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6.xml"/>
  <Override ContentType="application/vnd.openxmlformats-officedocument.spreadsheetml.pivotCacheDefinition+xml" PartName="/xl/pivotCache/pivotCacheDefinition5.xml"/>
  <Override ContentType="application/vnd.openxmlformats-officedocument.spreadsheetml.pivotCacheDefinition+xml" PartName="/xl/pivotCache/pivotCacheDefinition7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1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pivotTable+xml" PartName="/xl/pivotTables/pivotTable25.xml"/>
  <Override ContentType="application/vnd.openxmlformats-officedocument.spreadsheetml.pivotTable+xml" PartName="/xl/pivotTables/pivotTable20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7.xml"/>
  <Override ContentType="application/vnd.openxmlformats-officedocument.spreadsheetml.pivotTable+xml" PartName="/xl/pivotTables/pivotTable33.xml"/>
  <Override ContentType="application/vnd.openxmlformats-officedocument.spreadsheetml.pivotTable+xml" PartName="/xl/pivotTables/pivotTable9.xml"/>
  <Override ContentType="application/vnd.openxmlformats-officedocument.spreadsheetml.pivotTable+xml" PartName="/xl/pivotTables/pivotTable24.xml"/>
  <Override ContentType="application/vnd.openxmlformats-officedocument.spreadsheetml.pivotTable+xml" PartName="/xl/pivotTables/pivotTable11.xml"/>
  <Override ContentType="application/vnd.openxmlformats-officedocument.spreadsheetml.pivotTable+xml" PartName="/xl/pivotTables/pivotTable26.xml"/>
  <Override ContentType="application/vnd.openxmlformats-officedocument.spreadsheetml.pivotTable+xml" PartName="/xl/pivotTables/pivotTable18.xml"/>
  <Override ContentType="application/vnd.openxmlformats-officedocument.spreadsheetml.pivotTable+xml" PartName="/xl/pivotTables/pivotTable3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10.xml"/>
  <Override ContentType="application/vnd.openxmlformats-officedocument.spreadsheetml.pivotTable+xml" PartName="/xl/pivotTables/pivotTable14.xml"/>
  <Override ContentType="application/vnd.openxmlformats-officedocument.spreadsheetml.pivotTable+xml" PartName="/xl/pivotTables/pivotTable23.xml"/>
  <Override ContentType="application/vnd.openxmlformats-officedocument.spreadsheetml.pivotTable+xml" PartName="/xl/pivotTables/pivotTable27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36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19.xml"/>
  <Override ContentType="application/vnd.openxmlformats-officedocument.spreadsheetml.pivotTable+xml" PartName="/xl/pivotTables/pivotTable31.xml"/>
  <Override ContentType="application/vnd.openxmlformats-officedocument.spreadsheetml.pivotTable+xml" PartName="/xl/pivotTables/pivotTable22.xml"/>
  <Override ContentType="application/vnd.openxmlformats-officedocument.spreadsheetml.pivotTable+xml" PartName="/xl/pivotTables/pivotTable28.xml"/>
  <Override ContentType="application/vnd.openxmlformats-officedocument.spreadsheetml.pivotTable+xml" PartName="/xl/pivotTables/pivotTable15.xml"/>
  <Override ContentType="application/vnd.openxmlformats-officedocument.spreadsheetml.pivotTable+xml" PartName="/xl/pivotTables/pivotTable7.xml"/>
  <Override ContentType="application/vnd.openxmlformats-officedocument.spreadsheetml.pivotTable+xml" PartName="/xl/pivotTables/pivotTable35.xml"/>
  <Override ContentType="application/vnd.openxmlformats-officedocument.spreadsheetml.pivotTable+xml" PartName="/xl/pivotTables/pivotTable13.xml"/>
  <Override ContentType="application/vnd.openxmlformats-officedocument.spreadsheetml.pivotTable+xml" PartName="/xl/pivotTables/pivotTable3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30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4.xml"/>
  <Override ContentType="application/vnd.openxmlformats-officedocument.spreadsheetml.pivotTable+xml" PartName="/xl/pivotTables/pivotTable16.xml"/>
  <Override ContentType="application/vnd.openxmlformats-officedocument.spreadsheetml.pivotTable+xml" PartName="/xl/pivotTables/pivotTable21.xml"/>
  <Override ContentType="application/vnd.openxmlformats-officedocument.spreadsheetml.pivotTable+xml" PartName="/xl/pivotTables/pivotTable29.xml"/>
  <Override ContentType="application/vnd.openxmlformats-officedocument.spreadsheetml.pivotTable+xml" PartName="/xl/pivotTables/pivotTable1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Datos6-Sayer-Autoabasto" sheetId="1" r:id="rId4"/>
    <sheet state="hidden" name="Asignacion Feb" sheetId="2" r:id="rId5"/>
    <sheet state="hidden" name="CARGAS NO REPORTADAS " sheetId="3" r:id="rId6"/>
    <sheet state="hidden" name="Asignacion May" sheetId="4" r:id="rId7"/>
    <sheet state="hidden" name="Asignacion Dic" sheetId="5" r:id="rId8"/>
    <sheet state="visible" name="Cargas" sheetId="6" r:id="rId9"/>
    <sheet state="hidden" name="Tabla dinámica 47" sheetId="7" r:id="rId10"/>
    <sheet state="hidden" name="Cudre Nov" sheetId="8" r:id="rId11"/>
    <sheet state="hidden" name="CUADRE DIC" sheetId="9" r:id="rId12"/>
    <sheet state="hidden" name="Operadores" sheetId="10" r:id="rId13"/>
    <sheet state="hidden" name="autoabasto mensual" sheetId="11" r:id="rId14"/>
    <sheet state="hidden" name="Urea Promedio GDL" sheetId="12" r:id="rId15"/>
    <sheet state="hidden" name="Asignacion Nov" sheetId="13" r:id="rId16"/>
    <sheet state="hidden" name="CUADRE SEP" sheetId="14" r:id="rId17"/>
    <sheet state="hidden" name="Tabla dinámica 33" sheetId="15" r:id="rId18"/>
    <sheet state="hidden" name="asig octubre" sheetId="16" r:id="rId19"/>
    <sheet state="hidden" name="Asignacion Sep" sheetId="17" r:id="rId20"/>
    <sheet state="hidden" name="Asignacion Ago" sheetId="18" r:id="rId21"/>
    <sheet state="hidden" name="Tabla dinámica 30" sheetId="19" r:id="rId22"/>
    <sheet state="hidden" name="DATA" sheetId="20" r:id="rId23"/>
    <sheet state="hidden" name="Tabla dinámica 29" sheetId="21" r:id="rId24"/>
    <sheet state="hidden" name="VH" sheetId="22" r:id="rId25"/>
    <sheet state="hidden" name="Tabla dinámica 9" sheetId="23" r:id="rId26"/>
    <sheet state="hidden" name="CUADRE JUN" sheetId="24" r:id="rId27"/>
    <sheet state="hidden" name="Asignacion Jun" sheetId="25" r:id="rId28"/>
    <sheet state="hidden" name="CUADRE MAY" sheetId="26" r:id="rId29"/>
    <sheet state="hidden" name="CUADRE AGO" sheetId="27" r:id="rId30"/>
    <sheet state="hidden" name="Cuadre" sheetId="28" r:id="rId31"/>
    <sheet state="hidden" name="Hoja 20" sheetId="29" r:id="rId32"/>
    <sheet state="hidden" name="EC4" sheetId="30" r:id="rId33"/>
    <sheet state="hidden" name="EC6" sheetId="31" r:id="rId34"/>
    <sheet state="hidden" name="ASIGNACION ABR" sheetId="32" r:id="rId35"/>
    <sheet state="hidden" name="Cuadre MAR" sheetId="33" r:id="rId36"/>
    <sheet state="hidden" name="Tabla dinámica 5" sheetId="34" r:id="rId37"/>
    <sheet state="hidden" name="Asignacion Mar" sheetId="35" r:id="rId38"/>
    <sheet state="hidden" name="CPK Semanal" sheetId="36" r:id="rId39"/>
    <sheet state="hidden" name="Tabla dinámica 2" sheetId="37" r:id="rId40"/>
    <sheet state="hidden" name="Tipo de carga" sheetId="38" r:id="rId41"/>
    <sheet state="hidden" name="Asignacion Jul" sheetId="39" r:id="rId42"/>
    <sheet state="hidden" name="Asignacion Ene" sheetId="40" r:id="rId43"/>
  </sheets>
  <definedNames>
    <definedName hidden="1" localSheetId="5" name="_xlnm._FilterDatabase">Cargas!$A$1:$O$10995</definedName>
    <definedName hidden="1" localSheetId="9" name="_xlnm._FilterDatabase">Operadores!$A$1:$B$2702</definedName>
    <definedName hidden="1" localSheetId="23" name="_xlnm._FilterDatabase">'CUADRE JUN'!$O$1:$Z$1000</definedName>
    <definedName hidden="1" localSheetId="5" name="Z_B8B674B5_3732_4606_9CCA_24E22D801A28_.wvu.FilterData">Cargas!$A$1:$O$1</definedName>
    <definedName hidden="1" localSheetId="5" name="Z_C8293066_64D8_48DC_9951_49C9BABCFF40_.wvu.FilterData">Cargas!$A$1:$O$1</definedName>
    <definedName hidden="1" localSheetId="5" name="Z_5A69F93E_42D9_4718_B53E_D97605FA2D25_.wvu.FilterData">Cargas!$A$1:$O$1</definedName>
    <definedName hidden="1" localSheetId="5" name="Z_1E31B23A_5147_48FE_910A_5AD7418C1657_.wvu.FilterData">Cargas!$A$1:$O$1</definedName>
    <definedName hidden="1" localSheetId="5" name="Z_4D1F5EB2_7F2F_429F_B7AC_7684B340A988_.wvu.FilterData">Cargas!$A$1:$O$1</definedName>
  </definedNames>
  <calcPr/>
  <customWorkbookViews>
    <customWorkbookView activeSheetId="0" maximized="1" windowHeight="0" windowWidth="0" guid="{1E31B23A-5147-48FE-910A-5AD7418C1657}" name="Filtro 4"/>
    <customWorkbookView activeSheetId="0" maximized="1" windowHeight="0" windowWidth="0" guid="{4D1F5EB2-7F2F-429F-B7AC-7684B340A988}" name="Filtro 5"/>
    <customWorkbookView activeSheetId="0" maximized="1" windowHeight="0" windowWidth="0" guid="{5A69F93E-42D9-4718-B53E-D97605FA2D25}" name="Filtro 1"/>
    <customWorkbookView activeSheetId="0" maximized="1" windowHeight="0" windowWidth="0" guid="{B8B674B5-3732-4606-9CCA-24E22D801A28}" name="Filtro 2"/>
    <customWorkbookView activeSheetId="0" maximized="1" windowHeight="0" windowWidth="0" guid="{C8293066-64D8-48DC-9951-49C9BABCFF40}" name="Filtro 3"/>
  </customWorkbookViews>
  <pivotCaches>
    <pivotCache cacheId="0" r:id="rId44"/>
    <pivotCache cacheId="1" r:id="rId45"/>
    <pivotCache cacheId="2" r:id="rId46"/>
    <pivotCache cacheId="3" r:id="rId47"/>
    <pivotCache cacheId="4" r:id="rId48"/>
    <pivotCache cacheId="5" r:id="rId49"/>
    <pivotCache cacheId="6" r:id="rId50"/>
  </pivotCaches>
</workbook>
</file>

<file path=xl/sharedStrings.xml><?xml version="1.0" encoding="utf-8"?>
<sst xmlns="http://schemas.openxmlformats.org/spreadsheetml/2006/main" count="37453" uniqueCount="4162">
  <si>
    <t>Unidad</t>
  </si>
  <si>
    <t>Flota</t>
  </si>
  <si>
    <t>EC</t>
  </si>
  <si>
    <t>Fecha de Transacción</t>
  </si>
  <si>
    <t>Operador</t>
  </si>
  <si>
    <t>ID OPERADOR</t>
  </si>
  <si>
    <t>Estación</t>
  </si>
  <si>
    <t>Costo por litro</t>
  </si>
  <si>
    <t>Litros</t>
  </si>
  <si>
    <t>Costo por carga</t>
  </si>
  <si>
    <t>Tipo de Carga</t>
  </si>
  <si>
    <t>Semana</t>
  </si>
  <si>
    <t>Día</t>
  </si>
  <si>
    <t>Mes</t>
  </si>
  <si>
    <t>Producto</t>
  </si>
  <si>
    <t>Sayer</t>
  </si>
  <si>
    <t>EC-04</t>
  </si>
  <si>
    <t>ARANDA MORALES SALVADOR</t>
  </si>
  <si>
    <t>ARASAL</t>
  </si>
  <si>
    <t>ATBQRO</t>
  </si>
  <si>
    <t>Autoabasto</t>
  </si>
  <si>
    <t>Diesel</t>
  </si>
  <si>
    <t>DOMINGUEZ ACEVEDO FRANCISCO JAVIER</t>
  </si>
  <si>
    <t>DOMFRA</t>
  </si>
  <si>
    <t>LOPEZ RAMIREZ OSCAR JAVIER</t>
  </si>
  <si>
    <t>LOPOSC</t>
  </si>
  <si>
    <t>ARBESU MEDINA JOSE ALBERTO</t>
  </si>
  <si>
    <t>ARBJO</t>
  </si>
  <si>
    <t>SANCHEZ MENDOZA JESUS</t>
  </si>
  <si>
    <t>SANJE01</t>
  </si>
  <si>
    <t>BARRIENTOS RAMOS MIGUEL ANGEL</t>
  </si>
  <si>
    <t>BARMIG01X</t>
  </si>
  <si>
    <t>GONZALEZ VAZQUEZ JUAN ANTONIO</t>
  </si>
  <si>
    <t>GONJUA01</t>
  </si>
  <si>
    <t>VAZQUEZ GONZALEZ HERIBERTO</t>
  </si>
  <si>
    <t>VAZHER</t>
  </si>
  <si>
    <t>OLVERA PEREZ OSIEL ARMANDO</t>
  </si>
  <si>
    <t>OLVOSX</t>
  </si>
  <si>
    <t>SOSA DAVILA CARLOS</t>
  </si>
  <si>
    <t>SOSCA01</t>
  </si>
  <si>
    <t>DIAZ MARTINEZ OMAR ALEJANDRO</t>
  </si>
  <si>
    <t>DIAOMA</t>
  </si>
  <si>
    <t>ATBVIL</t>
  </si>
  <si>
    <t>HERNANDEZ MALDONADO JUAN</t>
  </si>
  <si>
    <t>HERJU01</t>
  </si>
  <si>
    <t>HERNANDEZ ARELLANO EMMANUEL</t>
  </si>
  <si>
    <t>HEREM</t>
  </si>
  <si>
    <t>HERNANDEZ MORLAN LENIN MICHAEL</t>
  </si>
  <si>
    <t>HERLEX</t>
  </si>
  <si>
    <t>FABIOLA GARCIA MATEO</t>
  </si>
  <si>
    <t>FABMA</t>
  </si>
  <si>
    <t>MONROY FUERTES CARLOS</t>
  </si>
  <si>
    <t>MONCA</t>
  </si>
  <si>
    <t>CASTRO JIMENEZ SAUL</t>
  </si>
  <si>
    <t>CASSA</t>
  </si>
  <si>
    <t>ZAPATA BARBOSA NORBERTO</t>
  </si>
  <si>
    <t>ZAPNO</t>
  </si>
  <si>
    <t>GONZALEZ CHAVEZ JOSE MIGUEL</t>
  </si>
  <si>
    <t>GONJOS03</t>
  </si>
  <si>
    <t>ROMERO ZEPEDA JOSUE MAURICIO</t>
  </si>
  <si>
    <t>ROMJOS</t>
  </si>
  <si>
    <t>MENDOZA LOPEZ IGNACIO</t>
  </si>
  <si>
    <t>MENIG</t>
  </si>
  <si>
    <t>DIAZ SEDANO FRANCISCO JAVIER</t>
  </si>
  <si>
    <t>DIAFRA</t>
  </si>
  <si>
    <t>VARGAS HERNANDEZ RUBEN</t>
  </si>
  <si>
    <t>VARRUB</t>
  </si>
  <si>
    <t>DURAN MATAMOROS MARIO</t>
  </si>
  <si>
    <t>DURMA01</t>
  </si>
  <si>
    <t>Mantenimiento</t>
  </si>
  <si>
    <t>IBARRA CANO ANYELO RAFAEL</t>
  </si>
  <si>
    <t>IBAANY</t>
  </si>
  <si>
    <t>ATBMX</t>
  </si>
  <si>
    <t>PEREZ LEON JUAN MANUEL</t>
  </si>
  <si>
    <t>PERJU03</t>
  </si>
  <si>
    <t>ATBGDL</t>
  </si>
  <si>
    <t>GALLEGOS RIVERA SAMUEL</t>
  </si>
  <si>
    <t>GALSA</t>
  </si>
  <si>
    <t>OLVERA CARREÑO JESUS URIEL</t>
  </si>
  <si>
    <t>OLVJES</t>
  </si>
  <si>
    <t>ID TMW</t>
  </si>
  <si>
    <t>Sayer Thorton</t>
  </si>
  <si>
    <t>TTE</t>
  </si>
  <si>
    <t>Out</t>
  </si>
  <si>
    <t>EC-01</t>
  </si>
  <si>
    <t>Liverpool Local</t>
  </si>
  <si>
    <t>EC-02</t>
  </si>
  <si>
    <t>Pilgrims Tepo</t>
  </si>
  <si>
    <t>EC-07</t>
  </si>
  <si>
    <t>Crisa</t>
  </si>
  <si>
    <t>DHL / BMW Local</t>
  </si>
  <si>
    <t>Patieros Crisa</t>
  </si>
  <si>
    <t>P&amp;G TR2</t>
  </si>
  <si>
    <t>EC-03</t>
  </si>
  <si>
    <t>Circuitos</t>
  </si>
  <si>
    <t>Peñafiel Tecamac</t>
  </si>
  <si>
    <t>Protans</t>
  </si>
  <si>
    <t>EC-06</t>
  </si>
  <si>
    <t>Circuitos Gdl.</t>
  </si>
  <si>
    <t>Circuitos Mty.</t>
  </si>
  <si>
    <t>Patieros sucursal</t>
  </si>
  <si>
    <t>EC-08</t>
  </si>
  <si>
    <t>Wm Sencillo</t>
  </si>
  <si>
    <t>Wm Full</t>
  </si>
  <si>
    <t>GNV Mty</t>
  </si>
  <si>
    <t>Kroma</t>
  </si>
  <si>
    <t>GNV Mex</t>
  </si>
  <si>
    <t>P&amp;G</t>
  </si>
  <si>
    <t>EC-05</t>
  </si>
  <si>
    <t>Alpura</t>
  </si>
  <si>
    <t>Coppel</t>
  </si>
  <si>
    <t>Pipas</t>
  </si>
  <si>
    <t>Colgate</t>
  </si>
  <si>
    <t>GNU</t>
  </si>
  <si>
    <t>Full Liver</t>
  </si>
  <si>
    <t>MeLi asignado SD</t>
  </si>
  <si>
    <t>MeLi Asignado TD</t>
  </si>
  <si>
    <t>MeLi Dedicado TD</t>
  </si>
  <si>
    <t>DC01</t>
  </si>
  <si>
    <t>Sayer Patios y T.</t>
  </si>
  <si>
    <t>DC02</t>
  </si>
  <si>
    <t>DC03</t>
  </si>
  <si>
    <t>DC04</t>
  </si>
  <si>
    <t>DC05</t>
  </si>
  <si>
    <t>DC06</t>
  </si>
  <si>
    <t>DC07</t>
  </si>
  <si>
    <t>DC08</t>
  </si>
  <si>
    <t>TT01</t>
  </si>
  <si>
    <t>TT02</t>
  </si>
  <si>
    <t># ECO</t>
  </si>
  <si>
    <t>ID O.P</t>
  </si>
  <si>
    <t>LTS</t>
  </si>
  <si>
    <t>DIA</t>
  </si>
  <si>
    <t xml:space="preserve">REYJU02 </t>
  </si>
  <si>
    <t>CIRGU</t>
  </si>
  <si>
    <t>Available</t>
  </si>
  <si>
    <t>PISA Gdl</t>
  </si>
  <si>
    <t>Sayer Vuelteros</t>
  </si>
  <si>
    <t>Chedraui</t>
  </si>
  <si>
    <t>Sayer Sencillo</t>
  </si>
  <si>
    <t>Sayer Full</t>
  </si>
  <si>
    <t>NN MeLi</t>
  </si>
  <si>
    <t>Diciembre Fijo</t>
  </si>
  <si>
    <t>Hisense</t>
  </si>
  <si>
    <t>Polaris</t>
  </si>
  <si>
    <t>Sayer Pipas</t>
  </si>
  <si>
    <t>Sayer Expo</t>
  </si>
  <si>
    <t>Peñafiel Tlajomulco</t>
  </si>
  <si>
    <t>MeLi Ded Puebla</t>
  </si>
  <si>
    <t>MeLi Dedicado Merida</t>
  </si>
  <si>
    <t>Patieros Liverpool</t>
  </si>
  <si>
    <t>CALDERON TEJEDA VICTOR</t>
  </si>
  <si>
    <t>HERNANDEZ MARTINEZ JUAN DE DIOS</t>
  </si>
  <si>
    <t>LECHUGA GARCIA JOSE LUIS</t>
  </si>
  <si>
    <t>MARTINEZ PEREZ JOSE LUIS</t>
  </si>
  <si>
    <t>RODRIGUEZ PANTALEON MARCO ANTONIO</t>
  </si>
  <si>
    <t>CCEO</t>
  </si>
  <si>
    <t>CRUZ JERONIMO AURELIO</t>
  </si>
  <si>
    <t>SANCHEZ CRUZ OSCAR ORLANDO</t>
  </si>
  <si>
    <t>GONZALEZ OLGUIN ENRIQUE</t>
  </si>
  <si>
    <t>ESTRADA HERNANDEZ MANUEL DAVID</t>
  </si>
  <si>
    <t>SANCHEZ LAGORRETA ARTURO</t>
  </si>
  <si>
    <t>TABARES SANCHEZ YAIR APOLINAR</t>
  </si>
  <si>
    <t>JORGE HERNANDEZ JONATHAN</t>
  </si>
  <si>
    <t>MUÑOZ GUTIERREZ OSCAR GERMAN</t>
  </si>
  <si>
    <t>MUNOZ MORALES SALVADOR</t>
  </si>
  <si>
    <t>PADILLA PEREZ RICARDO</t>
  </si>
  <si>
    <t>REYNOSO ORTIZ VICTOR</t>
  </si>
  <si>
    <t>GARDUÑO ACEVES LUIS ANTONIO</t>
  </si>
  <si>
    <t>ESPINOSA GAMEZ JUAN MANUEL</t>
  </si>
  <si>
    <t>MIRANDA RESENDIZ ISRAEL SURIHM</t>
  </si>
  <si>
    <t>RAMOS RENDON JOSE DE JESUS</t>
  </si>
  <si>
    <t>REDONDO RODRIGUEZ JULIO CESAR</t>
  </si>
  <si>
    <t>AGUIRRE CARMONA MIGUEL ALEJANDRO</t>
  </si>
  <si>
    <t>SANCHEZ TORRIJOS RODRIGO</t>
  </si>
  <si>
    <t>PEREZ ALVAREZ RICARDO</t>
  </si>
  <si>
    <t>GONZALEZ CORONA CESAR IMANOL</t>
  </si>
  <si>
    <t>MATIAS MATA ANDRES FERNANDO</t>
  </si>
  <si>
    <t>BAUTISTA RICO GEOVANNI</t>
  </si>
  <si>
    <t>IBAÑEZ MONROY JOSE RICARDO</t>
  </si>
  <si>
    <t>SERVANDO HERNANDEZ SAUL</t>
  </si>
  <si>
    <t>BRENIZ ORTIZ ISRAEL</t>
  </si>
  <si>
    <t>ROBERTO SOBERANES JUAN</t>
  </si>
  <si>
    <t>VARGAS TERAN JUAN CARLOS</t>
  </si>
  <si>
    <t>TORRES LOZANO VICTOR</t>
  </si>
  <si>
    <t>FERNANDEZ MORENO RICARDO</t>
  </si>
  <si>
    <t>ZUÑIGA VAZQUEZ DAVID ALBERTO</t>
  </si>
  <si>
    <t>MANTENIMIENTO MEXICO</t>
  </si>
  <si>
    <t>ZAMORA ZAMORA ROBERTO CARLOS</t>
  </si>
  <si>
    <t>ORTIZ MARTINEZ ROBERTO SAMUEL</t>
  </si>
  <si>
    <t>BUSTOS NAVA JUAN DE DIOS</t>
  </si>
  <si>
    <t>DIAZ RUIZ DAVID</t>
  </si>
  <si>
    <t>RODRIGUEZ MELQUIADEZ ROBERTO</t>
  </si>
  <si>
    <t>SEGOVIA RODRIGUEZ MAURICIO SAMUEL</t>
  </si>
  <si>
    <t>CHAVEZ VILLANUEVA JESUS EDUARDO</t>
  </si>
  <si>
    <t>APARICIO PEREZ JOSE ALDAIR</t>
  </si>
  <si>
    <t>HERNANDEZ GARCIA JOSE GABRIEL</t>
  </si>
  <si>
    <t>REYES TORRES ALEJANDRO</t>
  </si>
  <si>
    <t>BAUTISTA LOPEZ LUIS</t>
  </si>
  <si>
    <t>OLIVA CRUZ GERARDO ALEXIS</t>
  </si>
  <si>
    <t>MARTINEZ RIVERA OSCAR OSWALDO</t>
  </si>
  <si>
    <t>Cardenas Razo Jorge</t>
  </si>
  <si>
    <t>JIMENEZ DIAZ MIGUEL ANGEL</t>
  </si>
  <si>
    <t>VALENCIA MENDEZ JUAN GIL</t>
  </si>
  <si>
    <t>AGUILAR SANCHEZ ARMANDO KALEB</t>
  </si>
  <si>
    <t>MOZO BONILLA PEDRO CELESTINO</t>
  </si>
  <si>
    <t>JARDINES SANTIZO DANIEL</t>
  </si>
  <si>
    <t>HERNANDEZ ENCALADA JOSE SILVESTRE</t>
  </si>
  <si>
    <t>TORRES DURAN JUAN CARLOS</t>
  </si>
  <si>
    <t>OCAÑA ROSILES MARIO</t>
  </si>
  <si>
    <t>CERVANTES CRUZ JEREMIAS</t>
  </si>
  <si>
    <t>MARTINEZ RAMIREZ ANGEL AGUSTIN</t>
  </si>
  <si>
    <t>SANCHEZ MEDINA JESUS ADAN</t>
  </si>
  <si>
    <t>OLIVA GARCIA MARCOS ISRRAEL</t>
  </si>
  <si>
    <t>OROZCO SALAS EDUARDO</t>
  </si>
  <si>
    <t>GARCIA CASTRO JUAN FRANCISCO</t>
  </si>
  <si>
    <t>MENDIOLA FERNANDEZ CARLOS</t>
  </si>
  <si>
    <t>HERNANDEZ MARTINEZ FRANCISCO JAVIER</t>
  </si>
  <si>
    <t>MONROY FUERTES  ALFREDO</t>
  </si>
  <si>
    <t>MARTINEZ ESPINOZA EVARISTO RAYMUNDO</t>
  </si>
  <si>
    <t>CARRANZA GOMEZ CRISTIAN ALBERTO</t>
  </si>
  <si>
    <t>ORTIZ ESPAÑA ARMANDO</t>
  </si>
  <si>
    <t>BORUNDA DIMAS OSCAR</t>
  </si>
  <si>
    <t>GARCIA RAMIREZ MARCO ANTONIO</t>
  </si>
  <si>
    <t>MARIN MARTINEZ JUANA</t>
  </si>
  <si>
    <t>MENESES VENEGAS ERNESTO</t>
  </si>
  <si>
    <t>PEREZ BENITEZ FIDEL</t>
  </si>
  <si>
    <t>PEREZ RUELAS ANGEL ARTURO</t>
  </si>
  <si>
    <t>ESCOBAR ALONSO ALAN ROBERTO</t>
  </si>
  <si>
    <t>MIRANDA MONTOYA JONATHAN</t>
  </si>
  <si>
    <t>DELGADO MODESTO JOSE MANUEL</t>
  </si>
  <si>
    <t>MARQUEZ RUIZ ARMANDO</t>
  </si>
  <si>
    <t>OVALLE ESCOBAR QUINTIN</t>
  </si>
  <si>
    <t>QUINTERO HERRERA LAZARO</t>
  </si>
  <si>
    <t>MONTER SANCHEZ JUAN</t>
  </si>
  <si>
    <t>LEAL VARGAS MIGUEL ANGEL</t>
  </si>
  <si>
    <t>BENITEZ RAMIREZ OSCAR</t>
  </si>
  <si>
    <t>HUARACHA PEREZ ISAC</t>
  </si>
  <si>
    <t>JIMENEZ SARABIA MILLO ERNESTO</t>
  </si>
  <si>
    <t>BONIFACIO FERNANDEZ ARTURO</t>
  </si>
  <si>
    <t>ACOSTA MONASTERIO HERIBERTO</t>
  </si>
  <si>
    <t>CADENA LOPEZ EMMANUEL</t>
  </si>
  <si>
    <t>GARCIA PEREZ VICTOR MANUEL</t>
  </si>
  <si>
    <t>HERNANDEZ CARRETERO JOSE GUADALUPE</t>
  </si>
  <si>
    <t>BALDERAS SACHEZ EDUARDO</t>
  </si>
  <si>
    <t>HERNANDEZ RIVERA ALEJANDRO</t>
  </si>
  <si>
    <t>LUNA SANCHEZ ADOLFO MUCIO</t>
  </si>
  <si>
    <t>ZUGAIDE SOLIS RODOLFO INOCENCIO</t>
  </si>
  <si>
    <t>CRUZ ANGELES LEANDRO</t>
  </si>
  <si>
    <t>LOPEZ VAUGHAN JOSE DANIEL</t>
  </si>
  <si>
    <t>FIGUEROA TELLEZ MARCO ANTONIO</t>
  </si>
  <si>
    <t>MORENO ANGELES MARIO ALBERTO</t>
  </si>
  <si>
    <t>HERNANDEZ MARTINEZ VICTOR ANDRES</t>
  </si>
  <si>
    <t>MARTINEZ HERNANDEZ FRANDER HUMBERTO</t>
  </si>
  <si>
    <t>PERRUSQUIA MENDOZA FERNANDO</t>
  </si>
  <si>
    <t>FRANCO ZAVALA JOSE GERMAN</t>
  </si>
  <si>
    <t>MORALES TAPIA EFREEN</t>
  </si>
  <si>
    <t>ROSAS TELLEZ MARIO</t>
  </si>
  <si>
    <t>REYES RAMIREZ JUAN DANIEL</t>
  </si>
  <si>
    <t>FLORES LOPEZ PEDRO</t>
  </si>
  <si>
    <t>CORTEZ SERRANO ERNESTO</t>
  </si>
  <si>
    <t>FLORES CALZADA TITO ADAN</t>
  </si>
  <si>
    <t>ORTIZ ORTEGA VICTOR HUGO</t>
  </si>
  <si>
    <t>DE JESUS AYALA ISRAEL</t>
  </si>
  <si>
    <t>REVLES ARTEAGA ELIAS</t>
  </si>
  <si>
    <t>DAMIAN MEJIA OSCAR FEDERICO</t>
  </si>
  <si>
    <t>HERRERA SIERRA ROBERTO</t>
  </si>
  <si>
    <t>LOPEZ NARVAEZ EDUARDO</t>
  </si>
  <si>
    <t>ARCOS CATALAN EDGAR OSWALDO</t>
  </si>
  <si>
    <t>GOMEZ PARRAL LUIS ANDRES</t>
  </si>
  <si>
    <t>RESENDIZ FLORES EDUARDO</t>
  </si>
  <si>
    <t>MERLOS MORALES UBALDO</t>
  </si>
  <si>
    <t>AVILA CASTRO ENRIQUE</t>
  </si>
  <si>
    <t>VAZQUEZ FIGUEROA JULIO CESAR</t>
  </si>
  <si>
    <t>ATBMTY</t>
  </si>
  <si>
    <t>DEL VALLE CUELLAR VICTOR HUGO</t>
  </si>
  <si>
    <t>JUAREZ MOLINA FRANCISCO JAVIER</t>
  </si>
  <si>
    <t>GUARNEROS CRUZ DIEGO RAMON</t>
  </si>
  <si>
    <t>RAMOS RAMIREZ BARTOLO</t>
  </si>
  <si>
    <t>NARANJO SANDOVAL CARLOS CLEMENTE</t>
  </si>
  <si>
    <t>LEON ANCHEITA JAIRO DAMIAN</t>
  </si>
  <si>
    <t>MARQUEZ RICARDEZ JOSE ANTONIO</t>
  </si>
  <si>
    <t>MENDOZA VALENZUELA JUAN ANTONIO</t>
  </si>
  <si>
    <t>MAYO VALENZUELA SANTANA</t>
  </si>
  <si>
    <t>CAMPOS GARCIA JUAN ANTONIO</t>
  </si>
  <si>
    <t>PEREZ CAMPOS VICTOR MANUEL</t>
  </si>
  <si>
    <t>LOPEZ PIÑON ERICK EMMANUEL</t>
  </si>
  <si>
    <t>ALVAREZ VILLARREAL GABRIEL</t>
  </si>
  <si>
    <t>RODRIGUEZ PEREZ MIGUEL</t>
  </si>
  <si>
    <t>ALFARO CRUZ EDIN MISAEL</t>
  </si>
  <si>
    <t>MARTINEZ RIVERA LEONARDO JAVIER</t>
  </si>
  <si>
    <t>MENDEZ CARRILLO RICARDO</t>
  </si>
  <si>
    <t>GARCIA GONZALEZ JULIO ANTONIO</t>
  </si>
  <si>
    <t>LOPEZ GONZALEZ FERNANDO ANTONIO</t>
  </si>
  <si>
    <t>GONZALEZ MEDINA CARLOS ALBERTO</t>
  </si>
  <si>
    <t>CHABLE PEREZ OMAR</t>
  </si>
  <si>
    <t>PINEDA HERNANDEZ GUADALUPE</t>
  </si>
  <si>
    <t>HUERTA LIMON ARTURO</t>
  </si>
  <si>
    <t>MORALES ALEJO FREDDY</t>
  </si>
  <si>
    <t>MARTINEZ CISNEROS WALTER WENDY</t>
  </si>
  <si>
    <t>QUINTERO MARTINEZ ULISES HUGO</t>
  </si>
  <si>
    <t>RUEDA TORIZ RENE</t>
  </si>
  <si>
    <t>HERNANDEZ MARTINEZ OCTACVIO</t>
  </si>
  <si>
    <t>CAMPOS SANCHEZ VICTOR DE JESUS</t>
  </si>
  <si>
    <t>ORTEGA OLGUIN EDUARDO</t>
  </si>
  <si>
    <t>Ticket</t>
  </si>
  <si>
    <t>TAMAYO ZUÑIGA DAVID</t>
  </si>
  <si>
    <t>LARA HERNANDEZ GERARDO</t>
  </si>
  <si>
    <t>DE LA ROSA RUEDA BLAS</t>
  </si>
  <si>
    <t>FERNANDEZ ROMERO FRANCISCO</t>
  </si>
  <si>
    <t>RIVERO RAMALES IGNACIO</t>
  </si>
  <si>
    <t>EL MARQUES</t>
  </si>
  <si>
    <t>MIRANDA ACOSTA LEONARDO</t>
  </si>
  <si>
    <t>LAZARO CARDENAS</t>
  </si>
  <si>
    <t>HERNANDEZ MARTINEZ REYNALDO</t>
  </si>
  <si>
    <t>COMSUSTENTA</t>
  </si>
  <si>
    <t>HERRERA PADILLA ERICK ULISES</t>
  </si>
  <si>
    <t>VALENCIA CARILLO GUSTAVO</t>
  </si>
  <si>
    <t>SOSA GARIBAY ERNESTO</t>
  </si>
  <si>
    <t>BARRETO BARRETO PEDRO</t>
  </si>
  <si>
    <t>GUTIERREZ ZARAZUA IRVIN RODRIGO</t>
  </si>
  <si>
    <t>REBOLLEDO GOMEZ CANDIDO</t>
  </si>
  <si>
    <t>PEREZ LOPEZ MARCOS EUSTOLIO</t>
  </si>
  <si>
    <t>MENDOZA MARTINEZ BERNANRDO</t>
  </si>
  <si>
    <t>MORA VENDAÑO DANIEL</t>
  </si>
  <si>
    <t>VELAZQUEZ ORTEGA OSCAR DENEG</t>
  </si>
  <si>
    <t>SANCHEZ ESPINOZA JORGE GIL</t>
  </si>
  <si>
    <t>ESCOBAR SANCHEZ SAUL</t>
  </si>
  <si>
    <t>REYES LOPEZ PEDRO</t>
  </si>
  <si>
    <t>RODRIGUEZ FLORES RAUL</t>
  </si>
  <si>
    <t>JIMENEZ SOSA JORGE PATRICIO</t>
  </si>
  <si>
    <t>ANGELES MIRANDA JOEL</t>
  </si>
  <si>
    <t>OROZCO GUTIERREZ MARCO ANTONIO</t>
  </si>
  <si>
    <t>RAMIREZ CORTES JUAN MANUEL</t>
  </si>
  <si>
    <t>LOPEZ MELENDEZ JAVIER CESAR</t>
  </si>
  <si>
    <t>VERGARA GARRIDO ODILON</t>
  </si>
  <si>
    <t>BUENAVENTURA TORRES MARTIN</t>
  </si>
  <si>
    <t>FLORES MADRID BRANDON</t>
  </si>
  <si>
    <t>GUZMAN RODRIGUEZ DANIEL</t>
  </si>
  <si>
    <t>ESCOBEDO SALGADO JORGE</t>
  </si>
  <si>
    <t>VELAZQUEZ GARDUÑO JUAN</t>
  </si>
  <si>
    <t>SALTILLO GONZALEZ JOSE TONATIHU</t>
  </si>
  <si>
    <t>PANTOJA FLORES JUAN JOSE</t>
  </si>
  <si>
    <t>MONROY CAMPOS CARLOS EDUARDO</t>
  </si>
  <si>
    <t>MORALES LEDESMA LUIS ALBERTO</t>
  </si>
  <si>
    <t>PAREDES MEJIA MISAEL DYLAN</t>
  </si>
  <si>
    <t>ESPINOZA MARIN ISMAEL</t>
  </si>
  <si>
    <t>QUINTERO MONROY ALAN</t>
  </si>
  <si>
    <t>REYES RODA FERNANDO</t>
  </si>
  <si>
    <t>GUERRERO RAMIREZ GABRIEL</t>
  </si>
  <si>
    <t>PEREZ CERVANTES RICARDO JOSE</t>
  </si>
  <si>
    <t>GONZALEZ PALMA OSCAR</t>
  </si>
  <si>
    <t>AQUINO CERVANTES ISABEL</t>
  </si>
  <si>
    <t>CUAXIL PEREZ ALVARO</t>
  </si>
  <si>
    <t>ROSALES OLGUIN CESAR ANTONIO</t>
  </si>
  <si>
    <t>PEREZ GUTIERREZ JOSE CARLOS</t>
  </si>
  <si>
    <t>PADILLA ZAMORA LUIS ALBERTO</t>
  </si>
  <si>
    <t>ISLAS CAPULIN HILARIO ANTONIO</t>
  </si>
  <si>
    <t>CHAVEZ LOPEZ JESUS ISRAEL</t>
  </si>
  <si>
    <t>GARCIA CARMONA JORGE</t>
  </si>
  <si>
    <t>CASILLAS GUERRERO JESUS EULALIO</t>
  </si>
  <si>
    <t>HERNANDEZ SANDOVAL LUIS ANGEL</t>
  </si>
  <si>
    <t>HUICOCHEA ALEJO RAYMUNDO</t>
  </si>
  <si>
    <t>TREJO SANCHEZ JUAN FRANCISCO</t>
  </si>
  <si>
    <t>TORRES VALERIO BRUCE JOSHEPRIK POTTERTON</t>
  </si>
  <si>
    <t>RUIZ OROZCO CRUZ ALBERTO</t>
  </si>
  <si>
    <t>CASTILLO MACHUCA MARIO</t>
  </si>
  <si>
    <t>ALTAMIRANO CHAVEZ JOSE LEONARDO</t>
  </si>
  <si>
    <t>GARCIA BARRALES MARCO ANTONIO</t>
  </si>
  <si>
    <t>DIAZ ACUÑA OSCAR</t>
  </si>
  <si>
    <t>ODILON GALVAN GUEVARA</t>
  </si>
  <si>
    <t>MEDINA MARTINEZ JOSE ALBERTO</t>
  </si>
  <si>
    <t>IBARRA RODRIGUEZ ABISAI</t>
  </si>
  <si>
    <t>RENDON PEREZ OSCAR MANUEL</t>
  </si>
  <si>
    <t>ANGELES BARRETO MARIO</t>
  </si>
  <si>
    <t>ZENTENO MATA ALBERTO JORGE</t>
  </si>
  <si>
    <t>GUTIERREZ VARGAS BERNARDO</t>
  </si>
  <si>
    <t>MARTINEZ RUIZ MIGUEL ANGEL</t>
  </si>
  <si>
    <t>RAMIREZ SERRANO HECTOR ISRAEL</t>
  </si>
  <si>
    <t>MEDINA SANCHEZ ANDRES</t>
  </si>
  <si>
    <t>FRANCO CESAR MAURICIO</t>
  </si>
  <si>
    <t>CHAVEZ ALVAREZ JUAN CARLOS</t>
  </si>
  <si>
    <t>SALGADO BRAVO MIGUEL ANGEL</t>
  </si>
  <si>
    <t>CARREÑO LOPEZ CRISTIAN ADRIAN</t>
  </si>
  <si>
    <t>LEON GONZALEZ JOSE ORLANDO</t>
  </si>
  <si>
    <t>RIOS ORTIZ FERNANDO</t>
  </si>
  <si>
    <t>RAMIREZ GARCIA J PORFIRIO JULIO</t>
  </si>
  <si>
    <t>SOSA GUZMAN MARIO ANTONIO</t>
  </si>
  <si>
    <t>SANCHEZ VEGA BENITO OMAR</t>
  </si>
  <si>
    <t>CELESTINO RAMIREZ JOSE LUIS</t>
  </si>
  <si>
    <t>LORENZO LOPEZ JORGE</t>
  </si>
  <si>
    <t>HERNANDEZ DURAN VICTOR</t>
  </si>
  <si>
    <t>MUÑOZ SANCHEZ GERSSON</t>
  </si>
  <si>
    <t>GAJON CERVANTES JOSE DANIEL</t>
  </si>
  <si>
    <t>GAYTAN CORONADO JOSE DEL CARMEN</t>
  </si>
  <si>
    <t>BALDERAS MARTINEZ GERARDO</t>
  </si>
  <si>
    <t>TORRES CRUZ ANGEL ANTONIO</t>
  </si>
  <si>
    <t>GREGORIO GUERRERO RICARDO</t>
  </si>
  <si>
    <t>SANCHEZ ROJO EUSEBIO</t>
  </si>
  <si>
    <t>DOMINGUEZ FLORES LEONARDO</t>
  </si>
  <si>
    <t>HERNANDEZ CABELLO MOISES</t>
  </si>
  <si>
    <t>CARREÑO MEJIA GUSTAVO</t>
  </si>
  <si>
    <t>GARCIA PEREZ JOSE TRINIDAD</t>
  </si>
  <si>
    <t>LOPEZ VIVAS JULIO</t>
  </si>
  <si>
    <t>CHAVEZ MARTINEZ JOEL</t>
  </si>
  <si>
    <t>RUIZ PAEZ FRANCISCO</t>
  </si>
  <si>
    <t>CABRERA CORTES OSCAR</t>
  </si>
  <si>
    <t>BENITEZ LOPEZ MAXIMINO</t>
  </si>
  <si>
    <t>RODRIGUEZ MORALES ARMANDO EDGAR</t>
  </si>
  <si>
    <t>SANCHEZ SANTOS JULIO CESAR</t>
  </si>
  <si>
    <t>LOPEZ GARCIA MARIO ALFONSO</t>
  </si>
  <si>
    <t>APOLONIO PLATON DANIEL</t>
  </si>
  <si>
    <t>SANCHEZ NIETO CARLOS SALVADOR</t>
  </si>
  <si>
    <t>GALLEGOS PARADA ANGEL CRISTOBAL</t>
  </si>
  <si>
    <t>CRUZ HERNANDEZ BENITO</t>
  </si>
  <si>
    <t>ESPINOSA Y PIÑA ALEJANDRO</t>
  </si>
  <si>
    <t>GONZALEZ LUCIO ULISES</t>
  </si>
  <si>
    <t>OLVERA RIVAS JUAN ANGEL</t>
  </si>
  <si>
    <t>MENDOZA MOTA MIGUEL ANGEL</t>
  </si>
  <si>
    <t>ROSAS GARCIA GILBERTO</t>
  </si>
  <si>
    <t>SANDOVAL SOLIS JUAN BERNARDO</t>
  </si>
  <si>
    <t>CORTES DOMINGUEZ ANTONIO DE JESUS</t>
  </si>
  <si>
    <t>ANGELES APOLINAR MIGUEL ANGEL</t>
  </si>
  <si>
    <t>PERCINO ALCANTARA ANTONIO</t>
  </si>
  <si>
    <t>BENITEZ RODRIGUEZ MAXIMINO</t>
  </si>
  <si>
    <t>TIcket</t>
  </si>
  <si>
    <t>OLVERA CHICO MOISES</t>
  </si>
  <si>
    <t>REYES CRUZ JAIME</t>
  </si>
  <si>
    <t>MARTINEZ PETATAN ADOLFO</t>
  </si>
  <si>
    <t>RODRIGUEZ NEGRETE LEONEL</t>
  </si>
  <si>
    <t>GONZALEZ HERNANDEZ ALONSO</t>
  </si>
  <si>
    <t>ANASTACIO SOTO NOE</t>
  </si>
  <si>
    <t>CALLEJAS CERVANTES PEDRO EMILIO</t>
  </si>
  <si>
    <t>ROBERTO MARTINEZ EFRAIN</t>
  </si>
  <si>
    <t>HERRERA FERNADEZ GIL ALFREDO</t>
  </si>
  <si>
    <t>DIAZ SOLAR BERNARDO</t>
  </si>
  <si>
    <t>MARTINEZ MENDEZ RICARDO</t>
  </si>
  <si>
    <t>CHAVEZ PUENTE  ALFREDO</t>
  </si>
  <si>
    <t>SALAS CASTAÑEDA JESUS</t>
  </si>
  <si>
    <t>RAMIREZ RODRIGUEZ JUAN CARLOS</t>
  </si>
  <si>
    <t>OLVERA RAMIREZ JUAN CARLOS</t>
  </si>
  <si>
    <t>CARDONA GAYTAN JOSE DE JESUS</t>
  </si>
  <si>
    <t>CARRETERO VILLA MAURICIO</t>
  </si>
  <si>
    <t>RODRIGUEZ GOMEZ JOSE EDGAR</t>
  </si>
  <si>
    <t>FLORES RAMOS ANGEL FRANCISCO</t>
  </si>
  <si>
    <t>MIRANDA TOVAR EDMUNDO</t>
  </si>
  <si>
    <t>LEON NORTE</t>
  </si>
  <si>
    <t>SANCHEZ HERNANDEZ MAXIMINO</t>
  </si>
  <si>
    <t>ESTACION DE SERVICIO TULE</t>
  </si>
  <si>
    <t>PATIÑO GUZMAN RAMON</t>
  </si>
  <si>
    <t>PEREZ MONTIEL JUAN LUIS</t>
  </si>
  <si>
    <t>CARDENAS MOSQUEDA JOSE LUIS</t>
  </si>
  <si>
    <t>AGUIRRE VIDAL MAURICIO</t>
  </si>
  <si>
    <t>GARDUÑO GONZALEZ LORENZO ABRAHAM</t>
  </si>
  <si>
    <t>GONZALEZ CRUZ AARON</t>
  </si>
  <si>
    <t>FLORES GARCIA DIEGO EMILIO</t>
  </si>
  <si>
    <t>PEREZ FERNANDEZ GONZALO JAVIER</t>
  </si>
  <si>
    <t>DE JESUS TORRES MARIO</t>
  </si>
  <si>
    <t>ZAVALA ROJAS JOSE JUAN</t>
  </si>
  <si>
    <t>PEREZ MORALES VICTOR</t>
  </si>
  <si>
    <t>TORRES DIAZ ANDRES</t>
  </si>
  <si>
    <t>JUAREZ GUTIERREZ JORGE ALBERTO</t>
  </si>
  <si>
    <t>NAVA JIMENEZ LUIS ANGEL</t>
  </si>
  <si>
    <t>OSORIO VARGAS CARLOS</t>
  </si>
  <si>
    <t>LOPEZ GARZA ANDRES DANIEL</t>
  </si>
  <si>
    <t>SANTILLAN GONZALEZ MANUEL</t>
  </si>
  <si>
    <t>MORALES LOPEZ SILVINO ISMAEL</t>
  </si>
  <si>
    <t>SILVA OSORNIO ALAN EDUARDO</t>
  </si>
  <si>
    <t>JUAREZ HERNANDEZ OSCAR</t>
  </si>
  <si>
    <t>DELGADO REYES JOSE</t>
  </si>
  <si>
    <t>MORALES RICO BRIGIDO</t>
  </si>
  <si>
    <t>RICARDEZ RICARDEZ FRANK ALEXANDER</t>
  </si>
  <si>
    <t>ROMO RINCON MAURO</t>
  </si>
  <si>
    <t>TRISTAN ALANIS JUAN JAVIER</t>
  </si>
  <si>
    <t>COLMENERO CUESTAS ALEJANDRO</t>
  </si>
  <si>
    <t>AGUILAR GARCIA ERNESTO</t>
  </si>
  <si>
    <t>VILLASEÑOR CRUZ JESUS MIGUEL</t>
  </si>
  <si>
    <t>GARCIA CUREÑO JOSE YAIR</t>
  </si>
  <si>
    <t>CHAME CRUZ JUAN ADRIAN</t>
  </si>
  <si>
    <t>SILVA SILVA ELISEO</t>
  </si>
  <si>
    <t>VELAZQUEZ MORALES GIOVANNI ARMANDO</t>
  </si>
  <si>
    <t>ALVAREZ RAMIREZ GERMAN</t>
  </si>
  <si>
    <t>RIVERA DE LA CRUZ JOSE CARLOS</t>
  </si>
  <si>
    <t>REYES NAJERA RUBEN</t>
  </si>
  <si>
    <t>MOLINA BUENAVENTURA ALEXIS</t>
  </si>
  <si>
    <t>HERNANDEZ PEREZ RODOLFO</t>
  </si>
  <si>
    <t>TOVILLA LOPEZ RENE DE JESUS</t>
  </si>
  <si>
    <t>DOMINGUEZ HINOJOSA SALVADOR</t>
  </si>
  <si>
    <t>PENAGOS RAMOS JUAN FRANCISCO</t>
  </si>
  <si>
    <t>LOPEZ GORDILLO JUAN</t>
  </si>
  <si>
    <t>PANIAGUA HERNANDEZ DAVID ALEJANDRO</t>
  </si>
  <si>
    <t>CABALLERO ANGELES CARLOS ALBERTO</t>
  </si>
  <si>
    <t>CRUZ CASTILLO TOMAS</t>
  </si>
  <si>
    <t>MARTINEZ MIRANDA FERNANDO</t>
  </si>
  <si>
    <t>TREJO ESTRADA SERGIO ELLIOT</t>
  </si>
  <si>
    <t>DE LA CRUZ SANCHEZ ALEJANDRO</t>
  </si>
  <si>
    <t>ticket</t>
  </si>
  <si>
    <t>SOTO GUZMAN LAZARO</t>
  </si>
  <si>
    <t>REYES GOMEZ GUALBERTO</t>
  </si>
  <si>
    <t>MILLAN DIAZ JOEL</t>
  </si>
  <si>
    <t>RUIZ SOLIS ROBERTO CARLOS</t>
  </si>
  <si>
    <t>MARTINEZ FERIA GONZALO</t>
  </si>
  <si>
    <t>SALINAS GASPER NERI ISRAEL</t>
  </si>
  <si>
    <t>GARCIA GONZALEZ ERWIN YOVANY</t>
  </si>
  <si>
    <t>SOLORZANO ANZUETO LUIS ARTEMIO</t>
  </si>
  <si>
    <t>JUAREZ ALTUNAR JUAN CARLOS</t>
  </si>
  <si>
    <t>SILVA NARANJO JUAN PABLO</t>
  </si>
  <si>
    <t>SOLIS CORTES BRIAYAN OSIRIS</t>
  </si>
  <si>
    <t>HERNANDEZ MENDEZ EDUARDO FAUSTO</t>
  </si>
  <si>
    <t>LEMUS ANGUIANO MIGUEL ANGEL</t>
  </si>
  <si>
    <t>ROJAS MUÑOZ FELIX</t>
  </si>
  <si>
    <t>ALARCON RAMIREZ EDGAR</t>
  </si>
  <si>
    <t>GARCIA AGUIRRE CRUZ</t>
  </si>
  <si>
    <t>CAMARGO RAYON ESTANISLAO</t>
  </si>
  <si>
    <t>NUCAMENDI ESPINOZA RIGOBERTO</t>
  </si>
  <si>
    <t>GONZALEZ MARTINEZ WEINER ADRIAN</t>
  </si>
  <si>
    <t>HERNANDEZ MARTINEZ JUVENTINO</t>
  </si>
  <si>
    <t>APARICIO PEREZ DANIEL ALBERTO</t>
  </si>
  <si>
    <t>RIOS CALZADA ROGELIO</t>
  </si>
  <si>
    <t>FLORES PARRILLA ERICK ALAN</t>
  </si>
  <si>
    <t>ZAMUDIO CORREA GUSTAVO ADEODATO</t>
  </si>
  <si>
    <t>COPO VALENCIA JAIR DE JESUS</t>
  </si>
  <si>
    <t>SORIANO NOLASCO JULIO CESAR</t>
  </si>
  <si>
    <t>QUINTERO MARTINEZ JOSE MAURICIO</t>
  </si>
  <si>
    <t>ORDAZ GALAN IGNACIO ANTONIO</t>
  </si>
  <si>
    <t>LEMUS PINEDA ANTONIO ADIF</t>
  </si>
  <si>
    <t>MORENO GUTIERREZ VICTOR HUGO</t>
  </si>
  <si>
    <t>CALAMACO MATA JESUS ALEJANDRO</t>
  </si>
  <si>
    <t>GOMEZ FERNANDEZ JOVANNY</t>
  </si>
  <si>
    <t>ESTRADA MONDRAGON ZAIRA CARINA</t>
  </si>
  <si>
    <t>CADENA VELAZQUEZ CARLOS IVAN</t>
  </si>
  <si>
    <t>MANTENIMIENTO</t>
  </si>
  <si>
    <t>Nieto</t>
  </si>
  <si>
    <t>GALINDO NEGRETE ISMAEL DAVID</t>
  </si>
  <si>
    <t>GARCIA LOYA DANIEL ESTEBAN</t>
  </si>
  <si>
    <t>VELASCO RODRIGUEZ ALEJANDRO</t>
  </si>
  <si>
    <t>VIDAL ROQUE JOSE ALBERTO</t>
  </si>
  <si>
    <t>CRUZ ARTEAGA CUTBERTO</t>
  </si>
  <si>
    <t>LÓPEZ GARCÍA MARIO ALFONSO</t>
  </si>
  <si>
    <t>NATERA ALFARO SERGIO</t>
  </si>
  <si>
    <t>RIVERO MEJIA CRISTIAN ARTURO</t>
  </si>
  <si>
    <t>VILLA BADILLO GUSTAVO</t>
  </si>
  <si>
    <t>GOMEZ GONZALEZ VISMAR</t>
  </si>
  <si>
    <t>CAMPOS RAMIREZ JOSE JESUS</t>
  </si>
  <si>
    <t>ZAVALA CERDA JOSE CARMEN</t>
  </si>
  <si>
    <t>SANCHEZ RODRIGUEZ LUIS ENRIQUEZ</t>
  </si>
  <si>
    <t>FELIX DIAZ JOSE ANTONIO</t>
  </si>
  <si>
    <t>CERVANTES GARCIA DAVID</t>
  </si>
  <si>
    <t>MORALES GARCIA JAHAZIEL</t>
  </si>
  <si>
    <t>BAUTISTA LOPEZ TRINIDAD</t>
  </si>
  <si>
    <t>CALZADA ALVAREZ JORGE HILARIO</t>
  </si>
  <si>
    <t>HUERTA ROSALES LUIS GONZALO</t>
  </si>
  <si>
    <t>GARCIA LIBREROS OMAR</t>
  </si>
  <si>
    <t>Planta de Luz Mex</t>
  </si>
  <si>
    <t>GONZALEZ QUINTANA ARMANDO</t>
  </si>
  <si>
    <t>GONZALEZ CORONA ALAN FRANCISCO</t>
  </si>
  <si>
    <t>MONTES DE OCA ORTIZ JONATHAN ALEXIS</t>
  </si>
  <si>
    <t>MONTES DE OCA GRIMALDO ENRIQUE</t>
  </si>
  <si>
    <t>PASEO CENTRAL SJR</t>
  </si>
  <si>
    <t>ESCOBAR VILLEGAS LUIS</t>
  </si>
  <si>
    <t>REYES RINCON OFIR ENRIQUE</t>
  </si>
  <si>
    <t>VILLEGAS DE LA CRUZ YONI DEL CARMEN</t>
  </si>
  <si>
    <t>ORNELAS BELTRAN SERGIO IVAN</t>
  </si>
  <si>
    <t>SOTO PEREZ JESUS ALFONSO</t>
  </si>
  <si>
    <t>BUENROSTRO MENDEZ OSCAR ALBERTO</t>
  </si>
  <si>
    <t>MARTINEZ CHAVEZ ANTONIO</t>
  </si>
  <si>
    <t>REYES ORTEGA FERNANDO ENRIQUE</t>
  </si>
  <si>
    <t>ESTACION DE SERVICIO TULTITLAN</t>
  </si>
  <si>
    <t>HERNANDEZ TORRES ALFONSO</t>
  </si>
  <si>
    <t>MUÑOZ LEAL CECILIO MIGUEL</t>
  </si>
  <si>
    <t>PEREZ DIAZ LUIS ADOLFO</t>
  </si>
  <si>
    <t>VARELA JUAREZ LUIS ANTONIO</t>
  </si>
  <si>
    <t>PEREZ ANGELES MARCO ANTONIO</t>
  </si>
  <si>
    <t>FLORES MENDOZA JOSE ANTONIO</t>
  </si>
  <si>
    <t>ZABALZA MARCIAL FERNANDO</t>
  </si>
  <si>
    <t>ESCOBAR ORTEGA LUIS ERICK</t>
  </si>
  <si>
    <t>DE LA CRUZ VELAZQUEZ ANGEL</t>
  </si>
  <si>
    <t>LOPEZ CISNEROS RENE</t>
  </si>
  <si>
    <t>ASTORGA GONZALEZ LUIS</t>
  </si>
  <si>
    <t>CABALLERO ORTIZ JUAN LUIS</t>
  </si>
  <si>
    <t>HERNANDEZ DIAZ NORBERTO</t>
  </si>
  <si>
    <t>RICO RICO CESAR</t>
  </si>
  <si>
    <t>ESTRADA MARTINEZ ANIBAL</t>
  </si>
  <si>
    <t>MARTINEZ TREJO LUIS ANGEL</t>
  </si>
  <si>
    <t>GREGORIO ALCANTARA NORA</t>
  </si>
  <si>
    <t>MORALES DOMINGUEZ DAVID ELIMELEC</t>
  </si>
  <si>
    <t>BAUTISTA DELGADO JUAN</t>
  </si>
  <si>
    <t>MEJIA GALVEZ JONI EVANDER</t>
  </si>
  <si>
    <t>CONTRERAS CARMONA MAURICIO ALEJANDRO</t>
  </si>
  <si>
    <t>LEON MONTECINOS JUAN ANTONIO</t>
  </si>
  <si>
    <t>PEREZ RIOS JAVIER MOISES</t>
  </si>
  <si>
    <t>MACIN TRINIDAD FRANCISCO</t>
  </si>
  <si>
    <t>SANCHEZ NERY KEVIN ERNESTO</t>
  </si>
  <si>
    <t>PLANTA DE LUZ</t>
  </si>
  <si>
    <t>GOMEZ MORAN IZTLI CALEB</t>
  </si>
  <si>
    <t>GARCIA VILLEGAS FRANCISCO JAVIER</t>
  </si>
  <si>
    <t>GONZALEZ VALLE CARLOS JOEL</t>
  </si>
  <si>
    <t>Estacion de Servicio Tultitlan</t>
  </si>
  <si>
    <t>CRUZ CAMPOS DANIEL ANTONIO</t>
  </si>
  <si>
    <t>RAMIREZ FARFAN JOSUE ALEJANDRO</t>
  </si>
  <si>
    <t>GONZALEZ MAYA RAFAEL LUIS</t>
  </si>
  <si>
    <t>GALICIA AVILA RAYMUNDO</t>
  </si>
  <si>
    <t>LUGO VELASQUEZ MANUEL ADRIAN</t>
  </si>
  <si>
    <t>SARABIA OLIVA JOSE GERMAN</t>
  </si>
  <si>
    <t>VELAZQUEZ SANCHEZ JORGE</t>
  </si>
  <si>
    <t>CHONTAL ENRIQUEZ VICTOR</t>
  </si>
  <si>
    <t>ORTEGA RODRIGUEZ JESUS MANUEL</t>
  </si>
  <si>
    <t>JARREO</t>
  </si>
  <si>
    <t>ALVAREZ SANDOVAL RAUL</t>
  </si>
  <si>
    <t>ATBHUE</t>
  </si>
  <si>
    <t>GARCIA PEREZ ISMAEL</t>
  </si>
  <si>
    <t>PLANTAHUE</t>
  </si>
  <si>
    <t>RIVAS IBARRA CARLOS ISRAEL</t>
  </si>
  <si>
    <t>CHAVEZ LOPEZ JESUS MIGUEL</t>
  </si>
  <si>
    <t>SALDAÑA ESQUIVEL MARIO BRANDON</t>
  </si>
  <si>
    <t>LOPEZ SEQUEIRO ALFREDO</t>
  </si>
  <si>
    <t>MARTINEZ AYALA DIEGO ARMANDO</t>
  </si>
  <si>
    <t>CUATETA LOPEZ JORGE LUIS</t>
  </si>
  <si>
    <t>GORDILLO ELENO HUGO CESAR</t>
  </si>
  <si>
    <t>GARCIA CARBAJAL JUAN GABRIEL</t>
  </si>
  <si>
    <t>MACHORRO RODRIGUEZ JAIME GERARDO</t>
  </si>
  <si>
    <t>DE JESUS TORRES JOSE</t>
  </si>
  <si>
    <t>MALVAEZ CORTES ARTURO</t>
  </si>
  <si>
    <t>MAGAÑA DIAZ FRANCISCO JAVIER</t>
  </si>
  <si>
    <t>MONROY SALDIVAR ORLANDO SADOT</t>
  </si>
  <si>
    <t>BERMEO LOPEZ JESUS SALVADOR</t>
  </si>
  <si>
    <t>FLOBRA</t>
  </si>
  <si>
    <t>$27,29</t>
  </si>
  <si>
    <t>TLALNEPANTLA</t>
  </si>
  <si>
    <t>SANTOS RAMIREZ VICTOR HUGO</t>
  </si>
  <si>
    <t>GARCIA MARTINEZ SIXTO WILZZON</t>
  </si>
  <si>
    <t>VERGARA MIRANDA PANTALEON</t>
  </si>
  <si>
    <t>RODRIGUEZ SOTO ALEJANDRO</t>
  </si>
  <si>
    <t>REYES MONTES DE OCA RAUL DANIEL</t>
  </si>
  <si>
    <t>MARTINEZ ARMENTA JONATHAN ANDRES</t>
  </si>
  <si>
    <t>ACOSTA RUIZ FEDERICO</t>
  </si>
  <si>
    <t>SOTO OCHOA JESUS MANUEL</t>
  </si>
  <si>
    <t>GARCIA CAMARGO JUAN LUIS</t>
  </si>
  <si>
    <t>BRAVO HERNANDEZ JESUS</t>
  </si>
  <si>
    <t>ESGUERRA GARCIA JOSE ISIDRO</t>
  </si>
  <si>
    <t>INCLAN GARRIDO DANIEL ALBERTO</t>
  </si>
  <si>
    <t>MUÑOZ CHAVEZ JUAN CARLOS</t>
  </si>
  <si>
    <t>ALCAZAR MENDIOLA ARTURO</t>
  </si>
  <si>
    <t>RUEDA CALVA PATRICIO MANUEL</t>
  </si>
  <si>
    <t>FLORES GARCIA IRVIN OMAR</t>
  </si>
  <si>
    <t>HERNANDEZ MALAGON HUGO ANTONIO</t>
  </si>
  <si>
    <t>CAMPOS CAMPOS JORGE ALBERTO</t>
  </si>
  <si>
    <t>PACHECO PACHECO JOSE GUADALUPE</t>
  </si>
  <si>
    <t>JULIAN MENDEZ ALBERTO</t>
  </si>
  <si>
    <t>ALFEREZ CASAS AARON CONNY</t>
  </si>
  <si>
    <t>VAZQUEZ GARCIA ALFREDO</t>
  </si>
  <si>
    <t>RODRIGUEZ CAMACHO RAUL JUAN</t>
  </si>
  <si>
    <t>SUM de Litros</t>
  </si>
  <si>
    <t>dia</t>
  </si>
  <si>
    <t>SUM de Cantidad Mercancía</t>
  </si>
  <si>
    <t>Suma total</t>
  </si>
  <si>
    <t>TDR</t>
  </si>
  <si>
    <t>TOTAL ATB</t>
  </si>
  <si>
    <t>TOTAL NIETO</t>
  </si>
  <si>
    <t>TOTAL TICKET</t>
  </si>
  <si>
    <t>TOTAL LITROS</t>
  </si>
  <si>
    <t>% AUTOABASTO</t>
  </si>
  <si>
    <t>Enco</t>
  </si>
  <si>
    <t>Natgas</t>
  </si>
  <si>
    <t>OPERADOR</t>
  </si>
  <si>
    <t>ID</t>
  </si>
  <si>
    <t>ACEVEDO VARGAS DANIEL</t>
  </si>
  <si>
    <t>ACEDA</t>
  </si>
  <si>
    <t>ACOPA MONTEJO PEDRO</t>
  </si>
  <si>
    <t>ACOPE</t>
  </si>
  <si>
    <t>ACOSTA COBA JOSE LUIS</t>
  </si>
  <si>
    <t>ACOJO01</t>
  </si>
  <si>
    <t>ADUNA SANTILLAN DILAN</t>
  </si>
  <si>
    <t>ADUDI</t>
  </si>
  <si>
    <t>AGUILAR AGUILAR JOSE ALEXANDERS</t>
  </si>
  <si>
    <t>AGUJO07</t>
  </si>
  <si>
    <t>AGUILAR ESPINOSA ALEJANDRO</t>
  </si>
  <si>
    <t>AGUAL</t>
  </si>
  <si>
    <t>AGUILAR LOPEZ ANGEL LAURO</t>
  </si>
  <si>
    <t>AGUAN</t>
  </si>
  <si>
    <t>AGUILAR PINEDA RUBEN</t>
  </si>
  <si>
    <t>AGURU</t>
  </si>
  <si>
    <t>ALAVEZ HERNANDEZ INOCENCIO</t>
  </si>
  <si>
    <t>ALAIN</t>
  </si>
  <si>
    <t>ALBOR ALBA LEOBARDO ALEJANDRO</t>
  </si>
  <si>
    <t>ALBLE</t>
  </si>
  <si>
    <t>ALCAZAR HIDALGO ANGEL ARMANDO</t>
  </si>
  <si>
    <t>ALCAN</t>
  </si>
  <si>
    <t>ALDAPE GONZALEZ MIGUEL</t>
  </si>
  <si>
    <t>ALDMI</t>
  </si>
  <si>
    <t>ALEMAN ORTIZ ANGEL</t>
  </si>
  <si>
    <t>ALEAN</t>
  </si>
  <si>
    <t>ALONSO BRITO HERWIN ALDAIR</t>
  </si>
  <si>
    <t>ALOHE</t>
  </si>
  <si>
    <t>ALONSO FRANCO ROQUE</t>
  </si>
  <si>
    <t>FRAAL</t>
  </si>
  <si>
    <t>ALVARADO BRAVO GUILLERMO</t>
  </si>
  <si>
    <t>ALVGU</t>
  </si>
  <si>
    <t>ALVARADO SOLIS MIGUEL ANGEL</t>
  </si>
  <si>
    <t>ALVMI</t>
  </si>
  <si>
    <t>ALVAREZ ALVAREZ JOSE ARMANDO</t>
  </si>
  <si>
    <t>ALVJO03</t>
  </si>
  <si>
    <t>ALVAREZ CERVANTES FRANCISCO</t>
  </si>
  <si>
    <t>ALVFR01</t>
  </si>
  <si>
    <t>ALVAREZ CERVANTES MARCO</t>
  </si>
  <si>
    <t>ALVMA</t>
  </si>
  <si>
    <t>ALVAREZ DEL CASTILLO MENDES JUAN MANUEL</t>
  </si>
  <si>
    <t>ALVMA01</t>
  </si>
  <si>
    <t>ALVAREZ GARCIA ALBERTO</t>
  </si>
  <si>
    <t>ALVAL02</t>
  </si>
  <si>
    <t>ALVAREZ GONZALEZ DANIEL</t>
  </si>
  <si>
    <t>ALVDA</t>
  </si>
  <si>
    <t>ALVAREZ GONZALEZ JORGE RUBEN</t>
  </si>
  <si>
    <t>ALVJO02</t>
  </si>
  <si>
    <t>ALVGE</t>
  </si>
  <si>
    <t>AMADOR ESTRADA JORGE ALFREDO</t>
  </si>
  <si>
    <t>AMAJO</t>
  </si>
  <si>
    <t>AMARO MONTUFAR ERNESTINO</t>
  </si>
  <si>
    <t>AMAER</t>
  </si>
  <si>
    <t>AMARO MORENO AXEL</t>
  </si>
  <si>
    <t>AMAAX</t>
  </si>
  <si>
    <t>AMEZCUA GONZALEZ ADRIANA</t>
  </si>
  <si>
    <t>AMEAD</t>
  </si>
  <si>
    <t>ANAYA CORDOBA ALFREDO JOEL</t>
  </si>
  <si>
    <t>ANAAL</t>
  </si>
  <si>
    <t>ANGELES ARIAS MIGUEL</t>
  </si>
  <si>
    <t>ANGMI</t>
  </si>
  <si>
    <t>ANGMA</t>
  </si>
  <si>
    <t>ANGELES CHAVEZ JUAN CARLOS</t>
  </si>
  <si>
    <t>ANGJU</t>
  </si>
  <si>
    <t>ANGELES VARILLAS FEDERICO</t>
  </si>
  <si>
    <t>ANGFE01</t>
  </si>
  <si>
    <t>ANGELES VARILLAS GABRIEL</t>
  </si>
  <si>
    <t>ANGGA</t>
  </si>
  <si>
    <t>ANZURES CHAVEZ CONCEPCION CERVANDO</t>
  </si>
  <si>
    <t>ANZCO</t>
  </si>
  <si>
    <t>APODACA VELASQUEZ FRANCISCO RAUL</t>
  </si>
  <si>
    <t>APOFR</t>
  </si>
  <si>
    <t>APODA</t>
  </si>
  <si>
    <t>AQUINO ESPADAS LUIS FRANCISCO</t>
  </si>
  <si>
    <t>AQULU</t>
  </si>
  <si>
    <t>ARAIZA VALLEJO JONATHAN</t>
  </si>
  <si>
    <t>ARAJO</t>
  </si>
  <si>
    <t>ARANA HERNANDEZ GERARDO</t>
  </si>
  <si>
    <t>ARAGE</t>
  </si>
  <si>
    <t>ARIAS BOSADAS MANUEL</t>
  </si>
  <si>
    <t>ARIMA</t>
  </si>
  <si>
    <t>ARIAS GODINEZ RAYMUNDO</t>
  </si>
  <si>
    <t>ARIRA</t>
  </si>
  <si>
    <t>ARIAS VASCONCELOS MIGUEL ANGEL</t>
  </si>
  <si>
    <t>ARIMI</t>
  </si>
  <si>
    <t>ARMENTA GINEZ SERAFIN</t>
  </si>
  <si>
    <t>ARMSE</t>
  </si>
  <si>
    <t>ARRONIZ SERRANO JUAN LUIS</t>
  </si>
  <si>
    <t>ARRJU01</t>
  </si>
  <si>
    <t>ARTEAGA ORTIZ ERIC EDUARDO</t>
  </si>
  <si>
    <t>ARTER</t>
  </si>
  <si>
    <t>ARVIZU CUEVAS JORGE GUILLERMO</t>
  </si>
  <si>
    <t>ARVJO</t>
  </si>
  <si>
    <t>ATEF VELAZQUEZ ELIAS</t>
  </si>
  <si>
    <t>ATEEL</t>
  </si>
  <si>
    <t>AVIEN</t>
  </si>
  <si>
    <t>AVILA OBREGON HECTOR</t>
  </si>
  <si>
    <t>AVIHE</t>
  </si>
  <si>
    <t>AVILA PEREZ MARIO ALBERTO</t>
  </si>
  <si>
    <t>AVIMA</t>
  </si>
  <si>
    <t>BARRERA SALVADOR CARLOS ANDRES</t>
  </si>
  <si>
    <t>BARCA01</t>
  </si>
  <si>
    <t>BAUTISTA HERNANDEZ JACOBO</t>
  </si>
  <si>
    <t>BAUJA</t>
  </si>
  <si>
    <t>BAUTISTA MARTINEZ FRANCISCO</t>
  </si>
  <si>
    <t>BAUFR</t>
  </si>
  <si>
    <t>BAUTISTA RICO MANUEL</t>
  </si>
  <si>
    <t>BAUMA01</t>
  </si>
  <si>
    <t>BECERRA GUTIERREZ GERARDO</t>
  </si>
  <si>
    <t>BECGE01</t>
  </si>
  <si>
    <t>BECERRIL GARCIA JUAN FRANCISCO</t>
  </si>
  <si>
    <t>BECJU</t>
  </si>
  <si>
    <t>BELGARA MUMENTEY JUAN CESAR</t>
  </si>
  <si>
    <t>BELJU</t>
  </si>
  <si>
    <t>BENITEZ ROBLES RAFAEL</t>
  </si>
  <si>
    <t>BENRA</t>
  </si>
  <si>
    <t>BERNARDO ESCALONA LUIS FERNANDO</t>
  </si>
  <si>
    <t>BERLU</t>
  </si>
  <si>
    <t>BONAR</t>
  </si>
  <si>
    <t>BONILLA VICTOR JOSE MANUEL</t>
  </si>
  <si>
    <t>BONJO</t>
  </si>
  <si>
    <t>BORBOLLA CRUZ ARMANDO</t>
  </si>
  <si>
    <t>BORAR</t>
  </si>
  <si>
    <t>BOTELLO BUENDIA ROGELIO</t>
  </si>
  <si>
    <t>BOTRO</t>
  </si>
  <si>
    <t>BOTELLO VALADEZ ADRIAN</t>
  </si>
  <si>
    <t>BOTAD</t>
  </si>
  <si>
    <t>BRITO PEREZ JAVIER</t>
  </si>
  <si>
    <t>BRIJA</t>
  </si>
  <si>
    <t>BUEMA</t>
  </si>
  <si>
    <t>BUENDIA RUIZ CARLOS</t>
  </si>
  <si>
    <t>BUECA</t>
  </si>
  <si>
    <t>CABALLERO TAPIA PAULO CESAR</t>
  </si>
  <si>
    <t>CABPA</t>
  </si>
  <si>
    <t>CABOS</t>
  </si>
  <si>
    <t>CABRERA NUÑEZ HECTOR RUBEN</t>
  </si>
  <si>
    <t>CABHE</t>
  </si>
  <si>
    <t>CADENA CERVANTES SERGIO</t>
  </si>
  <si>
    <t>CADSE</t>
  </si>
  <si>
    <t>CADENA MENDEZ ULISES ISRAEL</t>
  </si>
  <si>
    <t>CADUL</t>
  </si>
  <si>
    <t>CALDERON CERON GILBERTO</t>
  </si>
  <si>
    <t>CALGI</t>
  </si>
  <si>
    <t>CALDERON ESCOBEDO MARCOS</t>
  </si>
  <si>
    <t>CALMA</t>
  </si>
  <si>
    <t>CALDERON MENERA SAUL</t>
  </si>
  <si>
    <t>CALSA</t>
  </si>
  <si>
    <t>CALVI</t>
  </si>
  <si>
    <t>CALZADA SANCHEZ ENRIQUE</t>
  </si>
  <si>
    <t>CALEN</t>
  </si>
  <si>
    <t>CAMACHO VEGA EDUARDO IVAN</t>
  </si>
  <si>
    <t>CAMED</t>
  </si>
  <si>
    <t>CAMPOS ALBA PABLO DAVID</t>
  </si>
  <si>
    <t>CAMPA</t>
  </si>
  <si>
    <t>CAMPOS ANGUIANO RAFAEL</t>
  </si>
  <si>
    <t>CAMRA01</t>
  </si>
  <si>
    <t>CAMPOS LINARES SEBASTIAN</t>
  </si>
  <si>
    <t>CAMSE</t>
  </si>
  <si>
    <t>CAMPOS FRANCISCO JAVIER</t>
  </si>
  <si>
    <t>CAMFR</t>
  </si>
  <si>
    <t>CARDENAS CORTEZ ROGELIO ISRAEL</t>
  </si>
  <si>
    <t>CARRO01</t>
  </si>
  <si>
    <t>CARDONA ZUÑIGA MARCO ANTONIO</t>
  </si>
  <si>
    <t>CARMA</t>
  </si>
  <si>
    <t>CARDOSO GARCIA DANIEL</t>
  </si>
  <si>
    <t>CARDA01</t>
  </si>
  <si>
    <t>CARMONA HERNANDEZ ANTONIO</t>
  </si>
  <si>
    <t>CARAN03</t>
  </si>
  <si>
    <t>CARMONA HERNANDEZ MANUEL</t>
  </si>
  <si>
    <t>CARMA01</t>
  </si>
  <si>
    <t>CARRANCO GOMEZ ALBERTO</t>
  </si>
  <si>
    <t>CARAL</t>
  </si>
  <si>
    <t>CARREÑO MALDONADO MARIO</t>
  </si>
  <si>
    <t>CARMA02</t>
  </si>
  <si>
    <t>CARRERA CAJIGA CARLOS EDUARDO</t>
  </si>
  <si>
    <t>CARCA01</t>
  </si>
  <si>
    <t>CARRILLO AGUILAR CARLOS JESUS</t>
  </si>
  <si>
    <t>CARCA02</t>
  </si>
  <si>
    <t>CARRILLO MORENO JORGE</t>
  </si>
  <si>
    <t>CARJO02</t>
  </si>
  <si>
    <t>CARRILO JUNCO JOSE ANTONIO</t>
  </si>
  <si>
    <t>CARJO03</t>
  </si>
  <si>
    <t>CASTAÑEDA AYALA ATIEL URIBISE</t>
  </si>
  <si>
    <t>CASAT</t>
  </si>
  <si>
    <t>CASTAÑON CERON ALEJANDRO</t>
  </si>
  <si>
    <t>CASAL</t>
  </si>
  <si>
    <t>CASTELLANOS CAMACHO ARTURO</t>
  </si>
  <si>
    <t>CASAR</t>
  </si>
  <si>
    <t>CASTELLANOS MONTEJO JOSE EDUARDO</t>
  </si>
  <si>
    <t>CASJO04</t>
  </si>
  <si>
    <t>CASTILLO ESQUEDA JESUS</t>
  </si>
  <si>
    <t>CASJE</t>
  </si>
  <si>
    <t>CASMA</t>
  </si>
  <si>
    <t>CASTILLO ROJAS LUIS ALONSO</t>
  </si>
  <si>
    <t>CASLU04</t>
  </si>
  <si>
    <t>CASTRO ARMENTA RUBEN</t>
  </si>
  <si>
    <t>CASRU</t>
  </si>
  <si>
    <t>CASTRO CRUZ RAUL</t>
  </si>
  <si>
    <t>CASRA01</t>
  </si>
  <si>
    <t>CASTRO GOMEZ HERIBERTO</t>
  </si>
  <si>
    <t>CASHE01</t>
  </si>
  <si>
    <t>CASTRO MENDOZA LUIS FERNANDO</t>
  </si>
  <si>
    <t>CASLU03</t>
  </si>
  <si>
    <t>CASTRO RIOS RAFAEL</t>
  </si>
  <si>
    <t>CASRA</t>
  </si>
  <si>
    <t>CELIS GARCIA MARCO ANTONIO</t>
  </si>
  <si>
    <t>CELMA</t>
  </si>
  <si>
    <t>CERON MALDONADO JOSUE</t>
  </si>
  <si>
    <t>CERJO02</t>
  </si>
  <si>
    <t>CERVANTES VARGAS JAIME</t>
  </si>
  <si>
    <t>CERJA</t>
  </si>
  <si>
    <t>CHAIRES ZUMAYA MIGUEL ANGEL</t>
  </si>
  <si>
    <t>CHAMI01</t>
  </si>
  <si>
    <t>CHAMIZ TORRES JORGE ANTONIO</t>
  </si>
  <si>
    <t>CHAJO01</t>
  </si>
  <si>
    <t>CHAPARRO PEÑA JUAN CARLOS</t>
  </si>
  <si>
    <t>CHAJU04</t>
  </si>
  <si>
    <t>CHAVERO RAMIREZ DANIEL</t>
  </si>
  <si>
    <t>CHADA</t>
  </si>
  <si>
    <t>CHAVEZ CUEVAS BRANDON</t>
  </si>
  <si>
    <t>CHABR</t>
  </si>
  <si>
    <t>CHAVEZ LOPEZ JUAN RAMON</t>
  </si>
  <si>
    <t>CHAJU01</t>
  </si>
  <si>
    <t>CHAAL</t>
  </si>
  <si>
    <t>CHAJE</t>
  </si>
  <si>
    <t>CID DEL PRADO HERNANDEZ EDUARDO</t>
  </si>
  <si>
    <t>CIDED</t>
  </si>
  <si>
    <t>CID DEL PRADO OLIVER FELIX</t>
  </si>
  <si>
    <t>CIDFE</t>
  </si>
  <si>
    <t>CID DEL PRADO OLIVER LUIS FRANCISCO</t>
  </si>
  <si>
    <t>CIDLU</t>
  </si>
  <si>
    <t>COLIN MEJIA JOE CHARLIES</t>
  </si>
  <si>
    <t>COLJO01</t>
  </si>
  <si>
    <t>COLMENARES VARELA CARLOS ALBERTO</t>
  </si>
  <si>
    <t>COLCA</t>
  </si>
  <si>
    <t>COLORADO ALVAREZ JONATHAN</t>
  </si>
  <si>
    <t>COLJO</t>
  </si>
  <si>
    <t>COMPEAN VALLEJO JOSE GUADALUPE</t>
  </si>
  <si>
    <t>COMJO01</t>
  </si>
  <si>
    <t>CONTRERAS ANGELES ALEJANDRO</t>
  </si>
  <si>
    <t>CONAL</t>
  </si>
  <si>
    <t>CONTRERAS CONTRERAS JORGE LUIS</t>
  </si>
  <si>
    <t>CONJO</t>
  </si>
  <si>
    <t>CONTRERAS DOMINGUEZ DANIEL</t>
  </si>
  <si>
    <t>CONDA</t>
  </si>
  <si>
    <t>CORDERO ROMERO RAFAEL</t>
  </si>
  <si>
    <t>CORRA01</t>
  </si>
  <si>
    <t>CORDERO RUIZ PABLO CESAR</t>
  </si>
  <si>
    <t>CORPA</t>
  </si>
  <si>
    <t>CORIA DEL MORAL HUMBERTO</t>
  </si>
  <si>
    <t>CORHU</t>
  </si>
  <si>
    <t>CORNELIO MAYO RICARDO</t>
  </si>
  <si>
    <t>CORRI</t>
  </si>
  <si>
    <t>CORONADO ALDAN CESAR GRABIEL</t>
  </si>
  <si>
    <t>CORCE</t>
  </si>
  <si>
    <t>CORREU SALINAS JOSE NOEL</t>
  </si>
  <si>
    <t>CORJO04</t>
  </si>
  <si>
    <t>CORTES MARTINEZ ARTURO</t>
  </si>
  <si>
    <t>CORAR01</t>
  </si>
  <si>
    <t>CORER</t>
  </si>
  <si>
    <t>CRULE</t>
  </si>
  <si>
    <t>CRUZ BRINGAS JUAN CARLOS</t>
  </si>
  <si>
    <t>CRUJU01</t>
  </si>
  <si>
    <t>CRUZ CAMPOS ALEJANDRO</t>
  </si>
  <si>
    <t>CRUAL</t>
  </si>
  <si>
    <t>CRUZ GALVAN RUBEN</t>
  </si>
  <si>
    <t>CRURU</t>
  </si>
  <si>
    <t>CRUZ GALVEZ GILBERTO</t>
  </si>
  <si>
    <t>CRUGI</t>
  </si>
  <si>
    <t>CRUZ GONZALEZ MATEO</t>
  </si>
  <si>
    <t>CRUMA03</t>
  </si>
  <si>
    <t>CRUBE</t>
  </si>
  <si>
    <t>CRUZ RAMIREZ JOSE LUIS</t>
  </si>
  <si>
    <t>CRUJO04</t>
  </si>
  <si>
    <t>CRUZ SANCHEZ CRUZ</t>
  </si>
  <si>
    <t>CRUCR</t>
  </si>
  <si>
    <t>CRUZ SANCHEZ JULIO</t>
  </si>
  <si>
    <t>CRUJU02</t>
  </si>
  <si>
    <t>CRUZ VILLERALDO PAULINO</t>
  </si>
  <si>
    <t>CRUPA</t>
  </si>
  <si>
    <t>CUEVAS SALAZAR JUAN JOSE</t>
  </si>
  <si>
    <t>CUEJU</t>
  </si>
  <si>
    <t>DAMOS</t>
  </si>
  <si>
    <t>DE DIOS MARIN JOSE GENER</t>
  </si>
  <si>
    <t>DEDJO</t>
  </si>
  <si>
    <t>DE JESUS GARCIA FRANCISCO</t>
  </si>
  <si>
    <t>DE GA</t>
  </si>
  <si>
    <t>DE LA CRUZ BRIONES LEOMAR</t>
  </si>
  <si>
    <t>DELLE</t>
  </si>
  <si>
    <t>DE LA CRUZ VASCONCELOS GABRIEL</t>
  </si>
  <si>
    <t>DELGA</t>
  </si>
  <si>
    <t>DE LA GUARDA CARDENAS JOSE MANUEL</t>
  </si>
  <si>
    <t>DELJO01</t>
  </si>
  <si>
    <t>DE LA O SANCHEZ SERGIO</t>
  </si>
  <si>
    <t>DELSE</t>
  </si>
  <si>
    <t>DELBL</t>
  </si>
  <si>
    <t>DE LOS SANTOS NIEVES IGNACIO</t>
  </si>
  <si>
    <t>DELIG</t>
  </si>
  <si>
    <t>DE LOS SANTOS NIEVES LUIS ANTONIO</t>
  </si>
  <si>
    <t>DELLU</t>
  </si>
  <si>
    <t>DELGADO CALIXTO MARIO</t>
  </si>
  <si>
    <t>DELMA01</t>
  </si>
  <si>
    <t>DIAZ RODRIGUEZ SALVADOR</t>
  </si>
  <si>
    <t>DIASA</t>
  </si>
  <si>
    <t>DIAZ ROMERO ANGEL EDUARDO</t>
  </si>
  <si>
    <t>DIAAN</t>
  </si>
  <si>
    <t>DOMINGUEZ CARRILLO JESUS EFIGENIO</t>
  </si>
  <si>
    <t>DOMJE</t>
  </si>
  <si>
    <t>DOMINGUEZ FERMIN DAVID</t>
  </si>
  <si>
    <t>DOMDA</t>
  </si>
  <si>
    <t>DOMINGUEZ RIVERA ROBERTO</t>
  </si>
  <si>
    <t>DOMRO</t>
  </si>
  <si>
    <t>DOMINGUEZ SANCHEZ ERIK</t>
  </si>
  <si>
    <t>DOMER</t>
  </si>
  <si>
    <t>DOMINGUEZ TRUJILLO JUAN CARLOS</t>
  </si>
  <si>
    <t>DOMJU</t>
  </si>
  <si>
    <t>DURAN ROMERO ANDRES</t>
  </si>
  <si>
    <t>DURAN</t>
  </si>
  <si>
    <t>DZIB RAMIREZ FRANCISCO JAVIER</t>
  </si>
  <si>
    <t>DZIFR</t>
  </si>
  <si>
    <t>ELIZALDE CLAVIJO RODRIGO</t>
  </si>
  <si>
    <t>ELIRO</t>
  </si>
  <si>
    <t>ELIZALDE LUGO JUAN SAUL</t>
  </si>
  <si>
    <t>ELIJU</t>
  </si>
  <si>
    <t>ELIZALDE PORRAS ERIK ALEJANDRO</t>
  </si>
  <si>
    <t>ELIER</t>
  </si>
  <si>
    <t>ENLLANCHE ARENAS MARCO ANTONIO</t>
  </si>
  <si>
    <t>ENLMA</t>
  </si>
  <si>
    <t>ESCAMILLA HERNANDEZ JUAN CARLOS</t>
  </si>
  <si>
    <t>ESCJU</t>
  </si>
  <si>
    <t>F</t>
  </si>
  <si>
    <t>ESCLU</t>
  </si>
  <si>
    <t>ESPERILLA VILLANUEVA ROBERTO CARLOS</t>
  </si>
  <si>
    <t>ESPRO</t>
  </si>
  <si>
    <t>ESPINOSA APARICIO ARTURO</t>
  </si>
  <si>
    <t>ESPAR</t>
  </si>
  <si>
    <t>ESPINOSA ROMO JOSE</t>
  </si>
  <si>
    <t>ESPJO</t>
  </si>
  <si>
    <t>ESPAL</t>
  </si>
  <si>
    <t>ESPIS</t>
  </si>
  <si>
    <t>ESPINOZA PEREZ JOSE MIGUEL</t>
  </si>
  <si>
    <t>ESPJO05</t>
  </si>
  <si>
    <t>ESQUIVEL GASCA LUIS RODRIGO</t>
  </si>
  <si>
    <t>ESQLU</t>
  </si>
  <si>
    <t>ESQUIVEL HERNANDEZ DAVID</t>
  </si>
  <si>
    <t>ESQDA</t>
  </si>
  <si>
    <t>ESQUIVEL JUAREZ RICARDO</t>
  </si>
  <si>
    <t>ESQRIX</t>
  </si>
  <si>
    <t>ESQUIVEL PEREZ SALVADOR</t>
  </si>
  <si>
    <t>ESQSA</t>
  </si>
  <si>
    <t>ESTRADA ARTEAGA SANTIAGO</t>
  </si>
  <si>
    <t>ESTSA</t>
  </si>
  <si>
    <t>ESTAN</t>
  </si>
  <si>
    <t>ESTRADA VAZQUEZ EDDI ERIC</t>
  </si>
  <si>
    <t>ESTED</t>
  </si>
  <si>
    <t>FALCON SORIANO MAURICIO</t>
  </si>
  <si>
    <t>FALMA</t>
  </si>
  <si>
    <t>FERMIN DE JESUS SAMUEL</t>
  </si>
  <si>
    <t>FERSA</t>
  </si>
  <si>
    <t>FERMIN DIAZ ALBERTO</t>
  </si>
  <si>
    <t>FERAL01</t>
  </si>
  <si>
    <t>FERRI</t>
  </si>
  <si>
    <t>FERRER TORRES JULIO ALBERTO</t>
  </si>
  <si>
    <t>FERJU</t>
  </si>
  <si>
    <t>FLORENCIO HERNANDEZ OSCAR</t>
  </si>
  <si>
    <t>FLOOS01</t>
  </si>
  <si>
    <t>FLORES ALVARADO PABLO</t>
  </si>
  <si>
    <t>FLOPA01</t>
  </si>
  <si>
    <t>FLORES ESCUDERO ADOLFO RICARDO</t>
  </si>
  <si>
    <t>FLOAD</t>
  </si>
  <si>
    <t>FLORES GARCIA CARLOS ALBERTO</t>
  </si>
  <si>
    <t>FLOCA</t>
  </si>
  <si>
    <t>FLORES GARCIA ROBERTO</t>
  </si>
  <si>
    <t>FLORO</t>
  </si>
  <si>
    <t>FLOPE</t>
  </si>
  <si>
    <t>FLORES MONICO ERIC</t>
  </si>
  <si>
    <t>FLOER</t>
  </si>
  <si>
    <t>FLORES RAMIREZ JAIME</t>
  </si>
  <si>
    <t>FLOJAX</t>
  </si>
  <si>
    <t>FLORES RIVERA JOSE CHARLY</t>
  </si>
  <si>
    <t>FLOJO02</t>
  </si>
  <si>
    <t>FLORES ROBLES MARCO ANTONIO</t>
  </si>
  <si>
    <t>FLOMA02</t>
  </si>
  <si>
    <t>FLORES RODRIGUEZ FAUSTO</t>
  </si>
  <si>
    <t>FLOFA</t>
  </si>
  <si>
    <t>FLORES ROMERO CONCEPCION</t>
  </si>
  <si>
    <t>FLOCO</t>
  </si>
  <si>
    <t>FLORES VELAZQUEZ DAVID JEOVANE</t>
  </si>
  <si>
    <t>FLODA</t>
  </si>
  <si>
    <t>FRAGOSO CASTRO FRANCISCO</t>
  </si>
  <si>
    <t>FRAFR</t>
  </si>
  <si>
    <t>FRANCO VEGA HUGO</t>
  </si>
  <si>
    <t>FRAHU</t>
  </si>
  <si>
    <t>FUENTES HERNANDEZ ANDRES</t>
  </si>
  <si>
    <t>FUEAN</t>
  </si>
  <si>
    <t>FUENTES HERNANDEZ TEODORO</t>
  </si>
  <si>
    <t>FUETE</t>
  </si>
  <si>
    <t>FUENTES REYES ALMA DELIA</t>
  </si>
  <si>
    <t>FUEAL</t>
  </si>
  <si>
    <t>GALLARDO RODRIGUEZ EDGAR</t>
  </si>
  <si>
    <t>GALED</t>
  </si>
  <si>
    <t>GALLEGOS ESQUIVEL JORGE</t>
  </si>
  <si>
    <t>GALJO</t>
  </si>
  <si>
    <t>GALVAN RAMIREZ ELIAS IVAN</t>
  </si>
  <si>
    <t>GALEL</t>
  </si>
  <si>
    <t>GALVEZ SAUCEDO EMMANUEL</t>
  </si>
  <si>
    <t>GALEM</t>
  </si>
  <si>
    <t>GAMEZ MACIAS NICOLAS ALFONSO</t>
  </si>
  <si>
    <t>GAMNI</t>
  </si>
  <si>
    <t>GAMEZ RODRIGUEZ MANUEL</t>
  </si>
  <si>
    <t>GAMMA02</t>
  </si>
  <si>
    <t>GARCIA ARELLANO JORGE CESAR</t>
  </si>
  <si>
    <t>GARJO11</t>
  </si>
  <si>
    <t>GARCIA ARELLANO NICOLAS EFRAIN</t>
  </si>
  <si>
    <t>GARNI</t>
  </si>
  <si>
    <t>GARCIA ARELLANO OSCAR JOEL</t>
  </si>
  <si>
    <t>GAROS01</t>
  </si>
  <si>
    <t>GARCIA AVILA ALVARO</t>
  </si>
  <si>
    <t>GARAL04</t>
  </si>
  <si>
    <t>GARCIA ESTRADA ISMAEL</t>
  </si>
  <si>
    <t>GARIS02</t>
  </si>
  <si>
    <t>GARCIA GARCIA RICARDO</t>
  </si>
  <si>
    <t>GARRI</t>
  </si>
  <si>
    <t>GARCIA GONZALEZ DAVID AARON</t>
  </si>
  <si>
    <t>GARDA01</t>
  </si>
  <si>
    <t>GARCIA GUTIERREZ LUIS FERNANDO</t>
  </si>
  <si>
    <t>GARLU02</t>
  </si>
  <si>
    <t>GARCIA HERNANDEZ CARLOS DANIEL</t>
  </si>
  <si>
    <t>GARCA02</t>
  </si>
  <si>
    <t>GARCIA FARIAS JOSE GABRIEL</t>
  </si>
  <si>
    <t>GARJO12</t>
  </si>
  <si>
    <t>GARCIA LEON JESUS YAHIR</t>
  </si>
  <si>
    <t>GARJE03</t>
  </si>
  <si>
    <t>GARCIA MARES HECTOR</t>
  </si>
  <si>
    <t>GARHE</t>
  </si>
  <si>
    <t>GARCIA MARTINEZ SANTIAGO</t>
  </si>
  <si>
    <t>GARSA02</t>
  </si>
  <si>
    <t>GARCIA MARTINEZ DAVID</t>
  </si>
  <si>
    <t>GARDA</t>
  </si>
  <si>
    <t>GARCIA RAMIREZ DARIO</t>
  </si>
  <si>
    <t>GARDA02</t>
  </si>
  <si>
    <t>GARCIA RAMOS HEBER</t>
  </si>
  <si>
    <t>GARHE01</t>
  </si>
  <si>
    <t>GARCIA RODRIGUEZ VALENTIN</t>
  </si>
  <si>
    <t>GARVA01</t>
  </si>
  <si>
    <t>GARCIA RUBIO EDUARDO</t>
  </si>
  <si>
    <t>GARED01</t>
  </si>
  <si>
    <t>GARCIA SANTANA ELISEO</t>
  </si>
  <si>
    <t>GAREL</t>
  </si>
  <si>
    <t>GARCIA SOLIS JAVIER</t>
  </si>
  <si>
    <t>GARJA</t>
  </si>
  <si>
    <t>GARCIA TORRES CARLOS EDUARDO</t>
  </si>
  <si>
    <t>GARCA03</t>
  </si>
  <si>
    <t>GARRIDO LOPEZ MOISES</t>
  </si>
  <si>
    <t>GARMO</t>
  </si>
  <si>
    <t>GASPAR SOSA ABRAHAM</t>
  </si>
  <si>
    <t>GASAB</t>
  </si>
  <si>
    <t>GAZCA HERNANDEZ JULIO CESAR</t>
  </si>
  <si>
    <t>GAZJU</t>
  </si>
  <si>
    <t>GODINEZ FUENTES EDGAR SALVADOR</t>
  </si>
  <si>
    <t>GODED</t>
  </si>
  <si>
    <t>GODINEZ ROCA IVAN</t>
  </si>
  <si>
    <t>GODIV</t>
  </si>
  <si>
    <t>GOMEZ BAUTISTA LUIS</t>
  </si>
  <si>
    <t>GOMLU04</t>
  </si>
  <si>
    <t>GOMEZ CEDILLO ANTONIO</t>
  </si>
  <si>
    <t>GOMAN</t>
  </si>
  <si>
    <t>GOMEZ PEDRAZA VICTOR</t>
  </si>
  <si>
    <t>GOMVI</t>
  </si>
  <si>
    <t>GOMEZ RODRIGUEZ ROLANDO</t>
  </si>
  <si>
    <t>GOMRO</t>
  </si>
  <si>
    <t>GONZALEZ BELTRAN JONATHAN ISIDRO</t>
  </si>
  <si>
    <t>GONJO15</t>
  </si>
  <si>
    <t>GONZALEZ CRUZ VICTOR RODRIGO</t>
  </si>
  <si>
    <t>GONVI01</t>
  </si>
  <si>
    <t>GONAA</t>
  </si>
  <si>
    <t>GONZALEZ DOMINGUEZ JOSE LUIS</t>
  </si>
  <si>
    <t>GONJO14</t>
  </si>
  <si>
    <t>GONZALEZ ESTEFES ELIAS</t>
  </si>
  <si>
    <t>GONEL</t>
  </si>
  <si>
    <t>GONZALEZ HERNANDEZ BERNARDO</t>
  </si>
  <si>
    <t>GONBE</t>
  </si>
  <si>
    <t>GONZALEZ LOPEZ RODOLFO</t>
  </si>
  <si>
    <t>GONRO02</t>
  </si>
  <si>
    <t>GONZALEZ MARTINEZ FRANCISCO</t>
  </si>
  <si>
    <t>GONFR</t>
  </si>
  <si>
    <t>GONZALEZ MONDRAGON JUAN EDUARDO</t>
  </si>
  <si>
    <t>GONJU06</t>
  </si>
  <si>
    <t>GONZALEZ MORENO JOSE MANUEL</t>
  </si>
  <si>
    <t>GONJO16</t>
  </si>
  <si>
    <t>GONZALEZ NIETO DAVID</t>
  </si>
  <si>
    <t>GONDA01</t>
  </si>
  <si>
    <t>GONAR</t>
  </si>
  <si>
    <t>GONZALEZ RAMIREZ USIEL</t>
  </si>
  <si>
    <t>GONUS</t>
  </si>
  <si>
    <t>GONZALEZ RAMOS JUAN MANUEL</t>
  </si>
  <si>
    <t>GONJU05</t>
  </si>
  <si>
    <t>GONZALEZ TORRES MOISES</t>
  </si>
  <si>
    <t>GONMO</t>
  </si>
  <si>
    <t>GOVEA LOPEZ DAVID</t>
  </si>
  <si>
    <t>GOVDA</t>
  </si>
  <si>
    <t>GRANADOS HERNANDEZ HUGO</t>
  </si>
  <si>
    <t>GRAHU</t>
  </si>
  <si>
    <t>GRANADOS SANCHEZ JUAN FRANCISCO</t>
  </si>
  <si>
    <t>GRAJU</t>
  </si>
  <si>
    <t>GRERI</t>
  </si>
  <si>
    <t>GUERRERO AGUILAR OSCAR</t>
  </si>
  <si>
    <t>GUEOS</t>
  </si>
  <si>
    <t>GUERRERO MARTINEZ ANTONIO</t>
  </si>
  <si>
    <t>GUEAN</t>
  </si>
  <si>
    <t>GUERRERO TORRES SANTIAGO ALEJANDRO</t>
  </si>
  <si>
    <t>GUESA</t>
  </si>
  <si>
    <t>GUTIERREZ BLANCAS LUIS ALBERTO</t>
  </si>
  <si>
    <t>GUTLU</t>
  </si>
  <si>
    <t>GUTIERREZ CAPISTRAN CECILIO</t>
  </si>
  <si>
    <t>GUTCE</t>
  </si>
  <si>
    <t>GUTIERREZ MAYEN EDUARDO IGNACIO</t>
  </si>
  <si>
    <t>GUTED</t>
  </si>
  <si>
    <t>GUTIERREZ MONCADA JOSE JESUS</t>
  </si>
  <si>
    <t>GUTJO</t>
  </si>
  <si>
    <t>GUTIERREZ ORDOÑEZ SAMUEL</t>
  </si>
  <si>
    <t>GUTSA</t>
  </si>
  <si>
    <t>GUTBE</t>
  </si>
  <si>
    <t>GUZDA</t>
  </si>
  <si>
    <t>GUZMAN SOLORIO JOSE AUGUSTO</t>
  </si>
  <si>
    <t>GUZJO03</t>
  </si>
  <si>
    <t>HERMOSILLO VILCHIS CESAR</t>
  </si>
  <si>
    <t>HERCE</t>
  </si>
  <si>
    <t>HERNANDEZ ALCANTARA JESUS</t>
  </si>
  <si>
    <t>HERJE</t>
  </si>
  <si>
    <t>HERNANDEZ ARMAS EDGAR</t>
  </si>
  <si>
    <t>HERED</t>
  </si>
  <si>
    <t>HERNANDEZ BRIONES JUAN FRANCISCO</t>
  </si>
  <si>
    <t>HERJU05</t>
  </si>
  <si>
    <t>HERNANDEZ CARRETERO JUAN MARCOS</t>
  </si>
  <si>
    <t>HERJU08</t>
  </si>
  <si>
    <t>HERJO17X</t>
  </si>
  <si>
    <t>HERNANDEZ CONTRERAS AGUSTIN FERNANDO</t>
  </si>
  <si>
    <t>HERAG</t>
  </si>
  <si>
    <t>HERNANDEZ CONTRERAS JOSE JUAN</t>
  </si>
  <si>
    <t>HERJO19</t>
  </si>
  <si>
    <t>HERNANDEZ CRUZ OMAR</t>
  </si>
  <si>
    <t>HEROM</t>
  </si>
  <si>
    <t>HERNANDEZ CUATETA JULIO CESAR</t>
  </si>
  <si>
    <t>HERJU06</t>
  </si>
  <si>
    <t>HERNANDEZ DURAN JUAN MANUEL</t>
  </si>
  <si>
    <t>HERJU07</t>
  </si>
  <si>
    <t>HERNANDEZ EVARISTO JUAN CARLOS</t>
  </si>
  <si>
    <t>HERJU09</t>
  </si>
  <si>
    <t>HERNANDEZ FLORES IGNACIO</t>
  </si>
  <si>
    <t>HERIG</t>
  </si>
  <si>
    <t>HERNANDEZ FLORES JOSE EDUARDO</t>
  </si>
  <si>
    <t>HERJO20</t>
  </si>
  <si>
    <t>HERNANDEZ GARCIA GABRIEL NICOLAS</t>
  </si>
  <si>
    <t>HERGA</t>
  </si>
  <si>
    <t>HERNANDEZ GONZALEZ ISIDRO</t>
  </si>
  <si>
    <t>HERIS03</t>
  </si>
  <si>
    <t>HERNANDEZ GONZALEZ JORGE</t>
  </si>
  <si>
    <t>HERJO05</t>
  </si>
  <si>
    <t>HERNANDEZ GUERREROJOSE LUIS</t>
  </si>
  <si>
    <t>HERJO11</t>
  </si>
  <si>
    <t>HERNANDEZ GUTIERREZ FERNANDO JAVIER</t>
  </si>
  <si>
    <t>HERFE01</t>
  </si>
  <si>
    <t>HERNANDEZ LANDEROS GUADALUPE ADALBERTO</t>
  </si>
  <si>
    <t>HERGU01</t>
  </si>
  <si>
    <t>HERNANDEZ LARA GERMAN ALEJANDRO</t>
  </si>
  <si>
    <t>HERGE01</t>
  </si>
  <si>
    <t>HERNANDEZ LOPEZ JORGE</t>
  </si>
  <si>
    <t>HERJO13</t>
  </si>
  <si>
    <t>HERNANDEZ LUIS ALBERTO</t>
  </si>
  <si>
    <t>HERLU</t>
  </si>
  <si>
    <t>HERRE</t>
  </si>
  <si>
    <t>HERNANDEZ MARTINEZ VICTOR MANUEL</t>
  </si>
  <si>
    <t>HERVI01</t>
  </si>
  <si>
    <t>HERNANDEZ MENDOZA JOSE LUIS</t>
  </si>
  <si>
    <t>HERJO01</t>
  </si>
  <si>
    <t>HERNANDEZ MUÑOZ ROBERTO</t>
  </si>
  <si>
    <t>HERRO03</t>
  </si>
  <si>
    <t>HERNANDEZ ORTA DAVID</t>
  </si>
  <si>
    <t>HERDA</t>
  </si>
  <si>
    <t>HERNANDEZ ORTIZ JOSE MANUEL</t>
  </si>
  <si>
    <t>HERJO21</t>
  </si>
  <si>
    <t>HERNANDEZ PEREZ DIEGO DEL CARMEN</t>
  </si>
  <si>
    <t>HERDI</t>
  </si>
  <si>
    <t>HERNANDEZ RAMIREZ ARTURO IVAN</t>
  </si>
  <si>
    <t>HERAR01</t>
  </si>
  <si>
    <t>HERNANDEZ RAMIREZ ISAIAS</t>
  </si>
  <si>
    <t>HERIS02</t>
  </si>
  <si>
    <t>HERNANDEZ RAMOS EDUARDO</t>
  </si>
  <si>
    <t>HERED02</t>
  </si>
  <si>
    <t>HERNANDEZ RODRIGUEZ ARTURO</t>
  </si>
  <si>
    <t>HERAR02</t>
  </si>
  <si>
    <t>HERNANDEZ RODRIGUEZ CARLOS</t>
  </si>
  <si>
    <t>HERCA01</t>
  </si>
  <si>
    <t>HERNANDEZ ROJAS OMAR</t>
  </si>
  <si>
    <t>HEROM01</t>
  </si>
  <si>
    <t>HERNANDEZ SERVIN ENRIQUE</t>
  </si>
  <si>
    <t>HEREN</t>
  </si>
  <si>
    <t>HERNANDEZ SOSA GAUDENCIO</t>
  </si>
  <si>
    <t>HERGA01</t>
  </si>
  <si>
    <t>HERNANDEZ TORRES CRISTHIAN EDUARDO</t>
  </si>
  <si>
    <t>HERCR</t>
  </si>
  <si>
    <t>HERAL</t>
  </si>
  <si>
    <t>HERRERA MARTINEZ JOSE ALBERTO</t>
  </si>
  <si>
    <t>HERJO22</t>
  </si>
  <si>
    <t>HERRERA NAVA OSCAR ASAEL</t>
  </si>
  <si>
    <t>HEROS</t>
  </si>
  <si>
    <t>HERRERA VALERIO ROMULO</t>
  </si>
  <si>
    <t>HERRO04</t>
  </si>
  <si>
    <t>HIDALGO PABELLO JAIME EDGARDO</t>
  </si>
  <si>
    <t>HIDJA</t>
  </si>
  <si>
    <t>HUAIS</t>
  </si>
  <si>
    <t>HUEAR</t>
  </si>
  <si>
    <t>HUERTA ORTEGA CARLOS EDUARDO</t>
  </si>
  <si>
    <t>HUECA</t>
  </si>
  <si>
    <t>HUIRA</t>
  </si>
  <si>
    <t>HUITRON DE JESUS ALEJANDRO</t>
  </si>
  <si>
    <t>HUIAL</t>
  </si>
  <si>
    <t>IBARRA CANO JONATHAN</t>
  </si>
  <si>
    <t>IBAJO01</t>
  </si>
  <si>
    <t>ISLHI</t>
  </si>
  <si>
    <t>ISLAS MARTINEZ MARCO ANTONIO</t>
  </si>
  <si>
    <t>ISLMA</t>
  </si>
  <si>
    <t>ISRAEL DOMINGUEZ PEDRO</t>
  </si>
  <si>
    <t>DOMPE</t>
  </si>
  <si>
    <t>ITURBE RESENDIZ JOSE CRUZ</t>
  </si>
  <si>
    <t>ITUJO</t>
  </si>
  <si>
    <t>JACOBO REYES JUAN</t>
  </si>
  <si>
    <t>JACJU</t>
  </si>
  <si>
    <t>JARA MARTINEZ CESAR ALFREDO</t>
  </si>
  <si>
    <t>JARCE</t>
  </si>
  <si>
    <t>JARAMILLO LARA HEROS</t>
  </si>
  <si>
    <t>JARHE</t>
  </si>
  <si>
    <t>Jesús Martín Ruiz Morales</t>
  </si>
  <si>
    <t>RUIJE</t>
  </si>
  <si>
    <t>JIMENEZ BELTRAN SAUL</t>
  </si>
  <si>
    <t>JIMSA</t>
  </si>
  <si>
    <t>JIMENEZ GOMEZ GERARDO</t>
  </si>
  <si>
    <t>JIMGE01</t>
  </si>
  <si>
    <t>JIMENEZ GOMEZ SERGIO ALBERTO</t>
  </si>
  <si>
    <t>JIMSE</t>
  </si>
  <si>
    <t>JIMENEZ JIMENEZ LUCIO ANGELO</t>
  </si>
  <si>
    <t>JIMLU</t>
  </si>
  <si>
    <t>JIMENEZ MEDINA JOSE GUADALUPE</t>
  </si>
  <si>
    <t>JIMJO02</t>
  </si>
  <si>
    <t>JIMENEZ PASCUAL MARIO</t>
  </si>
  <si>
    <t>JIMMA</t>
  </si>
  <si>
    <t>JIMENEZ SANDOVAL RAUL</t>
  </si>
  <si>
    <t>JIMRA01</t>
  </si>
  <si>
    <t>JIMMI</t>
  </si>
  <si>
    <t>JIMENEZ TREJO JOSE MARCOS</t>
  </si>
  <si>
    <t>JIMJO05</t>
  </si>
  <si>
    <t>JIMENEZ VAZQUEZ ANGEL DE JESUS</t>
  </si>
  <si>
    <t>JIMAN</t>
  </si>
  <si>
    <t>JUAN DIP SALINAS SALIM</t>
  </si>
  <si>
    <t>DIPSA</t>
  </si>
  <si>
    <t>JUAREZ GONZALEZ JAVIER EDUARDO</t>
  </si>
  <si>
    <t>JUAJA</t>
  </si>
  <si>
    <t>JUAFR</t>
  </si>
  <si>
    <t>JUAREZ SANCHEZ VICTOR MARCOS</t>
  </si>
  <si>
    <t>JUAVI</t>
  </si>
  <si>
    <t>JUSTO GOMEZ JOSE GERARDO</t>
  </si>
  <si>
    <t>JUSJO</t>
  </si>
  <si>
    <t>LAGUNA SANTACRUZ ALEJANDRO</t>
  </si>
  <si>
    <t>LARA VALERIO ROGELIO</t>
  </si>
  <si>
    <t>LARRO</t>
  </si>
  <si>
    <t>LARIOS MARTINEZ RUBEN</t>
  </si>
  <si>
    <t>LARRU</t>
  </si>
  <si>
    <t>LAVALLE MUÑOZ CARLOS JOEL</t>
  </si>
  <si>
    <t>LAVCA</t>
  </si>
  <si>
    <t>LEAL GARCIA FRANCISCO FORTINO</t>
  </si>
  <si>
    <t>LEAFR</t>
  </si>
  <si>
    <t>LEAL PEREZ FELIPE</t>
  </si>
  <si>
    <t>LEAFE01</t>
  </si>
  <si>
    <t>LEAL VALERO HUGO ALBERTO</t>
  </si>
  <si>
    <t>LEAHU</t>
  </si>
  <si>
    <t>LECHUGA HERRERA JOSE CARLOS</t>
  </si>
  <si>
    <t>LECJO</t>
  </si>
  <si>
    <t>LEON DIAZ PABLO</t>
  </si>
  <si>
    <t>LEOPA01</t>
  </si>
  <si>
    <t>LEON MELO FRANCISCO LEOPOLDO</t>
  </si>
  <si>
    <t>LEOFR</t>
  </si>
  <si>
    <t>LEONOR TORRES GUILLERMO</t>
  </si>
  <si>
    <t>LEOGU</t>
  </si>
  <si>
    <t>LEYVA CORTES LUIS ANTONIO</t>
  </si>
  <si>
    <t>LEYLUX</t>
  </si>
  <si>
    <t>LEYVA VALERIO MAURO</t>
  </si>
  <si>
    <t>LEYMA</t>
  </si>
  <si>
    <t>LOPEZ GONZALEZ LORENZO</t>
  </si>
  <si>
    <t>LOPLO</t>
  </si>
  <si>
    <t>LOPEZ LOPEZ JOSE FERNANDO</t>
  </si>
  <si>
    <t>LOPJO07</t>
  </si>
  <si>
    <t>LOPEZ NOGUEZ IGNACIO</t>
  </si>
  <si>
    <t>LOPIG</t>
  </si>
  <si>
    <t>LOPEZ PALACIOS ALEJANDRO</t>
  </si>
  <si>
    <t>LOPAL</t>
  </si>
  <si>
    <t>LOPEZ PEREZ CARLOS ALBERTO</t>
  </si>
  <si>
    <t>LOPCA02</t>
  </si>
  <si>
    <t>LOPEZ RIVAS ISMAEL</t>
  </si>
  <si>
    <t>LOPIS01</t>
  </si>
  <si>
    <t>LOPEZ RODRIGUEZ GONZALO</t>
  </si>
  <si>
    <t>LOPGO</t>
  </si>
  <si>
    <t>LOPEZ SANCHEZ RODRIGO</t>
  </si>
  <si>
    <t>LOPRO01</t>
  </si>
  <si>
    <t>LOPEZ SANCHEZ ROMAN</t>
  </si>
  <si>
    <t>LOPRO</t>
  </si>
  <si>
    <t>LOPEZ SUAREZ ANTONIO</t>
  </si>
  <si>
    <t>LOPAN02</t>
  </si>
  <si>
    <t>LOPEZ VALENCIA ADRIAN</t>
  </si>
  <si>
    <t>LOPAD</t>
  </si>
  <si>
    <t>LOPEZ VILLANUEVA JULIO CESAR</t>
  </si>
  <si>
    <t>LOPJU01</t>
  </si>
  <si>
    <t>LOPJU</t>
  </si>
  <si>
    <t>LOZANO NOLASCO IGNACIO</t>
  </si>
  <si>
    <t>LOZIG</t>
  </si>
  <si>
    <t>LUNA ALMARAZ GAMALIEL</t>
  </si>
  <si>
    <t>LUNGA</t>
  </si>
  <si>
    <t>LUNA GARCIA JOSHUA</t>
  </si>
  <si>
    <t>LUNJO</t>
  </si>
  <si>
    <t>LUNA LUNA MARCOS ANTONIO</t>
  </si>
  <si>
    <t>LUNMA</t>
  </si>
  <si>
    <t>LUNA SANCHEZ MIGUEL ANGEL</t>
  </si>
  <si>
    <t>LUNMI</t>
  </si>
  <si>
    <t>MACIAS CHAVEZ JUAN CARLOS</t>
  </si>
  <si>
    <t>MACJU</t>
  </si>
  <si>
    <t>MAGAÑA RAMIREZ RUBEN</t>
  </si>
  <si>
    <t>MAGRU</t>
  </si>
  <si>
    <t>MAGOS SOTO JORGE</t>
  </si>
  <si>
    <t>MAGJO</t>
  </si>
  <si>
    <t>MALDONADO BARRETO IVAN</t>
  </si>
  <si>
    <t>MALIV</t>
  </si>
  <si>
    <t>MALDONADO CASTILLO JUAN</t>
  </si>
  <si>
    <t>MALJU</t>
  </si>
  <si>
    <t>MALDONADO CERVANTES JOSE ABEL</t>
  </si>
  <si>
    <t>MALJO</t>
  </si>
  <si>
    <t>MALDONADO ESCOBAR VICTOR HUGO</t>
  </si>
  <si>
    <t>MALVI</t>
  </si>
  <si>
    <t>MALDONADO MARCO MANUEL DE JESUS</t>
  </si>
  <si>
    <t>MALMA</t>
  </si>
  <si>
    <t>MANZANO RODRIGUEZ MANUEL</t>
  </si>
  <si>
    <t>MANMA</t>
  </si>
  <si>
    <t>MARES MALDONADO JESUS JHONATHAN</t>
  </si>
  <si>
    <t>MARJE01</t>
  </si>
  <si>
    <t>MARQUEZ BERNABE DAVID</t>
  </si>
  <si>
    <t>MARDA01</t>
  </si>
  <si>
    <t>MARQUEZ MORENO SAUL RUBEN</t>
  </si>
  <si>
    <t>MARSA01</t>
  </si>
  <si>
    <t>MARJO13</t>
  </si>
  <si>
    <t>MARTINEZ ALARCON JORGE</t>
  </si>
  <si>
    <t>MARJO15</t>
  </si>
  <si>
    <t>MARTINEZ CRISOSTOMO JORGE</t>
  </si>
  <si>
    <t>MARJO03</t>
  </si>
  <si>
    <t>MARTINEZ ESCAMILLA FERNANDO</t>
  </si>
  <si>
    <t>MARFE</t>
  </si>
  <si>
    <t>MARTINEZ FIGUEROA CAMILO</t>
  </si>
  <si>
    <t>MARCA</t>
  </si>
  <si>
    <t>MARTINEZ GOVEA MAURICIO RODRIGO</t>
  </si>
  <si>
    <t>MARMA05</t>
  </si>
  <si>
    <t>MARTINEZ LUNA JUAN MANUEL</t>
  </si>
  <si>
    <t>MARJU07</t>
  </si>
  <si>
    <t>MARTINEZ MARCELINO PABLO</t>
  </si>
  <si>
    <t>MARPA</t>
  </si>
  <si>
    <t>MARTINEZ MARTINEZ JUSSET RICARDO</t>
  </si>
  <si>
    <t>MARJU06</t>
  </si>
  <si>
    <t>MARTINEZ MARTINEZ FRANCISCO JAVIER</t>
  </si>
  <si>
    <t>MARFR</t>
  </si>
  <si>
    <t>MARTINEZ MONROY ALFREDO</t>
  </si>
  <si>
    <t>MARAL01</t>
  </si>
  <si>
    <t>MARTINEZ ORTIZ DAVID</t>
  </si>
  <si>
    <t>MARDA02</t>
  </si>
  <si>
    <t>MARTINEZ PEÑA ENRIQUE</t>
  </si>
  <si>
    <t>MAREN</t>
  </si>
  <si>
    <t>MARTINEZ PEREZ ALEJANDRO</t>
  </si>
  <si>
    <t>MARAL02</t>
  </si>
  <si>
    <t>MARJO08</t>
  </si>
  <si>
    <t>MARTINEZ PEREZ,EDUARDO</t>
  </si>
  <si>
    <t>MARED02</t>
  </si>
  <si>
    <t>MARTINEZ VAZQUEZ,LUIS ANTONIO</t>
  </si>
  <si>
    <t>MARLU</t>
  </si>
  <si>
    <t>MATA MONTIEL,JOSE JUAN</t>
  </si>
  <si>
    <t>MATJO</t>
  </si>
  <si>
    <t>MATEO CRUZ JOSE ANTONIO</t>
  </si>
  <si>
    <t>MATJO02</t>
  </si>
  <si>
    <t>MAY MARTINEZ ALFREDO</t>
  </si>
  <si>
    <t>MAYAL</t>
  </si>
  <si>
    <t>MAYSA</t>
  </si>
  <si>
    <t>MEDINA JUAREZ ALVARO</t>
  </si>
  <si>
    <t>MEDAL</t>
  </si>
  <si>
    <t>MEDINA MARTINEZ,JESUS</t>
  </si>
  <si>
    <t>MEDJE</t>
  </si>
  <si>
    <t>MEJIA BRIONES ISRAL</t>
  </si>
  <si>
    <t>MEJIS</t>
  </si>
  <si>
    <t>MEJIA CHAVEZ FRANCISCO</t>
  </si>
  <si>
    <t>MEJFR</t>
  </si>
  <si>
    <t>MEJIA MENDEZ,JOSE MANUEL</t>
  </si>
  <si>
    <t>MEJJO01</t>
  </si>
  <si>
    <t>MELENDEZ CRUZ MARTIN</t>
  </si>
  <si>
    <t>MELMA</t>
  </si>
  <si>
    <t>MENDEZ ALVAREZ HESIQUIO</t>
  </si>
  <si>
    <t>MENHE</t>
  </si>
  <si>
    <t>MENDEZ BORBOLLA,ALEJANDRO</t>
  </si>
  <si>
    <t>MENAL</t>
  </si>
  <si>
    <t>MENDEZ HERNANDEZ BENIGNO</t>
  </si>
  <si>
    <t>MENBE</t>
  </si>
  <si>
    <t>MENDEZ MENDOZA EPIFANIO</t>
  </si>
  <si>
    <t>MENEP</t>
  </si>
  <si>
    <t>MENDEZ ROJAS,JOSE JESUS</t>
  </si>
  <si>
    <t>MENJO03</t>
  </si>
  <si>
    <t>MENDOZA HERNANDEZ EMIGDIO</t>
  </si>
  <si>
    <t>MENEM</t>
  </si>
  <si>
    <t>MENDOZA INFANTE GILDARDO</t>
  </si>
  <si>
    <t>MENGI</t>
  </si>
  <si>
    <t>MENDOZA ORTIZ MARIO CLEMENTE</t>
  </si>
  <si>
    <t>MENMA01</t>
  </si>
  <si>
    <t>MENESES SOLIS DANIEL</t>
  </si>
  <si>
    <t>MENDA</t>
  </si>
  <si>
    <t>MENESES SOLIS DAVID</t>
  </si>
  <si>
    <t>MENDA01</t>
  </si>
  <si>
    <t>MENESES SOLIS ERNESTO</t>
  </si>
  <si>
    <t>MENER</t>
  </si>
  <si>
    <t>MENESES SOLIS VICTORIANO</t>
  </si>
  <si>
    <t>MENVI01</t>
  </si>
  <si>
    <t>MERCADO VELAZQUEZ JUAN LUIS</t>
  </si>
  <si>
    <t>MERJU</t>
  </si>
  <si>
    <t>MEZAPILA SANCHEZ LEONEL</t>
  </si>
  <si>
    <t>MEZLE</t>
  </si>
  <si>
    <t>MILJO</t>
  </si>
  <si>
    <t>MIRANDA CRUZ,EDUARDO</t>
  </si>
  <si>
    <t>MIRED</t>
  </si>
  <si>
    <t>MIRANDA MARTINEZ FERNANDO</t>
  </si>
  <si>
    <t>MIRFE</t>
  </si>
  <si>
    <t>MIRANDA VIOLANTE JESUS DANIEL</t>
  </si>
  <si>
    <t>MIRJE01</t>
  </si>
  <si>
    <t>MIRELES HERNANDEZ JERONIMO</t>
  </si>
  <si>
    <t>MIRJE</t>
  </si>
  <si>
    <t>MOLAR BALDERAS JAVIER</t>
  </si>
  <si>
    <t>MOLJA</t>
  </si>
  <si>
    <t>MONAL</t>
  </si>
  <si>
    <t>MONTALVO TORRES JOSE ANGEL</t>
  </si>
  <si>
    <t>MONJO02</t>
  </si>
  <si>
    <t>MONTER SALVADOR MARTIN</t>
  </si>
  <si>
    <t>MONMA04</t>
  </si>
  <si>
    <t>MONTER SANCHEZ LUIS ANGEL</t>
  </si>
  <si>
    <t>MONLU</t>
  </si>
  <si>
    <t>MONJU</t>
  </si>
  <si>
    <t>MONTOYA VARGAS JULIO</t>
  </si>
  <si>
    <t>MONJU02</t>
  </si>
  <si>
    <t>MORALES FLORES,JESUS</t>
  </si>
  <si>
    <t>MORJE</t>
  </si>
  <si>
    <t>MORALES GONZALEZ RODRIGO</t>
  </si>
  <si>
    <t>MORRO</t>
  </si>
  <si>
    <t>MORLU01</t>
  </si>
  <si>
    <t>MORSI</t>
  </si>
  <si>
    <t>MORALES MARTINEZ,JOSE IVAN</t>
  </si>
  <si>
    <t>MORJO05</t>
  </si>
  <si>
    <t>MORALES MAYORGA,LAZARO</t>
  </si>
  <si>
    <t>MORLA</t>
  </si>
  <si>
    <t>MORALES ORTIGOZA IVAN ROLANDO</t>
  </si>
  <si>
    <t>MORIV</t>
  </si>
  <si>
    <t>MORALES PAZ ALEJANDRO</t>
  </si>
  <si>
    <t>MORAL03</t>
  </si>
  <si>
    <t>MORALES PEDROZA JAIME</t>
  </si>
  <si>
    <t>MORJA02</t>
  </si>
  <si>
    <t>MORBR</t>
  </si>
  <si>
    <t>MORALES ROSAS,OLIVERIO</t>
  </si>
  <si>
    <t>MOROL</t>
  </si>
  <si>
    <t>MORENO DOMINGUEZ ADRIAN</t>
  </si>
  <si>
    <t>MORAD</t>
  </si>
  <si>
    <t>MORENO GARCIA OSCAR</t>
  </si>
  <si>
    <t>MOROS01</t>
  </si>
  <si>
    <t>MORENO SANTIAGO MARIO</t>
  </si>
  <si>
    <t>MORMA02</t>
  </si>
  <si>
    <t>MUNSA</t>
  </si>
  <si>
    <t>MUÑOZ CHAVEZ,JUAN CARLOS</t>
  </si>
  <si>
    <t>MUÑJU</t>
  </si>
  <si>
    <t>MUÑOZ GOMEZ ISAAC</t>
  </si>
  <si>
    <t>MUÑIS</t>
  </si>
  <si>
    <t>MUÑOZ GONZALEZ,OSVALDO</t>
  </si>
  <si>
    <t>MUÑOS</t>
  </si>
  <si>
    <t>MUÑOZ GUZMAN LUIS ENRIQUE</t>
  </si>
  <si>
    <t>MUÑLU</t>
  </si>
  <si>
    <t>MUÑOZ SANCHEZ,CRISTIAN BERNARDO</t>
  </si>
  <si>
    <t>MUÑCR</t>
  </si>
  <si>
    <t>MUÑOZ TELLEZ NOE</t>
  </si>
  <si>
    <t>MUÑNO</t>
  </si>
  <si>
    <t>NAJERA CARBAJAL JUAN CARLOS</t>
  </si>
  <si>
    <t>NAJJU</t>
  </si>
  <si>
    <t>NAMPULA JOSE FREDI ALBERTO</t>
  </si>
  <si>
    <t>NAMFR</t>
  </si>
  <si>
    <t>NARANJO MARTINEZ ADRIAN ABISAY</t>
  </si>
  <si>
    <t>NARAD01</t>
  </si>
  <si>
    <t>NARCA</t>
  </si>
  <si>
    <t>NATSE</t>
  </si>
  <si>
    <t>NAVARRO FLORES ISMAEL</t>
  </si>
  <si>
    <t>NAVIS</t>
  </si>
  <si>
    <t>NAVARRO FLORES,MARIO</t>
  </si>
  <si>
    <t>NAVMA</t>
  </si>
  <si>
    <t>NAVARRO PARRA RAUL GUILLERMO</t>
  </si>
  <si>
    <t>NAVRA</t>
  </si>
  <si>
    <t>NERI GUZMAN,ANGEL MANUEL</t>
  </si>
  <si>
    <t>NERAN</t>
  </si>
  <si>
    <t>NICOLAS RODRIGUEZ GUSTAVO MANUEL</t>
  </si>
  <si>
    <t>NICGU</t>
  </si>
  <si>
    <t>NIÑO TORRES EDGAR</t>
  </si>
  <si>
    <t>NIÑED</t>
  </si>
  <si>
    <t>NOGUEZ CERVANTES, VICTOR MANUEL</t>
  </si>
  <si>
    <t>NOGVI</t>
  </si>
  <si>
    <t>NOXPANGO CONTRERAS CESAR IVAN</t>
  </si>
  <si>
    <t>NOXCE</t>
  </si>
  <si>
    <t>NUÑEZ SANCHEZ ALEJANDRO</t>
  </si>
  <si>
    <t>NUÑAL</t>
  </si>
  <si>
    <t>NUÑEZ TORRES LUIS HUMBERTO</t>
  </si>
  <si>
    <t>NUÑLU</t>
  </si>
  <si>
    <t>OCAMA</t>
  </si>
  <si>
    <t>OCHOA GONZALEZ MOISES</t>
  </si>
  <si>
    <t>OCHMO</t>
  </si>
  <si>
    <t>OCHOA MARTINEZ JOSE LUIS</t>
  </si>
  <si>
    <t>OCHJO</t>
  </si>
  <si>
    <t>OLIVARES IBAÑEZ,HECTOR FABIAN</t>
  </si>
  <si>
    <t>OLIHE</t>
  </si>
  <si>
    <t>OLIVO RIOS MARIO LUIS</t>
  </si>
  <si>
    <t>OLIMA</t>
  </si>
  <si>
    <t>OLVERA SANCHEZ,SAUL DIEGO</t>
  </si>
  <si>
    <t>OLVSA</t>
  </si>
  <si>
    <t>OROPEZA SEGURA CASIMIRO RIGOBERTO</t>
  </si>
  <si>
    <t>OROCA</t>
  </si>
  <si>
    <t>OROZCO CERVANTES JOSE LUIS</t>
  </si>
  <si>
    <t>OROJO</t>
  </si>
  <si>
    <t>OROZCO PEDRAZA,GERARDO</t>
  </si>
  <si>
    <t>OROGE</t>
  </si>
  <si>
    <t>ORTA GALINDO GUILLERMO</t>
  </si>
  <si>
    <t>ORTGU02</t>
  </si>
  <si>
    <t>ORTEGA DIAZ JOSE ROSALIO</t>
  </si>
  <si>
    <t>ORTJO02</t>
  </si>
  <si>
    <t>ORTEGA MENDOZA,ALEJANDRO</t>
  </si>
  <si>
    <t>ORTAL</t>
  </si>
  <si>
    <t>ORTIZ CAMPA,GERARDO</t>
  </si>
  <si>
    <t>ORTGE</t>
  </si>
  <si>
    <t>ORTIZ MENDOZA FELIPE</t>
  </si>
  <si>
    <t>ORTFE01</t>
  </si>
  <si>
    <t>ORTIZ REYES,ERNESTO</t>
  </si>
  <si>
    <t>ORTER</t>
  </si>
  <si>
    <t>ORTIZ SUASTE HECTOR ADRIAN</t>
  </si>
  <si>
    <t>ORTHE01</t>
  </si>
  <si>
    <t>OSORIO AMADOR,DIEGO</t>
  </si>
  <si>
    <t>OSODI</t>
  </si>
  <si>
    <t>OSOCA01</t>
  </si>
  <si>
    <t>OSORNO CRUZ FERNANDO</t>
  </si>
  <si>
    <t>PABLOS LUNA, JUAN</t>
  </si>
  <si>
    <t>PABJU</t>
  </si>
  <si>
    <t>PACHECO ISLAS DANIEL</t>
  </si>
  <si>
    <t>PACDA</t>
  </si>
  <si>
    <t>PADILLA MEJIA,SAUL</t>
  </si>
  <si>
    <t>PADSA</t>
  </si>
  <si>
    <t>PADRI</t>
  </si>
  <si>
    <t>PALACIOS HUERTA,MARCO ANTONIO</t>
  </si>
  <si>
    <t>PALMA</t>
  </si>
  <si>
    <t>PALACIOS ROBLES GIBRAN</t>
  </si>
  <si>
    <t>PALGI</t>
  </si>
  <si>
    <t>PALAFOX NUÑEZ OSCAR</t>
  </si>
  <si>
    <t>PALOS</t>
  </si>
  <si>
    <t>PALERMO TENORIO ALBERTO</t>
  </si>
  <si>
    <t>PALAL</t>
  </si>
  <si>
    <t>PALMA SUAREZ RAFAEL</t>
  </si>
  <si>
    <t>PALRA</t>
  </si>
  <si>
    <t>PANJU</t>
  </si>
  <si>
    <t>PENILLA GODINEZ,JULIO DAMIAN</t>
  </si>
  <si>
    <t>PENJU01</t>
  </si>
  <si>
    <t>PENSABE HERNANDEZ JESUS DEL CARMEN</t>
  </si>
  <si>
    <t>PENJE02</t>
  </si>
  <si>
    <t>PEÑA CASTRO ANTONIO ORLANDO</t>
  </si>
  <si>
    <t>PEÑAN</t>
  </si>
  <si>
    <t>PEÑA DE ALEJANDRO JESUS RICARDO</t>
  </si>
  <si>
    <t>PEÑJE01</t>
  </si>
  <si>
    <t>PEÑA LUNA JUAN CARLOS</t>
  </si>
  <si>
    <t>PEÑJU02</t>
  </si>
  <si>
    <t>PEÑA ROJAS FERNANDO OMAR</t>
  </si>
  <si>
    <t>PEÑFE</t>
  </si>
  <si>
    <t>PEPE, CAMINO</t>
  </si>
  <si>
    <t>PEPE</t>
  </si>
  <si>
    <t>PERALTA TORRES CARLOS DANIEL</t>
  </si>
  <si>
    <t>PERCA01</t>
  </si>
  <si>
    <t>PEREGRINO VELAZQUEZ FREDDY</t>
  </si>
  <si>
    <t>PERFR</t>
  </si>
  <si>
    <t>PEREZ ALMARAZ JOSE LUIS</t>
  </si>
  <si>
    <t>PERJO12</t>
  </si>
  <si>
    <t>PEREZ CAMACHO JOSE JOHAN</t>
  </si>
  <si>
    <t>PERJO13</t>
  </si>
  <si>
    <t>PEREZ CASTELLANOS DANIEL</t>
  </si>
  <si>
    <t>PERDA</t>
  </si>
  <si>
    <t>PERRI</t>
  </si>
  <si>
    <t>PERGO</t>
  </si>
  <si>
    <t>PEREZ GARCIA LUIS ANTONIO</t>
  </si>
  <si>
    <t>PERLU01</t>
  </si>
  <si>
    <t>PEREZ GARCIA MARIO ISAEL</t>
  </si>
  <si>
    <t>PERMA02</t>
  </si>
  <si>
    <t>PEREZ GARCIA VICTOR HUGO</t>
  </si>
  <si>
    <t>PERVI02</t>
  </si>
  <si>
    <t>PEREZ HERNANDEZ JUAN MANUEL</t>
  </si>
  <si>
    <t>PERJU02</t>
  </si>
  <si>
    <t>PEREZ LAZARO JUAN LUIS</t>
  </si>
  <si>
    <t>PERJU05</t>
  </si>
  <si>
    <t>PEREZ LINARES,ALBERTO WILIAM</t>
  </si>
  <si>
    <t>PERAL01</t>
  </si>
  <si>
    <t>PERJU04</t>
  </si>
  <si>
    <t>PEREZ PALACIO PASCUAL FRANCISCO</t>
  </si>
  <si>
    <t>PERPA01</t>
  </si>
  <si>
    <t>PEREZ RAMIREZ PAULINO</t>
  </si>
  <si>
    <t>PERPA</t>
  </si>
  <si>
    <t>PERAN01</t>
  </si>
  <si>
    <t>PEREZ ZAMORA ALFREDO EZEQUIEL</t>
  </si>
  <si>
    <t>PERAL02</t>
  </si>
  <si>
    <t>PERFE</t>
  </si>
  <si>
    <t>PINEDA HERNANDEZ,GUADALUPE</t>
  </si>
  <si>
    <t>PINGU</t>
  </si>
  <si>
    <t>PINEDO GOMORA CESAR OCTAVIO</t>
  </si>
  <si>
    <t>PINCE</t>
  </si>
  <si>
    <t>PIÑA GARCIA ADALBERTO</t>
  </si>
  <si>
    <t>PIÑAD01</t>
  </si>
  <si>
    <t>PLIEGO FARIAS CHRISTIAN EDUARDO</t>
  </si>
  <si>
    <t>PLICH</t>
  </si>
  <si>
    <t>PRADO LOPEZ,JOSE MANUEL</t>
  </si>
  <si>
    <t>PRAJO</t>
  </si>
  <si>
    <t>PRIEGO CRUZ CARLOS</t>
  </si>
  <si>
    <t>PRICA</t>
  </si>
  <si>
    <t>PRIEGO LARA,ANTONIO</t>
  </si>
  <si>
    <t>ANTPR</t>
  </si>
  <si>
    <t>QUEZADA PETO EDUARDO</t>
  </si>
  <si>
    <t>QUEED</t>
  </si>
  <si>
    <t>QUIJANO PEREZ ARTURO</t>
  </si>
  <si>
    <t>QUIAR01</t>
  </si>
  <si>
    <t>QUINTERO GUZMAN,ARTURO</t>
  </si>
  <si>
    <t>QUIAR</t>
  </si>
  <si>
    <t>QUILA</t>
  </si>
  <si>
    <t>QUINTERO PEREZ EDGAR JESUS</t>
  </si>
  <si>
    <t>QUIED01</t>
  </si>
  <si>
    <t>QUIROZ TEODOCIO JULIO</t>
  </si>
  <si>
    <t>QUIJU01</t>
  </si>
  <si>
    <t>RAMIREZ HERNANDEZ FRANCISCO JAVIER</t>
  </si>
  <si>
    <t>RAMFR</t>
  </si>
  <si>
    <t>RAMIREZ HERNANDEZ JOSE ANIVAL</t>
  </si>
  <si>
    <t>RAMJO04</t>
  </si>
  <si>
    <t>RAMIREZ MARTINEZ,OSCAR</t>
  </si>
  <si>
    <t>RAMOS</t>
  </si>
  <si>
    <t>RAMIREZ MENDEZ,EMUEL</t>
  </si>
  <si>
    <t>RAMEM</t>
  </si>
  <si>
    <t>RAMIREZ POZOS LARRI</t>
  </si>
  <si>
    <t>RAMLA</t>
  </si>
  <si>
    <t>RAMIREZ POZOS MARCO LUIS</t>
  </si>
  <si>
    <t>RAMMA01</t>
  </si>
  <si>
    <t>RAMIREZ RUIZ JORGE</t>
  </si>
  <si>
    <t>RAMJO02</t>
  </si>
  <si>
    <t>RAMIREZ VERGARA JAIME DE JESUS</t>
  </si>
  <si>
    <t>RAMJA02</t>
  </si>
  <si>
    <t>RAMOS BOLAÑOS JOVAHNNY</t>
  </si>
  <si>
    <t>RAMJO03</t>
  </si>
  <si>
    <t>RAMOS MOLINA LUIS REY</t>
  </si>
  <si>
    <t>RAMLU02</t>
  </si>
  <si>
    <t>RANGEL REBOLLO ROGELIO GERARDO</t>
  </si>
  <si>
    <t>RANRO</t>
  </si>
  <si>
    <t>RAZCON NUÑEZ EDUARDO EMMANUEL</t>
  </si>
  <si>
    <t>RAZED</t>
  </si>
  <si>
    <t>RAZO RAMIREZ,RULLI BRIAN</t>
  </si>
  <si>
    <t>RAZRU</t>
  </si>
  <si>
    <t>REBOLLAR PANIAGUA EFRAIN</t>
  </si>
  <si>
    <t>REBEF</t>
  </si>
  <si>
    <t>RENDON PANTALEON ASAEL</t>
  </si>
  <si>
    <t>RENAS</t>
  </si>
  <si>
    <t>RESENDIZ MORALES GUSTAVO</t>
  </si>
  <si>
    <t>RESGU</t>
  </si>
  <si>
    <t>REYJA01</t>
  </si>
  <si>
    <t>REYES GAMEZ HUMBERTO</t>
  </si>
  <si>
    <t>REYHU</t>
  </si>
  <si>
    <t>REYES GOMEZ FERNANDO FROYLAN</t>
  </si>
  <si>
    <t>REYFE</t>
  </si>
  <si>
    <t>REYES GOMEZ GUADALBERTO</t>
  </si>
  <si>
    <t>REYGU</t>
  </si>
  <si>
    <t>REYJU02</t>
  </si>
  <si>
    <t>REYES RODRIGUEZ SERGIO NOE</t>
  </si>
  <si>
    <t>REYSE</t>
  </si>
  <si>
    <t>REYES SANTILLAN MIGUEL ANGEL</t>
  </si>
  <si>
    <t>REYMI</t>
  </si>
  <si>
    <t>REYES SANTILLAN,ALEJANDRO</t>
  </si>
  <si>
    <t>REYAL</t>
  </si>
  <si>
    <t>REYES VELAZQUEZ ROMAN</t>
  </si>
  <si>
    <t>REYRO</t>
  </si>
  <si>
    <t>REYNOSO MILLAN EDMUNDO</t>
  </si>
  <si>
    <t>REYED</t>
  </si>
  <si>
    <t>REYVI01</t>
  </si>
  <si>
    <t>RICO ARELLANO JESUS</t>
  </si>
  <si>
    <t>RICJE</t>
  </si>
  <si>
    <t>RIVERO AVALOS,JOSE ANTONIO</t>
  </si>
  <si>
    <t>RIVJO01</t>
  </si>
  <si>
    <t>ROBLES MARTINEZ,JUAN CARLOS</t>
  </si>
  <si>
    <t>ROBJU</t>
  </si>
  <si>
    <t>RODRIGUEZ CAMARGO,JAVIER</t>
  </si>
  <si>
    <t>RODJA01</t>
  </si>
  <si>
    <t>RODRIGUEZ DE LA CRUZ,JOSE LUIS</t>
  </si>
  <si>
    <t>RODJO01</t>
  </si>
  <si>
    <t>RODRIGUEZ DEL VILLAR CESAR</t>
  </si>
  <si>
    <t>RODCE</t>
  </si>
  <si>
    <t>RODRIGUEZ GALAVIZ OVEDD</t>
  </si>
  <si>
    <t>RODOV</t>
  </si>
  <si>
    <t>RODRIGUEZ GALINDO JUAN MANUEL</t>
  </si>
  <si>
    <t>RODJU04</t>
  </si>
  <si>
    <t>RODJO02</t>
  </si>
  <si>
    <t>RODRIGUEZ MACEDA EULALIO</t>
  </si>
  <si>
    <t>RODEU01</t>
  </si>
  <si>
    <t>RODRO01</t>
  </si>
  <si>
    <t>RODAR</t>
  </si>
  <si>
    <t>RODMA</t>
  </si>
  <si>
    <t>RODRIGUEZ PEREZ VALENTIN</t>
  </si>
  <si>
    <t>RODVA</t>
  </si>
  <si>
    <t>RODRIGUEZ PEREZ,EMETERIO</t>
  </si>
  <si>
    <t>RODEM</t>
  </si>
  <si>
    <t>RODRIGUEZ RAMIREZ,EUSEBIO</t>
  </si>
  <si>
    <t>RODEU</t>
  </si>
  <si>
    <t>RODRIGUEZ SALAZAR MAURICIO</t>
  </si>
  <si>
    <t>RODMA01</t>
  </si>
  <si>
    <t>RODRIGUEZ VELAZQUEZ EFRAIN</t>
  </si>
  <si>
    <t>RODEF</t>
  </si>
  <si>
    <t>ROLDAN MARTINEZ RICARDO</t>
  </si>
  <si>
    <t>ROLRI</t>
  </si>
  <si>
    <t>ROMAN CASIQUE JESUS</t>
  </si>
  <si>
    <t>ROMJE</t>
  </si>
  <si>
    <t>ROMAN PEÑALOZA ALEJANDRO</t>
  </si>
  <si>
    <t>ROMAL01</t>
  </si>
  <si>
    <t>ROMERO HERNANDEZ JOSE FELIPE</t>
  </si>
  <si>
    <t>ROMJO05</t>
  </si>
  <si>
    <t>ROMERO HUERTA HECTOR MIGUEL</t>
  </si>
  <si>
    <t>ROMHE</t>
  </si>
  <si>
    <t>ROMERO MORALES LUIS ALBERTO</t>
  </si>
  <si>
    <t>ROMLU</t>
  </si>
  <si>
    <t>ROMERO ROMERO VICTOR HUGO</t>
  </si>
  <si>
    <t>ROMVI</t>
  </si>
  <si>
    <t>ROMERO ZUÑIGA JAVIER ABRAHAM</t>
  </si>
  <si>
    <t>ROMJA</t>
  </si>
  <si>
    <t>ROMO BARRETO,JOSE MANUEL</t>
  </si>
  <si>
    <t>ROMJO04</t>
  </si>
  <si>
    <t>ROSALES LUNA JULIO CESAR</t>
  </si>
  <si>
    <t>ROSJU02</t>
  </si>
  <si>
    <t>ROSALES SANCHEZ VALENTE</t>
  </si>
  <si>
    <t>ROSVA</t>
  </si>
  <si>
    <t>ROSALES VILLANUEVA,CARLOS</t>
  </si>
  <si>
    <t>ROSCAR</t>
  </si>
  <si>
    <t>ROSAS CORTES DAVID EULISSES</t>
  </si>
  <si>
    <t>ROSDA</t>
  </si>
  <si>
    <t>ROSAS MARTINEZ JOB JHAVE</t>
  </si>
  <si>
    <t>ROSJO02</t>
  </si>
  <si>
    <t>ROSAS MARTINEZ JOHNNATAN ALBERTO</t>
  </si>
  <si>
    <t>ROSJO01</t>
  </si>
  <si>
    <t>ROSMA</t>
  </si>
  <si>
    <t>ROSAS TREJO CARLOS</t>
  </si>
  <si>
    <t>ROSCA</t>
  </si>
  <si>
    <t>ROSAS URSUA GONZALO</t>
  </si>
  <si>
    <t>ROSGO</t>
  </si>
  <si>
    <t>RUIZ BADILLO VICTOR MANUEL</t>
  </si>
  <si>
    <t>RUIVI</t>
  </si>
  <si>
    <t>RUIZ CARDENAS MIGUEL ANGEL</t>
  </si>
  <si>
    <t>RUIMI</t>
  </si>
  <si>
    <t>RUIZ MORALES,ALLAN MIGUEL</t>
  </si>
  <si>
    <t>RUIAL</t>
  </si>
  <si>
    <t>RUIFR</t>
  </si>
  <si>
    <t>RUIZ SERRANO J. GUADALUPE</t>
  </si>
  <si>
    <t>RUIJ.</t>
  </si>
  <si>
    <t>SAAVEDRA ALFARO,VICTOR HUGO</t>
  </si>
  <si>
    <t>SAAVI</t>
  </si>
  <si>
    <t>SALAS BUCIO JORGE</t>
  </si>
  <si>
    <t>SALJO</t>
  </si>
  <si>
    <t>SALAZAR ISLAS MIGUEL ANGEL</t>
  </si>
  <si>
    <t>SALMI</t>
  </si>
  <si>
    <t>SALDIVAR ARELLANO,VICTOR HUGO</t>
  </si>
  <si>
    <t>SALVI</t>
  </si>
  <si>
    <t>SALINAS ALMARAS ISRAEL</t>
  </si>
  <si>
    <t>SALIS01</t>
  </si>
  <si>
    <t>SALINAS RAMOS OMAR ALBERTO</t>
  </si>
  <si>
    <t>SALOM</t>
  </si>
  <si>
    <t>SALINAS ZARATE LUIS</t>
  </si>
  <si>
    <t>SALLU</t>
  </si>
  <si>
    <t>SANCHEZ ALCANTAR,MIGUEL ANGEL</t>
  </si>
  <si>
    <t>SANMI02</t>
  </si>
  <si>
    <t>SANCHEZ ANGELES LUIS FERNANDO</t>
  </si>
  <si>
    <t>SANLU01</t>
  </si>
  <si>
    <t>SANCHEZ BARBA,JOSE ALBERTO</t>
  </si>
  <si>
    <t>SANJO09</t>
  </si>
  <si>
    <t>SANCHEZ BECERRA JESUS FRANCISCO</t>
  </si>
  <si>
    <t>SANJE02</t>
  </si>
  <si>
    <t>SANCHEZ CAMACHO JOEL ARTURO</t>
  </si>
  <si>
    <t>SANJO11</t>
  </si>
  <si>
    <t>SANCHEZ FERNANDEZ JOSE ALEJANDRO</t>
  </si>
  <si>
    <t>SANJO08</t>
  </si>
  <si>
    <t>SANCHEZ HERNANDEZ,ALBERTO</t>
  </si>
  <si>
    <t>SANAL01</t>
  </si>
  <si>
    <t>SANMA05</t>
  </si>
  <si>
    <t>SANCHEZ IRABIEN HILARIO GERARDO</t>
  </si>
  <si>
    <t>SANHI</t>
  </si>
  <si>
    <t>SANCHEZ MARTINEZ ALFONSO EFRAIN</t>
  </si>
  <si>
    <t>SANAL02</t>
  </si>
  <si>
    <t>SANCHEZ ORTA EDGAR ALFREDO</t>
  </si>
  <si>
    <t>SANED02</t>
  </si>
  <si>
    <t>SANCHEZ OSORIO,TADEO CESAR</t>
  </si>
  <si>
    <t>SANTA</t>
  </si>
  <si>
    <t>SANCHEZ SANTOS HECTOR</t>
  </si>
  <si>
    <t>SANHE02</t>
  </si>
  <si>
    <t>SANCHEZ SUAREZ JUAN GABRIEL</t>
  </si>
  <si>
    <t>SANJU06</t>
  </si>
  <si>
    <t>SANCHEZ TELLO EDGAR OCTAVIO</t>
  </si>
  <si>
    <t>SANED01</t>
  </si>
  <si>
    <t>SANCHEZ TRUJILLO MONSERRAT FEDERICO</t>
  </si>
  <si>
    <t>SANMO</t>
  </si>
  <si>
    <t>SANCHEZ VALDEZ MARCO ANTONIO</t>
  </si>
  <si>
    <t>SANMA06</t>
  </si>
  <si>
    <t>SANDOVAL CORTES ERNESTO</t>
  </si>
  <si>
    <t>SANER01</t>
  </si>
  <si>
    <t>SANDOVAL RODRIGUEZ OSCAR DANIEL</t>
  </si>
  <si>
    <t>SANOS01</t>
  </si>
  <si>
    <t>SANTIAGO ANGULO,MANUEL</t>
  </si>
  <si>
    <t>SANMA01</t>
  </si>
  <si>
    <t>SANTIAGO COLIN JOSE ENRIQUE</t>
  </si>
  <si>
    <t>SANJO10</t>
  </si>
  <si>
    <t>SANTIAGO GUADARRAMA,ELEAZAR</t>
  </si>
  <si>
    <t>SANEL</t>
  </si>
  <si>
    <t>SANTIAGO HERNANDEZ,SERGIO URIEL</t>
  </si>
  <si>
    <t>SANSE</t>
  </si>
  <si>
    <t>SANTIAGO RUIZ EMMANUEL</t>
  </si>
  <si>
    <t>SANEM</t>
  </si>
  <si>
    <t>SANTIAGO RUIZ LEOBARDO</t>
  </si>
  <si>
    <t>SANLE</t>
  </si>
  <si>
    <t>SARABIA TORRES,BERNARDO ROGELIO</t>
  </si>
  <si>
    <t>SARBE</t>
  </si>
  <si>
    <t>SEGUNDO ALONSO CIRILO</t>
  </si>
  <si>
    <t>SEGCI</t>
  </si>
  <si>
    <t>SEGURA SANCHEZ JOSE IGNACIO</t>
  </si>
  <si>
    <t>SEGJO</t>
  </si>
  <si>
    <t>SERRANO VEGA ROBERTO CARLOS</t>
  </si>
  <si>
    <t>SERRO</t>
  </si>
  <si>
    <t>SILVA CARDENAS,BERNARDO</t>
  </si>
  <si>
    <t>SILBE</t>
  </si>
  <si>
    <t>SILVA ROJAS JUAN ANGEL</t>
  </si>
  <si>
    <t>SILJU</t>
  </si>
  <si>
    <t>SILVA SANCHEZ JORGE</t>
  </si>
  <si>
    <t>SILJO</t>
  </si>
  <si>
    <t>SILEL01</t>
  </si>
  <si>
    <t>SOBRINO CORTES JUAN CARLOS</t>
  </si>
  <si>
    <t>SOBJU</t>
  </si>
  <si>
    <t>SOLIS ARREDONDO,JUAN MAXIMINO</t>
  </si>
  <si>
    <t>SOLJU03</t>
  </si>
  <si>
    <t>SOSA MORALES ABRAHAM</t>
  </si>
  <si>
    <t>SOSAB</t>
  </si>
  <si>
    <t>SOSA RIVERA,ALBINO</t>
  </si>
  <si>
    <t>SOSAL</t>
  </si>
  <si>
    <t>SOTO CARDONA FERNANDO</t>
  </si>
  <si>
    <t>SOTFE01</t>
  </si>
  <si>
    <t>SOTO IBARRA JAIME</t>
  </si>
  <si>
    <t>SOTJA</t>
  </si>
  <si>
    <t>TEOFILO RICO JULIAN</t>
  </si>
  <si>
    <t>TEOJU</t>
  </si>
  <si>
    <t>Tiburcio Gómez de los Santos</t>
  </si>
  <si>
    <t>GOMTI</t>
  </si>
  <si>
    <t>TIERRANUEVA RUIZ JUAN CARLOS</t>
  </si>
  <si>
    <t>TIEJU</t>
  </si>
  <si>
    <t>TINAJERO HERNANDEZ,SANTOS HUGO</t>
  </si>
  <si>
    <t>TINSA</t>
  </si>
  <si>
    <t>TLAPANCO GUTIERREZ,TOMAS</t>
  </si>
  <si>
    <t>TLATO</t>
  </si>
  <si>
    <t>TOBIAS MORENO JAIME SANTIAGO</t>
  </si>
  <si>
    <t>TOBJA</t>
  </si>
  <si>
    <t>TOBON FLORES ANTONIO</t>
  </si>
  <si>
    <t>TOBAN</t>
  </si>
  <si>
    <t>TORRES ARELLANO JUAN CARLOS</t>
  </si>
  <si>
    <t>TORJU</t>
  </si>
  <si>
    <t>TORRES GOMEZ JOSE LUIS</t>
  </si>
  <si>
    <t>TORJO04</t>
  </si>
  <si>
    <t>TORRES GONZALEZ ISMAEL</t>
  </si>
  <si>
    <t>TORIS</t>
  </si>
  <si>
    <t>TORRES GUTIERREZ,JORGE DONATO</t>
  </si>
  <si>
    <t>TORJO01</t>
  </si>
  <si>
    <t>TORRES OCAMPO GERARDO ALFREDO</t>
  </si>
  <si>
    <t>TORGE</t>
  </si>
  <si>
    <t>TORRES RODRIGUEZ JOSE DE JESUS</t>
  </si>
  <si>
    <t>TORJO03</t>
  </si>
  <si>
    <t>TORRES VALERIO ANDRZEY-BRANDON KENNEDY</t>
  </si>
  <si>
    <t>TORAN01</t>
  </si>
  <si>
    <t>TORBR01</t>
  </si>
  <si>
    <t>TREJO GONZALEZ FRANCISCO JAVIER</t>
  </si>
  <si>
    <t>TREFR</t>
  </si>
  <si>
    <t>TRUJILLO SERAPIO EDGAR DAVID</t>
  </si>
  <si>
    <t>TRUED</t>
  </si>
  <si>
    <t>URIBE RAMIREZ VICTOR ALFONSO</t>
  </si>
  <si>
    <t>URIVI</t>
  </si>
  <si>
    <t>URIBE RAMIREZ,RIGOBERTO</t>
  </si>
  <si>
    <t>URIRI</t>
  </si>
  <si>
    <t>URIBE SALGADO MARTIN</t>
  </si>
  <si>
    <t>URIMA</t>
  </si>
  <si>
    <t>URRIETA JUAREZ FERMIN</t>
  </si>
  <si>
    <t>URRFE</t>
  </si>
  <si>
    <t>USCANGA CANO JOSE ANDRES</t>
  </si>
  <si>
    <t>USCJO</t>
  </si>
  <si>
    <t>VALDES ALCANTARA REYNALDO JONATHAN</t>
  </si>
  <si>
    <t>VALRE</t>
  </si>
  <si>
    <t>VALENCIA CHAVEZ,JOSE</t>
  </si>
  <si>
    <t>VALJO02</t>
  </si>
  <si>
    <t>VALERIANO CARRASCO,NESTOR DANIEL</t>
  </si>
  <si>
    <t>VALNE</t>
  </si>
  <si>
    <t>VALERIANO CONTRERAS GERONIMO</t>
  </si>
  <si>
    <t>VALGE01</t>
  </si>
  <si>
    <t>VALERO JUNCOS,MIGUEL ANGEL</t>
  </si>
  <si>
    <t>VALMI</t>
  </si>
  <si>
    <t>VARELA CHAVIRA HEBERTO</t>
  </si>
  <si>
    <t>VARHE</t>
  </si>
  <si>
    <t>VARGAS ARAUJO ALEJANDRO</t>
  </si>
  <si>
    <t>VARAL</t>
  </si>
  <si>
    <t>VARGAS GARCIA ARMANDO GIOVANNI</t>
  </si>
  <si>
    <t>VARAR02</t>
  </si>
  <si>
    <t>VARGAS RODRIGUEZ,LUIS ALEJANDRO</t>
  </si>
  <si>
    <t>VARLU</t>
  </si>
  <si>
    <t>VASCONCELOS MORALES,LEONEL</t>
  </si>
  <si>
    <t>VASLE</t>
  </si>
  <si>
    <t>VASQUEZ HERNANDEZ,OSVALDO EDGAR</t>
  </si>
  <si>
    <t>VASOS</t>
  </si>
  <si>
    <t>VAZCONCELOS ALMEIDA,JORGE LEONARDO</t>
  </si>
  <si>
    <t>VAZJO02</t>
  </si>
  <si>
    <t>VAZJU02</t>
  </si>
  <si>
    <t>VAZQUEZ MENDOZA ISRAEL</t>
  </si>
  <si>
    <t>VAZISX</t>
  </si>
  <si>
    <t>VAZQUEZ OJEDA,ELIAS</t>
  </si>
  <si>
    <t>VAZEL</t>
  </si>
  <si>
    <t>VAZQUEZ QUIJANO JOAN ANTONIO</t>
  </si>
  <si>
    <t>VAZJO03</t>
  </si>
  <si>
    <t>VEGA LARA EDUARDO JASET</t>
  </si>
  <si>
    <t>VEGED</t>
  </si>
  <si>
    <t>VEGA LUCAS,RICHARD JONATAN</t>
  </si>
  <si>
    <t>VEGRI</t>
  </si>
  <si>
    <t>VEGA MIRANDA JUAN CARLOS</t>
  </si>
  <si>
    <t>VEGJU</t>
  </si>
  <si>
    <t>VELAZQUEZ ARREDONDO OSWALDO</t>
  </si>
  <si>
    <t>VELOS</t>
  </si>
  <si>
    <t>VELAZQUEZ DIAZ JOSE URIEL</t>
  </si>
  <si>
    <t>VELJO03</t>
  </si>
  <si>
    <t>VELJU</t>
  </si>
  <si>
    <t>VELAZQUEZ GUZMAN HECTOR DANIEL</t>
  </si>
  <si>
    <t>VELHE</t>
  </si>
  <si>
    <t>VELAZQUEZ RODRIGUEZ MARCO ANTONIO</t>
  </si>
  <si>
    <t>VELMA</t>
  </si>
  <si>
    <t>VENTURA VALENZUELA ADEBEL</t>
  </si>
  <si>
    <t>VENAD</t>
  </si>
  <si>
    <t>VERDIN SANCHEZ CESAR DANIEL</t>
  </si>
  <si>
    <t>VERCE</t>
  </si>
  <si>
    <t>VEROD</t>
  </si>
  <si>
    <t>VERTIZ ROMERO JUAN JOSE</t>
  </si>
  <si>
    <t>VERJU</t>
  </si>
  <si>
    <t>VILLANUEVA PEÑABLANCA ROSALVA</t>
  </si>
  <si>
    <t>VILRO</t>
  </si>
  <si>
    <t>VILLARUEL AQUILES JOSE LUIS</t>
  </si>
  <si>
    <t>VILJO02</t>
  </si>
  <si>
    <t>VILJE</t>
  </si>
  <si>
    <t>VILLAVICENCIO RODRIGUEZ ALFONSO</t>
  </si>
  <si>
    <t>VILAL01</t>
  </si>
  <si>
    <t>VILLEGAS DANIEL,MIGUEL</t>
  </si>
  <si>
    <t>VILMI</t>
  </si>
  <si>
    <t>VILLEGAS DORANTES MANUEL</t>
  </si>
  <si>
    <t>VILMA02</t>
  </si>
  <si>
    <t>VILLEGAS GALLARDO,CHRISTIAN SAEL</t>
  </si>
  <si>
    <t>VILCH</t>
  </si>
  <si>
    <t>VILLEGAS MARTINEZ,LUIS ENRIQUE</t>
  </si>
  <si>
    <t>VILLU</t>
  </si>
  <si>
    <t>VIVEROS ANGELES,CARMELO</t>
  </si>
  <si>
    <t>VIVCA</t>
  </si>
  <si>
    <t>XOLO VENTURA BILIULFO</t>
  </si>
  <si>
    <t>XOLBI</t>
  </si>
  <si>
    <t>ZAPATA VASCONCELOS,EDUARDO</t>
  </si>
  <si>
    <t>ZAPED</t>
  </si>
  <si>
    <t>ZAVALETA ESTRADA ISRAEL</t>
  </si>
  <si>
    <t>ZAVIS</t>
  </si>
  <si>
    <t>ZAYAGOS CASTAÑEDA RUFINO</t>
  </si>
  <si>
    <t>ZAYRU</t>
  </si>
  <si>
    <t>ZEPEDA HERNANDEZ,SALVADOR</t>
  </si>
  <si>
    <t>ZEPSA</t>
  </si>
  <si>
    <t>ZUGRO</t>
  </si>
  <si>
    <t>ZUÑIGA BRAVO JOSE RAFAEL</t>
  </si>
  <si>
    <t>ZUÑJO01</t>
  </si>
  <si>
    <t>BURRITA</t>
  </si>
  <si>
    <t>ALMONASI GÓMEZ CESAR IVAN</t>
  </si>
  <si>
    <t>ALMCE</t>
  </si>
  <si>
    <t>MARTÍNEZ VELÁZQUEZ ALBERTO</t>
  </si>
  <si>
    <t>MARAL03</t>
  </si>
  <si>
    <t>LARGE</t>
  </si>
  <si>
    <t>VALLADARES GONZALEZ RODRIGO</t>
  </si>
  <si>
    <t>VALRO</t>
  </si>
  <si>
    <t>OSORIO MAGAÑA JONAS</t>
  </si>
  <si>
    <t>OSOJO01</t>
  </si>
  <si>
    <t>GOMEZ LANDERO LORENZO</t>
  </si>
  <si>
    <t>GOMLO</t>
  </si>
  <si>
    <t>GUADI</t>
  </si>
  <si>
    <t>ZAMUDIO TORRES JOSE ALBERTO</t>
  </si>
  <si>
    <t>ZAMJO</t>
  </si>
  <si>
    <t>RUEDA GONZALEZ FELIPE</t>
  </si>
  <si>
    <t>RUEFE</t>
  </si>
  <si>
    <t>HERRERA LARA RUBEN</t>
  </si>
  <si>
    <t>HERRU</t>
  </si>
  <si>
    <t>JIMENEZ SALAZAR DANIEL</t>
  </si>
  <si>
    <t>JIMDA</t>
  </si>
  <si>
    <t>RIOFE</t>
  </si>
  <si>
    <t>HERAL04</t>
  </si>
  <si>
    <t>BONILLA GONZALEZ URIEL</t>
  </si>
  <si>
    <t>BONUR</t>
  </si>
  <si>
    <t>ROMERO ESCOBAR ARMANDO</t>
  </si>
  <si>
    <t>ROMAR</t>
  </si>
  <si>
    <t>CRUZ AGUILAR IVAN JULIAN</t>
  </si>
  <si>
    <t>CRUIV</t>
  </si>
  <si>
    <t>ORTEGA BAUTISTA JORGE LUIS</t>
  </si>
  <si>
    <t>ORTJO03</t>
  </si>
  <si>
    <t>LUGMA</t>
  </si>
  <si>
    <t>SILAL</t>
  </si>
  <si>
    <t>LOPEZ HERNANDEZ DIEGO ERNESTO</t>
  </si>
  <si>
    <t>LOPDI</t>
  </si>
  <si>
    <t>BARRERA BONILLA FRANCISCO JAVIER</t>
  </si>
  <si>
    <t>BARFR</t>
  </si>
  <si>
    <t>GOMEZ LOZANO FABIAN ANGEL</t>
  </si>
  <si>
    <t>GOMFA</t>
  </si>
  <si>
    <t>GONZALEZ HERNANDEZ JOSE</t>
  </si>
  <si>
    <t>GONJO17</t>
  </si>
  <si>
    <t>HERNANDEZ LOPEZ ALFREDO</t>
  </si>
  <si>
    <t>HERAL05</t>
  </si>
  <si>
    <t>DE LA CRUZ ALEGRIA PORFIRIO</t>
  </si>
  <si>
    <t>DELPO</t>
  </si>
  <si>
    <t>ZAPATA RIOS FRANCISCO</t>
  </si>
  <si>
    <t>ZAPFR</t>
  </si>
  <si>
    <t>LOPEZ MORALES CESAR ANGEL</t>
  </si>
  <si>
    <t>LOPCE01</t>
  </si>
  <si>
    <t>MORENO DORANTES ARTURO</t>
  </si>
  <si>
    <t>MORAR</t>
  </si>
  <si>
    <t>VANHORN HERNANDEZ CRYSTIAN</t>
  </si>
  <si>
    <t>VANCR</t>
  </si>
  <si>
    <t>LUGO TREJO JUAN JOSE</t>
  </si>
  <si>
    <t>LUGJU</t>
  </si>
  <si>
    <t>MATEO LEYVA JOSE ANTONIO</t>
  </si>
  <si>
    <t>MATJO03</t>
  </si>
  <si>
    <t>ALARCON RAMIREZ JUAN MANUEL</t>
  </si>
  <si>
    <t>ALAJU02</t>
  </si>
  <si>
    <t>TIMOTEO VARGAS ISRAEL</t>
  </si>
  <si>
    <t>TIMIS</t>
  </si>
  <si>
    <t>FRAJO</t>
  </si>
  <si>
    <t>SANCHEZ GONZALEZ OSCAR ABRAHAM</t>
  </si>
  <si>
    <t>SANOS02</t>
  </si>
  <si>
    <t>PERALTA SALAZAR CARLOS ALONSO</t>
  </si>
  <si>
    <t>PERCA02</t>
  </si>
  <si>
    <t>LOPEZ VAZQUEZ LUIS ENRIQUE</t>
  </si>
  <si>
    <t>LOPLU</t>
  </si>
  <si>
    <t>ALONSO JIMENEZ JUAN MANUEL</t>
  </si>
  <si>
    <t>ALOJU</t>
  </si>
  <si>
    <t>HERNANDEZ RODRIGUEZ FRANCISCO DE JESUS</t>
  </si>
  <si>
    <t>HERFR05</t>
  </si>
  <si>
    <t>SOLIS MARIN JOSE ANGEL</t>
  </si>
  <si>
    <t>SOLJO01</t>
  </si>
  <si>
    <t>HERNANDEZ PÉREZ HUGO</t>
  </si>
  <si>
    <t>HERHU</t>
  </si>
  <si>
    <t>GARLO</t>
  </si>
  <si>
    <t>TORRES GUADARRAMA OSCAR</t>
  </si>
  <si>
    <t>TOROS</t>
  </si>
  <si>
    <t>PÉREZ CRUZ MANUEL</t>
  </si>
  <si>
    <t>PERMA05</t>
  </si>
  <si>
    <t>VÁZQUEZ SÁNCHEZ MAURICIO</t>
  </si>
  <si>
    <t>VAZMA01</t>
  </si>
  <si>
    <t>MONROY GARCIA PASCUAL</t>
  </si>
  <si>
    <t>MONPA</t>
  </si>
  <si>
    <t>MANZANO BAUTISTA BRANDON</t>
  </si>
  <si>
    <t>MANBR</t>
  </si>
  <si>
    <t>CAMJU01</t>
  </si>
  <si>
    <t>INIESTRA GALAN MIGUEL ANGEL</t>
  </si>
  <si>
    <t>INIMI</t>
  </si>
  <si>
    <t>MONTIEL MENDOZA LUIS ENRIQUE</t>
  </si>
  <si>
    <t>MONLU01</t>
  </si>
  <si>
    <t>LOPMA03</t>
  </si>
  <si>
    <t>JIMENEZ JIMENEZ MAURICIO</t>
  </si>
  <si>
    <t>JIMMA01</t>
  </si>
  <si>
    <t>PEREZ GONZALEZ JESUS</t>
  </si>
  <si>
    <t>PERJE03</t>
  </si>
  <si>
    <t>FLORES ARAUS JESUS</t>
  </si>
  <si>
    <t>FLOJE01</t>
  </si>
  <si>
    <t>MARTINEZ SANCHEZ CARLOS JESUS</t>
  </si>
  <si>
    <t>MARCA01</t>
  </si>
  <si>
    <t>HERNANDEZ HERNANDEZ NICACIO SERGIO</t>
  </si>
  <si>
    <t>HERNI01</t>
  </si>
  <si>
    <t>GALLEGOS RIVERA JUAN</t>
  </si>
  <si>
    <t>GALJU02</t>
  </si>
  <si>
    <t>MENDOZA HERNANDEZ ERICK FERNANDO</t>
  </si>
  <si>
    <t>MENER02</t>
  </si>
  <si>
    <t>RIORO</t>
  </si>
  <si>
    <t>LEDESMA RUIZ ROGELIO</t>
  </si>
  <si>
    <t>LEDRO</t>
  </si>
  <si>
    <t>FIGUEROA MARTINEZ EDGAR MARTIN</t>
  </si>
  <si>
    <t>FIGED</t>
  </si>
  <si>
    <t>VIDAL SAUCEDO ALEJANDRO</t>
  </si>
  <si>
    <t>VIDAL</t>
  </si>
  <si>
    <t>SOSA CORTES JORGE LUIS</t>
  </si>
  <si>
    <t>SOSJO</t>
  </si>
  <si>
    <t>ZEPAHUA ANDRADE OSCAR HERMINIO</t>
  </si>
  <si>
    <t>ZEPOS</t>
  </si>
  <si>
    <t>GARCIA IBARRA MOISES DE JESUS</t>
  </si>
  <si>
    <t>GARMO01</t>
  </si>
  <si>
    <t>LOZA MARTINEZ FIDEL</t>
  </si>
  <si>
    <t>LOZFI</t>
  </si>
  <si>
    <t>FRANCO MARTINEZ JULIO CESAR</t>
  </si>
  <si>
    <t>FRAJU</t>
  </si>
  <si>
    <t>ORTIZ HERNANDEZ CHRISTIAN ALEJANDRO</t>
  </si>
  <si>
    <t>ORTCH</t>
  </si>
  <si>
    <t>CARBAJAL ALBARRAN ERICK JOSUE</t>
  </si>
  <si>
    <t>CARER01</t>
  </si>
  <si>
    <t>CHAVEZ SEGOVIA CRISTIAN ISSAC</t>
  </si>
  <si>
    <t>CHACR</t>
  </si>
  <si>
    <t>TRUJILLO SILVA JUAN ANTONIO</t>
  </si>
  <si>
    <t>TRUJU</t>
  </si>
  <si>
    <t>BERROSPE GUERRERO EDMUNDO ARIEL</t>
  </si>
  <si>
    <t>BERED</t>
  </si>
  <si>
    <t>MONTERO DE LOS SANTOS JESUS ALBERTO</t>
  </si>
  <si>
    <t>MONJE01</t>
  </si>
  <si>
    <t>MORMA03</t>
  </si>
  <si>
    <t>ZARZA ALVAREZ JOSE ALFREDO</t>
  </si>
  <si>
    <t>ZARJO01</t>
  </si>
  <si>
    <t>ACOSTA SOLIS JUAN GUADALUPE</t>
  </si>
  <si>
    <t>ACOJU01</t>
  </si>
  <si>
    <t>SANCHEZ ARRONIZ JESUS</t>
  </si>
  <si>
    <t>SANJE03</t>
  </si>
  <si>
    <t>DE LA ROSA PALACIOS OSCAR</t>
  </si>
  <si>
    <t>DELOS</t>
  </si>
  <si>
    <t>MAQUEDA CRUZ RAMON ABEL</t>
  </si>
  <si>
    <t>MAQRA</t>
  </si>
  <si>
    <t>BUENO RAMIREZ EDGAR ALEJANDRO</t>
  </si>
  <si>
    <t>BUEED</t>
  </si>
  <si>
    <t>POSADAS CERVANTES RICARDO</t>
  </si>
  <si>
    <t>POSRI</t>
  </si>
  <si>
    <t>RODRIGUEZ ORTEGA ENRIQUE DANIEL</t>
  </si>
  <si>
    <t>RODEN</t>
  </si>
  <si>
    <t>TENORIO LOREDO MIGUEL</t>
  </si>
  <si>
    <t>TENMI</t>
  </si>
  <si>
    <t>PONCE SEGURA CARLOS ESTUARDO</t>
  </si>
  <si>
    <t>PONCA</t>
  </si>
  <si>
    <t>FERRO SALAZAR FRANCISCO JAVIER</t>
  </si>
  <si>
    <t>FERFR</t>
  </si>
  <si>
    <t>TORRES ALEGRIA ESTEBAN</t>
  </si>
  <si>
    <t>TORES</t>
  </si>
  <si>
    <t>RODRIGUEZ TORRES JESUS</t>
  </si>
  <si>
    <t>RODJE</t>
  </si>
  <si>
    <t>MARTINEZ MARTINEZ SAUL</t>
  </si>
  <si>
    <t>MONSA</t>
  </si>
  <si>
    <t>JIMENEZ PEREZ ROGELIO</t>
  </si>
  <si>
    <t>JUARO</t>
  </si>
  <si>
    <t>LOPEZ TELLEZ JORGE JESUS</t>
  </si>
  <si>
    <t>LOPJO08</t>
  </si>
  <si>
    <t>MORALES ESPINOZA SANTIAGO RUBEN</t>
  </si>
  <si>
    <t>MORSA01</t>
  </si>
  <si>
    <t>HERNANDEZ AGUILAR ISAL</t>
  </si>
  <si>
    <t>HERIS04</t>
  </si>
  <si>
    <t>LOPEZ VALDEZ OSCAR RENE</t>
  </si>
  <si>
    <t>LOPOS</t>
  </si>
  <si>
    <t>SALJO01</t>
  </si>
  <si>
    <t>VALDEZ LEMUS SERGIO ALBERTO</t>
  </si>
  <si>
    <t>VALSE01</t>
  </si>
  <si>
    <t>RODRIGUEZ CAMACHO JOSE DAVID</t>
  </si>
  <si>
    <t>RODJO03</t>
  </si>
  <si>
    <t>LOPEZ MUÑOZ JOSE ALFREDO</t>
  </si>
  <si>
    <t>LOPJO09</t>
  </si>
  <si>
    <t>VARGAS ESPINOZA LINO</t>
  </si>
  <si>
    <t>VARLI</t>
  </si>
  <si>
    <t>RODRIGUEZ SUSTATIA JOSE ISABEL</t>
  </si>
  <si>
    <t>RODJO04</t>
  </si>
  <si>
    <t>CRUZ HERNANDEZ ROGELIO ASAEL</t>
  </si>
  <si>
    <t>CRURO</t>
  </si>
  <si>
    <t>GOMEZ SOTELO WENCESLAO HIPOLITO</t>
  </si>
  <si>
    <t>GOMWE</t>
  </si>
  <si>
    <t>CRUZ TREJO ADAN</t>
  </si>
  <si>
    <t>CRUAD</t>
  </si>
  <si>
    <t>VANHORNHERNANDEZ JAIME ALBERTO</t>
  </si>
  <si>
    <t>VANJA</t>
  </si>
  <si>
    <t>MONES MONES ARNULFO</t>
  </si>
  <si>
    <t>MONAR</t>
  </si>
  <si>
    <t>HERNANDEZ MENDOZA VICTOR HUGO</t>
  </si>
  <si>
    <t>HERVI03</t>
  </si>
  <si>
    <t>GONAL01</t>
  </si>
  <si>
    <t>PARMI</t>
  </si>
  <si>
    <t>TREJO ESCALANTE FERNANDO</t>
  </si>
  <si>
    <t>TREFE</t>
  </si>
  <si>
    <t>PEREZ CASTILLO CHRISTIAN</t>
  </si>
  <si>
    <t>PERCH</t>
  </si>
  <si>
    <t>GALINDO GARCIA LUIS ALBERTO</t>
  </si>
  <si>
    <t>GALLU</t>
  </si>
  <si>
    <t>SOSA ESPINOZA DAVID</t>
  </si>
  <si>
    <t>SOSDA</t>
  </si>
  <si>
    <t>GARCIA ESPARZA JUAN MIGUEL</t>
  </si>
  <si>
    <t>GARJU01</t>
  </si>
  <si>
    <t>HERNANDEZ SUAREZ BERNARDO</t>
  </si>
  <si>
    <t>HERBE</t>
  </si>
  <si>
    <t>MARTINEZ ESCOBAR JUAN GABRIEL</t>
  </si>
  <si>
    <t>MARJU08</t>
  </si>
  <si>
    <t>CIRINO MORALES GUSTAVO</t>
  </si>
  <si>
    <t>CARREON GARCIA ARBEL SAMUEL</t>
  </si>
  <si>
    <t>CARAR</t>
  </si>
  <si>
    <t>MORALES GARCIA ANTONIO</t>
  </si>
  <si>
    <t>MORAN02</t>
  </si>
  <si>
    <t>ROSALES RODRIGUEZ ARMANDO</t>
  </si>
  <si>
    <t>ROSAR</t>
  </si>
  <si>
    <t>QUEZADA SANCHEZ SANDRO ISRAEL</t>
  </si>
  <si>
    <t>QUESA</t>
  </si>
  <si>
    <t>MARTINEZ GALICIA JOSE LUIS</t>
  </si>
  <si>
    <t>MARJO16</t>
  </si>
  <si>
    <t>ALARCON RIVAS CRISTOFER</t>
  </si>
  <si>
    <t>ALACR</t>
  </si>
  <si>
    <t>SERRANO ANDRADE JOSE ANTONIO</t>
  </si>
  <si>
    <t>SERJO</t>
  </si>
  <si>
    <t>HILARIO MENENDEZ ANASTACIO</t>
  </si>
  <si>
    <t>HILAN</t>
  </si>
  <si>
    <t>ENRIQUEZ CRUZ JESUS</t>
  </si>
  <si>
    <t>ENRJE01</t>
  </si>
  <si>
    <t>CAMVI01</t>
  </si>
  <si>
    <t>SANTOS GUADARRAMA EMMANUEL DE JESUS</t>
  </si>
  <si>
    <t>SANEM01</t>
  </si>
  <si>
    <t>ALEGRIA HERNANDEZ SAMUEL</t>
  </si>
  <si>
    <t>ALESA</t>
  </si>
  <si>
    <t>MARGARITO RIVERA ALEJANDRO</t>
  </si>
  <si>
    <t>MARAL04</t>
  </si>
  <si>
    <t>JUAREZ JUAREZ IRVING</t>
  </si>
  <si>
    <t>JUAIR</t>
  </si>
  <si>
    <t>RINCON RODRIGUEZ ALDO DANIEL</t>
  </si>
  <si>
    <t>RINAL</t>
  </si>
  <si>
    <t>HERNANDEZ VARGAS JESUS MARTIN</t>
  </si>
  <si>
    <t>HERJE02</t>
  </si>
  <si>
    <t>ORTEGA AYALA OSVALDO</t>
  </si>
  <si>
    <t>ORTOS</t>
  </si>
  <si>
    <t>ZAZUETA HERNANDEZ MARCOS</t>
  </si>
  <si>
    <t>ZAZMA</t>
  </si>
  <si>
    <t>CRUZ MORALES DANIEL</t>
  </si>
  <si>
    <t>CRUDA</t>
  </si>
  <si>
    <t>HERNANDEZ MARTINEZ ALEJANDRO JONATHAN</t>
  </si>
  <si>
    <t>HERAL06</t>
  </si>
  <si>
    <t>MEDINA ORTIZ JOSE GUADALUPE</t>
  </si>
  <si>
    <t>MEDJO01</t>
  </si>
  <si>
    <t>PRATZ MONTIEL ERNESTO</t>
  </si>
  <si>
    <t>PRAER</t>
  </si>
  <si>
    <t>REYJA02</t>
  </si>
  <si>
    <t>VALENZUELA LOPEZ RICARDO</t>
  </si>
  <si>
    <t>VALRI</t>
  </si>
  <si>
    <t>LOPEZ JARDINES HECTOR MANUEL</t>
  </si>
  <si>
    <t>LOPHE</t>
  </si>
  <si>
    <t>BOLAÑOS CONTRERAS ELIO</t>
  </si>
  <si>
    <t>BOLEL</t>
  </si>
  <si>
    <t>PALMA ORTIZ ERICK ZURIEL</t>
  </si>
  <si>
    <t>PALER</t>
  </si>
  <si>
    <t>JIMMI01</t>
  </si>
  <si>
    <t>HERNANDEZ MORENO RICARDO</t>
  </si>
  <si>
    <t>HERRI</t>
  </si>
  <si>
    <t>UGALDE MORENO JONATHAN</t>
  </si>
  <si>
    <t>UGAJO</t>
  </si>
  <si>
    <t>BARAJAS ROSAS MIGUEL ANGEL</t>
  </si>
  <si>
    <t>BARMIG</t>
  </si>
  <si>
    <t>MOLINA DOMINGUEZ JOEL</t>
  </si>
  <si>
    <t>MOLJOE</t>
  </si>
  <si>
    <t>LOPEZ TORRES NEFTALI</t>
  </si>
  <si>
    <t>LOPNEF</t>
  </si>
  <si>
    <t>REYALE</t>
  </si>
  <si>
    <t>MENDOZA HIDALGO YANKOVIHS</t>
  </si>
  <si>
    <t>MENYAN</t>
  </si>
  <si>
    <t>OLIMAR01</t>
  </si>
  <si>
    <t>PEREZ MONDRAGON EDWIN JOVANY</t>
  </si>
  <si>
    <t>PEREDW</t>
  </si>
  <si>
    <t>HERNANDEZ CAL Y MAYOR MANUEL GABRIEL</t>
  </si>
  <si>
    <t>HERMAN</t>
  </si>
  <si>
    <t>SALAZAR BARROSO MIGUEL</t>
  </si>
  <si>
    <t>SALMIG</t>
  </si>
  <si>
    <t>GUTIERREZ TLACUAHUAC ERNESTO</t>
  </si>
  <si>
    <t>GUTERN</t>
  </si>
  <si>
    <t>SERVIN SANCHEZ JORGE</t>
  </si>
  <si>
    <t>SERJOR</t>
  </si>
  <si>
    <t>GUZMAN HERNANDEZ GREGORIO</t>
  </si>
  <si>
    <t>GUZGRE</t>
  </si>
  <si>
    <t>MEDEI HERNANDEZ JOSE</t>
  </si>
  <si>
    <t>MEDJOS</t>
  </si>
  <si>
    <t>VELAZQUEZ ORTEGA ANTONIO</t>
  </si>
  <si>
    <t>VELANT</t>
  </si>
  <si>
    <t>TAMDAV</t>
  </si>
  <si>
    <t>HERNANDEZ FRANCISCO JAVIER</t>
  </si>
  <si>
    <t>ROMFRA</t>
  </si>
  <si>
    <t>CAMACHO SAUCILLO EDUARDO</t>
  </si>
  <si>
    <t>CAMEDU</t>
  </si>
  <si>
    <t>CHAVEZ LOPEZ JAVIER</t>
  </si>
  <si>
    <t>CHAJAV</t>
  </si>
  <si>
    <t>MURET PALOMO PABLO EMILIO</t>
  </si>
  <si>
    <t>MURPAB</t>
  </si>
  <si>
    <t>MARTINEZ CARRASCO SALVADOR ARMANDO</t>
  </si>
  <si>
    <t>MARSAL</t>
  </si>
  <si>
    <t>LAZARO ASENCIO SAMUEL</t>
  </si>
  <si>
    <t>LAZSAM</t>
  </si>
  <si>
    <t>ALEJANDRO JIMENEZ MAGDALENO ASUNCIO</t>
  </si>
  <si>
    <t>ALEMAG</t>
  </si>
  <si>
    <t>LOPEZ AYALA MANUEL ALBERTO</t>
  </si>
  <si>
    <t>LOPMAN</t>
  </si>
  <si>
    <t>COLLADO GOVEA PEDRO EDUARDO</t>
  </si>
  <si>
    <t>COLPED</t>
  </si>
  <si>
    <t>RAMIREZ ACOSTA JUAN CARLOS</t>
  </si>
  <si>
    <t>RAMJUA</t>
  </si>
  <si>
    <t>LUVIAN SERVIN HUGO ARTURO</t>
  </si>
  <si>
    <t>LUVHUG</t>
  </si>
  <si>
    <t>MURRIERTA TORRES JUAN HECTOR</t>
  </si>
  <si>
    <t>MURJUA</t>
  </si>
  <si>
    <t>MARTINEZ VILLAREAL GERMAN</t>
  </si>
  <si>
    <t>MARGER</t>
  </si>
  <si>
    <t>MENBER</t>
  </si>
  <si>
    <t>SEGURA CHACON JORGE ENRIQUE</t>
  </si>
  <si>
    <t>SEGJOR</t>
  </si>
  <si>
    <t>ARGUETA PEREZ OSCAR</t>
  </si>
  <si>
    <t>ARGOSC</t>
  </si>
  <si>
    <t>HERNANDEZ ROCHA MIGUEL ANGEL</t>
  </si>
  <si>
    <t>HERMIG</t>
  </si>
  <si>
    <t>MORENO MENDOZA OSWALDO NOE</t>
  </si>
  <si>
    <t>MOROSW</t>
  </si>
  <si>
    <t>SANCHEZ PADILLA JUAN ARTURO</t>
  </si>
  <si>
    <t>SANJUA</t>
  </si>
  <si>
    <t>MARTINEZ DOMINGUEZ WILLIAMS</t>
  </si>
  <si>
    <t>MARWIL</t>
  </si>
  <si>
    <t>REYES MALDONADO JONATHAN</t>
  </si>
  <si>
    <t>REYJON</t>
  </si>
  <si>
    <t>SANTOS GAYOSSO LUIS ADRIAN</t>
  </si>
  <si>
    <t>SANLUI</t>
  </si>
  <si>
    <t>CHAVEZ TREJO DAVID</t>
  </si>
  <si>
    <t>CHADAV</t>
  </si>
  <si>
    <t>HIPOLITO RANGEL JORGE ALBERTO</t>
  </si>
  <si>
    <t>HIPJOR</t>
  </si>
  <si>
    <t>RAMIREZ RAMIREZ JUAN CARLOS</t>
  </si>
  <si>
    <t>RAMJUA01</t>
  </si>
  <si>
    <t>AHUMADA REYES DAVID</t>
  </si>
  <si>
    <t>AHUDAV</t>
  </si>
  <si>
    <t>GARCIA ORTIZ GUSTAVO ADOLFO</t>
  </si>
  <si>
    <t>GARGUS</t>
  </si>
  <si>
    <t>JIMENEZ ROJAS NESTOR</t>
  </si>
  <si>
    <t>JIMNES</t>
  </si>
  <si>
    <t>GARIBAY PEREZ JHOVANNI</t>
  </si>
  <si>
    <t>GARJHO</t>
  </si>
  <si>
    <t>GARMAR</t>
  </si>
  <si>
    <t>ALEJO OLIVAREZ J. JESUS</t>
  </si>
  <si>
    <t>ALEJ.J</t>
  </si>
  <si>
    <t>SAN JUAN LOPEZ CORNELIO</t>
  </si>
  <si>
    <t>SANCOR</t>
  </si>
  <si>
    <t>SUAREZ ZAPATA  JOSE ISABEL</t>
  </si>
  <si>
    <t>SUAJOS</t>
  </si>
  <si>
    <t>GALICIA SANCHEZ SILVANO ALEJANDRO</t>
  </si>
  <si>
    <t>GALSIL</t>
  </si>
  <si>
    <t>ALAVEZ ALAVEZ LUIS OMAR</t>
  </si>
  <si>
    <t>ALALUI</t>
  </si>
  <si>
    <t>ESCALANTE ISLAS GERARDO</t>
  </si>
  <si>
    <t>ESCGER</t>
  </si>
  <si>
    <t>HERNANDEZ GUZMAN GUADALUPE</t>
  </si>
  <si>
    <t>HERGUA</t>
  </si>
  <si>
    <t>REYES ZEFERINO ROBERTO CARLOS</t>
  </si>
  <si>
    <t>REYROB</t>
  </si>
  <si>
    <t>ROSAS CORREA MANUEL ALEJANDRO</t>
  </si>
  <si>
    <t>ROSMAN</t>
  </si>
  <si>
    <t>SANCHEZ RAMIREZ JUAN ANDRES</t>
  </si>
  <si>
    <t>SANJUA01</t>
  </si>
  <si>
    <t>MEDINA JIMENEZ MARCO RICARDO</t>
  </si>
  <si>
    <t>MEDMAR</t>
  </si>
  <si>
    <t>VALDEZ SERRANO EDUARDO RAFAEL</t>
  </si>
  <si>
    <t>VALDEU</t>
  </si>
  <si>
    <t>OSORNIO MORALES CARLOS MAURICIO</t>
  </si>
  <si>
    <t>OSOCAR</t>
  </si>
  <si>
    <t>GONZALEZ GARCIA JOSE JESUS</t>
  </si>
  <si>
    <t>GONJOS</t>
  </si>
  <si>
    <t>GUADARRAMA JUAREZ OCTAVIO</t>
  </si>
  <si>
    <t>GUAOCT</t>
  </si>
  <si>
    <t>CASTILLO SALAZAR MIGUEL</t>
  </si>
  <si>
    <t>CASMIG</t>
  </si>
  <si>
    <t>PEREDA ALCARAZ JUAN FRANCISCO</t>
  </si>
  <si>
    <t>PERJUA</t>
  </si>
  <si>
    <t>MENDIETA FLORES ISMAEL</t>
  </si>
  <si>
    <t>MENISM</t>
  </si>
  <si>
    <t>LOPEZ ORTIZ SALVADOR</t>
  </si>
  <si>
    <t>LOPSAL</t>
  </si>
  <si>
    <t>SANCHEZ SUAREZ CESAR</t>
  </si>
  <si>
    <t>SANCES</t>
  </si>
  <si>
    <t>CUPIL MENDEZ GUSTAVO</t>
  </si>
  <si>
    <t>CUPGUS</t>
  </si>
  <si>
    <t>VILLEGAS CHABLE DANIEL</t>
  </si>
  <si>
    <t>VILDAN</t>
  </si>
  <si>
    <t>MARCIAL SANTANA CARLOS MARIO</t>
  </si>
  <si>
    <t>MARCAR</t>
  </si>
  <si>
    <t>ALVAREZ JUAREZ FELIPE</t>
  </si>
  <si>
    <t>ALVFEL</t>
  </si>
  <si>
    <t>TORRES ZAVALA FRANCISCO</t>
  </si>
  <si>
    <t>TORFRA</t>
  </si>
  <si>
    <t>BAZAN CABALLERO EMMANUEL ARMANDO</t>
  </si>
  <si>
    <t>BAZEMM</t>
  </si>
  <si>
    <t>ROSALES VILLAR JOSE CARLOS</t>
  </si>
  <si>
    <t>ROSJOS</t>
  </si>
  <si>
    <t>CABALLERO MENDOZA FRANCISCO JAVIER</t>
  </si>
  <si>
    <t>CABFRA</t>
  </si>
  <si>
    <t>HERNANDEZ BALLINAS SERGIO ANCELMO</t>
  </si>
  <si>
    <t>HERSER</t>
  </si>
  <si>
    <t>PALACIO ROBLES OSCAR</t>
  </si>
  <si>
    <t>PALOSC</t>
  </si>
  <si>
    <t>GALLARDO MELCHOR LUCAS</t>
  </si>
  <si>
    <t>LUCMEL</t>
  </si>
  <si>
    <t>LINARES LEGORRETA MARIO</t>
  </si>
  <si>
    <t>LINMAR</t>
  </si>
  <si>
    <t>LOPEZ LOPEZ JOSE LUIS</t>
  </si>
  <si>
    <t>LOPJOS</t>
  </si>
  <si>
    <t>QUIN CORTES ARMANDO JAIME</t>
  </si>
  <si>
    <t>QUIARM</t>
  </si>
  <si>
    <t>PEREZ LINARES ALBERTO WILIAM</t>
  </si>
  <si>
    <t>RODRAU</t>
  </si>
  <si>
    <t>GARCIA ESLAVA RICARDO</t>
  </si>
  <si>
    <t>GARRIC</t>
  </si>
  <si>
    <t>RICVIC</t>
  </si>
  <si>
    <t>LAGUNA VEGA MARTIN</t>
  </si>
  <si>
    <t>LAGMAR</t>
  </si>
  <si>
    <t>RAMIREZ AGUIRRE GONZALO DANIEL</t>
  </si>
  <si>
    <t>RAMGON</t>
  </si>
  <si>
    <t>MORALES VILLANUEVA LEONARDO DANIEL</t>
  </si>
  <si>
    <t>MORLEO</t>
  </si>
  <si>
    <t>CAMARILLO GUAJARDO JUAN CARLOS</t>
  </si>
  <si>
    <t>CAMJUA</t>
  </si>
  <si>
    <t>PEREZ REYES EDUARDO</t>
  </si>
  <si>
    <t>PEREDU</t>
  </si>
  <si>
    <t>HERNANDEZ ANDRADE ALFREDO</t>
  </si>
  <si>
    <t>HERALF</t>
  </si>
  <si>
    <t>MARTINEZ VERGARA JAHZEEL</t>
  </si>
  <si>
    <t>MARJAH</t>
  </si>
  <si>
    <t>HERNANDEZ MARTINEZ JOSE CARLOS</t>
  </si>
  <si>
    <t>HERJOS</t>
  </si>
  <si>
    <t>PERVIC</t>
  </si>
  <si>
    <t>ESMERALDA CORTES JESUS GERARDO</t>
  </si>
  <si>
    <t>ESMJES</t>
  </si>
  <si>
    <t>ARCEDG</t>
  </si>
  <si>
    <t>GORDIAN MUÑOZ FRANCISCO JAVIER</t>
  </si>
  <si>
    <t>GORFRA</t>
  </si>
  <si>
    <t>MANSO NEPOMUCENO ADRIAN ABISAI</t>
  </si>
  <si>
    <t>MANADR</t>
  </si>
  <si>
    <t>CARMAUX</t>
  </si>
  <si>
    <t>ALARCON HURTADO GERSON YERCO</t>
  </si>
  <si>
    <t>ALAGER</t>
  </si>
  <si>
    <t>ESCOBEDO RODRIGUEZ ANGEL</t>
  </si>
  <si>
    <t>ESCANG</t>
  </si>
  <si>
    <t>LOPEZ GONZALEZ ISRAEL</t>
  </si>
  <si>
    <t>LOPISR</t>
  </si>
  <si>
    <t>LUGO ROJAS JOSE CESAR</t>
  </si>
  <si>
    <t>LUPJOS</t>
  </si>
  <si>
    <t>MORALES MONDRAGON ALFREDO</t>
  </si>
  <si>
    <t>MORALF</t>
  </si>
  <si>
    <t>LIMON REYES JESUS</t>
  </si>
  <si>
    <t>LIMJES</t>
  </si>
  <si>
    <t>JUAREZ ROMANO JOSE ALBERTO</t>
  </si>
  <si>
    <t>JUAJOS</t>
  </si>
  <si>
    <t>MORALES TORRES LUCIANO</t>
  </si>
  <si>
    <t>MORLUC</t>
  </si>
  <si>
    <t>MORALES BERNABE GILBERTO</t>
  </si>
  <si>
    <t>MORGIL</t>
  </si>
  <si>
    <t>GARCIA CISNEROS JOSE FRANCISCO</t>
  </si>
  <si>
    <t>GARJOS</t>
  </si>
  <si>
    <t>PEREZ PEREZ FELICIANO</t>
  </si>
  <si>
    <t>PERFEL</t>
  </si>
  <si>
    <t>CASTRO DE LA LUZ ERICK</t>
  </si>
  <si>
    <t>CASERI</t>
  </si>
  <si>
    <t>GALVAN RAMIREZ MIGUEL ANGEL</t>
  </si>
  <si>
    <t>GALMIG</t>
  </si>
  <si>
    <t>HERRERA IBARRA CHRISTIAN</t>
  </si>
  <si>
    <t>HERCHR</t>
  </si>
  <si>
    <t>RUBIO JUAREZ EDGAR RAMON</t>
  </si>
  <si>
    <t>RUBEDG</t>
  </si>
  <si>
    <t>CRUZ PASTRANA MIGUEL ANGEL</t>
  </si>
  <si>
    <t>CRUMIGX</t>
  </si>
  <si>
    <t>PALACIOS PLATA MANUEL DE JESUS</t>
  </si>
  <si>
    <t>PALMAN</t>
  </si>
  <si>
    <t>MARTINEZ TLACUAHUAC LUIS GONZALO</t>
  </si>
  <si>
    <t>MARLUI</t>
  </si>
  <si>
    <t>VAZQUEZ SERRANO ERICK</t>
  </si>
  <si>
    <t>VAZERI</t>
  </si>
  <si>
    <t>OLVMOI</t>
  </si>
  <si>
    <t>URBANO MARTINEZ MARIO</t>
  </si>
  <si>
    <t>URBMAR</t>
  </si>
  <si>
    <t>MARTINEZ CHAVEZ ADAN</t>
  </si>
  <si>
    <t>MARADA</t>
  </si>
  <si>
    <t>TORAN</t>
  </si>
  <si>
    <t>FELIPE BALDERAS MIGUEL ANGEL</t>
  </si>
  <si>
    <t>FELMIG</t>
  </si>
  <si>
    <t>MONICO NUÑES FIDEL</t>
  </si>
  <si>
    <t>MONFID</t>
  </si>
  <si>
    <t>SIL RODRIGUEZ LUIS FERNANDO</t>
  </si>
  <si>
    <t>SILLUI</t>
  </si>
  <si>
    <t>DE LA CRUZ CANDELARI DE DIOS</t>
  </si>
  <si>
    <t>DEDCAN</t>
  </si>
  <si>
    <t>REBOLLEDO MORALES CRISTIAN MICHAEL</t>
  </si>
  <si>
    <t>REBCRI</t>
  </si>
  <si>
    <t>RENOSC</t>
  </si>
  <si>
    <t>GUTIERREZ ORTEGA MOISES</t>
  </si>
  <si>
    <t>GUTMOI</t>
  </si>
  <si>
    <t>ZUÑDAV</t>
  </si>
  <si>
    <t>OROMAR</t>
  </si>
  <si>
    <t>SALVADOR PEREZ LEONARDO ENRIQUEZ</t>
  </si>
  <si>
    <t>SALLEO</t>
  </si>
  <si>
    <t>FLODIE</t>
  </si>
  <si>
    <t>ANGEL FLORES ARTURO</t>
  </si>
  <si>
    <t>ANGART</t>
  </si>
  <si>
    <t>LOPEZ QUIROGA HUMBERTO</t>
  </si>
  <si>
    <t>LOPHUM</t>
  </si>
  <si>
    <t>CERJER</t>
  </si>
  <si>
    <t>RODMIG</t>
  </si>
  <si>
    <t>GONZALEZ CASTILLO GABRIEL MIGUEL</t>
  </si>
  <si>
    <t>GONGAB</t>
  </si>
  <si>
    <t>GONZALEZ MAYA JUAN MANUEL</t>
  </si>
  <si>
    <t>GONJUA</t>
  </si>
  <si>
    <t>JASSO IBARRA ALEJANDRO</t>
  </si>
  <si>
    <t>JASALE</t>
  </si>
  <si>
    <t>DIAZ SALDAÑA JAVIER</t>
  </si>
  <si>
    <t>DIAJAV</t>
  </si>
  <si>
    <t>MARTINEZ GUERRERO LUIS ALBERTO</t>
  </si>
  <si>
    <t>MARLUI01</t>
  </si>
  <si>
    <t>MALDONADO ESQUEDA CARLOS ALEJANDRO</t>
  </si>
  <si>
    <t>MALCAR</t>
  </si>
  <si>
    <t>RUIZ LAGUNA JOEL</t>
  </si>
  <si>
    <t>LAGRUI</t>
  </si>
  <si>
    <t>GARJUA</t>
  </si>
  <si>
    <t>ISLAS RIVAS JONATHAN</t>
  </si>
  <si>
    <t>ISLJON</t>
  </si>
  <si>
    <t>ROSGIL</t>
  </si>
  <si>
    <t>DELJOS</t>
  </si>
  <si>
    <t>RAMHEC</t>
  </si>
  <si>
    <t>CASTILLO HIDALGO OSCAR</t>
  </si>
  <si>
    <t>CASOSC</t>
  </si>
  <si>
    <t>LOPEZ ALANIS JOSE UBALDO</t>
  </si>
  <si>
    <t>LOPJOS01</t>
  </si>
  <si>
    <t>SANJOR</t>
  </si>
  <si>
    <t>RAMJOS</t>
  </si>
  <si>
    <t>SOSA VERA ELIAS JOB</t>
  </si>
  <si>
    <t>SOSELI</t>
  </si>
  <si>
    <t>PARRA NUÑEZ ROBERTO</t>
  </si>
  <si>
    <t>PARROB</t>
  </si>
  <si>
    <t>REYES ELIZALDE CESAR TONATIUH</t>
  </si>
  <si>
    <t>REYCES</t>
  </si>
  <si>
    <t>PEÑA CASTRO ERICK</t>
  </si>
  <si>
    <t>PEÑERI</t>
  </si>
  <si>
    <t>FLORES GONZALEZ JOSE EMILIO</t>
  </si>
  <si>
    <t>FLOJOS</t>
  </si>
  <si>
    <t>HERNANDEZ SANTOS JOSE LUIS</t>
  </si>
  <si>
    <t>HERJOS01</t>
  </si>
  <si>
    <t>PEREZ LOPEZ RAUL</t>
  </si>
  <si>
    <t>PERRAU</t>
  </si>
  <si>
    <t>CASTILLO CASTILLO GERARDO RAUL</t>
  </si>
  <si>
    <t>CASGER</t>
  </si>
  <si>
    <t>OROEDU</t>
  </si>
  <si>
    <t>GARCIA CABALLERO JUAN CARLOS</t>
  </si>
  <si>
    <t>GARJUA01</t>
  </si>
  <si>
    <t>LORJOR</t>
  </si>
  <si>
    <t>PEREZ CAUDILLO ABRAHAM</t>
  </si>
  <si>
    <t>PERABR</t>
  </si>
  <si>
    <t>GUEVARA MEDINA ANDRES AGUSTIN</t>
  </si>
  <si>
    <t>GUEAND</t>
  </si>
  <si>
    <t>ARGUELLO MUÑOZ ERIK ISRAEL</t>
  </si>
  <si>
    <t>ARGERI</t>
  </si>
  <si>
    <t>MARADO</t>
  </si>
  <si>
    <t>FONSECA CRUZ JOSE FRANCISCO</t>
  </si>
  <si>
    <t>FONJOS</t>
  </si>
  <si>
    <t>MENDOZA ROQUE GEOVANI ROBERTO</t>
  </si>
  <si>
    <t>MENGEO</t>
  </si>
  <si>
    <t>CAMACHO LIEVANO ARIOSTO</t>
  </si>
  <si>
    <t>CAMARI</t>
  </si>
  <si>
    <t>VILGUS</t>
  </si>
  <si>
    <t>VELEZ ROMAN ERICK YAEL</t>
  </si>
  <si>
    <t>VELERI</t>
  </si>
  <si>
    <t>GONZALES SANCHEZ FABIAN</t>
  </si>
  <si>
    <t>GONFAB</t>
  </si>
  <si>
    <t>MENDEZ OLAN LUIS ANTONIO</t>
  </si>
  <si>
    <t>MENLUI</t>
  </si>
  <si>
    <t>CORDOBA PEREZ HUGO</t>
  </si>
  <si>
    <t>CORHUG</t>
  </si>
  <si>
    <t>CASTAÑON VELAZQUEZ EDUARDO</t>
  </si>
  <si>
    <t>CASEDU</t>
  </si>
  <si>
    <t>MARTINEZ CRUZ JOSE JUAN</t>
  </si>
  <si>
    <t>MARJOS</t>
  </si>
  <si>
    <t>REYES LOPEZ JUAN CARLOS</t>
  </si>
  <si>
    <t>REYJUA</t>
  </si>
  <si>
    <t>VALPUESTA  CRUZ ANGEL</t>
  </si>
  <si>
    <t>VALANG</t>
  </si>
  <si>
    <t>HERNANDEZ CASTILLO JESUS</t>
  </si>
  <si>
    <t>HERJES</t>
  </si>
  <si>
    <t>ROBLES ROMERO JUAN ALBERTO</t>
  </si>
  <si>
    <t>ROBJUA</t>
  </si>
  <si>
    <t>SANTIAGO ANGULO MANUEL ELIGIO</t>
  </si>
  <si>
    <t>ESCOBAR CANALES ARTURO</t>
  </si>
  <si>
    <t>ESCART</t>
  </si>
  <si>
    <t>GAEETAN CARAZO FERNANDO</t>
  </si>
  <si>
    <t>GAEFER</t>
  </si>
  <si>
    <t>COLIN MERCADO RAUL</t>
  </si>
  <si>
    <t>COLRAU</t>
  </si>
  <si>
    <t>CARRILLO JUNCO JOSE ANTONIO</t>
  </si>
  <si>
    <t>CARJOS</t>
  </si>
  <si>
    <t>GRAHUG</t>
  </si>
  <si>
    <t>FLORES HERNANDEZ ARTURO</t>
  </si>
  <si>
    <t>FLOART</t>
  </si>
  <si>
    <t>MORGADO AMADOR REFUGIO</t>
  </si>
  <si>
    <t>MORREF</t>
  </si>
  <si>
    <t>PRIEGO LARA JUAN</t>
  </si>
  <si>
    <t>PRIJUA</t>
  </si>
  <si>
    <t>HUERTA LIMON OSCAR</t>
  </si>
  <si>
    <t>HUEOSC</t>
  </si>
  <si>
    <t>GOMEZ VILLAVUCENCIO MIGUEL ANGEL</t>
  </si>
  <si>
    <t>GOMMIG</t>
  </si>
  <si>
    <t>TORRES IBARRA GONZALO EMANUEL</t>
  </si>
  <si>
    <t>TORGO</t>
  </si>
  <si>
    <t>ALVARDO BENTANCOURT ALEXIS ABRAHAN</t>
  </si>
  <si>
    <t>ALVALE</t>
  </si>
  <si>
    <t>HERNANDEZ APOLINAR ENRIQUE OSCAR</t>
  </si>
  <si>
    <t>HERENR</t>
  </si>
  <si>
    <t>CABRERA CASTRO JESUS ALBERTO</t>
  </si>
  <si>
    <t>CABJES</t>
  </si>
  <si>
    <t>HERNANDEZ MONTIEL EDSON ARTURO</t>
  </si>
  <si>
    <t>HEREDS</t>
  </si>
  <si>
    <t>RAMIREZ NUÑES MARIO DAVID</t>
  </si>
  <si>
    <t>RAMMAR</t>
  </si>
  <si>
    <t>CRUZ SUAREZ ALBERTO</t>
  </si>
  <si>
    <t>CRUALB</t>
  </si>
  <si>
    <t>BERMEJO SANTIAGO JOSE ANTONIO</t>
  </si>
  <si>
    <t>BERJOS</t>
  </si>
  <si>
    <t>AVALOS CARRILLO DANIEL</t>
  </si>
  <si>
    <t>AVADAN</t>
  </si>
  <si>
    <t>RANGEL RUBIO OSCAR ALBERTO</t>
  </si>
  <si>
    <t>RANOSC</t>
  </si>
  <si>
    <t>BECERRA RANGEL BRAULIO</t>
  </si>
  <si>
    <t>BECBRA</t>
  </si>
  <si>
    <t>GARCIA MARTINEZ MARCELINO</t>
  </si>
  <si>
    <t>GARMAR01</t>
  </si>
  <si>
    <t>AGUILERA SALAS CESAR JESUS</t>
  </si>
  <si>
    <t>AGUCES</t>
  </si>
  <si>
    <t>RAUDALES SANTOS ALFREDO</t>
  </si>
  <si>
    <t>RAUALF</t>
  </si>
  <si>
    <t>OLMOS TORRES LUIS ANGEL</t>
  </si>
  <si>
    <t>OLMLUI</t>
  </si>
  <si>
    <t>GARRIDO AVEDAÑO JORGE FRANCISCO</t>
  </si>
  <si>
    <t>GARJOR</t>
  </si>
  <si>
    <t>HERROD</t>
  </si>
  <si>
    <t>DOMINGUEZ FERMIN JOSUE EFRAIN</t>
  </si>
  <si>
    <t>DOMJOS</t>
  </si>
  <si>
    <t>AGUILAR CARMONA ARTURO</t>
  </si>
  <si>
    <t>AGUART</t>
  </si>
  <si>
    <t>GUEGAB</t>
  </si>
  <si>
    <t>PEREZ MARTINEZ ARTURO</t>
  </si>
  <si>
    <t>PERART</t>
  </si>
  <si>
    <t>REDJUL</t>
  </si>
  <si>
    <t>RIVERA HERNANDEZ ALAN JOSEPH</t>
  </si>
  <si>
    <t>RIVALA</t>
  </si>
  <si>
    <t>MIYAR GARCIA GABINO</t>
  </si>
  <si>
    <t>MIYGAB</t>
  </si>
  <si>
    <t>REYNOSO GUTIERREZ DAVID</t>
  </si>
  <si>
    <t>REYDAV</t>
  </si>
  <si>
    <t>GRACIANO MALDONADO PEDRO</t>
  </si>
  <si>
    <t>GRAPED</t>
  </si>
  <si>
    <t>GALANG</t>
  </si>
  <si>
    <t>HERNANDEZ PEREZ ISRAEL</t>
  </si>
  <si>
    <t>HERISR</t>
  </si>
  <si>
    <t>TRISTAN JURADO MIGUEL ANGEL</t>
  </si>
  <si>
    <t>TRIMI</t>
  </si>
  <si>
    <t>HERNANDEZ GUZMAN NAHUN</t>
  </si>
  <si>
    <t>HERNAH</t>
  </si>
  <si>
    <t>HERREA CRUZ ADRIAN</t>
  </si>
  <si>
    <t>HERADR</t>
  </si>
  <si>
    <t>MEDELLIN AMAYA GERARDO</t>
  </si>
  <si>
    <t>MEDGER</t>
  </si>
  <si>
    <t>PEREZ CASTAÑEDA DOMINGO</t>
  </si>
  <si>
    <t>PERDOM</t>
  </si>
  <si>
    <t>CRUZ MONTOYA JOSE DE JESUS</t>
  </si>
  <si>
    <t>CRUJOS</t>
  </si>
  <si>
    <t>GONZALEZ CASTILLO JONATHAN ALEXANDER</t>
  </si>
  <si>
    <t>GONJON</t>
  </si>
  <si>
    <t>INCDAN</t>
  </si>
  <si>
    <t>GODINEZ LOPEZ JOSE MANUEL</t>
  </si>
  <si>
    <t>GODJOS</t>
  </si>
  <si>
    <t>ROSAS GARCIA FRANCISCO</t>
  </si>
  <si>
    <t>ROSFRA</t>
  </si>
  <si>
    <t>OLVERA ACOSTA MARCOS IVAN</t>
  </si>
  <si>
    <t>OLVMAR</t>
  </si>
  <si>
    <t>RAMIREZ ARCOS FERNANDO</t>
  </si>
  <si>
    <t>RAMFER</t>
  </si>
  <si>
    <t>CONSUELO BENITEZ SALATIEL</t>
  </si>
  <si>
    <t>CONSAL</t>
  </si>
  <si>
    <t>DIAZ ALVAREZ JORGE</t>
  </si>
  <si>
    <t>DIAJOR</t>
  </si>
  <si>
    <t>SANTIAGO DIAZ JORGE LUIS</t>
  </si>
  <si>
    <t>SANJOR01</t>
  </si>
  <si>
    <t>GUERRERO VIEYRA RAYMUNDO ARTURO</t>
  </si>
  <si>
    <t>GUERAY</t>
  </si>
  <si>
    <t>ROSAS LAGUNAS LUIS IVAN</t>
  </si>
  <si>
    <t>ROSLUI</t>
  </si>
  <si>
    <t>DIEGO MENDOZA HEBER</t>
  </si>
  <si>
    <t>DIEHEB</t>
  </si>
  <si>
    <t>BARMIGX</t>
  </si>
  <si>
    <t>ROMERO BECERRIL JESUS JAVIER</t>
  </si>
  <si>
    <t>ROMJES</t>
  </si>
  <si>
    <t>EDUARDO RUIZ BECERRIL</t>
  </si>
  <si>
    <t>RUIEDU</t>
  </si>
  <si>
    <t>GOMVIS</t>
  </si>
  <si>
    <t>ESPINOZA BRAMBILA ELEAZAR</t>
  </si>
  <si>
    <t>ESPELE</t>
  </si>
  <si>
    <t>CRUZ FLORES JONATHAN</t>
  </si>
  <si>
    <t>CRUJON</t>
  </si>
  <si>
    <t>GUTIERREZ ROSAS ROBERTO AARON</t>
  </si>
  <si>
    <t>GUTROB</t>
  </si>
  <si>
    <t>JIMENEZ ROCHA BRAYAN</t>
  </si>
  <si>
    <t>JIMBRA</t>
  </si>
  <si>
    <t>SORO REYES RICARDO</t>
  </si>
  <si>
    <t>SORRIC</t>
  </si>
  <si>
    <t>ALVARADO JIMENEZ ULISES OMAR</t>
  </si>
  <si>
    <t>ALVULI</t>
  </si>
  <si>
    <t>GARCIA ORELLANO ROBERTO</t>
  </si>
  <si>
    <t>GARROB</t>
  </si>
  <si>
    <t>GARCIA CARRILLO JESUS</t>
  </si>
  <si>
    <t>GARJES</t>
  </si>
  <si>
    <t>DOMINGUEZ RAMIREZ SERGIO</t>
  </si>
  <si>
    <t>DOMSER</t>
  </si>
  <si>
    <t>COVARRUBIAS HERNANDEZ JAVIER</t>
  </si>
  <si>
    <t>COVJAV</t>
  </si>
  <si>
    <t>COLIN ALVAREZ DANIEL</t>
  </si>
  <si>
    <t>COLDAN</t>
  </si>
  <si>
    <t>ALVAREZ RAMIREZ JOSE JOAQUIN</t>
  </si>
  <si>
    <t>ALVJOS</t>
  </si>
  <si>
    <t>PONCE RAMIREZ JOSE MIGUEL</t>
  </si>
  <si>
    <t>PONJOS</t>
  </si>
  <si>
    <t>GUZMAN GUZMAN JOSE ALONSO</t>
  </si>
  <si>
    <t>GUZJOS</t>
  </si>
  <si>
    <t>CANO GOMEZ JULIO CESAR</t>
  </si>
  <si>
    <t>CANJUL</t>
  </si>
  <si>
    <t>LOYOLA ACOSTA ARMANDO</t>
  </si>
  <si>
    <t>LOYARM</t>
  </si>
  <si>
    <t>MIRLEO</t>
  </si>
  <si>
    <t>SUAREZ ZUÑIGA ABEL</t>
  </si>
  <si>
    <t>SUAABE</t>
  </si>
  <si>
    <t>REYES ASCENCIO JOSE DEL CARMEN</t>
  </si>
  <si>
    <t>REYJOS</t>
  </si>
  <si>
    <t>GALINDO PIÑA EDUARDO</t>
  </si>
  <si>
    <t>GALEDU</t>
  </si>
  <si>
    <t>LOZANO ESCALANTE JOSE DANIEL</t>
  </si>
  <si>
    <t>LOZJOS</t>
  </si>
  <si>
    <t>BUSTANTE BENAVIDES ALVARO</t>
  </si>
  <si>
    <t>BUSALV</t>
  </si>
  <si>
    <t>DELGADILLO GARCIA EDUARDO PALEMON</t>
  </si>
  <si>
    <t>DELEDU</t>
  </si>
  <si>
    <t>PEROMA</t>
  </si>
  <si>
    <t>ROMERO URGELL FRANCISCO JAVIER</t>
  </si>
  <si>
    <t>ROMFRA01</t>
  </si>
  <si>
    <t>MAYORGA BELTRAN GUSTAVO</t>
  </si>
  <si>
    <t>MAYGUS01</t>
  </si>
  <si>
    <t>MARTINEZ PADRON ROMAN</t>
  </si>
  <si>
    <t>MARROM</t>
  </si>
  <si>
    <t>REVELI</t>
  </si>
  <si>
    <t>MARROQUIN AGUILAR GILBERTO</t>
  </si>
  <si>
    <t>MARGIL</t>
  </si>
  <si>
    <t>HERNANDEZ GARCIA MARCOS</t>
  </si>
  <si>
    <t>HERMAR</t>
  </si>
  <si>
    <t>PEREZ PADILLA ISRAEL</t>
  </si>
  <si>
    <t>PERISR</t>
  </si>
  <si>
    <t>CRUZ TORRES JOSE ANGEL</t>
  </si>
  <si>
    <t>CRUJO05</t>
  </si>
  <si>
    <t>MUÑOZ MORAN JUAN JOSE</t>
  </si>
  <si>
    <t>MUÑJUA</t>
  </si>
  <si>
    <t>CASTILLO GARCIA LUIS</t>
  </si>
  <si>
    <t>CASULI</t>
  </si>
  <si>
    <t>HERNANDEZ CASTILLO JOSE ANTONIO</t>
  </si>
  <si>
    <t>HERJOS04</t>
  </si>
  <si>
    <t>GALICIA CRUZ BENJAMIN</t>
  </si>
  <si>
    <t>GALBEN</t>
  </si>
  <si>
    <t>ZAPATA DE DIOS CRISTIAN EDWIN</t>
  </si>
  <si>
    <t>ZAPCRI</t>
  </si>
  <si>
    <t>HERRERA VENTURA JOSE EDEN</t>
  </si>
  <si>
    <t>HERJOS03</t>
  </si>
  <si>
    <t>COLORADO PEREZ ABRAHAM</t>
  </si>
  <si>
    <t>COLABR</t>
  </si>
  <si>
    <t>VELOSC</t>
  </si>
  <si>
    <t>RUIZ PEREZ CARLOS ENRIQUE</t>
  </si>
  <si>
    <t>RUICAR</t>
  </si>
  <si>
    <t>SOTJES</t>
  </si>
  <si>
    <t>OSORIO MORALES CARLOS MAURICIO</t>
  </si>
  <si>
    <t>MONROY VICTORIA HECTOR</t>
  </si>
  <si>
    <t>MONHEC</t>
  </si>
  <si>
    <t>SANJES03</t>
  </si>
  <si>
    <t>REMIGIO FRANCISCO VALENTIN</t>
  </si>
  <si>
    <t>REMVAL</t>
  </si>
  <si>
    <t>ORTIZ JUAREZ JOSE ENRRIQUE ROGELIO</t>
  </si>
  <si>
    <t>ORTJOS</t>
  </si>
  <si>
    <t>TEJEDA HERNANDEZ CARLOS JAVIER</t>
  </si>
  <si>
    <t>TEJCAR</t>
  </si>
  <si>
    <t>OROZCO MARTINEZ JOSE ANTONIO</t>
  </si>
  <si>
    <t>OROJOS</t>
  </si>
  <si>
    <t>FALCON GARCIA LUIS JESUS</t>
  </si>
  <si>
    <t>FALLUI</t>
  </si>
  <si>
    <t>GONZALEZFRANCO ROMAN</t>
  </si>
  <si>
    <t>GONROM</t>
  </si>
  <si>
    <t>GONZALEZ CORTES FRANCISCO</t>
  </si>
  <si>
    <t>GONFRA</t>
  </si>
  <si>
    <t>DE LA CRUZ LOPEZ JUAN CARLOS</t>
  </si>
  <si>
    <t>DELJUA</t>
  </si>
  <si>
    <t>SOBERANES SANCHEZ JUAN</t>
  </si>
  <si>
    <t>SOBJUA</t>
  </si>
  <si>
    <t>ROJAS BERNARDITO JUAN DE DIOS</t>
  </si>
  <si>
    <t>ROJJUA</t>
  </si>
  <si>
    <t>SANABRIA SANDOVAL MIGUEL ANGEL</t>
  </si>
  <si>
    <t>SANMIG</t>
  </si>
  <si>
    <t>JARDAN</t>
  </si>
  <si>
    <t>VENEGAS PADILLA JUAN FELIX</t>
  </si>
  <si>
    <t>VENJUA</t>
  </si>
  <si>
    <t>FRIAS VELAZQUEZ MIGUEL ANGEL</t>
  </si>
  <si>
    <t>FRIMIG</t>
  </si>
  <si>
    <t>HERNANDEZ RIVERA MIGUEL ANGEL</t>
  </si>
  <si>
    <t>HERMIG01</t>
  </si>
  <si>
    <t>LUCAS VILCHIS FERNANDO MACIEL</t>
  </si>
  <si>
    <t>LUCFER</t>
  </si>
  <si>
    <t>GONZALEZ CRUZ MICHELL ANTONIO</t>
  </si>
  <si>
    <t>GONMIC</t>
  </si>
  <si>
    <t>MONROY RODRIGUEZ ALDO ARATH</t>
  </si>
  <si>
    <t>MONALD</t>
  </si>
  <si>
    <t>MONORL</t>
  </si>
  <si>
    <t>DELGADILLO RODRIGUEZ EDGAR JOSUE</t>
  </si>
  <si>
    <t>DELEDG</t>
  </si>
  <si>
    <t>ALVARADO SAUCEDO ANGEL GILBERTO</t>
  </si>
  <si>
    <t>ALVANG</t>
  </si>
  <si>
    <t>ROMERO HERNANDEZ GABRIEL</t>
  </si>
  <si>
    <t>ROMGAB</t>
  </si>
  <si>
    <t>RAMIREZ LEON RENE SACRAMENTO</t>
  </si>
  <si>
    <t>RAMREN</t>
  </si>
  <si>
    <t>MARQUEZ RICARDEZ OBET</t>
  </si>
  <si>
    <t>MAROBE</t>
  </si>
  <si>
    <t>LOPEZ GONZALEZ RUBEN</t>
  </si>
  <si>
    <t>LOPRUB</t>
  </si>
  <si>
    <t>RODRIGUEZ MENDEZ IVAN</t>
  </si>
  <si>
    <t>RODLUI</t>
  </si>
  <si>
    <t>GONWEI</t>
  </si>
  <si>
    <t>SPOTA PLATA ALFREDO ESTEBAN</t>
  </si>
  <si>
    <t>SPOALF</t>
  </si>
  <si>
    <t>AGUILAR FLORES FRANCISCO</t>
  </si>
  <si>
    <t>AGUFRA</t>
  </si>
  <si>
    <t>QUEZADA GARCIA EDUARDO</t>
  </si>
  <si>
    <t>QUEEDU</t>
  </si>
  <si>
    <t>IBARRA ROBALDINO ALFONSO</t>
  </si>
  <si>
    <t>IBAALF</t>
  </si>
  <si>
    <t>ESPINOZA SANCHEZ FRANCISCO MIGUEL</t>
  </si>
  <si>
    <t>ESPFRA</t>
  </si>
  <si>
    <t>HERNANDEZ GUZMAN LUIS MANUEL</t>
  </si>
  <si>
    <t>HERLUI</t>
  </si>
  <si>
    <t>OVANDO HERNANDEZ SANTIAGO</t>
  </si>
  <si>
    <t>OVASAN</t>
  </si>
  <si>
    <t>BAUGEO</t>
  </si>
  <si>
    <t>DIAZ CHAVEZ FERNANDO</t>
  </si>
  <si>
    <t>DIAFER</t>
  </si>
  <si>
    <t>HERTA ORTEGA CARLOS EDUARDO</t>
  </si>
  <si>
    <t>HEUECA01</t>
  </si>
  <si>
    <t>ESPONDILA OVANDO GABINO</t>
  </si>
  <si>
    <t>ESPGAB</t>
  </si>
  <si>
    <t>VAZQUEZ LOPEZ CELESTINO</t>
  </si>
  <si>
    <t>VAZCEL</t>
  </si>
  <si>
    <t>AGUIRRE TELLEZ RICARDO</t>
  </si>
  <si>
    <t>AGURIC</t>
  </si>
  <si>
    <t>NAVARRO MONTAÑO JORGE ANTONIO</t>
  </si>
  <si>
    <t>NAVJOR</t>
  </si>
  <si>
    <t>ALMANZAN QUIJANO RUBEN</t>
  </si>
  <si>
    <t>ALMRUB</t>
  </si>
  <si>
    <t>PALMA SILVA SALVADOR</t>
  </si>
  <si>
    <t>PALSAL</t>
  </si>
  <si>
    <t>ORNELAS ROBLES OSBALDO DAMIAN</t>
  </si>
  <si>
    <t>ORNOSB</t>
  </si>
  <si>
    <t>AVALOS MORA JUAN MANUEL</t>
  </si>
  <si>
    <t>AVAJUA</t>
  </si>
  <si>
    <t>MEJIA GONZALEZ RAMSES ANTONIO</t>
  </si>
  <si>
    <t>MEJRAM</t>
  </si>
  <si>
    <t>MENRI</t>
  </si>
  <si>
    <t>LEON LARA LUIS ADRIAN</t>
  </si>
  <si>
    <t>LLEOLUI</t>
  </si>
  <si>
    <t>MAGFRA</t>
  </si>
  <si>
    <t>ROBERTO MARTINEZ SERGIO</t>
  </si>
  <si>
    <t>ROBSER</t>
  </si>
  <si>
    <t>AGUILAR CHAVEZ JOSE</t>
  </si>
  <si>
    <t>AGUJOS</t>
  </si>
  <si>
    <t>DIAOSC</t>
  </si>
  <si>
    <t>PUGAN SANCHEZ JOAQUIN</t>
  </si>
  <si>
    <t>PUGJOA</t>
  </si>
  <si>
    <t>LOPEZ GONZALEZ JOSE DE JESUS</t>
  </si>
  <si>
    <t>RESENDIZ FRANCO JORGE ALEXIS</t>
  </si>
  <si>
    <t>RESJOR</t>
  </si>
  <si>
    <t>NEGRELLOS DE LA LUZ ALEJANDRO</t>
  </si>
  <si>
    <t>NEGALE</t>
  </si>
  <si>
    <t>VARJUAX</t>
  </si>
  <si>
    <t>SANABRIA MONTES JOSE</t>
  </si>
  <si>
    <t>SANJOS</t>
  </si>
  <si>
    <t>ESCOBEDO DE LOERA EFREN</t>
  </si>
  <si>
    <t>ESCEFR</t>
  </si>
  <si>
    <t>PULIDO SANTANA JORGE ALBERTO</t>
  </si>
  <si>
    <t>PULJOR</t>
  </si>
  <si>
    <t>JIMENEZ JIMENEZ DORILIAN</t>
  </si>
  <si>
    <t>JIMDOR</t>
  </si>
  <si>
    <t>GONZALEZ ACOPA DANIEL</t>
  </si>
  <si>
    <t>GONDAN</t>
  </si>
  <si>
    <t>MAYEN HERNANDEZ JUAN CARLOS</t>
  </si>
  <si>
    <t>MAYJUA</t>
  </si>
  <si>
    <t>RIVIGN</t>
  </si>
  <si>
    <t>CHAJOE</t>
  </si>
  <si>
    <t>ROJAS FRANCO LUIS FERNANDO</t>
  </si>
  <si>
    <t>ROJUI</t>
  </si>
  <si>
    <t>DEN OCHOA HERNANDEZ HUGO ALBERTO</t>
  </si>
  <si>
    <t>LOPEZ PULIDO MARIO ALBERTO</t>
  </si>
  <si>
    <t>LOPMAR</t>
  </si>
  <si>
    <t>RAMIREZ LUNA HUMBERTO</t>
  </si>
  <si>
    <t>RAMHUM</t>
  </si>
  <si>
    <t>QUIALA</t>
  </si>
  <si>
    <t>VAZQUEZ MONREAL DANIEL</t>
  </si>
  <si>
    <t>VAZDAN</t>
  </si>
  <si>
    <t>GONCES</t>
  </si>
  <si>
    <t>MENDEZ GONZALEZ JOSE DE JESUS</t>
  </si>
  <si>
    <t>MENJOS</t>
  </si>
  <si>
    <t>GOMEZ IZQUIERDO KLEBER</t>
  </si>
  <si>
    <t>GOMKLE</t>
  </si>
  <si>
    <t>FLORES COYOTECATL DANIEL</t>
  </si>
  <si>
    <t>FLODAN</t>
  </si>
  <si>
    <t>MENDEZ AGUIRRE ALEJANDRO</t>
  </si>
  <si>
    <t>MENALE</t>
  </si>
  <si>
    <t>CASTRO ARROLLO RAFAEL</t>
  </si>
  <si>
    <t>CASRAF</t>
  </si>
  <si>
    <t>RODRIGUEZ ESQUIVEL ERIC NEREO</t>
  </si>
  <si>
    <t>RODERIX</t>
  </si>
  <si>
    <t>GONZALEZ SAN SEBASTIAN MIGUEL ADRIAN</t>
  </si>
  <si>
    <t>GONMIG</t>
  </si>
  <si>
    <t>SANCHEZ ALMEIDA WILIAN</t>
  </si>
  <si>
    <t>SANWIL</t>
  </si>
  <si>
    <t>HERNANDEZ CAMPOS ALBERTO</t>
  </si>
  <si>
    <t>HERALB</t>
  </si>
  <si>
    <t>PICHARDO REYNA EDUARDO</t>
  </si>
  <si>
    <t>PICEDU</t>
  </si>
  <si>
    <t>PRECIADO RODRIGUEZ GABRIEL</t>
  </si>
  <si>
    <t>PREGAB</t>
  </si>
  <si>
    <t>MORA TAPIA JERONIMO</t>
  </si>
  <si>
    <t>MORJER</t>
  </si>
  <si>
    <t>QUINTERO BECERRA JUAN ANTONIO</t>
  </si>
  <si>
    <t>QUIJUA</t>
  </si>
  <si>
    <t>CORDOVA RIVERA FLORENTINO</t>
  </si>
  <si>
    <t>CORFLO</t>
  </si>
  <si>
    <t>VILLAREAL LOPEZ ALEJANDRO</t>
  </si>
  <si>
    <t>VILALE</t>
  </si>
  <si>
    <t>GONZALEZ LOPEZ EDUARDO</t>
  </si>
  <si>
    <t>GONEDU</t>
  </si>
  <si>
    <t>HEROCT</t>
  </si>
  <si>
    <t>RAMOS FLORES JAVIER</t>
  </si>
  <si>
    <t>RAMJA01</t>
  </si>
  <si>
    <t>DIAZ ESCOBEDO MISAEL RODOLFO</t>
  </si>
  <si>
    <t>DIAMIS01</t>
  </si>
  <si>
    <t>RODRIGUEZ RUIZ JUAN ANTONIO</t>
  </si>
  <si>
    <t>RODJUA</t>
  </si>
  <si>
    <t>ENRIQUEZ MACHUCA ISRAEL</t>
  </si>
  <si>
    <t>ENRISR</t>
  </si>
  <si>
    <t>GONULI</t>
  </si>
  <si>
    <t>SERRANO MOTE GABRIEL</t>
  </si>
  <si>
    <t>SERGAB</t>
  </si>
  <si>
    <t>HUERTA ORTEGA MARIO ALBERTO</t>
  </si>
  <si>
    <t>HUEMAR</t>
  </si>
  <si>
    <t>HERNANDEZ PEREZ ALBERTO</t>
  </si>
  <si>
    <t>HERALB01</t>
  </si>
  <si>
    <t>HERNANDEZ AGUILAR ISAI</t>
  </si>
  <si>
    <t>CORANT</t>
  </si>
  <si>
    <t>GARJOR01</t>
  </si>
  <si>
    <t>ATANACIO MURRIETA RAUL</t>
  </si>
  <si>
    <t>ATARAU</t>
  </si>
  <si>
    <t>LOPEZ RAMOS MIGUEL ANGEL</t>
  </si>
  <si>
    <t>LOPMIG</t>
  </si>
  <si>
    <t>IBAJOS</t>
  </si>
  <si>
    <t>VAZQUEZ ACEVES SERGIO</t>
  </si>
  <si>
    <t>VAZSER</t>
  </si>
  <si>
    <t>ROSAS CRUZ RAYMUNDO</t>
  </si>
  <si>
    <t>ROSRAY</t>
  </si>
  <si>
    <t>BARRIOS ROJO HERBERTH</t>
  </si>
  <si>
    <t>BARHEB</t>
  </si>
  <si>
    <t>VEGA MORENO JOSE</t>
  </si>
  <si>
    <t>VEGJOS</t>
  </si>
  <si>
    <t>FLORES JUAREZ JOSE GUSTAVO</t>
  </si>
  <si>
    <t>FLOJOS01</t>
  </si>
  <si>
    <t>NAVARRO MONTAÑO JOSE ANTONIO</t>
  </si>
  <si>
    <t>RODRIGUEZ MONROY IVAN</t>
  </si>
  <si>
    <t>RODIVA</t>
  </si>
  <si>
    <t>GUTIERREZ TREJO JUAN</t>
  </si>
  <si>
    <t>GUTJUA</t>
  </si>
  <si>
    <t>GOMEZ FLORES FRANCISCO JAVIER</t>
  </si>
  <si>
    <t>GOMFRA</t>
  </si>
  <si>
    <t>MARTINEZ BLANCAS FELIPE</t>
  </si>
  <si>
    <t>MARFEL</t>
  </si>
  <si>
    <t>PEREZ DOMINGUEZ FERNANDO</t>
  </si>
  <si>
    <t>PERFER</t>
  </si>
  <si>
    <t>ESCOBAR TORRES OMAR ENRIQUE</t>
  </si>
  <si>
    <t>ESCENR</t>
  </si>
  <si>
    <t>BOROSC</t>
  </si>
  <si>
    <t>GARCIA PORRAS VICTOR MANUEL</t>
  </si>
  <si>
    <t>GARVIC</t>
  </si>
  <si>
    <t>VAZQUEZ MARTINEZ JUAN JOSE</t>
  </si>
  <si>
    <t>VAZJUA</t>
  </si>
  <si>
    <t>MARTINEZ CAMPOS JOSE LUIS</t>
  </si>
  <si>
    <t>MOSJOS01</t>
  </si>
  <si>
    <t>YAÑEZ MORALES JOSE ALFREDO</t>
  </si>
  <si>
    <t>YAÑJOS</t>
  </si>
  <si>
    <t>ALTAMIRANO JUAREZ EPIFANIO</t>
  </si>
  <si>
    <t>ALTEPI</t>
  </si>
  <si>
    <t>MIRANDA ACOSTA ALEJANDRO</t>
  </si>
  <si>
    <t>MIRALE</t>
  </si>
  <si>
    <t>PEÑA ROJAS FERNANDO</t>
  </si>
  <si>
    <t>RAMIREZ QUIÑONES MARTIN</t>
  </si>
  <si>
    <t>RAMMAR01</t>
  </si>
  <si>
    <t>TABYAI</t>
  </si>
  <si>
    <t>BARRIENTOS MEDINA LUIS EDUARDO</t>
  </si>
  <si>
    <t>BARLUI</t>
  </si>
  <si>
    <t>MENDOZA BAUTISTA FELICIANO</t>
  </si>
  <si>
    <t>MENFEL</t>
  </si>
  <si>
    <t>AVILA MUNGUIA JORGE</t>
  </si>
  <si>
    <t>AVIJOR</t>
  </si>
  <si>
    <t>HERNANDEZ RUIZ LUIS ROBERTO</t>
  </si>
  <si>
    <t>HERLUI01</t>
  </si>
  <si>
    <t>ARMAS DIAZ JOSE JUAN</t>
  </si>
  <si>
    <t>ARMJOS</t>
  </si>
  <si>
    <t>SALJES</t>
  </si>
  <si>
    <t>PALACIOS CASTILLO BRANDON SALVADOR</t>
  </si>
  <si>
    <t>PALBRA</t>
  </si>
  <si>
    <t>BALDERAS PARRA LUIS ENRIQUE</t>
  </si>
  <si>
    <t>BALLUI</t>
  </si>
  <si>
    <t>ESPINOZA VAZQUEZ JORGE ARMANDO</t>
  </si>
  <si>
    <t>ESPJOR</t>
  </si>
  <si>
    <t>CHIPAHUA CORDOVA ARTURO</t>
  </si>
  <si>
    <t>CHIART</t>
  </si>
  <si>
    <t>MENDOZA MORALES GUSTAVO</t>
  </si>
  <si>
    <t>MENGUS</t>
  </si>
  <si>
    <t>TREJO GONZALEZ DAVID</t>
  </si>
  <si>
    <t>TREDAV</t>
  </si>
  <si>
    <t>TRUJILLO BUENDIA AARON</t>
  </si>
  <si>
    <t>TRUAA</t>
  </si>
  <si>
    <t>REYES ROSALES JAIR EDGARDO</t>
  </si>
  <si>
    <t>REYJAI</t>
  </si>
  <si>
    <t>LEPE RUIZ RAMSES</t>
  </si>
  <si>
    <t>LEPRAM</t>
  </si>
  <si>
    <t>GUTIERREZ CAMACHO JESUS</t>
  </si>
  <si>
    <t>GUTJES</t>
  </si>
  <si>
    <t>Talavera Ortega Omar</t>
  </si>
  <si>
    <t>TALSER</t>
  </si>
  <si>
    <t>CARJOR</t>
  </si>
  <si>
    <t>Nava Vega Jorge Miguel</t>
  </si>
  <si>
    <t>NAVJOR01</t>
  </si>
  <si>
    <t>Fiscal Goxcon Anastacio</t>
  </si>
  <si>
    <t>FISANA</t>
  </si>
  <si>
    <t>Reyes Rosales Jair Eduardo</t>
  </si>
  <si>
    <t>Mendez Cavita Juan Antonio</t>
  </si>
  <si>
    <t>MENJUAX</t>
  </si>
  <si>
    <t>Avalos Martinez Eduardo</t>
  </si>
  <si>
    <t>AVAEDU</t>
  </si>
  <si>
    <t>Hernandez Vega Jesus</t>
  </si>
  <si>
    <t>HERJES01</t>
  </si>
  <si>
    <t>Calderon Polanco Alberto Mauricio</t>
  </si>
  <si>
    <t>CALALB</t>
  </si>
  <si>
    <t>De Paz Peralta Ismael</t>
  </si>
  <si>
    <t>DEPISM</t>
  </si>
  <si>
    <t>BAUTISTA  GARCIA JUAN</t>
  </si>
  <si>
    <t>BAUJUA</t>
  </si>
  <si>
    <t>VENTURA REYES RICARDO</t>
  </si>
  <si>
    <t>VENRIC</t>
  </si>
  <si>
    <t>RAFAEL RAMIREZ RAMON</t>
  </si>
  <si>
    <t>RAMRAF</t>
  </si>
  <si>
    <t>CARRANZA RODRIGUEZ MILTON RENE</t>
  </si>
  <si>
    <t>CARMIL</t>
  </si>
  <si>
    <t>SANTILLAN DIAZ RUBEN EUGENIO</t>
  </si>
  <si>
    <t>SANRUB</t>
  </si>
  <si>
    <t>CUEVAS GARCIA OMAR</t>
  </si>
  <si>
    <t>CUEOMA</t>
  </si>
  <si>
    <t>TREJO MERCADO ALBERTO FEDERICO</t>
  </si>
  <si>
    <t>TREALB</t>
  </si>
  <si>
    <t>MEJIA GASPAR JORGE ENRIQUE</t>
  </si>
  <si>
    <t>MEJJOR</t>
  </si>
  <si>
    <t>BARRETO BARRETO JUAN DAVID</t>
  </si>
  <si>
    <t>BARJUA</t>
  </si>
  <si>
    <t>PERJAV</t>
  </si>
  <si>
    <t>MARTINEZ ORTEGA SALVADOR</t>
  </si>
  <si>
    <t>MARSAL01</t>
  </si>
  <si>
    <t>REYFER</t>
  </si>
  <si>
    <t>RODRIGUEZ GONZALEZ FRANCISCO JAVIER</t>
  </si>
  <si>
    <t>RODFRA</t>
  </si>
  <si>
    <t>FLORES RODRIGUEZ MAURICIO</t>
  </si>
  <si>
    <t>FLOMAU</t>
  </si>
  <si>
    <t>FLORES LOZANO ANDRES</t>
  </si>
  <si>
    <t>FLOAND</t>
  </si>
  <si>
    <t>NIEVES GOMEZ LUIS ANTONIO</t>
  </si>
  <si>
    <t>NIELUI</t>
  </si>
  <si>
    <t>MAYGUS</t>
  </si>
  <si>
    <t>ESTRADA QUINTERO LUIS</t>
  </si>
  <si>
    <t>ESTLUI</t>
  </si>
  <si>
    <t>HERNANDEZ GARZA JUAN FELIX</t>
  </si>
  <si>
    <t>HERJUA</t>
  </si>
  <si>
    <t>MARQUEZ VILLALOBOS HUGO ISRAEL</t>
  </si>
  <si>
    <t>MARHUG</t>
  </si>
  <si>
    <t>MITZI CUETO TOMAS</t>
  </si>
  <si>
    <t>MITTOM</t>
  </si>
  <si>
    <t>JUAREZ AVILA JUAN ANDRES</t>
  </si>
  <si>
    <t>JUAJUA</t>
  </si>
  <si>
    <t>HERNANDEZ OLIVARES JOSE DE JESUS</t>
  </si>
  <si>
    <t>HERJOS05</t>
  </si>
  <si>
    <t>RENDON HERNANDEZ FRANCISCO</t>
  </si>
  <si>
    <t>RENFRA</t>
  </si>
  <si>
    <t>RAMJUA03</t>
  </si>
  <si>
    <t>DEJJOS</t>
  </si>
  <si>
    <t>COVARRUBIAS GASCA GIMBER ALEJANDRO</t>
  </si>
  <si>
    <t>COVGIM</t>
  </si>
  <si>
    <t>ACOSTA JIMENEZ JONATHAN LEONEL</t>
  </si>
  <si>
    <t>ACOJON</t>
  </si>
  <si>
    <t>HERGIL</t>
  </si>
  <si>
    <t>JUAREZ CASTRO FRANCISCO</t>
  </si>
  <si>
    <t>JUAFRA</t>
  </si>
  <si>
    <t>MEZA MARTINEZ JOSE MARIANO</t>
  </si>
  <si>
    <t>MEZJOS</t>
  </si>
  <si>
    <t>MARTINEZ GALLEGOS JUAN JOSE</t>
  </si>
  <si>
    <t>MARJUA</t>
  </si>
  <si>
    <t>CRUZ RIVERA JONATHAN CHRISTOPHER</t>
  </si>
  <si>
    <t>CRUJON01</t>
  </si>
  <si>
    <t>RODRIGUEZ MIRANDA GERARDO UZZIEL</t>
  </si>
  <si>
    <t>RODGER</t>
  </si>
  <si>
    <t>NERI OLVERA FILEMON</t>
  </si>
  <si>
    <t>NERFIL</t>
  </si>
  <si>
    <t>HERNANDEZ CERVANTES JOSE JESUS</t>
  </si>
  <si>
    <t>HERJOS06</t>
  </si>
  <si>
    <t>RIODRIGUEZ MIRANDA GERARDO UZZIEL</t>
  </si>
  <si>
    <t>CHAJES</t>
  </si>
  <si>
    <t>ROBLEDO RAMIREZ DAVID</t>
  </si>
  <si>
    <t>ROBDAV</t>
  </si>
  <si>
    <t>RAMIREZ RODRIGUEZ JOSE JUAN</t>
  </si>
  <si>
    <t>RAMJOS01</t>
  </si>
  <si>
    <t>CORTAZA CLEMENTE RUBEN</t>
  </si>
  <si>
    <t>CORRUB</t>
  </si>
  <si>
    <t>DIAZ GARCIA ALFREDO</t>
  </si>
  <si>
    <t>DIAALF</t>
  </si>
  <si>
    <t>GONZALEZ ORTIZ HERNAN EDGARDO</t>
  </si>
  <si>
    <t>GONHER</t>
  </si>
  <si>
    <t>MARTINEZ DIAZ CHRISTIAN FABIAN</t>
  </si>
  <si>
    <t>MARCHR</t>
  </si>
  <si>
    <t>MARTINEZ AVILES GABRIEL</t>
  </si>
  <si>
    <t>MARGAB</t>
  </si>
  <si>
    <t>DE JESUS RAMIREZ PABLO JAIR</t>
  </si>
  <si>
    <t>DEJPAB</t>
  </si>
  <si>
    <t>VAZQUEZ ALCANTARA OSCAR CAIN</t>
  </si>
  <si>
    <t>VAZOSC</t>
  </si>
  <si>
    <t>TORRES MERINO JOSE MIGUEL</t>
  </si>
  <si>
    <t>TORJOS</t>
  </si>
  <si>
    <t>LOPEZ SANCHEZ NAZARET</t>
  </si>
  <si>
    <t>LOPNAZ</t>
  </si>
  <si>
    <t>ROSAS MARTINEZ ERIK</t>
  </si>
  <si>
    <t>ROSERI</t>
  </si>
  <si>
    <t>RIVAS FRAGOSO JULIO CESAR</t>
  </si>
  <si>
    <t>RIVJUL</t>
  </si>
  <si>
    <t>FLORES ARRIAGA JULIO CESAR</t>
  </si>
  <si>
    <t>FLOJUL</t>
  </si>
  <si>
    <t>DE JESUS AREVALO JORGE LUIS</t>
  </si>
  <si>
    <t>DEJJOR</t>
  </si>
  <si>
    <t>GONZALEZ ENRIQUEZ JOSE ARTURO</t>
  </si>
  <si>
    <t>GONJOS04</t>
  </si>
  <si>
    <t>TERAN BARCENAS JULIO CESAR</t>
  </si>
  <si>
    <t>TERJUL</t>
  </si>
  <si>
    <t>GALLEGOS SARMIENTO JUAN RENATO</t>
  </si>
  <si>
    <t>GALJUA</t>
  </si>
  <si>
    <t>MEDIANA GARCIA HUMBERTO</t>
  </si>
  <si>
    <t>MEDHUM</t>
  </si>
  <si>
    <t>MARRIC</t>
  </si>
  <si>
    <t>LOPEZ MALDONADO RAFAEL</t>
  </si>
  <si>
    <t>ORTARM</t>
  </si>
  <si>
    <t>CARJOS01</t>
  </si>
  <si>
    <t>MEDINA GARCIA HUMBERTO</t>
  </si>
  <si>
    <t>TORRES CUELLAR RENE ISRAEL</t>
  </si>
  <si>
    <t>TORREN</t>
  </si>
  <si>
    <t>GONALA</t>
  </si>
  <si>
    <t>VILLAVICENCIO BELTRAN JOEL</t>
  </si>
  <si>
    <t>VILJOE</t>
  </si>
  <si>
    <t>ALTJOS</t>
  </si>
  <si>
    <t>HERJOS07</t>
  </si>
  <si>
    <t>GONCAR</t>
  </si>
  <si>
    <t>GARCIA MAR ROBERTO</t>
  </si>
  <si>
    <t>GARROB01</t>
  </si>
  <si>
    <t>OLVERA RIOS JULIO CESAR</t>
  </si>
  <si>
    <t>OLVJUL</t>
  </si>
  <si>
    <t>DEJMAR</t>
  </si>
  <si>
    <t>SANDOVAL CORDERO CARLOS IVAN</t>
  </si>
  <si>
    <t>SANCAR</t>
  </si>
  <si>
    <t>ROBJUA01</t>
  </si>
  <si>
    <t>CULEBRO RAMIREZ GABRIEL</t>
  </si>
  <si>
    <t>CULGAB</t>
  </si>
  <si>
    <t>BAUTISTA GARCIA JUAN</t>
  </si>
  <si>
    <t>CAMEST</t>
  </si>
  <si>
    <t>PEREZ LOPEZ OSCAR ENRIQUE</t>
  </si>
  <si>
    <t>PEROSC</t>
  </si>
  <si>
    <t>ORTIZ ROBLES ERNESTO</t>
  </si>
  <si>
    <t>ORTERN</t>
  </si>
  <si>
    <t>REYPED</t>
  </si>
  <si>
    <t>BOTHO CAZUELA LAZARO</t>
  </si>
  <si>
    <t>BOTLAZ</t>
  </si>
  <si>
    <t>MERUBA</t>
  </si>
  <si>
    <t>PEREZ RODRIGUEZ LEONARDO</t>
  </si>
  <si>
    <t>PERLEOX</t>
  </si>
  <si>
    <t>DE LA CRUZ OLVERA EFREN ABINADI</t>
  </si>
  <si>
    <t>DELEFR</t>
  </si>
  <si>
    <t>SANDOVAL RODRIGUEZ ERICK ALEJANDRO</t>
  </si>
  <si>
    <t>SANERI</t>
  </si>
  <si>
    <t>MORENO RANGEL JOSE LUIS</t>
  </si>
  <si>
    <t>MORJOS</t>
  </si>
  <si>
    <t>OVAQUI</t>
  </si>
  <si>
    <t>MOREFR</t>
  </si>
  <si>
    <t>RIVERA SANTILLAN GIBRAN</t>
  </si>
  <si>
    <t>RIVGIB</t>
  </si>
  <si>
    <t>GOMEZ TAGLE DOMINGUEZ LUIS ANGEL</t>
  </si>
  <si>
    <t>GOMLUI</t>
  </si>
  <si>
    <t>GASCA RAMIREZ ALEXIS ADRIAN</t>
  </si>
  <si>
    <t>GASALE</t>
  </si>
  <si>
    <t>GARAY VELAZQUEZ FABIAN</t>
  </si>
  <si>
    <t>GARFAB</t>
  </si>
  <si>
    <t>HERNANDEZ TENORIO JAVIER DE JESUS</t>
  </si>
  <si>
    <t>HERJAV</t>
  </si>
  <si>
    <t>BARPED</t>
  </si>
  <si>
    <t>SALINAS ITURRALDE JORGE ISRAEL</t>
  </si>
  <si>
    <t>SALJOR</t>
  </si>
  <si>
    <t>CELJOS</t>
  </si>
  <si>
    <t>LOPEZ REYNA ROBERTO</t>
  </si>
  <si>
    <t>LOPROB</t>
  </si>
  <si>
    <t>RAMIREZ MORALES CESAR</t>
  </si>
  <si>
    <t>RAMCES</t>
  </si>
  <si>
    <t>GUZMAN HERNANDEZ FRANCISCO JAVIER</t>
  </si>
  <si>
    <t>GARCIA PORTOCARRETERO FELIPE</t>
  </si>
  <si>
    <t>GARFEL</t>
  </si>
  <si>
    <t>HERNANDEZ LARA EDGAR ROGELIO</t>
  </si>
  <si>
    <t>HEREDG</t>
  </si>
  <si>
    <t>PALACIOS NAVA CESAR ANTONIO</t>
  </si>
  <si>
    <t>PALCES</t>
  </si>
  <si>
    <t>GARCRU</t>
  </si>
  <si>
    <t>RAMIREZ HERNANDEZ ARTURO</t>
  </si>
  <si>
    <t>RAMART</t>
  </si>
  <si>
    <t>MENMI</t>
  </si>
  <si>
    <t>CUAALV</t>
  </si>
  <si>
    <t>SANCHEZ GOYTIA IVAN ARTURO</t>
  </si>
  <si>
    <t>SANIVA</t>
  </si>
  <si>
    <t>MORALES HERNANDEZ JOSE MANUEL</t>
  </si>
  <si>
    <t>MORJOS02</t>
  </si>
  <si>
    <t>VERPAN</t>
  </si>
  <si>
    <t>REYES SANTILLAN ALEJANDRO</t>
  </si>
  <si>
    <t>REYALE01</t>
  </si>
  <si>
    <t>ORTIZ RIGOBERTO</t>
  </si>
  <si>
    <t>ORTRIG</t>
  </si>
  <si>
    <t>SANBEN</t>
  </si>
  <si>
    <t>DIEGO CORONA AURELIO</t>
  </si>
  <si>
    <t>DIEAUR</t>
  </si>
  <si>
    <t>CASOSC01</t>
  </si>
  <si>
    <t>CONTRERAS VERA JUAN CARLOS</t>
  </si>
  <si>
    <t>CONJUA</t>
  </si>
  <si>
    <t>ZAMROB</t>
  </si>
  <si>
    <t>ESCALA</t>
  </si>
  <si>
    <t>ZAVJOS</t>
  </si>
  <si>
    <t>MARWAL</t>
  </si>
  <si>
    <t>DOMINGUEZ VICENTE LUIS JULIAN</t>
  </si>
  <si>
    <t>DOMLUI</t>
  </si>
  <si>
    <t>LOPFER</t>
  </si>
  <si>
    <t>REYJU</t>
  </si>
  <si>
    <t>PERVIC01</t>
  </si>
  <si>
    <t>RUIROBX</t>
  </si>
  <si>
    <t>ALFEDI</t>
  </si>
  <si>
    <t>BERMUDEZ ZAVALA LUIS ANGEL</t>
  </si>
  <si>
    <t>BERLUIX</t>
  </si>
  <si>
    <t>GOMVIS01</t>
  </si>
  <si>
    <t>GARCIA MONTEJO JUAN CARLOS</t>
  </si>
  <si>
    <t>GARJUA02</t>
  </si>
  <si>
    <t>LEOJAI</t>
  </si>
  <si>
    <t>SOTLAZ</t>
  </si>
  <si>
    <t>RODAS CASTILLO JESUS MANUEL</t>
  </si>
  <si>
    <t>RODJES</t>
  </si>
  <si>
    <t>ARMENDARIZ SANCHEZ DIEGO</t>
  </si>
  <si>
    <t>ARMDIEX</t>
  </si>
  <si>
    <t>ALMAZAN ROJAS MARCO ANTONIO</t>
  </si>
  <si>
    <t>ALMMAR</t>
  </si>
  <si>
    <t>VAZQUEZ GONZALEZ DANIEL</t>
  </si>
  <si>
    <t>VAZDAN01</t>
  </si>
  <si>
    <t>TREJO GARCIA IVAN</t>
  </si>
  <si>
    <t>TREIVAX</t>
  </si>
  <si>
    <t>ALVARADO BETANCOURT ALEXIS ABRAHAM</t>
  </si>
  <si>
    <t>ALVALEX</t>
  </si>
  <si>
    <t>HERJOS08</t>
  </si>
  <si>
    <t>MARANG</t>
  </si>
  <si>
    <t>JUAOSC</t>
  </si>
  <si>
    <t>LOPEZ NUÑEZ DAVID</t>
  </si>
  <si>
    <t>LOPDAV</t>
  </si>
  <si>
    <t>GAROMA</t>
  </si>
  <si>
    <t>VIDALES RIVERA JULIAN TADEO</t>
  </si>
  <si>
    <t>VIDJUL</t>
  </si>
  <si>
    <t>VELAZQUEZ MORALES ALAN</t>
  </si>
  <si>
    <t>VELALA</t>
  </si>
  <si>
    <t>SOSMAR</t>
  </si>
  <si>
    <t>ALMARAZ GARCIA JOSE MIGUEL</t>
  </si>
  <si>
    <t>ALMJOS</t>
  </si>
  <si>
    <t>FLORES ROCHA ANDRES ALEJANDRO</t>
  </si>
  <si>
    <t>FLOAND01</t>
  </si>
  <si>
    <t>MOZPEDX</t>
  </si>
  <si>
    <t>SANEUS</t>
  </si>
  <si>
    <t>CAMARGO PEREZ ARMANDO</t>
  </si>
  <si>
    <t>CAMARM</t>
  </si>
  <si>
    <t>PLASCENCIA ANGEL LUIS ENRIQUE</t>
  </si>
  <si>
    <t>PLALUI</t>
  </si>
  <si>
    <t>MARFRA</t>
  </si>
  <si>
    <t>VAZQUEZ ROMERO GUILLERMO</t>
  </si>
  <si>
    <t>VAZGUI</t>
  </si>
  <si>
    <t>JUAJOR</t>
  </si>
  <si>
    <t>SILJUA</t>
  </si>
  <si>
    <t>RICO ORTEGA FERNANDO ALBERTO</t>
  </si>
  <si>
    <t>RICFER</t>
  </si>
  <si>
    <t>SANTILLAN NARVAEZ NOE GIBRAN</t>
  </si>
  <si>
    <t>SANNOE</t>
  </si>
  <si>
    <t>HERROB</t>
  </si>
  <si>
    <t>LOPEZ LOMELI JESUS ALEXIS</t>
  </si>
  <si>
    <t>LOPJES</t>
  </si>
  <si>
    <t>GONZALEZ MARTINEZ JOSE GUADALUPE</t>
  </si>
  <si>
    <t>GONJOSX</t>
  </si>
  <si>
    <t>SERNA RODRIGUEZ LUIS MANUEL</t>
  </si>
  <si>
    <t>SERLUI</t>
  </si>
  <si>
    <t>FLORES HERNANDEZ ENRIQUE</t>
  </si>
  <si>
    <t>RAMIREZ JIMENES ARTURO</t>
  </si>
  <si>
    <t>RAMART01</t>
  </si>
  <si>
    <t>GARCIA DE LA CRUZ AARON FRANCISCO</t>
  </si>
  <si>
    <t>GARAAR</t>
  </si>
  <si>
    <t>SANART</t>
  </si>
  <si>
    <t>GUTIERREZ JIMENEZ EDWIN ALONSO</t>
  </si>
  <si>
    <t>GUTEDW</t>
  </si>
  <si>
    <t>IBAJOSX</t>
  </si>
  <si>
    <t>MARTINEZ MILLAN JUAN CARLOS</t>
  </si>
  <si>
    <t>MARJUA01</t>
  </si>
  <si>
    <t>RETA VARGAS ARMANDO</t>
  </si>
  <si>
    <t>RETARM</t>
  </si>
  <si>
    <t>CAÑA URIBE OIVESUE</t>
  </si>
  <si>
    <t>CAÑOIV</t>
  </si>
  <si>
    <t>MOLINA RAMIREZ JUAN CARLOS</t>
  </si>
  <si>
    <t>MOLJUA</t>
  </si>
  <si>
    <t>VALADEZ SANCHEZ ALFREDO</t>
  </si>
  <si>
    <t>VALALF</t>
  </si>
  <si>
    <t>GRANADOS LARA CARLOS IVAN</t>
  </si>
  <si>
    <t>GRACAR</t>
  </si>
  <si>
    <t>GUTIERREZ GOCHER FRANCISCO JAVIER</t>
  </si>
  <si>
    <t>GUTFRA</t>
  </si>
  <si>
    <t>VEGA NIETO JOSE MIGUEL</t>
  </si>
  <si>
    <t>VEGJOS01</t>
  </si>
  <si>
    <t>DOMINGUEZ GOMEZ FERNANDO</t>
  </si>
  <si>
    <t>DOMFER</t>
  </si>
  <si>
    <t>MARARM</t>
  </si>
  <si>
    <t>ARANDA BOCANEGRA JUAN CARLOS</t>
  </si>
  <si>
    <t>ARAJUA</t>
  </si>
  <si>
    <t>CARGUS</t>
  </si>
  <si>
    <t>BOTELLO CONTRERAS ROMAN</t>
  </si>
  <si>
    <t>BOTROM</t>
  </si>
  <si>
    <t>PERFID</t>
  </si>
  <si>
    <t>VIAZCAN GONZALEZ BALDOMERO DANIEL</t>
  </si>
  <si>
    <t>VIABALX</t>
  </si>
  <si>
    <t>QUINTANA LOPEZ HUGO</t>
  </si>
  <si>
    <t>QUIHUG</t>
  </si>
  <si>
    <t>ESGUERRA GARCIA ANGEL VALENTIN</t>
  </si>
  <si>
    <t>ESGANG</t>
  </si>
  <si>
    <t>RAMIREZ VAZQUEZ MIGUEL ANGEL</t>
  </si>
  <si>
    <t>RAMMIG</t>
  </si>
  <si>
    <t>SANTOSCOY BERLANGA HUGO</t>
  </si>
  <si>
    <t>SANHUG</t>
  </si>
  <si>
    <t>ROMAN IBAÑEZ MARIO ALBERTO</t>
  </si>
  <si>
    <t>ROMMAR</t>
  </si>
  <si>
    <t>LARA GUZMAN CARLOS</t>
  </si>
  <si>
    <t>LARCARX</t>
  </si>
  <si>
    <t>BELMONT SORIANO JULIO CESAR</t>
  </si>
  <si>
    <t>BELJUL</t>
  </si>
  <si>
    <t>GOMEZ COUTIÑO GERARDO</t>
  </si>
  <si>
    <t>GOMGER</t>
  </si>
  <si>
    <t>CABRERA FERRO JAIME ARTURO</t>
  </si>
  <si>
    <t>CABJAI</t>
  </si>
  <si>
    <t>MENERNX</t>
  </si>
  <si>
    <t>VERA MEJIA ANGEL SALVADOR</t>
  </si>
  <si>
    <t>VERANG</t>
  </si>
  <si>
    <t>ARRIAGA HERNANDEZ JOSE RICARDO</t>
  </si>
  <si>
    <t>ARRJOS</t>
  </si>
  <si>
    <t>MARTINEZ ESCOBAR DAVID</t>
  </si>
  <si>
    <t>MARDAV</t>
  </si>
  <si>
    <t>FLORES FUENTES ENRIQUE</t>
  </si>
  <si>
    <t>FLOENR</t>
  </si>
  <si>
    <t>TRIJUA</t>
  </si>
  <si>
    <t>SANMAN</t>
  </si>
  <si>
    <t>VALLEJO MARTINEZ MIGUEL ANGEL</t>
  </si>
  <si>
    <t>VALMIG</t>
  </si>
  <si>
    <t>ZUÑIGA HERRERA DAVID</t>
  </si>
  <si>
    <t>ZUÑDAVX</t>
  </si>
  <si>
    <t>ARROYO GUTIERREZ JONATHAN</t>
  </si>
  <si>
    <t>ARRJON</t>
  </si>
  <si>
    <t>GARCIA VAZQUEZ GEOVANNY</t>
  </si>
  <si>
    <t>GARGEO</t>
  </si>
  <si>
    <t>MUÑOZ MARTINEZ MANUEL RAMSES</t>
  </si>
  <si>
    <t>MUÑMAN</t>
  </si>
  <si>
    <t>NARANJO VEGA EFRAIN</t>
  </si>
  <si>
    <t>NAREFR</t>
  </si>
  <si>
    <t>LORENZO SANCHEZ OMAR</t>
  </si>
  <si>
    <t>LOROMA</t>
  </si>
  <si>
    <t>FLORES GONZALEZ MARCO ANTONIO</t>
  </si>
  <si>
    <t>FLOMAR</t>
  </si>
  <si>
    <t>MARQUEZ MEDINA JORGE ALBERTO</t>
  </si>
  <si>
    <t>MARJOR01</t>
  </si>
  <si>
    <t>MIRANDA VAZQUEZ RICARDO</t>
  </si>
  <si>
    <t>MIRRIC</t>
  </si>
  <si>
    <t>SALMIG01</t>
  </si>
  <si>
    <t>BREISR</t>
  </si>
  <si>
    <t>HEREDU</t>
  </si>
  <si>
    <t>CASAS JUAN URIEL</t>
  </si>
  <si>
    <t>CASURI</t>
  </si>
  <si>
    <t>SANCHEZ LOPEZ JUAN TOMAS</t>
  </si>
  <si>
    <t>SANJUA02</t>
  </si>
  <si>
    <t>ESTMANX</t>
  </si>
  <si>
    <t>ACEVEDO PADILLA JESUS EDUARDO</t>
  </si>
  <si>
    <t>ACEJES</t>
  </si>
  <si>
    <t>ALARCON FLORES LUIS ENRIQUE</t>
  </si>
  <si>
    <t>ALALUI01</t>
  </si>
  <si>
    <t>MEDINA CEGUEDA MARCOS</t>
  </si>
  <si>
    <t>MEDMAR01</t>
  </si>
  <si>
    <t>GODJOSX</t>
  </si>
  <si>
    <t>GARJOS01</t>
  </si>
  <si>
    <t>AYALA INOCENCIO HUGO ADALBERTO</t>
  </si>
  <si>
    <t>AYAHUG</t>
  </si>
  <si>
    <t>CALJES</t>
  </si>
  <si>
    <t>ESCAMILLA HERNANDEZ RUBEN ARMANDO</t>
  </si>
  <si>
    <t>ESCRUB</t>
  </si>
  <si>
    <t>DELVIC</t>
  </si>
  <si>
    <t>TIENDA QUIROZ ULISES</t>
  </si>
  <si>
    <t>TIEULI</t>
  </si>
  <si>
    <t>ZAVJOS01X</t>
  </si>
  <si>
    <t>ZEPAHUA ANDRANDE OSCAR HERMINIO</t>
  </si>
  <si>
    <t>ZEPOSC</t>
  </si>
  <si>
    <t>MUÑOSC</t>
  </si>
  <si>
    <t>GONZALEZ JUAREZ MARIO ULISES</t>
  </si>
  <si>
    <t>GONMAR</t>
  </si>
  <si>
    <t>FLOERI</t>
  </si>
  <si>
    <t>ESCSAU</t>
  </si>
  <si>
    <t>POZOS LOPEZ ISRAEL</t>
  </si>
  <si>
    <t>POZISX</t>
  </si>
  <si>
    <t>MARTINEZ LARA ALEJANDRO DE JESUS</t>
  </si>
  <si>
    <t>MARALE</t>
  </si>
  <si>
    <t>ACOSTA CARPIO JOSE CRUZ</t>
  </si>
  <si>
    <t>ACOJOS</t>
  </si>
  <si>
    <t>REYES CASAS HOVAL GABRIEL BENITO</t>
  </si>
  <si>
    <t>REYHOV</t>
  </si>
  <si>
    <t>CAMPOS NEGRETE UBALDO</t>
  </si>
  <si>
    <t>CAMUBA</t>
  </si>
  <si>
    <t>SEGMAU</t>
  </si>
  <si>
    <t>MORDAN</t>
  </si>
  <si>
    <t>CARCRI</t>
  </si>
  <si>
    <t>FRAMAU</t>
  </si>
  <si>
    <t>TREJO VAZQUEZ JOSE MANUEL</t>
  </si>
  <si>
    <t>TREJOS</t>
  </si>
  <si>
    <t>MEDAND</t>
  </si>
  <si>
    <t>GAITAN ROMERO DIEGO</t>
  </si>
  <si>
    <t>GAIDIE</t>
  </si>
  <si>
    <t>BARAJAS ESPARZA ISRAEL</t>
  </si>
  <si>
    <t>BARISR</t>
  </si>
  <si>
    <t>BALEDU</t>
  </si>
  <si>
    <t>ABRAJAN MIROS MIGUEL</t>
  </si>
  <si>
    <t>ABRMIG</t>
  </si>
  <si>
    <t>GASCA PEREZ ALFREDO</t>
  </si>
  <si>
    <t>GASALF</t>
  </si>
  <si>
    <t>VALENCIA BARRERA ANATOLIO</t>
  </si>
  <si>
    <t>VALANA</t>
  </si>
  <si>
    <t>ROSAS SALAZAR FERNANDO</t>
  </si>
  <si>
    <t>ROSFER</t>
  </si>
  <si>
    <t>CARCRI01</t>
  </si>
  <si>
    <t>MENCAX</t>
  </si>
  <si>
    <t>REYRUB</t>
  </si>
  <si>
    <t>VELAZQUEZ VERDUGO MARTIN</t>
  </si>
  <si>
    <t>VELMAR</t>
  </si>
  <si>
    <t>MIRANDA MORALES LUIS ALBERTO</t>
  </si>
  <si>
    <t>MIRLUI</t>
  </si>
  <si>
    <t>SANTOS LAGUNES JOSE ISIDRO</t>
  </si>
  <si>
    <t>SANJOS01</t>
  </si>
  <si>
    <t>CRUZ GALLARDO JAIME</t>
  </si>
  <si>
    <t>CRUJAI</t>
  </si>
  <si>
    <t>SANCHEZ JIMENEZ JONATHAN</t>
  </si>
  <si>
    <t>SANJON</t>
  </si>
  <si>
    <t>CRUZ FLORES CESAR</t>
  </si>
  <si>
    <t>CRUCES</t>
  </si>
  <si>
    <t>SUAREZ NIETO KEVIN EDUARDO</t>
  </si>
  <si>
    <t>SUAKEV</t>
  </si>
  <si>
    <t>APADAN</t>
  </si>
  <si>
    <t>REYFER01</t>
  </si>
  <si>
    <t>DIAZ GARCIA OSCAR</t>
  </si>
  <si>
    <t>BAUTISTA CHAVEZ RICARDO</t>
  </si>
  <si>
    <t>BAURIC</t>
  </si>
  <si>
    <t>RODRIGUEZ CARDENAS CARLOS</t>
  </si>
  <si>
    <t>RODCAR</t>
  </si>
  <si>
    <t>FERNANDEZ MORALES DEMETRIO</t>
  </si>
  <si>
    <t>FERDEM</t>
  </si>
  <si>
    <t>DEJISR</t>
  </si>
  <si>
    <t>ALVARADO VACA MIGUEL ANGEL</t>
  </si>
  <si>
    <t>ALVMIG</t>
  </si>
  <si>
    <t>MENDOZA MONTELONGO NANCY ELIZABETH</t>
  </si>
  <si>
    <t>MENNAN</t>
  </si>
  <si>
    <t>OLVERA PEREZ JOSE</t>
  </si>
  <si>
    <t>OLVJOSX</t>
  </si>
  <si>
    <t>GONOSC</t>
  </si>
  <si>
    <t>ESPINOZA LOPEZ GABRIEL ANGEL</t>
  </si>
  <si>
    <t>VAZQUEZ SALINAS CRISTIAN UBILBER</t>
  </si>
  <si>
    <t>VAZCRI</t>
  </si>
  <si>
    <t>HURTADO SANCHEZ ANGEL</t>
  </si>
  <si>
    <t>HURANG</t>
  </si>
  <si>
    <t>RAMOS GARCIA SERGIO</t>
  </si>
  <si>
    <t>RAMSER</t>
  </si>
  <si>
    <t>VALGUS</t>
  </si>
  <si>
    <t>HERNANDEZ RODRIGUEZ ALFREDO</t>
  </si>
  <si>
    <t>HERALF01</t>
  </si>
  <si>
    <t>GUERRERO DIAZ JORGE LUIS</t>
  </si>
  <si>
    <t>GUEJOR</t>
  </si>
  <si>
    <t>JIMENEZ RODRIGUEZ JESUS MIGUEL</t>
  </si>
  <si>
    <t>JIMJES</t>
  </si>
  <si>
    <t>SANLUI01</t>
  </si>
  <si>
    <t>CASTILLO GARCIA HECTOR LEONARDO</t>
  </si>
  <si>
    <t>CASHEC</t>
  </si>
  <si>
    <t>VAZQUEZ NAVARRETE LORENZO ALFREDO</t>
  </si>
  <si>
    <t>VAZLOR</t>
  </si>
  <si>
    <t>LEOJOS</t>
  </si>
  <si>
    <t>CHAVEZ HERNANDEZ HECTOR MIGUEL</t>
  </si>
  <si>
    <t>CHAHEC</t>
  </si>
  <si>
    <t>CALPED</t>
  </si>
  <si>
    <t>MARTINEZ GARCIA JOSE ARTURO</t>
  </si>
  <si>
    <t>MARJOS02</t>
  </si>
  <si>
    <t>QUIJAS JIMENEZ LUIS FELIPE</t>
  </si>
  <si>
    <t>QUILUI</t>
  </si>
  <si>
    <t>MAYA CASTILLO MIGUEL ANGEL</t>
  </si>
  <si>
    <t>MAYMIG</t>
  </si>
  <si>
    <t>CUEVAS SANCHEZ NOE OSWALDO</t>
  </si>
  <si>
    <t>CUENOE</t>
  </si>
  <si>
    <t>AVILA JOSE HUMBERTO</t>
  </si>
  <si>
    <t>AVIHUM</t>
  </si>
  <si>
    <t>FRANCES REYES LUIS ALBERTO</t>
  </si>
  <si>
    <t>FRALUI</t>
  </si>
  <si>
    <t>GOMEZ MARTINEZ ARMANDO</t>
  </si>
  <si>
    <t>GOMARM</t>
  </si>
  <si>
    <t>BENOSC</t>
  </si>
  <si>
    <t>TORJUA</t>
  </si>
  <si>
    <t>ESCJOR</t>
  </si>
  <si>
    <t>QUIROZ CALVA OSCAR</t>
  </si>
  <si>
    <t>QUIOSC</t>
  </si>
  <si>
    <t>MONTALVO SANCHEZ JESUS ERNESTO</t>
  </si>
  <si>
    <t>MONJES</t>
  </si>
  <si>
    <t>RIVERA ROBLES LUIS ALFONSO</t>
  </si>
  <si>
    <t>RIVLUI01</t>
  </si>
  <si>
    <t>SALAZAR PEREZ MORI FRANCISCO</t>
  </si>
  <si>
    <t>SALMAR</t>
  </si>
  <si>
    <t>MORALES SALAZAR RAUL YERALDO</t>
  </si>
  <si>
    <t>MORRAU</t>
  </si>
  <si>
    <t>GUAJARDO ELIZONDO REYNALDO</t>
  </si>
  <si>
    <t>GUAREY</t>
  </si>
  <si>
    <t>ZARRABAL SIERRA JONATHAN FRANCISCO</t>
  </si>
  <si>
    <t>ZARJONX</t>
  </si>
  <si>
    <t>MALDONADO BADILLO CESAR JESUS</t>
  </si>
  <si>
    <t>MALCES</t>
  </si>
  <si>
    <t>MORALES CORONA JAIME</t>
  </si>
  <si>
    <t>MORJAI</t>
  </si>
  <si>
    <t>SANJUL</t>
  </si>
  <si>
    <t>PEDRAZA GARDUÑO VICTOR</t>
  </si>
  <si>
    <t>PEDVIC</t>
  </si>
  <si>
    <t>RODRIGUEZ VALVERDE ANTONIO</t>
  </si>
  <si>
    <t>RODANT</t>
  </si>
  <si>
    <t>GOMEZ DOMINGUEZ LUIS MANUEL</t>
  </si>
  <si>
    <t>GOMLUI01</t>
  </si>
  <si>
    <t>APAJOS</t>
  </si>
  <si>
    <t>PATIÑO PAJARO ISMAEL</t>
  </si>
  <si>
    <t>PATISM</t>
  </si>
  <si>
    <t>PEREZ REGALADO LUIS ALBERTO</t>
  </si>
  <si>
    <t>PERLUI</t>
  </si>
  <si>
    <t>MENDEZ SALGADO ERICK</t>
  </si>
  <si>
    <t>MENERI</t>
  </si>
  <si>
    <t>ROJAS AYALA VICTOR</t>
  </si>
  <si>
    <t>ROJVIC</t>
  </si>
  <si>
    <t>ALVARADO RAMIREZ FRANCISCO GABRIEL</t>
  </si>
  <si>
    <t>ALVFRA</t>
  </si>
  <si>
    <t>NUCRIG</t>
  </si>
  <si>
    <t>RAMBAR</t>
  </si>
  <si>
    <t>PEREZ RODRIGUEZ LEOPOLDO</t>
  </si>
  <si>
    <t>PERLEO01</t>
  </si>
  <si>
    <t>RODRAU01</t>
  </si>
  <si>
    <t>SALAZAR PEREZ GILBERTO</t>
  </si>
  <si>
    <t>SALGIL</t>
  </si>
  <si>
    <t>ORNSER</t>
  </si>
  <si>
    <t>SANDOVAL SERRATO FRANCISCO</t>
  </si>
  <si>
    <t>SANFRA</t>
  </si>
  <si>
    <t>LICONA GUERRERO ISAAC EDUARDO</t>
  </si>
  <si>
    <t>LICISA</t>
  </si>
  <si>
    <t>RAMIREZ AVILES MARCOS FRANCISCO</t>
  </si>
  <si>
    <t>RAMMAR02</t>
  </si>
  <si>
    <t>MIREDM</t>
  </si>
  <si>
    <t>SANCHEZ GARCIA ANGEL</t>
  </si>
  <si>
    <t>SANANG</t>
  </si>
  <si>
    <t>PERANT</t>
  </si>
  <si>
    <t>SERSAU</t>
  </si>
  <si>
    <t>GOMEZ RAMIREZ VICTOR DANIEL</t>
  </si>
  <si>
    <t>GOMVIC</t>
  </si>
  <si>
    <t>CASTILLO REYNA RODRIGO</t>
  </si>
  <si>
    <t>CASROD</t>
  </si>
  <si>
    <t>ROMERO GARCIA JORGE ISRAEL</t>
  </si>
  <si>
    <t>ROMJOR</t>
  </si>
  <si>
    <t>ALCANTARA RAMIREZ JOSE MANUEL</t>
  </si>
  <si>
    <t>ALCJOS</t>
  </si>
  <si>
    <t>MORALES AGUADO HECTOR</t>
  </si>
  <si>
    <t>MORHEC</t>
  </si>
  <si>
    <t>GALODI</t>
  </si>
  <si>
    <t>RAMIREZ BENITEZ ARTURO</t>
  </si>
  <si>
    <t>RAMART02</t>
  </si>
  <si>
    <t>GARDAN</t>
  </si>
  <si>
    <t>MAREVA</t>
  </si>
  <si>
    <t>LOPAND</t>
  </si>
  <si>
    <t>ACOSTA NAVA MIGUEL ANGUEL</t>
  </si>
  <si>
    <t>ACOMIG</t>
  </si>
  <si>
    <t>GOMEZ JONAPA JOSE AMER</t>
  </si>
  <si>
    <t>GOMJOS</t>
  </si>
  <si>
    <t>MENJUA01</t>
  </si>
  <si>
    <t>QUIJOS</t>
  </si>
  <si>
    <t>PATRON OSORIO ROEL</t>
  </si>
  <si>
    <t>PATROE</t>
  </si>
  <si>
    <t>HERNANDEZ FASCINETTO SAUL IVAN</t>
  </si>
  <si>
    <t>HERSA01</t>
  </si>
  <si>
    <t>TORREZ BELLO FERNANDO</t>
  </si>
  <si>
    <t>TORFER</t>
  </si>
  <si>
    <t>HERVIC</t>
  </si>
  <si>
    <t>CRUZ LUIS JOSE IVAN</t>
  </si>
  <si>
    <t>CRUJOS01</t>
  </si>
  <si>
    <t>AGUILAR LUCIO JORGE</t>
  </si>
  <si>
    <t>AGUJOR</t>
  </si>
  <si>
    <t>CORONA BUSTOS FELIX DE JESUS</t>
  </si>
  <si>
    <t>CORFEL</t>
  </si>
  <si>
    <t>JORJON</t>
  </si>
  <si>
    <t>ORTROB</t>
  </si>
  <si>
    <t>OLVERA OSORNIO LIBRADO</t>
  </si>
  <si>
    <t>OLVLIB</t>
  </si>
  <si>
    <t>SALAZAR ROBLES RAUL</t>
  </si>
  <si>
    <t>SALRAU</t>
  </si>
  <si>
    <t>HERNANDEZ MATIAS EVODIO</t>
  </si>
  <si>
    <t>HEREVO</t>
  </si>
  <si>
    <t>ORTIZ ZARAGOZA BRANDON</t>
  </si>
  <si>
    <t>ORTBRA</t>
  </si>
  <si>
    <t>CALDERON MONTOYA MARIO ANTONIO</t>
  </si>
  <si>
    <t>CALMAR</t>
  </si>
  <si>
    <t>CHAIRRES SUMAYA JAVIER</t>
  </si>
  <si>
    <t>CHAJAV01</t>
  </si>
  <si>
    <t>GOMIZT</t>
  </si>
  <si>
    <t>RAMJPO</t>
  </si>
  <si>
    <t>SANTANA NEGRON JUAN AGUSTIN</t>
  </si>
  <si>
    <t>SANJUA03</t>
  </si>
  <si>
    <t>CALAMACO GLORIA JORGE LUIS</t>
  </si>
  <si>
    <t>CALJOR</t>
  </si>
  <si>
    <t>SOLLUI</t>
  </si>
  <si>
    <t>LOPJUA</t>
  </si>
  <si>
    <t>BAUTISTA ORTIZ JUAN CARLOS</t>
  </si>
  <si>
    <t>BAUJUA01</t>
  </si>
  <si>
    <t>MARTINEZ NAVA VICTOR MANUEL</t>
  </si>
  <si>
    <t>MARVIC</t>
  </si>
  <si>
    <t>RAMIREZ CARBAJAL LUIS DANIEL</t>
  </si>
  <si>
    <t>RAMLUI</t>
  </si>
  <si>
    <t>FRUTOS VILLEGAS LUIS ANTONIO</t>
  </si>
  <si>
    <t>FRULUI</t>
  </si>
  <si>
    <t>BENMAX</t>
  </si>
  <si>
    <t>LOPEDU</t>
  </si>
  <si>
    <t>LOPJOS03</t>
  </si>
  <si>
    <t>ZENALB</t>
  </si>
  <si>
    <t>MEDINA GOMEZ ISRAEL</t>
  </si>
  <si>
    <t>MEDISR</t>
  </si>
  <si>
    <t>GONZALEZ AMADOR MARCO ANTONIO</t>
  </si>
  <si>
    <t>GONMAR01</t>
  </si>
  <si>
    <t>FIGMAR</t>
  </si>
  <si>
    <t>OLIGER</t>
  </si>
  <si>
    <t>MAROSC</t>
  </si>
  <si>
    <t>ALANIZ SANCHEZ FERNANDO</t>
  </si>
  <si>
    <t>ALAFER</t>
  </si>
  <si>
    <t>DIABER</t>
  </si>
  <si>
    <t>GARCIA VILCHIS ARTURO</t>
  </si>
  <si>
    <t>GARART</t>
  </si>
  <si>
    <t>RESEDU</t>
  </si>
  <si>
    <t>ORTEGA HERNANDEZ PABLO MISAEL</t>
  </si>
  <si>
    <t>ORTPAB</t>
  </si>
  <si>
    <t>ARELLANO CARRANZA ADRIAN</t>
  </si>
  <si>
    <t>AREADR</t>
  </si>
  <si>
    <t>CRUCUT</t>
  </si>
  <si>
    <t>FLOTIT</t>
  </si>
  <si>
    <t>CALJOR01</t>
  </si>
  <si>
    <t>CASJES</t>
  </si>
  <si>
    <t>MTTO</t>
  </si>
  <si>
    <t>GARMAR02</t>
  </si>
  <si>
    <t>SANROD</t>
  </si>
  <si>
    <t>TORRES HERNANDEZ EDGAR</t>
  </si>
  <si>
    <t>TOREDG</t>
  </si>
  <si>
    <t>GUTIRV</t>
  </si>
  <si>
    <t>VERDE BALDERAS RIGOBERTO</t>
  </si>
  <si>
    <t>VERRIG</t>
  </si>
  <si>
    <t>LEMMIG</t>
  </si>
  <si>
    <t>HERNANDEZ QUIROZ VICTOR</t>
  </si>
  <si>
    <t>HERVIC01</t>
  </si>
  <si>
    <t>LUNADO</t>
  </si>
  <si>
    <t>MIRISR</t>
  </si>
  <si>
    <t>RUEREN</t>
  </si>
  <si>
    <t>Moreno Leon Dante Miguel</t>
  </si>
  <si>
    <t>MORDAN01</t>
  </si>
  <si>
    <t>MOLINA MENESES ELI OBET</t>
  </si>
  <si>
    <t>MOLELI</t>
  </si>
  <si>
    <t>MARTINEZ MORENO ARTURO ARTEMIO</t>
  </si>
  <si>
    <t>MARART</t>
  </si>
  <si>
    <t>SOLANO URBAN OCTAVIO JAVIER</t>
  </si>
  <si>
    <t>SOLOCT</t>
  </si>
  <si>
    <t>RUICRU</t>
  </si>
  <si>
    <t>GOMEZ MORENO LUIS ARMANDO</t>
  </si>
  <si>
    <t>RAMOS SANCHEZ JOSE ALBERTO</t>
  </si>
  <si>
    <t>RAMJOS02</t>
  </si>
  <si>
    <t>COSTILLA MONTIEL JESUS ALENDRO</t>
  </si>
  <si>
    <t>COSJES</t>
  </si>
  <si>
    <t>PEREZ JUAREZ JAVIER ALEJANDRO</t>
  </si>
  <si>
    <t>PERJAV01</t>
  </si>
  <si>
    <t>MORVIC</t>
  </si>
  <si>
    <t>RAMIREZ HERNANDEZ BENJAMIN</t>
  </si>
  <si>
    <t>RAMBEN</t>
  </si>
  <si>
    <t>HERNANDEZ GARCIA PEDRO</t>
  </si>
  <si>
    <t>HERPED</t>
  </si>
  <si>
    <t>ORTVIC</t>
  </si>
  <si>
    <t>VILLEGAS GONZALEZ JUAN ANTONIO</t>
  </si>
  <si>
    <t>VILJUA</t>
  </si>
  <si>
    <t>HERERI</t>
  </si>
  <si>
    <t>SOSERN</t>
  </si>
  <si>
    <t>PEREZ ALCANTARA JUAN CARLOS</t>
  </si>
  <si>
    <t>PERJU01</t>
  </si>
  <si>
    <t>HERVIC02</t>
  </si>
  <si>
    <t>MARTINEZ HERNANDEZ AGUSTIN</t>
  </si>
  <si>
    <t>MARAGU</t>
  </si>
  <si>
    <t>LECJOS</t>
  </si>
  <si>
    <t>DOMLEO</t>
  </si>
  <si>
    <t>AGUMIG</t>
  </si>
  <si>
    <t>MARJUA02</t>
  </si>
  <si>
    <t>ARRIAGA VILLEDA ISRAEL</t>
  </si>
  <si>
    <t>ARRISR</t>
  </si>
  <si>
    <t>VALJUA</t>
  </si>
  <si>
    <t>HERNANDEZ ROLDAN RIGOBERTO</t>
  </si>
  <si>
    <t>HERRIG</t>
  </si>
  <si>
    <t>MEZA HERNANDEZ JOSE ALFREDO</t>
  </si>
  <si>
    <t>MEZJOS01</t>
  </si>
  <si>
    <t>DE JESUS AYALA NUBIA LAYIM</t>
  </si>
  <si>
    <t>DEJNUB</t>
  </si>
  <si>
    <t>RAMIREZ ORTIZ MIRIAM</t>
  </si>
  <si>
    <t>RAMMIR</t>
  </si>
  <si>
    <t>VARGAS CARREÑO VICTOR DANIEL</t>
  </si>
  <si>
    <t>VARVIC</t>
  </si>
  <si>
    <t>VALENCIA CARRILLO JUAN HUMBERTO</t>
  </si>
  <si>
    <t>VALJUA01</t>
  </si>
  <si>
    <t>ANGELES HERNANDEZ LUIS GERARDO</t>
  </si>
  <si>
    <t>ESCLUI</t>
  </si>
  <si>
    <t>JIMJOR</t>
  </si>
  <si>
    <t>GARLUI</t>
  </si>
  <si>
    <t>SANCHEZ VELAZQUEZ ANGEL ABRAHAN</t>
  </si>
  <si>
    <t>SANANG01</t>
  </si>
  <si>
    <t>BALDERAS SANCHEZ JULIO</t>
  </si>
  <si>
    <t>BALJUL</t>
  </si>
  <si>
    <t>ROMMAU</t>
  </si>
  <si>
    <t>MARMIG</t>
  </si>
  <si>
    <t>FALLATH ALVAREZ JUAN</t>
  </si>
  <si>
    <t>FALJUA</t>
  </si>
  <si>
    <t>RODRIGUEZ LUGO JOSE MANUEL</t>
  </si>
  <si>
    <t>RODJOS</t>
  </si>
  <si>
    <t>ANGJOE</t>
  </si>
  <si>
    <t>AGUILAR ACUÑA FELIX DIONISIO</t>
  </si>
  <si>
    <t>AGUFEL</t>
  </si>
  <si>
    <t>DELALE</t>
  </si>
  <si>
    <t>CARJOS02</t>
  </si>
  <si>
    <t>GONENR</t>
  </si>
  <si>
    <t>TREJUA</t>
  </si>
  <si>
    <t>MARLEO</t>
  </si>
  <si>
    <t>HERNANDEZ DURAN LUIS</t>
  </si>
  <si>
    <t>HERLUI02</t>
  </si>
  <si>
    <t>ISLAS RAMIREZ HERNAN PABLO</t>
  </si>
  <si>
    <t>ISLHER</t>
  </si>
  <si>
    <t>AGUARM</t>
  </si>
  <si>
    <t>CRUAUR</t>
  </si>
  <si>
    <t>SANOSC</t>
  </si>
  <si>
    <t>CHAJUA</t>
  </si>
  <si>
    <t>MONDRAGON SANTILLAN ALFREDO</t>
  </si>
  <si>
    <t>MONALF</t>
  </si>
  <si>
    <t>CABCAR</t>
  </si>
  <si>
    <t>DIAZ BARRERA MARIO ALBERTO</t>
  </si>
  <si>
    <t>DIAMAR</t>
  </si>
  <si>
    <t>MARTINEZ MILLAN MARCOS ISMAEL</t>
  </si>
  <si>
    <t>MARMAR</t>
  </si>
  <si>
    <t>DIADAV</t>
  </si>
  <si>
    <t>FERFRA</t>
  </si>
  <si>
    <t>OLVJUA</t>
  </si>
  <si>
    <t>GARJOS02</t>
  </si>
  <si>
    <t>ALVARADO GALLEGOS JUAN MANUEL</t>
  </si>
  <si>
    <t>ALVJUA</t>
  </si>
  <si>
    <t>REBCAN</t>
  </si>
  <si>
    <t>BALGER</t>
  </si>
  <si>
    <t>CAMPOS GOMEZ DELFINO</t>
  </si>
  <si>
    <t>CAMDEL</t>
  </si>
  <si>
    <t>QUIULI</t>
  </si>
  <si>
    <t>RIVJOS</t>
  </si>
  <si>
    <t>ROSCES</t>
  </si>
  <si>
    <t>REGINA CASTILLEJO HUGO CESAR</t>
  </si>
  <si>
    <t>REGHUG</t>
  </si>
  <si>
    <t>BENMAX01</t>
  </si>
  <si>
    <t>HERLUI03</t>
  </si>
  <si>
    <t>LEMANT</t>
  </si>
  <si>
    <t>MONCAR</t>
  </si>
  <si>
    <t>TOVREN</t>
  </si>
  <si>
    <t>JUAJUA01</t>
  </si>
  <si>
    <t>GARVIC01</t>
  </si>
  <si>
    <t>RIVERA VAZQUEZ GIOVANI</t>
  </si>
  <si>
    <t>RIVGIO</t>
  </si>
  <si>
    <t>OLVJUA01</t>
  </si>
  <si>
    <t>IBAABI</t>
  </si>
  <si>
    <t>GARERW</t>
  </si>
  <si>
    <t>VELAZQUEZ LOPEZ MANUEL DE JESUS</t>
  </si>
  <si>
    <t>VELMAN</t>
  </si>
  <si>
    <t>ALVGAB</t>
  </si>
  <si>
    <t>BAULUI</t>
  </si>
  <si>
    <t>MENDEZ MAYORGA JOSE ALFREDO</t>
  </si>
  <si>
    <t>MENJOS01</t>
  </si>
  <si>
    <t>GONCAR01</t>
  </si>
  <si>
    <t>ROBLEDO FUENTES KEVIN JESUS</t>
  </si>
  <si>
    <t>ROBKEV</t>
  </si>
  <si>
    <t>CHAVEZ LOPES JESUS ISRAEL</t>
  </si>
  <si>
    <t>CHAJES01</t>
  </si>
  <si>
    <t>MORFRE01</t>
  </si>
  <si>
    <t>GOMLUI02</t>
  </si>
  <si>
    <t>HERJUV</t>
  </si>
  <si>
    <t>HERMOI</t>
  </si>
  <si>
    <t>PENJUA</t>
  </si>
  <si>
    <t>MARGON</t>
  </si>
  <si>
    <t>BAUTRI</t>
  </si>
  <si>
    <t>VIDJOS</t>
  </si>
  <si>
    <t>HERJUA01</t>
  </si>
  <si>
    <t>SANJUA07</t>
  </si>
  <si>
    <t>CHAVEZ ONTIVEROS JOSE DE JESUS</t>
  </si>
  <si>
    <t>CHAJOS</t>
  </si>
  <si>
    <t>ORTEDU</t>
  </si>
  <si>
    <t>HERFRA</t>
  </si>
  <si>
    <t>ZUÑIGA LOPEZ JOSE FELIX</t>
  </si>
  <si>
    <t>ZUÑJOS</t>
  </si>
  <si>
    <t>GARJUL</t>
  </si>
  <si>
    <t>DELJOS01</t>
  </si>
  <si>
    <t>TORVIC</t>
  </si>
  <si>
    <t>PINGUA</t>
  </si>
  <si>
    <t>GAJJOS</t>
  </si>
  <si>
    <t>LUNA HERNANDEZ EMMANUEL</t>
  </si>
  <si>
    <t>LUNEMM</t>
  </si>
  <si>
    <t>ACOHER</t>
  </si>
  <si>
    <t>BARRON MARTINEZ JORGE ALBERTO</t>
  </si>
  <si>
    <t>BARJOR</t>
  </si>
  <si>
    <t>PADLUI</t>
  </si>
  <si>
    <t>PERJOS</t>
  </si>
  <si>
    <t>LOPJAV</t>
  </si>
  <si>
    <t>CRUTOM</t>
  </si>
  <si>
    <t>MEDJOS01</t>
  </si>
  <si>
    <t>MORJAH</t>
  </si>
  <si>
    <t>AQUISA</t>
  </si>
  <si>
    <t>CHAJUA01</t>
  </si>
  <si>
    <t>MAÑON RIVERA MARIANO</t>
  </si>
  <si>
    <t>MAÑMAR</t>
  </si>
  <si>
    <t>FLOANG</t>
  </si>
  <si>
    <t>TRESER</t>
  </si>
  <si>
    <t>TORANG</t>
  </si>
  <si>
    <t>BUSJUA</t>
  </si>
  <si>
    <t>ESPJUA</t>
  </si>
  <si>
    <t>RAMJUA04</t>
  </si>
  <si>
    <t>PATRAM</t>
  </si>
  <si>
    <t>SANJES01</t>
  </si>
  <si>
    <t>LOPERI</t>
  </si>
  <si>
    <t>ANGMIG</t>
  </si>
  <si>
    <t>GAYJOS</t>
  </si>
  <si>
    <t>MIRJON</t>
  </si>
  <si>
    <t>MUÑGER</t>
  </si>
  <si>
    <t>ROBEFR</t>
  </si>
  <si>
    <t>ANANOE</t>
  </si>
  <si>
    <t>RODLEO</t>
  </si>
  <si>
    <t>LEAMIG</t>
  </si>
  <si>
    <t>PERMAR</t>
  </si>
  <si>
    <t>CADEMM</t>
  </si>
  <si>
    <t>PERRIC</t>
  </si>
  <si>
    <t>SANCAR01</t>
  </si>
  <si>
    <t>MATAND</t>
  </si>
  <si>
    <t>AGUMAU</t>
  </si>
  <si>
    <t>RICFRA</t>
  </si>
  <si>
    <t>ALAEDG</t>
  </si>
  <si>
    <t>ROJFEL</t>
  </si>
  <si>
    <t>SOLBRI</t>
  </si>
  <si>
    <t>COLALE</t>
  </si>
  <si>
    <t>SALNER</t>
  </si>
  <si>
    <t>MARFER</t>
  </si>
  <si>
    <t>DOMSAL</t>
  </si>
  <si>
    <t>NAVLUI</t>
  </si>
  <si>
    <t>PANDAV</t>
  </si>
  <si>
    <t>COPJAI</t>
  </si>
  <si>
    <t>AGUERN</t>
  </si>
  <si>
    <t>VELALE</t>
  </si>
  <si>
    <t>MOLALE</t>
  </si>
  <si>
    <t>ESTZAI</t>
  </si>
  <si>
    <t>GALISM</t>
  </si>
  <si>
    <t>CADCAR</t>
  </si>
  <si>
    <t>ZAMGUS</t>
  </si>
  <si>
    <t>GOMJOV</t>
  </si>
  <si>
    <t>ORDIGN01</t>
  </si>
  <si>
    <t>SORJUL</t>
  </si>
  <si>
    <t>VELGIO</t>
  </si>
  <si>
    <t>HUELUI</t>
  </si>
  <si>
    <t>CAMJOS</t>
  </si>
  <si>
    <t>RIVCRI</t>
  </si>
  <si>
    <t>CERDAV</t>
  </si>
  <si>
    <t>FELJOS</t>
  </si>
  <si>
    <t>SOTJES01</t>
  </si>
  <si>
    <t>MONJON</t>
  </si>
  <si>
    <t>MONENR</t>
  </si>
  <si>
    <t>FLOJOS02</t>
  </si>
  <si>
    <t>BUEOSC</t>
  </si>
  <si>
    <t>ZABFER</t>
  </si>
  <si>
    <t>VILYON</t>
  </si>
  <si>
    <t>PERMAR01</t>
  </si>
  <si>
    <t>MARANT</t>
  </si>
  <si>
    <t>VARLUI</t>
  </si>
  <si>
    <t>MUÑCEC</t>
  </si>
  <si>
    <t>PERLUI01</t>
  </si>
  <si>
    <t>REYOFI</t>
  </si>
  <si>
    <t>DELANG</t>
  </si>
  <si>
    <t>MACFRA</t>
  </si>
  <si>
    <t>BAUJUA02</t>
  </si>
  <si>
    <t>HERNOR</t>
  </si>
  <si>
    <t>CONMAU</t>
  </si>
  <si>
    <t>LEOJUA</t>
  </si>
  <si>
    <t>ASTLUI</t>
  </si>
  <si>
    <t>MEJJON</t>
  </si>
  <si>
    <t>RICCES</t>
  </si>
  <si>
    <t>MORDAV</t>
  </si>
  <si>
    <t>GRENOR</t>
  </si>
  <si>
    <t>LOPREN</t>
  </si>
  <si>
    <t>MARLUI02</t>
  </si>
  <si>
    <t>CABJUA</t>
  </si>
  <si>
    <t>CRUDAN</t>
  </si>
  <si>
    <t>GALRAY</t>
  </si>
  <si>
    <t>GONRAF</t>
  </si>
  <si>
    <t>RAMJOS05</t>
  </si>
  <si>
    <t>GARFRA</t>
  </si>
  <si>
    <t>MEZA VARGAS LUIS ENRIQUE</t>
  </si>
  <si>
    <t>MEZLUI</t>
  </si>
  <si>
    <t>SANKEV</t>
  </si>
  <si>
    <t>ORTJES</t>
  </si>
  <si>
    <t>CHOVIC</t>
  </si>
  <si>
    <t>VELJOR</t>
  </si>
  <si>
    <t>SARJO</t>
  </si>
  <si>
    <t>ALVRAU</t>
  </si>
  <si>
    <t>MARDIE</t>
  </si>
  <si>
    <t>LOPALF</t>
  </si>
  <si>
    <t>SALMAR01</t>
  </si>
  <si>
    <t>MACJAI</t>
  </si>
  <si>
    <t>GARJUA03</t>
  </si>
  <si>
    <t>GARISM</t>
  </si>
  <si>
    <t>GORHUG</t>
  </si>
  <si>
    <t>CUAJOR</t>
  </si>
  <si>
    <t>BERJES</t>
  </si>
  <si>
    <t>SANVIC01</t>
  </si>
  <si>
    <t>MALART</t>
  </si>
  <si>
    <t>RIVCAR</t>
  </si>
  <si>
    <t>GARSIX</t>
  </si>
  <si>
    <t>RODALE</t>
  </si>
  <si>
    <t>MARJON</t>
  </si>
  <si>
    <t>REYRAU</t>
  </si>
  <si>
    <t>ACOFED</t>
  </si>
  <si>
    <t>GARJUA04</t>
  </si>
  <si>
    <t>CAMJOR</t>
  </si>
  <si>
    <t>HERHUG</t>
  </si>
  <si>
    <t>FLOIRV</t>
  </si>
  <si>
    <t>RUEPAT</t>
  </si>
  <si>
    <t>ALCART</t>
  </si>
  <si>
    <t>PACJOS</t>
  </si>
  <si>
    <t>Total 10</t>
  </si>
  <si>
    <t>Total 11</t>
  </si>
  <si>
    <t>Total 12</t>
  </si>
  <si>
    <t>COUNTA de Estación</t>
  </si>
  <si>
    <t>Total ATBGDL</t>
  </si>
  <si>
    <t>Noviembre Fijo</t>
  </si>
  <si>
    <t>PROVEEDOR</t>
  </si>
  <si>
    <t>Valores</t>
  </si>
  <si>
    <t>ENCO</t>
  </si>
  <si>
    <t>NATGAS</t>
  </si>
  <si>
    <t>SEMANA</t>
  </si>
  <si>
    <t>LITROS</t>
  </si>
  <si>
    <t>$ LITRO</t>
  </si>
  <si>
    <t>SUM de Costo por carga</t>
  </si>
  <si>
    <t>Octubre Fijo</t>
  </si>
  <si>
    <t>Circuitos Mty</t>
  </si>
  <si>
    <t>MeLi Circuitos</t>
  </si>
  <si>
    <t>Fecha</t>
  </si>
  <si>
    <t xml:space="preserve">Unidad </t>
  </si>
  <si>
    <t>Lts</t>
  </si>
  <si>
    <t>$</t>
  </si>
  <si>
    <t>Total</t>
  </si>
  <si>
    <t>MEDIAN de Costo por litro</t>
  </si>
  <si>
    <t>SUM de Volumen</t>
  </si>
  <si>
    <t>Proveedor</t>
  </si>
  <si>
    <t>Fecha Transacción</t>
  </si>
  <si>
    <t>Odometro</t>
  </si>
  <si>
    <t>Litros AB</t>
  </si>
  <si>
    <t>FACTURA</t>
  </si>
  <si>
    <t>$ CARGA</t>
  </si>
  <si>
    <t>SUM de Litros AB</t>
  </si>
  <si>
    <t>ENERGEX MTY</t>
  </si>
  <si>
    <t>FX105937</t>
  </si>
  <si>
    <t>Total 1</t>
  </si>
  <si>
    <t>FX106103</t>
  </si>
  <si>
    <t>MARIO SALAZAR</t>
  </si>
  <si>
    <t>ALEJANDRO HERNANDEZ RIVERA</t>
  </si>
  <si>
    <t>Total 2</t>
  </si>
  <si>
    <t>GILBERTO SALAZAR</t>
  </si>
  <si>
    <t>Total 3</t>
  </si>
  <si>
    <t>Dia</t>
  </si>
  <si>
    <t>Total 4</t>
  </si>
  <si>
    <t>MIGUAL ANGEL VALLEJO</t>
  </si>
  <si>
    <t>JEREMIAS CERVANTES</t>
  </si>
  <si>
    <t>VICTOR MORENO</t>
  </si>
  <si>
    <t>JESUS CASILLAS</t>
  </si>
  <si>
    <t>LUIS ARMANDO</t>
  </si>
  <si>
    <t>Total 5</t>
  </si>
  <si>
    <t>JOSE ZAVALA</t>
  </si>
  <si>
    <t>JESUS CARDONA</t>
  </si>
  <si>
    <t>RICARDO GREGORIO GUERRERO</t>
  </si>
  <si>
    <t>Total 6</t>
  </si>
  <si>
    <t>FRANCISCO SANDOVAL</t>
  </si>
  <si>
    <t>JOSE ALFREDO MEZA HERNANDEZ</t>
  </si>
  <si>
    <t>MIGUEL ANGEL JIMENEZ DIAZ</t>
  </si>
  <si>
    <t>ALFREDO CHAVEZ PUENTE</t>
  </si>
  <si>
    <t>Total 7</t>
  </si>
  <si>
    <t>FERNANDO ALANIS</t>
  </si>
  <si>
    <t>MIGUEL ANGEL ALLEJO</t>
  </si>
  <si>
    <t>OSCAR QUIROZ</t>
  </si>
  <si>
    <t>EDUARDO AVALOS</t>
  </si>
  <si>
    <t>FX106496</t>
  </si>
  <si>
    <t>Total 8</t>
  </si>
  <si>
    <t>JUAN MANUEL</t>
  </si>
  <si>
    <t>JUAN FALLAT</t>
  </si>
  <si>
    <t>MIGUEL ANGEL</t>
  </si>
  <si>
    <t>Total 9</t>
  </si>
  <si>
    <t>FX106759</t>
  </si>
  <si>
    <t>ALEJANDRO CALAMACO</t>
  </si>
  <si>
    <t>JORGE LUIS CALAMACO</t>
  </si>
  <si>
    <t>OSCAR FEDERICO DAMIAN MEJIA</t>
  </si>
  <si>
    <t>FELIPE</t>
  </si>
  <si>
    <t>JIMMY01</t>
  </si>
  <si>
    <t>GILBERTO</t>
  </si>
  <si>
    <t>MANUEL ALVARDO</t>
  </si>
  <si>
    <t>ANDRES LOPEZ</t>
  </si>
  <si>
    <t>JOSE JUAN ZAVALA</t>
  </si>
  <si>
    <t>MAURO ROMO</t>
  </si>
  <si>
    <t>Total 13</t>
  </si>
  <si>
    <t>Total 14</t>
  </si>
  <si>
    <t>Total 15</t>
  </si>
  <si>
    <t>Total 16</t>
  </si>
  <si>
    <t>Total 17</t>
  </si>
  <si>
    <t>Total 18</t>
  </si>
  <si>
    <t>Total 19</t>
  </si>
  <si>
    <t>Total 20</t>
  </si>
  <si>
    <t>Total 21</t>
  </si>
  <si>
    <t>Total 22</t>
  </si>
  <si>
    <t>Total 23</t>
  </si>
  <si>
    <t>Total 24</t>
  </si>
  <si>
    <t>Total 25</t>
  </si>
  <si>
    <t>Total 26</t>
  </si>
  <si>
    <t>Total 27</t>
  </si>
  <si>
    <t>Total 28</t>
  </si>
  <si>
    <t>Total 29</t>
  </si>
  <si>
    <t>Total 30</t>
  </si>
  <si>
    <t xml:space="preserve">Porcentaje </t>
  </si>
  <si>
    <t>Costo</t>
  </si>
  <si>
    <t>INACTIVO</t>
  </si>
  <si>
    <t>ESTACION</t>
  </si>
  <si>
    <t>TIPO DE CARGA</t>
  </si>
  <si>
    <t>PRODUCTO</t>
  </si>
  <si>
    <t>NIETO</t>
  </si>
  <si>
    <t>ENERGEX</t>
  </si>
  <si>
    <t>Efectivo</t>
  </si>
  <si>
    <t>Urea</t>
  </si>
  <si>
    <t>EJE 108</t>
  </si>
  <si>
    <t>GNC</t>
  </si>
  <si>
    <t>MALECON</t>
  </si>
  <si>
    <t>LAREDO Y LIBRAMIENTO</t>
  </si>
  <si>
    <t>JURIQUILLA</t>
  </si>
  <si>
    <t>PROLONGACION ZARAGOZA</t>
  </si>
  <si>
    <t>ABASTOS</t>
  </si>
  <si>
    <t>PERIFERICO SUR</t>
  </si>
  <si>
    <t>AV MEXICO JAPON</t>
  </si>
  <si>
    <t>Estacion de Servicio Chalkani</t>
  </si>
  <si>
    <t>Estación de Servicio El Tule</t>
  </si>
  <si>
    <t>Estacion San Pedro</t>
  </si>
  <si>
    <t>Estacion de Servicio Lincoln Poniente</t>
  </si>
  <si>
    <t>Estacion de Servicio Tule</t>
  </si>
  <si>
    <t>ESTACION DE SERVICIO TRIANGULO</t>
  </si>
  <si>
    <t>Vh</t>
  </si>
  <si>
    <t>Regional08</t>
  </si>
  <si>
    <t>Mercado Libre L</t>
  </si>
  <si>
    <t>Mercado Libre F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</si>
</sst>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/MM/yyyy"/>
    <numFmt numFmtId="165" formatCode="&quot;$&quot;#,##0.00"/>
    <numFmt numFmtId="166" formatCode="d/M/yyyy"/>
    <numFmt numFmtId="167" formatCode="mmmm yyyy"/>
    <numFmt numFmtId="168" formatCode="dd/mm/yyyy"/>
    <numFmt numFmtId="169" formatCode="d/m/yyyy"/>
    <numFmt numFmtId="170" formatCode="[$-010409]#,0.00;- #,0.00"/>
    <numFmt numFmtId="171" formatCode="[$$]#,##0.00"/>
    <numFmt numFmtId="172" formatCode="dd-mm-yyyy h:mm:ss"/>
    <numFmt numFmtId="173" formatCode="[$$]#,##0.00000"/>
    <numFmt numFmtId="174" formatCode="_-* #,##0_-;\-* #,##0_-;_-* &quot;-&quot;_-;_-@"/>
    <numFmt numFmtId="175" formatCode="[$$]#,##0.000000"/>
  </numFmts>
  <fonts count="25">
    <font>
      <sz val="10.0"/>
      <color rgb="FF000000"/>
      <name val="Arial"/>
      <scheme val="minor"/>
    </font>
    <font>
      <b/>
      <color rgb="FFFFFFFF"/>
      <name val="Arial"/>
      <scheme val="minor"/>
    </font>
    <font>
      <color theme="1"/>
      <name val="Arial"/>
      <scheme val="minor"/>
    </font>
    <font>
      <color theme="1"/>
      <name val="Arial"/>
    </font>
    <font>
      <b/>
      <color theme="1"/>
      <name val="Arial"/>
    </font>
    <font>
      <b/>
      <i/>
      <sz val="12.0"/>
      <color rgb="FFFFFFFF"/>
      <name val="Arial"/>
    </font>
    <font>
      <b/>
      <sz val="12.0"/>
      <color rgb="FFFFFFFF"/>
      <name val="Arial"/>
    </font>
    <font>
      <i/>
      <color theme="1"/>
      <name val="Calibri"/>
    </font>
    <font>
      <color rgb="FFFFFFFF"/>
      <name val="Calibri"/>
    </font>
    <font>
      <color theme="1"/>
      <name val="Calibri"/>
    </font>
    <font>
      <b/>
      <color theme="1"/>
      <name val="Calibri"/>
    </font>
    <font>
      <b/>
      <color rgb="FFFFFFFF"/>
      <name val="Arial"/>
    </font>
    <font>
      <b/>
      <i/>
      <color rgb="FFFFFFFF"/>
      <name val="Arial"/>
      <scheme val="minor"/>
    </font>
    <font>
      <i/>
      <color rgb="FF000000"/>
      <name val="Arial"/>
    </font>
    <font>
      <color rgb="FFFFFFFF"/>
      <name val="Arial"/>
    </font>
    <font>
      <color rgb="FF000000"/>
      <name val="Arial"/>
    </font>
    <font>
      <b/>
      <color rgb="FF000000"/>
      <name val="Arial"/>
    </font>
    <font>
      <b/>
      <color theme="1"/>
      <name val="Arial"/>
      <scheme val="minor"/>
    </font>
    <font/>
    <font>
      <i/>
      <sz val="11.0"/>
      <color theme="1"/>
      <name val="Calibri"/>
    </font>
    <font>
      <sz val="11.0"/>
      <color rgb="FFFFFFFF"/>
      <name val="Calibri"/>
    </font>
    <font>
      <b/>
      <color rgb="FFFFFFFF"/>
      <name val="Calibri"/>
    </font>
    <font>
      <sz val="11.0"/>
      <color theme="1"/>
      <name val="Calibri"/>
    </font>
    <font>
      <sz val="8.0"/>
      <color theme="1"/>
      <name val="Arial"/>
    </font>
    <font>
      <sz val="14.0"/>
      <color theme="1"/>
      <name val="Calibri"/>
    </font>
  </fonts>
  <fills count="2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4285F4"/>
        <bgColor rgb="FF4285F4"/>
      </patternFill>
    </fill>
    <fill>
      <patternFill patternType="solid">
        <fgColor rgb="FFFF9900"/>
        <bgColor rgb="FFFF9900"/>
      </patternFill>
    </fill>
    <fill>
      <patternFill patternType="solid">
        <fgColor rgb="FFD9E0E8"/>
        <bgColor rgb="FFD9E0E8"/>
      </patternFill>
    </fill>
    <fill>
      <patternFill patternType="solid">
        <fgColor rgb="FF6883A4"/>
        <bgColor rgb="FF6883A4"/>
      </patternFill>
    </fill>
    <fill>
      <patternFill patternType="solid">
        <fgColor rgb="FFF2F5F7"/>
        <bgColor rgb="FFF2F5F7"/>
      </patternFill>
    </fill>
    <fill>
      <patternFill patternType="solid">
        <fgColor rgb="FF134F5C"/>
        <bgColor rgb="FF134F5C"/>
      </patternFill>
    </fill>
    <fill>
      <patternFill patternType="solid">
        <fgColor rgb="FF45818E"/>
        <bgColor rgb="FF45818E"/>
      </patternFill>
    </fill>
    <fill>
      <patternFill patternType="solid">
        <fgColor rgb="FFD9D9D9"/>
        <bgColor rgb="FFD9D9D9"/>
      </patternFill>
    </fill>
    <fill>
      <patternFill patternType="solid">
        <fgColor rgb="FF666666"/>
        <bgColor rgb="FF666666"/>
      </patternFill>
    </fill>
    <fill>
      <patternFill patternType="solid">
        <fgColor rgb="FFF3F3F3"/>
        <bgColor rgb="FFF3F3F3"/>
      </patternFill>
    </fill>
    <fill>
      <patternFill patternType="solid">
        <fgColor rgb="FFC9DAF8"/>
        <bgColor rgb="FFC9DAF8"/>
      </patternFill>
    </fill>
    <fill>
      <patternFill patternType="solid">
        <fgColor rgb="FF073763"/>
        <bgColor rgb="FF073763"/>
      </patternFill>
    </fill>
    <fill>
      <patternFill patternType="solid">
        <fgColor rgb="FFD9EAD3"/>
        <bgColor rgb="FFD9EAD3"/>
      </patternFill>
    </fill>
    <fill>
      <patternFill patternType="solid">
        <fgColor rgb="FFB6D7A8"/>
        <bgColor rgb="FFB6D7A8"/>
      </patternFill>
    </fill>
    <fill>
      <patternFill patternType="solid">
        <fgColor rgb="FF0B5394"/>
        <bgColor rgb="FF0B5394"/>
      </patternFill>
    </fill>
    <fill>
      <patternFill patternType="solid">
        <fgColor rgb="FFD0E0E3"/>
        <bgColor rgb="FFD0E0E3"/>
      </patternFill>
    </fill>
    <fill>
      <patternFill patternType="solid">
        <fgColor rgb="FFE6B8AF"/>
        <bgColor rgb="FFE6B8AF"/>
      </patternFill>
    </fill>
    <fill>
      <patternFill patternType="solid">
        <fgColor rgb="FFCFE2F3"/>
        <bgColor rgb="FFCFE2F3"/>
      </patternFill>
    </fill>
  </fills>
  <borders count="52">
    <border/>
    <border>
      <right style="thin">
        <color rgb="FFFFFFFF"/>
      </right>
      <bottom style="thin">
        <color rgb="FFA3B2CC"/>
      </bottom>
    </border>
    <border>
      <left style="thin">
        <color rgb="FFFFFFFF"/>
      </left>
      <right style="thin">
        <color rgb="FFFFFFFF"/>
      </right>
      <bottom style="thin">
        <color rgb="FFA3B2CC"/>
      </bottom>
    </border>
    <border>
      <left style="thin">
        <color rgb="FFFFFFFF"/>
      </left>
      <bottom style="thin">
        <color rgb="FFA3B2CC"/>
      </bottom>
    </border>
    <border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top style="thin">
        <color rgb="FFA3B2CC"/>
      </top>
      <bottom style="thin">
        <color rgb="FFA3B2CC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bottom style="thick">
        <color rgb="FF6883A4"/>
      </bottom>
    </border>
    <border>
      <right style="thin">
        <color rgb="FFFFFFFF"/>
      </right>
    </border>
    <border>
      <top style="double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bottom style="thick">
        <color rgb="FF666666"/>
      </bottom>
    </border>
    <border>
      <top style="thin">
        <color rgb="FFFFFFFF"/>
      </top>
      <bottom style="thick">
        <color rgb="FF666666"/>
      </bottom>
    </border>
    <border>
      <left style="thick">
        <color rgb="FF000000"/>
      </left>
      <right style="thick">
        <color rgb="FF000000"/>
      </right>
    </border>
    <border>
      <right style="thick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FFFFFF"/>
      </left>
      <right style="thin">
        <color rgb="FFFFFFFF"/>
      </right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</border>
    <border>
      <left style="thin">
        <color rgb="FF000000"/>
      </left>
      <top style="thick">
        <color rgb="FF000000"/>
      </top>
    </border>
    <border>
      <top style="thick">
        <color rgb="FF000000"/>
      </top>
    </border>
    <border>
      <right style="thin">
        <color rgb="FF000000"/>
      </right>
      <top style="thick">
        <color rgb="FF000000"/>
      </top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left style="thin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n">
        <color rgb="FF000000"/>
      </right>
      <bottom style="thick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</border>
    <border>
      <top style="thin">
        <color rgb="FFFFFFFF"/>
      </top>
    </border>
    <border>
      <right style="thick">
        <color rgb="FF000000"/>
      </right>
      <top style="thick">
        <color rgb="FF000000"/>
      </top>
      <bottom style="thin">
        <color rgb="FF000000"/>
      </bottom>
    </border>
    <border>
      <right style="thick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ck">
        <color rgb="FF000000"/>
      </bottom>
    </border>
    <border>
      <right style="thick">
        <color rgb="FF000000"/>
      </right>
      <top style="thin">
        <color rgb="FF000000"/>
      </top>
      <bottom style="thick">
        <color rgb="FF000000"/>
      </bottom>
    </border>
    <border>
      <left style="thick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  <bottom style="thin">
        <color rgb="FF000000"/>
      </bottom>
    </border>
    <border>
      <bottom style="thin">
        <color rgb="FFFFFFFF"/>
      </bottom>
    </border>
    <border>
      <right style="thin">
        <color rgb="FFFFFFFF"/>
      </right>
      <bottom style="double">
        <color rgb="FF000000"/>
      </bottom>
    </border>
    <border>
      <bottom style="double">
        <color rgb="FF000000"/>
      </bottom>
    </border>
  </borders>
  <cellStyleXfs count="1">
    <xf borderId="0" fillId="0" fontId="0" numFmtId="0" applyAlignment="1" applyFont="1"/>
  </cellStyleXfs>
  <cellXfs count="288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/>
    </xf>
    <xf borderId="2" fillId="0" fontId="1" numFmtId="0" xfId="0" applyAlignment="1" applyBorder="1" applyFont="1">
      <alignment horizontal="center" readingOrder="0"/>
    </xf>
    <xf borderId="2" fillId="0" fontId="1" numFmtId="164" xfId="0" applyAlignment="1" applyBorder="1" applyFont="1" applyNumberFormat="1">
      <alignment horizontal="center" readingOrder="0"/>
    </xf>
    <xf borderId="2" fillId="0" fontId="1" numFmtId="165" xfId="0" applyAlignment="1" applyBorder="1" applyFont="1" applyNumberFormat="1">
      <alignment horizontal="center" readingOrder="0"/>
    </xf>
    <xf borderId="2" fillId="0" fontId="1" numFmtId="49" xfId="0" applyAlignment="1" applyBorder="1" applyFont="1" applyNumberFormat="1">
      <alignment horizontal="center" readingOrder="0"/>
    </xf>
    <xf borderId="2" fillId="0" fontId="1" numFmtId="4" xfId="0" applyAlignment="1" applyBorder="1" applyFont="1" applyNumberFormat="1">
      <alignment horizontal="center" readingOrder="0"/>
    </xf>
    <xf borderId="2" fillId="0" fontId="1" numFmtId="1" xfId="0" applyAlignment="1" applyBorder="1" applyFont="1" applyNumberFormat="1">
      <alignment horizontal="center" readingOrder="0"/>
    </xf>
    <xf borderId="3" fillId="0" fontId="1" numFmtId="4" xfId="0" applyAlignment="1" applyBorder="1" applyFont="1" applyNumberFormat="1">
      <alignment horizontal="center" readingOrder="0"/>
    </xf>
    <xf borderId="4" fillId="0" fontId="2" numFmtId="0" xfId="0" applyAlignment="1" applyBorder="1" applyFont="1">
      <alignment readingOrder="0"/>
    </xf>
    <xf borderId="5" fillId="0" fontId="2" numFmtId="0" xfId="0" applyAlignment="1" applyBorder="1" applyFont="1">
      <alignment readingOrder="0"/>
    </xf>
    <xf borderId="5" fillId="0" fontId="2" numFmtId="166" xfId="0" applyAlignment="1" applyBorder="1" applyFont="1" applyNumberFormat="1">
      <alignment readingOrder="0"/>
    </xf>
    <xf borderId="5" fillId="0" fontId="2" numFmtId="165" xfId="0" applyAlignment="1" applyBorder="1" applyFont="1" applyNumberFormat="1">
      <alignment readingOrder="0"/>
    </xf>
    <xf borderId="5" fillId="0" fontId="2" numFmtId="1" xfId="0" applyAlignment="1" applyBorder="1" applyFont="1" applyNumberFormat="1">
      <alignment readingOrder="0"/>
    </xf>
    <xf borderId="6" fillId="0" fontId="2" numFmtId="0" xfId="0" applyAlignment="1" applyBorder="1" applyFont="1">
      <alignment readingOrder="0"/>
    </xf>
    <xf borderId="5" fillId="0" fontId="2" numFmtId="0" xfId="0" applyBorder="1" applyFont="1"/>
    <xf borderId="0" fillId="0" fontId="3" numFmtId="0" xfId="0" applyAlignment="1" applyFont="1">
      <alignment vertical="bottom"/>
    </xf>
    <xf borderId="0" fillId="0" fontId="3" numFmtId="167" xfId="0" applyAlignment="1" applyFont="1" applyNumberFormat="1">
      <alignment horizontal="right" vertical="bottom"/>
    </xf>
    <xf borderId="0" fillId="0" fontId="3" numFmtId="0" xfId="0" applyAlignment="1" applyFont="1">
      <alignment horizontal="right" vertical="bottom"/>
    </xf>
    <xf borderId="0" fillId="0" fontId="3" numFmtId="0" xfId="0" applyAlignment="1" applyFont="1">
      <alignment shrinkToFit="0" vertical="bottom" wrapText="0"/>
    </xf>
    <xf borderId="0" fillId="0" fontId="2" numFmtId="0" xfId="0" applyAlignment="1" applyFont="1">
      <alignment readingOrder="0"/>
    </xf>
    <xf borderId="0" fillId="0" fontId="2" numFmtId="168" xfId="0" applyAlignment="1" applyFont="1" applyNumberFormat="1">
      <alignment readingOrder="0"/>
    </xf>
    <xf borderId="7" fillId="2" fontId="4" numFmtId="0" xfId="0" applyAlignment="1" applyBorder="1" applyFill="1" applyFont="1">
      <alignment horizontal="center" shrinkToFit="0" vertical="bottom" wrapText="1"/>
    </xf>
    <xf borderId="8" fillId="2" fontId="3" numFmtId="0" xfId="0" applyAlignment="1" applyBorder="1" applyFont="1">
      <alignment horizontal="center" vertical="bottom"/>
    </xf>
    <xf borderId="8" fillId="0" fontId="3" numFmtId="0" xfId="0" applyAlignment="1" applyBorder="1" applyFont="1">
      <alignment horizontal="center" vertical="bottom"/>
    </xf>
    <xf borderId="8" fillId="3" fontId="3" numFmtId="0" xfId="0" applyAlignment="1" applyBorder="1" applyFill="1" applyFont="1">
      <alignment horizontal="center" vertical="bottom"/>
    </xf>
    <xf borderId="8" fillId="2" fontId="4" numFmtId="0" xfId="0" applyAlignment="1" applyBorder="1" applyFont="1">
      <alignment horizontal="center" vertical="bottom"/>
    </xf>
    <xf borderId="8" fillId="4" fontId="3" numFmtId="0" xfId="0" applyAlignment="1" applyBorder="1" applyFill="1" applyFont="1">
      <alignment horizontal="center" vertical="bottom"/>
    </xf>
    <xf borderId="7" fillId="5" fontId="5" numFmtId="0" xfId="0" applyAlignment="1" applyBorder="1" applyFill="1" applyFont="1">
      <alignment horizontal="center" readingOrder="0" shrinkToFit="0" vertical="center" wrapText="1"/>
    </xf>
    <xf borderId="9" fillId="5" fontId="5" numFmtId="0" xfId="0" applyAlignment="1" applyBorder="1" applyFont="1">
      <alignment horizontal="center" shrinkToFit="0" vertical="center" wrapText="1"/>
    </xf>
    <xf borderId="9" fillId="5" fontId="5" numFmtId="164" xfId="0" applyAlignment="1" applyBorder="1" applyFont="1" applyNumberFormat="1">
      <alignment horizontal="center" shrinkToFit="0" vertical="center" wrapText="1"/>
    </xf>
    <xf borderId="9" fillId="5" fontId="5" numFmtId="165" xfId="0" applyAlignment="1" applyBorder="1" applyFont="1" applyNumberFormat="1">
      <alignment horizontal="center" shrinkToFit="0" vertical="center" wrapText="1"/>
    </xf>
    <xf borderId="9" fillId="5" fontId="5" numFmtId="49" xfId="0" applyAlignment="1" applyBorder="1" applyFont="1" applyNumberFormat="1">
      <alignment horizontal="center" shrinkToFit="0" vertical="center" wrapText="1"/>
    </xf>
    <xf borderId="9" fillId="5" fontId="5" numFmtId="4" xfId="0" applyAlignment="1" applyBorder="1" applyFont="1" applyNumberFormat="1">
      <alignment horizontal="center" readingOrder="0" shrinkToFit="0" vertical="center" wrapText="1"/>
    </xf>
    <xf borderId="0" fillId="5" fontId="5" numFmtId="4" xfId="0" applyAlignment="1" applyFont="1" applyNumberFormat="1">
      <alignment horizontal="center" shrinkToFit="0" vertical="center" wrapText="1"/>
    </xf>
    <xf borderId="0" fillId="5" fontId="6" numFmtId="4" xfId="0" applyAlignment="1" applyFont="1" applyNumberFormat="1">
      <alignment horizontal="center" shrinkToFit="0" vertical="center" wrapText="1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/>
    </xf>
    <xf borderId="0" fillId="0" fontId="2" numFmtId="166" xfId="0" applyAlignment="1" applyFont="1" applyNumberFormat="1">
      <alignment horizontal="center" readingOrder="0"/>
    </xf>
    <xf borderId="0" fillId="0" fontId="2" numFmtId="165" xfId="0" applyAlignment="1" applyFont="1" applyNumberFormat="1">
      <alignment horizontal="center" readingOrder="0"/>
    </xf>
    <xf borderId="0" fillId="0" fontId="2" numFmtId="1" xfId="0" applyAlignment="1" applyFont="1" applyNumberFormat="1">
      <alignment horizontal="center" readingOrder="0"/>
    </xf>
    <xf borderId="0" fillId="0" fontId="2" numFmtId="165" xfId="0" applyAlignment="1" applyFont="1" applyNumberFormat="1">
      <alignment horizontal="center"/>
    </xf>
    <xf borderId="0" fillId="6" fontId="2" numFmtId="0" xfId="0" applyAlignment="1" applyFill="1" applyFont="1">
      <alignment horizontal="center" readingOrder="0"/>
    </xf>
    <xf borderId="0" fillId="6" fontId="2" numFmtId="0" xfId="0" applyAlignment="1" applyFont="1">
      <alignment horizontal="center"/>
    </xf>
    <xf borderId="0" fillId="6" fontId="2" numFmtId="166" xfId="0" applyAlignment="1" applyFont="1" applyNumberFormat="1">
      <alignment horizontal="center" readingOrder="0"/>
    </xf>
    <xf borderId="0" fillId="6" fontId="2" numFmtId="165" xfId="0" applyAlignment="1" applyFont="1" applyNumberFormat="1">
      <alignment horizontal="center" readingOrder="0"/>
    </xf>
    <xf borderId="0" fillId="6" fontId="2" numFmtId="1" xfId="0" applyAlignment="1" applyFont="1" applyNumberFormat="1">
      <alignment horizontal="center" readingOrder="0"/>
    </xf>
    <xf borderId="0" fillId="6" fontId="2" numFmtId="165" xfId="0" applyAlignment="1" applyFont="1" applyNumberFormat="1">
      <alignment horizontal="center"/>
    </xf>
    <xf borderId="0" fillId="0" fontId="2" numFmtId="169" xfId="0" applyAlignment="1" applyFont="1" applyNumberFormat="1">
      <alignment horizontal="center" readingOrder="0"/>
    </xf>
    <xf borderId="0" fillId="0" fontId="3" numFmtId="0" xfId="0" applyAlignment="1" applyFont="1">
      <alignment horizontal="center" vertical="bottom"/>
    </xf>
    <xf borderId="0" fillId="0" fontId="3" numFmtId="0" xfId="0" applyAlignment="1" applyFont="1">
      <alignment horizontal="center" vertical="bottom"/>
    </xf>
    <xf borderId="0" fillId="0" fontId="3" numFmtId="166" xfId="0" applyAlignment="1" applyFont="1" applyNumberFormat="1">
      <alignment horizontal="center" vertical="bottom"/>
    </xf>
    <xf borderId="0" fillId="0" fontId="3" numFmtId="165" xfId="0" applyAlignment="1" applyFont="1" applyNumberFormat="1">
      <alignment horizontal="center" vertical="bottom"/>
    </xf>
    <xf borderId="0" fillId="0" fontId="3" numFmtId="1" xfId="0" applyAlignment="1" applyFont="1" applyNumberFormat="1">
      <alignment horizontal="center" vertical="bottom"/>
    </xf>
    <xf borderId="0" fillId="0" fontId="2" numFmtId="1" xfId="0" applyAlignment="1" applyFont="1" applyNumberFormat="1">
      <alignment horizontal="center" readingOrder="0"/>
    </xf>
    <xf borderId="0" fillId="0" fontId="2" numFmtId="4" xfId="0" applyFont="1" applyNumberFormat="1"/>
    <xf borderId="0" fillId="0" fontId="2" numFmtId="0" xfId="0" applyFont="1"/>
    <xf borderId="10" fillId="7" fontId="7" numFmtId="1" xfId="0" applyAlignment="1" applyBorder="1" applyFill="1" applyFont="1" applyNumberFormat="1">
      <alignment vertical="bottom"/>
    </xf>
    <xf borderId="10" fillId="8" fontId="8" numFmtId="0" xfId="0" applyAlignment="1" applyBorder="1" applyFill="1" applyFont="1">
      <alignment vertical="bottom"/>
    </xf>
    <xf borderId="0" fillId="0" fontId="2" numFmtId="1" xfId="0" applyFont="1" applyNumberFormat="1"/>
    <xf borderId="11" fillId="9" fontId="9" numFmtId="1" xfId="0" applyAlignment="1" applyBorder="1" applyFill="1" applyFont="1" applyNumberFormat="1">
      <alignment horizontal="right" vertical="bottom"/>
    </xf>
    <xf borderId="0" fillId="2" fontId="9" numFmtId="170" xfId="0" applyAlignment="1" applyFont="1" applyNumberFormat="1">
      <alignment horizontal="right" vertical="bottom"/>
    </xf>
    <xf borderId="12" fillId="7" fontId="10" numFmtId="0" xfId="0" applyAlignment="1" applyBorder="1" applyFont="1">
      <alignment vertical="bottom"/>
    </xf>
    <xf borderId="12" fillId="7" fontId="10" numFmtId="170" xfId="0" applyAlignment="1" applyBorder="1" applyFont="1" applyNumberFormat="1">
      <alignment horizontal="right" vertical="bottom"/>
    </xf>
    <xf borderId="13" fillId="10" fontId="11" numFmtId="0" xfId="0" applyAlignment="1" applyBorder="1" applyFill="1" applyFont="1">
      <alignment horizontal="center" readingOrder="0"/>
    </xf>
    <xf borderId="14" fillId="10" fontId="11" numFmtId="0" xfId="0" applyAlignment="1" applyBorder="1" applyFont="1">
      <alignment horizontal="center"/>
    </xf>
    <xf borderId="9" fillId="10" fontId="11" numFmtId="0" xfId="0" applyAlignment="1" applyBorder="1" applyFont="1">
      <alignment horizontal="center"/>
    </xf>
    <xf borderId="7" fillId="10" fontId="11" numFmtId="0" xfId="0" applyAlignment="1" applyBorder="1" applyFont="1">
      <alignment horizontal="center" readingOrder="0"/>
    </xf>
    <xf borderId="7" fillId="0" fontId="3" numFmtId="4" xfId="0" applyAlignment="1" applyBorder="1" applyFont="1" applyNumberFormat="1">
      <alignment horizontal="center" readingOrder="0"/>
    </xf>
    <xf borderId="7" fillId="0" fontId="3" numFmtId="170" xfId="0" applyAlignment="1" applyBorder="1" applyFont="1" applyNumberFormat="1">
      <alignment horizontal="center" readingOrder="0"/>
    </xf>
    <xf borderId="7" fillId="0" fontId="3" numFmtId="10" xfId="0" applyAlignment="1" applyBorder="1" applyFont="1" applyNumberFormat="1">
      <alignment horizontal="center" readingOrder="0"/>
    </xf>
    <xf borderId="0" fillId="0" fontId="2" numFmtId="170" xfId="0" applyFont="1" applyNumberFormat="1"/>
    <xf borderId="0" fillId="0" fontId="2" numFmtId="10" xfId="0" applyFont="1" applyNumberFormat="1"/>
    <xf borderId="10" fillId="7" fontId="7" numFmtId="0" xfId="0" applyAlignment="1" applyBorder="1" applyFont="1">
      <alignment vertical="bottom"/>
    </xf>
    <xf borderId="11" fillId="9" fontId="9" numFmtId="0" xfId="0" applyAlignment="1" applyBorder="1" applyFont="1">
      <alignment horizontal="right" vertical="bottom"/>
    </xf>
    <xf borderId="0" fillId="11" fontId="12" numFmtId="0" xfId="0" applyAlignment="1" applyFill="1" applyFont="1">
      <alignment horizontal="center" readingOrder="0"/>
    </xf>
    <xf borderId="7" fillId="0" fontId="2" numFmtId="0" xfId="0" applyAlignment="1" applyBorder="1" applyFont="1">
      <alignment readingOrder="0"/>
    </xf>
    <xf borderId="7" fillId="0" fontId="2" numFmtId="0" xfId="0" applyAlignment="1" applyBorder="1" applyFont="1">
      <alignment horizontal="center" readingOrder="0"/>
    </xf>
    <xf borderId="7" fillId="0" fontId="2" numFmtId="0" xfId="0" applyAlignment="1" applyBorder="1" applyFont="1">
      <alignment horizontal="center"/>
    </xf>
    <xf borderId="7" fillId="2" fontId="3" numFmtId="0" xfId="0" applyAlignment="1" applyBorder="1" applyFont="1">
      <alignment vertical="bottom"/>
    </xf>
    <xf borderId="9" fillId="2" fontId="3" numFmtId="0" xfId="0" applyAlignment="1" applyBorder="1" applyFont="1">
      <alignment horizontal="center" vertical="bottom"/>
    </xf>
    <xf borderId="0" fillId="2" fontId="3" numFmtId="0" xfId="0" applyAlignment="1" applyFont="1">
      <alignment vertical="bottom"/>
    </xf>
    <xf borderId="0" fillId="2" fontId="3" numFmtId="0" xfId="0" applyAlignment="1" applyFont="1">
      <alignment horizontal="center" vertical="bottom"/>
    </xf>
    <xf borderId="0" fillId="0" fontId="2" numFmtId="9" xfId="0" applyAlignment="1" applyFont="1" applyNumberFormat="1">
      <alignment readingOrder="0"/>
    </xf>
    <xf borderId="0" fillId="0" fontId="2" numFmtId="3" xfId="0" applyFont="1" applyNumberFormat="1"/>
    <xf borderId="0" fillId="0" fontId="4" numFmtId="0" xfId="0" applyAlignment="1" applyFont="1">
      <alignment horizontal="center" shrinkToFit="0" vertical="bottom" wrapText="1"/>
    </xf>
    <xf borderId="7" fillId="2" fontId="3" numFmtId="0" xfId="0" applyAlignment="1" applyBorder="1" applyFont="1">
      <alignment horizontal="center" vertical="bottom"/>
    </xf>
    <xf borderId="7" fillId="0" fontId="3" numFmtId="0" xfId="0" applyAlignment="1" applyBorder="1" applyFont="1">
      <alignment horizontal="center" vertical="bottom"/>
    </xf>
    <xf borderId="7" fillId="3" fontId="3" numFmtId="0" xfId="0" applyAlignment="1" applyBorder="1" applyFont="1">
      <alignment horizontal="center" vertical="bottom"/>
    </xf>
    <xf borderId="7" fillId="2" fontId="4" numFmtId="0" xfId="0" applyAlignment="1" applyBorder="1" applyFont="1">
      <alignment horizontal="center" vertical="bottom"/>
    </xf>
    <xf borderId="7" fillId="4" fontId="3" numFmtId="0" xfId="0" applyAlignment="1" applyBorder="1" applyFont="1">
      <alignment horizontal="center" vertical="bottom"/>
    </xf>
    <xf borderId="14" fillId="10" fontId="11" numFmtId="0" xfId="0" applyAlignment="1" applyBorder="1" applyFont="1">
      <alignment horizontal="center"/>
    </xf>
    <xf borderId="9" fillId="10" fontId="11" numFmtId="0" xfId="0" applyAlignment="1" applyBorder="1" applyFont="1">
      <alignment horizontal="center"/>
    </xf>
    <xf borderId="0" fillId="12" fontId="3" numFmtId="0" xfId="0" applyAlignment="1" applyFill="1" applyFont="1">
      <alignment vertical="bottom"/>
    </xf>
    <xf borderId="0" fillId="12" fontId="13" numFmtId="0" xfId="0" applyAlignment="1" applyFont="1">
      <alignment vertical="bottom"/>
    </xf>
    <xf borderId="0" fillId="13" fontId="14" numFmtId="0" xfId="0" applyAlignment="1" applyFill="1" applyFont="1">
      <alignment vertical="bottom"/>
    </xf>
    <xf borderId="0" fillId="13" fontId="3" numFmtId="0" xfId="0" applyAlignment="1" applyFont="1">
      <alignment vertical="bottom"/>
    </xf>
    <xf borderId="15" fillId="12" fontId="13" numFmtId="0" xfId="0" applyAlignment="1" applyBorder="1" applyFont="1">
      <alignment vertical="bottom"/>
    </xf>
    <xf borderId="16" fillId="13" fontId="14" numFmtId="0" xfId="0" applyAlignment="1" applyBorder="1" applyFont="1">
      <alignment horizontal="center" vertical="bottom"/>
    </xf>
    <xf borderId="11" fillId="14" fontId="15" numFmtId="3" xfId="0" applyAlignment="1" applyBorder="1" applyFill="1" applyFont="1" applyNumberFormat="1">
      <alignment horizontal="right" vertical="bottom"/>
    </xf>
    <xf borderId="0" fillId="2" fontId="15" numFmtId="2" xfId="0" applyAlignment="1" applyFont="1" applyNumberFormat="1">
      <alignment horizontal="right" vertical="bottom"/>
    </xf>
    <xf borderId="0" fillId="2" fontId="15" numFmtId="4" xfId="0" applyAlignment="1" applyFont="1" applyNumberFormat="1">
      <alignment horizontal="right" vertical="bottom"/>
    </xf>
    <xf borderId="12" fillId="12" fontId="16" numFmtId="0" xfId="0" applyAlignment="1" applyBorder="1" applyFont="1">
      <alignment vertical="bottom"/>
    </xf>
    <xf borderId="12" fillId="12" fontId="16" numFmtId="2" xfId="0" applyAlignment="1" applyBorder="1" applyFont="1" applyNumberFormat="1">
      <alignment horizontal="right" vertical="bottom"/>
    </xf>
    <xf borderId="12" fillId="12" fontId="16" numFmtId="4" xfId="0" applyAlignment="1" applyBorder="1" applyFont="1" applyNumberFormat="1">
      <alignment horizontal="right" vertical="bottom"/>
    </xf>
    <xf borderId="0" fillId="0" fontId="2" numFmtId="2" xfId="0" applyFont="1" applyNumberFormat="1"/>
    <xf borderId="0" fillId="0" fontId="2" numFmtId="4" xfId="0" applyAlignment="1" applyFont="1" applyNumberFormat="1">
      <alignment horizontal="center"/>
    </xf>
    <xf borderId="0" fillId="0" fontId="4" numFmtId="0" xfId="0" applyAlignment="1" applyFont="1">
      <alignment vertical="bottom"/>
    </xf>
    <xf borderId="0" fillId="0" fontId="4" numFmtId="167" xfId="0" applyAlignment="1" applyFont="1" applyNumberFormat="1">
      <alignment horizontal="right" vertical="bottom"/>
    </xf>
    <xf borderId="7" fillId="15" fontId="17" numFmtId="0" xfId="0" applyAlignment="1" applyBorder="1" applyFill="1" applyFont="1">
      <alignment horizontal="center" readingOrder="0" vertical="center"/>
    </xf>
    <xf borderId="7" fillId="0" fontId="2" numFmtId="166" xfId="0" applyAlignment="1" applyBorder="1" applyFont="1" applyNumberFormat="1">
      <alignment horizontal="center" readingOrder="0" vertical="center"/>
    </xf>
    <xf borderId="7" fillId="0" fontId="2" numFmtId="0" xfId="0" applyAlignment="1" applyBorder="1" applyFont="1">
      <alignment horizontal="center" readingOrder="0" vertical="center"/>
    </xf>
    <xf borderId="7" fillId="0" fontId="2" numFmtId="1" xfId="0" applyAlignment="1" applyBorder="1" applyFont="1" applyNumberFormat="1">
      <alignment horizontal="center" readingOrder="0" vertical="center"/>
    </xf>
    <xf borderId="7" fillId="0" fontId="2" numFmtId="165" xfId="0" applyAlignment="1" applyBorder="1" applyFont="1" applyNumberFormat="1">
      <alignment horizontal="center" vertical="center"/>
    </xf>
    <xf borderId="7" fillId="0" fontId="2" numFmtId="166" xfId="0" applyAlignment="1" applyBorder="1" applyFont="1" applyNumberFormat="1">
      <alignment horizontal="center" readingOrder="0"/>
    </xf>
    <xf borderId="7" fillId="0" fontId="2" numFmtId="1" xfId="0" applyAlignment="1" applyBorder="1" applyFont="1" applyNumberFormat="1">
      <alignment horizontal="center" readingOrder="0"/>
    </xf>
    <xf borderId="7" fillId="0" fontId="2" numFmtId="165" xfId="0" applyAlignment="1" applyBorder="1" applyFont="1" applyNumberFormat="1">
      <alignment horizontal="center"/>
    </xf>
    <xf borderId="13" fillId="0" fontId="2" numFmtId="0" xfId="0" applyAlignment="1" applyBorder="1" applyFont="1">
      <alignment horizontal="center" readingOrder="0" vertical="center"/>
    </xf>
    <xf borderId="9" fillId="0" fontId="18" numFmtId="0" xfId="0" applyBorder="1" applyFont="1"/>
    <xf borderId="7" fillId="0" fontId="2" numFmtId="1" xfId="0" applyAlignment="1" applyBorder="1" applyFont="1" applyNumberFormat="1">
      <alignment horizontal="center" vertical="center"/>
    </xf>
    <xf borderId="13" fillId="0" fontId="17" numFmtId="0" xfId="0" applyAlignment="1" applyBorder="1" applyFont="1">
      <alignment horizontal="center" readingOrder="0" vertical="center"/>
    </xf>
    <xf borderId="7" fillId="0" fontId="17" numFmtId="1" xfId="0" applyAlignment="1" applyBorder="1" applyFont="1" applyNumberFormat="1">
      <alignment horizontal="center" vertical="center"/>
    </xf>
    <xf borderId="7" fillId="0" fontId="17" numFmtId="165" xfId="0" applyAlignment="1" applyBorder="1" applyFont="1" applyNumberFormat="1">
      <alignment horizontal="center" vertical="center"/>
    </xf>
    <xf borderId="7" fillId="0" fontId="2" numFmtId="169" xfId="0" applyAlignment="1" applyBorder="1" applyFont="1" applyNumberFormat="1">
      <alignment horizontal="center" readingOrder="0"/>
    </xf>
    <xf borderId="7" fillId="0" fontId="17" numFmtId="0" xfId="0" applyAlignment="1" applyBorder="1" applyFont="1">
      <alignment horizontal="center" vertical="center"/>
    </xf>
    <xf borderId="7" fillId="0" fontId="2" numFmtId="165" xfId="0" applyAlignment="1" applyBorder="1" applyFont="1" applyNumberFormat="1">
      <alignment horizontal="center" readingOrder="0"/>
    </xf>
    <xf borderId="7" fillId="0" fontId="2" numFmtId="165" xfId="0" applyAlignment="1" applyBorder="1" applyFont="1" applyNumberFormat="1">
      <alignment horizontal="center" readingOrder="0"/>
    </xf>
    <xf borderId="10" fillId="7" fontId="19" numFmtId="0" xfId="0" applyAlignment="1" applyBorder="1" applyFont="1">
      <alignment vertical="bottom"/>
    </xf>
    <xf borderId="10" fillId="8" fontId="20" numFmtId="0" xfId="0" applyAlignment="1" applyBorder="1" applyFont="1">
      <alignment vertical="bottom"/>
    </xf>
    <xf borderId="17" fillId="16" fontId="21" numFmtId="0" xfId="0" applyAlignment="1" applyBorder="1" applyFill="1" applyFont="1">
      <alignment horizontal="center" vertical="bottom"/>
    </xf>
    <xf borderId="18" fillId="16" fontId="21" numFmtId="0" xfId="0" applyAlignment="1" applyBorder="1" applyFont="1">
      <alignment horizontal="center" vertical="bottom"/>
    </xf>
    <xf borderId="18" fillId="16" fontId="21" numFmtId="0" xfId="0" applyAlignment="1" applyBorder="1" applyFont="1">
      <alignment horizontal="center" readingOrder="0" vertical="bottom"/>
    </xf>
    <xf borderId="0" fillId="16" fontId="21" numFmtId="0" xfId="0" applyAlignment="1" applyFont="1">
      <alignment horizontal="center" vertical="bottom"/>
    </xf>
    <xf borderId="19" fillId="16" fontId="21" numFmtId="2" xfId="0" applyAlignment="1" applyBorder="1" applyFont="1" applyNumberFormat="1">
      <alignment horizontal="center" vertical="bottom"/>
    </xf>
    <xf borderId="20" fillId="16" fontId="21" numFmtId="2" xfId="0" applyAlignment="1" applyBorder="1" applyFont="1" applyNumberFormat="1">
      <alignment horizontal="center" vertical="bottom"/>
    </xf>
    <xf borderId="21" fillId="0" fontId="18" numFmtId="0" xfId="0" applyBorder="1" applyFont="1"/>
    <xf borderId="22" fillId="0" fontId="18" numFmtId="0" xfId="0" applyBorder="1" applyFont="1"/>
    <xf borderId="19" fillId="16" fontId="21" numFmtId="171" xfId="0" applyAlignment="1" applyBorder="1" applyFont="1" applyNumberFormat="1">
      <alignment horizontal="center" vertical="bottom"/>
    </xf>
    <xf borderId="0" fillId="16" fontId="21" numFmtId="171" xfId="0" applyAlignment="1" applyFont="1" applyNumberFormat="1">
      <alignment horizontal="center" vertical="bottom"/>
    </xf>
    <xf borderId="0" fillId="12" fontId="13" numFmtId="0" xfId="0" applyAlignment="1" applyFont="1">
      <alignment vertical="bottom"/>
    </xf>
    <xf borderId="0" fillId="9" fontId="22" numFmtId="1" xfId="0" applyAlignment="1" applyFont="1" applyNumberFormat="1">
      <alignment horizontal="right" vertical="bottom"/>
    </xf>
    <xf borderId="23" fillId="9" fontId="22" numFmtId="4" xfId="0" applyAlignment="1" applyBorder="1" applyFont="1" applyNumberFormat="1">
      <alignment vertical="bottom"/>
    </xf>
    <xf borderId="0" fillId="2" fontId="22" numFmtId="4" xfId="0" applyAlignment="1" applyFont="1" applyNumberFormat="1">
      <alignment horizontal="right" vertical="bottom"/>
    </xf>
    <xf borderId="24" fillId="2" fontId="23" numFmtId="0" xfId="0" applyAlignment="1" applyBorder="1" applyFont="1">
      <alignment horizontal="center"/>
    </xf>
    <xf borderId="25" fillId="2" fontId="23" numFmtId="172" xfId="0" applyAlignment="1" applyBorder="1" applyFont="1" applyNumberFormat="1">
      <alignment horizontal="center"/>
    </xf>
    <xf borderId="25" fillId="2" fontId="23" numFmtId="1" xfId="0" applyAlignment="1" applyBorder="1" applyFont="1" applyNumberFormat="1">
      <alignment horizontal="center"/>
    </xf>
    <xf borderId="25" fillId="2" fontId="23" numFmtId="0" xfId="0" applyAlignment="1" applyBorder="1" applyFont="1">
      <alignment horizontal="center"/>
    </xf>
    <xf borderId="25" fillId="2" fontId="23" numFmtId="2" xfId="0" applyAlignment="1" applyBorder="1" applyFont="1" applyNumberFormat="1">
      <alignment horizontal="center"/>
    </xf>
    <xf borderId="26" fillId="2" fontId="4" numFmtId="0" xfId="0" applyAlignment="1" applyBorder="1" applyFont="1">
      <alignment horizontal="center"/>
    </xf>
    <xf borderId="27" fillId="0" fontId="18" numFmtId="0" xfId="0" applyBorder="1" applyFont="1"/>
    <xf borderId="28" fillId="0" fontId="18" numFmtId="0" xfId="0" applyBorder="1" applyFont="1"/>
    <xf borderId="25" fillId="0" fontId="3" numFmtId="173" xfId="0" applyAlignment="1" applyBorder="1" applyFont="1" applyNumberFormat="1">
      <alignment horizontal="center" vertical="bottom"/>
    </xf>
    <xf borderId="29" fillId="0" fontId="3" numFmtId="171" xfId="0" applyAlignment="1" applyBorder="1" applyFont="1" applyNumberFormat="1">
      <alignment horizontal="center" vertical="bottom"/>
    </xf>
    <xf borderId="0" fillId="0" fontId="2" numFmtId="1" xfId="0" applyFont="1" applyNumberFormat="1"/>
    <xf borderId="0" fillId="13" fontId="14" numFmtId="0" xfId="0" applyAlignment="1" applyFont="1">
      <alignment vertical="bottom"/>
    </xf>
    <xf borderId="0" fillId="9" fontId="22" numFmtId="0" xfId="0" applyAlignment="1" applyFont="1">
      <alignment vertical="bottom"/>
    </xf>
    <xf borderId="30" fillId="2" fontId="23" numFmtId="0" xfId="0" applyAlignment="1" applyBorder="1" applyFont="1">
      <alignment horizontal="center"/>
    </xf>
    <xf borderId="7" fillId="2" fontId="23" numFmtId="172" xfId="0" applyAlignment="1" applyBorder="1" applyFont="1" applyNumberFormat="1">
      <alignment horizontal="center"/>
    </xf>
    <xf borderId="7" fillId="2" fontId="23" numFmtId="1" xfId="0" applyAlignment="1" applyBorder="1" applyFont="1" applyNumberFormat="1">
      <alignment horizontal="center"/>
    </xf>
    <xf borderId="7" fillId="2" fontId="23" numFmtId="0" xfId="0" applyAlignment="1" applyBorder="1" applyFont="1">
      <alignment horizontal="center"/>
    </xf>
    <xf borderId="7" fillId="2" fontId="23" numFmtId="2" xfId="0" applyAlignment="1" applyBorder="1" applyFont="1" applyNumberFormat="1">
      <alignment horizontal="center"/>
    </xf>
    <xf borderId="31" fillId="0" fontId="18" numFmtId="0" xfId="0" applyBorder="1" applyFont="1"/>
    <xf borderId="32" fillId="0" fontId="18" numFmtId="0" xfId="0" applyBorder="1" applyFont="1"/>
    <xf borderId="7" fillId="0" fontId="3" numFmtId="173" xfId="0" applyAlignment="1" applyBorder="1" applyFont="1" applyNumberFormat="1">
      <alignment horizontal="center" vertical="bottom"/>
    </xf>
    <xf borderId="33" fillId="0" fontId="3" numFmtId="171" xfId="0" applyAlignment="1" applyBorder="1" applyFont="1" applyNumberFormat="1">
      <alignment horizontal="center" vertical="bottom"/>
    </xf>
    <xf borderId="15" fillId="12" fontId="13" numFmtId="0" xfId="0" applyAlignment="1" applyBorder="1" applyFont="1">
      <alignment vertical="bottom"/>
    </xf>
    <xf borderId="16" fillId="13" fontId="14" numFmtId="0" xfId="0" applyAlignment="1" applyBorder="1" applyFont="1">
      <alignment horizontal="center" vertical="bottom"/>
    </xf>
    <xf borderId="0" fillId="2" fontId="15" numFmtId="0" xfId="0" applyAlignment="1" applyFont="1">
      <alignment horizontal="right" vertical="bottom"/>
    </xf>
    <xf borderId="34" fillId="2" fontId="23" numFmtId="0" xfId="0" applyAlignment="1" applyBorder="1" applyFont="1">
      <alignment horizontal="center"/>
    </xf>
    <xf borderId="35" fillId="2" fontId="23" numFmtId="172" xfId="0" applyAlignment="1" applyBorder="1" applyFont="1" applyNumberFormat="1">
      <alignment horizontal="center"/>
    </xf>
    <xf borderId="35" fillId="2" fontId="23" numFmtId="1" xfId="0" applyAlignment="1" applyBorder="1" applyFont="1" applyNumberFormat="1">
      <alignment horizontal="center"/>
    </xf>
    <xf borderId="35" fillId="2" fontId="23" numFmtId="0" xfId="0" applyAlignment="1" applyBorder="1" applyFont="1">
      <alignment horizontal="center"/>
    </xf>
    <xf borderId="35" fillId="2" fontId="23" numFmtId="2" xfId="0" applyAlignment="1" applyBorder="1" applyFont="1" applyNumberFormat="1">
      <alignment horizontal="center"/>
    </xf>
    <xf borderId="36" fillId="0" fontId="18" numFmtId="0" xfId="0" applyBorder="1" applyFont="1"/>
    <xf borderId="37" fillId="0" fontId="18" numFmtId="0" xfId="0" applyBorder="1" applyFont="1"/>
    <xf borderId="38" fillId="0" fontId="18" numFmtId="0" xfId="0" applyBorder="1" applyFont="1"/>
    <xf borderId="35" fillId="0" fontId="3" numFmtId="173" xfId="0" applyAlignment="1" applyBorder="1" applyFont="1" applyNumberFormat="1">
      <alignment horizontal="center" vertical="bottom"/>
    </xf>
    <xf borderId="39" fillId="0" fontId="3" numFmtId="171" xfId="0" applyAlignment="1" applyBorder="1" applyFont="1" applyNumberFormat="1">
      <alignment horizontal="center" vertical="bottom"/>
    </xf>
    <xf borderId="40" fillId="7" fontId="22" numFmtId="0" xfId="0" applyAlignment="1" applyBorder="1" applyFont="1">
      <alignment vertical="bottom"/>
    </xf>
    <xf borderId="40" fillId="7" fontId="22" numFmtId="4" xfId="0" applyAlignment="1" applyBorder="1" applyFont="1" applyNumberFormat="1">
      <alignment vertical="bottom"/>
    </xf>
    <xf borderId="40" fillId="7" fontId="22" numFmtId="4" xfId="0" applyAlignment="1" applyBorder="1" applyFont="1" applyNumberFormat="1">
      <alignment horizontal="right" vertical="bottom"/>
    </xf>
    <xf borderId="41" fillId="0" fontId="3" numFmtId="171" xfId="0" applyAlignment="1" applyBorder="1" applyFont="1" applyNumberFormat="1">
      <alignment horizontal="center" vertical="bottom"/>
    </xf>
    <xf borderId="8" fillId="0" fontId="3" numFmtId="173" xfId="0" applyAlignment="1" applyBorder="1" applyFont="1" applyNumberFormat="1">
      <alignment horizontal="center" vertical="bottom"/>
    </xf>
    <xf borderId="42" fillId="0" fontId="3" numFmtId="171" xfId="0" applyAlignment="1" applyBorder="1" applyFont="1" applyNumberFormat="1">
      <alignment horizontal="center" vertical="bottom"/>
    </xf>
    <xf borderId="0" fillId="2" fontId="3" numFmtId="0" xfId="0" applyAlignment="1" applyFont="1">
      <alignment vertical="bottom"/>
    </xf>
    <xf borderId="0" fillId="9" fontId="22" numFmtId="0" xfId="0" applyAlignment="1" applyFont="1">
      <alignment vertical="bottom"/>
    </xf>
    <xf borderId="40" fillId="7" fontId="22" numFmtId="0" xfId="0" applyAlignment="1" applyBorder="1" applyFont="1">
      <alignment vertical="bottom"/>
    </xf>
    <xf borderId="12" fillId="12" fontId="16" numFmtId="0" xfId="0" applyAlignment="1" applyBorder="1" applyFont="1">
      <alignment vertical="bottom"/>
    </xf>
    <xf borderId="12" fillId="12" fontId="16" numFmtId="0" xfId="0" applyAlignment="1" applyBorder="1" applyFont="1">
      <alignment horizontal="right" vertical="bottom"/>
    </xf>
    <xf borderId="7" fillId="2" fontId="3" numFmtId="0" xfId="0" applyBorder="1" applyFont="1"/>
    <xf borderId="0" fillId="0" fontId="2" numFmtId="4" xfId="0" applyAlignment="1" applyFont="1" applyNumberFormat="1">
      <alignment readingOrder="0"/>
    </xf>
    <xf borderId="0" fillId="0" fontId="24" numFmtId="174" xfId="0" applyFont="1" applyNumberFormat="1"/>
    <xf borderId="0" fillId="0" fontId="2" numFmtId="174" xfId="0" applyFont="1" applyNumberFormat="1"/>
    <xf borderId="23" fillId="9" fontId="22" numFmtId="0" xfId="0" applyAlignment="1" applyBorder="1" applyFont="1">
      <alignment vertical="bottom"/>
    </xf>
    <xf borderId="43" fillId="0" fontId="3" numFmtId="173" xfId="0" applyAlignment="1" applyBorder="1" applyFont="1" applyNumberFormat="1">
      <alignment horizontal="center" vertical="bottom"/>
    </xf>
    <xf borderId="44" fillId="0" fontId="3" numFmtId="171" xfId="0" applyAlignment="1" applyBorder="1" applyFont="1" applyNumberFormat="1">
      <alignment horizontal="center" vertical="bottom"/>
    </xf>
    <xf borderId="35" fillId="2" fontId="3" numFmtId="0" xfId="0" applyBorder="1" applyFont="1"/>
    <xf borderId="25" fillId="2" fontId="3" numFmtId="175" xfId="0" applyAlignment="1" applyBorder="1" applyFont="1" applyNumberFormat="1">
      <alignment horizontal="center" vertical="bottom"/>
    </xf>
    <xf borderId="29" fillId="2" fontId="3" numFmtId="171" xfId="0" applyAlignment="1" applyBorder="1" applyFont="1" applyNumberFormat="1">
      <alignment horizontal="center" vertical="bottom"/>
    </xf>
    <xf borderId="8" fillId="2" fontId="23" numFmtId="172" xfId="0" applyAlignment="1" applyBorder="1" applyFont="1" applyNumberFormat="1">
      <alignment horizontal="center"/>
    </xf>
    <xf borderId="8" fillId="2" fontId="23" numFmtId="1" xfId="0" applyAlignment="1" applyBorder="1" applyFont="1" applyNumberFormat="1">
      <alignment horizontal="center"/>
    </xf>
    <xf borderId="7" fillId="2" fontId="3" numFmtId="175" xfId="0" applyAlignment="1" applyBorder="1" applyFont="1" applyNumberFormat="1">
      <alignment horizontal="center" vertical="bottom"/>
    </xf>
    <xf borderId="33" fillId="2" fontId="3" numFmtId="171" xfId="0" applyAlignment="1" applyBorder="1" applyFont="1" applyNumberFormat="1">
      <alignment horizontal="center" vertical="bottom"/>
    </xf>
    <xf borderId="45" fillId="2" fontId="23" numFmtId="0" xfId="0" applyAlignment="1" applyBorder="1" applyFont="1">
      <alignment horizontal="center"/>
    </xf>
    <xf borderId="8" fillId="2" fontId="23" numFmtId="0" xfId="0" applyAlignment="1" applyBorder="1" applyFont="1">
      <alignment horizontal="center"/>
    </xf>
    <xf borderId="8" fillId="2" fontId="23" numFmtId="2" xfId="0" applyAlignment="1" applyBorder="1" applyFont="1" applyNumberFormat="1">
      <alignment horizontal="center"/>
    </xf>
    <xf borderId="43" fillId="0" fontId="3" numFmtId="175" xfId="0" applyAlignment="1" applyBorder="1" applyFont="1" applyNumberFormat="1">
      <alignment horizontal="center" vertical="bottom"/>
    </xf>
    <xf borderId="8" fillId="2" fontId="3" numFmtId="0" xfId="0" applyBorder="1" applyFont="1"/>
    <xf borderId="46" fillId="2" fontId="3" numFmtId="2" xfId="0" applyBorder="1" applyFont="1" applyNumberFormat="1"/>
    <xf borderId="47" fillId="2" fontId="3" numFmtId="2" xfId="0" applyBorder="1" applyFont="1" applyNumberFormat="1"/>
    <xf borderId="8" fillId="0" fontId="3" numFmtId="175" xfId="0" applyAlignment="1" applyBorder="1" applyFont="1" applyNumberFormat="1">
      <alignment vertical="bottom"/>
    </xf>
    <xf borderId="48" fillId="0" fontId="3" numFmtId="171" xfId="0" applyAlignment="1" applyBorder="1" applyFont="1" applyNumberFormat="1">
      <alignment vertical="bottom"/>
    </xf>
    <xf borderId="13" fillId="2" fontId="3" numFmtId="2" xfId="0" applyBorder="1" applyFont="1" applyNumberFormat="1"/>
    <xf borderId="19" fillId="2" fontId="3" numFmtId="2" xfId="0" applyBorder="1" applyFont="1" applyNumberFormat="1"/>
    <xf borderId="9" fillId="0" fontId="3" numFmtId="171" xfId="0" applyAlignment="1" applyBorder="1" applyFont="1" applyNumberFormat="1">
      <alignment vertical="bottom"/>
    </xf>
    <xf borderId="8" fillId="2" fontId="3" numFmtId="172" xfId="0" applyBorder="1" applyFont="1" applyNumberFormat="1"/>
    <xf borderId="8" fillId="2" fontId="3" numFmtId="1" xfId="0" applyBorder="1" applyFont="1" applyNumberFormat="1"/>
    <xf borderId="8" fillId="2" fontId="3" numFmtId="2" xfId="0" applyBorder="1" applyFont="1" applyNumberFormat="1"/>
    <xf borderId="0" fillId="0" fontId="2" numFmtId="10" xfId="0" applyAlignment="1" applyFont="1" applyNumberFormat="1">
      <alignment readingOrder="0"/>
    </xf>
    <xf borderId="0" fillId="2" fontId="15" numFmtId="0" xfId="0" applyAlignment="1" applyFont="1">
      <alignment horizontal="right" vertical="bottom"/>
    </xf>
    <xf borderId="12" fillId="12" fontId="16" numFmtId="0" xfId="0" applyAlignment="1" applyBorder="1" applyFont="1">
      <alignment horizontal="right" vertical="bottom"/>
    </xf>
    <xf borderId="7" fillId="0" fontId="3" numFmtId="0" xfId="0" applyBorder="1" applyFont="1"/>
    <xf borderId="0" fillId="0" fontId="2" numFmtId="165" xfId="0" applyFont="1" applyNumberFormat="1"/>
    <xf borderId="0" fillId="0" fontId="2" numFmtId="167" xfId="0" applyAlignment="1" applyFont="1" applyNumberFormat="1">
      <alignment readingOrder="0"/>
    </xf>
    <xf borderId="13" fillId="10" fontId="11" numFmtId="0" xfId="0" applyAlignment="1" applyBorder="1" applyFont="1">
      <alignment horizontal="center"/>
    </xf>
    <xf borderId="14" fillId="0" fontId="18" numFmtId="0" xfId="0" applyBorder="1" applyFont="1"/>
    <xf borderId="0" fillId="12" fontId="3" numFmtId="0" xfId="0" applyAlignment="1" applyFont="1">
      <alignment vertical="bottom"/>
    </xf>
    <xf borderId="0" fillId="12" fontId="13" numFmtId="0" xfId="0" applyAlignment="1" applyFont="1">
      <alignment vertical="bottom"/>
    </xf>
    <xf borderId="8" fillId="10" fontId="11" numFmtId="0" xfId="0" applyAlignment="1" applyBorder="1" applyFont="1">
      <alignment horizontal="center"/>
    </xf>
    <xf borderId="48" fillId="10" fontId="11" numFmtId="0" xfId="0" applyAlignment="1" applyBorder="1" applyFont="1">
      <alignment horizontal="center"/>
    </xf>
    <xf borderId="49" fillId="13" fontId="14" numFmtId="0" xfId="0" applyAlignment="1" applyBorder="1" applyFont="1">
      <alignment shrinkToFit="0" vertical="bottom" wrapText="0"/>
    </xf>
    <xf borderId="49" fillId="13" fontId="14" numFmtId="0" xfId="0" applyAlignment="1" applyBorder="1" applyFont="1">
      <alignment vertical="bottom"/>
    </xf>
    <xf borderId="8" fillId="0" fontId="3" numFmtId="4" xfId="0" applyAlignment="1" applyBorder="1" applyFont="1" applyNumberFormat="1">
      <alignment horizontal="center"/>
    </xf>
    <xf borderId="48" fillId="0" fontId="3" numFmtId="4" xfId="0" applyAlignment="1" applyBorder="1" applyFont="1" applyNumberFormat="1">
      <alignment horizontal="center"/>
    </xf>
    <xf borderId="48" fillId="0" fontId="3" numFmtId="0" xfId="0" applyAlignment="1" applyBorder="1" applyFont="1">
      <alignment readingOrder="0"/>
    </xf>
    <xf borderId="48" fillId="0" fontId="3" numFmtId="10" xfId="0" applyAlignment="1" applyBorder="1" applyFont="1" applyNumberFormat="1">
      <alignment horizontal="center"/>
    </xf>
    <xf borderId="15" fillId="12" fontId="13" numFmtId="0" xfId="0" applyAlignment="1" applyBorder="1" applyFont="1">
      <alignment vertical="bottom"/>
    </xf>
    <xf borderId="15" fillId="13" fontId="14" numFmtId="0" xfId="0" applyAlignment="1" applyBorder="1" applyFont="1">
      <alignment horizontal="center" vertical="bottom"/>
    </xf>
    <xf borderId="11" fillId="14" fontId="15" numFmtId="3" xfId="0" applyAlignment="1" applyBorder="1" applyFont="1" applyNumberFormat="1">
      <alignment horizontal="right" vertical="bottom"/>
    </xf>
    <xf borderId="0" fillId="2" fontId="15" numFmtId="4" xfId="0" applyAlignment="1" applyFont="1" applyNumberFormat="1">
      <alignment horizontal="right" vertical="bottom"/>
    </xf>
    <xf borderId="50" fillId="14" fontId="15" numFmtId="3" xfId="0" applyAlignment="1" applyBorder="1" applyFont="1" applyNumberFormat="1">
      <alignment horizontal="right" vertical="bottom"/>
    </xf>
    <xf borderId="51" fillId="2" fontId="15" numFmtId="2" xfId="0" applyAlignment="1" applyBorder="1" applyFont="1" applyNumberFormat="1">
      <alignment horizontal="right" vertical="bottom"/>
    </xf>
    <xf borderId="51" fillId="2" fontId="3" numFmtId="0" xfId="0" applyAlignment="1" applyBorder="1" applyFont="1">
      <alignment vertical="bottom"/>
    </xf>
    <xf borderId="51" fillId="2" fontId="15" numFmtId="4" xfId="0" applyAlignment="1" applyBorder="1" applyFont="1" applyNumberFormat="1">
      <alignment horizontal="right" vertical="bottom"/>
    </xf>
    <xf borderId="0" fillId="12" fontId="16" numFmtId="0" xfId="0" applyAlignment="1" applyFont="1">
      <alignment vertical="bottom"/>
    </xf>
    <xf borderId="0" fillId="12" fontId="16" numFmtId="4" xfId="0" applyAlignment="1" applyFont="1" applyNumberFormat="1">
      <alignment horizontal="right" vertical="bottom"/>
    </xf>
    <xf borderId="0" fillId="17" fontId="2" numFmtId="0" xfId="0" applyAlignment="1" applyFill="1" applyFont="1">
      <alignment readingOrder="0"/>
    </xf>
    <xf borderId="0" fillId="17" fontId="2" numFmtId="1" xfId="0" applyAlignment="1" applyFont="1" applyNumberFormat="1">
      <alignment readingOrder="0"/>
    </xf>
    <xf borderId="0" fillId="17" fontId="2" numFmtId="1" xfId="0" applyFont="1" applyNumberFormat="1"/>
    <xf borderId="0" fillId="17" fontId="2" numFmtId="0" xfId="0" applyFont="1"/>
    <xf borderId="0" fillId="0" fontId="2" numFmtId="1" xfId="0" applyAlignment="1" applyFont="1" applyNumberFormat="1">
      <alignment readingOrder="0"/>
    </xf>
    <xf borderId="7" fillId="2" fontId="16" numFmtId="0" xfId="0" applyAlignment="1" applyBorder="1" applyFont="1">
      <alignment horizontal="center" readingOrder="0" shrinkToFit="0" wrapText="1"/>
    </xf>
    <xf borderId="8" fillId="0" fontId="4" numFmtId="0" xfId="0" applyAlignment="1" applyBorder="1" applyFont="1">
      <alignment horizontal="center" shrinkToFit="0" wrapText="1"/>
    </xf>
    <xf borderId="7" fillId="18" fontId="16" numFmtId="167" xfId="0" applyAlignment="1" applyBorder="1" applyFill="1" applyFont="1" applyNumberFormat="1">
      <alignment horizontal="center" shrinkToFit="0" wrapText="1"/>
    </xf>
    <xf borderId="8" fillId="2" fontId="15" numFmtId="0" xfId="0" applyAlignment="1" applyBorder="1" applyFont="1">
      <alignment horizontal="center" readingOrder="0"/>
    </xf>
    <xf borderId="8" fillId="2" fontId="15" numFmtId="0" xfId="0" applyAlignment="1" applyBorder="1" applyFont="1">
      <alignment horizontal="center"/>
    </xf>
    <xf borderId="8" fillId="18" fontId="15" numFmtId="0" xfId="0" applyAlignment="1" applyBorder="1" applyFont="1">
      <alignment horizontal="center"/>
    </xf>
    <xf borderId="8" fillId="3" fontId="15" numFmtId="0" xfId="0" applyAlignment="1" applyBorder="1" applyFont="1">
      <alignment horizontal="center"/>
    </xf>
    <xf borderId="8" fillId="0" fontId="15" numFmtId="0" xfId="0" applyAlignment="1" applyBorder="1" applyFont="1">
      <alignment horizontal="center" readingOrder="0"/>
    </xf>
    <xf borderId="8" fillId="3" fontId="15" numFmtId="0" xfId="0" applyAlignment="1" applyBorder="1" applyFont="1">
      <alignment horizontal="center" readingOrder="0"/>
    </xf>
    <xf borderId="8" fillId="2" fontId="16" numFmtId="0" xfId="0" applyAlignment="1" applyBorder="1" applyFont="1">
      <alignment horizontal="center" readingOrder="0"/>
    </xf>
    <xf borderId="8" fillId="4" fontId="15" numFmtId="0" xfId="0" applyAlignment="1" applyBorder="1" applyFont="1">
      <alignment horizontal="center" readingOrder="0"/>
    </xf>
    <xf borderId="7" fillId="19" fontId="1" numFmtId="0" xfId="0" applyAlignment="1" applyBorder="1" applyFill="1" applyFont="1">
      <alignment horizontal="center" readingOrder="0" shrinkToFit="0" vertical="center" wrapText="1"/>
    </xf>
    <xf borderId="7" fillId="20" fontId="2" numFmtId="0" xfId="0" applyAlignment="1" applyBorder="1" applyFill="1" applyFont="1">
      <alignment horizontal="left" readingOrder="0"/>
    </xf>
    <xf borderId="7" fillId="20" fontId="2" numFmtId="0" xfId="0" applyAlignment="1" applyBorder="1" applyFont="1">
      <alignment horizontal="center" readingOrder="0"/>
    </xf>
    <xf borderId="7" fillId="21" fontId="2" numFmtId="0" xfId="0" applyAlignment="1" applyBorder="1" applyFill="1" applyFont="1">
      <alignment horizontal="left" readingOrder="0"/>
    </xf>
    <xf borderId="7" fillId="21" fontId="2" numFmtId="0" xfId="0" applyAlignment="1" applyBorder="1" applyFont="1">
      <alignment horizontal="center" readingOrder="0"/>
    </xf>
    <xf borderId="7" fillId="21" fontId="2" numFmtId="0" xfId="0" applyAlignment="1" applyBorder="1" applyFont="1">
      <alignment horizontal="center"/>
    </xf>
    <xf borderId="7" fillId="22" fontId="2" numFmtId="0" xfId="0" applyAlignment="1" applyBorder="1" applyFill="1" applyFont="1">
      <alignment horizontal="left" readingOrder="0"/>
    </xf>
    <xf borderId="7" fillId="22" fontId="2" numFmtId="0" xfId="0" applyAlignment="1" applyBorder="1" applyFont="1">
      <alignment horizontal="center" readingOrder="0"/>
    </xf>
    <xf borderId="7" fillId="17" fontId="2" numFmtId="0" xfId="0" applyAlignment="1" applyBorder="1" applyFont="1">
      <alignment horizontal="left" readingOrder="0"/>
    </xf>
    <xf borderId="7" fillId="17" fontId="2" numFmtId="0" xfId="0" applyAlignment="1" applyBorder="1" applyFont="1">
      <alignment horizontal="center" readingOrder="0"/>
    </xf>
    <xf borderId="0" fillId="0" fontId="2" numFmtId="0" xfId="0" applyAlignment="1" applyFont="1">
      <alignment horizontal="left"/>
    </xf>
    <xf borderId="7" fillId="2" fontId="16" numFmtId="0" xfId="0" applyAlignment="1" applyBorder="1" applyFont="1">
      <alignment horizontal="center" shrinkToFit="0" wrapText="1"/>
    </xf>
    <xf borderId="0" fillId="0" fontId="4" numFmtId="0" xfId="0" applyAlignment="1" applyFont="1">
      <alignment horizontal="center" readingOrder="0" shrinkToFit="0" wrapText="1"/>
    </xf>
    <xf borderId="7" fillId="2" fontId="15" numFmtId="0" xfId="0" applyAlignment="1" applyBorder="1" applyFont="1">
      <alignment horizontal="center"/>
    </xf>
    <xf borderId="7" fillId="2" fontId="15" numFmtId="0" xfId="0" applyAlignment="1" applyBorder="1" applyFont="1">
      <alignment horizontal="center" readingOrder="0"/>
    </xf>
    <xf borderId="7" fillId="0" fontId="15" numFmtId="0" xfId="0" applyAlignment="1" applyBorder="1" applyFont="1">
      <alignment horizontal="center"/>
    </xf>
    <xf borderId="7" fillId="3" fontId="15" numFmtId="0" xfId="0" applyAlignment="1" applyBorder="1" applyFont="1">
      <alignment horizontal="center"/>
    </xf>
    <xf borderId="7" fillId="2" fontId="16" numFmtId="0" xfId="0" applyAlignment="1" applyBorder="1" applyFont="1">
      <alignment horizontal="center"/>
    </xf>
    <xf borderId="7" fillId="4" fontId="15" numFmtId="0" xfId="0" applyAlignment="1" applyBorder="1" applyFont="1">
      <alignment horizontal="center"/>
    </xf>
    <xf borderId="7" fillId="2" fontId="16" numFmtId="0" xfId="0" applyAlignment="1" applyBorder="1" applyFont="1">
      <alignment horizontal="center" shrinkToFit="0" wrapText="1"/>
    </xf>
    <xf borderId="0" fillId="0" fontId="17" numFmtId="0" xfId="0" applyAlignment="1" applyFont="1">
      <alignment horizontal="center" readingOrder="0"/>
    </xf>
    <xf borderId="0" fillId="0" fontId="17" numFmtId="167" xfId="0" applyAlignment="1" applyFont="1" applyNumberFormat="1">
      <alignment horizontal="center" readingOrder="0"/>
    </xf>
    <xf borderId="8" fillId="0" fontId="15" numFmtId="0" xfId="0" applyAlignment="1" applyBorder="1" applyFont="1">
      <alignment horizontal="center"/>
    </xf>
    <xf borderId="8" fillId="3" fontId="15" numFmtId="0" xfId="0" applyAlignment="1" applyBorder="1" applyFont="1">
      <alignment horizontal="center"/>
    </xf>
    <xf borderId="8" fillId="2" fontId="16" numFmtId="0" xfId="0" applyAlignment="1" applyBorder="1" applyFont="1">
      <alignment horizontal="center"/>
    </xf>
    <xf borderId="8" fillId="4" fontId="15" numFmtId="0" xfId="0" applyAlignment="1" applyBorder="1" applyFont="1">
      <alignment horizontal="center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6C7687"/>
          <bgColor rgb="FF6C7687"/>
        </patternFill>
      </fill>
      <border/>
    </dxf>
    <dxf>
      <font/>
      <fill>
        <patternFill patternType="solid">
          <fgColor rgb="FFEBEFF1"/>
          <bgColor rgb="FFEBEFF1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</dxfs>
  <tableStyles count="1">
    <tableStyle count="3" pivot="0" name="Datos6-Sayer-Autoabasto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pivotCacheDefinition" Target="pivotCache/pivotCacheDefinition1.xml"/><Relationship Id="rId43" Type="http://schemas.openxmlformats.org/officeDocument/2006/relationships/worksheet" Target="worksheets/sheet40.xml"/><Relationship Id="rId46" Type="http://schemas.openxmlformats.org/officeDocument/2006/relationships/pivotCacheDefinition" Target="pivotCache/pivotCacheDefinition3.xml"/><Relationship Id="rId45" Type="http://schemas.openxmlformats.org/officeDocument/2006/relationships/pivotCacheDefinition" Target="pivotCache/pivotCacheDefinition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pivotCacheDefinition" Target="pivotCache/pivotCacheDefinition5.xml"/><Relationship Id="rId47" Type="http://schemas.openxmlformats.org/officeDocument/2006/relationships/pivotCacheDefinition" Target="pivotCache/pivotCacheDefinition4.xml"/><Relationship Id="rId49" Type="http://schemas.openxmlformats.org/officeDocument/2006/relationships/pivotCacheDefinition" Target="pivotCache/pivotCacheDefinition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0" Type="http://schemas.openxmlformats.org/officeDocument/2006/relationships/pivotCacheDefinition" Target="pivotCache/pivotCacheDefinition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Precio del litro por Semana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'Tabla dinámica 30'!$B$1</c:f>
            </c:strRef>
          </c:tx>
          <c:cat>
            <c:strRef>
              <c:f>'Tabla dinámica 30'!$A$2:$A$30</c:f>
            </c:strRef>
          </c:cat>
          <c:val>
            <c:numRef>
              <c:f>'Tabla dinámica 30'!$B$2:$B$30</c:f>
              <c:numCache/>
            </c:numRef>
          </c:val>
        </c:ser>
        <c:ser>
          <c:idx val="1"/>
          <c:order val="1"/>
          <c:tx>
            <c:strRef>
              <c:f>'Tabla dinámica 30'!$B$1</c:f>
            </c:strRef>
          </c:tx>
          <c:cat>
            <c:strRef>
              <c:f>'Tabla dinámica 30'!$A$2:$A$30</c:f>
            </c:strRef>
          </c:cat>
          <c:val>
            <c:numRef>
              <c:f>'Tabla dinámica 30'!$B$2:$B$30</c:f>
              <c:numCache/>
            </c:numRef>
          </c:val>
        </c:ser>
        <c:axId val="360776286"/>
        <c:axId val="1518398563"/>
      </c:barChart>
      <c:catAx>
        <c:axId val="36077628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Semana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18398563"/>
      </c:catAx>
      <c:valAx>
        <c:axId val="1518398563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36077628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923925</xdr:colOff>
      <xdr:row>0</xdr:row>
      <xdr:rowOff>0</xdr:rowOff>
    </xdr:from>
    <xdr:ext cx="13515975" cy="623887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5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6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7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O10995" sheet="Cargas"/>
  </cacheSource>
  <cacheFields>
    <cacheField name="Unidad">
      <sharedItems containsBlank="1" containsMixedTypes="1" containsNumber="1" containsInteger="1">
        <n v="1892.0"/>
        <n v="1683.0"/>
        <n v="1975.0"/>
        <n v="1854.0"/>
        <n v="1935.0"/>
        <n v="2046.0"/>
        <n v="1879.0"/>
        <n v="2006.0"/>
        <n v="1685.0"/>
        <n v="1735.0"/>
        <n v="2016.0"/>
        <n v="1754.0"/>
        <n v="1866.0"/>
        <n v="2020.0"/>
        <n v="2021.0"/>
        <n v="2007.0"/>
        <n v="1812.0"/>
        <n v="1768.0"/>
        <n v="1688.0"/>
        <n v="1945.0"/>
        <n v="1757.0"/>
        <n v="1953.0"/>
        <n v="1974.0"/>
        <n v="1633.0"/>
        <n v="2018.0"/>
        <n v="1642.0"/>
        <n v="1629.0"/>
        <n v="1976.0"/>
        <n v="2017.0"/>
        <n v="1779.0"/>
        <n v="1965.0"/>
        <n v="1693.0"/>
        <n v="1946.0"/>
        <n v="1996.0"/>
        <n v="1932.0"/>
        <n v="1909.0"/>
        <s v="MANTENIMIENTO MEXICO"/>
        <n v="1993.0"/>
        <n v="1807.0"/>
        <n v="1982.0"/>
        <n v="1952.0"/>
        <n v="1762.0"/>
        <n v="1864.0"/>
        <n v="2010.0"/>
        <n v="1891.0"/>
        <n v="1961.0"/>
        <n v="1871.0"/>
        <n v="1821.0"/>
        <n v="1995.0"/>
        <n v="1950.0"/>
        <n v="1888.0"/>
        <n v="1883.0"/>
        <n v="1711.0"/>
        <n v="1991.0"/>
        <n v="1955.0"/>
        <n v="1809.0"/>
        <n v="2019.0"/>
        <n v="1780.0"/>
        <n v="1936.0"/>
        <n v="1881.0"/>
        <n v="1992.0"/>
        <n v="1863.0"/>
        <n v="1933.0"/>
        <n v="1695.0"/>
        <n v="1861.0"/>
        <n v="1990.0"/>
        <n v="1957.0"/>
        <n v="1827.0"/>
        <n v="1689.0"/>
        <n v="1989.0"/>
        <n v="1944.0"/>
        <n v="1960.0"/>
        <n v="1954.0"/>
        <n v="2011.0"/>
        <n v="2008.0"/>
        <n v="1958.0"/>
        <n v="1628.0"/>
        <n v="1720.0"/>
        <n v="1959.0"/>
        <n v="1759.0"/>
        <n v="1885.0"/>
        <n v="1875.0"/>
        <n v="1964.0"/>
        <n v="1859.0"/>
        <n v="1983.0"/>
        <n v="1963.0"/>
        <n v="2015.0"/>
        <n v="2002.0"/>
        <n v="1847.0"/>
        <n v="1987.0"/>
        <n v="1829.0"/>
        <n v="1999.0"/>
        <n v="1882.0"/>
        <n v="1973.0"/>
        <n v="2012.0"/>
        <n v="1880.0"/>
        <n v="1740.0"/>
        <n v="1853.0"/>
        <n v="1804.0"/>
        <n v="1698.0"/>
        <n v="1968.0"/>
        <n v="2047.0"/>
        <s v="DC02"/>
        <n v="1778.0"/>
        <n v="1665.0"/>
        <s v="DC05"/>
        <n v="1805.0"/>
        <n v="1948.0"/>
        <n v="1806.0"/>
        <n v="1903.0"/>
        <n v="1970.0"/>
        <n v="1966.0"/>
        <n v="1848.0"/>
        <n v="1967.0"/>
        <n v="1895.0"/>
        <n v="1938.0"/>
        <n v="1940.0"/>
        <n v="1800.0"/>
        <n v="1886.0"/>
        <n v="1971.0"/>
        <n v="1822.0"/>
        <n v="308.0"/>
        <n v="1732.0"/>
        <n v="1790.0"/>
        <n v="309.0"/>
        <n v="1947.0"/>
        <n v="1741.0"/>
        <n v="1774.0"/>
        <n v="1941.0"/>
        <n v="1884.0"/>
        <n v="1942.0"/>
        <n v="1794.0"/>
        <n v="1869.0"/>
        <n v="1934.0"/>
        <n v="1872.0"/>
        <n v="2055.0"/>
        <n v="1765.0"/>
        <n v="1873.0"/>
        <n v="1761.0"/>
        <n v="1887.0"/>
        <n v="1715.0"/>
        <n v="1728.0"/>
        <n v="1824.0"/>
        <n v="1721.0"/>
        <n v="1722.0"/>
        <n v="1808.0"/>
        <n v="1705.0"/>
        <n v="1801.0"/>
        <n v="1730.0"/>
        <n v="1758.0"/>
        <n v="1816.0"/>
        <n v="1813.0"/>
        <n v="1997.0"/>
        <n v="1753.0"/>
        <n v="2005.0"/>
        <n v="1746.0"/>
        <n v="2009.0"/>
        <n v="1738.0"/>
        <n v="1817.0"/>
        <n v="1836.0"/>
        <n v="1736.0"/>
        <n v="1798.0"/>
        <n v="1818.0"/>
        <n v="1820.0"/>
        <n v="1998.0"/>
        <s v="TT01"/>
        <s v="TT02"/>
        <n v="1931.0"/>
        <n v="1984.0"/>
        <n v="1799.0"/>
        <n v="1877.0"/>
        <n v="1918.0"/>
        <n v="1917.0"/>
        <n v="1930.0"/>
        <n v="1919.0"/>
        <n v="1923.0"/>
        <n v="1925.0"/>
        <n v="1926.0"/>
        <n v="1928.0"/>
        <n v="1910.0"/>
        <n v="1916.0"/>
        <n v="2014.0"/>
        <n v="1977.0"/>
        <n v="1978.0"/>
        <n v="1831.0"/>
        <n v="2023.0"/>
        <n v="1855.0"/>
        <n v="1943.0"/>
        <n v="1857.0"/>
        <n v="2036.0"/>
        <n v="1860.0"/>
        <n v="1802.0"/>
        <n v="2042.0"/>
        <n v="1713.0"/>
        <n v="1899.0"/>
        <n v="1900.0"/>
        <n v="2034.0"/>
        <n v="1994.0"/>
        <n v="1751.0"/>
        <n v="1949.0"/>
        <n v="1639.0"/>
        <n v="1833.0"/>
        <n v="1823.0"/>
        <n v="1724.0"/>
        <n v="1641.0"/>
        <n v="1825.0"/>
        <n v="1839.0"/>
        <n v="2030.0"/>
        <n v="1752.0"/>
        <n v="1852.0"/>
        <n v="1731.0"/>
        <n v="1862.0"/>
        <n v="1793.0"/>
        <n v="1907.0"/>
        <n v="1733.0"/>
        <n v="1796.0"/>
        <n v="1748.0"/>
        <n v="1889.0"/>
        <n v="1788.0"/>
        <n v="2050.0"/>
        <n v="1908.0"/>
        <n v="2048.0"/>
        <n v="1718.0"/>
        <n v="1905.0"/>
        <n v="1819.0"/>
        <n v="1939.0"/>
        <n v="1902.0"/>
        <n v="1898.0"/>
        <n v="2001.0"/>
        <n v="1725.0"/>
        <n v="1828.0"/>
        <n v="1737.0"/>
        <n v="1920.0"/>
        <n v="2003.0"/>
        <n v="1795.0"/>
        <n v="1838.0"/>
        <n v="1870.0"/>
        <n v="1937.0"/>
        <n v="1986.0"/>
        <n v="1649.0"/>
        <n v="1951.0"/>
        <n v="2037.0"/>
        <n v="1766.0"/>
        <n v="2040.0"/>
        <s v="DC03"/>
        <n v="1972.0"/>
        <n v="1906.0"/>
        <n v="1868.0"/>
        <n v="1878.0"/>
        <n v="1734.0"/>
        <n v="2049.0"/>
        <n v="1729.0"/>
        <n v="2004.0"/>
        <n v="2031.0"/>
        <n v="1701.0"/>
        <n v="1904.0"/>
        <n v="1894.0"/>
        <n v="1988.0"/>
        <n v="1876.0"/>
        <n v="1760.0"/>
        <s v="DC06"/>
        <n v="1896.0"/>
        <n v="1981.0"/>
        <n v="1767.0"/>
        <n v="1897.0"/>
        <n v="1750.0"/>
        <n v="2045.0"/>
        <n v="1856.0"/>
        <n v="1657.0"/>
        <n v="1789.0"/>
        <n v="2039.0"/>
        <n v="2052.0"/>
        <n v="2043.0"/>
        <n v="1985.0"/>
        <n v="1777.0"/>
        <n v="1901.0"/>
        <n v="1640.0"/>
        <n v="1727.0"/>
        <n v="1743.0"/>
        <n v="1704.0"/>
        <n v="1980.0"/>
        <n v="1858.0"/>
        <n v="1846.0"/>
        <n v="1787.0"/>
        <n v="1835.0"/>
        <n v="2028.0"/>
        <n v="1635.0"/>
        <n v="1630.0"/>
        <n v="1696.0"/>
        <s v="DC04"/>
        <n v="1675.0"/>
        <n v="2054.0"/>
        <n v="1745.0"/>
        <n v="1830.0"/>
        <n v="1739.0"/>
        <n v="1921.0"/>
        <n v="1810.0"/>
        <n v="1837.0"/>
        <n v="2024.0"/>
        <n v="2025.0"/>
        <n v="1694.0"/>
        <n v="1672.0"/>
        <n v="1702.0"/>
        <n v="1797.0"/>
        <n v="1764.0"/>
        <n v="1755.0"/>
        <n v="1811.0"/>
        <n v="2035.0"/>
        <n v="2058.0"/>
        <n v="1832.0"/>
        <n v="1783.0"/>
        <m/>
        <n v="1969.0"/>
        <n v="1890.0"/>
        <n v="1851.0"/>
        <n v="1763.0"/>
        <n v="1792.0"/>
        <n v="1814.0"/>
        <n v="1791.0"/>
        <n v="1719.0"/>
        <n v="1979.0"/>
        <n v="1716.0"/>
        <n v="2026.0"/>
        <n v="2029.0"/>
        <n v="1710.0"/>
        <n v="1708.0"/>
        <n v="1956.0"/>
        <n v="1834.0"/>
        <n v="1924.0"/>
        <n v="1785.0"/>
        <n v="1697.0"/>
        <n v="2000.0"/>
        <n v="1723.0"/>
        <n v="1850.0"/>
        <n v="1742.0"/>
        <n v="2027.0"/>
        <n v="1749.0"/>
        <n v="1912.0"/>
        <s v="DC07"/>
        <n v="1769.0"/>
        <n v="1717.0"/>
        <n v="1726.0"/>
        <n v="1849.0"/>
        <n v="1784.0"/>
        <n v="1782.0"/>
        <n v="1712.0"/>
        <n v="2041.0"/>
        <s v="DC08"/>
        <n v="1803.0"/>
        <n v="1770.0"/>
        <n v="1786.0"/>
        <n v="2062.0"/>
        <n v="2056.0"/>
        <n v="2038.0"/>
        <n v="2061.0"/>
        <s v="MANTENIMIENTO"/>
        <n v="1915.0"/>
        <n v="1826.0"/>
        <n v="2059.0"/>
        <n v="2060.0"/>
        <n v="2051.0"/>
        <n v="2053.0"/>
        <n v="2070.0"/>
        <n v="2071.0"/>
        <n v="2057.0"/>
        <n v="1682.0"/>
        <n v="1927.0"/>
        <n v="2044.0"/>
        <n v="2066.0"/>
        <n v="2072.0"/>
        <n v="2075.0"/>
        <s v="DC01"/>
        <n v="2074.0"/>
        <n v="2069.0"/>
        <n v="2068.0"/>
        <s v="Planta de Luz Mex"/>
        <n v="2022.0"/>
        <n v="2065.0"/>
        <n v="2063.0"/>
        <n v="1922.0"/>
        <n v="1636.0"/>
        <n v="2081.0"/>
        <n v="2064.0"/>
        <n v="2077.0"/>
        <n v="2076.0"/>
        <n v="2013.0"/>
        <n v="2084.0"/>
        <n v="2080.0"/>
        <n v="2082.0"/>
        <n v="2078.0"/>
        <n v="2079.0"/>
        <n v="2087.0"/>
        <n v="2088.0"/>
        <n v="2086.0"/>
        <n v="2085.0"/>
        <s v="PLANTA DE LUZ"/>
        <n v="2073.0"/>
        <s v="JARREO"/>
        <n v="1714.0"/>
        <s v="PLANTAHUE"/>
        <n v="1670.0"/>
        <n v="1874.0"/>
        <n v="2089.0"/>
        <n v="2091.0"/>
        <n v="2033.0"/>
        <n v="2092.0"/>
        <n v="1865.0"/>
      </sharedItems>
    </cacheField>
    <cacheField name="Flota" numFmtId="0">
      <sharedItems containsBlank="1">
        <s v="Full Liver"/>
        <s v="Pilgrims Tepo"/>
        <s v="Sayer Sencillo"/>
        <s v="Circuitos"/>
        <s v="Patieros sucursal"/>
        <s v="Available"/>
        <s v="MeLi Dedicado Merida"/>
        <s v="MeLi asignado SD"/>
        <s v="MeLi Asignado TD"/>
        <s v="Peñafiel Tecamac"/>
        <s v="Sayer Vuelteros"/>
        <s v="Liverpool Local"/>
        <m/>
        <s v="MeLi Dedicado TD"/>
        <s v="Circuitos Mty"/>
        <s v="Protans"/>
        <s v="Sayer Full"/>
        <s v="Colgate"/>
        <s v="Sayer Thorton"/>
        <s v="PISA Gdl"/>
        <s v="Peñafiel Tlajomulco"/>
        <s v="Crisa"/>
        <s v="Wm Full"/>
        <s v="Wm Sencillo"/>
        <s v="Sayer Patios y T."/>
        <s v="MeLi Ded Puebla"/>
        <s v="Pipas"/>
        <s v="Patieros Crisa"/>
        <s v="Polaris"/>
        <s v="Hisense"/>
        <s v="Sayer Expo"/>
        <s v="JARREO"/>
        <s v="Sayer Pipas"/>
      </sharedItems>
    </cacheField>
    <cacheField name="EC" numFmtId="0">
      <sharedItems containsBlank="1">
        <s v="EC-01"/>
        <s v="EC-02"/>
        <s v="EC-04"/>
        <s v="EC-03"/>
        <s v="TTE"/>
        <s v="EC-05"/>
        <m/>
        <s v="EC-07"/>
        <s v="EC-06"/>
        <s v="EC-08"/>
        <s v="JARREO"/>
      </sharedItems>
    </cacheField>
    <cacheField name="Fecha de Transacción" numFmtId="166">
      <sharedItems containsSemiMixedTypes="0" containsDate="1" containsString="0">
        <d v="2024-10-02T23:20:13Z"/>
        <d v="2024-10-02T23:16:28Z"/>
        <d v="2024-10-02T22:51:34Z"/>
        <d v="2024-10-02T21:26:14Z"/>
        <d v="2024-10-02T21:16:24Z"/>
        <d v="2024-10-02T20:47:05Z"/>
        <d v="2024-10-02T20:33:59Z"/>
        <d v="2024-10-02T20:29:59Z"/>
        <d v="2024-10-02T20:15:21Z"/>
        <d v="2024-10-02T19:45:54Z"/>
        <d v="2024-10-02T19:30:00Z"/>
        <d v="2024-10-02T19:07:56Z"/>
        <d v="2024-10-02T19:06:12Z"/>
        <d v="2024-10-02T18:49:31Z"/>
        <d v="2024-10-02T18:41:13Z"/>
        <d v="2024-10-02T18:30:47Z"/>
        <d v="2024-10-02T18:08:06Z"/>
        <d v="2024-10-02T18:06:01Z"/>
        <d v="2024-10-02T17:08:17Z"/>
        <d v="2024-10-02T16:59:52Z"/>
        <d v="2024-10-02T16:45:27Z"/>
        <d v="2024-10-02T16:14:21Z"/>
        <d v="2024-10-02T16:13:28Z"/>
        <d v="2024-10-02T15:59:15Z"/>
        <d v="2024-10-02T15:47:34Z"/>
        <d v="2024-10-02T15:30:17Z"/>
        <d v="2024-10-02T15:22:44Z"/>
        <d v="2024-10-02T15:12:20Z"/>
        <d v="2024-10-02T14:59:02Z"/>
        <d v="2024-10-02T14:39:13Z"/>
        <d v="2024-10-02T14:05:47Z"/>
        <d v="2024-10-02T13:55:52Z"/>
        <d v="2024-10-02T13:53:05Z"/>
        <d v="2024-10-02T13:44:26Z"/>
        <d v="2024-10-02T13:31:59Z"/>
        <d v="2024-10-02T13:14:08Z"/>
        <d v="2024-10-02T13:14:01Z"/>
        <d v="2024-10-02T10:39:56Z"/>
        <d v="2024-10-02T07:23:09Z"/>
        <d v="2024-10-02T06:49:36Z"/>
        <d v="2024-10-02T06:28:46Z"/>
        <d v="2024-10-02T05:32:56Z"/>
        <d v="2024-10-02T04:03:52Z"/>
        <d v="2024-10-02T02:59:29Z"/>
        <d v="2024-10-02T02:41:35Z"/>
        <d v="2024-10-02T02:22:28Z"/>
        <d v="2024-10-02T01:44:20Z"/>
        <d v="2024-10-02T00:31:21Z"/>
        <d v="2024-10-02T00:08:30Z"/>
        <d v="2024-10-01T23:55:43Z"/>
        <d v="2024-10-01T23:37:03Z"/>
        <d v="2024-10-01T23:16:22Z"/>
        <d v="2024-10-01T22:49:52Z"/>
        <d v="2024-10-01T21:09:08Z"/>
        <d v="2024-10-01T20:48:58Z"/>
        <d v="2024-10-01T20:28:13Z"/>
        <d v="2024-10-01T20:10:14Z"/>
        <d v="2024-10-01T19:44:12Z"/>
        <d v="2024-10-01T19:30:50Z"/>
        <d v="2024-10-01T19:04:19Z"/>
        <d v="2024-10-01T18:50:21Z"/>
        <d v="2024-10-01T18:20:42Z"/>
        <d v="2024-10-01T18:06:12Z"/>
        <d v="2024-10-01T17:41:06Z"/>
        <d v="2024-10-01T17:28:32Z"/>
        <d v="2024-10-01T17:03:27Z"/>
        <d v="2024-10-01T16:49:55Z"/>
        <d v="2024-10-01T16:25:13Z"/>
        <d v="2024-10-01T15:58:09Z"/>
        <d v="2024-10-01T15:36:18Z"/>
        <d v="2024-10-01T15:16:27Z"/>
        <d v="2024-10-01T14:59:08Z"/>
        <d v="2024-10-01T14:48:25Z"/>
        <d v="2024-10-01T14:33:58Z"/>
        <d v="2024-10-01T14:17:07Z"/>
        <d v="2024-10-01T13:49:05Z"/>
        <d v="2024-10-01T13:28:11Z"/>
        <d v="2024-10-01T12:58:40Z"/>
        <d v="2024-10-01T12:31:18Z"/>
        <d v="2024-10-01T11:44:50Z"/>
        <d v="2024-10-01T11:30:08Z"/>
        <d v="2024-10-01T11:13:50Z"/>
        <d v="2024-10-01T10:59:22Z"/>
        <d v="2024-10-01T10:13:32Z"/>
        <d v="2024-10-01T08:50:25Z"/>
        <d v="2024-10-01T07:12:43Z"/>
        <d v="2024-10-01T04:38:37Z"/>
        <d v="2024-10-01T04:18:04Z"/>
        <d v="2024-10-01T03:52:23Z"/>
        <d v="2024-10-01T03:33:39Z"/>
        <d v="2024-10-01T03:11:15Z"/>
        <d v="2024-10-01T02:45:11Z"/>
        <d v="2024-10-01T02:08:22Z"/>
        <d v="2024-10-01T01:46:23Z"/>
        <d v="2024-10-01T01:31:06Z"/>
        <d v="2024-10-01T01:14:40Z"/>
        <d v="2024-10-01T00:49:51Z"/>
        <d v="2024-10-01T00:28:30Z"/>
        <d v="2024-10-01T00:05:24Z"/>
        <d v="2024-10-02T20:00:06Z"/>
        <d v="2024-10-02T19:42:45Z"/>
        <d v="2024-10-02T19:18:52Z"/>
        <d v="2024-10-02T18:56:13Z"/>
        <d v="2024-10-02T17:42:38Z"/>
        <d v="2024-10-02T14:19:47Z"/>
        <d v="2024-10-02T14:01:21Z"/>
        <d v="2024-10-02T13:03:43Z"/>
        <d v="2024-10-02T12:28:34Z"/>
        <d v="2024-10-02T12:21:12Z"/>
        <d v="2024-10-02T11:58:49Z"/>
        <d v="2024-10-02T11:44:11Z"/>
        <d v="2024-10-02T11:36:35Z"/>
        <d v="2024-10-02T10:18:02Z"/>
        <d v="2024-10-02T10:08:39Z"/>
        <d v="2024-10-02T09:48:27Z"/>
        <d v="2024-10-02T07:24:19Z"/>
        <d v="2024-10-02T06:58:36Z"/>
        <d v="2024-10-02T03:18:11Z"/>
        <d v="2024-10-02T01:27:57Z"/>
        <d v="2024-10-01T23:57:27Z"/>
        <d v="2024-10-01T22:24:28Z"/>
        <d v="2024-10-01T21:34:11Z"/>
        <d v="2024-10-01T20:33:36Z"/>
        <d v="2024-10-01T18:12:46Z"/>
        <d v="2024-10-01T16:36:10Z"/>
        <d v="2024-10-01T16:08:56Z"/>
        <d v="2024-10-01T15:36:03Z"/>
        <d v="2024-10-01T14:25:15Z"/>
        <d v="2024-10-01T14:10:07Z"/>
        <d v="2024-10-01T12:44:28Z"/>
        <d v="2024-10-01T12:07:08Z"/>
        <d v="2024-10-01T11:46:21Z"/>
        <d v="2024-10-01T11:06:23Z"/>
        <d v="2024-10-01T10:45:13Z"/>
        <d v="2024-10-01T02:01:09Z"/>
        <d v="2024-10-01T00:19:53Z"/>
        <d v="2024-10-02T17:16:09Z"/>
        <d v="2024-10-02T14:12:46Z"/>
        <d v="2024-10-02T10:52:52Z"/>
        <d v="2024-10-02T10:47:24Z"/>
        <d v="2024-10-02T10:24:53Z"/>
        <d v="2024-10-02T09:32:22Z"/>
        <d v="2024-10-01T13:46:27Z"/>
        <d v="2024-10-02T19:57:20Z"/>
        <d v="2024-10-02T17:26:17Z"/>
        <d v="2024-10-02T11:03:43Z"/>
        <d v="2024-10-02T10:40:51Z"/>
        <d v="2024-10-01T23:17:40Z"/>
        <d v="2024-10-01T12:43:06Z"/>
        <d v="2024-10-01T10:51:58Z"/>
        <d v="2024-10-01T00:43:13Z"/>
        <d v="2024-10-02T23:18:46Z"/>
        <d v="2024-10-02T20:04:49Z"/>
        <d v="2024-10-02T17:55:23Z"/>
        <d v="2024-10-02T17:03:17Z"/>
        <d v="2024-10-02T16:27:35Z"/>
        <d v="2024-10-02T16:05:19Z"/>
        <d v="2024-10-02T15:47:57Z"/>
        <d v="2024-10-02T14:58:13Z"/>
        <d v="2024-10-02T14:33:55Z"/>
        <d v="2024-10-02T14:27:48Z"/>
        <d v="2024-10-02T14:18:14Z"/>
        <d v="2024-10-02T13:56:42Z"/>
        <d v="2024-10-02T13:38:59Z"/>
        <d v="2024-10-02T13:18:43Z"/>
        <d v="2024-10-02T13:12:55Z"/>
        <d v="2024-10-02T13:02:57Z"/>
        <d v="2024-10-02T12:56:33Z"/>
        <d v="2024-10-02T12:45:21Z"/>
        <d v="2024-10-02T12:20:24Z"/>
        <d v="2024-10-02T09:36:52Z"/>
        <d v="2024-10-02T07:54:49Z"/>
        <d v="2024-10-02T06:05:29Z"/>
        <d v="2024-10-02T00:39:24Z"/>
        <d v="2024-10-01T22:18:15Z"/>
        <d v="2024-10-01T19:28:24Z"/>
        <d v="2024-10-01T18:39:05Z"/>
        <d v="2024-10-01T18:26:37Z"/>
        <d v="2024-10-01T17:25:28Z"/>
        <d v="2024-10-01T15:44:24Z"/>
        <d v="2024-10-01T11:25:59Z"/>
        <d v="2024-10-01T10:40:39Z"/>
        <d v="2024-10-01T10:39:12Z"/>
        <d v="2024-10-01T07:48:08Z"/>
        <d v="2024-10-01T07:04:57Z"/>
        <d v="2024-10-01T06:40:45Z"/>
        <d v="2024-10-01T04:16:52Z"/>
        <d v="2024-10-01T03:28:54Z"/>
        <d v="2024-10-01T02:30:06Z"/>
        <d v="2024-10-01T08:04:00Z"/>
        <d v="2024-10-01T11:45:00Z"/>
        <d v="2024-10-01T13:41:00Z"/>
        <d v="2024-10-01T13:44:00Z"/>
        <d v="2024-10-01T13:50:00Z"/>
        <d v="2024-10-01T13:55:00Z"/>
        <d v="2024-10-01T14:42:00Z"/>
        <d v="2024-10-01T17:28:00Z"/>
        <d v="2024-10-01T19:41:00Z"/>
        <d v="2024-10-02T00:53:00Z"/>
        <d v="2024-10-02T07:48:00Z"/>
        <d v="2024-10-02T13:24:00Z"/>
        <d v="2024-10-02T14:23:00Z"/>
        <d v="2024-10-02T16:38:00Z"/>
        <d v="2024-10-02T17:35:00Z"/>
        <d v="2024-10-02T17:54:00Z"/>
        <d v="2024-10-02T17:55:00Z"/>
        <d v="2024-10-02T18:07:00Z"/>
        <d v="2024-10-02T00:00:00Z"/>
        <d v="2024-10-01T00:00:00Z"/>
        <d v="2024-10-03T23:43:07Z"/>
        <d v="2024-10-03T23:26:41Z"/>
        <d v="2024-10-03T23:22:15Z"/>
        <d v="2024-10-03T22:34:52Z"/>
        <d v="2024-10-03T22:16:26Z"/>
        <d v="2024-10-03T22:15:21Z"/>
        <d v="2024-10-03T21:24:55Z"/>
        <d v="2024-10-03T20:39:52Z"/>
        <d v="2024-10-03T20:19:47Z"/>
        <d v="2024-10-03T19:38:39Z"/>
        <d v="2024-10-03T19:35:26Z"/>
        <d v="2024-10-03T19:27:17Z"/>
        <d v="2024-10-03T19:14:53Z"/>
        <d v="2024-10-03T19:02:03Z"/>
        <d v="2024-10-03T18:45:26Z"/>
        <d v="2024-10-03T18:39:55Z"/>
        <d v="2024-10-03T18:33:12Z"/>
        <d v="2024-10-03T18:25:33Z"/>
        <d v="2024-10-03T18:13:29Z"/>
        <d v="2024-10-03T17:03:11Z"/>
        <d v="2024-10-03T16:42:16Z"/>
        <d v="2024-10-03T16:40:07Z"/>
        <d v="2024-10-03T16:25:01Z"/>
        <d v="2024-10-03T15:34:41Z"/>
        <d v="2024-10-03T15:29:46Z"/>
        <d v="2024-10-03T14:59:04Z"/>
        <d v="2024-10-03T14:39:01Z"/>
        <d v="2024-10-03T14:24:13Z"/>
        <d v="2024-10-03T13:33:27Z"/>
        <d v="2024-10-03T12:59:24Z"/>
        <d v="2024-10-03T12:43:34Z"/>
        <d v="2024-10-03T12:39:03Z"/>
        <d v="2024-10-03T12:23:57Z"/>
        <d v="2024-10-03T12:19:39Z"/>
        <d v="2024-10-03T12:10:44Z"/>
        <d v="2024-10-03T11:06:59Z"/>
        <d v="2024-10-03T09:55:05Z"/>
        <d v="2024-10-03T09:51:08Z"/>
        <d v="2024-10-03T08:05:30Z"/>
        <d v="2024-10-03T07:59:48Z"/>
        <d v="2024-10-03T07:47:25Z"/>
        <d v="2024-10-03T07:28:27Z"/>
        <d v="2024-10-03T07:05:14Z"/>
        <d v="2024-10-03T06:38:12Z"/>
        <d v="2024-10-03T06:05:16Z"/>
        <d v="2024-10-03T05:45:49Z"/>
        <d v="2024-10-03T04:08:21Z"/>
        <d v="2024-10-03T03:58:22Z"/>
        <d v="2024-10-03T03:03:00Z"/>
        <d v="2024-10-03T02:24:07Z"/>
        <d v="2024-10-03T01:15:27Z"/>
        <d v="2024-10-03T00:12:38Z"/>
        <d v="2024-10-03T00:10:45Z"/>
        <d v="2024-10-03T19:02:14Z"/>
        <d v="2024-10-03T18:04:06Z"/>
        <d v="2024-10-03T17:52:24Z"/>
        <d v="2024-10-03T14:32:36Z"/>
        <d v="2024-10-03T12:33:03Z"/>
        <d v="2024-10-03T11:50:12Z"/>
        <d v="2024-10-03T11:26:51Z"/>
        <d v="2024-10-03T11:05:30Z"/>
        <d v="2024-10-03T09:50:05Z"/>
        <d v="2024-10-03T08:55:29Z"/>
        <d v="2024-10-03T21:47:46Z"/>
        <d v="2024-10-03T20:26:06Z"/>
        <d v="2024-10-03T18:23:02Z"/>
        <d v="2024-10-03T16:38:23Z"/>
        <d v="2024-10-03T11:40:04Z"/>
        <d v="2024-10-03T23:56:20Z"/>
        <d v="2024-10-03T22:13:39Z"/>
        <d v="2024-10-03T20:09:21Z"/>
        <d v="2024-10-03T18:55:08Z"/>
        <d v="2024-10-03T18:24:47Z"/>
        <d v="2024-10-03T16:15:43Z"/>
        <d v="2024-10-03T14:05:43Z"/>
        <d v="2024-10-03T13:40:24Z"/>
        <d v="2024-10-03T13:35:37Z"/>
        <d v="2024-10-03T11:07:28Z"/>
        <d v="2024-10-03T11:01:54Z"/>
        <d v="2024-10-03T10:19:20Z"/>
        <d v="2024-10-03T09:52:56Z"/>
        <d v="2024-10-03T08:39:38Z"/>
        <d v="2024-10-03T06:48:55Z"/>
        <d v="2024-10-03T23:52:53Z"/>
        <d v="2024-10-03T19:31:08Z"/>
        <d v="2024-10-03T19:29:46Z"/>
        <d v="2024-10-03T19:15:24Z"/>
        <d v="2024-10-03T19:04:57Z"/>
        <d v="2024-10-03T16:16:55Z"/>
        <d v="2024-10-03T14:14:07Z"/>
        <d v="2024-10-03T11:25:10Z"/>
        <d v="2024-10-03T10:39:25Z"/>
        <d v="2024-10-03T08:08:42Z"/>
        <d v="2024-10-03T07:36:52Z"/>
        <d v="2024-10-03T05:01:19Z"/>
        <d v="2024-10-03T03:56:33Z"/>
        <d v="2024-10-03T02:46:14Z"/>
        <d v="2024-10-03T02:12:21Z"/>
        <d v="2024-10-03T01:06:21Z"/>
        <d v="2024-10-03T00:00:00Z"/>
        <d v="2024-10-04T23:58:14Z"/>
        <d v="2024-10-04T23:18:10Z"/>
        <d v="2024-10-04T22:53:25Z"/>
        <d v="2024-10-04T22:46:54Z"/>
        <d v="2024-10-04T22:46:51Z"/>
        <d v="2024-10-04T22:31:09Z"/>
        <d v="2024-10-04T22:28:20Z"/>
        <d v="2024-10-04T22:14:23Z"/>
        <d v="2024-10-04T21:56:50Z"/>
        <d v="2024-10-04T21:43:29Z"/>
        <d v="2024-10-04T21:41:53Z"/>
        <d v="2024-10-04T20:58:37Z"/>
        <d v="2024-10-04T20:49:07Z"/>
        <d v="2024-10-04T20:39:14Z"/>
        <d v="2024-10-04T20:33:34Z"/>
        <d v="2024-10-04T20:21:06Z"/>
        <d v="2024-10-04T20:12:29Z"/>
        <d v="2024-10-04T19:59:11Z"/>
        <d v="2024-10-04T19:52:31Z"/>
        <d v="2024-10-04T19:28:05Z"/>
        <d v="2024-10-04T19:16:41Z"/>
        <d v="2024-10-04T19:00:02Z"/>
        <d v="2024-10-04T18:48:14Z"/>
        <d v="2024-10-04T18:20:29Z"/>
        <d v="2024-10-04T18:15:07Z"/>
        <d v="2024-10-04T18:01:13Z"/>
        <d v="2024-10-04T17:42:45Z"/>
        <d v="2024-10-04T17:31:20Z"/>
        <d v="2024-10-04T17:26:53Z"/>
        <d v="2024-10-04T17:04:01Z"/>
        <d v="2024-10-04T16:35:03Z"/>
        <d v="2024-10-04T16:34:14Z"/>
        <d v="2024-10-04T16:30:41Z"/>
        <d v="2024-10-04T15:36:06Z"/>
        <d v="2024-10-04T14:59:56Z"/>
        <d v="2024-10-04T14:34:33Z"/>
        <d v="2024-10-04T14:22:54Z"/>
        <d v="2024-10-04T14:18:59Z"/>
        <d v="2024-10-04T14:09:35Z"/>
        <d v="2024-10-04T14:08:21Z"/>
        <d v="2024-10-04T12:42:24Z"/>
        <d v="2024-10-04T12:37:14Z"/>
        <d v="2024-10-04T12:26:56Z"/>
        <d v="2024-10-04T12:06:50Z"/>
        <d v="2024-10-04T11:32:09Z"/>
        <d v="2024-10-04T11:22:23Z"/>
        <d v="2024-10-04T11:10:25Z"/>
        <d v="2024-10-04T10:45:00Z"/>
        <d v="2024-10-04T10:28:42Z"/>
        <d v="2024-10-04T10:28:13Z"/>
        <d v="2024-10-04T08:14:44Z"/>
        <d v="2024-10-04T08:06:14Z"/>
        <d v="2024-10-04T08:04:19Z"/>
        <d v="2024-10-04T06:39:59Z"/>
        <d v="2024-10-04T06:15:39Z"/>
        <d v="2024-10-04T04:51:47Z"/>
        <d v="2024-10-04T02:30:36Z"/>
        <d v="2024-10-04T00:15:02Z"/>
        <d v="2024-10-04T23:44:59Z"/>
        <d v="2024-10-04T20:55:00Z"/>
        <d v="2024-10-04T18:23:31Z"/>
        <d v="2024-10-04T15:50:16Z"/>
        <d v="2024-10-04T14:46:41Z"/>
        <d v="2024-10-04T13:46:56Z"/>
        <d v="2024-10-04T13:31:16Z"/>
        <d v="2024-10-04T13:15:31Z"/>
        <d v="2024-10-04T12:45:14Z"/>
        <d v="2024-10-04T11:48:56Z"/>
        <d v="2024-10-04T10:31:18Z"/>
        <d v="2024-10-04T10:17:47Z"/>
        <d v="2024-10-04T09:38:55Z"/>
        <d v="2024-10-04T09:17:17Z"/>
        <d v="2024-10-04T03:49:00Z"/>
        <d v="2024-10-04T02:37:02Z"/>
        <d v="2024-10-04T01:28:10Z"/>
        <d v="2024-10-04T00:46:46Z"/>
        <d v="2024-10-04T00:27:09Z"/>
        <d v="2024-10-04T10:45:18Z"/>
        <d v="2024-10-04T21:35:42Z"/>
        <d v="2024-10-04T21:03:00Z"/>
        <d v="2024-10-04T20:32:47Z"/>
        <d v="2024-10-04T20:25:14Z"/>
        <d v="2024-10-04T17:44:10Z"/>
        <d v="2024-10-04T17:13:16Z"/>
        <d v="2024-10-04T17:01:07Z"/>
        <d v="2024-10-04T16:26:38Z"/>
        <d v="2024-10-04T14:07:18Z"/>
        <d v="2024-10-04T13:33:19Z"/>
        <d v="2024-10-04T12:56:09Z"/>
        <d v="2024-10-04T12:36:50Z"/>
        <d v="2024-10-04T06:48:54Z"/>
        <d v="2024-10-04T19:14:19Z"/>
        <d v="2024-10-04T19:00:54Z"/>
        <d v="2024-10-04T16:50:52Z"/>
        <d v="2024-10-04T16:15:02Z"/>
        <d v="2024-10-04T15:55:54Z"/>
        <d v="2024-10-04T14:33:32Z"/>
        <d v="2024-10-04T12:30:04Z"/>
        <d v="2024-10-04T11:20:46Z"/>
        <d v="2024-10-04T10:57:40Z"/>
        <d v="2024-10-04T08:15:55Z"/>
        <d v="2024-10-04T05:46:32Z"/>
        <d v="2024-10-04T04:59:12Z"/>
        <d v="2024-10-04T03:34:29Z"/>
        <d v="2024-10-04T02:50:43Z"/>
        <d v="2024-10-04T02:19:24Z"/>
        <d v="2024-10-04T03:05:00Z"/>
        <d v="2024-10-04T03:17:00Z"/>
        <d v="2024-10-04T09:37:00Z"/>
        <d v="2024-10-04T13:19:00Z"/>
        <d v="2024-10-04T14:13:00Z"/>
        <d v="2024-10-04T16:47:00Z"/>
        <d v="2024-10-04T17:11:00Z"/>
        <d v="2024-10-04T17:37:00Z"/>
        <d v="2024-10-04T20:26:00Z"/>
        <d v="2024-10-04T23:36:00Z"/>
        <d v="2024-10-04T00:00:00Z"/>
        <d v="2024-10-05T23:32:21Z"/>
        <d v="2024-10-05T23:03:48Z"/>
        <d v="2024-10-05T19:07:23Z"/>
        <d v="2024-10-05T18:33:42Z"/>
        <d v="2024-10-05T16:09:15Z"/>
        <d v="2024-10-05T16:00:58Z"/>
        <d v="2024-10-05T15:48:59Z"/>
        <d v="2024-10-05T15:36:44Z"/>
        <d v="2024-10-05T15:23:23Z"/>
        <d v="2024-10-05T15:14:33Z"/>
        <d v="2024-10-05T15:07:00Z"/>
        <d v="2024-10-05T14:51:53Z"/>
        <d v="2024-10-05T14:35:44Z"/>
        <d v="2024-10-05T14:02:57Z"/>
        <d v="2024-10-05T14:01:50Z"/>
        <d v="2024-10-05T13:41:09Z"/>
        <d v="2024-10-05T13:36:07Z"/>
        <d v="2024-10-05T13:23:10Z"/>
        <d v="2024-10-05T13:10:30Z"/>
        <d v="2024-10-05T12:29:06Z"/>
        <d v="2024-10-05T12:23:07Z"/>
        <d v="2024-10-05T12:10:23Z"/>
        <d v="2024-10-05T12:04:14Z"/>
        <d v="2024-10-05T11:28:57Z"/>
        <d v="2024-10-05T11:13:56Z"/>
        <d v="2024-10-05T10:20:52Z"/>
        <d v="2024-10-05T10:07:54Z"/>
        <d v="2024-10-05T10:02:36Z"/>
        <d v="2024-10-05T08:38:07Z"/>
        <d v="2024-10-05T07:48:52Z"/>
        <d v="2024-10-05T06:35:37Z"/>
        <d v="2024-10-05T05:40:53Z"/>
        <d v="2024-10-05T04:23:18Z"/>
        <d v="2024-10-05T04:05:47Z"/>
        <d v="2024-10-05T03:52:03Z"/>
        <d v="2024-10-05T03:07:17Z"/>
        <d v="2024-10-05T02:20:00Z"/>
        <d v="2024-10-05T01:49:34Z"/>
        <d v="2024-10-05T01:17:32Z"/>
        <d v="2024-10-05T23:42:20Z"/>
        <d v="2024-10-05T19:53:39Z"/>
        <d v="2024-10-05T19:39:50Z"/>
        <d v="2024-10-05T19:22:46Z"/>
        <d v="2024-10-05T18:02:33Z"/>
        <d v="2024-10-05T17:46:28Z"/>
        <d v="2024-10-05T16:09:08Z"/>
        <d v="2024-10-05T15:18:31Z"/>
        <d v="2024-10-05T14:40:06Z"/>
        <d v="2024-10-05T14:12:57Z"/>
        <d v="2024-10-05T11:51:30Z"/>
        <d v="2024-10-05T10:37:21Z"/>
        <d v="2024-10-05T04:04:40Z"/>
        <d v="2024-10-05T01:35:41Z"/>
        <d v="2024-10-05T21:34:03Z"/>
        <d v="2024-10-05T21:06:21Z"/>
        <d v="2024-10-05T19:43:22Z"/>
        <d v="2024-10-05T18:23:22Z"/>
        <d v="2024-10-05T13:32:56Z"/>
        <d v="2024-10-05T12:43:35Z"/>
        <d v="2024-10-05T11:55:27Z"/>
        <d v="2024-10-05T18:19:13Z"/>
        <d v="2024-10-05T10:09:22Z"/>
        <d v="2024-10-05T07:18:30Z"/>
        <d v="2024-10-05T06:29:56Z"/>
        <d v="2024-10-05T02:22:18Z"/>
        <d v="2024-10-05T23:37:38Z"/>
        <d v="2024-10-05T22:40:10Z"/>
        <d v="2024-10-05T15:34:42Z"/>
        <d v="2024-10-05T14:39:51Z"/>
        <d v="2024-10-05T12:48:58Z"/>
        <d v="2024-10-05T10:54:55Z"/>
        <d v="2024-10-05T10:52:57Z"/>
        <d v="2024-10-05T09:56:30Z"/>
        <d v="2024-10-05T09:42:43Z"/>
        <d v="2024-10-05T09:42:03Z"/>
        <d v="2024-10-05T09:29:51Z"/>
        <d v="2024-10-05T09:08:54Z"/>
        <d v="2024-10-05T08:37:28Z"/>
        <d v="2024-10-05T06:20:18Z"/>
        <d v="2024-10-05T03:36:29Z"/>
        <d v="2024-10-05T01:31:00Z"/>
        <d v="2024-10-05T07:31:00Z"/>
        <d v="2024-10-05T14:05:00Z"/>
        <d v="2024-10-05T16:33:00Z"/>
        <d v="2024-10-05T19:18:00Z"/>
        <d v="2024-10-05T00:00:00Z"/>
        <d v="2024-10-06T23:12:59Z"/>
        <d v="2024-10-06T21:32:23Z"/>
        <d v="2024-10-06T20:35:47Z"/>
        <d v="2024-10-06T20:27:49Z"/>
        <d v="2024-10-06T20:19:54Z"/>
        <d v="2024-10-06T19:37:17Z"/>
        <d v="2024-10-06T19:35:39Z"/>
        <d v="2024-10-06T18:03:24Z"/>
        <d v="2024-10-06T16:38:58Z"/>
        <d v="2024-10-06T16:31:13Z"/>
        <d v="2024-10-06T16:01:03Z"/>
        <d v="2024-10-06T14:56:33Z"/>
        <d v="2024-10-06T14:50:32Z"/>
        <d v="2024-10-06T14:42:44Z"/>
        <d v="2024-10-06T14:32:24Z"/>
        <d v="2024-10-06T14:03:21Z"/>
        <d v="2024-10-06T13:50:44Z"/>
        <d v="2024-10-06T13:48:18Z"/>
        <d v="2024-10-06T13:35:05Z"/>
        <d v="2024-10-06T13:33:12Z"/>
        <d v="2024-10-06T13:08:05Z"/>
        <d v="2024-10-06T13:05:52Z"/>
        <d v="2024-10-06T12:47:00Z"/>
        <d v="2024-10-06T12:33:10Z"/>
        <d v="2024-10-06T12:13:07Z"/>
        <d v="2024-10-06T12:12:23Z"/>
        <d v="2024-10-06T11:52:21Z"/>
        <d v="2024-10-06T11:40:13Z"/>
        <d v="2024-10-06T10:15:17Z"/>
        <d v="2024-10-06T08:18:59Z"/>
        <d v="2024-10-06T08:11:47Z"/>
        <d v="2024-10-06T08:03:12Z"/>
        <d v="2024-10-06T07:58:32Z"/>
        <d v="2024-10-06T05:07:58Z"/>
        <d v="2024-10-06T04:37:23Z"/>
        <d v="2024-10-06T04:02:41Z"/>
        <d v="2024-10-06T03:05:02Z"/>
        <d v="2024-10-06T02:08:09Z"/>
        <d v="2024-10-06T00:21:01Z"/>
        <d v="2024-10-06T00:14:56Z"/>
        <d v="2024-10-06T23:28:58Z"/>
        <d v="2024-10-06T22:27:54Z"/>
        <d v="2024-10-06T19:25:14Z"/>
        <d v="2024-10-06T18:56:35Z"/>
        <d v="2024-10-06T17:23:46Z"/>
        <d v="2024-10-06T16:59:10Z"/>
        <d v="2024-10-06T16:19:45Z"/>
        <d v="2024-10-06T14:21:27Z"/>
        <d v="2024-10-06T14:02:37Z"/>
        <d v="2024-10-06T12:19:08Z"/>
        <d v="2024-10-06T10:23:28Z"/>
        <d v="2024-10-06T10:02:52Z"/>
        <d v="2024-10-06T07:56:51Z"/>
        <d v="2024-10-06T05:40:07Z"/>
        <d v="2024-10-06T03:25:58Z"/>
        <d v="2024-10-06T00:20:08Z"/>
        <d v="2024-10-06T20:19:25Z"/>
        <d v="2024-10-06T18:06:37Z"/>
        <d v="2024-10-06T12:39:50Z"/>
        <d v="2024-10-06T08:12:17Z"/>
        <d v="2024-10-06T07:56:04Z"/>
        <d v="2024-10-06T22:17:44Z"/>
        <d v="2024-10-06T12:43:03Z"/>
        <d v="2024-10-06T12:42:04Z"/>
        <d v="2024-10-06T20:03:33Z"/>
        <d v="2024-10-06T19:10:16Z"/>
        <d v="2024-10-06T14:23:07Z"/>
        <d v="2024-10-06T13:35:39Z"/>
        <d v="2024-10-06T12:59:14Z"/>
        <d v="2024-10-06T09:54:43Z"/>
        <d v="2024-10-06T09:30:37Z"/>
        <d v="2024-10-06T08:13:42Z"/>
        <d v="2024-10-06T07:24:09Z"/>
        <d v="2024-10-06T07:09:28Z"/>
        <d v="2024-10-06T06:30:28Z"/>
        <d v="2024-10-06T05:50:58Z"/>
        <d v="2024-10-06T05:16:20Z"/>
        <d v="2024-10-06T04:13:51Z"/>
        <d v="2024-10-06T04:09:26Z"/>
        <d v="2024-10-06T03:58:54Z"/>
        <d v="2024-10-06T03:16:26Z"/>
        <d v="2024-10-06T02:43:29Z"/>
        <d v="2024-10-06T02:30:54Z"/>
        <d v="2024-10-06T00:08:00Z"/>
        <d v="2024-10-06T10:57:00Z"/>
        <d v="2024-10-06T19:18:00Z"/>
        <d v="2024-10-06T22:32:00Z"/>
        <d v="2024-10-06T00:00:00Z"/>
        <d v="2024-10-07T23:23:20Z"/>
        <d v="2024-10-07T22:34:57Z"/>
        <d v="2024-10-07T22:27:30Z"/>
        <d v="2024-10-07T22:16:32Z"/>
        <d v="2024-10-07T22:14:37Z"/>
        <d v="2024-10-07T22:01:28Z"/>
        <d v="2024-10-07T21:48:29Z"/>
        <d v="2024-10-07T21:32:52Z"/>
        <d v="2024-10-07T21:25:36Z"/>
        <d v="2024-10-07T21:03:49Z"/>
        <d v="2024-10-07T20:56:45Z"/>
        <d v="2024-10-07T20:40:54Z"/>
        <d v="2024-10-07T20:26:54Z"/>
        <d v="2024-10-07T19:56:42Z"/>
        <d v="2024-10-07T19:47:22Z"/>
        <d v="2024-10-07T19:40:18Z"/>
        <d v="2024-10-07T19:27:10Z"/>
        <d v="2024-10-07T19:17:34Z"/>
        <d v="2024-10-07T18:02:31Z"/>
        <d v="2024-10-07T17:43:27Z"/>
        <d v="2024-10-07T17:29:38Z"/>
        <d v="2024-10-07T16:43:49Z"/>
        <d v="2024-10-07T16:33:25Z"/>
        <d v="2024-10-07T15:54:07Z"/>
        <d v="2024-10-07T15:02:48Z"/>
        <d v="2024-10-07T14:53:17Z"/>
        <d v="2024-10-07T14:46:07Z"/>
        <d v="2024-10-07T14:41:28Z"/>
        <d v="2024-10-07T13:27:28Z"/>
        <d v="2024-10-07T13:22:26Z"/>
        <d v="2024-10-07T13:03:41Z"/>
        <d v="2024-10-07T13:03:37Z"/>
        <d v="2024-10-07T12:51:42Z"/>
        <d v="2024-10-07T12:19:05Z"/>
        <d v="2024-10-07T10:10:02Z"/>
        <d v="2024-10-07T10:05:34Z"/>
        <d v="2024-10-07T09:43:32Z"/>
        <d v="2024-10-07T09:23:39Z"/>
        <d v="2024-10-07T08:48:06Z"/>
        <d v="2024-10-07T07:55:08Z"/>
        <d v="2024-10-07T07:37:22Z"/>
        <d v="2024-10-07T07:14:29Z"/>
        <d v="2024-10-07T06:44:55Z"/>
        <d v="2024-10-07T05:39:37Z"/>
        <d v="2024-10-07T04:38:44Z"/>
        <d v="2024-10-07T04:02:24Z"/>
        <d v="2024-10-07T03:15:16Z"/>
        <d v="2024-10-07T02:30:50Z"/>
        <d v="2024-10-07T01:21:09Z"/>
        <d v="2024-10-07T22:29:02Z"/>
        <d v="2024-10-07T21:32:25Z"/>
        <d v="2024-10-07T20:49:00Z"/>
        <d v="2024-10-07T19:10:03Z"/>
        <d v="2024-10-07T18:59:02Z"/>
        <d v="2024-10-07T17:44:24Z"/>
        <d v="2024-10-07T15:15:51Z"/>
        <d v="2024-10-07T15:09:25Z"/>
        <d v="2024-10-07T13:12:11Z"/>
        <d v="2024-10-07T13:01:09Z"/>
        <d v="2024-10-07T12:46:19Z"/>
        <d v="2024-10-07T12:30:22Z"/>
        <d v="2024-10-07T12:06:27Z"/>
        <d v="2024-10-07T11:50:59Z"/>
        <d v="2024-10-07T11:30:36Z"/>
        <d v="2024-10-07T10:29:55Z"/>
        <d v="2024-10-07T20:15:45Z"/>
        <d v="2024-10-07T13:06:05Z"/>
        <d v="2024-10-07T12:50:28Z"/>
        <d v="2024-10-07T07:34:23Z"/>
        <d v="2024-10-07T22:31:17Z"/>
        <d v="2024-10-07T21:53:15Z"/>
        <d v="2024-10-07T18:33:11Z"/>
        <d v="2024-10-07T17:36:41Z"/>
        <d v="2024-10-07T17:15:46Z"/>
        <d v="2024-10-07T16:25:52Z"/>
        <d v="2024-10-07T16:05:30Z"/>
        <d v="2024-10-07T15:23:43Z"/>
        <d v="2024-10-07T15:12:31Z"/>
        <d v="2024-10-07T14:43:58Z"/>
        <d v="2024-10-07T12:51:22Z"/>
        <d v="2024-10-07T12:45:30Z"/>
        <d v="2024-10-07T12:22:54Z"/>
        <d v="2024-10-07T11:51:46Z"/>
        <d v="2024-10-07T22:33:44Z"/>
        <d v="2024-10-07T22:16:41Z"/>
        <d v="2024-10-07T19:59:05Z"/>
        <d v="2024-10-07T18:50:56Z"/>
        <d v="2024-10-07T17:53:41Z"/>
        <d v="2024-10-07T14:53:07Z"/>
        <d v="2024-10-07T10:39:10Z"/>
        <d v="2024-10-07T09:30:53Z"/>
        <d v="2024-10-07T08:28:35Z"/>
        <d v="2024-10-07T07:37:45Z"/>
        <d v="2024-10-07T06:58:30Z"/>
        <d v="2024-10-07T06:46:31Z"/>
        <d v="2024-10-07T06:34:44Z"/>
        <d v="2024-10-07T01:11:46Z"/>
        <d v="2024-10-07T00:58:29Z"/>
        <d v="2024-10-07T04:13:00Z"/>
        <d v="2024-10-07T07:13:00Z"/>
        <d v="2024-10-07T08:35:00Z"/>
        <d v="2024-10-07T18:42:00Z"/>
        <d v="2024-10-07T21:22:00Z"/>
        <d v="2024-10-07T22:10:00Z"/>
        <d v="2024-10-07T22:12:00Z"/>
        <d v="2024-10-07T00:00:00Z"/>
        <d v="2024-10-08T23:53:11Z"/>
        <d v="2024-10-08T23:32:27Z"/>
        <d v="2024-10-08T22:40:21Z"/>
        <d v="2024-10-08T22:38:16Z"/>
        <d v="2024-10-08T22:16:43Z"/>
        <d v="2024-10-08T22:14:56Z"/>
        <d v="2024-10-08T22:01:43Z"/>
        <d v="2024-10-08T21:48:38Z"/>
        <d v="2024-10-08T21:16:40Z"/>
        <d v="2024-10-08T20:31:23Z"/>
        <d v="2024-10-08T20:17:07Z"/>
        <d v="2024-10-08T20:07:44Z"/>
        <d v="2024-10-08T19:57:57Z"/>
        <d v="2024-10-08T19:36:44Z"/>
        <d v="2024-10-08T18:14:32Z"/>
        <d v="2024-10-08T17:54:34Z"/>
        <d v="2024-10-08T17:39:50Z"/>
        <d v="2024-10-08T17:34:38Z"/>
        <d v="2024-10-08T17:17:41Z"/>
        <d v="2024-10-08T16:58:14Z"/>
        <d v="2024-10-08T16:49:54Z"/>
        <d v="2024-10-08T16:15:59Z"/>
        <d v="2024-10-08T16:07:37Z"/>
        <d v="2024-10-08T15:58:29Z"/>
        <d v="2024-10-08T15:15:32Z"/>
        <d v="2024-10-08T14:06:43Z"/>
        <d v="2024-10-08T12:07:58Z"/>
        <d v="2024-10-08T11:03:44Z"/>
        <d v="2024-10-08T10:43:48Z"/>
        <d v="2024-10-08T10:16:28Z"/>
        <d v="2024-10-08T10:06:00Z"/>
        <d v="2024-10-08T09:37:15Z"/>
        <d v="2024-10-08T09:36:23Z"/>
        <d v="2024-10-08T09:15:34Z"/>
        <d v="2024-10-08T09:08:27Z"/>
        <d v="2024-10-08T08:44:32Z"/>
        <d v="2024-10-08T07:02:43Z"/>
        <d v="2024-10-08T06:14:57Z"/>
        <d v="2024-10-08T06:02:37Z"/>
        <d v="2024-10-08T05:44:31Z"/>
        <d v="2024-10-08T05:29:37Z"/>
        <d v="2024-10-08T04:46:58Z"/>
        <d v="2024-10-08T04:02:39Z"/>
        <d v="2024-10-08T02:47:36Z"/>
        <d v="2024-10-08T02:22:57Z"/>
        <d v="2024-10-08T02:05:24Z"/>
        <d v="2024-10-08T01:42:48Z"/>
        <d v="2024-10-08T01:13:55Z"/>
        <d v="2024-10-08T01:13:28Z"/>
        <d v="2024-10-08T00:40:58Z"/>
        <d v="2024-10-08T00:26:03Z"/>
        <d v="2024-10-08T00:24:55Z"/>
        <d v="2024-10-08T00:04:01Z"/>
        <d v="2024-10-08T23:49:41Z"/>
        <d v="2024-10-08T21:19:36Z"/>
        <d v="2024-10-08T20:47:36Z"/>
        <d v="2024-10-08T20:19:23Z"/>
        <d v="2024-10-08T19:23:47Z"/>
        <d v="2024-10-08T19:10:25Z"/>
        <d v="2024-10-08T18:33:21Z"/>
        <d v="2024-10-08T18:16:18Z"/>
        <d v="2024-10-08T17:14:04Z"/>
        <d v="2024-10-08T17:03:03Z"/>
        <d v="2024-10-08T16:39:02Z"/>
        <d v="2024-10-08T12:56:28Z"/>
        <d v="2024-10-08T12:36:48Z"/>
        <d v="2024-10-08T12:06:32Z"/>
        <d v="2024-10-08T11:22:27Z"/>
        <d v="2024-10-08T10:57:28Z"/>
        <d v="2024-10-08T10:52:01Z"/>
        <d v="2024-10-08T10:41:24Z"/>
        <d v="2024-10-08T10:31:36Z"/>
        <d v="2024-10-08T08:03:16Z"/>
        <d v="2024-10-08T16:25:17Z"/>
        <d v="2024-10-08T14:06:50Z"/>
        <d v="2024-10-08T11:52:00Z"/>
        <d v="2024-10-08T10:31:58Z"/>
        <d v="2024-10-08T10:31:53Z"/>
        <d v="2024-10-08T10:02:16Z"/>
        <d v="2024-10-08T20:36:59Z"/>
        <d v="2024-10-08T18:18:31Z"/>
        <d v="2024-10-08T17:04:39Z"/>
        <d v="2024-10-08T15:36:31Z"/>
        <d v="2024-10-08T15:08:29Z"/>
        <d v="2024-10-08T11:29:26Z"/>
        <d v="2024-10-08T04:17:09Z"/>
        <d v="2024-10-08T03:03:41Z"/>
        <d v="2024-10-08T23:25:09Z"/>
        <d v="2024-10-08T23:25:00Z"/>
        <d v="2024-10-08T23:10:45Z"/>
        <d v="2024-10-08T21:49:32Z"/>
        <d v="2024-10-08T20:21:47Z"/>
        <d v="2024-10-08T19:07:08Z"/>
        <d v="2024-10-08T18:14:33Z"/>
        <d v="2024-10-08T17:38:43Z"/>
        <d v="2024-10-08T15:06:30Z"/>
        <d v="2024-10-08T13:34:27Z"/>
        <d v="2024-10-08T12:45:46Z"/>
        <d v="2024-10-08T11:14:13Z"/>
        <d v="2024-10-08T09:42:44Z"/>
        <d v="2024-10-08T08:54:04Z"/>
        <d v="2024-10-08T07:45:18Z"/>
        <d v="2024-10-08T02:08:46Z"/>
        <d v="2024-10-08T00:43:38Z"/>
        <d v="2024-10-08T00:00:00Z"/>
        <d v="2024-10-09T00:00:00Z"/>
        <d v="2024-10-09T23:24:19Z"/>
        <d v="2024-10-09T23:00:10Z"/>
        <d v="2024-10-09T22:47:08Z"/>
        <d v="2024-10-09T22:37:10Z"/>
        <d v="2024-10-09T22:28:43Z"/>
        <d v="2024-10-09T22:03:53Z"/>
        <d v="2024-10-09T21:31:43Z"/>
        <d v="2024-10-09T20:23:04Z"/>
        <d v="2024-10-09T20:19:08Z"/>
        <d v="2024-10-09T20:05:06Z"/>
        <d v="2024-10-09T20:01:32Z"/>
        <d v="2024-10-09T18:58:52Z"/>
        <d v="2024-10-09T18:48:59Z"/>
        <d v="2024-10-09T17:49:54Z"/>
        <d v="2024-10-09T17:21:00Z"/>
        <d v="2024-10-09T17:20:01Z"/>
        <d v="2024-10-09T17:00:56Z"/>
        <d v="2024-10-09T16:46:01Z"/>
        <d v="2024-10-09T16:42:00Z"/>
        <d v="2024-10-09T16:18:16Z"/>
        <d v="2024-10-09T15:49:45Z"/>
        <d v="2024-10-09T15:30:42Z"/>
        <d v="2024-10-09T15:15:36Z"/>
        <d v="2024-10-09T14:38:09Z"/>
        <d v="2024-10-09T14:17:14Z"/>
        <d v="2024-10-09T14:09:57Z"/>
        <d v="2024-10-09T13:38:40Z"/>
        <d v="2024-10-09T13:04:16Z"/>
        <d v="2024-10-09T12:43:23Z"/>
        <d v="2024-10-09T12:37:58Z"/>
        <d v="2024-10-09T11:23:49Z"/>
        <d v="2024-10-09T11:00:14Z"/>
        <d v="2024-10-09T10:27:59Z"/>
        <d v="2024-10-09T10:19:21Z"/>
        <d v="2024-10-09T09:40:03Z"/>
        <d v="2024-10-09T09:04:15Z"/>
        <d v="2024-10-09T08:38:33Z"/>
        <d v="2024-10-09T07:30:46Z"/>
        <d v="2024-10-09T07:24:36Z"/>
        <d v="2024-10-09T07:09:33Z"/>
        <d v="2024-10-09T07:02:07Z"/>
        <d v="2024-10-09T06:48:38Z"/>
        <d v="2024-10-09T06:13:32Z"/>
        <d v="2024-10-09T05:41:02Z"/>
        <d v="2024-10-09T05:17:16Z"/>
        <d v="2024-10-09T04:01:05Z"/>
        <d v="2024-10-09T03:50:04Z"/>
        <d v="2024-10-09T03:38:31Z"/>
        <d v="2024-10-09T02:55:11Z"/>
        <d v="2024-10-09T02:19:01Z"/>
        <d v="2024-10-09T02:17:26Z"/>
        <d v="2024-10-09T01:57:53Z"/>
        <d v="2024-10-09T01:28:27Z"/>
        <d v="2024-10-09T00:09:20Z"/>
        <d v="2024-10-09T23:40:35Z"/>
        <d v="2024-10-09T23:24:45Z"/>
        <d v="2024-10-09T20:27:09Z"/>
        <d v="2024-10-09T16:52:17Z"/>
        <d v="2024-10-09T15:38:23Z"/>
        <d v="2024-10-09T13:48:34Z"/>
        <d v="2024-10-09T13:21:15Z"/>
        <d v="2024-10-09T10:16:05Z"/>
        <d v="2024-10-09T09:33:44Z"/>
        <d v="2024-10-09T09:00:41Z"/>
        <d v="2024-10-09T08:43:56Z"/>
        <d v="2024-10-09T03:16:56Z"/>
        <d v="2024-10-09T01:41:24Z"/>
        <d v="2024-10-09T20:31:52Z"/>
        <d v="2024-10-09T17:23:14Z"/>
        <d v="2024-10-09T16:15:33Z"/>
        <d v="2024-10-09T13:09:54Z"/>
        <d v="2024-10-09T09:21:56Z"/>
        <d v="2024-10-09T08:32:26Z"/>
        <d v="2024-10-09T20:21:46Z"/>
        <d v="2024-10-09T17:40:46Z"/>
        <d v="2024-10-09T17:11:07Z"/>
        <d v="2024-10-09T16:10:44Z"/>
        <d v="2024-10-09T15:56:30Z"/>
        <d v="2024-10-09T13:37:39Z"/>
        <d v="2024-10-09T13:29:13Z"/>
        <d v="2024-10-09T12:07:46Z"/>
        <d v="2024-10-09T09:33:04Z"/>
        <d v="2024-10-09T23:41:48Z"/>
        <d v="2024-10-09T22:05:22Z"/>
        <d v="2024-10-09T17:45:42Z"/>
        <d v="2024-10-09T15:16:45Z"/>
        <d v="2024-10-09T13:39:41Z"/>
        <d v="2024-10-09T13:00:29Z"/>
        <d v="2024-10-09T09:29:37Z"/>
        <d v="2024-10-09T08:31:09Z"/>
        <d v="2024-10-09T07:34:50Z"/>
        <d v="2024-10-10T23:52:39Z"/>
        <d v="2024-10-10T23:31:40Z"/>
        <d v="2024-10-10T23:26:03Z"/>
        <d v="2024-10-10T23:10:47Z"/>
        <d v="2024-10-10T21:49:49Z"/>
        <d v="2024-10-10T21:27:03Z"/>
        <d v="2024-10-10T21:06:59Z"/>
        <d v="2024-10-10T20:48:43Z"/>
        <d v="2024-10-10T19:57:36Z"/>
        <d v="2024-10-10T19:37:08Z"/>
        <d v="2024-10-10T18:00:14Z"/>
        <d v="2024-10-10T17:49:48Z"/>
        <d v="2024-10-10T17:43:27Z"/>
        <d v="2024-10-10T17:25:24Z"/>
        <d v="2024-10-10T17:23:05Z"/>
        <d v="2024-10-10T17:17:48Z"/>
        <d v="2024-10-10T17:05:22Z"/>
        <d v="2024-10-10T16:47:15Z"/>
        <d v="2024-10-10T16:37:37Z"/>
        <d v="2024-10-10T16:34:24Z"/>
        <d v="2024-10-10T16:06:49Z"/>
        <d v="2024-10-10T15:26:04Z"/>
        <d v="2024-10-10T15:20:59Z"/>
        <d v="2024-10-10T14:32:46Z"/>
        <d v="2024-10-10T14:06:59Z"/>
        <d v="2024-10-10T12:44:40Z"/>
        <d v="2024-10-10T11:49:36Z"/>
        <d v="2024-10-10T11:11:59Z"/>
        <d v="2024-10-10T11:06:01Z"/>
        <d v="2024-10-10T09:57:17Z"/>
        <d v="2024-10-10T09:04:07Z"/>
        <d v="2024-10-10T08:23:12Z"/>
        <d v="2024-10-10T06:51:13Z"/>
        <d v="2024-10-10T06:46:06Z"/>
        <d v="2024-10-10T06:34:25Z"/>
        <d v="2024-10-10T06:18:31Z"/>
        <d v="2024-10-10T04:37:22Z"/>
        <d v="2024-10-10T03:33:39Z"/>
        <d v="2024-10-10T03:10:05Z"/>
        <d v="2024-10-10T02:31:30Z"/>
        <d v="2024-10-10T02:24:32Z"/>
        <d v="2024-10-10T01:34:34Z"/>
        <d v="2024-10-10T01:12:56Z"/>
        <d v="2024-10-10T00:19:54Z"/>
        <d v="2024-10-10T00:02:25Z"/>
        <d v="2024-10-10T23:01:21Z"/>
        <d v="2024-10-10T22:31:46Z"/>
        <d v="2024-10-10T22:04:03Z"/>
        <d v="2024-10-10T21:07:40Z"/>
        <d v="2024-10-10T18:08:02Z"/>
        <d v="2024-10-10T17:21:54Z"/>
        <d v="2024-10-10T16:39:12Z"/>
        <d v="2024-10-10T16:03:55Z"/>
        <d v="2024-10-10T15:53:04Z"/>
        <d v="2024-10-10T15:33:04Z"/>
        <d v="2024-10-10T15:21:33Z"/>
        <d v="2024-10-10T12:27:15Z"/>
        <d v="2024-10-10T11:45:05Z"/>
        <d v="2024-10-10T08:38:46Z"/>
        <d v="2024-10-10T07:17:54Z"/>
        <d v="2024-10-10T04:24:01Z"/>
        <d v="2024-10-10T02:42:51Z"/>
        <d v="2024-10-10T01:57:19Z"/>
        <d v="2024-10-10T00:42:15Z"/>
        <d v="2024-10-10T21:54:35Z"/>
        <d v="2024-10-10T16:46:22Z"/>
        <d v="2024-10-10T15:56:36Z"/>
        <d v="2024-10-10T15:44:48Z"/>
        <d v="2024-10-10T13:56:48Z"/>
        <d v="2024-10-10T12:18:12Z"/>
        <d v="2024-10-10T12:17:41Z"/>
        <d v="2024-10-10T10:51:44Z"/>
        <d v="2024-10-10T05:02:20Z"/>
        <d v="2024-10-10T23:00:14Z"/>
        <d v="2024-10-10T18:46:38Z"/>
        <d v="2024-10-10T16:34:49Z"/>
        <d v="2024-10-10T13:16:10Z"/>
        <d v="2024-10-10T10:38:46Z"/>
        <d v="2024-10-10T09:54:15Z"/>
        <d v="2024-10-10T09:45:17Z"/>
        <d v="2024-10-10T19:38:10Z"/>
        <d v="2024-10-10T18:57:36Z"/>
        <d v="2024-10-10T18:20:45Z"/>
        <d v="2024-10-10T15:55:59Z"/>
        <d v="2024-10-10T15:31:21Z"/>
        <d v="2024-10-10T14:58:40Z"/>
        <d v="2024-10-10T13:00:47Z"/>
        <d v="2024-10-10T12:43:33Z"/>
        <d v="2024-10-10T11:08:59Z"/>
        <d v="2024-10-10T11:06:17Z"/>
        <d v="2024-10-10T10:42:24Z"/>
        <d v="2024-10-10T09:29:45Z"/>
        <d v="2024-10-10T08:31:26Z"/>
        <d v="2024-10-10T07:19:07Z"/>
        <d v="2024-10-10T05:49:51Z"/>
        <d v="2024-10-10T05:04:28Z"/>
        <d v="2024-10-10T02:08:45Z"/>
        <d v="2024-10-10T00:00:00Z"/>
        <d v="2024-10-11T23:18:51Z"/>
        <d v="2024-10-11T22:15:47Z"/>
        <d v="2024-10-11T21:40:35Z"/>
        <d v="2024-10-11T21:21:23Z"/>
        <d v="2024-10-11T21:17:15Z"/>
        <d v="2024-10-11T21:05:21Z"/>
        <d v="2024-10-11T20:46:17Z"/>
        <d v="2024-10-11T18:50:22Z"/>
        <d v="2024-10-11T18:38:27Z"/>
        <d v="2024-10-11T18:20:04Z"/>
        <d v="2024-10-11T17:33:30Z"/>
        <d v="2024-10-11T17:32:21Z"/>
        <d v="2024-10-11T17:11:37Z"/>
        <d v="2024-10-11T17:03:04Z"/>
        <d v="2024-10-11T16:46:19Z"/>
        <d v="2024-10-11T16:27:04Z"/>
        <d v="2024-10-11T16:05:53Z"/>
        <d v="2024-10-11T16:03:19Z"/>
        <d v="2024-10-11T15:53:14Z"/>
        <d v="2024-10-11T15:45:26Z"/>
        <d v="2024-10-11T15:35:18Z"/>
        <d v="2024-10-11T15:12:20Z"/>
        <d v="2024-10-11T15:12:12Z"/>
        <d v="2024-10-11T13:28:12Z"/>
        <d v="2024-10-11T12:58:33Z"/>
        <d v="2024-10-11T12:46:05Z"/>
        <d v="2024-10-11T12:26:12Z"/>
        <d v="2024-10-11T11:52:48Z"/>
        <d v="2024-10-11T11:49:15Z"/>
        <d v="2024-10-11T10:44:34Z"/>
        <d v="2024-10-11T10:40:57Z"/>
        <d v="2024-10-11T10:28:53Z"/>
        <d v="2024-10-11T10:06:39Z"/>
        <d v="2024-10-11T09:21:18Z"/>
        <d v="2024-10-11T08:51:42Z"/>
        <d v="2024-10-11T08:49:30Z"/>
        <d v="2024-10-11T08:24:27Z"/>
        <d v="2024-10-11T07:57:17Z"/>
        <d v="2024-10-11T07:29:34Z"/>
        <d v="2024-10-11T06:49:18Z"/>
        <d v="2024-10-11T06:29:37Z"/>
        <d v="2024-10-11T06:21:14Z"/>
        <d v="2024-10-11T05:59:49Z"/>
        <d v="2024-10-11T05:51:43Z"/>
        <d v="2024-10-11T05:25:31Z"/>
        <d v="2024-10-11T05:00:27Z"/>
        <d v="2024-10-11T04:14:36Z"/>
        <d v="2024-10-11T04:10:58Z"/>
        <d v="2024-10-11T03:54:16Z"/>
        <d v="2024-10-11T03:47:42Z"/>
        <d v="2024-10-11T03:33:13Z"/>
        <d v="2024-10-11T03:30:27Z"/>
        <d v="2024-10-11T03:19:15Z"/>
        <d v="2024-10-11T03:15:26Z"/>
        <d v="2024-10-11T02:22:00Z"/>
        <d v="2024-10-11T02:13:47Z"/>
        <d v="2024-10-11T02:03:03Z"/>
        <d v="2024-10-11T01:46:44Z"/>
        <d v="2024-10-11T01:39:57Z"/>
        <d v="2024-10-11T01:12:50Z"/>
        <d v="2024-10-11T01:12:48Z"/>
        <d v="2024-10-11T00:55:27Z"/>
        <d v="2024-10-11T00:18:02Z"/>
        <d v="2024-10-11T23:47:17Z"/>
        <d v="2024-10-11T22:12:00Z"/>
        <d v="2024-10-11T20:43:33Z"/>
        <d v="2024-10-11T15:42:36Z"/>
        <d v="2024-10-11T14:29:12Z"/>
        <d v="2024-10-11T14:06:58Z"/>
        <d v="2024-10-11T13:44:07Z"/>
        <d v="2024-10-11T13:29:14Z"/>
        <d v="2024-10-11T11:33:34Z"/>
        <d v="2024-10-11T10:06:02Z"/>
        <d v="2024-10-11T09:54:10Z"/>
        <d v="2024-10-11T09:39:52Z"/>
        <d v="2024-10-11T08:49:23Z"/>
        <d v="2024-10-11T08:39:33Z"/>
        <d v="2024-10-11T05:10:46Z"/>
        <d v="2024-10-11T03:30:48Z"/>
        <d v="2024-10-11T01:52:41Z"/>
        <d v="2024-10-11T00:12:15Z"/>
        <d v="2024-10-11T14:49:39Z"/>
        <d v="2024-10-11T13:20:50Z"/>
        <d v="2024-10-11T12:17:39Z"/>
        <d v="2024-10-11T11:12:03Z"/>
        <d v="2024-10-11T10:41:31Z"/>
        <d v="2024-10-11T00:29:07Z"/>
        <d v="2024-10-11T00:23:21Z"/>
        <d v="2024-10-11T21:25:04Z"/>
        <d v="2024-10-11T20:57:47Z"/>
        <d v="2024-10-11T18:13:44Z"/>
        <d v="2024-10-11T14:58:28Z"/>
        <d v="2024-10-11T05:08:13Z"/>
        <d v="2024-10-11T22:22:18Z"/>
        <d v="2024-10-11T20:28:08Z"/>
        <d v="2024-10-11T18:05:10Z"/>
        <d v="2024-10-11T17:43:30Z"/>
        <d v="2024-10-11T15:53:20Z"/>
        <d v="2024-10-11T14:29:19Z"/>
        <d v="2024-10-11T14:24:44Z"/>
        <d v="2024-10-11T13:52:23Z"/>
        <d v="2024-10-11T11:03:34Z"/>
        <d v="2024-10-11T10:55:22Z"/>
        <d v="2024-10-11T10:38:30Z"/>
        <d v="2024-10-11T10:19:24Z"/>
        <d v="2024-10-11T09:35:15Z"/>
        <d v="2024-10-11T09:11:59Z"/>
        <d v="2024-10-11T08:25:01Z"/>
        <d v="2024-10-11T08:16:57Z"/>
        <d v="2024-10-11T08:10:41Z"/>
        <d v="2024-10-11T01:19:18Z"/>
        <d v="2024-10-11T00:07:33Z"/>
        <d v="2024-10-11T02:55:00Z"/>
        <d v="2024-10-11T09:57:00Z"/>
        <d v="2024-10-11T12:47:00Z"/>
        <d v="2024-10-11T12:53:00Z"/>
        <d v="2024-10-11T13:24:00Z"/>
        <d v="2024-10-11T19:25:00Z"/>
        <d v="2024-10-11T20:45:00Z"/>
        <d v="2024-10-11T21:22:00Z"/>
        <d v="2024-10-11T22:09:00Z"/>
        <d v="2024-10-11T00:00:00Z"/>
        <d v="2024-10-13T23:42:33Z"/>
        <d v="2024-10-13T23:10:00Z"/>
        <d v="2024-10-13T22:37:35Z"/>
        <d v="2024-10-13T22:04:30Z"/>
        <d v="2024-10-13T21:18:30Z"/>
        <d v="2024-10-13T20:42:28Z"/>
        <d v="2024-10-13T20:14:45Z"/>
        <d v="2024-10-13T19:49:47Z"/>
        <d v="2024-10-13T19:22:33Z"/>
        <d v="2024-10-13T19:04:17Z"/>
        <d v="2024-10-13T18:48:16Z"/>
        <d v="2024-10-13T15:35:00Z"/>
        <d v="2024-10-13T15:21:36Z"/>
        <d v="2024-10-13T15:14:53Z"/>
        <d v="2024-10-13T14:59:49Z"/>
        <d v="2024-10-13T14:58:20Z"/>
        <d v="2024-10-13T14:34:53Z"/>
        <d v="2024-10-13T14:30:46Z"/>
        <d v="2024-10-13T14:05:13Z"/>
        <d v="2024-10-13T14:00:15Z"/>
        <d v="2024-10-13T13:49:41Z"/>
        <d v="2024-10-13T13:24:20Z"/>
        <d v="2024-10-13T13:19:12Z"/>
        <d v="2024-10-13T12:26:59Z"/>
        <d v="2024-10-13T12:19:46Z"/>
        <d v="2024-10-13T12:08:40Z"/>
        <d v="2024-10-13T11:33:52Z"/>
        <d v="2024-10-13T11:25:42Z"/>
        <d v="2024-10-13T10:08:35Z"/>
        <d v="2024-10-13T10:01:04Z"/>
        <d v="2024-10-13T09:15:27Z"/>
        <d v="2024-10-13T08:20:33Z"/>
        <d v="2024-10-13T06:49:50Z"/>
        <d v="2024-10-13T05:54:27Z"/>
        <d v="2024-10-13T04:25:18Z"/>
        <d v="2024-10-13T04:04:39Z"/>
        <d v="2024-10-13T03:00:20Z"/>
        <d v="2024-10-13T02:52:57Z"/>
        <d v="2024-10-13T02:16:13Z"/>
        <d v="2024-10-13T00:49:14Z"/>
        <d v="2024-10-13T00:06:30Z"/>
        <d v="2024-10-12T23:50:43Z"/>
        <d v="2024-10-12T22:54:25Z"/>
        <d v="2024-10-12T22:15:11Z"/>
        <d v="2024-10-12T21:46:53Z"/>
        <d v="2024-10-12T20:49:37Z"/>
        <d v="2024-10-12T19:44:11Z"/>
        <d v="2024-10-12T19:35:42Z"/>
        <d v="2024-10-12T18:17:33Z"/>
        <d v="2024-10-12T18:02:32Z"/>
        <d v="2024-10-12T17:44:24Z"/>
        <d v="2024-10-12T17:42:47Z"/>
        <d v="2024-10-12T17:26:54Z"/>
        <d v="2024-10-12T17:21:23Z"/>
        <d v="2024-10-12T17:13:04Z"/>
        <d v="2024-10-12T16:35:07Z"/>
        <d v="2024-10-12T15:38:17Z"/>
        <d v="2024-10-12T15:17:35Z"/>
        <d v="2024-10-12T14:40:09Z"/>
        <d v="2024-10-12T14:18:21Z"/>
        <d v="2024-10-12T14:05:42Z"/>
        <d v="2024-10-12T13:50:26Z"/>
        <d v="2024-10-12T13:37:51Z"/>
        <d v="2024-10-12T13:30:07Z"/>
        <d v="2024-10-12T13:22:43Z"/>
        <d v="2024-10-12T13:08:35Z"/>
        <d v="2024-10-12T13:02:45Z"/>
        <d v="2024-10-12T12:42:28Z"/>
        <d v="2024-10-12T12:23:17Z"/>
        <d v="2024-10-12T12:12:09Z"/>
        <d v="2024-10-12T11:53:34Z"/>
        <d v="2024-10-12T11:17:55Z"/>
        <d v="2024-10-12T10:44:13Z"/>
        <d v="2024-10-12T10:28:53Z"/>
        <d v="2024-10-12T10:01:07Z"/>
        <d v="2024-10-12T09:52:16Z"/>
        <d v="2024-10-12T09:30:42Z"/>
        <d v="2024-10-12T09:30:18Z"/>
        <d v="2024-10-12T08:48:19Z"/>
        <d v="2024-10-12T08:15:25Z"/>
        <d v="2024-10-12T07:19:33Z"/>
        <d v="2024-10-12T07:09:29Z"/>
        <d v="2024-10-12T04:45:30Z"/>
        <d v="2024-10-12T02:19:54Z"/>
        <d v="2024-10-12T01:55:02Z"/>
        <d v="2024-10-12T01:29:43Z"/>
        <d v="2024-10-12T00:23:45Z"/>
        <d v="2024-10-13T23:14:55Z"/>
        <d v="2024-10-13T22:16:40Z"/>
        <d v="2024-10-13T21:02:54Z"/>
        <d v="2024-10-13T20:48:07Z"/>
        <d v="2024-10-13T14:58:40Z"/>
        <d v="2024-10-13T11:46:50Z"/>
        <d v="2024-10-13T09:26:37Z"/>
        <d v="2024-10-13T08:53:09Z"/>
        <d v="2024-10-13T06:53:16Z"/>
        <d v="2024-10-13T03:08:30Z"/>
        <d v="2024-10-13T01:16:44Z"/>
        <d v="2024-10-12T23:38:02Z"/>
        <d v="2024-10-12T22:41:34Z"/>
        <d v="2024-10-12T21:16:15Z"/>
        <d v="2024-10-12T15:38:01Z"/>
        <d v="2024-10-12T13:51:06Z"/>
        <d v="2024-10-12T12:33:36Z"/>
        <d v="2024-10-12T10:57:07Z"/>
        <d v="2024-10-12T09:44:31Z"/>
        <d v="2024-10-12T09:15:41Z"/>
        <d v="2024-10-12T08:42:05Z"/>
        <d v="2024-10-12T03:42:39Z"/>
        <d v="2024-10-12T03:29:17Z"/>
        <d v="2024-10-12T02:53:11Z"/>
        <d v="2024-10-13T16:35:29Z"/>
        <d v="2024-10-13T15:21:52Z"/>
        <d v="2024-10-13T14:00:22Z"/>
        <d v="2024-10-13T13:32:15Z"/>
        <d v="2024-10-13T13:21:47Z"/>
        <d v="2024-10-12T21:16:04Z"/>
        <d v="2024-10-12T18:38:06Z"/>
        <d v="2024-10-12T14:29:06Z"/>
        <d v="2024-10-12T02:54:11Z"/>
        <d v="2024-10-12T02:40:15Z"/>
        <d v="2024-10-12T00:20:18Z"/>
        <d v="2024-10-13T16:38:47Z"/>
        <d v="2024-10-13T02:12:24Z"/>
        <d v="2024-10-13T01:11:37Z"/>
        <d v="2024-10-12T19:38:58Z"/>
        <d v="2024-10-12T19:03:59Z"/>
        <d v="2024-10-12T15:32:06Z"/>
        <d v="2024-10-12T11:05:26Z"/>
        <d v="2024-10-12T09:38:59Z"/>
        <d v="2024-10-12T08:26:33Z"/>
        <d v="2024-10-13T22:45:39Z"/>
        <d v="2024-10-13T22:25:54Z"/>
        <d v="2024-10-13T18:06:34Z"/>
        <d v="2024-10-13T16:54:09Z"/>
        <d v="2024-10-13T16:49:07Z"/>
        <d v="2024-10-13T14:59:03Z"/>
        <d v="2024-10-13T14:14:29Z"/>
        <d v="2024-10-13T12:22:38Z"/>
        <d v="2024-10-13T12:14:42Z"/>
        <d v="2024-10-13T10:35:19Z"/>
        <d v="2024-10-13T10:20:49Z"/>
        <d v="2024-10-13T09:55:32Z"/>
        <d v="2024-10-13T09:44:47Z"/>
        <d v="2024-10-13T08:33:24Z"/>
        <d v="2024-10-13T08:19:53Z"/>
        <d v="2024-10-13T08:13:51Z"/>
        <d v="2024-10-13T05:24:29Z"/>
        <d v="2024-10-13T05:22:06Z"/>
        <d v="2024-10-13T03:46:54Z"/>
        <d v="2024-10-13T03:10:52Z"/>
        <d v="2024-10-12T21:08:57Z"/>
        <d v="2024-10-12T20:01:48Z"/>
        <d v="2024-10-12T18:24:26Z"/>
        <d v="2024-10-12T16:13:18Z"/>
        <d v="2024-10-12T15:26:56Z"/>
        <d v="2024-10-12T15:06:41Z"/>
        <d v="2024-10-12T12:56:13Z"/>
        <d v="2024-10-12T12:54:05Z"/>
        <d v="2024-10-12T10:27:21Z"/>
        <d v="2024-10-12T07:21:08Z"/>
        <d v="2024-10-12T06:47:38Z"/>
        <d v="2024-10-12T05:29:07Z"/>
        <d v="2024-10-13T00:00:00Z"/>
        <d v="2024-10-12T00:00:00Z"/>
        <d v="2024-10-14T23:37:21Z"/>
        <d v="2024-10-14T23:33:23Z"/>
        <d v="2024-10-14T23:25:45Z"/>
        <d v="2024-10-14T23:13:32Z"/>
        <d v="2024-10-14T23:09:49Z"/>
        <d v="2024-10-14T23:01:58Z"/>
        <d v="2024-10-14T22:48:53Z"/>
        <d v="2024-10-14T22:27:25Z"/>
        <d v="2024-10-14T22:15:13Z"/>
        <d v="2024-10-14T22:02:50Z"/>
        <d v="2024-10-14T21:58:30Z"/>
        <d v="2024-10-14T21:34:41Z"/>
        <d v="2024-10-14T21:13:15Z"/>
        <d v="2024-10-14T21:07:52Z"/>
        <d v="2024-10-14T19:37:31Z"/>
        <d v="2024-10-14T19:35:00Z"/>
        <d v="2024-10-14T19:19:54Z"/>
        <d v="2024-10-14T19:19:11Z"/>
        <d v="2024-10-14T19:03:17Z"/>
        <d v="2024-10-14T18:57:19Z"/>
        <d v="2024-10-14T18:48:28Z"/>
        <d v="2024-10-14T18:30:24Z"/>
        <d v="2024-10-14T18:28:25Z"/>
        <d v="2024-10-14T18:10:11Z"/>
        <d v="2024-10-14T18:09:43Z"/>
        <d v="2024-10-14T17:54:36Z"/>
        <d v="2024-10-14T17:40:52Z"/>
        <d v="2024-10-14T17:37:09Z"/>
        <d v="2024-10-14T17:22:06Z"/>
        <d v="2024-10-14T17:16:09Z"/>
        <d v="2024-10-14T17:06:43Z"/>
        <d v="2024-10-14T16:49:14Z"/>
        <d v="2024-10-14T16:43:53Z"/>
        <d v="2024-10-14T16:25:15Z"/>
        <d v="2024-10-14T16:06:07Z"/>
        <d v="2024-10-14T16:02:31Z"/>
        <d v="2024-10-14T12:43:20Z"/>
        <d v="2024-10-14T12:42:49Z"/>
        <d v="2024-10-14T12:06:26Z"/>
        <d v="2024-10-14T11:37:14Z"/>
        <d v="2024-10-14T11:24:32Z"/>
        <d v="2024-10-14T11:12:10Z"/>
        <d v="2024-10-14T11:09:03Z"/>
        <d v="2024-10-14T10:47:21Z"/>
        <d v="2024-10-14T10:34:22Z"/>
        <d v="2024-10-14T10:34:13Z"/>
        <d v="2024-10-14T09:25:30Z"/>
        <d v="2024-10-14T07:28:33Z"/>
        <d v="2024-10-14T07:04:43Z"/>
        <d v="2024-10-14T06:56:10Z"/>
        <d v="2024-10-14T06:37:37Z"/>
        <d v="2024-10-14T04:42:32Z"/>
        <d v="2024-10-14T03:51:22Z"/>
        <d v="2024-10-14T01:41:06Z"/>
        <d v="2024-10-14T01:38:59Z"/>
        <d v="2024-10-14T01:24:32Z"/>
        <d v="2024-10-14T23:23:46Z"/>
        <d v="2024-10-14T21:44:41Z"/>
        <d v="2024-10-14T19:30:50Z"/>
        <d v="2024-10-14T17:29:54Z"/>
        <d v="2024-10-14T17:09:25Z"/>
        <d v="2024-10-14T16:01:09Z"/>
        <d v="2024-10-14T14:24:38Z"/>
        <d v="2024-10-14T12:13:42Z"/>
        <d v="2024-10-14T11:31:27Z"/>
        <d v="2024-10-14T10:33:06Z"/>
        <d v="2024-10-14T10:22:56Z"/>
        <d v="2024-10-14T09:54:48Z"/>
        <d v="2024-10-14T00:49:57Z"/>
        <d v="2024-10-14T15:57:17Z"/>
        <d v="2024-10-14T14:45:04Z"/>
        <d v="2024-10-14T14:27:51Z"/>
        <d v="2024-10-14T13:41:55Z"/>
        <d v="2024-10-14T10:00:30Z"/>
        <d v="2024-10-14T09:42:30Z"/>
        <d v="2024-10-14T08:47:07Z"/>
        <d v="2024-10-14T08:34:14Z"/>
        <d v="2024-10-14T04:44:21Z"/>
        <d v="2024-10-14T21:44:32Z"/>
        <d v="2024-10-14T18:31:13Z"/>
        <d v="2024-10-14T15:07:39Z"/>
        <d v="2024-10-14T10:23:04Z"/>
        <d v="2024-10-14T08:18:24Z"/>
        <d v="2024-10-14T00:12:30Z"/>
        <d v="2024-10-14T23:50:57Z"/>
        <d v="2024-10-14T19:15:32Z"/>
        <d v="2024-10-14T18:43:47Z"/>
        <d v="2024-10-14T18:03:35Z"/>
        <d v="2024-10-14T17:53:11Z"/>
        <d v="2024-10-14T17:15:28Z"/>
        <d v="2024-10-14T16:55:30Z"/>
        <d v="2024-10-14T16:54:02Z"/>
        <d v="2024-10-14T16:13:43Z"/>
        <d v="2024-10-14T15:23:01Z"/>
        <d v="2024-10-14T14:00:55Z"/>
        <d v="2024-10-14T13:30:55Z"/>
        <d v="2024-10-14T13:06:40Z"/>
        <d v="2024-10-14T11:53:46Z"/>
        <d v="2024-10-14T09:32:38Z"/>
        <d v="2024-10-14T08:50:34Z"/>
        <d v="2024-10-14T07:12:02Z"/>
        <d v="2024-10-14T06:58:17Z"/>
        <d v="2024-10-14T06:45:35Z"/>
        <d v="2024-10-14T06:27:31Z"/>
        <d v="2024-10-14T06:11:52Z"/>
        <d v="2024-10-14T05:12:15Z"/>
        <d v="2024-10-14T03:24:57Z"/>
        <d v="2024-10-14T02:31:54Z"/>
        <d v="2024-10-14T01:25:44Z"/>
        <d v="2024-10-14T00:01:19Z"/>
        <d v="2024-10-14T00:40:00Z"/>
        <d v="2024-10-14T02:21:00Z"/>
        <d v="2024-10-14T10:39:00Z"/>
        <d v="2024-10-14T13:22:00Z"/>
        <d v="2024-10-14T13:38:00Z"/>
        <d v="2024-10-14T14:29:00Z"/>
        <d v="2024-10-14T17:25:00Z"/>
        <d v="2024-10-14T17:41:00Z"/>
        <d v="2024-10-14T17:50:00Z"/>
        <d v="2024-10-14T20:33:00Z"/>
        <d v="2024-10-14T20:53:00Z"/>
        <d v="2024-10-14T21:06:00Z"/>
        <d v="2024-10-14T21:57:00Z"/>
        <d v="2024-10-14T23:06:00Z"/>
        <d v="2024-10-14T23:20:00Z"/>
        <d v="2024-10-14T00:00:00Z"/>
        <d v="2024-10-15T23:51:23Z"/>
        <d v="2024-10-15T23:39:17Z"/>
        <d v="2024-10-15T23:22:18Z"/>
        <d v="2024-10-15T23:05:56Z"/>
        <d v="2024-10-15T22:52:30Z"/>
        <d v="2024-10-15T22:28:46Z"/>
        <d v="2024-10-15T22:00:53Z"/>
        <d v="2024-10-15T21:34:12Z"/>
        <d v="2024-10-15T21:24:48Z"/>
        <d v="2024-10-15T21:07:39Z"/>
        <d v="2024-10-15T20:55:30Z"/>
        <d v="2024-10-15T20:40:43Z"/>
        <d v="2024-10-15T20:30:03Z"/>
        <d v="2024-10-15T20:18:57Z"/>
        <d v="2024-10-15T19:57:47Z"/>
        <d v="2024-10-15T19:40:11Z"/>
        <d v="2024-10-15T19:13:41Z"/>
        <d v="2024-10-15T18:31:26Z"/>
        <d v="2024-10-15T18:19:38Z"/>
        <d v="2024-10-15T18:06:46Z"/>
        <d v="2024-10-15T17:53:56Z"/>
        <d v="2024-10-15T17:40:52Z"/>
        <d v="2024-10-15T17:09:15Z"/>
        <d v="2024-10-15T16:26:10Z"/>
        <d v="2024-10-15T16:12:15Z"/>
        <d v="2024-10-15T15:57:36Z"/>
        <d v="2024-10-15T15:42:27Z"/>
        <d v="2024-10-15T15:21:14Z"/>
        <d v="2024-10-15T15:05:32Z"/>
        <d v="2024-10-15T14:18:31Z"/>
        <d v="2024-10-15T14:03:11Z"/>
        <d v="2024-10-15T13:52:11Z"/>
        <d v="2024-10-15T13:31:59Z"/>
        <d v="2024-10-15T13:18:12Z"/>
        <d v="2024-10-15T12:55:29Z"/>
        <d v="2024-10-15T12:20:04Z"/>
        <d v="2024-10-15T12:03:38Z"/>
        <d v="2024-10-15T11:20:09Z"/>
        <d v="2024-10-15T10:57:16Z"/>
        <d v="2024-10-15T10:15:32Z"/>
        <d v="2024-10-15T09:52:20Z"/>
        <d v="2024-10-15T08:53:53Z"/>
        <d v="2024-10-15T08:39:11Z"/>
        <d v="2024-10-15T08:19:51Z"/>
        <d v="2024-10-15T08:02:35Z"/>
        <d v="2024-10-15T06:53:13Z"/>
        <d v="2024-10-15T06:09:26Z"/>
        <d v="2024-10-15T05:17:23Z"/>
        <d v="2024-10-15T04:46:22Z"/>
        <d v="2024-10-15T03:08:45Z"/>
        <d v="2024-10-15T00:41:19Z"/>
        <d v="2024-10-15T22:31:56Z"/>
        <d v="2024-10-15T22:14:11Z"/>
        <d v="2024-10-15T21:53:38Z"/>
        <d v="2024-10-15T19:32:26Z"/>
        <d v="2024-10-15T18:04:55Z"/>
        <d v="2024-10-15T16:42:00Z"/>
        <d v="2024-10-15T16:15:07Z"/>
        <d v="2024-10-15T15:47:08Z"/>
        <d v="2024-10-15T15:09:13Z"/>
        <d v="2024-10-15T14:54:29Z"/>
        <d v="2024-10-15T14:29:29Z"/>
        <d v="2024-10-15T14:09:08Z"/>
        <d v="2024-10-15T13:43:21Z"/>
        <d v="2024-10-15T13:28:00Z"/>
        <d v="2024-10-15T11:49:53Z"/>
        <d v="2024-10-15T11:12:11Z"/>
        <d v="2024-10-15T10:19:14Z"/>
        <d v="2024-10-15T10:07:04Z"/>
        <d v="2024-10-15T09:29:50Z"/>
        <d v="2024-10-15T06:56:56Z"/>
        <d v="2024-10-15T05:36:19Z"/>
        <d v="2024-10-15T18:34:47Z"/>
        <d v="2024-10-15T16:06:30Z"/>
        <d v="2024-10-15T20:29:38Z"/>
        <d v="2024-10-15T20:23:55Z"/>
        <d v="2024-10-15T19:37:34Z"/>
        <d v="2024-10-15T15:36:39Z"/>
        <d v="2024-10-15T12:15:42Z"/>
        <d v="2024-10-15T09:13:29Z"/>
        <d v="2024-10-15T23:36:35Z"/>
        <d v="2024-10-15T23:24:08Z"/>
        <d v="2024-10-15T22:05:21Z"/>
        <d v="2024-10-15T21:44:31Z"/>
        <d v="2024-10-15T20:42:31Z"/>
        <d v="2024-10-15T18:18:38Z"/>
        <d v="2024-10-15T18:04:19Z"/>
        <d v="2024-10-15T17:13:40Z"/>
        <d v="2024-10-15T16:54:55Z"/>
        <d v="2024-10-15T16:05:17Z"/>
        <d v="2024-10-15T14:18:25Z"/>
        <d v="2024-10-15T13:44:01Z"/>
        <d v="2024-10-15T13:21:53Z"/>
        <d v="2024-10-15T11:02:41Z"/>
        <d v="2024-10-15T10:13:15Z"/>
        <d v="2024-10-15T07:40:47Z"/>
        <d v="2024-10-15T06:26:16Z"/>
        <d v="2024-10-15T06:05:19Z"/>
        <d v="2024-10-15T08:03:00Z"/>
        <d v="2024-10-15T10:02:00Z"/>
        <d v="2024-10-15T10:04:00Z"/>
        <d v="2024-10-15T10:36:00Z"/>
        <d v="2024-10-15T12:32:00Z"/>
        <d v="2024-10-15T18:29:00Z"/>
        <d v="2024-10-15T19:18:00Z"/>
        <d v="2024-10-15T19:53:00Z"/>
        <d v="2024-10-15T21:42:00Z"/>
        <d v="2024-10-15T23:10:00Z"/>
        <d v="2024-10-15T23:17:00Z"/>
        <d v="2024-10-15T23:28:00Z"/>
        <d v="2024-10-15T23:43:00Z"/>
        <d v="2024-10-15T00:00:00Z"/>
        <d v="2024-10-16T22:00:37Z"/>
        <d v="2024-10-16T21:36:55Z"/>
        <d v="2024-10-16T21:15:20Z"/>
        <d v="2024-10-16T20:15:33Z"/>
        <d v="2024-10-16T19:16:56Z"/>
        <d v="2024-10-16T18:42:15Z"/>
        <d v="2024-10-16T18:22:03Z"/>
        <d v="2024-10-16T17:59:49Z"/>
        <d v="2024-10-16T17:36:50Z"/>
        <d v="2024-10-16T17:31:28Z"/>
        <d v="2024-10-16T17:20:15Z"/>
        <d v="2024-10-16T17:19:52Z"/>
        <d v="2024-10-16T17:01:15Z"/>
        <d v="2024-10-16T17:01:14Z"/>
        <d v="2024-10-16T16:20:20Z"/>
        <d v="2024-10-16T16:17:54Z"/>
        <d v="2024-10-16T15:47:13Z"/>
        <d v="2024-10-16T15:28:28Z"/>
        <d v="2024-10-16T14:55:14Z"/>
        <d v="2024-10-16T14:34:41Z"/>
        <d v="2024-10-16T14:29:39Z"/>
        <d v="2024-10-16T13:36:53Z"/>
        <d v="2024-10-16T12:03:45Z"/>
        <d v="2024-10-16T11:47:29Z"/>
        <d v="2024-10-16T10:56:54Z"/>
        <d v="2024-10-16T09:05:03Z"/>
        <d v="2024-10-16T08:32:15Z"/>
        <d v="2024-10-16T05:44:39Z"/>
        <d v="2024-10-16T05:36:21Z"/>
        <d v="2024-10-16T05:22:41Z"/>
        <d v="2024-10-16T04:55:15Z"/>
        <d v="2024-10-16T04:39:30Z"/>
        <d v="2024-10-16T04:15:20Z"/>
        <d v="2024-10-16T03:52:47Z"/>
        <d v="2024-10-16T03:34:47Z"/>
        <d v="2024-10-16T02:54:08Z"/>
        <d v="2024-10-16T02:34:10Z"/>
        <d v="2024-10-16T00:57:45Z"/>
        <d v="2024-10-16T00:40:45Z"/>
        <d v="2024-10-16T00:15:22Z"/>
        <d v="2024-10-16T20:22:50Z"/>
        <d v="2024-10-16T17:26:31Z"/>
        <d v="2024-10-16T16:36:35Z"/>
        <d v="2024-10-16T16:03:44Z"/>
        <d v="2024-10-16T15:43:31Z"/>
        <d v="2024-10-16T15:21:22Z"/>
        <d v="2024-10-16T13:12:38Z"/>
        <d v="2024-10-16T12:53:59Z"/>
        <d v="2024-10-16T11:33:02Z"/>
        <d v="2024-10-16T08:24:27Z"/>
        <d v="2024-10-16T07:34:56Z"/>
        <d v="2024-10-16T05:27:06Z"/>
        <d v="2024-10-16T02:12:12Z"/>
        <d v="2024-10-16T01:48:34Z"/>
        <d v="2024-10-16T18:17:28Z"/>
        <d v="2024-10-16T14:19:43Z"/>
        <d v="2024-10-16T09:17:43Z"/>
        <d v="2024-10-16T21:07:51Z"/>
        <d v="2024-10-16T20:08:48Z"/>
        <d v="2024-10-16T18:50:43Z"/>
        <d v="2024-10-16T09:17:50Z"/>
        <d v="2024-10-16T09:13:53Z"/>
        <d v="2024-10-16T07:41:46Z"/>
        <d v="2024-10-16T04:37:51Z"/>
        <d v="2024-10-16T21:26:16Z"/>
        <d v="2024-10-16T21:12:45Z"/>
        <d v="2024-10-16T19:16:35Z"/>
        <d v="2024-10-16T18:35:05Z"/>
        <d v="2024-10-16T18:28:58Z"/>
        <d v="2024-10-16T18:02:49Z"/>
        <d v="2024-10-16T17:09:28Z"/>
        <d v="2024-10-16T11:28:55Z"/>
        <d v="2024-10-16T11:11:38Z"/>
        <d v="2024-10-16T10:50:14Z"/>
        <d v="2024-10-16T10:07:08Z"/>
        <d v="2024-10-16T09:20:49Z"/>
        <d v="2024-10-16T08:07:41Z"/>
        <d v="2024-10-16T06:59:05Z"/>
        <d v="2024-10-16T02:36:38Z"/>
        <d v="2024-10-16T00:00:00Z"/>
        <d v="2024-10-17T23:39:20Z"/>
        <d v="2024-10-17T23:20:02Z"/>
        <d v="2024-10-17T22:53:41Z"/>
        <d v="2024-10-17T22:53:25Z"/>
        <d v="2024-10-17T21:10:55Z"/>
        <d v="2024-10-17T20:11:32Z"/>
        <d v="2024-10-17T19:42:53Z"/>
        <d v="2024-10-17T19:32:37Z"/>
        <d v="2024-10-17T19:28:37Z"/>
        <d v="2024-10-17T19:07:13Z"/>
        <d v="2024-10-17T19:06:30Z"/>
        <d v="2024-10-17T18:48:03Z"/>
        <d v="2024-10-17T18:43:55Z"/>
        <d v="2024-10-17T18:17:24Z"/>
        <d v="2024-10-17T18:13:25Z"/>
        <d v="2024-10-17T17:24:21Z"/>
        <d v="2024-10-17T17:22:47Z"/>
        <d v="2024-10-17T17:02:20Z"/>
        <d v="2024-10-17T17:02:01Z"/>
        <d v="2024-10-17T16:45:21Z"/>
        <d v="2024-10-17T16:20:32Z"/>
        <d v="2024-10-17T16:04:55Z"/>
        <d v="2024-10-17T16:03:59Z"/>
        <d v="2024-10-17T15:48:47Z"/>
        <d v="2024-10-17T15:45:48Z"/>
        <d v="2024-10-17T15:14:10Z"/>
        <d v="2024-10-17T15:08:48Z"/>
        <d v="2024-10-17T13:09:52Z"/>
        <d v="2024-10-17T12:40:10Z"/>
        <d v="2024-10-17T12:27:40Z"/>
        <d v="2024-10-17T12:21:21Z"/>
        <d v="2024-10-17T11:57:17Z"/>
        <d v="2024-10-17T11:51:47Z"/>
        <d v="2024-10-17T11:40:09Z"/>
        <d v="2024-10-17T11:27:45Z"/>
        <d v="2024-10-17T11:11:18Z"/>
        <d v="2024-10-17T11:09:16Z"/>
        <d v="2024-10-17T10:42:19Z"/>
        <d v="2024-10-17T10:28:32Z"/>
        <d v="2024-10-17T10:22:50Z"/>
        <d v="2024-10-17T09:15:51Z"/>
        <d v="2024-10-17T09:15:27Z"/>
        <d v="2024-10-17T09:01:27Z"/>
        <d v="2024-10-17T08:40:52Z"/>
        <d v="2024-10-17T07:54:46Z"/>
        <d v="2024-10-17T07:08:02Z"/>
        <d v="2024-10-17T06:59:25Z"/>
        <d v="2024-10-17T06:31:06Z"/>
        <d v="2024-10-17T06:23:02Z"/>
        <d v="2024-10-17T04:54:04Z"/>
        <d v="2024-10-17T03:52:38Z"/>
        <d v="2024-10-17T03:44:05Z"/>
        <d v="2024-10-17T03:14:37Z"/>
        <d v="2024-10-17T02:52:45Z"/>
        <d v="2024-10-17T02:50:25Z"/>
        <d v="2024-10-17T02:12:16Z"/>
        <d v="2024-10-17T01:51:41Z"/>
        <d v="2024-10-17T01:41:54Z"/>
        <d v="2024-10-17T00:31:24Z"/>
        <d v="2024-10-17T23:09:30Z"/>
        <d v="2024-10-17T22:36:42Z"/>
        <d v="2024-10-17T22:05:22Z"/>
        <d v="2024-10-17T18:31:15Z"/>
        <d v="2024-10-17T18:05:19Z"/>
        <d v="2024-10-17T17:38:36Z"/>
        <d v="2024-10-17T17:21:48Z"/>
        <d v="2024-10-17T16:38:18Z"/>
        <d v="2024-10-17T13:20:56Z"/>
        <d v="2024-10-17T12:58:35Z"/>
        <d v="2024-10-17T11:53:44Z"/>
        <d v="2024-10-17T11:16:38Z"/>
        <d v="2024-10-17T10:24:37Z"/>
        <d v="2024-10-17T08:02:42Z"/>
        <d v="2024-10-17T04:06:30Z"/>
        <d v="2024-10-17T03:39:56Z"/>
        <d v="2024-10-17T02:18:29Z"/>
        <d v="2024-10-17T00:20:31Z"/>
        <d v="2024-10-17T22:59:07Z"/>
        <d v="2024-10-17T19:26:22Z"/>
        <d v="2024-10-17T17:58:34Z"/>
        <d v="2024-10-17T16:48:26Z"/>
        <d v="2024-10-17T10:51:49Z"/>
        <d v="2024-10-17T04:28:44Z"/>
        <d v="2024-10-17T00:29:56Z"/>
        <d v="2024-10-17T12:32:22Z"/>
        <d v="2024-10-17T11:46:56Z"/>
        <d v="2024-10-17T02:16:47Z"/>
        <d v="2024-10-17T23:52:31Z"/>
        <d v="2024-10-17T21:13:06Z"/>
        <d v="2024-10-17T20:46:22Z"/>
        <d v="2024-10-17T19:20:36Z"/>
        <d v="2024-10-17T18:52:07Z"/>
        <d v="2024-10-17T18:04:20Z"/>
        <d v="2024-10-17T18:00:41Z"/>
        <d v="2024-10-17T17:42:03Z"/>
        <d v="2024-10-17T17:21:59Z"/>
        <d v="2024-10-17T17:08:26Z"/>
        <d v="2024-10-17T16:42:46Z"/>
        <d v="2024-10-17T12:20:02Z"/>
        <d v="2024-10-17T11:25:58Z"/>
        <d v="2024-10-17T08:46:33Z"/>
        <d v="2024-10-17T07:47:36Z"/>
        <d v="2024-10-17T07:30:15Z"/>
        <d v="2024-10-17T07:07:06Z"/>
        <d v="2024-10-17T05:16:23Z"/>
        <d v="2024-10-17T04:22:54Z"/>
        <d v="2024-10-17T03:05:59Z"/>
        <d v="2024-10-17T00:24:57Z"/>
        <d v="2024-10-17T00:00:00Z"/>
        <d v="2024-10-18T23:58:21Z"/>
        <d v="2024-10-18T23:35:33Z"/>
        <d v="2024-10-18T22:17:35Z"/>
        <d v="2024-10-18T22:05:02Z"/>
        <d v="2024-10-18T21:38:44Z"/>
        <d v="2024-10-18T21:33:32Z"/>
        <d v="2024-10-18T21:25:18Z"/>
        <d v="2024-10-18T21:11:09Z"/>
        <d v="2024-10-18T21:01:22Z"/>
        <d v="2024-10-18T19:58:48Z"/>
        <d v="2024-10-18T19:51:31Z"/>
        <d v="2024-10-18T19:42:20Z"/>
        <d v="2024-10-18T19:22:45Z"/>
        <d v="2024-10-18T19:13:36Z"/>
        <d v="2024-10-18T18:43:14Z"/>
        <d v="2024-10-18T18:33:06Z"/>
        <d v="2024-10-18T18:23:30Z"/>
        <d v="2024-10-18T18:07:54Z"/>
        <d v="2024-10-18T17:56:09Z"/>
        <d v="2024-10-18T17:48:19Z"/>
        <d v="2024-10-18T17:35:46Z"/>
        <d v="2024-10-18T17:33:00Z"/>
        <d v="2024-10-18T17:17:30Z"/>
        <d v="2024-10-18T16:56:14Z"/>
        <d v="2024-10-18T16:39:40Z"/>
        <d v="2024-10-18T16:23:10Z"/>
        <d v="2024-10-18T15:33:19Z"/>
        <d v="2024-10-18T14:00:03Z"/>
        <d v="2024-10-18T13:27:27Z"/>
        <d v="2024-10-18T13:17:29Z"/>
        <d v="2024-10-18T12:47:14Z"/>
        <d v="2024-10-18T12:27:36Z"/>
        <d v="2024-10-18T12:12:05Z"/>
        <d v="2024-10-18T11:59:34Z"/>
        <d v="2024-10-18T11:45:02Z"/>
        <d v="2024-10-18T11:29:02Z"/>
        <d v="2024-10-18T11:11:48Z"/>
        <d v="2024-10-18T10:37:46Z"/>
        <d v="2024-10-18T10:16:09Z"/>
        <d v="2024-10-18T09:10:42Z"/>
        <d v="2024-10-18T08:49:14Z"/>
        <d v="2024-10-18T06:24:14Z"/>
        <d v="2024-10-18T06:06:50Z"/>
        <d v="2024-10-18T00:50:59Z"/>
        <d v="2024-10-18T00:22:00Z"/>
        <d v="2024-10-18T00:15:46Z"/>
        <d v="2024-10-18T00:01:41Z"/>
        <d v="2024-10-18T22:21:30Z"/>
        <d v="2024-10-18T20:52:46Z"/>
        <d v="2024-10-18T20:34:03Z"/>
        <d v="2024-10-18T19:10:35Z"/>
        <d v="2024-10-18T17:41:06Z"/>
        <d v="2024-10-18T17:23:43Z"/>
        <d v="2024-10-18T12:35:50Z"/>
        <d v="2024-10-18T12:14:41Z"/>
        <d v="2024-10-18T12:02:30Z"/>
        <d v="2024-10-18T11:49:05Z"/>
        <d v="2024-10-18T10:23:04Z"/>
        <d v="2024-10-18T09:59:07Z"/>
        <d v="2024-10-18T09:45:57Z"/>
        <d v="2024-10-18T09:28:28Z"/>
        <d v="2024-10-18T09:01:04Z"/>
        <d v="2024-10-18T08:43:52Z"/>
        <d v="2024-10-18T08:19:09Z"/>
        <d v="2024-10-18T20:59:38Z"/>
        <d v="2024-10-18T09:26:16Z"/>
        <d v="2024-10-18T16:57:57Z"/>
        <d v="2024-10-18T15:44:20Z"/>
        <d v="2024-10-18T11:22:39Z"/>
        <d v="2024-10-18T10:34:49Z"/>
        <d v="2024-10-18T10:02:04Z"/>
        <d v="2024-10-18T05:14:37Z"/>
        <d v="2024-10-18T19:36:23Z"/>
        <d v="2024-10-18T18:49:36Z"/>
        <d v="2024-10-18T18:29:09Z"/>
        <d v="2024-10-18T17:16:18Z"/>
        <d v="2024-10-18T17:06:19Z"/>
        <d v="2024-10-18T16:37:48Z"/>
        <d v="2024-10-18T16:00:11Z"/>
        <d v="2024-10-18T14:28:46Z"/>
        <d v="2024-10-18T14:14:02Z"/>
        <d v="2024-10-18T14:03:06Z"/>
        <d v="2024-10-18T13:08:45Z"/>
        <d v="2024-10-18T12:50:08Z"/>
        <d v="2024-10-18T11:44:51Z"/>
        <d v="2024-10-18T11:43:38Z"/>
        <d v="2024-10-18T11:19:00Z"/>
        <d v="2024-10-18T05:07:12Z"/>
        <d v="2024-10-18T05:03:08Z"/>
        <d v="2024-10-18T04:41:34Z"/>
        <d v="2024-10-18T04:39:28Z"/>
        <d v="2024-10-18T02:15:05Z"/>
        <d v="2024-10-18T00:09:00Z"/>
        <d v="2024-10-18T01:52:00Z"/>
        <d v="2024-10-18T01:55:00Z"/>
        <d v="2024-10-18T03:02:00Z"/>
        <d v="2024-10-18T03:14:00Z"/>
        <d v="2024-10-18T03:34:00Z"/>
        <d v="2024-10-18T05:29:00Z"/>
        <d v="2024-10-18T07:41:00Z"/>
        <d v="2024-10-18T12:43:00Z"/>
        <d v="2024-10-18T13:34:00Z"/>
        <d v="2024-10-18T15:57:00Z"/>
        <d v="2024-10-18T18:00:00Z"/>
        <d v="2024-10-18T18:27:00Z"/>
        <d v="2024-10-18T18:28:00Z"/>
        <d v="2024-10-18T19:35:00Z"/>
        <d v="2024-10-18T23:04:00Z"/>
        <d v="2024-10-18T23:23:00Z"/>
        <d v="2024-10-18T23:49:00Z"/>
        <d v="2024-10-18T00:00:00Z"/>
        <d v="2024-10-19T22:38:53Z"/>
        <d v="2024-10-19T20:16:15Z"/>
        <d v="2024-10-19T20:03:28Z"/>
        <d v="2024-10-19T19:23:09Z"/>
        <d v="2024-10-19T19:11:12Z"/>
        <d v="2024-10-19T18:57:25Z"/>
        <d v="2024-10-19T18:48:06Z"/>
        <d v="2024-10-19T18:29:52Z"/>
        <d v="2024-10-19T18:11:52Z"/>
        <d v="2024-10-19T17:45:31Z"/>
        <d v="2024-10-19T17:29:40Z"/>
        <d v="2024-10-19T17:06:36Z"/>
        <d v="2024-10-19T16:51:59Z"/>
        <d v="2024-10-19T16:38:46Z"/>
        <d v="2024-10-19T16:36:32Z"/>
        <d v="2024-10-19T16:23:00Z"/>
        <d v="2024-10-19T16:06:19Z"/>
        <d v="2024-10-19T15:59:44Z"/>
        <d v="2024-10-19T15:49:22Z"/>
        <d v="2024-10-19T14:57:36Z"/>
        <d v="2024-10-19T14:31:55Z"/>
        <d v="2024-10-19T14:30:22Z"/>
        <d v="2024-10-19T14:19:53Z"/>
        <d v="2024-10-19T14:08:08Z"/>
        <d v="2024-10-19T14:07:22Z"/>
        <d v="2024-10-19T13:57:20Z"/>
        <d v="2024-10-19T13:38:39Z"/>
        <d v="2024-10-19T13:18:56Z"/>
        <d v="2024-10-19T12:45:56Z"/>
        <d v="2024-10-19T12:24:27Z"/>
        <d v="2024-10-19T11:57:32Z"/>
        <d v="2024-10-19T11:42:32Z"/>
        <d v="2024-10-19T11:28:28Z"/>
        <d v="2024-10-19T11:21:49Z"/>
        <d v="2024-10-19T11:14:31Z"/>
        <d v="2024-10-19T10:56:16Z"/>
        <d v="2024-10-19T10:44:11Z"/>
        <d v="2024-10-19T10:27:11Z"/>
        <d v="2024-10-19T09:34:25Z"/>
        <d v="2024-10-19T09:22:29Z"/>
        <d v="2024-10-19T08:52:35Z"/>
        <d v="2024-10-19T06:23:37Z"/>
        <d v="2024-10-19T06:19:24Z"/>
        <d v="2024-10-19T05:54:55Z"/>
        <d v="2024-10-19T05:13:52Z"/>
        <d v="2024-10-19T04:15:14Z"/>
        <d v="2024-10-19T03:33:22Z"/>
        <d v="2024-10-19T03:23:17Z"/>
        <d v="2024-10-19T03:04:32Z"/>
        <d v="2024-10-19T03:02:40Z"/>
        <d v="2024-10-19T02:21:54Z"/>
        <d v="2024-10-19T01:46:50Z"/>
        <d v="2024-10-19T00:42:00Z"/>
        <d v="2024-10-19T00:13:09Z"/>
        <d v="2024-10-19T23:24:50Z"/>
        <d v="2024-10-19T20:45:12Z"/>
        <d v="2024-10-19T20:06:45Z"/>
        <d v="2024-10-19T14:00:47Z"/>
        <d v="2024-10-19T13:48:51Z"/>
        <d v="2024-10-19T13:36:44Z"/>
        <d v="2024-10-19T13:18:59Z"/>
        <d v="2024-10-19T12:50:08Z"/>
        <d v="2024-10-19T12:28:52Z"/>
        <d v="2024-10-19T12:13:54Z"/>
        <d v="2024-10-19T09:55:46Z"/>
        <d v="2024-10-19T06:40:41Z"/>
        <d v="2024-10-19T04:19:42Z"/>
        <d v="2024-10-19T03:53:48Z"/>
        <d v="2024-10-19T22:28:12Z"/>
        <d v="2024-10-19T10:41:23Z"/>
        <d v="2024-10-19T02:32:58Z"/>
        <d v="2024-10-19T01:15:28Z"/>
        <d v="2024-10-19T21:24:54Z"/>
        <d v="2024-10-19T20:57:37Z"/>
        <d v="2024-10-19T16:10:56Z"/>
        <d v="2024-10-19T13:18:53Z"/>
        <d v="2024-10-19T09:37:57Z"/>
        <d v="2024-10-19T05:55:50Z"/>
        <d v="2024-10-19T04:59:47Z"/>
        <d v="2024-10-19T19:20:17Z"/>
        <d v="2024-10-19T18:11:30Z"/>
        <d v="2024-10-19T17:26:51Z"/>
        <d v="2024-10-19T16:19:32Z"/>
        <d v="2024-10-19T15:01:34Z"/>
        <d v="2024-10-19T14:55:14Z"/>
        <d v="2024-10-19T13:11:13Z"/>
        <d v="2024-10-19T11:44:40Z"/>
        <d v="2024-10-19T10:00:54Z"/>
        <d v="2024-10-19T09:20:25Z"/>
        <d v="2024-10-19T08:16:57Z"/>
        <d v="2024-10-19T06:00:35Z"/>
        <d v="2024-10-19T05:26:19Z"/>
        <d v="2024-10-19T04:36:54Z"/>
        <d v="2024-10-19T03:02:02Z"/>
        <d v="2024-10-19T02:20:41Z"/>
        <d v="2024-10-19T02:13:00Z"/>
        <d v="2024-10-19T11:10:00Z"/>
        <d v="2024-10-19T14:40:00Z"/>
        <d v="2024-10-19T14:41:00Z"/>
        <d v="2024-10-19T15:09:00Z"/>
        <d v="2024-10-19T15:14:00Z"/>
        <d v="2024-10-19T17:14:00Z"/>
        <d v="2024-10-19T18:24:00Z"/>
        <d v="2024-10-19T18:34:00Z"/>
        <d v="2024-10-19T19:54:00Z"/>
        <d v="2024-10-19T21:35:00Z"/>
        <d v="2024-10-19T00:00:00Z"/>
        <d v="2024-10-20T22:13:23Z"/>
        <d v="2024-10-20T21:09:50Z"/>
        <d v="2024-10-20T20:47:06Z"/>
        <d v="2024-10-20T20:08:42Z"/>
        <d v="2024-10-20T19:45:58Z"/>
        <d v="2024-10-20T19:22:58Z"/>
        <d v="2024-10-20T19:20:02Z"/>
        <d v="2024-10-20T17:33:16Z"/>
        <d v="2024-10-20T16:58:29Z"/>
        <d v="2024-10-20T16:40:04Z"/>
        <d v="2024-10-20T16:06:49Z"/>
        <d v="2024-10-20T15:56:27Z"/>
        <d v="2024-10-20T15:30:22Z"/>
        <d v="2024-10-20T15:26:44Z"/>
        <d v="2024-10-20T15:14:05Z"/>
        <d v="2024-10-20T14:57:47Z"/>
        <d v="2024-10-20T14:55:41Z"/>
        <d v="2024-10-20T14:40:27Z"/>
        <d v="2024-10-20T14:38:13Z"/>
        <d v="2024-10-20T14:20:43Z"/>
        <d v="2024-10-20T14:16:34Z"/>
        <d v="2024-10-20T12:57:02Z"/>
        <d v="2024-10-20T12:40:29Z"/>
        <d v="2024-10-20T12:33:51Z"/>
        <d v="2024-10-20T11:42:35Z"/>
        <d v="2024-10-20T11:37:24Z"/>
        <d v="2024-10-20T11:28:18Z"/>
        <d v="2024-10-20T11:21:34Z"/>
        <d v="2024-10-20T11:07:04Z"/>
        <d v="2024-10-20T11:03:34Z"/>
        <d v="2024-10-20T10:32:33Z"/>
        <d v="2024-10-20T10:16:33Z"/>
        <d v="2024-10-20T10:01:45Z"/>
        <d v="2024-10-20T09:50:37Z"/>
        <d v="2024-10-20T09:45:33Z"/>
        <d v="2024-10-20T09:28:12Z"/>
        <d v="2024-10-20T09:23:51Z"/>
        <d v="2024-10-20T09:04:22Z"/>
        <d v="2024-10-20T08:39:38Z"/>
        <d v="2024-10-20T08:04:39Z"/>
        <d v="2024-10-20T07:50:23Z"/>
        <d v="2024-10-20T07:46:38Z"/>
        <d v="2024-10-20T07:25:07Z"/>
        <d v="2024-10-20T05:58:05Z"/>
        <d v="2024-10-20T05:51:41Z"/>
        <d v="2024-10-20T05:26:46Z"/>
        <d v="2024-10-20T04:49:27Z"/>
        <d v="2024-10-20T04:47:24Z"/>
        <d v="2024-10-20T04:03:08Z"/>
        <d v="2024-10-20T03:34:22Z"/>
        <d v="2024-10-20T03:15:58Z"/>
        <d v="2024-10-20T00:24:24Z"/>
        <d v="2024-10-20T00:15:02Z"/>
        <d v="2024-10-20T20:42:33Z"/>
        <d v="2024-10-20T20:18:51Z"/>
        <d v="2024-10-20T15:07:13Z"/>
        <d v="2024-10-20T12:42:37Z"/>
        <d v="2024-10-20T11:35:34Z"/>
        <d v="2024-10-20T00:44:08Z"/>
        <d v="2024-10-20T16:04:03Z"/>
        <d v="2024-10-20T14:51:18Z"/>
        <d v="2024-10-20T13:46:42Z"/>
        <d v="2024-10-20T08:46:30Z"/>
        <d v="2024-10-20T02:11:03Z"/>
        <d v="2024-10-20T16:57:38Z"/>
        <d v="2024-10-20T10:03:43Z"/>
        <d v="2024-10-20T00:15:22Z"/>
        <d v="2024-10-20T23:56:46Z"/>
        <d v="2024-10-20T21:34:26Z"/>
        <d v="2024-10-20T16:29:15Z"/>
        <d v="2024-10-20T15:16:28Z"/>
        <d v="2024-10-20T14:52:41Z"/>
        <d v="2024-10-20T14:15:53Z"/>
        <d v="2024-10-20T14:12:41Z"/>
        <d v="2024-10-20T13:59:24Z"/>
        <d v="2024-10-20T13:48:02Z"/>
        <d v="2024-10-20T13:08:07Z"/>
        <d v="2024-10-20T13:04:52Z"/>
        <d v="2024-10-20T12:03:21Z"/>
        <d v="2024-10-20T11:07:16Z"/>
        <d v="2024-10-20T11:04:17Z"/>
        <d v="2024-10-20T10:02:28Z"/>
        <d v="2024-10-20T09:42:03Z"/>
        <d v="2024-10-20T09:41:52Z"/>
        <d v="2024-10-20T09:14:53Z"/>
        <d v="2024-10-20T01:52:00Z"/>
        <d v="2024-10-20T06:35:00Z"/>
        <d v="2024-10-20T07:17:00Z"/>
        <d v="2024-10-20T14:20:00Z"/>
        <d v="2024-10-20T15:46:00Z"/>
        <d v="2024-10-20T16:47:00Z"/>
        <d v="2024-10-20T00:00:00Z"/>
        <d v="2024-10-21T23:08:22Z"/>
        <d v="2024-10-21T22:42:17Z"/>
        <d v="2024-10-21T22:21:49Z"/>
        <d v="2024-10-21T22:05:39Z"/>
        <d v="2024-10-21T21:59:36Z"/>
        <d v="2024-10-21T21:31:00Z"/>
        <d v="2024-10-21T21:16:04Z"/>
        <d v="2024-10-21T21:06:20Z"/>
        <d v="2024-10-21T20:46:47Z"/>
        <d v="2024-10-21T20:41:40Z"/>
        <d v="2024-10-21T20:23:01Z"/>
        <d v="2024-10-21T20:00:01Z"/>
        <d v="2024-10-21T19:51:06Z"/>
        <d v="2024-10-21T19:48:47Z"/>
        <d v="2024-10-21T19:29:51Z"/>
        <d v="2024-10-21T19:26:21Z"/>
        <d v="2024-10-21T19:04:21Z"/>
        <d v="2024-10-21T19:02:02Z"/>
        <d v="2024-10-21T18:06:44Z"/>
        <d v="2024-10-21T18:00:35Z"/>
        <d v="2024-10-21T17:58:27Z"/>
        <d v="2024-10-21T17:44:14Z"/>
        <d v="2024-10-21T17:17:32Z"/>
        <d v="2024-10-21T16:41:14Z"/>
        <d v="2024-10-21T16:36:01Z"/>
        <d v="2024-10-21T14:37:13Z"/>
        <d v="2024-10-21T13:57:30Z"/>
        <d v="2024-10-21T13:23:45Z"/>
        <d v="2024-10-21T13:12:58Z"/>
        <d v="2024-10-21T11:52:42Z"/>
        <d v="2024-10-21T10:33:52Z"/>
        <d v="2024-10-21T09:41:33Z"/>
        <d v="2024-10-21T09:32:05Z"/>
        <d v="2024-10-21T07:25:33Z"/>
        <d v="2024-10-21T07:06:29Z"/>
        <d v="2024-10-21T06:56:41Z"/>
        <d v="2024-10-21T06:38:11Z"/>
        <d v="2024-10-21T06:36:16Z"/>
        <d v="2024-10-21T06:22:05Z"/>
        <d v="2024-10-21T06:09:44Z"/>
        <d v="2024-10-21T06:00:03Z"/>
        <d v="2024-10-21T05:42:52Z"/>
        <d v="2024-10-21T03:10:58Z"/>
        <d v="2024-10-21T01:43:40Z"/>
        <d v="2024-10-21T00:36:35Z"/>
        <d v="2024-10-21T00:02:28Z"/>
        <d v="2024-10-21T22:40:38Z"/>
        <d v="2024-10-21T21:19:52Z"/>
        <d v="2024-10-21T20:53:45Z"/>
        <d v="2024-10-21T19:40:58Z"/>
        <d v="2024-10-21T19:11:13Z"/>
        <d v="2024-10-21T18:19:17Z"/>
        <d v="2024-10-21T17:32:42Z"/>
        <d v="2024-10-21T17:02:28Z"/>
        <d v="2024-10-21T16:17:21Z"/>
        <d v="2024-10-21T14:06:02Z"/>
        <d v="2024-10-21T12:53:41Z"/>
        <d v="2024-10-21T11:15:13Z"/>
        <d v="2024-10-21T11:02:30Z"/>
        <d v="2024-10-21T09:29:01Z"/>
        <d v="2024-10-21T08:26:10Z"/>
        <d v="2024-10-21T02:01:03Z"/>
        <d v="2024-10-21T01:08:03Z"/>
        <d v="2024-10-21T11:59:19Z"/>
        <d v="2024-10-21T22:13:47Z"/>
        <d v="2024-10-21T18:05:14Z"/>
        <d v="2024-10-21T15:23:34Z"/>
        <d v="2024-10-21T14:40:32Z"/>
        <d v="2024-10-21T12:17:46Z"/>
        <d v="2024-10-21T11:42:24Z"/>
        <d v="2024-10-21T11:08:11Z"/>
        <d v="2024-10-21T10:12:07Z"/>
        <d v="2024-10-21T02:58:46Z"/>
        <d v="2024-10-21T17:27:26Z"/>
        <d v="2024-10-21T16:50:23Z"/>
        <d v="2024-10-21T16:37:13Z"/>
        <d v="2024-10-21T16:35:36Z"/>
        <d v="2024-10-21T16:02:35Z"/>
        <d v="2024-10-21T14:25:40Z"/>
        <d v="2024-10-21T14:11:44Z"/>
        <d v="2024-10-21T14:08:55Z"/>
        <d v="2024-10-21T13:01:10Z"/>
        <d v="2024-10-21T12:52:36Z"/>
        <d v="2024-10-21T12:36:11Z"/>
        <d v="2024-10-21T12:15:04Z"/>
        <d v="2024-10-21T10:41:48Z"/>
        <d v="2024-10-21T10:27:34Z"/>
        <d v="2024-10-21T09:49:47Z"/>
        <d v="2024-10-21T09:05:09Z"/>
        <d v="2024-10-21T08:16:53Z"/>
        <d v="2024-10-21T07:52:22Z"/>
        <d v="2024-10-21T07:36:34Z"/>
        <d v="2024-10-21T07:28:31Z"/>
        <d v="2024-10-21T05:20:24Z"/>
        <d v="2024-10-21T04:50:34Z"/>
        <d v="2024-10-21T03:49:46Z"/>
        <d v="2024-10-21T03:48:26Z"/>
        <d v="2024-10-21T03:15:33Z"/>
        <d v="2024-10-21T03:11:54Z"/>
        <d v="2024-10-21T00:11:00Z"/>
        <d v="2024-10-21T01:14:00Z"/>
        <d v="2024-10-21T03:07:00Z"/>
        <d v="2024-10-21T10:16:00Z"/>
        <d v="2024-10-21T12:24:00Z"/>
        <d v="2024-10-21T14:27:00Z"/>
        <d v="2024-10-21T14:54:00Z"/>
        <d v="2024-10-21T15:13:00Z"/>
        <d v="2024-10-21T17:09:00Z"/>
        <d v="2024-10-21T19:07:00Z"/>
        <d v="2024-10-21T19:40:00Z"/>
        <d v="2024-10-21T20:34:00Z"/>
        <d v="2024-10-21T00:00:00Z"/>
        <d v="2024-10-22T23:41:04Z"/>
        <d v="2024-10-22T23:21:52Z"/>
        <d v="2024-10-22T22:18:18Z"/>
        <d v="2024-10-22T21:51:18Z"/>
        <d v="2024-10-22T20:48:10Z"/>
        <d v="2024-10-22T20:32:17Z"/>
        <d v="2024-10-22T20:28:10Z"/>
        <d v="2024-10-22T20:09:50Z"/>
        <d v="2024-10-22T20:03:21Z"/>
        <d v="2024-10-22T19:50:56Z"/>
        <d v="2024-10-22T19:48:47Z"/>
        <d v="2024-10-22T19:06:19Z"/>
        <d v="2024-10-22T18:46:58Z"/>
        <d v="2024-10-22T18:10:58Z"/>
        <d v="2024-10-22T17:59:19Z"/>
        <d v="2024-10-22T17:58:43Z"/>
        <d v="2024-10-22T17:37:40Z"/>
        <d v="2024-10-22T17:21:44Z"/>
        <d v="2024-10-22T17:16:03Z"/>
        <d v="2024-10-22T17:06:08Z"/>
        <d v="2024-10-22T16:40:01Z"/>
        <d v="2024-10-22T16:21:19Z"/>
        <d v="2024-10-22T16:05:19Z"/>
        <d v="2024-10-22T15:54:15Z"/>
        <d v="2024-10-22T15:03:32Z"/>
        <d v="2024-10-22T14:51:30Z"/>
        <d v="2024-10-22T14:16:18Z"/>
        <d v="2024-10-22T14:11:16Z"/>
        <d v="2024-10-22T13:58:01Z"/>
        <d v="2024-10-22T13:34:30Z"/>
        <d v="2024-10-22T13:17:08Z"/>
        <d v="2024-10-22T12:03:00Z"/>
        <d v="2024-10-22T11:20:44Z"/>
        <d v="2024-10-22T11:12:39Z"/>
        <d v="2024-10-22T10:57:02Z"/>
        <d v="2024-10-22T10:55:16Z"/>
        <d v="2024-10-22T09:41:43Z"/>
        <d v="2024-10-22T09:27:26Z"/>
        <d v="2024-10-22T09:05:23Z"/>
        <d v="2024-10-22T08:09:34Z"/>
        <d v="2024-10-22T06:57:43Z"/>
        <d v="2024-10-22T06:05:32Z"/>
        <d v="2024-10-22T04:48:31Z"/>
        <d v="2024-10-22T04:43:59Z"/>
        <d v="2024-10-22T03:42:52Z"/>
        <d v="2024-10-22T02:52:32Z"/>
        <d v="2024-10-22T02:20:45Z"/>
        <d v="2024-10-22T02:01:37Z"/>
        <d v="2024-10-22T01:54:12Z"/>
        <d v="2024-10-22T00:28:41Z"/>
        <d v="2024-10-22T20:49:56Z"/>
        <d v="2024-10-22T20:04:09Z"/>
        <d v="2024-10-22T19:14:28Z"/>
        <d v="2024-10-22T17:36:30Z"/>
        <d v="2024-10-22T17:00:24Z"/>
        <d v="2024-10-22T16:43:23Z"/>
        <d v="2024-10-22T16:38:33Z"/>
        <d v="2024-10-22T16:26:05Z"/>
        <d v="2024-10-22T15:15:27Z"/>
        <d v="2024-10-22T15:00:57Z"/>
        <d v="2024-10-22T14:04:36Z"/>
        <d v="2024-10-22T13:47:32Z"/>
        <d v="2024-10-22T13:21:19Z"/>
        <d v="2024-10-22T13:04:36Z"/>
        <d v="2024-10-22T12:38:36Z"/>
        <d v="2024-10-22T12:14:34Z"/>
        <d v="2024-10-22T11:33:43Z"/>
        <d v="2024-10-22T11:22:33Z"/>
        <d v="2024-10-22T11:05:32Z"/>
        <d v="2024-10-22T05:54:01Z"/>
        <d v="2024-10-22T05:34:39Z"/>
        <d v="2024-10-22T03:10:40Z"/>
        <d v="2024-10-22T09:50:34Z"/>
        <d v="2024-10-22T04:20:33Z"/>
        <d v="2024-10-22T03:02:56Z"/>
        <d v="2024-10-22T23:13:07Z"/>
        <d v="2024-10-22T18:57:32Z"/>
        <d v="2024-10-22T18:36:04Z"/>
        <d v="2024-10-22T13:23:42Z"/>
        <d v="2024-10-22T13:08:55Z"/>
        <d v="2024-10-22T06:04:35Z"/>
        <d v="2024-10-22T22:13:21Z"/>
        <d v="2024-10-22T20:14:41Z"/>
        <d v="2024-10-22T19:58:28Z"/>
        <d v="2024-10-22T19:42:58Z"/>
        <d v="2024-10-22T19:18:48Z"/>
        <d v="2024-10-22T16:52:57Z"/>
        <d v="2024-10-22T16:44:21Z"/>
        <d v="2024-10-22T16:15:07Z"/>
        <d v="2024-10-22T15:18:01Z"/>
        <d v="2024-10-22T14:54:30Z"/>
        <d v="2024-10-22T11:19:00Z"/>
        <d v="2024-10-22T09:50:47Z"/>
        <d v="2024-10-22T09:04:32Z"/>
        <d v="2024-10-22T08:49:08Z"/>
        <d v="2024-10-22T08:35:51Z"/>
        <d v="2024-10-22T06:55:03Z"/>
        <d v="2024-10-22T06:16:25Z"/>
        <d v="2024-10-22T04:01:34Z"/>
        <d v="2024-10-22T03:43:39Z"/>
        <d v="2024-10-22T03:43:38Z"/>
        <d v="2024-10-22T05:11:00Z"/>
        <d v="2024-10-22T06:15:00Z"/>
        <d v="2024-10-22T12:32:00Z"/>
        <d v="2024-10-22T13:22:00Z"/>
        <d v="2024-10-22T13:28:00Z"/>
        <d v="2024-10-22T15:19:00Z"/>
        <d v="2024-10-22T15:47:00Z"/>
        <d v="2024-10-22T17:02:00Z"/>
        <d v="2024-10-22T17:04:00Z"/>
        <d v="2024-10-22T19:46:00Z"/>
        <d v="2024-10-22T20:47:00Z"/>
        <d v="2024-10-22T20:50:00Z"/>
        <d v="2024-10-22T23:40:00Z"/>
        <d v="2024-10-22T00:00:00Z"/>
        <d v="2024-10-23T23:46:43Z"/>
        <d v="2024-10-23T23:25:20Z"/>
        <d v="2024-10-23T22:49:26Z"/>
        <d v="2024-10-23T22:49:01Z"/>
        <d v="2024-10-23T22:27:33Z"/>
        <d v="2024-10-23T22:06:22Z"/>
        <d v="2024-10-23T21:57:26Z"/>
        <d v="2024-10-23T21:23:37Z"/>
        <d v="2024-10-23T20:06:09Z"/>
        <d v="2024-10-23T19:47:39Z"/>
        <d v="2024-10-23T19:19:36Z"/>
        <d v="2024-10-23T19:05:23Z"/>
        <d v="2024-10-23T19:03:31Z"/>
        <d v="2024-10-23T18:44:43Z"/>
        <d v="2024-10-23T18:07:35Z"/>
        <d v="2024-10-23T17:46:12Z"/>
        <d v="2024-10-23T17:27:26Z"/>
        <d v="2024-10-23T17:16:42Z"/>
        <d v="2024-10-23T16:48:08Z"/>
        <d v="2024-10-23T16:30:17Z"/>
        <d v="2024-10-23T16:19:51Z"/>
        <d v="2024-10-23T16:16:56Z"/>
        <d v="2024-10-23T16:01:05Z"/>
        <d v="2024-10-23T15:36:52Z"/>
        <d v="2024-10-23T14:53:21Z"/>
        <d v="2024-10-23T14:31:28Z"/>
        <d v="2024-10-23T14:18:30Z"/>
        <d v="2024-10-23T13:58:04Z"/>
        <d v="2024-10-23T13:53:53Z"/>
        <d v="2024-10-23T13:43:39Z"/>
        <d v="2024-10-23T12:51:11Z"/>
        <d v="2024-10-23T12:36:46Z"/>
        <d v="2024-10-23T12:32:14Z"/>
        <d v="2024-10-23T12:21:33Z"/>
        <d v="2024-10-23T11:00:49Z"/>
        <d v="2024-10-23T10:27:25Z"/>
        <d v="2024-10-23T07:28:43Z"/>
        <d v="2024-10-23T07:10:23Z"/>
        <d v="2024-10-23T05:45:35Z"/>
        <d v="2024-10-23T05:32:33Z"/>
        <d v="2024-10-23T02:28:34Z"/>
        <d v="2024-10-23T02:08:54Z"/>
        <d v="2024-10-23T01:16:44Z"/>
        <d v="2024-10-23T00:31:37Z"/>
        <d v="2024-10-23T00:14:03Z"/>
        <d v="2024-10-23T23:55:33Z"/>
        <d v="2024-10-23T22:54:27Z"/>
        <d v="2024-10-23T22:32:28Z"/>
        <d v="2024-10-23T21:10:42Z"/>
        <d v="2024-10-23T20:25:07Z"/>
        <d v="2024-10-23T19:31:04Z"/>
        <d v="2024-10-23T19:10:20Z"/>
        <d v="2024-10-23T18:47:23Z"/>
        <d v="2024-10-23T18:14:45Z"/>
        <d v="2024-10-23T18:03:09Z"/>
        <d v="2024-10-23T17:34:14Z"/>
        <d v="2024-10-23T17:19:35Z"/>
        <d v="2024-10-23T17:09:48Z"/>
        <d v="2024-10-23T16:55:01Z"/>
        <d v="2024-10-23T16:46:48Z"/>
        <d v="2024-10-23T16:31:32Z"/>
        <d v="2024-10-23T16:07:17Z"/>
        <d v="2024-10-23T15:37:05Z"/>
        <d v="2024-10-23T13:11:00Z"/>
        <d v="2024-10-23T12:53:22Z"/>
        <d v="2024-10-23T12:41:21Z"/>
        <d v="2024-10-23T07:11:53Z"/>
        <d v="2024-10-23T06:51:04Z"/>
        <d v="2024-10-23T05:40:59Z"/>
        <d v="2024-10-23T02:10:56Z"/>
        <d v="2024-10-23T01:01:00Z"/>
        <d v="2024-10-23T00:28:57Z"/>
        <d v="2024-10-23T00:12:27Z"/>
        <d v="2024-10-23T20:10:04Z"/>
        <d v="2024-10-23T18:57:03Z"/>
        <d v="2024-10-23T18:26:31Z"/>
        <d v="2024-10-23T18:07:07Z"/>
        <d v="2024-10-23T14:02:32Z"/>
        <d v="2024-10-23T11:50:13Z"/>
        <d v="2024-10-23T11:38:40Z"/>
        <d v="2024-10-23T02:17:31Z"/>
        <d v="2024-10-23T00:08:18Z"/>
        <d v="2024-10-23T21:41:50Z"/>
        <d v="2024-10-23T17:15:51Z"/>
        <d v="2024-10-23T13:09:26Z"/>
        <d v="2024-10-23T12:54:08Z"/>
        <d v="2024-10-23T12:34:34Z"/>
        <d v="2024-10-23T12:28:04Z"/>
        <d v="2024-10-23T10:33:36Z"/>
        <d v="2024-10-23T10:05:41Z"/>
        <d v="2024-10-23T09:36:47Z"/>
        <d v="2024-10-23T08:54:03Z"/>
        <d v="2024-10-23T05:38:13Z"/>
        <d v="2024-10-23T07:19:37Z"/>
        <d v="2024-10-23T07:05:38Z"/>
        <d v="2024-10-23T04:31:36Z"/>
        <d v="2024-10-23T03:51:43Z"/>
        <d v="2024-10-23T03:48:23Z"/>
        <d v="2024-10-23T00:46:38Z"/>
        <d v="2024-10-23T04:55:00Z"/>
        <d v="2024-10-23T06:21:00Z"/>
        <d v="2024-10-23T06:55:00Z"/>
        <d v="2024-10-23T08:38:00Z"/>
        <d v="2024-10-23T08:47:00Z"/>
        <d v="2024-10-23T10:35:00Z"/>
        <d v="2024-10-23T10:47:00Z"/>
        <d v="2024-10-23T11:30:00Z"/>
        <d v="2024-10-23T12:17:00Z"/>
        <d v="2024-10-23T12:23:00Z"/>
        <d v="2024-10-23T12:27:00Z"/>
        <d v="2024-10-23T12:33:00Z"/>
        <d v="2024-10-23T15:00:00Z"/>
        <d v="2024-10-23T15:53:00Z"/>
        <d v="2024-10-23T16:52:00Z"/>
        <d v="2024-10-23T17:36:00Z"/>
        <d v="2024-10-23T18:21:00Z"/>
        <d v="2024-10-23T19:57:00Z"/>
        <d v="2024-10-23T20:09:00Z"/>
        <d v="2024-10-23T20:55:00Z"/>
        <d v="2024-10-23T21:31:00Z"/>
        <d v="2024-10-23T21:35:00Z"/>
        <d v="2024-10-23T21:54:00Z"/>
        <d v="2024-10-23T22:05:00Z"/>
        <d v="2024-10-23T00:00:00Z"/>
        <d v="2024-10-24T23:41:28Z"/>
        <d v="2024-10-24T21:49:38Z"/>
        <d v="2024-10-24T21:31:14Z"/>
        <d v="2024-10-24T20:54:11Z"/>
        <d v="2024-10-24T19:39:25Z"/>
        <d v="2024-10-24T19:22:17Z"/>
        <d v="2024-10-24T19:01:44Z"/>
        <d v="2024-10-24T18:59:03Z"/>
        <d v="2024-10-24T18:41:12Z"/>
        <d v="2024-10-24T18:34:53Z"/>
        <d v="2024-10-24T17:40:40Z"/>
        <d v="2024-10-24T17:25:35Z"/>
        <d v="2024-10-24T17:06:50Z"/>
        <d v="2024-10-24T15:59:36Z"/>
        <d v="2024-10-24T15:28:16Z"/>
        <d v="2024-10-24T15:18:29Z"/>
        <d v="2024-10-24T15:06:05Z"/>
        <d v="2024-10-24T14:43:46Z"/>
        <d v="2024-10-24T14:18:33Z"/>
        <d v="2024-10-24T14:07:06Z"/>
        <d v="2024-10-24T12:57:19Z"/>
        <d v="2024-10-24T12:48:34Z"/>
        <d v="2024-10-24T12:05:20Z"/>
        <d v="2024-10-24T12:03:56Z"/>
        <d v="2024-10-24T11:05:49Z"/>
        <d v="2024-10-24T09:52:54Z"/>
        <d v="2024-10-24T09:21:37Z"/>
        <d v="2024-10-24T08:44:52Z"/>
        <d v="2024-10-24T08:01:49Z"/>
        <d v="2024-10-24T07:50:52Z"/>
        <d v="2024-10-24T07:10:54Z"/>
        <d v="2024-10-24T05:46:22Z"/>
        <d v="2024-10-24T05:40:25Z"/>
        <d v="2024-10-24T05:00:11Z"/>
        <d v="2024-10-24T04:38:48Z"/>
        <d v="2024-10-24T03:19:21Z"/>
        <d v="2024-10-24T03:08:48Z"/>
        <d v="2024-10-24T02:46:45Z"/>
        <d v="2024-10-24T02:18:06Z"/>
        <d v="2024-10-24T01:52:25Z"/>
        <d v="2024-10-24T01:51:55Z"/>
        <d v="2024-10-24T01:10:18Z"/>
        <d v="2024-10-24T00:46:46Z"/>
        <d v="2024-10-24T00:45:15Z"/>
        <d v="2024-10-24T00:29:07Z"/>
        <d v="2024-10-24T00:20:30Z"/>
        <d v="2024-10-24T23:52:15Z"/>
        <d v="2024-10-24T19:44:34Z"/>
        <d v="2024-10-24T19:33:10Z"/>
        <d v="2024-10-24T18:50:12Z"/>
        <d v="2024-10-24T17:06:06Z"/>
        <d v="2024-10-24T15:39:58Z"/>
        <d v="2024-10-24T15:18:28Z"/>
        <d v="2024-10-24T15:03:42Z"/>
        <d v="2024-10-24T14:26:26Z"/>
        <d v="2024-10-24T13:32:37Z"/>
        <d v="2024-10-24T10:00:26Z"/>
        <d v="2024-10-24T08:59:17Z"/>
        <d v="2024-10-24T08:30:46Z"/>
        <d v="2024-10-24T06:56:25Z"/>
        <d v="2024-10-24T06:35:13Z"/>
        <d v="2024-10-24T04:38:39Z"/>
        <d v="2024-10-24T03:20:19Z"/>
        <d v="2024-10-24T00:15:58Z"/>
        <d v="2024-10-24T23:22:20Z"/>
        <d v="2024-10-24T20:29:42Z"/>
        <d v="2024-10-24T20:18:29Z"/>
        <d v="2024-10-24T16:56:57Z"/>
        <d v="2024-10-24T21:21:46Z"/>
        <d v="2024-10-24T19:30:41Z"/>
        <d v="2024-10-24T17:25:33Z"/>
        <d v="2024-10-24T13:40:06Z"/>
        <d v="2024-10-24T10:15:50Z"/>
        <d v="2024-10-24T03:29:00Z"/>
        <d v="2024-10-24T03:35:00Z"/>
        <d v="2024-10-24T07:43:00Z"/>
        <d v="2024-10-24T08:13:00Z"/>
        <d v="2024-10-24T08:48:00Z"/>
        <d v="2024-10-24T09:04:00Z"/>
        <d v="2024-10-24T11:24:00Z"/>
        <d v="2024-10-24T12:16:00Z"/>
        <d v="2024-10-24T16:29:00Z"/>
        <d v="2024-10-24T19:36:00Z"/>
        <d v="2024-10-24T19:50:00Z"/>
        <d v="2024-10-24T19:52:00Z"/>
        <d v="2024-10-24T19:59:00Z"/>
        <d v="2024-10-24T20:10:00Z"/>
        <d v="2024-10-24T20:20:00Z"/>
        <d v="2024-10-24T20:27:00Z"/>
        <d v="2024-10-24T20:32:00Z"/>
        <d v="2024-10-24T21:18:00Z"/>
        <d v="2024-10-24T23:01:00Z"/>
        <d v="2024-10-24T00:00:00Z"/>
        <d v="2024-10-27T21:05:48Z"/>
        <d v="2024-10-27T20:20:21Z"/>
        <d v="2024-10-27T20:08:57Z"/>
        <d v="2024-10-27T19:54:52Z"/>
        <d v="2024-10-27T19:43:30Z"/>
        <d v="2024-10-27T19:32:29Z"/>
        <d v="2024-10-27T19:17:11Z"/>
        <d v="2024-10-27T18:21:09Z"/>
        <d v="2024-10-27T17:05:11Z"/>
        <d v="2024-10-27T16:44:56Z"/>
        <d v="2024-10-27T16:32:55Z"/>
        <d v="2024-10-27T16:14:21Z"/>
        <d v="2024-10-27T15:53:08Z"/>
        <d v="2024-10-27T15:44:17Z"/>
        <d v="2024-10-27T15:32:31Z"/>
        <d v="2024-10-27T15:12:56Z"/>
        <d v="2024-10-27T14:52:42Z"/>
        <d v="2024-10-27T14:37:26Z"/>
        <d v="2024-10-27T14:19:01Z"/>
        <d v="2024-10-27T14:09:06Z"/>
        <d v="2024-10-27T13:55:42Z"/>
        <d v="2024-10-27T13:44:22Z"/>
        <d v="2024-10-27T13:30:22Z"/>
        <d v="2024-10-27T13:18:23Z"/>
        <d v="2024-10-27T13:09:39Z"/>
        <d v="2024-10-27T12:56:00Z"/>
        <d v="2024-10-27T12:38:42Z"/>
        <d v="2024-10-27T11:17:33Z"/>
        <d v="2024-10-27T23:50:30Z"/>
        <d v="2024-10-27T14:58:40Z"/>
        <d v="2024-10-27T14:35:01Z"/>
        <d v="2024-10-27T12:22:02Z"/>
        <d v="2024-10-27T10:34:21Z"/>
        <d v="2024-10-27T08:31:21Z"/>
        <d v="2024-10-27T07:36:41Z"/>
        <d v="2024-10-27T23:39:28Z"/>
        <d v="2024-10-27T21:54:36Z"/>
        <d v="2024-10-27T17:55:51Z"/>
        <d v="2024-10-27T17:15:56Z"/>
        <d v="2024-10-27T19:33:44Z"/>
        <d v="2024-10-27T18:23:47Z"/>
        <d v="2024-10-27T13:36:18Z"/>
        <d v="2024-10-27T10:44:52Z"/>
        <d v="2024-10-27T10:40:59Z"/>
        <d v="2024-10-27T09:03:38Z"/>
        <d v="2024-10-27T08:58:29Z"/>
        <d v="2024-10-27T22:13:03Z"/>
        <d v="2024-10-27T17:09:47Z"/>
        <d v="2024-10-27T17:09:34Z"/>
        <d v="2024-10-27T16:50:25Z"/>
        <d v="2024-10-27T15:31:22Z"/>
        <d v="2024-10-27T15:04:07Z"/>
        <d v="2024-10-27T14:47:52Z"/>
        <d v="2024-10-27T13:29:20Z"/>
        <d v="2024-10-27T12:11:18Z"/>
        <d v="2024-10-27T12:05:09Z"/>
        <d v="2024-10-27T11:07:22Z"/>
        <d v="2024-10-27T10:49:44Z"/>
        <d v="2024-10-27T07:18:21Z"/>
        <d v="2024-10-27T06:32:02Z"/>
        <d v="2024-10-27T06:22:05Z"/>
        <d v="2024-10-27T06:03:48Z"/>
        <d v="2024-10-27T05:06:38Z"/>
        <d v="2024-10-27T03:59:51Z"/>
        <d v="2024-10-27T03:37:09Z"/>
        <d v="2024-10-27T02:49:21Z"/>
        <d v="2024-10-27T02:39:14Z"/>
        <d v="2024-10-27T00:14:17Z"/>
        <d v="2024-10-27T12:00:00Z"/>
        <d v="2024-10-27T16:52:00Z"/>
        <d v="2024-10-27T17:12:00Z"/>
        <d v="2024-10-27T17:45:00Z"/>
        <d v="2024-10-27T20:04:00Z"/>
        <d v="2024-10-27T21:29:00Z"/>
        <d v="2024-10-27T00:00:00Z"/>
        <d v="2024-10-25T23:45:29Z"/>
        <d v="2024-10-25T22:47:04Z"/>
        <d v="2024-10-25T22:23:37Z"/>
        <d v="2024-10-25T21:54:54Z"/>
        <d v="2024-10-25T21:43:25Z"/>
        <d v="2024-10-25T21:21:57Z"/>
        <d v="2024-10-25T21:03:26Z"/>
        <d v="2024-10-25T20:50:31Z"/>
        <d v="2024-10-25T20:33:09Z"/>
        <d v="2024-10-25T20:13:19Z"/>
        <d v="2024-10-25T19:44:53Z"/>
        <d v="2024-10-25T18:48:36Z"/>
        <d v="2024-10-25T18:30:48Z"/>
        <d v="2024-10-25T18:21:11Z"/>
        <d v="2024-10-25T18:04:47Z"/>
        <d v="2024-10-25T17:50:22Z"/>
        <d v="2024-10-25T17:34:44Z"/>
        <d v="2024-10-25T17:27:44Z"/>
        <d v="2024-10-25T17:16:22Z"/>
        <d v="2024-10-25T16:53:16Z"/>
        <d v="2024-10-25T16:35:14Z"/>
        <d v="2024-10-25T16:09:14Z"/>
        <d v="2024-10-25T15:39:39Z"/>
        <d v="2024-10-25T15:25:57Z"/>
        <d v="2024-10-25T15:05:10Z"/>
        <d v="2024-10-25T14:45:59Z"/>
        <d v="2024-10-25T14:28:54Z"/>
        <d v="2024-10-25T14:20:08Z"/>
        <d v="2024-10-25T14:06:14Z"/>
        <d v="2024-10-25T12:37:25Z"/>
        <d v="2024-10-25T12:36:54Z"/>
        <d v="2024-10-25T12:20:48Z"/>
        <d v="2024-10-25T12:00:13Z"/>
        <d v="2024-10-25T11:28:17Z"/>
        <d v="2024-10-25T10:31:45Z"/>
        <d v="2024-10-25T10:15:39Z"/>
        <d v="2024-10-25T10:01:35Z"/>
        <d v="2024-10-25T09:55:44Z"/>
        <d v="2024-10-25T09:44:01Z"/>
        <d v="2024-10-25T09:28:56Z"/>
        <d v="2024-10-25T09:23:26Z"/>
        <d v="2024-10-25T09:05:10Z"/>
        <d v="2024-10-25T08:33:30Z"/>
        <d v="2024-10-25T06:30:43Z"/>
        <d v="2024-10-25T06:22:32Z"/>
        <d v="2024-10-25T05:39:47Z"/>
        <d v="2024-10-25T05:16:01Z"/>
        <d v="2024-10-25T05:03:07Z"/>
        <d v="2024-10-25T03:41:29Z"/>
        <d v="2024-10-25T03:27:48Z"/>
        <d v="2024-10-25T03:19:20Z"/>
        <d v="2024-10-25T02:55:07Z"/>
        <d v="2024-10-25T02:43:39Z"/>
        <d v="2024-10-25T02:13:46Z"/>
        <d v="2024-10-25T01:57:27Z"/>
        <d v="2024-10-25T01:56:52Z"/>
        <d v="2024-10-25T01:22:23Z"/>
        <d v="2024-10-25T00:51:39Z"/>
        <d v="2024-10-25T00:44:05Z"/>
        <d v="2024-10-25T00:25:01Z"/>
        <d v="2024-10-25T00:21:41Z"/>
        <d v="2024-10-25T20:09:03Z"/>
        <d v="2024-10-25T19:03:19Z"/>
        <d v="2024-10-25T18:28:36Z"/>
        <d v="2024-10-25T16:16:18Z"/>
        <d v="2024-10-25T15:42:46Z"/>
        <d v="2024-10-25T15:16:34Z"/>
        <d v="2024-10-25T13:59:07Z"/>
        <d v="2024-10-25T13:36:05Z"/>
        <d v="2024-10-25T13:11:59Z"/>
        <d v="2024-10-25T12:45:48Z"/>
        <d v="2024-10-25T12:10:55Z"/>
        <d v="2024-10-25T11:44:12Z"/>
        <d v="2024-10-25T10:55:09Z"/>
        <d v="2024-10-25T09:46:23Z"/>
        <d v="2024-10-25T09:32:30Z"/>
        <d v="2024-10-25T08:45:58Z"/>
        <d v="2024-10-25T03:00:14Z"/>
        <d v="2024-10-25T01:05:44Z"/>
        <d v="2024-10-25T00:25:50Z"/>
        <d v="2024-10-25T23:04:19Z"/>
        <d v="2024-10-25T17:36:35Z"/>
        <d v="2024-10-25T09:07:34Z"/>
        <d v="2024-10-25T23:19:13Z"/>
        <d v="2024-10-25T19:38:40Z"/>
        <d v="2024-10-25T18:13:03Z"/>
        <d v="2024-10-25T18:04:02Z"/>
        <d v="2024-10-25T11:02:22Z"/>
        <d v="2024-10-25T10:55:18Z"/>
        <d v="2024-10-25T09:58:41Z"/>
        <d v="2024-10-25T09:44:06Z"/>
        <d v="2024-10-25T09:43:32Z"/>
        <d v="2024-10-25T09:15:50Z"/>
        <d v="2024-10-25T08:51:42Z"/>
        <d v="2024-10-25T01:12:22Z"/>
        <d v="2024-10-25T23:38:45Z"/>
        <d v="2024-10-25T22:29:41Z"/>
        <d v="2024-10-25T21:55:08Z"/>
        <d v="2024-10-25T17:54:17Z"/>
        <d v="2024-10-25T17:22:59Z"/>
        <d v="2024-10-25T16:33:27Z"/>
        <d v="2024-10-25T16:13:26Z"/>
        <d v="2024-10-25T14:37:19Z"/>
        <d v="2024-10-25T13:21:12Z"/>
        <d v="2024-10-25T12:36:07Z"/>
        <d v="2024-10-25T11:48:03Z"/>
        <d v="2024-10-25T11:14:10Z"/>
        <d v="2024-10-25T09:17:43Z"/>
        <d v="2024-10-25T08:26:19Z"/>
        <d v="2024-10-25T08:11:24Z"/>
        <d v="2024-10-25T05:49:35Z"/>
        <d v="2024-10-25T03:15:13Z"/>
        <d v="2024-10-25T02:52:41Z"/>
        <d v="2024-10-25T02:41:43Z"/>
        <d v="2024-10-25T02:38:56Z"/>
        <d v="2024-10-25T00:02:01Z"/>
        <d v="2024-10-25T00:10:00Z"/>
        <d v="2024-10-25T01:14:00Z"/>
        <d v="2024-10-25T02:04:00Z"/>
        <d v="2024-10-25T02:52:00Z"/>
        <d v="2024-10-25T03:02:00Z"/>
        <d v="2024-10-25T04:27:00Z"/>
        <d v="2024-10-25T06:48:00Z"/>
        <d v="2024-10-25T07:54:00Z"/>
        <d v="2024-10-25T09:16:00Z"/>
        <d v="2024-10-25T09:59:00Z"/>
        <d v="2024-10-25T12:15:00Z"/>
        <d v="2024-10-25T16:03:00Z"/>
        <d v="2024-10-25T18:14:00Z"/>
        <d v="2024-10-25T22:21:00Z"/>
        <d v="2024-10-25T00:00:00Z"/>
        <d v="2024-10-26T23:35:29Z"/>
        <d v="2024-10-26T23:10:56Z"/>
        <d v="2024-10-26T21:51:35Z"/>
        <d v="2024-10-26T21:21:04Z"/>
        <d v="2024-10-26T21:08:58Z"/>
        <d v="2024-10-26T20:53:20Z"/>
        <d v="2024-10-26T20:37:53Z"/>
        <d v="2024-10-26T19:34:11Z"/>
        <d v="2024-10-26T19:19:14Z"/>
        <d v="2024-10-26T18:54:33Z"/>
        <d v="2024-10-26T18:31:22Z"/>
        <d v="2024-10-26T18:11:57Z"/>
        <d v="2024-10-26T17:00:45Z"/>
        <d v="2024-10-26T16:45:53Z"/>
        <d v="2024-10-26T16:31:36Z"/>
        <d v="2024-10-26T15:27:06Z"/>
        <d v="2024-10-26T15:07:37Z"/>
        <d v="2024-10-26T14:54:28Z"/>
        <d v="2024-10-26T14:37:04Z"/>
        <d v="2024-10-26T14:30:28Z"/>
        <d v="2024-10-26T14:20:17Z"/>
        <d v="2024-10-26T14:05:18Z"/>
        <d v="2024-10-26T13:52:15Z"/>
        <d v="2024-10-26T13:39:44Z"/>
        <d v="2024-10-26T12:49:47Z"/>
        <d v="2024-10-26T12:19:01Z"/>
        <d v="2024-10-26T11:42:14Z"/>
        <d v="2024-10-26T11:24:54Z"/>
        <d v="2024-10-26T11:05:39Z"/>
        <d v="2024-10-26T10:49:56Z"/>
        <d v="2024-10-26T10:39:18Z"/>
        <d v="2024-10-26T10:33:54Z"/>
        <d v="2024-10-26T10:17:09Z"/>
        <d v="2024-10-26T10:17:05Z"/>
        <d v="2024-10-26T09:58:39Z"/>
        <d v="2024-10-26T09:35:22Z"/>
        <d v="2024-10-26T09:16:54Z"/>
        <d v="2024-10-26T08:24:29Z"/>
        <d v="2024-10-26T07:51:14Z"/>
        <d v="2024-10-26T07:47:42Z"/>
        <d v="2024-10-26T07:13:07Z"/>
        <d v="2024-10-26T07:09:30Z"/>
        <d v="2024-10-26T06:48:30Z"/>
        <d v="2024-10-26T06:37:21Z"/>
        <d v="2024-10-26T06:24:59Z"/>
        <d v="2024-10-26T06:16:09Z"/>
        <d v="2024-10-26T06:03:02Z"/>
        <d v="2024-10-26T04:55:19Z"/>
        <d v="2024-10-26T04:31:58Z"/>
        <d v="2024-10-26T04:01:52Z"/>
        <d v="2024-10-26T03:56:17Z"/>
        <d v="2024-10-26T03:27:57Z"/>
        <d v="2024-10-26T03:12:11Z"/>
        <d v="2024-10-26T02:55:26Z"/>
        <d v="2024-10-26T02:55:13Z"/>
        <d v="2024-10-26T02:33:46Z"/>
        <d v="2024-10-26T02:28:38Z"/>
        <d v="2024-10-26T02:02:36Z"/>
        <d v="2024-10-26T01:50:37Z"/>
        <d v="2024-10-26T01:30:02Z"/>
        <d v="2024-10-26T01:26:05Z"/>
        <d v="2024-10-26T00:59:44Z"/>
        <d v="2024-10-26T00:53:47Z"/>
        <d v="2024-10-26T00:43:40Z"/>
        <d v="2024-10-26T00:31:36Z"/>
        <d v="2024-10-26T00:18:37Z"/>
        <d v="2024-10-26T19:55:13Z"/>
        <d v="2024-10-26T19:13:27Z"/>
        <d v="2024-10-26T18:10:12Z"/>
        <d v="2024-10-26T17:56:36Z"/>
        <d v="2024-10-26T13:31:25Z"/>
        <d v="2024-10-26T12:40:52Z"/>
        <d v="2024-10-26T12:28:46Z"/>
        <d v="2024-10-26T10:43:12Z"/>
        <d v="2024-10-26T09:51:50Z"/>
        <d v="2024-10-26T09:39:05Z"/>
        <d v="2024-10-26T08:09:25Z"/>
        <d v="2024-10-26T06:36:09Z"/>
        <d v="2024-10-26T03:38:18Z"/>
        <d v="2024-10-26T02:07:45Z"/>
        <d v="2024-10-26T01:36:13Z"/>
        <d v="2024-10-26T23:50:19Z"/>
        <d v="2024-10-26T23:02:18Z"/>
        <d v="2024-10-26T20:26:26Z"/>
        <d v="2024-10-26T19:14:38Z"/>
        <d v="2024-10-26T18:59:29Z"/>
        <d v="2024-10-26T15:39:14Z"/>
        <d v="2024-10-26T10:04:20Z"/>
        <d v="2024-10-26T09:12:07Z"/>
        <d v="2024-10-26T02:13:57Z"/>
        <d v="2024-10-26T23:51:05Z"/>
        <d v="2024-10-26T22:59:51Z"/>
        <d v="2024-10-26T22:40:16Z"/>
        <d v="2024-10-26T19:27:36Z"/>
        <d v="2024-10-26T17:32:23Z"/>
        <d v="2024-10-26T21:09:03Z"/>
        <d v="2024-10-26T19:50:49Z"/>
        <d v="2024-10-26T15:26:57Z"/>
        <d v="2024-10-26T13:20:57Z"/>
        <d v="2024-10-26T12:53:58Z"/>
        <d v="2024-10-26T12:31:28Z"/>
        <d v="2024-10-26T12:31:12Z"/>
        <d v="2024-10-26T10:02:11Z"/>
        <d v="2024-10-26T09:25:50Z"/>
        <d v="2024-10-26T07:19:52Z"/>
        <d v="2024-10-26T07:16:01Z"/>
        <d v="2024-10-26T06:53:11Z"/>
        <d v="2024-10-26T06:34:51Z"/>
        <d v="2024-10-26T06:06:49Z"/>
        <d v="2024-10-26T03:26:02Z"/>
        <d v="2024-10-26T01:56:14Z"/>
        <d v="2024-10-26T01:49:13Z"/>
        <d v="2024-10-26T12:07:00Z"/>
        <d v="2024-10-26T12:40:00Z"/>
        <d v="2024-10-26T13:18:00Z"/>
        <d v="2024-10-26T13:32:00Z"/>
        <d v="2024-10-26T14:24:00Z"/>
        <d v="2024-10-26T18:58:00Z"/>
        <d v="2024-10-26T20:12:00Z"/>
        <d v="2024-10-26T20:16:00Z"/>
        <d v="2024-10-26T20:35:00Z"/>
        <d v="2024-10-26T20:54:00Z"/>
        <d v="2024-10-28T23:53:31Z"/>
        <d v="2024-10-28T23:40:05Z"/>
        <d v="2024-10-28T23:19:36Z"/>
        <d v="2024-10-28T23:03:07Z"/>
        <d v="2024-10-28T22:50:40Z"/>
        <d v="2024-10-28T22:34:42Z"/>
        <d v="2024-10-28T21:23:43Z"/>
        <d v="2024-10-28T21:07:56Z"/>
        <d v="2024-10-28T20:41:19Z"/>
        <d v="2024-10-28T20:24:53Z"/>
        <d v="2024-10-28T20:09:52Z"/>
        <d v="2024-10-28T19:22:59Z"/>
        <d v="2024-10-28T19:06:00Z"/>
        <d v="2024-10-28T18:55:52Z"/>
        <d v="2024-10-28T18:39:38Z"/>
        <d v="2024-10-28T18:26:20Z"/>
        <d v="2024-10-28T18:13:57Z"/>
        <d v="2024-10-28T17:52:39Z"/>
        <d v="2024-10-28T17:42:11Z"/>
        <d v="2024-10-28T17:28:20Z"/>
        <d v="2024-10-28T17:04:09Z"/>
        <d v="2024-10-28T16:46:43Z"/>
        <d v="2024-10-28T15:50:48Z"/>
        <d v="2024-10-28T15:41:58Z"/>
        <d v="2024-10-28T15:18:36Z"/>
        <d v="2024-10-28T15:03:07Z"/>
        <d v="2024-10-28T13:59:16Z"/>
        <d v="2024-10-28T13:45:37Z"/>
        <d v="2024-10-28T13:32:22Z"/>
        <d v="2024-10-28T13:30:02Z"/>
        <d v="2024-10-28T12:59:16Z"/>
        <d v="2024-10-28T12:11:02Z"/>
        <d v="2024-10-28T12:09:18Z"/>
        <d v="2024-10-28T11:43:21Z"/>
        <d v="2024-10-28T11:32:37Z"/>
        <d v="2024-10-28T10:35:07Z"/>
        <d v="2024-10-28T09:27:53Z"/>
        <d v="2024-10-28T09:17:22Z"/>
        <d v="2024-10-28T08:59:24Z"/>
        <d v="2024-10-28T08:34:33Z"/>
        <d v="2024-10-28T07:57:50Z"/>
        <d v="2024-10-28T07:29:33Z"/>
        <d v="2024-10-28T07:01:05Z"/>
        <d v="2024-10-28T06:52:11Z"/>
        <d v="2024-10-28T06:31:31Z"/>
        <d v="2024-10-28T06:20:50Z"/>
        <d v="2024-10-28T04:30:22Z"/>
        <d v="2024-10-28T02:53:07Z"/>
        <d v="2024-10-28T02:36:43Z"/>
        <d v="2024-10-28T01:34:10Z"/>
        <d v="2024-10-28T00:38:21Z"/>
        <d v="2024-10-28T23:45:43Z"/>
        <d v="2024-10-28T20:47:18Z"/>
        <d v="2024-10-28T19:21:37Z"/>
        <d v="2024-10-28T18:46:02Z"/>
        <d v="2024-10-28T16:36:53Z"/>
        <d v="2024-10-28T12:28:34Z"/>
        <d v="2024-10-28T12:03:21Z"/>
        <d v="2024-10-28T11:35:14Z"/>
        <d v="2024-10-28T10:32:38Z"/>
        <d v="2024-10-28T09:54:32Z"/>
        <d v="2024-10-28T22:47:51Z"/>
        <d v="2024-10-28T22:03:04Z"/>
        <d v="2024-10-28T20:34:17Z"/>
        <d v="2024-10-28T19:17:01Z"/>
        <d v="2024-10-28T15:52:18Z"/>
        <d v="2024-10-28T13:27:33Z"/>
        <d v="2024-10-28T11:24:03Z"/>
        <d v="2024-10-28T09:48:26Z"/>
        <d v="2024-10-28T08:36:40Z"/>
        <d v="2024-10-28T21:13:37Z"/>
        <d v="2024-10-28T19:04:41Z"/>
        <d v="2024-10-28T15:36:10Z"/>
        <d v="2024-10-28T13:46:25Z"/>
        <d v="2024-10-28T11:54:24Z"/>
        <d v="2024-10-28T11:31:35Z"/>
        <d v="2024-10-28T11:16:59Z"/>
        <d v="2024-10-28T09:31:00Z"/>
        <d v="2024-10-28T08:59:04Z"/>
        <d v="2024-10-28T21:41:42Z"/>
        <d v="2024-10-28T19:26:14Z"/>
        <d v="2024-10-28T17:17:03Z"/>
        <d v="2024-10-28T16:53:53Z"/>
        <d v="2024-10-28T16:30:35Z"/>
        <d v="2024-10-28T15:42:29Z"/>
        <d v="2024-10-28T14:59:33Z"/>
        <d v="2024-10-28T13:07:32Z"/>
        <d v="2024-10-28T12:39:57Z"/>
        <d v="2024-10-28T12:29:08Z"/>
        <d v="2024-10-28T11:35:53Z"/>
        <d v="2024-10-28T09:57:54Z"/>
        <d v="2024-10-28T09:52:40Z"/>
        <d v="2024-10-28T09:29:00Z"/>
        <d v="2024-10-28T09:25:57Z"/>
        <d v="2024-10-28T06:53:43Z"/>
        <d v="2024-10-28T06:05:00Z"/>
        <d v="2024-10-28T02:24:56Z"/>
        <d v="2024-10-28T01:54:42Z"/>
        <d v="2024-10-28T01:42:48Z"/>
        <d v="2024-10-28T00:07:44Z"/>
        <d v="2024-10-28T01:58:00Z"/>
        <d v="2024-10-28T02:55:00Z"/>
        <d v="2024-10-28T06:54:00Z"/>
        <d v="2024-10-28T09:45:00Z"/>
        <d v="2024-10-28T10:06:00Z"/>
        <d v="2024-10-28T11:23:00Z"/>
        <d v="2024-10-28T17:10:00Z"/>
        <d v="2024-10-28T18:20:00Z"/>
        <d v="2024-10-28T18:24:00Z"/>
        <d v="2024-10-28T21:56:00Z"/>
        <d v="2024-10-28T22:10:00Z"/>
        <d v="2024-10-28T22:13:00Z"/>
        <d v="2024-10-28T22:42:00Z"/>
        <d v="2024-10-28T00:00:00Z"/>
        <d v="2024-10-26T00:00:00Z"/>
        <d v="2024-10-29T23:45:14Z"/>
        <d v="2024-10-29T23:23:01Z"/>
        <d v="2024-10-29T23:16:49Z"/>
        <d v="2024-10-29T22:59:22Z"/>
        <d v="2024-10-29T22:31:51Z"/>
        <d v="2024-10-29T22:20:02Z"/>
        <d v="2024-10-29T21:52:05Z"/>
        <d v="2024-10-29T21:31:25Z"/>
        <d v="2024-10-29T21:14:52Z"/>
        <d v="2024-10-29T20:49:26Z"/>
        <d v="2024-10-29T20:34:46Z"/>
        <d v="2024-10-29T20:14:03Z"/>
        <d v="2024-10-29T20:05:34Z"/>
        <d v="2024-10-29T19:47:07Z"/>
        <d v="2024-10-29T19:26:48Z"/>
        <d v="2024-10-29T19:02:17Z"/>
        <d v="2024-10-29T18:47:00Z"/>
        <d v="2024-10-29T18:31:06Z"/>
        <d v="2024-10-29T18:11:21Z"/>
        <d v="2024-10-29T18:01:36Z"/>
        <d v="2024-10-29T17:52:14Z"/>
        <d v="2024-10-29T17:30:12Z"/>
        <d v="2024-10-29T17:15:13Z"/>
        <d v="2024-10-29T17:01:09Z"/>
        <d v="2024-10-29T16:56:18Z"/>
        <d v="2024-10-29T16:34:09Z"/>
        <d v="2024-10-29T16:27:08Z"/>
        <d v="2024-10-29T16:02:43Z"/>
        <d v="2024-10-29T15:03:49Z"/>
        <d v="2024-10-29T14:25:30Z"/>
        <d v="2024-10-29T14:00:14Z"/>
        <d v="2024-10-29T13:08:32Z"/>
        <d v="2024-10-29T12:57:54Z"/>
        <d v="2024-10-29T12:29:18Z"/>
        <d v="2024-10-29T12:00:35Z"/>
        <d v="2024-10-29T11:16:43Z"/>
        <d v="2024-10-29T11:00:00Z"/>
        <d v="2024-10-29T10:45:58Z"/>
        <d v="2024-10-29T10:15:01Z"/>
        <d v="2024-10-29T09:59:41Z"/>
        <d v="2024-10-29T09:42:54Z"/>
        <d v="2024-10-29T08:13:03Z"/>
        <d v="2024-10-29T07:12:15Z"/>
        <d v="2024-10-29T06:24:20Z"/>
        <d v="2024-10-29T05:24:49Z"/>
        <d v="2024-10-29T05:16:58Z"/>
        <d v="2024-10-29T04:11:42Z"/>
        <d v="2024-10-29T03:33:25Z"/>
        <d v="2024-10-29T03:10:49Z"/>
        <d v="2024-10-29T02:54:34Z"/>
        <d v="2024-10-29T02:26:47Z"/>
        <d v="2024-10-29T01:57:08Z"/>
        <d v="2024-10-29T01:15:19Z"/>
        <d v="2024-10-29T01:02:05Z"/>
        <d v="2024-10-29T00:43:12Z"/>
        <d v="2024-10-29T00:09:38Z"/>
        <d v="2024-10-29T21:22:49Z"/>
        <d v="2024-10-29T20:41:57Z"/>
        <d v="2024-10-29T20:15:51Z"/>
        <d v="2024-10-29T19:39:33Z"/>
        <d v="2024-10-29T19:18:11Z"/>
        <d v="2024-10-29T17:55:54Z"/>
        <d v="2024-10-29T17:37:50Z"/>
        <d v="2024-10-29T17:22:47Z"/>
        <d v="2024-10-29T17:03:14Z"/>
        <d v="2024-10-29T16:33:10Z"/>
        <d v="2024-10-29T16:17:50Z"/>
        <d v="2024-10-29T15:32:41Z"/>
        <d v="2024-10-29T14:45:25Z"/>
        <d v="2024-10-29T14:24:26Z"/>
        <d v="2024-10-29T14:07:06Z"/>
        <d v="2024-10-29T13:46:42Z"/>
        <d v="2024-10-29T13:42:07Z"/>
        <d v="2024-10-29T12:16:21Z"/>
        <d v="2024-10-29T11:24:34Z"/>
        <d v="2024-10-29T07:21:30Z"/>
        <d v="2024-10-29T06:20:12Z"/>
        <d v="2024-10-29T04:59:40Z"/>
        <d v="2024-10-29T04:09:54Z"/>
        <d v="2024-10-29T03:04:08Z"/>
        <d v="2024-10-29T22:29:50Z"/>
        <d v="2024-10-29T22:07:30Z"/>
        <d v="2024-10-29T20:38:49Z"/>
        <d v="2024-10-29T17:05:10Z"/>
        <d v="2024-10-29T11:50:30Z"/>
        <d v="2024-10-29T11:19:27Z"/>
        <d v="2024-10-29T09:49:45Z"/>
        <d v="2024-10-29T03:14:08Z"/>
        <d v="2024-10-29T02:57:38Z"/>
        <d v="2024-10-29T01:38:32Z"/>
        <d v="2024-10-29T14:44:39Z"/>
        <d v="2024-10-29T14:23:05Z"/>
        <d v="2024-10-29T11:51:35Z"/>
        <d v="2024-10-29T10:55:23Z"/>
        <d v="2024-10-29T05:56:33Z"/>
        <d v="2024-10-29T23:35:27Z"/>
        <d v="2024-10-29T23:12:53Z"/>
        <d v="2024-10-29T21:44:38Z"/>
        <d v="2024-10-29T19:14:38Z"/>
        <d v="2024-10-29T18:54:11Z"/>
        <d v="2024-10-29T17:44:44Z"/>
        <d v="2024-10-29T14:51:58Z"/>
        <d v="2024-10-29T13:56:11Z"/>
        <d v="2024-10-29T13:13:32Z"/>
        <d v="2024-10-29T12:32:06Z"/>
        <d v="2024-10-29T11:16:41Z"/>
        <d v="2024-10-29T10:50:33Z"/>
        <d v="2024-10-29T07:42:17Z"/>
        <d v="2024-10-29T06:32:41Z"/>
        <d v="2024-10-29T05:56:55Z"/>
        <d v="2024-10-29T05:40:26Z"/>
        <d v="2024-10-29T03:07:19Z"/>
        <d v="2024-10-29T06:13:00Z"/>
        <d v="2024-10-29T06:16:00Z"/>
        <d v="2024-10-29T06:41:00Z"/>
        <d v="2024-10-29T07:38:00Z"/>
        <d v="2024-10-29T08:42:00Z"/>
        <d v="2024-10-29T09:45:00Z"/>
        <d v="2024-10-29T12:01:00Z"/>
        <d v="2024-10-29T12:26:00Z"/>
        <d v="2024-10-29T13:35:00Z"/>
        <d v="2024-10-29T13:51:00Z"/>
        <d v="2024-10-29T16:43:00Z"/>
        <d v="2024-10-29T18:06:00Z"/>
        <d v="2024-10-29T18:42:00Z"/>
        <d v="2024-10-29T21:01:00Z"/>
        <d v="2024-10-29T00:00:00Z"/>
        <d v="2024-10-30T23:49:07Z"/>
        <d v="2024-10-30T23:35:21Z"/>
        <d v="2024-10-30T23:12:34Z"/>
        <d v="2024-10-30T22:33:45Z"/>
        <d v="2024-10-30T21:17:20Z"/>
        <d v="2024-10-30T21:03:16Z"/>
        <d v="2024-10-30T20:41:18Z"/>
        <d v="2024-10-30T19:26:47Z"/>
        <d v="2024-10-30T19:07:52Z"/>
        <d v="2024-10-30T18:49:19Z"/>
        <d v="2024-10-30T18:35:31Z"/>
        <d v="2024-10-30T18:23:06Z"/>
        <d v="2024-10-30T18:04:38Z"/>
        <d v="2024-10-30T17:42:47Z"/>
        <d v="2024-10-30T17:19:13Z"/>
        <d v="2024-10-30T17:09:05Z"/>
        <d v="2024-10-30T16:59:24Z"/>
        <d v="2024-10-30T16:39:28Z"/>
        <d v="2024-10-30T16:28:20Z"/>
        <d v="2024-10-30T15:55:32Z"/>
        <d v="2024-10-30T15:41:21Z"/>
        <d v="2024-10-30T15:23:54Z"/>
        <d v="2024-10-30T14:50:55Z"/>
        <d v="2024-10-30T14:34:46Z"/>
        <d v="2024-10-30T14:19:56Z"/>
        <d v="2024-10-30T14:01:24Z"/>
        <d v="2024-10-30T13:27:47Z"/>
        <d v="2024-10-30T13:10:39Z"/>
        <d v="2024-10-30T12:55:31Z"/>
        <d v="2024-10-30T11:59:16Z"/>
        <d v="2024-10-30T11:31:45Z"/>
        <d v="2024-10-30T11:18:31Z"/>
        <d v="2024-10-30T09:43:41Z"/>
        <d v="2024-10-30T09:28:13Z"/>
        <d v="2024-10-30T08:33:04Z"/>
        <d v="2024-10-30T08:09:41Z"/>
        <d v="2024-10-30T07:25:52Z"/>
        <d v="2024-10-30T06:17:32Z"/>
        <d v="2024-10-30T05:42:17Z"/>
        <d v="2024-10-30T05:30:23Z"/>
        <d v="2024-10-30T04:25:28Z"/>
        <d v="2024-10-30T03:52:32Z"/>
        <d v="2024-10-30T03:14:48Z"/>
        <d v="2024-10-30T02:50:12Z"/>
        <d v="2024-10-30T02:24:11Z"/>
        <d v="2024-10-30T02:12:13Z"/>
        <d v="2024-10-30T01:50:33Z"/>
        <d v="2024-10-30T01:33:05Z"/>
        <d v="2024-10-30T01:14:35Z"/>
        <d v="2024-10-30T00:38:43Z"/>
        <d v="2024-10-30T00:22:37Z"/>
        <d v="2024-10-30T00:08:07Z"/>
        <d v="2024-10-30T23:56:25Z"/>
        <d v="2024-10-30T22:31:07Z"/>
        <d v="2024-10-30T21:45:59Z"/>
        <d v="2024-10-30T21:34:29Z"/>
        <d v="2024-10-30T21:04:24Z"/>
        <d v="2024-10-30T20:37:05Z"/>
        <d v="2024-10-30T18:41:29Z"/>
        <d v="2024-10-30T16:53:37Z"/>
        <d v="2024-10-30T10:56:05Z"/>
        <d v="2024-10-30T10:39:31Z"/>
        <d v="2024-10-30T10:18:16Z"/>
        <d v="2024-10-30T10:00:58Z"/>
        <d v="2024-10-30T05:52:18Z"/>
        <d v="2024-10-30T05:21:36Z"/>
        <d v="2024-10-30T21:52:42Z"/>
        <d v="2024-10-30T19:06:20Z"/>
        <d v="2024-10-30T18:01:21Z"/>
        <d v="2024-10-30T16:34:21Z"/>
        <d v="2024-10-30T15:51:43Z"/>
        <d v="2024-10-30T01:37:05Z"/>
        <d v="2024-10-30T01:11:45Z"/>
        <d v="2024-10-30T21:33:37Z"/>
        <d v="2024-10-30T13:37:54Z"/>
        <d v="2024-10-30T10:18:27Z"/>
        <d v="2024-10-30T09:58:58Z"/>
        <d v="2024-10-30T08:58:18Z"/>
        <d v="2024-10-30T06:51:39Z"/>
        <d v="2024-10-30T22:25:57Z"/>
        <d v="2024-10-30T21:02:56Z"/>
        <d v="2024-10-30T18:57:33Z"/>
        <d v="2024-10-30T18:40:49Z"/>
        <d v="2024-10-30T18:01:27Z"/>
        <d v="2024-10-30T17:39:29Z"/>
        <d v="2024-10-30T16:34:20Z"/>
        <d v="2024-10-30T15:40:40Z"/>
        <d v="2024-10-30T15:16:10Z"/>
        <d v="2024-10-30T15:14:29Z"/>
        <d v="2024-10-30T13:54:32Z"/>
        <d v="2024-10-30T13:35:08Z"/>
        <d v="2024-10-30T13:02:25Z"/>
        <d v="2024-10-30T12:50:18Z"/>
        <d v="2024-10-30T12:30:14Z"/>
        <d v="2024-10-30T11:57:55Z"/>
        <d v="2024-10-30T11:14:33Z"/>
        <d v="2024-10-30T10:49:44Z"/>
        <d v="2024-10-30T08:41:53Z"/>
        <d v="2024-10-30T07:15:23Z"/>
        <d v="2024-10-30T05:49:01Z"/>
        <d v="2024-10-30T04:36:15Z"/>
        <d v="2024-10-30T02:36:17Z"/>
        <d v="2024-10-30T00:03:14Z"/>
        <d v="2024-10-30T04:25:00Z"/>
        <d v="2024-10-30T11:06:00Z"/>
        <d v="2024-10-30T12:12:00Z"/>
        <d v="2024-10-30T13:58:00Z"/>
        <d v="2024-10-30T16:11:00Z"/>
        <d v="2024-10-30T16:13:00Z"/>
        <d v="2024-10-30T19:46:00Z"/>
        <d v="2024-10-30T21:38:00Z"/>
        <d v="2024-10-30T21:43:00Z"/>
        <d v="2024-10-30T00:00:00Z"/>
        <d v="2024-10-31T23:42:27Z"/>
        <d v="2024-10-31T23:11:36Z"/>
        <d v="2024-10-31T22:50:47Z"/>
        <d v="2024-10-31T22:34:19Z"/>
        <d v="2024-10-31T22:21:04Z"/>
        <d v="2024-10-31T22:13:30Z"/>
        <d v="2024-10-31T21:54:44Z"/>
        <d v="2024-10-31T21:39:03Z"/>
        <d v="2024-10-31T21:20:16Z"/>
        <d v="2024-10-31T20:51:59Z"/>
        <d v="2024-10-31T20:33:40Z"/>
        <d v="2024-10-31T20:11:31Z"/>
        <d v="2024-10-31T19:59:18Z"/>
        <d v="2024-10-31T19:26:22Z"/>
        <d v="2024-10-31T19:14:18Z"/>
        <d v="2024-10-31T18:55:50Z"/>
        <d v="2024-10-31T18:38:33Z"/>
        <d v="2024-10-31T18:14:15Z"/>
        <d v="2024-10-31T18:01:17Z"/>
        <d v="2024-10-31T17:49:27Z"/>
        <d v="2024-10-31T17:36:24Z"/>
        <d v="2024-10-31T17:26:07Z"/>
        <d v="2024-10-31T17:16:14Z"/>
        <d v="2024-10-31T16:13:15Z"/>
        <d v="2024-10-31T15:59:20Z"/>
        <d v="2024-10-31T15:35:24Z"/>
        <d v="2024-10-31T15:05:18Z"/>
        <d v="2024-10-31T14:39:28Z"/>
        <d v="2024-10-31T14:03:24Z"/>
        <d v="2024-10-31T13:51:10Z"/>
        <d v="2024-10-31T13:38:35Z"/>
        <d v="2024-10-31T13:13:30Z"/>
        <d v="2024-10-31T12:13:38Z"/>
        <d v="2024-10-31T11:53:18Z"/>
        <d v="2024-10-31T11:47:50Z"/>
        <d v="2024-10-31T11:07:48Z"/>
        <d v="2024-10-31T10:08:20Z"/>
        <d v="2024-10-31T09:09:07Z"/>
        <d v="2024-10-31T08:53:48Z"/>
        <d v="2024-10-31T08:36:04Z"/>
        <d v="2024-10-31T08:09:13Z"/>
        <d v="2024-10-31T07:39:16Z"/>
        <d v="2024-10-31T06:32:01Z"/>
        <d v="2024-10-31T05:46:39Z"/>
        <d v="2024-10-31T05:36:09Z"/>
        <d v="2024-10-31T04:48:38Z"/>
        <d v="2024-10-31T04:19:35Z"/>
        <d v="2024-10-31T04:04:53Z"/>
        <d v="2024-10-31T03:52:10Z"/>
        <d v="2024-10-31T03:18:18Z"/>
        <d v="2024-10-31T02:45:54Z"/>
        <d v="2024-10-31T02:32:36Z"/>
        <d v="2024-10-31T01:27:10Z"/>
        <d v="2024-10-31T01:03:43Z"/>
        <d v="2024-10-31T00:35:06Z"/>
        <d v="2024-10-31T00:16:00Z"/>
        <d v="2024-10-31T23:43:24Z"/>
        <d v="2024-10-31T23:20:52Z"/>
        <d v="2024-10-31T22:38:00Z"/>
        <d v="2024-10-31T22:13:08Z"/>
        <d v="2024-10-31T20:36:18Z"/>
        <d v="2024-10-31T18:30:25Z"/>
        <d v="2024-10-31T17:43:52Z"/>
        <d v="2024-10-31T16:33:47Z"/>
        <d v="2024-10-31T15:29:36Z"/>
        <d v="2024-10-31T15:11:31Z"/>
        <d v="2024-10-31T11:44:33Z"/>
        <d v="2024-10-31T11:19:57Z"/>
        <d v="2024-10-31T06:20:12Z"/>
        <d v="2024-10-31T05:43:39Z"/>
        <d v="2024-10-31T04:08:30Z"/>
        <d v="2024-10-31T00:59:54Z"/>
        <d v="2024-10-31T22:49:18Z"/>
        <d v="2024-10-31T21:59:19Z"/>
        <d v="2024-10-31T20:47:52Z"/>
        <d v="2024-10-31T20:26:58Z"/>
        <d v="2024-10-31T19:57:45Z"/>
        <d v="2024-10-31T18:25:35Z"/>
        <d v="2024-10-31T16:36:45Z"/>
        <d v="2024-10-31T15:11:44Z"/>
        <d v="2024-10-31T09:44:59Z"/>
        <d v="2024-10-31T08:17:46Z"/>
        <d v="2024-10-31T03:43:51Z"/>
        <d v="2024-10-31T01:15:58Z"/>
        <d v="2024-10-31T18:51:59Z"/>
        <d v="2024-10-31T15:26:09Z"/>
        <d v="2024-10-31T15:07:31Z"/>
        <d v="2024-10-31T12:25:05Z"/>
        <d v="2024-10-31T11:39:49Z"/>
        <d v="2024-10-31T10:27:47Z"/>
        <d v="2024-10-31T07:13:54Z"/>
        <d v="2024-10-31T18:15:19Z"/>
        <d v="2024-10-31T16:33:10Z"/>
        <d v="2024-10-31T16:01:53Z"/>
        <d v="2024-10-31T15:38:01Z"/>
        <d v="2024-10-31T15:32:22Z"/>
        <d v="2024-10-31T14:43:58Z"/>
        <d v="2024-10-31T14:02:18Z"/>
        <d v="2024-10-31T13:29:03Z"/>
        <d v="2024-10-31T11:11:35Z"/>
        <d v="2024-10-31T10:56:31Z"/>
        <d v="2024-10-31T09:48:38Z"/>
        <d v="2024-10-31T09:31:15Z"/>
        <d v="2024-10-31T09:16:28Z"/>
        <d v="2024-10-31T07:51:54Z"/>
        <d v="2024-10-31T07:20:55Z"/>
        <d v="2024-10-31T05:29:51Z"/>
        <d v="2024-10-31T05:12:48Z"/>
        <d v="2024-10-31T04:36:06Z"/>
        <d v="2024-10-31T04:00:21Z"/>
        <d v="2024-10-31T03:27:19Z"/>
        <d v="2024-10-31T03:15:16Z"/>
        <d v="2024-10-31T01:51:17Z"/>
        <d v="2024-10-31T02:53:00Z"/>
        <d v="2024-10-31T06:32:00Z"/>
        <d v="2024-10-31T09:06:00Z"/>
        <d v="2024-10-31T12:53:00Z"/>
        <d v="2024-10-31T13:59:00Z"/>
        <d v="2024-10-31T14:35:00Z"/>
        <d v="2024-10-31T15:18:00Z"/>
        <d v="2024-10-31T17:03:00Z"/>
        <d v="2024-10-31T19:45:00Z"/>
        <d v="2024-10-31T19:56:00Z"/>
        <d v="2024-10-31T20:10:00Z"/>
        <d v="2024-10-31T20:24:00Z"/>
        <d v="2024-10-31T20:38:00Z"/>
        <d v="2024-10-31T20:55:00Z"/>
        <d v="2024-10-31T21:10:00Z"/>
        <d v="2024-10-31T21:14:00Z"/>
        <d v="2024-10-31T21:16:00Z"/>
        <d v="2024-10-31T21:26:00Z"/>
        <d v="2024-10-31T22:19:00Z"/>
        <d v="2024-10-31T22:48:00Z"/>
        <d v="2024-10-31T23:25:00Z"/>
        <d v="2024-10-31T23:37:00Z"/>
        <d v="2024-10-31T23:51:00Z"/>
        <d v="2024-10-31T00:00:00Z"/>
        <d v="2024-11-01T23:33:30Z"/>
        <d v="2024-11-01T22:29:57Z"/>
        <d v="2024-11-01T21:43:03Z"/>
        <d v="2024-11-01T21:14:23Z"/>
        <d v="2024-11-01T20:46:35Z"/>
        <d v="2024-11-01T20:23:01Z"/>
        <d v="2024-11-01T19:48:39Z"/>
        <d v="2024-11-01T19:37:16Z"/>
        <d v="2024-11-01T19:22:12Z"/>
        <d v="2024-11-01T19:01:47Z"/>
        <d v="2024-11-01T18:48:09Z"/>
        <d v="2024-11-01T18:33:26Z"/>
        <d v="2024-11-01T18:22:14Z"/>
        <d v="2024-11-01T18:07:24Z"/>
        <d v="2024-11-01T17:59:36Z"/>
        <d v="2024-11-01T17:51:01Z"/>
        <d v="2024-11-01T17:43:51Z"/>
        <d v="2024-11-01T17:27:44Z"/>
        <d v="2024-11-01T16:58:09Z"/>
        <d v="2024-11-01T16:43:40Z"/>
        <d v="2024-11-01T16:18:32Z"/>
        <d v="2024-11-01T16:05:44Z"/>
        <d v="2024-11-01T15:26:57Z"/>
        <d v="2024-11-01T15:11:44Z"/>
        <d v="2024-11-01T15:03:53Z"/>
        <d v="2024-11-01T14:12:18Z"/>
        <d v="2024-11-01T13:23:53Z"/>
        <d v="2024-11-01T13:04:23Z"/>
        <d v="2024-11-01T12:45:51Z"/>
        <d v="2024-11-01T12:29:14Z"/>
        <d v="2024-11-01T12:14:47Z"/>
        <d v="2024-11-01T11:56:02Z"/>
        <d v="2024-11-01T11:33:39Z"/>
        <d v="2024-11-01T11:21:47Z"/>
        <d v="2024-11-01T11:05:56Z"/>
        <d v="2024-11-01T10:45:03Z"/>
        <d v="2024-11-01T09:29:27Z"/>
        <d v="2024-11-01T09:17:07Z"/>
        <d v="2024-11-01T09:07:09Z"/>
        <d v="2024-11-01T08:47:47Z"/>
        <d v="2024-11-01T08:17:13Z"/>
        <d v="2024-11-01T07:58:33Z"/>
        <d v="2024-11-01T07:33:46Z"/>
        <d v="2024-11-01T06:08:57Z"/>
        <d v="2024-11-01T05:49:07Z"/>
        <d v="2024-11-01T05:31:11Z"/>
        <d v="2024-11-01T04:25:54Z"/>
        <d v="2024-11-01T01:54:51Z"/>
        <d v="2024-11-01T01:36:34Z"/>
        <d v="2024-11-01T01:16:00Z"/>
        <d v="2024-11-01T00:52:07Z"/>
        <d v="2024-11-01T00:30:13Z"/>
        <d v="2024-11-01T00:05:33Z"/>
        <d v="2024-11-01T21:01:56Z"/>
        <d v="2024-11-01T20:44:03Z"/>
        <d v="2024-11-01T20:18:36Z"/>
        <d v="2024-11-01T19:17:29Z"/>
        <d v="2024-11-01T18:37:39Z"/>
        <d v="2024-11-01T17:53:44Z"/>
        <d v="2024-11-01T17:30:12Z"/>
        <d v="2024-11-01T17:10:24Z"/>
        <d v="2024-11-01T16:32:58Z"/>
        <d v="2024-11-01T16:06:35Z"/>
        <d v="2024-11-01T15:52:04Z"/>
        <d v="2024-11-01T15:22:14Z"/>
        <d v="2024-11-01T14:16:58Z"/>
        <d v="2024-11-01T12:15:06Z"/>
        <d v="2024-11-01T11:57:01Z"/>
        <d v="2024-11-01T11:28:09Z"/>
        <d v="2024-11-01T11:11:26Z"/>
        <d v="2024-11-01T10:30:41Z"/>
        <d v="2024-11-01T09:50:32Z"/>
        <d v="2024-11-01T00:21:17Z"/>
        <d v="2024-11-01T00:07:21Z"/>
        <d v="2024-11-01T21:32:50Z"/>
        <d v="2024-11-01T18:45:55Z"/>
        <d v="2024-11-01T16:06:52Z"/>
        <d v="2024-11-01T11:00:37Z"/>
        <d v="2024-11-01T02:41:29Z"/>
        <d v="2024-11-01T22:17:57Z"/>
        <d v="2024-11-01T20:23:40Z"/>
        <d v="2024-11-01T13:07:30Z"/>
        <d v="2024-11-01T12:31:21Z"/>
        <d v="2024-11-01T11:04:14Z"/>
        <d v="2024-11-01T23:23:06Z"/>
        <d v="2024-11-01T21:33:11Z"/>
        <d v="2024-11-01T21:06:16Z"/>
        <d v="2024-11-01T21:01:23Z"/>
        <d v="2024-11-01T18:55:12Z"/>
        <d v="2024-11-01T16:28:09Z"/>
        <d v="2024-11-01T15:45:32Z"/>
        <d v="2024-11-01T15:43:04Z"/>
        <d v="2024-11-01T13:18:50Z"/>
        <d v="2024-11-01T13:10:14Z"/>
        <d v="2024-11-01T11:40:04Z"/>
        <d v="2024-11-01T08:57:10Z"/>
        <d v="2024-11-01T07:56:54Z"/>
        <d v="2024-11-01T07:31:18Z"/>
        <d v="2024-11-01T05:32:38Z"/>
        <d v="2024-11-01T03:11:43Z"/>
        <d v="2024-11-01T02:43:00Z"/>
        <d v="2024-11-01T02:35:01Z"/>
        <d v="2024-11-01T02:14:54Z"/>
        <d v="2024-11-01T02:04:52Z"/>
        <d v="2024-11-01T04:11:00Z"/>
        <d v="2024-11-01T07:25:00Z"/>
        <d v="2024-11-01T11:10:00Z"/>
        <d v="2024-11-01T11:33:00Z"/>
        <d v="2024-11-01T12:11:00Z"/>
        <d v="2024-11-01T15:41:00Z"/>
        <d v="2024-11-01T19:38:00Z"/>
        <d v="2024-11-01T22:30:00Z"/>
        <d v="2024-11-01T23:03:00Z"/>
        <d v="2024-11-01T23:24:00Z"/>
        <d v="2024-11-02T23:43:11Z"/>
        <d v="2024-11-02T23:09:40Z"/>
        <d v="2024-11-02T22:28:10Z"/>
        <d v="2024-11-02T22:06:32Z"/>
        <d v="2024-11-02T21:45:29Z"/>
        <d v="2024-11-02T20:59:33Z"/>
        <d v="2024-11-02T20:30:50Z"/>
        <d v="2024-11-02T20:09:31Z"/>
        <d v="2024-11-02T19:47:03Z"/>
        <d v="2024-11-02T19:22:29Z"/>
        <d v="2024-11-02T18:21:13Z"/>
        <d v="2024-11-02T18:01:10Z"/>
        <d v="2024-11-02T17:37:51Z"/>
        <d v="2024-11-02T17:10:18Z"/>
        <d v="2024-11-02T16:20:47Z"/>
        <d v="2024-11-02T15:25:41Z"/>
        <d v="2024-11-02T15:07:55Z"/>
        <d v="2024-11-02T14:55:15Z"/>
        <d v="2024-11-02T14:44:05Z"/>
        <d v="2024-11-02T14:28:51Z"/>
        <d v="2024-11-02T13:33:34Z"/>
        <d v="2024-11-02T13:15:57Z"/>
        <d v="2024-11-02T12:57:10Z"/>
        <d v="2024-11-02T12:43:12Z"/>
        <d v="2024-11-02T12:17:22Z"/>
        <d v="2024-11-02T11:40:18Z"/>
        <d v="2024-11-02T10:57:12Z"/>
        <d v="2024-11-02T10:26:39Z"/>
        <d v="2024-11-02T08:56:58Z"/>
        <d v="2024-11-02T08:11:50Z"/>
        <d v="2024-11-02T07:49:49Z"/>
        <d v="2024-11-02T07:28:47Z"/>
        <d v="2024-11-02T07:08:23Z"/>
        <d v="2024-11-02T06:50:55Z"/>
        <d v="2024-11-02T06:34:36Z"/>
        <d v="2024-11-02T06:18:45Z"/>
        <d v="2024-11-02T05:49:43Z"/>
        <d v="2024-11-02T05:36:10Z"/>
        <d v="2024-11-02T04:56:55Z"/>
        <d v="2024-11-02T03:24:07Z"/>
        <d v="2024-11-02T03:03:48Z"/>
        <d v="2024-11-02T02:35:53Z"/>
        <d v="2024-11-02T02:25:01Z"/>
        <d v="2024-11-02T02:12:15Z"/>
        <d v="2024-11-02T01:44:39Z"/>
        <d v="2024-11-02T00:27:00Z"/>
        <d v="2024-11-02T23:52:45Z"/>
        <d v="2024-11-02T22:43:40Z"/>
        <d v="2024-11-02T22:10:07Z"/>
        <d v="2024-11-02T17:39:30Z"/>
        <d v="2024-11-02T16:38:34Z"/>
        <d v="2024-11-02T16:17:35Z"/>
        <d v="2024-11-02T15:48:24Z"/>
        <d v="2024-11-02T14:52:10Z"/>
        <d v="2024-11-02T14:40:53Z"/>
        <d v="2024-11-02T14:23:19Z"/>
        <d v="2024-11-02T14:13:23Z"/>
        <d v="2024-11-02T13:54:03Z"/>
        <d v="2024-11-02T13:30:05Z"/>
        <d v="2024-11-02T13:13:47Z"/>
        <d v="2024-11-02T05:06:31Z"/>
        <d v="2024-11-02T23:41:22Z"/>
        <d v="2024-11-02T20:25:33Z"/>
        <d v="2024-11-02T13:37:11Z"/>
        <d v="2024-11-02T10:50:24Z"/>
        <d v="2024-11-02T05:14:49Z"/>
        <d v="2024-11-02T03:59:16Z"/>
        <d v="2024-11-02T03:50:21Z"/>
        <d v="2024-11-02T18:39:32Z"/>
        <d v="2024-11-02T16:42:43Z"/>
        <d v="2024-11-02T15:47:17Z"/>
        <d v="2024-11-02T12:59:34Z"/>
        <d v="2024-11-02T12:29:42Z"/>
        <d v="2024-11-02T11:29:47Z"/>
        <d v="2024-11-02T11:15:13Z"/>
        <d v="2024-11-02T03:27:08Z"/>
        <d v="2024-11-02T22:13:01Z"/>
        <d v="2024-11-02T19:10:56Z"/>
        <d v="2024-11-02T19:01:47Z"/>
        <d v="2024-11-02T18:26:25Z"/>
        <d v="2024-11-02T17:23:54Z"/>
        <d v="2024-11-02T17:20:29Z"/>
        <d v="2024-11-02T17:09:14Z"/>
        <d v="2024-11-02T16:26:46Z"/>
        <d v="2024-11-02T16:00:40Z"/>
        <d v="2024-11-02T14:12:03Z"/>
        <d v="2024-11-02T13:07:50Z"/>
        <d v="2024-11-02T12:54:58Z"/>
        <d v="2024-11-02T12:26:57Z"/>
        <d v="2024-11-02T12:12:37Z"/>
        <d v="2024-11-02T12:10:09Z"/>
        <d v="2024-11-02T12:00:10Z"/>
        <d v="2024-11-02T11:43:33Z"/>
        <d v="2024-11-02T11:36:16Z"/>
        <d v="2024-11-02T11:02:32Z"/>
        <d v="2024-11-02T10:54:46Z"/>
        <d v="2024-11-02T10:48:35Z"/>
        <d v="2024-11-02T10:40:09Z"/>
        <d v="2024-11-02T10:38:18Z"/>
        <d v="2024-11-02T01:36:21Z"/>
        <d v="2024-11-02T03:03:00Z"/>
        <d v="2024-11-02T04:53:00Z"/>
        <d v="2024-11-02T09:16:00Z"/>
        <d v="2024-11-02T10:52:00Z"/>
        <d v="2024-11-02T11:33:00Z"/>
        <d v="2024-11-02T15:45:00Z"/>
        <d v="2024-11-03T23:08:12Z"/>
        <d v="2024-11-03T22:25:23Z"/>
        <d v="2024-11-03T19:41:42Z"/>
        <d v="2024-11-03T19:24:38Z"/>
        <d v="2024-11-03T18:25:24Z"/>
        <d v="2024-11-03T18:06:09Z"/>
        <d v="2024-11-03T17:43:18Z"/>
        <d v="2024-11-03T17:24:42Z"/>
        <d v="2024-11-03T17:14:43Z"/>
        <d v="2024-11-03T16:55:25Z"/>
        <d v="2024-11-03T16:41:01Z"/>
        <d v="2024-11-03T16:23:22Z"/>
        <d v="2024-11-03T16:01:26Z"/>
        <d v="2024-11-03T15:44:44Z"/>
        <d v="2024-11-03T15:16:03Z"/>
        <d v="2024-11-03T14:56:51Z"/>
        <d v="2024-11-03T14:41:58Z"/>
        <d v="2024-11-03T14:32:21Z"/>
        <d v="2024-11-03T14:10:27Z"/>
        <d v="2024-11-03T13:54:45Z"/>
        <d v="2024-11-03T13:36:09Z"/>
        <d v="2024-11-03T13:19:50Z"/>
        <d v="2024-11-03T13:04:00Z"/>
        <d v="2024-11-03T12:43:40Z"/>
        <d v="2024-11-03T12:31:35Z"/>
        <d v="2024-11-03T12:19:49Z"/>
        <d v="2024-11-03T11:17:29Z"/>
        <d v="2024-11-03T11:05:59Z"/>
        <d v="2024-11-03T09:18:49Z"/>
        <d v="2024-11-03T08:56:54Z"/>
        <d v="2024-11-03T08:40:03Z"/>
        <d v="2024-11-03T07:23:19Z"/>
        <d v="2024-11-03T06:24:04Z"/>
        <d v="2024-11-03T05:58:53Z"/>
        <d v="2024-11-03T05:06:24Z"/>
        <d v="2024-11-03T04:17:32Z"/>
        <d v="2024-11-03T03:47:49Z"/>
        <d v="2024-11-03T03:19:54Z"/>
        <d v="2024-11-03T02:18:17Z"/>
        <d v="2024-11-03T01:41:03Z"/>
        <d v="2024-11-03T00:49:27Z"/>
        <d v="2024-11-03T00:24:06Z"/>
        <d v="2024-11-03T20:48:57Z"/>
        <d v="2024-11-03T13:58:12Z"/>
        <d v="2024-11-03T11:41:49Z"/>
        <d v="2024-11-03T05:11:51Z"/>
        <d v="2024-11-03T00:27:45Z"/>
        <d v="2024-11-03T14:09:25Z"/>
        <d v="2024-11-03T11:36:45Z"/>
        <d v="2024-11-03T11:13:19Z"/>
        <d v="2024-11-03T10:47:06Z"/>
        <d v="2024-11-03T10:20:58Z"/>
        <d v="2024-11-03T05:07:19Z"/>
        <d v="2024-11-03T00:57:06Z"/>
        <d v="2024-11-03T21:49:53Z"/>
        <d v="2024-11-03T19:42:17Z"/>
        <d v="2024-11-03T23:02:42Z"/>
        <d v="2024-11-03T20:53:40Z"/>
        <d v="2024-11-03T20:31:17Z"/>
        <d v="2024-11-03T19:02:22Z"/>
        <d v="2024-11-03T14:07:44Z"/>
        <d v="2024-11-03T13:56:34Z"/>
        <d v="2024-11-03T12:56:54Z"/>
        <d v="2024-11-03T11:52:15Z"/>
        <d v="2024-11-03T11:02:25Z"/>
        <d v="2024-11-03T10:07:09Z"/>
        <d v="2024-11-03T09:48:24Z"/>
        <d v="2024-11-03T08:30:28Z"/>
        <d v="2024-11-03T08:25:09Z"/>
        <d v="2024-11-03T07:25:06Z"/>
        <d v="2024-11-03T07:24:19Z"/>
        <d v="2024-11-03T06:21:36Z"/>
        <d v="2024-11-03T06:10:32Z"/>
        <d v="2024-11-03T06:04:27Z"/>
        <d v="2024-11-03T05:50:59Z"/>
        <d v="2024-11-03T03:47:33Z"/>
        <d v="2024-11-03T02:03:02Z"/>
        <d v="2024-11-03T00:28:31Z"/>
        <d v="2024-11-03T00:17:23Z"/>
        <d v="2024-11-03T02:11:00Z"/>
        <d v="2024-11-03T07:57:00Z"/>
        <d v="2024-11-03T08:47:00Z"/>
        <d v="2024-11-03T08:51:00Z"/>
        <d v="2024-11-03T13:01:00Z"/>
        <d v="2024-11-03T20:01:00Z"/>
        <d v="2024-11-03T20:49:00Z"/>
        <d v="2024-11-03T21:39:00Z"/>
        <d v="2024-11-03T22:16:00Z"/>
        <d v="2024-11-02T00:00:00Z"/>
        <d v="2024-11-01T00:00:00Z"/>
        <d v="2024-11-03T00:00:00Z"/>
        <d v="2024-11-04T23:33:46Z"/>
        <d v="2024-11-04T23:12:55Z"/>
        <d v="2024-11-04T23:01:46Z"/>
        <d v="2024-11-04T22:57:01Z"/>
        <d v="2024-11-04T22:46:51Z"/>
        <d v="2024-11-04T22:19:54Z"/>
        <d v="2024-11-04T22:04:56Z"/>
        <d v="2024-11-04T21:48:45Z"/>
        <d v="2024-11-04T21:23:12Z"/>
        <d v="2024-11-04T21:08:44Z"/>
        <d v="2024-11-04T20:50:29Z"/>
        <d v="2024-11-04T20:33:30Z"/>
        <d v="2024-11-04T20:11:38Z"/>
        <d v="2024-11-04T19:56:14Z"/>
        <d v="2024-11-04T19:09:59Z"/>
        <d v="2024-11-04T18:48:01Z"/>
        <d v="2024-11-04T18:22:17Z"/>
        <d v="2024-11-04T18:00:29Z"/>
        <d v="2024-11-04T17:38:25Z"/>
        <d v="2024-11-04T17:27:43Z"/>
        <d v="2024-11-04T17:15:46Z"/>
        <d v="2024-11-04T16:47:21Z"/>
        <d v="2024-11-04T16:25:26Z"/>
        <d v="2024-11-04T15:10:19Z"/>
        <d v="2024-11-04T14:54:47Z"/>
        <d v="2024-11-04T14:34:37Z"/>
        <d v="2024-11-04T14:14:38Z"/>
        <d v="2024-11-04T14:04:35Z"/>
        <d v="2024-11-04T13:52:13Z"/>
        <d v="2024-11-04T13:42:22Z"/>
        <d v="2024-11-04T13:18:01Z"/>
        <d v="2024-11-04T12:56:42Z"/>
        <d v="2024-11-04T12:50:18Z"/>
        <d v="2024-11-04T12:20:15Z"/>
        <d v="2024-11-04T12:11:39Z"/>
        <d v="2024-11-04T11:51:09Z"/>
        <d v="2024-11-04T11:42:00Z"/>
        <d v="2024-11-04T11:23:13Z"/>
        <d v="2024-11-04T11:11:23Z"/>
        <d v="2024-11-04T10:44:16Z"/>
        <d v="2024-11-04T10:31:25Z"/>
        <d v="2024-11-04T10:13:34Z"/>
        <d v="2024-11-04T09:50:48Z"/>
        <d v="2024-11-04T09:31:12Z"/>
        <d v="2024-11-04T08:59:16Z"/>
        <d v="2024-11-04T08:44:11Z"/>
        <d v="2024-11-04T08:32:43Z"/>
        <d v="2024-11-04T08:14:48Z"/>
        <d v="2024-11-04T07:10:03Z"/>
        <d v="2024-11-04T05:42:53Z"/>
        <d v="2024-11-04T04:41:52Z"/>
        <d v="2024-11-04T04:28:44Z"/>
        <d v="2024-11-04T04:12:52Z"/>
        <d v="2024-11-04T03:36:53Z"/>
        <d v="2024-11-04T02:20:38Z"/>
        <d v="2024-11-04T01:59:49Z"/>
        <d v="2024-11-04T01:43:34Z"/>
        <d v="2024-11-04T01:11:41Z"/>
        <d v="2024-11-04T00:36:59Z"/>
        <d v="2024-11-04T00:14:17Z"/>
        <d v="2024-11-04T23:28:43Z"/>
        <d v="2024-11-04T18:54:07Z"/>
        <d v="2024-11-04T18:30:02Z"/>
        <d v="2024-11-04T17:31:44Z"/>
        <d v="2024-11-04T17:09:14Z"/>
        <d v="2024-11-04T16:29:57Z"/>
        <d v="2024-11-04T16:04:14Z"/>
        <d v="2024-11-04T15:57:13Z"/>
        <d v="2024-11-04T15:39:57Z"/>
        <d v="2024-11-04T15:12:31Z"/>
        <d v="2024-11-04T14:30:58Z"/>
        <d v="2024-11-04T13:13:19Z"/>
        <d v="2024-11-04T12:57:21Z"/>
        <d v="2024-11-04T04:41:59Z"/>
        <d v="2024-11-04T02:39:53Z"/>
        <d v="2024-11-04T00:14:41Z"/>
        <d v="2024-11-04T23:56:57Z"/>
        <d v="2024-11-04T21:53:41Z"/>
        <d v="2024-11-04T15:44:04Z"/>
        <d v="2024-11-04T12:58:01Z"/>
        <d v="2024-11-04T09:59:52Z"/>
        <d v="2024-11-04T03:51:54Z"/>
        <d v="2024-11-04T00:43:53Z"/>
        <d v="2024-11-04T16:43:30Z"/>
        <d v="2024-11-04T15:39:46Z"/>
        <d v="2024-11-04T14:25:46Z"/>
        <d v="2024-11-04T12:39:28Z"/>
        <d v="2024-11-04T12:20:59Z"/>
        <d v="2024-11-04T09:29:56Z"/>
        <d v="2024-11-04T07:02:35Z"/>
        <d v="2024-11-04T01:02:27Z"/>
        <d v="2024-11-04T23:14:06Z"/>
        <d v="2024-11-04T22:28:29Z"/>
        <d v="2024-11-04T21:46:59Z"/>
        <d v="2024-11-04T20:10:03Z"/>
        <d v="2024-11-04T20:00:51Z"/>
        <d v="2024-11-04T18:47:42Z"/>
        <d v="2024-11-04T17:47:04Z"/>
        <d v="2024-11-04T13:58:57Z"/>
        <d v="2024-11-04T13:43:22Z"/>
        <d v="2024-11-04T13:17:08Z"/>
        <d v="2024-11-04T12:37:51Z"/>
        <d v="2024-11-04T12:08:42Z"/>
        <d v="2024-11-04T11:18:25Z"/>
        <d v="2024-11-04T10:55:50Z"/>
        <d v="2024-11-04T10:40:59Z"/>
        <d v="2024-11-04T09:47:59Z"/>
        <d v="2024-11-04T08:38:26Z"/>
        <d v="2024-11-04T01:27:38Z"/>
        <d v="2024-11-04T01:10:00Z"/>
        <d v="2024-11-04T13:27:00Z"/>
        <d v="2024-11-04T13:59:00Z"/>
        <d v="2024-11-04T15:50:00Z"/>
        <d v="2024-11-04T16:38:00Z"/>
        <d v="2024-11-04T16:42:00Z"/>
        <d v="2024-11-04T16:52:00Z"/>
        <d v="2024-11-04T20:13:00Z"/>
        <d v="2024-11-04T23:34:00Z"/>
        <d v="2024-11-04T00:00:00Z"/>
        <d v="2024-11-05T23:56:28Z"/>
        <d v="2024-11-05T23:24:30Z"/>
        <d v="2024-11-05T23:07:47Z"/>
        <d v="2024-11-05T22:36:41Z"/>
        <d v="2024-11-05T22:20:13Z"/>
        <d v="2024-11-05T22:04:21Z"/>
        <d v="2024-11-05T21:38:23Z"/>
        <d v="2024-11-05T20:36:01Z"/>
        <d v="2024-11-05T20:19:32Z"/>
        <d v="2024-11-05T20:11:09Z"/>
        <d v="2024-11-05T19:58:18Z"/>
        <d v="2024-11-05T19:35:42Z"/>
        <d v="2024-11-05T19:21:13Z"/>
        <d v="2024-11-05T19:01:25Z"/>
        <d v="2024-11-05T18:51:43Z"/>
        <d v="2024-11-05T18:35:49Z"/>
        <d v="2024-11-05T18:23:53Z"/>
        <d v="2024-11-05T18:04:14Z"/>
        <d v="2024-11-05T17:55:02Z"/>
        <d v="2024-11-05T17:42:24Z"/>
        <d v="2024-11-05T17:23:22Z"/>
        <d v="2024-11-05T17:11:19Z"/>
        <d v="2024-11-05T16:54:29Z"/>
        <d v="2024-11-05T16:35:54Z"/>
        <d v="2024-11-05T16:21:57Z"/>
        <d v="2024-11-05T16:08:00Z"/>
        <d v="2024-11-05T15:53:44Z"/>
        <d v="2024-11-05T15:23:48Z"/>
        <d v="2024-11-05T15:10:03Z"/>
        <d v="2024-11-05T14:56:20Z"/>
        <d v="2024-11-05T14:47:03Z"/>
        <d v="2024-11-05T13:25:16Z"/>
        <d v="2024-11-05T12:56:47Z"/>
        <d v="2024-11-05T12:33:30Z"/>
        <d v="2024-11-05T12:12:49Z"/>
        <d v="2024-11-05T11:41:45Z"/>
        <d v="2024-11-05T11:25:09Z"/>
        <d v="2024-11-05T11:16:46Z"/>
        <d v="2024-11-05T10:59:21Z"/>
        <d v="2024-11-05T10:42:33Z"/>
        <d v="2024-11-05T10:20:29Z"/>
        <d v="2024-11-05T10:05:58Z"/>
        <d v="2024-11-05T09:43:04Z"/>
        <d v="2024-11-05T09:19:28Z"/>
        <d v="2024-11-05T08:51:30Z"/>
        <d v="2024-11-05T07:51:53Z"/>
        <d v="2024-11-05T07:31:47Z"/>
        <d v="2024-11-05T06:40:53Z"/>
        <d v="2024-11-05T06:19:19Z"/>
        <d v="2024-11-05T05:43:07Z"/>
        <d v="2024-11-05T04:47:05Z"/>
        <d v="2024-11-05T04:24:30Z"/>
        <d v="2024-11-05T04:13:32Z"/>
        <d v="2024-11-05T03:43:51Z"/>
        <d v="2024-11-05T02:04:37Z"/>
        <d v="2024-11-05T01:50:25Z"/>
        <d v="2024-11-05T01:32:47Z"/>
        <d v="2024-11-05T01:01:26Z"/>
        <d v="2024-11-05T00:31:54Z"/>
        <d v="2024-11-05T00:13:36Z"/>
        <d v="2024-11-05T23:56:06Z"/>
        <d v="2024-11-05T23:42:12Z"/>
        <d v="2024-11-05T23:13:04Z"/>
        <d v="2024-11-05T20:38:57Z"/>
        <d v="2024-11-05T20:24:32Z"/>
        <d v="2024-11-05T20:06:07Z"/>
        <d v="2024-11-05T19:43:13Z"/>
        <d v="2024-11-05T19:19:51Z"/>
        <d v="2024-11-05T18:59:54Z"/>
        <d v="2024-11-05T18:04:52Z"/>
        <d v="2024-11-05T17:20:49Z"/>
        <d v="2024-11-05T16:20:27Z"/>
        <d v="2024-11-05T15:13:12Z"/>
        <d v="2024-11-05T12:45:25Z"/>
        <d v="2024-11-05T12:30:15Z"/>
        <d v="2024-11-05T11:59:57Z"/>
        <d v="2024-11-05T11:42:13Z"/>
        <d v="2024-11-05T11:18:23Z"/>
        <d v="2024-11-05T09:39:44Z"/>
        <d v="2024-11-05T08:26:33Z"/>
        <d v="2024-11-05T06:14:24Z"/>
        <d v="2024-11-05T03:04:31Z"/>
        <d v="2024-11-05T02:11:15Z"/>
        <d v="2024-11-05T01:48:41Z"/>
        <d v="2024-11-05T00:11:20Z"/>
        <d v="2024-11-05T22:01:27Z"/>
        <d v="2024-11-05T18:49:52Z"/>
        <d v="2024-11-05T17:40:51Z"/>
        <d v="2024-11-05T13:00:14Z"/>
        <d v="2024-11-05T11:31:33Z"/>
        <d v="2024-11-05T09:35:09Z"/>
        <d v="2024-11-05T08:44:17Z"/>
        <d v="2024-11-05T23:36:00Z"/>
        <d v="2024-11-05T21:47:31Z"/>
        <d v="2024-11-05T19:49:19Z"/>
        <d v="2024-11-05T18:02:53Z"/>
        <d v="2024-11-05T17:54:26Z"/>
        <d v="2024-11-05T17:39:17Z"/>
        <d v="2024-11-05T16:01:35Z"/>
        <d v="2024-11-05T15:44:01Z"/>
        <d v="2024-11-05T21:22:04Z"/>
        <d v="2024-11-05T19:02:10Z"/>
        <d v="2024-11-05T18:23:16Z"/>
        <d v="2024-11-05T15:41:20Z"/>
        <d v="2024-11-05T14:55:18Z"/>
        <d v="2024-11-05T14:34:28Z"/>
        <d v="2024-11-05T14:12:38Z"/>
        <d v="2024-11-05T14:10:56Z"/>
        <d v="2024-11-05T13:12:49Z"/>
        <d v="2024-11-05T12:41:34Z"/>
        <d v="2024-11-05T12:18:19Z"/>
        <d v="2024-11-05T11:56:44Z"/>
        <d v="2024-11-05T11:30:33Z"/>
        <d v="2024-11-05T11:25:12Z"/>
        <d v="2024-11-05T08:45:45Z"/>
        <d v="2024-11-05T02:52:42Z"/>
        <d v="2024-11-05T01:04:57Z"/>
        <d v="2024-11-05T01:03:39Z"/>
        <d v="2024-11-05T00:40:41Z"/>
        <d v="2024-11-05T00:30:36Z"/>
        <d v="2024-11-05T00:19:16Z"/>
        <d v="2024-11-05T00:00:00Z"/>
        <d v="2024-11-06T23:52:04Z"/>
        <d v="2024-11-06T23:28:12Z"/>
        <d v="2024-11-06T22:57:26Z"/>
        <d v="2024-11-06T22:26:32Z"/>
        <d v="2024-11-06T22:12:49Z"/>
        <d v="2024-11-06T21:52:48Z"/>
        <d v="2024-11-06T21:22:00Z"/>
        <d v="2024-11-06T21:11:37Z"/>
        <d v="2024-11-06T20:59:14Z"/>
        <d v="2024-11-06T20:41:47Z"/>
        <d v="2024-11-06T20:28:35Z"/>
        <d v="2024-11-06T20:15:28Z"/>
        <d v="2024-11-06T19:55:12Z"/>
        <d v="2024-11-06T19:34:57Z"/>
        <d v="2024-11-06T19:15:41Z"/>
        <d v="2024-11-06T18:59:26Z"/>
        <d v="2024-11-06T18:49:25Z"/>
        <d v="2024-11-06T18:39:51Z"/>
        <d v="2024-11-06T18:25:57Z"/>
        <d v="2024-11-06T18:08:03Z"/>
        <d v="2024-11-06T17:39:38Z"/>
        <d v="2024-11-06T17:10:00Z"/>
        <d v="2024-11-06T16:57:58Z"/>
        <d v="2024-11-06T16:47:27Z"/>
        <d v="2024-11-06T16:33:22Z"/>
        <d v="2024-11-06T16:18:04Z"/>
        <d v="2024-11-06T15:57:58Z"/>
        <d v="2024-11-06T15:45:11Z"/>
        <d v="2024-11-06T15:26:30Z"/>
        <d v="2024-11-06T15:13:21Z"/>
        <d v="2024-11-06T14:42:42Z"/>
        <d v="2024-11-06T14:14:33Z"/>
        <d v="2024-11-06T13:58:44Z"/>
        <d v="2024-11-06T13:38:59Z"/>
        <d v="2024-11-06T13:17:06Z"/>
        <d v="2024-11-06T13:00:03Z"/>
        <d v="2024-11-06T12:51:31Z"/>
        <d v="2024-11-06T10:56:12Z"/>
        <d v="2024-11-06T10:38:27Z"/>
        <d v="2024-11-06T10:19:19Z"/>
        <d v="2024-11-06T09:54:22Z"/>
        <d v="2024-11-06T09:39:26Z"/>
        <d v="2024-11-06T09:21:49Z"/>
        <d v="2024-11-06T08:06:52Z"/>
        <d v="2024-11-06T07:47:46Z"/>
        <d v="2024-11-06T07:19:05Z"/>
        <d v="2024-11-06T07:03:19Z"/>
        <d v="2024-11-06T06:40:25Z"/>
        <d v="2024-11-06T06:15:36Z"/>
        <d v="2024-11-06T05:47:10Z"/>
        <d v="2024-11-06T05:28:29Z"/>
        <d v="2024-11-06T05:15:13Z"/>
        <d v="2024-11-06T03:41:29Z"/>
        <d v="2024-11-06T03:03:01Z"/>
        <d v="2024-11-06T02:35:40Z"/>
        <d v="2024-11-06T01:59:04Z"/>
        <d v="2024-11-06T01:23:14Z"/>
        <d v="2024-11-06T01:02:33Z"/>
        <d v="2024-11-06T00:40:42Z"/>
        <d v="2024-11-06T00:19:56Z"/>
        <d v="2024-11-06T00:04:49Z"/>
        <d v="2024-11-06T23:54:17Z"/>
        <d v="2024-11-06T18:33:07Z"/>
        <d v="2024-11-06T18:13:00Z"/>
        <d v="2024-11-06T17:56:58Z"/>
        <d v="2024-11-06T17:38:56Z"/>
        <d v="2024-11-06T17:24:01Z"/>
        <d v="2024-11-06T16:49:07Z"/>
        <d v="2024-11-06T16:12:19Z"/>
        <d v="2024-11-06T15:38:11Z"/>
        <d v="2024-11-06T15:02:00Z"/>
        <d v="2024-11-06T13:30:25Z"/>
        <d v="2024-11-06T11:57:04Z"/>
        <d v="2024-11-06T08:47:43Z"/>
        <d v="2024-11-06T06:55:15Z"/>
        <d v="2024-11-06T23:29:55Z"/>
        <d v="2024-11-06T18:13:12Z"/>
        <d v="2024-11-06T14:24:25Z"/>
        <d v="2024-11-06T14:05:44Z"/>
        <d v="2024-11-06T14:04:49Z"/>
        <d v="2024-11-06T13:49:11Z"/>
        <d v="2024-11-06T13:16:07Z"/>
        <d v="2024-11-06T10:37:23Z"/>
        <d v="2024-11-06T22:36:36Z"/>
        <d v="2024-11-06T20:59:43Z"/>
        <d v="2024-11-06T18:08:55Z"/>
        <d v="2024-11-06T15:16:58Z"/>
        <d v="2024-11-06T14:45:42Z"/>
        <d v="2024-11-06T12:37:40Z"/>
        <d v="2024-11-06T12:30:51Z"/>
        <d v="2024-11-06T12:02:19Z"/>
        <d v="2024-11-06T07:26:55Z"/>
        <d v="2024-11-06T02:37:03Z"/>
        <d v="2024-11-06T18:34:58Z"/>
        <d v="2024-11-06T17:56:51Z"/>
        <d v="2024-11-06T16:44:36Z"/>
        <d v="2024-11-06T14:06:27Z"/>
        <d v="2024-11-06T12:55:43Z"/>
        <d v="2024-11-06T12:37:11Z"/>
        <d v="2024-11-06T12:28:03Z"/>
        <d v="2024-11-06T12:16:07Z"/>
        <d v="2024-11-06T11:53:48Z"/>
        <d v="2024-11-06T11:41:15Z"/>
        <d v="2024-11-06T11:40:59Z"/>
        <d v="2024-11-06T08:22:03Z"/>
        <d v="2024-11-06T07:49:40Z"/>
        <d v="2024-11-06T07:37:53Z"/>
        <d v="2024-11-06T07:07:34Z"/>
        <d v="2024-11-06T06:29:53Z"/>
        <d v="2024-11-06T03:22:27Z"/>
        <d v="2024-11-06T02:54:41Z"/>
        <d v="2024-11-06T02:53:33Z"/>
        <d v="2024-11-06T02:26:32Z"/>
        <d v="2024-11-06T02:07:35Z"/>
        <d v="2024-11-06T01:30:42Z"/>
        <d v="2024-11-06T00:40:59Z"/>
        <d v="2024-11-06T00:26:58Z"/>
        <d v="2024-11-06T02:00:00Z"/>
        <d v="2024-11-06T03:27:00Z"/>
        <d v="2024-11-06T10:16:00Z"/>
        <d v="2024-11-06T00:00:00Z"/>
        <d v="2024-11-06T11:51:00Z"/>
        <d v="2024-11-06T12:31:00Z"/>
        <d v="2024-11-06T14:35:00Z"/>
        <d v="2024-11-06T14:49:00Z"/>
        <d v="2024-11-06T15:19:00Z"/>
        <d v="2024-11-06T15:40:00Z"/>
        <d v="2024-11-06T18:22:00Z"/>
        <d v="2024-11-06T19:24:00Z"/>
        <d v="2024-11-06T20:35:00Z"/>
        <d v="2024-11-06T23:08:00Z"/>
        <d v="2024-11-07T23:57:18Z"/>
        <d v="2024-11-07T23:44:51Z"/>
        <d v="2024-11-07T23:32:29Z"/>
        <d v="2024-11-07T23:08:50Z"/>
        <d v="2024-11-07T22:36:11Z"/>
        <d v="2024-11-07T22:21:31Z"/>
        <d v="2024-11-07T21:58:38Z"/>
        <d v="2024-11-07T21:46:51Z"/>
        <d v="2024-11-07T21:25:46Z"/>
        <d v="2024-11-07T21:08:22Z"/>
        <d v="2024-11-07T20:50:31Z"/>
        <d v="2024-11-07T20:32:58Z"/>
        <d v="2024-11-07T20:11:57Z"/>
        <d v="2024-11-07T19:57:02Z"/>
        <d v="2024-11-07T19:33:41Z"/>
        <d v="2024-11-07T19:23:04Z"/>
        <d v="2024-11-07T19:11:47Z"/>
        <d v="2024-11-07T19:09:02Z"/>
        <d v="2024-11-07T18:49:52Z"/>
        <d v="2024-11-07T18:34:54Z"/>
        <d v="2024-11-07T18:23:43Z"/>
        <d v="2024-11-07T18:09:31Z"/>
        <d v="2024-11-07T17:54:54Z"/>
        <d v="2024-11-07T17:43:05Z"/>
        <d v="2024-11-07T17:26:16Z"/>
        <d v="2024-11-07T17:16:28Z"/>
        <d v="2024-11-07T16:52:32Z"/>
        <d v="2024-11-07T16:30:22Z"/>
        <d v="2024-11-07T16:07:18Z"/>
        <d v="2024-11-07T15:10:40Z"/>
        <d v="2024-11-07T14:57:41Z"/>
        <d v="2024-11-07T14:45:08Z"/>
        <d v="2024-11-07T14:11:58Z"/>
        <d v="2024-11-07T13:55:34Z"/>
        <d v="2024-11-07T13:37:10Z"/>
        <d v="2024-11-07T13:19:12Z"/>
        <d v="2024-11-07T13:01:48Z"/>
        <d v="2024-11-07T12:47:05Z"/>
        <d v="2024-11-07T12:31:11Z"/>
        <d v="2024-11-07T12:13:33Z"/>
        <d v="2024-11-07T12:00:40Z"/>
        <d v="2024-11-07T10:52:37Z"/>
        <d v="2024-11-07T10:32:59Z"/>
        <d v="2024-11-07T10:13:26Z"/>
        <d v="2024-11-07T09:00:33Z"/>
        <d v="2024-11-07T08:04:13Z"/>
        <d v="2024-11-07T07:45:08Z"/>
        <d v="2024-11-07T06:06:29Z"/>
        <d v="2024-11-07T05:40:43Z"/>
        <d v="2024-11-07T02:34:24Z"/>
        <d v="2024-11-07T02:19:10Z"/>
        <d v="2024-11-07T01:57:05Z"/>
        <d v="2024-11-07T01:45:26Z"/>
        <d v="2024-11-07T01:22:43Z"/>
        <d v="2024-11-07T01:04:01Z"/>
        <d v="2024-11-07T00:41:28Z"/>
        <d v="2024-11-07T00:21:45Z"/>
        <d v="2024-11-07T19:11:00Z"/>
        <d v="2024-11-07T17:52:34Z"/>
        <d v="2024-11-07T16:00:53Z"/>
        <d v="2024-11-07T14:51:46Z"/>
        <d v="2024-11-07T14:34:48Z"/>
        <d v="2024-11-07T14:09:34Z"/>
        <d v="2024-11-07T13:53:21Z"/>
        <d v="2024-11-07T13:37:18Z"/>
        <d v="2024-11-07T12:05:32Z"/>
        <d v="2024-11-07T11:14:19Z"/>
        <d v="2024-11-07T10:52:20Z"/>
        <d v="2024-11-07T10:39:18Z"/>
        <d v="2024-11-07T09:03:06Z"/>
        <d v="2024-11-07T07:25:17Z"/>
        <d v="2024-11-07T03:24:57Z"/>
        <d v="2024-11-07T03:04:22Z"/>
        <d v="2024-11-07T01:57:47Z"/>
        <d v="2024-11-07T20:02:55Z"/>
        <d v="2024-11-07T19:31:45Z"/>
        <d v="2024-11-07T18:30:41Z"/>
        <d v="2024-11-07T17:44:02Z"/>
        <d v="2024-11-07T14:14:55Z"/>
        <d v="2024-11-07T14:03:26Z"/>
        <d v="2024-11-07T13:44:18Z"/>
        <d v="2024-11-07T13:08:17Z"/>
        <d v="2024-11-07T11:39:50Z"/>
        <d v="2024-11-07T11:12:50Z"/>
        <d v="2024-11-07T09:11:12Z"/>
        <d v="2024-11-07T05:08:42Z"/>
        <d v="2024-11-07T04:38:51Z"/>
        <d v="2024-11-07T04:15:20Z"/>
        <d v="2024-11-07T01:18:10Z"/>
        <d v="2024-11-07T00:47:48Z"/>
        <d v="2024-11-07T18:05:34Z"/>
        <d v="2024-11-07T15:22:07Z"/>
        <d v="2024-11-07T12:30:36Z"/>
        <d v="2024-11-07T04:41:03Z"/>
        <d v="2024-11-07T03:48:55Z"/>
        <d v="2024-11-07T20:54:22Z"/>
        <d v="2024-11-07T19:26:09Z"/>
        <d v="2024-11-07T18:44:02Z"/>
        <d v="2024-11-07T16:38:38Z"/>
        <d v="2024-11-07T16:03:18Z"/>
        <d v="2024-11-07T15:50:53Z"/>
        <d v="2024-11-07T13:07:34Z"/>
        <d v="2024-11-07T11:41:12Z"/>
        <d v="2024-11-07T10:37:03Z"/>
        <d v="2024-11-07T10:20:11Z"/>
        <d v="2024-11-07T07:29:22Z"/>
        <d v="2024-11-07T07:11:08Z"/>
        <d v="2024-11-07T06:44:18Z"/>
        <d v="2024-11-07T03:41:04Z"/>
        <d v="2024-11-07T03:15:33Z"/>
        <d v="2024-11-07T02:16:33Z"/>
        <d v="2024-11-07T01:59:27Z"/>
        <d v="2024-11-07T01:00:33Z"/>
        <d v="2024-11-07T00:00:00Z"/>
        <d v="2024-11-08T23:43:09Z"/>
        <d v="2024-11-08T23:14:14Z"/>
        <d v="2024-11-08T23:02:00Z"/>
        <d v="2024-11-08T22:50:26Z"/>
        <d v="2024-11-08T21:59:51Z"/>
        <d v="2024-11-08T21:47:24Z"/>
        <d v="2024-11-08T20:23:13Z"/>
        <d v="2024-11-08T20:07:12Z"/>
        <d v="2024-11-08T19:47:34Z"/>
        <d v="2024-11-08T19:33:46Z"/>
        <d v="2024-11-08T19:23:46Z"/>
        <d v="2024-11-08T19:04:41Z"/>
        <d v="2024-11-08T18:57:36Z"/>
        <d v="2024-11-08T17:45:17Z"/>
        <d v="2024-11-08T17:31:03Z"/>
        <d v="2024-11-08T17:18:23Z"/>
        <d v="2024-11-08T17:04:31Z"/>
        <d v="2024-11-08T16:52:51Z"/>
        <d v="2024-11-08T16:35:55Z"/>
        <d v="2024-11-08T15:06:43Z"/>
        <d v="2024-11-08T14:01:30Z"/>
        <d v="2024-11-08T13:34:49Z"/>
        <d v="2024-11-08T13:16:48Z"/>
        <d v="2024-11-08T12:58:30Z"/>
        <d v="2024-11-08T11:58:58Z"/>
        <d v="2024-11-08T11:28:45Z"/>
        <d v="2024-11-08T11:01:24Z"/>
        <d v="2024-11-08T10:30:56Z"/>
        <d v="2024-11-08T10:03:11Z"/>
        <d v="2024-11-08T08:10:50Z"/>
        <d v="2024-11-08T07:52:43Z"/>
        <d v="2024-11-08T07:28:27Z"/>
        <d v="2024-11-08T06:59:49Z"/>
        <d v="2024-11-08T06:39:06Z"/>
        <d v="2024-11-08T06:27:19Z"/>
        <d v="2024-11-08T06:22:37Z"/>
        <d v="2024-11-08T06:12:26Z"/>
        <d v="2024-11-08T05:30:13Z"/>
        <d v="2024-11-08T04:54:21Z"/>
        <d v="2024-11-08T03:53:22Z"/>
        <d v="2024-11-08T03:00:57Z"/>
        <d v="2024-11-08T02:38:40Z"/>
        <d v="2024-11-08T01:50:08Z"/>
        <d v="2024-11-08T01:10:37Z"/>
        <d v="2024-11-08T00:48:09Z"/>
        <d v="2024-11-08T00:28:15Z"/>
        <d v="2024-11-08T00:10:31Z"/>
        <d v="2024-11-08T22:36:37Z"/>
        <d v="2024-11-08T21:26:54Z"/>
        <d v="2024-11-08T20:59:08Z"/>
        <d v="2024-11-08T19:56:02Z"/>
        <d v="2024-11-08T19:42:46Z"/>
        <d v="2024-11-08T18:58:17Z"/>
        <d v="2024-11-08T17:28:47Z"/>
        <d v="2024-11-08T15:03:03Z"/>
        <d v="2024-11-08T14:05:57Z"/>
        <d v="2024-11-08T11:09:51Z"/>
        <d v="2024-11-08T10:44:16Z"/>
        <d v="2024-11-08T10:21:52Z"/>
        <d v="2024-11-08T09:22:02Z"/>
        <d v="2024-11-08T23:31:26Z"/>
        <d v="2024-11-08T23:28:40Z"/>
        <d v="2024-11-08T04:44:54Z"/>
        <d v="2024-11-08T01:33:14Z"/>
        <d v="2024-11-08T20:01:04Z"/>
        <d v="2024-11-08T19:18:15Z"/>
        <d v="2024-11-08T19:04:13Z"/>
        <d v="2024-11-08T18:29:50Z"/>
        <d v="2024-11-08T17:40:04Z"/>
        <d v="2024-11-08T15:36:17Z"/>
        <d v="2024-11-08T08:59:40Z"/>
        <d v="2024-11-08T00:22:06Z"/>
        <d v="2024-11-08T23:38:17Z"/>
        <d v="2024-11-08T22:34:34Z"/>
        <d v="2024-11-08T20:14:45Z"/>
        <d v="2024-11-08T20:14:05Z"/>
        <d v="2024-11-08T19:32:30Z"/>
        <d v="2024-11-08T19:08:27Z"/>
        <d v="2024-11-08T18:05:35Z"/>
        <d v="2024-11-08T14:38:38Z"/>
        <d v="2024-11-08T14:12:20Z"/>
        <d v="2024-11-08T12:59:37Z"/>
        <d v="2024-11-08T12:15:32Z"/>
        <d v="2024-11-08T11:52:04Z"/>
        <d v="2024-11-08T11:26:21Z"/>
        <d v="2024-11-08T10:35:25Z"/>
        <d v="2024-11-08T10:11:05Z"/>
        <d v="2024-11-08T09:56:13Z"/>
        <d v="2024-11-08T09:35:54Z"/>
        <d v="2024-11-08T09:18:26Z"/>
        <d v="2024-11-08T08:17:42Z"/>
        <d v="2024-11-08T06:32:51Z"/>
        <d v="2024-11-08T05:41:42Z"/>
        <d v="2024-11-08T05:25:25Z"/>
        <d v="2024-11-08T03:47:57Z"/>
        <d v="2024-11-08T01:09:05Z"/>
        <d v="2024-11-08T00:52:00Z"/>
        <d v="2024-11-08T05:30:00Z"/>
        <d v="2024-11-08T06:14:00Z"/>
        <d v="2024-11-08T09:59:00Z"/>
        <d v="2024-11-08T10:43:00Z"/>
        <d v="2024-11-08T12:15:00Z"/>
        <d v="2024-11-08T14:59:00Z"/>
        <d v="2024-11-08T15:10:00Z"/>
        <d v="2024-11-08T17:32:00Z"/>
        <d v="2024-11-08T17:39:00Z"/>
        <d v="2024-11-08T20:06:00Z"/>
        <d v="2024-11-08T20:07:00Z"/>
        <d v="2024-11-08T20:47:00Z"/>
        <d v="2024-11-08T21:02:00Z"/>
        <d v="2024-11-08T00:00:00Z"/>
        <d v="2024-11-09T23:47:24Z"/>
        <d v="2024-11-09T22:26:32Z"/>
        <d v="2024-11-09T22:09:14Z"/>
        <d v="2024-11-09T21:04:20Z"/>
        <d v="2024-11-09T20:49:03Z"/>
        <d v="2024-11-09T19:49:56Z"/>
        <d v="2024-11-09T19:30:09Z"/>
        <d v="2024-11-09T19:08:24Z"/>
        <d v="2024-11-09T18:48:18Z"/>
        <d v="2024-11-09T18:18:32Z"/>
        <d v="2024-11-09T17:52:25Z"/>
        <d v="2024-11-09T17:21:58Z"/>
        <d v="2024-11-09T16:45:28Z"/>
        <d v="2024-11-09T16:25:48Z"/>
        <d v="2024-11-09T16:11:27Z"/>
        <d v="2024-11-09T15:41:46Z"/>
        <d v="2024-11-09T15:31:11Z"/>
        <d v="2024-11-09T15:19:14Z"/>
        <d v="2024-11-09T14:55:54Z"/>
        <d v="2024-11-09T14:45:04Z"/>
        <d v="2024-11-09T14:01:42Z"/>
        <d v="2024-11-09T13:37:36Z"/>
        <d v="2024-11-09T13:26:13Z"/>
        <d v="2024-11-09T13:12:44Z"/>
        <d v="2024-11-09T12:53:08Z"/>
        <d v="2024-11-09T12:34:58Z"/>
        <d v="2024-11-09T12:09:49Z"/>
        <d v="2024-11-09T11:39:54Z"/>
        <d v="2024-11-09T10:33:32Z"/>
        <d v="2024-11-09T10:16:05Z"/>
        <d v="2024-11-09T09:59:30Z"/>
        <d v="2024-11-09T09:26:03Z"/>
        <d v="2024-11-09T08:59:09Z"/>
        <d v="2024-11-09T08:34:36Z"/>
        <d v="2024-11-09T08:11:18Z"/>
        <d v="2024-11-09T07:51:12Z"/>
        <d v="2024-11-09T07:32:19Z"/>
        <d v="2024-11-09T06:24:27Z"/>
        <d v="2024-11-09T06:09:06Z"/>
        <d v="2024-11-09T05:47:42Z"/>
        <d v="2024-11-09T05:30:44Z"/>
        <d v="2024-11-09T05:09:54Z"/>
        <d v="2024-11-09T04:29:38Z"/>
        <d v="2024-11-09T04:00:38Z"/>
        <d v="2024-11-09T03:06:29Z"/>
        <d v="2024-11-09T02:45:06Z"/>
        <d v="2024-11-09T02:33:30Z"/>
        <d v="2024-11-09T02:22:19Z"/>
        <d v="2024-11-09T02:07:59Z"/>
        <d v="2024-11-09T01:40:23Z"/>
        <d v="2024-11-09T01:10:22Z"/>
        <d v="2024-11-09T00:51:04Z"/>
        <d v="2024-11-09T00:26:04Z"/>
        <d v="2024-11-09T00:03:14Z"/>
        <d v="2024-11-09T23:53:44Z"/>
        <d v="2024-11-09T22:43:41Z"/>
        <d v="2024-11-09T19:30:58Z"/>
        <d v="2024-11-09T15:49:44Z"/>
        <d v="2024-11-09T15:20:58Z"/>
        <d v="2024-11-09T12:06:11Z"/>
        <d v="2024-11-09T11:41:48Z"/>
        <d v="2024-11-09T11:20:23Z"/>
        <d v="2024-11-09T10:51:50Z"/>
        <d v="2024-11-09T10:26:31Z"/>
        <d v="2024-11-09T10:00:26Z"/>
        <d v="2024-11-09T09:45:21Z"/>
        <d v="2024-11-09T08:49:55Z"/>
        <d v="2024-11-09T08:16:30Z"/>
        <d v="2024-11-09T07:57:13Z"/>
        <d v="2024-11-09T05:47:33Z"/>
        <d v="2024-11-09T00:49:22Z"/>
        <d v="2024-11-09T22:47:06Z"/>
        <d v="2024-11-09T21:58:46Z"/>
        <d v="2024-11-09T20:01:18Z"/>
        <d v="2024-11-09T19:32:36Z"/>
        <d v="2024-11-09T15:20:43Z"/>
        <d v="2024-11-09T15:20:08Z"/>
        <d v="2024-11-09T13:21:04Z"/>
        <d v="2024-11-09T10:33:35Z"/>
        <d v="2024-11-09T09:33:58Z"/>
        <d v="2024-11-09T09:10:05Z"/>
        <d v="2024-11-09T22:05:53Z"/>
        <d v="2024-11-09T18:57:53Z"/>
        <d v="2024-11-09T18:26:57Z"/>
        <d v="2024-11-09T17:45:33Z"/>
        <d v="2024-11-09T14:23:30Z"/>
        <d v="2024-11-09T11:42:21Z"/>
        <d v="2024-11-09T23:13:33Z"/>
        <d v="2024-11-09T22:23:12Z"/>
        <d v="2024-11-09T20:23:41Z"/>
        <d v="2024-11-09T16:15:21Z"/>
        <d v="2024-11-09T13:42:11Z"/>
        <d v="2024-11-09T13:29:24Z"/>
        <d v="2024-11-09T13:05:01Z"/>
        <d v="2024-11-09T13:02:40Z"/>
        <d v="2024-11-09T12:30:43Z"/>
        <d v="2024-11-09T12:20:15Z"/>
        <d v="2024-11-09T12:05:25Z"/>
        <d v="2024-11-09T11:10:50Z"/>
        <d v="2024-11-09T10:28:31Z"/>
        <d v="2024-11-09T10:18:21Z"/>
        <d v="2024-11-09T10:11:24Z"/>
        <d v="2024-11-09T09:16:37Z"/>
        <d v="2024-11-09T09:00:39Z"/>
        <d v="2024-11-09T08:18:24Z"/>
        <d v="2024-11-09T07:47:07Z"/>
        <d v="2024-11-09T04:46:08Z"/>
        <d v="2024-11-09T00:25:56Z"/>
        <d v="2024-11-09T01:18:00Z"/>
        <d v="2024-11-09T05:18:00Z"/>
        <d v="2024-11-09T07:04:00Z"/>
        <d v="2024-11-09T07:07:00Z"/>
        <d v="2024-11-09T00:00:00Z"/>
        <d v="2024-11-09T11:49:00Z"/>
        <d v="2024-11-09T12:43:00Z"/>
        <d v="2024-11-09T13:22:00Z"/>
        <d v="2024-11-09T15:19:00Z"/>
        <d v="2024-11-09T17:02:00Z"/>
        <d v="2024-11-09T21:13:00Z"/>
        <d v="2024-11-10T22:31:13Z"/>
        <d v="2024-11-10T22:09:32Z"/>
        <d v="2024-11-10T21:51:08Z"/>
        <d v="2024-11-10T21:35:30Z"/>
        <d v="2024-11-10T21:07:42Z"/>
        <d v="2024-11-10T20:06:06Z"/>
        <d v="2024-11-10T19:21:16Z"/>
        <d v="2024-11-10T19:04:32Z"/>
        <d v="2024-11-10T18:39:13Z"/>
        <d v="2024-11-10T18:24:00Z"/>
        <d v="2024-11-10T17:59:40Z"/>
        <d v="2024-11-10T17:48:23Z"/>
        <d v="2024-11-10T17:18:27Z"/>
        <d v="2024-11-10T17:06:06Z"/>
        <d v="2024-11-10T16:47:23Z"/>
        <d v="2024-11-10T16:16:02Z"/>
        <d v="2024-11-10T16:06:10Z"/>
        <d v="2024-11-10T15:55:29Z"/>
        <d v="2024-11-10T15:38:31Z"/>
        <d v="2024-11-10T15:27:28Z"/>
        <d v="2024-11-10T15:10:12Z"/>
        <d v="2024-11-10T14:52:08Z"/>
        <d v="2024-11-10T14:39:23Z"/>
        <d v="2024-11-10T14:25:02Z"/>
        <d v="2024-11-10T14:14:24Z"/>
        <d v="2024-11-10T14:03:22Z"/>
        <d v="2024-11-10T13:38:14Z"/>
        <d v="2024-11-10T12:39:55Z"/>
        <d v="2024-11-10T12:18:49Z"/>
        <d v="2024-11-10T11:08:09Z"/>
        <d v="2024-11-10T10:37:00Z"/>
        <d v="2024-11-10T10:22:28Z"/>
        <d v="2024-11-10T10:00:06Z"/>
        <d v="2024-11-10T09:39:12Z"/>
        <d v="2024-11-10T09:12:58Z"/>
        <d v="2024-11-10T07:56:08Z"/>
        <d v="2024-11-10T06:05:18Z"/>
        <d v="2024-11-10T05:27:56Z"/>
        <d v="2024-11-10T04:25:49Z"/>
        <d v="2024-11-10T04:05:30Z"/>
        <d v="2024-11-10T03:33:39Z"/>
        <d v="2024-11-10T03:12:32Z"/>
        <d v="2024-11-10T02:56:00Z"/>
        <d v="2024-11-10T02:41:30Z"/>
        <d v="2024-11-10T02:02:07Z"/>
        <d v="2024-11-10T00:49:33Z"/>
        <d v="2024-11-10T00:11:36Z"/>
        <d v="2024-11-10T23:49:46Z"/>
        <d v="2024-11-10T23:33:24Z"/>
        <d v="2024-11-10T15:14:21Z"/>
        <d v="2024-11-10T14:54:20Z"/>
        <d v="2024-11-10T09:03:13Z"/>
        <d v="2024-11-10T04:17:35Z"/>
        <d v="2024-11-10T00:23:17Z"/>
        <d v="2024-11-10T20:44:24Z"/>
        <d v="2024-11-10T20:36:38Z"/>
        <d v="2024-11-10T18:31:18Z"/>
        <d v="2024-11-10T12:48:57Z"/>
        <d v="2024-11-10T10:28:04Z"/>
        <d v="2024-11-10T09:22:40Z"/>
        <d v="2024-11-10T08:31:07Z"/>
        <d v="2024-11-10T03:21:46Z"/>
        <d v="2024-11-10T00:27:09Z"/>
        <d v="2024-11-10T19:32:21Z"/>
        <d v="2024-11-10T15:31:04Z"/>
        <d v="2024-11-10T23:38:40Z"/>
        <d v="2024-11-10T22:34:29Z"/>
        <d v="2024-11-10T22:18:13Z"/>
        <d v="2024-11-10T21:25:55Z"/>
        <d v="2024-11-10T19:44:25Z"/>
        <d v="2024-11-10T19:27:58Z"/>
        <d v="2024-11-10T17:13:50Z"/>
        <d v="2024-11-10T15:13:59Z"/>
        <d v="2024-11-10T15:05:29Z"/>
        <d v="2024-11-10T14:19:56Z"/>
        <d v="2024-11-10T13:56:10Z"/>
        <d v="2024-11-10T13:45:50Z"/>
        <d v="2024-11-10T12:24:26Z"/>
        <d v="2024-11-10T12:12:12Z"/>
        <d v="2024-11-10T11:58:30Z"/>
        <d v="2024-11-10T10:58:14Z"/>
        <d v="2024-11-10T10:18:40Z"/>
        <d v="2024-11-10T10:10:17Z"/>
        <d v="2024-11-10T09:23:24Z"/>
        <d v="2024-11-10T09:14:54Z"/>
        <d v="2024-11-10T07:36:55Z"/>
        <d v="2024-11-10T07:20:19Z"/>
        <d v="2024-11-10T05:57:29Z"/>
        <d v="2024-11-10T04:47:50Z"/>
        <d v="2024-11-10T03:07:38Z"/>
        <d v="2024-11-10T00:27:19Z"/>
        <d v="2024-11-10T05:23:00Z"/>
        <d v="2024-11-10T11:35:00Z"/>
        <d v="2024-11-10T13:52:00Z"/>
        <d v="2024-11-10T20:52:00Z"/>
        <d v="2024-11-10T22:44:00Z"/>
        <d v="2024-11-10T00:00:00Z"/>
        <d v="2024-11-11T23:50:18Z"/>
        <d v="2024-11-11T23:34:13Z"/>
        <d v="2024-11-11T22:31:33Z"/>
        <d v="2024-11-11T21:43:09Z"/>
        <d v="2024-11-11T21:28:13Z"/>
        <d v="2024-11-11T20:34:25Z"/>
        <d v="2024-11-11T19:56:46Z"/>
        <d v="2024-11-11T19:45:10Z"/>
        <d v="2024-11-11T19:29:35Z"/>
        <d v="2024-11-11T19:09:21Z"/>
        <d v="2024-11-11T18:49:34Z"/>
        <d v="2024-11-11T18:37:45Z"/>
        <d v="2024-11-11T18:21:00Z"/>
        <d v="2024-11-11T18:07:03Z"/>
        <d v="2024-11-11T17:45:20Z"/>
        <d v="2024-11-11T17:28:55Z"/>
        <d v="2024-11-11T16:56:36Z"/>
        <d v="2024-11-11T16:36:34Z"/>
        <d v="2024-11-11T16:23:34Z"/>
        <d v="2024-11-11T16:02:41Z"/>
        <d v="2024-11-11T15:52:24Z"/>
        <d v="2024-11-11T14:56:55Z"/>
        <d v="2024-11-11T14:41:18Z"/>
        <d v="2024-11-11T14:14:34Z"/>
        <d v="2024-11-11T13:02:21Z"/>
        <d v="2024-11-11T12:47:07Z"/>
        <d v="2024-11-11T12:07:34Z"/>
        <d v="2024-11-11T11:30:17Z"/>
        <d v="2024-11-11T11:20:30Z"/>
        <d v="2024-11-11T11:04:31Z"/>
        <d v="2024-11-11T10:50:41Z"/>
        <d v="2024-11-11T10:29:43Z"/>
        <d v="2024-11-11T09:57:41Z"/>
        <d v="2024-11-11T09:39:16Z"/>
        <d v="2024-11-11T08:52:31Z"/>
        <d v="2024-11-11T08:34:51Z"/>
        <d v="2024-11-11T08:02:53Z"/>
        <d v="2024-11-11T07:48:43Z"/>
        <d v="2024-11-11T05:59:48Z"/>
        <d v="2024-11-11T04:08:11Z"/>
        <d v="2024-11-11T03:38:30Z"/>
        <d v="2024-11-11T03:17:18Z"/>
        <d v="2024-11-11T00:33:45Z"/>
        <d v="2024-11-11T18:54:43Z"/>
        <d v="2024-11-11T18:40:07Z"/>
        <d v="2024-11-11T16:57:24Z"/>
        <d v="2024-11-11T16:33:54Z"/>
        <d v="2024-11-11T14:13:16Z"/>
        <d v="2024-11-11T13:43:00Z"/>
        <d v="2024-11-11T13:23:44Z"/>
        <d v="2024-11-11T11:15:06Z"/>
        <d v="2024-11-11T10:55:25Z"/>
        <d v="2024-11-11T06:23:41Z"/>
        <d v="2024-11-11T00:06:33Z"/>
        <d v="2024-11-11T22:05:31Z"/>
        <d v="2024-11-11T20:30:48Z"/>
        <d v="2024-11-11T18:59:38Z"/>
        <d v="2024-11-11T18:46:17Z"/>
        <d v="2024-11-11T17:16:54Z"/>
        <d v="2024-11-11T16:33:10Z"/>
        <d v="2024-11-11T15:38:52Z"/>
        <d v="2024-11-11T15:24:37Z"/>
        <d v="2024-11-11T15:14:11Z"/>
        <d v="2024-11-11T11:56:22Z"/>
        <d v="2024-11-11T09:19:55Z"/>
        <d v="2024-11-11T02:37:33Z"/>
        <d v="2024-11-11T22:30:08Z"/>
        <d v="2024-11-11T22:06:40Z"/>
        <d v="2024-11-11T18:56:10Z"/>
        <d v="2024-11-11T18:01:13Z"/>
        <d v="2024-11-11T12:48:52Z"/>
        <d v="2024-11-11T10:53:21Z"/>
        <d v="2024-11-11T23:38:08Z"/>
        <d v="2024-11-11T23:24:45Z"/>
        <d v="2024-11-11T21:04:48Z"/>
        <d v="2024-11-11T20:24:58Z"/>
        <d v="2024-11-11T19:43:24Z"/>
        <d v="2024-11-11T19:03:35Z"/>
        <d v="2024-11-11T18:24:28Z"/>
        <d v="2024-11-11T17:51:44Z"/>
        <d v="2024-11-11T17:10:29Z"/>
        <d v="2024-11-11T16:35:26Z"/>
        <d v="2024-11-11T16:04:41Z"/>
        <d v="2024-11-11T12:55:59Z"/>
        <d v="2024-11-11T10:44:51Z"/>
        <d v="2024-11-11T10:24:11Z"/>
        <d v="2024-11-11T09:45:44Z"/>
        <d v="2024-11-11T09:41:05Z"/>
        <d v="2024-11-11T08:48:49Z"/>
        <d v="2024-11-11T07:34:52Z"/>
        <d v="2024-11-11T02:53:30Z"/>
        <d v="2024-11-11T01:23:12Z"/>
        <d v="2024-11-11T00:33:25Z"/>
        <d v="2024-11-11T03:27:00Z"/>
        <d v="2024-11-11T08:54:00Z"/>
        <d v="2024-11-11T09:42:00Z"/>
        <d v="2024-11-11T10:01:00Z"/>
        <d v="2024-11-11T00:00:00Z"/>
        <d v="2024-11-11T13:19:00Z"/>
        <d v="2024-11-11T13:25:00Z"/>
        <d v="2024-11-11T15:05:00Z"/>
        <d v="2024-11-11T16:09:00Z"/>
        <d v="2024-11-11T17:34:00Z"/>
        <d v="2024-11-11T17:43:00Z"/>
        <d v="2024-11-11T17:51:00Z"/>
        <d v="2024-11-11T18:54:00Z"/>
        <d v="2024-11-11T20:06:00Z"/>
        <d v="2024-11-11T20:34:00Z"/>
        <d v="2024-11-11T23:16:00Z"/>
        <d v="2024-11-12T23:44:33Z"/>
        <d v="2024-11-12T23:26:03Z"/>
        <d v="2024-11-12T23:15:27Z"/>
        <d v="2024-11-12T23:02:51Z"/>
        <d v="2024-11-12T22:53:35Z"/>
        <d v="2024-11-12T22:29:13Z"/>
        <d v="2024-11-12T22:09:43Z"/>
        <d v="2024-11-12T21:58:23Z"/>
        <d v="2024-11-12T21:45:23Z"/>
        <d v="2024-11-12T21:06:40Z"/>
        <d v="2024-11-12T20:36:31Z"/>
        <d v="2024-11-12T20:23:32Z"/>
        <d v="2024-11-12T19:56:41Z"/>
        <d v="2024-11-12T19:33:34Z"/>
        <d v="2024-11-12T19:31:56Z"/>
        <d v="2024-11-12T19:12:56Z"/>
        <d v="2024-11-12T18:54:41Z"/>
        <d v="2024-11-12T18:41:51Z"/>
        <d v="2024-11-12T18:24:49Z"/>
        <d v="2024-11-12T18:13:29Z"/>
        <d v="2024-11-12T18:02:11Z"/>
        <d v="2024-11-12T17:49:07Z"/>
        <d v="2024-11-12T17:33:00Z"/>
        <d v="2024-11-12T17:19:53Z"/>
        <d v="2024-11-12T16:54:05Z"/>
        <d v="2024-11-12T16:40:02Z"/>
        <d v="2024-11-12T15:31:52Z"/>
        <d v="2024-11-12T14:59:34Z"/>
        <d v="2024-11-12T13:24:21Z"/>
        <d v="2024-11-12T13:03:49Z"/>
        <d v="2024-11-12T12:34:42Z"/>
        <d v="2024-11-12T12:08:01Z"/>
        <d v="2024-11-12T11:38:36Z"/>
        <d v="2024-11-12T11:20:10Z"/>
        <d v="2024-11-12T11:02:05Z"/>
        <d v="2024-11-12T10:32:27Z"/>
        <d v="2024-11-12T10:16:28Z"/>
        <d v="2024-11-12T10:06:58Z"/>
        <d v="2024-11-12T09:03:14Z"/>
        <d v="2024-11-12T08:38:11Z"/>
        <d v="2024-11-12T08:10:24Z"/>
        <d v="2024-11-12T07:53:24Z"/>
        <d v="2024-11-12T07:31:15Z"/>
        <d v="2024-11-12T07:13:13Z"/>
        <d v="2024-11-12T06:54:29Z"/>
        <d v="2024-11-12T06:34:20Z"/>
        <d v="2024-11-12T06:06:17Z"/>
        <d v="2024-11-12T05:47:19Z"/>
        <d v="2024-11-12T05:25:05Z"/>
        <d v="2024-11-12T05:04:04Z"/>
        <d v="2024-11-12T04:36:25Z"/>
        <d v="2024-11-12T03:05:57Z"/>
        <d v="2024-11-12T02:53:20Z"/>
        <d v="2024-11-12T02:18:03Z"/>
        <d v="2024-11-12T01:51:39Z"/>
        <d v="2024-11-12T01:03:33Z"/>
        <d v="2024-11-12T00:20:27Z"/>
        <d v="2024-11-12T23:06:22Z"/>
        <d v="2024-11-12T22:05:01Z"/>
        <d v="2024-11-12T21:37:16Z"/>
        <d v="2024-11-12T21:11:08Z"/>
        <d v="2024-11-12T20:39:31Z"/>
        <d v="2024-11-12T20:27:39Z"/>
        <d v="2024-11-12T20:05:14Z"/>
        <d v="2024-11-12T18:56:18Z"/>
        <d v="2024-11-12T17:29:05Z"/>
        <d v="2024-11-12T17:10:42Z"/>
        <d v="2024-11-12T15:22:59Z"/>
        <d v="2024-11-12T11:50:17Z"/>
        <d v="2024-11-12T11:38:39Z"/>
        <d v="2024-11-12T11:18:07Z"/>
        <d v="2024-11-12T10:57:52Z"/>
        <d v="2024-11-12T09:10:56Z"/>
        <d v="2024-11-12T06:44:15Z"/>
        <d v="2024-11-12T03:05:37Z"/>
        <d v="2024-11-12T04:25:14Z"/>
        <d v="2024-11-12T16:45:46Z"/>
        <d v="2024-11-12T14:12:39Z"/>
        <d v="2024-11-12T03:49:44Z"/>
        <d v="2024-11-12T02:10:47Z"/>
        <d v="2024-11-12T20:57:15Z"/>
        <d v="2024-11-12T17:54:08Z"/>
        <d v="2024-11-12T17:36:26Z"/>
        <d v="2024-11-12T14:35:06Z"/>
        <d v="2024-11-12T13:04:33Z"/>
        <d v="2024-11-12T12:50:49Z"/>
        <d v="2024-11-12T12:28:58Z"/>
        <d v="2024-11-12T12:08:45Z"/>
        <d v="2024-11-12T10:36:25Z"/>
        <d v="2024-11-12T10:09:32Z"/>
        <d v="2024-11-12T08:41:46Z"/>
        <d v="2024-11-12T08:09:47Z"/>
        <d v="2024-11-12T05:21:51Z"/>
        <d v="2024-11-12T02:55:15Z"/>
        <d v="2024-11-12T02:29:06Z"/>
        <d v="2024-11-12T01:04:23Z"/>
        <d v="2024-11-12T01:03:00Z"/>
        <d v="2024-11-12T05:52:00Z"/>
        <d v="2024-11-12T08:46:00Z"/>
        <d v="2024-11-12T10:46:00Z"/>
        <d v="2024-11-12T11:51:00Z"/>
        <d v="2024-11-12T12:37:00Z"/>
        <d v="2024-11-12T15:03:00Z"/>
        <d v="2024-11-12T15:10:00Z"/>
        <d v="2024-11-12T16:15:00Z"/>
        <d v="2024-11-12T16:30:00Z"/>
        <d v="2024-11-12T16:52:00Z"/>
        <d v="2024-11-12T18:23:00Z"/>
        <d v="2024-11-12T18:37:00Z"/>
        <d v="2024-11-12T18:54:00Z"/>
        <d v="2024-11-12T20:41:00Z"/>
        <d v="2024-11-12T21:09:00Z"/>
        <d v="2024-11-12T21:13:00Z"/>
        <d v="2024-11-12T22:54:00Z"/>
        <d v="2024-11-12T00:00:00Z"/>
        <d v="2024-11-13T23:46:41Z"/>
        <d v="2024-11-13T23:17:28Z"/>
        <d v="2024-11-13T23:01:27Z"/>
        <d v="2024-11-13T22:15:19Z"/>
        <d v="2024-11-13T21:58:34Z"/>
        <d v="2024-11-13T21:45:24Z"/>
        <d v="2024-11-13T20:37:17Z"/>
        <d v="2024-11-13T20:00:34Z"/>
        <d v="2024-11-13T19:26:49Z"/>
        <d v="2024-11-13T19:18:45Z"/>
        <d v="2024-11-13T19:04:39Z"/>
        <d v="2024-11-13T18:54:19Z"/>
        <d v="2024-11-13T17:56:27Z"/>
        <d v="2024-11-13T17:33:47Z"/>
        <d v="2024-11-13T17:24:41Z"/>
        <d v="2024-11-13T17:15:38Z"/>
        <d v="2024-11-13T17:01:59Z"/>
        <d v="2024-11-13T16:43:33Z"/>
        <d v="2024-11-13T16:25:24Z"/>
        <d v="2024-11-13T16:07:13Z"/>
        <d v="2024-11-13T15:46:45Z"/>
        <d v="2024-11-13T15:24:02Z"/>
        <d v="2024-11-13T15:09:59Z"/>
        <d v="2024-11-13T14:54:01Z"/>
        <d v="2024-11-13T14:29:06Z"/>
        <d v="2024-11-13T14:09:45Z"/>
        <d v="2024-11-13T13:40:25Z"/>
        <d v="2024-11-13T13:19:46Z"/>
        <d v="2024-11-13T11:39:23Z"/>
        <d v="2024-11-13T11:32:21Z"/>
        <d v="2024-11-13T11:20:11Z"/>
        <d v="2024-11-13T10:41:47Z"/>
        <d v="2024-11-13T10:24:13Z"/>
        <d v="2024-11-13T10:10:23Z"/>
        <d v="2024-11-13T09:53:26Z"/>
        <d v="2024-11-13T07:24:13Z"/>
        <d v="2024-11-13T07:03:24Z"/>
        <d v="2024-11-13T06:12:12Z"/>
        <d v="2024-11-13T05:36:51Z"/>
        <d v="2024-11-13T05:18:09Z"/>
        <d v="2024-11-13T04:42:23Z"/>
        <d v="2024-11-13T04:19:52Z"/>
        <d v="2024-11-13T03:43:45Z"/>
        <d v="2024-11-13T03:28:48Z"/>
        <d v="2024-11-13T02:42:54Z"/>
        <d v="2024-11-13T02:28:02Z"/>
        <d v="2024-11-13T01:49:17Z"/>
        <d v="2024-11-13T01:26:12Z"/>
        <d v="2024-11-13T01:05:49Z"/>
        <d v="2024-11-13T00:48:24Z"/>
        <d v="2024-11-13T00:14:13Z"/>
        <d v="2024-11-13T00:02:04Z"/>
        <d v="2024-11-13T21:08:09Z"/>
        <d v="2024-11-13T20:30:50Z"/>
        <d v="2024-11-13T20:07:04Z"/>
        <d v="2024-11-13T19:44:59Z"/>
        <d v="2024-11-13T18:44:43Z"/>
        <d v="2024-11-13T18:29:58Z"/>
        <d v="2024-11-13T17:24:07Z"/>
        <d v="2024-11-13T17:17:00Z"/>
        <d v="2024-11-13T16:01:27Z"/>
        <d v="2024-11-13T15:41:33Z"/>
        <d v="2024-11-13T15:28:38Z"/>
        <d v="2024-11-13T15:08:42Z"/>
        <d v="2024-11-13T14:08:51Z"/>
        <d v="2024-11-13T13:54:59Z"/>
        <d v="2024-11-13T13:25:49Z"/>
        <d v="2024-11-13T11:55:58Z"/>
        <d v="2024-11-13T10:13:39Z"/>
        <d v="2024-11-13T09:51:59Z"/>
        <d v="2024-11-13T09:05:35Z"/>
        <d v="2024-11-13T08:18:27Z"/>
        <d v="2024-11-13T04:10:40Z"/>
        <d v="2024-11-13T02:09:31Z"/>
        <d v="2024-11-13T19:52:58Z"/>
        <d v="2024-11-13T19:50:24Z"/>
        <d v="2024-11-13T18:11:18Z"/>
        <d v="2024-11-13T16:42:37Z"/>
        <d v="2024-11-13T10:15:28Z"/>
        <d v="2024-11-13T05:03:37Z"/>
        <d v="2024-11-13T04:27:44Z"/>
        <d v="2024-11-13T03:19:47Z"/>
        <d v="2024-11-13T21:57:07Z"/>
        <d v="2024-11-13T19:31:52Z"/>
        <d v="2024-11-13T17:34:28Z"/>
        <d v="2024-11-13T13:36:11Z"/>
        <d v="2024-11-13T11:57:40Z"/>
        <d v="2024-11-13T23:39:24Z"/>
        <d v="2024-11-13T21:31:55Z"/>
        <d v="2024-11-13T21:19:18Z"/>
        <d v="2024-11-13T20:59:27Z"/>
        <d v="2024-11-13T20:58:07Z"/>
        <d v="2024-11-13T19:09:35Z"/>
        <d v="2024-11-13T18:58:25Z"/>
        <d v="2024-11-13T17:04:45Z"/>
        <d v="2024-11-13T16:55:10Z"/>
        <d v="2024-11-13T15:58:55Z"/>
        <d v="2024-11-13T15:04:03Z"/>
        <d v="2024-11-13T14:37:32Z"/>
        <d v="2024-11-13T13:40:02Z"/>
        <d v="2024-11-13T13:36:59Z"/>
        <d v="2024-11-13T13:25:31Z"/>
        <d v="2024-11-13T11:30:35Z"/>
        <d v="2024-11-13T11:01:12Z"/>
        <d v="2024-11-13T09:58:04Z"/>
        <d v="2024-11-13T09:37:54Z"/>
        <d v="2024-11-13T09:33:30Z"/>
        <d v="2024-11-13T08:07:33Z"/>
        <d v="2024-11-13T07:51:49Z"/>
        <d v="2024-11-13T07:42:02Z"/>
        <d v="2024-11-13T04:31:59Z"/>
        <d v="2024-11-13T03:19:20Z"/>
        <d v="2024-11-13T02:12:26Z"/>
        <d v="2024-11-13T01:32:15Z"/>
        <d v="2024-11-13T01:11:25Z"/>
        <d v="2024-11-13T00:31:00Z"/>
        <d v="2024-11-13T00:33:00Z"/>
        <d v="2024-11-13T00:53:00Z"/>
        <d v="2024-11-13T01:47:00Z"/>
        <d v="2024-11-13T05:05:00Z"/>
        <d v="2024-11-13T09:05:00Z"/>
        <d v="2024-11-13T12:27:00Z"/>
        <d v="2024-11-13T12:29:00Z"/>
        <d v="2024-11-13T12:43:00Z"/>
        <d v="2024-11-13T15:24:00Z"/>
        <d v="2024-11-13T16:54:00Z"/>
        <d v="2024-11-13T17:39:00Z"/>
        <d v="2024-11-13T23:11:00Z"/>
        <d v="2024-11-13T00:00:00Z"/>
        <d v="2024-11-14T23:46:06Z"/>
        <d v="2024-11-14T23:01:57Z"/>
        <d v="2024-11-14T22:33:32Z"/>
        <d v="2024-11-14T22:15:08Z"/>
        <d v="2024-11-14T21:55:26Z"/>
        <d v="2024-11-14T20:13:43Z"/>
        <d v="2024-11-14T19:55:05Z"/>
        <d v="2024-11-14T19:34:30Z"/>
        <d v="2024-11-14T19:18:51Z"/>
        <d v="2024-11-14T19:08:34Z"/>
        <d v="2024-11-14T18:54:49Z"/>
        <d v="2024-11-14T18:43:41Z"/>
        <d v="2024-11-14T18:31:34Z"/>
        <d v="2024-11-14T18:19:40Z"/>
        <d v="2024-11-14T18:05:47Z"/>
        <d v="2024-11-14T17:51:08Z"/>
        <d v="2024-11-14T17:46:29Z"/>
        <d v="2024-11-14T17:22:00Z"/>
        <d v="2024-11-14T17:01:09Z"/>
        <d v="2024-11-14T16:44:37Z"/>
        <d v="2024-11-14T16:24:49Z"/>
        <d v="2024-11-14T14:52:37Z"/>
        <d v="2024-11-14T14:13:56Z"/>
        <d v="2024-11-14T13:05:43Z"/>
        <d v="2024-11-14T12:31:20Z"/>
        <d v="2024-11-14T12:18:11Z"/>
        <d v="2024-11-14T12:08:04Z"/>
        <d v="2024-11-14T11:45:57Z"/>
        <d v="2024-11-14T11:19:06Z"/>
        <d v="2024-11-14T10:37:38Z"/>
        <d v="2024-11-14T10:15:00Z"/>
        <d v="2024-11-14T09:48:57Z"/>
        <d v="2024-11-14T09:31:43Z"/>
        <d v="2024-11-14T09:07:41Z"/>
        <d v="2024-11-14T08:10:49Z"/>
        <d v="2024-11-14T07:47:17Z"/>
        <d v="2024-11-14T07:11:39Z"/>
        <d v="2024-11-14T06:49:19Z"/>
        <d v="2024-11-14T06:19:03Z"/>
        <d v="2024-11-14T06:06:45Z"/>
        <d v="2024-11-14T05:47:32Z"/>
        <d v="2024-11-14T05:32:50Z"/>
        <d v="2024-11-14T05:25:28Z"/>
        <d v="2024-11-14T05:09:48Z"/>
        <d v="2024-11-14T04:17:34Z"/>
        <d v="2024-11-14T02:59:23Z"/>
        <d v="2024-11-14T02:20:30Z"/>
        <d v="2024-11-14T01:08:25Z"/>
        <d v="2024-11-14T00:53:19Z"/>
        <d v="2024-11-14T00:42:40Z"/>
        <d v="2024-11-14T00:24:52Z"/>
        <d v="2024-11-14T00:08:12Z"/>
        <d v="2024-11-14T23:45:19Z"/>
        <d v="2024-11-14T23:25:55Z"/>
        <d v="2024-11-14T22:26:03Z"/>
        <d v="2024-11-14T21:48:41Z"/>
        <d v="2024-11-14T21:19:03Z"/>
        <d v="2024-11-14T20:07:25Z"/>
        <d v="2024-11-14T19:45:41Z"/>
        <d v="2024-11-14T17:25:24Z"/>
        <d v="2024-11-14T16:30:19Z"/>
        <d v="2024-11-14T15:12:26Z"/>
        <d v="2024-11-14T14:57:40Z"/>
        <d v="2024-11-14T14:25:41Z"/>
        <d v="2024-11-14T12:40:13Z"/>
        <d v="2024-11-14T12:09:37Z"/>
        <d v="2024-11-14T02:17:58Z"/>
        <d v="2024-11-14T21:54:25Z"/>
        <d v="2024-11-14T21:23:07Z"/>
        <d v="2024-11-14T20:25:10Z"/>
        <d v="2024-11-14T17:34:52Z"/>
        <d v="2024-11-14T15:56:33Z"/>
        <d v="2024-11-14T12:25:20Z"/>
        <d v="2024-11-14T10:46:03Z"/>
        <d v="2024-11-14T06:58:20Z"/>
        <d v="2024-11-14T20:08:10Z"/>
        <d v="2024-11-14T19:19:55Z"/>
        <d v="2024-11-14T17:58:27Z"/>
        <d v="2024-11-14T16:31:40Z"/>
        <d v="2024-11-14T09:11:38Z"/>
        <d v="2024-11-14T21:36:52Z"/>
        <d v="2024-11-14T21:17:15Z"/>
        <d v="2024-11-14T21:07:20Z"/>
        <d v="2024-11-14T20:53:23Z"/>
        <d v="2024-11-14T19:50:22Z"/>
        <d v="2024-11-14T19:17:49Z"/>
        <d v="2024-11-14T17:13:25Z"/>
        <d v="2024-11-14T17:11:54Z"/>
        <d v="2024-11-14T16:38:48Z"/>
        <d v="2024-11-14T14:18:22Z"/>
        <d v="2024-11-14T14:00:48Z"/>
        <d v="2024-11-14T13:24:54Z"/>
        <d v="2024-11-14T12:52:48Z"/>
        <d v="2024-11-14T12:41:46Z"/>
        <d v="2024-11-14T12:12:44Z"/>
        <d v="2024-11-14T11:59:28Z"/>
        <d v="2024-11-14T11:37:07Z"/>
        <d v="2024-11-14T11:23:11Z"/>
        <d v="2024-11-14T11:12:53Z"/>
        <d v="2024-11-14T11:11:24Z"/>
        <d v="2024-11-14T09:23:36Z"/>
        <d v="2024-11-14T09:07:02Z"/>
        <d v="2024-11-14T08:43:51Z"/>
        <d v="2024-11-14T06:23:19Z"/>
        <d v="2024-11-14T05:25:21Z"/>
        <d v="2024-11-14T03:43:12Z"/>
        <d v="2024-11-14T03:29:38Z"/>
        <d v="2024-11-14T03:07:10Z"/>
        <d v="2024-11-14T01:49:55Z"/>
        <d v="2024-11-14T01:15:42Z"/>
        <d v="2024-11-14T00:00:00Z"/>
        <d v="2024-11-15T23:44:50Z"/>
        <d v="2024-11-15T23:06:05Z"/>
        <d v="2024-11-15T22:48:23Z"/>
        <d v="2024-11-15T22:20:35Z"/>
        <d v="2024-11-15T22:02:25Z"/>
        <d v="2024-11-15T21:51:38Z"/>
        <d v="2024-11-15T21:36:34Z"/>
        <d v="2024-11-15T21:18:57Z"/>
        <d v="2024-11-15T21:03:45Z"/>
        <d v="2024-11-15T20:50:54Z"/>
        <d v="2024-11-15T20:33:38Z"/>
        <d v="2024-11-15T20:12:54Z"/>
        <d v="2024-11-15T19:50:41Z"/>
        <d v="2024-11-15T19:32:09Z"/>
        <d v="2024-11-15T18:18:37Z"/>
        <d v="2024-11-15T17:59:36Z"/>
        <d v="2024-11-15T17:41:40Z"/>
        <d v="2024-11-15T17:01:48Z"/>
        <d v="2024-11-15T16:54:07Z"/>
        <d v="2024-11-15T16:37:22Z"/>
        <d v="2024-11-15T16:13:42Z"/>
        <d v="2024-11-15T15:51:27Z"/>
        <d v="2024-11-15T15:22:51Z"/>
        <d v="2024-11-15T14:20:12Z"/>
        <d v="2024-11-15T13:58:33Z"/>
        <d v="2024-11-15T13:45:45Z"/>
        <d v="2024-11-15T13:30:36Z"/>
        <d v="2024-11-15T13:17:13Z"/>
        <d v="2024-11-15T13:00:27Z"/>
        <d v="2024-11-15T12:47:15Z"/>
        <d v="2024-11-15T12:33:13Z"/>
        <d v="2024-11-15T12:15:22Z"/>
        <d v="2024-11-15T11:57:28Z"/>
        <d v="2024-11-15T11:31:41Z"/>
        <d v="2024-11-15T11:07:00Z"/>
        <d v="2024-11-15T10:45:50Z"/>
        <d v="2024-11-15T10:21:47Z"/>
        <d v="2024-11-15T09:51:45Z"/>
        <d v="2024-11-15T09:34:56Z"/>
        <d v="2024-11-15T08:10:04Z"/>
        <d v="2024-11-15T07:55:54Z"/>
        <d v="2024-11-15T07:39:47Z"/>
        <d v="2024-11-15T07:22:37Z"/>
        <d v="2024-11-15T05:40:02Z"/>
        <d v="2024-11-15T04:54:18Z"/>
        <d v="2024-11-15T04:23:50Z"/>
        <d v="2024-11-15T04:10:39Z"/>
        <d v="2024-11-15T03:55:07Z"/>
        <d v="2024-11-15T03:35:17Z"/>
        <d v="2024-11-15T02:13:26Z"/>
        <d v="2024-11-15T01:48:18Z"/>
        <d v="2024-11-15T01:10:10Z"/>
        <d v="2024-11-15T00:43:30Z"/>
        <d v="2024-11-15T00:12:35Z"/>
        <d v="2024-11-15T23:34:26Z"/>
        <d v="2024-11-15T16:33:30Z"/>
        <d v="2024-11-15T16:07:10Z"/>
        <d v="2024-11-15T13:34:50Z"/>
        <d v="2024-11-15T13:20:39Z"/>
        <d v="2024-11-15T10:32:52Z"/>
        <d v="2024-11-15T10:13:59Z"/>
        <d v="2024-11-15T09:52:51Z"/>
        <d v="2024-11-15T09:28:21Z"/>
        <d v="2024-11-15T04:56:17Z"/>
        <d v="2024-11-15T03:29:46Z"/>
        <d v="2024-11-15T00:35:13Z"/>
        <d v="2024-11-15T23:12:39Z"/>
        <d v="2024-11-15T21:49:06Z"/>
        <d v="2024-11-15T21:05:03Z"/>
        <d v="2024-11-15T19:27:41Z"/>
        <d v="2024-11-15T17:22:40Z"/>
        <d v="2024-11-15T17:18:24Z"/>
        <d v="2024-11-15T17:06:22Z"/>
        <d v="2024-11-15T15:30:32Z"/>
        <d v="2024-11-15T06:43:45Z"/>
        <d v="2024-11-15T02:18:35Z"/>
        <d v="2024-11-15T02:18:17Z"/>
        <d v="2024-11-15T01:02:12Z"/>
        <d v="2024-11-15T00:52:41Z"/>
        <d v="2024-11-15T00:25:05Z"/>
        <d v="2024-11-15T16:11:40Z"/>
        <d v="2024-11-15T09:19:22Z"/>
        <d v="2024-11-15T20:17:14Z"/>
        <d v="2024-11-15T16:24:57Z"/>
        <d v="2024-11-15T15:02:24Z"/>
        <d v="2024-11-15T14:39:45Z"/>
        <d v="2024-11-15T14:00:13Z"/>
        <d v="2024-11-15T13:27:47Z"/>
        <d v="2024-11-15T12:12:34Z"/>
        <d v="2024-11-15T10:45:00Z"/>
        <d v="2024-11-15T08:19:10Z"/>
        <d v="2024-11-15T07:29:41Z"/>
        <d v="2024-11-15T07:26:42Z"/>
        <d v="2024-11-15T04:51:51Z"/>
        <d v="2024-11-15T04:48:00Z"/>
        <d v="2024-11-15T01:59:28Z"/>
        <d v="2024-11-15T01:33:46Z"/>
        <d v="2024-11-15T00:00:00Z"/>
        <d v="2024-11-16T23:48:38Z"/>
        <d v="2024-11-16T23:27:41Z"/>
        <d v="2024-11-16T23:17:17Z"/>
        <d v="2024-11-16T22:15:19Z"/>
        <d v="2024-11-16T21:45:44Z"/>
        <d v="2024-11-16T21:23:55Z"/>
        <d v="2024-11-16T21:11:01Z"/>
        <d v="2024-11-16T20:59:06Z"/>
        <d v="2024-11-16T20:43:40Z"/>
        <d v="2024-11-16T20:26:40Z"/>
        <d v="2024-11-16T20:13:45Z"/>
        <d v="2024-11-16T20:03:25Z"/>
        <d v="2024-11-16T19:47:01Z"/>
        <d v="2024-11-16T19:30:46Z"/>
        <d v="2024-11-16T19:19:11Z"/>
        <d v="2024-11-16T19:00:34Z"/>
        <d v="2024-11-16T18:43:08Z"/>
        <d v="2024-11-16T17:43:18Z"/>
        <d v="2024-11-16T17:25:10Z"/>
        <d v="2024-11-16T16:24:49Z"/>
        <d v="2024-11-16T15:42:21Z"/>
        <d v="2024-11-16T15:22:54Z"/>
        <d v="2024-11-16T15:11:33Z"/>
        <d v="2024-11-16T14:44:55Z"/>
        <d v="2024-11-16T14:02:13Z"/>
        <d v="2024-11-16T13:08:22Z"/>
        <d v="2024-11-16T12:52:45Z"/>
        <d v="2024-11-16T12:27:54Z"/>
        <d v="2024-11-16T12:07:55Z"/>
        <d v="2024-11-16T11:31:52Z"/>
        <d v="2024-11-16T11:18:50Z"/>
        <d v="2024-11-16T11:05:09Z"/>
        <d v="2024-11-16T10:50:17Z"/>
        <d v="2024-11-16T10:37:06Z"/>
        <d v="2024-11-16T10:21:06Z"/>
        <d v="2024-11-16T09:02:14Z"/>
        <d v="2024-11-16T08:37:39Z"/>
        <d v="2024-11-16T08:27:12Z"/>
        <d v="2024-11-16T08:08:04Z"/>
        <d v="2024-11-16T07:50:22Z"/>
        <d v="2024-11-16T07:35:41Z"/>
        <d v="2024-11-16T07:05:00Z"/>
        <d v="2024-11-16T06:40:24Z"/>
        <d v="2024-11-16T06:32:08Z"/>
        <d v="2024-11-16T05:27:41Z"/>
        <d v="2024-11-16T04:44:24Z"/>
        <d v="2024-11-16T04:19:29Z"/>
        <d v="2024-11-16T04:03:50Z"/>
        <d v="2024-11-16T03:24:59Z"/>
        <d v="2024-11-16T02:57:57Z"/>
        <d v="2024-11-16T02:31:14Z"/>
        <d v="2024-11-16T02:05:10Z"/>
        <d v="2024-11-16T01:50:55Z"/>
        <d v="2024-11-16T01:13:19Z"/>
        <d v="2024-11-16T23:13:35Z"/>
        <d v="2024-11-16T22:54:16Z"/>
        <d v="2024-11-16T14:28:20Z"/>
        <d v="2024-11-16T13:34:01Z"/>
        <d v="2024-11-16T12:49:31Z"/>
        <d v="2024-11-16T10:24:52Z"/>
        <d v="2024-11-16T10:17:08Z"/>
        <d v="2024-11-16T07:17:29Z"/>
        <d v="2024-11-16T06:48:32Z"/>
        <d v="2024-11-16T03:33:13Z"/>
        <d v="2024-11-16T00:07:22Z"/>
        <d v="2024-11-16T22:42:04Z"/>
        <d v="2024-11-16T22:24:52Z"/>
        <d v="2024-11-16T18:36:27Z"/>
        <d v="2024-11-16T17:30:53Z"/>
        <d v="2024-11-16T15:08:31Z"/>
        <d v="2024-11-16T14:44:45Z"/>
        <d v="2024-11-16T13:34:31Z"/>
        <d v="2024-11-16T13:02:41Z"/>
        <d v="2024-11-16T12:27:36Z"/>
        <d v="2024-11-16T07:53:15Z"/>
        <d v="2024-11-16T05:02:44Z"/>
        <d v="2024-11-16T01:09:17Z"/>
        <d v="2024-11-16T00:26:42Z"/>
        <d v="2024-11-16T19:49:24Z"/>
        <d v="2024-11-16T11:38:58Z"/>
        <d v="2024-11-16T23:44:51Z"/>
        <d v="2024-11-16T23:41:04Z"/>
        <d v="2024-11-16T21:21:48Z"/>
        <d v="2024-11-16T20:32:39Z"/>
        <d v="2024-11-16T20:11:47Z"/>
        <d v="2024-11-16T17:35:34Z"/>
        <d v="2024-11-16T16:58:31Z"/>
        <d v="2024-11-16T15:54:43Z"/>
        <d v="2024-11-16T15:22:23Z"/>
        <d v="2024-11-16T15:06:06Z"/>
        <d v="2024-11-16T15:00:22Z"/>
        <d v="2024-11-16T14:43:37Z"/>
        <d v="2024-11-16T14:35:11Z"/>
        <d v="2024-11-16T14:31:15Z"/>
        <d v="2024-11-16T12:21:14Z"/>
        <d v="2024-11-16T12:15:15Z"/>
        <d v="2024-11-16T11:24:43Z"/>
        <d v="2024-11-16T10:22:33Z"/>
        <d v="2024-11-16T10:08:46Z"/>
        <d v="2024-11-16T09:39:48Z"/>
        <d v="2024-11-16T09:09:18Z"/>
        <d v="2024-11-16T08:38:28Z"/>
        <d v="2024-11-16T07:05:04Z"/>
        <d v="2024-11-16T03:12:21Z"/>
        <d v="2024-11-16T03:00:42Z"/>
        <d v="2024-11-16T01:24:30Z"/>
        <d v="2024-11-16T00:20:43Z"/>
        <d v="2024-11-16T06:11:00Z"/>
        <d v="2024-11-16T09:56:00Z"/>
        <d v="2024-11-16T10:58:00Z"/>
        <d v="2024-11-16T12:25:00Z"/>
        <d v="2024-11-16T13:07:00Z"/>
        <d v="2024-11-16T13:13:00Z"/>
        <d v="2024-11-16T13:40:00Z"/>
        <d v="2024-11-16T16:13:00Z"/>
        <d v="2024-11-16T16:54:00Z"/>
        <d v="2024-11-16T17:35:00Z"/>
        <d v="2024-11-16T20:34:00Z"/>
        <d v="2024-11-16T20:38:00Z"/>
        <d v="2024-11-16T00:00:00Z"/>
        <d v="2024-11-17T23:53:03Z"/>
        <d v="2024-11-17T23:34:41Z"/>
        <d v="2024-11-17T22:20:12Z"/>
        <d v="2024-11-17T21:11:25Z"/>
        <d v="2024-11-17T20:55:17Z"/>
        <d v="2024-11-17T20:42:05Z"/>
        <d v="2024-11-17T19:36:17Z"/>
        <d v="2024-11-17T18:57:54Z"/>
        <d v="2024-11-17T18:35:55Z"/>
        <d v="2024-11-17T18:14:58Z"/>
        <d v="2024-11-17T17:58:08Z"/>
        <d v="2024-11-17T17:31:57Z"/>
        <d v="2024-11-17T17:08:32Z"/>
        <d v="2024-11-17T15:55:18Z"/>
        <d v="2024-11-17T15:41:19Z"/>
        <d v="2024-11-17T15:30:33Z"/>
        <d v="2024-11-17T15:21:10Z"/>
        <d v="2024-11-17T15:01:14Z"/>
        <d v="2024-11-17T14:53:56Z"/>
        <d v="2024-11-17T14:39:08Z"/>
        <d v="2024-11-17T14:26:44Z"/>
        <d v="2024-11-17T14:15:55Z"/>
        <d v="2024-11-17T13:59:12Z"/>
        <d v="2024-11-17T13:43:45Z"/>
        <d v="2024-11-17T13:21:54Z"/>
        <d v="2024-11-17T12:59:50Z"/>
        <d v="2024-11-17T12:35:42Z"/>
        <d v="2024-11-17T11:02:09Z"/>
        <d v="2024-11-17T10:48:46Z"/>
        <d v="2024-11-17T10:37:32Z"/>
        <d v="2024-11-17T10:11:53Z"/>
        <d v="2024-11-17T09:48:30Z"/>
        <d v="2024-11-17T08:52:28Z"/>
        <d v="2024-11-17T07:33:11Z"/>
        <d v="2024-11-17T06:33:46Z"/>
        <d v="2024-11-17T06:05:14Z"/>
        <d v="2024-11-17T05:50:13Z"/>
        <d v="2024-11-17T03:41:07Z"/>
        <d v="2024-11-17T03:17:14Z"/>
        <d v="2024-11-17T03:02:41Z"/>
        <d v="2024-11-17T01:58:11Z"/>
        <d v="2024-11-17T00:40:11Z"/>
        <d v="2024-11-17T16:53:54Z"/>
        <d v="2024-11-17T16:12:19Z"/>
        <d v="2024-11-17T15:45:28Z"/>
        <d v="2024-11-17T06:29:34Z"/>
        <d v="2024-11-17T22:23:39Z"/>
        <d v="2024-11-17T20:59:38Z"/>
        <d v="2024-11-17T20:57:34Z"/>
        <d v="2024-11-17T16:25:15Z"/>
        <d v="2024-11-17T14:38:16Z"/>
        <d v="2024-11-17T14:04:30Z"/>
        <d v="2024-11-17T11:40:46Z"/>
        <d v="2024-11-17T03:58:34Z"/>
        <d v="2024-11-17T03:34:07Z"/>
        <d v="2024-11-17T20:27:19Z"/>
        <d v="2024-11-17T19:24:50Z"/>
        <d v="2024-11-17T19:54:04Z"/>
        <d v="2024-11-17T19:52:14Z"/>
        <d v="2024-11-17T18:07:09Z"/>
        <d v="2024-11-17T17:24:09Z"/>
        <d v="2024-11-17T16:21:03Z"/>
        <d v="2024-11-17T16:03:46Z"/>
        <d v="2024-11-17T16:00:12Z"/>
        <d v="2024-11-17T14:33:23Z"/>
        <d v="2024-11-17T14:12:50Z"/>
        <d v="2024-11-17T13:39:44Z"/>
        <d v="2024-11-17T13:15:08Z"/>
        <d v="2024-11-17T12:57:23Z"/>
        <d v="2024-11-17T12:28:27Z"/>
        <d v="2024-11-17T11:52:27Z"/>
        <d v="2024-11-17T11:19:34Z"/>
        <d v="2024-11-17T11:05:26Z"/>
        <d v="2024-11-17T11:00:52Z"/>
        <d v="2024-11-17T10:49:30Z"/>
        <d v="2024-11-17T09:06:22Z"/>
        <d v="2024-11-17T08:09:59Z"/>
        <d v="2024-11-17T06:44:48Z"/>
        <d v="2024-11-17T03:34:19Z"/>
        <d v="2024-11-17T03:12:24Z"/>
        <d v="2024-11-17T01:54:00Z"/>
        <d v="2024-11-17T00:40:20Z"/>
        <d v="2024-11-17T00:37:00Z"/>
        <d v="2024-11-17T04:05:00Z"/>
        <d v="2024-11-17T08:23:00Z"/>
        <d v="2024-11-17T09:56:00Z"/>
        <d v="2024-11-17T12:06:00Z"/>
        <d v="2024-11-17T16:05:00Z"/>
        <d v="2024-11-17T16:21:00Z"/>
        <d v="2024-11-17T19:16:00Z"/>
        <d v="2024-11-17T21:28:00Z"/>
        <d v="2024-11-17T00:00:00Z"/>
        <d v="2024-11-18T23:05:04Z"/>
        <d v="2024-11-18T22:46:11Z"/>
        <d v="2024-11-18T22:35:38Z"/>
        <d v="2024-11-18T22:24:50Z"/>
        <d v="2024-11-18T22:07:49Z"/>
        <d v="2024-11-18T21:47:22Z"/>
        <d v="2024-11-18T21:31:51Z"/>
        <d v="2024-11-18T21:12:06Z"/>
        <d v="2024-11-18T20:51:07Z"/>
        <d v="2024-11-18T20:23:01Z"/>
        <d v="2024-11-18T19:54:18Z"/>
        <d v="2024-11-18T19:36:59Z"/>
        <d v="2024-11-18T19:26:36Z"/>
        <d v="2024-11-18T19:15:54Z"/>
        <d v="2024-11-18T18:47:32Z"/>
        <d v="2024-11-18T18:34:50Z"/>
        <d v="2024-11-18T18:01:25Z"/>
        <d v="2024-11-18T17:57:22Z"/>
        <d v="2024-11-18T17:35:44Z"/>
        <d v="2024-11-18T17:23:19Z"/>
        <d v="2024-11-18T17:11:31Z"/>
        <d v="2024-11-18T17:00:26Z"/>
        <d v="2024-11-18T16:30:53Z"/>
        <d v="2024-11-18T16:17:11Z"/>
        <d v="2024-11-18T16:04:35Z"/>
        <d v="2024-11-18T15:53:09Z"/>
        <d v="2024-11-18T15:35:21Z"/>
        <d v="2024-11-18T14:59:49Z"/>
        <d v="2024-11-18T14:49:14Z"/>
        <d v="2024-11-18T14:34:49Z"/>
        <d v="2024-11-18T14:18:05Z"/>
        <d v="2024-11-18T14:07:06Z"/>
        <d v="2024-11-18T13:43:45Z"/>
        <d v="2024-11-18T13:19:27Z"/>
        <d v="2024-11-18T12:58:38Z"/>
        <d v="2024-11-18T12:37:30Z"/>
        <d v="2024-11-18T12:19:10Z"/>
        <d v="2024-11-18T11:58:46Z"/>
        <d v="2024-11-18T11:37:56Z"/>
        <d v="2024-11-18T11:22:31Z"/>
        <d v="2024-11-18T11:08:22Z"/>
        <d v="2024-11-18T11:03:48Z"/>
        <d v="2024-11-18T10:50:08Z"/>
        <d v="2024-11-18T10:02:37Z"/>
        <d v="2024-11-18T09:46:36Z"/>
        <d v="2024-11-18T09:32:48Z"/>
        <d v="2024-11-18T09:08:39Z"/>
        <d v="2024-11-18T08:29:10Z"/>
        <d v="2024-11-18T07:07:43Z"/>
        <d v="2024-11-18T06:05:02Z"/>
        <d v="2024-11-18T04:18:22Z"/>
        <d v="2024-11-18T01:44:22Z"/>
        <d v="2024-11-18T23:03:12Z"/>
        <d v="2024-11-18T21:30:44Z"/>
        <d v="2024-11-18T10:49:32Z"/>
        <d v="2024-11-18T09:44:01Z"/>
        <d v="2024-11-18T07:00:59Z"/>
        <d v="2024-11-18T03:38:36Z"/>
        <d v="2024-11-18T03:28:05Z"/>
        <d v="2024-11-18T23:21:31Z"/>
        <d v="2024-11-18T22:07:27Z"/>
        <d v="2024-11-18T20:30:36Z"/>
        <d v="2024-11-18T19:27:05Z"/>
        <d v="2024-11-18T18:17:19Z"/>
        <d v="2024-11-18T14:07:29Z"/>
        <d v="2024-11-18T13:21:01Z"/>
        <d v="2024-11-18T13:02:17Z"/>
        <d v="2024-11-18T12:21:20Z"/>
        <d v="2024-11-18T01:29:11Z"/>
        <d v="2024-11-18T17:23:33Z"/>
        <d v="2024-11-18T14:17:36Z"/>
        <d v="2024-11-18T10:37:39Z"/>
        <d v="2024-11-18T23:55:06Z"/>
        <d v="2024-11-18T23:45:08Z"/>
        <d v="2024-11-18T22:08:47Z"/>
        <d v="2024-11-18T18:11:33Z"/>
        <d v="2024-11-18T18:02:13Z"/>
        <d v="2024-11-18T17:12:03Z"/>
        <d v="2024-11-18T17:03:07Z"/>
        <d v="2024-11-18T15:44:00Z"/>
        <d v="2024-11-18T15:18:35Z"/>
        <d v="2024-11-18T14:52:21Z"/>
        <d v="2024-11-18T12:28:11Z"/>
        <d v="2024-11-18T11:05:08Z"/>
        <d v="2024-11-18T10:16:45Z"/>
        <d v="2024-11-18T08:18:59Z"/>
        <d v="2024-11-18T08:05:29Z"/>
        <d v="2024-11-18T07:55:42Z"/>
        <d v="2024-11-18T07:36:59Z"/>
        <d v="2024-11-18T05:18:30Z"/>
        <d v="2024-11-18T04:54:40Z"/>
        <d v="2024-11-18T04:43:43Z"/>
        <d v="2024-11-18T02:37:46Z"/>
        <d v="2024-11-18T02:32:30Z"/>
        <d v="2024-11-18T01:39:30Z"/>
        <d v="2024-11-18T00:04:00Z"/>
        <d v="2024-11-18T02:49:00Z"/>
        <d v="2024-11-18T14:26:00Z"/>
        <d v="2024-11-18T15:39:00Z"/>
        <d v="2024-11-18T16:05:00Z"/>
        <d v="2024-11-18T19:03:00Z"/>
        <d v="2024-11-18T00:00:00Z"/>
        <d v="2024-11-19T23:55:28Z"/>
        <d v="2024-11-19T23:35:18Z"/>
        <d v="2024-11-19T23:00:46Z"/>
        <d v="2024-11-19T22:40:30Z"/>
        <d v="2024-11-19T22:25:36Z"/>
        <d v="2024-11-19T22:03:04Z"/>
        <d v="2024-11-19T21:51:15Z"/>
        <d v="2024-11-19T21:39:40Z"/>
        <d v="2024-11-19T21:27:59Z"/>
        <d v="2024-11-19T21:14:11Z"/>
        <d v="2024-11-19T21:03:54Z"/>
        <d v="2024-11-19T20:54:41Z"/>
        <d v="2024-11-19T20:32:57Z"/>
        <d v="2024-11-19T20:15:20Z"/>
        <d v="2024-11-19T19:49:29Z"/>
        <d v="2024-11-19T19:33:36Z"/>
        <d v="2024-11-19T19:06:37Z"/>
        <d v="2024-11-19T18:52:29Z"/>
        <d v="2024-11-19T18:37:56Z"/>
        <d v="2024-11-19T18:15:29Z"/>
        <d v="2024-11-19T17:57:38Z"/>
        <d v="2024-11-19T17:38:40Z"/>
        <d v="2024-11-19T17:27:31Z"/>
        <d v="2024-11-19T17:09:24Z"/>
        <d v="2024-11-19T16:49:05Z"/>
        <d v="2024-11-19T16:38:12Z"/>
        <d v="2024-11-19T15:57:08Z"/>
        <d v="2024-11-19T15:46:53Z"/>
        <d v="2024-11-19T15:33:05Z"/>
        <d v="2024-11-19T15:19:22Z"/>
        <d v="2024-11-19T14:59:54Z"/>
        <d v="2024-11-19T14:32:38Z"/>
        <d v="2024-11-19T14:15:29Z"/>
        <d v="2024-11-19T13:56:47Z"/>
        <d v="2024-11-19T13:34:57Z"/>
        <d v="2024-11-19T13:19:40Z"/>
        <d v="2024-11-19T12:57:39Z"/>
        <d v="2024-11-19T12:26:02Z"/>
        <d v="2024-11-19T12:06:03Z"/>
        <d v="2024-11-19T11:54:17Z"/>
        <d v="2024-11-19T11:45:56Z"/>
        <d v="2024-11-19T10:02:22Z"/>
        <d v="2024-11-19T09:07:24Z"/>
        <d v="2024-11-19T07:14:00Z"/>
        <d v="2024-11-19T06:49:13Z"/>
        <d v="2024-11-19T06:39:55Z"/>
        <d v="2024-11-19T05:25:28Z"/>
        <d v="2024-11-19T04:38:07Z"/>
        <d v="2024-11-19T04:24:52Z"/>
        <d v="2024-11-19T04:03:25Z"/>
        <d v="2024-11-19T03:27:51Z"/>
        <d v="2024-11-19T03:08:06Z"/>
        <d v="2024-11-19T02:27:49Z"/>
        <d v="2024-11-19T01:08:39Z"/>
        <d v="2024-11-19T00:20:02Z"/>
        <d v="2024-11-19T20:40:39Z"/>
        <d v="2024-11-19T20:26:16Z"/>
        <d v="2024-11-19T18:25:51Z"/>
        <d v="2024-11-19T17:45:18Z"/>
        <d v="2024-11-19T17:16:33Z"/>
        <d v="2024-11-19T16:56:38Z"/>
        <d v="2024-11-19T15:03:34Z"/>
        <d v="2024-11-19T14:49:26Z"/>
        <d v="2024-11-19T14:21:43Z"/>
        <d v="2024-11-19T13:57:20Z"/>
        <d v="2024-11-19T13:03:54Z"/>
        <d v="2024-11-19T12:00:31Z"/>
        <d v="2024-11-19T11:41:35Z"/>
        <d v="2024-11-19T11:16:46Z"/>
        <d v="2024-11-19T10:53:46Z"/>
        <d v="2024-11-19T10:02:48Z"/>
        <d v="2024-11-19T08:53:30Z"/>
        <d v="2024-11-19T04:30:57Z"/>
        <d v="2024-11-19T04:10:33Z"/>
        <d v="2024-11-19T02:41:31Z"/>
        <d v="2024-11-19T00:34:06Z"/>
        <d v="2024-11-19T22:10:14Z"/>
        <d v="2024-11-19T17:13:55Z"/>
        <d v="2024-11-19T16:02:12Z"/>
        <d v="2024-11-19T14:13:05Z"/>
        <d v="2024-11-19T12:41:31Z"/>
        <d v="2024-11-19T10:10:17Z"/>
        <d v="2024-11-19T03:21:10Z"/>
        <d v="2024-11-19T02:36:14Z"/>
        <d v="2024-11-19T02:35:25Z"/>
        <d v="2024-11-19T02:00:35Z"/>
        <d v="2024-11-19T17:27:52Z"/>
        <d v="2024-11-19T09:34:00Z"/>
        <d v="2024-11-19T22:29:36Z"/>
        <d v="2024-11-19T21:01:28Z"/>
        <d v="2024-11-19T20:54:37Z"/>
        <d v="2024-11-19T20:44:04Z"/>
        <d v="2024-11-19T20:20:14Z"/>
        <d v="2024-11-19T19:43:14Z"/>
        <d v="2024-11-19T19:41:10Z"/>
        <d v="2024-11-19T17:44:11Z"/>
        <d v="2024-11-19T17:02:46Z"/>
        <d v="2024-11-19T16:29:12Z"/>
        <d v="2024-11-19T15:43:03Z"/>
        <d v="2024-11-19T12:11:01Z"/>
        <d v="2024-11-19T10:28:47Z"/>
        <d v="2024-11-19T10:15:41Z"/>
        <d v="2024-11-19T09:25:15Z"/>
        <d v="2024-11-19T09:23:54Z"/>
        <d v="2024-11-19T09:12:48Z"/>
        <d v="2024-11-19T09:07:44Z"/>
        <d v="2024-11-19T08:56:14Z"/>
        <d v="2024-11-19T07:43:06Z"/>
        <d v="2024-11-19T07:12:07Z"/>
        <d v="2024-11-19T03:59:34Z"/>
        <d v="2024-11-19T03:56:43Z"/>
        <d v="2024-11-19T01:36:29Z"/>
        <d v="2024-11-19T01:17:54Z"/>
        <d v="2024-11-19T00:00:00Z"/>
        <d v="2024-11-19T07:27:00Z"/>
        <d v="2024-11-19T08:51:00Z"/>
        <d v="2024-11-19T09:50:00Z"/>
        <d v="2024-11-19T10:42:00Z"/>
        <d v="2024-11-19T12:37:00Z"/>
        <d v="2024-11-19T13:05:00Z"/>
        <d v="2024-11-19T14:44:00Z"/>
        <d v="2024-11-19T15:22:00Z"/>
        <d v="2024-11-19T17:51:00Z"/>
        <d v="2024-11-19T19:06:00Z"/>
        <d v="2024-11-19T19:19:00Z"/>
        <d v="2024-11-19T19:22:00Z"/>
        <d v="2024-11-19T21:00:00Z"/>
        <d v="2024-11-19T23:18:00Z"/>
        <d v="2024-11-20T23:50:41Z"/>
        <d v="2024-11-20T23:25:34Z"/>
        <d v="2024-11-20T23:00:59Z"/>
        <d v="2024-11-20T22:40:59Z"/>
        <d v="2024-11-20T22:27:48Z"/>
        <d v="2024-11-20T22:17:53Z"/>
        <d v="2024-11-20T21:51:15Z"/>
        <d v="2024-11-20T21:28:34Z"/>
        <d v="2024-11-20T21:15:44Z"/>
        <d v="2024-11-20T20:42:48Z"/>
        <d v="2024-11-20T20:27:46Z"/>
        <d v="2024-11-20T20:10:43Z"/>
        <d v="2024-11-20T19:57:21Z"/>
        <d v="2024-11-20T19:41:01Z"/>
        <d v="2024-11-20T19:30:30Z"/>
        <d v="2024-11-20T19:21:12Z"/>
        <d v="2024-11-20T19:08:53Z"/>
        <d v="2024-11-20T18:41:48Z"/>
        <d v="2024-11-20T18:21:29Z"/>
        <d v="2024-11-20T18:08:03Z"/>
        <d v="2024-11-20T17:43:15Z"/>
        <d v="2024-11-20T17:18:56Z"/>
        <d v="2024-11-20T17:07:14Z"/>
        <d v="2024-11-20T16:42:56Z"/>
        <d v="2024-11-20T16:22:28Z"/>
        <d v="2024-11-20T16:01:55Z"/>
        <d v="2024-11-20T14:28:32Z"/>
        <d v="2024-11-20T13:56:19Z"/>
        <d v="2024-11-20T13:41:18Z"/>
        <d v="2024-11-20T13:06:25Z"/>
        <d v="2024-11-20T12:48:20Z"/>
        <d v="2024-11-20T12:28:49Z"/>
        <d v="2024-11-20T11:48:13Z"/>
        <d v="2024-11-20T11:31:15Z"/>
        <d v="2024-11-20T11:13:17Z"/>
        <d v="2024-11-20T09:25:40Z"/>
        <d v="2024-11-20T09:11:29Z"/>
        <d v="2024-11-20T08:55:37Z"/>
        <d v="2024-11-20T08:40:22Z"/>
        <d v="2024-11-20T08:15:52Z"/>
        <d v="2024-11-20T07:51:33Z"/>
        <d v="2024-11-20T06:18:45Z"/>
        <d v="2024-11-20T05:20:51Z"/>
        <d v="2024-11-20T05:01:31Z"/>
        <d v="2024-11-20T04:01:13Z"/>
        <d v="2024-11-20T02:46:24Z"/>
        <d v="2024-11-20T02:17:13Z"/>
        <d v="2024-11-20T01:37:26Z"/>
        <d v="2024-11-20T00:47:43Z"/>
        <d v="2024-11-20T22:19:17Z"/>
        <d v="2024-11-20T21:43:53Z"/>
        <d v="2024-11-20T18:43:55Z"/>
        <d v="2024-11-20T18:26:47Z"/>
        <d v="2024-11-20T17:55:41Z"/>
        <d v="2024-11-20T17:35:33Z"/>
        <d v="2024-11-20T17:16:01Z"/>
        <d v="2024-11-20T16:49:41Z"/>
        <d v="2024-11-20T16:40:16Z"/>
        <d v="2024-11-20T16:08:27Z"/>
        <d v="2024-11-20T10:08:26Z"/>
        <d v="2024-11-20T08:53:07Z"/>
        <d v="2024-11-20T03:55:36Z"/>
        <d v="2024-11-20T03:22:50Z"/>
        <d v="2024-11-20T23:56:29Z"/>
        <d v="2024-11-20T23:55:41Z"/>
        <d v="2024-11-20T21:28:24Z"/>
        <d v="2024-11-20T19:49:12Z"/>
        <d v="2024-11-20T14:58:02Z"/>
        <d v="2024-11-20T12:51:33Z"/>
        <d v="2024-11-20T12:37:08Z"/>
        <d v="2024-11-20T10:30:51Z"/>
        <d v="2024-11-20T10:16:58Z"/>
        <d v="2024-11-20T01:21:31Z"/>
        <d v="2024-11-20T23:41:52Z"/>
        <d v="2024-11-20T18:24:22Z"/>
        <d v="2024-11-20T17:20:43Z"/>
        <d v="2024-11-20T15:30:16Z"/>
        <d v="2024-11-20T08:28:28Z"/>
        <d v="2024-11-20T22:31:52Z"/>
        <d v="2024-11-20T19:24:32Z"/>
        <d v="2024-11-20T18:10:05Z"/>
        <d v="2024-11-20T17:51:00Z"/>
        <d v="2024-11-20T17:35:41Z"/>
        <d v="2024-11-20T17:03:41Z"/>
        <d v="2024-11-20T16:56:39Z"/>
        <d v="2024-11-20T16:38:23Z"/>
        <d v="2024-11-20T16:14:06Z"/>
        <d v="2024-11-20T15:22:57Z"/>
        <d v="2024-11-20T15:22:47Z"/>
        <d v="2024-11-20T15:01:00Z"/>
        <d v="2024-11-20T14:53:44Z"/>
        <d v="2024-11-20T13:24:35Z"/>
        <d v="2024-11-20T13:07:11Z"/>
        <d v="2024-11-20T12:46:57Z"/>
        <d v="2024-11-20T08:58:03Z"/>
        <d v="2024-11-20T05:55:28Z"/>
        <d v="2024-11-20T05:31:05Z"/>
        <d v="2024-11-20T05:22:02Z"/>
        <d v="2024-11-20T03:22:56Z"/>
        <d v="2024-11-20T02:06:17Z"/>
        <d v="2024-11-20T01:54:09Z"/>
        <d v="2024-11-20T01:47:24Z"/>
        <d v="2024-11-20T02:29:00Z"/>
        <d v="2024-11-20T02:31:00Z"/>
        <d v="2024-11-20T03:33:00Z"/>
        <d v="2024-11-20T05:28:00Z"/>
        <d v="2024-11-20T08:59:00Z"/>
        <d v="2024-11-20T09:03:00Z"/>
        <d v="2024-11-20T10:03:00Z"/>
        <d v="2024-11-20T10:18:00Z"/>
        <d v="2024-11-20T10:34:00Z"/>
        <d v="2024-11-20T14:34:00Z"/>
        <d v="2024-11-20T14:36:00Z"/>
        <d v="2024-11-20T15:16:00Z"/>
        <d v="2024-11-20T15:45:00Z"/>
        <d v="2024-11-20T16:35:00Z"/>
        <d v="2024-11-20T16:45:00Z"/>
        <d v="2024-11-20T19:32:00Z"/>
        <d v="2024-11-20T22:50:00Z"/>
        <d v="2024-11-20T00:00:00Z"/>
        <d v="2024-11-21T23:56:54Z"/>
        <d v="2024-11-21T23:28:37Z"/>
        <d v="2024-11-21T21:51:16Z"/>
        <d v="2024-11-21T21:31:18Z"/>
        <d v="2024-11-21T21:06:21Z"/>
        <d v="2024-11-21T20:55:24Z"/>
        <d v="2024-11-21T20:37:35Z"/>
        <d v="2024-11-21T20:20:01Z"/>
        <d v="2024-11-21T20:08:19Z"/>
        <d v="2024-11-21T19:48:09Z"/>
        <d v="2024-11-21T19:32:40Z"/>
        <d v="2024-11-21T19:24:33Z"/>
        <d v="2024-11-21T18:52:52Z"/>
        <d v="2024-11-21T18:31:48Z"/>
        <d v="2024-11-21T18:08:51Z"/>
        <d v="2024-11-21T17:27:50Z"/>
        <d v="2024-11-21T17:08:44Z"/>
        <d v="2024-11-21T16:57:17Z"/>
        <d v="2024-11-21T16:21:50Z"/>
        <d v="2024-11-21T15:45:13Z"/>
        <d v="2024-11-21T15:26:05Z"/>
        <d v="2024-11-21T15:00:09Z"/>
        <d v="2024-11-21T14:49:07Z"/>
        <d v="2024-11-21T12:42:35Z"/>
        <d v="2024-11-21T11:54:57Z"/>
        <d v="2024-11-21T11:39:47Z"/>
        <d v="2024-11-21T11:19:41Z"/>
        <d v="2024-11-21T10:55:57Z"/>
        <d v="2024-11-21T10:35:46Z"/>
        <d v="2024-11-21T10:16:32Z"/>
        <d v="2024-11-21T09:49:40Z"/>
        <d v="2024-11-21T09:20:25Z"/>
        <d v="2024-11-21T08:56:26Z"/>
        <d v="2024-11-21T08:44:11Z"/>
        <d v="2024-11-21T08:21:42Z"/>
        <d v="2024-11-21T08:11:33Z"/>
        <d v="2024-11-21T07:44:41Z"/>
        <d v="2024-11-21T06:14:42Z"/>
        <d v="2024-11-21T05:35:52Z"/>
        <d v="2024-11-21T04:56:33Z"/>
        <d v="2024-11-21T04:36:36Z"/>
        <d v="2024-11-21T04:06:31Z"/>
        <d v="2024-11-21T03:44:43Z"/>
        <d v="2024-11-21T03:28:26Z"/>
        <d v="2024-11-21T02:50:29Z"/>
        <d v="2024-11-21T00:42:39Z"/>
        <d v="2024-11-21T00:25:07Z"/>
        <d v="2024-11-21T00:09:02Z"/>
        <d v="2024-11-21T21:45:02Z"/>
        <d v="2024-11-21T20:48:55Z"/>
        <d v="2024-11-21T20:36:16Z"/>
        <d v="2024-11-21T20:22:18Z"/>
        <d v="2024-11-21T19:34:22Z"/>
        <d v="2024-11-21T18:38:09Z"/>
        <d v="2024-11-21T18:10:11Z"/>
        <d v="2024-11-21T17:55:56Z"/>
        <d v="2024-11-21T14:40:29Z"/>
        <d v="2024-11-21T12:12:44Z"/>
        <d v="2024-11-21T11:52:35Z"/>
        <d v="2024-11-21T09:51:55Z"/>
        <d v="2024-11-21T09:40:05Z"/>
        <d v="2024-11-21T07:47:59Z"/>
        <d v="2024-11-21T03:27:54Z"/>
        <d v="2024-11-21T01:09:46Z"/>
        <d v="2024-11-21T22:18:02Z"/>
        <d v="2024-11-21T20:12:35Z"/>
        <d v="2024-11-21T19:54:57Z"/>
        <d v="2024-11-21T18:29:22Z"/>
        <d v="2024-11-21T17:29:42Z"/>
        <d v="2024-11-21T17:27:00Z"/>
        <d v="2024-11-21T16:22:42Z"/>
        <d v="2024-11-21T13:31:12Z"/>
        <d v="2024-11-21T12:45:40Z"/>
        <d v="2024-11-21T11:29:02Z"/>
        <d v="2024-11-21T10:31:18Z"/>
        <d v="2024-11-21T10:15:26Z"/>
        <d v="2024-11-21T04:11:42Z"/>
        <d v="2024-11-21T02:28:13Z"/>
        <d v="2024-11-21T19:37:11Z"/>
        <d v="2024-11-21T17:20:16Z"/>
        <d v="2024-11-21T13:28:12Z"/>
        <d v="2024-11-21T00:03:02Z"/>
        <d v="2024-11-21T23:42:39Z"/>
        <d v="2024-11-21T19:33:56Z"/>
        <d v="2024-11-21T16:48:29Z"/>
        <d v="2024-11-21T14:18:16Z"/>
        <d v="2024-11-21T12:24:14Z"/>
        <d v="2024-11-21T11:30:20Z"/>
        <d v="2024-11-21T11:05:00Z"/>
        <d v="2024-11-21T10:37:38Z"/>
        <d v="2024-11-21T08:11:48Z"/>
        <d v="2024-11-21T07:59:33Z"/>
        <d v="2024-11-21T07:58:39Z"/>
        <d v="2024-11-21T07:34:52Z"/>
        <d v="2024-11-21T07:17:44Z"/>
        <d v="2024-11-21T06:32:41Z"/>
        <d v="2024-11-21T05:47:24Z"/>
        <d v="2024-11-21T05:38:21Z"/>
        <d v="2024-11-21T05:19:41Z"/>
        <d v="2024-11-21T05:05:05Z"/>
        <d v="2024-11-21T03:09:23Z"/>
        <d v="2024-11-21T00:24:06Z"/>
        <d v="2024-11-21T00:20:00Z"/>
        <d v="2024-11-21T04:11:00Z"/>
        <d v="2024-11-21T05:35:00Z"/>
        <d v="2024-11-21T09:18:00Z"/>
        <d v="2024-11-21T10:21:00Z"/>
        <d v="2024-11-21T10:29:00Z"/>
        <d v="2024-11-21T13:17:00Z"/>
        <d v="2024-11-21T13:29:00Z"/>
        <d v="2024-11-21T15:35:00Z"/>
        <d v="2024-11-21T16:21:00Z"/>
        <d v="2024-11-21T16:29:00Z"/>
        <d v="2024-11-21T17:04:00Z"/>
        <d v="2024-11-21T17:34:00Z"/>
        <d v="2024-11-21T18:28:00Z"/>
        <d v="2024-11-21T21:35:00Z"/>
        <d v="2024-11-21T22:18:00Z"/>
        <d v="2024-11-21T23:05:00Z"/>
        <d v="2024-11-21T23:09:00Z"/>
        <d v="2024-11-21T23:46:00Z"/>
        <d v="2024-11-21T00:00:00Z"/>
        <d v="2024-11-22T23:57:30Z"/>
        <d v="2024-11-22T23:36:13Z"/>
        <d v="2024-11-22T23:06:08Z"/>
        <d v="2024-11-22T23:06:01Z"/>
        <d v="2024-11-22T22:48:21Z"/>
        <d v="2024-11-22T22:35:39Z"/>
        <d v="2024-11-22T22:16:57Z"/>
        <d v="2024-11-22T22:01:17Z"/>
        <d v="2024-11-22T21:45:16Z"/>
        <d v="2024-11-22T21:27:07Z"/>
        <d v="2024-11-22T21:25:22Z"/>
        <d v="2024-11-22T21:07:47Z"/>
        <d v="2024-11-22T20:54:26Z"/>
        <d v="2024-11-22T20:46:05Z"/>
        <d v="2024-11-22T20:38:16Z"/>
        <d v="2024-11-22T20:18:10Z"/>
        <d v="2024-11-22T19:52:42Z"/>
        <d v="2024-11-22T19:37:24Z"/>
        <d v="2024-11-22T18:36:47Z"/>
        <d v="2024-11-22T18:26:18Z"/>
        <d v="2024-11-22T17:48:26Z"/>
        <d v="2024-11-22T17:34:45Z"/>
        <d v="2024-11-22T17:32:58Z"/>
        <d v="2024-11-22T17:10:48Z"/>
        <d v="2024-11-22T17:08:13Z"/>
        <d v="2024-11-22T16:54:10Z"/>
        <d v="2024-11-22T16:37:59Z"/>
        <d v="2024-11-22T16:23:09Z"/>
        <d v="2024-11-22T16:10:06Z"/>
        <d v="2024-11-22T15:50:02Z"/>
        <d v="2024-11-22T14:05:10Z"/>
        <d v="2024-11-22T13:37:38Z"/>
        <d v="2024-11-22T13:21:56Z"/>
        <d v="2024-11-22T13:09:58Z"/>
        <d v="2024-11-22T12:26:16Z"/>
        <d v="2024-11-22T11:07:12Z"/>
        <d v="2024-11-22T10:52:50Z"/>
        <d v="2024-11-22T10:30:56Z"/>
        <d v="2024-11-22T10:21:33Z"/>
        <d v="2024-11-22T08:27:36Z"/>
        <d v="2024-11-22T07:44:46Z"/>
        <d v="2024-11-22T06:51:33Z"/>
        <d v="2024-11-22T06:30:38Z"/>
        <d v="2024-11-22T06:06:12Z"/>
        <d v="2024-11-22T05:48:22Z"/>
        <d v="2024-11-22T05:18:40Z"/>
        <d v="2024-11-22T04:57:03Z"/>
        <d v="2024-11-22T00:59:36Z"/>
        <d v="2024-11-22T00:39:05Z"/>
        <d v="2024-11-22T00:20:57Z"/>
        <d v="2024-11-22T00:19:39Z"/>
        <d v="2024-11-22T23:32:59Z"/>
        <d v="2024-11-22T20:42:11Z"/>
        <d v="2024-11-22T18:58:25Z"/>
        <d v="2024-11-22T18:32:52Z"/>
        <d v="2024-11-22T17:30:15Z"/>
        <d v="2024-11-22T16:17:03Z"/>
        <d v="2024-11-22T15:35:49Z"/>
        <d v="2024-11-22T13:28:34Z"/>
        <d v="2024-11-22T12:58:37Z"/>
        <d v="2024-11-22T12:37:41Z"/>
        <d v="2024-11-22T12:26:40Z"/>
        <d v="2024-11-22T12:17:15Z"/>
        <d v="2024-11-22T11:27:29Z"/>
        <d v="2024-11-22T11:16:30Z"/>
        <d v="2024-11-22T10:07:24Z"/>
        <d v="2024-11-22T04:21:57Z"/>
        <d v="2024-11-22T03:50:49Z"/>
        <d v="2024-11-22T03:01:48Z"/>
        <d v="2024-11-22T02:46:20Z"/>
        <d v="2024-11-22T02:20:13Z"/>
        <d v="2024-11-22T00:23:59Z"/>
        <d v="2024-11-22T23:06:52Z"/>
        <d v="2024-11-22T20:50:22Z"/>
        <d v="2024-11-22T20:12:08Z"/>
        <d v="2024-11-22T19:56:33Z"/>
        <d v="2024-11-22T18:59:05Z"/>
        <d v="2024-11-22T18:32:00Z"/>
        <d v="2024-11-22T17:52:55Z"/>
        <d v="2024-11-22T15:06:48Z"/>
        <d v="2024-11-22T11:16:48Z"/>
        <d v="2024-11-22T22:33:20Z"/>
        <d v="2024-11-22T16:12:08Z"/>
        <d v="2024-11-22T13:15:02Z"/>
        <d v="2024-11-22T11:27:21Z"/>
        <d v="2024-11-22T10:35:22Z"/>
        <d v="2024-11-22T10:04:58Z"/>
        <d v="2024-11-22T09:06:33Z"/>
        <d v="2024-11-22T22:17:50Z"/>
        <d v="2024-11-22T21:58:51Z"/>
        <d v="2024-11-22T20:03:26Z"/>
        <d v="2024-11-22T19:36:16Z"/>
        <d v="2024-11-22T18:08:16Z"/>
        <d v="2024-11-22T16:52:46Z"/>
        <d v="2024-11-22T14:10:19Z"/>
        <d v="2024-11-22T14:06:54Z"/>
        <d v="2024-11-22T13:06:23Z"/>
        <d v="2024-11-22T13:00:44Z"/>
        <d v="2024-11-22T10:59:18Z"/>
        <d v="2024-11-22T09:30:46Z"/>
        <d v="2024-11-22T09:19:53Z"/>
        <d v="2024-11-22T07:59:35Z"/>
        <d v="2024-11-22T06:55:56Z"/>
        <d v="2024-11-22T05:17:41Z"/>
        <d v="2024-11-22T03:42:39Z"/>
        <d v="2024-11-22T01:12:17Z"/>
        <d v="2024-11-22T00:00:00Z"/>
        <d v="2024-11-23T23:16:42Z"/>
        <d v="2024-11-23T23:05:47Z"/>
        <d v="2024-11-23T22:54:27Z"/>
        <d v="2024-11-23T22:01:03Z"/>
        <d v="2024-11-23T21:38:28Z"/>
        <d v="2024-11-23T21:09:11Z"/>
        <d v="2024-11-23T20:14:16Z"/>
        <d v="2024-11-23T19:59:33Z"/>
        <d v="2024-11-23T19:36:43Z"/>
        <d v="2024-11-23T19:20:04Z"/>
        <d v="2024-11-23T18:57:39Z"/>
        <d v="2024-11-23T18:39:41Z"/>
        <d v="2024-11-23T18:32:55Z"/>
        <d v="2024-11-23T18:21:25Z"/>
        <d v="2024-11-23T18:15:58Z"/>
        <d v="2024-11-23T17:39:11Z"/>
        <d v="2024-11-23T17:03:55Z"/>
        <d v="2024-11-23T17:03:34Z"/>
        <d v="2024-11-23T16:21:18Z"/>
        <d v="2024-11-23T16:15:57Z"/>
        <d v="2024-11-23T15:59:06Z"/>
        <d v="2024-11-23T15:23:50Z"/>
        <d v="2024-11-23T14:38:13Z"/>
        <d v="2024-11-23T14:01:15Z"/>
        <d v="2024-11-23T13:16:09Z"/>
        <d v="2024-11-23T13:05:03Z"/>
        <d v="2024-11-23T13:02:23Z"/>
        <d v="2024-11-23T12:40:41Z"/>
        <d v="2024-11-23T12:37:05Z"/>
        <d v="2024-11-23T12:21:08Z"/>
        <d v="2024-11-23T12:06:09Z"/>
        <d v="2024-11-23T11:42:49Z"/>
        <d v="2024-11-23T11:39:22Z"/>
        <d v="2024-11-23T11:12:56Z"/>
        <d v="2024-11-23T10:41:37Z"/>
        <d v="2024-11-23T09:26:13Z"/>
        <d v="2024-11-23T09:08:30Z"/>
        <d v="2024-11-23T08:43:01Z"/>
        <d v="2024-11-23T08:25:40Z"/>
        <d v="2024-11-23T08:04:52Z"/>
        <d v="2024-11-23T07:28:21Z"/>
        <d v="2024-11-23T07:05:51Z"/>
        <d v="2024-11-23T06:08:01Z"/>
        <d v="2024-11-23T05:01:16Z"/>
        <d v="2024-11-23T04:17:24Z"/>
        <d v="2024-11-23T03:37:47Z"/>
        <d v="2024-11-23T03:36:25Z"/>
        <d v="2024-11-23T03:09:18Z"/>
        <d v="2024-11-23T02:32:50Z"/>
        <d v="2024-11-23T01:52:07Z"/>
        <d v="2024-11-23T01:51:35Z"/>
        <d v="2024-11-23T01:28:22Z"/>
        <d v="2024-11-23T00:52:17Z"/>
        <d v="2024-11-23T20:38:57Z"/>
        <d v="2024-11-23T19:19:37Z"/>
        <d v="2024-11-23T18:41:12Z"/>
        <d v="2024-11-23T16:28:34Z"/>
        <d v="2024-11-23T15:20:22Z"/>
        <d v="2024-11-23T15:01:53Z"/>
        <d v="2024-11-23T13:58:33Z"/>
        <d v="2024-11-23T13:44:12Z"/>
        <d v="2024-11-23T13:11:12Z"/>
        <d v="2024-11-23T11:35:31Z"/>
        <d v="2024-11-23T10:44:09Z"/>
        <d v="2024-11-23T10:30:55Z"/>
        <d v="2024-11-23T10:10:18Z"/>
        <d v="2024-11-23T02:43:49Z"/>
        <d v="2024-11-23T19:46:43Z"/>
        <d v="2024-11-23T19:28:07Z"/>
        <d v="2024-11-23T14:02:42Z"/>
        <d v="2024-11-23T16:53:22Z"/>
        <d v="2024-11-23T05:28:09Z"/>
        <d v="2024-11-23T22:35:57Z"/>
        <d v="2024-11-23T22:07:20Z"/>
        <d v="2024-11-23T21:48:15Z"/>
        <d v="2024-11-23T20:23:13Z"/>
        <d v="2024-11-23T20:12:12Z"/>
        <d v="2024-11-23T19:38:16Z"/>
        <d v="2024-11-23T17:20:20Z"/>
        <d v="2024-11-23T16:25:23Z"/>
        <d v="2024-11-23T15:34:38Z"/>
        <d v="2024-11-23T14:44:36Z"/>
        <d v="2024-11-23T14:28:34Z"/>
        <d v="2024-11-23T14:22:02Z"/>
        <d v="2024-11-23T13:36:15Z"/>
        <d v="2024-11-23T13:34:24Z"/>
        <d v="2024-11-23T13:06:02Z"/>
        <d v="2024-11-23T13:01:20Z"/>
        <d v="2024-11-23T10:39:49Z"/>
        <d v="2024-11-23T10:32:40Z"/>
        <d v="2024-11-23T10:20:00Z"/>
        <d v="2024-11-23T09:34:10Z"/>
        <d v="2024-11-23T09:33:12Z"/>
        <d v="2024-11-23T07:45:36Z"/>
        <d v="2024-11-23T06:50:25Z"/>
        <d v="2024-11-23T03:22:07Z"/>
        <d v="2024-11-23T03:20:52Z"/>
        <d v="2024-11-23T03:02:01Z"/>
        <d v="2024-11-23T02:34:00Z"/>
        <d v="2024-11-23T02:50:00Z"/>
        <d v="2024-11-23T03:05:00Z"/>
        <d v="2024-11-23T03:29:00Z"/>
        <d v="2024-11-23T04:37:00Z"/>
        <d v="2024-11-23T09:11:00Z"/>
        <d v="2024-11-23T09:38:00Z"/>
        <d v="2024-11-23T10:57:00Z"/>
        <d v="2024-11-23T16:19:00Z"/>
        <d v="2024-11-23T16:40:00Z"/>
        <d v="2024-11-23T17:16:00Z"/>
        <d v="2024-11-23T18:48:00Z"/>
        <d v="2024-11-23T21:05:00Z"/>
        <d v="2024-11-23T23:06:00Z"/>
        <d v="2024-11-23T00:00:00Z"/>
        <d v="2024-11-24T23:55:10Z"/>
        <d v="2024-11-24T23:25:02Z"/>
        <d v="2024-11-24T21:50:30Z"/>
        <d v="2024-11-24T21:28:51Z"/>
        <d v="2024-11-24T21:15:41Z"/>
        <d v="2024-11-24T20:54:55Z"/>
        <d v="2024-11-24T20:10:29Z"/>
        <d v="2024-11-24T19:33:42Z"/>
        <d v="2024-11-24T18:52:26Z"/>
        <d v="2024-11-24T18:05:16Z"/>
        <d v="2024-11-24T18:00:34Z"/>
        <d v="2024-11-24T17:55:07Z"/>
        <d v="2024-11-24T17:35:48Z"/>
        <d v="2024-11-24T17:21:55Z"/>
        <d v="2024-11-24T17:09:07Z"/>
        <d v="2024-11-24T14:03:41Z"/>
        <d v="2024-11-24T10:58:45Z"/>
        <d v="2024-11-24T09:19:20Z"/>
        <d v="2024-11-24T09:15:09Z"/>
        <d v="2024-11-24T09:03:17Z"/>
        <d v="2024-11-24T08:59:58Z"/>
        <d v="2024-11-24T08:38:10Z"/>
        <d v="2024-11-24T07:13:17Z"/>
        <d v="2024-11-24T06:29:12Z"/>
        <d v="2024-11-24T06:06:16Z"/>
        <d v="2024-11-24T05:32:32Z"/>
        <d v="2024-11-24T18:17:37Z"/>
        <d v="2024-11-24T02:07:06Z"/>
        <d v="2024-11-24T23:01:09Z"/>
        <d v="2024-11-24T22:12:00Z"/>
        <d v="2024-11-24T13:18:49Z"/>
        <d v="2024-11-24T09:02:49Z"/>
        <d v="2024-11-24T04:24:56Z"/>
        <d v="2024-11-24T22:44:28Z"/>
        <d v="2024-11-24T13:23:26Z"/>
        <d v="2024-11-24T09:57:48Z"/>
        <d v="2024-11-24T09:02:57Z"/>
        <d v="2024-11-24T23:57:20Z"/>
        <d v="2024-11-24T20:52:11Z"/>
        <d v="2024-11-24T20:35:49Z"/>
        <d v="2024-11-24T19:47:44Z"/>
        <d v="2024-11-24T19:31:51Z"/>
        <d v="2024-11-24T19:29:10Z"/>
        <d v="2024-11-24T19:18:23Z"/>
        <d v="2024-11-24T18:35:26Z"/>
        <d v="2024-11-24T16:46:54Z"/>
        <d v="2024-11-24T16:19:58Z"/>
        <d v="2024-11-24T14:35:23Z"/>
        <d v="2024-11-24T13:40:01Z"/>
        <d v="2024-11-24T13:29:30Z"/>
        <d v="2024-11-24T12:52:08Z"/>
        <d v="2024-11-24T12:19:20Z"/>
        <d v="2024-11-24T12:11:19Z"/>
        <d v="2024-11-24T11:26:32Z"/>
        <d v="2024-11-24T11:07:26Z"/>
        <d v="2024-11-24T10:24:55Z"/>
        <d v="2024-11-24T10:18:33Z"/>
        <d v="2024-11-24T10:01:20Z"/>
        <d v="2024-11-24T09:44:38Z"/>
        <d v="2024-11-24T09:24:57Z"/>
        <d v="2024-11-24T08:55:29Z"/>
        <d v="2024-11-24T08:51:46Z"/>
        <d v="2024-11-24T08:32:06Z"/>
        <d v="2024-11-24T08:23:46Z"/>
        <d v="2024-11-24T08:07:58Z"/>
        <d v="2024-11-24T08:07:57Z"/>
        <d v="2024-11-24T07:46:59Z"/>
        <d v="2024-11-24T01:26:45Z"/>
        <d v="2024-11-24T00:04:33Z"/>
        <d v="2024-11-24T00:05:00Z"/>
        <d v="2024-11-24T00:12:00Z"/>
        <d v="2024-11-24T03:46:00Z"/>
        <d v="2024-11-24T09:11:00Z"/>
        <d v="2024-11-24T10:02:00Z"/>
        <d v="2024-11-24T11:39:00Z"/>
        <d v="2024-11-24T11:51:00Z"/>
        <d v="2024-11-24T12:11:00Z"/>
        <d v="2024-11-24T13:31:00Z"/>
        <d v="2024-11-24T13:41:00Z"/>
        <d v="2024-11-24T16:14:00Z"/>
        <d v="2024-11-24T19:27:00Z"/>
        <d v="2024-11-24T19:29:00Z"/>
        <d v="2024-11-24T22:45:00Z"/>
        <d v="2024-11-24T23:30:00Z"/>
        <d v="2024-11-24T00:00:00Z"/>
        <d v="2024-11-25T23:56:11Z"/>
        <d v="2024-11-25T23:35:52Z"/>
        <d v="2024-11-25T23:23:29Z"/>
        <d v="2024-11-25T22:41:34Z"/>
        <d v="2024-11-25T22:23:09Z"/>
        <d v="2024-11-25T21:53:19Z"/>
        <d v="2024-11-25T21:35:51Z"/>
        <d v="2024-11-25T21:05:10Z"/>
        <d v="2024-11-25T20:46:32Z"/>
        <d v="2024-11-25T20:24:33Z"/>
        <d v="2024-11-25T20:10:35Z"/>
        <d v="2024-11-25T19:45:41Z"/>
        <d v="2024-11-25T19:08:20Z"/>
        <d v="2024-11-25T18:53:49Z"/>
        <d v="2024-11-25T18:38:55Z"/>
        <d v="2024-11-25T18:27:17Z"/>
        <d v="2024-11-25T18:22:39Z"/>
        <d v="2024-11-25T18:09:17Z"/>
        <d v="2024-11-25T17:45:24Z"/>
        <d v="2024-11-25T17:42:50Z"/>
        <d v="2024-11-25T17:30:05Z"/>
        <d v="2024-11-25T17:19:09Z"/>
        <d v="2024-11-25T17:12:35Z"/>
        <d v="2024-11-25T17:01:46Z"/>
        <d v="2024-11-25T16:47:37Z"/>
        <d v="2024-11-25T16:43:13Z"/>
        <d v="2024-11-25T16:36:50Z"/>
        <d v="2024-11-25T16:29:13Z"/>
        <d v="2024-11-25T16:19:34Z"/>
        <d v="2024-11-25T14:48:05Z"/>
        <d v="2024-11-25T14:33:30Z"/>
        <d v="2024-11-25T14:12:39Z"/>
        <d v="2024-11-25T13:53:49Z"/>
        <d v="2024-11-25T13:31:40Z"/>
        <d v="2024-11-25T13:15:06Z"/>
        <d v="2024-11-25T13:00:57Z"/>
        <d v="2024-11-25T12:48:01Z"/>
        <d v="2024-11-25T12:42:55Z"/>
        <d v="2024-11-25T12:19:39Z"/>
        <d v="2024-11-25T12:00:27Z"/>
        <d v="2024-11-25T11:50:59Z"/>
        <d v="2024-11-25T11:28:35Z"/>
        <d v="2024-11-25T11:27:56Z"/>
        <d v="2024-11-25T10:59:01Z"/>
        <d v="2024-11-25T10:42:31Z"/>
        <d v="2024-11-25T10:28:01Z"/>
        <d v="2024-11-25T09:48:53Z"/>
        <d v="2024-11-25T09:14:29Z"/>
        <d v="2024-11-25T08:54:42Z"/>
        <d v="2024-11-25T08:26:44Z"/>
        <d v="2024-11-25T08:07:48Z"/>
        <d v="2024-11-25T06:44:22Z"/>
        <d v="2024-11-25T05:19:06Z"/>
        <d v="2024-11-25T04:47:52Z"/>
        <d v="2024-11-25T04:38:40Z"/>
        <d v="2024-11-25T03:23:33Z"/>
        <d v="2024-11-25T02:56:36Z"/>
        <d v="2024-11-25T02:04:19Z"/>
        <d v="2024-11-25T01:32:52Z"/>
        <d v="2024-11-25T20:51:53Z"/>
        <d v="2024-11-25T20:39:58Z"/>
        <d v="2024-11-25T19:46:03Z"/>
        <d v="2024-11-25T19:24:24Z"/>
        <d v="2024-11-25T18:52:14Z"/>
        <d v="2024-11-25T17:19:20Z"/>
        <d v="2024-11-25T15:43:59Z"/>
        <d v="2024-11-25T15:32:20Z"/>
        <d v="2024-11-25T13:55:35Z"/>
        <d v="2024-11-25T10:38:12Z"/>
        <d v="2024-11-25T02:26:55Z"/>
        <d v="2024-11-25T00:11:38Z"/>
        <d v="2024-11-25T23:39:16Z"/>
        <d v="2024-11-25T23:18:35Z"/>
        <d v="2024-11-25T20:59:38Z"/>
        <d v="2024-11-25T20:35:45Z"/>
        <d v="2024-11-25T20:35:15Z"/>
        <d v="2024-11-25T17:33:56Z"/>
        <d v="2024-11-25T13:25:26Z"/>
        <d v="2024-11-25T04:13:41Z"/>
        <d v="2024-11-25T03:40:36Z"/>
        <d v="2024-11-25T03:14:43Z"/>
        <d v="2024-11-25T12:37:21Z"/>
        <d v="2024-11-25T20:19:30Z"/>
        <d v="2024-11-25T20:01:48Z"/>
        <d v="2024-11-25T18:51:01Z"/>
        <d v="2024-11-25T18:38:00Z"/>
        <d v="2024-11-25T18:00:25Z"/>
        <d v="2024-11-25T17:53:39Z"/>
        <d v="2024-11-25T16:33:02Z"/>
        <d v="2024-11-25T16:24:12Z"/>
        <d v="2024-11-25T15:58:25Z"/>
        <d v="2024-11-25T15:57:17Z"/>
        <d v="2024-11-25T13:51:06Z"/>
        <d v="2024-11-25T12:38:51Z"/>
        <d v="2024-11-25T12:08:13Z"/>
        <d v="2024-11-25T10:56:30Z"/>
        <d v="2024-11-25T10:18:17Z"/>
        <d v="2024-11-25T09:38:12Z"/>
        <d v="2024-11-25T05:45:44Z"/>
        <d v="2024-11-25T02:16:55Z"/>
        <d v="2024-11-25T05:57:00Z"/>
        <d v="2024-11-25T07:23:00Z"/>
        <d v="2024-11-25T09:17:00Z"/>
        <d v="2024-11-25T10:40:00Z"/>
        <d v="2024-11-25T10:41:00Z"/>
        <d v="2024-11-25T12:39:00Z"/>
        <d v="2024-11-25T12:46:00Z"/>
        <d v="2024-11-25T12:48:00Z"/>
        <d v="2024-11-25T12:53:00Z"/>
        <d v="2024-11-25T16:13:00Z"/>
        <d v="2024-11-25T16:37:00Z"/>
        <d v="2024-11-25T17:02:00Z"/>
        <d v="2024-11-25T17:17:00Z"/>
        <d v="2024-11-25T17:30:00Z"/>
        <d v="2024-11-25T18:10:00Z"/>
        <d v="2024-11-25T18:24:00Z"/>
        <d v="2024-11-25T18:47:00Z"/>
        <d v="2024-11-25T18:59:00Z"/>
        <d v="2024-11-25T20:36:00Z"/>
        <d v="2024-11-25T22:34:00Z"/>
        <d v="2024-11-25T22:56:00Z"/>
        <d v="2024-11-25T00:00:00Z"/>
        <d v="2024-11-26T23:31:23Z"/>
        <d v="2024-11-26T23:03:28Z"/>
        <d v="2024-11-26T22:43:02Z"/>
        <d v="2024-11-26T22:42:13Z"/>
        <d v="2024-11-26T22:24:31Z"/>
        <d v="2024-11-26T22:16:52Z"/>
        <d v="2024-11-26T22:02:12Z"/>
        <d v="2024-11-26T21:57:46Z"/>
        <d v="2024-11-26T21:39:52Z"/>
        <d v="2024-11-26T21:10:29Z"/>
        <d v="2024-11-26T21:03:53Z"/>
        <d v="2024-11-26T20:44:40Z"/>
        <d v="2024-11-26T20:39:02Z"/>
        <d v="2024-11-26T20:28:32Z"/>
        <d v="2024-11-26T20:01:55Z"/>
        <d v="2024-11-26T19:47:16Z"/>
        <d v="2024-11-26T19:26:27Z"/>
        <d v="2024-11-26T19:18:03Z"/>
        <d v="2024-11-26T19:13:47Z"/>
        <d v="2024-11-26T19:00:15Z"/>
        <d v="2024-11-26T18:43:54Z"/>
        <d v="2024-11-26T18:41:02Z"/>
        <d v="2024-11-26T18:27:57Z"/>
        <d v="2024-11-26T18:24:16Z"/>
        <d v="2024-11-26T18:14:52Z"/>
        <d v="2024-11-26T17:53:39Z"/>
        <d v="2024-11-26T17:39:17Z"/>
        <d v="2024-11-26T17:10:34Z"/>
        <d v="2024-11-26T17:02:13Z"/>
        <d v="2024-11-26T16:54:24Z"/>
        <d v="2024-11-26T16:37:01Z"/>
        <d v="2024-11-26T16:27:10Z"/>
        <d v="2024-11-26T15:42:55Z"/>
        <d v="2024-11-26T14:56:24Z"/>
        <d v="2024-11-26T14:35:36Z"/>
        <d v="2024-11-26T13:57:00Z"/>
        <d v="2024-11-26T13:20:28Z"/>
        <d v="2024-11-26T12:57:04Z"/>
        <d v="2024-11-26T12:26:25Z"/>
        <d v="2024-11-26T11:51:18Z"/>
        <d v="2024-11-26T10:33:38Z"/>
        <d v="2024-11-26T09:11:18Z"/>
        <d v="2024-11-26T08:52:16Z"/>
        <d v="2024-11-26T08:36:57Z"/>
        <d v="2024-11-26T08:35:19Z"/>
        <d v="2024-11-26T08:15:32Z"/>
        <d v="2024-11-26T08:00:06Z"/>
        <d v="2024-11-26T07:41:34Z"/>
        <d v="2024-11-26T07:20:02Z"/>
        <d v="2024-11-26T06:58:07Z"/>
        <d v="2024-11-26T05:51:39Z"/>
        <d v="2024-11-26T05:31:56Z"/>
        <d v="2024-11-26T05:08:58Z"/>
        <d v="2024-11-26T04:43:22Z"/>
        <d v="2024-11-26T03:44:00Z"/>
        <d v="2024-11-26T03:12:38Z"/>
        <d v="2024-11-26T02:52:53Z"/>
        <d v="2024-11-26T02:11:27Z"/>
        <d v="2024-11-26T02:00:21Z"/>
        <d v="2024-11-26T01:37:37Z"/>
        <d v="2024-11-26T01:17:20Z"/>
        <d v="2024-11-26T00:59:35Z"/>
        <d v="2024-11-26T00:16:41Z"/>
        <d v="2024-11-26T23:18:51Z"/>
        <d v="2024-11-26T18:46:32Z"/>
        <d v="2024-11-26T18:40:03Z"/>
        <d v="2024-11-26T18:38:15Z"/>
        <d v="2024-11-26T18:35:37Z"/>
        <d v="2024-11-26T17:55:06Z"/>
        <d v="2024-11-26T17:05:17Z"/>
        <d v="2024-11-26T16:35:15Z"/>
        <d v="2024-11-26T16:18:23Z"/>
        <d v="2024-11-26T15:55:34Z"/>
        <d v="2024-11-26T15:32:34Z"/>
        <d v="2024-11-26T14:49:21Z"/>
        <d v="2024-11-26T14:19:20Z"/>
        <d v="2024-11-26T14:03:44Z"/>
        <d v="2024-11-26T13:49:38Z"/>
        <d v="2024-11-26T12:56:43Z"/>
        <d v="2024-11-26T11:04:43Z"/>
        <d v="2024-11-26T10:24:52Z"/>
        <d v="2024-11-26T10:01:36Z"/>
        <d v="2024-11-26T21:00:11Z"/>
        <d v="2024-11-26T17:44:16Z"/>
        <d v="2024-11-26T13:26:58Z"/>
        <d v="2024-11-26T12:17:11Z"/>
        <d v="2024-11-26T11:49:39Z"/>
        <d v="2024-11-26T11:30:51Z"/>
        <d v="2024-11-26T11:24:49Z"/>
        <d v="2024-11-26T10:35:45Z"/>
        <d v="2024-11-26T11:43:36Z"/>
        <d v="2024-11-26T07:20:59Z"/>
        <d v="2024-11-26T22:24:04Z"/>
        <d v="2024-11-26T21:37:37Z"/>
        <d v="2024-11-26T20:22:56Z"/>
        <d v="2024-11-26T20:07:48Z"/>
        <d v="2024-11-26T19:28:03Z"/>
        <d v="2024-11-26T18:45:05Z"/>
        <d v="2024-11-26T15:46:21Z"/>
        <d v="2024-11-26T15:35:23Z"/>
        <d v="2024-11-26T15:15:40Z"/>
        <d v="2024-11-26T13:21:59Z"/>
        <d v="2024-11-26T12:57:36Z"/>
        <d v="2024-11-26T10:32:33Z"/>
        <d v="2024-11-26T10:03:51Z"/>
        <d v="2024-11-26T08:59:36Z"/>
        <d v="2024-11-26T08:45:40Z"/>
        <d v="2024-11-26T08:28:44Z"/>
        <d v="2024-11-26T08:25:47Z"/>
        <d v="2024-11-26T06:38:39Z"/>
        <d v="2024-11-26T05:33:05Z"/>
        <d v="2024-11-26T04:36:31Z"/>
        <d v="2024-11-26T02:58:29Z"/>
        <d v="2024-11-26T02:43:11Z"/>
        <d v="2024-11-26T02:34:48Z"/>
        <d v="2024-11-26T01:27:11Z"/>
        <d v="2024-11-26T11:23:00Z"/>
        <d v="2024-11-26T12:05:00Z"/>
        <d v="2024-11-26T14:49:00Z"/>
        <d v="2024-11-26T16:47:00Z"/>
        <d v="2024-11-26T21:38:00Z"/>
        <d v="2024-11-26T22:01:00Z"/>
        <d v="2024-11-26T23:01:00Z"/>
        <d v="2024-11-26T00:00:00Z"/>
        <d v="2024-11-27T22:46:47Z"/>
        <d v="2024-11-27T22:33:34Z"/>
        <d v="2024-11-27T22:11:11Z"/>
        <d v="2024-11-27T21:41:52Z"/>
        <d v="2024-11-27T21:21:33Z"/>
        <d v="2024-11-27T21:10:43Z"/>
        <d v="2024-11-27T20:56:22Z"/>
        <d v="2024-11-27T20:28:26Z"/>
        <d v="2024-11-27T20:18:05Z"/>
        <d v="2024-11-27T19:37:54Z"/>
        <d v="2024-11-27T19:34:47Z"/>
        <d v="2024-11-27T19:08:19Z"/>
        <d v="2024-11-27T19:05:51Z"/>
        <d v="2024-11-27T18:44:49Z"/>
        <d v="2024-11-27T18:42:00Z"/>
        <d v="2024-11-27T18:27:15Z"/>
        <d v="2024-11-27T18:09:38Z"/>
        <d v="2024-11-27T18:09:06Z"/>
        <d v="2024-11-27T17:55:39Z"/>
        <d v="2024-11-27T17:52:04Z"/>
        <d v="2024-11-27T17:37:59Z"/>
        <d v="2024-11-27T17:20:27Z"/>
        <d v="2024-11-27T17:03:54Z"/>
        <d v="2024-11-27T16:19:33Z"/>
        <d v="2024-11-27T15:16:19Z"/>
        <d v="2024-11-27T14:49:25Z"/>
        <d v="2024-11-27T14:36:16Z"/>
        <d v="2024-11-27T14:16:38Z"/>
        <d v="2024-11-27T13:59:28Z"/>
        <d v="2024-11-27T13:30:51Z"/>
        <d v="2024-11-27T13:11:14Z"/>
        <d v="2024-11-27T12:46:14Z"/>
        <d v="2024-11-27T11:37:11Z"/>
        <d v="2024-11-27T11:23:52Z"/>
        <d v="2024-11-27T11:11:27Z"/>
        <d v="2024-11-27T11:10:02Z"/>
        <d v="2024-11-27T10:44:37Z"/>
        <d v="2024-11-27T09:00:31Z"/>
        <d v="2024-11-27T01:21:16Z"/>
        <d v="2024-11-27T01:12:19Z"/>
        <d v="2024-11-27T00:59:21Z"/>
        <d v="2024-11-27T00:46:55Z"/>
        <d v="2024-11-27T00:38:19Z"/>
        <d v="2024-11-27T00:23:16Z"/>
        <d v="2024-11-27T22:42:13Z"/>
        <d v="2024-11-27T19:11:02Z"/>
        <d v="2024-11-27T18:50:33Z"/>
        <d v="2024-11-27T18:49:24Z"/>
        <d v="2024-11-27T15:14:58Z"/>
        <d v="2024-11-27T13:14:01Z"/>
        <d v="2024-11-27T13:10:23Z"/>
        <d v="2024-11-27T13:08:21Z"/>
        <d v="2024-11-27T13:05:50Z"/>
        <d v="2024-11-27T13:00:12Z"/>
        <d v="2024-11-27T12:54:56Z"/>
        <d v="2024-11-27T12:51:08Z"/>
        <d v="2024-11-27T12:48:20Z"/>
        <d v="2024-11-27T12:35:23Z"/>
        <d v="2024-11-27T12:01:20Z"/>
        <d v="2024-11-27T12:00:55Z"/>
        <d v="2024-11-27T12:00:21Z"/>
        <d v="2024-11-27T11:41:16Z"/>
        <d v="2024-11-27T11:34:58Z"/>
        <d v="2024-11-27T08:23:04Z"/>
        <d v="2024-11-27T07:40:17Z"/>
        <d v="2024-11-27T06:02:59Z"/>
        <d v="2024-11-27T02:39:40Z"/>
        <d v="2024-11-27T01:40:56Z"/>
        <d v="2024-11-27T01:26:30Z"/>
        <d v="2024-11-27T00:34:34Z"/>
        <d v="2024-11-27T22:30:54Z"/>
        <d v="2024-11-27T22:22:38Z"/>
        <d v="2024-11-27T18:52:35Z"/>
        <d v="2024-11-27T17:12:37Z"/>
        <d v="2024-11-27T17:00:50Z"/>
        <d v="2024-11-27T14:23:27Z"/>
        <d v="2024-11-27T12:28:20Z"/>
        <d v="2024-11-27T10:31:49Z"/>
        <d v="2024-11-27T00:14:58Z"/>
        <d v="2024-11-27T17:24:14Z"/>
        <d v="2024-11-27T15:34:13Z"/>
        <d v="2024-11-27T14:32:39Z"/>
        <d v="2024-11-27T07:41:44Z"/>
        <d v="2024-11-27T19:54:33Z"/>
        <d v="2024-11-27T19:50:15Z"/>
        <d v="2024-11-27T19:47:03Z"/>
        <d v="2024-11-27T19:43:50Z"/>
        <d v="2024-11-27T20:38:47Z"/>
        <d v="2024-11-27T19:25:40Z"/>
        <d v="2024-11-27T19:07:52Z"/>
        <d v="2024-11-27T18:41:22Z"/>
        <d v="2024-11-27T18:15:44Z"/>
        <d v="2024-11-27T18:02:14Z"/>
        <d v="2024-11-27T17:44:02Z"/>
        <d v="2024-11-27T16:12:58Z"/>
        <d v="2024-11-27T15:32:54Z"/>
        <d v="2024-11-27T15:03:17Z"/>
        <d v="2024-11-27T13:15:37Z"/>
        <d v="2024-11-27T12:01:50Z"/>
        <d v="2024-11-27T11:15:07Z"/>
        <d v="2024-11-27T10:31:54Z"/>
        <d v="2024-11-27T10:14:31Z"/>
        <d v="2024-11-27T09:11:53Z"/>
        <d v="2024-11-27T07:55:08Z"/>
        <d v="2024-11-27T07:08:25Z"/>
        <d v="2024-11-27T04:48:51Z"/>
        <d v="2024-11-27T02:20:32Z"/>
        <d v="2024-11-27T02:10:32Z"/>
        <d v="2024-11-27T01:10:56Z"/>
        <d v="2024-11-27T00:37:02Z"/>
        <d v="2024-11-27T00:32:32Z"/>
        <d v="2024-11-27T00:00:00Z"/>
        <d v="2024-11-28T23:46:31Z"/>
        <d v="2024-11-28T23:14:51Z"/>
        <d v="2024-11-28T23:14:38Z"/>
        <d v="2024-11-28T22:51:49Z"/>
        <d v="2024-11-28T22:28:45Z"/>
        <d v="2024-11-28T22:04:09Z"/>
        <d v="2024-11-28T21:53:04Z"/>
        <d v="2024-11-28T21:33:45Z"/>
        <d v="2024-11-28T21:23:23Z"/>
        <d v="2024-11-28T20:58:45Z"/>
        <d v="2024-11-28T19:59:38Z"/>
        <d v="2024-11-28T19:50:14Z"/>
        <d v="2024-11-28T19:36:44Z"/>
        <d v="2024-11-28T19:16:49Z"/>
        <d v="2024-11-28T19:14:50Z"/>
        <d v="2024-11-28T19:06:54Z"/>
        <d v="2024-11-28T18:52:45Z"/>
        <d v="2024-11-28T18:51:40Z"/>
        <d v="2024-11-28T18:38:05Z"/>
        <d v="2024-11-28T18:33:33Z"/>
        <d v="2024-11-28T18:20:37Z"/>
        <d v="2024-11-28T18:15:02Z"/>
        <d v="2024-11-28T17:16:24Z"/>
        <d v="2024-11-28T17:02:13Z"/>
        <d v="2024-11-28T16:52:11Z"/>
        <d v="2024-11-28T16:31:47Z"/>
        <d v="2024-11-28T16:16:25Z"/>
        <d v="2024-11-28T15:56:26Z"/>
        <d v="2024-11-28T15:33:43Z"/>
        <d v="2024-11-28T14:57:50Z"/>
        <d v="2024-11-28T14:24:13Z"/>
        <d v="2024-11-28T13:58:28Z"/>
        <d v="2024-11-28T13:55:47Z"/>
        <d v="2024-11-28T12:20:36Z"/>
        <d v="2024-11-28T12:12:41Z"/>
        <d v="2024-11-28T11:54:54Z"/>
        <d v="2024-11-28T11:32:13Z"/>
        <d v="2024-11-28T11:13:30Z"/>
        <d v="2024-11-28T10:49:44Z"/>
        <d v="2024-11-28T09:41:56Z"/>
        <d v="2024-11-28T09:40:30Z"/>
        <d v="2024-11-28T06:15:18Z"/>
        <d v="2024-11-28T05:20:42Z"/>
        <d v="2024-11-28T05:15:34Z"/>
        <d v="2024-11-28T04:30:39Z"/>
        <d v="2024-11-28T03:54:33Z"/>
        <d v="2024-11-28T03:34:54Z"/>
        <d v="2024-11-28T03:27:58Z"/>
        <d v="2024-11-28T03:21:04Z"/>
        <d v="2024-11-28T02:46:40Z"/>
        <d v="2024-11-28T02:14:23Z"/>
        <d v="2024-11-28T01:56:59Z"/>
        <d v="2024-11-28T01:56:01Z"/>
        <d v="2024-11-28T01:43:33Z"/>
        <d v="2024-11-28T01:24:09Z"/>
        <d v="2024-11-28T21:34:52Z"/>
        <d v="2024-11-28T19:53:37Z"/>
        <d v="2024-11-28T19:29:38Z"/>
        <d v="2024-11-28T19:27:15Z"/>
        <d v="2024-11-28T19:02:11Z"/>
        <d v="2024-11-28T18:23:02Z"/>
        <d v="2024-11-28T17:51:58Z"/>
        <d v="2024-11-28T16:44:11Z"/>
        <d v="2024-11-28T13:13:07Z"/>
        <d v="2024-11-28T12:53:47Z"/>
        <d v="2024-11-28T12:40:27Z"/>
        <d v="2024-11-28T12:37:57Z"/>
        <d v="2024-11-28T11:24:28Z"/>
        <d v="2024-11-28T11:02:27Z"/>
        <d v="2024-11-28T23:00:54Z"/>
        <d v="2024-11-28T22:29:24Z"/>
        <d v="2024-11-28T21:29:29Z"/>
        <d v="2024-11-28T17:51:37Z"/>
        <d v="2024-11-28T17:43:24Z"/>
        <d v="2024-11-28T17:11:11Z"/>
        <d v="2024-11-28T17:01:53Z"/>
        <d v="2024-11-28T16:05:04Z"/>
        <d v="2024-11-28T15:54:08Z"/>
        <d v="2024-11-28T11:29:49Z"/>
        <d v="2024-11-28T10:56:38Z"/>
        <d v="2024-11-28T08:45:32Z"/>
        <d v="2024-11-28T12:21:27Z"/>
        <d v="2024-11-28T12:08:21Z"/>
        <d v="2024-11-28T11:56:02Z"/>
        <d v="2024-11-28T05:23:25Z"/>
        <d v="2024-11-28T19:17:47Z"/>
        <d v="2024-11-28T19:14:34Z"/>
        <d v="2024-11-28T23:54:54Z"/>
        <d v="2024-11-28T22:52:42Z"/>
        <d v="2024-11-28T22:16:17Z"/>
        <d v="2024-11-28T21:25:00Z"/>
        <d v="2024-11-28T20:03:04Z"/>
        <d v="2024-11-28T19:05:51Z"/>
        <d v="2024-11-28T18:28:16Z"/>
        <d v="2024-11-28T18:24:33Z"/>
        <d v="2024-11-28T17:47:11Z"/>
        <d v="2024-11-28T17:30:33Z"/>
        <d v="2024-11-28T13:19:31Z"/>
        <d v="2024-11-28T12:59:41Z"/>
        <d v="2024-11-28T12:57:58Z"/>
        <d v="2024-11-28T12:26:29Z"/>
        <d v="2024-11-28T11:47:46Z"/>
        <d v="2024-11-28T10:53:19Z"/>
        <d v="2024-11-28T10:40:25Z"/>
        <d v="2024-11-28T08:24:58Z"/>
        <d v="2024-11-28T05:31:01Z"/>
        <d v="2024-11-28T04:37:09Z"/>
        <d v="2024-11-28T03:43:40Z"/>
        <d v="2024-11-28T03:34:10Z"/>
        <d v="2024-11-28T01:23:30Z"/>
        <d v="2024-11-28T01:06:38Z"/>
        <d v="2024-11-28T00:20:04Z"/>
        <d v="2024-11-28T00:00:00Z"/>
        <d v="2024-11-29T00:00:00Z"/>
        <d v="2024-11-29T23:38:20Z"/>
        <d v="2024-11-29T23:10:39Z"/>
        <d v="2024-11-29T23:09:32Z"/>
        <d v="2024-11-29T22:41:36Z"/>
        <d v="2024-11-29T22:09:11Z"/>
        <d v="2024-11-29T22:05:55Z"/>
        <d v="2024-11-29T21:45:57Z"/>
        <d v="2024-11-29T21:24:09Z"/>
        <d v="2024-11-29T21:19:53Z"/>
        <d v="2024-11-29T21:06:43Z"/>
        <d v="2024-11-29T20:58:28Z"/>
        <d v="2024-11-29T20:51:31Z"/>
        <d v="2024-11-29T20:39:12Z"/>
        <d v="2024-11-29T20:20:05Z"/>
        <d v="2024-11-29T20:01:23Z"/>
        <d v="2024-11-29T19:49:53Z"/>
        <d v="2024-11-29T19:29:36Z"/>
        <d v="2024-11-29T19:19:57Z"/>
        <d v="2024-11-29T19:11:40Z"/>
        <d v="2024-11-29T19:00:16Z"/>
        <d v="2024-11-29T18:55:52Z"/>
        <d v="2024-11-29T18:41:55Z"/>
        <d v="2024-11-29T18:35:28Z"/>
        <d v="2024-11-29T18:13:43Z"/>
        <d v="2024-11-29T18:10:13Z"/>
        <d v="2024-11-29T17:50:38Z"/>
        <d v="2024-11-29T17:48:56Z"/>
        <d v="2024-11-29T17:37:42Z"/>
        <d v="2024-11-29T17:12:08Z"/>
        <d v="2024-11-29T17:10:03Z"/>
        <d v="2024-11-29T16:51:16Z"/>
        <d v="2024-11-29T16:31:37Z"/>
        <d v="2024-11-29T16:12:15Z"/>
        <d v="2024-11-29T16:09:07Z"/>
        <d v="2024-11-29T15:40:37Z"/>
        <d v="2024-11-29T15:36:53Z"/>
        <d v="2024-11-29T15:24:43Z"/>
        <d v="2024-11-29T15:11:04Z"/>
        <d v="2024-11-29T15:06:24Z"/>
        <d v="2024-11-29T14:07:49Z"/>
        <d v="2024-11-29T13:54:13Z"/>
        <d v="2024-11-29T13:39:55Z"/>
        <d v="2024-11-29T12:50:31Z"/>
        <d v="2024-11-29T11:40:12Z"/>
        <d v="2024-11-29T11:00:10Z"/>
        <d v="2024-11-29T10:52:12Z"/>
        <d v="2024-11-29T10:30:58Z"/>
        <d v="2024-11-29T10:16:05Z"/>
        <d v="2024-11-29T10:13:26Z"/>
        <d v="2024-11-29T09:54:48Z"/>
        <d v="2024-11-29T09:29:28Z"/>
        <d v="2024-11-29T09:14:35Z"/>
        <d v="2024-11-29T08:45:00Z"/>
        <d v="2024-11-29T07:33:49Z"/>
        <d v="2024-11-29T07:00:01Z"/>
        <d v="2024-11-29T06:21:05Z"/>
        <d v="2024-11-29T06:11:53Z"/>
        <d v="2024-11-29T05:36:05Z"/>
        <d v="2024-11-29T05:33:03Z"/>
        <d v="2024-11-29T05:06:25Z"/>
        <d v="2024-11-29T05:01:51Z"/>
        <d v="2024-11-29T03:34:23Z"/>
        <d v="2024-11-29T02:38:43Z"/>
        <d v="2024-11-29T02:02:44Z"/>
        <d v="2024-11-29T01:20:35Z"/>
        <d v="2024-11-29T01:09:52Z"/>
        <d v="2024-11-29T00:43:47Z"/>
        <d v="2024-11-29T00:28:32Z"/>
        <d v="2024-11-29T00:24:21Z"/>
        <d v="2024-11-29T22:45:43Z"/>
        <d v="2024-11-29T20:04:08Z"/>
        <d v="2024-11-29T19:39:30Z"/>
        <d v="2024-11-29T19:24:57Z"/>
        <d v="2024-11-29T15:49:12Z"/>
        <d v="2024-11-29T11:27:26Z"/>
        <d v="2024-11-29T10:22:29Z"/>
        <d v="2024-11-29T08:13:50Z"/>
        <d v="2024-11-29T06:17:50Z"/>
        <d v="2024-11-29T03:34:17Z"/>
        <d v="2024-11-29T02:34:38Z"/>
        <d v="2024-11-29T01:58:23Z"/>
        <d v="2024-11-29T01:32:05Z"/>
        <d v="2024-11-29T20:09:01Z"/>
        <d v="2024-11-29T18:16:55Z"/>
        <d v="2024-11-29T10:54:44Z"/>
        <d v="2024-11-29T07:53:40Z"/>
        <d v="2024-11-29T04:44:59Z"/>
        <d v="2024-11-29T04:11:02Z"/>
        <d v="2024-11-29T03:04:16Z"/>
        <d v="2024-11-29T00:54:53Z"/>
        <d v="2024-11-29T00:26:30Z"/>
        <d v="2024-11-29T13:25:29Z"/>
        <d v="2024-11-29T05:23:15Z"/>
        <d v="2024-11-29T23:05:16Z"/>
        <d v="2024-11-29T21:06:00Z"/>
        <d v="2024-11-29T20:53:19Z"/>
        <d v="2024-11-29T20:50:33Z"/>
        <d v="2024-11-29T20:14:48Z"/>
        <d v="2024-11-29T19:48:35Z"/>
        <d v="2024-11-29T19:35:30Z"/>
        <d v="2024-11-29T19:01:03Z"/>
        <d v="2024-11-29T18:54:01Z"/>
        <d v="2024-11-29T18:04:29Z"/>
        <d v="2024-11-29T17:56:56Z"/>
        <d v="2024-11-29T13:48:18Z"/>
        <d v="2024-11-29T13:34:23Z"/>
        <d v="2024-11-29T13:24:40Z"/>
        <d v="2024-11-29T12:10:49Z"/>
        <d v="2024-11-29T11:00:05Z"/>
        <d v="2024-11-29T10:44:32Z"/>
        <d v="2024-11-29T09:45:20Z"/>
        <d v="2024-11-29T09:42:26Z"/>
        <d v="2024-11-29T09:12:30Z"/>
        <d v="2024-11-29T09:04:53Z"/>
        <d v="2024-11-29T08:54:14Z"/>
        <d v="2024-11-29T08:03:42Z"/>
        <d v="2024-11-29T06:27:47Z"/>
        <d v="2024-11-29T04:23:49Z"/>
        <d v="2024-11-29T03:38:16Z"/>
        <d v="2024-11-29T02:58:27Z"/>
        <d v="2024-11-29T01:47:49Z"/>
        <d v="2024-11-29T00:06:13Z"/>
        <d v="2024-11-29T01:18:00Z"/>
        <d v="2024-11-29T01:52:00Z"/>
        <d v="2024-11-29T02:12:00Z"/>
        <d v="2024-11-29T03:31:00Z"/>
        <d v="2024-11-29T04:39:00Z"/>
        <d v="2024-11-29T05:52:00Z"/>
        <d v="2024-11-29T06:13:00Z"/>
        <d v="2024-11-29T06:25:00Z"/>
        <d v="2024-11-29T07:09:00Z"/>
        <d v="2024-11-29T07:12:00Z"/>
        <d v="2024-11-29T08:28:00Z"/>
        <d v="2024-11-29T12:46:00Z"/>
        <d v="2024-11-29T13:44:00Z"/>
        <d v="2024-11-29T14:10:00Z"/>
        <d v="2024-11-29T18:10:00Z"/>
        <d v="2024-11-29T19:47:00Z"/>
        <d v="2024-11-29T19:49:00Z"/>
        <d v="2024-11-29T20:14:00Z"/>
        <d v="2024-11-29T21:04:00Z"/>
        <d v="2024-11-29T21:51:00Z"/>
        <d v="2024-11-29T23:14:00Z"/>
        <d v="2024-11-29T23:18:00Z"/>
        <d v="2024-11-30T23:55:12Z"/>
        <d v="2024-11-30T23:31:34Z"/>
        <d v="2024-11-30T22:17:21Z"/>
        <d v="2024-11-30T22:11:47Z"/>
        <d v="2024-11-30T21:46:22Z"/>
        <d v="2024-11-30T21:38:57Z"/>
        <d v="2024-11-30T21:03:53Z"/>
        <d v="2024-11-30T20:22:33Z"/>
        <d v="2024-11-30T20:22:20Z"/>
        <d v="2024-11-30T20:05:12Z"/>
        <d v="2024-11-30T19:42:32Z"/>
        <d v="2024-11-30T19:24:24Z"/>
        <d v="2024-11-30T19:23:11Z"/>
        <d v="2024-11-30T19:08:05Z"/>
        <d v="2024-11-30T19:06:35Z"/>
        <d v="2024-11-30T18:55:13Z"/>
        <d v="2024-11-30T18:41:36Z"/>
        <d v="2024-11-30T18:13:47Z"/>
        <d v="2024-11-30T17:46:56Z"/>
        <d v="2024-11-30T17:06:51Z"/>
        <d v="2024-11-30T17:06:30Z"/>
        <d v="2024-11-30T16:48:32Z"/>
        <d v="2024-11-30T16:36:45Z"/>
        <d v="2024-11-30T16:35:21Z"/>
        <d v="2024-11-30T16:15:13Z"/>
        <d v="2024-11-30T15:08:18Z"/>
        <d v="2024-11-30T14:43:18Z"/>
        <d v="2024-11-30T14:28:53Z"/>
        <d v="2024-11-30T14:18:04Z"/>
        <d v="2024-11-30T14:04:18Z"/>
        <d v="2024-11-30T13:51:51Z"/>
        <d v="2024-11-30T13:48:45Z"/>
        <d v="2024-11-30T12:56:36Z"/>
        <d v="2024-11-30T12:56:06Z"/>
        <d v="2024-11-30T12:42:11Z"/>
        <d v="2024-11-30T12:31:50Z"/>
        <d v="2024-11-30T12:26:11Z"/>
        <d v="2024-11-30T12:12:19Z"/>
        <d v="2024-11-30T11:55:15Z"/>
        <d v="2024-11-30T11:41:04Z"/>
        <d v="2024-11-30T11:38:18Z"/>
        <d v="2024-11-30T10:17:55Z"/>
        <d v="2024-11-30T10:16:07Z"/>
        <d v="2024-11-30T10:07:17Z"/>
        <d v="2024-11-30T09:54:24Z"/>
        <d v="2024-11-30T09:54:19Z"/>
        <d v="2024-11-30T08:33:21Z"/>
        <d v="2024-11-30T08:09:59Z"/>
        <d v="2024-11-30T07:37:41Z"/>
        <d v="2024-11-30T07:27:37Z"/>
        <d v="2024-11-30T06:57:12Z"/>
        <d v="2024-11-30T06:41:22Z"/>
        <d v="2024-11-30T05:54:17Z"/>
        <d v="2024-11-30T05:00:30Z"/>
        <d v="2024-11-30T04:56:25Z"/>
        <d v="2024-11-30T03:57:07Z"/>
        <d v="2024-11-30T01:30:06Z"/>
        <d v="2024-11-30T01:12:31Z"/>
        <d v="2024-11-30T01:08:36Z"/>
        <d v="2024-11-30T00:49:55Z"/>
        <d v="2024-11-30T23:08:34Z"/>
        <d v="2024-11-30T22:38:39Z"/>
        <d v="2024-11-30T20:28:31Z"/>
        <d v="2024-11-30T19:14:42Z"/>
        <d v="2024-11-30T14:27:23Z"/>
        <d v="2024-11-30T13:30:27Z"/>
        <d v="2024-11-30T13:27:32Z"/>
        <d v="2024-11-30T12:41:13Z"/>
        <d v="2024-11-30T09:39:05Z"/>
        <d v="2024-11-30T09:25:29Z"/>
        <d v="2024-11-30T03:30:46Z"/>
        <d v="2024-11-30T03:19:07Z"/>
        <d v="2024-11-30T01:07:27Z"/>
        <d v="2024-11-30T00:55:17Z"/>
        <d v="2024-11-30T00:42:52Z"/>
        <d v="2024-11-30T00:04:41Z"/>
        <d v="2024-11-30T19:46:44Z"/>
        <d v="2024-11-30T18:37:44Z"/>
        <d v="2024-11-30T17:58:44Z"/>
        <d v="2024-11-30T14:35:16Z"/>
        <d v="2024-11-30T03:08:37Z"/>
        <d v="2024-11-30T00:54:53Z"/>
        <d v="2024-11-30T00:20:40Z"/>
        <d v="2024-11-30T19:02:18Z"/>
        <d v="2024-11-30T15:24:21Z"/>
        <d v="2024-11-30T13:51:11Z"/>
        <d v="2024-11-30T12:54:15Z"/>
        <d v="2024-11-30T12:24:22Z"/>
        <d v="2024-11-30T12:12:04Z"/>
        <d v="2024-11-30T11:46:53Z"/>
        <d v="2024-11-30T11:02:29Z"/>
        <d v="2024-11-30T10:41:51Z"/>
        <d v="2024-11-30T10:20:42Z"/>
        <d v="2024-11-30T23:05:37Z"/>
        <d v="2024-11-30T20:43:26Z"/>
        <d v="2024-11-30T19:54:19Z"/>
        <d v="2024-11-30T18:34:40Z"/>
        <d v="2024-11-30T17:36:51Z"/>
        <d v="2024-11-30T16:58:12Z"/>
        <d v="2024-11-30T15:20:49Z"/>
        <d v="2024-11-30T13:39:06Z"/>
        <d v="2024-11-30T13:02:05Z"/>
        <d v="2024-11-30T12:48:53Z"/>
        <d v="2024-11-30T12:46:54Z"/>
        <d v="2024-11-30T12:38:25Z"/>
        <d v="2024-11-30T12:29:50Z"/>
        <d v="2024-11-30T12:20:28Z"/>
        <d v="2024-11-30T12:16:38Z"/>
        <d v="2024-11-30T12:14:12Z"/>
        <d v="2024-11-30T12:12:15Z"/>
        <d v="2024-11-30T12:07:47Z"/>
        <d v="2024-11-30T12:04:10Z"/>
        <d v="2024-11-30T11:55:44Z"/>
        <d v="2024-11-30T11:51:12Z"/>
        <d v="2024-11-30T11:46:52Z"/>
        <d v="2024-11-30T11:42:03Z"/>
        <d v="2024-11-30T10:18:26Z"/>
        <d v="2024-11-30T07:31:45Z"/>
        <d v="2024-11-30T07:19:32Z"/>
        <d v="2024-11-30T02:44:46Z"/>
        <d v="2024-11-30T02:26:42Z"/>
        <d v="2024-11-30T02:05:36Z"/>
        <d v="2024-11-30T00:53:04Z"/>
        <d v="2024-11-30T00:11:00Z"/>
        <d v="2024-11-30T00:22:00Z"/>
        <d v="2024-11-30T04:32:00Z"/>
        <d v="2024-11-30T05:26:00Z"/>
        <d v="2024-11-30T05:46:00Z"/>
        <d v="2024-11-30T11:17:00Z"/>
        <d v="2024-11-30T12:35:00Z"/>
        <d v="2024-11-30T15:24:00Z"/>
        <d v="2024-11-30T15:42:00Z"/>
        <d v="2024-11-30T15:56:00Z"/>
        <d v="2024-11-30T16:11:00Z"/>
        <d v="2024-11-30T16:35:00Z"/>
        <d v="2024-11-30T19:40:00Z"/>
        <d v="2024-11-30T20:09:00Z"/>
        <d v="2024-11-30T00:00:00Z"/>
        <d v="2024-12-01T23:22:40Z"/>
        <d v="2024-12-01T22:23:22Z"/>
        <d v="2024-12-01T19:57:23Z"/>
        <d v="2024-12-01T19:15:07Z"/>
        <d v="2024-12-01T18:50:11Z"/>
        <d v="2024-12-01T18:34:06Z"/>
        <d v="2024-12-01T18:12:56Z"/>
        <d v="2024-12-01T17:46:56Z"/>
        <d v="2024-12-01T17:29:03Z"/>
        <d v="2024-12-01T17:21:59Z"/>
        <d v="2024-12-01T16:37:52Z"/>
        <d v="2024-12-01T16:26:32Z"/>
        <d v="2024-12-01T16:19:15Z"/>
        <d v="2024-12-01T16:06:58Z"/>
        <d v="2024-12-01T15:57:09Z"/>
        <d v="2024-12-01T15:35:47Z"/>
        <d v="2024-12-01T15:30:16Z"/>
        <d v="2024-12-01T15:11:58Z"/>
        <d v="2024-12-01T15:03:24Z"/>
        <d v="2024-12-01T14:49:09Z"/>
        <d v="2024-12-01T14:42:00Z"/>
        <d v="2024-12-01T14:23:23Z"/>
        <d v="2024-12-01T14:22:56Z"/>
        <d v="2024-12-01T14:00:49Z"/>
        <d v="2024-12-01T13:36:46Z"/>
        <d v="2024-12-01T13:36:27Z"/>
        <d v="2024-12-01T13:14:20Z"/>
        <d v="2024-12-01T13:01:09Z"/>
        <d v="2024-12-01T12:23:59Z"/>
        <d v="2024-12-01T12:06:47Z"/>
        <d v="2024-12-01T11:56:00Z"/>
        <d v="2024-12-01T11:50:39Z"/>
        <d v="2024-12-01T11:31:26Z"/>
        <d v="2024-12-01T11:16:13Z"/>
        <d v="2024-12-01T11:16:10Z"/>
        <d v="2024-12-01T01:43:53Z"/>
        <d v="2024-12-01T01:27:47Z"/>
        <d v="2024-12-01T01:17:47Z"/>
        <d v="2024-12-01T00:19:59Z"/>
        <d v="2024-12-01T21:26:17Z"/>
        <d v="2024-12-01T18:49:57Z"/>
        <d v="2024-12-01T18:27:22Z"/>
        <d v="2024-12-01T16:02:48Z"/>
        <d v="2024-12-01T11:55:11Z"/>
        <d v="2024-12-01T05:08:02Z"/>
        <d v="2024-12-01T03:16:18Z"/>
        <d v="2024-12-01T01:01:06Z"/>
        <d v="2024-12-01T23:02:56Z"/>
        <d v="2024-12-01T22:55:13Z"/>
        <d v="2024-12-01T22:33:00Z"/>
        <d v="2024-12-01T22:22:45Z"/>
        <d v="2024-12-01T20:51:54Z"/>
        <d v="2024-12-01T20:43:22Z"/>
        <d v="2024-12-01T20:05:59Z"/>
        <d v="2024-12-01T19:49:49Z"/>
        <d v="2024-12-01T14:41:33Z"/>
        <d v="2024-12-01T13:57:28Z"/>
        <d v="2024-12-01T11:13:17Z"/>
        <d v="2024-12-01T10:17:07Z"/>
        <d v="2024-12-01T04:52:54Z"/>
        <d v="2024-12-01T01:57:49Z"/>
        <d v="2024-12-01T23:14:28Z"/>
        <d v="2024-12-01T20:58:11Z"/>
        <d v="2024-12-01T20:17:32Z"/>
        <d v="2024-12-01T19:30:19Z"/>
        <d v="2024-12-01T18:43:43Z"/>
        <d v="2024-12-01T17:35:22Z"/>
        <d v="2024-12-01T15:52:06Z"/>
        <d v="2024-12-01T15:39:22Z"/>
        <d v="2024-12-01T12:36:28Z"/>
        <d v="2024-12-01T12:35:57Z"/>
        <d v="2024-12-01T12:13:38Z"/>
        <d v="2024-12-01T12:00:59Z"/>
        <d v="2024-12-01T10:57:27Z"/>
        <d v="2024-12-01T09:56:34Z"/>
        <d v="2024-12-01T09:32:43Z"/>
        <d v="2024-12-01T09:23:18Z"/>
        <d v="2024-12-01T09:21:55Z"/>
        <d v="2024-12-01T09:07:29Z"/>
        <d v="2024-12-01T08:51:23Z"/>
        <d v="2024-12-01T08:22:57Z"/>
        <d v="2024-12-01T05:44:05Z"/>
        <d v="2024-12-01T05:28:43Z"/>
        <d v="2024-12-01T05:26:25Z"/>
        <d v="2024-12-01T04:43:04Z"/>
        <d v="2024-12-01T03:58:09Z"/>
        <d v="2024-12-01T00:06:00Z"/>
        <d v="2024-12-01T01:23:00Z"/>
        <d v="2024-12-01T01:51:00Z"/>
        <d v="2024-12-01T01:56:00Z"/>
        <d v="2024-12-02T00:00:00Z"/>
        <d v="2024-12-03T00:00:00Z"/>
        <d v="2024-12-04T00:00:00Z"/>
        <d v="2024-12-01T02:37:00Z"/>
        <d v="2024-12-01T04:59:00Z"/>
        <d v="2024-12-01T08:18:00Z"/>
        <d v="2024-12-01T11:31:00Z"/>
        <d v="2024-12-01T14:41:00Z"/>
        <d v="2024-12-01T15:10:00Z"/>
        <d v="2024-12-01T22:38:00Z"/>
        <d v="2024-12-01T22:50:00Z"/>
        <d v="2024-12-01T23:02:00Z"/>
        <d v="2024-12-01T00:00:00Z"/>
        <d v="2024-12-02T23:23:18Z"/>
        <d v="2024-12-02T23:10:49Z"/>
        <d v="2024-12-02T21:57:24Z"/>
        <d v="2024-12-02T21:35:43Z"/>
        <d v="2024-12-02T21:07:44Z"/>
        <d v="2024-12-02T20:58:59Z"/>
        <d v="2024-12-02T20:46:40Z"/>
        <d v="2024-12-02T19:49:56Z"/>
        <d v="2024-12-02T19:42:07Z"/>
        <d v="2024-12-02T19:31:27Z"/>
        <d v="2024-12-02T19:03:53Z"/>
        <d v="2024-12-02T18:51:35Z"/>
        <d v="2024-12-02T18:19:35Z"/>
        <d v="2024-12-02T18:18:47Z"/>
        <d v="2024-12-02T18:01:24Z"/>
        <d v="2024-12-02T18:00:47Z"/>
        <d v="2024-12-02T17:26:46Z"/>
        <d v="2024-12-02T17:24:19Z"/>
        <d v="2024-12-02T17:12:04Z"/>
        <d v="2024-12-02T17:01:38Z"/>
        <d v="2024-12-02T16:50:32Z"/>
        <d v="2024-12-02T16:44:00Z"/>
        <d v="2024-12-02T16:35:15Z"/>
        <d v="2024-12-02T16:23:42Z"/>
        <d v="2024-12-02T16:03:04Z"/>
        <d v="2024-12-02T15:56:45Z"/>
        <d v="2024-12-02T15:30:03Z"/>
        <d v="2024-12-02T15:27:24Z"/>
        <d v="2024-12-02T15:17:21Z"/>
        <d v="2024-12-02T14:47:37Z"/>
        <d v="2024-12-02T14:39:01Z"/>
        <d v="2024-12-02T14:33:48Z"/>
        <d v="2024-12-02T14:24:17Z"/>
        <d v="2024-12-02T14:01:45Z"/>
        <d v="2024-12-02T13:35:58Z"/>
        <d v="2024-12-02T13:33:18Z"/>
        <d v="2024-12-02T12:52:38Z"/>
        <d v="2024-12-02T12:40:42Z"/>
        <d v="2024-12-02T12:34:25Z"/>
        <d v="2024-12-02T12:23:48Z"/>
        <d v="2024-12-02T11:33:38Z"/>
        <d v="2024-12-02T11:30:57Z"/>
        <d v="2024-12-02T11:08:22Z"/>
        <d v="2024-12-02T07:05:49Z"/>
        <d v="2024-12-02T06:48:23Z"/>
        <d v="2024-12-02T06:31:01Z"/>
        <d v="2024-12-02T05:31:58Z"/>
        <d v="2024-12-02T05:14:53Z"/>
        <d v="2024-12-02T01:28:55Z"/>
        <d v="2024-12-02T00:42:45Z"/>
        <d v="2024-12-02T23:47:40Z"/>
        <d v="2024-12-02T22:03:30Z"/>
        <d v="2024-12-02T19:59:22Z"/>
        <d v="2024-12-02T19:46:43Z"/>
        <d v="2024-12-02T19:38:34Z"/>
        <d v="2024-12-02T19:22:27Z"/>
        <d v="2024-12-02T19:14:57Z"/>
        <d v="2024-12-02T18:51:40Z"/>
        <d v="2024-12-02T17:25:43Z"/>
        <d v="2024-12-02T13:48:59Z"/>
        <d v="2024-12-02T12:51:01Z"/>
        <d v="2024-12-02T09:47:28Z"/>
        <d v="2024-12-02T09:00:57Z"/>
        <d v="2024-12-02T23:45:45Z"/>
        <d v="2024-12-02T23:16:21Z"/>
        <d v="2024-12-02T22:45:48Z"/>
        <d v="2024-12-02T21:38:43Z"/>
        <d v="2024-12-02T19:39:10Z"/>
        <d v="2024-12-02T19:33:29Z"/>
        <d v="2024-12-02T16:56:38Z"/>
        <d v="2024-12-02T13:39:40Z"/>
        <d v="2024-12-02T12:27:27Z"/>
        <d v="2024-12-02T00:13:44Z"/>
        <d v="2024-12-02T13:43:32Z"/>
        <d v="2024-12-02T10:11:54Z"/>
        <d v="2024-12-02T19:51:49Z"/>
        <d v="2024-12-02T19:16:44Z"/>
        <d v="2024-12-02T17:37:15Z"/>
        <d v="2024-12-02T14:41:29Z"/>
        <d v="2024-12-02T14:33:07Z"/>
        <d v="2024-12-02T14:28:44Z"/>
        <d v="2024-12-02T14:10:09Z"/>
        <d v="2024-12-02T11:32:17Z"/>
        <d v="2024-12-02T11:29:21Z"/>
        <d v="2024-12-02T11:17:48Z"/>
        <d v="2024-12-02T10:52:59Z"/>
        <d v="2024-12-02T10:28:43Z"/>
        <d v="2024-12-02T07:11:03Z"/>
        <d v="2024-12-02T06:39:06Z"/>
        <d v="2024-12-02T01:49:55Z"/>
        <d v="2024-12-02T03:45:00Z"/>
        <d v="2024-12-02T05:00:00Z"/>
        <d v="2024-12-02T07:05:00Z"/>
        <d v="2024-12-02T14:47:00Z"/>
        <d v="2024-12-02T16:55:00Z"/>
        <d v="2024-12-02T17:06:00Z"/>
        <d v="2024-12-02T17:35:00Z"/>
        <d v="2024-12-02T18:19:00Z"/>
        <d v="2024-12-02T18:42:00Z"/>
        <d v="2024-12-02T19:48:00Z"/>
        <d v="2024-12-02T22:37:00Z"/>
        <d v="2024-12-02T23:33:00Z"/>
        <d v="2024-12-03T23:24:23Z"/>
        <d v="2024-12-03T23:13:47Z"/>
        <d v="2024-12-03T22:49:51Z"/>
        <d v="2024-12-03T22:17:51Z"/>
        <d v="2024-12-03T21:29:56Z"/>
        <d v="2024-12-03T21:22:48Z"/>
        <d v="2024-12-03T21:01:40Z"/>
        <d v="2024-12-03T21:01:07Z"/>
        <d v="2024-12-03T20:34:58Z"/>
        <d v="2024-12-03T20:03:58Z"/>
        <d v="2024-12-03T19:59:31Z"/>
        <d v="2024-12-03T19:42:36Z"/>
        <d v="2024-12-03T19:27:34Z"/>
        <d v="2024-12-03T19:21:12Z"/>
        <d v="2024-12-03T19:16:44Z"/>
        <d v="2024-12-03T18:57:46Z"/>
        <d v="2024-12-03T18:56:48Z"/>
        <d v="2024-12-03T18:30:00Z"/>
        <d v="2024-12-03T18:17:39Z"/>
        <d v="2024-12-03T18:06:54Z"/>
        <d v="2024-12-03T18:05:50Z"/>
        <d v="2024-12-03T17:37:24Z"/>
        <d v="2024-12-03T17:21:42Z"/>
        <d v="2024-12-03T17:20:39Z"/>
        <d v="2024-12-03T17:01:52Z"/>
        <d v="2024-12-03T16:57:09Z"/>
        <d v="2024-12-03T16:35:06Z"/>
        <d v="2024-12-03T16:30:58Z"/>
        <d v="2024-12-03T16:17:59Z"/>
        <d v="2024-12-03T16:14:41Z"/>
        <d v="2024-12-03T15:59:33Z"/>
        <d v="2024-12-03T15:58:37Z"/>
        <d v="2024-12-03T15:37:15Z"/>
        <d v="2024-12-03T15:19:45Z"/>
        <d v="2024-12-03T12:32:00Z"/>
        <d v="2024-12-03T12:29:31Z"/>
        <d v="2024-12-03T11:54:36Z"/>
        <d v="2024-12-03T11:25:44Z"/>
        <d v="2024-12-03T11:22:26Z"/>
        <d v="2024-12-03T11:11:33Z"/>
        <d v="2024-12-03T11:01:16Z"/>
        <d v="2024-12-03T10:50:41Z"/>
        <d v="2024-12-03T10:48:05Z"/>
        <d v="2024-12-03T10:39:16Z"/>
        <d v="2024-12-03T09:41:45Z"/>
        <d v="2024-12-03T09:12:58Z"/>
        <d v="2024-12-03T04:19:55Z"/>
        <d v="2024-12-03T04:12:02Z"/>
        <d v="2024-12-03T03:43:16Z"/>
        <d v="2024-12-03T03:24:47Z"/>
        <d v="2024-12-03T03:13:53Z"/>
        <d v="2024-12-03T02:47:13Z"/>
        <d v="2024-12-03T02:16:50Z"/>
        <d v="2024-12-03T01:57:17Z"/>
        <d v="2024-12-03T01:44:00Z"/>
        <d v="2024-12-03T01:21:38Z"/>
        <d v="2024-12-03T23:23:58Z"/>
        <d v="2024-12-03T22:09:16Z"/>
        <d v="2024-12-03T21:04:01Z"/>
        <d v="2024-12-03T17:56:20Z"/>
        <d v="2024-12-03T17:21:03Z"/>
        <d v="2024-12-03T13:07:22Z"/>
        <d v="2024-12-03T12:56:31Z"/>
        <d v="2024-12-03T10:23:51Z"/>
        <d v="2024-12-03T10:04:27Z"/>
        <d v="2024-12-03T09:56:48Z"/>
        <d v="2024-12-03T06:25:18Z"/>
        <d v="2024-12-03T06:08:51Z"/>
        <d v="2024-12-03T05:13:03Z"/>
        <d v="2024-12-03T03:17:35Z"/>
        <d v="2024-12-03T00:18:41Z"/>
        <d v="2024-12-03T21:52:15Z"/>
        <d v="2024-12-03T18:29:27Z"/>
        <d v="2024-12-03T17:07:46Z"/>
        <d v="2024-12-03T16:17:51Z"/>
        <d v="2024-12-03T14:43:19Z"/>
        <d v="2024-12-03T11:23:56Z"/>
        <d v="2024-12-03T11:06:11Z"/>
        <d v="2024-12-03T05:44:00Z"/>
        <d v="2024-12-03T03:18:17Z"/>
        <d v="2024-12-03T03:08:15Z"/>
        <d v="2024-12-03T01:57:14Z"/>
        <d v="2024-12-03T01:56:25Z"/>
        <d v="2024-12-03T00:17:03Z"/>
        <d v="2024-12-03T16:05:46Z"/>
        <d v="2024-12-03T15:46:47Z"/>
        <d v="2024-12-03T11:52:14Z"/>
        <d v="2024-12-03T18:10:34Z"/>
        <d v="2024-12-03T16:37:14Z"/>
        <d v="2024-12-03T16:11:39Z"/>
        <d v="2024-12-03T16:10:51Z"/>
        <d v="2024-12-03T15:57:45Z"/>
        <d v="2024-12-03T15:37:29Z"/>
        <d v="2024-12-03T13:52:33Z"/>
        <d v="2024-12-03T13:52:03Z"/>
        <d v="2024-12-03T12:34:42Z"/>
        <d v="2024-12-03T12:23:12Z"/>
        <d v="2024-12-03T11:07:28Z"/>
        <d v="2024-12-03T10:05:49Z"/>
        <d v="2024-12-03T08:39:15Z"/>
        <d v="2024-12-03T07:22:26Z"/>
        <d v="2024-12-03T05:45:06Z"/>
        <d v="2024-12-03T00:36:24Z"/>
        <d v="2024-12-03T01:02:00Z"/>
        <d v="2024-12-03T09:21:00Z"/>
        <d v="2024-12-03T11:20:00Z"/>
        <d v="2024-12-03T16:23:00Z"/>
        <d v="2024-12-03T17:55:00Z"/>
        <d v="2024-12-03T18:27:00Z"/>
        <d v="2024-12-03T18:51:00Z"/>
        <d v="2024-12-03T21:42:00Z"/>
        <d v="2024-12-03T21:58:00Z"/>
        <d v="2024-12-03T22:53:00Z"/>
        <d v="2024-12-03T23:20:00Z"/>
        <d v="2024-12-04T23:56:34Z"/>
        <d v="2024-12-04T23:41:54Z"/>
        <d v="2024-12-04T23:26:03Z"/>
        <d v="2024-12-04T22:45:30Z"/>
        <d v="2024-12-04T21:55:54Z"/>
        <d v="2024-12-04T20:14:52Z"/>
        <d v="2024-12-04T20:06:57Z"/>
        <d v="2024-12-04T19:36:43Z"/>
        <d v="2024-12-04T19:34:15Z"/>
        <d v="2024-12-04T19:14:15Z"/>
        <d v="2024-12-04T19:12:13Z"/>
        <d v="2024-12-04T18:55:51Z"/>
        <d v="2024-12-04T18:55:49Z"/>
        <d v="2024-12-04T18:40:22Z"/>
        <d v="2024-12-04T18:36:42Z"/>
        <d v="2024-12-04T18:21:07Z"/>
        <d v="2024-12-04T18:08:26Z"/>
        <d v="2024-12-04T17:38:36Z"/>
        <d v="2024-12-04T17:20:17Z"/>
        <d v="2024-12-04T16:56:13Z"/>
        <d v="2024-12-04T16:51:53Z"/>
        <d v="2024-12-04T16:41:22Z"/>
        <d v="2024-12-04T16:35:11Z"/>
        <d v="2024-12-04T16:25:55Z"/>
        <d v="2024-12-04T16:15:01Z"/>
        <d v="2024-12-04T16:07:07Z"/>
        <d v="2024-12-04T16:01:36Z"/>
        <d v="2024-12-04T15:47:01Z"/>
        <d v="2024-12-04T15:37:51Z"/>
        <d v="2024-12-04T15:21:54Z"/>
        <d v="2024-12-04T15:18:39Z"/>
        <d v="2024-12-04T14:56:52Z"/>
        <d v="2024-12-04T14:42:24Z"/>
        <d v="2024-12-04T14:15:13Z"/>
        <d v="2024-12-04T14:07:25Z"/>
        <d v="2024-12-04T13:37:06Z"/>
        <d v="2024-12-04T13:17:18Z"/>
        <d v="2024-12-04T13:08:07Z"/>
        <d v="2024-12-04T12:46:44Z"/>
        <d v="2024-12-04T12:46:02Z"/>
        <d v="2024-12-04T12:21:50Z"/>
        <d v="2024-12-04T12:10:40Z"/>
        <d v="2024-12-04T10:28:02Z"/>
        <d v="2024-12-04T09:15:05Z"/>
        <d v="2024-12-04T09:09:12Z"/>
        <d v="2024-12-04T08:35:47Z"/>
        <d v="2024-12-04T08:14:04Z"/>
        <d v="2024-12-04T07:56:52Z"/>
        <d v="2024-12-04T06:53:40Z"/>
        <d v="2024-12-04T06:38:12Z"/>
        <d v="2024-12-04T06:05:27Z"/>
        <d v="2024-12-04T04:38:22Z"/>
        <d v="2024-12-04T04:11:30Z"/>
        <d v="2024-12-04T03:08:32Z"/>
        <d v="2024-12-04T02:45:17Z"/>
        <d v="2024-12-04T02:33:51Z"/>
        <d v="2024-12-04T00:25:53Z"/>
        <d v="2024-12-04T20:58:58Z"/>
        <d v="2024-12-04T20:31:37Z"/>
        <d v="2024-12-04T20:26:08Z"/>
        <d v="2024-12-04T18:31:35Z"/>
        <d v="2024-12-04T18:25:53Z"/>
        <d v="2024-12-04T11:13:40Z"/>
        <d v="2024-12-04T11:07:50Z"/>
        <d v="2024-12-04T09:52:17Z"/>
        <d v="2024-12-04T08:41:05Z"/>
        <d v="2024-12-04T05:44:27Z"/>
        <d v="2024-12-04T00:27:57Z"/>
        <d v="2024-12-04T18:36:47Z"/>
        <d v="2024-12-04T18:32:09Z"/>
        <d v="2024-12-04T16:30:39Z"/>
        <d v="2024-12-04T16:17:17Z"/>
        <d v="2024-12-04T13:26:33Z"/>
        <d v="2024-12-04T12:41:56Z"/>
        <d v="2024-12-04T11:47:43Z"/>
        <d v="2024-12-04T02:45:35Z"/>
        <d v="2024-12-04T00:54:58Z"/>
        <d v="2024-12-04T00:33:45Z"/>
        <d v="2024-12-04T20:09:05Z"/>
        <d v="2024-12-04T17:29:21Z"/>
        <d v="2024-12-04T17:03:14Z"/>
        <d v="2024-12-04T16:32:44Z"/>
        <d v="2024-12-04T14:01:18Z"/>
        <d v="2024-12-04T10:31:36Z"/>
        <d v="2024-12-04T18:09:41Z"/>
        <d v="2024-12-04T12:54:58Z"/>
        <d v="2024-12-04T09:57:01Z"/>
        <d v="2024-12-04T23:46:12Z"/>
        <d v="2024-12-04T22:16:53Z"/>
        <d v="2024-12-04T20:58:17Z"/>
        <d v="2024-12-04T19:13:32Z"/>
        <d v="2024-12-04T18:37:51Z"/>
        <d v="2024-12-04T17:08:33Z"/>
        <d v="2024-12-04T17:07:44Z"/>
        <d v="2024-12-04T16:52:19Z"/>
        <d v="2024-12-04T16:37:05Z"/>
        <d v="2024-12-04T16:05:40Z"/>
        <d v="2024-12-04T15:50:06Z"/>
        <d v="2024-12-04T13:02:17Z"/>
        <d v="2024-12-04T13:02:15Z"/>
        <d v="2024-12-04T11:37:48Z"/>
        <d v="2024-12-04T11:28:55Z"/>
        <d v="2024-12-04T10:48:48Z"/>
        <d v="2024-12-04T09:45:18Z"/>
        <d v="2024-12-04T09:33:05Z"/>
        <d v="2024-12-04T09:22:12Z"/>
        <d v="2024-12-04T07:30:43Z"/>
        <d v="2024-12-04T06:30:11Z"/>
        <d v="2024-12-04T01:18:49Z"/>
        <d v="2024-12-04T01:14:56Z"/>
        <d v="2024-12-04T00:33:00Z"/>
        <d v="2024-12-04T02:01:00Z"/>
        <d v="2024-12-04T05:41:00Z"/>
        <d v="2024-12-04T07:23:00Z"/>
        <d v="2024-12-04T07:35:00Z"/>
        <d v="2024-12-04T09:39:00Z"/>
        <d v="2024-12-04T09:49:00Z"/>
        <d v="2024-12-04T10:12:00Z"/>
        <d v="2024-12-04T10:37:00Z"/>
        <d v="2024-12-04T11:32:00Z"/>
        <d v="2024-12-04T12:06:00Z"/>
        <d v="2024-12-04T12:07:00Z"/>
        <d v="2024-12-04T15:37:00Z"/>
        <d v="2024-12-04T16:24:00Z"/>
        <d v="2024-12-04T18:30:00Z"/>
        <d v="2024-12-05T21:36:41Z"/>
        <d v="2024-12-05T21:25:29Z"/>
        <d v="2024-12-05T21:24:29Z"/>
        <d v="2024-12-05T21:11:07Z"/>
        <d v="2024-12-05T20:56:48Z"/>
        <d v="2024-12-05T20:26:45Z"/>
        <d v="2024-12-05T20:19:00Z"/>
        <d v="2024-12-05T19:49:16Z"/>
        <d v="2024-12-05T19:43:01Z"/>
        <d v="2024-12-05T19:34:28Z"/>
        <d v="2024-12-05T19:27:50Z"/>
        <d v="2024-12-05T19:25:59Z"/>
        <d v="2024-12-05T19:12:07Z"/>
        <d v="2024-12-05T19:03:51Z"/>
        <d v="2024-12-05T18:42:10Z"/>
        <d v="2024-12-05T18:22:20Z"/>
        <d v="2024-12-05T17:39:04Z"/>
        <d v="2024-12-05T17:19:19Z"/>
        <d v="2024-12-05T17:18:32Z"/>
        <d v="2024-12-05T17:14:47Z"/>
        <d v="2024-12-05T16:54:54Z"/>
        <d v="2024-12-05T16:19:05Z"/>
        <d v="2024-12-05T14:54:45Z"/>
        <d v="2024-12-05T14:31:46Z"/>
        <d v="2024-12-05T14:28:46Z"/>
        <d v="2024-12-05T14:12:44Z"/>
        <d v="2024-12-05T14:11:26Z"/>
        <d v="2024-12-05T13:31:30Z"/>
        <d v="2024-12-05T13:19:23Z"/>
        <d v="2024-12-05T12:15:06Z"/>
        <d v="2024-12-05T12:06:35Z"/>
        <d v="2024-12-05T11:35:08Z"/>
        <d v="2024-12-05T11:17:53Z"/>
        <d v="2024-12-05T10:42:16Z"/>
        <d v="2024-12-05T10:26:52Z"/>
        <d v="2024-12-05T10:24:12Z"/>
        <d v="2024-12-05T10:20:41Z"/>
        <d v="2024-12-05T09:35:12Z"/>
        <d v="2024-12-05T09:28:47Z"/>
        <d v="2024-12-05T09:21:40Z"/>
        <d v="2024-12-05T08:27:55Z"/>
        <d v="2024-12-05T08:04:42Z"/>
        <d v="2024-12-05T07:29:10Z"/>
        <d v="2024-12-05T06:55:54Z"/>
        <d v="2024-12-05T06:32:56Z"/>
        <d v="2024-12-05T06:12:57Z"/>
        <d v="2024-12-05T05:42:52Z"/>
        <d v="2024-12-05T05:33:57Z"/>
        <d v="2024-12-05T03:29:00Z"/>
        <d v="2024-12-05T02:54:53Z"/>
        <d v="2024-12-05T02:36:14Z"/>
        <d v="2024-12-05T01:55:20Z"/>
        <d v="2024-12-05T01:27:04Z"/>
        <d v="2024-12-05T00:23:08Z"/>
        <d v="2024-12-05T00:17:08Z"/>
        <d v="2024-12-05T19:10:24Z"/>
        <d v="2024-12-05T18:07:54Z"/>
        <d v="2024-12-05T17:42:18Z"/>
        <d v="2024-12-05T17:06:04Z"/>
        <d v="2024-12-05T11:10:49Z"/>
        <d v="2024-12-05T09:42:28Z"/>
        <d v="2024-12-05T05:31:03Z"/>
        <d v="2024-12-05T04:55:44Z"/>
        <d v="2024-12-05T04:44:36Z"/>
        <d v="2024-12-05T04:24:47Z"/>
        <d v="2024-12-05T04:18:18Z"/>
        <d v="2024-12-05T23:07:53Z"/>
        <d v="2024-12-05T22:44:40Z"/>
        <d v="2024-12-05T18:52:48Z"/>
        <d v="2024-12-05T14:51:58Z"/>
        <d v="2024-12-05T14:13:40Z"/>
        <d v="2024-12-05T12:06:02Z"/>
        <d v="2024-12-05T12:05:27Z"/>
        <d v="2024-12-05T11:36:36Z"/>
        <d v="2024-12-05T11:30:55Z"/>
        <d v="2024-12-05T11:16:15Z"/>
        <d v="2024-12-05T11:06:01Z"/>
        <d v="2024-12-05T07:25:02Z"/>
        <d v="2024-12-05T04:07:55Z"/>
        <d v="2024-12-05T03:59:12Z"/>
        <d v="2024-12-05T01:12:40Z"/>
        <d v="2024-12-05T00:05:27Z"/>
        <d v="2024-12-05T19:21:07Z"/>
        <d v="2024-12-05T11:24:28Z"/>
        <d v="2024-12-05T10:37:41Z"/>
        <d v="2024-12-05T09:18:52Z"/>
        <d v="2024-12-05T05:53:28Z"/>
        <d v="2024-12-05T05:29:49Z"/>
        <d v="2024-12-05T19:44:04Z"/>
        <d v="2024-12-05T10:09:12Z"/>
        <d v="2024-12-05T09:49:45Z"/>
        <d v="2024-12-05T23:37:19Z"/>
        <d v="2024-12-05T21:30:27Z"/>
        <d v="2024-12-05T18:52:24Z"/>
        <d v="2024-12-05T18:51:40Z"/>
        <d v="2024-12-05T18:08:44Z"/>
        <d v="2024-12-05T17:58:10Z"/>
        <d v="2024-12-05T15:20:52Z"/>
        <d v="2024-12-05T14:57:25Z"/>
        <d v="2024-12-05T13:04:12Z"/>
        <d v="2024-12-05T11:23:28Z"/>
        <d v="2024-12-05T11:15:41Z"/>
        <d v="2024-12-05T11:04:02Z"/>
        <d v="2024-12-05T09:04:31Z"/>
        <d v="2024-12-05T08:22:10Z"/>
        <d v="2024-12-05T06:22:35Z"/>
        <d v="2024-12-05T04:45:30Z"/>
        <d v="2024-12-05T04:00:10Z"/>
        <d v="2024-12-05T03:46:02Z"/>
        <d v="2024-12-05T01:30:40Z"/>
        <d v="2024-12-05T01:24:14Z"/>
        <d v="2024-12-05T00:35:33Z"/>
        <d v="2024-12-05T00:50:00Z"/>
        <d v="2024-12-05T02:51:00Z"/>
        <d v="2024-12-05T05:14:00Z"/>
        <d v="2024-12-05T08:56:00Z"/>
        <d v="2024-12-05T10:02:00Z"/>
        <d v="2024-12-05T11:06:00Z"/>
        <d v="2024-12-05T16:14:00Z"/>
        <d v="2024-12-05T17:49:00Z"/>
        <d v="2024-12-05T17:58:00Z"/>
        <d v="2024-12-05T18:29:00Z"/>
        <d v="2024-12-05T18:32:00Z"/>
        <d v="2024-12-05T18:55:00Z"/>
        <d v="2024-12-05T20:49:00Z"/>
        <d v="2024-12-05T21:40:00Z"/>
        <d v="2024-12-06T00:00:00Z"/>
        <d v="2024-12-05T00:00:00Z"/>
        <d v="2024-12-06T23:05:48Z"/>
        <d v="2024-12-06T22:28:44Z"/>
        <d v="2024-12-06T22:17:40Z"/>
        <d v="2024-12-06T21:39:43Z"/>
        <d v="2024-12-06T21:18:55Z"/>
        <d v="2024-12-06T21:07:32Z"/>
        <d v="2024-12-06T21:00:12Z"/>
        <d v="2024-12-06T20:19:35Z"/>
        <d v="2024-12-06T20:16:27Z"/>
        <d v="2024-12-06T19:54:54Z"/>
        <d v="2024-12-06T19:53:25Z"/>
        <d v="2024-12-06T19:47:07Z"/>
        <d v="2024-12-06T19:37:56Z"/>
        <d v="2024-12-06T18:25:17Z"/>
        <d v="2024-12-06T18:23:07Z"/>
        <d v="2024-12-06T18:07:31Z"/>
        <d v="2024-12-06T18:03:00Z"/>
        <d v="2024-12-06T18:02:59Z"/>
        <d v="2024-12-06T17:52:55Z"/>
        <d v="2024-12-06T17:48:26Z"/>
        <d v="2024-12-06T17:40:11Z"/>
        <d v="2024-12-06T17:21:25Z"/>
        <d v="2024-12-06T17:13:06Z"/>
        <d v="2024-12-06T16:55:32Z"/>
        <d v="2024-12-06T16:31:03Z"/>
        <d v="2024-12-06T15:50:51Z"/>
        <d v="2024-12-06T14:18:46Z"/>
        <d v="2024-12-06T14:11:16Z"/>
        <d v="2024-12-06T14:03:02Z"/>
        <d v="2024-12-06T13:59:22Z"/>
        <d v="2024-12-06T13:41:52Z"/>
        <d v="2024-12-06T13:27:05Z"/>
        <d v="2024-12-06T13:07:20Z"/>
        <d v="2024-12-06T12:48:47Z"/>
        <d v="2024-12-06T12:28:13Z"/>
        <d v="2024-12-06T12:11:24Z"/>
        <d v="2024-12-06T11:48:41Z"/>
        <d v="2024-12-06T11:27:54Z"/>
        <d v="2024-12-06T10:22:46Z"/>
        <d v="2024-12-06T10:06:27Z"/>
        <d v="2024-12-06T09:34:31Z"/>
        <d v="2024-12-06T08:59:39Z"/>
        <d v="2024-12-06T08:39:37Z"/>
        <d v="2024-12-06T07:59:25Z"/>
        <d v="2024-12-06T07:36:43Z"/>
        <d v="2024-12-06T07:03:39Z"/>
        <d v="2024-12-06T06:32:21Z"/>
        <d v="2024-12-06T06:00:33Z"/>
        <d v="2024-12-06T05:57:23Z"/>
        <d v="2024-12-06T05:40:24Z"/>
        <d v="2024-12-06T05:15:25Z"/>
        <d v="2024-12-06T03:52:23Z"/>
        <d v="2024-12-06T03:32:12Z"/>
        <d v="2024-12-06T02:17:18Z"/>
        <d v="2024-12-06T02:02:41Z"/>
        <d v="2024-12-06T01:59:20Z"/>
        <d v="2024-12-06T01:28:02Z"/>
        <d v="2024-12-06T00:53:31Z"/>
        <d v="2024-12-06T00:33:10Z"/>
        <d v="2024-12-06T23:53:13Z"/>
        <d v="2024-12-06T22:45:18Z"/>
        <d v="2024-12-06T18:48:16Z"/>
        <d v="2024-12-06T16:49:39Z"/>
        <d v="2024-12-06T16:15:01Z"/>
        <d v="2024-12-06T15:07:25Z"/>
        <d v="2024-12-06T13:51:29Z"/>
        <d v="2024-12-06T13:29:15Z"/>
        <d v="2024-12-06T12:59:35Z"/>
        <d v="2024-12-06T12:06:12Z"/>
        <d v="2024-12-06T08:47:30Z"/>
        <d v="2024-12-06T08:37:13Z"/>
        <d v="2024-12-06T08:15:32Z"/>
        <d v="2024-12-06T08:05:39Z"/>
        <d v="2024-12-06T08:01:16Z"/>
        <d v="2024-12-06T00:52:43Z"/>
        <d v="2024-12-06T23:20:07Z"/>
        <d v="2024-12-06T23:16:38Z"/>
        <d v="2024-12-06T22:36:49Z"/>
        <d v="2024-12-06T17:40:05Z"/>
        <d v="2024-12-06T16:37:26Z"/>
        <d v="2024-12-06T12:50:07Z"/>
        <d v="2024-12-06T12:28:42Z"/>
        <d v="2024-12-06T10:40:16Z"/>
        <d v="2024-12-06T10:07:56Z"/>
        <d v="2024-12-06T00:04:09Z"/>
        <d v="2024-12-06T19:55:58Z"/>
        <d v="2024-12-06T10:04:16Z"/>
        <d v="2024-12-06T11:14:32Z"/>
        <d v="2024-12-06T10:52:14Z"/>
        <d v="2024-12-06T09:25:06Z"/>
        <d v="2024-12-06T07:53:33Z"/>
        <d v="2024-12-06T07:22:29Z"/>
        <d v="2024-12-06T06:50:39Z"/>
        <d v="2024-12-06T05:12:44Z"/>
        <d v="2024-12-06T05:04:55Z"/>
        <d v="2024-12-06T04:48:44Z"/>
        <d v="2024-12-06T04:47:05Z"/>
        <d v="2024-12-06T02:39:38Z"/>
        <d v="2024-12-06T02:09:59Z"/>
        <d v="2024-12-06T01:39:26Z"/>
        <d v="2024-12-06T00:59:15Z"/>
        <d v="2024-12-06T00:10:49Z"/>
        <d v="2024-12-07T23:51:54Z"/>
        <d v="2024-12-07T23:44:39Z"/>
        <d v="2024-12-07T23:34:18Z"/>
        <d v="2024-12-07T23:18:36Z"/>
        <d v="2024-12-07T22:45:05Z"/>
        <d v="2024-12-07T21:44:28Z"/>
        <d v="2024-12-07T19:51:18Z"/>
        <d v="2024-12-07T19:41:44Z"/>
        <d v="2024-12-07T18:04:34Z"/>
        <d v="2024-12-07T18:00:19Z"/>
        <d v="2024-12-07T17:45:25Z"/>
        <d v="2024-12-07T17:31:48Z"/>
        <d v="2024-12-07T17:24:50Z"/>
        <d v="2024-12-07T17:06:22Z"/>
        <d v="2024-12-07T17:02:09Z"/>
        <d v="2024-12-07T16:48:39Z"/>
        <d v="2024-12-07T16:43:48Z"/>
        <d v="2024-12-07T16:30:05Z"/>
        <d v="2024-12-07T16:19:58Z"/>
        <d v="2024-12-07T16:16:08Z"/>
        <d v="2024-12-07T16:03:00Z"/>
        <d v="2024-12-07T16:01:49Z"/>
        <d v="2024-12-07T13:34:55Z"/>
        <d v="2024-12-07T13:12:33Z"/>
        <d v="2024-12-07T13:12:32Z"/>
        <d v="2024-12-07T13:02:12Z"/>
        <d v="2024-12-07T12:58:49Z"/>
        <d v="2024-12-07T12:37:55Z"/>
        <d v="2024-12-07T12:32:10Z"/>
        <d v="2024-12-07T12:23:36Z"/>
        <d v="2024-12-07T12:22:15Z"/>
        <d v="2024-12-07T12:18:24Z"/>
        <d v="2024-12-07T12:18:23Z"/>
        <d v="2024-12-07T12:05:48Z"/>
        <d v="2024-12-07T11:44:43Z"/>
        <d v="2024-12-07T11:24:51Z"/>
        <d v="2024-12-07T11:00:51Z"/>
        <d v="2024-12-07T10:39:34Z"/>
        <d v="2024-12-07T10:33:26Z"/>
        <d v="2024-12-07T10:33:25Z"/>
        <d v="2024-12-07T10:19:02Z"/>
        <d v="2024-12-07T09:39:56Z"/>
        <d v="2024-12-07T09:00:21Z"/>
        <d v="2024-12-07T08:43:40Z"/>
        <d v="2024-12-07T08:14:34Z"/>
        <d v="2024-12-07T08:12:39Z"/>
        <d v="2024-12-07T07:54:35Z"/>
        <d v="2024-12-07T06:47:48Z"/>
        <d v="2024-12-07T06:46:10Z"/>
        <d v="2024-12-07T06:16:13Z"/>
        <d v="2024-12-07T05:52:55Z"/>
        <d v="2024-12-07T04:52:46Z"/>
        <d v="2024-12-07T03:57:38Z"/>
        <d v="2024-12-07T03:35:38Z"/>
        <d v="2024-12-07T03:28:05Z"/>
        <d v="2024-12-07T03:04:36Z"/>
        <d v="2024-12-07T02:56:23Z"/>
        <d v="2024-12-07T02:26:34Z"/>
        <d v="2024-12-07T02:24:52Z"/>
        <d v="2024-12-07T01:46:38Z"/>
        <d v="2024-12-07T00:48:09Z"/>
        <d v="2024-12-07T00:28:34Z"/>
        <d v="2024-12-07T18:09:37Z"/>
        <d v="2024-12-07T11:47:13Z"/>
        <d v="2024-12-07T10:31:50Z"/>
        <d v="2024-12-07T06:39:02Z"/>
        <d v="2024-12-07T03:34:24Z"/>
        <d v="2024-12-07T01:14:16Z"/>
        <d v="2024-12-07T00:21:10Z"/>
        <d v="2024-12-07T23:51:36Z"/>
        <d v="2024-12-07T03:55:51Z"/>
        <d v="2024-12-07T02:09:25Z"/>
        <d v="2024-12-07T19:16:21Z"/>
        <d v="2024-12-07T15:20:46Z"/>
        <d v="2024-12-07T21:56:24Z"/>
        <d v="2024-12-07T13:01:16Z"/>
        <d v="2024-12-07T12:18:18Z"/>
        <d v="2024-12-07T21:17:39Z"/>
        <d v="2024-12-07T20:57:21Z"/>
        <d v="2024-12-07T20:17:20Z"/>
        <d v="2024-12-07T18:18:36Z"/>
        <d v="2024-12-07T18:06:10Z"/>
        <d v="2024-12-07T18:01:49Z"/>
        <d v="2024-12-07T15:39:49Z"/>
        <d v="2024-12-07T13:31:58Z"/>
        <d v="2024-12-07T12:54:40Z"/>
        <d v="2024-12-07T12:37:51Z"/>
        <d v="2024-12-07T11:51:40Z"/>
        <d v="2024-12-07T11:22:24Z"/>
        <d v="2024-12-07T09:59:06Z"/>
        <d v="2024-12-07T09:38:46Z"/>
        <d v="2024-12-07T09:20:37Z"/>
        <d v="2024-12-07T09:06:03Z"/>
        <d v="2024-12-07T07:58:09Z"/>
        <d v="2024-12-07T07:14:33Z"/>
        <d v="2024-12-07T07:02:17Z"/>
        <d v="2024-12-07T06:56:01Z"/>
        <d v="2024-12-07T05:36:01Z"/>
        <d v="2024-12-07T03:18:50Z"/>
        <d v="2024-12-07T02:53:00Z"/>
        <d v="2024-12-07T00:18:00Z"/>
        <d v="2024-12-07T01:15:00Z"/>
        <d v="2024-12-07T02:48:00Z"/>
        <d v="2024-12-07T07:35:00Z"/>
        <d v="2024-12-07T08:37:00Z"/>
        <d v="2024-12-07T09:34:00Z"/>
        <d v="2024-12-07T09:39:00Z"/>
        <d v="2024-12-07T15:39:00Z"/>
        <d v="2024-12-07T16:32:00Z"/>
        <d v="2024-12-07T17:14:00Z"/>
        <d v="2024-12-07T17:43:00Z"/>
        <d v="2024-12-07T19:36:00Z"/>
        <d v="2024-12-07T21:09:00Z"/>
        <d v="2024-12-07T21:11:00Z"/>
        <d v="2024-12-07T00:00:00Z"/>
        <d v="2024-12-08T21:23:26Z"/>
        <d v="2024-12-08T19:23:09Z"/>
        <d v="2024-12-08T18:48:47Z"/>
        <d v="2024-12-08T18:10:57Z"/>
        <d v="2024-12-08T16:59:27Z"/>
        <d v="2024-12-08T16:33:40Z"/>
        <d v="2024-12-08T16:31:28Z"/>
        <d v="2024-12-08T16:10:58Z"/>
        <d v="2024-12-08T15:53:16Z"/>
        <d v="2024-12-08T15:40:02Z"/>
        <d v="2024-12-08T15:16:53Z"/>
        <d v="2024-12-08T15:11:07Z"/>
        <d v="2024-12-08T14:45:05Z"/>
        <d v="2024-12-08T14:31:36Z"/>
        <d v="2024-12-08T14:20:14Z"/>
        <d v="2024-12-08T14:03:42Z"/>
        <d v="2024-12-08T13:51:41Z"/>
        <d v="2024-12-08T13:48:43Z"/>
        <d v="2024-12-08T13:45:42Z"/>
        <d v="2024-12-08T13:42:35Z"/>
        <d v="2024-12-08T13:36:58Z"/>
        <d v="2024-12-08T13:34:19Z"/>
        <d v="2024-12-08T13:31:45Z"/>
        <d v="2024-12-08T13:28:39Z"/>
        <d v="2024-12-08T13:20:19Z"/>
        <d v="2024-12-08T12:12:54Z"/>
        <d v="2024-12-08T11:53:30Z"/>
        <d v="2024-12-08T11:43:44Z"/>
        <d v="2024-12-08T11:31:03Z"/>
        <d v="2024-12-08T11:26:13Z"/>
        <d v="2024-12-08T11:08:59Z"/>
        <d v="2024-12-08T10:58:00Z"/>
        <d v="2024-12-08T10:55:28Z"/>
        <d v="2024-12-08T10:03:31Z"/>
        <d v="2024-12-08T09:46:04Z"/>
        <d v="2024-12-08T08:56:00Z"/>
        <d v="2024-12-08T08:45:25Z"/>
        <d v="2024-12-08T08:28:46Z"/>
        <d v="2024-12-08T07:59:38Z"/>
        <d v="2024-12-08T07:17:50Z"/>
        <d v="2024-12-08T06:59:16Z"/>
        <d v="2024-12-08T06:20:00Z"/>
        <d v="2024-12-08T05:24:40Z"/>
        <d v="2024-12-08T04:03:55Z"/>
        <d v="2024-12-08T03:05:11Z"/>
        <d v="2024-12-08T03:03:13Z"/>
        <d v="2024-12-08T02:37:08Z"/>
        <d v="2024-12-08T02:33:48Z"/>
        <d v="2024-12-08T02:20:39Z"/>
        <d v="2024-12-08T01:56:03Z"/>
        <d v="2024-12-08T01:50:11Z"/>
        <d v="2024-12-08T01:30:11Z"/>
        <d v="2024-12-08T01:01:02Z"/>
        <d v="2024-12-08T00:49:45Z"/>
        <d v="2024-12-08T00:31:41Z"/>
        <d v="2024-12-08T00:16:07Z"/>
        <d v="2024-12-08T22:36:31Z"/>
        <d v="2024-12-08T22:20:48Z"/>
        <d v="2024-12-08T20:27:34Z"/>
        <d v="2024-12-08T17:57:22Z"/>
        <d v="2024-12-08T17:12:36Z"/>
        <d v="2024-12-08T14:07:24Z"/>
        <d v="2024-12-08T11:48:13Z"/>
        <d v="2024-12-08T01:18:40Z"/>
        <d v="2024-12-08T00:03:32Z"/>
        <d v="2024-12-08T23:18:40Z"/>
        <d v="2024-12-08T21:51:23Z"/>
        <d v="2024-12-08T21:14:35Z"/>
        <d v="2024-12-08T20:55:52Z"/>
        <d v="2024-12-08T20:43:11Z"/>
        <d v="2024-12-08T20:32:51Z"/>
        <d v="2024-12-08T17:40:22Z"/>
        <d v="2024-12-08T12:29:58Z"/>
        <d v="2024-12-08T10:47:11Z"/>
        <d v="2024-12-08T00:11:28Z"/>
        <d v="2024-12-08T23:26:44Z"/>
        <d v="2024-12-08T22:19:05Z"/>
        <d v="2024-12-08T11:42:06Z"/>
        <d v="2024-12-08T06:16:20Z"/>
        <d v="2024-12-08T15:37:06Z"/>
        <d v="2024-12-08T10:34:12Z"/>
        <d v="2024-12-08T04:53:30Z"/>
        <d v="2024-12-08T20:32:37Z"/>
        <d v="2024-12-08T19:34:31Z"/>
        <d v="2024-12-08T19:19:18Z"/>
        <d v="2024-12-08T18:52:59Z"/>
        <d v="2024-12-08T18:52:44Z"/>
        <d v="2024-12-08T18:38:45Z"/>
        <d v="2024-12-08T18:37:59Z"/>
        <d v="2024-12-08T17:11:40Z"/>
        <d v="2024-12-08T17:10:21Z"/>
        <d v="2024-12-08T15:32:31Z"/>
        <d v="2024-12-08T14:26:58Z"/>
        <d v="2024-12-08T14:09:26Z"/>
        <d v="2024-12-08T13:19:29Z"/>
        <d v="2024-12-08T12:29:59Z"/>
        <d v="2024-12-08T11:59:28Z"/>
        <d v="2024-12-08T11:17:34Z"/>
        <d v="2024-12-08T11:09:29Z"/>
        <d v="2024-12-08T10:12:14Z"/>
        <d v="2024-12-08T10:01:42Z"/>
        <d v="2024-12-08T09:33:00Z"/>
        <d v="2024-12-08T09:32:10Z"/>
        <d v="2024-12-08T08:40:25Z"/>
        <d v="2024-12-08T08:09:00Z"/>
        <d v="2024-12-08T07:45:47Z"/>
        <d v="2024-12-08T06:49:06Z"/>
        <d v="2024-12-08T02:18:33Z"/>
        <d v="2024-12-08T01:40:06Z"/>
        <d v="2024-12-08T01:18:55Z"/>
        <d v="2024-12-08T00:45:30Z"/>
        <d v="2024-12-08T00:10:28Z"/>
        <d v="2024-12-08T00:27:00Z"/>
        <d v="2024-12-08T05:33:00Z"/>
        <d v="2024-12-08T07:44:00Z"/>
        <d v="2024-12-08T11:58:00Z"/>
        <d v="2024-12-08T12:57:00Z"/>
        <d v="2024-12-08T19:22:00Z"/>
        <d v="2024-12-08T20:31:00Z"/>
        <d v="2024-12-08T22:29:00Z"/>
        <d v="2024-12-08T22:58:00Z"/>
        <d v="2024-12-08T23:04:00Z"/>
        <d v="2024-12-08T23:12:00Z"/>
        <d v="2024-12-08T23:16:00Z"/>
        <d v="2024-12-08T00:00:00Z"/>
        <d v="2024-12-09T23:50:33Z"/>
        <d v="2024-12-09T22:43:00Z"/>
        <d v="2024-12-09T22:34:45Z"/>
        <d v="2024-12-09T22:03:33Z"/>
        <d v="2024-12-09T21:47:55Z"/>
        <d v="2024-12-09T20:57:02Z"/>
        <d v="2024-12-09T20:16:34Z"/>
        <d v="2024-12-09T20:04:13Z"/>
        <d v="2024-12-09T19:45:46Z"/>
        <d v="2024-12-09T19:39:24Z"/>
        <d v="2024-12-09T19:28:39Z"/>
        <d v="2024-12-09T19:13:05Z"/>
        <d v="2024-12-09T19:12:00Z"/>
        <d v="2024-12-09T18:51:58Z"/>
        <d v="2024-12-09T18:39:35Z"/>
        <d v="2024-12-09T18:37:35Z"/>
        <d v="2024-12-09T18:14:58Z"/>
        <d v="2024-12-09T18:06:07Z"/>
        <d v="2024-12-09T17:50:18Z"/>
        <d v="2024-12-09T17:42:25Z"/>
        <d v="2024-12-09T17:27:43Z"/>
        <d v="2024-12-09T17:21:42Z"/>
        <d v="2024-12-09T17:07:20Z"/>
        <d v="2024-12-09T17:04:26Z"/>
        <d v="2024-12-09T16:03:21Z"/>
        <d v="2024-12-09T15:41:11Z"/>
        <d v="2024-12-09T14:56:26Z"/>
        <d v="2024-12-09T14:55:10Z"/>
        <d v="2024-12-09T14:39:27Z"/>
        <d v="2024-12-09T13:59:04Z"/>
        <d v="2024-12-09T13:34:55Z"/>
        <d v="2024-12-09T13:13:53Z"/>
        <d v="2024-12-09T12:48:37Z"/>
        <d v="2024-12-09T12:41:29Z"/>
        <d v="2024-12-09T12:33:49Z"/>
        <d v="2024-12-09T10:32:33Z"/>
        <d v="2024-12-09T09:31:26Z"/>
        <d v="2024-12-09T08:17:29Z"/>
        <d v="2024-12-09T07:29:42Z"/>
        <d v="2024-12-09T06:51:23Z"/>
        <d v="2024-12-09T06:03:34Z"/>
        <d v="2024-12-09T06:03:09Z"/>
        <d v="2024-12-09T04:15:58Z"/>
        <d v="2024-12-09T02:05:29Z"/>
        <d v="2024-12-09T00:03:40Z"/>
        <d v="2024-12-09T21:47:44Z"/>
        <d v="2024-12-09T20:14:55Z"/>
        <d v="2024-12-09T16:47:46Z"/>
        <d v="2024-12-09T14:51:44Z"/>
        <d v="2024-12-09T14:29:08Z"/>
        <d v="2024-12-09T14:03:01Z"/>
        <d v="2024-12-09T12:03:40Z"/>
        <d v="2024-12-09T09:03:57Z"/>
        <d v="2024-12-09T08:45:20Z"/>
        <d v="2024-12-09T21:30:10Z"/>
        <d v="2024-12-09T20:25:56Z"/>
        <d v="2024-12-09T19:05:15Z"/>
        <d v="2024-12-09T17:27:27Z"/>
        <d v="2024-12-09T13:23:26Z"/>
        <d v="2024-12-09T12:43:06Z"/>
        <d v="2024-12-09T10:27:59Z"/>
        <d v="2024-12-09T05:55:55Z"/>
        <d v="2024-12-09T05:23:22Z"/>
        <d v="2024-12-09T01:57:37Z"/>
        <d v="2024-12-09T09:47:05Z"/>
        <d v="2024-12-09T17:16:58Z"/>
        <d v="2024-12-09T14:07:59Z"/>
        <d v="2024-12-09T14:00:21Z"/>
        <d v="2024-12-09T13:37:50Z"/>
        <d v="2024-12-09T10:09:03Z"/>
        <d v="2024-12-09T10:03:22Z"/>
        <d v="2024-12-09T09:41:43Z"/>
        <d v="2024-12-09T09:28:52Z"/>
        <d v="2024-12-09T19:37:01Z"/>
        <d v="2024-12-09T18:36:22Z"/>
        <d v="2024-12-09T18:17:11Z"/>
        <d v="2024-12-09T16:01:37Z"/>
        <d v="2024-12-09T15:45:43Z"/>
        <d v="2024-12-09T14:57:49Z"/>
        <d v="2024-12-09T13:49:58Z"/>
        <d v="2024-12-09T13:48:31Z"/>
        <d v="2024-12-09T13:10:47Z"/>
        <d v="2024-12-09T13:10:05Z"/>
        <d v="2024-12-09T12:32:09Z"/>
        <d v="2024-12-09T12:15:24Z"/>
        <d v="2024-12-09T10:43:48Z"/>
        <d v="2024-12-09T09:13:17Z"/>
        <d v="2024-12-09T06:59:07Z"/>
        <d v="2024-12-09T06:11:51Z"/>
        <d v="2024-12-09T05:49:28Z"/>
        <d v="2024-12-09T03:29:58Z"/>
        <d v="2024-12-09T03:17:03Z"/>
        <d v="2024-12-09T02:16:58Z"/>
        <d v="2024-12-09T01:48:18Z"/>
        <d v="2024-12-09T01:04:00Z"/>
        <d v="2024-12-09T03:14:00Z"/>
        <d v="2024-12-09T11:00:00Z"/>
        <d v="2024-12-09T11:53:00Z"/>
        <d v="2024-12-09T12:56:00Z"/>
        <d v="2024-12-09T13:36:00Z"/>
        <d v="2024-12-09T13:47:00Z"/>
        <d v="2024-12-09T14:53:00Z"/>
        <d v="2024-12-09T14:55:00Z"/>
        <d v="2024-12-09T17:32:00Z"/>
        <d v="2024-12-09T19:56:00Z"/>
        <d v="2024-12-09T20:51:00Z"/>
        <d v="2024-12-09T23:15:00Z"/>
        <d v="2024-12-09T23:16:00Z"/>
        <d v="2024-12-10T23:35:53Z"/>
        <d v="2024-12-10T23:06:24Z"/>
        <d v="2024-12-10T22:45:16Z"/>
        <d v="2024-12-10T22:31:30Z"/>
        <d v="2024-12-10T22:23:53Z"/>
        <d v="2024-12-10T21:22:16Z"/>
        <d v="2024-12-10T21:18:56Z"/>
        <d v="2024-12-10T20:37:26Z"/>
        <d v="2024-12-10T20:20:13Z"/>
        <d v="2024-12-10T19:50:11Z"/>
        <d v="2024-12-10T19:29:13Z"/>
        <d v="2024-12-10T19:23:19Z"/>
        <d v="2024-12-10T19:06:35Z"/>
        <d v="2024-12-10T18:58:02Z"/>
        <d v="2024-12-10T18:45:58Z"/>
        <d v="2024-12-10T18:38:58Z"/>
        <d v="2024-12-10T18:28:56Z"/>
        <d v="2024-12-10T18:20:19Z"/>
        <d v="2024-12-10T18:18:33Z"/>
        <d v="2024-12-10T18:03:49Z"/>
        <d v="2024-12-10T18:03:01Z"/>
        <d v="2024-12-10T16:43:30Z"/>
        <d v="2024-12-10T16:19:51Z"/>
        <d v="2024-12-10T16:00:00Z"/>
        <d v="2024-12-10T15:41:47Z"/>
        <d v="2024-12-10T15:35:22Z"/>
        <d v="2024-12-10T15:18:23Z"/>
        <d v="2024-12-10T14:43:19Z"/>
        <d v="2024-12-10T14:07:49Z"/>
        <d v="2024-12-10T13:42:25Z"/>
        <d v="2024-12-10T13:41:05Z"/>
        <d v="2024-12-10T13:32:18Z"/>
        <d v="2024-12-10T13:24:26Z"/>
        <d v="2024-12-10T13:13:44Z"/>
        <d v="2024-12-10T12:45:39Z"/>
        <d v="2024-12-10T12:19:35Z"/>
        <d v="2024-12-10T11:55:57Z"/>
        <d v="2024-12-10T11:55:51Z"/>
        <d v="2024-12-10T11:29:15Z"/>
        <d v="2024-12-10T10:55:28Z"/>
        <d v="2024-12-10T10:17:50Z"/>
        <d v="2024-12-10T09:38:43Z"/>
        <d v="2024-12-10T09:25:21Z"/>
        <d v="2024-12-10T09:05:06Z"/>
        <d v="2024-12-10T07:56:53Z"/>
        <d v="2024-12-10T07:53:14Z"/>
        <d v="2024-12-10T07:38:27Z"/>
        <d v="2024-12-10T07:23:16Z"/>
        <d v="2024-12-10T07:22:05Z"/>
        <d v="2024-12-10T05:29:45Z"/>
        <d v="2024-12-10T04:54:45Z"/>
        <d v="2024-12-10T04:32:23Z"/>
        <d v="2024-12-10T03:51:21Z"/>
        <d v="2024-12-10T03:50:38Z"/>
        <d v="2024-12-10T03:21:09Z"/>
        <d v="2024-12-10T02:58:19Z"/>
        <d v="2024-12-10T01:58:21Z"/>
        <d v="2024-12-10T01:40:20Z"/>
        <d v="2024-12-10T01:33:38Z"/>
        <d v="2024-12-10T01:19:34Z"/>
        <d v="2024-12-10T01:01:46Z"/>
        <d v="2024-12-10T00:54:21Z"/>
        <d v="2024-12-10T00:42:51Z"/>
        <d v="2024-12-10T00:31:21Z"/>
        <d v="2024-12-10T00:24:21Z"/>
        <d v="2024-12-10T00:04:53Z"/>
        <d v="2024-12-10T21:18:41Z"/>
        <d v="2024-12-10T16:29:22Z"/>
        <d v="2024-12-10T14:07:23Z"/>
        <d v="2024-12-10T12:16:56Z"/>
        <d v="2024-12-10T11:41:34Z"/>
        <d v="2024-12-10T11:14:48Z"/>
        <d v="2024-12-10T10:24:34Z"/>
        <d v="2024-12-10T09:20:35Z"/>
        <d v="2024-12-10T08:40:27Z"/>
        <d v="2024-12-10T08:38:49Z"/>
        <d v="2024-12-10T08:24:33Z"/>
        <d v="2024-12-10T08:12:31Z"/>
        <d v="2024-12-10T07:45:13Z"/>
        <d v="2024-12-10T00:43:52Z"/>
        <d v="2024-12-10T00:36:24Z"/>
        <d v="2024-12-10T20:31:33Z"/>
        <d v="2024-12-10T19:45:31Z"/>
        <d v="2024-12-10T18:21:05Z"/>
        <d v="2024-12-10T10:43:05Z"/>
        <d v="2024-12-10T09:01:10Z"/>
        <d v="2024-12-10T03:02:36Z"/>
        <d v="2024-12-10T01:08:36Z"/>
        <d v="2024-12-10T16:10:00Z"/>
        <d v="2024-12-10T13:26:16Z"/>
        <d v="2024-12-10T12:27:16Z"/>
        <d v="2024-12-10T10:49:00Z"/>
        <d v="2024-12-10T02:51:51Z"/>
        <d v="2024-12-10T18:26:02Z"/>
        <d v="2024-12-10T22:46:49Z"/>
        <d v="2024-12-10T21:27:49Z"/>
        <d v="2024-12-10T18:09:26Z"/>
        <d v="2024-12-10T17:05:55Z"/>
        <d v="2024-12-10T17:05:50Z"/>
        <d v="2024-12-10T16:51:31Z"/>
        <d v="2024-12-10T15:36:37Z"/>
        <d v="2024-12-10T13:25:18Z"/>
        <d v="2024-12-10T12:56:32Z"/>
        <d v="2024-12-10T11:32:53Z"/>
        <d v="2024-12-10T11:23:06Z"/>
        <d v="2024-12-10T01:22:54Z"/>
        <d v="2024-12-10T01:03:46Z"/>
        <d v="2024-12-10T02:44:00Z"/>
        <d v="2024-12-10T03:44:00Z"/>
        <d v="2024-12-10T04:53:00Z"/>
        <d v="2024-12-10T05:50:00Z"/>
        <d v="2024-12-10T07:51:00Z"/>
        <d v="2024-12-10T08:20:00Z"/>
        <d v="2024-12-10T10:14:00Z"/>
        <d v="2024-12-10T10:41:00Z"/>
        <d v="2024-12-10T10:56:00Z"/>
        <d v="2024-12-10T11:42:00Z"/>
        <d v="2024-12-10T12:29:00Z"/>
        <d v="2024-12-10T14:08:00Z"/>
        <d v="2024-12-10T14:12:00Z"/>
        <d v="2024-12-10T14:25:00Z"/>
        <d v="2024-12-10T16:40:00Z"/>
        <d v="2024-12-10T17:15:00Z"/>
        <d v="2024-12-10T19:15:00Z"/>
        <d v="2024-12-10T19:25:00Z"/>
        <d v="2024-12-10T20:23:00Z"/>
        <d v="2024-12-10T20:24:00Z"/>
        <d v="2024-12-10T20:46:00Z"/>
        <d v="2024-12-10T20:50:00Z"/>
        <d v="2024-12-10T21:31:00Z"/>
        <d v="2024-12-10T22:30:00Z"/>
        <d v="2024-12-10T22:35:00Z"/>
        <d v="2024-12-10T22:43:00Z"/>
        <d v="2024-12-10T22:59:00Z"/>
        <d v="2024-12-10T23:16:00Z"/>
        <d v="2024-12-10T00:00:00Z"/>
        <d v="2024-12-11T23:23:19Z"/>
        <d v="2024-12-11T23:16:32Z"/>
        <d v="2024-12-11T23:05:18Z"/>
        <d v="2024-12-11T23:03:31Z"/>
        <d v="2024-12-11T22:47:32Z"/>
        <d v="2024-12-11T22:41:21Z"/>
        <d v="2024-12-11T22:32:37Z"/>
        <d v="2024-12-11T21:33:42Z"/>
        <d v="2024-12-11T21:28:44Z"/>
        <d v="2024-12-11T20:55:35Z"/>
        <d v="2024-12-11T20:33:44Z"/>
        <d v="2024-12-11T20:02:41Z"/>
        <d v="2024-12-11T20:00:22Z"/>
        <d v="2024-12-11T19:49:24Z"/>
        <d v="2024-12-11T19:39:04Z"/>
        <d v="2024-12-11T18:34:11Z"/>
        <d v="2024-12-11T17:51:15Z"/>
        <d v="2024-12-11T17:48:49Z"/>
        <d v="2024-12-11T17:35:24Z"/>
        <d v="2024-12-11T17:22:03Z"/>
        <d v="2024-12-11T17:18:24Z"/>
        <d v="2024-12-11T17:10:40Z"/>
        <d v="2024-12-11T16:59:04Z"/>
        <d v="2024-12-11T16:41:40Z"/>
        <d v="2024-12-11T16:31:41Z"/>
        <d v="2024-12-11T15:12:54Z"/>
        <d v="2024-12-11T14:03:13Z"/>
        <d v="2024-12-11T13:13:00Z"/>
        <d v="2024-12-11T11:43:15Z"/>
        <d v="2024-12-11T11:13:45Z"/>
        <d v="2024-12-11T11:00:53Z"/>
        <d v="2024-12-11T10:59:31Z"/>
        <d v="2024-12-11T10:29:33Z"/>
        <d v="2024-12-11T10:04:53Z"/>
        <d v="2024-12-11T09:44:28Z"/>
        <d v="2024-12-11T08:21:28Z"/>
        <d v="2024-12-11T07:47:12Z"/>
        <d v="2024-12-11T07:23:54Z"/>
        <d v="2024-12-11T07:13:53Z"/>
        <d v="2024-12-11T07:13:50Z"/>
        <d v="2024-12-11T07:00:00Z"/>
        <d v="2024-12-11T06:33:24Z"/>
        <d v="2024-12-11T06:25:15Z"/>
        <d v="2024-12-11T05:25:41Z"/>
        <d v="2024-12-11T04:53:14Z"/>
        <d v="2024-12-11T04:35:44Z"/>
        <d v="2024-12-11T03:29:18Z"/>
        <d v="2024-12-11T03:27:49Z"/>
        <d v="2024-12-11T02:25:17Z"/>
        <d v="2024-12-11T02:18:21Z"/>
        <d v="2024-12-11T01:28:44Z"/>
        <d v="2024-12-11T01:12:15Z"/>
        <d v="2024-12-11T00:39:54Z"/>
        <d v="2024-12-11T00:32:43Z"/>
        <d v="2024-12-11T23:57:57Z"/>
        <d v="2024-12-11T17:06:02Z"/>
        <d v="2024-12-11T11:22:11Z"/>
        <d v="2024-12-11T10:25:28Z"/>
        <d v="2024-12-11T09:21:26Z"/>
        <d v="2024-12-11T08:23:15Z"/>
        <d v="2024-12-11T05:03:08Z"/>
        <d v="2024-12-11T23:52:31Z"/>
        <d v="2024-12-11T23:38:06Z"/>
        <d v="2024-12-11T23:33:31Z"/>
        <d v="2024-12-11T21:31:06Z"/>
        <d v="2024-12-11T16:36:16Z"/>
        <d v="2024-12-11T15:42:52Z"/>
        <d v="2024-12-11T13:42:15Z"/>
        <d v="2024-12-11T13:11:56Z"/>
        <d v="2024-12-11T10:50:22Z"/>
        <d v="2024-12-11T03:23:13Z"/>
        <d v="2024-12-11T01:53:48Z"/>
        <d v="2024-12-11T01:51:58Z"/>
        <d v="2024-12-11T21:29:13Z"/>
        <d v="2024-12-11T16:00:51Z"/>
        <d v="2024-12-11T15:30:06Z"/>
        <d v="2024-12-11T08:38:57Z"/>
        <d v="2024-12-11T03:06:05Z"/>
        <d v="2024-12-11T00:13:42Z"/>
        <d v="2024-12-11T17:53:04Z"/>
        <d v="2024-12-11T10:16:00Z"/>
        <d v="2024-12-11T05:12:12Z"/>
        <d v="2024-12-11T22:19:33Z"/>
        <d v="2024-12-11T22:05:54Z"/>
        <d v="2024-12-11T20:20:51Z"/>
        <d v="2024-12-11T19:52:10Z"/>
        <d v="2024-12-11T18:56:26Z"/>
        <d v="2024-12-11T18:18:14Z"/>
        <d v="2024-12-11T17:47:11Z"/>
        <d v="2024-12-11T16:50:03Z"/>
        <d v="2024-12-11T15:47:04Z"/>
        <d v="2024-12-11T14:51:23Z"/>
        <d v="2024-12-11T13:14:35Z"/>
        <d v="2024-12-11T11:48:40Z"/>
        <d v="2024-12-11T11:17:15Z"/>
        <d v="2024-12-11T11:10:06Z"/>
        <d v="2024-12-11T10:58:51Z"/>
        <d v="2024-12-11T08:49:00Z"/>
        <d v="2024-12-11T06:50:07Z"/>
        <d v="2024-12-11T05:35:01Z"/>
        <d v="2024-12-11T04:22:03Z"/>
        <d v="2024-12-11T00:24:06Z"/>
        <d v="2024-12-11T00:06:45Z"/>
        <d v="2024-12-11T00:00:00Z"/>
        <d v="2024-12-12T23:35:51Z"/>
        <d v="2024-12-12T23:27:40Z"/>
        <d v="2024-12-12T22:49:41Z"/>
        <d v="2024-12-12T22:24:29Z"/>
        <d v="2024-12-12T22:21:40Z"/>
        <d v="2024-12-12T21:58:37Z"/>
        <d v="2024-12-12T21:55:03Z"/>
        <d v="2024-12-12T21:43:39Z"/>
        <d v="2024-12-12T21:41:48Z"/>
        <d v="2024-12-12T21:29:40Z"/>
        <d v="2024-12-12T21:12:29Z"/>
        <d v="2024-12-12T21:02:29Z"/>
        <d v="2024-12-12T20:41:48Z"/>
        <d v="2024-12-12T20:25:32Z"/>
        <d v="2024-12-12T20:23:59Z"/>
        <d v="2024-12-12T20:13:21Z"/>
        <d v="2024-12-12T20:00:11Z"/>
        <d v="2024-12-12T19:44:16Z"/>
        <d v="2024-12-12T19:37:29Z"/>
        <d v="2024-12-12T19:25:48Z"/>
        <d v="2024-12-12T19:14:45Z"/>
        <d v="2024-12-12T19:05:19Z"/>
        <d v="2024-12-12T18:48:22Z"/>
        <d v="2024-12-12T18:16:52Z"/>
        <d v="2024-12-12T17:58:59Z"/>
        <d v="2024-12-12T17:48:24Z"/>
        <d v="2024-12-12T17:36:44Z"/>
        <d v="2024-12-12T17:10:49Z"/>
        <d v="2024-12-12T16:56:05Z"/>
        <d v="2024-12-12T16:48:44Z"/>
        <d v="2024-12-12T16:43:35Z"/>
        <d v="2024-12-12T16:33:47Z"/>
        <d v="2024-12-12T16:05:29Z"/>
        <d v="2024-12-12T16:01:08Z"/>
        <d v="2024-12-12T13:58:06Z"/>
        <d v="2024-12-12T13:33:13Z"/>
        <d v="2024-12-12T13:32:34Z"/>
        <d v="2024-12-12T12:52:44Z"/>
        <d v="2024-12-12T12:33:17Z"/>
        <d v="2024-12-12T12:16:49Z"/>
        <d v="2024-12-12T12:11:04Z"/>
        <d v="2024-12-12T10:12:59Z"/>
        <d v="2024-12-12T09:58:14Z"/>
        <d v="2024-12-12T09:47:05Z"/>
        <d v="2024-12-12T09:31:02Z"/>
        <d v="2024-12-12T08:44:16Z"/>
        <d v="2024-12-12T08:17:47Z"/>
        <d v="2024-12-12T08:06:30Z"/>
        <d v="2024-12-12T07:11:52Z"/>
        <d v="2024-12-12T06:56:11Z"/>
        <d v="2024-12-12T06:09:12Z"/>
        <d v="2024-12-12T05:38:24Z"/>
        <d v="2024-12-12T05:14:00Z"/>
        <d v="2024-12-12T04:55:16Z"/>
        <d v="2024-12-12T04:01:37Z"/>
        <d v="2024-12-12T03:42:28Z"/>
        <d v="2024-12-12T02:06:51Z"/>
        <d v="2024-12-12T01:21:05Z"/>
        <d v="2024-12-12T01:02:11Z"/>
        <d v="2024-12-12T00:37:17Z"/>
        <d v="2024-12-12T23:24:06Z"/>
        <d v="2024-12-12T22:42:39Z"/>
        <d v="2024-12-12T22:41:23Z"/>
        <d v="2024-12-12T20:54:08Z"/>
        <d v="2024-12-12T20:28:39Z"/>
        <d v="2024-12-12T20:22:04Z"/>
        <d v="2024-12-12T14:31:22Z"/>
        <d v="2024-12-12T14:05:59Z"/>
        <d v="2024-12-12T13:34:02Z"/>
        <d v="2024-12-12T13:27:01Z"/>
        <d v="2024-12-12T13:14:02Z"/>
        <d v="2024-12-12T13:00:31Z"/>
        <d v="2024-12-12T12:31:43Z"/>
        <d v="2024-12-12T11:40:44Z"/>
        <d v="2024-12-12T10:07:11Z"/>
        <d v="2024-12-12T09:57:58Z"/>
        <d v="2024-12-12T07:15:04Z"/>
        <d v="2024-12-12T06:47:25Z"/>
        <d v="2024-12-12T04:29:53Z"/>
        <d v="2024-12-12T03:24:01Z"/>
        <d v="2024-12-12T00:13:43Z"/>
        <d v="2024-12-12T20:59:50Z"/>
        <d v="2024-12-12T18:25:52Z"/>
        <d v="2024-12-12T18:20:41Z"/>
        <d v="2024-12-12T17:29:41Z"/>
        <d v="2024-12-12T14:25:44Z"/>
        <d v="2024-12-12T12:31:10Z"/>
        <d v="2024-12-12T10:42:49Z"/>
        <d v="2024-12-12T05:43:32Z"/>
        <d v="2024-12-12T04:09:10Z"/>
        <d v="2024-12-12T04:05:14Z"/>
        <d v="2024-12-12T02:02:00Z"/>
        <d v="2024-12-12T01:12:53Z"/>
        <d v="2024-12-12T18:50:52Z"/>
        <d v="2024-12-12T15:13:17Z"/>
        <d v="2024-12-12T14:51:23Z"/>
        <d v="2024-12-12T10:49:26Z"/>
        <d v="2024-12-12T21:26:15Z"/>
        <d v="2024-12-12T19:40:13Z"/>
        <d v="2024-12-12T18:09:05Z"/>
        <d v="2024-12-12T17:51:46Z"/>
        <d v="2024-12-12T16:55:58Z"/>
        <d v="2024-12-12T16:51:51Z"/>
        <d v="2024-12-12T15:47:19Z"/>
        <d v="2024-12-12T14:46:11Z"/>
        <d v="2024-12-12T14:43:58Z"/>
        <d v="2024-12-12T14:15:55Z"/>
        <d v="2024-12-12T14:09:43Z"/>
        <d v="2024-12-12T13:34:26Z"/>
        <d v="2024-12-12T12:49:50Z"/>
        <d v="2024-12-12T12:39:29Z"/>
        <d v="2024-12-12T12:24:29Z"/>
        <d v="2024-12-12T11:35:50Z"/>
        <d v="2024-12-12T11:32:25Z"/>
        <d v="2024-12-12T10:49:11Z"/>
        <d v="2024-12-12T09:49:42Z"/>
        <d v="2024-12-12T09:28:19Z"/>
        <d v="2024-12-12T08:56:09Z"/>
        <d v="2024-12-12T07:35:21Z"/>
        <d v="2024-12-12T06:55:40Z"/>
        <d v="2024-12-12T05:06:46Z"/>
        <d v="2024-12-12T04:30:35Z"/>
        <d v="2024-12-12T03:46:09Z"/>
        <d v="2024-12-12T00:00:00Z"/>
        <d v="2024-12-13T23:36:15Z"/>
        <d v="2024-12-13T23:01:55Z"/>
        <d v="2024-12-13T22:39:06Z"/>
        <d v="2024-12-13T22:35:46Z"/>
        <d v="2024-12-13T21:56:00Z"/>
        <d v="2024-12-13T19:58:30Z"/>
        <d v="2024-12-13T19:41:49Z"/>
        <d v="2024-12-13T19:13:14Z"/>
        <d v="2024-12-13T18:58:05Z"/>
        <d v="2024-12-13T18:51:54Z"/>
        <d v="2024-12-13T18:40:52Z"/>
        <d v="2024-12-13T18:37:15Z"/>
        <d v="2024-12-13T18:21:21Z"/>
        <d v="2024-12-13T18:10:55Z"/>
        <d v="2024-12-13T17:59:58Z"/>
        <d v="2024-12-13T17:54:38Z"/>
        <d v="2024-12-13T17:47:43Z"/>
        <d v="2024-12-13T17:36:40Z"/>
        <d v="2024-12-13T16:54:48Z"/>
        <d v="2024-12-13T15:57:19Z"/>
        <d v="2024-12-13T15:15:55Z"/>
        <d v="2024-12-13T15:02:34Z"/>
        <d v="2024-12-13T12:49:49Z"/>
        <d v="2024-12-13T12:28:52Z"/>
        <d v="2024-12-13T12:26:40Z"/>
        <d v="2024-12-13T10:36:48Z"/>
        <d v="2024-12-13T10:16:32Z"/>
        <d v="2024-12-13T10:04:53Z"/>
        <d v="2024-12-13T08:32:27Z"/>
        <d v="2024-12-13T07:54:50Z"/>
        <d v="2024-12-13T07:52:05Z"/>
        <d v="2024-12-13T07:26:51Z"/>
        <d v="2024-12-13T07:24:50Z"/>
        <d v="2024-12-13T07:03:42Z"/>
        <d v="2024-12-13T06:46:21Z"/>
        <d v="2024-12-13T06:38:14Z"/>
        <d v="2024-12-13T06:02:57Z"/>
        <d v="2024-12-13T05:25:56Z"/>
        <d v="2024-12-13T05:22:15Z"/>
        <d v="2024-12-13T05:15:18Z"/>
        <d v="2024-12-13T04:48:03Z"/>
        <d v="2024-12-13T03:40:14Z"/>
        <d v="2024-12-13T03:16:57Z"/>
        <d v="2024-12-13T02:59:34Z"/>
        <d v="2024-12-13T02:48:12Z"/>
        <d v="2024-12-13T02:09:52Z"/>
        <d v="2024-12-13T02:06:06Z"/>
        <d v="2024-12-13T01:41:46Z"/>
        <d v="2024-12-13T01:28:55Z"/>
        <d v="2024-12-13T01:26:19Z"/>
        <d v="2024-12-13T00:47:03Z"/>
        <d v="2024-12-13T00:16:19Z"/>
        <d v="2024-12-13T00:10:34Z"/>
        <d v="2024-12-13T21:17:27Z"/>
        <d v="2024-12-13T20:38:05Z"/>
        <d v="2024-12-13T17:03:51Z"/>
        <d v="2024-12-13T16:36:40Z"/>
        <d v="2024-12-13T13:54:57Z"/>
        <d v="2024-12-13T13:07:15Z"/>
        <d v="2024-12-13T05:37:22Z"/>
        <d v="2024-12-13T00:04:52Z"/>
        <d v="2024-12-13T23:21:52Z"/>
        <d v="2024-12-13T23:15:35Z"/>
        <d v="2024-12-13T20:41:55Z"/>
        <d v="2024-12-13T20:35:53Z"/>
        <d v="2024-12-13T20:14:19Z"/>
        <d v="2024-12-13T12:34:52Z"/>
        <d v="2024-12-13T03:36:03Z"/>
        <d v="2024-12-13T20:40:02Z"/>
        <d v="2024-12-13T14:45:44Z"/>
        <d v="2024-12-13T19:22:55Z"/>
        <d v="2024-12-13T13:36:30Z"/>
        <d v="2024-12-13T06:09:20Z"/>
        <d v="2024-12-13T23:25:41Z"/>
        <d v="2024-12-13T21:33:02Z"/>
        <d v="2024-12-13T17:19:53Z"/>
        <d v="2024-12-13T16:52:36Z"/>
        <d v="2024-12-13T16:40:52Z"/>
        <d v="2024-12-13T16:05:53Z"/>
        <d v="2024-12-13T15:20:28Z"/>
        <d v="2024-12-13T14:54:33Z"/>
        <d v="2024-12-13T13:55:22Z"/>
        <d v="2024-12-13T12:33:33Z"/>
        <d v="2024-12-13T11:31:38Z"/>
        <d v="2024-12-13T10:08:11Z"/>
        <d v="2024-12-13T09:39:03Z"/>
        <d v="2024-12-13T09:31:27Z"/>
        <d v="2024-12-13T09:02:59Z"/>
        <d v="2024-12-13T08:45:58Z"/>
        <d v="2024-12-13T05:09:56Z"/>
        <d v="2024-12-13T02:06:30Z"/>
        <d v="2024-12-13T00:36:11Z"/>
        <d v="2024-12-13T00:28:36Z"/>
        <d v="2024-12-13T01:01:00Z"/>
        <d v="2024-12-13T03:36:00Z"/>
        <d v="2024-12-13T03:51:00Z"/>
        <d v="2024-12-13T06:15:00Z"/>
        <d v="2024-12-13T07:58:00Z"/>
        <d v="2024-12-13T08:22:00Z"/>
        <d v="2024-12-13T09:13:00Z"/>
        <d v="2024-12-13T10:21:00Z"/>
        <d v="2024-12-13T12:46:00Z"/>
        <d v="2024-12-13T12:47:00Z"/>
        <d v="2024-12-13T17:12:00Z"/>
        <d v="2024-12-13T17:15:00Z"/>
        <d v="2024-12-13T17:17:00Z"/>
        <d v="2024-12-13T17:25:00Z"/>
        <d v="2024-12-13T17:33:00Z"/>
        <d v="2024-12-13T19:07:00Z"/>
        <d v="2024-12-13T19:51:00Z"/>
        <d v="2024-12-13T19:59:00Z"/>
        <d v="2024-12-13T20:01:00Z"/>
        <d v="2024-12-13T21:47:00Z"/>
        <d v="2024-12-13T21:53:00Z"/>
        <d v="2024-12-13T22:00:00Z"/>
        <d v="2024-12-13T23:41:00Z"/>
        <d v="2024-12-13T00:00:00Z"/>
        <d v="2024-12-14T23:55:35Z"/>
        <d v="2024-12-14T23:46:56Z"/>
        <d v="2024-12-14T23:15:23Z"/>
        <d v="2024-12-14T22:55:39Z"/>
        <d v="2024-12-14T22:20:14Z"/>
        <d v="2024-12-14T21:36:33Z"/>
        <d v="2024-12-14T20:40:16Z"/>
        <d v="2024-12-14T20:23:45Z"/>
        <d v="2024-12-14T19:51:31Z"/>
        <d v="2024-12-14T19:24:37Z"/>
        <d v="2024-12-14T19:12:07Z"/>
        <d v="2024-12-14T18:43:32Z"/>
        <d v="2024-12-14T18:26:31Z"/>
        <d v="2024-12-14T18:09:43Z"/>
        <d v="2024-12-14T17:31:09Z"/>
        <d v="2024-12-14T17:06:21Z"/>
        <d v="2024-12-14T16:57:50Z"/>
        <d v="2024-12-14T16:46:09Z"/>
        <d v="2024-12-14T16:26:21Z"/>
        <d v="2024-12-14T15:48:43Z"/>
        <d v="2024-12-14T14:01:32Z"/>
        <d v="2024-12-14T13:57:57Z"/>
        <d v="2024-12-14T13:42:22Z"/>
        <d v="2024-12-14T13:38:32Z"/>
        <d v="2024-12-14T13:19:25Z"/>
        <d v="2024-12-14T13:00:03Z"/>
        <d v="2024-12-14T12:38:05Z"/>
        <d v="2024-12-14T12:36:46Z"/>
        <d v="2024-12-14T11:40:07Z"/>
        <d v="2024-12-14T11:25:21Z"/>
        <d v="2024-12-14T11:06:04Z"/>
        <d v="2024-12-14T10:52:36Z"/>
        <d v="2024-12-14T10:52:28Z"/>
        <d v="2024-12-14T10:39:24Z"/>
        <d v="2024-12-14T10:32:55Z"/>
        <d v="2024-12-14T10:17:57Z"/>
        <d v="2024-12-14T09:04:15Z"/>
        <d v="2024-12-14T08:42:06Z"/>
        <d v="2024-12-14T08:18:04Z"/>
        <d v="2024-12-14T07:44:09Z"/>
        <d v="2024-12-14T06:33:13Z"/>
        <d v="2024-12-14T06:14:43Z"/>
        <d v="2024-12-14T05:54:50Z"/>
        <d v="2024-12-14T04:00:25Z"/>
        <d v="2024-12-14T03:37:07Z"/>
        <d v="2024-12-14T03:06:20Z"/>
        <d v="2024-12-14T02:40:52Z"/>
        <d v="2024-12-14T01:02:08Z"/>
        <d v="2024-12-14T00:55:17Z"/>
        <d v="2024-12-14T00:44:31Z"/>
        <d v="2024-12-14T00:13:40Z"/>
        <d v="2024-12-14T23:11:59Z"/>
        <d v="2024-12-14T22:38:20Z"/>
        <d v="2024-12-14T21:19:12Z"/>
        <d v="2024-12-14T14:07:23Z"/>
        <d v="2024-12-14T10:00:46Z"/>
        <d v="2024-12-14T09:36:25Z"/>
        <d v="2024-12-14T09:10:46Z"/>
        <d v="2024-12-14T05:20:14Z"/>
        <d v="2024-12-14T02:16:15Z"/>
        <d v="2024-12-14T02:14:46Z"/>
        <d v="2024-12-14T23:44:35Z"/>
        <d v="2024-12-14T21:59:30Z"/>
        <d v="2024-12-14T17:33:54Z"/>
        <d v="2024-12-14T15:25:16Z"/>
        <d v="2024-12-14T04:58:12Z"/>
        <d v="2024-12-14T03:30:17Z"/>
        <d v="2024-12-14T03:19:18Z"/>
        <d v="2024-12-14T02:54:21Z"/>
        <d v="2024-12-15T00:00:00Z"/>
        <d v="2024-12-14T13:38:59Z"/>
        <d v="2024-12-14T11:58:32Z"/>
        <d v="2024-12-14T19:18:48Z"/>
        <d v="2024-12-14T19:04:56Z"/>
        <d v="2024-12-14T21:19:32Z"/>
        <d v="2024-12-14T20:57:48Z"/>
        <d v="2024-12-14T16:00:48Z"/>
        <d v="2024-12-14T15:47:13Z"/>
        <d v="2024-12-14T14:48:42Z"/>
        <d v="2024-12-14T14:06:40Z"/>
        <d v="2024-12-14T13:23:09Z"/>
        <d v="2024-12-14T13:12:33Z"/>
        <d v="2024-12-14T12:22:11Z"/>
        <d v="2024-12-14T11:44:58Z"/>
        <d v="2024-12-14T11:33:21Z"/>
        <d v="2024-12-14T10:47:40Z"/>
        <d v="2024-12-14T10:44:29Z"/>
        <d v="2024-12-14T09:20:50Z"/>
        <d v="2024-12-14T09:12:05Z"/>
        <d v="2024-12-14T08:48:10Z"/>
        <d v="2024-12-14T08:31:21Z"/>
        <d v="2024-12-14T05:32:22Z"/>
        <d v="2024-12-14T00:46:00Z"/>
        <d v="2024-12-14T01:10:00Z"/>
        <d v="2024-12-14T03:06:00Z"/>
        <d v="2024-12-14T05:00:00Z"/>
        <d v="2024-12-14T08:30:00Z"/>
        <d v="2024-12-14T08:39:00Z"/>
        <d v="2024-12-14T10:41:00Z"/>
        <d v="2024-12-14T12:10:00Z"/>
        <d v="2024-12-14T12:15:00Z"/>
        <d v="2024-12-14T13:07:00Z"/>
        <d v="2024-12-14T13:28:00Z"/>
        <d v="2024-12-14T15:28:00Z"/>
        <d v="2024-12-14T15:52:00Z"/>
        <d v="2024-12-14T18:03:00Z"/>
        <d v="2024-12-14T18:25:00Z"/>
        <d v="2024-12-14T19:18:00Z"/>
        <d v="2024-12-14T19:36:00Z"/>
        <d v="2024-12-14T19:39:00Z"/>
        <d v="2024-12-14T19:47:00Z"/>
        <d v="2024-12-14T21:00:00Z"/>
        <d v="2024-12-14T00:00:00Z"/>
        <d v="2024-12-15T22:40:54Z"/>
        <d v="2024-12-15T21:27:06Z"/>
        <d v="2024-12-15T20:59:11Z"/>
        <d v="2024-12-15T20:52:11Z"/>
        <d v="2024-12-15T20:42:19Z"/>
        <d v="2024-12-15T20:34:29Z"/>
        <d v="2024-12-15T20:11:19Z"/>
        <d v="2024-12-15T19:42:02Z"/>
        <d v="2024-12-15T19:33:39Z"/>
        <d v="2024-12-15T19:13:57Z"/>
        <d v="2024-12-15T18:59:34Z"/>
        <d v="2024-12-15T17:06:45Z"/>
        <d v="2024-12-15T15:34:39Z"/>
        <d v="2024-12-15T15:19:40Z"/>
        <d v="2024-12-15T14:52:58Z"/>
        <d v="2024-12-15T14:52:20Z"/>
        <d v="2024-12-15T14:39:27Z"/>
        <d v="2024-12-15T14:18:40Z"/>
        <d v="2024-12-15T14:09:33Z"/>
        <d v="2024-12-15T13:15:55Z"/>
        <d v="2024-12-15T13:10:24Z"/>
        <d v="2024-12-15T12:54:16Z"/>
        <d v="2024-12-15T12:47:05Z"/>
        <d v="2024-12-15T12:22:39Z"/>
        <d v="2024-12-15T12:21:47Z"/>
        <d v="2024-12-15T12:03:06Z"/>
        <d v="2024-12-15T11:57:21Z"/>
        <d v="2024-12-15T07:40:04Z"/>
        <d v="2024-12-15T07:16:34Z"/>
        <d v="2024-12-15T04:32:50Z"/>
        <d v="2024-12-15T03:37:29Z"/>
        <d v="2024-12-15T03:35:30Z"/>
        <d v="2024-12-15T03:22:06Z"/>
        <d v="2024-12-15T02:16:38Z"/>
        <d v="2024-12-15T01:48:32Z"/>
        <d v="2024-12-15T01:10:55Z"/>
        <d v="2024-12-15T17:26:14Z"/>
        <d v="2024-12-15T16:30:45Z"/>
        <d v="2024-12-15T14:37:36Z"/>
        <d v="2024-12-15T12:48:37Z"/>
        <d v="2024-12-15T11:46:20Z"/>
        <d v="2024-12-15T08:23:27Z"/>
        <d v="2024-12-15T02:24:12Z"/>
        <d v="2024-12-15T00:07:04Z"/>
        <d v="2024-12-15T19:57:49Z"/>
        <d v="2024-12-15T14:24:57Z"/>
        <d v="2024-12-15T08:40:59Z"/>
        <d v="2024-12-15T07:01:25Z"/>
        <d v="2024-12-15T06:50:38Z"/>
        <d v="2024-12-15T14:38:24Z"/>
        <d v="2024-12-15T14:20:12Z"/>
        <d v="2024-12-15T13:56:50Z"/>
        <d v="2024-12-15T12:43:34Z"/>
        <d v="2024-12-15T12:33:31Z"/>
        <d v="2024-12-15T12:14:12Z"/>
        <d v="2024-12-15T11:42:43Z"/>
        <d v="2024-12-15T10:02:19Z"/>
        <d v="2024-12-15T09:52:35Z"/>
        <d v="2024-12-15T08:00:22Z"/>
        <d v="2024-12-15T07:56:24Z"/>
        <d v="2024-12-15T07:32:34Z"/>
        <d v="2024-12-15T07:19:12Z"/>
        <d v="2024-12-15T02:33:13Z"/>
        <d v="2024-12-15T02:25:53Z"/>
        <d v="2024-12-15T01:02:40Z"/>
        <d v="2024-12-15T03:21:00Z"/>
        <d v="2024-12-15T04:23:00Z"/>
        <d v="2024-12-15T05:49:00Z"/>
        <d v="2024-12-15T07:48:00Z"/>
        <d v="2024-12-15T08:50:00Z"/>
        <d v="2024-12-15T11:24:00Z"/>
        <d v="2024-12-15T13:24:00Z"/>
        <d v="2024-12-15T19:37:00Z"/>
        <d v="2024-12-15T20:13:00Z"/>
        <d v="2024-12-15T21:29:00Z"/>
        <d v="2024-12-15T22:16:00Z"/>
        <d v="2024-12-15T23:23:00Z"/>
        <d v="2024-12-16T23:58:56Z"/>
        <d v="2024-12-16T23:43:54Z"/>
        <d v="2024-12-16T23:27:04Z"/>
        <d v="2024-12-16T23:20:25Z"/>
        <d v="2024-12-16T22:29:32Z"/>
        <d v="2024-12-16T21:47:03Z"/>
        <d v="2024-12-16T21:20:24Z"/>
        <d v="2024-12-16T21:13:40Z"/>
        <d v="2024-12-16T21:00:23Z"/>
        <d v="2024-12-16T20:52:43Z"/>
        <d v="2024-12-16T20:34:20Z"/>
        <d v="2024-12-16T20:26:46Z"/>
        <d v="2024-12-16T20:19:53Z"/>
        <d v="2024-12-16T20:01:09Z"/>
        <d v="2024-12-16T19:56:11Z"/>
        <d v="2024-12-16T19:39:03Z"/>
        <d v="2024-12-16T19:36:14Z"/>
        <d v="2024-12-16T19:15:34Z"/>
        <d v="2024-12-16T19:14:31Z"/>
        <d v="2024-12-16T19:03:39Z"/>
        <d v="2024-12-16T18:50:18Z"/>
        <d v="2024-12-16T18:48:15Z"/>
        <d v="2024-12-16T16:36:21Z"/>
        <d v="2024-12-16T16:27:28Z"/>
        <d v="2024-12-16T16:25:02Z"/>
        <d v="2024-12-16T16:11:24Z"/>
        <d v="2024-12-16T16:11:06Z"/>
        <d v="2024-12-16T15:53:32Z"/>
        <d v="2024-12-16T15:46:08Z"/>
        <d v="2024-12-16T15:28:35Z"/>
        <d v="2024-12-16T15:20:24Z"/>
        <d v="2024-12-16T14:51:36Z"/>
        <d v="2024-12-16T14:41:40Z"/>
        <d v="2024-12-16T14:27:55Z"/>
        <d v="2024-12-16T14:24:10Z"/>
        <d v="2024-12-16T14:08:06Z"/>
        <d v="2024-12-16T13:30:04Z"/>
        <d v="2024-12-16T13:16:25Z"/>
        <d v="2024-12-16T12:51:56Z"/>
        <d v="2024-12-16T12:12:23Z"/>
        <d v="2024-12-16T11:56:28Z"/>
        <d v="2024-12-16T11:37:56Z"/>
        <d v="2024-12-16T11:36:13Z"/>
        <d v="2024-12-16T11:15:25Z"/>
        <d v="2024-12-16T11:04:49Z"/>
        <d v="2024-12-16T10:18:53Z"/>
        <d v="2024-12-16T09:37:08Z"/>
        <d v="2024-12-16T09:29:45Z"/>
        <d v="2024-12-16T09:16:02Z"/>
        <d v="2024-12-16T09:02:26Z"/>
        <d v="2024-12-16T08:51:38Z"/>
        <d v="2024-12-16T08:22:36Z"/>
        <d v="2024-12-16T07:21:00Z"/>
        <d v="2024-12-16T06:59:23Z"/>
        <d v="2024-12-16T05:24:38Z"/>
        <d v="2024-12-16T04:46:58Z"/>
        <d v="2024-12-16T04:27:28Z"/>
        <d v="2024-12-16T00:52:23Z"/>
        <d v="2024-12-16T00:47:24Z"/>
        <d v="2024-12-16T21:57:52Z"/>
        <d v="2024-12-16T21:57:19Z"/>
        <d v="2024-12-16T21:29:39Z"/>
        <d v="2024-12-16T19:36:59Z"/>
        <d v="2024-12-16T15:35:22Z"/>
        <d v="2024-12-16T15:04:27Z"/>
        <d v="2024-12-16T15:01:16Z"/>
        <d v="2024-12-16T11:50:25Z"/>
        <d v="2024-12-16T01:24:50Z"/>
        <d v="2024-12-16T22:59:06Z"/>
        <d v="2024-12-16T22:16:13Z"/>
        <d v="2024-12-16T21:48:10Z"/>
        <d v="2024-12-16T20:41:24Z"/>
        <d v="2024-12-16T18:26:42Z"/>
        <d v="2024-12-16T14:54:31Z"/>
        <d v="2024-12-16T14:54:10Z"/>
        <d v="2024-12-16T13:48:28Z"/>
        <d v="2024-12-16T12:17:00Z"/>
        <d v="2024-12-16T11:50:10Z"/>
        <d v="2024-12-16T11:36:44Z"/>
        <d v="2024-12-16T11:31:23Z"/>
        <d v="2024-12-16T05:43:31Z"/>
        <d v="2024-12-16T03:59:11Z"/>
        <d v="2024-12-16T03:52:50Z"/>
        <d v="2024-12-16T19:32:34Z"/>
        <d v="2024-12-16T19:20:54Z"/>
        <d v="2024-12-16T18:35:51Z"/>
        <d v="2024-12-16T10:37:27Z"/>
        <d v="2024-12-16T11:08:07Z"/>
        <d v="2024-12-16T10:48:42Z"/>
        <d v="2024-12-16T22:29:02Z"/>
        <d v="2024-12-16T22:21:22Z"/>
        <d v="2024-12-16T21:19:26Z"/>
        <d v="2024-12-16T20:36:25Z"/>
        <d v="2024-12-16T19:36:24Z"/>
        <d v="2024-12-16T19:09:05Z"/>
        <d v="2024-12-16T18:25:51Z"/>
        <d v="2024-12-16T18:00:10Z"/>
        <d v="2024-12-16T17:49:52Z"/>
        <d v="2024-12-16T14:42:05Z"/>
        <d v="2024-12-16T00:45:00Z"/>
        <d v="2024-12-16T01:12:00Z"/>
        <d v="2024-12-16T01:47:00Z"/>
        <d v="2024-12-16T02:26:00Z"/>
        <d v="2024-12-16T02:51:00Z"/>
        <d v="2024-12-16T04:40:00Z"/>
        <d v="2024-12-16T05:05:00Z"/>
        <d v="2024-12-16T05:19:00Z"/>
        <d v="2024-12-16T05:26:00Z"/>
        <d v="2024-12-16T05:27:00Z"/>
        <d v="2024-12-16T05:33:00Z"/>
        <d v="2024-12-16T06:16:00Z"/>
        <d v="2024-12-16T07:40:00Z"/>
        <d v="2024-12-16T08:58:00Z"/>
        <d v="2024-12-16T10:12:00Z"/>
        <d v="2024-12-16T10:19:00Z"/>
        <d v="2024-12-16T10:45:00Z"/>
        <d v="2024-12-16T12:05:00Z"/>
        <d v="2024-12-16T12:46:00Z"/>
        <d v="2024-12-16T13:04:00Z"/>
        <d v="2024-12-16T13:39:00Z"/>
        <d v="2024-12-16T13:57:00Z"/>
        <d v="2024-12-16T15:10:00Z"/>
        <d v="2024-12-16T15:48:00Z"/>
        <d v="2024-12-16T17:38:00Z"/>
        <d v="2024-12-16T17:55:00Z"/>
        <d v="2024-12-16T18:28:00Z"/>
        <d v="2024-12-16T20:40:00Z"/>
        <d v="2024-12-16T20:55:00Z"/>
        <d v="2024-12-16T22:31:00Z"/>
        <d v="2024-12-16T00:00:00Z"/>
        <d v="2024-12-17T23:34:40Z"/>
        <d v="2024-12-17T23:07:43Z"/>
        <d v="2024-12-17T22:35:50Z"/>
        <d v="2024-12-17T20:56:07Z"/>
        <d v="2024-12-17T19:46:47Z"/>
        <d v="2024-12-17T19:33:28Z"/>
        <d v="2024-12-17T19:30:19Z"/>
        <d v="2024-12-17T19:23:04Z"/>
        <d v="2024-12-17T19:11:46Z"/>
        <d v="2024-12-17T19:07:44Z"/>
        <d v="2024-12-17T18:31:36Z"/>
        <d v="2024-12-17T18:15:17Z"/>
        <d v="2024-12-17T18:02:51Z"/>
        <d v="2024-12-17T17:50:07Z"/>
        <d v="2024-12-17T17:47:27Z"/>
        <d v="2024-12-17T17:43:27Z"/>
        <d v="2024-12-17T17:40:35Z"/>
        <d v="2024-12-17T17:30:08Z"/>
        <d v="2024-12-17T17:02:10Z"/>
        <d v="2024-12-17T16:55:41Z"/>
        <d v="2024-12-17T16:53:56Z"/>
        <d v="2024-12-17T16:37:25Z"/>
        <d v="2024-12-17T16:22:54Z"/>
        <d v="2024-12-17T16:15:54Z"/>
        <d v="2024-12-17T16:04:34Z"/>
        <d v="2024-12-17T15:49:37Z"/>
        <d v="2024-12-17T14:58:01Z"/>
        <d v="2024-12-17T14:50:04Z"/>
        <d v="2024-12-17T14:25:55Z"/>
        <d v="2024-12-17T14:03:02Z"/>
        <d v="2024-12-17T13:21:39Z"/>
        <d v="2024-12-17T13:18:28Z"/>
        <d v="2024-12-17T12:47:50Z"/>
        <d v="2024-12-17T12:47:46Z"/>
        <d v="2024-12-17T12:19:35Z"/>
        <d v="2024-12-17T11:55:25Z"/>
        <d v="2024-12-17T11:36:15Z"/>
        <d v="2024-12-17T11:27:58Z"/>
        <d v="2024-12-17T11:13:29Z"/>
        <d v="2024-12-17T10:47:12Z"/>
        <d v="2024-12-17T10:36:47Z"/>
        <d v="2024-12-17T10:34:09Z"/>
        <d v="2024-12-17T09:53:46Z"/>
        <d v="2024-12-17T09:09:46Z"/>
        <d v="2024-12-17T07:24:08Z"/>
        <d v="2024-12-17T07:06:40Z"/>
        <d v="2024-12-17T06:49:36Z"/>
        <d v="2024-12-17T06:25:24Z"/>
        <d v="2024-12-17T06:13:41Z"/>
        <d v="2024-12-17T05:42:04Z"/>
        <d v="2024-12-17T04:23:44Z"/>
        <d v="2024-12-17T04:20:48Z"/>
        <d v="2024-12-17T03:51:16Z"/>
        <d v="2024-12-17T03:36:44Z"/>
        <d v="2024-12-17T03:26:23Z"/>
        <d v="2024-12-17T02:57:56Z"/>
        <d v="2024-12-17T02:55:05Z"/>
        <d v="2024-12-17T02:37:10Z"/>
        <d v="2024-12-17T23:00:01Z"/>
        <d v="2024-12-17T19:25:41Z"/>
        <d v="2024-12-17T17:52:31Z"/>
        <d v="2024-12-17T17:19:52Z"/>
        <d v="2024-12-17T16:02:06Z"/>
        <d v="2024-12-17T15:15:32Z"/>
        <d v="2024-12-17T14:12:01Z"/>
        <d v="2024-12-17T13:35:06Z"/>
        <d v="2024-12-17T12:48:26Z"/>
        <d v="2024-12-17T12:39:44Z"/>
        <d v="2024-12-17T10:53:34Z"/>
        <d v="2024-12-17T03:30:49Z"/>
        <d v="2024-12-17T00:39:27Z"/>
        <d v="2024-12-17T00:18:12Z"/>
        <d v="2024-12-17T22:17:47Z"/>
        <d v="2024-12-17T21:04:43Z"/>
        <d v="2024-12-17T21:01:13Z"/>
        <d v="2024-12-17T20:28:25Z"/>
        <d v="2024-12-17T17:50:35Z"/>
        <d v="2024-12-17T17:38:13Z"/>
        <d v="2024-12-17T16:55:02Z"/>
        <d v="2024-12-17T12:20:40Z"/>
        <d v="2024-12-17T11:18:53Z"/>
        <d v="2024-12-17T01:28:37Z"/>
        <d v="2024-12-17T00:48:58Z"/>
        <d v="2024-12-17T00:25:26Z"/>
        <d v="2024-12-17T12:07:39Z"/>
        <d v="2024-12-17T15:45:30Z"/>
        <d v="2024-12-17T15:26:42Z"/>
        <d v="2024-12-17T23:14:50Z"/>
        <d v="2024-12-17T21:49:33Z"/>
        <d v="2024-12-17T20:53:42Z"/>
        <d v="2024-12-17T20:52:11Z"/>
        <d v="2024-12-17T20:34:12Z"/>
        <d v="2024-12-17T18:36:53Z"/>
        <d v="2024-12-17T18:10:46Z"/>
        <d v="2024-12-17T18:08:30Z"/>
        <d v="2024-12-17T17:48:10Z"/>
        <d v="2024-12-17T17:16:21Z"/>
        <d v="2024-12-17T16:37:29Z"/>
        <d v="2024-12-17T16:11:30Z"/>
        <d v="2024-12-17T15:54:42Z"/>
        <d v="2024-12-17T15:15:54Z"/>
        <d v="2024-12-17T13:22:29Z"/>
        <d v="2024-12-17T11:55:02Z"/>
        <d v="2024-12-17T11:24:09Z"/>
        <d v="2024-12-17T10:29:45Z"/>
        <d v="2024-12-17T09:57:22Z"/>
        <d v="2024-12-17T09:30:49Z"/>
        <d v="2024-12-17T08:02:18Z"/>
        <d v="2024-12-17T07:55:30Z"/>
        <d v="2024-12-17T07:06:58Z"/>
        <d v="2024-12-17T06:53:33Z"/>
        <d v="2024-12-17T06:03:48Z"/>
        <d v="2024-12-17T00:00:00Z"/>
        <d v="2024-12-18T23:27:11Z"/>
        <d v="2024-12-18T23:06:43Z"/>
        <d v="2024-12-18T22:46:25Z"/>
        <d v="2024-12-18T22:39:10Z"/>
        <d v="2024-12-18T22:15:47Z"/>
        <d v="2024-12-18T21:37:59Z"/>
        <d v="2024-12-18T21:30:59Z"/>
        <d v="2024-12-18T21:10:54Z"/>
        <d v="2024-12-18T20:47:58Z"/>
        <d v="2024-12-18T20:21:48Z"/>
        <d v="2024-12-18T20:07:21Z"/>
        <d v="2024-12-18T20:02:14Z"/>
        <d v="2024-12-18T19:53:11Z"/>
        <d v="2024-12-18T19:02:45Z"/>
        <d v="2024-12-18T18:30:26Z"/>
        <d v="2024-12-18T18:19:09Z"/>
        <d v="2024-12-18T18:17:06Z"/>
        <d v="2024-12-18T18:07:06Z"/>
        <d v="2024-12-18T17:44:30Z"/>
        <d v="2024-12-18T17:38:00Z"/>
        <d v="2024-12-18T17:37:40Z"/>
        <d v="2024-12-18T17:21:42Z"/>
        <d v="2024-12-18T17:14:58Z"/>
        <d v="2024-12-18T17:05:03Z"/>
        <d v="2024-12-18T16:53:49Z"/>
        <d v="2024-12-18T16:01:33Z"/>
        <d v="2024-12-18T15:31:43Z"/>
        <d v="2024-12-18T15:16:32Z"/>
        <d v="2024-12-18T14:40:35Z"/>
        <d v="2024-12-18T14:37:46Z"/>
        <d v="2024-12-18T14:24:59Z"/>
        <d v="2024-12-18T14:13:02Z"/>
        <d v="2024-12-18T13:48:42Z"/>
        <d v="2024-12-18T12:55:48Z"/>
        <d v="2024-12-18T12:30:31Z"/>
        <d v="2024-12-18T12:18:15Z"/>
        <d v="2024-12-18T12:14:21Z"/>
        <d v="2024-12-18T12:01:12Z"/>
        <d v="2024-12-18T11:27:25Z"/>
        <d v="2024-12-18T11:06:24Z"/>
        <d v="2024-12-18T11:04:11Z"/>
        <d v="2024-12-18T10:47:05Z"/>
        <d v="2024-12-18T10:09:39Z"/>
        <d v="2024-12-18T09:23:15Z"/>
        <d v="2024-12-18T06:12:32Z"/>
        <d v="2024-12-18T05:39:34Z"/>
        <d v="2024-12-18T04:15:04Z"/>
        <d v="2024-12-18T03:56:20Z"/>
        <d v="2024-12-18T02:43:24Z"/>
        <d v="2024-12-18T01:36:06Z"/>
        <d v="2024-12-18T00:59:27Z"/>
        <d v="2024-12-18T00:45:05Z"/>
        <d v="2024-12-18T00:34:14Z"/>
        <d v="2024-12-18T23:36:36Z"/>
        <d v="2024-12-18T22:20:15Z"/>
        <d v="2024-12-18T21:33:57Z"/>
        <d v="2024-12-18T20:27:59Z"/>
        <d v="2024-12-18T17:21:59Z"/>
        <d v="2024-12-18T09:24:51Z"/>
        <d v="2024-12-18T09:19:04Z"/>
        <d v="2024-12-18T08:18:26Z"/>
        <d v="2024-12-18T07:18:06Z"/>
        <d v="2024-12-18T06:11:25Z"/>
        <d v="2024-12-18T05:13:35Z"/>
        <d v="2024-12-18T22:24:29Z"/>
        <d v="2024-12-18T17:49:10Z"/>
        <d v="2024-12-18T14:07:51Z"/>
        <d v="2024-12-18T13:27:36Z"/>
        <d v="2024-12-18T12:52:38Z"/>
        <d v="2024-12-18T04:19:56Z"/>
        <d v="2024-12-18T02:47:48Z"/>
        <d v="2024-12-18T02:45:57Z"/>
        <d v="2024-12-18T01:13:35Z"/>
        <d v="2024-12-18T22:43:43Z"/>
        <d v="2024-12-18T20:48:18Z"/>
        <d v="2024-12-18T20:22:42Z"/>
        <d v="2024-12-18T18:13:59Z"/>
        <d v="2024-12-18T15:56:55Z"/>
        <d v="2024-12-18T15:24:10Z"/>
        <d v="2024-12-18T15:21:08Z"/>
        <d v="2024-12-18T15:17:39Z"/>
        <d v="2024-12-18T12:40:05Z"/>
        <d v="2024-12-18T12:06:11Z"/>
        <d v="2024-12-18T10:18:42Z"/>
        <d v="2024-12-18T09:56:07Z"/>
        <d v="2024-12-18T17:19:37Z"/>
        <d v="2024-12-18T23:39:06Z"/>
        <d v="2024-12-18T22:56:51Z"/>
        <d v="2024-12-18T22:54:59Z"/>
        <d v="2024-12-18T22:32:20Z"/>
        <d v="2024-12-18T21:48:15Z"/>
        <d v="2024-12-18T19:46:48Z"/>
        <d v="2024-12-18T18:39:02Z"/>
        <d v="2024-12-18T18:29:26Z"/>
        <d v="2024-12-18T18:19:04Z"/>
        <d v="2024-12-18T18:00:29Z"/>
        <d v="2024-12-18T16:53:47Z"/>
        <d v="2024-12-18T14:54:50Z"/>
        <d v="2024-12-18T14:49:35Z"/>
        <d v="2024-12-18T14:38:53Z"/>
        <d v="2024-12-18T12:58:56Z"/>
        <d v="2024-12-18T12:47:27Z"/>
        <d v="2024-12-18T12:45:26Z"/>
        <d v="2024-12-18T11:14:15Z"/>
        <d v="2024-12-18T11:03:33Z"/>
        <d v="2024-12-18T10:40:27Z"/>
        <d v="2024-12-18T10:27:39Z"/>
        <d v="2024-12-18T09:29:31Z"/>
        <d v="2024-12-18T08:25:51Z"/>
        <d v="2024-12-18T05:40:35Z"/>
        <d v="2024-12-18T03:15:35Z"/>
        <d v="2024-12-18T02:00:25Z"/>
        <d v="2024-12-18T01:41:52Z"/>
        <d v="2024-12-18T01:00:00Z"/>
        <d v="2024-12-18T01:03:00Z"/>
        <d v="2024-12-18T06:36:00Z"/>
        <d v="2024-12-18T08:33:00Z"/>
        <d v="2024-12-18T09:12:00Z"/>
        <d v="2024-12-18T09:22:00Z"/>
        <d v="2024-12-18T09:38:00Z"/>
        <d v="2024-12-18T09:42:00Z"/>
        <d v="2024-12-18T11:16:00Z"/>
        <d v="2024-12-18T11:26:00Z"/>
        <d v="2024-12-18T12:51:00Z"/>
        <d v="2024-12-18T13:09:00Z"/>
        <d v="2024-12-18T13:18:00Z"/>
        <d v="2024-12-18T15:42:00Z"/>
        <d v="2024-12-18T17:40:00Z"/>
        <d v="2024-12-18T18:13:00Z"/>
        <d v="2024-12-18T20:02:00Z"/>
        <d v="2024-12-18T20:27:00Z"/>
        <d v="2024-12-18T20:39:00Z"/>
        <d v="2024-12-18T20:45:00Z"/>
        <d v="2024-12-18T20:49:00Z"/>
        <d v="2024-12-18T21:15:00Z"/>
        <d v="2024-12-18T21:24:00Z"/>
        <d v="2024-12-18T21:33:00Z"/>
        <d v="2024-12-18T22:03:00Z"/>
        <d v="2024-12-18T22:11:00Z"/>
        <d v="2024-12-18T22:25:00Z"/>
        <d v="2024-12-18T23:47:00Z"/>
        <d v="2024-12-18T23:50:00Z"/>
        <d v="2024-12-18T23:55:00Z"/>
        <d v="2024-12-18T00:00:00Z"/>
        <d v="2024-12-19T23:22:31Z"/>
        <d v="2024-12-19T22:35:15Z"/>
        <d v="2024-12-19T22:32:25Z"/>
        <d v="2024-12-19T22:03:47Z"/>
        <d v="2024-12-19T21:51:52Z"/>
        <d v="2024-12-19T21:39:47Z"/>
        <d v="2024-12-19T21:12:19Z"/>
        <d v="2024-12-19T21:02:07Z"/>
        <d v="2024-12-19T20:29:19Z"/>
        <d v="2024-12-19T20:25:42Z"/>
        <d v="2024-12-19T20:10:47Z"/>
        <d v="2024-12-19T20:00:48Z"/>
        <d v="2024-12-19T18:41:05Z"/>
        <d v="2024-12-19T18:22:22Z"/>
        <d v="2024-12-19T18:08:41Z"/>
        <d v="2024-12-19T18:02:17Z"/>
        <d v="2024-12-19T17:24:39Z"/>
        <d v="2024-12-19T17:11:12Z"/>
        <d v="2024-12-19T17:02:07Z"/>
        <d v="2024-12-19T16:22:16Z"/>
        <d v="2024-12-19T16:00:32Z"/>
        <d v="2024-12-19T14:21:46Z"/>
        <d v="2024-12-19T13:51:02Z"/>
        <d v="2024-12-19T13:45:21Z"/>
        <d v="2024-12-19T13:28:59Z"/>
        <d v="2024-12-19T13:21:21Z"/>
        <d v="2024-12-19T13:02:15Z"/>
        <d v="2024-12-19T12:36:53Z"/>
        <d v="2024-12-19T12:13:12Z"/>
        <d v="2024-12-19T11:39:57Z"/>
        <d v="2024-12-19T11:22:25Z"/>
        <d v="2024-12-19T11:03:39Z"/>
        <d v="2024-12-19T10:12:29Z"/>
        <d v="2024-12-19T09:13:36Z"/>
        <d v="2024-12-19T07:46:44Z"/>
        <d v="2024-12-19T07:21:23Z"/>
        <d v="2024-12-19T06:13:16Z"/>
        <d v="2024-12-19T06:04:35Z"/>
        <d v="2024-12-19T05:51:48Z"/>
        <d v="2024-12-19T05:41:04Z"/>
        <d v="2024-12-19T05:38:01Z"/>
        <d v="2024-12-19T05:13:38Z"/>
        <d v="2024-12-19T04:52:09Z"/>
        <d v="2024-12-19T04:25:50Z"/>
        <d v="2024-12-19T03:29:55Z"/>
        <d v="2024-12-19T03:03:34Z"/>
        <d v="2024-12-19T02:30:24Z"/>
        <d v="2024-12-19T02:19:33Z"/>
        <d v="2024-12-19T01:35:59Z"/>
        <d v="2024-12-19T01:13:10Z"/>
        <d v="2024-12-19T01:07:25Z"/>
        <d v="2024-12-19T00:40:29Z"/>
        <d v="2024-12-19T20:09:11Z"/>
        <d v="2024-12-19T18:21:32Z"/>
        <d v="2024-12-19T17:34:25Z"/>
        <d v="2024-12-19T16:05:51Z"/>
        <d v="2024-12-19T14:09:18Z"/>
        <d v="2024-12-19T12:51:25Z"/>
        <d v="2024-12-19T12:13:50Z"/>
        <d v="2024-12-19T11:08:49Z"/>
        <d v="2024-12-19T10:57:47Z"/>
        <d v="2024-12-19T08:46:30Z"/>
        <d v="2024-12-19T06:48:11Z"/>
        <d v="2024-12-19T06:40:20Z"/>
        <d v="2024-12-19T05:33:08Z"/>
        <d v="2024-12-19T02:43:32Z"/>
        <d v="2024-12-19T02:12:28Z"/>
        <d v="2024-12-19T23:54:56Z"/>
        <d v="2024-12-19T22:35:28Z"/>
        <d v="2024-12-19T22:22:18Z"/>
        <d v="2024-12-19T13:39:41Z"/>
        <d v="2024-12-19T11:47:27Z"/>
        <d v="2024-12-19T10:58:09Z"/>
        <d v="2024-12-19T09:18:29Z"/>
        <d v="2024-12-19T09:11:20Z"/>
        <d v="2024-12-19T04:34:56Z"/>
        <d v="2024-12-19T02:07:03Z"/>
        <d v="2024-12-19T21:24:48Z"/>
        <d v="2024-12-19T14:34:26Z"/>
        <d v="2024-12-19T11:51:00Z"/>
        <d v="2024-12-19T09:03:40Z"/>
        <d v="2024-12-19T20:51:39Z"/>
        <d v="2024-12-19T20:26:32Z"/>
        <d v="2024-12-19T20:16:43Z"/>
        <d v="2024-12-19T12:50:08Z"/>
        <d v="2024-12-19T11:41:31Z"/>
        <d v="2024-12-19T11:16:25Z"/>
        <d v="2024-12-19T21:40:15Z"/>
        <d v="2024-12-19T21:14:40Z"/>
        <d v="2024-12-19T19:21:24Z"/>
        <d v="2024-12-19T17:12:56Z"/>
        <d v="2024-12-19T17:12:04Z"/>
        <d v="2024-12-19T16:57:56Z"/>
        <d v="2024-12-19T16:48:58Z"/>
        <d v="2024-12-19T16:38:31Z"/>
        <d v="2024-12-19T14:52:54Z"/>
        <d v="2024-12-19T13:49:40Z"/>
        <d v="2024-12-19T13:29:50Z"/>
        <d v="2024-12-19T13:07:25Z"/>
        <d v="2024-12-19T13:03:29Z"/>
        <d v="2024-12-19T12:20:00Z"/>
        <d v="2024-12-19T12:16:49Z"/>
        <d v="2024-12-19T11:15:02Z"/>
        <d v="2024-12-19T10:52:00Z"/>
        <d v="2024-12-19T10:32:26Z"/>
        <d v="2024-12-19T09:59:19Z"/>
        <d v="2024-12-19T09:36:06Z"/>
        <d v="2024-12-19T09:02:17Z"/>
        <d v="2024-12-19T04:12:48Z"/>
        <d v="2024-12-19T00:02:40Z"/>
        <d v="2024-12-19T00:00:00Z"/>
        <d v="2024-12-20T23:21:24Z"/>
        <d v="2024-12-20T23:11:48Z"/>
        <d v="2024-12-20T22:54:08Z"/>
        <d v="2024-12-20T22:27:15Z"/>
        <d v="2024-12-20T21:38:34Z"/>
        <d v="2024-12-20T21:23:53Z"/>
        <d v="2024-12-20T20:15:43Z"/>
        <d v="2024-12-20T19:48:10Z"/>
        <d v="2024-12-20T19:43:36Z"/>
        <d v="2024-12-20T18:36:23Z"/>
        <d v="2024-12-20T18:15:37Z"/>
        <d v="2024-12-20T17:51:22Z"/>
        <d v="2024-12-20T17:44:44Z"/>
        <d v="2024-12-20T17:34:05Z"/>
        <d v="2024-12-20T17:29:27Z"/>
        <d v="2024-12-20T16:59:17Z"/>
        <d v="2024-12-20T16:40:24Z"/>
        <d v="2024-12-20T16:12:59Z"/>
        <d v="2024-12-20T16:12:02Z"/>
        <d v="2024-12-20T15:40:02Z"/>
        <d v="2024-12-20T15:24:54Z"/>
        <d v="2024-12-20T15:23:23Z"/>
        <d v="2024-12-20T15:10:23Z"/>
        <d v="2024-12-20T15:06:42Z"/>
        <d v="2024-12-20T13:21:04Z"/>
        <d v="2024-12-20T13:18:25Z"/>
        <d v="2024-12-20T12:52:45Z"/>
        <d v="2024-12-20T12:50:08Z"/>
        <d v="2024-12-20T12:31:35Z"/>
        <d v="2024-12-20T12:31:29Z"/>
        <d v="2024-12-20T11:08:36Z"/>
        <d v="2024-12-20T11:06:20Z"/>
        <d v="2024-12-20T10:45:45Z"/>
        <d v="2024-12-20T09:47:58Z"/>
        <d v="2024-12-20T08:56:10Z"/>
        <d v="2024-12-20T08:22:31Z"/>
        <d v="2024-12-20T07:42:10Z"/>
        <d v="2024-12-20T07:12:43Z"/>
        <d v="2024-12-20T06:26:47Z"/>
        <d v="2024-12-20T06:16:53Z"/>
        <d v="2024-12-20T05:55:58Z"/>
        <d v="2024-12-20T05:53:03Z"/>
        <d v="2024-12-20T05:35:26Z"/>
        <d v="2024-12-20T05:13:40Z"/>
        <d v="2024-12-20T05:13:09Z"/>
        <d v="2024-12-20T04:56:04Z"/>
        <d v="2024-12-20T04:42:48Z"/>
        <d v="2024-12-20T04:16:47Z"/>
        <d v="2024-12-20T04:15:57Z"/>
        <d v="2024-12-20T03:15:48Z"/>
        <d v="2024-12-20T02:41:08Z"/>
        <d v="2024-12-20T02:18:06Z"/>
        <d v="2024-12-20T02:06:05Z"/>
        <d v="2024-12-20T01:44:47Z"/>
        <d v="2024-12-20T01:38:18Z"/>
        <d v="2024-12-20T01:24:59Z"/>
        <d v="2024-12-20T01:14:27Z"/>
        <d v="2024-12-20T00:27:27Z"/>
        <d v="2024-12-20T00:01:14Z"/>
        <d v="2024-12-20T20:04:16Z"/>
        <d v="2024-12-20T19:41:32Z"/>
        <d v="2024-12-20T17:26:55Z"/>
        <d v="2024-12-20T16:08:58Z"/>
        <d v="2024-12-20T15:09:09Z"/>
        <d v="2024-12-20T13:30:46Z"/>
        <d v="2024-12-20T12:23:58Z"/>
        <d v="2024-12-20T11:32:18Z"/>
        <d v="2024-12-20T10:49:57Z"/>
        <d v="2024-12-20T05:02:08Z"/>
        <d v="2024-12-20T02:27:18Z"/>
        <d v="2024-12-20T01:56:02Z"/>
        <d v="2024-12-20T01:32:31Z"/>
        <d v="2024-12-20T01:09:25Z"/>
        <d v="2024-12-20T00:07:22Z"/>
        <d v="2024-12-20T23:16:44Z"/>
        <d v="2024-12-20T20:03:21Z"/>
        <d v="2024-12-20T19:46:57Z"/>
        <d v="2024-12-20T16:02:16Z"/>
        <d v="2024-12-20T06:10:29Z"/>
        <d v="2024-12-20T03:32:50Z"/>
        <d v="2024-12-20T01:00:34Z"/>
        <d v="2024-12-20T00:59:18Z"/>
        <d v="2024-12-20T21:01:06Z"/>
        <d v="2024-12-20T16:28:20Z"/>
        <d v="2024-12-20T13:44:45Z"/>
        <d v="2024-12-20T13:31:20Z"/>
        <d v="2024-12-20T10:18:49Z"/>
        <d v="2024-12-20T16:37:54Z"/>
        <d v="2024-12-20T16:20:32Z"/>
        <d v="2024-12-20T22:17:00Z"/>
        <d v="2024-12-20T21:08:02Z"/>
        <d v="2024-12-20T18:50:50Z"/>
        <d v="2024-12-20T18:46:37Z"/>
        <d v="2024-12-20T18:33:18Z"/>
        <d v="2024-12-20T18:17:19Z"/>
        <d v="2024-12-20T18:02:38Z"/>
        <d v="2024-12-20T17:43:20Z"/>
        <d v="2024-12-20T17:41:54Z"/>
        <d v="2024-12-20T16:24:37Z"/>
        <d v="2024-12-20T15:39:13Z"/>
        <d v="2024-12-20T15:08:46Z"/>
        <d v="2024-12-20T14:41:29Z"/>
        <d v="2024-12-20T14:17:50Z"/>
        <d v="2024-12-20T13:55:53Z"/>
        <d v="2024-12-20T13:25:13Z"/>
        <d v="2024-12-20T13:24:48Z"/>
        <d v="2024-12-20T13:13:13Z"/>
        <d v="2024-12-20T12:57:54Z"/>
        <d v="2024-12-20T12:56:35Z"/>
        <d v="2024-12-20T11:51:14Z"/>
        <d v="2024-12-20T11:31:29Z"/>
        <d v="2024-12-20T11:21:22Z"/>
        <d v="2024-12-20T10:25:56Z"/>
        <d v="2024-12-20T08:34:05Z"/>
        <d v="2024-12-20T07:09:07Z"/>
        <d v="2024-12-20T07:07:29Z"/>
        <d v="2024-12-20T05:01:49Z"/>
        <d v="2024-12-20T02:33:24Z"/>
        <d v="2024-12-20T01:53:11Z"/>
        <d v="2024-12-20T00:11:00Z"/>
        <d v="2024-12-20T03:48:00Z"/>
        <d v="2024-12-20T05:44:00Z"/>
        <d v="2024-12-20T07:23:00Z"/>
        <d v="2024-12-20T09:58:00Z"/>
        <d v="2024-12-20T10:21:00Z"/>
        <d v="2024-12-20T12:19:00Z"/>
        <d v="2024-12-20T13:52:00Z"/>
        <d v="2024-12-20T16:21:00Z"/>
        <d v="2024-12-20T16:54:00Z"/>
        <d v="2024-12-20T19:40:00Z"/>
        <d v="2024-12-20T19:45:00Z"/>
        <d v="2024-12-20T20:06:00Z"/>
        <d v="2024-12-20T21:10:00Z"/>
        <d v="2024-12-20T23:54:00Z"/>
        <d v="2024-12-20T00:00:00Z"/>
        <d v="2024-12-21T22:51:46Z"/>
        <d v="2024-12-21T22:32:41Z"/>
        <d v="2024-12-21T22:26:22Z"/>
        <d v="2024-12-21T21:55:24Z"/>
        <d v="2024-12-21T21:42:58Z"/>
        <d v="2024-12-21T19:29:51Z"/>
        <d v="2024-12-21T17:39:30Z"/>
        <d v="2024-12-21T17:12:39Z"/>
        <d v="2024-12-21T17:01:00Z"/>
        <d v="2024-12-21T16:49:02Z"/>
        <d v="2024-12-21T16:28:59Z"/>
        <d v="2024-12-21T16:03:32Z"/>
        <d v="2024-12-21T15:53:56Z"/>
        <d v="2024-12-21T15:53:53Z"/>
        <d v="2024-12-21T15:39:06Z"/>
        <d v="2024-12-21T15:12:37Z"/>
        <d v="2024-12-21T15:05:28Z"/>
        <d v="2024-12-21T14:57:24Z"/>
        <d v="2024-12-21T14:45:50Z"/>
        <d v="2024-12-21T14:07:06Z"/>
        <d v="2024-12-21T13:45:01Z"/>
        <d v="2024-12-21T13:41:14Z"/>
        <d v="2024-12-21T13:30:04Z"/>
        <d v="2024-12-21T13:23:07Z"/>
        <d v="2024-12-21T13:12:36Z"/>
        <d v="2024-12-21T12:54:21Z"/>
        <d v="2024-12-21T12:32:50Z"/>
        <d v="2024-12-21T12:14:40Z"/>
        <d v="2024-12-21T12:06:42Z"/>
        <d v="2024-12-21T11:50:45Z"/>
        <d v="2024-12-21T11:36:05Z"/>
        <d v="2024-12-21T11:31:16Z"/>
        <d v="2024-12-21T11:15:01Z"/>
        <d v="2024-12-21T11:13:05Z"/>
        <d v="2024-12-21T10:09:47Z"/>
        <d v="2024-12-21T09:38:16Z"/>
        <d v="2024-12-21T09:35:31Z"/>
        <d v="2024-12-21T09:19:58Z"/>
        <d v="2024-12-21T09:04:22Z"/>
        <d v="2024-12-21T08:35:27Z"/>
        <d v="2024-12-21T07:36:27Z"/>
        <d v="2024-12-21T07:13:58Z"/>
        <d v="2024-12-21T06:44:24Z"/>
        <d v="2024-12-21T06:20:32Z"/>
        <d v="2024-12-21T06:09:07Z"/>
        <d v="2024-12-21T06:05:59Z"/>
        <d v="2024-12-21T04:47:38Z"/>
        <d v="2024-12-21T04:19:32Z"/>
        <d v="2024-12-21T02:55:24Z"/>
        <d v="2024-12-21T01:33:49Z"/>
        <d v="2024-12-21T01:20:23Z"/>
        <d v="2024-12-21T01:12:55Z"/>
        <d v="2024-12-21T00:59:30Z"/>
        <d v="2024-12-21T00:46:58Z"/>
        <d v="2024-12-21T21:18:27Z"/>
        <d v="2024-12-21T19:16:59Z"/>
        <d v="2024-12-21T18:25:48Z"/>
        <d v="2024-12-21T14:38:01Z"/>
        <d v="2024-12-21T12:55:16Z"/>
        <d v="2024-12-21T12:00:04Z"/>
        <d v="2024-12-21T11:47:05Z"/>
        <d v="2024-12-21T10:43:29Z"/>
        <d v="2024-12-21T09:01:19Z"/>
        <d v="2024-12-21T07:42:10Z"/>
        <d v="2024-12-21T07:38:06Z"/>
        <d v="2024-12-21T05:30:03Z"/>
        <d v="2024-12-21T03:03:14Z"/>
        <d v="2024-12-21T01:44:48Z"/>
        <d v="2024-12-21T22:00:27Z"/>
        <d v="2024-12-21T19:46:25Z"/>
        <d v="2024-12-21T17:50:59Z"/>
        <d v="2024-12-21T10:13:19Z"/>
        <d v="2024-12-21T08:07:21Z"/>
        <d v="2024-12-21T05:28:59Z"/>
        <d v="2024-12-21T01:31:57Z"/>
        <d v="2024-12-21T16:40:19Z"/>
        <d v="2024-12-21T14:02:24Z"/>
        <d v="2024-12-21T13:46:47Z"/>
        <d v="2024-12-21T13:50:55Z"/>
        <d v="2024-12-21T07:50:23Z"/>
        <d v="2024-12-21T23:54:02Z"/>
        <d v="2024-12-21T21:46:30Z"/>
        <d v="2024-12-21T21:06:14Z"/>
        <d v="2024-12-21T21:00:13Z"/>
        <d v="2024-12-21T20:21:03Z"/>
        <d v="2024-12-21T19:35:55Z"/>
        <d v="2024-12-21T19:20:56Z"/>
        <d v="2024-12-21T18:55:47Z"/>
        <d v="2024-12-21T18:03:06Z"/>
        <d v="2024-12-21T17:22:54Z"/>
        <d v="2024-12-21T16:57:48Z"/>
        <d v="2024-12-21T15:42:06Z"/>
        <d v="2024-12-21T13:30:51Z"/>
        <d v="2024-12-21T13:03:09Z"/>
        <d v="2024-12-21T11:46:03Z"/>
        <d v="2024-12-21T11:41:30Z"/>
        <d v="2024-12-21T10:41:30Z"/>
        <d v="2024-12-21T10:39:35Z"/>
        <d v="2024-12-21T10:17:58Z"/>
        <d v="2024-12-21T08:52:22Z"/>
        <d v="2024-12-21T07:48:20Z"/>
        <d v="2024-12-21T06:14:13Z"/>
        <d v="2024-12-21T01:56:33Z"/>
        <d v="2024-12-21T00:35:00Z"/>
        <d v="2024-12-21T01:29:00Z"/>
        <d v="2024-12-21T01:39:00Z"/>
        <d v="2024-12-21T02:29:00Z"/>
        <d v="2024-12-21T03:14:00Z"/>
        <d v="2024-12-21T06:02:00Z"/>
        <d v="2024-12-21T09:48:00Z"/>
        <d v="2024-12-21T11:33:00Z"/>
        <d v="2024-12-21T13:59:00Z"/>
        <d v="2024-12-21T17:21:00Z"/>
        <d v="2024-12-21T17:54:00Z"/>
        <d v="2024-12-21T17:59:00Z"/>
        <d v="2024-12-21T18:09:00Z"/>
        <d v="2024-12-21T18:17:00Z"/>
        <d v="2024-12-21T18:26:00Z"/>
        <d v="2024-12-21T00:00:00Z"/>
        <d v="2024-12-22T20:49:48Z"/>
        <d v="2024-12-22T19:26:50Z"/>
        <d v="2024-12-22T17:36:48Z"/>
        <d v="2024-12-22T16:21:56Z"/>
        <d v="2024-12-22T16:20:23Z"/>
        <d v="2024-12-22T15:47:17Z"/>
        <d v="2024-12-22T15:29:29Z"/>
        <d v="2024-12-22T15:20:32Z"/>
        <d v="2024-12-22T15:10:06Z"/>
        <d v="2024-12-22T14:45:12Z"/>
        <d v="2024-12-22T14:27:00Z"/>
        <d v="2024-12-22T14:20:30Z"/>
        <d v="2024-12-22T14:10:15Z"/>
        <d v="2024-12-22T13:47:30Z"/>
        <d v="2024-12-22T12:24:03Z"/>
        <d v="2024-12-22T12:16:01Z"/>
        <d v="2024-12-22T12:04:18Z"/>
        <d v="2024-12-22T12:02:38Z"/>
        <d v="2024-12-22T11:52:14Z"/>
        <d v="2024-12-22T11:41:05Z"/>
        <d v="2024-12-22T11:20:54Z"/>
        <d v="2024-12-22T11:17:40Z"/>
        <d v="2024-12-22T10:58:54Z"/>
        <d v="2024-12-22T10:32:43Z"/>
        <d v="2024-12-22T09:48:43Z"/>
        <d v="2024-12-22T09:40:26Z"/>
        <d v="2024-12-22T08:58:12Z"/>
        <d v="2024-12-22T08:11:09Z"/>
        <d v="2024-12-22T07:44:30Z"/>
        <d v="2024-12-22T06:43:57Z"/>
        <d v="2024-12-22T06:18:28Z"/>
        <d v="2024-12-22T05:57:18Z"/>
        <d v="2024-12-22T05:15:47Z"/>
        <d v="2024-12-22T03:55:31Z"/>
        <d v="2024-12-22T02:49:16Z"/>
        <d v="2024-12-22T23:44:47Z"/>
        <d v="2024-12-22T18:29:56Z"/>
        <d v="2024-12-22T11:47:24Z"/>
        <d v="2024-12-22T07:12:08Z"/>
        <d v="2024-12-22T01:58:05Z"/>
        <d v="2024-12-22T23:56:43Z"/>
        <d v="2024-12-22T22:34:11Z"/>
        <d v="2024-12-22T20:35:28Z"/>
        <d v="2024-12-22T11:05:30Z"/>
        <d v="2024-12-22T11:05:16Z"/>
        <d v="2024-12-22T10:43:18Z"/>
        <d v="2024-12-22T10:36:03Z"/>
        <d v="2024-12-22T04:27:36Z"/>
        <d v="2024-12-22T16:09:57Z"/>
        <d v="2024-12-22T15:36:26Z"/>
        <d v="2024-12-22T14:42:03Z"/>
        <d v="2024-12-22T23:58:11Z"/>
        <d v="2024-12-22T23:52:28Z"/>
        <d v="2024-12-22T23:36:53Z"/>
        <d v="2024-12-22T13:24:26Z"/>
        <d v="2024-12-22T02:43:53Z"/>
        <d v="2024-12-22T23:40:37Z"/>
        <d v="2024-12-22T23:20:22Z"/>
        <d v="2024-12-22T22:05:47Z"/>
        <d v="2024-12-22T21:31:17Z"/>
        <d v="2024-12-22T20:02:33Z"/>
        <d v="2024-12-22T19:59:22Z"/>
        <d v="2024-12-22T18:10:31Z"/>
        <d v="2024-12-22T16:42:09Z"/>
        <d v="2024-12-22T16:11:52Z"/>
        <d v="2024-12-22T15:27:08Z"/>
        <d v="2024-12-22T14:56:39Z"/>
        <d v="2024-12-22T11:12:07Z"/>
        <d v="2024-12-22T10:57:53Z"/>
        <d v="2024-12-22T10:43:05Z"/>
        <d v="2024-12-22T10:04:02Z"/>
        <d v="2024-12-22T07:33:33Z"/>
        <d v="2024-12-22T07:00:07Z"/>
        <d v="2024-12-22T06:41:16Z"/>
        <d v="2024-12-22T06:06:29Z"/>
        <d v="2024-12-22T03:09:02Z"/>
        <d v="2024-12-22T01:07:44Z"/>
        <d v="2024-12-22T01:26:00Z"/>
        <d v="2024-12-22T03:23:00Z"/>
        <d v="2024-12-22T03:48:00Z"/>
        <d v="2024-12-22T05:27:00Z"/>
        <d v="2024-12-22T09:48:00Z"/>
        <d v="2024-12-22T09:49:00Z"/>
        <d v="2024-12-22T11:06:00Z"/>
        <d v="2024-12-22T14:15:00Z"/>
        <d v="2024-12-22T16:37:00Z"/>
        <d v="2024-12-22T18:23:00Z"/>
        <d v="2024-12-22T22:26:00Z"/>
        <d v="2024-12-22T00:00:00Z"/>
        <d v="2024-12-23T23:54:57Z"/>
        <d v="2024-12-23T23:07:59Z"/>
        <d v="2024-12-23T22:11:54Z"/>
        <d v="2024-12-23T22:06:34Z"/>
        <d v="2024-12-23T20:51:21Z"/>
        <d v="2024-12-23T20:24:05Z"/>
        <d v="2024-12-23T20:05:46Z"/>
        <d v="2024-12-23T20:04:05Z"/>
        <d v="2024-12-23T19:40:50Z"/>
        <d v="2024-12-23T18:50:30Z"/>
        <d v="2024-12-23T18:50:29Z"/>
        <d v="2024-12-23T18:44:30Z"/>
        <d v="2024-12-23T18:44:29Z"/>
        <d v="2024-12-23T18:39:18Z"/>
        <d v="2024-12-23T18:39:17Z"/>
        <d v="2024-12-23T18:22:11Z"/>
        <d v="2024-12-23T18:12:18Z"/>
        <d v="2024-12-23T18:11:01Z"/>
        <d v="2024-12-23T18:07:05Z"/>
        <d v="2024-12-23T18:02:05Z"/>
        <d v="2024-12-23T18:02:04Z"/>
        <d v="2024-12-23T18:01:33Z"/>
        <d v="2024-12-23T18:00:31Z"/>
        <d v="2024-12-23T17:57:41Z"/>
        <d v="2024-12-23T17:55:34Z"/>
        <d v="2024-12-23T17:49:11Z"/>
        <d v="2024-12-23T17:30:23Z"/>
        <d v="2024-12-23T17:27:00Z"/>
        <d v="2024-12-23T17:17:23Z"/>
        <d v="2024-12-23T17:05:57Z"/>
        <d v="2024-12-23T17:05:05Z"/>
        <d v="2024-12-23T16:41:54Z"/>
        <d v="2024-12-23T16:31:14Z"/>
        <d v="2024-12-23T16:15:51Z"/>
        <d v="2024-12-23T16:02:01Z"/>
        <d v="2024-12-23T15:19:47Z"/>
        <d v="2024-12-23T14:22:52Z"/>
        <d v="2024-12-23T14:07:08Z"/>
        <d v="2024-12-23T13:56:39Z"/>
        <d v="2024-12-23T13:51:13Z"/>
        <d v="2024-12-23T13:35:37Z"/>
        <d v="2024-12-23T13:21:48Z"/>
        <d v="2024-12-23T13:12:19Z"/>
        <d v="2024-12-23T12:50:45Z"/>
        <d v="2024-12-23T12:49:04Z"/>
        <d v="2024-12-23T12:34:53Z"/>
        <d v="2024-12-23T10:39:39Z"/>
        <d v="2024-12-23T10:37:22Z"/>
        <d v="2024-12-23T10:24:00Z"/>
        <d v="2024-12-23T10:06:29Z"/>
        <d v="2024-12-23T09:47:02Z"/>
        <d v="2024-12-23T09:40:17Z"/>
        <d v="2024-12-23T09:30:46Z"/>
        <d v="2024-12-23T09:12:43Z"/>
        <d v="2024-12-23T08:46:51Z"/>
        <d v="2024-12-23T08:46:32Z"/>
        <d v="2024-12-23T08:30:23Z"/>
        <d v="2024-12-23T08:05:28Z"/>
        <d v="2024-12-23T07:21:39Z"/>
        <d v="2024-12-23T05:12:29Z"/>
        <d v="2024-12-23T04:14:48Z"/>
        <d v="2024-12-23T04:11:23Z"/>
        <d v="2024-12-23T03:49:01Z"/>
        <d v="2024-12-23T03:42:34Z"/>
        <d v="2024-12-23T03:34:11Z"/>
        <d v="2024-12-23T03:17:07Z"/>
        <d v="2024-12-23T01:37:38Z"/>
        <d v="2024-12-23T00:55:57Z"/>
        <d v="2024-12-23T23:14:09Z"/>
        <d v="2024-12-23T20:13:06Z"/>
        <d v="2024-12-23T18:20:49Z"/>
        <d v="2024-12-23T18:18:49Z"/>
        <d v="2024-12-23T15:50:02Z"/>
        <d v="2024-12-23T15:12:59Z"/>
        <d v="2024-12-23T14:18:16Z"/>
        <d v="2024-12-23T13:16:46Z"/>
        <d v="2024-12-23T12:54:54Z"/>
        <d v="2024-12-23T10:31:15Z"/>
        <d v="2024-12-23T10:24:06Z"/>
        <d v="2024-12-23T17:26:55Z"/>
        <d v="2024-12-23T17:15:08Z"/>
        <d v="2024-12-23T16:58:50Z"/>
        <d v="2024-12-23T13:33:34Z"/>
        <d v="2024-12-23T13:31:24Z"/>
        <d v="2024-12-23T13:19:29Z"/>
        <d v="2024-12-23T12:34:14Z"/>
        <d v="2024-12-23T05:55:26Z"/>
        <d v="2024-12-23T03:11:08Z"/>
        <d v="2024-12-23T17:40:21Z"/>
        <d v="2024-12-23T17:17:11Z"/>
        <d v="2024-12-23T14:16:27Z"/>
        <d v="2024-12-23T13:31:29Z"/>
        <d v="2024-12-23T23:59:58Z"/>
        <d v="2024-12-23T16:22:38Z"/>
        <d v="2024-12-23T20:34:17Z"/>
        <d v="2024-12-23T16:48:08Z"/>
        <d v="2024-12-23T14:57:35Z"/>
        <d v="2024-12-23T14:18:11Z"/>
        <d v="2024-12-23T13:58:53Z"/>
        <d v="2024-12-23T12:32:43Z"/>
        <d v="2024-12-23T12:03:28Z"/>
        <d v="2024-12-23T11:42:44Z"/>
        <d v="2024-12-23T11:24:18Z"/>
        <d v="2024-12-23T10:30:03Z"/>
        <d v="2024-12-23T10:17:28Z"/>
        <d v="2024-12-23T10:07:09Z"/>
        <d v="2024-12-23T09:57:37Z"/>
        <d v="2024-12-23T09:41:46Z"/>
        <d v="2024-12-23T08:46:39Z"/>
        <d v="2024-12-23T08:26:04Z"/>
        <d v="2024-12-23T08:06:47Z"/>
        <d v="2024-12-23T07:55:32Z"/>
        <d v="2024-12-23T07:01:19Z"/>
        <d v="2024-12-23T04:40:20Z"/>
        <d v="2024-12-23T04:17:40Z"/>
        <d v="2024-12-23T03:22:33Z"/>
        <d v="2024-12-23T02:32:38Z"/>
        <d v="2024-12-23T01:40:00Z"/>
        <d v="2024-12-23T03:00:00Z"/>
        <d v="2024-12-23T03:10:00Z"/>
        <d v="2024-12-23T11:51:00Z"/>
        <d v="2024-12-23T15:00:00Z"/>
        <d v="2024-12-23T18:32:00Z"/>
        <d v="2024-12-23T18:36:00Z"/>
        <d v="2024-12-23T19:54:00Z"/>
        <d v="2024-12-23T21:25:00Z"/>
        <d v="2024-12-23T23:16:00Z"/>
        <d v="2024-12-23T00:00:00Z"/>
        <d v="2024-12-25T20:55:01Z"/>
        <d v="2024-12-25T20:13:24Z"/>
        <d v="2024-12-25T19:56:24Z"/>
        <d v="2024-12-25T19:51:25Z"/>
        <d v="2024-12-25T17:48:49Z"/>
        <d v="2024-12-25T15:05:51Z"/>
        <d v="2024-12-25T13:36:30Z"/>
        <d v="2024-12-25T06:37:31Z"/>
        <d v="2024-12-25T05:24:36Z"/>
        <d v="2024-12-25T01:11:09Z"/>
        <d v="2024-12-24T22:53:38Z"/>
        <d v="2024-12-24T21:17:04Z"/>
        <d v="2024-12-24T20:25:19Z"/>
        <d v="2024-12-24T18:39:18Z"/>
        <d v="2024-12-24T18:36:20Z"/>
        <d v="2024-12-24T18:20:34Z"/>
        <d v="2024-12-24T16:26:37Z"/>
        <d v="2024-12-24T16:18:05Z"/>
        <d v="2024-12-24T16:13:11Z"/>
        <d v="2024-12-24T15:54:41Z"/>
        <d v="2024-12-24T15:50:56Z"/>
        <d v="2024-12-24T14:53:25Z"/>
        <d v="2024-12-24T13:25:56Z"/>
        <d v="2024-12-24T13:05:44Z"/>
        <d v="2024-12-24T13:03:16Z"/>
        <d v="2024-12-24T12:44:50Z"/>
        <d v="2024-12-24T12:42:30Z"/>
        <d v="2024-12-24T12:23:18Z"/>
        <d v="2024-12-24T12:21:13Z"/>
        <d v="2024-12-24T11:29:14Z"/>
        <d v="2024-12-24T10:23:56Z"/>
        <d v="2024-12-24T08:06:53Z"/>
        <d v="2024-12-24T08:03:24Z"/>
        <d v="2024-12-24T07:49:58Z"/>
        <d v="2024-12-24T07:38:53Z"/>
        <d v="2024-12-24T06:43:22Z"/>
        <d v="2024-12-24T06:15:27Z"/>
        <d v="2024-12-24T05:17:28Z"/>
        <d v="2024-12-24T04:58:31Z"/>
        <d v="2024-12-24T04:05:17Z"/>
        <d v="2024-12-24T02:45:09Z"/>
        <d v="2024-12-24T02:11:43Z"/>
        <d v="2024-12-24T01:52:27Z"/>
        <d v="2024-12-24T01:09:19Z"/>
        <d v="2024-12-24T00:53:35Z"/>
        <d v="2024-12-24T00:02:56Z"/>
        <d v="2024-12-25T18:09:15Z"/>
        <d v="2024-12-25T12:17:06Z"/>
        <d v="2024-12-25T10:00:00Z"/>
        <d v="2024-12-25T02:05:50Z"/>
        <d v="2024-12-24T14:01:50Z"/>
        <d v="2024-12-24T11:56:35Z"/>
        <d v="2024-12-24T07:26:45Z"/>
        <d v="2024-12-25T20:53:36Z"/>
        <d v="2024-12-25T15:51:34Z"/>
        <d v="2024-12-25T02:32:29Z"/>
        <d v="2024-12-24T16:23:56Z"/>
        <d v="2024-12-24T08:10:33Z"/>
        <d v="2024-12-24T08:07:16Z"/>
        <d v="2024-12-24T06:51:24Z"/>
        <d v="2024-12-25T19:22:29Z"/>
        <d v="2024-12-24T08:10:21Z"/>
        <d v="2024-12-25T23:54:59Z"/>
        <d v="2024-12-25T23:41:42Z"/>
        <d v="2024-12-25T19:50:12Z"/>
        <d v="2024-12-25T17:09:04Z"/>
        <d v="2024-12-25T16:04:02Z"/>
        <d v="2024-12-25T09:30:25Z"/>
        <d v="2024-12-24T21:05:40Z"/>
        <d v="2024-12-24T20:27:23Z"/>
        <d v="2024-12-24T19:10:27Z"/>
        <d v="2024-12-24T18:21:33Z"/>
        <d v="2024-12-24T15:52:56Z"/>
        <d v="2024-12-24T14:11:15Z"/>
        <d v="2024-12-24T11:42:05Z"/>
        <d v="2024-12-24T11:23:34Z"/>
        <d v="2024-12-24T09:26:21Z"/>
        <d v="2024-12-25T18:40:35Z"/>
        <d v="2024-12-25T11:28:58Z"/>
        <d v="2024-12-25T09:06:34Z"/>
        <d v="2024-12-25T02:53:34Z"/>
        <d v="2024-12-25T00:47:24Z"/>
        <d v="2024-12-24T21:36:24Z"/>
        <d v="2024-12-24T19:28:36Z"/>
        <d v="2024-12-24T17:33:04Z"/>
        <d v="2024-12-24T15:20:17Z"/>
        <d v="2024-12-24T14:41:52Z"/>
        <d v="2024-12-24T14:13:13Z"/>
        <d v="2024-12-24T14:01:20Z"/>
        <d v="2024-12-24T13:54:34Z"/>
        <d v="2024-12-24T13:27:27Z"/>
        <d v="2024-12-24T13:13:27Z"/>
        <d v="2024-12-24T12:58:00Z"/>
        <d v="2024-12-24T10:43:12Z"/>
        <d v="2024-12-24T10:39:55Z"/>
        <d v="2024-12-24T09:45:22Z"/>
        <d v="2024-12-24T09:33:23Z"/>
        <d v="2024-12-24T09:23:21Z"/>
        <d v="2024-12-24T08:03:40Z"/>
        <d v="2024-12-24T07:37:00Z"/>
        <d v="2024-12-24T06:14:40Z"/>
        <d v="2024-12-24T04:26:52Z"/>
        <d v="2024-12-24T03:26:34Z"/>
        <d v="2024-12-24T00:58:36Z"/>
        <d v="2024-12-24T01:01:00Z"/>
        <d v="2024-12-24T03:08:00Z"/>
        <d v="2024-12-24T03:21:00Z"/>
        <d v="2024-12-24T03:41:00Z"/>
        <d v="2024-12-24T10:58:00Z"/>
        <d v="2024-12-24T10:59:00Z"/>
        <d v="2024-12-24T12:06:00Z"/>
        <d v="2024-12-24T14:13:00Z"/>
        <d v="2024-12-24T14:32:00Z"/>
        <d v="2024-12-24T17:43:00Z"/>
        <d v="2024-12-24T19:40:00Z"/>
        <d v="2024-12-25T11:26:00Z"/>
        <d v="2024-12-25T14:40:00Z"/>
        <d v="2024-12-25T17:11:00Z"/>
        <d v="2024-12-26T23:55:37Z"/>
        <d v="2024-12-26T23:36:12Z"/>
        <d v="2024-12-26T23:20:00Z"/>
        <d v="2024-12-26T22:48:02Z"/>
        <d v="2024-12-26T22:27:34Z"/>
        <d v="2024-12-26T22:08:56Z"/>
        <d v="2024-12-26T21:55:41Z"/>
        <d v="2024-12-26T21:45:16Z"/>
        <d v="2024-12-26T21:37:23Z"/>
        <d v="2024-12-26T21:23:06Z"/>
        <d v="2024-12-26T20:57:00Z"/>
        <d v="2024-12-26T20:41:59Z"/>
        <d v="2024-12-26T20:22:26Z"/>
        <d v="2024-12-26T20:13:20Z"/>
        <d v="2024-12-26T19:57:00Z"/>
        <d v="2024-12-26T19:42:54Z"/>
        <d v="2024-12-26T19:36:19Z"/>
        <d v="2024-12-26T19:31:05Z"/>
        <d v="2024-12-26T19:26:05Z"/>
        <d v="2024-12-26T19:21:21Z"/>
        <d v="2024-12-26T19:17:13Z"/>
        <d v="2024-12-26T19:03:20Z"/>
        <d v="2024-12-26T18:50:23Z"/>
        <d v="2024-12-26T18:46:34Z"/>
        <d v="2024-12-26T18:26:12Z"/>
        <d v="2024-12-26T17:41:26Z"/>
        <d v="2024-12-26T17:34:36Z"/>
        <d v="2024-12-26T17:29:35Z"/>
        <d v="2024-12-26T17:16:17Z"/>
        <d v="2024-12-26T17:10:52Z"/>
        <d v="2024-12-26T17:05:17Z"/>
        <d v="2024-12-26T16:45:09Z"/>
        <d v="2024-12-26T16:27:10Z"/>
        <d v="2024-12-26T16:23:05Z"/>
        <d v="2024-12-26T16:10:13Z"/>
        <d v="2024-12-26T16:05:11Z"/>
        <d v="2024-12-26T15:59:34Z"/>
        <d v="2024-12-26T15:16:57Z"/>
        <d v="2024-12-26T15:16:35Z"/>
        <d v="2024-12-26T14:32:12Z"/>
        <d v="2024-12-26T14:25:04Z"/>
        <d v="2024-12-26T14:14:50Z"/>
        <d v="2024-12-26T14:11:56Z"/>
        <d v="2024-12-26T14:06:42Z"/>
        <d v="2024-12-26T14:01:27Z"/>
        <d v="2024-12-26T13:48:57Z"/>
        <d v="2024-12-26T11:28:46Z"/>
        <d v="2024-12-26T11:06:22Z"/>
        <d v="2024-12-26T09:03:07Z"/>
        <d v="2024-12-26T08:38:13Z"/>
        <d v="2024-12-26T08:17:01Z"/>
        <d v="2024-12-26T07:42:59Z"/>
        <d v="2024-12-26T07:20:54Z"/>
        <d v="2024-12-26T06:57:49Z"/>
        <d v="2024-12-26T05:14:53Z"/>
        <d v="2024-12-26T01:43:12Z"/>
        <d v="2024-12-26T20:45:42Z"/>
        <d v="2024-12-26T19:06:27Z"/>
        <d v="2024-12-26T18:24:22Z"/>
        <d v="2024-12-26T16:10:37Z"/>
        <d v="2024-12-26T12:52:44Z"/>
        <d v="2024-12-26T10:37:00Z"/>
        <d v="2024-12-26T08:24:27Z"/>
        <d v="2024-12-26T07:20:29Z"/>
        <d v="2024-12-26T01:16:45Z"/>
        <d v="2024-12-26T14:11:07Z"/>
        <d v="2024-12-26T09:50:54Z"/>
        <d v="2024-12-26T08:59:31Z"/>
        <d v="2024-12-26T18:51:17Z"/>
        <d v="2024-12-26T17:10:04Z"/>
        <d v="2024-12-26T13:48:17Z"/>
        <d v="2024-12-26T12:39:38Z"/>
        <d v="2024-12-26T12:15:57Z"/>
        <d v="2024-12-26T11:34:11Z"/>
        <d v="2024-12-26T11:26:55Z"/>
        <d v="2024-12-26T08:58:13Z"/>
        <d v="2024-12-26T07:32:14Z"/>
        <d v="2024-12-26T05:14:21Z"/>
        <d v="2024-12-26T04:11:23Z"/>
        <d v="2024-12-26T03:27:12Z"/>
        <d v="2024-12-26T22:27:32Z"/>
        <d v="2024-12-26T21:13:42Z"/>
        <d v="2024-12-26T17:48:20Z"/>
        <d v="2024-12-26T12:50:07Z"/>
        <d v="2024-12-26T10:04:25Z"/>
        <d v="2024-12-26T09:54:55Z"/>
        <d v="2024-12-26T09:50:02Z"/>
        <d v="2024-12-26T04:08:30Z"/>
        <d v="2024-12-26T02:39:54Z"/>
        <d v="2024-12-26T00:38:28Z"/>
        <d v="2024-12-26T00:20:58Z"/>
        <d v="2024-12-26T10:32:00Z"/>
        <d v="2024-12-26T11:46:00Z"/>
        <d v="2024-12-26T12:26:00Z"/>
        <d v="2024-12-26T12:42:00Z"/>
        <d v="2024-12-26T17:14:00Z"/>
        <d v="2024-12-26T18:31:00Z"/>
        <d v="2024-12-26T22:42:00Z"/>
        <d v="2024-12-26T00:00:00Z"/>
        <d v="2024-12-27T23:57:25Z"/>
        <d v="2024-12-27T22:44:56Z"/>
        <d v="2024-12-27T21:26:24Z"/>
        <d v="2024-12-27T20:51:19Z"/>
        <d v="2024-12-27T20:39:26Z"/>
        <d v="2024-12-27T19:56:16Z"/>
        <d v="2024-12-27T19:43:23Z"/>
        <d v="2024-12-27T19:28:48Z"/>
        <d v="2024-12-27T19:06:38Z"/>
        <d v="2024-12-27T18:47:15Z"/>
        <d v="2024-12-27T18:31:49Z"/>
        <d v="2024-12-27T18:16:39Z"/>
        <d v="2024-12-27T17:39:18Z"/>
        <d v="2024-12-27T17:26:33Z"/>
        <d v="2024-12-27T15:57:25Z"/>
        <d v="2024-12-27T14:33:59Z"/>
        <d v="2024-12-27T14:24:43Z"/>
        <d v="2024-12-27T13:50:07Z"/>
        <d v="2024-12-27T13:04:57Z"/>
        <d v="2024-12-27T12:53:52Z"/>
        <d v="2024-12-27T12:33:44Z"/>
        <d v="2024-12-27T12:28:27Z"/>
        <d v="2024-12-27T12:28:12Z"/>
        <d v="2024-12-27T12:27:14Z"/>
        <d v="2024-12-27T12:20:17Z"/>
        <d v="2024-12-27T12:15:17Z"/>
        <d v="2024-12-27T12:12:26Z"/>
        <d v="2024-12-27T11:59:19Z"/>
        <d v="2024-12-27T11:48:26Z"/>
        <d v="2024-12-27T11:44:01Z"/>
        <d v="2024-12-27T11:38:50Z"/>
        <d v="2024-12-27T10:52:48Z"/>
        <d v="2024-12-27T10:44:15Z"/>
        <d v="2024-12-27T10:26:55Z"/>
        <d v="2024-12-27T09:28:18Z"/>
        <d v="2024-12-27T06:59:41Z"/>
        <d v="2024-12-27T06:11:50Z"/>
        <d v="2024-12-27T05:04:47Z"/>
        <d v="2024-12-27T04:48:48Z"/>
        <d v="2024-12-27T03:23:32Z"/>
        <d v="2024-12-27T03:00:08Z"/>
        <d v="2024-12-27T00:57:45Z"/>
        <d v="2024-12-27T00:49:58Z"/>
        <d v="2024-12-27T00:33:31Z"/>
        <d v="2024-12-27T00:26:31Z"/>
        <d v="2024-12-27T00:11:30Z"/>
        <d v="2024-12-27T23:44:18Z"/>
        <d v="2024-12-27T23:44:17Z"/>
        <d v="2024-12-27T19:12:20Z"/>
        <d v="2024-12-27T17:57:44Z"/>
        <d v="2024-12-27T15:59:29Z"/>
        <d v="2024-12-27T15:58:23Z"/>
        <d v="2024-12-27T15:29:20Z"/>
        <d v="2024-12-27T13:34:26Z"/>
        <d v="2024-12-27T13:02:39Z"/>
        <d v="2024-12-27T10:57:05Z"/>
        <d v="2024-12-27T10:12:29Z"/>
        <d v="2024-12-27T04:07:48Z"/>
        <d v="2024-12-27T18:31:32Z"/>
        <d v="2024-12-27T17:48:21Z"/>
        <d v="2024-12-27T16:32:08Z"/>
        <d v="2024-12-27T16:19:59Z"/>
        <d v="2024-12-27T14:23:13Z"/>
        <d v="2024-12-27T11:49:16Z"/>
        <d v="2024-12-27T10:53:54Z"/>
        <d v="2024-12-27T10:24:08Z"/>
        <d v="2024-12-27T10:13:53Z"/>
        <d v="2024-12-27T00:05:26Z"/>
        <d v="2024-12-27T00:03:55Z"/>
        <d v="2024-12-27T16:53:37Z"/>
        <d v="2024-12-27T12:12:36Z"/>
        <d v="2024-12-27T23:19:15Z"/>
        <d v="2024-12-27T09:36:53Z"/>
        <d v="2024-12-27T23:20:51Z"/>
        <d v="2024-12-27T22:46:03Z"/>
        <d v="2024-12-27T21:16:04Z"/>
        <d v="2024-12-27T21:15:33Z"/>
        <d v="2024-12-27T20:52:37Z"/>
        <d v="2024-12-27T20:28:36Z"/>
        <d v="2024-12-27T20:13:37Z"/>
        <d v="2024-12-27T17:55:31Z"/>
        <d v="2024-12-27T17:22:36Z"/>
        <d v="2024-12-27T16:15:04Z"/>
        <d v="2024-12-27T15:54:35Z"/>
        <d v="2024-12-27T14:37:08Z"/>
        <d v="2024-12-27T14:08:54Z"/>
        <d v="2024-12-27T13:27:49Z"/>
        <d v="2024-12-27T11:33:22Z"/>
        <d v="2024-12-27T11:26:47Z"/>
        <d v="2024-12-27T08:57:46Z"/>
        <d v="2024-12-27T08:15:33Z"/>
        <d v="2024-12-27T07:45:31Z"/>
        <d v="2024-12-27T07:43:01Z"/>
        <d v="2024-12-27T04:38:19Z"/>
        <d v="2024-12-27T04:28:25Z"/>
        <d v="2024-12-27T04:10:48Z"/>
        <d v="2024-12-27T02:25:49Z"/>
        <d v="2024-12-27T01:35:13Z"/>
        <d v="2024-12-27T00:00:00Z"/>
        <d v="2024-12-28T23:32:25Z"/>
        <d v="2024-12-28T22:43:36Z"/>
        <d v="2024-12-28T20:49:41Z"/>
        <d v="2024-12-28T20:35:05Z"/>
        <d v="2024-12-28T20:14:00Z"/>
        <d v="2024-12-28T19:41:56Z"/>
        <d v="2024-12-28T18:58:29Z"/>
        <d v="2024-12-28T18:42:30Z"/>
        <d v="2024-12-28T18:22:29Z"/>
        <d v="2024-12-28T18:16:17Z"/>
        <d v="2024-12-28T18:09:10Z"/>
        <d v="2024-12-28T17:51:11Z"/>
        <d v="2024-12-28T17:31:25Z"/>
        <d v="2024-12-28T17:27:58Z"/>
        <d v="2024-12-28T16:55:50Z"/>
        <d v="2024-12-28T16:43:07Z"/>
        <d v="2024-12-28T16:24:44Z"/>
        <d v="2024-12-28T16:24:06Z"/>
        <d v="2024-12-28T16:15:57Z"/>
        <d v="2024-12-28T16:06:12Z"/>
        <d v="2024-12-28T16:03:04Z"/>
        <d v="2024-12-28T15:47:48Z"/>
        <d v="2024-12-28T15:30:36Z"/>
        <d v="2024-12-28T15:22:59Z"/>
        <d v="2024-12-28T15:16:09Z"/>
        <d v="2024-12-28T14:59:40Z"/>
        <d v="2024-12-28T14:42:25Z"/>
        <d v="2024-12-28T14:10:54Z"/>
        <d v="2024-12-28T13:03:05Z"/>
        <d v="2024-12-28T12:57:05Z"/>
        <d v="2024-12-28T12:19:38Z"/>
        <d v="2024-12-28T09:10:20Z"/>
        <d v="2024-12-28T09:09:17Z"/>
        <d v="2024-12-28T08:51:47Z"/>
        <d v="2024-12-28T08:28:09Z"/>
        <d v="2024-12-28T08:20:18Z"/>
        <d v="2024-12-28T08:19:22Z"/>
        <d v="2024-12-28T07:59:50Z"/>
        <d v="2024-12-28T07:51:22Z"/>
        <d v="2024-12-28T07:03:37Z"/>
        <d v="2024-12-28T06:48:45Z"/>
        <d v="2024-12-28T06:31:59Z"/>
        <d v="2024-12-28T06:29:51Z"/>
        <d v="2024-12-28T06:11:29Z"/>
        <d v="2024-12-28T05:49:41Z"/>
        <d v="2024-12-28T05:04:00Z"/>
        <d v="2024-12-28T04:28:57Z"/>
        <d v="2024-12-28T04:11:32Z"/>
        <d v="2024-12-28T03:43:48Z"/>
        <d v="2024-12-28T03:31:27Z"/>
        <d v="2024-12-28T00:15:24Z"/>
        <d v="2024-12-28T06:10:06Z"/>
        <d v="2024-12-28T00:45:22Z"/>
        <d v="2024-12-28T09:10:44Z"/>
        <d v="2024-12-28T11:42:50Z"/>
        <d v="2024-12-28T09:21:23Z"/>
        <d v="2024-12-28T19:31:37Z"/>
        <d v="2024-12-28T19:25:48Z"/>
        <d v="2024-12-28T18:40:10Z"/>
        <d v="2024-12-28T10:49:14Z"/>
        <d v="2024-12-28T10:43:19Z"/>
        <d v="2024-12-28T23:37:31Z"/>
        <d v="2024-12-28T19:57:52Z"/>
        <d v="2024-12-28T19:54:40Z"/>
        <d v="2024-12-28T17:08:23Z"/>
        <d v="2024-12-28T16:03:58Z"/>
        <d v="2024-12-28T15:43:21Z"/>
        <d v="2024-12-28T13:21:43Z"/>
        <d v="2024-12-28T12:41:44Z"/>
        <d v="2024-12-28T12:41:20Z"/>
        <d v="2024-12-28T11:12:48Z"/>
        <d v="2024-12-28T09:35:47Z"/>
        <d v="2024-12-28T09:11:14Z"/>
        <d v="2024-12-28T08:40:20Z"/>
        <d v="2024-12-28T08:25:49Z"/>
        <d v="2024-12-28T06:04:51Z"/>
        <d v="2024-12-28T05:54:04Z"/>
        <d v="2024-12-28T02:44:07Z"/>
        <d v="2024-12-28T01:42:26Z"/>
        <d v="2024-12-28T01:45:00Z"/>
        <d v="2024-12-28T03:52:00Z"/>
        <d v="2024-12-28T05:01:00Z"/>
        <d v="2024-12-28T10:40:00Z"/>
        <d v="2024-12-28T10:54:00Z"/>
        <d v="2024-12-28T11:17:00Z"/>
        <d v="2024-12-28T11:51:00Z"/>
        <d v="2024-12-28T13:09:00Z"/>
        <d v="2024-12-28T15:31:00Z"/>
        <d v="2024-12-28T18:13:00Z"/>
        <d v="2024-12-28T19:37:00Z"/>
        <d v="2024-12-28T19:45:00Z"/>
        <d v="2024-12-28T19:46:00Z"/>
        <d v="2024-12-28T20:04:00Z"/>
        <d v="2024-12-28T20:29:00Z"/>
        <d v="2024-12-28T20:46:00Z"/>
        <d v="2024-12-28T21:24:00Z"/>
        <d v="2024-12-28T22:46:00Z"/>
        <d v="2024-12-28T23:05:00Z"/>
        <d v="2024-12-28T23:14:00Z"/>
        <d v="2024-12-28T23:23:00Z"/>
        <d v="2024-12-28T00:00:00Z"/>
        <d v="2024-12-29T23:32:13Z"/>
        <d v="2024-12-29T23:14:08Z"/>
        <d v="2024-12-29T23:00:49Z"/>
        <d v="2024-12-29T22:16:02Z"/>
        <d v="2024-12-29T22:03:22Z"/>
        <d v="2024-12-29T21:38:34Z"/>
        <d v="2024-12-29T20:55:49Z"/>
        <d v="2024-12-29T17:28:30Z"/>
        <d v="2024-12-29T16:17:23Z"/>
        <d v="2024-12-29T15:54:46Z"/>
        <d v="2024-12-29T15:31:04Z"/>
        <d v="2024-12-29T15:18:11Z"/>
        <d v="2024-12-29T14:29:57Z"/>
        <d v="2024-12-29T13:43:38Z"/>
        <d v="2024-12-29T13:10:44Z"/>
        <d v="2024-12-29T12:55:52Z"/>
        <d v="2024-12-29T12:51:48Z"/>
        <d v="2024-12-29T12:32:47Z"/>
        <d v="2024-12-29T12:32:12Z"/>
        <d v="2024-12-29T12:14:47Z"/>
        <d v="2024-12-29T12:03:01Z"/>
        <d v="2024-12-29T11:59:21Z"/>
        <d v="2024-12-29T10:52:34Z"/>
        <d v="2024-12-29T10:20:27Z"/>
        <d v="2024-12-29T10:08:01Z"/>
        <d v="2024-12-29T08:53:30Z"/>
        <d v="2024-12-29T07:30:35Z"/>
        <d v="2024-12-29T06:49:04Z"/>
        <d v="2024-12-29T06:30:14Z"/>
        <d v="2024-12-29T06:09:17Z"/>
        <d v="2024-12-29T06:01:00Z"/>
        <d v="2024-12-29T05:40:04Z"/>
        <d v="2024-12-29T01:49:22Z"/>
        <d v="2024-12-29T00:17:45Z"/>
        <d v="2024-12-29T00:15:42Z"/>
        <d v="2024-12-29T10:34:17Z"/>
        <d v="2024-12-29T05:54:05Z"/>
        <d v="2024-12-29T01:57:03Z"/>
        <d v="2024-12-29T01:33:05Z"/>
        <d v="2024-12-29T18:30:08Z"/>
        <d v="2024-12-29T13:23:13Z"/>
        <d v="2024-12-29T13:05:10Z"/>
        <d v="2024-12-29T22:57:53Z"/>
        <d v="2024-12-29T19:45:04Z"/>
        <d v="2024-12-29T18:38:11Z"/>
        <d v="2024-12-29T16:58:01Z"/>
        <d v="2024-12-29T16:44:14Z"/>
        <d v="2024-12-29T00:58:16Z"/>
        <d v="2024-12-29T00:53:21Z"/>
        <d v="2024-12-29T22:20:19Z"/>
        <d v="2024-12-29T21:05:11Z"/>
        <d v="2024-12-29T20:10:01Z"/>
        <d v="2024-12-29T16:25:42Z"/>
        <d v="2024-12-29T16:00:25Z"/>
        <d v="2024-12-29T12:38:41Z"/>
        <d v="2024-12-29T12:00:38Z"/>
        <d v="2024-12-29T11:34:17Z"/>
        <d v="2024-12-29T10:56:50Z"/>
        <d v="2024-12-29T10:09:23Z"/>
        <d v="2024-12-29T09:05:01Z"/>
        <d v="2024-12-29T08:41:30Z"/>
        <d v="2024-12-29T07:06:10Z"/>
        <d v="2024-12-29T06:44:55Z"/>
        <d v="2024-12-29T06:09:32Z"/>
        <d v="2024-12-29T05:51:08Z"/>
        <d v="2024-12-29T05:01:04Z"/>
        <d v="2024-12-29T04:34:28Z"/>
        <d v="2024-12-29T04:27:28Z"/>
        <d v="2024-12-29T04:17:20Z"/>
        <d v="2024-12-29T02:51:50Z"/>
        <d v="2024-12-29T01:43:34Z"/>
        <d v="2024-12-29T00:21:00Z"/>
        <d v="2024-12-29T00:38:00Z"/>
        <d v="2024-12-29T00:46:00Z"/>
        <d v="2024-12-29T00:59:00Z"/>
        <d v="2024-12-29T02:12:00Z"/>
        <d v="2024-12-29T02:16:00Z"/>
        <d v="2024-12-29T10:12:00Z"/>
        <d v="2024-12-29T17:07:00Z"/>
        <d v="2024-12-29T19:36:00Z"/>
        <d v="2024-12-29T19:37:00Z"/>
        <d v="2024-12-29T20:27:00Z"/>
        <d v="2024-12-29T20:55:00Z"/>
        <d v="2024-12-29T21:10:00Z"/>
        <d v="2024-12-29T00:00:00Z"/>
        <d v="2024-12-30T22:59:19Z"/>
        <d v="2024-12-30T22:33:07Z"/>
        <d v="2024-12-30T22:13:32Z"/>
        <d v="2024-12-30T22:10:32Z"/>
        <d v="2024-12-30T21:42:49Z"/>
        <d v="2024-12-30T21:10:16Z"/>
        <d v="2024-12-30T20:30:43Z"/>
        <d v="2024-12-30T19:55:56Z"/>
        <d v="2024-12-30T19:43:13Z"/>
        <d v="2024-12-30T19:34:22Z"/>
        <d v="2024-12-30T19:24:19Z"/>
        <d v="2024-12-30T19:12:20Z"/>
        <d v="2024-12-30T19:06:00Z"/>
        <d v="2024-12-30T18:58:43Z"/>
        <d v="2024-12-30T18:55:19Z"/>
        <d v="2024-12-30T18:40:47Z"/>
        <d v="2024-12-30T18:33:12Z"/>
        <d v="2024-12-30T18:27:43Z"/>
        <d v="2024-12-30T18:16:46Z"/>
        <d v="2024-12-30T18:11:00Z"/>
        <d v="2024-12-30T18:02:39Z"/>
        <d v="2024-12-30T16:39:43Z"/>
        <d v="2024-12-30T16:09:21Z"/>
        <d v="2024-12-30T14:03:12Z"/>
        <d v="2024-12-30T13:15:44Z"/>
        <d v="2024-12-30T12:43:14Z"/>
        <d v="2024-12-30T12:25:19Z"/>
        <d v="2024-12-30T12:21:45Z"/>
        <d v="2024-12-30T12:07:43Z"/>
        <d v="2024-12-30T11:59:23Z"/>
        <d v="2024-12-30T11:32:31Z"/>
        <d v="2024-12-30T11:08:21Z"/>
        <d v="2024-12-30T10:46:58Z"/>
        <d v="2024-12-30T10:23:40Z"/>
        <d v="2024-12-30T07:43:30Z"/>
        <d v="2024-12-30T07:25:03Z"/>
        <d v="2024-12-30T07:20:12Z"/>
        <d v="2024-12-30T07:00:24Z"/>
        <d v="2024-12-30T04:53:01Z"/>
        <d v="2024-12-30T02:21:19Z"/>
        <d v="2024-12-30T02:02:41Z"/>
        <d v="2024-12-30T01:55:11Z"/>
        <d v="2024-12-30T00:41:33Z"/>
        <d v="2024-12-30T11:48:30Z"/>
        <d v="2024-12-30T11:17:32Z"/>
        <d v="2024-12-30T10:27:50Z"/>
        <d v="2024-12-30T10:17:49Z"/>
        <d v="2024-12-30T09:50:33Z"/>
        <d v="2024-12-30T15:25:23Z"/>
        <d v="2024-12-30T15:23:20Z"/>
        <d v="2024-12-30T11:19:15Z"/>
        <d v="2024-12-30T09:42:19Z"/>
        <d v="2024-12-30T05:23:00Z"/>
        <d v="2024-12-30T17:21:23Z"/>
        <d v="2024-12-30T16:48:29Z"/>
        <d v="2024-12-30T16:27:48Z"/>
        <d v="2024-12-30T15:44:54Z"/>
        <d v="2024-12-30T13:10:54Z"/>
        <d v="2024-12-30T10:08:20Z"/>
        <d v="2024-12-30T09:48:01Z"/>
        <d v="2024-12-30T05:47:14Z"/>
        <d v="2024-12-30T03:55:54Z"/>
        <d v="2024-12-30T23:37:03Z"/>
        <d v="2024-12-30T22:28:46Z"/>
        <d v="2024-12-30T16:28:49Z"/>
        <d v="2024-12-30T16:21:02Z"/>
        <d v="2024-12-30T16:13:30Z"/>
        <d v="2024-12-30T15:48:52Z"/>
        <d v="2024-12-30T13:13:46Z"/>
        <d v="2024-12-30T12:48:59Z"/>
        <d v="2024-12-30T09:47:44Z"/>
        <d v="2024-12-30T09:35:13Z"/>
        <d v="2024-12-30T09:24:31Z"/>
        <d v="2024-12-30T08:32:39Z"/>
        <d v="2024-12-30T05:25:28Z"/>
        <d v="2024-12-30T05:17:12Z"/>
        <d v="2024-12-30T04:27:25Z"/>
        <d v="2024-12-30T03:59:24Z"/>
        <d v="2024-12-30T01:11:33Z"/>
        <d v="2024-12-30T04:32:00Z"/>
        <d v="2024-12-30T07:09:00Z"/>
        <d v="2024-12-30T12:38:00Z"/>
        <d v="2024-12-30T14:45:00Z"/>
        <d v="2024-12-30T00:00:00Z"/>
        <d v="2024-12-31T22:56:38Z"/>
        <d v="2024-12-31T22:19:57Z"/>
        <d v="2024-12-31T17:27:04Z"/>
        <d v="2024-12-31T16:52:28Z"/>
        <d v="2024-12-31T15:01:36Z"/>
        <d v="2024-12-31T14:47:34Z"/>
        <d v="2024-12-31T13:41:35Z"/>
        <d v="2024-12-31T13:30:14Z"/>
        <d v="2024-12-31T13:10:33Z"/>
        <d v="2024-12-31T12:51:20Z"/>
        <d v="2024-12-31T12:34:45Z"/>
        <d v="2024-12-31T11:53:59Z"/>
        <d v="2024-12-31T11:43:47Z"/>
        <d v="2024-12-31T11:27:08Z"/>
        <d v="2024-12-31T10:50:39Z"/>
        <d v="2024-12-31T09:59:10Z"/>
        <d v="2024-12-31T09:35:00Z"/>
        <d v="2024-12-31T08:55:10Z"/>
        <d v="2024-12-31T08:34:49Z"/>
        <d v="2024-12-31T08:05:52Z"/>
        <d v="2024-12-31T07:54:10Z"/>
        <d v="2024-12-31T07:25:58Z"/>
        <d v="2024-12-31T05:16:05Z"/>
        <d v="2024-12-31T04:47:17Z"/>
        <d v="2024-12-31T04:15:14Z"/>
        <d v="2024-12-31T03:59:09Z"/>
        <d v="2024-12-31T03:48:16Z"/>
        <d v="2024-12-31T02:07:51Z"/>
        <d v="2024-12-31T00:04:47Z"/>
        <d v="2024-12-31T14:18:48Z"/>
        <d v="2024-12-31T10:51:34Z"/>
        <d v="2024-12-31T09:31:49Z"/>
        <d v="2024-12-31T19:21:07Z"/>
        <d v="2024-12-31T18:10:13Z"/>
        <d v="2024-12-31T17:07:58Z"/>
        <d v="2024-12-31T17:07:39Z"/>
        <d v="2024-12-31T16:54:30Z"/>
        <d v="2024-12-31T13:34:44Z"/>
        <d v="2024-12-31T12:38:57Z"/>
        <d v="2024-12-31T12:15:38Z"/>
        <d v="2024-12-31T19:05:56Z"/>
        <d v="2024-12-31T16:16:28Z"/>
        <d v="2024-12-31T15:56:57Z"/>
        <d v="2024-12-31T15:39:16Z"/>
        <d v="2024-12-31T15:19:25Z"/>
        <d v="2024-12-31T15:15:12Z"/>
        <d v="2024-12-31T08:21:16Z"/>
        <d v="2024-12-31T00:30:50Z"/>
        <d v="2024-12-31T19:35:14Z"/>
        <d v="2024-12-31T19:31:01Z"/>
        <d v="2024-12-31T17:41:10Z"/>
        <d v="2024-12-31T17:32:05Z"/>
        <d v="2024-12-31T17:16:51Z"/>
        <d v="2024-12-31T13:44:30Z"/>
        <d v="2024-12-31T12:58:45Z"/>
        <d v="2024-12-31T12:18:40Z"/>
        <d v="2024-12-31T12:10:42Z"/>
        <d v="2024-12-31T11:18:52Z"/>
        <d v="2024-12-31T11:14:17Z"/>
        <d v="2024-12-31T11:04:09Z"/>
        <d v="2024-12-31T10:58:05Z"/>
        <d v="2024-12-31T10:44:12Z"/>
        <d v="2024-12-31T10:39:58Z"/>
        <d v="2024-12-31T09:00:39Z"/>
        <d v="2024-12-31T08:34:53Z"/>
        <d v="2024-12-31T04:21:52Z"/>
        <d v="2024-12-31T03:20:16Z"/>
        <d v="2024-12-31T05:43:00Z"/>
        <d v="2024-12-31T05:47:00Z"/>
        <d v="2024-12-31T12:12:00Z"/>
        <d v="2024-12-31T12:13:00Z"/>
        <d v="2024-12-31T14:52:00Z"/>
        <d v="2024-12-31T16:17:00Z"/>
        <d v="2024-12-31T00:00:00Z"/>
      </sharedItems>
    </cacheField>
    <cacheField name="Operador" numFmtId="0">
      <sharedItems containsBlank="1">
        <s v="CALDERON TEJEDA VICTOR"/>
        <s v="HERNANDEZ MARTINEZ JUAN DE DIOS"/>
        <s v="LECHUGA GARCIA JOSE LUIS"/>
        <s v="MARTINEZ PEREZ JOSE LUIS"/>
        <s v="RODRIGUEZ PANTALEON MARCO ANTONIO"/>
        <s v="CCEO"/>
        <s v="CRUZ JERONIMO AURELIO"/>
        <s v="SANCHEZ CRUZ OSCAR ORLANDO"/>
        <s v="GONZALEZ OLGUIN ENRIQUE"/>
        <s v="ESTRADA HERNANDEZ MANUEL DAVID"/>
        <s v="SANCHEZ LAGORRETA ARTURO"/>
        <s v="TABARES SANCHEZ YAIR APOLINAR"/>
        <s v="JORGE HERNANDEZ JONATHAN"/>
        <s v="MUÑOZ GUTIERREZ OSCAR GERMAN"/>
        <s v="MUNOZ MORALES SALVADOR"/>
        <s v="PADILLA PEREZ RICARDO"/>
        <s v="REYNOSO ORTIZ VICTOR"/>
        <s v="GARDUÑO ACEVES LUIS ANTONIO"/>
        <s v="ESPINOSA GAMEZ JUAN MANUEL"/>
        <s v="MIRANDA RESENDIZ ISRAEL SURIHM"/>
        <s v="RAMOS RENDON JOSE DE JESUS"/>
        <s v="REDONDO RODRIGUEZ JULIO CESAR"/>
        <s v="AGUIRRE CARMONA MIGUEL ALEJANDRO"/>
        <s v="SANCHEZ TORRIJOS RODRIGO"/>
        <s v="PEREZ ALVAREZ RICARDO"/>
        <s v="GONZALEZ CORONA CESAR IMANOL"/>
        <s v="MATIAS MATA ANDRES FERNANDO"/>
        <s v="BAUTISTA RICO GEOVANNI"/>
        <s v="IBAÑEZ MONROY JOSE RICARDO"/>
        <s v="SERVANDO HERNANDEZ SAUL"/>
        <s v="BRENIZ ORTIZ ISRAEL"/>
        <s v="ROBERTO SOBERANES JUAN"/>
        <s v="VARGAS TERAN JUAN CARLOS"/>
        <s v="TORRES LOZANO VICTOR"/>
        <s v="FERNANDEZ MORENO RICARDO"/>
        <s v="ZUÑIGA VAZQUEZ DAVID ALBERTO"/>
        <s v="Mantenimiento"/>
        <s v="ZAMORA ZAMORA ROBERTO CARLOS"/>
        <s v="ORTIZ MARTINEZ ROBERTO SAMUEL"/>
        <s v="BUSTOS NAVA JUAN DE DIOS"/>
        <s v="DIAZ RUIZ DAVID"/>
        <s v="RODRIGUEZ MELQUIADEZ ROBERTO"/>
        <s v="SEGOVIA RODRIGUEZ MAURICIO SAMUEL"/>
        <s v="CHAVEZ VILLANUEVA JESUS EDUARDO"/>
        <s v="APARICIO PEREZ JOSE ALDAIR"/>
        <s v="HERNANDEZ GARCIA JOSE GABRIEL"/>
        <s v="REYES TORRES ALEJANDRO"/>
        <s v="BAUTISTA LOPEZ LUIS"/>
        <s v="OLIVA CRUZ GERARDO ALEXIS"/>
        <s v="MARTINEZ RIVERA OSCAR OSWALDO"/>
        <s v="Cardenas Razo Jorge"/>
        <s v="JIMENEZ DIAZ MIGUEL ANGEL"/>
        <s v="VALENCIA MENDEZ JUAN GIL"/>
        <s v="AGUILAR SANCHEZ ARMANDO KALEB"/>
        <s v="MOZO BONILLA PEDRO CELESTINO"/>
        <s v="JARDINES SANTIZO DANIEL"/>
        <s v="HERNANDEZ ENCALADA JOSE SILVESTRE"/>
        <s v="TORRES DURAN JUAN CARLOS"/>
        <s v="OCAÑA ROSILES MARIO"/>
        <s v="CERVANTES CRUZ JEREMIAS"/>
        <s v="MARTINEZ RAMIREZ ANGEL AGUSTIN"/>
        <s v="SANCHEZ MEDINA JESUS ADAN"/>
        <s v="OLIVA GARCIA MARCOS ISRRAEL"/>
        <s v="OROZCO SALAS EDUARDO"/>
        <s v="GARCIA CASTRO JUAN FRANCISCO"/>
        <s v="MENDIOLA FERNANDEZ CARLOS"/>
        <s v="HERNANDEZ MARTINEZ FRANCISCO JAVIER"/>
        <s v="MONROY FUERTES  ALFREDO"/>
        <s v="MARTINEZ ESPINOZA EVARISTO RAYMUNDO"/>
        <s v="CARRANZA GOMEZ CRISTIAN ALBERTO"/>
        <s v="ORTIZ ESPAÑA ARMANDO"/>
        <s v="BORUNDA DIMAS OSCAR"/>
        <s v="GARCIA RAMIREZ MARCO ANTONIO"/>
        <s v="MARIN MARTINEZ JUANA"/>
        <s v="MENESES VENEGAS ERNESTO"/>
        <s v="PEREZ BENITEZ FIDEL"/>
        <s v="PEREZ RUELAS ANGEL ARTURO"/>
        <s v="ESCOBAR ALONSO ALAN ROBERTO"/>
        <s v="MIRANDA MONTOYA JONATHAN"/>
        <s v="DELGADO MODESTO JOSE MANUEL"/>
        <s v="MARQUEZ RUIZ ARMANDO"/>
        <s v="OVALLE ESCOBAR QUINTIN"/>
        <s v="QUINTERO HERRERA LAZARO"/>
        <s v="MONTER SANCHEZ JUAN"/>
        <s v="LEAL VARGAS MIGUEL ANGEL"/>
        <s v="BENITEZ RAMIREZ OSCAR"/>
        <s v="HUARACHA PEREZ ISAC"/>
        <s v="JIMENEZ SARABIA MILLO ERNESTO"/>
        <s v="BONIFACIO FERNANDEZ ARTURO"/>
        <s v="ACOSTA MONASTERIO HERIBERTO"/>
        <s v="CADENA LOPEZ EMMANUEL"/>
        <s v="GARCIA PEREZ VICTOR MANUEL"/>
        <s v="HERNANDEZ CARRETERO JOSE GUADALUPE"/>
        <s v="BALDERAS SACHEZ EDUARDO"/>
        <s v="HERNANDEZ RIVERA ALEJANDRO"/>
        <s v="LUNA SANCHEZ ADOLFO MUCIO"/>
        <s v="FABIOLA GARCIA MATEO"/>
        <s v="MENDOZA LOPEZ IGNACIO"/>
        <s v="ZUGAIDE SOLIS RODOLFO INOCENCIO"/>
        <s v="CRUZ ANGELES LEANDRO"/>
        <s v="LOPEZ VAUGHAN JOSE DANIEL"/>
        <s v="VARGAS HERNANDEZ RUBEN"/>
        <s v="GONZALEZ CHAVEZ JOSE MIGUEL"/>
        <s v="FIGUEROA TELLEZ MARCO ANTONIO"/>
        <s v="MORENO ANGELES MARIO ALBERTO"/>
        <s v="HERNANDEZ MARTINEZ VICTOR ANDRES"/>
        <s v="MARTINEZ HERNANDEZ FRANDER HUMBERTO"/>
        <s v="PERRUSQUIA MENDOZA FERNANDO"/>
        <s v="FRANCO ZAVALA JOSE GERMAN"/>
        <s v="DIAZ MARTINEZ OMAR ALEJANDRO"/>
        <s v="MORALES TAPIA EFREEN"/>
        <s v="GALLEGOS RIVERA SAMUEL"/>
        <s v="HERNANDEZ ARELLANO EMMANUEL"/>
        <s v="HERNANDEZ MORLAN LENIN MICHAEL"/>
        <s v="SANCHEZ MENDOZA JESUS"/>
        <s v="ROSAS TELLEZ MARIO"/>
        <s v="BARRIENTOS RAMOS MIGUEL ANGEL"/>
        <s v="REYES RAMIREZ JUAN DANIEL"/>
        <s v="SOSA DAVILA CARLOS"/>
        <s v="FLORES LOPEZ PEDRO"/>
        <s v="PEREZ LEON JUAN MANUEL"/>
        <s v="CORTEZ SERRANO ERNESTO"/>
        <s v="OLVERA PEREZ OSIEL ARMANDO"/>
        <s v="OLVERA CARREÑO JESUS URIEL"/>
        <s v="FLORES CALZADA TITO ADAN"/>
        <s v="ORTIZ ORTEGA VICTOR HUGO"/>
        <s v="DE JESUS AYALA ISRAEL"/>
        <s v="REVLES ARTEAGA ELIAS"/>
        <s v="DAMIAN MEJIA OSCAR FEDERICO"/>
        <s v="HERRERA SIERRA ROBERTO"/>
        <s v="LOPEZ NARVAEZ EDUARDO"/>
        <s v="ARCOS CATALAN EDGAR OSWALDO"/>
        <s v="GOMEZ PARRAL LUIS ANDRES"/>
        <s v="RESENDIZ FLORES EDUARDO"/>
        <s v="MERLOS MORALES UBALDO"/>
        <s v="AVILA CASTRO ENRIQUE"/>
        <s v="VAZQUEZ FIGUEROA JULIO CESAR"/>
        <s v="DEL VALLE CUELLAR VICTOR HUGO"/>
        <s v="JUAREZ MOLINA FRANCISCO JAVIER"/>
        <s v="GUARNEROS CRUZ DIEGO RAMON"/>
        <s v="RAMOS RAMIREZ BARTOLO"/>
        <s v="NARANJO SANDOVAL CARLOS CLEMENTE"/>
        <s v="LEON ANCHEITA JAIRO DAMIAN"/>
        <s v="MARQUEZ RICARDEZ JOSE ANTONIO"/>
        <s v="MENDOZA VALENZUELA JUAN ANTONIO"/>
        <s v="MAYO VALENZUELA SANTANA"/>
        <s v="CAMPOS GARCIA JUAN ANTONIO"/>
        <s v="ZAPATA BARBOSA NORBERTO"/>
        <s v="PEREZ CAMPOS VICTOR MANUEL"/>
        <s v="DURAN MATAMOROS MARIO"/>
        <s v="LOPEZ PIÑON ERICK EMMANUEL"/>
        <s v="ALVAREZ VILLARREAL GABRIEL"/>
        <s v="RODRIGUEZ PEREZ MIGUEL"/>
        <s v="ALFARO CRUZ EDIN MISAEL"/>
        <s v="MARTINEZ RIVERA LEONARDO JAVIER"/>
        <s v="MENDEZ CARRILLO RICARDO"/>
        <s v="GARCIA GONZALEZ JULIO ANTONIO"/>
        <s v="LOPEZ GONZALEZ FERNANDO ANTONIO"/>
        <s v="GONZALEZ MEDINA CARLOS ALBERTO"/>
        <s v="CHABLE PEREZ OMAR"/>
        <s v="PINEDA HERNANDEZ GUADALUPE"/>
        <s v="HUERTA LIMON ARTURO"/>
        <s v="MORALES ALEJO FREDDY"/>
        <s v="MARTINEZ CISNEROS WALTER WENDY"/>
        <s v="QUINTERO MARTINEZ ULISES HUGO"/>
        <s v="RUEDA TORIZ RENE"/>
        <s v="HERNANDEZ MARTINEZ OCTACVIO"/>
        <s v="CAMPOS SANCHEZ VICTOR DE JESUS"/>
        <s v="ORTEGA OLGUIN EDUARDO"/>
        <m/>
        <s v="TAMAYO ZUÑIGA DAVID"/>
        <s v="LARA HERNANDEZ GERARDO"/>
        <s v="DE LA ROSA RUEDA BLAS"/>
        <s v="FERNANDEZ ROMERO FRANCISCO"/>
        <s v="RIVERO RAMALES IGNACIO"/>
        <s v="ARANDA MORALES SALVADOR"/>
        <s v="MIRANDA ACOSTA LEONARDO"/>
        <s v="HERNANDEZ MARTINEZ REYNALDO"/>
        <s v="HERRERA PADILLA ERICK ULISES"/>
        <s v="VALENCIA CARILLO GUSTAVO"/>
        <s v="SOSA GARIBAY ERNESTO"/>
        <s v="BARRETO BARRETO PEDRO"/>
        <s v="GUTIERREZ ZARAZUA IRVIN RODRIGO"/>
        <s v="REBOLLEDO GOMEZ CANDIDO"/>
        <s v="PEREZ LOPEZ MARCOS EUSTOLIO"/>
        <s v="MENDOZA MARTINEZ BERNANRDO"/>
        <s v="MORA VENDAÑO DANIEL"/>
        <s v="VELAZQUEZ ORTEGA OSCAR DENEG"/>
        <s v="SANCHEZ ESPINOZA JORGE GIL"/>
        <s v="ESCOBAR SANCHEZ SAUL"/>
        <s v="REYES LOPEZ PEDRO"/>
        <s v="RODRIGUEZ FLORES RAUL"/>
        <s v="JIMENEZ SOSA JORGE PATRICIO"/>
        <s v="ANGELES MIRANDA JOEL"/>
        <s v="OROZCO GUTIERREZ MARCO ANTONIO"/>
        <s v="RAMIREZ CORTES JUAN MANUEL"/>
        <s v="LOPEZ MELENDEZ JAVIER CESAR"/>
        <s v="VERGARA GARRIDO ODILON"/>
        <s v="BUENAVENTURA TORRES MARTIN"/>
        <s v="FLORES MADRID BRANDON"/>
        <s v="GUZMAN RODRIGUEZ DANIEL"/>
        <s v="ESCOBEDO SALGADO JORGE"/>
        <s v="VELAZQUEZ GARDUÑO JUAN"/>
        <s v="SALTILLO GONZALEZ JOSE TONATIHU"/>
        <s v="PANTOJA FLORES JUAN JOSE"/>
        <s v="MONROY CAMPOS CARLOS EDUARDO"/>
        <s v="MORALES LEDESMA LUIS ALBERTO"/>
        <s v="PAREDES MEJIA MISAEL DYLAN"/>
        <s v="ESPINOZA MARIN ISMAEL"/>
        <s v="QUINTERO MONROY ALAN"/>
        <s v="REYES RODA FERNANDO"/>
        <s v="HERNANDEZ MALDONADO JUAN"/>
        <s v="GUERRERO RAMIREZ GABRIEL"/>
        <s v="PEREZ CERVANTES RICARDO JOSE"/>
        <s v="IBARRA CANO ANYELO RAFAEL"/>
        <s v="GONZALEZ PALMA OSCAR"/>
        <s v="AQUINO CERVANTES ISABEL"/>
        <s v="CUAXIL PEREZ ALVARO"/>
        <s v="ROSALES OLGUIN CESAR ANTONIO"/>
        <s v="PEREZ GUTIERREZ JOSE CARLOS"/>
        <s v="PADILLA ZAMORA LUIS ALBERTO"/>
        <s v="ISLAS CAPULIN HILARIO ANTONIO"/>
        <s v="CHAVEZ LOPEZ JESUS ISRAEL"/>
        <s v="GARCIA CARMONA JORGE"/>
        <s v="CASILLAS GUERRERO JESUS EULALIO"/>
        <s v="HERNANDEZ SANDOVAL LUIS ANGEL"/>
        <s v="HUICOCHEA ALEJO RAYMUNDO"/>
        <s v="TREJO SANCHEZ JUAN FRANCISCO"/>
        <s v="TORRES VALERIO BRUCE JOSHEPRIK POTTERTON"/>
        <s v="RUIZ OROZCO CRUZ ALBERTO"/>
        <s v="CASTILLO MACHUCA MARIO"/>
        <s v="ALTAMIRANO CHAVEZ JOSE LEONARDO"/>
        <s v="GARCIA BARRALES MARCO ANTONIO"/>
        <s v="DIAZ ACUÑA OSCAR"/>
        <s v="ODILON GALVAN GUEVARA"/>
        <s v="MEDINA MARTINEZ JOSE ALBERTO"/>
        <s v="IBARRA RODRIGUEZ ABISAI"/>
        <s v="RENDON PEREZ OSCAR MANUEL"/>
        <s v="ANGELES BARRETO MARIO"/>
        <s v="ZENTENO MATA ALBERTO JORGE"/>
        <s v="GUTIERREZ VARGAS BERNARDO"/>
        <s v="MARTINEZ RUIZ MIGUEL ANGEL"/>
        <s v="RAMIREZ SERRANO HECTOR ISRAEL"/>
        <s v="MEDINA SANCHEZ ANDRES"/>
        <s v="FRANCO CESAR MAURICIO"/>
        <s v="CHAVEZ ALVAREZ JUAN CARLOS"/>
        <s v="SALGADO BRAVO MIGUEL ANGEL"/>
        <s v="CARREÑO LOPEZ CRISTIAN ADRIAN"/>
        <s v="LEON GONZALEZ JOSE ORLANDO"/>
        <s v="RIOS ORTIZ FERNANDO"/>
        <s v="RAMIREZ GARCIA J PORFIRIO JULIO"/>
        <s v="ARBESU MEDINA JOSE ALBERTO"/>
        <s v="SOSA GUZMAN MARIO ANTONIO"/>
        <s v="SANCHEZ VEGA BENITO OMAR"/>
        <s v="CELESTINO RAMIREZ JOSE LUIS"/>
        <s v="LORENZO LOPEZ JORGE"/>
        <s v="HERNANDEZ DURAN VICTOR"/>
        <s v="MUÑOZ SANCHEZ GERSSON"/>
        <s v="ROMERO ZEPEDA JOSUE MAURICIO"/>
        <s v="GAJON CERVANTES JOSE DANIEL"/>
        <s v="GAYTAN CORONADO JOSE DEL CARMEN"/>
        <s v="CASTRO JIMENEZ SAUL"/>
        <s v="BALDERAS MARTINEZ GERARDO"/>
        <s v="TORRES CRUZ ANGEL ANTONIO"/>
        <s v="GREGORIO GUERRERO RICARDO"/>
        <s v="SANCHEZ ROJO EUSEBIO"/>
        <s v="DOMINGUEZ FLORES LEONARDO"/>
        <s v="HERNANDEZ CABELLO MOISES"/>
        <s v="CARREÑO MEJIA GUSTAVO"/>
        <s v="GARCIA PEREZ JOSE TRINIDAD"/>
        <s v="LOPEZ VIVAS JULIO"/>
        <s v="CHAVEZ MARTINEZ JOEL"/>
        <s v="RUIZ PAEZ FRANCISCO"/>
        <s v="CABRERA CORTES OSCAR"/>
        <s v="BENITEZ LOPEZ MAXIMINO"/>
        <s v="RODRIGUEZ MORALES ARMANDO EDGAR"/>
        <s v="SANCHEZ SANTOS JULIO CESAR"/>
        <s v="LOPEZ GARCIA MARIO ALFONSO"/>
        <s v="APOLONIO PLATON DANIEL"/>
        <s v="SANCHEZ NIETO CARLOS SALVADOR"/>
        <s v="GALLEGOS PARADA ANGEL CRISTOBAL"/>
        <s v="CRUZ HERNANDEZ BENITO"/>
        <s v="ESPINOSA Y PIÑA ALEJANDRO"/>
        <s v="GONZALEZ LUCIO ULISES"/>
        <s v="OLVERA RIVAS JUAN ANGEL"/>
        <s v="MENDOZA MOTA MIGUEL ANGEL"/>
        <s v="ROSAS GARCIA GILBERTO"/>
        <s v="SANDOVAL SOLIS JUAN BERNARDO"/>
        <s v="CORTES DOMINGUEZ ANTONIO DE JESUS"/>
        <s v="ANGELES APOLINAR MIGUEL ANGEL"/>
        <s v="PERCINO ALCANTARA ANTONIO"/>
        <s v="BENITEZ RODRIGUEZ MAXIMINO"/>
        <s v="OLVERA CHICO MOISES"/>
        <s v="REYES CRUZ JAIME"/>
        <s v="MARTINEZ PETATAN ADOLFO"/>
        <s v="RODRIGUEZ NEGRETE LEONEL"/>
        <s v="GONZALEZ HERNANDEZ ALONSO"/>
        <s v="ANASTACIO SOTO NOE"/>
        <s v="CALLEJAS CERVANTES PEDRO EMILIO"/>
        <s v="ROBERTO MARTINEZ EFRAIN"/>
        <s v="HERRERA FERNADEZ GIL ALFREDO"/>
        <s v="DIAZ SOLAR BERNARDO"/>
        <s v="MARTINEZ MENDEZ RICARDO"/>
        <s v="CHAVEZ PUENTE  ALFREDO"/>
        <s v="SALAS CASTAÑEDA JESUS"/>
        <s v="RAMIREZ RODRIGUEZ JUAN CARLOS"/>
        <s v="OLVERA RAMIREZ JUAN CARLOS"/>
        <s v="CARDONA GAYTAN JOSE DE JESUS"/>
        <s v="CARRETERO VILLA MAURICIO"/>
        <s v="RODRIGUEZ GOMEZ JOSE EDGAR"/>
        <s v="FLORES RAMOS ANGEL FRANCISCO"/>
        <s v="MIRANDA TOVAR EDMUNDO"/>
        <s v="SANCHEZ HERNANDEZ MAXIMINO"/>
        <s v="PATIÑO GUZMAN RAMON"/>
        <s v="PEREZ MONTIEL JUAN LUIS"/>
        <s v="CARDENAS MOSQUEDA JOSE LUIS"/>
        <s v="AGUIRRE VIDAL MAURICIO"/>
        <s v="GARDUÑO GONZALEZ LORENZO ABRAHAM"/>
        <s v="GONZALEZ CRUZ AARON"/>
        <s v="FLORES GARCIA DIEGO EMILIO"/>
        <s v="PEREZ FERNANDEZ GONZALO JAVIER"/>
        <s v="DE JESUS TORRES MARIO"/>
        <s v="ZAVALA ROJAS JOSE JUAN"/>
        <s v="PEREZ MORALES VICTOR"/>
        <s v="TORRES DIAZ ANDRES"/>
        <s v="JUAREZ GUTIERREZ JORGE ALBERTO"/>
        <s v="NAVA JIMENEZ LUIS ANGEL"/>
        <s v="DIAZ SEDANO FRANCISCO JAVIER"/>
        <s v="OSORIO VARGAS CARLOS"/>
        <s v="LOPEZ GARZA ANDRES DANIEL"/>
        <s v="SANTILLAN GONZALEZ MANUEL"/>
        <s v="MORALES LOPEZ SILVINO ISMAEL"/>
        <s v="SILVA OSORNIO ALAN EDUARDO"/>
        <s v="JUAREZ HERNANDEZ OSCAR"/>
        <s v="DELGADO REYES JOSE"/>
        <s v="MORALES RICO BRIGIDO"/>
        <s v="RICARDEZ RICARDEZ FRANK ALEXANDER"/>
        <s v="ROMO RINCON MAURO"/>
        <s v="TRISTAN ALANIS JUAN JAVIER"/>
        <s v="COLMENERO CUESTAS ALEJANDRO"/>
        <s v="AGUILAR GARCIA ERNESTO"/>
        <s v="VILLASEÑOR CRUZ JESUS MIGUEL"/>
        <s v="LOPEZ RAMIREZ OSCAR JAVIER"/>
        <s v="GARCIA CUREÑO JOSE YAIR"/>
        <s v="CHAME CRUZ JUAN ADRIAN"/>
        <s v="SILVA SILVA ELISEO"/>
        <s v="VELAZQUEZ MORALES GIOVANNI ARMANDO"/>
        <s v="ALVAREZ RAMIREZ GERMAN"/>
        <s v="RIVERA DE LA CRUZ JOSE CARLOS"/>
        <s v="REYES NAJERA RUBEN"/>
        <s v="MOLINA BUENAVENTURA ALEXIS"/>
        <s v="HERNANDEZ PEREZ RODOLFO"/>
        <s v="TOVILLA LOPEZ RENE DE JESUS"/>
        <s v="DOMINGUEZ HINOJOSA SALVADOR"/>
        <s v="PENAGOS RAMOS JUAN FRANCISCO"/>
        <s v="LOPEZ GORDILLO JUAN"/>
        <s v="PANIAGUA HERNANDEZ DAVID ALEJANDRO"/>
        <s v="CABALLERO ANGELES CARLOS ALBERTO"/>
        <s v="CRUZ CASTILLO TOMAS"/>
        <s v="MARTINEZ MIRANDA FERNANDO"/>
        <s v="TREJO ESTRADA SERGIO ELLIOT"/>
        <s v="DE LA CRUZ SANCHEZ ALEJANDRO"/>
        <s v="SOTO GUZMAN LAZARO"/>
        <s v="REYES GOMEZ GUALBERTO"/>
        <s v="MILLAN DIAZ JOEL"/>
        <s v="RUIZ SOLIS ROBERTO CARLOS"/>
        <s v="MARTINEZ FERIA GONZALO"/>
        <s v="SALINAS GASPER NERI ISRAEL"/>
        <s v="GARCIA GONZALEZ ERWIN YOVANY"/>
        <s v="SOLORZANO ANZUETO LUIS ARTEMIO"/>
        <s v="JUAREZ ALTUNAR JUAN CARLOS"/>
        <s v="SILVA NARANJO JUAN PABLO"/>
        <s v="SOLIS CORTES BRIAYAN OSIRIS"/>
        <s v="HERNANDEZ MENDEZ EDUARDO FAUSTO"/>
        <s v="LEMUS ANGUIANO MIGUEL ANGEL"/>
        <s v="ROJAS MUÑOZ FELIX"/>
        <s v="ALARCON RAMIREZ EDGAR"/>
        <s v="GARCIA AGUIRRE CRUZ"/>
        <s v="CAMARGO RAYON ESTANISLAO"/>
        <s v="NUCAMENDI ESPINOZA RIGOBERTO"/>
        <s v="GONZALEZ MARTINEZ WEINER ADRIAN"/>
        <s v="HERNANDEZ MARTINEZ JUVENTINO"/>
        <s v="APARICIO PEREZ DANIEL ALBERTO"/>
        <s v="RIOS CALZADA ROGELIO"/>
        <s v="FLORES PARRILLA ERICK ALAN"/>
        <s v="ZAMUDIO CORREA GUSTAVO ADEODATO"/>
        <s v="COPO VALENCIA JAIR DE JESUS"/>
        <s v="SORIANO NOLASCO JULIO CESAR"/>
        <s v="QUINTERO MARTINEZ JOSE MAURICIO"/>
        <s v="ORDAZ GALAN IGNACIO ANTONIO"/>
        <s v="LEMUS PINEDA ANTONIO ADIF"/>
        <s v="MORENO GUTIERREZ VICTOR HUGO"/>
        <s v="CALAMACO MATA JESUS ALEJANDRO"/>
        <s v="GOMEZ FERNANDEZ JOVANNY"/>
        <s v="ESTRADA MONDRAGON ZAIRA CARINA"/>
        <s v="CADENA VELAZQUEZ CARLOS IVAN"/>
        <s v="GALINDO NEGRETE ISMAEL DAVID"/>
        <s v="GARCIA LOYA DANIEL ESTEBAN"/>
        <s v="VELASCO RODRIGUEZ ALEJANDRO"/>
        <s v="VIDAL ROQUE JOSE ALBERTO"/>
        <s v="CRUZ ARTEAGA CUTBERTO"/>
        <s v="LÓPEZ GARCÍA MARIO ALFONSO"/>
        <s v="NATERA ALFARO SERGIO"/>
        <s v="RIVERO MEJIA CRISTIAN ARTURO"/>
        <s v="VILLA BADILLO GUSTAVO"/>
        <s v="GOMEZ GONZALEZ VISMAR"/>
        <s v="CAMPOS RAMIREZ JOSE JESUS"/>
        <s v="ZAVALA CERDA JOSE CARMEN"/>
        <s v="SANCHEZ RODRIGUEZ LUIS ENRIQUEZ"/>
        <s v="FELIX DIAZ JOSE ANTONIO"/>
        <s v="CERVANTES GARCIA DAVID"/>
        <s v="MORALES GARCIA JAHAZIEL"/>
        <s v="BAUTISTA LOPEZ TRINIDAD"/>
        <s v="CALZADA ALVAREZ JORGE HILARIO"/>
        <s v="HUERTA ROSALES LUIS GONZALO"/>
        <s v="GARCIA LIBREROS OMAR"/>
        <s v="GONZALEZ QUINTANA ARMANDO"/>
        <s v="GONZALEZ CORONA ALAN FRANCISCO"/>
        <s v="MONTES DE OCA ORTIZ JONATHAN ALEXIS"/>
        <s v="MONTES DE OCA GRIMALDO ENRIQUE"/>
        <s v="ESCOBAR VILLEGAS LUIS"/>
        <s v="REYES RINCON OFIR ENRIQUE"/>
        <s v="VILLEGAS DE LA CRUZ YONI DEL CARMEN"/>
        <s v="ORNELAS BELTRAN SERGIO IVAN"/>
        <s v="SOTO PEREZ JESUS ALFONSO"/>
        <s v="BUENROSTRO MENDEZ OSCAR ALBERTO"/>
        <s v="MARTINEZ CHAVEZ ANTONIO"/>
        <s v="REYES ORTEGA FERNANDO ENRIQUE"/>
        <s v="HERNANDEZ TORRES ALFONSO"/>
        <s v="MUÑOZ LEAL CECILIO MIGUEL"/>
        <s v="PEREZ DIAZ LUIS ADOLFO"/>
        <s v="VARELA JUAREZ LUIS ANTONIO"/>
        <s v="PEREZ ANGELES MARCO ANTONIO"/>
        <s v="FLORES MENDOZA JOSE ANTONIO"/>
        <s v="ZABALZA MARCIAL FERNANDO"/>
        <s v="ESCOBAR ORTEGA LUIS ERICK"/>
        <s v="DE LA CRUZ VELAZQUEZ ANGEL"/>
        <s v="LOPEZ CISNEROS RENE"/>
        <s v="ASTORGA GONZALEZ LUIS"/>
        <s v="CABALLERO ORTIZ JUAN LUIS"/>
        <s v="HERNANDEZ DIAZ NORBERTO"/>
        <s v="RICO RICO CESAR"/>
        <s v="ESTRADA MARTINEZ ANIBAL"/>
        <s v="MARTINEZ TREJO LUIS ANGEL"/>
        <s v="GREGORIO ALCANTARA NORA"/>
        <s v="MORALES DOMINGUEZ DAVID ELIMELEC"/>
        <s v="BAUTISTA DELGADO JUAN"/>
        <s v="MEJIA GALVEZ JONI EVANDER"/>
        <s v="CONTRERAS CARMONA MAURICIO ALEJANDRO"/>
        <s v="LEON MONTECINOS JUAN ANTONIO"/>
        <s v="PEREZ RIOS JAVIER MOISES"/>
        <s v="MACIN TRINIDAD FRANCISCO"/>
        <s v="SANCHEZ NERY KEVIN ERNESTO"/>
        <s v="GOMEZ MORAN IZTLI CALEB"/>
        <s v="GARCIA VILLEGAS FRANCISCO JAVIER"/>
        <s v="GONZALEZ VALLE CARLOS JOEL"/>
        <s v="CRUZ CAMPOS DANIEL ANTONIO"/>
        <s v="RAMIREZ FARFAN JOSUE ALEJANDRO"/>
        <s v="GONZALEZ MAYA RAFAEL LUIS"/>
        <s v="GALICIA AVILA RAYMUNDO"/>
        <s v="LUGO VELASQUEZ MANUEL ADRIAN"/>
        <s v="SARABIA OLIVA JOSE GERMAN"/>
        <s v="VELAZQUEZ SANCHEZ JORGE"/>
        <s v="CHONTAL ENRIQUEZ VICTOR"/>
        <s v="ORTEGA RODRIGUEZ JESUS MANUEL"/>
        <s v="JARREO"/>
        <s v="ALVAREZ SANDOVAL RAUL"/>
        <s v="GARCIA PEREZ ISMAEL"/>
        <s v="RIVAS IBARRA CARLOS ISRAEL"/>
        <s v="CHAVEZ LOPEZ JESUS MIGUEL"/>
        <s v="SALDAÑA ESQUIVEL MARIO BRANDON"/>
        <s v="LOPEZ SEQUEIRO ALFREDO"/>
        <s v="MARTINEZ AYALA DIEGO ARMANDO"/>
        <s v="CUATETA LOPEZ JORGE LUIS"/>
        <s v="GORDILLO ELENO HUGO CESAR"/>
        <s v="GARCIA CARBAJAL JUAN GABRIEL"/>
        <s v="MACHORRO RODRIGUEZ JAIME GERARDO"/>
        <s v="DE JESUS TORRES JOSE"/>
        <s v="MALVAEZ CORTES ARTURO"/>
        <s v="MAGAÑA DIAZ FRANCISCO JAVIER"/>
        <s v="MONROY SALDIVAR ORLANDO SADOT"/>
        <s v="BERMEO LOPEZ JESUS SALVADOR"/>
        <s v="SANTOS RAMIREZ VICTOR HUGO"/>
        <s v="GARCIA MARTINEZ SIXTO WILZZON"/>
        <s v="VERGARA MIRANDA PANTALEON"/>
        <s v="RODRIGUEZ SOTO ALEJANDRO"/>
        <s v="REYES MONTES DE OCA RAUL DANIEL"/>
        <s v="MARTINEZ ARMENTA JONATHAN ANDRES"/>
        <s v="ACOSTA RUIZ FEDERICO"/>
        <s v="SOTO OCHOA JESUS MANUEL"/>
        <s v="GARCIA CAMARGO JUAN LUIS"/>
        <s v="BRAVO HERNANDEZ JESUS"/>
        <s v="ESGUERRA GARCIA JOSE ISIDRO"/>
        <s v="INCLAN GARRIDO DANIEL ALBERTO"/>
        <s v="MUÑOZ CHAVEZ JUAN CARLOS"/>
        <s v="ALCAZAR MENDIOLA ARTURO"/>
        <s v="RUEDA CALVA PATRICIO MANUEL"/>
        <s v="FLORES GARCIA IRVIN OMAR"/>
        <s v="HERNANDEZ MALAGON HUGO ANTONIO"/>
        <s v="CAMPOS CAMPOS JORGE ALBERTO"/>
        <s v="PACHECO PACHECO JOSE GUADALUPE"/>
        <s v="JULIAN MENDEZ ALBERTO"/>
        <s v="ALFEREZ CASAS AARON CONNY"/>
        <s v="VAZQUEZ GARCIA ALFREDO"/>
        <s v="RODRIGUEZ CAMACHO RAUL JUAN"/>
      </sharedItems>
    </cacheField>
    <cacheField name="ID OPERADOR" numFmtId="0">
      <sharedItems containsBlank="1">
        <s v="CALVI"/>
        <s v="HERJUA01"/>
        <s v="LECJOS"/>
        <s v="MARJO08"/>
        <s v="RODMA"/>
        <s v="CCEO"/>
        <s v="CRUAUR"/>
        <s v="SANOSC"/>
        <s v="GONENR"/>
        <s v="ESTMANX"/>
        <s v="SANART"/>
        <s v="TABYAI"/>
        <s v="JORJON"/>
        <s v="MUÑOSC"/>
        <s v="MUNSA"/>
        <s v="PADRI"/>
        <s v="REYVI01"/>
        <s v="GARLUI"/>
        <s v="ESPJUA"/>
        <s v="MIRISR"/>
        <s v="RAMJOS"/>
        <s v="REDJUL"/>
        <s v="AGUMIG"/>
        <s v="SANROD"/>
        <s v="PERRIC"/>
        <s v="GONCES"/>
        <s v="MATAND"/>
        <s v="BAUGEO"/>
        <s v="IBAJOS"/>
        <s v="SERSAU"/>
        <s v="BREISR"/>
        <s v="ROBJUA01"/>
        <s v="VARJUAX"/>
        <s v="TORVIC"/>
        <s v="FERRI"/>
        <s v="ZUÑDAV"/>
        <s v="MTTO"/>
        <s v="ZAMROB"/>
        <s v="ORTROB"/>
        <s v="BUSJUA"/>
        <s v="DIADAV"/>
        <s v="RODRO01"/>
        <s v="SEGMAU"/>
        <s v="CHAJE"/>
        <s v="APAJOS"/>
        <s v="HERJOS07"/>
        <s v="REYALE"/>
        <s v="BAULUI"/>
        <s v="OLIGER"/>
        <s v="MAROSC"/>
        <s v="CARJOR"/>
        <s v="JIMMI01"/>
        <s v="VALJUA"/>
        <s v="AGUARM"/>
        <s v="MOZPEDX"/>
        <s v="JARDAN"/>
        <s v="HERJOS08"/>
        <s v="TORJUA"/>
        <s v="OCAMA"/>
        <s v="CERJER"/>
        <s v="MARANG"/>
        <s v="SANJES01"/>
        <s v="OLIMAR01"/>
        <s v="OROEDU"/>
        <s v="GARJUA"/>
        <s v="MENCAX"/>
        <s v="HERFRA"/>
        <s v="MONAL"/>
        <s v="MAREVA"/>
        <s v="CARCRI01"/>
        <s v="ORTARM"/>
        <s v="BOROSC"/>
        <s v="GARMAR02"/>
        <s v="MARJUA02"/>
        <s v="MENERNX"/>
        <s v="PERFID"/>
        <s v="PERAN01"/>
        <s v="ESCALA"/>
        <s v="MIRJON"/>
        <s v="DELJOS"/>
        <s v="MARARM"/>
        <s v="OVAQUI"/>
        <s v="QUILA"/>
        <s v="MONJU"/>
        <s v="LEAMIG"/>
        <s v="BENOSC"/>
        <s v="HUAIS"/>
        <s v="JIMMI"/>
        <s v="BONAR"/>
        <s v="ACOHER"/>
        <s v="CADEMM"/>
        <s v="GARVIC01"/>
        <s v="HERJO17X"/>
        <s v="BALEDU"/>
        <s v="HERAL04"/>
        <s v="LUNADO"/>
        <s v="FABMA"/>
        <s v="MENIG"/>
        <s v="ZUGRO"/>
        <s v="CRULE"/>
        <s v="LOPJOS03"/>
        <s v="VARRUB"/>
        <s v="GONJOS03"/>
        <s v="FIGMAR"/>
        <s v="MORMA03"/>
        <s v="HERVIC"/>
        <s v="MARFRA"/>
        <s v="PERFE"/>
        <s v="FRAJO"/>
        <s v="DIAOMA"/>
        <s v="MOREFR"/>
        <s v="GALSA"/>
        <s v="HEREM"/>
        <s v="HERLEX"/>
        <s v="SANJE01"/>
        <s v="ROSMA"/>
        <s v="BARMIGX"/>
        <s v="REYJU02"/>
        <s v="SOSCA01"/>
        <s v="FLOPE"/>
        <s v="PERJU03"/>
        <s v="CORER"/>
        <s v="OLVOSX"/>
        <s v="OLVJES"/>
        <s v="FLOTIT"/>
        <s v="ORTVIC"/>
        <s v="DEJISR"/>
        <s v="REVELI"/>
        <s v="DAMOS"/>
        <s v="HERROB"/>
        <s v="LOPEDU"/>
        <s v="ARCEDG"/>
        <s v="GOMLUI02"/>
        <s v="RESEDU"/>
        <s v="MERUBA"/>
        <s v="AVIEN"/>
        <s v="VAZJU02"/>
        <s v="DELVIC"/>
        <s v="JUAFR"/>
        <s v="GUADI"/>
        <s v="RAMBAR"/>
        <s v="NARCA"/>
        <s v="LEOJAI"/>
        <s v="MARJO13"/>
        <s v="MENJUA01"/>
        <s v="MAYSA"/>
        <s v="CAMJU01"/>
        <s v="ZAPNO"/>
        <s v="PERVIC"/>
        <s v="DURMA01"/>
        <s v="LOPERI"/>
        <s v="ALVGAB"/>
        <s v="RODMIG"/>
        <s v="ALFEDI"/>
        <s v="MARLEO"/>
        <s v="MENRI"/>
        <s v="GARJUL"/>
        <s v="LOPFER"/>
        <s v="GONCAR01"/>
        <s v="PEROMA"/>
        <s v="PINGUA"/>
        <s v="HUEAR"/>
        <s v="MORFRE01"/>
        <s v="MARWAL"/>
        <s v="QUIULI"/>
        <s v="RUEREN"/>
        <s v="HEROCT"/>
        <s v="CAMVI01"/>
        <s v="ORTEDU"/>
        <m/>
        <s v="TAMDAV"/>
        <s v="LARGE"/>
        <s v="DELBL"/>
        <s v="FERFRA"/>
        <s v="RIVIGN"/>
        <s v="ARASAL"/>
        <s v="MIRLEO"/>
        <s v="HERRE"/>
        <s v="HERERI"/>
        <s v="VALGUS"/>
        <s v="SOSERN"/>
        <s v="BARPED"/>
        <s v="GUTIRV"/>
        <s v="REBCAN"/>
        <s v="PERMAR"/>
        <s v="MENBER"/>
        <s v="MORDAN"/>
        <s v="VELOSC"/>
        <s v="SANJOR"/>
        <s v="ESCSAU"/>
        <s v="REYPED"/>
        <s v="RODRAU01"/>
        <s v="JIMJOR"/>
        <s v="ANGJOE"/>
        <s v="OROMAR"/>
        <s v="RAMJUA03"/>
        <s v="LOPJAV"/>
        <s v="VEROD"/>
        <s v="BUEMA"/>
        <s v="FLOBRA"/>
        <s v="GUZDA"/>
        <s v="ESCJOR"/>
        <s v="VELJU"/>
        <s v="SALJO01"/>
        <s v="PANJU"/>
        <s v="MONCAR"/>
        <s v="MORLU01"/>
        <s v="PARMI"/>
        <s v="ESPIS"/>
        <s v="QUIALA"/>
        <s v="REYFER01"/>
        <s v="HERJU01"/>
        <s v="GUEGAB"/>
        <s v="PERRI"/>
        <s v="IBAANY"/>
        <s v="GONOSC"/>
        <s v="AQUISA"/>
        <s v="CUAALV"/>
        <s v="ROSCES"/>
        <s v="PERJOS"/>
        <s v="PADLUI"/>
        <s v="ISLHI"/>
        <s v="CHAJES01"/>
        <s v="GARJOR01"/>
        <s v="CASJES"/>
        <s v="HERLUI03"/>
        <s v="HUIRA"/>
        <s v="TREJUA"/>
        <s v="TORBR01"/>
        <s v="RUICRU"/>
        <s v="CASMA"/>
        <s v="ALTJOS"/>
        <s v="GARMAR"/>
        <s v="DIAOSC"/>
        <s v="GALODI"/>
        <s v="MEDJOS01"/>
        <s v="IBAABI"/>
        <s v="RENOSC"/>
        <s v="ANGMA"/>
        <s v="ZENALB"/>
        <s v="GUTBE"/>
        <s v="MARMIG"/>
        <s v="RAMHEC"/>
        <s v="MEDAND"/>
        <s v="FRAMAU"/>
        <s v="CHAJUA"/>
        <s v="SALMIG01"/>
        <s v="CARCRI"/>
        <s v="LEOJOS"/>
        <s v="RIOFE"/>
        <s v="RAMJPO"/>
        <s v="ARBJO"/>
        <s v="SOSMAR"/>
        <s v="SANBEN"/>
        <s v="CELJOS"/>
        <s v="LORJOR"/>
        <s v="HERVIC02"/>
        <s v="MUÑGER"/>
        <s v="ROMJOS"/>
        <s v="GAJJOS"/>
        <s v="GAYJOS"/>
        <s v="CASSA"/>
        <s v="BALGER"/>
        <s v="TORANG"/>
        <s v="GRERI"/>
        <s v="SANEUS"/>
        <s v="DOMLEO"/>
        <s v="HERMOI"/>
        <s v="CARGUS"/>
        <s v="GARJOS02"/>
        <s v="LOPJU"/>
        <s v="CHAJOE"/>
        <s v="RUIFR"/>
        <s v="CABOS"/>
        <s v="BENMAX"/>
        <s v="RODAR"/>
        <s v="SANJUL"/>
        <s v="LOPMA03"/>
        <s v="APODA"/>
        <s v="SANCAR01"/>
        <s v="GALANG"/>
        <s v="CRUBE"/>
        <s v="ESPAL"/>
        <s v="GONULI"/>
        <s v="OLVJUA01"/>
        <s v="MENMI"/>
        <s v="ROSGIL"/>
        <s v="SANJUA07"/>
        <s v="CORANT"/>
        <s v="ANGMIG"/>
        <s v="PERANT"/>
        <s v="BENMAX01"/>
        <s v="OLVMOI"/>
        <s v="REYJA01"/>
        <s v="MARADO"/>
        <s v="RODLEO"/>
        <s v="GONAL01"/>
        <s v="ANANOE"/>
        <s v="CALPED"/>
        <s v="ROBEFR"/>
        <s v="HERGIL"/>
        <s v="DIABER"/>
        <s v="MARRIC"/>
        <s v="CHAAL"/>
        <s v="SALJES"/>
        <s v="RAMJUA04"/>
        <s v="OLVJUA"/>
        <s v="CARJOS01"/>
        <s v="CARMAUX"/>
        <s v="RODJO02"/>
        <s v="FLOANG"/>
        <s v="MIREDM"/>
        <s v="SANMA05"/>
        <s v="PATRAM"/>
        <s v="PERJU04"/>
        <s v="CARJOS02"/>
        <s v="AGUMAU"/>
        <s v="GARLO"/>
        <s v="GONAA"/>
        <s v="FLODIE"/>
        <s v="PERGO"/>
        <s v="DEJMAR"/>
        <s v="ZAVJOS01X"/>
        <s v="PERVIC01"/>
        <s v="TORAN"/>
        <s v="JUAJOR"/>
        <s v="NAVLUI"/>
        <s v="DIAFRA"/>
        <s v="OSOCA01"/>
        <s v="LOPAND"/>
        <s v="SANMAN"/>
        <s v="MORSI"/>
        <s v="SILAL"/>
        <s v="JUAOSC"/>
        <s v="DELJOS01"/>
        <s v="MORBR"/>
        <s v="RICFRA"/>
        <s v="ROMMAU"/>
        <s v="TRIJUA"/>
        <s v="COLALE"/>
        <s v="AGUERN"/>
        <s v="VILJE"/>
        <s v="LOPOSC"/>
        <s v="GARJOS01"/>
        <s v="CHAJUA01"/>
        <s v="SILEL01"/>
        <s v="VELGIO"/>
        <s v="ALVGE"/>
        <s v="RIVJOS"/>
        <s v="REYRUB"/>
        <s v="MOLALE"/>
        <s v="HERROD"/>
        <s v="TOVREN"/>
        <s v="DOMSAL"/>
        <s v="PENJUA"/>
        <s v="LOPJUA"/>
        <s v="PANDAV"/>
        <s v="CABCAR"/>
        <s v="CRUTOM"/>
        <s v="MARFER"/>
        <s v="TRESER"/>
        <s v="DELALE"/>
        <s v="SOTLAZ"/>
        <s v="REYGU"/>
        <s v="MILJO"/>
        <s v="RUIROBX"/>
        <s v="MARGON"/>
        <s v="SALNER"/>
        <s v="GARERW"/>
        <s v="SOLLUI"/>
        <s v="JUAJUA01"/>
        <s v="SILJUA"/>
        <s v="SOLBRI"/>
        <s v="HEREDU"/>
        <s v="LEMMIG"/>
        <s v="ROJFEL"/>
        <s v="ALAEDG"/>
        <s v="GARCRU"/>
        <s v="CAMEST"/>
        <s v="NUCRIG"/>
        <s v="GONWEI"/>
        <s v="HERJUV"/>
        <s v="APADAN"/>
        <s v="RIORO"/>
        <s v="FLOERI"/>
        <s v="ZAMGUS"/>
        <s v="COPJAI"/>
        <s v="SORJUL"/>
        <s v="QUIJOS"/>
        <s v="ORDIGN01"/>
        <s v="LEMANT"/>
        <s v="MORVIC"/>
        <s v="CALJES"/>
        <s v="GOMJOV"/>
        <s v="ESTZAI"/>
        <s v="CADCAR"/>
        <s v="GALISM"/>
        <s v="GARDAN"/>
        <s v="VELALE"/>
        <s v="VIDJOS"/>
        <s v="CRUCUT"/>
        <s v="NATSE"/>
        <s v="RIVCRI"/>
        <s v="VILGUS"/>
        <s v="GOMVIS"/>
        <s v="CAMJOS"/>
        <s v="ZAVJOS"/>
        <s v="SANLUI01"/>
        <s v="FELJOS"/>
        <s v="CERDAV"/>
        <s v="MORJAH"/>
        <s v="BAUTRI"/>
        <s v="CALJOR01"/>
        <s v="HUELUI"/>
        <s v="GAROMA"/>
        <s v="GONAR"/>
        <s v="GONALA"/>
        <s v="MONJON"/>
        <s v="MONENR"/>
        <s v="ESCLU"/>
        <s v="REYOFI"/>
        <s v="VILYON"/>
        <s v="ORNSER"/>
        <s v="SOTJES01"/>
        <s v="BUEOSC"/>
        <s v="MARANT"/>
        <s v="REYFER"/>
        <s v="HERAL"/>
        <s v="MUÑCEC"/>
        <s v="PERLUI01"/>
        <s v="VARLUI"/>
        <s v="PERMAR01"/>
        <s v="FLOJOS02"/>
        <s v="ZABFER"/>
        <s v="ESCLUI"/>
        <s v="DELANG"/>
        <s v="LOPREN"/>
        <s v="ASTLUI"/>
        <s v="CABJUA"/>
        <s v="HERNOR"/>
        <s v="RICCES"/>
        <s v="ESTAN"/>
        <s v="MARLUI02"/>
        <s v="GRENOR"/>
        <s v="MORDAV"/>
        <s v="BAUJUA02"/>
        <s v="MEJJON"/>
        <s v="CONMAU"/>
        <s v="LEOJUA"/>
        <s v="PERJAV"/>
        <s v="MACFRA"/>
        <s v="SANKEV"/>
        <s v="GOMIZT"/>
        <s v="GARFRA"/>
        <s v="GONCAR"/>
        <s v="CRUDAN"/>
        <s v="RAMJOS05"/>
        <s v="GONRAF"/>
        <s v="GALRAY"/>
        <s v="LUGMA"/>
        <s v="SARJO"/>
        <s v="VELJOR"/>
        <s v="CHOVIC"/>
        <s v="ORTJES"/>
        <s v="JARREO"/>
        <s v="ALVRAU"/>
        <s v="GARISM"/>
        <s v="RIVCAR"/>
        <s v="CHAJES"/>
        <s v="SALMAR01"/>
        <s v="LOPALF"/>
        <s v="MARDIE"/>
        <s v="CUAJOR"/>
        <s v="GORHUG"/>
        <s v="GARJUA03"/>
        <s v="MACJAI"/>
        <s v="DEJJOS"/>
        <s v="MALART"/>
        <s v="MAGFRA"/>
        <s v="MONORL"/>
        <s v="BERJES"/>
        <s v="SANVIC01"/>
        <s v="GARSIX"/>
        <s v="VERPAN"/>
        <s v="RODALE"/>
        <s v="REYRAU"/>
        <s v="MARJON"/>
        <s v="ACOFED"/>
        <s v="SOTJES"/>
        <s v="GARJUA04"/>
        <s v="INCDAN"/>
        <s v="MUÑJU"/>
        <s v="ALCART"/>
        <s v="RUEPAT"/>
        <s v="FLOIRV"/>
        <s v="HERHUG"/>
        <s v="CAMJOR"/>
        <s v="PACJOS"/>
        <s v="RODRAU"/>
      </sharedItems>
    </cacheField>
    <cacheField name="Estación" numFmtId="0">
      <sharedItems>
        <s v="ATBMX"/>
        <s v="ATBQRO"/>
        <s v="ATBGDL"/>
        <s v="ATBMTY"/>
        <s v="ATBVIL"/>
        <s v="Ticket"/>
        <s v="EL MARQUES"/>
        <s v="LAZARO CARDENAS"/>
        <s v="COMSUSTENTA"/>
        <s v="LEON NORTE"/>
        <s v="ESTACION DE SERVICIO TULE"/>
        <s v="Nieto"/>
        <s v="PASEO CENTRAL SJR"/>
        <s v="ESTACION DE SERVICIO TULTITLAN"/>
        <s v="ATBHUE"/>
        <s v="TLALNEPANTLA"/>
      </sharedItems>
    </cacheField>
    <cacheField name="Costo por litro">
      <sharedItems containsMixedTypes="1" containsNumber="1">
        <n v="19.286532"/>
        <n v="19.433084"/>
        <n v="19.63136"/>
        <n v="19.23481"/>
        <n v="19.15722"/>
        <n v="25.99"/>
        <n v="25.65"/>
        <n v="25.79"/>
        <n v="26.59"/>
        <n v="25.33"/>
        <n v="26.95"/>
        <n v="24.99"/>
        <n v="26.1"/>
        <n v="25.35"/>
        <n v="25.96"/>
        <n v="9.99"/>
        <n v="10.65"/>
        <n v="19.61336"/>
        <n v="24.97"/>
        <n v="26.69"/>
        <n v="24.49"/>
        <n v="24.79"/>
        <n v="24.59"/>
        <n v="25.78"/>
        <n v="26.3"/>
        <n v="19.21757"/>
        <n v="25.62"/>
        <n v="27.39"/>
        <n v="25.89"/>
        <n v="25.19"/>
        <n v="25.74"/>
        <n v="26.19"/>
        <n v="19.2175699999999"/>
        <n v="25.29"/>
        <n v="26.88"/>
        <n v="24.15"/>
        <n v="24.75"/>
        <n v="19.37274"/>
        <n v="19.579636"/>
        <n v="26.16"/>
        <n v="25.59"/>
        <n v="19.88136"/>
        <n v="19.24343"/>
        <n v="25.36"/>
        <n v="24.29"/>
        <n v="25.25"/>
        <n v="26.99"/>
        <n v="25.45"/>
        <n v="25.49"/>
        <n v="25.39"/>
        <n v="19.5"/>
        <n v="25.17"/>
        <n v="25.7"/>
        <n v="25.1"/>
        <n v="26.15"/>
        <n v="27.5"/>
        <n v="25.82"/>
        <n v="24.89"/>
        <n v="19.59"/>
        <n v="25.92"/>
        <n v="24.3"/>
        <n v="26.75"/>
        <n v="23.99"/>
        <n v="26.34"/>
        <n v="36.99"/>
        <n v="25.69"/>
        <n v="25.42"/>
        <n v="19.11412"/>
        <n v="27.6"/>
        <n v="26.49"/>
        <n v="25.32"/>
        <n v="19.8"/>
        <n v="27.69"/>
        <n v="19.45895"/>
        <n v="24.09"/>
        <n v="25.18"/>
        <n v="24.69"/>
        <n v="26.18"/>
        <n v="25.94"/>
        <n v="25.77"/>
        <n v="25.88"/>
        <n v="27.15"/>
        <n v="25.67"/>
        <n v="26.09"/>
        <n v="25.41"/>
        <n v="25.15"/>
        <n v="26.29"/>
        <n v="25.3"/>
        <n v="26.41"/>
        <n v="24.98"/>
        <n v="23.89"/>
        <n v="22.218693"/>
        <n v="26.65"/>
        <n v="24.84"/>
        <n v="25.95"/>
        <n v="27.29"/>
        <n v="21.183084"/>
        <n v="19.38998"/>
        <n v="19.3899799999999"/>
        <n v="19.41584"/>
        <n v="19.76"/>
        <n v="19.80377"/>
        <n v="24.8"/>
        <n v="24.95"/>
        <n v="19.3899799999998"/>
        <n v="25.27"/>
        <n v="24.63"/>
        <n v="25.97"/>
        <n v="27.37"/>
        <n v="26.67"/>
        <n v="25.43"/>
        <n v="25.37"/>
        <n v="25.75"/>
        <n v="26.25"/>
        <n v="25.5"/>
        <n v="25.23"/>
        <n v="22.21"/>
        <n v="23.69"/>
        <n v="26.35"/>
        <n v="19.62274"/>
        <n v="19.2"/>
        <n v="20.23481"/>
        <n v="19.50205"/>
        <n v="19.6227400000001"/>
        <n v="26.97"/>
        <n v="25.8"/>
        <n v="20.1486"/>
        <n v="26.14"/>
        <n v="24.85"/>
        <n v="19.6227399999999"/>
        <n v="19.950326"/>
        <n v="19.71757"/>
        <n v="26.6"/>
        <n v="26.64"/>
        <n v="20.122739"/>
        <n v="20.1227389999999"/>
        <n v="20.1227389999998"/>
        <n v="20.06239"/>
        <n v="19.950328"/>
        <n v="26.39"/>
        <n v="27.24"/>
        <n v="20.226188"/>
        <n v="26.94"/>
        <n v="24.19"/>
        <n v="26.79"/>
        <n v="26.9"/>
        <n v="19.9503279999999"/>
        <n v="24.66"/>
        <n v="25.73"/>
        <n v="24.39"/>
        <n v="27.1"/>
        <n v="25.47"/>
        <n v="26.46"/>
        <n v="25.51"/>
        <n v="25.4"/>
        <n v="27.2"/>
        <n v="25.87"/>
        <n v="25.22"/>
        <n v="27.38"/>
        <n v="20.58826"/>
        <n v="20.65722"/>
        <n v="19.79515"/>
        <n v="20.295153"/>
        <n v="25.24"/>
        <n v="20.61412"/>
        <n v="20.26412"/>
        <n v="19.03"/>
        <n v="27.45"/>
        <n v="24.5"/>
        <n v="23.59"/>
        <n v="25.66"/>
        <n v="12.99"/>
        <n v="24.61"/>
        <n v="19.0300000000001"/>
        <n v="19.0300000000002"/>
        <n v="20.2951529999999"/>
        <n v="24.35"/>
        <n v="27.65"/>
        <n v="19.63"/>
        <n v="25.0"/>
        <n v="18.98"/>
        <n v="20.1917"/>
        <n v="20.303774"/>
        <n v="25.55"/>
        <n v="26.17"/>
        <n v="27.46"/>
        <n v="20.96"/>
        <n v="20.208946"/>
        <n v="19.82101"/>
        <n v="25.9"/>
        <n v="10.2"/>
        <n v="20.2089459999999"/>
        <n v="20.2089459999998"/>
        <n v="20.2089459999997"/>
        <n v="27.05"/>
        <n v="26.54"/>
        <n v="20.45033"/>
        <n v="18.94"/>
        <n v="22.59"/>
        <n v="19.29"/>
        <n v="20.75205"/>
        <n v="19.93308"/>
        <n v="20.13998"/>
        <n v="25.85"/>
        <n v="19.2900000000001"/>
        <n v="19.2900000000002"/>
        <n v="19.2900000000003"/>
        <n v="25.09"/>
        <n v="27.18"/>
        <n v="25.26"/>
        <n v="19.2899999999999"/>
        <n v="26.24"/>
        <n v="21.183064"/>
        <n v="20.959434"/>
        <n v="20.681656"/>
        <n v="27.16"/>
        <s v="$27,29"/>
        <n v="24.55"/>
        <n v="25.07"/>
        <n v="19.8037700000001"/>
        <n v="19.8037700000002"/>
        <n v="20.355498"/>
        <n v="25.64"/>
        <n v="26.4"/>
        <n v="19.8037700000003"/>
        <n v="24.78"/>
        <n v="26.72"/>
        <n v="20.62274"/>
        <n v="10.20033"/>
        <n v="26.98"/>
        <n v="25.04"/>
        <n v="19.67446"/>
        <n v="20.09688"/>
        <n v="19.6744599999999"/>
        <n v="19.6744599999998"/>
        <n v="26.74"/>
        <n v="26.85"/>
        <n v="19.42"/>
        <n v="19.4199999999999"/>
        <n v="26.48"/>
        <n v="26.12"/>
        <n v="19.84688"/>
        <n v="24.45"/>
        <n v="26.89"/>
        <n v="25.54"/>
        <n v="20.05377"/>
        <n v="20.0537700000001"/>
        <n v="26.13"/>
        <n v="27.0"/>
        <n v="19.27791"/>
        <n v="19.16584"/>
        <n v="20.55377"/>
        <n v="26.04"/>
        <n v="24.88"/>
        <n v="19.17"/>
        <n v="19.36"/>
      </sharedItems>
    </cacheField>
    <cacheField name="Litros" numFmtId="1">
      <sharedItems containsSemiMixedTypes="0" containsString="0" containsNumber="1">
        <n v="892.23"/>
        <n v="390.03"/>
        <n v="886.26"/>
        <n v="471.56"/>
        <n v="325.74"/>
        <n v="88.35"/>
        <n v="133.21"/>
        <n v="248.82"/>
        <n v="248.78"/>
        <n v="158.86"/>
        <n v="333.15"/>
        <n v="139.73"/>
        <n v="190.21"/>
        <n v="320.02"/>
        <n v="358.09"/>
        <n v="566.69"/>
        <n v="578.36"/>
        <n v="288.85"/>
        <n v="358.63"/>
        <n v="316.23"/>
        <n v="237.67"/>
        <n v="598.17"/>
        <n v="342.81"/>
        <n v="454.05"/>
        <n v="350.2"/>
        <n v="113.27"/>
        <n v="205.81"/>
        <n v="290.06"/>
        <n v="317.45"/>
        <n v="149.62"/>
        <n v="144.24"/>
        <n v="307.45"/>
        <n v="458.84"/>
        <n v="223.97"/>
        <n v="435.29"/>
        <n v="684.33"/>
        <n v="20.01"/>
        <n v="510.18"/>
        <n v="719.63"/>
        <n v="594.02"/>
        <n v="670.7"/>
        <n v="239.0"/>
        <n v="770.31"/>
        <n v="505.1"/>
        <n v="515.02"/>
        <n v="674.63"/>
        <n v="268.48"/>
        <n v="705.1"/>
        <n v="269.11"/>
        <n v="314.83"/>
        <n v="580.34"/>
        <n v="637.84"/>
        <n v="179.36"/>
        <n v="253.64"/>
        <n v="794.59"/>
        <n v="384.49"/>
        <n v="832.71"/>
        <n v="357.21"/>
        <n v="71.57"/>
        <n v="320.79"/>
        <n v="746.47"/>
        <n v="365.4"/>
        <n v="451.36"/>
        <n v="321.27"/>
        <n v="185.46"/>
        <n v="168.98"/>
        <n v="315.86"/>
        <n v="832.6"/>
        <n v="709.94"/>
        <n v="474.82"/>
        <n v="565.85"/>
        <n v="22.82"/>
        <n v="268.98"/>
        <n v="345.15"/>
        <n v="635.6"/>
        <n v="735.09"/>
        <n v="290.4"/>
        <n v="555.52"/>
        <n v="762.47"/>
        <n v="159.88"/>
        <n v="418.09"/>
        <n v="110.04"/>
        <n v="722.0"/>
        <n v="460.01"/>
        <n v="426.04"/>
        <n v="352.5"/>
        <n v="340.13"/>
        <n v="223.59"/>
        <n v="224.74"/>
        <n v="299.05"/>
        <n v="796.39"/>
        <n v="748.23"/>
        <n v="731.05"/>
        <n v="349.77"/>
        <n v="310.12"/>
        <n v="589.27"/>
        <n v="200.23"/>
        <n v="321.18"/>
        <n v="305.39"/>
        <n v="390.11"/>
        <n v="780.01"/>
        <n v="685.01"/>
        <n v="451.04"/>
        <n v="297.27"/>
        <n v="715.0"/>
        <n v="720.02"/>
        <n v="370.01"/>
        <n v="43.24"/>
        <n v="974.25"/>
        <n v="385.45"/>
        <n v="234.31"/>
        <n v="280.67"/>
        <n v="278.27"/>
        <n v="665.69"/>
        <n v="820.96"/>
        <n v="304.34"/>
        <n v="780.11"/>
        <n v="630.05"/>
        <n v="631.22"/>
        <n v="900.89"/>
        <n v="299.99"/>
        <n v="325.1"/>
        <n v="385.31"/>
        <n v="295.02"/>
        <n v="336.59"/>
        <n v="830.02"/>
        <n v="490.07"/>
        <n v="356.03"/>
        <n v="800.29"/>
        <n v="270.13"/>
        <n v="430.0"/>
        <n v="545.09"/>
        <n v="95.0"/>
        <n v="144.17"/>
        <n v="600.01"/>
        <n v="416.49"/>
        <n v="75.21"/>
        <n v="260.35"/>
        <n v="587.22"/>
        <n v="252.02"/>
        <n v="725.01"/>
        <n v="335.16"/>
        <n v="495.12"/>
        <n v="200.05"/>
        <n v="236.36"/>
        <n v="468.08"/>
        <n v="250.22"/>
        <n v="462.01"/>
        <n v="252.4"/>
        <n v="539.18"/>
        <n v="300.37"/>
        <n v="620.01"/>
        <n v="226.65"/>
        <n v="275.02"/>
        <n v="624.1"/>
        <n v="427.11"/>
        <n v="385.08"/>
        <n v="297.26"/>
        <n v="290.78"/>
        <n v="409.03"/>
        <n v="620.0"/>
        <n v="407.0"/>
        <n v="300.0"/>
        <n v="570.2"/>
        <n v="448.3"/>
        <n v="123.04"/>
        <n v="517.05"/>
        <n v="471.02"/>
        <n v="219.66"/>
        <n v="460.0"/>
        <n v="200.04"/>
        <n v="422.01"/>
        <n v="378.98"/>
        <n v="242.06"/>
        <n v="444.06"/>
        <n v="405.04"/>
        <n v="234.14"/>
        <n v="315.51"/>
        <n v="650.07"/>
        <n v="412.9"/>
        <n v="226.07"/>
        <n v="373.41"/>
        <n v="355.04"/>
        <n v="325.01"/>
        <n v="366.86"/>
        <n v="353.24"/>
        <n v="240.0"/>
        <n v="128.01"/>
        <n v="92.0"/>
        <n v="440.04"/>
        <n v="345.01"/>
        <n v="206.53"/>
        <n v="372.0"/>
        <n v="225.0"/>
        <n v="284.24"/>
        <n v="92.76"/>
        <n v="277.0"/>
        <n v="211.28"/>
        <n v="294.25"/>
        <n v="222.63"/>
        <n v="512.82"/>
        <n v="246.0"/>
        <n v="450.0"/>
        <n v="425.07"/>
        <n v="291.21"/>
        <n v="219.43"/>
        <n v="235.6"/>
        <n v="261.35"/>
        <n v="203.78"/>
        <n v="321.9"/>
        <n v="253.0"/>
        <n v="237.0"/>
        <n v="210.0"/>
        <n v="209.0"/>
        <n v="269.0"/>
        <n v="351.0"/>
        <n v="330.0"/>
        <n v="282.0"/>
        <n v="245.0"/>
        <n v="316.82"/>
        <n v="745.45"/>
        <n v="670.02"/>
        <n v="16.08"/>
        <n v="233.55"/>
        <n v="183.71"/>
        <n v="340.01"/>
        <n v="804.69"/>
        <n v="477.32"/>
        <n v="257.05"/>
        <n v="712.18"/>
        <n v="48.64"/>
        <n v="650.23"/>
        <n v="88.83"/>
        <n v="230.95"/>
        <n v="455.41"/>
        <n v="47.92"/>
        <n v="152.36"/>
        <n v="266.07"/>
        <n v="345.8"/>
        <n v="325.02"/>
        <n v="110.38"/>
        <n v="278.01"/>
        <n v="547.02"/>
        <n v="198.5"/>
        <n v="282.57"/>
        <n v="84.04"/>
        <n v="544.62"/>
        <n v="440.43"/>
        <n v="658.94"/>
        <n v="656.85"/>
        <n v="553.57"/>
        <n v="107.02"/>
        <n v="760.01"/>
        <n v="508.7"/>
        <n v="528.15"/>
        <n v="352.69"/>
        <n v="588.17"/>
        <n v="313.5"/>
        <n v="27.31"/>
        <n v="340.73"/>
        <n v="405.6"/>
        <n v="801.98"/>
        <n v="815.12"/>
        <n v="395.24"/>
        <n v="522.72"/>
        <n v="35.35"/>
        <n v="686.67"/>
        <n v="441.32"/>
        <n v="746.01"/>
        <n v="480.92"/>
        <n v="521.6"/>
        <n v="167.35"/>
        <n v="553.01"/>
        <n v="341.7"/>
        <n v="176.26"/>
        <n v="50.0"/>
        <n v="230.0"/>
        <n v="965.92"/>
        <n v="232.0"/>
        <n v="775.56"/>
        <n v="674.11"/>
        <n v="267.02"/>
        <n v="386.02"/>
        <n v="779.01"/>
        <n v="470.95"/>
        <n v="748.07"/>
        <n v="720.05"/>
        <n v="348.01"/>
        <n v="240.04"/>
        <n v="131.06"/>
        <n v="300.04"/>
        <n v="792.53"/>
        <n v="280.65"/>
        <n v="358.08"/>
        <n v="243.31"/>
        <n v="435.02"/>
        <n v="380.01"/>
        <n v="280.01"/>
        <n v="251.33"/>
        <n v="357.75"/>
        <n v="295.07"/>
        <n v="260.41"/>
        <n v="378.74"/>
        <n v="240.01"/>
        <n v="80.03"/>
        <n v="400.0"/>
        <n v="280.0"/>
        <n v="200.02"/>
        <n v="350.02"/>
        <n v="435.37"/>
        <n v="350.03"/>
        <n v="347.16"/>
        <n v="730.02"/>
        <n v="364.12"/>
        <n v="397.9"/>
        <n v="443.0"/>
        <n v="256.85"/>
        <n v="240.28"/>
        <n v="342.99"/>
        <n v="193.62"/>
        <n v="294.47"/>
        <n v="73.85"/>
        <n v="585.0"/>
        <n v="252.93"/>
        <n v="273.76"/>
        <n v="320.96"/>
        <n v="233.0"/>
        <n v="231.0"/>
        <n v="406.0"/>
        <n v="275.0"/>
        <n v="301.0"/>
        <n v="197.0"/>
        <n v="287.0"/>
        <n v="233.45"/>
        <n v="293.47"/>
        <n v="201.34"/>
        <n v="385.0"/>
        <n v="21.0"/>
        <n v="340.0"/>
        <n v="312.0"/>
        <n v="310.0"/>
        <n v="504.0"/>
        <n v="352.0"/>
        <n v="228.0"/>
        <n v="465.0"/>
        <n v="536.0"/>
        <n v="473.0"/>
        <n v="818.0"/>
        <n v="494.0"/>
        <n v="198.0"/>
        <n v="20.0"/>
        <n v="220.0"/>
        <n v="678.0"/>
        <n v="121.0"/>
        <n v="153.0"/>
        <n v="313.0"/>
        <n v="264.0"/>
        <n v="14.0"/>
        <n v="224.0"/>
        <n v="900.0"/>
        <n v="2.0"/>
        <n v="775.0"/>
        <n v="423.0"/>
        <n v="617.0"/>
        <n v="467.0"/>
        <n v="560.0"/>
        <n v="983.0"/>
        <n v="580.0"/>
        <n v="790.0"/>
        <n v="307.0"/>
        <n v="308.0"/>
        <n v="339.0"/>
        <n v="51.0"/>
        <n v="570.0"/>
        <n v="505.0"/>
        <n v="285.0"/>
        <n v="303.0"/>
        <n v="493.0"/>
        <n v="305.0"/>
        <n v="410.0"/>
        <n v="346.0"/>
        <n v="88.0"/>
        <n v="357.0"/>
        <n v="397.0"/>
        <n v="923.0"/>
        <n v="696.0"/>
        <n v="730.0"/>
        <n v="691.0"/>
        <n v="260.0"/>
        <n v="533.0"/>
        <n v="984.0"/>
        <n v="622.0"/>
        <n v="675.0"/>
        <n v="515.0"/>
        <n v="520.0"/>
        <n v="420.0"/>
        <n v="600.0"/>
        <n v="755.0"/>
        <n v="387.0"/>
        <n v="332.0"/>
        <n v="630.0"/>
        <n v="801.0"/>
        <n v="272.0"/>
        <n v="266.0"/>
        <n v="760.0"/>
        <n v="665.0"/>
        <n v="361.0"/>
        <n v="319.0"/>
        <n v="388.0"/>
        <n v="395.0"/>
        <n v="377.0"/>
        <n v="130.0"/>
        <n v="601.0"/>
        <n v="66.0"/>
        <n v="451.0"/>
        <n v="471.0"/>
        <n v="431.0"/>
        <n v="355.0"/>
        <n v="369.0"/>
        <n v="267.16"/>
        <n v="195.0"/>
        <n v="100.0"/>
        <n v="139.0"/>
        <n v="391.0"/>
        <n v="480.0"/>
        <n v="180.0"/>
        <n v="202.44"/>
        <n v="195.84"/>
        <n v="188.11"/>
        <n v="834.0"/>
        <n v="743.0"/>
        <n v="745.0"/>
        <n v="693.0"/>
        <n v="561.0"/>
        <n v="367.0"/>
        <n v="94.0"/>
        <n v="860.0"/>
        <n v="734.0"/>
        <n v="590.0"/>
        <n v="540.0"/>
        <n v="518.0"/>
        <n v="440.0"/>
        <n v="861.0"/>
        <n v="211.0"/>
        <n v="576.0"/>
        <n v="575.0"/>
        <n v="270.0"/>
        <n v="680.0"/>
        <n v="498.0"/>
        <n v="549.0"/>
        <n v="150.0"/>
        <n v="731.0"/>
        <n v="500.0"/>
        <n v="762.0"/>
        <n v="725.0"/>
        <n v="354.0"/>
        <n v="788.0"/>
        <n v="169.0"/>
        <n v="236.0"/>
        <n v="455.0"/>
        <n v="413.0"/>
        <n v="870.0"/>
        <n v="653.0"/>
        <n v="415.0"/>
        <n v="998.0"/>
        <n v="508.0"/>
        <n v="350.0"/>
        <n v="521.0"/>
        <n v="411.0"/>
        <n v="405.0"/>
        <n v="244.0"/>
        <n v="701.0"/>
        <n v="646.0"/>
        <n v="750.0"/>
        <n v="380.0"/>
        <n v="331.0"/>
        <n v="491.0"/>
        <n v="457.0"/>
        <n v="422.0"/>
        <n v="435.0"/>
        <n v="142.0"/>
        <n v="267.0"/>
        <n v="200.77"/>
        <n v="261.0"/>
        <n v="212.78"/>
        <n v="329.0"/>
        <n v="850.0"/>
        <n v="281.0"/>
        <n v="325.0"/>
        <n v="650.0"/>
        <n v="679.0"/>
        <n v="569.0"/>
        <n v="655.0"/>
        <n v="341.0"/>
        <n v="349.0"/>
        <n v="10.0"/>
        <n v="238.0"/>
        <n v="112.0"/>
        <n v="160.0"/>
        <n v="234.0"/>
        <n v="170.0"/>
        <n v="155.0"/>
        <n v="291.0"/>
        <n v="343.0"/>
        <n v="806.0"/>
        <n v="218.0"/>
        <n v="4.0"/>
        <n v="255.0"/>
        <n v="748.0"/>
        <n v="547.0"/>
        <n v="740.0"/>
        <n v="373.0"/>
        <n v="829.0"/>
        <n v="365.0"/>
        <n v="510.0"/>
        <n v="499.0"/>
        <n v="513.0"/>
        <n v="539.0"/>
        <n v="684.0"/>
        <n v="635.0"/>
        <n v="566.0"/>
        <n v="545.0"/>
        <n v="705.0"/>
        <n v="710.0"/>
        <n v="358.0"/>
        <n v="335.0"/>
        <n v="579.0"/>
        <n v="360.0"/>
        <n v="401.0"/>
        <n v="201.0"/>
        <n v="327.0"/>
        <n v="456.0"/>
        <n v="258.0"/>
        <n v="800.0"/>
        <n v="99.0"/>
        <n v="194.0"/>
        <n v="241.0"/>
        <n v="207.0"/>
        <n v="550.0"/>
        <n v="31.0"/>
        <n v="27.0"/>
        <n v="104.0"/>
        <n v="46.0"/>
        <n v="830.0"/>
        <n v="648.0"/>
        <n v="363.0"/>
        <n v="328.0"/>
        <n v="17.0"/>
        <n v="140.0"/>
        <n v="161.0"/>
        <n v="483.0"/>
        <n v="615.0"/>
        <n v="117.0"/>
        <n v="744.0"/>
        <n v="314.0"/>
        <n v="321.0"/>
        <n v="59.0"/>
        <n v="347.0"/>
        <n v="694.0"/>
        <n v="82.0"/>
        <n v="144.0"/>
        <n v="542.0"/>
        <n v="284.0"/>
        <n v="333.0"/>
        <n v="564.0"/>
        <n v="283.0"/>
        <n v="634.0"/>
        <n v="673.0"/>
        <n v="334.0"/>
        <n v="398.0"/>
        <n v="565.0"/>
        <n v="458.0"/>
        <n v="421.0"/>
        <n v="26.0"/>
        <n v="151.0"/>
        <n v="159.0"/>
        <n v="179.0"/>
        <n v="353.0"/>
        <n v="168.0"/>
        <n v="441.0"/>
        <n v="538.0"/>
        <n v="295.0"/>
        <n v="124.0"/>
        <n v="712.0"/>
        <n v="446.0"/>
        <n v="217.0"/>
        <n v="381.0"/>
        <n v="250.0"/>
        <n v="432.0"/>
        <n v="279.0"/>
        <n v="445.0"/>
        <n v="211.61"/>
        <n v="508.09"/>
        <n v="249.09"/>
        <n v="374.7"/>
        <n v="389.08"/>
        <n v="275.22"/>
        <n v="281.35"/>
        <n v="295.42"/>
        <n v="190.0"/>
        <n v="205.0"/>
        <n v="293.0"/>
        <n v="256.0"/>
        <n v="325.93"/>
        <n v="293.44"/>
        <n v="268.2"/>
        <n v="290.0"/>
        <n v="214.0"/>
        <n v="249.0"/>
        <n v="222.0"/>
        <n v="348.0"/>
        <n v="273.0"/>
        <n v="298.0"/>
        <n v="276.0"/>
        <n v="244.17"/>
        <n v="370.26"/>
        <n v="489.63"/>
        <n v="221.98"/>
        <n v="111.74"/>
        <n v="230.52"/>
        <n v="325.61"/>
        <n v="645.96"/>
        <n v="195.16"/>
        <n v="485.27"/>
        <n v="300.09"/>
        <n v="188.66"/>
        <n v="161.9"/>
        <n v="554.27"/>
        <n v="27.01"/>
        <n v="289.51"/>
        <n v="277.78"/>
        <n v="285.5"/>
        <n v="114.11"/>
        <n v="70.62"/>
        <n v="31.17"/>
        <n v="336.72"/>
        <n v="850.19"/>
        <n v="58.96"/>
        <n v="591.49"/>
        <n v="928.13"/>
        <n v="70.02"/>
        <n v="310.24"/>
        <n v="650.32"/>
        <n v="855.53"/>
        <n v="701.99"/>
        <n v="609.02"/>
        <n v="638.4"/>
        <n v="418.05"/>
        <n v="322.17"/>
        <n v="722.26"/>
        <n v="465.01"/>
        <n v="266.62"/>
        <n v="720.27"/>
        <n v="591.27"/>
        <n v="274.11"/>
        <n v="224.23"/>
        <n v="465.35"/>
        <n v="690.0"/>
        <n v="511.24"/>
        <n v="356.27"/>
        <n v="370.0"/>
        <n v="750.16"/>
        <n v="660.01"/>
        <n v="519.39"/>
        <n v="640.02"/>
        <n v="605.1"/>
        <n v="345.09"/>
        <n v="425.01"/>
        <n v="425.04"/>
        <n v="475.04"/>
        <n v="558.11"/>
        <n v="286.55"/>
        <n v="594.12"/>
        <n v="43.39"/>
        <n v="314.24"/>
        <n v="663.75"/>
        <n v="150.01"/>
        <n v="775.9"/>
        <n v="61.36"/>
        <n v="589.73"/>
        <n v="184.07"/>
        <n v="266.03"/>
        <n v="285.64"/>
        <n v="290.07"/>
        <n v="277.06"/>
        <n v="510.28"/>
        <n v="350.3"/>
        <n v="112.52"/>
        <n v="20.24"/>
        <n v="150.02"/>
        <n v="173.13"/>
        <n v="315.46"/>
        <n v="400.04"/>
        <n v="460.78"/>
        <n v="810.07"/>
        <n v="336.86"/>
        <n v="201.02"/>
        <n v="232.19"/>
        <n v="573.39"/>
        <n v="479.11"/>
        <n v="455.99"/>
        <n v="270.07"/>
        <n v="400.01"/>
        <n v="437.0"/>
        <n v="380.02"/>
        <n v="377.04"/>
        <n v="425.05"/>
        <n v="223.89"/>
        <n v="247.03"/>
        <n v="203.3"/>
        <n v="267.85"/>
        <n v="277.02"/>
        <n v="198.58"/>
        <n v="285.82"/>
        <n v="271.41"/>
        <n v="517.0"/>
        <n v="200.0"/>
        <n v="536.8"/>
        <n v="380.19"/>
        <n v="551.09"/>
        <n v="764.06"/>
        <n v="394.32"/>
        <n v="249.12"/>
        <n v="205.09"/>
        <n v="351.9"/>
        <n v="294.0"/>
        <n v="519.0"/>
        <n v="106.0"/>
        <n v="379.04"/>
        <n v="501.11"/>
        <n v="363.53"/>
        <n v="337.02"/>
        <n v="385.12"/>
        <n v="670.56"/>
        <n v="186.63"/>
        <n v="610.08"/>
        <n v="116.75"/>
        <n v="494.06"/>
        <n v="240.8"/>
        <n v="255.04"/>
        <n v="460.91"/>
        <n v="308.8"/>
        <n v="162.48"/>
        <n v="177.11"/>
        <n v="292.61"/>
        <n v="108.24"/>
        <n v="315.33"/>
        <n v="59.97"/>
        <n v="491.63"/>
        <n v="535.18"/>
        <n v="97.33"/>
        <n v="327.8"/>
        <n v="14.91"/>
        <n v="833.21"/>
        <n v="61.18"/>
        <n v="316.62"/>
        <n v="325.95"/>
        <n v="45.02"/>
        <n v="830.25"/>
        <n v="601.69"/>
        <n v="520.21"/>
        <n v="764.48"/>
        <n v="852.04"/>
        <n v="712.41"/>
        <n v="154.49"/>
        <n v="740.02"/>
        <n v="432.18"/>
        <n v="660.1"/>
        <n v="301.38"/>
        <n v="129.01"/>
        <n v="345.24"/>
        <n v="32.56"/>
        <n v="754.51"/>
        <n v="201.07"/>
        <n v="619.26"/>
        <n v="447.38"/>
        <n v="497.85"/>
        <n v="391.26"/>
        <n v="282.61"/>
        <n v="372.86"/>
        <n v="273.18"/>
        <n v="637.0"/>
        <n v="875.03"/>
        <n v="91.93"/>
        <n v="455.09"/>
        <n v="313.28"/>
        <n v="660.0"/>
        <n v="640.11"/>
        <n v="899.4"/>
        <n v="475.02"/>
        <n v="310.03"/>
        <n v="483.9"/>
        <n v="333.47"/>
        <n v="415.03"/>
        <n v="413.95"/>
        <n v="423.94"/>
        <n v="11.94"/>
        <n v="97.34"/>
        <n v="390.06"/>
        <n v="425.02"/>
        <n v="272.33"/>
        <n v="347.06"/>
        <n v="58.47"/>
        <n v="225.52"/>
        <n v="612.42"/>
        <n v="595.12"/>
        <n v="347.13"/>
        <n v="461.5"/>
        <n v="265.05"/>
        <n v="352.47"/>
        <n v="275.96"/>
        <n v="400.14"/>
        <n v="389.16"/>
        <n v="370.13"/>
        <n v="474.84"/>
        <n v="288.11"/>
        <n v="282.89"/>
        <n v="266.77"/>
        <n v="243.23"/>
        <n v="654.89"/>
        <n v="117.98"/>
        <n v="659.92"/>
        <n v="469.36"/>
        <n v="384.01"/>
        <n v="437.44"/>
        <n v="257.47"/>
        <n v="214.85"/>
        <n v="323.1"/>
        <n v="213.65"/>
        <n v="412.74"/>
        <n v="398.76"/>
        <n v="319.1"/>
        <n v="553.22"/>
        <n v="189.42"/>
        <n v="413.6"/>
        <n v="331.01"/>
        <n v="161.14"/>
        <n v="527.11"/>
        <n v="505.44"/>
        <n v="139.61"/>
        <n v="64.95"/>
        <n v="132.25"/>
        <n v="8.64"/>
        <n v="293.26"/>
        <n v="167.07"/>
        <n v="565.59"/>
        <n v="137.29"/>
        <n v="223.23"/>
        <n v="94.53"/>
        <n v="580.09"/>
        <n v="42.59"/>
        <n v="697.72"/>
        <n v="643.3"/>
        <n v="127.72"/>
        <n v="55.17"/>
        <n v="818.83"/>
        <n v="330.4"/>
        <n v="327.15"/>
        <n v="372.53"/>
        <n v="571.64"/>
        <n v="567.87"/>
        <n v="19.99"/>
        <n v="72.43"/>
        <n v="85.62"/>
        <n v="527.5"/>
        <n v="692.72"/>
        <n v="10.14"/>
        <n v="632.88"/>
        <n v="740.21"/>
        <n v="152.15"/>
        <n v="524.27"/>
        <n v="464.74"/>
        <n v="690.19"/>
        <n v="170.48"/>
        <n v="289.25"/>
        <n v="520.23"/>
        <n v="785.1"/>
        <n v="763.0"/>
        <n v="234.9"/>
        <n v="552.72"/>
        <n v="60.57"/>
        <n v="447.16"/>
        <n v="245.91"/>
        <n v="453.86"/>
        <n v="519.07"/>
        <n v="580.01"/>
        <n v="176.47"/>
        <n v="790.97"/>
        <n v="695.15"/>
        <n v="715.04"/>
        <n v="910.8"/>
        <n v="300.02"/>
        <n v="490.13"/>
        <n v="433.18"/>
        <n v="415.08"/>
        <n v="100.85"/>
        <n v="387.18"/>
        <n v="322.06"/>
        <n v="387.94"/>
        <n v="360.29"/>
        <n v="155.68"/>
        <n v="181.32"/>
        <n v="73.13"/>
        <n v="421.01"/>
        <n v="110.16"/>
        <n v="274.74"/>
        <n v="320.01"/>
        <n v="440.63"/>
        <n v="389.06"/>
        <n v="232.69"/>
        <n v="445.03"/>
        <n v="320.12"/>
        <n v="363.03"/>
        <n v="429.61"/>
        <n v="562.44"/>
        <n v="400.08"/>
        <n v="434.1"/>
        <n v="305.01"/>
        <n v="217.25"/>
        <n v="380.06"/>
        <n v="440.12"/>
        <n v="286.05"/>
        <n v="293.13"/>
        <n v="144.71"/>
        <n v="332.13"/>
        <n v="90.0"/>
        <n v="275.33"/>
        <n v="130.9"/>
        <n v="172.72"/>
        <n v="139.58"/>
        <n v="184.68"/>
        <n v="289.27"/>
        <n v="178.1"/>
        <n v="232.24"/>
        <n v="329.72"/>
        <n v="192.12"/>
        <n v="274.0"/>
        <n v="206.0"/>
        <n v="263.0"/>
        <n v="985.0"/>
        <n v="371.0"/>
        <n v="320.0"/>
        <n v="286.0"/>
        <n v="461.0"/>
        <n v="102.0"/>
        <n v="70.0"/>
        <n v="700.0"/>
        <n v="215.0"/>
        <n v="193.0"/>
        <n v="317.0"/>
        <n v="604.0"/>
        <n v="626.0"/>
        <n v="759.0"/>
        <n v="40.0"/>
        <n v="487.0"/>
        <n v="242.0"/>
        <n v="464.0"/>
        <n v="434.0"/>
        <n v="676.0"/>
        <n v="815.0"/>
        <n v="757.0"/>
        <n v="382.0"/>
        <n v="6.0"/>
        <n v="318.0"/>
        <n v="956.0"/>
        <n v="109.0"/>
        <n v="141.0"/>
        <n v="572.0"/>
        <n v="475.0"/>
        <n v="506.0"/>
        <n v="165.0"/>
        <n v="479.0"/>
        <n v="466.0"/>
        <n v="235.0"/>
        <n v="838.0"/>
        <n v="595.0"/>
        <n v="751.0"/>
        <n v="306.0"/>
        <n v="262.0"/>
        <n v="409.0"/>
        <n v="609.0"/>
        <n v="714.0"/>
        <n v="485.0"/>
        <n v="376.0"/>
        <n v="526.0"/>
        <n v="835.0"/>
        <n v="185.0"/>
        <n v="383.0"/>
        <n v="110.0"/>
        <n v="205.72"/>
        <n v="286.4"/>
        <n v="126.0"/>
        <n v="248.0"/>
        <n v="689.0"/>
        <n v="926.0"/>
        <n v="954.0"/>
        <n v="666.0"/>
        <n v="495.0"/>
        <n v="453.0"/>
        <n v="212.0"/>
        <n v="591.0"/>
        <n v="586.0"/>
        <n v="146.0"/>
        <n v="652.0"/>
        <n v="25.0"/>
        <n v="484.0"/>
        <n v="22.0"/>
        <n v="133.0"/>
        <n v="887.0"/>
        <n v="302.0"/>
        <n v="587.0"/>
        <n v="692.0"/>
        <n v="735.0"/>
        <n v="254.0"/>
        <n v="481.0"/>
        <n v="137.0"/>
        <n v="268.0"/>
        <n v="98.0"/>
        <n v="316.0"/>
        <n v="259.0"/>
        <n v="723.0"/>
        <n v="704.0"/>
        <n v="780.0"/>
        <n v="271.0"/>
        <n v="15.0"/>
        <n v="183.0"/>
        <n v="492.0"/>
        <n v="103.0"/>
        <n v="127.0"/>
        <n v="315.0"/>
        <n v="501.0"/>
        <n v="356.0"/>
        <n v="639.0"/>
        <n v="610.0"/>
        <n v="135.0"/>
        <n v="227.0"/>
        <n v="323.0"/>
        <n v="507.0"/>
        <n v="552.0"/>
        <n v="753.0"/>
        <n v="647.0"/>
        <n v="53.0"/>
        <n v="442.0"/>
        <n v="85.0"/>
        <n v="657.0"/>
        <n v="640.0"/>
        <n v="584.0"/>
        <n v="733.0"/>
        <n v="175.0"/>
        <n v="670.0"/>
        <n v="895.0"/>
        <n v="403.0"/>
        <n v="530.0"/>
        <n v="616.0"/>
        <n v="462.0"/>
        <n v="359.0"/>
        <n v="476.0"/>
        <n v="785.0"/>
        <n v="516.0"/>
        <n v="297.0"/>
        <n v="562.0"/>
        <n v="247.0"/>
        <n v="394.0"/>
        <n v="375.0"/>
        <n v="384.0"/>
        <n v="315.5"/>
        <n v="242.34"/>
        <n v="213.0"/>
        <n v="97.0"/>
        <n v="252.0"/>
        <n v="656.0"/>
        <n v="229.0"/>
        <n v="73.0"/>
        <n v="557.0"/>
        <n v="768.0"/>
        <n v="5.0"/>
        <n v="23.0"/>
        <n v="727.0"/>
        <n v="568.0"/>
        <n v="304.0"/>
        <n v="497.0"/>
        <n v="37.0"/>
        <n v="32.0"/>
        <n v="128.0"/>
        <n v="45.0"/>
        <n v="669.0"/>
        <n v="56.0"/>
        <n v="344.0"/>
        <n v="718.0"/>
        <n v="778.0"/>
        <n v="563.0"/>
        <n v="30.0"/>
        <n v="336.0"/>
        <n v="379.0"/>
        <n v="820.0"/>
        <n v="162.0"/>
        <n v="631.0"/>
        <n v="69.0"/>
        <n v="143.0"/>
        <n v="858.0"/>
        <n v="720.0"/>
        <n v="741.0"/>
        <n v="711.0"/>
        <n v="309.0"/>
        <n v="433.0"/>
        <n v="651.0"/>
        <n v="412.0"/>
        <n v="418.0"/>
        <n v="145.0"/>
        <n v="541.0"/>
        <n v="278.33"/>
        <n v="209.76"/>
        <n v="559.0"/>
        <n v="75.0"/>
        <n v="408.0"/>
        <n v="187.0"/>
        <n v="218.31"/>
        <n v="163.11"/>
        <n v="177.0"/>
        <n v="555.0"/>
        <n v="758.0"/>
        <n v="876.0"/>
        <n v="186.0"/>
        <n v="296.0"/>
        <n v="107.0"/>
        <n v="105.0"/>
        <n v="326.0"/>
        <n v="514.0"/>
        <n v="782.0"/>
        <n v="345.0"/>
        <n v="625.0"/>
        <n v="0.0"/>
        <n v="426.0"/>
        <n v="390.0"/>
        <n v="663.0"/>
        <n v="537.0"/>
        <n v="687.0"/>
        <n v="873.0"/>
        <n v="490.0"/>
        <n v="685.0"/>
        <n v="721.0"/>
        <n v="243.0"/>
        <n v="596.0"/>
        <n v="677.0"/>
        <n v="414.0"/>
        <n v="478.0"/>
        <n v="554.0"/>
        <n v="212.24"/>
        <n v="279.31"/>
        <n v="204.0"/>
        <n v="192.0"/>
        <n v="374.57"/>
        <n v="79.49"/>
        <n v="205.48"/>
        <n v="792.07"/>
        <n v="230.4"/>
        <n v="341.49"/>
        <n v="603.33"/>
        <n v="574.31"/>
        <n v="105.07"/>
        <n v="190.05"/>
        <n v="235.08"/>
        <n v="281.12"/>
        <n v="203.06"/>
        <n v="222.56"/>
        <n v="182.82"/>
        <n v="550.22"/>
        <n v="836.28"/>
        <n v="337.68"/>
        <n v="578.66"/>
        <n v="7.48"/>
        <n v="3.62"/>
        <n v="804.1"/>
        <n v="513.35"/>
        <n v="497.14"/>
        <n v="278.57"/>
        <n v="410.99"/>
        <n v="554.74"/>
        <n v="40.63"/>
        <n v="377.02"/>
        <n v="948.1"/>
        <n v="335.61"/>
        <n v="320.6"/>
        <n v="690.98"/>
        <n v="262.59"/>
        <n v="760.52"/>
        <n v="644.14"/>
        <n v="270.69"/>
        <n v="387.5"/>
        <n v="652.01"/>
        <n v="842.63"/>
        <n v="290.03"/>
        <n v="186.67"/>
        <n v="285.08"/>
        <n v="342.2"/>
        <n v="308.86"/>
        <n v="115.0"/>
        <n v="575.26"/>
        <n v="811.08"/>
        <n v="656.47"/>
        <n v="319.01"/>
        <n v="878.67"/>
        <n v="480.68"/>
        <n v="752.07"/>
        <n v="520.07"/>
        <n v="476.16"/>
        <n v="270.1"/>
        <n v="176.19"/>
        <n v="440.45"/>
        <n v="223.84"/>
        <n v="770.03"/>
        <n v="405.08"/>
        <n v="380.08"/>
        <n v="260.25"/>
        <n v="683.01"/>
        <n v="655.12"/>
        <n v="400.03"/>
        <n v="542.13"/>
        <n v="248.8"/>
        <n v="400.11"/>
        <n v="354.39"/>
        <n v="703.76"/>
        <n v="402.06"/>
        <n v="391.92"/>
        <n v="270.77"/>
        <n v="384.76"/>
        <n v="261.51"/>
        <n v="249.06"/>
        <n v="476.56"/>
        <n v="260.2"/>
        <n v="291.61"/>
        <n v="534.75"/>
        <n v="606.76"/>
        <n v="600.07"/>
        <n v="511.1"/>
        <n v="186.48"/>
        <n v="210.66"/>
        <n v="228.44"/>
        <n v="233.71"/>
        <n v="252.9"/>
        <n v="947.69"/>
        <n v="589.92"/>
        <n v="26.63"/>
        <n v="184.67"/>
        <n v="91.12"/>
        <n v="310.35"/>
        <n v="234.25"/>
        <n v="658.97"/>
        <n v="207.34"/>
        <n v="680.06"/>
        <n v="502.32"/>
        <n v="630.04"/>
        <n v="409.04"/>
        <n v="217.11"/>
        <n v="339.01"/>
        <n v="201.15"/>
        <n v="77.95"/>
        <n v="308.63"/>
        <n v="248.11"/>
        <n v="247.17"/>
        <n v="681.58"/>
        <n v="152.54"/>
        <n v="712.06"/>
        <n v="720.18"/>
        <n v="279.93"/>
        <n v="519.09"/>
        <n v="401.67"/>
        <n v="506.38"/>
        <n v="615.25"/>
        <n v="605.87"/>
        <n v="233.72"/>
        <n v="738.15"/>
        <n v="660.54"/>
        <n v="827.53"/>
        <n v="373.9"/>
        <n v="186.41"/>
        <n v="0.01"/>
        <n v="349.94"/>
        <n v="609.27"/>
        <n v="683.9"/>
        <n v="398.28"/>
        <n v="793.11"/>
        <n v="616.3"/>
        <n v="289.38"/>
        <n v="700.01"/>
        <n v="219.55"/>
        <n v="279.28"/>
        <n v="699.01"/>
        <n v="564.32"/>
        <n v="740.42"/>
        <n v="358.61"/>
        <n v="550.97"/>
        <n v="790.09"/>
        <n v="361.03"/>
        <n v="379.95"/>
        <n v="289.37"/>
        <n v="991.05"/>
        <n v="802.01"/>
        <n v="628.01"/>
        <n v="445.06"/>
        <n v="430.01"/>
        <n v="21.68"/>
        <n v="628.0"/>
        <n v="343.24"/>
        <n v="840.22"/>
        <n v="770.02"/>
        <n v="472.0"/>
        <n v="770.01"/>
        <n v="450.07"/>
        <n v="289.96"/>
        <n v="673.05"/>
        <n v="510.03"/>
        <n v="635.47"/>
        <n v="465.06"/>
        <n v="347.79"/>
        <n v="337.86"/>
        <n v="233.96"/>
        <n v="679.04"/>
        <n v="441.66"/>
        <n v="393.66"/>
        <n v="379.46"/>
        <n v="470.0"/>
        <n v="357.57"/>
        <n v="251.98"/>
        <n v="385.01"/>
        <n v="388.15"/>
        <n v="645.23"/>
        <n v="288.36"/>
        <n v="750.05"/>
        <n v="400.2"/>
        <n v="442.91"/>
        <n v="361.43"/>
        <n v="425.29"/>
        <n v="351.14"/>
        <n v="680.01"/>
        <n v="400.02"/>
        <n v="281.7"/>
        <n v="286.85"/>
        <n v="142.46"/>
        <n v="323.82"/>
        <n v="142.48"/>
        <n v="670.54"/>
        <n v="176.56"/>
        <n v="205.13"/>
        <n v="304.14"/>
        <n v="196.0"/>
        <n v="629.0"/>
        <n v="191.0"/>
        <n v="574.0"/>
        <n v="3.0"/>
        <n v="181.0"/>
        <n v="28.0"/>
        <n v="311.0"/>
        <n v="93.0"/>
        <n v="668.0"/>
        <n v="9.0"/>
        <n v="396.0"/>
        <n v="221.0"/>
        <n v="448.0"/>
        <n v="619.0"/>
        <n v="527.0"/>
        <n v="77.0"/>
        <n v="469.0"/>
        <n v="612.0"/>
        <n v="171.0"/>
        <n v="772.0"/>
        <n v="362.0"/>
        <n v="393.0"/>
        <n v="558.0"/>
        <n v="288.0"/>
        <n v="96.0"/>
        <n v="298.87"/>
        <n v="203.4"/>
        <n v="386.0"/>
        <n v="378.0"/>
        <n v="226.0"/>
        <n v="454.0"/>
        <n v="256.27"/>
        <n v="214.94"/>
        <n v="427.0"/>
        <n v="436.0"/>
        <n v="324.0"/>
        <n v="52.0"/>
        <n v="444.0"/>
        <n v="804.0"/>
        <n v="707.0"/>
        <n v="167.0"/>
        <n v="416.0"/>
        <n v="399.0"/>
        <n v="49.0"/>
        <n v="728.0"/>
        <n v="83.0"/>
        <n v="845.0"/>
        <n v="449.0"/>
        <n v="594.0"/>
        <n v="265.0"/>
        <n v="803.0"/>
        <n v="522.0"/>
        <n v="257.0"/>
        <n v="924.0"/>
        <n v="424.0"/>
        <n v="546.0"/>
        <n v="805.0"/>
        <n v="857.0"/>
        <n v="132.0"/>
        <n v="921.0"/>
        <n v="251.0"/>
        <n v="686.0"/>
        <n v="588.0"/>
        <n v="847.0"/>
        <n v="178.0"/>
        <n v="71.0"/>
        <n v="792.0"/>
        <n v="837.0"/>
        <n v="606.0"/>
        <n v="452.0"/>
        <n v="659.0"/>
        <n v="524.0"/>
        <n v="761.0"/>
        <n v="793.0"/>
        <n v="163.0"/>
        <n v="523.0"/>
        <n v="402.0"/>
        <n v="404.0"/>
        <n v="901.0"/>
        <n v="463.0"/>
        <n v="174.74"/>
        <n v="920.0"/>
        <n v="682.0"/>
        <n v="86.0"/>
        <n v="87.0"/>
        <n v="439.0"/>
        <n v="138.0"/>
        <n v="605.0"/>
        <n v="368.0"/>
        <n v="661.0"/>
        <n v="512.0"/>
        <n v="737.0"/>
        <n v="681.0"/>
        <n v="173.0"/>
        <n v="556.0"/>
        <n v="532.0"/>
        <n v="636.0"/>
        <n v="866.0"/>
        <n v="189.0"/>
        <n v="199.0"/>
        <n v="65.0"/>
        <n v="477.0"/>
        <n v="288.82"/>
        <n v="221.85"/>
        <n v="202.0"/>
        <n v="60.0"/>
        <n v="205.19"/>
        <n v="864.54"/>
        <n v="688.0"/>
        <n v="486.0"/>
        <n v="811.0"/>
        <n v="817.0"/>
        <n v="148.0"/>
        <n v="223.0"/>
        <n v="131.0"/>
        <n v="708.0"/>
        <n v="12.0"/>
        <n v="611.0"/>
        <n v="851.0"/>
        <n v="833.0"/>
        <n v="770.0"/>
        <n v="664.0"/>
        <n v="994.0"/>
        <n v="278.0"/>
        <n v="828.0"/>
        <n v="598.0"/>
        <n v="853.0"/>
        <n v="531.0"/>
        <n v="297.9"/>
        <n v="193.23"/>
        <n v="197.17"/>
        <n v="235.89"/>
        <n v="244.06"/>
        <n v="292.0"/>
        <n v="208.0"/>
        <n v="626.18"/>
        <n v="496.0"/>
        <n v="535.0"/>
        <n v="120.0"/>
        <n v="776.0"/>
        <n v="726.0"/>
        <n v="641.0"/>
        <n v="67.0"/>
        <n v="642.0"/>
        <n v="1000.1"/>
        <n v="172.0"/>
        <n v="783.0"/>
        <n v="875.0"/>
        <n v="787.0"/>
        <n v="810.0"/>
        <n v="80.0"/>
        <n v="388.42"/>
        <n v="237.71"/>
        <n v="810.03"/>
        <n v="385.04"/>
        <n v="605.94"/>
        <n v="78.0"/>
        <n v="338.0"/>
        <n v="293.08"/>
        <n v="246.18"/>
        <n v="149.0"/>
        <n v="174.0"/>
        <n v="337.0"/>
        <n v="299.0"/>
        <n v="111.0"/>
        <n v="216.0"/>
        <n v="502.0"/>
        <n v="717.0"/>
        <n v="614.0"/>
        <n v="417.0"/>
        <n v="786.0"/>
        <n v="364.0"/>
        <n v="855.0"/>
        <n v="814.0"/>
        <n v="955.0"/>
        <n v="796.0"/>
        <n v="364.07"/>
        <n v="363.86"/>
        <n v="234.8"/>
        <n v="716.0"/>
        <n v="428.02"/>
        <n v="255.03"/>
        <n v="226.53"/>
        <n v="235.03"/>
        <n v="239.47"/>
        <n v="534.0"/>
        <n v="573.0"/>
        <n v="202.41"/>
        <n v="881.0"/>
        <n v="624.0"/>
        <n v="156.0"/>
        <n v="474.0"/>
        <n v="950.0"/>
        <n v="749.0"/>
        <n v="825.0"/>
        <n v="509.0"/>
        <n v="236.34"/>
        <n v="81.0"/>
        <n v="342.0"/>
        <n v="48.0"/>
        <n v="597.0"/>
        <n v="599.0"/>
        <n v="176.0"/>
        <n v="114.0"/>
        <n v="672.0"/>
        <n v="119.0"/>
        <n v="990.0"/>
        <n v="947.0"/>
        <n v="116.0"/>
        <n v="113.0"/>
        <n v="429.0"/>
        <n v="863.0"/>
        <n v="425.14"/>
        <n v="767.0"/>
        <n v="304.41"/>
        <n v="217.29"/>
        <n v="426.32"/>
        <n v="118.0"/>
        <n v="621.0"/>
        <n v="76.0"/>
        <n v="695.0"/>
        <n v="724.0"/>
        <n v="644.0"/>
        <n v="937.0"/>
        <n v="827.0"/>
        <n v="7.0"/>
        <n v="188.0"/>
        <n v="164.92"/>
        <n v="645.0"/>
        <n v="18.0"/>
        <n v="438.0"/>
        <n v="136.0"/>
        <n v="880.0"/>
        <n v="911.0"/>
        <n v="593.0"/>
        <n v="366.0"/>
        <n v="419.0"/>
        <n v="291.06"/>
        <n v="192.23"/>
        <n v="705.05"/>
        <n v="482.0"/>
        <n v="544.0"/>
        <n v="582.0"/>
        <n v="823.0"/>
        <n v="203.0"/>
        <n v="164.0"/>
        <n v="608.0"/>
        <n v="603.0"/>
        <n v="571.0"/>
        <n v="999.0"/>
        <n v="878.0"/>
        <n v="63.0"/>
        <n v="291.26"/>
        <n v="261.71"/>
        <n v="89.0"/>
        <n v="235.58"/>
        <n v="267.3"/>
        <n v="589.0"/>
        <n v="62.0"/>
        <n v="797.0"/>
        <n v="289.0"/>
        <n v="732.0"/>
        <n v="489.0"/>
        <n v="890.0"/>
        <n v="746.0"/>
        <n v="903.0"/>
        <n v="548.0"/>
        <n v="152.0"/>
        <n v="74.0"/>
        <n v="425.0"/>
        <n v="525.0"/>
        <n v="184.0"/>
        <n v="194.17"/>
        <n v="312.36"/>
        <n v="79.48"/>
        <n v="223.88"/>
        <n v="196.2"/>
        <n v="47.0"/>
        <n v="632.0"/>
        <n v="581.0"/>
        <n v="19.0"/>
        <n v="157.0"/>
        <n v="389.0"/>
        <n v="874.0"/>
        <n v="36.0"/>
        <n v="34.0"/>
        <n v="643.0"/>
        <n v="447.0"/>
        <n v="167.55"/>
        <n v="155.71"/>
        <n v="551.0"/>
        <n v="154.0"/>
        <n v="459.0"/>
        <n v="61.0"/>
        <n v="764.0"/>
        <n v="1010.0"/>
        <n v="980.0"/>
        <n v="777.0"/>
        <n v="1004.12"/>
        <n v="700.14"/>
        <n v="125.0"/>
        <n v="885.0"/>
        <n v="771.0"/>
        <n v="1010.06"/>
        <n v="842.0"/>
        <n v="809.0"/>
        <n v="840.0"/>
        <n v="129.0"/>
        <n v="322.0"/>
        <n v="826.0"/>
        <n v="39.0"/>
        <n v="831.0"/>
        <n v="892.0"/>
        <n v="683.0"/>
        <n v="649.0"/>
        <n v="729.0"/>
        <n v="428.0"/>
        <n v="233.87"/>
        <n v="8.0"/>
        <n v="511.0"/>
        <n v="64.0"/>
        <n v="33.0"/>
        <n v="658.0"/>
        <n v="528.0"/>
        <n v="553.0"/>
        <n v="982.0"/>
        <n v="953.0"/>
        <n v="971.0"/>
        <n v="1005.02"/>
        <n v="981.0"/>
        <n v="72.0"/>
        <n v="488.0"/>
        <n v="392.0"/>
        <n v="147.0"/>
        <n v="793.59"/>
        <n v="830.12"/>
        <n v="119.31"/>
        <n v="801.2"/>
        <n v="113.94"/>
        <n v="291.2"/>
        <n v="775.46"/>
        <n v="729.46"/>
        <n v="450.09"/>
        <n v="59.55"/>
        <n v="295.2"/>
        <n v="114.75"/>
        <n v="315.05"/>
        <n v="305.22"/>
        <n v="233.29"/>
        <n v="423.64"/>
        <n v="96.07"/>
        <n v="70.64"/>
        <n v="142.03"/>
        <n v="310.74"/>
        <n v="255.38"/>
        <n v="93.9"/>
        <n v="420.46"/>
        <n v="572.11"/>
        <n v="153.81"/>
        <n v="245.04"/>
        <n v="810.02"/>
        <n v="320.03"/>
        <n v="340.77"/>
        <n v="315.07"/>
        <n v="815.04"/>
        <n v="176.8"/>
        <n v="532.79"/>
        <n v="12.3"/>
        <n v="166.7"/>
        <n v="448.86"/>
        <n v="30.06"/>
        <n v="323.54"/>
        <n v="305.02"/>
        <n v="290.04"/>
        <n v="366.25"/>
        <n v="729.79"/>
        <n v="123.09"/>
        <n v="502.11"/>
        <n v="316.86"/>
        <n v="268.16"/>
        <n v="0.39"/>
        <n v="774.68"/>
        <n v="355.03"/>
        <n v="285.3"/>
        <n v="270.05"/>
        <n v="274.09"/>
        <n v="547.18"/>
        <n v="541.55"/>
        <n v="510.01"/>
        <n v="574.78"/>
        <n v="550.04"/>
        <n v="380.43"/>
        <n v="378.56"/>
        <n v="620.02"/>
        <n v="379.43"/>
        <n v="130.03"/>
        <n v="100.74"/>
        <n v="471.82"/>
        <n v="626.83"/>
        <n v="640.01"/>
        <n v="190.01"/>
        <n v="685.28"/>
        <n v="60.01"/>
        <n v="695.03"/>
        <n v="309.13"/>
        <n v="579.21"/>
        <n v="826.41"/>
        <n v="100.02"/>
        <n v="220.26"/>
        <n v="522.11"/>
        <n v="645.59"/>
        <n v="412.07"/>
        <n v="624.85"/>
        <n v="850.49"/>
        <n v="590.05"/>
        <n v="645.01"/>
        <n v="440.38"/>
        <n v="659.02"/>
        <n v="355.14"/>
        <n v="450.04"/>
        <n v="320.08"/>
        <n v="228.41"/>
        <n v="150.39"/>
        <n v="325.73"/>
        <n v="203.04"/>
        <n v="195.01"/>
        <n v="200.03"/>
        <n v="416.68"/>
        <n v="488.02"/>
        <n v="420.09"/>
        <n v="395.11"/>
        <n v="348.03"/>
        <n v="250.02"/>
        <n v="220.02"/>
        <n v="461.84"/>
        <n v="630.96"/>
        <n v="265.1"/>
        <n v="378.82"/>
        <n v="572.42"/>
        <n v="416.75"/>
        <n v="326.06"/>
        <n v="290.35"/>
        <n v="446.04"/>
        <n v="247.44"/>
        <n v="362.07"/>
        <n v="288.34"/>
        <n v="164.67"/>
        <n v="138.67"/>
        <n v="145.8"/>
        <n v="328.59"/>
        <n v="580.87"/>
        <n v="235.97"/>
        <n v="343.67"/>
        <n v="148.92"/>
        <n v="387.2"/>
        <n v="351.77"/>
        <n v="426.53"/>
        <n v="426.52"/>
        <n v="315.31"/>
        <n v="30.15"/>
        <n v="295.29"/>
        <n v="231.21"/>
        <n v="822.0"/>
        <n v="607.0"/>
        <n v="101.0"/>
        <n v="754.0"/>
        <n v="789.0"/>
        <n v="91.0"/>
        <n v="55.0"/>
        <n v="1.0"/>
        <n v="988.0"/>
        <n v="577.0"/>
        <n v="134.0"/>
        <n v="211.01"/>
        <n v="198.25"/>
        <n v="222.09"/>
        <n v="40.32"/>
        <n v="172.07"/>
        <n v="770.07"/>
        <n v="260.81"/>
        <n v="196.02"/>
        <n v="380.39"/>
        <n v="653.43"/>
        <n v="318.64"/>
        <n v="439.09"/>
        <n v="395.59"/>
        <n v="653.81"/>
        <n v="118.63"/>
        <n v="280.55"/>
        <n v="107.89"/>
        <n v="309.59"/>
        <n v="20.2"/>
        <n v="154.45"/>
        <n v="160.36"/>
        <n v="270.7"/>
        <n v="465.08"/>
        <n v="307.7"/>
        <n v="352.29"/>
        <n v="191.08"/>
        <n v="229.41"/>
        <n v="590.03"/>
        <n v="60.91"/>
        <n v="245.23"/>
        <n v="123.28"/>
        <n v="45.81"/>
        <n v="490.01"/>
        <n v="117.68"/>
        <n v="399.08"/>
        <n v="160.1"/>
        <n v="290.02"/>
        <n v="348.1"/>
        <n v="370.14"/>
        <n v="351.6"/>
        <n v="339.74"/>
        <n v="651.15"/>
        <n v="322.45"/>
        <n v="398.41"/>
        <n v="102.31"/>
        <n v="30.81"/>
        <n v="455.73"/>
        <n v="511.9"/>
        <n v="551.45"/>
        <n v="324.38"/>
        <n v="558.35"/>
        <n v="223.19"/>
        <n v="613.45"/>
        <n v="152.12"/>
        <n v="761.03"/>
        <n v="400.41"/>
        <n v="324.25"/>
        <n v="1001.1"/>
        <n v="150.28"/>
        <n v="235.16"/>
        <n v="320.66"/>
        <n v="312.91"/>
        <n v="139.85"/>
        <n v="308.38"/>
        <n v="422.51"/>
        <n v="401.23"/>
        <n v="551.13"/>
        <n v="730.64"/>
        <n v="635.04"/>
        <n v="555.76"/>
        <n v="900.02"/>
        <n v="95.06"/>
        <n v="833.97"/>
        <n v="370.09"/>
        <n v="753.83"/>
        <n v="360.04"/>
        <n v="635.05"/>
        <n v="500.02"/>
        <n v="758.07"/>
        <n v="752.0"/>
        <n v="200.14"/>
        <n v="224.33"/>
        <n v="735.07"/>
        <n v="440.03"/>
        <n v="280.6"/>
        <n v="273.58"/>
        <n v="295.03"/>
        <n v="280.02"/>
        <n v="879.92"/>
        <n v="260.89"/>
        <n v="420.08"/>
        <n v="357.01"/>
        <n v="410.1"/>
        <n v="410.01"/>
        <n v="425.48"/>
        <n v="330.73"/>
        <n v="338.34"/>
        <n v="428.3"/>
        <n v="328.19"/>
        <n v="430.07"/>
        <n v="364.3"/>
        <n v="365.73"/>
        <n v="137.66"/>
        <n v="378.39"/>
        <n v="177.84"/>
        <n v="300.75"/>
        <n v="148.91"/>
        <n v="282.9"/>
        <n v="369.37"/>
        <n v="229.88"/>
        <n v="135.18"/>
        <n v="503.61"/>
        <n v="240.86"/>
        <n v="200.69"/>
        <n v="654.0"/>
        <n v="1010.02"/>
        <n v="888.0"/>
        <n v="638.0"/>
        <n v="374.0"/>
        <n v="211.27"/>
        <n v="196.27"/>
        <n v="166.0"/>
        <n v="529.0"/>
        <n v="915.0"/>
        <n v="1017.32"/>
        <n v="739.0"/>
        <n v="930.0"/>
        <n v="195.36"/>
        <n v="195.51"/>
        <n v="54.0"/>
        <n v="813.0"/>
        <n v="756.0"/>
        <n v="79.0"/>
        <n v="281.1"/>
        <n v="58.0"/>
        <n v="201.63"/>
        <n v="698.0"/>
        <n v="773.0"/>
        <n v="779.0"/>
        <n v="846.0"/>
        <n v="1002.0"/>
        <n v="978.0"/>
        <n v="20.61"/>
        <n v="186.49"/>
        <n v="821.0"/>
        <n v="781.0"/>
        <n v="219.0"/>
        <n v="540.07"/>
        <n v="430.95"/>
        <n v="335.25"/>
        <n v="392.44"/>
        <n v="365.94"/>
        <n v="417.33"/>
        <n v="667.57"/>
        <n v="523.59"/>
        <n v="213.86"/>
        <n v="238.77"/>
        <n v="222.96"/>
        <n v="285.02"/>
        <n v="285.27"/>
        <n v="104.72"/>
        <n v="329.4"/>
        <n v="0.4"/>
        <n v="521.45"/>
        <n v="170.44"/>
        <n v="259.71"/>
        <n v="332.1"/>
        <n v="148.73"/>
        <n v="672.02"/>
        <n v="780.82"/>
        <n v="109.48"/>
        <n v="288.06"/>
        <n v="356.06"/>
        <n v="729.4"/>
        <n v="157.37"/>
        <n v="800.01"/>
        <n v="495.43"/>
        <n v="561.46"/>
        <n v="508.88"/>
        <n v="283.82"/>
        <n v="597.44"/>
        <n v="728.4"/>
        <n v="317.04"/>
        <n v="270.06"/>
        <n v="350.05"/>
        <n v="298.94"/>
        <n v="139.07"/>
        <n v="675.61"/>
        <n v="260.03"/>
        <n v="365.89"/>
        <n v="275.5"/>
        <n v="327.45"/>
        <n v="468.83"/>
        <n v="333.25"/>
        <n v="593.76"/>
        <n v="715.3"/>
        <n v="320.06"/>
        <n v="459.4"/>
        <n v="1022.0"/>
        <n v="500.06"/>
        <n v="323.86"/>
        <n v="172.57"/>
        <n v="338.61"/>
        <n v="340.3"/>
        <n v="403.84"/>
        <n v="708.7"/>
        <n v="308.64"/>
        <n v="560.32"/>
        <n v="550.05"/>
        <n v="300.03"/>
        <n v="800.03"/>
        <n v="219.98"/>
        <n v="150.51"/>
        <n v="827.49"/>
        <n v="572.06"/>
        <n v="350.01"/>
        <n v="233.66"/>
        <n v="350.42"/>
        <n v="317.52"/>
        <n v="595.08"/>
        <n v="210.02"/>
        <n v="241.7"/>
        <n v="335.01"/>
        <n v="330.01"/>
        <n v="469.06"/>
        <n v="418.04"/>
        <n v="490.73"/>
        <n v="411.21"/>
        <n v="250.05"/>
        <n v="425.9"/>
        <n v="314.27"/>
        <n v="380.96"/>
        <n v="280.77"/>
        <n v="234.37"/>
        <n v="420.61"/>
        <n v="262.01"/>
        <n v="494.68"/>
        <n v="438.62"/>
        <n v="443.66"/>
        <n v="518.24"/>
        <n v="577.56"/>
        <n v="230.3"/>
        <n v="376.91"/>
        <n v="350.14"/>
        <n v="154.23"/>
        <n v="178.17"/>
        <n v="470.77"/>
        <n v="310.29"/>
        <n v="519.99"/>
        <n v="186.55"/>
        <n v="462.6"/>
        <n v="453.51"/>
        <n v="373.1"/>
        <n v="108.31"/>
        <n v="225.45"/>
        <n v="227.78"/>
        <n v="222.3"/>
        <n v="503.0"/>
        <n v="864.45"/>
        <n v="550.24"/>
        <n v="374.16"/>
        <n v="517.73"/>
        <n v="317.59"/>
        <n v="445.62"/>
        <n v="279.23"/>
        <n v="651.22"/>
        <n v="207.63"/>
        <n v="758.49"/>
        <n v="193.29"/>
        <n v="163.26"/>
        <n v="545.83"/>
        <n v="0.22"/>
        <n v="643.79"/>
        <n v="33.09"/>
        <n v="242.03"/>
        <n v="747.4"/>
        <n v="275.84"/>
        <n v="347.02"/>
        <n v="372.8"/>
        <n v="771.36"/>
        <n v="311.62"/>
        <n v="322.34"/>
        <n v="672.06"/>
        <n v="482.16"/>
        <n v="507.67"/>
        <n v="696.11"/>
        <n v="166.4"/>
        <n v="298.31"/>
        <n v="795.78"/>
        <n v="543.08"/>
        <n v="624.61"/>
        <n v="467.19"/>
        <n v="325.82"/>
        <n v="460.2"/>
        <n v="175.24"/>
        <n v="525.63"/>
        <n v="370.3"/>
        <n v="627.74"/>
        <n v="92.26"/>
        <n v="442.7"/>
        <n v="281.79"/>
        <n v="797.03"/>
        <n v="660.08"/>
        <n v="370.89"/>
        <n v="602.55"/>
        <n v="935.44"/>
        <n v="869.54"/>
        <n v="543.57"/>
        <n v="560.01"/>
        <n v="534.79"/>
        <n v="344.19"/>
        <n v="304.05"/>
        <n v="748.29"/>
        <n v="783.83"/>
        <n v="607.93"/>
        <n v="704.97"/>
        <n v="500.03"/>
        <n v="450.02"/>
        <n v="540.04"/>
        <n v="290.09"/>
        <n v="129.6"/>
        <n v="525.01"/>
        <n v="58.72"/>
        <n v="0.1"/>
        <n v="597.17"/>
        <n v="145.14"/>
        <n v="508.76"/>
        <n v="570.58"/>
        <n v="835.06"/>
        <n v="367.65"/>
        <n v="567.86"/>
        <n v="415.05"/>
        <n v="458.35"/>
        <n v="389.75"/>
        <n v="378.13"/>
        <n v="851.33"/>
        <n v="395.04"/>
        <n v="206.04"/>
        <n v="372.3"/>
        <n v="413.38"/>
        <n v="377.07"/>
        <n v="494.6"/>
        <n v="424.02"/>
        <n v="366.53"/>
        <n v="384.46"/>
        <n v="192.07"/>
        <n v="506.43"/>
        <n v="311.8"/>
        <n v="139.91"/>
        <n v="278.75"/>
        <n v="404.54"/>
        <n v="343.96"/>
        <n v="184.24"/>
        <n v="208.05"/>
        <n v="24.0"/>
        <n v="864.0"/>
        <n v="41.0"/>
        <n v="108.0"/>
        <n v="265.35"/>
        <n v="234.45"/>
        <n v="176.55"/>
        <n v="578.0"/>
        <n v="674.0"/>
        <n v="961.0"/>
        <n v="736.0"/>
        <n v="765.0"/>
        <n v="662.0"/>
        <n v="16.0"/>
        <n v="618.0"/>
        <n v="44.0"/>
        <n v="198.43"/>
        <n v="602.0"/>
        <n v="543.0"/>
        <n v="965.0"/>
        <n v="882.0"/>
        <n v="592.0"/>
        <n v="510.41"/>
        <n v="234.69"/>
        <n v="960.0"/>
        <n v="802.0"/>
        <n v="884.0"/>
        <n v="667.0"/>
        <n v="132.5"/>
        <n v="368.53"/>
        <n v="122.0"/>
        <n v="206.81"/>
        <n v="612.18"/>
        <n v="352.59"/>
        <n v="270.43"/>
        <n v="80.41"/>
        <n v="237.02"/>
        <n v="676.02"/>
        <n v="538.26"/>
        <n v="217.95"/>
        <n v="192.2"/>
        <n v="192.95"/>
        <n v="418.42"/>
        <n v="785.08"/>
        <n v="289.15"/>
        <n v="581.82"/>
        <n v="81.03"/>
        <n v="686.43"/>
        <n v="584.34"/>
        <n v="440.56"/>
        <n v="389.13"/>
        <n v="325.05"/>
        <n v="803.38"/>
        <n v="373.36"/>
        <n v="516.39"/>
        <n v="398.04"/>
        <n v="655.25"/>
        <n v="607.13"/>
        <n v="569.94"/>
        <n v="621.36"/>
        <n v="803.27"/>
        <n v="817.77"/>
        <n v="258.61"/>
        <n v="297.17"/>
        <n v="622.34"/>
        <n v="563.49"/>
        <n v="469.03"/>
        <n v="673.78"/>
        <n v="295.06"/>
        <n v="673.18"/>
        <n v="365.01"/>
        <n v="388.59"/>
        <n v="523.56"/>
        <n v="740.01"/>
        <n v="482.79"/>
        <n v="410.92"/>
        <n v="335.77"/>
        <n v="352.11"/>
        <n v="360.1"/>
        <n v="530.05"/>
        <n v="489.35"/>
        <n v="554.24"/>
        <n v="220.85"/>
        <n v="484.56"/>
        <n v="404.41"/>
        <n v="357.44"/>
        <n v="978.09"/>
        <n v="473.78"/>
        <n v="490.14"/>
        <n v="750.2"/>
        <n v="515.07"/>
        <n v="310.19"/>
        <n v="316.5"/>
        <n v="490.05"/>
        <n v="560.02"/>
        <n v="520.05"/>
        <n v="442.88"/>
        <n v="631.16"/>
        <n v="312.39"/>
        <n v="368.05"/>
        <n v="238.03"/>
        <n v="604.44"/>
        <n v="210.04"/>
        <n v="368.44"/>
        <n v="434.02"/>
        <n v="246.21"/>
        <n v="770.04"/>
        <n v="435.76"/>
        <n v="283.67"/>
        <n v="229.42"/>
        <n v="280.05"/>
        <n v="448.26"/>
        <n v="434.75"/>
        <n v="375.05"/>
        <n v="429.01"/>
        <n v="368.07"/>
        <n v="396.06"/>
        <n v="426.01"/>
        <n v="411.04"/>
        <n v="349.09"/>
        <n v="479.08"/>
        <n v="243.25"/>
        <n v="103.7"/>
        <n v="415.54"/>
        <n v="151.43"/>
        <n v="274.2"/>
        <n v="115.94"/>
        <n v="393.37"/>
        <n v="399.77"/>
        <n v="80.04"/>
        <n v="306.9"/>
        <n v="293.87"/>
        <n v="296.63"/>
        <n v="373.16"/>
        <n v="196.07"/>
        <n v="457.82"/>
        <n v="188.6"/>
        <n v="537.23"/>
        <n v="187.57"/>
        <n v="327.35"/>
        <n v="156.66"/>
        <n v="389.35"/>
        <n v="381.57"/>
        <n v="243.41"/>
        <n v="807.08"/>
        <n v="732.01"/>
        <n v="255.64"/>
        <n v="133.3"/>
        <n v="353.28"/>
        <n v="675.12"/>
        <n v="451.75"/>
        <n v="220.84"/>
        <n v="181.84"/>
        <n v="351.08"/>
        <n v="187.16"/>
        <n v="473.79"/>
        <n v="537.32"/>
        <n v="400.21"/>
        <n v="889.59"/>
        <n v="292.06"/>
        <n v="321.48"/>
        <n v="122.66"/>
        <n v="207.81"/>
        <n v="352.31"/>
        <n v="232.51"/>
        <n v="101.34"/>
        <n v="4.65"/>
        <n v="220.65"/>
        <n v="9.19"/>
        <n v="364.04"/>
        <n v="217.36"/>
        <n v="707.16"/>
        <n v="601.47"/>
        <n v="42.63"/>
        <n v="480.13"/>
        <n v="330.02"/>
        <n v="857.01"/>
        <n v="515.46"/>
        <n v="525.93"/>
        <n v="325.31"/>
        <n v="402.23"/>
        <n v="560.03"/>
        <n v="318.96"/>
        <n v="434.57"/>
        <n v="47.18"/>
        <n v="302.72"/>
        <n v="424.65"/>
        <n v="536.26"/>
        <n v="352.01"/>
        <n v="833.33"/>
        <n v="0.51"/>
        <n v="457.01"/>
        <n v="260.44"/>
        <n v="481.07"/>
        <n v="694.68"/>
        <n v="34.21"/>
        <n v="345.04"/>
        <n v="872.0"/>
        <n v="590.02"/>
        <n v="200.06"/>
        <n v="100.8"/>
        <n v="571.31"/>
        <n v="51.23"/>
        <n v="50.53"/>
        <n v="836.83"/>
        <n v="278.35"/>
        <n v="700.16"/>
        <n v="781.13"/>
        <n v="618.31"/>
        <n v="620.89"/>
        <n v="68.61"/>
        <n v="559.9"/>
        <n v="523.7"/>
        <n v="259.01"/>
        <n v="390.09"/>
        <n v="807.88"/>
        <n v="480.07"/>
        <n v="702.92"/>
        <n v="306.86"/>
        <n v="497.81"/>
        <n v="844.11"/>
        <n v="437.73"/>
        <n v="420.05"/>
        <n v="421.61"/>
        <n v="680.08"/>
        <n v="621.4"/>
        <n v="240.43"/>
        <n v="280.32"/>
        <n v="468.05"/>
        <n v="397.46"/>
        <n v="255.02"/>
        <n v="240.02"/>
        <n v="259.74"/>
        <n v="351.58"/>
        <n v="626.75"/>
        <n v="243.8"/>
        <n v="442.87"/>
        <n v="318.3"/>
        <n v="104.55"/>
        <n v="353.36"/>
        <n v="392.45"/>
        <n v="299.06"/>
        <n v="205.6"/>
        <n v="179.43"/>
        <n v="194.41"/>
        <n v="317.46"/>
        <n v="418.21"/>
        <n v="86.95"/>
        <n v="72.99"/>
        <n v="252.09"/>
        <n v="471.14"/>
        <n v="277.56"/>
        <n v="374.26"/>
        <n v="407.31"/>
        <n v="222.36"/>
        <n v="583.0"/>
        <n v="848.0"/>
        <n v="43.0"/>
        <n v="908.0"/>
        <n v="927.0"/>
        <n v="879.0"/>
        <n v="128.68"/>
        <n v="330.56"/>
        <n v="945.0"/>
        <n v="865.0"/>
        <n v="742.0"/>
        <n v="747.0"/>
        <n v="11.0"/>
        <n v="854.0"/>
        <n v="410.95"/>
        <n v="91.32"/>
        <n v="194.64"/>
        <n v="886.0"/>
        <n v="623.0"/>
        <n v="164.06"/>
        <n v="336.13"/>
        <n v="243.01"/>
        <n v="243.5"/>
        <n v="365.02"/>
        <n v="318.36"/>
        <n v="315.93"/>
        <n v="410.04"/>
        <n v="172.03"/>
        <n v="238.71"/>
        <n v="256.84"/>
        <n v="249.42"/>
        <n v="170.14"/>
        <n v="549.23"/>
        <n v="682.04"/>
        <n v="461.47"/>
        <n v="553.81"/>
        <n v="356.62"/>
        <n v="195.23"/>
        <n v="167.95"/>
        <n v="357.32"/>
        <n v="271.67"/>
        <n v="355.39"/>
        <n v="520.16"/>
        <n v="256.32"/>
        <n v="280.52"/>
        <n v="323.49"/>
        <n v="327.76"/>
        <n v="651.85"/>
        <n v="309.19"/>
        <n v="760.41"/>
        <n v="459.41"/>
        <n v="452.74"/>
        <n v="537.58"/>
        <n v="855.6"/>
        <n v="610.55"/>
        <n v="535.08"/>
        <n v="354.02"/>
        <n v="749.92"/>
        <n v="312.84"/>
        <n v="537.89"/>
        <n v="454.11"/>
        <n v="426.68"/>
        <n v="755.01"/>
        <n v="218.02"/>
        <n v="315.01"/>
        <n v="62.16"/>
        <n v="2.55"/>
        <n v="19.98"/>
        <n v="19.9"/>
        <n v="21.13"/>
        <n v="0.52"/>
        <n v="3.32"/>
        <n v="5.04"/>
        <n v="0.64"/>
        <n v="36.06"/>
        <n v="0.08"/>
        <n v="815.03"/>
        <n v="611.21"/>
        <n v="464.09"/>
        <n v="517.79"/>
        <n v="830.05"/>
        <n v="601.32"/>
        <n v="87.04"/>
        <n v="122.16"/>
        <n v="522.44"/>
        <n v="466.22"/>
        <n v="610.02"/>
        <n v="472.21"/>
        <n v="221.42"/>
        <n v="257.01"/>
        <n v="577.21"/>
        <n v="20.1"/>
        <n v="20.17"/>
        <n v="364.85"/>
        <n v="395.06"/>
        <n v="265.01"/>
        <n v="360.05"/>
        <n v="380.04"/>
        <n v="375.63"/>
        <n v="391.9"/>
        <n v="421.05"/>
        <n v="295.1"/>
        <n v="227.12"/>
        <n v="240.07"/>
        <n v="395.19"/>
        <n v="675.02"/>
        <n v="273.72"/>
        <n v="435.28"/>
        <n v="225.09"/>
        <n v="459.01"/>
        <n v="426.1"/>
        <n v="279.17"/>
        <n v="406.16"/>
        <n v="439.72"/>
        <n v="508.26"/>
        <n v="359.68"/>
        <n v="231.12"/>
        <n v="138.51"/>
        <n v="469.66"/>
        <n v="222.71"/>
        <n v="131.14"/>
        <n v="311.22"/>
        <n v="266.76"/>
        <n v="201.62"/>
        <n v="392.21"/>
        <n v="196.8"/>
        <n v="354.24"/>
        <n v="227.35"/>
        <n v="201.75"/>
        <n v="237.98"/>
        <n v="248.04"/>
        <n v="755.16"/>
        <n v="322.18"/>
        <n v="372.91"/>
        <n v="485.17"/>
        <n v="144.33"/>
        <n v="691.46"/>
        <n v="892.34"/>
        <n v="24.2"/>
        <n v="309.07"/>
        <n v="261.38"/>
        <n v="584.24"/>
        <n v="298.46"/>
        <n v="262.88"/>
        <n v="235.7"/>
        <n v="222.53"/>
        <n v="242.16"/>
        <n v="395.08"/>
        <n v="85.27"/>
        <n v="179.89"/>
        <n v="492.46"/>
        <n v="228.14"/>
        <n v="295.05"/>
        <n v="111.81"/>
        <n v="670.12"/>
        <n v="670.01"/>
        <n v="561.3"/>
        <n v="714.25"/>
        <n v="525.28"/>
        <n v="411.81"/>
        <n v="759.81"/>
        <n v="840.04"/>
        <n v="333.72"/>
        <n v="36.81"/>
        <n v="645.44"/>
        <n v="260.02"/>
        <n v="337.1"/>
        <n v="352.02"/>
        <n v="544.87"/>
        <n v="20.5"/>
        <n v="520.64"/>
        <n v="122.07"/>
        <n v="401.31"/>
        <n v="679.56"/>
        <n v="343.04"/>
        <n v="182.91"/>
        <n v="703.79"/>
        <n v="489.8"/>
        <n v="294.28"/>
        <n v="0.05"/>
        <n v="424.03"/>
        <n v="704.34"/>
        <n v="523.15"/>
        <n v="470.03"/>
        <n v="506.37"/>
        <n v="580.04"/>
        <n v="470.1"/>
        <n v="124.43"/>
        <n v="17.67"/>
        <n v="601.14"/>
        <n v="498.39"/>
        <n v="730.01"/>
        <n v="370.1"/>
        <n v="949.92"/>
        <n v="765.04"/>
        <n v="487.04"/>
        <n v="464.04"/>
        <n v="270.8"/>
        <n v="294.81"/>
        <n v="420.04"/>
        <n v="588.77"/>
        <n v="245.01"/>
        <n v="284.82"/>
        <n v="268.22"/>
        <n v="661.02"/>
        <n v="521.5"/>
        <n v="13.97"/>
        <n v="110.44"/>
        <n v="388.07"/>
        <n v="370.78"/>
        <n v="344.67"/>
        <n v="435.11"/>
        <n v="365.03"/>
        <n v="389.07"/>
        <n v="449.69"/>
        <n v="392.02"/>
        <n v="13.64"/>
        <n v="557.33"/>
        <n v="377.18"/>
        <n v="256.25"/>
        <n v="418.22"/>
        <n v="435.4"/>
        <n v="261.15"/>
        <n v="472.6"/>
        <n v="223.69"/>
        <n v="247.87"/>
        <n v="351.87"/>
        <n v="430.24"/>
        <n v="441.85"/>
        <n v="236.72"/>
        <n v="392.72"/>
        <n v="309.96"/>
        <n v="418.76"/>
        <n v="371.95"/>
        <n v="105.88"/>
        <n v="224.26"/>
        <n v="516.72"/>
        <n v="186.77"/>
        <n v="265.68"/>
        <n v="394.59"/>
        <n v="238.18"/>
        <n v="348.09"/>
        <n v="322.89"/>
        <n v="111.71"/>
        <n v="81.75"/>
        <n v="215.24"/>
        <n v="367.83"/>
        <n v="426.78"/>
        <n v="75.03"/>
        <n v="381.73"/>
        <n v="401.75"/>
        <n v="232.22"/>
        <n v="264.86"/>
        <n v="650.02"/>
        <n v="782.84"/>
        <n v="766.27"/>
        <n v="306.79"/>
        <n v="693.7"/>
        <n v="990.9"/>
        <n v="655.06"/>
        <n v="321.15"/>
        <n v="309.66"/>
        <n v="310.46"/>
        <n v="562.31"/>
        <n v="570.02"/>
        <n v="392.68"/>
        <n v="128.35"/>
        <n v="575.01"/>
        <n v="291.04"/>
        <n v="105.04"/>
        <n v="457.67"/>
        <n v="128.51"/>
        <n v="355.15"/>
        <n v="600.22"/>
        <n v="878.25"/>
        <n v="600.04"/>
        <n v="710.78"/>
        <n v="250.17"/>
        <n v="230.03"/>
        <n v="810.01"/>
        <n v="785.05"/>
        <n v="577.93"/>
        <n v="430.28"/>
        <n v="199.93"/>
        <n v="333.93"/>
        <n v="530.32"/>
        <n v="19.06"/>
        <n v="231.95"/>
        <n v="329.03"/>
        <n v="69.12"/>
        <n v="422.36"/>
        <n v="342.22"/>
        <n v="468.78"/>
        <n v="258.04"/>
        <n v="350.22"/>
        <n v="336.08"/>
        <n v="580.83"/>
        <n v="586.47"/>
        <n v="500.01"/>
        <n v="538.07"/>
        <n v="528.02"/>
        <n v="283.86"/>
        <n v="512.89"/>
        <n v="350.11"/>
        <n v="609.18"/>
        <n v="684.58"/>
        <n v="47.11"/>
        <n v="830.31"/>
        <n v="245.54"/>
        <n v="456.68"/>
        <n v="191.09"/>
        <n v="830.89"/>
        <n v="358.34"/>
        <n v="316.02"/>
        <n v="479.35"/>
        <n v="441.98"/>
        <n v="575.25"/>
        <n v="373.95"/>
        <n v="273.51"/>
        <n v="766.9"/>
        <n v="651.01"/>
        <n v="445.07"/>
        <n v="495.02"/>
        <n v="800.07"/>
        <n v="400.05"/>
        <n v="630.02"/>
        <n v="660.07"/>
        <n v="628.13"/>
        <n v="260.01"/>
        <n v="527.92"/>
        <n v="171.04"/>
        <n v="91.96"/>
        <n v="308.03"/>
        <n v="228.27"/>
        <n v="428.01"/>
        <n v="384.03"/>
        <n v="835.98"/>
        <n v="370.04"/>
        <n v="410.03"/>
        <n v="520.04"/>
        <n v="399.36"/>
        <n v="563.37"/>
        <n v="376.55"/>
        <n v="506.96"/>
        <n v="396.27"/>
        <n v="427.04"/>
        <n v="253.18"/>
        <n v="200.43"/>
        <n v="483.12"/>
        <n v="443.58"/>
        <n v="465.71"/>
        <n v="352.06"/>
        <n v="445.01"/>
        <n v="242.01"/>
        <n v="220.2"/>
        <n v="264.47"/>
        <n v="405.13"/>
        <n v="271.8"/>
        <n v="480.57"/>
        <n v="189.79"/>
        <n v="290.43"/>
        <n v="437.42"/>
        <n v="573.21"/>
        <n v="467.66"/>
        <n v="285.69"/>
        <n v="137.56"/>
        <n v="303.76"/>
        <n v="181.88"/>
        <n v="366.43"/>
        <n v="381.09"/>
        <n v="238.11"/>
        <n v="461.78"/>
        <n v="210.45"/>
        <n v="223.18"/>
        <n v="182.0"/>
        <n v="699.0"/>
        <n v="883.0"/>
        <n v="852.0"/>
        <n v="791.0"/>
        <n v="841.0"/>
        <n v="671.0"/>
        <n v="299.359"/>
        <n v="799.0"/>
        <n v="943.0"/>
        <n v="627.0"/>
        <n v="468.0"/>
        <n v="195.2"/>
        <n v="174.15"/>
        <n v="332.11"/>
        <n v="384.15"/>
        <n v="112.04"/>
        <n v="265.66"/>
        <n v="713.0"/>
        <n v="613.0"/>
        <n v="206.97"/>
        <n v="190.499"/>
        <n v="311.67"/>
        <n v="123.0"/>
        <n v="824.0"/>
        <n v="263.97"/>
        <n v="220.39"/>
        <n v="962.0"/>
        <n v="807.0"/>
        <n v="925.0"/>
        <n v="636.97"/>
        <n v="47.68"/>
        <n v="779.72"/>
        <n v="263.39"/>
        <n v="260.11"/>
        <n v="42.76"/>
        <n v="77.32"/>
        <n v="374.17"/>
        <n v="75.71"/>
        <n v="70.06"/>
        <n v="825.22"/>
        <n v="318.17"/>
        <n v="125.05"/>
        <n v="5.12"/>
        <n v="27.59"/>
        <n v="235.29"/>
        <n v="72.66"/>
        <n v="565.45"/>
        <n v="803.05"/>
        <n v="206.27"/>
        <n v="860.13"/>
        <n v="625.73"/>
        <n v="425.28"/>
        <n v="539.71"/>
        <n v="314.32"/>
        <n v="229.1"/>
        <n v="300.06"/>
        <n v="558.59"/>
        <n v="311.31"/>
        <n v="257.29"/>
        <n v="531.73"/>
        <n v="548.72"/>
        <n v="509.13"/>
        <n v="103.54"/>
        <n v="664.81"/>
        <n v="404.09"/>
        <n v="486.61"/>
        <n v="885.16"/>
        <n v="963.38"/>
        <n v="757.36"/>
        <n v="734.14"/>
        <n v="540.12"/>
        <n v="336.28"/>
        <n v="670.17"/>
        <n v="446.34"/>
        <n v="365.56"/>
        <n v="380.65"/>
        <n v="408.89"/>
        <n v="322.27"/>
        <n v="200.15"/>
        <n v="521.51"/>
        <n v="414.01"/>
        <n v="727.07"/>
        <n v="245.74"/>
        <n v="532.01"/>
        <n v="787.55"/>
        <n v="215.52"/>
        <n v="910.01"/>
        <n v="700.41"/>
        <n v="539.17"/>
        <n v="790.01"/>
        <n v="290.01"/>
        <n v="407.24"/>
        <n v="776.11"/>
        <n v="496.89"/>
        <n v="320.04"/>
        <n v="400.13"/>
        <n v="444.6"/>
        <n v="615.59"/>
        <n v="305.06"/>
        <n v="330.05"/>
        <n v="770.05"/>
        <n v="340.1"/>
        <n v="275.23"/>
        <n v="265.39"/>
        <n v="825.01"/>
        <n v="252.66"/>
        <n v="321.01"/>
        <n v="271.59"/>
        <n v="436.01"/>
        <n v="230.01"/>
        <n v="241.51"/>
        <n v="447.05"/>
        <n v="239.36"/>
        <n v="860.06"/>
        <n v="380.09"/>
        <n v="332.29"/>
        <n v="191.06"/>
        <n v="400.62"/>
        <n v="404.2"/>
        <n v="442.49"/>
        <n v="419.01"/>
        <n v="382.02"/>
        <n v="404.22"/>
        <n v="325.06"/>
        <n v="319.8"/>
        <n v="295.549"/>
        <n v="235.389"/>
        <n v="193.799"/>
        <n v="200.86"/>
        <n v="260.65"/>
        <n v="35.0"/>
        <n v="844.0"/>
        <n v="944.0"/>
        <n v="798.0"/>
        <n v="214.66"/>
        <n v="275.41"/>
        <n v="867.0"/>
        <n v="633.0"/>
        <n v="816.0"/>
        <n v="940.0"/>
        <n v="859.0"/>
        <n v="210.74"/>
        <n v="178.2"/>
        <n v="706.0"/>
        <n v="496.13"/>
        <n v="441.14"/>
        <n v="283.8"/>
        <n v="294.35"/>
        <n v="353.56"/>
        <n v="349.78"/>
        <n v="624.53"/>
        <n v="791.08"/>
        <n v="370.51"/>
        <n v="198.01"/>
        <n v="697.6"/>
        <n v="265.19"/>
        <n v="106.04"/>
        <n v="232.36"/>
        <n v="213.19"/>
        <n v="636.25"/>
        <n v="281.5"/>
        <n v="250.19"/>
        <n v="74.01"/>
        <n v="574.5"/>
        <n v="146.35"/>
        <n v="337.71"/>
        <n v="140.01"/>
        <n v="304.01"/>
        <n v="320.63"/>
        <n v="516.55"/>
        <n v="605.77"/>
        <n v="791.21"/>
        <n v="301.88"/>
        <n v="782.83"/>
        <n v="324.13"/>
        <n v="341.4"/>
        <n v="780.31"/>
        <n v="400.54"/>
        <n v="145.76"/>
        <n v="516.01"/>
        <n v="86.02"/>
        <n v="260.54"/>
        <n v="355.06"/>
        <n v="116.25"/>
        <n v="601.49"/>
        <n v="496.28"/>
        <n v="851.25"/>
        <n v="689.91"/>
        <n v="577.61"/>
        <n v="476.07"/>
        <n v="520.11"/>
        <n v="737.89"/>
        <n v="842.68"/>
        <n v="1002.04"/>
        <n v="258.36"/>
        <n v="210.38"/>
        <n v="700.06"/>
        <n v="180.09"/>
        <n v="279.04"/>
        <n v="701.85"/>
        <n v="380.1"/>
        <n v="665.47"/>
        <n v="310.05"/>
        <n v="981.21"/>
        <n v="160.01"/>
        <n v="741.03"/>
        <n v="704.75"/>
        <n v="700.92"/>
        <n v="115.05"/>
        <n v="452.17"/>
        <n v="440.01"/>
        <n v="475.77"/>
        <n v="696.61"/>
        <n v="468.16"/>
        <n v="474.23"/>
        <n v="424.3"/>
        <n v="435.53"/>
        <n v="720.43"/>
        <n v="392.6"/>
        <n v="231.73"/>
        <n v="269.74"/>
        <n v="360.01"/>
        <n v="487.49"/>
        <n v="452.27"/>
        <n v="185.68"/>
        <n v="392.7"/>
        <n v="270.5"/>
        <n v="166.21"/>
        <n v="278.52"/>
        <n v="96.42"/>
        <n v="365.6"/>
        <n v="370.24"/>
        <n v="370.27"/>
        <n v="369.7"/>
        <n v="257.17"/>
        <n v="314.96"/>
        <n v="176.59"/>
        <n v="619.29"/>
        <n v="268.75"/>
        <n v="239.18"/>
        <n v="571.16"/>
        <n v="296.069"/>
        <n v="102.72"/>
        <n v="274.29"/>
        <n v="200.19"/>
        <n v="226.86"/>
        <n v="1004.64"/>
        <n v="742.42"/>
        <n v="358.6"/>
        <n v="625.02"/>
        <n v="230.86"/>
        <n v="242.98"/>
        <n v="343.43"/>
        <n v="25.82"/>
        <n v="490.74"/>
        <n v="148.45"/>
        <n v="346.49"/>
        <n v="684.79"/>
        <n v="329.67"/>
        <n v="360.03"/>
        <n v="249.08"/>
        <n v="535.71"/>
        <n v="151.16"/>
        <n v="680.11"/>
        <n v="715.22"/>
        <n v="340.81"/>
        <n v="397.3"/>
        <n v="263.37"/>
        <n v="330.03"/>
        <n v="293.79"/>
        <n v="204.55"/>
        <n v="188.62"/>
        <n v="78.37"/>
        <n v="385.47"/>
        <n v="223.15"/>
        <n v="660.17"/>
        <n v="290.36"/>
        <n v="579.13"/>
        <n v="290.1"/>
        <n v="241.35"/>
        <n v="534.56"/>
        <n v="740.65"/>
        <n v="393.59"/>
        <n v="430.17"/>
        <n v="158.39"/>
        <n v="515.5"/>
        <n v="635.43"/>
        <n v="596.21"/>
        <n v="483.47"/>
        <n v="300.22"/>
        <n v="597.9"/>
        <n v="461.38"/>
        <n v="300.1"/>
        <n v="189.21"/>
        <n v="477.58"/>
        <n v="735.56"/>
        <n v="821.01"/>
        <n v="180.01"/>
        <n v="303.14"/>
        <n v="765.07"/>
        <n v="534.01"/>
        <n v="866.31"/>
        <n v="600.09"/>
        <n v="605.08"/>
        <n v="990.79"/>
        <n v="385.8"/>
        <n v="578.77"/>
        <n v="520.03"/>
        <n v="672.53"/>
        <n v="268.21"/>
        <n v="450.15"/>
        <n v="525.25"/>
        <n v="487.28"/>
        <n v="655.23"/>
        <n v="849.78"/>
        <n v="522.58"/>
        <n v="315.02"/>
        <n v="326.92"/>
        <n v="374.92"/>
        <n v="419.83"/>
        <n v="650.03"/>
        <n v="561.97"/>
        <n v="790.02"/>
        <n v="457.36"/>
        <n v="530.04"/>
        <n v="500.33"/>
        <n v="435.03"/>
        <n v="477.54"/>
        <n v="121.15"/>
        <n v="440.97"/>
        <n v="415.06"/>
        <n v="485.35"/>
        <n v="303.67"/>
        <n v="250.74"/>
        <n v="291.24"/>
        <n v="323.4"/>
        <n v="427.97"/>
        <n v="600.05"/>
        <n v="347.63"/>
        <n v="426.76"/>
        <n v="539.16"/>
        <n v="575.76"/>
        <n v="450.05"/>
        <n v="518.3"/>
        <n v="480.06"/>
        <n v="466.36"/>
        <n v="380.03"/>
        <n v="480.71"/>
        <n v="500.5"/>
        <n v="318.18"/>
        <n v="410.42"/>
        <n v="400.74"/>
        <n v="153.04"/>
        <n v="400.16"/>
        <n v="573.11"/>
        <n v="479.23"/>
        <n v="347.19"/>
        <n v="138.5"/>
        <n v="259.97"/>
        <n v="226.09"/>
        <n v="200.939"/>
        <n v="240.66"/>
        <n v="29.0"/>
        <n v="819.0"/>
        <n v="910.0"/>
        <n v="868.0"/>
        <n v="158.0"/>
        <n v="264.33"/>
        <n v="227.73"/>
        <n v="295.69"/>
        <n v="222.84"/>
        <n v="218.23"/>
        <n v="411.6"/>
        <n v="671.67"/>
        <n v="804.64"/>
        <n v="959.31"/>
        <n v="395.14"/>
        <n v="279.81"/>
        <n v="587.76"/>
        <n v="797.42"/>
        <n v="88.95"/>
        <n v="83.8"/>
        <n v="346.73"/>
        <n v="326.04"/>
        <n v="73.59"/>
        <n v="591.64"/>
        <n v="64.84"/>
        <n v="212.11"/>
        <n v="237.46"/>
        <n v="20.07"/>
        <n v="541.26"/>
        <n v="340.02"/>
        <n v="306.33"/>
        <n v="220.78"/>
        <n v="300.07"/>
        <n v="495.03"/>
        <n v="322.57"/>
        <n v="196.36"/>
        <n v="584.68"/>
        <n v="740.04"/>
        <n v="812.12"/>
        <n v="525.67"/>
        <n v="496.9"/>
        <n v="525.55"/>
        <n v="552.43"/>
        <n v="670.3"/>
        <n v="674.19"/>
        <n v="470.01"/>
        <n v="684.23"/>
        <n v="569.4"/>
        <n v="110.56"/>
        <n v="685.26"/>
        <n v="317.14"/>
        <n v="479.25"/>
        <n v="607.9"/>
        <n v="393.88"/>
        <n v="348.76"/>
        <n v="688.65"/>
        <n v="174.82"/>
        <n v="420.27"/>
        <n v="666.75"/>
        <n v="620.07"/>
        <n v="179.22"/>
        <n v="415.53"/>
        <n v="550.72"/>
        <n v="338.09"/>
        <n v="40.05"/>
        <n v="140.05"/>
        <n v="430.03"/>
        <n v="80.24"/>
        <n v="834.04"/>
        <n v="221.04"/>
        <n v="525.07"/>
        <n v="450.12"/>
        <n v="437.91"/>
        <n v="750.01"/>
        <n v="355.02"/>
        <n v="567.23"/>
        <n v="529.2"/>
        <n v="343.73"/>
        <n v="456.55"/>
        <n v="798.17"/>
        <n v="870.72"/>
        <n v="630.03"/>
        <n v="560.06"/>
        <n v="74.99"/>
        <n v="125.01"/>
        <n v="282.06"/>
        <n v="303.01"/>
        <n v="501.72"/>
        <n v="407.03"/>
        <n v="229.24"/>
        <n v="248.45"/>
        <n v="406.97"/>
        <n v="381.36"/>
        <n v="334.97"/>
        <n v="363.07"/>
        <n v="250.11"/>
        <n v="241.77"/>
        <n v="519.94"/>
        <n v="535.1"/>
        <n v="441.53"/>
        <n v="440.02"/>
        <n v="180.24"/>
        <n v="425.33"/>
        <n v="646.71"/>
        <n v="458.51"/>
        <n v="187.47"/>
        <n v="286.96"/>
        <n v="337.45"/>
        <n v="388.82"/>
        <n v="186.91"/>
        <n v="361.59"/>
        <n v="132.58"/>
        <n v="372.18"/>
        <n v="130.87"/>
        <n v="249.62"/>
        <n v="275.12"/>
        <n v="179.84"/>
        <n v="253.729"/>
        <n v="222.809"/>
        <n v="204.479"/>
        <n v="952.0"/>
        <n v="62.6"/>
        <n v="416.54"/>
        <n v="386.73"/>
        <n v="323.25"/>
        <n v="361.74"/>
        <n v="458.78"/>
        <n v="291.68"/>
        <n v="157.38"/>
        <n v="217.78"/>
        <n v="210.08"/>
        <n v="46.76"/>
        <n v="293.75"/>
        <n v="352.61"/>
        <n v="313.01"/>
        <n v="220.64"/>
        <n v="890.02"/>
        <n v="270.32"/>
        <n v="18.95"/>
        <n v="17.92"/>
        <n v="470.64"/>
        <n v="559.51"/>
        <n v="619.19"/>
        <n v="285.75"/>
        <n v="301.04"/>
        <n v="106.25"/>
        <n v="502.46"/>
        <n v="300.98"/>
        <n v="319.38"/>
        <n v="718.3"/>
        <n v="455.02"/>
        <n v="531.1"/>
        <n v="398.55"/>
        <n v="80.18"/>
        <n v="307.76"/>
        <n v="763.06"/>
        <n v="469.13"/>
        <n v="518.26"/>
        <n v="499.61"/>
        <n v="530.56"/>
        <n v="716.79"/>
        <n v="690.05"/>
        <n v="526.43"/>
        <n v="514.01"/>
        <n v="795.45"/>
        <n v="248.44"/>
        <n v="350.33"/>
        <n v="476.84"/>
        <n v="620.62"/>
        <n v="25.25"/>
        <n v="662.84"/>
        <n v="448.62"/>
        <n v="88.23"/>
        <n v="610.78"/>
        <n v="577.06"/>
        <n v="880.05"/>
        <n v="579.01"/>
        <n v="643.55"/>
        <n v="481.41"/>
        <n v="630.06"/>
        <n v="525.05"/>
        <n v="623.44"/>
        <n v="451.2"/>
        <n v="740.06"/>
        <n v="647.05"/>
        <n v="310.08"/>
        <n v="660.14"/>
        <n v="330.94"/>
        <n v="800.02"/>
        <n v="430.02"/>
        <n v="571.17"/>
        <n v="13.66"/>
        <n v="389.73"/>
        <n v="630.23"/>
        <n v="121.63"/>
        <n v="410.93"/>
        <n v="542.11"/>
        <n v="423.04"/>
        <n v="381.8"/>
        <n v="280.04"/>
        <n v="460.05"/>
        <n v="225.26"/>
        <n v="281.01"/>
        <n v="237.91"/>
        <n v="390.66"/>
        <n v="396.93"/>
        <n v="531.02"/>
        <n v="102.02"/>
        <n v="252.53"/>
        <n v="246.14"/>
        <n v="307.64"/>
        <n v="376.87"/>
        <n v="370.03"/>
        <n v="492.78"/>
        <n v="418.03"/>
        <n v="463.67"/>
        <n v="48.19"/>
        <n v="415.88"/>
        <n v="451.29"/>
        <n v="376.72"/>
        <n v="444.44"/>
        <n v="461.71"/>
        <n v="338.84"/>
        <n v="476.37"/>
        <n v="309.05"/>
        <n v="323.2"/>
        <n v="132.35"/>
        <n v="445.61"/>
        <n v="424.18"/>
        <n v="235.87"/>
        <n v="794.0"/>
        <n v="38.0"/>
        <n v="889.0"/>
        <n v="703.0"/>
        <n v="136.6"/>
        <n v="337.48"/>
        <n v="812.0"/>
        <n v="795.0"/>
        <n v="345.5"/>
        <n v="124.5"/>
        <n v="893.0"/>
        <n v="939.0"/>
        <n v="323.69"/>
        <n v="204.9"/>
        <n v="166.73"/>
        <n v="180.79"/>
        <n v="378.85"/>
        <n v="824.46"/>
        <n v="694.27"/>
        <n v="166.05"/>
        <n v="63.69"/>
        <n v="455.03"/>
        <n v="289.29"/>
        <n v="764.26"/>
        <n v="556.76"/>
        <n v="615.6"/>
        <n v="895.02"/>
        <n v="475.14"/>
        <n v="689.65"/>
        <n v="322.55"/>
        <n v="168.87"/>
        <n v="379.26"/>
        <n v="875.23"/>
        <n v="328.82"/>
        <n v="307.29"/>
        <n v="365.04"/>
        <n v="128.29"/>
        <n v="276.01"/>
        <n v="690.9"/>
        <n v="611.02"/>
        <n v="481.45"/>
        <n v="679.78"/>
        <n v="356.34"/>
        <n v="373.03"/>
        <n v="241.25"/>
        <n v="633.06"/>
        <n v="598.48"/>
        <n v="13.1"/>
        <n v="743.84"/>
        <n v="210.94"/>
        <n v="575.56"/>
        <n v="698.72"/>
        <n v="690.02"/>
        <n v="304.9"/>
        <n v="437.51"/>
        <n v="433.48"/>
        <n v="316.64"/>
        <n v="379.13"/>
        <n v="513.04"/>
        <n v="645.74"/>
        <n v="113.1"/>
        <n v="330.88"/>
        <n v="245.46"/>
        <n v="689.24"/>
        <n v="421.27"/>
        <n v="687.42"/>
        <n v="791.18"/>
        <n v="633.08"/>
        <n v="365.33"/>
        <n v="499.21"/>
        <n v="420.65"/>
        <n v="256.88"/>
        <n v="272.82"/>
        <n v="265.06"/>
        <n v="336.79"/>
        <n v="750.08"/>
        <n v="522.1"/>
        <n v="560.1"/>
        <n v="296.7"/>
        <n v="450.56"/>
        <n v="459.77"/>
        <n v="785.99"/>
        <n v="318.31"/>
        <n v="348.51"/>
        <n v="284.94"/>
        <n v="116.39"/>
        <n v="120.19"/>
        <n v="366.03"/>
        <n v="374.3"/>
        <n v="542.84"/>
        <n v="444.13"/>
        <n v="720.03"/>
        <n v="383.82"/>
        <n v="445.41"/>
        <n v="390.18"/>
        <n v="331.02"/>
        <n v="401.16"/>
        <n v="405.02"/>
        <n v="429.11"/>
        <n v="342.68"/>
        <n v="419.66"/>
        <n v="397.06"/>
        <n v="246.86"/>
        <n v="365.77"/>
        <n v="480.03"/>
        <n v="417.07"/>
        <n v="484.96"/>
        <n v="440.93"/>
        <n v="900.04"/>
        <n v="180.51"/>
        <n v="359.65"/>
        <n v="142.34"/>
        <n v="375.08"/>
        <n v="428.74"/>
        <n v="391.99"/>
        <n v="389.71"/>
        <n v="372.23"/>
        <n v="387.25"/>
        <n v="266.66"/>
        <n v="77.98"/>
        <n v="57.0"/>
        <n v="42.0"/>
        <n v="738.0"/>
        <n v="400.49"/>
        <n v="113.51"/>
        <n v="647.28"/>
        <n v="240.05"/>
        <n v="72.15"/>
        <n v="165.17"/>
        <n v="451.49"/>
        <n v="340.85"/>
        <n v="58.64"/>
        <n v="369.83"/>
        <n v="75.83"/>
        <n v="242.09"/>
        <n v="103.05"/>
        <n v="296.8"/>
        <n v="250.97"/>
        <n v="690.85"/>
        <n v="235.77"/>
        <n v="202.2"/>
        <n v="398.86"/>
        <n v="155.94"/>
        <n v="425.32"/>
        <n v="128.58"/>
        <n v="510.19"/>
        <n v="131.67"/>
        <n v="10.92"/>
        <n v="325.09"/>
        <n v="21.61"/>
        <n v="58.44"/>
        <n v="44.23"/>
        <n v="81.18"/>
        <n v="100.06"/>
        <n v="260.6"/>
        <n v="428.28"/>
        <n v="834.65"/>
        <n v="835.03"/>
        <n v="690.29"/>
        <n v="597.42"/>
        <n v="407.35"/>
        <n v="333.56"/>
        <n v="684.47"/>
        <n v="366.38"/>
        <n v="630.01"/>
        <n v="353.85"/>
        <n v="310.06"/>
        <n v="341.29"/>
        <n v="461.39"/>
        <n v="369.87"/>
        <n v="783.92"/>
        <n v="88.33"/>
        <n v="665.05"/>
        <n v="785.32"/>
        <n v="205.01"/>
        <n v="560.19"/>
        <n v="424.4"/>
        <n v="658.08"/>
        <n v="340.54"/>
        <n v="765.9"/>
        <n v="173.32"/>
        <n v="842.74"/>
        <n v="190.04"/>
        <n v="749.38"/>
        <n v="666.6"/>
        <n v="515.05"/>
        <n v="522.06"/>
        <n v="420.18"/>
        <n v="451.72"/>
        <n v="350.04"/>
        <n v="401.09"/>
        <n v="353.5"/>
        <n v="717.06"/>
        <n v="240.03"/>
        <n v="288.63"/>
        <n v="274.18"/>
        <n v="302.98"/>
        <n v="620.93"/>
        <n v="384.34"/>
        <n v="230.08"/>
        <n v="390.01"/>
        <n v="400.15"/>
        <n v="204.76"/>
        <n v="427.76"/>
        <n v="590.01"/>
        <n v="225.04"/>
        <n v="490.63"/>
        <n v="367.11"/>
        <n v="219.84"/>
        <n v="270.27"/>
        <n v="471.22"/>
        <n v="136.93"/>
        <n v="237.24"/>
        <n v="291.37"/>
        <n v="567.0"/>
        <n v="836.0"/>
        <n v="661.92"/>
        <n v="416.2"/>
        <n v="340.25"/>
        <n v="296.84"/>
        <n v="238.38"/>
        <n v="263.83"/>
        <n v="84.0"/>
        <n v="914.0"/>
        <n v="391.61"/>
        <n v="440.05"/>
        <n v="839.0"/>
        <n v="197.45"/>
        <n v="125.44"/>
        <n v="986.48"/>
        <n v="299.92"/>
        <n v="213.79"/>
        <n v="249.48"/>
        <n v="787.97"/>
      </sharedItems>
    </cacheField>
    <cacheField name="Costo por carga" numFmtId="165">
      <sharedItems containsString="0" containsBlank="1" containsNumber="1">
        <n v="17208.022446360003"/>
        <n v="7522.32607596"/>
        <n v="17092.881850320002"/>
        <n v="9094.75702992"/>
        <n v="6282.394933680001"/>
        <n v="1703.9651022"/>
        <n v="2569.1589277200005"/>
        <n v="4798.87489224"/>
        <n v="4798.10343096"/>
        <n v="3063.8584735200006"/>
        <n v="6425.3081358"/>
        <n v="2694.90711636"/>
        <n v="3668.4912517200005"/>
        <n v="6172.07597064"/>
        <n v="6906.31424388"/>
        <n v="10929.484819080002"/>
        <n v="11154.558647520002"/>
        <n v="5570.914768200001"/>
        <n v="6916.728971160001"/>
        <n v="6098.9800143600005"/>
        <n v="4583.83006044"/>
        <n v="11536.62484644"/>
        <n v="6611.616034920001"/>
        <n v="8757.0498546"/>
        <n v="6754.1435064"/>
        <n v="2184.58547964"/>
        <n v="3969.3611509200005"/>
        <n v="5594.251471920001"/>
        <n v="6122.5095834"/>
        <n v="2885.65091784"/>
        <n v="2781.8893756800003"/>
        <n v="5929.6442634"/>
        <n v="8849.43234288"/>
        <n v="4319.604572040001"/>
        <n v="8395.23451428"/>
        <n v="13198.352443560001"/>
        <n v="385.92350532000006"/>
        <n v="9839.602895760001"/>
        <n v="13879.16702316"/>
        <n v="11456.58573864"/>
        <n v="12935.477012400002"/>
        <n v="4609.481148"/>
        <n v="14856.60846492"/>
        <n v="9741.6273132"/>
        <n v="9932.94971064"/>
        <n v="13011.27308316"/>
        <n v="5178.048111360001"/>
        <n v="13598.933713200002"/>
        <n v="5190.19862652"/>
        <n v="6071.97886956"/>
        <n v="11192.745980880001"/>
        <n v="12301.721570880001"/>
        <n v="3459.2323795200004"/>
        <n v="4891.83597648"/>
        <n v="15324.885461880001"/>
        <n v="7415.47868868"/>
        <n v="16060.088061720002"/>
        <n v="6889.34209572"/>
        <n v="1380.33709524"/>
        <n v="6186.9266002800005"/>
        <n v="14396.817542040002"/>
        <n v="7047.2987928"/>
        <n v="8705.16908352"/>
        <n v="6196.18413564"/>
        <n v="3576.8802247200006"/>
        <n v="3259.03817736"/>
        <n v="6091.843997520001"/>
        <n v="16057.966543200002"/>
        <n v="13692.280528080002"/>
        <n v="9157.63112424"/>
        <n v="10913.2841322"/>
        <n v="440.11866024000005"/>
        <n v="5187.691377360001"/>
        <n v="6656.7465198"/>
        <n v="12258.519739200001"/>
        <n v="14177.336807880001"/>
        <n v="5600.8088928"/>
        <n v="10714.05425664"/>
        <n v="14705.402054040002"/>
        <n v="3083.5307361600003"/>
        <n v="8063.50616388"/>
        <n v="2122.28998128"/>
        <n v="13924.876104"/>
        <n v="8871.997585320001"/>
        <n v="8216.83409328"/>
        <n v="6798.502530000001"/>
        <n v="6559.92812916"/>
        <n v="4312.275689880001"/>
        <n v="4334.455201680001"/>
        <n v="5767.6373946"/>
        <n v="15359.60121948"/>
        <n v="14430.761838360002"/>
        <n v="14099.4192186"/>
        <n v="6745.8502976400005"/>
        <n v="5981.13930384"/>
        <n v="11364.97471164"/>
        <n v="3861.74230236"/>
        <n v="6194.448347760001"/>
        <n v="5889.91400748"/>
        <n v="7581.040399240001"/>
        <n v="15157.99985084"/>
        <n v="13311.85687084"/>
        <n v="8765.09820736"/>
        <n v="5776.87288068"/>
        <n v="13894.655060000001"/>
        <n v="13992.20914168"/>
        <n v="7190.43541084"/>
        <n v="840.28655216"/>
        <n v="18932.682087"/>
        <n v="7490.4822278"/>
        <n v="4553.365912040001"/>
        <n v="5454.28368628"/>
        <n v="5407.64428468"/>
        <n v="12936.409687960002"/>
        <n v="15953.784640640002"/>
        <n v="5914.2647845599995"/>
        <n v="15159.943159240001"/>
        <n v="12243.8145742"/>
        <n v="12266.55128248"/>
        <n v="17507.07104476"/>
        <n v="5829.73086916"/>
        <n v="6317.6956084"/>
        <n v="7487.761596040001"/>
        <n v="5733.14844168"/>
        <n v="6540.98174356"/>
        <n v="16129.84838168"/>
        <n v="9523.57147588"/>
        <n v="6918.76089652"/>
        <n v="15552.10279436"/>
        <n v="5249.45898092"/>
        <n v="8356.226120000001"/>
        <n v="10592.779757560002"/>
        <n v="1846.14298"/>
        <n v="2801.6677202799997"/>
        <n v="11660.04473084"/>
        <n v="8093.68515516"/>
        <n v="1476.4745856"/>
        <n v="5111.024576000001"/>
        <n v="11527.9272192"/>
        <n v="4947.495347200001"/>
        <n v="14232.9323136"/>
        <n v="6579.6466176"/>
        <n v="9719.8789632"/>
        <n v="3847.9237405000003"/>
        <n v="4546.3396916"/>
        <n v="9003.4298648"/>
        <n v="4812.9341582"/>
        <n v="8886.6745681"/>
        <n v="4854.866044"/>
        <n v="10371.024855799998"/>
        <n v="5777.5598797"/>
        <n v="11877.667972199999"/>
        <n v="4341.983913"/>
        <n v="5268.6186443999995"/>
        <n v="11956.021002"/>
        <n v="8182.2402342"/>
        <n v="7377.062277599999"/>
        <n v="5694.6752172"/>
        <n v="5570.5364316"/>
        <n v="7835.877696599999"/>
        <n v="11877.4764"/>
        <n v="7796.988539999999"/>
        <n v="5747.165999999999"/>
        <n v="10923.446844"/>
        <n v="8588.181725999999"/>
        <n v="2357.1043488"/>
        <n v="9905.240600999998"/>
        <n v="9023.433764399999"/>
        <n v="4208.0749452"/>
        <n v="8812.3212"/>
        <n v="3832.2102887999995"/>
        <n v="8084.5384122"/>
        <n v="7260.2032356"/>
        <n v="4637.1966732"/>
        <n v="8506.9551132"/>
        <n v="7759.4403888"/>
        <n v="4485.4714908"/>
        <n v="6044.294482199999"/>
        <n v="12453.5340054"/>
        <n v="7910.016137999999"/>
        <n v="4330.8727254"/>
        <n v="7153.4975202"/>
        <n v="6801.5793888"/>
        <n v="4553.0964773999995"/>
        <n v="6226.288072199999"/>
        <n v="7028.0177292"/>
        <n v="6767.0963928"/>
        <n v="4597.7328"/>
        <n v="3326.9798999999994"/>
        <n v="2359.7999999999997"/>
        <n v="11348.6316"/>
        <n v="8897.8079"/>
        <n v="5326.4087"/>
        <n v="9593.88"/>
        <n v="5982.75"/>
        <n v="7199.7991999999995"/>
        <n v="2499.882"/>
        <n v="7199.23"/>
        <n v="5279.8872"/>
        <n v="7679.925"/>
        <n v="5999.8785"/>
        <n v="12999.987000000003"/>
        <n v="6393.54"/>
        <n v="11407.5"/>
        <n v="10775.5245"/>
        <n v="7559.8116"/>
        <n v="2192.1057"/>
        <n v="2353.644"/>
        <n v="2610.8865"/>
        <n v="2035.7622000000001"/>
        <n v="3215.781"/>
        <n v="2694.4500000000003"/>
        <n v="2524.05"/>
        <n v="2236.5"/>
        <n v="2225.85"/>
        <n v="2864.85"/>
        <n v="3738.15"/>
        <n v="3514.5"/>
        <n v="3003.3"/>
        <n v="2609.25"/>
        <n v="6110.35906824"/>
        <n v="14377.145279400002"/>
        <n v="12922.36217064"/>
        <n v="310.12743456"/>
        <n v="4504.369548600001"/>
        <n v="3543.1287937200004"/>
        <n v="6557.61374532"/>
        <n v="15519.679435080003"/>
        <n v="9205.84745424"/>
        <n v="4957.603050600001"/>
        <n v="13735.48235976"/>
        <n v="938.0969164800001"/>
        <n v="12540.681702360002"/>
        <n v="1713.22263756"/>
        <n v="4454.2245654"/>
        <n v="8783.279538120001"/>
        <n v="924.2106134400001"/>
        <n v="2938.4960155200006"/>
        <n v="5131.56756924"/>
        <n v="6669.282765600001"/>
        <n v="6268.50863064"/>
        <n v="2128.84740216"/>
        <n v="5361.84876132"/>
        <n v="10550.11873464"/>
        <n v="3828.3766020000003"/>
        <n v="5449.79534724"/>
        <n v="1620.84014928"/>
        <n v="10503.831057840001"/>
        <n v="8494.36728876"/>
        <n v="12708.667396080002"/>
        <n v="12668.3585442"/>
        <n v="10676.445519240002"/>
        <n v="2064.04465464"/>
        <n v="14657.957185320001"/>
        <n v="9811.0588284"/>
        <n v="10186.1818758"/>
        <n v="6802.166971080001"/>
        <n v="11343.75952644"/>
        <n v="6046.327782"/>
        <n v="526.7151889200001"/>
        <n v="6571.500048360001"/>
        <n v="7822.617379200001"/>
        <n v="15467.412933360001"/>
        <n v="15720.83796384"/>
        <n v="7622.808907680001"/>
        <n v="10081.45600704"/>
        <n v="681.7789062"/>
        <n v="13243.48292844"/>
        <n v="8511.53230224"/>
        <n v="14387.94573732"/>
        <n v="9275.278969440002"/>
        <n v="10059.855091200001"/>
        <n v="3227.6011302"/>
        <n v="10746.68978284"/>
        <n v="6640.2848028"/>
        <n v="3425.27538584"/>
        <n v="971.6542000000001"/>
        <n v="4469.6093200000005"/>
        <n v="18770.80449728"/>
        <n v="4508.475488"/>
        <n v="15071.52262704"/>
        <n v="12048.51208"/>
        <n v="13100.03625524"/>
        <n v="5237.159387199999"/>
        <n v="7571.1492272"/>
        <n v="15279.003573599999"/>
        <n v="9236.911892"/>
        <n v="14672.1662152"/>
        <n v="13850.0249405"/>
        <n v="6693.9062281"/>
        <n v="4617.1237924"/>
        <n v="2520.9141986"/>
        <n v="5771.212392400001"/>
        <n v="15244.1639693"/>
        <n v="5398.2494265"/>
        <n v="6887.6007647999995"/>
        <n v="4680.0216211"/>
        <n v="8367.527046199999"/>
        <n v="7309.4201481"/>
        <n v="5385.939148099999"/>
        <n v="4834.2847973"/>
        <n v="6881.2532775"/>
        <n v="5675.615386699999"/>
        <n v="4988.7316602"/>
        <n v="7255.6055028"/>
        <n v="4597.924372199999"/>
        <n v="1533.1523166"/>
        <n v="7662.888"/>
        <n v="5364.0216"/>
        <n v="3831.8271444"/>
        <n v="6705.410144399999"/>
        <n v="8340.478871399999"/>
        <n v="6705.601716599999"/>
        <n v="6650.6204952"/>
        <n v="13985.153744399999"/>
        <n v="6975.526946399999"/>
        <n v="7622.657837999999"/>
        <n v="8486.64846"/>
        <n v="4920.531957"/>
        <n v="5999.7916"/>
        <n v="9119.973"/>
        <n v="8399.8251"/>
        <n v="4799.8398"/>
        <n v="7299.911300000001"/>
        <n v="1815.9714999999999"/>
        <n v="14385.15"/>
        <n v="6520.535400000001"/>
        <n v="7199.888"/>
        <n v="8274.3488"/>
        <n v="2481.4500000000003"/>
        <n v="2460.15"/>
        <n v="4323.900000000001"/>
        <n v="2928.75"/>
        <n v="3205.65"/>
        <n v="2098.05"/>
        <n v="3056.55"/>
        <n v="2332.1655"/>
        <n v="2931.7653000000005"/>
        <n v="2011.3866"/>
        <n v="7398.76445"/>
        <n v="6341.798099999999"/>
        <n v="403.56897"/>
        <n v="6533.9738"/>
        <n v="5995.881839999999"/>
        <n v="5957.4466999999995"/>
        <n v="9685.655279999999"/>
        <n v="4862.045209999999"/>
        <n v="6764.584639999999"/>
        <n v="4381.60596"/>
        <n v="8936.170049999999"/>
        <n v="10300.61752"/>
        <n v="5784.4885699999995"/>
        <n v="9089.910609999999"/>
        <n v="15719.972259999999"/>
        <n v="9493.47958"/>
        <n v="3805.0788599999996"/>
        <n v="7148.93604"/>
        <n v="384.35139999999996"/>
        <n v="4227.8654"/>
        <n v="13029.512459999998"/>
        <n v="2325.32597"/>
        <n v="7802.333419999999"/>
        <n v="2940.2882099999997"/>
        <n v="6015.09941"/>
        <n v="5073.43848"/>
        <n v="269.04598"/>
        <n v="4304.73568"/>
        <n v="17295.813"/>
        <n v="4727.52222"/>
        <n v="38.43514"/>
        <n v="14893.61675"/>
        <n v="3785.86129"/>
        <n v="8129.032109999999"/>
        <n v="11857.240689999999"/>
        <n v="8974.605189999998"/>
        <n v="10761.839199999999"/>
        <n v="18890.87131"/>
        <n v="11146.1906"/>
        <n v="15181.880299999999"/>
        <n v="5899.793989999999"/>
        <n v="5919.01156"/>
        <n v="6514.756229999999"/>
        <n v="980.0960699999999"/>
        <n v="10954.014899999998"/>
        <n v="9704.87285"/>
        <n v="5477.007449999999"/>
        <n v="5822.923709999999"/>
        <n v="9474.262009999999"/>
        <n v="5861.35885"/>
        <n v="7879.203699999999"/>
        <n v="6649.279219999999"/>
        <n v="1691.1461599999998"/>
        <n v="5169.52633"/>
        <n v="6860.672489999999"/>
        <n v="7629.375289999999"/>
        <n v="5441.26352"/>
        <n v="17936.736532000003"/>
        <n v="14030.686648"/>
        <n v="13525.426464"/>
        <n v="8744.8878"/>
        <n v="3828.317548"/>
        <n v="14186.15132"/>
        <n v="13428.261044"/>
        <n v="5052.60184"/>
        <n v="10357.833772"/>
        <n v="19122.154656000002"/>
        <n v="12087.378248"/>
        <n v="13117.3317"/>
        <n v="10008.038260000001"/>
        <n v="10105.20368"/>
        <n v="8161.895280000001"/>
        <n v="11659.850400000001"/>
        <n v="14671.978420000001"/>
        <n v="7590.37032"/>
        <n v="6385.95692"/>
        <n v="8136.32463"/>
        <n v="8944.18665"/>
        <n v="12117.9303"/>
        <n v="15407.08281"/>
        <n v="5231.86832"/>
        <n v="5116.45946"/>
        <n v="8655.664499999999"/>
        <n v="14618.4556"/>
        <n v="12791.14865"/>
        <n v="6943.76641"/>
        <n v="6135.90439"/>
        <n v="10252.15373"/>
        <n v="7433.001359999999"/>
        <n v="7567.1019"/>
        <n v="7222.27194"/>
        <n v="14559.4872"/>
        <n v="4540.26114"/>
        <n v="5057.50608"/>
        <n v="2490.4386"/>
        <n v="11513.48922"/>
        <n v="1264.37652"/>
        <n v="8639.906219999999"/>
        <n v="6743.341439999999"/>
        <n v="9023.05062"/>
        <n v="8256.76182"/>
        <n v="6800.813099999999"/>
        <n v="5992.799999999999"/>
        <n v="9590.31"/>
        <n v="7199.962"/>
        <n v="4995.900000000001"/>
        <n v="2739.0"/>
        <n v="3598.71"/>
        <n v="9849.29"/>
        <n v="11995.199999999999"/>
        <n v="15005.25"/>
        <n v="4633.2"/>
        <n v="7202.25"/>
        <n v="2022.3756"/>
        <n v="1956.4416"/>
        <n v="1879.2189"/>
        <n v="16027.453379999999"/>
        <n v="14278.654509999998"/>
        <n v="14317.089649999998"/>
        <n v="11242.27845"/>
        <n v="14509.26535"/>
        <n v="13317.77601"/>
        <n v="10781.05677"/>
        <n v="7052.84819"/>
        <n v="1806.45158"/>
        <n v="16527.1102"/>
        <n v="14105.69638"/>
        <n v="11338.3663"/>
        <n v="10377.487799999999"/>
        <n v="9954.70126"/>
        <n v="8455.7308"/>
        <n v="16546.32777"/>
        <n v="4323.95325"/>
        <n v="4054.9072699999997"/>
        <n v="11069.320319999999"/>
        <n v="11050.10275"/>
        <n v="5188.7438999999995"/>
        <n v="13067.9476"/>
        <n v="9570.349859999998"/>
        <n v="6649.279219999965"/>
        <n v="10550.445929999945"/>
        <n v="2882.635499999985"/>
        <n v="8455.730799999956"/>
        <n v="14048.043669999926"/>
        <n v="9608.784999999949"/>
        <n v="7148.936039999962"/>
        <n v="14643.788339999923"/>
        <n v="13932.738249999928"/>
        <n v="6803.019779999964"/>
        <n v="15143.445159999921"/>
        <n v="3247.769329999983"/>
        <n v="6412.91772"/>
        <n v="4586.207824"/>
        <n v="8842.05322"/>
        <n v="8025.863692000001"/>
        <n v="16906.78308"/>
        <n v="12689.803852000001"/>
        <n v="8064.72986"/>
        <n v="19394.217832000002"/>
        <n v="9872.006672000001"/>
        <n v="6801.5794000000005"/>
        <n v="10124.636764"/>
        <n v="9327.88032"/>
        <n v="5884.008"/>
        <n v="6903.90272"/>
        <n v="8061.09096"/>
        <n v="7943.4108"/>
        <n v="4785.65984"/>
        <n v="13748.96536"/>
        <n v="5770.443"/>
        <n v="8751.83855"/>
        <n v="12425.687259999999"/>
        <n v="14426.1075"/>
        <n v="7309.2278"/>
        <n v="4023.0161999999996"/>
        <n v="6705.026999999999"/>
        <n v="6341.03982"/>
        <n v="9406.19502"/>
        <n v="8754.84954"/>
        <n v="7605.41634"/>
        <n v="8084.346839999999"/>
        <n v="8333.3907"/>
        <n v="5095.820519999999"/>
        <n v="3591.18"/>
        <n v="6003.0"/>
        <n v="7195.65"/>
        <n v="8056.9"/>
        <n v="9610.199999999999"/>
        <n v="2005.6923000000002"/>
        <n v="2607.39"/>
        <n v="2125.6722"/>
        <n v="6322.580529999999"/>
        <n v="16334.9345"/>
        <n v="5400.13717"/>
        <n v="6245.710249999999"/>
        <n v="12491.420499999998"/>
        <n v="13048.730029999999"/>
        <n v="10934.79733"/>
        <n v="12587.508349999998"/>
        <n v="6553.19137"/>
        <n v="6706.93193"/>
        <n v="192.17569999999998"/>
        <n v="4573.78166"/>
        <n v="2152.36784"/>
        <n v="6803.01978"/>
        <n v="3074.8111999999996"/>
        <n v="4496.91138"/>
        <n v="3266.9869"/>
        <n v="6361.01567"/>
        <n v="2978.7233499999998"/>
        <n v="5592.31287"/>
        <n v="6591.626509999999"/>
        <n v="15489.36142"/>
        <n v="14605.3532"/>
        <n v="4189.430259999978"/>
        <n v="76.8702799999996"/>
        <n v="4016.4721299999787"/>
        <n v="6341.798099999966"/>
        <n v="4900.480349999974"/>
        <n v="4708.3046499999755"/>
        <n v="14374.742359999924"/>
        <n v="6245.710249999967"/>
        <n v="10512.010789999944"/>
        <n v="14221.001799999925"/>
        <n v="5169.526329999972"/>
        <n v="7168.153609999962"/>
        <n v="16518.1214"/>
        <n v="16110.026636"/>
        <n v="8220.194532"/>
        <n v="7093.07566"/>
        <n v="9910.87284"/>
        <n v="5169.200344"/>
        <n v="9697.108916000001"/>
        <n v="9969.172092"/>
        <n v="10474.432276000001"/>
        <n v="10882.52704"/>
        <n v="13292.229456000001"/>
        <n v="12340.00834"/>
        <n v="10999.125544"/>
        <n v="10591.030780000001"/>
        <n v="15313.270192"/>
        <n v="13700.32422"/>
        <n v="3824.6052"/>
        <n v="8139.5444"/>
        <n v="13925.4856"/>
        <n v="7845.344"/>
        <n v="6886.0619799999995"/>
        <n v="8848.0126"/>
        <n v="9098.065129999999"/>
        <n v="6417.668699999999"/>
        <n v="11092.03038"/>
        <n v="4291.21728"/>
        <n v="7911.93186"/>
        <n v="6858.28476"/>
        <n v="6896.5992"/>
        <n v="7873.61742"/>
        <n v="7682.04522"/>
        <n v="3850.6012199999996"/>
        <n v="7279.7436"/>
        <n v="6513.4547999999995"/>
        <n v="6264.41094"/>
        <n v="7950.2463"/>
        <n v="8735.69232"/>
        <n v="4942.56276"/>
        <n v="15325.776"/>
        <n v="7553.28"/>
        <n v="2390.85"/>
        <n v="4801.5"/>
        <n v="2407.59"/>
        <n v="2067.93"/>
        <n v="10569.663499999999"/>
        <n v="595.7446699999999"/>
        <n v="518.87439"/>
        <n v="1998.62728"/>
        <n v="5515.44259"/>
        <n v="884.0082199999999"/>
        <n v="15950.583099999998"/>
        <n v="12452.985359999999"/>
        <n v="6975.97791"/>
        <n v="6303.3629599999995"/>
        <n v="326.69869"/>
        <n v="2690.4597999999996"/>
        <n v="3094.02877"/>
        <n v="1825.66915"/>
        <n v="4708.30465"/>
        <n v="9282.086309999999"/>
        <n v="11818.80555"/>
        <n v="2248.45569"/>
        <n v="14297.87208"/>
        <n v="6034.31698"/>
        <n v="6168.839969999999"/>
        <n v="1133.83663"/>
        <n v="6668.496789999999"/>
        <n v="884.0082199999954"/>
        <n v="6591.6265099999655"/>
        <n v="5380.919599999972"/>
        <n v="13336.99357999993"/>
        <n v="5957.446699999969"/>
        <n v="1575.8407399999917"/>
        <n v="2767.3300799999997"/>
        <n v="10415.922939999999"/>
        <n v="6437.88595"/>
        <n v="5457.789879999999"/>
        <n v="7687.027999999959"/>
        <n v="6399.450809999967"/>
        <n v="10838.709479999943"/>
        <n v="6303.362959999967"/>
        <n v="5438.572309999971"/>
        <n v="12183.939379999936"/>
        <n v="12933.424609999933"/>
        <n v="6418.668379999966"/>
        <n v="7648.59285999996"/>
        <n v="10857.927049999944"/>
        <n v="14297.872079999925"/>
        <n v="8801.647059999954"/>
        <n v="8090.596969999958"/>
        <n v="15013.8735"/>
        <n v="15517.56474"/>
        <n v="13483.42704"/>
        <n v="503.69124"/>
        <n v="5036.9124"/>
        <n v="15498.192000000001"/>
        <n v="2925.28374"/>
        <n v="3080.26566"/>
        <n v="8872.71492"/>
        <n v="2789.67456"/>
        <n v="3467.72046"/>
        <n v="6838.57722"/>
        <n v="3254.62032"/>
        <n v="8543.37834"/>
        <n v="10422.53412"/>
        <n v="5947.4311800000005"/>
        <n v="13650.89856"/>
        <n v="5295.6072"/>
        <n v="5491.7408"/>
        <n v="10198.9472"/>
        <n v="5481.9208499999995"/>
        <n v="6982.23603"/>
        <n v="6347.4873"/>
        <n v="14291.463829999999"/>
        <n v="5674.26895"/>
        <n v="7636.21957"/>
        <n v="4424.0063"/>
        <n v="11540.886"/>
        <n v="2385.11644"/>
        <n v="13752.889149999999"/>
        <n v="10579.1455"/>
        <n v="13695.18472"/>
        <n v="8578.72526"/>
        <n v="7831.8544"/>
        <n v="4248.781012"/>
        <n v="5971.78898"/>
        <n v="8967.473288000001"/>
        <n v="10964.596160000001"/>
        <n v="7009.509688"/>
        <n v="7459.841316"/>
        <n v="4894.909000000001"/>
        <n v="4522.895916"/>
        <n v="8458.402752"/>
        <n v="7773.115492"/>
        <n v="5462.718444"/>
        <n v="8712.93802"/>
        <n v="8282.186028"/>
        <n v="5499.7439"/>
        <n v="13098.5602"/>
        <n v="6174.9411"/>
        <n v="6073.55"/>
        <n v="9599.814"/>
        <n v="9839.8332"/>
        <n v="7199.7552000000005"/>
        <n v="7199.7465"/>
        <n v="7559.7978"/>
        <n v="2387.61"/>
        <n v="1898.1000000000001"/>
        <n v="2047.95"/>
        <n v="3120.4500000000003"/>
        <n v="2513.4"/>
        <n v="2726.4"/>
        <n v="2662.5"/>
        <n v="3652.9500000000003"/>
        <n v="3471.1545"/>
        <n v="3125.136"/>
        <n v="2856.33"/>
        <n v="3088.5"/>
        <n v="2279.1"/>
        <n v="2651.85"/>
        <n v="2364.3"/>
        <n v="3706.2000000000003"/>
        <n v="2907.4500000000003"/>
        <n v="3173.7000000000003"/>
        <n v="2939.4"/>
        <n v="4692.354066899999"/>
        <n v="7115.497468199999"/>
        <n v="9409.4987991"/>
        <n v="4265.916188599999"/>
        <n v="2147.3712717999997"/>
        <n v="4430.0342364"/>
        <n v="6257.4329677"/>
        <n v="12413.7815172"/>
        <n v="3750.5009611999994"/>
        <n v="9325.710193899999"/>
        <n v="5767.000581299999"/>
        <n v="3625.5867562"/>
        <n v="11993.685437"/>
        <n v="3111.324583"/>
        <n v="10651.722523899998"/>
        <n v="519.0665657"/>
        <n v="5563.6786907"/>
        <n v="5338.256594599999"/>
        <n v="5486.6162349999995"/>
        <n v="2192.9169127"/>
        <n v="1357.1447934"/>
        <n v="599.0116568999999"/>
        <n v="6470.9401704"/>
        <n v="16338.5858383"/>
        <n v="1133.0679272"/>
        <n v="11367.000479299999"/>
        <n v="17836.403244099998"/>
        <n v="7706.245569999999"/>
        <n v="1345.6142513999998"/>
        <n v="5962.0589168"/>
        <n v="12497.5701224"/>
        <n v="16441.207662099998"/>
        <n v="13490.541964299999"/>
        <n v="11703.884481399999"/>
        <n v="12268.496688"/>
        <n v="8033.905138499999"/>
        <n v="6191.3245269"/>
        <n v="13880.082108199998"/>
        <n v="8936.362225699999"/>
        <n v="5123.7885134"/>
        <n v="13841.839143899999"/>
        <n v="11362.772613899999"/>
        <n v="5267.7281127"/>
        <n v="4309.155721099999"/>
        <n v="8942.896199499999"/>
        <n v="13260.1233"/>
        <n v="9824.790486799999"/>
        <n v="6846.643663899999"/>
        <n v="7110.500899999999"/>
        <n v="14416.252311199998"/>
        <n v="12683.788375699998"/>
        <n v="10062.0074286"/>
        <n v="12398.9410548"/>
        <n v="11722.444974"/>
        <n v="6685.3388466"/>
        <n v="8233.6082274"/>
        <n v="8234.1894096"/>
        <n v="9202.8264096"/>
        <n v="10812.1199214"/>
        <n v="5551.258647000001"/>
        <n v="11509.7322888"/>
        <n v="840.5831886"/>
        <n v="6087.6898176"/>
        <n v="12858.656175"/>
        <n v="2906.1047274"/>
        <n v="15031.308966"/>
        <n v="3875.3229096"/>
        <n v="1188.7113264"/>
        <n v="4843.185"/>
        <n v="8717.733"/>
        <n v="11424.6859602"/>
        <n v="3659.5619352"/>
        <n v="5289.0382008"/>
        <n v="5678.9116704"/>
        <n v="5766.9860952"/>
        <n v="5508.3296016"/>
        <n v="10145.0603808"/>
        <n v="6737.953943"/>
        <n v="2164.3008212"/>
        <n v="389.31255439999995"/>
        <n v="2885.6061962000003"/>
        <n v="3330.1226552999997"/>
        <n v="6067.8131625999995"/>
        <n v="7694.6933924"/>
        <n v="8863.0157518"/>
        <n v="15588.5253401"/>
        <n v="6482.341829800001"/>
        <n v="3868.3142986000003"/>
        <n v="6542.7662"/>
        <n v="4468.1320117"/>
        <n v="11033.9903277"/>
        <n v="9219.7197473"/>
        <n v="8774.8116457"/>
        <n v="5197.0731401"/>
        <n v="7697.564434299999"/>
        <n v="8409.37891"/>
        <n v="7312.8882686"/>
        <n v="7255.5428472"/>
        <n v="8179.4199215"/>
        <n v="4308.4115427"/>
        <n v="4753.7045129"/>
        <n v="12219.57805"/>
        <n v="5039.807"/>
        <n v="7199.808"/>
        <n v="7199.749799999999"/>
        <n v="5035.9888"/>
        <n v="7199.8058"/>
        <n v="6592.548900000001"/>
        <n v="12713.03"/>
        <n v="5390.0"/>
        <n v="13199.911999999998"/>
        <n v="9599.7975"/>
        <n v="14207.1002"/>
        <n v="19697.4668"/>
        <n v="9999.9552"/>
        <n v="2488.7088"/>
        <n v="2048.8491"/>
        <n v="3515.4809999999998"/>
        <n v="3131.1"/>
        <n v="5527.35"/>
        <n v="2311.05"/>
        <n v="1128.9"/>
        <n v="2619.9"/>
        <n v="2545.35"/>
        <n v="3248.25"/>
        <n v="7284.2277328"/>
        <n v="9630.116502699999"/>
        <n v="6986.163222099999"/>
        <n v="6476.7054413999995"/>
        <n v="7401.0705584"/>
        <n v="12886.533739199998"/>
        <n v="3586.5750891"/>
        <n v="11724.2551056"/>
        <n v="2243.6512974999996"/>
        <n v="9494.6326342"/>
        <n v="4627.590856"/>
        <n v="4901.2490528"/>
        <n v="8857.5701887"/>
        <n v="5934.385616"/>
        <n v="3122.4707735999996"/>
        <n v="3403.6238227"/>
        <n v="5623.2531577"/>
        <n v="2080.1097768"/>
        <n v="6059.8763481"/>
        <n v="1152.4776728999998"/>
        <n v="9447.9339391"/>
        <n v="10284.859112599997"/>
        <n v="1870.4460880999998"/>
        <n v="6299.519445999999"/>
        <n v="286.5339687"/>
        <n v="16012.2714997"/>
        <n v="1175.7309326"/>
        <n v="6918.325199999999"/>
        <n v="6084.6670134"/>
        <n v="6263.966941499999"/>
        <n v="865.1750014"/>
        <n v="15955.387492499998"/>
        <n v="11563.0196933"/>
        <n v="9997.1720897"/>
        <n v="14691.447913599999"/>
        <n v="16374.138342799997"/>
        <n v="13690.789043699999"/>
        <n v="2968.9223893"/>
        <n v="4420.0410999999995"/>
        <n v="14221.386151399998"/>
        <n v="8305.4494026"/>
        <n v="12685.517957"/>
        <n v="5791.7912466"/>
        <n v="2479.2587056999996"/>
        <n v="6634.6738668"/>
        <n v="625.7240792"/>
        <n v="14499.8487407"/>
        <n v="3864.0767998999995"/>
        <n v="11900.672398199998"/>
        <n v="8597.5564666"/>
        <n v="9567.4672245"/>
        <n v="7519.0664381999995"/>
        <n v="5431.0774577"/>
        <n v="7165.463150199999"/>
        <n v="5249.8557726"/>
        <n v="12340.43538"/>
        <n v="9298.9152"/>
        <n v="16951.7286822"/>
        <n v="1780.9359882"/>
        <n v="8816.340246599999"/>
        <n v="6069.0919871999995"/>
        <n v="6005.5494"/>
        <n v="12786.0084"/>
        <n v="12400.6846014"/>
        <n v="10461.2796"/>
        <n v="17423.842356"/>
        <n v="9202.4389548"/>
        <n v="14142.1002"/>
        <n v="6163.8180408"/>
        <n v="9940.68"/>
        <n v="9620.590104"/>
        <n v="6629.8371192"/>
        <n v="8251.3608408"/>
        <n v="8229.888972"/>
        <n v="8154.4053514"/>
        <n v="229.66363139999999"/>
        <n v="1872.3164054000001"/>
        <n v="7502.7299886"/>
        <n v="8175.1789462"/>
        <n v="5238.215807299999"/>
        <n v="6675.6331586"/>
        <n v="1124.6593407"/>
        <n v="4337.8343512"/>
        <n v="11785.0614006"/>
        <n v="11452.1500616"/>
        <n v="6679.9718559"/>
        <n v="8880.842945"/>
        <n v="5100.471121500001"/>
        <n v="6782.731772100001"/>
        <n v="5310.4169428"/>
        <n v="7700.066080199999"/>
        <n v="7488.773218800001"/>
        <n v="4786.2"/>
        <n v="9989.8087"/>
        <n v="12241.3752"/>
        <n v="7199.8688999999995"/>
        <n v="7199.550499999999"/>
        <n v="6799.967299999999"/>
        <n v="6199.932699999999"/>
        <n v="16883.0642"/>
        <n v="7737.0"/>
        <n v="3062.7608"/>
        <n v="16755.3688"/>
        <n v="10180.0"/>
        <n v="12100.1008"/>
        <n v="9899.7778"/>
        <n v="11277.2032"/>
        <n v="2572.1253"/>
        <n v="2146.3515"/>
        <n v="3227.7690000000002"/>
        <n v="2134.3635"/>
        <n v="8048.43"/>
        <n v="7775.82"/>
        <n v="6222.450000000001"/>
        <n v="10787.79"/>
        <n v="3693.6899999999996"/>
        <n v="8065.200000000001"/>
        <n v="6454.695"/>
        <n v="3142.2299999999996"/>
        <n v="10278.645"/>
        <n v="9856.08"/>
        <n v="2722.3950000000004"/>
        <n v="1266.525"/>
        <n v="2578.875"/>
        <n v="168.48000000000002"/>
        <n v="5718.57"/>
        <n v="3257.865"/>
        <n v="11029.005000000001"/>
        <n v="2677.1549999999997"/>
        <n v="4352.985"/>
        <n v="1843.335"/>
        <n v="11311.755000000001"/>
        <n v="830.5050000000001"/>
        <n v="13605.54"/>
        <n v="12544.349999999999"/>
        <n v="2490.54"/>
        <n v="1075.815"/>
        <n v="15967.185000000001"/>
        <n v="6442.799999999999"/>
        <n v="6379.424999999999"/>
        <n v="7264.334999999999"/>
        <n v="11146.98"/>
        <n v="11073.465"/>
        <n v="389.80499999999995"/>
        <n v="1412.3850000000002"/>
        <n v="1669.5900000000001"/>
        <n v="10286.25"/>
        <n v="13508.04"/>
        <n v="197.73000000000002"/>
        <n v="12341.16"/>
        <n v="14434.095000000001"/>
        <n v="2966.925"/>
        <n v="10223.265"/>
        <n v="9062.43"/>
        <n v="13458.705000000002"/>
        <n v="6454.5"/>
        <n v="3302.6647152"/>
        <n v="5603.565045"/>
        <n v="10078.2805302"/>
        <n v="15209.538174000001"/>
        <n v="14781.40062"/>
        <n v="4550.656626"/>
        <n v="10707.7008528"/>
        <n v="1173.4068618000001"/>
        <n v="8662.7144184"/>
        <n v="4763.9504934"/>
        <n v="8792.5117764"/>
        <n v="10055.808151800002"/>
        <n v="11236.3829274"/>
        <n v="3418.7074278"/>
        <n v="15323.2561578"/>
        <n v="13466.960211"/>
        <n v="13852.2840096"/>
        <n v="17644.691592"/>
        <n v="5812.2094548"/>
        <n v="9744.4509768"/>
        <n v="8612.2075248"/>
        <n v="8252.3549088"/>
        <n v="2005.035156"/>
        <n v="7697.6649648"/>
        <n v="6402.9908016"/>
        <n v="5766.7872816"/>
        <n v="7712.774798400001"/>
        <n v="6362.4328272"/>
        <n v="6930.1096949"/>
        <n v="2994.4752208"/>
        <n v="3487.6557491999997"/>
        <n v="1406.6416553"/>
        <n v="8098.0473581"/>
        <n v="2118.9066696"/>
        <n v="5284.5716994"/>
        <n v="6158.090034299999"/>
        <n v="8479.2325609"/>
        <n v="13951.48675"/>
        <n v="5388.3528343"/>
        <n v="7486.8488758"/>
        <n v="4477.7537267"/>
        <n v="8563.903652899999"/>
        <n v="6160.2068116"/>
        <n v="6985.9423928999995"/>
        <n v="8267.1699623"/>
        <n v="10823.274769200001"/>
        <n v="7698.9114744"/>
        <n v="8353.572963"/>
        <n v="5869.4385843"/>
        <n v="4180.6351675"/>
        <n v="7313.6580058"/>
        <n v="8469.4184116"/>
        <n v="7199.878500000001"/>
        <n v="7559.8227"/>
        <n v="3719.047"/>
        <n v="6275.0"/>
        <n v="8399.5677"/>
        <n v="2393.1"/>
        <n v="7199.879499999999"/>
        <n v="3599.75"/>
        <n v="4459.6304"/>
        <n v="3599.7682"/>
        <n v="4799.8332"/>
        <n v="7199.9303"/>
        <n v="4799.795"/>
        <n v="2320.0776"/>
        <n v="3293.9028000000003"/>
        <n v="1919.2788"/>
        <n v="3535.8"/>
        <n v="2950.05"/>
        <n v="2918.1"/>
        <n v="2832.9"/>
        <n v="2193.9"/>
        <n v="2428.2000000000003"/>
        <n v="2800.9500000000003"/>
        <n v="19207.5"/>
        <n v="7234.5"/>
        <n v="11992.5"/>
        <n v="6240.0"/>
        <n v="5577.0"/>
        <n v="6844.5"/>
        <n v="8989.5"/>
        <n v="1989.0"/>
        <n v="1365.0"/>
        <n v="3861.0"/>
        <n v="6513.0"/>
        <n v="3295.5"/>
        <n v="13650.0"/>
        <n v="6630.0"/>
        <n v="7039.5"/>
        <n v="4192.5"/>
        <n v="3763.5"/>
        <n v="7819.5"/>
        <n v="6259.5"/>
        <n v="14527.5"/>
        <n v="6181.5"/>
        <n v="11778.0"/>
        <n v="12207.0"/>
        <n v="14800.5"/>
        <n v="780.0"/>
        <n v="9496.5"/>
        <n v="11115.0"/>
        <n v="9945.0"/>
        <n v="4719.0"/>
        <n v="7800.0"/>
        <n v="5655.0"/>
        <n v="5460.0"/>
        <n v="9048.0"/>
        <n v="4563.0"/>
        <n v="8463.0"/>
        <n v="13182.0"/>
        <n v="15405.0"/>
        <n v="14625.0"/>
        <n v="14859.0"/>
        <n v="7020.0"/>
        <n v="6474.0"/>
        <n v="15892.5"/>
        <n v="13474.5"/>
        <n v="14761.5"/>
        <n v="7449.0"/>
        <n v="117.0"/>
        <n v="5499.0"/>
        <n v="6201.0"/>
        <n v="10998.0"/>
        <n v="18642.0"/>
        <n v="2125.5"/>
        <n v="2749.5"/>
        <n v="11154.0"/>
        <n v="5908.5"/>
        <n v="15112.5"/>
        <n v="12772.5"/>
        <n v="6961.5"/>
        <n v="5947.5"/>
        <n v="5093.4"/>
        <n v="8227.8"/>
        <n v="7444.2"/>
        <n v="9305.25"/>
        <n v="9912.539999999999"/>
        <n v="15476.1"/>
        <n v="3232.35"/>
        <n v="9383.61"/>
        <n v="6072.9"/>
        <n v="9128.94"/>
        <n v="1959.0"/>
        <n v="6660.6"/>
        <n v="4603.65"/>
        <n v="16416.42"/>
        <n v="11656.05"/>
        <n v="14712.09"/>
        <n v="7542.15"/>
        <n v="10676.55"/>
        <n v="5964.408"/>
        <n v="6083.69616"/>
        <n v="5367.9672"/>
        <n v="13439.79936"/>
        <n v="12326.4432"/>
        <n v="10139.4936"/>
        <n v="5765.5944"/>
        <n v="4058.54491"/>
        <n v="5039.520219999999"/>
        <n v="5385.7468"/>
        <n v="7943.97653"/>
        <n v="5866.61705"/>
        <n v="3964.14658"/>
        <n v="7870.56287"/>
        <n v="11719.24887"/>
        <n v="8370.89205"/>
        <n v="3463.8174"/>
        <n v="13085.5324"/>
        <n v="5599.83813"/>
        <n v="13739.80902"/>
        <n v="9333.06355"/>
        <n v="4618.4232"/>
        <n v="10795.56423"/>
        <n v="4233.5546"/>
        <n v="4541.44948"/>
        <n v="7235.52968"/>
        <n v="5965.4633"/>
        <n v="4810.8575"/>
        <n v="10122.04418"/>
        <n v="4579.93634"/>
        <n v="16068.26405"/>
        <n v="13225.140000000001"/>
        <n v="4808.15"/>
        <n v="10072.9"/>
        <n v="2792.9"/>
        <n v="5099.7988"/>
        <n v="7099.855999999999"/>
        <n v="11214.300000000001"/>
        <n v="9594.65"/>
        <n v="7373.08"/>
        <n v="3224.34"/>
        <n v="3396.6"/>
        <n v="2457.54"/>
        <n v="5058.75"/>
        <n v="2641.2000000000003"/>
        <n v="3418.65"/>
        <n v="13435.5"/>
        <n v="4875.0"/>
        <n v="5323.5"/>
        <n v="18057.0"/>
        <n v="18603.0"/>
        <n v="12987.0"/>
        <n v="9652.5"/>
        <n v="8833.5"/>
        <n v="13240.5"/>
        <n v="4134.0"/>
        <n v="4992.0"/>
        <n v="11524.5"/>
        <n v="5811.0"/>
        <n v="11427.0"/>
        <n v="2847.0"/>
        <n v="3900.0"/>
        <n v="12714.0"/>
        <n v="487.5"/>
        <n v="9438.0"/>
        <n v="429.0"/>
        <n v="5031.0"/>
        <n v="5265.0"/>
        <n v="15951.0"/>
        <n v="2593.5"/>
        <n v="17296.5"/>
        <n v="15600.0"/>
        <n v="4797.0"/>
        <n v="5889.0"/>
        <n v="11446.5"/>
        <n v="9730.5"/>
        <n v="10569.0"/>
        <n v="13494.0"/>
        <n v="14332.5"/>
        <n v="7761.0"/>
        <n v="6045.0"/>
        <n v="4953.0"/>
        <n v="9867.0"/>
        <n v="6532.5"/>
        <n v="6337.5"/>
        <n v="6688.5"/>
        <n v="6766.5"/>
        <n v="5713.5"/>
        <n v="9379.5"/>
        <n v="2671.5"/>
        <n v="5226.0"/>
        <n v="1911.0"/>
        <n v="6162.0"/>
        <n v="5869.5"/>
        <n v="5050.5"/>
        <n v="14098.5"/>
        <n v="13728.0"/>
        <n v="15210.0"/>
        <n v="5284.5"/>
        <n v="9457.5"/>
        <n v="292.5"/>
        <n v="5850.0"/>
        <n v="3568.5"/>
        <n v="9594.0"/>
        <n v="2008.5"/>
        <n v="2281.5"/>
        <n v="2457.0"/>
        <n v="2476.5"/>
        <n v="11310.0"/>
        <n v="6142.5"/>
        <n v="9769.5"/>
        <n v="6942.0"/>
        <n v="12460.5"/>
        <n v="11895.0"/>
        <n v="2632.5"/>
        <n v="5362.5"/>
        <n v="4426.5"/>
        <n v="6298.5"/>
        <n v="6649.5"/>
        <n v="9886.5"/>
        <n v="10764.0"/>
        <n v="14683.5"/>
        <n v="12616.5"/>
        <n v="1033.5"/>
        <n v="8658.78"/>
        <n v="1665.15"/>
        <n v="4721.19"/>
        <n v="16651.5"/>
        <n v="13027.35"/>
        <n v="8717.55"/>
        <n v="12870.63"/>
        <n v="7777.23"/>
        <n v="12537.6"/>
        <n v="11949.9"/>
        <n v="11440.56"/>
        <n v="14888.4"/>
        <n v="14359.47"/>
        <n v="3428.25"/>
        <n v="13125.3"/>
        <n v="6112.08"/>
        <n v="9109.35"/>
        <n v="17533.05"/>
        <n v="3134.4"/>
        <n v="5289.3"/>
        <n v="7894.7699999999995"/>
        <n v="10382.7"/>
        <n v="9622.57824"/>
        <n v="13698.25704"/>
        <n v="12246.91776"/>
        <n v="516.91536"/>
        <n v="9185.188320000001"/>
        <n v="7495.27272"/>
        <n v="7077.764160000001"/>
        <n v="15706.2744"/>
        <n v="6905.296789999999"/>
        <n v="6058.96515"/>
        <n v="9809.7531"/>
        <n v="9232.7088"/>
        <n v="7693.924"/>
        <n v="7116.8796999999995"/>
        <n v="6443.661349999999"/>
        <n v="9155.76956"/>
        <n v="15106.09255"/>
        <n v="9929.60988"/>
        <n v="5715.29871"/>
        <n v="7254.77311"/>
        <n v="10814.80766"/>
        <n v="8082.2406"/>
        <n v="7986.02345"/>
        <n v="4329.77175"/>
        <n v="8274.6749"/>
        <n v="4753.12721"/>
        <n v="7581.91142"/>
        <n v="7216.28625"/>
        <n v="7120.0691"/>
        <n v="8467.1092"/>
        <n v="6369.57533"/>
        <n v="7389.47712"/>
        <n v="5003.2918"/>
        <n v="3944.90315"/>
        <n v="5272.69982"/>
        <n v="7350.99026"/>
        <n v="8678.78693"/>
        <n v="4926.31808"/>
        <n v="14432.5725"/>
        <n v="7062.33881"/>
        <n v="6735.2005"/>
        <n v="2087.91"/>
        <n v="1828.17"/>
        <n v="3151.8450000000003"/>
        <n v="2420.9766"/>
        <n v="3280.2000000000003"/>
        <n v="5708.400000000001"/>
        <n v="2971.35"/>
        <n v="2204.55"/>
        <n v="2268.4500000000003"/>
        <n v="2982.0"/>
        <n v="2066.1"/>
        <n v="3439.9500000000003"/>
        <n v="2514.2400000000002"/>
        <n v="14094.0"/>
        <n v="4803.77"/>
        <n v="7190.79"/>
        <n v="6247.08"/>
        <n v="16806.72"/>
        <n v="5997.51"/>
        <n v="5992.0"/>
        <n v="6237.4"/>
        <n v="6005.5199999999995"/>
        <n v="3599.7000000000003"/>
        <n v="1999.47"/>
        <n v="14119.95"/>
        <n v="11975.04"/>
        <n v="5548.5"/>
        <n v="5138.0"/>
        <n v="3610.6"/>
        <n v="15055.52"/>
        <n v="7956.460000000001"/>
        <n v="19192.32"/>
        <n v="97.5"/>
        <n v="448.5"/>
        <n v="5538.0"/>
        <n v="390.0"/>
        <n v="14176.5"/>
        <n v="11076.0"/>
        <n v="5928.0"/>
        <n v="1599.0"/>
        <n v="12285.0"/>
        <n v="17550.0"/>
        <n v="13533.0"/>
        <n v="9691.5"/>
        <n v="721.5"/>
        <n v="624.0"/>
        <n v="2496.0"/>
        <n v="1287.0"/>
        <n v="877.5"/>
        <n v="13045.5"/>
        <n v="16341.0"/>
        <n v="4816.5"/>
        <n v="3100.5"/>
        <n v="7995.0"/>
        <n v="1092.0"/>
        <n v="6708.0"/>
        <n v="14001.0"/>
        <n v="15171.0"/>
        <n v="10978.5"/>
        <n v="6864.0"/>
        <n v="585.0"/>
        <n v="6552.0"/>
        <n v="2983.5"/>
        <n v="7390.5"/>
        <n v="15990.0"/>
        <n v="331.5"/>
        <n v="3159.0"/>
        <n v="12304.5"/>
        <n v="1345.5"/>
        <n v="8970.0"/>
        <n v="3802.5"/>
        <n v="3705.0"/>
        <n v="12421.5"/>
        <n v="8521.5"/>
        <n v="2788.5"/>
        <n v="12382.5"/>
        <n v="16731.0"/>
        <n v="15672.0"/>
        <n v="14496.6"/>
        <n v="14104.8"/>
        <n v="3330.3"/>
        <n v="9403.2"/>
        <n v="12929.4"/>
        <n v="979.5"/>
        <n v="4642.83"/>
        <n v="14516.19"/>
        <n v="4270.62"/>
        <n v="12145.8"/>
        <n v="14135.64696"/>
        <n v="636.20352"/>
        <n v="6143.34024"/>
        <n v="8608.62888"/>
        <n v="9244.832400000001"/>
        <n v="10040.086800000001"/>
        <n v="12942.765360000001"/>
        <n v="9557.06"/>
        <n v="5160.8124"/>
        <n v="4147.76404"/>
        <n v="14144.4488"/>
        <n v="9098.32112"/>
        <n v="2446.60736"/>
        <n v="8088.12032"/>
        <n v="4515.2128"/>
        <n v="8480.74752"/>
        <n v="8205.90848"/>
        <n v="7675.861760000001"/>
        <n v="5378.99264"/>
        <n v="5398.624"/>
        <n v="7872.17536"/>
        <n v="8834.112000000001"/>
        <n v="7754.3872"/>
        <n v="8637.7984"/>
        <n v="4554.47552"/>
        <n v="4220.7424"/>
        <n v="7165.446400000001"/>
        <n v="2846.5472"/>
        <n v="6870.976000000001"/>
        <n v="8520.01024"/>
        <n v="7479.54816"/>
        <n v="4907.84"/>
        <n v="10620.565760000001"/>
        <n v="7538.44224"/>
        <n v="5771.61984"/>
        <n v="9866.42"/>
        <n v="5498.14"/>
        <n v="6899.8007"/>
        <n v="5199.9504"/>
        <n v="14511.640000000001"/>
        <n v="5156.0"/>
        <n v="7507.200000000001"/>
        <n v="2070.0"/>
        <n v="10807.92"/>
        <n v="4810.8"/>
        <n v="5996.400000000001"/>
        <n v="4820.860000000001"/>
        <n v="11343.2"/>
        <n v="3016.26"/>
        <n v="12142.380000000001"/>
        <n v="12193.94"/>
        <n v="2180.9169"/>
        <n v="1629.4689"/>
        <n v="3451.5"/>
        <n v="10491.0"/>
        <n v="10822.5"/>
        <n v="9106.5"/>
        <n v="14781.0"/>
        <n v="17082.0"/>
        <n v="3627.0"/>
        <n v="5772.0"/>
        <n v="1423.5"/>
        <n v="4543.5"/>
        <n v="2086.5"/>
        <n v="2047.5"/>
        <n v="4485.0"/>
        <n v="6357.0"/>
        <n v="5187.0"/>
        <n v="5967.0"/>
        <n v="10023.0"/>
        <n v="6805.5"/>
        <n v="15249.0"/>
        <n v="6903.0"/>
        <n v="6727.5"/>
        <n v="12187.5"/>
        <n v="0.0"/>
        <n v="11719.5"/>
        <n v="5479.5"/>
        <n v="8307.0"/>
        <n v="7605.0"/>
        <n v="8931.0"/>
        <n v="7683.0"/>
        <n v="10452.0"/>
        <n v="6825.0"/>
        <n v="12928.5"/>
        <n v="5109.0"/>
        <n v="10471.5"/>
        <n v="13396.5"/>
        <n v="17023.5"/>
        <n v="10494.0"/>
        <n v="5445.0"/>
        <n v="9702.0"/>
        <n v="4494.6"/>
        <n v="6930.0"/>
        <n v="13741.2"/>
        <n v="13563.0"/>
        <n v="8751.6"/>
        <n v="6039.0"/>
        <n v="10652.4"/>
        <n v="6474.6"/>
        <n v="3900.6000000000004"/>
        <n v="5643.0"/>
        <n v="4197.6"/>
        <n v="14275.800000000001"/>
        <n v="10890.0"/>
        <n v="4811.400000000001"/>
        <n v="16533.0"/>
        <n v="14553.0"/>
        <n v="11800.800000000001"/>
        <n v="7009.2"/>
        <n v="9264.71376"/>
        <n v="7853.1372"/>
        <n v="6173.86076"/>
        <n v="9939.3424"/>
        <n v="5543.0948"/>
        <n v="3153.8298"/>
        <n v="6365.00196"/>
        <n v="6976.6538"/>
        <n v="4201.11104"/>
        <n v="4318.8992"/>
        <n v="8853.74336"/>
        <n v="4750.78912"/>
        <n v="7067.2896"/>
        <n v="6282.0352"/>
        <n v="13290.43072"/>
        <n v="9521.2096"/>
        <n v="8441.4848"/>
        <n v="8127.383040000001"/>
        <n v="5300.4672"/>
        <n v="3926.272"/>
        <n v="785.2544"/>
        <n v="4181.47968"/>
        <n v="8304.06528"/>
        <n v="7852.544"/>
        <n v="9815.68"/>
        <n v="10613.02"/>
        <n v="10943.09"/>
        <n v="3588.03"/>
        <n v="6804.52"/>
        <n v="2407.5"/>
        <n v="7195.75"/>
        <n v="7206.2"/>
        <n v="11997.800000000001"/>
        <n v="13740.74"/>
        <n v="11989.77"/>
        <n v="14282.12"/>
        <n v="13354.04"/>
        <n v="2167.83"/>
        <n v="2120.2776000000003"/>
        <n v="2790.3069"/>
        <n v="2172.6"/>
        <n v="2566.65"/>
        <n v="2044.8000000000002"/>
        <n v="6070.5"/>
        <n v="2130.0"/>
        <n v="1980.9"/>
        <n v="7304.115"/>
        <n v="1550.0549999999998"/>
        <n v="4006.8599999999997"/>
        <n v="15445.365000000002"/>
        <n v="4492.8"/>
        <n v="6659.055"/>
        <n v="11764.935000000001"/>
        <n v="11199.044999999998"/>
        <n v="2048.865"/>
        <n v="3705.9750000000004"/>
        <n v="4584.06"/>
        <n v="5481.84"/>
        <n v="3959.67"/>
        <n v="4339.92"/>
        <n v="3564.99"/>
        <n v="10729.29"/>
        <n v="16307.46"/>
        <n v="6584.76"/>
        <n v="11283.869999999999"/>
        <n v="145.86"/>
        <n v="70.59"/>
        <n v="15679.95"/>
        <n v="10010.325"/>
        <n v="9694.23"/>
        <n v="5432.115"/>
        <n v="8014.305"/>
        <n v="10817.43"/>
        <n v="792.2850000000001"/>
        <n v="7351.889999999999"/>
        <n v="18487.95"/>
        <n v="6544.395"/>
        <n v="6251.700000000001"/>
        <n v="13474.11"/>
        <n v="5120.504999999999"/>
        <n v="14830.14"/>
        <n v="12560.73"/>
        <n v="5278.455"/>
        <n v="7556.25"/>
        <n v="12714.195"/>
        <n v="16431.285"/>
        <n v="5681.6876999999995"/>
        <n v="3656.8653"/>
        <n v="5584.7172"/>
        <n v="6703.697999999999"/>
        <n v="6050.5674"/>
        <n v="2252.85"/>
        <n v="11269.3434"/>
        <n v="15889.057200000001"/>
        <n v="12860.2473"/>
        <n v="6249.4059"/>
        <n v="17213.1453"/>
        <n v="11558.1"/>
        <n v="6210.03"/>
        <n v="9353.528086"/>
        <n v="14634.492526500002"/>
        <n v="10120.016126500002"/>
        <n v="9101.3793792"/>
        <n v="5162.723812"/>
        <n v="3367.7168028"/>
        <n v="13379.884"/>
        <n v="8418.814154"/>
        <n v="4278.5046208"/>
        <n v="14718.4458236"/>
        <n v="7952.2713088"/>
        <n v="9069.688320000001"/>
        <n v="7461.4873088"/>
        <n v="4711.7227136"/>
        <n v="5109.06144"/>
        <n v="13408.4151936"/>
        <n v="12860.8965632"/>
        <n v="7853.3292544000005"/>
        <n v="7853.1329408"/>
        <n v="10642.7491968"/>
        <n v="4884.282368"/>
        <n v="7854.703449600001"/>
        <n v="6957.1576704"/>
        <n v="13815.7659136"/>
        <n v="7892.9846016"/>
        <n v="9990.0408"/>
        <n v="6372.5"/>
        <n v="7199.774299999999"/>
        <n v="9999.9124"/>
        <n v="6299.7759"/>
        <n v="5999.8554"/>
        <n v="11999.7808"/>
        <n v="6502.397999999999"/>
        <n v="7199.8509"/>
        <n v="13999.755"/>
        <n v="5192.0"/>
        <n v="15162.9324"/>
        <n v="15211.774500000001"/>
        <n v="12956.385000000002"/>
        <n v="4799.995199999999"/>
        <n v="5430.8148"/>
        <n v="2282.1156"/>
        <n v="2334.7629"/>
        <n v="2526.471"/>
        <n v="1384.5"/>
        <n v="2705.1"/>
        <n v="3578.4"/>
        <n v="7802.145"/>
        <n v="7220.07"/>
        <n v="18479.955"/>
        <n v="11503.439999999999"/>
        <n v="519.285"/>
        <n v="3601.0649999999996"/>
        <n v="1776.8400000000001"/>
        <n v="6051.825000000001"/>
        <n v="4567.875"/>
        <n v="12849.915"/>
        <n v="4043.13"/>
        <n v="13261.169999999998"/>
        <n v="9795.24"/>
        <n v="12285.779999999999"/>
        <n v="7976.280000000001"/>
        <n v="4233.645"/>
        <n v="6610.695"/>
        <n v="3922.425"/>
        <n v="1520.025"/>
        <n v="6018.285"/>
        <n v="4838.145"/>
        <n v="4819.815"/>
        <n v="13290.810000000001"/>
        <n v="2974.5299999999997"/>
        <n v="7800.780000000001"/>
        <n v="13885.169999999998"/>
        <n v="14043.509999999998"/>
        <n v="5458.635"/>
        <n v="10122.255000000001"/>
        <n v="7832.5650000000005"/>
        <n v="9874.41"/>
        <n v="11997.375"/>
        <n v="11814.465"/>
        <n v="4557.54"/>
        <n v="14393.925"/>
        <n v="5850.389999999999"/>
        <n v="12880.529999999999"/>
        <n v="16136.835"/>
        <n v="7291.049999999999"/>
        <n v="15816.060000000001"/>
        <n v="3634.995"/>
        <n v="0.195"/>
        <n v="6823.83"/>
        <n v="11880.765"/>
        <n v="13336.05"/>
        <n v="7766.459999999999"/>
        <n v="15465.645"/>
        <n v="12017.849999999999"/>
        <n v="5642.91"/>
        <n v="13650.195"/>
        <n v="4281.225"/>
        <n v="5445.959999999999"/>
        <n v="13630.695"/>
        <n v="11004.240000000002"/>
        <n v="14438.189999999999"/>
        <n v="7254.0"/>
        <n v="6992.895"/>
        <n v="10743.915"/>
        <n v="15477.8631"/>
        <n v="7072.5777"/>
        <n v="7443.220499999999"/>
        <n v="5668.7583"/>
        <n v="19414.6695"/>
        <n v="15711.3759"/>
        <n v="8423.7"/>
        <n v="12302.7159"/>
        <n v="8718.7254"/>
        <n v="8423.8959"/>
        <n v="424.7112"/>
        <n v="12302.52"/>
        <n v="6724.0716"/>
        <n v="9795.0"/>
        <n v="16459.9098"/>
        <n v="15084.691799999999"/>
        <n v="9246.48"/>
        <n v="15084.4959"/>
        <n v="8757.8896265"/>
        <n v="5642.317142"/>
        <n v="13096.8462975"/>
        <n v="9924.648268500001"/>
        <n v="12365.578956500001"/>
        <n v="9049.579287"/>
        <n v="6767.628220500001"/>
        <n v="6457.8965832"/>
        <n v="4471.9395152"/>
        <n v="12979.2520448"/>
        <n v="8245.1712"/>
        <n v="8670.386457600001"/>
        <n v="16882.9696"/>
        <n v="7728.081177600001"/>
        <n v="7449.3158656"/>
        <n v="9226.7392"/>
        <n v="7019.5853952"/>
        <n v="4946.7100928"/>
        <n v="7558.2699136"/>
        <n v="7619.912384"/>
        <n v="12666.7424128"/>
        <n v="5660.898969600001"/>
        <n v="14724.501568"/>
        <n v="7856.4702720000005"/>
        <n v="8694.9256576"/>
        <n v="7095.3624448"/>
        <n v="8349.021094400001"/>
        <n v="6893.3557504"/>
        <n v="13349.5211136"/>
        <n v="7852.9366272"/>
        <n v="5530.154112"/>
        <n v="7199.935000000001"/>
        <n v="3672.6188"/>
        <n v="8399.890800000001"/>
        <n v="3839.836"/>
        <n v="17279.8158"/>
        <n v="3597.3199999999997"/>
        <n v="1763.8344"/>
        <n v="2049.2487"/>
        <n v="3038.3586"/>
        <n v="3397.35"/>
        <n v="2055.4500000000003"/>
        <n v="2630.55"/>
        <n v="3839.64"/>
        <n v="4407.75"/>
        <n v="7836.0"/>
        <n v="12322.11"/>
        <n v="3741.69"/>
        <n v="2487.93"/>
        <n v="1723.92"/>
        <n v="11244.66"/>
        <n v="58.769999999999996"/>
        <n v="4348.98"/>
        <n v="11264.25"/>
        <n v="3545.79"/>
        <n v="2135.31"/>
        <n v="548.52"/>
        <n v="11362.2"/>
        <n v="1919.82"/>
        <n v="6405.93"/>
        <n v="6092.49"/>
        <n v="1821.87"/>
        <n v="2938.5"/>
        <n v="5132.58"/>
        <n v="4682.01"/>
        <n v="11832.36"/>
        <n v="13086.12"/>
        <n v="6758.55"/>
        <n v="4819.14"/>
        <n v="176.31"/>
        <n v="12694.32"/>
        <n v="4760.37"/>
        <n v="7757.64"/>
        <n v="4329.39"/>
        <n v="5367.66"/>
        <n v="16357.65"/>
        <n v="8776.32"/>
        <n v="5622.33"/>
        <n v="12126.21"/>
        <n v="8247.39"/>
        <n v="10323.93"/>
        <n v="9599.1"/>
        <n v="6954.45"/>
        <n v="1508.43"/>
        <n v="8129.85"/>
        <n v="9187.71"/>
        <n v="10559.01"/>
        <n v="6327.57"/>
        <n v="15182.25"/>
        <n v="11989.08"/>
        <n v="3349.89"/>
        <n v="4192.26"/>
        <n v="7052.4"/>
        <n v="16024.619999999999"/>
        <n v="6464.7"/>
        <n v="8090.67"/>
        <n v="17631.0"/>
        <n v="5583.15"/>
        <n v="11754.0"/>
        <n v="7111.17"/>
        <n v="10994.306750000002"/>
        <n v="7530.61365"/>
        <n v="7072.2244"/>
        <n v="12424.178"/>
        <n v="10589.22248"/>
        <n v="13131.40044"/>
        <n v="12997.6016"/>
        <n v="7656.2304"/>
        <n v="9246.370560000001"/>
        <n v="15155.40992"/>
        <n v="11778.816"/>
        <n v="5575.30624"/>
        <n v="10208.307200000001"/>
        <n v="8048.8576"/>
        <n v="7106.552320000001"/>
        <n v="11464.714240000001"/>
        <n v="7204.70912"/>
        <n v="7322.4972800000005"/>
        <n v="7734.755840000001"/>
        <n v="4534.844160000001"/>
        <n v="9030.4256"/>
        <n v="7715.12448"/>
        <n v="11091.7184"/>
        <n v="4024.4288"/>
        <n v="13832.82"/>
        <n v="8389.35"/>
        <n v="12000.3"/>
        <n v="7179.3"/>
        <n v="7197.12"/>
        <n v="2510.3999999999996"/>
        <n v="7187.6"/>
        <n v="7199.7783"/>
        <n v="4899.906"/>
        <n v="5852.06"/>
        <n v="10070.74"/>
        <n v="9604.98"/>
        <n v="6009.34"/>
        <n v="9980.1"/>
        <n v="11617.86"/>
        <n v="9612.21"/>
        <n v="3596.45"/>
        <n v="9990.199999999999"/>
        <n v="6353.099999999999"/>
        <n v="2560.1373"/>
        <n v="2147.2506"/>
        <n v="3386.7000000000003"/>
        <n v="1224.75"/>
        <n v="4547.55"/>
        <n v="4643.400000000001"/>
        <n v="2769.0"/>
        <n v="3450.6"/>
        <n v="6543.06"/>
        <n v="1430.07"/>
        <n v="1018.68"/>
        <n v="8697.96"/>
        <n v="15750.36"/>
        <n v="6680.19"/>
        <n v="5348.07"/>
        <n v="10088.85"/>
        <n v="13850.13"/>
        <n v="9697.05"/>
        <n v="6641.01"/>
        <n v="6190.44"/>
        <n v="7933.95"/>
        <n v="2605.47"/>
        <n v="14143.98"/>
        <n v="3173.58"/>
        <n v="1371.3"/>
        <n v="14006.85"/>
        <n v="4388.16"/>
        <n v="3271.53"/>
        <n v="6915.2699999999995"/>
        <n v="2154.9"/>
        <n v="8149.44"/>
        <n v="7013.22"/>
        <n v="4446.93"/>
        <n v="7816.41"/>
        <n v="959.91"/>
        <n v="14261.52"/>
        <n v="9990.9"/>
        <n v="2723.0099999999998"/>
        <n v="5759.46"/>
        <n v="1625.97"/>
        <n v="9951.72"/>
        <n v="14790.45"/>
        <n v="9089.76"/>
        <n v="8541.24"/>
        <n v="16553.55"/>
        <n v="13791.36"/>
        <n v="12792.27"/>
        <n v="8795.91"/>
        <n v="11636.46"/>
        <n v="5191.35"/>
        <n v="15730.77"/>
        <n v="14868.81"/>
        <n v="14555.37"/>
        <n v="10225.98"/>
        <n v="5034.63"/>
        <n v="8031.9"/>
        <n v="6347.16"/>
        <n v="18101.16"/>
        <n v="5602.74"/>
        <n v="8306.16"/>
        <n v="13223.25"/>
        <n v="10696.14"/>
        <n v="14692.5"/>
        <n v="15769.95"/>
        <n v="16248.223250000001"/>
        <n v="3794.4952500000004"/>
        <n v="4475.5585"/>
        <n v="15177.981000000002"/>
        <n v="16380.80084"/>
        <n v="5734.236"/>
        <n v="7263.3656"/>
        <n v="4778.53"/>
        <n v="9671.74472"/>
        <n v="7454.5068"/>
        <n v="2591.33952"/>
        <n v="14429.0496"/>
        <n v="7989.96352"/>
        <n v="6949.50144"/>
        <n v="6851.34464"/>
        <n v="4397.42464"/>
        <n v="7970.33216"/>
        <n v="7401.02272"/>
        <n v="8677.06112"/>
        <n v="18080.48256"/>
        <n v="2944.704"/>
        <n v="8461.11616"/>
        <n v="2504.7000000000003"/>
        <n v="9916.0"/>
        <n v="5995.07"/>
        <n v="5478.0"/>
        <n v="9596.16"/>
        <n v="8398.38"/>
        <n v="4985.75"/>
        <n v="8396.64"/>
        <n v="9589.38"/>
        <n v="9744.84"/>
        <n v="8393.28"/>
        <n v="4085.9100000000003"/>
        <n v="2267.73"/>
        <n v="2843.55"/>
        <n v="2673.15"/>
        <n v="2587.9500000000003"/>
        <n v="13321.2"/>
        <n v="7032.81"/>
        <n v="12184.98"/>
        <n v="13438.74"/>
        <n v="5387.25"/>
        <n v="11518.92"/>
        <n v="16592.73"/>
        <n v="3487.02"/>
        <n v="3780.87"/>
        <n v="1390.89"/>
        <n v="3820.05"/>
        <n v="9657.87"/>
        <n v="4055.13"/>
        <n v="15515.28"/>
        <n v="6033.72"/>
        <n v="15436.92"/>
        <n v="5974.95"/>
        <n v="16396.829999999998"/>
        <n v="6562.65"/>
        <n v="7228.71"/>
        <n v="11871.539999999999"/>
        <n v="6895.68"/>
        <n v="8854.68"/>
        <n v="6170.85"/>
        <n v="12909.81"/>
        <n v="12988.17"/>
        <n v="10265.16"/>
        <n v="6229.62"/>
        <n v="10813.68"/>
        <n v="14907.99"/>
        <n v="5935.7699999999995"/>
        <n v="11773.59"/>
        <n v="2958.09"/>
        <n v="15534.869999999999"/>
        <n v="16063.8"/>
        <n v="7992.72"/>
        <n v="3193.17"/>
        <n v="10245.57"/>
        <n v="4897.5"/>
        <n v="14751.27"/>
        <n v="3697.2005000000004"/>
        <n v="13329.38075"/>
        <n v="6771.7146"/>
        <n v="9671.098150000002"/>
        <n v="1945.8950000000002"/>
        <n v="5179.92652"/>
        <n v="5925.3772"/>
        <n v="7626.53388"/>
        <n v="7891.8067200000005"/>
        <n v="7931.06944"/>
        <n v="8147.0144"/>
        <n v="7008.39552"/>
        <n v="8932.2688"/>
        <n v="6203.50976"/>
        <n v="6812.0819200000005"/>
        <n v="17687.85536"/>
        <n v="8716.323840000001"/>
        <n v="7950.7008000000005"/>
        <n v="4829.31456"/>
        <n v="9266.00192"/>
        <n v="8500.37888"/>
        <n v="14723.52"/>
        <n v="7204.34"/>
        <n v="6002.1"/>
        <n v="4858.0"/>
        <n v="11162.74"/>
        <n v="12311.17"/>
        <n v="1745.6526000000001"/>
        <n v="2811.6"/>
        <n v="6836.91"/>
        <n v="18022.8"/>
        <n v="13360.38"/>
        <n v="1684.74"/>
        <n v="6856.5"/>
        <n v="1704.33"/>
        <n v="8600.01"/>
        <n v="4662.42"/>
        <n v="2703.42"/>
        <n v="4877.91"/>
        <n v="5543.97"/>
        <n v="8110.26"/>
        <n v="2997.27"/>
        <n v="11851.95"/>
        <n v="3937.59"/>
        <n v="7209.12"/>
        <n v="12948.99"/>
        <n v="10030.08"/>
        <n v="391.8"/>
        <n v="11068.35"/>
        <n v="6288.39"/>
        <n v="4936.68"/>
        <n v="7875.18"/>
        <n v="14437.83"/>
        <n v="13340.789999999999"/>
        <n v="3389.07"/>
        <n v="6738.96"/>
        <n v="10892.039999999999"/>
        <n v="9364.02"/>
        <n v="10421.88"/>
        <n v="12459.24"/>
        <n v="2781.78"/>
        <n v="16964.94"/>
        <n v="7502.97"/>
        <n v="3702.5099999999998"/>
        <n v="6974.04"/>
        <n v="7738.05"/>
        <n v="7463.79"/>
        <n v="9011.4"/>
        <n v="8521.65"/>
        <n v="3898.41"/>
        <n v="10417.1954"/>
        <n v="9537.94588"/>
        <n v="5351.9536"/>
        <n v="2790.66152"/>
        <n v="5944.49132"/>
        <n v="5504.86656"/>
        <n v="5868.03484"/>
        <n v="16743.96912"/>
        <n v="3956.62284"/>
        <n v="5123.78496"/>
        <n v="5005.9968"/>
        <n v="7616.967680000001"/>
        <n v="1276.0384000000001"/>
        <n v="4633.00096"/>
        <n v="7028.02688"/>
        <n v="8323.69664"/>
        <n v="7911.43808"/>
        <n v="7263.6032000000005"/>
        <n v="4417.0560000000005"/>
        <n v="7459.9168"/>
        <n v="8893.006080000001"/>
        <n v="9364.158720000001"/>
        <n v="10404.6208"/>
        <n v="5997.599999999999"/>
        <n v="5327.95"/>
        <n v="4993.01"/>
        <n v="6899.9098"/>
        <n v="5299.9965"/>
        <n v="9851.779999999999"/>
        <n v="4792.77"/>
        <n v="11799.46"/>
        <n v="17745.0"/>
        <n v="5290.38"/>
        <n v="1369.5"/>
        <n v="2397.54"/>
        <n v="11012.33"/>
        <n v="599.4"/>
        <n v="2049.8481"/>
        <n v="3226.9500000000003"/>
        <n v="2353.65"/>
        <n v="19208.94884622"/>
        <n v="13477.92"/>
        <n v="9520.74"/>
        <n v="15887.49"/>
        <n v="16005.03"/>
        <n v="5700.69"/>
        <n v="1038.27"/>
        <n v="2899.32"/>
        <n v="4133.49"/>
        <n v="4525.29"/>
        <n v="4368.57"/>
        <n v="6386.34"/>
        <n v="5681.1"/>
        <n v="2566.29"/>
        <n v="3859.23"/>
        <n v="4701.6"/>
        <n v="13262.43"/>
        <n v="11499.33"/>
        <n v="14398.65"/>
        <n v="13869.72"/>
        <n v="8678.37"/>
        <n v="235.07999999999998"/>
        <n v="9030.99"/>
        <n v="8913.45"/>
        <n v="14300.7"/>
        <n v="2546.7"/>
        <n v="11969.49"/>
        <n v="7855.59"/>
        <n v="16671.09"/>
        <n v="5524.38"/>
        <n v="9638.28"/>
        <n v="5877.0"/>
        <n v="12655.14"/>
        <n v="16318.47"/>
        <n v="4779.96"/>
        <n v="7718.46"/>
        <n v="9324.84"/>
        <n v="6503.88"/>
        <n v="15084.3"/>
        <n v="5210.94"/>
        <n v="13007.76"/>
        <n v="15280.2"/>
        <n v="12733.5"/>
        <n v="19472.46"/>
        <n v="4505.7"/>
        <n v="5446.0199999999995"/>
        <n v="16220.52"/>
        <n v="12806.4604"/>
        <n v="10665.67896"/>
        <n v="11430.24376"/>
        <n v="3344.971"/>
        <n v="5447.5242"/>
        <n v="16745.55008"/>
        <n v="8696.69248"/>
        <n v="12564.0704"/>
        <n v="5104.153600000001"/>
        <n v="13368.95616"/>
        <n v="7361.76"/>
        <n v="12269.6"/>
        <n v="6576.5056"/>
        <n v="6183.8784000000005"/>
        <n v="10424.25216"/>
        <n v="10267.201280000001"/>
        <n v="11072.08704"/>
        <n v="6597.36"/>
        <n v="3597.75"/>
        <m/>
        <n v="3608.7"/>
        <n v="9956.0"/>
        <n v="1294.28"/>
        <n v="13204.44"/>
        <n v="9598.5"/>
        <n v="7430.43"/>
        <n v="11988.9"/>
        <n v="9023.0"/>
        <n v="10647.140000000001"/>
        <n v="10002.640000000001"/>
        <n v="10070.01"/>
        <n v="1969.7283"/>
        <n v="2356.5411"/>
        <n v="2438.1594"/>
        <n v="3109.8"/>
        <n v="2215.2000000000003"/>
        <n v="1885.05"/>
        <n v="2737.05"/>
        <n v="3141.75"/>
        <n v="2992.65"/>
        <n v="12709.850400000001"/>
        <n v="10591.542000000001"/>
        <n v="11650.6962"/>
        <n v="13769.0046"/>
        <n v="13264.42353912"/>
        <n v="10121.56956"/>
        <n v="6107.8437"/>
        <n v="4595.42526"/>
        <n v="5448.58438"/>
        <n v="14891.504640000001"/>
        <n v="8260.13148"/>
        <n v="14678.214860000002"/>
        <n v="9617.43008"/>
        <n v="2229.8477000000003"/>
        <n v="11459.47818"/>
        <n v="7562.092200000001"/>
        <n v="6728.323060000001"/>
        <n v="1454.2485000000001"/>
        <n v="5060.78478"/>
        <n v="4265.7956"/>
        <n v="1919.6080200000001"/>
        <n v="3005.4469000000004"/>
        <n v="7775.38198"/>
        <n v="13049.456540000001"/>
        <n v="3722.8761600000003"/>
        <n v="1589.97836"/>
        <n v="13088.2365"/>
        <n v="11808.49782"/>
        <n v="12118.737500000001"/>
        <n v="3994.33588"/>
        <n v="5429.1944"/>
        <n v="426.57956"/>
        <n v="10373.6393"/>
        <n v="9501.0902"/>
        <n v="5196.51464"/>
        <n v="4110.67576"/>
        <n v="2326.7976000000003"/>
        <n v="13572.986"/>
        <n v="15046.62447999992"/>
        <n v="7290.632479999962"/>
        <n v="523.5294599999972"/>
        <n v="6185.403619999967"/>
        <n v="4905.664939999974"/>
        <n v="10140.959539999947"/>
        <n v="4808.715039999975"/>
        <n v="5371.024459999971"/>
        <n v="14077.125479999926"/>
        <n v="2171.6777599999887"/>
        <n v="6747.713039999964"/>
        <n v="12445.55344"/>
        <n v="10969.9496"/>
        <n v="1300.8612799999999"/>
        <n v="7183.8607999999995"/>
        <n v="8348.8112"/>
        <n v="8873.03888"/>
        <n v="12464.96928"/>
        <n v="19417.781584"/>
        <n v="7378.0192"/>
        <n v="12426.1376"/>
        <n v="6931.454879999999"/>
        <n v="5747.08864"/>
        <n v="5475.26688"/>
        <n v="3339.52448"/>
        <n v="5902.41536"/>
        <n v="15202.602719999999"/>
        <n v="4349.14816"/>
        <n v="16988.86"/>
        <n v="12037.8208"/>
        <n v="1164.9504"/>
        <n v="14018.23648"/>
        <n v="9707.92"/>
        <n v="4562.7224"/>
        <n v="7300.35584"/>
        <n v="10678.712"/>
        <n v="9377.85072"/>
        <n v="7688.67264"/>
        <n v="15314.193650000001"/>
        <n v="10371.620350000001"/>
        <n v="12648.317500000001"/>
        <n v="13504.511300000002"/>
        <n v="6752.255650000001"/>
        <n v="6596.58405"/>
        <n v="10605.127750000001"/>
        <n v="11636.4521"/>
        <n v="9145.7065"/>
        <n v="6125.6"/>
        <n v="16005.6"/>
        <n v="1185.6000000000001"/>
        <n v="14187.68"/>
        <n v="5947.76"/>
        <n v="9208.16"/>
        <n v="6263.92"/>
        <n v="11362.0"/>
        <n v="1580.8000000000002"/>
        <n v="5394.4800000000005"/>
        <n v="8595.6"/>
        <n v="8417.3944008"/>
        <n v="9703.8473"/>
        <n v="6733.2818"/>
        <n v="7692.1803434"/>
        <n v="4707.5541667"/>
        <n v="16041.6478131"/>
        <n v="7625.2436008"/>
        <n v="11999.896393800002"/>
        <n v="1703.12422"/>
        <n v="3168.6032"/>
        <n v="5049.96135"/>
        <n v="5347.0179"/>
        <n v="5228.19528"/>
        <n v="7683.86276"/>
        <n v="2999.5899999999997"/>
        <n v="9980.73"/>
        <n v="7604.74"/>
        <n v="4811.5199999999995"/>
        <n v="7432.74"/>
        <n v="5994.24"/>
        <n v="4798.71"/>
        <n v="2400.02"/>
        <n v="10000.43"/>
        <n v="1964.8200000000002"/>
        <n v="5877.599999999999"/>
        <n v="8382.4"/>
        <n v="12475.0"/>
        <n v="7491.89"/>
        <n v="7499.9172"/>
        <n v="6299.7462000000005"/>
        <n v="4796.94"/>
        <n v="3842.71"/>
        <n v="7173.24"/>
        <n v="5996.25"/>
        <n v="16783.35"/>
        <n v="1492.3999999999999"/>
        <n v="3046.9500000000003"/>
        <n v="1738.26"/>
        <n v="1808.19"/>
        <n v="2683.8"/>
        <n v="2289.75"/>
        <n v="3589.05"/>
        <n v="3184.35"/>
        <n v="14639.4349"/>
        <n v="3587.1463000000003"/>
        <n v="4925.0549200000005"/>
        <n v="4963.83488"/>
        <n v="9714.379980000002"/>
        <n v="3761.65612"/>
        <n v="2152.28778"/>
        <n v="9888.8898"/>
        <n v="9791.939900000001"/>
        <n v="4498.47536"/>
        <n v="8919.390800000001"/>
        <n v="4188.235680000001"/>
        <n v="6495.643300000001"/>
        <n v="7755.992"/>
        <n v="9733.769960000001"/>
        <n v="13902.615660000001"/>
        <n v="11905.44772"/>
        <n v="11052.2886"/>
        <n v="6650.76314"/>
        <n v="7717.21204"/>
        <n v="13766.885800000002"/>
        <n v="8085.621660000001"/>
        <n v="10955.3387"/>
        <n v="7755.991999999959"/>
        <n v="9617.43007999995"/>
        <n v="7833.551919999959"/>
        <n v="5215.904619999973"/>
        <n v="5972.113839999969"/>
        <n v="6592.593199999966"/>
        <n v="16093.683399999916"/>
        <n v="8628.541099999955"/>
        <n v="4362.745499999977"/>
        <n v="7659.04209999996"/>
        <n v="15240.52427999992"/>
        <n v="15608.933899999918"/>
        <n v="5448.584379999971"/>
        <n v="12894.336699999933"/>
        <n v="10606.319059999945"/>
        <n v="10315.469359999946"/>
        <n v="7057.952719999963"/>
        <n v="7891.721859999959"/>
        <n v="9694.989999999949"/>
        <n v="12661.656939999933"/>
        <n v="10082.789599999947"/>
        <n v="3877.9959999999596"/>
        <n v="16578.43289999983"/>
        <n v="8717.71216"/>
        <n v="718.38608"/>
        <n v="1281.44544"/>
        <n v="7397.435039999999"/>
        <n v="8737.127999999999"/>
        <n v="10096.236799999999"/>
        <n v="5339.356"/>
        <n v="15804.49376"/>
        <n v="18542.1272"/>
        <n v="4465.6431999999995"/>
        <n v="13163.93952"/>
        <n v="15455.00864"/>
        <n v="11164.108"/>
        <n v="11358.2664"/>
        <n v="7785.75184"/>
        <n v="11649.503999999999"/>
        <n v="13105.692"/>
        <n v="5533.5144"/>
        <n v="9768.3929"/>
        <n v="5837.685"/>
        <n v="9262.460200000001"/>
        <n v="3891.7900000000004"/>
        <n v="12191.92"/>
        <n v="11875.76"/>
        <n v="4663.360000000001"/>
        <n v="6599.84"/>
        <n v="5888.4800000000005"/>
        <n v="7209.9585439"/>
        <n v="7205.7997522000005"/>
        <n v="4649.925196"/>
        <n v="14179.49932"/>
        <n v="8476.4096354"/>
        <n v="5050.5554631"/>
        <n v="7704.8547562"/>
        <n v="4486.1480181"/>
        <n v="4654.4800631"/>
        <n v="4742.4088019"/>
        <n v="13956.63"/>
        <n v="5988.99"/>
        <n v="5982.9"/>
        <n v="4827.48"/>
        <n v="4804.45"/>
        <n v="11990.44"/>
        <n v="9994.6"/>
        <n v="11626.78"/>
        <n v="4802.6"/>
        <n v="5747.7"/>
        <n v="13766.52"/>
        <n v="4800.6"/>
        <n v="9996.0"/>
        <n v="14525.550000000001"/>
        <n v="12322.84"/>
        <n v="2022.0759"/>
        <n v="3013.9500000000003"/>
        <n v="1608.15"/>
        <n v="14930.2846"/>
        <n v="9113.2906"/>
        <n v="6883.442900000001"/>
        <n v="6515.033280000001"/>
        <n v="6301.7435000000005"/>
        <n v="5816.994000000001"/>
        <n v="17082.57238"/>
        <n v="12099.347520000001"/>
        <n v="13379.086200000002"/>
        <n v="8337.6914"/>
        <n v="8182.57156"/>
        <n v="9850.109840000001"/>
        <n v="2695.2072200000002"/>
        <n v="3024.8368800000003"/>
        <n v="12894.336700000002"/>
        <n v="12991.286600000001"/>
        <n v="9190.85052"/>
        <n v="2443.1374800000003"/>
        <n v="4420.915440000001"/>
        <n v="5467.97436"/>
        <n v="5778.214040000001"/>
        <n v="5836.3839800000005"/>
        <n v="2520.6974"/>
        <n v="9830.719860000001"/>
        <n v="3703.4861800000003"/>
        <n v="13204.57638"/>
        <n v="6398.6934"/>
        <n v="12231.9792"/>
        <n v="13921.15728"/>
        <n v="18445.048"/>
        <n v="5630.5936"/>
        <n v="6950.87072"/>
        <n v="8368.22704"/>
        <n v="14574.753550000001"/>
        <n v="6810.632500000001"/>
        <n v="4728.524850000001"/>
        <n v="3366.3983500000004"/>
        <n v="8496.800000000001"/>
        <n v="9168.640000000001"/>
        <n v="11599.12"/>
        <n v="1817.92"/>
        <n v="1363.44"/>
        <n v="9880.0"/>
        <n v="9287.2"/>
        <n v="5941.131"/>
        <n v="12476.3751"/>
        <n v="7129.3572"/>
        <n v="9307.7719"/>
        <n v="7664.05899"/>
        <n v="8317.5834"/>
        <n v="8218.56455"/>
        <n v="16338.11025"/>
        <n v="5446.03675"/>
        <n v="3228.01451"/>
        <n v="4990.55004"/>
        <n v="7525.4326"/>
        <n v="4950.9425"/>
        <n v="8515.6211"/>
        <n v="4970.74627"/>
        <n v="4733.10103"/>
        <n v="7723.4703"/>
        <n v="3901.34269"/>
        <n v="3960.754"/>
        <n v="15364.880000000001"/>
        <n v="6009.849999999999"/>
        <n v="2390.42"/>
        <n v="13122.02"/>
        <n v="5048.63"/>
        <n v="3566.4300000000003"/>
        <n v="2361.0366"/>
        <n v="1570.5883800000001"/>
        <n v="5002.61484"/>
        <n v="10858.3888"/>
        <n v="1977.7779600000001"/>
        <n v="6631.37316"/>
        <n v="4634.205220000001"/>
        <n v="930.7190400000001"/>
        <n v="2132.8978"/>
        <n v="9947.05974"/>
        <n v="5157.7346800000005"/>
        <n v="7174.292600000001"/>
        <n v="12797.3868"/>
        <n v="7484.53228"/>
        <n v="4789.32506"/>
        <n v="11575.818060000001"/>
        <n v="11013.50864"/>
        <n v="4227.0156400000005"/>
        <n v="8163.18158"/>
        <n v="12642.26696"/>
        <n v="1027.66894"/>
        <n v="6844.66294"/>
        <n v="10005.22968"/>
        <n v="6941.612840000001"/>
        <n v="7814.161940000001"/>
        <n v="11614.598020000001"/>
        <n v="6825.27296"/>
        <n v="5293.46454"/>
        <n v="7523.31224"/>
        <n v="3412.63648"/>
        <n v="8841.830880000001"/>
        <n v="10334.85934"/>
        <n v="2210.4577200000003"/>
        <n v="10199.129480000001"/>
        <n v="12777.99682"/>
        <n v="11827.8878"/>
        <n v="15802.833700000001"/>
        <n v="14348.585200000001"/>
        <n v="13030.066560000001"/>
        <n v="6747.713040000001"/>
        <n v="14775.164760000001"/>
        <n v="7969.28178"/>
        <n v="12545.317060000001"/>
        <n v="2307.40762"/>
        <n v="7465.1423"/>
        <n v="9229.63048"/>
        <n v="16639.37488"/>
        <n v="6213.0688"/>
        <n v="19221.6816"/>
        <n v="13591.088"/>
        <n v="2737.63344"/>
        <n v="6310.148"/>
        <n v="12581.46432"/>
        <n v="19085.77072"/>
        <n v="13882.3256"/>
        <n v="11960.157439999999"/>
        <n v="11125.276319999999"/>
        <n v="1359.1088"/>
        <n v="776.6336"/>
        <n v="17474.255999999998"/>
        <n v="6970.28656"/>
        <n v="11377.68224"/>
        <n v="14367.721599999999"/>
        <n v="9243.001250000001"/>
        <n v="18427.62565"/>
        <n v="7744.6621000000005"/>
        <n v="13832.000000000002"/>
        <n v="6441.76"/>
        <n v="6501.040000000001"/>
        <n v="4643.6"/>
        <n v="7251.920000000001"/>
        <n v="1284.4"/>
        <n v="2292.1600000000003"/>
        <n v="2232.88"/>
        <n v="3141.84"/>
        <n v="1620.3200000000002"/>
        <n v="6995.040000000001"/>
        <n v="7267.98359"/>
        <n v="5148.9802"/>
        <n v="8911.6965"/>
        <n v="8495.81733"/>
        <n v="7881.90046"/>
        <n v="17090.65351"/>
        <n v="7327.3949"/>
        <n v="4436.0444800000005"/>
        <n v="7069.94589"/>
        <n v="8753.26634"/>
        <n v="8419.3747778"/>
        <n v="8990.91158"/>
        <n v="8119.5457"/>
        <n v="4673.68972"/>
        <n v="6139.1687"/>
        <n v="7347.19867"/>
        <n v="7656.660000000001"/>
        <n v="7209.4800000000005"/>
        <n v="12609.24"/>
        <n v="14411.78"/>
        <n v="5005.650000000001"/>
        <n v="8785.0"/>
        <n v="9998.76"/>
        <n v="19773.260000000002"/>
        <n v="6369.349999999999"/>
        <n v="3041.0559000000003"/>
        <n v="2170.7271"/>
        <n v="4258.9368"/>
        <n v="13262.74632"/>
        <n v="9055.12066"/>
        <n v="6689.543100000001"/>
        <n v="6359.91344"/>
        <n v="9636.82006"/>
        <n v="2288.01764"/>
        <n v="1493.02846"/>
        <n v="6786.493"/>
        <n v="6805.88298"/>
        <n v="5739.43408"/>
        <n v="12041.177580000001"/>
        <n v="5720.0441"/>
        <n v="2811.5471000000002"/>
        <n v="601.08938"/>
        <n v="1473.63848"/>
        <n v="542.91944"/>
        <n v="581.6994000000001"/>
        <n v="6902.832880000001"/>
        <n v="11944.22768"/>
        <n v="5894.55392"/>
        <n v="4304.57556"/>
        <n v="8143.7916000000005"/>
        <n v="6980.3928000000005"/>
        <n v="9772.549920000001"/>
        <n v="13476.036100000001"/>
        <n v="7736.60202"/>
        <n v="9249.02046"/>
        <n v="14038.34552"/>
        <n v="6166.01364"/>
        <n v="9985.8397"/>
        <n v="14542.485"/>
        <n v="12487.147120000001"/>
        <n v="6611.98318"/>
        <n v="4071.8958000000002"/>
        <n v="6592.5932"/>
        <n v="8066.231680000001"/>
        <n v="8958.17076"/>
        <n v="12603.487000000001"/>
        <n v="7329.41244"/>
        <n v="19099.1303"/>
        <n v="14445.535100000001"/>
        <n v="18168.41126"/>
        <n v="16035.513460000002"/>
        <n v="5235.2946"/>
        <n v="14057.7355"/>
        <n v="4517.86534"/>
        <n v="135.72986"/>
        <n v="8531.5912"/>
        <n v="2718.2176"/>
        <n v="7960.4944"/>
        <n v="6407.227199999999"/>
        <n v="12057.23664"/>
        <n v="12620.296"/>
        <n v="6115.9896"/>
        <n v="11610.67232"/>
        <n v="16697.6224"/>
        <n v="5048.118399999999"/>
        <n v="15241.4344"/>
        <n v="9222.524"/>
        <n v="14173.563199999999"/>
        <n v="13202.7712"/>
        <n v="10465.13776"/>
        <n v="15726.830399999999"/>
        <n v="14652.589350000002"/>
        <n v="13154.2502"/>
        <n v="9651.639200000001"/>
        <n v="14068.820850000002"/>
        <n v="6713.337750000001"/>
        <n v="8892.740150000001"/>
        <n v="10546.750900000001"/>
        <n v="8756.5275"/>
        <n v="7864.4800000000005"/>
        <n v="13575.12"/>
        <n v="5038.8"/>
        <n v="6007.040000000001"/>
        <n v="12844.000000000002"/>
        <n v="5644.07445"/>
        <n v="14021.069160000001"/>
        <n v="7802.68538"/>
        <n v="7287.78736"/>
        <n v="14357.73325"/>
        <n v="4812.31611"/>
        <n v="8773.07011"/>
        <n v="10198.94155"/>
        <n v="8931.50027"/>
        <n v="10297.9604"/>
        <n v="8812.67765"/>
        <n v="5683.68199"/>
        <n v="3605.0"/>
        <n v="11981.39"/>
        <n v="3622.5"/>
        <n v="4794.0"/>
        <n v="13199.76"/>
        <n v="13095.0"/>
        <n v="13330.710000000001"/>
        <n v="1647.5508"/>
        <n v="1822.65812"/>
        <n v="9016.3407"/>
        <n v="5390.4144400000005"/>
        <n v="12506.537100000001"/>
        <n v="3296.2966"/>
        <n v="2927.88698"/>
        <n v="2792.1571200000003"/>
        <n v="7290.63248"/>
        <n v="10082.7896"/>
        <n v="6146.62366"/>
        <n v="5623.0942000000005"/>
        <n v="4847.495"/>
        <n v="9520.48018"/>
        <n v="1357.2986"/>
        <n v="10489.97918"/>
        <n v="10218.519460000001"/>
        <n v="15085.40444"/>
        <n v="5952.72386"/>
        <n v="2462.5274600000002"/>
        <n v="349.01964000000004"/>
        <n v="407.18958000000003"/>
        <n v="16617.21286"/>
        <n v="6767.1030200000005"/>
        <n v="10645.099020000001"/>
        <n v="5913.9439"/>
        <n v="6340.52346"/>
        <n v="8492.81124"/>
        <n v="2637.03728"/>
        <n v="13301.52628"/>
        <n v="5564.924260000001"/>
        <n v="14096.51546"/>
        <n v="6069.0637400000005"/>
        <n v="17063.1824"/>
        <n v="5824.7519999999995"/>
        <n v="8542.9696"/>
        <n v="5145.1975999999995"/>
        <n v="12717.3752"/>
        <n v="13688.1672"/>
        <n v="11105.86048"/>
        <n v="7979.91024"/>
        <n v="12872.70192"/>
        <n v="17687.83024"/>
        <n v="10445.72192"/>
        <n v="16540.107500000002"/>
        <n v="11480.7805"/>
        <n v="9729.475"/>
        <n v="9009.49385"/>
        <n v="7978.169500000001"/>
        <n v="5954.438700000001"/>
        <n v="6693.8788"/>
        <n v="6849.5504"/>
        <n v="6538.207200000001"/>
        <n v="4446.0"/>
        <n v="8892.0"/>
        <n v="4940.0"/>
        <n v="4959.76"/>
        <n v="6244.160000000001"/>
        <n v="2825.6800000000003"/>
        <n v="13278.720000000001"/>
        <n v="2213.1200000000003"/>
        <n v="2608.32"/>
        <n v="1980.377"/>
        <n v="9149.34174"/>
        <n v="7149.16097"/>
        <n v="11743.63561"/>
        <n v="6416.42148"/>
        <n v="7485.82506"/>
        <n v="7248.17982"/>
        <n v="4039.96908"/>
        <n v="9050.32289"/>
        <n v="8297.77963"/>
        <n v="12060.495930000001"/>
        <n v="6871.90819"/>
        <n v="5010.35381"/>
        <n v="7921.508"/>
        <n v="8079.93816"/>
        <n v="10892.0735"/>
        <n v="6996.6"/>
        <n v="5987.320000000001"/>
        <n v="7203.46"/>
        <n v="9007.11"/>
        <n v="11281.41"/>
        <n v="16802.04"/>
        <n v="6872.25"/>
        <n v="12006.0"/>
        <n v="9991.2"/>
        <n v="5999.179999999999"/>
        <n v="2526.72"/>
        <n v="19979.5"/>
        <n v="16568.5"/>
        <n v="2907.6894"/>
        <n v="1920.3777"/>
        <n v="15659.1605"/>
        <n v="3567.75"/>
        <n v="2790.3"/>
        <n v="2502.75"/>
        <n v="2257.8"/>
        <n v="3035.25"/>
        <n v="2886.15"/>
        <n v="3301.5"/>
        <n v="2108.7000000000003"/>
        <n v="2875.5"/>
        <n v="3333.4500000000003"/>
        <n v="13185.1864"/>
        <n v="116.33988000000001"/>
        <n v="15570.153940000002"/>
        <n v="3432.02646"/>
        <n v="9345.970360000001"/>
        <n v="5700.65412"/>
        <n v="6573.20322"/>
        <n v="4808.71504"/>
        <n v="3121.7867800000004"/>
        <n v="10548.14912"/>
        <n v="3102.3968000000004"/>
        <n v="4711.76514"/>
        <n v="2268.62766"/>
        <n v="11284.96836"/>
        <n v="4731.15512"/>
        <n v="387.79960000000005"/>
        <n v="15957.95354"/>
        <n v="5642.48418"/>
        <n v="3839.2160400000002"/>
        <n v="8415.251320000001"/>
        <n v="4362.7455"/>
        <n v="8977.56074"/>
        <n v="3936.1659400000003"/>
        <n v="12021.787600000001"/>
        <n v="14600.65494"/>
        <n v="9093.90062"/>
        <n v="13398.476180000001"/>
        <n v="6321.13348"/>
        <n v="6456.863340000001"/>
        <n v="6204.793600000001"/>
        <n v="13340.306240000002"/>
        <n v="3897.3859800000005"/>
        <n v="16927.452540000002"/>
        <n v="3179.95672"/>
        <n v="11789.10784"/>
        <n v="8589.76114"/>
        <n v="3509.58638"/>
        <n v="5242.2768"/>
        <n v="10290.395199999999"/>
        <n v="9241.93984"/>
        <n v="11707.75152"/>
        <n v="3475.43536"/>
        <n v="7649.8409599999995"/>
        <n v="8504.13792"/>
        <n v="13222.187039999999"/>
        <n v="13494.0088"/>
        <n v="6504.3063999999995"/>
        <n v="11086.44464"/>
        <n v="2174.57408"/>
        <n v="9804.9992"/>
        <n v="19396.42416"/>
        <n v="17377.1768"/>
        <n v="7086.781599999999"/>
        <n v="7766.335999999999"/>
        <n v="14756.0384"/>
        <n v="6616.043000000001"/>
        <n v="6907.927250000001"/>
        <n v="11889.418450000001"/>
        <n v="11091.6015"/>
        <n v="3658.2826000000005"/>
        <n v="17084.9581"/>
        <n v="11013.765700000002"/>
        <n v="12152.400000000001"/>
        <n v="12033.84"/>
        <n v="1244.88"/>
        <n v="4525.04"/>
        <n v="7604.64768"/>
        <n v="8040.33062"/>
        <n v="13268.5259"/>
        <n v="7565.04014"/>
        <n v="9208.75305"/>
        <n v="4356.8294"/>
        <n v="8575.03241"/>
        <n v="4752.9048"/>
        <n v="8594.83618"/>
        <n v="4594.47464"/>
        <n v="8198.76078"/>
        <n v="8713.6588"/>
        <n v="4455.84825"/>
        <n v="3883.5"/>
        <n v="4811.29"/>
        <n v="1990.44"/>
        <n v="3612.6099999999997"/>
        <n v="4797.099999999999"/>
        <n v="6899.9494"/>
        <n v="14153.220000000001"/>
        <n v="6199.9099"/>
        <n v="2398.5499999999997"/>
        <n v="7191.0"/>
        <n v="5291.41"/>
        <n v="12010.75"/>
        <n v="6007.8"/>
        <n v="4998.92"/>
        <n v="2353.4442000000004"/>
        <n v="2670.327"/>
        <n v="3163.05"/>
        <n v="5165.25"/>
        <n v="2438.85"/>
        <n v="6279.2768"/>
        <n v="10910.24344"/>
        <n v="17562.3523"/>
        <n v="3885.30252"/>
        <n v="4022.6617"/>
        <n v="549.43672"/>
        <n v="5180.40336"/>
        <n v="2354.7288"/>
        <n v="4827.19404"/>
        <n v="6004.55844"/>
        <n v="1589.44194"/>
        <n v="4120.7754"/>
        <n v="11557.79386"/>
        <n v="3218.12936"/>
        <n v="1216.60988"/>
        <n v="15639.32378"/>
        <n v="7221.16832"/>
        <n v="12283.83524"/>
        <n v="883.0233000000001"/>
        <n v="3904.92526"/>
        <n v="14736.677740000001"/>
        <n v="8535.8919"/>
        <n v="4395.49376"/>
        <n v="12872.51744"/>
        <n v="10988.7344"/>
        <n v="10596.2796"/>
        <n v="10615.90234"/>
        <n v="3335.8658"/>
        <n v="8006.07792"/>
        <n v="5886.822"/>
        <n v="8045.3234"/>
        <n v="9929.10644"/>
        <n v="6966.0727"/>
        <n v="6122.29488"/>
        <n v="13578.93608"/>
        <n v="5670.97186"/>
        <n v="9811.37"/>
        <n v="6436.25872"/>
        <n v="5533.61268"/>
        <n v="14363.84568"/>
        <n v="9595.51986"/>
        <n v="9203.06506"/>
        <n v="6181.1631"/>
        <n v="13932.1454"/>
        <n v="7142.67736"/>
        <n v="6593.24064"/>
        <n v="3924.5480000000002"/>
        <n v="6926.82722"/>
        <n v="13834.0317"/>
        <n v="4032.0"/>
        <n v="10368.0"/>
        <n v="4416.0"/>
        <n v="16032.0"/>
        <n v="17088.0"/>
        <n v="13248.0"/>
        <n v="12768.0"/>
        <n v="16012.8"/>
        <n v="9216.0"/>
        <n v="11481.6"/>
        <n v="6758.4"/>
        <n v="14323.199999999999"/>
        <n v="17337.6"/>
        <n v="12672.0"/>
        <n v="10259.04867"/>
        <n v="7588.05375"/>
        <n v="4633.77149"/>
        <n v="6414.43477"/>
        <n v="9712.7088"/>
        <n v="11088.675879999999"/>
        <n v="3945.78795"/>
        <n v="6435.6765000000005"/>
        <n v="9751.025"/>
        <n v="6845.21955"/>
        <n v="1267.63325"/>
        <n v="2964.3116"/>
        <n v="1443.1517000000001"/>
        <n v="5030.15758"/>
        <n v="9109.7342"/>
        <n v="10495.9981"/>
        <n v="7782.88161"/>
        <n v="7426.41375"/>
        <n v="7089.74966"/>
        <n v="8416.60225"/>
        <n v="6020.34608"/>
        <n v="8020.52685"/>
        <n v="10396.97925"/>
        <n v="4614.27841"/>
        <n v="7624.4514500000005"/>
        <n v="9188.94928"/>
        <n v="7822.48915"/>
        <n v="6555.04787"/>
        <n v="8258.17209"/>
        <n v="4515.25956"/>
        <n v="7505.62883"/>
        <n v="6337.2064"/>
        <n v="4811.599999999999"/>
        <n v="9705.35"/>
        <n v="4599.8873"/>
        <n v="7399.808400000001"/>
        <n v="9588.2"/>
        <n v="4809.42"/>
        <n v="17018.19"/>
        <n v="16791.9"/>
        <n v="794.0052000000001"/>
        <n v="1555.2432000000001"/>
        <n v="2236.5612"/>
        <n v="1960.038"/>
        <n v="1948.95"/>
        <n v="12794.02648"/>
        <n v="5847.5765200000005"/>
        <n v="4944.93048"/>
        <n v="922.26878"/>
        <n v="2649.0699"/>
        <n v="5435.49898"/>
        <n v="3983.41622"/>
        <n v="2080.01044"/>
        <n v="6553.99516"/>
        <n v="1020.38248"/>
        <n v="14717.055"/>
        <n v="7888.34148"/>
        <n v="4081.52992"/>
        <n v="1275.4781"/>
        <n v="8084.56888"/>
        <n v="11145.71632"/>
        <n v="12401.571680000001"/>
        <n v="3728.3206"/>
        <n v="10890.6207"/>
        <n v="5317.76254"/>
        <n v="1569.8192"/>
        <n v="4415.1165"/>
        <n v="4081.529920000021"/>
        <n v="3492.847720000018"/>
        <n v="1883.7830400000096"/>
        <n v="2727.5608600000137"/>
        <n v="6809.090780000035"/>
        <n v="6436.258720000033"/>
        <n v="4317.002800000022"/>
        <n v="15698.19200000008"/>
        <n v="11400.811940000058"/>
        <n v="5886.82200000003"/>
        <n v="372.8320600000019"/>
        <n v="3944.17074000002"/>
        <n v="5376.630760000027"/>
        <n v="9948.729180000051"/>
        <n v="12440.817160000062"/>
        <n v="12362.326200000063"/>
        <n v="10792.507000000054"/>
        <n v="5984.93570000003"/>
        <n v="7947.20970000004"/>
        <n v="9026.460400000045"/>
        <n v="5592.480900000029"/>
        <n v="9536.65164000005"/>
        <n v="14815.168700000075"/>
        <n v="11695.15304000006"/>
        <n v="3080.7701800000154"/>
        <n v="7633.245860000039"/>
        <n v="11479.302900000059"/>
        <n v="10282.315760000052"/>
        <n v="16031.778580000082"/>
        <n v="14520.827600000073"/>
        <n v="6298.899540000032"/>
        <n v="11793.26674000006"/>
        <n v="17150.274760000088"/>
        <n v="12115.199999999999"/>
        <n v="6489.599999999999"/>
        <n v="15072.0"/>
        <n v="12384.0"/>
        <n v="16896.0"/>
        <n v="15129.599999999999"/>
        <n v="5856.0"/>
        <n v="691.1999999999999"/>
        <n v="7756.799999999999"/>
        <n v="652.8"/>
        <n v="10387.199999999999"/>
        <n v="8640.0"/>
        <n v="8793.6"/>
        <n v="10944.0"/>
        <n v="5952.0"/>
        <n v="9490.12589"/>
        <n v="9510.3607"/>
        <n v="13375.20941"/>
        <n v="12140.886"/>
        <n v="13779.90561"/>
        <n v="9611.534749999999"/>
        <n v="10926.7974"/>
        <n v="10380.45753"/>
        <n v="9105.664499999999"/>
        <n v="10420.92715"/>
        <n v="4654.0063"/>
        <n v="6576.31325"/>
        <n v="8775.9225"/>
        <n v="9770.52705"/>
        <n v="8873.43275"/>
        <n v="5207.04735"/>
        <n v="6767.2113500000005"/>
        <n v="8678.41225"/>
        <n v="7605.7995"/>
        <n v="6931.3195"/>
        <n v="5604.46691"/>
        <n v="7941.31177"/>
        <n v="7961.11554"/>
        <n v="14258.7144"/>
        <n v="8277.97586"/>
        <n v="12733.82411"/>
        <n v="6852.10442"/>
        <n v="495.09425"/>
        <n v="8891.89273"/>
        <n v="14456.7521"/>
        <n v="3589.65"/>
        <n v="13192.019999999999"/>
        <n v="7392.33"/>
        <n v="11003.76"/>
        <n v="10076.07"/>
        <n v="7043.400000000001"/>
        <n v="1728.6000000000001"/>
        <n v="5134.2"/>
        <n v="11532.6"/>
        <n v="3250.8"/>
        <n v="4463.400000000001"/>
        <n v="6424.2"/>
        <n v="7242.0"/>
        <n v="9030.0"/>
        <n v="15609.0"/>
        <n v="2838.0"/>
        <n v="7224.0"/>
        <n v="9546.0"/>
        <n v="8127.0"/>
        <n v="1673.8245000000002"/>
        <n v="1555.5429000000001"/>
        <n v="5868.150000000001"/>
        <n v="3674.25"/>
        <n v="7260.4138"/>
        <n v="17660.466"/>
        <n v="6043.80392"/>
        <n v="8418.15546"/>
        <n v="9340.42424"/>
        <n v="1000.75974"/>
        <n v="7476.26394"/>
        <n v="9674.01082"/>
        <n v="12264.2125"/>
        <n v="3846.05704"/>
        <n v="3041.5247"/>
        <n v="3492.84772"/>
        <n v="4807.5713000000005"/>
        <n v="8437.7782"/>
        <n v="11302.69824"/>
        <n v="2374.35154"/>
        <n v="6828.71352"/>
        <n v="12558.5536"/>
        <n v="3021.90196"/>
        <n v="12166.0988"/>
        <n v="9006.83766"/>
        <n v="6534.37242"/>
        <n v="9654.38808"/>
        <n v="8320.04176"/>
        <n v="5808.33104"/>
        <n v="9909.4837"/>
        <n v="10066.46562"/>
        <n v="5651.34912"/>
        <n v="5357.00802"/>
        <n v="4238.51184"/>
        <n v="8221.92806"/>
        <n v="1314.72358"/>
        <n v="1196.98714"/>
        <n v="16365.36516"/>
        <n v="14991.773360000001"/>
        <n v="11243.83002"/>
        <n v="13147.2358"/>
        <n v="5415.8762400000005"/>
        <n v="13068.74484"/>
        <n v="6946.44996"/>
        <n v="5965.31296"/>
        <n v="9399.29246"/>
        <n v="5553.23542"/>
        <n v="7535.13216"/>
        <n v="14383.468420000001"/>
        <n v="6528.0"/>
        <n v="14784.0"/>
        <n v="19392.0"/>
        <n v="3590.4"/>
        <n v="7334.4"/>
        <n v="7968.0"/>
        <n v="11712.0"/>
        <n v="18816.0"/>
        <n v="16704.0"/>
        <n v="4089.6"/>
        <n v="9792.0"/>
        <n v="2611.2"/>
        <n v="5068.8"/>
        <n v="14918.4"/>
        <n v="19279.104"/>
        <n v="9734.4"/>
        <n v="8832.0"/>
        <n v="2265.6"/>
        <n v="7948.799999999999"/>
        <n v="5932.8"/>
        <n v="15648.0"/>
        <n v="8966.126999999999"/>
        <n v="5480.419199999999"/>
        <n v="7052.009999999999"/>
        <n v="11585.445"/>
        <n v="9731.773799999999"/>
        <n v="7118.248250000001"/>
        <n v="12130.2751"/>
        <n v="8483.39175"/>
        <n v="14041.476"/>
        <n v="9360.984"/>
        <n v="4257.81055"/>
        <n v="15545.95945"/>
        <n v="7901.70423"/>
        <n v="9684.04353"/>
        <n v="4079.57662"/>
        <n v="11664.42053"/>
        <n v="9505.8096"/>
        <n v="7050.14212"/>
        <n v="4653.88595"/>
        <n v="4059.77285"/>
        <n v="8159.15324"/>
        <n v="8614.63995"/>
        <n v="9131.5"/>
        <n v="11993.52"/>
        <n v="8410.800000000001"/>
        <n v="3607.32"/>
        <n v="3951.15"/>
        <n v="4798.0"/>
        <n v="7275.6"/>
        <n v="13416.0"/>
        <n v="8003.59"/>
        <n v="15556.195717019998"/>
        <n v="14520.8276"/>
        <n v="16031.77858"/>
        <n v="7280.03654"/>
        <n v="12951.0084"/>
        <n v="10498.1659"/>
        <n v="12970.63114"/>
        <n v="13500.44512"/>
        <n v="14010.63636"/>
        <n v="10576.656860000001"/>
        <n v="13441.5769"/>
        <n v="11597.03934"/>
        <n v="9889.86096"/>
        <n v="14697.43226"/>
        <n v="14618.9413"/>
        <n v="5631.72638"/>
        <n v="3669.45238"/>
        <n v="3806.81156"/>
        <n v="2452.8425"/>
        <n v="12362.3262"/>
        <n v="7750.9823"/>
        <n v="18131.41176"/>
        <n v="9124.5741"/>
        <n v="5141.15788"/>
        <n v="17366.1249"/>
        <n v="7181.92284"/>
        <n v="5494.3672"/>
        <n v="10105.7111"/>
        <n v="13127.61306"/>
        <n v="8634.0056"/>
        <n v="7064.1864000000005"/>
        <n v="6652.10886"/>
        <n v="15129.13254"/>
        <n v="9732.87904"/>
        <n v="6769.8453"/>
        <n v="19820.1447644"/>
        <n v="8928.3467"/>
        <n v="16522.34708"/>
        <n v="12087.60784"/>
        <n v="15874.79666"/>
        <n v="13440.0"/>
        <n v="9523.199999999999"/>
        <n v="16128.0"/>
        <n v="17280.0"/>
        <n v="12480.0"/>
        <n v="6144.0"/>
        <n v="6912.0"/>
        <n v="2476.7999999999997"/>
        <n v="6182.4"/>
        <n v="15859.199999999999"/>
        <n v="6854.4"/>
        <n v="6624.0"/>
        <n v="8928.0"/>
        <n v="9369.098999999998"/>
        <n v="14506.991999999998"/>
        <n v="3022.29"/>
        <n v="8925.8298"/>
        <n v="7555.724999999999"/>
        <n v="9651.179399999999"/>
        <n v="6246.066"/>
        <n v="8853.9307"/>
        <n v="3822.4018"/>
        <n v="3900.4100000000003"/>
        <n v="9458.49425"/>
        <n v="6201.6519"/>
        <n v="7313.26875"/>
        <n v="4309.95305"/>
        <n v="10921.148000000001"/>
        <n v="9525.613370000001"/>
        <n v="7446.21752"/>
        <n v="13466.5636"/>
        <n v="8178.95701"/>
        <n v="9604.82845"/>
        <n v="5743.0933"/>
        <n v="6040.14985"/>
        <n v="6218.38378"/>
        <n v="12575.39395"/>
        <n v="4554.8671"/>
        <n v="6178.77624"/>
        <n v="6990.73081"/>
        <n v="8456.20979"/>
        <n v="772.34703"/>
        <n v="15843.016"/>
        <n v="3613.9"/>
        <n v="12003.2"/>
        <n v="12010.5"/>
        <n v="8399.5"/>
        <n v="4812.79"/>
        <n v="4789.860000000001"/>
        <n v="16306.49694"/>
        <n v="10949.48892"/>
        <n v="8830.233"/>
        <n v="5396.2535"/>
        <n v="10046.84288"/>
        <n v="17503.484080000002"/>
        <n v="13206.10402"/>
        <n v="3473.22498"/>
        <n v="11008.35714"/>
        <n v="2943.411"/>
        <n v="2590.20168"/>
        <n v="10733.63878"/>
        <n v="2492.0879800000002"/>
        <n v="5984.9357"/>
        <n v="14049.88184"/>
        <n v="13735.918"/>
        <n v="8771.36478"/>
        <n v="13402.33142"/>
        <n v="7083.80914"/>
        <n v="5690.5946"/>
        <n v="8359.28724"/>
        <n v="11381.1892"/>
        <n v="12735.15826"/>
        <n v="12813.64922"/>
        <n v="14403.09116"/>
        <n v="15109.5098"/>
        <n v="7240.7910600000005"/>
        <n v="10848.0"/>
        <n v="10080.0"/>
        <n v="5606.4"/>
        <n v="8083.2"/>
        <n v="3223.776"/>
        <n v="7454.981999999999"/>
        <n v="10477.271999999999"/>
        <n v="9872.813999999998"/>
        <n v="14688.329399999999"/>
        <n v="6487.8492"/>
        <n v="7757.210999999999"/>
        <n v="14529.027250000001"/>
        <n v="4297.41809"/>
        <n v="10416.78302"/>
        <n v="8555.22864"/>
        <n v="7743.27407"/>
        <n v="12080.2997"/>
        <n v="6238.18755"/>
        <n v="7367.00244"/>
        <n v="7584.84391"/>
        <n v="5267.80282"/>
        <n v="11288.1489"/>
        <n v="8476.01356"/>
        <n v="7174.2300000000005"/>
        <n v="8995.7"/>
        <n v="11980.3"/>
        <n v="10780.0"/>
        <n v="15390.0"/>
        <n v="12286.349999999999"/>
        <n v="3756.2400000000002"/>
        <n v="2127.87"/>
        <n v="1978.02"/>
        <n v="1298.7"/>
        <n v="2417.58"/>
        <n v="3067.2000000000003"/>
        <n v="2417.55"/>
        <n v="2470.8"/>
        <n v="2779.65"/>
        <n v="2715.75"/>
        <n v="2758.35"/>
        <n v="2336.3613"/>
        <n v="4709.4576"/>
        <n v="765.28686"/>
        <n v="156.98192"/>
        <n v="4650.58938"/>
        <n v="6102.67214"/>
        <n v="9046.08314"/>
        <n v="13657.42704"/>
        <n v="5827.95378"/>
        <n v="1864.1603"/>
        <n v="3944.17074"/>
        <n v="6475.5042"/>
        <n v="11950.24866"/>
        <n v="10027.22014"/>
        <n v="11538.17112"/>
        <n v="1628.68742"/>
        <n v="3551.71594"/>
        <n v="3237.7521"/>
        <n v="8202.30532"/>
        <n v="6455.8814600000005"/>
        <n v="7397.77298"/>
        <n v="12538.93086"/>
        <n v="1667.9329"/>
        <n v="1255.85536"/>
        <n v="6259.65406"/>
        <n v="11891.38044"/>
        <n v="372.83206"/>
        <n v="17660.46599999991"/>
        <n v="706.4186399999965"/>
        <n v="6397.0132399999675"/>
        <n v="4709.457599999976"/>
        <n v="490.5684999999975"/>
        <n v="2158.501399999989"/>
        <n v="5258.894319999973"/>
        <n v="647.5504199999967"/>
        <n v="9320.801499999952"/>
        <n v="10144.95657999995"/>
        <n v="13402.331419999933"/>
        <n v="11106.470839999944"/>
        <n v="9085.328619999955"/>
        <n v="5886.82199999997"/>
        <n v="7652.868599999962"/>
        <n v="1295.1008399999935"/>
        <n v="4650.589379999977"/>
        <n v="5984.93569999997"/>
        <n v="6338.145019999968"/>
        <n v="7123.054619999964"/>
        <n v="17071.783799999914"/>
        <n v="9144.196839999953"/>
        <n v="11832.51221999994"/>
        <n v="6691.354339999966"/>
        <n v="6612.863379999966"/>
        <n v="12911.762919999936"/>
        <n v="6436.258719999967"/>
        <n v="10360.806719999948"/>
        <n v="11032.530278"/>
        <n v="19591.220132000002"/>
        <n v="19012.660678"/>
        <n v="19371.766546"/>
        <n v="20050.47663652"/>
        <n v="8219.534312"/>
        <n v="399.00652"/>
        <n v="9496.355176000001"/>
        <n v="19571.269806"/>
        <n v="17556.28688"/>
        <n v="15142.297434"/>
        <n v="1915.231296"/>
        <n v="997.5163"/>
        <n v="6583.60758"/>
        <n v="4209.518786000001"/>
        <n v="13366.718420000001"/>
        <n v="4029.72"/>
        <n v="13015.995599999998"/>
        <n v="14003.276999999998"/>
        <n v="1450.6991999999998"/>
        <n v="18133.739999999998"/>
        <n v="4472.9892"/>
        <n v="8281.0746"/>
        <n v="6084.6396"/>
        <n v="2281.73985"/>
        <n v="5967.6273"/>
        <n v="5850.615"/>
        <n v="10492.1029"/>
        <n v="9517.0004"/>
        <n v="4673.06409"/>
        <n v="4436.45325"/>
        <n v="7729.287439999999"/>
        <n v="4889.957359999999"/>
        <n v="6230.752119999999"/>
        <n v="6605.38595"/>
        <n v="7532.111739999999"/>
        <n v="7472.959029999999"/>
        <n v="9365.845749999999"/>
        <n v="6684.256229999999"/>
        <n v="6940.584639999999"/>
        <n v="7887.027999999999"/>
        <n v="4042.1018499999996"/>
        <n v="7591.26445"/>
        <n v="12875.573209999999"/>
        <n v="4357.5829699999995"/>
        <n v="9070.082199999999"/>
        <n v="8064.486129999999"/>
        <n v="9588.24"/>
        <n v="8383.4"/>
        <n v="7764.0"/>
        <n v="4999.38"/>
        <n v="3788.19"/>
        <n v="2492.1"/>
        <n v="17632.53257787"/>
        <n v="2822.25"/>
        <n v="3482.55"/>
        <n v="3024.6"/>
        <n v="3344.1"/>
        <n v="16289.228928799917"/>
        <n v="2341.1891093999884"/>
        <n v="15721.73928799992"/>
        <n v="2235.814995599989"/>
        <n v="5714.141887999971"/>
        <n v="15216.649960399924"/>
        <n v="14314.003920399928"/>
        <n v="8831.999046599954"/>
        <n v="1168.534166999994"/>
        <n v="5792.63284799997"/>
        <n v="2251.7094149999884"/>
        <n v="6182.144236999969"/>
        <n v="5989.25270279997"/>
        <n v="4577.789014599976"/>
        <n v="8312.977573599957"/>
        <n v="1885.1566317999902"/>
        <n v="1386.150353599993"/>
        <n v="2787.017762199986"/>
        <n v="6097.570227599969"/>
        <n v="5011.255341199974"/>
        <n v="1842.575285999991"/>
        <n v="8250.577260399958"/>
        <n v="11226.365781399943"/>
        <n v="3018.173639399985"/>
        <n v="4808.356209599976"/>
        <n v="7181.922839999964"/>
        <n v="15894.81185479992"/>
        <n v="6279.865482199968"/>
        <n v="6686.841109799966"/>
        <n v="6182.536691799969"/>
        <n v="15993.318009599918"/>
        <n v="3469.3004319999827"/>
        <n v="10454.799644599947"/>
        <n v="241.3597019999988"/>
        <n v="3271.1107579999834"/>
        <n v="8807.863076399955"/>
        <n v="589.859564399997"/>
        <n v="6348.741299599968"/>
        <n v="5985.3281547999695"/>
        <n v="5691.379509599971"/>
        <n v="7186.8285249999635"/>
        <n v="14320.479424599927"/>
        <n v="2415.3630665999876"/>
        <n v="9852.77398139995"/>
        <n v="6217.661396399969"/>
        <n v="5262.033958399974"/>
        <n v="7.6528685999999615"/>
        <n v="15201.344223199922"/>
        <n v="6966.6613821999645"/>
        <n v="5598.367721999972"/>
        <n v="5299.120936999973"/>
        <n v="5378.3968065999725"/>
        <n v="10737.170873199944"/>
        <n v="10626.694846999946"/>
        <n v="10007.79362739995"/>
        <n v="11278.758497199942"/>
        <n v="10793.291909599944"/>
        <n v="7465.078978199962"/>
        <n v="7428.384454399962"/>
        <n v="12166.491254799937"/>
        <n v="7569.7521941800005"/>
        <n v="11870.44397"/>
        <n v="2594.14088978"/>
        <n v="2009.7958412399998"/>
        <n v="9412.96281332"/>
        <n v="12505.462846580001"/>
        <n v="10972.6793"/>
        <n v="8578.83968326"/>
        <n v="12768.40814326"/>
        <n v="3790.76144326"/>
        <n v="13671.55940128"/>
        <n v="1197.21906326"/>
        <n v="13866.07507978"/>
        <n v="6167.24427638"/>
        <n v="9975.163"/>
        <n v="11555.42832246"/>
        <n v="14623.588958"/>
        <n v="16487.148909659998"/>
        <n v="1995.43160652"/>
        <n v="4394.25880476"/>
        <n v="10416.26470786"/>
        <n v="12879.730962340001"/>
        <n v="8220.93083482"/>
        <n v="12465.9612011"/>
        <n v="16967.55275974"/>
        <n v="11888.681429999999"/>
        <n v="12996.048485999998"/>
        <n v="8873.040468"/>
        <n v="13278.330371999999"/>
        <n v="7155.573803999999"/>
        <n v="9067.675944"/>
        <n v="6449.163887999999"/>
        <n v="4454.4632405"/>
        <n v="2932.9132995"/>
        <n v="6352.402746500001"/>
        <n v="3959.696232"/>
        <n v="3803.0947705"/>
        <n v="3900.9950615000002"/>
        <n v="8126.114194000001"/>
        <n v="9517.390441"/>
        <n v="8283.153981299998"/>
        <n v="7790.6090827"/>
        <n v="6862.305887099999"/>
        <n v="4929.7868514"/>
        <n v="4338.2597514"/>
        <n v="9106.362528799998"/>
        <n v="12440.997967199999"/>
        <n v="12027.7177"/>
        <n v="5227.127807"/>
        <n v="7469.4098674"/>
        <n v="11286.7314194"/>
        <n v="8217.2972975"/>
        <n v="6429.1108742"/>
        <n v="5724.9964495"/>
        <n v="12915.008349999998"/>
        <n v="8794.8249228"/>
        <n v="11239.014899999998"/>
        <n v="11140.427049999998"/>
        <n v="8577.14295"/>
        <n v="4878.915520799999"/>
        <n v="7139.1405699"/>
        <n v="7199.849799999999"/>
        <n v="3999.8342999999995"/>
        <n v="3599.8732"/>
        <n v="3599.8020000000006"/>
        <n v="9000.0801"/>
        <n v="14399.7673"/>
        <n v="11996.6"/>
        <n v="6088.026"/>
        <n v="8866.686000000002"/>
        <n v="3959.7827999999995"/>
        <n v="9989.76"/>
        <n v="10229.5"/>
        <n v="9599.8033"/>
        <n v="11640.0037"/>
        <n v="11639.7308"/>
        <n v="8399.858400000001"/>
        <n v="301.19849999999997"/>
        <n v="2949.9471000000003"/>
        <n v="2309.7879000000003"/>
        <n v="2747.7000000000003"/>
        <n v="5292.280357"/>
        <n v="16540.891458"/>
        <n v="17003.714455"/>
        <n v="1468.959947"/>
        <n v="10604.683453"/>
        <n v="1448.837208"/>
        <n v="2434.851419"/>
        <n v="5835.5943099999995"/>
        <n v="5231.912139999999"/>
        <n v="603.6821699999999"/>
        <n v="4668.475448"/>
        <n v="7928.359165999999"/>
        <n v="12214.502573"/>
        <n v="15192.667945"/>
        <n v="1710.432815"/>
        <n v="2334.237724"/>
        <n v="4205.652451"/>
        <n v="2032.3966389999998"/>
        <n v="5131.298444999999"/>
        <n v="5211.789401"/>
        <n v="7063.081389"/>
        <n v="6036.8216999999695"/>
        <n v="7344.799734999963"/>
        <n v="2072.64211699999"/>
        <n v="15172.545205999924"/>
        <n v="10483.947018999948"/>
        <n v="13482.235129999934"/>
        <n v="9940.633065999951"/>
        <n v="12033.39792199994"/>
        <n v="12234.625311999938"/>
        <n v="1670.1873369999917"/>
        <n v="15876.84107099992"/>
        <n v="12576.711874999937"/>
        <n v="6479.5219579999675"/>
        <n v="5413.016790999973"/>
        <n v="14488.372079999928"/>
        <n v="10322.965106999949"/>
        <n v="1831.169248999991"/>
        <n v="13582.848824999932"/>
        <n v="3722.7067149999816"/>
        <n v="8753.391464999957"/>
        <n v="6338.662784999969"/>
        <n v="13763.953475999931"/>
        <n v="13602.971563999932"/>
        <n v="6600.258391999967"/>
        <n v="6620.381130999967"/>
        <n v="10463.824279999948"/>
        <n v="15253.03616199985"/>
        <n v="13884.689909999863"/>
        <n v="3702.583975999963"/>
        <n v="8049.0955999999205"/>
        <n v="15152.42246699985"/>
        <n v="6881.976737999932"/>
        <n v="10725.419886999893"/>
        <n v="4648.352708999954"/>
        <n v="6439.276479999936"/>
        <n v="10262.596889999899"/>
        <n v="402.454779999996"/>
        <n v="7224.063300999928"/>
        <n v="1106.750644999989"/>
        <n v="5306.7867160000005"/>
        <n v="14962.7445"/>
        <n v="7241.968338000001"/>
        <n v="13965.2282"/>
        <n v="5645.942258"/>
        <n v="17576.237206"/>
        <n v="19.950326"/>
        <n v="19710.922088"/>
        <n v="16159.76406"/>
        <n v="10693.374736"/>
        <n v="6084.84943"/>
        <n v="11770.69234"/>
        <n v="7381.620620000001"/>
        <n v="11234.938400000001"/>
        <n v="6419.9648"/>
        <n v="7122.148450000001"/>
        <n v="3711.54215"/>
        <n v="6339.71524"/>
        <n v="5517.15725"/>
        <n v="6460.08958"/>
        <n v="12238.0579"/>
        <n v="5634.20032"/>
        <n v="11386.1888"/>
        <n v="12780.015360000001"/>
        <n v="510.41536"/>
        <n v="2532.44544"/>
        <n v="3612.1702400000004"/>
        <n v="7581.12464"/>
        <n v="5286.83692"/>
        <n v="11072.43204"/>
        <n v="11511.339256"/>
        <n v="5386.58856"/>
        <n v="8778.14432"/>
        <n v="6523.757256"/>
        <n v="8079.882839999999"/>
        <n v="4987.581999999999"/>
        <n v="8119.783496"/>
        <n v="7501.3233279999995"/>
        <n v="4788.0787199999995"/>
        <n v="6463.906271999999"/>
        <n v="8837.995304"/>
        <n v="3990.0656"/>
        <n v="9017.548256"/>
        <n v="4389.07216"/>
        <n v="7820.528576"/>
        <n v="7980.1312"/>
        <n v="4628.476095999999"/>
        <n v="13985.179928"/>
        <n v="7541.223983999999"/>
        <n v="4688.32708"/>
        <n v="9715.809736"/>
        <n v="3604.7400000000002"/>
        <n v="3611.2999999999997"/>
        <n v="7927.389999999999"/>
        <n v="5399.7459"/>
        <n v="19165.3"/>
        <n v="8403.9"/>
        <n v="1244.5"/>
        <n v="3122.73"/>
        <n v="3589.04"/>
        <n v="7923.3"/>
        <n v="1980.5175000000002"/>
        <n v="2218.6791000000003"/>
        <n v="2374.9500000000003"/>
        <n v="1203.45"/>
        <n v="811.3488364799999"/>
        <n v="3462.51969973"/>
        <n v="15495.917621730001"/>
        <n v="5248.21155859"/>
        <n v="5834.78940044"/>
        <n v="3944.45929878"/>
        <n v="7654.488688209999"/>
        <n v="13148.801344769998"/>
        <n v="6411.90955496"/>
        <n v="8835.693467509998"/>
        <n v="7960.354321009999"/>
        <n v="13156.447985589999"/>
        <n v="2387.16052757"/>
        <n v="5645.43442645"/>
        <n v="2171.04231071"/>
        <n v="6229.798767009999"/>
        <n v="406.47932779999996"/>
        <n v="3107.9570385499997"/>
        <n v="3226.88242604"/>
        <n v="5447.225447299999"/>
        <n v="9358.683454119999"/>
        <n v="6191.766790299999"/>
        <n v="7089.03972231"/>
        <n v="3845.05296812"/>
        <n v="4616.357553989999"/>
        <n v="11873.019692169999"/>
        <n v="5836.197992169999"/>
        <n v="1225.67603249"/>
        <n v="4934.69928497"/>
        <n v="2480.73126392"/>
        <n v="921.82267359"/>
        <n v="9860.343337389999"/>
        <n v="2368.04392552"/>
        <n v="8030.582680119999"/>
        <n v="3221.6505138999996"/>
        <n v="5835.9967647799995"/>
        <n v="7004.7254459000005"/>
        <n v="7448.230613459999"/>
        <n v="7075.1550324"/>
        <n v="6836.49934786"/>
        <n v="13102.92149985"/>
        <n v="6488.57719055"/>
        <n v="8017.10044499"/>
        <n v="2058.75742709"/>
        <n v="619.98158859"/>
        <n v="9170.53584447"/>
        <n v="10300.8300941"/>
        <n v="11096.68442155"/>
        <n v="6527.4140768199995"/>
        <n v="11235.53132065"/>
        <n v="4491.19411741"/>
        <n v="12344.294239550001"/>
        <n v="3061.07105668"/>
        <n v="15314.00806117"/>
        <n v="8057.34592299"/>
        <n v="6524.79812075"/>
        <n v="19972.271358600003"/>
        <n v="2998.13499128"/>
        <n v="9675.90811"/>
        <n v="12568.70538"/>
        <n v="15700.906562"/>
        <n v="4691.51866216"/>
        <n v="6397.271535160001"/>
        <n v="6242.65650866"/>
        <n v="2790.0530911"/>
        <n v="6152.28153188"/>
        <n v="8429.21223826"/>
        <n v="8004.66930098"/>
        <n v="5088.13114304"/>
        <n v="10995.22316838"/>
        <n v="14576.50618864"/>
        <n v="12669.25502304"/>
        <n v="6445.950330600001"/>
        <n v="11149.8738664"/>
        <n v="18056.5522478"/>
        <n v="1907.1307934000001"/>
        <n v="10633.066700000001"/>
        <n v="16731.4313883"/>
        <n v="7424.8899151"/>
        <n v="15123.631453700002"/>
        <n v="7223.262895600001"/>
        <n v="12740.6207695"/>
        <n v="10031.5962478"/>
        <n v="15208.695987300001"/>
        <n v="15086.91728"/>
        <n v="12538.99375"/>
        <n v="4015.2867346"/>
        <n v="4500.5959487"/>
        <n v="14747.261017300001"/>
        <n v="8638.3873408"/>
        <n v="6497.98016"/>
        <n v="5508.5596160000005"/>
        <n v="5370.7474688"/>
        <n v="5791.8401408"/>
        <n v="5586.490846559999"/>
        <n v="17554.69261376"/>
        <n v="5204.841071919999"/>
        <n v="8380.73378624"/>
        <n v="7122.466599279999"/>
        <n v="8181.6295128"/>
        <n v="9516.306456"/>
        <n v="8179.833983279999"/>
        <n v="7341.720703999999"/>
        <n v="8488.46555744"/>
        <n v="6982.614799999999"/>
        <n v="6598.17197944"/>
        <n v="6749.993975519999"/>
        <n v="8544.7254824"/>
        <n v="6547.498146319999"/>
        <n v="8580.03756296"/>
        <n v="7267.9044904"/>
        <n v="7296.43345944"/>
        <n v="3599.8089999999997"/>
        <n v="9599.7543"/>
        <n v="4799.9016"/>
        <n v="7999.950000000001"/>
        <n v="3899.9529"/>
        <n v="7199.804999999999"/>
        <n v="9599.9263"/>
        <n v="5999.868"/>
        <n v="3364.6302"/>
        <n v="13144.221000000001"/>
        <n v="2406.1914"/>
        <n v="2004.8931"/>
        <n v="3546.4500000000003"/>
        <n v="7646.64082"/>
        <n v="4829.457359999999"/>
        <n v="7546.027125"/>
        <n v="9618.669242"/>
        <n v="2213.5012899999997"/>
        <n v="2837.306199"/>
        <n v="13864.567170999999"/>
        <n v="9960.755804999999"/>
        <n v="5755.103354"/>
        <n v="2817.1834599999997"/>
        <n v="4427.002579999999"/>
        <n v="1629.941859"/>
        <n v="13160.271305999999"/>
        <n v="5533.7532249999995"/>
        <n v="1489.082686"/>
        <n v="3783.074932"/>
        <n v="2052.519378"/>
        <n v="3742.8294539999997"/>
        <n v="15896.96381"/>
        <n v="7163.695084"/>
        <n v="12174.257094999999"/>
        <n v="8129.586555999999"/>
        <n v="8612.532292"/>
        <n v="160.981912"/>
        <n v="11671.188619999999"/>
        <n v="13120.025828"/>
        <n v="6137.4353949999995"/>
        <n v="8652.777769999999"/>
        <n v="10141.860456"/>
        <n v="12134.011617"/>
        <n v="20324.368844779998"/>
        <n v="10061.369499999999"/>
        <n v="5573.998703"/>
        <n v="1931.782944"/>
        <n v="5493.507747"/>
        <n v="10765.665364999999"/>
        <n v="10322.965107"/>
        <n v="3038.5335889999847"/>
        <n v="6197.803611999969"/>
        <n v="7566.149863999963"/>
        <n v="11369.347534999999"/>
        <n v="8773.514203999955"/>
        <n v="6439.276479999968"/>
        <n v="8954.618854999955"/>
        <n v="9457.687329999953"/>
        <n v="10011.96306"/>
        <n v="17960.854944"/>
        <n v="17394.52168"/>
        <n v="8859.070344"/>
        <n v="8596.1299"/>
        <n v="5016.094624"/>
        <n v="17596.78356"/>
        <n v="10133.320188"/>
        <n v="9101.7846"/>
        <n v="18001.30732"/>
        <n v="15715.748076"/>
        <n v="14846.021992"/>
        <n v="6472.380160000001"/>
        <n v="10031.195"/>
        <n v="12458.744190000001"/>
        <n v="15046.7925"/>
        <n v="6720.9006500000005"/>
        <n v="8814.48064"/>
        <n v="8539.6416"/>
        <n v="7420.65408"/>
        <n v="14939.464960000001"/>
        <n v="9835.31136"/>
        <n v="4847.929704"/>
        <n v="5606.042168"/>
        <n v="7182.118079999999"/>
        <n v="4528.724456"/>
        <n v="4189.56888"/>
        <n v="8419.038416"/>
        <n v="7700.826607999999"/>
        <n v="12269.45172"/>
        <n v="5845.446104"/>
        <n v="13027.564183999999"/>
        <n v="4867.880032"/>
        <n v="19052.56324"/>
        <n v="7740.727263999999"/>
        <n v="8877.89596"/>
        <n v="12728.309264"/>
        <n v="12189.650408"/>
        <n v="7461.422672"/>
        <n v="4010.015928"/>
        <n v="5266.886592"/>
        <n v="4588.57544"/>
        <n v="8698.343008"/>
        <n v="6007.62"/>
        <n v="9589.86"/>
        <n v="3609.96"/>
        <n v="11990.550000000001"/>
        <n v="12288.52"/>
        <n v="12948.92"/>
        <n v="4018.5"/>
        <n v="3832.58"/>
        <n v="3598.4999999999995"/>
        <n v="13650.300000000001"/>
        <n v="12136.5"/>
        <n v="7978.929999999999"/>
        <n v="2110.5873"/>
        <n v="1960.7373000000002"/>
        <n v="5433.1395299999995"/>
        <n v="6902.099477"/>
        <n v="5151.421184"/>
        <n v="6056.944439"/>
        <n v="15937.209288"/>
        <n v="6640.50387"/>
        <n v="10262.596889999999"/>
        <n v="15051.808772"/>
        <n v="13281.00774"/>
        <n v="11610.820403"/>
        <n v="10242.474151"/>
        <n v="6177.680872999999"/>
        <n v="10564.437974999999"/>
        <n v="3340.3746739999997"/>
        <n v="3521.479325"/>
        <n v="15655.490941999999"/>
        <n v="5895.962527"/>
        <n v="11469.961229999999"/>
        <n v="15615.245464"/>
        <n v="10343.087846"/>
        <n v="10644.928931"/>
        <n v="16198.804895"/>
        <n v="9236.337201"/>
        <n v="15313.404379"/>
        <n v="14770.090425999999"/>
        <n v="1992.151161"/>
        <n v="11570.574924999999"/>
        <n v="10282.719629"/>
        <n v="14568.863035999999"/>
        <n v="6419.153741"/>
        <n v="4064.7932779999996"/>
        <n v="15514.631769"/>
        <n v="12858.430220999999"/>
        <n v="13401.744174"/>
        <n v="10383.333324"/>
        <n v="8713.145987"/>
        <n v="7244.18604"/>
        <n v="16379.909545999999"/>
        <n v="12274.870789999999"/>
        <n v="7747.254515"/>
        <n v="3803.197671"/>
        <n v="7344.799735"/>
        <n v="12576.711874999999"/>
        <n v="422.577519"/>
        <n v="10705.297148"/>
        <n v="13723.707998"/>
        <n v="13884.68991"/>
        <n v="14158.3316"/>
        <n v="15169.641"/>
        <n v="7281.42768"/>
        <n v="4227.273292"/>
        <n v="1739.452168"/>
        <n v="13349.28408"/>
        <n v="18506.96202"/>
        <n v="8292.73708"/>
        <n v="15270.77194"/>
        <n v="20576.50557616"/>
        <n v="13470.641208000001"/>
        <n v="5946.499272"/>
        <n v="13774.034028"/>
        <n v="14947.152932"/>
        <n v="14583.081548"/>
        <n v="14562.85536"/>
        <n v="6978.03486"/>
        <n v="12478.80658"/>
        <n v="6239.40329"/>
        <n v="8626.8277"/>
        <n v="6821.2126"/>
        <n v="4814.9736"/>
        <n v="7262.58518"/>
        <n v="18658.0227"/>
        <n v="6098.96656"/>
        <n v="16049.912"/>
        <n v="5555.6748800000005"/>
        <n v="5516.41216"/>
        <n v="5693.0944"/>
        <n v="7401.571688"/>
        <n v="9177.15088"/>
        <n v="11471.4386"/>
        <n v="7920.280215999999"/>
        <n v="7222.018736"/>
        <n v="8379.13776"/>
        <n v="4548.674784"/>
        <n v="5985.0984"/>
        <n v="12967.7132"/>
        <n v="4069.866912"/>
        <n v="8458.939072"/>
        <n v="9077.399239999999"/>
        <n v="8159.684152"/>
        <n v="8977.6476"/>
        <n v="7800.578248"/>
        <n v="8059.932511999999"/>
        <n v="7321.7703759999995"/>
        <n v="4109.767568"/>
        <n v="4798.08"/>
        <n v="11035.95"/>
        <n v="2405.7999999999997"/>
        <n v="4789.62"/>
        <n v="7498.900000000001"/>
        <n v="7176.9"/>
        <n v="14302.800000000001"/>
        <n v="8096.9"/>
        <n v="5998.7"/>
        <n v="11275.2"/>
        <n v="1951.6464"/>
        <n v="5936.2080049999995"/>
        <n v="7908.236427"/>
        <n v="5634.3669199999995"/>
        <n v="10785.788104"/>
        <n v="10182.105934"/>
        <n v="13482.23513"/>
        <n v="5030.684749999999"/>
        <n v="3320.251935"/>
        <n v="12355.361745999999"/>
        <n v="4044.6705389999997"/>
        <n v="1609.8191199999999"/>
        <n v="623.804909"/>
        <n v="4889.825577"/>
        <n v="3762.952193"/>
        <n v="9316.828157"/>
        <n v="4487.370796999978"/>
        <n v="5211.789400999974"/>
        <n v="3622.093019999982"/>
        <n v="4185.52971199998"/>
        <n v="3642.215758999982"/>
        <n v="8391.182162999958"/>
        <n v="11610.820402999942"/>
        <n v="8028.97286099996"/>
        <n v="3863.565887999981"/>
        <n v="6942.344954999965"/>
        <n v="2052.51937799999"/>
        <n v="7002.713171999965"/>
        <n v="13784.076214999932"/>
        <n v="3119.0245449999843"/>
        <n v="14910.949598999925"/>
        <n v="10081.49223899995"/>
        <n v="7183.817822999964"/>
        <n v="12918.798437999936"/>
        <n v="6077.067177999969"/>
        <n v="8350.936684999959"/>
        <n v="9014.987071999954"/>
        <n v="11932.78422699994"/>
        <n v="5916.085265999941"/>
        <n v="8312.963268"/>
        <n v="14380.819668"/>
        <n v="8697.26084"/>
        <n v="9162.463164"/>
        <n v="11933.450920000001"/>
        <n v="4634.41209"/>
        <n v="3731.6045400000003"/>
        <n v="8225.5799"/>
        <n v="8024.956"/>
        <n v="11054.37689"/>
        <n v="2327.23724"/>
        <n v="6841.27499"/>
        <n v="13963.42344"/>
        <n v="10015.064655999999"/>
        <n v="5087.33364"/>
        <n v="7381.621359999999"/>
        <n v="8259.435792"/>
        <n v="6643.459223999999"/>
        <n v="6583.60824"/>
        <n v="11770.693519999999"/>
        <n v="8179.63448"/>
        <n v="8598.591368"/>
        <n v="5207.035608"/>
        <n v="6882.86316"/>
        <n v="7720.776935999999"/>
        <n v="9556.207112"/>
        <n v="8359.187431999959"/>
        <n v="7720.776935999961"/>
        <n v="7780.627919999961"/>
        <n v="6823.012175999966"/>
        <n v="7341.720703999963"/>
        <n v="5027.482655999975"/>
        <n v="7541.223983999962"/>
        <n v="6184.601679999969"/>
        <n v="18327.98"/>
        <n v="5272.889999999999"/>
        <n v="8208.68"/>
        <n v="5757.75"/>
        <n v="1953.1449"/>
        <n v="11127.874667"/>
        <n v="6700.872087"/>
        <n v="3823.32041"/>
        <n v="11429.715752"/>
        <n v="5513.630486"/>
        <n v="1086.627906"/>
        <n v="1811.04651"/>
        <n v="6238.0490899999995"/>
        <n v="6077.067177999999"/>
        <n v="6499.644697"/>
        <n v="5775.226093"/>
        <n v="8954.618854999999"/>
        <n v="7183.817822999999"/>
        <n v="10624.806192"/>
        <n v="6479.521957999999"/>
        <n v="4970.316533"/>
        <n v="1509.2054249999999"/>
        <n v="14428.003863"/>
        <n v="14830.458643"/>
        <n v="6660.626609"/>
        <n v="16359.786806999999"/>
        <n v="2072.642117"/>
        <n v="1227.487079"/>
        <n v="11892.538749"/>
        <n v="12516.343658"/>
        <n v="4105.038756"/>
        <n v="9759.528414999999"/>
        <n v="8451.55038"/>
        <n v="15232.913423"/>
        <n v="6338.6627849999995"/>
        <n v="7264.308779"/>
        <n v="15212.790684"/>
        <n v="5916.085266"/>
        <n v="13623.094303"/>
        <n v="11872.416009999999"/>
        <n v="9578.423764"/>
        <n v="5056.5470000000005"/>
        <n v="13713.355464"/>
        <n v="11326.665280000001"/>
        <n v="3944.10666"/>
        <n v="15776.42664"/>
        <n v="15331.450504"/>
        <n v="7342.1062440000005"/>
        <n v="4550.8923"/>
        <n v="9000.65366"/>
        <n v="5035.65989"/>
        <n v="4273.28907"/>
        <n v="6119.02895"/>
        <n v="11636.1862"/>
        <n v="13060.615890000001"/>
        <n v="1243.86818"/>
        <n v="1584.92881"/>
        <n v="7021.8365"/>
        <n v="942.93233"/>
        <n v="6620.5887"/>
        <n v="12559.05614"/>
        <n v="12839.9296"/>
        <n v="3945.9033600000002"/>
        <n v="5889.408"/>
        <n v="7880.379559999999"/>
        <n v="8020.031856"/>
        <n v="5027.482656"/>
        <n v="6783.1115199999995"/>
        <n v="4708.277408"/>
        <n v="8618.541696"/>
        <n v="10773.17712"/>
        <n v="10533.773184"/>
        <n v="11371.686959999999"/>
        <n v="7241.969064"/>
        <n v="8897.846287999999"/>
        <n v="5147.1846239999995"/>
        <n v="7102.316768"/>
        <n v="7281.86972"/>
        <n v="6723.260536"/>
        <n v="9592.74"/>
        <n v="7209.2"/>
        <n v="9850.21"/>
        <n v="6799.809000000001"/>
        <n v="5399.9337"/>
        <n v="18011.07"/>
        <n v="1563.1"/>
        <n v="7908.599999999999"/>
        <n v="10806.6"/>
        <n v="4804.2"/>
        <n v="5663.65"/>
        <n v="5692.400000000001"/>
        <n v="12240.900000000001"/>
        <n v="11301.300000000001"/>
        <n v="4760.05"/>
        <n v="16103.7"/>
        <n v="2014.2837"/>
        <n v="2960.7000000000003"/>
        <n v="4952.25"/>
        <n v="2034.15"/>
        <n v="14629.231253"/>
        <n v="6922.222216"/>
        <n v="6781.363042999999"/>
        <n v="6620.381131"/>
        <n v="6358.785524"/>
        <n v="4547.739014"/>
        <n v="13542.603347"/>
        <n v="14045.671822"/>
        <n v="3259.883718"/>
        <n v="12798.062004"/>
        <n v="15011.563294"/>
        <n v="382.332041"/>
        <n v="7787.499992999999"/>
        <n v="2656.201548"/>
        <n v="4487.370797"/>
        <n v="11852.293271"/>
        <n v="3682.461237"/>
        <n v="80.490956"/>
        <n v="6117.312656"/>
        <n v="3601.970281"/>
        <n v="3722.706715"/>
        <n v="4024.5478"/>
        <n v="6036.8216999999995"/>
        <n v="5694.735137"/>
        <n v="1408.5917299999999"/>
        <n v="14991.440555"/>
        <n v="7465.536169"/>
        <n v="12757.816525999999"/>
        <n v="15554.877246999999"/>
        <n v="6519.767436"/>
        <n v="4728.843664999999"/>
        <n v="442.70025799999996"/>
        <n v="15675.613680999999"/>
        <n v="11510.206708"/>
        <n v="6157.558134"/>
        <n v="13079.780349999999"/>
        <n v="12154.134355999999"/>
        <n v="8250.32299"/>
        <n v="14085.9173"/>
        <n v="12677.325569999999"/>
        <n v="3561.724803"/>
        <n v="8431.427641"/>
        <n v="17204.941844999998"/>
        <n v="11027.260972"/>
        <n v="4909.948316"/>
        <n v="10966.892754999999"/>
        <n v="15373.772595999999"/>
        <n v="12697.448309"/>
        <n v="17192.2598"/>
        <n v="15189.867188"/>
        <n v="7685.95144"/>
        <n v="7766.856192"/>
        <n v="2669.856816"/>
        <n v="15533.712384"/>
        <n v="728.142768"/>
        <n v="2588.952064"/>
        <n v="930.4046480000001"/>
        <n v="17111.355048"/>
        <n v="2447.368748"/>
        <n v="20266.640376"/>
        <n v="19781.211864"/>
        <n v="19983.473744"/>
        <n v="3276.642456"/>
        <n v="16646.152724"/>
        <n v="9809.70118"/>
        <n v="9629.9472"/>
        <n v="5496.7808"/>
        <n v="5202.3104"/>
        <n v="6124.9843200000005"/>
        <n v="6603.5585679999995"/>
        <n v="8638.492024"/>
        <n v="10374.170559999999"/>
        <n v="4488.8238"/>
        <n v="7481.373"/>
        <n v="4049.9165839999996"/>
        <n v="9356.703832"/>
        <n v="7142.2174239999995"/>
        <n v="9755.710391999999"/>
        <n v="1491.0"/>
        <n v="11033.0"/>
        <n v="10727.1"/>
        <n v="13076.1"/>
        <n v="11040.300000000001"/>
        <n v="4798.900000000001"/>
        <n v="7208.6"/>
        <n v="9996.300000000001"/>
        <n v="12363.84"/>
        <n v="7206.51"/>
        <n v="9992.0"/>
        <n v="11512.08"/>
        <n v="7205.89"/>
        <n v="10791.04"/>
        <n v="9597.800000000001"/>
        <n v="12710.7"/>
        <n v="205.8939"/>
        <n v="1863.0351"/>
        <n v="3631.65"/>
        <n v="830.7"/>
        <n v="1874.4"/>
        <n v="394.05"/>
        <n v="6720.994826"/>
        <n v="2414.7286799999997"/>
        <n v="2112.887595"/>
        <n v="8149.709295"/>
        <n v="12234.625312"/>
        <n v="402.45477999999997"/>
        <n v="1891.537466"/>
        <n v="1770.8010319999999"/>
        <n v="9196.091723"/>
        <n v="2917.7971549999997"/>
        <n v="4004.425061"/>
        <n v="11288.856579"/>
        <n v="9658.914719999999"/>
        <n v="15876.841070999999"/>
        <n v="10745.542626"/>
        <n v="16520.768719"/>
        <n v="6298.417307"/>
        <n v="1911.660205"/>
        <n v="6378.908262999999"/>
        <n v="11389.470274"/>
        <n v="14588.985775"/>
        <n v="1187.241601"/>
        <n v="11268.733839999999"/>
        <n v="11329.102057"/>
        <n v="7103.326867"/>
        <n v="8310.691207"/>
        <n v="9457.687329999999"/>
        <n v="4608.107231"/>
        <n v="15695.73642"/>
        <n v="7847.86821"/>
        <n v="12395.607224"/>
        <n v="15273.158900999999"/>
        <n v="4326.388884999999"/>
        <n v="9055.232549999999"/>
        <n v="6962.467694"/>
        <n v="6097.189917"/>
        <n v="6801.485782"/>
        <n v="14057.20066"/>
        <n v="8009.570448"/>
        <n v="7625.272876"/>
        <n v="13227.926952"/>
        <n v="4247.49948"/>
        <n v="6270.118280000001"/>
        <n v="4065.463788"/>
        <n v="14259.46254"/>
        <n v="9708.570240000001"/>
        <n v="13551.54596"/>
        <n v="12742.498440000001"/>
        <n v="3033.9282000000003"/>
        <n v="15978.68852"/>
        <n v="11508.700972"/>
        <n v="16383.21228"/>
        <n v="6371.249220000001"/>
        <n v="13248.15314"/>
        <n v="15668.72659"/>
        <n v="15247.4164"/>
        <n v="16631.72131"/>
        <n v="12659.36809"/>
        <n v="6981.71172"/>
        <n v="8265.70468"/>
        <n v="6700.83826"/>
        <n v="8345.954240000001"/>
        <n v="6969.1328"/>
        <n v="2375.39456"/>
        <n v="4089.81724"/>
        <n v="8099.833167999999"/>
        <n v="12768.20992"/>
        <n v="9576.157439999999"/>
        <n v="7002.565127999999"/>
        <n v="7122.267096"/>
        <n v="14364.236159999999"/>
        <n v="8359.187431999999"/>
        <n v="7022.515455999999"/>
        <n v="4808.029047999999"/>
        <n v="10473.922199999999"/>
        <n v="9396.604487999999"/>
        <n v="5187.085279999999"/>
        <n v="4648.426423999999"/>
        <n v="6703.310208"/>
        <n v="12927.812543999999"/>
        <n v="7960.180872"/>
        <n v="9596.107768"/>
        <n v="11970.1968"/>
        <n v="14763.242719999998"/>
        <n v="6476.900000000001"/>
        <n v="3609.05"/>
        <n v="11996.369999999999"/>
        <n v="2538.78"/>
        <n v="12215.359999999999"/>
        <n v="12241.24"/>
        <n v="4796.7"/>
        <n v="12449.7"/>
        <n v="5271.509999999999"/>
        <n v="4005.9900000000002"/>
        <n v="1858.14"/>
        <n v="2187.81"/>
        <n v="4398.45"/>
        <n v="2534.7000000000003"/>
        <n v="2598.6"/>
        <n v="10867.68765173"/>
        <n v="8671.89437205"/>
        <n v="6746.14824975"/>
        <n v="7896.96769316"/>
        <n v="7363.71510966"/>
        <n v="8397.822666869999"/>
        <n v="13433.33687423"/>
        <n v="10536.064913010001"/>
        <n v="4303.44896254"/>
        <n v="4804.70639103"/>
        <n v="4486.56588744"/>
        <n v="5735.3830697799995"/>
        <n v="5740.413754529999"/>
        <n v="2107.25322808"/>
        <n v="6628.4302265999995"/>
        <n v="8.0490956"/>
        <n v="10493.00225155"/>
        <n v="3429.71963516"/>
        <n v="5226.076545689999"/>
        <n v="6682.7616219"/>
        <n v="2992.85497147"/>
        <n v="13522.88306278"/>
        <n v="15712.23706598"/>
        <n v="2203.03746572"/>
        <n v="5796.55619634"/>
        <n v="7164.90244834"/>
        <n v="14677.525826599998"/>
        <n v="3166.71543643"/>
        <n v="16098.39242739"/>
        <n v="9969.40858277"/>
        <n v="11298.11303894"/>
        <n v="10240.059422319999"/>
        <n v="5711.235782979999"/>
        <n v="12022.129188160001"/>
        <n v="14657.4030876"/>
        <n v="6379.71317256"/>
        <n v="5434.34689434"/>
        <n v="15353.649857"/>
        <n v="7043.96478695"/>
        <n v="4973.73739863"/>
        <n v="6015.49159666"/>
        <n v="2798.4693127299997"/>
        <n v="13595.12369579"/>
        <n v="5232.515822169999"/>
        <n v="5538.18022758"/>
        <n v="7362.708972709999"/>
        <n v="12979.166654999999"/>
        <n v="5543.8145945"/>
        <n v="6589.19088555"/>
        <n v="9434.143725369999"/>
        <n v="6705.902771749999"/>
        <n v="11948.077508639999"/>
        <n v="14467.7922764"/>
        <n v="6473.593731280001"/>
        <n v="9291.9107672"/>
        <n v="20671.164136"/>
        <n v="4045.2376"/>
        <n v="10114.30757128"/>
        <n v="6550.453245680001"/>
        <n v="7079.1658"/>
        <n v="3490.43326316"/>
        <n v="6848.789518680001"/>
        <n v="6882.971776400001"/>
        <n v="8168.14376192"/>
        <n v="14334.299435600002"/>
        <n v="6242.61066432"/>
        <n v="11241.358364800002"/>
        <n v="11035.3176195"/>
        <n v="6019.318871699999"/>
        <n v="16050.513871699999"/>
        <n v="4413.3245522"/>
        <n v="3019.5903189"/>
        <n v="16601.427101100002"/>
        <n v="11476.8908234"/>
        <n v="6085.7216"/>
        <n v="6871.1723136"/>
        <n v="4587.0635776"/>
        <n v="6879.221171200001"/>
        <n v="6334.62814656"/>
        <n v="9177.35038328"/>
        <n v="11872.04118624"/>
        <n v="4189.96788656"/>
        <n v="4821.9942776"/>
        <n v="3950.1649439999997"/>
        <n v="6683.55938328"/>
        <n v="6583.807743279999"/>
        <n v="9357.90085168"/>
        <n v="8340.03511712"/>
        <n v="9790.22445944"/>
        <n v="8203.77437688"/>
        <n v="4988.5795164"/>
        <n v="8496.8446952"/>
        <n v="6269.789580559999"/>
        <n v="7600.276954879999"/>
        <n v="5601.453592559999"/>
        <n v="12369.40286328"/>
        <n v="4675.7583733599995"/>
        <n v="8391.30746008"/>
        <n v="5227.18543928"/>
        <n v="9869.028255039999"/>
        <n v="9476.80480656"/>
        <n v="8750.61286736"/>
        <n v="8851.16252048"/>
        <n v="10339.05798272"/>
        <n v="11522.511439679998"/>
        <n v="4594.5605384"/>
        <n v="7581.523646559999"/>
        <n v="9599.8977"/>
        <n v="11824.65"/>
        <n v="8399.8586"/>
        <n v="3699.9776999999995"/>
        <n v="7190.92"/>
        <n v="4799.8998"/>
        <n v="11999.9273"/>
        <n v="8064.4371"/>
        <n v="13514.5401"/>
        <n v="4799.931500000001"/>
        <n v="11999.844000000001"/>
        <n v="11999.874600000001"/>
        <n v="9599.863000000001"/>
        <n v="2879.9629"/>
        <n v="2252.2455"/>
        <n v="2275.5222"/>
        <n v="4473.2848797"/>
        <n v="10121.737717"/>
        <n v="17395.101728550002"/>
        <n v="11072.33590736"/>
        <n v="7529.12402424"/>
        <n v="10418.14566247"/>
        <n v="6390.780679009999"/>
        <n v="8967.09495318"/>
        <n v="5618.872410970001"/>
        <n v="13104.330091580001"/>
        <n v="4178.08429857"/>
        <n v="15262.89630411"/>
        <n v="3889.5242213099996"/>
        <n v="3285.2383691399996"/>
        <n v="10983.59462837"/>
        <n v="4.42700258"/>
        <n v="12954.818140809999"/>
        <n v="665.8614335100001"/>
        <n v="4870.30652017"/>
        <n v="15039.7351286"/>
        <n v="5550.656325759999"/>
        <n v="6982.992887779999"/>
        <n v="7501.7570992"/>
        <n v="15521.87595504"/>
        <n v="6270.64792718"/>
        <n v="6486.363689259999"/>
        <n v="13523.687972339998"/>
        <n v="9702.37983624"/>
        <n v="10215.71090813"/>
        <n v="14007.63984529"/>
        <n v="3348.4237696"/>
        <n v="6002.81427109"/>
        <n v="16013.273241419998"/>
        <n v="10928.25709612"/>
        <n v="12568.86400679"/>
        <n v="9401.14243341"/>
        <n v="6556.390820979999"/>
        <n v="9260.484487799999"/>
        <n v="3526.30878236"/>
        <n v="10577.11530057"/>
        <n v="7451.4502517"/>
        <n v="12631.84817986"/>
        <n v="1856.52390014"/>
        <n v="8908.3365553"/>
        <n v="5670.3866228100005"/>
        <n v="16038.426665169998"/>
        <n v="13282.61755912"/>
        <n v="7463.322667709999"/>
        <n v="12124.956384449999"/>
        <n v="18823.61497016"/>
        <n v="17497.52647006"/>
        <n v="10938.117238230001"/>
        <n v="11326.86754188"/>
        <n v="10816.763080519999"/>
        <n v="6961.65164772"/>
        <n v="11832.31998"/>
        <n v="6149.772461400001"/>
        <n v="15135.05421852"/>
        <n v="15853.892940040001"/>
        <n v="12296.106470839999"/>
        <n v="14258.855754360002"/>
        <n v="10113.70078564"/>
        <n v="9028.4767478"/>
        <n v="10834.493095599999"/>
        <n v="5819.8987151"/>
        <n v="2600.085744"/>
        <n v="10532.9553739"/>
        <n v="1178.0635408"/>
        <n v="2.0062390000000003"/>
        <n v="11980.6574363"/>
        <n v="2911.8552846"/>
        <n v="10206.9415364"/>
        <n v="11447.1984862"/>
        <n v="16250.9371478"/>
        <n v="16753.2993934"/>
        <n v="9308.94896"/>
        <n v="7217.469504"/>
        <n v="11147.864089600002"/>
        <n v="8280.3836364"/>
        <n v="8319.286775999999"/>
        <n v="9144.2328388"/>
        <n v="7775.640337999999"/>
        <n v="7543.817526639999"/>
        <n v="5785.994126559999"/>
        <n v="16984.31273624"/>
        <n v="7881.17757312"/>
        <n v="4110.5655811199995"/>
        <n v="7427.507114399999"/>
        <n v="8247.06658864"/>
        <n v="4389.47116656"/>
        <n v="7522.670178959999"/>
        <n v="9867.4322288"/>
        <n v="10799.7894"/>
        <n v="9599.4207"/>
        <n v="9599.966199999999"/>
        <n v="4799.829299999999"/>
        <n v="12199.8987"/>
        <n v="5398.0"/>
        <n v="6174.9506"/>
        <n v="2613.6600000000003"/>
        <n v="8399.892"/>
        <n v="3599.8843"/>
        <n v="7439.837500000001"/>
        <n v="11039.8966"/>
        <n v="3436.1603999999998"/>
        <n v="1840.5576"/>
        <n v="2078.4195"/>
        <n v="7022.835911"/>
        <n v="5392.894052"/>
        <n v="13099.903089"/>
        <n v="4145.284234"/>
        <n v="4708.720926"/>
        <n v="482.945736"/>
        <n v="3642.2157589999997"/>
        <n v="12878.552959999999"/>
        <n v="10161.983194999999"/>
        <n v="6197.803612"/>
        <n v="11590.697664"/>
        <n v="17386.046496"/>
        <n v="15293.28164"/>
        <n v="11751.679576"/>
        <n v="10584.560714"/>
        <n v="11228.488362"/>
        <n v="12455.975440999999"/>
        <n v="1287.855296"/>
        <n v="5996.576222"/>
        <n v="10363.210584999999"/>
        <n v="825.032299"/>
        <n v="5553.875964"/>
        <n v="7042.95865"/>
        <n v="11973.029704999999"/>
        <n v="16561.014197"/>
        <n v="14790.213165"/>
        <n v="5050.807489"/>
        <n v="10101.614978"/>
        <n v="2173.255812"/>
        <n v="16017.700244"/>
        <n v="11832.170532"/>
        <n v="18110.465099999998"/>
        <n v="8793.636943"/>
        <n v="14186.530995"/>
        <n v="12236.84374"/>
        <n v="1173.118904"/>
        <n v="2022.6188"/>
        <n v="16585.47416"/>
        <n v="10497.391572"/>
        <n v="7503.915748"/>
        <n v="16180.9504"/>
        <n v="6259.46568"/>
        <n v="12739.61765"/>
        <n v="9971.00783"/>
        <n v="13642.4252"/>
        <n v="10211.756510000001"/>
        <n v="4413.7258"/>
        <n v="8165.3927300000005"/>
        <n v="9248.76179"/>
        <n v="9690.13437"/>
        <n v="12137.74595"/>
        <n v="6399.902410000001"/>
        <n v="9658.62912"/>
        <n v="9875.41236"/>
        <n v="8039.9821839999995"/>
        <n v="8299.336448"/>
        <n v="12907.862216"/>
        <n v="14962.746"/>
        <n v="5486.3402"/>
        <n v="13526.322384"/>
        <n v="9995.114328"/>
        <n v="4887.83036"/>
        <n v="10573.67384"/>
        <n v="4728.227736"/>
        <n v="4229.469536"/>
        <n v="10314.319576"/>
        <n v="7151.4"/>
        <n v="5191.88"/>
        <n v="6498.4215"/>
        <n v="2404.63"/>
        <n v="14394.24"/>
        <n v="7176.06"/>
        <n v="3848.4599999999996"/>
        <n v="4800.599999999999"/>
        <n v="7557.0"/>
        <n v="7203.700000000001"/>
        <n v="6011.2"/>
        <n v="9506.25"/>
        <n v="2342.1555"/>
        <n v="1763.7345000000003"/>
        <n v="15132.299728"/>
        <n v="16782.364326"/>
        <n v="9819.896632"/>
        <n v="8592.409553"/>
        <n v="9014.987072"/>
        <n v="9518.055547"/>
        <n v="3098.901806"/>
        <n v="4306.266146"/>
        <n v="1267.732557"/>
        <n v="5413.016791"/>
        <n v="14005.426344"/>
        <n v="11630.943142"/>
        <n v="13562.726085999999"/>
        <n v="15293.281639999925"/>
        <n v="5050.807488999975"/>
        <n v="8532.041335999958"/>
        <n v="2374.483201999988"/>
        <n v="7928.35916599996"/>
        <n v="5875.839787999971"/>
        <n v="13381.621434999934"/>
        <n v="5895.962526999971"/>
        <n v="13643.217041999933"/>
        <n v="11268.733839999944"/>
        <n v="6741.117564999967"/>
        <n v="8552.164074999957"/>
        <n v="15373.772595999924"/>
        <n v="6157.558133999969"/>
        <n v="12274.870789999939"/>
        <n v="12135.712800000001"/>
        <n v="12944.760320000001"/>
        <n v="10355.808256"/>
        <n v="10113.094000000001"/>
        <n v="4193.0395100000005"/>
        <n v="7744.08254"/>
        <n v="14444.9208"/>
        <n v="19279.95679"/>
        <n v="3611.2302"/>
        <n v="13843.0491"/>
        <n v="9228.6994"/>
        <n v="8421.85344"/>
        <n v="8219.535136"/>
        <n v="9237.001864"/>
        <n v="13167.21648"/>
        <n v="5526.240855999999"/>
        <n v="5885.346759999999"/>
        <n v="16758.27552"/>
        <n v="11591.140567999999"/>
        <n v="12668.458279999999"/>
        <n v="8658.442352"/>
        <n v="6184.60168"/>
        <n v="9037.498583999999"/>
        <n v="10394.120888"/>
        <n v="6962.6644719999995"/>
        <n v="7192.9800000000005"/>
        <n v="10799.279999999999"/>
        <n v="7347.08"/>
        <n v="7200.900000000001"/>
        <n v="14280.24"/>
        <n v="12007.38"/>
        <n v="9607.54"/>
        <n v="2997.8990999999996"/>
        <n v="5734.9806149999995"/>
        <n v="16098.1912"/>
        <n v="8371.059424"/>
        <n v="13683.46252"/>
        <n v="12254.748050999999"/>
        <n v="14810.335904"/>
        <n v="6861.853999"/>
        <n v="2273.869507"/>
        <n v="4245.897929"/>
        <n v="15393.895335"/>
        <n v="6942.344955"/>
        <n v="3380.620152"/>
        <n v="5594.121441999972"/>
        <n v="2495.2196359999875"/>
        <n v="3762.9521929999814"/>
        <n v="6399.031001999968"/>
        <n v="3360.497412999983"/>
        <n v="4930.071054999976"/>
        <n v="10826.033581999945"/>
        <n v="7244.186039999964"/>
        <n v="11188.242883999945"/>
        <n v="11027.260971999945"/>
        <n v="9618.669241999953"/>
        <n v="13321.253217999934"/>
        <n v="4728.843664999977"/>
        <n v="16903.100759999917"/>
        <n v="8793.636942999956"/>
        <n v="9115.600766999954"/>
        <n v="4346.511623999978"/>
        <n v="321.9638239999984"/>
        <n v="10966.892754999946"/>
        <n v="11530.329446999942"/>
        <n v="6097.18991699997"/>
        <n v="5634.366919999972"/>
        <n v="6278.294567999968"/>
        <n v="8854.005159999955"/>
        <n v="6560.012913999967"/>
        <n v="7203.940561999964"/>
        <n v="10665.051669999946"/>
        <n v="9558.301024999952"/>
        <n v="7022.835910999965"/>
        <n v="2730.5353800000003"/>
        <n v="1982.166424"/>
        <n v="12499.784184"/>
        <n v="13106.569824"/>
        <n v="11023.27246"/>
        <n v="12779.74243"/>
        <n v="13040.5535"/>
        <n v="13241.1774"/>
        <n v="6359.7776300000005"/>
        <n v="13742.73715"/>
        <n v="9168.51223"/>
        <n v="15267.478790000001"/>
        <n v="7443.1466900000005"/>
        <n v="13054.8544"/>
        <n v="4083.32288"/>
        <n v="13366.71976"/>
        <n v="8578.64104"/>
        <n v="5406.538888"/>
        <n v="13626.074024"/>
        <n v="3890.31396"/>
        <n v="7840.478904"/>
        <n v="9935.263343999999"/>
        <n v="6443.955943999999"/>
        <n v="9217.051535999999"/>
        <n v="8398.26"/>
        <n v="9602.189999999999"/>
        <n v="5999.67"/>
        <n v="1204.72"/>
        <n v="1982.3157"/>
        <n v="2577.3"/>
        <n v="2332.35"/>
        <n v="1171.5"/>
        <n v="2300.4"/>
        <n v="6197.06626"/>
        <n v="4838.241099999999"/>
        <n v="14370.605479999998"/>
        <n v="6608.831459999999"/>
        <n v="13176.486399999998"/>
        <n v="6855.890579999999"/>
        <n v="6279.4193"/>
        <n v="5970.595399999999"/>
        <n v="8029.421399999999"/>
        <n v="6300.007559999999"/>
        <n v="2120.59078"/>
        <n v="11776.484719999999"/>
        <n v="13197.074659999998"/>
        <n v="16738.25538"/>
        <n v="4200.00504"/>
        <n v="4550.005459999999"/>
        <n v="6917.65536"/>
        <n v="3108.8272599999996"/>
        <n v="5641.183239999999"/>
        <n v="1894.1199199999999"/>
        <n v="12394.13252"/>
        <n v="2429.41468"/>
        <n v="2841.1798799999997"/>
        <n v="7391.185339999999"/>
        <n v="4117.652"/>
        <n v="1029.413"/>
        <n v="7247.06752"/>
        <n v="6650.007979999999"/>
        <n v="6876.47884"/>
        <n v="761.7656199999999"/>
        <n v="10397.0713"/>
        <n v="6752.94928"/>
        <n v="14761.78242"/>
        <n v="6114.71322"/>
        <n v="7102.949699999999"/>
        <n v="15152.959359999999"/>
        <n v="11879.426019999999"/>
        <n v="7329.42056"/>
        <n v="7308.832299999999"/>
        <n v="20.58826"/>
        <n v="6835.30232"/>
        <n v="10705.895199999999"/>
        <n v="2902.9446599999997"/>
        <n v="11097.072139999998"/>
        <n v="15235.312399999999"/>
        <n v="10150.01218"/>
        <n v="9408.83482"/>
        <n v="11735.3082"/>
        <n v="11364.719519999999"/>
        <n v="12064.72036"/>
        <n v="11216.87046"/>
        <n v="19934.2173"/>
        <n v="7643.171399999999"/>
        <n v="13096.677479999998"/>
        <n v="7746.4574999999995"/>
        <n v="15224.37114"/>
        <n v="14150.195699999998"/>
        <n v="15699.4872"/>
        <n v="16525.775999999998"/>
        <n v="17765.209199999998"/>
        <n v="3821.5856999999996"/>
        <n v="4627.21728"/>
        <n v="11237.52768"/>
        <n v="20450.6478"/>
        <n v="14026.25238"/>
        <n v="10328.609999999999"/>
        <n v="13014.0486"/>
        <n v="3924.8718"/>
        <n v="18219.66804"/>
        <n v="16112.631599999999"/>
        <n v="9316.406219999999"/>
        <n v="6730.351"/>
        <n v="9006.79325"/>
        <n v="1385.6605"/>
        <n v="13064.798999999999"/>
        <n v="10887.3325"/>
        <n v="12213.60755"/>
        <n v="9897.574999999999"/>
        <n v="14193.12255"/>
        <n v="7462.7715499999995"/>
        <n v="6532.3994999999995"/>
        <n v="5477.14944"/>
        <n v="6674.6624"/>
        <n v="8503.669107"/>
        <n v="7732.453293"/>
        <n v="8381.898189"/>
        <n v="8726.91579"/>
        <n v="8300.717577"/>
        <n v="8158.651505999999"/>
        <n v="7549.796915999999"/>
        <n v="11101.448691"/>
        <n v="12014.730576"/>
        <n v="5073.78825"/>
        <n v="7103.30355"/>
        <n v="5723.233146"/>
        <n v="4667.88519"/>
        <n v="6697.40049"/>
        <n v="7833.929058"/>
        <n v="7712.15814"/>
        <n v="4891.131872999999"/>
        <n v="8523.964259999999"/>
        <n v="7752.748446"/>
        <n v="7894.814517"/>
        <n v="7306.25508"/>
        <n v="10167.871653"/>
        <n v="8280.422424"/>
        <n v="6961.237478999999"/>
        <n v="5865.0"/>
        <n v="12003.68"/>
        <n v="8515.8"/>
        <n v="7445.799999999999"/>
        <n v="7198.2"/>
        <n v="12499.9409"/>
        <n v="19206.61"/>
        <n v="9577.2"/>
        <n v="7400.45"/>
        <n v="7203.6"/>
        <n v="10425.61"/>
        <n v="19971.64"/>
        <n v="2344.5531"/>
        <n v="4973.55"/>
        <n v="1725.3"/>
        <n v="7679.420979999999"/>
        <n v="7267.655779999999"/>
        <n v="1523.5312399999998"/>
        <n v="1605.8842799999998"/>
        <n v="19764.7296"/>
        <n v="1873.5316599999999"/>
        <n v="5950.00714"/>
        <n v="4941.1824"/>
        <n v="7576.4796799999995"/>
        <n v="7020.596659999999"/>
        <n v="4179.41678"/>
        <n v="3623.53376"/>
        <n v="1235.2956"/>
        <n v="4344.1228599999995"/>
        <n v="5558.830199999999"/>
        <n v="18261.78662"/>
        <n v="9532.364379999999"/>
        <n v="5764.712799999999"/>
        <n v="13382.368999999999"/>
        <n v="8297.06878"/>
        <n v="16058.842799999999"/>
        <n v="6670.59624"/>
        <n v="4282.35808"/>
        <n v="10273.541739999999"/>
        <n v="9100.010919999999"/>
        <n v="14514.7233"/>
        <n v="10479.42434"/>
        <n v="4797.064579999999"/>
        <n v="11488.24908"/>
        <n v="5744.12454"/>
        <n v="432.35346"/>
        <n v="10911.7778"/>
        <n v="17520.609259999997"/>
        <n v="16511.784519999997"/>
        <n v="18200.021839999998"/>
        <n v="6588.243199999999"/>
        <n v="8955.8931"/>
        <n v="9800.01176"/>
        <n v="5476.4771599999995"/>
        <n v="9120.59918"/>
        <n v="9964.71784"/>
        <n v="5785.30106"/>
        <n v="14102.958099999998"/>
        <n v="5462.7418"/>
        <n v="7833.3656"/>
        <n v="15728.57356"/>
        <n v="13193.0368"/>
        <n v="2102.64024"/>
        <n v="7173.71376"/>
        <n v="17728.1432"/>
        <n v="1154.3907199999999"/>
        <n v="2061.412"/>
        <n v="9070.2128"/>
        <n v="9008.37044"/>
        <n v="10018.46232"/>
        <n v="14120.672199999999"/>
        <n v="12368.472"/>
        <n v="9969.94704"/>
        <n v="16515.2578"/>
        <n v="3039.618"/>
        <n v="18764.575119999998"/>
        <n v="5268.6712"/>
        <n v="3525.9568799999997"/>
        <n v="14792.807599999998"/>
        <n v="15562.844159999999"/>
        <n v="18035.066799999997"/>
        <n v="17021.8608"/>
        <n v="16215.50336"/>
        <n v="10286.83264"/>
        <n v="9540.84096"/>
        <n v="10553.47956"/>
        <n v="13354.210674"/>
        <n v="8178.946658999999"/>
        <n v="8584.849719"/>
        <n v="11568.23721"/>
        <n v="5256.444627"/>
        <n v="6595.924725"/>
        <n v="8118.0612"/>
        <n v="5784.118605"/>
        <n v="4525.819119"/>
        <n v="8138.356352999999"/>
        <n v="17453.83158"/>
        <n v="10188.166806"/>
        <n v="8239.832118"/>
        <n v="9335.77038"/>
        <n v="4688.180343"/>
        <n v="13536.867051"/>
        <n v="5357.920392"/>
        <n v="4059.0306"/>
        <n v="5885.59437"/>
        <n v="10399.74"/>
        <n v="9985.82"/>
        <n v="10806.84"/>
        <n v="5046.95"/>
        <n v="7921.83"/>
        <n v="2635.5"/>
        <n v="3199.875"/>
        <n v="8899.999499999998"/>
        <n v="3012.1800000000003"/>
        <n v="2543.07"/>
        <n v="10593.449999999999"/>
        <n v="15794.599999999999"/>
        <n v="8402.59"/>
        <n v="2066.0319"/>
        <n v="3493.2000000000003"/>
        <n v="11649.785399999999"/>
        <n v="6709.7877"/>
        <n v="5146.2829"/>
        <n v="1530.2023"/>
        <n v="4510.4906"/>
        <n v="12864.660600000001"/>
        <n v="10243.087800000001"/>
        <n v="4147.5885"/>
        <n v="3657.566"/>
        <n v="3671.8385"/>
        <n v="3806.7612"/>
        <n v="7962.5326000000005"/>
        <n v="14940.072400000001"/>
        <n v="7231.7806"/>
        <n v="5502.5244999999995"/>
        <n v="11072.0346"/>
        <n v="1542.0009"/>
        <n v="13062.7629"/>
        <n v="11119.990200000002"/>
        <n v="8383.856800000001"/>
        <n v="7405.1439"/>
        <n v="6185.701500000001"/>
        <n v="15288.3214"/>
        <n v="7105.040800000001"/>
        <n v="9826.9017"/>
        <n v="7574.7012"/>
        <n v="12469.407500000001"/>
        <n v="11553.6839"/>
        <n v="10845.958200000001"/>
        <n v="11824.480800000001"/>
        <n v="15286.2281"/>
        <n v="15562.1631"/>
        <n v="4921.348300000001"/>
        <n v="11037.5903"/>
        <n v="5655.145100000001"/>
        <n v="11843.130200000001"/>
        <n v="10723.2147"/>
        <n v="8925.6409"/>
        <n v="12822.0334"/>
        <n v="5614.991800000001"/>
        <n v="12810.6154"/>
        <n v="6946.1403"/>
        <n v="7394.8677"/>
        <n v="9963.3468"/>
        <n v="14082.390300000001"/>
        <n v="9187.4937"/>
        <n v="7819.807600000001"/>
        <n v="6389.7031"/>
        <n v="7258.4377932"/>
        <n v="7549.92145"/>
        <n v="7423.144612"/>
        <n v="10926.514306"/>
        <n v="10087.519622"/>
        <n v="3772.38396"/>
        <n v="11425.1698688"/>
        <n v="4552.628402"/>
        <n v="9988.7779872"/>
        <n v="9071.0373648"/>
        <n v="8336.5562692"/>
        <n v="7368.3110528"/>
        <n v="20162.4646308"/>
        <n v="13399.178"/>
        <n v="10719.3424"/>
        <n v="9766.5577736"/>
        <n v="9932.255776799999"/>
        <n v="11307.378959999998"/>
        <n v="15202.142824"/>
        <n v="10437.440288400001"/>
        <n v="6285.7273828"/>
        <n v="6413.59398"/>
        <n v="9930.432006"/>
        <n v="6484.518399999999"/>
        <n v="11348.312482399999"/>
        <n v="10538.355605999997"/>
        <n v="6383.1978"/>
        <n v="8974.573465599999"/>
        <n v="4458.5116824"/>
        <n v="12789.901979199998"/>
        <n v="6132.6405504"/>
        <n v="7225.322048000001"/>
        <n v="4672.8526208"/>
        <n v="11865.979238400001"/>
        <n v="4262.79393612"/>
        <n v="7477.546171319999"/>
        <n v="8808.50230506"/>
        <n v="4996.86962013"/>
        <n v="15628.079616119998"/>
        <n v="8843.81587128"/>
        <n v="5757.12605151"/>
        <n v="4656.11400126"/>
        <n v="5683.65759765"/>
        <n v="9097.50528378"/>
        <n v="8823.31776675"/>
        <n v="7611.69713265"/>
        <n v="8706.82358853"/>
        <n v="7470.03696471"/>
        <n v="8038.0982971799995"/>
        <n v="8645.938129529999"/>
        <n v="8342.11968912"/>
        <n v="7084.834960769999"/>
        <n v="9723.00189924"/>
        <n v="4936.79596725"/>
        <n v="9580.05"/>
        <n v="2711.755"/>
        <n v="10799.8846"/>
        <n v="3959.8945"/>
        <n v="7093.554"/>
        <n v="2799.9509999999996"/>
        <n v="9499.8855"/>
        <n v="9990.252299999998"/>
        <n v="2000.1996"/>
        <n v="8399.853"/>
        <n v="7199.8150000000005"/>
        <n v="7679.7507"/>
        <n v="9653.649200000002"/>
        <n v="4999.785"/>
        <n v="10799.9738"/>
        <n v="4799.87"/>
        <n v="14499.8377"/>
        <n v="4799.9163"/>
        <n v="8399.801000000001"/>
        <n v="1565.0334"/>
        <n v="5057.6565"/>
        <n v="4956.5943"/>
        <n v="4632.0923"/>
        <n v="15358.732400000003"/>
        <n v="13930.150300000001"/>
        <n v="4864.8292"/>
        <n v="2536.6990000000005"/>
        <n v="6722.9184"/>
        <n v="12847.5336"/>
        <n v="8596.8025"/>
        <n v="4202.5852"/>
        <n v="3460.4152000000004"/>
        <n v="6681.0524000000005"/>
        <n v="3561.6548000000003"/>
        <n v="9016.2237"/>
        <n v="10225.199600000002"/>
        <n v="7615.9963"/>
        <n v="16928.8977"/>
        <n v="5557.901800000001"/>
        <n v="6117.764400000001"/>
        <n v="2334.2198"/>
        <n v="3954.6243000000004"/>
        <n v="6704.4593"/>
        <n v="4424.6653"/>
        <n v="1928.5002000000002"/>
        <n v="88.4895"/>
        <n v="4198.9695"/>
        <n v="174.8857"/>
        <n v="6927.681200000001"/>
        <n v="4136.3608"/>
        <n v="13457.2548"/>
        <n v="11445.974100000001"/>
        <n v="811.2489"/>
        <n v="9136.8739"/>
        <n v="6280.2806"/>
        <n v="16308.900300000001"/>
        <n v="9809.203800000001"/>
        <n v="7321.982800000001"/>
        <n v="10008.4479"/>
        <n v="6190.6493"/>
        <n v="7654.436900000001"/>
        <n v="10657.3709"/>
        <n v="6069.8088"/>
        <n v="8269.8671"/>
        <n v="897.8354"/>
        <n v="5760.761600000001"/>
        <n v="8081.0895"/>
        <n v="10205.0278"/>
        <n v="6698.750300000001"/>
        <n v="13701.9806"/>
        <n v="15858.269900000001"/>
        <n v="9.705300000000001"/>
        <n v="8088.701500000001"/>
        <n v="9420.8589812"/>
        <n v="5368.7414128"/>
        <n v="9916.8347084"/>
        <n v="14320.2168816"/>
        <n v="705.2090452"/>
        <n v="7112.6959648"/>
        <n v="17975.51264"/>
        <n v="15873.284682399999"/>
        <n v="12162.7430824"/>
        <n v="4124.0608472"/>
        <n v="2077.903296"/>
        <n v="11777.0528972"/>
        <n v="1056.0613675999998"/>
        <n v="13811.872682399999"/>
        <n v="1041.6314836"/>
        <n v="17250.514039600002"/>
        <n v="5737.940302"/>
        <n v="10822.619141199999"/>
        <n v="14433.182259199999"/>
        <n v="16102.3075556"/>
        <n v="12745.916537199999"/>
        <n v="5472.325605999999"/>
        <n v="5673.9536"/>
        <n v="14184.883999999998"/>
        <n v="14691.689641199999"/>
        <n v="12581.789466799999"/>
        <n v="1390.3212732"/>
        <n v="6282.485123599999"/>
        <n v="11345.880787999999"/>
        <n v="10612.319644"/>
        <n v="5084.7185536"/>
        <n v="7657.997222399999"/>
        <n v="15859.783116800001"/>
        <n v="9424.4269952"/>
        <n v="13799.2755712"/>
        <n v="6773.604454400001"/>
        <n v="6024.079129600001"/>
        <n v="4972.3124849999995"/>
        <n v="10103.13011493"/>
        <n v="17131.34159883"/>
        <n v="8883.79732269"/>
        <n v="8524.97901765"/>
        <n v="8556.63945633"/>
        <n v="13802.327652240001"/>
        <n v="12611.408074199999"/>
        <n v="4879.56363579"/>
        <n v="5689.13728896"/>
        <n v="9499.14636165"/>
        <n v="8625.440025"/>
        <n v="8066.511511379999"/>
        <n v="5175.66991806"/>
        <n v="5074.19415306"/>
        <n v="4871.24262306"/>
        <n v="5271.46304022"/>
        <n v="7916.9362337699995"/>
        <n v="9119.9852"/>
        <n v="15599.8075"/>
        <n v="5999.918000000001"/>
        <n v="11279.8989"/>
        <n v="8399.937"/>
        <n v="2591.7945"/>
        <n v="8759.7944"/>
        <n v="10199.7755"/>
        <n v="10396.0"/>
        <n v="10603.92"/>
        <n v="7999.8550000000005"/>
        <n v="5499.8"/>
        <n v="4799.7525000000005"/>
        <n v="4799.9829"/>
        <n v="8399.9916"/>
        <n v="10099.771499999999"/>
        <n v="2099.8424999999997"/>
        <n v="11990.0"/>
        <n v="1940.8040999999998"/>
        <n v="6299.7291"/>
        <n v="11999.9358"/>
        <n v="5020.0"/>
        <n v="7530.0"/>
        <n v="7199.906400000001"/>
        <n v="9830.6"/>
        <n v="9599.768999999998"/>
        <n v="4069.0269000000003"/>
        <n v="2221.3764"/>
        <n v="6070.570000000001"/>
        <n v="6470.200000000001"/>
        <n v="11094.49"/>
        <n v="9705.300000000001"/>
        <n v="11494.12"/>
        <n v="7821.330000000001"/>
        <n v="6432.14"/>
        <n v="14976.61"/>
        <n v="6184.75"/>
        <n v="12750.1"/>
        <n v="14653.1"/>
        <n v="10942.25"/>
        <n v="3615.7000000000003"/>
        <n v="6317.96"/>
        <n v="5728.030000000001"/>
        <n v="16137.44"/>
        <n v="7669.09"/>
        <n v="5880.27"/>
        <n v="13853.84"/>
        <n v="8696.710000000001"/>
        <n v="6413.110000000001"/>
        <n v="3216.07"/>
        <n v="2930.6200000000003"/>
        <n v="589.9300000000001"/>
        <n v="818.2900000000001"/>
        <n v="13663.54"/>
        <n v="13340.03"/>
        <n v="10009.780000000053"/>
        <n v="8316.110000000044"/>
        <n v="3349.280000000018"/>
        <n v="11988.900000000063"/>
        <n v="9610.15000000005"/>
        <n v="10447.470000000056"/>
        <n v="6660.5000000000355"/>
        <n v="4091.4500000000216"/>
        <n v="7592.97000000004"/>
        <n v="12236.290000000065"/>
        <n v="10542.620000000055"/>
        <n v="10200.080000000054"/>
        <n v="17279.240000000093"/>
        <n v="13625.480000000072"/>
        <n v="9800.450000000052"/>
        <n v="10847.100000000057"/>
        <n v="16080.350000000086"/>
        <n v="7612.00000000004"/>
        <n v="5575.790000000029"/>
        <n v="7288.490000000039"/>
        <n v="6203.7800000000325"/>
        <n v="6260.870000000066"/>
        <n v="11170.610000000117"/>
        <n v="13739.660000000145"/>
        <n v="17640.810000000187"/>
        <n v="16727.370000000177"/>
        <n v="18387.79504"/>
        <n v="13708.389799999999"/>
        <n v="8493.01744"/>
        <n v="11750.0484"/>
        <n v="7957.05032"/>
        <n v="13914.530999999999"/>
        <n v="3689.92748"/>
        <n v="17047.87724"/>
        <n v="14512.340479999999"/>
        <n v="6761.43136"/>
        <n v="6493.4478"/>
        <n v="5730.72536"/>
        <n v="11131.6248"/>
        <n v="16346.997159999999"/>
        <n v="9017.533399999998"/>
        <n v="7700.365599999999"/>
        <n v="5876.5948"/>
        <n v="3337.3312"/>
        <n v="5276.73978"/>
        <n v="8463.078801"/>
        <n v="8767.506096"/>
        <n v="9213.999462"/>
        <n v="15444.611433"/>
        <n v="7143.893856"/>
        <n v="4383.753048"/>
        <n v="15383.725973999999"/>
        <n v="7935.404823"/>
        <n v="11162.334149999999"/>
        <n v="5195.559168"/>
        <n v="5317.330086"/>
        <n v="5094.083403"/>
        <n v="8016.585435"/>
        <n v="17656.78311"/>
        <n v="9376.360686"/>
        <n v="12988.89792"/>
        <n v="8378.029999999999"/>
        <n v="11980.31"/>
        <n v="8877.439999999999"/>
        <n v="11988.060000000001"/>
        <n v="7206.33"/>
        <n v="2570.0"/>
        <n v="5052.61"/>
        <n v="7557.349999999999"/>
        <n v="9298.74"/>
        <n v="3099.9012000000002"/>
        <n v="10802.94"/>
        <n v="8394.15"/>
        <n v="2389.0"/>
        <n v="9675.380000000001"/>
        <n v="9593.73"/>
        <n v="3302.2944"/>
        <n v="4776.530000000001"/>
        <n v="2949.65"/>
        <n v="6679.530000000001"/>
        <n v="15243.03"/>
        <n v="12007.93"/>
        <n v="8354.17"/>
        <n v="13549.36"/>
        <n v="10352.32"/>
        <n v="9229.550000000001"/>
        <n v="4110.4800000000005"/>
        <n v="17983.350000000002"/>
        <n v="16460.95"/>
        <n v="8829.92"/>
        <n v="19.03"/>
        <n v="38.06"/>
        <n v="3063.8300000000004"/>
        <n v="5176.16"/>
        <n v="5100.04"/>
        <n v="5518.700000000001"/>
        <n v="9743.36"/>
        <n v="6108.63"/>
        <n v="12940.400000000001"/>
        <n v="16491.296"/>
        <n v="15666.7312"/>
        <n v="15400.731199999998"/>
        <n v="12584.01852"/>
        <n v="5572.633"/>
        <n v="15035.977039999998"/>
        <n v="5830.51392"/>
        <n v="12681.85856"/>
        <n v="10695.545630999999"/>
        <n v="7610.682374999999"/>
        <n v="9011.047932"/>
        <n v="6555.334419"/>
        <n v="9112.523696999999"/>
        <n v="8666.030331"/>
        <n v="4931.722178999999"/>
        <n v="10025.805581999999"/>
        <n v="7387.435692"/>
        <n v="15261.955055999999"/>
        <n v="4870.836719999999"/>
        <n v="4363.457895"/>
        <n v="10147.5765"/>
        <n v="7326.550233"/>
        <n v="8828.391555"/>
        <n v="9153.114002999999"/>
        <n v="8848.686707999956"/>
        <n v="15464.906585999923"/>
        <n v="8929.867319999956"/>
        <n v="11284.105067999944"/>
        <n v="8787.801248999956"/>
        <n v="9051.638237999956"/>
        <n v="8523.964259999957"/>
        <n v="9802.558898999952"/>
        <n v="7773.043598999961"/>
        <n v="15160.479290999925"/>
        <n v="8321.012729999959"/>
        <n v="8544.259412999958"/>
        <n v="9592.32"/>
        <n v="1864.0600000000002"/>
        <n v="12010.220000000001"/>
        <n v="11998.359999999999"/>
        <n v="8378.199999999999"/>
        <n v="7196.0"/>
        <n v="9593.900000000001"/>
        <n v="9882.34"/>
        <n v="2927.07"/>
        <n v="2287.71"/>
        <n v="4419.75"/>
        <n v="5825.55"/>
        <n v="2896.8"/>
        <n v="3258.9"/>
        <n v="4376.900000000001"/>
        <n v="8582.53"/>
        <n v="10656.800000000001"/>
        <n v="11969.87"/>
        <n v="8163.870000000001"/>
        <n v="5632.88"/>
        <n v="7421.700000000001"/>
        <n v="285.45000000000005"/>
        <n v="2683.23"/>
        <n v="7307.52"/>
        <n v="704.11"/>
        <n v="11208.67"/>
        <n v="2397.78"/>
        <n v="5404.52"/>
        <n v="7364.610000000001"/>
        <n v="2283.6000000000004"/>
        <n v="5861.240000000001"/>
        <n v="15985.2"/>
        <n v="2074.27"/>
        <n v="6051.54"/>
        <n v="5975.42"/>
        <n v="6812.740000000001"/>
        <n v="12026.960000000001"/>
        <n v="685.0800000000036"/>
        <n v="2721.2900000000145"/>
        <n v="5709.00000000003"/>
        <n v="5956.390000000031"/>
        <n v="5138.100000000027"/>
        <n v="13701.600000000073"/>
        <n v="6336.990000000033"/>
        <n v="12026.960000000063"/>
        <n v="15623.630000000083"/>
        <n v="10123.960000000054"/>
        <n v="1160.830000000006"/>
        <n v="8182.900000000043"/>
        <n v="209.33000000000112"/>
        <n v="6964.980000000037"/>
        <n v="6108.630000000032"/>
        <n v="5918.330000000031"/>
        <n v="3710.8500000000195"/>
        <n v="12578.830000000067"/>
        <n v="6984.010000000037"/>
        <n v="11798.600000000062"/>
        <n v="5804.150000000031"/>
        <n v="4224.660000000023"/>
        <n v="11094.490000000058"/>
        <n v="14557.950000000077"/>
        <n v="15471.390000000081"/>
        <n v="7079.160000000037"/>
        <n v="9762.390000000103"/>
        <n v="2283.600000000024"/>
        <n v="12731.070000000134"/>
        <n v="8696.710000000092"/>
        <n v="9324.700000000099"/>
        <n v="5537.730000000058"/>
        <n v="9077.310000000096"/>
        <n v="10554.42944"/>
        <n v="2659.22148"/>
        <n v="14429.884"/>
        <n v="19521.57164"/>
        <n v="17604.45848"/>
        <n v="742.10832"/>
        <n v="15975.943"/>
        <n v="10946.09772"/>
        <n v="8451.7892"/>
        <n v="4535.1064"/>
        <n v="10537.3424"/>
        <n v="5390.25592"/>
        <n v="7315.34732"/>
        <n v="9524.1364"/>
        <n v="11347.9072"/>
        <n v="3384.1080399999996"/>
        <n v="11996.35904"/>
        <n v="11530.28428"/>
        <n v="12199.00024"/>
        <n v="16413.9372"/>
        <n v="3671.06432"/>
        <n v="9132.81885"/>
        <n v="7001.8277849999995"/>
        <n v="8950.162473"/>
        <n v="6392.973195"/>
        <n v="4038.735447"/>
        <n v="7407.730845"/>
        <n v="4302.5724359999995"/>
        <n v="5479.69131"/>
        <n v="7428.025998"/>
        <n v="8422.488495"/>
        <n v="13130.963990999999"/>
        <n v="2650.98"/>
        <n v="9899.7855"/>
        <n v="2199.8988"/>
        <n v="10009.71"/>
        <n v="6494.95"/>
        <n v="10993.769999999999"/>
        <n v="10006.15"/>
        <n v="3994.52"/>
        <n v="4992.91"/>
        <n v="3595.9300000000003"/>
        <n v="10009.3"/>
        <n v="7603.75"/>
        <n v="9608.439999999999"/>
        <n v="16893.5"/>
        <n v="15599.61"/>
        <n v="8393.52"/>
        <n v="1944.4535999999998"/>
        <n v="2987.71"/>
        <n v="10504.560000000001"/>
        <n v="12274.35"/>
        <n v="9267.61"/>
        <n v="6375.05"/>
        <n v="6660.5"/>
        <n v="12997.490000000002"/>
        <n v="6945.950000000001"/>
        <n v="13035.550000000001"/>
        <n v="9476.94"/>
        <n v="8944.1"/>
        <n v="10295.230000000001"/>
        <n v="1236.95"/>
        <n v="8068.72"/>
        <n v="14843.400000000001"/>
        <n v="1541.43"/>
        <n v="5594.820000000001"/>
        <n v="14272.5"/>
        <n v="1522.4"/>
        <n v="6907.89"/>
        <n v="5214.22"/>
        <n v="15794.900000000001"/>
        <n v="1617.5500000000002"/>
        <n v="5385.490000000001"/>
        <n v="8601.560000000001"/>
        <n v="5937.360000000001"/>
        <n v="8373.2"/>
        <n v="15071.76"/>
        <n v="1427.25"/>
        <n v="12179.2"/>
        <n v="6165.72"/>
        <n v="10104.93"/>
        <n v="15471.390000000001"/>
        <n v="10485.53"/>
        <n v="10828.070000000002"/>
        <n v="9419.85"/>
        <n v="7916.4800000000005"/>
        <n v="6869.830000000001"/>
        <n v="12883.310000000001"/>
        <n v="8887.01"/>
        <n v="9039.25"/>
        <n v="6222.81"/>
        <n v="12959.43"/>
        <n v="10200.08"/>
        <n v="9781.42"/>
        <n v="15033.7"/>
        <n v="8487.380000000001"/>
        <n v="4567.200000000001"/>
        <n v="9838.51"/>
        <n v="14824.37"/>
        <n v="10523.59"/>
        <n v="6546.320000000001"/>
        <n v="8639.62"/>
        <n v="16860.58"/>
        <n v="14786.310000000001"/>
        <n v="11646.9778"/>
        <n v="412.2824"/>
        <n v="432.89652"/>
        <n v="15501.81824"/>
        <n v="13089.9662"/>
        <n v="11420.22248"/>
        <n v="17810.59968"/>
        <n v="6802.6596"/>
        <n v="13007.50972"/>
        <n v="12574.6132"/>
        <n v="16697.4372"/>
        <n v="11234.6954"/>
        <n v="11482.06484"/>
        <n v="18346.5668"/>
        <n v="17460.159639999998"/>
        <n v="13718.809239999999"/>
        <n v="12563.7544"/>
        <n v="13374.319199999998"/>
        <n v="15056.24116"/>
        <n v="8308.2892"/>
        <n v="10071.26764"/>
        <n v="8429.87392"/>
        <n v="9929.4188"/>
        <n v="2296.71"/>
        <n v="14977.689999999999"/>
        <n v="7691.8629869999995"/>
        <n v="7265.664774"/>
        <n v="6819.171408"/>
        <n v="6088.5459"/>
        <n v="5581.167074999999"/>
        <n v="14105.131335"/>
        <n v="7651.2726809999995"/>
        <n v="5987.070135"/>
        <n v="9741.673439999999"/>
        <n v="8564.554565999999"/>
        <n v="4728.770649"/>
        <n v="5642.0525339999995"/>
        <n v="12643.880319"/>
        <n v="6677.105337"/>
        <n v="4241.686976999999"/>
        <n v="9071.933391"/>
        <n v="7042.418091"/>
        <n v="3600.42"/>
        <n v="4099.859399999999"/>
        <n v="8399.8887"/>
        <n v="8827.88"/>
        <n v="19717.5"/>
        <n v="6000.0"/>
        <n v="6814.4400000000005"/>
        <n v="5999.9169"/>
        <n v="2432.565"/>
        <n v="7008.383999999999"/>
        <n v="6112.512"/>
        <n v="6065.856"/>
        <n v="7872.768"/>
        <n v="3302.976"/>
        <n v="4583.232"/>
        <n v="4931.3279999999995"/>
        <n v="4788.864"/>
        <n v="3266.6879999999996"/>
        <n v="10545.216"/>
        <n v="13095.168"/>
        <n v="8860.224"/>
        <n v="10633.151999999998"/>
        <n v="6847.104"/>
        <n v="3748.4159999999997"/>
        <n v="3224.64"/>
        <n v="6860.544"/>
        <n v="5216.064"/>
        <n v="6823.487999999999"/>
        <n v="9987.071999999998"/>
        <n v="4921.344"/>
        <n v="5385.9839999999995"/>
        <n v="441.59999999999997"/>
        <n v="6211.008"/>
        <n v="6292.991999999999"/>
        <n v="12515.52"/>
        <n v="5936.447999999999"/>
        <n v="6144.192"/>
        <n v="14599.872"/>
        <n v="8820.672"/>
        <n v="8692.608"/>
        <n v="10321.536"/>
        <n v="4262.4"/>
        <n v="16427.52"/>
        <n v="11722.56"/>
        <n v="10273.536"/>
        <n v="6797.183999999999"/>
        <n v="5501.76"/>
        <n v="14398.463999999998"/>
        <n v="6006.527999999999"/>
        <n v="10327.488"/>
        <n v="8718.912"/>
        <n v="8192.256"/>
        <n v="14899.300000000001"/>
        <n v="14330.0898"/>
        <n v="4138.0196000000005"/>
        <n v="8161.5898"/>
        <n v="5978.8898"/>
        <n v="284.7"/>
        <n v="1179.7967999999998"/>
        <n v="48.399"/>
        <n v="379.22040000000004"/>
        <n v="377.702"/>
        <n v="379.7898"/>
        <n v="379.6"/>
        <n v="401.0474"/>
        <n v="9.8696"/>
        <n v="63.0136"/>
        <n v="95.6592"/>
        <n v="12.1472"/>
        <n v="684.4188"/>
        <n v="1.5184"/>
        <n v="15469.2694"/>
        <n v="11600.765800000001"/>
        <n v="8808.4282"/>
        <n v="9490.0"/>
        <n v="9827.654199999999"/>
        <n v="15754.349"/>
        <n v="16702.4"/>
        <n v="12141.673044000001"/>
        <n v="1757.4855680000003"/>
        <n v="6259.427000000001"/>
        <n v="12115.02"/>
        <n v="2466.618072"/>
        <n v="10548.951748000001"/>
        <n v="9413.774374"/>
        <n v="6663.664834"/>
        <n v="12317.340834"/>
        <n v="9270.1245056"/>
        <n v="4346.7757312"/>
        <n v="5045.4558336"/>
        <n v="11331.417305600002"/>
        <n v="384.0"/>
        <n v="384.192"/>
        <n v="385.92"/>
        <n v="387.264"/>
        <n v="8124.35212836"/>
        <n v="7407.831943900001"/>
        <n v="8021.20895644"/>
        <n v="5380.70314774"/>
        <n v="7310.373828700001"/>
        <n v="7716.24627096"/>
        <n v="8121.5096"/>
        <n v="7626.70662762"/>
        <n v="7957.0490306"/>
        <n v="8548.9040427"/>
        <n v="5991.6437074000005"/>
        <n v="4611.393150880001"/>
        <n v="4874.32702418"/>
        <n v="9339.93907774"/>
        <n v="8023.848447060001"/>
        <n v="13705.45352548"/>
        <n v="5557.549019280001"/>
        <n v="8837.82674672"/>
        <n v="9035.17943"/>
        <n v="4570.17648966"/>
        <n v="9319.63530374"/>
        <n v="6009.917104"/>
        <n v="8651.438101400001"/>
        <n v="7199.7943000000005"/>
        <n v="10799.7944"/>
        <n v="11999.9588"/>
        <n v="12599.7654"/>
        <n v="9599.8592"/>
        <n v="5999.8752"/>
        <n v="5198.0"/>
        <n v="3599.8748999999993"/>
        <n v="11999.813"/>
        <n v="5999.807400000001"/>
        <n v="3599.7929999999997"/>
        <n v="8399.827800000001"/>
        <n v="9026.5"/>
        <n v="7199.8524"/>
        <n v="5199.7798"/>
        <n v="10079.796999999999"/>
        <n v="4799.952"/>
        <n v="9599.904"/>
        <n v="5999.7665"/>
        <n v="5279.797500000001"/>
        <n v="2377.4202"/>
        <n v="2477.9196"/>
        <n v="2247.15"/>
        <n v="14499.071999999998"/>
        <n v="6185.856"/>
        <n v="7159.872"/>
        <n v="9315.264"/>
        <n v="2771.136"/>
        <n v="13276.032000000001"/>
        <n v="17132.928"/>
        <n v="464.64"/>
        <n v="5934.143999999999"/>
        <n v="5018.496"/>
        <n v="11217.408"/>
        <n v="5730.432"/>
        <n v="5047.295999999999"/>
        <n v="4525.44"/>
        <n v="14016.0"/>
        <n v="4272.576"/>
        <n v="4649.472"/>
        <n v="7585.535999999999"/>
        <n v="1637.184"/>
        <n v="3453.8879999999995"/>
        <n v="9455.232"/>
        <n v="4380.288"/>
        <n v="5664.96"/>
        <n v="2146.752"/>
        <n v="12866.304"/>
        <n v="12864.192"/>
        <n v="10776.96"/>
        <n v="13713.6"/>
        <n v="10085.375999999998"/>
        <n v="7906.7519999999995"/>
        <n v="14588.351999999999"/>
        <n v="16128.767999999998"/>
        <n v="6407.424"/>
        <n v="706.7520000000001"/>
        <n v="12392.448"/>
        <n v="4992.383999999999"/>
        <n v="6472.320000000001"/>
        <n v="6758.784"/>
        <n v="10461.503999999999"/>
        <n v="393.59999999999997"/>
        <n v="9996.287999999999"/>
        <n v="2343.7439999999997"/>
        <n v="12864.0"/>
        <n v="7705.152"/>
        <n v="13047.551999999998"/>
        <n v="6586.368"/>
        <n v="3511.872"/>
        <n v="13512.767999999998"/>
        <n v="9888.0"/>
        <n v="11758.463999999998"/>
        <n v="9404.16"/>
        <n v="5650.1759999999995"/>
        <n v="0.96"/>
        <n v="8141.375999999999"/>
        <n v="13523.328"/>
        <n v="9929.387"/>
        <n v="8921.169399999999"/>
        <n v="9610.9026"/>
        <n v="11009.1592"/>
        <n v="8922.498000000001"/>
        <n v="2361.6814000000004"/>
        <n v="335.37660000000005"/>
        <n v="11409.6372"/>
        <n v="8541.0"/>
        <n v="0.9490000000000001"/>
        <n v="9459.4422"/>
        <n v="13855.5898"/>
        <n v="1898.0"/>
        <n v="7472.948170000001"/>
        <n v="19180.499664"/>
        <n v="15447.458168"/>
        <n v="9834.165568"/>
        <n v="9369.756468000001"/>
        <n v="5467.91236"/>
        <n v="5952.715077000001"/>
        <n v="10095.85"/>
        <n v="8481.321668"/>
        <n v="11888.267209"/>
        <n v="4947.168417"/>
        <n v="6266.494095000001"/>
        <n v="5591.4039552"/>
        <n v="5265.523379200001"/>
        <n v="12976.7215872"/>
        <n v="10237.75424"/>
        <n v="274.2500992"/>
        <n v="2168.0873984"/>
        <n v="7879.28557618"/>
        <n v="4669.86802"/>
        <n v="7528.23332372"/>
        <n v="6998.101784580001"/>
        <n v="8834.375105140001"/>
        <n v="7411.486623219999"/>
        <n v="7899.58935018"/>
        <n v="9130.40413006"/>
        <n v="7959.48548348"/>
        <n v="276.94347736000003"/>
        <n v="5969.309556"/>
        <n v="11315.902363420002"/>
        <n v="7658.17747732"/>
        <n v="4480.027733100001"/>
        <n v="5202.8420875"/>
        <n v="8491.44436228"/>
        <n v="8840.2631996"/>
        <n v="5302.3305801"/>
        <n v="9595.563592400002"/>
        <n v="4541.75120606"/>
        <n v="5032.69646138"/>
        <n v="7144.28895738"/>
        <n v="8735.49572576"/>
        <n v="8971.2225419"/>
        <n v="4806.30938128"/>
        <n v="8869.58"/>
        <n v="10799.800000000001"/>
        <n v="5038.0"/>
        <n v="8399.916"/>
        <n v="10799.820399999999"/>
        <n v="10079.845"/>
        <n v="2879.9359999999997"/>
        <n v="6099.871999999999"/>
        <n v="12499.456800000002"/>
        <n v="4799.9890000000005"/>
        <n v="7199.928000000001"/>
        <n v="10799.9283"/>
        <n v="5999.7542"/>
        <n v="9109.5153"/>
        <n v="8450.0313"/>
        <n v="2923.4507"/>
        <n v="2139.3975"/>
        <n v="5632.830800000001"/>
        <n v="9626.1111"/>
        <n v="11168.8326"/>
        <n v="1963.5351"/>
        <n v="9989.8741"/>
        <n v="10513.7975"/>
        <n v="2319.8778"/>
        <n v="2645.9514000000004"/>
        <n v="3983.1"/>
        <n v="13624.4192"/>
        <n v="15820.371286640002"/>
        <n v="15485.50905142"/>
        <n v="6199.902543340001"/>
        <n v="14018.945840200002"/>
        <n v="9889.2477251"/>
        <n v="20025.0445914"/>
        <n v="13238.07216676"/>
        <n v="6490.1030079"/>
        <n v="6257.902218360001"/>
        <n v="6274.06937516"/>
        <n v="11363.69242526"/>
        <n v="11519.50339892"/>
        <n v="7935.64891528"/>
        <n v="2593.8182191"/>
        <n v="11620.34603946"/>
        <n v="5881.61164384"/>
        <n v="2122.7476878400003"/>
        <n v="9249.02831582"/>
        <n v="2597.05165046"/>
        <n v="7177.2071719"/>
        <n v="12129.813568120002"/>
        <n v="17748.5068245"/>
        <n v="12126.17595784"/>
        <n v="14364.11463788"/>
        <n v="5055.67202082"/>
        <n v="4648.663848380001"/>
        <n v="16369.44834946"/>
        <n v="15865.0330573"/>
        <n v="11679.356161779999"/>
        <n v="8695.50528488"/>
        <n v="6264.77326"/>
        <n v="4040.3745737800004"/>
        <n v="6748.373337780001"/>
        <n v="10717.208242720002"/>
        <n v="16369.65043892"/>
        <n v="385.18251076"/>
        <n v="4687.4650247"/>
        <n v="6649.34950238"/>
        <n v="1396.8423475200002"/>
        <n v="8535.450432560001"/>
        <n v="6915.905500120001"/>
        <n v="9473.54970588"/>
        <n v="5214.716425840001"/>
        <n v="7077.577068120001"/>
        <n v="6791.82257168"/>
        <n v="11737.962105180002"/>
        <n v="8589.00413946"/>
        <n v="11851.940560620002"/>
        <n v="10104.67508946"/>
        <n v="10873.827574220002"/>
        <n v="10670.72766692"/>
        <n v="5736.511411560001"/>
        <n v="10364.96631394"/>
        <n v="7075.354084060001"/>
        <n v="12310.88572428"/>
        <n v="13834.640252680001"/>
        <n v="952.0434460600001"/>
        <n v="16779.68995326"/>
        <n v="4962.10460084"/>
        <n v="9229.02145928"/>
        <n v="3861.7274911400004"/>
        <n v="10589.487704000001"/>
        <n v="6224.355368"/>
        <n v="16791.41114194"/>
        <n v="7241.67370964"/>
        <n v="6386.43111492"/>
        <n v="9687.1582651"/>
        <n v="8931.94995308"/>
        <n v="10918.245"/>
        <n v="854.1"/>
        <n v="8541.3796"/>
        <n v="7097.571"/>
        <n v="5191.2198"/>
        <n v="14555.762"/>
        <n v="12356.1698"/>
        <n v="8447.4286"/>
        <n v="9395.4796"/>
        <n v="6510.14"/>
        <n v="15185.3286"/>
        <n v="7592.9490000000005"/>
        <n v="12716.6"/>
        <n v="12721.174834"/>
        <n v="10903.518"/>
        <n v="13327.935419000001"/>
        <n v="5088.7122340000005"/>
        <n v="12683.012521"/>
        <n v="5250.043917"/>
        <n v="10659.602264"/>
        <n v="3453.588368"/>
        <n v="1856.828732"/>
        <n v="11386.3851136"/>
        <n v="6047.0478207999995"/>
        <n v="4524.5419527"/>
        <n v="8483.5904901"/>
        <n v="11496.185800000001"/>
        <n v="7611.8624703"/>
        <n v="16569.9679398"/>
        <n v="7334.566540400001"/>
        <n v="13082.0648101"/>
        <n v="8127.2087303"/>
        <n v="10307.7180404"/>
        <n v="1585.6808"/>
        <n v="7915.718553600001"/>
        <n v="11166.562403700002"/>
        <n v="7463.601315500001"/>
        <n v="10048.459229600001"/>
        <n v="7854.4716327"/>
        <n v="8464.364110400002"/>
        <n v="5018.283311800001"/>
        <n v="3972.7250343000005"/>
        <n v="10308.312670700001"/>
        <n v="9575.9263512"/>
        <n v="8792.203615800001"/>
        <n v="4162.8085202"/>
        <n v="9230.8425671"/>
        <n v="6978.1847806000005"/>
        <n v="8820.547660100001"/>
        <n v="4796.8826301"/>
        <n v="4364.586402"/>
        <n v="5242.062514700001"/>
        <n v="8030.0857813"/>
        <n v="7199.982"/>
        <n v="11999.8329"/>
        <n v="4799.7891"/>
        <n v="7199.7597"/>
        <n v="9999.9"/>
        <n v="4273.5"/>
        <n v="10799.899800000001"/>
        <n v="15000.905700000001"/>
        <n v="11499.7594"/>
        <n v="7196.5311"/>
        <n v="3599.9452"/>
        <n v="7499.8344"/>
        <n v="4799.8132"/>
        <n v="9999.8747"/>
        <n v="10399.9461"/>
        <n v="6231.338700000001"/>
        <n v="12084.7826"/>
        <n v="2146.5899999999997"/>
        <n v="2276.4359999999997"/>
        <n v="14307.933768"/>
        <n v="12145.576546"/>
        <n v="17804.081426"/>
        <n v="10811.786110000001"/>
        <n v="7315.638452"/>
        <n v="17864.708264"/>
        <n v="9114.234646"/>
        <n v="9579.040404000001"/>
        <n v="3678.0281720000003"/>
        <n v="12933.72544"/>
        <n v="7436.892128"/>
        <n v="6042.474854"/>
        <n v="3880.1176320000004"/>
        <n v="4385.341282"/>
        <n v="10003.42827"/>
        <n v="17177.6041"/>
        <n v="6163.72853"/>
        <n v="8891.93624"/>
        <n v="17581.783020000003"/>
        <n v="4809.729147999977"/>
        <n v="13156.023845999936"/>
        <n v="10266.14456799995"/>
        <n v="5153.281229999975"/>
        <n v="6325.400097999969"/>
        <n v="7982.533669999961"/>
        <n v="12529.546519999938"/>
        <n v="14792.948471999927"/>
        <n v="8467.548373999958"/>
        <n v="12630.591249999874"/>
        <n v="12125.36759999988"/>
        <n v="11256.382921999888"/>
        <n v="7234.8026679999275"/>
        <n v="3374.8939819999664"/>
        <n v="9316.324105999907"/>
        <n v="16611.753611999833"/>
        <n v="12873.09860199987"/>
        <n v="889.1936239999911"/>
        <n v="11074.50240799989"/>
        <n v="10367.189297999897"/>
        <n v="2364.4466819999766"/>
        <n v="14126.053253999858"/>
        <n v="7174.175829999928"/>
        <n v="16389.455205999835"/>
        <n v="7012.50426199993"/>
        <n v="9437.577781999906"/>
        <n v="6729.579017999933"/>
        <n v="7194.384775999928"/>
        <n v="13337.904359999868"/>
        <n v="12711.427033999873"/>
        <n v="10690.532433999893"/>
        <n v="6931.668477999897"/>
        <n v="12044.53181599982"/>
        <n v="11155.338191999834"/>
        <n v="13216.650683999804"/>
        <n v="7942.115777999882"/>
        <n v="17844.499317999733"/>
        <n v="4749.102309999929"/>
        <n v="9437.57778199986"/>
        <n v="11691.68"/>
        <n v="16170.960000000001"/>
        <n v="7971.6"/>
        <n v="6643.0"/>
        <n v="9793.68"/>
        <n v="15715.44"/>
        <n v="15013.18"/>
        <n v="15184.0"/>
        <n v="4972.76"/>
        <n v="11748.62"/>
        <n v="15962.18"/>
        <n v="14235.0"/>
        <n v="7592.0"/>
        <n v="5694.0"/>
        <n v="13096.2"/>
        <n v="13570.7"/>
        <n v="12357.3204"/>
        <n v="15547.609"/>
        <n v="10035.2749"/>
        <n v="6057.51"/>
        <n v="9914.1247"/>
        <n v="11913.103000000001"/>
        <n v="4456.31872"/>
        <n v="1727.55968"/>
        <n v="2748.3904"/>
        <n v="9403.42144"/>
        <n v="9324.896"/>
        <n v="2925.0726400000003"/>
        <n v="9851.04197"/>
        <n v="5371.493710000001"/>
        <n v="9315.8747"/>
        <n v="5212.925630000001"/>
        <n v="7135.5636"/>
        <n v="13299.897710000001"/>
        <n v="7789.65693"/>
        <n v="7175.205620000001"/>
        <n v="4994.89452"/>
        <n v="7928.404"/>
        <n v="4162.4121000000005"/>
        <n v="3964.202"/>
        <n v="7076.1005700000005"/>
        <n v="396.4202"/>
        <n v="7611.26784"/>
        <n v="416.24121"/>
        <n v="436.06222"/>
        <n v="5510.24078"/>
        <n v="8800.52844"/>
        <n v="6739.143400000001"/>
        <n v="10802.45045"/>
        <n v="8721.2444"/>
        <n v="11000.66055"/>
        <n v="4459.72725"/>
        <n v="5160.0"/>
        <n v="6219.5599999999995"/>
        <n v="16789.2"/>
        <n v="6325.0"/>
        <n v="7207.65"/>
        <n v="11988.24"/>
        <n v="15011.59"/>
        <n v="4811.07"/>
        <n v="5637.71"/>
        <n v="9597.42"/>
        <n v="3888.67341"/>
        <n v="9336.533052"/>
        <n v="7255.011614"/>
        <n v="9134.443592"/>
        <n v="11357.427652"/>
        <n v="11276.591868000001"/>
        <n v="16510.708882"/>
        <n v="15722.559988"/>
        <n v="13054.979116"/>
        <n v="6972.08637"/>
        <n v="16146.947854"/>
        <n v="2910.088224"/>
        <n v="12994.352278"/>
        <n v="19057.036078"/>
        <n v="7962.324724"/>
        <n v="4850.14704"/>
        <n v="12671.009142"/>
        <n v="4991.609662"/>
        <n v="3071.7597920000003"/>
        <n v="15176.918446000001"/>
        <n v="3051.550845999985"/>
        <n v="4850.147039999976"/>
        <n v="7335.847397999964"/>
        <n v="5961.639069999971"/>
        <n v="12024.322869999942"/>
        <n v="9498.204619999953"/>
        <n v="7699.6084259999625"/>
        <n v="9336.533051999955"/>
        <n v="10346.98035199995"/>
        <n v="6103.10169199997"/>
        <n v="15520.470527999925"/>
        <n v="11923.278139999942"/>
        <n v="5072.445445999975"/>
        <n v="9700.294079999952"/>
        <n v="9174.861483999955"/>
        <n v="80.8357839999996"/>
        <n v="9457.786727999954"/>
        <n v="14065.426415999931"/>
        <n v="7921.9068319999615"/>
        <n v="12090.26"/>
        <n v="10287.16"/>
        <n v="12507.82"/>
        <n v="6339.32"/>
        <n v="14253.98"/>
        <n v="16607.5"/>
        <n v="6965.66"/>
        <n v="13831.3145"/>
        <n v="9692.016"/>
        <n v="6461.344"/>
        <n v="7168.0535"/>
        <n v="7349.7788"/>
        <n v="16213.9351"/>
        <n v="5047.925"/>
        <n v="6865.178"/>
        <n v="13730.356"/>
        <n v="13932.273000000001"/>
        <n v="13003.454800000001"/>
        <n v="11569.8441"/>
        <n v="11166.010100000001"/>
        <n v="8503.21329"/>
        <n v="6263.43916"/>
        <n v="4479.5482600000005"/>
        <n v="5490.41977"/>
        <n v="12962.940540000001"/>
        <n v="4063.3070500000003"/>
        <n v="297.31515"/>
        <n v="7531.9838"/>
        <n v="8364.46622"/>
        <n v="4955.2525000000005"/>
        <n v="4360.6222"/>
        <n v="4281.33816"/>
        <n v="7769.83592"/>
        <n v="7274.310670000001"/>
        <n v="7452.69976"/>
        <n v="8126.614100000001"/>
        <n v="7432.878750000001"/>
        <n v="4757.0424"/>
        <n v="8978.91753"/>
        <n v="6560.75431"/>
        <n v="15519.850830000001"/>
        <n v="9573.547830000001"/>
        <n v="9038.380560000001"/>
        <n v="3765.0"/>
        <n v="7303.5"/>
        <n v="9580.94"/>
        <n v="7191.25"/>
        <n v="7499.95"/>
        <n v="4799.968"/>
        <n v="4299.7635"/>
        <n v="8199.795900000001"/>
        <n v="9599.9085"/>
        <n v="2799.8795999999998"/>
        <n v="9608.76"/>
        <n v="17673.2"/>
        <n v="7492.85"/>
        <n v="9184.68"/>
        <n v="9209.37"/>
        <n v="2709.732"/>
        <n v="17218.021992"/>
        <n v="15197.127392"/>
        <n v="6204.146422000001"/>
        <n v="5274.534906"/>
        <n v="1818.8051400000002"/>
        <n v="626.4773260000001"/>
        <n v="13641.038550000001"/>
        <n v="10346.980352"/>
        <n v="6284.982206000001"/>
        <n v="9680.085134"/>
        <n v="4910.773878"/>
        <n v="9498.20462"/>
        <n v="1556.088842"/>
        <n v="10205.517730000001"/>
        <n v="3900.326578"/>
        <n v="8083.5784"/>
        <n v="6871.04164"/>
        <n v="1960.2677620000002"/>
        <n v="1313.58149"/>
        <n v="6487.071666000001"/>
        <n v="7335.847398000001"/>
        <n v="6466.86272"/>
        <n v="5133.072284"/>
        <n v="10104.473"/>
        <n v="5719.131718000001"/>
        <n v="5537.251204"/>
        <n v="14408.978498"/>
        <n v="6769.996910000001"/>
        <n v="5759.54961"/>
        <n v="6567.907450000001"/>
        <n v="10852.204002"/>
        <n v="5678.713826"/>
        <n v="13984.590632000001"/>
        <n v="4587.4307420000005"/>
        <n v="6022.265908"/>
        <n v="16692.589396"/>
        <n v="10751.159272"/>
        <n v="5355.370690000001"/>
        <n v="16187.365746000001"/>
        <n v="12105.158654"/>
        <n v="9700.29408"/>
        <n v="6749.787964"/>
        <n v="10286.353514"/>
        <n v="9902.38354"/>
        <n v="7073.131099999966"/>
        <n v="7234.802667999965"/>
        <n v="6294.16994"/>
        <n v="10151.887"/>
        <n v="10923.430412"/>
        <n v="8141.813374"/>
        <n v="14415.679540000001"/>
        <n v="16161.804104"/>
        <n v="14009.60406"/>
        <n v="8426.06621"/>
        <n v="5745.968042"/>
        <n v="17258.2079"/>
        <n v="11370.113440000001"/>
        <n v="9664.596424000001"/>
        <n v="2091.2887220000002"/>
        <n v="10634.1716"/>
        <n v="3599.25808"/>
        <n v="14621.98595"/>
        <n v="11615.78744"/>
        <n v="8854.99289"/>
        <n v="5317.0858"/>
        <n v="10593.27094"/>
        <n v="6625.90692"/>
        <n v="15951.2574"/>
        <n v="10429.668300000001"/>
        <n v="11610.220000000001"/>
        <n v="11837.5"/>
        <n v="10306.925200000001"/>
        <n v="12189.92115"/>
        <n v="7829.29895"/>
        <n v="7095.92158"/>
        <n v="8840.170460000001"/>
        <n v="4657.93735"/>
        <n v="8166.25612"/>
        <n v="7571.62582"/>
        <n v="7710.372890000001"/>
        <n v="8820.34945"/>
        <n v="10762.808430000001"/>
        <n v="7670.73087"/>
        <n v="8859.99147"/>
        <n v="9582.300000000001"/>
        <n v="10007.37"/>
        <n v="9124.5"/>
        <n v="5989.1"/>
        <n v="9595.85"/>
        <n v="6317.16"/>
        <n v="3607.0499999999997"/>
        <n v="9087.543036000001"/>
        <n v="2111.094"/>
        <n v="7484.5199999999995"/>
        <n v="9992.22"/>
        <n v="6944.4"/>
        <n v="1813.26"/>
        <n v="15837.09"/>
        <n v="2854.92"/>
        <n v="5266.17"/>
        <n v="5787.0"/>
        <n v="12326.31"/>
        <n v="5979.9"/>
        <n v="9278.49"/>
        <n v="4359.54"/>
        <n v="925.92"/>
        <n v="6558.599999999999"/>
        <n v="9529.26"/>
        <n v="14872.59"/>
        <n v="6751.5"/>
        <n v="7291.62"/>
        <n v="5690.55"/>
        <n v="3221.43"/>
        <n v="4861.08"/>
        <n v="1871.1299999999999"/>
        <n v="5883.45"/>
        <n v="7253.04"/>
        <n v="9239.91"/>
        <n v="9664.289999999999"/>
        <n v="6172.799999999999"/>
        <n v="5864.16"/>
        <n v="6520.0199999999995"/>
        <n v="6384.99"/>
        <n v="4263.09"/>
        <n v="16435.079999999998"/>
        <n v="3086.3999999999996"/>
        <n v="2642.73"/>
        <n v="15644.189999999999"/>
        <n v="5999.19"/>
        <n v="11516.13"/>
        <n v="12634.949999999999"/>
        <n v="6365.7"/>
        <n v="10339.439999999999"/>
        <n v="6635.759999999999"/>
        <n v="9452.1"/>
        <n v="11188.199999999999"/>
        <n v="7233.75"/>
        <n v="6809.37"/>
        <n v="8487.6"/>
        <n v="10783.109999999999"/>
        <n v="15046.199999999999"/>
        <n v="13232.939999999999"/>
        <n v="12422.76"/>
        <n v="7079.429999999999"/>
        <n v="10609.5"/>
        <n v="3587.94"/>
        <n v="15633.905980000001"/>
        <n v="12791.377620000001"/>
        <n v="10964.03796"/>
        <n v="17156.68903"/>
        <n v="17461.24564"/>
        <n v="17359.72677"/>
        <n v="11593.454954"/>
        <n v="7329.662414"/>
        <n v="11227.987022000001"/>
        <n v="7837.256764000001"/>
        <n v="13197.4531"/>
        <n v="10761.00022"/>
        <n v="8202.724696000001"/>
        <n v="17664.28338"/>
        <n v="10557.96248"/>
        <n v="5416.28505"/>
        <n v="3569.3526"/>
        <n v="4046.64975"/>
        <n v="7574.498250000001"/>
        <n v="12056.94105"/>
        <n v="2054.45295"/>
        <n v="2946.7911"/>
        <n v="8778.11715"/>
        <n v="6723.6642"/>
        <n v="9981.73605"/>
        <n v="7719.7626"/>
        <n v="12036.189"/>
        <n v="12762.51075"/>
        <n v="9678.34"/>
        <n v="7765.400000000001"/>
        <n v="1096.3194"/>
        <n v="8881.73118"/>
        <n v="7794.17226"/>
        <n v="8217.111840000001"/>
        <n v="8579.63148"/>
        <n v="8458.7916"/>
        <n v="5034.995"/>
        <n v="12527.067560000001"/>
        <n v="8055.992"/>
        <n v="9767.890300000001"/>
        <n v="7492.0725600000005"/>
        <n v="7653.192400000001"/>
        <n v="10130.409940000001"/>
        <n v="10513.06956"/>
        <n v="18125.982"/>
        <n v="4350.235680000001"/>
        <n v="1612.16"/>
        <n v="10055.650000000001"/>
        <n v="11188.9"/>
        <n v="11379.93"/>
        <n v="4787.85"/>
        <n v="1943.0897999999997"/>
        <n v="3179.034"/>
        <n v="2396.25"/>
        <n v="3195.0"/>
        <n v="5767.71"/>
        <n v="4436.7"/>
        <n v="8950.56"/>
        <n v="15007.619999999999"/>
        <n v="1253.85"/>
        <n v="14313.179999999998"/>
        <n v="2372.67"/>
        <n v="5150.429999999999"/>
        <n v="5536.23"/>
        <n v="15894.96"/>
        <n v="5362.62"/>
        <n v="4668.179999999999"/>
        <n v="14043.120000000072"/>
        <n v="10397.310000000054"/>
        <n v="5729.130000000029"/>
        <n v="3375.7500000000173"/>
        <n v="9876.48000000005"/>
        <n v="1562.490000000008"/>
        <n v="6018.4800000000305"/>
        <n v="6655.050000000034"/>
        <n v="7098.720000000037"/>
        <n v="9722.160000000049"/>
        <n v="12962.880000000067"/>
        <n v="6192.090000000032"/>
        <n v="6867.240000000035"/>
        <n v="1273.1400000000065"/>
        <n v="6847.950000000035"/>
        <n v="5381.910000000027"/>
        <n v="10879.560000000056"/>
        <n v="154.3200000000008"/>
        <n v="8429.730000000043"/>
        <n v="10204.410000000053"/>
        <n v="5324.040000000027"/>
        <n v="8005.350000000084"/>
        <n v="7388.070000000077"/>
        <n v="11554.710000000121"/>
        <n v="10378.020000000108"/>
        <n v="11786.190000000122"/>
        <n v="10030.800000000105"/>
        <n v="11033.880000000116"/>
        <n v="5381.910000000056"/>
        <n v="385.80000000000405"/>
        <n v="5497.650000000058"/>
        <n v="8989.140000000094"/>
        <n v="5632.6800000000585"/>
        <n v="9452.100000000099"/>
        <n v="14255.310000000149"/>
        <n v="7503.810000000117"/>
        <n v="10995.300000000172"/>
        <n v="5516.940000000086"/>
        <n v="12461.340000000195"/>
        <n v="5319.588788"/>
        <n v="3654.67932"/>
        <n v="16608.487132000002"/>
        <n v="6253.562392"/>
        <n v="14943.577664"/>
        <n v="11715.277598"/>
        <n v="13298.97197"/>
        <n v="2741.00949"/>
        <n v="7898.168086000001"/>
        <n v="16039.98146"/>
        <n v="8466.673758"/>
        <n v="16228.1031"/>
        <n v="10562.793450000001"/>
        <n v="9857.223750000001"/>
        <n v="4793.72355"/>
        <n v="10376.025"/>
        <n v="9960.984"/>
        <n v="4378.68255"/>
        <n v="9442.18275"/>
        <n v="5188.0125"/>
        <n v="11953.1808"/>
        <n v="7576.000000000001"/>
        <n v="12746.62"/>
        <n v="14470.160000000002"/>
        <n v="14451.220000000001"/>
        <n v="4166.8"/>
        <n v="1853.77644"/>
        <n v="2730.83196"/>
        <n v="7235.70804"/>
        <n v="4853.735180000001"/>
        <n v="9445.65062"/>
        <n v="14903.585200000001"/>
        <n v="986.8590200000001"/>
        <n v="6444.793600000001"/>
        <n v="8398.37166"/>
        <n v="8861.5912"/>
        <n v="4430.7956"/>
        <n v="8196.97186"/>
        <n v="5659.33438"/>
        <n v="14943.865160000001"/>
        <n v="7854.592200000001"/>
        <n v="7955.292100000001"/>
        <n v="4934.2951"/>
        <n v="7532.35252"/>
        <n v="9062.991"/>
        <n v="5135.6949"/>
        <n v="13473.646620000001"/>
        <n v="8076.13198"/>
        <n v="7230.252820000001"/>
        <n v="5996.51"/>
        <n v="4792.19"/>
        <n v="1987.3999999999999"/>
        <n v="9075.300000000001"/>
        <n v="3599.3100000000004"/>
        <n v="7691.94"/>
        <n v="15965.4"/>
        <n v="3850.5"/>
        <n v="9977.7"/>
        <n v="11013.36"/>
        <n v="8644.05"/>
        <n v="9590.35"/>
        <n v="10002.24"/>
        <n v="2692.494"/>
        <n v="2247.9779999999996"/>
        <n v="3961.8"/>
        <n v="5613.389999999999"/>
        <n v="6037.7699999999995"/>
        <n v="5748.42"/>
        <n v="6500.73"/>
        <n v="2739.18"/>
        <n v="4918.95"/>
        <n v="1543.1999999999998"/>
        <n v="1755.3899999999999"/>
        <n v="6095.639999999999"/>
        <n v="3568.6499999999996"/>
        <n v="3665.1"/>
        <n v="11149.619999999999"/>
        <n v="10995.3"/>
        <n v="19.29"/>
        <n v="38.58"/>
        <n v="1118.82"/>
        <n v="7870.32"/>
        <n v="6307.83"/>
        <n v="9027.72"/>
        <n v="14544.66"/>
        <n v="8719.08"/>
        <n v="6249.96"/>
        <n v="18556.98"/>
        <n v="5381.909999999972"/>
        <n v="6809.369999999964"/>
        <n v="10648.079999999945"/>
        <n v="14814.719999999923"/>
        <n v="6327.119999999967"/>
        <n v="385.799999999998"/>
        <n v="12731.399999999934"/>
        <n v="6828.659999999964"/>
        <n v="2102.609999999989"/>
        <n v="5786.99999999997"/>
        <n v="10725.239999999943"/>
        <n v="6597.179999999966"/>
        <n v="10127.249999999947"/>
        <n v="9085.589999999953"/>
        <n v="6905.819999999964"/>
        <n v="8005.3499999999585"/>
        <n v="14853.299999999923"/>
        <n v="16492.949999999913"/>
        <n v="6249.959999999967"/>
        <n v="8950.559999999954"/>
        <n v="14081.699999999926"/>
        <n v="16589.399999999914"/>
        <n v="7542.389999999961"/>
        <n v="10802.399999999943"/>
        <n v="8873.399999999954"/>
        <n v="12507.124784"/>
        <n v="6476.9039060000005"/>
        <n v="4568.34915"/>
        <n v="10030.064356"/>
        <n v="1989.7698520000001"/>
        <n v="15958.766364000001"/>
        <n v="12385.30214"/>
        <n v="12588.33988"/>
        <n v="12831.985168000001"/>
        <n v="13116.238004"/>
        <n v="13420.794614"/>
        <n v="6121.85475"/>
        <n v="10043.9922"/>
        <n v="14194.4022"/>
        <n v="9027.14175"/>
        <n v="16746.90435"/>
        <n v="6287.87115"/>
        <n v="12721.006650000001"/>
        <n v="7366.97775"/>
        <n v="11060.84265"/>
        <n v="11309.867250000001"/>
        <n v="6495.3916500000005"/>
        <n v="15750.80595"/>
        <n v="6225.615"/>
        <n v="17519.5"/>
        <n v="9394.24"/>
        <n v="13542.1"/>
        <n v="8238.900000000001"/>
        <n v="8163.14"/>
        <n v="4261.5"/>
        <n v="6378.5856"/>
        <n v="2451.76884"/>
        <n v="5538.494500000001"/>
        <n v="7371.23268"/>
        <n v="9485.93058"/>
        <n v="7512.21254"/>
        <n v="6283.673760000001"/>
        <n v="5437.7946"/>
        <n v="4027.996"/>
        <n v="9324.81074"/>
        <n v="5639.1944"/>
        <n v="4551.63548"/>
        <n v="8156.691900000001"/>
        <n v="5800.314240000001"/>
        <n v="3121.6969000000004"/>
        <n v="15366.804740000001"/>
        <n v="12486.787600000001"/>
        <n v="5478.07456"/>
        <n v="11992.09"/>
        <n v="9605.2"/>
        <n v="7671.929999999999"/>
        <n v="5318.92"/>
        <n v="9601.12"/>
        <n v="7200.84"/>
        <n v="6008.96"/>
        <n v="8400.98"/>
        <n v="6990.411120000001"/>
        <n v="13350.530674980002"/>
        <n v="18406.67384"/>
        <n v="1193.3999999999999"/>
        <n v="2244.0"/>
        <n v="1744.1999999999998"/>
        <n v="2556.0"/>
        <n v="919.7471999999999"/>
        <n v="12345.599999999999"/>
        <n v="15040.7988"/>
        <n v="5080.7931"/>
        <n v="5017.5219"/>
        <n v="824.8403999999999"/>
        <n v="13503.1929"/>
        <n v="1491.5027999999998"/>
        <n v="7217.7393"/>
        <n v="1460.4458999999997"/>
        <n v="1351.4574"/>
        <n v="15918.4938"/>
        <n v="1350.6858"/>
        <n v="6137.4993"/>
        <n v="2412.2145"/>
        <n v="98.7648"/>
        <n v="532.2111"/>
        <n v="4538.7441"/>
        <n v="1401.6113999999998"/>
        <n v="10907.5305"/>
        <n v="15490.834499999999"/>
        <n v="3978.9483"/>
        <n v="16591.9077"/>
        <n v="12070.3317"/>
        <n v="8203.651199999998"/>
        <n v="10411.0059"/>
        <n v="6063.2328"/>
        <n v="4419.339"/>
        <n v="5788.1574"/>
        <n v="10775.2011"/>
        <n v="6005.1699"/>
        <n v="4963.1241"/>
        <n v="10257.0717"/>
        <n v="10584.8088"/>
        <n v="9821.117699999999"/>
        <n v="1997.2866000000001"/>
        <n v="12824.184899999998"/>
        <n v="7794.896099999999"/>
        <n v="9386.7069"/>
        <n v="17074.736399999998"/>
        <n v="18583.6002"/>
        <n v="14609.4744"/>
        <n v="14161.560599999999"/>
        <n v="10418.9148"/>
        <n v="6486.841199999999"/>
        <n v="12927.5793"/>
        <n v="8609.898599999999"/>
        <n v="7051.6524"/>
        <n v="7342.7384999999995"/>
        <n v="7887.4881"/>
        <n v="9780.029999999999"/>
        <n v="6216.588299999999"/>
        <n v="3860.8935"/>
        <n v="10059.927899999999"/>
        <n v="3461.2047"/>
        <n v="7986.2528999999995"/>
        <n v="2179.77"/>
        <n v="14025.1803"/>
        <n v="4989.449422760001"/>
        <n v="10801.81080574"/>
        <n v="15990.2372137"/>
        <n v="4375.8693724800005"/>
        <n v="18476.63737774"/>
        <n v="14220.96634734"/>
        <n v="10947.185827579999"/>
        <n v="16040.18449774"/>
        <n v="5888.29749774"/>
        <n v="8268.50892376"/>
        <n v="15757.96203914"/>
        <n v="10088.74226286"/>
        <n v="6498.019830960001"/>
        <n v="8223.028470000001"/>
        <n v="8124.149090620001"/>
        <n v="9027.0579204"/>
        <n v="10168.7120205"/>
        <n v="6227.4826845"/>
        <n v="12774.754459500002"/>
        <n v="6330.620373000001"/>
        <n v="6849.2141025"/>
        <n v="15980.1161025"/>
        <n v="7057.772205"/>
        <n v="5711.586721500001"/>
        <n v="5507.3865495"/>
        <n v="17120.6487705"/>
        <n v="4785.3804"/>
        <n v="6079.9294"/>
        <n v="5469.8171682"/>
        <n v="12688.9929992"/>
        <n v="8781.232679800001"/>
        <n v="5256.53478"/>
        <n v="8760.891300000001"/>
        <n v="4632.3967998"/>
        <n v="4864.0065698"/>
        <n v="9003.578059000001"/>
        <n v="4820.7056128"/>
        <n v="17321.5911988"/>
        <n v="7655.0049982"/>
        <n v="8056.797599200001"/>
        <n v="6692.313954200001"/>
        <n v="8862.1953994"/>
        <n v="3847.9445788000003"/>
        <n v="8068.478787600001"/>
        <n v="8140.579916000001"/>
        <n v="8911.7397502"/>
        <n v="8438.8530198"/>
        <n v="7693.8751596"/>
        <n v="8140.982715600001"/>
        <n v="6546.701898800001"/>
        <n v="8056.5961994"/>
        <n v="6767.033280000001"/>
        <n v="7048.993"/>
        <n v="4789.75"/>
        <n v="10782.52"/>
        <n v="3007.25"/>
        <n v="7208.620000000001"/>
        <n v="7895.862000000001"/>
        <n v="7203.84"/>
        <n v="4990.08"/>
        <n v="2952.53451"/>
        <n v="2400.9678"/>
        <n v="1976.7497999999998"/>
        <n v="2048.772"/>
        <n v="2603.8934999999997"/>
        <n v="3844.65"/>
        <n v="6982.98"/>
        <n v="5381.91"/>
        <n v="4803.21"/>
        <n v="9972.93"/>
        <n v="10127.25"/>
        <n v="3800.1299999999997"/>
        <n v="9394.23"/>
        <n v="6712.92"/>
        <n v="6114.929999999999"/>
        <n v="6481.44"/>
        <n v="5806.29"/>
        <n v="11959.8"/>
        <n v="8101.799999999999"/>
        <n v="983.79"/>
        <n v="15104.07"/>
        <n v="6230.67"/>
        <n v="270.06"/>
        <n v="11207.49"/>
        <n v="12654.24"/>
        <n v="7735.29"/>
        <n v="636.5699999999999"/>
        <n v="6076.349999999999"/>
        <n v="771.5999999999999"/>
        <n v="5497.65"/>
        <n v="2237.64"/>
        <n v="7310.91"/>
        <n v="1408.1699999999998"/>
        <n v="1929.0"/>
        <n v="675.15"/>
        <n v="1157.3999999999999"/>
        <n v="6423.57"/>
        <n v="17650.35"/>
        <n v="5516.94"/>
        <n v="8796.24"/>
        <n v="5671.259999999999"/>
        <n v="7619.549999999999"/>
        <n v="13290.81"/>
        <n v="5169.719999999999"/>
        <n v="8371.859999999999"/>
        <n v="10976.01"/>
        <n v="15239.099999999999"/>
        <n v="6693.63"/>
        <n v="15914.25"/>
        <n v="11053.17"/>
        <n v="9741.449999999999"/>
        <n v="11323.23"/>
        <n v="6732.21"/>
        <n v="10011.51"/>
        <n v="15024.79276"/>
        <n v="17136.385256"/>
        <n v="7248.447318"/>
        <n v="19166.762656"/>
        <n v="16202.411652"/>
        <n v="17907.928668"/>
        <n v="15564.0375"/>
        <n v="11828.6685"/>
        <n v="8155.55565"/>
        <n v="5113.8"/>
        <n v="5303.200000000001"/>
        <n v="2192.6388"/>
        <n v="2372.03652"/>
        <n v="10472.7896"/>
        <n v="14319.525780000002"/>
        <n v="4813.455220000001"/>
        <n v="10956.14912"/>
        <n v="8962.2911"/>
        <n v="5457.93458"/>
        <n v="4914.15512"/>
        <n v="5236.3948"/>
        <n v="8519.21154"/>
        <n v="8821.31124"/>
        <n v="7451.792600000001"/>
        <n v="9365.0907"/>
        <n v="11560.348520000001"/>
        <n v="13614.62648"/>
        <n v="6243.393800000001"/>
        <n v="9042.85102"/>
        <n v="15104.985"/>
        <n v="12007.6"/>
        <n v="7193.150000000001"/>
        <n v="8408.5"/>
        <n v="3603.15"/>
        <n v="5204.55"/>
        <n v="7923.45"/>
        <n v="9598.99"/>
        <n v="9962.68"/>
        <n v="3794.65"/>
        <n v="11145.539999999999"/>
        <n v="14405.4"/>
        <n v="5299.9554"/>
        <n v="6799.872900000001"/>
        <n v="12509.93"/>
        <n v="2203.2"/>
        <n v="2111.3999999999996"/>
        <n v="12287.73"/>
        <n v="6192.09"/>
        <n v="11998.38"/>
        <n v="7368.78"/>
        <n v="16724.43"/>
        <n v="7831.74"/>
        <n v="5015.4"/>
        <n v="8622.63"/>
        <n v="10146.539999999999"/>
        <n v="2449.83"/>
        <n v="1986.87"/>
        <n v="5073.2699999999995"/>
        <n v="5131.139999999999"/>
        <n v="10030.8"/>
        <n v="385.79999999999995"/>
        <n v="7542.389999999999"/>
        <n v="13734.48"/>
        <n v="6346.41"/>
        <n v="2970.66"/>
        <n v="2893.5"/>
        <n v="12210.57"/>
        <n v="964.5"/>
        <n v="11921.22"/>
        <n v="10667.369999999999"/>
        <n v="10281.57"/>
        <n v="9953.64"/>
        <n v="6770.79"/>
        <n v="11458.26"/>
        <n v="14737.56"/>
        <n v="5922.03"/>
        <n v="17361.0"/>
        <n v="11612.58"/>
        <n v="6269.25"/>
        <n v="14698.98"/>
        <n v="5285.46"/>
        <n v="9047.01"/>
        <n v="6404.28"/>
        <n v="3472.2"/>
        <n v="15740.64"/>
        <n v="10069.38"/>
        <n v="4533.15"/>
        <n v="13599.449999999999"/>
        <n v="18132.6"/>
        <n v="10320.15"/>
        <n v="16550.82"/>
        <n v="7004.80203"/>
        <n v="13319.275744"/>
        <n v="11268.594570000001"/>
        <n v="8547.888854"/>
        <n v="14212.641800000001"/>
        <n v="13400.49084"/>
        <n v="3527.8485"/>
        <n v="1846.93245"/>
        <n v="2386.4857500000003"/>
        <n v="12451.23"/>
        <n v="3112.8075"/>
        <n v="10811.81805"/>
        <n v="13924.62555"/>
        <n v="6599.1519"/>
        <n v="13966.12965"/>
        <n v="6496.42"/>
        <n v="5397.900000000001"/>
        <n v="7860.1"/>
        <n v="7121.4400000000005"/>
        <n v="10265.5362"/>
        <n v="17122.51572"/>
        <n v="14097.986"/>
        <n v="9465.7906"/>
        <n v="5739.8943"/>
        <n v="7351.0927"/>
        <n v="7109.41294"/>
        <n v="4531.4955"/>
        <n v="6807.31324"/>
        <n v="8015.71204"/>
        <n v="10170.689900000001"/>
        <n v="9566.4905"/>
        <n v="7129.55292"/>
        <n v="8922.01114"/>
        <n v="7149.692900000001"/>
        <n v="4833.595200000001"/>
        <n v="4450.93558"/>
        <n v="1490.35852"/>
        <n v="7753.8923"/>
        <n v="9888.73018"/>
        <n v="4229.3958"/>
        <n v="4974.57506"/>
        <n v="8740.751320000001"/>
        <n v="9727.610340000001"/>
        <n v="10807.5"/>
        <n v="18193.0"/>
        <n v="3587.7599999999998"/>
        <n v="3742.3100000000004"/>
        <n v="10782.04"/>
        <n v="10572.68"/>
        <n v="12195.220000000001"/>
        <n v="17978.399999999998"/>
        <n v="7851.000000000001"/>
        <n v="10812.900000000001"/>
        <n v="2149.548"/>
        <n v="5569.95"/>
        <n v="1782.3393"/>
        <n v="11882.262"/>
        <n v="3247.81828"/>
        <n v="5802.50461"/>
        <n v="6535.2441"/>
        <n v="6654.06672"/>
        <n v="1544.69406"/>
        <n v="1881.35815"/>
        <n v="2930.95796"/>
        <n v="1960.57323"/>
        <n v="11624.812990000059"/>
        <n v="14971.650120000075"/>
        <n v="8931.500270000044"/>
        <n v="7624.451450000039"/>
        <n v="8654.247490000043"/>
        <n v="11684.224300000058"/>
        <n v="5960.93477000003"/>
        <n v="2930.9579600000147"/>
        <n v="5743.093300000029"/>
        <n v="7466.021290000038"/>
        <n v="8258.172090000042"/>
        <n v="5485.6442900000275"/>
        <n v="6515.440330000033"/>
        <n v="14654.789800000073"/>
        <n v="5168.783970000026"/>
        <n v="12080.299700000061"/>
        <n v="7129.357200000036"/>
        <n v="9070.126660000045"/>
        <n v="7862.096690000039"/>
        <n v="8911.696500000045"/>
        <n v="7386.806210000037"/>
        <n v="4039.9690800000203"/>
        <n v="6376.813940000064"/>
        <n v="9169.145510000093"/>
        <n v="6951.12327000007"/>
        <n v="5545.055600000056"/>
        <n v="6139.168700000062"/>
        <n v="7525.432600000076"/>
        <n v="10258.352860000103"/>
        <n v="10297.960400000104"/>
        <n v="10991.09235000011"/>
        <n v="17363.239794"/>
        <n v="11114.101908"/>
        <n v="8813.930634"/>
        <n v="8305.043184"/>
        <n v="9831.705534"/>
        <n v="8956.41912"/>
        <n v="14920.580034"/>
        <n v="14900.224536"/>
        <n v="8142.1992"/>
        <n v="15813.062100000001"/>
        <n v="13239.8079"/>
        <n v="14007.63375"/>
        <n v="14152.8981"/>
        <n v="10936.33035"/>
        <n v="8300.82"/>
        <n v="11807.91645"/>
        <n v="10749.5619"/>
        <n v="18988.12575"/>
        <n v="5810.5740000000005"/>
        <n v="4735.0"/>
        <n v="8371.8936"/>
        <n v="59.79924"/>
        <n v="6478.251"/>
        <n v="1813.91028"/>
        <n v="538.19316"/>
        <n v="8910.08676"/>
        <n v="2411.90268"/>
        <n v="302.09970000000004"/>
        <n v="12023.568060000001"/>
        <n v="9224.110840000001"/>
        <n v="8358.0917"/>
        <n v="8116.411940000001"/>
        <n v="8035.85202"/>
        <n v="7814.31224"/>
        <n v="6646.1934"/>
        <n v="4632.1954000000005"/>
        <n v="7935.152120000001"/>
        <n v="9344.95072"/>
        <n v="9163.690900000001"/>
        <n v="10090.129980000002"/>
        <n v="7808.849999999999"/>
        <n v="11283.21"/>
        <n v="3589.6699999999996"/>
        <n v="7204.84"/>
        <n v="7105.049999999999"/>
        <n v="2394.75"/>
        <n v="19202.64"/>
        <n v="4399.758"/>
        <n v="8197.08"/>
        <n v="7550.4"/>
        <n v="13545.77868"/>
        <n v="6832.30065"/>
        <n v="10139.53024"/>
        <n v="5921.32723"/>
        <n v="1386.2639"/>
        <n v="8436.40602"/>
        <n v="4178.59547"/>
        <n v="2614.09764"/>
        <n v="13882.44277"/>
        <n v="2416.05994"/>
        <n v="7307.59113"/>
        <n v="1742.7317600000001"/>
        <n v="1307.04882"/>
        <n v="10476.19433"/>
        <n v="14912.23881"/>
        <n v="7763.077840000039"/>
        <n v="12278.337400000062"/>
        <n v="10377.175480000053"/>
        <n v="11882.26200000006"/>
        <n v="15050.865200000077"/>
        <n v="7109.553430000035"/>
        <n v="6931.319500000035"/>
        <n v="3683.5012200000183"/>
        <n v="7327.394900000037"/>
        <n v="6198.5800100000315"/>
        <n v="8713.658800000045"/>
        <n v="7525.432600000038"/>
        <n v="17169.868590000086"/>
        <n v="8396.798480000041"/>
        <n v="14318.125710000071"/>
        <n v="14575.574720000073"/>
        <n v="5842.112150000029"/>
        <n v="6891.71196000007"/>
        <n v="6931.31950000007"/>
        <n v="12912.058040000129"/>
        <n v="6535.244100000065"/>
        <n v="12615.001490000126"/>
        <n v="3010.17304000003"/>
        <n v="7069.945890000071"/>
        <n v="14634.986030000147"/>
        <n v="13704.208840000138"/>
        <n v="14674.593570000148"/>
        <n v="11545.597910000117"/>
        <n v="8674.051260000087"/>
        <n v="4851.923650000049"/>
        <n v="6574.851640000066"/>
        <n v="7980.91931000008"/>
        <n v="9426.594520000142"/>
        <n v="2396.256170000036"/>
        <n v="10357.371710000156"/>
        <n v="12456.571330000188"/>
        <n v="5446.036750000082"/>
        <n v="11288.14890000017"/>
        <n v="5525.251830000083"/>
        <n v="8634.44372000013"/>
        <n v="9287.96813000014"/>
        <n v="14370.981588"/>
        <n v="9261.75159"/>
        <n v="3684.345138"/>
        <n v="8671.442148"/>
        <n v="17912.83824"/>
        <n v="3460.4346600000003"/>
        <n v="4885.31952"/>
        <n v="13739.961150000001"/>
        <n v="631.020438"/>
        <n v="6127.004898"/>
        <n v="6920.869320000001"/>
        <n v="8203.265694"/>
        <n v="15164.846010000001"/>
        <n v="9159.9741"/>
        <n v="3735.369"/>
        <n v="6308.6232"/>
        <n v="8861.12535"/>
        <n v="9753.4635"/>
        <n v="9649.70325"/>
        <n v="16856.600000000002"/>
        <n v="14962.6"/>
        <n v="5530.4800000000005"/>
        <n v="8541.94"/>
        <n v="8579.82"/>
        <n v="8850.28752"/>
        <n v="13090.987000000001"/>
        <n v="7713.612340000001"/>
        <n v="8176.831880000001"/>
        <n v="9123.41094"/>
        <n v="9586.63048"/>
        <n v="7008.713040000001"/>
        <n v="11983.288100000002"/>
        <n v="12587.487500000001"/>
        <n v="2859.87716"/>
        <n v="4994.71504"/>
        <n v="7922.25"/>
        <n v="9597.05"/>
        <n v="9608.4"/>
        <n v="8400.42"/>
        <n v="18008.649999999998"/>
        <n v="6023.969999999999"/>
        <n v="4810.86"/>
        <n v="8409.06"/>
        <n v="15387.960000000001"/>
        <n v="10790.28"/>
        <n v="9140.310000000001"/>
        <n v="13659.289999999999"/>
        <n v="9611.73"/>
        <n v="6993.17"/>
        <n v="8813.14"/>
        <n v="9993.279999999999"/>
        <n v="6370.02"/>
        <n v="5282.41"/>
        <n v="8401.050000000001"/>
        <n v="12199.8367"/>
        <n v="7679.49"/>
        <n v="2237.76"/>
        <n v="2539.7999999999997"/>
        <n v="2907.0"/>
        <n v="2131.7999999999997"/>
        <n v="3077.85"/>
        <n v="2087.4"/>
        <n v="2076.75"/>
        <n v="8509.5906"/>
        <n v="5474.502"/>
        <n v="4629.599999999999"/>
        <n v="5678.0115000000005"/>
        <n v="6820.1723999999995"/>
        <n v="6747.256199999999"/>
        <n v="12047.1837"/>
        <n v="15259.9332"/>
        <n v="7147.1379"/>
        <n v="3819.6128999999996"/>
        <n v="13456.704"/>
        <n v="5115.5151"/>
        <n v="2045.5116"/>
        <n v="4482.2244"/>
        <n v="4112.4351"/>
        <n v="12273.262499999999"/>
        <n v="5430.134999999999"/>
        <n v="4826.1651"/>
        <n v="1427.6529"/>
        <n v="11082.105"/>
        <n v="2823.0914999999995"/>
        <n v="6514.425899999999"/>
        <n v="2700.7929"/>
        <n v="5864.3529"/>
        <n v="6184.9527"/>
        <n v="9964.249499999998"/>
        <n v="11685.3033"/>
        <n v="15262.4409"/>
        <n v="5823.2652"/>
        <n v="15100.7907"/>
        <n v="15432.0"/>
        <n v="16010.699999999999"/>
        <n v="6252.467699999999"/>
        <n v="6585.605999999999"/>
        <n v="15052.1799"/>
        <n v="7726.4166000000005"/>
        <n v="2811.7103999999995"/>
        <n v="9953.8329"/>
        <n v="1659.3257999999998"/>
        <n v="5917.9791000000005"/>
        <n v="5025.8166"/>
        <n v="6849.1074"/>
        <n v="2242.4625"/>
        <n v="11602.7421"/>
        <n v="9573.241199999999"/>
        <n v="16420.6125"/>
        <n v="13308.363899999998"/>
        <n v="6269.442899999999"/>
        <n v="11142.0969"/>
        <n v="9183.3903"/>
        <n v="10032.9219"/>
        <n v="14233.898099999999"/>
        <n v="16255.297199999999"/>
        <n v="15877.49199498"/>
        <n v="20397.02321592"/>
        <n v="5259.04646328"/>
        <n v="4282.38966924"/>
        <n v="14656.36566996"/>
        <n v="14250.06992988"/>
        <n v="8752.86414"/>
        <n v="10517.5974"/>
        <n v="10600.08836"/>
        <n v="3713.9492466"/>
        <n v="5754.569369600001"/>
        <n v="14474.070069000001"/>
        <n v="7838.703474000001"/>
        <n v="13723.8147878"/>
        <n v="6394.080537000001"/>
        <n v="10518.216082199999"/>
        <n v="20235.238715400003"/>
        <n v="3299.8446274"/>
        <n v="6084.326982199999"/>
        <n v="8523.0"/>
        <n v="4962.4694"/>
        <n v="6629.0"/>
        <n v="14035.1082"/>
        <n v="13347.965"/>
        <n v="13971.494433599999"/>
        <n v="2293.300854"/>
        <n v="9013.1407836"/>
        <n v="4488.2472032999995"/>
        <n v="4853.0110041"/>
        <n v="8058.2607"/>
        <n v="7105.651881299999"/>
        <n v="4775.3864928"/>
        <n v="4837.3024958999995"/>
        <n v="4328.000019"/>
        <n v="4442.549724899999"/>
        <n v="7348.623741899999"/>
        <n v="2754.0890999999997"/>
        <n v="4080.5400132"/>
        <n v="4004.649558"/>
        <n v="2363.7224708999997"/>
        <n v="2751.4370142"/>
        <n v="2397.8935764"/>
        <n v="2856.2964065999995"/>
        <n v="3672.2208032999997"/>
        <n v="4972.5588717"/>
        <n v="3876.2274032999994"/>
        <n v="4613.303249099999"/>
        <n v="5242.96962"/>
        <n v="3658.5"/>
        <n v="4799.828"/>
        <n v="10799.25"/>
        <n v="7030.294999999999"/>
        <n v="15543.33"/>
        <n v="4319.7979"/>
        <n v="7199.742"/>
        <n v="2399.8938000000003"/>
        <n v="9099.784000000001"/>
        <n v="2629.0"/>
        <n v="9989.075200000001"/>
        <n v="8633.6"/>
        <n v="9989.8846"/>
        <n v="6771.9800000000005"/>
        <n v="9974.506"/>
        <n v="6938.4466"/>
        <n v="6879.900000000001"/>
        <n v="8399.9832"/>
        <n v="4799.7162"/>
        <n v="15599.9151"/>
        <n v="7199.8125"/>
        <n v="6359.7962"/>
        <n v="14947.2572"/>
        <n v="2957.72931"/>
        <n v="1047.744"/>
        <n v="2797.758"/>
        <n v="2041.9379999999999"/>
        <n v="2313.9719999999998"/>
        <n v="20302.71550944"/>
        <n v="15003.52568932"/>
        <n v="7246.928035600001"/>
        <n v="12630.99542892"/>
        <n v="4665.437273560001"/>
        <n v="4910.36969908"/>
        <n v="6940.358324780001"/>
        <n v="521.79498572"/>
        <n v="11317.61602838"/>
        <n v="9917.33816004"/>
        <n v="3000.0180336999997"/>
        <n v="1212.53676"/>
        <n v="7002.197699540001"/>
        <n v="13838.88413134"/>
        <n v="6662.28322782"/>
        <n v="7275.82682838"/>
        <n v="5033.64426968"/>
        <n v="10826.134461660002"/>
        <n v="3054.78427736"/>
        <n v="13744.30626406"/>
        <n v="14453.84235812"/>
        <n v="6887.410886260001"/>
        <n v="8029.014245800001"/>
        <n v="5322.43010802"/>
        <n v="6669.558448379999"/>
        <n v="5937.186245340001"/>
        <n v="4133.7399043000005"/>
        <n v="3811.8113945200002"/>
        <n v="1583.77509802"/>
        <n v="7789.942414620001"/>
        <n v="4509.6262999"/>
        <n v="13341.33988082"/>
        <n v="5867.8695605600005"/>
        <n v="11703.60689698"/>
        <n v="5862.615234600001"/>
        <n v="4877.4291171"/>
        <n v="10802.89417376"/>
        <n v="14967.7558549"/>
        <n v="13338.10644946"/>
        <n v="7954.03905614"/>
        <n v="8693.282300820001"/>
        <n v="3200.8949569399997"/>
        <n v="10417.711663"/>
        <n v="12841.370556779999"/>
        <n v="12048.775694660002"/>
        <n v="3009.51623832"/>
        <n v="9770.419122620002"/>
        <n v="6067.129768120001"/>
        <n v="12082.9288134"/>
        <n v="9324.003505480001"/>
        <n v="6064.704694600001"/>
        <n v="3823.7346726600003"/>
        <n v="9651.388430680001"/>
        <n v="14864.89231976"/>
        <n v="16591.74675546"/>
        <n v="3637.81236946"/>
        <n v="6126.13989044"/>
        <n v="15461.258316220003"/>
        <n v="10791.779253460001"/>
        <n v="16442.5638"/>
        <n v="12716.7898"/>
        <n v="11389.708200000001"/>
        <n v="13286.0"/>
        <n v="11484.4184"/>
        <n v="3925.2538"/>
        <n v="18805.194199999998"/>
        <n v="13286.1898"/>
        <n v="7212.5898"/>
        <n v="7322.484"/>
        <n v="10985.0546"/>
        <n v="15374.3694"/>
        <n v="9870.169399999999"/>
        <n v="12764.6194"/>
        <n v="5090.6258"/>
        <n v="8543.847"/>
        <n v="9969.245"/>
        <n v="9248.5744"/>
        <n v="12436.2654"/>
        <n v="16128.8244"/>
        <n v="9918.5684"/>
        <n v="6442.2629566"/>
        <n v="6685.621883600001"/>
        <n v="7667.237723600001"/>
        <n v="8585.6620439"/>
        <n v="13293.3280099"/>
        <n v="11492.471950100002"/>
        <n v="16156.1697066"/>
        <n v="13497.2178"/>
        <n v="9353.1629288"/>
        <n v="8998.3497033"/>
        <n v="10839.4929132"/>
        <n v="10231.9136089"/>
        <n v="8540.2305408"/>
        <n v="9374.7596544"/>
        <n v="2414.8926420000003"/>
        <n v="5946.303"/>
        <n v="8740.470779700001"/>
        <n v="8226.908410600001"/>
        <n v="6145.1077303"/>
        <n v="9620.1272035"/>
        <n v="6019.046106700001"/>
        <n v="4969.920047400001"/>
        <n v="8107.3877203"/>
        <n v="5772.670952400001"/>
        <n v="14271.1272"/>
        <n v="6410.114634"/>
        <n v="8482.797649700002"/>
        <n v="11893.5970505"/>
        <n v="6890.377706300001"/>
        <n v="8458.8142276"/>
        <n v="10686.6957516"/>
        <n v="11412.1447176"/>
        <n v="7335.5575909"/>
        <n v="8920.4455505"/>
        <n v="10273.229483"/>
        <n v="9515.2740606"/>
        <n v="9243.7262236"/>
        <n v="7532.5784303"/>
        <n v="9528.1577171"/>
        <n v="7987.86703"/>
        <n v="9920.415505"/>
        <n v="8399.952"/>
        <n v="10789.9418"/>
        <n v="10799.943"/>
        <n v="12975.0"/>
        <n v="5999.9400000000005"/>
        <n v="3833.89"/>
        <n v="5280.0"/>
        <n v="3839.7736"/>
        <n v="9999.9984"/>
        <n v="14998.288700000001"/>
        <n v="11999.9192"/>
        <n v="9599.8035"/>
        <n v="3599.615"/>
        <n v="4451.7"/>
        <n v="2597.1003000000005"/>
        <n v="2306.118"/>
        <n v="2049.5777999999996"/>
        <n v="2454.732"/>
        <n v="12985.1436"/>
        <n v="6590.9441"/>
        <n v="5115.3596"/>
        <n v="5312.1042"/>
        <n v="11804.676"/>
        <n v="2577.35426"/>
        <n v="570.55934"/>
        <n v="3344.6582"/>
        <n v="7141.82898"/>
        <n v="2223.21398"/>
        <n v="9443.7408"/>
        <n v="14224.63458"/>
        <n v="11883.37384"/>
        <n v="6905.73546"/>
        <n v="6099.0826"/>
        <n v="2931.49454"/>
        <n v="4839.91716"/>
        <n v="6787.6887"/>
        <n v="5351.45312"/>
        <n v="2951.169"/>
        <n v="6276.1527399999995"/>
        <n v="3561.07726"/>
        <n v="10919.3253"/>
        <n v="11607.9314"/>
        <n v="15739.568"/>
        <n v="15483.80002"/>
        <n v="6236.80382"/>
        <n v="12749.050079999999"/>
        <n v="14362.3558"/>
        <n v="15916.63814"/>
        <n v="7889.45846"/>
        <n v="15778.91692"/>
        <n v="7299.22466"/>
        <n v="9187.972819999999"/>
        <n v="6964.7588399999995"/>
        <n v="9896.25338"/>
        <n v="16113.38274"/>
        <n v="2341.26074"/>
        <n v="6708.99086"/>
        <n v="13496.67956"/>
        <n v="4328.3812"/>
        <n v="10407.78934"/>
        <n v="7673.0394"/>
        <n v="7358.2480399999995"/>
        <n v="10525.8361"/>
        <n v="5469.49988"/>
        <n v="5272.75528"/>
        <n v="5784.29124"/>
        <n v="12158.81628"/>
        <n v="13536.028479999999"/>
        <n v="4623.4981"/>
        <n v="8834.286132000001"/>
        <n v="6106.6494"/>
        <n v="15266.6235"/>
        <n v="18788.124654"/>
        <n v="17505.72828"/>
        <n v="14513.470074"/>
        <n v="12823.963740000001"/>
        <n v="17403.95079"/>
        <n v="13464.909599999999"/>
        <n v="11636.093519999999"/>
        <n v="6611.873519999999"/>
        <n v="9606.30864"/>
        <n v="10068.53688"/>
        <n v="8440.6896"/>
        <n v="6853.03608"/>
        <n v="15152.000000000002"/>
        <n v="4469.84"/>
        <n v="1514.91408"/>
        <n v="2431.83576"/>
        <n v="9966.54"/>
        <n v="4711.526400000001"/>
        <n v="4574.10688"/>
        <n v="4888.20864"/>
        <n v="9560.47232"/>
        <n v="7832.9126400000005"/>
        <n v="7185.07776"/>
        <n v="7695.49312"/>
        <n v="4161.84832"/>
        <n v="9611.0"/>
        <n v="10006.52"/>
        <n v="9824.1"/>
        <n v="8892.07"/>
        <n v="2882.52"/>
        <n v="11015.51"/>
        <n v="3909.81"/>
        <n v="8409.78"/>
        <n v="9594.199999999999"/>
        <n v="10808.210000000001"/>
        <n v="8996.58"/>
        <n v="17455.39"/>
        <n v="7235.5"/>
        <n v="5389.2"/>
        <n v="7207.2"/>
        <n v="7010.95"/>
        <n v="7193.21"/>
        <n v="2677.32"/>
        <n v="2437.7999999999997"/>
        <n v="2019.6"/>
        <n v="1825.8"/>
        <n v="7240.20128"/>
        <n v="7692.71386"/>
        <n v="17903.7586"/>
        <n v="16133.0572"/>
        <n v="14991.93852"/>
        <n v="11745.65262"/>
        <n v="3049.5413"/>
        <n v="4092.28768"/>
        <n v="16526.5464"/>
        <n v="8873.18146"/>
        <n v="6079.40814"/>
        <n v="14382.03026"/>
        <n v="14342.68134"/>
        <n v="7181.1779"/>
        <n v="12060.44398"/>
        <n v="5076.01068"/>
        <n v="10270.06812"/>
        <n v="5489.17434"/>
        <n v="5981.03584"/>
        <n v="5902.338"/>
        <n v="11922.72276"/>
        <n v="17077.43128"/>
        <n v="11765.32708"/>
        <n v="550.88488"/>
        <n v="5508.8487999999725"/>
        <n v="9660.15985999995"/>
        <n v="10073.323519999949"/>
        <n v="5862.98907999997"/>
        <n v="10506.161639999948"/>
        <n v="9896.25337999995"/>
        <n v="11765.32707999994"/>
        <n v="2852.796699999986"/>
        <n v="7791.086159999961"/>
        <n v="12021.09505999994"/>
        <n v="11627.605859999941"/>
        <n v="3108.564679999984"/>
        <n v="12001.42059999994"/>
        <n v="7200.8523599999635"/>
        <n v="10978.348679999945"/>
        <n v="3718.472939999981"/>
        <n v="15464.125559999922"/>
        <n v="10801.278539999945"/>
        <n v="11411.186799999943"/>
        <n v="5508.848799999944"/>
        <n v="15936.31259999984"/>
        <n v="10014.3001399999"/>
        <n v="7124.424300000001"/>
        <n v="13475.339676"/>
        <n v="16508.308878"/>
        <n v="17709.28326"/>
        <n v="5557.050954"/>
        <n v="10645.925454"/>
        <n v="14452.40358"/>
        <n v="3938.98848"/>
        <n v="9787.180559999999"/>
        <n v="6631.970399999999"/>
        <n v="1869.00984"/>
        <n v="12460.0656"/>
        <n v="13163.4564"/>
        <n v="12761.5188"/>
        <n v="9525.921119999999"/>
        <n v="0.2009688"/>
        <n v="1.6077504"/>
        <n v="13390.580000000002"/>
        <n v="5682.0"/>
        <n v="1714.24488"/>
        <n v="2332.17036"/>
        <n v="10856.14208"/>
        <n v="4652.632320000001"/>
        <n v="4848.94592"/>
        <n v="4731.15776"/>
        <n v="4868.57728"/>
        <n v="6478.348800000001"/>
        <n v="11503.97696"/>
        <n v="7342.12864"/>
        <n v="7440.285440000001"/>
        <n v="15135.77856"/>
        <n v="6990.78"/>
        <n v="14890.4"/>
        <n v="8390.16"/>
        <n v="8697.6"/>
        <n v="5982.719999999999"/>
        <n v="6000.75"/>
        <n v="1537.2"/>
        <n v="11992.75"/>
        <n v="6499.874699999999"/>
        <n v="5599.8807"/>
        <n v="6006.78"/>
        <n v="7193.0599999999995"/>
        <n v="13660.740000000002"/>
        <n v="2585.0"/>
        <n v="9982.6"/>
        <n v="11007.84"/>
        <n v="4691.1"/>
        <n v="2667.33"/>
        <n v="2519.3999999999996"/>
        <n v="2101.2"/>
        <n v="1968.6"/>
        <n v="5213.731899999973"/>
        <n v="6000.71029999997"/>
        <n v="8578.064559999957"/>
        <n v="5430.150959999973"/>
        <n v="12296.537499999939"/>
        <n v="11844.02491999994"/>
        <n v="10604.533939999947"/>
        <n v="7102.480059999964"/>
        <n v="9109.274979999955"/>
        <n v="5725.267859999971"/>
        <n v="10781.604079999945"/>
        <n v="7614.016019999962"/>
        <n v="9266.670659999952"/>
        <n v="14657.472699999926"/>
        <n v="11568.582479999941"/>
        <n v="7141.828979999964"/>
        <n v="3364.3326599999828"/>
        <n v="3974.2409199999797"/>
        <n v="3167.588059999984"/>
        <n v="491.86149999999753"/>
        <n v="10525.836099999946"/>
        <n v="10427.463799999947"/>
        <n v="11903.04829999994"/>
        <n v="15523.148939999921"/>
        <n v="8656.762399999956"/>
        <n v="2951.168999999985"/>
        <n v="19.6744599999999"/>
        <n v="59.023379999999705"/>
        <n v="39.3489199999998"/>
        <n v="14755.844999999925"/>
        <n v="10348.765959999948"/>
        <n v="3993.91537999998"/>
        <n v="11706.30369999994"/>
        <n v="15714.444456000001"/>
        <n v="18319.9482"/>
        <n v="9465.30657"/>
        <n v="10890.19143"/>
        <n v="9098.907606"/>
        <n v="7327.9792800000005"/>
        <n v="7454.97192"/>
        <n v="14670.74688"/>
        <n v="15747.1332"/>
        <n v="4983.27"/>
        <n v="15169.07388"/>
        <n v="6458.71744"/>
        <n v="7597.33632"/>
        <n v="7047.658240000001"/>
        <n v="7126.18368"/>
        <n v="6831.71328"/>
        <n v="7558.073600000001"/>
        <n v="8225.53984"/>
        <n v="4000.65"/>
        <n v="8406.99"/>
        <n v="14079.460000000001"/>
        <n v="5888.25"/>
        <n v="4910.400000000001"/>
        <n v="7679.1"/>
        <n v="4908.42"/>
        <n v="2091.0"/>
        <n v="2080.7999999999997"/>
        <n v="3780.75"/>
        <n v="10292.6"/>
        <n v="15827.300000000001"/>
        <n v="6602.8"/>
        <n v="11069.400000000001"/>
        <n v="621.44"/>
        <n v="12467.640000000001"/>
        <n v="12972.560000000001"/>
        <n v="7360.18"/>
        <n v="11943.300000000001"/>
        <n v="9360.44"/>
        <n v="6214.400000000001"/>
        <n v="11632.580000000002"/>
        <n v="8467.12"/>
        <n v="3437.34"/>
        <n v="2252.7200000000003"/>
        <n v="4544.280000000001"/>
        <n v="9671.160000000002"/>
        <n v="2291.5600000000004"/>
        <n v="2233.3"/>
        <n v="10506.220000000001"/>
        <n v="7185.400000000001"/>
        <n v="2505.1800000000003"/>
        <n v="3592.7000000000003"/>
        <n v="5476.4400000000005"/>
        <n v="6369.76"/>
        <n v="6292.080000000001"/>
        <n v="1844.9"/>
        <n v="8156.400000000001"/>
        <n v="11885.04"/>
        <n v="16973.08"/>
        <n v="6272.660000000001"/>
        <n v="11108.240000000002"/>
        <n v="6797.000000000001"/>
        <n v="6641.64"/>
        <n v="6544.540000000001"/>
        <n v="6583.380000000001"/>
        <n v="10855.78"/>
        <n v="4621.96"/>
        <n v="4175.299999999978"/>
        <n v="5884.259999999969"/>
        <n v="14467.899999999925"/>
        <n v="4311.239999999978"/>
        <n v="13807.619999999928"/>
        <n v="11632.57999999994"/>
        <n v="5825.99999999997"/>
        <n v="2408.0799999999876"/>
        <n v="15322.37999999992"/>
        <n v="9476.95999999995"/>
        <n v="13729.939999999928"/>
        <n v="12059.819999999938"/>
        <n v="3476.1799999999816"/>
        <n v="12545.319999999934"/>
        <n v="5515.279999999972"/>
        <n v="6505.699999999966"/>
        <n v="9709.999999999949"/>
        <n v="9535.21999999995"/>
        <n v="5476.439999999971"/>
        <n v="10447.959999999946"/>
        <n v="6717.31434"/>
        <n v="5495.984460000001"/>
        <n v="11602.63386"/>
        <n v="6167.715894"/>
        <n v="2035.5498"/>
        <n v="6350.915376"/>
        <n v="1730.2173300000002"/>
        <n v="13760.316648"/>
        <n v="10249.4088"/>
        <n v="17082.347999999998"/>
        <n v="16419.15096"/>
        <n v="14208.494159999998"/>
        <n v="5426.1576"/>
        <n v="9063.692879999999"/>
        <n v="10148.9244"/>
        <n v="16077.503999999999"/>
        <n v="13324.23144"/>
        <n v="1205.8128"/>
        <n v="13284.03768"/>
        <n v="14228.59104"/>
        <n v="11274.34968"/>
        <n v="9988.14936"/>
        <n v="9646.5024"/>
        <n v="5265.320000000001"/>
        <n v="4924.400000000001"/>
        <n v="7235.080000000001"/>
        <n v="5492.6"/>
        <n v="1614.57948"/>
        <n v="7577.70496"/>
        <n v="8578.90432"/>
        <n v="8402.22208"/>
        <n v="13586.17"/>
        <n v="12569.810000000001"/>
        <n v="8375.640000000001"/>
        <n v="12890.0"/>
        <n v="10191.0"/>
        <n v="11996.55"/>
        <n v="9395.41"/>
        <n v="3851.6400000000003"/>
        <n v="14407.32"/>
        <n v="2493.69"/>
        <n v="8403.81"/>
        <n v="9987.3"/>
        <n v="7192.0"/>
        <n v="11000.0"/>
        <n v="5937.799999999999"/>
        <n v="12849.470000000001"/>
        <n v="19007.67"/>
        <n v="11989.25"/>
        <n v="1335.0700000000002"/>
        <n v="7790.87"/>
        <n v="2648.0"/>
        <n v="4492.64"/>
        <n v="6134.1"/>
        <n v="8411.04"/>
        <n v="5005.9800000000005"/>
        <n v="12975.92"/>
        <n v="11747.180608"/>
        <n v="2953.9431"/>
        <n v="2272.968"/>
        <n v="2225.946"/>
        <n v="7993.272000000001"/>
        <n v="13043.831400000001"/>
        <n v="15626.108800000002"/>
        <n v="18629.8002"/>
        <n v="7673.6188"/>
        <n v="5433.9102"/>
        <n v="11414.299200000001"/>
        <n v="15485.896400000001"/>
        <n v="1727.409"/>
        <n v="1627.3960000000002"/>
        <n v="6733.496600000001"/>
        <n v="6331.696800000001"/>
        <n v="1429.1178000000002"/>
        <n v="11489.6488"/>
        <n v="1259.1928000000003"/>
        <n v="4119.176200000001"/>
        <n v="4611.4732"/>
        <n v="389.7594"/>
        <n v="10511.2692"/>
        <n v="6603.1884"/>
        <n v="5948.9286"/>
        <n v="4287.547600000001"/>
        <n v="5827.3594"/>
        <n v="9613.482600000001"/>
        <n v="6264.3094"/>
        <n v="3813.3112000000006"/>
        <n v="11354.4856"/>
        <n v="14371.5768"/>
        <n v="2990.6800000000003"/>
        <n v="15771.370400000002"/>
        <n v="10208.5114"/>
        <n v="9649.798"/>
        <n v="10206.181"/>
        <n v="10728.1906"/>
        <n v="13017.226"/>
        <n v="13092.769800000002"/>
        <n v="9127.594200000001"/>
        <n v="789.0346000000001"/>
        <n v="13287.746600000002"/>
        <n v="11057.748000000001"/>
        <n v="2147.0752"/>
        <n v="13307.7492"/>
        <n v="6158.8588"/>
        <n v="9307.035000000002"/>
        <n v="11805.418000000001"/>
        <n v="7649.149600000001"/>
        <n v="6772.9192"/>
        <n v="13373.583"/>
        <n v="3395.0044000000003"/>
        <n v="8161.6434"/>
        <n v="12948.285000000002"/>
        <n v="12041.759400000003"/>
        <n v="3480.4524"/>
        <n v="8069.5926"/>
        <n v="10694.9824"/>
        <n v="6565.7078"/>
        <n v="5208.3"/>
        <n v="772.5645"/>
        <n v="2701.5645"/>
        <n v="8295.278699999999"/>
        <n v="1547.8295999999998"/>
        <n v="16088.631599999999"/>
        <n v="4263.861599999999"/>
        <n v="12847.14"/>
        <n v="10128.6003"/>
        <n v="12732.7503"/>
        <n v="8682.8148"/>
        <n v="8447.2839"/>
        <n v="14467.6929"/>
        <n v="7046.039337599999"/>
        <n v="11257.7457424"/>
        <n v="10502.968896"/>
        <n v="4564.7824"/>
        <n v="6821.9680624"/>
        <n v="6351.597006399999"/>
        <n v="9061.093063999999"/>
        <n v="3969.7729375999998"/>
        <n v="15841.184209599998"/>
        <n v="5955.2548128"/>
        <n v="17281.0753536"/>
        <n v="12504.129806399998"/>
        <n v="10607.536399999999"/>
        <n v="1494.7816692"/>
        <n v="2491.8343308000003"/>
        <n v="5537.221401600001"/>
        <n v="5948.4983936"/>
        <n v="9849.4459392"/>
        <n v="7460.1131136"/>
        <n v="7990.5524608"/>
        <n v="4500.2929664"/>
        <n v="6675.0550272"/>
        <n v="4877.411392"/>
        <n v="7989.374579200001"/>
        <n v="7486.615449600001"/>
        <n v="6575.916659200001"/>
        <n v="7127.5578752"/>
        <n v="6674.8587136"/>
        <n v="4909.999449600001"/>
        <n v="11359.8827776"/>
        <n v="4746.2739072"/>
        <n v="10207.129318400002"/>
        <n v="10504.740736000002"/>
        <n v="8667.834380799999"/>
        <n v="8638.1910272"/>
        <n v="3538.3563264000004"/>
        <n v="8349.8063488"/>
        <n v="12695.7968256"/>
        <n v="9001.1748736"/>
        <n v="4999.8249000000005"/>
        <n v="7194.0872"/>
        <n v="8999.791500000001"/>
        <n v="6672.5"/>
        <n v="9599.9658"/>
        <n v="4999.8425"/>
        <n v="8999.9751"/>
        <n v="3299.9162000000006"/>
        <n v="9099.801"/>
        <n v="3199.7715"/>
        <n v="6712.281800000001"/>
        <n v="7199.8904"/>
        <n v="4799.9296"/>
        <n v="2534.75271"/>
        <n v="2272.6517999999996"/>
        <n v="2085.6858"/>
        <n v="6443.25"/>
        <n v="6078.460000000001"/>
        <n v="4155.88"/>
        <n v="14720.36"/>
        <n v="19051.02"/>
        <n v="7768.000000000001"/>
        <n v="14953.400000000001"/>
        <n v="4757.900000000001"/>
        <n v="7437.860000000001"/>
        <n v="2349.82"/>
        <n v="7748.580000000001"/>
        <n v="6039.620000000001"/>
        <n v="1864.3200000000002"/>
        <n v="3379.0800000000004"/>
        <n v="4524.860000000001"/>
        <n v="3884.0000000000005"/>
        <n v="14798.04"/>
        <n v="368.98"/>
        <n v="6311.500000000001"/>
        <n v="796.22"/>
        <n v="6894.1"/>
        <n v="4816.160000000001"/>
        <n v="3553.86"/>
        <n v="4583.120000000001"/>
        <n v="9321.6"/>
        <n v="5165.72"/>
        <n v="7709.740000000001"/>
        <n v="3767.4800000000005"/>
        <n v="16953.66"/>
        <n v="18487.84"/>
        <n v="3262.5600000000004"/>
        <n v="11554.900000000001"/>
        <n v="5088.040000000001"/>
        <n v="2175.04"/>
        <n v="5690.06"/>
        <n v="5981.360000000001"/>
        <n v="12933.720000000001"/>
        <n v="10952.880000000001"/>
        <n v="15128.17999999992"/>
        <n v="6292.079999999967"/>
        <n v="6466.859999999966"/>
        <n v="10292.599999999946"/>
        <n v="15652.519999999919"/>
        <n v="13205.599999999931"/>
        <n v="8797.259999999955"/>
        <n v="6602.799999999966"/>
        <n v="12720.099999999933"/>
        <n v="14273.699999999926"/>
        <n v="9884.779999999948"/>
        <n v="7729.15999999996"/>
        <n v="10098.399999999947"/>
        <n v="5845.419999999969"/>
        <n v="8333.279999999999"/>
        <n v="13965.96"/>
        <n v="14332.47"/>
        <n v="15817.8"/>
        <n v="14274.599999999999"/>
        <n v="9837.9"/>
        <n v="10898.85"/>
        <n v="9567.84"/>
        <n v="10223.699999999999"/>
        <n v="9724.9712"/>
        <n v="9129.5648"/>
        <n v="9328.033599999999"/>
        <n v="10518.846399999999"/>
        <n v="13297.409599999999"/>
        <n v="11312.721599999999"/>
        <n v="11908.127999999999"/>
        <n v="12702.0032"/>
        <n v="14015.6"/>
        <n v="9015.44"/>
        <n v="12822.380000000001"/>
        <n v="8011.620000000001"/>
        <n v="5947.160000000001"/>
        <n v="378.8"/>
        <n v="416.68"/>
        <n v="18.94"/>
        <n v="37.88"/>
        <n v="8930.01984"/>
        <n v="10738.35392"/>
        <n v="14527.206400000001"/>
        <n v="6655.03104"/>
        <n v="4593.738240000001"/>
        <n v="6792.45056"/>
        <n v="15116.147200000001"/>
        <n v="4613.3696"/>
        <n v="15332.09216"/>
        <n v="10997.869999999999"/>
        <n v="14008.5"/>
        <n v="8513.6"/>
        <n v="8394.769999999999"/>
        <n v="14869.05"/>
        <n v="6232.95"/>
        <n v="4314.34"/>
        <n v="5286.27"/>
        <n v="9963.91"/>
        <n v="9630.560000000001"/>
        <n v="10995.6"/>
        <n v="18266.66"/>
        <n v="12483.09"/>
        <n v="9368.86"/>
        <n v="5783.570000000001"/>
        <n v="2119.77"/>
        <n v="1929.78"/>
        <n v="6463.990000000001"/>
        <n v="7510.790000000001"/>
        <n v="2953.5"/>
        <n v="1439.3500000000001"/>
        <n v="3106.89"/>
        <n v="2713.2"/>
        <n v="1978.8"/>
        <n v="3812.7000000000003"/>
        <n v="1501.65"/>
        <n v="3099.15"/>
        <n v="1011.75"/>
        <n v="1228.838"/>
        <n v="8176.6802"/>
        <n v="7204.21"/>
        <n v="7591.5099"/>
        <n v="6345.3975"/>
        <n v="7100.9562"/>
        <n v="9005.8514"/>
        <n v="8656.83"/>
        <n v="5725.6784"/>
        <n v="3089.3693999999996"/>
        <n v="4275.0214"/>
        <n v="4711.396299999999"/>
        <n v="4123.8704"/>
        <n v="917.8987999999999"/>
        <n v="5766.3125"/>
        <n v="6921.7343"/>
        <n v="6144.386299999999"/>
        <n v="7708.3084"/>
        <n v="4331.1632"/>
        <n v="17471.0926"/>
        <n v="5306.3816"/>
        <n v="371.9885"/>
        <n v="351.7696"/>
        <n v="9238.663199999999"/>
        <n v="10983.181299999998"/>
        <n v="12154.699700000001"/>
        <n v="5609.2725"/>
        <n v="5909.4152"/>
        <n v="2085.6875"/>
        <n v="9863.289799999999"/>
        <n v="5908.2374"/>
        <n v="6269.4294"/>
        <n v="14100.228999999998"/>
        <n v="8932.042599999999"/>
        <n v="10425.493"/>
        <n v="7823.5365"/>
        <n v="9226.6889"/>
        <n v="1573.9334000000001"/>
        <n v="6041.328799999999"/>
        <n v="14978.867799999998"/>
        <n v="9209.0219"/>
        <n v="10173.4438"/>
        <n v="9807.3443"/>
        <n v="10414.892799999998"/>
        <n v="14070.587699999998"/>
        <n v="13545.681499999999"/>
        <n v="10333.820899999999"/>
        <n v="10090.0163"/>
        <n v="15614.683500000001"/>
        <n v="4876.8772"/>
        <n v="6876.977899999999"/>
        <n v="9360.3692"/>
        <n v="11971.7598"/>
        <n v="8776.949999999999"/>
        <n v="487.0725"/>
        <n v="12786.1836"/>
        <n v="8653.8798"/>
        <n v="1701.9567"/>
        <n v="11781.946199999998"/>
        <n v="11131.487399999998"/>
        <n v="16976.1645"/>
        <n v="11169.1029"/>
        <n v="12414.079499999998"/>
        <n v="9286.3989"/>
        <n v="12153.857399999999"/>
        <n v="10420.604343999998"/>
        <n v="14687.485075199998"/>
        <n v="5956.048688"/>
        <n v="12373.3388672"/>
        <n v="8954.912256"/>
        <n v="10122.107268799999"/>
        <n v="14687.882012799999"/>
        <n v="12841.923703999999"/>
        <n v="6154.120550399999"/>
        <n v="13101.719363199998"/>
        <n v="6268.0036"/>
        <n v="15152.3788"/>
        <n v="8144.5788"/>
        <n v="10817.9598"/>
        <n v="272.2858728"/>
        <n v="718.7868648000001"/>
        <n v="7768.5192684"/>
        <n v="12562.425008400001"/>
        <n v="1562.1554796"/>
        <n v="2424.4605204"/>
        <n v="8067.114764800001"/>
        <n v="10642.3565696"/>
        <n v="8304.8505344"/>
        <n v="4711.9190272000005"/>
        <n v="7495.253248000001"/>
        <n v="5497.5660544"/>
        <n v="9031.407168"/>
        <n v="4422.1601536"/>
        <n v="5516.6084736"/>
        <n v="4670.4968576"/>
        <n v="7669.187097600001"/>
        <n v="7792.275724800001"/>
        <n v="10424.6447872"/>
        <n v="2002.7913472"/>
        <n v="4957.5073408"/>
        <n v="4832.0629504"/>
        <n v="6039.3915904"/>
        <n v="7398.4706432"/>
        <n v="7264.1921408"/>
        <n v="9673.9415808"/>
        <n v="8206.4974208"/>
        <n v="9102.4726912"/>
        <n v="1261.1323"/>
        <n v="10883.579600000001"/>
        <n v="11999.8011"/>
        <n v="9621.4288"/>
        <n v="11986.5468"/>
        <n v="11999.97"/>
        <n v="11977.56"/>
        <n v="11999.8429"/>
        <n v="8399.843599999998"/>
        <n v="11999.7603"/>
        <n v="7796.999999999999"/>
        <n v="8399.979"/>
        <n v="8399.967999999999"/>
        <n v="3599.9199999999996"/>
        <n v="11135.793899999999"/>
        <n v="11100.7906"/>
        <n v="2405.874"/>
        <n v="1985.3279999999997"/>
        <n v="8201.99193"/>
        <n v="15922.69338"/>
        <n v="13857.15507"/>
        <n v="11992.15446"/>
        <n v="6056.23854"/>
        <n v="4010.754"/>
        <n v="4231.34547"/>
        <n v="6016.131"/>
        <n v="4933.22742"/>
        <n v="6377.09886"/>
        <n v="4552.20579"/>
        <n v="6597.69033"/>
        <n v="762.04326"/>
        <n v="4993.38873"/>
        <n v="5374.41036"/>
        <n v="982.63473"/>
        <n v="4712.63595"/>
        <n v="5835.64707"/>
        <n v="7921.23915"/>
        <n v="8823.6588"/>
        <n v="4030.80777"/>
        <n v="5414.5179"/>
        <n v="7520.16375"/>
        <n v="6938.60442"/>
        <n v="5655.16314"/>
        <n v="13235.4882"/>
        <n v="14659.30587"/>
        <n v="11831.7243"/>
        <n v="2065.53831"/>
        <n v="2807.5278"/>
        <n v="8603.06733"/>
        <n v="1203.2262"/>
        <n v="11410.59513"/>
        <n v="10728.76695"/>
        <n v="9806.29353"/>
        <n v="11450.70267"/>
        <n v="10147.20762"/>
        <n v="3128.38812"/>
        <n v="15260.91897"/>
        <n v="7018.8195"/>
        <n v="7339.67982"/>
        <n v="3950.5926900000195"/>
        <n v="8943.981420000044"/>
        <n v="6136.45362"/>
        <n v="7600.37883"/>
        <n v="7419.8949"/>
        <n v="7038.87327"/>
        <n v="5976.02346"/>
        <n v="7199.30343"/>
        <n v="8623.1211"/>
        <n v="11230.1112"/>
        <n v="6497.42148"/>
        <n v="10808.98203"/>
        <n v="9465.37944"/>
        <n v="6657.85164"/>
        <n v="4090.96908"/>
        <n v="16043.016"/>
        <n v="4340.25"/>
        <n v="9162.75"/>
        <n v="17148.809999999998"/>
        <n v="5343.33"/>
        <n v="4591.0199999999995"/>
        <n v="5189.01"/>
        <n v="7137.299999999999"/>
        <n v="14660.4"/>
        <n v="14081.699999999999"/>
        <n v="10240.99008"/>
        <n v="9149.41168"/>
        <n v="3969.3759999999997"/>
        <n v="8157.067679999999"/>
        <n v="14031.744159999998"/>
        <n v="13952.35664"/>
        <n v="5246.38"/>
        <n v="10701.1"/>
        <n v="7197.200000000001"/>
        <n v="9754.1"/>
        <n v="8390.42"/>
        <n v="1594.6464"/>
        <n v="2391.9696"/>
        <n v="14919.8336"/>
        <n v="5045.2595200000005"/>
        <n v="6890.60736"/>
        <n v="7381.3913600000005"/>
        <n v="4672.26368"/>
        <n v="9423.052800000001"/>
        <n v="15705.088"/>
        <n v="9148.21376"/>
        <n v="4986.3654400000005"/>
        <n v="7813.28128"/>
        <n v="7518.81088"/>
        <n v="11229.137920000001"/>
        <n v="9933.46816"/>
        <n v="5594.9376"/>
        <n v="6301.666560000001"/>
        <n v="9001.44"/>
        <n v="12002.849999999999"/>
        <n v="7181.459999999999"/>
        <n v="10516.0"/>
        <n v="9028.529999999999"/>
        <n v="5411.58"/>
        <n v="10793.51"/>
        <n v="3399.974"/>
        <n v="8399.8772"/>
        <n v="15603.93"/>
        <n v="7189.099999999999"/>
        <n v="12766.85"/>
        <n v="2777.2200000000003"/>
        <n v="2386.7999999999997"/>
        <n v="2193.0"/>
        <n v="2437.56"/>
        <n v="3897.9"/>
        <n v="3365.4"/>
        <n v="8322.31455"/>
        <n v="11330.38005"/>
        <n v="13075.05804"/>
        <n v="6918.55065"/>
        <n v="10427.9604"/>
        <n v="6256.77624"/>
        <n v="6858.38934"/>
        <n v="6216.6687"/>
        <n v="1303.49505"/>
        <n v="16744.89795"/>
        <n v="6758.12049"/>
        <n v="14538.98325"/>
        <n v="3870.37761"/>
        <n v="3549.5172900000002"/>
        <n v="6076.29231"/>
        <n v="4191.23793"/>
        <n v="6296.88378"/>
        <n v="3008.0655"/>
        <n v="7841.02407"/>
        <n v="6617.7441"/>
        <n v="6477.36771"/>
        <n v="2266.07601"/>
        <n v="8462.69094"/>
        <n v="13155.27312"/>
        <n v="7099.0345800000005"/>
        <n v="8723.38995"/>
        <n v="6517.47525"/>
        <n v="5033.49627"/>
        <n v="10688.65941"/>
        <n v="6156.50739"/>
        <n v="4913.17365"/>
        <n v="16544.36025"/>
        <n v="3208.6032"/>
        <n v="8342.36832"/>
        <n v="10929.30465"/>
        <n v="5815.5933"/>
        <n v="16223.49993"/>
        <n v="13917.31638"/>
        <n v="10608.44433"/>
        <n v="15621.88683"/>
        <n v="9425.2719"/>
        <n v="9986.77746"/>
        <n v="12373.17609"/>
        <n v="14718.269999999999"/>
        <n v="14467.5"/>
        <n v="16975.2"/>
        <n v="7523.099999999999"/>
        <n v="3549.3599999999997"/>
        <n v="15663.48"/>
        <n v="7426.65"/>
        <n v="14621.82"/>
        <n v="13367.97"/>
        <n v="7716.0"/>
        <n v="13503.0"/>
        <n v="6370.84848"/>
        <n v="9208.95232"/>
        <n v="11808.8936"/>
        <n v="10915.784"/>
        <n v="4445.70112"/>
        <n v="15778.2696"/>
        <n v="11094.40592"/>
        <n v="4356.200000000001"/>
        <n v="12595.1"/>
        <n v="6250.200000000001"/>
        <n v="7993.16508"/>
        <n v="3749.5897600000003"/>
        <n v="10777.61664"/>
        <n v="11641.396480000001"/>
        <n v="12132.18048"/>
        <n v="4809.6832"/>
        <n v="8388.27"/>
        <n v="8599.495"/>
        <n v="3098.8050000000003"/>
        <n v="3128.5099999999998"/>
        <n v="2944.48"/>
        <n v="8393.93"/>
        <n v="7229.75"/>
        <n v="4732.2"/>
        <n v="2152.2"/>
        <n v="1999.1999999999998"/>
        <n v="13636.5636"/>
        <n v="10287.58401"/>
        <n v="14739.52095"/>
        <n v="3589.62483"/>
        <n v="6577.63656"/>
        <n v="3569.57106"/>
        <n v="3910.48515"/>
        <n v="3088.28058"/>
        <n v="5795.53953"/>
        <n v="11911.93938"/>
        <n v="2566.88256"/>
        <n v="12353.12232"/>
        <n v="3328.92582"/>
        <n v="4351.66809"/>
        <n v="12653.92887"/>
        <n v="4592.31333"/>
        <n v="15140.59635"/>
        <n v="13736.83245"/>
        <n v="5895.80838"/>
        <n v="11571.02529"/>
        <n v="10387.85286"/>
        <n v="4612.3671"/>
        <n v="11651.24037"/>
        <n v="8161.88439"/>
        <n v="11691.34791"/>
        <n v="13195.38066"/>
        <n v="9846.40107"/>
        <n v="7500.10998"/>
        <n v="10347.74532"/>
        <n v="360.96786"/>
        <n v="15142.65"/>
        <n v="12577.08"/>
        <n v="5825.58"/>
        <n v="8854.109999999999"/>
        <n v="10637.927679999999"/>
        <n v="10538.69328"/>
        <n v="8256.30208"/>
        <n v="7938.7519999999995"/>
        <n v="4128.15104"/>
        <n v="6351.0016"/>
        <n v="12602.7688"/>
        <n v="8826.04"/>
        <n v="8939.68"/>
        <n v="1016.58708"/>
        <n v="1455.11484"/>
        <n v="5760.6601200000005"/>
        <n v="6557.98332"/>
        <n v="12367.756800000001"/>
        <n v="12760.384"/>
        <n v="7499.179520000001"/>
        <n v="5163.047680000001"/>
        <n v="9697.89184"/>
        <n v="4122.5856"/>
        <n v="4260.00512"/>
        <n v="8394.6"/>
        <n v="10811.15"/>
        <n v="15754.34"/>
        <n v="12231.0"/>
        <n v="5258.88"/>
        <n v="1876.8"/>
        <n v="10788.92826"/>
        <n v="802.1508"/>
        <n v="2707.25895"/>
        <n v="10849.08957"/>
        <n v="8081.66931"/>
        <n v="7179.24966"/>
        <n v="3750.05499"/>
        <n v="5695.27068"/>
        <n v="3469.30221"/>
        <n v="3348.97959"/>
        <n v="2005.377"/>
        <n v="3228.65697"/>
        <n v="3288.81828"/>
        <n v="1945.21569"/>
        <n v="6096.34608"/>
        <n v="1704.57045"/>
        <n v="1183.17243"/>
        <n v="4111.02285"/>
        <n v="381.02163"/>
        <n v="3850.32384"/>
        <n v="741.98949"/>
        <n v="1865.00061"/>
        <n v="120.32262"/>
        <n v="2286.12978"/>
        <n v="1022.74227"/>
        <n v="10708.71318"/>
        <n v="1844.94684"/>
        <n v="17908.01661"/>
        <n v="9405.21813"/>
        <n v="6397.15263"/>
        <n v="3930.53892"/>
        <n v="1764.7317600000001"/>
        <n v="11611.13283"/>
        <n v="6236.72247"/>
        <n v="11851.77807"/>
        <n v="13095.11181"/>
        <n v="10748.82072"/>
        <n v="15441.402900000001"/>
        <n v="6798.22803"/>
        <n v="5855.70084"/>
        <n v="13616.50983"/>
        <n v="4492.0444800000005"/>
        <n v="10488.12171"/>
        <n v="6978.71196"/>
        <n v="17747.58645"/>
        <n v="5093.65758"/>
        <n v="10327.69155"/>
        <n v="13476.13344"/>
        <n v="8061.61554"/>
        <n v="7379.78736"/>
        <n v="1504.03275"/>
        <n v="12613.82133"/>
        <n v="16524.30648"/>
        <n v="10668.60564"/>
        <n v="5113.71135"/>
        <n v="7881.13161"/>
        <n v="9645.863370000001"/>
        <n v="14158.859999999999"/>
        <n v="18113.309999999998"/>
        <n v="11574.0"/>
        <n v="10802.4"/>
        <n v="10107.96"/>
        <n v="12538.5"/>
        <n v="12404.3"/>
        <n v="7660.89568"/>
        <n v="11749.35296"/>
        <n v="4167.8448"/>
        <n v="13634.806559999999"/>
        <n v="6549.470399999999"/>
        <n v="12225.67808"/>
        <n v="9280.6"/>
        <n v="6382.780000000001"/>
        <n v="13258.0"/>
        <n v="9053.32"/>
        <n v="5182.6008"/>
        <n v="9268.8822"/>
        <n v="9128.582400000001"/>
        <n v="9599.73504"/>
        <n v="8362.95936"/>
        <n v="7302.86592"/>
        <n v="8735.9552"/>
        <n v="8399.7555"/>
        <n v="5099.961"/>
        <n v="4149.9097"/>
        <n v="4499.8631"/>
        <n v="7499.89"/>
        <n v="9959.9665"/>
        <n v="7720.150000000001"/>
        <n v="9599.787699999999"/>
        <n v="6461.37"/>
        <n v="2547.4500000000003"/>
        <n v="2631.6"/>
        <n v="2507.4900000000002"/>
        <n v="5112.0"/>
        <n v="16533.5312142"/>
        <n v="13922.730897899999"/>
        <n v="3329.9285085"/>
        <n v="1277.2246112999999"/>
        <n v="9125.0669631"/>
        <n v="5801.355123300001"/>
        <n v="15326.2942602"/>
        <n v="11165.1369852"/>
        <n v="12345.100812"/>
        <n v="17948.5252254"/>
        <n v="9528.3482778"/>
        <n v="13830.0824805"/>
        <n v="6468.3435135"/>
        <n v="3386.4801399000003"/>
        <n v="7605.5928102"/>
        <n v="17551.6611171"/>
        <n v="6594.0806514"/>
        <n v="6162.3229833000005"/>
        <n v="7320.4282008"/>
        <n v="2572.6981533"/>
        <n v="5535.0410577"/>
        <n v="13855.149693"/>
        <n v="12253.2545454"/>
        <n v="9654.8875665"/>
        <n v="13632.1517706"/>
        <n v="7145.960401799999"/>
        <n v="7480.657823099999"/>
        <n v="4837.9720125"/>
        <n v="12695.239636199998"/>
        <n v="8624.5248639"/>
        <n v="12001.7802696"/>
        <n v="262.704387"/>
        <n v="14916.796276800002"/>
        <n v="4230.1422438"/>
        <n v="11542.1478612"/>
        <n v="14011.970174400001"/>
        <n v="13837.5023754"/>
        <n v="6114.394472999999"/>
        <n v="8773.7249127"/>
        <n v="8692.9082196"/>
        <n v="6349.8257328"/>
        <n v="7602.9858201"/>
        <n v="10288.386160799999"/>
        <n v="12949.5214398"/>
        <n v="2268.0813869999997"/>
        <n v="6635.3914176"/>
        <n v="4734.9234"/>
        <n v="13295.4396"/>
        <n v="8126.2982999999995"/>
        <n v="13260.331799999998"/>
        <n v="10127.4429"/>
        <n v="15261.862199999998"/>
        <n v="12564.6627904"/>
        <n v="7250.6606704"/>
        <n v="15083.8272688"/>
        <n v="16175.802606399999"/>
        <n v="6947.003406399999"/>
        <n v="9907.7609648"/>
        <n v="8348.590071999999"/>
        <n v="4865.3072"/>
        <n v="5167.2108"/>
        <n v="5283.4621848"/>
        <n v="6713.2620132"/>
        <n v="14951.4046464"/>
        <n v="10407.061068"/>
        <n v="11164.518108"/>
        <n v="5914.1448359999995"/>
        <n v="8981.0485248"/>
        <n v="9164.6321916"/>
        <n v="15667.201549200001"/>
        <n v="6344.8986948"/>
        <n v="6946.8777108"/>
        <n v="5679.7318152"/>
        <n v="2320.0111812"/>
        <n v="2395.7568852"/>
        <n v="3787.2852000000003"/>
        <n v="7056.293397299999"/>
        <n v="7215.721713"/>
        <n v="10464.8206644"/>
        <n v="11952.304199999999"/>
        <n v="7022.942612999999"/>
        <n v="8561.898168299998"/>
        <n v="13880.6735373"/>
        <n v="7399.247416199999"/>
        <n v="8586.5738931"/>
        <n v="7521.8549238"/>
        <n v="6381.373768199999"/>
        <n v="7733.5263755999995"/>
        <n v="7807.939108199999"/>
        <n v="8272.3439601"/>
        <n v="6606.1541988"/>
        <n v="8090.1677106"/>
        <n v="7654.486944599999"/>
        <n v="4758.9448626"/>
        <n v="7051.281140699999"/>
        <n v="3855.582"/>
        <n v="9253.975137299998"/>
        <n v="7133.405037299999"/>
        <n v="8040.2379237"/>
        <n v="9349.0152336"/>
        <n v="8500.2088563"/>
        <n v="17350.890116399998"/>
        <n v="7614.774449999999"/>
        <n v="4799.760899999999"/>
        <n v="7438.95"/>
        <n v="8879.7585"/>
        <n v="3599.7786"/>
        <n v="9448.2652"/>
        <n v="10799.9606"/>
        <n v="9599.8351"/>
        <n v="9699.8819"/>
        <n v="9599.8117"/>
        <n v="9599.9275"/>
        <n v="7199.820000000001"/>
        <n v="2000.187"/>
        <n v="3999.78"/>
        <n v="2406.9"/>
        <n v="14125.22408"/>
        <n v="325.81928"/>
        <n v="1226.61376"/>
        <n v="6094.73712"/>
        <n v="6113.902959999999"/>
        <n v="2242.40328"/>
        <n v="8988.77896"/>
        <n v="5788.08368"/>
        <n v="3622.3437599999997"/>
        <n v="881.62864"/>
        <n v="10253.7244"/>
        <n v="14911.023519999999"/>
        <n v="11269.51392"/>
        <n v="4983.118399999999"/>
        <n v="306.65344"/>
        <n v="2970.7052"/>
        <n v="2338.23248"/>
        <n v="2683.2176"/>
        <n v="5462.2644"/>
        <n v="6133.0688"/>
        <n v="12266.1376"/>
        <n v="5059.78176"/>
        <n v="7781.33104"/>
        <n v="4043.99224"/>
        <n v="670.8044"/>
        <n v="1092.45288"/>
        <n v="2836.54432"/>
        <n v="6171.400479999999"/>
        <n v="9851.241759999999"/>
        <n v="6938.034079999999"/>
        <n v="2798.2126399999997"/>
        <n v="2089.07656"/>
        <n v="2319.06664"/>
        <n v="114.99503999999999"/>
        <n v="3890.66552"/>
        <n v="364.15096"/>
        <n v="14412.71168"/>
        <n v="5807.249519999999"/>
        <n v="1839.9206399999998"/>
        <n v="5883.91288"/>
        <n v="3718.17296"/>
        <n v="1533.2672"/>
        <n v="2664.05176"/>
        <n v="1149.9504"/>
        <n v="15045.1844"/>
        <n v="479.14599999999996"/>
        <n v="5558.0936"/>
        <n v="6037.2396"/>
        <n v="10215.39272"/>
        <n v="10713.70456"/>
        <n v="8432.9696"/>
        <n v="8337.1404"/>
        <n v="3354.022"/>
        <n v="9966.236799999999"/>
        <n v="7455.511759999999"/>
        <n v="12268.439999999999"/>
        <n v="17264.55"/>
        <n v="13888.8"/>
        <n v="12166.137439999999"/>
        <n v="6609.011039999999"/>
        <n v="12689.800000000001"/>
        <n v="4848.64"/>
        <n v="10482.4227"/>
        <n v="4254.63039"/>
        <n v="7502.12605"/>
        <n v="2117.03831"/>
        <n v="2137.59208"/>
        <n v="1644.3016"/>
        <n v="863.25834"/>
        <n v="15168.68226"/>
        <n v="16915.75271"/>
        <n v="3617.4635200000002"/>
        <n v="6782.7441"/>
        <n v="14161.54753"/>
        <n v="4260.41811"/>
        <n v="8713.615319999999"/>
        <n v="7267.772069999999"/>
        <n v="3624.2470799999996"/>
        <n v="7923.221009999999"/>
        <n v="7036.43715"/>
        <n v="6882.21387"/>
        <n v="6940.0476"/>
        <n v="8116.000109999999"/>
        <n v="9812.456189999999"/>
        <n v="5012.2566"/>
        <n v="8910.62"/>
        <n v="7655.759999999999"/>
        <n v="6692.400000000001"/>
        <n v="8387.93"/>
        <n v="2927.3999999999996"/>
        <n v="2385.6"/>
        <n v="7675.7272616"/>
        <n v="6203.7907496"/>
        <n v="2175.5144984"/>
        <n v="12405.664915199999"/>
        <n v="4600.759892"/>
        <n v="1382.815356"/>
        <n v="3165.6217927999996"/>
        <n v="8653.1851016"/>
        <n v="6532.676564"/>
        <n v="1123.8848576"/>
        <n v="7088.1026071999995"/>
        <n v="1453.3456471999998"/>
        <n v="4639.8582056"/>
        <n v="1975.039812"/>
        <n v="5688.421312"/>
        <n v="4810.0508647999995"/>
        <n v="13240.720564"/>
        <n v="4518.7300968"/>
        <n v="3875.3328479999996"/>
        <n v="7644.4869424"/>
        <n v="2988.7210895999997"/>
        <n v="8151.6150688"/>
        <n v="2464.3437072"/>
        <n v="9778.2199096"/>
        <n v="2523.5661527999996"/>
        <n v="209.2909728"/>
        <n v="6995.531599999999"/>
        <n v="6230.6229256"/>
        <n v="414.1738024"/>
        <n v="1120.0516896"/>
        <n v="847.7051031999999"/>
        <n v="1555.8828912000001"/>
        <n v="1917.7339504"/>
        <n v="4994.617904000001"/>
        <n v="8208.345955199999"/>
        <n v="15996.768355999999"/>
        <n v="16004.051375199999"/>
        <n v="13229.987693599998"/>
        <n v="11450.056132799999"/>
        <n v="7807.204924000001"/>
        <n v="6392.957590399999"/>
        <n v="13118.4425048"/>
        <n v="7021.9804592"/>
        <n v="12074.670858399999"/>
        <n v="6781.8324840000005"/>
        <n v="5942.5603504"/>
        <n v="6541.1095336"/>
        <n v="8900.213099999999"/>
        <n v="7134.7923"/>
        <n v="15121.816799999999"/>
        <n v="1703.8856999999998"/>
        <n v="13310.099999999999"/>
        <n v="12828.814499999999"/>
        <n v="15148.8228"/>
        <n v="15914.4429"/>
        <n v="3954.6429"/>
        <n v="10806.0651"/>
        <n v="8186.6759999999995"/>
        <n v="13060.8347904"/>
        <n v="4863.2794752"/>
        <n v="6758.6565152"/>
        <n v="15200.725391999998"/>
        <n v="3439.8612415999996"/>
        <n v="8469.8545088"/>
        <n v="16725.7596512"/>
        <n v="3771.7010751999997"/>
        <n v="14872.854934399998"/>
        <n v="13229.930208"/>
        <n v="10222.135543999999"/>
        <n v="7576.1894"/>
        <n v="9887.8164"/>
        <n v="8636.2830786"/>
        <n v="8708.2175052"/>
        <n v="6748.039616399999"/>
        <n v="7732.176921899999"/>
        <n v="6814.741185"/>
        <n v="13823.418144599998"/>
        <n v="7808.3246664"/>
        <n v="4627.2767373"/>
        <n v="5564.183163299999"/>
        <n v="6361.7103"/>
        <n v="5285.6173638"/>
        <n v="5840.8211718"/>
        <n v="11970.232656299999"/>
        <n v="7409.271929399999"/>
        <n v="4435.4615328"/>
        <n v="5206.192374599999"/>
        <n v="7518.577679099999"/>
        <n v="4626.698399999999"/>
        <n v="7714.055686499999"/>
        <n v="3947.3448515999994"/>
        <n v="8246.318781599999"/>
        <n v="11374.1596791"/>
        <n v="4916.445387299999"/>
        <n v="4338.3008664"/>
        <n v="9458.3209833"/>
        <n v="4144.75065"/>
        <n v="9599.9265"/>
        <n v="5449.8336"/>
        <n v="6699.993299999999"/>
        <n v="12199.885800000002"/>
        <n v="3599.8897"/>
        <n v="5999.7996"/>
        <n v="7499.8638"/>
        <n v="3525.15"/>
        <n v="7800.49688"/>
        <n v="5615.59112"/>
        <n v="9372.09576"/>
        <n v="6286.39552"/>
        <n v="11748.65992"/>
        <n v="7992.15528"/>
        <n v="14815.194319999999"/>
        <n v="15735.154639999999"/>
        <n v="4887.2892"/>
        <n v="1724.9256"/>
        <n v="12227.805919999999"/>
        <n v="7666.335999999999"/>
        <n v="6976.36576"/>
        <n v="2644.8859199999997"/>
        <n v="5002.28424"/>
        <n v="191.6584"/>
        <n v="4178.15312"/>
        <n v="4925.6208799999995"/>
        <n v="4791.46"/>
        <n v="7953.8236"/>
        <n v="5577.25944"/>
        <n v="12400.29848"/>
        <n v="10867.03128"/>
        <n v="5538.92776"/>
        <n v="8720.457199999999"/>
        <n v="7340.51672"/>
        <n v="6593.04896"/>
        <n v="5998.90792"/>
        <n v="8567.13048"/>
        <n v="11192.850559999999"/>
        <n v="1475.7696799999999"/>
        <n v="1916.5839999999998"/>
        <n v="9678.7492"/>
        <n v="10828.6996"/>
        <n v="6708.044"/>
        <n v="7838.82856"/>
        <n v="9544.588319999999"/>
        <n v="10100.39768"/>
        <n v="11288.679759999999"/>
        <n v="16635.94912"/>
        <n v="16022.64224"/>
        <n v="9659.58336"/>
        <n v="8126.316159999999"/>
        <n v="8969.61312"/>
        <n v="5213.10848"/>
        <n v="13889.3787"/>
        <n v="12768.4368"/>
        <n v="13850.22"/>
        <n v="2778.7616688"/>
        <n v="8260.271455999999"/>
        <n v="6752.900919999999"/>
        <n v="5891.347859199999"/>
        <n v="7822.22"/>
        <n v="9091.2"/>
        <n v="2158.14585"/>
        <n v="14963.14456"/>
        <n v="7481.57228"/>
        <n v="2075.93077"/>
        <n v="9721.93321"/>
        <n v="15672.94083"/>
        <n v="8520.83622"/>
        <n v="8405.168759999999"/>
        <n v="9600.399179999999"/>
        <n v="7672.608179999999"/>
        <n v="8289.5013"/>
        <n v="11528.19018"/>
        <n v="2891.6865"/>
        <n v="5070.09033"/>
        <n v="10564.294679999999"/>
        <n v="4511.03094"/>
        <n v="9234.11889"/>
        <n v="4433.9193"/>
        <n v="7229.2162499999995"/>
        <n v="7981.05474"/>
        <n v="8193.11175"/>
        <n v="12511.363589999999"/>
        <n v="5998.49"/>
        <n v="11003.849999999999"/>
        <n v="9603.68"/>
        <n v="9600.08"/>
        <n v="10805.300000000001"/>
        <n v="4527.41"/>
        <n v="9996.94"/>
        <n v="10310.980000000001"/>
        <n v="8112.700000000001"/>
        <n v="4579.75"/>
        <n v="11540.970000000001"/>
        <n v="8479.08"/>
        <n v="4867.62"/>
        <n v="11828.84"/>
        <n v="4396.56"/>
        <n v="2381.4162"/>
        <n v="2691.066"/>
        <n v="6784.707359999999"/>
        <n v="10541.212"/>
        <n v="5481.43024"/>
        <n v="11863.65496"/>
        <n v="7129.69248"/>
        <n v="11729.49408"/>
        <n v="3334.85616"/>
        <n v="12534.459359999999"/>
        <n v="1609.93056"/>
        <n v="17517.57776"/>
        <n v="4523.13824"/>
        <n v="8164.64784"/>
        <n v="9582.92"/>
        <n v="10272.890239999999"/>
        <n v="6516.3856"/>
        <n v="11806.157439999999"/>
        <n v="1993.2473599999998"/>
        <n v="13607.7464"/>
        <n v="6056.4054399999995"/>
        <n v="12649.454399999999"/>
        <n v="4618.967439999999"/>
        <n v="5941.4104"/>
        <n v="11077.85552"/>
        <n v="2223.23744"/>
        <n v="10502.88032"/>
        <n v="10330.38776"/>
        <n v="9697.91504"/>
        <n v="6631.380639999999"/>
        <n v="6439.72224"/>
        <n v="7907.271637000001"/>
        <n v="7976.933002000001"/>
        <n v="8885.357585"/>
        <n v="9526.5024"/>
        <n v="8236.4552"/>
        <n v="11253.18096"/>
        <n v="6787.63296"/>
        <n v="11060.960000000001"/>
        <n v="8333.6"/>
        <n v="14943.660000000002"/>
        <n v="14654.83801"/>
        <n v="14017.67114"/>
        <n v="7666.55621"/>
        <n v="6042.80838"/>
        <n v="9865.8096"/>
        <n v="4028.53892"/>
        <n v="5138.4425"/>
        <n v="4915.86705"/>
        <n v="8385.89085"/>
        <n v="16174.16649"/>
        <n v="7402.717439999999"/>
        <n v="7903.9430999999995"/>
        <n v="4106.1948299999995"/>
        <n v="4684.53213"/>
        <n v="4414.64139"/>
        <n v="4048.3610999999996"/>
        <n v="8096.722199999999"/>
        <n v="6535.21149"/>
        <n v="7441.273259999999"/>
        <n v="8058.16638"/>
        <n v="7961.77683"/>
        <n v="8482.2804"/>
        <n v="4356.8076599999995"/>
        <n v="7383.43953"/>
        <n v="6830.370000000001"/>
        <n v="5129.320000000001"/>
        <n v="7327.6"/>
        <n v="9471.44"/>
        <n v="11994.84"/>
        <n v="9591.76"/>
        <n v="10898.61"/>
        <n v="10331.550000000001"/>
        <n v="4004.01"/>
        <n v="5580.6"/>
        <n v="4446.47488"/>
        <n v="7742.99936"/>
        <n v="7628.00432"/>
        <n v="6650.54648"/>
        <n v="8758.78888"/>
        <n v="5366.4352"/>
        <n v="9142.10568"/>
        <n v="8835.45224"/>
        <n v="6075.57128"/>
        <n v="2568.2225599999997"/>
        <n v="5289.771839999999"/>
        <n v="5155.61096"/>
        <n v="4235.65064"/>
        <n v="1705.75976"/>
        <n v="3239.0269599999997"/>
        <n v="3469.0170399999997"/>
        <n v="5845.5812"/>
        <n v="9736.24672"/>
        <n v="12074.4792"/>
        <n v="5500.59608"/>
        <n v="6612.2148"/>
        <n v="7685.50184"/>
        <n v="12841.112799999999"/>
        <n v="11461.17232"/>
        <n v="5347.26936"/>
        <n v="5404.76688"/>
        <n v="8490.46712"/>
        <n v="9103.774"/>
        <n v="6248.06384"/>
        <n v="5040.61592"/>
        <n v="3808.8104999999996"/>
        <n v="2419.7376"/>
        <n v="19029.1992"/>
        <n v="5785.4568"/>
        <n v="11593.289999999999"/>
        <n v="1446.75"/>
        <n v="16840.17"/>
        <n v="4664.016799999999"/>
        <n v="5676.2076799999995"/>
        <n v="7720.43632"/>
        <n v="10082.21504"/>
        <n v="14587.4568"/>
        <n v="16477.800000000003"/>
        <n v="9905.62"/>
        <n v="7348.72"/>
        <n v="8201.02"/>
        <n v="1623.74783"/>
        <n v="2487.00617"/>
        <n v="16175.81699"/>
        <n v="7152.71196"/>
        <n v="4819.4775"/>
        <n v="5108.64615"/>
        <n v="8000.332649999999"/>
        <n v="6978.6034199999995"/>
        <n v="8424.44667"/>
        <n v="7730.44191"/>
        <n v="4954.422869999999"/>
        <n v="6515.93358"/>
        <n v="2313.3491999999997"/>
        <n v="6554.4893999999995"/>
        <n v="4376.085569999999"/>
        <n v="7634.05236"/>
        <n v="6727.990589999999"/>
        <n v="5299.8541"/>
        <n v="5195.85"/>
        <n v="2544.696"/>
        <n v="9623.34"/>
        <n v="9469.980000000001"/>
        <n v="14013.27"/>
        <n v="14319.990000000002"/>
        <n v="5827.68"/>
        <n v="8684.01"/>
        <n v="3124.7100000000005"/>
        <n v="9029.070000000002"/>
        <n v="11540.34"/>
        <n v="11176.11"/>
        <n v="6383.610000000001"/>
        <n v="4888.35"/>
        <n v="7437.960000000001"/>
        <n v="1917.0000000000002"/>
        <n v="6824.52"/>
        <n v="824.3100000000001"/>
        <n v="6690.330000000001"/>
        <n v="6460.290000000001"/>
        <n v="15642.720000000001"/>
        <n v="1821.15"/>
        <n v="881.82"/>
        <n v="7054.56"/>
        <n v="9642.51"/>
        <n v="3450.6000000000004"/>
        <n v="10351.800000000001"/>
        <n v="3354.7500000000005"/>
        <n v="5041.71"/>
        <n v="7112.070000000001"/>
        <n v="9489.150000000001"/>
        <n v="15910.453849000001"/>
        <n v="10829.0358"/>
        <n v="5354.35659"/>
        <n v="9776.8"/>
        <n v="14423.199999999999"/>
        <n v="4123.68"/>
        <n v="12835.68"/>
        <n v="12158.08"/>
        <n v="9389.6"/>
        <n v="6892.16"/>
        <n v="6698.5599999999995"/>
        <n v="17080.18287"/>
        <n v="6577.2064"/>
        <n v="7296.58835"/>
        <n v="1335.99505"/>
        <n v="17388.48942"/>
        <n v="4789.02841"/>
        <n v="12291.15446"/>
        <n v="8707.07726"/>
        <n v="7824.3321000000005"/>
        <n v="7483.271470000001"/>
        <n v="8426.203800000001"/>
        <n v="7603.64581"/>
        <n v="14505.107970000001"/>
        <n v="9028.0755"/>
        <n v="8145.33034"/>
        <n v="9148.449840000001"/>
        <n v="7944.70644"/>
        <n v="7784.20732"/>
        <n v="7102.0860600000005"/>
        <n v="4915.2855500000005"/>
        <n v="4473.91297"/>
        <n v="9607.65"/>
        <n v="8800.449999999999"/>
        <n v="3098.75"/>
        <n v="4789.110000000001"/>
        <n v="3827.8100000000004"/>
        <n v="3621.0"/>
      </sharedItems>
    </cacheField>
    <cacheField name="Tipo de Carga" numFmtId="0">
      <sharedItems>
        <s v="Autoabasto"/>
        <s v="Ticket"/>
        <s v="Natgas"/>
        <s v="COMSUSTENTA"/>
        <s v="Enco"/>
        <s v="Nieto"/>
      </sharedItems>
    </cacheField>
    <cacheField name="Semana" numFmtId="0">
      <sharedItems containsSemiMixedTypes="0" containsString="0" containsNumber="1" containsInteger="1"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</sharedItems>
    </cacheField>
    <cacheField name="Día" numFmtId="0">
      <sharedItems containsSemiMixedTypes="0" containsString="0" containsNumber="1" containsInteger="1">
        <n v="2.0"/>
        <n v="1.0"/>
        <n v="3.0"/>
        <n v="4.0"/>
        <n v="5.0"/>
        <n v="6.0"/>
        <n v="7.0"/>
        <n v="8.0"/>
        <n v="9.0"/>
        <n v="10.0"/>
        <n v="11.0"/>
        <n v="13.0"/>
        <n v="12.0"/>
        <n v="14.0"/>
        <n v="15.0"/>
        <n v="16.0"/>
        <n v="17.0"/>
        <n v="18.0"/>
        <n v="19.0"/>
        <n v="20.0"/>
        <n v="21.0"/>
        <n v="22.0"/>
        <n v="23.0"/>
        <n v="24.0"/>
        <n v="27.0"/>
        <n v="25.0"/>
        <n v="26.0"/>
        <n v="28.0"/>
        <n v="29.0"/>
        <n v="30.0"/>
        <n v="31.0"/>
      </sharedItems>
    </cacheField>
    <cacheField name="Mes" numFmtId="0">
      <sharedItems containsSemiMixedTypes="0" containsString="0" containsNumber="1" containsInteger="1">
        <n v="10.0"/>
        <n v="11.0"/>
        <n v="12.0"/>
      </sharedItems>
    </cacheField>
    <cacheField name="Producto" numFmtId="0">
      <sharedItems>
        <s v="Diesel"/>
        <s v="GNC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O8238" sheet="Cargas"/>
  </cacheSource>
  <cacheFields>
    <cacheField name="Unidad">
      <sharedItems containsBlank="1" containsMixedTypes="1" containsNumber="1" containsInteger="1">
        <n v="1892.0"/>
        <n v="1683.0"/>
        <n v="1975.0"/>
        <n v="1854.0"/>
        <n v="1935.0"/>
        <n v="2046.0"/>
        <n v="1879.0"/>
        <n v="2006.0"/>
        <n v="1685.0"/>
        <n v="1735.0"/>
        <n v="2016.0"/>
        <n v="1754.0"/>
        <n v="1866.0"/>
        <n v="2020.0"/>
        <n v="2021.0"/>
        <n v="2007.0"/>
        <n v="1812.0"/>
        <n v="1768.0"/>
        <n v="1688.0"/>
        <n v="1945.0"/>
        <n v="1757.0"/>
        <n v="1953.0"/>
        <n v="1974.0"/>
        <n v="1633.0"/>
        <n v="2018.0"/>
        <n v="1642.0"/>
        <n v="1629.0"/>
        <n v="1976.0"/>
        <n v="2017.0"/>
        <n v="1779.0"/>
        <n v="1965.0"/>
        <n v="1693.0"/>
        <n v="1946.0"/>
        <n v="1996.0"/>
        <n v="1932.0"/>
        <n v="1909.0"/>
        <s v="MANTENIMIENTO MEXICO"/>
        <n v="1993.0"/>
        <n v="1807.0"/>
        <n v="1982.0"/>
        <n v="1952.0"/>
        <n v="1762.0"/>
        <n v="1864.0"/>
        <n v="2010.0"/>
        <n v="1891.0"/>
        <n v="1961.0"/>
        <n v="1871.0"/>
        <n v="1821.0"/>
        <n v="1995.0"/>
        <n v="1950.0"/>
        <n v="1888.0"/>
        <n v="1883.0"/>
        <n v="1711.0"/>
        <n v="1991.0"/>
        <n v="1955.0"/>
        <n v="1809.0"/>
        <n v="2019.0"/>
        <n v="1780.0"/>
        <n v="1936.0"/>
        <n v="1881.0"/>
        <n v="1992.0"/>
        <n v="1863.0"/>
        <n v="1933.0"/>
        <n v="1695.0"/>
        <n v="1861.0"/>
        <n v="1990.0"/>
        <n v="1957.0"/>
        <n v="1827.0"/>
        <n v="1689.0"/>
        <n v="1989.0"/>
        <n v="1944.0"/>
        <n v="1960.0"/>
        <n v="1954.0"/>
        <n v="2011.0"/>
        <n v="2008.0"/>
        <n v="1958.0"/>
        <n v="1628.0"/>
        <n v="1720.0"/>
        <n v="1959.0"/>
        <n v="1759.0"/>
        <n v="1885.0"/>
        <n v="1875.0"/>
        <n v="1964.0"/>
        <n v="1859.0"/>
        <n v="1983.0"/>
        <n v="1963.0"/>
        <n v="2015.0"/>
        <n v="2002.0"/>
        <n v="1847.0"/>
        <n v="1987.0"/>
        <n v="1829.0"/>
        <n v="1999.0"/>
        <n v="1882.0"/>
        <n v="1973.0"/>
        <n v="2012.0"/>
        <n v="1880.0"/>
        <n v="1740.0"/>
        <n v="1853.0"/>
        <n v="1804.0"/>
        <n v="1698.0"/>
        <n v="1968.0"/>
        <n v="2047.0"/>
        <s v="DC02"/>
        <n v="1778.0"/>
        <n v="1665.0"/>
        <s v="DC05"/>
        <n v="1805.0"/>
        <n v="1948.0"/>
        <n v="1806.0"/>
        <n v="1903.0"/>
        <n v="1970.0"/>
        <n v="1966.0"/>
        <n v="1848.0"/>
        <n v="1967.0"/>
        <n v="1895.0"/>
        <n v="1938.0"/>
        <n v="1940.0"/>
        <n v="1800.0"/>
        <n v="1886.0"/>
        <n v="1971.0"/>
        <n v="1822.0"/>
        <n v="308.0"/>
        <n v="1732.0"/>
        <n v="1790.0"/>
        <n v="309.0"/>
        <n v="1947.0"/>
        <n v="1741.0"/>
        <n v="1774.0"/>
        <n v="1941.0"/>
        <n v="1884.0"/>
        <n v="1942.0"/>
        <n v="1794.0"/>
        <n v="1869.0"/>
        <n v="1934.0"/>
        <n v="1872.0"/>
        <n v="2055.0"/>
        <n v="1765.0"/>
        <n v="1873.0"/>
        <n v="1761.0"/>
        <n v="1887.0"/>
        <n v="1715.0"/>
        <n v="1728.0"/>
        <n v="1824.0"/>
        <n v="1721.0"/>
        <n v="1722.0"/>
        <n v="1808.0"/>
        <n v="1705.0"/>
        <n v="1801.0"/>
        <n v="1730.0"/>
        <n v="1758.0"/>
        <n v="1816.0"/>
        <n v="1813.0"/>
        <n v="1997.0"/>
        <n v="1753.0"/>
        <n v="2005.0"/>
        <n v="1746.0"/>
        <n v="2009.0"/>
        <n v="1738.0"/>
        <n v="1817.0"/>
        <n v="1836.0"/>
        <n v="1736.0"/>
        <n v="1798.0"/>
        <n v="1818.0"/>
        <n v="1820.0"/>
        <n v="1998.0"/>
        <s v="TT01"/>
        <s v="TT02"/>
        <n v="1931.0"/>
        <n v="1984.0"/>
        <n v="1799.0"/>
        <n v="1877.0"/>
        <n v="1918.0"/>
        <n v="1917.0"/>
        <n v="1930.0"/>
        <n v="1919.0"/>
        <n v="1923.0"/>
        <n v="1925.0"/>
        <n v="1926.0"/>
        <n v="1928.0"/>
        <n v="1910.0"/>
        <n v="1916.0"/>
        <n v="2014.0"/>
        <n v="1977.0"/>
        <n v="1978.0"/>
        <n v="1831.0"/>
        <n v="2023.0"/>
        <n v="1855.0"/>
        <n v="1943.0"/>
        <n v="1857.0"/>
        <n v="2036.0"/>
        <n v="1860.0"/>
        <n v="1802.0"/>
        <n v="2042.0"/>
        <n v="1713.0"/>
        <n v="1899.0"/>
        <n v="1900.0"/>
        <n v="2034.0"/>
        <n v="1994.0"/>
        <n v="1751.0"/>
        <n v="1949.0"/>
        <n v="1639.0"/>
        <n v="1833.0"/>
        <n v="1823.0"/>
        <n v="1724.0"/>
        <n v="1641.0"/>
        <n v="1825.0"/>
        <n v="1839.0"/>
        <n v="2030.0"/>
        <n v="1752.0"/>
        <n v="1852.0"/>
        <n v="1731.0"/>
        <n v="1862.0"/>
        <n v="1793.0"/>
        <n v="1907.0"/>
        <n v="1733.0"/>
        <n v="1796.0"/>
        <n v="1748.0"/>
        <n v="1889.0"/>
        <n v="1788.0"/>
        <n v="2050.0"/>
        <n v="1908.0"/>
        <n v="2048.0"/>
        <n v="1718.0"/>
        <n v="1905.0"/>
        <n v="1819.0"/>
        <n v="1939.0"/>
        <n v="1902.0"/>
        <n v="1898.0"/>
        <n v="2001.0"/>
        <n v="1725.0"/>
        <n v="1828.0"/>
        <n v="1737.0"/>
        <n v="1920.0"/>
        <n v="2003.0"/>
        <n v="1795.0"/>
        <n v="1838.0"/>
        <n v="1870.0"/>
        <n v="1937.0"/>
        <n v="1986.0"/>
        <n v="1649.0"/>
        <n v="1951.0"/>
        <n v="2037.0"/>
        <n v="1766.0"/>
        <n v="2040.0"/>
        <s v="DC03"/>
        <n v="1972.0"/>
        <n v="1906.0"/>
        <n v="1868.0"/>
        <n v="1878.0"/>
        <n v="1734.0"/>
        <n v="2049.0"/>
        <n v="1729.0"/>
        <n v="2004.0"/>
        <n v="2031.0"/>
        <n v="1701.0"/>
        <n v="1904.0"/>
        <n v="1894.0"/>
        <n v="1988.0"/>
        <n v="1876.0"/>
        <n v="1760.0"/>
        <s v="DC06"/>
        <n v="1896.0"/>
        <n v="1981.0"/>
        <n v="1767.0"/>
        <n v="1897.0"/>
        <n v="1750.0"/>
        <n v="2045.0"/>
        <n v="1856.0"/>
        <n v="1657.0"/>
        <n v="1789.0"/>
        <n v="2039.0"/>
        <n v="2052.0"/>
        <n v="2043.0"/>
        <n v="1985.0"/>
        <n v="1777.0"/>
        <n v="1901.0"/>
        <n v="1640.0"/>
        <n v="1727.0"/>
        <n v="1743.0"/>
        <n v="1704.0"/>
        <n v="1980.0"/>
        <n v="1858.0"/>
        <n v="1846.0"/>
        <n v="1787.0"/>
        <n v="1835.0"/>
        <n v="2028.0"/>
        <n v="1635.0"/>
        <n v="1630.0"/>
        <n v="1696.0"/>
        <s v="DC04"/>
        <n v="1675.0"/>
        <n v="2054.0"/>
        <n v="1745.0"/>
        <n v="1830.0"/>
        <n v="1739.0"/>
        <n v="1921.0"/>
        <n v="1810.0"/>
        <n v="1837.0"/>
        <n v="2024.0"/>
        <n v="2025.0"/>
        <n v="1694.0"/>
        <n v="1672.0"/>
        <n v="1702.0"/>
        <n v="1797.0"/>
        <n v="1764.0"/>
        <n v="1755.0"/>
        <n v="1811.0"/>
        <n v="2035.0"/>
        <n v="2058.0"/>
        <n v="1832.0"/>
        <n v="1783.0"/>
        <m/>
        <n v="1969.0"/>
        <n v="1890.0"/>
        <n v="1851.0"/>
        <n v="1763.0"/>
        <n v="1792.0"/>
        <n v="1814.0"/>
        <n v="1791.0"/>
        <n v="1719.0"/>
        <n v="1979.0"/>
        <n v="1716.0"/>
        <n v="2026.0"/>
        <n v="2029.0"/>
        <n v="1710.0"/>
        <n v="1708.0"/>
        <n v="1956.0"/>
        <n v="1834.0"/>
        <n v="1924.0"/>
        <n v="1785.0"/>
        <n v="1697.0"/>
        <n v="2000.0"/>
        <n v="1723.0"/>
        <n v="1850.0"/>
        <n v="1742.0"/>
        <n v="2027.0"/>
        <n v="1749.0"/>
        <n v="1912.0"/>
        <s v="DC07"/>
        <n v="1769.0"/>
        <n v="1717.0"/>
        <n v="1726.0"/>
        <n v="1849.0"/>
        <n v="1784.0"/>
        <n v="1782.0"/>
        <n v="1712.0"/>
        <n v="2041.0"/>
        <s v="DC08"/>
        <n v="1803.0"/>
        <n v="1770.0"/>
        <n v="1786.0"/>
        <n v="2062.0"/>
        <n v="2056.0"/>
        <n v="2038.0"/>
        <n v="2061.0"/>
        <s v="MANTENIMIENTO"/>
        <n v="1915.0"/>
        <n v="1826.0"/>
        <n v="2059.0"/>
        <n v="2060.0"/>
        <n v="2051.0"/>
        <n v="2053.0"/>
        <n v="2070.0"/>
        <n v="2071.0"/>
        <n v="2057.0"/>
        <n v="1682.0"/>
        <n v="1927.0"/>
        <n v="2044.0"/>
        <n v="2066.0"/>
        <n v="2072.0"/>
        <n v="2075.0"/>
        <s v="DC01"/>
        <n v="2074.0"/>
        <n v="2069.0"/>
        <n v="2068.0"/>
        <s v="Planta de Luz Mex"/>
        <n v="2022.0"/>
        <n v="2065.0"/>
        <n v="2063.0"/>
        <n v="1922.0"/>
        <n v="1636.0"/>
        <n v="2081.0"/>
        <n v="2064.0"/>
        <n v="2077.0"/>
        <n v="2076.0"/>
        <n v="2013.0"/>
        <n v="2084.0"/>
        <n v="2080.0"/>
        <n v="2082.0"/>
        <n v="2078.0"/>
        <n v="2079.0"/>
        <n v="2087.0"/>
        <n v="2088.0"/>
        <n v="2086.0"/>
        <n v="2085.0"/>
        <s v="PLANTA DE LUZ"/>
        <n v="2073.0"/>
        <s v="JARREO"/>
        <n v="1714.0"/>
        <s v="PLANTAHUE"/>
        <n v="1670.0"/>
        <n v="1874.0"/>
      </sharedItems>
    </cacheField>
    <cacheField name="Flota" numFmtId="0">
      <sharedItems containsBlank="1">
        <s v="Full Liver"/>
        <s v="Pilgrims Tepo"/>
        <s v="Sayer Sencillo"/>
        <s v="Circuitos"/>
        <s v="Patieros sucursal"/>
        <s v="Available"/>
        <s v="MeLi Dedicado Merida"/>
        <s v="MeLi asignado SD"/>
        <s v="MeLi Asignado TD"/>
        <s v="Peñafiel Tecamac"/>
        <s v="Sayer Vuelteros"/>
        <s v="Liverpool Local"/>
        <m/>
        <s v="MeLi Dedicado TD"/>
        <s v="Circuitos Mty"/>
        <s v="Protans"/>
        <s v="Sayer Full"/>
        <s v="Colgate"/>
        <s v="Sayer Thorton"/>
        <s v="PISA Gdl"/>
        <s v="Peñafiel Tlajomulco"/>
        <s v="Crisa"/>
        <s v="Wm Full"/>
        <s v="Wm Sencillo"/>
        <s v="Sayer Patios y T."/>
        <s v="MeLi Ded Puebla"/>
        <s v="Pipas"/>
        <s v="Patieros Crisa"/>
        <s v="Polaris"/>
        <s v="Hisense"/>
        <s v="Sayer Expo"/>
        <s v="JARREO"/>
        <s v="Sayer Pipas"/>
      </sharedItems>
    </cacheField>
    <cacheField name="EC" numFmtId="0">
      <sharedItems containsBlank="1">
        <s v="EC-01"/>
        <s v="EC-02"/>
        <s v="EC-04"/>
        <s v="EC-03"/>
        <s v="TTE"/>
        <s v="EC-05"/>
        <m/>
        <s v="EC-07"/>
        <s v="EC-06"/>
        <s v="EC-08"/>
        <s v="JARREO"/>
      </sharedItems>
    </cacheField>
    <cacheField name="Fecha de Transacción" numFmtId="166">
      <sharedItems containsSemiMixedTypes="0" containsDate="1" containsString="0">
        <d v="2024-10-02T23:20:13Z"/>
        <d v="2024-10-02T23:16:28Z"/>
        <d v="2024-10-02T22:51:34Z"/>
        <d v="2024-10-02T21:26:14Z"/>
        <d v="2024-10-02T21:16:24Z"/>
        <d v="2024-10-02T20:47:05Z"/>
        <d v="2024-10-02T20:33:59Z"/>
        <d v="2024-10-02T20:29:59Z"/>
        <d v="2024-10-02T20:15:21Z"/>
        <d v="2024-10-02T19:45:54Z"/>
        <d v="2024-10-02T19:30:00Z"/>
        <d v="2024-10-02T19:07:56Z"/>
        <d v="2024-10-02T19:06:12Z"/>
        <d v="2024-10-02T18:49:31Z"/>
        <d v="2024-10-02T18:41:13Z"/>
        <d v="2024-10-02T18:30:47Z"/>
        <d v="2024-10-02T18:08:06Z"/>
        <d v="2024-10-02T18:06:01Z"/>
        <d v="2024-10-02T17:08:17Z"/>
        <d v="2024-10-02T16:59:52Z"/>
        <d v="2024-10-02T16:45:27Z"/>
        <d v="2024-10-02T16:14:21Z"/>
        <d v="2024-10-02T16:13:28Z"/>
        <d v="2024-10-02T15:59:15Z"/>
        <d v="2024-10-02T15:47:34Z"/>
        <d v="2024-10-02T15:30:17Z"/>
        <d v="2024-10-02T15:22:44Z"/>
        <d v="2024-10-02T15:12:20Z"/>
        <d v="2024-10-02T14:59:02Z"/>
        <d v="2024-10-02T14:39:13Z"/>
        <d v="2024-10-02T14:05:47Z"/>
        <d v="2024-10-02T13:55:52Z"/>
        <d v="2024-10-02T13:53:05Z"/>
        <d v="2024-10-02T13:44:26Z"/>
        <d v="2024-10-02T13:31:59Z"/>
        <d v="2024-10-02T13:14:08Z"/>
        <d v="2024-10-02T13:14:01Z"/>
        <d v="2024-10-02T10:39:56Z"/>
        <d v="2024-10-02T07:23:09Z"/>
        <d v="2024-10-02T06:49:36Z"/>
        <d v="2024-10-02T06:28:46Z"/>
        <d v="2024-10-02T05:32:56Z"/>
        <d v="2024-10-02T04:03:52Z"/>
        <d v="2024-10-02T02:59:29Z"/>
        <d v="2024-10-02T02:41:35Z"/>
        <d v="2024-10-02T02:22:28Z"/>
        <d v="2024-10-02T01:44:20Z"/>
        <d v="2024-10-02T00:31:21Z"/>
        <d v="2024-10-02T00:08:30Z"/>
        <d v="2024-10-01T23:55:43Z"/>
        <d v="2024-10-01T23:37:03Z"/>
        <d v="2024-10-01T23:16:22Z"/>
        <d v="2024-10-01T22:49:52Z"/>
        <d v="2024-10-01T21:09:08Z"/>
        <d v="2024-10-01T20:48:58Z"/>
        <d v="2024-10-01T20:28:13Z"/>
        <d v="2024-10-01T20:10:14Z"/>
        <d v="2024-10-01T19:44:12Z"/>
        <d v="2024-10-01T19:30:50Z"/>
        <d v="2024-10-01T19:04:19Z"/>
        <d v="2024-10-01T18:50:21Z"/>
        <d v="2024-10-01T18:20:42Z"/>
        <d v="2024-10-01T18:06:12Z"/>
        <d v="2024-10-01T17:41:06Z"/>
        <d v="2024-10-01T17:28:32Z"/>
        <d v="2024-10-01T17:03:27Z"/>
        <d v="2024-10-01T16:49:55Z"/>
        <d v="2024-10-01T16:25:13Z"/>
        <d v="2024-10-01T15:58:09Z"/>
        <d v="2024-10-01T15:36:18Z"/>
        <d v="2024-10-01T15:16:27Z"/>
        <d v="2024-10-01T14:59:08Z"/>
        <d v="2024-10-01T14:48:25Z"/>
        <d v="2024-10-01T14:33:58Z"/>
        <d v="2024-10-01T14:17:07Z"/>
        <d v="2024-10-01T13:49:05Z"/>
        <d v="2024-10-01T13:28:11Z"/>
        <d v="2024-10-01T12:58:40Z"/>
        <d v="2024-10-01T12:31:18Z"/>
        <d v="2024-10-01T11:44:50Z"/>
        <d v="2024-10-01T11:30:08Z"/>
        <d v="2024-10-01T11:13:50Z"/>
        <d v="2024-10-01T10:59:22Z"/>
        <d v="2024-10-01T10:13:32Z"/>
        <d v="2024-10-01T08:50:25Z"/>
        <d v="2024-10-01T07:12:43Z"/>
        <d v="2024-10-01T04:38:37Z"/>
        <d v="2024-10-01T04:18:04Z"/>
        <d v="2024-10-01T03:52:23Z"/>
        <d v="2024-10-01T03:33:39Z"/>
        <d v="2024-10-01T03:11:15Z"/>
        <d v="2024-10-01T02:45:11Z"/>
        <d v="2024-10-01T02:08:22Z"/>
        <d v="2024-10-01T01:46:23Z"/>
        <d v="2024-10-01T01:31:06Z"/>
        <d v="2024-10-01T01:14:40Z"/>
        <d v="2024-10-01T00:49:51Z"/>
        <d v="2024-10-01T00:28:30Z"/>
        <d v="2024-10-01T00:05:24Z"/>
        <d v="2024-10-02T20:00:06Z"/>
        <d v="2024-10-02T19:42:45Z"/>
        <d v="2024-10-02T19:18:52Z"/>
        <d v="2024-10-02T18:56:13Z"/>
        <d v="2024-10-02T17:42:38Z"/>
        <d v="2024-10-02T14:19:47Z"/>
        <d v="2024-10-02T14:01:21Z"/>
        <d v="2024-10-02T13:03:43Z"/>
        <d v="2024-10-02T12:28:34Z"/>
        <d v="2024-10-02T12:21:12Z"/>
        <d v="2024-10-02T11:58:49Z"/>
        <d v="2024-10-02T11:44:11Z"/>
        <d v="2024-10-02T11:36:35Z"/>
        <d v="2024-10-02T10:18:02Z"/>
        <d v="2024-10-02T10:08:39Z"/>
        <d v="2024-10-02T09:48:27Z"/>
        <d v="2024-10-02T07:24:19Z"/>
        <d v="2024-10-02T06:58:36Z"/>
        <d v="2024-10-02T03:18:11Z"/>
        <d v="2024-10-02T01:27:57Z"/>
        <d v="2024-10-01T23:57:27Z"/>
        <d v="2024-10-01T22:24:28Z"/>
        <d v="2024-10-01T21:34:11Z"/>
        <d v="2024-10-01T20:33:36Z"/>
        <d v="2024-10-01T18:12:46Z"/>
        <d v="2024-10-01T16:36:10Z"/>
        <d v="2024-10-01T16:08:56Z"/>
        <d v="2024-10-01T15:36:03Z"/>
        <d v="2024-10-01T14:25:15Z"/>
        <d v="2024-10-01T14:10:07Z"/>
        <d v="2024-10-01T12:44:28Z"/>
        <d v="2024-10-01T12:07:08Z"/>
        <d v="2024-10-01T11:46:21Z"/>
        <d v="2024-10-01T11:06:23Z"/>
        <d v="2024-10-01T10:45:13Z"/>
        <d v="2024-10-01T02:01:09Z"/>
        <d v="2024-10-01T00:19:53Z"/>
        <d v="2024-10-02T17:16:09Z"/>
        <d v="2024-10-02T14:12:46Z"/>
        <d v="2024-10-02T10:52:52Z"/>
        <d v="2024-10-02T10:47:24Z"/>
        <d v="2024-10-02T10:24:53Z"/>
        <d v="2024-10-02T09:32:22Z"/>
        <d v="2024-10-01T13:46:27Z"/>
        <d v="2024-10-02T19:57:20Z"/>
        <d v="2024-10-02T17:26:17Z"/>
        <d v="2024-10-02T11:03:43Z"/>
        <d v="2024-10-02T10:40:51Z"/>
        <d v="2024-10-01T23:17:40Z"/>
        <d v="2024-10-01T12:43:06Z"/>
        <d v="2024-10-01T10:51:58Z"/>
        <d v="2024-10-01T00:43:13Z"/>
        <d v="2024-10-02T23:18:46Z"/>
        <d v="2024-10-02T20:04:49Z"/>
        <d v="2024-10-02T17:55:23Z"/>
        <d v="2024-10-02T17:03:17Z"/>
        <d v="2024-10-02T16:27:35Z"/>
        <d v="2024-10-02T16:05:19Z"/>
        <d v="2024-10-02T15:47:57Z"/>
        <d v="2024-10-02T14:58:13Z"/>
        <d v="2024-10-02T14:33:55Z"/>
        <d v="2024-10-02T14:27:48Z"/>
        <d v="2024-10-02T14:18:14Z"/>
        <d v="2024-10-02T13:56:42Z"/>
        <d v="2024-10-02T13:38:59Z"/>
        <d v="2024-10-02T13:18:43Z"/>
        <d v="2024-10-02T13:12:55Z"/>
        <d v="2024-10-02T13:02:57Z"/>
        <d v="2024-10-02T12:56:33Z"/>
        <d v="2024-10-02T12:45:21Z"/>
        <d v="2024-10-02T12:20:24Z"/>
        <d v="2024-10-02T09:36:52Z"/>
        <d v="2024-10-02T07:54:49Z"/>
        <d v="2024-10-02T06:05:29Z"/>
        <d v="2024-10-02T00:39:24Z"/>
        <d v="2024-10-01T22:18:15Z"/>
        <d v="2024-10-01T19:28:24Z"/>
        <d v="2024-10-01T18:39:05Z"/>
        <d v="2024-10-01T18:26:37Z"/>
        <d v="2024-10-01T17:25:28Z"/>
        <d v="2024-10-01T15:44:24Z"/>
        <d v="2024-10-01T11:25:59Z"/>
        <d v="2024-10-01T10:40:39Z"/>
        <d v="2024-10-01T10:39:12Z"/>
        <d v="2024-10-01T07:48:08Z"/>
        <d v="2024-10-01T07:04:57Z"/>
        <d v="2024-10-01T06:40:45Z"/>
        <d v="2024-10-01T04:16:52Z"/>
        <d v="2024-10-01T03:28:54Z"/>
        <d v="2024-10-01T02:30:06Z"/>
        <d v="2024-10-01T08:04:00Z"/>
        <d v="2024-10-01T11:45:00Z"/>
        <d v="2024-10-01T13:41:00Z"/>
        <d v="2024-10-01T13:44:00Z"/>
        <d v="2024-10-01T13:50:00Z"/>
        <d v="2024-10-01T13:55:00Z"/>
        <d v="2024-10-01T14:42:00Z"/>
        <d v="2024-10-01T17:28:00Z"/>
        <d v="2024-10-01T19:41:00Z"/>
        <d v="2024-10-02T00:53:00Z"/>
        <d v="2024-10-02T07:48:00Z"/>
        <d v="2024-10-02T13:24:00Z"/>
        <d v="2024-10-02T14:23:00Z"/>
        <d v="2024-10-02T16:38:00Z"/>
        <d v="2024-10-02T17:35:00Z"/>
        <d v="2024-10-02T17:54:00Z"/>
        <d v="2024-10-02T17:55:00Z"/>
        <d v="2024-10-02T18:07:00Z"/>
        <d v="2024-10-02T00:00:00Z"/>
        <d v="2024-10-01T00:00:00Z"/>
        <d v="2024-10-03T23:43:07Z"/>
        <d v="2024-10-03T23:26:41Z"/>
        <d v="2024-10-03T23:22:15Z"/>
        <d v="2024-10-03T22:34:52Z"/>
        <d v="2024-10-03T22:16:26Z"/>
        <d v="2024-10-03T22:15:21Z"/>
        <d v="2024-10-03T21:24:55Z"/>
        <d v="2024-10-03T20:39:52Z"/>
        <d v="2024-10-03T20:19:47Z"/>
        <d v="2024-10-03T19:38:39Z"/>
        <d v="2024-10-03T19:35:26Z"/>
        <d v="2024-10-03T19:27:17Z"/>
        <d v="2024-10-03T19:14:53Z"/>
        <d v="2024-10-03T19:02:03Z"/>
        <d v="2024-10-03T18:45:26Z"/>
        <d v="2024-10-03T18:39:55Z"/>
        <d v="2024-10-03T18:33:12Z"/>
        <d v="2024-10-03T18:25:33Z"/>
        <d v="2024-10-03T18:13:29Z"/>
        <d v="2024-10-03T17:03:11Z"/>
        <d v="2024-10-03T16:42:16Z"/>
        <d v="2024-10-03T16:40:07Z"/>
        <d v="2024-10-03T16:25:01Z"/>
        <d v="2024-10-03T15:34:41Z"/>
        <d v="2024-10-03T15:29:46Z"/>
        <d v="2024-10-03T14:59:04Z"/>
        <d v="2024-10-03T14:39:01Z"/>
        <d v="2024-10-03T14:24:13Z"/>
        <d v="2024-10-03T13:33:27Z"/>
        <d v="2024-10-03T12:59:24Z"/>
        <d v="2024-10-03T12:43:34Z"/>
        <d v="2024-10-03T12:39:03Z"/>
        <d v="2024-10-03T12:23:57Z"/>
        <d v="2024-10-03T12:19:39Z"/>
        <d v="2024-10-03T12:10:44Z"/>
        <d v="2024-10-03T11:06:59Z"/>
        <d v="2024-10-03T09:55:05Z"/>
        <d v="2024-10-03T09:51:08Z"/>
        <d v="2024-10-03T08:05:30Z"/>
        <d v="2024-10-03T07:59:48Z"/>
        <d v="2024-10-03T07:47:25Z"/>
        <d v="2024-10-03T07:28:27Z"/>
        <d v="2024-10-03T07:05:14Z"/>
        <d v="2024-10-03T06:38:12Z"/>
        <d v="2024-10-03T06:05:16Z"/>
        <d v="2024-10-03T05:45:49Z"/>
        <d v="2024-10-03T04:08:21Z"/>
        <d v="2024-10-03T03:58:22Z"/>
        <d v="2024-10-03T03:03:00Z"/>
        <d v="2024-10-03T02:24:07Z"/>
        <d v="2024-10-03T01:15:27Z"/>
        <d v="2024-10-03T00:12:38Z"/>
        <d v="2024-10-03T00:10:45Z"/>
        <d v="2024-10-03T19:02:14Z"/>
        <d v="2024-10-03T18:04:06Z"/>
        <d v="2024-10-03T17:52:24Z"/>
        <d v="2024-10-03T14:32:36Z"/>
        <d v="2024-10-03T12:33:03Z"/>
        <d v="2024-10-03T11:50:12Z"/>
        <d v="2024-10-03T11:26:51Z"/>
        <d v="2024-10-03T11:05:30Z"/>
        <d v="2024-10-03T09:50:05Z"/>
        <d v="2024-10-03T08:55:29Z"/>
        <d v="2024-10-03T21:47:46Z"/>
        <d v="2024-10-03T20:26:06Z"/>
        <d v="2024-10-03T18:23:02Z"/>
        <d v="2024-10-03T16:38:23Z"/>
        <d v="2024-10-03T11:40:04Z"/>
        <d v="2024-10-03T23:56:20Z"/>
        <d v="2024-10-03T22:13:39Z"/>
        <d v="2024-10-03T20:09:21Z"/>
        <d v="2024-10-03T18:55:08Z"/>
        <d v="2024-10-03T18:24:47Z"/>
        <d v="2024-10-03T16:15:43Z"/>
        <d v="2024-10-03T14:05:43Z"/>
        <d v="2024-10-03T13:40:24Z"/>
        <d v="2024-10-03T13:35:37Z"/>
        <d v="2024-10-03T11:07:28Z"/>
        <d v="2024-10-03T11:01:54Z"/>
        <d v="2024-10-03T10:19:20Z"/>
        <d v="2024-10-03T09:52:56Z"/>
        <d v="2024-10-03T08:39:38Z"/>
        <d v="2024-10-03T06:48:55Z"/>
        <d v="2024-10-03T23:52:53Z"/>
        <d v="2024-10-03T19:31:08Z"/>
        <d v="2024-10-03T19:29:46Z"/>
        <d v="2024-10-03T19:15:24Z"/>
        <d v="2024-10-03T19:04:57Z"/>
        <d v="2024-10-03T16:16:55Z"/>
        <d v="2024-10-03T14:14:07Z"/>
        <d v="2024-10-03T11:25:10Z"/>
        <d v="2024-10-03T10:39:25Z"/>
        <d v="2024-10-03T08:08:42Z"/>
        <d v="2024-10-03T07:36:52Z"/>
        <d v="2024-10-03T05:01:19Z"/>
        <d v="2024-10-03T03:56:33Z"/>
        <d v="2024-10-03T02:46:14Z"/>
        <d v="2024-10-03T02:12:21Z"/>
        <d v="2024-10-03T01:06:21Z"/>
        <d v="2024-10-03T00:00:00Z"/>
        <d v="2024-10-04T23:58:14Z"/>
        <d v="2024-10-04T23:18:10Z"/>
        <d v="2024-10-04T22:53:25Z"/>
        <d v="2024-10-04T22:46:54Z"/>
        <d v="2024-10-04T22:46:51Z"/>
        <d v="2024-10-04T22:31:09Z"/>
        <d v="2024-10-04T22:28:20Z"/>
        <d v="2024-10-04T22:14:23Z"/>
        <d v="2024-10-04T21:56:50Z"/>
        <d v="2024-10-04T21:43:29Z"/>
        <d v="2024-10-04T21:41:53Z"/>
        <d v="2024-10-04T20:58:37Z"/>
        <d v="2024-10-04T20:49:07Z"/>
        <d v="2024-10-04T20:39:14Z"/>
        <d v="2024-10-04T20:33:34Z"/>
        <d v="2024-10-04T20:21:06Z"/>
        <d v="2024-10-04T20:12:29Z"/>
        <d v="2024-10-04T19:59:11Z"/>
        <d v="2024-10-04T19:52:31Z"/>
        <d v="2024-10-04T19:28:05Z"/>
        <d v="2024-10-04T19:16:41Z"/>
        <d v="2024-10-04T19:00:02Z"/>
        <d v="2024-10-04T18:48:14Z"/>
        <d v="2024-10-04T18:20:29Z"/>
        <d v="2024-10-04T18:15:07Z"/>
        <d v="2024-10-04T18:01:13Z"/>
        <d v="2024-10-04T17:42:45Z"/>
        <d v="2024-10-04T17:31:20Z"/>
        <d v="2024-10-04T17:26:53Z"/>
        <d v="2024-10-04T17:04:01Z"/>
        <d v="2024-10-04T16:35:03Z"/>
        <d v="2024-10-04T16:34:14Z"/>
        <d v="2024-10-04T16:30:41Z"/>
        <d v="2024-10-04T15:36:06Z"/>
        <d v="2024-10-04T14:59:56Z"/>
        <d v="2024-10-04T14:34:33Z"/>
        <d v="2024-10-04T14:22:54Z"/>
        <d v="2024-10-04T14:18:59Z"/>
        <d v="2024-10-04T14:09:35Z"/>
        <d v="2024-10-04T14:08:21Z"/>
        <d v="2024-10-04T12:42:24Z"/>
        <d v="2024-10-04T12:37:14Z"/>
        <d v="2024-10-04T12:26:56Z"/>
        <d v="2024-10-04T12:06:50Z"/>
        <d v="2024-10-04T11:32:09Z"/>
        <d v="2024-10-04T11:22:23Z"/>
        <d v="2024-10-04T11:10:25Z"/>
        <d v="2024-10-04T10:45:00Z"/>
        <d v="2024-10-04T10:28:42Z"/>
        <d v="2024-10-04T10:28:13Z"/>
        <d v="2024-10-04T08:14:44Z"/>
        <d v="2024-10-04T08:06:14Z"/>
        <d v="2024-10-04T08:04:19Z"/>
        <d v="2024-10-04T06:39:59Z"/>
        <d v="2024-10-04T06:15:39Z"/>
        <d v="2024-10-04T04:51:47Z"/>
        <d v="2024-10-04T02:30:36Z"/>
        <d v="2024-10-04T00:15:02Z"/>
        <d v="2024-10-04T23:44:59Z"/>
        <d v="2024-10-04T20:55:00Z"/>
        <d v="2024-10-04T18:23:31Z"/>
        <d v="2024-10-04T15:50:16Z"/>
        <d v="2024-10-04T14:46:41Z"/>
        <d v="2024-10-04T13:46:56Z"/>
        <d v="2024-10-04T13:31:16Z"/>
        <d v="2024-10-04T13:15:31Z"/>
        <d v="2024-10-04T12:45:14Z"/>
        <d v="2024-10-04T11:48:56Z"/>
        <d v="2024-10-04T10:31:18Z"/>
        <d v="2024-10-04T10:17:47Z"/>
        <d v="2024-10-04T09:38:55Z"/>
        <d v="2024-10-04T09:17:17Z"/>
        <d v="2024-10-04T03:49:00Z"/>
        <d v="2024-10-04T02:37:02Z"/>
        <d v="2024-10-04T01:28:10Z"/>
        <d v="2024-10-04T00:46:46Z"/>
        <d v="2024-10-04T00:27:09Z"/>
        <d v="2024-10-04T10:45:18Z"/>
        <d v="2024-10-04T21:35:42Z"/>
        <d v="2024-10-04T21:03:00Z"/>
        <d v="2024-10-04T20:32:47Z"/>
        <d v="2024-10-04T20:25:14Z"/>
        <d v="2024-10-04T17:44:10Z"/>
        <d v="2024-10-04T17:13:16Z"/>
        <d v="2024-10-04T17:01:07Z"/>
        <d v="2024-10-04T16:26:38Z"/>
        <d v="2024-10-04T14:07:18Z"/>
        <d v="2024-10-04T13:33:19Z"/>
        <d v="2024-10-04T12:56:09Z"/>
        <d v="2024-10-04T12:36:50Z"/>
        <d v="2024-10-04T06:48:54Z"/>
        <d v="2024-10-04T19:14:19Z"/>
        <d v="2024-10-04T19:00:54Z"/>
        <d v="2024-10-04T16:50:52Z"/>
        <d v="2024-10-04T16:15:02Z"/>
        <d v="2024-10-04T15:55:54Z"/>
        <d v="2024-10-04T14:33:32Z"/>
        <d v="2024-10-04T12:30:04Z"/>
        <d v="2024-10-04T11:20:46Z"/>
        <d v="2024-10-04T10:57:40Z"/>
        <d v="2024-10-04T08:15:55Z"/>
        <d v="2024-10-04T05:46:32Z"/>
        <d v="2024-10-04T04:59:12Z"/>
        <d v="2024-10-04T03:34:29Z"/>
        <d v="2024-10-04T02:50:43Z"/>
        <d v="2024-10-04T02:19:24Z"/>
        <d v="2024-10-04T03:05:00Z"/>
        <d v="2024-10-04T03:17:00Z"/>
        <d v="2024-10-04T09:37:00Z"/>
        <d v="2024-10-04T13:19:00Z"/>
        <d v="2024-10-04T14:13:00Z"/>
        <d v="2024-10-04T16:47:00Z"/>
        <d v="2024-10-04T17:11:00Z"/>
        <d v="2024-10-04T17:37:00Z"/>
        <d v="2024-10-04T20:26:00Z"/>
        <d v="2024-10-04T23:36:00Z"/>
        <d v="2024-10-04T00:00:00Z"/>
        <d v="2024-10-05T23:32:21Z"/>
        <d v="2024-10-05T23:03:48Z"/>
        <d v="2024-10-05T19:07:23Z"/>
        <d v="2024-10-05T18:33:42Z"/>
        <d v="2024-10-05T16:09:15Z"/>
        <d v="2024-10-05T16:00:58Z"/>
        <d v="2024-10-05T15:48:59Z"/>
        <d v="2024-10-05T15:36:44Z"/>
        <d v="2024-10-05T15:23:23Z"/>
        <d v="2024-10-05T15:14:33Z"/>
        <d v="2024-10-05T15:07:00Z"/>
        <d v="2024-10-05T14:51:53Z"/>
        <d v="2024-10-05T14:35:44Z"/>
        <d v="2024-10-05T14:02:57Z"/>
        <d v="2024-10-05T14:01:50Z"/>
        <d v="2024-10-05T13:41:09Z"/>
        <d v="2024-10-05T13:36:07Z"/>
        <d v="2024-10-05T13:23:10Z"/>
        <d v="2024-10-05T13:10:30Z"/>
        <d v="2024-10-05T12:29:06Z"/>
        <d v="2024-10-05T12:23:07Z"/>
        <d v="2024-10-05T12:10:23Z"/>
        <d v="2024-10-05T12:04:14Z"/>
        <d v="2024-10-05T11:28:57Z"/>
        <d v="2024-10-05T11:13:56Z"/>
        <d v="2024-10-05T10:20:52Z"/>
        <d v="2024-10-05T10:07:54Z"/>
        <d v="2024-10-05T10:02:36Z"/>
        <d v="2024-10-05T08:38:07Z"/>
        <d v="2024-10-05T07:48:52Z"/>
        <d v="2024-10-05T06:35:37Z"/>
        <d v="2024-10-05T05:40:53Z"/>
        <d v="2024-10-05T04:23:18Z"/>
        <d v="2024-10-05T04:05:47Z"/>
        <d v="2024-10-05T03:52:03Z"/>
        <d v="2024-10-05T03:07:17Z"/>
        <d v="2024-10-05T02:20:00Z"/>
        <d v="2024-10-05T01:49:34Z"/>
        <d v="2024-10-05T01:17:32Z"/>
        <d v="2024-10-05T23:42:20Z"/>
        <d v="2024-10-05T19:53:39Z"/>
        <d v="2024-10-05T19:39:50Z"/>
        <d v="2024-10-05T19:22:46Z"/>
        <d v="2024-10-05T18:02:33Z"/>
        <d v="2024-10-05T17:46:28Z"/>
        <d v="2024-10-05T16:09:08Z"/>
        <d v="2024-10-05T15:18:31Z"/>
        <d v="2024-10-05T14:40:06Z"/>
        <d v="2024-10-05T14:12:57Z"/>
        <d v="2024-10-05T11:51:30Z"/>
        <d v="2024-10-05T10:37:21Z"/>
        <d v="2024-10-05T04:04:40Z"/>
        <d v="2024-10-05T01:35:41Z"/>
        <d v="2024-10-05T21:34:03Z"/>
        <d v="2024-10-05T21:06:21Z"/>
        <d v="2024-10-05T19:43:22Z"/>
        <d v="2024-10-05T18:23:22Z"/>
        <d v="2024-10-05T13:32:56Z"/>
        <d v="2024-10-05T12:43:35Z"/>
        <d v="2024-10-05T11:55:27Z"/>
        <d v="2024-10-05T18:19:13Z"/>
        <d v="2024-10-05T10:09:22Z"/>
        <d v="2024-10-05T07:18:30Z"/>
        <d v="2024-10-05T06:29:56Z"/>
        <d v="2024-10-05T02:22:18Z"/>
        <d v="2024-10-05T23:37:38Z"/>
        <d v="2024-10-05T22:40:10Z"/>
        <d v="2024-10-05T15:34:42Z"/>
        <d v="2024-10-05T14:39:51Z"/>
        <d v="2024-10-05T12:48:58Z"/>
        <d v="2024-10-05T10:54:55Z"/>
        <d v="2024-10-05T10:52:57Z"/>
        <d v="2024-10-05T09:56:30Z"/>
        <d v="2024-10-05T09:42:43Z"/>
        <d v="2024-10-05T09:42:03Z"/>
        <d v="2024-10-05T09:29:51Z"/>
        <d v="2024-10-05T09:08:54Z"/>
        <d v="2024-10-05T08:37:28Z"/>
        <d v="2024-10-05T06:20:18Z"/>
        <d v="2024-10-05T03:36:29Z"/>
        <d v="2024-10-05T01:31:00Z"/>
        <d v="2024-10-05T07:31:00Z"/>
        <d v="2024-10-05T14:05:00Z"/>
        <d v="2024-10-05T16:33:00Z"/>
        <d v="2024-10-05T19:18:00Z"/>
        <d v="2024-10-05T00:00:00Z"/>
        <d v="2024-10-06T23:12:59Z"/>
        <d v="2024-10-06T21:32:23Z"/>
        <d v="2024-10-06T20:35:47Z"/>
        <d v="2024-10-06T20:27:49Z"/>
        <d v="2024-10-06T20:19:54Z"/>
        <d v="2024-10-06T19:37:17Z"/>
        <d v="2024-10-06T19:35:39Z"/>
        <d v="2024-10-06T18:03:24Z"/>
        <d v="2024-10-06T16:38:58Z"/>
        <d v="2024-10-06T16:31:13Z"/>
        <d v="2024-10-06T16:01:03Z"/>
        <d v="2024-10-06T14:56:33Z"/>
        <d v="2024-10-06T14:50:32Z"/>
        <d v="2024-10-06T14:42:44Z"/>
        <d v="2024-10-06T14:32:24Z"/>
        <d v="2024-10-06T14:03:21Z"/>
        <d v="2024-10-06T13:50:44Z"/>
        <d v="2024-10-06T13:48:18Z"/>
        <d v="2024-10-06T13:35:05Z"/>
        <d v="2024-10-06T13:33:12Z"/>
        <d v="2024-10-06T13:08:05Z"/>
        <d v="2024-10-06T13:05:52Z"/>
        <d v="2024-10-06T12:47:00Z"/>
        <d v="2024-10-06T12:33:10Z"/>
        <d v="2024-10-06T12:13:07Z"/>
        <d v="2024-10-06T12:12:23Z"/>
        <d v="2024-10-06T11:52:21Z"/>
        <d v="2024-10-06T11:40:13Z"/>
        <d v="2024-10-06T10:15:17Z"/>
        <d v="2024-10-06T08:18:59Z"/>
        <d v="2024-10-06T08:11:47Z"/>
        <d v="2024-10-06T08:03:12Z"/>
        <d v="2024-10-06T07:58:32Z"/>
        <d v="2024-10-06T05:07:58Z"/>
        <d v="2024-10-06T04:37:23Z"/>
        <d v="2024-10-06T04:02:41Z"/>
        <d v="2024-10-06T03:05:02Z"/>
        <d v="2024-10-06T02:08:09Z"/>
        <d v="2024-10-06T00:21:01Z"/>
        <d v="2024-10-06T00:14:56Z"/>
        <d v="2024-10-06T23:28:58Z"/>
        <d v="2024-10-06T22:27:54Z"/>
        <d v="2024-10-06T19:25:14Z"/>
        <d v="2024-10-06T18:56:35Z"/>
        <d v="2024-10-06T17:23:46Z"/>
        <d v="2024-10-06T16:59:10Z"/>
        <d v="2024-10-06T16:19:45Z"/>
        <d v="2024-10-06T14:21:27Z"/>
        <d v="2024-10-06T14:02:37Z"/>
        <d v="2024-10-06T12:19:08Z"/>
        <d v="2024-10-06T10:23:28Z"/>
        <d v="2024-10-06T10:02:52Z"/>
        <d v="2024-10-06T07:56:51Z"/>
        <d v="2024-10-06T05:40:07Z"/>
        <d v="2024-10-06T03:25:58Z"/>
        <d v="2024-10-06T00:20:08Z"/>
        <d v="2024-10-06T20:19:25Z"/>
        <d v="2024-10-06T18:06:37Z"/>
        <d v="2024-10-06T12:39:50Z"/>
        <d v="2024-10-06T08:12:17Z"/>
        <d v="2024-10-06T07:56:04Z"/>
        <d v="2024-10-06T22:17:44Z"/>
        <d v="2024-10-06T12:43:03Z"/>
        <d v="2024-10-06T12:42:04Z"/>
        <d v="2024-10-06T20:03:33Z"/>
        <d v="2024-10-06T19:10:16Z"/>
        <d v="2024-10-06T14:23:07Z"/>
        <d v="2024-10-06T13:35:39Z"/>
        <d v="2024-10-06T12:59:14Z"/>
        <d v="2024-10-06T09:54:43Z"/>
        <d v="2024-10-06T09:30:37Z"/>
        <d v="2024-10-06T08:13:42Z"/>
        <d v="2024-10-06T07:24:09Z"/>
        <d v="2024-10-06T07:09:28Z"/>
        <d v="2024-10-06T06:30:28Z"/>
        <d v="2024-10-06T05:50:58Z"/>
        <d v="2024-10-06T05:16:20Z"/>
        <d v="2024-10-06T04:13:51Z"/>
        <d v="2024-10-06T04:09:26Z"/>
        <d v="2024-10-06T03:58:54Z"/>
        <d v="2024-10-06T03:16:26Z"/>
        <d v="2024-10-06T02:43:29Z"/>
        <d v="2024-10-06T02:30:54Z"/>
        <d v="2024-10-06T00:08:00Z"/>
        <d v="2024-10-06T10:57:00Z"/>
        <d v="2024-10-06T19:18:00Z"/>
        <d v="2024-10-06T22:32:00Z"/>
        <d v="2024-10-06T00:00:00Z"/>
        <d v="2024-10-07T23:23:20Z"/>
        <d v="2024-10-07T22:34:57Z"/>
        <d v="2024-10-07T22:27:30Z"/>
        <d v="2024-10-07T22:16:32Z"/>
        <d v="2024-10-07T22:14:37Z"/>
        <d v="2024-10-07T22:01:28Z"/>
        <d v="2024-10-07T21:48:29Z"/>
        <d v="2024-10-07T21:32:52Z"/>
        <d v="2024-10-07T21:25:36Z"/>
        <d v="2024-10-07T21:03:49Z"/>
        <d v="2024-10-07T20:56:45Z"/>
        <d v="2024-10-07T20:40:54Z"/>
        <d v="2024-10-07T20:26:54Z"/>
        <d v="2024-10-07T19:56:42Z"/>
        <d v="2024-10-07T19:47:22Z"/>
        <d v="2024-10-07T19:40:18Z"/>
        <d v="2024-10-07T19:27:10Z"/>
        <d v="2024-10-07T19:17:34Z"/>
        <d v="2024-10-07T18:02:31Z"/>
        <d v="2024-10-07T17:43:27Z"/>
        <d v="2024-10-07T17:29:38Z"/>
        <d v="2024-10-07T16:43:49Z"/>
        <d v="2024-10-07T16:33:25Z"/>
        <d v="2024-10-07T15:54:07Z"/>
        <d v="2024-10-07T15:02:48Z"/>
        <d v="2024-10-07T14:53:17Z"/>
        <d v="2024-10-07T14:46:07Z"/>
        <d v="2024-10-07T14:41:28Z"/>
        <d v="2024-10-07T13:27:28Z"/>
        <d v="2024-10-07T13:22:26Z"/>
        <d v="2024-10-07T13:03:41Z"/>
        <d v="2024-10-07T13:03:37Z"/>
        <d v="2024-10-07T12:51:42Z"/>
        <d v="2024-10-07T12:19:05Z"/>
        <d v="2024-10-07T10:10:02Z"/>
        <d v="2024-10-07T10:05:34Z"/>
        <d v="2024-10-07T09:43:32Z"/>
        <d v="2024-10-07T09:23:39Z"/>
        <d v="2024-10-07T08:48:06Z"/>
        <d v="2024-10-07T07:55:08Z"/>
        <d v="2024-10-07T07:37:22Z"/>
        <d v="2024-10-07T07:14:29Z"/>
        <d v="2024-10-07T06:44:55Z"/>
        <d v="2024-10-07T05:39:37Z"/>
        <d v="2024-10-07T04:38:44Z"/>
        <d v="2024-10-07T04:02:24Z"/>
        <d v="2024-10-07T03:15:16Z"/>
        <d v="2024-10-07T02:30:50Z"/>
        <d v="2024-10-07T01:21:09Z"/>
        <d v="2024-10-07T22:29:02Z"/>
        <d v="2024-10-07T21:32:25Z"/>
        <d v="2024-10-07T20:49:00Z"/>
        <d v="2024-10-07T19:10:03Z"/>
        <d v="2024-10-07T18:59:02Z"/>
        <d v="2024-10-07T17:44:24Z"/>
        <d v="2024-10-07T15:15:51Z"/>
        <d v="2024-10-07T15:09:25Z"/>
        <d v="2024-10-07T13:12:11Z"/>
        <d v="2024-10-07T13:01:09Z"/>
        <d v="2024-10-07T12:46:19Z"/>
        <d v="2024-10-07T12:30:22Z"/>
        <d v="2024-10-07T12:06:27Z"/>
        <d v="2024-10-07T11:50:59Z"/>
        <d v="2024-10-07T11:30:36Z"/>
        <d v="2024-10-07T10:29:55Z"/>
        <d v="2024-10-07T20:15:45Z"/>
        <d v="2024-10-07T13:06:05Z"/>
        <d v="2024-10-07T12:50:28Z"/>
        <d v="2024-10-07T07:34:23Z"/>
        <d v="2024-10-07T22:31:17Z"/>
        <d v="2024-10-07T21:53:15Z"/>
        <d v="2024-10-07T18:33:11Z"/>
        <d v="2024-10-07T17:36:41Z"/>
        <d v="2024-10-07T17:15:46Z"/>
        <d v="2024-10-07T16:25:52Z"/>
        <d v="2024-10-07T16:05:30Z"/>
        <d v="2024-10-07T15:23:43Z"/>
        <d v="2024-10-07T15:12:31Z"/>
        <d v="2024-10-07T14:43:58Z"/>
        <d v="2024-10-07T12:51:22Z"/>
        <d v="2024-10-07T12:45:30Z"/>
        <d v="2024-10-07T12:22:54Z"/>
        <d v="2024-10-07T11:51:46Z"/>
        <d v="2024-10-07T22:33:44Z"/>
        <d v="2024-10-07T22:16:41Z"/>
        <d v="2024-10-07T19:59:05Z"/>
        <d v="2024-10-07T18:50:56Z"/>
        <d v="2024-10-07T17:53:41Z"/>
        <d v="2024-10-07T14:53:07Z"/>
        <d v="2024-10-07T10:39:10Z"/>
        <d v="2024-10-07T09:30:53Z"/>
        <d v="2024-10-07T08:28:35Z"/>
        <d v="2024-10-07T07:37:45Z"/>
        <d v="2024-10-07T06:58:30Z"/>
        <d v="2024-10-07T06:46:31Z"/>
        <d v="2024-10-07T06:34:44Z"/>
        <d v="2024-10-07T01:11:46Z"/>
        <d v="2024-10-07T00:58:29Z"/>
        <d v="2024-10-07T04:13:00Z"/>
        <d v="2024-10-07T07:13:00Z"/>
        <d v="2024-10-07T08:35:00Z"/>
        <d v="2024-10-07T18:42:00Z"/>
        <d v="2024-10-07T21:22:00Z"/>
        <d v="2024-10-07T22:10:00Z"/>
        <d v="2024-10-07T22:12:00Z"/>
        <d v="2024-10-07T00:00:00Z"/>
        <d v="2024-10-08T23:53:11Z"/>
        <d v="2024-10-08T23:32:27Z"/>
        <d v="2024-10-08T22:40:21Z"/>
        <d v="2024-10-08T22:38:16Z"/>
        <d v="2024-10-08T22:16:43Z"/>
        <d v="2024-10-08T22:14:56Z"/>
        <d v="2024-10-08T22:01:43Z"/>
        <d v="2024-10-08T21:48:38Z"/>
        <d v="2024-10-08T21:16:40Z"/>
        <d v="2024-10-08T20:31:23Z"/>
        <d v="2024-10-08T20:17:07Z"/>
        <d v="2024-10-08T20:07:44Z"/>
        <d v="2024-10-08T19:57:57Z"/>
        <d v="2024-10-08T19:36:44Z"/>
        <d v="2024-10-08T18:14:32Z"/>
        <d v="2024-10-08T17:54:34Z"/>
        <d v="2024-10-08T17:39:50Z"/>
        <d v="2024-10-08T17:34:38Z"/>
        <d v="2024-10-08T17:17:41Z"/>
        <d v="2024-10-08T16:58:14Z"/>
        <d v="2024-10-08T16:49:54Z"/>
        <d v="2024-10-08T16:15:59Z"/>
        <d v="2024-10-08T16:07:37Z"/>
        <d v="2024-10-08T15:58:29Z"/>
        <d v="2024-10-08T15:15:32Z"/>
        <d v="2024-10-08T14:06:43Z"/>
        <d v="2024-10-08T12:07:58Z"/>
        <d v="2024-10-08T11:03:44Z"/>
        <d v="2024-10-08T10:43:48Z"/>
        <d v="2024-10-08T10:16:28Z"/>
        <d v="2024-10-08T10:06:00Z"/>
        <d v="2024-10-08T09:37:15Z"/>
        <d v="2024-10-08T09:36:23Z"/>
        <d v="2024-10-08T09:15:34Z"/>
        <d v="2024-10-08T09:08:27Z"/>
        <d v="2024-10-08T08:44:32Z"/>
        <d v="2024-10-08T07:02:43Z"/>
        <d v="2024-10-08T06:14:57Z"/>
        <d v="2024-10-08T06:02:37Z"/>
        <d v="2024-10-08T05:44:31Z"/>
        <d v="2024-10-08T05:29:37Z"/>
        <d v="2024-10-08T04:46:58Z"/>
        <d v="2024-10-08T04:02:39Z"/>
        <d v="2024-10-08T02:47:36Z"/>
        <d v="2024-10-08T02:22:57Z"/>
        <d v="2024-10-08T02:05:24Z"/>
        <d v="2024-10-08T01:42:48Z"/>
        <d v="2024-10-08T01:13:55Z"/>
        <d v="2024-10-08T01:13:28Z"/>
        <d v="2024-10-08T00:40:58Z"/>
        <d v="2024-10-08T00:26:03Z"/>
        <d v="2024-10-08T00:24:55Z"/>
        <d v="2024-10-08T00:04:01Z"/>
        <d v="2024-10-08T23:49:41Z"/>
        <d v="2024-10-08T21:19:36Z"/>
        <d v="2024-10-08T20:47:36Z"/>
        <d v="2024-10-08T20:19:23Z"/>
        <d v="2024-10-08T19:23:47Z"/>
        <d v="2024-10-08T19:10:25Z"/>
        <d v="2024-10-08T18:33:21Z"/>
        <d v="2024-10-08T18:16:18Z"/>
        <d v="2024-10-08T17:14:04Z"/>
        <d v="2024-10-08T17:03:03Z"/>
        <d v="2024-10-08T16:39:02Z"/>
        <d v="2024-10-08T12:56:28Z"/>
        <d v="2024-10-08T12:36:48Z"/>
        <d v="2024-10-08T12:06:32Z"/>
        <d v="2024-10-08T11:22:27Z"/>
        <d v="2024-10-08T10:57:28Z"/>
        <d v="2024-10-08T10:52:01Z"/>
        <d v="2024-10-08T10:41:24Z"/>
        <d v="2024-10-08T10:31:36Z"/>
        <d v="2024-10-08T08:03:16Z"/>
        <d v="2024-10-08T16:25:17Z"/>
        <d v="2024-10-08T14:06:50Z"/>
        <d v="2024-10-08T11:52:00Z"/>
        <d v="2024-10-08T10:31:58Z"/>
        <d v="2024-10-08T10:31:53Z"/>
        <d v="2024-10-08T10:02:16Z"/>
        <d v="2024-10-08T20:36:59Z"/>
        <d v="2024-10-08T18:18:31Z"/>
        <d v="2024-10-08T17:04:39Z"/>
        <d v="2024-10-08T15:36:31Z"/>
        <d v="2024-10-08T15:08:29Z"/>
        <d v="2024-10-08T11:29:26Z"/>
        <d v="2024-10-08T04:17:09Z"/>
        <d v="2024-10-08T03:03:41Z"/>
        <d v="2024-10-08T23:25:09Z"/>
        <d v="2024-10-08T23:25:00Z"/>
        <d v="2024-10-08T23:10:45Z"/>
        <d v="2024-10-08T21:49:32Z"/>
        <d v="2024-10-08T20:21:47Z"/>
        <d v="2024-10-08T19:07:08Z"/>
        <d v="2024-10-08T18:14:33Z"/>
        <d v="2024-10-08T17:38:43Z"/>
        <d v="2024-10-08T15:06:30Z"/>
        <d v="2024-10-08T13:34:27Z"/>
        <d v="2024-10-08T12:45:46Z"/>
        <d v="2024-10-08T11:14:13Z"/>
        <d v="2024-10-08T09:42:44Z"/>
        <d v="2024-10-08T08:54:04Z"/>
        <d v="2024-10-08T07:45:18Z"/>
        <d v="2024-10-08T02:08:46Z"/>
        <d v="2024-10-08T00:43:38Z"/>
        <d v="2024-10-08T00:00:00Z"/>
        <d v="2024-10-09T00:00:00Z"/>
        <d v="2024-10-09T23:24:19Z"/>
        <d v="2024-10-09T23:00:10Z"/>
        <d v="2024-10-09T22:47:08Z"/>
        <d v="2024-10-09T22:37:10Z"/>
        <d v="2024-10-09T22:28:43Z"/>
        <d v="2024-10-09T22:03:53Z"/>
        <d v="2024-10-09T21:31:43Z"/>
        <d v="2024-10-09T20:23:04Z"/>
        <d v="2024-10-09T20:19:08Z"/>
        <d v="2024-10-09T20:05:06Z"/>
        <d v="2024-10-09T20:01:32Z"/>
        <d v="2024-10-09T18:58:52Z"/>
        <d v="2024-10-09T18:48:59Z"/>
        <d v="2024-10-09T17:49:54Z"/>
        <d v="2024-10-09T17:21:00Z"/>
        <d v="2024-10-09T17:20:01Z"/>
        <d v="2024-10-09T17:00:56Z"/>
        <d v="2024-10-09T16:46:01Z"/>
        <d v="2024-10-09T16:42:00Z"/>
        <d v="2024-10-09T16:18:16Z"/>
        <d v="2024-10-09T15:49:45Z"/>
        <d v="2024-10-09T15:30:42Z"/>
        <d v="2024-10-09T15:15:36Z"/>
        <d v="2024-10-09T14:38:09Z"/>
        <d v="2024-10-09T14:17:14Z"/>
        <d v="2024-10-09T14:09:57Z"/>
        <d v="2024-10-09T13:38:40Z"/>
        <d v="2024-10-09T13:04:16Z"/>
        <d v="2024-10-09T12:43:23Z"/>
        <d v="2024-10-09T12:37:58Z"/>
        <d v="2024-10-09T11:23:49Z"/>
        <d v="2024-10-09T11:00:14Z"/>
        <d v="2024-10-09T10:27:59Z"/>
        <d v="2024-10-09T10:19:21Z"/>
        <d v="2024-10-09T09:40:03Z"/>
        <d v="2024-10-09T09:04:15Z"/>
        <d v="2024-10-09T08:38:33Z"/>
        <d v="2024-10-09T07:30:46Z"/>
        <d v="2024-10-09T07:24:36Z"/>
        <d v="2024-10-09T07:09:33Z"/>
        <d v="2024-10-09T07:02:07Z"/>
        <d v="2024-10-09T06:48:38Z"/>
        <d v="2024-10-09T06:13:32Z"/>
        <d v="2024-10-09T05:41:02Z"/>
        <d v="2024-10-09T05:17:16Z"/>
        <d v="2024-10-09T04:01:05Z"/>
        <d v="2024-10-09T03:50:04Z"/>
        <d v="2024-10-09T03:38:31Z"/>
        <d v="2024-10-09T02:55:11Z"/>
        <d v="2024-10-09T02:19:01Z"/>
        <d v="2024-10-09T02:17:26Z"/>
        <d v="2024-10-09T01:57:53Z"/>
        <d v="2024-10-09T01:28:27Z"/>
        <d v="2024-10-09T00:09:20Z"/>
        <d v="2024-10-09T23:40:35Z"/>
        <d v="2024-10-09T23:24:45Z"/>
        <d v="2024-10-09T20:27:09Z"/>
        <d v="2024-10-09T16:52:17Z"/>
        <d v="2024-10-09T15:38:23Z"/>
        <d v="2024-10-09T13:48:34Z"/>
        <d v="2024-10-09T13:21:15Z"/>
        <d v="2024-10-09T10:16:05Z"/>
        <d v="2024-10-09T09:33:44Z"/>
        <d v="2024-10-09T09:00:41Z"/>
        <d v="2024-10-09T08:43:56Z"/>
        <d v="2024-10-09T03:16:56Z"/>
        <d v="2024-10-09T01:41:24Z"/>
        <d v="2024-10-09T20:31:52Z"/>
        <d v="2024-10-09T17:23:14Z"/>
        <d v="2024-10-09T16:15:33Z"/>
        <d v="2024-10-09T13:09:54Z"/>
        <d v="2024-10-09T09:21:56Z"/>
        <d v="2024-10-09T08:32:26Z"/>
        <d v="2024-10-09T20:21:46Z"/>
        <d v="2024-10-09T17:40:46Z"/>
        <d v="2024-10-09T17:11:07Z"/>
        <d v="2024-10-09T16:10:44Z"/>
        <d v="2024-10-09T15:56:30Z"/>
        <d v="2024-10-09T13:37:39Z"/>
        <d v="2024-10-09T13:29:13Z"/>
        <d v="2024-10-09T12:07:46Z"/>
        <d v="2024-10-09T09:33:04Z"/>
        <d v="2024-10-09T23:41:48Z"/>
        <d v="2024-10-09T22:05:22Z"/>
        <d v="2024-10-09T17:45:42Z"/>
        <d v="2024-10-09T15:16:45Z"/>
        <d v="2024-10-09T13:39:41Z"/>
        <d v="2024-10-09T13:00:29Z"/>
        <d v="2024-10-09T09:29:37Z"/>
        <d v="2024-10-09T08:31:09Z"/>
        <d v="2024-10-09T07:34:50Z"/>
        <d v="2024-10-10T23:52:39Z"/>
        <d v="2024-10-10T23:31:40Z"/>
        <d v="2024-10-10T23:26:03Z"/>
        <d v="2024-10-10T23:10:47Z"/>
        <d v="2024-10-10T21:49:49Z"/>
        <d v="2024-10-10T21:27:03Z"/>
        <d v="2024-10-10T21:06:59Z"/>
        <d v="2024-10-10T20:48:43Z"/>
        <d v="2024-10-10T19:57:36Z"/>
        <d v="2024-10-10T19:37:08Z"/>
        <d v="2024-10-10T18:00:14Z"/>
        <d v="2024-10-10T17:49:48Z"/>
        <d v="2024-10-10T17:43:27Z"/>
        <d v="2024-10-10T17:25:24Z"/>
        <d v="2024-10-10T17:23:05Z"/>
        <d v="2024-10-10T17:17:48Z"/>
        <d v="2024-10-10T17:05:22Z"/>
        <d v="2024-10-10T16:47:15Z"/>
        <d v="2024-10-10T16:37:37Z"/>
        <d v="2024-10-10T16:34:24Z"/>
        <d v="2024-10-10T16:06:49Z"/>
        <d v="2024-10-10T15:26:04Z"/>
        <d v="2024-10-10T15:20:59Z"/>
        <d v="2024-10-10T14:32:46Z"/>
        <d v="2024-10-10T14:06:59Z"/>
        <d v="2024-10-10T12:44:40Z"/>
        <d v="2024-10-10T11:49:36Z"/>
        <d v="2024-10-10T11:11:59Z"/>
        <d v="2024-10-10T11:06:01Z"/>
        <d v="2024-10-10T09:57:17Z"/>
        <d v="2024-10-10T09:04:07Z"/>
        <d v="2024-10-10T08:23:12Z"/>
        <d v="2024-10-10T06:51:13Z"/>
        <d v="2024-10-10T06:46:06Z"/>
        <d v="2024-10-10T06:34:25Z"/>
        <d v="2024-10-10T06:18:31Z"/>
        <d v="2024-10-10T04:37:22Z"/>
        <d v="2024-10-10T03:33:39Z"/>
        <d v="2024-10-10T03:10:05Z"/>
        <d v="2024-10-10T02:31:30Z"/>
        <d v="2024-10-10T02:24:32Z"/>
        <d v="2024-10-10T01:34:34Z"/>
        <d v="2024-10-10T01:12:56Z"/>
        <d v="2024-10-10T00:19:54Z"/>
        <d v="2024-10-10T00:02:25Z"/>
        <d v="2024-10-10T23:01:21Z"/>
        <d v="2024-10-10T22:31:46Z"/>
        <d v="2024-10-10T22:04:03Z"/>
        <d v="2024-10-10T21:07:40Z"/>
        <d v="2024-10-10T18:08:02Z"/>
        <d v="2024-10-10T17:21:54Z"/>
        <d v="2024-10-10T16:39:12Z"/>
        <d v="2024-10-10T16:03:55Z"/>
        <d v="2024-10-10T15:53:04Z"/>
        <d v="2024-10-10T15:33:04Z"/>
        <d v="2024-10-10T15:21:33Z"/>
        <d v="2024-10-10T12:27:15Z"/>
        <d v="2024-10-10T11:45:05Z"/>
        <d v="2024-10-10T08:38:46Z"/>
        <d v="2024-10-10T07:17:54Z"/>
        <d v="2024-10-10T04:24:01Z"/>
        <d v="2024-10-10T02:42:51Z"/>
        <d v="2024-10-10T01:57:19Z"/>
        <d v="2024-10-10T00:42:15Z"/>
        <d v="2024-10-10T21:54:35Z"/>
        <d v="2024-10-10T16:46:22Z"/>
        <d v="2024-10-10T15:56:36Z"/>
        <d v="2024-10-10T15:44:48Z"/>
        <d v="2024-10-10T13:56:48Z"/>
        <d v="2024-10-10T12:18:12Z"/>
        <d v="2024-10-10T12:17:41Z"/>
        <d v="2024-10-10T10:51:44Z"/>
        <d v="2024-10-10T05:02:20Z"/>
        <d v="2024-10-10T23:00:14Z"/>
        <d v="2024-10-10T18:46:38Z"/>
        <d v="2024-10-10T16:34:49Z"/>
        <d v="2024-10-10T13:16:10Z"/>
        <d v="2024-10-10T10:38:46Z"/>
        <d v="2024-10-10T09:54:15Z"/>
        <d v="2024-10-10T09:45:17Z"/>
        <d v="2024-10-10T19:38:10Z"/>
        <d v="2024-10-10T18:57:36Z"/>
        <d v="2024-10-10T18:20:45Z"/>
        <d v="2024-10-10T15:55:59Z"/>
        <d v="2024-10-10T15:31:21Z"/>
        <d v="2024-10-10T14:58:40Z"/>
        <d v="2024-10-10T13:00:47Z"/>
        <d v="2024-10-10T12:43:33Z"/>
        <d v="2024-10-10T11:08:59Z"/>
        <d v="2024-10-10T11:06:17Z"/>
        <d v="2024-10-10T10:42:24Z"/>
        <d v="2024-10-10T09:29:45Z"/>
        <d v="2024-10-10T08:31:26Z"/>
        <d v="2024-10-10T07:19:07Z"/>
        <d v="2024-10-10T05:49:51Z"/>
        <d v="2024-10-10T05:04:28Z"/>
        <d v="2024-10-10T02:08:45Z"/>
        <d v="2024-10-10T00:00:00Z"/>
        <d v="2024-10-11T23:18:51Z"/>
        <d v="2024-10-11T22:15:47Z"/>
        <d v="2024-10-11T21:40:35Z"/>
        <d v="2024-10-11T21:21:23Z"/>
        <d v="2024-10-11T21:17:15Z"/>
        <d v="2024-10-11T21:05:21Z"/>
        <d v="2024-10-11T20:46:17Z"/>
        <d v="2024-10-11T18:50:22Z"/>
        <d v="2024-10-11T18:38:27Z"/>
        <d v="2024-10-11T18:20:04Z"/>
        <d v="2024-10-11T17:33:30Z"/>
        <d v="2024-10-11T17:32:21Z"/>
        <d v="2024-10-11T17:11:37Z"/>
        <d v="2024-10-11T17:03:04Z"/>
        <d v="2024-10-11T16:46:19Z"/>
        <d v="2024-10-11T16:27:04Z"/>
        <d v="2024-10-11T16:05:53Z"/>
        <d v="2024-10-11T16:03:19Z"/>
        <d v="2024-10-11T15:53:14Z"/>
        <d v="2024-10-11T15:45:26Z"/>
        <d v="2024-10-11T15:35:18Z"/>
        <d v="2024-10-11T15:12:20Z"/>
        <d v="2024-10-11T15:12:12Z"/>
        <d v="2024-10-11T13:28:12Z"/>
        <d v="2024-10-11T12:58:33Z"/>
        <d v="2024-10-11T12:46:05Z"/>
        <d v="2024-10-11T12:26:12Z"/>
        <d v="2024-10-11T11:52:48Z"/>
        <d v="2024-10-11T11:49:15Z"/>
        <d v="2024-10-11T10:44:34Z"/>
        <d v="2024-10-11T10:40:57Z"/>
        <d v="2024-10-11T10:28:53Z"/>
        <d v="2024-10-11T10:06:39Z"/>
        <d v="2024-10-11T09:21:18Z"/>
        <d v="2024-10-11T08:51:42Z"/>
        <d v="2024-10-11T08:49:30Z"/>
        <d v="2024-10-11T08:24:27Z"/>
        <d v="2024-10-11T07:57:17Z"/>
        <d v="2024-10-11T07:29:34Z"/>
        <d v="2024-10-11T06:49:18Z"/>
        <d v="2024-10-11T06:29:37Z"/>
        <d v="2024-10-11T06:21:14Z"/>
        <d v="2024-10-11T05:59:49Z"/>
        <d v="2024-10-11T05:51:43Z"/>
        <d v="2024-10-11T05:25:31Z"/>
        <d v="2024-10-11T05:00:27Z"/>
        <d v="2024-10-11T04:14:36Z"/>
        <d v="2024-10-11T04:10:58Z"/>
        <d v="2024-10-11T03:54:16Z"/>
        <d v="2024-10-11T03:47:42Z"/>
        <d v="2024-10-11T03:33:13Z"/>
        <d v="2024-10-11T03:30:27Z"/>
        <d v="2024-10-11T03:19:15Z"/>
        <d v="2024-10-11T03:15:26Z"/>
        <d v="2024-10-11T02:22:00Z"/>
        <d v="2024-10-11T02:13:47Z"/>
        <d v="2024-10-11T02:03:03Z"/>
        <d v="2024-10-11T01:46:44Z"/>
        <d v="2024-10-11T01:39:57Z"/>
        <d v="2024-10-11T01:12:50Z"/>
        <d v="2024-10-11T01:12:48Z"/>
        <d v="2024-10-11T00:55:27Z"/>
        <d v="2024-10-11T00:18:02Z"/>
        <d v="2024-10-11T23:47:17Z"/>
        <d v="2024-10-11T22:12:00Z"/>
        <d v="2024-10-11T20:43:33Z"/>
        <d v="2024-10-11T15:42:36Z"/>
        <d v="2024-10-11T14:29:12Z"/>
        <d v="2024-10-11T14:06:58Z"/>
        <d v="2024-10-11T13:44:07Z"/>
        <d v="2024-10-11T13:29:14Z"/>
        <d v="2024-10-11T11:33:34Z"/>
        <d v="2024-10-11T10:06:02Z"/>
        <d v="2024-10-11T09:54:10Z"/>
        <d v="2024-10-11T09:39:52Z"/>
        <d v="2024-10-11T08:49:23Z"/>
        <d v="2024-10-11T08:39:33Z"/>
        <d v="2024-10-11T05:10:46Z"/>
        <d v="2024-10-11T03:30:48Z"/>
        <d v="2024-10-11T01:52:41Z"/>
        <d v="2024-10-11T00:12:15Z"/>
        <d v="2024-10-11T14:49:39Z"/>
        <d v="2024-10-11T13:20:50Z"/>
        <d v="2024-10-11T12:17:39Z"/>
        <d v="2024-10-11T11:12:03Z"/>
        <d v="2024-10-11T10:41:31Z"/>
        <d v="2024-10-11T00:29:07Z"/>
        <d v="2024-10-11T00:23:21Z"/>
        <d v="2024-10-11T21:25:04Z"/>
        <d v="2024-10-11T20:57:47Z"/>
        <d v="2024-10-11T18:13:44Z"/>
        <d v="2024-10-11T14:58:28Z"/>
        <d v="2024-10-11T05:08:13Z"/>
        <d v="2024-10-11T22:22:18Z"/>
        <d v="2024-10-11T20:28:08Z"/>
        <d v="2024-10-11T18:05:10Z"/>
        <d v="2024-10-11T17:43:30Z"/>
        <d v="2024-10-11T15:53:20Z"/>
        <d v="2024-10-11T14:29:19Z"/>
        <d v="2024-10-11T14:24:44Z"/>
        <d v="2024-10-11T13:52:23Z"/>
        <d v="2024-10-11T11:03:34Z"/>
        <d v="2024-10-11T10:55:22Z"/>
        <d v="2024-10-11T10:38:30Z"/>
        <d v="2024-10-11T10:19:24Z"/>
        <d v="2024-10-11T09:35:15Z"/>
        <d v="2024-10-11T09:11:59Z"/>
        <d v="2024-10-11T08:25:01Z"/>
        <d v="2024-10-11T08:16:57Z"/>
        <d v="2024-10-11T08:10:41Z"/>
        <d v="2024-10-11T01:19:18Z"/>
        <d v="2024-10-11T00:07:33Z"/>
        <d v="2024-10-11T02:55:00Z"/>
        <d v="2024-10-11T09:57:00Z"/>
        <d v="2024-10-11T12:47:00Z"/>
        <d v="2024-10-11T12:53:00Z"/>
        <d v="2024-10-11T13:24:00Z"/>
        <d v="2024-10-11T19:25:00Z"/>
        <d v="2024-10-11T20:45:00Z"/>
        <d v="2024-10-11T21:22:00Z"/>
        <d v="2024-10-11T22:09:00Z"/>
        <d v="2024-10-11T00:00:00Z"/>
        <d v="2024-10-13T23:42:33Z"/>
        <d v="2024-10-13T23:10:00Z"/>
        <d v="2024-10-13T22:37:35Z"/>
        <d v="2024-10-13T22:04:30Z"/>
        <d v="2024-10-13T21:18:30Z"/>
        <d v="2024-10-13T20:42:28Z"/>
        <d v="2024-10-13T20:14:45Z"/>
        <d v="2024-10-13T19:49:47Z"/>
        <d v="2024-10-13T19:22:33Z"/>
        <d v="2024-10-13T19:04:17Z"/>
        <d v="2024-10-13T18:48:16Z"/>
        <d v="2024-10-13T15:35:00Z"/>
        <d v="2024-10-13T15:21:36Z"/>
        <d v="2024-10-13T15:14:53Z"/>
        <d v="2024-10-13T14:59:49Z"/>
        <d v="2024-10-13T14:58:20Z"/>
        <d v="2024-10-13T14:34:53Z"/>
        <d v="2024-10-13T14:30:46Z"/>
        <d v="2024-10-13T14:05:13Z"/>
        <d v="2024-10-13T14:00:15Z"/>
        <d v="2024-10-13T13:49:41Z"/>
        <d v="2024-10-13T13:24:20Z"/>
        <d v="2024-10-13T13:19:12Z"/>
        <d v="2024-10-13T12:26:59Z"/>
        <d v="2024-10-13T12:19:46Z"/>
        <d v="2024-10-13T12:08:40Z"/>
        <d v="2024-10-13T11:33:52Z"/>
        <d v="2024-10-13T11:25:42Z"/>
        <d v="2024-10-13T10:08:35Z"/>
        <d v="2024-10-13T10:01:04Z"/>
        <d v="2024-10-13T09:15:27Z"/>
        <d v="2024-10-13T08:20:33Z"/>
        <d v="2024-10-13T06:49:50Z"/>
        <d v="2024-10-13T05:54:27Z"/>
        <d v="2024-10-13T04:25:18Z"/>
        <d v="2024-10-13T04:04:39Z"/>
        <d v="2024-10-13T03:00:20Z"/>
        <d v="2024-10-13T02:52:57Z"/>
        <d v="2024-10-13T02:16:13Z"/>
        <d v="2024-10-13T00:49:14Z"/>
        <d v="2024-10-13T00:06:30Z"/>
        <d v="2024-10-12T23:50:43Z"/>
        <d v="2024-10-12T22:54:25Z"/>
        <d v="2024-10-12T22:15:11Z"/>
        <d v="2024-10-12T21:46:53Z"/>
        <d v="2024-10-12T20:49:37Z"/>
        <d v="2024-10-12T19:44:11Z"/>
        <d v="2024-10-12T19:35:42Z"/>
        <d v="2024-10-12T18:17:33Z"/>
        <d v="2024-10-12T18:02:32Z"/>
        <d v="2024-10-12T17:44:24Z"/>
        <d v="2024-10-12T17:42:47Z"/>
        <d v="2024-10-12T17:26:54Z"/>
        <d v="2024-10-12T17:21:23Z"/>
        <d v="2024-10-12T17:13:04Z"/>
        <d v="2024-10-12T16:35:07Z"/>
        <d v="2024-10-12T15:38:17Z"/>
        <d v="2024-10-12T15:17:35Z"/>
        <d v="2024-10-12T14:40:09Z"/>
        <d v="2024-10-12T14:18:21Z"/>
        <d v="2024-10-12T14:05:42Z"/>
        <d v="2024-10-12T13:50:26Z"/>
        <d v="2024-10-12T13:37:51Z"/>
        <d v="2024-10-12T13:30:07Z"/>
        <d v="2024-10-12T13:22:43Z"/>
        <d v="2024-10-12T13:08:35Z"/>
        <d v="2024-10-12T13:02:45Z"/>
        <d v="2024-10-12T12:42:28Z"/>
        <d v="2024-10-12T12:23:17Z"/>
        <d v="2024-10-12T12:12:09Z"/>
        <d v="2024-10-12T11:53:34Z"/>
        <d v="2024-10-12T11:17:55Z"/>
        <d v="2024-10-12T10:44:13Z"/>
        <d v="2024-10-12T10:28:53Z"/>
        <d v="2024-10-12T10:01:07Z"/>
        <d v="2024-10-12T09:52:16Z"/>
        <d v="2024-10-12T09:30:42Z"/>
        <d v="2024-10-12T09:30:18Z"/>
        <d v="2024-10-12T08:48:19Z"/>
        <d v="2024-10-12T08:15:25Z"/>
        <d v="2024-10-12T07:19:33Z"/>
        <d v="2024-10-12T07:09:29Z"/>
        <d v="2024-10-12T04:45:30Z"/>
        <d v="2024-10-12T02:19:54Z"/>
        <d v="2024-10-12T01:55:02Z"/>
        <d v="2024-10-12T01:29:43Z"/>
        <d v="2024-10-12T00:23:45Z"/>
        <d v="2024-10-13T23:14:55Z"/>
        <d v="2024-10-13T22:16:40Z"/>
        <d v="2024-10-13T21:02:54Z"/>
        <d v="2024-10-13T20:48:07Z"/>
        <d v="2024-10-13T14:58:40Z"/>
        <d v="2024-10-13T11:46:50Z"/>
        <d v="2024-10-13T09:26:37Z"/>
        <d v="2024-10-13T08:53:09Z"/>
        <d v="2024-10-13T06:53:16Z"/>
        <d v="2024-10-13T03:08:30Z"/>
        <d v="2024-10-13T01:16:44Z"/>
        <d v="2024-10-12T23:38:02Z"/>
        <d v="2024-10-12T22:41:34Z"/>
        <d v="2024-10-12T21:16:15Z"/>
        <d v="2024-10-12T15:38:01Z"/>
        <d v="2024-10-12T13:51:06Z"/>
        <d v="2024-10-12T12:33:36Z"/>
        <d v="2024-10-12T10:57:07Z"/>
        <d v="2024-10-12T09:44:31Z"/>
        <d v="2024-10-12T09:15:41Z"/>
        <d v="2024-10-12T08:42:05Z"/>
        <d v="2024-10-12T03:42:39Z"/>
        <d v="2024-10-12T03:29:17Z"/>
        <d v="2024-10-12T02:53:11Z"/>
        <d v="2024-10-13T16:35:29Z"/>
        <d v="2024-10-13T15:21:52Z"/>
        <d v="2024-10-13T14:00:22Z"/>
        <d v="2024-10-13T13:32:15Z"/>
        <d v="2024-10-13T13:21:47Z"/>
        <d v="2024-10-12T21:16:04Z"/>
        <d v="2024-10-12T18:38:06Z"/>
        <d v="2024-10-12T14:29:06Z"/>
        <d v="2024-10-12T02:54:11Z"/>
        <d v="2024-10-12T02:40:15Z"/>
        <d v="2024-10-12T00:20:18Z"/>
        <d v="2024-10-13T16:38:47Z"/>
        <d v="2024-10-13T02:12:24Z"/>
        <d v="2024-10-13T01:11:37Z"/>
        <d v="2024-10-12T19:38:58Z"/>
        <d v="2024-10-12T19:03:59Z"/>
        <d v="2024-10-12T15:32:06Z"/>
        <d v="2024-10-12T11:05:26Z"/>
        <d v="2024-10-12T09:38:59Z"/>
        <d v="2024-10-12T08:26:33Z"/>
        <d v="2024-10-13T22:45:39Z"/>
        <d v="2024-10-13T22:25:54Z"/>
        <d v="2024-10-13T18:06:34Z"/>
        <d v="2024-10-13T16:54:09Z"/>
        <d v="2024-10-13T16:49:07Z"/>
        <d v="2024-10-13T14:59:03Z"/>
        <d v="2024-10-13T14:14:29Z"/>
        <d v="2024-10-13T12:22:38Z"/>
        <d v="2024-10-13T12:14:42Z"/>
        <d v="2024-10-13T10:35:19Z"/>
        <d v="2024-10-13T10:20:49Z"/>
        <d v="2024-10-13T09:55:32Z"/>
        <d v="2024-10-13T09:44:47Z"/>
        <d v="2024-10-13T08:33:24Z"/>
        <d v="2024-10-13T08:19:53Z"/>
        <d v="2024-10-13T08:13:51Z"/>
        <d v="2024-10-13T05:24:29Z"/>
        <d v="2024-10-13T05:22:06Z"/>
        <d v="2024-10-13T03:46:54Z"/>
        <d v="2024-10-13T03:10:52Z"/>
        <d v="2024-10-12T21:08:57Z"/>
        <d v="2024-10-12T20:01:48Z"/>
        <d v="2024-10-12T18:24:26Z"/>
        <d v="2024-10-12T16:13:18Z"/>
        <d v="2024-10-12T15:26:56Z"/>
        <d v="2024-10-12T15:06:41Z"/>
        <d v="2024-10-12T12:56:13Z"/>
        <d v="2024-10-12T12:54:05Z"/>
        <d v="2024-10-12T10:27:21Z"/>
        <d v="2024-10-12T07:21:08Z"/>
        <d v="2024-10-12T06:47:38Z"/>
        <d v="2024-10-12T05:29:07Z"/>
        <d v="2024-10-13T00:00:00Z"/>
        <d v="2024-10-12T00:00:00Z"/>
        <d v="2024-10-14T23:37:21Z"/>
        <d v="2024-10-14T23:33:23Z"/>
        <d v="2024-10-14T23:25:45Z"/>
        <d v="2024-10-14T23:13:32Z"/>
        <d v="2024-10-14T23:09:49Z"/>
        <d v="2024-10-14T23:01:58Z"/>
        <d v="2024-10-14T22:48:53Z"/>
        <d v="2024-10-14T22:27:25Z"/>
        <d v="2024-10-14T22:15:13Z"/>
        <d v="2024-10-14T22:02:50Z"/>
        <d v="2024-10-14T21:58:30Z"/>
        <d v="2024-10-14T21:34:41Z"/>
        <d v="2024-10-14T21:13:15Z"/>
        <d v="2024-10-14T21:07:52Z"/>
        <d v="2024-10-14T19:37:31Z"/>
        <d v="2024-10-14T19:35:00Z"/>
        <d v="2024-10-14T19:19:54Z"/>
        <d v="2024-10-14T19:19:11Z"/>
        <d v="2024-10-14T19:03:17Z"/>
        <d v="2024-10-14T18:57:19Z"/>
        <d v="2024-10-14T18:48:28Z"/>
        <d v="2024-10-14T18:30:24Z"/>
        <d v="2024-10-14T18:28:25Z"/>
        <d v="2024-10-14T18:10:11Z"/>
        <d v="2024-10-14T18:09:43Z"/>
        <d v="2024-10-14T17:54:36Z"/>
        <d v="2024-10-14T17:40:52Z"/>
        <d v="2024-10-14T17:37:09Z"/>
        <d v="2024-10-14T17:22:06Z"/>
        <d v="2024-10-14T17:16:09Z"/>
        <d v="2024-10-14T17:06:43Z"/>
        <d v="2024-10-14T16:49:14Z"/>
        <d v="2024-10-14T16:43:53Z"/>
        <d v="2024-10-14T16:25:15Z"/>
        <d v="2024-10-14T16:06:07Z"/>
        <d v="2024-10-14T16:02:31Z"/>
        <d v="2024-10-14T12:43:20Z"/>
        <d v="2024-10-14T12:42:49Z"/>
        <d v="2024-10-14T12:06:26Z"/>
        <d v="2024-10-14T11:37:14Z"/>
        <d v="2024-10-14T11:24:32Z"/>
        <d v="2024-10-14T11:12:10Z"/>
        <d v="2024-10-14T11:09:03Z"/>
        <d v="2024-10-14T10:47:21Z"/>
        <d v="2024-10-14T10:34:22Z"/>
        <d v="2024-10-14T10:34:13Z"/>
        <d v="2024-10-14T09:25:30Z"/>
        <d v="2024-10-14T07:28:33Z"/>
        <d v="2024-10-14T07:04:43Z"/>
        <d v="2024-10-14T06:56:10Z"/>
        <d v="2024-10-14T06:37:37Z"/>
        <d v="2024-10-14T04:42:32Z"/>
        <d v="2024-10-14T03:51:22Z"/>
        <d v="2024-10-14T01:41:06Z"/>
        <d v="2024-10-14T01:38:59Z"/>
        <d v="2024-10-14T01:24:32Z"/>
        <d v="2024-10-14T23:23:46Z"/>
        <d v="2024-10-14T21:44:41Z"/>
        <d v="2024-10-14T19:30:50Z"/>
        <d v="2024-10-14T17:29:54Z"/>
        <d v="2024-10-14T17:09:25Z"/>
        <d v="2024-10-14T16:01:09Z"/>
        <d v="2024-10-14T14:24:38Z"/>
        <d v="2024-10-14T12:13:42Z"/>
        <d v="2024-10-14T11:31:27Z"/>
        <d v="2024-10-14T10:33:06Z"/>
        <d v="2024-10-14T10:22:56Z"/>
        <d v="2024-10-14T09:54:48Z"/>
        <d v="2024-10-14T00:49:57Z"/>
        <d v="2024-10-14T15:57:17Z"/>
        <d v="2024-10-14T14:45:04Z"/>
        <d v="2024-10-14T14:27:51Z"/>
        <d v="2024-10-14T13:41:55Z"/>
        <d v="2024-10-14T10:00:30Z"/>
        <d v="2024-10-14T09:42:30Z"/>
        <d v="2024-10-14T08:47:07Z"/>
        <d v="2024-10-14T08:34:14Z"/>
        <d v="2024-10-14T04:44:21Z"/>
        <d v="2024-10-14T21:44:32Z"/>
        <d v="2024-10-14T18:31:13Z"/>
        <d v="2024-10-14T15:07:39Z"/>
        <d v="2024-10-14T10:23:04Z"/>
        <d v="2024-10-14T08:18:24Z"/>
        <d v="2024-10-14T00:12:30Z"/>
        <d v="2024-10-14T23:50:57Z"/>
        <d v="2024-10-14T19:15:32Z"/>
        <d v="2024-10-14T18:43:47Z"/>
        <d v="2024-10-14T18:03:35Z"/>
        <d v="2024-10-14T17:53:11Z"/>
        <d v="2024-10-14T17:15:28Z"/>
        <d v="2024-10-14T16:55:30Z"/>
        <d v="2024-10-14T16:54:02Z"/>
        <d v="2024-10-14T16:13:43Z"/>
        <d v="2024-10-14T15:23:01Z"/>
        <d v="2024-10-14T14:00:55Z"/>
        <d v="2024-10-14T13:30:55Z"/>
        <d v="2024-10-14T13:06:40Z"/>
        <d v="2024-10-14T11:53:46Z"/>
        <d v="2024-10-14T09:32:38Z"/>
        <d v="2024-10-14T08:50:34Z"/>
        <d v="2024-10-14T07:12:02Z"/>
        <d v="2024-10-14T06:58:17Z"/>
        <d v="2024-10-14T06:45:35Z"/>
        <d v="2024-10-14T06:27:31Z"/>
        <d v="2024-10-14T06:11:52Z"/>
        <d v="2024-10-14T05:12:15Z"/>
        <d v="2024-10-14T03:24:57Z"/>
        <d v="2024-10-14T02:31:54Z"/>
        <d v="2024-10-14T01:25:44Z"/>
        <d v="2024-10-14T00:01:19Z"/>
        <d v="2024-10-14T00:40:00Z"/>
        <d v="2024-10-14T02:21:00Z"/>
        <d v="2024-10-14T10:39:00Z"/>
        <d v="2024-10-14T13:22:00Z"/>
        <d v="2024-10-14T13:38:00Z"/>
        <d v="2024-10-14T14:29:00Z"/>
        <d v="2024-10-14T17:25:00Z"/>
        <d v="2024-10-14T17:41:00Z"/>
        <d v="2024-10-14T17:50:00Z"/>
        <d v="2024-10-14T20:33:00Z"/>
        <d v="2024-10-14T20:53:00Z"/>
        <d v="2024-10-14T21:06:00Z"/>
        <d v="2024-10-14T21:57:00Z"/>
        <d v="2024-10-14T23:06:00Z"/>
        <d v="2024-10-14T23:20:00Z"/>
        <d v="2024-10-14T00:00:00Z"/>
        <d v="2024-10-15T23:51:23Z"/>
        <d v="2024-10-15T23:39:17Z"/>
        <d v="2024-10-15T23:22:18Z"/>
        <d v="2024-10-15T23:05:56Z"/>
        <d v="2024-10-15T22:52:30Z"/>
        <d v="2024-10-15T22:28:46Z"/>
        <d v="2024-10-15T22:00:53Z"/>
        <d v="2024-10-15T21:34:12Z"/>
        <d v="2024-10-15T21:24:48Z"/>
        <d v="2024-10-15T21:07:39Z"/>
        <d v="2024-10-15T20:55:30Z"/>
        <d v="2024-10-15T20:40:43Z"/>
        <d v="2024-10-15T20:30:03Z"/>
        <d v="2024-10-15T20:18:57Z"/>
        <d v="2024-10-15T19:57:47Z"/>
        <d v="2024-10-15T19:40:11Z"/>
        <d v="2024-10-15T19:13:41Z"/>
        <d v="2024-10-15T18:31:26Z"/>
        <d v="2024-10-15T18:19:38Z"/>
        <d v="2024-10-15T18:06:46Z"/>
        <d v="2024-10-15T17:53:56Z"/>
        <d v="2024-10-15T17:40:52Z"/>
        <d v="2024-10-15T17:09:15Z"/>
        <d v="2024-10-15T16:26:10Z"/>
        <d v="2024-10-15T16:12:15Z"/>
        <d v="2024-10-15T15:57:36Z"/>
        <d v="2024-10-15T15:42:27Z"/>
        <d v="2024-10-15T15:21:14Z"/>
        <d v="2024-10-15T15:05:32Z"/>
        <d v="2024-10-15T14:18:31Z"/>
        <d v="2024-10-15T14:03:11Z"/>
        <d v="2024-10-15T13:52:11Z"/>
        <d v="2024-10-15T13:31:59Z"/>
        <d v="2024-10-15T13:18:12Z"/>
        <d v="2024-10-15T12:55:29Z"/>
        <d v="2024-10-15T12:20:04Z"/>
        <d v="2024-10-15T12:03:38Z"/>
        <d v="2024-10-15T11:20:09Z"/>
        <d v="2024-10-15T10:57:16Z"/>
        <d v="2024-10-15T10:15:32Z"/>
        <d v="2024-10-15T09:52:20Z"/>
        <d v="2024-10-15T08:53:53Z"/>
        <d v="2024-10-15T08:39:11Z"/>
        <d v="2024-10-15T08:19:51Z"/>
        <d v="2024-10-15T08:02:35Z"/>
        <d v="2024-10-15T06:53:13Z"/>
        <d v="2024-10-15T06:09:26Z"/>
        <d v="2024-10-15T05:17:23Z"/>
        <d v="2024-10-15T04:46:22Z"/>
        <d v="2024-10-15T03:08:45Z"/>
        <d v="2024-10-15T00:41:19Z"/>
        <d v="2024-10-15T22:31:56Z"/>
        <d v="2024-10-15T22:14:11Z"/>
        <d v="2024-10-15T21:53:38Z"/>
        <d v="2024-10-15T19:32:26Z"/>
        <d v="2024-10-15T18:04:55Z"/>
        <d v="2024-10-15T16:42:00Z"/>
        <d v="2024-10-15T16:15:07Z"/>
        <d v="2024-10-15T15:47:08Z"/>
        <d v="2024-10-15T15:09:13Z"/>
        <d v="2024-10-15T14:54:29Z"/>
        <d v="2024-10-15T14:29:29Z"/>
        <d v="2024-10-15T14:09:08Z"/>
        <d v="2024-10-15T13:43:21Z"/>
        <d v="2024-10-15T13:28:00Z"/>
        <d v="2024-10-15T11:49:53Z"/>
        <d v="2024-10-15T11:12:11Z"/>
        <d v="2024-10-15T10:19:14Z"/>
        <d v="2024-10-15T10:07:04Z"/>
        <d v="2024-10-15T09:29:50Z"/>
        <d v="2024-10-15T06:56:56Z"/>
        <d v="2024-10-15T05:36:19Z"/>
        <d v="2024-10-15T18:34:47Z"/>
        <d v="2024-10-15T16:06:30Z"/>
        <d v="2024-10-15T20:29:38Z"/>
        <d v="2024-10-15T20:23:55Z"/>
        <d v="2024-10-15T19:37:34Z"/>
        <d v="2024-10-15T15:36:39Z"/>
        <d v="2024-10-15T12:15:42Z"/>
        <d v="2024-10-15T09:13:29Z"/>
        <d v="2024-10-15T23:36:35Z"/>
        <d v="2024-10-15T23:24:08Z"/>
        <d v="2024-10-15T22:05:21Z"/>
        <d v="2024-10-15T21:44:31Z"/>
        <d v="2024-10-15T20:42:31Z"/>
        <d v="2024-10-15T18:18:38Z"/>
        <d v="2024-10-15T18:04:19Z"/>
        <d v="2024-10-15T17:13:40Z"/>
        <d v="2024-10-15T16:54:55Z"/>
        <d v="2024-10-15T16:05:17Z"/>
        <d v="2024-10-15T14:18:25Z"/>
        <d v="2024-10-15T13:44:01Z"/>
        <d v="2024-10-15T13:21:53Z"/>
        <d v="2024-10-15T11:02:41Z"/>
        <d v="2024-10-15T10:13:15Z"/>
        <d v="2024-10-15T07:40:47Z"/>
        <d v="2024-10-15T06:26:16Z"/>
        <d v="2024-10-15T06:05:19Z"/>
        <d v="2024-10-15T08:03:00Z"/>
        <d v="2024-10-15T10:02:00Z"/>
        <d v="2024-10-15T10:04:00Z"/>
        <d v="2024-10-15T10:36:00Z"/>
        <d v="2024-10-15T12:32:00Z"/>
        <d v="2024-10-15T18:29:00Z"/>
        <d v="2024-10-15T19:18:00Z"/>
        <d v="2024-10-15T19:53:00Z"/>
        <d v="2024-10-15T21:42:00Z"/>
        <d v="2024-10-15T23:10:00Z"/>
        <d v="2024-10-15T23:17:00Z"/>
        <d v="2024-10-15T23:28:00Z"/>
        <d v="2024-10-15T23:43:00Z"/>
        <d v="2024-10-15T00:00:00Z"/>
        <d v="2024-10-16T22:00:37Z"/>
        <d v="2024-10-16T21:36:55Z"/>
        <d v="2024-10-16T21:15:20Z"/>
        <d v="2024-10-16T20:15:33Z"/>
        <d v="2024-10-16T19:16:56Z"/>
        <d v="2024-10-16T18:42:15Z"/>
        <d v="2024-10-16T18:22:03Z"/>
        <d v="2024-10-16T17:59:49Z"/>
        <d v="2024-10-16T17:36:50Z"/>
        <d v="2024-10-16T17:31:28Z"/>
        <d v="2024-10-16T17:20:15Z"/>
        <d v="2024-10-16T17:19:52Z"/>
        <d v="2024-10-16T17:01:15Z"/>
        <d v="2024-10-16T17:01:14Z"/>
        <d v="2024-10-16T16:20:20Z"/>
        <d v="2024-10-16T16:17:54Z"/>
        <d v="2024-10-16T15:47:13Z"/>
        <d v="2024-10-16T15:28:28Z"/>
        <d v="2024-10-16T14:55:14Z"/>
        <d v="2024-10-16T14:34:41Z"/>
        <d v="2024-10-16T14:29:39Z"/>
        <d v="2024-10-16T13:36:53Z"/>
        <d v="2024-10-16T12:03:45Z"/>
        <d v="2024-10-16T11:47:29Z"/>
        <d v="2024-10-16T10:56:54Z"/>
        <d v="2024-10-16T09:05:03Z"/>
        <d v="2024-10-16T08:32:15Z"/>
        <d v="2024-10-16T05:44:39Z"/>
        <d v="2024-10-16T05:36:21Z"/>
        <d v="2024-10-16T05:22:41Z"/>
        <d v="2024-10-16T04:55:15Z"/>
        <d v="2024-10-16T04:39:30Z"/>
        <d v="2024-10-16T04:15:20Z"/>
        <d v="2024-10-16T03:52:47Z"/>
        <d v="2024-10-16T03:34:47Z"/>
        <d v="2024-10-16T02:54:08Z"/>
        <d v="2024-10-16T02:34:10Z"/>
        <d v="2024-10-16T00:57:45Z"/>
        <d v="2024-10-16T00:40:45Z"/>
        <d v="2024-10-16T00:15:22Z"/>
        <d v="2024-10-16T20:22:50Z"/>
        <d v="2024-10-16T17:26:31Z"/>
        <d v="2024-10-16T16:36:35Z"/>
        <d v="2024-10-16T16:03:44Z"/>
        <d v="2024-10-16T15:43:31Z"/>
        <d v="2024-10-16T15:21:22Z"/>
        <d v="2024-10-16T13:12:38Z"/>
        <d v="2024-10-16T12:53:59Z"/>
        <d v="2024-10-16T11:33:02Z"/>
        <d v="2024-10-16T08:24:27Z"/>
        <d v="2024-10-16T07:34:56Z"/>
        <d v="2024-10-16T05:27:06Z"/>
        <d v="2024-10-16T02:12:12Z"/>
        <d v="2024-10-16T01:48:34Z"/>
        <d v="2024-10-16T18:17:28Z"/>
        <d v="2024-10-16T14:19:43Z"/>
        <d v="2024-10-16T09:17:43Z"/>
        <d v="2024-10-16T21:07:51Z"/>
        <d v="2024-10-16T20:08:48Z"/>
        <d v="2024-10-16T18:50:43Z"/>
        <d v="2024-10-16T09:17:50Z"/>
        <d v="2024-10-16T09:13:53Z"/>
        <d v="2024-10-16T07:41:46Z"/>
        <d v="2024-10-16T04:37:51Z"/>
        <d v="2024-10-16T21:26:16Z"/>
        <d v="2024-10-16T21:12:45Z"/>
        <d v="2024-10-16T19:16:35Z"/>
        <d v="2024-10-16T18:35:05Z"/>
        <d v="2024-10-16T18:28:58Z"/>
        <d v="2024-10-16T18:02:49Z"/>
        <d v="2024-10-16T17:09:28Z"/>
        <d v="2024-10-16T11:28:55Z"/>
        <d v="2024-10-16T11:11:38Z"/>
        <d v="2024-10-16T10:50:14Z"/>
        <d v="2024-10-16T10:07:08Z"/>
        <d v="2024-10-16T09:20:49Z"/>
        <d v="2024-10-16T08:07:41Z"/>
        <d v="2024-10-16T06:59:05Z"/>
        <d v="2024-10-16T02:36:38Z"/>
        <d v="2024-10-16T00:00:00Z"/>
        <d v="2024-10-17T23:39:20Z"/>
        <d v="2024-10-17T23:20:02Z"/>
        <d v="2024-10-17T22:53:41Z"/>
        <d v="2024-10-17T22:53:25Z"/>
        <d v="2024-10-17T21:10:55Z"/>
        <d v="2024-10-17T20:11:32Z"/>
        <d v="2024-10-17T19:42:53Z"/>
        <d v="2024-10-17T19:32:37Z"/>
        <d v="2024-10-17T19:28:37Z"/>
        <d v="2024-10-17T19:07:13Z"/>
        <d v="2024-10-17T19:06:30Z"/>
        <d v="2024-10-17T18:48:03Z"/>
        <d v="2024-10-17T18:43:55Z"/>
        <d v="2024-10-17T18:17:24Z"/>
        <d v="2024-10-17T18:13:25Z"/>
        <d v="2024-10-17T17:24:21Z"/>
        <d v="2024-10-17T17:22:47Z"/>
        <d v="2024-10-17T17:02:20Z"/>
        <d v="2024-10-17T17:02:01Z"/>
        <d v="2024-10-17T16:45:21Z"/>
        <d v="2024-10-17T16:20:32Z"/>
        <d v="2024-10-17T16:04:55Z"/>
        <d v="2024-10-17T16:03:59Z"/>
        <d v="2024-10-17T15:48:47Z"/>
        <d v="2024-10-17T15:45:48Z"/>
        <d v="2024-10-17T15:14:10Z"/>
        <d v="2024-10-17T15:08:48Z"/>
        <d v="2024-10-17T13:09:52Z"/>
        <d v="2024-10-17T12:40:10Z"/>
        <d v="2024-10-17T12:27:40Z"/>
        <d v="2024-10-17T12:21:21Z"/>
        <d v="2024-10-17T11:57:17Z"/>
        <d v="2024-10-17T11:51:47Z"/>
        <d v="2024-10-17T11:40:09Z"/>
        <d v="2024-10-17T11:27:45Z"/>
        <d v="2024-10-17T11:11:18Z"/>
        <d v="2024-10-17T11:09:16Z"/>
        <d v="2024-10-17T10:42:19Z"/>
        <d v="2024-10-17T10:28:32Z"/>
        <d v="2024-10-17T10:22:50Z"/>
        <d v="2024-10-17T09:15:51Z"/>
        <d v="2024-10-17T09:15:27Z"/>
        <d v="2024-10-17T09:01:27Z"/>
        <d v="2024-10-17T08:40:52Z"/>
        <d v="2024-10-17T07:54:46Z"/>
        <d v="2024-10-17T07:08:02Z"/>
        <d v="2024-10-17T06:59:25Z"/>
        <d v="2024-10-17T06:31:06Z"/>
        <d v="2024-10-17T06:23:02Z"/>
        <d v="2024-10-17T04:54:04Z"/>
        <d v="2024-10-17T03:52:38Z"/>
        <d v="2024-10-17T03:44:05Z"/>
        <d v="2024-10-17T03:14:37Z"/>
        <d v="2024-10-17T02:52:45Z"/>
        <d v="2024-10-17T02:50:25Z"/>
        <d v="2024-10-17T02:12:16Z"/>
        <d v="2024-10-17T01:51:41Z"/>
        <d v="2024-10-17T01:41:54Z"/>
        <d v="2024-10-17T00:31:24Z"/>
        <d v="2024-10-17T23:09:30Z"/>
        <d v="2024-10-17T22:36:42Z"/>
        <d v="2024-10-17T22:05:22Z"/>
        <d v="2024-10-17T18:31:15Z"/>
        <d v="2024-10-17T18:05:19Z"/>
        <d v="2024-10-17T17:38:36Z"/>
        <d v="2024-10-17T17:21:48Z"/>
        <d v="2024-10-17T16:38:18Z"/>
        <d v="2024-10-17T13:20:56Z"/>
        <d v="2024-10-17T12:58:35Z"/>
        <d v="2024-10-17T11:53:44Z"/>
        <d v="2024-10-17T11:16:38Z"/>
        <d v="2024-10-17T10:24:37Z"/>
        <d v="2024-10-17T08:02:42Z"/>
        <d v="2024-10-17T04:06:30Z"/>
        <d v="2024-10-17T03:39:56Z"/>
        <d v="2024-10-17T02:18:29Z"/>
        <d v="2024-10-17T00:20:31Z"/>
        <d v="2024-10-17T22:59:07Z"/>
        <d v="2024-10-17T19:26:22Z"/>
        <d v="2024-10-17T17:58:34Z"/>
        <d v="2024-10-17T16:48:26Z"/>
        <d v="2024-10-17T10:51:49Z"/>
        <d v="2024-10-17T04:28:44Z"/>
        <d v="2024-10-17T00:29:56Z"/>
        <d v="2024-10-17T12:32:22Z"/>
        <d v="2024-10-17T11:46:56Z"/>
        <d v="2024-10-17T02:16:47Z"/>
        <d v="2024-10-17T23:52:31Z"/>
        <d v="2024-10-17T21:13:06Z"/>
        <d v="2024-10-17T20:46:22Z"/>
        <d v="2024-10-17T19:20:36Z"/>
        <d v="2024-10-17T18:52:07Z"/>
        <d v="2024-10-17T18:04:20Z"/>
        <d v="2024-10-17T18:00:41Z"/>
        <d v="2024-10-17T17:42:03Z"/>
        <d v="2024-10-17T17:21:59Z"/>
        <d v="2024-10-17T17:08:26Z"/>
        <d v="2024-10-17T16:42:46Z"/>
        <d v="2024-10-17T12:20:02Z"/>
        <d v="2024-10-17T11:25:58Z"/>
        <d v="2024-10-17T08:46:33Z"/>
        <d v="2024-10-17T07:47:36Z"/>
        <d v="2024-10-17T07:30:15Z"/>
        <d v="2024-10-17T07:07:06Z"/>
        <d v="2024-10-17T05:16:23Z"/>
        <d v="2024-10-17T04:22:54Z"/>
        <d v="2024-10-17T03:05:59Z"/>
        <d v="2024-10-17T00:24:57Z"/>
        <d v="2024-10-17T00:00:00Z"/>
        <d v="2024-10-18T23:58:21Z"/>
        <d v="2024-10-18T23:35:33Z"/>
        <d v="2024-10-18T22:17:35Z"/>
        <d v="2024-10-18T22:05:02Z"/>
        <d v="2024-10-18T21:38:44Z"/>
        <d v="2024-10-18T21:33:32Z"/>
        <d v="2024-10-18T21:25:18Z"/>
        <d v="2024-10-18T21:11:09Z"/>
        <d v="2024-10-18T21:01:22Z"/>
        <d v="2024-10-18T19:58:48Z"/>
        <d v="2024-10-18T19:51:31Z"/>
        <d v="2024-10-18T19:42:20Z"/>
        <d v="2024-10-18T19:22:45Z"/>
        <d v="2024-10-18T19:13:36Z"/>
        <d v="2024-10-18T18:43:14Z"/>
        <d v="2024-10-18T18:33:06Z"/>
        <d v="2024-10-18T18:23:30Z"/>
        <d v="2024-10-18T18:07:54Z"/>
        <d v="2024-10-18T17:56:09Z"/>
        <d v="2024-10-18T17:48:19Z"/>
        <d v="2024-10-18T17:35:46Z"/>
        <d v="2024-10-18T17:33:00Z"/>
        <d v="2024-10-18T17:17:30Z"/>
        <d v="2024-10-18T16:56:14Z"/>
        <d v="2024-10-18T16:39:40Z"/>
        <d v="2024-10-18T16:23:10Z"/>
        <d v="2024-10-18T15:33:19Z"/>
        <d v="2024-10-18T14:00:03Z"/>
        <d v="2024-10-18T13:27:27Z"/>
        <d v="2024-10-18T13:17:29Z"/>
        <d v="2024-10-18T12:47:14Z"/>
        <d v="2024-10-18T12:27:36Z"/>
        <d v="2024-10-18T12:12:05Z"/>
        <d v="2024-10-18T11:59:34Z"/>
        <d v="2024-10-18T11:45:02Z"/>
        <d v="2024-10-18T11:29:02Z"/>
        <d v="2024-10-18T11:11:48Z"/>
        <d v="2024-10-18T10:37:46Z"/>
        <d v="2024-10-18T10:16:09Z"/>
        <d v="2024-10-18T09:10:42Z"/>
        <d v="2024-10-18T08:49:14Z"/>
        <d v="2024-10-18T06:24:14Z"/>
        <d v="2024-10-18T06:06:50Z"/>
        <d v="2024-10-18T00:50:59Z"/>
        <d v="2024-10-18T00:22:00Z"/>
        <d v="2024-10-18T00:15:46Z"/>
        <d v="2024-10-18T00:01:41Z"/>
        <d v="2024-10-18T22:21:30Z"/>
        <d v="2024-10-18T20:52:46Z"/>
        <d v="2024-10-18T20:34:03Z"/>
        <d v="2024-10-18T19:10:35Z"/>
        <d v="2024-10-18T17:41:06Z"/>
        <d v="2024-10-18T17:23:43Z"/>
        <d v="2024-10-18T12:35:50Z"/>
        <d v="2024-10-18T12:14:41Z"/>
        <d v="2024-10-18T12:02:30Z"/>
        <d v="2024-10-18T11:49:05Z"/>
        <d v="2024-10-18T10:23:04Z"/>
        <d v="2024-10-18T09:59:07Z"/>
        <d v="2024-10-18T09:45:57Z"/>
        <d v="2024-10-18T09:28:28Z"/>
        <d v="2024-10-18T09:01:04Z"/>
        <d v="2024-10-18T08:43:52Z"/>
        <d v="2024-10-18T08:19:09Z"/>
        <d v="2024-10-18T20:59:38Z"/>
        <d v="2024-10-18T09:26:16Z"/>
        <d v="2024-10-18T16:57:57Z"/>
        <d v="2024-10-18T15:44:20Z"/>
        <d v="2024-10-18T11:22:39Z"/>
        <d v="2024-10-18T10:34:49Z"/>
        <d v="2024-10-18T10:02:04Z"/>
        <d v="2024-10-18T05:14:37Z"/>
        <d v="2024-10-18T19:36:23Z"/>
        <d v="2024-10-18T18:49:36Z"/>
        <d v="2024-10-18T18:29:09Z"/>
        <d v="2024-10-18T17:16:18Z"/>
        <d v="2024-10-18T17:06:19Z"/>
        <d v="2024-10-18T16:37:48Z"/>
        <d v="2024-10-18T16:00:11Z"/>
        <d v="2024-10-18T14:28:46Z"/>
        <d v="2024-10-18T14:14:02Z"/>
        <d v="2024-10-18T14:03:06Z"/>
        <d v="2024-10-18T13:08:45Z"/>
        <d v="2024-10-18T12:50:08Z"/>
        <d v="2024-10-18T11:44:51Z"/>
        <d v="2024-10-18T11:43:38Z"/>
        <d v="2024-10-18T11:19:00Z"/>
        <d v="2024-10-18T05:07:12Z"/>
        <d v="2024-10-18T05:03:08Z"/>
        <d v="2024-10-18T04:41:34Z"/>
        <d v="2024-10-18T04:39:28Z"/>
        <d v="2024-10-18T02:15:05Z"/>
        <d v="2024-10-18T00:09:00Z"/>
        <d v="2024-10-18T01:52:00Z"/>
        <d v="2024-10-18T01:55:00Z"/>
        <d v="2024-10-18T03:02:00Z"/>
        <d v="2024-10-18T03:14:00Z"/>
        <d v="2024-10-18T03:34:00Z"/>
        <d v="2024-10-18T05:29:00Z"/>
        <d v="2024-10-18T07:41:00Z"/>
        <d v="2024-10-18T12:43:00Z"/>
        <d v="2024-10-18T13:34:00Z"/>
        <d v="2024-10-18T15:57:00Z"/>
        <d v="2024-10-18T18:00:00Z"/>
        <d v="2024-10-18T18:27:00Z"/>
        <d v="2024-10-18T18:28:00Z"/>
        <d v="2024-10-18T19:35:00Z"/>
        <d v="2024-10-18T23:04:00Z"/>
        <d v="2024-10-18T23:23:00Z"/>
        <d v="2024-10-18T23:49:00Z"/>
        <d v="2024-10-18T00:00:00Z"/>
        <d v="2024-10-19T22:38:53Z"/>
        <d v="2024-10-19T20:16:15Z"/>
        <d v="2024-10-19T20:03:28Z"/>
        <d v="2024-10-19T19:23:09Z"/>
        <d v="2024-10-19T19:11:12Z"/>
        <d v="2024-10-19T18:57:25Z"/>
        <d v="2024-10-19T18:48:06Z"/>
        <d v="2024-10-19T18:29:52Z"/>
        <d v="2024-10-19T18:11:52Z"/>
        <d v="2024-10-19T17:45:31Z"/>
        <d v="2024-10-19T17:29:40Z"/>
        <d v="2024-10-19T17:06:36Z"/>
        <d v="2024-10-19T16:51:59Z"/>
        <d v="2024-10-19T16:38:46Z"/>
        <d v="2024-10-19T16:36:32Z"/>
        <d v="2024-10-19T16:23:00Z"/>
        <d v="2024-10-19T16:06:19Z"/>
        <d v="2024-10-19T15:59:44Z"/>
        <d v="2024-10-19T15:49:22Z"/>
        <d v="2024-10-19T14:57:36Z"/>
        <d v="2024-10-19T14:31:55Z"/>
        <d v="2024-10-19T14:30:22Z"/>
        <d v="2024-10-19T14:19:53Z"/>
        <d v="2024-10-19T14:08:08Z"/>
        <d v="2024-10-19T14:07:22Z"/>
        <d v="2024-10-19T13:57:20Z"/>
        <d v="2024-10-19T13:38:39Z"/>
        <d v="2024-10-19T13:18:56Z"/>
        <d v="2024-10-19T12:45:56Z"/>
        <d v="2024-10-19T12:24:27Z"/>
        <d v="2024-10-19T11:57:32Z"/>
        <d v="2024-10-19T11:42:32Z"/>
        <d v="2024-10-19T11:28:28Z"/>
        <d v="2024-10-19T11:21:49Z"/>
        <d v="2024-10-19T11:14:31Z"/>
        <d v="2024-10-19T10:56:16Z"/>
        <d v="2024-10-19T10:44:11Z"/>
        <d v="2024-10-19T10:27:11Z"/>
        <d v="2024-10-19T09:34:25Z"/>
        <d v="2024-10-19T09:22:29Z"/>
        <d v="2024-10-19T08:52:35Z"/>
        <d v="2024-10-19T06:23:37Z"/>
        <d v="2024-10-19T06:19:24Z"/>
        <d v="2024-10-19T05:54:55Z"/>
        <d v="2024-10-19T05:13:52Z"/>
        <d v="2024-10-19T04:15:14Z"/>
        <d v="2024-10-19T03:33:22Z"/>
        <d v="2024-10-19T03:23:17Z"/>
        <d v="2024-10-19T03:04:32Z"/>
        <d v="2024-10-19T03:02:40Z"/>
        <d v="2024-10-19T02:21:54Z"/>
        <d v="2024-10-19T01:46:50Z"/>
        <d v="2024-10-19T00:42:00Z"/>
        <d v="2024-10-19T00:13:09Z"/>
        <d v="2024-10-19T23:24:50Z"/>
        <d v="2024-10-19T20:45:12Z"/>
        <d v="2024-10-19T20:06:45Z"/>
        <d v="2024-10-19T14:00:47Z"/>
        <d v="2024-10-19T13:48:51Z"/>
        <d v="2024-10-19T13:36:44Z"/>
        <d v="2024-10-19T13:18:59Z"/>
        <d v="2024-10-19T12:50:08Z"/>
        <d v="2024-10-19T12:28:52Z"/>
        <d v="2024-10-19T12:13:54Z"/>
        <d v="2024-10-19T09:55:46Z"/>
        <d v="2024-10-19T06:40:41Z"/>
        <d v="2024-10-19T04:19:42Z"/>
        <d v="2024-10-19T03:53:48Z"/>
        <d v="2024-10-19T22:28:12Z"/>
        <d v="2024-10-19T10:41:23Z"/>
        <d v="2024-10-19T02:32:58Z"/>
        <d v="2024-10-19T01:15:28Z"/>
        <d v="2024-10-19T21:24:54Z"/>
        <d v="2024-10-19T20:57:37Z"/>
        <d v="2024-10-19T16:10:56Z"/>
        <d v="2024-10-19T13:18:53Z"/>
        <d v="2024-10-19T09:37:57Z"/>
        <d v="2024-10-19T05:55:50Z"/>
        <d v="2024-10-19T04:59:47Z"/>
        <d v="2024-10-19T19:20:17Z"/>
        <d v="2024-10-19T18:11:30Z"/>
        <d v="2024-10-19T17:26:51Z"/>
        <d v="2024-10-19T16:19:32Z"/>
        <d v="2024-10-19T15:01:34Z"/>
        <d v="2024-10-19T14:55:14Z"/>
        <d v="2024-10-19T13:11:13Z"/>
        <d v="2024-10-19T11:44:40Z"/>
        <d v="2024-10-19T10:00:54Z"/>
        <d v="2024-10-19T09:20:25Z"/>
        <d v="2024-10-19T08:16:57Z"/>
        <d v="2024-10-19T06:00:35Z"/>
        <d v="2024-10-19T05:26:19Z"/>
        <d v="2024-10-19T04:36:54Z"/>
        <d v="2024-10-19T03:02:02Z"/>
        <d v="2024-10-19T02:20:41Z"/>
        <d v="2024-10-19T02:13:00Z"/>
        <d v="2024-10-19T11:10:00Z"/>
        <d v="2024-10-19T14:40:00Z"/>
        <d v="2024-10-19T14:41:00Z"/>
        <d v="2024-10-19T15:09:00Z"/>
        <d v="2024-10-19T15:14:00Z"/>
        <d v="2024-10-19T17:14:00Z"/>
        <d v="2024-10-19T18:24:00Z"/>
        <d v="2024-10-19T18:34:00Z"/>
        <d v="2024-10-19T19:54:00Z"/>
        <d v="2024-10-19T21:35:00Z"/>
        <d v="2024-10-19T00:00:00Z"/>
        <d v="2024-10-20T22:13:23Z"/>
        <d v="2024-10-20T21:09:50Z"/>
        <d v="2024-10-20T20:47:06Z"/>
        <d v="2024-10-20T20:08:42Z"/>
        <d v="2024-10-20T19:45:58Z"/>
        <d v="2024-10-20T19:22:58Z"/>
        <d v="2024-10-20T19:20:02Z"/>
        <d v="2024-10-20T17:33:16Z"/>
        <d v="2024-10-20T16:58:29Z"/>
        <d v="2024-10-20T16:40:04Z"/>
        <d v="2024-10-20T16:06:49Z"/>
        <d v="2024-10-20T15:56:27Z"/>
        <d v="2024-10-20T15:30:22Z"/>
        <d v="2024-10-20T15:26:44Z"/>
        <d v="2024-10-20T15:14:05Z"/>
        <d v="2024-10-20T14:57:47Z"/>
        <d v="2024-10-20T14:55:41Z"/>
        <d v="2024-10-20T14:40:27Z"/>
        <d v="2024-10-20T14:38:13Z"/>
        <d v="2024-10-20T14:20:43Z"/>
        <d v="2024-10-20T14:16:34Z"/>
        <d v="2024-10-20T12:57:02Z"/>
        <d v="2024-10-20T12:40:29Z"/>
        <d v="2024-10-20T12:33:51Z"/>
        <d v="2024-10-20T11:42:35Z"/>
        <d v="2024-10-20T11:37:24Z"/>
        <d v="2024-10-20T11:28:18Z"/>
        <d v="2024-10-20T11:21:34Z"/>
        <d v="2024-10-20T11:07:04Z"/>
        <d v="2024-10-20T11:03:34Z"/>
        <d v="2024-10-20T10:32:33Z"/>
        <d v="2024-10-20T10:16:33Z"/>
        <d v="2024-10-20T10:01:45Z"/>
        <d v="2024-10-20T09:50:37Z"/>
        <d v="2024-10-20T09:45:33Z"/>
        <d v="2024-10-20T09:28:12Z"/>
        <d v="2024-10-20T09:23:51Z"/>
        <d v="2024-10-20T09:04:22Z"/>
        <d v="2024-10-20T08:39:38Z"/>
        <d v="2024-10-20T08:04:39Z"/>
        <d v="2024-10-20T07:50:23Z"/>
        <d v="2024-10-20T07:46:38Z"/>
        <d v="2024-10-20T07:25:07Z"/>
        <d v="2024-10-20T05:58:05Z"/>
        <d v="2024-10-20T05:51:41Z"/>
        <d v="2024-10-20T05:26:46Z"/>
        <d v="2024-10-20T04:49:27Z"/>
        <d v="2024-10-20T04:47:24Z"/>
        <d v="2024-10-20T04:03:08Z"/>
        <d v="2024-10-20T03:34:22Z"/>
        <d v="2024-10-20T03:15:58Z"/>
        <d v="2024-10-20T00:24:24Z"/>
        <d v="2024-10-20T00:15:02Z"/>
        <d v="2024-10-20T20:42:33Z"/>
        <d v="2024-10-20T20:18:51Z"/>
        <d v="2024-10-20T15:07:13Z"/>
        <d v="2024-10-20T12:42:37Z"/>
        <d v="2024-10-20T11:35:34Z"/>
        <d v="2024-10-20T00:44:08Z"/>
        <d v="2024-10-20T16:04:03Z"/>
        <d v="2024-10-20T14:51:18Z"/>
        <d v="2024-10-20T13:46:42Z"/>
        <d v="2024-10-20T08:46:30Z"/>
        <d v="2024-10-20T02:11:03Z"/>
        <d v="2024-10-20T16:57:38Z"/>
        <d v="2024-10-20T10:03:43Z"/>
        <d v="2024-10-20T00:15:22Z"/>
        <d v="2024-10-20T23:56:46Z"/>
        <d v="2024-10-20T21:34:26Z"/>
        <d v="2024-10-20T16:29:15Z"/>
        <d v="2024-10-20T15:16:28Z"/>
        <d v="2024-10-20T14:52:41Z"/>
        <d v="2024-10-20T14:15:53Z"/>
        <d v="2024-10-20T14:12:41Z"/>
        <d v="2024-10-20T13:59:24Z"/>
        <d v="2024-10-20T13:48:02Z"/>
        <d v="2024-10-20T13:08:07Z"/>
        <d v="2024-10-20T13:04:52Z"/>
        <d v="2024-10-20T12:03:21Z"/>
        <d v="2024-10-20T11:07:16Z"/>
        <d v="2024-10-20T11:04:17Z"/>
        <d v="2024-10-20T10:02:28Z"/>
        <d v="2024-10-20T09:42:03Z"/>
        <d v="2024-10-20T09:41:52Z"/>
        <d v="2024-10-20T09:14:53Z"/>
        <d v="2024-10-20T01:52:00Z"/>
        <d v="2024-10-20T06:35:00Z"/>
        <d v="2024-10-20T07:17:00Z"/>
        <d v="2024-10-20T14:20:00Z"/>
        <d v="2024-10-20T15:46:00Z"/>
        <d v="2024-10-20T16:47:00Z"/>
        <d v="2024-10-20T00:00:00Z"/>
        <d v="2024-10-21T23:08:22Z"/>
        <d v="2024-10-21T22:42:17Z"/>
        <d v="2024-10-21T22:21:49Z"/>
        <d v="2024-10-21T22:05:39Z"/>
        <d v="2024-10-21T21:59:36Z"/>
        <d v="2024-10-21T21:31:00Z"/>
        <d v="2024-10-21T21:16:04Z"/>
        <d v="2024-10-21T21:06:20Z"/>
        <d v="2024-10-21T20:46:47Z"/>
        <d v="2024-10-21T20:41:40Z"/>
        <d v="2024-10-21T20:23:01Z"/>
        <d v="2024-10-21T20:00:01Z"/>
        <d v="2024-10-21T19:51:06Z"/>
        <d v="2024-10-21T19:48:47Z"/>
        <d v="2024-10-21T19:29:51Z"/>
        <d v="2024-10-21T19:26:21Z"/>
        <d v="2024-10-21T19:04:21Z"/>
        <d v="2024-10-21T19:02:02Z"/>
        <d v="2024-10-21T18:06:44Z"/>
        <d v="2024-10-21T18:00:35Z"/>
        <d v="2024-10-21T17:58:27Z"/>
        <d v="2024-10-21T17:44:14Z"/>
        <d v="2024-10-21T17:17:32Z"/>
        <d v="2024-10-21T16:41:14Z"/>
        <d v="2024-10-21T16:36:01Z"/>
        <d v="2024-10-21T14:37:13Z"/>
        <d v="2024-10-21T13:57:30Z"/>
        <d v="2024-10-21T13:23:45Z"/>
        <d v="2024-10-21T13:12:58Z"/>
        <d v="2024-10-21T11:52:42Z"/>
        <d v="2024-10-21T10:33:52Z"/>
        <d v="2024-10-21T09:41:33Z"/>
        <d v="2024-10-21T09:32:05Z"/>
        <d v="2024-10-21T07:25:33Z"/>
        <d v="2024-10-21T07:06:29Z"/>
        <d v="2024-10-21T06:56:41Z"/>
        <d v="2024-10-21T06:38:11Z"/>
        <d v="2024-10-21T06:36:16Z"/>
        <d v="2024-10-21T06:22:05Z"/>
        <d v="2024-10-21T06:09:44Z"/>
        <d v="2024-10-21T06:00:03Z"/>
        <d v="2024-10-21T05:42:52Z"/>
        <d v="2024-10-21T03:10:58Z"/>
        <d v="2024-10-21T01:43:40Z"/>
        <d v="2024-10-21T00:36:35Z"/>
        <d v="2024-10-21T00:02:28Z"/>
        <d v="2024-10-21T22:40:38Z"/>
        <d v="2024-10-21T21:19:52Z"/>
        <d v="2024-10-21T20:53:45Z"/>
        <d v="2024-10-21T19:40:58Z"/>
        <d v="2024-10-21T19:11:13Z"/>
        <d v="2024-10-21T18:19:17Z"/>
        <d v="2024-10-21T17:32:42Z"/>
        <d v="2024-10-21T17:02:28Z"/>
        <d v="2024-10-21T16:17:21Z"/>
        <d v="2024-10-21T14:06:02Z"/>
        <d v="2024-10-21T12:53:41Z"/>
        <d v="2024-10-21T11:15:13Z"/>
        <d v="2024-10-21T11:02:30Z"/>
        <d v="2024-10-21T09:29:01Z"/>
        <d v="2024-10-21T08:26:10Z"/>
        <d v="2024-10-21T02:01:03Z"/>
        <d v="2024-10-21T01:08:03Z"/>
        <d v="2024-10-21T11:59:19Z"/>
        <d v="2024-10-21T22:13:47Z"/>
        <d v="2024-10-21T18:05:14Z"/>
        <d v="2024-10-21T15:23:34Z"/>
        <d v="2024-10-21T14:40:32Z"/>
        <d v="2024-10-21T12:17:46Z"/>
        <d v="2024-10-21T11:42:24Z"/>
        <d v="2024-10-21T11:08:11Z"/>
        <d v="2024-10-21T10:12:07Z"/>
        <d v="2024-10-21T02:58:46Z"/>
        <d v="2024-10-21T17:27:26Z"/>
        <d v="2024-10-21T16:50:23Z"/>
        <d v="2024-10-21T16:37:13Z"/>
        <d v="2024-10-21T16:35:36Z"/>
        <d v="2024-10-21T16:02:35Z"/>
        <d v="2024-10-21T14:25:40Z"/>
        <d v="2024-10-21T14:11:44Z"/>
        <d v="2024-10-21T14:08:55Z"/>
        <d v="2024-10-21T13:01:10Z"/>
        <d v="2024-10-21T12:52:36Z"/>
        <d v="2024-10-21T12:36:11Z"/>
        <d v="2024-10-21T12:15:04Z"/>
        <d v="2024-10-21T10:41:48Z"/>
        <d v="2024-10-21T10:27:34Z"/>
        <d v="2024-10-21T09:49:47Z"/>
        <d v="2024-10-21T09:05:09Z"/>
        <d v="2024-10-21T08:16:53Z"/>
        <d v="2024-10-21T07:52:22Z"/>
        <d v="2024-10-21T07:36:34Z"/>
        <d v="2024-10-21T07:28:31Z"/>
        <d v="2024-10-21T05:20:24Z"/>
        <d v="2024-10-21T04:50:34Z"/>
        <d v="2024-10-21T03:49:46Z"/>
        <d v="2024-10-21T03:48:26Z"/>
        <d v="2024-10-21T03:15:33Z"/>
        <d v="2024-10-21T03:11:54Z"/>
        <d v="2024-10-21T00:11:00Z"/>
        <d v="2024-10-21T01:14:00Z"/>
        <d v="2024-10-21T03:07:00Z"/>
        <d v="2024-10-21T10:16:00Z"/>
        <d v="2024-10-21T12:24:00Z"/>
        <d v="2024-10-21T14:27:00Z"/>
        <d v="2024-10-21T14:54:00Z"/>
        <d v="2024-10-21T15:13:00Z"/>
        <d v="2024-10-21T17:09:00Z"/>
        <d v="2024-10-21T19:07:00Z"/>
        <d v="2024-10-21T19:40:00Z"/>
        <d v="2024-10-21T20:34:00Z"/>
        <d v="2024-10-21T00:00:00Z"/>
        <d v="2024-10-22T23:41:04Z"/>
        <d v="2024-10-22T23:21:52Z"/>
        <d v="2024-10-22T22:18:18Z"/>
        <d v="2024-10-22T21:51:18Z"/>
        <d v="2024-10-22T20:48:10Z"/>
        <d v="2024-10-22T20:32:17Z"/>
        <d v="2024-10-22T20:28:10Z"/>
        <d v="2024-10-22T20:09:50Z"/>
        <d v="2024-10-22T20:03:21Z"/>
        <d v="2024-10-22T19:50:56Z"/>
        <d v="2024-10-22T19:48:47Z"/>
        <d v="2024-10-22T19:06:19Z"/>
        <d v="2024-10-22T18:46:58Z"/>
        <d v="2024-10-22T18:10:58Z"/>
        <d v="2024-10-22T17:59:19Z"/>
        <d v="2024-10-22T17:58:43Z"/>
        <d v="2024-10-22T17:37:40Z"/>
        <d v="2024-10-22T17:21:44Z"/>
        <d v="2024-10-22T17:16:03Z"/>
        <d v="2024-10-22T17:06:08Z"/>
        <d v="2024-10-22T16:40:01Z"/>
        <d v="2024-10-22T16:21:19Z"/>
        <d v="2024-10-22T16:05:19Z"/>
        <d v="2024-10-22T15:54:15Z"/>
        <d v="2024-10-22T15:03:32Z"/>
        <d v="2024-10-22T14:51:30Z"/>
        <d v="2024-10-22T14:16:18Z"/>
        <d v="2024-10-22T14:11:16Z"/>
        <d v="2024-10-22T13:58:01Z"/>
        <d v="2024-10-22T13:34:30Z"/>
        <d v="2024-10-22T13:17:08Z"/>
        <d v="2024-10-22T12:03:00Z"/>
        <d v="2024-10-22T11:20:44Z"/>
        <d v="2024-10-22T11:12:39Z"/>
        <d v="2024-10-22T10:57:02Z"/>
        <d v="2024-10-22T10:55:16Z"/>
        <d v="2024-10-22T09:41:43Z"/>
        <d v="2024-10-22T09:27:26Z"/>
        <d v="2024-10-22T09:05:23Z"/>
        <d v="2024-10-22T08:09:34Z"/>
        <d v="2024-10-22T06:57:43Z"/>
        <d v="2024-10-22T06:05:32Z"/>
        <d v="2024-10-22T04:48:31Z"/>
        <d v="2024-10-22T04:43:59Z"/>
        <d v="2024-10-22T03:42:52Z"/>
        <d v="2024-10-22T02:52:32Z"/>
        <d v="2024-10-22T02:20:45Z"/>
        <d v="2024-10-22T02:01:37Z"/>
        <d v="2024-10-22T01:54:12Z"/>
        <d v="2024-10-22T00:28:41Z"/>
        <d v="2024-10-22T20:49:56Z"/>
        <d v="2024-10-22T20:04:09Z"/>
        <d v="2024-10-22T19:14:28Z"/>
        <d v="2024-10-22T17:36:30Z"/>
        <d v="2024-10-22T17:00:24Z"/>
        <d v="2024-10-22T16:43:23Z"/>
        <d v="2024-10-22T16:38:33Z"/>
        <d v="2024-10-22T16:26:05Z"/>
        <d v="2024-10-22T15:15:27Z"/>
        <d v="2024-10-22T15:00:57Z"/>
        <d v="2024-10-22T14:04:36Z"/>
        <d v="2024-10-22T13:47:32Z"/>
        <d v="2024-10-22T13:21:19Z"/>
        <d v="2024-10-22T13:04:36Z"/>
        <d v="2024-10-22T12:38:36Z"/>
        <d v="2024-10-22T12:14:34Z"/>
        <d v="2024-10-22T11:33:43Z"/>
        <d v="2024-10-22T11:22:33Z"/>
        <d v="2024-10-22T11:05:32Z"/>
        <d v="2024-10-22T05:54:01Z"/>
        <d v="2024-10-22T05:34:39Z"/>
        <d v="2024-10-22T03:10:40Z"/>
        <d v="2024-10-22T09:50:34Z"/>
        <d v="2024-10-22T04:20:33Z"/>
        <d v="2024-10-22T03:02:56Z"/>
        <d v="2024-10-22T23:13:07Z"/>
        <d v="2024-10-22T18:57:32Z"/>
        <d v="2024-10-22T18:36:04Z"/>
        <d v="2024-10-22T13:23:42Z"/>
        <d v="2024-10-22T13:08:55Z"/>
        <d v="2024-10-22T06:04:35Z"/>
        <d v="2024-10-22T22:13:21Z"/>
        <d v="2024-10-22T20:14:41Z"/>
        <d v="2024-10-22T19:58:28Z"/>
        <d v="2024-10-22T19:42:58Z"/>
        <d v="2024-10-22T19:18:48Z"/>
        <d v="2024-10-22T16:52:57Z"/>
        <d v="2024-10-22T16:44:21Z"/>
        <d v="2024-10-22T16:15:07Z"/>
        <d v="2024-10-22T15:18:01Z"/>
        <d v="2024-10-22T14:54:30Z"/>
        <d v="2024-10-22T11:19:00Z"/>
        <d v="2024-10-22T09:50:47Z"/>
        <d v="2024-10-22T09:04:32Z"/>
        <d v="2024-10-22T08:49:08Z"/>
        <d v="2024-10-22T08:35:51Z"/>
        <d v="2024-10-22T06:55:03Z"/>
        <d v="2024-10-22T06:16:25Z"/>
        <d v="2024-10-22T04:01:34Z"/>
        <d v="2024-10-22T03:43:39Z"/>
        <d v="2024-10-22T03:43:38Z"/>
        <d v="2024-10-22T05:11:00Z"/>
        <d v="2024-10-22T06:15:00Z"/>
        <d v="2024-10-22T12:32:00Z"/>
        <d v="2024-10-22T13:22:00Z"/>
        <d v="2024-10-22T13:28:00Z"/>
        <d v="2024-10-22T15:19:00Z"/>
        <d v="2024-10-22T15:47:00Z"/>
        <d v="2024-10-22T17:02:00Z"/>
        <d v="2024-10-22T17:04:00Z"/>
        <d v="2024-10-22T19:46:00Z"/>
        <d v="2024-10-22T20:47:00Z"/>
        <d v="2024-10-22T20:50:00Z"/>
        <d v="2024-10-22T23:40:00Z"/>
        <d v="2024-10-22T00:00:00Z"/>
        <d v="2024-10-23T23:46:43Z"/>
        <d v="2024-10-23T23:25:20Z"/>
        <d v="2024-10-23T22:49:26Z"/>
        <d v="2024-10-23T22:49:01Z"/>
        <d v="2024-10-23T22:27:33Z"/>
        <d v="2024-10-23T22:06:22Z"/>
        <d v="2024-10-23T21:57:26Z"/>
        <d v="2024-10-23T21:23:37Z"/>
        <d v="2024-10-23T20:06:09Z"/>
        <d v="2024-10-23T19:47:39Z"/>
        <d v="2024-10-23T19:19:36Z"/>
        <d v="2024-10-23T19:05:23Z"/>
        <d v="2024-10-23T19:03:31Z"/>
        <d v="2024-10-23T18:44:43Z"/>
        <d v="2024-10-23T18:07:35Z"/>
        <d v="2024-10-23T17:46:12Z"/>
        <d v="2024-10-23T17:27:26Z"/>
        <d v="2024-10-23T17:16:42Z"/>
        <d v="2024-10-23T16:48:08Z"/>
        <d v="2024-10-23T16:30:17Z"/>
        <d v="2024-10-23T16:19:51Z"/>
        <d v="2024-10-23T16:16:56Z"/>
        <d v="2024-10-23T16:01:05Z"/>
        <d v="2024-10-23T15:36:52Z"/>
        <d v="2024-10-23T14:53:21Z"/>
        <d v="2024-10-23T14:31:28Z"/>
        <d v="2024-10-23T14:18:30Z"/>
        <d v="2024-10-23T13:58:04Z"/>
        <d v="2024-10-23T13:53:53Z"/>
        <d v="2024-10-23T13:43:39Z"/>
        <d v="2024-10-23T12:51:11Z"/>
        <d v="2024-10-23T12:36:46Z"/>
        <d v="2024-10-23T12:32:14Z"/>
        <d v="2024-10-23T12:21:33Z"/>
        <d v="2024-10-23T11:00:49Z"/>
        <d v="2024-10-23T10:27:25Z"/>
        <d v="2024-10-23T07:28:43Z"/>
        <d v="2024-10-23T07:10:23Z"/>
        <d v="2024-10-23T05:45:35Z"/>
        <d v="2024-10-23T05:32:33Z"/>
        <d v="2024-10-23T02:28:34Z"/>
        <d v="2024-10-23T02:08:54Z"/>
        <d v="2024-10-23T01:16:44Z"/>
        <d v="2024-10-23T00:31:37Z"/>
        <d v="2024-10-23T00:14:03Z"/>
        <d v="2024-10-23T23:55:33Z"/>
        <d v="2024-10-23T22:54:27Z"/>
        <d v="2024-10-23T22:32:28Z"/>
        <d v="2024-10-23T21:10:42Z"/>
        <d v="2024-10-23T20:25:07Z"/>
        <d v="2024-10-23T19:31:04Z"/>
        <d v="2024-10-23T19:10:20Z"/>
        <d v="2024-10-23T18:47:23Z"/>
        <d v="2024-10-23T18:14:45Z"/>
        <d v="2024-10-23T18:03:09Z"/>
        <d v="2024-10-23T17:34:14Z"/>
        <d v="2024-10-23T17:19:35Z"/>
        <d v="2024-10-23T17:09:48Z"/>
        <d v="2024-10-23T16:55:01Z"/>
        <d v="2024-10-23T16:46:48Z"/>
        <d v="2024-10-23T16:31:32Z"/>
        <d v="2024-10-23T16:07:17Z"/>
        <d v="2024-10-23T15:37:05Z"/>
        <d v="2024-10-23T13:11:00Z"/>
        <d v="2024-10-23T12:53:22Z"/>
        <d v="2024-10-23T12:41:21Z"/>
        <d v="2024-10-23T07:11:53Z"/>
        <d v="2024-10-23T06:51:04Z"/>
        <d v="2024-10-23T05:40:59Z"/>
        <d v="2024-10-23T02:10:56Z"/>
        <d v="2024-10-23T01:01:00Z"/>
        <d v="2024-10-23T00:28:57Z"/>
        <d v="2024-10-23T00:12:27Z"/>
        <d v="2024-10-23T20:10:04Z"/>
        <d v="2024-10-23T18:57:03Z"/>
        <d v="2024-10-23T18:26:31Z"/>
        <d v="2024-10-23T18:07:07Z"/>
        <d v="2024-10-23T14:02:32Z"/>
        <d v="2024-10-23T11:50:13Z"/>
        <d v="2024-10-23T11:38:40Z"/>
        <d v="2024-10-23T02:17:31Z"/>
        <d v="2024-10-23T00:08:18Z"/>
        <d v="2024-10-23T21:41:50Z"/>
        <d v="2024-10-23T17:15:51Z"/>
        <d v="2024-10-23T13:09:26Z"/>
        <d v="2024-10-23T12:54:08Z"/>
        <d v="2024-10-23T12:34:34Z"/>
        <d v="2024-10-23T12:28:04Z"/>
        <d v="2024-10-23T10:33:36Z"/>
        <d v="2024-10-23T10:05:41Z"/>
        <d v="2024-10-23T09:36:47Z"/>
        <d v="2024-10-23T08:54:03Z"/>
        <d v="2024-10-23T05:38:13Z"/>
        <d v="2024-10-23T07:19:37Z"/>
        <d v="2024-10-23T07:05:38Z"/>
        <d v="2024-10-23T04:31:36Z"/>
        <d v="2024-10-23T03:51:43Z"/>
        <d v="2024-10-23T03:48:23Z"/>
        <d v="2024-10-23T00:46:38Z"/>
        <d v="2024-10-23T04:55:00Z"/>
        <d v="2024-10-23T06:21:00Z"/>
        <d v="2024-10-23T06:55:00Z"/>
        <d v="2024-10-23T08:38:00Z"/>
        <d v="2024-10-23T08:47:00Z"/>
        <d v="2024-10-23T10:35:00Z"/>
        <d v="2024-10-23T10:47:00Z"/>
        <d v="2024-10-23T11:30:00Z"/>
        <d v="2024-10-23T12:17:00Z"/>
        <d v="2024-10-23T12:23:00Z"/>
        <d v="2024-10-23T12:27:00Z"/>
        <d v="2024-10-23T12:33:00Z"/>
        <d v="2024-10-23T15:00:00Z"/>
        <d v="2024-10-23T15:53:00Z"/>
        <d v="2024-10-23T16:52:00Z"/>
        <d v="2024-10-23T17:36:00Z"/>
        <d v="2024-10-23T18:21:00Z"/>
        <d v="2024-10-23T19:57:00Z"/>
        <d v="2024-10-23T20:09:00Z"/>
        <d v="2024-10-23T20:55:00Z"/>
        <d v="2024-10-23T21:31:00Z"/>
        <d v="2024-10-23T21:35:00Z"/>
        <d v="2024-10-23T21:54:00Z"/>
        <d v="2024-10-23T22:05:00Z"/>
        <d v="2024-10-23T00:00:00Z"/>
        <d v="2024-10-24T23:41:28Z"/>
        <d v="2024-10-24T21:49:38Z"/>
        <d v="2024-10-24T21:31:14Z"/>
        <d v="2024-10-24T20:54:11Z"/>
        <d v="2024-10-24T19:39:25Z"/>
        <d v="2024-10-24T19:22:17Z"/>
        <d v="2024-10-24T19:01:44Z"/>
        <d v="2024-10-24T18:59:03Z"/>
        <d v="2024-10-24T18:41:12Z"/>
        <d v="2024-10-24T18:34:53Z"/>
        <d v="2024-10-24T17:40:40Z"/>
        <d v="2024-10-24T17:25:35Z"/>
        <d v="2024-10-24T17:06:50Z"/>
        <d v="2024-10-24T15:59:36Z"/>
        <d v="2024-10-24T15:28:16Z"/>
        <d v="2024-10-24T15:18:29Z"/>
        <d v="2024-10-24T15:06:05Z"/>
        <d v="2024-10-24T14:43:46Z"/>
        <d v="2024-10-24T14:18:33Z"/>
        <d v="2024-10-24T14:07:06Z"/>
        <d v="2024-10-24T12:57:19Z"/>
        <d v="2024-10-24T12:48:34Z"/>
        <d v="2024-10-24T12:05:20Z"/>
        <d v="2024-10-24T12:03:56Z"/>
        <d v="2024-10-24T11:05:49Z"/>
        <d v="2024-10-24T09:52:54Z"/>
        <d v="2024-10-24T09:21:37Z"/>
        <d v="2024-10-24T08:44:52Z"/>
        <d v="2024-10-24T08:01:49Z"/>
        <d v="2024-10-24T07:50:52Z"/>
        <d v="2024-10-24T07:10:54Z"/>
        <d v="2024-10-24T05:46:22Z"/>
        <d v="2024-10-24T05:40:25Z"/>
        <d v="2024-10-24T05:00:11Z"/>
        <d v="2024-10-24T04:38:48Z"/>
        <d v="2024-10-24T03:19:21Z"/>
        <d v="2024-10-24T03:08:48Z"/>
        <d v="2024-10-24T02:46:45Z"/>
        <d v="2024-10-24T02:18:06Z"/>
        <d v="2024-10-24T01:52:25Z"/>
        <d v="2024-10-24T01:51:55Z"/>
        <d v="2024-10-24T01:10:18Z"/>
        <d v="2024-10-24T00:46:46Z"/>
        <d v="2024-10-24T00:45:15Z"/>
        <d v="2024-10-24T00:29:07Z"/>
        <d v="2024-10-24T00:20:30Z"/>
        <d v="2024-10-24T23:52:15Z"/>
        <d v="2024-10-24T19:44:34Z"/>
        <d v="2024-10-24T19:33:10Z"/>
        <d v="2024-10-24T18:50:12Z"/>
        <d v="2024-10-24T17:06:06Z"/>
        <d v="2024-10-24T15:39:58Z"/>
        <d v="2024-10-24T15:18:28Z"/>
        <d v="2024-10-24T15:03:42Z"/>
        <d v="2024-10-24T14:26:26Z"/>
        <d v="2024-10-24T13:32:37Z"/>
        <d v="2024-10-24T10:00:26Z"/>
        <d v="2024-10-24T08:59:17Z"/>
        <d v="2024-10-24T08:30:46Z"/>
        <d v="2024-10-24T06:56:25Z"/>
        <d v="2024-10-24T06:35:13Z"/>
        <d v="2024-10-24T04:38:39Z"/>
        <d v="2024-10-24T03:20:19Z"/>
        <d v="2024-10-24T00:15:58Z"/>
        <d v="2024-10-24T23:22:20Z"/>
        <d v="2024-10-24T20:29:42Z"/>
        <d v="2024-10-24T20:18:29Z"/>
        <d v="2024-10-24T16:56:57Z"/>
        <d v="2024-10-24T21:21:46Z"/>
        <d v="2024-10-24T19:30:41Z"/>
        <d v="2024-10-24T17:25:33Z"/>
        <d v="2024-10-24T13:40:06Z"/>
        <d v="2024-10-24T10:15:50Z"/>
        <d v="2024-10-24T03:29:00Z"/>
        <d v="2024-10-24T03:35:00Z"/>
        <d v="2024-10-24T07:43:00Z"/>
        <d v="2024-10-24T08:13:00Z"/>
        <d v="2024-10-24T08:48:00Z"/>
        <d v="2024-10-24T09:04:00Z"/>
        <d v="2024-10-24T11:24:00Z"/>
        <d v="2024-10-24T12:16:00Z"/>
        <d v="2024-10-24T16:29:00Z"/>
        <d v="2024-10-24T19:36:00Z"/>
        <d v="2024-10-24T19:50:00Z"/>
        <d v="2024-10-24T19:52:00Z"/>
        <d v="2024-10-24T19:59:00Z"/>
        <d v="2024-10-24T20:10:00Z"/>
        <d v="2024-10-24T20:20:00Z"/>
        <d v="2024-10-24T20:27:00Z"/>
        <d v="2024-10-24T20:32:00Z"/>
        <d v="2024-10-24T21:18:00Z"/>
        <d v="2024-10-24T23:01:00Z"/>
        <d v="2024-10-24T00:00:00Z"/>
        <d v="2024-10-27T21:05:48Z"/>
        <d v="2024-10-27T20:20:21Z"/>
        <d v="2024-10-27T20:08:57Z"/>
        <d v="2024-10-27T19:54:52Z"/>
        <d v="2024-10-27T19:43:30Z"/>
        <d v="2024-10-27T19:32:29Z"/>
        <d v="2024-10-27T19:17:11Z"/>
        <d v="2024-10-27T18:21:09Z"/>
        <d v="2024-10-27T17:05:11Z"/>
        <d v="2024-10-27T16:44:56Z"/>
        <d v="2024-10-27T16:32:55Z"/>
        <d v="2024-10-27T16:14:21Z"/>
        <d v="2024-10-27T15:53:08Z"/>
        <d v="2024-10-27T15:44:17Z"/>
        <d v="2024-10-27T15:32:31Z"/>
        <d v="2024-10-27T15:12:56Z"/>
        <d v="2024-10-27T14:52:42Z"/>
        <d v="2024-10-27T14:37:26Z"/>
        <d v="2024-10-27T14:19:01Z"/>
        <d v="2024-10-27T14:09:06Z"/>
        <d v="2024-10-27T13:55:42Z"/>
        <d v="2024-10-27T13:44:22Z"/>
        <d v="2024-10-27T13:30:22Z"/>
        <d v="2024-10-27T13:18:23Z"/>
        <d v="2024-10-27T13:09:39Z"/>
        <d v="2024-10-27T12:56:00Z"/>
        <d v="2024-10-27T12:38:42Z"/>
        <d v="2024-10-27T11:17:33Z"/>
        <d v="2024-10-27T23:50:30Z"/>
        <d v="2024-10-27T14:58:40Z"/>
        <d v="2024-10-27T14:35:01Z"/>
        <d v="2024-10-27T12:22:02Z"/>
        <d v="2024-10-27T10:34:21Z"/>
        <d v="2024-10-27T08:31:21Z"/>
        <d v="2024-10-27T07:36:41Z"/>
        <d v="2024-10-27T23:39:28Z"/>
        <d v="2024-10-27T21:54:36Z"/>
        <d v="2024-10-27T17:55:51Z"/>
        <d v="2024-10-27T17:15:56Z"/>
        <d v="2024-10-27T19:33:44Z"/>
        <d v="2024-10-27T18:23:47Z"/>
        <d v="2024-10-27T13:36:18Z"/>
        <d v="2024-10-27T10:44:52Z"/>
        <d v="2024-10-27T10:40:59Z"/>
        <d v="2024-10-27T09:03:38Z"/>
        <d v="2024-10-27T08:58:29Z"/>
        <d v="2024-10-27T22:13:03Z"/>
        <d v="2024-10-27T17:09:47Z"/>
        <d v="2024-10-27T17:09:34Z"/>
        <d v="2024-10-27T16:50:25Z"/>
        <d v="2024-10-27T15:31:22Z"/>
        <d v="2024-10-27T15:04:07Z"/>
        <d v="2024-10-27T14:47:52Z"/>
        <d v="2024-10-27T13:29:20Z"/>
        <d v="2024-10-27T12:11:18Z"/>
        <d v="2024-10-27T12:05:09Z"/>
        <d v="2024-10-27T11:07:22Z"/>
        <d v="2024-10-27T10:49:44Z"/>
        <d v="2024-10-27T07:18:21Z"/>
        <d v="2024-10-27T06:32:02Z"/>
        <d v="2024-10-27T06:22:05Z"/>
        <d v="2024-10-27T06:03:48Z"/>
        <d v="2024-10-27T05:06:38Z"/>
        <d v="2024-10-27T03:59:51Z"/>
        <d v="2024-10-27T03:37:09Z"/>
        <d v="2024-10-27T02:49:21Z"/>
        <d v="2024-10-27T02:39:14Z"/>
        <d v="2024-10-27T00:14:17Z"/>
        <d v="2024-10-27T12:00:00Z"/>
        <d v="2024-10-27T16:52:00Z"/>
        <d v="2024-10-27T17:12:00Z"/>
        <d v="2024-10-27T17:45:00Z"/>
        <d v="2024-10-27T20:04:00Z"/>
        <d v="2024-10-27T21:29:00Z"/>
        <d v="2024-10-27T00:00:00Z"/>
        <d v="2024-10-25T23:45:29Z"/>
        <d v="2024-10-25T22:47:04Z"/>
        <d v="2024-10-25T22:23:37Z"/>
        <d v="2024-10-25T21:54:54Z"/>
        <d v="2024-10-25T21:43:25Z"/>
        <d v="2024-10-25T21:21:57Z"/>
        <d v="2024-10-25T21:03:26Z"/>
        <d v="2024-10-25T20:50:31Z"/>
        <d v="2024-10-25T20:33:09Z"/>
        <d v="2024-10-25T20:13:19Z"/>
        <d v="2024-10-25T19:44:53Z"/>
        <d v="2024-10-25T18:48:36Z"/>
        <d v="2024-10-25T18:30:48Z"/>
        <d v="2024-10-25T18:21:11Z"/>
        <d v="2024-10-25T18:04:47Z"/>
        <d v="2024-10-25T17:50:22Z"/>
        <d v="2024-10-25T17:34:44Z"/>
        <d v="2024-10-25T17:27:44Z"/>
        <d v="2024-10-25T17:16:22Z"/>
        <d v="2024-10-25T16:53:16Z"/>
        <d v="2024-10-25T16:35:14Z"/>
        <d v="2024-10-25T16:09:14Z"/>
        <d v="2024-10-25T15:39:39Z"/>
        <d v="2024-10-25T15:25:57Z"/>
        <d v="2024-10-25T15:05:10Z"/>
        <d v="2024-10-25T14:45:59Z"/>
        <d v="2024-10-25T14:28:54Z"/>
        <d v="2024-10-25T14:20:08Z"/>
        <d v="2024-10-25T14:06:14Z"/>
        <d v="2024-10-25T12:37:25Z"/>
        <d v="2024-10-25T12:36:54Z"/>
        <d v="2024-10-25T12:20:48Z"/>
        <d v="2024-10-25T12:00:13Z"/>
        <d v="2024-10-25T11:28:17Z"/>
        <d v="2024-10-25T10:31:45Z"/>
        <d v="2024-10-25T10:15:39Z"/>
        <d v="2024-10-25T10:01:35Z"/>
        <d v="2024-10-25T09:55:44Z"/>
        <d v="2024-10-25T09:44:01Z"/>
        <d v="2024-10-25T09:28:56Z"/>
        <d v="2024-10-25T09:23:26Z"/>
        <d v="2024-10-25T09:05:10Z"/>
        <d v="2024-10-25T08:33:30Z"/>
        <d v="2024-10-25T06:30:43Z"/>
        <d v="2024-10-25T06:22:32Z"/>
        <d v="2024-10-25T05:39:47Z"/>
        <d v="2024-10-25T05:16:01Z"/>
        <d v="2024-10-25T05:03:07Z"/>
        <d v="2024-10-25T03:41:29Z"/>
        <d v="2024-10-25T03:27:48Z"/>
        <d v="2024-10-25T03:19:20Z"/>
        <d v="2024-10-25T02:55:07Z"/>
        <d v="2024-10-25T02:43:39Z"/>
        <d v="2024-10-25T02:13:46Z"/>
        <d v="2024-10-25T01:57:27Z"/>
        <d v="2024-10-25T01:56:52Z"/>
        <d v="2024-10-25T01:22:23Z"/>
        <d v="2024-10-25T00:51:39Z"/>
        <d v="2024-10-25T00:44:05Z"/>
        <d v="2024-10-25T00:25:01Z"/>
        <d v="2024-10-25T00:21:41Z"/>
        <d v="2024-10-25T20:09:03Z"/>
        <d v="2024-10-25T19:03:19Z"/>
        <d v="2024-10-25T18:28:36Z"/>
        <d v="2024-10-25T16:16:18Z"/>
        <d v="2024-10-25T15:42:46Z"/>
        <d v="2024-10-25T15:16:34Z"/>
        <d v="2024-10-25T13:59:07Z"/>
        <d v="2024-10-25T13:36:05Z"/>
        <d v="2024-10-25T13:11:59Z"/>
        <d v="2024-10-25T12:45:48Z"/>
        <d v="2024-10-25T12:10:55Z"/>
        <d v="2024-10-25T11:44:12Z"/>
        <d v="2024-10-25T10:55:09Z"/>
        <d v="2024-10-25T09:46:23Z"/>
        <d v="2024-10-25T09:32:30Z"/>
        <d v="2024-10-25T08:45:58Z"/>
        <d v="2024-10-25T03:00:14Z"/>
        <d v="2024-10-25T01:05:44Z"/>
        <d v="2024-10-25T00:25:50Z"/>
        <d v="2024-10-25T23:04:19Z"/>
        <d v="2024-10-25T17:36:35Z"/>
        <d v="2024-10-25T09:07:34Z"/>
        <d v="2024-10-25T23:19:13Z"/>
        <d v="2024-10-25T19:38:40Z"/>
        <d v="2024-10-25T18:13:03Z"/>
        <d v="2024-10-25T18:04:02Z"/>
        <d v="2024-10-25T11:02:22Z"/>
        <d v="2024-10-25T10:55:18Z"/>
        <d v="2024-10-25T09:58:41Z"/>
        <d v="2024-10-25T09:44:06Z"/>
        <d v="2024-10-25T09:43:32Z"/>
        <d v="2024-10-25T09:15:50Z"/>
        <d v="2024-10-25T08:51:42Z"/>
        <d v="2024-10-25T01:12:22Z"/>
        <d v="2024-10-25T23:38:45Z"/>
        <d v="2024-10-25T22:29:41Z"/>
        <d v="2024-10-25T21:55:08Z"/>
        <d v="2024-10-25T17:54:17Z"/>
        <d v="2024-10-25T17:22:59Z"/>
        <d v="2024-10-25T16:33:27Z"/>
        <d v="2024-10-25T16:13:26Z"/>
        <d v="2024-10-25T14:37:19Z"/>
        <d v="2024-10-25T13:21:12Z"/>
        <d v="2024-10-25T12:36:07Z"/>
        <d v="2024-10-25T11:48:03Z"/>
        <d v="2024-10-25T11:14:10Z"/>
        <d v="2024-10-25T09:17:43Z"/>
        <d v="2024-10-25T08:26:19Z"/>
        <d v="2024-10-25T08:11:24Z"/>
        <d v="2024-10-25T05:49:35Z"/>
        <d v="2024-10-25T03:15:13Z"/>
        <d v="2024-10-25T02:52:41Z"/>
        <d v="2024-10-25T02:41:43Z"/>
        <d v="2024-10-25T02:38:56Z"/>
        <d v="2024-10-25T00:02:01Z"/>
        <d v="2024-10-25T00:10:00Z"/>
        <d v="2024-10-25T01:14:00Z"/>
        <d v="2024-10-25T02:04:00Z"/>
        <d v="2024-10-25T02:52:00Z"/>
        <d v="2024-10-25T03:02:00Z"/>
        <d v="2024-10-25T04:27:00Z"/>
        <d v="2024-10-25T06:48:00Z"/>
        <d v="2024-10-25T07:54:00Z"/>
        <d v="2024-10-25T09:16:00Z"/>
        <d v="2024-10-25T09:59:00Z"/>
        <d v="2024-10-25T12:15:00Z"/>
        <d v="2024-10-25T16:03:00Z"/>
        <d v="2024-10-25T18:14:00Z"/>
        <d v="2024-10-25T22:21:00Z"/>
        <d v="2024-10-25T00:00:00Z"/>
        <d v="2024-10-26T23:35:29Z"/>
        <d v="2024-10-26T23:10:56Z"/>
        <d v="2024-10-26T21:51:35Z"/>
        <d v="2024-10-26T21:21:04Z"/>
        <d v="2024-10-26T21:08:58Z"/>
        <d v="2024-10-26T20:53:20Z"/>
        <d v="2024-10-26T20:37:53Z"/>
        <d v="2024-10-26T19:34:11Z"/>
        <d v="2024-10-26T19:19:14Z"/>
        <d v="2024-10-26T18:54:33Z"/>
        <d v="2024-10-26T18:31:22Z"/>
        <d v="2024-10-26T18:11:57Z"/>
        <d v="2024-10-26T17:00:45Z"/>
        <d v="2024-10-26T16:45:53Z"/>
        <d v="2024-10-26T16:31:36Z"/>
        <d v="2024-10-26T15:27:06Z"/>
        <d v="2024-10-26T15:07:37Z"/>
        <d v="2024-10-26T14:54:28Z"/>
        <d v="2024-10-26T14:37:04Z"/>
        <d v="2024-10-26T14:30:28Z"/>
        <d v="2024-10-26T14:20:17Z"/>
        <d v="2024-10-26T14:05:18Z"/>
        <d v="2024-10-26T13:52:15Z"/>
        <d v="2024-10-26T13:39:44Z"/>
        <d v="2024-10-26T12:49:47Z"/>
        <d v="2024-10-26T12:19:01Z"/>
        <d v="2024-10-26T11:42:14Z"/>
        <d v="2024-10-26T11:24:54Z"/>
        <d v="2024-10-26T11:05:39Z"/>
        <d v="2024-10-26T10:49:56Z"/>
        <d v="2024-10-26T10:39:18Z"/>
        <d v="2024-10-26T10:33:54Z"/>
        <d v="2024-10-26T10:17:09Z"/>
        <d v="2024-10-26T10:17:05Z"/>
        <d v="2024-10-26T09:58:39Z"/>
        <d v="2024-10-26T09:35:22Z"/>
        <d v="2024-10-26T09:16:54Z"/>
        <d v="2024-10-26T08:24:29Z"/>
        <d v="2024-10-26T07:51:14Z"/>
        <d v="2024-10-26T07:47:42Z"/>
        <d v="2024-10-26T07:13:07Z"/>
        <d v="2024-10-26T07:09:30Z"/>
        <d v="2024-10-26T06:48:30Z"/>
        <d v="2024-10-26T06:37:21Z"/>
        <d v="2024-10-26T06:24:59Z"/>
        <d v="2024-10-26T06:16:09Z"/>
        <d v="2024-10-26T06:03:02Z"/>
        <d v="2024-10-26T04:55:19Z"/>
        <d v="2024-10-26T04:31:58Z"/>
        <d v="2024-10-26T04:01:52Z"/>
        <d v="2024-10-26T03:56:17Z"/>
        <d v="2024-10-26T03:27:57Z"/>
        <d v="2024-10-26T03:12:11Z"/>
        <d v="2024-10-26T02:55:26Z"/>
        <d v="2024-10-26T02:55:13Z"/>
        <d v="2024-10-26T02:33:46Z"/>
        <d v="2024-10-26T02:28:38Z"/>
        <d v="2024-10-26T02:02:36Z"/>
        <d v="2024-10-26T01:50:37Z"/>
        <d v="2024-10-26T01:30:02Z"/>
        <d v="2024-10-26T01:26:05Z"/>
        <d v="2024-10-26T00:59:44Z"/>
        <d v="2024-10-26T00:53:47Z"/>
        <d v="2024-10-26T00:43:40Z"/>
        <d v="2024-10-26T00:31:36Z"/>
        <d v="2024-10-26T00:18:37Z"/>
        <d v="2024-10-26T19:55:13Z"/>
        <d v="2024-10-26T19:13:27Z"/>
        <d v="2024-10-26T18:10:12Z"/>
        <d v="2024-10-26T17:56:36Z"/>
        <d v="2024-10-26T13:31:25Z"/>
        <d v="2024-10-26T12:40:52Z"/>
        <d v="2024-10-26T12:28:46Z"/>
        <d v="2024-10-26T10:43:12Z"/>
        <d v="2024-10-26T09:51:50Z"/>
        <d v="2024-10-26T09:39:05Z"/>
        <d v="2024-10-26T08:09:25Z"/>
        <d v="2024-10-26T06:36:09Z"/>
        <d v="2024-10-26T03:38:18Z"/>
        <d v="2024-10-26T02:07:45Z"/>
        <d v="2024-10-26T01:36:13Z"/>
        <d v="2024-10-26T23:50:19Z"/>
        <d v="2024-10-26T23:02:18Z"/>
        <d v="2024-10-26T20:26:26Z"/>
        <d v="2024-10-26T19:14:38Z"/>
        <d v="2024-10-26T18:59:29Z"/>
        <d v="2024-10-26T15:39:14Z"/>
        <d v="2024-10-26T10:04:20Z"/>
        <d v="2024-10-26T09:12:07Z"/>
        <d v="2024-10-26T02:13:57Z"/>
        <d v="2024-10-26T23:51:05Z"/>
        <d v="2024-10-26T22:59:51Z"/>
        <d v="2024-10-26T22:40:16Z"/>
        <d v="2024-10-26T19:27:36Z"/>
        <d v="2024-10-26T17:32:23Z"/>
        <d v="2024-10-26T21:09:03Z"/>
        <d v="2024-10-26T19:50:49Z"/>
        <d v="2024-10-26T15:26:57Z"/>
        <d v="2024-10-26T13:20:57Z"/>
        <d v="2024-10-26T12:53:58Z"/>
        <d v="2024-10-26T12:31:28Z"/>
        <d v="2024-10-26T12:31:12Z"/>
        <d v="2024-10-26T10:02:11Z"/>
        <d v="2024-10-26T09:25:50Z"/>
        <d v="2024-10-26T07:19:52Z"/>
        <d v="2024-10-26T07:16:01Z"/>
        <d v="2024-10-26T06:53:11Z"/>
        <d v="2024-10-26T06:34:51Z"/>
        <d v="2024-10-26T06:06:49Z"/>
        <d v="2024-10-26T03:26:02Z"/>
        <d v="2024-10-26T01:56:14Z"/>
        <d v="2024-10-26T01:49:13Z"/>
        <d v="2024-10-26T12:07:00Z"/>
        <d v="2024-10-26T12:40:00Z"/>
        <d v="2024-10-26T13:18:00Z"/>
        <d v="2024-10-26T13:32:00Z"/>
        <d v="2024-10-26T14:24:00Z"/>
        <d v="2024-10-26T18:58:00Z"/>
        <d v="2024-10-26T20:12:00Z"/>
        <d v="2024-10-26T20:16:00Z"/>
        <d v="2024-10-26T20:35:00Z"/>
        <d v="2024-10-26T20:54:00Z"/>
        <d v="2024-10-28T23:53:31Z"/>
        <d v="2024-10-28T23:40:05Z"/>
        <d v="2024-10-28T23:19:36Z"/>
        <d v="2024-10-28T23:03:07Z"/>
        <d v="2024-10-28T22:50:40Z"/>
        <d v="2024-10-28T22:34:42Z"/>
        <d v="2024-10-28T21:23:43Z"/>
        <d v="2024-10-28T21:07:56Z"/>
        <d v="2024-10-28T20:41:19Z"/>
        <d v="2024-10-28T20:24:53Z"/>
        <d v="2024-10-28T20:09:52Z"/>
        <d v="2024-10-28T19:22:59Z"/>
        <d v="2024-10-28T19:06:00Z"/>
        <d v="2024-10-28T18:55:52Z"/>
        <d v="2024-10-28T18:39:38Z"/>
        <d v="2024-10-28T18:26:20Z"/>
        <d v="2024-10-28T18:13:57Z"/>
        <d v="2024-10-28T17:52:39Z"/>
        <d v="2024-10-28T17:42:11Z"/>
        <d v="2024-10-28T17:28:20Z"/>
        <d v="2024-10-28T17:04:09Z"/>
        <d v="2024-10-28T16:46:43Z"/>
        <d v="2024-10-28T15:50:48Z"/>
        <d v="2024-10-28T15:41:58Z"/>
        <d v="2024-10-28T15:18:36Z"/>
        <d v="2024-10-28T15:03:07Z"/>
        <d v="2024-10-28T13:59:16Z"/>
        <d v="2024-10-28T13:45:37Z"/>
        <d v="2024-10-28T13:32:22Z"/>
        <d v="2024-10-28T13:30:02Z"/>
        <d v="2024-10-28T12:59:16Z"/>
        <d v="2024-10-28T12:11:02Z"/>
        <d v="2024-10-28T12:09:18Z"/>
        <d v="2024-10-28T11:43:21Z"/>
        <d v="2024-10-28T11:32:37Z"/>
        <d v="2024-10-28T10:35:07Z"/>
        <d v="2024-10-28T09:27:53Z"/>
        <d v="2024-10-28T09:17:22Z"/>
        <d v="2024-10-28T08:59:24Z"/>
        <d v="2024-10-28T08:34:33Z"/>
        <d v="2024-10-28T07:57:50Z"/>
        <d v="2024-10-28T07:29:33Z"/>
        <d v="2024-10-28T07:01:05Z"/>
        <d v="2024-10-28T06:52:11Z"/>
        <d v="2024-10-28T06:31:31Z"/>
        <d v="2024-10-28T06:20:50Z"/>
        <d v="2024-10-28T04:30:22Z"/>
        <d v="2024-10-28T02:53:07Z"/>
        <d v="2024-10-28T02:36:43Z"/>
        <d v="2024-10-28T01:34:10Z"/>
        <d v="2024-10-28T00:38:21Z"/>
        <d v="2024-10-28T23:45:43Z"/>
        <d v="2024-10-28T20:47:18Z"/>
        <d v="2024-10-28T19:21:37Z"/>
        <d v="2024-10-28T18:46:02Z"/>
        <d v="2024-10-28T16:36:53Z"/>
        <d v="2024-10-28T12:28:34Z"/>
        <d v="2024-10-28T12:03:21Z"/>
        <d v="2024-10-28T11:35:14Z"/>
        <d v="2024-10-28T10:32:38Z"/>
        <d v="2024-10-28T09:54:32Z"/>
        <d v="2024-10-28T22:47:51Z"/>
        <d v="2024-10-28T22:03:04Z"/>
        <d v="2024-10-28T20:34:17Z"/>
        <d v="2024-10-28T19:17:01Z"/>
        <d v="2024-10-28T15:52:18Z"/>
        <d v="2024-10-28T13:27:33Z"/>
        <d v="2024-10-28T11:24:03Z"/>
        <d v="2024-10-28T09:48:26Z"/>
        <d v="2024-10-28T08:36:40Z"/>
        <d v="2024-10-28T21:13:37Z"/>
        <d v="2024-10-28T19:04:41Z"/>
        <d v="2024-10-28T15:36:10Z"/>
        <d v="2024-10-28T13:46:25Z"/>
        <d v="2024-10-28T11:54:24Z"/>
        <d v="2024-10-28T11:31:35Z"/>
        <d v="2024-10-28T11:16:59Z"/>
        <d v="2024-10-28T09:31:00Z"/>
        <d v="2024-10-28T08:59:04Z"/>
        <d v="2024-10-28T21:41:42Z"/>
        <d v="2024-10-28T19:26:14Z"/>
        <d v="2024-10-28T17:17:03Z"/>
        <d v="2024-10-28T16:53:53Z"/>
        <d v="2024-10-28T16:30:35Z"/>
        <d v="2024-10-28T15:42:29Z"/>
        <d v="2024-10-28T14:59:33Z"/>
        <d v="2024-10-28T13:07:32Z"/>
        <d v="2024-10-28T12:39:57Z"/>
        <d v="2024-10-28T12:29:08Z"/>
        <d v="2024-10-28T11:35:53Z"/>
        <d v="2024-10-28T09:57:54Z"/>
        <d v="2024-10-28T09:52:40Z"/>
        <d v="2024-10-28T09:29:00Z"/>
        <d v="2024-10-28T09:25:57Z"/>
        <d v="2024-10-28T06:53:43Z"/>
        <d v="2024-10-28T06:05:00Z"/>
        <d v="2024-10-28T02:24:56Z"/>
        <d v="2024-10-28T01:54:42Z"/>
        <d v="2024-10-28T01:42:48Z"/>
        <d v="2024-10-28T00:07:44Z"/>
        <d v="2024-10-28T01:58:00Z"/>
        <d v="2024-10-28T02:55:00Z"/>
        <d v="2024-10-28T06:54:00Z"/>
        <d v="2024-10-28T09:45:00Z"/>
        <d v="2024-10-28T10:06:00Z"/>
        <d v="2024-10-28T11:23:00Z"/>
        <d v="2024-10-28T17:10:00Z"/>
        <d v="2024-10-28T18:20:00Z"/>
        <d v="2024-10-28T18:24:00Z"/>
        <d v="2024-10-28T21:56:00Z"/>
        <d v="2024-10-28T22:10:00Z"/>
        <d v="2024-10-28T22:13:00Z"/>
        <d v="2024-10-28T22:42:00Z"/>
        <d v="2024-10-28T00:00:00Z"/>
        <d v="2024-10-26T00:00:00Z"/>
        <d v="2024-10-29T23:45:14Z"/>
        <d v="2024-10-29T23:23:01Z"/>
        <d v="2024-10-29T23:16:49Z"/>
        <d v="2024-10-29T22:59:22Z"/>
        <d v="2024-10-29T22:31:51Z"/>
        <d v="2024-10-29T22:20:02Z"/>
        <d v="2024-10-29T21:52:05Z"/>
        <d v="2024-10-29T21:31:25Z"/>
        <d v="2024-10-29T21:14:52Z"/>
        <d v="2024-10-29T20:49:26Z"/>
        <d v="2024-10-29T20:34:46Z"/>
        <d v="2024-10-29T20:14:03Z"/>
        <d v="2024-10-29T20:05:34Z"/>
        <d v="2024-10-29T19:47:07Z"/>
        <d v="2024-10-29T19:26:48Z"/>
        <d v="2024-10-29T19:02:17Z"/>
        <d v="2024-10-29T18:47:00Z"/>
        <d v="2024-10-29T18:31:06Z"/>
        <d v="2024-10-29T18:11:21Z"/>
        <d v="2024-10-29T18:01:36Z"/>
        <d v="2024-10-29T17:52:14Z"/>
        <d v="2024-10-29T17:30:12Z"/>
        <d v="2024-10-29T17:15:13Z"/>
        <d v="2024-10-29T17:01:09Z"/>
        <d v="2024-10-29T16:56:18Z"/>
        <d v="2024-10-29T16:34:09Z"/>
        <d v="2024-10-29T16:27:08Z"/>
        <d v="2024-10-29T16:02:43Z"/>
        <d v="2024-10-29T15:03:49Z"/>
        <d v="2024-10-29T14:25:30Z"/>
        <d v="2024-10-29T14:00:14Z"/>
        <d v="2024-10-29T13:08:32Z"/>
        <d v="2024-10-29T12:57:54Z"/>
        <d v="2024-10-29T12:29:18Z"/>
        <d v="2024-10-29T12:00:35Z"/>
        <d v="2024-10-29T11:16:43Z"/>
        <d v="2024-10-29T11:00:00Z"/>
        <d v="2024-10-29T10:45:58Z"/>
        <d v="2024-10-29T10:15:01Z"/>
        <d v="2024-10-29T09:59:41Z"/>
        <d v="2024-10-29T09:42:54Z"/>
        <d v="2024-10-29T08:13:03Z"/>
        <d v="2024-10-29T07:12:15Z"/>
        <d v="2024-10-29T06:24:20Z"/>
        <d v="2024-10-29T05:24:49Z"/>
        <d v="2024-10-29T05:16:58Z"/>
        <d v="2024-10-29T04:11:42Z"/>
        <d v="2024-10-29T03:33:25Z"/>
        <d v="2024-10-29T03:10:49Z"/>
        <d v="2024-10-29T02:54:34Z"/>
        <d v="2024-10-29T02:26:47Z"/>
        <d v="2024-10-29T01:57:08Z"/>
        <d v="2024-10-29T01:15:19Z"/>
        <d v="2024-10-29T01:02:05Z"/>
        <d v="2024-10-29T00:43:12Z"/>
        <d v="2024-10-29T00:09:38Z"/>
        <d v="2024-10-29T21:22:49Z"/>
        <d v="2024-10-29T20:41:57Z"/>
        <d v="2024-10-29T20:15:51Z"/>
        <d v="2024-10-29T19:39:33Z"/>
        <d v="2024-10-29T19:18:11Z"/>
        <d v="2024-10-29T17:55:54Z"/>
        <d v="2024-10-29T17:37:50Z"/>
        <d v="2024-10-29T17:22:47Z"/>
        <d v="2024-10-29T17:03:14Z"/>
        <d v="2024-10-29T16:33:10Z"/>
        <d v="2024-10-29T16:17:50Z"/>
        <d v="2024-10-29T15:32:41Z"/>
        <d v="2024-10-29T14:45:25Z"/>
        <d v="2024-10-29T14:24:26Z"/>
        <d v="2024-10-29T14:07:06Z"/>
        <d v="2024-10-29T13:46:42Z"/>
        <d v="2024-10-29T13:42:07Z"/>
        <d v="2024-10-29T12:16:21Z"/>
        <d v="2024-10-29T11:24:34Z"/>
        <d v="2024-10-29T07:21:30Z"/>
        <d v="2024-10-29T06:20:12Z"/>
        <d v="2024-10-29T04:59:40Z"/>
        <d v="2024-10-29T04:09:54Z"/>
        <d v="2024-10-29T03:04:08Z"/>
        <d v="2024-10-29T22:29:50Z"/>
        <d v="2024-10-29T22:07:30Z"/>
        <d v="2024-10-29T20:38:49Z"/>
        <d v="2024-10-29T17:05:10Z"/>
        <d v="2024-10-29T11:50:30Z"/>
        <d v="2024-10-29T11:19:27Z"/>
        <d v="2024-10-29T09:49:45Z"/>
        <d v="2024-10-29T03:14:08Z"/>
        <d v="2024-10-29T02:57:38Z"/>
        <d v="2024-10-29T01:38:32Z"/>
        <d v="2024-10-29T14:44:39Z"/>
        <d v="2024-10-29T14:23:05Z"/>
        <d v="2024-10-29T11:51:35Z"/>
        <d v="2024-10-29T10:55:23Z"/>
        <d v="2024-10-29T05:56:33Z"/>
        <d v="2024-10-29T23:35:27Z"/>
        <d v="2024-10-29T23:12:53Z"/>
        <d v="2024-10-29T21:44:38Z"/>
        <d v="2024-10-29T19:14:38Z"/>
        <d v="2024-10-29T18:54:11Z"/>
        <d v="2024-10-29T17:44:44Z"/>
        <d v="2024-10-29T14:51:58Z"/>
        <d v="2024-10-29T13:56:11Z"/>
        <d v="2024-10-29T13:13:32Z"/>
        <d v="2024-10-29T12:32:06Z"/>
        <d v="2024-10-29T11:16:41Z"/>
        <d v="2024-10-29T10:50:33Z"/>
        <d v="2024-10-29T07:42:17Z"/>
        <d v="2024-10-29T06:32:41Z"/>
        <d v="2024-10-29T05:56:55Z"/>
        <d v="2024-10-29T05:40:26Z"/>
        <d v="2024-10-29T03:07:19Z"/>
        <d v="2024-10-29T06:13:00Z"/>
        <d v="2024-10-29T06:16:00Z"/>
        <d v="2024-10-29T06:41:00Z"/>
        <d v="2024-10-29T07:38:00Z"/>
        <d v="2024-10-29T08:42:00Z"/>
        <d v="2024-10-29T09:45:00Z"/>
        <d v="2024-10-29T12:01:00Z"/>
        <d v="2024-10-29T12:26:00Z"/>
        <d v="2024-10-29T13:35:00Z"/>
        <d v="2024-10-29T13:51:00Z"/>
        <d v="2024-10-29T16:43:00Z"/>
        <d v="2024-10-29T18:06:00Z"/>
        <d v="2024-10-29T18:42:00Z"/>
        <d v="2024-10-29T21:01:00Z"/>
        <d v="2024-10-29T00:00:00Z"/>
        <d v="2024-10-30T23:49:07Z"/>
        <d v="2024-10-30T23:35:21Z"/>
        <d v="2024-10-30T23:12:34Z"/>
        <d v="2024-10-30T22:33:45Z"/>
        <d v="2024-10-30T21:17:20Z"/>
        <d v="2024-10-30T21:03:16Z"/>
        <d v="2024-10-30T20:41:18Z"/>
        <d v="2024-10-30T19:26:47Z"/>
        <d v="2024-10-30T19:07:52Z"/>
        <d v="2024-10-30T18:49:19Z"/>
        <d v="2024-10-30T18:35:31Z"/>
        <d v="2024-10-30T18:23:06Z"/>
        <d v="2024-10-30T18:04:38Z"/>
        <d v="2024-10-30T17:42:47Z"/>
        <d v="2024-10-30T17:19:13Z"/>
        <d v="2024-10-30T17:09:05Z"/>
        <d v="2024-10-30T16:59:24Z"/>
        <d v="2024-10-30T16:39:28Z"/>
        <d v="2024-10-30T16:28:20Z"/>
        <d v="2024-10-30T15:55:32Z"/>
        <d v="2024-10-30T15:41:21Z"/>
        <d v="2024-10-30T15:23:54Z"/>
        <d v="2024-10-30T14:50:55Z"/>
        <d v="2024-10-30T14:34:46Z"/>
        <d v="2024-10-30T14:19:56Z"/>
        <d v="2024-10-30T14:01:24Z"/>
        <d v="2024-10-30T13:27:47Z"/>
        <d v="2024-10-30T13:10:39Z"/>
        <d v="2024-10-30T12:55:31Z"/>
        <d v="2024-10-30T11:59:16Z"/>
        <d v="2024-10-30T11:31:45Z"/>
        <d v="2024-10-30T11:18:31Z"/>
        <d v="2024-10-30T09:43:41Z"/>
        <d v="2024-10-30T09:28:13Z"/>
        <d v="2024-10-30T08:33:04Z"/>
        <d v="2024-10-30T08:09:41Z"/>
        <d v="2024-10-30T07:25:52Z"/>
        <d v="2024-10-30T06:17:32Z"/>
        <d v="2024-10-30T05:42:17Z"/>
        <d v="2024-10-30T05:30:23Z"/>
        <d v="2024-10-30T04:25:28Z"/>
        <d v="2024-10-30T03:52:32Z"/>
        <d v="2024-10-30T03:14:48Z"/>
        <d v="2024-10-30T02:50:12Z"/>
        <d v="2024-10-30T02:24:11Z"/>
        <d v="2024-10-30T02:12:13Z"/>
        <d v="2024-10-30T01:50:33Z"/>
        <d v="2024-10-30T01:33:05Z"/>
        <d v="2024-10-30T01:14:35Z"/>
        <d v="2024-10-30T00:38:43Z"/>
        <d v="2024-10-30T00:22:37Z"/>
        <d v="2024-10-30T00:08:07Z"/>
        <d v="2024-10-30T23:56:25Z"/>
        <d v="2024-10-30T22:31:07Z"/>
        <d v="2024-10-30T21:45:59Z"/>
        <d v="2024-10-30T21:34:29Z"/>
        <d v="2024-10-30T21:04:24Z"/>
        <d v="2024-10-30T20:37:05Z"/>
        <d v="2024-10-30T18:41:29Z"/>
        <d v="2024-10-30T16:53:37Z"/>
        <d v="2024-10-30T10:56:05Z"/>
        <d v="2024-10-30T10:39:31Z"/>
        <d v="2024-10-30T10:18:16Z"/>
        <d v="2024-10-30T10:00:58Z"/>
        <d v="2024-10-30T05:52:18Z"/>
        <d v="2024-10-30T05:21:36Z"/>
        <d v="2024-10-30T21:52:42Z"/>
        <d v="2024-10-30T19:06:20Z"/>
        <d v="2024-10-30T18:01:21Z"/>
        <d v="2024-10-30T16:34:21Z"/>
        <d v="2024-10-30T15:51:43Z"/>
        <d v="2024-10-30T01:37:05Z"/>
        <d v="2024-10-30T01:11:45Z"/>
        <d v="2024-10-30T21:33:37Z"/>
        <d v="2024-10-30T13:37:54Z"/>
        <d v="2024-10-30T10:18:27Z"/>
        <d v="2024-10-30T09:58:58Z"/>
        <d v="2024-10-30T08:58:18Z"/>
        <d v="2024-10-30T06:51:39Z"/>
        <d v="2024-10-30T22:25:57Z"/>
        <d v="2024-10-30T21:02:56Z"/>
        <d v="2024-10-30T18:57:33Z"/>
        <d v="2024-10-30T18:40:49Z"/>
        <d v="2024-10-30T18:01:27Z"/>
        <d v="2024-10-30T17:39:29Z"/>
        <d v="2024-10-30T16:34:20Z"/>
        <d v="2024-10-30T15:40:40Z"/>
        <d v="2024-10-30T15:16:10Z"/>
        <d v="2024-10-30T15:14:29Z"/>
        <d v="2024-10-30T13:54:32Z"/>
        <d v="2024-10-30T13:35:08Z"/>
        <d v="2024-10-30T13:02:25Z"/>
        <d v="2024-10-30T12:50:18Z"/>
        <d v="2024-10-30T12:30:14Z"/>
        <d v="2024-10-30T11:57:55Z"/>
        <d v="2024-10-30T11:14:33Z"/>
        <d v="2024-10-30T10:49:44Z"/>
        <d v="2024-10-30T08:41:53Z"/>
        <d v="2024-10-30T07:15:23Z"/>
        <d v="2024-10-30T05:49:01Z"/>
        <d v="2024-10-30T04:36:15Z"/>
        <d v="2024-10-30T02:36:17Z"/>
        <d v="2024-10-30T00:03:14Z"/>
        <d v="2024-10-30T04:25:00Z"/>
        <d v="2024-10-30T11:06:00Z"/>
        <d v="2024-10-30T12:12:00Z"/>
        <d v="2024-10-30T13:58:00Z"/>
        <d v="2024-10-30T16:11:00Z"/>
        <d v="2024-10-30T16:13:00Z"/>
        <d v="2024-10-30T19:46:00Z"/>
        <d v="2024-10-30T21:38:00Z"/>
        <d v="2024-10-30T21:43:00Z"/>
        <d v="2024-10-30T00:00:00Z"/>
        <d v="2024-10-31T23:42:27Z"/>
        <d v="2024-10-31T23:11:36Z"/>
        <d v="2024-10-31T22:50:47Z"/>
        <d v="2024-10-31T22:34:19Z"/>
        <d v="2024-10-31T22:21:04Z"/>
        <d v="2024-10-31T22:13:30Z"/>
        <d v="2024-10-31T21:54:44Z"/>
        <d v="2024-10-31T21:39:03Z"/>
        <d v="2024-10-31T21:20:16Z"/>
        <d v="2024-10-31T20:51:59Z"/>
        <d v="2024-10-31T20:33:40Z"/>
        <d v="2024-10-31T20:11:31Z"/>
        <d v="2024-10-31T19:59:18Z"/>
        <d v="2024-10-31T19:26:22Z"/>
        <d v="2024-10-31T19:14:18Z"/>
        <d v="2024-10-31T18:55:50Z"/>
        <d v="2024-10-31T18:38:33Z"/>
        <d v="2024-10-31T18:14:15Z"/>
        <d v="2024-10-31T18:01:17Z"/>
        <d v="2024-10-31T17:49:27Z"/>
        <d v="2024-10-31T17:36:24Z"/>
        <d v="2024-10-31T17:26:07Z"/>
        <d v="2024-10-31T17:16:14Z"/>
        <d v="2024-10-31T16:13:15Z"/>
        <d v="2024-10-31T15:59:20Z"/>
        <d v="2024-10-31T15:35:24Z"/>
        <d v="2024-10-31T15:05:18Z"/>
        <d v="2024-10-31T14:39:28Z"/>
        <d v="2024-10-31T14:03:24Z"/>
        <d v="2024-10-31T13:51:10Z"/>
        <d v="2024-10-31T13:38:35Z"/>
        <d v="2024-10-31T13:13:30Z"/>
        <d v="2024-10-31T12:13:38Z"/>
        <d v="2024-10-31T11:53:18Z"/>
        <d v="2024-10-31T11:47:50Z"/>
        <d v="2024-10-31T11:07:48Z"/>
        <d v="2024-10-31T10:08:20Z"/>
        <d v="2024-10-31T09:09:07Z"/>
        <d v="2024-10-31T08:53:48Z"/>
        <d v="2024-10-31T08:36:04Z"/>
        <d v="2024-10-31T08:09:13Z"/>
        <d v="2024-10-31T07:39:16Z"/>
        <d v="2024-10-31T06:32:01Z"/>
        <d v="2024-10-31T05:46:39Z"/>
        <d v="2024-10-31T05:36:09Z"/>
        <d v="2024-10-31T04:48:38Z"/>
        <d v="2024-10-31T04:19:35Z"/>
        <d v="2024-10-31T04:04:53Z"/>
        <d v="2024-10-31T03:52:10Z"/>
        <d v="2024-10-31T03:18:18Z"/>
        <d v="2024-10-31T02:45:54Z"/>
        <d v="2024-10-31T02:32:36Z"/>
        <d v="2024-10-31T01:27:10Z"/>
        <d v="2024-10-31T01:03:43Z"/>
        <d v="2024-10-31T00:35:06Z"/>
        <d v="2024-10-31T00:16:00Z"/>
        <d v="2024-10-31T23:43:24Z"/>
        <d v="2024-10-31T23:20:52Z"/>
        <d v="2024-10-31T22:38:00Z"/>
        <d v="2024-10-31T22:13:08Z"/>
        <d v="2024-10-31T20:36:18Z"/>
        <d v="2024-10-31T18:30:25Z"/>
        <d v="2024-10-31T17:43:52Z"/>
        <d v="2024-10-31T16:33:47Z"/>
        <d v="2024-10-31T15:29:36Z"/>
        <d v="2024-10-31T15:11:31Z"/>
        <d v="2024-10-31T11:44:33Z"/>
        <d v="2024-10-31T11:19:57Z"/>
        <d v="2024-10-31T06:20:12Z"/>
        <d v="2024-10-31T05:43:39Z"/>
        <d v="2024-10-31T04:08:30Z"/>
        <d v="2024-10-31T00:59:54Z"/>
        <d v="2024-10-31T22:49:18Z"/>
        <d v="2024-10-31T21:59:19Z"/>
        <d v="2024-10-31T20:47:52Z"/>
        <d v="2024-10-31T20:26:58Z"/>
        <d v="2024-10-31T19:57:45Z"/>
        <d v="2024-10-31T18:25:35Z"/>
        <d v="2024-10-31T16:36:45Z"/>
        <d v="2024-10-31T15:11:44Z"/>
        <d v="2024-10-31T09:44:59Z"/>
        <d v="2024-10-31T08:17:46Z"/>
        <d v="2024-10-31T03:43:51Z"/>
        <d v="2024-10-31T01:15:58Z"/>
        <d v="2024-10-31T18:51:59Z"/>
        <d v="2024-10-31T15:26:09Z"/>
        <d v="2024-10-31T15:07:31Z"/>
        <d v="2024-10-31T12:25:05Z"/>
        <d v="2024-10-31T11:39:49Z"/>
        <d v="2024-10-31T10:27:47Z"/>
        <d v="2024-10-31T07:13:54Z"/>
        <d v="2024-10-31T18:15:19Z"/>
        <d v="2024-10-31T16:33:10Z"/>
        <d v="2024-10-31T16:01:53Z"/>
        <d v="2024-10-31T15:38:01Z"/>
        <d v="2024-10-31T15:32:22Z"/>
        <d v="2024-10-31T14:43:58Z"/>
        <d v="2024-10-31T14:02:18Z"/>
        <d v="2024-10-31T13:29:03Z"/>
        <d v="2024-10-31T11:11:35Z"/>
        <d v="2024-10-31T10:56:31Z"/>
        <d v="2024-10-31T09:48:38Z"/>
        <d v="2024-10-31T09:31:15Z"/>
        <d v="2024-10-31T09:16:28Z"/>
        <d v="2024-10-31T07:51:54Z"/>
        <d v="2024-10-31T07:20:55Z"/>
        <d v="2024-10-31T05:29:51Z"/>
        <d v="2024-10-31T05:12:48Z"/>
        <d v="2024-10-31T04:36:06Z"/>
        <d v="2024-10-31T04:00:21Z"/>
        <d v="2024-10-31T03:27:19Z"/>
        <d v="2024-10-31T03:15:16Z"/>
        <d v="2024-10-31T01:51:17Z"/>
        <d v="2024-10-31T02:53:00Z"/>
        <d v="2024-10-31T06:32:00Z"/>
        <d v="2024-10-31T09:06:00Z"/>
        <d v="2024-10-31T12:53:00Z"/>
        <d v="2024-10-31T13:59:00Z"/>
        <d v="2024-10-31T14:35:00Z"/>
        <d v="2024-10-31T15:18:00Z"/>
        <d v="2024-10-31T17:03:00Z"/>
        <d v="2024-10-31T19:45:00Z"/>
        <d v="2024-10-31T19:56:00Z"/>
        <d v="2024-10-31T20:10:00Z"/>
        <d v="2024-10-31T20:24:00Z"/>
        <d v="2024-10-31T20:38:00Z"/>
        <d v="2024-10-31T20:55:00Z"/>
        <d v="2024-10-31T21:10:00Z"/>
        <d v="2024-10-31T21:14:00Z"/>
        <d v="2024-10-31T21:16:00Z"/>
        <d v="2024-10-31T21:26:00Z"/>
        <d v="2024-10-31T22:19:00Z"/>
        <d v="2024-10-31T22:48:00Z"/>
        <d v="2024-10-31T23:25:00Z"/>
        <d v="2024-10-31T23:37:00Z"/>
        <d v="2024-10-31T23:51:00Z"/>
        <d v="2024-10-31T00:00:00Z"/>
        <d v="2024-11-01T23:33:30Z"/>
        <d v="2024-11-01T22:29:57Z"/>
        <d v="2024-11-01T21:43:03Z"/>
        <d v="2024-11-01T21:14:23Z"/>
        <d v="2024-11-01T20:46:35Z"/>
        <d v="2024-11-01T20:23:01Z"/>
        <d v="2024-11-01T19:48:39Z"/>
        <d v="2024-11-01T19:37:16Z"/>
        <d v="2024-11-01T19:22:12Z"/>
        <d v="2024-11-01T19:01:47Z"/>
        <d v="2024-11-01T18:48:09Z"/>
        <d v="2024-11-01T18:33:26Z"/>
        <d v="2024-11-01T18:22:14Z"/>
        <d v="2024-11-01T18:07:24Z"/>
        <d v="2024-11-01T17:59:36Z"/>
        <d v="2024-11-01T17:51:01Z"/>
        <d v="2024-11-01T17:43:51Z"/>
        <d v="2024-11-01T17:27:44Z"/>
        <d v="2024-11-01T16:58:09Z"/>
        <d v="2024-11-01T16:43:40Z"/>
        <d v="2024-11-01T16:18:32Z"/>
        <d v="2024-11-01T16:05:44Z"/>
        <d v="2024-11-01T15:26:57Z"/>
        <d v="2024-11-01T15:11:44Z"/>
        <d v="2024-11-01T15:03:53Z"/>
        <d v="2024-11-01T14:12:18Z"/>
        <d v="2024-11-01T13:23:53Z"/>
        <d v="2024-11-01T13:04:23Z"/>
        <d v="2024-11-01T12:45:51Z"/>
        <d v="2024-11-01T12:29:14Z"/>
        <d v="2024-11-01T12:14:47Z"/>
        <d v="2024-11-01T11:56:02Z"/>
        <d v="2024-11-01T11:33:39Z"/>
        <d v="2024-11-01T11:21:47Z"/>
        <d v="2024-11-01T11:05:56Z"/>
        <d v="2024-11-01T10:45:03Z"/>
        <d v="2024-11-01T09:29:27Z"/>
        <d v="2024-11-01T09:17:07Z"/>
        <d v="2024-11-01T09:07:09Z"/>
        <d v="2024-11-01T08:47:47Z"/>
        <d v="2024-11-01T08:17:13Z"/>
        <d v="2024-11-01T07:58:33Z"/>
        <d v="2024-11-01T07:33:46Z"/>
        <d v="2024-11-01T06:08:57Z"/>
        <d v="2024-11-01T05:49:07Z"/>
        <d v="2024-11-01T05:31:11Z"/>
        <d v="2024-11-01T04:25:54Z"/>
        <d v="2024-11-01T01:54:51Z"/>
        <d v="2024-11-01T01:36:34Z"/>
        <d v="2024-11-01T01:16:00Z"/>
        <d v="2024-11-01T00:52:07Z"/>
        <d v="2024-11-01T00:30:13Z"/>
        <d v="2024-11-01T00:05:33Z"/>
        <d v="2024-11-01T21:01:56Z"/>
        <d v="2024-11-01T20:44:03Z"/>
        <d v="2024-11-01T20:18:36Z"/>
        <d v="2024-11-01T19:17:29Z"/>
        <d v="2024-11-01T18:37:39Z"/>
        <d v="2024-11-01T17:53:44Z"/>
        <d v="2024-11-01T17:30:12Z"/>
        <d v="2024-11-01T17:10:24Z"/>
        <d v="2024-11-01T16:32:58Z"/>
        <d v="2024-11-01T16:06:35Z"/>
        <d v="2024-11-01T15:52:04Z"/>
        <d v="2024-11-01T15:22:14Z"/>
        <d v="2024-11-01T14:16:58Z"/>
        <d v="2024-11-01T12:15:06Z"/>
        <d v="2024-11-01T11:57:01Z"/>
        <d v="2024-11-01T11:28:09Z"/>
        <d v="2024-11-01T11:11:26Z"/>
        <d v="2024-11-01T10:30:41Z"/>
        <d v="2024-11-01T09:50:32Z"/>
        <d v="2024-11-01T00:21:17Z"/>
        <d v="2024-11-01T00:07:21Z"/>
        <d v="2024-11-01T21:32:50Z"/>
        <d v="2024-11-01T18:45:55Z"/>
        <d v="2024-11-01T16:06:52Z"/>
        <d v="2024-11-01T11:00:37Z"/>
        <d v="2024-11-01T02:41:29Z"/>
        <d v="2024-11-01T22:17:57Z"/>
        <d v="2024-11-01T20:23:40Z"/>
        <d v="2024-11-01T13:07:30Z"/>
        <d v="2024-11-01T12:31:21Z"/>
        <d v="2024-11-01T11:04:14Z"/>
        <d v="2024-11-01T23:23:06Z"/>
        <d v="2024-11-01T21:33:11Z"/>
        <d v="2024-11-01T21:06:16Z"/>
        <d v="2024-11-01T21:01:23Z"/>
        <d v="2024-11-01T18:55:12Z"/>
        <d v="2024-11-01T16:28:09Z"/>
        <d v="2024-11-01T15:45:32Z"/>
        <d v="2024-11-01T15:43:04Z"/>
        <d v="2024-11-01T13:18:50Z"/>
        <d v="2024-11-01T13:10:14Z"/>
        <d v="2024-11-01T11:40:04Z"/>
        <d v="2024-11-01T08:57:10Z"/>
        <d v="2024-11-01T07:56:54Z"/>
        <d v="2024-11-01T07:31:18Z"/>
        <d v="2024-11-01T05:32:38Z"/>
        <d v="2024-11-01T03:11:43Z"/>
        <d v="2024-11-01T02:43:00Z"/>
        <d v="2024-11-01T02:35:01Z"/>
        <d v="2024-11-01T02:14:54Z"/>
        <d v="2024-11-01T02:04:52Z"/>
        <d v="2024-11-01T04:11:00Z"/>
        <d v="2024-11-01T07:25:00Z"/>
        <d v="2024-11-01T11:10:00Z"/>
        <d v="2024-11-01T11:33:00Z"/>
        <d v="2024-11-01T12:11:00Z"/>
        <d v="2024-11-01T15:41:00Z"/>
        <d v="2024-11-01T19:38:00Z"/>
        <d v="2024-11-01T22:30:00Z"/>
        <d v="2024-11-01T23:03:00Z"/>
        <d v="2024-11-01T23:24:00Z"/>
        <d v="2024-11-02T23:43:11Z"/>
        <d v="2024-11-02T23:09:40Z"/>
        <d v="2024-11-02T22:28:10Z"/>
        <d v="2024-11-02T22:06:32Z"/>
        <d v="2024-11-02T21:45:29Z"/>
        <d v="2024-11-02T20:59:33Z"/>
        <d v="2024-11-02T20:30:50Z"/>
        <d v="2024-11-02T20:09:31Z"/>
        <d v="2024-11-02T19:47:03Z"/>
        <d v="2024-11-02T19:22:29Z"/>
        <d v="2024-11-02T18:21:13Z"/>
        <d v="2024-11-02T18:01:10Z"/>
        <d v="2024-11-02T17:37:51Z"/>
        <d v="2024-11-02T17:10:18Z"/>
        <d v="2024-11-02T16:20:47Z"/>
        <d v="2024-11-02T15:25:41Z"/>
        <d v="2024-11-02T15:07:55Z"/>
        <d v="2024-11-02T14:55:15Z"/>
        <d v="2024-11-02T14:44:05Z"/>
        <d v="2024-11-02T14:28:51Z"/>
        <d v="2024-11-02T13:33:34Z"/>
        <d v="2024-11-02T13:15:57Z"/>
        <d v="2024-11-02T12:57:10Z"/>
        <d v="2024-11-02T12:43:12Z"/>
        <d v="2024-11-02T12:17:22Z"/>
        <d v="2024-11-02T11:40:18Z"/>
        <d v="2024-11-02T10:57:12Z"/>
        <d v="2024-11-02T10:26:39Z"/>
        <d v="2024-11-02T08:56:58Z"/>
        <d v="2024-11-02T08:11:50Z"/>
        <d v="2024-11-02T07:49:49Z"/>
        <d v="2024-11-02T07:28:47Z"/>
        <d v="2024-11-02T07:08:23Z"/>
        <d v="2024-11-02T06:50:55Z"/>
        <d v="2024-11-02T06:34:36Z"/>
        <d v="2024-11-02T06:18:45Z"/>
        <d v="2024-11-02T05:49:43Z"/>
        <d v="2024-11-02T05:36:10Z"/>
        <d v="2024-11-02T04:56:55Z"/>
        <d v="2024-11-02T03:24:07Z"/>
        <d v="2024-11-02T03:03:48Z"/>
        <d v="2024-11-02T02:35:53Z"/>
        <d v="2024-11-02T02:25:01Z"/>
        <d v="2024-11-02T02:12:15Z"/>
        <d v="2024-11-02T01:44:39Z"/>
        <d v="2024-11-02T00:27:00Z"/>
        <d v="2024-11-02T23:52:45Z"/>
        <d v="2024-11-02T22:43:40Z"/>
        <d v="2024-11-02T22:10:07Z"/>
        <d v="2024-11-02T17:39:30Z"/>
        <d v="2024-11-02T16:38:34Z"/>
        <d v="2024-11-02T16:17:35Z"/>
        <d v="2024-11-02T15:48:24Z"/>
        <d v="2024-11-02T14:52:10Z"/>
        <d v="2024-11-02T14:40:53Z"/>
        <d v="2024-11-02T14:23:19Z"/>
        <d v="2024-11-02T14:13:23Z"/>
        <d v="2024-11-02T13:54:03Z"/>
        <d v="2024-11-02T13:30:05Z"/>
        <d v="2024-11-02T13:13:47Z"/>
        <d v="2024-11-02T05:06:31Z"/>
        <d v="2024-11-02T23:41:22Z"/>
        <d v="2024-11-02T20:25:33Z"/>
        <d v="2024-11-02T13:37:11Z"/>
        <d v="2024-11-02T10:50:24Z"/>
        <d v="2024-11-02T05:14:49Z"/>
        <d v="2024-11-02T03:59:16Z"/>
        <d v="2024-11-02T03:50:21Z"/>
        <d v="2024-11-02T18:39:32Z"/>
        <d v="2024-11-02T16:42:43Z"/>
        <d v="2024-11-02T15:47:17Z"/>
        <d v="2024-11-02T12:59:34Z"/>
        <d v="2024-11-02T12:29:42Z"/>
        <d v="2024-11-02T11:29:47Z"/>
        <d v="2024-11-02T11:15:13Z"/>
        <d v="2024-11-02T03:27:08Z"/>
        <d v="2024-11-02T22:13:01Z"/>
        <d v="2024-11-02T19:10:56Z"/>
        <d v="2024-11-02T19:01:47Z"/>
        <d v="2024-11-02T18:26:25Z"/>
        <d v="2024-11-02T17:23:54Z"/>
        <d v="2024-11-02T17:20:29Z"/>
        <d v="2024-11-02T17:09:14Z"/>
        <d v="2024-11-02T16:26:46Z"/>
        <d v="2024-11-02T16:00:40Z"/>
        <d v="2024-11-02T14:12:03Z"/>
        <d v="2024-11-02T13:07:50Z"/>
        <d v="2024-11-02T12:54:58Z"/>
        <d v="2024-11-02T12:26:57Z"/>
        <d v="2024-11-02T12:12:37Z"/>
        <d v="2024-11-02T12:10:09Z"/>
        <d v="2024-11-02T12:00:10Z"/>
        <d v="2024-11-02T11:43:33Z"/>
        <d v="2024-11-02T11:36:16Z"/>
        <d v="2024-11-02T11:02:32Z"/>
        <d v="2024-11-02T10:54:46Z"/>
        <d v="2024-11-02T10:48:35Z"/>
        <d v="2024-11-02T10:40:09Z"/>
        <d v="2024-11-02T10:38:18Z"/>
        <d v="2024-11-02T01:36:21Z"/>
        <d v="2024-11-02T03:03:00Z"/>
        <d v="2024-11-02T04:53:00Z"/>
        <d v="2024-11-02T09:16:00Z"/>
        <d v="2024-11-02T10:52:00Z"/>
        <d v="2024-11-02T11:33:00Z"/>
        <d v="2024-11-02T15:45:00Z"/>
        <d v="2024-11-03T23:08:12Z"/>
        <d v="2024-11-03T22:25:23Z"/>
        <d v="2024-11-03T19:41:42Z"/>
        <d v="2024-11-03T19:24:38Z"/>
        <d v="2024-11-03T18:25:24Z"/>
        <d v="2024-11-03T18:06:09Z"/>
        <d v="2024-11-03T17:43:18Z"/>
        <d v="2024-11-03T17:24:42Z"/>
        <d v="2024-11-03T17:14:43Z"/>
        <d v="2024-11-03T16:55:25Z"/>
        <d v="2024-11-03T16:41:01Z"/>
        <d v="2024-11-03T16:23:22Z"/>
        <d v="2024-11-03T16:01:26Z"/>
        <d v="2024-11-03T15:44:44Z"/>
        <d v="2024-11-03T15:16:03Z"/>
        <d v="2024-11-03T14:56:51Z"/>
        <d v="2024-11-03T14:41:58Z"/>
        <d v="2024-11-03T14:32:21Z"/>
        <d v="2024-11-03T14:10:27Z"/>
        <d v="2024-11-03T13:54:45Z"/>
        <d v="2024-11-03T13:36:09Z"/>
        <d v="2024-11-03T13:19:50Z"/>
        <d v="2024-11-03T13:04:00Z"/>
        <d v="2024-11-03T12:43:40Z"/>
        <d v="2024-11-03T12:31:35Z"/>
        <d v="2024-11-03T12:19:49Z"/>
        <d v="2024-11-03T11:17:29Z"/>
        <d v="2024-11-03T11:05:59Z"/>
        <d v="2024-11-03T09:18:49Z"/>
        <d v="2024-11-03T08:56:54Z"/>
        <d v="2024-11-03T08:40:03Z"/>
        <d v="2024-11-03T07:23:19Z"/>
        <d v="2024-11-03T06:24:04Z"/>
        <d v="2024-11-03T05:58:53Z"/>
        <d v="2024-11-03T05:06:24Z"/>
        <d v="2024-11-03T04:17:32Z"/>
        <d v="2024-11-03T03:47:49Z"/>
        <d v="2024-11-03T03:19:54Z"/>
        <d v="2024-11-03T02:18:17Z"/>
        <d v="2024-11-03T01:41:03Z"/>
        <d v="2024-11-03T00:49:27Z"/>
        <d v="2024-11-03T00:24:06Z"/>
        <d v="2024-11-03T20:48:57Z"/>
        <d v="2024-11-03T13:58:12Z"/>
        <d v="2024-11-03T11:41:49Z"/>
        <d v="2024-11-03T05:11:51Z"/>
        <d v="2024-11-03T00:27:45Z"/>
        <d v="2024-11-03T14:09:25Z"/>
        <d v="2024-11-03T11:36:45Z"/>
        <d v="2024-11-03T11:13:19Z"/>
        <d v="2024-11-03T10:47:06Z"/>
        <d v="2024-11-03T10:20:58Z"/>
        <d v="2024-11-03T05:07:19Z"/>
        <d v="2024-11-03T00:57:06Z"/>
        <d v="2024-11-03T21:49:53Z"/>
        <d v="2024-11-03T19:42:17Z"/>
        <d v="2024-11-03T23:02:42Z"/>
        <d v="2024-11-03T20:53:40Z"/>
        <d v="2024-11-03T20:31:17Z"/>
        <d v="2024-11-03T19:02:22Z"/>
        <d v="2024-11-03T14:07:44Z"/>
        <d v="2024-11-03T13:56:34Z"/>
        <d v="2024-11-03T12:56:54Z"/>
        <d v="2024-11-03T11:52:15Z"/>
        <d v="2024-11-03T11:02:25Z"/>
        <d v="2024-11-03T10:07:09Z"/>
        <d v="2024-11-03T09:48:24Z"/>
        <d v="2024-11-03T08:30:28Z"/>
        <d v="2024-11-03T08:25:09Z"/>
        <d v="2024-11-03T07:25:06Z"/>
        <d v="2024-11-03T07:24:19Z"/>
        <d v="2024-11-03T06:21:36Z"/>
        <d v="2024-11-03T06:10:32Z"/>
        <d v="2024-11-03T06:04:27Z"/>
        <d v="2024-11-03T05:50:59Z"/>
        <d v="2024-11-03T03:47:33Z"/>
        <d v="2024-11-03T02:03:02Z"/>
        <d v="2024-11-03T00:28:31Z"/>
        <d v="2024-11-03T00:17:23Z"/>
        <d v="2024-11-03T02:11:00Z"/>
        <d v="2024-11-03T07:57:00Z"/>
        <d v="2024-11-03T08:47:00Z"/>
        <d v="2024-11-03T08:51:00Z"/>
        <d v="2024-11-03T13:01:00Z"/>
        <d v="2024-11-03T20:01:00Z"/>
        <d v="2024-11-03T20:49:00Z"/>
        <d v="2024-11-03T21:39:00Z"/>
        <d v="2024-11-03T22:16:00Z"/>
        <d v="2024-11-02T00:00:00Z"/>
        <d v="2024-11-01T00:00:00Z"/>
        <d v="2024-11-03T00:00:00Z"/>
        <d v="2024-11-04T23:33:46Z"/>
        <d v="2024-11-04T23:12:55Z"/>
        <d v="2024-11-04T23:01:46Z"/>
        <d v="2024-11-04T22:57:01Z"/>
        <d v="2024-11-04T22:46:51Z"/>
        <d v="2024-11-04T22:19:54Z"/>
        <d v="2024-11-04T22:04:56Z"/>
        <d v="2024-11-04T21:48:45Z"/>
        <d v="2024-11-04T21:23:12Z"/>
        <d v="2024-11-04T21:08:44Z"/>
        <d v="2024-11-04T20:50:29Z"/>
        <d v="2024-11-04T20:33:30Z"/>
        <d v="2024-11-04T20:11:38Z"/>
        <d v="2024-11-04T19:56:14Z"/>
        <d v="2024-11-04T19:09:59Z"/>
        <d v="2024-11-04T18:48:01Z"/>
        <d v="2024-11-04T18:22:17Z"/>
        <d v="2024-11-04T18:00:29Z"/>
        <d v="2024-11-04T17:38:25Z"/>
        <d v="2024-11-04T17:27:43Z"/>
        <d v="2024-11-04T17:15:46Z"/>
        <d v="2024-11-04T16:47:21Z"/>
        <d v="2024-11-04T16:25:26Z"/>
        <d v="2024-11-04T15:10:19Z"/>
        <d v="2024-11-04T14:54:47Z"/>
        <d v="2024-11-04T14:34:37Z"/>
        <d v="2024-11-04T14:14:38Z"/>
        <d v="2024-11-04T14:04:35Z"/>
        <d v="2024-11-04T13:52:13Z"/>
        <d v="2024-11-04T13:42:22Z"/>
        <d v="2024-11-04T13:18:01Z"/>
        <d v="2024-11-04T12:56:42Z"/>
        <d v="2024-11-04T12:50:18Z"/>
        <d v="2024-11-04T12:20:15Z"/>
        <d v="2024-11-04T12:11:39Z"/>
        <d v="2024-11-04T11:51:09Z"/>
        <d v="2024-11-04T11:42:00Z"/>
        <d v="2024-11-04T11:23:13Z"/>
        <d v="2024-11-04T11:11:23Z"/>
        <d v="2024-11-04T10:44:16Z"/>
        <d v="2024-11-04T10:31:25Z"/>
        <d v="2024-11-04T10:13:34Z"/>
        <d v="2024-11-04T09:50:48Z"/>
        <d v="2024-11-04T09:31:12Z"/>
        <d v="2024-11-04T08:59:16Z"/>
        <d v="2024-11-04T08:44:11Z"/>
        <d v="2024-11-04T08:32:43Z"/>
        <d v="2024-11-04T08:14:48Z"/>
        <d v="2024-11-04T07:10:03Z"/>
        <d v="2024-11-04T05:42:53Z"/>
        <d v="2024-11-04T04:41:52Z"/>
        <d v="2024-11-04T04:28:44Z"/>
        <d v="2024-11-04T04:12:52Z"/>
        <d v="2024-11-04T03:36:53Z"/>
        <d v="2024-11-04T02:20:38Z"/>
        <d v="2024-11-04T01:59:49Z"/>
        <d v="2024-11-04T01:43:34Z"/>
        <d v="2024-11-04T01:11:41Z"/>
        <d v="2024-11-04T00:36:59Z"/>
        <d v="2024-11-04T00:14:17Z"/>
        <d v="2024-11-04T23:28:43Z"/>
        <d v="2024-11-04T18:54:07Z"/>
        <d v="2024-11-04T18:30:02Z"/>
        <d v="2024-11-04T17:31:44Z"/>
        <d v="2024-11-04T17:09:14Z"/>
        <d v="2024-11-04T16:29:57Z"/>
        <d v="2024-11-04T16:04:14Z"/>
        <d v="2024-11-04T15:57:13Z"/>
        <d v="2024-11-04T15:39:57Z"/>
        <d v="2024-11-04T15:12:31Z"/>
        <d v="2024-11-04T14:30:58Z"/>
        <d v="2024-11-04T13:13:19Z"/>
        <d v="2024-11-04T12:57:21Z"/>
        <d v="2024-11-04T04:41:59Z"/>
        <d v="2024-11-04T02:39:53Z"/>
        <d v="2024-11-04T00:14:41Z"/>
        <d v="2024-11-04T23:56:57Z"/>
        <d v="2024-11-04T21:53:41Z"/>
        <d v="2024-11-04T15:44:04Z"/>
        <d v="2024-11-04T12:58:01Z"/>
        <d v="2024-11-04T09:59:52Z"/>
        <d v="2024-11-04T03:51:54Z"/>
        <d v="2024-11-04T00:43:53Z"/>
        <d v="2024-11-04T16:43:30Z"/>
        <d v="2024-11-04T15:39:46Z"/>
        <d v="2024-11-04T14:25:46Z"/>
        <d v="2024-11-04T12:39:28Z"/>
        <d v="2024-11-04T12:20:59Z"/>
        <d v="2024-11-04T09:29:56Z"/>
        <d v="2024-11-04T07:02:35Z"/>
        <d v="2024-11-04T01:02:27Z"/>
        <d v="2024-11-04T23:14:06Z"/>
        <d v="2024-11-04T22:28:29Z"/>
        <d v="2024-11-04T21:46:59Z"/>
        <d v="2024-11-04T20:10:03Z"/>
        <d v="2024-11-04T20:00:51Z"/>
        <d v="2024-11-04T18:47:42Z"/>
        <d v="2024-11-04T17:47:04Z"/>
        <d v="2024-11-04T13:58:57Z"/>
        <d v="2024-11-04T13:43:22Z"/>
        <d v="2024-11-04T13:17:08Z"/>
        <d v="2024-11-04T12:37:51Z"/>
        <d v="2024-11-04T12:08:42Z"/>
        <d v="2024-11-04T11:18:25Z"/>
        <d v="2024-11-04T10:55:50Z"/>
        <d v="2024-11-04T10:40:59Z"/>
        <d v="2024-11-04T09:47:59Z"/>
        <d v="2024-11-04T08:38:26Z"/>
        <d v="2024-11-04T01:27:38Z"/>
        <d v="2024-11-04T01:10:00Z"/>
        <d v="2024-11-04T13:27:00Z"/>
        <d v="2024-11-04T13:59:00Z"/>
        <d v="2024-11-04T15:50:00Z"/>
        <d v="2024-11-04T16:38:00Z"/>
        <d v="2024-11-04T16:42:00Z"/>
        <d v="2024-11-04T16:52:00Z"/>
        <d v="2024-11-04T20:13:00Z"/>
        <d v="2024-11-04T23:34:00Z"/>
        <d v="2024-11-04T00:00:00Z"/>
        <d v="2024-11-05T23:56:28Z"/>
        <d v="2024-11-05T23:24:30Z"/>
        <d v="2024-11-05T23:07:47Z"/>
        <d v="2024-11-05T22:36:41Z"/>
        <d v="2024-11-05T22:20:13Z"/>
        <d v="2024-11-05T22:04:21Z"/>
        <d v="2024-11-05T21:38:23Z"/>
        <d v="2024-11-05T20:36:01Z"/>
        <d v="2024-11-05T20:19:32Z"/>
        <d v="2024-11-05T20:11:09Z"/>
        <d v="2024-11-05T19:58:18Z"/>
        <d v="2024-11-05T19:35:42Z"/>
        <d v="2024-11-05T19:21:13Z"/>
        <d v="2024-11-05T19:01:25Z"/>
        <d v="2024-11-05T18:51:43Z"/>
        <d v="2024-11-05T18:35:49Z"/>
        <d v="2024-11-05T18:23:53Z"/>
        <d v="2024-11-05T18:04:14Z"/>
        <d v="2024-11-05T17:55:02Z"/>
        <d v="2024-11-05T17:42:24Z"/>
        <d v="2024-11-05T17:23:22Z"/>
        <d v="2024-11-05T17:11:19Z"/>
        <d v="2024-11-05T16:54:29Z"/>
        <d v="2024-11-05T16:35:54Z"/>
        <d v="2024-11-05T16:21:57Z"/>
        <d v="2024-11-05T16:08:00Z"/>
        <d v="2024-11-05T15:53:44Z"/>
        <d v="2024-11-05T15:23:48Z"/>
        <d v="2024-11-05T15:10:03Z"/>
        <d v="2024-11-05T14:56:20Z"/>
        <d v="2024-11-05T14:47:03Z"/>
        <d v="2024-11-05T13:25:16Z"/>
        <d v="2024-11-05T12:56:47Z"/>
        <d v="2024-11-05T12:33:30Z"/>
        <d v="2024-11-05T12:12:49Z"/>
        <d v="2024-11-05T11:41:45Z"/>
        <d v="2024-11-05T11:25:09Z"/>
        <d v="2024-11-05T11:16:46Z"/>
        <d v="2024-11-05T10:59:21Z"/>
        <d v="2024-11-05T10:42:33Z"/>
        <d v="2024-11-05T10:20:29Z"/>
        <d v="2024-11-05T10:05:58Z"/>
        <d v="2024-11-05T09:43:04Z"/>
        <d v="2024-11-05T09:19:28Z"/>
        <d v="2024-11-05T08:51:30Z"/>
        <d v="2024-11-05T07:51:53Z"/>
        <d v="2024-11-05T07:31:47Z"/>
        <d v="2024-11-05T06:40:53Z"/>
        <d v="2024-11-05T06:19:19Z"/>
        <d v="2024-11-05T05:43:07Z"/>
        <d v="2024-11-05T04:47:05Z"/>
        <d v="2024-11-05T04:24:30Z"/>
        <d v="2024-11-05T04:13:32Z"/>
        <d v="2024-11-05T03:43:51Z"/>
        <d v="2024-11-05T02:04:37Z"/>
        <d v="2024-11-05T01:50:25Z"/>
        <d v="2024-11-05T01:32:47Z"/>
        <d v="2024-11-05T01:01:26Z"/>
        <d v="2024-11-05T00:31:54Z"/>
        <d v="2024-11-05T00:13:36Z"/>
        <d v="2024-11-05T23:56:06Z"/>
        <d v="2024-11-05T23:42:12Z"/>
        <d v="2024-11-05T23:13:04Z"/>
        <d v="2024-11-05T20:38:57Z"/>
        <d v="2024-11-05T20:24:32Z"/>
        <d v="2024-11-05T20:06:07Z"/>
        <d v="2024-11-05T19:43:13Z"/>
        <d v="2024-11-05T19:19:51Z"/>
        <d v="2024-11-05T18:59:54Z"/>
        <d v="2024-11-05T18:04:52Z"/>
        <d v="2024-11-05T17:20:49Z"/>
        <d v="2024-11-05T16:20:27Z"/>
        <d v="2024-11-05T15:13:12Z"/>
        <d v="2024-11-05T12:45:25Z"/>
        <d v="2024-11-05T12:30:15Z"/>
        <d v="2024-11-05T11:59:57Z"/>
        <d v="2024-11-05T11:42:13Z"/>
        <d v="2024-11-05T11:18:23Z"/>
        <d v="2024-11-05T09:39:44Z"/>
        <d v="2024-11-05T08:26:33Z"/>
        <d v="2024-11-05T06:14:24Z"/>
        <d v="2024-11-05T03:04:31Z"/>
        <d v="2024-11-05T02:11:15Z"/>
        <d v="2024-11-05T01:48:41Z"/>
        <d v="2024-11-05T00:11:20Z"/>
        <d v="2024-11-05T22:01:27Z"/>
        <d v="2024-11-05T18:49:52Z"/>
        <d v="2024-11-05T17:40:51Z"/>
        <d v="2024-11-05T13:00:14Z"/>
        <d v="2024-11-05T11:31:33Z"/>
        <d v="2024-11-05T09:35:09Z"/>
        <d v="2024-11-05T08:44:17Z"/>
        <d v="2024-11-05T23:36:00Z"/>
        <d v="2024-11-05T21:47:31Z"/>
        <d v="2024-11-05T19:49:19Z"/>
        <d v="2024-11-05T18:02:53Z"/>
        <d v="2024-11-05T17:54:26Z"/>
        <d v="2024-11-05T17:39:17Z"/>
        <d v="2024-11-05T16:01:35Z"/>
        <d v="2024-11-05T15:44:01Z"/>
        <d v="2024-11-05T21:22:04Z"/>
        <d v="2024-11-05T19:02:10Z"/>
        <d v="2024-11-05T18:23:16Z"/>
        <d v="2024-11-05T15:41:20Z"/>
        <d v="2024-11-05T14:55:18Z"/>
        <d v="2024-11-05T14:34:28Z"/>
        <d v="2024-11-05T14:12:38Z"/>
        <d v="2024-11-05T14:10:56Z"/>
        <d v="2024-11-05T13:12:49Z"/>
        <d v="2024-11-05T12:41:34Z"/>
        <d v="2024-11-05T12:18:19Z"/>
        <d v="2024-11-05T11:56:44Z"/>
        <d v="2024-11-05T11:30:33Z"/>
        <d v="2024-11-05T11:25:12Z"/>
        <d v="2024-11-05T08:45:45Z"/>
        <d v="2024-11-05T02:52:42Z"/>
        <d v="2024-11-05T01:04:57Z"/>
        <d v="2024-11-05T01:03:39Z"/>
        <d v="2024-11-05T00:40:41Z"/>
        <d v="2024-11-05T00:30:36Z"/>
        <d v="2024-11-05T00:19:16Z"/>
        <d v="2024-11-05T00:00:00Z"/>
        <d v="2024-11-06T23:52:04Z"/>
        <d v="2024-11-06T23:28:12Z"/>
        <d v="2024-11-06T22:57:26Z"/>
        <d v="2024-11-06T22:26:32Z"/>
        <d v="2024-11-06T22:12:49Z"/>
        <d v="2024-11-06T21:52:48Z"/>
        <d v="2024-11-06T21:22:00Z"/>
        <d v="2024-11-06T21:11:37Z"/>
        <d v="2024-11-06T20:59:14Z"/>
        <d v="2024-11-06T20:41:47Z"/>
        <d v="2024-11-06T20:28:35Z"/>
        <d v="2024-11-06T20:15:28Z"/>
        <d v="2024-11-06T19:55:12Z"/>
        <d v="2024-11-06T19:34:57Z"/>
        <d v="2024-11-06T19:15:41Z"/>
        <d v="2024-11-06T18:59:26Z"/>
        <d v="2024-11-06T18:49:25Z"/>
        <d v="2024-11-06T18:39:51Z"/>
        <d v="2024-11-06T18:25:57Z"/>
        <d v="2024-11-06T18:08:03Z"/>
        <d v="2024-11-06T17:39:38Z"/>
        <d v="2024-11-06T17:10:00Z"/>
        <d v="2024-11-06T16:57:58Z"/>
        <d v="2024-11-06T16:47:27Z"/>
        <d v="2024-11-06T16:33:22Z"/>
        <d v="2024-11-06T16:18:04Z"/>
        <d v="2024-11-06T15:57:58Z"/>
        <d v="2024-11-06T15:45:11Z"/>
        <d v="2024-11-06T15:26:30Z"/>
        <d v="2024-11-06T15:13:21Z"/>
        <d v="2024-11-06T14:42:42Z"/>
        <d v="2024-11-06T14:14:33Z"/>
        <d v="2024-11-06T13:58:44Z"/>
        <d v="2024-11-06T13:38:59Z"/>
        <d v="2024-11-06T13:17:06Z"/>
        <d v="2024-11-06T13:00:03Z"/>
        <d v="2024-11-06T12:51:31Z"/>
        <d v="2024-11-06T10:56:12Z"/>
        <d v="2024-11-06T10:38:27Z"/>
        <d v="2024-11-06T10:19:19Z"/>
        <d v="2024-11-06T09:54:22Z"/>
        <d v="2024-11-06T09:39:26Z"/>
        <d v="2024-11-06T09:21:49Z"/>
        <d v="2024-11-06T08:06:52Z"/>
        <d v="2024-11-06T07:47:46Z"/>
        <d v="2024-11-06T07:19:05Z"/>
        <d v="2024-11-06T07:03:19Z"/>
        <d v="2024-11-06T06:40:25Z"/>
        <d v="2024-11-06T06:15:36Z"/>
        <d v="2024-11-06T05:47:10Z"/>
        <d v="2024-11-06T05:28:29Z"/>
        <d v="2024-11-06T05:15:13Z"/>
        <d v="2024-11-06T03:41:29Z"/>
        <d v="2024-11-06T03:03:01Z"/>
        <d v="2024-11-06T02:35:40Z"/>
        <d v="2024-11-06T01:59:04Z"/>
        <d v="2024-11-06T01:23:14Z"/>
        <d v="2024-11-06T01:02:33Z"/>
        <d v="2024-11-06T00:40:42Z"/>
        <d v="2024-11-06T00:19:56Z"/>
        <d v="2024-11-06T00:04:49Z"/>
        <d v="2024-11-06T23:54:17Z"/>
        <d v="2024-11-06T18:33:07Z"/>
        <d v="2024-11-06T18:13:00Z"/>
        <d v="2024-11-06T17:56:58Z"/>
        <d v="2024-11-06T17:38:56Z"/>
        <d v="2024-11-06T17:24:01Z"/>
        <d v="2024-11-06T16:49:07Z"/>
        <d v="2024-11-06T16:12:19Z"/>
        <d v="2024-11-06T15:38:11Z"/>
        <d v="2024-11-06T15:02:00Z"/>
        <d v="2024-11-06T13:30:25Z"/>
        <d v="2024-11-06T11:57:04Z"/>
        <d v="2024-11-06T08:47:43Z"/>
        <d v="2024-11-06T06:55:15Z"/>
        <d v="2024-11-06T23:29:55Z"/>
        <d v="2024-11-06T18:13:12Z"/>
        <d v="2024-11-06T14:24:25Z"/>
        <d v="2024-11-06T14:05:44Z"/>
        <d v="2024-11-06T14:04:49Z"/>
        <d v="2024-11-06T13:49:11Z"/>
        <d v="2024-11-06T13:16:07Z"/>
        <d v="2024-11-06T10:37:23Z"/>
        <d v="2024-11-06T22:36:36Z"/>
        <d v="2024-11-06T20:59:43Z"/>
        <d v="2024-11-06T18:08:55Z"/>
        <d v="2024-11-06T15:16:58Z"/>
        <d v="2024-11-06T14:45:42Z"/>
        <d v="2024-11-06T12:37:40Z"/>
        <d v="2024-11-06T12:30:51Z"/>
        <d v="2024-11-06T12:02:19Z"/>
        <d v="2024-11-06T07:26:55Z"/>
        <d v="2024-11-06T02:37:03Z"/>
        <d v="2024-11-06T18:34:58Z"/>
        <d v="2024-11-06T17:56:51Z"/>
        <d v="2024-11-06T16:44:36Z"/>
        <d v="2024-11-06T14:06:27Z"/>
        <d v="2024-11-06T12:55:43Z"/>
        <d v="2024-11-06T12:37:11Z"/>
        <d v="2024-11-06T12:28:03Z"/>
        <d v="2024-11-06T12:16:07Z"/>
        <d v="2024-11-06T11:53:48Z"/>
        <d v="2024-11-06T11:41:15Z"/>
        <d v="2024-11-06T11:40:59Z"/>
        <d v="2024-11-06T08:22:03Z"/>
        <d v="2024-11-06T07:49:40Z"/>
        <d v="2024-11-06T07:37:53Z"/>
        <d v="2024-11-06T07:07:34Z"/>
        <d v="2024-11-06T06:29:53Z"/>
        <d v="2024-11-06T03:22:27Z"/>
        <d v="2024-11-06T02:54:41Z"/>
        <d v="2024-11-06T02:53:33Z"/>
        <d v="2024-11-06T02:26:32Z"/>
        <d v="2024-11-06T02:07:35Z"/>
        <d v="2024-11-06T01:30:42Z"/>
        <d v="2024-11-06T00:40:59Z"/>
        <d v="2024-11-06T00:26:58Z"/>
        <d v="2024-11-06T02:00:00Z"/>
        <d v="2024-11-06T03:27:00Z"/>
        <d v="2024-11-06T10:16:00Z"/>
        <d v="2024-11-06T00:00:00Z"/>
        <d v="2024-11-06T11:51:00Z"/>
        <d v="2024-11-06T12:31:00Z"/>
        <d v="2024-11-06T14:35:00Z"/>
        <d v="2024-11-06T14:49:00Z"/>
        <d v="2024-11-06T15:19:00Z"/>
        <d v="2024-11-06T15:40:00Z"/>
        <d v="2024-11-06T18:22:00Z"/>
        <d v="2024-11-06T19:24:00Z"/>
        <d v="2024-11-06T20:35:00Z"/>
        <d v="2024-11-06T23:08:00Z"/>
        <d v="2024-11-07T23:57:18Z"/>
        <d v="2024-11-07T23:44:51Z"/>
        <d v="2024-11-07T23:32:29Z"/>
        <d v="2024-11-07T23:08:50Z"/>
        <d v="2024-11-07T22:36:11Z"/>
        <d v="2024-11-07T22:21:31Z"/>
        <d v="2024-11-07T21:58:38Z"/>
        <d v="2024-11-07T21:46:51Z"/>
        <d v="2024-11-07T21:25:46Z"/>
        <d v="2024-11-07T21:08:22Z"/>
        <d v="2024-11-07T20:50:31Z"/>
        <d v="2024-11-07T20:32:58Z"/>
        <d v="2024-11-07T20:11:57Z"/>
        <d v="2024-11-07T19:57:02Z"/>
        <d v="2024-11-07T19:33:41Z"/>
        <d v="2024-11-07T19:23:04Z"/>
        <d v="2024-11-07T19:11:47Z"/>
        <d v="2024-11-07T19:09:02Z"/>
        <d v="2024-11-07T18:49:52Z"/>
        <d v="2024-11-07T18:34:54Z"/>
        <d v="2024-11-07T18:23:43Z"/>
        <d v="2024-11-07T18:09:31Z"/>
        <d v="2024-11-07T17:54:54Z"/>
        <d v="2024-11-07T17:43:05Z"/>
        <d v="2024-11-07T17:26:16Z"/>
        <d v="2024-11-07T17:16:28Z"/>
        <d v="2024-11-07T16:52:32Z"/>
        <d v="2024-11-07T16:30:22Z"/>
        <d v="2024-11-07T16:07:18Z"/>
        <d v="2024-11-07T15:10:40Z"/>
        <d v="2024-11-07T14:57:41Z"/>
        <d v="2024-11-07T14:45:08Z"/>
        <d v="2024-11-07T14:11:58Z"/>
        <d v="2024-11-07T13:55:34Z"/>
        <d v="2024-11-07T13:37:10Z"/>
        <d v="2024-11-07T13:19:12Z"/>
        <d v="2024-11-07T13:01:48Z"/>
        <d v="2024-11-07T12:47:05Z"/>
        <d v="2024-11-07T12:31:11Z"/>
        <d v="2024-11-07T12:13:33Z"/>
        <d v="2024-11-07T12:00:40Z"/>
        <d v="2024-11-07T10:52:37Z"/>
        <d v="2024-11-07T10:32:59Z"/>
        <d v="2024-11-07T10:13:26Z"/>
        <d v="2024-11-07T09:00:33Z"/>
        <d v="2024-11-07T08:04:13Z"/>
        <d v="2024-11-07T07:45:08Z"/>
        <d v="2024-11-07T06:06:29Z"/>
        <d v="2024-11-07T05:40:43Z"/>
        <d v="2024-11-07T02:34:24Z"/>
        <d v="2024-11-07T02:19:10Z"/>
        <d v="2024-11-07T01:57:05Z"/>
        <d v="2024-11-07T01:45:26Z"/>
        <d v="2024-11-07T01:22:43Z"/>
        <d v="2024-11-07T01:04:01Z"/>
        <d v="2024-11-07T00:41:28Z"/>
        <d v="2024-11-07T00:21:45Z"/>
        <d v="2024-11-07T19:11:00Z"/>
        <d v="2024-11-07T17:52:34Z"/>
        <d v="2024-11-07T16:00:53Z"/>
        <d v="2024-11-07T14:51:46Z"/>
        <d v="2024-11-07T14:34:48Z"/>
        <d v="2024-11-07T14:09:34Z"/>
        <d v="2024-11-07T13:53:21Z"/>
        <d v="2024-11-07T13:37:18Z"/>
        <d v="2024-11-07T12:05:32Z"/>
        <d v="2024-11-07T11:14:19Z"/>
        <d v="2024-11-07T10:52:20Z"/>
        <d v="2024-11-07T10:39:18Z"/>
        <d v="2024-11-07T09:03:06Z"/>
        <d v="2024-11-07T07:25:17Z"/>
        <d v="2024-11-07T03:24:57Z"/>
        <d v="2024-11-07T03:04:22Z"/>
        <d v="2024-11-07T01:57:47Z"/>
        <d v="2024-11-07T20:02:55Z"/>
        <d v="2024-11-07T19:31:45Z"/>
        <d v="2024-11-07T18:30:41Z"/>
        <d v="2024-11-07T17:44:02Z"/>
        <d v="2024-11-07T14:14:55Z"/>
        <d v="2024-11-07T14:03:26Z"/>
        <d v="2024-11-07T13:44:18Z"/>
        <d v="2024-11-07T13:08:17Z"/>
        <d v="2024-11-07T11:39:50Z"/>
        <d v="2024-11-07T11:12:50Z"/>
        <d v="2024-11-07T09:11:12Z"/>
        <d v="2024-11-07T05:08:42Z"/>
        <d v="2024-11-07T04:38:51Z"/>
        <d v="2024-11-07T04:15:20Z"/>
        <d v="2024-11-07T01:18:10Z"/>
        <d v="2024-11-07T00:47:48Z"/>
        <d v="2024-11-07T18:05:34Z"/>
        <d v="2024-11-07T15:22:07Z"/>
        <d v="2024-11-07T12:30:36Z"/>
        <d v="2024-11-07T04:41:03Z"/>
        <d v="2024-11-07T03:48:55Z"/>
        <d v="2024-11-07T20:54:22Z"/>
        <d v="2024-11-07T19:26:09Z"/>
        <d v="2024-11-07T18:44:02Z"/>
        <d v="2024-11-07T16:38:38Z"/>
        <d v="2024-11-07T16:03:18Z"/>
        <d v="2024-11-07T15:50:53Z"/>
        <d v="2024-11-07T13:07:34Z"/>
        <d v="2024-11-07T11:41:12Z"/>
        <d v="2024-11-07T10:37:03Z"/>
        <d v="2024-11-07T10:20:11Z"/>
        <d v="2024-11-07T07:29:22Z"/>
        <d v="2024-11-07T07:11:08Z"/>
        <d v="2024-11-07T06:44:18Z"/>
        <d v="2024-11-07T03:41:04Z"/>
        <d v="2024-11-07T03:15:33Z"/>
        <d v="2024-11-07T02:16:33Z"/>
        <d v="2024-11-07T01:59:27Z"/>
        <d v="2024-11-07T01:00:33Z"/>
        <d v="2024-11-07T00:00:00Z"/>
        <d v="2024-11-08T23:43:09Z"/>
        <d v="2024-11-08T23:14:14Z"/>
        <d v="2024-11-08T23:02:00Z"/>
        <d v="2024-11-08T22:50:26Z"/>
        <d v="2024-11-08T21:59:51Z"/>
        <d v="2024-11-08T21:47:24Z"/>
        <d v="2024-11-08T20:23:13Z"/>
        <d v="2024-11-08T20:07:12Z"/>
        <d v="2024-11-08T19:47:34Z"/>
        <d v="2024-11-08T19:33:46Z"/>
        <d v="2024-11-08T19:23:46Z"/>
        <d v="2024-11-08T19:04:41Z"/>
        <d v="2024-11-08T18:57:36Z"/>
        <d v="2024-11-08T17:45:17Z"/>
        <d v="2024-11-08T17:31:03Z"/>
        <d v="2024-11-08T17:18:23Z"/>
        <d v="2024-11-08T17:04:31Z"/>
        <d v="2024-11-08T16:52:51Z"/>
        <d v="2024-11-08T16:35:55Z"/>
        <d v="2024-11-08T15:06:43Z"/>
        <d v="2024-11-08T14:01:30Z"/>
        <d v="2024-11-08T13:34:49Z"/>
        <d v="2024-11-08T13:16:48Z"/>
        <d v="2024-11-08T12:58:30Z"/>
        <d v="2024-11-08T11:58:58Z"/>
        <d v="2024-11-08T11:28:45Z"/>
        <d v="2024-11-08T11:01:24Z"/>
        <d v="2024-11-08T10:30:56Z"/>
        <d v="2024-11-08T10:03:11Z"/>
        <d v="2024-11-08T08:10:50Z"/>
        <d v="2024-11-08T07:52:43Z"/>
        <d v="2024-11-08T07:28:27Z"/>
        <d v="2024-11-08T06:59:49Z"/>
        <d v="2024-11-08T06:39:06Z"/>
        <d v="2024-11-08T06:27:19Z"/>
        <d v="2024-11-08T06:22:37Z"/>
        <d v="2024-11-08T06:12:26Z"/>
        <d v="2024-11-08T05:30:13Z"/>
        <d v="2024-11-08T04:54:21Z"/>
        <d v="2024-11-08T03:53:22Z"/>
        <d v="2024-11-08T03:00:57Z"/>
        <d v="2024-11-08T02:38:40Z"/>
        <d v="2024-11-08T01:50:08Z"/>
        <d v="2024-11-08T01:10:37Z"/>
        <d v="2024-11-08T00:48:09Z"/>
        <d v="2024-11-08T00:28:15Z"/>
        <d v="2024-11-08T00:10:31Z"/>
        <d v="2024-11-08T22:36:37Z"/>
        <d v="2024-11-08T21:26:54Z"/>
        <d v="2024-11-08T20:59:08Z"/>
        <d v="2024-11-08T19:56:02Z"/>
        <d v="2024-11-08T19:42:46Z"/>
        <d v="2024-11-08T18:58:17Z"/>
        <d v="2024-11-08T17:28:47Z"/>
        <d v="2024-11-08T15:03:03Z"/>
        <d v="2024-11-08T14:05:57Z"/>
        <d v="2024-11-08T11:09:51Z"/>
        <d v="2024-11-08T10:44:16Z"/>
        <d v="2024-11-08T10:21:52Z"/>
        <d v="2024-11-08T09:22:02Z"/>
        <d v="2024-11-08T23:31:26Z"/>
        <d v="2024-11-08T23:28:40Z"/>
        <d v="2024-11-08T04:44:54Z"/>
        <d v="2024-11-08T01:33:14Z"/>
        <d v="2024-11-08T20:01:04Z"/>
        <d v="2024-11-08T19:18:15Z"/>
        <d v="2024-11-08T19:04:13Z"/>
        <d v="2024-11-08T18:29:50Z"/>
        <d v="2024-11-08T17:40:04Z"/>
        <d v="2024-11-08T15:36:17Z"/>
        <d v="2024-11-08T08:59:40Z"/>
        <d v="2024-11-08T00:22:06Z"/>
        <d v="2024-11-08T23:38:17Z"/>
        <d v="2024-11-08T22:34:34Z"/>
        <d v="2024-11-08T20:14:45Z"/>
        <d v="2024-11-08T20:14:05Z"/>
        <d v="2024-11-08T19:32:30Z"/>
        <d v="2024-11-08T19:08:27Z"/>
        <d v="2024-11-08T18:05:35Z"/>
        <d v="2024-11-08T14:38:38Z"/>
        <d v="2024-11-08T14:12:20Z"/>
        <d v="2024-11-08T12:59:37Z"/>
        <d v="2024-11-08T12:15:32Z"/>
        <d v="2024-11-08T11:52:04Z"/>
        <d v="2024-11-08T11:26:21Z"/>
        <d v="2024-11-08T10:35:25Z"/>
        <d v="2024-11-08T10:11:05Z"/>
        <d v="2024-11-08T09:56:13Z"/>
        <d v="2024-11-08T09:35:54Z"/>
        <d v="2024-11-08T09:18:26Z"/>
        <d v="2024-11-08T08:17:42Z"/>
        <d v="2024-11-08T06:32:51Z"/>
        <d v="2024-11-08T05:41:42Z"/>
        <d v="2024-11-08T05:25:25Z"/>
        <d v="2024-11-08T03:47:57Z"/>
        <d v="2024-11-08T01:09:05Z"/>
        <d v="2024-11-08T00:52:00Z"/>
        <d v="2024-11-08T05:30:00Z"/>
        <d v="2024-11-08T06:14:00Z"/>
        <d v="2024-11-08T09:59:00Z"/>
        <d v="2024-11-08T10:43:00Z"/>
        <d v="2024-11-08T12:15:00Z"/>
        <d v="2024-11-08T14:59:00Z"/>
        <d v="2024-11-08T15:10:00Z"/>
        <d v="2024-11-08T17:32:00Z"/>
        <d v="2024-11-08T17:39:00Z"/>
        <d v="2024-11-08T20:06:00Z"/>
        <d v="2024-11-08T20:07:00Z"/>
        <d v="2024-11-08T20:47:00Z"/>
        <d v="2024-11-08T21:02:00Z"/>
        <d v="2024-11-08T00:00:00Z"/>
        <d v="2024-11-09T23:47:24Z"/>
        <d v="2024-11-09T22:26:32Z"/>
        <d v="2024-11-09T22:09:14Z"/>
        <d v="2024-11-09T21:04:20Z"/>
        <d v="2024-11-09T20:49:03Z"/>
        <d v="2024-11-09T19:49:56Z"/>
        <d v="2024-11-09T19:30:09Z"/>
        <d v="2024-11-09T19:08:24Z"/>
        <d v="2024-11-09T18:48:18Z"/>
        <d v="2024-11-09T18:18:32Z"/>
        <d v="2024-11-09T17:52:25Z"/>
        <d v="2024-11-09T17:21:58Z"/>
        <d v="2024-11-09T16:45:28Z"/>
        <d v="2024-11-09T16:25:48Z"/>
        <d v="2024-11-09T16:11:27Z"/>
        <d v="2024-11-09T15:41:46Z"/>
        <d v="2024-11-09T15:31:11Z"/>
        <d v="2024-11-09T15:19:14Z"/>
        <d v="2024-11-09T14:55:54Z"/>
        <d v="2024-11-09T14:45:04Z"/>
        <d v="2024-11-09T14:01:42Z"/>
        <d v="2024-11-09T13:37:36Z"/>
        <d v="2024-11-09T13:26:13Z"/>
        <d v="2024-11-09T13:12:44Z"/>
        <d v="2024-11-09T12:53:08Z"/>
        <d v="2024-11-09T12:34:58Z"/>
        <d v="2024-11-09T12:09:49Z"/>
        <d v="2024-11-09T11:39:54Z"/>
        <d v="2024-11-09T10:33:32Z"/>
        <d v="2024-11-09T10:16:05Z"/>
        <d v="2024-11-09T09:59:30Z"/>
        <d v="2024-11-09T09:26:03Z"/>
        <d v="2024-11-09T08:59:09Z"/>
        <d v="2024-11-09T08:34:36Z"/>
        <d v="2024-11-09T08:11:18Z"/>
        <d v="2024-11-09T07:51:12Z"/>
        <d v="2024-11-09T07:32:19Z"/>
        <d v="2024-11-09T06:24:27Z"/>
        <d v="2024-11-09T06:09:06Z"/>
        <d v="2024-11-09T05:47:42Z"/>
        <d v="2024-11-09T05:30:44Z"/>
        <d v="2024-11-09T05:09:54Z"/>
        <d v="2024-11-09T04:29:38Z"/>
        <d v="2024-11-09T04:00:38Z"/>
        <d v="2024-11-09T03:06:29Z"/>
        <d v="2024-11-09T02:45:06Z"/>
        <d v="2024-11-09T02:33:30Z"/>
        <d v="2024-11-09T02:22:19Z"/>
        <d v="2024-11-09T02:07:59Z"/>
        <d v="2024-11-09T01:40:23Z"/>
        <d v="2024-11-09T01:10:22Z"/>
        <d v="2024-11-09T00:51:04Z"/>
        <d v="2024-11-09T00:26:04Z"/>
        <d v="2024-11-09T00:03:14Z"/>
        <d v="2024-11-09T23:53:44Z"/>
        <d v="2024-11-09T22:43:41Z"/>
        <d v="2024-11-09T19:30:58Z"/>
        <d v="2024-11-09T15:49:44Z"/>
        <d v="2024-11-09T15:20:58Z"/>
        <d v="2024-11-09T12:06:11Z"/>
        <d v="2024-11-09T11:41:48Z"/>
        <d v="2024-11-09T11:20:23Z"/>
        <d v="2024-11-09T10:51:50Z"/>
        <d v="2024-11-09T10:26:31Z"/>
        <d v="2024-11-09T10:00:26Z"/>
        <d v="2024-11-09T09:45:21Z"/>
        <d v="2024-11-09T08:49:55Z"/>
        <d v="2024-11-09T08:16:30Z"/>
        <d v="2024-11-09T07:57:13Z"/>
        <d v="2024-11-09T05:47:33Z"/>
        <d v="2024-11-09T00:49:22Z"/>
        <d v="2024-11-09T22:47:06Z"/>
        <d v="2024-11-09T21:58:46Z"/>
        <d v="2024-11-09T20:01:18Z"/>
        <d v="2024-11-09T19:32:36Z"/>
        <d v="2024-11-09T15:20:43Z"/>
        <d v="2024-11-09T15:20:08Z"/>
        <d v="2024-11-09T13:21:04Z"/>
        <d v="2024-11-09T10:33:35Z"/>
        <d v="2024-11-09T09:33:58Z"/>
        <d v="2024-11-09T09:10:05Z"/>
        <d v="2024-11-09T22:05:53Z"/>
        <d v="2024-11-09T18:57:53Z"/>
        <d v="2024-11-09T18:26:57Z"/>
        <d v="2024-11-09T17:45:33Z"/>
        <d v="2024-11-09T14:23:30Z"/>
        <d v="2024-11-09T11:42:21Z"/>
        <d v="2024-11-09T23:13:33Z"/>
        <d v="2024-11-09T22:23:12Z"/>
        <d v="2024-11-09T20:23:41Z"/>
        <d v="2024-11-09T16:15:21Z"/>
        <d v="2024-11-09T13:42:11Z"/>
        <d v="2024-11-09T13:29:24Z"/>
        <d v="2024-11-09T13:05:01Z"/>
        <d v="2024-11-09T13:02:40Z"/>
        <d v="2024-11-09T12:30:43Z"/>
        <d v="2024-11-09T12:20:15Z"/>
        <d v="2024-11-09T12:05:25Z"/>
        <d v="2024-11-09T11:10:50Z"/>
        <d v="2024-11-09T10:28:31Z"/>
        <d v="2024-11-09T10:18:21Z"/>
        <d v="2024-11-09T10:11:24Z"/>
        <d v="2024-11-09T09:16:37Z"/>
        <d v="2024-11-09T09:00:39Z"/>
        <d v="2024-11-09T08:18:24Z"/>
        <d v="2024-11-09T07:47:07Z"/>
        <d v="2024-11-09T04:46:08Z"/>
        <d v="2024-11-09T00:25:56Z"/>
        <d v="2024-11-09T01:18:00Z"/>
        <d v="2024-11-09T05:18:00Z"/>
        <d v="2024-11-09T07:04:00Z"/>
        <d v="2024-11-09T07:07:00Z"/>
        <d v="2024-11-09T00:00:00Z"/>
        <d v="2024-11-09T11:49:00Z"/>
        <d v="2024-11-09T12:43:00Z"/>
        <d v="2024-11-09T13:22:00Z"/>
        <d v="2024-11-09T15:19:00Z"/>
        <d v="2024-11-09T17:02:00Z"/>
        <d v="2024-11-09T21:13:00Z"/>
        <d v="2024-11-10T22:31:13Z"/>
        <d v="2024-11-10T22:09:32Z"/>
        <d v="2024-11-10T21:51:08Z"/>
        <d v="2024-11-10T21:35:30Z"/>
        <d v="2024-11-10T21:07:42Z"/>
        <d v="2024-11-10T20:06:06Z"/>
        <d v="2024-11-10T19:21:16Z"/>
        <d v="2024-11-10T19:04:32Z"/>
        <d v="2024-11-10T18:39:13Z"/>
        <d v="2024-11-10T18:24:00Z"/>
        <d v="2024-11-10T17:59:40Z"/>
        <d v="2024-11-10T17:48:23Z"/>
        <d v="2024-11-10T17:18:27Z"/>
        <d v="2024-11-10T17:06:06Z"/>
        <d v="2024-11-10T16:47:23Z"/>
        <d v="2024-11-10T16:16:02Z"/>
        <d v="2024-11-10T16:06:10Z"/>
        <d v="2024-11-10T15:55:29Z"/>
        <d v="2024-11-10T15:38:31Z"/>
        <d v="2024-11-10T15:27:28Z"/>
        <d v="2024-11-10T15:10:12Z"/>
        <d v="2024-11-10T14:52:08Z"/>
        <d v="2024-11-10T14:39:23Z"/>
        <d v="2024-11-10T14:25:02Z"/>
        <d v="2024-11-10T14:14:24Z"/>
        <d v="2024-11-10T14:03:22Z"/>
        <d v="2024-11-10T13:38:14Z"/>
        <d v="2024-11-10T12:39:55Z"/>
        <d v="2024-11-10T12:18:49Z"/>
        <d v="2024-11-10T11:08:09Z"/>
        <d v="2024-11-10T10:37:00Z"/>
        <d v="2024-11-10T10:22:28Z"/>
        <d v="2024-11-10T10:00:06Z"/>
        <d v="2024-11-10T09:39:12Z"/>
        <d v="2024-11-10T09:12:58Z"/>
        <d v="2024-11-10T07:56:08Z"/>
        <d v="2024-11-10T06:05:18Z"/>
        <d v="2024-11-10T05:27:56Z"/>
        <d v="2024-11-10T04:25:49Z"/>
        <d v="2024-11-10T04:05:30Z"/>
        <d v="2024-11-10T03:33:39Z"/>
        <d v="2024-11-10T03:12:32Z"/>
        <d v="2024-11-10T02:56:00Z"/>
        <d v="2024-11-10T02:41:30Z"/>
        <d v="2024-11-10T02:02:07Z"/>
        <d v="2024-11-10T00:49:33Z"/>
        <d v="2024-11-10T00:11:36Z"/>
        <d v="2024-11-10T23:49:46Z"/>
        <d v="2024-11-10T23:33:24Z"/>
        <d v="2024-11-10T15:14:21Z"/>
        <d v="2024-11-10T14:54:20Z"/>
        <d v="2024-11-10T09:03:13Z"/>
        <d v="2024-11-10T04:17:35Z"/>
        <d v="2024-11-10T00:23:17Z"/>
        <d v="2024-11-10T20:44:24Z"/>
        <d v="2024-11-10T20:36:38Z"/>
        <d v="2024-11-10T18:31:18Z"/>
        <d v="2024-11-10T12:48:57Z"/>
        <d v="2024-11-10T10:28:04Z"/>
        <d v="2024-11-10T09:22:40Z"/>
        <d v="2024-11-10T08:31:07Z"/>
        <d v="2024-11-10T03:21:46Z"/>
        <d v="2024-11-10T00:27:09Z"/>
        <d v="2024-11-10T19:32:21Z"/>
        <d v="2024-11-10T15:31:04Z"/>
        <d v="2024-11-10T23:38:40Z"/>
        <d v="2024-11-10T22:34:29Z"/>
        <d v="2024-11-10T22:18:13Z"/>
        <d v="2024-11-10T21:25:55Z"/>
        <d v="2024-11-10T19:44:25Z"/>
        <d v="2024-11-10T19:27:58Z"/>
        <d v="2024-11-10T17:13:50Z"/>
        <d v="2024-11-10T15:13:59Z"/>
        <d v="2024-11-10T15:05:29Z"/>
        <d v="2024-11-10T14:19:56Z"/>
        <d v="2024-11-10T13:56:10Z"/>
        <d v="2024-11-10T13:45:50Z"/>
        <d v="2024-11-10T12:24:26Z"/>
        <d v="2024-11-10T12:12:12Z"/>
        <d v="2024-11-10T11:58:30Z"/>
        <d v="2024-11-10T10:58:14Z"/>
        <d v="2024-11-10T10:18:40Z"/>
        <d v="2024-11-10T10:10:17Z"/>
        <d v="2024-11-10T09:23:24Z"/>
        <d v="2024-11-10T09:14:54Z"/>
        <d v="2024-11-10T07:36:55Z"/>
        <d v="2024-11-10T07:20:19Z"/>
        <d v="2024-11-10T05:57:29Z"/>
        <d v="2024-11-10T04:47:50Z"/>
        <d v="2024-11-10T03:07:38Z"/>
        <d v="2024-11-10T00:27:19Z"/>
        <d v="2024-11-10T05:23:00Z"/>
        <d v="2024-11-10T11:35:00Z"/>
        <d v="2024-11-10T13:52:00Z"/>
        <d v="2024-11-10T20:52:00Z"/>
        <d v="2024-11-10T22:44:00Z"/>
        <d v="2024-11-10T00:00:00Z"/>
        <d v="2024-11-11T23:50:18Z"/>
        <d v="2024-11-11T23:34:13Z"/>
        <d v="2024-11-11T22:31:33Z"/>
        <d v="2024-11-11T21:43:09Z"/>
        <d v="2024-11-11T21:28:13Z"/>
        <d v="2024-11-11T20:34:25Z"/>
        <d v="2024-11-11T19:56:46Z"/>
        <d v="2024-11-11T19:45:10Z"/>
        <d v="2024-11-11T19:29:35Z"/>
        <d v="2024-11-11T19:09:21Z"/>
        <d v="2024-11-11T18:49:34Z"/>
        <d v="2024-11-11T18:37:45Z"/>
        <d v="2024-11-11T18:21:00Z"/>
        <d v="2024-11-11T18:07:03Z"/>
        <d v="2024-11-11T17:45:20Z"/>
        <d v="2024-11-11T17:28:55Z"/>
        <d v="2024-11-11T16:56:36Z"/>
        <d v="2024-11-11T16:36:34Z"/>
        <d v="2024-11-11T16:23:34Z"/>
        <d v="2024-11-11T16:02:41Z"/>
        <d v="2024-11-11T15:52:24Z"/>
        <d v="2024-11-11T14:56:55Z"/>
        <d v="2024-11-11T14:41:18Z"/>
        <d v="2024-11-11T14:14:34Z"/>
        <d v="2024-11-11T13:02:21Z"/>
        <d v="2024-11-11T12:47:07Z"/>
        <d v="2024-11-11T12:07:34Z"/>
        <d v="2024-11-11T11:30:17Z"/>
        <d v="2024-11-11T11:20:30Z"/>
        <d v="2024-11-11T11:04:31Z"/>
        <d v="2024-11-11T10:50:41Z"/>
        <d v="2024-11-11T10:29:43Z"/>
        <d v="2024-11-11T09:57:41Z"/>
        <d v="2024-11-11T09:39:16Z"/>
        <d v="2024-11-11T08:52:31Z"/>
        <d v="2024-11-11T08:34:51Z"/>
        <d v="2024-11-11T08:02:53Z"/>
        <d v="2024-11-11T07:48:43Z"/>
        <d v="2024-11-11T05:59:48Z"/>
        <d v="2024-11-11T04:08:11Z"/>
        <d v="2024-11-11T03:38:30Z"/>
        <d v="2024-11-11T03:17:18Z"/>
        <d v="2024-11-11T00:33:45Z"/>
        <d v="2024-11-11T18:54:43Z"/>
        <d v="2024-11-11T18:40:07Z"/>
        <d v="2024-11-11T16:57:24Z"/>
        <d v="2024-11-11T16:33:54Z"/>
        <d v="2024-11-11T14:13:16Z"/>
        <d v="2024-11-11T13:43:00Z"/>
        <d v="2024-11-11T13:23:44Z"/>
        <d v="2024-11-11T11:15:06Z"/>
        <d v="2024-11-11T10:55:25Z"/>
        <d v="2024-11-11T06:23:41Z"/>
        <d v="2024-11-11T00:06:33Z"/>
        <d v="2024-11-11T22:05:31Z"/>
        <d v="2024-11-11T20:30:48Z"/>
        <d v="2024-11-11T18:59:38Z"/>
        <d v="2024-11-11T18:46:17Z"/>
        <d v="2024-11-11T17:16:54Z"/>
        <d v="2024-11-11T16:33:10Z"/>
        <d v="2024-11-11T15:38:52Z"/>
        <d v="2024-11-11T15:24:37Z"/>
        <d v="2024-11-11T15:14:11Z"/>
        <d v="2024-11-11T11:56:22Z"/>
        <d v="2024-11-11T09:19:55Z"/>
        <d v="2024-11-11T02:37:33Z"/>
        <d v="2024-11-11T22:30:08Z"/>
        <d v="2024-11-11T22:06:40Z"/>
        <d v="2024-11-11T18:56:10Z"/>
        <d v="2024-11-11T18:01:13Z"/>
        <d v="2024-11-11T12:48:52Z"/>
        <d v="2024-11-11T10:53:21Z"/>
        <d v="2024-11-11T23:38:08Z"/>
        <d v="2024-11-11T23:24:45Z"/>
        <d v="2024-11-11T21:04:48Z"/>
        <d v="2024-11-11T20:24:58Z"/>
        <d v="2024-11-11T19:43:24Z"/>
        <d v="2024-11-11T19:03:35Z"/>
        <d v="2024-11-11T18:24:28Z"/>
        <d v="2024-11-11T17:51:44Z"/>
        <d v="2024-11-11T17:10:29Z"/>
        <d v="2024-11-11T16:35:26Z"/>
        <d v="2024-11-11T16:04:41Z"/>
        <d v="2024-11-11T12:55:59Z"/>
        <d v="2024-11-11T10:44:51Z"/>
        <d v="2024-11-11T10:24:11Z"/>
        <d v="2024-11-11T09:45:44Z"/>
        <d v="2024-11-11T09:41:05Z"/>
        <d v="2024-11-11T08:48:49Z"/>
        <d v="2024-11-11T07:34:52Z"/>
        <d v="2024-11-11T02:53:30Z"/>
        <d v="2024-11-11T01:23:12Z"/>
        <d v="2024-11-11T00:33:25Z"/>
        <d v="2024-11-11T03:27:00Z"/>
        <d v="2024-11-11T08:54:00Z"/>
        <d v="2024-11-11T09:42:00Z"/>
        <d v="2024-11-11T10:01:00Z"/>
        <d v="2024-11-11T00:00:00Z"/>
        <d v="2024-11-11T13:19:00Z"/>
        <d v="2024-11-11T13:25:00Z"/>
        <d v="2024-11-11T15:05:00Z"/>
        <d v="2024-11-11T16:09:00Z"/>
        <d v="2024-11-11T17:34:00Z"/>
        <d v="2024-11-11T17:43:00Z"/>
        <d v="2024-11-11T17:51:00Z"/>
        <d v="2024-11-11T18:54:00Z"/>
        <d v="2024-11-11T20:06:00Z"/>
        <d v="2024-11-11T20:34:00Z"/>
        <d v="2024-11-11T23:16:00Z"/>
        <d v="2024-11-12T23:44:33Z"/>
        <d v="2024-11-12T23:26:03Z"/>
        <d v="2024-11-12T23:15:27Z"/>
        <d v="2024-11-12T23:02:51Z"/>
        <d v="2024-11-12T22:53:35Z"/>
        <d v="2024-11-12T22:29:13Z"/>
        <d v="2024-11-12T22:09:43Z"/>
        <d v="2024-11-12T21:58:23Z"/>
        <d v="2024-11-12T21:45:23Z"/>
        <d v="2024-11-12T21:06:40Z"/>
        <d v="2024-11-12T20:36:31Z"/>
        <d v="2024-11-12T20:23:32Z"/>
        <d v="2024-11-12T19:56:41Z"/>
        <d v="2024-11-12T19:33:34Z"/>
        <d v="2024-11-12T19:31:56Z"/>
        <d v="2024-11-12T19:12:56Z"/>
        <d v="2024-11-12T18:54:41Z"/>
        <d v="2024-11-12T18:41:51Z"/>
        <d v="2024-11-12T18:24:49Z"/>
        <d v="2024-11-12T18:13:29Z"/>
        <d v="2024-11-12T18:02:11Z"/>
        <d v="2024-11-12T17:49:07Z"/>
        <d v="2024-11-12T17:33:00Z"/>
        <d v="2024-11-12T17:19:53Z"/>
        <d v="2024-11-12T16:54:05Z"/>
        <d v="2024-11-12T16:40:02Z"/>
        <d v="2024-11-12T15:31:52Z"/>
        <d v="2024-11-12T14:59:34Z"/>
        <d v="2024-11-12T13:24:21Z"/>
        <d v="2024-11-12T13:03:49Z"/>
        <d v="2024-11-12T12:34:42Z"/>
        <d v="2024-11-12T12:08:01Z"/>
        <d v="2024-11-12T11:38:36Z"/>
        <d v="2024-11-12T11:20:10Z"/>
        <d v="2024-11-12T11:02:05Z"/>
        <d v="2024-11-12T10:32:27Z"/>
        <d v="2024-11-12T10:16:28Z"/>
        <d v="2024-11-12T10:06:58Z"/>
        <d v="2024-11-12T09:03:14Z"/>
        <d v="2024-11-12T08:38:11Z"/>
        <d v="2024-11-12T08:10:24Z"/>
        <d v="2024-11-12T07:53:24Z"/>
        <d v="2024-11-12T07:31:15Z"/>
        <d v="2024-11-12T07:13:13Z"/>
        <d v="2024-11-12T06:54:29Z"/>
        <d v="2024-11-12T06:34:20Z"/>
        <d v="2024-11-12T06:06:17Z"/>
        <d v="2024-11-12T05:47:19Z"/>
        <d v="2024-11-12T05:25:05Z"/>
        <d v="2024-11-12T05:04:04Z"/>
        <d v="2024-11-12T04:36:25Z"/>
        <d v="2024-11-12T03:05:57Z"/>
        <d v="2024-11-12T02:53:20Z"/>
        <d v="2024-11-12T02:18:03Z"/>
        <d v="2024-11-12T01:51:39Z"/>
        <d v="2024-11-12T01:03:33Z"/>
        <d v="2024-11-12T00:20:27Z"/>
        <d v="2024-11-12T23:06:22Z"/>
        <d v="2024-11-12T22:05:01Z"/>
        <d v="2024-11-12T21:37:16Z"/>
        <d v="2024-11-12T21:11:08Z"/>
        <d v="2024-11-12T20:39:31Z"/>
        <d v="2024-11-12T20:27:39Z"/>
        <d v="2024-11-12T20:05:14Z"/>
        <d v="2024-11-12T18:56:18Z"/>
        <d v="2024-11-12T17:29:05Z"/>
        <d v="2024-11-12T17:10:42Z"/>
        <d v="2024-11-12T15:22:59Z"/>
        <d v="2024-11-12T11:50:17Z"/>
        <d v="2024-11-12T11:38:39Z"/>
        <d v="2024-11-12T11:18:07Z"/>
        <d v="2024-11-12T10:57:52Z"/>
        <d v="2024-11-12T09:10:56Z"/>
        <d v="2024-11-12T06:44:15Z"/>
        <d v="2024-11-12T03:05:37Z"/>
        <d v="2024-11-12T04:25:14Z"/>
        <d v="2024-11-12T16:45:46Z"/>
        <d v="2024-11-12T14:12:39Z"/>
        <d v="2024-11-12T03:49:44Z"/>
        <d v="2024-11-12T02:10:47Z"/>
        <d v="2024-11-12T20:57:15Z"/>
        <d v="2024-11-12T17:54:08Z"/>
        <d v="2024-11-12T17:36:26Z"/>
        <d v="2024-11-12T14:35:06Z"/>
        <d v="2024-11-12T13:04:33Z"/>
        <d v="2024-11-12T12:50:49Z"/>
        <d v="2024-11-12T12:28:58Z"/>
        <d v="2024-11-12T12:08:45Z"/>
        <d v="2024-11-12T10:36:25Z"/>
        <d v="2024-11-12T10:09:32Z"/>
        <d v="2024-11-12T08:41:46Z"/>
        <d v="2024-11-12T08:09:47Z"/>
        <d v="2024-11-12T05:21:51Z"/>
        <d v="2024-11-12T02:55:15Z"/>
        <d v="2024-11-12T02:29:06Z"/>
        <d v="2024-11-12T01:04:23Z"/>
        <d v="2024-11-12T01:03:00Z"/>
        <d v="2024-11-12T05:52:00Z"/>
        <d v="2024-11-12T08:46:00Z"/>
        <d v="2024-11-12T10:46:00Z"/>
        <d v="2024-11-12T11:51:00Z"/>
        <d v="2024-11-12T12:37:00Z"/>
        <d v="2024-11-12T15:03:00Z"/>
        <d v="2024-11-12T15:10:00Z"/>
        <d v="2024-11-12T16:15:00Z"/>
        <d v="2024-11-12T16:30:00Z"/>
        <d v="2024-11-12T16:52:00Z"/>
        <d v="2024-11-12T18:23:00Z"/>
        <d v="2024-11-12T18:37:00Z"/>
        <d v="2024-11-12T18:54:00Z"/>
        <d v="2024-11-12T20:41:00Z"/>
        <d v="2024-11-12T21:09:00Z"/>
        <d v="2024-11-12T21:13:00Z"/>
        <d v="2024-11-12T22:54:00Z"/>
        <d v="2024-11-12T00:00:00Z"/>
        <d v="2024-11-13T23:46:41Z"/>
        <d v="2024-11-13T23:17:28Z"/>
        <d v="2024-11-13T23:01:27Z"/>
        <d v="2024-11-13T22:15:19Z"/>
        <d v="2024-11-13T21:58:34Z"/>
        <d v="2024-11-13T21:45:24Z"/>
        <d v="2024-11-13T20:37:17Z"/>
        <d v="2024-11-13T20:00:34Z"/>
        <d v="2024-11-13T19:26:49Z"/>
        <d v="2024-11-13T19:18:45Z"/>
        <d v="2024-11-13T19:04:39Z"/>
        <d v="2024-11-13T18:54:19Z"/>
        <d v="2024-11-13T17:56:27Z"/>
        <d v="2024-11-13T17:33:47Z"/>
        <d v="2024-11-13T17:24:41Z"/>
        <d v="2024-11-13T17:15:38Z"/>
        <d v="2024-11-13T17:01:59Z"/>
        <d v="2024-11-13T16:43:33Z"/>
        <d v="2024-11-13T16:25:24Z"/>
        <d v="2024-11-13T16:07:13Z"/>
        <d v="2024-11-13T15:46:45Z"/>
        <d v="2024-11-13T15:24:02Z"/>
        <d v="2024-11-13T15:09:59Z"/>
        <d v="2024-11-13T14:54:01Z"/>
        <d v="2024-11-13T14:29:06Z"/>
        <d v="2024-11-13T14:09:45Z"/>
        <d v="2024-11-13T13:40:25Z"/>
        <d v="2024-11-13T13:19:46Z"/>
        <d v="2024-11-13T11:39:23Z"/>
        <d v="2024-11-13T11:32:21Z"/>
        <d v="2024-11-13T11:20:11Z"/>
        <d v="2024-11-13T10:41:47Z"/>
        <d v="2024-11-13T10:24:13Z"/>
        <d v="2024-11-13T10:10:23Z"/>
        <d v="2024-11-13T09:53:26Z"/>
        <d v="2024-11-13T07:24:13Z"/>
        <d v="2024-11-13T07:03:24Z"/>
        <d v="2024-11-13T06:12:12Z"/>
        <d v="2024-11-13T05:36:51Z"/>
        <d v="2024-11-13T05:18:09Z"/>
        <d v="2024-11-13T04:42:23Z"/>
        <d v="2024-11-13T04:19:52Z"/>
        <d v="2024-11-13T03:43:45Z"/>
        <d v="2024-11-13T03:28:48Z"/>
        <d v="2024-11-13T02:42:54Z"/>
        <d v="2024-11-13T02:28:02Z"/>
        <d v="2024-11-13T01:49:17Z"/>
        <d v="2024-11-13T01:26:12Z"/>
        <d v="2024-11-13T01:05:49Z"/>
        <d v="2024-11-13T00:48:24Z"/>
        <d v="2024-11-13T00:14:13Z"/>
        <d v="2024-11-13T00:02:04Z"/>
        <d v="2024-11-13T21:08:09Z"/>
        <d v="2024-11-13T20:30:50Z"/>
        <d v="2024-11-13T20:07:04Z"/>
        <d v="2024-11-13T19:44:59Z"/>
        <d v="2024-11-13T18:44:43Z"/>
        <d v="2024-11-13T18:29:58Z"/>
        <d v="2024-11-13T17:24:07Z"/>
        <d v="2024-11-13T17:17:00Z"/>
        <d v="2024-11-13T16:01:27Z"/>
        <d v="2024-11-13T15:41:33Z"/>
        <d v="2024-11-13T15:28:38Z"/>
        <d v="2024-11-13T15:08:42Z"/>
        <d v="2024-11-13T14:08:51Z"/>
        <d v="2024-11-13T13:54:59Z"/>
        <d v="2024-11-13T13:25:49Z"/>
        <d v="2024-11-13T11:55:58Z"/>
        <d v="2024-11-13T10:13:39Z"/>
        <d v="2024-11-13T09:51:59Z"/>
        <d v="2024-11-13T09:05:35Z"/>
        <d v="2024-11-13T08:18:27Z"/>
        <d v="2024-11-13T04:10:40Z"/>
        <d v="2024-11-13T02:09:31Z"/>
        <d v="2024-11-13T19:52:58Z"/>
        <d v="2024-11-13T19:50:24Z"/>
        <d v="2024-11-13T18:11:18Z"/>
        <d v="2024-11-13T16:42:37Z"/>
        <d v="2024-11-13T10:15:28Z"/>
        <d v="2024-11-13T05:03:37Z"/>
        <d v="2024-11-13T04:27:44Z"/>
        <d v="2024-11-13T03:19:47Z"/>
        <d v="2024-11-13T21:57:07Z"/>
        <d v="2024-11-13T19:31:52Z"/>
        <d v="2024-11-13T17:34:28Z"/>
        <d v="2024-11-13T13:36:11Z"/>
        <d v="2024-11-13T11:57:40Z"/>
        <d v="2024-11-13T23:39:24Z"/>
        <d v="2024-11-13T21:31:55Z"/>
        <d v="2024-11-13T21:19:18Z"/>
        <d v="2024-11-13T20:59:27Z"/>
        <d v="2024-11-13T20:58:07Z"/>
        <d v="2024-11-13T19:09:35Z"/>
        <d v="2024-11-13T18:58:25Z"/>
        <d v="2024-11-13T17:04:45Z"/>
        <d v="2024-11-13T16:55:10Z"/>
        <d v="2024-11-13T15:58:55Z"/>
        <d v="2024-11-13T15:04:03Z"/>
        <d v="2024-11-13T14:37:32Z"/>
        <d v="2024-11-13T13:40:02Z"/>
        <d v="2024-11-13T13:36:59Z"/>
        <d v="2024-11-13T13:25:31Z"/>
        <d v="2024-11-13T11:30:35Z"/>
        <d v="2024-11-13T11:01:12Z"/>
        <d v="2024-11-13T09:58:04Z"/>
        <d v="2024-11-13T09:37:54Z"/>
        <d v="2024-11-13T09:33:30Z"/>
        <d v="2024-11-13T08:07:33Z"/>
        <d v="2024-11-13T07:51:49Z"/>
        <d v="2024-11-13T07:42:02Z"/>
        <d v="2024-11-13T04:31:59Z"/>
        <d v="2024-11-13T03:19:20Z"/>
        <d v="2024-11-13T02:12:26Z"/>
        <d v="2024-11-13T01:32:15Z"/>
        <d v="2024-11-13T01:11:25Z"/>
        <d v="2024-11-13T00:31:00Z"/>
        <d v="2024-11-13T00:33:00Z"/>
        <d v="2024-11-13T00:53:00Z"/>
        <d v="2024-11-13T01:47:00Z"/>
        <d v="2024-11-13T05:05:00Z"/>
        <d v="2024-11-13T09:05:00Z"/>
        <d v="2024-11-13T12:27:00Z"/>
        <d v="2024-11-13T12:29:00Z"/>
        <d v="2024-11-13T12:43:00Z"/>
        <d v="2024-11-13T15:24:00Z"/>
        <d v="2024-11-13T16:54:00Z"/>
        <d v="2024-11-13T17:39:00Z"/>
        <d v="2024-11-13T23:11:00Z"/>
        <d v="2024-11-13T00:00:00Z"/>
        <d v="2024-11-14T23:46:06Z"/>
        <d v="2024-11-14T23:01:57Z"/>
        <d v="2024-11-14T22:33:32Z"/>
        <d v="2024-11-14T22:15:08Z"/>
        <d v="2024-11-14T21:55:26Z"/>
        <d v="2024-11-14T20:13:43Z"/>
        <d v="2024-11-14T19:55:05Z"/>
        <d v="2024-11-14T19:34:30Z"/>
        <d v="2024-11-14T19:18:51Z"/>
        <d v="2024-11-14T19:08:34Z"/>
        <d v="2024-11-14T18:54:49Z"/>
        <d v="2024-11-14T18:43:41Z"/>
        <d v="2024-11-14T18:31:34Z"/>
        <d v="2024-11-14T18:19:40Z"/>
        <d v="2024-11-14T18:05:47Z"/>
        <d v="2024-11-14T17:51:08Z"/>
        <d v="2024-11-14T17:46:29Z"/>
        <d v="2024-11-14T17:22:00Z"/>
        <d v="2024-11-14T17:01:09Z"/>
        <d v="2024-11-14T16:44:37Z"/>
        <d v="2024-11-14T16:24:49Z"/>
        <d v="2024-11-14T14:52:37Z"/>
        <d v="2024-11-14T14:13:56Z"/>
        <d v="2024-11-14T13:05:43Z"/>
        <d v="2024-11-14T12:31:20Z"/>
        <d v="2024-11-14T12:18:11Z"/>
        <d v="2024-11-14T12:08:04Z"/>
        <d v="2024-11-14T11:45:57Z"/>
        <d v="2024-11-14T11:19:06Z"/>
        <d v="2024-11-14T10:37:38Z"/>
        <d v="2024-11-14T10:15:00Z"/>
        <d v="2024-11-14T09:48:57Z"/>
        <d v="2024-11-14T09:31:43Z"/>
        <d v="2024-11-14T09:07:41Z"/>
        <d v="2024-11-14T08:10:49Z"/>
        <d v="2024-11-14T07:47:17Z"/>
        <d v="2024-11-14T07:11:39Z"/>
        <d v="2024-11-14T06:49:19Z"/>
        <d v="2024-11-14T06:19:03Z"/>
        <d v="2024-11-14T06:06:45Z"/>
        <d v="2024-11-14T05:47:32Z"/>
        <d v="2024-11-14T05:32:50Z"/>
        <d v="2024-11-14T05:25:28Z"/>
        <d v="2024-11-14T05:09:48Z"/>
        <d v="2024-11-14T04:17:34Z"/>
        <d v="2024-11-14T02:59:23Z"/>
        <d v="2024-11-14T02:20:30Z"/>
        <d v="2024-11-14T01:08:25Z"/>
        <d v="2024-11-14T00:53:19Z"/>
        <d v="2024-11-14T00:42:40Z"/>
        <d v="2024-11-14T00:24:52Z"/>
        <d v="2024-11-14T00:08:12Z"/>
        <d v="2024-11-14T23:45:19Z"/>
        <d v="2024-11-14T23:25:55Z"/>
        <d v="2024-11-14T22:26:03Z"/>
        <d v="2024-11-14T21:48:41Z"/>
        <d v="2024-11-14T21:19:03Z"/>
        <d v="2024-11-14T20:07:25Z"/>
        <d v="2024-11-14T19:45:41Z"/>
        <d v="2024-11-14T17:25:24Z"/>
        <d v="2024-11-14T16:30:19Z"/>
        <d v="2024-11-14T15:12:26Z"/>
        <d v="2024-11-14T14:57:40Z"/>
        <d v="2024-11-14T14:25:41Z"/>
        <d v="2024-11-14T12:40:13Z"/>
        <d v="2024-11-14T12:09:37Z"/>
        <d v="2024-11-14T02:17:58Z"/>
        <d v="2024-11-14T21:54:25Z"/>
        <d v="2024-11-14T21:23:07Z"/>
        <d v="2024-11-14T20:25:10Z"/>
        <d v="2024-11-14T17:34:52Z"/>
        <d v="2024-11-14T15:56:33Z"/>
        <d v="2024-11-14T12:25:20Z"/>
        <d v="2024-11-14T10:46:03Z"/>
        <d v="2024-11-14T06:58:20Z"/>
        <d v="2024-11-14T20:08:10Z"/>
        <d v="2024-11-14T19:19:55Z"/>
        <d v="2024-11-14T17:58:27Z"/>
        <d v="2024-11-14T16:31:40Z"/>
        <d v="2024-11-14T09:11:38Z"/>
        <d v="2024-11-14T21:36:52Z"/>
        <d v="2024-11-14T21:17:15Z"/>
        <d v="2024-11-14T21:07:20Z"/>
        <d v="2024-11-14T20:53:23Z"/>
        <d v="2024-11-14T19:50:22Z"/>
        <d v="2024-11-14T19:17:49Z"/>
        <d v="2024-11-14T17:13:25Z"/>
        <d v="2024-11-14T17:11:54Z"/>
        <d v="2024-11-14T16:38:48Z"/>
        <d v="2024-11-14T14:18:22Z"/>
        <d v="2024-11-14T14:00:48Z"/>
        <d v="2024-11-14T13:24:54Z"/>
        <d v="2024-11-14T12:52:48Z"/>
        <d v="2024-11-14T12:41:46Z"/>
        <d v="2024-11-14T12:12:44Z"/>
        <d v="2024-11-14T11:59:28Z"/>
        <d v="2024-11-14T11:37:07Z"/>
        <d v="2024-11-14T11:23:11Z"/>
        <d v="2024-11-14T11:12:53Z"/>
        <d v="2024-11-14T11:11:24Z"/>
        <d v="2024-11-14T09:23:36Z"/>
        <d v="2024-11-14T09:07:02Z"/>
        <d v="2024-11-14T08:43:51Z"/>
        <d v="2024-11-14T06:23:19Z"/>
        <d v="2024-11-14T05:25:21Z"/>
        <d v="2024-11-14T03:43:12Z"/>
        <d v="2024-11-14T03:29:38Z"/>
        <d v="2024-11-14T03:07:10Z"/>
        <d v="2024-11-14T01:49:55Z"/>
        <d v="2024-11-14T01:15:42Z"/>
        <d v="2024-11-14T00:00:00Z"/>
        <d v="2024-11-15T23:44:50Z"/>
        <d v="2024-11-15T23:06:05Z"/>
        <d v="2024-11-15T22:48:23Z"/>
        <d v="2024-11-15T22:20:35Z"/>
        <d v="2024-11-15T22:02:25Z"/>
        <d v="2024-11-15T21:51:38Z"/>
        <d v="2024-11-15T21:36:34Z"/>
        <d v="2024-11-15T21:18:57Z"/>
        <d v="2024-11-15T21:03:45Z"/>
        <d v="2024-11-15T20:50:54Z"/>
        <d v="2024-11-15T20:33:38Z"/>
        <d v="2024-11-15T20:12:54Z"/>
        <d v="2024-11-15T19:50:41Z"/>
        <d v="2024-11-15T19:32:09Z"/>
        <d v="2024-11-15T18:18:37Z"/>
        <d v="2024-11-15T17:59:36Z"/>
        <d v="2024-11-15T17:41:40Z"/>
        <d v="2024-11-15T17:01:48Z"/>
        <d v="2024-11-15T16:54:07Z"/>
        <d v="2024-11-15T16:37:22Z"/>
        <d v="2024-11-15T16:13:42Z"/>
        <d v="2024-11-15T15:51:27Z"/>
        <d v="2024-11-15T15:22:51Z"/>
        <d v="2024-11-15T14:20:12Z"/>
        <d v="2024-11-15T13:58:33Z"/>
        <d v="2024-11-15T13:45:45Z"/>
        <d v="2024-11-15T13:30:36Z"/>
        <d v="2024-11-15T13:17:13Z"/>
        <d v="2024-11-15T13:00:27Z"/>
        <d v="2024-11-15T12:47:15Z"/>
        <d v="2024-11-15T12:33:13Z"/>
        <d v="2024-11-15T12:15:22Z"/>
        <d v="2024-11-15T11:57:28Z"/>
        <d v="2024-11-15T11:31:41Z"/>
        <d v="2024-11-15T11:07:00Z"/>
        <d v="2024-11-15T10:45:50Z"/>
        <d v="2024-11-15T10:21:47Z"/>
        <d v="2024-11-15T09:51:45Z"/>
        <d v="2024-11-15T09:34:56Z"/>
        <d v="2024-11-15T08:10:04Z"/>
        <d v="2024-11-15T07:55:54Z"/>
        <d v="2024-11-15T07:39:47Z"/>
        <d v="2024-11-15T07:22:37Z"/>
        <d v="2024-11-15T05:40:02Z"/>
        <d v="2024-11-15T04:54:18Z"/>
        <d v="2024-11-15T04:23:50Z"/>
        <d v="2024-11-15T04:10:39Z"/>
        <d v="2024-11-15T03:55:07Z"/>
        <d v="2024-11-15T03:35:17Z"/>
        <d v="2024-11-15T02:13:26Z"/>
        <d v="2024-11-15T01:48:18Z"/>
        <d v="2024-11-15T01:10:10Z"/>
        <d v="2024-11-15T00:43:30Z"/>
        <d v="2024-11-15T00:12:35Z"/>
        <d v="2024-11-15T23:34:26Z"/>
        <d v="2024-11-15T16:33:30Z"/>
        <d v="2024-11-15T16:07:10Z"/>
        <d v="2024-11-15T13:34:50Z"/>
        <d v="2024-11-15T13:20:39Z"/>
        <d v="2024-11-15T10:32:52Z"/>
        <d v="2024-11-15T10:13:59Z"/>
        <d v="2024-11-15T09:52:51Z"/>
        <d v="2024-11-15T09:28:21Z"/>
        <d v="2024-11-15T04:56:17Z"/>
        <d v="2024-11-15T03:29:46Z"/>
        <d v="2024-11-15T00:35:13Z"/>
        <d v="2024-11-15T23:12:39Z"/>
        <d v="2024-11-15T21:49:06Z"/>
        <d v="2024-11-15T21:05:03Z"/>
        <d v="2024-11-15T19:27:41Z"/>
        <d v="2024-11-15T17:22:40Z"/>
        <d v="2024-11-15T17:18:24Z"/>
        <d v="2024-11-15T17:06:22Z"/>
        <d v="2024-11-15T15:30:32Z"/>
        <d v="2024-11-15T06:43:45Z"/>
        <d v="2024-11-15T02:18:35Z"/>
        <d v="2024-11-15T02:18:17Z"/>
        <d v="2024-11-15T01:02:12Z"/>
        <d v="2024-11-15T00:52:41Z"/>
        <d v="2024-11-15T00:25:05Z"/>
        <d v="2024-11-15T16:11:40Z"/>
        <d v="2024-11-15T09:19:22Z"/>
        <d v="2024-11-15T20:17:14Z"/>
        <d v="2024-11-15T16:24:57Z"/>
        <d v="2024-11-15T15:02:24Z"/>
        <d v="2024-11-15T14:39:45Z"/>
        <d v="2024-11-15T14:00:13Z"/>
        <d v="2024-11-15T13:27:47Z"/>
        <d v="2024-11-15T12:12:34Z"/>
        <d v="2024-11-15T10:45:00Z"/>
        <d v="2024-11-15T08:19:10Z"/>
        <d v="2024-11-15T07:29:41Z"/>
        <d v="2024-11-15T07:26:42Z"/>
        <d v="2024-11-15T04:51:51Z"/>
        <d v="2024-11-15T04:48:00Z"/>
        <d v="2024-11-15T01:59:28Z"/>
        <d v="2024-11-15T01:33:46Z"/>
        <d v="2024-11-15T00:00:00Z"/>
        <d v="2024-11-16T23:48:38Z"/>
        <d v="2024-11-16T23:27:41Z"/>
        <d v="2024-11-16T23:17:17Z"/>
        <d v="2024-11-16T22:15:19Z"/>
        <d v="2024-11-16T21:45:44Z"/>
        <d v="2024-11-16T21:23:55Z"/>
        <d v="2024-11-16T21:11:01Z"/>
        <d v="2024-11-16T20:59:06Z"/>
        <d v="2024-11-16T20:43:40Z"/>
        <d v="2024-11-16T20:26:40Z"/>
        <d v="2024-11-16T20:13:45Z"/>
        <d v="2024-11-16T20:03:25Z"/>
        <d v="2024-11-16T19:47:01Z"/>
        <d v="2024-11-16T19:30:46Z"/>
        <d v="2024-11-16T19:19:11Z"/>
        <d v="2024-11-16T19:00:34Z"/>
        <d v="2024-11-16T18:43:08Z"/>
        <d v="2024-11-16T17:43:18Z"/>
        <d v="2024-11-16T17:25:10Z"/>
        <d v="2024-11-16T16:24:49Z"/>
        <d v="2024-11-16T15:42:21Z"/>
        <d v="2024-11-16T15:22:54Z"/>
        <d v="2024-11-16T15:11:33Z"/>
        <d v="2024-11-16T14:44:55Z"/>
        <d v="2024-11-16T14:02:13Z"/>
        <d v="2024-11-16T13:08:22Z"/>
        <d v="2024-11-16T12:52:45Z"/>
        <d v="2024-11-16T12:27:54Z"/>
        <d v="2024-11-16T12:07:55Z"/>
        <d v="2024-11-16T11:31:52Z"/>
        <d v="2024-11-16T11:18:50Z"/>
        <d v="2024-11-16T11:05:09Z"/>
        <d v="2024-11-16T10:50:17Z"/>
        <d v="2024-11-16T10:37:06Z"/>
        <d v="2024-11-16T10:21:06Z"/>
        <d v="2024-11-16T09:02:14Z"/>
        <d v="2024-11-16T08:37:39Z"/>
        <d v="2024-11-16T08:27:12Z"/>
        <d v="2024-11-16T08:08:04Z"/>
        <d v="2024-11-16T07:50:22Z"/>
        <d v="2024-11-16T07:35:41Z"/>
        <d v="2024-11-16T07:05:00Z"/>
        <d v="2024-11-16T06:40:24Z"/>
        <d v="2024-11-16T06:32:08Z"/>
        <d v="2024-11-16T05:27:41Z"/>
        <d v="2024-11-16T04:44:24Z"/>
        <d v="2024-11-16T04:19:29Z"/>
        <d v="2024-11-16T04:03:50Z"/>
        <d v="2024-11-16T03:24:59Z"/>
        <d v="2024-11-16T02:57:57Z"/>
        <d v="2024-11-16T02:31:14Z"/>
        <d v="2024-11-16T02:05:10Z"/>
        <d v="2024-11-16T01:50:55Z"/>
        <d v="2024-11-16T01:13:19Z"/>
        <d v="2024-11-16T23:13:35Z"/>
        <d v="2024-11-16T22:54:16Z"/>
        <d v="2024-11-16T14:28:20Z"/>
        <d v="2024-11-16T13:34:01Z"/>
        <d v="2024-11-16T12:49:31Z"/>
        <d v="2024-11-16T10:24:52Z"/>
        <d v="2024-11-16T10:17:08Z"/>
        <d v="2024-11-16T07:17:29Z"/>
        <d v="2024-11-16T06:48:32Z"/>
        <d v="2024-11-16T03:33:13Z"/>
        <d v="2024-11-16T00:07:22Z"/>
        <d v="2024-11-16T22:42:04Z"/>
        <d v="2024-11-16T22:24:52Z"/>
        <d v="2024-11-16T18:36:27Z"/>
        <d v="2024-11-16T17:30:53Z"/>
        <d v="2024-11-16T15:08:31Z"/>
        <d v="2024-11-16T14:44:45Z"/>
        <d v="2024-11-16T13:34:31Z"/>
        <d v="2024-11-16T13:02:41Z"/>
        <d v="2024-11-16T12:27:36Z"/>
        <d v="2024-11-16T07:53:15Z"/>
        <d v="2024-11-16T05:02:44Z"/>
        <d v="2024-11-16T01:09:17Z"/>
        <d v="2024-11-16T00:26:42Z"/>
        <d v="2024-11-16T19:49:24Z"/>
        <d v="2024-11-16T11:38:58Z"/>
        <d v="2024-11-16T23:44:51Z"/>
        <d v="2024-11-16T23:41:04Z"/>
        <d v="2024-11-16T21:21:48Z"/>
        <d v="2024-11-16T20:32:39Z"/>
        <d v="2024-11-16T20:11:47Z"/>
        <d v="2024-11-16T17:35:34Z"/>
        <d v="2024-11-16T16:58:31Z"/>
        <d v="2024-11-16T15:54:43Z"/>
        <d v="2024-11-16T15:22:23Z"/>
        <d v="2024-11-16T15:06:06Z"/>
        <d v="2024-11-16T15:00:22Z"/>
        <d v="2024-11-16T14:43:37Z"/>
        <d v="2024-11-16T14:35:11Z"/>
        <d v="2024-11-16T14:31:15Z"/>
        <d v="2024-11-16T12:21:14Z"/>
        <d v="2024-11-16T12:15:15Z"/>
        <d v="2024-11-16T11:24:43Z"/>
        <d v="2024-11-16T10:22:33Z"/>
        <d v="2024-11-16T10:08:46Z"/>
        <d v="2024-11-16T09:39:48Z"/>
        <d v="2024-11-16T09:09:18Z"/>
        <d v="2024-11-16T08:38:28Z"/>
        <d v="2024-11-16T07:05:04Z"/>
        <d v="2024-11-16T03:12:21Z"/>
        <d v="2024-11-16T03:00:42Z"/>
        <d v="2024-11-16T01:24:30Z"/>
        <d v="2024-11-16T00:20:43Z"/>
        <d v="2024-11-16T06:11:00Z"/>
        <d v="2024-11-16T09:56:00Z"/>
        <d v="2024-11-16T10:58:00Z"/>
        <d v="2024-11-16T12:25:00Z"/>
        <d v="2024-11-16T13:07:00Z"/>
        <d v="2024-11-16T13:13:00Z"/>
        <d v="2024-11-16T13:40:00Z"/>
        <d v="2024-11-16T16:13:00Z"/>
        <d v="2024-11-16T16:54:00Z"/>
        <d v="2024-11-16T17:35:00Z"/>
        <d v="2024-11-16T20:34:00Z"/>
        <d v="2024-11-16T20:38:00Z"/>
        <d v="2024-11-16T00:00:00Z"/>
        <d v="2024-11-17T23:53:03Z"/>
        <d v="2024-11-17T23:34:41Z"/>
        <d v="2024-11-17T22:20:12Z"/>
        <d v="2024-11-17T21:11:25Z"/>
        <d v="2024-11-17T20:55:17Z"/>
        <d v="2024-11-17T20:42:05Z"/>
        <d v="2024-11-17T19:36:17Z"/>
        <d v="2024-11-17T18:57:54Z"/>
        <d v="2024-11-17T18:35:55Z"/>
        <d v="2024-11-17T18:14:58Z"/>
        <d v="2024-11-17T17:58:08Z"/>
        <d v="2024-11-17T17:31:57Z"/>
        <d v="2024-11-17T17:08:32Z"/>
        <d v="2024-11-17T15:55:18Z"/>
        <d v="2024-11-17T15:41:19Z"/>
        <d v="2024-11-17T15:30:33Z"/>
        <d v="2024-11-17T15:21:10Z"/>
        <d v="2024-11-17T15:01:14Z"/>
        <d v="2024-11-17T14:53:56Z"/>
        <d v="2024-11-17T14:39:08Z"/>
        <d v="2024-11-17T14:26:44Z"/>
        <d v="2024-11-17T14:15:55Z"/>
        <d v="2024-11-17T13:59:12Z"/>
        <d v="2024-11-17T13:43:45Z"/>
        <d v="2024-11-17T13:21:54Z"/>
        <d v="2024-11-17T12:59:50Z"/>
        <d v="2024-11-17T12:35:42Z"/>
        <d v="2024-11-17T11:02:09Z"/>
        <d v="2024-11-17T10:48:46Z"/>
        <d v="2024-11-17T10:37:32Z"/>
        <d v="2024-11-17T10:11:53Z"/>
        <d v="2024-11-17T09:48:30Z"/>
        <d v="2024-11-17T08:52:28Z"/>
        <d v="2024-11-17T07:33:11Z"/>
        <d v="2024-11-17T06:33:46Z"/>
        <d v="2024-11-17T06:05:14Z"/>
        <d v="2024-11-17T05:50:13Z"/>
        <d v="2024-11-17T03:41:07Z"/>
        <d v="2024-11-17T03:17:14Z"/>
        <d v="2024-11-17T03:02:41Z"/>
        <d v="2024-11-17T01:58:11Z"/>
        <d v="2024-11-17T00:40:11Z"/>
        <d v="2024-11-17T16:53:54Z"/>
        <d v="2024-11-17T16:12:19Z"/>
        <d v="2024-11-17T15:45:28Z"/>
        <d v="2024-11-17T06:29:34Z"/>
        <d v="2024-11-17T22:23:39Z"/>
        <d v="2024-11-17T20:59:38Z"/>
        <d v="2024-11-17T20:57:34Z"/>
        <d v="2024-11-17T16:25:15Z"/>
        <d v="2024-11-17T14:38:16Z"/>
        <d v="2024-11-17T14:04:30Z"/>
        <d v="2024-11-17T11:40:46Z"/>
        <d v="2024-11-17T03:58:34Z"/>
        <d v="2024-11-17T03:34:07Z"/>
        <d v="2024-11-17T20:27:19Z"/>
        <d v="2024-11-17T19:24:50Z"/>
        <d v="2024-11-17T19:54:04Z"/>
        <d v="2024-11-17T19:52:14Z"/>
        <d v="2024-11-17T18:07:09Z"/>
        <d v="2024-11-17T17:24:09Z"/>
        <d v="2024-11-17T16:21:03Z"/>
        <d v="2024-11-17T16:03:46Z"/>
        <d v="2024-11-17T16:00:12Z"/>
        <d v="2024-11-17T14:33:23Z"/>
        <d v="2024-11-17T14:12:50Z"/>
        <d v="2024-11-17T13:39:44Z"/>
        <d v="2024-11-17T13:15:08Z"/>
        <d v="2024-11-17T12:57:23Z"/>
        <d v="2024-11-17T12:28:27Z"/>
        <d v="2024-11-17T11:52:27Z"/>
        <d v="2024-11-17T11:19:34Z"/>
        <d v="2024-11-17T11:05:26Z"/>
        <d v="2024-11-17T11:00:52Z"/>
        <d v="2024-11-17T10:49:30Z"/>
        <d v="2024-11-17T09:06:22Z"/>
        <d v="2024-11-17T08:09:59Z"/>
        <d v="2024-11-17T06:44:48Z"/>
        <d v="2024-11-17T03:34:19Z"/>
        <d v="2024-11-17T03:12:24Z"/>
        <d v="2024-11-17T01:54:00Z"/>
        <d v="2024-11-17T00:40:20Z"/>
        <d v="2024-11-17T00:37:00Z"/>
        <d v="2024-11-17T04:05:00Z"/>
        <d v="2024-11-17T08:23:00Z"/>
        <d v="2024-11-17T09:56:00Z"/>
        <d v="2024-11-17T12:06:00Z"/>
        <d v="2024-11-17T16:05:00Z"/>
        <d v="2024-11-17T16:21:00Z"/>
        <d v="2024-11-17T19:16:00Z"/>
        <d v="2024-11-17T21:28:00Z"/>
        <d v="2024-11-17T00:00:00Z"/>
        <d v="2024-11-18T23:05:04Z"/>
        <d v="2024-11-18T22:46:11Z"/>
        <d v="2024-11-18T22:35:38Z"/>
        <d v="2024-11-18T22:24:50Z"/>
        <d v="2024-11-18T22:07:49Z"/>
        <d v="2024-11-18T21:47:22Z"/>
        <d v="2024-11-18T21:31:51Z"/>
        <d v="2024-11-18T21:12:06Z"/>
        <d v="2024-11-18T20:51:07Z"/>
        <d v="2024-11-18T20:23:01Z"/>
        <d v="2024-11-18T19:54:18Z"/>
        <d v="2024-11-18T19:36:59Z"/>
        <d v="2024-11-18T19:26:36Z"/>
        <d v="2024-11-18T19:15:54Z"/>
        <d v="2024-11-18T18:47:32Z"/>
        <d v="2024-11-18T18:34:50Z"/>
        <d v="2024-11-18T18:01:25Z"/>
        <d v="2024-11-18T17:57:22Z"/>
        <d v="2024-11-18T17:35:44Z"/>
        <d v="2024-11-18T17:23:19Z"/>
        <d v="2024-11-18T17:11:31Z"/>
        <d v="2024-11-18T17:00:26Z"/>
        <d v="2024-11-18T16:30:53Z"/>
        <d v="2024-11-18T16:17:11Z"/>
        <d v="2024-11-18T16:04:35Z"/>
        <d v="2024-11-18T15:53:09Z"/>
        <d v="2024-11-18T15:35:21Z"/>
        <d v="2024-11-18T14:59:49Z"/>
        <d v="2024-11-18T14:49:14Z"/>
        <d v="2024-11-18T14:34:49Z"/>
        <d v="2024-11-18T14:18:05Z"/>
        <d v="2024-11-18T14:07:06Z"/>
        <d v="2024-11-18T13:43:45Z"/>
        <d v="2024-11-18T13:19:27Z"/>
        <d v="2024-11-18T12:58:38Z"/>
        <d v="2024-11-18T12:37:30Z"/>
        <d v="2024-11-18T12:19:10Z"/>
        <d v="2024-11-18T11:58:46Z"/>
        <d v="2024-11-18T11:37:56Z"/>
        <d v="2024-11-18T11:22:31Z"/>
        <d v="2024-11-18T11:08:22Z"/>
        <d v="2024-11-18T11:03:48Z"/>
        <d v="2024-11-18T10:50:08Z"/>
        <d v="2024-11-18T10:02:37Z"/>
        <d v="2024-11-18T09:46:36Z"/>
        <d v="2024-11-18T09:32:48Z"/>
        <d v="2024-11-18T09:08:39Z"/>
        <d v="2024-11-18T08:29:10Z"/>
        <d v="2024-11-18T07:07:43Z"/>
        <d v="2024-11-18T06:05:02Z"/>
        <d v="2024-11-18T04:18:22Z"/>
        <d v="2024-11-18T01:44:22Z"/>
        <d v="2024-11-18T23:03:12Z"/>
        <d v="2024-11-18T21:30:44Z"/>
        <d v="2024-11-18T10:49:32Z"/>
        <d v="2024-11-18T09:44:01Z"/>
        <d v="2024-11-18T07:00:59Z"/>
        <d v="2024-11-18T03:38:36Z"/>
        <d v="2024-11-18T03:28:05Z"/>
        <d v="2024-11-18T23:21:31Z"/>
        <d v="2024-11-18T22:07:27Z"/>
        <d v="2024-11-18T20:30:36Z"/>
        <d v="2024-11-18T19:27:05Z"/>
        <d v="2024-11-18T18:17:19Z"/>
        <d v="2024-11-18T14:07:29Z"/>
        <d v="2024-11-18T13:21:01Z"/>
        <d v="2024-11-18T13:02:17Z"/>
        <d v="2024-11-18T12:21:20Z"/>
        <d v="2024-11-18T01:29:11Z"/>
        <d v="2024-11-18T17:23:33Z"/>
        <d v="2024-11-18T14:17:36Z"/>
        <d v="2024-11-18T10:37:39Z"/>
        <d v="2024-11-18T23:55:06Z"/>
        <d v="2024-11-18T23:45:08Z"/>
        <d v="2024-11-18T22:08:47Z"/>
        <d v="2024-11-18T18:11:33Z"/>
        <d v="2024-11-18T18:02:13Z"/>
        <d v="2024-11-18T17:12:03Z"/>
        <d v="2024-11-18T17:03:07Z"/>
        <d v="2024-11-18T15:44:00Z"/>
        <d v="2024-11-18T15:18:35Z"/>
        <d v="2024-11-18T14:52:21Z"/>
        <d v="2024-11-18T12:28:11Z"/>
        <d v="2024-11-18T11:05:08Z"/>
        <d v="2024-11-18T10:16:45Z"/>
        <d v="2024-11-18T08:18:59Z"/>
        <d v="2024-11-18T08:05:29Z"/>
        <d v="2024-11-18T07:55:42Z"/>
        <d v="2024-11-18T07:36:59Z"/>
        <d v="2024-11-18T05:18:30Z"/>
        <d v="2024-11-18T04:54:40Z"/>
        <d v="2024-11-18T04:43:43Z"/>
        <d v="2024-11-18T02:37:46Z"/>
        <d v="2024-11-18T02:32:30Z"/>
        <d v="2024-11-18T01:39:30Z"/>
        <d v="2024-11-18T00:04:00Z"/>
        <d v="2024-11-18T02:49:00Z"/>
        <d v="2024-11-18T14:26:00Z"/>
        <d v="2024-11-18T15:39:00Z"/>
        <d v="2024-11-18T16:05:00Z"/>
        <d v="2024-11-18T19:03:00Z"/>
        <d v="2024-11-18T00:00:00Z"/>
        <d v="2024-11-19T23:55:28Z"/>
        <d v="2024-11-19T23:35:18Z"/>
        <d v="2024-11-19T23:00:46Z"/>
        <d v="2024-11-19T22:40:30Z"/>
        <d v="2024-11-19T22:25:36Z"/>
        <d v="2024-11-19T22:03:04Z"/>
        <d v="2024-11-19T21:51:15Z"/>
        <d v="2024-11-19T21:39:40Z"/>
        <d v="2024-11-19T21:27:59Z"/>
        <d v="2024-11-19T21:14:11Z"/>
        <d v="2024-11-19T21:03:54Z"/>
        <d v="2024-11-19T20:54:41Z"/>
        <d v="2024-11-19T20:32:57Z"/>
        <d v="2024-11-19T20:15:20Z"/>
        <d v="2024-11-19T19:49:29Z"/>
        <d v="2024-11-19T19:33:36Z"/>
        <d v="2024-11-19T19:06:37Z"/>
        <d v="2024-11-19T18:52:29Z"/>
        <d v="2024-11-19T18:37:56Z"/>
        <d v="2024-11-19T18:15:29Z"/>
        <d v="2024-11-19T17:57:38Z"/>
        <d v="2024-11-19T17:38:40Z"/>
        <d v="2024-11-19T17:27:31Z"/>
        <d v="2024-11-19T17:09:24Z"/>
        <d v="2024-11-19T16:49:05Z"/>
        <d v="2024-11-19T16:38:12Z"/>
        <d v="2024-11-19T15:57:08Z"/>
        <d v="2024-11-19T15:46:53Z"/>
        <d v="2024-11-19T15:33:05Z"/>
        <d v="2024-11-19T15:19:22Z"/>
        <d v="2024-11-19T14:59:54Z"/>
        <d v="2024-11-19T14:32:38Z"/>
        <d v="2024-11-19T14:15:29Z"/>
        <d v="2024-11-19T13:56:47Z"/>
        <d v="2024-11-19T13:34:57Z"/>
        <d v="2024-11-19T13:19:40Z"/>
        <d v="2024-11-19T12:57:39Z"/>
        <d v="2024-11-19T12:26:02Z"/>
        <d v="2024-11-19T12:06:03Z"/>
        <d v="2024-11-19T11:54:17Z"/>
        <d v="2024-11-19T11:45:56Z"/>
        <d v="2024-11-19T10:02:22Z"/>
        <d v="2024-11-19T09:07:24Z"/>
        <d v="2024-11-19T07:14:00Z"/>
        <d v="2024-11-19T06:49:13Z"/>
        <d v="2024-11-19T06:39:55Z"/>
        <d v="2024-11-19T05:25:28Z"/>
        <d v="2024-11-19T04:38:07Z"/>
        <d v="2024-11-19T04:24:52Z"/>
        <d v="2024-11-19T04:03:25Z"/>
        <d v="2024-11-19T03:27:51Z"/>
        <d v="2024-11-19T03:08:06Z"/>
        <d v="2024-11-19T02:27:49Z"/>
        <d v="2024-11-19T01:08:39Z"/>
        <d v="2024-11-19T00:20:02Z"/>
        <d v="2024-11-19T20:40:39Z"/>
        <d v="2024-11-19T20:26:16Z"/>
        <d v="2024-11-19T18:25:51Z"/>
        <d v="2024-11-19T17:45:18Z"/>
        <d v="2024-11-19T17:16:33Z"/>
        <d v="2024-11-19T16:56:38Z"/>
        <d v="2024-11-19T15:03:34Z"/>
        <d v="2024-11-19T14:49:26Z"/>
        <d v="2024-11-19T14:21:43Z"/>
        <d v="2024-11-19T13:57:20Z"/>
        <d v="2024-11-19T13:03:54Z"/>
        <d v="2024-11-19T12:00:31Z"/>
        <d v="2024-11-19T11:41:35Z"/>
        <d v="2024-11-19T11:16:46Z"/>
        <d v="2024-11-19T10:53:46Z"/>
        <d v="2024-11-19T10:02:48Z"/>
        <d v="2024-11-19T08:53:30Z"/>
        <d v="2024-11-19T04:30:57Z"/>
        <d v="2024-11-19T04:10:33Z"/>
        <d v="2024-11-19T02:41:31Z"/>
        <d v="2024-11-19T00:34:06Z"/>
        <d v="2024-11-19T22:10:14Z"/>
        <d v="2024-11-19T17:13:55Z"/>
        <d v="2024-11-19T16:02:12Z"/>
        <d v="2024-11-19T14:13:05Z"/>
        <d v="2024-11-19T12:41:31Z"/>
        <d v="2024-11-19T10:10:17Z"/>
        <d v="2024-11-19T03:21:10Z"/>
        <d v="2024-11-19T02:36:14Z"/>
        <d v="2024-11-19T02:35:25Z"/>
        <d v="2024-11-19T02:00:35Z"/>
        <d v="2024-11-19T17:27:52Z"/>
        <d v="2024-11-19T09:34:00Z"/>
        <d v="2024-11-19T22:29:36Z"/>
        <d v="2024-11-19T21:01:28Z"/>
        <d v="2024-11-19T20:54:37Z"/>
        <d v="2024-11-19T20:44:04Z"/>
        <d v="2024-11-19T20:20:14Z"/>
        <d v="2024-11-19T19:43:14Z"/>
        <d v="2024-11-19T19:41:10Z"/>
        <d v="2024-11-19T17:44:11Z"/>
        <d v="2024-11-19T17:02:46Z"/>
        <d v="2024-11-19T16:29:12Z"/>
        <d v="2024-11-19T15:43:03Z"/>
        <d v="2024-11-19T12:11:01Z"/>
        <d v="2024-11-19T10:28:47Z"/>
        <d v="2024-11-19T10:15:41Z"/>
        <d v="2024-11-19T09:25:15Z"/>
        <d v="2024-11-19T09:23:54Z"/>
        <d v="2024-11-19T09:12:48Z"/>
        <d v="2024-11-19T09:07:44Z"/>
        <d v="2024-11-19T08:56:14Z"/>
        <d v="2024-11-19T07:43:06Z"/>
        <d v="2024-11-19T07:12:07Z"/>
        <d v="2024-11-19T03:59:34Z"/>
        <d v="2024-11-19T03:56:43Z"/>
        <d v="2024-11-19T01:36:29Z"/>
        <d v="2024-11-19T01:17:54Z"/>
        <d v="2024-11-19T00:00:00Z"/>
        <d v="2024-11-19T07:27:00Z"/>
        <d v="2024-11-19T08:51:00Z"/>
        <d v="2024-11-19T09:50:00Z"/>
        <d v="2024-11-19T10:42:00Z"/>
        <d v="2024-11-19T12:37:00Z"/>
        <d v="2024-11-19T13:05:00Z"/>
        <d v="2024-11-19T14:44:00Z"/>
        <d v="2024-11-19T15:22:00Z"/>
        <d v="2024-11-19T17:51:00Z"/>
        <d v="2024-11-19T19:06:00Z"/>
        <d v="2024-11-19T19:19:00Z"/>
        <d v="2024-11-19T19:22:00Z"/>
        <d v="2024-11-19T21:00:00Z"/>
        <d v="2024-11-19T23:18:00Z"/>
        <d v="2024-11-20T23:50:41Z"/>
        <d v="2024-11-20T23:25:34Z"/>
        <d v="2024-11-20T23:00:59Z"/>
        <d v="2024-11-20T22:40:59Z"/>
        <d v="2024-11-20T22:27:48Z"/>
        <d v="2024-11-20T22:17:53Z"/>
        <d v="2024-11-20T21:51:15Z"/>
        <d v="2024-11-20T21:28:34Z"/>
        <d v="2024-11-20T21:15:44Z"/>
        <d v="2024-11-20T20:42:48Z"/>
        <d v="2024-11-20T20:27:46Z"/>
        <d v="2024-11-20T20:10:43Z"/>
        <d v="2024-11-20T19:57:21Z"/>
        <d v="2024-11-20T19:41:01Z"/>
        <d v="2024-11-20T19:30:30Z"/>
        <d v="2024-11-20T19:21:12Z"/>
        <d v="2024-11-20T19:08:53Z"/>
        <d v="2024-11-20T18:41:48Z"/>
        <d v="2024-11-20T18:21:29Z"/>
        <d v="2024-11-20T18:08:03Z"/>
        <d v="2024-11-20T17:43:15Z"/>
        <d v="2024-11-20T17:18:56Z"/>
        <d v="2024-11-20T17:07:14Z"/>
        <d v="2024-11-20T16:42:56Z"/>
        <d v="2024-11-20T16:22:28Z"/>
        <d v="2024-11-20T16:01:55Z"/>
        <d v="2024-11-20T14:28:32Z"/>
        <d v="2024-11-20T13:56:19Z"/>
        <d v="2024-11-20T13:41:18Z"/>
        <d v="2024-11-20T13:06:25Z"/>
        <d v="2024-11-20T12:48:20Z"/>
        <d v="2024-11-20T12:28:49Z"/>
        <d v="2024-11-20T11:48:13Z"/>
        <d v="2024-11-20T11:31:15Z"/>
        <d v="2024-11-20T11:13:17Z"/>
        <d v="2024-11-20T09:25:40Z"/>
        <d v="2024-11-20T09:11:29Z"/>
        <d v="2024-11-20T08:55:37Z"/>
        <d v="2024-11-20T08:40:22Z"/>
        <d v="2024-11-20T08:15:52Z"/>
        <d v="2024-11-20T07:51:33Z"/>
        <d v="2024-11-20T06:18:45Z"/>
        <d v="2024-11-20T05:20:51Z"/>
        <d v="2024-11-20T05:01:31Z"/>
        <d v="2024-11-20T04:01:13Z"/>
        <d v="2024-11-20T02:46:24Z"/>
        <d v="2024-11-20T02:17:13Z"/>
        <d v="2024-11-20T01:37:26Z"/>
        <d v="2024-11-20T00:47:43Z"/>
        <d v="2024-11-20T22:19:17Z"/>
        <d v="2024-11-20T21:43:53Z"/>
        <d v="2024-11-20T18:43:55Z"/>
        <d v="2024-11-20T18:26:47Z"/>
        <d v="2024-11-20T17:55:41Z"/>
        <d v="2024-11-20T17:35:33Z"/>
        <d v="2024-11-20T17:16:01Z"/>
        <d v="2024-11-20T16:49:41Z"/>
        <d v="2024-11-20T16:40:16Z"/>
        <d v="2024-11-20T16:08:27Z"/>
        <d v="2024-11-20T10:08:26Z"/>
        <d v="2024-11-20T08:53:07Z"/>
        <d v="2024-11-20T03:55:36Z"/>
        <d v="2024-11-20T03:22:50Z"/>
        <d v="2024-11-20T23:56:29Z"/>
        <d v="2024-11-20T23:55:41Z"/>
        <d v="2024-11-20T21:28:24Z"/>
        <d v="2024-11-20T19:49:12Z"/>
        <d v="2024-11-20T14:58:02Z"/>
        <d v="2024-11-20T12:51:33Z"/>
        <d v="2024-11-20T12:37:08Z"/>
        <d v="2024-11-20T10:30:51Z"/>
        <d v="2024-11-20T10:16:58Z"/>
        <d v="2024-11-20T01:21:31Z"/>
        <d v="2024-11-20T23:41:52Z"/>
        <d v="2024-11-20T18:24:22Z"/>
        <d v="2024-11-20T17:20:43Z"/>
        <d v="2024-11-20T15:30:16Z"/>
        <d v="2024-11-20T08:28:28Z"/>
        <d v="2024-11-20T22:31:52Z"/>
        <d v="2024-11-20T19:24:32Z"/>
        <d v="2024-11-20T18:10:05Z"/>
        <d v="2024-11-20T17:51:00Z"/>
        <d v="2024-11-20T17:35:41Z"/>
        <d v="2024-11-20T17:03:41Z"/>
        <d v="2024-11-20T16:56:39Z"/>
        <d v="2024-11-20T16:38:23Z"/>
        <d v="2024-11-20T16:14:06Z"/>
        <d v="2024-11-20T15:22:57Z"/>
        <d v="2024-11-20T15:22:47Z"/>
        <d v="2024-11-20T15:01:00Z"/>
        <d v="2024-11-20T14:53:44Z"/>
        <d v="2024-11-20T13:24:35Z"/>
        <d v="2024-11-20T13:07:11Z"/>
        <d v="2024-11-20T12:46:57Z"/>
        <d v="2024-11-20T08:58:03Z"/>
        <d v="2024-11-20T05:55:28Z"/>
        <d v="2024-11-20T05:31:05Z"/>
        <d v="2024-11-20T05:22:02Z"/>
        <d v="2024-11-20T03:22:56Z"/>
        <d v="2024-11-20T02:06:17Z"/>
        <d v="2024-11-20T01:54:09Z"/>
        <d v="2024-11-20T01:47:24Z"/>
        <d v="2024-11-20T02:29:00Z"/>
        <d v="2024-11-20T02:31:00Z"/>
        <d v="2024-11-20T03:33:00Z"/>
        <d v="2024-11-20T05:28:00Z"/>
        <d v="2024-11-20T08:59:00Z"/>
        <d v="2024-11-20T09:03:00Z"/>
        <d v="2024-11-20T10:03:00Z"/>
        <d v="2024-11-20T10:18:00Z"/>
        <d v="2024-11-20T10:34:00Z"/>
        <d v="2024-11-20T14:34:00Z"/>
        <d v="2024-11-20T14:36:00Z"/>
        <d v="2024-11-20T15:16:00Z"/>
        <d v="2024-11-20T15:45:00Z"/>
        <d v="2024-11-20T16:35:00Z"/>
        <d v="2024-11-20T16:45:00Z"/>
        <d v="2024-11-20T19:32:00Z"/>
        <d v="2024-11-20T22:50:00Z"/>
        <d v="2024-11-20T00:00:00Z"/>
        <d v="2024-11-21T23:56:54Z"/>
        <d v="2024-11-21T23:28:37Z"/>
        <d v="2024-11-21T21:51:16Z"/>
        <d v="2024-11-21T21:31:18Z"/>
        <d v="2024-11-21T21:06:21Z"/>
        <d v="2024-11-21T20:55:24Z"/>
        <d v="2024-11-21T20:37:35Z"/>
        <d v="2024-11-21T20:20:01Z"/>
        <d v="2024-11-21T20:08:19Z"/>
        <d v="2024-11-21T19:48:09Z"/>
        <d v="2024-11-21T19:32:40Z"/>
        <d v="2024-11-21T19:24:33Z"/>
        <d v="2024-11-21T18:52:52Z"/>
        <d v="2024-11-21T18:31:48Z"/>
        <d v="2024-11-21T18:08:51Z"/>
        <d v="2024-11-21T17:27:50Z"/>
        <d v="2024-11-21T17:08:44Z"/>
        <d v="2024-11-21T16:57:17Z"/>
        <d v="2024-11-21T16:21:50Z"/>
        <d v="2024-11-21T15:45:13Z"/>
        <d v="2024-11-21T15:26:05Z"/>
        <d v="2024-11-21T15:00:09Z"/>
        <d v="2024-11-21T14:49:07Z"/>
        <d v="2024-11-21T12:42:35Z"/>
        <d v="2024-11-21T11:54:57Z"/>
        <d v="2024-11-21T11:39:47Z"/>
        <d v="2024-11-21T11:19:41Z"/>
        <d v="2024-11-21T10:55:57Z"/>
        <d v="2024-11-21T10:35:46Z"/>
        <d v="2024-11-21T10:16:32Z"/>
        <d v="2024-11-21T09:49:40Z"/>
        <d v="2024-11-21T09:20:25Z"/>
        <d v="2024-11-21T08:56:26Z"/>
        <d v="2024-11-21T08:44:11Z"/>
        <d v="2024-11-21T08:21:42Z"/>
        <d v="2024-11-21T08:11:33Z"/>
        <d v="2024-11-21T07:44:41Z"/>
        <d v="2024-11-21T06:14:42Z"/>
        <d v="2024-11-21T05:35:52Z"/>
        <d v="2024-11-21T04:56:33Z"/>
        <d v="2024-11-21T04:36:36Z"/>
        <d v="2024-11-21T04:06:31Z"/>
        <d v="2024-11-21T03:44:43Z"/>
        <d v="2024-11-21T03:28:26Z"/>
        <d v="2024-11-21T02:50:29Z"/>
        <d v="2024-11-21T00:42:39Z"/>
        <d v="2024-11-21T00:25:07Z"/>
        <d v="2024-11-21T00:09:02Z"/>
        <d v="2024-11-21T21:45:02Z"/>
        <d v="2024-11-21T20:48:55Z"/>
        <d v="2024-11-21T20:36:16Z"/>
        <d v="2024-11-21T20:22:18Z"/>
        <d v="2024-11-21T19:34:22Z"/>
        <d v="2024-11-21T18:38:09Z"/>
        <d v="2024-11-21T18:10:11Z"/>
        <d v="2024-11-21T17:55:56Z"/>
        <d v="2024-11-21T14:40:29Z"/>
        <d v="2024-11-21T12:12:44Z"/>
        <d v="2024-11-21T11:52:35Z"/>
        <d v="2024-11-21T09:51:55Z"/>
        <d v="2024-11-21T09:40:05Z"/>
        <d v="2024-11-21T07:47:59Z"/>
        <d v="2024-11-21T03:27:54Z"/>
        <d v="2024-11-21T01:09:46Z"/>
        <d v="2024-11-21T22:18:02Z"/>
        <d v="2024-11-21T20:12:35Z"/>
        <d v="2024-11-21T19:54:57Z"/>
        <d v="2024-11-21T18:29:22Z"/>
        <d v="2024-11-21T17:29:42Z"/>
        <d v="2024-11-21T17:27:00Z"/>
        <d v="2024-11-21T16:22:42Z"/>
        <d v="2024-11-21T13:31:12Z"/>
        <d v="2024-11-21T12:45:40Z"/>
        <d v="2024-11-21T11:29:02Z"/>
        <d v="2024-11-21T10:31:18Z"/>
        <d v="2024-11-21T10:15:26Z"/>
        <d v="2024-11-21T04:11:42Z"/>
        <d v="2024-11-21T02:28:13Z"/>
        <d v="2024-11-21T19:37:11Z"/>
        <d v="2024-11-21T17:20:16Z"/>
        <d v="2024-11-21T13:28:12Z"/>
        <d v="2024-11-21T00:03:02Z"/>
        <d v="2024-11-21T23:42:39Z"/>
        <d v="2024-11-21T19:33:56Z"/>
        <d v="2024-11-21T16:48:29Z"/>
        <d v="2024-11-21T14:18:16Z"/>
        <d v="2024-11-21T12:24:14Z"/>
        <d v="2024-11-21T11:30:20Z"/>
        <d v="2024-11-21T11:05:00Z"/>
        <d v="2024-11-21T10:37:38Z"/>
        <d v="2024-11-21T08:11:48Z"/>
        <d v="2024-11-21T07:59:33Z"/>
        <d v="2024-11-21T07:58:39Z"/>
        <d v="2024-11-21T07:34:52Z"/>
        <d v="2024-11-21T07:17:44Z"/>
        <d v="2024-11-21T06:32:41Z"/>
        <d v="2024-11-21T05:47:24Z"/>
        <d v="2024-11-21T05:38:21Z"/>
        <d v="2024-11-21T05:19:41Z"/>
        <d v="2024-11-21T05:05:05Z"/>
        <d v="2024-11-21T03:09:23Z"/>
        <d v="2024-11-21T00:24:06Z"/>
        <d v="2024-11-21T00:20:00Z"/>
        <d v="2024-11-21T04:11:00Z"/>
        <d v="2024-11-21T05:35:00Z"/>
        <d v="2024-11-21T09:18:00Z"/>
        <d v="2024-11-21T10:21:00Z"/>
        <d v="2024-11-21T10:29:00Z"/>
        <d v="2024-11-21T13:17:00Z"/>
        <d v="2024-11-21T13:29:00Z"/>
        <d v="2024-11-21T15:35:00Z"/>
        <d v="2024-11-21T16:21:00Z"/>
        <d v="2024-11-21T16:29:00Z"/>
        <d v="2024-11-21T17:04:00Z"/>
        <d v="2024-11-21T17:34:00Z"/>
        <d v="2024-11-21T18:28:00Z"/>
        <d v="2024-11-21T21:35:00Z"/>
        <d v="2024-11-21T22:18:00Z"/>
        <d v="2024-11-21T23:05:00Z"/>
        <d v="2024-11-21T23:09:00Z"/>
        <d v="2024-11-21T23:46:00Z"/>
        <d v="2024-11-21T00:00:00Z"/>
        <d v="2024-11-22T23:57:30Z"/>
        <d v="2024-11-22T23:36:13Z"/>
        <d v="2024-11-22T23:06:08Z"/>
        <d v="2024-11-22T23:06:01Z"/>
        <d v="2024-11-22T22:48:21Z"/>
        <d v="2024-11-22T22:35:39Z"/>
        <d v="2024-11-22T22:16:57Z"/>
        <d v="2024-11-22T22:01:17Z"/>
        <d v="2024-11-22T21:45:16Z"/>
        <d v="2024-11-22T21:27:07Z"/>
        <d v="2024-11-22T21:25:22Z"/>
        <d v="2024-11-22T21:07:47Z"/>
        <d v="2024-11-22T20:54:26Z"/>
        <d v="2024-11-22T20:46:05Z"/>
        <d v="2024-11-22T20:38:16Z"/>
        <d v="2024-11-22T20:18:10Z"/>
        <d v="2024-11-22T19:52:42Z"/>
        <d v="2024-11-22T19:37:24Z"/>
        <d v="2024-11-22T18:36:47Z"/>
        <d v="2024-11-22T18:26:18Z"/>
        <d v="2024-11-22T17:48:26Z"/>
        <d v="2024-11-22T17:34:45Z"/>
        <d v="2024-11-22T17:32:58Z"/>
        <d v="2024-11-22T17:10:48Z"/>
        <d v="2024-11-22T17:08:13Z"/>
        <d v="2024-11-22T16:54:10Z"/>
        <d v="2024-11-22T16:37:59Z"/>
        <d v="2024-11-22T16:23:09Z"/>
        <d v="2024-11-22T16:10:06Z"/>
        <d v="2024-11-22T15:50:02Z"/>
        <d v="2024-11-22T14:05:10Z"/>
        <d v="2024-11-22T13:37:38Z"/>
        <d v="2024-11-22T13:21:56Z"/>
        <d v="2024-11-22T13:09:58Z"/>
        <d v="2024-11-22T12:26:16Z"/>
        <d v="2024-11-22T11:07:12Z"/>
        <d v="2024-11-22T10:52:50Z"/>
        <d v="2024-11-22T10:30:56Z"/>
        <d v="2024-11-22T10:21:33Z"/>
        <d v="2024-11-22T08:27:36Z"/>
        <d v="2024-11-22T07:44:46Z"/>
        <d v="2024-11-22T06:51:33Z"/>
        <d v="2024-11-22T06:30:38Z"/>
        <d v="2024-11-22T06:06:12Z"/>
        <d v="2024-11-22T05:48:22Z"/>
        <d v="2024-11-22T05:18:40Z"/>
        <d v="2024-11-22T04:57:03Z"/>
        <d v="2024-11-22T00:59:36Z"/>
        <d v="2024-11-22T00:39:05Z"/>
        <d v="2024-11-22T00:20:57Z"/>
        <d v="2024-11-22T00:19:39Z"/>
        <d v="2024-11-22T23:32:59Z"/>
        <d v="2024-11-22T20:42:11Z"/>
        <d v="2024-11-22T18:58:25Z"/>
        <d v="2024-11-22T18:32:52Z"/>
        <d v="2024-11-22T17:30:15Z"/>
        <d v="2024-11-22T16:17:03Z"/>
        <d v="2024-11-22T15:35:49Z"/>
        <d v="2024-11-22T13:28:34Z"/>
        <d v="2024-11-22T12:58:37Z"/>
        <d v="2024-11-22T12:37:41Z"/>
        <d v="2024-11-22T12:26:40Z"/>
        <d v="2024-11-22T12:17:15Z"/>
        <d v="2024-11-22T11:27:29Z"/>
        <d v="2024-11-22T11:16:30Z"/>
        <d v="2024-11-22T10:07:24Z"/>
        <d v="2024-11-22T04:21:57Z"/>
        <d v="2024-11-22T03:50:49Z"/>
        <d v="2024-11-22T03:01:48Z"/>
        <d v="2024-11-22T02:46:20Z"/>
        <d v="2024-11-22T02:20:13Z"/>
        <d v="2024-11-22T00:23:59Z"/>
        <d v="2024-11-22T23:06:52Z"/>
        <d v="2024-11-22T20:50:22Z"/>
        <d v="2024-11-22T20:12:08Z"/>
        <d v="2024-11-22T19:56:33Z"/>
        <d v="2024-11-22T18:59:05Z"/>
        <d v="2024-11-22T18:32:00Z"/>
        <d v="2024-11-22T17:52:55Z"/>
        <d v="2024-11-22T15:06:48Z"/>
        <d v="2024-11-22T11:16:48Z"/>
        <d v="2024-11-22T22:33:20Z"/>
        <d v="2024-11-22T16:12:08Z"/>
        <d v="2024-11-22T13:15:02Z"/>
        <d v="2024-11-22T11:27:21Z"/>
        <d v="2024-11-22T10:35:22Z"/>
        <d v="2024-11-22T10:04:58Z"/>
        <d v="2024-11-22T09:06:33Z"/>
        <d v="2024-11-22T22:17:50Z"/>
        <d v="2024-11-22T21:58:51Z"/>
        <d v="2024-11-22T20:03:26Z"/>
        <d v="2024-11-22T19:36:16Z"/>
        <d v="2024-11-22T18:08:16Z"/>
        <d v="2024-11-22T16:52:46Z"/>
        <d v="2024-11-22T14:10:19Z"/>
        <d v="2024-11-22T14:06:54Z"/>
        <d v="2024-11-22T13:06:23Z"/>
        <d v="2024-11-22T13:00:44Z"/>
        <d v="2024-11-22T10:59:18Z"/>
        <d v="2024-11-22T09:30:46Z"/>
        <d v="2024-11-22T09:19:53Z"/>
        <d v="2024-11-22T07:59:35Z"/>
        <d v="2024-11-22T06:55:56Z"/>
        <d v="2024-11-22T05:17:41Z"/>
        <d v="2024-11-22T03:42:39Z"/>
        <d v="2024-11-22T01:12:17Z"/>
        <d v="2024-11-22T00:00:00Z"/>
        <d v="2024-11-23T23:16:42Z"/>
        <d v="2024-11-23T23:05:47Z"/>
        <d v="2024-11-23T22:54:27Z"/>
        <d v="2024-11-23T22:01:03Z"/>
        <d v="2024-11-23T21:38:28Z"/>
        <d v="2024-11-23T21:09:11Z"/>
        <d v="2024-11-23T20:14:16Z"/>
        <d v="2024-11-23T19:59:33Z"/>
        <d v="2024-11-23T19:36:43Z"/>
        <d v="2024-11-23T19:20:04Z"/>
        <d v="2024-11-23T18:57:39Z"/>
        <d v="2024-11-23T18:39:41Z"/>
        <d v="2024-11-23T18:32:55Z"/>
        <d v="2024-11-23T18:21:25Z"/>
        <d v="2024-11-23T18:15:58Z"/>
        <d v="2024-11-23T17:39:11Z"/>
        <d v="2024-11-23T17:03:55Z"/>
        <d v="2024-11-23T17:03:34Z"/>
        <d v="2024-11-23T16:21:18Z"/>
        <d v="2024-11-23T16:15:57Z"/>
        <d v="2024-11-23T15:59:06Z"/>
        <d v="2024-11-23T15:23:50Z"/>
        <d v="2024-11-23T14:38:13Z"/>
        <d v="2024-11-23T14:01:15Z"/>
        <d v="2024-11-23T13:16:09Z"/>
        <d v="2024-11-23T13:05:03Z"/>
        <d v="2024-11-23T13:02:23Z"/>
        <d v="2024-11-23T12:40:41Z"/>
        <d v="2024-11-23T12:37:05Z"/>
        <d v="2024-11-23T12:21:08Z"/>
        <d v="2024-11-23T12:06:09Z"/>
        <d v="2024-11-23T11:42:49Z"/>
        <d v="2024-11-23T11:39:22Z"/>
        <d v="2024-11-23T11:12:56Z"/>
        <d v="2024-11-23T10:41:37Z"/>
        <d v="2024-11-23T09:26:13Z"/>
        <d v="2024-11-23T09:08:30Z"/>
        <d v="2024-11-23T08:43:01Z"/>
        <d v="2024-11-23T08:25:40Z"/>
        <d v="2024-11-23T08:04:52Z"/>
        <d v="2024-11-23T07:28:21Z"/>
        <d v="2024-11-23T07:05:51Z"/>
        <d v="2024-11-23T06:08:01Z"/>
        <d v="2024-11-23T05:01:16Z"/>
        <d v="2024-11-23T04:17:24Z"/>
        <d v="2024-11-23T03:37:47Z"/>
        <d v="2024-11-23T03:36:25Z"/>
        <d v="2024-11-23T03:09:18Z"/>
        <d v="2024-11-23T02:32:50Z"/>
        <d v="2024-11-23T01:52:07Z"/>
        <d v="2024-11-23T01:51:35Z"/>
        <d v="2024-11-23T01:28:22Z"/>
        <d v="2024-11-23T00:52:17Z"/>
        <d v="2024-11-23T20:38:57Z"/>
        <d v="2024-11-23T19:19:37Z"/>
        <d v="2024-11-23T18:41:12Z"/>
        <d v="2024-11-23T16:28:34Z"/>
        <d v="2024-11-23T15:20:22Z"/>
        <d v="2024-11-23T15:01:53Z"/>
        <d v="2024-11-23T13:58:33Z"/>
        <d v="2024-11-23T13:44:12Z"/>
        <d v="2024-11-23T13:11:12Z"/>
        <d v="2024-11-23T11:35:31Z"/>
        <d v="2024-11-23T10:44:09Z"/>
        <d v="2024-11-23T10:30:55Z"/>
        <d v="2024-11-23T10:10:18Z"/>
        <d v="2024-11-23T02:43:49Z"/>
        <d v="2024-11-23T19:46:43Z"/>
        <d v="2024-11-23T19:28:07Z"/>
        <d v="2024-11-23T14:02:42Z"/>
        <d v="2024-11-23T16:53:22Z"/>
        <d v="2024-11-23T05:28:09Z"/>
        <d v="2024-11-23T22:35:57Z"/>
        <d v="2024-11-23T22:07:20Z"/>
        <d v="2024-11-23T21:48:15Z"/>
        <d v="2024-11-23T20:23:13Z"/>
        <d v="2024-11-23T20:12:12Z"/>
        <d v="2024-11-23T19:38:16Z"/>
        <d v="2024-11-23T17:20:20Z"/>
        <d v="2024-11-23T16:25:23Z"/>
        <d v="2024-11-23T15:34:38Z"/>
        <d v="2024-11-23T14:44:36Z"/>
        <d v="2024-11-23T14:28:34Z"/>
        <d v="2024-11-23T14:22:02Z"/>
        <d v="2024-11-23T13:36:15Z"/>
        <d v="2024-11-23T13:34:24Z"/>
        <d v="2024-11-23T13:06:02Z"/>
        <d v="2024-11-23T13:01:20Z"/>
        <d v="2024-11-23T10:39:49Z"/>
        <d v="2024-11-23T10:32:40Z"/>
        <d v="2024-11-23T10:20:00Z"/>
        <d v="2024-11-23T09:34:10Z"/>
        <d v="2024-11-23T09:33:12Z"/>
        <d v="2024-11-23T07:45:36Z"/>
        <d v="2024-11-23T06:50:25Z"/>
        <d v="2024-11-23T03:22:07Z"/>
        <d v="2024-11-23T03:20:52Z"/>
        <d v="2024-11-23T03:02:01Z"/>
        <d v="2024-11-23T02:34:00Z"/>
        <d v="2024-11-23T02:50:00Z"/>
        <d v="2024-11-23T03:05:00Z"/>
        <d v="2024-11-23T03:29:00Z"/>
        <d v="2024-11-23T04:37:00Z"/>
        <d v="2024-11-23T09:11:00Z"/>
        <d v="2024-11-23T09:38:00Z"/>
        <d v="2024-11-23T10:57:00Z"/>
        <d v="2024-11-23T16:19:00Z"/>
        <d v="2024-11-23T16:40:00Z"/>
        <d v="2024-11-23T17:16:00Z"/>
        <d v="2024-11-23T18:48:00Z"/>
        <d v="2024-11-23T21:05:00Z"/>
        <d v="2024-11-23T23:06:00Z"/>
        <d v="2024-11-23T00:00:00Z"/>
        <d v="2024-11-24T23:55:10Z"/>
        <d v="2024-11-24T23:25:02Z"/>
        <d v="2024-11-24T21:50:30Z"/>
        <d v="2024-11-24T21:28:51Z"/>
        <d v="2024-11-24T21:15:41Z"/>
        <d v="2024-11-24T20:54:55Z"/>
        <d v="2024-11-24T20:10:29Z"/>
        <d v="2024-11-24T19:33:42Z"/>
        <d v="2024-11-24T18:52:26Z"/>
        <d v="2024-11-24T18:05:16Z"/>
        <d v="2024-11-24T18:00:34Z"/>
        <d v="2024-11-24T17:55:07Z"/>
        <d v="2024-11-24T17:35:48Z"/>
        <d v="2024-11-24T17:21:55Z"/>
        <d v="2024-11-24T17:09:07Z"/>
        <d v="2024-11-24T14:03:41Z"/>
        <d v="2024-11-24T10:58:45Z"/>
        <d v="2024-11-24T09:19:20Z"/>
        <d v="2024-11-24T09:15:09Z"/>
        <d v="2024-11-24T09:03:17Z"/>
        <d v="2024-11-24T08:59:58Z"/>
        <d v="2024-11-24T08:38:10Z"/>
        <d v="2024-11-24T07:13:17Z"/>
        <d v="2024-11-24T06:29:12Z"/>
        <d v="2024-11-24T06:06:16Z"/>
        <d v="2024-11-24T05:32:32Z"/>
        <d v="2024-11-24T18:17:37Z"/>
        <d v="2024-11-24T02:07:06Z"/>
        <d v="2024-11-24T23:01:09Z"/>
        <d v="2024-11-24T22:12:00Z"/>
        <d v="2024-11-24T13:18:49Z"/>
        <d v="2024-11-24T09:02:49Z"/>
        <d v="2024-11-24T04:24:56Z"/>
        <d v="2024-11-24T22:44:28Z"/>
        <d v="2024-11-24T13:23:26Z"/>
        <d v="2024-11-24T09:57:48Z"/>
        <d v="2024-11-24T09:02:57Z"/>
        <d v="2024-11-24T23:57:20Z"/>
        <d v="2024-11-24T20:52:11Z"/>
        <d v="2024-11-24T20:35:49Z"/>
        <d v="2024-11-24T19:47:44Z"/>
        <d v="2024-11-24T19:31:51Z"/>
        <d v="2024-11-24T19:29:10Z"/>
        <d v="2024-11-24T19:18:23Z"/>
        <d v="2024-11-24T18:35:26Z"/>
        <d v="2024-11-24T16:46:54Z"/>
        <d v="2024-11-24T16:19:58Z"/>
        <d v="2024-11-24T14:35:23Z"/>
        <d v="2024-11-24T13:40:01Z"/>
        <d v="2024-11-24T13:29:30Z"/>
        <d v="2024-11-24T12:52:08Z"/>
        <d v="2024-11-24T12:19:20Z"/>
        <d v="2024-11-24T12:11:19Z"/>
        <d v="2024-11-24T11:26:32Z"/>
        <d v="2024-11-24T11:07:26Z"/>
        <d v="2024-11-24T10:24:55Z"/>
        <d v="2024-11-24T10:18:33Z"/>
        <d v="2024-11-24T10:01:20Z"/>
        <d v="2024-11-24T09:44:38Z"/>
        <d v="2024-11-24T09:24:57Z"/>
        <d v="2024-11-24T08:55:29Z"/>
        <d v="2024-11-24T08:51:46Z"/>
        <d v="2024-11-24T08:32:06Z"/>
        <d v="2024-11-24T08:23:46Z"/>
        <d v="2024-11-24T08:07:58Z"/>
        <d v="2024-11-24T08:07:57Z"/>
        <d v="2024-11-24T07:46:59Z"/>
        <d v="2024-11-24T01:26:45Z"/>
        <d v="2024-11-24T00:04:33Z"/>
        <d v="2024-11-24T00:05:00Z"/>
        <d v="2024-11-24T00:12:00Z"/>
        <d v="2024-11-24T03:46:00Z"/>
        <d v="2024-11-24T09:11:00Z"/>
        <d v="2024-11-24T10:02:00Z"/>
        <d v="2024-11-24T11:39:00Z"/>
        <d v="2024-11-24T11:51:00Z"/>
        <d v="2024-11-24T12:11:00Z"/>
        <d v="2024-11-24T13:31:00Z"/>
        <d v="2024-11-24T13:41:00Z"/>
        <d v="2024-11-24T16:14:00Z"/>
        <d v="2024-11-24T19:27:00Z"/>
        <d v="2024-11-24T19:29:00Z"/>
        <d v="2024-11-24T22:45:00Z"/>
        <d v="2024-11-24T23:30:00Z"/>
        <d v="2024-11-24T00:00:00Z"/>
        <d v="2024-11-25T23:56:11Z"/>
        <d v="2024-11-25T23:35:52Z"/>
        <d v="2024-11-25T23:23:29Z"/>
        <d v="2024-11-25T22:41:34Z"/>
        <d v="2024-11-25T22:23:09Z"/>
        <d v="2024-11-25T21:53:19Z"/>
        <d v="2024-11-25T21:35:51Z"/>
        <d v="2024-11-25T21:05:10Z"/>
        <d v="2024-11-25T20:46:32Z"/>
        <d v="2024-11-25T20:24:33Z"/>
        <d v="2024-11-25T20:10:35Z"/>
        <d v="2024-11-25T19:45:41Z"/>
        <d v="2024-11-25T19:08:20Z"/>
        <d v="2024-11-25T18:53:49Z"/>
        <d v="2024-11-25T18:38:55Z"/>
        <d v="2024-11-25T18:27:17Z"/>
        <d v="2024-11-25T18:22:39Z"/>
        <d v="2024-11-25T18:09:17Z"/>
        <d v="2024-11-25T17:45:24Z"/>
        <d v="2024-11-25T17:42:50Z"/>
        <d v="2024-11-25T17:30:05Z"/>
        <d v="2024-11-25T17:19:09Z"/>
        <d v="2024-11-25T17:12:35Z"/>
        <d v="2024-11-25T17:01:46Z"/>
        <d v="2024-11-25T16:47:37Z"/>
        <d v="2024-11-25T16:43:13Z"/>
        <d v="2024-11-25T16:36:50Z"/>
        <d v="2024-11-25T16:29:13Z"/>
        <d v="2024-11-25T16:19:34Z"/>
        <d v="2024-11-25T14:48:05Z"/>
        <d v="2024-11-25T14:33:30Z"/>
        <d v="2024-11-25T14:12:39Z"/>
        <d v="2024-11-25T13:53:49Z"/>
        <d v="2024-11-25T13:31:40Z"/>
        <d v="2024-11-25T13:15:06Z"/>
        <d v="2024-11-25T13:00:57Z"/>
        <d v="2024-11-25T12:48:01Z"/>
        <d v="2024-11-25T12:42:55Z"/>
        <d v="2024-11-25T12:19:39Z"/>
        <d v="2024-11-25T12:00:27Z"/>
        <d v="2024-11-25T11:50:59Z"/>
        <d v="2024-11-25T11:28:35Z"/>
        <d v="2024-11-25T11:27:56Z"/>
        <d v="2024-11-25T10:59:01Z"/>
        <d v="2024-11-25T10:42:31Z"/>
        <d v="2024-11-25T10:28:01Z"/>
        <d v="2024-11-25T09:48:53Z"/>
        <d v="2024-11-25T09:14:29Z"/>
        <d v="2024-11-25T08:54:42Z"/>
        <d v="2024-11-25T08:26:44Z"/>
        <d v="2024-11-25T08:07:48Z"/>
        <d v="2024-11-25T06:44:22Z"/>
        <d v="2024-11-25T05:19:06Z"/>
        <d v="2024-11-25T04:47:52Z"/>
        <d v="2024-11-25T04:38:40Z"/>
        <d v="2024-11-25T03:23:33Z"/>
        <d v="2024-11-25T02:56:36Z"/>
        <d v="2024-11-25T02:04:19Z"/>
        <d v="2024-11-25T01:32:52Z"/>
        <d v="2024-11-25T20:51:53Z"/>
        <d v="2024-11-25T20:39:58Z"/>
        <d v="2024-11-25T19:46:03Z"/>
        <d v="2024-11-25T19:24:24Z"/>
        <d v="2024-11-25T18:52:14Z"/>
        <d v="2024-11-25T17:19:20Z"/>
        <d v="2024-11-25T15:43:59Z"/>
        <d v="2024-11-25T15:32:20Z"/>
        <d v="2024-11-25T13:55:35Z"/>
        <d v="2024-11-25T10:38:12Z"/>
        <d v="2024-11-25T02:26:55Z"/>
        <d v="2024-11-25T00:11:38Z"/>
        <d v="2024-11-25T23:39:16Z"/>
        <d v="2024-11-25T23:18:35Z"/>
        <d v="2024-11-25T20:59:38Z"/>
        <d v="2024-11-25T20:35:45Z"/>
        <d v="2024-11-25T20:35:15Z"/>
        <d v="2024-11-25T17:33:56Z"/>
        <d v="2024-11-25T13:25:26Z"/>
        <d v="2024-11-25T04:13:41Z"/>
        <d v="2024-11-25T03:40:36Z"/>
        <d v="2024-11-25T03:14:43Z"/>
        <d v="2024-11-25T12:37:21Z"/>
        <d v="2024-11-25T20:19:30Z"/>
        <d v="2024-11-25T20:01:48Z"/>
        <d v="2024-11-25T18:51:01Z"/>
        <d v="2024-11-25T18:38:00Z"/>
        <d v="2024-11-25T18:00:25Z"/>
        <d v="2024-11-25T17:53:39Z"/>
        <d v="2024-11-25T16:33:02Z"/>
        <d v="2024-11-25T16:24:12Z"/>
        <d v="2024-11-25T15:58:25Z"/>
        <d v="2024-11-25T15:57:17Z"/>
        <d v="2024-11-25T13:51:06Z"/>
        <d v="2024-11-25T12:38:51Z"/>
        <d v="2024-11-25T12:08:13Z"/>
        <d v="2024-11-25T10:56:30Z"/>
        <d v="2024-11-25T10:18:17Z"/>
        <d v="2024-11-25T09:38:12Z"/>
        <d v="2024-11-25T05:45:44Z"/>
        <d v="2024-11-25T02:16:55Z"/>
        <d v="2024-11-25T05:57:00Z"/>
        <d v="2024-11-25T07:23:00Z"/>
        <d v="2024-11-25T09:17:00Z"/>
        <d v="2024-11-25T10:40:00Z"/>
        <d v="2024-11-25T10:41:00Z"/>
        <d v="2024-11-25T12:39:00Z"/>
        <d v="2024-11-25T12:46:00Z"/>
        <d v="2024-11-25T12:48:00Z"/>
        <d v="2024-11-25T12:53:00Z"/>
        <d v="2024-11-25T16:13:00Z"/>
        <d v="2024-11-25T16:37:00Z"/>
        <d v="2024-11-25T17:02:00Z"/>
        <d v="2024-11-25T17:17:00Z"/>
        <d v="2024-11-25T17:30:00Z"/>
        <d v="2024-11-25T18:10:00Z"/>
        <d v="2024-11-25T18:24:00Z"/>
        <d v="2024-11-25T18:47:00Z"/>
        <d v="2024-11-25T18:59:00Z"/>
        <d v="2024-11-25T20:36:00Z"/>
        <d v="2024-11-25T22:34:00Z"/>
        <d v="2024-11-25T22:56:00Z"/>
        <d v="2024-11-25T00:00:00Z"/>
        <d v="2024-11-26T23:31:23Z"/>
        <d v="2024-11-26T23:03:28Z"/>
        <d v="2024-11-26T22:43:02Z"/>
        <d v="2024-11-26T22:42:13Z"/>
        <d v="2024-11-26T22:24:31Z"/>
        <d v="2024-11-26T22:16:52Z"/>
        <d v="2024-11-26T22:02:12Z"/>
        <d v="2024-11-26T21:57:46Z"/>
        <d v="2024-11-26T21:39:52Z"/>
        <d v="2024-11-26T21:10:29Z"/>
        <d v="2024-11-26T21:03:53Z"/>
        <d v="2024-11-26T20:44:40Z"/>
        <d v="2024-11-26T20:39:02Z"/>
        <d v="2024-11-26T20:28:32Z"/>
        <d v="2024-11-26T20:01:55Z"/>
        <d v="2024-11-26T19:47:16Z"/>
        <d v="2024-11-26T19:26:27Z"/>
        <d v="2024-11-26T19:18:03Z"/>
        <d v="2024-11-26T19:13:47Z"/>
        <d v="2024-11-26T19:00:15Z"/>
        <d v="2024-11-26T18:43:54Z"/>
        <d v="2024-11-26T18:41:02Z"/>
        <d v="2024-11-26T18:27:57Z"/>
        <d v="2024-11-26T18:24:16Z"/>
        <d v="2024-11-26T18:14:52Z"/>
        <d v="2024-11-26T17:53:39Z"/>
        <d v="2024-11-26T17:39:17Z"/>
        <d v="2024-11-26T17:10:34Z"/>
        <d v="2024-11-26T17:02:13Z"/>
        <d v="2024-11-26T16:54:24Z"/>
        <d v="2024-11-26T16:37:01Z"/>
        <d v="2024-11-26T16:27:10Z"/>
        <d v="2024-11-26T15:42:55Z"/>
        <d v="2024-11-26T14:56:24Z"/>
        <d v="2024-11-26T14:35:36Z"/>
        <d v="2024-11-26T13:57:00Z"/>
        <d v="2024-11-26T13:20:28Z"/>
        <d v="2024-11-26T12:57:04Z"/>
        <d v="2024-11-26T12:26:25Z"/>
        <d v="2024-11-26T11:51:18Z"/>
        <d v="2024-11-26T10:33:38Z"/>
        <d v="2024-11-26T09:11:18Z"/>
        <d v="2024-11-26T08:52:16Z"/>
        <d v="2024-11-26T08:36:57Z"/>
        <d v="2024-11-26T08:35:19Z"/>
        <d v="2024-11-26T08:15:32Z"/>
        <d v="2024-11-26T08:00:06Z"/>
        <d v="2024-11-26T07:41:34Z"/>
        <d v="2024-11-26T07:20:02Z"/>
        <d v="2024-11-26T06:58:07Z"/>
        <d v="2024-11-26T05:51:39Z"/>
        <d v="2024-11-26T05:31:56Z"/>
        <d v="2024-11-26T05:08:58Z"/>
        <d v="2024-11-26T04:43:22Z"/>
        <d v="2024-11-26T03:44:00Z"/>
        <d v="2024-11-26T03:12:38Z"/>
        <d v="2024-11-26T02:52:53Z"/>
        <d v="2024-11-26T02:11:27Z"/>
        <d v="2024-11-26T02:00:21Z"/>
        <d v="2024-11-26T01:37:37Z"/>
        <d v="2024-11-26T01:17:20Z"/>
        <d v="2024-11-26T00:59:35Z"/>
        <d v="2024-11-26T00:16:41Z"/>
        <d v="2024-11-26T23:18:51Z"/>
        <d v="2024-11-26T18:46:32Z"/>
        <d v="2024-11-26T18:40:03Z"/>
        <d v="2024-11-26T18:38:15Z"/>
        <d v="2024-11-26T18:35:37Z"/>
        <d v="2024-11-26T17:55:06Z"/>
        <d v="2024-11-26T17:05:17Z"/>
        <d v="2024-11-26T16:35:15Z"/>
        <d v="2024-11-26T16:18:23Z"/>
        <d v="2024-11-26T15:55:34Z"/>
        <d v="2024-11-26T15:32:34Z"/>
        <d v="2024-11-26T14:49:21Z"/>
        <d v="2024-11-26T14:19:20Z"/>
        <d v="2024-11-26T14:03:44Z"/>
        <d v="2024-11-26T13:49:38Z"/>
        <d v="2024-11-26T12:56:43Z"/>
        <d v="2024-11-26T11:04:43Z"/>
        <d v="2024-11-26T10:24:52Z"/>
        <d v="2024-11-26T10:01:36Z"/>
        <d v="2024-11-26T21:00:11Z"/>
        <d v="2024-11-26T17:44:16Z"/>
        <d v="2024-11-26T13:26:58Z"/>
        <d v="2024-11-26T12:17:11Z"/>
        <d v="2024-11-26T11:49:39Z"/>
        <d v="2024-11-26T11:30:51Z"/>
        <d v="2024-11-26T11:24:49Z"/>
        <d v="2024-11-26T10:35:45Z"/>
        <d v="2024-11-26T11:43:36Z"/>
        <d v="2024-11-26T07:20:59Z"/>
        <d v="2024-11-26T22:24:04Z"/>
        <d v="2024-11-26T21:37:37Z"/>
        <d v="2024-11-26T20:22:56Z"/>
        <d v="2024-11-26T20:07:48Z"/>
        <d v="2024-11-26T19:28:03Z"/>
        <d v="2024-11-26T18:45:05Z"/>
        <d v="2024-11-26T15:46:21Z"/>
        <d v="2024-11-26T15:35:23Z"/>
        <d v="2024-11-26T15:15:40Z"/>
        <d v="2024-11-26T13:21:59Z"/>
        <d v="2024-11-26T12:57:36Z"/>
        <d v="2024-11-26T10:32:33Z"/>
        <d v="2024-11-26T10:03:51Z"/>
        <d v="2024-11-26T08:59:36Z"/>
        <d v="2024-11-26T08:45:40Z"/>
        <d v="2024-11-26T08:28:44Z"/>
        <d v="2024-11-26T08:25:47Z"/>
        <d v="2024-11-26T06:38:39Z"/>
        <d v="2024-11-26T05:33:05Z"/>
        <d v="2024-11-26T04:36:31Z"/>
        <d v="2024-11-26T02:58:29Z"/>
        <d v="2024-11-26T02:43:11Z"/>
        <d v="2024-11-26T02:34:48Z"/>
        <d v="2024-11-26T01:27:11Z"/>
        <d v="2024-11-26T11:23:00Z"/>
        <d v="2024-11-26T12:05:00Z"/>
        <d v="2024-11-26T14:49:00Z"/>
        <d v="2024-11-26T16:47:00Z"/>
        <d v="2024-11-26T21:38:00Z"/>
        <d v="2024-11-26T22:01:00Z"/>
        <d v="2024-11-26T23:01:00Z"/>
        <d v="2024-11-26T00:00:00Z"/>
        <d v="2024-11-27T22:46:47Z"/>
        <d v="2024-11-27T22:33:34Z"/>
        <d v="2024-11-27T22:11:11Z"/>
        <d v="2024-11-27T21:41:52Z"/>
        <d v="2024-11-27T21:21:33Z"/>
        <d v="2024-11-27T21:10:43Z"/>
        <d v="2024-11-27T20:56:22Z"/>
        <d v="2024-11-27T20:28:26Z"/>
        <d v="2024-11-27T20:18:05Z"/>
        <d v="2024-11-27T19:37:54Z"/>
        <d v="2024-11-27T19:34:47Z"/>
        <d v="2024-11-27T19:08:19Z"/>
        <d v="2024-11-27T19:05:51Z"/>
        <d v="2024-11-27T18:44:49Z"/>
        <d v="2024-11-27T18:42:00Z"/>
        <d v="2024-11-27T18:27:15Z"/>
        <d v="2024-11-27T18:09:38Z"/>
        <d v="2024-11-27T18:09:06Z"/>
        <d v="2024-11-27T17:55:39Z"/>
        <d v="2024-11-27T17:52:04Z"/>
        <d v="2024-11-27T17:37:59Z"/>
        <d v="2024-11-27T17:20:27Z"/>
        <d v="2024-11-27T17:03:54Z"/>
        <d v="2024-11-27T16:19:33Z"/>
        <d v="2024-11-27T15:16:19Z"/>
        <d v="2024-11-27T14:49:25Z"/>
        <d v="2024-11-27T14:36:16Z"/>
        <d v="2024-11-27T14:16:38Z"/>
        <d v="2024-11-27T13:59:28Z"/>
        <d v="2024-11-27T13:30:51Z"/>
        <d v="2024-11-27T13:11:14Z"/>
        <d v="2024-11-27T12:46:14Z"/>
        <d v="2024-11-27T11:37:11Z"/>
        <d v="2024-11-27T11:23:52Z"/>
        <d v="2024-11-27T11:11:27Z"/>
        <d v="2024-11-27T11:10:02Z"/>
        <d v="2024-11-27T10:44:37Z"/>
        <d v="2024-11-27T09:00:31Z"/>
        <d v="2024-11-27T01:21:16Z"/>
        <d v="2024-11-27T01:12:19Z"/>
        <d v="2024-11-27T00:59:21Z"/>
        <d v="2024-11-27T00:46:55Z"/>
        <d v="2024-11-27T00:38:19Z"/>
        <d v="2024-11-27T00:23:16Z"/>
        <d v="2024-11-27T22:42:13Z"/>
        <d v="2024-11-27T19:11:02Z"/>
        <d v="2024-11-27T18:50:33Z"/>
        <d v="2024-11-27T18:49:24Z"/>
        <d v="2024-11-27T15:14:58Z"/>
        <d v="2024-11-27T13:14:01Z"/>
        <d v="2024-11-27T13:10:23Z"/>
        <d v="2024-11-27T13:08:21Z"/>
        <d v="2024-11-27T13:05:50Z"/>
        <d v="2024-11-27T13:00:12Z"/>
        <d v="2024-11-27T12:54:56Z"/>
        <d v="2024-11-27T12:51:08Z"/>
        <d v="2024-11-27T12:48:20Z"/>
        <d v="2024-11-27T12:35:23Z"/>
        <d v="2024-11-27T12:01:20Z"/>
        <d v="2024-11-27T12:00:55Z"/>
        <d v="2024-11-27T12:00:21Z"/>
        <d v="2024-11-27T11:41:16Z"/>
        <d v="2024-11-27T11:34:58Z"/>
        <d v="2024-11-27T08:23:04Z"/>
        <d v="2024-11-27T07:40:17Z"/>
        <d v="2024-11-27T06:02:59Z"/>
        <d v="2024-11-27T02:39:40Z"/>
        <d v="2024-11-27T01:40:56Z"/>
        <d v="2024-11-27T01:26:30Z"/>
        <d v="2024-11-27T00:34:34Z"/>
        <d v="2024-11-27T22:30:54Z"/>
        <d v="2024-11-27T22:22:38Z"/>
        <d v="2024-11-27T18:52:35Z"/>
        <d v="2024-11-27T17:12:37Z"/>
        <d v="2024-11-27T17:00:50Z"/>
        <d v="2024-11-27T14:23:27Z"/>
        <d v="2024-11-27T12:28:20Z"/>
        <d v="2024-11-27T10:31:49Z"/>
        <d v="2024-11-27T00:14:58Z"/>
        <d v="2024-11-27T17:24:14Z"/>
        <d v="2024-11-27T15:34:13Z"/>
        <d v="2024-11-27T14:32:39Z"/>
        <d v="2024-11-27T07:41:44Z"/>
        <d v="2024-11-27T19:54:33Z"/>
        <d v="2024-11-27T19:50:15Z"/>
        <d v="2024-11-27T19:47:03Z"/>
        <d v="2024-11-27T19:43:50Z"/>
        <d v="2024-11-27T20:38:47Z"/>
        <d v="2024-11-27T19:25:40Z"/>
        <d v="2024-11-27T19:07:52Z"/>
        <d v="2024-11-27T18:41:22Z"/>
        <d v="2024-11-27T18:15:44Z"/>
        <d v="2024-11-27T18:02:14Z"/>
        <d v="2024-11-27T17:44:02Z"/>
        <d v="2024-11-27T16:12:58Z"/>
        <d v="2024-11-27T15:32:54Z"/>
        <d v="2024-11-27T15:03:17Z"/>
        <d v="2024-11-27T13:15:37Z"/>
        <d v="2024-11-27T12:01:50Z"/>
        <d v="2024-11-27T11:15:07Z"/>
        <d v="2024-11-27T10:31:54Z"/>
        <d v="2024-11-27T10:14:31Z"/>
        <d v="2024-11-27T09:11:53Z"/>
        <d v="2024-11-27T07:55:08Z"/>
        <d v="2024-11-27T07:08:25Z"/>
        <d v="2024-11-27T04:48:51Z"/>
        <d v="2024-11-27T02:20:32Z"/>
        <d v="2024-11-27T02:10:32Z"/>
        <d v="2024-11-27T01:10:56Z"/>
        <d v="2024-11-27T00:37:02Z"/>
        <d v="2024-11-27T00:32:32Z"/>
        <d v="2024-11-27T00:00:00Z"/>
        <d v="2024-11-28T23:46:31Z"/>
        <d v="2024-11-28T23:14:51Z"/>
        <d v="2024-11-28T23:14:38Z"/>
        <d v="2024-11-28T22:51:49Z"/>
        <d v="2024-11-28T22:28:45Z"/>
        <d v="2024-11-28T22:04:09Z"/>
        <d v="2024-11-28T21:53:04Z"/>
        <d v="2024-11-28T21:33:45Z"/>
        <d v="2024-11-28T21:23:23Z"/>
        <d v="2024-11-28T20:58:45Z"/>
        <d v="2024-11-28T19:59:38Z"/>
        <d v="2024-11-28T19:50:14Z"/>
        <d v="2024-11-28T19:36:44Z"/>
        <d v="2024-11-28T19:16:49Z"/>
        <d v="2024-11-28T19:14:50Z"/>
        <d v="2024-11-28T19:06:54Z"/>
        <d v="2024-11-28T18:52:45Z"/>
        <d v="2024-11-28T18:51:40Z"/>
        <d v="2024-11-28T18:38:05Z"/>
        <d v="2024-11-28T18:33:33Z"/>
        <d v="2024-11-28T18:20:37Z"/>
        <d v="2024-11-28T18:15:02Z"/>
        <d v="2024-11-28T17:16:24Z"/>
        <d v="2024-11-28T17:02:13Z"/>
        <d v="2024-11-28T16:52:11Z"/>
        <d v="2024-11-28T16:31:47Z"/>
        <d v="2024-11-28T16:16:25Z"/>
        <d v="2024-11-28T15:56:26Z"/>
        <d v="2024-11-28T15:33:43Z"/>
        <d v="2024-11-28T14:57:50Z"/>
        <d v="2024-11-28T14:24:13Z"/>
        <d v="2024-11-28T13:58:28Z"/>
        <d v="2024-11-28T13:55:47Z"/>
        <d v="2024-11-28T12:20:36Z"/>
        <d v="2024-11-28T12:12:41Z"/>
        <d v="2024-11-28T11:54:54Z"/>
        <d v="2024-11-28T11:32:13Z"/>
        <d v="2024-11-28T11:13:30Z"/>
        <d v="2024-11-28T10:49:44Z"/>
        <d v="2024-11-28T09:41:56Z"/>
        <d v="2024-11-28T09:40:30Z"/>
        <d v="2024-11-28T06:15:18Z"/>
        <d v="2024-11-28T05:20:42Z"/>
        <d v="2024-11-28T05:15:34Z"/>
        <d v="2024-11-28T04:30:39Z"/>
        <d v="2024-11-28T03:54:33Z"/>
        <d v="2024-11-28T03:34:54Z"/>
        <d v="2024-11-28T03:27:58Z"/>
        <d v="2024-11-28T03:21:04Z"/>
        <d v="2024-11-28T02:46:40Z"/>
        <d v="2024-11-28T02:14:23Z"/>
        <d v="2024-11-28T01:56:59Z"/>
        <d v="2024-11-28T01:56:01Z"/>
        <d v="2024-11-28T01:43:33Z"/>
        <d v="2024-11-28T01:24:09Z"/>
        <d v="2024-11-28T21:34:52Z"/>
        <d v="2024-11-28T19:53:37Z"/>
        <d v="2024-11-28T19:29:38Z"/>
        <d v="2024-11-28T19:27:15Z"/>
        <d v="2024-11-28T19:02:11Z"/>
        <d v="2024-11-28T18:23:02Z"/>
        <d v="2024-11-28T17:51:58Z"/>
        <d v="2024-11-28T16:44:11Z"/>
        <d v="2024-11-28T13:13:07Z"/>
        <d v="2024-11-28T12:53:47Z"/>
        <d v="2024-11-28T12:40:27Z"/>
        <d v="2024-11-28T12:37:57Z"/>
        <d v="2024-11-28T11:24:28Z"/>
        <d v="2024-11-28T11:02:27Z"/>
        <d v="2024-11-28T23:00:54Z"/>
        <d v="2024-11-28T22:29:24Z"/>
        <d v="2024-11-28T21:29:29Z"/>
        <d v="2024-11-28T17:51:37Z"/>
        <d v="2024-11-28T17:43:24Z"/>
        <d v="2024-11-28T17:11:11Z"/>
        <d v="2024-11-28T17:01:53Z"/>
        <d v="2024-11-28T16:05:04Z"/>
        <d v="2024-11-28T15:54:08Z"/>
        <d v="2024-11-28T11:29:49Z"/>
        <d v="2024-11-28T10:56:38Z"/>
        <d v="2024-11-28T08:45:32Z"/>
        <d v="2024-11-28T12:21:27Z"/>
        <d v="2024-11-28T12:08:21Z"/>
        <d v="2024-11-28T11:56:02Z"/>
        <d v="2024-11-28T05:23:25Z"/>
        <d v="2024-11-28T19:17:47Z"/>
        <d v="2024-11-28T19:14:34Z"/>
        <d v="2024-11-28T23:54:54Z"/>
        <d v="2024-11-28T22:52:42Z"/>
        <d v="2024-11-28T22:16:17Z"/>
        <d v="2024-11-28T21:25:00Z"/>
        <d v="2024-11-28T20:03:04Z"/>
        <d v="2024-11-28T19:05:51Z"/>
        <d v="2024-11-28T18:28:16Z"/>
        <d v="2024-11-28T18:24:33Z"/>
        <d v="2024-11-28T17:47:11Z"/>
        <d v="2024-11-28T17:30:33Z"/>
        <d v="2024-11-28T13:19:31Z"/>
        <d v="2024-11-28T12:59:41Z"/>
        <d v="2024-11-28T12:57:58Z"/>
        <d v="2024-11-28T12:26:29Z"/>
        <d v="2024-11-28T11:47:46Z"/>
        <d v="2024-11-28T10:53:19Z"/>
        <d v="2024-11-28T10:40:25Z"/>
        <d v="2024-11-28T08:24:58Z"/>
        <d v="2024-11-28T05:31:01Z"/>
        <d v="2024-11-28T04:37:09Z"/>
        <d v="2024-11-28T03:43:40Z"/>
        <d v="2024-11-28T03:34:10Z"/>
        <d v="2024-11-28T01:23:30Z"/>
        <d v="2024-11-28T01:06:38Z"/>
        <d v="2024-11-28T00:20:04Z"/>
        <d v="2024-11-28T00:00:00Z"/>
        <d v="2024-11-29T00:00:00Z"/>
        <d v="2024-11-29T23:38:20Z"/>
        <d v="2024-11-29T23:10:39Z"/>
        <d v="2024-11-29T23:09:32Z"/>
        <d v="2024-11-29T22:41:36Z"/>
        <d v="2024-11-29T22:09:11Z"/>
        <d v="2024-11-29T22:05:55Z"/>
        <d v="2024-11-29T21:45:57Z"/>
        <d v="2024-11-29T21:24:09Z"/>
        <d v="2024-11-29T21:19:53Z"/>
        <d v="2024-11-29T21:06:43Z"/>
        <d v="2024-11-29T20:58:28Z"/>
        <d v="2024-11-29T20:51:31Z"/>
        <d v="2024-11-29T20:39:12Z"/>
        <d v="2024-11-29T20:20:05Z"/>
        <d v="2024-11-29T20:01:23Z"/>
        <d v="2024-11-29T19:49:53Z"/>
        <d v="2024-11-29T19:29:36Z"/>
        <d v="2024-11-29T19:19:57Z"/>
        <d v="2024-11-29T19:11:40Z"/>
        <d v="2024-11-29T19:00:16Z"/>
        <d v="2024-11-29T18:55:52Z"/>
        <d v="2024-11-29T18:41:55Z"/>
        <d v="2024-11-29T18:35:28Z"/>
        <d v="2024-11-29T18:13:43Z"/>
        <d v="2024-11-29T18:10:13Z"/>
        <d v="2024-11-29T17:50:38Z"/>
        <d v="2024-11-29T17:48:56Z"/>
        <d v="2024-11-29T17:37:42Z"/>
        <d v="2024-11-29T17:12:08Z"/>
        <d v="2024-11-29T17:10:03Z"/>
        <d v="2024-11-29T16:51:16Z"/>
        <d v="2024-11-29T16:31:37Z"/>
        <d v="2024-11-29T16:12:15Z"/>
        <d v="2024-11-29T16:09:07Z"/>
        <d v="2024-11-29T15:40:37Z"/>
        <d v="2024-11-29T15:36:53Z"/>
        <d v="2024-11-29T15:24:43Z"/>
        <d v="2024-11-29T15:11:04Z"/>
        <d v="2024-11-29T15:06:24Z"/>
        <d v="2024-11-29T14:07:49Z"/>
        <d v="2024-11-29T13:54:13Z"/>
        <d v="2024-11-29T13:39:55Z"/>
        <d v="2024-11-29T12:50:31Z"/>
        <d v="2024-11-29T11:40:12Z"/>
        <d v="2024-11-29T11:00:10Z"/>
        <d v="2024-11-29T10:52:12Z"/>
        <d v="2024-11-29T10:30:58Z"/>
        <d v="2024-11-29T10:16:05Z"/>
        <d v="2024-11-29T10:13:26Z"/>
        <d v="2024-11-29T09:54:48Z"/>
        <d v="2024-11-29T09:29:28Z"/>
        <d v="2024-11-29T09:14:35Z"/>
        <d v="2024-11-29T08:45:00Z"/>
        <d v="2024-11-29T07:33:49Z"/>
        <d v="2024-11-29T07:00:01Z"/>
        <d v="2024-11-29T06:21:05Z"/>
        <d v="2024-11-29T06:11:53Z"/>
        <d v="2024-11-29T05:36:05Z"/>
        <d v="2024-11-29T05:33:03Z"/>
        <d v="2024-11-29T05:06:25Z"/>
        <d v="2024-11-29T05:01:51Z"/>
        <d v="2024-11-29T03:34:23Z"/>
        <d v="2024-11-29T02:38:43Z"/>
        <d v="2024-11-29T02:02:44Z"/>
        <d v="2024-11-29T01:20:35Z"/>
        <d v="2024-11-29T01:09:52Z"/>
        <d v="2024-11-29T00:43:47Z"/>
        <d v="2024-11-29T00:28:32Z"/>
        <d v="2024-11-29T00:24:21Z"/>
        <d v="2024-11-29T22:45:43Z"/>
        <d v="2024-11-29T20:04:08Z"/>
        <d v="2024-11-29T19:39:30Z"/>
        <d v="2024-11-29T19:24:57Z"/>
        <d v="2024-11-29T15:49:12Z"/>
        <d v="2024-11-29T11:27:26Z"/>
        <d v="2024-11-29T10:22:29Z"/>
        <d v="2024-11-29T08:13:50Z"/>
        <d v="2024-11-29T06:17:50Z"/>
        <d v="2024-11-29T03:34:17Z"/>
        <d v="2024-11-29T02:34:38Z"/>
        <d v="2024-11-29T01:58:23Z"/>
        <d v="2024-11-29T01:32:05Z"/>
        <d v="2024-11-29T20:09:01Z"/>
        <d v="2024-11-29T18:16:55Z"/>
        <d v="2024-11-29T10:54:44Z"/>
        <d v="2024-11-29T07:53:40Z"/>
        <d v="2024-11-29T04:44:59Z"/>
        <d v="2024-11-29T04:11:02Z"/>
        <d v="2024-11-29T03:04:16Z"/>
        <d v="2024-11-29T00:54:53Z"/>
        <d v="2024-11-29T00:26:30Z"/>
        <d v="2024-11-29T13:25:29Z"/>
        <d v="2024-11-29T05:23:15Z"/>
        <d v="2024-11-29T23:05:16Z"/>
        <d v="2024-11-29T21:06:00Z"/>
        <d v="2024-11-29T20:53:19Z"/>
        <d v="2024-11-29T20:50:33Z"/>
        <d v="2024-11-29T20:14:48Z"/>
        <d v="2024-11-29T19:48:35Z"/>
        <d v="2024-11-29T19:35:30Z"/>
        <d v="2024-11-29T19:01:03Z"/>
        <d v="2024-11-29T18:54:01Z"/>
        <d v="2024-11-29T18:04:29Z"/>
        <d v="2024-11-29T17:56:56Z"/>
        <d v="2024-11-29T13:48:18Z"/>
        <d v="2024-11-29T13:34:23Z"/>
        <d v="2024-11-29T13:24:40Z"/>
        <d v="2024-11-29T12:10:49Z"/>
        <d v="2024-11-29T11:00:05Z"/>
        <d v="2024-11-29T10:44:32Z"/>
        <d v="2024-11-29T09:45:20Z"/>
        <d v="2024-11-29T09:42:26Z"/>
        <d v="2024-11-29T09:12:30Z"/>
        <d v="2024-11-29T09:04:53Z"/>
        <d v="2024-11-29T08:54:14Z"/>
        <d v="2024-11-29T08:03:42Z"/>
        <d v="2024-11-29T06:27:47Z"/>
        <d v="2024-11-29T04:23:49Z"/>
        <d v="2024-11-29T03:38:16Z"/>
        <d v="2024-11-29T02:58:27Z"/>
        <d v="2024-11-29T01:47:49Z"/>
        <d v="2024-11-29T00:06:13Z"/>
        <d v="2024-11-29T01:18:00Z"/>
        <d v="2024-11-29T01:52:00Z"/>
        <d v="2024-11-29T02:12:00Z"/>
        <d v="2024-11-29T03:31:00Z"/>
        <d v="2024-11-29T04:39:00Z"/>
        <d v="2024-11-29T05:52:00Z"/>
        <d v="2024-11-29T06:13:00Z"/>
        <d v="2024-11-29T06:25:00Z"/>
        <d v="2024-11-29T07:09:00Z"/>
        <d v="2024-11-29T07:12:00Z"/>
        <d v="2024-11-29T08:28:00Z"/>
        <d v="2024-11-29T12:46:00Z"/>
        <d v="2024-11-29T13:44:00Z"/>
        <d v="2024-11-29T14:10:00Z"/>
        <d v="2024-11-29T18:10:00Z"/>
        <d v="2024-11-29T19:47:00Z"/>
        <d v="2024-11-29T19:49:00Z"/>
        <d v="2024-11-29T20:14:00Z"/>
        <d v="2024-11-29T21:04:00Z"/>
        <d v="2024-11-29T21:51:00Z"/>
        <d v="2024-11-29T23:14:00Z"/>
        <d v="2024-11-29T23:18:00Z"/>
        <d v="2024-11-30T23:55:12Z"/>
        <d v="2024-11-30T23:31:34Z"/>
        <d v="2024-11-30T22:17:21Z"/>
        <d v="2024-11-30T22:11:47Z"/>
        <d v="2024-11-30T21:46:22Z"/>
        <d v="2024-11-30T21:38:57Z"/>
        <d v="2024-11-30T21:03:53Z"/>
        <d v="2024-11-30T20:22:33Z"/>
        <d v="2024-11-30T20:22:20Z"/>
        <d v="2024-11-30T20:05:12Z"/>
        <d v="2024-11-30T19:42:32Z"/>
        <d v="2024-11-30T19:24:24Z"/>
        <d v="2024-11-30T19:23:11Z"/>
        <d v="2024-11-30T19:08:05Z"/>
        <d v="2024-11-30T19:06:35Z"/>
        <d v="2024-11-30T18:55:13Z"/>
        <d v="2024-11-30T18:41:36Z"/>
        <d v="2024-11-30T18:13:47Z"/>
        <d v="2024-11-30T17:46:56Z"/>
        <d v="2024-11-30T17:06:51Z"/>
        <d v="2024-11-30T17:06:30Z"/>
        <d v="2024-11-30T16:48:32Z"/>
        <d v="2024-11-30T16:36:45Z"/>
        <d v="2024-11-30T16:35:21Z"/>
        <d v="2024-11-30T16:15:13Z"/>
        <d v="2024-11-30T15:08:18Z"/>
        <d v="2024-11-30T14:43:18Z"/>
        <d v="2024-11-30T14:28:53Z"/>
        <d v="2024-11-30T14:18:04Z"/>
        <d v="2024-11-30T14:04:18Z"/>
        <d v="2024-11-30T13:51:51Z"/>
        <d v="2024-11-30T13:48:45Z"/>
        <d v="2024-11-30T12:56:36Z"/>
        <d v="2024-11-30T12:56:06Z"/>
        <d v="2024-11-30T12:42:11Z"/>
        <d v="2024-11-30T12:31:50Z"/>
        <d v="2024-11-30T12:26:11Z"/>
        <d v="2024-11-30T12:12:19Z"/>
        <d v="2024-11-30T11:55:15Z"/>
        <d v="2024-11-30T11:41:04Z"/>
        <d v="2024-11-30T11:38:18Z"/>
        <d v="2024-11-30T10:17:55Z"/>
        <d v="2024-11-30T10:16:07Z"/>
        <d v="2024-11-30T10:07:17Z"/>
        <d v="2024-11-30T09:54:24Z"/>
        <d v="2024-11-30T09:54:19Z"/>
        <d v="2024-11-30T08:33:21Z"/>
        <d v="2024-11-30T08:09:59Z"/>
        <d v="2024-11-30T07:37:41Z"/>
        <d v="2024-11-30T07:27:37Z"/>
        <d v="2024-11-30T06:57:12Z"/>
        <d v="2024-11-30T06:41:22Z"/>
        <d v="2024-11-30T05:54:17Z"/>
        <d v="2024-11-30T05:00:30Z"/>
        <d v="2024-11-30T04:56:25Z"/>
        <d v="2024-11-30T03:57:07Z"/>
        <d v="2024-11-30T01:30:06Z"/>
        <d v="2024-11-30T01:12:31Z"/>
        <d v="2024-11-30T01:08:36Z"/>
        <d v="2024-11-30T00:49:55Z"/>
        <d v="2024-11-30T23:08:34Z"/>
        <d v="2024-11-30T22:38:39Z"/>
        <d v="2024-11-30T20:28:31Z"/>
        <d v="2024-11-30T19:14:42Z"/>
        <d v="2024-11-30T14:27:23Z"/>
        <d v="2024-11-30T13:30:27Z"/>
        <d v="2024-11-30T13:27:32Z"/>
        <d v="2024-11-30T12:41:13Z"/>
        <d v="2024-11-30T09:39:05Z"/>
        <d v="2024-11-30T09:25:29Z"/>
        <d v="2024-11-30T03:30:46Z"/>
        <d v="2024-11-30T03:19:07Z"/>
        <d v="2024-11-30T01:07:27Z"/>
        <d v="2024-11-30T00:55:17Z"/>
        <d v="2024-11-30T00:42:52Z"/>
        <d v="2024-11-30T00:04:41Z"/>
        <d v="2024-11-30T19:46:44Z"/>
        <d v="2024-11-30T18:37:44Z"/>
        <d v="2024-11-30T17:58:44Z"/>
        <d v="2024-11-30T14:35:16Z"/>
        <d v="2024-11-30T03:08:37Z"/>
        <d v="2024-11-30T00:54:53Z"/>
        <d v="2024-11-30T00:20:40Z"/>
        <d v="2024-11-30T19:02:18Z"/>
        <d v="2024-11-30T15:24:21Z"/>
        <d v="2024-11-30T13:51:11Z"/>
        <d v="2024-11-30T12:54:15Z"/>
        <d v="2024-11-30T12:24:22Z"/>
        <d v="2024-11-30T12:12:04Z"/>
        <d v="2024-11-30T11:46:53Z"/>
        <d v="2024-11-30T11:02:29Z"/>
        <d v="2024-11-30T10:41:51Z"/>
        <d v="2024-11-30T10:20:42Z"/>
        <d v="2024-11-30T23:05:37Z"/>
        <d v="2024-11-30T20:43:26Z"/>
        <d v="2024-11-30T19:54:19Z"/>
        <d v="2024-11-30T18:34:40Z"/>
        <d v="2024-11-30T17:36:51Z"/>
        <d v="2024-11-30T16:58:12Z"/>
        <d v="2024-11-30T15:20:49Z"/>
        <d v="2024-11-30T13:39:06Z"/>
        <d v="2024-11-30T13:02:05Z"/>
        <d v="2024-11-30T12:48:53Z"/>
        <d v="2024-11-30T12:46:54Z"/>
        <d v="2024-11-30T12:38:25Z"/>
        <d v="2024-11-30T12:29:50Z"/>
        <d v="2024-11-30T12:20:28Z"/>
        <d v="2024-11-30T12:16:38Z"/>
        <d v="2024-11-30T12:14:12Z"/>
        <d v="2024-11-30T12:12:15Z"/>
        <d v="2024-11-30T12:07:47Z"/>
        <d v="2024-11-30T12:04:10Z"/>
        <d v="2024-11-30T11:55:44Z"/>
        <d v="2024-11-30T11:51:12Z"/>
        <d v="2024-11-30T11:46:52Z"/>
        <d v="2024-11-30T11:42:03Z"/>
        <d v="2024-11-30T10:18:26Z"/>
        <d v="2024-11-30T07:31:45Z"/>
        <d v="2024-11-30T07:19:32Z"/>
        <d v="2024-11-30T02:44:46Z"/>
        <d v="2024-11-30T02:26:42Z"/>
        <d v="2024-11-30T02:05:36Z"/>
        <d v="2024-11-30T00:53:04Z"/>
        <d v="2024-11-30T00:11:00Z"/>
        <d v="2024-11-30T00:22:00Z"/>
        <d v="2024-11-30T04:32:00Z"/>
        <d v="2024-11-30T05:26:00Z"/>
        <d v="2024-11-30T05:46:00Z"/>
        <d v="2024-11-30T11:17:00Z"/>
        <d v="2024-11-30T12:35:00Z"/>
        <d v="2024-11-30T15:24:00Z"/>
        <d v="2024-11-30T15:42:00Z"/>
        <d v="2024-11-30T15:56:00Z"/>
        <d v="2024-11-30T16:11:00Z"/>
        <d v="2024-11-30T16:35:00Z"/>
        <d v="2024-11-30T19:40:00Z"/>
        <d v="2024-11-30T20:09:00Z"/>
        <d v="2024-11-30T00:00:00Z"/>
        <d v="2024-12-01T23:22:40Z"/>
        <d v="2024-12-01T22:23:22Z"/>
        <d v="2024-12-01T19:57:23Z"/>
        <d v="2024-12-01T19:15:07Z"/>
        <d v="2024-12-01T18:50:11Z"/>
        <d v="2024-12-01T18:34:06Z"/>
        <d v="2024-12-01T18:12:56Z"/>
        <d v="2024-12-01T17:46:56Z"/>
        <d v="2024-12-01T17:29:03Z"/>
        <d v="2024-12-01T17:21:59Z"/>
        <d v="2024-12-01T16:37:52Z"/>
        <d v="2024-12-01T16:26:32Z"/>
        <d v="2024-12-01T16:19:15Z"/>
        <d v="2024-12-01T16:06:58Z"/>
        <d v="2024-12-01T15:57:09Z"/>
        <d v="2024-12-01T15:35:47Z"/>
        <d v="2024-12-01T15:30:16Z"/>
        <d v="2024-12-01T15:11:58Z"/>
        <d v="2024-12-01T15:03:24Z"/>
        <d v="2024-12-01T14:49:09Z"/>
        <d v="2024-12-01T14:42:00Z"/>
        <d v="2024-12-01T14:23:23Z"/>
        <d v="2024-12-01T14:22:56Z"/>
        <d v="2024-12-01T14:00:49Z"/>
        <d v="2024-12-01T13:36:46Z"/>
        <d v="2024-12-01T13:36:27Z"/>
        <d v="2024-12-01T13:14:20Z"/>
        <d v="2024-12-01T13:01:09Z"/>
        <d v="2024-12-01T12:23:59Z"/>
        <d v="2024-12-01T12:06:47Z"/>
        <d v="2024-12-01T11:56:00Z"/>
        <d v="2024-12-01T11:50:39Z"/>
        <d v="2024-12-01T11:31:26Z"/>
        <d v="2024-12-01T11:16:13Z"/>
        <d v="2024-12-01T11:16:10Z"/>
        <d v="2024-12-01T01:43:53Z"/>
        <d v="2024-12-01T01:27:47Z"/>
        <d v="2024-12-01T01:17:47Z"/>
        <d v="2024-12-01T00:19:59Z"/>
        <d v="2024-12-01T21:26:17Z"/>
        <d v="2024-12-01T18:49:57Z"/>
        <d v="2024-12-01T18:27:22Z"/>
        <d v="2024-12-01T16:02:48Z"/>
        <d v="2024-12-01T11:55:11Z"/>
        <d v="2024-12-01T05:08:02Z"/>
        <d v="2024-12-01T03:16:18Z"/>
        <d v="2024-12-01T01:01:06Z"/>
        <d v="2024-12-01T23:02:56Z"/>
        <d v="2024-12-01T22:55:13Z"/>
        <d v="2024-12-01T22:33:00Z"/>
        <d v="2024-12-01T22:22:45Z"/>
        <d v="2024-12-01T20:51:54Z"/>
        <d v="2024-12-01T20:43:22Z"/>
        <d v="2024-12-01T20:05:59Z"/>
        <d v="2024-12-01T19:49:49Z"/>
        <d v="2024-12-01T14:41:33Z"/>
        <d v="2024-12-01T13:57:28Z"/>
        <d v="2024-12-01T11:13:17Z"/>
        <d v="2024-12-01T10:17:07Z"/>
        <d v="2024-12-01T04:52:54Z"/>
        <d v="2024-12-01T01:57:49Z"/>
        <d v="2024-12-01T23:14:28Z"/>
        <d v="2024-12-01T20:58:11Z"/>
        <d v="2024-12-01T20:17:32Z"/>
        <d v="2024-12-01T19:30:19Z"/>
        <d v="2024-12-01T18:43:43Z"/>
        <d v="2024-12-01T17:35:22Z"/>
        <d v="2024-12-01T15:52:06Z"/>
        <d v="2024-12-01T15:39:22Z"/>
        <d v="2024-12-01T12:36:28Z"/>
        <d v="2024-12-01T12:35:57Z"/>
        <d v="2024-12-01T12:13:38Z"/>
        <d v="2024-12-01T12:00:59Z"/>
        <d v="2024-12-01T10:57:27Z"/>
        <d v="2024-12-01T09:56:34Z"/>
        <d v="2024-12-01T09:32:43Z"/>
        <d v="2024-12-01T09:23:18Z"/>
        <d v="2024-12-01T09:21:55Z"/>
        <d v="2024-12-01T09:07:29Z"/>
        <d v="2024-12-01T08:51:23Z"/>
        <d v="2024-12-01T08:22:57Z"/>
        <d v="2024-12-01T05:44:05Z"/>
        <d v="2024-12-01T05:28:43Z"/>
        <d v="2024-12-01T05:26:25Z"/>
        <d v="2024-12-01T04:43:04Z"/>
        <d v="2024-12-01T03:58:09Z"/>
        <d v="2024-12-01T00:06:00Z"/>
        <d v="2024-12-01T01:23:00Z"/>
        <d v="2024-12-01T01:51:00Z"/>
        <d v="2024-12-01T01:56:00Z"/>
        <d v="2024-12-02T00:00:00Z"/>
        <d v="2024-12-03T00:00:00Z"/>
        <d v="2024-12-04T00:00:00Z"/>
        <d v="2024-12-01T02:37:00Z"/>
        <d v="2024-12-01T04:59:00Z"/>
        <d v="2024-12-01T08:18:00Z"/>
        <d v="2024-12-01T11:31:00Z"/>
        <d v="2024-12-01T14:41:00Z"/>
        <d v="2024-12-01T15:10:00Z"/>
        <d v="2024-12-01T22:38:00Z"/>
        <d v="2024-12-01T22:50:00Z"/>
        <d v="2024-12-01T23:02:00Z"/>
        <d v="2024-12-01T00:00:00Z"/>
        <d v="2024-12-02T23:23:18Z"/>
        <d v="2024-12-02T23:10:49Z"/>
        <d v="2024-12-02T21:57:24Z"/>
        <d v="2024-12-02T21:35:43Z"/>
        <d v="2024-12-02T21:07:44Z"/>
        <d v="2024-12-02T20:58:59Z"/>
        <d v="2024-12-02T20:46:40Z"/>
        <d v="2024-12-02T19:49:56Z"/>
        <d v="2024-12-02T19:42:07Z"/>
        <d v="2024-12-02T19:31:27Z"/>
        <d v="2024-12-02T19:03:53Z"/>
        <d v="2024-12-02T18:51:35Z"/>
        <d v="2024-12-02T18:19:35Z"/>
        <d v="2024-12-02T18:18:47Z"/>
        <d v="2024-12-02T18:01:24Z"/>
        <d v="2024-12-02T18:00:47Z"/>
        <d v="2024-12-02T17:26:46Z"/>
        <d v="2024-12-02T17:24:19Z"/>
        <d v="2024-12-02T17:12:04Z"/>
        <d v="2024-12-02T17:01:38Z"/>
        <d v="2024-12-02T16:50:32Z"/>
        <d v="2024-12-02T16:44:00Z"/>
        <d v="2024-12-02T16:35:15Z"/>
        <d v="2024-12-02T16:23:42Z"/>
        <d v="2024-12-02T16:03:04Z"/>
        <d v="2024-12-02T15:56:45Z"/>
        <d v="2024-12-02T15:30:03Z"/>
        <d v="2024-12-02T15:27:24Z"/>
        <d v="2024-12-02T15:17:21Z"/>
        <d v="2024-12-02T14:47:37Z"/>
        <d v="2024-12-02T14:39:01Z"/>
        <d v="2024-12-02T14:33:48Z"/>
        <d v="2024-12-02T14:24:17Z"/>
        <d v="2024-12-02T14:01:45Z"/>
        <d v="2024-12-02T13:35:58Z"/>
        <d v="2024-12-02T13:33:18Z"/>
        <d v="2024-12-02T12:52:38Z"/>
        <d v="2024-12-02T12:40:42Z"/>
        <d v="2024-12-02T12:34:25Z"/>
        <d v="2024-12-02T12:23:48Z"/>
        <d v="2024-12-02T11:33:38Z"/>
        <d v="2024-12-02T11:30:57Z"/>
        <d v="2024-12-02T11:08:22Z"/>
        <d v="2024-12-02T07:05:49Z"/>
        <d v="2024-12-02T06:48:23Z"/>
        <d v="2024-12-02T06:31:01Z"/>
        <d v="2024-12-02T05:31:58Z"/>
        <d v="2024-12-02T05:14:53Z"/>
        <d v="2024-12-02T01:28:55Z"/>
        <d v="2024-12-02T00:42:45Z"/>
        <d v="2024-12-02T23:47:40Z"/>
        <d v="2024-12-02T22:03:30Z"/>
        <d v="2024-12-02T19:59:22Z"/>
        <d v="2024-12-02T19:46:43Z"/>
        <d v="2024-12-02T19:38:34Z"/>
        <d v="2024-12-02T19:22:27Z"/>
        <d v="2024-12-02T19:14:57Z"/>
        <d v="2024-12-02T18:51:40Z"/>
        <d v="2024-12-02T17:25:43Z"/>
        <d v="2024-12-02T13:48:59Z"/>
        <d v="2024-12-02T12:51:01Z"/>
        <d v="2024-12-02T09:47:28Z"/>
        <d v="2024-12-02T09:00:57Z"/>
        <d v="2024-12-02T23:45:45Z"/>
        <d v="2024-12-02T23:16:21Z"/>
        <d v="2024-12-02T22:45:48Z"/>
        <d v="2024-12-02T21:38:43Z"/>
        <d v="2024-12-02T19:39:10Z"/>
        <d v="2024-12-02T19:33:29Z"/>
        <d v="2024-12-02T16:56:38Z"/>
        <d v="2024-12-02T13:39:40Z"/>
        <d v="2024-12-02T12:27:27Z"/>
        <d v="2024-12-02T00:13:44Z"/>
        <d v="2024-12-02T13:43:32Z"/>
        <d v="2024-12-02T10:11:54Z"/>
        <d v="2024-12-02T19:51:49Z"/>
        <d v="2024-12-02T19:16:44Z"/>
        <d v="2024-12-02T17:37:15Z"/>
        <d v="2024-12-02T14:41:29Z"/>
        <d v="2024-12-02T14:33:07Z"/>
        <d v="2024-12-02T14:28:44Z"/>
        <d v="2024-12-02T14:10:09Z"/>
        <d v="2024-12-02T11:32:17Z"/>
        <d v="2024-12-02T11:29:21Z"/>
        <d v="2024-12-02T11:17:48Z"/>
        <d v="2024-12-02T10:52:59Z"/>
        <d v="2024-12-02T10:28:43Z"/>
        <d v="2024-12-02T07:11:03Z"/>
        <d v="2024-12-02T06:39:06Z"/>
        <d v="2024-12-02T01:49:55Z"/>
        <d v="2024-12-02T03:45:00Z"/>
        <d v="2024-12-02T05:00:00Z"/>
        <d v="2024-12-02T07:05:00Z"/>
        <d v="2024-12-02T14:47:00Z"/>
        <d v="2024-12-02T16:55:00Z"/>
        <d v="2024-12-02T17:06:00Z"/>
        <d v="2024-12-02T17:35:00Z"/>
        <d v="2024-12-02T18:19:00Z"/>
        <d v="2024-12-02T18:42:00Z"/>
        <d v="2024-12-02T19:48:00Z"/>
        <d v="2024-12-02T22:37:00Z"/>
        <d v="2024-12-02T23:33:00Z"/>
        <d v="2024-12-03T23:24:23Z"/>
        <d v="2024-12-03T23:13:47Z"/>
        <d v="2024-12-03T22:49:51Z"/>
        <d v="2024-12-03T22:17:51Z"/>
        <d v="2024-12-03T21:29:56Z"/>
        <d v="2024-12-03T21:22:48Z"/>
        <d v="2024-12-03T21:01:40Z"/>
        <d v="2024-12-03T21:01:07Z"/>
        <d v="2024-12-03T20:34:58Z"/>
        <d v="2024-12-03T20:03:58Z"/>
        <d v="2024-12-03T19:59:31Z"/>
        <d v="2024-12-03T19:42:36Z"/>
        <d v="2024-12-03T19:27:34Z"/>
        <d v="2024-12-03T19:21:12Z"/>
        <d v="2024-12-03T19:16:44Z"/>
        <d v="2024-12-03T18:57:46Z"/>
        <d v="2024-12-03T18:56:48Z"/>
        <d v="2024-12-03T18:30:00Z"/>
        <d v="2024-12-03T18:17:39Z"/>
        <d v="2024-12-03T18:06:54Z"/>
        <d v="2024-12-03T18:05:50Z"/>
        <d v="2024-12-03T17:37:24Z"/>
        <d v="2024-12-03T17:21:42Z"/>
        <d v="2024-12-03T17:20:39Z"/>
        <d v="2024-12-03T17:01:52Z"/>
        <d v="2024-12-03T16:57:09Z"/>
        <d v="2024-12-03T16:35:06Z"/>
        <d v="2024-12-03T16:30:58Z"/>
        <d v="2024-12-03T16:17:59Z"/>
        <d v="2024-12-03T16:14:41Z"/>
        <d v="2024-12-03T15:59:33Z"/>
        <d v="2024-12-03T15:58:37Z"/>
        <d v="2024-12-03T15:37:15Z"/>
        <d v="2024-12-03T15:19:45Z"/>
        <d v="2024-12-03T12:32:00Z"/>
        <d v="2024-12-03T12:29:31Z"/>
        <d v="2024-12-03T11:54:36Z"/>
        <d v="2024-12-03T11:25:44Z"/>
        <d v="2024-12-03T11:22:26Z"/>
        <d v="2024-12-03T11:11:33Z"/>
        <d v="2024-12-03T11:01:16Z"/>
        <d v="2024-12-03T10:50:41Z"/>
        <d v="2024-12-03T10:48:05Z"/>
        <d v="2024-12-03T10:39:16Z"/>
        <d v="2024-12-03T09:41:45Z"/>
        <d v="2024-12-03T09:12:58Z"/>
        <d v="2024-12-03T04:19:55Z"/>
        <d v="2024-12-03T04:12:02Z"/>
        <d v="2024-12-03T03:43:16Z"/>
        <d v="2024-12-03T03:24:47Z"/>
        <d v="2024-12-03T03:13:53Z"/>
        <d v="2024-12-03T02:47:13Z"/>
        <d v="2024-12-03T02:16:50Z"/>
        <d v="2024-12-03T01:57:17Z"/>
        <d v="2024-12-03T01:44:00Z"/>
        <d v="2024-12-03T01:21:38Z"/>
        <d v="2024-12-03T23:23:58Z"/>
        <d v="2024-12-03T22:09:16Z"/>
        <d v="2024-12-03T21:04:01Z"/>
        <d v="2024-12-03T17:56:20Z"/>
        <d v="2024-12-03T17:21:03Z"/>
        <d v="2024-12-03T13:07:22Z"/>
        <d v="2024-12-03T12:56:31Z"/>
        <d v="2024-12-03T10:23:51Z"/>
        <d v="2024-12-03T10:04:27Z"/>
        <d v="2024-12-03T09:56:48Z"/>
        <d v="2024-12-03T06:25:18Z"/>
        <d v="2024-12-03T06:08:51Z"/>
        <d v="2024-12-03T05:13:03Z"/>
        <d v="2024-12-03T03:17:35Z"/>
        <d v="2024-12-03T00:18:41Z"/>
        <d v="2024-12-03T21:52:15Z"/>
        <d v="2024-12-03T18:29:27Z"/>
        <d v="2024-12-03T17:07:46Z"/>
        <d v="2024-12-03T16:17:51Z"/>
        <d v="2024-12-03T14:43:19Z"/>
        <d v="2024-12-03T11:23:56Z"/>
        <d v="2024-12-03T11:06:11Z"/>
        <d v="2024-12-03T05:44:00Z"/>
        <d v="2024-12-03T03:18:17Z"/>
        <d v="2024-12-03T03:08:15Z"/>
        <d v="2024-12-03T01:57:14Z"/>
        <d v="2024-12-03T01:56:25Z"/>
        <d v="2024-12-03T00:17:03Z"/>
        <d v="2024-12-03T16:05:46Z"/>
        <d v="2024-12-03T15:46:47Z"/>
        <d v="2024-12-03T11:52:14Z"/>
        <d v="2024-12-03T18:10:34Z"/>
        <d v="2024-12-03T16:37:14Z"/>
        <d v="2024-12-03T16:11:39Z"/>
        <d v="2024-12-03T16:10:51Z"/>
        <d v="2024-12-03T15:57:45Z"/>
        <d v="2024-12-03T15:37:29Z"/>
        <d v="2024-12-03T13:52:33Z"/>
        <d v="2024-12-03T13:52:03Z"/>
        <d v="2024-12-03T12:34:42Z"/>
        <d v="2024-12-03T12:23:12Z"/>
        <d v="2024-12-03T11:07:28Z"/>
        <d v="2024-12-03T10:05:49Z"/>
        <d v="2024-12-03T08:39:15Z"/>
        <d v="2024-12-03T07:22:26Z"/>
        <d v="2024-12-03T05:45:06Z"/>
        <d v="2024-12-03T00:36:24Z"/>
        <d v="2024-12-03T01:02:00Z"/>
        <d v="2024-12-03T09:21:00Z"/>
        <d v="2024-12-03T11:20:00Z"/>
        <d v="2024-12-03T16:23:00Z"/>
        <d v="2024-12-03T17:55:00Z"/>
        <d v="2024-12-03T18:27:00Z"/>
        <d v="2024-12-03T18:51:00Z"/>
        <d v="2024-12-03T21:42:00Z"/>
        <d v="2024-12-03T21:58:00Z"/>
        <d v="2024-12-03T22:53:00Z"/>
        <d v="2024-12-03T23:20:00Z"/>
        <d v="2024-12-04T23:56:34Z"/>
        <d v="2024-12-04T23:41:54Z"/>
        <d v="2024-12-04T23:26:03Z"/>
        <d v="2024-12-04T22:45:30Z"/>
        <d v="2024-12-04T21:55:54Z"/>
        <d v="2024-12-04T20:14:52Z"/>
        <d v="2024-12-04T20:06:57Z"/>
        <d v="2024-12-04T19:36:43Z"/>
        <d v="2024-12-04T19:34:15Z"/>
        <d v="2024-12-04T19:14:15Z"/>
        <d v="2024-12-04T19:12:13Z"/>
        <d v="2024-12-04T18:55:51Z"/>
        <d v="2024-12-04T18:55:49Z"/>
        <d v="2024-12-04T18:40:22Z"/>
        <d v="2024-12-04T18:36:42Z"/>
        <d v="2024-12-04T18:21:07Z"/>
        <d v="2024-12-04T18:08:26Z"/>
        <d v="2024-12-04T17:38:36Z"/>
        <d v="2024-12-04T17:20:17Z"/>
        <d v="2024-12-04T16:56:13Z"/>
        <d v="2024-12-04T16:51:53Z"/>
        <d v="2024-12-04T16:41:22Z"/>
        <d v="2024-12-04T16:35:11Z"/>
        <d v="2024-12-04T16:25:55Z"/>
        <d v="2024-12-04T16:15:01Z"/>
        <d v="2024-12-04T16:07:07Z"/>
        <d v="2024-12-04T16:01:36Z"/>
        <d v="2024-12-04T15:47:01Z"/>
        <d v="2024-12-04T15:37:51Z"/>
        <d v="2024-12-04T15:21:54Z"/>
        <d v="2024-12-04T15:18:39Z"/>
        <d v="2024-12-04T14:56:52Z"/>
        <d v="2024-12-04T14:42:24Z"/>
        <d v="2024-12-04T14:15:13Z"/>
        <d v="2024-12-04T14:07:25Z"/>
        <d v="2024-12-04T13:37:06Z"/>
        <d v="2024-12-04T13:17:18Z"/>
        <d v="2024-12-04T13:08:07Z"/>
        <d v="2024-12-04T12:46:44Z"/>
        <d v="2024-12-04T12:46:02Z"/>
        <d v="2024-12-04T12:21:50Z"/>
        <d v="2024-12-04T12:10:40Z"/>
        <d v="2024-12-04T10:28:02Z"/>
        <d v="2024-12-04T09:15:05Z"/>
        <d v="2024-12-04T09:09:12Z"/>
        <d v="2024-12-04T08:35:47Z"/>
        <d v="2024-12-04T08:14:04Z"/>
        <d v="2024-12-04T07:56:52Z"/>
        <d v="2024-12-04T06:53:40Z"/>
        <d v="2024-12-04T06:38:12Z"/>
        <d v="2024-12-04T06:05:27Z"/>
        <d v="2024-12-04T04:38:22Z"/>
        <d v="2024-12-04T04:11:30Z"/>
        <d v="2024-12-04T03:08:32Z"/>
        <d v="2024-12-04T02:45:17Z"/>
        <d v="2024-12-04T02:33:51Z"/>
        <d v="2024-12-04T00:25:53Z"/>
        <d v="2024-12-04T20:58:58Z"/>
        <d v="2024-12-04T20:31:37Z"/>
        <d v="2024-12-04T20:26:08Z"/>
        <d v="2024-12-04T18:31:35Z"/>
        <d v="2024-12-04T18:25:53Z"/>
        <d v="2024-12-04T11:13:40Z"/>
        <d v="2024-12-04T11:07:50Z"/>
        <d v="2024-12-04T09:52:17Z"/>
        <d v="2024-12-04T08:41:05Z"/>
        <d v="2024-12-04T05:44:27Z"/>
        <d v="2024-12-04T00:27:57Z"/>
        <d v="2024-12-04T18:36:47Z"/>
        <d v="2024-12-04T18:32:09Z"/>
        <d v="2024-12-04T16:30:39Z"/>
        <d v="2024-12-04T16:17:17Z"/>
        <d v="2024-12-04T13:26:33Z"/>
        <d v="2024-12-04T12:41:56Z"/>
        <d v="2024-12-04T11:47:43Z"/>
        <d v="2024-12-04T02:45:35Z"/>
        <d v="2024-12-04T00:54:58Z"/>
        <d v="2024-12-04T00:33:45Z"/>
        <d v="2024-12-04T20:09:05Z"/>
        <d v="2024-12-04T17:29:21Z"/>
        <d v="2024-12-04T17:03:14Z"/>
        <d v="2024-12-04T16:32:44Z"/>
        <d v="2024-12-04T14:01:18Z"/>
        <d v="2024-12-04T10:31:36Z"/>
        <d v="2024-12-04T18:09:41Z"/>
        <d v="2024-12-04T12:54:58Z"/>
        <d v="2024-12-04T09:57:01Z"/>
        <d v="2024-12-04T23:46:12Z"/>
        <d v="2024-12-04T22:16:53Z"/>
        <d v="2024-12-04T20:58:17Z"/>
        <d v="2024-12-04T19:13:32Z"/>
        <d v="2024-12-04T18:37:51Z"/>
        <d v="2024-12-04T17:08:33Z"/>
        <d v="2024-12-04T17:07:44Z"/>
        <d v="2024-12-04T16:52:19Z"/>
        <d v="2024-12-04T16:37:05Z"/>
        <d v="2024-12-04T16:05:40Z"/>
        <d v="2024-12-04T15:50:06Z"/>
        <d v="2024-12-04T13:02:17Z"/>
        <d v="2024-12-04T13:02:15Z"/>
        <d v="2024-12-04T11:37:48Z"/>
        <d v="2024-12-04T11:28:55Z"/>
        <d v="2024-12-04T10:48:48Z"/>
        <d v="2024-12-04T09:45:18Z"/>
        <d v="2024-12-04T09:33:05Z"/>
        <d v="2024-12-04T09:22:12Z"/>
        <d v="2024-12-04T07:30:43Z"/>
        <d v="2024-12-04T06:30:11Z"/>
        <d v="2024-12-04T01:18:49Z"/>
        <d v="2024-12-04T01:14:56Z"/>
        <d v="2024-12-04T00:33:00Z"/>
        <d v="2024-12-04T02:01:00Z"/>
        <d v="2024-12-04T05:41:00Z"/>
        <d v="2024-12-04T07:23:00Z"/>
        <d v="2024-12-04T07:35:00Z"/>
        <d v="2024-12-04T09:39:00Z"/>
        <d v="2024-12-04T09:49:00Z"/>
        <d v="2024-12-04T10:12:00Z"/>
        <d v="2024-12-04T10:37:00Z"/>
        <d v="2024-12-04T11:32:00Z"/>
        <d v="2024-12-04T12:06:00Z"/>
        <d v="2024-12-04T12:07:00Z"/>
        <d v="2024-12-04T15:37:00Z"/>
        <d v="2024-12-04T16:24:00Z"/>
        <d v="2024-12-04T18:30:00Z"/>
        <d v="2024-12-05T21:36:41Z"/>
        <d v="2024-12-05T21:25:29Z"/>
        <d v="2024-12-05T21:24:29Z"/>
        <d v="2024-12-05T21:11:07Z"/>
        <d v="2024-12-05T20:56:48Z"/>
        <d v="2024-12-05T20:26:45Z"/>
        <d v="2024-12-05T20:19:00Z"/>
        <d v="2024-12-05T19:49:16Z"/>
        <d v="2024-12-05T19:43:01Z"/>
        <d v="2024-12-05T19:34:28Z"/>
        <d v="2024-12-05T19:27:50Z"/>
        <d v="2024-12-05T19:25:59Z"/>
        <d v="2024-12-05T19:12:07Z"/>
        <d v="2024-12-05T19:03:51Z"/>
        <d v="2024-12-05T18:42:10Z"/>
        <d v="2024-12-05T18:22:20Z"/>
        <d v="2024-12-05T17:39:04Z"/>
        <d v="2024-12-05T17:19:19Z"/>
        <d v="2024-12-05T17:18:32Z"/>
        <d v="2024-12-05T17:14:47Z"/>
        <d v="2024-12-05T16:54:54Z"/>
        <d v="2024-12-05T16:19:05Z"/>
        <d v="2024-12-05T14:54:45Z"/>
        <d v="2024-12-05T14:31:46Z"/>
        <d v="2024-12-05T14:28:46Z"/>
        <d v="2024-12-05T14:12:44Z"/>
        <d v="2024-12-05T14:11:26Z"/>
        <d v="2024-12-05T13:31:30Z"/>
        <d v="2024-12-05T13:19:23Z"/>
        <d v="2024-12-05T12:15:06Z"/>
        <d v="2024-12-05T12:06:35Z"/>
        <d v="2024-12-05T11:35:08Z"/>
        <d v="2024-12-05T11:17:53Z"/>
        <d v="2024-12-05T10:42:16Z"/>
        <d v="2024-12-05T10:26:52Z"/>
        <d v="2024-12-05T10:24:12Z"/>
        <d v="2024-12-05T10:20:41Z"/>
        <d v="2024-12-05T09:35:12Z"/>
        <d v="2024-12-05T09:28:47Z"/>
        <d v="2024-12-05T09:21:40Z"/>
        <d v="2024-12-05T08:27:55Z"/>
        <d v="2024-12-05T08:04:42Z"/>
        <d v="2024-12-05T07:29:10Z"/>
        <d v="2024-12-05T06:55:54Z"/>
        <d v="2024-12-05T06:32:56Z"/>
        <d v="2024-12-05T06:12:57Z"/>
        <d v="2024-12-05T05:42:52Z"/>
        <d v="2024-12-05T05:33:57Z"/>
        <d v="2024-12-05T03:29:00Z"/>
        <d v="2024-12-05T02:54:53Z"/>
        <d v="2024-12-05T02:36:14Z"/>
        <d v="2024-12-05T01:55:20Z"/>
        <d v="2024-12-05T01:27:04Z"/>
        <d v="2024-12-05T00:23:08Z"/>
        <d v="2024-12-05T00:17:08Z"/>
        <d v="2024-12-05T19:10:24Z"/>
        <d v="2024-12-05T18:07:54Z"/>
        <d v="2024-12-05T17:42:18Z"/>
        <d v="2024-12-05T17:06:04Z"/>
        <d v="2024-12-05T11:10:49Z"/>
        <d v="2024-12-05T09:42:28Z"/>
        <d v="2024-12-05T05:31:03Z"/>
        <d v="2024-12-05T04:55:44Z"/>
        <d v="2024-12-05T04:44:36Z"/>
        <d v="2024-12-05T04:24:47Z"/>
        <d v="2024-12-05T04:18:18Z"/>
        <d v="2024-12-05T23:07:53Z"/>
        <d v="2024-12-05T22:44:40Z"/>
        <d v="2024-12-05T18:52:48Z"/>
        <d v="2024-12-05T14:51:58Z"/>
        <d v="2024-12-05T14:13:40Z"/>
        <d v="2024-12-05T12:06:02Z"/>
        <d v="2024-12-05T12:05:27Z"/>
        <d v="2024-12-05T11:36:36Z"/>
        <d v="2024-12-05T11:30:55Z"/>
        <d v="2024-12-05T11:16:15Z"/>
        <d v="2024-12-05T11:06:01Z"/>
        <d v="2024-12-05T07:25:02Z"/>
        <d v="2024-12-05T04:07:55Z"/>
        <d v="2024-12-05T03:59:12Z"/>
        <d v="2024-12-05T01:12:40Z"/>
        <d v="2024-12-05T00:05:27Z"/>
        <d v="2024-12-05T19:21:07Z"/>
        <d v="2024-12-05T11:24:28Z"/>
        <d v="2024-12-05T10:37:41Z"/>
        <d v="2024-12-05T09:18:52Z"/>
        <d v="2024-12-05T05:53:28Z"/>
        <d v="2024-12-05T05:29:49Z"/>
        <d v="2024-12-05T19:44:04Z"/>
        <d v="2024-12-05T10:09:12Z"/>
        <d v="2024-12-05T09:49:45Z"/>
        <d v="2024-12-05T23:37:19Z"/>
        <d v="2024-12-05T21:30:27Z"/>
        <d v="2024-12-05T18:52:24Z"/>
        <d v="2024-12-05T18:51:40Z"/>
        <d v="2024-12-05T18:08:44Z"/>
        <d v="2024-12-05T17:58:10Z"/>
        <d v="2024-12-05T15:20:52Z"/>
        <d v="2024-12-05T14:57:25Z"/>
        <d v="2024-12-05T13:04:12Z"/>
        <d v="2024-12-05T11:23:28Z"/>
        <d v="2024-12-05T11:15:41Z"/>
        <d v="2024-12-05T11:04:02Z"/>
        <d v="2024-12-05T09:04:31Z"/>
        <d v="2024-12-05T08:22:10Z"/>
        <d v="2024-12-05T06:22:35Z"/>
        <d v="2024-12-05T04:45:30Z"/>
        <d v="2024-12-05T04:00:10Z"/>
        <d v="2024-12-05T03:46:02Z"/>
        <d v="2024-12-05T01:30:40Z"/>
        <d v="2024-12-05T01:24:14Z"/>
        <d v="2024-12-05T00:35:33Z"/>
        <d v="2024-12-05T00:50:00Z"/>
        <d v="2024-12-05T02:51:00Z"/>
        <d v="2024-12-05T05:14:00Z"/>
        <d v="2024-12-05T08:56:00Z"/>
        <d v="2024-12-05T10:02:00Z"/>
        <d v="2024-12-05T11:06:00Z"/>
        <d v="2024-12-05T16:14:00Z"/>
        <d v="2024-12-05T17:49:00Z"/>
        <d v="2024-12-05T17:58:00Z"/>
        <d v="2024-12-05T18:29:00Z"/>
        <d v="2024-12-05T18:32:00Z"/>
        <d v="2024-12-05T18:55:00Z"/>
        <d v="2024-12-05T20:49:00Z"/>
        <d v="2024-12-05T21:40:00Z"/>
        <d v="2024-12-06T00:00:00Z"/>
        <d v="2024-12-05T00:00:00Z"/>
        <d v="2024-12-06T23:05:48Z"/>
        <d v="2024-12-06T22:28:44Z"/>
        <d v="2024-12-06T22:17:40Z"/>
        <d v="2024-12-06T21:39:43Z"/>
        <d v="2024-12-06T21:18:55Z"/>
        <d v="2024-12-06T21:07:32Z"/>
        <d v="2024-12-06T21:00:12Z"/>
        <d v="2024-12-06T20:19:35Z"/>
        <d v="2024-12-06T20:16:27Z"/>
        <d v="2024-12-06T19:54:54Z"/>
        <d v="2024-12-06T19:53:25Z"/>
        <d v="2024-12-06T19:47:07Z"/>
        <d v="2024-12-06T19:37:56Z"/>
        <d v="2024-12-06T18:25:17Z"/>
        <d v="2024-12-06T18:23:07Z"/>
        <d v="2024-12-06T18:07:31Z"/>
        <d v="2024-12-06T18:03:00Z"/>
        <d v="2024-12-06T18:02:59Z"/>
        <d v="2024-12-06T17:52:55Z"/>
        <d v="2024-12-06T17:48:26Z"/>
        <d v="2024-12-06T17:40:11Z"/>
        <d v="2024-12-06T17:21:25Z"/>
        <d v="2024-12-06T17:13:06Z"/>
        <d v="2024-12-06T16:55:32Z"/>
        <d v="2024-12-06T16:31:03Z"/>
        <d v="2024-12-06T15:50:51Z"/>
        <d v="2024-12-06T14:18:46Z"/>
        <d v="2024-12-06T14:11:16Z"/>
        <d v="2024-12-06T14:03:02Z"/>
        <d v="2024-12-06T13:59:22Z"/>
        <d v="2024-12-06T13:41:52Z"/>
        <d v="2024-12-06T13:27:05Z"/>
        <d v="2024-12-06T13:07:20Z"/>
        <d v="2024-12-06T12:48:47Z"/>
        <d v="2024-12-06T12:28:13Z"/>
        <d v="2024-12-06T12:11:24Z"/>
        <d v="2024-12-06T11:48:41Z"/>
        <d v="2024-12-06T11:27:54Z"/>
        <d v="2024-12-06T10:22:46Z"/>
        <d v="2024-12-06T10:06:27Z"/>
        <d v="2024-12-06T09:34:31Z"/>
        <d v="2024-12-06T08:59:39Z"/>
        <d v="2024-12-06T08:39:37Z"/>
        <d v="2024-12-06T07:59:25Z"/>
        <d v="2024-12-06T07:36:43Z"/>
        <d v="2024-12-06T07:03:39Z"/>
        <d v="2024-12-06T06:32:21Z"/>
        <d v="2024-12-06T06:00:33Z"/>
        <d v="2024-12-06T05:57:23Z"/>
        <d v="2024-12-06T05:40:24Z"/>
        <d v="2024-12-06T05:15:25Z"/>
        <d v="2024-12-06T03:52:23Z"/>
        <d v="2024-12-06T03:32:12Z"/>
        <d v="2024-12-06T02:17:18Z"/>
        <d v="2024-12-06T02:02:41Z"/>
        <d v="2024-12-06T01:59:20Z"/>
        <d v="2024-12-06T01:28:02Z"/>
        <d v="2024-12-06T00:53:31Z"/>
        <d v="2024-12-06T00:33:10Z"/>
        <d v="2024-12-06T23:53:13Z"/>
        <d v="2024-12-06T22:45:18Z"/>
        <d v="2024-12-06T18:48:16Z"/>
        <d v="2024-12-06T16:49:39Z"/>
        <d v="2024-12-06T16:15:01Z"/>
        <d v="2024-12-06T15:07:25Z"/>
        <d v="2024-12-06T13:51:29Z"/>
        <d v="2024-12-06T13:29:15Z"/>
        <d v="2024-12-06T12:59:35Z"/>
        <d v="2024-12-06T12:06:12Z"/>
        <d v="2024-12-06T08:47:30Z"/>
        <d v="2024-12-06T08:37:13Z"/>
        <d v="2024-12-06T08:15:32Z"/>
        <d v="2024-12-06T08:05:39Z"/>
        <d v="2024-12-06T08:01:16Z"/>
        <d v="2024-12-06T00:52:43Z"/>
        <d v="2024-12-06T23:20:07Z"/>
        <d v="2024-12-06T23:16:38Z"/>
        <d v="2024-12-06T22:36:49Z"/>
        <d v="2024-12-06T17:40:05Z"/>
        <d v="2024-12-06T16:37:26Z"/>
        <d v="2024-12-06T12:50:07Z"/>
        <d v="2024-12-06T12:28:42Z"/>
        <d v="2024-12-06T10:40:16Z"/>
        <d v="2024-12-06T10:07:56Z"/>
        <d v="2024-12-06T00:04:09Z"/>
        <d v="2024-12-06T19:55:58Z"/>
        <d v="2024-12-06T10:04:16Z"/>
        <d v="2024-12-06T11:14:32Z"/>
        <d v="2024-12-06T10:52:14Z"/>
        <d v="2024-12-06T09:25:06Z"/>
        <d v="2024-12-06T07:53:33Z"/>
        <d v="2024-12-06T07:22:29Z"/>
        <d v="2024-12-06T06:50:39Z"/>
        <d v="2024-12-06T05:12:44Z"/>
        <d v="2024-12-06T05:04:55Z"/>
        <d v="2024-12-06T04:48:44Z"/>
        <d v="2024-12-06T04:47:05Z"/>
        <d v="2024-12-06T02:39:38Z"/>
        <d v="2024-12-06T02:09:59Z"/>
        <d v="2024-12-06T01:39:26Z"/>
        <d v="2024-12-06T00:59:15Z"/>
        <d v="2024-12-06T00:10:49Z"/>
        <d v="2024-12-07T23:51:54Z"/>
        <d v="2024-12-07T23:44:39Z"/>
        <d v="2024-12-07T23:34:18Z"/>
        <d v="2024-12-07T23:18:36Z"/>
        <d v="2024-12-07T22:45:05Z"/>
        <d v="2024-12-07T21:44:28Z"/>
        <d v="2024-12-07T19:51:18Z"/>
        <d v="2024-12-07T19:41:44Z"/>
        <d v="2024-12-07T18:04:34Z"/>
        <d v="2024-12-07T18:00:19Z"/>
        <d v="2024-12-07T17:45:25Z"/>
        <d v="2024-12-07T17:31:48Z"/>
        <d v="2024-12-07T17:24:50Z"/>
        <d v="2024-12-07T17:06:22Z"/>
        <d v="2024-12-07T17:02:09Z"/>
        <d v="2024-12-07T16:48:39Z"/>
        <d v="2024-12-07T16:43:48Z"/>
        <d v="2024-12-07T16:30:05Z"/>
        <d v="2024-12-07T16:19:58Z"/>
        <d v="2024-12-07T16:16:08Z"/>
        <d v="2024-12-07T16:03:00Z"/>
        <d v="2024-12-07T16:01:49Z"/>
        <d v="2024-12-07T13:34:55Z"/>
        <d v="2024-12-07T13:12:33Z"/>
        <d v="2024-12-07T13:12:32Z"/>
        <d v="2024-12-07T13:02:12Z"/>
        <d v="2024-12-07T12:58:49Z"/>
        <d v="2024-12-07T12:37:55Z"/>
        <d v="2024-12-07T12:32:10Z"/>
        <d v="2024-12-07T12:23:36Z"/>
        <d v="2024-12-07T12:22:15Z"/>
        <d v="2024-12-07T12:18:24Z"/>
        <d v="2024-12-07T12:18:23Z"/>
        <d v="2024-12-07T12:05:48Z"/>
        <d v="2024-12-07T11:44:43Z"/>
        <d v="2024-12-07T11:24:51Z"/>
        <d v="2024-12-07T11:00:51Z"/>
        <d v="2024-12-07T10:39:34Z"/>
        <d v="2024-12-07T10:33:26Z"/>
        <d v="2024-12-07T10:33:25Z"/>
        <d v="2024-12-07T10:19:02Z"/>
        <d v="2024-12-07T09:39:56Z"/>
        <d v="2024-12-07T09:00:21Z"/>
        <d v="2024-12-07T08:43:40Z"/>
        <d v="2024-12-07T08:14:34Z"/>
        <d v="2024-12-07T08:12:39Z"/>
        <d v="2024-12-07T07:54:35Z"/>
        <d v="2024-12-07T06:47:48Z"/>
        <d v="2024-12-07T06:46:10Z"/>
        <d v="2024-12-07T06:16:13Z"/>
        <d v="2024-12-07T05:52:55Z"/>
        <d v="2024-12-07T04:52:46Z"/>
        <d v="2024-12-07T03:57:38Z"/>
        <d v="2024-12-07T03:35:38Z"/>
        <d v="2024-12-07T03:28:05Z"/>
        <d v="2024-12-07T03:04:36Z"/>
        <d v="2024-12-07T02:56:23Z"/>
        <d v="2024-12-07T02:26:34Z"/>
        <d v="2024-12-07T02:24:52Z"/>
        <d v="2024-12-07T01:46:38Z"/>
        <d v="2024-12-07T00:48:09Z"/>
        <d v="2024-12-07T00:28:34Z"/>
        <d v="2024-12-07T18:09:37Z"/>
        <d v="2024-12-07T11:47:13Z"/>
        <d v="2024-12-07T10:31:50Z"/>
        <d v="2024-12-07T06:39:02Z"/>
        <d v="2024-12-07T03:34:24Z"/>
        <d v="2024-12-07T01:14:16Z"/>
        <d v="2024-12-07T00:21:10Z"/>
        <d v="2024-12-07T23:51:36Z"/>
        <d v="2024-12-07T03:55:51Z"/>
        <d v="2024-12-07T02:09:25Z"/>
        <d v="2024-12-07T19:16:21Z"/>
        <d v="2024-12-07T15:20:46Z"/>
        <d v="2024-12-07T21:56:24Z"/>
        <d v="2024-12-07T13:01:16Z"/>
        <d v="2024-12-07T12:18:18Z"/>
        <d v="2024-12-07T21:17:39Z"/>
        <d v="2024-12-07T20:57:21Z"/>
        <d v="2024-12-07T20:17:20Z"/>
        <d v="2024-12-07T18:18:36Z"/>
        <d v="2024-12-07T18:06:10Z"/>
        <d v="2024-12-07T18:01:49Z"/>
        <d v="2024-12-07T15:39:49Z"/>
        <d v="2024-12-07T13:31:58Z"/>
        <d v="2024-12-07T12:54:40Z"/>
        <d v="2024-12-07T12:37:51Z"/>
        <d v="2024-12-07T11:51:40Z"/>
        <d v="2024-12-07T11:22:24Z"/>
        <d v="2024-12-07T09:59:06Z"/>
        <d v="2024-12-07T09:38:46Z"/>
        <d v="2024-12-07T09:20:37Z"/>
        <d v="2024-12-07T09:06:03Z"/>
        <d v="2024-12-07T07:58:09Z"/>
        <d v="2024-12-07T07:14:33Z"/>
        <d v="2024-12-07T07:02:17Z"/>
        <d v="2024-12-07T06:56:01Z"/>
        <d v="2024-12-07T05:36:01Z"/>
        <d v="2024-12-07T03:18:50Z"/>
        <d v="2024-12-07T02:53:00Z"/>
        <d v="2024-12-07T00:18:00Z"/>
        <d v="2024-12-07T01:15:00Z"/>
        <d v="2024-12-07T02:48:00Z"/>
        <d v="2024-12-07T07:35:00Z"/>
        <d v="2024-12-07T08:37:00Z"/>
        <d v="2024-12-07T09:34:00Z"/>
        <d v="2024-12-07T09:39:00Z"/>
        <d v="2024-12-07T15:39:00Z"/>
        <d v="2024-12-07T16:32:00Z"/>
        <d v="2024-12-07T17:14:00Z"/>
        <d v="2024-12-07T17:43:00Z"/>
        <d v="2024-12-07T19:36:00Z"/>
        <d v="2024-12-07T21:09:00Z"/>
        <d v="2024-12-07T21:11:00Z"/>
        <d v="2024-12-07T00:00:00Z"/>
        <d v="2024-12-08T21:23:26Z"/>
      </sharedItems>
    </cacheField>
    <cacheField name="Operador" numFmtId="0">
      <sharedItems containsBlank="1">
        <s v="CALDERON TEJEDA VICTOR"/>
        <s v="HERNANDEZ MARTINEZ JUAN DE DIOS"/>
        <s v="LECHUGA GARCIA JOSE LUIS"/>
        <s v="MARTINEZ PEREZ JOSE LUIS"/>
        <s v="RODRIGUEZ PANTALEON MARCO ANTONIO"/>
        <s v="CCEO"/>
        <s v="CRUZ JERONIMO AURELIO"/>
        <s v="SANCHEZ CRUZ OSCAR ORLANDO"/>
        <s v="GONZALEZ OLGUIN ENRIQUE"/>
        <s v="ESTRADA HERNANDEZ MANUEL DAVID"/>
        <s v="SANCHEZ LAGORRETA ARTURO"/>
        <s v="TABARES SANCHEZ YAIR APOLINAR"/>
        <s v="JORGE HERNANDEZ JONATHAN"/>
        <s v="MUÑOZ GUTIERREZ OSCAR GERMAN"/>
        <s v="MUNOZ MORALES SALVADOR"/>
        <s v="PADILLA PEREZ RICARDO"/>
        <s v="REYNOSO ORTIZ VICTOR"/>
        <s v="GARDUÑO ACEVES LUIS ANTONIO"/>
        <s v="ESPINOSA GAMEZ JUAN MANUEL"/>
        <s v="MIRANDA RESENDIZ ISRAEL SURIHM"/>
        <s v="RAMOS RENDON JOSE DE JESUS"/>
        <s v="REDONDO RODRIGUEZ JULIO CESAR"/>
        <s v="AGUIRRE CARMONA MIGUEL ALEJANDRO"/>
        <s v="SANCHEZ TORRIJOS RODRIGO"/>
        <s v="PEREZ ALVAREZ RICARDO"/>
        <s v="GONZALEZ CORONA CESAR IMANOL"/>
        <s v="MATIAS MATA ANDRES FERNANDO"/>
        <s v="BAUTISTA RICO GEOVANNI"/>
        <s v="IBAÑEZ MONROY JOSE RICARDO"/>
        <s v="SERVANDO HERNANDEZ SAUL"/>
        <s v="BRENIZ ORTIZ ISRAEL"/>
        <s v="ROBERTO SOBERANES JUAN"/>
        <s v="VARGAS TERAN JUAN CARLOS"/>
        <s v="TORRES LOZANO VICTOR"/>
        <s v="FERNANDEZ MORENO RICARDO"/>
        <s v="ZUÑIGA VAZQUEZ DAVID ALBERTO"/>
        <s v="Mantenimiento"/>
        <s v="ZAMORA ZAMORA ROBERTO CARLOS"/>
        <s v="ORTIZ MARTINEZ ROBERTO SAMUEL"/>
        <s v="BUSTOS NAVA JUAN DE DIOS"/>
        <s v="DIAZ RUIZ DAVID"/>
        <s v="RODRIGUEZ MELQUIADEZ ROBERTO"/>
        <s v="SEGOVIA RODRIGUEZ MAURICIO SAMUEL"/>
        <s v="CHAVEZ VILLANUEVA JESUS EDUARDO"/>
        <s v="APARICIO PEREZ JOSE ALDAIR"/>
        <s v="HERNANDEZ GARCIA JOSE GABRIEL"/>
        <s v="REYES TORRES ALEJANDRO"/>
        <s v="BAUTISTA LOPEZ LUIS"/>
        <s v="OLIVA CRUZ GERARDO ALEXIS"/>
        <s v="MARTINEZ RIVERA OSCAR OSWALDO"/>
        <s v="Cardenas Razo Jorge"/>
        <s v="JIMENEZ DIAZ MIGUEL ANGEL"/>
        <s v="VALENCIA MENDEZ JUAN GIL"/>
        <s v="AGUILAR SANCHEZ ARMANDO KALEB"/>
        <s v="MOZO BONILLA PEDRO CELESTINO"/>
        <s v="JARDINES SANTIZO DANIEL"/>
        <s v="HERNANDEZ ENCALADA JOSE SILVESTRE"/>
        <s v="TORRES DURAN JUAN CARLOS"/>
        <s v="OCAÑA ROSILES MARIO"/>
        <s v="CERVANTES CRUZ JEREMIAS"/>
        <s v="MARTINEZ RAMIREZ ANGEL AGUSTIN"/>
        <s v="SANCHEZ MEDINA JESUS ADAN"/>
        <s v="OLIVA GARCIA MARCOS ISRRAEL"/>
        <s v="OROZCO SALAS EDUARDO"/>
        <s v="GARCIA CASTRO JUAN FRANCISCO"/>
        <s v="MENDIOLA FERNANDEZ CARLOS"/>
        <s v="HERNANDEZ MARTINEZ FRANCISCO JAVIER"/>
        <s v="MONROY FUERTES  ALFREDO"/>
        <s v="MARTINEZ ESPINOZA EVARISTO RAYMUNDO"/>
        <s v="CARRANZA GOMEZ CRISTIAN ALBERTO"/>
        <s v="ORTIZ ESPAÑA ARMANDO"/>
        <s v="BORUNDA DIMAS OSCAR"/>
        <s v="GARCIA RAMIREZ MARCO ANTONIO"/>
        <s v="MARIN MARTINEZ JUANA"/>
        <s v="MENESES VENEGAS ERNESTO"/>
        <s v="PEREZ BENITEZ FIDEL"/>
        <s v="PEREZ RUELAS ANGEL ARTURO"/>
        <s v="ESCOBAR ALONSO ALAN ROBERTO"/>
        <s v="MIRANDA MONTOYA JONATHAN"/>
        <s v="DELGADO MODESTO JOSE MANUEL"/>
        <s v="MARQUEZ RUIZ ARMANDO"/>
        <s v="OVALLE ESCOBAR QUINTIN"/>
        <s v="QUINTERO HERRERA LAZARO"/>
        <s v="MONTER SANCHEZ JUAN"/>
        <s v="LEAL VARGAS MIGUEL ANGEL"/>
        <s v="BENITEZ RAMIREZ OSCAR"/>
        <s v="HUARACHA PEREZ ISAC"/>
        <s v="JIMENEZ SARABIA MILLO ERNESTO"/>
        <s v="BONIFACIO FERNANDEZ ARTURO"/>
        <s v="ACOSTA MONASTERIO HERIBERTO"/>
        <s v="CADENA LOPEZ EMMANUEL"/>
        <s v="GARCIA PEREZ VICTOR MANUEL"/>
        <s v="HERNANDEZ CARRETERO JOSE GUADALUPE"/>
        <s v="BALDERAS SACHEZ EDUARDO"/>
        <s v="HERNANDEZ RIVERA ALEJANDRO"/>
        <s v="LUNA SANCHEZ ADOLFO MUCIO"/>
        <s v="FABIOLA GARCIA MATEO"/>
        <s v="MENDOZA LOPEZ IGNACIO"/>
        <s v="ZUGAIDE SOLIS RODOLFO INOCENCIO"/>
        <s v="CRUZ ANGELES LEANDRO"/>
        <s v="LOPEZ VAUGHAN JOSE DANIEL"/>
        <s v="VARGAS HERNANDEZ RUBEN"/>
        <s v="GONZALEZ CHAVEZ JOSE MIGUEL"/>
        <s v="FIGUEROA TELLEZ MARCO ANTONIO"/>
        <s v="MORENO ANGELES MARIO ALBERTO"/>
        <s v="HERNANDEZ MARTINEZ VICTOR ANDRES"/>
        <s v="MARTINEZ HERNANDEZ FRANDER HUMBERTO"/>
        <s v="PERRUSQUIA MENDOZA FERNANDO"/>
        <s v="FRANCO ZAVALA JOSE GERMAN"/>
        <s v="DIAZ MARTINEZ OMAR ALEJANDRO"/>
        <s v="MORALES TAPIA EFREEN"/>
        <s v="GALLEGOS RIVERA SAMUEL"/>
        <s v="HERNANDEZ ARELLANO EMMANUEL"/>
        <s v="HERNANDEZ MORLAN LENIN MICHAEL"/>
        <s v="SANCHEZ MENDOZA JESUS"/>
        <s v="ROSAS TELLEZ MARIO"/>
        <s v="BARRIENTOS RAMOS MIGUEL ANGEL"/>
        <s v="REYES RAMIREZ JUAN DANIEL"/>
        <s v="SOSA DAVILA CARLOS"/>
        <s v="FLORES LOPEZ PEDRO"/>
        <s v="PEREZ LEON JUAN MANUEL"/>
        <s v="CORTEZ SERRANO ERNESTO"/>
        <s v="OLVERA PEREZ OSIEL ARMANDO"/>
        <s v="OLVERA CARREÑO JESUS URIEL"/>
        <s v="FLORES CALZADA TITO ADAN"/>
        <s v="ORTIZ ORTEGA VICTOR HUGO"/>
        <s v="DE JESUS AYALA ISRAEL"/>
        <s v="REVLES ARTEAGA ELIAS"/>
        <s v="DAMIAN MEJIA OSCAR FEDERICO"/>
        <s v="HERRERA SIERRA ROBERTO"/>
        <s v="LOPEZ NARVAEZ EDUARDO"/>
        <s v="ARCOS CATALAN EDGAR OSWALDO"/>
        <s v="GOMEZ PARRAL LUIS ANDRES"/>
        <s v="RESENDIZ FLORES EDUARDO"/>
        <s v="MERLOS MORALES UBALDO"/>
        <s v="AVILA CASTRO ENRIQUE"/>
        <s v="VAZQUEZ FIGUEROA JULIO CESAR"/>
        <s v="DEL VALLE CUELLAR VICTOR HUGO"/>
        <s v="JUAREZ MOLINA FRANCISCO JAVIER"/>
        <s v="GUARNEROS CRUZ DIEGO RAMON"/>
        <s v="RAMOS RAMIREZ BARTOLO"/>
        <s v="NARANJO SANDOVAL CARLOS CLEMENTE"/>
        <s v="LEON ANCHEITA JAIRO DAMIAN"/>
        <s v="MARQUEZ RICARDEZ JOSE ANTONIO"/>
        <s v="MENDOZA VALENZUELA JUAN ANTONIO"/>
        <s v="MAYO VALENZUELA SANTANA"/>
        <s v="CAMPOS GARCIA JUAN ANTONIO"/>
        <s v="ZAPATA BARBOSA NORBERTO"/>
        <s v="PEREZ CAMPOS VICTOR MANUEL"/>
        <s v="DURAN MATAMOROS MARIO"/>
        <s v="LOPEZ PIÑON ERICK EMMANUEL"/>
        <s v="ALVAREZ VILLARREAL GABRIEL"/>
        <s v="RODRIGUEZ PEREZ MIGUEL"/>
        <s v="ALFARO CRUZ EDIN MISAEL"/>
        <s v="MARTINEZ RIVERA LEONARDO JAVIER"/>
        <s v="MENDEZ CARRILLO RICARDO"/>
        <s v="GARCIA GONZALEZ JULIO ANTONIO"/>
        <s v="LOPEZ GONZALEZ FERNANDO ANTONIO"/>
        <s v="GONZALEZ MEDINA CARLOS ALBERTO"/>
        <s v="CHABLE PEREZ OMAR"/>
        <s v="PINEDA HERNANDEZ GUADALUPE"/>
        <s v="HUERTA LIMON ARTURO"/>
        <s v="MORALES ALEJO FREDDY"/>
        <s v="MARTINEZ CISNEROS WALTER WENDY"/>
        <s v="QUINTERO MARTINEZ ULISES HUGO"/>
        <s v="RUEDA TORIZ RENE"/>
        <s v="HERNANDEZ MARTINEZ OCTACVIO"/>
        <s v="CAMPOS SANCHEZ VICTOR DE JESUS"/>
        <s v="ORTEGA OLGUIN EDUARDO"/>
        <m/>
        <s v="TAMAYO ZUÑIGA DAVID"/>
        <s v="LARA HERNANDEZ GERARDO"/>
        <s v="DE LA ROSA RUEDA BLAS"/>
        <s v="FERNANDEZ ROMERO FRANCISCO"/>
        <s v="RIVERO RAMALES IGNACIO"/>
        <s v="ARANDA MORALES SALVADOR"/>
        <s v="MIRANDA ACOSTA LEONARDO"/>
        <s v="HERNANDEZ MARTINEZ REYNALDO"/>
        <s v="HERRERA PADILLA ERICK ULISES"/>
        <s v="VALENCIA CARILLO GUSTAVO"/>
        <s v="SOSA GARIBAY ERNESTO"/>
        <s v="BARRETO BARRETO PEDRO"/>
        <s v="GUTIERREZ ZARAZUA IRVIN RODRIGO"/>
        <s v="REBOLLEDO GOMEZ CANDIDO"/>
        <s v="PEREZ LOPEZ MARCOS EUSTOLIO"/>
        <s v="MENDOZA MARTINEZ BERNANRDO"/>
        <s v="MORA VENDAÑO DANIEL"/>
        <s v="VELAZQUEZ ORTEGA OSCAR DENEG"/>
        <s v="SANCHEZ ESPINOZA JORGE GIL"/>
        <s v="ESCOBAR SANCHEZ SAUL"/>
        <s v="REYES LOPEZ PEDRO"/>
        <s v="RODRIGUEZ FLORES RAUL"/>
        <s v="JIMENEZ SOSA JORGE PATRICIO"/>
        <s v="ANGELES MIRANDA JOEL"/>
        <s v="OROZCO GUTIERREZ MARCO ANTONIO"/>
        <s v="RAMIREZ CORTES JUAN MANUEL"/>
        <s v="LOPEZ MELENDEZ JAVIER CESAR"/>
        <s v="VERGARA GARRIDO ODILON"/>
        <s v="BUENAVENTURA TORRES MARTIN"/>
        <s v="FLORES MADRID BRANDON"/>
        <s v="GUZMAN RODRIGUEZ DANIEL"/>
        <s v="ESCOBEDO SALGADO JORGE"/>
        <s v="VELAZQUEZ GARDUÑO JUAN"/>
        <s v="SALTILLO GONZALEZ JOSE TONATIHU"/>
        <s v="PANTOJA FLORES JUAN JOSE"/>
        <s v="MONROY CAMPOS CARLOS EDUARDO"/>
        <s v="MORALES LEDESMA LUIS ALBERTO"/>
        <s v="PAREDES MEJIA MISAEL DYLAN"/>
        <s v="ESPINOZA MARIN ISMAEL"/>
        <s v="QUINTERO MONROY ALAN"/>
        <s v="REYES RODA FERNANDO"/>
        <s v="HERNANDEZ MALDONADO JUAN"/>
        <s v="GUERRERO RAMIREZ GABRIEL"/>
        <s v="PEREZ CERVANTES RICARDO JOSE"/>
        <s v="IBARRA CANO ANYELO RAFAEL"/>
        <s v="GONZALEZ PALMA OSCAR"/>
        <s v="AQUINO CERVANTES ISABEL"/>
        <s v="CUAXIL PEREZ ALVARO"/>
        <s v="ROSALES OLGUIN CESAR ANTONIO"/>
        <s v="PEREZ GUTIERREZ JOSE CARLOS"/>
        <s v="PADILLA ZAMORA LUIS ALBERTO"/>
        <s v="ISLAS CAPULIN HILARIO ANTONIO"/>
        <s v="CHAVEZ LOPEZ JESUS ISRAEL"/>
        <s v="GARCIA CARMONA JORGE"/>
        <s v="CASILLAS GUERRERO JESUS EULALIO"/>
        <s v="HERNANDEZ SANDOVAL LUIS ANGEL"/>
        <s v="HUICOCHEA ALEJO RAYMUNDO"/>
        <s v="TREJO SANCHEZ JUAN FRANCISCO"/>
        <s v="TORRES VALERIO BRUCE JOSHEPRIK POTTERTON"/>
        <s v="RUIZ OROZCO CRUZ ALBERTO"/>
        <s v="CASTILLO MACHUCA MARIO"/>
        <s v="ALTAMIRANO CHAVEZ JOSE LEONARDO"/>
        <s v="GARCIA BARRALES MARCO ANTONIO"/>
        <s v="DIAZ ACUÑA OSCAR"/>
        <s v="ODILON GALVAN GUEVARA"/>
        <s v="MEDINA MARTINEZ JOSE ALBERTO"/>
        <s v="IBARRA RODRIGUEZ ABISAI"/>
        <s v="RENDON PEREZ OSCAR MANUEL"/>
        <s v="ANGELES BARRETO MARIO"/>
        <s v="ZENTENO MATA ALBERTO JORGE"/>
        <s v="GUTIERREZ VARGAS BERNARDO"/>
        <s v="MARTINEZ RUIZ MIGUEL ANGEL"/>
        <s v="RAMIREZ SERRANO HECTOR ISRAEL"/>
        <s v="MEDINA SANCHEZ ANDRES"/>
        <s v="FRANCO CESAR MAURICIO"/>
        <s v="CHAVEZ ALVAREZ JUAN CARLOS"/>
        <s v="SALGADO BRAVO MIGUEL ANGEL"/>
        <s v="CARREÑO LOPEZ CRISTIAN ADRIAN"/>
        <s v="LEON GONZALEZ JOSE ORLANDO"/>
        <s v="RIOS ORTIZ FERNANDO"/>
        <s v="RAMIREZ GARCIA J PORFIRIO JULIO"/>
        <s v="ARBESU MEDINA JOSE ALBERTO"/>
        <s v="SOSA GUZMAN MARIO ANTONIO"/>
        <s v="SANCHEZ VEGA BENITO OMAR"/>
        <s v="CELESTINO RAMIREZ JOSE LUIS"/>
        <s v="LORENZO LOPEZ JORGE"/>
        <s v="HERNANDEZ DURAN VICTOR"/>
        <s v="MUÑOZ SANCHEZ GERSSON"/>
        <s v="ROMERO ZEPEDA JOSUE MAURICIO"/>
        <s v="GAJON CERVANTES JOSE DANIEL"/>
        <s v="GAYTAN CORONADO JOSE DEL CARMEN"/>
        <s v="CASTRO JIMENEZ SAUL"/>
        <s v="BALDERAS MARTINEZ GERARDO"/>
        <s v="TORRES CRUZ ANGEL ANTONIO"/>
        <s v="GREGORIO GUERRERO RICARDO"/>
        <s v="SANCHEZ ROJO EUSEBIO"/>
        <s v="DOMINGUEZ FLORES LEONARDO"/>
        <s v="HERNANDEZ CABELLO MOISES"/>
        <s v="CARREÑO MEJIA GUSTAVO"/>
        <s v="GARCIA PEREZ JOSE TRINIDAD"/>
        <s v="LOPEZ VIVAS JULIO"/>
        <s v="CHAVEZ MARTINEZ JOEL"/>
        <s v="RUIZ PAEZ FRANCISCO"/>
        <s v="CABRERA CORTES OSCAR"/>
        <s v="BENITEZ LOPEZ MAXIMINO"/>
        <s v="RODRIGUEZ MORALES ARMANDO EDGAR"/>
        <s v="SANCHEZ SANTOS JULIO CESAR"/>
        <s v="LOPEZ GARCIA MARIO ALFONSO"/>
        <s v="APOLONIO PLATON DANIEL"/>
        <s v="SANCHEZ NIETO CARLOS SALVADOR"/>
        <s v="GALLEGOS PARADA ANGEL CRISTOBAL"/>
        <s v="CRUZ HERNANDEZ BENITO"/>
        <s v="ESPINOSA Y PIÑA ALEJANDRO"/>
        <s v="GONZALEZ LUCIO ULISES"/>
        <s v="OLVERA RIVAS JUAN ANGEL"/>
        <s v="MENDOZA MOTA MIGUEL ANGEL"/>
        <s v="ROSAS GARCIA GILBERTO"/>
        <s v="SANDOVAL SOLIS JUAN BERNARDO"/>
        <s v="CORTES DOMINGUEZ ANTONIO DE JESUS"/>
        <s v="ANGELES APOLINAR MIGUEL ANGEL"/>
        <s v="PERCINO ALCANTARA ANTONIO"/>
        <s v="BENITEZ RODRIGUEZ MAXIMINO"/>
        <s v="OLVERA CHICO MOISES"/>
        <s v="REYES CRUZ JAIME"/>
        <s v="MARTINEZ PETATAN ADOLFO"/>
        <s v="RODRIGUEZ NEGRETE LEONEL"/>
        <s v="GONZALEZ HERNANDEZ ALONSO"/>
        <s v="ANASTACIO SOTO NOE"/>
        <s v="CALLEJAS CERVANTES PEDRO EMILIO"/>
        <s v="ROBERTO MARTINEZ EFRAIN"/>
        <s v="HERRERA FERNADEZ GIL ALFREDO"/>
        <s v="DIAZ SOLAR BERNARDO"/>
        <s v="MARTINEZ MENDEZ RICARDO"/>
        <s v="CHAVEZ PUENTE  ALFREDO"/>
        <s v="SALAS CASTAÑEDA JESUS"/>
        <s v="RAMIREZ RODRIGUEZ JUAN CARLOS"/>
        <s v="OLVERA RAMIREZ JUAN CARLOS"/>
        <s v="CARDONA GAYTAN JOSE DE JESUS"/>
        <s v="CARRETERO VILLA MAURICIO"/>
        <s v="RODRIGUEZ GOMEZ JOSE EDGAR"/>
        <s v="FLORES RAMOS ANGEL FRANCISCO"/>
        <s v="MIRANDA TOVAR EDMUNDO"/>
        <s v="SANCHEZ HERNANDEZ MAXIMINO"/>
        <s v="PATIÑO GUZMAN RAMON"/>
        <s v="PEREZ MONTIEL JUAN LUIS"/>
        <s v="CARDENAS MOSQUEDA JOSE LUIS"/>
        <s v="AGUIRRE VIDAL MAURICIO"/>
        <s v="GARDUÑO GONZALEZ LORENZO ABRAHAM"/>
        <s v="GONZALEZ CRUZ AARON"/>
        <s v="FLORES GARCIA DIEGO EMILIO"/>
        <s v="PEREZ FERNANDEZ GONZALO JAVIER"/>
        <s v="DE JESUS TORRES MARIO"/>
        <s v="ZAVALA ROJAS JOSE JUAN"/>
        <s v="PEREZ MORALES VICTOR"/>
        <s v="TORRES DIAZ ANDRES"/>
        <s v="JUAREZ GUTIERREZ JORGE ALBERTO"/>
        <s v="NAVA JIMENEZ LUIS ANGEL"/>
        <s v="DIAZ SEDANO FRANCISCO JAVIER"/>
        <s v="OSORIO VARGAS CARLOS"/>
        <s v="LOPEZ GARZA ANDRES DANIEL"/>
        <s v="SANTILLAN GONZALEZ MANUEL"/>
        <s v="MORALES LOPEZ SILVINO ISMAEL"/>
        <s v="SILVA OSORNIO ALAN EDUARDO"/>
        <s v="JUAREZ HERNANDEZ OSCAR"/>
        <s v="DELGADO REYES JOSE"/>
        <s v="MORALES RICO BRIGIDO"/>
        <s v="RICARDEZ RICARDEZ FRANK ALEXANDER"/>
        <s v="ROMO RINCON MAURO"/>
        <s v="TRISTAN ALANIS JUAN JAVIER"/>
        <s v="COLMENERO CUESTAS ALEJANDRO"/>
        <s v="AGUILAR GARCIA ERNESTO"/>
        <s v="VILLASEÑOR CRUZ JESUS MIGUEL"/>
        <s v="LOPEZ RAMIREZ OSCAR JAVIER"/>
        <s v="GARCIA CUREÑO JOSE YAIR"/>
        <s v="CHAME CRUZ JUAN ADRIAN"/>
        <s v="SILVA SILVA ELISEO"/>
        <s v="VELAZQUEZ MORALES GIOVANNI ARMANDO"/>
        <s v="ALVAREZ RAMIREZ GERMAN"/>
        <s v="RIVERA DE LA CRUZ JOSE CARLOS"/>
        <s v="REYES NAJERA RUBEN"/>
        <s v="MOLINA BUENAVENTURA ALEXIS"/>
        <s v="HERNANDEZ PEREZ RODOLFO"/>
        <s v="TOVILLA LOPEZ RENE DE JESUS"/>
        <s v="DOMINGUEZ HINOJOSA SALVADOR"/>
        <s v="PENAGOS RAMOS JUAN FRANCISCO"/>
        <s v="LOPEZ GORDILLO JUAN"/>
        <s v="PANIAGUA HERNANDEZ DAVID ALEJANDRO"/>
        <s v="CABALLERO ANGELES CARLOS ALBERTO"/>
        <s v="CRUZ CASTILLO TOMAS"/>
        <s v="MARTINEZ MIRANDA FERNANDO"/>
        <s v="TREJO ESTRADA SERGIO ELLIOT"/>
        <s v="DE LA CRUZ SANCHEZ ALEJANDRO"/>
        <s v="SOTO GUZMAN LAZARO"/>
        <s v="REYES GOMEZ GUALBERTO"/>
        <s v="MILLAN DIAZ JOEL"/>
        <s v="RUIZ SOLIS ROBERTO CARLOS"/>
        <s v="MARTINEZ FERIA GONZALO"/>
        <s v="SALINAS GASPER NERI ISRAEL"/>
        <s v="GARCIA GONZALEZ ERWIN YOVANY"/>
        <s v="SOLORZANO ANZUETO LUIS ARTEMIO"/>
        <s v="JUAREZ ALTUNAR JUAN CARLOS"/>
        <s v="SILVA NARANJO JUAN PABLO"/>
        <s v="SOLIS CORTES BRIAYAN OSIRIS"/>
        <s v="HERNANDEZ MENDEZ EDUARDO FAUSTO"/>
        <s v="LEMUS ANGUIANO MIGUEL ANGEL"/>
        <s v="ROJAS MUÑOZ FELIX"/>
        <s v="ALARCON RAMIREZ EDGAR"/>
        <s v="GARCIA AGUIRRE CRUZ"/>
        <s v="CAMARGO RAYON ESTANISLAO"/>
        <s v="NUCAMENDI ESPINOZA RIGOBERTO"/>
        <s v="GONZALEZ MARTINEZ WEINER ADRIAN"/>
        <s v="HERNANDEZ MARTINEZ JUVENTINO"/>
        <s v="APARICIO PEREZ DANIEL ALBERTO"/>
        <s v="RIOS CALZADA ROGELIO"/>
        <s v="FLORES PARRILLA ERICK ALAN"/>
        <s v="ZAMUDIO CORREA GUSTAVO ADEODATO"/>
        <s v="COPO VALENCIA JAIR DE JESUS"/>
        <s v="SORIANO NOLASCO JULIO CESAR"/>
        <s v="QUINTERO MARTINEZ JOSE MAURICIO"/>
        <s v="ORDAZ GALAN IGNACIO ANTONIO"/>
        <s v="LEMUS PINEDA ANTONIO ADIF"/>
        <s v="MORENO GUTIERREZ VICTOR HUGO"/>
        <s v="CALAMACO MATA JESUS ALEJANDRO"/>
        <s v="GOMEZ FERNANDEZ JOVANNY"/>
        <s v="ESTRADA MONDRAGON ZAIRA CARINA"/>
        <s v="CADENA VELAZQUEZ CARLOS IVAN"/>
        <s v="GALINDO NEGRETE ISMAEL DAVID"/>
        <s v="GARCIA LOYA DANIEL ESTEBAN"/>
        <s v="VELASCO RODRIGUEZ ALEJANDRO"/>
        <s v="VIDAL ROQUE JOSE ALBERTO"/>
        <s v="CRUZ ARTEAGA CUTBERTO"/>
        <s v="LÓPEZ GARCÍA MARIO ALFONSO"/>
        <s v="NATERA ALFARO SERGIO"/>
        <s v="RIVERO MEJIA CRISTIAN ARTURO"/>
        <s v="VILLA BADILLO GUSTAVO"/>
        <s v="GOMEZ GONZALEZ VISMAR"/>
        <s v="CAMPOS RAMIREZ JOSE JESUS"/>
        <s v="ZAVALA CERDA JOSE CARMEN"/>
        <s v="SANCHEZ RODRIGUEZ LUIS ENRIQUEZ"/>
        <s v="FELIX DIAZ JOSE ANTONIO"/>
        <s v="CERVANTES GARCIA DAVID"/>
        <s v="MORALES GARCIA JAHAZIEL"/>
        <s v="BAUTISTA LOPEZ TRINIDAD"/>
        <s v="CALZADA ALVAREZ JORGE HILARIO"/>
        <s v="HUERTA ROSALES LUIS GONZALO"/>
        <s v="GARCIA LIBREROS OMAR"/>
        <s v="GONZALEZ QUINTANA ARMANDO"/>
        <s v="GONZALEZ CORONA ALAN FRANCISCO"/>
        <s v="MONTES DE OCA ORTIZ JONATHAN ALEXIS"/>
        <s v="MONTES DE OCA GRIMALDO ENRIQUE"/>
        <s v="ESCOBAR VILLEGAS LUIS"/>
        <s v="REYES RINCON OFIR ENRIQUE"/>
        <s v="VILLEGAS DE LA CRUZ YONI DEL CARMEN"/>
        <s v="ORNELAS BELTRAN SERGIO IVAN"/>
        <s v="SOTO PEREZ JESUS ALFONSO"/>
        <s v="BUENROSTRO MENDEZ OSCAR ALBERTO"/>
        <s v="MARTINEZ CHAVEZ ANTONIO"/>
        <s v="REYES ORTEGA FERNANDO ENRIQUE"/>
        <s v="HERNANDEZ TORRES ALFONSO"/>
        <s v="MUÑOZ LEAL CECILIO MIGUEL"/>
        <s v="PEREZ DIAZ LUIS ADOLFO"/>
        <s v="VARELA JUAREZ LUIS ANTONIO"/>
        <s v="PEREZ ANGELES MARCO ANTONIO"/>
        <s v="FLORES MENDOZA JOSE ANTONIO"/>
        <s v="ZABALZA MARCIAL FERNANDO"/>
        <s v="ESCOBAR ORTEGA LUIS ERICK"/>
        <s v="DE LA CRUZ VELAZQUEZ ANGEL"/>
        <s v="LOPEZ CISNEROS RENE"/>
        <s v="ASTORGA GONZALEZ LUIS"/>
        <s v="CABALLERO ORTIZ JUAN LUIS"/>
        <s v="HERNANDEZ DIAZ NORBERTO"/>
        <s v="RICO RICO CESAR"/>
        <s v="ESTRADA MARTINEZ ANIBAL"/>
        <s v="MARTINEZ TREJO LUIS ANGEL"/>
        <s v="GREGORIO ALCANTARA NORA"/>
        <s v="MORALES DOMINGUEZ DAVID ELIMELEC"/>
        <s v="BAUTISTA DELGADO JUAN"/>
        <s v="MEJIA GALVEZ JONI EVANDER"/>
        <s v="CONTRERAS CARMONA MAURICIO ALEJANDRO"/>
        <s v="LEON MONTECINOS JUAN ANTONIO"/>
        <s v="PEREZ RIOS JAVIER MOISES"/>
        <s v="MACIN TRINIDAD FRANCISCO"/>
        <s v="SANCHEZ NERY KEVIN ERNESTO"/>
        <s v="GOMEZ MORAN IZTLI CALEB"/>
        <s v="GARCIA VILLEGAS FRANCISCO JAVIER"/>
        <s v="GONZALEZ VALLE CARLOS JOEL"/>
        <s v="CRUZ CAMPOS DANIEL ANTONIO"/>
        <s v="RAMIREZ FARFAN JOSUE ALEJANDRO"/>
        <s v="GONZALEZ MAYA RAFAEL LUIS"/>
        <s v="GALICIA AVILA RAYMUNDO"/>
        <s v="LUGO VELASQUEZ MANUEL ADRIAN"/>
        <s v="SARABIA OLIVA JOSE GERMAN"/>
        <s v="VELAZQUEZ SANCHEZ JORGE"/>
        <s v="CHONTAL ENRIQUEZ VICTOR"/>
        <s v="ORTEGA RODRIGUEZ JESUS MANUEL"/>
        <s v="JARREO"/>
        <s v="ALVAREZ SANDOVAL RAUL"/>
        <s v="GARCIA PEREZ ISMAEL"/>
        <s v="RIVAS IBARRA CARLOS ISRAEL"/>
        <s v="CHAVEZ LOPEZ JESUS MIGUEL"/>
        <s v="SALDAÑA ESQUIVEL MARIO BRANDON"/>
        <s v="LOPEZ SEQUEIRO ALFREDO"/>
        <s v="MARTINEZ AYALA DIEGO ARMANDO"/>
        <s v="CUATETA LOPEZ JORGE LUIS"/>
        <s v="GORDILLO ELENO HUGO CESAR"/>
        <s v="GARCIA CARBAJAL JUAN GABRIEL"/>
        <s v="MACHORRO RODRIGUEZ JAIME GERARDO"/>
        <s v="DE JESUS TORRES JOSE"/>
        <s v="MALVAEZ CORTES ARTURO"/>
        <s v="MAGAÑA DIAZ FRANCISCO JAVIER"/>
        <s v="MONROY SALDIVAR ORLANDO SADOT"/>
        <s v="BERMEO LOPEZ JESUS SALVADOR"/>
      </sharedItems>
    </cacheField>
    <cacheField name="ID OPERADOR" numFmtId="0">
      <sharedItems containsBlank="1">
        <s v="CALVI"/>
        <s v="HERJUA01"/>
        <s v="LECJOS"/>
        <s v="MARJO08"/>
        <s v="RODMA"/>
        <s v="CCEO"/>
        <s v="CRUAUR"/>
        <s v="SANOSC"/>
        <s v="GONENR"/>
        <s v="ESTMANX"/>
        <s v="SANART"/>
        <s v="TABYAI"/>
        <s v="JORJON"/>
        <s v="MUÑOSC"/>
        <s v="MUNSA"/>
        <s v="PADRI"/>
        <s v="REYVI01"/>
        <s v="GARLUI"/>
        <s v="ESPJUA"/>
        <s v="MIRISR"/>
        <s v="RAMJOS"/>
        <s v="REDJUL"/>
        <s v="AGUMIG"/>
        <s v="SANROD"/>
        <s v="PERRIC"/>
        <s v="GONCES"/>
        <s v="MATAND"/>
        <s v="BAUGEO"/>
        <s v="IBAJOS"/>
        <s v="SERSAU"/>
        <s v="BREISR"/>
        <s v="ROBJUA01"/>
        <s v="VARJUAX"/>
        <s v="TORVIC"/>
        <s v="FERRI"/>
        <s v="ZUÑDAV"/>
        <s v="MTTO"/>
        <s v="ZAMROB"/>
        <s v="ORTROB"/>
        <s v="BUSJUA"/>
        <s v="DIADAV"/>
        <s v="RODRO01"/>
        <s v="SEGMAU"/>
        <s v="CHAJE"/>
        <s v="APAJOS"/>
        <s v="HERJOS07"/>
        <s v="REYALE"/>
        <s v="BAULUI"/>
        <s v="OLIGER"/>
        <s v="MAROSC"/>
        <s v="CARJOR"/>
        <s v="JIMMI01"/>
        <s v="VALJUA"/>
        <s v="AGUARM"/>
        <s v="MOZPEDX"/>
        <s v="JARDAN"/>
        <s v="HERJOS08"/>
        <s v="TORJUA"/>
        <s v="OCAMA"/>
        <s v="CERJER"/>
        <s v="MARANG"/>
        <s v="SANJES01"/>
        <s v="OLIMAR01"/>
        <s v="OROEDU"/>
        <s v="GARJUA"/>
        <s v="MENCAX"/>
        <s v="HERFRA"/>
        <s v="MONAL"/>
        <s v="MAREVA"/>
        <s v="CARCRI01"/>
        <s v="ORTARM"/>
        <s v="BOROSC"/>
        <s v="GARMAR02"/>
        <s v="MARJUA02"/>
        <s v="MENERNX"/>
        <s v="PERFID"/>
        <s v="PERAN01"/>
        <s v="ESCALA"/>
        <s v="MIRJON"/>
        <s v="DELJOS"/>
        <s v="MARARM"/>
        <s v="OVAQUI"/>
        <s v="QUILA"/>
        <s v="MONJU"/>
        <s v="LEAMIG"/>
        <s v="BENOSC"/>
        <s v="HUAIS"/>
        <s v="JIMMI"/>
        <s v="BONAR"/>
        <s v="ACOHER"/>
        <s v="CADEMM"/>
        <s v="GARVIC01"/>
        <s v="HERJO17X"/>
        <s v="BALEDU"/>
        <s v="HERAL04"/>
        <s v="LUNADO"/>
        <s v="FABMA"/>
        <s v="MENIG"/>
        <s v="ZUGRO"/>
        <s v="CRULE"/>
        <s v="LOPJOS03"/>
        <s v="VARRUB"/>
        <s v="GONJOS03"/>
        <s v="FIGMAR"/>
        <s v="MORMA03"/>
        <s v="HERVIC"/>
        <s v="MARFRA"/>
        <s v="PERFE"/>
        <s v="FRAJO"/>
        <s v="DIAOMA"/>
        <s v="MOREFR"/>
        <s v="GALSA"/>
        <s v="HEREM"/>
        <s v="HERLEX"/>
        <s v="SANJE01"/>
        <s v="ROSMA"/>
        <s v="BARMIGX"/>
        <s v="REYJU02"/>
        <s v="SOSCA01"/>
        <s v="FLOPE"/>
        <s v="PERJU03"/>
        <s v="CORER"/>
        <s v="OLVOSX"/>
        <s v="OLVJES"/>
        <s v="FLOTIT"/>
        <s v="ORTVIC"/>
        <s v="DEJISR"/>
        <s v="REVELI"/>
        <s v="DAMOS"/>
        <s v="HERROB"/>
        <s v="LOPEDU"/>
        <s v="ARCEDG"/>
        <s v="GOMLUI02"/>
        <s v="RESEDU"/>
        <s v="MERUBA"/>
        <s v="AVIEN"/>
        <s v="VAZJU02"/>
        <s v="DELVIC"/>
        <s v="JUAFR"/>
        <s v="GUADI"/>
        <s v="RAMBAR"/>
        <s v="NARCA"/>
        <s v="LEOJAI"/>
        <s v="MARJO13"/>
        <s v="MENJUA01"/>
        <s v="MAYSA"/>
        <s v="CAMJU01"/>
        <s v="ZAPNO"/>
        <s v="PERVIC"/>
        <s v="DURMA01"/>
        <s v="LOPERI"/>
        <s v="ALVGAB"/>
        <s v="RODMIG"/>
        <s v="ALFEDI"/>
        <s v="MARLEO"/>
        <s v="MENRI"/>
        <s v="GARJUL"/>
        <s v="LOPFER"/>
        <s v="GONCAR01"/>
        <s v="PEROMA"/>
        <s v="PINGUA"/>
        <s v="HUEAR"/>
        <s v="MORFRE01"/>
        <s v="MARWAL"/>
        <s v="QUIULI"/>
        <s v="RUEREN"/>
        <s v="HEROCT"/>
        <s v="CAMVI01"/>
        <s v="ORTEDU"/>
        <m/>
        <s v="TAMDAV"/>
        <s v="LARGE"/>
        <s v="DELBL"/>
        <s v="FERFRA"/>
        <s v="RIVIGN"/>
        <s v="ARASAL"/>
        <s v="MIRLEO"/>
        <s v="HERRE"/>
        <s v="HERERI"/>
        <s v="VALGUS"/>
        <s v="SOSERN"/>
        <s v="BARPED"/>
        <s v="GUTIRV"/>
        <s v="REBCAN"/>
        <s v="PERMAR"/>
        <s v="MENBER"/>
        <s v="MORDAN"/>
        <s v="VELOSC"/>
        <s v="SANJOR"/>
        <s v="ESCSAU"/>
        <s v="REYPED"/>
        <s v="RODRAU01"/>
        <s v="JIMJOR"/>
        <s v="ANGJOE"/>
        <s v="OROMAR"/>
        <s v="RAMJUA03"/>
        <s v="LOPJAV"/>
        <s v="VEROD"/>
        <s v="BUEMA"/>
        <s v="FLOBRA"/>
        <s v="GUZDA"/>
        <s v="ESCJOR"/>
        <s v="VELJU"/>
        <s v="SALJO01"/>
        <s v="PANJU"/>
        <s v="MONCAR"/>
        <s v="MORLU01"/>
        <s v="PARMI"/>
        <s v="ESPIS"/>
        <s v="QUIALA"/>
        <s v="REYFER01"/>
        <s v="HERJU01"/>
        <s v="GUEGAB"/>
        <s v="PERRI"/>
        <s v="IBAANY"/>
        <s v="GONOSC"/>
        <s v="AQUISA"/>
        <s v="CUAALV"/>
        <s v="ROSCES"/>
        <s v="PERJOS"/>
        <s v="PADLUI"/>
        <s v="ISLHI"/>
        <s v="CHAJES01"/>
        <s v="GARJOR01"/>
        <s v="CASJES"/>
        <s v="HERLUI03"/>
        <s v="HUIRA"/>
        <s v="TREJUA"/>
        <s v="TORBR01"/>
        <s v="RUICRU"/>
        <s v="CASMA"/>
        <s v="ALTJOS"/>
        <s v="GARMAR"/>
        <s v="DIAOSC"/>
        <s v="GALODI"/>
        <s v="MEDJOS01"/>
        <s v="IBAABI"/>
        <s v="RENOSC"/>
        <s v="ANGMA"/>
        <s v="ZENALB"/>
        <s v="GUTBE"/>
        <s v="MARMIG"/>
        <s v="RAMHEC"/>
        <s v="MEDAND"/>
        <s v="FRAMAU"/>
        <s v="CHAJUA"/>
        <s v="SALMIG01"/>
        <s v="CARCRI"/>
        <s v="LEOJOS"/>
        <s v="RIOFE"/>
        <s v="RAMJPO"/>
        <s v="ARBJO"/>
        <s v="SOSMAR"/>
        <s v="SANBEN"/>
        <s v="CELJOS"/>
        <s v="LORJOR"/>
        <s v="HERVIC02"/>
        <s v="MUÑGER"/>
        <s v="ROMJOS"/>
        <s v="GAJJOS"/>
        <s v="GAYJOS"/>
        <s v="CASSA"/>
        <s v="BALGER"/>
        <s v="TORANG"/>
        <s v="GRERI"/>
        <s v="SANEUS"/>
        <s v="DOMLEO"/>
        <s v="HERMOI"/>
        <s v="CARGUS"/>
        <s v="GARJOS02"/>
        <s v="LOPJU"/>
        <s v="CHAJOE"/>
        <s v="RUIFR"/>
        <s v="CABOS"/>
        <s v="BENMAX"/>
        <s v="RODAR"/>
        <s v="SANJUL"/>
        <s v="LOPMA03"/>
        <s v="APODA"/>
        <s v="SANCAR01"/>
        <s v="GALANG"/>
        <s v="CRUBE"/>
        <s v="ESPAL"/>
        <s v="GONULI"/>
        <s v="OLVJUA01"/>
        <s v="MENMI"/>
        <s v="ROSGIL"/>
        <s v="SANJUA07"/>
        <s v="CORANT"/>
        <s v="ANGMIG"/>
        <s v="PERANT"/>
        <s v="BENMAX01"/>
        <s v="OLVMOI"/>
        <s v="REYJA01"/>
        <s v="MARADO"/>
        <s v="RODLEO"/>
        <s v="GONAL01"/>
        <s v="ANANOE"/>
        <s v="CALPED"/>
        <s v="ROBEFR"/>
        <s v="HERGIL"/>
        <s v="DIABER"/>
        <s v="MARRIC"/>
        <s v="CHAAL"/>
        <s v="SALJES"/>
        <s v="RAMJUA04"/>
        <s v="OLVJUA"/>
        <s v="CARJOS01"/>
        <s v="CARMAUX"/>
        <s v="RODJO02"/>
        <s v="FLOANG"/>
        <s v="MIREDM"/>
        <s v="SANMA05"/>
        <s v="PATRAM"/>
        <s v="PERJU04"/>
        <s v="CARJOS02"/>
        <s v="AGUMAU"/>
        <s v="GARLO"/>
        <s v="GONAA"/>
        <s v="FLODIE"/>
        <s v="PERGO"/>
        <s v="DEJMAR"/>
        <s v="ZAVJOS01X"/>
        <s v="PERVIC01"/>
        <s v="TORAN"/>
        <s v="JUAJOR"/>
        <s v="NAVLUI"/>
        <s v="DIAFRA"/>
        <s v="OSOCA01"/>
        <s v="LOPAND"/>
        <s v="SANMAN"/>
        <s v="MORSI"/>
        <s v="SILAL"/>
        <s v="JUAOSC"/>
        <s v="DELJOS01"/>
        <s v="MORBR"/>
        <s v="RICFRA"/>
        <s v="ROMMAU"/>
        <s v="TRIJUA"/>
        <s v="COLALE"/>
        <s v="AGUERN"/>
        <s v="VILJE"/>
        <s v="LOPOSC"/>
        <s v="GARJOS01"/>
        <s v="CHAJUA01"/>
        <s v="SILEL01"/>
        <s v="VELGIO"/>
        <s v="ALVGE"/>
        <s v="RIVJOS"/>
        <s v="REYRUB"/>
        <s v="MOLALE"/>
        <s v="HERROD"/>
        <s v="TOVREN"/>
        <s v="DOMSAL"/>
        <s v="PENJUA"/>
        <s v="LOPJUA"/>
        <s v="PANDAV"/>
        <s v="CABCAR"/>
        <s v="CRUTOM"/>
        <s v="MARFER"/>
        <s v="TRESER"/>
        <s v="DELALE"/>
        <s v="SOTLAZ"/>
        <s v="REYGU"/>
        <s v="MILJO"/>
        <s v="RUIROBX"/>
        <s v="MARGON"/>
        <s v="SALNER"/>
        <s v="GARERW"/>
        <s v="SOLLUI"/>
        <s v="JUAJUA01"/>
        <s v="SILJUA"/>
        <s v="SOLBRI"/>
        <s v="HEREDU"/>
        <s v="LEMMIG"/>
        <s v="ROJFEL"/>
        <s v="ALAEDG"/>
        <s v="GARCRU"/>
        <s v="CAMEST"/>
        <s v="NUCRIG"/>
        <s v="GONWEI"/>
        <s v="HERJUV"/>
        <s v="APADAN"/>
        <s v="RIORO"/>
        <s v="FLOERI"/>
        <s v="ZAMGUS"/>
        <s v="COPJAI"/>
        <s v="SORJUL"/>
        <s v="QUIJOS"/>
        <s v="ORDIGN01"/>
        <s v="LEMANT"/>
        <s v="MORVIC"/>
        <s v="CALJES"/>
        <s v="GOMJOV"/>
        <s v="ESTZAI"/>
        <s v="CADCAR"/>
        <s v="GALISM"/>
        <s v="GARDAN"/>
        <s v="VELALE"/>
        <s v="VIDJOS"/>
        <s v="CRUCUT"/>
        <s v="NATSE"/>
        <s v="RIVCRI"/>
        <s v="VILGUS"/>
        <s v="GOMVIS"/>
        <s v="CAMJOS"/>
        <s v="ZAVJOS"/>
        <s v="SANLUI01"/>
        <s v="FELJOS"/>
        <s v="CERDAV"/>
        <s v="MORJAH"/>
        <s v="BAUTRI"/>
        <s v="CALJOR01"/>
        <s v="HUELUI"/>
        <s v="GAROMA"/>
        <s v="GONAR"/>
        <s v="GONALA"/>
        <s v="MONJON"/>
        <s v="MONENR"/>
        <s v="ESCLU"/>
        <s v="REYOFI"/>
        <s v="VILYON"/>
        <s v="ORNSER"/>
        <s v="SOTJES01"/>
        <s v="BUEOSC"/>
        <s v="MARANT"/>
        <s v="REYFER"/>
        <s v="HERAL"/>
        <s v="MUÑCEC"/>
        <s v="PERLUI01"/>
        <s v="VARLUI"/>
        <s v="PERMAR01"/>
        <s v="FLOJOS02"/>
        <s v="ZABFER"/>
        <s v="ESCLUI"/>
        <s v="DELANG"/>
        <s v="LOPREN"/>
        <s v="ASTLUI"/>
        <s v="CABJUA"/>
        <s v="HERNOR"/>
        <s v="RICCES"/>
        <s v="ESTAN"/>
        <s v="MARLUI02"/>
        <s v="GRENOR"/>
        <s v="MORDAV"/>
        <s v="BAUJUA02"/>
        <s v="MEJJON"/>
        <s v="CONMAU"/>
        <s v="LEOJUA"/>
        <s v="PERJAV"/>
        <s v="MACFRA"/>
        <s v="SANKEV"/>
        <s v="GOMIZT"/>
        <s v="GARFRA"/>
        <s v="GONCAR"/>
        <s v="CRUDAN"/>
        <s v="RAMJOS05"/>
        <s v="GONRAF"/>
        <s v="GALRAY"/>
        <s v="LUGMA"/>
        <s v="SARJO"/>
        <s v="VELJOR"/>
        <s v="CHOVIC"/>
        <s v="ORTJES"/>
        <s v="JARREO"/>
        <s v="ALVRAU"/>
        <s v="GARISM"/>
        <s v="RIVCAR"/>
        <s v="CHAJES"/>
        <s v="SALMAR01"/>
        <s v="LOPALF"/>
        <s v="MARDIE"/>
        <s v="CUAJOR"/>
        <s v="GORHUG"/>
        <s v="GARJUA03"/>
        <s v="MACJAI"/>
        <s v="DEJJOS"/>
        <s v="MALART"/>
        <s v="MAGFRA"/>
        <s v="MONORL"/>
        <s v="BERJES"/>
      </sharedItems>
    </cacheField>
    <cacheField name="Estación" numFmtId="0">
      <sharedItems>
        <s v="ATBMX"/>
        <s v="ATBQRO"/>
        <s v="ATBGDL"/>
        <s v="ATBMTY"/>
        <s v="ATBVIL"/>
        <s v="Ticket"/>
        <s v="EL MARQUES"/>
        <s v="LAZARO CARDENAS"/>
        <s v="COMSUSTENTA"/>
        <s v="LEON NORTE"/>
        <s v="ESTACION DE SERVICIO TULE"/>
        <s v="Nieto"/>
        <s v="PASEO CENTRAL SJR"/>
        <s v="ESTACION DE SERVICIO TULTITLAN"/>
        <s v="ATBHUE"/>
        <s v="TLALNEPANTLA"/>
      </sharedItems>
    </cacheField>
    <cacheField name="Costo por litro">
      <sharedItems containsMixedTypes="1" containsNumber="1">
        <n v="19.286532"/>
        <n v="19.433084"/>
        <n v="19.63136"/>
        <n v="19.23481"/>
        <n v="19.15722"/>
        <n v="25.99"/>
        <n v="25.65"/>
        <n v="25.79"/>
        <n v="26.59"/>
        <n v="25.33"/>
        <n v="26.95"/>
        <n v="24.99"/>
        <n v="26.1"/>
        <n v="25.35"/>
        <n v="25.96"/>
        <n v="9.99"/>
        <n v="10.65"/>
        <n v="19.61336"/>
        <n v="24.97"/>
        <n v="26.69"/>
        <n v="24.49"/>
        <n v="24.79"/>
        <n v="24.59"/>
        <n v="25.78"/>
        <n v="26.3"/>
        <n v="19.21757"/>
        <n v="25.62"/>
        <n v="27.39"/>
        <n v="25.89"/>
        <n v="25.19"/>
        <n v="25.74"/>
        <n v="26.19"/>
        <n v="19.2175699999999"/>
        <n v="25.29"/>
        <n v="26.88"/>
        <n v="24.15"/>
        <n v="24.75"/>
        <n v="19.37274"/>
        <n v="19.579636"/>
        <n v="26.16"/>
        <n v="25.59"/>
        <n v="19.88136"/>
        <n v="19.24343"/>
        <n v="25.36"/>
        <n v="24.29"/>
        <n v="25.25"/>
        <n v="26.99"/>
        <n v="25.45"/>
        <n v="25.49"/>
        <n v="25.39"/>
        <n v="19.5"/>
        <n v="25.17"/>
        <n v="25.7"/>
        <n v="25.1"/>
        <n v="26.15"/>
        <n v="27.5"/>
        <n v="25.82"/>
        <n v="24.89"/>
        <n v="19.59"/>
        <n v="25.92"/>
        <n v="24.3"/>
        <n v="26.75"/>
        <n v="23.99"/>
        <n v="26.34"/>
        <n v="36.99"/>
        <n v="25.69"/>
        <n v="25.42"/>
        <n v="19.11412"/>
        <n v="27.6"/>
        <n v="26.49"/>
        <n v="25.32"/>
        <n v="19.8"/>
        <n v="27.69"/>
        <n v="19.45895"/>
        <n v="24.09"/>
        <n v="25.18"/>
        <n v="24.69"/>
        <n v="26.18"/>
        <n v="25.94"/>
        <n v="25.77"/>
        <n v="25.88"/>
        <n v="27.15"/>
        <n v="25.67"/>
        <n v="26.09"/>
        <n v="25.41"/>
        <n v="25.15"/>
        <n v="26.29"/>
        <n v="25.3"/>
        <n v="26.41"/>
        <n v="24.98"/>
        <n v="23.89"/>
        <n v="22.218693"/>
        <n v="26.65"/>
        <n v="24.84"/>
        <n v="25.95"/>
        <n v="27.29"/>
        <n v="21.183084"/>
        <n v="19.38998"/>
        <n v="19.3899799999999"/>
        <n v="19.41584"/>
        <n v="19.76"/>
        <n v="19.80377"/>
        <n v="24.8"/>
        <n v="24.95"/>
        <n v="19.3899799999998"/>
        <n v="25.27"/>
        <n v="24.63"/>
        <n v="25.97"/>
        <n v="27.37"/>
        <n v="26.67"/>
        <n v="25.43"/>
        <n v="25.37"/>
        <n v="25.75"/>
        <n v="26.25"/>
        <n v="25.5"/>
        <n v="25.23"/>
        <n v="22.21"/>
        <n v="23.69"/>
        <n v="26.35"/>
        <n v="19.62274"/>
        <n v="19.2"/>
        <n v="20.23481"/>
        <n v="19.50205"/>
        <n v="19.6227400000001"/>
        <n v="26.97"/>
        <n v="25.8"/>
        <n v="20.1486"/>
        <n v="26.14"/>
        <n v="24.85"/>
        <n v="19.6227399999999"/>
        <n v="19.950326"/>
        <n v="19.71757"/>
        <n v="26.6"/>
        <n v="26.64"/>
        <n v="20.122739"/>
        <n v="20.1227389999999"/>
        <n v="20.1227389999998"/>
        <n v="20.06239"/>
        <n v="19.950328"/>
        <n v="26.39"/>
        <n v="27.24"/>
        <n v="20.226188"/>
        <n v="26.94"/>
        <n v="24.19"/>
        <n v="26.79"/>
        <n v="26.9"/>
        <n v="19.9503279999999"/>
        <n v="24.66"/>
        <n v="25.73"/>
        <n v="24.39"/>
        <n v="27.1"/>
        <n v="25.47"/>
        <n v="26.46"/>
        <n v="25.51"/>
        <n v="25.4"/>
        <n v="27.2"/>
        <n v="25.87"/>
        <n v="25.22"/>
        <n v="27.38"/>
        <n v="20.58826"/>
        <n v="20.65722"/>
        <n v="19.79515"/>
        <n v="20.295153"/>
        <n v="25.24"/>
        <n v="20.61412"/>
        <n v="20.26412"/>
        <n v="19.03"/>
        <n v="27.45"/>
        <n v="24.5"/>
        <n v="23.59"/>
        <n v="25.66"/>
        <n v="12.99"/>
        <n v="24.61"/>
        <n v="19.0300000000001"/>
        <n v="19.0300000000002"/>
        <n v="20.2951529999999"/>
        <n v="24.35"/>
        <n v="27.65"/>
        <n v="19.63"/>
        <n v="25.0"/>
        <n v="18.98"/>
        <n v="20.1917"/>
        <n v="20.303774"/>
        <n v="25.55"/>
        <n v="26.17"/>
        <n v="27.46"/>
        <n v="20.96"/>
        <n v="20.208946"/>
        <n v="19.82101"/>
        <n v="25.9"/>
        <n v="10.2"/>
        <n v="20.2089459999999"/>
        <n v="20.2089459999998"/>
        <n v="20.2089459999997"/>
        <n v="27.05"/>
        <n v="26.54"/>
        <n v="20.45033"/>
        <n v="18.94"/>
        <n v="22.59"/>
        <n v="19.29"/>
        <n v="20.75205"/>
        <n v="19.93308"/>
        <n v="20.13998"/>
        <n v="25.85"/>
        <n v="19.2900000000001"/>
        <n v="19.2900000000002"/>
        <n v="19.2900000000003"/>
        <n v="25.09"/>
        <n v="27.18"/>
        <n v="25.26"/>
        <n v="19.2899999999999"/>
        <n v="26.24"/>
        <n v="21.183064"/>
        <n v="20.959434"/>
        <n v="20.681656"/>
        <n v="27.16"/>
        <s v="$27,29"/>
        <n v="24.55"/>
        <n v="25.07"/>
      </sharedItems>
    </cacheField>
    <cacheField name="Litros" numFmtId="1">
      <sharedItems containsSemiMixedTypes="0" containsString="0" containsNumber="1">
        <n v="892.23"/>
        <n v="390.03"/>
        <n v="886.26"/>
        <n v="471.56"/>
        <n v="325.74"/>
        <n v="88.35"/>
        <n v="133.21"/>
        <n v="248.82"/>
        <n v="248.78"/>
        <n v="158.86"/>
        <n v="333.15"/>
        <n v="139.73"/>
        <n v="190.21"/>
        <n v="320.02"/>
        <n v="358.09"/>
        <n v="566.69"/>
        <n v="578.36"/>
        <n v="288.85"/>
        <n v="358.63"/>
        <n v="316.23"/>
        <n v="237.67"/>
        <n v="598.17"/>
        <n v="342.81"/>
        <n v="454.05"/>
        <n v="350.2"/>
        <n v="113.27"/>
        <n v="205.81"/>
        <n v="290.06"/>
        <n v="317.45"/>
        <n v="149.62"/>
        <n v="144.24"/>
        <n v="307.45"/>
        <n v="458.84"/>
        <n v="223.97"/>
        <n v="435.29"/>
        <n v="684.33"/>
        <n v="20.01"/>
        <n v="510.18"/>
        <n v="719.63"/>
        <n v="594.02"/>
        <n v="670.7"/>
        <n v="239.0"/>
        <n v="770.31"/>
        <n v="505.1"/>
        <n v="515.02"/>
        <n v="674.63"/>
        <n v="268.48"/>
        <n v="705.1"/>
        <n v="269.11"/>
        <n v="314.83"/>
        <n v="580.34"/>
        <n v="637.84"/>
        <n v="179.36"/>
        <n v="253.64"/>
        <n v="794.59"/>
        <n v="384.49"/>
        <n v="832.71"/>
        <n v="357.21"/>
        <n v="71.57"/>
        <n v="320.79"/>
        <n v="746.47"/>
        <n v="365.4"/>
        <n v="451.36"/>
        <n v="321.27"/>
        <n v="185.46"/>
        <n v="168.98"/>
        <n v="315.86"/>
        <n v="832.6"/>
        <n v="709.94"/>
        <n v="474.82"/>
        <n v="565.85"/>
        <n v="22.82"/>
        <n v="268.98"/>
        <n v="345.15"/>
        <n v="635.6"/>
        <n v="735.09"/>
        <n v="290.4"/>
        <n v="555.52"/>
        <n v="762.47"/>
        <n v="159.88"/>
        <n v="418.09"/>
        <n v="110.04"/>
        <n v="722.0"/>
        <n v="460.01"/>
        <n v="426.04"/>
        <n v="352.5"/>
        <n v="340.13"/>
        <n v="223.59"/>
        <n v="224.74"/>
        <n v="299.05"/>
        <n v="796.39"/>
        <n v="748.23"/>
        <n v="731.05"/>
        <n v="349.77"/>
        <n v="310.12"/>
        <n v="589.27"/>
        <n v="200.23"/>
        <n v="321.18"/>
        <n v="305.39"/>
        <n v="390.11"/>
        <n v="780.01"/>
        <n v="685.01"/>
        <n v="451.04"/>
        <n v="297.27"/>
        <n v="715.0"/>
        <n v="720.02"/>
        <n v="370.01"/>
        <n v="43.24"/>
        <n v="974.25"/>
        <n v="385.45"/>
        <n v="234.31"/>
        <n v="280.67"/>
        <n v="278.27"/>
        <n v="665.69"/>
        <n v="820.96"/>
        <n v="304.34"/>
        <n v="780.11"/>
        <n v="630.05"/>
        <n v="631.22"/>
        <n v="900.89"/>
        <n v="299.99"/>
        <n v="325.1"/>
        <n v="385.31"/>
        <n v="295.02"/>
        <n v="336.59"/>
        <n v="830.02"/>
        <n v="490.07"/>
        <n v="356.03"/>
        <n v="800.29"/>
        <n v="270.13"/>
        <n v="430.0"/>
        <n v="545.09"/>
        <n v="95.0"/>
        <n v="144.17"/>
        <n v="600.01"/>
        <n v="416.49"/>
        <n v="75.21"/>
        <n v="260.35"/>
        <n v="587.22"/>
        <n v="252.02"/>
        <n v="725.01"/>
        <n v="335.16"/>
        <n v="495.12"/>
        <n v="200.05"/>
        <n v="236.36"/>
        <n v="468.08"/>
        <n v="250.22"/>
        <n v="462.01"/>
        <n v="252.4"/>
        <n v="539.18"/>
        <n v="300.37"/>
        <n v="620.01"/>
        <n v="226.65"/>
        <n v="275.02"/>
        <n v="624.1"/>
        <n v="427.11"/>
        <n v="385.08"/>
        <n v="297.26"/>
        <n v="290.78"/>
        <n v="409.03"/>
        <n v="620.0"/>
        <n v="407.0"/>
        <n v="300.0"/>
        <n v="570.2"/>
        <n v="448.3"/>
        <n v="123.04"/>
        <n v="517.05"/>
        <n v="471.02"/>
        <n v="219.66"/>
        <n v="460.0"/>
        <n v="200.04"/>
        <n v="422.01"/>
        <n v="378.98"/>
        <n v="242.06"/>
        <n v="444.06"/>
        <n v="405.04"/>
        <n v="234.14"/>
        <n v="315.51"/>
        <n v="650.07"/>
        <n v="412.9"/>
        <n v="226.07"/>
        <n v="373.41"/>
        <n v="355.04"/>
        <n v="325.01"/>
        <n v="366.86"/>
        <n v="353.24"/>
        <n v="240.0"/>
        <n v="128.01"/>
        <n v="92.0"/>
        <n v="440.04"/>
        <n v="345.01"/>
        <n v="206.53"/>
        <n v="372.0"/>
        <n v="225.0"/>
        <n v="284.24"/>
        <n v="92.76"/>
        <n v="277.0"/>
        <n v="211.28"/>
        <n v="294.25"/>
        <n v="222.63"/>
        <n v="512.82"/>
        <n v="246.0"/>
        <n v="450.0"/>
        <n v="425.07"/>
        <n v="291.21"/>
        <n v="219.43"/>
        <n v="235.6"/>
        <n v="261.35"/>
        <n v="203.78"/>
        <n v="321.9"/>
        <n v="253.0"/>
        <n v="237.0"/>
        <n v="210.0"/>
        <n v="209.0"/>
        <n v="269.0"/>
        <n v="351.0"/>
        <n v="330.0"/>
        <n v="282.0"/>
        <n v="245.0"/>
        <n v="316.82"/>
        <n v="745.45"/>
        <n v="670.02"/>
        <n v="16.08"/>
        <n v="233.55"/>
        <n v="183.71"/>
        <n v="340.01"/>
        <n v="804.69"/>
        <n v="477.32"/>
        <n v="257.05"/>
        <n v="712.18"/>
        <n v="48.64"/>
        <n v="650.23"/>
        <n v="88.83"/>
        <n v="230.95"/>
        <n v="455.41"/>
        <n v="47.92"/>
        <n v="152.36"/>
        <n v="266.07"/>
        <n v="345.8"/>
        <n v="325.02"/>
        <n v="110.38"/>
        <n v="278.01"/>
        <n v="547.02"/>
        <n v="198.5"/>
        <n v="282.57"/>
        <n v="84.04"/>
        <n v="544.62"/>
        <n v="440.43"/>
        <n v="658.94"/>
        <n v="656.85"/>
        <n v="553.57"/>
        <n v="107.02"/>
        <n v="760.01"/>
        <n v="508.7"/>
        <n v="528.15"/>
        <n v="352.69"/>
        <n v="588.17"/>
        <n v="313.5"/>
        <n v="27.31"/>
        <n v="340.73"/>
        <n v="405.6"/>
        <n v="801.98"/>
        <n v="815.12"/>
        <n v="395.24"/>
        <n v="522.72"/>
        <n v="35.35"/>
        <n v="686.67"/>
        <n v="441.32"/>
        <n v="746.01"/>
        <n v="480.92"/>
        <n v="521.6"/>
        <n v="167.35"/>
        <n v="553.01"/>
        <n v="341.7"/>
        <n v="176.26"/>
        <n v="50.0"/>
        <n v="230.0"/>
        <n v="965.92"/>
        <n v="232.0"/>
        <n v="775.56"/>
        <n v="674.11"/>
        <n v="267.02"/>
        <n v="386.02"/>
        <n v="779.01"/>
        <n v="470.95"/>
        <n v="748.07"/>
        <n v="720.05"/>
        <n v="348.01"/>
        <n v="240.04"/>
        <n v="131.06"/>
        <n v="300.04"/>
        <n v="792.53"/>
        <n v="280.65"/>
        <n v="358.08"/>
        <n v="243.31"/>
        <n v="435.02"/>
        <n v="380.01"/>
        <n v="280.01"/>
        <n v="251.33"/>
        <n v="357.75"/>
        <n v="295.07"/>
        <n v="260.41"/>
        <n v="378.74"/>
        <n v="240.01"/>
        <n v="80.03"/>
        <n v="400.0"/>
        <n v="280.0"/>
        <n v="200.02"/>
        <n v="350.02"/>
        <n v="435.37"/>
        <n v="350.03"/>
        <n v="347.16"/>
        <n v="730.02"/>
        <n v="364.12"/>
        <n v="397.9"/>
        <n v="443.0"/>
        <n v="256.85"/>
        <n v="240.28"/>
        <n v="342.99"/>
        <n v="193.62"/>
        <n v="294.47"/>
        <n v="73.85"/>
        <n v="585.0"/>
        <n v="252.93"/>
        <n v="273.76"/>
        <n v="320.96"/>
        <n v="233.0"/>
        <n v="231.0"/>
        <n v="406.0"/>
        <n v="275.0"/>
        <n v="301.0"/>
        <n v="197.0"/>
        <n v="287.0"/>
        <n v="233.45"/>
        <n v="293.47"/>
        <n v="201.34"/>
        <n v="385.0"/>
        <n v="21.0"/>
        <n v="340.0"/>
        <n v="312.0"/>
        <n v="310.0"/>
        <n v="504.0"/>
        <n v="352.0"/>
        <n v="228.0"/>
        <n v="465.0"/>
        <n v="536.0"/>
        <n v="473.0"/>
        <n v="818.0"/>
        <n v="494.0"/>
        <n v="198.0"/>
        <n v="20.0"/>
        <n v="220.0"/>
        <n v="678.0"/>
        <n v="121.0"/>
        <n v="153.0"/>
        <n v="313.0"/>
        <n v="264.0"/>
        <n v="14.0"/>
        <n v="224.0"/>
        <n v="900.0"/>
        <n v="2.0"/>
        <n v="775.0"/>
        <n v="423.0"/>
        <n v="617.0"/>
        <n v="467.0"/>
        <n v="560.0"/>
        <n v="983.0"/>
        <n v="580.0"/>
        <n v="790.0"/>
        <n v="307.0"/>
        <n v="308.0"/>
        <n v="339.0"/>
        <n v="51.0"/>
        <n v="570.0"/>
        <n v="505.0"/>
        <n v="285.0"/>
        <n v="303.0"/>
        <n v="493.0"/>
        <n v="305.0"/>
        <n v="410.0"/>
        <n v="346.0"/>
        <n v="88.0"/>
        <n v="357.0"/>
        <n v="397.0"/>
        <n v="923.0"/>
        <n v="696.0"/>
        <n v="730.0"/>
        <n v="691.0"/>
        <n v="260.0"/>
        <n v="533.0"/>
        <n v="984.0"/>
        <n v="622.0"/>
        <n v="675.0"/>
        <n v="515.0"/>
        <n v="520.0"/>
        <n v="420.0"/>
        <n v="600.0"/>
        <n v="755.0"/>
        <n v="387.0"/>
        <n v="332.0"/>
        <n v="630.0"/>
        <n v="801.0"/>
        <n v="272.0"/>
        <n v="266.0"/>
        <n v="760.0"/>
        <n v="665.0"/>
        <n v="361.0"/>
        <n v="319.0"/>
        <n v="388.0"/>
        <n v="395.0"/>
        <n v="377.0"/>
        <n v="130.0"/>
        <n v="601.0"/>
        <n v="66.0"/>
        <n v="451.0"/>
        <n v="471.0"/>
        <n v="431.0"/>
        <n v="355.0"/>
        <n v="369.0"/>
        <n v="267.16"/>
        <n v="195.0"/>
        <n v="100.0"/>
        <n v="139.0"/>
        <n v="391.0"/>
        <n v="480.0"/>
        <n v="180.0"/>
        <n v="202.44"/>
        <n v="195.84"/>
        <n v="188.11"/>
        <n v="834.0"/>
        <n v="743.0"/>
        <n v="745.0"/>
        <n v="693.0"/>
        <n v="561.0"/>
        <n v="367.0"/>
        <n v="94.0"/>
        <n v="860.0"/>
        <n v="734.0"/>
        <n v="590.0"/>
        <n v="540.0"/>
        <n v="518.0"/>
        <n v="440.0"/>
        <n v="861.0"/>
        <n v="211.0"/>
        <n v="576.0"/>
        <n v="575.0"/>
        <n v="270.0"/>
        <n v="680.0"/>
        <n v="498.0"/>
        <n v="549.0"/>
        <n v="150.0"/>
        <n v="731.0"/>
        <n v="500.0"/>
        <n v="762.0"/>
        <n v="725.0"/>
        <n v="354.0"/>
        <n v="788.0"/>
        <n v="169.0"/>
        <n v="236.0"/>
        <n v="455.0"/>
        <n v="413.0"/>
        <n v="870.0"/>
        <n v="653.0"/>
        <n v="415.0"/>
        <n v="998.0"/>
        <n v="508.0"/>
        <n v="350.0"/>
        <n v="521.0"/>
        <n v="411.0"/>
        <n v="405.0"/>
        <n v="244.0"/>
        <n v="701.0"/>
        <n v="646.0"/>
        <n v="750.0"/>
        <n v="380.0"/>
        <n v="331.0"/>
        <n v="491.0"/>
        <n v="457.0"/>
        <n v="422.0"/>
        <n v="435.0"/>
        <n v="142.0"/>
        <n v="267.0"/>
        <n v="200.77"/>
        <n v="261.0"/>
        <n v="212.78"/>
        <n v="329.0"/>
        <n v="850.0"/>
        <n v="281.0"/>
        <n v="325.0"/>
        <n v="650.0"/>
        <n v="679.0"/>
        <n v="569.0"/>
        <n v="655.0"/>
        <n v="341.0"/>
        <n v="349.0"/>
        <n v="10.0"/>
        <n v="238.0"/>
        <n v="112.0"/>
        <n v="160.0"/>
        <n v="234.0"/>
        <n v="170.0"/>
        <n v="155.0"/>
        <n v="291.0"/>
        <n v="343.0"/>
        <n v="806.0"/>
        <n v="218.0"/>
        <n v="4.0"/>
        <n v="255.0"/>
        <n v="748.0"/>
        <n v="547.0"/>
        <n v="740.0"/>
        <n v="373.0"/>
        <n v="829.0"/>
        <n v="365.0"/>
        <n v="510.0"/>
        <n v="499.0"/>
        <n v="513.0"/>
        <n v="539.0"/>
        <n v="684.0"/>
        <n v="635.0"/>
        <n v="566.0"/>
        <n v="545.0"/>
        <n v="705.0"/>
        <n v="710.0"/>
        <n v="358.0"/>
        <n v="335.0"/>
        <n v="579.0"/>
        <n v="360.0"/>
        <n v="401.0"/>
        <n v="201.0"/>
        <n v="327.0"/>
        <n v="456.0"/>
        <n v="258.0"/>
        <n v="800.0"/>
        <n v="99.0"/>
        <n v="194.0"/>
        <n v="241.0"/>
        <n v="207.0"/>
        <n v="550.0"/>
        <n v="31.0"/>
        <n v="27.0"/>
        <n v="104.0"/>
        <n v="46.0"/>
        <n v="830.0"/>
        <n v="648.0"/>
        <n v="363.0"/>
        <n v="328.0"/>
        <n v="17.0"/>
        <n v="140.0"/>
        <n v="161.0"/>
        <n v="483.0"/>
        <n v="615.0"/>
        <n v="117.0"/>
        <n v="744.0"/>
        <n v="314.0"/>
        <n v="321.0"/>
        <n v="59.0"/>
        <n v="347.0"/>
        <n v="694.0"/>
        <n v="82.0"/>
        <n v="144.0"/>
        <n v="542.0"/>
        <n v="284.0"/>
        <n v="333.0"/>
        <n v="564.0"/>
        <n v="283.0"/>
        <n v="634.0"/>
        <n v="673.0"/>
        <n v="334.0"/>
        <n v="398.0"/>
        <n v="565.0"/>
        <n v="458.0"/>
        <n v="421.0"/>
        <n v="26.0"/>
        <n v="151.0"/>
        <n v="159.0"/>
        <n v="179.0"/>
        <n v="353.0"/>
        <n v="168.0"/>
        <n v="441.0"/>
        <n v="538.0"/>
        <n v="295.0"/>
        <n v="124.0"/>
        <n v="712.0"/>
        <n v="446.0"/>
        <n v="217.0"/>
        <n v="381.0"/>
        <n v="250.0"/>
        <n v="432.0"/>
        <n v="279.0"/>
        <n v="445.0"/>
        <n v="211.61"/>
        <n v="508.09"/>
        <n v="249.09"/>
        <n v="374.7"/>
        <n v="389.08"/>
        <n v="275.22"/>
        <n v="281.35"/>
        <n v="295.42"/>
        <n v="190.0"/>
        <n v="205.0"/>
        <n v="293.0"/>
        <n v="256.0"/>
        <n v="325.93"/>
        <n v="293.44"/>
        <n v="268.2"/>
        <n v="290.0"/>
        <n v="214.0"/>
        <n v="249.0"/>
        <n v="222.0"/>
        <n v="348.0"/>
        <n v="273.0"/>
        <n v="298.0"/>
        <n v="276.0"/>
        <n v="244.17"/>
        <n v="370.26"/>
        <n v="489.63"/>
        <n v="221.98"/>
        <n v="111.74"/>
        <n v="230.52"/>
        <n v="325.61"/>
        <n v="645.96"/>
        <n v="195.16"/>
        <n v="485.27"/>
        <n v="300.09"/>
        <n v="188.66"/>
        <n v="161.9"/>
        <n v="554.27"/>
        <n v="27.01"/>
        <n v="289.51"/>
        <n v="277.78"/>
        <n v="285.5"/>
        <n v="114.11"/>
        <n v="70.62"/>
        <n v="31.17"/>
        <n v="336.72"/>
        <n v="850.19"/>
        <n v="58.96"/>
        <n v="591.49"/>
        <n v="928.13"/>
        <n v="70.02"/>
        <n v="310.24"/>
        <n v="650.32"/>
        <n v="855.53"/>
        <n v="701.99"/>
        <n v="609.02"/>
        <n v="638.4"/>
        <n v="418.05"/>
        <n v="322.17"/>
        <n v="722.26"/>
        <n v="465.01"/>
        <n v="266.62"/>
        <n v="720.27"/>
        <n v="591.27"/>
        <n v="274.11"/>
        <n v="224.23"/>
        <n v="465.35"/>
        <n v="690.0"/>
        <n v="511.24"/>
        <n v="356.27"/>
        <n v="370.0"/>
        <n v="750.16"/>
        <n v="660.01"/>
        <n v="519.39"/>
        <n v="640.02"/>
        <n v="605.1"/>
        <n v="345.09"/>
        <n v="425.01"/>
        <n v="425.04"/>
        <n v="475.04"/>
        <n v="558.11"/>
        <n v="286.55"/>
        <n v="594.12"/>
        <n v="43.39"/>
        <n v="314.24"/>
        <n v="663.75"/>
        <n v="150.01"/>
        <n v="775.9"/>
        <n v="61.36"/>
        <n v="589.73"/>
        <n v="184.07"/>
        <n v="266.03"/>
        <n v="285.64"/>
        <n v="290.07"/>
        <n v="277.06"/>
        <n v="510.28"/>
        <n v="350.3"/>
        <n v="112.52"/>
        <n v="20.24"/>
        <n v="150.02"/>
        <n v="173.13"/>
        <n v="315.46"/>
        <n v="400.04"/>
        <n v="460.78"/>
        <n v="810.07"/>
        <n v="336.86"/>
        <n v="201.02"/>
        <n v="232.19"/>
        <n v="573.39"/>
        <n v="479.11"/>
        <n v="455.99"/>
        <n v="270.07"/>
        <n v="400.01"/>
        <n v="437.0"/>
        <n v="380.02"/>
        <n v="377.04"/>
        <n v="425.05"/>
        <n v="223.89"/>
        <n v="247.03"/>
        <n v="203.3"/>
        <n v="267.85"/>
        <n v="277.02"/>
        <n v="198.58"/>
        <n v="285.82"/>
        <n v="271.41"/>
        <n v="517.0"/>
        <n v="200.0"/>
        <n v="536.8"/>
        <n v="380.19"/>
        <n v="551.09"/>
        <n v="764.06"/>
        <n v="394.32"/>
        <n v="249.12"/>
        <n v="205.09"/>
        <n v="351.9"/>
        <n v="294.0"/>
        <n v="519.0"/>
        <n v="106.0"/>
        <n v="379.04"/>
        <n v="501.11"/>
        <n v="363.53"/>
        <n v="337.02"/>
        <n v="385.12"/>
        <n v="670.56"/>
        <n v="186.63"/>
        <n v="610.08"/>
        <n v="116.75"/>
        <n v="494.06"/>
        <n v="240.8"/>
        <n v="255.04"/>
        <n v="460.91"/>
        <n v="308.8"/>
        <n v="162.48"/>
        <n v="177.11"/>
        <n v="292.61"/>
        <n v="108.24"/>
        <n v="315.33"/>
        <n v="59.97"/>
        <n v="491.63"/>
        <n v="535.18"/>
        <n v="97.33"/>
        <n v="327.8"/>
        <n v="14.91"/>
        <n v="833.21"/>
        <n v="61.18"/>
        <n v="316.62"/>
        <n v="325.95"/>
        <n v="45.02"/>
        <n v="830.25"/>
        <n v="601.69"/>
        <n v="520.21"/>
        <n v="764.48"/>
        <n v="852.04"/>
        <n v="712.41"/>
        <n v="154.49"/>
        <n v="740.02"/>
        <n v="432.18"/>
        <n v="660.1"/>
        <n v="301.38"/>
        <n v="129.01"/>
        <n v="345.24"/>
        <n v="32.56"/>
        <n v="754.51"/>
        <n v="201.07"/>
        <n v="619.26"/>
        <n v="447.38"/>
        <n v="497.85"/>
        <n v="391.26"/>
        <n v="282.61"/>
        <n v="372.86"/>
        <n v="273.18"/>
        <n v="637.0"/>
        <n v="875.03"/>
        <n v="91.93"/>
        <n v="455.09"/>
        <n v="313.28"/>
        <n v="660.0"/>
        <n v="640.11"/>
        <n v="899.4"/>
        <n v="475.02"/>
        <n v="310.03"/>
        <n v="483.9"/>
        <n v="333.47"/>
        <n v="415.03"/>
        <n v="413.95"/>
        <n v="423.94"/>
        <n v="11.94"/>
        <n v="97.34"/>
        <n v="390.06"/>
        <n v="425.02"/>
        <n v="272.33"/>
        <n v="347.06"/>
        <n v="58.47"/>
        <n v="225.52"/>
        <n v="612.42"/>
        <n v="595.12"/>
        <n v="347.13"/>
        <n v="461.5"/>
        <n v="265.05"/>
        <n v="352.47"/>
        <n v="275.96"/>
        <n v="400.14"/>
        <n v="389.16"/>
        <n v="370.13"/>
        <n v="474.84"/>
        <n v="288.11"/>
        <n v="282.89"/>
        <n v="266.77"/>
        <n v="243.23"/>
        <n v="654.89"/>
        <n v="117.98"/>
        <n v="659.92"/>
        <n v="469.36"/>
        <n v="384.01"/>
        <n v="437.44"/>
        <n v="257.47"/>
        <n v="214.85"/>
        <n v="323.1"/>
        <n v="213.65"/>
        <n v="412.74"/>
        <n v="398.76"/>
        <n v="319.1"/>
        <n v="553.22"/>
        <n v="189.42"/>
        <n v="413.6"/>
        <n v="331.01"/>
        <n v="161.14"/>
        <n v="527.11"/>
        <n v="505.44"/>
        <n v="139.61"/>
        <n v="64.95"/>
        <n v="132.25"/>
        <n v="8.64"/>
        <n v="293.26"/>
        <n v="167.07"/>
        <n v="565.59"/>
        <n v="137.29"/>
        <n v="223.23"/>
        <n v="94.53"/>
        <n v="580.09"/>
        <n v="42.59"/>
        <n v="697.72"/>
        <n v="643.3"/>
        <n v="127.72"/>
        <n v="55.17"/>
        <n v="818.83"/>
        <n v="330.4"/>
        <n v="327.15"/>
        <n v="372.53"/>
        <n v="571.64"/>
        <n v="567.87"/>
        <n v="19.99"/>
        <n v="72.43"/>
        <n v="85.62"/>
        <n v="527.5"/>
        <n v="692.72"/>
        <n v="10.14"/>
        <n v="632.88"/>
        <n v="740.21"/>
        <n v="152.15"/>
        <n v="524.27"/>
        <n v="464.74"/>
        <n v="690.19"/>
        <n v="170.48"/>
        <n v="289.25"/>
        <n v="520.23"/>
        <n v="785.1"/>
        <n v="763.0"/>
        <n v="234.9"/>
        <n v="552.72"/>
        <n v="60.57"/>
        <n v="447.16"/>
        <n v="245.91"/>
        <n v="453.86"/>
        <n v="519.07"/>
        <n v="580.01"/>
        <n v="176.47"/>
        <n v="790.97"/>
        <n v="695.15"/>
        <n v="715.04"/>
        <n v="910.8"/>
        <n v="300.02"/>
        <n v="490.13"/>
        <n v="433.18"/>
        <n v="415.08"/>
        <n v="100.85"/>
        <n v="387.18"/>
        <n v="322.06"/>
        <n v="387.94"/>
        <n v="360.29"/>
        <n v="155.68"/>
        <n v="181.32"/>
        <n v="73.13"/>
        <n v="421.01"/>
        <n v="110.16"/>
        <n v="274.74"/>
        <n v="320.01"/>
        <n v="440.63"/>
        <n v="389.06"/>
        <n v="232.69"/>
        <n v="445.03"/>
        <n v="320.12"/>
        <n v="363.03"/>
        <n v="429.61"/>
        <n v="562.44"/>
        <n v="400.08"/>
        <n v="434.1"/>
        <n v="305.01"/>
        <n v="217.25"/>
        <n v="380.06"/>
        <n v="440.12"/>
        <n v="286.05"/>
        <n v="293.13"/>
        <n v="144.71"/>
        <n v="332.13"/>
        <n v="90.0"/>
        <n v="275.33"/>
        <n v="130.9"/>
        <n v="172.72"/>
        <n v="139.58"/>
        <n v="184.68"/>
        <n v="289.27"/>
        <n v="178.1"/>
        <n v="232.24"/>
        <n v="329.72"/>
        <n v="192.12"/>
        <n v="274.0"/>
        <n v="206.0"/>
        <n v="263.0"/>
        <n v="985.0"/>
        <n v="371.0"/>
        <n v="320.0"/>
        <n v="286.0"/>
        <n v="461.0"/>
        <n v="102.0"/>
        <n v="70.0"/>
        <n v="700.0"/>
        <n v="215.0"/>
        <n v="193.0"/>
        <n v="317.0"/>
        <n v="604.0"/>
        <n v="626.0"/>
        <n v="759.0"/>
        <n v="40.0"/>
        <n v="487.0"/>
        <n v="242.0"/>
        <n v="464.0"/>
        <n v="434.0"/>
        <n v="676.0"/>
        <n v="815.0"/>
        <n v="757.0"/>
        <n v="382.0"/>
        <n v="6.0"/>
        <n v="318.0"/>
        <n v="956.0"/>
        <n v="109.0"/>
        <n v="141.0"/>
        <n v="572.0"/>
        <n v="475.0"/>
        <n v="506.0"/>
        <n v="165.0"/>
        <n v="479.0"/>
        <n v="466.0"/>
        <n v="235.0"/>
        <n v="838.0"/>
        <n v="595.0"/>
        <n v="751.0"/>
        <n v="306.0"/>
        <n v="262.0"/>
        <n v="409.0"/>
        <n v="609.0"/>
        <n v="714.0"/>
        <n v="485.0"/>
        <n v="376.0"/>
        <n v="526.0"/>
        <n v="835.0"/>
        <n v="185.0"/>
        <n v="383.0"/>
        <n v="110.0"/>
        <n v="205.72"/>
        <n v="286.4"/>
        <n v="126.0"/>
        <n v="248.0"/>
        <n v="689.0"/>
        <n v="926.0"/>
        <n v="954.0"/>
        <n v="666.0"/>
        <n v="495.0"/>
        <n v="453.0"/>
        <n v="212.0"/>
        <n v="591.0"/>
        <n v="586.0"/>
        <n v="146.0"/>
        <n v="652.0"/>
        <n v="25.0"/>
        <n v="484.0"/>
        <n v="22.0"/>
        <n v="133.0"/>
        <n v="887.0"/>
        <n v="302.0"/>
        <n v="587.0"/>
        <n v="692.0"/>
        <n v="735.0"/>
        <n v="254.0"/>
        <n v="481.0"/>
        <n v="137.0"/>
        <n v="268.0"/>
        <n v="98.0"/>
        <n v="316.0"/>
        <n v="259.0"/>
        <n v="723.0"/>
        <n v="704.0"/>
        <n v="780.0"/>
        <n v="271.0"/>
        <n v="15.0"/>
        <n v="183.0"/>
        <n v="492.0"/>
        <n v="103.0"/>
        <n v="127.0"/>
        <n v="315.0"/>
        <n v="501.0"/>
        <n v="356.0"/>
        <n v="639.0"/>
        <n v="610.0"/>
        <n v="135.0"/>
        <n v="227.0"/>
        <n v="323.0"/>
        <n v="507.0"/>
        <n v="552.0"/>
        <n v="753.0"/>
        <n v="647.0"/>
        <n v="53.0"/>
        <n v="442.0"/>
        <n v="85.0"/>
        <n v="657.0"/>
        <n v="640.0"/>
        <n v="584.0"/>
        <n v="733.0"/>
        <n v="175.0"/>
        <n v="670.0"/>
        <n v="895.0"/>
        <n v="403.0"/>
        <n v="530.0"/>
        <n v="616.0"/>
        <n v="462.0"/>
        <n v="359.0"/>
        <n v="476.0"/>
        <n v="785.0"/>
        <n v="516.0"/>
        <n v="297.0"/>
        <n v="562.0"/>
        <n v="247.0"/>
        <n v="394.0"/>
        <n v="375.0"/>
        <n v="384.0"/>
        <n v="315.5"/>
        <n v="242.34"/>
        <n v="213.0"/>
        <n v="97.0"/>
        <n v="252.0"/>
        <n v="656.0"/>
        <n v="229.0"/>
        <n v="73.0"/>
        <n v="557.0"/>
        <n v="768.0"/>
        <n v="5.0"/>
        <n v="23.0"/>
        <n v="727.0"/>
        <n v="568.0"/>
        <n v="304.0"/>
        <n v="497.0"/>
        <n v="37.0"/>
        <n v="32.0"/>
        <n v="128.0"/>
        <n v="45.0"/>
        <n v="669.0"/>
        <n v="56.0"/>
        <n v="344.0"/>
        <n v="718.0"/>
        <n v="778.0"/>
        <n v="563.0"/>
        <n v="30.0"/>
        <n v="336.0"/>
        <n v="379.0"/>
        <n v="820.0"/>
        <n v="162.0"/>
        <n v="631.0"/>
        <n v="69.0"/>
        <n v="143.0"/>
        <n v="858.0"/>
        <n v="720.0"/>
        <n v="741.0"/>
        <n v="711.0"/>
        <n v="309.0"/>
        <n v="433.0"/>
        <n v="651.0"/>
        <n v="412.0"/>
        <n v="418.0"/>
        <n v="145.0"/>
        <n v="541.0"/>
        <n v="278.33"/>
        <n v="209.76"/>
        <n v="559.0"/>
        <n v="75.0"/>
        <n v="408.0"/>
        <n v="187.0"/>
        <n v="218.31"/>
        <n v="163.11"/>
        <n v="177.0"/>
        <n v="555.0"/>
        <n v="758.0"/>
        <n v="876.0"/>
        <n v="186.0"/>
        <n v="296.0"/>
        <n v="107.0"/>
        <n v="105.0"/>
        <n v="326.0"/>
        <n v="514.0"/>
        <n v="782.0"/>
        <n v="345.0"/>
        <n v="625.0"/>
        <n v="0.0"/>
        <n v="426.0"/>
        <n v="390.0"/>
        <n v="663.0"/>
        <n v="537.0"/>
        <n v="687.0"/>
        <n v="873.0"/>
        <n v="490.0"/>
        <n v="685.0"/>
        <n v="721.0"/>
        <n v="243.0"/>
        <n v="596.0"/>
        <n v="677.0"/>
        <n v="414.0"/>
        <n v="478.0"/>
        <n v="554.0"/>
        <n v="212.24"/>
        <n v="279.31"/>
        <n v="204.0"/>
        <n v="192.0"/>
        <n v="374.57"/>
        <n v="79.49"/>
        <n v="205.48"/>
        <n v="792.07"/>
        <n v="230.4"/>
        <n v="341.49"/>
        <n v="603.33"/>
        <n v="574.31"/>
        <n v="105.07"/>
        <n v="190.05"/>
        <n v="235.08"/>
        <n v="281.12"/>
        <n v="203.06"/>
        <n v="222.56"/>
        <n v="182.82"/>
        <n v="550.22"/>
        <n v="836.28"/>
        <n v="337.68"/>
        <n v="578.66"/>
        <n v="7.48"/>
        <n v="3.62"/>
        <n v="804.1"/>
        <n v="513.35"/>
        <n v="497.14"/>
        <n v="278.57"/>
        <n v="410.99"/>
        <n v="554.74"/>
        <n v="40.63"/>
        <n v="377.02"/>
        <n v="948.1"/>
        <n v="335.61"/>
        <n v="320.6"/>
        <n v="690.98"/>
        <n v="262.59"/>
        <n v="760.52"/>
        <n v="644.14"/>
        <n v="270.69"/>
        <n v="387.5"/>
        <n v="652.01"/>
        <n v="842.63"/>
        <n v="290.03"/>
        <n v="186.67"/>
        <n v="285.08"/>
        <n v="342.2"/>
        <n v="308.86"/>
        <n v="115.0"/>
        <n v="575.26"/>
        <n v="811.08"/>
        <n v="656.47"/>
        <n v="319.01"/>
        <n v="878.67"/>
        <n v="480.68"/>
        <n v="752.07"/>
        <n v="520.07"/>
        <n v="476.16"/>
        <n v="270.1"/>
        <n v="176.19"/>
        <n v="440.45"/>
        <n v="223.84"/>
        <n v="770.03"/>
        <n v="405.08"/>
        <n v="380.08"/>
        <n v="260.25"/>
        <n v="683.01"/>
        <n v="655.12"/>
        <n v="400.03"/>
        <n v="542.13"/>
        <n v="248.8"/>
        <n v="400.11"/>
        <n v="354.39"/>
        <n v="703.76"/>
        <n v="402.06"/>
        <n v="391.92"/>
        <n v="270.77"/>
        <n v="384.76"/>
        <n v="261.51"/>
        <n v="249.06"/>
        <n v="476.56"/>
        <n v="260.2"/>
        <n v="291.61"/>
        <n v="534.75"/>
        <n v="606.76"/>
        <n v="600.07"/>
        <n v="511.1"/>
        <n v="186.48"/>
        <n v="210.66"/>
        <n v="228.44"/>
        <n v="233.71"/>
        <n v="252.9"/>
        <n v="947.69"/>
        <n v="589.92"/>
        <n v="26.63"/>
        <n v="184.67"/>
        <n v="91.12"/>
        <n v="310.35"/>
        <n v="234.25"/>
        <n v="658.97"/>
        <n v="207.34"/>
        <n v="680.06"/>
        <n v="502.32"/>
        <n v="630.04"/>
        <n v="409.04"/>
        <n v="217.11"/>
        <n v="339.01"/>
        <n v="201.15"/>
        <n v="77.95"/>
        <n v="308.63"/>
        <n v="248.11"/>
        <n v="247.17"/>
        <n v="681.58"/>
        <n v="152.54"/>
        <n v="712.06"/>
        <n v="720.18"/>
        <n v="279.93"/>
        <n v="519.09"/>
        <n v="401.67"/>
        <n v="506.38"/>
        <n v="615.25"/>
        <n v="605.87"/>
        <n v="233.72"/>
        <n v="738.15"/>
        <n v="660.54"/>
        <n v="827.53"/>
        <n v="373.9"/>
        <n v="186.41"/>
        <n v="0.01"/>
        <n v="349.94"/>
        <n v="609.27"/>
        <n v="683.9"/>
        <n v="398.28"/>
        <n v="793.11"/>
        <n v="616.3"/>
        <n v="289.38"/>
        <n v="700.01"/>
        <n v="219.55"/>
        <n v="279.28"/>
        <n v="699.01"/>
        <n v="564.32"/>
        <n v="740.42"/>
        <n v="358.61"/>
        <n v="550.97"/>
        <n v="790.09"/>
        <n v="361.03"/>
        <n v="379.95"/>
        <n v="289.37"/>
        <n v="991.05"/>
        <n v="802.01"/>
        <n v="628.01"/>
        <n v="445.06"/>
        <n v="430.01"/>
        <n v="21.68"/>
        <n v="628.0"/>
        <n v="343.24"/>
        <n v="840.22"/>
        <n v="770.02"/>
        <n v="472.0"/>
        <n v="770.01"/>
        <n v="450.07"/>
        <n v="289.96"/>
        <n v="673.05"/>
        <n v="510.03"/>
        <n v="635.47"/>
        <n v="465.06"/>
        <n v="347.79"/>
        <n v="337.86"/>
        <n v="233.96"/>
        <n v="679.04"/>
        <n v="441.66"/>
        <n v="393.66"/>
        <n v="379.46"/>
        <n v="470.0"/>
        <n v="357.57"/>
        <n v="251.98"/>
        <n v="385.01"/>
        <n v="388.15"/>
        <n v="645.23"/>
        <n v="288.36"/>
        <n v="750.05"/>
        <n v="400.2"/>
        <n v="442.91"/>
        <n v="361.43"/>
        <n v="425.29"/>
        <n v="351.14"/>
        <n v="680.01"/>
        <n v="400.02"/>
        <n v="281.7"/>
        <n v="286.85"/>
        <n v="142.46"/>
        <n v="323.82"/>
        <n v="142.48"/>
        <n v="670.54"/>
        <n v="176.56"/>
        <n v="205.13"/>
        <n v="304.14"/>
        <n v="196.0"/>
        <n v="629.0"/>
        <n v="191.0"/>
        <n v="574.0"/>
        <n v="3.0"/>
        <n v="181.0"/>
        <n v="28.0"/>
        <n v="311.0"/>
        <n v="93.0"/>
        <n v="668.0"/>
        <n v="9.0"/>
        <n v="396.0"/>
        <n v="221.0"/>
        <n v="448.0"/>
        <n v="619.0"/>
        <n v="527.0"/>
        <n v="77.0"/>
        <n v="469.0"/>
        <n v="612.0"/>
        <n v="171.0"/>
        <n v="772.0"/>
        <n v="362.0"/>
        <n v="393.0"/>
        <n v="558.0"/>
        <n v="288.0"/>
        <n v="96.0"/>
        <n v="298.87"/>
        <n v="203.4"/>
        <n v="386.0"/>
        <n v="378.0"/>
        <n v="226.0"/>
        <n v="454.0"/>
        <n v="256.27"/>
        <n v="214.94"/>
        <n v="427.0"/>
        <n v="436.0"/>
        <n v="324.0"/>
        <n v="52.0"/>
        <n v="444.0"/>
        <n v="804.0"/>
        <n v="707.0"/>
        <n v="167.0"/>
        <n v="416.0"/>
        <n v="399.0"/>
        <n v="49.0"/>
        <n v="728.0"/>
        <n v="83.0"/>
        <n v="845.0"/>
        <n v="449.0"/>
        <n v="594.0"/>
        <n v="265.0"/>
        <n v="803.0"/>
        <n v="522.0"/>
        <n v="257.0"/>
        <n v="924.0"/>
        <n v="424.0"/>
        <n v="546.0"/>
        <n v="805.0"/>
        <n v="857.0"/>
        <n v="132.0"/>
        <n v="921.0"/>
        <n v="251.0"/>
        <n v="686.0"/>
        <n v="588.0"/>
        <n v="847.0"/>
        <n v="178.0"/>
        <n v="71.0"/>
        <n v="792.0"/>
        <n v="837.0"/>
        <n v="606.0"/>
        <n v="452.0"/>
        <n v="659.0"/>
        <n v="524.0"/>
        <n v="761.0"/>
        <n v="793.0"/>
        <n v="163.0"/>
        <n v="523.0"/>
        <n v="402.0"/>
        <n v="404.0"/>
        <n v="901.0"/>
        <n v="463.0"/>
        <n v="174.74"/>
        <n v="920.0"/>
        <n v="682.0"/>
        <n v="86.0"/>
        <n v="87.0"/>
        <n v="439.0"/>
        <n v="138.0"/>
        <n v="605.0"/>
        <n v="368.0"/>
        <n v="661.0"/>
        <n v="512.0"/>
        <n v="737.0"/>
        <n v="681.0"/>
        <n v="173.0"/>
        <n v="556.0"/>
        <n v="532.0"/>
        <n v="636.0"/>
        <n v="866.0"/>
        <n v="189.0"/>
        <n v="199.0"/>
        <n v="65.0"/>
        <n v="477.0"/>
        <n v="288.82"/>
        <n v="221.85"/>
        <n v="202.0"/>
        <n v="60.0"/>
        <n v="205.19"/>
        <n v="864.54"/>
        <n v="688.0"/>
        <n v="486.0"/>
        <n v="811.0"/>
        <n v="817.0"/>
        <n v="148.0"/>
        <n v="223.0"/>
        <n v="131.0"/>
        <n v="708.0"/>
        <n v="12.0"/>
        <n v="611.0"/>
        <n v="851.0"/>
        <n v="833.0"/>
        <n v="770.0"/>
        <n v="664.0"/>
        <n v="994.0"/>
        <n v="278.0"/>
        <n v="828.0"/>
        <n v="598.0"/>
        <n v="853.0"/>
        <n v="531.0"/>
        <n v="297.9"/>
        <n v="193.23"/>
        <n v="197.17"/>
        <n v="235.89"/>
        <n v="244.06"/>
        <n v="292.0"/>
        <n v="208.0"/>
        <n v="626.18"/>
        <n v="496.0"/>
        <n v="535.0"/>
        <n v="120.0"/>
        <n v="776.0"/>
        <n v="726.0"/>
        <n v="641.0"/>
        <n v="67.0"/>
        <n v="642.0"/>
        <n v="1000.1"/>
        <n v="172.0"/>
        <n v="783.0"/>
        <n v="875.0"/>
        <n v="787.0"/>
        <n v="810.0"/>
        <n v="80.0"/>
        <n v="388.42"/>
        <n v="237.71"/>
        <n v="810.03"/>
        <n v="385.04"/>
        <n v="605.94"/>
        <n v="78.0"/>
        <n v="338.0"/>
        <n v="293.08"/>
        <n v="246.18"/>
        <n v="149.0"/>
        <n v="174.0"/>
        <n v="337.0"/>
        <n v="299.0"/>
        <n v="111.0"/>
        <n v="216.0"/>
        <n v="502.0"/>
        <n v="717.0"/>
        <n v="614.0"/>
        <n v="417.0"/>
        <n v="786.0"/>
        <n v="364.0"/>
        <n v="855.0"/>
        <n v="814.0"/>
        <n v="955.0"/>
        <n v="796.0"/>
        <n v="364.07"/>
        <n v="363.86"/>
        <n v="234.8"/>
        <n v="716.0"/>
        <n v="428.02"/>
        <n v="255.03"/>
        <n v="226.53"/>
        <n v="235.03"/>
        <n v="239.47"/>
        <n v="534.0"/>
        <n v="573.0"/>
        <n v="202.41"/>
        <n v="881.0"/>
        <n v="624.0"/>
        <n v="156.0"/>
        <n v="474.0"/>
        <n v="950.0"/>
        <n v="749.0"/>
        <n v="825.0"/>
        <n v="509.0"/>
        <n v="236.34"/>
        <n v="81.0"/>
        <n v="342.0"/>
        <n v="48.0"/>
        <n v="597.0"/>
        <n v="599.0"/>
        <n v="176.0"/>
        <n v="114.0"/>
        <n v="672.0"/>
        <n v="119.0"/>
        <n v="990.0"/>
        <n v="947.0"/>
        <n v="116.0"/>
        <n v="113.0"/>
        <n v="429.0"/>
        <n v="863.0"/>
        <n v="425.14"/>
        <n v="767.0"/>
        <n v="304.41"/>
        <n v="217.29"/>
        <n v="426.32"/>
        <n v="118.0"/>
        <n v="621.0"/>
        <n v="76.0"/>
        <n v="695.0"/>
        <n v="724.0"/>
        <n v="644.0"/>
        <n v="937.0"/>
        <n v="827.0"/>
        <n v="7.0"/>
        <n v="188.0"/>
        <n v="164.92"/>
        <n v="645.0"/>
        <n v="18.0"/>
        <n v="438.0"/>
        <n v="136.0"/>
        <n v="880.0"/>
        <n v="911.0"/>
        <n v="593.0"/>
        <n v="366.0"/>
        <n v="419.0"/>
        <n v="291.06"/>
        <n v="192.23"/>
        <n v="705.05"/>
        <n v="482.0"/>
        <n v="544.0"/>
        <n v="582.0"/>
        <n v="823.0"/>
        <n v="203.0"/>
        <n v="164.0"/>
        <n v="608.0"/>
        <n v="603.0"/>
        <n v="571.0"/>
        <n v="999.0"/>
        <n v="878.0"/>
        <n v="63.0"/>
        <n v="291.26"/>
        <n v="261.71"/>
        <n v="89.0"/>
        <n v="235.58"/>
        <n v="267.3"/>
        <n v="589.0"/>
        <n v="62.0"/>
        <n v="797.0"/>
        <n v="289.0"/>
        <n v="732.0"/>
        <n v="489.0"/>
        <n v="890.0"/>
        <n v="746.0"/>
        <n v="903.0"/>
        <n v="548.0"/>
        <n v="152.0"/>
        <n v="74.0"/>
        <n v="425.0"/>
        <n v="525.0"/>
        <n v="184.0"/>
        <n v="194.17"/>
        <n v="312.36"/>
        <n v="79.48"/>
        <n v="223.88"/>
        <n v="196.2"/>
        <n v="47.0"/>
        <n v="632.0"/>
        <n v="581.0"/>
        <n v="19.0"/>
        <n v="157.0"/>
        <n v="389.0"/>
        <n v="874.0"/>
        <n v="36.0"/>
        <n v="34.0"/>
        <n v="643.0"/>
        <n v="447.0"/>
        <n v="167.55"/>
        <n v="155.71"/>
        <n v="551.0"/>
        <n v="154.0"/>
        <n v="459.0"/>
        <n v="61.0"/>
        <n v="764.0"/>
        <n v="1010.0"/>
        <n v="980.0"/>
        <n v="777.0"/>
        <n v="1004.12"/>
        <n v="700.14"/>
        <n v="125.0"/>
        <n v="885.0"/>
        <n v="771.0"/>
        <n v="1010.06"/>
        <n v="842.0"/>
        <n v="809.0"/>
        <n v="840.0"/>
        <n v="129.0"/>
        <n v="322.0"/>
        <n v="826.0"/>
        <n v="39.0"/>
        <n v="831.0"/>
        <n v="892.0"/>
        <n v="683.0"/>
        <n v="649.0"/>
        <n v="729.0"/>
        <n v="428.0"/>
        <n v="233.87"/>
        <n v="8.0"/>
        <n v="511.0"/>
        <n v="64.0"/>
        <n v="33.0"/>
        <n v="658.0"/>
        <n v="528.0"/>
        <n v="553.0"/>
        <n v="982.0"/>
        <n v="953.0"/>
        <n v="971.0"/>
        <n v="1005.02"/>
        <n v="981.0"/>
        <n v="72.0"/>
        <n v="488.0"/>
        <n v="392.0"/>
        <n v="147.0"/>
        <n v="793.59"/>
        <n v="830.12"/>
        <n v="119.31"/>
        <n v="801.2"/>
        <n v="113.94"/>
        <n v="291.2"/>
        <n v="775.46"/>
        <n v="729.46"/>
        <n v="450.09"/>
        <n v="59.55"/>
        <n v="295.2"/>
        <n v="114.75"/>
        <n v="315.05"/>
        <n v="305.22"/>
        <n v="233.29"/>
        <n v="423.64"/>
        <n v="96.07"/>
        <n v="70.64"/>
        <n v="142.03"/>
        <n v="310.74"/>
        <n v="255.38"/>
        <n v="93.9"/>
        <n v="420.46"/>
        <n v="572.11"/>
        <n v="153.81"/>
        <n v="245.04"/>
        <n v="810.02"/>
        <n v="320.03"/>
        <n v="340.77"/>
        <n v="315.07"/>
        <n v="815.04"/>
        <n v="176.8"/>
        <n v="532.79"/>
        <n v="12.3"/>
        <n v="166.7"/>
        <n v="448.86"/>
        <n v="30.06"/>
        <n v="323.54"/>
        <n v="305.02"/>
        <n v="290.04"/>
        <n v="366.25"/>
        <n v="729.79"/>
        <n v="123.09"/>
        <n v="502.11"/>
        <n v="316.86"/>
        <n v="268.16"/>
        <n v="0.39"/>
        <n v="774.68"/>
        <n v="355.03"/>
        <n v="285.3"/>
        <n v="270.05"/>
        <n v="274.09"/>
        <n v="547.18"/>
        <n v="541.55"/>
        <n v="510.01"/>
        <n v="574.78"/>
        <n v="550.04"/>
        <n v="380.43"/>
        <n v="378.56"/>
        <n v="620.02"/>
        <n v="379.43"/>
        <n v="130.03"/>
        <n v="100.74"/>
        <n v="471.82"/>
        <n v="626.83"/>
        <n v="640.01"/>
        <n v="190.01"/>
        <n v="685.28"/>
        <n v="60.01"/>
        <n v="695.03"/>
        <n v="309.13"/>
        <n v="579.21"/>
        <n v="826.41"/>
        <n v="100.02"/>
        <n v="220.26"/>
        <n v="522.11"/>
        <n v="645.59"/>
        <n v="412.07"/>
        <n v="624.85"/>
        <n v="850.49"/>
        <n v="590.05"/>
        <n v="645.01"/>
        <n v="440.38"/>
        <n v="659.02"/>
        <n v="355.14"/>
        <n v="450.04"/>
        <n v="320.08"/>
        <n v="228.41"/>
        <n v="150.39"/>
        <n v="325.73"/>
        <n v="203.04"/>
        <n v="195.01"/>
        <n v="200.03"/>
        <n v="416.68"/>
        <n v="488.02"/>
        <n v="420.09"/>
        <n v="395.11"/>
        <n v="348.03"/>
        <n v="250.02"/>
        <n v="220.02"/>
        <n v="461.84"/>
        <n v="630.96"/>
        <n v="265.1"/>
        <n v="378.82"/>
        <n v="572.42"/>
        <n v="416.75"/>
        <n v="326.06"/>
        <n v="290.35"/>
        <n v="446.04"/>
        <n v="247.44"/>
        <n v="362.07"/>
        <n v="288.34"/>
        <n v="164.67"/>
        <n v="138.67"/>
        <n v="145.8"/>
        <n v="328.59"/>
        <n v="580.87"/>
        <n v="235.97"/>
        <n v="343.67"/>
        <n v="148.92"/>
        <n v="387.2"/>
        <n v="351.77"/>
        <n v="426.53"/>
        <n v="426.52"/>
        <n v="315.31"/>
        <n v="30.15"/>
        <n v="295.29"/>
        <n v="231.21"/>
        <n v="822.0"/>
        <n v="607.0"/>
        <n v="101.0"/>
        <n v="754.0"/>
        <n v="789.0"/>
        <n v="91.0"/>
        <n v="55.0"/>
        <n v="1.0"/>
        <n v="988.0"/>
        <n v="577.0"/>
        <n v="134.0"/>
        <n v="211.01"/>
        <n v="198.25"/>
        <n v="222.09"/>
        <n v="40.32"/>
        <n v="172.07"/>
        <n v="770.07"/>
        <n v="260.81"/>
        <n v="196.02"/>
        <n v="380.39"/>
        <n v="653.43"/>
        <n v="318.64"/>
        <n v="439.09"/>
        <n v="395.59"/>
        <n v="653.81"/>
        <n v="118.63"/>
        <n v="280.55"/>
        <n v="107.89"/>
        <n v="309.59"/>
        <n v="20.2"/>
        <n v="154.45"/>
        <n v="160.36"/>
        <n v="270.7"/>
        <n v="465.08"/>
        <n v="307.7"/>
        <n v="352.29"/>
        <n v="191.08"/>
        <n v="229.41"/>
        <n v="590.03"/>
        <n v="60.91"/>
        <n v="245.23"/>
        <n v="123.28"/>
        <n v="45.81"/>
        <n v="490.01"/>
        <n v="117.68"/>
        <n v="399.08"/>
        <n v="160.1"/>
        <n v="290.02"/>
        <n v="348.1"/>
        <n v="370.14"/>
        <n v="351.6"/>
        <n v="339.74"/>
        <n v="651.15"/>
        <n v="322.45"/>
        <n v="398.41"/>
        <n v="102.31"/>
        <n v="30.81"/>
        <n v="455.73"/>
        <n v="511.9"/>
        <n v="551.45"/>
        <n v="324.38"/>
        <n v="558.35"/>
        <n v="223.19"/>
        <n v="613.45"/>
        <n v="152.12"/>
        <n v="761.03"/>
        <n v="400.41"/>
        <n v="324.25"/>
        <n v="1001.1"/>
        <n v="150.28"/>
        <n v="235.16"/>
        <n v="320.66"/>
        <n v="312.91"/>
        <n v="139.85"/>
        <n v="308.38"/>
        <n v="422.51"/>
        <n v="401.23"/>
        <n v="551.13"/>
        <n v="730.64"/>
        <n v="635.04"/>
        <n v="555.76"/>
        <n v="900.02"/>
        <n v="95.06"/>
        <n v="833.97"/>
        <n v="370.09"/>
        <n v="753.83"/>
        <n v="360.04"/>
        <n v="635.05"/>
        <n v="500.02"/>
        <n v="758.07"/>
        <n v="752.0"/>
        <n v="200.14"/>
        <n v="224.33"/>
        <n v="735.07"/>
        <n v="440.03"/>
        <n v="280.6"/>
        <n v="273.58"/>
        <n v="295.03"/>
        <n v="280.02"/>
        <n v="879.92"/>
        <n v="260.89"/>
        <n v="420.08"/>
        <n v="357.01"/>
        <n v="410.1"/>
        <n v="410.01"/>
        <n v="425.48"/>
        <n v="330.73"/>
        <n v="338.34"/>
        <n v="428.3"/>
        <n v="328.19"/>
        <n v="430.07"/>
        <n v="364.3"/>
        <n v="365.73"/>
        <n v="137.66"/>
        <n v="378.39"/>
        <n v="177.84"/>
        <n v="300.75"/>
        <n v="148.91"/>
        <n v="282.9"/>
        <n v="369.37"/>
        <n v="229.88"/>
        <n v="135.18"/>
        <n v="503.61"/>
        <n v="240.86"/>
        <n v="200.69"/>
        <n v="654.0"/>
        <n v="1010.02"/>
        <n v="888.0"/>
        <n v="638.0"/>
        <n v="374.0"/>
        <n v="211.27"/>
        <n v="196.27"/>
        <n v="166.0"/>
        <n v="529.0"/>
        <n v="915.0"/>
        <n v="1017.32"/>
        <n v="739.0"/>
        <n v="930.0"/>
        <n v="195.36"/>
        <n v="195.51"/>
        <n v="54.0"/>
        <n v="813.0"/>
        <n v="756.0"/>
        <n v="79.0"/>
        <n v="281.1"/>
        <n v="58.0"/>
        <n v="201.63"/>
        <n v="698.0"/>
        <n v="773.0"/>
        <n v="779.0"/>
        <n v="846.0"/>
        <n v="1002.0"/>
        <n v="978.0"/>
        <n v="20.61"/>
        <n v="186.49"/>
        <n v="821.0"/>
        <n v="781.0"/>
        <n v="219.0"/>
        <n v="540.07"/>
        <n v="430.95"/>
        <n v="335.25"/>
        <n v="392.44"/>
        <n v="365.94"/>
        <n v="417.33"/>
        <n v="667.57"/>
        <n v="523.59"/>
        <n v="213.86"/>
        <n v="238.77"/>
        <n v="222.96"/>
        <n v="285.02"/>
        <n v="285.27"/>
        <n v="104.72"/>
        <n v="329.4"/>
        <n v="0.4"/>
        <n v="521.45"/>
        <n v="170.44"/>
        <n v="259.71"/>
        <n v="332.1"/>
        <n v="148.73"/>
        <n v="672.02"/>
        <n v="780.82"/>
        <n v="109.48"/>
        <n v="288.06"/>
        <n v="356.06"/>
        <n v="729.4"/>
        <n v="157.37"/>
        <n v="800.01"/>
        <n v="495.43"/>
        <n v="561.46"/>
        <n v="508.88"/>
        <n v="283.82"/>
        <n v="597.44"/>
        <n v="728.4"/>
        <n v="317.04"/>
        <n v="270.06"/>
        <n v="350.05"/>
        <n v="298.94"/>
        <n v="139.07"/>
        <n v="675.61"/>
        <n v="260.03"/>
        <n v="365.89"/>
        <n v="275.5"/>
        <n v="327.45"/>
        <n v="468.83"/>
        <n v="333.25"/>
        <n v="593.76"/>
        <n v="715.3"/>
        <n v="320.06"/>
        <n v="459.4"/>
        <n v="1022.0"/>
        <n v="500.06"/>
        <n v="323.86"/>
        <n v="172.57"/>
        <n v="338.61"/>
        <n v="340.3"/>
        <n v="403.84"/>
        <n v="708.7"/>
        <n v="308.64"/>
        <n v="560.32"/>
        <n v="550.05"/>
        <n v="300.03"/>
        <n v="800.03"/>
        <n v="219.98"/>
        <n v="150.51"/>
        <n v="827.49"/>
        <n v="572.06"/>
        <n v="350.01"/>
        <n v="233.66"/>
        <n v="350.42"/>
        <n v="317.52"/>
        <n v="595.08"/>
        <n v="210.02"/>
        <n v="241.7"/>
        <n v="335.01"/>
        <n v="330.01"/>
        <n v="469.06"/>
        <n v="418.04"/>
        <n v="490.73"/>
        <n v="411.21"/>
        <n v="250.05"/>
        <n v="425.9"/>
        <n v="314.27"/>
        <n v="380.96"/>
        <n v="280.77"/>
        <n v="234.37"/>
        <n v="420.61"/>
        <n v="262.01"/>
        <n v="494.68"/>
        <n v="438.62"/>
        <n v="443.66"/>
        <n v="518.24"/>
        <n v="577.56"/>
        <n v="230.3"/>
        <n v="376.91"/>
        <n v="350.14"/>
        <n v="154.23"/>
        <n v="178.17"/>
        <n v="470.77"/>
        <n v="310.29"/>
        <n v="519.99"/>
        <n v="186.55"/>
        <n v="462.6"/>
        <n v="453.51"/>
        <n v="373.1"/>
        <n v="108.31"/>
        <n v="225.45"/>
        <n v="227.78"/>
        <n v="222.3"/>
        <n v="503.0"/>
        <n v="864.45"/>
        <n v="550.24"/>
        <n v="374.16"/>
        <n v="517.73"/>
        <n v="317.59"/>
        <n v="445.62"/>
        <n v="279.23"/>
        <n v="651.22"/>
        <n v="207.63"/>
        <n v="758.49"/>
        <n v="193.29"/>
        <n v="163.26"/>
        <n v="545.83"/>
        <n v="0.22"/>
        <n v="643.79"/>
        <n v="33.09"/>
        <n v="242.03"/>
        <n v="747.4"/>
        <n v="275.84"/>
        <n v="347.02"/>
        <n v="372.8"/>
        <n v="771.36"/>
        <n v="311.62"/>
        <n v="322.34"/>
        <n v="672.06"/>
        <n v="482.16"/>
        <n v="507.67"/>
        <n v="696.11"/>
        <n v="166.4"/>
        <n v="298.31"/>
        <n v="795.78"/>
        <n v="543.08"/>
        <n v="624.61"/>
        <n v="467.19"/>
        <n v="325.82"/>
        <n v="460.2"/>
        <n v="175.24"/>
        <n v="525.63"/>
        <n v="370.3"/>
        <n v="627.74"/>
        <n v="92.26"/>
        <n v="442.7"/>
        <n v="281.79"/>
        <n v="797.03"/>
        <n v="660.08"/>
        <n v="370.89"/>
        <n v="602.55"/>
        <n v="935.44"/>
        <n v="869.54"/>
        <n v="543.57"/>
        <n v="560.01"/>
        <n v="534.79"/>
        <n v="344.19"/>
        <n v="304.05"/>
        <n v="748.29"/>
        <n v="783.83"/>
        <n v="607.93"/>
        <n v="704.97"/>
        <n v="500.03"/>
        <n v="450.02"/>
        <n v="540.04"/>
        <n v="290.09"/>
        <n v="129.6"/>
        <n v="525.01"/>
        <n v="58.72"/>
        <n v="0.1"/>
        <n v="597.17"/>
        <n v="145.14"/>
        <n v="508.76"/>
        <n v="570.58"/>
        <n v="835.06"/>
        <n v="367.65"/>
        <n v="567.86"/>
        <n v="415.05"/>
        <n v="458.35"/>
        <n v="389.75"/>
        <n v="378.13"/>
        <n v="851.33"/>
        <n v="395.04"/>
        <n v="206.04"/>
        <n v="372.3"/>
        <n v="413.38"/>
        <n v="377.07"/>
        <n v="494.6"/>
        <n v="424.02"/>
        <n v="366.53"/>
        <n v="384.46"/>
        <n v="192.07"/>
        <n v="506.43"/>
        <n v="311.8"/>
        <n v="139.91"/>
        <n v="278.75"/>
        <n v="404.54"/>
        <n v="343.96"/>
        <n v="184.24"/>
        <n v="208.05"/>
        <n v="24.0"/>
        <n v="864.0"/>
        <n v="41.0"/>
        <n v="108.0"/>
        <n v="265.35"/>
        <n v="234.45"/>
        <n v="176.55"/>
        <n v="578.0"/>
        <n v="674.0"/>
        <n v="961.0"/>
        <n v="736.0"/>
        <n v="765.0"/>
        <n v="662.0"/>
        <n v="16.0"/>
        <n v="618.0"/>
        <n v="44.0"/>
        <n v="198.43"/>
        <n v="602.0"/>
        <n v="543.0"/>
        <n v="965.0"/>
        <n v="882.0"/>
        <n v="592.0"/>
        <n v="510.41"/>
        <n v="234.69"/>
        <n v="960.0"/>
        <n v="802.0"/>
        <n v="884.0"/>
        <n v="667.0"/>
        <n v="132.5"/>
        <n v="368.53"/>
        <n v="122.0"/>
        <n v="206.81"/>
        <n v="612.18"/>
        <n v="352.59"/>
        <n v="270.43"/>
        <n v="80.41"/>
        <n v="237.02"/>
        <n v="676.02"/>
        <n v="538.26"/>
        <n v="217.95"/>
        <n v="192.2"/>
        <n v="192.95"/>
        <n v="418.42"/>
        <n v="785.08"/>
        <n v="289.15"/>
        <n v="581.82"/>
        <n v="81.03"/>
        <n v="686.43"/>
        <n v="584.34"/>
        <n v="440.56"/>
        <n v="389.13"/>
        <n v="325.05"/>
        <n v="803.38"/>
        <n v="373.36"/>
        <n v="516.39"/>
        <n v="398.04"/>
        <n v="655.25"/>
        <n v="607.13"/>
        <n v="569.94"/>
        <n v="621.36"/>
        <n v="803.27"/>
        <n v="817.77"/>
        <n v="258.61"/>
        <n v="297.17"/>
        <n v="622.34"/>
        <n v="563.49"/>
        <n v="469.03"/>
        <n v="673.78"/>
        <n v="295.06"/>
        <n v="673.18"/>
        <n v="365.01"/>
        <n v="388.59"/>
        <n v="523.56"/>
        <n v="740.01"/>
        <n v="482.79"/>
        <n v="410.92"/>
        <n v="335.77"/>
        <n v="352.11"/>
        <n v="360.1"/>
        <n v="530.05"/>
        <n v="489.35"/>
        <n v="554.24"/>
        <n v="220.85"/>
        <n v="484.56"/>
        <n v="404.41"/>
        <n v="357.44"/>
        <n v="978.09"/>
        <n v="473.78"/>
        <n v="490.14"/>
        <n v="750.2"/>
        <n v="515.07"/>
        <n v="310.19"/>
        <n v="316.5"/>
        <n v="490.05"/>
        <n v="560.02"/>
        <n v="520.05"/>
        <n v="442.88"/>
        <n v="631.16"/>
        <n v="312.39"/>
        <n v="368.05"/>
        <n v="238.03"/>
        <n v="604.44"/>
        <n v="210.04"/>
        <n v="368.44"/>
        <n v="434.02"/>
        <n v="246.21"/>
        <n v="770.04"/>
        <n v="435.76"/>
        <n v="283.67"/>
        <n v="229.42"/>
        <n v="280.05"/>
        <n v="448.26"/>
        <n v="434.75"/>
        <n v="375.05"/>
        <n v="429.01"/>
        <n v="368.07"/>
        <n v="396.06"/>
        <n v="426.01"/>
        <n v="411.04"/>
        <n v="349.09"/>
        <n v="479.08"/>
        <n v="243.25"/>
        <n v="103.7"/>
        <n v="415.54"/>
        <n v="151.43"/>
        <n v="274.2"/>
        <n v="115.94"/>
        <n v="393.37"/>
        <n v="399.77"/>
        <n v="80.04"/>
        <n v="306.9"/>
        <n v="293.87"/>
        <n v="296.63"/>
        <n v="373.16"/>
        <n v="196.07"/>
        <n v="457.82"/>
        <n v="188.6"/>
        <n v="537.23"/>
        <n v="187.57"/>
        <n v="327.35"/>
        <n v="156.66"/>
        <n v="389.35"/>
        <n v="381.57"/>
        <n v="243.41"/>
        <n v="807.08"/>
        <n v="732.01"/>
        <n v="255.64"/>
        <n v="133.3"/>
        <n v="353.28"/>
        <n v="675.12"/>
        <n v="451.75"/>
        <n v="220.84"/>
        <n v="181.84"/>
        <n v="351.08"/>
        <n v="187.16"/>
        <n v="473.79"/>
        <n v="537.32"/>
        <n v="400.21"/>
        <n v="889.59"/>
        <n v="292.06"/>
        <n v="321.48"/>
        <n v="122.66"/>
        <n v="207.81"/>
        <n v="352.31"/>
        <n v="232.51"/>
        <n v="101.34"/>
        <n v="4.65"/>
        <n v="220.65"/>
        <n v="9.19"/>
        <n v="364.04"/>
        <n v="217.36"/>
        <n v="707.16"/>
        <n v="601.47"/>
        <n v="42.63"/>
        <n v="480.13"/>
        <n v="330.02"/>
        <n v="857.01"/>
        <n v="515.46"/>
        <n v="525.93"/>
        <n v="325.31"/>
        <n v="402.23"/>
        <n v="560.03"/>
        <n v="318.96"/>
        <n v="434.57"/>
        <n v="47.18"/>
        <n v="302.72"/>
        <n v="424.65"/>
        <n v="536.26"/>
        <n v="352.01"/>
        <n v="833.33"/>
        <n v="0.51"/>
        <n v="457.01"/>
        <n v="260.44"/>
        <n v="481.07"/>
        <n v="694.68"/>
        <n v="34.21"/>
        <n v="345.04"/>
        <n v="872.0"/>
        <n v="590.02"/>
        <n v="200.06"/>
        <n v="100.8"/>
        <n v="571.31"/>
        <n v="51.23"/>
        <n v="50.53"/>
        <n v="836.83"/>
        <n v="278.35"/>
        <n v="700.16"/>
        <n v="781.13"/>
        <n v="618.31"/>
        <n v="620.89"/>
        <n v="68.61"/>
        <n v="559.9"/>
        <n v="523.7"/>
        <n v="259.01"/>
        <n v="390.09"/>
        <n v="807.88"/>
        <n v="480.07"/>
        <n v="702.92"/>
        <n v="306.86"/>
        <n v="497.81"/>
        <n v="844.11"/>
        <n v="437.73"/>
        <n v="420.05"/>
        <n v="421.61"/>
        <n v="680.08"/>
        <n v="621.4"/>
        <n v="240.43"/>
        <n v="280.32"/>
        <n v="468.05"/>
        <n v="397.46"/>
        <n v="255.02"/>
        <n v="240.02"/>
        <n v="259.74"/>
        <n v="351.58"/>
        <n v="626.75"/>
        <n v="243.8"/>
        <n v="442.87"/>
        <n v="318.3"/>
        <n v="104.55"/>
        <n v="353.36"/>
        <n v="392.45"/>
        <n v="299.06"/>
        <n v="205.6"/>
        <n v="179.43"/>
        <n v="194.41"/>
        <n v="317.46"/>
        <n v="418.21"/>
        <n v="86.95"/>
        <n v="72.99"/>
        <n v="252.09"/>
        <n v="471.14"/>
        <n v="277.56"/>
        <n v="374.26"/>
        <n v="407.31"/>
        <n v="222.36"/>
        <n v="583.0"/>
        <n v="848.0"/>
        <n v="43.0"/>
        <n v="908.0"/>
        <n v="927.0"/>
        <n v="879.0"/>
        <n v="128.68"/>
        <n v="330.56"/>
        <n v="945.0"/>
        <n v="865.0"/>
        <n v="742.0"/>
        <n v="747.0"/>
        <n v="11.0"/>
        <n v="854.0"/>
        <n v="410.95"/>
        <n v="91.32"/>
        <n v="194.64"/>
        <n v="886.0"/>
        <n v="623.0"/>
        <n v="164.06"/>
        <n v="336.13"/>
        <n v="243.01"/>
        <n v="243.5"/>
        <n v="365.02"/>
        <n v="318.36"/>
        <n v="315.93"/>
        <n v="410.04"/>
        <n v="172.03"/>
        <n v="238.71"/>
        <n v="256.84"/>
        <n v="249.42"/>
        <n v="170.14"/>
        <n v="549.23"/>
        <n v="682.04"/>
        <n v="461.47"/>
        <n v="553.81"/>
        <n v="356.62"/>
        <n v="195.23"/>
        <n v="167.95"/>
        <n v="357.32"/>
        <n v="271.67"/>
        <n v="355.39"/>
        <n v="520.16"/>
        <n v="256.32"/>
        <n v="280.52"/>
        <n v="323.49"/>
        <n v="327.76"/>
        <n v="651.85"/>
        <n v="309.19"/>
        <n v="760.41"/>
        <n v="459.41"/>
        <n v="452.74"/>
        <n v="537.58"/>
        <n v="855.6"/>
        <n v="610.55"/>
        <n v="535.08"/>
        <n v="354.02"/>
        <n v="749.92"/>
        <n v="312.84"/>
        <n v="537.89"/>
        <n v="454.11"/>
        <n v="426.68"/>
        <n v="755.01"/>
        <n v="218.02"/>
        <n v="315.01"/>
        <n v="62.16"/>
        <n v="2.55"/>
        <n v="19.98"/>
        <n v="19.9"/>
        <n v="21.13"/>
        <n v="0.52"/>
        <n v="3.32"/>
        <n v="5.04"/>
        <n v="0.64"/>
        <n v="36.06"/>
        <n v="0.08"/>
        <n v="815.03"/>
        <n v="611.21"/>
        <n v="464.09"/>
        <n v="517.79"/>
        <n v="830.05"/>
        <n v="601.32"/>
        <n v="87.04"/>
        <n v="122.16"/>
        <n v="522.44"/>
        <n v="466.22"/>
        <n v="610.02"/>
        <n v="472.21"/>
        <n v="221.42"/>
        <n v="257.01"/>
        <n v="577.21"/>
        <n v="20.1"/>
        <n v="20.17"/>
        <n v="364.85"/>
        <n v="395.06"/>
        <n v="265.01"/>
        <n v="360.05"/>
        <n v="380.04"/>
        <n v="375.63"/>
        <n v="391.9"/>
        <n v="421.05"/>
        <n v="295.1"/>
        <n v="227.12"/>
        <n v="240.07"/>
        <n v="395.19"/>
        <n v="675.02"/>
        <n v="273.72"/>
        <n v="435.28"/>
        <n v="225.09"/>
        <n v="459.01"/>
        <n v="426.1"/>
        <n v="279.17"/>
        <n v="406.16"/>
        <n v="439.72"/>
        <n v="508.26"/>
        <n v="359.68"/>
        <n v="231.12"/>
        <n v="138.51"/>
        <n v="469.66"/>
        <n v="222.71"/>
        <n v="131.14"/>
        <n v="311.22"/>
        <n v="266.76"/>
        <n v="201.62"/>
        <n v="392.21"/>
        <n v="196.8"/>
        <n v="354.24"/>
        <n v="227.35"/>
        <n v="201.75"/>
        <n v="237.98"/>
        <n v="248.04"/>
        <n v="755.16"/>
        <n v="322.18"/>
        <n v="372.91"/>
        <n v="485.17"/>
        <n v="144.33"/>
        <n v="691.46"/>
        <n v="892.34"/>
        <n v="24.2"/>
        <n v="309.07"/>
        <n v="261.38"/>
        <n v="584.24"/>
        <n v="298.46"/>
        <n v="262.88"/>
        <n v="235.7"/>
        <n v="222.53"/>
        <n v="242.16"/>
        <n v="395.08"/>
        <n v="85.27"/>
        <n v="179.89"/>
        <n v="492.46"/>
        <n v="228.14"/>
        <n v="295.05"/>
        <n v="111.81"/>
        <n v="670.12"/>
        <n v="670.01"/>
        <n v="561.3"/>
        <n v="714.25"/>
        <n v="525.28"/>
        <n v="411.81"/>
        <n v="759.81"/>
        <n v="840.04"/>
        <n v="333.72"/>
        <n v="36.81"/>
        <n v="645.44"/>
        <n v="260.02"/>
        <n v="337.1"/>
        <n v="352.02"/>
        <n v="544.87"/>
        <n v="20.5"/>
        <n v="520.64"/>
        <n v="122.07"/>
        <n v="401.31"/>
        <n v="679.56"/>
        <n v="343.04"/>
        <n v="182.91"/>
        <n v="703.79"/>
        <n v="489.8"/>
        <n v="294.28"/>
        <n v="0.05"/>
        <n v="424.03"/>
        <n v="704.34"/>
        <n v="523.15"/>
        <n v="470.03"/>
        <n v="506.37"/>
        <n v="580.04"/>
        <n v="470.1"/>
        <n v="124.43"/>
        <n v="17.67"/>
        <n v="601.14"/>
        <n v="498.39"/>
        <n v="730.01"/>
        <n v="370.1"/>
        <n v="949.92"/>
        <n v="765.04"/>
        <n v="487.04"/>
        <n v="464.04"/>
        <n v="270.8"/>
        <n v="294.81"/>
        <n v="420.04"/>
        <n v="588.77"/>
        <n v="245.01"/>
        <n v="284.82"/>
        <n v="268.22"/>
        <n v="661.02"/>
        <n v="521.5"/>
        <n v="13.97"/>
        <n v="110.44"/>
        <n v="388.07"/>
        <n v="370.78"/>
        <n v="344.67"/>
        <n v="435.11"/>
        <n v="365.03"/>
        <n v="389.07"/>
        <n v="449.69"/>
        <n v="392.02"/>
        <n v="13.64"/>
        <n v="557.33"/>
        <n v="377.18"/>
        <n v="256.25"/>
        <n v="418.22"/>
        <n v="435.4"/>
        <n v="261.15"/>
        <n v="472.6"/>
        <n v="223.69"/>
        <n v="247.87"/>
        <n v="351.87"/>
        <n v="430.24"/>
        <n v="441.85"/>
        <n v="236.72"/>
        <n v="392.72"/>
        <n v="309.96"/>
        <n v="418.76"/>
        <n v="371.95"/>
        <n v="105.88"/>
        <n v="224.26"/>
        <n v="516.72"/>
        <n v="186.77"/>
        <n v="265.68"/>
        <n v="394.59"/>
        <n v="238.18"/>
        <n v="348.09"/>
        <n v="322.89"/>
        <n v="111.71"/>
        <n v="81.75"/>
        <n v="215.24"/>
        <n v="367.83"/>
        <n v="426.78"/>
        <n v="75.03"/>
        <n v="381.73"/>
        <n v="401.75"/>
        <n v="232.22"/>
        <n v="264.86"/>
        <n v="650.02"/>
        <n v="782.84"/>
        <n v="766.27"/>
        <n v="306.79"/>
        <n v="693.7"/>
        <n v="990.9"/>
        <n v="655.06"/>
        <n v="321.15"/>
        <n v="309.66"/>
        <n v="310.46"/>
        <n v="562.31"/>
        <n v="570.02"/>
        <n v="392.68"/>
        <n v="128.35"/>
        <n v="575.01"/>
        <n v="291.04"/>
        <n v="105.04"/>
        <n v="457.67"/>
        <n v="128.51"/>
        <n v="355.15"/>
        <n v="600.22"/>
        <n v="878.25"/>
        <n v="600.04"/>
        <n v="710.78"/>
        <n v="250.17"/>
        <n v="230.03"/>
        <n v="810.01"/>
        <n v="785.05"/>
        <n v="577.93"/>
        <n v="430.28"/>
        <n v="199.93"/>
        <n v="333.93"/>
        <n v="530.32"/>
        <n v="19.06"/>
        <n v="231.95"/>
        <n v="329.03"/>
        <n v="69.12"/>
        <n v="422.36"/>
        <n v="342.22"/>
        <n v="468.78"/>
        <n v="258.04"/>
        <n v="350.22"/>
        <n v="336.08"/>
        <n v="580.83"/>
        <n v="586.47"/>
        <n v="500.01"/>
        <n v="538.07"/>
        <n v="528.02"/>
        <n v="283.86"/>
        <n v="512.89"/>
        <n v="350.11"/>
        <n v="609.18"/>
        <n v="684.58"/>
        <n v="47.11"/>
        <n v="830.31"/>
        <n v="245.54"/>
        <n v="456.68"/>
        <n v="191.09"/>
        <n v="830.89"/>
        <n v="358.34"/>
        <n v="316.02"/>
        <n v="479.35"/>
        <n v="441.98"/>
        <n v="575.25"/>
        <n v="373.95"/>
        <n v="273.51"/>
        <n v="766.9"/>
        <n v="651.01"/>
        <n v="445.07"/>
        <n v="495.02"/>
        <n v="800.07"/>
        <n v="400.05"/>
        <n v="630.02"/>
        <n v="660.07"/>
        <n v="628.13"/>
        <n v="260.01"/>
        <n v="527.92"/>
        <n v="171.04"/>
        <n v="91.96"/>
        <n v="308.03"/>
        <n v="228.27"/>
        <n v="428.01"/>
        <n v="384.03"/>
        <n v="835.98"/>
        <n v="370.04"/>
        <n v="410.03"/>
        <n v="520.04"/>
        <n v="399.36"/>
        <n v="563.37"/>
        <n v="376.55"/>
        <n v="506.96"/>
        <n v="396.27"/>
        <n v="427.04"/>
        <n v="253.18"/>
        <n v="200.43"/>
        <n v="483.12"/>
        <n v="443.58"/>
        <n v="465.71"/>
        <n v="352.06"/>
        <n v="445.01"/>
        <n v="242.01"/>
        <n v="220.2"/>
        <n v="264.47"/>
        <n v="405.13"/>
        <n v="271.8"/>
        <n v="480.57"/>
        <n v="189.79"/>
        <n v="290.43"/>
        <n v="437.42"/>
        <n v="573.21"/>
        <n v="467.66"/>
        <n v="285.69"/>
        <n v="137.56"/>
        <n v="303.76"/>
        <n v="181.88"/>
        <n v="366.43"/>
        <n v="381.09"/>
        <n v="238.11"/>
        <n v="461.78"/>
        <n v="210.45"/>
        <n v="223.18"/>
        <n v="182.0"/>
        <n v="699.0"/>
        <n v="883.0"/>
        <n v="852.0"/>
        <n v="791.0"/>
        <n v="841.0"/>
        <n v="671.0"/>
        <n v="299.359"/>
        <n v="799.0"/>
        <n v="943.0"/>
        <n v="627.0"/>
        <n v="468.0"/>
        <n v="195.2"/>
        <n v="174.15"/>
        <n v="332.11"/>
        <n v="384.15"/>
        <n v="112.04"/>
        <n v="265.66"/>
        <n v="713.0"/>
        <n v="613.0"/>
        <n v="206.97"/>
        <n v="190.499"/>
        <n v="311.67"/>
        <n v="123.0"/>
        <n v="824.0"/>
        <n v="263.97"/>
        <n v="220.39"/>
        <n v="962.0"/>
        <n v="807.0"/>
        <n v="925.0"/>
        <n v="636.97"/>
        <n v="47.68"/>
        <n v="779.72"/>
        <n v="263.39"/>
        <n v="260.11"/>
        <n v="42.76"/>
        <n v="77.32"/>
        <n v="374.17"/>
        <n v="75.71"/>
        <n v="70.06"/>
        <n v="825.22"/>
        <n v="318.17"/>
        <n v="125.05"/>
        <n v="5.12"/>
        <n v="27.59"/>
        <n v="235.29"/>
        <n v="72.66"/>
        <n v="565.45"/>
        <n v="803.05"/>
        <n v="206.27"/>
        <n v="860.13"/>
        <n v="625.73"/>
        <n v="425.28"/>
        <n v="539.71"/>
        <n v="314.32"/>
        <n v="229.1"/>
        <n v="300.06"/>
        <n v="558.59"/>
        <n v="311.31"/>
        <n v="257.29"/>
        <n v="531.73"/>
        <n v="548.72"/>
        <n v="509.13"/>
        <n v="103.54"/>
        <n v="664.81"/>
        <n v="404.09"/>
        <n v="486.61"/>
        <n v="885.16"/>
        <n v="963.38"/>
        <n v="757.36"/>
        <n v="734.14"/>
        <n v="540.12"/>
        <n v="336.28"/>
        <n v="670.17"/>
        <n v="446.34"/>
        <n v="365.56"/>
        <n v="380.65"/>
        <n v="408.89"/>
        <n v="322.27"/>
        <n v="200.15"/>
        <n v="521.51"/>
        <n v="414.01"/>
        <n v="727.07"/>
        <n v="245.74"/>
        <n v="532.01"/>
        <n v="787.55"/>
        <n v="215.52"/>
        <n v="910.01"/>
        <n v="700.41"/>
        <n v="539.17"/>
        <n v="790.01"/>
        <n v="290.01"/>
        <n v="407.24"/>
        <n v="776.11"/>
        <n v="496.89"/>
        <n v="320.04"/>
        <n v="400.13"/>
        <n v="444.6"/>
        <n v="615.59"/>
        <n v="305.06"/>
        <n v="330.05"/>
        <n v="770.05"/>
        <n v="340.1"/>
        <n v="275.23"/>
        <n v="265.39"/>
        <n v="825.01"/>
        <n v="252.66"/>
        <n v="321.01"/>
        <n v="271.59"/>
        <n v="436.01"/>
        <n v="230.01"/>
        <n v="241.51"/>
        <n v="447.05"/>
        <n v="239.36"/>
        <n v="860.06"/>
        <n v="380.09"/>
        <n v="332.29"/>
        <n v="191.06"/>
        <n v="400.62"/>
        <n v="404.2"/>
        <n v="442.49"/>
        <n v="419.01"/>
        <n v="382.02"/>
        <n v="404.22"/>
        <n v="325.06"/>
        <n v="319.8"/>
        <n v="295.549"/>
        <n v="235.389"/>
        <n v="193.799"/>
        <n v="200.86"/>
        <n v="260.65"/>
        <n v="35.0"/>
        <n v="844.0"/>
        <n v="944.0"/>
        <n v="798.0"/>
        <n v="214.66"/>
        <n v="275.41"/>
      </sharedItems>
    </cacheField>
    <cacheField name="Costo por carga" numFmtId="165">
      <sharedItems containsString="0" containsBlank="1" containsNumber="1">
        <n v="17208.022446360003"/>
        <n v="7522.32607596"/>
        <n v="17092.881850320002"/>
        <n v="9094.75702992"/>
        <n v="6282.394933680001"/>
        <n v="1703.9651022"/>
        <n v="2569.1589277200005"/>
        <n v="4798.87489224"/>
        <n v="4798.10343096"/>
        <n v="3063.8584735200006"/>
        <n v="6425.3081358"/>
        <n v="2694.90711636"/>
        <n v="3668.4912517200005"/>
        <n v="6172.07597064"/>
        <n v="6906.31424388"/>
        <n v="10929.484819080002"/>
        <n v="11154.558647520002"/>
        <n v="5570.914768200001"/>
        <n v="6916.728971160001"/>
        <n v="6098.9800143600005"/>
        <n v="4583.83006044"/>
        <n v="11536.62484644"/>
        <n v="6611.616034920001"/>
        <n v="8757.0498546"/>
        <n v="6754.1435064"/>
        <n v="2184.58547964"/>
        <n v="3969.3611509200005"/>
        <n v="5594.251471920001"/>
        <n v="6122.5095834"/>
        <n v="2885.65091784"/>
        <n v="2781.8893756800003"/>
        <n v="5929.6442634"/>
        <n v="8849.43234288"/>
        <n v="4319.604572040001"/>
        <n v="8395.23451428"/>
        <n v="13198.352443560001"/>
        <n v="385.92350532000006"/>
        <n v="9839.602895760001"/>
        <n v="13879.16702316"/>
        <n v="11456.58573864"/>
        <n v="12935.477012400002"/>
        <n v="4609.481148"/>
        <n v="14856.60846492"/>
        <n v="9741.6273132"/>
        <n v="9932.94971064"/>
        <n v="13011.27308316"/>
        <n v="5178.048111360001"/>
        <n v="13598.933713200002"/>
        <n v="5190.19862652"/>
        <n v="6071.97886956"/>
        <n v="11192.745980880001"/>
        <n v="12301.721570880001"/>
        <n v="3459.2323795200004"/>
        <n v="4891.83597648"/>
        <n v="15324.885461880001"/>
        <n v="7415.47868868"/>
        <n v="16060.088061720002"/>
        <n v="6889.34209572"/>
        <n v="1380.33709524"/>
        <n v="6186.9266002800005"/>
        <n v="14396.817542040002"/>
        <n v="7047.2987928"/>
        <n v="8705.16908352"/>
        <n v="6196.18413564"/>
        <n v="3576.8802247200006"/>
        <n v="3259.03817736"/>
        <n v="6091.843997520001"/>
        <n v="16057.966543200002"/>
        <n v="13692.280528080002"/>
        <n v="9157.63112424"/>
        <n v="10913.2841322"/>
        <n v="440.11866024000005"/>
        <n v="5187.691377360001"/>
        <n v="6656.7465198"/>
        <n v="12258.519739200001"/>
        <n v="14177.336807880001"/>
        <n v="5600.8088928"/>
        <n v="10714.05425664"/>
        <n v="14705.402054040002"/>
        <n v="3083.5307361600003"/>
        <n v="8063.50616388"/>
        <n v="2122.28998128"/>
        <n v="13924.876104"/>
        <n v="8871.997585320001"/>
        <n v="8216.83409328"/>
        <n v="6798.502530000001"/>
        <n v="6559.92812916"/>
        <n v="4312.275689880001"/>
        <n v="4334.455201680001"/>
        <n v="5767.6373946"/>
        <n v="15359.60121948"/>
        <n v="14430.761838360002"/>
        <n v="14099.4192186"/>
        <n v="6745.8502976400005"/>
        <n v="5981.13930384"/>
        <n v="11364.97471164"/>
        <n v="3861.74230236"/>
        <n v="6194.448347760001"/>
        <n v="5889.91400748"/>
        <n v="7581.040399240001"/>
        <n v="15157.99985084"/>
        <n v="13311.85687084"/>
        <n v="8765.09820736"/>
        <n v="5776.87288068"/>
        <n v="13894.655060000001"/>
        <n v="13992.20914168"/>
        <n v="7190.43541084"/>
        <n v="840.28655216"/>
        <n v="18932.682087"/>
        <n v="7490.4822278"/>
        <n v="4553.365912040001"/>
        <n v="5454.28368628"/>
        <n v="5407.64428468"/>
        <n v="12936.409687960002"/>
        <n v="15953.784640640002"/>
        <n v="5914.2647845599995"/>
        <n v="15159.943159240001"/>
        <n v="12243.8145742"/>
        <n v="12266.55128248"/>
        <n v="17507.07104476"/>
        <n v="5829.73086916"/>
        <n v="6317.6956084"/>
        <n v="7487.761596040001"/>
        <n v="5733.14844168"/>
        <n v="6540.98174356"/>
        <n v="16129.84838168"/>
        <n v="9523.57147588"/>
        <n v="6918.76089652"/>
        <n v="15552.10279436"/>
        <n v="5249.45898092"/>
        <n v="8356.226120000001"/>
        <n v="10592.779757560002"/>
        <n v="1846.14298"/>
        <n v="2801.6677202799997"/>
        <n v="11660.04473084"/>
        <n v="8093.68515516"/>
        <n v="1476.4745856"/>
        <n v="5111.024576000001"/>
        <n v="11527.9272192"/>
        <n v="4947.495347200001"/>
        <n v="14232.9323136"/>
        <n v="6579.6466176"/>
        <n v="9719.8789632"/>
        <n v="3847.9237405000003"/>
        <n v="4546.3396916"/>
        <n v="9003.4298648"/>
        <n v="4812.9341582"/>
        <n v="8886.6745681"/>
        <n v="4854.866044"/>
        <n v="10371.024855799998"/>
        <n v="5777.5598797"/>
        <n v="11877.667972199999"/>
        <n v="4341.983913"/>
        <n v="5268.6186443999995"/>
        <n v="11956.021002"/>
        <n v="8182.2402342"/>
        <n v="7377.062277599999"/>
        <n v="5694.6752172"/>
        <n v="5570.5364316"/>
        <n v="7835.877696599999"/>
        <n v="11877.4764"/>
        <n v="7796.988539999999"/>
        <n v="5747.165999999999"/>
        <n v="10923.446844"/>
        <n v="8588.181725999999"/>
        <n v="2357.1043488"/>
        <n v="9905.240600999998"/>
        <n v="9023.433764399999"/>
        <n v="4208.0749452"/>
        <n v="8812.3212"/>
        <n v="3832.2102887999995"/>
        <n v="8084.5384122"/>
        <n v="7260.2032356"/>
        <n v="4637.1966732"/>
        <n v="8506.9551132"/>
        <n v="7759.4403888"/>
        <n v="4485.4714908"/>
        <n v="6044.294482199999"/>
        <n v="12453.5340054"/>
        <n v="7910.016137999999"/>
        <n v="4330.8727254"/>
        <n v="7153.4975202"/>
        <n v="6801.5793888"/>
        <n v="4553.0964773999995"/>
        <n v="6226.288072199999"/>
        <n v="7028.0177292"/>
        <n v="6767.0963928"/>
        <n v="4597.7328"/>
        <n v="3326.9798999999994"/>
        <n v="2359.7999999999997"/>
        <n v="11348.6316"/>
        <n v="8897.8079"/>
        <n v="5326.4087"/>
        <n v="9593.88"/>
        <n v="5982.75"/>
        <n v="7199.7991999999995"/>
        <n v="2499.882"/>
        <n v="7199.23"/>
        <n v="5279.8872"/>
        <n v="7679.925"/>
        <n v="5999.8785"/>
        <n v="12999.987000000003"/>
        <n v="6393.54"/>
        <n v="11407.5"/>
        <n v="10775.5245"/>
        <n v="7559.8116"/>
        <n v="2192.1057"/>
        <n v="2353.644"/>
        <n v="2610.8865"/>
        <n v="2035.7622000000001"/>
        <n v="3215.781"/>
        <n v="2694.4500000000003"/>
        <n v="2524.05"/>
        <n v="2236.5"/>
        <n v="2225.85"/>
        <n v="2864.85"/>
        <n v="3738.15"/>
        <n v="3514.5"/>
        <n v="3003.3"/>
        <n v="2609.25"/>
        <n v="6110.35906824"/>
        <n v="14377.145279400002"/>
        <n v="12922.36217064"/>
        <n v="310.12743456"/>
        <n v="4504.369548600001"/>
        <n v="3543.1287937200004"/>
        <n v="6557.61374532"/>
        <n v="15519.679435080003"/>
        <n v="9205.84745424"/>
        <n v="4957.603050600001"/>
        <n v="13735.48235976"/>
        <n v="938.0969164800001"/>
        <n v="12540.681702360002"/>
        <n v="1713.22263756"/>
        <n v="4454.2245654"/>
        <n v="8783.279538120001"/>
        <n v="924.2106134400001"/>
        <n v="2938.4960155200006"/>
        <n v="5131.56756924"/>
        <n v="6669.282765600001"/>
        <n v="6268.50863064"/>
        <n v="2128.84740216"/>
        <n v="5361.84876132"/>
        <n v="10550.11873464"/>
        <n v="3828.3766020000003"/>
        <n v="5449.79534724"/>
        <n v="1620.84014928"/>
        <n v="10503.831057840001"/>
        <n v="8494.36728876"/>
        <n v="12708.667396080002"/>
        <n v="12668.3585442"/>
        <n v="10676.445519240002"/>
        <n v="2064.04465464"/>
        <n v="14657.957185320001"/>
        <n v="9811.0588284"/>
        <n v="10186.1818758"/>
        <n v="6802.166971080001"/>
        <n v="11343.75952644"/>
        <n v="6046.327782"/>
        <n v="526.7151889200001"/>
        <n v="6571.500048360001"/>
        <n v="7822.617379200001"/>
        <n v="15467.412933360001"/>
        <n v="15720.83796384"/>
        <n v="7622.808907680001"/>
        <n v="10081.45600704"/>
        <n v="681.7789062"/>
        <n v="13243.48292844"/>
        <n v="8511.53230224"/>
        <n v="14387.94573732"/>
        <n v="9275.278969440002"/>
        <n v="10059.855091200001"/>
        <n v="3227.6011302"/>
        <n v="10746.68978284"/>
        <n v="6640.2848028"/>
        <n v="3425.27538584"/>
        <n v="971.6542000000001"/>
        <n v="4469.6093200000005"/>
        <n v="18770.80449728"/>
        <n v="4508.475488"/>
        <n v="15071.52262704"/>
        <n v="12048.51208"/>
        <n v="13100.03625524"/>
        <n v="5237.159387199999"/>
        <n v="7571.1492272"/>
        <n v="15279.003573599999"/>
        <n v="9236.911892"/>
        <n v="14672.1662152"/>
        <n v="13850.0249405"/>
        <n v="6693.9062281"/>
        <n v="4617.1237924"/>
        <n v="2520.9141986"/>
        <n v="5771.212392400001"/>
        <n v="15244.1639693"/>
        <n v="5398.2494265"/>
        <n v="6887.6007647999995"/>
        <n v="4680.0216211"/>
        <n v="8367.527046199999"/>
        <n v="7309.4201481"/>
        <n v="5385.939148099999"/>
        <n v="4834.2847973"/>
        <n v="6881.2532775"/>
        <n v="5675.615386699999"/>
        <n v="4988.7316602"/>
        <n v="7255.6055028"/>
        <n v="4597.924372199999"/>
        <n v="1533.1523166"/>
        <n v="7662.888"/>
        <n v="5364.0216"/>
        <n v="3831.8271444"/>
        <n v="6705.410144399999"/>
        <n v="8340.478871399999"/>
        <n v="6705.601716599999"/>
        <n v="6650.6204952"/>
        <n v="13985.153744399999"/>
        <n v="6975.526946399999"/>
        <n v="7622.657837999999"/>
        <n v="8486.64846"/>
        <n v="4920.531957"/>
        <n v="5999.7916"/>
        <n v="9119.973"/>
        <n v="8399.8251"/>
        <n v="4799.8398"/>
        <n v="7299.911300000001"/>
        <n v="1815.9714999999999"/>
        <n v="14385.15"/>
        <n v="6520.535400000001"/>
        <n v="7199.888"/>
        <n v="8274.3488"/>
        <n v="2481.4500000000003"/>
        <n v="2460.15"/>
        <n v="4323.900000000001"/>
        <n v="2928.75"/>
        <n v="3205.65"/>
        <n v="2098.05"/>
        <n v="3056.55"/>
        <n v="2332.1655"/>
        <n v="2931.7653000000005"/>
        <n v="2011.3866"/>
        <n v="7398.76445"/>
        <n v="6341.798099999999"/>
        <n v="403.56897"/>
        <n v="6533.9738"/>
        <n v="5995.881839999999"/>
        <n v="5957.4466999999995"/>
        <n v="9685.655279999999"/>
        <n v="4862.045209999999"/>
        <n v="6764.584639999999"/>
        <n v="4381.60596"/>
        <n v="8936.170049999999"/>
        <n v="10300.61752"/>
        <n v="5784.4885699999995"/>
        <n v="9089.910609999999"/>
        <n v="15719.972259999999"/>
        <n v="9493.47958"/>
        <n v="3805.0788599999996"/>
        <n v="7148.93604"/>
        <n v="384.35139999999996"/>
        <n v="4227.8654"/>
        <n v="13029.512459999998"/>
        <n v="2325.32597"/>
        <n v="7802.333419999999"/>
        <n v="2940.2882099999997"/>
        <n v="6015.09941"/>
        <n v="5073.43848"/>
        <n v="269.04598"/>
        <n v="4304.73568"/>
        <n v="17295.813"/>
        <n v="4727.52222"/>
        <n v="38.43514"/>
        <n v="14893.61675"/>
        <n v="3785.86129"/>
        <n v="8129.032109999999"/>
        <n v="11857.240689999999"/>
        <n v="8974.605189999998"/>
        <n v="10761.839199999999"/>
        <n v="18890.87131"/>
        <n v="11146.1906"/>
        <n v="15181.880299999999"/>
        <n v="5899.793989999999"/>
        <n v="5919.01156"/>
        <n v="6514.756229999999"/>
        <n v="980.0960699999999"/>
        <n v="10954.014899999998"/>
        <n v="9704.87285"/>
        <n v="5477.007449999999"/>
        <n v="5822.923709999999"/>
        <n v="9474.262009999999"/>
        <n v="5861.35885"/>
        <n v="7879.203699999999"/>
        <n v="6649.279219999999"/>
        <n v="1691.1461599999998"/>
        <n v="5169.52633"/>
        <n v="6860.672489999999"/>
        <n v="7629.375289999999"/>
        <n v="5441.26352"/>
        <n v="17936.736532000003"/>
        <n v="14030.686648"/>
        <n v="13525.426464"/>
        <n v="8744.8878"/>
        <n v="3828.317548"/>
        <n v="14186.15132"/>
        <n v="13428.261044"/>
        <n v="5052.60184"/>
        <n v="10357.833772"/>
        <n v="19122.154656000002"/>
        <n v="12087.378248"/>
        <n v="13117.3317"/>
        <n v="10008.038260000001"/>
        <n v="10105.20368"/>
        <n v="8161.895280000001"/>
        <n v="11659.850400000001"/>
        <n v="14671.978420000001"/>
        <n v="7590.37032"/>
        <n v="6385.95692"/>
        <n v="8136.32463"/>
        <n v="8944.18665"/>
        <n v="12117.9303"/>
        <n v="15407.08281"/>
        <n v="5231.86832"/>
        <n v="5116.45946"/>
        <n v="8655.664499999999"/>
        <n v="14618.4556"/>
        <n v="12791.14865"/>
        <n v="6943.76641"/>
        <n v="6135.90439"/>
        <n v="10252.15373"/>
        <n v="7433.001359999999"/>
        <n v="7567.1019"/>
        <n v="7222.27194"/>
        <n v="14559.4872"/>
        <n v="4540.26114"/>
        <n v="5057.50608"/>
        <n v="2490.4386"/>
        <n v="11513.48922"/>
        <n v="1264.37652"/>
        <n v="8639.906219999999"/>
        <n v="6743.341439999999"/>
        <n v="9023.05062"/>
        <n v="8256.76182"/>
        <n v="6800.813099999999"/>
        <n v="5992.799999999999"/>
        <n v="9590.31"/>
        <n v="7199.962"/>
        <n v="4995.900000000001"/>
        <n v="2739.0"/>
        <n v="3598.71"/>
        <n v="9849.29"/>
        <n v="11995.199999999999"/>
        <n v="15005.25"/>
        <n v="4633.2"/>
        <n v="7202.25"/>
        <n v="2022.3756"/>
        <n v="1956.4416"/>
        <n v="1879.2189"/>
        <n v="16027.453379999999"/>
        <n v="14278.654509999998"/>
        <n v="14317.089649999998"/>
        <n v="11242.27845"/>
        <n v="14509.26535"/>
        <n v="13317.77601"/>
        <n v="10781.05677"/>
        <n v="7052.84819"/>
        <n v="1806.45158"/>
        <n v="16527.1102"/>
        <n v="14105.69638"/>
        <n v="11338.3663"/>
        <n v="10377.487799999999"/>
        <n v="9954.70126"/>
        <n v="8455.7308"/>
        <n v="16546.32777"/>
        <n v="4323.95325"/>
        <n v="4054.9072699999997"/>
        <n v="11069.320319999999"/>
        <n v="11050.10275"/>
        <n v="5188.7438999999995"/>
        <n v="13067.9476"/>
        <n v="9570.349859999998"/>
        <n v="6649.279219999965"/>
        <n v="10550.445929999945"/>
        <n v="2882.635499999985"/>
        <n v="8455.730799999956"/>
        <n v="14048.043669999926"/>
        <n v="9608.784999999949"/>
        <n v="7148.936039999962"/>
        <n v="14643.788339999923"/>
        <n v="13932.738249999928"/>
        <n v="6803.019779999964"/>
        <n v="15143.445159999921"/>
        <n v="3247.769329999983"/>
        <n v="6412.91772"/>
        <n v="4586.207824"/>
        <n v="8842.05322"/>
        <n v="8025.863692000001"/>
        <n v="16906.78308"/>
        <n v="12689.803852000001"/>
        <n v="8064.72986"/>
        <n v="19394.217832000002"/>
        <n v="9872.006672000001"/>
        <n v="6801.5794000000005"/>
        <n v="10124.636764"/>
        <n v="9327.88032"/>
        <n v="5884.008"/>
        <n v="6903.90272"/>
        <n v="8061.09096"/>
        <n v="7943.4108"/>
        <n v="4785.65984"/>
        <n v="13748.96536"/>
        <n v="5770.443"/>
        <n v="8751.83855"/>
        <n v="12425.687259999999"/>
        <n v="14426.1075"/>
        <n v="7309.2278"/>
        <n v="4023.0161999999996"/>
        <n v="6705.026999999999"/>
        <n v="6341.03982"/>
        <n v="9406.19502"/>
        <n v="8754.84954"/>
        <n v="7605.41634"/>
        <n v="8084.346839999999"/>
        <n v="8333.3907"/>
        <n v="5095.820519999999"/>
        <n v="3591.18"/>
        <n v="6003.0"/>
        <n v="7195.65"/>
        <n v="8056.9"/>
        <n v="9610.199999999999"/>
        <n v="2005.6923000000002"/>
        <n v="2607.39"/>
        <n v="2125.6722"/>
        <n v="6322.580529999999"/>
        <n v="16334.9345"/>
        <n v="5400.13717"/>
        <n v="6245.710249999999"/>
        <n v="12491.420499999998"/>
        <n v="13048.730029999999"/>
        <n v="10934.79733"/>
        <n v="12587.508349999998"/>
        <n v="6553.19137"/>
        <n v="6706.93193"/>
        <n v="192.17569999999998"/>
        <n v="4573.78166"/>
        <n v="2152.36784"/>
        <n v="6803.01978"/>
        <n v="3074.8111999999996"/>
        <n v="4496.91138"/>
        <n v="3266.9869"/>
        <n v="6361.01567"/>
        <n v="2978.7233499999998"/>
        <n v="5592.31287"/>
        <n v="6591.626509999999"/>
        <n v="15489.36142"/>
        <n v="14605.3532"/>
        <n v="4189.430259999978"/>
        <n v="76.8702799999996"/>
        <n v="4016.4721299999787"/>
        <n v="6341.798099999966"/>
        <n v="4900.480349999974"/>
        <n v="4708.3046499999755"/>
        <n v="14374.742359999924"/>
        <n v="6245.710249999967"/>
        <n v="10512.010789999944"/>
        <n v="14221.001799999925"/>
        <n v="5169.526329999972"/>
        <n v="7168.153609999962"/>
        <n v="16518.1214"/>
        <n v="16110.026636"/>
        <n v="8220.194532"/>
        <n v="7093.07566"/>
        <n v="9910.87284"/>
        <n v="5169.200344"/>
        <n v="9697.108916000001"/>
        <n v="9969.172092"/>
        <n v="10474.432276000001"/>
        <n v="10882.52704"/>
        <n v="13292.229456000001"/>
        <n v="12340.00834"/>
        <n v="10999.125544"/>
        <n v="10591.030780000001"/>
        <n v="15313.270192"/>
        <n v="13700.32422"/>
        <n v="3824.6052"/>
        <n v="8139.5444"/>
        <n v="13925.4856"/>
        <n v="7845.344"/>
        <n v="6886.0619799999995"/>
        <n v="8848.0126"/>
        <n v="9098.065129999999"/>
        <n v="6417.668699999999"/>
        <n v="11092.03038"/>
        <n v="4291.21728"/>
        <n v="7911.93186"/>
        <n v="6858.28476"/>
        <n v="6896.5992"/>
        <n v="7873.61742"/>
        <n v="7682.04522"/>
        <n v="3850.6012199999996"/>
        <n v="7279.7436"/>
        <n v="6513.4547999999995"/>
        <n v="6264.41094"/>
        <n v="7950.2463"/>
        <n v="8735.69232"/>
        <n v="4942.56276"/>
        <n v="15325.776"/>
        <n v="7553.28"/>
        <n v="2390.85"/>
        <n v="4801.5"/>
        <n v="2407.59"/>
        <n v="2067.93"/>
        <n v="10569.663499999999"/>
        <n v="595.7446699999999"/>
        <n v="518.87439"/>
        <n v="1998.62728"/>
        <n v="5515.44259"/>
        <n v="884.0082199999999"/>
        <n v="15950.583099999998"/>
        <n v="12452.985359999999"/>
        <n v="6975.97791"/>
        <n v="6303.3629599999995"/>
        <n v="326.69869"/>
        <n v="2690.4597999999996"/>
        <n v="3094.02877"/>
        <n v="1825.66915"/>
        <n v="4708.30465"/>
        <n v="9282.086309999999"/>
        <n v="11818.80555"/>
        <n v="2248.45569"/>
        <n v="14297.87208"/>
        <n v="6034.31698"/>
        <n v="6168.839969999999"/>
        <n v="1133.83663"/>
        <n v="6668.496789999999"/>
        <n v="884.0082199999954"/>
        <n v="6591.6265099999655"/>
        <n v="5380.919599999972"/>
        <n v="13336.99357999993"/>
        <n v="5957.446699999969"/>
        <n v="1575.8407399999917"/>
        <n v="2767.3300799999997"/>
        <n v="10415.922939999999"/>
        <n v="6437.88595"/>
        <n v="5457.789879999999"/>
        <n v="7687.027999999959"/>
        <n v="6399.450809999967"/>
        <n v="10838.709479999943"/>
        <n v="6303.362959999967"/>
        <n v="5438.572309999971"/>
        <n v="12183.939379999936"/>
        <n v="12933.424609999933"/>
        <n v="6418.668379999966"/>
        <n v="7648.59285999996"/>
        <n v="10857.927049999944"/>
        <n v="14297.872079999925"/>
        <n v="8801.647059999954"/>
        <n v="8090.596969999958"/>
        <n v="15013.8735"/>
        <n v="15517.56474"/>
        <n v="13483.42704"/>
        <n v="503.69124"/>
        <n v="5036.9124"/>
        <n v="15498.192000000001"/>
        <n v="2925.28374"/>
        <n v="3080.26566"/>
        <n v="8872.71492"/>
        <n v="2789.67456"/>
        <n v="3467.72046"/>
        <n v="6838.57722"/>
        <n v="3254.62032"/>
        <n v="8543.37834"/>
        <n v="10422.53412"/>
        <n v="5947.4311800000005"/>
        <n v="13650.89856"/>
        <n v="5295.6072"/>
        <n v="5491.7408"/>
        <n v="10198.9472"/>
        <n v="5481.9208499999995"/>
        <n v="6982.23603"/>
        <n v="6347.4873"/>
        <n v="14291.463829999999"/>
        <n v="5674.26895"/>
        <n v="7636.21957"/>
        <n v="4424.0063"/>
        <n v="11540.886"/>
        <n v="2385.11644"/>
        <n v="13752.889149999999"/>
        <n v="10579.1455"/>
        <n v="13695.18472"/>
        <n v="8578.72526"/>
        <n v="7831.8544"/>
        <n v="4248.781012"/>
        <n v="5971.78898"/>
        <n v="8967.473288000001"/>
        <n v="10964.596160000001"/>
        <n v="7009.509688"/>
        <n v="7459.841316"/>
        <n v="4894.909000000001"/>
        <n v="4522.895916"/>
        <n v="8458.402752"/>
        <n v="7773.115492"/>
        <n v="5462.718444"/>
        <n v="8712.93802"/>
        <n v="8282.186028"/>
        <n v="5499.7439"/>
        <n v="13098.5602"/>
        <n v="6174.9411"/>
        <n v="6073.55"/>
        <n v="9599.814"/>
        <n v="9839.8332"/>
        <n v="7199.7552000000005"/>
        <n v="7199.7465"/>
        <n v="7559.7978"/>
        <n v="2387.61"/>
        <n v="1898.1000000000001"/>
        <n v="2047.95"/>
        <n v="3120.4500000000003"/>
        <n v="2513.4"/>
        <n v="2726.4"/>
        <n v="2662.5"/>
        <n v="3652.9500000000003"/>
        <n v="3471.1545"/>
        <n v="3125.136"/>
        <n v="2856.33"/>
        <n v="3088.5"/>
        <n v="2279.1"/>
        <n v="2651.85"/>
        <n v="2364.3"/>
        <n v="3706.2000000000003"/>
        <n v="2907.4500000000003"/>
        <n v="3173.7000000000003"/>
        <n v="2939.4"/>
        <n v="4692.354066899999"/>
        <n v="7115.497468199999"/>
        <n v="9409.4987991"/>
        <n v="4265.916188599999"/>
        <n v="2147.3712717999997"/>
        <n v="4430.0342364"/>
        <n v="6257.4329677"/>
        <n v="12413.7815172"/>
        <n v="3750.5009611999994"/>
        <n v="9325.710193899999"/>
        <n v="5767.000581299999"/>
        <n v="3625.5867562"/>
        <n v="11993.685437"/>
        <n v="3111.324583"/>
        <n v="10651.722523899998"/>
        <n v="519.0665657"/>
        <n v="5563.6786907"/>
        <n v="5338.256594599999"/>
        <n v="5486.6162349999995"/>
        <n v="2192.9169127"/>
        <n v="1357.1447934"/>
        <n v="599.0116568999999"/>
        <n v="6470.9401704"/>
        <n v="16338.5858383"/>
        <n v="1133.0679272"/>
        <n v="11367.000479299999"/>
        <n v="17836.403244099998"/>
        <n v="7706.245569999999"/>
        <n v="1345.6142513999998"/>
        <n v="5962.0589168"/>
        <n v="12497.5701224"/>
        <n v="16441.207662099998"/>
        <n v="13490.541964299999"/>
        <n v="11703.884481399999"/>
        <n v="12268.496688"/>
        <n v="8033.905138499999"/>
        <n v="6191.3245269"/>
        <n v="13880.082108199998"/>
        <n v="8936.362225699999"/>
        <n v="5123.7885134"/>
        <n v="13841.839143899999"/>
        <n v="11362.772613899999"/>
        <n v="5267.7281127"/>
        <n v="4309.155721099999"/>
        <n v="8942.896199499999"/>
        <n v="13260.1233"/>
        <n v="9824.790486799999"/>
        <n v="6846.643663899999"/>
        <n v="7110.500899999999"/>
        <n v="14416.252311199998"/>
        <n v="12683.788375699998"/>
        <n v="10062.0074286"/>
        <n v="12398.9410548"/>
        <n v="11722.444974"/>
        <n v="6685.3388466"/>
        <n v="8233.6082274"/>
        <n v="8234.1894096"/>
        <n v="9202.8264096"/>
        <n v="10812.1199214"/>
        <n v="5551.258647000001"/>
        <n v="11509.7322888"/>
        <n v="840.5831886"/>
        <n v="6087.6898176"/>
        <n v="12858.656175"/>
        <n v="2906.1047274"/>
        <n v="15031.308966"/>
        <n v="3875.3229096"/>
        <n v="1188.7113264"/>
        <n v="4843.185"/>
        <n v="8717.733"/>
        <n v="11424.6859602"/>
        <n v="3659.5619352"/>
        <n v="5289.0382008"/>
        <n v="5678.9116704"/>
        <n v="5766.9860952"/>
        <n v="5508.3296016"/>
        <n v="10145.0603808"/>
        <n v="6737.953943"/>
        <n v="2164.3008212"/>
        <n v="389.31255439999995"/>
        <n v="2885.6061962000003"/>
        <n v="3330.1226552999997"/>
        <n v="6067.8131625999995"/>
        <n v="7694.6933924"/>
        <n v="8863.0157518"/>
        <n v="15588.5253401"/>
        <n v="6482.341829800001"/>
        <n v="3868.3142986000003"/>
        <n v="6542.7662"/>
        <n v="4468.1320117"/>
        <n v="11033.9903277"/>
        <n v="9219.7197473"/>
        <n v="8774.8116457"/>
        <n v="5197.0731401"/>
        <n v="7697.564434299999"/>
        <n v="8409.37891"/>
        <n v="7312.8882686"/>
        <n v="7255.5428472"/>
        <n v="8179.4199215"/>
        <n v="4308.4115427"/>
        <n v="4753.7045129"/>
        <n v="12219.57805"/>
        <n v="5039.807"/>
        <n v="7199.808"/>
        <n v="7199.749799999999"/>
        <n v="5035.9888"/>
        <n v="7199.8058"/>
        <n v="6592.548900000001"/>
        <n v="12713.03"/>
        <n v="5390.0"/>
        <n v="13199.911999999998"/>
        <n v="9599.7975"/>
        <n v="14207.1002"/>
        <n v="19697.4668"/>
        <n v="9999.9552"/>
        <n v="2488.7088"/>
        <n v="2048.8491"/>
        <n v="3515.4809999999998"/>
        <n v="3131.1"/>
        <n v="5527.35"/>
        <n v="2311.05"/>
        <n v="1128.9"/>
        <n v="2619.9"/>
        <n v="2545.35"/>
        <n v="3248.25"/>
        <n v="7284.2277328"/>
        <n v="9630.116502699999"/>
        <n v="6986.163222099999"/>
        <n v="6476.7054413999995"/>
        <n v="7401.0705584"/>
        <n v="12886.533739199998"/>
        <n v="3586.5750891"/>
        <n v="11724.2551056"/>
        <n v="2243.6512974999996"/>
        <n v="9494.6326342"/>
        <n v="4627.590856"/>
        <n v="4901.2490528"/>
        <n v="8857.5701887"/>
        <n v="5934.385616"/>
        <n v="3122.4707735999996"/>
        <n v="3403.6238227"/>
        <n v="5623.2531577"/>
        <n v="2080.1097768"/>
        <n v="6059.8763481"/>
        <n v="1152.4776728999998"/>
        <n v="9447.9339391"/>
        <n v="10284.859112599997"/>
        <n v="1870.4460880999998"/>
        <n v="6299.519445999999"/>
        <n v="286.5339687"/>
        <n v="16012.2714997"/>
        <n v="1175.7309326"/>
        <n v="6918.325199999999"/>
        <n v="6084.6670134"/>
        <n v="6263.966941499999"/>
        <n v="865.1750014"/>
        <n v="15955.387492499998"/>
        <n v="11563.0196933"/>
        <n v="9997.1720897"/>
        <n v="14691.447913599999"/>
        <n v="16374.138342799997"/>
        <n v="13690.789043699999"/>
        <n v="2968.9223893"/>
        <n v="4420.0410999999995"/>
        <n v="14221.386151399998"/>
        <n v="8305.4494026"/>
        <n v="12685.517957"/>
        <n v="5791.7912466"/>
        <n v="2479.2587056999996"/>
        <n v="6634.6738668"/>
        <n v="625.7240792"/>
        <n v="14499.8487407"/>
        <n v="3864.0767998999995"/>
        <n v="11900.672398199998"/>
        <n v="8597.5564666"/>
        <n v="9567.4672245"/>
        <n v="7519.0664381999995"/>
        <n v="5431.0774577"/>
        <n v="7165.463150199999"/>
        <n v="5249.8557726"/>
        <n v="12340.43538"/>
        <n v="9298.9152"/>
        <n v="16951.7286822"/>
        <n v="1780.9359882"/>
        <n v="8816.340246599999"/>
        <n v="6069.0919871999995"/>
        <n v="6005.5494"/>
        <n v="12786.0084"/>
        <n v="12400.6846014"/>
        <n v="10461.2796"/>
        <n v="17423.842356"/>
        <n v="9202.4389548"/>
        <n v="14142.1002"/>
        <n v="6163.8180408"/>
        <n v="9940.68"/>
        <n v="9620.590104"/>
        <n v="6629.8371192"/>
        <n v="8251.3608408"/>
        <n v="8229.888972"/>
        <n v="8154.4053514"/>
        <n v="229.66363139999999"/>
        <n v="1872.3164054000001"/>
        <n v="7502.7299886"/>
        <n v="8175.1789462"/>
        <n v="5238.215807299999"/>
        <n v="6675.6331586"/>
        <n v="1124.6593407"/>
        <n v="4337.8343512"/>
        <n v="11785.0614006"/>
        <n v="11452.1500616"/>
        <n v="6679.9718559"/>
        <n v="8880.842945"/>
        <n v="5100.471121500001"/>
        <n v="6782.731772100001"/>
        <n v="5310.4169428"/>
        <n v="7700.066080199999"/>
        <n v="7488.773218800001"/>
        <n v="4786.2"/>
        <n v="9989.8087"/>
        <n v="12241.3752"/>
        <n v="7199.8688999999995"/>
        <n v="7199.550499999999"/>
        <n v="6799.967299999999"/>
        <n v="6199.932699999999"/>
        <n v="16883.0642"/>
        <n v="7737.0"/>
        <n v="3062.7608"/>
        <n v="16755.3688"/>
        <n v="10180.0"/>
        <n v="12100.1008"/>
        <n v="9899.7778"/>
        <n v="11277.2032"/>
        <n v="2572.1253"/>
        <n v="2146.3515"/>
        <n v="3227.7690000000002"/>
        <n v="2134.3635"/>
        <n v="8048.43"/>
        <n v="7775.82"/>
        <n v="6222.450000000001"/>
        <n v="10787.79"/>
        <n v="3693.6899999999996"/>
        <n v="8065.200000000001"/>
        <n v="6454.695"/>
        <n v="3142.2299999999996"/>
        <n v="10278.645"/>
        <n v="9856.08"/>
        <n v="2722.3950000000004"/>
        <n v="1266.525"/>
        <n v="2578.875"/>
        <n v="168.48000000000002"/>
        <n v="5718.57"/>
        <n v="3257.865"/>
        <n v="11029.005000000001"/>
        <n v="2677.1549999999997"/>
        <n v="4352.985"/>
        <n v="1843.335"/>
        <n v="11311.755000000001"/>
        <n v="830.5050000000001"/>
        <n v="13605.54"/>
        <n v="12544.349999999999"/>
        <n v="2490.54"/>
        <n v="1075.815"/>
        <n v="15967.185000000001"/>
        <n v="6442.799999999999"/>
        <n v="6379.424999999999"/>
        <n v="7264.334999999999"/>
        <n v="11146.98"/>
        <n v="11073.465"/>
        <n v="389.80499999999995"/>
        <n v="1412.3850000000002"/>
        <n v="1669.5900000000001"/>
        <n v="10286.25"/>
        <n v="13508.04"/>
        <n v="197.73000000000002"/>
        <n v="12341.16"/>
        <n v="14434.095000000001"/>
        <n v="2966.925"/>
        <n v="10223.265"/>
        <n v="9062.43"/>
        <n v="13458.705000000002"/>
        <n v="6454.5"/>
        <n v="3302.6647152"/>
        <n v="5603.565045"/>
        <n v="10078.2805302"/>
        <n v="15209.538174000001"/>
        <n v="14781.40062"/>
        <n v="4550.656626"/>
        <n v="10707.7008528"/>
        <n v="1173.4068618000001"/>
        <n v="8662.7144184"/>
        <n v="4763.9504934"/>
        <n v="8792.5117764"/>
        <n v="10055.808151800002"/>
        <n v="11236.3829274"/>
        <n v="3418.7074278"/>
        <n v="15323.2561578"/>
        <n v="13466.960211"/>
        <n v="13852.2840096"/>
        <n v="17644.691592"/>
        <n v="5812.2094548"/>
        <n v="9744.4509768"/>
        <n v="8612.2075248"/>
        <n v="8252.3549088"/>
        <n v="2005.035156"/>
        <n v="7697.6649648"/>
        <n v="6402.9908016"/>
        <n v="5766.7872816"/>
        <n v="7712.774798400001"/>
        <n v="6362.4328272"/>
        <n v="6930.1096949"/>
        <n v="2994.4752208"/>
        <n v="3487.6557491999997"/>
        <n v="1406.6416553"/>
        <n v="8098.0473581"/>
        <n v="2118.9066696"/>
        <n v="5284.5716994"/>
        <n v="6158.090034299999"/>
        <n v="8479.2325609"/>
        <n v="13951.48675"/>
        <n v="5388.3528343"/>
        <n v="7486.8488758"/>
        <n v="4477.7537267"/>
        <n v="8563.903652899999"/>
        <n v="6160.2068116"/>
        <n v="6985.9423928999995"/>
        <n v="8267.1699623"/>
        <n v="10823.274769200001"/>
        <n v="7698.9114744"/>
        <n v="8353.572963"/>
        <n v="5869.4385843"/>
        <n v="4180.6351675"/>
        <n v="7313.6580058"/>
        <n v="8469.4184116"/>
        <n v="7199.878500000001"/>
        <n v="7559.8227"/>
        <n v="3719.047"/>
        <n v="6275.0"/>
        <n v="8399.5677"/>
        <n v="2393.1"/>
        <n v="7199.879499999999"/>
        <n v="3599.75"/>
        <n v="4459.6304"/>
        <n v="3599.7682"/>
        <n v="4799.8332"/>
        <n v="7199.9303"/>
        <n v="4799.795"/>
        <n v="2320.0776"/>
        <n v="3293.9028000000003"/>
        <n v="1919.2788"/>
        <n v="3535.8"/>
        <n v="2950.05"/>
        <n v="2918.1"/>
        <n v="2832.9"/>
        <n v="2193.9"/>
        <n v="2428.2000000000003"/>
        <n v="2800.9500000000003"/>
        <n v="19207.5"/>
        <n v="7234.5"/>
        <n v="11992.5"/>
        <n v="6240.0"/>
        <n v="5577.0"/>
        <n v="6844.5"/>
        <n v="8989.5"/>
        <n v="1989.0"/>
        <n v="1365.0"/>
        <n v="3861.0"/>
        <n v="6513.0"/>
        <n v="3295.5"/>
        <n v="13650.0"/>
        <n v="6630.0"/>
        <n v="7039.5"/>
        <n v="4192.5"/>
        <n v="3763.5"/>
        <n v="7819.5"/>
        <n v="6259.5"/>
        <n v="14527.5"/>
        <n v="6181.5"/>
        <n v="11778.0"/>
        <n v="12207.0"/>
        <n v="14800.5"/>
        <n v="780.0"/>
        <n v="9496.5"/>
        <n v="11115.0"/>
        <n v="9945.0"/>
        <n v="4719.0"/>
        <n v="7800.0"/>
        <n v="5655.0"/>
        <n v="5460.0"/>
        <n v="9048.0"/>
        <n v="4563.0"/>
        <n v="8463.0"/>
        <n v="13182.0"/>
        <n v="15405.0"/>
        <n v="14625.0"/>
        <n v="14859.0"/>
        <n v="7020.0"/>
        <n v="6474.0"/>
        <n v="15892.5"/>
        <n v="13474.5"/>
        <n v="14761.5"/>
        <n v="7449.0"/>
        <n v="117.0"/>
        <n v="5499.0"/>
        <n v="6201.0"/>
        <n v="10998.0"/>
        <n v="18642.0"/>
        <n v="2125.5"/>
        <n v="2749.5"/>
        <n v="11154.0"/>
        <n v="5908.5"/>
        <n v="15112.5"/>
        <n v="12772.5"/>
        <n v="6961.5"/>
        <n v="5947.5"/>
        <n v="5093.4"/>
        <n v="8227.8"/>
        <n v="7444.2"/>
        <n v="9305.25"/>
        <n v="9912.539999999999"/>
        <n v="15476.1"/>
        <n v="3232.35"/>
        <n v="9383.61"/>
        <n v="6072.9"/>
        <n v="9128.94"/>
        <n v="1959.0"/>
        <n v="6660.6"/>
        <n v="4603.65"/>
        <n v="16416.42"/>
        <n v="11656.05"/>
        <n v="14712.09"/>
        <n v="7542.15"/>
        <n v="10676.55"/>
        <n v="5964.408"/>
        <n v="6083.69616"/>
        <n v="5367.9672"/>
        <n v="13439.79936"/>
        <n v="12326.4432"/>
        <n v="10139.4936"/>
        <n v="5765.5944"/>
        <n v="4058.54491"/>
        <n v="5039.520219999999"/>
        <n v="5385.7468"/>
        <n v="7943.97653"/>
        <n v="5866.61705"/>
        <n v="3964.14658"/>
        <n v="7870.56287"/>
        <n v="11719.24887"/>
        <n v="8370.89205"/>
        <n v="3463.8174"/>
        <n v="13085.5324"/>
        <n v="5599.83813"/>
        <n v="13739.80902"/>
        <n v="9333.06355"/>
        <n v="4618.4232"/>
        <n v="10795.56423"/>
        <n v="4233.5546"/>
        <n v="4541.44948"/>
        <n v="7235.52968"/>
        <n v="5965.4633"/>
        <n v="4810.8575"/>
        <n v="10122.04418"/>
        <n v="4579.93634"/>
        <n v="16068.26405"/>
        <n v="13225.140000000001"/>
        <n v="4808.15"/>
        <n v="10072.9"/>
        <n v="2792.9"/>
        <n v="5099.7988"/>
        <n v="7099.855999999999"/>
        <n v="11214.300000000001"/>
        <n v="9594.65"/>
        <n v="7373.08"/>
        <n v="3224.34"/>
        <n v="3396.6"/>
        <n v="2457.54"/>
        <n v="5058.75"/>
        <n v="2641.2000000000003"/>
        <n v="3418.65"/>
        <n v="13435.5"/>
        <n v="4875.0"/>
        <n v="5323.5"/>
        <n v="18057.0"/>
        <n v="18603.0"/>
        <n v="12987.0"/>
        <n v="9652.5"/>
        <n v="8833.5"/>
        <n v="13240.5"/>
        <n v="4134.0"/>
        <n v="4992.0"/>
        <n v="11524.5"/>
        <n v="5811.0"/>
        <n v="11427.0"/>
        <n v="2847.0"/>
        <n v="3900.0"/>
        <n v="12714.0"/>
        <n v="487.5"/>
        <n v="9438.0"/>
        <n v="429.0"/>
        <n v="5031.0"/>
        <n v="5265.0"/>
        <n v="15951.0"/>
        <n v="2593.5"/>
        <n v="17296.5"/>
        <n v="15600.0"/>
        <n v="4797.0"/>
        <n v="5889.0"/>
        <n v="11446.5"/>
        <n v="9730.5"/>
        <n v="10569.0"/>
        <n v="13494.0"/>
        <n v="14332.5"/>
        <n v="7761.0"/>
        <n v="6045.0"/>
        <n v="4953.0"/>
        <n v="9867.0"/>
        <n v="6532.5"/>
        <n v="6337.5"/>
        <n v="6688.5"/>
        <n v="6766.5"/>
        <n v="5713.5"/>
        <n v="9379.5"/>
        <n v="2671.5"/>
        <n v="5226.0"/>
        <n v="1911.0"/>
        <n v="6162.0"/>
        <n v="5869.5"/>
        <n v="5050.5"/>
        <n v="14098.5"/>
        <n v="13728.0"/>
        <n v="15210.0"/>
        <n v="5284.5"/>
        <n v="9457.5"/>
        <n v="292.5"/>
        <n v="5850.0"/>
        <n v="3568.5"/>
        <n v="9594.0"/>
        <n v="2008.5"/>
        <n v="2281.5"/>
        <n v="2457.0"/>
        <n v="2476.5"/>
        <n v="11310.0"/>
        <n v="6142.5"/>
        <n v="9769.5"/>
        <n v="6942.0"/>
        <n v="12460.5"/>
        <n v="11895.0"/>
        <n v="2632.5"/>
        <n v="5362.5"/>
        <n v="4426.5"/>
        <n v="6298.5"/>
        <n v="6649.5"/>
        <n v="9886.5"/>
        <n v="10764.0"/>
        <n v="14683.5"/>
        <n v="12616.5"/>
        <n v="1033.5"/>
        <n v="8658.78"/>
        <n v="1665.15"/>
        <n v="4721.19"/>
        <n v="16651.5"/>
        <n v="13027.35"/>
        <n v="8717.55"/>
        <n v="12870.63"/>
        <n v="7777.23"/>
        <n v="12537.6"/>
        <n v="11949.9"/>
        <n v="11440.56"/>
        <n v="14888.4"/>
        <n v="14359.47"/>
        <n v="3428.25"/>
        <n v="13125.3"/>
        <n v="6112.08"/>
        <n v="9109.35"/>
        <n v="17533.05"/>
        <n v="3134.4"/>
        <n v="5289.3"/>
        <n v="7894.7699999999995"/>
        <n v="10382.7"/>
        <n v="9622.57824"/>
        <n v="13698.25704"/>
        <n v="12246.91776"/>
        <n v="516.91536"/>
        <n v="9185.188320000001"/>
        <n v="7495.27272"/>
        <n v="7077.764160000001"/>
        <n v="15706.2744"/>
        <n v="6905.296789999999"/>
        <n v="6058.96515"/>
        <n v="9809.7531"/>
        <n v="9232.7088"/>
        <n v="7693.924"/>
        <n v="7116.8796999999995"/>
        <n v="6443.661349999999"/>
        <n v="9155.76956"/>
        <n v="15106.09255"/>
        <n v="9929.60988"/>
        <n v="5715.29871"/>
        <n v="7254.77311"/>
        <n v="10814.80766"/>
        <n v="8082.2406"/>
        <n v="7986.02345"/>
        <n v="4329.77175"/>
        <n v="8274.6749"/>
        <n v="4753.12721"/>
        <n v="7581.91142"/>
        <n v="7216.28625"/>
        <n v="7120.0691"/>
        <n v="8467.1092"/>
        <n v="6369.57533"/>
        <n v="7389.47712"/>
        <n v="5003.2918"/>
        <n v="3944.90315"/>
        <n v="5272.69982"/>
        <n v="7350.99026"/>
        <n v="8678.78693"/>
        <n v="4926.31808"/>
        <n v="14432.5725"/>
        <n v="7062.33881"/>
        <n v="6735.2005"/>
        <n v="2087.91"/>
        <n v="1828.17"/>
        <n v="3151.8450000000003"/>
        <n v="2420.9766"/>
        <n v="3280.2000000000003"/>
        <n v="5708.400000000001"/>
        <n v="2971.35"/>
        <n v="2204.55"/>
        <n v="2268.4500000000003"/>
        <n v="2982.0"/>
        <n v="2066.1"/>
        <n v="3439.9500000000003"/>
        <n v="2514.2400000000002"/>
        <n v="14094.0"/>
        <n v="4803.77"/>
        <n v="7190.79"/>
        <n v="6247.08"/>
        <n v="16806.72"/>
        <n v="5997.51"/>
        <n v="5992.0"/>
        <n v="6237.4"/>
        <n v="6005.5199999999995"/>
        <n v="3599.7000000000003"/>
        <n v="1999.47"/>
        <n v="14119.95"/>
        <n v="11975.04"/>
        <n v="5548.5"/>
        <n v="5138.0"/>
        <n v="3610.6"/>
        <n v="15055.52"/>
        <n v="7956.460000000001"/>
        <n v="19192.32"/>
        <n v="97.5"/>
        <n v="448.5"/>
        <n v="5538.0"/>
        <n v="390.0"/>
        <n v="14176.5"/>
        <n v="11076.0"/>
        <n v="5928.0"/>
        <n v="1599.0"/>
        <n v="12285.0"/>
        <n v="17550.0"/>
        <n v="13533.0"/>
        <n v="9691.5"/>
        <n v="721.5"/>
        <n v="624.0"/>
        <n v="2496.0"/>
        <n v="1287.0"/>
        <n v="877.5"/>
        <n v="13045.5"/>
        <n v="16341.0"/>
        <n v="4816.5"/>
        <n v="3100.5"/>
        <n v="7995.0"/>
        <n v="1092.0"/>
        <n v="6708.0"/>
        <n v="14001.0"/>
        <n v="15171.0"/>
        <n v="10978.5"/>
        <n v="6864.0"/>
        <n v="585.0"/>
        <n v="6552.0"/>
        <n v="2983.5"/>
        <n v="7390.5"/>
        <n v="15990.0"/>
        <n v="331.5"/>
        <n v="3159.0"/>
        <n v="12304.5"/>
        <n v="1345.5"/>
        <n v="8970.0"/>
        <n v="3802.5"/>
        <n v="3705.0"/>
        <n v="12421.5"/>
        <n v="8521.5"/>
        <n v="2788.5"/>
        <n v="12382.5"/>
        <n v="16731.0"/>
        <n v="15672.0"/>
        <n v="14496.6"/>
        <n v="14104.8"/>
        <n v="3330.3"/>
        <n v="9403.2"/>
        <n v="12929.4"/>
        <n v="979.5"/>
        <n v="4642.83"/>
        <n v="14516.19"/>
        <n v="4270.62"/>
        <n v="12145.8"/>
        <n v="14135.64696"/>
        <n v="636.20352"/>
        <n v="6143.34024"/>
        <n v="8608.62888"/>
        <n v="9244.832400000001"/>
        <n v="10040.086800000001"/>
        <n v="12942.765360000001"/>
        <n v="9557.06"/>
        <n v="5160.8124"/>
        <n v="4147.76404"/>
        <n v="14144.4488"/>
        <n v="9098.32112"/>
        <n v="2446.60736"/>
        <n v="8088.12032"/>
        <n v="4515.2128"/>
        <n v="8480.74752"/>
        <n v="8205.90848"/>
        <n v="7675.861760000001"/>
        <n v="5378.99264"/>
        <n v="5398.624"/>
        <n v="7872.17536"/>
        <n v="8834.112000000001"/>
        <n v="7754.3872"/>
        <n v="8637.7984"/>
        <n v="4554.47552"/>
        <n v="4220.7424"/>
        <n v="7165.446400000001"/>
        <n v="2846.5472"/>
        <n v="6870.976000000001"/>
        <n v="8520.01024"/>
        <n v="7479.54816"/>
        <n v="4907.84"/>
        <n v="10620.565760000001"/>
        <n v="7538.44224"/>
        <n v="5771.61984"/>
        <n v="9866.42"/>
        <n v="5498.14"/>
        <n v="6899.8007"/>
        <n v="5199.9504"/>
        <n v="14511.640000000001"/>
        <n v="5156.0"/>
        <n v="7507.200000000001"/>
        <n v="2070.0"/>
        <n v="10807.92"/>
        <n v="4810.8"/>
        <n v="5996.400000000001"/>
        <n v="4820.860000000001"/>
        <n v="11343.2"/>
        <n v="3016.26"/>
        <n v="12142.380000000001"/>
        <n v="12193.94"/>
        <n v="2180.9169"/>
        <n v="1629.4689"/>
        <n v="3451.5"/>
        <n v="10491.0"/>
        <n v="10822.5"/>
        <n v="9106.5"/>
        <n v="14781.0"/>
        <n v="17082.0"/>
        <n v="3627.0"/>
        <n v="5772.0"/>
        <n v="1423.5"/>
        <n v="4543.5"/>
        <n v="2086.5"/>
        <n v="2047.5"/>
        <n v="4485.0"/>
        <n v="6357.0"/>
        <n v="5187.0"/>
        <n v="5967.0"/>
        <n v="10023.0"/>
        <n v="6805.5"/>
        <n v="15249.0"/>
        <n v="6903.0"/>
        <n v="6727.5"/>
        <n v="12187.5"/>
        <n v="0.0"/>
        <n v="11719.5"/>
        <n v="5479.5"/>
        <n v="8307.0"/>
        <n v="7605.0"/>
        <n v="8931.0"/>
        <n v="7683.0"/>
        <n v="10452.0"/>
        <n v="6825.0"/>
        <n v="12928.5"/>
        <n v="5109.0"/>
        <n v="10471.5"/>
        <n v="13396.5"/>
        <n v="17023.5"/>
        <n v="10494.0"/>
        <n v="5445.0"/>
        <n v="9702.0"/>
        <n v="4494.6"/>
        <n v="6930.0"/>
        <n v="13741.2"/>
        <n v="13563.0"/>
        <n v="8751.6"/>
        <n v="6039.0"/>
        <n v="10652.4"/>
        <n v="6474.6"/>
        <n v="3900.6000000000004"/>
        <n v="5643.0"/>
        <n v="4197.6"/>
        <n v="14275.800000000001"/>
        <n v="10890.0"/>
        <n v="4811.400000000001"/>
        <n v="16533.0"/>
        <n v="14553.0"/>
        <n v="11800.800000000001"/>
        <n v="7009.2"/>
        <n v="9264.71376"/>
        <n v="7853.1372"/>
        <n v="6173.86076"/>
        <n v="9939.3424"/>
        <n v="5543.0948"/>
        <n v="3153.8298"/>
        <n v="6365.00196"/>
        <n v="6976.6538"/>
        <n v="4201.11104"/>
        <n v="4318.8992"/>
        <n v="8853.74336"/>
        <n v="4750.78912"/>
        <n v="7067.2896"/>
        <n v="6282.0352"/>
        <n v="13290.43072"/>
        <n v="9521.2096"/>
        <n v="8441.4848"/>
        <n v="8127.383040000001"/>
        <n v="5300.4672"/>
        <n v="3926.272"/>
        <n v="785.2544"/>
        <n v="4181.47968"/>
        <n v="8304.06528"/>
        <n v="7852.544"/>
        <n v="9815.68"/>
        <n v="10613.02"/>
        <n v="10943.09"/>
        <n v="3588.03"/>
        <n v="6804.52"/>
        <n v="2407.5"/>
        <n v="7195.75"/>
        <n v="7206.2"/>
        <n v="11997.800000000001"/>
        <n v="13740.74"/>
        <n v="11989.77"/>
        <n v="14282.12"/>
        <n v="13354.04"/>
        <n v="2167.83"/>
        <n v="2120.2776000000003"/>
        <n v="2790.3069"/>
        <n v="2172.6"/>
        <n v="2566.65"/>
        <n v="2044.8000000000002"/>
        <n v="6070.5"/>
        <n v="2130.0"/>
        <n v="1980.9"/>
        <n v="7304.115"/>
        <n v="1550.0549999999998"/>
        <n v="4006.8599999999997"/>
        <n v="15445.365000000002"/>
        <n v="4492.8"/>
        <n v="6659.055"/>
        <n v="11764.935000000001"/>
        <n v="11199.044999999998"/>
        <n v="2048.865"/>
        <n v="3705.9750000000004"/>
        <n v="4584.06"/>
        <n v="5481.84"/>
        <n v="3959.67"/>
        <n v="4339.92"/>
        <n v="3564.99"/>
        <n v="10729.29"/>
        <n v="16307.46"/>
        <n v="6584.76"/>
        <n v="11283.869999999999"/>
        <n v="145.86"/>
        <n v="70.59"/>
        <n v="15679.95"/>
        <n v="10010.325"/>
        <n v="9694.23"/>
        <n v="5432.115"/>
        <n v="8014.305"/>
        <n v="10817.43"/>
        <n v="792.2850000000001"/>
        <n v="7351.889999999999"/>
        <n v="18487.95"/>
        <n v="6544.395"/>
        <n v="6251.700000000001"/>
        <n v="13474.11"/>
        <n v="5120.504999999999"/>
        <n v="14830.14"/>
        <n v="12560.73"/>
        <n v="5278.455"/>
        <n v="7556.25"/>
        <n v="12714.195"/>
        <n v="16431.285"/>
        <n v="5681.6876999999995"/>
        <n v="3656.8653"/>
        <n v="5584.7172"/>
        <n v="6703.697999999999"/>
        <n v="6050.5674"/>
        <n v="2252.85"/>
        <n v="11269.3434"/>
        <n v="15889.057200000001"/>
        <n v="12860.2473"/>
        <n v="6249.4059"/>
        <n v="17213.1453"/>
        <n v="11558.1"/>
        <n v="6210.03"/>
        <n v="9353.528086"/>
        <n v="14634.492526500002"/>
        <n v="10120.016126500002"/>
        <n v="9101.3793792"/>
        <n v="5162.723812"/>
        <n v="3367.7168028"/>
        <n v="13379.884"/>
        <n v="8418.814154"/>
        <n v="4278.5046208"/>
        <n v="14718.4458236"/>
        <n v="7952.2713088"/>
        <n v="9069.688320000001"/>
        <n v="7461.4873088"/>
        <n v="4711.7227136"/>
        <n v="5109.06144"/>
        <n v="13408.4151936"/>
        <n v="12860.8965632"/>
        <n v="7853.3292544000005"/>
        <n v="7853.1329408"/>
        <n v="10642.7491968"/>
        <n v="4884.282368"/>
        <n v="7854.703449600001"/>
        <n v="6957.1576704"/>
        <n v="13815.7659136"/>
        <n v="7892.9846016"/>
        <n v="9990.0408"/>
        <n v="6372.5"/>
        <n v="7199.774299999999"/>
        <n v="9999.9124"/>
        <n v="6299.7759"/>
        <n v="5999.8554"/>
        <n v="11999.7808"/>
        <n v="6502.397999999999"/>
        <n v="7199.8509"/>
        <n v="13999.755"/>
        <n v="5192.0"/>
        <n v="15162.9324"/>
        <n v="15211.774500000001"/>
        <n v="12956.385000000002"/>
        <n v="4799.995199999999"/>
        <n v="5430.8148"/>
        <n v="2282.1156"/>
        <n v="2334.7629"/>
        <n v="2526.471"/>
        <n v="1384.5"/>
        <n v="2705.1"/>
        <n v="3578.4"/>
        <n v="7802.145"/>
        <n v="7220.07"/>
        <n v="18479.955"/>
        <n v="11503.439999999999"/>
        <n v="519.285"/>
        <n v="3601.0649999999996"/>
        <n v="1776.8400000000001"/>
        <n v="6051.825000000001"/>
        <n v="4567.875"/>
        <n v="12849.915"/>
        <n v="4043.13"/>
        <n v="13261.169999999998"/>
        <n v="9795.24"/>
        <n v="12285.779999999999"/>
        <n v="7976.280000000001"/>
        <n v="4233.645"/>
        <n v="6610.695"/>
        <n v="3922.425"/>
        <n v="1520.025"/>
        <n v="6018.285"/>
        <n v="4838.145"/>
        <n v="4819.815"/>
        <n v="13290.810000000001"/>
        <n v="2974.5299999999997"/>
        <n v="7800.780000000001"/>
        <n v="13885.169999999998"/>
        <n v="14043.509999999998"/>
        <n v="5458.635"/>
        <n v="10122.255000000001"/>
        <n v="7832.5650000000005"/>
        <n v="9874.41"/>
        <n v="11997.375"/>
        <n v="11814.465"/>
        <n v="4557.54"/>
        <n v="14393.925"/>
        <n v="5850.389999999999"/>
        <n v="12880.529999999999"/>
        <n v="16136.835"/>
        <n v="7291.049999999999"/>
        <n v="15816.060000000001"/>
        <n v="3634.995"/>
        <n v="0.195"/>
        <n v="6823.83"/>
        <n v="11880.765"/>
        <n v="13336.05"/>
        <n v="7766.459999999999"/>
        <n v="15465.645"/>
        <n v="12017.849999999999"/>
        <n v="5642.91"/>
        <n v="13650.195"/>
        <n v="4281.225"/>
        <n v="5445.959999999999"/>
        <n v="13630.695"/>
        <n v="11004.240000000002"/>
        <n v="14438.189999999999"/>
        <n v="7254.0"/>
        <n v="6992.895"/>
        <n v="10743.915"/>
        <n v="15477.8631"/>
        <n v="7072.5777"/>
        <n v="7443.220499999999"/>
        <n v="5668.7583"/>
        <n v="19414.6695"/>
        <n v="15711.3759"/>
        <n v="8423.7"/>
        <n v="12302.7159"/>
        <n v="8718.7254"/>
        <n v="8423.8959"/>
        <n v="424.7112"/>
        <n v="12302.52"/>
        <n v="6724.0716"/>
        <n v="9795.0"/>
        <n v="16459.9098"/>
        <n v="15084.691799999999"/>
        <n v="9246.48"/>
        <n v="15084.4959"/>
        <n v="8757.8896265"/>
        <n v="5642.317142"/>
        <n v="13096.8462975"/>
        <n v="9924.648268500001"/>
        <n v="12365.578956500001"/>
        <n v="9049.579287"/>
        <n v="6767.628220500001"/>
        <n v="6457.8965832"/>
        <n v="4471.9395152"/>
        <n v="12979.2520448"/>
        <n v="8245.1712"/>
        <n v="8670.386457600001"/>
        <n v="16882.9696"/>
        <n v="7728.081177600001"/>
        <n v="7449.3158656"/>
        <n v="9226.7392"/>
        <n v="7019.5853952"/>
        <n v="4946.7100928"/>
        <n v="7558.2699136"/>
        <n v="7619.912384"/>
        <n v="12666.7424128"/>
        <n v="5660.898969600001"/>
        <n v="14724.501568"/>
        <n v="7856.4702720000005"/>
        <n v="8694.9256576"/>
        <n v="7095.3624448"/>
        <n v="8349.021094400001"/>
        <n v="6893.3557504"/>
        <n v="13349.5211136"/>
        <n v="7852.9366272"/>
        <n v="5530.154112"/>
        <n v="7199.935000000001"/>
        <n v="3672.6188"/>
        <n v="8399.890800000001"/>
        <n v="3839.836"/>
        <n v="17279.8158"/>
        <n v="3597.3199999999997"/>
        <n v="1763.8344"/>
        <n v="2049.2487"/>
        <n v="3038.3586"/>
        <n v="3397.35"/>
        <n v="2055.4500000000003"/>
        <n v="2630.55"/>
        <n v="3839.64"/>
        <n v="4407.75"/>
        <n v="7836.0"/>
        <n v="12322.11"/>
        <n v="3741.69"/>
        <n v="2487.93"/>
        <n v="1723.92"/>
        <n v="11244.66"/>
        <n v="58.769999999999996"/>
        <n v="4348.98"/>
        <n v="11264.25"/>
        <n v="3545.79"/>
        <n v="2135.31"/>
        <n v="548.52"/>
        <n v="11362.2"/>
        <n v="1919.82"/>
        <n v="6405.93"/>
        <n v="6092.49"/>
        <n v="1821.87"/>
        <n v="2938.5"/>
        <n v="5132.58"/>
        <n v="4682.01"/>
        <n v="11832.36"/>
        <n v="13086.12"/>
        <n v="6758.55"/>
        <n v="4819.14"/>
        <n v="176.31"/>
        <n v="12694.32"/>
        <n v="4760.37"/>
        <n v="7757.64"/>
        <n v="4329.39"/>
        <n v="5367.66"/>
        <n v="16357.65"/>
        <n v="8776.32"/>
        <n v="5622.33"/>
        <n v="12126.21"/>
        <n v="8247.39"/>
        <n v="10323.93"/>
        <n v="9599.1"/>
        <n v="6954.45"/>
        <n v="1508.43"/>
        <n v="8129.85"/>
        <n v="9187.71"/>
        <n v="10559.01"/>
        <n v="6327.57"/>
        <n v="15182.25"/>
        <n v="11989.08"/>
        <n v="3349.89"/>
        <n v="4192.26"/>
        <n v="7052.4"/>
        <n v="16024.619999999999"/>
        <n v="6464.7"/>
        <n v="8090.67"/>
        <n v="17631.0"/>
        <n v="5583.15"/>
        <n v="11754.0"/>
        <n v="7111.17"/>
        <n v="10994.306750000002"/>
        <n v="7530.61365"/>
        <n v="7072.2244"/>
        <n v="12424.178"/>
        <n v="10589.22248"/>
        <n v="13131.40044"/>
        <n v="12997.6016"/>
        <n v="7656.2304"/>
        <n v="9246.370560000001"/>
        <n v="15155.40992"/>
        <n v="11778.816"/>
        <n v="5575.30624"/>
        <n v="10208.307200000001"/>
        <n v="8048.8576"/>
        <n v="7106.552320000001"/>
        <n v="11464.714240000001"/>
        <n v="7204.70912"/>
        <n v="7322.4972800000005"/>
        <n v="7734.755840000001"/>
        <n v="4534.844160000001"/>
        <n v="9030.4256"/>
        <n v="7715.12448"/>
        <n v="11091.7184"/>
        <n v="4024.4288"/>
        <n v="13832.82"/>
        <n v="8389.35"/>
        <n v="12000.3"/>
        <n v="7179.3"/>
        <n v="7197.12"/>
        <n v="2510.3999999999996"/>
        <n v="7187.6"/>
        <n v="7199.7783"/>
        <n v="4899.906"/>
        <n v="5852.06"/>
        <n v="10070.74"/>
        <n v="9604.98"/>
        <n v="6009.34"/>
        <n v="9980.1"/>
        <n v="11617.86"/>
        <n v="9612.21"/>
        <n v="3596.45"/>
        <n v="9990.199999999999"/>
        <n v="6353.099999999999"/>
        <n v="2560.1373"/>
        <n v="2147.2506"/>
        <n v="3386.7000000000003"/>
        <n v="1224.75"/>
        <n v="4547.55"/>
        <n v="4643.400000000001"/>
        <n v="2769.0"/>
        <n v="3450.6"/>
        <n v="6543.06"/>
        <n v="1430.07"/>
        <n v="1018.68"/>
        <n v="8697.96"/>
        <n v="15750.36"/>
        <n v="6680.19"/>
        <n v="5348.07"/>
        <n v="10088.85"/>
        <n v="13850.13"/>
        <n v="9697.05"/>
        <n v="6641.01"/>
        <n v="6190.44"/>
        <n v="7933.95"/>
        <n v="2605.47"/>
        <n v="14143.98"/>
        <n v="3173.58"/>
        <n v="1371.3"/>
        <n v="14006.85"/>
        <n v="4388.16"/>
        <n v="3271.53"/>
        <n v="6915.2699999999995"/>
        <n v="2154.9"/>
        <n v="8149.44"/>
        <n v="7013.22"/>
        <n v="4446.93"/>
        <n v="7816.41"/>
        <n v="959.91"/>
        <n v="14261.52"/>
        <n v="9990.9"/>
        <n v="2723.0099999999998"/>
        <n v="5759.46"/>
        <n v="1625.97"/>
        <n v="9951.72"/>
        <n v="14790.45"/>
        <n v="9089.76"/>
        <n v="8541.24"/>
        <n v="16553.55"/>
        <n v="13791.36"/>
        <n v="12792.27"/>
        <n v="8795.91"/>
        <n v="11636.46"/>
        <n v="5191.35"/>
        <n v="15730.77"/>
        <n v="14868.81"/>
        <n v="14555.37"/>
        <n v="10225.98"/>
        <n v="5034.63"/>
        <n v="8031.9"/>
        <n v="6347.16"/>
        <n v="18101.16"/>
        <n v="5602.74"/>
        <n v="8306.16"/>
        <n v="13223.25"/>
        <n v="10696.14"/>
        <n v="14692.5"/>
        <n v="15769.95"/>
        <n v="16248.223250000001"/>
        <n v="3794.4952500000004"/>
        <n v="4475.5585"/>
        <n v="15177.981000000002"/>
        <n v="16380.80084"/>
        <n v="5734.236"/>
        <n v="7263.3656"/>
        <n v="4778.53"/>
        <n v="9671.74472"/>
        <n v="7454.5068"/>
        <n v="2591.33952"/>
        <n v="14429.0496"/>
        <n v="7989.96352"/>
        <n v="6949.50144"/>
        <n v="6851.34464"/>
        <n v="4397.42464"/>
        <n v="7970.33216"/>
        <n v="7401.02272"/>
        <n v="8677.06112"/>
        <n v="18080.48256"/>
        <n v="2944.704"/>
        <n v="8461.11616"/>
        <n v="2504.7000000000003"/>
        <n v="9916.0"/>
        <n v="5995.07"/>
        <n v="5478.0"/>
        <n v="9596.16"/>
        <n v="8398.38"/>
        <n v="4985.75"/>
        <n v="8396.64"/>
        <n v="9589.38"/>
        <n v="9744.84"/>
        <n v="8393.28"/>
        <n v="4085.9100000000003"/>
        <n v="2267.73"/>
        <n v="2843.55"/>
        <n v="2673.15"/>
        <n v="2587.9500000000003"/>
        <n v="13321.2"/>
        <n v="7032.81"/>
        <n v="12184.98"/>
        <n v="13438.74"/>
        <n v="5387.25"/>
        <n v="11518.92"/>
        <n v="16592.73"/>
        <n v="3487.02"/>
        <n v="3780.87"/>
        <n v="1390.89"/>
        <n v="3820.05"/>
        <n v="9657.87"/>
        <n v="4055.13"/>
        <n v="15515.28"/>
        <n v="6033.72"/>
        <n v="15436.92"/>
        <n v="5974.95"/>
        <n v="16396.829999999998"/>
        <n v="6562.65"/>
        <n v="7228.71"/>
        <n v="11871.539999999999"/>
        <n v="6895.68"/>
        <n v="8854.68"/>
        <n v="6170.85"/>
        <n v="12909.81"/>
        <n v="12988.17"/>
        <n v="10265.16"/>
        <n v="6229.62"/>
        <n v="10813.68"/>
        <n v="14907.99"/>
        <n v="5935.7699999999995"/>
        <n v="11773.59"/>
        <n v="2958.09"/>
        <n v="15534.869999999999"/>
        <n v="16063.8"/>
        <n v="7992.72"/>
        <n v="3193.17"/>
        <n v="10245.57"/>
        <n v="4897.5"/>
        <n v="14751.27"/>
        <n v="3697.2005000000004"/>
        <n v="13329.38075"/>
        <n v="6771.7146"/>
        <n v="9671.098150000002"/>
        <n v="1945.8950000000002"/>
        <n v="5179.92652"/>
        <n v="5925.3772"/>
        <n v="7626.53388"/>
        <n v="7891.8067200000005"/>
        <n v="7931.06944"/>
        <n v="8147.0144"/>
        <n v="7008.39552"/>
        <n v="8932.2688"/>
        <n v="6203.50976"/>
        <n v="6812.0819200000005"/>
        <n v="17687.85536"/>
        <n v="8716.323840000001"/>
        <n v="7950.7008000000005"/>
        <n v="4829.31456"/>
        <n v="9266.00192"/>
        <n v="8500.37888"/>
        <n v="14723.52"/>
        <n v="7204.34"/>
        <n v="6002.1"/>
        <n v="4858.0"/>
        <n v="11162.74"/>
        <n v="12311.17"/>
        <n v="1745.6526000000001"/>
        <n v="2811.6"/>
        <n v="6836.91"/>
        <n v="18022.8"/>
        <n v="13360.38"/>
        <n v="1684.74"/>
        <n v="6856.5"/>
        <n v="1704.33"/>
        <n v="8600.01"/>
        <n v="4662.42"/>
        <n v="2703.42"/>
        <n v="4877.91"/>
        <n v="5543.97"/>
        <n v="8110.26"/>
        <n v="2997.27"/>
        <n v="11851.95"/>
        <n v="3937.59"/>
        <n v="7209.12"/>
        <n v="12948.99"/>
        <n v="10030.08"/>
        <n v="391.8"/>
        <n v="11068.35"/>
        <n v="6288.39"/>
        <n v="4936.68"/>
        <n v="7875.18"/>
        <n v="14437.83"/>
        <n v="13340.789999999999"/>
        <n v="3389.07"/>
        <n v="6738.96"/>
        <n v="10892.039999999999"/>
        <n v="9364.02"/>
        <n v="10421.88"/>
        <n v="12459.24"/>
        <n v="2781.78"/>
        <n v="16964.94"/>
        <n v="7502.97"/>
        <n v="3702.5099999999998"/>
        <n v="6974.04"/>
        <n v="7738.05"/>
        <n v="7463.79"/>
        <n v="9011.4"/>
        <n v="8521.65"/>
        <n v="3898.41"/>
        <n v="10417.1954"/>
        <n v="9537.94588"/>
        <n v="5351.9536"/>
        <n v="2790.66152"/>
        <n v="5944.49132"/>
        <n v="5504.86656"/>
        <n v="5868.03484"/>
        <n v="16743.96912"/>
        <n v="3956.62284"/>
        <n v="5123.78496"/>
        <n v="5005.9968"/>
        <n v="7616.967680000001"/>
        <n v="1276.0384000000001"/>
        <n v="4633.00096"/>
        <n v="7028.02688"/>
        <n v="8323.69664"/>
        <n v="7911.43808"/>
        <n v="7263.6032000000005"/>
        <n v="4417.0560000000005"/>
        <n v="7459.9168"/>
        <n v="8893.006080000001"/>
        <n v="9364.158720000001"/>
        <n v="10404.6208"/>
        <n v="5997.599999999999"/>
        <n v="5327.95"/>
        <n v="4993.01"/>
        <n v="6899.9098"/>
        <n v="5299.9965"/>
        <n v="9851.779999999999"/>
        <n v="4792.77"/>
        <n v="11799.46"/>
        <n v="17745.0"/>
        <n v="5290.38"/>
        <n v="1369.5"/>
        <n v="2397.54"/>
        <n v="11012.33"/>
        <n v="599.4"/>
        <n v="2049.8481"/>
        <n v="3226.9500000000003"/>
        <n v="2353.65"/>
        <n v="19208.94884622"/>
        <n v="13477.92"/>
        <n v="9520.74"/>
        <n v="15887.49"/>
        <n v="16005.03"/>
        <n v="5700.69"/>
        <n v="1038.27"/>
        <n v="2899.32"/>
        <n v="4133.49"/>
        <n v="4525.29"/>
        <n v="4368.57"/>
        <n v="6386.34"/>
        <n v="5681.1"/>
        <n v="2566.29"/>
        <n v="3859.23"/>
        <n v="4701.6"/>
        <n v="13262.43"/>
        <n v="11499.33"/>
        <n v="14398.65"/>
        <n v="13869.72"/>
        <n v="8678.37"/>
        <n v="235.07999999999998"/>
        <n v="9030.99"/>
        <n v="8913.45"/>
        <n v="14300.7"/>
        <n v="2546.7"/>
        <n v="11969.49"/>
        <n v="7855.59"/>
        <n v="16671.09"/>
        <n v="5524.38"/>
        <n v="9638.28"/>
        <n v="5877.0"/>
        <n v="12655.14"/>
        <n v="16318.47"/>
        <n v="4779.96"/>
        <n v="7718.46"/>
        <n v="9324.84"/>
        <n v="6503.88"/>
        <n v="15084.3"/>
        <n v="5210.94"/>
        <n v="13007.76"/>
        <n v="15280.2"/>
        <n v="12733.5"/>
        <n v="19472.46"/>
        <n v="4505.7"/>
        <n v="5446.0199999999995"/>
        <n v="16220.52"/>
        <n v="12806.4604"/>
        <n v="10665.67896"/>
        <n v="11430.24376"/>
        <n v="3344.971"/>
        <n v="5447.5242"/>
        <n v="16745.55008"/>
        <n v="8696.69248"/>
        <n v="12564.0704"/>
        <n v="5104.153600000001"/>
        <n v="13368.95616"/>
        <n v="7361.76"/>
        <n v="12269.6"/>
        <n v="6576.5056"/>
        <n v="6183.8784000000005"/>
        <n v="10424.25216"/>
        <n v="10267.201280000001"/>
        <n v="11072.08704"/>
        <n v="6597.36"/>
        <n v="3597.75"/>
        <m/>
        <n v="3608.7"/>
        <n v="9956.0"/>
        <n v="1294.28"/>
        <n v="13204.44"/>
        <n v="9598.5"/>
        <n v="7430.43"/>
        <n v="11988.9"/>
        <n v="9023.0"/>
        <n v="10647.140000000001"/>
        <n v="10002.640000000001"/>
        <n v="10070.01"/>
        <n v="1969.7283"/>
        <n v="2356.5411"/>
        <n v="2438.1594"/>
        <n v="3109.8"/>
        <n v="2215.2000000000003"/>
        <n v="1885.05"/>
        <n v="2737.05"/>
        <n v="3141.75"/>
        <n v="2992.65"/>
        <n v="12709.850400000001"/>
        <n v="10591.542000000001"/>
        <n v="11650.6962"/>
        <n v="13769.0046"/>
        <n v="13264.42353912"/>
        <n v="10121.56956"/>
        <n v="6107.8437"/>
        <n v="4595.42526"/>
        <n v="5448.58438"/>
        <n v="14891.504640000001"/>
        <n v="8260.13148"/>
        <n v="14678.214860000002"/>
        <n v="9617.43008"/>
        <n v="2229.8477000000003"/>
        <n v="11459.47818"/>
        <n v="7562.092200000001"/>
        <n v="6728.323060000001"/>
        <n v="1454.2485000000001"/>
        <n v="5060.78478"/>
        <n v="4265.7956"/>
        <n v="1919.6080200000001"/>
        <n v="3005.4469000000004"/>
        <n v="7775.38198"/>
        <n v="13049.456540000001"/>
        <n v="3722.8761600000003"/>
        <n v="1589.97836"/>
        <n v="13088.2365"/>
        <n v="11808.49782"/>
        <n v="12118.737500000001"/>
        <n v="3994.33588"/>
        <n v="5429.1944"/>
        <n v="426.57956"/>
        <n v="10373.6393"/>
        <n v="9501.0902"/>
        <n v="5196.51464"/>
        <n v="4110.67576"/>
        <n v="2326.7976000000003"/>
        <n v="13572.986"/>
        <n v="15046.62447999992"/>
        <n v="7290.632479999962"/>
        <n v="523.5294599999972"/>
        <n v="6185.403619999967"/>
        <n v="4905.664939999974"/>
        <n v="10140.959539999947"/>
        <n v="4808.715039999975"/>
        <n v="5371.024459999971"/>
        <n v="14077.125479999926"/>
        <n v="2171.6777599999887"/>
        <n v="6747.713039999964"/>
        <n v="12445.55344"/>
        <n v="10969.9496"/>
        <n v="1300.8612799999999"/>
        <n v="7183.8607999999995"/>
        <n v="8348.8112"/>
        <n v="8873.03888"/>
        <n v="12464.96928"/>
        <n v="19417.781584"/>
        <n v="7378.0192"/>
        <n v="12426.1376"/>
        <n v="6931.454879999999"/>
        <n v="5747.08864"/>
        <n v="5475.26688"/>
        <n v="3339.52448"/>
        <n v="5902.41536"/>
        <n v="15202.602719999999"/>
        <n v="4349.14816"/>
        <n v="16988.86"/>
        <n v="12037.8208"/>
        <n v="1164.9504"/>
        <n v="14018.23648"/>
        <n v="9707.92"/>
        <n v="4562.7224"/>
        <n v="7300.35584"/>
        <n v="10678.712"/>
        <n v="9377.85072"/>
        <n v="7688.67264"/>
        <n v="15314.193650000001"/>
        <n v="10371.620350000001"/>
        <n v="12648.317500000001"/>
        <n v="13504.511300000002"/>
        <n v="6752.255650000001"/>
        <n v="6596.58405"/>
        <n v="10605.127750000001"/>
        <n v="11636.4521"/>
        <n v="9145.7065"/>
        <n v="6125.6"/>
        <n v="16005.6"/>
        <n v="1185.6000000000001"/>
        <n v="14187.68"/>
        <n v="5947.76"/>
        <n v="9208.16"/>
        <n v="6263.92"/>
        <n v="11362.0"/>
        <n v="1580.8000000000002"/>
        <n v="5394.4800000000005"/>
        <n v="8595.6"/>
        <n v="8417.3944008"/>
        <n v="9703.8473"/>
        <n v="6733.2818"/>
        <n v="7692.1803434"/>
        <n v="4707.5541667"/>
        <n v="16041.6478131"/>
        <n v="7625.2436008"/>
        <n v="11999.896393800002"/>
        <n v="1703.12422"/>
        <n v="3168.6032"/>
        <n v="5049.96135"/>
        <n v="5347.0179"/>
        <n v="5228.19528"/>
        <n v="7683.86276"/>
        <n v="2999.5899999999997"/>
        <n v="9980.73"/>
        <n v="7604.74"/>
        <n v="4811.5199999999995"/>
        <n v="7432.74"/>
        <n v="5994.24"/>
        <n v="4798.71"/>
        <n v="2400.02"/>
        <n v="10000.43"/>
        <n v="1964.8200000000002"/>
        <n v="5877.599999999999"/>
        <n v="8382.4"/>
        <n v="12475.0"/>
        <n v="7491.89"/>
        <n v="7499.9172"/>
        <n v="6299.7462000000005"/>
        <n v="4796.94"/>
        <n v="3842.71"/>
        <n v="7173.24"/>
        <n v="5996.25"/>
        <n v="16783.35"/>
        <n v="1492.3999999999999"/>
        <n v="3046.9500000000003"/>
        <n v="1738.26"/>
        <n v="1808.19"/>
        <n v="2683.8"/>
        <n v="2289.75"/>
        <n v="3589.05"/>
        <n v="3184.35"/>
        <n v="14639.4349"/>
        <n v="3587.1463000000003"/>
        <n v="4925.0549200000005"/>
        <n v="4963.83488"/>
        <n v="9714.379980000002"/>
        <n v="3761.65612"/>
        <n v="2152.28778"/>
        <n v="9888.8898"/>
        <n v="9791.939900000001"/>
        <n v="4498.47536"/>
        <n v="8919.390800000001"/>
        <n v="4188.235680000001"/>
        <n v="6495.643300000001"/>
        <n v="7755.992"/>
        <n v="9733.769960000001"/>
        <n v="13902.615660000001"/>
        <n v="11905.44772"/>
        <n v="11052.2886"/>
        <n v="6650.76314"/>
        <n v="7717.21204"/>
        <n v="13766.885800000002"/>
        <n v="8085.621660000001"/>
        <n v="10955.3387"/>
        <n v="7755.991999999959"/>
        <n v="9617.43007999995"/>
        <n v="7833.551919999959"/>
        <n v="5215.904619999973"/>
        <n v="5972.113839999969"/>
        <n v="6592.593199999966"/>
        <n v="16093.683399999916"/>
        <n v="8628.541099999955"/>
        <n v="4362.745499999977"/>
        <n v="7659.04209999996"/>
        <n v="15240.52427999992"/>
        <n v="15608.933899999918"/>
        <n v="5448.584379999971"/>
        <n v="12894.336699999933"/>
        <n v="10606.319059999945"/>
        <n v="10315.469359999946"/>
        <n v="7057.952719999963"/>
        <n v="7891.721859999959"/>
        <n v="9694.989999999949"/>
        <n v="12661.656939999933"/>
        <n v="10082.789599999947"/>
        <n v="3877.9959999999596"/>
        <n v="16578.43289999983"/>
        <n v="8717.71216"/>
        <n v="718.38608"/>
        <n v="1281.44544"/>
        <n v="7397.435039999999"/>
        <n v="8737.127999999999"/>
        <n v="10096.236799999999"/>
        <n v="5339.356"/>
        <n v="15804.49376"/>
        <n v="18542.1272"/>
        <n v="4465.6431999999995"/>
        <n v="13163.93952"/>
        <n v="15455.00864"/>
        <n v="11164.108"/>
        <n v="11358.2664"/>
        <n v="7785.75184"/>
        <n v="11649.503999999999"/>
        <n v="13105.692"/>
        <n v="5533.5144"/>
        <n v="9768.3929"/>
        <n v="5837.685"/>
        <n v="9262.460200000001"/>
        <n v="3891.7900000000004"/>
        <n v="12191.92"/>
        <n v="11875.76"/>
        <n v="4663.360000000001"/>
        <n v="6599.84"/>
        <n v="5888.4800000000005"/>
        <n v="7209.9585439"/>
        <n v="7205.7997522000005"/>
        <n v="4649.925196"/>
        <n v="14179.49932"/>
        <n v="8476.4096354"/>
        <n v="5050.5554631"/>
        <n v="7704.8547562"/>
        <n v="4486.1480181"/>
        <n v="4654.4800631"/>
        <n v="4742.4088019"/>
        <n v="13956.63"/>
        <n v="5988.99"/>
        <n v="5982.9"/>
        <n v="4827.48"/>
        <n v="4804.45"/>
        <n v="11990.44"/>
        <n v="9994.6"/>
        <n v="11626.78"/>
        <n v="4802.6"/>
        <n v="5747.7"/>
        <n v="13766.52"/>
        <n v="4800.6"/>
        <n v="9996.0"/>
        <n v="14525.550000000001"/>
        <n v="12322.84"/>
        <n v="2022.0759"/>
        <n v="3013.9500000000003"/>
        <n v="1608.15"/>
        <n v="14930.2846"/>
        <n v="9113.2906"/>
        <n v="6883.442900000001"/>
        <n v="6515.033280000001"/>
        <n v="6301.7435000000005"/>
        <n v="5816.994000000001"/>
        <n v="17082.57238"/>
        <n v="12099.347520000001"/>
        <n v="13379.086200000002"/>
        <n v="8337.6914"/>
        <n v="8182.57156"/>
        <n v="9850.109840000001"/>
        <n v="2695.2072200000002"/>
        <n v="3024.8368800000003"/>
        <n v="12894.336700000002"/>
        <n v="12991.286600000001"/>
        <n v="9190.85052"/>
        <n v="2443.1374800000003"/>
        <n v="4420.915440000001"/>
        <n v="5467.97436"/>
        <n v="5778.214040000001"/>
        <n v="5836.3839800000005"/>
        <n v="2520.6974"/>
        <n v="9830.719860000001"/>
        <n v="3703.4861800000003"/>
        <n v="13204.57638"/>
        <n v="6398.6934"/>
        <n v="12231.9792"/>
        <n v="13921.15728"/>
        <n v="18445.048"/>
        <n v="5630.5936"/>
        <n v="6950.87072"/>
        <n v="8368.22704"/>
        <n v="14574.753550000001"/>
        <n v="6810.632500000001"/>
        <n v="4728.524850000001"/>
        <n v="3366.3983500000004"/>
        <n v="8496.800000000001"/>
        <n v="9168.640000000001"/>
        <n v="11599.12"/>
        <n v="1817.92"/>
        <n v="1363.44"/>
        <n v="9880.0"/>
        <n v="9287.2"/>
        <n v="5941.131"/>
        <n v="12476.3751"/>
        <n v="7129.3572"/>
        <n v="9307.7719"/>
        <n v="7664.05899"/>
        <n v="8317.5834"/>
        <n v="8218.56455"/>
        <n v="16338.11025"/>
        <n v="5446.03675"/>
        <n v="3228.01451"/>
        <n v="4990.55004"/>
        <n v="7525.4326"/>
        <n v="4950.9425"/>
        <n v="8515.6211"/>
        <n v="4970.74627"/>
        <n v="4733.10103"/>
        <n v="7723.4703"/>
        <n v="3901.34269"/>
        <n v="3960.754"/>
        <n v="15364.880000000001"/>
        <n v="6009.849999999999"/>
        <n v="2390.42"/>
        <n v="13122.02"/>
        <n v="5048.63"/>
        <n v="3566.4300000000003"/>
        <n v="2361.0366"/>
        <n v="1570.5883800000001"/>
        <n v="5002.61484"/>
        <n v="10858.3888"/>
        <n v="1977.7779600000001"/>
        <n v="6631.37316"/>
        <n v="4634.205220000001"/>
        <n v="930.7190400000001"/>
        <n v="2132.8978"/>
        <n v="9947.05974"/>
        <n v="5157.7346800000005"/>
        <n v="7174.292600000001"/>
        <n v="12797.3868"/>
        <n v="7484.53228"/>
        <n v="4789.32506"/>
        <n v="11575.818060000001"/>
        <n v="11013.50864"/>
        <n v="4227.0156400000005"/>
        <n v="8163.18158"/>
        <n v="12642.26696"/>
        <n v="1027.66894"/>
        <n v="6844.66294"/>
        <n v="10005.22968"/>
        <n v="6941.612840000001"/>
        <n v="7814.161940000001"/>
        <n v="11614.598020000001"/>
        <n v="6825.27296"/>
        <n v="5293.46454"/>
        <n v="7523.31224"/>
        <n v="3412.63648"/>
        <n v="8841.830880000001"/>
        <n v="10334.85934"/>
        <n v="2210.4577200000003"/>
        <n v="10199.129480000001"/>
        <n v="12777.99682"/>
        <n v="11827.8878"/>
        <n v="15802.833700000001"/>
        <n v="14348.585200000001"/>
        <n v="13030.066560000001"/>
        <n v="6747.713040000001"/>
        <n v="14775.164760000001"/>
        <n v="7969.28178"/>
        <n v="12545.317060000001"/>
        <n v="2307.40762"/>
        <n v="7465.1423"/>
        <n v="9229.63048"/>
        <n v="16639.37488"/>
        <n v="6213.0688"/>
        <n v="19221.6816"/>
        <n v="13591.088"/>
        <n v="2737.63344"/>
        <n v="6310.148"/>
        <n v="12581.46432"/>
        <n v="19085.77072"/>
        <n v="13882.3256"/>
        <n v="11960.157439999999"/>
        <n v="11125.276319999999"/>
        <n v="1359.1088"/>
        <n v="776.6336"/>
        <n v="17474.255999999998"/>
        <n v="6970.28656"/>
        <n v="11377.68224"/>
        <n v="14367.721599999999"/>
        <n v="9243.001250000001"/>
        <n v="18427.62565"/>
        <n v="7744.6621000000005"/>
        <n v="13832.000000000002"/>
        <n v="6441.76"/>
        <n v="6501.040000000001"/>
        <n v="4643.6"/>
        <n v="7251.920000000001"/>
        <n v="1284.4"/>
        <n v="2292.1600000000003"/>
        <n v="2232.88"/>
        <n v="3141.84"/>
        <n v="1620.3200000000002"/>
        <n v="6995.040000000001"/>
        <n v="7267.98359"/>
        <n v="5148.9802"/>
        <n v="8911.6965"/>
        <n v="8495.81733"/>
        <n v="7881.90046"/>
        <n v="17090.65351"/>
        <n v="7327.3949"/>
        <n v="4436.0444800000005"/>
        <n v="7069.94589"/>
        <n v="8753.26634"/>
        <n v="8419.3747778"/>
        <n v="8990.91158"/>
        <n v="8119.5457"/>
        <n v="4673.68972"/>
        <n v="6139.1687"/>
        <n v="7347.19867"/>
        <n v="7656.660000000001"/>
        <n v="7209.4800000000005"/>
        <n v="12609.24"/>
        <n v="14411.78"/>
        <n v="5005.650000000001"/>
        <n v="8785.0"/>
        <n v="9998.76"/>
        <n v="19773.260000000002"/>
        <n v="6369.349999999999"/>
        <n v="3041.0559000000003"/>
        <n v="2170.7271"/>
        <n v="4258.9368"/>
        <n v="13262.74632"/>
        <n v="9055.12066"/>
        <n v="6689.543100000001"/>
        <n v="6359.91344"/>
        <n v="9636.82006"/>
        <n v="2288.01764"/>
        <n v="1493.02846"/>
        <n v="6786.493"/>
        <n v="6805.88298"/>
        <n v="5739.43408"/>
        <n v="12041.177580000001"/>
        <n v="5720.0441"/>
        <n v="2811.5471000000002"/>
        <n v="601.08938"/>
        <n v="1473.63848"/>
        <n v="542.91944"/>
        <n v="581.6994000000001"/>
        <n v="6902.832880000001"/>
        <n v="11944.22768"/>
        <n v="5894.55392"/>
        <n v="4304.57556"/>
        <n v="8143.7916000000005"/>
        <n v="6980.3928000000005"/>
        <n v="9772.549920000001"/>
        <n v="13476.036100000001"/>
        <n v="7736.60202"/>
        <n v="9249.02046"/>
        <n v="14038.34552"/>
        <n v="6166.01364"/>
        <n v="9985.8397"/>
        <n v="14542.485"/>
        <n v="12487.147120000001"/>
        <n v="6611.98318"/>
        <n v="4071.8958000000002"/>
        <n v="6592.5932"/>
        <n v="8066.231680000001"/>
        <n v="8958.17076"/>
        <n v="12603.487000000001"/>
        <n v="7329.41244"/>
        <n v="19099.1303"/>
        <n v="14445.535100000001"/>
        <n v="18168.41126"/>
        <n v="16035.513460000002"/>
        <n v="5235.2946"/>
        <n v="14057.7355"/>
        <n v="4517.86534"/>
        <n v="135.72986"/>
        <n v="8531.5912"/>
        <n v="2718.2176"/>
        <n v="7960.4944"/>
        <n v="6407.227199999999"/>
        <n v="12057.23664"/>
        <n v="12620.296"/>
        <n v="6115.9896"/>
        <n v="11610.67232"/>
        <n v="16697.6224"/>
        <n v="5048.118399999999"/>
        <n v="15241.4344"/>
        <n v="9222.524"/>
        <n v="14173.563199999999"/>
        <n v="13202.7712"/>
        <n v="10465.13776"/>
        <n v="15726.830399999999"/>
        <n v="14652.589350000002"/>
        <n v="13154.2502"/>
        <n v="9651.639200000001"/>
        <n v="14068.820850000002"/>
        <n v="6713.337750000001"/>
        <n v="8892.740150000001"/>
        <n v="10546.750900000001"/>
        <n v="8756.5275"/>
        <n v="7864.4800000000005"/>
        <n v="13575.12"/>
        <n v="5038.8"/>
        <n v="6007.040000000001"/>
        <n v="12844.000000000002"/>
        <n v="5644.07445"/>
        <n v="14021.069160000001"/>
        <n v="7802.68538"/>
        <n v="7287.78736"/>
        <n v="14357.73325"/>
        <n v="4812.31611"/>
        <n v="8773.07011"/>
        <n v="10198.94155"/>
        <n v="8931.50027"/>
        <n v="10297.9604"/>
        <n v="8812.67765"/>
        <n v="5683.68199"/>
        <n v="3605.0"/>
        <n v="11981.39"/>
        <n v="3622.5"/>
        <n v="4794.0"/>
        <n v="13199.76"/>
        <n v="13095.0"/>
        <n v="13330.710000000001"/>
        <n v="1647.5508"/>
        <n v="1822.65812"/>
        <n v="9016.3407"/>
        <n v="5390.4144400000005"/>
        <n v="12506.537100000001"/>
        <n v="3296.2966"/>
        <n v="2927.88698"/>
        <n v="2792.1571200000003"/>
        <n v="7290.63248"/>
        <n v="10082.7896"/>
        <n v="6146.62366"/>
        <n v="5623.0942000000005"/>
        <n v="4847.495"/>
        <n v="9520.48018"/>
        <n v="1357.2986"/>
        <n v="10489.97918"/>
        <n v="10218.519460000001"/>
        <n v="15085.40444"/>
        <n v="5952.72386"/>
        <n v="2462.5274600000002"/>
        <n v="349.01964000000004"/>
        <n v="407.18958000000003"/>
        <n v="16617.21286"/>
        <n v="6767.1030200000005"/>
        <n v="10645.099020000001"/>
        <n v="5913.9439"/>
        <n v="6340.52346"/>
        <n v="8492.81124"/>
        <n v="2637.03728"/>
        <n v="13301.52628"/>
        <n v="5564.924260000001"/>
        <n v="14096.51546"/>
        <n v="6069.0637400000005"/>
        <n v="17063.1824"/>
        <n v="5824.7519999999995"/>
        <n v="8542.9696"/>
        <n v="5145.1975999999995"/>
        <n v="12717.3752"/>
        <n v="13688.1672"/>
        <n v="11105.86048"/>
        <n v="7979.91024"/>
        <n v="12872.70192"/>
        <n v="17687.83024"/>
        <n v="10445.72192"/>
        <n v="16540.107500000002"/>
        <n v="11480.7805"/>
        <n v="9729.475"/>
        <n v="9009.49385"/>
        <n v="7978.169500000001"/>
        <n v="5954.438700000001"/>
        <n v="6693.8788"/>
        <n v="6849.5504"/>
        <n v="6538.207200000001"/>
        <n v="4446.0"/>
        <n v="8892.0"/>
        <n v="4940.0"/>
        <n v="4959.76"/>
        <n v="6244.160000000001"/>
        <n v="2825.6800000000003"/>
        <n v="13278.720000000001"/>
        <n v="2213.1200000000003"/>
        <n v="2608.32"/>
        <n v="1980.377"/>
        <n v="9149.34174"/>
        <n v="7149.16097"/>
        <n v="11743.63561"/>
        <n v="6416.42148"/>
        <n v="7485.82506"/>
        <n v="7248.17982"/>
        <n v="4039.96908"/>
        <n v="9050.32289"/>
        <n v="8297.77963"/>
        <n v="12060.495930000001"/>
        <n v="6871.90819"/>
        <n v="5010.35381"/>
        <n v="7921.508"/>
        <n v="8079.93816"/>
        <n v="10892.0735"/>
        <n v="6996.6"/>
        <n v="5987.320000000001"/>
        <n v="7203.46"/>
        <n v="9007.11"/>
        <n v="11281.41"/>
        <n v="16802.04"/>
        <n v="6872.25"/>
        <n v="12006.0"/>
        <n v="9991.2"/>
        <n v="5999.179999999999"/>
        <n v="2526.72"/>
        <n v="19979.5"/>
        <n v="16568.5"/>
        <n v="2907.6894"/>
        <n v="1920.3777"/>
        <n v="15659.1605"/>
        <n v="3567.75"/>
        <n v="2790.3"/>
        <n v="2502.75"/>
        <n v="2257.8"/>
        <n v="3035.25"/>
        <n v="2886.15"/>
        <n v="3301.5"/>
        <n v="2108.7000000000003"/>
        <n v="2875.5"/>
        <n v="3333.4500000000003"/>
        <n v="13185.1864"/>
        <n v="116.33988000000001"/>
        <n v="15570.153940000002"/>
        <n v="3432.02646"/>
        <n v="9345.970360000001"/>
        <n v="5700.65412"/>
        <n v="6573.20322"/>
        <n v="4808.71504"/>
        <n v="3121.7867800000004"/>
        <n v="10548.14912"/>
        <n v="3102.3968000000004"/>
        <n v="4711.76514"/>
        <n v="2268.62766"/>
        <n v="11284.96836"/>
        <n v="4731.15512"/>
        <n v="387.79960000000005"/>
        <n v="15957.95354"/>
        <n v="5642.48418"/>
        <n v="3839.2160400000002"/>
        <n v="8415.251320000001"/>
        <n v="4362.7455"/>
        <n v="8977.56074"/>
        <n v="3936.1659400000003"/>
        <n v="12021.787600000001"/>
        <n v="14600.65494"/>
        <n v="9093.90062"/>
        <n v="13398.476180000001"/>
        <n v="6321.13348"/>
        <n v="6456.863340000001"/>
        <n v="6204.793600000001"/>
        <n v="13340.306240000002"/>
        <n v="3897.3859800000005"/>
        <n v="16927.452540000002"/>
        <n v="3179.95672"/>
        <n v="11789.10784"/>
        <n v="8589.76114"/>
        <n v="3509.58638"/>
        <n v="5242.2768"/>
        <n v="10290.395199999999"/>
        <n v="9241.93984"/>
        <n v="11707.75152"/>
        <n v="3475.43536"/>
        <n v="7649.8409599999995"/>
        <n v="8504.13792"/>
        <n v="13222.187039999999"/>
        <n v="13494.0088"/>
        <n v="6504.3063999999995"/>
        <n v="11086.44464"/>
        <n v="2174.57408"/>
        <n v="9804.9992"/>
        <n v="19396.42416"/>
        <n v="17377.1768"/>
        <n v="7086.781599999999"/>
        <n v="7766.335999999999"/>
        <n v="14756.0384"/>
        <n v="6616.043000000001"/>
        <n v="6907.927250000001"/>
        <n v="11889.418450000001"/>
        <n v="11091.6015"/>
        <n v="3658.2826000000005"/>
        <n v="17084.9581"/>
        <n v="11013.765700000002"/>
        <n v="12152.400000000001"/>
        <n v="12033.84"/>
        <n v="1244.88"/>
        <n v="4525.04"/>
        <n v="7604.64768"/>
        <n v="8040.33062"/>
        <n v="13268.5259"/>
        <n v="7565.04014"/>
        <n v="9208.75305"/>
        <n v="4356.8294"/>
        <n v="8575.03241"/>
        <n v="4752.9048"/>
        <n v="8594.83618"/>
        <n v="4594.47464"/>
        <n v="8198.76078"/>
        <n v="8713.6588"/>
        <n v="4455.84825"/>
        <n v="3883.5"/>
        <n v="4811.29"/>
        <n v="1990.44"/>
        <n v="3612.6099999999997"/>
        <n v="4797.099999999999"/>
        <n v="6899.9494"/>
        <n v="14153.220000000001"/>
        <n v="6199.9099"/>
        <n v="2398.5499999999997"/>
        <n v="7191.0"/>
        <n v="5291.41"/>
        <n v="12010.75"/>
        <n v="6007.8"/>
        <n v="4998.92"/>
        <n v="2353.4442000000004"/>
        <n v="2670.327"/>
        <n v="3163.05"/>
        <n v="5165.25"/>
        <n v="2438.85"/>
        <n v="6279.2768"/>
        <n v="10910.24344"/>
        <n v="17562.3523"/>
        <n v="3885.30252"/>
        <n v="4022.6617"/>
        <n v="549.43672"/>
        <n v="5180.40336"/>
        <n v="2354.7288"/>
        <n v="4827.19404"/>
        <n v="6004.55844"/>
        <n v="1589.44194"/>
        <n v="4120.7754"/>
        <n v="11557.79386"/>
        <n v="3218.12936"/>
        <n v="1216.60988"/>
        <n v="15639.32378"/>
        <n v="7221.16832"/>
        <n v="12283.83524"/>
        <n v="883.0233000000001"/>
        <n v="3904.92526"/>
        <n v="14736.677740000001"/>
        <n v="8535.8919"/>
        <n v="4395.49376"/>
        <n v="12872.51744"/>
        <n v="10988.7344"/>
        <n v="10596.2796"/>
        <n v="10615.90234"/>
        <n v="3335.8658"/>
        <n v="8006.07792"/>
        <n v="5886.822"/>
        <n v="8045.3234"/>
        <n v="9929.10644"/>
        <n v="6966.0727"/>
        <n v="6122.29488"/>
        <n v="13578.93608"/>
        <n v="5670.97186"/>
        <n v="9811.37"/>
        <n v="6436.25872"/>
        <n v="5533.61268"/>
        <n v="14363.84568"/>
        <n v="9595.51986"/>
        <n v="9203.06506"/>
        <n v="6181.1631"/>
        <n v="13932.1454"/>
        <n v="7142.67736"/>
        <n v="6593.24064"/>
        <n v="3924.5480000000002"/>
        <n v="6926.82722"/>
        <n v="13834.0317"/>
        <n v="4032.0"/>
        <n v="10368.0"/>
        <n v="4416.0"/>
        <n v="16032.0"/>
        <n v="17088.0"/>
        <n v="13248.0"/>
        <n v="12768.0"/>
        <n v="16012.8"/>
        <n v="9216.0"/>
        <n v="11481.6"/>
        <n v="6758.4"/>
        <n v="14323.199999999999"/>
        <n v="17337.6"/>
        <n v="12672.0"/>
        <n v="10259.04867"/>
        <n v="7588.05375"/>
        <n v="4633.77149"/>
        <n v="6414.43477"/>
        <n v="9712.7088"/>
        <n v="11088.675879999999"/>
        <n v="3945.78795"/>
        <n v="6435.6765000000005"/>
        <n v="9751.025"/>
        <n v="6845.21955"/>
        <n v="1267.63325"/>
        <n v="2964.3116"/>
        <n v="1443.1517000000001"/>
        <n v="5030.15758"/>
        <n v="9109.7342"/>
        <n v="10495.9981"/>
        <n v="7782.88161"/>
        <n v="7426.41375"/>
        <n v="7089.74966"/>
        <n v="8416.60225"/>
        <n v="6020.34608"/>
        <n v="8020.52685"/>
        <n v="10396.97925"/>
        <n v="4614.27841"/>
        <n v="7624.4514500000005"/>
        <n v="9188.94928"/>
        <n v="7822.48915"/>
        <n v="6555.04787"/>
        <n v="8258.17209"/>
        <n v="4515.25956"/>
        <n v="7505.62883"/>
        <n v="6337.2064"/>
        <n v="4811.599999999999"/>
        <n v="9705.35"/>
        <n v="4599.8873"/>
        <n v="7399.808400000001"/>
        <n v="9588.2"/>
        <n v="4809.42"/>
        <n v="17018.19"/>
        <n v="16791.9"/>
        <n v="794.0052000000001"/>
        <n v="1555.2432000000001"/>
        <n v="2236.5612"/>
        <n v="1960.038"/>
        <n v="1948.95"/>
        <n v="12794.02648"/>
        <n v="5847.5765200000005"/>
        <n v="4944.93048"/>
        <n v="922.26878"/>
        <n v="2649.0699"/>
        <n v="5435.49898"/>
        <n v="3983.41622"/>
        <n v="2080.01044"/>
        <n v="6553.99516"/>
        <n v="1020.38248"/>
        <n v="14717.055"/>
        <n v="7888.34148"/>
        <n v="4081.52992"/>
        <n v="1275.4781"/>
        <n v="8084.56888"/>
        <n v="11145.71632"/>
        <n v="12401.571680000001"/>
        <n v="3728.3206"/>
        <n v="10890.6207"/>
        <n v="5317.76254"/>
        <n v="1569.8192"/>
        <n v="4415.1165"/>
        <n v="4081.529920000021"/>
        <n v="3492.847720000018"/>
        <n v="1883.7830400000096"/>
        <n v="2727.5608600000137"/>
        <n v="6809.090780000035"/>
        <n v="6436.258720000033"/>
        <n v="4317.002800000022"/>
        <n v="15698.19200000008"/>
        <n v="11400.811940000058"/>
        <n v="5886.82200000003"/>
        <n v="372.8320600000019"/>
        <n v="3944.17074000002"/>
        <n v="5376.630760000027"/>
        <n v="9948.729180000051"/>
        <n v="12440.817160000062"/>
        <n v="12362.326200000063"/>
        <n v="10792.507000000054"/>
        <n v="5984.93570000003"/>
        <n v="7947.20970000004"/>
        <n v="9026.460400000045"/>
        <n v="5592.480900000029"/>
        <n v="9536.65164000005"/>
        <n v="14815.168700000075"/>
        <n v="11695.15304000006"/>
        <n v="3080.7701800000154"/>
        <n v="7633.245860000039"/>
        <n v="11479.302900000059"/>
        <n v="10282.315760000052"/>
        <n v="16031.778580000082"/>
        <n v="14520.827600000073"/>
        <n v="6298.899540000032"/>
        <n v="11793.26674000006"/>
        <n v="17150.274760000088"/>
        <n v="12115.199999999999"/>
        <n v="6489.599999999999"/>
        <n v="15072.0"/>
        <n v="12384.0"/>
        <n v="16896.0"/>
        <n v="15129.599999999999"/>
        <n v="5856.0"/>
        <n v="691.1999999999999"/>
        <n v="7756.799999999999"/>
        <n v="652.8"/>
        <n v="10387.199999999999"/>
        <n v="8640.0"/>
        <n v="8793.6"/>
        <n v="10944.0"/>
        <n v="5952.0"/>
        <n v="9490.12589"/>
        <n v="9510.3607"/>
        <n v="13375.20941"/>
        <n v="12140.886"/>
        <n v="13779.90561"/>
        <n v="9611.534749999999"/>
        <n v="10926.7974"/>
        <n v="10380.45753"/>
        <n v="9105.664499999999"/>
        <n v="10420.92715"/>
        <n v="4654.0063"/>
        <n v="6576.31325"/>
        <n v="8775.9225"/>
        <n v="9770.52705"/>
        <n v="8873.43275"/>
        <n v="5207.04735"/>
        <n v="6767.2113500000005"/>
        <n v="8678.41225"/>
        <n v="7605.7995"/>
        <n v="6931.3195"/>
        <n v="5604.46691"/>
        <n v="7941.31177"/>
        <n v="7961.11554"/>
        <n v="14258.7144"/>
        <n v="8277.97586"/>
        <n v="12733.82411"/>
        <n v="6852.10442"/>
        <n v="495.09425"/>
        <n v="8891.89273"/>
        <n v="14456.7521"/>
        <n v="3589.65"/>
        <n v="13192.019999999999"/>
        <n v="7392.33"/>
        <n v="11003.76"/>
        <n v="10076.07"/>
        <n v="7043.400000000001"/>
        <n v="1728.6000000000001"/>
        <n v="5134.2"/>
        <n v="11532.6"/>
        <n v="3250.8"/>
        <n v="4463.400000000001"/>
        <n v="6424.2"/>
        <n v="7242.0"/>
        <n v="9030.0"/>
        <n v="15609.0"/>
        <n v="2838.0"/>
        <n v="7224.0"/>
        <n v="9546.0"/>
        <n v="8127.0"/>
        <n v="1673.8245000000002"/>
        <n v="1555.5429000000001"/>
        <n v="5868.150000000001"/>
        <n v="3674.25"/>
        <n v="7260.4138"/>
        <n v="17660.466"/>
        <n v="6043.80392"/>
        <n v="8418.15546"/>
        <n v="9340.42424"/>
        <n v="1000.75974"/>
        <n v="7476.26394"/>
        <n v="9674.01082"/>
        <n v="12264.2125"/>
        <n v="3846.05704"/>
        <n v="3041.5247"/>
        <n v="3492.84772"/>
        <n v="4807.5713000000005"/>
        <n v="8437.7782"/>
        <n v="11302.69824"/>
        <n v="2374.35154"/>
        <n v="6828.71352"/>
        <n v="12558.5536"/>
        <n v="3021.90196"/>
        <n v="12166.0988"/>
        <n v="9006.83766"/>
        <n v="6534.37242"/>
        <n v="9654.38808"/>
        <n v="8320.04176"/>
        <n v="5808.33104"/>
        <n v="9909.4837"/>
        <n v="10066.46562"/>
        <n v="5651.34912"/>
        <n v="5357.00802"/>
        <n v="4238.51184"/>
        <n v="8221.92806"/>
        <n v="1314.72358"/>
        <n v="1196.98714"/>
        <n v="16365.36516"/>
        <n v="14991.773360000001"/>
        <n v="11243.83002"/>
        <n v="13147.2358"/>
        <n v="5415.8762400000005"/>
        <n v="13068.74484"/>
        <n v="6946.44996"/>
        <n v="5965.31296"/>
        <n v="9399.29246"/>
        <n v="5553.23542"/>
        <n v="7535.13216"/>
        <n v="14383.468420000001"/>
        <n v="6528.0"/>
        <n v="14784.0"/>
        <n v="19392.0"/>
        <n v="3590.4"/>
        <n v="7334.4"/>
        <n v="7968.0"/>
        <n v="11712.0"/>
        <n v="18816.0"/>
        <n v="16704.0"/>
        <n v="4089.6"/>
        <n v="9792.0"/>
        <n v="2611.2"/>
        <n v="5068.8"/>
        <n v="14918.4"/>
        <n v="19279.104"/>
        <n v="9734.4"/>
        <n v="8832.0"/>
        <n v="2265.6"/>
        <n v="7948.799999999999"/>
        <n v="5932.8"/>
        <n v="15648.0"/>
        <n v="8966.126999999999"/>
        <n v="5480.419199999999"/>
        <n v="7052.009999999999"/>
        <n v="11585.445"/>
        <n v="9731.773799999999"/>
        <n v="7118.248250000001"/>
        <n v="12130.2751"/>
        <n v="8483.39175"/>
        <n v="14041.476"/>
        <n v="9360.984"/>
        <n v="4257.81055"/>
        <n v="15545.95945"/>
        <n v="7901.70423"/>
        <n v="9684.04353"/>
        <n v="4079.57662"/>
        <n v="11664.42053"/>
        <n v="9505.8096"/>
        <n v="7050.14212"/>
        <n v="4653.88595"/>
        <n v="4059.77285"/>
        <n v="8159.15324"/>
        <n v="8614.63995"/>
        <n v="9131.5"/>
        <n v="11993.52"/>
        <n v="8410.800000000001"/>
        <n v="3607.32"/>
        <n v="3951.15"/>
        <n v="4798.0"/>
        <n v="7275.6"/>
        <n v="13416.0"/>
        <n v="8003.59"/>
        <n v="15556.195717019998"/>
        <n v="14520.8276"/>
        <n v="16031.77858"/>
        <n v="7280.03654"/>
        <n v="12951.0084"/>
        <n v="10498.1659"/>
        <n v="12970.63114"/>
        <n v="13500.44512"/>
        <n v="14010.63636"/>
        <n v="10576.656860000001"/>
        <n v="13441.5769"/>
        <n v="11597.03934"/>
        <n v="9889.86096"/>
        <n v="14697.43226"/>
        <n v="14618.9413"/>
        <n v="5631.72638"/>
        <n v="3669.45238"/>
        <n v="3806.81156"/>
        <n v="2452.8425"/>
        <n v="12362.3262"/>
        <n v="7750.9823"/>
        <n v="18131.41176"/>
        <n v="9124.5741"/>
        <n v="5141.15788"/>
        <n v="17366.1249"/>
        <n v="7181.92284"/>
        <n v="5494.3672"/>
        <n v="10105.7111"/>
        <n v="13127.61306"/>
        <n v="8634.0056"/>
        <n v="7064.1864000000005"/>
        <n v="6652.10886"/>
        <n v="15129.13254"/>
        <n v="9732.87904"/>
        <n v="6769.8453"/>
        <n v="19820.1447644"/>
        <n v="8928.3467"/>
        <n v="16522.34708"/>
        <n v="12087.60784"/>
        <n v="15874.79666"/>
        <n v="13440.0"/>
        <n v="9523.199999999999"/>
        <n v="16128.0"/>
        <n v="17280.0"/>
        <n v="12480.0"/>
        <n v="6144.0"/>
        <n v="6912.0"/>
        <n v="2476.7999999999997"/>
        <n v="6182.4"/>
        <n v="15859.199999999999"/>
        <n v="6854.4"/>
        <n v="6624.0"/>
        <n v="8928.0"/>
        <n v="9369.098999999998"/>
        <n v="14506.991999999998"/>
        <n v="3022.29"/>
        <n v="8925.8298"/>
        <n v="7555.724999999999"/>
        <n v="9651.179399999999"/>
        <n v="6246.066"/>
        <n v="8853.9307"/>
        <n v="3822.4018"/>
        <n v="3900.4100000000003"/>
        <n v="9458.49425"/>
        <n v="6201.6519"/>
        <n v="7313.26875"/>
        <n v="4309.95305"/>
        <n v="10921.148000000001"/>
        <n v="9525.613370000001"/>
        <n v="7446.21752"/>
        <n v="13466.5636"/>
        <n v="8178.95701"/>
        <n v="9604.82845"/>
        <n v="5743.0933"/>
        <n v="6040.14985"/>
        <n v="6218.38378"/>
        <n v="12575.39395"/>
        <n v="4554.8671"/>
        <n v="6178.77624"/>
        <n v="6990.73081"/>
        <n v="8456.20979"/>
        <n v="772.34703"/>
        <n v="15843.016"/>
        <n v="3613.9"/>
        <n v="12003.2"/>
        <n v="12010.5"/>
        <n v="8399.5"/>
        <n v="4812.79"/>
        <n v="4789.860000000001"/>
        <n v="16306.49694"/>
        <n v="10949.48892"/>
        <n v="8830.233"/>
        <n v="5396.2535"/>
        <n v="10046.84288"/>
        <n v="17503.484080000002"/>
        <n v="13206.10402"/>
        <n v="3473.22498"/>
        <n v="11008.35714"/>
        <n v="2943.411"/>
        <n v="2590.20168"/>
        <n v="10733.63878"/>
        <n v="2492.0879800000002"/>
        <n v="5984.9357"/>
        <n v="14049.88184"/>
        <n v="13735.918"/>
        <n v="8771.36478"/>
        <n v="13402.33142"/>
        <n v="7083.80914"/>
        <n v="5690.5946"/>
        <n v="8359.28724"/>
        <n v="11381.1892"/>
        <n v="12735.15826"/>
        <n v="12813.64922"/>
        <n v="14403.09116"/>
        <n v="15109.5098"/>
        <n v="7240.7910600000005"/>
        <n v="10848.0"/>
        <n v="10080.0"/>
        <n v="5606.4"/>
        <n v="8083.2"/>
        <n v="3223.776"/>
        <n v="7454.981999999999"/>
        <n v="10477.271999999999"/>
        <n v="9872.813999999998"/>
        <n v="14688.329399999999"/>
        <n v="6487.8492"/>
        <n v="7757.210999999999"/>
        <n v="14529.027250000001"/>
        <n v="4297.41809"/>
        <n v="10416.78302"/>
        <n v="8555.22864"/>
        <n v="7743.27407"/>
        <n v="12080.2997"/>
        <n v="6238.18755"/>
        <n v="7367.00244"/>
        <n v="7584.84391"/>
        <n v="5267.80282"/>
        <n v="11288.1489"/>
        <n v="8476.01356"/>
        <n v="7174.2300000000005"/>
        <n v="8995.7"/>
        <n v="11980.3"/>
        <n v="10780.0"/>
        <n v="15390.0"/>
        <n v="12286.349999999999"/>
        <n v="3756.2400000000002"/>
        <n v="2127.87"/>
        <n v="1978.02"/>
        <n v="1298.7"/>
        <n v="2417.58"/>
        <n v="3067.2000000000003"/>
        <n v="2417.55"/>
        <n v="2470.8"/>
        <n v="2779.65"/>
        <n v="2715.75"/>
        <n v="2758.35"/>
        <n v="2336.3613"/>
        <n v="4709.4576"/>
        <n v="765.28686"/>
        <n v="156.98192"/>
        <n v="4650.58938"/>
        <n v="6102.67214"/>
        <n v="9046.08314"/>
        <n v="13657.42704"/>
        <n v="5827.95378"/>
        <n v="1864.1603"/>
        <n v="3944.17074"/>
        <n v="6475.5042"/>
        <n v="11950.24866"/>
        <n v="10027.22014"/>
        <n v="11538.17112"/>
        <n v="1628.68742"/>
        <n v="3551.71594"/>
        <n v="3237.7521"/>
        <n v="8202.30532"/>
        <n v="6455.8814600000005"/>
        <n v="7397.77298"/>
        <n v="12538.93086"/>
        <n v="1667.9329"/>
        <n v="1255.85536"/>
        <n v="6259.65406"/>
        <n v="11891.38044"/>
        <n v="372.83206"/>
        <n v="17660.46599999991"/>
        <n v="706.4186399999965"/>
        <n v="6397.0132399999675"/>
        <n v="4709.457599999976"/>
        <n v="490.5684999999975"/>
        <n v="2158.501399999989"/>
        <n v="5258.894319999973"/>
        <n v="647.5504199999967"/>
        <n v="9320.801499999952"/>
        <n v="10144.95657999995"/>
        <n v="13402.331419999933"/>
        <n v="11106.470839999944"/>
        <n v="9085.328619999955"/>
        <n v="5886.82199999997"/>
        <n v="7652.868599999962"/>
        <n v="1295.1008399999935"/>
        <n v="4650.589379999977"/>
        <n v="5984.93569999997"/>
        <n v="6338.145019999968"/>
        <n v="7123.054619999964"/>
        <n v="17071.783799999914"/>
        <n v="9144.196839999953"/>
        <n v="11832.51221999994"/>
        <n v="6691.354339999966"/>
        <n v="6612.863379999966"/>
        <n v="12911.762919999936"/>
        <n v="6436.258719999967"/>
        <n v="10360.806719999948"/>
        <n v="11032.530278"/>
        <n v="19591.220132000002"/>
        <n v="19012.660678"/>
        <n v="19371.766546"/>
        <n v="20050.47663652"/>
        <n v="8219.534312"/>
        <n v="399.00652"/>
        <n v="9496.355176000001"/>
        <n v="19571.269806"/>
        <n v="17556.28688"/>
        <n v="15142.297434"/>
        <n v="1915.231296"/>
        <n v="997.5163"/>
        <n v="6583.60758"/>
        <n v="4209.518786000001"/>
        <n v="13366.718420000001"/>
        <n v="4029.72"/>
        <n v="13015.995599999998"/>
        <n v="14003.276999999998"/>
        <n v="1450.6991999999998"/>
        <n v="18133.739999999998"/>
        <n v="4472.9892"/>
        <n v="8281.0746"/>
        <n v="6084.6396"/>
        <n v="2281.73985"/>
        <n v="5967.6273"/>
        <n v="5850.615"/>
        <n v="10492.1029"/>
        <n v="9517.0004"/>
        <n v="4673.06409"/>
        <n v="4436.45325"/>
        <n v="7729.287439999999"/>
        <n v="4889.957359999999"/>
        <n v="6230.752119999999"/>
        <n v="6605.38595"/>
        <n v="7532.111739999999"/>
        <n v="7472.959029999999"/>
        <n v="9365.845749999999"/>
        <n v="6684.256229999999"/>
        <n v="6940.584639999999"/>
        <n v="7887.027999999999"/>
        <n v="4042.1018499999996"/>
        <n v="7591.26445"/>
        <n v="12875.573209999999"/>
        <n v="4357.5829699999995"/>
        <n v="9070.082199999999"/>
        <n v="8064.486129999999"/>
        <n v="9588.24"/>
        <n v="8383.4"/>
        <n v="7764.0"/>
        <n v="4999.38"/>
        <n v="3788.19"/>
        <n v="2492.1"/>
        <n v="17632.53257787"/>
        <n v="2822.25"/>
        <n v="3482.55"/>
        <n v="3024.6"/>
        <n v="3344.1"/>
        <n v="16289.228928799917"/>
        <n v="2341.1891093999884"/>
        <n v="15721.73928799992"/>
        <n v="2235.814995599989"/>
        <n v="5714.141887999971"/>
        <n v="15216.649960399924"/>
        <n v="14314.003920399928"/>
        <n v="8831.999046599954"/>
        <n v="1168.534166999994"/>
        <n v="5792.63284799997"/>
        <n v="2251.7094149999884"/>
        <n v="6182.144236999969"/>
        <n v="5989.25270279997"/>
        <n v="4577.789014599976"/>
        <n v="8312.977573599957"/>
        <n v="1885.1566317999902"/>
        <n v="1386.150353599993"/>
        <n v="2787.017762199986"/>
        <n v="6097.570227599969"/>
        <n v="5011.255341199974"/>
        <n v="1842.575285999991"/>
        <n v="8250.577260399958"/>
        <n v="11226.365781399943"/>
        <n v="3018.173639399985"/>
        <n v="4808.356209599976"/>
        <n v="7181.922839999964"/>
        <n v="15894.81185479992"/>
        <n v="6279.865482199968"/>
        <n v="6686.841109799966"/>
        <n v="6182.536691799969"/>
        <n v="15993.318009599918"/>
        <n v="3469.3004319999827"/>
        <n v="10454.799644599947"/>
        <n v="241.3597019999988"/>
        <n v="3271.1107579999834"/>
        <n v="8807.863076399955"/>
        <n v="589.859564399997"/>
        <n v="6348.741299599968"/>
        <n v="5985.3281547999695"/>
        <n v="5691.379509599971"/>
        <n v="7186.8285249999635"/>
        <n v="14320.479424599927"/>
        <n v="2415.3630665999876"/>
        <n v="9852.77398139995"/>
        <n v="6217.661396399969"/>
        <n v="5262.033958399974"/>
        <n v="7.6528685999999615"/>
        <n v="15201.344223199922"/>
        <n v="6966.6613821999645"/>
        <n v="5598.367721999972"/>
        <n v="5299.120936999973"/>
        <n v="5378.3968065999725"/>
        <n v="10737.170873199944"/>
        <n v="10626.694846999946"/>
        <n v="10007.79362739995"/>
        <n v="11278.758497199942"/>
        <n v="10793.291909599944"/>
        <n v="7465.078978199962"/>
        <n v="7428.384454399962"/>
        <n v="12166.491254799937"/>
        <n v="7569.7521941800005"/>
        <n v="11870.44397"/>
        <n v="2594.14088978"/>
        <n v="2009.7958412399998"/>
        <n v="9412.96281332"/>
        <n v="12505.462846580001"/>
        <n v="10972.6793"/>
        <n v="8578.83968326"/>
        <n v="12768.40814326"/>
        <n v="3790.76144326"/>
        <n v="13671.55940128"/>
        <n v="1197.21906326"/>
        <n v="13866.07507978"/>
        <n v="6167.24427638"/>
        <n v="9975.163"/>
        <n v="11555.42832246"/>
        <n v="14623.588958"/>
        <n v="16487.148909659998"/>
        <n v="1995.43160652"/>
        <n v="4394.25880476"/>
        <n v="10416.26470786"/>
        <n v="12879.730962340001"/>
        <n v="8220.93083482"/>
        <n v="12465.9612011"/>
        <n v="16967.55275974"/>
        <n v="11888.681429999999"/>
        <n v="12996.048485999998"/>
        <n v="8873.040468"/>
        <n v="13278.330371999999"/>
        <n v="7155.573803999999"/>
        <n v="9067.675944"/>
        <n v="6449.163887999999"/>
        <n v="4454.4632405"/>
        <n v="2932.9132995"/>
        <n v="6352.402746500001"/>
        <n v="3959.696232"/>
        <n v="3803.0947705"/>
        <n v="3900.9950615000002"/>
        <n v="8126.114194000001"/>
        <n v="9517.390441"/>
        <n v="8283.153981299998"/>
        <n v="7790.6090827"/>
        <n v="6862.305887099999"/>
        <n v="4929.7868514"/>
        <n v="4338.2597514"/>
        <n v="9106.362528799998"/>
        <n v="12440.997967199999"/>
        <n v="12027.7177"/>
        <n v="5227.127807"/>
        <n v="7469.4098674"/>
        <n v="11286.7314194"/>
        <n v="8217.2972975"/>
        <n v="6429.1108742"/>
        <n v="5724.9964495"/>
        <n v="12915.008349999998"/>
        <n v="8794.8249228"/>
        <n v="11239.014899999998"/>
        <n v="11140.427049999998"/>
        <n v="8577.14295"/>
        <n v="4878.915520799999"/>
        <n v="7139.1405699"/>
        <n v="7199.849799999999"/>
        <n v="3999.8342999999995"/>
        <n v="3599.8732"/>
        <n v="3599.8020000000006"/>
        <n v="9000.0801"/>
        <n v="14399.7673"/>
        <n v="11996.6"/>
        <n v="6088.026"/>
        <n v="8866.686000000002"/>
        <n v="3959.7827999999995"/>
        <n v="9989.76"/>
        <n v="10229.5"/>
        <n v="9599.8033"/>
        <n v="11640.0037"/>
        <n v="11639.7308"/>
        <n v="8399.858400000001"/>
        <n v="301.19849999999997"/>
        <n v="2949.9471000000003"/>
        <n v="2309.7879000000003"/>
        <n v="2747.7000000000003"/>
        <n v="5292.280357"/>
        <n v="16540.891458"/>
        <n v="17003.714455"/>
        <n v="1468.959947"/>
        <n v="10604.683453"/>
        <n v="1448.837208"/>
        <n v="2434.851419"/>
        <n v="5835.5943099999995"/>
        <n v="5231.912139999999"/>
        <n v="603.6821699999999"/>
        <n v="4668.475448"/>
        <n v="7928.359165999999"/>
        <n v="12214.502573"/>
        <n v="15192.667945"/>
        <n v="1710.432815"/>
        <n v="2334.237724"/>
        <n v="4205.652451"/>
        <n v="2032.3966389999998"/>
        <n v="5131.298444999999"/>
        <n v="5211.789401"/>
        <n v="7063.081389"/>
        <n v="6036.8216999999695"/>
        <n v="7344.799734999963"/>
        <n v="2072.64211699999"/>
        <n v="15172.545205999924"/>
        <n v="10483.947018999948"/>
        <n v="13482.235129999934"/>
        <n v="9940.633065999951"/>
        <n v="12033.39792199994"/>
        <n v="12234.625311999938"/>
        <n v="1670.1873369999917"/>
        <n v="15876.84107099992"/>
        <n v="12576.711874999937"/>
        <n v="6479.5219579999675"/>
        <n v="5413.016790999973"/>
        <n v="14488.372079999928"/>
        <n v="10322.965106999949"/>
        <n v="1831.169248999991"/>
        <n v="13582.848824999932"/>
        <n v="3722.7067149999816"/>
        <n v="8753.391464999957"/>
        <n v="6338.662784999969"/>
        <n v="13763.953475999931"/>
        <n v="13602.971563999932"/>
        <n v="6600.258391999967"/>
        <n v="6620.381130999967"/>
        <n v="10463.824279999948"/>
        <n v="15253.03616199985"/>
        <n v="13884.689909999863"/>
        <n v="3702.583975999963"/>
        <n v="8049.0955999999205"/>
        <n v="15152.42246699985"/>
        <n v="6881.976737999932"/>
        <n v="10725.419886999893"/>
        <n v="4648.352708999954"/>
        <n v="6439.276479999936"/>
        <n v="10262.596889999899"/>
        <n v="402.454779999996"/>
        <n v="7224.063300999928"/>
        <n v="1106.750644999989"/>
        <n v="5306.7867160000005"/>
        <n v="14962.7445"/>
        <n v="7241.968338000001"/>
        <n v="13965.2282"/>
        <n v="5645.942258"/>
        <n v="17576.237206"/>
        <n v="19.950326"/>
        <n v="19710.922088"/>
        <n v="16159.76406"/>
        <n v="10693.374736"/>
        <n v="6084.84943"/>
        <n v="11770.69234"/>
        <n v="7381.620620000001"/>
        <n v="11234.938400000001"/>
        <n v="6419.9648"/>
        <n v="7122.148450000001"/>
        <n v="3711.54215"/>
        <n v="6339.71524"/>
        <n v="5517.15725"/>
        <n v="6460.08958"/>
        <n v="12238.0579"/>
        <n v="5634.20032"/>
        <n v="11386.1888"/>
        <n v="12780.015360000001"/>
        <n v="510.41536"/>
        <n v="2532.44544"/>
        <n v="3612.1702400000004"/>
        <n v="7581.12464"/>
        <n v="5286.83692"/>
        <n v="11072.43204"/>
        <n v="11511.339256"/>
        <n v="5386.58856"/>
        <n v="8778.14432"/>
        <n v="6523.757256"/>
        <n v="8079.882839999999"/>
        <n v="4987.581999999999"/>
        <n v="8119.783496"/>
        <n v="7501.3233279999995"/>
        <n v="4788.0787199999995"/>
        <n v="6463.906271999999"/>
        <n v="8837.995304"/>
        <n v="3990.0656"/>
        <n v="9017.548256"/>
        <n v="4389.07216"/>
        <n v="7820.528576"/>
        <n v="7980.1312"/>
        <n v="4628.476095999999"/>
        <n v="13985.179928"/>
        <n v="7541.223983999999"/>
        <n v="4688.32708"/>
        <n v="9715.809736"/>
        <n v="3604.7400000000002"/>
        <n v="3611.2999999999997"/>
        <n v="7927.389999999999"/>
        <n v="5399.7459"/>
        <n v="19165.3"/>
        <n v="8403.9"/>
        <n v="1244.5"/>
        <n v="3122.73"/>
        <n v="3589.04"/>
        <n v="7923.3"/>
        <n v="1980.5175000000002"/>
        <n v="2218.6791000000003"/>
        <n v="2374.9500000000003"/>
        <n v="1203.45"/>
        <n v="811.3488364799999"/>
        <n v="3462.51969973"/>
        <n v="15495.917621730001"/>
        <n v="5248.21155859"/>
        <n v="5834.78940044"/>
        <n v="3944.45929878"/>
        <n v="7654.488688209999"/>
        <n v="13148.801344769998"/>
        <n v="6411.90955496"/>
        <n v="8835.693467509998"/>
        <n v="7960.354321009999"/>
        <n v="13156.447985589999"/>
        <n v="2387.16052757"/>
        <n v="5645.43442645"/>
        <n v="2171.04231071"/>
        <n v="6229.798767009999"/>
        <n v="406.47932779999996"/>
        <n v="3107.9570385499997"/>
        <n v="3226.88242604"/>
        <n v="5447.225447299999"/>
        <n v="9358.683454119999"/>
        <n v="6191.766790299999"/>
        <n v="7089.03972231"/>
        <n v="3845.05296812"/>
        <n v="4616.357553989999"/>
        <n v="11873.019692169999"/>
        <n v="5836.197992169999"/>
        <n v="1225.67603249"/>
        <n v="4934.69928497"/>
        <n v="2480.73126392"/>
        <n v="921.82267359"/>
        <n v="9860.343337389999"/>
        <n v="2368.04392552"/>
        <n v="8030.582680119999"/>
        <n v="3221.6505138999996"/>
        <n v="5835.9967647799995"/>
        <n v="7004.7254459000005"/>
        <n v="7448.230613459999"/>
        <n v="7075.1550324"/>
        <n v="6836.49934786"/>
        <n v="13102.92149985"/>
        <n v="6488.57719055"/>
        <n v="8017.10044499"/>
        <n v="2058.75742709"/>
        <n v="619.98158859"/>
        <n v="9170.53584447"/>
        <n v="10300.8300941"/>
        <n v="11096.68442155"/>
        <n v="6527.4140768199995"/>
        <n v="11235.53132065"/>
        <n v="4491.19411741"/>
        <n v="12344.294239550001"/>
        <n v="3061.07105668"/>
        <n v="15314.00806117"/>
        <n v="8057.34592299"/>
        <n v="6524.79812075"/>
        <n v="19972.271358600003"/>
        <n v="2998.13499128"/>
        <n v="9675.90811"/>
        <n v="12568.70538"/>
        <n v="15700.906562"/>
        <n v="4691.51866216"/>
        <n v="6397.271535160001"/>
        <n v="6242.65650866"/>
        <n v="2790.0530911"/>
        <n v="6152.28153188"/>
        <n v="8429.21223826"/>
        <n v="8004.66930098"/>
        <n v="5088.13114304"/>
        <n v="10995.22316838"/>
        <n v="14576.50618864"/>
        <n v="12669.25502304"/>
        <n v="6445.950330600001"/>
        <n v="11149.8738664"/>
        <n v="18056.5522478"/>
        <n v="1907.1307934000001"/>
        <n v="10633.066700000001"/>
        <n v="16731.4313883"/>
        <n v="7424.8899151"/>
        <n v="15123.631453700002"/>
        <n v="7223.262895600001"/>
        <n v="12740.6207695"/>
        <n v="10031.5962478"/>
        <n v="15208.695987300001"/>
        <n v="15086.91728"/>
        <n v="12538.99375"/>
        <n v="4015.2867346"/>
        <n v="4500.5959487"/>
        <n v="14747.261017300001"/>
        <n v="8638.3873408"/>
        <n v="6497.98016"/>
        <n v="5508.5596160000005"/>
        <n v="5370.7474688"/>
        <n v="5791.8401408"/>
        <n v="5586.490846559999"/>
        <n v="17554.69261376"/>
        <n v="5204.841071919999"/>
        <n v="8380.73378624"/>
        <n v="7122.466599279999"/>
        <n v="8181.6295128"/>
        <n v="9516.306456"/>
        <n v="8179.833983279999"/>
        <n v="7341.720703999999"/>
        <n v="8488.46555744"/>
        <n v="6982.614799999999"/>
        <n v="6598.17197944"/>
        <n v="6749.993975519999"/>
        <n v="8544.7254824"/>
        <n v="6547.498146319999"/>
        <n v="8580.03756296"/>
        <n v="7267.9044904"/>
        <n v="7296.43345944"/>
        <n v="3599.8089999999997"/>
        <n v="9599.7543"/>
        <n v="4799.9016"/>
        <n v="7999.950000000001"/>
        <n v="3899.9529"/>
        <n v="7199.804999999999"/>
        <n v="9599.9263"/>
        <n v="5999.868"/>
        <n v="3364.6302"/>
        <n v="13144.221000000001"/>
        <n v="2406.1914"/>
        <n v="2004.8931"/>
        <n v="3546.4500000000003"/>
        <n v="7646.64082"/>
        <n v="4829.457359999999"/>
        <n v="7546.027125"/>
        <n v="9618.669242"/>
        <n v="2213.5012899999997"/>
        <n v="2837.306199"/>
        <n v="13864.567170999999"/>
        <n v="9960.755804999999"/>
        <n v="5755.103354"/>
        <n v="2817.1834599999997"/>
        <n v="4427.002579999999"/>
        <n v="1629.941859"/>
        <n v="13160.271305999999"/>
        <n v="5533.7532249999995"/>
        <n v="1489.082686"/>
        <n v="3783.074932"/>
        <n v="2052.519378"/>
        <n v="3742.8294539999997"/>
        <n v="15896.96381"/>
        <n v="7163.695084"/>
        <n v="12174.257094999999"/>
        <n v="8129.586555999999"/>
        <n v="8612.532292"/>
        <n v="160.981912"/>
        <n v="11671.188619999999"/>
        <n v="13120.025828"/>
        <n v="6137.4353949999995"/>
        <n v="8652.777769999999"/>
        <n v="10141.860456"/>
        <n v="12134.011617"/>
        <n v="20324.368844779998"/>
        <n v="10061.369499999999"/>
        <n v="5573.998703"/>
        <n v="1931.782944"/>
        <n v="5493.507747"/>
        <n v="10765.665364999999"/>
        <n v="10322.965107"/>
        <n v="3038.5335889999847"/>
        <n v="6197.803611999969"/>
        <n v="7566.149863999963"/>
        <n v="11369.347534999999"/>
        <n v="8773.514203999955"/>
        <n v="6439.276479999968"/>
        <n v="8954.618854999955"/>
        <n v="9457.687329999953"/>
        <n v="10011.96306"/>
        <n v="17960.854944"/>
        <n v="17394.52168"/>
        <n v="8859.070344"/>
        <n v="8596.1299"/>
        <n v="5016.094624"/>
        <n v="17596.78356"/>
        <n v="10133.320188"/>
        <n v="9101.7846"/>
        <n v="18001.30732"/>
        <n v="15715.748076"/>
        <n v="14846.021992"/>
        <n v="6472.380160000001"/>
        <n v="10031.195"/>
        <n v="12458.744190000001"/>
        <n v="15046.7925"/>
        <n v="6720.9006500000005"/>
        <n v="8814.48064"/>
        <n v="8539.6416"/>
        <n v="7420.65408"/>
        <n v="14939.464960000001"/>
        <n v="9835.31136"/>
        <n v="4847.929704"/>
        <n v="5606.042168"/>
        <n v="7182.118079999999"/>
        <n v="4528.724456"/>
        <n v="4189.56888"/>
        <n v="8419.038416"/>
        <n v="7700.826607999999"/>
        <n v="12269.45172"/>
        <n v="5845.446104"/>
        <n v="13027.564183999999"/>
        <n v="4867.880032"/>
        <n v="19052.56324"/>
        <n v="7740.727263999999"/>
        <n v="8877.89596"/>
        <n v="12728.309264"/>
        <n v="12189.650408"/>
        <n v="7461.422672"/>
        <n v="4010.015928"/>
        <n v="5266.886592"/>
        <n v="4588.57544"/>
        <n v="8698.343008"/>
        <n v="6007.62"/>
        <n v="9589.86"/>
        <n v="3609.96"/>
        <n v="11990.550000000001"/>
        <n v="12288.52"/>
        <n v="12948.92"/>
        <n v="4018.5"/>
        <n v="3832.58"/>
        <n v="3598.4999999999995"/>
        <n v="13650.300000000001"/>
        <n v="12136.5"/>
        <n v="7978.929999999999"/>
        <n v="2110.5873"/>
        <n v="1960.7373000000002"/>
        <n v="5433.1395299999995"/>
        <n v="6902.099477"/>
        <n v="5151.421184"/>
        <n v="6056.944439"/>
        <n v="15937.209288"/>
        <n v="6640.50387"/>
        <n v="10262.596889999999"/>
        <n v="15051.808772"/>
        <n v="13281.00774"/>
        <n v="11610.820403"/>
        <n v="10242.474151"/>
        <n v="6177.680872999999"/>
        <n v="10564.437974999999"/>
        <n v="3340.3746739999997"/>
        <n v="3521.479325"/>
        <n v="15655.490941999999"/>
        <n v="5895.962527"/>
        <n v="11469.961229999999"/>
        <n v="15615.245464"/>
        <n v="10343.087846"/>
        <n v="10644.928931"/>
        <n v="16198.804895"/>
        <n v="9236.337201"/>
        <n v="15313.404379"/>
        <n v="14770.090425999999"/>
        <n v="1992.151161"/>
        <n v="11570.574924999999"/>
        <n v="10282.719629"/>
        <n v="14568.863035999999"/>
        <n v="6419.153741"/>
        <n v="4064.7932779999996"/>
        <n v="15514.631769"/>
        <n v="12858.430220999999"/>
        <n v="13401.744174"/>
        <n v="10383.333324"/>
        <n v="8713.145987"/>
        <n v="7244.18604"/>
        <n v="16379.909545999999"/>
        <n v="12274.870789999999"/>
        <n v="7747.254515"/>
        <n v="3803.197671"/>
        <n v="7344.799735"/>
        <n v="12576.711874999999"/>
        <n v="422.577519"/>
        <n v="10705.297148"/>
        <n v="13723.707998"/>
        <n v="13884.68991"/>
        <n v="14158.3316"/>
        <n v="15169.641"/>
        <n v="7281.42768"/>
        <n v="4227.273292"/>
        <n v="1739.452168"/>
        <n v="13349.28408"/>
        <n v="18506.96202"/>
        <n v="8292.73708"/>
        <n v="15270.77194"/>
        <n v="20576.50557616"/>
        <n v="13470.641208000001"/>
        <n v="5946.499272"/>
        <n v="13774.034028"/>
        <n v="14947.152932"/>
        <n v="14583.081548"/>
        <n v="14562.85536"/>
        <n v="6978.03486"/>
        <n v="12478.80658"/>
        <n v="6239.40329"/>
        <n v="8626.8277"/>
        <n v="6821.2126"/>
        <n v="4814.9736"/>
        <n v="7262.58518"/>
        <n v="18658.0227"/>
        <n v="6098.96656"/>
        <n v="16049.912"/>
        <n v="5555.6748800000005"/>
        <n v="5516.41216"/>
        <n v="5693.0944"/>
        <n v="7401.571688"/>
        <n v="9177.15088"/>
        <n v="11471.4386"/>
        <n v="7920.280215999999"/>
        <n v="7222.018736"/>
        <n v="8379.13776"/>
        <n v="4548.674784"/>
        <n v="5985.0984"/>
        <n v="12967.7132"/>
        <n v="4069.866912"/>
        <n v="8458.939072"/>
        <n v="9077.399239999999"/>
        <n v="8159.684152"/>
        <n v="8977.6476"/>
        <n v="7800.578248"/>
        <n v="8059.932511999999"/>
        <n v="7321.7703759999995"/>
        <n v="4109.767568"/>
        <n v="4798.08"/>
        <n v="11035.95"/>
        <n v="2405.7999999999997"/>
        <n v="4789.62"/>
        <n v="7498.900000000001"/>
        <n v="7176.9"/>
        <n v="14302.800000000001"/>
        <n v="8096.9"/>
        <n v="5998.7"/>
        <n v="11275.2"/>
        <n v="1951.6464"/>
        <n v="5936.2080049999995"/>
        <n v="7908.236427"/>
        <n v="5634.3669199999995"/>
        <n v="10785.788104"/>
        <n v="10182.105934"/>
        <n v="13482.23513"/>
        <n v="5030.684749999999"/>
        <n v="3320.251935"/>
        <n v="12355.361745999999"/>
        <n v="4044.6705389999997"/>
        <n v="1609.8191199999999"/>
        <n v="623.804909"/>
        <n v="4889.825577"/>
        <n v="3762.952193"/>
        <n v="9316.828157"/>
        <n v="4487.370796999978"/>
        <n v="5211.789400999974"/>
        <n v="3622.093019999982"/>
        <n v="4185.52971199998"/>
        <n v="3642.215758999982"/>
        <n v="8391.182162999958"/>
        <n v="11610.820402999942"/>
        <n v="8028.97286099996"/>
        <n v="3863.565887999981"/>
        <n v="6942.344954999965"/>
        <n v="2052.51937799999"/>
        <n v="7002.713171999965"/>
        <n v="13784.076214999932"/>
        <n v="3119.0245449999843"/>
        <n v="14910.949598999925"/>
        <n v="10081.49223899995"/>
        <n v="7183.817822999964"/>
        <n v="12918.798437999936"/>
        <n v="6077.067177999969"/>
        <n v="8350.936684999959"/>
        <n v="9014.987071999954"/>
        <n v="11932.78422699994"/>
        <n v="5916.085265999941"/>
        <n v="8312.963268"/>
        <n v="14380.819668"/>
        <n v="8697.26084"/>
        <n v="9162.463164"/>
        <n v="11933.450920000001"/>
        <n v="4634.41209"/>
        <n v="3731.6045400000003"/>
        <n v="8225.5799"/>
        <n v="8024.956"/>
        <n v="11054.37689"/>
        <n v="2327.23724"/>
        <n v="6841.27499"/>
        <n v="13963.42344"/>
        <n v="10015.064655999999"/>
        <n v="5087.33364"/>
        <n v="7381.621359999999"/>
        <n v="8259.435792"/>
        <n v="6643.459223999999"/>
        <n v="6583.60824"/>
        <n v="11770.693519999999"/>
        <n v="8179.63448"/>
        <n v="8598.591368"/>
        <n v="5207.035608"/>
        <n v="6882.86316"/>
        <n v="7720.776935999999"/>
        <n v="9556.207112"/>
        <n v="8359.187431999959"/>
        <n v="7720.776935999961"/>
        <n v="7780.627919999961"/>
        <n v="6823.012175999966"/>
        <n v="7341.720703999963"/>
        <n v="5027.482655999975"/>
        <n v="7541.223983999962"/>
        <n v="6184.601679999969"/>
        <n v="18327.98"/>
        <n v="5272.889999999999"/>
        <n v="8208.68"/>
        <n v="5757.75"/>
        <n v="1953.1449"/>
        <n v="11127.874667"/>
        <n v="6700.872087"/>
        <n v="3823.32041"/>
        <n v="11429.715752"/>
        <n v="5513.630486"/>
        <n v="1086.627906"/>
        <n v="1811.04651"/>
        <n v="6238.0490899999995"/>
        <n v="6077.067177999999"/>
        <n v="6499.644697"/>
        <n v="5775.226093"/>
        <n v="8954.618854999999"/>
        <n v="7183.817822999999"/>
        <n v="10624.806192"/>
        <n v="6479.521957999999"/>
        <n v="4970.316533"/>
        <n v="1509.2054249999999"/>
        <n v="14428.003863"/>
        <n v="14830.458643"/>
        <n v="6660.626609"/>
        <n v="16359.786806999999"/>
        <n v="2072.642117"/>
        <n v="1227.487079"/>
        <n v="11892.538749"/>
        <n v="12516.343658"/>
        <n v="4105.038756"/>
        <n v="9759.528414999999"/>
        <n v="8451.55038"/>
        <n v="15232.913423"/>
        <n v="6338.6627849999995"/>
        <n v="7264.308779"/>
        <n v="15212.790684"/>
        <n v="5916.085266"/>
        <n v="13623.094303"/>
        <n v="11872.416009999999"/>
        <n v="9578.423764"/>
        <n v="5056.5470000000005"/>
        <n v="13713.355464"/>
        <n v="11326.665280000001"/>
        <n v="3944.10666"/>
        <n v="15776.42664"/>
        <n v="15331.450504"/>
        <n v="7342.1062440000005"/>
        <n v="4550.8923"/>
        <n v="9000.65366"/>
        <n v="5035.65989"/>
        <n v="4273.28907"/>
        <n v="6119.02895"/>
        <n v="11636.1862"/>
        <n v="13060.615890000001"/>
        <n v="1243.86818"/>
        <n v="1584.92881"/>
        <n v="7021.8365"/>
        <n v="942.93233"/>
        <n v="6620.5887"/>
        <n v="12559.05614"/>
        <n v="12839.9296"/>
        <n v="3945.9033600000002"/>
        <n v="5889.408"/>
        <n v="7880.379559999999"/>
        <n v="8020.031856"/>
        <n v="5027.482656"/>
        <n v="6783.1115199999995"/>
        <n v="4708.277408"/>
        <n v="8618.541696"/>
        <n v="10773.17712"/>
        <n v="10533.773184"/>
        <n v="11371.686959999999"/>
        <n v="7241.969064"/>
        <n v="8897.846287999999"/>
        <n v="5147.1846239999995"/>
        <n v="7102.316768"/>
        <n v="7281.86972"/>
        <n v="6723.260536"/>
        <n v="9592.74"/>
        <n v="7209.2"/>
        <n v="9850.21"/>
        <n v="6799.809000000001"/>
        <n v="5399.9337"/>
        <n v="18011.07"/>
        <n v="1563.1"/>
        <n v="7908.599999999999"/>
        <n v="10806.6"/>
        <n v="4804.2"/>
        <n v="5663.65"/>
        <n v="5692.400000000001"/>
        <n v="12240.900000000001"/>
        <n v="11301.300000000001"/>
        <n v="4760.05"/>
        <n v="16103.7"/>
        <n v="2014.2837"/>
        <n v="2960.7000000000003"/>
        <n v="4952.25"/>
        <n v="2034.15"/>
        <n v="14629.231253"/>
        <n v="6922.222216"/>
        <n v="6781.363042999999"/>
        <n v="6620.381131"/>
        <n v="6358.785524"/>
        <n v="4547.739014"/>
        <n v="13542.603347"/>
        <n v="14045.671822"/>
        <n v="3259.883718"/>
        <n v="12798.062004"/>
        <n v="15011.563294"/>
        <n v="382.332041"/>
        <n v="7787.499992999999"/>
        <n v="2656.201548"/>
        <n v="4487.370797"/>
        <n v="11852.293271"/>
        <n v="3682.461237"/>
        <n v="80.490956"/>
        <n v="6117.312656"/>
        <n v="3601.970281"/>
        <n v="3722.706715"/>
        <n v="4024.5478"/>
        <n v="6036.8216999999995"/>
        <n v="5694.735137"/>
        <n v="1408.5917299999999"/>
        <n v="14991.440555"/>
        <n v="7465.536169"/>
        <n v="12757.816525999999"/>
        <n v="15554.877246999999"/>
        <n v="6519.767436"/>
        <n v="4728.843664999999"/>
        <n v="442.70025799999996"/>
        <n v="15675.613680999999"/>
        <n v="11510.206708"/>
        <n v="6157.558134"/>
        <n v="13079.780349999999"/>
        <n v="12154.134355999999"/>
        <n v="8250.32299"/>
        <n v="14085.9173"/>
        <n v="12677.325569999999"/>
        <n v="3561.724803"/>
        <n v="8431.427641"/>
        <n v="17204.941844999998"/>
        <n v="11027.260972"/>
        <n v="4909.948316"/>
        <n v="10966.892754999999"/>
        <n v="15373.772595999999"/>
        <n v="12697.448309"/>
        <n v="17192.2598"/>
        <n v="15189.867188"/>
        <n v="7685.95144"/>
        <n v="7766.856192"/>
        <n v="2669.856816"/>
        <n v="15533.712384"/>
        <n v="728.142768"/>
        <n v="2588.952064"/>
        <n v="930.4046480000001"/>
        <n v="17111.355048"/>
        <n v="2447.368748"/>
        <n v="20266.640376"/>
        <n v="19781.211864"/>
        <n v="19983.473744"/>
        <n v="3276.642456"/>
        <n v="16646.152724"/>
        <n v="9809.70118"/>
        <n v="9629.9472"/>
        <n v="5496.7808"/>
        <n v="5202.3104"/>
        <n v="6124.9843200000005"/>
        <n v="6603.5585679999995"/>
        <n v="8638.492024"/>
        <n v="10374.170559999999"/>
        <n v="4488.8238"/>
        <n v="7481.373"/>
        <n v="4049.9165839999996"/>
        <n v="9356.703832"/>
        <n v="7142.2174239999995"/>
        <n v="9755.710391999999"/>
        <n v="1491.0"/>
        <n v="11033.0"/>
        <n v="10727.1"/>
        <n v="13076.1"/>
        <n v="11040.300000000001"/>
        <n v="4798.900000000001"/>
        <n v="7208.6"/>
        <n v="9996.300000000001"/>
        <n v="12363.84"/>
        <n v="7206.51"/>
        <n v="9992.0"/>
        <n v="11512.08"/>
        <n v="7205.89"/>
        <n v="10791.04"/>
        <n v="9597.800000000001"/>
        <n v="12710.7"/>
        <n v="205.8939"/>
        <n v="1863.0351"/>
        <n v="3631.65"/>
        <n v="830.7"/>
        <n v="1874.4"/>
        <n v="394.05"/>
        <n v="6720.994826"/>
        <n v="2414.7286799999997"/>
        <n v="2112.887595"/>
        <n v="8149.709295"/>
        <n v="12234.625312"/>
        <n v="402.45477999999997"/>
        <n v="1891.537466"/>
        <n v="1770.8010319999999"/>
        <n v="9196.091723"/>
        <n v="2917.7971549999997"/>
        <n v="4004.425061"/>
        <n v="11288.856579"/>
        <n v="9658.914719999999"/>
        <n v="15876.841070999999"/>
        <n v="10745.542626"/>
        <n v="16520.768719"/>
        <n v="6298.417307"/>
        <n v="1911.660205"/>
        <n v="6378.908262999999"/>
        <n v="11389.470274"/>
        <n v="14588.985775"/>
        <n v="1187.241601"/>
        <n v="11268.733839999999"/>
        <n v="11329.102057"/>
        <n v="7103.326867"/>
        <n v="8310.691207"/>
        <n v="9457.687329999999"/>
        <n v="4608.107231"/>
        <n v="15695.73642"/>
        <n v="7847.86821"/>
        <n v="12395.607224"/>
        <n v="15273.158900999999"/>
        <n v="4326.388884999999"/>
        <n v="9055.232549999999"/>
        <n v="6962.467694"/>
        <n v="6097.189917"/>
        <n v="6801.485782"/>
        <n v="14057.20066"/>
        <n v="8009.570448"/>
        <n v="7625.272876"/>
        <n v="13227.926952"/>
        <n v="4247.49948"/>
        <n v="6270.118280000001"/>
        <n v="4065.463788"/>
        <n v="14259.46254"/>
        <n v="9708.570240000001"/>
        <n v="13551.54596"/>
        <n v="12742.498440000001"/>
        <n v="3033.9282000000003"/>
        <n v="15978.68852"/>
        <n v="11508.700972"/>
        <n v="16383.21228"/>
        <n v="6371.249220000001"/>
        <n v="13248.15314"/>
        <n v="15668.72659"/>
        <n v="15247.4164"/>
        <n v="16631.72131"/>
        <n v="12659.36809"/>
        <n v="6981.71172"/>
        <n v="8265.70468"/>
        <n v="6700.83826"/>
        <n v="8345.954240000001"/>
        <n v="6969.1328"/>
        <n v="2375.39456"/>
        <n v="4089.81724"/>
        <n v="8099.833167999999"/>
        <n v="12768.20992"/>
        <n v="9576.157439999999"/>
        <n v="7002.565127999999"/>
        <n v="7122.267096"/>
        <n v="14364.236159999999"/>
        <n v="8359.187431999999"/>
        <n v="7022.515455999999"/>
        <n v="4808.029047999999"/>
        <n v="10473.922199999999"/>
        <n v="9396.604487999999"/>
        <n v="5187.085279999999"/>
        <n v="4648.426423999999"/>
        <n v="6703.310208"/>
        <n v="12927.812543999999"/>
        <n v="7960.180872"/>
        <n v="9596.107768"/>
        <n v="11970.1968"/>
        <n v="14763.242719999998"/>
        <n v="6476.900000000001"/>
        <n v="3609.05"/>
        <n v="11996.369999999999"/>
        <n v="2538.78"/>
        <n v="12215.359999999999"/>
        <n v="12241.24"/>
        <n v="4796.7"/>
        <n v="12449.7"/>
        <n v="5271.509999999999"/>
        <n v="4005.9900000000002"/>
        <n v="1858.14"/>
        <n v="2187.81"/>
        <n v="4398.45"/>
        <n v="2534.7000000000003"/>
        <n v="2598.6"/>
        <n v="10867.68765173"/>
        <n v="8671.89437205"/>
        <n v="6746.14824975"/>
        <n v="7896.96769316"/>
        <n v="7363.71510966"/>
        <n v="8397.822666869999"/>
        <n v="13433.33687423"/>
        <n v="10536.064913010001"/>
        <n v="4303.44896254"/>
        <n v="4804.70639103"/>
        <n v="4486.56588744"/>
        <n v="5735.3830697799995"/>
        <n v="5740.413754529999"/>
        <n v="2107.25322808"/>
        <n v="6628.4302265999995"/>
        <n v="8.0490956"/>
        <n v="10493.00225155"/>
        <n v="3429.71963516"/>
        <n v="5226.076545689999"/>
        <n v="6682.7616219"/>
        <n v="2992.85497147"/>
        <n v="13522.88306278"/>
        <n v="15712.23706598"/>
        <n v="2203.03746572"/>
        <n v="5796.55619634"/>
        <n v="7164.90244834"/>
        <n v="14677.525826599998"/>
        <n v="3166.71543643"/>
        <n v="16098.39242739"/>
        <n v="9969.40858277"/>
        <n v="11298.11303894"/>
        <n v="10240.059422319999"/>
        <n v="5711.235782979999"/>
        <n v="12022.129188160001"/>
        <n v="14657.4030876"/>
        <n v="6379.71317256"/>
        <n v="5434.34689434"/>
        <n v="15353.649857"/>
        <n v="7043.96478695"/>
        <n v="4973.73739863"/>
        <n v="6015.49159666"/>
        <n v="2798.4693127299997"/>
        <n v="13595.12369579"/>
        <n v="5232.515822169999"/>
        <n v="5538.18022758"/>
        <n v="7362.708972709999"/>
        <n v="12979.166654999999"/>
        <n v="5543.8145945"/>
        <n v="6589.19088555"/>
        <n v="9434.143725369999"/>
        <n v="6705.902771749999"/>
        <n v="11948.077508639999"/>
        <n v="14467.7922764"/>
        <n v="6473.593731280001"/>
        <n v="9291.9107672"/>
        <n v="20671.164136"/>
        <n v="4045.2376"/>
        <n v="10114.30757128"/>
        <n v="6550.453245680001"/>
        <n v="7079.1658"/>
        <n v="3490.43326316"/>
        <n v="6848.789518680001"/>
        <n v="6882.971776400001"/>
        <n v="8168.14376192"/>
        <n v="14334.299435600002"/>
        <n v="6242.61066432"/>
        <n v="11241.358364800002"/>
        <n v="11035.3176195"/>
        <n v="6019.318871699999"/>
        <n v="16050.513871699999"/>
        <n v="4413.3245522"/>
        <n v="3019.5903189"/>
        <n v="16601.427101100002"/>
        <n v="11476.8908234"/>
        <n v="6085.7216"/>
        <n v="6871.1723136"/>
        <n v="4587.0635776"/>
        <n v="6879.221171200001"/>
        <n v="6334.62814656"/>
        <n v="9177.35038328"/>
        <n v="11872.04118624"/>
        <n v="4189.96788656"/>
        <n v="4821.9942776"/>
        <n v="3950.1649439999997"/>
        <n v="6683.55938328"/>
        <n v="6583.807743279999"/>
        <n v="9357.90085168"/>
        <n v="8340.03511712"/>
        <n v="9790.22445944"/>
        <n v="8203.77437688"/>
        <n v="4988.5795164"/>
        <n v="8496.8446952"/>
        <n v="6269.789580559999"/>
        <n v="7600.276954879999"/>
        <n v="5601.453592559999"/>
        <n v="12369.40286328"/>
        <n v="4675.7583733599995"/>
        <n v="8391.30746008"/>
        <n v="5227.18543928"/>
        <n v="9869.028255039999"/>
        <n v="9476.80480656"/>
        <n v="8750.61286736"/>
        <n v="8851.16252048"/>
        <n v="10339.05798272"/>
        <n v="11522.511439679998"/>
        <n v="4594.5605384"/>
        <n v="7581.523646559999"/>
        <n v="9599.8977"/>
        <n v="11824.65"/>
        <n v="8399.8586"/>
        <n v="3699.9776999999995"/>
        <n v="7190.92"/>
        <n v="4799.8998"/>
        <n v="11999.9273"/>
        <n v="8064.4371"/>
        <n v="13514.5401"/>
        <n v="4799.931500000001"/>
        <n v="11999.844000000001"/>
        <n v="11999.874600000001"/>
        <n v="9599.863000000001"/>
        <n v="2879.9629"/>
        <n v="2252.2455"/>
        <n v="2275.5222"/>
        <n v="4473.2848797"/>
        <n v="10121.737717"/>
        <n v="17395.101728550002"/>
        <n v="11072.33590736"/>
        <n v="7529.12402424"/>
        <n v="10418.14566247"/>
        <n v="6390.780679009999"/>
        <n v="8967.09495318"/>
        <n v="5618.872410970001"/>
        <n v="13104.330091580001"/>
        <n v="4178.08429857"/>
        <n v="15262.89630411"/>
        <n v="3889.5242213099996"/>
        <n v="3285.2383691399996"/>
        <n v="10983.59462837"/>
        <n v="4.42700258"/>
        <n v="12954.818140809999"/>
        <n v="665.8614335100001"/>
        <n v="4870.30652017"/>
        <n v="15039.7351286"/>
        <n v="5550.656325759999"/>
        <n v="6982.992887779999"/>
        <n v="7501.7570992"/>
        <n v="15521.87595504"/>
        <n v="6270.64792718"/>
        <n v="6486.363689259999"/>
        <n v="13523.687972339998"/>
        <n v="9702.37983624"/>
        <n v="10215.71090813"/>
        <n v="14007.63984529"/>
        <n v="3348.4237696"/>
        <n v="6002.81427109"/>
        <n v="16013.273241419998"/>
        <n v="10928.25709612"/>
        <n v="12568.86400679"/>
        <n v="9401.14243341"/>
        <n v="6556.390820979999"/>
        <n v="9260.484487799999"/>
        <n v="3526.30878236"/>
        <n v="10577.11530057"/>
        <n v="7451.4502517"/>
        <n v="12631.84817986"/>
        <n v="1856.52390014"/>
        <n v="8908.3365553"/>
        <n v="5670.3866228100005"/>
        <n v="16038.426665169998"/>
        <n v="13282.61755912"/>
        <n v="7463.322667709999"/>
        <n v="12124.956384449999"/>
        <n v="18823.61497016"/>
        <n v="17497.52647006"/>
        <n v="10938.117238230001"/>
        <n v="11326.86754188"/>
        <n v="10816.763080519999"/>
        <n v="6961.65164772"/>
        <n v="11832.31998"/>
        <n v="6149.772461400001"/>
        <n v="15135.05421852"/>
        <n v="15853.892940040001"/>
        <n v="12296.106470839999"/>
        <n v="14258.855754360002"/>
        <n v="10113.70078564"/>
        <n v="9028.4767478"/>
        <n v="10834.493095599999"/>
        <n v="5819.8987151"/>
        <n v="2600.085744"/>
        <n v="10532.9553739"/>
        <n v="1178.0635408"/>
        <n v="2.0062390000000003"/>
        <n v="11980.6574363"/>
        <n v="2911.8552846"/>
        <n v="10206.9415364"/>
        <n v="11447.1984862"/>
        <n v="16250.9371478"/>
        <n v="16753.2993934"/>
        <n v="9308.94896"/>
        <n v="7217.469504"/>
        <n v="11147.864089600002"/>
        <n v="8280.3836364"/>
        <n v="8319.286775999999"/>
        <n v="9144.2328388"/>
        <n v="7775.640337999999"/>
        <n v="7543.817526639999"/>
        <n v="5785.994126559999"/>
        <n v="16984.31273624"/>
        <n v="7881.17757312"/>
        <n v="4110.5655811199995"/>
        <n v="7427.507114399999"/>
        <n v="8247.06658864"/>
        <n v="4389.47116656"/>
        <n v="7522.670178959999"/>
        <n v="9867.4322288"/>
        <n v="10799.7894"/>
        <n v="9599.4207"/>
        <n v="9599.966199999999"/>
        <n v="4799.829299999999"/>
        <n v="12199.8987"/>
        <n v="5398.0"/>
        <n v="6174.9506"/>
        <n v="2613.6600000000003"/>
        <n v="8399.892"/>
        <n v="3599.8843"/>
        <n v="7439.837500000001"/>
        <n v="11039.8966"/>
        <n v="3436.1603999999998"/>
        <n v="1840.5576"/>
        <n v="2078.4195"/>
        <n v="7022.835911"/>
        <n v="5392.894052"/>
        <n v="13099.903089"/>
        <n v="4145.284234"/>
        <n v="4708.720926"/>
        <n v="482.945736"/>
        <n v="3642.2157589999997"/>
        <n v="12878.552959999999"/>
        <n v="10161.983194999999"/>
        <n v="6197.803612"/>
        <n v="11590.697664"/>
        <n v="17386.046496"/>
        <n v="15293.28164"/>
        <n v="11751.679576"/>
        <n v="10584.560714"/>
        <n v="11228.488362"/>
        <n v="12455.975440999999"/>
        <n v="1287.855296"/>
        <n v="5996.576222"/>
        <n v="10363.210584999999"/>
        <n v="825.032299"/>
        <n v="5553.875964"/>
        <n v="7042.95865"/>
        <n v="11973.029704999999"/>
        <n v="16561.014197"/>
        <n v="14790.213165"/>
        <n v="5050.807489"/>
        <n v="10101.614978"/>
        <n v="2173.255812"/>
        <n v="16017.700244"/>
        <n v="11832.170532"/>
        <n v="18110.465099999998"/>
        <n v="8793.636943"/>
        <n v="14186.530995"/>
        <n v="12236.84374"/>
        <n v="1173.118904"/>
        <n v="2022.6188"/>
        <n v="16585.47416"/>
        <n v="10497.391572"/>
        <n v="7503.915748"/>
        <n v="16180.9504"/>
        <n v="6259.46568"/>
        <n v="12739.61765"/>
        <n v="9971.00783"/>
        <n v="13642.4252"/>
        <n v="10211.756510000001"/>
        <n v="4413.7258"/>
        <n v="8165.3927300000005"/>
        <n v="9248.76179"/>
        <n v="9690.13437"/>
        <n v="12137.74595"/>
        <n v="6399.902410000001"/>
        <n v="9658.62912"/>
        <n v="9875.41236"/>
        <n v="8039.9821839999995"/>
        <n v="8299.336448"/>
        <n v="12907.862216"/>
        <n v="14962.746"/>
        <n v="5486.3402"/>
        <n v="13526.322384"/>
        <n v="9995.114328"/>
        <n v="4887.83036"/>
        <n v="10573.67384"/>
        <n v="4728.227736"/>
        <n v="4229.469536"/>
        <n v="10314.319576"/>
        <n v="7151.4"/>
        <n v="5191.88"/>
        <n v="6498.4215"/>
        <n v="2404.63"/>
        <n v="14394.24"/>
        <n v="7176.06"/>
        <n v="3848.4599999999996"/>
        <n v="4800.599999999999"/>
        <n v="7557.0"/>
        <n v="7203.700000000001"/>
        <n v="6011.2"/>
        <n v="9506.25"/>
        <n v="2342.1555"/>
        <n v="1763.7345000000003"/>
        <n v="15132.299728"/>
        <n v="16782.364326"/>
        <n v="9819.896632"/>
        <n v="8592.409553"/>
        <n v="9014.987072"/>
        <n v="9518.055547"/>
        <n v="3098.901806"/>
        <n v="4306.266146"/>
        <n v="1267.732557"/>
        <n v="5413.016791"/>
        <n v="14005.426344"/>
        <n v="11630.943142"/>
        <n v="13562.726085999999"/>
        <n v="15293.281639999925"/>
        <n v="5050.807488999975"/>
        <n v="8532.041335999958"/>
        <n v="2374.483201999988"/>
        <n v="7928.35916599996"/>
        <n v="5875.839787999971"/>
        <n v="13381.621434999934"/>
        <n v="5895.962526999971"/>
        <n v="13643.217041999933"/>
        <n v="11268.733839999944"/>
        <n v="6741.117564999967"/>
        <n v="8552.164074999957"/>
        <n v="15373.772595999924"/>
        <n v="6157.558133999969"/>
        <n v="12274.870789999939"/>
        <n v="12135.712800000001"/>
        <n v="12944.760320000001"/>
        <n v="10355.808256"/>
        <n v="10113.094000000001"/>
        <n v="4193.0395100000005"/>
        <n v="7744.08254"/>
        <n v="14444.9208"/>
        <n v="19279.95679"/>
        <n v="3611.2302"/>
        <n v="13843.0491"/>
        <n v="9228.6994"/>
        <n v="8421.85344"/>
        <n v="8219.535136"/>
        <n v="9237.001864"/>
        <n v="13167.21648"/>
        <n v="5526.240855999999"/>
        <n v="5885.346759999999"/>
        <n v="16758.27552"/>
        <n v="11591.140567999999"/>
        <n v="12668.458279999999"/>
        <n v="8658.442352"/>
        <n v="6184.60168"/>
        <n v="9037.498583999999"/>
        <n v="10394.120888"/>
        <n v="6962.6644719999995"/>
        <n v="7192.9800000000005"/>
        <n v="10799.279999999999"/>
        <n v="7347.08"/>
        <n v="7200.900000000001"/>
        <n v="14280.24"/>
        <n v="12007.38"/>
        <n v="9607.54"/>
        <n v="2997.8990999999996"/>
        <n v="5734.9806149999995"/>
        <n v="16098.1912"/>
        <n v="8371.059424"/>
        <n v="13683.46252"/>
        <n v="12254.748050999999"/>
        <n v="14810.335904"/>
        <n v="6861.853999"/>
        <n v="2273.869507"/>
        <n v="4245.897929"/>
        <n v="15393.895335"/>
        <n v="6942.344955"/>
        <n v="3380.620152"/>
        <n v="5594.121441999972"/>
        <n v="2495.2196359999875"/>
        <n v="3762.9521929999814"/>
        <n v="6399.031001999968"/>
        <n v="3360.497412999983"/>
        <n v="4930.071054999976"/>
        <n v="10826.033581999945"/>
        <n v="7244.186039999964"/>
        <n v="11188.242883999945"/>
        <n v="11027.260971999945"/>
        <n v="9618.669241999953"/>
        <n v="13321.253217999934"/>
        <n v="4728.843664999977"/>
        <n v="16903.100759999917"/>
        <n v="8793.636942999956"/>
        <n v="9115.600766999954"/>
        <n v="4346.511623999978"/>
        <n v="321.9638239999984"/>
        <n v="10966.892754999946"/>
        <n v="11530.329446999942"/>
        <n v="6097.18991699997"/>
        <n v="5634.366919999972"/>
        <n v="6278.294567999968"/>
        <n v="8854.005159999955"/>
        <n v="6560.012913999967"/>
        <n v="7203.940561999964"/>
        <n v="10665.051669999946"/>
        <n v="9558.301024999952"/>
        <n v="7022.835910999965"/>
        <n v="2730.5353800000003"/>
        <n v="1982.166424"/>
        <n v="12499.784184"/>
        <n v="13106.569824"/>
        <n v="11023.27246"/>
        <n v="12779.74243"/>
        <n v="13040.5535"/>
        <n v="13241.1774"/>
        <n v="6359.7776300000005"/>
        <n v="13742.73715"/>
        <n v="9168.51223"/>
        <n v="15267.478790000001"/>
        <n v="7443.1466900000005"/>
        <n v="13054.8544"/>
        <n v="4083.32288"/>
        <n v="13366.71976"/>
        <n v="8578.64104"/>
        <n v="5406.538888"/>
        <n v="13626.074024"/>
        <n v="3890.31396"/>
        <n v="7840.478904"/>
        <n v="9935.263343999999"/>
        <n v="6443.955943999999"/>
        <n v="9217.051535999999"/>
        <n v="8398.26"/>
        <n v="9602.189999999999"/>
        <n v="5999.67"/>
        <n v="1204.72"/>
        <n v="1982.3157"/>
        <n v="2577.3"/>
        <n v="2332.35"/>
        <n v="1171.5"/>
        <n v="2300.4"/>
        <n v="6197.06626"/>
        <n v="4838.241099999999"/>
        <n v="14370.605479999998"/>
        <n v="6608.831459999999"/>
        <n v="13176.486399999998"/>
        <n v="6855.890579999999"/>
        <n v="6279.4193"/>
        <n v="5970.595399999999"/>
        <n v="8029.421399999999"/>
        <n v="6300.007559999999"/>
        <n v="2120.59078"/>
        <n v="11776.484719999999"/>
        <n v="13197.074659999998"/>
        <n v="16738.25538"/>
        <n v="4200.00504"/>
        <n v="4550.005459999999"/>
        <n v="6917.65536"/>
        <n v="3108.8272599999996"/>
        <n v="5641.183239999999"/>
        <n v="1894.1199199999999"/>
        <n v="12394.13252"/>
        <n v="2429.41468"/>
        <n v="2841.1798799999997"/>
        <n v="7391.185339999999"/>
        <n v="4117.652"/>
        <n v="1029.413"/>
        <n v="7247.06752"/>
        <n v="6650.007979999999"/>
        <n v="6876.47884"/>
        <n v="761.7656199999999"/>
        <n v="10397.0713"/>
        <n v="6752.94928"/>
        <n v="14761.78242"/>
        <n v="6114.71322"/>
        <n v="7102.949699999999"/>
        <n v="15152.959359999999"/>
        <n v="11879.426019999999"/>
        <n v="7329.42056"/>
        <n v="7308.832299999999"/>
        <n v="20.58826"/>
        <n v="6835.30232"/>
        <n v="10705.895199999999"/>
        <n v="2902.9446599999997"/>
        <n v="11097.072139999998"/>
        <n v="15235.312399999999"/>
        <n v="10150.01218"/>
        <n v="9408.83482"/>
        <n v="11735.3082"/>
        <n v="11364.719519999999"/>
        <n v="12064.72036"/>
        <n v="11216.87046"/>
        <n v="19934.2173"/>
        <n v="7643.171399999999"/>
        <n v="13096.677479999998"/>
        <n v="7746.4574999999995"/>
        <n v="15224.37114"/>
        <n v="14150.195699999998"/>
        <n v="15699.4872"/>
        <n v="16525.775999999998"/>
        <n v="17765.209199999998"/>
        <n v="3821.5856999999996"/>
        <n v="4627.21728"/>
        <n v="11237.52768"/>
        <n v="20450.6478"/>
        <n v="14026.25238"/>
        <n v="10328.609999999999"/>
        <n v="13014.0486"/>
        <n v="3924.8718"/>
        <n v="18219.66804"/>
        <n v="16112.631599999999"/>
        <n v="9316.406219999999"/>
        <n v="6730.351"/>
        <n v="9006.79325"/>
        <n v="1385.6605"/>
        <n v="13064.798999999999"/>
        <n v="10887.3325"/>
        <n v="12213.60755"/>
        <n v="9897.574999999999"/>
        <n v="14193.12255"/>
        <n v="7462.7715499999995"/>
        <n v="6532.3994999999995"/>
        <n v="5477.14944"/>
        <n v="6674.6624"/>
        <n v="8503.669107"/>
        <n v="7732.453293"/>
        <n v="8381.898189"/>
        <n v="8726.91579"/>
        <n v="8300.717577"/>
        <n v="8158.651505999999"/>
        <n v="7549.796915999999"/>
        <n v="11101.448691"/>
        <n v="12014.730576"/>
        <n v="5073.78825"/>
        <n v="7103.30355"/>
        <n v="5723.233146"/>
        <n v="4667.88519"/>
        <n v="6697.40049"/>
        <n v="7833.929058"/>
        <n v="7712.15814"/>
        <n v="4891.131872999999"/>
        <n v="8523.964259999999"/>
        <n v="7752.748446"/>
        <n v="7894.814517"/>
        <n v="7306.25508"/>
        <n v="10167.871653"/>
        <n v="8280.422424"/>
        <n v="6961.237478999999"/>
        <n v="5865.0"/>
        <n v="12003.68"/>
        <n v="8515.8"/>
        <n v="7445.799999999999"/>
        <n v="7198.2"/>
        <n v="12499.9409"/>
        <n v="19206.61"/>
        <n v="9577.2"/>
        <n v="7400.45"/>
        <n v="7203.6"/>
        <n v="10425.61"/>
        <n v="19971.64"/>
        <n v="2344.5531"/>
        <n v="4973.55"/>
        <n v="1725.3"/>
        <n v="7679.420979999999"/>
        <n v="7267.655779999999"/>
        <n v="1523.5312399999998"/>
        <n v="1605.8842799999998"/>
        <n v="19764.7296"/>
        <n v="1873.5316599999999"/>
        <n v="5950.00714"/>
        <n v="4941.1824"/>
        <n v="7576.4796799999995"/>
        <n v="7020.596659999999"/>
        <n v="4179.41678"/>
        <n v="3623.53376"/>
        <n v="1235.2956"/>
        <n v="4344.1228599999995"/>
        <n v="5558.830199999999"/>
        <n v="18261.78662"/>
        <n v="9532.364379999999"/>
        <n v="5764.712799999999"/>
        <n v="13382.368999999999"/>
        <n v="8297.06878"/>
        <n v="16058.842799999999"/>
        <n v="6670.59624"/>
        <n v="4282.35808"/>
        <n v="10273.541739999999"/>
        <n v="9100.010919999999"/>
        <n v="14514.7233"/>
        <n v="10479.42434"/>
        <n v="4797.064579999999"/>
        <n v="11488.24908"/>
        <n v="5744.12454"/>
        <n v="432.35346"/>
        <n v="10911.7778"/>
        <n v="17520.609259999997"/>
        <n v="16511.784519999997"/>
        <n v="18200.021839999998"/>
        <n v="6588.243199999999"/>
        <n v="8955.8931"/>
        <n v="9800.01176"/>
        <n v="5476.4771599999995"/>
        <n v="9120.59918"/>
        <n v="9964.71784"/>
        <n v="5785.30106"/>
        <n v="14102.958099999998"/>
        <n v="5462.7418"/>
        <n v="7833.3656"/>
        <n v="15728.57356"/>
        <n v="13193.0368"/>
        <n v="2102.64024"/>
        <n v="7173.71376"/>
        <n v="17728.1432"/>
        <n v="1154.3907199999999"/>
        <n v="2061.412"/>
        <n v="9070.2128"/>
        <n v="9008.37044"/>
        <n v="10018.46232"/>
        <n v="14120.672199999999"/>
        <n v="12368.472"/>
        <n v="9969.94704"/>
        <n v="16515.2578"/>
        <n v="3039.618"/>
        <n v="18764.575119999998"/>
        <n v="5268.6712"/>
        <n v="3525.9568799999997"/>
        <n v="14792.807599999998"/>
        <n v="15562.844159999999"/>
        <n v="18035.066799999997"/>
        <n v="17021.8608"/>
        <n v="16215.50336"/>
        <n v="10286.83264"/>
        <n v="9540.84096"/>
        <n v="10553.47956"/>
        <n v="13354.210674"/>
        <n v="8178.946658999999"/>
        <n v="8584.849719"/>
        <n v="11568.23721"/>
        <n v="5256.444627"/>
        <n v="6595.924725"/>
        <n v="8118.0612"/>
        <n v="5784.118605"/>
        <n v="4525.819119"/>
        <n v="8138.356352999999"/>
        <n v="17453.83158"/>
        <n v="10188.166806"/>
        <n v="8239.832118"/>
        <n v="9335.77038"/>
        <n v="4688.180343"/>
        <n v="13536.867051"/>
        <n v="5357.920392"/>
        <n v="4059.0306"/>
        <n v="5885.59437"/>
        <n v="10399.74"/>
        <n v="9985.82"/>
        <n v="10806.84"/>
        <n v="5046.95"/>
        <n v="7921.83"/>
        <n v="2635.5"/>
        <n v="3199.875"/>
        <n v="8899.999499999998"/>
        <n v="3012.1800000000003"/>
        <n v="2543.07"/>
        <n v="10593.449999999999"/>
        <n v="15794.599999999999"/>
        <n v="8402.59"/>
        <n v="2066.0319"/>
        <n v="3493.2000000000003"/>
        <n v="11649.785399999999"/>
        <n v="6709.7877"/>
        <n v="5146.2829"/>
        <n v="1530.2023"/>
        <n v="4510.4906"/>
        <n v="12864.660600000001"/>
        <n v="10243.087800000001"/>
        <n v="4147.5885"/>
        <n v="3657.566"/>
        <n v="3671.8385"/>
        <n v="3806.7612"/>
        <n v="7962.5326000000005"/>
        <n v="14940.072400000001"/>
        <n v="7231.7806"/>
        <n v="5502.5244999999995"/>
        <n v="11072.0346"/>
        <n v="1542.0009"/>
        <n v="13062.7629"/>
        <n v="11119.990200000002"/>
        <n v="8383.856800000001"/>
        <n v="7405.1439"/>
        <n v="6185.701500000001"/>
        <n v="15288.3214"/>
        <n v="7105.040800000001"/>
        <n v="9826.9017"/>
        <n v="7574.7012"/>
        <n v="12469.407500000001"/>
        <n v="11553.6839"/>
        <n v="10845.958200000001"/>
        <n v="11824.480800000001"/>
        <n v="15286.2281"/>
        <n v="15562.1631"/>
        <n v="4921.348300000001"/>
        <n v="11037.5903"/>
        <n v="5655.145100000001"/>
        <n v="11843.130200000001"/>
        <n v="10723.2147"/>
        <n v="8925.6409"/>
        <n v="12822.0334"/>
        <n v="5614.991800000001"/>
        <n v="12810.6154"/>
        <n v="6946.1403"/>
        <n v="7394.8677"/>
        <n v="9963.3468"/>
        <n v="14082.390300000001"/>
        <n v="9187.4937"/>
        <n v="7819.807600000001"/>
        <n v="6389.7031"/>
        <n v="7258.4377932"/>
        <n v="7549.92145"/>
        <n v="7423.144612"/>
        <n v="10926.514306"/>
        <n v="10087.519622"/>
        <n v="3772.38396"/>
        <n v="11425.1698688"/>
        <n v="4552.628402"/>
        <n v="9988.7779872"/>
        <n v="9071.0373648"/>
        <n v="8336.5562692"/>
        <n v="7368.3110528"/>
        <n v="20162.4646308"/>
        <n v="13399.178"/>
        <n v="10719.3424"/>
        <n v="9766.5577736"/>
        <n v="9932.255776799999"/>
        <n v="11307.378959999998"/>
        <n v="15202.142824"/>
        <n v="10437.440288400001"/>
        <n v="6285.7273828"/>
        <n v="6413.59398"/>
        <n v="9930.432006"/>
        <n v="6484.518399999999"/>
        <n v="11348.312482399999"/>
        <n v="10538.355605999997"/>
        <n v="6383.1978"/>
        <n v="8974.573465599999"/>
        <n v="4458.5116824"/>
        <n v="12789.901979199998"/>
        <n v="6132.6405504"/>
        <n v="7225.322048000001"/>
        <n v="4672.8526208"/>
        <n v="11865.979238400001"/>
        <n v="4262.79393612"/>
        <n v="7477.546171319999"/>
        <n v="8808.50230506"/>
        <n v="4996.86962013"/>
        <n v="15628.079616119998"/>
        <n v="8843.81587128"/>
        <n v="5757.12605151"/>
        <n v="4656.11400126"/>
        <n v="5683.65759765"/>
        <n v="9097.50528378"/>
        <n v="8823.31776675"/>
        <n v="7611.69713265"/>
        <n v="8706.82358853"/>
        <n v="7470.03696471"/>
        <n v="8038.0982971799995"/>
        <n v="8645.938129529999"/>
        <n v="8342.11968912"/>
        <n v="7084.834960769999"/>
        <n v="9723.00189924"/>
        <n v="4936.79596725"/>
        <n v="9580.05"/>
        <n v="2711.755"/>
        <n v="10799.8846"/>
        <n v="3959.8945"/>
        <n v="7093.554"/>
        <n v="2799.9509999999996"/>
        <n v="9499.8855"/>
        <n v="9990.252299999998"/>
        <n v="2000.1996"/>
        <n v="8399.853"/>
        <n v="7199.8150000000005"/>
        <n v="7679.7507"/>
        <n v="9653.649200000002"/>
        <n v="4999.785"/>
        <n v="10799.9738"/>
        <n v="4799.87"/>
        <n v="14499.8377"/>
        <n v="4799.9163"/>
        <n v="8399.801000000001"/>
        <n v="1565.0334"/>
        <n v="5057.6565"/>
        <n v="4956.5943"/>
        <n v="4632.0923"/>
        <n v="15358.732400000003"/>
        <n v="13930.150300000001"/>
        <n v="4864.8292"/>
        <n v="2536.6990000000005"/>
        <n v="6722.9184"/>
        <n v="12847.5336"/>
        <n v="8596.8025"/>
        <n v="4202.5852"/>
        <n v="3460.4152000000004"/>
        <n v="6681.0524000000005"/>
        <n v="3561.6548000000003"/>
        <n v="9016.2237"/>
        <n v="10225.199600000002"/>
        <n v="7615.9963"/>
        <n v="16928.8977"/>
        <n v="5557.901800000001"/>
        <n v="6117.764400000001"/>
        <n v="2334.2198"/>
        <n v="3954.6243000000004"/>
        <n v="6704.4593"/>
        <n v="4424.6653"/>
        <n v="1928.5002000000002"/>
        <n v="88.4895"/>
        <n v="4198.9695"/>
        <n v="174.8857"/>
        <n v="6927.681200000001"/>
        <n v="4136.3608"/>
        <n v="13457.2548"/>
        <n v="11445.974100000001"/>
        <n v="811.2489"/>
        <n v="9136.8739"/>
        <n v="6280.2806"/>
        <n v="16308.900300000001"/>
        <n v="9809.203800000001"/>
        <n v="7321.982800000001"/>
        <n v="10008.4479"/>
        <n v="6190.6493"/>
        <n v="7654.436900000001"/>
        <n v="10657.3709"/>
        <n v="6069.8088"/>
        <n v="8269.8671"/>
        <n v="897.8354"/>
        <n v="5760.761600000001"/>
        <n v="8081.0895"/>
        <n v="10205.0278"/>
        <n v="6698.750300000001"/>
        <n v="13701.9806"/>
        <n v="15858.269900000001"/>
        <n v="9.705300000000001"/>
        <n v="8088.701500000001"/>
        <n v="9420.8589812"/>
        <n v="5368.7414128"/>
        <n v="9916.8347084"/>
        <n v="14320.2168816"/>
        <n v="705.2090452"/>
        <n v="7112.6959648"/>
        <n v="17975.51264"/>
        <n v="15873.284682399999"/>
        <n v="12162.7430824"/>
        <n v="4124.0608472"/>
        <n v="2077.903296"/>
        <n v="11777.0528972"/>
        <n v="1056.0613675999998"/>
        <n v="13811.872682399999"/>
        <n v="1041.6314836"/>
        <n v="17250.514039600002"/>
        <n v="5737.940302"/>
        <n v="10822.619141199999"/>
        <n v="14433.182259199999"/>
        <n v="16102.3075556"/>
        <n v="12745.916537199999"/>
        <n v="5472.325605999999"/>
        <n v="5673.9536"/>
        <n v="14184.883999999998"/>
        <n v="14691.689641199999"/>
        <n v="12581.789466799999"/>
        <n v="1390.3212732"/>
        <n v="6282.485123599999"/>
        <n v="11345.880787999999"/>
        <n v="10612.319644"/>
        <n v="5084.7185536"/>
        <n v="7657.997222399999"/>
        <n v="15859.783116800001"/>
        <n v="9424.4269952"/>
        <n v="13799.2755712"/>
        <n v="6773.604454400001"/>
        <n v="6024.079129600001"/>
        <n v="4972.3124849999995"/>
        <n v="10103.13011493"/>
        <n v="17131.34159883"/>
        <n v="8883.79732269"/>
        <n v="8524.97901765"/>
        <n v="8556.63945633"/>
        <n v="13802.327652240001"/>
        <n v="12611.408074199999"/>
        <n v="4879.56363579"/>
        <n v="5689.13728896"/>
        <n v="9499.14636165"/>
        <n v="8625.440025"/>
        <n v="8066.511511379999"/>
        <n v="5175.66991806"/>
        <n v="5074.19415306"/>
        <n v="4871.24262306"/>
        <n v="5271.46304022"/>
        <n v="7916.9362337699995"/>
        <n v="9119.9852"/>
        <n v="15599.8075"/>
        <n v="5999.918000000001"/>
        <n v="11279.8989"/>
        <n v="8399.937"/>
        <n v="2591.7945"/>
        <n v="8759.7944"/>
        <n v="10199.7755"/>
        <n v="10396.0"/>
        <n v="10603.92"/>
        <n v="7999.8550000000005"/>
        <n v="5499.8"/>
        <n v="4799.7525000000005"/>
        <n v="4799.9829"/>
        <n v="8399.9916"/>
        <n v="10099.771499999999"/>
        <n v="2099.8424999999997"/>
        <n v="11990.0"/>
        <n v="1940.8040999999998"/>
        <n v="6299.7291"/>
        <n v="11999.9358"/>
        <n v="5020.0"/>
        <n v="7530.0"/>
        <n v="7199.906400000001"/>
        <n v="9830.6"/>
        <n v="9599.768999999998"/>
        <n v="4069.0269000000003"/>
        <n v="2221.3764"/>
        <n v="6070.570000000001"/>
        <n v="6470.200000000001"/>
        <n v="11094.49"/>
        <n v="9705.300000000001"/>
        <n v="11494.12"/>
        <n v="7821.330000000001"/>
        <n v="6432.14"/>
        <n v="14976.61"/>
        <n v="6184.75"/>
        <n v="12750.1"/>
        <n v="14653.1"/>
        <n v="10942.25"/>
        <n v="3615.7000000000003"/>
        <n v="6317.96"/>
        <n v="5728.030000000001"/>
        <n v="16137.44"/>
        <n v="7669.09"/>
        <n v="5880.27"/>
        <n v="13853.84"/>
        <n v="8696.710000000001"/>
        <n v="6413.110000000001"/>
        <n v="3216.07"/>
        <n v="2930.6200000000003"/>
        <n v="589.9300000000001"/>
        <n v="818.2900000000001"/>
        <n v="13663.54"/>
        <n v="13340.03"/>
        <n v="10009.780000000053"/>
        <n v="8316.110000000044"/>
        <n v="3349.280000000018"/>
        <n v="11988.900000000063"/>
        <n v="9610.15000000005"/>
        <n v="10447.470000000056"/>
        <n v="6660.5000000000355"/>
        <n v="4091.4500000000216"/>
        <n v="7592.97000000004"/>
        <n v="12236.290000000065"/>
        <n v="10542.620000000055"/>
        <n v="10200.080000000054"/>
        <n v="17279.240000000093"/>
        <n v="13625.480000000072"/>
        <n v="9800.450000000052"/>
        <n v="10847.100000000057"/>
        <n v="16080.350000000086"/>
        <n v="7612.00000000004"/>
        <n v="5575.790000000029"/>
        <n v="7288.490000000039"/>
        <n v="6203.7800000000325"/>
        <n v="6260.870000000066"/>
        <n v="11170.610000000117"/>
        <n v="13739.660000000145"/>
        <n v="17640.810000000187"/>
        <n v="16727.370000000177"/>
        <n v="18387.79504"/>
        <n v="13708.389799999999"/>
        <n v="8493.01744"/>
        <n v="11750.0484"/>
        <n v="7957.05032"/>
        <n v="13914.530999999999"/>
        <n v="3689.92748"/>
        <n v="17047.87724"/>
        <n v="14512.340479999999"/>
        <n v="6761.43136"/>
        <n v="6493.4478"/>
        <n v="5730.72536"/>
        <n v="11131.6248"/>
        <n v="16346.997159999999"/>
        <n v="9017.533399999998"/>
        <n v="7700.365599999999"/>
        <n v="5876.5948"/>
        <n v="3337.3312"/>
        <n v="5276.73978"/>
        <n v="8463.078801"/>
        <n v="8767.506096"/>
        <n v="9213.999462"/>
        <n v="15444.611433"/>
        <n v="7143.893856"/>
        <n v="4383.753048"/>
        <n v="15383.725973999999"/>
        <n v="7935.404823"/>
        <n v="11162.334149999999"/>
        <n v="5195.559168"/>
        <n v="5317.330086"/>
        <n v="5094.083403"/>
        <n v="8016.585435"/>
        <n v="17656.78311"/>
        <n v="9376.360686"/>
        <n v="12988.89792"/>
        <n v="8378.029999999999"/>
        <n v="11980.31"/>
        <n v="8877.439999999999"/>
        <n v="11988.060000000001"/>
        <n v="7206.33"/>
        <n v="2570.0"/>
        <n v="5052.61"/>
        <n v="7557.349999999999"/>
        <n v="9298.74"/>
        <n v="3099.9012000000002"/>
        <n v="10802.94"/>
        <n v="8394.15"/>
        <n v="2389.0"/>
        <n v="9675.380000000001"/>
        <n v="9593.73"/>
        <n v="3302.2944"/>
        <n v="4776.530000000001"/>
        <n v="2949.65"/>
        <n v="6679.530000000001"/>
        <n v="15243.03"/>
        <n v="12007.93"/>
        <n v="8354.17"/>
        <n v="13549.36"/>
        <n v="10352.32"/>
        <n v="9229.550000000001"/>
        <n v="4110.4800000000005"/>
        <n v="17983.350000000002"/>
        <n v="16460.95"/>
        <n v="8829.92"/>
        <n v="19.03"/>
        <n v="38.06"/>
        <n v="3063.8300000000004"/>
        <n v="5176.16"/>
        <n v="5100.04"/>
        <n v="5518.700000000001"/>
        <n v="9743.36"/>
        <n v="6108.63"/>
        <n v="12940.400000000001"/>
        <n v="16491.296"/>
        <n v="15666.7312"/>
        <n v="15400.731199999998"/>
        <n v="12584.01852"/>
        <n v="5572.633"/>
        <n v="15035.977039999998"/>
        <n v="5830.51392"/>
        <n v="12681.85856"/>
        <n v="10695.545630999999"/>
        <n v="7610.682374999999"/>
        <n v="9011.047932"/>
        <n v="6555.334419"/>
        <n v="9112.523696999999"/>
        <n v="8666.030331"/>
        <n v="4931.722178999999"/>
        <n v="10025.805581999999"/>
        <n v="7387.435692"/>
        <n v="15261.955055999999"/>
        <n v="4870.836719999999"/>
        <n v="4363.457895"/>
        <n v="10147.5765"/>
        <n v="7326.550233"/>
        <n v="8828.391555"/>
        <n v="9153.114002999999"/>
        <n v="8848.686707999956"/>
        <n v="15464.906585999923"/>
        <n v="8929.867319999956"/>
        <n v="11284.105067999944"/>
        <n v="8787.801248999956"/>
        <n v="9051.638237999956"/>
        <n v="8523.964259999957"/>
        <n v="9802.558898999952"/>
        <n v="7773.043598999961"/>
        <n v="15160.479290999925"/>
        <n v="8321.012729999959"/>
        <n v="8544.259412999958"/>
        <n v="9592.32"/>
        <n v="1864.0600000000002"/>
        <n v="12010.220000000001"/>
        <n v="11998.359999999999"/>
        <n v="8378.199999999999"/>
        <n v="7196.0"/>
        <n v="9593.900000000001"/>
        <n v="9882.34"/>
        <n v="2927.07"/>
        <n v="2287.71"/>
        <n v="4419.75"/>
        <n v="5825.55"/>
        <n v="2896.8"/>
        <n v="3258.9"/>
        <n v="4376.900000000001"/>
        <n v="8582.53"/>
        <n v="10656.800000000001"/>
        <n v="11969.87"/>
        <n v="8163.870000000001"/>
        <n v="5632.88"/>
        <n v="7421.700000000001"/>
        <n v="285.45000000000005"/>
        <n v="2683.23"/>
        <n v="7307.52"/>
        <n v="704.11"/>
        <n v="11208.67"/>
        <n v="2397.78"/>
        <n v="5404.52"/>
        <n v="7364.610000000001"/>
        <n v="2283.6000000000004"/>
        <n v="5861.240000000001"/>
        <n v="15985.2"/>
        <n v="2074.27"/>
        <n v="6051.54"/>
        <n v="5975.42"/>
        <n v="6812.740000000001"/>
        <n v="12026.960000000001"/>
        <n v="685.0800000000036"/>
        <n v="2721.2900000000145"/>
        <n v="5709.00000000003"/>
        <n v="5956.390000000031"/>
        <n v="5138.100000000027"/>
        <n v="13701.600000000073"/>
        <n v="6336.990000000033"/>
        <n v="12026.960000000063"/>
        <n v="15623.630000000083"/>
        <n v="10123.960000000054"/>
        <n v="1160.830000000006"/>
        <n v="8182.900000000043"/>
        <n v="209.33000000000112"/>
        <n v="6964.980000000037"/>
        <n v="6108.630000000032"/>
        <n v="5918.330000000031"/>
        <n v="3710.8500000000195"/>
        <n v="12578.830000000067"/>
        <n v="6984.010000000037"/>
        <n v="11798.600000000062"/>
        <n v="5804.150000000031"/>
        <n v="4224.660000000023"/>
        <n v="11094.490000000058"/>
        <n v="14557.950000000077"/>
        <n v="15471.390000000081"/>
        <n v="7079.160000000037"/>
        <n v="9762.390000000103"/>
        <n v="2283.600000000024"/>
        <n v="12731.070000000134"/>
        <n v="8696.710000000092"/>
        <n v="9324.700000000099"/>
        <n v="5537.730000000058"/>
        <n v="9077.310000000096"/>
        <n v="10554.42944"/>
        <n v="2659.22148"/>
        <n v="14429.884"/>
        <n v="19521.57164"/>
        <n v="17604.45848"/>
        <n v="742.10832"/>
        <n v="15975.943"/>
        <n v="10946.09772"/>
        <n v="8451.7892"/>
        <n v="4535.1064"/>
        <n v="10537.3424"/>
        <n v="5390.25592"/>
        <n v="7315.34732"/>
        <n v="9524.1364"/>
        <n v="11347.9072"/>
        <n v="3384.1080399999996"/>
        <n v="11996.35904"/>
        <n v="11530.28428"/>
        <n v="12199.00024"/>
        <n v="16413.9372"/>
        <n v="3671.06432"/>
        <n v="9132.81885"/>
        <n v="7001.8277849999995"/>
        <n v="8950.162473"/>
        <n v="6392.973195"/>
        <n v="4038.735447"/>
        <n v="7407.730845"/>
        <n v="4302.5724359999995"/>
        <n v="5479.69131"/>
        <n v="7428.025998"/>
        <n v="8422.488495"/>
        <n v="13130.963990999999"/>
        <n v="2650.98"/>
        <n v="9899.7855"/>
        <n v="2199.8988"/>
        <n v="10009.71"/>
        <n v="6494.95"/>
        <n v="10993.769999999999"/>
        <n v="10006.15"/>
        <n v="3994.52"/>
        <n v="4992.91"/>
        <n v="3595.9300000000003"/>
        <n v="10009.3"/>
        <n v="7603.75"/>
        <n v="9608.439999999999"/>
        <n v="16893.5"/>
        <n v="15599.61"/>
        <n v="8393.52"/>
        <n v="1944.4535999999998"/>
        <n v="2987.71"/>
        <n v="10504.560000000001"/>
        <n v="12274.35"/>
        <n v="9267.61"/>
        <n v="6375.05"/>
        <n v="6660.5"/>
        <n v="12997.490000000002"/>
        <n v="6945.950000000001"/>
        <n v="13035.550000000001"/>
        <n v="9476.94"/>
        <n v="8944.1"/>
        <n v="10295.230000000001"/>
        <n v="1236.95"/>
        <n v="8068.72"/>
        <n v="14843.400000000001"/>
        <n v="1541.43"/>
        <n v="5594.820000000001"/>
        <n v="14272.5"/>
        <n v="1522.4"/>
        <n v="6907.89"/>
        <n v="5214.22"/>
        <n v="15794.900000000001"/>
        <n v="1617.5500000000002"/>
        <n v="5385.490000000001"/>
        <n v="8601.560000000001"/>
        <n v="5937.360000000001"/>
        <n v="8373.2"/>
        <n v="15071.76"/>
        <n v="1427.25"/>
        <n v="12179.2"/>
        <n v="6165.72"/>
        <n v="10104.93"/>
        <n v="15471.390000000001"/>
        <n v="10485.53"/>
        <n v="10828.070000000002"/>
        <n v="9419.85"/>
        <n v="7916.4800000000005"/>
        <n v="6869.830000000001"/>
        <n v="12883.310000000001"/>
        <n v="8887.01"/>
        <n v="9039.25"/>
        <n v="6222.81"/>
        <n v="12959.43"/>
        <n v="10200.08"/>
        <n v="9781.42"/>
        <n v="15033.7"/>
        <n v="8487.380000000001"/>
        <n v="4567.200000000001"/>
        <n v="9838.51"/>
        <n v="14824.37"/>
        <n v="10523.59"/>
        <n v="6546.320000000001"/>
        <n v="8639.62"/>
        <n v="16860.58"/>
        <n v="14786.310000000001"/>
        <n v="11646.9778"/>
        <n v="412.2824"/>
        <n v="432.89652"/>
        <n v="15501.81824"/>
        <n v="13089.9662"/>
        <n v="11420.22248"/>
        <n v="17810.59968"/>
        <n v="6802.6596"/>
        <n v="13007.50972"/>
        <n v="12574.6132"/>
        <n v="16697.4372"/>
        <n v="11234.6954"/>
        <n v="11482.06484"/>
        <n v="18346.5668"/>
        <n v="17460.159639999998"/>
        <n v="13718.809239999999"/>
        <n v="12563.7544"/>
        <n v="13374.319199999998"/>
        <n v="15056.24116"/>
        <n v="8308.2892"/>
        <n v="10071.26764"/>
        <n v="8429.87392"/>
        <n v="9929.4188"/>
        <n v="2296.71"/>
        <n v="14977.689999999999"/>
        <n v="7691.8629869999995"/>
        <n v="7265.664774"/>
        <n v="6819.171408"/>
        <n v="6088.5459"/>
        <n v="5581.167074999999"/>
        <n v="14105.131335"/>
        <n v="7651.2726809999995"/>
        <n v="5987.070135"/>
        <n v="9741.673439999999"/>
        <n v="8564.554565999999"/>
        <n v="4728.770649"/>
        <n v="5642.0525339999995"/>
        <n v="12643.880319"/>
        <n v="6677.105337"/>
        <n v="4241.686976999999"/>
        <n v="9071.933391"/>
        <n v="7042.418091"/>
        <n v="3600.42"/>
        <n v="4099.859399999999"/>
        <n v="8399.8887"/>
        <n v="8827.88"/>
        <n v="19717.5"/>
        <n v="6000.0"/>
        <n v="6814.4400000000005"/>
        <n v="5999.9169"/>
        <n v="2432.565"/>
        <n v="7008.383999999999"/>
        <n v="6112.512"/>
        <n v="6065.856"/>
        <n v="7872.768"/>
        <n v="3302.976"/>
        <n v="4583.232"/>
        <n v="4931.3279999999995"/>
        <n v="4788.864"/>
        <n v="3266.6879999999996"/>
        <n v="10545.216"/>
        <n v="13095.168"/>
        <n v="8860.224"/>
        <n v="10633.151999999998"/>
        <n v="6847.104"/>
        <n v="3748.4159999999997"/>
        <n v="3224.64"/>
        <n v="6860.544"/>
        <n v="5216.064"/>
        <n v="6823.487999999999"/>
        <n v="9987.071999999998"/>
        <n v="4921.344"/>
        <n v="5385.9839999999995"/>
        <n v="441.59999999999997"/>
        <n v="6211.008"/>
        <n v="6292.991999999999"/>
        <n v="12515.52"/>
        <n v="5936.447999999999"/>
        <n v="6144.192"/>
        <n v="14599.872"/>
        <n v="8820.672"/>
        <n v="8692.608"/>
        <n v="10321.536"/>
        <n v="4262.4"/>
        <n v="16427.52"/>
        <n v="11722.56"/>
        <n v="10273.536"/>
        <n v="6797.183999999999"/>
        <n v="5501.76"/>
        <n v="14398.463999999998"/>
        <n v="6006.527999999999"/>
        <n v="10327.488"/>
        <n v="8718.912"/>
        <n v="8192.256"/>
        <n v="14899.300000000001"/>
        <n v="14330.0898"/>
        <n v="4138.0196000000005"/>
        <n v="8161.5898"/>
        <n v="5978.8898"/>
        <n v="284.7"/>
        <n v="1179.7967999999998"/>
        <n v="48.399"/>
        <n v="379.22040000000004"/>
        <n v="377.702"/>
        <n v="379.7898"/>
        <n v="379.6"/>
        <n v="401.0474"/>
        <n v="9.8696"/>
        <n v="63.0136"/>
        <n v="95.6592"/>
        <n v="12.1472"/>
        <n v="684.4188"/>
        <n v="1.5184"/>
        <n v="15469.2694"/>
        <n v="11600.765800000001"/>
        <n v="8808.4282"/>
        <n v="9490.0"/>
        <n v="9827.654199999999"/>
        <n v="15754.349"/>
        <n v="16702.4"/>
        <n v="12141.673044000001"/>
        <n v="1757.4855680000003"/>
        <n v="6259.427000000001"/>
        <n v="12115.02"/>
        <n v="2466.618072"/>
        <n v="10548.951748000001"/>
        <n v="9413.774374"/>
        <n v="6663.664834"/>
        <n v="12317.340834"/>
        <n v="9270.1245056"/>
        <n v="4346.7757312"/>
        <n v="5045.4558336"/>
        <n v="11331.417305600002"/>
        <n v="384.0"/>
        <n v="384.192"/>
        <n v="385.92"/>
        <n v="387.264"/>
        <n v="8124.35212836"/>
        <n v="7407.831943900001"/>
        <n v="8021.20895644"/>
        <n v="5380.70314774"/>
        <n v="7310.373828700001"/>
        <n v="7716.24627096"/>
        <n v="8121.5096"/>
        <n v="7626.70662762"/>
        <n v="7957.0490306"/>
        <n v="8548.9040427"/>
        <n v="5991.6437074000005"/>
        <n v="4611.393150880001"/>
        <n v="4874.32702418"/>
        <n v="9339.93907774"/>
        <n v="8023.848447060001"/>
        <n v="13705.45352548"/>
        <n v="5557.549019280001"/>
        <n v="8837.82674672"/>
        <n v="9035.17943"/>
        <n v="4570.17648966"/>
        <n v="9319.63530374"/>
        <n v="6009.917104"/>
        <n v="8651.438101400001"/>
        <n v="7199.7943000000005"/>
        <n v="10799.7944"/>
        <n v="11999.9588"/>
        <n v="12599.7654"/>
        <n v="9599.8592"/>
        <n v="5999.8752"/>
        <n v="5198.0"/>
        <n v="3599.8748999999993"/>
        <n v="11999.813"/>
        <n v="5999.807400000001"/>
        <n v="3599.7929999999997"/>
        <n v="8399.827800000001"/>
        <n v="9026.5"/>
        <n v="7199.8524"/>
        <n v="5199.7798"/>
        <n v="10079.796999999999"/>
        <n v="4799.952"/>
        <n v="9599.904"/>
        <n v="5999.7665"/>
        <n v="5279.797500000001"/>
        <n v="2377.4202"/>
        <n v="2477.9196"/>
        <n v="2247.15"/>
        <n v="14499.071999999998"/>
        <n v="6185.856"/>
        <n v="7159.872"/>
        <n v="9315.264"/>
        <n v="2771.136"/>
        <n v="13276.032000000001"/>
        <n v="17132.928"/>
        <n v="464.64"/>
        <n v="5934.143999999999"/>
        <n v="5018.496"/>
        <n v="11217.408"/>
        <n v="5730.432"/>
        <n v="5047.295999999999"/>
        <n v="4525.44"/>
        <n v="14016.0"/>
        <n v="4272.576"/>
        <n v="4649.472"/>
        <n v="7585.535999999999"/>
        <n v="1637.184"/>
        <n v="3453.8879999999995"/>
        <n v="9455.232"/>
        <n v="4380.288"/>
        <n v="5664.96"/>
        <n v="2146.752"/>
        <n v="12866.304"/>
        <n v="12864.192"/>
        <n v="10776.96"/>
        <n v="13713.6"/>
        <n v="10085.375999999998"/>
        <n v="7906.7519999999995"/>
        <n v="14588.351999999999"/>
        <n v="16128.767999999998"/>
        <n v="6407.424"/>
        <n v="706.7520000000001"/>
        <n v="12392.448"/>
        <n v="4992.383999999999"/>
        <n v="6472.320000000001"/>
        <n v="6758.784"/>
        <n v="10461.503999999999"/>
        <n v="393.59999999999997"/>
        <n v="9996.287999999999"/>
        <n v="2343.7439999999997"/>
        <n v="12864.0"/>
        <n v="7705.152"/>
        <n v="13047.551999999998"/>
        <n v="6586.368"/>
        <n v="3511.872"/>
        <n v="13512.767999999998"/>
        <n v="9888.0"/>
        <n v="11758.463999999998"/>
        <n v="9404.16"/>
        <n v="5650.1759999999995"/>
        <n v="0.96"/>
        <n v="8141.375999999999"/>
        <n v="13523.328"/>
        <n v="9929.387"/>
        <n v="8921.169399999999"/>
        <n v="9610.9026"/>
        <n v="11009.1592"/>
        <n v="8922.498000000001"/>
        <n v="2361.6814000000004"/>
        <n v="335.37660000000005"/>
        <n v="11409.6372"/>
        <n v="8541.0"/>
        <n v="0.9490000000000001"/>
        <n v="9459.4422"/>
        <n v="13855.5898"/>
        <n v="1898.0"/>
        <n v="7472.948170000001"/>
        <n v="19180.499664"/>
        <n v="15447.458168"/>
        <n v="9834.165568"/>
        <n v="9369.756468000001"/>
        <n v="5467.91236"/>
        <n v="5952.715077000001"/>
        <n v="10095.85"/>
        <n v="8481.321668"/>
        <n v="11888.267209"/>
        <n v="4947.168417"/>
        <n v="6266.494095000001"/>
        <n v="5591.4039552"/>
        <n v="5265.523379200001"/>
        <n v="12976.7215872"/>
        <n v="10237.75424"/>
        <n v="274.2500992"/>
        <n v="2168.0873984"/>
        <n v="7879.28557618"/>
        <n v="4669.86802"/>
        <n v="7528.23332372"/>
        <n v="6998.101784580001"/>
        <n v="8834.375105140001"/>
        <n v="7411.486623219999"/>
        <n v="7899.58935018"/>
        <n v="9130.40413006"/>
        <n v="7959.48548348"/>
        <n v="276.94347736000003"/>
        <n v="5969.309556"/>
        <n v="11315.902363420002"/>
        <n v="7658.17747732"/>
        <n v="4480.027733100001"/>
        <n v="5202.8420875"/>
        <n v="8491.44436228"/>
        <n v="8840.2631996"/>
        <n v="5302.3305801"/>
        <n v="9595.563592400002"/>
        <n v="4541.75120606"/>
        <n v="5032.69646138"/>
        <n v="7144.28895738"/>
        <n v="8735.49572576"/>
        <n v="8971.2225419"/>
        <n v="4806.30938128"/>
        <n v="8869.58"/>
        <n v="10799.800000000001"/>
        <n v="5038.0"/>
        <n v="8399.916"/>
        <n v="10799.820399999999"/>
        <n v="10079.845"/>
        <n v="2879.9359999999997"/>
        <n v="6099.871999999999"/>
        <n v="12499.456800000002"/>
        <n v="4799.9890000000005"/>
        <n v="7199.928000000001"/>
        <n v="10799.9283"/>
        <n v="5999.7542"/>
        <n v="9109.5153"/>
        <n v="8450.0313"/>
        <n v="2923.4507"/>
        <n v="2139.3975"/>
        <n v="5632.830800000001"/>
        <n v="9626.1111"/>
        <n v="11168.8326"/>
        <n v="1963.5351"/>
        <n v="9989.8741"/>
        <n v="10513.7975"/>
        <n v="2319.8778"/>
        <n v="2645.9514000000004"/>
        <n v="3983.1"/>
        <n v="13624.4192"/>
        <n v="15820.371286640002"/>
        <n v="15485.50905142"/>
        <n v="6199.902543340001"/>
        <n v="14018.945840200002"/>
        <n v="9889.2477251"/>
        <n v="20025.0445914"/>
        <n v="13238.07216676"/>
        <n v="6490.1030079"/>
        <n v="6257.902218360001"/>
        <n v="6274.06937516"/>
        <n v="11363.69242526"/>
        <n v="11519.50339892"/>
        <n v="7935.64891528"/>
        <n v="2593.8182191"/>
        <n v="11620.34603946"/>
        <n v="5881.61164384"/>
        <n v="2122.7476878400003"/>
        <n v="9249.02831582"/>
        <n v="2597.05165046"/>
        <n v="7177.2071719"/>
        <n v="12129.813568120002"/>
        <n v="17748.5068245"/>
        <n v="12126.17595784"/>
        <n v="14364.11463788"/>
        <n v="5055.67202082"/>
        <n v="4648.663848380001"/>
        <n v="16369.44834946"/>
        <n v="15865.0330573"/>
        <n v="11679.356161779999"/>
        <n v="8695.50528488"/>
        <n v="6264.77326"/>
        <n v="4040.3745737800004"/>
        <n v="6748.373337780001"/>
        <n v="10717.208242720002"/>
        <n v="16369.65043892"/>
        <n v="385.18251076"/>
        <n v="4687.4650247"/>
        <n v="6649.34950238"/>
        <n v="1396.8423475200002"/>
        <n v="8535.450432560001"/>
        <n v="6915.905500120001"/>
        <n v="9473.54970588"/>
        <n v="5214.716425840001"/>
        <n v="7077.577068120001"/>
        <n v="6791.82257168"/>
        <n v="11737.962105180002"/>
        <n v="8589.00413946"/>
        <n v="11851.940560620002"/>
        <n v="10104.67508946"/>
        <n v="10873.827574220002"/>
        <n v="10670.72766692"/>
        <n v="5736.511411560001"/>
        <n v="10364.96631394"/>
        <n v="7075.354084060001"/>
        <n v="12310.88572428"/>
        <n v="13834.640252680001"/>
        <n v="952.0434460600001"/>
        <n v="16779.68995326"/>
        <n v="4962.10460084"/>
        <n v="9229.02145928"/>
        <n v="3861.7274911400004"/>
        <n v="10589.487704000001"/>
        <n v="6224.355368"/>
        <n v="16791.41114194"/>
        <n v="7241.67370964"/>
        <n v="6386.43111492"/>
        <n v="9687.1582651"/>
        <n v="8931.94995308"/>
        <n v="10918.245"/>
        <n v="854.1"/>
        <n v="8541.3796"/>
        <n v="7097.571"/>
        <n v="5191.2198"/>
        <n v="14555.762"/>
        <n v="12356.1698"/>
        <n v="8447.4286"/>
        <n v="9395.4796"/>
        <n v="6510.14"/>
        <n v="15185.3286"/>
        <n v="7592.9490000000005"/>
        <n v="12716.6"/>
        <n v="12721.174834"/>
        <n v="10903.518"/>
        <n v="13327.935419000001"/>
        <n v="5088.7122340000005"/>
        <n v="12683.012521"/>
        <n v="5250.043917"/>
        <n v="10659.602264"/>
        <n v="3453.588368"/>
        <n v="1856.828732"/>
        <n v="11386.3851136"/>
        <n v="6047.0478207999995"/>
        <n v="4524.5419527"/>
        <n v="8483.5904901"/>
        <n v="11496.185800000001"/>
        <n v="7611.8624703"/>
        <n v="16569.9679398"/>
        <n v="7334.566540400001"/>
        <n v="13082.0648101"/>
        <n v="8127.2087303"/>
        <n v="10307.7180404"/>
        <n v="1585.6808"/>
        <n v="7915.718553600001"/>
        <n v="11166.562403700002"/>
        <n v="7463.601315500001"/>
        <n v="10048.459229600001"/>
        <n v="7854.4716327"/>
        <n v="8464.364110400002"/>
        <n v="5018.283311800001"/>
        <n v="3972.7250343000005"/>
        <n v="10308.312670700001"/>
        <n v="9575.9263512"/>
        <n v="8792.203615800001"/>
        <n v="4162.8085202"/>
        <n v="9230.8425671"/>
        <n v="6978.1847806000005"/>
        <n v="8820.547660100001"/>
        <n v="4796.8826301"/>
        <n v="4364.586402"/>
        <n v="5242.062514700001"/>
        <n v="8030.0857813"/>
        <n v="7199.982"/>
        <n v="11999.8329"/>
        <n v="4799.7891"/>
        <n v="7199.7597"/>
        <n v="9999.9"/>
        <n v="4273.5"/>
        <n v="10799.899800000001"/>
        <n v="15000.905700000001"/>
        <n v="11499.7594"/>
        <n v="7196.5311"/>
        <n v="3599.9452"/>
        <n v="7499.8344"/>
        <n v="4799.8132"/>
        <n v="9999.8747"/>
        <n v="10399.9461"/>
        <n v="6231.338700000001"/>
        <n v="12084.7826"/>
        <n v="2146.5899999999997"/>
        <n v="2276.4359999999997"/>
        <n v="14307.933768"/>
        <n v="12145.576546"/>
        <n v="17804.081426"/>
        <n v="10811.786110000001"/>
        <n v="7315.638452"/>
        <n v="17864.708264"/>
        <n v="9114.234646"/>
        <n v="9579.040404000001"/>
        <n v="3678.0281720000003"/>
        <n v="12933.72544"/>
        <n v="7436.892128"/>
        <n v="6042.474854"/>
        <n v="3880.1176320000004"/>
        <n v="4385.341282"/>
        <n v="10003.42827"/>
        <n v="17177.6041"/>
        <n v="6163.72853"/>
        <n v="8891.93624"/>
        <n v="17581.783020000003"/>
        <n v="4809.729147999977"/>
        <n v="13156.023845999936"/>
        <n v="10266.14456799995"/>
        <n v="5153.281229999975"/>
        <n v="6325.400097999969"/>
        <n v="7982.533669999961"/>
        <n v="12529.546519999938"/>
        <n v="14792.948471999927"/>
        <n v="8467.548373999958"/>
        <n v="12630.591249999874"/>
        <n v="12125.36759999988"/>
        <n v="11256.382921999888"/>
        <n v="7234.8026679999275"/>
        <n v="3374.8939819999664"/>
        <n v="9316.324105999907"/>
        <n v="16611.753611999833"/>
        <n v="12873.09860199987"/>
        <n v="889.1936239999911"/>
        <n v="11074.50240799989"/>
        <n v="10367.189297999897"/>
        <n v="2364.4466819999766"/>
        <n v="14126.053253999858"/>
        <n v="7174.175829999928"/>
        <n v="16389.455205999835"/>
        <n v="7012.50426199993"/>
        <n v="9437.577781999906"/>
        <n v="6729.579017999933"/>
        <n v="7194.384775999928"/>
        <n v="13337.904359999868"/>
        <n v="12711.427033999873"/>
        <n v="10690.532433999893"/>
        <n v="6931.668477999897"/>
        <n v="12044.53181599982"/>
        <n v="11155.338191999834"/>
        <n v="13216.650683999804"/>
        <n v="7942.115777999882"/>
        <n v="17844.499317999733"/>
        <n v="4749.102309999929"/>
        <n v="9437.57778199986"/>
        <n v="11691.68"/>
        <n v="16170.960000000001"/>
        <n v="7971.6"/>
        <n v="6643.0"/>
        <n v="9793.68"/>
        <n v="15715.44"/>
        <n v="15013.18"/>
        <n v="15184.0"/>
        <n v="4972.76"/>
        <n v="11748.62"/>
        <n v="15962.18"/>
        <n v="14235.0"/>
        <n v="7592.0"/>
        <n v="5694.0"/>
        <n v="13096.2"/>
        <n v="13570.7"/>
        <n v="12357.3204"/>
        <n v="15547.609"/>
        <n v="10035.2749"/>
        <n v="6057.51"/>
        <n v="9914.1247"/>
        <n v="11913.103000000001"/>
        <n v="4456.31872"/>
        <n v="1727.55968"/>
        <n v="2748.3904"/>
        <n v="9403.42144"/>
        <n v="9324.896"/>
        <n v="2925.0726400000003"/>
        <n v="9851.04197"/>
        <n v="5371.493710000001"/>
        <n v="9315.8747"/>
        <n v="5212.925630000001"/>
        <n v="7135.5636"/>
        <n v="13299.897710000001"/>
        <n v="7789.65693"/>
        <n v="7175.205620000001"/>
        <n v="4994.89452"/>
        <n v="7928.404"/>
        <n v="4162.4121000000005"/>
        <n v="3964.202"/>
        <n v="7076.1005700000005"/>
        <n v="396.4202"/>
        <n v="7611.26784"/>
        <n v="416.24121"/>
        <n v="436.06222"/>
        <n v="5510.24078"/>
        <n v="8800.52844"/>
        <n v="6739.143400000001"/>
        <n v="10802.45045"/>
        <n v="8721.2444"/>
        <n v="11000.66055"/>
        <n v="4459.72725"/>
        <n v="5160.0"/>
        <n v="6219.5599999999995"/>
        <n v="16789.2"/>
        <n v="6325.0"/>
        <n v="7207.65"/>
        <n v="11988.24"/>
        <n v="15011.59"/>
        <n v="4811.07"/>
        <n v="5637.71"/>
        <n v="9597.42"/>
        <n v="3888.67341"/>
        <n v="9336.533052"/>
        <n v="7255.011614"/>
        <n v="9134.443592"/>
        <n v="11357.427652"/>
        <n v="11276.591868000001"/>
        <n v="16510.708882"/>
        <n v="15722.559988"/>
        <n v="13054.979116"/>
        <n v="6972.08637"/>
        <n v="16146.947854"/>
        <n v="2910.088224"/>
        <n v="12994.352278"/>
        <n v="19057.036078"/>
        <n v="7962.324724"/>
        <n v="4850.14704"/>
        <n v="12671.009142"/>
        <n v="4991.609662"/>
        <n v="3071.7597920000003"/>
        <n v="15176.918446000001"/>
        <n v="3051.550845999985"/>
        <n v="4850.147039999976"/>
        <n v="7335.847397999964"/>
        <n v="5961.639069999971"/>
        <n v="12024.322869999942"/>
        <n v="9498.204619999953"/>
        <n v="7699.6084259999625"/>
        <n v="9336.533051999955"/>
        <n v="10346.98035199995"/>
        <n v="6103.10169199997"/>
        <n v="15520.470527999925"/>
        <n v="11923.278139999942"/>
        <n v="5072.445445999975"/>
        <n v="9700.294079999952"/>
        <n v="9174.861483999955"/>
        <n v="80.8357839999996"/>
        <n v="9457.786727999954"/>
        <n v="14065.426415999931"/>
        <n v="7921.9068319999615"/>
        <n v="12090.26"/>
        <n v="10287.16"/>
        <n v="12507.82"/>
        <n v="6339.32"/>
        <n v="14253.98"/>
        <n v="16607.5"/>
        <n v="6965.66"/>
        <n v="13831.3145"/>
        <n v="9692.016"/>
        <n v="6461.344"/>
        <n v="7168.0535"/>
        <n v="7349.7788"/>
        <n v="16213.9351"/>
        <n v="5047.925"/>
        <n v="6865.178"/>
        <n v="13730.356"/>
        <n v="13932.273000000001"/>
        <n v="13003.454800000001"/>
        <n v="11569.8441"/>
        <n v="11166.010100000001"/>
        <n v="8503.21329"/>
        <n v="6263.43916"/>
        <n v="4479.5482600000005"/>
        <n v="5490.41977"/>
        <n v="12962.940540000001"/>
        <n v="4063.3070500000003"/>
        <n v="297.31515"/>
        <n v="7531.9838"/>
        <n v="8364.46622"/>
        <n v="4955.2525000000005"/>
        <n v="4360.6222"/>
        <n v="4281.33816"/>
        <n v="7769.83592"/>
        <n v="7274.310670000001"/>
        <n v="7452.69976"/>
        <n v="8126.614100000001"/>
        <n v="7432.878750000001"/>
        <n v="4757.0424"/>
        <n v="8978.91753"/>
        <n v="6560.75431"/>
        <n v="15519.850830000001"/>
        <n v="9573.547830000001"/>
        <n v="9038.380560000001"/>
        <n v="3765.0"/>
        <n v="7303.5"/>
        <n v="9580.94"/>
        <n v="7191.25"/>
        <n v="7499.95"/>
        <n v="4799.968"/>
        <n v="4299.7635"/>
        <n v="8199.795900000001"/>
        <n v="9599.9085"/>
        <n v="2799.8795999999998"/>
        <n v="9608.76"/>
        <n v="17673.2"/>
        <n v="7492.85"/>
        <n v="9184.68"/>
        <n v="9209.37"/>
        <n v="2709.732"/>
        <n v="17218.021992"/>
        <n v="15197.127392"/>
        <n v="6204.146422000001"/>
        <n v="5274.534906"/>
        <n v="1818.8051400000002"/>
        <n v="626.4773260000001"/>
        <n v="13641.038550000001"/>
        <n v="10346.980352"/>
        <n v="6284.982206000001"/>
        <n v="9680.085134"/>
        <n v="4910.773878"/>
        <n v="9498.20462"/>
        <n v="1556.088842"/>
        <n v="10205.517730000001"/>
        <n v="3900.326578"/>
        <n v="8083.5784"/>
        <n v="6871.04164"/>
        <n v="1960.2677620000002"/>
        <n v="1313.58149"/>
        <n v="6487.071666000001"/>
        <n v="7335.847398000001"/>
        <n v="6466.86272"/>
        <n v="5133.072284"/>
        <n v="10104.473"/>
        <n v="5719.131718000001"/>
        <n v="5537.251204"/>
        <n v="14408.978498"/>
        <n v="6769.996910000001"/>
        <n v="5759.54961"/>
        <n v="6567.907450000001"/>
        <n v="10852.204002"/>
        <n v="5678.713826"/>
        <n v="13984.590632000001"/>
        <n v="4587.4307420000005"/>
        <n v="6022.265908"/>
        <n v="16692.589396"/>
        <n v="10751.159272"/>
        <n v="5355.370690000001"/>
        <n v="16187.365746000001"/>
        <n v="12105.158654"/>
        <n v="9700.29408"/>
        <n v="6749.787964"/>
        <n v="10286.353514"/>
        <n v="9902.38354"/>
        <n v="7073.131099999966"/>
        <n v="7234.802667999965"/>
        <n v="6294.16994"/>
        <n v="10151.887"/>
        <n v="10923.430412"/>
        <n v="8141.813374"/>
        <n v="14415.679540000001"/>
        <n v="16161.804104"/>
        <n v="14009.60406"/>
        <n v="8426.06621"/>
        <n v="5745.968042"/>
        <n v="17258.2079"/>
        <n v="11370.113440000001"/>
        <n v="9664.596424000001"/>
        <n v="2091.2887220000002"/>
        <n v="10634.1716"/>
        <n v="3599.25808"/>
        <n v="14621.98595"/>
        <n v="11615.78744"/>
        <n v="8854.99289"/>
        <n v="5317.0858"/>
        <n v="10593.27094"/>
        <n v="6625.90692"/>
        <n v="15951.2574"/>
        <n v="10429.668300000001"/>
        <n v="11610.220000000001"/>
        <n v="11837.5"/>
        <n v="10306.925200000001"/>
        <n v="12189.92115"/>
        <n v="7829.29895"/>
        <n v="7095.92158"/>
        <n v="8840.170460000001"/>
        <n v="4657.93735"/>
        <n v="8166.25612"/>
        <n v="7571.62582"/>
        <n v="7710.372890000001"/>
        <n v="8820.34945"/>
        <n v="10762.808430000001"/>
        <n v="7670.73087"/>
        <n v="8859.99147"/>
        <n v="9582.300000000001"/>
        <n v="10007.37"/>
        <n v="9124.5"/>
        <n v="5989.1"/>
        <n v="9595.85"/>
        <n v="6317.16"/>
        <n v="3607.0499999999997"/>
        <n v="9087.543036000001"/>
        <n v="2111.094"/>
        <n v="7484.5199999999995"/>
        <n v="9992.22"/>
        <n v="6944.4"/>
        <n v="1813.26"/>
        <n v="15837.09"/>
        <n v="2854.92"/>
        <n v="5266.17"/>
        <n v="5787.0"/>
        <n v="12326.31"/>
        <n v="5979.9"/>
        <n v="9278.49"/>
        <n v="4359.54"/>
        <n v="925.92"/>
        <n v="6558.599999999999"/>
        <n v="9529.26"/>
        <n v="14872.59"/>
        <n v="6751.5"/>
        <n v="7291.62"/>
        <n v="5690.55"/>
        <n v="3221.43"/>
        <n v="4861.08"/>
        <n v="1871.1299999999999"/>
        <n v="5883.45"/>
        <n v="7253.04"/>
        <n v="9239.91"/>
        <n v="9664.289999999999"/>
        <n v="6172.799999999999"/>
        <n v="5864.16"/>
        <n v="6520.0199999999995"/>
        <n v="6384.99"/>
        <n v="4263.09"/>
        <n v="16435.079999999998"/>
        <n v="3086.3999999999996"/>
        <n v="2642.73"/>
        <n v="15644.189999999999"/>
        <n v="5999.19"/>
        <n v="11516.13"/>
        <n v="12634.949999999999"/>
        <n v="6365.7"/>
        <n v="10339.439999999999"/>
        <n v="6635.759999999999"/>
        <n v="9452.1"/>
        <n v="11188.199999999999"/>
        <n v="7233.75"/>
        <n v="6809.37"/>
        <n v="8487.6"/>
        <n v="10783.109999999999"/>
        <n v="15046.199999999999"/>
        <n v="13232.939999999999"/>
        <n v="12422.76"/>
        <n v="7079.429999999999"/>
        <n v="10609.5"/>
        <n v="3587.94"/>
        <n v="15633.905980000001"/>
        <n v="12791.377620000001"/>
        <n v="10964.03796"/>
        <n v="17156.68903"/>
        <n v="17461.24564"/>
        <n v="17359.72677"/>
        <n v="11593.454954"/>
        <n v="7329.662414"/>
        <n v="11227.987022000001"/>
        <n v="7837.256764000001"/>
        <n v="13197.4531"/>
        <n v="10761.00022"/>
        <n v="8202.724696000001"/>
        <n v="17664.28338"/>
        <n v="10557.96248"/>
        <n v="5416.28505"/>
        <n v="3569.3526"/>
        <n v="4046.64975"/>
        <n v="7574.498250000001"/>
        <n v="12056.94105"/>
        <n v="2054.45295"/>
        <n v="2946.7911"/>
        <n v="8778.11715"/>
        <n v="6723.6642"/>
        <n v="9981.73605"/>
        <n v="7719.7626"/>
        <n v="12036.189"/>
        <n v="12762.51075"/>
        <n v="9678.34"/>
        <n v="7765.400000000001"/>
        <n v="1096.3194"/>
        <n v="8881.73118"/>
        <n v="7794.17226"/>
        <n v="8217.111840000001"/>
        <n v="8579.63148"/>
        <n v="8458.7916"/>
        <n v="5034.995"/>
        <n v="12527.067560000001"/>
        <n v="8055.992"/>
        <n v="9767.890300000001"/>
        <n v="7492.0725600000005"/>
        <n v="7653.192400000001"/>
        <n v="10130.409940000001"/>
        <n v="10513.06956"/>
        <n v="18125.982"/>
        <n v="4350.235680000001"/>
        <n v="1612.16"/>
        <n v="10055.650000000001"/>
        <n v="11188.9"/>
        <n v="11379.93"/>
        <n v="4787.85"/>
        <n v="1943.0897999999997"/>
        <n v="3179.034"/>
        <n v="2396.25"/>
        <n v="3195.0"/>
        <n v="5767.71"/>
        <n v="4436.7"/>
        <n v="8950.56"/>
        <n v="15007.619999999999"/>
        <n v="1253.85"/>
        <n v="14313.179999999998"/>
        <n v="2372.67"/>
        <n v="5150.429999999999"/>
        <n v="5536.23"/>
        <n v="15894.96"/>
        <n v="5362.62"/>
        <n v="4668.179999999999"/>
        <n v="14043.120000000072"/>
        <n v="10397.310000000054"/>
        <n v="5729.130000000029"/>
        <n v="3375.7500000000173"/>
        <n v="9876.48000000005"/>
        <n v="1562.490000000008"/>
        <n v="6018.4800000000305"/>
        <n v="6655.050000000034"/>
        <n v="7098.720000000037"/>
        <n v="9722.160000000049"/>
        <n v="12962.880000000067"/>
        <n v="6192.090000000032"/>
        <n v="6867.240000000035"/>
        <n v="1273.1400000000065"/>
        <n v="6847.950000000035"/>
        <n v="5381.910000000027"/>
        <n v="10879.560000000056"/>
        <n v="154.3200000000008"/>
        <n v="8429.730000000043"/>
        <n v="10204.410000000053"/>
        <n v="5324.040000000027"/>
        <n v="8005.350000000084"/>
        <n v="7388.070000000077"/>
        <n v="11554.710000000121"/>
        <n v="10378.020000000108"/>
        <n v="11786.190000000122"/>
        <n v="10030.800000000105"/>
        <n v="11033.880000000116"/>
        <n v="5381.910000000056"/>
        <n v="385.80000000000405"/>
        <n v="5497.650000000058"/>
        <n v="8989.140000000094"/>
        <n v="5632.6800000000585"/>
        <n v="9452.100000000099"/>
        <n v="14255.310000000149"/>
        <n v="7503.810000000117"/>
        <n v="10995.300000000172"/>
        <n v="5516.940000000086"/>
        <n v="12461.340000000195"/>
        <n v="5319.588788"/>
        <n v="3654.67932"/>
        <n v="16608.487132000002"/>
        <n v="6253.562392"/>
        <n v="14943.577664"/>
        <n v="11715.277598"/>
        <n v="13298.97197"/>
        <n v="2741.00949"/>
        <n v="7898.168086000001"/>
        <n v="16039.98146"/>
        <n v="8466.673758"/>
        <n v="16228.1031"/>
        <n v="10562.793450000001"/>
        <n v="9857.223750000001"/>
        <n v="4793.72355"/>
        <n v="10376.025"/>
        <n v="9960.984"/>
        <n v="4378.68255"/>
        <n v="9442.18275"/>
        <n v="5188.0125"/>
        <n v="11953.1808"/>
        <n v="7576.000000000001"/>
        <n v="12746.62"/>
        <n v="14470.160000000002"/>
        <n v="14451.220000000001"/>
        <n v="4166.8"/>
        <n v="1853.77644"/>
        <n v="2730.83196"/>
        <n v="7235.70804"/>
        <n v="4853.735180000001"/>
        <n v="9445.65062"/>
        <n v="14903.585200000001"/>
        <n v="986.8590200000001"/>
        <n v="6444.793600000001"/>
        <n v="8398.37166"/>
        <n v="8861.5912"/>
        <n v="4430.7956"/>
        <n v="8196.97186"/>
        <n v="5659.33438"/>
        <n v="14943.865160000001"/>
        <n v="7854.592200000001"/>
        <n v="7955.292100000001"/>
        <n v="4934.2951"/>
        <n v="7532.35252"/>
        <n v="9062.991"/>
        <n v="5135.6949"/>
        <n v="13473.646620000001"/>
        <n v="8076.13198"/>
        <n v="7230.252820000001"/>
        <n v="5996.51"/>
        <n v="4792.19"/>
        <n v="1987.3999999999999"/>
        <n v="9075.300000000001"/>
        <n v="3599.3100000000004"/>
        <n v="7691.94"/>
        <n v="15965.4"/>
        <n v="3850.5"/>
        <n v="9977.7"/>
        <n v="11013.36"/>
        <n v="8644.05"/>
        <n v="9590.35"/>
        <n v="10002.24"/>
        <n v="2692.494"/>
        <n v="2247.9779999999996"/>
        <n v="3961.8"/>
        <n v="5613.389999999999"/>
        <n v="6037.7699999999995"/>
        <n v="5748.42"/>
        <n v="6500.73"/>
        <n v="2739.18"/>
        <n v="4918.95"/>
        <n v="1543.1999999999998"/>
        <n v="1755.3899999999999"/>
        <n v="6095.639999999999"/>
        <n v="3568.6499999999996"/>
        <n v="3665.1"/>
        <n v="11149.619999999999"/>
        <n v="10995.3"/>
        <n v="19.29"/>
        <n v="38.58"/>
        <n v="1118.82"/>
        <n v="7870.32"/>
        <n v="6307.83"/>
        <n v="9027.72"/>
        <n v="14544.66"/>
        <n v="8719.08"/>
        <n v="6249.96"/>
        <n v="18556.98"/>
        <n v="5381.909999999972"/>
        <n v="6809.369999999964"/>
        <n v="10648.079999999945"/>
        <n v="14814.719999999923"/>
        <n v="6327.119999999967"/>
        <n v="385.799999999998"/>
        <n v="12731.399999999934"/>
        <n v="6828.659999999964"/>
        <n v="2102.609999999989"/>
        <n v="5786.99999999997"/>
        <n v="10725.239999999943"/>
        <n v="6597.179999999966"/>
        <n v="10127.249999999947"/>
        <n v="9085.589999999953"/>
        <n v="6905.819999999964"/>
        <n v="8005.3499999999585"/>
        <n v="14853.299999999923"/>
        <n v="16492.949999999913"/>
        <n v="6249.959999999967"/>
        <n v="8950.559999999954"/>
        <n v="14081.699999999926"/>
        <n v="16589.399999999914"/>
        <n v="7542.389999999961"/>
        <n v="10802.399999999943"/>
        <n v="8873.399999999954"/>
        <n v="12507.124784"/>
        <n v="6476.9039060000005"/>
        <n v="4568.34915"/>
        <n v="10030.064356"/>
        <n v="1989.7698520000001"/>
        <n v="15958.766364000001"/>
        <n v="12385.30214"/>
        <n v="12588.33988"/>
        <n v="12831.985168000001"/>
        <n v="13116.238004"/>
        <n v="13420.794614"/>
        <n v="6121.85475"/>
        <n v="10043.9922"/>
        <n v="14194.4022"/>
        <n v="9027.14175"/>
        <n v="16746.90435"/>
        <n v="6287.87115"/>
        <n v="12721.006650000001"/>
        <n v="7366.97775"/>
        <n v="11060.84265"/>
        <n v="11309.867250000001"/>
        <n v="6495.3916500000005"/>
        <n v="15750.80595"/>
        <n v="6225.615"/>
        <n v="17519.5"/>
        <n v="9394.24"/>
        <n v="13542.1"/>
        <n v="8238.900000000001"/>
        <n v="8163.14"/>
        <n v="4261.5"/>
        <n v="6378.5856"/>
        <n v="2451.76884"/>
        <n v="5538.494500000001"/>
        <n v="7371.23268"/>
        <n v="9485.93058"/>
        <n v="7512.21254"/>
        <n v="6283.673760000001"/>
        <n v="5437.7946"/>
        <n v="4027.996"/>
        <n v="9324.81074"/>
        <n v="5639.1944"/>
        <n v="4551.63548"/>
        <n v="8156.691900000001"/>
        <n v="5800.314240000001"/>
        <n v="3121.6969000000004"/>
        <n v="15366.804740000001"/>
        <n v="12486.787600000001"/>
        <n v="5478.07456"/>
        <n v="11992.09"/>
        <n v="9605.2"/>
        <n v="7671.929999999999"/>
        <n v="5318.92"/>
        <n v="9601.12"/>
        <n v="7200.84"/>
        <n v="6008.96"/>
        <n v="8400.98"/>
        <n v="6990.411120000001"/>
        <n v="13350.530674980002"/>
        <n v="18406.67384"/>
        <n v="1193.3999999999999"/>
        <n v="2244.0"/>
        <n v="1744.1999999999998"/>
        <n v="2556.0"/>
        <n v="919.7471999999999"/>
        <n v="12345.599999999999"/>
        <n v="15040.7988"/>
        <n v="5080.7931"/>
        <n v="5017.5219"/>
        <n v="824.8403999999999"/>
        <n v="13503.1929"/>
        <n v="1491.5027999999998"/>
        <n v="7217.7393"/>
        <n v="1460.4458999999997"/>
        <n v="1351.4574"/>
        <n v="15918.4938"/>
        <n v="1350.6858"/>
        <n v="6137.4993"/>
        <n v="2412.2145"/>
        <n v="98.7648"/>
        <n v="532.2111"/>
        <n v="4538.7441"/>
        <n v="1401.6113999999998"/>
        <n v="10907.5305"/>
        <n v="15490.834499999999"/>
        <n v="3978.9483"/>
        <n v="16591.9077"/>
        <n v="12070.3317"/>
        <n v="8203.651199999998"/>
        <n v="10411.0059"/>
        <n v="6063.2328"/>
        <n v="4419.339"/>
        <n v="5788.1574"/>
        <n v="10775.2011"/>
        <n v="6005.1699"/>
        <n v="4963.1241"/>
        <n v="10257.0717"/>
        <n v="10584.8088"/>
        <n v="9821.117699999999"/>
        <n v="1997.2866000000001"/>
        <n v="12824.184899999998"/>
        <n v="7794.896099999999"/>
        <n v="9386.7069"/>
        <n v="17074.736399999998"/>
        <n v="18583.6002"/>
        <n v="14609.4744"/>
        <n v="14161.560599999999"/>
        <n v="10418.9148"/>
        <n v="6486.841199999999"/>
        <n v="12927.5793"/>
        <n v="8609.898599999999"/>
        <n v="7051.6524"/>
        <n v="7342.7384999999995"/>
        <n v="7887.4881"/>
        <n v="9780.029999999999"/>
        <n v="6216.588299999999"/>
        <n v="3860.8935"/>
        <n v="10059.927899999999"/>
        <n v="3461.2047"/>
        <n v="7986.2528999999995"/>
        <n v="2179.77"/>
        <n v="14025.1803"/>
        <n v="4989.449422760001"/>
        <n v="10801.81080574"/>
        <n v="15990.2372137"/>
        <n v="4375.8693724800005"/>
        <n v="18476.63737774"/>
        <n v="14220.96634734"/>
        <n v="10947.185827579999"/>
        <n v="16040.18449774"/>
        <n v="5888.29749774"/>
        <n v="8268.50892376"/>
        <n v="15757.96203914"/>
        <n v="10088.74226286"/>
        <n v="6498.019830960001"/>
        <n v="8223.028470000001"/>
        <n v="8124.149090620001"/>
        <n v="9027.0579204"/>
        <n v="10168.7120205"/>
        <n v="6227.4826845"/>
        <n v="12774.754459500002"/>
        <n v="6330.620373000001"/>
        <n v="6849.2141025"/>
        <n v="15980.1161025"/>
        <n v="7057.772205"/>
        <n v="5711.586721500001"/>
        <n v="5507.3865495"/>
        <n v="17120.6487705"/>
        <n v="4785.3804"/>
        <n v="6079.9294"/>
        <n v="5469.8171682"/>
        <n v="12688.9929992"/>
        <n v="8781.232679800001"/>
        <n v="5256.53478"/>
        <n v="8760.891300000001"/>
        <n v="4632.3967998"/>
        <n v="4864.0065698"/>
        <n v="9003.578059000001"/>
        <n v="4820.7056128"/>
        <n v="17321.5911988"/>
        <n v="7655.0049982"/>
        <n v="8056.797599200001"/>
        <n v="6692.313954200001"/>
        <n v="8862.1953994"/>
        <n v="3847.9445788000003"/>
        <n v="8068.478787600001"/>
        <n v="8140.579916000001"/>
        <n v="8911.7397502"/>
        <n v="8438.8530198"/>
        <n v="7693.8751596"/>
        <n v="8140.982715600001"/>
        <n v="6546.701898800001"/>
        <n v="8056.5961994"/>
        <n v="6767.033280000001"/>
        <n v="7048.993"/>
        <n v="4789.75"/>
        <n v="10782.52"/>
        <n v="3007.25"/>
        <n v="7208.620000000001"/>
        <n v="7895.862000000001"/>
        <n v="7203.84"/>
        <n v="4990.08"/>
        <n v="2952.53451"/>
        <n v="2400.9678"/>
        <n v="1976.7497999999998"/>
        <n v="2048.772"/>
        <n v="2603.8934999999997"/>
        <n v="3844.65"/>
        <n v="6982.98"/>
        <n v="5381.91"/>
        <n v="4803.21"/>
        <n v="9972.93"/>
        <n v="10127.25"/>
        <n v="3800.1299999999997"/>
        <n v="9394.23"/>
        <n v="6712.92"/>
        <n v="6114.929999999999"/>
        <n v="6481.44"/>
        <n v="5806.29"/>
        <n v="11959.8"/>
        <n v="8101.799999999999"/>
        <n v="983.79"/>
        <n v="15104.07"/>
        <n v="6230.67"/>
        <n v="270.06"/>
        <n v="11207.49"/>
        <n v="12654.24"/>
        <n v="7735.29"/>
        <n v="636.5699999999999"/>
        <n v="6076.349999999999"/>
        <n v="771.5999999999999"/>
        <n v="5497.65"/>
        <n v="2237.64"/>
        <n v="7310.91"/>
        <n v="1408.1699999999998"/>
        <n v="1929.0"/>
        <n v="675.15"/>
        <n v="1157.3999999999999"/>
        <n v="6423.57"/>
        <n v="17650.35"/>
        <n v="5516.94"/>
        <n v="8796.24"/>
        <n v="5671.259999999999"/>
        <n v="7619.549999999999"/>
        <n v="13290.81"/>
        <n v="5169.719999999999"/>
        <n v="8371.859999999999"/>
        <n v="10976.01"/>
        <n v="15239.099999999999"/>
        <n v="6693.63"/>
        <n v="15914.25"/>
        <n v="11053.17"/>
        <n v="9741.449999999999"/>
        <n v="11323.23"/>
        <n v="6732.21"/>
        <n v="10011.51"/>
        <n v="15024.79276"/>
        <n v="17136.385256"/>
        <n v="7248.447318"/>
        <n v="19166.762656"/>
        <n v="16202.411652"/>
        <n v="17907.928668"/>
        <n v="15564.0375"/>
        <n v="11828.6685"/>
        <n v="8155.55565"/>
        <n v="5113.8"/>
        <n v="5303.200000000001"/>
        <n v="2192.6388"/>
        <n v="2372.03652"/>
        <n v="10472.7896"/>
        <n v="14319.525780000002"/>
        <n v="4813.455220000001"/>
        <n v="10956.14912"/>
        <n v="8962.2911"/>
        <n v="5457.93458"/>
        <n v="4914.15512"/>
        <n v="5236.3948"/>
        <n v="8519.21154"/>
        <n v="8821.31124"/>
        <n v="7451.792600000001"/>
        <n v="9365.0907"/>
        <n v="11560.348520000001"/>
        <n v="13614.62648"/>
        <n v="6243.393800000001"/>
        <n v="9042.85102"/>
        <n v="15104.985"/>
        <n v="12007.6"/>
        <n v="7193.150000000001"/>
        <n v="8408.5"/>
        <n v="3603.15"/>
        <n v="5204.55"/>
        <n v="7923.45"/>
        <n v="9598.99"/>
        <n v="9962.68"/>
        <n v="3794.65"/>
        <n v="11145.539999999999"/>
        <n v="14405.4"/>
        <n v="5299.9554"/>
        <n v="6799.872900000001"/>
        <n v="12509.93"/>
        <n v="2203.2"/>
        <n v="2111.3999999999996"/>
        <n v="12287.73"/>
      </sharedItems>
    </cacheField>
    <cacheField name="Tipo de Carga" numFmtId="0">
      <sharedItems>
        <s v="Autoabasto"/>
        <s v="Ticket"/>
        <s v="Natgas"/>
        <s v="COMSUSTENTA"/>
        <s v="Enco"/>
        <s v="Nieto"/>
      </sharedItems>
    </cacheField>
    <cacheField name="Semana" numFmtId="0">
      <sharedItems containsSemiMixedTypes="0" containsString="0" containsNumber="1" containsInteger="1">
        <n v="40.0"/>
        <n v="41.0"/>
        <n v="42.0"/>
        <n v="43.0"/>
        <n v="44.0"/>
        <n v="45.0"/>
        <n v="46.0"/>
        <n v="47.0"/>
        <n v="48.0"/>
        <n v="49.0"/>
        <n v="50.0"/>
      </sharedItems>
    </cacheField>
    <cacheField name="Día" numFmtId="0">
      <sharedItems containsSemiMixedTypes="0" containsString="0" containsNumber="1" containsInteger="1">
        <n v="2.0"/>
        <n v="1.0"/>
        <n v="3.0"/>
        <n v="4.0"/>
        <n v="5.0"/>
        <n v="6.0"/>
        <n v="7.0"/>
        <n v="8.0"/>
        <n v="9.0"/>
        <n v="10.0"/>
        <n v="11.0"/>
        <n v="13.0"/>
        <n v="12.0"/>
        <n v="14.0"/>
        <n v="15.0"/>
        <n v="16.0"/>
        <n v="17.0"/>
        <n v="18.0"/>
        <n v="19.0"/>
        <n v="20.0"/>
        <n v="21.0"/>
        <n v="22.0"/>
        <n v="23.0"/>
        <n v="24.0"/>
        <n v="27.0"/>
        <n v="25.0"/>
        <n v="26.0"/>
        <n v="28.0"/>
        <n v="29.0"/>
        <n v="30.0"/>
        <n v="31.0"/>
      </sharedItems>
    </cacheField>
    <cacheField name="Mes" numFmtId="0">
      <sharedItems containsSemiMixedTypes="0" containsString="0" containsNumber="1" containsInteger="1">
        <n v="10.0"/>
        <n v="11.0"/>
        <n v="12.0"/>
      </sharedItems>
    </cacheField>
    <cacheField name="Producto" numFmtId="0">
      <sharedItems>
        <s v="Diesel"/>
        <s v="GNC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O9746" sheet="Cargas"/>
  </cacheSource>
  <cacheFields>
    <cacheField name="Unidad">
      <sharedItems containsBlank="1" containsMixedTypes="1" containsNumber="1" containsInteger="1">
        <n v="1892.0"/>
        <n v="1683.0"/>
        <n v="1975.0"/>
        <n v="1854.0"/>
        <n v="1935.0"/>
        <n v="2046.0"/>
        <n v="1879.0"/>
        <n v="2006.0"/>
        <n v="1685.0"/>
        <n v="1735.0"/>
        <n v="2016.0"/>
        <n v="1754.0"/>
        <n v="1866.0"/>
        <n v="2020.0"/>
        <n v="2021.0"/>
        <n v="2007.0"/>
        <n v="1812.0"/>
        <n v="1768.0"/>
        <n v="1688.0"/>
        <n v="1945.0"/>
        <n v="1757.0"/>
        <n v="1953.0"/>
        <n v="1974.0"/>
        <n v="1633.0"/>
        <n v="2018.0"/>
        <n v="1642.0"/>
        <n v="1629.0"/>
        <n v="1976.0"/>
        <n v="2017.0"/>
        <n v="1779.0"/>
        <n v="1965.0"/>
        <n v="1693.0"/>
        <n v="1946.0"/>
        <n v="1996.0"/>
        <n v="1932.0"/>
        <n v="1909.0"/>
        <s v="MANTENIMIENTO MEXICO"/>
        <n v="1993.0"/>
        <n v="1807.0"/>
        <n v="1982.0"/>
        <n v="1952.0"/>
        <n v="1762.0"/>
        <n v="1864.0"/>
        <n v="2010.0"/>
        <n v="1891.0"/>
        <n v="1961.0"/>
        <n v="1871.0"/>
        <n v="1821.0"/>
        <n v="1995.0"/>
        <n v="1950.0"/>
        <n v="1888.0"/>
        <n v="1883.0"/>
        <n v="1711.0"/>
        <n v="1991.0"/>
        <n v="1955.0"/>
        <n v="1809.0"/>
        <n v="2019.0"/>
        <n v="1780.0"/>
        <n v="1936.0"/>
        <n v="1881.0"/>
        <n v="1992.0"/>
        <n v="1863.0"/>
        <n v="1933.0"/>
        <n v="1695.0"/>
        <n v="1861.0"/>
        <n v="1990.0"/>
        <n v="1957.0"/>
        <n v="1827.0"/>
        <n v="1689.0"/>
        <n v="1989.0"/>
        <n v="1944.0"/>
        <n v="1960.0"/>
        <n v="1954.0"/>
        <n v="2011.0"/>
        <n v="2008.0"/>
        <n v="1958.0"/>
        <n v="1628.0"/>
        <n v="1720.0"/>
        <n v="1959.0"/>
        <n v="1759.0"/>
        <n v="1885.0"/>
        <n v="1875.0"/>
        <n v="1964.0"/>
        <n v="1859.0"/>
        <n v="1983.0"/>
        <n v="1963.0"/>
        <n v="2015.0"/>
        <n v="2002.0"/>
        <n v="1847.0"/>
        <n v="1987.0"/>
        <n v="1829.0"/>
        <n v="1999.0"/>
        <n v="1882.0"/>
        <n v="1973.0"/>
        <n v="2012.0"/>
        <n v="1880.0"/>
        <n v="1740.0"/>
        <n v="1853.0"/>
        <n v="1804.0"/>
        <n v="1698.0"/>
        <n v="1968.0"/>
        <n v="2047.0"/>
        <s v="DC02"/>
        <n v="1778.0"/>
        <n v="1665.0"/>
        <s v="DC05"/>
        <n v="1805.0"/>
        <n v="1948.0"/>
        <n v="1806.0"/>
        <n v="1903.0"/>
        <n v="1970.0"/>
        <n v="1966.0"/>
        <n v="1848.0"/>
        <n v="1967.0"/>
        <n v="1895.0"/>
        <n v="1938.0"/>
        <n v="1940.0"/>
        <n v="1800.0"/>
        <n v="1886.0"/>
        <n v="1971.0"/>
        <n v="1822.0"/>
        <n v="308.0"/>
        <n v="1732.0"/>
        <n v="1790.0"/>
        <n v="309.0"/>
        <n v="1947.0"/>
        <n v="1741.0"/>
        <n v="1774.0"/>
        <n v="1941.0"/>
        <n v="1884.0"/>
        <n v="1942.0"/>
        <n v="1794.0"/>
        <n v="1869.0"/>
        <n v="1934.0"/>
        <n v="1872.0"/>
        <n v="2055.0"/>
        <n v="1765.0"/>
        <n v="1873.0"/>
        <n v="1761.0"/>
        <n v="1887.0"/>
        <n v="1715.0"/>
        <n v="1728.0"/>
        <n v="1824.0"/>
        <n v="1721.0"/>
        <n v="1722.0"/>
        <n v="1808.0"/>
        <n v="1705.0"/>
        <n v="1801.0"/>
        <n v="1730.0"/>
        <n v="1758.0"/>
        <n v="1816.0"/>
        <n v="1813.0"/>
        <n v="1997.0"/>
        <n v="1753.0"/>
        <n v="2005.0"/>
        <n v="1746.0"/>
        <n v="2009.0"/>
        <n v="1738.0"/>
        <n v="1817.0"/>
        <n v="1836.0"/>
        <n v="1736.0"/>
        <n v="1798.0"/>
        <n v="1818.0"/>
        <n v="1820.0"/>
        <n v="1998.0"/>
        <s v="TT01"/>
        <s v="TT02"/>
        <n v="1931.0"/>
        <n v="1984.0"/>
        <n v="1799.0"/>
        <n v="1877.0"/>
        <n v="1918.0"/>
        <n v="1917.0"/>
        <n v="1930.0"/>
        <n v="1919.0"/>
        <n v="1923.0"/>
        <n v="1925.0"/>
        <n v="1926.0"/>
        <n v="1928.0"/>
        <n v="1910.0"/>
        <n v="1916.0"/>
        <n v="2014.0"/>
        <n v="1977.0"/>
        <n v="1978.0"/>
        <n v="1831.0"/>
        <n v="2023.0"/>
        <n v="1855.0"/>
        <n v="1943.0"/>
        <n v="1857.0"/>
        <n v="2036.0"/>
        <n v="1860.0"/>
        <n v="1802.0"/>
        <n v="2042.0"/>
        <n v="1713.0"/>
        <n v="1899.0"/>
        <n v="1900.0"/>
        <n v="2034.0"/>
        <n v="1994.0"/>
        <n v="1751.0"/>
        <n v="1949.0"/>
        <n v="1639.0"/>
        <n v="1833.0"/>
        <n v="1823.0"/>
        <n v="1724.0"/>
        <n v="1641.0"/>
        <n v="1825.0"/>
        <n v="1839.0"/>
        <n v="2030.0"/>
        <n v="1752.0"/>
        <n v="1852.0"/>
        <n v="1731.0"/>
        <n v="1862.0"/>
        <n v="1793.0"/>
        <n v="1907.0"/>
        <n v="1733.0"/>
        <n v="1796.0"/>
        <n v="1748.0"/>
        <n v="1889.0"/>
        <n v="1788.0"/>
        <n v="2050.0"/>
        <n v="1908.0"/>
        <n v="2048.0"/>
        <n v="1718.0"/>
        <n v="1905.0"/>
        <n v="1819.0"/>
        <n v="1939.0"/>
        <n v="1902.0"/>
        <n v="1898.0"/>
        <n v="2001.0"/>
        <n v="1725.0"/>
        <n v="1828.0"/>
        <n v="1737.0"/>
        <n v="1920.0"/>
        <n v="2003.0"/>
        <n v="1795.0"/>
        <n v="1838.0"/>
        <n v="1870.0"/>
        <n v="1937.0"/>
        <n v="1986.0"/>
        <n v="1649.0"/>
        <n v="1951.0"/>
        <n v="2037.0"/>
        <n v="1766.0"/>
        <n v="2040.0"/>
        <s v="DC03"/>
        <n v="1972.0"/>
        <n v="1906.0"/>
        <n v="1868.0"/>
        <n v="1878.0"/>
        <n v="1734.0"/>
        <n v="2049.0"/>
        <n v="1729.0"/>
        <n v="2004.0"/>
        <n v="2031.0"/>
        <n v="1701.0"/>
        <n v="1904.0"/>
        <n v="1894.0"/>
        <n v="1988.0"/>
        <n v="1876.0"/>
        <n v="1760.0"/>
        <s v="DC06"/>
        <n v="1896.0"/>
        <n v="1981.0"/>
        <n v="1767.0"/>
        <n v="1897.0"/>
        <n v="1750.0"/>
        <n v="2045.0"/>
        <n v="1856.0"/>
        <n v="1657.0"/>
        <n v="1789.0"/>
        <n v="2039.0"/>
        <n v="2052.0"/>
        <n v="2043.0"/>
        <n v="1985.0"/>
        <n v="1777.0"/>
        <n v="1901.0"/>
        <n v="1640.0"/>
        <n v="1727.0"/>
        <n v="1743.0"/>
        <n v="1704.0"/>
        <n v="1980.0"/>
        <n v="1858.0"/>
        <n v="1846.0"/>
        <n v="1787.0"/>
        <n v="1835.0"/>
        <n v="2028.0"/>
        <n v="1635.0"/>
        <n v="1630.0"/>
        <n v="1696.0"/>
        <s v="DC04"/>
        <n v="1675.0"/>
        <n v="2054.0"/>
        <n v="1745.0"/>
        <n v="1830.0"/>
        <n v="1739.0"/>
        <n v="1921.0"/>
        <n v="1810.0"/>
        <n v="1837.0"/>
        <n v="2024.0"/>
        <n v="2025.0"/>
        <n v="1694.0"/>
        <n v="1672.0"/>
        <n v="1702.0"/>
        <n v="1797.0"/>
        <n v="1764.0"/>
        <n v="1755.0"/>
        <n v="1811.0"/>
        <n v="2035.0"/>
        <n v="2058.0"/>
        <n v="1832.0"/>
        <n v="1783.0"/>
        <m/>
        <n v="1969.0"/>
        <n v="1890.0"/>
        <n v="1851.0"/>
        <n v="1763.0"/>
        <n v="1792.0"/>
        <n v="1814.0"/>
        <n v="1791.0"/>
        <n v="1719.0"/>
        <n v="1979.0"/>
        <n v="1716.0"/>
        <n v="2026.0"/>
        <n v="2029.0"/>
        <n v="1710.0"/>
        <n v="1708.0"/>
        <n v="1956.0"/>
        <n v="1834.0"/>
        <n v="1924.0"/>
        <n v="1785.0"/>
        <n v="1697.0"/>
        <n v="2000.0"/>
        <n v="1723.0"/>
        <n v="1850.0"/>
        <n v="1742.0"/>
        <n v="2027.0"/>
        <n v="1749.0"/>
        <n v="1912.0"/>
        <s v="DC07"/>
        <n v="1769.0"/>
        <n v="1717.0"/>
        <n v="1726.0"/>
        <n v="1849.0"/>
        <n v="1784.0"/>
        <n v="1782.0"/>
        <n v="1712.0"/>
        <n v="2041.0"/>
        <s v="DC08"/>
        <n v="1803.0"/>
        <n v="1770.0"/>
        <n v="1786.0"/>
        <n v="2062.0"/>
        <n v="2056.0"/>
        <n v="2038.0"/>
        <n v="2061.0"/>
        <s v="MANTENIMIENTO"/>
        <n v="1915.0"/>
        <n v="1826.0"/>
        <n v="2059.0"/>
        <n v="2060.0"/>
        <n v="2051.0"/>
        <n v="2053.0"/>
        <n v="2070.0"/>
        <n v="2071.0"/>
        <n v="2057.0"/>
        <n v="1682.0"/>
        <n v="1927.0"/>
        <n v="2044.0"/>
        <n v="2066.0"/>
        <n v="2072.0"/>
        <n v="2075.0"/>
        <s v="DC01"/>
        <n v="2074.0"/>
        <n v="2069.0"/>
        <n v="2068.0"/>
        <s v="Planta de Luz Mex"/>
        <n v="2022.0"/>
        <n v="2065.0"/>
        <n v="2063.0"/>
        <n v="1922.0"/>
        <n v="1636.0"/>
        <n v="2081.0"/>
        <n v="2064.0"/>
        <n v="2077.0"/>
        <n v="2076.0"/>
        <n v="2013.0"/>
        <n v="2084.0"/>
        <n v="2080.0"/>
        <n v="2082.0"/>
        <n v="2078.0"/>
        <n v="2079.0"/>
        <n v="2087.0"/>
        <n v="2088.0"/>
        <n v="2086.0"/>
        <n v="2085.0"/>
        <s v="PLANTA DE LUZ"/>
        <n v="2073.0"/>
        <s v="JARREO"/>
        <n v="1714.0"/>
        <s v="PLANTAHUE"/>
        <n v="1670.0"/>
        <n v="1874.0"/>
        <n v="2089.0"/>
        <n v="2091.0"/>
        <n v="2033.0"/>
        <n v="2092.0"/>
      </sharedItems>
    </cacheField>
    <cacheField name="Flota" numFmtId="0">
      <sharedItems containsBlank="1">
        <s v="Full Liver"/>
        <s v="Pilgrims Tepo"/>
        <s v="Sayer Sencillo"/>
        <s v="Circuitos"/>
        <s v="Patieros sucursal"/>
        <s v="Available"/>
        <s v="MeLi Dedicado Merida"/>
        <s v="MeLi asignado SD"/>
        <s v="MeLi Asignado TD"/>
        <s v="Peñafiel Tecamac"/>
        <s v="Sayer Vuelteros"/>
        <s v="Liverpool Local"/>
        <m/>
        <s v="MeLi Dedicado TD"/>
        <s v="Circuitos Mty"/>
        <s v="Protans"/>
        <s v="Sayer Full"/>
        <s v="Colgate"/>
        <s v="Sayer Thorton"/>
        <s v="PISA Gdl"/>
        <s v="Peñafiel Tlajomulco"/>
        <s v="Crisa"/>
        <s v="Wm Full"/>
        <s v="Wm Sencillo"/>
        <s v="Sayer Patios y T."/>
        <s v="MeLi Ded Puebla"/>
        <s v="Pipas"/>
        <s v="Patieros Crisa"/>
        <s v="Polaris"/>
        <s v="Hisense"/>
        <s v="Sayer Expo"/>
        <s v="JARREO"/>
        <s v="Sayer Pipas"/>
      </sharedItems>
    </cacheField>
    <cacheField name="EC" numFmtId="0">
      <sharedItems containsBlank="1">
        <s v="EC-01"/>
        <s v="EC-02"/>
        <s v="EC-04"/>
        <s v="EC-03"/>
        <s v="TTE"/>
        <s v="EC-05"/>
        <m/>
        <s v="EC-07"/>
        <s v="EC-06"/>
        <s v="EC-08"/>
        <s v="JARREO"/>
      </sharedItems>
    </cacheField>
    <cacheField name="Fecha de Transacción" numFmtId="166">
      <sharedItems containsSemiMixedTypes="0" containsDate="1" containsString="0">
        <d v="2024-10-02T23:20:13Z"/>
        <d v="2024-10-02T23:16:28Z"/>
        <d v="2024-10-02T22:51:34Z"/>
        <d v="2024-10-02T21:26:14Z"/>
        <d v="2024-10-02T21:16:24Z"/>
        <d v="2024-10-02T20:47:05Z"/>
        <d v="2024-10-02T20:33:59Z"/>
        <d v="2024-10-02T20:29:59Z"/>
        <d v="2024-10-02T20:15:21Z"/>
        <d v="2024-10-02T19:45:54Z"/>
        <d v="2024-10-02T19:30:00Z"/>
        <d v="2024-10-02T19:07:56Z"/>
        <d v="2024-10-02T19:06:12Z"/>
        <d v="2024-10-02T18:49:31Z"/>
        <d v="2024-10-02T18:41:13Z"/>
        <d v="2024-10-02T18:30:47Z"/>
        <d v="2024-10-02T18:08:06Z"/>
        <d v="2024-10-02T18:06:01Z"/>
        <d v="2024-10-02T17:08:17Z"/>
        <d v="2024-10-02T16:59:52Z"/>
        <d v="2024-10-02T16:45:27Z"/>
        <d v="2024-10-02T16:14:21Z"/>
        <d v="2024-10-02T16:13:28Z"/>
        <d v="2024-10-02T15:59:15Z"/>
        <d v="2024-10-02T15:47:34Z"/>
        <d v="2024-10-02T15:30:17Z"/>
        <d v="2024-10-02T15:22:44Z"/>
        <d v="2024-10-02T15:12:20Z"/>
        <d v="2024-10-02T14:59:02Z"/>
        <d v="2024-10-02T14:39:13Z"/>
        <d v="2024-10-02T14:05:47Z"/>
        <d v="2024-10-02T13:55:52Z"/>
        <d v="2024-10-02T13:53:05Z"/>
        <d v="2024-10-02T13:44:26Z"/>
        <d v="2024-10-02T13:31:59Z"/>
        <d v="2024-10-02T13:14:08Z"/>
        <d v="2024-10-02T13:14:01Z"/>
        <d v="2024-10-02T10:39:56Z"/>
        <d v="2024-10-02T07:23:09Z"/>
        <d v="2024-10-02T06:49:36Z"/>
        <d v="2024-10-02T06:28:46Z"/>
        <d v="2024-10-02T05:32:56Z"/>
        <d v="2024-10-02T04:03:52Z"/>
        <d v="2024-10-02T02:59:29Z"/>
        <d v="2024-10-02T02:41:35Z"/>
        <d v="2024-10-02T02:22:28Z"/>
        <d v="2024-10-02T01:44:20Z"/>
        <d v="2024-10-02T00:31:21Z"/>
        <d v="2024-10-02T00:08:30Z"/>
        <d v="2024-10-01T23:55:43Z"/>
        <d v="2024-10-01T23:37:03Z"/>
        <d v="2024-10-01T23:16:22Z"/>
        <d v="2024-10-01T22:49:52Z"/>
        <d v="2024-10-01T21:09:08Z"/>
        <d v="2024-10-01T20:48:58Z"/>
        <d v="2024-10-01T20:28:13Z"/>
        <d v="2024-10-01T20:10:14Z"/>
        <d v="2024-10-01T19:44:12Z"/>
        <d v="2024-10-01T19:30:50Z"/>
        <d v="2024-10-01T19:04:19Z"/>
        <d v="2024-10-01T18:50:21Z"/>
        <d v="2024-10-01T18:20:42Z"/>
        <d v="2024-10-01T18:06:12Z"/>
        <d v="2024-10-01T17:41:06Z"/>
        <d v="2024-10-01T17:28:32Z"/>
        <d v="2024-10-01T17:03:27Z"/>
        <d v="2024-10-01T16:49:55Z"/>
        <d v="2024-10-01T16:25:13Z"/>
        <d v="2024-10-01T15:58:09Z"/>
        <d v="2024-10-01T15:36:18Z"/>
        <d v="2024-10-01T15:16:27Z"/>
        <d v="2024-10-01T14:59:08Z"/>
        <d v="2024-10-01T14:48:25Z"/>
        <d v="2024-10-01T14:33:58Z"/>
        <d v="2024-10-01T14:17:07Z"/>
        <d v="2024-10-01T13:49:05Z"/>
        <d v="2024-10-01T13:28:11Z"/>
        <d v="2024-10-01T12:58:40Z"/>
        <d v="2024-10-01T12:31:18Z"/>
        <d v="2024-10-01T11:44:50Z"/>
        <d v="2024-10-01T11:30:08Z"/>
        <d v="2024-10-01T11:13:50Z"/>
        <d v="2024-10-01T10:59:22Z"/>
        <d v="2024-10-01T10:13:32Z"/>
        <d v="2024-10-01T08:50:25Z"/>
        <d v="2024-10-01T07:12:43Z"/>
        <d v="2024-10-01T04:38:37Z"/>
        <d v="2024-10-01T04:18:04Z"/>
        <d v="2024-10-01T03:52:23Z"/>
        <d v="2024-10-01T03:33:39Z"/>
        <d v="2024-10-01T03:11:15Z"/>
        <d v="2024-10-01T02:45:11Z"/>
        <d v="2024-10-01T02:08:22Z"/>
        <d v="2024-10-01T01:46:23Z"/>
        <d v="2024-10-01T01:31:06Z"/>
        <d v="2024-10-01T01:14:40Z"/>
        <d v="2024-10-01T00:49:51Z"/>
        <d v="2024-10-01T00:28:30Z"/>
        <d v="2024-10-01T00:05:24Z"/>
        <d v="2024-10-02T20:00:06Z"/>
        <d v="2024-10-02T19:42:45Z"/>
        <d v="2024-10-02T19:18:52Z"/>
        <d v="2024-10-02T18:56:13Z"/>
        <d v="2024-10-02T17:42:38Z"/>
        <d v="2024-10-02T14:19:47Z"/>
        <d v="2024-10-02T14:01:21Z"/>
        <d v="2024-10-02T13:03:43Z"/>
        <d v="2024-10-02T12:28:34Z"/>
        <d v="2024-10-02T12:21:12Z"/>
        <d v="2024-10-02T11:58:49Z"/>
        <d v="2024-10-02T11:44:11Z"/>
        <d v="2024-10-02T11:36:35Z"/>
        <d v="2024-10-02T10:18:02Z"/>
        <d v="2024-10-02T10:08:39Z"/>
        <d v="2024-10-02T09:48:27Z"/>
        <d v="2024-10-02T07:24:19Z"/>
        <d v="2024-10-02T06:58:36Z"/>
        <d v="2024-10-02T03:18:11Z"/>
        <d v="2024-10-02T01:27:57Z"/>
        <d v="2024-10-01T23:57:27Z"/>
        <d v="2024-10-01T22:24:28Z"/>
        <d v="2024-10-01T21:34:11Z"/>
        <d v="2024-10-01T20:33:36Z"/>
        <d v="2024-10-01T18:12:46Z"/>
        <d v="2024-10-01T16:36:10Z"/>
        <d v="2024-10-01T16:08:56Z"/>
        <d v="2024-10-01T15:36:03Z"/>
        <d v="2024-10-01T14:25:15Z"/>
        <d v="2024-10-01T14:10:07Z"/>
        <d v="2024-10-01T12:44:28Z"/>
        <d v="2024-10-01T12:07:08Z"/>
        <d v="2024-10-01T11:46:21Z"/>
        <d v="2024-10-01T11:06:23Z"/>
        <d v="2024-10-01T10:45:13Z"/>
        <d v="2024-10-01T02:01:09Z"/>
        <d v="2024-10-01T00:19:53Z"/>
        <d v="2024-10-02T17:16:09Z"/>
        <d v="2024-10-02T14:12:46Z"/>
        <d v="2024-10-02T10:52:52Z"/>
        <d v="2024-10-02T10:47:24Z"/>
        <d v="2024-10-02T10:24:53Z"/>
        <d v="2024-10-02T09:32:22Z"/>
        <d v="2024-10-01T13:46:27Z"/>
        <d v="2024-10-02T19:57:20Z"/>
        <d v="2024-10-02T17:26:17Z"/>
        <d v="2024-10-02T11:03:43Z"/>
        <d v="2024-10-02T10:40:51Z"/>
        <d v="2024-10-01T23:17:40Z"/>
        <d v="2024-10-01T12:43:06Z"/>
        <d v="2024-10-01T10:51:58Z"/>
        <d v="2024-10-01T00:43:13Z"/>
        <d v="2024-10-02T23:18:46Z"/>
        <d v="2024-10-02T20:04:49Z"/>
        <d v="2024-10-02T17:55:23Z"/>
        <d v="2024-10-02T17:03:17Z"/>
        <d v="2024-10-02T16:27:35Z"/>
        <d v="2024-10-02T16:05:19Z"/>
        <d v="2024-10-02T15:47:57Z"/>
        <d v="2024-10-02T14:58:13Z"/>
        <d v="2024-10-02T14:33:55Z"/>
        <d v="2024-10-02T14:27:48Z"/>
        <d v="2024-10-02T14:18:14Z"/>
        <d v="2024-10-02T13:56:42Z"/>
        <d v="2024-10-02T13:38:59Z"/>
        <d v="2024-10-02T13:18:43Z"/>
        <d v="2024-10-02T13:12:55Z"/>
        <d v="2024-10-02T13:02:57Z"/>
        <d v="2024-10-02T12:56:33Z"/>
        <d v="2024-10-02T12:45:21Z"/>
        <d v="2024-10-02T12:20:24Z"/>
        <d v="2024-10-02T09:36:52Z"/>
        <d v="2024-10-02T07:54:49Z"/>
        <d v="2024-10-02T06:05:29Z"/>
        <d v="2024-10-02T00:39:24Z"/>
        <d v="2024-10-01T22:18:15Z"/>
        <d v="2024-10-01T19:28:24Z"/>
        <d v="2024-10-01T18:39:05Z"/>
        <d v="2024-10-01T18:26:37Z"/>
        <d v="2024-10-01T17:25:28Z"/>
        <d v="2024-10-01T15:44:24Z"/>
        <d v="2024-10-01T11:25:59Z"/>
        <d v="2024-10-01T10:40:39Z"/>
        <d v="2024-10-01T10:39:12Z"/>
        <d v="2024-10-01T07:48:08Z"/>
        <d v="2024-10-01T07:04:57Z"/>
        <d v="2024-10-01T06:40:45Z"/>
        <d v="2024-10-01T04:16:52Z"/>
        <d v="2024-10-01T03:28:54Z"/>
        <d v="2024-10-01T02:30:06Z"/>
        <d v="2024-10-01T08:04:00Z"/>
        <d v="2024-10-01T11:45:00Z"/>
        <d v="2024-10-01T13:41:00Z"/>
        <d v="2024-10-01T13:44:00Z"/>
        <d v="2024-10-01T13:50:00Z"/>
        <d v="2024-10-01T13:55:00Z"/>
        <d v="2024-10-01T14:42:00Z"/>
        <d v="2024-10-01T17:28:00Z"/>
        <d v="2024-10-01T19:41:00Z"/>
        <d v="2024-10-02T00:53:00Z"/>
        <d v="2024-10-02T07:48:00Z"/>
        <d v="2024-10-02T13:24:00Z"/>
        <d v="2024-10-02T14:23:00Z"/>
        <d v="2024-10-02T16:38:00Z"/>
        <d v="2024-10-02T17:35:00Z"/>
        <d v="2024-10-02T17:54:00Z"/>
        <d v="2024-10-02T17:55:00Z"/>
        <d v="2024-10-02T18:07:00Z"/>
        <d v="2024-10-02T00:00:00Z"/>
        <d v="2024-10-01T00:00:00Z"/>
        <d v="2024-10-03T23:43:07Z"/>
        <d v="2024-10-03T23:26:41Z"/>
        <d v="2024-10-03T23:22:15Z"/>
        <d v="2024-10-03T22:34:52Z"/>
        <d v="2024-10-03T22:16:26Z"/>
        <d v="2024-10-03T22:15:21Z"/>
        <d v="2024-10-03T21:24:55Z"/>
        <d v="2024-10-03T20:39:52Z"/>
        <d v="2024-10-03T20:19:47Z"/>
        <d v="2024-10-03T19:38:39Z"/>
        <d v="2024-10-03T19:35:26Z"/>
        <d v="2024-10-03T19:27:17Z"/>
        <d v="2024-10-03T19:14:53Z"/>
        <d v="2024-10-03T19:02:03Z"/>
        <d v="2024-10-03T18:45:26Z"/>
        <d v="2024-10-03T18:39:55Z"/>
        <d v="2024-10-03T18:33:12Z"/>
        <d v="2024-10-03T18:25:33Z"/>
        <d v="2024-10-03T18:13:29Z"/>
        <d v="2024-10-03T17:03:11Z"/>
        <d v="2024-10-03T16:42:16Z"/>
        <d v="2024-10-03T16:40:07Z"/>
        <d v="2024-10-03T16:25:01Z"/>
        <d v="2024-10-03T15:34:41Z"/>
        <d v="2024-10-03T15:29:46Z"/>
        <d v="2024-10-03T14:59:04Z"/>
        <d v="2024-10-03T14:39:01Z"/>
        <d v="2024-10-03T14:24:13Z"/>
        <d v="2024-10-03T13:33:27Z"/>
        <d v="2024-10-03T12:59:24Z"/>
        <d v="2024-10-03T12:43:34Z"/>
        <d v="2024-10-03T12:39:03Z"/>
        <d v="2024-10-03T12:23:57Z"/>
        <d v="2024-10-03T12:19:39Z"/>
        <d v="2024-10-03T12:10:44Z"/>
        <d v="2024-10-03T11:06:59Z"/>
        <d v="2024-10-03T09:55:05Z"/>
        <d v="2024-10-03T09:51:08Z"/>
        <d v="2024-10-03T08:05:30Z"/>
        <d v="2024-10-03T07:59:48Z"/>
        <d v="2024-10-03T07:47:25Z"/>
        <d v="2024-10-03T07:28:27Z"/>
        <d v="2024-10-03T07:05:14Z"/>
        <d v="2024-10-03T06:38:12Z"/>
        <d v="2024-10-03T06:05:16Z"/>
        <d v="2024-10-03T05:45:49Z"/>
        <d v="2024-10-03T04:08:21Z"/>
        <d v="2024-10-03T03:58:22Z"/>
        <d v="2024-10-03T03:03:00Z"/>
        <d v="2024-10-03T02:24:07Z"/>
        <d v="2024-10-03T01:15:27Z"/>
        <d v="2024-10-03T00:12:38Z"/>
        <d v="2024-10-03T00:10:45Z"/>
        <d v="2024-10-03T19:02:14Z"/>
        <d v="2024-10-03T18:04:06Z"/>
        <d v="2024-10-03T17:52:24Z"/>
        <d v="2024-10-03T14:32:36Z"/>
        <d v="2024-10-03T12:33:03Z"/>
        <d v="2024-10-03T11:50:12Z"/>
        <d v="2024-10-03T11:26:51Z"/>
        <d v="2024-10-03T11:05:30Z"/>
        <d v="2024-10-03T09:50:05Z"/>
        <d v="2024-10-03T08:55:29Z"/>
        <d v="2024-10-03T21:47:46Z"/>
        <d v="2024-10-03T20:26:06Z"/>
        <d v="2024-10-03T18:23:02Z"/>
        <d v="2024-10-03T16:38:23Z"/>
        <d v="2024-10-03T11:40:04Z"/>
        <d v="2024-10-03T23:56:20Z"/>
        <d v="2024-10-03T22:13:39Z"/>
        <d v="2024-10-03T20:09:21Z"/>
        <d v="2024-10-03T18:55:08Z"/>
        <d v="2024-10-03T18:24:47Z"/>
        <d v="2024-10-03T16:15:43Z"/>
        <d v="2024-10-03T14:05:43Z"/>
        <d v="2024-10-03T13:40:24Z"/>
        <d v="2024-10-03T13:35:37Z"/>
        <d v="2024-10-03T11:07:28Z"/>
        <d v="2024-10-03T11:01:54Z"/>
        <d v="2024-10-03T10:19:20Z"/>
        <d v="2024-10-03T09:52:56Z"/>
        <d v="2024-10-03T08:39:38Z"/>
        <d v="2024-10-03T06:48:55Z"/>
        <d v="2024-10-03T23:52:53Z"/>
        <d v="2024-10-03T19:31:08Z"/>
        <d v="2024-10-03T19:29:46Z"/>
        <d v="2024-10-03T19:15:24Z"/>
        <d v="2024-10-03T19:04:57Z"/>
        <d v="2024-10-03T16:16:55Z"/>
        <d v="2024-10-03T14:14:07Z"/>
        <d v="2024-10-03T11:25:10Z"/>
        <d v="2024-10-03T10:39:25Z"/>
        <d v="2024-10-03T08:08:42Z"/>
        <d v="2024-10-03T07:36:52Z"/>
        <d v="2024-10-03T05:01:19Z"/>
        <d v="2024-10-03T03:56:33Z"/>
        <d v="2024-10-03T02:46:14Z"/>
        <d v="2024-10-03T02:12:21Z"/>
        <d v="2024-10-03T01:06:21Z"/>
        <d v="2024-10-03T00:00:00Z"/>
        <d v="2024-10-04T23:58:14Z"/>
        <d v="2024-10-04T23:18:10Z"/>
        <d v="2024-10-04T22:53:25Z"/>
        <d v="2024-10-04T22:46:54Z"/>
        <d v="2024-10-04T22:46:51Z"/>
        <d v="2024-10-04T22:31:09Z"/>
        <d v="2024-10-04T22:28:20Z"/>
        <d v="2024-10-04T22:14:23Z"/>
        <d v="2024-10-04T21:56:50Z"/>
        <d v="2024-10-04T21:43:29Z"/>
        <d v="2024-10-04T21:41:53Z"/>
        <d v="2024-10-04T20:58:37Z"/>
        <d v="2024-10-04T20:49:07Z"/>
        <d v="2024-10-04T20:39:14Z"/>
        <d v="2024-10-04T20:33:34Z"/>
        <d v="2024-10-04T20:21:06Z"/>
        <d v="2024-10-04T20:12:29Z"/>
        <d v="2024-10-04T19:59:11Z"/>
        <d v="2024-10-04T19:52:31Z"/>
        <d v="2024-10-04T19:28:05Z"/>
        <d v="2024-10-04T19:16:41Z"/>
        <d v="2024-10-04T19:00:02Z"/>
        <d v="2024-10-04T18:48:14Z"/>
        <d v="2024-10-04T18:20:29Z"/>
        <d v="2024-10-04T18:15:07Z"/>
        <d v="2024-10-04T18:01:13Z"/>
        <d v="2024-10-04T17:42:45Z"/>
        <d v="2024-10-04T17:31:20Z"/>
        <d v="2024-10-04T17:26:53Z"/>
        <d v="2024-10-04T17:04:01Z"/>
        <d v="2024-10-04T16:35:03Z"/>
        <d v="2024-10-04T16:34:14Z"/>
        <d v="2024-10-04T16:30:41Z"/>
        <d v="2024-10-04T15:36:06Z"/>
        <d v="2024-10-04T14:59:56Z"/>
        <d v="2024-10-04T14:34:33Z"/>
        <d v="2024-10-04T14:22:54Z"/>
        <d v="2024-10-04T14:18:59Z"/>
        <d v="2024-10-04T14:09:35Z"/>
        <d v="2024-10-04T14:08:21Z"/>
        <d v="2024-10-04T12:42:24Z"/>
        <d v="2024-10-04T12:37:14Z"/>
        <d v="2024-10-04T12:26:56Z"/>
        <d v="2024-10-04T12:06:50Z"/>
        <d v="2024-10-04T11:32:09Z"/>
        <d v="2024-10-04T11:22:23Z"/>
        <d v="2024-10-04T11:10:25Z"/>
        <d v="2024-10-04T10:45:00Z"/>
        <d v="2024-10-04T10:28:42Z"/>
        <d v="2024-10-04T10:28:13Z"/>
        <d v="2024-10-04T08:14:44Z"/>
        <d v="2024-10-04T08:06:14Z"/>
        <d v="2024-10-04T08:04:19Z"/>
        <d v="2024-10-04T06:39:59Z"/>
        <d v="2024-10-04T06:15:39Z"/>
        <d v="2024-10-04T04:51:47Z"/>
        <d v="2024-10-04T02:30:36Z"/>
        <d v="2024-10-04T00:15:02Z"/>
        <d v="2024-10-04T23:44:59Z"/>
        <d v="2024-10-04T20:55:00Z"/>
        <d v="2024-10-04T18:23:31Z"/>
        <d v="2024-10-04T15:50:16Z"/>
        <d v="2024-10-04T14:46:41Z"/>
        <d v="2024-10-04T13:46:56Z"/>
        <d v="2024-10-04T13:31:16Z"/>
        <d v="2024-10-04T13:15:31Z"/>
        <d v="2024-10-04T12:45:14Z"/>
        <d v="2024-10-04T11:48:56Z"/>
        <d v="2024-10-04T10:31:18Z"/>
        <d v="2024-10-04T10:17:47Z"/>
        <d v="2024-10-04T09:38:55Z"/>
        <d v="2024-10-04T09:17:17Z"/>
        <d v="2024-10-04T03:49:00Z"/>
        <d v="2024-10-04T02:37:02Z"/>
        <d v="2024-10-04T01:28:10Z"/>
        <d v="2024-10-04T00:46:46Z"/>
        <d v="2024-10-04T00:27:09Z"/>
        <d v="2024-10-04T10:45:18Z"/>
        <d v="2024-10-04T21:35:42Z"/>
        <d v="2024-10-04T21:03:00Z"/>
        <d v="2024-10-04T20:32:47Z"/>
        <d v="2024-10-04T20:25:14Z"/>
        <d v="2024-10-04T17:44:10Z"/>
        <d v="2024-10-04T17:13:16Z"/>
        <d v="2024-10-04T17:01:07Z"/>
        <d v="2024-10-04T16:26:38Z"/>
        <d v="2024-10-04T14:07:18Z"/>
        <d v="2024-10-04T13:33:19Z"/>
        <d v="2024-10-04T12:56:09Z"/>
        <d v="2024-10-04T12:36:50Z"/>
        <d v="2024-10-04T06:48:54Z"/>
        <d v="2024-10-04T19:14:19Z"/>
        <d v="2024-10-04T19:00:54Z"/>
        <d v="2024-10-04T16:50:52Z"/>
        <d v="2024-10-04T16:15:02Z"/>
        <d v="2024-10-04T15:55:54Z"/>
        <d v="2024-10-04T14:33:32Z"/>
        <d v="2024-10-04T12:30:04Z"/>
        <d v="2024-10-04T11:20:46Z"/>
        <d v="2024-10-04T10:57:40Z"/>
        <d v="2024-10-04T08:15:55Z"/>
        <d v="2024-10-04T05:46:32Z"/>
        <d v="2024-10-04T04:59:12Z"/>
        <d v="2024-10-04T03:34:29Z"/>
        <d v="2024-10-04T02:50:43Z"/>
        <d v="2024-10-04T02:19:24Z"/>
        <d v="2024-10-04T03:05:00Z"/>
        <d v="2024-10-04T03:17:00Z"/>
        <d v="2024-10-04T09:37:00Z"/>
        <d v="2024-10-04T13:19:00Z"/>
        <d v="2024-10-04T14:13:00Z"/>
        <d v="2024-10-04T16:47:00Z"/>
        <d v="2024-10-04T17:11:00Z"/>
        <d v="2024-10-04T17:37:00Z"/>
        <d v="2024-10-04T20:26:00Z"/>
        <d v="2024-10-04T23:36:00Z"/>
        <d v="2024-10-04T00:00:00Z"/>
        <d v="2024-10-05T23:32:21Z"/>
        <d v="2024-10-05T23:03:48Z"/>
        <d v="2024-10-05T19:07:23Z"/>
        <d v="2024-10-05T18:33:42Z"/>
        <d v="2024-10-05T16:09:15Z"/>
        <d v="2024-10-05T16:00:58Z"/>
        <d v="2024-10-05T15:48:59Z"/>
        <d v="2024-10-05T15:36:44Z"/>
        <d v="2024-10-05T15:23:23Z"/>
        <d v="2024-10-05T15:14:33Z"/>
        <d v="2024-10-05T15:07:00Z"/>
        <d v="2024-10-05T14:51:53Z"/>
        <d v="2024-10-05T14:35:44Z"/>
        <d v="2024-10-05T14:02:57Z"/>
        <d v="2024-10-05T14:01:50Z"/>
        <d v="2024-10-05T13:41:09Z"/>
        <d v="2024-10-05T13:36:07Z"/>
        <d v="2024-10-05T13:23:10Z"/>
        <d v="2024-10-05T13:10:30Z"/>
        <d v="2024-10-05T12:29:06Z"/>
        <d v="2024-10-05T12:23:07Z"/>
        <d v="2024-10-05T12:10:23Z"/>
        <d v="2024-10-05T12:04:14Z"/>
        <d v="2024-10-05T11:28:57Z"/>
        <d v="2024-10-05T11:13:56Z"/>
        <d v="2024-10-05T10:20:52Z"/>
        <d v="2024-10-05T10:07:54Z"/>
        <d v="2024-10-05T10:02:36Z"/>
        <d v="2024-10-05T08:38:07Z"/>
        <d v="2024-10-05T07:48:52Z"/>
        <d v="2024-10-05T06:35:37Z"/>
        <d v="2024-10-05T05:40:53Z"/>
        <d v="2024-10-05T04:23:18Z"/>
        <d v="2024-10-05T04:05:47Z"/>
        <d v="2024-10-05T03:52:03Z"/>
        <d v="2024-10-05T03:07:17Z"/>
        <d v="2024-10-05T02:20:00Z"/>
        <d v="2024-10-05T01:49:34Z"/>
        <d v="2024-10-05T01:17:32Z"/>
        <d v="2024-10-05T23:42:20Z"/>
        <d v="2024-10-05T19:53:39Z"/>
        <d v="2024-10-05T19:39:50Z"/>
        <d v="2024-10-05T19:22:46Z"/>
        <d v="2024-10-05T18:02:33Z"/>
        <d v="2024-10-05T17:46:28Z"/>
        <d v="2024-10-05T16:09:08Z"/>
        <d v="2024-10-05T15:18:31Z"/>
        <d v="2024-10-05T14:40:06Z"/>
        <d v="2024-10-05T14:12:57Z"/>
        <d v="2024-10-05T11:51:30Z"/>
        <d v="2024-10-05T10:37:21Z"/>
        <d v="2024-10-05T04:04:40Z"/>
        <d v="2024-10-05T01:35:41Z"/>
        <d v="2024-10-05T21:34:03Z"/>
        <d v="2024-10-05T21:06:21Z"/>
        <d v="2024-10-05T19:43:22Z"/>
        <d v="2024-10-05T18:23:22Z"/>
        <d v="2024-10-05T13:32:56Z"/>
        <d v="2024-10-05T12:43:35Z"/>
        <d v="2024-10-05T11:55:27Z"/>
        <d v="2024-10-05T18:19:13Z"/>
        <d v="2024-10-05T10:09:22Z"/>
        <d v="2024-10-05T07:18:30Z"/>
        <d v="2024-10-05T06:29:56Z"/>
        <d v="2024-10-05T02:22:18Z"/>
        <d v="2024-10-05T23:37:38Z"/>
        <d v="2024-10-05T22:40:10Z"/>
        <d v="2024-10-05T15:34:42Z"/>
        <d v="2024-10-05T14:39:51Z"/>
        <d v="2024-10-05T12:48:58Z"/>
        <d v="2024-10-05T10:54:55Z"/>
        <d v="2024-10-05T10:52:57Z"/>
        <d v="2024-10-05T09:56:30Z"/>
        <d v="2024-10-05T09:42:43Z"/>
        <d v="2024-10-05T09:42:03Z"/>
        <d v="2024-10-05T09:29:51Z"/>
        <d v="2024-10-05T09:08:54Z"/>
        <d v="2024-10-05T08:37:28Z"/>
        <d v="2024-10-05T06:20:18Z"/>
        <d v="2024-10-05T03:36:29Z"/>
        <d v="2024-10-05T01:31:00Z"/>
        <d v="2024-10-05T07:31:00Z"/>
        <d v="2024-10-05T14:05:00Z"/>
        <d v="2024-10-05T16:33:00Z"/>
        <d v="2024-10-05T19:18:00Z"/>
        <d v="2024-10-05T00:00:00Z"/>
        <d v="2024-10-06T23:12:59Z"/>
        <d v="2024-10-06T21:32:23Z"/>
        <d v="2024-10-06T20:35:47Z"/>
        <d v="2024-10-06T20:27:49Z"/>
        <d v="2024-10-06T20:19:54Z"/>
        <d v="2024-10-06T19:37:17Z"/>
        <d v="2024-10-06T19:35:39Z"/>
        <d v="2024-10-06T18:03:24Z"/>
        <d v="2024-10-06T16:38:58Z"/>
        <d v="2024-10-06T16:31:13Z"/>
        <d v="2024-10-06T16:01:03Z"/>
        <d v="2024-10-06T14:56:33Z"/>
        <d v="2024-10-06T14:50:32Z"/>
        <d v="2024-10-06T14:42:44Z"/>
        <d v="2024-10-06T14:32:24Z"/>
        <d v="2024-10-06T14:03:21Z"/>
        <d v="2024-10-06T13:50:44Z"/>
        <d v="2024-10-06T13:48:18Z"/>
        <d v="2024-10-06T13:35:05Z"/>
        <d v="2024-10-06T13:33:12Z"/>
        <d v="2024-10-06T13:08:05Z"/>
        <d v="2024-10-06T13:05:52Z"/>
        <d v="2024-10-06T12:47:00Z"/>
        <d v="2024-10-06T12:33:10Z"/>
        <d v="2024-10-06T12:13:07Z"/>
        <d v="2024-10-06T12:12:23Z"/>
        <d v="2024-10-06T11:52:21Z"/>
        <d v="2024-10-06T11:40:13Z"/>
        <d v="2024-10-06T10:15:17Z"/>
        <d v="2024-10-06T08:18:59Z"/>
        <d v="2024-10-06T08:11:47Z"/>
        <d v="2024-10-06T08:03:12Z"/>
        <d v="2024-10-06T07:58:32Z"/>
        <d v="2024-10-06T05:07:58Z"/>
        <d v="2024-10-06T04:37:23Z"/>
        <d v="2024-10-06T04:02:41Z"/>
        <d v="2024-10-06T03:05:02Z"/>
        <d v="2024-10-06T02:08:09Z"/>
        <d v="2024-10-06T00:21:01Z"/>
        <d v="2024-10-06T00:14:56Z"/>
        <d v="2024-10-06T23:28:58Z"/>
        <d v="2024-10-06T22:27:54Z"/>
        <d v="2024-10-06T19:25:14Z"/>
        <d v="2024-10-06T18:56:35Z"/>
        <d v="2024-10-06T17:23:46Z"/>
        <d v="2024-10-06T16:59:10Z"/>
        <d v="2024-10-06T16:19:45Z"/>
        <d v="2024-10-06T14:21:27Z"/>
        <d v="2024-10-06T14:02:37Z"/>
        <d v="2024-10-06T12:19:08Z"/>
        <d v="2024-10-06T10:23:28Z"/>
        <d v="2024-10-06T10:02:52Z"/>
        <d v="2024-10-06T07:56:51Z"/>
        <d v="2024-10-06T05:40:07Z"/>
        <d v="2024-10-06T03:25:58Z"/>
        <d v="2024-10-06T00:20:08Z"/>
        <d v="2024-10-06T20:19:25Z"/>
        <d v="2024-10-06T18:06:37Z"/>
        <d v="2024-10-06T12:39:50Z"/>
        <d v="2024-10-06T08:12:17Z"/>
        <d v="2024-10-06T07:56:04Z"/>
        <d v="2024-10-06T22:17:44Z"/>
        <d v="2024-10-06T12:43:03Z"/>
        <d v="2024-10-06T12:42:04Z"/>
        <d v="2024-10-06T20:03:33Z"/>
        <d v="2024-10-06T19:10:16Z"/>
        <d v="2024-10-06T14:23:07Z"/>
        <d v="2024-10-06T13:35:39Z"/>
        <d v="2024-10-06T12:59:14Z"/>
        <d v="2024-10-06T09:54:43Z"/>
        <d v="2024-10-06T09:30:37Z"/>
        <d v="2024-10-06T08:13:42Z"/>
        <d v="2024-10-06T07:24:09Z"/>
        <d v="2024-10-06T07:09:28Z"/>
        <d v="2024-10-06T06:30:28Z"/>
        <d v="2024-10-06T05:50:58Z"/>
        <d v="2024-10-06T05:16:20Z"/>
        <d v="2024-10-06T04:13:51Z"/>
        <d v="2024-10-06T04:09:26Z"/>
        <d v="2024-10-06T03:58:54Z"/>
        <d v="2024-10-06T03:16:26Z"/>
        <d v="2024-10-06T02:43:29Z"/>
        <d v="2024-10-06T02:30:54Z"/>
        <d v="2024-10-06T00:08:00Z"/>
        <d v="2024-10-06T10:57:00Z"/>
        <d v="2024-10-06T19:18:00Z"/>
        <d v="2024-10-06T22:32:00Z"/>
        <d v="2024-10-06T00:00:00Z"/>
        <d v="2024-10-07T23:23:20Z"/>
        <d v="2024-10-07T22:34:57Z"/>
        <d v="2024-10-07T22:27:30Z"/>
        <d v="2024-10-07T22:16:32Z"/>
        <d v="2024-10-07T22:14:37Z"/>
        <d v="2024-10-07T22:01:28Z"/>
        <d v="2024-10-07T21:48:29Z"/>
        <d v="2024-10-07T21:32:52Z"/>
        <d v="2024-10-07T21:25:36Z"/>
        <d v="2024-10-07T21:03:49Z"/>
        <d v="2024-10-07T20:56:45Z"/>
        <d v="2024-10-07T20:40:54Z"/>
        <d v="2024-10-07T20:26:54Z"/>
        <d v="2024-10-07T19:56:42Z"/>
        <d v="2024-10-07T19:47:22Z"/>
        <d v="2024-10-07T19:40:18Z"/>
        <d v="2024-10-07T19:27:10Z"/>
        <d v="2024-10-07T19:17:34Z"/>
        <d v="2024-10-07T18:02:31Z"/>
        <d v="2024-10-07T17:43:27Z"/>
        <d v="2024-10-07T17:29:38Z"/>
        <d v="2024-10-07T16:43:49Z"/>
        <d v="2024-10-07T16:33:25Z"/>
        <d v="2024-10-07T15:54:07Z"/>
        <d v="2024-10-07T15:02:48Z"/>
        <d v="2024-10-07T14:53:17Z"/>
        <d v="2024-10-07T14:46:07Z"/>
        <d v="2024-10-07T14:41:28Z"/>
        <d v="2024-10-07T13:27:28Z"/>
        <d v="2024-10-07T13:22:26Z"/>
        <d v="2024-10-07T13:03:41Z"/>
        <d v="2024-10-07T13:03:37Z"/>
        <d v="2024-10-07T12:51:42Z"/>
        <d v="2024-10-07T12:19:05Z"/>
        <d v="2024-10-07T10:10:02Z"/>
        <d v="2024-10-07T10:05:34Z"/>
        <d v="2024-10-07T09:43:32Z"/>
        <d v="2024-10-07T09:23:39Z"/>
        <d v="2024-10-07T08:48:06Z"/>
        <d v="2024-10-07T07:55:08Z"/>
        <d v="2024-10-07T07:37:22Z"/>
        <d v="2024-10-07T07:14:29Z"/>
        <d v="2024-10-07T06:44:55Z"/>
        <d v="2024-10-07T05:39:37Z"/>
        <d v="2024-10-07T04:38:44Z"/>
        <d v="2024-10-07T04:02:24Z"/>
        <d v="2024-10-07T03:15:16Z"/>
        <d v="2024-10-07T02:30:50Z"/>
        <d v="2024-10-07T01:21:09Z"/>
        <d v="2024-10-07T22:29:02Z"/>
        <d v="2024-10-07T21:32:25Z"/>
        <d v="2024-10-07T20:49:00Z"/>
        <d v="2024-10-07T19:10:03Z"/>
        <d v="2024-10-07T18:59:02Z"/>
        <d v="2024-10-07T17:44:24Z"/>
        <d v="2024-10-07T15:15:51Z"/>
        <d v="2024-10-07T15:09:25Z"/>
        <d v="2024-10-07T13:12:11Z"/>
        <d v="2024-10-07T13:01:09Z"/>
        <d v="2024-10-07T12:46:19Z"/>
        <d v="2024-10-07T12:30:22Z"/>
        <d v="2024-10-07T12:06:27Z"/>
        <d v="2024-10-07T11:50:59Z"/>
        <d v="2024-10-07T11:30:36Z"/>
        <d v="2024-10-07T10:29:55Z"/>
        <d v="2024-10-07T20:15:45Z"/>
        <d v="2024-10-07T13:06:05Z"/>
        <d v="2024-10-07T12:50:28Z"/>
        <d v="2024-10-07T07:34:23Z"/>
        <d v="2024-10-07T22:31:17Z"/>
        <d v="2024-10-07T21:53:15Z"/>
        <d v="2024-10-07T18:33:11Z"/>
        <d v="2024-10-07T17:36:41Z"/>
        <d v="2024-10-07T17:15:46Z"/>
        <d v="2024-10-07T16:25:52Z"/>
        <d v="2024-10-07T16:05:30Z"/>
        <d v="2024-10-07T15:23:43Z"/>
        <d v="2024-10-07T15:12:31Z"/>
        <d v="2024-10-07T14:43:58Z"/>
        <d v="2024-10-07T12:51:22Z"/>
        <d v="2024-10-07T12:45:30Z"/>
        <d v="2024-10-07T12:22:54Z"/>
        <d v="2024-10-07T11:51:46Z"/>
        <d v="2024-10-07T22:33:44Z"/>
        <d v="2024-10-07T22:16:41Z"/>
        <d v="2024-10-07T19:59:05Z"/>
        <d v="2024-10-07T18:50:56Z"/>
        <d v="2024-10-07T17:53:41Z"/>
        <d v="2024-10-07T14:53:07Z"/>
        <d v="2024-10-07T10:39:10Z"/>
        <d v="2024-10-07T09:30:53Z"/>
        <d v="2024-10-07T08:28:35Z"/>
        <d v="2024-10-07T07:37:45Z"/>
        <d v="2024-10-07T06:58:30Z"/>
        <d v="2024-10-07T06:46:31Z"/>
        <d v="2024-10-07T06:34:44Z"/>
        <d v="2024-10-07T01:11:46Z"/>
        <d v="2024-10-07T00:58:29Z"/>
        <d v="2024-10-07T04:13:00Z"/>
        <d v="2024-10-07T07:13:00Z"/>
        <d v="2024-10-07T08:35:00Z"/>
        <d v="2024-10-07T18:42:00Z"/>
        <d v="2024-10-07T21:22:00Z"/>
        <d v="2024-10-07T22:10:00Z"/>
        <d v="2024-10-07T22:12:00Z"/>
        <d v="2024-10-07T00:00:00Z"/>
        <d v="2024-10-08T23:53:11Z"/>
        <d v="2024-10-08T23:32:27Z"/>
        <d v="2024-10-08T22:40:21Z"/>
        <d v="2024-10-08T22:38:16Z"/>
        <d v="2024-10-08T22:16:43Z"/>
        <d v="2024-10-08T22:14:56Z"/>
        <d v="2024-10-08T22:01:43Z"/>
        <d v="2024-10-08T21:48:38Z"/>
        <d v="2024-10-08T21:16:40Z"/>
        <d v="2024-10-08T20:31:23Z"/>
        <d v="2024-10-08T20:17:07Z"/>
        <d v="2024-10-08T20:07:44Z"/>
        <d v="2024-10-08T19:57:57Z"/>
        <d v="2024-10-08T19:36:44Z"/>
        <d v="2024-10-08T18:14:32Z"/>
        <d v="2024-10-08T17:54:34Z"/>
        <d v="2024-10-08T17:39:50Z"/>
        <d v="2024-10-08T17:34:38Z"/>
        <d v="2024-10-08T17:17:41Z"/>
        <d v="2024-10-08T16:58:14Z"/>
        <d v="2024-10-08T16:49:54Z"/>
        <d v="2024-10-08T16:15:59Z"/>
        <d v="2024-10-08T16:07:37Z"/>
        <d v="2024-10-08T15:58:29Z"/>
        <d v="2024-10-08T15:15:32Z"/>
        <d v="2024-10-08T14:06:43Z"/>
        <d v="2024-10-08T12:07:58Z"/>
        <d v="2024-10-08T11:03:44Z"/>
        <d v="2024-10-08T10:43:48Z"/>
        <d v="2024-10-08T10:16:28Z"/>
        <d v="2024-10-08T10:06:00Z"/>
        <d v="2024-10-08T09:37:15Z"/>
        <d v="2024-10-08T09:36:23Z"/>
        <d v="2024-10-08T09:15:34Z"/>
        <d v="2024-10-08T09:08:27Z"/>
        <d v="2024-10-08T08:44:32Z"/>
        <d v="2024-10-08T07:02:43Z"/>
        <d v="2024-10-08T06:14:57Z"/>
        <d v="2024-10-08T06:02:37Z"/>
        <d v="2024-10-08T05:44:31Z"/>
        <d v="2024-10-08T05:29:37Z"/>
        <d v="2024-10-08T04:46:58Z"/>
        <d v="2024-10-08T04:02:39Z"/>
        <d v="2024-10-08T02:47:36Z"/>
        <d v="2024-10-08T02:22:57Z"/>
        <d v="2024-10-08T02:05:24Z"/>
        <d v="2024-10-08T01:42:48Z"/>
        <d v="2024-10-08T01:13:55Z"/>
        <d v="2024-10-08T01:13:28Z"/>
        <d v="2024-10-08T00:40:58Z"/>
        <d v="2024-10-08T00:26:03Z"/>
        <d v="2024-10-08T00:24:55Z"/>
        <d v="2024-10-08T00:04:01Z"/>
        <d v="2024-10-08T23:49:41Z"/>
        <d v="2024-10-08T21:19:36Z"/>
        <d v="2024-10-08T20:47:36Z"/>
        <d v="2024-10-08T20:19:23Z"/>
        <d v="2024-10-08T19:23:47Z"/>
        <d v="2024-10-08T19:10:25Z"/>
        <d v="2024-10-08T18:33:21Z"/>
        <d v="2024-10-08T18:16:18Z"/>
        <d v="2024-10-08T17:14:04Z"/>
        <d v="2024-10-08T17:03:03Z"/>
        <d v="2024-10-08T16:39:02Z"/>
        <d v="2024-10-08T12:56:28Z"/>
        <d v="2024-10-08T12:36:48Z"/>
        <d v="2024-10-08T12:06:32Z"/>
        <d v="2024-10-08T11:22:27Z"/>
        <d v="2024-10-08T10:57:28Z"/>
        <d v="2024-10-08T10:52:01Z"/>
        <d v="2024-10-08T10:41:24Z"/>
        <d v="2024-10-08T10:31:36Z"/>
        <d v="2024-10-08T08:03:16Z"/>
        <d v="2024-10-08T16:25:17Z"/>
        <d v="2024-10-08T14:06:50Z"/>
        <d v="2024-10-08T11:52:00Z"/>
        <d v="2024-10-08T10:31:58Z"/>
        <d v="2024-10-08T10:31:53Z"/>
        <d v="2024-10-08T10:02:16Z"/>
        <d v="2024-10-08T20:36:59Z"/>
        <d v="2024-10-08T18:18:31Z"/>
        <d v="2024-10-08T17:04:39Z"/>
        <d v="2024-10-08T15:36:31Z"/>
        <d v="2024-10-08T15:08:29Z"/>
        <d v="2024-10-08T11:29:26Z"/>
        <d v="2024-10-08T04:17:09Z"/>
        <d v="2024-10-08T03:03:41Z"/>
        <d v="2024-10-08T23:25:09Z"/>
        <d v="2024-10-08T23:25:00Z"/>
        <d v="2024-10-08T23:10:45Z"/>
        <d v="2024-10-08T21:49:32Z"/>
        <d v="2024-10-08T20:21:47Z"/>
        <d v="2024-10-08T19:07:08Z"/>
        <d v="2024-10-08T18:14:33Z"/>
        <d v="2024-10-08T17:38:43Z"/>
        <d v="2024-10-08T15:06:30Z"/>
        <d v="2024-10-08T13:34:27Z"/>
        <d v="2024-10-08T12:45:46Z"/>
        <d v="2024-10-08T11:14:13Z"/>
        <d v="2024-10-08T09:42:44Z"/>
        <d v="2024-10-08T08:54:04Z"/>
        <d v="2024-10-08T07:45:18Z"/>
        <d v="2024-10-08T02:08:46Z"/>
        <d v="2024-10-08T00:43:38Z"/>
        <d v="2024-10-08T00:00:00Z"/>
        <d v="2024-10-09T00:00:00Z"/>
        <d v="2024-10-09T23:24:19Z"/>
        <d v="2024-10-09T23:00:10Z"/>
        <d v="2024-10-09T22:47:08Z"/>
        <d v="2024-10-09T22:37:10Z"/>
        <d v="2024-10-09T22:28:43Z"/>
        <d v="2024-10-09T22:03:53Z"/>
        <d v="2024-10-09T21:31:43Z"/>
        <d v="2024-10-09T20:23:04Z"/>
        <d v="2024-10-09T20:19:08Z"/>
        <d v="2024-10-09T20:05:06Z"/>
        <d v="2024-10-09T20:01:32Z"/>
        <d v="2024-10-09T18:58:52Z"/>
        <d v="2024-10-09T18:48:59Z"/>
        <d v="2024-10-09T17:49:54Z"/>
        <d v="2024-10-09T17:21:00Z"/>
        <d v="2024-10-09T17:20:01Z"/>
        <d v="2024-10-09T17:00:56Z"/>
        <d v="2024-10-09T16:46:01Z"/>
        <d v="2024-10-09T16:42:00Z"/>
        <d v="2024-10-09T16:18:16Z"/>
        <d v="2024-10-09T15:49:45Z"/>
        <d v="2024-10-09T15:30:42Z"/>
        <d v="2024-10-09T15:15:36Z"/>
        <d v="2024-10-09T14:38:09Z"/>
        <d v="2024-10-09T14:17:14Z"/>
        <d v="2024-10-09T14:09:57Z"/>
        <d v="2024-10-09T13:38:40Z"/>
        <d v="2024-10-09T13:04:16Z"/>
        <d v="2024-10-09T12:43:23Z"/>
        <d v="2024-10-09T12:37:58Z"/>
        <d v="2024-10-09T11:23:49Z"/>
        <d v="2024-10-09T11:00:14Z"/>
        <d v="2024-10-09T10:27:59Z"/>
        <d v="2024-10-09T10:19:21Z"/>
        <d v="2024-10-09T09:40:03Z"/>
        <d v="2024-10-09T09:04:15Z"/>
        <d v="2024-10-09T08:38:33Z"/>
        <d v="2024-10-09T07:30:46Z"/>
        <d v="2024-10-09T07:24:36Z"/>
        <d v="2024-10-09T07:09:33Z"/>
        <d v="2024-10-09T07:02:07Z"/>
        <d v="2024-10-09T06:48:38Z"/>
        <d v="2024-10-09T06:13:32Z"/>
        <d v="2024-10-09T05:41:02Z"/>
        <d v="2024-10-09T05:17:16Z"/>
        <d v="2024-10-09T04:01:05Z"/>
        <d v="2024-10-09T03:50:04Z"/>
        <d v="2024-10-09T03:38:31Z"/>
        <d v="2024-10-09T02:55:11Z"/>
        <d v="2024-10-09T02:19:01Z"/>
        <d v="2024-10-09T02:17:26Z"/>
        <d v="2024-10-09T01:57:53Z"/>
        <d v="2024-10-09T01:28:27Z"/>
        <d v="2024-10-09T00:09:20Z"/>
        <d v="2024-10-09T23:40:35Z"/>
        <d v="2024-10-09T23:24:45Z"/>
        <d v="2024-10-09T20:27:09Z"/>
        <d v="2024-10-09T16:52:17Z"/>
        <d v="2024-10-09T15:38:23Z"/>
        <d v="2024-10-09T13:48:34Z"/>
        <d v="2024-10-09T13:21:15Z"/>
        <d v="2024-10-09T10:16:05Z"/>
        <d v="2024-10-09T09:33:44Z"/>
        <d v="2024-10-09T09:00:41Z"/>
        <d v="2024-10-09T08:43:56Z"/>
        <d v="2024-10-09T03:16:56Z"/>
        <d v="2024-10-09T01:41:24Z"/>
        <d v="2024-10-09T20:31:52Z"/>
        <d v="2024-10-09T17:23:14Z"/>
        <d v="2024-10-09T16:15:33Z"/>
        <d v="2024-10-09T13:09:54Z"/>
        <d v="2024-10-09T09:21:56Z"/>
        <d v="2024-10-09T08:32:26Z"/>
        <d v="2024-10-09T20:21:46Z"/>
        <d v="2024-10-09T17:40:46Z"/>
        <d v="2024-10-09T17:11:07Z"/>
        <d v="2024-10-09T16:10:44Z"/>
        <d v="2024-10-09T15:56:30Z"/>
        <d v="2024-10-09T13:37:39Z"/>
        <d v="2024-10-09T13:29:13Z"/>
        <d v="2024-10-09T12:07:46Z"/>
        <d v="2024-10-09T09:33:04Z"/>
        <d v="2024-10-09T23:41:48Z"/>
        <d v="2024-10-09T22:05:22Z"/>
        <d v="2024-10-09T17:45:42Z"/>
        <d v="2024-10-09T15:16:45Z"/>
        <d v="2024-10-09T13:39:41Z"/>
        <d v="2024-10-09T13:00:29Z"/>
        <d v="2024-10-09T09:29:37Z"/>
        <d v="2024-10-09T08:31:09Z"/>
        <d v="2024-10-09T07:34:50Z"/>
        <d v="2024-10-10T23:52:39Z"/>
        <d v="2024-10-10T23:31:40Z"/>
        <d v="2024-10-10T23:26:03Z"/>
        <d v="2024-10-10T23:10:47Z"/>
        <d v="2024-10-10T21:49:49Z"/>
        <d v="2024-10-10T21:27:03Z"/>
        <d v="2024-10-10T21:06:59Z"/>
        <d v="2024-10-10T20:48:43Z"/>
        <d v="2024-10-10T19:57:36Z"/>
        <d v="2024-10-10T19:37:08Z"/>
        <d v="2024-10-10T18:00:14Z"/>
        <d v="2024-10-10T17:49:48Z"/>
        <d v="2024-10-10T17:43:27Z"/>
        <d v="2024-10-10T17:25:24Z"/>
        <d v="2024-10-10T17:23:05Z"/>
        <d v="2024-10-10T17:17:48Z"/>
        <d v="2024-10-10T17:05:22Z"/>
        <d v="2024-10-10T16:47:15Z"/>
        <d v="2024-10-10T16:37:37Z"/>
        <d v="2024-10-10T16:34:24Z"/>
        <d v="2024-10-10T16:06:49Z"/>
        <d v="2024-10-10T15:26:04Z"/>
        <d v="2024-10-10T15:20:59Z"/>
        <d v="2024-10-10T14:32:46Z"/>
        <d v="2024-10-10T14:06:59Z"/>
        <d v="2024-10-10T12:44:40Z"/>
        <d v="2024-10-10T11:49:36Z"/>
        <d v="2024-10-10T11:11:59Z"/>
        <d v="2024-10-10T11:06:01Z"/>
        <d v="2024-10-10T09:57:17Z"/>
        <d v="2024-10-10T09:04:07Z"/>
        <d v="2024-10-10T08:23:12Z"/>
        <d v="2024-10-10T06:51:13Z"/>
        <d v="2024-10-10T06:46:06Z"/>
        <d v="2024-10-10T06:34:25Z"/>
        <d v="2024-10-10T06:18:31Z"/>
        <d v="2024-10-10T04:37:22Z"/>
        <d v="2024-10-10T03:33:39Z"/>
        <d v="2024-10-10T03:10:05Z"/>
        <d v="2024-10-10T02:31:30Z"/>
        <d v="2024-10-10T02:24:32Z"/>
        <d v="2024-10-10T01:34:34Z"/>
        <d v="2024-10-10T01:12:56Z"/>
        <d v="2024-10-10T00:19:54Z"/>
        <d v="2024-10-10T00:02:25Z"/>
        <d v="2024-10-10T23:01:21Z"/>
        <d v="2024-10-10T22:31:46Z"/>
        <d v="2024-10-10T22:04:03Z"/>
        <d v="2024-10-10T21:07:40Z"/>
        <d v="2024-10-10T18:08:02Z"/>
        <d v="2024-10-10T17:21:54Z"/>
        <d v="2024-10-10T16:39:12Z"/>
        <d v="2024-10-10T16:03:55Z"/>
        <d v="2024-10-10T15:53:04Z"/>
        <d v="2024-10-10T15:33:04Z"/>
        <d v="2024-10-10T15:21:33Z"/>
        <d v="2024-10-10T12:27:15Z"/>
        <d v="2024-10-10T11:45:05Z"/>
        <d v="2024-10-10T08:38:46Z"/>
        <d v="2024-10-10T07:17:54Z"/>
        <d v="2024-10-10T04:24:01Z"/>
        <d v="2024-10-10T02:42:51Z"/>
        <d v="2024-10-10T01:57:19Z"/>
        <d v="2024-10-10T00:42:15Z"/>
        <d v="2024-10-10T21:54:35Z"/>
        <d v="2024-10-10T16:46:22Z"/>
        <d v="2024-10-10T15:56:36Z"/>
        <d v="2024-10-10T15:44:48Z"/>
        <d v="2024-10-10T13:56:48Z"/>
        <d v="2024-10-10T12:18:12Z"/>
        <d v="2024-10-10T12:17:41Z"/>
        <d v="2024-10-10T10:51:44Z"/>
        <d v="2024-10-10T05:02:20Z"/>
        <d v="2024-10-10T23:00:14Z"/>
        <d v="2024-10-10T18:46:38Z"/>
        <d v="2024-10-10T16:34:49Z"/>
        <d v="2024-10-10T13:16:10Z"/>
        <d v="2024-10-10T10:38:46Z"/>
        <d v="2024-10-10T09:54:15Z"/>
        <d v="2024-10-10T09:45:17Z"/>
        <d v="2024-10-10T19:38:10Z"/>
        <d v="2024-10-10T18:57:36Z"/>
        <d v="2024-10-10T18:20:45Z"/>
        <d v="2024-10-10T15:55:59Z"/>
        <d v="2024-10-10T15:31:21Z"/>
        <d v="2024-10-10T14:58:40Z"/>
        <d v="2024-10-10T13:00:47Z"/>
        <d v="2024-10-10T12:43:33Z"/>
        <d v="2024-10-10T11:08:59Z"/>
        <d v="2024-10-10T11:06:17Z"/>
        <d v="2024-10-10T10:42:24Z"/>
        <d v="2024-10-10T09:29:45Z"/>
        <d v="2024-10-10T08:31:26Z"/>
        <d v="2024-10-10T07:19:07Z"/>
        <d v="2024-10-10T05:49:51Z"/>
        <d v="2024-10-10T05:04:28Z"/>
        <d v="2024-10-10T02:08:45Z"/>
        <d v="2024-10-10T00:00:00Z"/>
        <d v="2024-10-11T23:18:51Z"/>
        <d v="2024-10-11T22:15:47Z"/>
        <d v="2024-10-11T21:40:35Z"/>
        <d v="2024-10-11T21:21:23Z"/>
        <d v="2024-10-11T21:17:15Z"/>
        <d v="2024-10-11T21:05:21Z"/>
        <d v="2024-10-11T20:46:17Z"/>
        <d v="2024-10-11T18:50:22Z"/>
        <d v="2024-10-11T18:38:27Z"/>
        <d v="2024-10-11T18:20:04Z"/>
        <d v="2024-10-11T17:33:30Z"/>
        <d v="2024-10-11T17:32:21Z"/>
        <d v="2024-10-11T17:11:37Z"/>
        <d v="2024-10-11T17:03:04Z"/>
        <d v="2024-10-11T16:46:19Z"/>
        <d v="2024-10-11T16:27:04Z"/>
        <d v="2024-10-11T16:05:53Z"/>
        <d v="2024-10-11T16:03:19Z"/>
        <d v="2024-10-11T15:53:14Z"/>
        <d v="2024-10-11T15:45:26Z"/>
        <d v="2024-10-11T15:35:18Z"/>
        <d v="2024-10-11T15:12:20Z"/>
        <d v="2024-10-11T15:12:12Z"/>
        <d v="2024-10-11T13:28:12Z"/>
        <d v="2024-10-11T12:58:33Z"/>
        <d v="2024-10-11T12:46:05Z"/>
        <d v="2024-10-11T12:26:12Z"/>
        <d v="2024-10-11T11:52:48Z"/>
        <d v="2024-10-11T11:49:15Z"/>
        <d v="2024-10-11T10:44:34Z"/>
        <d v="2024-10-11T10:40:57Z"/>
        <d v="2024-10-11T10:28:53Z"/>
        <d v="2024-10-11T10:06:39Z"/>
        <d v="2024-10-11T09:21:18Z"/>
        <d v="2024-10-11T08:51:42Z"/>
        <d v="2024-10-11T08:49:30Z"/>
        <d v="2024-10-11T08:24:27Z"/>
        <d v="2024-10-11T07:57:17Z"/>
        <d v="2024-10-11T07:29:34Z"/>
        <d v="2024-10-11T06:49:18Z"/>
        <d v="2024-10-11T06:29:37Z"/>
        <d v="2024-10-11T06:21:14Z"/>
        <d v="2024-10-11T05:59:49Z"/>
        <d v="2024-10-11T05:51:43Z"/>
        <d v="2024-10-11T05:25:31Z"/>
        <d v="2024-10-11T05:00:27Z"/>
        <d v="2024-10-11T04:14:36Z"/>
        <d v="2024-10-11T04:10:58Z"/>
        <d v="2024-10-11T03:54:16Z"/>
        <d v="2024-10-11T03:47:42Z"/>
        <d v="2024-10-11T03:33:13Z"/>
        <d v="2024-10-11T03:30:27Z"/>
        <d v="2024-10-11T03:19:15Z"/>
        <d v="2024-10-11T03:15:26Z"/>
        <d v="2024-10-11T02:22:00Z"/>
        <d v="2024-10-11T02:13:47Z"/>
        <d v="2024-10-11T02:03:03Z"/>
        <d v="2024-10-11T01:46:44Z"/>
        <d v="2024-10-11T01:39:57Z"/>
        <d v="2024-10-11T01:12:50Z"/>
        <d v="2024-10-11T01:12:48Z"/>
        <d v="2024-10-11T00:55:27Z"/>
        <d v="2024-10-11T00:18:02Z"/>
        <d v="2024-10-11T23:47:17Z"/>
        <d v="2024-10-11T22:12:00Z"/>
        <d v="2024-10-11T20:43:33Z"/>
        <d v="2024-10-11T15:42:36Z"/>
        <d v="2024-10-11T14:29:12Z"/>
        <d v="2024-10-11T14:06:58Z"/>
        <d v="2024-10-11T13:44:07Z"/>
        <d v="2024-10-11T13:29:14Z"/>
        <d v="2024-10-11T11:33:34Z"/>
        <d v="2024-10-11T10:06:02Z"/>
        <d v="2024-10-11T09:54:10Z"/>
        <d v="2024-10-11T09:39:52Z"/>
        <d v="2024-10-11T08:49:23Z"/>
        <d v="2024-10-11T08:39:33Z"/>
        <d v="2024-10-11T05:10:46Z"/>
        <d v="2024-10-11T03:30:48Z"/>
        <d v="2024-10-11T01:52:41Z"/>
        <d v="2024-10-11T00:12:15Z"/>
        <d v="2024-10-11T14:49:39Z"/>
        <d v="2024-10-11T13:20:50Z"/>
        <d v="2024-10-11T12:17:39Z"/>
        <d v="2024-10-11T11:12:03Z"/>
        <d v="2024-10-11T10:41:31Z"/>
        <d v="2024-10-11T00:29:07Z"/>
        <d v="2024-10-11T00:23:21Z"/>
        <d v="2024-10-11T21:25:04Z"/>
        <d v="2024-10-11T20:57:47Z"/>
        <d v="2024-10-11T18:13:44Z"/>
        <d v="2024-10-11T14:58:28Z"/>
        <d v="2024-10-11T05:08:13Z"/>
        <d v="2024-10-11T22:22:18Z"/>
        <d v="2024-10-11T20:28:08Z"/>
        <d v="2024-10-11T18:05:10Z"/>
        <d v="2024-10-11T17:43:30Z"/>
        <d v="2024-10-11T15:53:20Z"/>
        <d v="2024-10-11T14:29:19Z"/>
        <d v="2024-10-11T14:24:44Z"/>
        <d v="2024-10-11T13:52:23Z"/>
        <d v="2024-10-11T11:03:34Z"/>
        <d v="2024-10-11T10:55:22Z"/>
        <d v="2024-10-11T10:38:30Z"/>
        <d v="2024-10-11T10:19:24Z"/>
        <d v="2024-10-11T09:35:15Z"/>
        <d v="2024-10-11T09:11:59Z"/>
        <d v="2024-10-11T08:25:01Z"/>
        <d v="2024-10-11T08:16:57Z"/>
        <d v="2024-10-11T08:10:41Z"/>
        <d v="2024-10-11T01:19:18Z"/>
        <d v="2024-10-11T00:07:33Z"/>
        <d v="2024-10-11T02:55:00Z"/>
        <d v="2024-10-11T09:57:00Z"/>
        <d v="2024-10-11T12:47:00Z"/>
        <d v="2024-10-11T12:53:00Z"/>
        <d v="2024-10-11T13:24:00Z"/>
        <d v="2024-10-11T19:25:00Z"/>
        <d v="2024-10-11T20:45:00Z"/>
        <d v="2024-10-11T21:22:00Z"/>
        <d v="2024-10-11T22:09:00Z"/>
        <d v="2024-10-11T00:00:00Z"/>
        <d v="2024-10-13T23:42:33Z"/>
        <d v="2024-10-13T23:10:00Z"/>
        <d v="2024-10-13T22:37:35Z"/>
        <d v="2024-10-13T22:04:30Z"/>
        <d v="2024-10-13T21:18:30Z"/>
        <d v="2024-10-13T20:42:28Z"/>
        <d v="2024-10-13T20:14:45Z"/>
        <d v="2024-10-13T19:49:47Z"/>
        <d v="2024-10-13T19:22:33Z"/>
        <d v="2024-10-13T19:04:17Z"/>
        <d v="2024-10-13T18:48:16Z"/>
        <d v="2024-10-13T15:35:00Z"/>
        <d v="2024-10-13T15:21:36Z"/>
        <d v="2024-10-13T15:14:53Z"/>
        <d v="2024-10-13T14:59:49Z"/>
        <d v="2024-10-13T14:58:20Z"/>
        <d v="2024-10-13T14:34:53Z"/>
        <d v="2024-10-13T14:30:46Z"/>
        <d v="2024-10-13T14:05:13Z"/>
        <d v="2024-10-13T14:00:15Z"/>
        <d v="2024-10-13T13:49:41Z"/>
        <d v="2024-10-13T13:24:20Z"/>
        <d v="2024-10-13T13:19:12Z"/>
        <d v="2024-10-13T12:26:59Z"/>
        <d v="2024-10-13T12:19:46Z"/>
        <d v="2024-10-13T12:08:40Z"/>
        <d v="2024-10-13T11:33:52Z"/>
        <d v="2024-10-13T11:25:42Z"/>
        <d v="2024-10-13T10:08:35Z"/>
        <d v="2024-10-13T10:01:04Z"/>
        <d v="2024-10-13T09:15:27Z"/>
        <d v="2024-10-13T08:20:33Z"/>
        <d v="2024-10-13T06:49:50Z"/>
        <d v="2024-10-13T05:54:27Z"/>
        <d v="2024-10-13T04:25:18Z"/>
        <d v="2024-10-13T04:04:39Z"/>
        <d v="2024-10-13T03:00:20Z"/>
        <d v="2024-10-13T02:52:57Z"/>
        <d v="2024-10-13T02:16:13Z"/>
        <d v="2024-10-13T00:49:14Z"/>
        <d v="2024-10-13T00:06:30Z"/>
        <d v="2024-10-12T23:50:43Z"/>
        <d v="2024-10-12T22:54:25Z"/>
        <d v="2024-10-12T22:15:11Z"/>
        <d v="2024-10-12T21:46:53Z"/>
        <d v="2024-10-12T20:49:37Z"/>
        <d v="2024-10-12T19:44:11Z"/>
        <d v="2024-10-12T19:35:42Z"/>
        <d v="2024-10-12T18:17:33Z"/>
        <d v="2024-10-12T18:02:32Z"/>
        <d v="2024-10-12T17:44:24Z"/>
        <d v="2024-10-12T17:42:47Z"/>
        <d v="2024-10-12T17:26:54Z"/>
        <d v="2024-10-12T17:21:23Z"/>
        <d v="2024-10-12T17:13:04Z"/>
        <d v="2024-10-12T16:35:07Z"/>
        <d v="2024-10-12T15:38:17Z"/>
        <d v="2024-10-12T15:17:35Z"/>
        <d v="2024-10-12T14:40:09Z"/>
        <d v="2024-10-12T14:18:21Z"/>
        <d v="2024-10-12T14:05:42Z"/>
        <d v="2024-10-12T13:50:26Z"/>
        <d v="2024-10-12T13:37:51Z"/>
        <d v="2024-10-12T13:30:07Z"/>
        <d v="2024-10-12T13:22:43Z"/>
        <d v="2024-10-12T13:08:35Z"/>
        <d v="2024-10-12T13:02:45Z"/>
        <d v="2024-10-12T12:42:28Z"/>
        <d v="2024-10-12T12:23:17Z"/>
        <d v="2024-10-12T12:12:09Z"/>
        <d v="2024-10-12T11:53:34Z"/>
        <d v="2024-10-12T11:17:55Z"/>
        <d v="2024-10-12T10:44:13Z"/>
        <d v="2024-10-12T10:28:53Z"/>
        <d v="2024-10-12T10:01:07Z"/>
        <d v="2024-10-12T09:52:16Z"/>
        <d v="2024-10-12T09:30:42Z"/>
        <d v="2024-10-12T09:30:18Z"/>
        <d v="2024-10-12T08:48:19Z"/>
        <d v="2024-10-12T08:15:25Z"/>
        <d v="2024-10-12T07:19:33Z"/>
        <d v="2024-10-12T07:09:29Z"/>
        <d v="2024-10-12T04:45:30Z"/>
        <d v="2024-10-12T02:19:54Z"/>
        <d v="2024-10-12T01:55:02Z"/>
        <d v="2024-10-12T01:29:43Z"/>
        <d v="2024-10-12T00:23:45Z"/>
        <d v="2024-10-13T23:14:55Z"/>
        <d v="2024-10-13T22:16:40Z"/>
        <d v="2024-10-13T21:02:54Z"/>
        <d v="2024-10-13T20:48:07Z"/>
        <d v="2024-10-13T14:58:40Z"/>
        <d v="2024-10-13T11:46:50Z"/>
        <d v="2024-10-13T09:26:37Z"/>
        <d v="2024-10-13T08:53:09Z"/>
        <d v="2024-10-13T06:53:16Z"/>
        <d v="2024-10-13T03:08:30Z"/>
        <d v="2024-10-13T01:16:44Z"/>
        <d v="2024-10-12T23:38:02Z"/>
        <d v="2024-10-12T22:41:34Z"/>
        <d v="2024-10-12T21:16:15Z"/>
        <d v="2024-10-12T15:38:01Z"/>
        <d v="2024-10-12T13:51:06Z"/>
        <d v="2024-10-12T12:33:36Z"/>
        <d v="2024-10-12T10:57:07Z"/>
        <d v="2024-10-12T09:44:31Z"/>
        <d v="2024-10-12T09:15:41Z"/>
        <d v="2024-10-12T08:42:05Z"/>
        <d v="2024-10-12T03:42:39Z"/>
        <d v="2024-10-12T03:29:17Z"/>
        <d v="2024-10-12T02:53:11Z"/>
        <d v="2024-10-13T16:35:29Z"/>
        <d v="2024-10-13T15:21:52Z"/>
        <d v="2024-10-13T14:00:22Z"/>
        <d v="2024-10-13T13:32:15Z"/>
        <d v="2024-10-13T13:21:47Z"/>
        <d v="2024-10-12T21:16:04Z"/>
        <d v="2024-10-12T18:38:06Z"/>
        <d v="2024-10-12T14:29:06Z"/>
        <d v="2024-10-12T02:54:11Z"/>
        <d v="2024-10-12T02:40:15Z"/>
        <d v="2024-10-12T00:20:18Z"/>
        <d v="2024-10-13T16:38:47Z"/>
        <d v="2024-10-13T02:12:24Z"/>
        <d v="2024-10-13T01:11:37Z"/>
        <d v="2024-10-12T19:38:58Z"/>
        <d v="2024-10-12T19:03:59Z"/>
        <d v="2024-10-12T15:32:06Z"/>
        <d v="2024-10-12T11:05:26Z"/>
        <d v="2024-10-12T09:38:59Z"/>
        <d v="2024-10-12T08:26:33Z"/>
        <d v="2024-10-13T22:45:39Z"/>
        <d v="2024-10-13T22:25:54Z"/>
        <d v="2024-10-13T18:06:34Z"/>
        <d v="2024-10-13T16:54:09Z"/>
        <d v="2024-10-13T16:49:07Z"/>
        <d v="2024-10-13T14:59:03Z"/>
        <d v="2024-10-13T14:14:29Z"/>
        <d v="2024-10-13T12:22:38Z"/>
        <d v="2024-10-13T12:14:42Z"/>
        <d v="2024-10-13T10:35:19Z"/>
        <d v="2024-10-13T10:20:49Z"/>
        <d v="2024-10-13T09:55:32Z"/>
        <d v="2024-10-13T09:44:47Z"/>
        <d v="2024-10-13T08:33:24Z"/>
        <d v="2024-10-13T08:19:53Z"/>
        <d v="2024-10-13T08:13:51Z"/>
        <d v="2024-10-13T05:24:29Z"/>
        <d v="2024-10-13T05:22:06Z"/>
        <d v="2024-10-13T03:46:54Z"/>
        <d v="2024-10-13T03:10:52Z"/>
        <d v="2024-10-12T21:08:57Z"/>
        <d v="2024-10-12T20:01:48Z"/>
        <d v="2024-10-12T18:24:26Z"/>
        <d v="2024-10-12T16:13:18Z"/>
        <d v="2024-10-12T15:26:56Z"/>
        <d v="2024-10-12T15:06:41Z"/>
        <d v="2024-10-12T12:56:13Z"/>
        <d v="2024-10-12T12:54:05Z"/>
        <d v="2024-10-12T10:27:21Z"/>
        <d v="2024-10-12T07:21:08Z"/>
        <d v="2024-10-12T06:47:38Z"/>
        <d v="2024-10-12T05:29:07Z"/>
        <d v="2024-10-13T00:00:00Z"/>
        <d v="2024-10-12T00:00:00Z"/>
        <d v="2024-10-14T23:37:21Z"/>
        <d v="2024-10-14T23:33:23Z"/>
        <d v="2024-10-14T23:25:45Z"/>
        <d v="2024-10-14T23:13:32Z"/>
        <d v="2024-10-14T23:09:49Z"/>
        <d v="2024-10-14T23:01:58Z"/>
        <d v="2024-10-14T22:48:53Z"/>
        <d v="2024-10-14T22:27:25Z"/>
        <d v="2024-10-14T22:15:13Z"/>
        <d v="2024-10-14T22:02:50Z"/>
        <d v="2024-10-14T21:58:30Z"/>
        <d v="2024-10-14T21:34:41Z"/>
        <d v="2024-10-14T21:13:15Z"/>
        <d v="2024-10-14T21:07:52Z"/>
        <d v="2024-10-14T19:37:31Z"/>
        <d v="2024-10-14T19:35:00Z"/>
        <d v="2024-10-14T19:19:54Z"/>
        <d v="2024-10-14T19:19:11Z"/>
        <d v="2024-10-14T19:03:17Z"/>
        <d v="2024-10-14T18:57:19Z"/>
        <d v="2024-10-14T18:48:28Z"/>
        <d v="2024-10-14T18:30:24Z"/>
        <d v="2024-10-14T18:28:25Z"/>
        <d v="2024-10-14T18:10:11Z"/>
        <d v="2024-10-14T18:09:43Z"/>
        <d v="2024-10-14T17:54:36Z"/>
        <d v="2024-10-14T17:40:52Z"/>
        <d v="2024-10-14T17:37:09Z"/>
        <d v="2024-10-14T17:22:06Z"/>
        <d v="2024-10-14T17:16:09Z"/>
        <d v="2024-10-14T17:06:43Z"/>
        <d v="2024-10-14T16:49:14Z"/>
        <d v="2024-10-14T16:43:53Z"/>
        <d v="2024-10-14T16:25:15Z"/>
        <d v="2024-10-14T16:06:07Z"/>
        <d v="2024-10-14T16:02:31Z"/>
        <d v="2024-10-14T12:43:20Z"/>
        <d v="2024-10-14T12:42:49Z"/>
        <d v="2024-10-14T12:06:26Z"/>
        <d v="2024-10-14T11:37:14Z"/>
        <d v="2024-10-14T11:24:32Z"/>
        <d v="2024-10-14T11:12:10Z"/>
        <d v="2024-10-14T11:09:03Z"/>
        <d v="2024-10-14T10:47:21Z"/>
        <d v="2024-10-14T10:34:22Z"/>
        <d v="2024-10-14T10:34:13Z"/>
        <d v="2024-10-14T09:25:30Z"/>
        <d v="2024-10-14T07:28:33Z"/>
        <d v="2024-10-14T07:04:43Z"/>
        <d v="2024-10-14T06:56:10Z"/>
        <d v="2024-10-14T06:37:37Z"/>
        <d v="2024-10-14T04:42:32Z"/>
        <d v="2024-10-14T03:51:22Z"/>
        <d v="2024-10-14T01:41:06Z"/>
        <d v="2024-10-14T01:38:59Z"/>
        <d v="2024-10-14T01:24:32Z"/>
        <d v="2024-10-14T23:23:46Z"/>
        <d v="2024-10-14T21:44:41Z"/>
        <d v="2024-10-14T19:30:50Z"/>
        <d v="2024-10-14T17:29:54Z"/>
        <d v="2024-10-14T17:09:25Z"/>
        <d v="2024-10-14T16:01:09Z"/>
        <d v="2024-10-14T14:24:38Z"/>
        <d v="2024-10-14T12:13:42Z"/>
        <d v="2024-10-14T11:31:27Z"/>
        <d v="2024-10-14T10:33:06Z"/>
        <d v="2024-10-14T10:22:56Z"/>
        <d v="2024-10-14T09:54:48Z"/>
        <d v="2024-10-14T00:49:57Z"/>
        <d v="2024-10-14T15:57:17Z"/>
        <d v="2024-10-14T14:45:04Z"/>
        <d v="2024-10-14T14:27:51Z"/>
        <d v="2024-10-14T13:41:55Z"/>
        <d v="2024-10-14T10:00:30Z"/>
        <d v="2024-10-14T09:42:30Z"/>
        <d v="2024-10-14T08:47:07Z"/>
        <d v="2024-10-14T08:34:14Z"/>
        <d v="2024-10-14T04:44:21Z"/>
        <d v="2024-10-14T21:44:32Z"/>
        <d v="2024-10-14T18:31:13Z"/>
        <d v="2024-10-14T15:07:39Z"/>
        <d v="2024-10-14T10:23:04Z"/>
        <d v="2024-10-14T08:18:24Z"/>
        <d v="2024-10-14T00:12:30Z"/>
        <d v="2024-10-14T23:50:57Z"/>
        <d v="2024-10-14T19:15:32Z"/>
        <d v="2024-10-14T18:43:47Z"/>
        <d v="2024-10-14T18:03:35Z"/>
        <d v="2024-10-14T17:53:11Z"/>
        <d v="2024-10-14T17:15:28Z"/>
        <d v="2024-10-14T16:55:30Z"/>
        <d v="2024-10-14T16:54:02Z"/>
        <d v="2024-10-14T16:13:43Z"/>
        <d v="2024-10-14T15:23:01Z"/>
        <d v="2024-10-14T14:00:55Z"/>
        <d v="2024-10-14T13:30:55Z"/>
        <d v="2024-10-14T13:06:40Z"/>
        <d v="2024-10-14T11:53:46Z"/>
        <d v="2024-10-14T09:32:38Z"/>
        <d v="2024-10-14T08:50:34Z"/>
        <d v="2024-10-14T07:12:02Z"/>
        <d v="2024-10-14T06:58:17Z"/>
        <d v="2024-10-14T06:45:35Z"/>
        <d v="2024-10-14T06:27:31Z"/>
        <d v="2024-10-14T06:11:52Z"/>
        <d v="2024-10-14T05:12:15Z"/>
        <d v="2024-10-14T03:24:57Z"/>
        <d v="2024-10-14T02:31:54Z"/>
        <d v="2024-10-14T01:25:44Z"/>
        <d v="2024-10-14T00:01:19Z"/>
        <d v="2024-10-14T00:40:00Z"/>
        <d v="2024-10-14T02:21:00Z"/>
        <d v="2024-10-14T10:39:00Z"/>
        <d v="2024-10-14T13:22:00Z"/>
        <d v="2024-10-14T13:38:00Z"/>
        <d v="2024-10-14T14:29:00Z"/>
        <d v="2024-10-14T17:25:00Z"/>
        <d v="2024-10-14T17:41:00Z"/>
        <d v="2024-10-14T17:50:00Z"/>
        <d v="2024-10-14T20:33:00Z"/>
        <d v="2024-10-14T20:53:00Z"/>
        <d v="2024-10-14T21:06:00Z"/>
        <d v="2024-10-14T21:57:00Z"/>
        <d v="2024-10-14T23:06:00Z"/>
        <d v="2024-10-14T23:20:00Z"/>
        <d v="2024-10-14T00:00:00Z"/>
        <d v="2024-10-15T23:51:23Z"/>
        <d v="2024-10-15T23:39:17Z"/>
        <d v="2024-10-15T23:22:18Z"/>
        <d v="2024-10-15T23:05:56Z"/>
        <d v="2024-10-15T22:52:30Z"/>
        <d v="2024-10-15T22:28:46Z"/>
        <d v="2024-10-15T22:00:53Z"/>
        <d v="2024-10-15T21:34:12Z"/>
        <d v="2024-10-15T21:24:48Z"/>
        <d v="2024-10-15T21:07:39Z"/>
        <d v="2024-10-15T20:55:30Z"/>
        <d v="2024-10-15T20:40:43Z"/>
        <d v="2024-10-15T20:30:03Z"/>
        <d v="2024-10-15T20:18:57Z"/>
        <d v="2024-10-15T19:57:47Z"/>
        <d v="2024-10-15T19:40:11Z"/>
        <d v="2024-10-15T19:13:41Z"/>
        <d v="2024-10-15T18:31:26Z"/>
        <d v="2024-10-15T18:19:38Z"/>
        <d v="2024-10-15T18:06:46Z"/>
        <d v="2024-10-15T17:53:56Z"/>
        <d v="2024-10-15T17:40:52Z"/>
        <d v="2024-10-15T17:09:15Z"/>
        <d v="2024-10-15T16:26:10Z"/>
        <d v="2024-10-15T16:12:15Z"/>
        <d v="2024-10-15T15:57:36Z"/>
        <d v="2024-10-15T15:42:27Z"/>
        <d v="2024-10-15T15:21:14Z"/>
        <d v="2024-10-15T15:05:32Z"/>
        <d v="2024-10-15T14:18:31Z"/>
        <d v="2024-10-15T14:03:11Z"/>
        <d v="2024-10-15T13:52:11Z"/>
        <d v="2024-10-15T13:31:59Z"/>
        <d v="2024-10-15T13:18:12Z"/>
        <d v="2024-10-15T12:55:29Z"/>
        <d v="2024-10-15T12:20:04Z"/>
        <d v="2024-10-15T12:03:38Z"/>
        <d v="2024-10-15T11:20:09Z"/>
        <d v="2024-10-15T10:57:16Z"/>
        <d v="2024-10-15T10:15:32Z"/>
        <d v="2024-10-15T09:52:20Z"/>
        <d v="2024-10-15T08:53:53Z"/>
        <d v="2024-10-15T08:39:11Z"/>
        <d v="2024-10-15T08:19:51Z"/>
        <d v="2024-10-15T08:02:35Z"/>
        <d v="2024-10-15T06:53:13Z"/>
        <d v="2024-10-15T06:09:26Z"/>
        <d v="2024-10-15T05:17:23Z"/>
        <d v="2024-10-15T04:46:22Z"/>
        <d v="2024-10-15T03:08:45Z"/>
        <d v="2024-10-15T00:41:19Z"/>
        <d v="2024-10-15T22:31:56Z"/>
        <d v="2024-10-15T22:14:11Z"/>
        <d v="2024-10-15T21:53:38Z"/>
        <d v="2024-10-15T19:32:26Z"/>
        <d v="2024-10-15T18:04:55Z"/>
        <d v="2024-10-15T16:42:00Z"/>
        <d v="2024-10-15T16:15:07Z"/>
        <d v="2024-10-15T15:47:08Z"/>
        <d v="2024-10-15T15:09:13Z"/>
        <d v="2024-10-15T14:54:29Z"/>
        <d v="2024-10-15T14:29:29Z"/>
        <d v="2024-10-15T14:09:08Z"/>
        <d v="2024-10-15T13:43:21Z"/>
        <d v="2024-10-15T13:28:00Z"/>
        <d v="2024-10-15T11:49:53Z"/>
        <d v="2024-10-15T11:12:11Z"/>
        <d v="2024-10-15T10:19:14Z"/>
        <d v="2024-10-15T10:07:04Z"/>
        <d v="2024-10-15T09:29:50Z"/>
        <d v="2024-10-15T06:56:56Z"/>
        <d v="2024-10-15T05:36:19Z"/>
        <d v="2024-10-15T18:34:47Z"/>
        <d v="2024-10-15T16:06:30Z"/>
        <d v="2024-10-15T20:29:38Z"/>
        <d v="2024-10-15T20:23:55Z"/>
        <d v="2024-10-15T19:37:34Z"/>
        <d v="2024-10-15T15:36:39Z"/>
        <d v="2024-10-15T12:15:42Z"/>
        <d v="2024-10-15T09:13:29Z"/>
        <d v="2024-10-15T23:36:35Z"/>
        <d v="2024-10-15T23:24:08Z"/>
        <d v="2024-10-15T22:05:21Z"/>
        <d v="2024-10-15T21:44:31Z"/>
        <d v="2024-10-15T20:42:31Z"/>
        <d v="2024-10-15T18:18:38Z"/>
        <d v="2024-10-15T18:04:19Z"/>
        <d v="2024-10-15T17:13:40Z"/>
        <d v="2024-10-15T16:54:55Z"/>
        <d v="2024-10-15T16:05:17Z"/>
        <d v="2024-10-15T14:18:25Z"/>
        <d v="2024-10-15T13:44:01Z"/>
        <d v="2024-10-15T13:21:53Z"/>
        <d v="2024-10-15T11:02:41Z"/>
        <d v="2024-10-15T10:13:15Z"/>
        <d v="2024-10-15T07:40:47Z"/>
        <d v="2024-10-15T06:26:16Z"/>
        <d v="2024-10-15T06:05:19Z"/>
        <d v="2024-10-15T08:03:00Z"/>
        <d v="2024-10-15T10:02:00Z"/>
        <d v="2024-10-15T10:04:00Z"/>
        <d v="2024-10-15T10:36:00Z"/>
        <d v="2024-10-15T12:32:00Z"/>
        <d v="2024-10-15T18:29:00Z"/>
        <d v="2024-10-15T19:18:00Z"/>
        <d v="2024-10-15T19:53:00Z"/>
        <d v="2024-10-15T21:42:00Z"/>
        <d v="2024-10-15T23:10:00Z"/>
        <d v="2024-10-15T23:17:00Z"/>
        <d v="2024-10-15T23:28:00Z"/>
        <d v="2024-10-15T23:43:00Z"/>
        <d v="2024-10-15T00:00:00Z"/>
        <d v="2024-10-16T22:00:37Z"/>
        <d v="2024-10-16T21:36:55Z"/>
        <d v="2024-10-16T21:15:20Z"/>
        <d v="2024-10-16T20:15:33Z"/>
        <d v="2024-10-16T19:16:56Z"/>
        <d v="2024-10-16T18:42:15Z"/>
        <d v="2024-10-16T18:22:03Z"/>
        <d v="2024-10-16T17:59:49Z"/>
        <d v="2024-10-16T17:36:50Z"/>
        <d v="2024-10-16T17:31:28Z"/>
        <d v="2024-10-16T17:20:15Z"/>
        <d v="2024-10-16T17:19:52Z"/>
        <d v="2024-10-16T17:01:15Z"/>
        <d v="2024-10-16T17:01:14Z"/>
        <d v="2024-10-16T16:20:20Z"/>
        <d v="2024-10-16T16:17:54Z"/>
        <d v="2024-10-16T15:47:13Z"/>
        <d v="2024-10-16T15:28:28Z"/>
        <d v="2024-10-16T14:55:14Z"/>
        <d v="2024-10-16T14:34:41Z"/>
        <d v="2024-10-16T14:29:39Z"/>
        <d v="2024-10-16T13:36:53Z"/>
        <d v="2024-10-16T12:03:45Z"/>
        <d v="2024-10-16T11:47:29Z"/>
        <d v="2024-10-16T10:56:54Z"/>
        <d v="2024-10-16T09:05:03Z"/>
        <d v="2024-10-16T08:32:15Z"/>
        <d v="2024-10-16T05:44:39Z"/>
        <d v="2024-10-16T05:36:21Z"/>
        <d v="2024-10-16T05:22:41Z"/>
        <d v="2024-10-16T04:55:15Z"/>
        <d v="2024-10-16T04:39:30Z"/>
        <d v="2024-10-16T04:15:20Z"/>
        <d v="2024-10-16T03:52:47Z"/>
        <d v="2024-10-16T03:34:47Z"/>
        <d v="2024-10-16T02:54:08Z"/>
        <d v="2024-10-16T02:34:10Z"/>
        <d v="2024-10-16T00:57:45Z"/>
        <d v="2024-10-16T00:40:45Z"/>
        <d v="2024-10-16T00:15:22Z"/>
        <d v="2024-10-16T20:22:50Z"/>
        <d v="2024-10-16T17:26:31Z"/>
        <d v="2024-10-16T16:36:35Z"/>
        <d v="2024-10-16T16:03:44Z"/>
        <d v="2024-10-16T15:43:31Z"/>
        <d v="2024-10-16T15:21:22Z"/>
        <d v="2024-10-16T13:12:38Z"/>
        <d v="2024-10-16T12:53:59Z"/>
        <d v="2024-10-16T11:33:02Z"/>
        <d v="2024-10-16T08:24:27Z"/>
        <d v="2024-10-16T07:34:56Z"/>
        <d v="2024-10-16T05:27:06Z"/>
        <d v="2024-10-16T02:12:12Z"/>
        <d v="2024-10-16T01:48:34Z"/>
        <d v="2024-10-16T18:17:28Z"/>
        <d v="2024-10-16T14:19:43Z"/>
        <d v="2024-10-16T09:17:43Z"/>
        <d v="2024-10-16T21:07:51Z"/>
        <d v="2024-10-16T20:08:48Z"/>
        <d v="2024-10-16T18:50:43Z"/>
        <d v="2024-10-16T09:17:50Z"/>
        <d v="2024-10-16T09:13:53Z"/>
        <d v="2024-10-16T07:41:46Z"/>
        <d v="2024-10-16T04:37:51Z"/>
        <d v="2024-10-16T21:26:16Z"/>
        <d v="2024-10-16T21:12:45Z"/>
        <d v="2024-10-16T19:16:35Z"/>
        <d v="2024-10-16T18:35:05Z"/>
        <d v="2024-10-16T18:28:58Z"/>
        <d v="2024-10-16T18:02:49Z"/>
        <d v="2024-10-16T17:09:28Z"/>
        <d v="2024-10-16T11:28:55Z"/>
        <d v="2024-10-16T11:11:38Z"/>
        <d v="2024-10-16T10:50:14Z"/>
        <d v="2024-10-16T10:07:08Z"/>
        <d v="2024-10-16T09:20:49Z"/>
        <d v="2024-10-16T08:07:41Z"/>
        <d v="2024-10-16T06:59:05Z"/>
        <d v="2024-10-16T02:36:38Z"/>
        <d v="2024-10-16T00:00:00Z"/>
        <d v="2024-10-17T23:39:20Z"/>
        <d v="2024-10-17T23:20:02Z"/>
        <d v="2024-10-17T22:53:41Z"/>
        <d v="2024-10-17T22:53:25Z"/>
        <d v="2024-10-17T21:10:55Z"/>
        <d v="2024-10-17T20:11:32Z"/>
        <d v="2024-10-17T19:42:53Z"/>
        <d v="2024-10-17T19:32:37Z"/>
        <d v="2024-10-17T19:28:37Z"/>
        <d v="2024-10-17T19:07:13Z"/>
        <d v="2024-10-17T19:06:30Z"/>
        <d v="2024-10-17T18:48:03Z"/>
        <d v="2024-10-17T18:43:55Z"/>
        <d v="2024-10-17T18:17:24Z"/>
        <d v="2024-10-17T18:13:25Z"/>
        <d v="2024-10-17T17:24:21Z"/>
        <d v="2024-10-17T17:22:47Z"/>
        <d v="2024-10-17T17:02:20Z"/>
        <d v="2024-10-17T17:02:01Z"/>
        <d v="2024-10-17T16:45:21Z"/>
        <d v="2024-10-17T16:20:32Z"/>
        <d v="2024-10-17T16:04:55Z"/>
        <d v="2024-10-17T16:03:59Z"/>
        <d v="2024-10-17T15:48:47Z"/>
        <d v="2024-10-17T15:45:48Z"/>
        <d v="2024-10-17T15:14:10Z"/>
        <d v="2024-10-17T15:08:48Z"/>
        <d v="2024-10-17T13:09:52Z"/>
        <d v="2024-10-17T12:40:10Z"/>
        <d v="2024-10-17T12:27:40Z"/>
        <d v="2024-10-17T12:21:21Z"/>
        <d v="2024-10-17T11:57:17Z"/>
        <d v="2024-10-17T11:51:47Z"/>
        <d v="2024-10-17T11:40:09Z"/>
        <d v="2024-10-17T11:27:45Z"/>
        <d v="2024-10-17T11:11:18Z"/>
        <d v="2024-10-17T11:09:16Z"/>
        <d v="2024-10-17T10:42:19Z"/>
        <d v="2024-10-17T10:28:32Z"/>
        <d v="2024-10-17T10:22:50Z"/>
        <d v="2024-10-17T09:15:51Z"/>
        <d v="2024-10-17T09:15:27Z"/>
        <d v="2024-10-17T09:01:27Z"/>
        <d v="2024-10-17T08:40:52Z"/>
        <d v="2024-10-17T07:54:46Z"/>
        <d v="2024-10-17T07:08:02Z"/>
        <d v="2024-10-17T06:59:25Z"/>
        <d v="2024-10-17T06:31:06Z"/>
        <d v="2024-10-17T06:23:02Z"/>
        <d v="2024-10-17T04:54:04Z"/>
        <d v="2024-10-17T03:52:38Z"/>
        <d v="2024-10-17T03:44:05Z"/>
        <d v="2024-10-17T03:14:37Z"/>
        <d v="2024-10-17T02:52:45Z"/>
        <d v="2024-10-17T02:50:25Z"/>
        <d v="2024-10-17T02:12:16Z"/>
        <d v="2024-10-17T01:51:41Z"/>
        <d v="2024-10-17T01:41:54Z"/>
        <d v="2024-10-17T00:31:24Z"/>
        <d v="2024-10-17T23:09:30Z"/>
        <d v="2024-10-17T22:36:42Z"/>
        <d v="2024-10-17T22:05:22Z"/>
        <d v="2024-10-17T18:31:15Z"/>
        <d v="2024-10-17T18:05:19Z"/>
        <d v="2024-10-17T17:38:36Z"/>
        <d v="2024-10-17T17:21:48Z"/>
        <d v="2024-10-17T16:38:18Z"/>
        <d v="2024-10-17T13:20:56Z"/>
        <d v="2024-10-17T12:58:35Z"/>
        <d v="2024-10-17T11:53:44Z"/>
        <d v="2024-10-17T11:16:38Z"/>
        <d v="2024-10-17T10:24:37Z"/>
        <d v="2024-10-17T08:02:42Z"/>
        <d v="2024-10-17T04:06:30Z"/>
        <d v="2024-10-17T03:39:56Z"/>
        <d v="2024-10-17T02:18:29Z"/>
        <d v="2024-10-17T00:20:31Z"/>
        <d v="2024-10-17T22:59:07Z"/>
        <d v="2024-10-17T19:26:22Z"/>
        <d v="2024-10-17T17:58:34Z"/>
        <d v="2024-10-17T16:48:26Z"/>
        <d v="2024-10-17T10:51:49Z"/>
        <d v="2024-10-17T04:28:44Z"/>
        <d v="2024-10-17T00:29:56Z"/>
        <d v="2024-10-17T12:32:22Z"/>
        <d v="2024-10-17T11:46:56Z"/>
        <d v="2024-10-17T02:16:47Z"/>
        <d v="2024-10-17T23:52:31Z"/>
        <d v="2024-10-17T21:13:06Z"/>
        <d v="2024-10-17T20:46:22Z"/>
        <d v="2024-10-17T19:20:36Z"/>
        <d v="2024-10-17T18:52:07Z"/>
        <d v="2024-10-17T18:04:20Z"/>
        <d v="2024-10-17T18:00:41Z"/>
        <d v="2024-10-17T17:42:03Z"/>
        <d v="2024-10-17T17:21:59Z"/>
        <d v="2024-10-17T17:08:26Z"/>
        <d v="2024-10-17T16:42:46Z"/>
        <d v="2024-10-17T12:20:02Z"/>
        <d v="2024-10-17T11:25:58Z"/>
        <d v="2024-10-17T08:46:33Z"/>
        <d v="2024-10-17T07:47:36Z"/>
        <d v="2024-10-17T07:30:15Z"/>
        <d v="2024-10-17T07:07:06Z"/>
        <d v="2024-10-17T05:16:23Z"/>
        <d v="2024-10-17T04:22:54Z"/>
        <d v="2024-10-17T03:05:59Z"/>
        <d v="2024-10-17T00:24:57Z"/>
        <d v="2024-10-17T00:00:00Z"/>
        <d v="2024-10-18T23:58:21Z"/>
        <d v="2024-10-18T23:35:33Z"/>
        <d v="2024-10-18T22:17:35Z"/>
        <d v="2024-10-18T22:05:02Z"/>
        <d v="2024-10-18T21:38:44Z"/>
        <d v="2024-10-18T21:33:32Z"/>
        <d v="2024-10-18T21:25:18Z"/>
        <d v="2024-10-18T21:11:09Z"/>
        <d v="2024-10-18T21:01:22Z"/>
        <d v="2024-10-18T19:58:48Z"/>
        <d v="2024-10-18T19:51:31Z"/>
        <d v="2024-10-18T19:42:20Z"/>
        <d v="2024-10-18T19:22:45Z"/>
        <d v="2024-10-18T19:13:36Z"/>
        <d v="2024-10-18T18:43:14Z"/>
        <d v="2024-10-18T18:33:06Z"/>
        <d v="2024-10-18T18:23:30Z"/>
        <d v="2024-10-18T18:07:54Z"/>
        <d v="2024-10-18T17:56:09Z"/>
        <d v="2024-10-18T17:48:19Z"/>
        <d v="2024-10-18T17:35:46Z"/>
        <d v="2024-10-18T17:33:00Z"/>
        <d v="2024-10-18T17:17:30Z"/>
        <d v="2024-10-18T16:56:14Z"/>
        <d v="2024-10-18T16:39:40Z"/>
        <d v="2024-10-18T16:23:10Z"/>
        <d v="2024-10-18T15:33:19Z"/>
        <d v="2024-10-18T14:00:03Z"/>
        <d v="2024-10-18T13:27:27Z"/>
        <d v="2024-10-18T13:17:29Z"/>
        <d v="2024-10-18T12:47:14Z"/>
        <d v="2024-10-18T12:27:36Z"/>
        <d v="2024-10-18T12:12:05Z"/>
        <d v="2024-10-18T11:59:34Z"/>
        <d v="2024-10-18T11:45:02Z"/>
        <d v="2024-10-18T11:29:02Z"/>
        <d v="2024-10-18T11:11:48Z"/>
        <d v="2024-10-18T10:37:46Z"/>
        <d v="2024-10-18T10:16:09Z"/>
        <d v="2024-10-18T09:10:42Z"/>
        <d v="2024-10-18T08:49:14Z"/>
        <d v="2024-10-18T06:24:14Z"/>
        <d v="2024-10-18T06:06:50Z"/>
        <d v="2024-10-18T00:50:59Z"/>
        <d v="2024-10-18T00:22:00Z"/>
        <d v="2024-10-18T00:15:46Z"/>
        <d v="2024-10-18T00:01:41Z"/>
        <d v="2024-10-18T22:21:30Z"/>
        <d v="2024-10-18T20:52:46Z"/>
        <d v="2024-10-18T20:34:03Z"/>
        <d v="2024-10-18T19:10:35Z"/>
        <d v="2024-10-18T17:41:06Z"/>
        <d v="2024-10-18T17:23:43Z"/>
        <d v="2024-10-18T12:35:50Z"/>
        <d v="2024-10-18T12:14:41Z"/>
        <d v="2024-10-18T12:02:30Z"/>
        <d v="2024-10-18T11:49:05Z"/>
        <d v="2024-10-18T10:23:04Z"/>
        <d v="2024-10-18T09:59:07Z"/>
        <d v="2024-10-18T09:45:57Z"/>
        <d v="2024-10-18T09:28:28Z"/>
        <d v="2024-10-18T09:01:04Z"/>
        <d v="2024-10-18T08:43:52Z"/>
        <d v="2024-10-18T08:19:09Z"/>
        <d v="2024-10-18T20:59:38Z"/>
        <d v="2024-10-18T09:26:16Z"/>
        <d v="2024-10-18T16:57:57Z"/>
        <d v="2024-10-18T15:44:20Z"/>
        <d v="2024-10-18T11:22:39Z"/>
        <d v="2024-10-18T10:34:49Z"/>
        <d v="2024-10-18T10:02:04Z"/>
        <d v="2024-10-18T05:14:37Z"/>
        <d v="2024-10-18T19:36:23Z"/>
        <d v="2024-10-18T18:49:36Z"/>
        <d v="2024-10-18T18:29:09Z"/>
        <d v="2024-10-18T17:16:18Z"/>
        <d v="2024-10-18T17:06:19Z"/>
        <d v="2024-10-18T16:37:48Z"/>
        <d v="2024-10-18T16:00:11Z"/>
        <d v="2024-10-18T14:28:46Z"/>
        <d v="2024-10-18T14:14:02Z"/>
        <d v="2024-10-18T14:03:06Z"/>
        <d v="2024-10-18T13:08:45Z"/>
        <d v="2024-10-18T12:50:08Z"/>
        <d v="2024-10-18T11:44:51Z"/>
        <d v="2024-10-18T11:43:38Z"/>
        <d v="2024-10-18T11:19:00Z"/>
        <d v="2024-10-18T05:07:12Z"/>
        <d v="2024-10-18T05:03:08Z"/>
        <d v="2024-10-18T04:41:34Z"/>
        <d v="2024-10-18T04:39:28Z"/>
        <d v="2024-10-18T02:15:05Z"/>
        <d v="2024-10-18T00:09:00Z"/>
        <d v="2024-10-18T01:52:00Z"/>
        <d v="2024-10-18T01:55:00Z"/>
        <d v="2024-10-18T03:02:00Z"/>
        <d v="2024-10-18T03:14:00Z"/>
        <d v="2024-10-18T03:34:00Z"/>
        <d v="2024-10-18T05:29:00Z"/>
        <d v="2024-10-18T07:41:00Z"/>
        <d v="2024-10-18T12:43:00Z"/>
        <d v="2024-10-18T13:34:00Z"/>
        <d v="2024-10-18T15:57:00Z"/>
        <d v="2024-10-18T18:00:00Z"/>
        <d v="2024-10-18T18:27:00Z"/>
        <d v="2024-10-18T18:28:00Z"/>
        <d v="2024-10-18T19:35:00Z"/>
        <d v="2024-10-18T23:04:00Z"/>
        <d v="2024-10-18T23:23:00Z"/>
        <d v="2024-10-18T23:49:00Z"/>
        <d v="2024-10-18T00:00:00Z"/>
        <d v="2024-10-19T22:38:53Z"/>
        <d v="2024-10-19T20:16:15Z"/>
        <d v="2024-10-19T20:03:28Z"/>
        <d v="2024-10-19T19:23:09Z"/>
        <d v="2024-10-19T19:11:12Z"/>
        <d v="2024-10-19T18:57:25Z"/>
        <d v="2024-10-19T18:48:06Z"/>
        <d v="2024-10-19T18:29:52Z"/>
        <d v="2024-10-19T18:11:52Z"/>
        <d v="2024-10-19T17:45:31Z"/>
        <d v="2024-10-19T17:29:40Z"/>
        <d v="2024-10-19T17:06:36Z"/>
        <d v="2024-10-19T16:51:59Z"/>
        <d v="2024-10-19T16:38:46Z"/>
        <d v="2024-10-19T16:36:32Z"/>
        <d v="2024-10-19T16:23:00Z"/>
        <d v="2024-10-19T16:06:19Z"/>
        <d v="2024-10-19T15:59:44Z"/>
        <d v="2024-10-19T15:49:22Z"/>
        <d v="2024-10-19T14:57:36Z"/>
        <d v="2024-10-19T14:31:55Z"/>
        <d v="2024-10-19T14:30:22Z"/>
        <d v="2024-10-19T14:19:53Z"/>
        <d v="2024-10-19T14:08:08Z"/>
        <d v="2024-10-19T14:07:22Z"/>
        <d v="2024-10-19T13:57:20Z"/>
        <d v="2024-10-19T13:38:39Z"/>
        <d v="2024-10-19T13:18:56Z"/>
        <d v="2024-10-19T12:45:56Z"/>
        <d v="2024-10-19T12:24:27Z"/>
        <d v="2024-10-19T11:57:32Z"/>
        <d v="2024-10-19T11:42:32Z"/>
        <d v="2024-10-19T11:28:28Z"/>
        <d v="2024-10-19T11:21:49Z"/>
        <d v="2024-10-19T11:14:31Z"/>
        <d v="2024-10-19T10:56:16Z"/>
        <d v="2024-10-19T10:44:11Z"/>
        <d v="2024-10-19T10:27:11Z"/>
        <d v="2024-10-19T09:34:25Z"/>
        <d v="2024-10-19T09:22:29Z"/>
        <d v="2024-10-19T08:52:35Z"/>
        <d v="2024-10-19T06:23:37Z"/>
        <d v="2024-10-19T06:19:24Z"/>
        <d v="2024-10-19T05:54:55Z"/>
        <d v="2024-10-19T05:13:52Z"/>
        <d v="2024-10-19T04:15:14Z"/>
        <d v="2024-10-19T03:33:22Z"/>
        <d v="2024-10-19T03:23:17Z"/>
        <d v="2024-10-19T03:04:32Z"/>
        <d v="2024-10-19T03:02:40Z"/>
        <d v="2024-10-19T02:21:54Z"/>
        <d v="2024-10-19T01:46:50Z"/>
        <d v="2024-10-19T00:42:00Z"/>
        <d v="2024-10-19T00:13:09Z"/>
        <d v="2024-10-19T23:24:50Z"/>
        <d v="2024-10-19T20:45:12Z"/>
        <d v="2024-10-19T20:06:45Z"/>
        <d v="2024-10-19T14:00:47Z"/>
        <d v="2024-10-19T13:48:51Z"/>
        <d v="2024-10-19T13:36:44Z"/>
        <d v="2024-10-19T13:18:59Z"/>
        <d v="2024-10-19T12:50:08Z"/>
        <d v="2024-10-19T12:28:52Z"/>
        <d v="2024-10-19T12:13:54Z"/>
        <d v="2024-10-19T09:55:46Z"/>
        <d v="2024-10-19T06:40:41Z"/>
        <d v="2024-10-19T04:19:42Z"/>
        <d v="2024-10-19T03:53:48Z"/>
        <d v="2024-10-19T22:28:12Z"/>
        <d v="2024-10-19T10:41:23Z"/>
        <d v="2024-10-19T02:32:58Z"/>
        <d v="2024-10-19T01:15:28Z"/>
        <d v="2024-10-19T21:24:54Z"/>
        <d v="2024-10-19T20:57:37Z"/>
        <d v="2024-10-19T16:10:56Z"/>
        <d v="2024-10-19T13:18:53Z"/>
        <d v="2024-10-19T09:37:57Z"/>
        <d v="2024-10-19T05:55:50Z"/>
        <d v="2024-10-19T04:59:47Z"/>
        <d v="2024-10-19T19:20:17Z"/>
        <d v="2024-10-19T18:11:30Z"/>
        <d v="2024-10-19T17:26:51Z"/>
        <d v="2024-10-19T16:19:32Z"/>
        <d v="2024-10-19T15:01:34Z"/>
        <d v="2024-10-19T14:55:14Z"/>
        <d v="2024-10-19T13:11:13Z"/>
        <d v="2024-10-19T11:44:40Z"/>
        <d v="2024-10-19T10:00:54Z"/>
        <d v="2024-10-19T09:20:25Z"/>
        <d v="2024-10-19T08:16:57Z"/>
        <d v="2024-10-19T06:00:35Z"/>
        <d v="2024-10-19T05:26:19Z"/>
        <d v="2024-10-19T04:36:54Z"/>
        <d v="2024-10-19T03:02:02Z"/>
        <d v="2024-10-19T02:20:41Z"/>
        <d v="2024-10-19T02:13:00Z"/>
        <d v="2024-10-19T11:10:00Z"/>
        <d v="2024-10-19T14:40:00Z"/>
        <d v="2024-10-19T14:41:00Z"/>
        <d v="2024-10-19T15:09:00Z"/>
        <d v="2024-10-19T15:14:00Z"/>
        <d v="2024-10-19T17:14:00Z"/>
        <d v="2024-10-19T18:24:00Z"/>
        <d v="2024-10-19T18:34:00Z"/>
        <d v="2024-10-19T19:54:00Z"/>
        <d v="2024-10-19T21:35:00Z"/>
        <d v="2024-10-19T00:00:00Z"/>
        <d v="2024-10-20T22:13:23Z"/>
        <d v="2024-10-20T21:09:50Z"/>
        <d v="2024-10-20T20:47:06Z"/>
        <d v="2024-10-20T20:08:42Z"/>
        <d v="2024-10-20T19:45:58Z"/>
        <d v="2024-10-20T19:22:58Z"/>
        <d v="2024-10-20T19:20:02Z"/>
        <d v="2024-10-20T17:33:16Z"/>
        <d v="2024-10-20T16:58:29Z"/>
        <d v="2024-10-20T16:40:04Z"/>
        <d v="2024-10-20T16:06:49Z"/>
        <d v="2024-10-20T15:56:27Z"/>
        <d v="2024-10-20T15:30:22Z"/>
        <d v="2024-10-20T15:26:44Z"/>
        <d v="2024-10-20T15:14:05Z"/>
        <d v="2024-10-20T14:57:47Z"/>
        <d v="2024-10-20T14:55:41Z"/>
        <d v="2024-10-20T14:40:27Z"/>
        <d v="2024-10-20T14:38:13Z"/>
        <d v="2024-10-20T14:20:43Z"/>
        <d v="2024-10-20T14:16:34Z"/>
        <d v="2024-10-20T12:57:02Z"/>
        <d v="2024-10-20T12:40:29Z"/>
        <d v="2024-10-20T12:33:51Z"/>
        <d v="2024-10-20T11:42:35Z"/>
        <d v="2024-10-20T11:37:24Z"/>
        <d v="2024-10-20T11:28:18Z"/>
        <d v="2024-10-20T11:21:34Z"/>
        <d v="2024-10-20T11:07:04Z"/>
        <d v="2024-10-20T11:03:34Z"/>
        <d v="2024-10-20T10:32:33Z"/>
        <d v="2024-10-20T10:16:33Z"/>
        <d v="2024-10-20T10:01:45Z"/>
        <d v="2024-10-20T09:50:37Z"/>
        <d v="2024-10-20T09:45:33Z"/>
        <d v="2024-10-20T09:28:12Z"/>
        <d v="2024-10-20T09:23:51Z"/>
        <d v="2024-10-20T09:04:22Z"/>
        <d v="2024-10-20T08:39:38Z"/>
        <d v="2024-10-20T08:04:39Z"/>
        <d v="2024-10-20T07:50:23Z"/>
        <d v="2024-10-20T07:46:38Z"/>
        <d v="2024-10-20T07:25:07Z"/>
        <d v="2024-10-20T05:58:05Z"/>
        <d v="2024-10-20T05:51:41Z"/>
        <d v="2024-10-20T05:26:46Z"/>
        <d v="2024-10-20T04:49:27Z"/>
        <d v="2024-10-20T04:47:24Z"/>
        <d v="2024-10-20T04:03:08Z"/>
        <d v="2024-10-20T03:34:22Z"/>
        <d v="2024-10-20T03:15:58Z"/>
        <d v="2024-10-20T00:24:24Z"/>
        <d v="2024-10-20T00:15:02Z"/>
        <d v="2024-10-20T20:42:33Z"/>
        <d v="2024-10-20T20:18:51Z"/>
        <d v="2024-10-20T15:07:13Z"/>
        <d v="2024-10-20T12:42:37Z"/>
        <d v="2024-10-20T11:35:34Z"/>
        <d v="2024-10-20T00:44:08Z"/>
        <d v="2024-10-20T16:04:03Z"/>
        <d v="2024-10-20T14:51:18Z"/>
        <d v="2024-10-20T13:46:42Z"/>
        <d v="2024-10-20T08:46:30Z"/>
        <d v="2024-10-20T02:11:03Z"/>
        <d v="2024-10-20T16:57:38Z"/>
        <d v="2024-10-20T10:03:43Z"/>
        <d v="2024-10-20T00:15:22Z"/>
        <d v="2024-10-20T23:56:46Z"/>
        <d v="2024-10-20T21:34:26Z"/>
        <d v="2024-10-20T16:29:15Z"/>
        <d v="2024-10-20T15:16:28Z"/>
        <d v="2024-10-20T14:52:41Z"/>
        <d v="2024-10-20T14:15:53Z"/>
        <d v="2024-10-20T14:12:41Z"/>
        <d v="2024-10-20T13:59:24Z"/>
        <d v="2024-10-20T13:48:02Z"/>
        <d v="2024-10-20T13:08:07Z"/>
        <d v="2024-10-20T13:04:52Z"/>
        <d v="2024-10-20T12:03:21Z"/>
        <d v="2024-10-20T11:07:16Z"/>
        <d v="2024-10-20T11:04:17Z"/>
        <d v="2024-10-20T10:02:28Z"/>
        <d v="2024-10-20T09:42:03Z"/>
        <d v="2024-10-20T09:41:52Z"/>
        <d v="2024-10-20T09:14:53Z"/>
        <d v="2024-10-20T01:52:00Z"/>
        <d v="2024-10-20T06:35:00Z"/>
        <d v="2024-10-20T07:17:00Z"/>
        <d v="2024-10-20T14:20:00Z"/>
        <d v="2024-10-20T15:46:00Z"/>
        <d v="2024-10-20T16:47:00Z"/>
        <d v="2024-10-20T00:00:00Z"/>
        <d v="2024-10-21T23:08:22Z"/>
        <d v="2024-10-21T22:42:17Z"/>
        <d v="2024-10-21T22:21:49Z"/>
        <d v="2024-10-21T22:05:39Z"/>
        <d v="2024-10-21T21:59:36Z"/>
        <d v="2024-10-21T21:31:00Z"/>
        <d v="2024-10-21T21:16:04Z"/>
        <d v="2024-10-21T21:06:20Z"/>
        <d v="2024-10-21T20:46:47Z"/>
        <d v="2024-10-21T20:41:40Z"/>
        <d v="2024-10-21T20:23:01Z"/>
        <d v="2024-10-21T20:00:01Z"/>
        <d v="2024-10-21T19:51:06Z"/>
        <d v="2024-10-21T19:48:47Z"/>
        <d v="2024-10-21T19:29:51Z"/>
        <d v="2024-10-21T19:26:21Z"/>
        <d v="2024-10-21T19:04:21Z"/>
        <d v="2024-10-21T19:02:02Z"/>
        <d v="2024-10-21T18:06:44Z"/>
        <d v="2024-10-21T18:00:35Z"/>
        <d v="2024-10-21T17:58:27Z"/>
        <d v="2024-10-21T17:44:14Z"/>
        <d v="2024-10-21T17:17:32Z"/>
        <d v="2024-10-21T16:41:14Z"/>
        <d v="2024-10-21T16:36:01Z"/>
        <d v="2024-10-21T14:37:13Z"/>
        <d v="2024-10-21T13:57:30Z"/>
        <d v="2024-10-21T13:23:45Z"/>
        <d v="2024-10-21T13:12:58Z"/>
        <d v="2024-10-21T11:52:42Z"/>
        <d v="2024-10-21T10:33:52Z"/>
        <d v="2024-10-21T09:41:33Z"/>
        <d v="2024-10-21T09:32:05Z"/>
        <d v="2024-10-21T07:25:33Z"/>
        <d v="2024-10-21T07:06:29Z"/>
        <d v="2024-10-21T06:56:41Z"/>
        <d v="2024-10-21T06:38:11Z"/>
        <d v="2024-10-21T06:36:16Z"/>
        <d v="2024-10-21T06:22:05Z"/>
        <d v="2024-10-21T06:09:44Z"/>
        <d v="2024-10-21T06:00:03Z"/>
        <d v="2024-10-21T05:42:52Z"/>
        <d v="2024-10-21T03:10:58Z"/>
        <d v="2024-10-21T01:43:40Z"/>
        <d v="2024-10-21T00:36:35Z"/>
        <d v="2024-10-21T00:02:28Z"/>
        <d v="2024-10-21T22:40:38Z"/>
        <d v="2024-10-21T21:19:52Z"/>
        <d v="2024-10-21T20:53:45Z"/>
        <d v="2024-10-21T19:40:58Z"/>
        <d v="2024-10-21T19:11:13Z"/>
        <d v="2024-10-21T18:19:17Z"/>
        <d v="2024-10-21T17:32:42Z"/>
        <d v="2024-10-21T17:02:28Z"/>
        <d v="2024-10-21T16:17:21Z"/>
        <d v="2024-10-21T14:06:02Z"/>
        <d v="2024-10-21T12:53:41Z"/>
        <d v="2024-10-21T11:15:13Z"/>
        <d v="2024-10-21T11:02:30Z"/>
        <d v="2024-10-21T09:29:01Z"/>
        <d v="2024-10-21T08:26:10Z"/>
        <d v="2024-10-21T02:01:03Z"/>
        <d v="2024-10-21T01:08:03Z"/>
        <d v="2024-10-21T11:59:19Z"/>
        <d v="2024-10-21T22:13:47Z"/>
        <d v="2024-10-21T18:05:14Z"/>
        <d v="2024-10-21T15:23:34Z"/>
        <d v="2024-10-21T14:40:32Z"/>
        <d v="2024-10-21T12:17:46Z"/>
        <d v="2024-10-21T11:42:24Z"/>
        <d v="2024-10-21T11:08:11Z"/>
        <d v="2024-10-21T10:12:07Z"/>
        <d v="2024-10-21T02:58:46Z"/>
        <d v="2024-10-21T17:27:26Z"/>
        <d v="2024-10-21T16:50:23Z"/>
        <d v="2024-10-21T16:37:13Z"/>
        <d v="2024-10-21T16:35:36Z"/>
        <d v="2024-10-21T16:02:35Z"/>
        <d v="2024-10-21T14:25:40Z"/>
        <d v="2024-10-21T14:11:44Z"/>
        <d v="2024-10-21T14:08:55Z"/>
        <d v="2024-10-21T13:01:10Z"/>
        <d v="2024-10-21T12:52:36Z"/>
        <d v="2024-10-21T12:36:11Z"/>
        <d v="2024-10-21T12:15:04Z"/>
        <d v="2024-10-21T10:41:48Z"/>
        <d v="2024-10-21T10:27:34Z"/>
        <d v="2024-10-21T09:49:47Z"/>
        <d v="2024-10-21T09:05:09Z"/>
        <d v="2024-10-21T08:16:53Z"/>
        <d v="2024-10-21T07:52:22Z"/>
        <d v="2024-10-21T07:36:34Z"/>
        <d v="2024-10-21T07:28:31Z"/>
        <d v="2024-10-21T05:20:24Z"/>
        <d v="2024-10-21T04:50:34Z"/>
        <d v="2024-10-21T03:49:46Z"/>
        <d v="2024-10-21T03:48:26Z"/>
        <d v="2024-10-21T03:15:33Z"/>
        <d v="2024-10-21T03:11:54Z"/>
        <d v="2024-10-21T00:11:00Z"/>
        <d v="2024-10-21T01:14:00Z"/>
        <d v="2024-10-21T03:07:00Z"/>
        <d v="2024-10-21T10:16:00Z"/>
        <d v="2024-10-21T12:24:00Z"/>
        <d v="2024-10-21T14:27:00Z"/>
        <d v="2024-10-21T14:54:00Z"/>
        <d v="2024-10-21T15:13:00Z"/>
        <d v="2024-10-21T17:09:00Z"/>
        <d v="2024-10-21T19:07:00Z"/>
        <d v="2024-10-21T19:40:00Z"/>
        <d v="2024-10-21T20:34:00Z"/>
        <d v="2024-10-21T00:00:00Z"/>
        <d v="2024-10-22T23:41:04Z"/>
        <d v="2024-10-22T23:21:52Z"/>
        <d v="2024-10-22T22:18:18Z"/>
        <d v="2024-10-22T21:51:18Z"/>
        <d v="2024-10-22T20:48:10Z"/>
        <d v="2024-10-22T20:32:17Z"/>
        <d v="2024-10-22T20:28:10Z"/>
        <d v="2024-10-22T20:09:50Z"/>
        <d v="2024-10-22T20:03:21Z"/>
        <d v="2024-10-22T19:50:56Z"/>
        <d v="2024-10-22T19:48:47Z"/>
        <d v="2024-10-22T19:06:19Z"/>
        <d v="2024-10-22T18:46:58Z"/>
        <d v="2024-10-22T18:10:58Z"/>
        <d v="2024-10-22T17:59:19Z"/>
        <d v="2024-10-22T17:58:43Z"/>
        <d v="2024-10-22T17:37:40Z"/>
        <d v="2024-10-22T17:21:44Z"/>
        <d v="2024-10-22T17:16:03Z"/>
        <d v="2024-10-22T17:06:08Z"/>
        <d v="2024-10-22T16:40:01Z"/>
        <d v="2024-10-22T16:21:19Z"/>
        <d v="2024-10-22T16:05:19Z"/>
        <d v="2024-10-22T15:54:15Z"/>
        <d v="2024-10-22T15:03:32Z"/>
        <d v="2024-10-22T14:51:30Z"/>
        <d v="2024-10-22T14:16:18Z"/>
        <d v="2024-10-22T14:11:16Z"/>
        <d v="2024-10-22T13:58:01Z"/>
        <d v="2024-10-22T13:34:30Z"/>
        <d v="2024-10-22T13:17:08Z"/>
        <d v="2024-10-22T12:03:00Z"/>
        <d v="2024-10-22T11:20:44Z"/>
        <d v="2024-10-22T11:12:39Z"/>
        <d v="2024-10-22T10:57:02Z"/>
        <d v="2024-10-22T10:55:16Z"/>
        <d v="2024-10-22T09:41:43Z"/>
        <d v="2024-10-22T09:27:26Z"/>
        <d v="2024-10-22T09:05:23Z"/>
        <d v="2024-10-22T08:09:34Z"/>
        <d v="2024-10-22T06:57:43Z"/>
        <d v="2024-10-22T06:05:32Z"/>
        <d v="2024-10-22T04:48:31Z"/>
        <d v="2024-10-22T04:43:59Z"/>
        <d v="2024-10-22T03:42:52Z"/>
        <d v="2024-10-22T02:52:32Z"/>
        <d v="2024-10-22T02:20:45Z"/>
        <d v="2024-10-22T02:01:37Z"/>
        <d v="2024-10-22T01:54:12Z"/>
        <d v="2024-10-22T00:28:41Z"/>
        <d v="2024-10-22T20:49:56Z"/>
        <d v="2024-10-22T20:04:09Z"/>
        <d v="2024-10-22T19:14:28Z"/>
        <d v="2024-10-22T17:36:30Z"/>
        <d v="2024-10-22T17:00:24Z"/>
        <d v="2024-10-22T16:43:23Z"/>
        <d v="2024-10-22T16:38:33Z"/>
        <d v="2024-10-22T16:26:05Z"/>
        <d v="2024-10-22T15:15:27Z"/>
        <d v="2024-10-22T15:00:57Z"/>
        <d v="2024-10-22T14:04:36Z"/>
        <d v="2024-10-22T13:47:32Z"/>
        <d v="2024-10-22T13:21:19Z"/>
        <d v="2024-10-22T13:04:36Z"/>
        <d v="2024-10-22T12:38:36Z"/>
        <d v="2024-10-22T12:14:34Z"/>
        <d v="2024-10-22T11:33:43Z"/>
        <d v="2024-10-22T11:22:33Z"/>
        <d v="2024-10-22T11:05:32Z"/>
        <d v="2024-10-22T05:54:01Z"/>
        <d v="2024-10-22T05:34:39Z"/>
        <d v="2024-10-22T03:10:40Z"/>
        <d v="2024-10-22T09:50:34Z"/>
        <d v="2024-10-22T04:20:33Z"/>
        <d v="2024-10-22T03:02:56Z"/>
        <d v="2024-10-22T23:13:07Z"/>
        <d v="2024-10-22T18:57:32Z"/>
        <d v="2024-10-22T18:36:04Z"/>
        <d v="2024-10-22T13:23:42Z"/>
        <d v="2024-10-22T13:08:55Z"/>
        <d v="2024-10-22T06:04:35Z"/>
        <d v="2024-10-22T22:13:21Z"/>
        <d v="2024-10-22T20:14:41Z"/>
        <d v="2024-10-22T19:58:28Z"/>
        <d v="2024-10-22T19:42:58Z"/>
        <d v="2024-10-22T19:18:48Z"/>
        <d v="2024-10-22T16:52:57Z"/>
        <d v="2024-10-22T16:44:21Z"/>
        <d v="2024-10-22T16:15:07Z"/>
        <d v="2024-10-22T15:18:01Z"/>
        <d v="2024-10-22T14:54:30Z"/>
        <d v="2024-10-22T11:19:00Z"/>
        <d v="2024-10-22T09:50:47Z"/>
        <d v="2024-10-22T09:04:32Z"/>
        <d v="2024-10-22T08:49:08Z"/>
        <d v="2024-10-22T08:35:51Z"/>
        <d v="2024-10-22T06:55:03Z"/>
        <d v="2024-10-22T06:16:25Z"/>
        <d v="2024-10-22T04:01:34Z"/>
        <d v="2024-10-22T03:43:39Z"/>
        <d v="2024-10-22T03:43:38Z"/>
        <d v="2024-10-22T05:11:00Z"/>
        <d v="2024-10-22T06:15:00Z"/>
        <d v="2024-10-22T12:32:00Z"/>
        <d v="2024-10-22T13:22:00Z"/>
        <d v="2024-10-22T13:28:00Z"/>
        <d v="2024-10-22T15:19:00Z"/>
        <d v="2024-10-22T15:47:00Z"/>
        <d v="2024-10-22T17:02:00Z"/>
        <d v="2024-10-22T17:04:00Z"/>
        <d v="2024-10-22T19:46:00Z"/>
        <d v="2024-10-22T20:47:00Z"/>
        <d v="2024-10-22T20:50:00Z"/>
        <d v="2024-10-22T23:40:00Z"/>
        <d v="2024-10-22T00:00:00Z"/>
        <d v="2024-10-23T23:46:43Z"/>
        <d v="2024-10-23T23:25:20Z"/>
        <d v="2024-10-23T22:49:26Z"/>
        <d v="2024-10-23T22:49:01Z"/>
        <d v="2024-10-23T22:27:33Z"/>
        <d v="2024-10-23T22:06:22Z"/>
        <d v="2024-10-23T21:57:26Z"/>
        <d v="2024-10-23T21:23:37Z"/>
        <d v="2024-10-23T20:06:09Z"/>
        <d v="2024-10-23T19:47:39Z"/>
        <d v="2024-10-23T19:19:36Z"/>
        <d v="2024-10-23T19:05:23Z"/>
        <d v="2024-10-23T19:03:31Z"/>
        <d v="2024-10-23T18:44:43Z"/>
        <d v="2024-10-23T18:07:35Z"/>
        <d v="2024-10-23T17:46:12Z"/>
        <d v="2024-10-23T17:27:26Z"/>
        <d v="2024-10-23T17:16:42Z"/>
        <d v="2024-10-23T16:48:08Z"/>
        <d v="2024-10-23T16:30:17Z"/>
        <d v="2024-10-23T16:19:51Z"/>
        <d v="2024-10-23T16:16:56Z"/>
        <d v="2024-10-23T16:01:05Z"/>
        <d v="2024-10-23T15:36:52Z"/>
        <d v="2024-10-23T14:53:21Z"/>
        <d v="2024-10-23T14:31:28Z"/>
        <d v="2024-10-23T14:18:30Z"/>
        <d v="2024-10-23T13:58:04Z"/>
        <d v="2024-10-23T13:53:53Z"/>
        <d v="2024-10-23T13:43:39Z"/>
        <d v="2024-10-23T12:51:11Z"/>
        <d v="2024-10-23T12:36:46Z"/>
        <d v="2024-10-23T12:32:14Z"/>
        <d v="2024-10-23T12:21:33Z"/>
        <d v="2024-10-23T11:00:49Z"/>
        <d v="2024-10-23T10:27:25Z"/>
        <d v="2024-10-23T07:28:43Z"/>
        <d v="2024-10-23T07:10:23Z"/>
        <d v="2024-10-23T05:45:35Z"/>
        <d v="2024-10-23T05:32:33Z"/>
        <d v="2024-10-23T02:28:34Z"/>
        <d v="2024-10-23T02:08:54Z"/>
        <d v="2024-10-23T01:16:44Z"/>
        <d v="2024-10-23T00:31:37Z"/>
        <d v="2024-10-23T00:14:03Z"/>
        <d v="2024-10-23T23:55:33Z"/>
        <d v="2024-10-23T22:54:27Z"/>
        <d v="2024-10-23T22:32:28Z"/>
        <d v="2024-10-23T21:10:42Z"/>
        <d v="2024-10-23T20:25:07Z"/>
        <d v="2024-10-23T19:31:04Z"/>
        <d v="2024-10-23T19:10:20Z"/>
        <d v="2024-10-23T18:47:23Z"/>
        <d v="2024-10-23T18:14:45Z"/>
        <d v="2024-10-23T18:03:09Z"/>
        <d v="2024-10-23T17:34:14Z"/>
        <d v="2024-10-23T17:19:35Z"/>
        <d v="2024-10-23T17:09:48Z"/>
        <d v="2024-10-23T16:55:01Z"/>
        <d v="2024-10-23T16:46:48Z"/>
        <d v="2024-10-23T16:31:32Z"/>
        <d v="2024-10-23T16:07:17Z"/>
        <d v="2024-10-23T15:37:05Z"/>
        <d v="2024-10-23T13:11:00Z"/>
        <d v="2024-10-23T12:53:22Z"/>
        <d v="2024-10-23T12:41:21Z"/>
        <d v="2024-10-23T07:11:53Z"/>
        <d v="2024-10-23T06:51:04Z"/>
        <d v="2024-10-23T05:40:59Z"/>
        <d v="2024-10-23T02:10:56Z"/>
        <d v="2024-10-23T01:01:00Z"/>
        <d v="2024-10-23T00:28:57Z"/>
        <d v="2024-10-23T00:12:27Z"/>
        <d v="2024-10-23T20:10:04Z"/>
        <d v="2024-10-23T18:57:03Z"/>
        <d v="2024-10-23T18:26:31Z"/>
        <d v="2024-10-23T18:07:07Z"/>
        <d v="2024-10-23T14:02:32Z"/>
        <d v="2024-10-23T11:50:13Z"/>
        <d v="2024-10-23T11:38:40Z"/>
        <d v="2024-10-23T02:17:31Z"/>
        <d v="2024-10-23T00:08:18Z"/>
        <d v="2024-10-23T21:41:50Z"/>
        <d v="2024-10-23T17:15:51Z"/>
        <d v="2024-10-23T13:09:26Z"/>
        <d v="2024-10-23T12:54:08Z"/>
        <d v="2024-10-23T12:34:34Z"/>
        <d v="2024-10-23T12:28:04Z"/>
        <d v="2024-10-23T10:33:36Z"/>
        <d v="2024-10-23T10:05:41Z"/>
        <d v="2024-10-23T09:36:47Z"/>
        <d v="2024-10-23T08:54:03Z"/>
        <d v="2024-10-23T05:38:13Z"/>
        <d v="2024-10-23T07:19:37Z"/>
        <d v="2024-10-23T07:05:38Z"/>
        <d v="2024-10-23T04:31:36Z"/>
        <d v="2024-10-23T03:51:43Z"/>
        <d v="2024-10-23T03:48:23Z"/>
        <d v="2024-10-23T00:46:38Z"/>
        <d v="2024-10-23T04:55:00Z"/>
        <d v="2024-10-23T06:21:00Z"/>
        <d v="2024-10-23T06:55:00Z"/>
        <d v="2024-10-23T08:38:00Z"/>
        <d v="2024-10-23T08:47:00Z"/>
        <d v="2024-10-23T10:35:00Z"/>
        <d v="2024-10-23T10:47:00Z"/>
        <d v="2024-10-23T11:30:00Z"/>
        <d v="2024-10-23T12:17:00Z"/>
        <d v="2024-10-23T12:23:00Z"/>
        <d v="2024-10-23T12:27:00Z"/>
        <d v="2024-10-23T12:33:00Z"/>
        <d v="2024-10-23T15:00:00Z"/>
        <d v="2024-10-23T15:53:00Z"/>
        <d v="2024-10-23T16:52:00Z"/>
        <d v="2024-10-23T17:36:00Z"/>
        <d v="2024-10-23T18:21:00Z"/>
        <d v="2024-10-23T19:57:00Z"/>
        <d v="2024-10-23T20:09:00Z"/>
        <d v="2024-10-23T20:55:00Z"/>
        <d v="2024-10-23T21:31:00Z"/>
        <d v="2024-10-23T21:35:00Z"/>
        <d v="2024-10-23T21:54:00Z"/>
        <d v="2024-10-23T22:05:00Z"/>
        <d v="2024-10-23T00:00:00Z"/>
        <d v="2024-10-24T23:41:28Z"/>
        <d v="2024-10-24T21:49:38Z"/>
        <d v="2024-10-24T21:31:14Z"/>
        <d v="2024-10-24T20:54:11Z"/>
        <d v="2024-10-24T19:39:25Z"/>
        <d v="2024-10-24T19:22:17Z"/>
        <d v="2024-10-24T19:01:44Z"/>
        <d v="2024-10-24T18:59:03Z"/>
        <d v="2024-10-24T18:41:12Z"/>
        <d v="2024-10-24T18:34:53Z"/>
        <d v="2024-10-24T17:40:40Z"/>
        <d v="2024-10-24T17:25:35Z"/>
        <d v="2024-10-24T17:06:50Z"/>
        <d v="2024-10-24T15:59:36Z"/>
        <d v="2024-10-24T15:28:16Z"/>
        <d v="2024-10-24T15:18:29Z"/>
        <d v="2024-10-24T15:06:05Z"/>
        <d v="2024-10-24T14:43:46Z"/>
        <d v="2024-10-24T14:18:33Z"/>
        <d v="2024-10-24T14:07:06Z"/>
        <d v="2024-10-24T12:57:19Z"/>
        <d v="2024-10-24T12:48:34Z"/>
        <d v="2024-10-24T12:05:20Z"/>
        <d v="2024-10-24T12:03:56Z"/>
        <d v="2024-10-24T11:05:49Z"/>
        <d v="2024-10-24T09:52:54Z"/>
        <d v="2024-10-24T09:21:37Z"/>
        <d v="2024-10-24T08:44:52Z"/>
        <d v="2024-10-24T08:01:49Z"/>
        <d v="2024-10-24T07:50:52Z"/>
        <d v="2024-10-24T07:10:54Z"/>
        <d v="2024-10-24T05:46:22Z"/>
        <d v="2024-10-24T05:40:25Z"/>
        <d v="2024-10-24T05:00:11Z"/>
        <d v="2024-10-24T04:38:48Z"/>
        <d v="2024-10-24T03:19:21Z"/>
        <d v="2024-10-24T03:08:48Z"/>
        <d v="2024-10-24T02:46:45Z"/>
        <d v="2024-10-24T02:18:06Z"/>
        <d v="2024-10-24T01:52:25Z"/>
        <d v="2024-10-24T01:51:55Z"/>
        <d v="2024-10-24T01:10:18Z"/>
        <d v="2024-10-24T00:46:46Z"/>
        <d v="2024-10-24T00:45:15Z"/>
        <d v="2024-10-24T00:29:07Z"/>
        <d v="2024-10-24T00:20:30Z"/>
        <d v="2024-10-24T23:52:15Z"/>
        <d v="2024-10-24T19:44:34Z"/>
        <d v="2024-10-24T19:33:10Z"/>
        <d v="2024-10-24T18:50:12Z"/>
        <d v="2024-10-24T17:06:06Z"/>
        <d v="2024-10-24T15:39:58Z"/>
        <d v="2024-10-24T15:18:28Z"/>
        <d v="2024-10-24T15:03:42Z"/>
        <d v="2024-10-24T14:26:26Z"/>
        <d v="2024-10-24T13:32:37Z"/>
        <d v="2024-10-24T10:00:26Z"/>
        <d v="2024-10-24T08:59:17Z"/>
        <d v="2024-10-24T08:30:46Z"/>
        <d v="2024-10-24T06:56:25Z"/>
        <d v="2024-10-24T06:35:13Z"/>
        <d v="2024-10-24T04:38:39Z"/>
        <d v="2024-10-24T03:20:19Z"/>
        <d v="2024-10-24T00:15:58Z"/>
        <d v="2024-10-24T23:22:20Z"/>
        <d v="2024-10-24T20:29:42Z"/>
        <d v="2024-10-24T20:18:29Z"/>
        <d v="2024-10-24T16:56:57Z"/>
        <d v="2024-10-24T21:21:46Z"/>
        <d v="2024-10-24T19:30:41Z"/>
        <d v="2024-10-24T17:25:33Z"/>
        <d v="2024-10-24T13:40:06Z"/>
        <d v="2024-10-24T10:15:50Z"/>
        <d v="2024-10-24T03:29:00Z"/>
        <d v="2024-10-24T03:35:00Z"/>
        <d v="2024-10-24T07:43:00Z"/>
        <d v="2024-10-24T08:13:00Z"/>
        <d v="2024-10-24T08:48:00Z"/>
        <d v="2024-10-24T09:04:00Z"/>
        <d v="2024-10-24T11:24:00Z"/>
        <d v="2024-10-24T12:16:00Z"/>
        <d v="2024-10-24T16:29:00Z"/>
        <d v="2024-10-24T19:36:00Z"/>
        <d v="2024-10-24T19:50:00Z"/>
        <d v="2024-10-24T19:52:00Z"/>
        <d v="2024-10-24T19:59:00Z"/>
        <d v="2024-10-24T20:10:00Z"/>
        <d v="2024-10-24T20:20:00Z"/>
        <d v="2024-10-24T20:27:00Z"/>
        <d v="2024-10-24T20:32:00Z"/>
        <d v="2024-10-24T21:18:00Z"/>
        <d v="2024-10-24T23:01:00Z"/>
        <d v="2024-10-24T00:00:00Z"/>
        <d v="2024-10-27T21:05:48Z"/>
        <d v="2024-10-27T20:20:21Z"/>
        <d v="2024-10-27T20:08:57Z"/>
        <d v="2024-10-27T19:54:52Z"/>
        <d v="2024-10-27T19:43:30Z"/>
        <d v="2024-10-27T19:32:29Z"/>
        <d v="2024-10-27T19:17:11Z"/>
        <d v="2024-10-27T18:21:09Z"/>
        <d v="2024-10-27T17:05:11Z"/>
        <d v="2024-10-27T16:44:56Z"/>
        <d v="2024-10-27T16:32:55Z"/>
        <d v="2024-10-27T16:14:21Z"/>
        <d v="2024-10-27T15:53:08Z"/>
        <d v="2024-10-27T15:44:17Z"/>
        <d v="2024-10-27T15:32:31Z"/>
        <d v="2024-10-27T15:12:56Z"/>
        <d v="2024-10-27T14:52:42Z"/>
        <d v="2024-10-27T14:37:26Z"/>
        <d v="2024-10-27T14:19:01Z"/>
        <d v="2024-10-27T14:09:06Z"/>
        <d v="2024-10-27T13:55:42Z"/>
        <d v="2024-10-27T13:44:22Z"/>
        <d v="2024-10-27T13:30:22Z"/>
        <d v="2024-10-27T13:18:23Z"/>
        <d v="2024-10-27T13:09:39Z"/>
        <d v="2024-10-27T12:56:00Z"/>
        <d v="2024-10-27T12:38:42Z"/>
        <d v="2024-10-27T11:17:33Z"/>
        <d v="2024-10-27T23:50:30Z"/>
        <d v="2024-10-27T14:58:40Z"/>
        <d v="2024-10-27T14:35:01Z"/>
        <d v="2024-10-27T12:22:02Z"/>
        <d v="2024-10-27T10:34:21Z"/>
        <d v="2024-10-27T08:31:21Z"/>
        <d v="2024-10-27T07:36:41Z"/>
        <d v="2024-10-27T23:39:28Z"/>
        <d v="2024-10-27T21:54:36Z"/>
        <d v="2024-10-27T17:55:51Z"/>
        <d v="2024-10-27T17:15:56Z"/>
        <d v="2024-10-27T19:33:44Z"/>
        <d v="2024-10-27T18:23:47Z"/>
        <d v="2024-10-27T13:36:18Z"/>
        <d v="2024-10-27T10:44:52Z"/>
        <d v="2024-10-27T10:40:59Z"/>
        <d v="2024-10-27T09:03:38Z"/>
        <d v="2024-10-27T08:58:29Z"/>
        <d v="2024-10-27T22:13:03Z"/>
        <d v="2024-10-27T17:09:47Z"/>
        <d v="2024-10-27T17:09:34Z"/>
        <d v="2024-10-27T16:50:25Z"/>
        <d v="2024-10-27T15:31:22Z"/>
        <d v="2024-10-27T15:04:07Z"/>
        <d v="2024-10-27T14:47:52Z"/>
        <d v="2024-10-27T13:29:20Z"/>
        <d v="2024-10-27T12:11:18Z"/>
        <d v="2024-10-27T12:05:09Z"/>
        <d v="2024-10-27T11:07:22Z"/>
        <d v="2024-10-27T10:49:44Z"/>
        <d v="2024-10-27T07:18:21Z"/>
        <d v="2024-10-27T06:32:02Z"/>
        <d v="2024-10-27T06:22:05Z"/>
        <d v="2024-10-27T06:03:48Z"/>
        <d v="2024-10-27T05:06:38Z"/>
        <d v="2024-10-27T03:59:51Z"/>
        <d v="2024-10-27T03:37:09Z"/>
        <d v="2024-10-27T02:49:21Z"/>
        <d v="2024-10-27T02:39:14Z"/>
        <d v="2024-10-27T00:14:17Z"/>
        <d v="2024-10-27T12:00:00Z"/>
        <d v="2024-10-27T16:52:00Z"/>
        <d v="2024-10-27T17:12:00Z"/>
        <d v="2024-10-27T17:45:00Z"/>
        <d v="2024-10-27T20:04:00Z"/>
        <d v="2024-10-27T21:29:00Z"/>
        <d v="2024-10-27T00:00:00Z"/>
        <d v="2024-10-25T23:45:29Z"/>
        <d v="2024-10-25T22:47:04Z"/>
        <d v="2024-10-25T22:23:37Z"/>
        <d v="2024-10-25T21:54:54Z"/>
        <d v="2024-10-25T21:43:25Z"/>
        <d v="2024-10-25T21:21:57Z"/>
        <d v="2024-10-25T21:03:26Z"/>
        <d v="2024-10-25T20:50:31Z"/>
        <d v="2024-10-25T20:33:09Z"/>
        <d v="2024-10-25T20:13:19Z"/>
        <d v="2024-10-25T19:44:53Z"/>
        <d v="2024-10-25T18:48:36Z"/>
        <d v="2024-10-25T18:30:48Z"/>
        <d v="2024-10-25T18:21:11Z"/>
        <d v="2024-10-25T18:04:47Z"/>
        <d v="2024-10-25T17:50:22Z"/>
        <d v="2024-10-25T17:34:44Z"/>
        <d v="2024-10-25T17:27:44Z"/>
        <d v="2024-10-25T17:16:22Z"/>
        <d v="2024-10-25T16:53:16Z"/>
        <d v="2024-10-25T16:35:14Z"/>
        <d v="2024-10-25T16:09:14Z"/>
        <d v="2024-10-25T15:39:39Z"/>
        <d v="2024-10-25T15:25:57Z"/>
        <d v="2024-10-25T15:05:10Z"/>
        <d v="2024-10-25T14:45:59Z"/>
        <d v="2024-10-25T14:28:54Z"/>
        <d v="2024-10-25T14:20:08Z"/>
        <d v="2024-10-25T14:06:14Z"/>
        <d v="2024-10-25T12:37:25Z"/>
        <d v="2024-10-25T12:36:54Z"/>
        <d v="2024-10-25T12:20:48Z"/>
        <d v="2024-10-25T12:00:13Z"/>
        <d v="2024-10-25T11:28:17Z"/>
        <d v="2024-10-25T10:31:45Z"/>
        <d v="2024-10-25T10:15:39Z"/>
        <d v="2024-10-25T10:01:35Z"/>
        <d v="2024-10-25T09:55:44Z"/>
        <d v="2024-10-25T09:44:01Z"/>
        <d v="2024-10-25T09:28:56Z"/>
        <d v="2024-10-25T09:23:26Z"/>
        <d v="2024-10-25T09:05:10Z"/>
        <d v="2024-10-25T08:33:30Z"/>
        <d v="2024-10-25T06:30:43Z"/>
        <d v="2024-10-25T06:22:32Z"/>
        <d v="2024-10-25T05:39:47Z"/>
        <d v="2024-10-25T05:16:01Z"/>
        <d v="2024-10-25T05:03:07Z"/>
        <d v="2024-10-25T03:41:29Z"/>
        <d v="2024-10-25T03:27:48Z"/>
        <d v="2024-10-25T03:19:20Z"/>
        <d v="2024-10-25T02:55:07Z"/>
        <d v="2024-10-25T02:43:39Z"/>
        <d v="2024-10-25T02:13:46Z"/>
        <d v="2024-10-25T01:57:27Z"/>
        <d v="2024-10-25T01:56:52Z"/>
        <d v="2024-10-25T01:22:23Z"/>
        <d v="2024-10-25T00:51:39Z"/>
        <d v="2024-10-25T00:44:05Z"/>
        <d v="2024-10-25T00:25:01Z"/>
        <d v="2024-10-25T00:21:41Z"/>
        <d v="2024-10-25T20:09:03Z"/>
        <d v="2024-10-25T19:03:19Z"/>
        <d v="2024-10-25T18:28:36Z"/>
        <d v="2024-10-25T16:16:18Z"/>
        <d v="2024-10-25T15:42:46Z"/>
        <d v="2024-10-25T15:16:34Z"/>
        <d v="2024-10-25T13:59:07Z"/>
        <d v="2024-10-25T13:36:05Z"/>
        <d v="2024-10-25T13:11:59Z"/>
        <d v="2024-10-25T12:45:48Z"/>
        <d v="2024-10-25T12:10:55Z"/>
        <d v="2024-10-25T11:44:12Z"/>
        <d v="2024-10-25T10:55:09Z"/>
        <d v="2024-10-25T09:46:23Z"/>
        <d v="2024-10-25T09:32:30Z"/>
        <d v="2024-10-25T08:45:58Z"/>
        <d v="2024-10-25T03:00:14Z"/>
        <d v="2024-10-25T01:05:44Z"/>
        <d v="2024-10-25T00:25:50Z"/>
        <d v="2024-10-25T23:04:19Z"/>
        <d v="2024-10-25T17:36:35Z"/>
        <d v="2024-10-25T09:07:34Z"/>
        <d v="2024-10-25T23:19:13Z"/>
        <d v="2024-10-25T19:38:40Z"/>
        <d v="2024-10-25T18:13:03Z"/>
        <d v="2024-10-25T18:04:02Z"/>
        <d v="2024-10-25T11:02:22Z"/>
        <d v="2024-10-25T10:55:18Z"/>
        <d v="2024-10-25T09:58:41Z"/>
        <d v="2024-10-25T09:44:06Z"/>
        <d v="2024-10-25T09:43:32Z"/>
        <d v="2024-10-25T09:15:50Z"/>
        <d v="2024-10-25T08:51:42Z"/>
        <d v="2024-10-25T01:12:22Z"/>
        <d v="2024-10-25T23:38:45Z"/>
        <d v="2024-10-25T22:29:41Z"/>
        <d v="2024-10-25T21:55:08Z"/>
        <d v="2024-10-25T17:54:17Z"/>
        <d v="2024-10-25T17:22:59Z"/>
        <d v="2024-10-25T16:33:27Z"/>
        <d v="2024-10-25T16:13:26Z"/>
        <d v="2024-10-25T14:37:19Z"/>
        <d v="2024-10-25T13:21:12Z"/>
        <d v="2024-10-25T12:36:07Z"/>
        <d v="2024-10-25T11:48:03Z"/>
        <d v="2024-10-25T11:14:10Z"/>
        <d v="2024-10-25T09:17:43Z"/>
        <d v="2024-10-25T08:26:19Z"/>
        <d v="2024-10-25T08:11:24Z"/>
        <d v="2024-10-25T05:49:35Z"/>
        <d v="2024-10-25T03:15:13Z"/>
        <d v="2024-10-25T02:52:41Z"/>
        <d v="2024-10-25T02:41:43Z"/>
        <d v="2024-10-25T02:38:56Z"/>
        <d v="2024-10-25T00:02:01Z"/>
        <d v="2024-10-25T00:10:00Z"/>
        <d v="2024-10-25T01:14:00Z"/>
        <d v="2024-10-25T02:04:00Z"/>
        <d v="2024-10-25T02:52:00Z"/>
        <d v="2024-10-25T03:02:00Z"/>
        <d v="2024-10-25T04:27:00Z"/>
        <d v="2024-10-25T06:48:00Z"/>
        <d v="2024-10-25T07:54:00Z"/>
        <d v="2024-10-25T09:16:00Z"/>
        <d v="2024-10-25T09:59:00Z"/>
        <d v="2024-10-25T12:15:00Z"/>
        <d v="2024-10-25T16:03:00Z"/>
        <d v="2024-10-25T18:14:00Z"/>
        <d v="2024-10-25T22:21:00Z"/>
        <d v="2024-10-25T00:00:00Z"/>
        <d v="2024-10-26T23:35:29Z"/>
        <d v="2024-10-26T23:10:56Z"/>
        <d v="2024-10-26T21:51:35Z"/>
        <d v="2024-10-26T21:21:04Z"/>
        <d v="2024-10-26T21:08:58Z"/>
        <d v="2024-10-26T20:53:20Z"/>
        <d v="2024-10-26T20:37:53Z"/>
        <d v="2024-10-26T19:34:11Z"/>
        <d v="2024-10-26T19:19:14Z"/>
        <d v="2024-10-26T18:54:33Z"/>
        <d v="2024-10-26T18:31:22Z"/>
        <d v="2024-10-26T18:11:57Z"/>
        <d v="2024-10-26T17:00:45Z"/>
        <d v="2024-10-26T16:45:53Z"/>
        <d v="2024-10-26T16:31:36Z"/>
        <d v="2024-10-26T15:27:06Z"/>
        <d v="2024-10-26T15:07:37Z"/>
        <d v="2024-10-26T14:54:28Z"/>
        <d v="2024-10-26T14:37:04Z"/>
        <d v="2024-10-26T14:30:28Z"/>
        <d v="2024-10-26T14:20:17Z"/>
        <d v="2024-10-26T14:05:18Z"/>
        <d v="2024-10-26T13:52:15Z"/>
        <d v="2024-10-26T13:39:44Z"/>
        <d v="2024-10-26T12:49:47Z"/>
        <d v="2024-10-26T12:19:01Z"/>
        <d v="2024-10-26T11:42:14Z"/>
        <d v="2024-10-26T11:24:54Z"/>
        <d v="2024-10-26T11:05:39Z"/>
        <d v="2024-10-26T10:49:56Z"/>
        <d v="2024-10-26T10:39:18Z"/>
        <d v="2024-10-26T10:33:54Z"/>
        <d v="2024-10-26T10:17:09Z"/>
        <d v="2024-10-26T10:17:05Z"/>
        <d v="2024-10-26T09:58:39Z"/>
        <d v="2024-10-26T09:35:22Z"/>
        <d v="2024-10-26T09:16:54Z"/>
        <d v="2024-10-26T08:24:29Z"/>
        <d v="2024-10-26T07:51:14Z"/>
        <d v="2024-10-26T07:47:42Z"/>
        <d v="2024-10-26T07:13:07Z"/>
        <d v="2024-10-26T07:09:30Z"/>
        <d v="2024-10-26T06:48:30Z"/>
        <d v="2024-10-26T06:37:21Z"/>
        <d v="2024-10-26T06:24:59Z"/>
        <d v="2024-10-26T06:16:09Z"/>
        <d v="2024-10-26T06:03:02Z"/>
        <d v="2024-10-26T04:55:19Z"/>
        <d v="2024-10-26T04:31:58Z"/>
        <d v="2024-10-26T04:01:52Z"/>
        <d v="2024-10-26T03:56:17Z"/>
        <d v="2024-10-26T03:27:57Z"/>
        <d v="2024-10-26T03:12:11Z"/>
        <d v="2024-10-26T02:55:26Z"/>
        <d v="2024-10-26T02:55:13Z"/>
        <d v="2024-10-26T02:33:46Z"/>
        <d v="2024-10-26T02:28:38Z"/>
        <d v="2024-10-26T02:02:36Z"/>
        <d v="2024-10-26T01:50:37Z"/>
        <d v="2024-10-26T01:30:02Z"/>
        <d v="2024-10-26T01:26:05Z"/>
        <d v="2024-10-26T00:59:44Z"/>
        <d v="2024-10-26T00:53:47Z"/>
        <d v="2024-10-26T00:43:40Z"/>
        <d v="2024-10-26T00:31:36Z"/>
        <d v="2024-10-26T00:18:37Z"/>
        <d v="2024-10-26T19:55:13Z"/>
        <d v="2024-10-26T19:13:27Z"/>
        <d v="2024-10-26T18:10:12Z"/>
        <d v="2024-10-26T17:56:36Z"/>
        <d v="2024-10-26T13:31:25Z"/>
        <d v="2024-10-26T12:40:52Z"/>
        <d v="2024-10-26T12:28:46Z"/>
        <d v="2024-10-26T10:43:12Z"/>
        <d v="2024-10-26T09:51:50Z"/>
        <d v="2024-10-26T09:39:05Z"/>
        <d v="2024-10-26T08:09:25Z"/>
        <d v="2024-10-26T06:36:09Z"/>
        <d v="2024-10-26T03:38:18Z"/>
        <d v="2024-10-26T02:07:45Z"/>
        <d v="2024-10-26T01:36:13Z"/>
        <d v="2024-10-26T23:50:19Z"/>
        <d v="2024-10-26T23:02:18Z"/>
        <d v="2024-10-26T20:26:26Z"/>
        <d v="2024-10-26T19:14:38Z"/>
        <d v="2024-10-26T18:59:29Z"/>
        <d v="2024-10-26T15:39:14Z"/>
        <d v="2024-10-26T10:04:20Z"/>
        <d v="2024-10-26T09:12:07Z"/>
        <d v="2024-10-26T02:13:57Z"/>
        <d v="2024-10-26T23:51:05Z"/>
        <d v="2024-10-26T22:59:51Z"/>
        <d v="2024-10-26T22:40:16Z"/>
        <d v="2024-10-26T19:27:36Z"/>
        <d v="2024-10-26T17:32:23Z"/>
        <d v="2024-10-26T21:09:03Z"/>
        <d v="2024-10-26T19:50:49Z"/>
        <d v="2024-10-26T15:26:57Z"/>
        <d v="2024-10-26T13:20:57Z"/>
        <d v="2024-10-26T12:53:58Z"/>
        <d v="2024-10-26T12:31:28Z"/>
        <d v="2024-10-26T12:31:12Z"/>
        <d v="2024-10-26T10:02:11Z"/>
        <d v="2024-10-26T09:25:50Z"/>
        <d v="2024-10-26T07:19:52Z"/>
        <d v="2024-10-26T07:16:01Z"/>
        <d v="2024-10-26T06:53:11Z"/>
        <d v="2024-10-26T06:34:51Z"/>
        <d v="2024-10-26T06:06:49Z"/>
        <d v="2024-10-26T03:26:02Z"/>
        <d v="2024-10-26T01:56:14Z"/>
        <d v="2024-10-26T01:49:13Z"/>
        <d v="2024-10-26T12:07:00Z"/>
        <d v="2024-10-26T12:40:00Z"/>
        <d v="2024-10-26T13:18:00Z"/>
        <d v="2024-10-26T13:32:00Z"/>
        <d v="2024-10-26T14:24:00Z"/>
        <d v="2024-10-26T18:58:00Z"/>
        <d v="2024-10-26T20:12:00Z"/>
        <d v="2024-10-26T20:16:00Z"/>
        <d v="2024-10-26T20:35:00Z"/>
        <d v="2024-10-26T20:54:00Z"/>
        <d v="2024-10-28T23:53:31Z"/>
        <d v="2024-10-28T23:40:05Z"/>
        <d v="2024-10-28T23:19:36Z"/>
        <d v="2024-10-28T23:03:07Z"/>
        <d v="2024-10-28T22:50:40Z"/>
        <d v="2024-10-28T22:34:42Z"/>
        <d v="2024-10-28T21:23:43Z"/>
        <d v="2024-10-28T21:07:56Z"/>
        <d v="2024-10-28T20:41:19Z"/>
        <d v="2024-10-28T20:24:53Z"/>
        <d v="2024-10-28T20:09:52Z"/>
        <d v="2024-10-28T19:22:59Z"/>
        <d v="2024-10-28T19:06:00Z"/>
        <d v="2024-10-28T18:55:52Z"/>
        <d v="2024-10-28T18:39:38Z"/>
        <d v="2024-10-28T18:26:20Z"/>
        <d v="2024-10-28T18:13:57Z"/>
        <d v="2024-10-28T17:52:39Z"/>
        <d v="2024-10-28T17:42:11Z"/>
        <d v="2024-10-28T17:28:20Z"/>
        <d v="2024-10-28T17:04:09Z"/>
        <d v="2024-10-28T16:46:43Z"/>
        <d v="2024-10-28T15:50:48Z"/>
        <d v="2024-10-28T15:41:58Z"/>
        <d v="2024-10-28T15:18:36Z"/>
        <d v="2024-10-28T15:03:07Z"/>
        <d v="2024-10-28T13:59:16Z"/>
        <d v="2024-10-28T13:45:37Z"/>
        <d v="2024-10-28T13:32:22Z"/>
        <d v="2024-10-28T13:30:02Z"/>
        <d v="2024-10-28T12:59:16Z"/>
        <d v="2024-10-28T12:11:02Z"/>
        <d v="2024-10-28T12:09:18Z"/>
        <d v="2024-10-28T11:43:21Z"/>
        <d v="2024-10-28T11:32:37Z"/>
        <d v="2024-10-28T10:35:07Z"/>
        <d v="2024-10-28T09:27:53Z"/>
        <d v="2024-10-28T09:17:22Z"/>
        <d v="2024-10-28T08:59:24Z"/>
        <d v="2024-10-28T08:34:33Z"/>
        <d v="2024-10-28T07:57:50Z"/>
        <d v="2024-10-28T07:29:33Z"/>
        <d v="2024-10-28T07:01:05Z"/>
        <d v="2024-10-28T06:52:11Z"/>
        <d v="2024-10-28T06:31:31Z"/>
        <d v="2024-10-28T06:20:50Z"/>
        <d v="2024-10-28T04:30:22Z"/>
        <d v="2024-10-28T02:53:07Z"/>
        <d v="2024-10-28T02:36:43Z"/>
        <d v="2024-10-28T01:34:10Z"/>
        <d v="2024-10-28T00:38:21Z"/>
        <d v="2024-10-28T23:45:43Z"/>
        <d v="2024-10-28T20:47:18Z"/>
        <d v="2024-10-28T19:21:37Z"/>
        <d v="2024-10-28T18:46:02Z"/>
        <d v="2024-10-28T16:36:53Z"/>
        <d v="2024-10-28T12:28:34Z"/>
        <d v="2024-10-28T12:03:21Z"/>
        <d v="2024-10-28T11:35:14Z"/>
        <d v="2024-10-28T10:32:38Z"/>
        <d v="2024-10-28T09:54:32Z"/>
        <d v="2024-10-28T22:47:51Z"/>
        <d v="2024-10-28T22:03:04Z"/>
        <d v="2024-10-28T20:34:17Z"/>
        <d v="2024-10-28T19:17:01Z"/>
        <d v="2024-10-28T15:52:18Z"/>
        <d v="2024-10-28T13:27:33Z"/>
        <d v="2024-10-28T11:24:03Z"/>
        <d v="2024-10-28T09:48:26Z"/>
        <d v="2024-10-28T08:36:40Z"/>
        <d v="2024-10-28T21:13:37Z"/>
        <d v="2024-10-28T19:04:41Z"/>
        <d v="2024-10-28T15:36:10Z"/>
        <d v="2024-10-28T13:46:25Z"/>
        <d v="2024-10-28T11:54:24Z"/>
        <d v="2024-10-28T11:31:35Z"/>
        <d v="2024-10-28T11:16:59Z"/>
        <d v="2024-10-28T09:31:00Z"/>
        <d v="2024-10-28T08:59:04Z"/>
        <d v="2024-10-28T21:41:42Z"/>
        <d v="2024-10-28T19:26:14Z"/>
        <d v="2024-10-28T17:17:03Z"/>
        <d v="2024-10-28T16:53:53Z"/>
        <d v="2024-10-28T16:30:35Z"/>
        <d v="2024-10-28T15:42:29Z"/>
        <d v="2024-10-28T14:59:33Z"/>
        <d v="2024-10-28T13:07:32Z"/>
        <d v="2024-10-28T12:39:57Z"/>
        <d v="2024-10-28T12:29:08Z"/>
        <d v="2024-10-28T11:35:53Z"/>
        <d v="2024-10-28T09:57:54Z"/>
        <d v="2024-10-28T09:52:40Z"/>
        <d v="2024-10-28T09:29:00Z"/>
        <d v="2024-10-28T09:25:57Z"/>
        <d v="2024-10-28T06:53:43Z"/>
        <d v="2024-10-28T06:05:00Z"/>
        <d v="2024-10-28T02:24:56Z"/>
        <d v="2024-10-28T01:54:42Z"/>
        <d v="2024-10-28T01:42:48Z"/>
        <d v="2024-10-28T00:07:44Z"/>
        <d v="2024-10-28T01:58:00Z"/>
        <d v="2024-10-28T02:55:00Z"/>
        <d v="2024-10-28T06:54:00Z"/>
        <d v="2024-10-28T09:45:00Z"/>
        <d v="2024-10-28T10:06:00Z"/>
        <d v="2024-10-28T11:23:00Z"/>
        <d v="2024-10-28T17:10:00Z"/>
        <d v="2024-10-28T18:20:00Z"/>
        <d v="2024-10-28T18:24:00Z"/>
        <d v="2024-10-28T21:56:00Z"/>
        <d v="2024-10-28T22:10:00Z"/>
        <d v="2024-10-28T22:13:00Z"/>
        <d v="2024-10-28T22:42:00Z"/>
        <d v="2024-10-28T00:00:00Z"/>
        <d v="2024-10-26T00:00:00Z"/>
        <d v="2024-10-29T23:45:14Z"/>
        <d v="2024-10-29T23:23:01Z"/>
        <d v="2024-10-29T23:16:49Z"/>
        <d v="2024-10-29T22:59:22Z"/>
        <d v="2024-10-29T22:31:51Z"/>
        <d v="2024-10-29T22:20:02Z"/>
        <d v="2024-10-29T21:52:05Z"/>
        <d v="2024-10-29T21:31:25Z"/>
        <d v="2024-10-29T21:14:52Z"/>
        <d v="2024-10-29T20:49:26Z"/>
        <d v="2024-10-29T20:34:46Z"/>
        <d v="2024-10-29T20:14:03Z"/>
        <d v="2024-10-29T20:05:34Z"/>
        <d v="2024-10-29T19:47:07Z"/>
        <d v="2024-10-29T19:26:48Z"/>
        <d v="2024-10-29T19:02:17Z"/>
        <d v="2024-10-29T18:47:00Z"/>
        <d v="2024-10-29T18:31:06Z"/>
        <d v="2024-10-29T18:11:21Z"/>
        <d v="2024-10-29T18:01:36Z"/>
        <d v="2024-10-29T17:52:14Z"/>
        <d v="2024-10-29T17:30:12Z"/>
        <d v="2024-10-29T17:15:13Z"/>
        <d v="2024-10-29T17:01:09Z"/>
        <d v="2024-10-29T16:56:18Z"/>
        <d v="2024-10-29T16:34:09Z"/>
        <d v="2024-10-29T16:27:08Z"/>
        <d v="2024-10-29T16:02:43Z"/>
        <d v="2024-10-29T15:03:49Z"/>
        <d v="2024-10-29T14:25:30Z"/>
        <d v="2024-10-29T14:00:14Z"/>
        <d v="2024-10-29T13:08:32Z"/>
        <d v="2024-10-29T12:57:54Z"/>
        <d v="2024-10-29T12:29:18Z"/>
        <d v="2024-10-29T12:00:35Z"/>
        <d v="2024-10-29T11:16:43Z"/>
        <d v="2024-10-29T11:00:00Z"/>
        <d v="2024-10-29T10:45:58Z"/>
        <d v="2024-10-29T10:15:01Z"/>
        <d v="2024-10-29T09:59:41Z"/>
        <d v="2024-10-29T09:42:54Z"/>
        <d v="2024-10-29T08:13:03Z"/>
        <d v="2024-10-29T07:12:15Z"/>
        <d v="2024-10-29T06:24:20Z"/>
        <d v="2024-10-29T05:24:49Z"/>
        <d v="2024-10-29T05:16:58Z"/>
        <d v="2024-10-29T04:11:42Z"/>
        <d v="2024-10-29T03:33:25Z"/>
        <d v="2024-10-29T03:10:49Z"/>
        <d v="2024-10-29T02:54:34Z"/>
        <d v="2024-10-29T02:26:47Z"/>
        <d v="2024-10-29T01:57:08Z"/>
        <d v="2024-10-29T01:15:19Z"/>
        <d v="2024-10-29T01:02:05Z"/>
        <d v="2024-10-29T00:43:12Z"/>
        <d v="2024-10-29T00:09:38Z"/>
        <d v="2024-10-29T21:22:49Z"/>
        <d v="2024-10-29T20:41:57Z"/>
        <d v="2024-10-29T20:15:51Z"/>
        <d v="2024-10-29T19:39:33Z"/>
        <d v="2024-10-29T19:18:11Z"/>
        <d v="2024-10-29T17:55:54Z"/>
        <d v="2024-10-29T17:37:50Z"/>
        <d v="2024-10-29T17:22:47Z"/>
        <d v="2024-10-29T17:03:14Z"/>
        <d v="2024-10-29T16:33:10Z"/>
        <d v="2024-10-29T16:17:50Z"/>
        <d v="2024-10-29T15:32:41Z"/>
        <d v="2024-10-29T14:45:25Z"/>
        <d v="2024-10-29T14:24:26Z"/>
        <d v="2024-10-29T14:07:06Z"/>
        <d v="2024-10-29T13:46:42Z"/>
        <d v="2024-10-29T13:42:07Z"/>
        <d v="2024-10-29T12:16:21Z"/>
        <d v="2024-10-29T11:24:34Z"/>
        <d v="2024-10-29T07:21:30Z"/>
        <d v="2024-10-29T06:20:12Z"/>
        <d v="2024-10-29T04:59:40Z"/>
        <d v="2024-10-29T04:09:54Z"/>
        <d v="2024-10-29T03:04:08Z"/>
        <d v="2024-10-29T22:29:50Z"/>
        <d v="2024-10-29T22:07:30Z"/>
        <d v="2024-10-29T20:38:49Z"/>
        <d v="2024-10-29T17:05:10Z"/>
        <d v="2024-10-29T11:50:30Z"/>
        <d v="2024-10-29T11:19:27Z"/>
        <d v="2024-10-29T09:49:45Z"/>
        <d v="2024-10-29T03:14:08Z"/>
        <d v="2024-10-29T02:57:38Z"/>
        <d v="2024-10-29T01:38:32Z"/>
        <d v="2024-10-29T14:44:39Z"/>
        <d v="2024-10-29T14:23:05Z"/>
        <d v="2024-10-29T11:51:35Z"/>
        <d v="2024-10-29T10:55:23Z"/>
        <d v="2024-10-29T05:56:33Z"/>
        <d v="2024-10-29T23:35:27Z"/>
        <d v="2024-10-29T23:12:53Z"/>
        <d v="2024-10-29T21:44:38Z"/>
        <d v="2024-10-29T19:14:38Z"/>
        <d v="2024-10-29T18:54:11Z"/>
        <d v="2024-10-29T17:44:44Z"/>
        <d v="2024-10-29T14:51:58Z"/>
        <d v="2024-10-29T13:56:11Z"/>
        <d v="2024-10-29T13:13:32Z"/>
        <d v="2024-10-29T12:32:06Z"/>
        <d v="2024-10-29T11:16:41Z"/>
        <d v="2024-10-29T10:50:33Z"/>
        <d v="2024-10-29T07:42:17Z"/>
        <d v="2024-10-29T06:32:41Z"/>
        <d v="2024-10-29T05:56:55Z"/>
        <d v="2024-10-29T05:40:26Z"/>
        <d v="2024-10-29T03:07:19Z"/>
        <d v="2024-10-29T06:13:00Z"/>
        <d v="2024-10-29T06:16:00Z"/>
        <d v="2024-10-29T06:41:00Z"/>
        <d v="2024-10-29T07:38:00Z"/>
        <d v="2024-10-29T08:42:00Z"/>
        <d v="2024-10-29T09:45:00Z"/>
        <d v="2024-10-29T12:01:00Z"/>
        <d v="2024-10-29T12:26:00Z"/>
        <d v="2024-10-29T13:35:00Z"/>
        <d v="2024-10-29T13:51:00Z"/>
        <d v="2024-10-29T16:43:00Z"/>
        <d v="2024-10-29T18:06:00Z"/>
        <d v="2024-10-29T18:42:00Z"/>
        <d v="2024-10-29T21:01:00Z"/>
        <d v="2024-10-29T00:00:00Z"/>
        <d v="2024-10-30T23:49:07Z"/>
        <d v="2024-10-30T23:35:21Z"/>
        <d v="2024-10-30T23:12:34Z"/>
        <d v="2024-10-30T22:33:45Z"/>
        <d v="2024-10-30T21:17:20Z"/>
        <d v="2024-10-30T21:03:16Z"/>
        <d v="2024-10-30T20:41:18Z"/>
        <d v="2024-10-30T19:26:47Z"/>
        <d v="2024-10-30T19:07:52Z"/>
        <d v="2024-10-30T18:49:19Z"/>
        <d v="2024-10-30T18:35:31Z"/>
        <d v="2024-10-30T18:23:06Z"/>
        <d v="2024-10-30T18:04:38Z"/>
        <d v="2024-10-30T17:42:47Z"/>
        <d v="2024-10-30T17:19:13Z"/>
        <d v="2024-10-30T17:09:05Z"/>
        <d v="2024-10-30T16:59:24Z"/>
        <d v="2024-10-30T16:39:28Z"/>
        <d v="2024-10-30T16:28:20Z"/>
        <d v="2024-10-30T15:55:32Z"/>
        <d v="2024-10-30T15:41:21Z"/>
        <d v="2024-10-30T15:23:54Z"/>
        <d v="2024-10-30T14:50:55Z"/>
        <d v="2024-10-30T14:34:46Z"/>
        <d v="2024-10-30T14:19:56Z"/>
        <d v="2024-10-30T14:01:24Z"/>
        <d v="2024-10-30T13:27:47Z"/>
        <d v="2024-10-30T13:10:39Z"/>
        <d v="2024-10-30T12:55:31Z"/>
        <d v="2024-10-30T11:59:16Z"/>
        <d v="2024-10-30T11:31:45Z"/>
        <d v="2024-10-30T11:18:31Z"/>
        <d v="2024-10-30T09:43:41Z"/>
        <d v="2024-10-30T09:28:13Z"/>
        <d v="2024-10-30T08:33:04Z"/>
        <d v="2024-10-30T08:09:41Z"/>
        <d v="2024-10-30T07:25:52Z"/>
        <d v="2024-10-30T06:17:32Z"/>
        <d v="2024-10-30T05:42:17Z"/>
        <d v="2024-10-30T05:30:23Z"/>
        <d v="2024-10-30T04:25:28Z"/>
        <d v="2024-10-30T03:52:32Z"/>
        <d v="2024-10-30T03:14:48Z"/>
        <d v="2024-10-30T02:50:12Z"/>
        <d v="2024-10-30T02:24:11Z"/>
        <d v="2024-10-30T02:12:13Z"/>
        <d v="2024-10-30T01:50:33Z"/>
        <d v="2024-10-30T01:33:05Z"/>
        <d v="2024-10-30T01:14:35Z"/>
        <d v="2024-10-30T00:38:43Z"/>
        <d v="2024-10-30T00:22:37Z"/>
        <d v="2024-10-30T00:08:07Z"/>
        <d v="2024-10-30T23:56:25Z"/>
        <d v="2024-10-30T22:31:07Z"/>
        <d v="2024-10-30T21:45:59Z"/>
        <d v="2024-10-30T21:34:29Z"/>
        <d v="2024-10-30T21:04:24Z"/>
        <d v="2024-10-30T20:37:05Z"/>
        <d v="2024-10-30T18:41:29Z"/>
        <d v="2024-10-30T16:53:37Z"/>
        <d v="2024-10-30T10:56:05Z"/>
        <d v="2024-10-30T10:39:31Z"/>
        <d v="2024-10-30T10:18:16Z"/>
        <d v="2024-10-30T10:00:58Z"/>
        <d v="2024-10-30T05:52:18Z"/>
        <d v="2024-10-30T05:21:36Z"/>
        <d v="2024-10-30T21:52:42Z"/>
        <d v="2024-10-30T19:06:20Z"/>
        <d v="2024-10-30T18:01:21Z"/>
        <d v="2024-10-30T16:34:21Z"/>
        <d v="2024-10-30T15:51:43Z"/>
        <d v="2024-10-30T01:37:05Z"/>
        <d v="2024-10-30T01:11:45Z"/>
        <d v="2024-10-30T21:33:37Z"/>
        <d v="2024-10-30T13:37:54Z"/>
        <d v="2024-10-30T10:18:27Z"/>
        <d v="2024-10-30T09:58:58Z"/>
        <d v="2024-10-30T08:58:18Z"/>
        <d v="2024-10-30T06:51:39Z"/>
        <d v="2024-10-30T22:25:57Z"/>
        <d v="2024-10-30T21:02:56Z"/>
        <d v="2024-10-30T18:57:33Z"/>
        <d v="2024-10-30T18:40:49Z"/>
        <d v="2024-10-30T18:01:27Z"/>
        <d v="2024-10-30T17:39:29Z"/>
        <d v="2024-10-30T16:34:20Z"/>
        <d v="2024-10-30T15:40:40Z"/>
        <d v="2024-10-30T15:16:10Z"/>
        <d v="2024-10-30T15:14:29Z"/>
        <d v="2024-10-30T13:54:32Z"/>
        <d v="2024-10-30T13:35:08Z"/>
        <d v="2024-10-30T13:02:25Z"/>
        <d v="2024-10-30T12:50:18Z"/>
        <d v="2024-10-30T12:30:14Z"/>
        <d v="2024-10-30T11:57:55Z"/>
        <d v="2024-10-30T11:14:33Z"/>
        <d v="2024-10-30T10:49:44Z"/>
        <d v="2024-10-30T08:41:53Z"/>
        <d v="2024-10-30T07:15:23Z"/>
        <d v="2024-10-30T05:49:01Z"/>
        <d v="2024-10-30T04:36:15Z"/>
        <d v="2024-10-30T02:36:17Z"/>
        <d v="2024-10-30T00:03:14Z"/>
        <d v="2024-10-30T04:25:00Z"/>
        <d v="2024-10-30T11:06:00Z"/>
        <d v="2024-10-30T12:12:00Z"/>
        <d v="2024-10-30T13:58:00Z"/>
        <d v="2024-10-30T16:11:00Z"/>
        <d v="2024-10-30T16:13:00Z"/>
        <d v="2024-10-30T19:46:00Z"/>
        <d v="2024-10-30T21:38:00Z"/>
        <d v="2024-10-30T21:43:00Z"/>
        <d v="2024-10-30T00:00:00Z"/>
        <d v="2024-10-31T23:42:27Z"/>
        <d v="2024-10-31T23:11:36Z"/>
        <d v="2024-10-31T22:50:47Z"/>
        <d v="2024-10-31T22:34:19Z"/>
        <d v="2024-10-31T22:21:04Z"/>
        <d v="2024-10-31T22:13:30Z"/>
        <d v="2024-10-31T21:54:44Z"/>
        <d v="2024-10-31T21:39:03Z"/>
        <d v="2024-10-31T21:20:16Z"/>
        <d v="2024-10-31T20:51:59Z"/>
        <d v="2024-10-31T20:33:40Z"/>
        <d v="2024-10-31T20:11:31Z"/>
        <d v="2024-10-31T19:59:18Z"/>
        <d v="2024-10-31T19:26:22Z"/>
        <d v="2024-10-31T19:14:18Z"/>
        <d v="2024-10-31T18:55:50Z"/>
        <d v="2024-10-31T18:38:33Z"/>
        <d v="2024-10-31T18:14:15Z"/>
        <d v="2024-10-31T18:01:17Z"/>
        <d v="2024-10-31T17:49:27Z"/>
        <d v="2024-10-31T17:36:24Z"/>
        <d v="2024-10-31T17:26:07Z"/>
        <d v="2024-10-31T17:16:14Z"/>
        <d v="2024-10-31T16:13:15Z"/>
        <d v="2024-10-31T15:59:20Z"/>
        <d v="2024-10-31T15:35:24Z"/>
        <d v="2024-10-31T15:05:18Z"/>
        <d v="2024-10-31T14:39:28Z"/>
        <d v="2024-10-31T14:03:24Z"/>
        <d v="2024-10-31T13:51:10Z"/>
        <d v="2024-10-31T13:38:35Z"/>
        <d v="2024-10-31T13:13:30Z"/>
        <d v="2024-10-31T12:13:38Z"/>
        <d v="2024-10-31T11:53:18Z"/>
        <d v="2024-10-31T11:47:50Z"/>
        <d v="2024-10-31T11:07:48Z"/>
        <d v="2024-10-31T10:08:20Z"/>
        <d v="2024-10-31T09:09:07Z"/>
        <d v="2024-10-31T08:53:48Z"/>
        <d v="2024-10-31T08:36:04Z"/>
        <d v="2024-10-31T08:09:13Z"/>
        <d v="2024-10-31T07:39:16Z"/>
        <d v="2024-10-31T06:32:01Z"/>
        <d v="2024-10-31T05:46:39Z"/>
        <d v="2024-10-31T05:36:09Z"/>
        <d v="2024-10-31T04:48:38Z"/>
        <d v="2024-10-31T04:19:35Z"/>
        <d v="2024-10-31T04:04:53Z"/>
        <d v="2024-10-31T03:52:10Z"/>
        <d v="2024-10-31T03:18:18Z"/>
        <d v="2024-10-31T02:45:54Z"/>
        <d v="2024-10-31T02:32:36Z"/>
        <d v="2024-10-31T01:27:10Z"/>
        <d v="2024-10-31T01:03:43Z"/>
        <d v="2024-10-31T00:35:06Z"/>
        <d v="2024-10-31T00:16:00Z"/>
        <d v="2024-10-31T23:43:24Z"/>
        <d v="2024-10-31T23:20:52Z"/>
        <d v="2024-10-31T22:38:00Z"/>
        <d v="2024-10-31T22:13:08Z"/>
        <d v="2024-10-31T20:36:18Z"/>
        <d v="2024-10-31T18:30:25Z"/>
        <d v="2024-10-31T17:43:52Z"/>
        <d v="2024-10-31T16:33:47Z"/>
        <d v="2024-10-31T15:29:36Z"/>
        <d v="2024-10-31T15:11:31Z"/>
        <d v="2024-10-31T11:44:33Z"/>
        <d v="2024-10-31T11:19:57Z"/>
        <d v="2024-10-31T06:20:12Z"/>
        <d v="2024-10-31T05:43:39Z"/>
        <d v="2024-10-31T04:08:30Z"/>
        <d v="2024-10-31T00:59:54Z"/>
        <d v="2024-10-31T22:49:18Z"/>
        <d v="2024-10-31T21:59:19Z"/>
        <d v="2024-10-31T20:47:52Z"/>
        <d v="2024-10-31T20:26:58Z"/>
        <d v="2024-10-31T19:57:45Z"/>
        <d v="2024-10-31T18:25:35Z"/>
        <d v="2024-10-31T16:36:45Z"/>
        <d v="2024-10-31T15:11:44Z"/>
        <d v="2024-10-31T09:44:59Z"/>
        <d v="2024-10-31T08:17:46Z"/>
        <d v="2024-10-31T03:43:51Z"/>
        <d v="2024-10-31T01:15:58Z"/>
        <d v="2024-10-31T18:51:59Z"/>
        <d v="2024-10-31T15:26:09Z"/>
        <d v="2024-10-31T15:07:31Z"/>
        <d v="2024-10-31T12:25:05Z"/>
        <d v="2024-10-31T11:39:49Z"/>
        <d v="2024-10-31T10:27:47Z"/>
        <d v="2024-10-31T07:13:54Z"/>
        <d v="2024-10-31T18:15:19Z"/>
        <d v="2024-10-31T16:33:10Z"/>
        <d v="2024-10-31T16:01:53Z"/>
        <d v="2024-10-31T15:38:01Z"/>
        <d v="2024-10-31T15:32:22Z"/>
        <d v="2024-10-31T14:43:58Z"/>
        <d v="2024-10-31T14:02:18Z"/>
        <d v="2024-10-31T13:29:03Z"/>
        <d v="2024-10-31T11:11:35Z"/>
        <d v="2024-10-31T10:56:31Z"/>
        <d v="2024-10-31T09:48:38Z"/>
        <d v="2024-10-31T09:31:15Z"/>
        <d v="2024-10-31T09:16:28Z"/>
        <d v="2024-10-31T07:51:54Z"/>
        <d v="2024-10-31T07:20:55Z"/>
        <d v="2024-10-31T05:29:51Z"/>
        <d v="2024-10-31T05:12:48Z"/>
        <d v="2024-10-31T04:36:06Z"/>
        <d v="2024-10-31T04:00:21Z"/>
        <d v="2024-10-31T03:27:19Z"/>
        <d v="2024-10-31T03:15:16Z"/>
        <d v="2024-10-31T01:51:17Z"/>
        <d v="2024-10-31T02:53:00Z"/>
        <d v="2024-10-31T06:32:00Z"/>
        <d v="2024-10-31T09:06:00Z"/>
        <d v="2024-10-31T12:53:00Z"/>
        <d v="2024-10-31T13:59:00Z"/>
        <d v="2024-10-31T14:35:00Z"/>
        <d v="2024-10-31T15:18:00Z"/>
        <d v="2024-10-31T17:03:00Z"/>
        <d v="2024-10-31T19:45:00Z"/>
        <d v="2024-10-31T19:56:00Z"/>
        <d v="2024-10-31T20:10:00Z"/>
        <d v="2024-10-31T20:24:00Z"/>
        <d v="2024-10-31T20:38:00Z"/>
        <d v="2024-10-31T20:55:00Z"/>
        <d v="2024-10-31T21:10:00Z"/>
        <d v="2024-10-31T21:14:00Z"/>
        <d v="2024-10-31T21:16:00Z"/>
        <d v="2024-10-31T21:26:00Z"/>
        <d v="2024-10-31T22:19:00Z"/>
        <d v="2024-10-31T22:48:00Z"/>
        <d v="2024-10-31T23:25:00Z"/>
        <d v="2024-10-31T23:37:00Z"/>
        <d v="2024-10-31T23:51:00Z"/>
        <d v="2024-10-31T00:00:00Z"/>
        <d v="2024-11-01T23:33:30Z"/>
        <d v="2024-11-01T22:29:57Z"/>
        <d v="2024-11-01T21:43:03Z"/>
        <d v="2024-11-01T21:14:23Z"/>
        <d v="2024-11-01T20:46:35Z"/>
        <d v="2024-11-01T20:23:01Z"/>
        <d v="2024-11-01T19:48:39Z"/>
        <d v="2024-11-01T19:37:16Z"/>
        <d v="2024-11-01T19:22:12Z"/>
        <d v="2024-11-01T19:01:47Z"/>
        <d v="2024-11-01T18:48:09Z"/>
        <d v="2024-11-01T18:33:26Z"/>
        <d v="2024-11-01T18:22:14Z"/>
        <d v="2024-11-01T18:07:24Z"/>
        <d v="2024-11-01T17:59:36Z"/>
        <d v="2024-11-01T17:51:01Z"/>
        <d v="2024-11-01T17:43:51Z"/>
        <d v="2024-11-01T17:27:44Z"/>
        <d v="2024-11-01T16:58:09Z"/>
        <d v="2024-11-01T16:43:40Z"/>
        <d v="2024-11-01T16:18:32Z"/>
        <d v="2024-11-01T16:05:44Z"/>
        <d v="2024-11-01T15:26:57Z"/>
        <d v="2024-11-01T15:11:44Z"/>
        <d v="2024-11-01T15:03:53Z"/>
        <d v="2024-11-01T14:12:18Z"/>
        <d v="2024-11-01T13:23:53Z"/>
        <d v="2024-11-01T13:04:23Z"/>
        <d v="2024-11-01T12:45:51Z"/>
        <d v="2024-11-01T12:29:14Z"/>
        <d v="2024-11-01T12:14:47Z"/>
        <d v="2024-11-01T11:56:02Z"/>
        <d v="2024-11-01T11:33:39Z"/>
        <d v="2024-11-01T11:21:47Z"/>
        <d v="2024-11-01T11:05:56Z"/>
        <d v="2024-11-01T10:45:03Z"/>
        <d v="2024-11-01T09:29:27Z"/>
        <d v="2024-11-01T09:17:07Z"/>
        <d v="2024-11-01T09:07:09Z"/>
        <d v="2024-11-01T08:47:47Z"/>
        <d v="2024-11-01T08:17:13Z"/>
        <d v="2024-11-01T07:58:33Z"/>
        <d v="2024-11-01T07:33:46Z"/>
        <d v="2024-11-01T06:08:57Z"/>
        <d v="2024-11-01T05:49:07Z"/>
        <d v="2024-11-01T05:31:11Z"/>
        <d v="2024-11-01T04:25:54Z"/>
        <d v="2024-11-01T01:54:51Z"/>
        <d v="2024-11-01T01:36:34Z"/>
        <d v="2024-11-01T01:16:00Z"/>
        <d v="2024-11-01T00:52:07Z"/>
        <d v="2024-11-01T00:30:13Z"/>
        <d v="2024-11-01T00:05:33Z"/>
        <d v="2024-11-01T21:01:56Z"/>
        <d v="2024-11-01T20:44:03Z"/>
        <d v="2024-11-01T20:18:36Z"/>
        <d v="2024-11-01T19:17:29Z"/>
        <d v="2024-11-01T18:37:39Z"/>
        <d v="2024-11-01T17:53:44Z"/>
        <d v="2024-11-01T17:30:12Z"/>
        <d v="2024-11-01T17:10:24Z"/>
        <d v="2024-11-01T16:32:58Z"/>
        <d v="2024-11-01T16:06:35Z"/>
        <d v="2024-11-01T15:52:04Z"/>
        <d v="2024-11-01T15:22:14Z"/>
        <d v="2024-11-01T14:16:58Z"/>
        <d v="2024-11-01T12:15:06Z"/>
        <d v="2024-11-01T11:57:01Z"/>
        <d v="2024-11-01T11:28:09Z"/>
        <d v="2024-11-01T11:11:26Z"/>
        <d v="2024-11-01T10:30:41Z"/>
        <d v="2024-11-01T09:50:32Z"/>
        <d v="2024-11-01T00:21:17Z"/>
        <d v="2024-11-01T00:07:21Z"/>
        <d v="2024-11-01T21:32:50Z"/>
        <d v="2024-11-01T18:45:55Z"/>
        <d v="2024-11-01T16:06:52Z"/>
        <d v="2024-11-01T11:00:37Z"/>
        <d v="2024-11-01T02:41:29Z"/>
        <d v="2024-11-01T22:17:57Z"/>
        <d v="2024-11-01T20:23:40Z"/>
        <d v="2024-11-01T13:07:30Z"/>
        <d v="2024-11-01T12:31:21Z"/>
        <d v="2024-11-01T11:04:14Z"/>
        <d v="2024-11-01T23:23:06Z"/>
        <d v="2024-11-01T21:33:11Z"/>
        <d v="2024-11-01T21:06:16Z"/>
        <d v="2024-11-01T21:01:23Z"/>
        <d v="2024-11-01T18:55:12Z"/>
        <d v="2024-11-01T16:28:09Z"/>
        <d v="2024-11-01T15:45:32Z"/>
        <d v="2024-11-01T15:43:04Z"/>
        <d v="2024-11-01T13:18:50Z"/>
        <d v="2024-11-01T13:10:14Z"/>
        <d v="2024-11-01T11:40:04Z"/>
        <d v="2024-11-01T08:57:10Z"/>
        <d v="2024-11-01T07:56:54Z"/>
        <d v="2024-11-01T07:31:18Z"/>
        <d v="2024-11-01T05:32:38Z"/>
        <d v="2024-11-01T03:11:43Z"/>
        <d v="2024-11-01T02:43:00Z"/>
        <d v="2024-11-01T02:35:01Z"/>
        <d v="2024-11-01T02:14:54Z"/>
        <d v="2024-11-01T02:04:52Z"/>
        <d v="2024-11-01T04:11:00Z"/>
        <d v="2024-11-01T07:25:00Z"/>
        <d v="2024-11-01T11:10:00Z"/>
        <d v="2024-11-01T11:33:00Z"/>
        <d v="2024-11-01T12:11:00Z"/>
        <d v="2024-11-01T15:41:00Z"/>
        <d v="2024-11-01T19:38:00Z"/>
        <d v="2024-11-01T22:30:00Z"/>
        <d v="2024-11-01T23:03:00Z"/>
        <d v="2024-11-01T23:24:00Z"/>
        <d v="2024-11-02T23:43:11Z"/>
        <d v="2024-11-02T23:09:40Z"/>
        <d v="2024-11-02T22:28:10Z"/>
        <d v="2024-11-02T22:06:32Z"/>
        <d v="2024-11-02T21:45:29Z"/>
        <d v="2024-11-02T20:59:33Z"/>
        <d v="2024-11-02T20:30:50Z"/>
        <d v="2024-11-02T20:09:31Z"/>
        <d v="2024-11-02T19:47:03Z"/>
        <d v="2024-11-02T19:22:29Z"/>
        <d v="2024-11-02T18:21:13Z"/>
        <d v="2024-11-02T18:01:10Z"/>
        <d v="2024-11-02T17:37:51Z"/>
        <d v="2024-11-02T17:10:18Z"/>
        <d v="2024-11-02T16:20:47Z"/>
        <d v="2024-11-02T15:25:41Z"/>
        <d v="2024-11-02T15:07:55Z"/>
        <d v="2024-11-02T14:55:15Z"/>
        <d v="2024-11-02T14:44:05Z"/>
        <d v="2024-11-02T14:28:51Z"/>
        <d v="2024-11-02T13:33:34Z"/>
        <d v="2024-11-02T13:15:57Z"/>
        <d v="2024-11-02T12:57:10Z"/>
        <d v="2024-11-02T12:43:12Z"/>
        <d v="2024-11-02T12:17:22Z"/>
        <d v="2024-11-02T11:40:18Z"/>
        <d v="2024-11-02T10:57:12Z"/>
        <d v="2024-11-02T10:26:39Z"/>
        <d v="2024-11-02T08:56:58Z"/>
        <d v="2024-11-02T08:11:50Z"/>
        <d v="2024-11-02T07:49:49Z"/>
        <d v="2024-11-02T07:28:47Z"/>
        <d v="2024-11-02T07:08:23Z"/>
        <d v="2024-11-02T06:50:55Z"/>
        <d v="2024-11-02T06:34:36Z"/>
        <d v="2024-11-02T06:18:45Z"/>
        <d v="2024-11-02T05:49:43Z"/>
        <d v="2024-11-02T05:36:10Z"/>
        <d v="2024-11-02T04:56:55Z"/>
        <d v="2024-11-02T03:24:07Z"/>
        <d v="2024-11-02T03:03:48Z"/>
        <d v="2024-11-02T02:35:53Z"/>
        <d v="2024-11-02T02:25:01Z"/>
        <d v="2024-11-02T02:12:15Z"/>
        <d v="2024-11-02T01:44:39Z"/>
        <d v="2024-11-02T00:27:00Z"/>
        <d v="2024-11-02T23:52:45Z"/>
        <d v="2024-11-02T22:43:40Z"/>
        <d v="2024-11-02T22:10:07Z"/>
        <d v="2024-11-02T17:39:30Z"/>
        <d v="2024-11-02T16:38:34Z"/>
        <d v="2024-11-02T16:17:35Z"/>
        <d v="2024-11-02T15:48:24Z"/>
        <d v="2024-11-02T14:52:10Z"/>
        <d v="2024-11-02T14:40:53Z"/>
        <d v="2024-11-02T14:23:19Z"/>
        <d v="2024-11-02T14:13:23Z"/>
        <d v="2024-11-02T13:54:03Z"/>
        <d v="2024-11-02T13:30:05Z"/>
        <d v="2024-11-02T13:13:47Z"/>
        <d v="2024-11-02T05:06:31Z"/>
        <d v="2024-11-02T23:41:22Z"/>
        <d v="2024-11-02T20:25:33Z"/>
        <d v="2024-11-02T13:37:11Z"/>
        <d v="2024-11-02T10:50:24Z"/>
        <d v="2024-11-02T05:14:49Z"/>
        <d v="2024-11-02T03:59:16Z"/>
        <d v="2024-11-02T03:50:21Z"/>
        <d v="2024-11-02T18:39:32Z"/>
        <d v="2024-11-02T16:42:43Z"/>
        <d v="2024-11-02T15:47:17Z"/>
        <d v="2024-11-02T12:59:34Z"/>
        <d v="2024-11-02T12:29:42Z"/>
        <d v="2024-11-02T11:29:47Z"/>
        <d v="2024-11-02T11:15:13Z"/>
        <d v="2024-11-02T03:27:08Z"/>
        <d v="2024-11-02T22:13:01Z"/>
        <d v="2024-11-02T19:10:56Z"/>
        <d v="2024-11-02T19:01:47Z"/>
        <d v="2024-11-02T18:26:25Z"/>
        <d v="2024-11-02T17:23:54Z"/>
        <d v="2024-11-02T17:20:29Z"/>
        <d v="2024-11-02T17:09:14Z"/>
        <d v="2024-11-02T16:26:46Z"/>
        <d v="2024-11-02T16:00:40Z"/>
        <d v="2024-11-02T14:12:03Z"/>
        <d v="2024-11-02T13:07:50Z"/>
        <d v="2024-11-02T12:54:58Z"/>
        <d v="2024-11-02T12:26:57Z"/>
        <d v="2024-11-02T12:12:37Z"/>
        <d v="2024-11-02T12:10:09Z"/>
        <d v="2024-11-02T12:00:10Z"/>
        <d v="2024-11-02T11:43:33Z"/>
        <d v="2024-11-02T11:36:16Z"/>
        <d v="2024-11-02T11:02:32Z"/>
        <d v="2024-11-02T10:54:46Z"/>
        <d v="2024-11-02T10:48:35Z"/>
        <d v="2024-11-02T10:40:09Z"/>
        <d v="2024-11-02T10:38:18Z"/>
        <d v="2024-11-02T01:36:21Z"/>
        <d v="2024-11-02T03:03:00Z"/>
        <d v="2024-11-02T04:53:00Z"/>
        <d v="2024-11-02T09:16:00Z"/>
        <d v="2024-11-02T10:52:00Z"/>
        <d v="2024-11-02T11:33:00Z"/>
        <d v="2024-11-02T15:45:00Z"/>
        <d v="2024-11-03T23:08:12Z"/>
        <d v="2024-11-03T22:25:23Z"/>
        <d v="2024-11-03T19:41:42Z"/>
        <d v="2024-11-03T19:24:38Z"/>
        <d v="2024-11-03T18:25:24Z"/>
        <d v="2024-11-03T18:06:09Z"/>
        <d v="2024-11-03T17:43:18Z"/>
        <d v="2024-11-03T17:24:42Z"/>
        <d v="2024-11-03T17:14:43Z"/>
        <d v="2024-11-03T16:55:25Z"/>
        <d v="2024-11-03T16:41:01Z"/>
        <d v="2024-11-03T16:23:22Z"/>
        <d v="2024-11-03T16:01:26Z"/>
        <d v="2024-11-03T15:44:44Z"/>
        <d v="2024-11-03T15:16:03Z"/>
        <d v="2024-11-03T14:56:51Z"/>
        <d v="2024-11-03T14:41:58Z"/>
        <d v="2024-11-03T14:32:21Z"/>
        <d v="2024-11-03T14:10:27Z"/>
        <d v="2024-11-03T13:54:45Z"/>
        <d v="2024-11-03T13:36:09Z"/>
        <d v="2024-11-03T13:19:50Z"/>
        <d v="2024-11-03T13:04:00Z"/>
        <d v="2024-11-03T12:43:40Z"/>
        <d v="2024-11-03T12:31:35Z"/>
        <d v="2024-11-03T12:19:49Z"/>
        <d v="2024-11-03T11:17:29Z"/>
        <d v="2024-11-03T11:05:59Z"/>
        <d v="2024-11-03T09:18:49Z"/>
        <d v="2024-11-03T08:56:54Z"/>
        <d v="2024-11-03T08:40:03Z"/>
        <d v="2024-11-03T07:23:19Z"/>
        <d v="2024-11-03T06:24:04Z"/>
        <d v="2024-11-03T05:58:53Z"/>
        <d v="2024-11-03T05:06:24Z"/>
        <d v="2024-11-03T04:17:32Z"/>
        <d v="2024-11-03T03:47:49Z"/>
        <d v="2024-11-03T03:19:54Z"/>
        <d v="2024-11-03T02:18:17Z"/>
        <d v="2024-11-03T01:41:03Z"/>
        <d v="2024-11-03T00:49:27Z"/>
        <d v="2024-11-03T00:24:06Z"/>
        <d v="2024-11-03T20:48:57Z"/>
        <d v="2024-11-03T13:58:12Z"/>
        <d v="2024-11-03T11:41:49Z"/>
        <d v="2024-11-03T05:11:51Z"/>
        <d v="2024-11-03T00:27:45Z"/>
        <d v="2024-11-03T14:09:25Z"/>
        <d v="2024-11-03T11:36:45Z"/>
        <d v="2024-11-03T11:13:19Z"/>
        <d v="2024-11-03T10:47:06Z"/>
        <d v="2024-11-03T10:20:58Z"/>
        <d v="2024-11-03T05:07:19Z"/>
        <d v="2024-11-03T00:57:06Z"/>
        <d v="2024-11-03T21:49:53Z"/>
        <d v="2024-11-03T19:42:17Z"/>
        <d v="2024-11-03T23:02:42Z"/>
        <d v="2024-11-03T20:53:40Z"/>
        <d v="2024-11-03T20:31:17Z"/>
        <d v="2024-11-03T19:02:22Z"/>
        <d v="2024-11-03T14:07:44Z"/>
        <d v="2024-11-03T13:56:34Z"/>
        <d v="2024-11-03T12:56:54Z"/>
        <d v="2024-11-03T11:52:15Z"/>
        <d v="2024-11-03T11:02:25Z"/>
        <d v="2024-11-03T10:07:09Z"/>
        <d v="2024-11-03T09:48:24Z"/>
        <d v="2024-11-03T08:30:28Z"/>
        <d v="2024-11-03T08:25:09Z"/>
        <d v="2024-11-03T07:25:06Z"/>
        <d v="2024-11-03T07:24:19Z"/>
        <d v="2024-11-03T06:21:36Z"/>
        <d v="2024-11-03T06:10:32Z"/>
        <d v="2024-11-03T06:04:27Z"/>
        <d v="2024-11-03T05:50:59Z"/>
        <d v="2024-11-03T03:47:33Z"/>
        <d v="2024-11-03T02:03:02Z"/>
        <d v="2024-11-03T00:28:31Z"/>
        <d v="2024-11-03T00:17:23Z"/>
        <d v="2024-11-03T02:11:00Z"/>
        <d v="2024-11-03T07:57:00Z"/>
        <d v="2024-11-03T08:47:00Z"/>
        <d v="2024-11-03T08:51:00Z"/>
        <d v="2024-11-03T13:01:00Z"/>
        <d v="2024-11-03T20:01:00Z"/>
        <d v="2024-11-03T20:49:00Z"/>
        <d v="2024-11-03T21:39:00Z"/>
        <d v="2024-11-03T22:16:00Z"/>
        <d v="2024-11-02T00:00:00Z"/>
        <d v="2024-11-01T00:00:00Z"/>
        <d v="2024-11-03T00:00:00Z"/>
        <d v="2024-11-04T23:33:46Z"/>
        <d v="2024-11-04T23:12:55Z"/>
        <d v="2024-11-04T23:01:46Z"/>
        <d v="2024-11-04T22:57:01Z"/>
        <d v="2024-11-04T22:46:51Z"/>
        <d v="2024-11-04T22:19:54Z"/>
        <d v="2024-11-04T22:04:56Z"/>
        <d v="2024-11-04T21:48:45Z"/>
        <d v="2024-11-04T21:23:12Z"/>
        <d v="2024-11-04T21:08:44Z"/>
        <d v="2024-11-04T20:50:29Z"/>
        <d v="2024-11-04T20:33:30Z"/>
        <d v="2024-11-04T20:11:38Z"/>
        <d v="2024-11-04T19:56:14Z"/>
        <d v="2024-11-04T19:09:59Z"/>
        <d v="2024-11-04T18:48:01Z"/>
        <d v="2024-11-04T18:22:17Z"/>
        <d v="2024-11-04T18:00:29Z"/>
        <d v="2024-11-04T17:38:25Z"/>
        <d v="2024-11-04T17:27:43Z"/>
        <d v="2024-11-04T17:15:46Z"/>
        <d v="2024-11-04T16:47:21Z"/>
        <d v="2024-11-04T16:25:26Z"/>
        <d v="2024-11-04T15:10:19Z"/>
        <d v="2024-11-04T14:54:47Z"/>
        <d v="2024-11-04T14:34:37Z"/>
        <d v="2024-11-04T14:14:38Z"/>
        <d v="2024-11-04T14:04:35Z"/>
        <d v="2024-11-04T13:52:13Z"/>
        <d v="2024-11-04T13:42:22Z"/>
        <d v="2024-11-04T13:18:01Z"/>
        <d v="2024-11-04T12:56:42Z"/>
        <d v="2024-11-04T12:50:18Z"/>
        <d v="2024-11-04T12:20:15Z"/>
        <d v="2024-11-04T12:11:39Z"/>
        <d v="2024-11-04T11:51:09Z"/>
        <d v="2024-11-04T11:42:00Z"/>
        <d v="2024-11-04T11:23:13Z"/>
        <d v="2024-11-04T11:11:23Z"/>
        <d v="2024-11-04T10:44:16Z"/>
        <d v="2024-11-04T10:31:25Z"/>
        <d v="2024-11-04T10:13:34Z"/>
        <d v="2024-11-04T09:50:48Z"/>
        <d v="2024-11-04T09:31:12Z"/>
        <d v="2024-11-04T08:59:16Z"/>
        <d v="2024-11-04T08:44:11Z"/>
        <d v="2024-11-04T08:32:43Z"/>
        <d v="2024-11-04T08:14:48Z"/>
        <d v="2024-11-04T07:10:03Z"/>
        <d v="2024-11-04T05:42:53Z"/>
        <d v="2024-11-04T04:41:52Z"/>
        <d v="2024-11-04T04:28:44Z"/>
        <d v="2024-11-04T04:12:52Z"/>
        <d v="2024-11-04T03:36:53Z"/>
        <d v="2024-11-04T02:20:38Z"/>
        <d v="2024-11-04T01:59:49Z"/>
        <d v="2024-11-04T01:43:34Z"/>
        <d v="2024-11-04T01:11:41Z"/>
        <d v="2024-11-04T00:36:59Z"/>
        <d v="2024-11-04T00:14:17Z"/>
        <d v="2024-11-04T23:28:43Z"/>
        <d v="2024-11-04T18:54:07Z"/>
        <d v="2024-11-04T18:30:02Z"/>
        <d v="2024-11-04T17:31:44Z"/>
        <d v="2024-11-04T17:09:14Z"/>
        <d v="2024-11-04T16:29:57Z"/>
        <d v="2024-11-04T16:04:14Z"/>
        <d v="2024-11-04T15:57:13Z"/>
        <d v="2024-11-04T15:39:57Z"/>
        <d v="2024-11-04T15:12:31Z"/>
        <d v="2024-11-04T14:30:58Z"/>
        <d v="2024-11-04T13:13:19Z"/>
        <d v="2024-11-04T12:57:21Z"/>
        <d v="2024-11-04T04:41:59Z"/>
        <d v="2024-11-04T02:39:53Z"/>
        <d v="2024-11-04T00:14:41Z"/>
        <d v="2024-11-04T23:56:57Z"/>
        <d v="2024-11-04T21:53:41Z"/>
        <d v="2024-11-04T15:44:04Z"/>
        <d v="2024-11-04T12:58:01Z"/>
        <d v="2024-11-04T09:59:52Z"/>
        <d v="2024-11-04T03:51:54Z"/>
        <d v="2024-11-04T00:43:53Z"/>
        <d v="2024-11-04T16:43:30Z"/>
        <d v="2024-11-04T15:39:46Z"/>
        <d v="2024-11-04T14:25:46Z"/>
        <d v="2024-11-04T12:39:28Z"/>
        <d v="2024-11-04T12:20:59Z"/>
        <d v="2024-11-04T09:29:56Z"/>
        <d v="2024-11-04T07:02:35Z"/>
        <d v="2024-11-04T01:02:27Z"/>
        <d v="2024-11-04T23:14:06Z"/>
        <d v="2024-11-04T22:28:29Z"/>
        <d v="2024-11-04T21:46:59Z"/>
        <d v="2024-11-04T20:10:03Z"/>
        <d v="2024-11-04T20:00:51Z"/>
        <d v="2024-11-04T18:47:42Z"/>
        <d v="2024-11-04T17:47:04Z"/>
        <d v="2024-11-04T13:58:57Z"/>
        <d v="2024-11-04T13:43:22Z"/>
        <d v="2024-11-04T13:17:08Z"/>
        <d v="2024-11-04T12:37:51Z"/>
        <d v="2024-11-04T12:08:42Z"/>
        <d v="2024-11-04T11:18:25Z"/>
        <d v="2024-11-04T10:55:50Z"/>
        <d v="2024-11-04T10:40:59Z"/>
        <d v="2024-11-04T09:47:59Z"/>
        <d v="2024-11-04T08:38:26Z"/>
        <d v="2024-11-04T01:27:38Z"/>
        <d v="2024-11-04T01:10:00Z"/>
        <d v="2024-11-04T13:27:00Z"/>
        <d v="2024-11-04T13:59:00Z"/>
        <d v="2024-11-04T15:50:00Z"/>
        <d v="2024-11-04T16:38:00Z"/>
        <d v="2024-11-04T16:42:00Z"/>
        <d v="2024-11-04T16:52:00Z"/>
        <d v="2024-11-04T20:13:00Z"/>
        <d v="2024-11-04T23:34:00Z"/>
        <d v="2024-11-04T00:00:00Z"/>
        <d v="2024-11-05T23:56:28Z"/>
        <d v="2024-11-05T23:24:30Z"/>
        <d v="2024-11-05T23:07:47Z"/>
        <d v="2024-11-05T22:36:41Z"/>
        <d v="2024-11-05T22:20:13Z"/>
        <d v="2024-11-05T22:04:21Z"/>
        <d v="2024-11-05T21:38:23Z"/>
        <d v="2024-11-05T20:36:01Z"/>
        <d v="2024-11-05T20:19:32Z"/>
        <d v="2024-11-05T20:11:09Z"/>
        <d v="2024-11-05T19:58:18Z"/>
        <d v="2024-11-05T19:35:42Z"/>
        <d v="2024-11-05T19:21:13Z"/>
        <d v="2024-11-05T19:01:25Z"/>
        <d v="2024-11-05T18:51:43Z"/>
        <d v="2024-11-05T18:35:49Z"/>
        <d v="2024-11-05T18:23:53Z"/>
        <d v="2024-11-05T18:04:14Z"/>
        <d v="2024-11-05T17:55:02Z"/>
        <d v="2024-11-05T17:42:24Z"/>
        <d v="2024-11-05T17:23:22Z"/>
        <d v="2024-11-05T17:11:19Z"/>
        <d v="2024-11-05T16:54:29Z"/>
        <d v="2024-11-05T16:35:54Z"/>
        <d v="2024-11-05T16:21:57Z"/>
        <d v="2024-11-05T16:08:00Z"/>
        <d v="2024-11-05T15:53:44Z"/>
        <d v="2024-11-05T15:23:48Z"/>
        <d v="2024-11-05T15:10:03Z"/>
        <d v="2024-11-05T14:56:20Z"/>
        <d v="2024-11-05T14:47:03Z"/>
        <d v="2024-11-05T13:25:16Z"/>
        <d v="2024-11-05T12:56:47Z"/>
        <d v="2024-11-05T12:33:30Z"/>
        <d v="2024-11-05T12:12:49Z"/>
        <d v="2024-11-05T11:41:45Z"/>
        <d v="2024-11-05T11:25:09Z"/>
        <d v="2024-11-05T11:16:46Z"/>
        <d v="2024-11-05T10:59:21Z"/>
        <d v="2024-11-05T10:42:33Z"/>
        <d v="2024-11-05T10:20:29Z"/>
        <d v="2024-11-05T10:05:58Z"/>
        <d v="2024-11-05T09:43:04Z"/>
        <d v="2024-11-05T09:19:28Z"/>
        <d v="2024-11-05T08:51:30Z"/>
        <d v="2024-11-05T07:51:53Z"/>
        <d v="2024-11-05T07:31:47Z"/>
        <d v="2024-11-05T06:40:53Z"/>
        <d v="2024-11-05T06:19:19Z"/>
        <d v="2024-11-05T05:43:07Z"/>
        <d v="2024-11-05T04:47:05Z"/>
        <d v="2024-11-05T04:24:30Z"/>
        <d v="2024-11-05T04:13:32Z"/>
        <d v="2024-11-05T03:43:51Z"/>
        <d v="2024-11-05T02:04:37Z"/>
        <d v="2024-11-05T01:50:25Z"/>
        <d v="2024-11-05T01:32:47Z"/>
        <d v="2024-11-05T01:01:26Z"/>
        <d v="2024-11-05T00:31:54Z"/>
        <d v="2024-11-05T00:13:36Z"/>
        <d v="2024-11-05T23:56:06Z"/>
        <d v="2024-11-05T23:42:12Z"/>
        <d v="2024-11-05T23:13:04Z"/>
        <d v="2024-11-05T20:38:57Z"/>
        <d v="2024-11-05T20:24:32Z"/>
        <d v="2024-11-05T20:06:07Z"/>
        <d v="2024-11-05T19:43:13Z"/>
        <d v="2024-11-05T19:19:51Z"/>
        <d v="2024-11-05T18:59:54Z"/>
        <d v="2024-11-05T18:04:52Z"/>
        <d v="2024-11-05T17:20:49Z"/>
        <d v="2024-11-05T16:20:27Z"/>
        <d v="2024-11-05T15:13:12Z"/>
        <d v="2024-11-05T12:45:25Z"/>
        <d v="2024-11-05T12:30:15Z"/>
        <d v="2024-11-05T11:59:57Z"/>
        <d v="2024-11-05T11:42:13Z"/>
        <d v="2024-11-05T11:18:23Z"/>
        <d v="2024-11-05T09:39:44Z"/>
        <d v="2024-11-05T08:26:33Z"/>
        <d v="2024-11-05T06:14:24Z"/>
        <d v="2024-11-05T03:04:31Z"/>
        <d v="2024-11-05T02:11:15Z"/>
        <d v="2024-11-05T01:48:41Z"/>
        <d v="2024-11-05T00:11:20Z"/>
        <d v="2024-11-05T22:01:27Z"/>
        <d v="2024-11-05T18:49:52Z"/>
        <d v="2024-11-05T17:40:51Z"/>
        <d v="2024-11-05T13:00:14Z"/>
        <d v="2024-11-05T11:31:33Z"/>
        <d v="2024-11-05T09:35:09Z"/>
        <d v="2024-11-05T08:44:17Z"/>
        <d v="2024-11-05T23:36:00Z"/>
        <d v="2024-11-05T21:47:31Z"/>
        <d v="2024-11-05T19:49:19Z"/>
        <d v="2024-11-05T18:02:53Z"/>
        <d v="2024-11-05T17:54:26Z"/>
        <d v="2024-11-05T17:39:17Z"/>
        <d v="2024-11-05T16:01:35Z"/>
        <d v="2024-11-05T15:44:01Z"/>
        <d v="2024-11-05T21:22:04Z"/>
        <d v="2024-11-05T19:02:10Z"/>
        <d v="2024-11-05T18:23:16Z"/>
        <d v="2024-11-05T15:41:20Z"/>
        <d v="2024-11-05T14:55:18Z"/>
        <d v="2024-11-05T14:34:28Z"/>
        <d v="2024-11-05T14:12:38Z"/>
        <d v="2024-11-05T14:10:56Z"/>
        <d v="2024-11-05T13:12:49Z"/>
        <d v="2024-11-05T12:41:34Z"/>
        <d v="2024-11-05T12:18:19Z"/>
        <d v="2024-11-05T11:56:44Z"/>
        <d v="2024-11-05T11:30:33Z"/>
        <d v="2024-11-05T11:25:12Z"/>
        <d v="2024-11-05T08:45:45Z"/>
        <d v="2024-11-05T02:52:42Z"/>
        <d v="2024-11-05T01:04:57Z"/>
        <d v="2024-11-05T01:03:39Z"/>
        <d v="2024-11-05T00:40:41Z"/>
        <d v="2024-11-05T00:30:36Z"/>
        <d v="2024-11-05T00:19:16Z"/>
        <d v="2024-11-05T00:00:00Z"/>
        <d v="2024-11-06T23:52:04Z"/>
        <d v="2024-11-06T23:28:12Z"/>
        <d v="2024-11-06T22:57:26Z"/>
        <d v="2024-11-06T22:26:32Z"/>
        <d v="2024-11-06T22:12:49Z"/>
        <d v="2024-11-06T21:52:48Z"/>
        <d v="2024-11-06T21:22:00Z"/>
        <d v="2024-11-06T21:11:37Z"/>
        <d v="2024-11-06T20:59:14Z"/>
        <d v="2024-11-06T20:41:47Z"/>
        <d v="2024-11-06T20:28:35Z"/>
        <d v="2024-11-06T20:15:28Z"/>
        <d v="2024-11-06T19:55:12Z"/>
        <d v="2024-11-06T19:34:57Z"/>
        <d v="2024-11-06T19:15:41Z"/>
        <d v="2024-11-06T18:59:26Z"/>
        <d v="2024-11-06T18:49:25Z"/>
        <d v="2024-11-06T18:39:51Z"/>
        <d v="2024-11-06T18:25:57Z"/>
        <d v="2024-11-06T18:08:03Z"/>
        <d v="2024-11-06T17:39:38Z"/>
        <d v="2024-11-06T17:10:00Z"/>
        <d v="2024-11-06T16:57:58Z"/>
        <d v="2024-11-06T16:47:27Z"/>
        <d v="2024-11-06T16:33:22Z"/>
        <d v="2024-11-06T16:18:04Z"/>
        <d v="2024-11-06T15:57:58Z"/>
        <d v="2024-11-06T15:45:11Z"/>
        <d v="2024-11-06T15:26:30Z"/>
        <d v="2024-11-06T15:13:21Z"/>
        <d v="2024-11-06T14:42:42Z"/>
        <d v="2024-11-06T14:14:33Z"/>
        <d v="2024-11-06T13:58:44Z"/>
        <d v="2024-11-06T13:38:59Z"/>
        <d v="2024-11-06T13:17:06Z"/>
        <d v="2024-11-06T13:00:03Z"/>
        <d v="2024-11-06T12:51:31Z"/>
        <d v="2024-11-06T10:56:12Z"/>
        <d v="2024-11-06T10:38:27Z"/>
        <d v="2024-11-06T10:19:19Z"/>
        <d v="2024-11-06T09:54:22Z"/>
        <d v="2024-11-06T09:39:26Z"/>
        <d v="2024-11-06T09:21:49Z"/>
        <d v="2024-11-06T08:06:52Z"/>
        <d v="2024-11-06T07:47:46Z"/>
        <d v="2024-11-06T07:19:05Z"/>
        <d v="2024-11-06T07:03:19Z"/>
        <d v="2024-11-06T06:40:25Z"/>
        <d v="2024-11-06T06:15:36Z"/>
        <d v="2024-11-06T05:47:10Z"/>
        <d v="2024-11-06T05:28:29Z"/>
        <d v="2024-11-06T05:15:13Z"/>
        <d v="2024-11-06T03:41:29Z"/>
        <d v="2024-11-06T03:03:01Z"/>
        <d v="2024-11-06T02:35:40Z"/>
        <d v="2024-11-06T01:59:04Z"/>
        <d v="2024-11-06T01:23:14Z"/>
        <d v="2024-11-06T01:02:33Z"/>
        <d v="2024-11-06T00:40:42Z"/>
        <d v="2024-11-06T00:19:56Z"/>
        <d v="2024-11-06T00:04:49Z"/>
        <d v="2024-11-06T23:54:17Z"/>
        <d v="2024-11-06T18:33:07Z"/>
        <d v="2024-11-06T18:13:00Z"/>
        <d v="2024-11-06T17:56:58Z"/>
        <d v="2024-11-06T17:38:56Z"/>
        <d v="2024-11-06T17:24:01Z"/>
        <d v="2024-11-06T16:49:07Z"/>
        <d v="2024-11-06T16:12:19Z"/>
        <d v="2024-11-06T15:38:11Z"/>
        <d v="2024-11-06T15:02:00Z"/>
        <d v="2024-11-06T13:30:25Z"/>
        <d v="2024-11-06T11:57:04Z"/>
        <d v="2024-11-06T08:47:43Z"/>
        <d v="2024-11-06T06:55:15Z"/>
        <d v="2024-11-06T23:29:55Z"/>
        <d v="2024-11-06T18:13:12Z"/>
        <d v="2024-11-06T14:24:25Z"/>
        <d v="2024-11-06T14:05:44Z"/>
        <d v="2024-11-06T14:04:49Z"/>
        <d v="2024-11-06T13:49:11Z"/>
        <d v="2024-11-06T13:16:07Z"/>
        <d v="2024-11-06T10:37:23Z"/>
        <d v="2024-11-06T22:36:36Z"/>
        <d v="2024-11-06T20:59:43Z"/>
        <d v="2024-11-06T18:08:55Z"/>
        <d v="2024-11-06T15:16:58Z"/>
        <d v="2024-11-06T14:45:42Z"/>
        <d v="2024-11-06T12:37:40Z"/>
        <d v="2024-11-06T12:30:51Z"/>
        <d v="2024-11-06T12:02:19Z"/>
        <d v="2024-11-06T07:26:55Z"/>
        <d v="2024-11-06T02:37:03Z"/>
        <d v="2024-11-06T18:34:58Z"/>
        <d v="2024-11-06T17:56:51Z"/>
        <d v="2024-11-06T16:44:36Z"/>
        <d v="2024-11-06T14:06:27Z"/>
        <d v="2024-11-06T12:55:43Z"/>
        <d v="2024-11-06T12:37:11Z"/>
        <d v="2024-11-06T12:28:03Z"/>
        <d v="2024-11-06T12:16:07Z"/>
        <d v="2024-11-06T11:53:48Z"/>
        <d v="2024-11-06T11:41:15Z"/>
        <d v="2024-11-06T11:40:59Z"/>
        <d v="2024-11-06T08:22:03Z"/>
        <d v="2024-11-06T07:49:40Z"/>
        <d v="2024-11-06T07:37:53Z"/>
        <d v="2024-11-06T07:07:34Z"/>
        <d v="2024-11-06T06:29:53Z"/>
        <d v="2024-11-06T03:22:27Z"/>
        <d v="2024-11-06T02:54:41Z"/>
        <d v="2024-11-06T02:53:33Z"/>
        <d v="2024-11-06T02:26:32Z"/>
        <d v="2024-11-06T02:07:35Z"/>
        <d v="2024-11-06T01:30:42Z"/>
        <d v="2024-11-06T00:40:59Z"/>
        <d v="2024-11-06T00:26:58Z"/>
        <d v="2024-11-06T02:00:00Z"/>
        <d v="2024-11-06T03:27:00Z"/>
        <d v="2024-11-06T10:16:00Z"/>
        <d v="2024-11-06T00:00:00Z"/>
        <d v="2024-11-06T11:51:00Z"/>
        <d v="2024-11-06T12:31:00Z"/>
        <d v="2024-11-06T14:35:00Z"/>
        <d v="2024-11-06T14:49:00Z"/>
        <d v="2024-11-06T15:19:00Z"/>
        <d v="2024-11-06T15:40:00Z"/>
        <d v="2024-11-06T18:22:00Z"/>
        <d v="2024-11-06T19:24:00Z"/>
        <d v="2024-11-06T20:35:00Z"/>
        <d v="2024-11-06T23:08:00Z"/>
        <d v="2024-11-07T23:57:18Z"/>
        <d v="2024-11-07T23:44:51Z"/>
        <d v="2024-11-07T23:32:29Z"/>
        <d v="2024-11-07T23:08:50Z"/>
        <d v="2024-11-07T22:36:11Z"/>
        <d v="2024-11-07T22:21:31Z"/>
        <d v="2024-11-07T21:58:38Z"/>
        <d v="2024-11-07T21:46:51Z"/>
        <d v="2024-11-07T21:25:46Z"/>
        <d v="2024-11-07T21:08:22Z"/>
        <d v="2024-11-07T20:50:31Z"/>
        <d v="2024-11-07T20:32:58Z"/>
        <d v="2024-11-07T20:11:57Z"/>
        <d v="2024-11-07T19:57:02Z"/>
        <d v="2024-11-07T19:33:41Z"/>
        <d v="2024-11-07T19:23:04Z"/>
        <d v="2024-11-07T19:11:47Z"/>
        <d v="2024-11-07T19:09:02Z"/>
        <d v="2024-11-07T18:49:52Z"/>
        <d v="2024-11-07T18:34:54Z"/>
        <d v="2024-11-07T18:23:43Z"/>
        <d v="2024-11-07T18:09:31Z"/>
        <d v="2024-11-07T17:54:54Z"/>
        <d v="2024-11-07T17:43:05Z"/>
        <d v="2024-11-07T17:26:16Z"/>
        <d v="2024-11-07T17:16:28Z"/>
        <d v="2024-11-07T16:52:32Z"/>
        <d v="2024-11-07T16:30:22Z"/>
        <d v="2024-11-07T16:07:18Z"/>
        <d v="2024-11-07T15:10:40Z"/>
        <d v="2024-11-07T14:57:41Z"/>
        <d v="2024-11-07T14:45:08Z"/>
        <d v="2024-11-07T14:11:58Z"/>
        <d v="2024-11-07T13:55:34Z"/>
        <d v="2024-11-07T13:37:10Z"/>
        <d v="2024-11-07T13:19:12Z"/>
        <d v="2024-11-07T13:01:48Z"/>
        <d v="2024-11-07T12:47:05Z"/>
        <d v="2024-11-07T12:31:11Z"/>
        <d v="2024-11-07T12:13:33Z"/>
        <d v="2024-11-07T12:00:40Z"/>
        <d v="2024-11-07T10:52:37Z"/>
        <d v="2024-11-07T10:32:59Z"/>
        <d v="2024-11-07T10:13:26Z"/>
        <d v="2024-11-07T09:00:33Z"/>
        <d v="2024-11-07T08:04:13Z"/>
        <d v="2024-11-07T07:45:08Z"/>
        <d v="2024-11-07T06:06:29Z"/>
        <d v="2024-11-07T05:40:43Z"/>
        <d v="2024-11-07T02:34:24Z"/>
        <d v="2024-11-07T02:19:10Z"/>
        <d v="2024-11-07T01:57:05Z"/>
        <d v="2024-11-07T01:45:26Z"/>
        <d v="2024-11-07T01:22:43Z"/>
        <d v="2024-11-07T01:04:01Z"/>
        <d v="2024-11-07T00:41:28Z"/>
        <d v="2024-11-07T00:21:45Z"/>
        <d v="2024-11-07T19:11:00Z"/>
        <d v="2024-11-07T17:52:34Z"/>
        <d v="2024-11-07T16:00:53Z"/>
        <d v="2024-11-07T14:51:46Z"/>
        <d v="2024-11-07T14:34:48Z"/>
        <d v="2024-11-07T14:09:34Z"/>
        <d v="2024-11-07T13:53:21Z"/>
        <d v="2024-11-07T13:37:18Z"/>
        <d v="2024-11-07T12:05:32Z"/>
        <d v="2024-11-07T11:14:19Z"/>
        <d v="2024-11-07T10:52:20Z"/>
        <d v="2024-11-07T10:39:18Z"/>
        <d v="2024-11-07T09:03:06Z"/>
        <d v="2024-11-07T07:25:17Z"/>
        <d v="2024-11-07T03:24:57Z"/>
        <d v="2024-11-07T03:04:22Z"/>
        <d v="2024-11-07T01:57:47Z"/>
        <d v="2024-11-07T20:02:55Z"/>
        <d v="2024-11-07T19:31:45Z"/>
        <d v="2024-11-07T18:30:41Z"/>
        <d v="2024-11-07T17:44:02Z"/>
        <d v="2024-11-07T14:14:55Z"/>
        <d v="2024-11-07T14:03:26Z"/>
        <d v="2024-11-07T13:44:18Z"/>
        <d v="2024-11-07T13:08:17Z"/>
        <d v="2024-11-07T11:39:50Z"/>
        <d v="2024-11-07T11:12:50Z"/>
        <d v="2024-11-07T09:11:12Z"/>
        <d v="2024-11-07T05:08:42Z"/>
        <d v="2024-11-07T04:38:51Z"/>
        <d v="2024-11-07T04:15:20Z"/>
        <d v="2024-11-07T01:18:10Z"/>
        <d v="2024-11-07T00:47:48Z"/>
        <d v="2024-11-07T18:05:34Z"/>
        <d v="2024-11-07T15:22:07Z"/>
        <d v="2024-11-07T12:30:36Z"/>
        <d v="2024-11-07T04:41:03Z"/>
        <d v="2024-11-07T03:48:55Z"/>
        <d v="2024-11-07T20:54:22Z"/>
        <d v="2024-11-07T19:26:09Z"/>
        <d v="2024-11-07T18:44:02Z"/>
        <d v="2024-11-07T16:38:38Z"/>
        <d v="2024-11-07T16:03:18Z"/>
        <d v="2024-11-07T15:50:53Z"/>
        <d v="2024-11-07T13:07:34Z"/>
        <d v="2024-11-07T11:41:12Z"/>
        <d v="2024-11-07T10:37:03Z"/>
        <d v="2024-11-07T10:20:11Z"/>
        <d v="2024-11-07T07:29:22Z"/>
        <d v="2024-11-07T07:11:08Z"/>
        <d v="2024-11-07T06:44:18Z"/>
        <d v="2024-11-07T03:41:04Z"/>
        <d v="2024-11-07T03:15:33Z"/>
        <d v="2024-11-07T02:16:33Z"/>
        <d v="2024-11-07T01:59:27Z"/>
        <d v="2024-11-07T01:00:33Z"/>
        <d v="2024-11-07T00:00:00Z"/>
        <d v="2024-11-08T23:43:09Z"/>
        <d v="2024-11-08T23:14:14Z"/>
        <d v="2024-11-08T23:02:00Z"/>
        <d v="2024-11-08T22:50:26Z"/>
        <d v="2024-11-08T21:59:51Z"/>
        <d v="2024-11-08T21:47:24Z"/>
        <d v="2024-11-08T20:23:13Z"/>
        <d v="2024-11-08T20:07:12Z"/>
        <d v="2024-11-08T19:47:34Z"/>
        <d v="2024-11-08T19:33:46Z"/>
        <d v="2024-11-08T19:23:46Z"/>
        <d v="2024-11-08T19:04:41Z"/>
        <d v="2024-11-08T18:57:36Z"/>
        <d v="2024-11-08T17:45:17Z"/>
        <d v="2024-11-08T17:31:03Z"/>
        <d v="2024-11-08T17:18:23Z"/>
        <d v="2024-11-08T17:04:31Z"/>
        <d v="2024-11-08T16:52:51Z"/>
        <d v="2024-11-08T16:35:55Z"/>
        <d v="2024-11-08T15:06:43Z"/>
        <d v="2024-11-08T14:01:30Z"/>
        <d v="2024-11-08T13:34:49Z"/>
        <d v="2024-11-08T13:16:48Z"/>
        <d v="2024-11-08T12:58:30Z"/>
        <d v="2024-11-08T11:58:58Z"/>
        <d v="2024-11-08T11:28:45Z"/>
        <d v="2024-11-08T11:01:24Z"/>
        <d v="2024-11-08T10:30:56Z"/>
        <d v="2024-11-08T10:03:11Z"/>
        <d v="2024-11-08T08:10:50Z"/>
        <d v="2024-11-08T07:52:43Z"/>
        <d v="2024-11-08T07:28:27Z"/>
        <d v="2024-11-08T06:59:49Z"/>
        <d v="2024-11-08T06:39:06Z"/>
        <d v="2024-11-08T06:27:19Z"/>
        <d v="2024-11-08T06:22:37Z"/>
        <d v="2024-11-08T06:12:26Z"/>
        <d v="2024-11-08T05:30:13Z"/>
        <d v="2024-11-08T04:54:21Z"/>
        <d v="2024-11-08T03:53:22Z"/>
        <d v="2024-11-08T03:00:57Z"/>
        <d v="2024-11-08T02:38:40Z"/>
        <d v="2024-11-08T01:50:08Z"/>
        <d v="2024-11-08T01:10:37Z"/>
        <d v="2024-11-08T00:48:09Z"/>
        <d v="2024-11-08T00:28:15Z"/>
        <d v="2024-11-08T00:10:31Z"/>
        <d v="2024-11-08T22:36:37Z"/>
        <d v="2024-11-08T21:26:54Z"/>
        <d v="2024-11-08T20:59:08Z"/>
        <d v="2024-11-08T19:56:02Z"/>
        <d v="2024-11-08T19:42:46Z"/>
        <d v="2024-11-08T18:58:17Z"/>
        <d v="2024-11-08T17:28:47Z"/>
        <d v="2024-11-08T15:03:03Z"/>
        <d v="2024-11-08T14:05:57Z"/>
        <d v="2024-11-08T11:09:51Z"/>
        <d v="2024-11-08T10:44:16Z"/>
        <d v="2024-11-08T10:21:52Z"/>
        <d v="2024-11-08T09:22:02Z"/>
        <d v="2024-11-08T23:31:26Z"/>
        <d v="2024-11-08T23:28:40Z"/>
        <d v="2024-11-08T04:44:54Z"/>
        <d v="2024-11-08T01:33:14Z"/>
        <d v="2024-11-08T20:01:04Z"/>
        <d v="2024-11-08T19:18:15Z"/>
        <d v="2024-11-08T19:04:13Z"/>
        <d v="2024-11-08T18:29:50Z"/>
        <d v="2024-11-08T17:40:04Z"/>
        <d v="2024-11-08T15:36:17Z"/>
        <d v="2024-11-08T08:59:40Z"/>
        <d v="2024-11-08T00:22:06Z"/>
        <d v="2024-11-08T23:38:17Z"/>
        <d v="2024-11-08T22:34:34Z"/>
        <d v="2024-11-08T20:14:45Z"/>
        <d v="2024-11-08T20:14:05Z"/>
        <d v="2024-11-08T19:32:30Z"/>
        <d v="2024-11-08T19:08:27Z"/>
        <d v="2024-11-08T18:05:35Z"/>
        <d v="2024-11-08T14:38:38Z"/>
        <d v="2024-11-08T14:12:20Z"/>
        <d v="2024-11-08T12:59:37Z"/>
        <d v="2024-11-08T12:15:32Z"/>
        <d v="2024-11-08T11:52:04Z"/>
        <d v="2024-11-08T11:26:21Z"/>
        <d v="2024-11-08T10:35:25Z"/>
        <d v="2024-11-08T10:11:05Z"/>
        <d v="2024-11-08T09:56:13Z"/>
        <d v="2024-11-08T09:35:54Z"/>
        <d v="2024-11-08T09:18:26Z"/>
        <d v="2024-11-08T08:17:42Z"/>
        <d v="2024-11-08T06:32:51Z"/>
        <d v="2024-11-08T05:41:42Z"/>
        <d v="2024-11-08T05:25:25Z"/>
        <d v="2024-11-08T03:47:57Z"/>
        <d v="2024-11-08T01:09:05Z"/>
        <d v="2024-11-08T00:52:00Z"/>
        <d v="2024-11-08T05:30:00Z"/>
        <d v="2024-11-08T06:14:00Z"/>
        <d v="2024-11-08T09:59:00Z"/>
        <d v="2024-11-08T10:43:00Z"/>
        <d v="2024-11-08T12:15:00Z"/>
        <d v="2024-11-08T14:59:00Z"/>
        <d v="2024-11-08T15:10:00Z"/>
        <d v="2024-11-08T17:32:00Z"/>
        <d v="2024-11-08T17:39:00Z"/>
        <d v="2024-11-08T20:06:00Z"/>
        <d v="2024-11-08T20:07:00Z"/>
        <d v="2024-11-08T20:47:00Z"/>
        <d v="2024-11-08T21:02:00Z"/>
        <d v="2024-11-08T00:00:00Z"/>
        <d v="2024-11-09T23:47:24Z"/>
        <d v="2024-11-09T22:26:32Z"/>
        <d v="2024-11-09T22:09:14Z"/>
        <d v="2024-11-09T21:04:20Z"/>
        <d v="2024-11-09T20:49:03Z"/>
        <d v="2024-11-09T19:49:56Z"/>
        <d v="2024-11-09T19:30:09Z"/>
        <d v="2024-11-09T19:08:24Z"/>
        <d v="2024-11-09T18:48:18Z"/>
        <d v="2024-11-09T18:18:32Z"/>
        <d v="2024-11-09T17:52:25Z"/>
        <d v="2024-11-09T17:21:58Z"/>
        <d v="2024-11-09T16:45:28Z"/>
        <d v="2024-11-09T16:25:48Z"/>
        <d v="2024-11-09T16:11:27Z"/>
        <d v="2024-11-09T15:41:46Z"/>
        <d v="2024-11-09T15:31:11Z"/>
        <d v="2024-11-09T15:19:14Z"/>
        <d v="2024-11-09T14:55:54Z"/>
        <d v="2024-11-09T14:45:04Z"/>
        <d v="2024-11-09T14:01:42Z"/>
        <d v="2024-11-09T13:37:36Z"/>
        <d v="2024-11-09T13:26:13Z"/>
        <d v="2024-11-09T13:12:44Z"/>
        <d v="2024-11-09T12:53:08Z"/>
        <d v="2024-11-09T12:34:58Z"/>
        <d v="2024-11-09T12:09:49Z"/>
        <d v="2024-11-09T11:39:54Z"/>
        <d v="2024-11-09T10:33:32Z"/>
        <d v="2024-11-09T10:16:05Z"/>
        <d v="2024-11-09T09:59:30Z"/>
        <d v="2024-11-09T09:26:03Z"/>
        <d v="2024-11-09T08:59:09Z"/>
        <d v="2024-11-09T08:34:36Z"/>
        <d v="2024-11-09T08:11:18Z"/>
        <d v="2024-11-09T07:51:12Z"/>
        <d v="2024-11-09T07:32:19Z"/>
        <d v="2024-11-09T06:24:27Z"/>
        <d v="2024-11-09T06:09:06Z"/>
        <d v="2024-11-09T05:47:42Z"/>
        <d v="2024-11-09T05:30:44Z"/>
        <d v="2024-11-09T05:09:54Z"/>
        <d v="2024-11-09T04:29:38Z"/>
        <d v="2024-11-09T04:00:38Z"/>
        <d v="2024-11-09T03:06:29Z"/>
        <d v="2024-11-09T02:45:06Z"/>
        <d v="2024-11-09T02:33:30Z"/>
        <d v="2024-11-09T02:22:19Z"/>
        <d v="2024-11-09T02:07:59Z"/>
        <d v="2024-11-09T01:40:23Z"/>
        <d v="2024-11-09T01:10:22Z"/>
        <d v="2024-11-09T00:51:04Z"/>
        <d v="2024-11-09T00:26:04Z"/>
        <d v="2024-11-09T00:03:14Z"/>
        <d v="2024-11-09T23:53:44Z"/>
        <d v="2024-11-09T22:43:41Z"/>
        <d v="2024-11-09T19:30:58Z"/>
        <d v="2024-11-09T15:49:44Z"/>
        <d v="2024-11-09T15:20:58Z"/>
        <d v="2024-11-09T12:06:11Z"/>
        <d v="2024-11-09T11:41:48Z"/>
        <d v="2024-11-09T11:20:23Z"/>
        <d v="2024-11-09T10:51:50Z"/>
        <d v="2024-11-09T10:26:31Z"/>
        <d v="2024-11-09T10:00:26Z"/>
        <d v="2024-11-09T09:45:21Z"/>
        <d v="2024-11-09T08:49:55Z"/>
        <d v="2024-11-09T08:16:30Z"/>
        <d v="2024-11-09T07:57:13Z"/>
        <d v="2024-11-09T05:47:33Z"/>
        <d v="2024-11-09T00:49:22Z"/>
        <d v="2024-11-09T22:47:06Z"/>
        <d v="2024-11-09T21:58:46Z"/>
        <d v="2024-11-09T20:01:18Z"/>
        <d v="2024-11-09T19:32:36Z"/>
        <d v="2024-11-09T15:20:43Z"/>
        <d v="2024-11-09T15:20:08Z"/>
        <d v="2024-11-09T13:21:04Z"/>
        <d v="2024-11-09T10:33:35Z"/>
        <d v="2024-11-09T09:33:58Z"/>
        <d v="2024-11-09T09:10:05Z"/>
        <d v="2024-11-09T22:05:53Z"/>
        <d v="2024-11-09T18:57:53Z"/>
        <d v="2024-11-09T18:26:57Z"/>
        <d v="2024-11-09T17:45:33Z"/>
        <d v="2024-11-09T14:23:30Z"/>
        <d v="2024-11-09T11:42:21Z"/>
        <d v="2024-11-09T23:13:33Z"/>
        <d v="2024-11-09T22:23:12Z"/>
        <d v="2024-11-09T20:23:41Z"/>
        <d v="2024-11-09T16:15:21Z"/>
        <d v="2024-11-09T13:42:11Z"/>
        <d v="2024-11-09T13:29:24Z"/>
        <d v="2024-11-09T13:05:01Z"/>
        <d v="2024-11-09T13:02:40Z"/>
        <d v="2024-11-09T12:30:43Z"/>
        <d v="2024-11-09T12:20:15Z"/>
        <d v="2024-11-09T12:05:25Z"/>
        <d v="2024-11-09T11:10:50Z"/>
        <d v="2024-11-09T10:28:31Z"/>
        <d v="2024-11-09T10:18:21Z"/>
        <d v="2024-11-09T10:11:24Z"/>
        <d v="2024-11-09T09:16:37Z"/>
        <d v="2024-11-09T09:00:39Z"/>
        <d v="2024-11-09T08:18:24Z"/>
        <d v="2024-11-09T07:47:07Z"/>
        <d v="2024-11-09T04:46:08Z"/>
        <d v="2024-11-09T00:25:56Z"/>
        <d v="2024-11-09T01:18:00Z"/>
        <d v="2024-11-09T05:18:00Z"/>
        <d v="2024-11-09T07:04:00Z"/>
        <d v="2024-11-09T07:07:00Z"/>
        <d v="2024-11-09T00:00:00Z"/>
        <d v="2024-11-09T11:49:00Z"/>
        <d v="2024-11-09T12:43:00Z"/>
        <d v="2024-11-09T13:22:00Z"/>
        <d v="2024-11-09T15:19:00Z"/>
        <d v="2024-11-09T17:02:00Z"/>
        <d v="2024-11-09T21:13:00Z"/>
        <d v="2024-11-10T22:31:13Z"/>
        <d v="2024-11-10T22:09:32Z"/>
        <d v="2024-11-10T21:51:08Z"/>
        <d v="2024-11-10T21:35:30Z"/>
        <d v="2024-11-10T21:07:42Z"/>
        <d v="2024-11-10T20:06:06Z"/>
        <d v="2024-11-10T19:21:16Z"/>
        <d v="2024-11-10T19:04:32Z"/>
        <d v="2024-11-10T18:39:13Z"/>
        <d v="2024-11-10T18:24:00Z"/>
        <d v="2024-11-10T17:59:40Z"/>
        <d v="2024-11-10T17:48:23Z"/>
        <d v="2024-11-10T17:18:27Z"/>
        <d v="2024-11-10T17:06:06Z"/>
        <d v="2024-11-10T16:47:23Z"/>
        <d v="2024-11-10T16:16:02Z"/>
        <d v="2024-11-10T16:06:10Z"/>
        <d v="2024-11-10T15:55:29Z"/>
        <d v="2024-11-10T15:38:31Z"/>
        <d v="2024-11-10T15:27:28Z"/>
        <d v="2024-11-10T15:10:12Z"/>
        <d v="2024-11-10T14:52:08Z"/>
        <d v="2024-11-10T14:39:23Z"/>
        <d v="2024-11-10T14:25:02Z"/>
        <d v="2024-11-10T14:14:24Z"/>
        <d v="2024-11-10T14:03:22Z"/>
        <d v="2024-11-10T13:38:14Z"/>
        <d v="2024-11-10T12:39:55Z"/>
        <d v="2024-11-10T12:18:49Z"/>
        <d v="2024-11-10T11:08:09Z"/>
        <d v="2024-11-10T10:37:00Z"/>
        <d v="2024-11-10T10:22:28Z"/>
        <d v="2024-11-10T10:00:06Z"/>
        <d v="2024-11-10T09:39:12Z"/>
        <d v="2024-11-10T09:12:58Z"/>
        <d v="2024-11-10T07:56:08Z"/>
        <d v="2024-11-10T06:05:18Z"/>
        <d v="2024-11-10T05:27:56Z"/>
        <d v="2024-11-10T04:25:49Z"/>
        <d v="2024-11-10T04:05:30Z"/>
        <d v="2024-11-10T03:33:39Z"/>
        <d v="2024-11-10T03:12:32Z"/>
        <d v="2024-11-10T02:56:00Z"/>
        <d v="2024-11-10T02:41:30Z"/>
        <d v="2024-11-10T02:02:07Z"/>
        <d v="2024-11-10T00:49:33Z"/>
        <d v="2024-11-10T00:11:36Z"/>
        <d v="2024-11-10T23:49:46Z"/>
        <d v="2024-11-10T23:33:24Z"/>
        <d v="2024-11-10T15:14:21Z"/>
        <d v="2024-11-10T14:54:20Z"/>
        <d v="2024-11-10T09:03:13Z"/>
        <d v="2024-11-10T04:17:35Z"/>
        <d v="2024-11-10T00:23:17Z"/>
        <d v="2024-11-10T20:44:24Z"/>
        <d v="2024-11-10T20:36:38Z"/>
        <d v="2024-11-10T18:31:18Z"/>
        <d v="2024-11-10T12:48:57Z"/>
        <d v="2024-11-10T10:28:04Z"/>
        <d v="2024-11-10T09:22:40Z"/>
        <d v="2024-11-10T08:31:07Z"/>
        <d v="2024-11-10T03:21:46Z"/>
        <d v="2024-11-10T00:27:09Z"/>
        <d v="2024-11-10T19:32:21Z"/>
        <d v="2024-11-10T15:31:04Z"/>
        <d v="2024-11-10T23:38:40Z"/>
        <d v="2024-11-10T22:34:29Z"/>
        <d v="2024-11-10T22:18:13Z"/>
        <d v="2024-11-10T21:25:55Z"/>
        <d v="2024-11-10T19:44:25Z"/>
        <d v="2024-11-10T19:27:58Z"/>
        <d v="2024-11-10T17:13:50Z"/>
        <d v="2024-11-10T15:13:59Z"/>
        <d v="2024-11-10T15:05:29Z"/>
        <d v="2024-11-10T14:19:56Z"/>
        <d v="2024-11-10T13:56:10Z"/>
        <d v="2024-11-10T13:45:50Z"/>
        <d v="2024-11-10T12:24:26Z"/>
        <d v="2024-11-10T12:12:12Z"/>
        <d v="2024-11-10T11:58:30Z"/>
        <d v="2024-11-10T10:58:14Z"/>
        <d v="2024-11-10T10:18:40Z"/>
        <d v="2024-11-10T10:10:17Z"/>
        <d v="2024-11-10T09:23:24Z"/>
        <d v="2024-11-10T09:14:54Z"/>
        <d v="2024-11-10T07:36:55Z"/>
        <d v="2024-11-10T07:20:19Z"/>
        <d v="2024-11-10T05:57:29Z"/>
        <d v="2024-11-10T04:47:50Z"/>
        <d v="2024-11-10T03:07:38Z"/>
        <d v="2024-11-10T00:27:19Z"/>
        <d v="2024-11-10T05:23:00Z"/>
        <d v="2024-11-10T11:35:00Z"/>
        <d v="2024-11-10T13:52:00Z"/>
        <d v="2024-11-10T20:52:00Z"/>
        <d v="2024-11-10T22:44:00Z"/>
        <d v="2024-11-10T00:00:00Z"/>
        <d v="2024-11-11T23:50:18Z"/>
        <d v="2024-11-11T23:34:13Z"/>
        <d v="2024-11-11T22:31:33Z"/>
        <d v="2024-11-11T21:43:09Z"/>
        <d v="2024-11-11T21:28:13Z"/>
        <d v="2024-11-11T20:34:25Z"/>
        <d v="2024-11-11T19:56:46Z"/>
        <d v="2024-11-11T19:45:10Z"/>
        <d v="2024-11-11T19:29:35Z"/>
        <d v="2024-11-11T19:09:21Z"/>
        <d v="2024-11-11T18:49:34Z"/>
        <d v="2024-11-11T18:37:45Z"/>
        <d v="2024-11-11T18:21:00Z"/>
        <d v="2024-11-11T18:07:03Z"/>
        <d v="2024-11-11T17:45:20Z"/>
        <d v="2024-11-11T17:28:55Z"/>
        <d v="2024-11-11T16:56:36Z"/>
        <d v="2024-11-11T16:36:34Z"/>
        <d v="2024-11-11T16:23:34Z"/>
        <d v="2024-11-11T16:02:41Z"/>
        <d v="2024-11-11T15:52:24Z"/>
        <d v="2024-11-11T14:56:55Z"/>
        <d v="2024-11-11T14:41:18Z"/>
        <d v="2024-11-11T14:14:34Z"/>
        <d v="2024-11-11T13:02:21Z"/>
        <d v="2024-11-11T12:47:07Z"/>
        <d v="2024-11-11T12:07:34Z"/>
        <d v="2024-11-11T11:30:17Z"/>
        <d v="2024-11-11T11:20:30Z"/>
        <d v="2024-11-11T11:04:31Z"/>
        <d v="2024-11-11T10:50:41Z"/>
        <d v="2024-11-11T10:29:43Z"/>
        <d v="2024-11-11T09:57:41Z"/>
        <d v="2024-11-11T09:39:16Z"/>
        <d v="2024-11-11T08:52:31Z"/>
        <d v="2024-11-11T08:34:51Z"/>
        <d v="2024-11-11T08:02:53Z"/>
        <d v="2024-11-11T07:48:43Z"/>
        <d v="2024-11-11T05:59:48Z"/>
        <d v="2024-11-11T04:08:11Z"/>
        <d v="2024-11-11T03:38:30Z"/>
        <d v="2024-11-11T03:17:18Z"/>
        <d v="2024-11-11T00:33:45Z"/>
        <d v="2024-11-11T18:54:43Z"/>
        <d v="2024-11-11T18:40:07Z"/>
        <d v="2024-11-11T16:57:24Z"/>
        <d v="2024-11-11T16:33:54Z"/>
        <d v="2024-11-11T14:13:16Z"/>
        <d v="2024-11-11T13:43:00Z"/>
        <d v="2024-11-11T13:23:44Z"/>
        <d v="2024-11-11T11:15:06Z"/>
        <d v="2024-11-11T10:55:25Z"/>
        <d v="2024-11-11T06:23:41Z"/>
        <d v="2024-11-11T00:06:33Z"/>
        <d v="2024-11-11T22:05:31Z"/>
        <d v="2024-11-11T20:30:48Z"/>
        <d v="2024-11-11T18:59:38Z"/>
        <d v="2024-11-11T18:46:17Z"/>
        <d v="2024-11-11T17:16:54Z"/>
        <d v="2024-11-11T16:33:10Z"/>
        <d v="2024-11-11T15:38:52Z"/>
        <d v="2024-11-11T15:24:37Z"/>
        <d v="2024-11-11T15:14:11Z"/>
        <d v="2024-11-11T11:56:22Z"/>
        <d v="2024-11-11T09:19:55Z"/>
        <d v="2024-11-11T02:37:33Z"/>
        <d v="2024-11-11T22:30:08Z"/>
        <d v="2024-11-11T22:06:40Z"/>
        <d v="2024-11-11T18:56:10Z"/>
        <d v="2024-11-11T18:01:13Z"/>
        <d v="2024-11-11T12:48:52Z"/>
        <d v="2024-11-11T10:53:21Z"/>
        <d v="2024-11-11T23:38:08Z"/>
        <d v="2024-11-11T23:24:45Z"/>
        <d v="2024-11-11T21:04:48Z"/>
        <d v="2024-11-11T20:24:58Z"/>
        <d v="2024-11-11T19:43:24Z"/>
        <d v="2024-11-11T19:03:35Z"/>
        <d v="2024-11-11T18:24:28Z"/>
        <d v="2024-11-11T17:51:44Z"/>
        <d v="2024-11-11T17:10:29Z"/>
        <d v="2024-11-11T16:35:26Z"/>
        <d v="2024-11-11T16:04:41Z"/>
        <d v="2024-11-11T12:55:59Z"/>
        <d v="2024-11-11T10:44:51Z"/>
        <d v="2024-11-11T10:24:11Z"/>
        <d v="2024-11-11T09:45:44Z"/>
        <d v="2024-11-11T09:41:05Z"/>
        <d v="2024-11-11T08:48:49Z"/>
        <d v="2024-11-11T07:34:52Z"/>
        <d v="2024-11-11T02:53:30Z"/>
        <d v="2024-11-11T01:23:12Z"/>
        <d v="2024-11-11T00:33:25Z"/>
        <d v="2024-11-11T03:27:00Z"/>
        <d v="2024-11-11T08:54:00Z"/>
        <d v="2024-11-11T09:42:00Z"/>
        <d v="2024-11-11T10:01:00Z"/>
        <d v="2024-11-11T00:00:00Z"/>
        <d v="2024-11-11T13:19:00Z"/>
        <d v="2024-11-11T13:25:00Z"/>
        <d v="2024-11-11T15:05:00Z"/>
        <d v="2024-11-11T16:09:00Z"/>
        <d v="2024-11-11T17:34:00Z"/>
        <d v="2024-11-11T17:43:00Z"/>
        <d v="2024-11-11T17:51:00Z"/>
        <d v="2024-11-11T18:54:00Z"/>
        <d v="2024-11-11T20:06:00Z"/>
        <d v="2024-11-11T20:34:00Z"/>
        <d v="2024-11-11T23:16:00Z"/>
        <d v="2024-11-12T23:44:33Z"/>
        <d v="2024-11-12T23:26:03Z"/>
        <d v="2024-11-12T23:15:27Z"/>
        <d v="2024-11-12T23:02:51Z"/>
        <d v="2024-11-12T22:53:35Z"/>
        <d v="2024-11-12T22:29:13Z"/>
        <d v="2024-11-12T22:09:43Z"/>
        <d v="2024-11-12T21:58:23Z"/>
        <d v="2024-11-12T21:45:23Z"/>
        <d v="2024-11-12T21:06:40Z"/>
        <d v="2024-11-12T20:36:31Z"/>
        <d v="2024-11-12T20:23:32Z"/>
        <d v="2024-11-12T19:56:41Z"/>
        <d v="2024-11-12T19:33:34Z"/>
        <d v="2024-11-12T19:31:56Z"/>
        <d v="2024-11-12T19:12:56Z"/>
        <d v="2024-11-12T18:54:41Z"/>
        <d v="2024-11-12T18:41:51Z"/>
        <d v="2024-11-12T18:24:49Z"/>
        <d v="2024-11-12T18:13:29Z"/>
        <d v="2024-11-12T18:02:11Z"/>
        <d v="2024-11-12T17:49:07Z"/>
        <d v="2024-11-12T17:33:00Z"/>
        <d v="2024-11-12T17:19:53Z"/>
        <d v="2024-11-12T16:54:05Z"/>
        <d v="2024-11-12T16:40:02Z"/>
        <d v="2024-11-12T15:31:52Z"/>
        <d v="2024-11-12T14:59:34Z"/>
        <d v="2024-11-12T13:24:21Z"/>
        <d v="2024-11-12T13:03:49Z"/>
        <d v="2024-11-12T12:34:42Z"/>
        <d v="2024-11-12T12:08:01Z"/>
        <d v="2024-11-12T11:38:36Z"/>
        <d v="2024-11-12T11:20:10Z"/>
        <d v="2024-11-12T11:02:05Z"/>
        <d v="2024-11-12T10:32:27Z"/>
        <d v="2024-11-12T10:16:28Z"/>
        <d v="2024-11-12T10:06:58Z"/>
        <d v="2024-11-12T09:03:14Z"/>
        <d v="2024-11-12T08:38:11Z"/>
        <d v="2024-11-12T08:10:24Z"/>
        <d v="2024-11-12T07:53:24Z"/>
        <d v="2024-11-12T07:31:15Z"/>
        <d v="2024-11-12T07:13:13Z"/>
        <d v="2024-11-12T06:54:29Z"/>
        <d v="2024-11-12T06:34:20Z"/>
        <d v="2024-11-12T06:06:17Z"/>
        <d v="2024-11-12T05:47:19Z"/>
        <d v="2024-11-12T05:25:05Z"/>
        <d v="2024-11-12T05:04:04Z"/>
        <d v="2024-11-12T04:36:25Z"/>
        <d v="2024-11-12T03:05:57Z"/>
        <d v="2024-11-12T02:53:20Z"/>
        <d v="2024-11-12T02:18:03Z"/>
        <d v="2024-11-12T01:51:39Z"/>
        <d v="2024-11-12T01:03:33Z"/>
        <d v="2024-11-12T00:20:27Z"/>
        <d v="2024-11-12T23:06:22Z"/>
        <d v="2024-11-12T22:05:01Z"/>
        <d v="2024-11-12T21:37:16Z"/>
        <d v="2024-11-12T21:11:08Z"/>
        <d v="2024-11-12T20:39:31Z"/>
        <d v="2024-11-12T20:27:39Z"/>
        <d v="2024-11-12T20:05:14Z"/>
        <d v="2024-11-12T18:56:18Z"/>
        <d v="2024-11-12T17:29:05Z"/>
        <d v="2024-11-12T17:10:42Z"/>
        <d v="2024-11-12T15:22:59Z"/>
        <d v="2024-11-12T11:50:17Z"/>
        <d v="2024-11-12T11:38:39Z"/>
        <d v="2024-11-12T11:18:07Z"/>
        <d v="2024-11-12T10:57:52Z"/>
        <d v="2024-11-12T09:10:56Z"/>
        <d v="2024-11-12T06:44:15Z"/>
        <d v="2024-11-12T03:05:37Z"/>
        <d v="2024-11-12T04:25:14Z"/>
        <d v="2024-11-12T16:45:46Z"/>
        <d v="2024-11-12T14:12:39Z"/>
        <d v="2024-11-12T03:49:44Z"/>
        <d v="2024-11-12T02:10:47Z"/>
        <d v="2024-11-12T20:57:15Z"/>
        <d v="2024-11-12T17:54:08Z"/>
        <d v="2024-11-12T17:36:26Z"/>
        <d v="2024-11-12T14:35:06Z"/>
        <d v="2024-11-12T13:04:33Z"/>
        <d v="2024-11-12T12:50:49Z"/>
        <d v="2024-11-12T12:28:58Z"/>
        <d v="2024-11-12T12:08:45Z"/>
        <d v="2024-11-12T10:36:25Z"/>
        <d v="2024-11-12T10:09:32Z"/>
        <d v="2024-11-12T08:41:46Z"/>
        <d v="2024-11-12T08:09:47Z"/>
        <d v="2024-11-12T05:21:51Z"/>
        <d v="2024-11-12T02:55:15Z"/>
        <d v="2024-11-12T02:29:06Z"/>
        <d v="2024-11-12T01:04:23Z"/>
        <d v="2024-11-12T01:03:00Z"/>
        <d v="2024-11-12T05:52:00Z"/>
        <d v="2024-11-12T08:46:00Z"/>
        <d v="2024-11-12T10:46:00Z"/>
        <d v="2024-11-12T11:51:00Z"/>
        <d v="2024-11-12T12:37:00Z"/>
        <d v="2024-11-12T15:03:00Z"/>
        <d v="2024-11-12T15:10:00Z"/>
        <d v="2024-11-12T16:15:00Z"/>
        <d v="2024-11-12T16:30:00Z"/>
        <d v="2024-11-12T16:52:00Z"/>
        <d v="2024-11-12T18:23:00Z"/>
        <d v="2024-11-12T18:37:00Z"/>
        <d v="2024-11-12T18:54:00Z"/>
        <d v="2024-11-12T20:41:00Z"/>
        <d v="2024-11-12T21:09:00Z"/>
        <d v="2024-11-12T21:13:00Z"/>
        <d v="2024-11-12T22:54:00Z"/>
        <d v="2024-11-12T00:00:00Z"/>
        <d v="2024-11-13T23:46:41Z"/>
        <d v="2024-11-13T23:17:28Z"/>
        <d v="2024-11-13T23:01:27Z"/>
        <d v="2024-11-13T22:15:19Z"/>
        <d v="2024-11-13T21:58:34Z"/>
        <d v="2024-11-13T21:45:24Z"/>
        <d v="2024-11-13T20:37:17Z"/>
        <d v="2024-11-13T20:00:34Z"/>
        <d v="2024-11-13T19:26:49Z"/>
        <d v="2024-11-13T19:18:45Z"/>
        <d v="2024-11-13T19:04:39Z"/>
        <d v="2024-11-13T18:54:19Z"/>
        <d v="2024-11-13T17:56:27Z"/>
        <d v="2024-11-13T17:33:47Z"/>
        <d v="2024-11-13T17:24:41Z"/>
        <d v="2024-11-13T17:15:38Z"/>
        <d v="2024-11-13T17:01:59Z"/>
        <d v="2024-11-13T16:43:33Z"/>
        <d v="2024-11-13T16:25:24Z"/>
        <d v="2024-11-13T16:07:13Z"/>
        <d v="2024-11-13T15:46:45Z"/>
        <d v="2024-11-13T15:24:02Z"/>
        <d v="2024-11-13T15:09:59Z"/>
        <d v="2024-11-13T14:54:01Z"/>
        <d v="2024-11-13T14:29:06Z"/>
        <d v="2024-11-13T14:09:45Z"/>
        <d v="2024-11-13T13:40:25Z"/>
        <d v="2024-11-13T13:19:46Z"/>
        <d v="2024-11-13T11:39:23Z"/>
        <d v="2024-11-13T11:32:21Z"/>
        <d v="2024-11-13T11:20:11Z"/>
        <d v="2024-11-13T10:41:47Z"/>
        <d v="2024-11-13T10:24:13Z"/>
        <d v="2024-11-13T10:10:23Z"/>
        <d v="2024-11-13T09:53:26Z"/>
        <d v="2024-11-13T07:24:13Z"/>
        <d v="2024-11-13T07:03:24Z"/>
        <d v="2024-11-13T06:12:12Z"/>
        <d v="2024-11-13T05:36:51Z"/>
        <d v="2024-11-13T05:18:09Z"/>
        <d v="2024-11-13T04:42:23Z"/>
        <d v="2024-11-13T04:19:52Z"/>
        <d v="2024-11-13T03:43:45Z"/>
        <d v="2024-11-13T03:28:48Z"/>
        <d v="2024-11-13T02:42:54Z"/>
        <d v="2024-11-13T02:28:02Z"/>
        <d v="2024-11-13T01:49:17Z"/>
        <d v="2024-11-13T01:26:12Z"/>
        <d v="2024-11-13T01:05:49Z"/>
        <d v="2024-11-13T00:48:24Z"/>
        <d v="2024-11-13T00:14:13Z"/>
        <d v="2024-11-13T00:02:04Z"/>
        <d v="2024-11-13T21:08:09Z"/>
        <d v="2024-11-13T20:30:50Z"/>
        <d v="2024-11-13T20:07:04Z"/>
        <d v="2024-11-13T19:44:59Z"/>
        <d v="2024-11-13T18:44:43Z"/>
        <d v="2024-11-13T18:29:58Z"/>
        <d v="2024-11-13T17:24:07Z"/>
        <d v="2024-11-13T17:17:00Z"/>
        <d v="2024-11-13T16:01:27Z"/>
        <d v="2024-11-13T15:41:33Z"/>
        <d v="2024-11-13T15:28:38Z"/>
        <d v="2024-11-13T15:08:42Z"/>
        <d v="2024-11-13T14:08:51Z"/>
        <d v="2024-11-13T13:54:59Z"/>
        <d v="2024-11-13T13:25:49Z"/>
        <d v="2024-11-13T11:55:58Z"/>
        <d v="2024-11-13T10:13:39Z"/>
        <d v="2024-11-13T09:51:59Z"/>
        <d v="2024-11-13T09:05:35Z"/>
        <d v="2024-11-13T08:18:27Z"/>
        <d v="2024-11-13T04:10:40Z"/>
        <d v="2024-11-13T02:09:31Z"/>
        <d v="2024-11-13T19:52:58Z"/>
        <d v="2024-11-13T19:50:24Z"/>
        <d v="2024-11-13T18:11:18Z"/>
        <d v="2024-11-13T16:42:37Z"/>
        <d v="2024-11-13T10:15:28Z"/>
        <d v="2024-11-13T05:03:37Z"/>
        <d v="2024-11-13T04:27:44Z"/>
        <d v="2024-11-13T03:19:47Z"/>
        <d v="2024-11-13T21:57:07Z"/>
        <d v="2024-11-13T19:31:52Z"/>
        <d v="2024-11-13T17:34:28Z"/>
        <d v="2024-11-13T13:36:11Z"/>
        <d v="2024-11-13T11:57:40Z"/>
        <d v="2024-11-13T23:39:24Z"/>
        <d v="2024-11-13T21:31:55Z"/>
        <d v="2024-11-13T21:19:18Z"/>
        <d v="2024-11-13T20:59:27Z"/>
        <d v="2024-11-13T20:58:07Z"/>
        <d v="2024-11-13T19:09:35Z"/>
        <d v="2024-11-13T18:58:25Z"/>
        <d v="2024-11-13T17:04:45Z"/>
        <d v="2024-11-13T16:55:10Z"/>
        <d v="2024-11-13T15:58:55Z"/>
        <d v="2024-11-13T15:04:03Z"/>
        <d v="2024-11-13T14:37:32Z"/>
        <d v="2024-11-13T13:40:02Z"/>
        <d v="2024-11-13T13:36:59Z"/>
        <d v="2024-11-13T13:25:31Z"/>
        <d v="2024-11-13T11:30:35Z"/>
        <d v="2024-11-13T11:01:12Z"/>
        <d v="2024-11-13T09:58:04Z"/>
        <d v="2024-11-13T09:37:54Z"/>
        <d v="2024-11-13T09:33:30Z"/>
        <d v="2024-11-13T08:07:33Z"/>
        <d v="2024-11-13T07:51:49Z"/>
        <d v="2024-11-13T07:42:02Z"/>
        <d v="2024-11-13T04:31:59Z"/>
        <d v="2024-11-13T03:19:20Z"/>
        <d v="2024-11-13T02:12:26Z"/>
        <d v="2024-11-13T01:32:15Z"/>
        <d v="2024-11-13T01:11:25Z"/>
        <d v="2024-11-13T00:31:00Z"/>
        <d v="2024-11-13T00:33:00Z"/>
        <d v="2024-11-13T00:53:00Z"/>
        <d v="2024-11-13T01:47:00Z"/>
        <d v="2024-11-13T05:05:00Z"/>
        <d v="2024-11-13T09:05:00Z"/>
        <d v="2024-11-13T12:27:00Z"/>
        <d v="2024-11-13T12:29:00Z"/>
        <d v="2024-11-13T12:43:00Z"/>
        <d v="2024-11-13T15:24:00Z"/>
        <d v="2024-11-13T16:54:00Z"/>
        <d v="2024-11-13T17:39:00Z"/>
        <d v="2024-11-13T23:11:00Z"/>
        <d v="2024-11-13T00:00:00Z"/>
        <d v="2024-11-14T23:46:06Z"/>
        <d v="2024-11-14T23:01:57Z"/>
        <d v="2024-11-14T22:33:32Z"/>
        <d v="2024-11-14T22:15:08Z"/>
        <d v="2024-11-14T21:55:26Z"/>
        <d v="2024-11-14T20:13:43Z"/>
        <d v="2024-11-14T19:55:05Z"/>
        <d v="2024-11-14T19:34:30Z"/>
        <d v="2024-11-14T19:18:51Z"/>
        <d v="2024-11-14T19:08:34Z"/>
        <d v="2024-11-14T18:54:49Z"/>
        <d v="2024-11-14T18:43:41Z"/>
        <d v="2024-11-14T18:31:34Z"/>
        <d v="2024-11-14T18:19:40Z"/>
        <d v="2024-11-14T18:05:47Z"/>
        <d v="2024-11-14T17:51:08Z"/>
        <d v="2024-11-14T17:46:29Z"/>
        <d v="2024-11-14T17:22:00Z"/>
        <d v="2024-11-14T17:01:09Z"/>
        <d v="2024-11-14T16:44:37Z"/>
        <d v="2024-11-14T16:24:49Z"/>
        <d v="2024-11-14T14:52:37Z"/>
        <d v="2024-11-14T14:13:56Z"/>
        <d v="2024-11-14T13:05:43Z"/>
        <d v="2024-11-14T12:31:20Z"/>
        <d v="2024-11-14T12:18:11Z"/>
        <d v="2024-11-14T12:08:04Z"/>
        <d v="2024-11-14T11:45:57Z"/>
        <d v="2024-11-14T11:19:06Z"/>
        <d v="2024-11-14T10:37:38Z"/>
        <d v="2024-11-14T10:15:00Z"/>
        <d v="2024-11-14T09:48:57Z"/>
        <d v="2024-11-14T09:31:43Z"/>
        <d v="2024-11-14T09:07:41Z"/>
        <d v="2024-11-14T08:10:49Z"/>
        <d v="2024-11-14T07:47:17Z"/>
        <d v="2024-11-14T07:11:39Z"/>
        <d v="2024-11-14T06:49:19Z"/>
        <d v="2024-11-14T06:19:03Z"/>
        <d v="2024-11-14T06:06:45Z"/>
        <d v="2024-11-14T05:47:32Z"/>
        <d v="2024-11-14T05:32:50Z"/>
        <d v="2024-11-14T05:25:28Z"/>
        <d v="2024-11-14T05:09:48Z"/>
        <d v="2024-11-14T04:17:34Z"/>
        <d v="2024-11-14T02:59:23Z"/>
        <d v="2024-11-14T02:20:30Z"/>
        <d v="2024-11-14T01:08:25Z"/>
        <d v="2024-11-14T00:53:19Z"/>
        <d v="2024-11-14T00:42:40Z"/>
        <d v="2024-11-14T00:24:52Z"/>
        <d v="2024-11-14T00:08:12Z"/>
        <d v="2024-11-14T23:45:19Z"/>
        <d v="2024-11-14T23:25:55Z"/>
        <d v="2024-11-14T22:26:03Z"/>
        <d v="2024-11-14T21:48:41Z"/>
        <d v="2024-11-14T21:19:03Z"/>
        <d v="2024-11-14T20:07:25Z"/>
        <d v="2024-11-14T19:45:41Z"/>
        <d v="2024-11-14T17:25:24Z"/>
        <d v="2024-11-14T16:30:19Z"/>
        <d v="2024-11-14T15:12:26Z"/>
        <d v="2024-11-14T14:57:40Z"/>
        <d v="2024-11-14T14:25:41Z"/>
        <d v="2024-11-14T12:40:13Z"/>
        <d v="2024-11-14T12:09:37Z"/>
        <d v="2024-11-14T02:17:58Z"/>
        <d v="2024-11-14T21:54:25Z"/>
        <d v="2024-11-14T21:23:07Z"/>
        <d v="2024-11-14T20:25:10Z"/>
        <d v="2024-11-14T17:34:52Z"/>
        <d v="2024-11-14T15:56:33Z"/>
        <d v="2024-11-14T12:25:20Z"/>
        <d v="2024-11-14T10:46:03Z"/>
        <d v="2024-11-14T06:58:20Z"/>
        <d v="2024-11-14T20:08:10Z"/>
        <d v="2024-11-14T19:19:55Z"/>
        <d v="2024-11-14T17:58:27Z"/>
        <d v="2024-11-14T16:31:40Z"/>
        <d v="2024-11-14T09:11:38Z"/>
        <d v="2024-11-14T21:36:52Z"/>
        <d v="2024-11-14T21:17:15Z"/>
        <d v="2024-11-14T21:07:20Z"/>
        <d v="2024-11-14T20:53:23Z"/>
        <d v="2024-11-14T19:50:22Z"/>
        <d v="2024-11-14T19:17:49Z"/>
        <d v="2024-11-14T17:13:25Z"/>
        <d v="2024-11-14T17:11:54Z"/>
        <d v="2024-11-14T16:38:48Z"/>
        <d v="2024-11-14T14:18:22Z"/>
        <d v="2024-11-14T14:00:48Z"/>
        <d v="2024-11-14T13:24:54Z"/>
        <d v="2024-11-14T12:52:48Z"/>
        <d v="2024-11-14T12:41:46Z"/>
        <d v="2024-11-14T12:12:44Z"/>
        <d v="2024-11-14T11:59:28Z"/>
        <d v="2024-11-14T11:37:07Z"/>
        <d v="2024-11-14T11:23:11Z"/>
        <d v="2024-11-14T11:12:53Z"/>
        <d v="2024-11-14T11:11:24Z"/>
        <d v="2024-11-14T09:23:36Z"/>
        <d v="2024-11-14T09:07:02Z"/>
        <d v="2024-11-14T08:43:51Z"/>
        <d v="2024-11-14T06:23:19Z"/>
        <d v="2024-11-14T05:25:21Z"/>
        <d v="2024-11-14T03:43:12Z"/>
        <d v="2024-11-14T03:29:38Z"/>
        <d v="2024-11-14T03:07:10Z"/>
        <d v="2024-11-14T01:49:55Z"/>
        <d v="2024-11-14T01:15:42Z"/>
        <d v="2024-11-14T00:00:00Z"/>
        <d v="2024-11-15T23:44:50Z"/>
        <d v="2024-11-15T23:06:05Z"/>
        <d v="2024-11-15T22:48:23Z"/>
        <d v="2024-11-15T22:20:35Z"/>
        <d v="2024-11-15T22:02:25Z"/>
        <d v="2024-11-15T21:51:38Z"/>
        <d v="2024-11-15T21:36:34Z"/>
        <d v="2024-11-15T21:18:57Z"/>
        <d v="2024-11-15T21:03:45Z"/>
        <d v="2024-11-15T20:50:54Z"/>
        <d v="2024-11-15T20:33:38Z"/>
        <d v="2024-11-15T20:12:54Z"/>
        <d v="2024-11-15T19:50:41Z"/>
        <d v="2024-11-15T19:32:09Z"/>
        <d v="2024-11-15T18:18:37Z"/>
        <d v="2024-11-15T17:59:36Z"/>
        <d v="2024-11-15T17:41:40Z"/>
        <d v="2024-11-15T17:01:48Z"/>
        <d v="2024-11-15T16:54:07Z"/>
        <d v="2024-11-15T16:37:22Z"/>
        <d v="2024-11-15T16:13:42Z"/>
        <d v="2024-11-15T15:51:27Z"/>
        <d v="2024-11-15T15:22:51Z"/>
        <d v="2024-11-15T14:20:12Z"/>
        <d v="2024-11-15T13:58:33Z"/>
        <d v="2024-11-15T13:45:45Z"/>
        <d v="2024-11-15T13:30:36Z"/>
        <d v="2024-11-15T13:17:13Z"/>
        <d v="2024-11-15T13:00:27Z"/>
        <d v="2024-11-15T12:47:15Z"/>
        <d v="2024-11-15T12:33:13Z"/>
        <d v="2024-11-15T12:15:22Z"/>
        <d v="2024-11-15T11:57:28Z"/>
        <d v="2024-11-15T11:31:41Z"/>
        <d v="2024-11-15T11:07:00Z"/>
        <d v="2024-11-15T10:45:50Z"/>
        <d v="2024-11-15T10:21:47Z"/>
        <d v="2024-11-15T09:51:45Z"/>
        <d v="2024-11-15T09:34:56Z"/>
        <d v="2024-11-15T08:10:04Z"/>
        <d v="2024-11-15T07:55:54Z"/>
        <d v="2024-11-15T07:39:47Z"/>
        <d v="2024-11-15T07:22:37Z"/>
        <d v="2024-11-15T05:40:02Z"/>
        <d v="2024-11-15T04:54:18Z"/>
        <d v="2024-11-15T04:23:50Z"/>
        <d v="2024-11-15T04:10:39Z"/>
        <d v="2024-11-15T03:55:07Z"/>
        <d v="2024-11-15T03:35:17Z"/>
        <d v="2024-11-15T02:13:26Z"/>
        <d v="2024-11-15T01:48:18Z"/>
        <d v="2024-11-15T01:10:10Z"/>
        <d v="2024-11-15T00:43:30Z"/>
        <d v="2024-11-15T00:12:35Z"/>
        <d v="2024-11-15T23:34:26Z"/>
        <d v="2024-11-15T16:33:30Z"/>
        <d v="2024-11-15T16:07:10Z"/>
        <d v="2024-11-15T13:34:50Z"/>
        <d v="2024-11-15T13:20:39Z"/>
        <d v="2024-11-15T10:32:52Z"/>
        <d v="2024-11-15T10:13:59Z"/>
        <d v="2024-11-15T09:52:51Z"/>
        <d v="2024-11-15T09:28:21Z"/>
        <d v="2024-11-15T04:56:17Z"/>
        <d v="2024-11-15T03:29:46Z"/>
        <d v="2024-11-15T00:35:13Z"/>
        <d v="2024-11-15T23:12:39Z"/>
        <d v="2024-11-15T21:49:06Z"/>
        <d v="2024-11-15T21:05:03Z"/>
        <d v="2024-11-15T19:27:41Z"/>
        <d v="2024-11-15T17:22:40Z"/>
        <d v="2024-11-15T17:18:24Z"/>
        <d v="2024-11-15T17:06:22Z"/>
        <d v="2024-11-15T15:30:32Z"/>
        <d v="2024-11-15T06:43:45Z"/>
        <d v="2024-11-15T02:18:35Z"/>
        <d v="2024-11-15T02:18:17Z"/>
        <d v="2024-11-15T01:02:12Z"/>
        <d v="2024-11-15T00:52:41Z"/>
        <d v="2024-11-15T00:25:05Z"/>
        <d v="2024-11-15T16:11:40Z"/>
        <d v="2024-11-15T09:19:22Z"/>
        <d v="2024-11-15T20:17:14Z"/>
        <d v="2024-11-15T16:24:57Z"/>
        <d v="2024-11-15T15:02:24Z"/>
        <d v="2024-11-15T14:39:45Z"/>
        <d v="2024-11-15T14:00:13Z"/>
        <d v="2024-11-15T13:27:47Z"/>
        <d v="2024-11-15T12:12:34Z"/>
        <d v="2024-11-15T10:45:00Z"/>
        <d v="2024-11-15T08:19:10Z"/>
        <d v="2024-11-15T07:29:41Z"/>
        <d v="2024-11-15T07:26:42Z"/>
        <d v="2024-11-15T04:51:51Z"/>
        <d v="2024-11-15T04:48:00Z"/>
        <d v="2024-11-15T01:59:28Z"/>
        <d v="2024-11-15T01:33:46Z"/>
        <d v="2024-11-15T00:00:00Z"/>
        <d v="2024-11-16T23:48:38Z"/>
        <d v="2024-11-16T23:27:41Z"/>
        <d v="2024-11-16T23:17:17Z"/>
        <d v="2024-11-16T22:15:19Z"/>
        <d v="2024-11-16T21:45:44Z"/>
        <d v="2024-11-16T21:23:55Z"/>
        <d v="2024-11-16T21:11:01Z"/>
        <d v="2024-11-16T20:59:06Z"/>
        <d v="2024-11-16T20:43:40Z"/>
        <d v="2024-11-16T20:26:40Z"/>
        <d v="2024-11-16T20:13:45Z"/>
        <d v="2024-11-16T20:03:25Z"/>
        <d v="2024-11-16T19:47:01Z"/>
        <d v="2024-11-16T19:30:46Z"/>
        <d v="2024-11-16T19:19:11Z"/>
        <d v="2024-11-16T19:00:34Z"/>
        <d v="2024-11-16T18:43:08Z"/>
        <d v="2024-11-16T17:43:18Z"/>
        <d v="2024-11-16T17:25:10Z"/>
        <d v="2024-11-16T16:24:49Z"/>
        <d v="2024-11-16T15:42:21Z"/>
        <d v="2024-11-16T15:22:54Z"/>
        <d v="2024-11-16T15:11:33Z"/>
        <d v="2024-11-16T14:44:55Z"/>
        <d v="2024-11-16T14:02:13Z"/>
        <d v="2024-11-16T13:08:22Z"/>
        <d v="2024-11-16T12:52:45Z"/>
        <d v="2024-11-16T12:27:54Z"/>
        <d v="2024-11-16T12:07:55Z"/>
        <d v="2024-11-16T11:31:52Z"/>
        <d v="2024-11-16T11:18:50Z"/>
        <d v="2024-11-16T11:05:09Z"/>
        <d v="2024-11-16T10:50:17Z"/>
        <d v="2024-11-16T10:37:06Z"/>
        <d v="2024-11-16T10:21:06Z"/>
        <d v="2024-11-16T09:02:14Z"/>
        <d v="2024-11-16T08:37:39Z"/>
        <d v="2024-11-16T08:27:12Z"/>
        <d v="2024-11-16T08:08:04Z"/>
        <d v="2024-11-16T07:50:22Z"/>
        <d v="2024-11-16T07:35:41Z"/>
        <d v="2024-11-16T07:05:00Z"/>
        <d v="2024-11-16T06:40:24Z"/>
        <d v="2024-11-16T06:32:08Z"/>
        <d v="2024-11-16T05:27:41Z"/>
        <d v="2024-11-16T04:44:24Z"/>
        <d v="2024-11-16T04:19:29Z"/>
        <d v="2024-11-16T04:03:50Z"/>
        <d v="2024-11-16T03:24:59Z"/>
        <d v="2024-11-16T02:57:57Z"/>
        <d v="2024-11-16T02:31:14Z"/>
        <d v="2024-11-16T02:05:10Z"/>
        <d v="2024-11-16T01:50:55Z"/>
        <d v="2024-11-16T01:13:19Z"/>
        <d v="2024-11-16T23:13:35Z"/>
        <d v="2024-11-16T22:54:16Z"/>
        <d v="2024-11-16T14:28:20Z"/>
        <d v="2024-11-16T13:34:01Z"/>
        <d v="2024-11-16T12:49:31Z"/>
        <d v="2024-11-16T10:24:52Z"/>
        <d v="2024-11-16T10:17:08Z"/>
        <d v="2024-11-16T07:17:29Z"/>
        <d v="2024-11-16T06:48:32Z"/>
        <d v="2024-11-16T03:33:13Z"/>
        <d v="2024-11-16T00:07:22Z"/>
        <d v="2024-11-16T22:42:04Z"/>
        <d v="2024-11-16T22:24:52Z"/>
        <d v="2024-11-16T18:36:27Z"/>
        <d v="2024-11-16T17:30:53Z"/>
        <d v="2024-11-16T15:08:31Z"/>
        <d v="2024-11-16T14:44:45Z"/>
        <d v="2024-11-16T13:34:31Z"/>
        <d v="2024-11-16T13:02:41Z"/>
        <d v="2024-11-16T12:27:36Z"/>
        <d v="2024-11-16T07:53:15Z"/>
        <d v="2024-11-16T05:02:44Z"/>
        <d v="2024-11-16T01:09:17Z"/>
        <d v="2024-11-16T00:26:42Z"/>
        <d v="2024-11-16T19:49:24Z"/>
        <d v="2024-11-16T11:38:58Z"/>
        <d v="2024-11-16T23:44:51Z"/>
        <d v="2024-11-16T23:41:04Z"/>
        <d v="2024-11-16T21:21:48Z"/>
        <d v="2024-11-16T20:32:39Z"/>
        <d v="2024-11-16T20:11:47Z"/>
        <d v="2024-11-16T17:35:34Z"/>
        <d v="2024-11-16T16:58:31Z"/>
        <d v="2024-11-16T15:54:43Z"/>
        <d v="2024-11-16T15:22:23Z"/>
        <d v="2024-11-16T15:06:06Z"/>
        <d v="2024-11-16T15:00:22Z"/>
        <d v="2024-11-16T14:43:37Z"/>
        <d v="2024-11-16T14:35:11Z"/>
        <d v="2024-11-16T14:31:15Z"/>
        <d v="2024-11-16T12:21:14Z"/>
        <d v="2024-11-16T12:15:15Z"/>
        <d v="2024-11-16T11:24:43Z"/>
        <d v="2024-11-16T10:22:33Z"/>
        <d v="2024-11-16T10:08:46Z"/>
        <d v="2024-11-16T09:39:48Z"/>
        <d v="2024-11-16T09:09:18Z"/>
        <d v="2024-11-16T08:38:28Z"/>
        <d v="2024-11-16T07:05:04Z"/>
        <d v="2024-11-16T03:12:21Z"/>
        <d v="2024-11-16T03:00:42Z"/>
        <d v="2024-11-16T01:24:30Z"/>
        <d v="2024-11-16T00:20:43Z"/>
        <d v="2024-11-16T06:11:00Z"/>
        <d v="2024-11-16T09:56:00Z"/>
        <d v="2024-11-16T10:58:00Z"/>
        <d v="2024-11-16T12:25:00Z"/>
        <d v="2024-11-16T13:07:00Z"/>
        <d v="2024-11-16T13:13:00Z"/>
        <d v="2024-11-16T13:40:00Z"/>
        <d v="2024-11-16T16:13:00Z"/>
        <d v="2024-11-16T16:54:00Z"/>
        <d v="2024-11-16T17:35:00Z"/>
        <d v="2024-11-16T20:34:00Z"/>
        <d v="2024-11-16T20:38:00Z"/>
        <d v="2024-11-16T00:00:00Z"/>
        <d v="2024-11-17T23:53:03Z"/>
        <d v="2024-11-17T23:34:41Z"/>
        <d v="2024-11-17T22:20:12Z"/>
        <d v="2024-11-17T21:11:25Z"/>
        <d v="2024-11-17T20:55:17Z"/>
        <d v="2024-11-17T20:42:05Z"/>
        <d v="2024-11-17T19:36:17Z"/>
        <d v="2024-11-17T18:57:54Z"/>
        <d v="2024-11-17T18:35:55Z"/>
        <d v="2024-11-17T18:14:58Z"/>
        <d v="2024-11-17T17:58:08Z"/>
        <d v="2024-11-17T17:31:57Z"/>
        <d v="2024-11-17T17:08:32Z"/>
        <d v="2024-11-17T15:55:18Z"/>
        <d v="2024-11-17T15:41:19Z"/>
        <d v="2024-11-17T15:30:33Z"/>
        <d v="2024-11-17T15:21:10Z"/>
        <d v="2024-11-17T15:01:14Z"/>
        <d v="2024-11-17T14:53:56Z"/>
        <d v="2024-11-17T14:39:08Z"/>
        <d v="2024-11-17T14:26:44Z"/>
        <d v="2024-11-17T14:15:55Z"/>
        <d v="2024-11-17T13:59:12Z"/>
        <d v="2024-11-17T13:43:45Z"/>
        <d v="2024-11-17T13:21:54Z"/>
        <d v="2024-11-17T12:59:50Z"/>
        <d v="2024-11-17T12:35:42Z"/>
        <d v="2024-11-17T11:02:09Z"/>
        <d v="2024-11-17T10:48:46Z"/>
        <d v="2024-11-17T10:37:32Z"/>
        <d v="2024-11-17T10:11:53Z"/>
        <d v="2024-11-17T09:48:30Z"/>
        <d v="2024-11-17T08:52:28Z"/>
        <d v="2024-11-17T07:33:11Z"/>
        <d v="2024-11-17T06:33:46Z"/>
        <d v="2024-11-17T06:05:14Z"/>
        <d v="2024-11-17T05:50:13Z"/>
        <d v="2024-11-17T03:41:07Z"/>
        <d v="2024-11-17T03:17:14Z"/>
        <d v="2024-11-17T03:02:41Z"/>
        <d v="2024-11-17T01:58:11Z"/>
        <d v="2024-11-17T00:40:11Z"/>
        <d v="2024-11-17T16:53:54Z"/>
        <d v="2024-11-17T16:12:19Z"/>
        <d v="2024-11-17T15:45:28Z"/>
        <d v="2024-11-17T06:29:34Z"/>
        <d v="2024-11-17T22:23:39Z"/>
        <d v="2024-11-17T20:59:38Z"/>
        <d v="2024-11-17T20:57:34Z"/>
        <d v="2024-11-17T16:25:15Z"/>
        <d v="2024-11-17T14:38:16Z"/>
        <d v="2024-11-17T14:04:30Z"/>
        <d v="2024-11-17T11:40:46Z"/>
        <d v="2024-11-17T03:58:34Z"/>
        <d v="2024-11-17T03:34:07Z"/>
        <d v="2024-11-17T20:27:19Z"/>
        <d v="2024-11-17T19:24:50Z"/>
        <d v="2024-11-17T19:54:04Z"/>
        <d v="2024-11-17T19:52:14Z"/>
        <d v="2024-11-17T18:07:09Z"/>
        <d v="2024-11-17T17:24:09Z"/>
        <d v="2024-11-17T16:21:03Z"/>
        <d v="2024-11-17T16:03:46Z"/>
        <d v="2024-11-17T16:00:12Z"/>
        <d v="2024-11-17T14:33:23Z"/>
        <d v="2024-11-17T14:12:50Z"/>
        <d v="2024-11-17T13:39:44Z"/>
        <d v="2024-11-17T13:15:08Z"/>
        <d v="2024-11-17T12:57:23Z"/>
        <d v="2024-11-17T12:28:27Z"/>
        <d v="2024-11-17T11:52:27Z"/>
        <d v="2024-11-17T11:19:34Z"/>
        <d v="2024-11-17T11:05:26Z"/>
        <d v="2024-11-17T11:00:52Z"/>
        <d v="2024-11-17T10:49:30Z"/>
        <d v="2024-11-17T09:06:22Z"/>
        <d v="2024-11-17T08:09:59Z"/>
        <d v="2024-11-17T06:44:48Z"/>
        <d v="2024-11-17T03:34:19Z"/>
        <d v="2024-11-17T03:12:24Z"/>
        <d v="2024-11-17T01:54:00Z"/>
        <d v="2024-11-17T00:40:20Z"/>
        <d v="2024-11-17T00:37:00Z"/>
        <d v="2024-11-17T04:05:00Z"/>
        <d v="2024-11-17T08:23:00Z"/>
        <d v="2024-11-17T09:56:00Z"/>
        <d v="2024-11-17T12:06:00Z"/>
        <d v="2024-11-17T16:05:00Z"/>
        <d v="2024-11-17T16:21:00Z"/>
        <d v="2024-11-17T19:16:00Z"/>
        <d v="2024-11-17T21:28:00Z"/>
        <d v="2024-11-17T00:00:00Z"/>
        <d v="2024-11-18T23:05:04Z"/>
        <d v="2024-11-18T22:46:11Z"/>
        <d v="2024-11-18T22:35:38Z"/>
        <d v="2024-11-18T22:24:50Z"/>
        <d v="2024-11-18T22:07:49Z"/>
        <d v="2024-11-18T21:47:22Z"/>
        <d v="2024-11-18T21:31:51Z"/>
        <d v="2024-11-18T21:12:06Z"/>
        <d v="2024-11-18T20:51:07Z"/>
        <d v="2024-11-18T20:23:01Z"/>
        <d v="2024-11-18T19:54:18Z"/>
        <d v="2024-11-18T19:36:59Z"/>
        <d v="2024-11-18T19:26:36Z"/>
        <d v="2024-11-18T19:15:54Z"/>
        <d v="2024-11-18T18:47:32Z"/>
        <d v="2024-11-18T18:34:50Z"/>
        <d v="2024-11-18T18:01:25Z"/>
        <d v="2024-11-18T17:57:22Z"/>
        <d v="2024-11-18T17:35:44Z"/>
        <d v="2024-11-18T17:23:19Z"/>
        <d v="2024-11-18T17:11:31Z"/>
        <d v="2024-11-18T17:00:26Z"/>
        <d v="2024-11-18T16:30:53Z"/>
        <d v="2024-11-18T16:17:11Z"/>
        <d v="2024-11-18T16:04:35Z"/>
        <d v="2024-11-18T15:53:09Z"/>
        <d v="2024-11-18T15:35:21Z"/>
        <d v="2024-11-18T14:59:49Z"/>
        <d v="2024-11-18T14:49:14Z"/>
        <d v="2024-11-18T14:34:49Z"/>
        <d v="2024-11-18T14:18:05Z"/>
        <d v="2024-11-18T14:07:06Z"/>
        <d v="2024-11-18T13:43:45Z"/>
        <d v="2024-11-18T13:19:27Z"/>
        <d v="2024-11-18T12:58:38Z"/>
        <d v="2024-11-18T12:37:30Z"/>
        <d v="2024-11-18T12:19:10Z"/>
        <d v="2024-11-18T11:58:46Z"/>
        <d v="2024-11-18T11:37:56Z"/>
        <d v="2024-11-18T11:22:31Z"/>
        <d v="2024-11-18T11:08:22Z"/>
        <d v="2024-11-18T11:03:48Z"/>
        <d v="2024-11-18T10:50:08Z"/>
        <d v="2024-11-18T10:02:37Z"/>
        <d v="2024-11-18T09:46:36Z"/>
        <d v="2024-11-18T09:32:48Z"/>
        <d v="2024-11-18T09:08:39Z"/>
        <d v="2024-11-18T08:29:10Z"/>
        <d v="2024-11-18T07:07:43Z"/>
        <d v="2024-11-18T06:05:02Z"/>
        <d v="2024-11-18T04:18:22Z"/>
        <d v="2024-11-18T01:44:22Z"/>
        <d v="2024-11-18T23:03:12Z"/>
        <d v="2024-11-18T21:30:44Z"/>
        <d v="2024-11-18T10:49:32Z"/>
        <d v="2024-11-18T09:44:01Z"/>
        <d v="2024-11-18T07:00:59Z"/>
        <d v="2024-11-18T03:38:36Z"/>
        <d v="2024-11-18T03:28:05Z"/>
        <d v="2024-11-18T23:21:31Z"/>
        <d v="2024-11-18T22:07:27Z"/>
        <d v="2024-11-18T20:30:36Z"/>
        <d v="2024-11-18T19:27:05Z"/>
        <d v="2024-11-18T18:17:19Z"/>
        <d v="2024-11-18T14:07:29Z"/>
        <d v="2024-11-18T13:21:01Z"/>
        <d v="2024-11-18T13:02:17Z"/>
        <d v="2024-11-18T12:21:20Z"/>
        <d v="2024-11-18T01:29:11Z"/>
        <d v="2024-11-18T17:23:33Z"/>
        <d v="2024-11-18T14:17:36Z"/>
        <d v="2024-11-18T10:37:39Z"/>
        <d v="2024-11-18T23:55:06Z"/>
        <d v="2024-11-18T23:45:08Z"/>
        <d v="2024-11-18T22:08:47Z"/>
        <d v="2024-11-18T18:11:33Z"/>
        <d v="2024-11-18T18:02:13Z"/>
        <d v="2024-11-18T17:12:03Z"/>
        <d v="2024-11-18T17:03:07Z"/>
        <d v="2024-11-18T15:44:00Z"/>
        <d v="2024-11-18T15:18:35Z"/>
        <d v="2024-11-18T14:52:21Z"/>
        <d v="2024-11-18T12:28:11Z"/>
        <d v="2024-11-18T11:05:08Z"/>
        <d v="2024-11-18T10:16:45Z"/>
        <d v="2024-11-18T08:18:59Z"/>
        <d v="2024-11-18T08:05:29Z"/>
        <d v="2024-11-18T07:55:42Z"/>
        <d v="2024-11-18T07:36:59Z"/>
        <d v="2024-11-18T05:18:30Z"/>
        <d v="2024-11-18T04:54:40Z"/>
        <d v="2024-11-18T04:43:43Z"/>
        <d v="2024-11-18T02:37:46Z"/>
        <d v="2024-11-18T02:32:30Z"/>
        <d v="2024-11-18T01:39:30Z"/>
        <d v="2024-11-18T00:04:00Z"/>
        <d v="2024-11-18T02:49:00Z"/>
        <d v="2024-11-18T14:26:00Z"/>
        <d v="2024-11-18T15:39:00Z"/>
        <d v="2024-11-18T16:05:00Z"/>
        <d v="2024-11-18T19:03:00Z"/>
        <d v="2024-11-18T00:00:00Z"/>
        <d v="2024-11-19T23:55:28Z"/>
        <d v="2024-11-19T23:35:18Z"/>
        <d v="2024-11-19T23:00:46Z"/>
        <d v="2024-11-19T22:40:30Z"/>
        <d v="2024-11-19T22:25:36Z"/>
        <d v="2024-11-19T22:03:04Z"/>
        <d v="2024-11-19T21:51:15Z"/>
        <d v="2024-11-19T21:39:40Z"/>
        <d v="2024-11-19T21:27:59Z"/>
        <d v="2024-11-19T21:14:11Z"/>
        <d v="2024-11-19T21:03:54Z"/>
        <d v="2024-11-19T20:54:41Z"/>
        <d v="2024-11-19T20:32:57Z"/>
        <d v="2024-11-19T20:15:20Z"/>
        <d v="2024-11-19T19:49:29Z"/>
        <d v="2024-11-19T19:33:36Z"/>
        <d v="2024-11-19T19:06:37Z"/>
        <d v="2024-11-19T18:52:29Z"/>
        <d v="2024-11-19T18:37:56Z"/>
        <d v="2024-11-19T18:15:29Z"/>
        <d v="2024-11-19T17:57:38Z"/>
        <d v="2024-11-19T17:38:40Z"/>
        <d v="2024-11-19T17:27:31Z"/>
        <d v="2024-11-19T17:09:24Z"/>
        <d v="2024-11-19T16:49:05Z"/>
        <d v="2024-11-19T16:38:12Z"/>
        <d v="2024-11-19T15:57:08Z"/>
        <d v="2024-11-19T15:46:53Z"/>
        <d v="2024-11-19T15:33:05Z"/>
        <d v="2024-11-19T15:19:22Z"/>
        <d v="2024-11-19T14:59:54Z"/>
        <d v="2024-11-19T14:32:38Z"/>
        <d v="2024-11-19T14:15:29Z"/>
        <d v="2024-11-19T13:56:47Z"/>
        <d v="2024-11-19T13:34:57Z"/>
        <d v="2024-11-19T13:19:40Z"/>
        <d v="2024-11-19T12:57:39Z"/>
        <d v="2024-11-19T12:26:02Z"/>
        <d v="2024-11-19T12:06:03Z"/>
        <d v="2024-11-19T11:54:17Z"/>
        <d v="2024-11-19T11:45:56Z"/>
        <d v="2024-11-19T10:02:22Z"/>
        <d v="2024-11-19T09:07:24Z"/>
        <d v="2024-11-19T07:14:00Z"/>
        <d v="2024-11-19T06:49:13Z"/>
        <d v="2024-11-19T06:39:55Z"/>
        <d v="2024-11-19T05:25:28Z"/>
        <d v="2024-11-19T04:38:07Z"/>
        <d v="2024-11-19T04:24:52Z"/>
        <d v="2024-11-19T04:03:25Z"/>
        <d v="2024-11-19T03:27:51Z"/>
        <d v="2024-11-19T03:08:06Z"/>
        <d v="2024-11-19T02:27:49Z"/>
        <d v="2024-11-19T01:08:39Z"/>
        <d v="2024-11-19T00:20:02Z"/>
        <d v="2024-11-19T20:40:39Z"/>
        <d v="2024-11-19T20:26:16Z"/>
        <d v="2024-11-19T18:25:51Z"/>
        <d v="2024-11-19T17:45:18Z"/>
        <d v="2024-11-19T17:16:33Z"/>
        <d v="2024-11-19T16:56:38Z"/>
        <d v="2024-11-19T15:03:34Z"/>
        <d v="2024-11-19T14:49:26Z"/>
        <d v="2024-11-19T14:21:43Z"/>
        <d v="2024-11-19T13:57:20Z"/>
        <d v="2024-11-19T13:03:54Z"/>
        <d v="2024-11-19T12:00:31Z"/>
        <d v="2024-11-19T11:41:35Z"/>
        <d v="2024-11-19T11:16:46Z"/>
        <d v="2024-11-19T10:53:46Z"/>
        <d v="2024-11-19T10:02:48Z"/>
        <d v="2024-11-19T08:53:30Z"/>
        <d v="2024-11-19T04:30:57Z"/>
        <d v="2024-11-19T04:10:33Z"/>
        <d v="2024-11-19T02:41:31Z"/>
        <d v="2024-11-19T00:34:06Z"/>
        <d v="2024-11-19T22:10:14Z"/>
        <d v="2024-11-19T17:13:55Z"/>
        <d v="2024-11-19T16:02:12Z"/>
        <d v="2024-11-19T14:13:05Z"/>
        <d v="2024-11-19T12:41:31Z"/>
        <d v="2024-11-19T10:10:17Z"/>
        <d v="2024-11-19T03:21:10Z"/>
        <d v="2024-11-19T02:36:14Z"/>
        <d v="2024-11-19T02:35:25Z"/>
        <d v="2024-11-19T02:00:35Z"/>
        <d v="2024-11-19T17:27:52Z"/>
        <d v="2024-11-19T09:34:00Z"/>
        <d v="2024-11-19T22:29:36Z"/>
        <d v="2024-11-19T21:01:28Z"/>
        <d v="2024-11-19T20:54:37Z"/>
        <d v="2024-11-19T20:44:04Z"/>
        <d v="2024-11-19T20:20:14Z"/>
        <d v="2024-11-19T19:43:14Z"/>
        <d v="2024-11-19T19:41:10Z"/>
        <d v="2024-11-19T17:44:11Z"/>
        <d v="2024-11-19T17:02:46Z"/>
        <d v="2024-11-19T16:29:12Z"/>
        <d v="2024-11-19T15:43:03Z"/>
        <d v="2024-11-19T12:11:01Z"/>
        <d v="2024-11-19T10:28:47Z"/>
        <d v="2024-11-19T10:15:41Z"/>
        <d v="2024-11-19T09:25:15Z"/>
        <d v="2024-11-19T09:23:54Z"/>
        <d v="2024-11-19T09:12:48Z"/>
        <d v="2024-11-19T09:07:44Z"/>
        <d v="2024-11-19T08:56:14Z"/>
        <d v="2024-11-19T07:43:06Z"/>
        <d v="2024-11-19T07:12:07Z"/>
        <d v="2024-11-19T03:59:34Z"/>
        <d v="2024-11-19T03:56:43Z"/>
        <d v="2024-11-19T01:36:29Z"/>
        <d v="2024-11-19T01:17:54Z"/>
        <d v="2024-11-19T00:00:00Z"/>
        <d v="2024-11-19T07:27:00Z"/>
        <d v="2024-11-19T08:51:00Z"/>
        <d v="2024-11-19T09:50:00Z"/>
        <d v="2024-11-19T10:42:00Z"/>
        <d v="2024-11-19T12:37:00Z"/>
        <d v="2024-11-19T13:05:00Z"/>
        <d v="2024-11-19T14:44:00Z"/>
        <d v="2024-11-19T15:22:00Z"/>
        <d v="2024-11-19T17:51:00Z"/>
        <d v="2024-11-19T19:06:00Z"/>
        <d v="2024-11-19T19:19:00Z"/>
        <d v="2024-11-19T19:22:00Z"/>
        <d v="2024-11-19T21:00:00Z"/>
        <d v="2024-11-19T23:18:00Z"/>
        <d v="2024-11-20T23:50:41Z"/>
        <d v="2024-11-20T23:25:34Z"/>
        <d v="2024-11-20T23:00:59Z"/>
        <d v="2024-11-20T22:40:59Z"/>
        <d v="2024-11-20T22:27:48Z"/>
        <d v="2024-11-20T22:17:53Z"/>
        <d v="2024-11-20T21:51:15Z"/>
        <d v="2024-11-20T21:28:34Z"/>
        <d v="2024-11-20T21:15:44Z"/>
        <d v="2024-11-20T20:42:48Z"/>
        <d v="2024-11-20T20:27:46Z"/>
        <d v="2024-11-20T20:10:43Z"/>
        <d v="2024-11-20T19:57:21Z"/>
        <d v="2024-11-20T19:41:01Z"/>
        <d v="2024-11-20T19:30:30Z"/>
        <d v="2024-11-20T19:21:12Z"/>
        <d v="2024-11-20T19:08:53Z"/>
        <d v="2024-11-20T18:41:48Z"/>
        <d v="2024-11-20T18:21:29Z"/>
        <d v="2024-11-20T18:08:03Z"/>
        <d v="2024-11-20T17:43:15Z"/>
        <d v="2024-11-20T17:18:56Z"/>
        <d v="2024-11-20T17:07:14Z"/>
        <d v="2024-11-20T16:42:56Z"/>
        <d v="2024-11-20T16:22:28Z"/>
        <d v="2024-11-20T16:01:55Z"/>
        <d v="2024-11-20T14:28:32Z"/>
        <d v="2024-11-20T13:56:19Z"/>
        <d v="2024-11-20T13:41:18Z"/>
        <d v="2024-11-20T13:06:25Z"/>
        <d v="2024-11-20T12:48:20Z"/>
        <d v="2024-11-20T12:28:49Z"/>
        <d v="2024-11-20T11:48:13Z"/>
        <d v="2024-11-20T11:31:15Z"/>
        <d v="2024-11-20T11:13:17Z"/>
        <d v="2024-11-20T09:25:40Z"/>
        <d v="2024-11-20T09:11:29Z"/>
        <d v="2024-11-20T08:55:37Z"/>
        <d v="2024-11-20T08:40:22Z"/>
        <d v="2024-11-20T08:15:52Z"/>
        <d v="2024-11-20T07:51:33Z"/>
        <d v="2024-11-20T06:18:45Z"/>
        <d v="2024-11-20T05:20:51Z"/>
        <d v="2024-11-20T05:01:31Z"/>
        <d v="2024-11-20T04:01:13Z"/>
        <d v="2024-11-20T02:46:24Z"/>
        <d v="2024-11-20T02:17:13Z"/>
        <d v="2024-11-20T01:37:26Z"/>
        <d v="2024-11-20T00:47:43Z"/>
        <d v="2024-11-20T22:19:17Z"/>
        <d v="2024-11-20T21:43:53Z"/>
        <d v="2024-11-20T18:43:55Z"/>
        <d v="2024-11-20T18:26:47Z"/>
        <d v="2024-11-20T17:55:41Z"/>
        <d v="2024-11-20T17:35:33Z"/>
        <d v="2024-11-20T17:16:01Z"/>
        <d v="2024-11-20T16:49:41Z"/>
        <d v="2024-11-20T16:40:16Z"/>
        <d v="2024-11-20T16:08:27Z"/>
        <d v="2024-11-20T10:08:26Z"/>
        <d v="2024-11-20T08:53:07Z"/>
        <d v="2024-11-20T03:55:36Z"/>
        <d v="2024-11-20T03:22:50Z"/>
        <d v="2024-11-20T23:56:29Z"/>
        <d v="2024-11-20T23:55:41Z"/>
        <d v="2024-11-20T21:28:24Z"/>
        <d v="2024-11-20T19:49:12Z"/>
        <d v="2024-11-20T14:58:02Z"/>
        <d v="2024-11-20T12:51:33Z"/>
        <d v="2024-11-20T12:37:08Z"/>
        <d v="2024-11-20T10:30:51Z"/>
        <d v="2024-11-20T10:16:58Z"/>
        <d v="2024-11-20T01:21:31Z"/>
        <d v="2024-11-20T23:41:52Z"/>
        <d v="2024-11-20T18:24:22Z"/>
        <d v="2024-11-20T17:20:43Z"/>
        <d v="2024-11-20T15:30:16Z"/>
        <d v="2024-11-20T08:28:28Z"/>
        <d v="2024-11-20T22:31:52Z"/>
        <d v="2024-11-20T19:24:32Z"/>
        <d v="2024-11-20T18:10:05Z"/>
        <d v="2024-11-20T17:51:00Z"/>
        <d v="2024-11-20T17:35:41Z"/>
        <d v="2024-11-20T17:03:41Z"/>
        <d v="2024-11-20T16:56:39Z"/>
        <d v="2024-11-20T16:38:23Z"/>
        <d v="2024-11-20T16:14:06Z"/>
        <d v="2024-11-20T15:22:57Z"/>
        <d v="2024-11-20T15:22:47Z"/>
        <d v="2024-11-20T15:01:00Z"/>
        <d v="2024-11-20T14:53:44Z"/>
        <d v="2024-11-20T13:24:35Z"/>
        <d v="2024-11-20T13:07:11Z"/>
        <d v="2024-11-20T12:46:57Z"/>
        <d v="2024-11-20T08:58:03Z"/>
        <d v="2024-11-20T05:55:28Z"/>
        <d v="2024-11-20T05:31:05Z"/>
        <d v="2024-11-20T05:22:02Z"/>
        <d v="2024-11-20T03:22:56Z"/>
        <d v="2024-11-20T02:06:17Z"/>
        <d v="2024-11-20T01:54:09Z"/>
        <d v="2024-11-20T01:47:24Z"/>
        <d v="2024-11-20T02:29:00Z"/>
        <d v="2024-11-20T02:31:00Z"/>
        <d v="2024-11-20T03:33:00Z"/>
        <d v="2024-11-20T05:28:00Z"/>
        <d v="2024-11-20T08:59:00Z"/>
        <d v="2024-11-20T09:03:00Z"/>
        <d v="2024-11-20T10:03:00Z"/>
        <d v="2024-11-20T10:18:00Z"/>
        <d v="2024-11-20T10:34:00Z"/>
        <d v="2024-11-20T14:34:00Z"/>
        <d v="2024-11-20T14:36:00Z"/>
        <d v="2024-11-20T15:16:00Z"/>
        <d v="2024-11-20T15:45:00Z"/>
        <d v="2024-11-20T16:35:00Z"/>
        <d v="2024-11-20T16:45:00Z"/>
        <d v="2024-11-20T19:32:00Z"/>
        <d v="2024-11-20T22:50:00Z"/>
        <d v="2024-11-20T00:00:00Z"/>
        <d v="2024-11-21T23:56:54Z"/>
        <d v="2024-11-21T23:28:37Z"/>
        <d v="2024-11-21T21:51:16Z"/>
        <d v="2024-11-21T21:31:18Z"/>
        <d v="2024-11-21T21:06:21Z"/>
        <d v="2024-11-21T20:55:24Z"/>
        <d v="2024-11-21T20:37:35Z"/>
        <d v="2024-11-21T20:20:01Z"/>
        <d v="2024-11-21T20:08:19Z"/>
        <d v="2024-11-21T19:48:09Z"/>
        <d v="2024-11-21T19:32:40Z"/>
        <d v="2024-11-21T19:24:33Z"/>
        <d v="2024-11-21T18:52:52Z"/>
        <d v="2024-11-21T18:31:48Z"/>
        <d v="2024-11-21T18:08:51Z"/>
        <d v="2024-11-21T17:27:50Z"/>
        <d v="2024-11-21T17:08:44Z"/>
        <d v="2024-11-21T16:57:17Z"/>
        <d v="2024-11-21T16:21:50Z"/>
        <d v="2024-11-21T15:45:13Z"/>
        <d v="2024-11-21T15:26:05Z"/>
        <d v="2024-11-21T15:00:09Z"/>
        <d v="2024-11-21T14:49:07Z"/>
        <d v="2024-11-21T12:42:35Z"/>
        <d v="2024-11-21T11:54:57Z"/>
        <d v="2024-11-21T11:39:47Z"/>
        <d v="2024-11-21T11:19:41Z"/>
        <d v="2024-11-21T10:55:57Z"/>
        <d v="2024-11-21T10:35:46Z"/>
        <d v="2024-11-21T10:16:32Z"/>
        <d v="2024-11-21T09:49:40Z"/>
        <d v="2024-11-21T09:20:25Z"/>
        <d v="2024-11-21T08:56:26Z"/>
        <d v="2024-11-21T08:44:11Z"/>
        <d v="2024-11-21T08:21:42Z"/>
        <d v="2024-11-21T08:11:33Z"/>
        <d v="2024-11-21T07:44:41Z"/>
        <d v="2024-11-21T06:14:42Z"/>
        <d v="2024-11-21T05:35:52Z"/>
        <d v="2024-11-21T04:56:33Z"/>
        <d v="2024-11-21T04:36:36Z"/>
        <d v="2024-11-21T04:06:31Z"/>
        <d v="2024-11-21T03:44:43Z"/>
        <d v="2024-11-21T03:28:26Z"/>
        <d v="2024-11-21T02:50:29Z"/>
        <d v="2024-11-21T00:42:39Z"/>
        <d v="2024-11-21T00:25:07Z"/>
        <d v="2024-11-21T00:09:02Z"/>
        <d v="2024-11-21T21:45:02Z"/>
        <d v="2024-11-21T20:48:55Z"/>
        <d v="2024-11-21T20:36:16Z"/>
        <d v="2024-11-21T20:22:18Z"/>
        <d v="2024-11-21T19:34:22Z"/>
        <d v="2024-11-21T18:38:09Z"/>
        <d v="2024-11-21T18:10:11Z"/>
        <d v="2024-11-21T17:55:56Z"/>
        <d v="2024-11-21T14:40:29Z"/>
        <d v="2024-11-21T12:12:44Z"/>
        <d v="2024-11-21T11:52:35Z"/>
        <d v="2024-11-21T09:51:55Z"/>
        <d v="2024-11-21T09:40:05Z"/>
        <d v="2024-11-21T07:47:59Z"/>
        <d v="2024-11-21T03:27:54Z"/>
        <d v="2024-11-21T01:09:46Z"/>
        <d v="2024-11-21T22:18:02Z"/>
        <d v="2024-11-21T20:12:35Z"/>
        <d v="2024-11-21T19:54:57Z"/>
        <d v="2024-11-21T18:29:22Z"/>
        <d v="2024-11-21T17:29:42Z"/>
        <d v="2024-11-21T17:27:00Z"/>
        <d v="2024-11-21T16:22:42Z"/>
        <d v="2024-11-21T13:31:12Z"/>
        <d v="2024-11-21T12:45:40Z"/>
        <d v="2024-11-21T11:29:02Z"/>
        <d v="2024-11-21T10:31:18Z"/>
        <d v="2024-11-21T10:15:26Z"/>
        <d v="2024-11-21T04:11:42Z"/>
        <d v="2024-11-21T02:28:13Z"/>
        <d v="2024-11-21T19:37:11Z"/>
        <d v="2024-11-21T17:20:16Z"/>
        <d v="2024-11-21T13:28:12Z"/>
        <d v="2024-11-21T00:03:02Z"/>
        <d v="2024-11-21T23:42:39Z"/>
        <d v="2024-11-21T19:33:56Z"/>
        <d v="2024-11-21T16:48:29Z"/>
        <d v="2024-11-21T14:18:16Z"/>
        <d v="2024-11-21T12:24:14Z"/>
        <d v="2024-11-21T11:30:20Z"/>
        <d v="2024-11-21T11:05:00Z"/>
        <d v="2024-11-21T10:37:38Z"/>
        <d v="2024-11-21T08:11:48Z"/>
        <d v="2024-11-21T07:59:33Z"/>
        <d v="2024-11-21T07:58:39Z"/>
        <d v="2024-11-21T07:34:52Z"/>
        <d v="2024-11-21T07:17:44Z"/>
        <d v="2024-11-21T06:32:41Z"/>
        <d v="2024-11-21T05:47:24Z"/>
        <d v="2024-11-21T05:38:21Z"/>
        <d v="2024-11-21T05:19:41Z"/>
        <d v="2024-11-21T05:05:05Z"/>
        <d v="2024-11-21T03:09:23Z"/>
        <d v="2024-11-21T00:24:06Z"/>
        <d v="2024-11-21T00:20:00Z"/>
        <d v="2024-11-21T04:11:00Z"/>
        <d v="2024-11-21T05:35:00Z"/>
        <d v="2024-11-21T09:18:00Z"/>
        <d v="2024-11-21T10:21:00Z"/>
        <d v="2024-11-21T10:29:00Z"/>
        <d v="2024-11-21T13:17:00Z"/>
        <d v="2024-11-21T13:29:00Z"/>
        <d v="2024-11-21T15:35:00Z"/>
        <d v="2024-11-21T16:21:00Z"/>
        <d v="2024-11-21T16:29:00Z"/>
        <d v="2024-11-21T17:04:00Z"/>
        <d v="2024-11-21T17:34:00Z"/>
        <d v="2024-11-21T18:28:00Z"/>
        <d v="2024-11-21T21:35:00Z"/>
        <d v="2024-11-21T22:18:00Z"/>
        <d v="2024-11-21T23:05:00Z"/>
        <d v="2024-11-21T23:09:00Z"/>
        <d v="2024-11-21T23:46:00Z"/>
        <d v="2024-11-21T00:00:00Z"/>
        <d v="2024-11-22T23:57:30Z"/>
        <d v="2024-11-22T23:36:13Z"/>
        <d v="2024-11-22T23:06:08Z"/>
        <d v="2024-11-22T23:06:01Z"/>
        <d v="2024-11-22T22:48:21Z"/>
        <d v="2024-11-22T22:35:39Z"/>
        <d v="2024-11-22T22:16:57Z"/>
        <d v="2024-11-22T22:01:17Z"/>
        <d v="2024-11-22T21:45:16Z"/>
        <d v="2024-11-22T21:27:07Z"/>
        <d v="2024-11-22T21:25:22Z"/>
        <d v="2024-11-22T21:07:47Z"/>
        <d v="2024-11-22T20:54:26Z"/>
        <d v="2024-11-22T20:46:05Z"/>
        <d v="2024-11-22T20:38:16Z"/>
        <d v="2024-11-22T20:18:10Z"/>
        <d v="2024-11-22T19:52:42Z"/>
        <d v="2024-11-22T19:37:24Z"/>
        <d v="2024-11-22T18:36:47Z"/>
        <d v="2024-11-22T18:26:18Z"/>
        <d v="2024-11-22T17:48:26Z"/>
        <d v="2024-11-22T17:34:45Z"/>
        <d v="2024-11-22T17:32:58Z"/>
        <d v="2024-11-22T17:10:48Z"/>
        <d v="2024-11-22T17:08:13Z"/>
        <d v="2024-11-22T16:54:10Z"/>
        <d v="2024-11-22T16:37:59Z"/>
        <d v="2024-11-22T16:23:09Z"/>
        <d v="2024-11-22T16:10:06Z"/>
        <d v="2024-11-22T15:50:02Z"/>
        <d v="2024-11-22T14:05:10Z"/>
        <d v="2024-11-22T13:37:38Z"/>
        <d v="2024-11-22T13:21:56Z"/>
        <d v="2024-11-22T13:09:58Z"/>
        <d v="2024-11-22T12:26:16Z"/>
        <d v="2024-11-22T11:07:12Z"/>
        <d v="2024-11-22T10:52:50Z"/>
        <d v="2024-11-22T10:30:56Z"/>
        <d v="2024-11-22T10:21:33Z"/>
        <d v="2024-11-22T08:27:36Z"/>
        <d v="2024-11-22T07:44:46Z"/>
        <d v="2024-11-22T06:51:33Z"/>
        <d v="2024-11-22T06:30:38Z"/>
        <d v="2024-11-22T06:06:12Z"/>
        <d v="2024-11-22T05:48:22Z"/>
        <d v="2024-11-22T05:18:40Z"/>
        <d v="2024-11-22T04:57:03Z"/>
        <d v="2024-11-22T00:59:36Z"/>
        <d v="2024-11-22T00:39:05Z"/>
        <d v="2024-11-22T00:20:57Z"/>
        <d v="2024-11-22T00:19:39Z"/>
        <d v="2024-11-22T23:32:59Z"/>
        <d v="2024-11-22T20:42:11Z"/>
        <d v="2024-11-22T18:58:25Z"/>
        <d v="2024-11-22T18:32:52Z"/>
        <d v="2024-11-22T17:30:15Z"/>
        <d v="2024-11-22T16:17:03Z"/>
        <d v="2024-11-22T15:35:49Z"/>
        <d v="2024-11-22T13:28:34Z"/>
        <d v="2024-11-22T12:58:37Z"/>
        <d v="2024-11-22T12:37:41Z"/>
        <d v="2024-11-22T12:26:40Z"/>
        <d v="2024-11-22T12:17:15Z"/>
        <d v="2024-11-22T11:27:29Z"/>
        <d v="2024-11-22T11:16:30Z"/>
        <d v="2024-11-22T10:07:24Z"/>
        <d v="2024-11-22T04:21:57Z"/>
        <d v="2024-11-22T03:50:49Z"/>
        <d v="2024-11-22T03:01:48Z"/>
        <d v="2024-11-22T02:46:20Z"/>
        <d v="2024-11-22T02:20:13Z"/>
        <d v="2024-11-22T00:23:59Z"/>
        <d v="2024-11-22T23:06:52Z"/>
        <d v="2024-11-22T20:50:22Z"/>
        <d v="2024-11-22T20:12:08Z"/>
        <d v="2024-11-22T19:56:33Z"/>
        <d v="2024-11-22T18:59:05Z"/>
        <d v="2024-11-22T18:32:00Z"/>
        <d v="2024-11-22T17:52:55Z"/>
        <d v="2024-11-22T15:06:48Z"/>
        <d v="2024-11-22T11:16:48Z"/>
        <d v="2024-11-22T22:33:20Z"/>
        <d v="2024-11-22T16:12:08Z"/>
        <d v="2024-11-22T13:15:02Z"/>
        <d v="2024-11-22T11:27:21Z"/>
        <d v="2024-11-22T10:35:22Z"/>
        <d v="2024-11-22T10:04:58Z"/>
        <d v="2024-11-22T09:06:33Z"/>
        <d v="2024-11-22T22:17:50Z"/>
        <d v="2024-11-22T21:58:51Z"/>
        <d v="2024-11-22T20:03:26Z"/>
        <d v="2024-11-22T19:36:16Z"/>
        <d v="2024-11-22T18:08:16Z"/>
        <d v="2024-11-22T16:52:46Z"/>
        <d v="2024-11-22T14:10:19Z"/>
        <d v="2024-11-22T14:06:54Z"/>
        <d v="2024-11-22T13:06:23Z"/>
        <d v="2024-11-22T13:00:44Z"/>
        <d v="2024-11-22T10:59:18Z"/>
        <d v="2024-11-22T09:30:46Z"/>
        <d v="2024-11-22T09:19:53Z"/>
        <d v="2024-11-22T07:59:35Z"/>
        <d v="2024-11-22T06:55:56Z"/>
        <d v="2024-11-22T05:17:41Z"/>
        <d v="2024-11-22T03:42:39Z"/>
        <d v="2024-11-22T01:12:17Z"/>
        <d v="2024-11-22T00:00:00Z"/>
        <d v="2024-11-23T23:16:42Z"/>
        <d v="2024-11-23T23:05:47Z"/>
        <d v="2024-11-23T22:54:27Z"/>
        <d v="2024-11-23T22:01:03Z"/>
        <d v="2024-11-23T21:38:28Z"/>
        <d v="2024-11-23T21:09:11Z"/>
        <d v="2024-11-23T20:14:16Z"/>
        <d v="2024-11-23T19:59:33Z"/>
        <d v="2024-11-23T19:36:43Z"/>
        <d v="2024-11-23T19:20:04Z"/>
        <d v="2024-11-23T18:57:39Z"/>
        <d v="2024-11-23T18:39:41Z"/>
        <d v="2024-11-23T18:32:55Z"/>
        <d v="2024-11-23T18:21:25Z"/>
        <d v="2024-11-23T18:15:58Z"/>
        <d v="2024-11-23T17:39:11Z"/>
        <d v="2024-11-23T17:03:55Z"/>
        <d v="2024-11-23T17:03:34Z"/>
        <d v="2024-11-23T16:21:18Z"/>
        <d v="2024-11-23T16:15:57Z"/>
        <d v="2024-11-23T15:59:06Z"/>
        <d v="2024-11-23T15:23:50Z"/>
        <d v="2024-11-23T14:38:13Z"/>
        <d v="2024-11-23T14:01:15Z"/>
        <d v="2024-11-23T13:16:09Z"/>
        <d v="2024-11-23T13:05:03Z"/>
        <d v="2024-11-23T13:02:23Z"/>
        <d v="2024-11-23T12:40:41Z"/>
        <d v="2024-11-23T12:37:05Z"/>
        <d v="2024-11-23T12:21:08Z"/>
        <d v="2024-11-23T12:06:09Z"/>
        <d v="2024-11-23T11:42:49Z"/>
        <d v="2024-11-23T11:39:22Z"/>
        <d v="2024-11-23T11:12:56Z"/>
        <d v="2024-11-23T10:41:37Z"/>
        <d v="2024-11-23T09:26:13Z"/>
        <d v="2024-11-23T09:08:30Z"/>
        <d v="2024-11-23T08:43:01Z"/>
        <d v="2024-11-23T08:25:40Z"/>
        <d v="2024-11-23T08:04:52Z"/>
        <d v="2024-11-23T07:28:21Z"/>
        <d v="2024-11-23T07:05:51Z"/>
        <d v="2024-11-23T06:08:01Z"/>
        <d v="2024-11-23T05:01:16Z"/>
        <d v="2024-11-23T04:17:24Z"/>
        <d v="2024-11-23T03:37:47Z"/>
        <d v="2024-11-23T03:36:25Z"/>
        <d v="2024-11-23T03:09:18Z"/>
        <d v="2024-11-23T02:32:50Z"/>
        <d v="2024-11-23T01:52:07Z"/>
        <d v="2024-11-23T01:51:35Z"/>
        <d v="2024-11-23T01:28:22Z"/>
        <d v="2024-11-23T00:52:17Z"/>
        <d v="2024-11-23T20:38:57Z"/>
        <d v="2024-11-23T19:19:37Z"/>
        <d v="2024-11-23T18:41:12Z"/>
        <d v="2024-11-23T16:28:34Z"/>
        <d v="2024-11-23T15:20:22Z"/>
        <d v="2024-11-23T15:01:53Z"/>
        <d v="2024-11-23T13:58:33Z"/>
        <d v="2024-11-23T13:44:12Z"/>
        <d v="2024-11-23T13:11:12Z"/>
        <d v="2024-11-23T11:35:31Z"/>
        <d v="2024-11-23T10:44:09Z"/>
        <d v="2024-11-23T10:30:55Z"/>
        <d v="2024-11-23T10:10:18Z"/>
        <d v="2024-11-23T02:43:49Z"/>
        <d v="2024-11-23T19:46:43Z"/>
        <d v="2024-11-23T19:28:07Z"/>
        <d v="2024-11-23T14:02:42Z"/>
        <d v="2024-11-23T16:53:22Z"/>
        <d v="2024-11-23T05:28:09Z"/>
        <d v="2024-11-23T22:35:57Z"/>
        <d v="2024-11-23T22:07:20Z"/>
        <d v="2024-11-23T21:48:15Z"/>
        <d v="2024-11-23T20:23:13Z"/>
        <d v="2024-11-23T20:12:12Z"/>
        <d v="2024-11-23T19:38:16Z"/>
        <d v="2024-11-23T17:20:20Z"/>
        <d v="2024-11-23T16:25:23Z"/>
        <d v="2024-11-23T15:34:38Z"/>
        <d v="2024-11-23T14:44:36Z"/>
        <d v="2024-11-23T14:28:34Z"/>
        <d v="2024-11-23T14:22:02Z"/>
        <d v="2024-11-23T13:36:15Z"/>
        <d v="2024-11-23T13:34:24Z"/>
        <d v="2024-11-23T13:06:02Z"/>
        <d v="2024-11-23T13:01:20Z"/>
        <d v="2024-11-23T10:39:49Z"/>
        <d v="2024-11-23T10:32:40Z"/>
        <d v="2024-11-23T10:20:00Z"/>
        <d v="2024-11-23T09:34:10Z"/>
        <d v="2024-11-23T09:33:12Z"/>
        <d v="2024-11-23T07:45:36Z"/>
        <d v="2024-11-23T06:50:25Z"/>
        <d v="2024-11-23T03:22:07Z"/>
        <d v="2024-11-23T03:20:52Z"/>
        <d v="2024-11-23T03:02:01Z"/>
        <d v="2024-11-23T02:34:00Z"/>
        <d v="2024-11-23T02:50:00Z"/>
        <d v="2024-11-23T03:05:00Z"/>
        <d v="2024-11-23T03:29:00Z"/>
        <d v="2024-11-23T04:37:00Z"/>
        <d v="2024-11-23T09:11:00Z"/>
        <d v="2024-11-23T09:38:00Z"/>
        <d v="2024-11-23T10:57:00Z"/>
        <d v="2024-11-23T16:19:00Z"/>
        <d v="2024-11-23T16:40:00Z"/>
        <d v="2024-11-23T17:16:00Z"/>
        <d v="2024-11-23T18:48:00Z"/>
        <d v="2024-11-23T21:05:00Z"/>
        <d v="2024-11-23T23:06:00Z"/>
        <d v="2024-11-23T00:00:00Z"/>
        <d v="2024-11-24T23:55:10Z"/>
        <d v="2024-11-24T23:25:02Z"/>
        <d v="2024-11-24T21:50:30Z"/>
        <d v="2024-11-24T21:28:51Z"/>
        <d v="2024-11-24T21:15:41Z"/>
        <d v="2024-11-24T20:54:55Z"/>
        <d v="2024-11-24T20:10:29Z"/>
        <d v="2024-11-24T19:33:42Z"/>
        <d v="2024-11-24T18:52:26Z"/>
        <d v="2024-11-24T18:05:16Z"/>
        <d v="2024-11-24T18:00:34Z"/>
        <d v="2024-11-24T17:55:07Z"/>
        <d v="2024-11-24T17:35:48Z"/>
        <d v="2024-11-24T17:21:55Z"/>
        <d v="2024-11-24T17:09:07Z"/>
        <d v="2024-11-24T14:03:41Z"/>
        <d v="2024-11-24T10:58:45Z"/>
        <d v="2024-11-24T09:19:20Z"/>
        <d v="2024-11-24T09:15:09Z"/>
        <d v="2024-11-24T09:03:17Z"/>
        <d v="2024-11-24T08:59:58Z"/>
        <d v="2024-11-24T08:38:10Z"/>
        <d v="2024-11-24T07:13:17Z"/>
        <d v="2024-11-24T06:29:12Z"/>
        <d v="2024-11-24T06:06:16Z"/>
        <d v="2024-11-24T05:32:32Z"/>
        <d v="2024-11-24T18:17:37Z"/>
        <d v="2024-11-24T02:07:06Z"/>
        <d v="2024-11-24T23:01:09Z"/>
        <d v="2024-11-24T22:12:00Z"/>
        <d v="2024-11-24T13:18:49Z"/>
        <d v="2024-11-24T09:02:49Z"/>
        <d v="2024-11-24T04:24:56Z"/>
        <d v="2024-11-24T22:44:28Z"/>
        <d v="2024-11-24T13:23:26Z"/>
        <d v="2024-11-24T09:57:48Z"/>
        <d v="2024-11-24T09:02:57Z"/>
        <d v="2024-11-24T23:57:20Z"/>
        <d v="2024-11-24T20:52:11Z"/>
        <d v="2024-11-24T20:35:49Z"/>
        <d v="2024-11-24T19:47:44Z"/>
        <d v="2024-11-24T19:31:51Z"/>
        <d v="2024-11-24T19:29:10Z"/>
        <d v="2024-11-24T19:18:23Z"/>
        <d v="2024-11-24T18:35:26Z"/>
        <d v="2024-11-24T16:46:54Z"/>
        <d v="2024-11-24T16:19:58Z"/>
        <d v="2024-11-24T14:35:23Z"/>
        <d v="2024-11-24T13:40:01Z"/>
        <d v="2024-11-24T13:29:30Z"/>
        <d v="2024-11-24T12:52:08Z"/>
        <d v="2024-11-24T12:19:20Z"/>
        <d v="2024-11-24T12:11:19Z"/>
        <d v="2024-11-24T11:26:32Z"/>
        <d v="2024-11-24T11:07:26Z"/>
        <d v="2024-11-24T10:24:55Z"/>
        <d v="2024-11-24T10:18:33Z"/>
        <d v="2024-11-24T10:01:20Z"/>
        <d v="2024-11-24T09:44:38Z"/>
        <d v="2024-11-24T09:24:57Z"/>
        <d v="2024-11-24T08:55:29Z"/>
        <d v="2024-11-24T08:51:46Z"/>
        <d v="2024-11-24T08:32:06Z"/>
        <d v="2024-11-24T08:23:46Z"/>
        <d v="2024-11-24T08:07:58Z"/>
        <d v="2024-11-24T08:07:57Z"/>
        <d v="2024-11-24T07:46:59Z"/>
        <d v="2024-11-24T01:26:45Z"/>
        <d v="2024-11-24T00:04:33Z"/>
        <d v="2024-11-24T00:05:00Z"/>
        <d v="2024-11-24T00:12:00Z"/>
        <d v="2024-11-24T03:46:00Z"/>
        <d v="2024-11-24T09:11:00Z"/>
        <d v="2024-11-24T10:02:00Z"/>
        <d v="2024-11-24T11:39:00Z"/>
        <d v="2024-11-24T11:51:00Z"/>
        <d v="2024-11-24T12:11:00Z"/>
        <d v="2024-11-24T13:31:00Z"/>
        <d v="2024-11-24T13:41:00Z"/>
        <d v="2024-11-24T16:14:00Z"/>
        <d v="2024-11-24T19:27:00Z"/>
        <d v="2024-11-24T19:29:00Z"/>
        <d v="2024-11-24T22:45:00Z"/>
        <d v="2024-11-24T23:30:00Z"/>
        <d v="2024-11-24T00:00:00Z"/>
        <d v="2024-11-25T23:56:11Z"/>
        <d v="2024-11-25T23:35:52Z"/>
        <d v="2024-11-25T23:23:29Z"/>
        <d v="2024-11-25T22:41:34Z"/>
        <d v="2024-11-25T22:23:09Z"/>
        <d v="2024-11-25T21:53:19Z"/>
        <d v="2024-11-25T21:35:51Z"/>
        <d v="2024-11-25T21:05:10Z"/>
        <d v="2024-11-25T20:46:32Z"/>
        <d v="2024-11-25T20:24:33Z"/>
        <d v="2024-11-25T20:10:35Z"/>
        <d v="2024-11-25T19:45:41Z"/>
        <d v="2024-11-25T19:08:20Z"/>
        <d v="2024-11-25T18:53:49Z"/>
        <d v="2024-11-25T18:38:55Z"/>
        <d v="2024-11-25T18:27:17Z"/>
        <d v="2024-11-25T18:22:39Z"/>
        <d v="2024-11-25T18:09:17Z"/>
        <d v="2024-11-25T17:45:24Z"/>
        <d v="2024-11-25T17:42:50Z"/>
        <d v="2024-11-25T17:30:05Z"/>
        <d v="2024-11-25T17:19:09Z"/>
        <d v="2024-11-25T17:12:35Z"/>
        <d v="2024-11-25T17:01:46Z"/>
        <d v="2024-11-25T16:47:37Z"/>
        <d v="2024-11-25T16:43:13Z"/>
        <d v="2024-11-25T16:36:50Z"/>
        <d v="2024-11-25T16:29:13Z"/>
        <d v="2024-11-25T16:19:34Z"/>
        <d v="2024-11-25T14:48:05Z"/>
        <d v="2024-11-25T14:33:30Z"/>
        <d v="2024-11-25T14:12:39Z"/>
        <d v="2024-11-25T13:53:49Z"/>
        <d v="2024-11-25T13:31:40Z"/>
        <d v="2024-11-25T13:15:06Z"/>
        <d v="2024-11-25T13:00:57Z"/>
        <d v="2024-11-25T12:48:01Z"/>
        <d v="2024-11-25T12:42:55Z"/>
        <d v="2024-11-25T12:19:39Z"/>
        <d v="2024-11-25T12:00:27Z"/>
        <d v="2024-11-25T11:50:59Z"/>
        <d v="2024-11-25T11:28:35Z"/>
        <d v="2024-11-25T11:27:56Z"/>
        <d v="2024-11-25T10:59:01Z"/>
        <d v="2024-11-25T10:42:31Z"/>
        <d v="2024-11-25T10:28:01Z"/>
        <d v="2024-11-25T09:48:53Z"/>
        <d v="2024-11-25T09:14:29Z"/>
        <d v="2024-11-25T08:54:42Z"/>
        <d v="2024-11-25T08:26:44Z"/>
        <d v="2024-11-25T08:07:48Z"/>
        <d v="2024-11-25T06:44:22Z"/>
        <d v="2024-11-25T05:19:06Z"/>
        <d v="2024-11-25T04:47:52Z"/>
        <d v="2024-11-25T04:38:40Z"/>
        <d v="2024-11-25T03:23:33Z"/>
        <d v="2024-11-25T02:56:36Z"/>
        <d v="2024-11-25T02:04:19Z"/>
        <d v="2024-11-25T01:32:52Z"/>
        <d v="2024-11-25T20:51:53Z"/>
        <d v="2024-11-25T20:39:58Z"/>
        <d v="2024-11-25T19:46:03Z"/>
        <d v="2024-11-25T19:24:24Z"/>
        <d v="2024-11-25T18:52:14Z"/>
        <d v="2024-11-25T17:19:20Z"/>
        <d v="2024-11-25T15:43:59Z"/>
        <d v="2024-11-25T15:32:20Z"/>
        <d v="2024-11-25T13:55:35Z"/>
        <d v="2024-11-25T10:38:12Z"/>
        <d v="2024-11-25T02:26:55Z"/>
        <d v="2024-11-25T00:11:38Z"/>
        <d v="2024-11-25T23:39:16Z"/>
        <d v="2024-11-25T23:18:35Z"/>
        <d v="2024-11-25T20:59:38Z"/>
        <d v="2024-11-25T20:35:45Z"/>
        <d v="2024-11-25T20:35:15Z"/>
        <d v="2024-11-25T17:33:56Z"/>
        <d v="2024-11-25T13:25:26Z"/>
        <d v="2024-11-25T04:13:41Z"/>
        <d v="2024-11-25T03:40:36Z"/>
        <d v="2024-11-25T03:14:43Z"/>
        <d v="2024-11-25T12:37:21Z"/>
        <d v="2024-11-25T20:19:30Z"/>
        <d v="2024-11-25T20:01:48Z"/>
        <d v="2024-11-25T18:51:01Z"/>
        <d v="2024-11-25T18:38:00Z"/>
        <d v="2024-11-25T18:00:25Z"/>
        <d v="2024-11-25T17:53:39Z"/>
        <d v="2024-11-25T16:33:02Z"/>
        <d v="2024-11-25T16:24:12Z"/>
        <d v="2024-11-25T15:58:25Z"/>
        <d v="2024-11-25T15:57:17Z"/>
        <d v="2024-11-25T13:51:06Z"/>
        <d v="2024-11-25T12:38:51Z"/>
        <d v="2024-11-25T12:08:13Z"/>
        <d v="2024-11-25T10:56:30Z"/>
        <d v="2024-11-25T10:18:17Z"/>
        <d v="2024-11-25T09:38:12Z"/>
        <d v="2024-11-25T05:45:44Z"/>
        <d v="2024-11-25T02:16:55Z"/>
        <d v="2024-11-25T05:57:00Z"/>
        <d v="2024-11-25T07:23:00Z"/>
        <d v="2024-11-25T09:17:00Z"/>
        <d v="2024-11-25T10:40:00Z"/>
        <d v="2024-11-25T10:41:00Z"/>
        <d v="2024-11-25T12:39:00Z"/>
        <d v="2024-11-25T12:46:00Z"/>
        <d v="2024-11-25T12:48:00Z"/>
        <d v="2024-11-25T12:53:00Z"/>
        <d v="2024-11-25T16:13:00Z"/>
        <d v="2024-11-25T16:37:00Z"/>
        <d v="2024-11-25T17:02:00Z"/>
        <d v="2024-11-25T17:17:00Z"/>
        <d v="2024-11-25T17:30:00Z"/>
        <d v="2024-11-25T18:10:00Z"/>
        <d v="2024-11-25T18:24:00Z"/>
        <d v="2024-11-25T18:47:00Z"/>
        <d v="2024-11-25T18:59:00Z"/>
        <d v="2024-11-25T20:36:00Z"/>
        <d v="2024-11-25T22:34:00Z"/>
        <d v="2024-11-25T22:56:00Z"/>
        <d v="2024-11-25T00:00:00Z"/>
        <d v="2024-11-26T23:31:23Z"/>
        <d v="2024-11-26T23:03:28Z"/>
        <d v="2024-11-26T22:43:02Z"/>
        <d v="2024-11-26T22:42:13Z"/>
        <d v="2024-11-26T22:24:31Z"/>
        <d v="2024-11-26T22:16:52Z"/>
        <d v="2024-11-26T22:02:12Z"/>
        <d v="2024-11-26T21:57:46Z"/>
        <d v="2024-11-26T21:39:52Z"/>
        <d v="2024-11-26T21:10:29Z"/>
        <d v="2024-11-26T21:03:53Z"/>
        <d v="2024-11-26T20:44:40Z"/>
        <d v="2024-11-26T20:39:02Z"/>
        <d v="2024-11-26T20:28:32Z"/>
        <d v="2024-11-26T20:01:55Z"/>
        <d v="2024-11-26T19:47:16Z"/>
        <d v="2024-11-26T19:26:27Z"/>
        <d v="2024-11-26T19:18:03Z"/>
        <d v="2024-11-26T19:13:47Z"/>
        <d v="2024-11-26T19:00:15Z"/>
        <d v="2024-11-26T18:43:54Z"/>
        <d v="2024-11-26T18:41:02Z"/>
        <d v="2024-11-26T18:27:57Z"/>
        <d v="2024-11-26T18:24:16Z"/>
        <d v="2024-11-26T18:14:52Z"/>
        <d v="2024-11-26T17:53:39Z"/>
        <d v="2024-11-26T17:39:17Z"/>
        <d v="2024-11-26T17:10:34Z"/>
        <d v="2024-11-26T17:02:13Z"/>
        <d v="2024-11-26T16:54:24Z"/>
        <d v="2024-11-26T16:37:01Z"/>
        <d v="2024-11-26T16:27:10Z"/>
        <d v="2024-11-26T15:42:55Z"/>
        <d v="2024-11-26T14:56:24Z"/>
        <d v="2024-11-26T14:35:36Z"/>
        <d v="2024-11-26T13:57:00Z"/>
        <d v="2024-11-26T13:20:28Z"/>
        <d v="2024-11-26T12:57:04Z"/>
        <d v="2024-11-26T12:26:25Z"/>
        <d v="2024-11-26T11:51:18Z"/>
        <d v="2024-11-26T10:33:38Z"/>
        <d v="2024-11-26T09:11:18Z"/>
        <d v="2024-11-26T08:52:16Z"/>
        <d v="2024-11-26T08:36:57Z"/>
        <d v="2024-11-26T08:35:19Z"/>
        <d v="2024-11-26T08:15:32Z"/>
        <d v="2024-11-26T08:00:06Z"/>
        <d v="2024-11-26T07:41:34Z"/>
        <d v="2024-11-26T07:20:02Z"/>
        <d v="2024-11-26T06:58:07Z"/>
        <d v="2024-11-26T05:51:39Z"/>
        <d v="2024-11-26T05:31:56Z"/>
        <d v="2024-11-26T05:08:58Z"/>
        <d v="2024-11-26T04:43:22Z"/>
        <d v="2024-11-26T03:44:00Z"/>
        <d v="2024-11-26T03:12:38Z"/>
        <d v="2024-11-26T02:52:53Z"/>
        <d v="2024-11-26T02:11:27Z"/>
        <d v="2024-11-26T02:00:21Z"/>
        <d v="2024-11-26T01:37:37Z"/>
        <d v="2024-11-26T01:17:20Z"/>
        <d v="2024-11-26T00:59:35Z"/>
        <d v="2024-11-26T00:16:41Z"/>
        <d v="2024-11-26T23:18:51Z"/>
        <d v="2024-11-26T18:46:32Z"/>
        <d v="2024-11-26T18:40:03Z"/>
        <d v="2024-11-26T18:38:15Z"/>
        <d v="2024-11-26T18:35:37Z"/>
        <d v="2024-11-26T17:55:06Z"/>
        <d v="2024-11-26T17:05:17Z"/>
        <d v="2024-11-26T16:35:15Z"/>
        <d v="2024-11-26T16:18:23Z"/>
        <d v="2024-11-26T15:55:34Z"/>
        <d v="2024-11-26T15:32:34Z"/>
        <d v="2024-11-26T14:49:21Z"/>
        <d v="2024-11-26T14:19:20Z"/>
        <d v="2024-11-26T14:03:44Z"/>
        <d v="2024-11-26T13:49:38Z"/>
        <d v="2024-11-26T12:56:43Z"/>
        <d v="2024-11-26T11:04:43Z"/>
        <d v="2024-11-26T10:24:52Z"/>
        <d v="2024-11-26T10:01:36Z"/>
        <d v="2024-11-26T21:00:11Z"/>
        <d v="2024-11-26T17:44:16Z"/>
        <d v="2024-11-26T13:26:58Z"/>
        <d v="2024-11-26T12:17:11Z"/>
        <d v="2024-11-26T11:49:39Z"/>
        <d v="2024-11-26T11:30:51Z"/>
        <d v="2024-11-26T11:24:49Z"/>
        <d v="2024-11-26T10:35:45Z"/>
        <d v="2024-11-26T11:43:36Z"/>
        <d v="2024-11-26T07:20:59Z"/>
        <d v="2024-11-26T22:24:04Z"/>
        <d v="2024-11-26T21:37:37Z"/>
        <d v="2024-11-26T20:22:56Z"/>
        <d v="2024-11-26T20:07:48Z"/>
        <d v="2024-11-26T19:28:03Z"/>
        <d v="2024-11-26T18:45:05Z"/>
        <d v="2024-11-26T15:46:21Z"/>
        <d v="2024-11-26T15:35:23Z"/>
        <d v="2024-11-26T15:15:40Z"/>
        <d v="2024-11-26T13:21:59Z"/>
        <d v="2024-11-26T12:57:36Z"/>
        <d v="2024-11-26T10:32:33Z"/>
        <d v="2024-11-26T10:03:51Z"/>
        <d v="2024-11-26T08:59:36Z"/>
        <d v="2024-11-26T08:45:40Z"/>
        <d v="2024-11-26T08:28:44Z"/>
        <d v="2024-11-26T08:25:47Z"/>
        <d v="2024-11-26T06:38:39Z"/>
        <d v="2024-11-26T05:33:05Z"/>
        <d v="2024-11-26T04:36:31Z"/>
        <d v="2024-11-26T02:58:29Z"/>
        <d v="2024-11-26T02:43:11Z"/>
        <d v="2024-11-26T02:34:48Z"/>
        <d v="2024-11-26T01:27:11Z"/>
        <d v="2024-11-26T11:23:00Z"/>
        <d v="2024-11-26T12:05:00Z"/>
        <d v="2024-11-26T14:49:00Z"/>
        <d v="2024-11-26T16:47:00Z"/>
        <d v="2024-11-26T21:38:00Z"/>
        <d v="2024-11-26T22:01:00Z"/>
        <d v="2024-11-26T23:01:00Z"/>
        <d v="2024-11-26T00:00:00Z"/>
        <d v="2024-11-27T22:46:47Z"/>
        <d v="2024-11-27T22:33:34Z"/>
        <d v="2024-11-27T22:11:11Z"/>
        <d v="2024-11-27T21:41:52Z"/>
        <d v="2024-11-27T21:21:33Z"/>
        <d v="2024-11-27T21:10:43Z"/>
        <d v="2024-11-27T20:56:22Z"/>
        <d v="2024-11-27T20:28:26Z"/>
        <d v="2024-11-27T20:18:05Z"/>
        <d v="2024-11-27T19:37:54Z"/>
        <d v="2024-11-27T19:34:47Z"/>
        <d v="2024-11-27T19:08:19Z"/>
        <d v="2024-11-27T19:05:51Z"/>
        <d v="2024-11-27T18:44:49Z"/>
        <d v="2024-11-27T18:42:00Z"/>
        <d v="2024-11-27T18:27:15Z"/>
        <d v="2024-11-27T18:09:38Z"/>
        <d v="2024-11-27T18:09:06Z"/>
        <d v="2024-11-27T17:55:39Z"/>
        <d v="2024-11-27T17:52:04Z"/>
        <d v="2024-11-27T17:37:59Z"/>
        <d v="2024-11-27T17:20:27Z"/>
        <d v="2024-11-27T17:03:54Z"/>
        <d v="2024-11-27T16:19:33Z"/>
        <d v="2024-11-27T15:16:19Z"/>
        <d v="2024-11-27T14:49:25Z"/>
        <d v="2024-11-27T14:36:16Z"/>
        <d v="2024-11-27T14:16:38Z"/>
        <d v="2024-11-27T13:59:28Z"/>
        <d v="2024-11-27T13:30:51Z"/>
        <d v="2024-11-27T13:11:14Z"/>
        <d v="2024-11-27T12:46:14Z"/>
        <d v="2024-11-27T11:37:11Z"/>
        <d v="2024-11-27T11:23:52Z"/>
        <d v="2024-11-27T11:11:27Z"/>
        <d v="2024-11-27T11:10:02Z"/>
        <d v="2024-11-27T10:44:37Z"/>
        <d v="2024-11-27T09:00:31Z"/>
        <d v="2024-11-27T01:21:16Z"/>
        <d v="2024-11-27T01:12:19Z"/>
        <d v="2024-11-27T00:59:21Z"/>
        <d v="2024-11-27T00:46:55Z"/>
        <d v="2024-11-27T00:38:19Z"/>
        <d v="2024-11-27T00:23:16Z"/>
        <d v="2024-11-27T22:42:13Z"/>
        <d v="2024-11-27T19:11:02Z"/>
        <d v="2024-11-27T18:50:33Z"/>
        <d v="2024-11-27T18:49:24Z"/>
        <d v="2024-11-27T15:14:58Z"/>
        <d v="2024-11-27T13:14:01Z"/>
        <d v="2024-11-27T13:10:23Z"/>
        <d v="2024-11-27T13:08:21Z"/>
        <d v="2024-11-27T13:05:50Z"/>
        <d v="2024-11-27T13:00:12Z"/>
        <d v="2024-11-27T12:54:56Z"/>
        <d v="2024-11-27T12:51:08Z"/>
        <d v="2024-11-27T12:48:20Z"/>
        <d v="2024-11-27T12:35:23Z"/>
        <d v="2024-11-27T12:01:20Z"/>
        <d v="2024-11-27T12:00:55Z"/>
        <d v="2024-11-27T12:00:21Z"/>
        <d v="2024-11-27T11:41:16Z"/>
        <d v="2024-11-27T11:34:58Z"/>
        <d v="2024-11-27T08:23:04Z"/>
        <d v="2024-11-27T07:40:17Z"/>
        <d v="2024-11-27T06:02:59Z"/>
        <d v="2024-11-27T02:39:40Z"/>
        <d v="2024-11-27T01:40:56Z"/>
        <d v="2024-11-27T01:26:30Z"/>
        <d v="2024-11-27T00:34:34Z"/>
        <d v="2024-11-27T22:30:54Z"/>
        <d v="2024-11-27T22:22:38Z"/>
        <d v="2024-11-27T18:52:35Z"/>
        <d v="2024-11-27T17:12:37Z"/>
        <d v="2024-11-27T17:00:50Z"/>
        <d v="2024-11-27T14:23:27Z"/>
        <d v="2024-11-27T12:28:20Z"/>
        <d v="2024-11-27T10:31:49Z"/>
        <d v="2024-11-27T00:14:58Z"/>
        <d v="2024-11-27T17:24:14Z"/>
        <d v="2024-11-27T15:34:13Z"/>
        <d v="2024-11-27T14:32:39Z"/>
        <d v="2024-11-27T07:41:44Z"/>
        <d v="2024-11-27T19:54:33Z"/>
        <d v="2024-11-27T19:50:15Z"/>
        <d v="2024-11-27T19:47:03Z"/>
        <d v="2024-11-27T19:43:50Z"/>
        <d v="2024-11-27T20:38:47Z"/>
        <d v="2024-11-27T19:25:40Z"/>
        <d v="2024-11-27T19:07:52Z"/>
        <d v="2024-11-27T18:41:22Z"/>
        <d v="2024-11-27T18:15:44Z"/>
        <d v="2024-11-27T18:02:14Z"/>
        <d v="2024-11-27T17:44:02Z"/>
        <d v="2024-11-27T16:12:58Z"/>
        <d v="2024-11-27T15:32:54Z"/>
        <d v="2024-11-27T15:03:17Z"/>
        <d v="2024-11-27T13:15:37Z"/>
        <d v="2024-11-27T12:01:50Z"/>
        <d v="2024-11-27T11:15:07Z"/>
        <d v="2024-11-27T10:31:54Z"/>
        <d v="2024-11-27T10:14:31Z"/>
        <d v="2024-11-27T09:11:53Z"/>
        <d v="2024-11-27T07:55:08Z"/>
        <d v="2024-11-27T07:08:25Z"/>
        <d v="2024-11-27T04:48:51Z"/>
        <d v="2024-11-27T02:20:32Z"/>
        <d v="2024-11-27T02:10:32Z"/>
        <d v="2024-11-27T01:10:56Z"/>
        <d v="2024-11-27T00:37:02Z"/>
        <d v="2024-11-27T00:32:32Z"/>
        <d v="2024-11-27T00:00:00Z"/>
        <d v="2024-11-28T23:46:31Z"/>
        <d v="2024-11-28T23:14:51Z"/>
        <d v="2024-11-28T23:14:38Z"/>
        <d v="2024-11-28T22:51:49Z"/>
        <d v="2024-11-28T22:28:45Z"/>
        <d v="2024-11-28T22:04:09Z"/>
        <d v="2024-11-28T21:53:04Z"/>
        <d v="2024-11-28T21:33:45Z"/>
        <d v="2024-11-28T21:23:23Z"/>
        <d v="2024-11-28T20:58:45Z"/>
        <d v="2024-11-28T19:59:38Z"/>
        <d v="2024-11-28T19:50:14Z"/>
        <d v="2024-11-28T19:36:44Z"/>
        <d v="2024-11-28T19:16:49Z"/>
        <d v="2024-11-28T19:14:50Z"/>
        <d v="2024-11-28T19:06:54Z"/>
        <d v="2024-11-28T18:52:45Z"/>
        <d v="2024-11-28T18:51:40Z"/>
        <d v="2024-11-28T18:38:05Z"/>
        <d v="2024-11-28T18:33:33Z"/>
        <d v="2024-11-28T18:20:37Z"/>
        <d v="2024-11-28T18:15:02Z"/>
        <d v="2024-11-28T17:16:24Z"/>
        <d v="2024-11-28T17:02:13Z"/>
        <d v="2024-11-28T16:52:11Z"/>
        <d v="2024-11-28T16:31:47Z"/>
        <d v="2024-11-28T16:16:25Z"/>
        <d v="2024-11-28T15:56:26Z"/>
        <d v="2024-11-28T15:33:43Z"/>
        <d v="2024-11-28T14:57:50Z"/>
        <d v="2024-11-28T14:24:13Z"/>
        <d v="2024-11-28T13:58:28Z"/>
        <d v="2024-11-28T13:55:47Z"/>
        <d v="2024-11-28T12:20:36Z"/>
        <d v="2024-11-28T12:12:41Z"/>
        <d v="2024-11-28T11:54:54Z"/>
        <d v="2024-11-28T11:32:13Z"/>
        <d v="2024-11-28T11:13:30Z"/>
        <d v="2024-11-28T10:49:44Z"/>
        <d v="2024-11-28T09:41:56Z"/>
        <d v="2024-11-28T09:40:30Z"/>
        <d v="2024-11-28T06:15:18Z"/>
        <d v="2024-11-28T05:20:42Z"/>
        <d v="2024-11-28T05:15:34Z"/>
        <d v="2024-11-28T04:30:39Z"/>
        <d v="2024-11-28T03:54:33Z"/>
        <d v="2024-11-28T03:34:54Z"/>
        <d v="2024-11-28T03:27:58Z"/>
        <d v="2024-11-28T03:21:04Z"/>
        <d v="2024-11-28T02:46:40Z"/>
        <d v="2024-11-28T02:14:23Z"/>
        <d v="2024-11-28T01:56:59Z"/>
        <d v="2024-11-28T01:56:01Z"/>
        <d v="2024-11-28T01:43:33Z"/>
        <d v="2024-11-28T01:24:09Z"/>
        <d v="2024-11-28T21:34:52Z"/>
        <d v="2024-11-28T19:53:37Z"/>
        <d v="2024-11-28T19:29:38Z"/>
        <d v="2024-11-28T19:27:15Z"/>
        <d v="2024-11-28T19:02:11Z"/>
        <d v="2024-11-28T18:23:02Z"/>
        <d v="2024-11-28T17:51:58Z"/>
        <d v="2024-11-28T16:44:11Z"/>
        <d v="2024-11-28T13:13:07Z"/>
        <d v="2024-11-28T12:53:47Z"/>
        <d v="2024-11-28T12:40:27Z"/>
        <d v="2024-11-28T12:37:57Z"/>
        <d v="2024-11-28T11:24:28Z"/>
        <d v="2024-11-28T11:02:27Z"/>
        <d v="2024-11-28T23:00:54Z"/>
        <d v="2024-11-28T22:29:24Z"/>
        <d v="2024-11-28T21:29:29Z"/>
        <d v="2024-11-28T17:51:37Z"/>
        <d v="2024-11-28T17:43:24Z"/>
        <d v="2024-11-28T17:11:11Z"/>
        <d v="2024-11-28T17:01:53Z"/>
        <d v="2024-11-28T16:05:04Z"/>
        <d v="2024-11-28T15:54:08Z"/>
        <d v="2024-11-28T11:29:49Z"/>
        <d v="2024-11-28T10:56:38Z"/>
        <d v="2024-11-28T08:45:32Z"/>
        <d v="2024-11-28T12:21:27Z"/>
        <d v="2024-11-28T12:08:21Z"/>
        <d v="2024-11-28T11:56:02Z"/>
        <d v="2024-11-28T05:23:25Z"/>
        <d v="2024-11-28T19:17:47Z"/>
        <d v="2024-11-28T19:14:34Z"/>
        <d v="2024-11-28T23:54:54Z"/>
        <d v="2024-11-28T22:52:42Z"/>
        <d v="2024-11-28T22:16:17Z"/>
        <d v="2024-11-28T21:25:00Z"/>
        <d v="2024-11-28T20:03:04Z"/>
        <d v="2024-11-28T19:05:51Z"/>
        <d v="2024-11-28T18:28:16Z"/>
        <d v="2024-11-28T18:24:33Z"/>
        <d v="2024-11-28T17:47:11Z"/>
        <d v="2024-11-28T17:30:33Z"/>
        <d v="2024-11-28T13:19:31Z"/>
        <d v="2024-11-28T12:59:41Z"/>
        <d v="2024-11-28T12:57:58Z"/>
        <d v="2024-11-28T12:26:29Z"/>
        <d v="2024-11-28T11:47:46Z"/>
        <d v="2024-11-28T10:53:19Z"/>
        <d v="2024-11-28T10:40:25Z"/>
        <d v="2024-11-28T08:24:58Z"/>
        <d v="2024-11-28T05:31:01Z"/>
        <d v="2024-11-28T04:37:09Z"/>
        <d v="2024-11-28T03:43:40Z"/>
        <d v="2024-11-28T03:34:10Z"/>
        <d v="2024-11-28T01:23:30Z"/>
        <d v="2024-11-28T01:06:38Z"/>
        <d v="2024-11-28T00:20:04Z"/>
        <d v="2024-11-28T00:00:00Z"/>
        <d v="2024-11-29T00:00:00Z"/>
        <d v="2024-11-29T23:38:20Z"/>
        <d v="2024-11-29T23:10:39Z"/>
        <d v="2024-11-29T23:09:32Z"/>
        <d v="2024-11-29T22:41:36Z"/>
        <d v="2024-11-29T22:09:11Z"/>
        <d v="2024-11-29T22:05:55Z"/>
        <d v="2024-11-29T21:45:57Z"/>
        <d v="2024-11-29T21:24:09Z"/>
        <d v="2024-11-29T21:19:53Z"/>
        <d v="2024-11-29T21:06:43Z"/>
        <d v="2024-11-29T20:58:28Z"/>
        <d v="2024-11-29T20:51:31Z"/>
        <d v="2024-11-29T20:39:12Z"/>
        <d v="2024-11-29T20:20:05Z"/>
        <d v="2024-11-29T20:01:23Z"/>
        <d v="2024-11-29T19:49:53Z"/>
        <d v="2024-11-29T19:29:36Z"/>
        <d v="2024-11-29T19:19:57Z"/>
        <d v="2024-11-29T19:11:40Z"/>
        <d v="2024-11-29T19:00:16Z"/>
        <d v="2024-11-29T18:55:52Z"/>
        <d v="2024-11-29T18:41:55Z"/>
        <d v="2024-11-29T18:35:28Z"/>
        <d v="2024-11-29T18:13:43Z"/>
        <d v="2024-11-29T18:10:13Z"/>
        <d v="2024-11-29T17:50:38Z"/>
        <d v="2024-11-29T17:48:56Z"/>
        <d v="2024-11-29T17:37:42Z"/>
        <d v="2024-11-29T17:12:08Z"/>
        <d v="2024-11-29T17:10:03Z"/>
        <d v="2024-11-29T16:51:16Z"/>
        <d v="2024-11-29T16:31:37Z"/>
        <d v="2024-11-29T16:12:15Z"/>
        <d v="2024-11-29T16:09:07Z"/>
        <d v="2024-11-29T15:40:37Z"/>
        <d v="2024-11-29T15:36:53Z"/>
        <d v="2024-11-29T15:24:43Z"/>
        <d v="2024-11-29T15:11:04Z"/>
        <d v="2024-11-29T15:06:24Z"/>
        <d v="2024-11-29T14:07:49Z"/>
        <d v="2024-11-29T13:54:13Z"/>
        <d v="2024-11-29T13:39:55Z"/>
        <d v="2024-11-29T12:50:31Z"/>
        <d v="2024-11-29T11:40:12Z"/>
        <d v="2024-11-29T11:00:10Z"/>
        <d v="2024-11-29T10:52:12Z"/>
        <d v="2024-11-29T10:30:58Z"/>
        <d v="2024-11-29T10:16:05Z"/>
        <d v="2024-11-29T10:13:26Z"/>
        <d v="2024-11-29T09:54:48Z"/>
        <d v="2024-11-29T09:29:28Z"/>
        <d v="2024-11-29T09:14:35Z"/>
        <d v="2024-11-29T08:45:00Z"/>
        <d v="2024-11-29T07:33:49Z"/>
        <d v="2024-11-29T07:00:01Z"/>
        <d v="2024-11-29T06:21:05Z"/>
        <d v="2024-11-29T06:11:53Z"/>
        <d v="2024-11-29T05:36:05Z"/>
        <d v="2024-11-29T05:33:03Z"/>
        <d v="2024-11-29T05:06:25Z"/>
        <d v="2024-11-29T05:01:51Z"/>
        <d v="2024-11-29T03:34:23Z"/>
        <d v="2024-11-29T02:38:43Z"/>
        <d v="2024-11-29T02:02:44Z"/>
        <d v="2024-11-29T01:20:35Z"/>
        <d v="2024-11-29T01:09:52Z"/>
        <d v="2024-11-29T00:43:47Z"/>
        <d v="2024-11-29T00:28:32Z"/>
        <d v="2024-11-29T00:24:21Z"/>
        <d v="2024-11-29T22:45:43Z"/>
        <d v="2024-11-29T20:04:08Z"/>
        <d v="2024-11-29T19:39:30Z"/>
        <d v="2024-11-29T19:24:57Z"/>
        <d v="2024-11-29T15:49:12Z"/>
        <d v="2024-11-29T11:27:26Z"/>
        <d v="2024-11-29T10:22:29Z"/>
        <d v="2024-11-29T08:13:50Z"/>
        <d v="2024-11-29T06:17:50Z"/>
        <d v="2024-11-29T03:34:17Z"/>
        <d v="2024-11-29T02:34:38Z"/>
        <d v="2024-11-29T01:58:23Z"/>
        <d v="2024-11-29T01:32:05Z"/>
        <d v="2024-11-29T20:09:01Z"/>
        <d v="2024-11-29T18:16:55Z"/>
        <d v="2024-11-29T10:54:44Z"/>
        <d v="2024-11-29T07:53:40Z"/>
        <d v="2024-11-29T04:44:59Z"/>
        <d v="2024-11-29T04:11:02Z"/>
        <d v="2024-11-29T03:04:16Z"/>
        <d v="2024-11-29T00:54:53Z"/>
        <d v="2024-11-29T00:26:30Z"/>
        <d v="2024-11-29T13:25:29Z"/>
        <d v="2024-11-29T05:23:15Z"/>
        <d v="2024-11-29T23:05:16Z"/>
        <d v="2024-11-29T21:06:00Z"/>
        <d v="2024-11-29T20:53:19Z"/>
        <d v="2024-11-29T20:50:33Z"/>
        <d v="2024-11-29T20:14:48Z"/>
        <d v="2024-11-29T19:48:35Z"/>
        <d v="2024-11-29T19:35:30Z"/>
        <d v="2024-11-29T19:01:03Z"/>
        <d v="2024-11-29T18:54:01Z"/>
        <d v="2024-11-29T18:04:29Z"/>
        <d v="2024-11-29T17:56:56Z"/>
        <d v="2024-11-29T13:48:18Z"/>
        <d v="2024-11-29T13:34:23Z"/>
        <d v="2024-11-29T13:24:40Z"/>
        <d v="2024-11-29T12:10:49Z"/>
        <d v="2024-11-29T11:00:05Z"/>
        <d v="2024-11-29T10:44:32Z"/>
        <d v="2024-11-29T09:45:20Z"/>
        <d v="2024-11-29T09:42:26Z"/>
        <d v="2024-11-29T09:12:30Z"/>
        <d v="2024-11-29T09:04:53Z"/>
        <d v="2024-11-29T08:54:14Z"/>
        <d v="2024-11-29T08:03:42Z"/>
        <d v="2024-11-29T06:27:47Z"/>
        <d v="2024-11-29T04:23:49Z"/>
        <d v="2024-11-29T03:38:16Z"/>
        <d v="2024-11-29T02:58:27Z"/>
        <d v="2024-11-29T01:47:49Z"/>
        <d v="2024-11-29T00:06:13Z"/>
        <d v="2024-11-29T01:18:00Z"/>
        <d v="2024-11-29T01:52:00Z"/>
        <d v="2024-11-29T02:12:00Z"/>
        <d v="2024-11-29T03:31:00Z"/>
        <d v="2024-11-29T04:39:00Z"/>
        <d v="2024-11-29T05:52:00Z"/>
        <d v="2024-11-29T06:13:00Z"/>
        <d v="2024-11-29T06:25:00Z"/>
        <d v="2024-11-29T07:09:00Z"/>
        <d v="2024-11-29T07:12:00Z"/>
        <d v="2024-11-29T08:28:00Z"/>
        <d v="2024-11-29T12:46:00Z"/>
        <d v="2024-11-29T13:44:00Z"/>
        <d v="2024-11-29T14:10:00Z"/>
        <d v="2024-11-29T18:10:00Z"/>
        <d v="2024-11-29T19:47:00Z"/>
        <d v="2024-11-29T19:49:00Z"/>
        <d v="2024-11-29T20:14:00Z"/>
        <d v="2024-11-29T21:04:00Z"/>
        <d v="2024-11-29T21:51:00Z"/>
        <d v="2024-11-29T23:14:00Z"/>
        <d v="2024-11-29T23:18:00Z"/>
        <d v="2024-11-30T23:55:12Z"/>
        <d v="2024-11-30T23:31:34Z"/>
        <d v="2024-11-30T22:17:21Z"/>
        <d v="2024-11-30T22:11:47Z"/>
        <d v="2024-11-30T21:46:22Z"/>
        <d v="2024-11-30T21:38:57Z"/>
        <d v="2024-11-30T21:03:53Z"/>
        <d v="2024-11-30T20:22:33Z"/>
        <d v="2024-11-30T20:22:20Z"/>
        <d v="2024-11-30T20:05:12Z"/>
        <d v="2024-11-30T19:42:32Z"/>
        <d v="2024-11-30T19:24:24Z"/>
        <d v="2024-11-30T19:23:11Z"/>
        <d v="2024-11-30T19:08:05Z"/>
        <d v="2024-11-30T19:06:35Z"/>
        <d v="2024-11-30T18:55:13Z"/>
        <d v="2024-11-30T18:41:36Z"/>
        <d v="2024-11-30T18:13:47Z"/>
        <d v="2024-11-30T17:46:56Z"/>
        <d v="2024-11-30T17:06:51Z"/>
        <d v="2024-11-30T17:06:30Z"/>
        <d v="2024-11-30T16:48:32Z"/>
        <d v="2024-11-30T16:36:45Z"/>
        <d v="2024-11-30T16:35:21Z"/>
        <d v="2024-11-30T16:15:13Z"/>
        <d v="2024-11-30T15:08:18Z"/>
        <d v="2024-11-30T14:43:18Z"/>
        <d v="2024-11-30T14:28:53Z"/>
        <d v="2024-11-30T14:18:04Z"/>
        <d v="2024-11-30T14:04:18Z"/>
        <d v="2024-11-30T13:51:51Z"/>
        <d v="2024-11-30T13:48:45Z"/>
        <d v="2024-11-30T12:56:36Z"/>
        <d v="2024-11-30T12:56:06Z"/>
        <d v="2024-11-30T12:42:11Z"/>
        <d v="2024-11-30T12:31:50Z"/>
        <d v="2024-11-30T12:26:11Z"/>
        <d v="2024-11-30T12:12:19Z"/>
        <d v="2024-11-30T11:55:15Z"/>
        <d v="2024-11-30T11:41:04Z"/>
        <d v="2024-11-30T11:38:18Z"/>
        <d v="2024-11-30T10:17:55Z"/>
        <d v="2024-11-30T10:16:07Z"/>
        <d v="2024-11-30T10:07:17Z"/>
        <d v="2024-11-30T09:54:24Z"/>
        <d v="2024-11-30T09:54:19Z"/>
        <d v="2024-11-30T08:33:21Z"/>
        <d v="2024-11-30T08:09:59Z"/>
        <d v="2024-11-30T07:37:41Z"/>
        <d v="2024-11-30T07:27:37Z"/>
        <d v="2024-11-30T06:57:12Z"/>
        <d v="2024-11-30T06:41:22Z"/>
        <d v="2024-11-30T05:54:17Z"/>
        <d v="2024-11-30T05:00:30Z"/>
        <d v="2024-11-30T04:56:25Z"/>
        <d v="2024-11-30T03:57:07Z"/>
        <d v="2024-11-30T01:30:06Z"/>
        <d v="2024-11-30T01:12:31Z"/>
        <d v="2024-11-30T01:08:36Z"/>
        <d v="2024-11-30T00:49:55Z"/>
        <d v="2024-11-30T23:08:34Z"/>
        <d v="2024-11-30T22:38:39Z"/>
        <d v="2024-11-30T20:28:31Z"/>
        <d v="2024-11-30T19:14:42Z"/>
        <d v="2024-11-30T14:27:23Z"/>
        <d v="2024-11-30T13:30:27Z"/>
        <d v="2024-11-30T13:27:32Z"/>
        <d v="2024-11-30T12:41:13Z"/>
        <d v="2024-11-30T09:39:05Z"/>
        <d v="2024-11-30T09:25:29Z"/>
        <d v="2024-11-30T03:30:46Z"/>
        <d v="2024-11-30T03:19:07Z"/>
        <d v="2024-11-30T01:07:27Z"/>
        <d v="2024-11-30T00:55:17Z"/>
        <d v="2024-11-30T00:42:52Z"/>
        <d v="2024-11-30T00:04:41Z"/>
        <d v="2024-11-30T19:46:44Z"/>
        <d v="2024-11-30T18:37:44Z"/>
        <d v="2024-11-30T17:58:44Z"/>
        <d v="2024-11-30T14:35:16Z"/>
        <d v="2024-11-30T03:08:37Z"/>
        <d v="2024-11-30T00:54:53Z"/>
        <d v="2024-11-30T00:20:40Z"/>
        <d v="2024-11-30T19:02:18Z"/>
        <d v="2024-11-30T15:24:21Z"/>
        <d v="2024-11-30T13:51:11Z"/>
        <d v="2024-11-30T12:54:15Z"/>
        <d v="2024-11-30T12:24:22Z"/>
        <d v="2024-11-30T12:12:04Z"/>
        <d v="2024-11-30T11:46:53Z"/>
        <d v="2024-11-30T11:02:29Z"/>
        <d v="2024-11-30T10:41:51Z"/>
        <d v="2024-11-30T10:20:42Z"/>
        <d v="2024-11-30T23:05:37Z"/>
        <d v="2024-11-30T20:43:26Z"/>
        <d v="2024-11-30T19:54:19Z"/>
        <d v="2024-11-30T18:34:40Z"/>
        <d v="2024-11-30T17:36:51Z"/>
        <d v="2024-11-30T16:58:12Z"/>
        <d v="2024-11-30T15:20:49Z"/>
        <d v="2024-11-30T13:39:06Z"/>
        <d v="2024-11-30T13:02:05Z"/>
        <d v="2024-11-30T12:48:53Z"/>
        <d v="2024-11-30T12:46:54Z"/>
        <d v="2024-11-30T12:38:25Z"/>
        <d v="2024-11-30T12:29:50Z"/>
        <d v="2024-11-30T12:20:28Z"/>
        <d v="2024-11-30T12:16:38Z"/>
        <d v="2024-11-30T12:14:12Z"/>
        <d v="2024-11-30T12:12:15Z"/>
        <d v="2024-11-30T12:07:47Z"/>
        <d v="2024-11-30T12:04:10Z"/>
        <d v="2024-11-30T11:55:44Z"/>
        <d v="2024-11-30T11:51:12Z"/>
        <d v="2024-11-30T11:46:52Z"/>
        <d v="2024-11-30T11:42:03Z"/>
        <d v="2024-11-30T10:18:26Z"/>
        <d v="2024-11-30T07:31:45Z"/>
        <d v="2024-11-30T07:19:32Z"/>
        <d v="2024-11-30T02:44:46Z"/>
        <d v="2024-11-30T02:26:42Z"/>
        <d v="2024-11-30T02:05:36Z"/>
        <d v="2024-11-30T00:53:04Z"/>
        <d v="2024-11-30T00:11:00Z"/>
        <d v="2024-11-30T00:22:00Z"/>
        <d v="2024-11-30T04:32:00Z"/>
        <d v="2024-11-30T05:26:00Z"/>
        <d v="2024-11-30T05:46:00Z"/>
        <d v="2024-11-30T11:17:00Z"/>
        <d v="2024-11-30T12:35:00Z"/>
        <d v="2024-11-30T15:24:00Z"/>
        <d v="2024-11-30T15:42:00Z"/>
        <d v="2024-11-30T15:56:00Z"/>
        <d v="2024-11-30T16:11:00Z"/>
        <d v="2024-11-30T16:35:00Z"/>
        <d v="2024-11-30T19:40:00Z"/>
        <d v="2024-11-30T20:09:00Z"/>
        <d v="2024-11-30T00:00:00Z"/>
        <d v="2024-12-01T23:22:40Z"/>
        <d v="2024-12-01T22:23:22Z"/>
        <d v="2024-12-01T19:57:23Z"/>
        <d v="2024-12-01T19:15:07Z"/>
        <d v="2024-12-01T18:50:11Z"/>
        <d v="2024-12-01T18:34:06Z"/>
        <d v="2024-12-01T18:12:56Z"/>
        <d v="2024-12-01T17:46:56Z"/>
        <d v="2024-12-01T17:29:03Z"/>
        <d v="2024-12-01T17:21:59Z"/>
        <d v="2024-12-01T16:37:52Z"/>
        <d v="2024-12-01T16:26:32Z"/>
        <d v="2024-12-01T16:19:15Z"/>
        <d v="2024-12-01T16:06:58Z"/>
        <d v="2024-12-01T15:57:09Z"/>
        <d v="2024-12-01T15:35:47Z"/>
        <d v="2024-12-01T15:30:16Z"/>
        <d v="2024-12-01T15:11:58Z"/>
        <d v="2024-12-01T15:03:24Z"/>
        <d v="2024-12-01T14:49:09Z"/>
        <d v="2024-12-01T14:42:00Z"/>
        <d v="2024-12-01T14:23:23Z"/>
        <d v="2024-12-01T14:22:56Z"/>
        <d v="2024-12-01T14:00:49Z"/>
        <d v="2024-12-01T13:36:46Z"/>
        <d v="2024-12-01T13:36:27Z"/>
        <d v="2024-12-01T13:14:20Z"/>
        <d v="2024-12-01T13:01:09Z"/>
        <d v="2024-12-01T12:23:59Z"/>
        <d v="2024-12-01T12:06:47Z"/>
        <d v="2024-12-01T11:56:00Z"/>
        <d v="2024-12-01T11:50:39Z"/>
        <d v="2024-12-01T11:31:26Z"/>
        <d v="2024-12-01T11:16:13Z"/>
        <d v="2024-12-01T11:16:10Z"/>
        <d v="2024-12-01T01:43:53Z"/>
        <d v="2024-12-01T01:27:47Z"/>
        <d v="2024-12-01T01:17:47Z"/>
        <d v="2024-12-01T00:19:59Z"/>
        <d v="2024-12-01T21:26:17Z"/>
        <d v="2024-12-01T18:49:57Z"/>
        <d v="2024-12-01T18:27:22Z"/>
        <d v="2024-12-01T16:02:48Z"/>
        <d v="2024-12-01T11:55:11Z"/>
        <d v="2024-12-01T05:08:02Z"/>
        <d v="2024-12-01T03:16:18Z"/>
        <d v="2024-12-01T01:01:06Z"/>
        <d v="2024-12-01T23:02:56Z"/>
        <d v="2024-12-01T22:55:13Z"/>
        <d v="2024-12-01T22:33:00Z"/>
        <d v="2024-12-01T22:22:45Z"/>
        <d v="2024-12-01T20:51:54Z"/>
        <d v="2024-12-01T20:43:22Z"/>
        <d v="2024-12-01T20:05:59Z"/>
        <d v="2024-12-01T19:49:49Z"/>
        <d v="2024-12-01T14:41:33Z"/>
        <d v="2024-12-01T13:57:28Z"/>
        <d v="2024-12-01T11:13:17Z"/>
        <d v="2024-12-01T10:17:07Z"/>
        <d v="2024-12-01T04:52:54Z"/>
        <d v="2024-12-01T01:57:49Z"/>
        <d v="2024-12-01T23:14:28Z"/>
        <d v="2024-12-01T20:58:11Z"/>
        <d v="2024-12-01T20:17:32Z"/>
        <d v="2024-12-01T19:30:19Z"/>
        <d v="2024-12-01T18:43:43Z"/>
        <d v="2024-12-01T17:35:22Z"/>
        <d v="2024-12-01T15:52:06Z"/>
        <d v="2024-12-01T15:39:22Z"/>
        <d v="2024-12-01T12:36:28Z"/>
        <d v="2024-12-01T12:35:57Z"/>
        <d v="2024-12-01T12:13:38Z"/>
        <d v="2024-12-01T12:00:59Z"/>
        <d v="2024-12-01T10:57:27Z"/>
        <d v="2024-12-01T09:56:34Z"/>
        <d v="2024-12-01T09:32:43Z"/>
        <d v="2024-12-01T09:23:18Z"/>
        <d v="2024-12-01T09:21:55Z"/>
        <d v="2024-12-01T09:07:29Z"/>
        <d v="2024-12-01T08:51:23Z"/>
        <d v="2024-12-01T08:22:57Z"/>
        <d v="2024-12-01T05:44:05Z"/>
        <d v="2024-12-01T05:28:43Z"/>
        <d v="2024-12-01T05:26:25Z"/>
        <d v="2024-12-01T04:43:04Z"/>
        <d v="2024-12-01T03:58:09Z"/>
        <d v="2024-12-01T00:06:00Z"/>
        <d v="2024-12-01T01:23:00Z"/>
        <d v="2024-12-01T01:51:00Z"/>
        <d v="2024-12-01T01:56:00Z"/>
        <d v="2024-12-02T00:00:00Z"/>
        <d v="2024-12-03T00:00:00Z"/>
        <d v="2024-12-04T00:00:00Z"/>
        <d v="2024-12-01T02:37:00Z"/>
        <d v="2024-12-01T04:59:00Z"/>
        <d v="2024-12-01T08:18:00Z"/>
        <d v="2024-12-01T11:31:00Z"/>
        <d v="2024-12-01T14:41:00Z"/>
        <d v="2024-12-01T15:10:00Z"/>
        <d v="2024-12-01T22:38:00Z"/>
        <d v="2024-12-01T22:50:00Z"/>
        <d v="2024-12-01T23:02:00Z"/>
        <d v="2024-12-01T00:00:00Z"/>
        <d v="2024-12-02T23:23:18Z"/>
        <d v="2024-12-02T23:10:49Z"/>
        <d v="2024-12-02T21:57:24Z"/>
        <d v="2024-12-02T21:35:43Z"/>
        <d v="2024-12-02T21:07:44Z"/>
        <d v="2024-12-02T20:58:59Z"/>
        <d v="2024-12-02T20:46:40Z"/>
        <d v="2024-12-02T19:49:56Z"/>
        <d v="2024-12-02T19:42:07Z"/>
        <d v="2024-12-02T19:31:27Z"/>
        <d v="2024-12-02T19:03:53Z"/>
        <d v="2024-12-02T18:51:35Z"/>
        <d v="2024-12-02T18:19:35Z"/>
        <d v="2024-12-02T18:18:47Z"/>
        <d v="2024-12-02T18:01:24Z"/>
        <d v="2024-12-02T18:00:47Z"/>
        <d v="2024-12-02T17:26:46Z"/>
        <d v="2024-12-02T17:24:19Z"/>
        <d v="2024-12-02T17:12:04Z"/>
        <d v="2024-12-02T17:01:38Z"/>
        <d v="2024-12-02T16:50:32Z"/>
        <d v="2024-12-02T16:44:00Z"/>
        <d v="2024-12-02T16:35:15Z"/>
        <d v="2024-12-02T16:23:42Z"/>
        <d v="2024-12-02T16:03:04Z"/>
        <d v="2024-12-02T15:56:45Z"/>
        <d v="2024-12-02T15:30:03Z"/>
        <d v="2024-12-02T15:27:24Z"/>
        <d v="2024-12-02T15:17:21Z"/>
        <d v="2024-12-02T14:47:37Z"/>
        <d v="2024-12-02T14:39:01Z"/>
        <d v="2024-12-02T14:33:48Z"/>
        <d v="2024-12-02T14:24:17Z"/>
        <d v="2024-12-02T14:01:45Z"/>
        <d v="2024-12-02T13:35:58Z"/>
        <d v="2024-12-02T13:33:18Z"/>
        <d v="2024-12-02T12:52:38Z"/>
        <d v="2024-12-02T12:40:42Z"/>
        <d v="2024-12-02T12:34:25Z"/>
        <d v="2024-12-02T12:23:48Z"/>
        <d v="2024-12-02T11:33:38Z"/>
        <d v="2024-12-02T11:30:57Z"/>
        <d v="2024-12-02T11:08:22Z"/>
        <d v="2024-12-02T07:05:49Z"/>
        <d v="2024-12-02T06:48:23Z"/>
        <d v="2024-12-02T06:31:01Z"/>
        <d v="2024-12-02T05:31:58Z"/>
        <d v="2024-12-02T05:14:53Z"/>
        <d v="2024-12-02T01:28:55Z"/>
        <d v="2024-12-02T00:42:45Z"/>
        <d v="2024-12-02T23:47:40Z"/>
        <d v="2024-12-02T22:03:30Z"/>
        <d v="2024-12-02T19:59:22Z"/>
        <d v="2024-12-02T19:46:43Z"/>
        <d v="2024-12-02T19:38:34Z"/>
        <d v="2024-12-02T19:22:27Z"/>
        <d v="2024-12-02T19:14:57Z"/>
        <d v="2024-12-02T18:51:40Z"/>
        <d v="2024-12-02T17:25:43Z"/>
        <d v="2024-12-02T13:48:59Z"/>
        <d v="2024-12-02T12:51:01Z"/>
        <d v="2024-12-02T09:47:28Z"/>
        <d v="2024-12-02T09:00:57Z"/>
        <d v="2024-12-02T23:45:45Z"/>
        <d v="2024-12-02T23:16:21Z"/>
        <d v="2024-12-02T22:45:48Z"/>
        <d v="2024-12-02T21:38:43Z"/>
        <d v="2024-12-02T19:39:10Z"/>
        <d v="2024-12-02T19:33:29Z"/>
        <d v="2024-12-02T16:56:38Z"/>
        <d v="2024-12-02T13:39:40Z"/>
        <d v="2024-12-02T12:27:27Z"/>
        <d v="2024-12-02T00:13:44Z"/>
        <d v="2024-12-02T13:43:32Z"/>
        <d v="2024-12-02T10:11:54Z"/>
        <d v="2024-12-02T19:51:49Z"/>
        <d v="2024-12-02T19:16:44Z"/>
        <d v="2024-12-02T17:37:15Z"/>
        <d v="2024-12-02T14:41:29Z"/>
        <d v="2024-12-02T14:33:07Z"/>
        <d v="2024-12-02T14:28:44Z"/>
        <d v="2024-12-02T14:10:09Z"/>
        <d v="2024-12-02T11:32:17Z"/>
        <d v="2024-12-02T11:29:21Z"/>
        <d v="2024-12-02T11:17:48Z"/>
        <d v="2024-12-02T10:52:59Z"/>
        <d v="2024-12-02T10:28:43Z"/>
        <d v="2024-12-02T07:11:03Z"/>
        <d v="2024-12-02T06:39:06Z"/>
        <d v="2024-12-02T01:49:55Z"/>
        <d v="2024-12-02T03:45:00Z"/>
        <d v="2024-12-02T05:00:00Z"/>
        <d v="2024-12-02T07:05:00Z"/>
        <d v="2024-12-02T14:47:00Z"/>
        <d v="2024-12-02T16:55:00Z"/>
        <d v="2024-12-02T17:06:00Z"/>
        <d v="2024-12-02T17:35:00Z"/>
        <d v="2024-12-02T18:19:00Z"/>
        <d v="2024-12-02T18:42:00Z"/>
        <d v="2024-12-02T19:48:00Z"/>
        <d v="2024-12-02T22:37:00Z"/>
        <d v="2024-12-02T23:33:00Z"/>
        <d v="2024-12-03T23:24:23Z"/>
        <d v="2024-12-03T23:13:47Z"/>
        <d v="2024-12-03T22:49:51Z"/>
        <d v="2024-12-03T22:17:51Z"/>
        <d v="2024-12-03T21:29:56Z"/>
        <d v="2024-12-03T21:22:48Z"/>
        <d v="2024-12-03T21:01:40Z"/>
        <d v="2024-12-03T21:01:07Z"/>
        <d v="2024-12-03T20:34:58Z"/>
        <d v="2024-12-03T20:03:58Z"/>
        <d v="2024-12-03T19:59:31Z"/>
        <d v="2024-12-03T19:42:36Z"/>
        <d v="2024-12-03T19:27:34Z"/>
        <d v="2024-12-03T19:21:12Z"/>
        <d v="2024-12-03T19:16:44Z"/>
        <d v="2024-12-03T18:57:46Z"/>
        <d v="2024-12-03T18:56:48Z"/>
        <d v="2024-12-03T18:30:00Z"/>
        <d v="2024-12-03T18:17:39Z"/>
        <d v="2024-12-03T18:06:54Z"/>
        <d v="2024-12-03T18:05:50Z"/>
        <d v="2024-12-03T17:37:24Z"/>
        <d v="2024-12-03T17:21:42Z"/>
        <d v="2024-12-03T17:20:39Z"/>
        <d v="2024-12-03T17:01:52Z"/>
        <d v="2024-12-03T16:57:09Z"/>
        <d v="2024-12-03T16:35:06Z"/>
        <d v="2024-12-03T16:30:58Z"/>
        <d v="2024-12-03T16:17:59Z"/>
        <d v="2024-12-03T16:14:41Z"/>
        <d v="2024-12-03T15:59:33Z"/>
        <d v="2024-12-03T15:58:37Z"/>
        <d v="2024-12-03T15:37:15Z"/>
        <d v="2024-12-03T15:19:45Z"/>
        <d v="2024-12-03T12:32:00Z"/>
        <d v="2024-12-03T12:29:31Z"/>
        <d v="2024-12-03T11:54:36Z"/>
        <d v="2024-12-03T11:25:44Z"/>
        <d v="2024-12-03T11:22:26Z"/>
        <d v="2024-12-03T11:11:33Z"/>
        <d v="2024-12-03T11:01:16Z"/>
        <d v="2024-12-03T10:50:41Z"/>
        <d v="2024-12-03T10:48:05Z"/>
        <d v="2024-12-03T10:39:16Z"/>
        <d v="2024-12-03T09:41:45Z"/>
        <d v="2024-12-03T09:12:58Z"/>
        <d v="2024-12-03T04:19:55Z"/>
        <d v="2024-12-03T04:12:02Z"/>
        <d v="2024-12-03T03:43:16Z"/>
        <d v="2024-12-03T03:24:47Z"/>
        <d v="2024-12-03T03:13:53Z"/>
        <d v="2024-12-03T02:47:13Z"/>
        <d v="2024-12-03T02:16:50Z"/>
        <d v="2024-12-03T01:57:17Z"/>
        <d v="2024-12-03T01:44:00Z"/>
        <d v="2024-12-03T01:21:38Z"/>
        <d v="2024-12-03T23:23:58Z"/>
        <d v="2024-12-03T22:09:16Z"/>
        <d v="2024-12-03T21:04:01Z"/>
        <d v="2024-12-03T17:56:20Z"/>
        <d v="2024-12-03T17:21:03Z"/>
        <d v="2024-12-03T13:07:22Z"/>
        <d v="2024-12-03T12:56:31Z"/>
        <d v="2024-12-03T10:23:51Z"/>
        <d v="2024-12-03T10:04:27Z"/>
        <d v="2024-12-03T09:56:48Z"/>
        <d v="2024-12-03T06:25:18Z"/>
        <d v="2024-12-03T06:08:51Z"/>
        <d v="2024-12-03T05:13:03Z"/>
        <d v="2024-12-03T03:17:35Z"/>
        <d v="2024-12-03T00:18:41Z"/>
        <d v="2024-12-03T21:52:15Z"/>
        <d v="2024-12-03T18:29:27Z"/>
        <d v="2024-12-03T17:07:46Z"/>
        <d v="2024-12-03T16:17:51Z"/>
        <d v="2024-12-03T14:43:19Z"/>
        <d v="2024-12-03T11:23:56Z"/>
        <d v="2024-12-03T11:06:11Z"/>
        <d v="2024-12-03T05:44:00Z"/>
        <d v="2024-12-03T03:18:17Z"/>
        <d v="2024-12-03T03:08:15Z"/>
        <d v="2024-12-03T01:57:14Z"/>
        <d v="2024-12-03T01:56:25Z"/>
        <d v="2024-12-03T00:17:03Z"/>
        <d v="2024-12-03T16:05:46Z"/>
        <d v="2024-12-03T15:46:47Z"/>
        <d v="2024-12-03T11:52:14Z"/>
        <d v="2024-12-03T18:10:34Z"/>
        <d v="2024-12-03T16:37:14Z"/>
        <d v="2024-12-03T16:11:39Z"/>
        <d v="2024-12-03T16:10:51Z"/>
        <d v="2024-12-03T15:57:45Z"/>
        <d v="2024-12-03T15:37:29Z"/>
        <d v="2024-12-03T13:52:33Z"/>
        <d v="2024-12-03T13:52:03Z"/>
        <d v="2024-12-03T12:34:42Z"/>
        <d v="2024-12-03T12:23:12Z"/>
        <d v="2024-12-03T11:07:28Z"/>
        <d v="2024-12-03T10:05:49Z"/>
        <d v="2024-12-03T08:39:15Z"/>
        <d v="2024-12-03T07:22:26Z"/>
        <d v="2024-12-03T05:45:06Z"/>
        <d v="2024-12-03T00:36:24Z"/>
        <d v="2024-12-03T01:02:00Z"/>
        <d v="2024-12-03T09:21:00Z"/>
        <d v="2024-12-03T11:20:00Z"/>
        <d v="2024-12-03T16:23:00Z"/>
        <d v="2024-12-03T17:55:00Z"/>
        <d v="2024-12-03T18:27:00Z"/>
        <d v="2024-12-03T18:51:00Z"/>
        <d v="2024-12-03T21:42:00Z"/>
        <d v="2024-12-03T21:58:00Z"/>
        <d v="2024-12-03T22:53:00Z"/>
        <d v="2024-12-03T23:20:00Z"/>
        <d v="2024-12-04T23:56:34Z"/>
        <d v="2024-12-04T23:41:54Z"/>
        <d v="2024-12-04T23:26:03Z"/>
        <d v="2024-12-04T22:45:30Z"/>
        <d v="2024-12-04T21:55:54Z"/>
        <d v="2024-12-04T20:14:52Z"/>
        <d v="2024-12-04T20:06:57Z"/>
        <d v="2024-12-04T19:36:43Z"/>
        <d v="2024-12-04T19:34:15Z"/>
        <d v="2024-12-04T19:14:15Z"/>
        <d v="2024-12-04T19:12:13Z"/>
        <d v="2024-12-04T18:55:51Z"/>
        <d v="2024-12-04T18:55:49Z"/>
        <d v="2024-12-04T18:40:22Z"/>
        <d v="2024-12-04T18:36:42Z"/>
        <d v="2024-12-04T18:21:07Z"/>
        <d v="2024-12-04T18:08:26Z"/>
        <d v="2024-12-04T17:38:36Z"/>
        <d v="2024-12-04T17:20:17Z"/>
        <d v="2024-12-04T16:56:13Z"/>
        <d v="2024-12-04T16:51:53Z"/>
        <d v="2024-12-04T16:41:22Z"/>
        <d v="2024-12-04T16:35:11Z"/>
        <d v="2024-12-04T16:25:55Z"/>
        <d v="2024-12-04T16:15:01Z"/>
        <d v="2024-12-04T16:07:07Z"/>
        <d v="2024-12-04T16:01:36Z"/>
        <d v="2024-12-04T15:47:01Z"/>
        <d v="2024-12-04T15:37:51Z"/>
        <d v="2024-12-04T15:21:54Z"/>
        <d v="2024-12-04T15:18:39Z"/>
        <d v="2024-12-04T14:56:52Z"/>
        <d v="2024-12-04T14:42:24Z"/>
        <d v="2024-12-04T14:15:13Z"/>
        <d v="2024-12-04T14:07:25Z"/>
        <d v="2024-12-04T13:37:06Z"/>
        <d v="2024-12-04T13:17:18Z"/>
        <d v="2024-12-04T13:08:07Z"/>
        <d v="2024-12-04T12:46:44Z"/>
        <d v="2024-12-04T12:46:02Z"/>
        <d v="2024-12-04T12:21:50Z"/>
        <d v="2024-12-04T12:10:40Z"/>
        <d v="2024-12-04T10:28:02Z"/>
        <d v="2024-12-04T09:15:05Z"/>
        <d v="2024-12-04T09:09:12Z"/>
        <d v="2024-12-04T08:35:47Z"/>
        <d v="2024-12-04T08:14:04Z"/>
        <d v="2024-12-04T07:56:52Z"/>
        <d v="2024-12-04T06:53:40Z"/>
        <d v="2024-12-04T06:38:12Z"/>
        <d v="2024-12-04T06:05:27Z"/>
        <d v="2024-12-04T04:38:22Z"/>
        <d v="2024-12-04T04:11:30Z"/>
        <d v="2024-12-04T03:08:32Z"/>
        <d v="2024-12-04T02:45:17Z"/>
        <d v="2024-12-04T02:33:51Z"/>
        <d v="2024-12-04T00:25:53Z"/>
        <d v="2024-12-04T20:58:58Z"/>
        <d v="2024-12-04T20:31:37Z"/>
        <d v="2024-12-04T20:26:08Z"/>
        <d v="2024-12-04T18:31:35Z"/>
        <d v="2024-12-04T18:25:53Z"/>
        <d v="2024-12-04T11:13:40Z"/>
        <d v="2024-12-04T11:07:50Z"/>
        <d v="2024-12-04T09:52:17Z"/>
        <d v="2024-12-04T08:41:05Z"/>
        <d v="2024-12-04T05:44:27Z"/>
        <d v="2024-12-04T00:27:57Z"/>
        <d v="2024-12-04T18:36:47Z"/>
        <d v="2024-12-04T18:32:09Z"/>
        <d v="2024-12-04T16:30:39Z"/>
        <d v="2024-12-04T16:17:17Z"/>
        <d v="2024-12-04T13:26:33Z"/>
        <d v="2024-12-04T12:41:56Z"/>
        <d v="2024-12-04T11:47:43Z"/>
        <d v="2024-12-04T02:45:35Z"/>
        <d v="2024-12-04T00:54:58Z"/>
        <d v="2024-12-04T00:33:45Z"/>
        <d v="2024-12-04T20:09:05Z"/>
        <d v="2024-12-04T17:29:21Z"/>
        <d v="2024-12-04T17:03:14Z"/>
        <d v="2024-12-04T16:32:44Z"/>
        <d v="2024-12-04T14:01:18Z"/>
        <d v="2024-12-04T10:31:36Z"/>
        <d v="2024-12-04T18:09:41Z"/>
        <d v="2024-12-04T12:54:58Z"/>
        <d v="2024-12-04T09:57:01Z"/>
        <d v="2024-12-04T23:46:12Z"/>
        <d v="2024-12-04T22:16:53Z"/>
        <d v="2024-12-04T20:58:17Z"/>
        <d v="2024-12-04T19:13:32Z"/>
        <d v="2024-12-04T18:37:51Z"/>
        <d v="2024-12-04T17:08:33Z"/>
        <d v="2024-12-04T17:07:44Z"/>
        <d v="2024-12-04T16:52:19Z"/>
        <d v="2024-12-04T16:37:05Z"/>
        <d v="2024-12-04T16:05:40Z"/>
        <d v="2024-12-04T15:50:06Z"/>
        <d v="2024-12-04T13:02:17Z"/>
        <d v="2024-12-04T13:02:15Z"/>
        <d v="2024-12-04T11:37:48Z"/>
        <d v="2024-12-04T11:28:55Z"/>
        <d v="2024-12-04T10:48:48Z"/>
        <d v="2024-12-04T09:45:18Z"/>
        <d v="2024-12-04T09:33:05Z"/>
        <d v="2024-12-04T09:22:12Z"/>
        <d v="2024-12-04T07:30:43Z"/>
        <d v="2024-12-04T06:30:11Z"/>
        <d v="2024-12-04T01:18:49Z"/>
        <d v="2024-12-04T01:14:56Z"/>
        <d v="2024-12-04T00:33:00Z"/>
        <d v="2024-12-04T02:01:00Z"/>
        <d v="2024-12-04T05:41:00Z"/>
        <d v="2024-12-04T07:23:00Z"/>
        <d v="2024-12-04T07:35:00Z"/>
        <d v="2024-12-04T09:39:00Z"/>
        <d v="2024-12-04T09:49:00Z"/>
        <d v="2024-12-04T10:12:00Z"/>
        <d v="2024-12-04T10:37:00Z"/>
        <d v="2024-12-04T11:32:00Z"/>
        <d v="2024-12-04T12:06:00Z"/>
        <d v="2024-12-04T12:07:00Z"/>
        <d v="2024-12-04T15:37:00Z"/>
        <d v="2024-12-04T16:24:00Z"/>
        <d v="2024-12-04T18:30:00Z"/>
        <d v="2024-12-05T21:36:41Z"/>
        <d v="2024-12-05T21:25:29Z"/>
        <d v="2024-12-05T21:24:29Z"/>
        <d v="2024-12-05T21:11:07Z"/>
        <d v="2024-12-05T20:56:48Z"/>
        <d v="2024-12-05T20:26:45Z"/>
        <d v="2024-12-05T20:19:00Z"/>
        <d v="2024-12-05T19:49:16Z"/>
        <d v="2024-12-05T19:43:01Z"/>
        <d v="2024-12-05T19:34:28Z"/>
        <d v="2024-12-05T19:27:50Z"/>
        <d v="2024-12-05T19:25:59Z"/>
        <d v="2024-12-05T19:12:07Z"/>
        <d v="2024-12-05T19:03:51Z"/>
        <d v="2024-12-05T18:42:10Z"/>
        <d v="2024-12-05T18:22:20Z"/>
        <d v="2024-12-05T17:39:04Z"/>
        <d v="2024-12-05T17:19:19Z"/>
        <d v="2024-12-05T17:18:32Z"/>
        <d v="2024-12-05T17:14:47Z"/>
        <d v="2024-12-05T16:54:54Z"/>
        <d v="2024-12-05T16:19:05Z"/>
        <d v="2024-12-05T14:54:45Z"/>
        <d v="2024-12-05T14:31:46Z"/>
        <d v="2024-12-05T14:28:46Z"/>
        <d v="2024-12-05T14:12:44Z"/>
        <d v="2024-12-05T14:11:26Z"/>
        <d v="2024-12-05T13:31:30Z"/>
        <d v="2024-12-05T13:19:23Z"/>
        <d v="2024-12-05T12:15:06Z"/>
        <d v="2024-12-05T12:06:35Z"/>
        <d v="2024-12-05T11:35:08Z"/>
        <d v="2024-12-05T11:17:53Z"/>
        <d v="2024-12-05T10:42:16Z"/>
        <d v="2024-12-05T10:26:52Z"/>
        <d v="2024-12-05T10:24:12Z"/>
        <d v="2024-12-05T10:20:41Z"/>
        <d v="2024-12-05T09:35:12Z"/>
        <d v="2024-12-05T09:28:47Z"/>
        <d v="2024-12-05T09:21:40Z"/>
        <d v="2024-12-05T08:27:55Z"/>
        <d v="2024-12-05T08:04:42Z"/>
        <d v="2024-12-05T07:29:10Z"/>
        <d v="2024-12-05T06:55:54Z"/>
        <d v="2024-12-05T06:32:56Z"/>
        <d v="2024-12-05T06:12:57Z"/>
        <d v="2024-12-05T05:42:52Z"/>
        <d v="2024-12-05T05:33:57Z"/>
        <d v="2024-12-05T03:29:00Z"/>
        <d v="2024-12-05T02:54:53Z"/>
        <d v="2024-12-05T02:36:14Z"/>
        <d v="2024-12-05T01:55:20Z"/>
        <d v="2024-12-05T01:27:04Z"/>
        <d v="2024-12-05T00:23:08Z"/>
        <d v="2024-12-05T00:17:08Z"/>
        <d v="2024-12-05T19:10:24Z"/>
        <d v="2024-12-05T18:07:54Z"/>
        <d v="2024-12-05T17:42:18Z"/>
        <d v="2024-12-05T17:06:04Z"/>
        <d v="2024-12-05T11:10:49Z"/>
        <d v="2024-12-05T09:42:28Z"/>
        <d v="2024-12-05T05:31:03Z"/>
        <d v="2024-12-05T04:55:44Z"/>
        <d v="2024-12-05T04:44:36Z"/>
        <d v="2024-12-05T04:24:47Z"/>
        <d v="2024-12-05T04:18:18Z"/>
        <d v="2024-12-05T23:07:53Z"/>
        <d v="2024-12-05T22:44:40Z"/>
        <d v="2024-12-05T18:52:48Z"/>
        <d v="2024-12-05T14:51:58Z"/>
        <d v="2024-12-05T14:13:40Z"/>
        <d v="2024-12-05T12:06:02Z"/>
        <d v="2024-12-05T12:05:27Z"/>
        <d v="2024-12-05T11:36:36Z"/>
        <d v="2024-12-05T11:30:55Z"/>
        <d v="2024-12-05T11:16:15Z"/>
        <d v="2024-12-05T11:06:01Z"/>
        <d v="2024-12-05T07:25:02Z"/>
        <d v="2024-12-05T04:07:55Z"/>
        <d v="2024-12-05T03:59:12Z"/>
        <d v="2024-12-05T01:12:40Z"/>
        <d v="2024-12-05T00:05:27Z"/>
        <d v="2024-12-05T19:21:07Z"/>
        <d v="2024-12-05T11:24:28Z"/>
        <d v="2024-12-05T10:37:41Z"/>
        <d v="2024-12-05T09:18:52Z"/>
        <d v="2024-12-05T05:53:28Z"/>
        <d v="2024-12-05T05:29:49Z"/>
        <d v="2024-12-05T19:44:04Z"/>
        <d v="2024-12-05T10:09:12Z"/>
        <d v="2024-12-05T09:49:45Z"/>
        <d v="2024-12-05T23:37:19Z"/>
        <d v="2024-12-05T21:30:27Z"/>
        <d v="2024-12-05T18:52:24Z"/>
        <d v="2024-12-05T18:51:40Z"/>
        <d v="2024-12-05T18:08:44Z"/>
        <d v="2024-12-05T17:58:10Z"/>
        <d v="2024-12-05T15:20:52Z"/>
        <d v="2024-12-05T14:57:25Z"/>
        <d v="2024-12-05T13:04:12Z"/>
        <d v="2024-12-05T11:23:28Z"/>
        <d v="2024-12-05T11:15:41Z"/>
        <d v="2024-12-05T11:04:02Z"/>
        <d v="2024-12-05T09:04:31Z"/>
        <d v="2024-12-05T08:22:10Z"/>
        <d v="2024-12-05T06:22:35Z"/>
        <d v="2024-12-05T04:45:30Z"/>
        <d v="2024-12-05T04:00:10Z"/>
        <d v="2024-12-05T03:46:02Z"/>
        <d v="2024-12-05T01:30:40Z"/>
        <d v="2024-12-05T01:24:14Z"/>
        <d v="2024-12-05T00:35:33Z"/>
        <d v="2024-12-05T00:50:00Z"/>
        <d v="2024-12-05T02:51:00Z"/>
        <d v="2024-12-05T05:14:00Z"/>
        <d v="2024-12-05T08:56:00Z"/>
        <d v="2024-12-05T10:02:00Z"/>
        <d v="2024-12-05T11:06:00Z"/>
        <d v="2024-12-05T16:14:00Z"/>
        <d v="2024-12-05T17:49:00Z"/>
        <d v="2024-12-05T17:58:00Z"/>
        <d v="2024-12-05T18:29:00Z"/>
        <d v="2024-12-05T18:32:00Z"/>
        <d v="2024-12-05T18:55:00Z"/>
        <d v="2024-12-05T20:49:00Z"/>
        <d v="2024-12-05T21:40:00Z"/>
        <d v="2024-12-06T00:00:00Z"/>
        <d v="2024-12-05T00:00:00Z"/>
        <d v="2024-12-06T23:05:48Z"/>
        <d v="2024-12-06T22:28:44Z"/>
        <d v="2024-12-06T22:17:40Z"/>
        <d v="2024-12-06T21:39:43Z"/>
        <d v="2024-12-06T21:18:55Z"/>
        <d v="2024-12-06T21:07:32Z"/>
        <d v="2024-12-06T21:00:12Z"/>
        <d v="2024-12-06T20:19:35Z"/>
        <d v="2024-12-06T20:16:27Z"/>
        <d v="2024-12-06T19:54:54Z"/>
        <d v="2024-12-06T19:53:25Z"/>
        <d v="2024-12-06T19:47:07Z"/>
        <d v="2024-12-06T19:37:56Z"/>
        <d v="2024-12-06T18:25:17Z"/>
        <d v="2024-12-06T18:23:07Z"/>
        <d v="2024-12-06T18:07:31Z"/>
        <d v="2024-12-06T18:03:00Z"/>
        <d v="2024-12-06T18:02:59Z"/>
        <d v="2024-12-06T17:52:55Z"/>
        <d v="2024-12-06T17:48:26Z"/>
        <d v="2024-12-06T17:40:11Z"/>
        <d v="2024-12-06T17:21:25Z"/>
        <d v="2024-12-06T17:13:06Z"/>
        <d v="2024-12-06T16:55:32Z"/>
        <d v="2024-12-06T16:31:03Z"/>
        <d v="2024-12-06T15:50:51Z"/>
        <d v="2024-12-06T14:18:46Z"/>
        <d v="2024-12-06T14:11:16Z"/>
        <d v="2024-12-06T14:03:02Z"/>
        <d v="2024-12-06T13:59:22Z"/>
        <d v="2024-12-06T13:41:52Z"/>
        <d v="2024-12-06T13:27:05Z"/>
        <d v="2024-12-06T13:07:20Z"/>
        <d v="2024-12-06T12:48:47Z"/>
        <d v="2024-12-06T12:28:13Z"/>
        <d v="2024-12-06T12:11:24Z"/>
        <d v="2024-12-06T11:48:41Z"/>
        <d v="2024-12-06T11:27:54Z"/>
        <d v="2024-12-06T10:22:46Z"/>
        <d v="2024-12-06T10:06:27Z"/>
        <d v="2024-12-06T09:34:31Z"/>
        <d v="2024-12-06T08:59:39Z"/>
        <d v="2024-12-06T08:39:37Z"/>
        <d v="2024-12-06T07:59:25Z"/>
        <d v="2024-12-06T07:36:43Z"/>
        <d v="2024-12-06T07:03:39Z"/>
        <d v="2024-12-06T06:32:21Z"/>
        <d v="2024-12-06T06:00:33Z"/>
        <d v="2024-12-06T05:57:23Z"/>
        <d v="2024-12-06T05:40:24Z"/>
        <d v="2024-12-06T05:15:25Z"/>
        <d v="2024-12-06T03:52:23Z"/>
        <d v="2024-12-06T03:32:12Z"/>
        <d v="2024-12-06T02:17:18Z"/>
        <d v="2024-12-06T02:02:41Z"/>
        <d v="2024-12-06T01:59:20Z"/>
        <d v="2024-12-06T01:28:02Z"/>
        <d v="2024-12-06T00:53:31Z"/>
        <d v="2024-12-06T00:33:10Z"/>
        <d v="2024-12-06T23:53:13Z"/>
        <d v="2024-12-06T22:45:18Z"/>
        <d v="2024-12-06T18:48:16Z"/>
        <d v="2024-12-06T16:49:39Z"/>
        <d v="2024-12-06T16:15:01Z"/>
        <d v="2024-12-06T15:07:25Z"/>
        <d v="2024-12-06T13:51:29Z"/>
        <d v="2024-12-06T13:29:15Z"/>
        <d v="2024-12-06T12:59:35Z"/>
        <d v="2024-12-06T12:06:12Z"/>
        <d v="2024-12-06T08:47:30Z"/>
        <d v="2024-12-06T08:37:13Z"/>
        <d v="2024-12-06T08:15:32Z"/>
        <d v="2024-12-06T08:05:39Z"/>
        <d v="2024-12-06T08:01:16Z"/>
        <d v="2024-12-06T00:52:43Z"/>
        <d v="2024-12-06T23:20:07Z"/>
        <d v="2024-12-06T23:16:38Z"/>
        <d v="2024-12-06T22:36:49Z"/>
        <d v="2024-12-06T17:40:05Z"/>
        <d v="2024-12-06T16:37:26Z"/>
        <d v="2024-12-06T12:50:07Z"/>
        <d v="2024-12-06T12:28:42Z"/>
        <d v="2024-12-06T10:40:16Z"/>
        <d v="2024-12-06T10:07:56Z"/>
        <d v="2024-12-06T00:04:09Z"/>
        <d v="2024-12-06T19:55:58Z"/>
        <d v="2024-12-06T10:04:16Z"/>
        <d v="2024-12-06T11:14:32Z"/>
        <d v="2024-12-06T10:52:14Z"/>
        <d v="2024-12-06T09:25:06Z"/>
        <d v="2024-12-06T07:53:33Z"/>
        <d v="2024-12-06T07:22:29Z"/>
        <d v="2024-12-06T06:50:39Z"/>
        <d v="2024-12-06T05:12:44Z"/>
        <d v="2024-12-06T05:04:55Z"/>
        <d v="2024-12-06T04:48:44Z"/>
        <d v="2024-12-06T04:47:05Z"/>
        <d v="2024-12-06T02:39:38Z"/>
        <d v="2024-12-06T02:09:59Z"/>
        <d v="2024-12-06T01:39:26Z"/>
        <d v="2024-12-06T00:59:15Z"/>
        <d v="2024-12-06T00:10:49Z"/>
        <d v="2024-12-07T23:51:54Z"/>
        <d v="2024-12-07T23:44:39Z"/>
        <d v="2024-12-07T23:34:18Z"/>
        <d v="2024-12-07T23:18:36Z"/>
        <d v="2024-12-07T22:45:05Z"/>
        <d v="2024-12-07T21:44:28Z"/>
        <d v="2024-12-07T19:51:18Z"/>
        <d v="2024-12-07T19:41:44Z"/>
        <d v="2024-12-07T18:04:34Z"/>
        <d v="2024-12-07T18:00:19Z"/>
        <d v="2024-12-07T17:45:25Z"/>
        <d v="2024-12-07T17:31:48Z"/>
        <d v="2024-12-07T17:24:50Z"/>
        <d v="2024-12-07T17:06:22Z"/>
        <d v="2024-12-07T17:02:09Z"/>
        <d v="2024-12-07T16:48:39Z"/>
        <d v="2024-12-07T16:43:48Z"/>
        <d v="2024-12-07T16:30:05Z"/>
        <d v="2024-12-07T16:19:58Z"/>
        <d v="2024-12-07T16:16:08Z"/>
        <d v="2024-12-07T16:03:00Z"/>
        <d v="2024-12-07T16:01:49Z"/>
        <d v="2024-12-07T13:34:55Z"/>
        <d v="2024-12-07T13:12:33Z"/>
        <d v="2024-12-07T13:12:32Z"/>
        <d v="2024-12-07T13:02:12Z"/>
        <d v="2024-12-07T12:58:49Z"/>
        <d v="2024-12-07T12:37:55Z"/>
        <d v="2024-12-07T12:32:10Z"/>
        <d v="2024-12-07T12:23:36Z"/>
        <d v="2024-12-07T12:22:15Z"/>
        <d v="2024-12-07T12:18:24Z"/>
        <d v="2024-12-07T12:18:23Z"/>
        <d v="2024-12-07T12:05:48Z"/>
        <d v="2024-12-07T11:44:43Z"/>
        <d v="2024-12-07T11:24:51Z"/>
        <d v="2024-12-07T11:00:51Z"/>
        <d v="2024-12-07T10:39:34Z"/>
        <d v="2024-12-07T10:33:26Z"/>
        <d v="2024-12-07T10:33:25Z"/>
        <d v="2024-12-07T10:19:02Z"/>
        <d v="2024-12-07T09:39:56Z"/>
        <d v="2024-12-07T09:00:21Z"/>
        <d v="2024-12-07T08:43:40Z"/>
        <d v="2024-12-07T08:14:34Z"/>
        <d v="2024-12-07T08:12:39Z"/>
        <d v="2024-12-07T07:54:35Z"/>
        <d v="2024-12-07T06:47:48Z"/>
        <d v="2024-12-07T06:46:10Z"/>
        <d v="2024-12-07T06:16:13Z"/>
        <d v="2024-12-07T05:52:55Z"/>
        <d v="2024-12-07T04:52:46Z"/>
        <d v="2024-12-07T03:57:38Z"/>
        <d v="2024-12-07T03:35:38Z"/>
        <d v="2024-12-07T03:28:05Z"/>
        <d v="2024-12-07T03:04:36Z"/>
        <d v="2024-12-07T02:56:23Z"/>
        <d v="2024-12-07T02:26:34Z"/>
        <d v="2024-12-07T02:24:52Z"/>
        <d v="2024-12-07T01:46:38Z"/>
        <d v="2024-12-07T00:48:09Z"/>
        <d v="2024-12-07T00:28:34Z"/>
        <d v="2024-12-07T18:09:37Z"/>
        <d v="2024-12-07T11:47:13Z"/>
        <d v="2024-12-07T10:31:50Z"/>
        <d v="2024-12-07T06:39:02Z"/>
        <d v="2024-12-07T03:34:24Z"/>
        <d v="2024-12-07T01:14:16Z"/>
        <d v="2024-12-07T00:21:10Z"/>
        <d v="2024-12-07T23:51:36Z"/>
        <d v="2024-12-07T03:55:51Z"/>
        <d v="2024-12-07T02:09:25Z"/>
        <d v="2024-12-07T19:16:21Z"/>
        <d v="2024-12-07T15:20:46Z"/>
        <d v="2024-12-07T21:56:24Z"/>
        <d v="2024-12-07T13:01:16Z"/>
        <d v="2024-12-07T12:18:18Z"/>
        <d v="2024-12-07T21:17:39Z"/>
        <d v="2024-12-07T20:57:21Z"/>
        <d v="2024-12-07T20:17:20Z"/>
        <d v="2024-12-07T18:18:36Z"/>
        <d v="2024-12-07T18:06:10Z"/>
        <d v="2024-12-07T18:01:49Z"/>
        <d v="2024-12-07T15:39:49Z"/>
        <d v="2024-12-07T13:31:58Z"/>
        <d v="2024-12-07T12:54:40Z"/>
        <d v="2024-12-07T12:37:51Z"/>
        <d v="2024-12-07T11:51:40Z"/>
        <d v="2024-12-07T11:22:24Z"/>
        <d v="2024-12-07T09:59:06Z"/>
        <d v="2024-12-07T09:38:46Z"/>
        <d v="2024-12-07T09:20:37Z"/>
        <d v="2024-12-07T09:06:03Z"/>
        <d v="2024-12-07T07:58:09Z"/>
        <d v="2024-12-07T07:14:33Z"/>
        <d v="2024-12-07T07:02:17Z"/>
        <d v="2024-12-07T06:56:01Z"/>
        <d v="2024-12-07T05:36:01Z"/>
        <d v="2024-12-07T03:18:50Z"/>
        <d v="2024-12-07T02:53:00Z"/>
        <d v="2024-12-07T00:18:00Z"/>
        <d v="2024-12-07T01:15:00Z"/>
        <d v="2024-12-07T02:48:00Z"/>
        <d v="2024-12-07T07:35:00Z"/>
        <d v="2024-12-07T08:37:00Z"/>
        <d v="2024-12-07T09:34:00Z"/>
        <d v="2024-12-07T09:39:00Z"/>
        <d v="2024-12-07T15:39:00Z"/>
        <d v="2024-12-07T16:32:00Z"/>
        <d v="2024-12-07T17:14:00Z"/>
        <d v="2024-12-07T17:43:00Z"/>
        <d v="2024-12-07T19:36:00Z"/>
        <d v="2024-12-07T21:09:00Z"/>
        <d v="2024-12-07T21:11:00Z"/>
        <d v="2024-12-07T00:00:00Z"/>
        <d v="2024-12-08T21:23:26Z"/>
        <d v="2024-12-08T19:23:09Z"/>
        <d v="2024-12-08T18:48:47Z"/>
        <d v="2024-12-08T18:10:57Z"/>
        <d v="2024-12-08T16:59:27Z"/>
        <d v="2024-12-08T16:33:40Z"/>
        <d v="2024-12-08T16:31:28Z"/>
        <d v="2024-12-08T16:10:58Z"/>
        <d v="2024-12-08T15:53:16Z"/>
        <d v="2024-12-08T15:40:02Z"/>
        <d v="2024-12-08T15:16:53Z"/>
        <d v="2024-12-08T15:11:07Z"/>
        <d v="2024-12-08T14:45:05Z"/>
        <d v="2024-12-08T14:31:36Z"/>
        <d v="2024-12-08T14:20:14Z"/>
        <d v="2024-12-08T14:03:42Z"/>
        <d v="2024-12-08T13:51:41Z"/>
        <d v="2024-12-08T13:48:43Z"/>
        <d v="2024-12-08T13:45:42Z"/>
        <d v="2024-12-08T13:42:35Z"/>
        <d v="2024-12-08T13:36:58Z"/>
        <d v="2024-12-08T13:34:19Z"/>
        <d v="2024-12-08T13:31:45Z"/>
        <d v="2024-12-08T13:28:39Z"/>
        <d v="2024-12-08T13:20:19Z"/>
        <d v="2024-12-08T12:12:54Z"/>
        <d v="2024-12-08T11:53:30Z"/>
        <d v="2024-12-08T11:43:44Z"/>
        <d v="2024-12-08T11:31:03Z"/>
        <d v="2024-12-08T11:26:13Z"/>
        <d v="2024-12-08T11:08:59Z"/>
        <d v="2024-12-08T10:58:00Z"/>
        <d v="2024-12-08T10:55:28Z"/>
        <d v="2024-12-08T10:03:31Z"/>
        <d v="2024-12-08T09:46:04Z"/>
        <d v="2024-12-08T08:56:00Z"/>
        <d v="2024-12-08T08:45:25Z"/>
        <d v="2024-12-08T08:28:46Z"/>
        <d v="2024-12-08T07:59:38Z"/>
        <d v="2024-12-08T07:17:50Z"/>
        <d v="2024-12-08T06:59:16Z"/>
        <d v="2024-12-08T06:20:00Z"/>
        <d v="2024-12-08T05:24:40Z"/>
        <d v="2024-12-08T04:03:55Z"/>
        <d v="2024-12-08T03:05:11Z"/>
        <d v="2024-12-08T03:03:13Z"/>
        <d v="2024-12-08T02:37:08Z"/>
        <d v="2024-12-08T02:33:48Z"/>
        <d v="2024-12-08T02:20:39Z"/>
        <d v="2024-12-08T01:56:03Z"/>
        <d v="2024-12-08T01:50:11Z"/>
        <d v="2024-12-08T01:30:11Z"/>
        <d v="2024-12-08T01:01:02Z"/>
        <d v="2024-12-08T00:49:45Z"/>
        <d v="2024-12-08T00:31:41Z"/>
        <d v="2024-12-08T00:16:07Z"/>
        <d v="2024-12-08T22:36:31Z"/>
        <d v="2024-12-08T22:20:48Z"/>
        <d v="2024-12-08T20:27:34Z"/>
        <d v="2024-12-08T17:57:22Z"/>
        <d v="2024-12-08T17:12:36Z"/>
        <d v="2024-12-08T14:07:24Z"/>
        <d v="2024-12-08T11:48:13Z"/>
        <d v="2024-12-08T01:18:40Z"/>
        <d v="2024-12-08T00:03:32Z"/>
        <d v="2024-12-08T23:18:40Z"/>
        <d v="2024-12-08T21:51:23Z"/>
        <d v="2024-12-08T21:14:35Z"/>
        <d v="2024-12-08T20:55:52Z"/>
        <d v="2024-12-08T20:43:11Z"/>
        <d v="2024-12-08T20:32:51Z"/>
        <d v="2024-12-08T17:40:22Z"/>
        <d v="2024-12-08T12:29:58Z"/>
        <d v="2024-12-08T10:47:11Z"/>
        <d v="2024-12-08T00:11:28Z"/>
        <d v="2024-12-08T23:26:44Z"/>
        <d v="2024-12-08T22:19:05Z"/>
        <d v="2024-12-08T11:42:06Z"/>
        <d v="2024-12-08T06:16:20Z"/>
        <d v="2024-12-08T15:37:06Z"/>
        <d v="2024-12-08T10:34:12Z"/>
        <d v="2024-12-08T04:53:30Z"/>
        <d v="2024-12-08T20:32:37Z"/>
        <d v="2024-12-08T19:34:31Z"/>
        <d v="2024-12-08T19:19:18Z"/>
        <d v="2024-12-08T18:52:59Z"/>
        <d v="2024-12-08T18:52:44Z"/>
        <d v="2024-12-08T18:38:45Z"/>
        <d v="2024-12-08T18:37:59Z"/>
        <d v="2024-12-08T17:11:40Z"/>
        <d v="2024-12-08T17:10:21Z"/>
        <d v="2024-12-08T15:32:31Z"/>
        <d v="2024-12-08T14:26:58Z"/>
        <d v="2024-12-08T14:09:26Z"/>
        <d v="2024-12-08T13:19:29Z"/>
        <d v="2024-12-08T12:29:59Z"/>
        <d v="2024-12-08T11:59:28Z"/>
        <d v="2024-12-08T11:17:34Z"/>
        <d v="2024-12-08T11:09:29Z"/>
        <d v="2024-12-08T10:12:14Z"/>
        <d v="2024-12-08T10:01:42Z"/>
        <d v="2024-12-08T09:33:00Z"/>
        <d v="2024-12-08T09:32:10Z"/>
        <d v="2024-12-08T08:40:25Z"/>
        <d v="2024-12-08T08:09:00Z"/>
        <d v="2024-12-08T07:45:47Z"/>
        <d v="2024-12-08T06:49:06Z"/>
        <d v="2024-12-08T02:18:33Z"/>
        <d v="2024-12-08T01:40:06Z"/>
        <d v="2024-12-08T01:18:55Z"/>
        <d v="2024-12-08T00:45:30Z"/>
        <d v="2024-12-08T00:10:28Z"/>
        <d v="2024-12-08T00:27:00Z"/>
        <d v="2024-12-08T05:33:00Z"/>
        <d v="2024-12-08T07:44:00Z"/>
        <d v="2024-12-08T11:58:00Z"/>
        <d v="2024-12-08T12:57:00Z"/>
        <d v="2024-12-08T19:22:00Z"/>
        <d v="2024-12-08T20:31:00Z"/>
        <d v="2024-12-08T22:29:00Z"/>
        <d v="2024-12-08T22:58:00Z"/>
        <d v="2024-12-08T23:04:00Z"/>
        <d v="2024-12-08T23:12:00Z"/>
        <d v="2024-12-08T23:16:00Z"/>
        <d v="2024-12-08T00:00:00Z"/>
        <d v="2024-12-09T23:50:33Z"/>
        <d v="2024-12-09T22:43:00Z"/>
        <d v="2024-12-09T22:34:45Z"/>
        <d v="2024-12-09T22:03:33Z"/>
        <d v="2024-12-09T21:47:55Z"/>
        <d v="2024-12-09T20:57:02Z"/>
        <d v="2024-12-09T20:16:34Z"/>
        <d v="2024-12-09T20:04:13Z"/>
        <d v="2024-12-09T19:45:46Z"/>
        <d v="2024-12-09T19:39:24Z"/>
        <d v="2024-12-09T19:28:39Z"/>
        <d v="2024-12-09T19:13:05Z"/>
        <d v="2024-12-09T19:12:00Z"/>
        <d v="2024-12-09T18:51:58Z"/>
        <d v="2024-12-09T18:39:35Z"/>
        <d v="2024-12-09T18:37:35Z"/>
        <d v="2024-12-09T18:14:58Z"/>
        <d v="2024-12-09T18:06:07Z"/>
        <d v="2024-12-09T17:50:18Z"/>
        <d v="2024-12-09T17:42:25Z"/>
        <d v="2024-12-09T17:27:43Z"/>
        <d v="2024-12-09T17:21:42Z"/>
        <d v="2024-12-09T17:07:20Z"/>
        <d v="2024-12-09T17:04:26Z"/>
        <d v="2024-12-09T16:03:21Z"/>
        <d v="2024-12-09T15:41:11Z"/>
        <d v="2024-12-09T14:56:26Z"/>
        <d v="2024-12-09T14:55:10Z"/>
        <d v="2024-12-09T14:39:27Z"/>
        <d v="2024-12-09T13:59:04Z"/>
        <d v="2024-12-09T13:34:55Z"/>
        <d v="2024-12-09T13:13:53Z"/>
        <d v="2024-12-09T12:48:37Z"/>
        <d v="2024-12-09T12:41:29Z"/>
        <d v="2024-12-09T12:33:49Z"/>
        <d v="2024-12-09T10:32:33Z"/>
        <d v="2024-12-09T09:31:26Z"/>
        <d v="2024-12-09T08:17:29Z"/>
        <d v="2024-12-09T07:29:42Z"/>
        <d v="2024-12-09T06:51:23Z"/>
        <d v="2024-12-09T06:03:34Z"/>
        <d v="2024-12-09T06:03:09Z"/>
        <d v="2024-12-09T04:15:58Z"/>
        <d v="2024-12-09T02:05:29Z"/>
        <d v="2024-12-09T00:03:40Z"/>
        <d v="2024-12-09T21:47:44Z"/>
        <d v="2024-12-09T20:14:55Z"/>
        <d v="2024-12-09T16:47:46Z"/>
        <d v="2024-12-09T14:51:44Z"/>
        <d v="2024-12-09T14:29:08Z"/>
        <d v="2024-12-09T14:03:01Z"/>
        <d v="2024-12-09T12:03:40Z"/>
        <d v="2024-12-09T09:03:57Z"/>
        <d v="2024-12-09T08:45:20Z"/>
        <d v="2024-12-09T21:30:10Z"/>
        <d v="2024-12-09T20:25:56Z"/>
        <d v="2024-12-09T19:05:15Z"/>
        <d v="2024-12-09T17:27:27Z"/>
        <d v="2024-12-09T13:23:26Z"/>
        <d v="2024-12-09T12:43:06Z"/>
        <d v="2024-12-09T10:27:59Z"/>
        <d v="2024-12-09T05:55:55Z"/>
        <d v="2024-12-09T05:23:22Z"/>
        <d v="2024-12-09T01:57:37Z"/>
        <d v="2024-12-09T09:47:05Z"/>
        <d v="2024-12-09T17:16:58Z"/>
        <d v="2024-12-09T14:07:59Z"/>
        <d v="2024-12-09T14:00:21Z"/>
        <d v="2024-12-09T13:37:50Z"/>
        <d v="2024-12-09T10:09:03Z"/>
        <d v="2024-12-09T10:03:22Z"/>
        <d v="2024-12-09T09:41:43Z"/>
        <d v="2024-12-09T09:28:52Z"/>
        <d v="2024-12-09T19:37:01Z"/>
        <d v="2024-12-09T18:36:22Z"/>
        <d v="2024-12-09T18:17:11Z"/>
        <d v="2024-12-09T16:01:37Z"/>
        <d v="2024-12-09T15:45:43Z"/>
        <d v="2024-12-09T14:57:49Z"/>
        <d v="2024-12-09T13:49:58Z"/>
        <d v="2024-12-09T13:48:31Z"/>
        <d v="2024-12-09T13:10:47Z"/>
        <d v="2024-12-09T13:10:05Z"/>
        <d v="2024-12-09T12:32:09Z"/>
        <d v="2024-12-09T12:15:24Z"/>
        <d v="2024-12-09T10:43:48Z"/>
        <d v="2024-12-09T09:13:17Z"/>
        <d v="2024-12-09T06:59:07Z"/>
        <d v="2024-12-09T06:11:51Z"/>
        <d v="2024-12-09T05:49:28Z"/>
        <d v="2024-12-09T03:29:58Z"/>
        <d v="2024-12-09T03:17:03Z"/>
        <d v="2024-12-09T02:16:58Z"/>
        <d v="2024-12-09T01:48:18Z"/>
        <d v="2024-12-09T01:04:00Z"/>
        <d v="2024-12-09T03:14:00Z"/>
        <d v="2024-12-09T11:00:00Z"/>
        <d v="2024-12-09T11:53:00Z"/>
        <d v="2024-12-09T12:56:00Z"/>
        <d v="2024-12-09T13:36:00Z"/>
        <d v="2024-12-09T13:47:00Z"/>
        <d v="2024-12-09T14:53:00Z"/>
        <d v="2024-12-09T14:55:00Z"/>
        <d v="2024-12-09T17:32:00Z"/>
        <d v="2024-12-09T19:56:00Z"/>
        <d v="2024-12-09T20:51:00Z"/>
        <d v="2024-12-09T23:15:00Z"/>
        <d v="2024-12-09T23:16:00Z"/>
        <d v="2024-12-10T23:35:53Z"/>
        <d v="2024-12-10T23:06:24Z"/>
        <d v="2024-12-10T22:45:16Z"/>
        <d v="2024-12-10T22:31:30Z"/>
        <d v="2024-12-10T22:23:53Z"/>
        <d v="2024-12-10T21:22:16Z"/>
        <d v="2024-12-10T21:18:56Z"/>
        <d v="2024-12-10T20:37:26Z"/>
        <d v="2024-12-10T20:20:13Z"/>
        <d v="2024-12-10T19:50:11Z"/>
        <d v="2024-12-10T19:29:13Z"/>
        <d v="2024-12-10T19:23:19Z"/>
        <d v="2024-12-10T19:06:35Z"/>
        <d v="2024-12-10T18:58:02Z"/>
        <d v="2024-12-10T18:45:58Z"/>
        <d v="2024-12-10T18:38:58Z"/>
        <d v="2024-12-10T18:28:56Z"/>
        <d v="2024-12-10T18:20:19Z"/>
        <d v="2024-12-10T18:18:33Z"/>
        <d v="2024-12-10T18:03:49Z"/>
        <d v="2024-12-10T18:03:01Z"/>
        <d v="2024-12-10T16:43:30Z"/>
        <d v="2024-12-10T16:19:51Z"/>
        <d v="2024-12-10T16:00:00Z"/>
        <d v="2024-12-10T15:41:47Z"/>
        <d v="2024-12-10T15:35:22Z"/>
        <d v="2024-12-10T15:18:23Z"/>
        <d v="2024-12-10T14:43:19Z"/>
        <d v="2024-12-10T14:07:49Z"/>
        <d v="2024-12-10T13:42:25Z"/>
        <d v="2024-12-10T13:41:05Z"/>
        <d v="2024-12-10T13:32:18Z"/>
        <d v="2024-12-10T13:24:26Z"/>
        <d v="2024-12-10T13:13:44Z"/>
        <d v="2024-12-10T12:45:39Z"/>
        <d v="2024-12-10T12:19:35Z"/>
        <d v="2024-12-10T11:55:57Z"/>
        <d v="2024-12-10T11:55:51Z"/>
        <d v="2024-12-10T11:29:15Z"/>
        <d v="2024-12-10T10:55:28Z"/>
        <d v="2024-12-10T10:17:50Z"/>
        <d v="2024-12-10T09:38:43Z"/>
        <d v="2024-12-10T09:25:21Z"/>
        <d v="2024-12-10T09:05:06Z"/>
        <d v="2024-12-10T07:56:53Z"/>
        <d v="2024-12-10T07:53:14Z"/>
        <d v="2024-12-10T07:38:27Z"/>
        <d v="2024-12-10T07:23:16Z"/>
        <d v="2024-12-10T07:22:05Z"/>
        <d v="2024-12-10T05:29:45Z"/>
        <d v="2024-12-10T04:54:45Z"/>
        <d v="2024-12-10T04:32:23Z"/>
        <d v="2024-12-10T03:51:21Z"/>
        <d v="2024-12-10T03:50:38Z"/>
        <d v="2024-12-10T03:21:09Z"/>
        <d v="2024-12-10T02:58:19Z"/>
        <d v="2024-12-10T01:58:21Z"/>
        <d v="2024-12-10T01:40:20Z"/>
        <d v="2024-12-10T01:33:38Z"/>
        <d v="2024-12-10T01:19:34Z"/>
        <d v="2024-12-10T01:01:46Z"/>
        <d v="2024-12-10T00:54:21Z"/>
        <d v="2024-12-10T00:42:51Z"/>
        <d v="2024-12-10T00:31:21Z"/>
        <d v="2024-12-10T00:24:21Z"/>
        <d v="2024-12-10T00:04:53Z"/>
        <d v="2024-12-10T21:18:41Z"/>
        <d v="2024-12-10T16:29:22Z"/>
        <d v="2024-12-10T14:07:23Z"/>
        <d v="2024-12-10T12:16:56Z"/>
        <d v="2024-12-10T11:41:34Z"/>
        <d v="2024-12-10T11:14:48Z"/>
        <d v="2024-12-10T10:24:34Z"/>
        <d v="2024-12-10T09:20:35Z"/>
        <d v="2024-12-10T08:40:27Z"/>
        <d v="2024-12-10T08:38:49Z"/>
        <d v="2024-12-10T08:24:33Z"/>
        <d v="2024-12-10T08:12:31Z"/>
        <d v="2024-12-10T07:45:13Z"/>
        <d v="2024-12-10T00:43:52Z"/>
        <d v="2024-12-10T00:36:24Z"/>
        <d v="2024-12-10T20:31:33Z"/>
        <d v="2024-12-10T19:45:31Z"/>
        <d v="2024-12-10T18:21:05Z"/>
        <d v="2024-12-10T10:43:05Z"/>
        <d v="2024-12-10T09:01:10Z"/>
        <d v="2024-12-10T03:02:36Z"/>
        <d v="2024-12-10T01:08:36Z"/>
        <d v="2024-12-10T16:10:00Z"/>
        <d v="2024-12-10T13:26:16Z"/>
        <d v="2024-12-10T12:27:16Z"/>
        <d v="2024-12-10T10:49:00Z"/>
        <d v="2024-12-10T02:51:51Z"/>
        <d v="2024-12-10T18:26:02Z"/>
        <d v="2024-12-10T22:46:49Z"/>
        <d v="2024-12-10T21:27:49Z"/>
        <d v="2024-12-10T18:09:26Z"/>
        <d v="2024-12-10T17:05:55Z"/>
        <d v="2024-12-10T17:05:50Z"/>
        <d v="2024-12-10T16:51:31Z"/>
        <d v="2024-12-10T15:36:37Z"/>
        <d v="2024-12-10T13:25:18Z"/>
        <d v="2024-12-10T12:56:32Z"/>
        <d v="2024-12-10T11:32:53Z"/>
        <d v="2024-12-10T11:23:06Z"/>
        <d v="2024-12-10T01:22:54Z"/>
        <d v="2024-12-10T01:03:46Z"/>
        <d v="2024-12-10T02:44:00Z"/>
        <d v="2024-12-10T03:44:00Z"/>
        <d v="2024-12-10T04:53:00Z"/>
        <d v="2024-12-10T05:50:00Z"/>
        <d v="2024-12-10T07:51:00Z"/>
        <d v="2024-12-10T08:20:00Z"/>
        <d v="2024-12-10T10:14:00Z"/>
        <d v="2024-12-10T10:41:00Z"/>
        <d v="2024-12-10T10:56:00Z"/>
        <d v="2024-12-10T11:42:00Z"/>
        <d v="2024-12-10T12:29:00Z"/>
        <d v="2024-12-10T14:08:00Z"/>
        <d v="2024-12-10T14:12:00Z"/>
        <d v="2024-12-10T14:25:00Z"/>
        <d v="2024-12-10T16:40:00Z"/>
        <d v="2024-12-10T17:15:00Z"/>
        <d v="2024-12-10T19:15:00Z"/>
        <d v="2024-12-10T19:25:00Z"/>
        <d v="2024-12-10T20:23:00Z"/>
        <d v="2024-12-10T20:24:00Z"/>
        <d v="2024-12-10T20:46:00Z"/>
        <d v="2024-12-10T20:50:00Z"/>
        <d v="2024-12-10T21:31:00Z"/>
        <d v="2024-12-10T22:30:00Z"/>
        <d v="2024-12-10T22:35:00Z"/>
        <d v="2024-12-10T22:43:00Z"/>
        <d v="2024-12-10T22:59:00Z"/>
        <d v="2024-12-10T23:16:00Z"/>
        <d v="2024-12-10T00:00:00Z"/>
        <d v="2024-12-11T23:23:19Z"/>
        <d v="2024-12-11T23:16:32Z"/>
        <d v="2024-12-11T23:05:18Z"/>
        <d v="2024-12-11T23:03:31Z"/>
        <d v="2024-12-11T22:47:32Z"/>
        <d v="2024-12-11T22:41:21Z"/>
        <d v="2024-12-11T22:32:37Z"/>
        <d v="2024-12-11T21:33:42Z"/>
        <d v="2024-12-11T21:28:44Z"/>
        <d v="2024-12-11T20:55:35Z"/>
        <d v="2024-12-11T20:33:44Z"/>
        <d v="2024-12-11T20:02:41Z"/>
        <d v="2024-12-11T20:00:22Z"/>
        <d v="2024-12-11T19:49:24Z"/>
        <d v="2024-12-11T19:39:04Z"/>
        <d v="2024-12-11T18:34:11Z"/>
        <d v="2024-12-11T17:51:15Z"/>
        <d v="2024-12-11T17:48:49Z"/>
        <d v="2024-12-11T17:35:24Z"/>
        <d v="2024-12-11T17:22:03Z"/>
        <d v="2024-12-11T17:18:24Z"/>
        <d v="2024-12-11T17:10:40Z"/>
        <d v="2024-12-11T16:59:04Z"/>
        <d v="2024-12-11T16:41:40Z"/>
        <d v="2024-12-11T16:31:41Z"/>
        <d v="2024-12-11T15:12:54Z"/>
        <d v="2024-12-11T14:03:13Z"/>
        <d v="2024-12-11T13:13:00Z"/>
        <d v="2024-12-11T11:43:15Z"/>
        <d v="2024-12-11T11:13:45Z"/>
        <d v="2024-12-11T11:00:53Z"/>
        <d v="2024-12-11T10:59:31Z"/>
        <d v="2024-12-11T10:29:33Z"/>
        <d v="2024-12-11T10:04:53Z"/>
        <d v="2024-12-11T09:44:28Z"/>
        <d v="2024-12-11T08:21:28Z"/>
        <d v="2024-12-11T07:47:12Z"/>
        <d v="2024-12-11T07:23:54Z"/>
        <d v="2024-12-11T07:13:53Z"/>
        <d v="2024-12-11T07:13:50Z"/>
        <d v="2024-12-11T07:00:00Z"/>
        <d v="2024-12-11T06:33:24Z"/>
        <d v="2024-12-11T06:25:15Z"/>
        <d v="2024-12-11T05:25:41Z"/>
        <d v="2024-12-11T04:53:14Z"/>
        <d v="2024-12-11T04:35:44Z"/>
        <d v="2024-12-11T03:29:18Z"/>
        <d v="2024-12-11T03:27:49Z"/>
        <d v="2024-12-11T02:25:17Z"/>
        <d v="2024-12-11T02:18:21Z"/>
        <d v="2024-12-11T01:28:44Z"/>
        <d v="2024-12-11T01:12:15Z"/>
        <d v="2024-12-11T00:39:54Z"/>
        <d v="2024-12-11T00:32:43Z"/>
        <d v="2024-12-11T23:57:57Z"/>
        <d v="2024-12-11T17:06:02Z"/>
        <d v="2024-12-11T11:22:11Z"/>
        <d v="2024-12-11T10:25:28Z"/>
        <d v="2024-12-11T09:21:26Z"/>
        <d v="2024-12-11T08:23:15Z"/>
        <d v="2024-12-11T05:03:08Z"/>
        <d v="2024-12-11T23:52:31Z"/>
        <d v="2024-12-11T23:38:06Z"/>
        <d v="2024-12-11T23:33:31Z"/>
        <d v="2024-12-11T21:31:06Z"/>
        <d v="2024-12-11T16:36:16Z"/>
        <d v="2024-12-11T15:42:52Z"/>
        <d v="2024-12-11T13:42:15Z"/>
        <d v="2024-12-11T13:11:56Z"/>
        <d v="2024-12-11T10:50:22Z"/>
        <d v="2024-12-11T03:23:13Z"/>
        <d v="2024-12-11T01:53:48Z"/>
        <d v="2024-12-11T01:51:58Z"/>
        <d v="2024-12-11T21:29:13Z"/>
        <d v="2024-12-11T16:00:51Z"/>
        <d v="2024-12-11T15:30:06Z"/>
        <d v="2024-12-11T08:38:57Z"/>
        <d v="2024-12-11T03:06:05Z"/>
        <d v="2024-12-11T00:13:42Z"/>
        <d v="2024-12-11T17:53:04Z"/>
        <d v="2024-12-11T10:16:00Z"/>
        <d v="2024-12-11T05:12:12Z"/>
        <d v="2024-12-11T22:19:33Z"/>
        <d v="2024-12-11T22:05:54Z"/>
        <d v="2024-12-11T20:20:51Z"/>
        <d v="2024-12-11T19:52:10Z"/>
        <d v="2024-12-11T18:56:26Z"/>
        <d v="2024-12-11T18:18:14Z"/>
        <d v="2024-12-11T17:47:11Z"/>
        <d v="2024-12-11T16:50:03Z"/>
        <d v="2024-12-11T15:47:04Z"/>
        <d v="2024-12-11T14:51:23Z"/>
        <d v="2024-12-11T13:14:35Z"/>
        <d v="2024-12-11T11:48:40Z"/>
        <d v="2024-12-11T11:17:15Z"/>
        <d v="2024-12-11T11:10:06Z"/>
        <d v="2024-12-11T10:58:51Z"/>
        <d v="2024-12-11T08:49:00Z"/>
        <d v="2024-12-11T06:50:07Z"/>
        <d v="2024-12-11T05:35:01Z"/>
        <d v="2024-12-11T04:22:03Z"/>
        <d v="2024-12-11T00:24:06Z"/>
        <d v="2024-12-11T00:06:45Z"/>
        <d v="2024-12-11T00:00:00Z"/>
        <d v="2024-12-12T23:35:51Z"/>
        <d v="2024-12-12T23:27:40Z"/>
        <d v="2024-12-12T22:49:41Z"/>
        <d v="2024-12-12T22:24:29Z"/>
        <d v="2024-12-12T22:21:40Z"/>
        <d v="2024-12-12T21:58:37Z"/>
        <d v="2024-12-12T21:55:03Z"/>
        <d v="2024-12-12T21:43:39Z"/>
        <d v="2024-12-12T21:41:48Z"/>
        <d v="2024-12-12T21:29:40Z"/>
        <d v="2024-12-12T21:12:29Z"/>
        <d v="2024-12-12T21:02:29Z"/>
        <d v="2024-12-12T20:41:48Z"/>
        <d v="2024-12-12T20:25:32Z"/>
        <d v="2024-12-12T20:23:59Z"/>
        <d v="2024-12-12T20:13:21Z"/>
        <d v="2024-12-12T20:00:11Z"/>
        <d v="2024-12-12T19:44:16Z"/>
        <d v="2024-12-12T19:37:29Z"/>
        <d v="2024-12-12T19:25:48Z"/>
        <d v="2024-12-12T19:14:45Z"/>
        <d v="2024-12-12T19:05:19Z"/>
        <d v="2024-12-12T18:48:22Z"/>
        <d v="2024-12-12T18:16:52Z"/>
        <d v="2024-12-12T17:58:59Z"/>
        <d v="2024-12-12T17:48:24Z"/>
        <d v="2024-12-12T17:36:44Z"/>
        <d v="2024-12-12T17:10:49Z"/>
        <d v="2024-12-12T16:56:05Z"/>
        <d v="2024-12-12T16:48:44Z"/>
        <d v="2024-12-12T16:43:35Z"/>
        <d v="2024-12-12T16:33:47Z"/>
        <d v="2024-12-12T16:05:29Z"/>
        <d v="2024-12-12T16:01:08Z"/>
        <d v="2024-12-12T13:58:06Z"/>
        <d v="2024-12-12T13:33:13Z"/>
        <d v="2024-12-12T13:32:34Z"/>
        <d v="2024-12-12T12:52:44Z"/>
        <d v="2024-12-12T12:33:17Z"/>
        <d v="2024-12-12T12:16:49Z"/>
        <d v="2024-12-12T12:11:04Z"/>
        <d v="2024-12-12T10:12:59Z"/>
        <d v="2024-12-12T09:58:14Z"/>
        <d v="2024-12-12T09:47:05Z"/>
        <d v="2024-12-12T09:31:02Z"/>
        <d v="2024-12-12T08:44:16Z"/>
        <d v="2024-12-12T08:17:47Z"/>
        <d v="2024-12-12T08:06:30Z"/>
        <d v="2024-12-12T07:11:52Z"/>
        <d v="2024-12-12T06:56:11Z"/>
        <d v="2024-12-12T06:09:12Z"/>
        <d v="2024-12-12T05:38:24Z"/>
        <d v="2024-12-12T05:14:00Z"/>
        <d v="2024-12-12T04:55:16Z"/>
        <d v="2024-12-12T04:01:37Z"/>
        <d v="2024-12-12T03:42:28Z"/>
        <d v="2024-12-12T02:06:51Z"/>
        <d v="2024-12-12T01:21:05Z"/>
        <d v="2024-12-12T01:02:11Z"/>
        <d v="2024-12-12T00:37:17Z"/>
        <d v="2024-12-12T23:24:06Z"/>
        <d v="2024-12-12T22:42:39Z"/>
        <d v="2024-12-12T22:41:23Z"/>
        <d v="2024-12-12T20:54:08Z"/>
        <d v="2024-12-12T20:28:39Z"/>
        <d v="2024-12-12T20:22:04Z"/>
        <d v="2024-12-12T14:31:22Z"/>
        <d v="2024-12-12T14:05:59Z"/>
        <d v="2024-12-12T13:34:02Z"/>
        <d v="2024-12-12T13:27:01Z"/>
        <d v="2024-12-12T13:14:02Z"/>
        <d v="2024-12-12T13:00:31Z"/>
        <d v="2024-12-12T12:31:43Z"/>
        <d v="2024-12-12T11:40:44Z"/>
        <d v="2024-12-12T10:07:11Z"/>
        <d v="2024-12-12T09:57:58Z"/>
        <d v="2024-12-12T07:15:04Z"/>
        <d v="2024-12-12T06:47:25Z"/>
        <d v="2024-12-12T04:29:53Z"/>
        <d v="2024-12-12T03:24:01Z"/>
        <d v="2024-12-12T00:13:43Z"/>
        <d v="2024-12-12T20:59:50Z"/>
        <d v="2024-12-12T18:25:52Z"/>
        <d v="2024-12-12T18:20:41Z"/>
        <d v="2024-12-12T17:29:41Z"/>
        <d v="2024-12-12T14:25:44Z"/>
        <d v="2024-12-12T12:31:10Z"/>
        <d v="2024-12-12T10:42:49Z"/>
        <d v="2024-12-12T05:43:32Z"/>
        <d v="2024-12-12T04:09:10Z"/>
        <d v="2024-12-12T04:05:14Z"/>
        <d v="2024-12-12T02:02:00Z"/>
        <d v="2024-12-12T01:12:53Z"/>
        <d v="2024-12-12T18:50:52Z"/>
        <d v="2024-12-12T15:13:17Z"/>
        <d v="2024-12-12T14:51:23Z"/>
        <d v="2024-12-12T10:49:26Z"/>
        <d v="2024-12-12T21:26:15Z"/>
        <d v="2024-12-12T19:40:13Z"/>
        <d v="2024-12-12T18:09:05Z"/>
        <d v="2024-12-12T17:51:46Z"/>
        <d v="2024-12-12T16:55:58Z"/>
        <d v="2024-12-12T16:51:51Z"/>
        <d v="2024-12-12T15:47:19Z"/>
        <d v="2024-12-12T14:46:11Z"/>
        <d v="2024-12-12T14:43:58Z"/>
        <d v="2024-12-12T14:15:55Z"/>
        <d v="2024-12-12T14:09:43Z"/>
        <d v="2024-12-12T13:34:26Z"/>
        <d v="2024-12-12T12:49:50Z"/>
        <d v="2024-12-12T12:39:29Z"/>
        <d v="2024-12-12T12:24:29Z"/>
        <d v="2024-12-12T11:35:50Z"/>
        <d v="2024-12-12T11:32:25Z"/>
        <d v="2024-12-12T10:49:11Z"/>
        <d v="2024-12-12T09:49:42Z"/>
        <d v="2024-12-12T09:28:19Z"/>
        <d v="2024-12-12T08:56:09Z"/>
        <d v="2024-12-12T07:35:21Z"/>
        <d v="2024-12-12T06:55:40Z"/>
        <d v="2024-12-12T05:06:46Z"/>
        <d v="2024-12-12T04:30:35Z"/>
        <d v="2024-12-12T03:46:09Z"/>
        <d v="2024-12-12T00:00:00Z"/>
        <d v="2024-12-13T23:36:15Z"/>
        <d v="2024-12-13T23:01:55Z"/>
        <d v="2024-12-13T22:39:06Z"/>
        <d v="2024-12-13T22:35:46Z"/>
        <d v="2024-12-13T21:56:00Z"/>
        <d v="2024-12-13T19:58:30Z"/>
        <d v="2024-12-13T19:41:49Z"/>
        <d v="2024-12-13T19:13:14Z"/>
        <d v="2024-12-13T18:58:05Z"/>
        <d v="2024-12-13T18:51:54Z"/>
        <d v="2024-12-13T18:40:52Z"/>
        <d v="2024-12-13T18:37:15Z"/>
        <d v="2024-12-13T18:21:21Z"/>
        <d v="2024-12-13T18:10:55Z"/>
        <d v="2024-12-13T17:59:58Z"/>
        <d v="2024-12-13T17:54:38Z"/>
        <d v="2024-12-13T17:47:43Z"/>
        <d v="2024-12-13T17:36:40Z"/>
        <d v="2024-12-13T16:54:48Z"/>
        <d v="2024-12-13T15:57:19Z"/>
        <d v="2024-12-13T15:15:55Z"/>
        <d v="2024-12-13T15:02:34Z"/>
        <d v="2024-12-13T12:49:49Z"/>
        <d v="2024-12-13T12:28:52Z"/>
        <d v="2024-12-13T12:26:40Z"/>
        <d v="2024-12-13T10:36:48Z"/>
        <d v="2024-12-13T10:16:32Z"/>
        <d v="2024-12-13T10:04:53Z"/>
        <d v="2024-12-13T08:32:27Z"/>
        <d v="2024-12-13T07:54:50Z"/>
        <d v="2024-12-13T07:52:05Z"/>
        <d v="2024-12-13T07:26:51Z"/>
        <d v="2024-12-13T07:24:50Z"/>
        <d v="2024-12-13T07:03:42Z"/>
        <d v="2024-12-13T06:46:21Z"/>
        <d v="2024-12-13T06:38:14Z"/>
        <d v="2024-12-13T06:02:57Z"/>
        <d v="2024-12-13T05:25:56Z"/>
        <d v="2024-12-13T05:22:15Z"/>
        <d v="2024-12-13T05:15:18Z"/>
        <d v="2024-12-13T04:48:03Z"/>
        <d v="2024-12-13T03:40:14Z"/>
        <d v="2024-12-13T03:16:57Z"/>
        <d v="2024-12-13T02:59:34Z"/>
        <d v="2024-12-13T02:48:12Z"/>
        <d v="2024-12-13T02:09:52Z"/>
        <d v="2024-12-13T02:06:06Z"/>
        <d v="2024-12-13T01:41:46Z"/>
        <d v="2024-12-13T01:28:55Z"/>
        <d v="2024-12-13T01:26:19Z"/>
        <d v="2024-12-13T00:47:03Z"/>
        <d v="2024-12-13T00:16:19Z"/>
        <d v="2024-12-13T00:10:34Z"/>
        <d v="2024-12-13T21:17:27Z"/>
        <d v="2024-12-13T20:38:05Z"/>
        <d v="2024-12-13T17:03:51Z"/>
        <d v="2024-12-13T16:36:40Z"/>
        <d v="2024-12-13T13:54:57Z"/>
        <d v="2024-12-13T13:07:15Z"/>
        <d v="2024-12-13T05:37:22Z"/>
        <d v="2024-12-13T00:04:52Z"/>
        <d v="2024-12-13T23:21:52Z"/>
        <d v="2024-12-13T23:15:35Z"/>
        <d v="2024-12-13T20:41:55Z"/>
        <d v="2024-12-13T20:35:53Z"/>
        <d v="2024-12-13T20:14:19Z"/>
        <d v="2024-12-13T12:34:52Z"/>
        <d v="2024-12-13T03:36:03Z"/>
        <d v="2024-12-13T20:40:02Z"/>
        <d v="2024-12-13T14:45:44Z"/>
        <d v="2024-12-13T19:22:55Z"/>
        <d v="2024-12-13T13:36:30Z"/>
        <d v="2024-12-13T06:09:20Z"/>
        <d v="2024-12-13T23:25:41Z"/>
        <d v="2024-12-13T21:33:02Z"/>
        <d v="2024-12-13T17:19:53Z"/>
        <d v="2024-12-13T16:52:36Z"/>
        <d v="2024-12-13T16:40:52Z"/>
        <d v="2024-12-13T16:05:53Z"/>
        <d v="2024-12-13T15:20:28Z"/>
        <d v="2024-12-13T14:54:33Z"/>
        <d v="2024-12-13T13:55:22Z"/>
        <d v="2024-12-13T12:33:33Z"/>
        <d v="2024-12-13T11:31:38Z"/>
        <d v="2024-12-13T10:08:11Z"/>
        <d v="2024-12-13T09:39:03Z"/>
        <d v="2024-12-13T09:31:27Z"/>
        <d v="2024-12-13T09:02:59Z"/>
        <d v="2024-12-13T08:45:58Z"/>
        <d v="2024-12-13T05:09:56Z"/>
        <d v="2024-12-13T02:06:30Z"/>
        <d v="2024-12-13T00:36:11Z"/>
        <d v="2024-12-13T00:28:36Z"/>
        <d v="2024-12-13T01:01:00Z"/>
        <d v="2024-12-13T03:36:00Z"/>
        <d v="2024-12-13T03:51:00Z"/>
        <d v="2024-12-13T06:15:00Z"/>
        <d v="2024-12-13T07:58:00Z"/>
        <d v="2024-12-13T08:22:00Z"/>
        <d v="2024-12-13T09:13:00Z"/>
        <d v="2024-12-13T10:21:00Z"/>
        <d v="2024-12-13T12:46:00Z"/>
        <d v="2024-12-13T12:47:00Z"/>
        <d v="2024-12-13T17:12:00Z"/>
        <d v="2024-12-13T17:15:00Z"/>
        <d v="2024-12-13T17:17:00Z"/>
        <d v="2024-12-13T17:25:00Z"/>
        <d v="2024-12-13T17:33:00Z"/>
        <d v="2024-12-13T19:07:00Z"/>
        <d v="2024-12-13T19:51:00Z"/>
        <d v="2024-12-13T19:59:00Z"/>
        <d v="2024-12-13T20:01:00Z"/>
        <d v="2024-12-13T21:47:00Z"/>
        <d v="2024-12-13T21:53:00Z"/>
        <d v="2024-12-13T22:00:00Z"/>
        <d v="2024-12-13T23:41:00Z"/>
        <d v="2024-12-13T00:00:00Z"/>
        <d v="2024-12-14T23:55:35Z"/>
        <d v="2024-12-14T23:46:56Z"/>
        <d v="2024-12-14T23:15:23Z"/>
        <d v="2024-12-14T22:55:39Z"/>
        <d v="2024-12-14T22:20:14Z"/>
        <d v="2024-12-14T21:36:33Z"/>
        <d v="2024-12-14T20:40:16Z"/>
        <d v="2024-12-14T20:23:45Z"/>
        <d v="2024-12-14T19:51:31Z"/>
        <d v="2024-12-14T19:24:37Z"/>
        <d v="2024-12-14T19:12:07Z"/>
        <d v="2024-12-14T18:43:32Z"/>
        <d v="2024-12-14T18:26:31Z"/>
        <d v="2024-12-14T18:09:43Z"/>
        <d v="2024-12-14T17:31:09Z"/>
        <d v="2024-12-14T17:06:21Z"/>
        <d v="2024-12-14T16:57:50Z"/>
        <d v="2024-12-14T16:46:09Z"/>
        <d v="2024-12-14T16:26:21Z"/>
        <d v="2024-12-14T15:48:43Z"/>
        <d v="2024-12-14T14:01:32Z"/>
        <d v="2024-12-14T13:57:57Z"/>
        <d v="2024-12-14T13:42:22Z"/>
        <d v="2024-12-14T13:38:32Z"/>
        <d v="2024-12-14T13:19:25Z"/>
        <d v="2024-12-14T13:00:03Z"/>
        <d v="2024-12-14T12:38:05Z"/>
        <d v="2024-12-14T12:36:46Z"/>
        <d v="2024-12-14T11:40:07Z"/>
        <d v="2024-12-14T11:25:21Z"/>
        <d v="2024-12-14T11:06:04Z"/>
        <d v="2024-12-14T10:52:36Z"/>
        <d v="2024-12-14T10:52:28Z"/>
        <d v="2024-12-14T10:39:24Z"/>
        <d v="2024-12-14T10:32:55Z"/>
        <d v="2024-12-14T10:17:57Z"/>
        <d v="2024-12-14T09:04:15Z"/>
        <d v="2024-12-14T08:42:06Z"/>
        <d v="2024-12-14T08:18:04Z"/>
        <d v="2024-12-14T07:44:09Z"/>
        <d v="2024-12-14T06:33:13Z"/>
        <d v="2024-12-14T06:14:43Z"/>
        <d v="2024-12-14T05:54:50Z"/>
        <d v="2024-12-14T04:00:25Z"/>
        <d v="2024-12-14T03:37:07Z"/>
        <d v="2024-12-14T03:06:20Z"/>
        <d v="2024-12-14T02:40:52Z"/>
        <d v="2024-12-14T01:02:08Z"/>
        <d v="2024-12-14T00:55:17Z"/>
        <d v="2024-12-14T00:44:31Z"/>
        <d v="2024-12-14T00:13:40Z"/>
        <d v="2024-12-14T23:11:59Z"/>
        <d v="2024-12-14T22:38:20Z"/>
        <d v="2024-12-14T21:19:12Z"/>
        <d v="2024-12-14T14:07:23Z"/>
        <d v="2024-12-14T10:00:46Z"/>
        <d v="2024-12-14T09:36:25Z"/>
        <d v="2024-12-14T09:10:46Z"/>
        <d v="2024-12-14T05:20:14Z"/>
        <d v="2024-12-14T02:16:15Z"/>
        <d v="2024-12-14T02:14:46Z"/>
        <d v="2024-12-14T23:44:35Z"/>
        <d v="2024-12-14T21:59:30Z"/>
        <d v="2024-12-14T17:33:54Z"/>
        <d v="2024-12-14T15:25:16Z"/>
        <d v="2024-12-14T04:58:12Z"/>
        <d v="2024-12-14T03:30:17Z"/>
        <d v="2024-12-14T03:19:18Z"/>
        <d v="2024-12-14T02:54:21Z"/>
        <d v="2024-12-15T00:00:00Z"/>
        <d v="2024-12-14T13:38:59Z"/>
        <d v="2024-12-14T11:58:32Z"/>
        <d v="2024-12-14T19:18:48Z"/>
        <d v="2024-12-14T19:04:56Z"/>
        <d v="2024-12-14T21:19:32Z"/>
        <d v="2024-12-14T20:57:48Z"/>
        <d v="2024-12-14T16:00:48Z"/>
        <d v="2024-12-14T15:47:13Z"/>
        <d v="2024-12-14T14:48:42Z"/>
        <d v="2024-12-14T14:06:40Z"/>
        <d v="2024-12-14T13:23:09Z"/>
        <d v="2024-12-14T13:12:33Z"/>
        <d v="2024-12-14T12:22:11Z"/>
        <d v="2024-12-14T11:44:58Z"/>
        <d v="2024-12-14T11:33:21Z"/>
        <d v="2024-12-14T10:47:40Z"/>
        <d v="2024-12-14T10:44:29Z"/>
        <d v="2024-12-14T09:20:50Z"/>
        <d v="2024-12-14T09:12:05Z"/>
        <d v="2024-12-14T08:48:10Z"/>
        <d v="2024-12-14T08:31:21Z"/>
        <d v="2024-12-14T05:32:22Z"/>
        <d v="2024-12-14T00:46:00Z"/>
        <d v="2024-12-14T01:10:00Z"/>
        <d v="2024-12-14T03:06:00Z"/>
        <d v="2024-12-14T05:00:00Z"/>
        <d v="2024-12-14T08:30:00Z"/>
        <d v="2024-12-14T08:39:00Z"/>
        <d v="2024-12-14T10:41:00Z"/>
        <d v="2024-12-14T12:10:00Z"/>
        <d v="2024-12-14T12:15:00Z"/>
        <d v="2024-12-14T13:07:00Z"/>
        <d v="2024-12-14T13:28:00Z"/>
        <d v="2024-12-14T15:28:00Z"/>
        <d v="2024-12-14T15:52:00Z"/>
        <d v="2024-12-14T18:03:00Z"/>
        <d v="2024-12-14T18:25:00Z"/>
        <d v="2024-12-14T19:18:00Z"/>
        <d v="2024-12-14T19:36:00Z"/>
        <d v="2024-12-14T19:39:00Z"/>
        <d v="2024-12-14T19:47:00Z"/>
        <d v="2024-12-14T21:00:00Z"/>
        <d v="2024-12-14T00:00:00Z"/>
        <d v="2024-12-15T22:40:54Z"/>
        <d v="2024-12-15T21:27:06Z"/>
        <d v="2024-12-15T20:59:11Z"/>
        <d v="2024-12-15T20:52:11Z"/>
        <d v="2024-12-15T20:42:19Z"/>
        <d v="2024-12-15T20:34:29Z"/>
        <d v="2024-12-15T20:11:19Z"/>
        <d v="2024-12-15T19:42:02Z"/>
        <d v="2024-12-15T19:33:39Z"/>
        <d v="2024-12-15T19:13:57Z"/>
        <d v="2024-12-15T18:59:34Z"/>
        <d v="2024-12-15T17:06:45Z"/>
        <d v="2024-12-15T15:34:39Z"/>
        <d v="2024-12-15T15:19:40Z"/>
        <d v="2024-12-15T14:52:58Z"/>
        <d v="2024-12-15T14:52:20Z"/>
        <d v="2024-12-15T14:39:27Z"/>
        <d v="2024-12-15T14:18:40Z"/>
        <d v="2024-12-15T14:09:33Z"/>
        <d v="2024-12-15T13:15:55Z"/>
        <d v="2024-12-15T13:10:24Z"/>
        <d v="2024-12-15T12:54:16Z"/>
        <d v="2024-12-15T12:47:05Z"/>
        <d v="2024-12-15T12:22:39Z"/>
        <d v="2024-12-15T12:21:47Z"/>
        <d v="2024-12-15T12:03:06Z"/>
        <d v="2024-12-15T11:57:21Z"/>
        <d v="2024-12-15T07:40:04Z"/>
        <d v="2024-12-15T07:16:34Z"/>
        <d v="2024-12-15T04:32:50Z"/>
        <d v="2024-12-15T03:37:29Z"/>
        <d v="2024-12-15T03:35:30Z"/>
        <d v="2024-12-15T03:22:06Z"/>
        <d v="2024-12-15T02:16:38Z"/>
        <d v="2024-12-15T01:48:32Z"/>
        <d v="2024-12-15T01:10:55Z"/>
        <d v="2024-12-15T17:26:14Z"/>
        <d v="2024-12-15T16:30:45Z"/>
        <d v="2024-12-15T14:37:36Z"/>
        <d v="2024-12-15T12:48:37Z"/>
        <d v="2024-12-15T11:46:20Z"/>
        <d v="2024-12-15T08:23:27Z"/>
        <d v="2024-12-15T02:24:12Z"/>
        <d v="2024-12-15T00:07:04Z"/>
        <d v="2024-12-15T19:57:49Z"/>
        <d v="2024-12-15T14:24:57Z"/>
        <d v="2024-12-15T08:40:59Z"/>
        <d v="2024-12-15T07:01:25Z"/>
        <d v="2024-12-15T06:50:38Z"/>
        <d v="2024-12-15T14:38:24Z"/>
        <d v="2024-12-15T14:20:12Z"/>
        <d v="2024-12-15T13:56:50Z"/>
        <d v="2024-12-15T12:43:34Z"/>
        <d v="2024-12-15T12:33:31Z"/>
        <d v="2024-12-15T12:14:12Z"/>
        <d v="2024-12-15T11:42:43Z"/>
        <d v="2024-12-15T10:02:19Z"/>
        <d v="2024-12-15T09:52:35Z"/>
        <d v="2024-12-15T08:00:22Z"/>
        <d v="2024-12-15T07:56:24Z"/>
        <d v="2024-12-15T07:32:34Z"/>
        <d v="2024-12-15T07:19:12Z"/>
        <d v="2024-12-15T02:33:13Z"/>
        <d v="2024-12-15T02:25:53Z"/>
        <d v="2024-12-15T01:02:40Z"/>
        <d v="2024-12-15T03:21:00Z"/>
        <d v="2024-12-15T04:23:00Z"/>
        <d v="2024-12-15T05:49:00Z"/>
        <d v="2024-12-15T07:48:00Z"/>
        <d v="2024-12-15T08:50:00Z"/>
        <d v="2024-12-15T11:24:00Z"/>
        <d v="2024-12-15T13:24:00Z"/>
        <d v="2024-12-15T19:37:00Z"/>
        <d v="2024-12-15T20:13:00Z"/>
        <d v="2024-12-15T21:29:00Z"/>
        <d v="2024-12-15T22:16:00Z"/>
        <d v="2024-12-15T23:23:00Z"/>
        <d v="2024-12-16T23:58:56Z"/>
        <d v="2024-12-16T23:43:54Z"/>
        <d v="2024-12-16T23:27:04Z"/>
        <d v="2024-12-16T23:20:25Z"/>
        <d v="2024-12-16T22:29:32Z"/>
        <d v="2024-12-16T21:47:03Z"/>
        <d v="2024-12-16T21:20:24Z"/>
        <d v="2024-12-16T21:13:40Z"/>
        <d v="2024-12-16T21:00:23Z"/>
        <d v="2024-12-16T20:52:43Z"/>
        <d v="2024-12-16T20:34:20Z"/>
        <d v="2024-12-16T20:26:46Z"/>
        <d v="2024-12-16T20:19:53Z"/>
        <d v="2024-12-16T20:01:09Z"/>
        <d v="2024-12-16T19:56:11Z"/>
        <d v="2024-12-16T19:39:03Z"/>
        <d v="2024-12-16T19:36:14Z"/>
        <d v="2024-12-16T19:15:34Z"/>
        <d v="2024-12-16T19:14:31Z"/>
        <d v="2024-12-16T19:03:39Z"/>
        <d v="2024-12-16T18:50:18Z"/>
        <d v="2024-12-16T18:48:15Z"/>
        <d v="2024-12-16T16:36:21Z"/>
        <d v="2024-12-16T16:27:28Z"/>
        <d v="2024-12-16T16:25:02Z"/>
        <d v="2024-12-16T16:11:24Z"/>
        <d v="2024-12-16T16:11:06Z"/>
        <d v="2024-12-16T15:53:32Z"/>
        <d v="2024-12-16T15:46:08Z"/>
        <d v="2024-12-16T15:28:35Z"/>
        <d v="2024-12-16T15:20:24Z"/>
        <d v="2024-12-16T14:51:36Z"/>
        <d v="2024-12-16T14:41:40Z"/>
        <d v="2024-12-16T14:27:55Z"/>
        <d v="2024-12-16T14:24:10Z"/>
        <d v="2024-12-16T14:08:06Z"/>
        <d v="2024-12-16T13:30:04Z"/>
        <d v="2024-12-16T13:16:25Z"/>
        <d v="2024-12-16T12:51:56Z"/>
        <d v="2024-12-16T12:12:23Z"/>
        <d v="2024-12-16T11:56:28Z"/>
        <d v="2024-12-16T11:37:56Z"/>
        <d v="2024-12-16T11:36:13Z"/>
        <d v="2024-12-16T11:15:25Z"/>
        <d v="2024-12-16T11:04:49Z"/>
        <d v="2024-12-16T10:18:53Z"/>
        <d v="2024-12-16T09:37:08Z"/>
        <d v="2024-12-16T09:29:45Z"/>
        <d v="2024-12-16T09:16:02Z"/>
        <d v="2024-12-16T09:02:26Z"/>
        <d v="2024-12-16T08:51:38Z"/>
        <d v="2024-12-16T08:22:36Z"/>
        <d v="2024-12-16T07:21:00Z"/>
        <d v="2024-12-16T06:59:23Z"/>
        <d v="2024-12-16T05:24:38Z"/>
        <d v="2024-12-16T04:46:58Z"/>
        <d v="2024-12-16T04:27:28Z"/>
        <d v="2024-12-16T00:52:23Z"/>
        <d v="2024-12-16T00:47:24Z"/>
        <d v="2024-12-16T21:57:52Z"/>
        <d v="2024-12-16T21:57:19Z"/>
        <d v="2024-12-16T21:29:39Z"/>
        <d v="2024-12-16T19:36:59Z"/>
        <d v="2024-12-16T15:35:22Z"/>
        <d v="2024-12-16T15:04:27Z"/>
        <d v="2024-12-16T15:01:16Z"/>
        <d v="2024-12-16T11:50:25Z"/>
        <d v="2024-12-16T01:24:50Z"/>
        <d v="2024-12-16T22:59:06Z"/>
        <d v="2024-12-16T22:16:13Z"/>
        <d v="2024-12-16T21:48:10Z"/>
        <d v="2024-12-16T20:41:24Z"/>
        <d v="2024-12-16T18:26:42Z"/>
        <d v="2024-12-16T14:54:31Z"/>
        <d v="2024-12-16T14:54:10Z"/>
        <d v="2024-12-16T13:48:28Z"/>
        <d v="2024-12-16T12:17:00Z"/>
        <d v="2024-12-16T11:50:10Z"/>
        <d v="2024-12-16T11:36:44Z"/>
        <d v="2024-12-16T11:31:23Z"/>
        <d v="2024-12-16T05:43:31Z"/>
        <d v="2024-12-16T03:59:11Z"/>
        <d v="2024-12-16T03:52:50Z"/>
        <d v="2024-12-16T19:32:34Z"/>
        <d v="2024-12-16T19:20:54Z"/>
        <d v="2024-12-16T18:35:51Z"/>
        <d v="2024-12-16T10:37:27Z"/>
        <d v="2024-12-16T11:08:07Z"/>
        <d v="2024-12-16T10:48:42Z"/>
        <d v="2024-12-16T22:29:02Z"/>
        <d v="2024-12-16T22:21:22Z"/>
        <d v="2024-12-16T21:19:26Z"/>
        <d v="2024-12-16T20:36:25Z"/>
        <d v="2024-12-16T19:36:24Z"/>
        <d v="2024-12-16T19:09:05Z"/>
        <d v="2024-12-16T18:25:51Z"/>
        <d v="2024-12-16T18:00:10Z"/>
        <d v="2024-12-16T17:49:52Z"/>
        <d v="2024-12-16T14:42:05Z"/>
        <d v="2024-12-16T00:45:00Z"/>
        <d v="2024-12-16T01:12:00Z"/>
        <d v="2024-12-16T01:47:00Z"/>
        <d v="2024-12-16T02:26:00Z"/>
        <d v="2024-12-16T02:51:00Z"/>
        <d v="2024-12-16T04:40:00Z"/>
        <d v="2024-12-16T05:05:00Z"/>
        <d v="2024-12-16T05:19:00Z"/>
        <d v="2024-12-16T05:26:00Z"/>
        <d v="2024-12-16T05:27:00Z"/>
        <d v="2024-12-16T05:33:00Z"/>
        <d v="2024-12-16T06:16:00Z"/>
        <d v="2024-12-16T07:40:00Z"/>
        <d v="2024-12-16T08:58:00Z"/>
        <d v="2024-12-16T10:12:00Z"/>
        <d v="2024-12-16T10:19:00Z"/>
        <d v="2024-12-16T10:45:00Z"/>
        <d v="2024-12-16T12:05:00Z"/>
        <d v="2024-12-16T12:46:00Z"/>
        <d v="2024-12-16T13:04:00Z"/>
        <d v="2024-12-16T13:39:00Z"/>
        <d v="2024-12-16T13:57:00Z"/>
        <d v="2024-12-16T15:10:00Z"/>
        <d v="2024-12-16T15:48:00Z"/>
        <d v="2024-12-16T17:38:00Z"/>
        <d v="2024-12-16T17:55:00Z"/>
        <d v="2024-12-16T18:28:00Z"/>
        <d v="2024-12-16T20:40:00Z"/>
        <d v="2024-12-16T20:55:00Z"/>
        <d v="2024-12-16T22:31:00Z"/>
        <d v="2024-12-16T00:00:00Z"/>
        <d v="2024-12-17T23:34:40Z"/>
        <d v="2024-12-17T23:07:43Z"/>
        <d v="2024-12-17T22:35:50Z"/>
        <d v="2024-12-17T20:56:07Z"/>
        <d v="2024-12-17T19:46:47Z"/>
        <d v="2024-12-17T19:33:28Z"/>
        <d v="2024-12-17T19:30:19Z"/>
        <d v="2024-12-17T19:23:04Z"/>
        <d v="2024-12-17T19:11:46Z"/>
        <d v="2024-12-17T19:07:44Z"/>
        <d v="2024-12-17T18:31:36Z"/>
        <d v="2024-12-17T18:15:17Z"/>
        <d v="2024-12-17T18:02:51Z"/>
        <d v="2024-12-17T17:50:07Z"/>
        <d v="2024-12-17T17:47:27Z"/>
        <d v="2024-12-17T17:43:27Z"/>
        <d v="2024-12-17T17:40:35Z"/>
        <d v="2024-12-17T17:30:08Z"/>
        <d v="2024-12-17T17:02:10Z"/>
        <d v="2024-12-17T16:55:41Z"/>
        <d v="2024-12-17T16:53:56Z"/>
        <d v="2024-12-17T16:37:25Z"/>
        <d v="2024-12-17T16:22:54Z"/>
        <d v="2024-12-17T16:15:54Z"/>
        <d v="2024-12-17T16:04:34Z"/>
        <d v="2024-12-17T15:49:37Z"/>
        <d v="2024-12-17T14:58:01Z"/>
        <d v="2024-12-17T14:50:04Z"/>
        <d v="2024-12-17T14:25:55Z"/>
        <d v="2024-12-17T14:03:02Z"/>
        <d v="2024-12-17T13:21:39Z"/>
        <d v="2024-12-17T13:18:28Z"/>
        <d v="2024-12-17T12:47:50Z"/>
        <d v="2024-12-17T12:47:46Z"/>
        <d v="2024-12-17T12:19:35Z"/>
        <d v="2024-12-17T11:55:25Z"/>
        <d v="2024-12-17T11:36:15Z"/>
        <d v="2024-12-17T11:27:58Z"/>
        <d v="2024-12-17T11:13:29Z"/>
        <d v="2024-12-17T10:47:12Z"/>
        <d v="2024-12-17T10:36:47Z"/>
        <d v="2024-12-17T10:34:09Z"/>
        <d v="2024-12-17T09:53:46Z"/>
        <d v="2024-12-17T09:09:46Z"/>
        <d v="2024-12-17T07:24:08Z"/>
        <d v="2024-12-17T07:06:40Z"/>
        <d v="2024-12-17T06:49:36Z"/>
        <d v="2024-12-17T06:25:24Z"/>
        <d v="2024-12-17T06:13:41Z"/>
        <d v="2024-12-17T05:42:04Z"/>
        <d v="2024-12-17T04:23:44Z"/>
        <d v="2024-12-17T04:20:48Z"/>
        <d v="2024-12-17T03:51:16Z"/>
        <d v="2024-12-17T03:36:44Z"/>
        <d v="2024-12-17T03:26:23Z"/>
        <d v="2024-12-17T02:57:56Z"/>
        <d v="2024-12-17T02:55:05Z"/>
        <d v="2024-12-17T02:37:10Z"/>
        <d v="2024-12-17T23:00:01Z"/>
        <d v="2024-12-17T19:25:41Z"/>
        <d v="2024-12-17T17:52:31Z"/>
        <d v="2024-12-17T17:19:52Z"/>
        <d v="2024-12-17T16:02:06Z"/>
        <d v="2024-12-17T15:15:32Z"/>
        <d v="2024-12-17T14:12:01Z"/>
        <d v="2024-12-17T13:35:06Z"/>
        <d v="2024-12-17T12:48:26Z"/>
        <d v="2024-12-17T12:39:44Z"/>
        <d v="2024-12-17T10:53:34Z"/>
        <d v="2024-12-17T03:30:49Z"/>
        <d v="2024-12-17T00:39:27Z"/>
        <d v="2024-12-17T00:18:12Z"/>
        <d v="2024-12-17T22:17:47Z"/>
        <d v="2024-12-17T21:04:43Z"/>
        <d v="2024-12-17T21:01:13Z"/>
        <d v="2024-12-17T20:28:25Z"/>
        <d v="2024-12-17T17:50:35Z"/>
        <d v="2024-12-17T17:38:13Z"/>
        <d v="2024-12-17T16:55:02Z"/>
        <d v="2024-12-17T12:20:40Z"/>
        <d v="2024-12-17T11:18:53Z"/>
        <d v="2024-12-17T01:28:37Z"/>
        <d v="2024-12-17T00:48:58Z"/>
        <d v="2024-12-17T00:25:26Z"/>
        <d v="2024-12-17T12:07:39Z"/>
        <d v="2024-12-17T15:45:30Z"/>
        <d v="2024-12-17T15:26:42Z"/>
        <d v="2024-12-17T23:14:50Z"/>
        <d v="2024-12-17T21:49:33Z"/>
        <d v="2024-12-17T20:53:42Z"/>
        <d v="2024-12-17T20:52:11Z"/>
        <d v="2024-12-17T20:34:12Z"/>
        <d v="2024-12-17T18:36:53Z"/>
        <d v="2024-12-17T18:10:46Z"/>
        <d v="2024-12-17T18:08:30Z"/>
        <d v="2024-12-17T17:48:10Z"/>
        <d v="2024-12-17T17:16:21Z"/>
        <d v="2024-12-17T16:37:29Z"/>
        <d v="2024-12-17T16:11:30Z"/>
        <d v="2024-12-17T15:54:42Z"/>
        <d v="2024-12-17T15:15:54Z"/>
        <d v="2024-12-17T13:22:29Z"/>
        <d v="2024-12-17T11:55:02Z"/>
        <d v="2024-12-17T11:24:09Z"/>
        <d v="2024-12-17T10:29:45Z"/>
        <d v="2024-12-17T09:57:22Z"/>
        <d v="2024-12-17T09:30:49Z"/>
        <d v="2024-12-17T08:02:18Z"/>
        <d v="2024-12-17T07:55:30Z"/>
        <d v="2024-12-17T07:06:58Z"/>
        <d v="2024-12-17T06:53:33Z"/>
        <d v="2024-12-17T06:03:48Z"/>
        <d v="2024-12-17T00:00:00Z"/>
        <d v="2024-12-18T23:27:11Z"/>
        <d v="2024-12-18T23:06:43Z"/>
        <d v="2024-12-18T22:46:25Z"/>
        <d v="2024-12-18T22:39:10Z"/>
        <d v="2024-12-18T22:15:47Z"/>
        <d v="2024-12-18T21:37:59Z"/>
        <d v="2024-12-18T21:30:59Z"/>
        <d v="2024-12-18T21:10:54Z"/>
        <d v="2024-12-18T20:47:58Z"/>
        <d v="2024-12-18T20:21:48Z"/>
        <d v="2024-12-18T20:07:21Z"/>
        <d v="2024-12-18T20:02:14Z"/>
        <d v="2024-12-18T19:53:11Z"/>
        <d v="2024-12-18T19:02:45Z"/>
        <d v="2024-12-18T18:30:26Z"/>
        <d v="2024-12-18T18:19:09Z"/>
        <d v="2024-12-18T18:17:06Z"/>
        <d v="2024-12-18T18:07:06Z"/>
        <d v="2024-12-18T17:44:30Z"/>
        <d v="2024-12-18T17:38:00Z"/>
        <d v="2024-12-18T17:37:40Z"/>
        <d v="2024-12-18T17:21:42Z"/>
        <d v="2024-12-18T17:14:58Z"/>
        <d v="2024-12-18T17:05:03Z"/>
        <d v="2024-12-18T16:53:49Z"/>
        <d v="2024-12-18T16:01:33Z"/>
        <d v="2024-12-18T15:31:43Z"/>
        <d v="2024-12-18T15:16:32Z"/>
        <d v="2024-12-18T14:40:35Z"/>
        <d v="2024-12-18T14:37:46Z"/>
        <d v="2024-12-18T14:24:59Z"/>
        <d v="2024-12-18T14:13:02Z"/>
        <d v="2024-12-18T13:48:42Z"/>
        <d v="2024-12-18T12:55:48Z"/>
        <d v="2024-12-18T12:30:31Z"/>
        <d v="2024-12-18T12:18:15Z"/>
        <d v="2024-12-18T12:14:21Z"/>
        <d v="2024-12-18T12:01:12Z"/>
        <d v="2024-12-18T11:27:25Z"/>
        <d v="2024-12-18T11:06:24Z"/>
        <d v="2024-12-18T11:04:11Z"/>
        <d v="2024-12-18T10:47:05Z"/>
        <d v="2024-12-18T10:09:39Z"/>
        <d v="2024-12-18T09:23:15Z"/>
        <d v="2024-12-18T06:12:32Z"/>
        <d v="2024-12-18T05:39:34Z"/>
        <d v="2024-12-18T04:15:04Z"/>
        <d v="2024-12-18T03:56:20Z"/>
        <d v="2024-12-18T02:43:24Z"/>
        <d v="2024-12-18T01:36:06Z"/>
        <d v="2024-12-18T00:59:27Z"/>
        <d v="2024-12-18T00:45:05Z"/>
        <d v="2024-12-18T00:34:14Z"/>
        <d v="2024-12-18T23:36:36Z"/>
        <d v="2024-12-18T22:20:15Z"/>
        <d v="2024-12-18T21:33:57Z"/>
        <d v="2024-12-18T20:27:59Z"/>
        <d v="2024-12-18T17:21:59Z"/>
        <d v="2024-12-18T09:24:51Z"/>
        <d v="2024-12-18T09:19:04Z"/>
        <d v="2024-12-18T08:18:26Z"/>
        <d v="2024-12-18T07:18:06Z"/>
        <d v="2024-12-18T06:11:25Z"/>
        <d v="2024-12-18T05:13:35Z"/>
        <d v="2024-12-18T22:24:29Z"/>
        <d v="2024-12-18T17:49:10Z"/>
        <d v="2024-12-18T14:07:51Z"/>
        <d v="2024-12-18T13:27:36Z"/>
        <d v="2024-12-18T12:52:38Z"/>
        <d v="2024-12-18T04:19:56Z"/>
        <d v="2024-12-18T02:47:48Z"/>
        <d v="2024-12-18T02:45:57Z"/>
        <d v="2024-12-18T01:13:35Z"/>
        <d v="2024-12-18T22:43:43Z"/>
        <d v="2024-12-18T20:48:18Z"/>
        <d v="2024-12-18T20:22:42Z"/>
        <d v="2024-12-18T18:13:59Z"/>
        <d v="2024-12-18T15:56:55Z"/>
        <d v="2024-12-18T15:24:10Z"/>
        <d v="2024-12-18T15:21:08Z"/>
        <d v="2024-12-18T15:17:39Z"/>
        <d v="2024-12-18T12:40:05Z"/>
        <d v="2024-12-18T12:06:11Z"/>
        <d v="2024-12-18T10:18:42Z"/>
        <d v="2024-12-18T09:56:07Z"/>
        <d v="2024-12-18T17:19:37Z"/>
        <d v="2024-12-18T23:39:06Z"/>
        <d v="2024-12-18T22:56:51Z"/>
        <d v="2024-12-18T22:54:59Z"/>
        <d v="2024-12-18T22:32:20Z"/>
        <d v="2024-12-18T21:48:15Z"/>
        <d v="2024-12-18T19:46:48Z"/>
        <d v="2024-12-18T18:39:02Z"/>
        <d v="2024-12-18T18:29:26Z"/>
        <d v="2024-12-18T18:19:04Z"/>
        <d v="2024-12-18T18:00:29Z"/>
        <d v="2024-12-18T16:53:47Z"/>
        <d v="2024-12-18T14:54:50Z"/>
        <d v="2024-12-18T14:49:35Z"/>
        <d v="2024-12-18T14:38:53Z"/>
        <d v="2024-12-18T12:58:56Z"/>
        <d v="2024-12-18T12:47:27Z"/>
        <d v="2024-12-18T12:45:26Z"/>
        <d v="2024-12-18T11:14:15Z"/>
        <d v="2024-12-18T11:03:33Z"/>
        <d v="2024-12-18T10:40:27Z"/>
        <d v="2024-12-18T10:27:39Z"/>
        <d v="2024-12-18T09:29:31Z"/>
        <d v="2024-12-18T08:25:51Z"/>
        <d v="2024-12-18T05:40:35Z"/>
        <d v="2024-12-18T03:15:35Z"/>
        <d v="2024-12-18T02:00:25Z"/>
        <d v="2024-12-18T01:41:52Z"/>
        <d v="2024-12-18T01:00:00Z"/>
        <d v="2024-12-18T01:03:00Z"/>
        <d v="2024-12-18T06:36:00Z"/>
        <d v="2024-12-18T08:33:00Z"/>
        <d v="2024-12-18T09:12:00Z"/>
        <d v="2024-12-18T09:22:00Z"/>
        <d v="2024-12-18T09:38:00Z"/>
        <d v="2024-12-18T09:42:00Z"/>
        <d v="2024-12-18T11:16:00Z"/>
        <d v="2024-12-18T11:26:00Z"/>
        <d v="2024-12-18T12:51:00Z"/>
        <d v="2024-12-18T13:09:00Z"/>
        <d v="2024-12-18T13:18:00Z"/>
        <d v="2024-12-18T15:42:00Z"/>
        <d v="2024-12-18T17:40:00Z"/>
        <d v="2024-12-18T18:13:00Z"/>
        <d v="2024-12-18T20:02:00Z"/>
        <d v="2024-12-18T20:27:00Z"/>
        <d v="2024-12-18T20:39:00Z"/>
        <d v="2024-12-18T20:45:00Z"/>
        <d v="2024-12-18T20:49:00Z"/>
        <d v="2024-12-18T21:15:00Z"/>
        <d v="2024-12-18T21:24:00Z"/>
        <d v="2024-12-18T21:33:00Z"/>
        <d v="2024-12-18T22:03:00Z"/>
        <d v="2024-12-18T22:11:00Z"/>
        <d v="2024-12-18T22:25:00Z"/>
        <d v="2024-12-18T23:47:00Z"/>
        <d v="2024-12-18T23:50:00Z"/>
        <d v="2024-12-18T23:55:00Z"/>
        <d v="2024-12-18T00:00:00Z"/>
        <d v="2024-12-19T23:22:31Z"/>
        <d v="2024-12-19T22:35:15Z"/>
        <d v="2024-12-19T22:32:25Z"/>
        <d v="2024-12-19T22:03:47Z"/>
        <d v="2024-12-19T21:51:52Z"/>
        <d v="2024-12-19T21:39:47Z"/>
        <d v="2024-12-19T21:12:19Z"/>
        <d v="2024-12-19T21:02:07Z"/>
        <d v="2024-12-19T20:29:19Z"/>
        <d v="2024-12-19T20:25:42Z"/>
        <d v="2024-12-19T20:10:47Z"/>
        <d v="2024-12-19T20:00:48Z"/>
        <d v="2024-12-19T18:41:05Z"/>
        <d v="2024-12-19T18:22:22Z"/>
        <d v="2024-12-19T18:08:41Z"/>
        <d v="2024-12-19T18:02:17Z"/>
        <d v="2024-12-19T17:24:39Z"/>
        <d v="2024-12-19T17:11:12Z"/>
        <d v="2024-12-19T17:02:07Z"/>
        <d v="2024-12-19T16:22:16Z"/>
        <d v="2024-12-19T16:00:32Z"/>
        <d v="2024-12-19T14:21:46Z"/>
        <d v="2024-12-19T13:51:02Z"/>
        <d v="2024-12-19T13:45:21Z"/>
        <d v="2024-12-19T13:28:59Z"/>
        <d v="2024-12-19T13:21:21Z"/>
        <d v="2024-12-19T13:02:15Z"/>
        <d v="2024-12-19T12:36:53Z"/>
        <d v="2024-12-19T12:13:12Z"/>
        <d v="2024-12-19T11:39:57Z"/>
        <d v="2024-12-19T11:22:25Z"/>
        <d v="2024-12-19T11:03:39Z"/>
        <d v="2024-12-19T10:12:29Z"/>
        <d v="2024-12-19T09:13:36Z"/>
        <d v="2024-12-19T07:46:44Z"/>
        <d v="2024-12-19T07:21:23Z"/>
        <d v="2024-12-19T06:13:16Z"/>
        <d v="2024-12-19T06:04:35Z"/>
        <d v="2024-12-19T05:51:48Z"/>
        <d v="2024-12-19T05:41:04Z"/>
        <d v="2024-12-19T05:38:01Z"/>
        <d v="2024-12-19T05:13:38Z"/>
        <d v="2024-12-19T04:52:09Z"/>
        <d v="2024-12-19T04:25:50Z"/>
        <d v="2024-12-19T03:29:55Z"/>
        <d v="2024-12-19T03:03:34Z"/>
        <d v="2024-12-19T02:30:24Z"/>
        <d v="2024-12-19T02:19:33Z"/>
        <d v="2024-12-19T01:35:59Z"/>
        <d v="2024-12-19T01:13:10Z"/>
        <d v="2024-12-19T01:07:25Z"/>
        <d v="2024-12-19T00:40:29Z"/>
        <d v="2024-12-19T20:09:11Z"/>
        <d v="2024-12-19T18:21:32Z"/>
        <d v="2024-12-19T17:34:25Z"/>
        <d v="2024-12-19T16:05:51Z"/>
        <d v="2024-12-19T14:09:18Z"/>
        <d v="2024-12-19T12:51:25Z"/>
        <d v="2024-12-19T12:13:50Z"/>
        <d v="2024-12-19T11:08:49Z"/>
        <d v="2024-12-19T10:57:47Z"/>
        <d v="2024-12-19T08:46:30Z"/>
        <d v="2024-12-19T06:48:11Z"/>
        <d v="2024-12-19T06:40:20Z"/>
        <d v="2024-12-19T05:33:08Z"/>
        <d v="2024-12-19T02:43:32Z"/>
        <d v="2024-12-19T02:12:28Z"/>
        <d v="2024-12-19T23:54:56Z"/>
        <d v="2024-12-19T22:35:28Z"/>
        <d v="2024-12-19T22:22:18Z"/>
        <d v="2024-12-19T13:39:41Z"/>
        <d v="2024-12-19T11:47:27Z"/>
        <d v="2024-12-19T10:58:09Z"/>
        <d v="2024-12-19T09:18:29Z"/>
        <d v="2024-12-19T09:11:20Z"/>
        <d v="2024-12-19T04:34:56Z"/>
        <d v="2024-12-19T02:07:03Z"/>
        <d v="2024-12-19T21:24:48Z"/>
        <d v="2024-12-19T14:34:26Z"/>
        <d v="2024-12-19T11:51:00Z"/>
        <d v="2024-12-19T09:03:40Z"/>
        <d v="2024-12-19T20:51:39Z"/>
        <d v="2024-12-19T20:26:32Z"/>
        <d v="2024-12-19T20:16:43Z"/>
        <d v="2024-12-19T12:50:08Z"/>
        <d v="2024-12-19T11:41:31Z"/>
        <d v="2024-12-19T11:16:25Z"/>
      </sharedItems>
    </cacheField>
    <cacheField name="Operador" numFmtId="0">
      <sharedItems containsBlank="1">
        <s v="CALDERON TEJEDA VICTOR"/>
        <s v="HERNANDEZ MARTINEZ JUAN DE DIOS"/>
        <s v="LECHUGA GARCIA JOSE LUIS"/>
        <s v="MARTINEZ PEREZ JOSE LUIS"/>
        <s v="RODRIGUEZ PANTALEON MARCO ANTONIO"/>
        <s v="CCEO"/>
        <s v="CRUZ JERONIMO AURELIO"/>
        <s v="SANCHEZ CRUZ OSCAR ORLANDO"/>
        <s v="GONZALEZ OLGUIN ENRIQUE"/>
        <s v="ESTRADA HERNANDEZ MANUEL DAVID"/>
        <s v="SANCHEZ LAGORRETA ARTURO"/>
        <s v="TABARES SANCHEZ YAIR APOLINAR"/>
        <s v="JORGE HERNANDEZ JONATHAN"/>
        <s v="MUÑOZ GUTIERREZ OSCAR GERMAN"/>
        <s v="MUNOZ MORALES SALVADOR"/>
        <s v="PADILLA PEREZ RICARDO"/>
        <s v="REYNOSO ORTIZ VICTOR"/>
        <s v="GARDUÑO ACEVES LUIS ANTONIO"/>
        <s v="ESPINOSA GAMEZ JUAN MANUEL"/>
        <s v="MIRANDA RESENDIZ ISRAEL SURIHM"/>
        <s v="RAMOS RENDON JOSE DE JESUS"/>
        <s v="REDONDO RODRIGUEZ JULIO CESAR"/>
        <s v="AGUIRRE CARMONA MIGUEL ALEJANDRO"/>
        <s v="SANCHEZ TORRIJOS RODRIGO"/>
        <s v="PEREZ ALVAREZ RICARDO"/>
        <s v="GONZALEZ CORONA CESAR IMANOL"/>
        <s v="MATIAS MATA ANDRES FERNANDO"/>
        <s v="BAUTISTA RICO GEOVANNI"/>
        <s v="IBAÑEZ MONROY JOSE RICARDO"/>
        <s v="SERVANDO HERNANDEZ SAUL"/>
        <s v="BRENIZ ORTIZ ISRAEL"/>
        <s v="ROBERTO SOBERANES JUAN"/>
        <s v="VARGAS TERAN JUAN CARLOS"/>
        <s v="TORRES LOZANO VICTOR"/>
        <s v="FERNANDEZ MORENO RICARDO"/>
        <s v="ZUÑIGA VAZQUEZ DAVID ALBERTO"/>
        <s v="Mantenimiento"/>
        <s v="ZAMORA ZAMORA ROBERTO CARLOS"/>
        <s v="ORTIZ MARTINEZ ROBERTO SAMUEL"/>
        <s v="BUSTOS NAVA JUAN DE DIOS"/>
        <s v="DIAZ RUIZ DAVID"/>
        <s v="RODRIGUEZ MELQUIADEZ ROBERTO"/>
        <s v="SEGOVIA RODRIGUEZ MAURICIO SAMUEL"/>
        <s v="CHAVEZ VILLANUEVA JESUS EDUARDO"/>
        <s v="APARICIO PEREZ JOSE ALDAIR"/>
        <s v="HERNANDEZ GARCIA JOSE GABRIEL"/>
        <s v="REYES TORRES ALEJANDRO"/>
        <s v="BAUTISTA LOPEZ LUIS"/>
        <s v="OLIVA CRUZ GERARDO ALEXIS"/>
        <s v="MARTINEZ RIVERA OSCAR OSWALDO"/>
        <s v="Cardenas Razo Jorge"/>
        <s v="JIMENEZ DIAZ MIGUEL ANGEL"/>
        <s v="VALENCIA MENDEZ JUAN GIL"/>
        <s v="AGUILAR SANCHEZ ARMANDO KALEB"/>
        <s v="MOZO BONILLA PEDRO CELESTINO"/>
        <s v="JARDINES SANTIZO DANIEL"/>
        <s v="HERNANDEZ ENCALADA JOSE SILVESTRE"/>
        <s v="TORRES DURAN JUAN CARLOS"/>
        <s v="OCAÑA ROSILES MARIO"/>
        <s v="CERVANTES CRUZ JEREMIAS"/>
        <s v="MARTINEZ RAMIREZ ANGEL AGUSTIN"/>
        <s v="SANCHEZ MEDINA JESUS ADAN"/>
        <s v="OLIVA GARCIA MARCOS ISRRAEL"/>
        <s v="OROZCO SALAS EDUARDO"/>
        <s v="GARCIA CASTRO JUAN FRANCISCO"/>
        <s v="MENDIOLA FERNANDEZ CARLOS"/>
        <s v="HERNANDEZ MARTINEZ FRANCISCO JAVIER"/>
        <s v="MONROY FUERTES  ALFREDO"/>
        <s v="MARTINEZ ESPINOZA EVARISTO RAYMUNDO"/>
        <s v="CARRANZA GOMEZ CRISTIAN ALBERTO"/>
        <s v="ORTIZ ESPAÑA ARMANDO"/>
        <s v="BORUNDA DIMAS OSCAR"/>
        <s v="GARCIA RAMIREZ MARCO ANTONIO"/>
        <s v="MARIN MARTINEZ JUANA"/>
        <s v="MENESES VENEGAS ERNESTO"/>
        <s v="PEREZ BENITEZ FIDEL"/>
        <s v="PEREZ RUELAS ANGEL ARTURO"/>
        <s v="ESCOBAR ALONSO ALAN ROBERTO"/>
        <s v="MIRANDA MONTOYA JONATHAN"/>
        <s v="DELGADO MODESTO JOSE MANUEL"/>
        <s v="MARQUEZ RUIZ ARMANDO"/>
        <s v="OVALLE ESCOBAR QUINTIN"/>
        <s v="QUINTERO HERRERA LAZARO"/>
        <s v="MONTER SANCHEZ JUAN"/>
        <s v="LEAL VARGAS MIGUEL ANGEL"/>
        <s v="BENITEZ RAMIREZ OSCAR"/>
        <s v="HUARACHA PEREZ ISAC"/>
        <s v="JIMENEZ SARABIA MILLO ERNESTO"/>
        <s v="BONIFACIO FERNANDEZ ARTURO"/>
        <s v="ACOSTA MONASTERIO HERIBERTO"/>
        <s v="CADENA LOPEZ EMMANUEL"/>
        <s v="GARCIA PEREZ VICTOR MANUEL"/>
        <s v="HERNANDEZ CARRETERO JOSE GUADALUPE"/>
        <s v="BALDERAS SACHEZ EDUARDO"/>
        <s v="HERNANDEZ RIVERA ALEJANDRO"/>
        <s v="LUNA SANCHEZ ADOLFO MUCIO"/>
        <s v="FABIOLA GARCIA MATEO"/>
        <s v="MENDOZA LOPEZ IGNACIO"/>
        <s v="ZUGAIDE SOLIS RODOLFO INOCENCIO"/>
        <s v="CRUZ ANGELES LEANDRO"/>
        <s v="LOPEZ VAUGHAN JOSE DANIEL"/>
        <s v="VARGAS HERNANDEZ RUBEN"/>
        <s v="GONZALEZ CHAVEZ JOSE MIGUEL"/>
        <s v="FIGUEROA TELLEZ MARCO ANTONIO"/>
        <s v="MORENO ANGELES MARIO ALBERTO"/>
        <s v="HERNANDEZ MARTINEZ VICTOR ANDRES"/>
        <s v="MARTINEZ HERNANDEZ FRANDER HUMBERTO"/>
        <s v="PERRUSQUIA MENDOZA FERNANDO"/>
        <s v="FRANCO ZAVALA JOSE GERMAN"/>
        <s v="DIAZ MARTINEZ OMAR ALEJANDRO"/>
        <s v="MORALES TAPIA EFREEN"/>
        <s v="GALLEGOS RIVERA SAMUEL"/>
        <s v="HERNANDEZ ARELLANO EMMANUEL"/>
        <s v="HERNANDEZ MORLAN LENIN MICHAEL"/>
        <s v="SANCHEZ MENDOZA JESUS"/>
        <s v="ROSAS TELLEZ MARIO"/>
        <s v="BARRIENTOS RAMOS MIGUEL ANGEL"/>
        <s v="REYES RAMIREZ JUAN DANIEL"/>
        <s v="SOSA DAVILA CARLOS"/>
        <s v="FLORES LOPEZ PEDRO"/>
        <s v="PEREZ LEON JUAN MANUEL"/>
        <s v="CORTEZ SERRANO ERNESTO"/>
        <s v="OLVERA PEREZ OSIEL ARMANDO"/>
        <s v="OLVERA CARREÑO JESUS URIEL"/>
        <s v="FLORES CALZADA TITO ADAN"/>
        <s v="ORTIZ ORTEGA VICTOR HUGO"/>
        <s v="DE JESUS AYALA ISRAEL"/>
        <s v="REVLES ARTEAGA ELIAS"/>
        <s v="DAMIAN MEJIA OSCAR FEDERICO"/>
        <s v="HERRERA SIERRA ROBERTO"/>
        <s v="LOPEZ NARVAEZ EDUARDO"/>
        <s v="ARCOS CATALAN EDGAR OSWALDO"/>
        <s v="GOMEZ PARRAL LUIS ANDRES"/>
        <s v="RESENDIZ FLORES EDUARDO"/>
        <s v="MERLOS MORALES UBALDO"/>
        <s v="AVILA CASTRO ENRIQUE"/>
        <s v="VAZQUEZ FIGUEROA JULIO CESAR"/>
        <s v="DEL VALLE CUELLAR VICTOR HUGO"/>
        <s v="JUAREZ MOLINA FRANCISCO JAVIER"/>
        <s v="GUARNEROS CRUZ DIEGO RAMON"/>
        <s v="RAMOS RAMIREZ BARTOLO"/>
        <s v="NARANJO SANDOVAL CARLOS CLEMENTE"/>
        <s v="LEON ANCHEITA JAIRO DAMIAN"/>
        <s v="MARQUEZ RICARDEZ JOSE ANTONIO"/>
        <s v="MENDOZA VALENZUELA JUAN ANTONIO"/>
        <s v="MAYO VALENZUELA SANTANA"/>
        <s v="CAMPOS GARCIA JUAN ANTONIO"/>
        <s v="ZAPATA BARBOSA NORBERTO"/>
        <s v="PEREZ CAMPOS VICTOR MANUEL"/>
        <s v="DURAN MATAMOROS MARIO"/>
        <s v="LOPEZ PIÑON ERICK EMMANUEL"/>
        <s v="ALVAREZ VILLARREAL GABRIEL"/>
        <s v="RODRIGUEZ PEREZ MIGUEL"/>
        <s v="ALFARO CRUZ EDIN MISAEL"/>
        <s v="MARTINEZ RIVERA LEONARDO JAVIER"/>
        <s v="MENDEZ CARRILLO RICARDO"/>
        <s v="GARCIA GONZALEZ JULIO ANTONIO"/>
        <s v="LOPEZ GONZALEZ FERNANDO ANTONIO"/>
        <s v="GONZALEZ MEDINA CARLOS ALBERTO"/>
        <s v="CHABLE PEREZ OMAR"/>
        <s v="PINEDA HERNANDEZ GUADALUPE"/>
        <s v="HUERTA LIMON ARTURO"/>
        <s v="MORALES ALEJO FREDDY"/>
        <s v="MARTINEZ CISNEROS WALTER WENDY"/>
        <s v="QUINTERO MARTINEZ ULISES HUGO"/>
        <s v="RUEDA TORIZ RENE"/>
        <s v="HERNANDEZ MARTINEZ OCTACVIO"/>
        <s v="CAMPOS SANCHEZ VICTOR DE JESUS"/>
        <s v="ORTEGA OLGUIN EDUARDO"/>
        <m/>
        <s v="TAMAYO ZUÑIGA DAVID"/>
        <s v="LARA HERNANDEZ GERARDO"/>
        <s v="DE LA ROSA RUEDA BLAS"/>
        <s v="FERNANDEZ ROMERO FRANCISCO"/>
        <s v="RIVERO RAMALES IGNACIO"/>
        <s v="ARANDA MORALES SALVADOR"/>
        <s v="MIRANDA ACOSTA LEONARDO"/>
        <s v="HERNANDEZ MARTINEZ REYNALDO"/>
        <s v="HERRERA PADILLA ERICK ULISES"/>
        <s v="VALENCIA CARILLO GUSTAVO"/>
        <s v="SOSA GARIBAY ERNESTO"/>
        <s v="BARRETO BARRETO PEDRO"/>
        <s v="GUTIERREZ ZARAZUA IRVIN RODRIGO"/>
        <s v="REBOLLEDO GOMEZ CANDIDO"/>
        <s v="PEREZ LOPEZ MARCOS EUSTOLIO"/>
        <s v="MENDOZA MARTINEZ BERNANRDO"/>
        <s v="MORA VENDAÑO DANIEL"/>
        <s v="VELAZQUEZ ORTEGA OSCAR DENEG"/>
        <s v="SANCHEZ ESPINOZA JORGE GIL"/>
        <s v="ESCOBAR SANCHEZ SAUL"/>
        <s v="REYES LOPEZ PEDRO"/>
        <s v="RODRIGUEZ FLORES RAUL"/>
        <s v="JIMENEZ SOSA JORGE PATRICIO"/>
        <s v="ANGELES MIRANDA JOEL"/>
        <s v="OROZCO GUTIERREZ MARCO ANTONIO"/>
        <s v="RAMIREZ CORTES JUAN MANUEL"/>
        <s v="LOPEZ MELENDEZ JAVIER CESAR"/>
        <s v="VERGARA GARRIDO ODILON"/>
        <s v="BUENAVENTURA TORRES MARTIN"/>
        <s v="FLORES MADRID BRANDON"/>
        <s v="GUZMAN RODRIGUEZ DANIEL"/>
        <s v="ESCOBEDO SALGADO JORGE"/>
        <s v="VELAZQUEZ GARDUÑO JUAN"/>
        <s v="SALTILLO GONZALEZ JOSE TONATIHU"/>
        <s v="PANTOJA FLORES JUAN JOSE"/>
        <s v="MONROY CAMPOS CARLOS EDUARDO"/>
        <s v="MORALES LEDESMA LUIS ALBERTO"/>
        <s v="PAREDES MEJIA MISAEL DYLAN"/>
        <s v="ESPINOZA MARIN ISMAEL"/>
        <s v="QUINTERO MONROY ALAN"/>
        <s v="REYES RODA FERNANDO"/>
        <s v="HERNANDEZ MALDONADO JUAN"/>
        <s v="GUERRERO RAMIREZ GABRIEL"/>
        <s v="PEREZ CERVANTES RICARDO JOSE"/>
        <s v="IBARRA CANO ANYELO RAFAEL"/>
        <s v="GONZALEZ PALMA OSCAR"/>
        <s v="AQUINO CERVANTES ISABEL"/>
        <s v="CUAXIL PEREZ ALVARO"/>
        <s v="ROSALES OLGUIN CESAR ANTONIO"/>
        <s v="PEREZ GUTIERREZ JOSE CARLOS"/>
        <s v="PADILLA ZAMORA LUIS ALBERTO"/>
        <s v="ISLAS CAPULIN HILARIO ANTONIO"/>
        <s v="CHAVEZ LOPEZ JESUS ISRAEL"/>
        <s v="GARCIA CARMONA JORGE"/>
        <s v="CASILLAS GUERRERO JESUS EULALIO"/>
        <s v="HERNANDEZ SANDOVAL LUIS ANGEL"/>
        <s v="HUICOCHEA ALEJO RAYMUNDO"/>
        <s v="TREJO SANCHEZ JUAN FRANCISCO"/>
        <s v="TORRES VALERIO BRUCE JOSHEPRIK POTTERTON"/>
        <s v="RUIZ OROZCO CRUZ ALBERTO"/>
        <s v="CASTILLO MACHUCA MARIO"/>
        <s v="ALTAMIRANO CHAVEZ JOSE LEONARDO"/>
        <s v="GARCIA BARRALES MARCO ANTONIO"/>
        <s v="DIAZ ACUÑA OSCAR"/>
        <s v="ODILON GALVAN GUEVARA"/>
        <s v="MEDINA MARTINEZ JOSE ALBERTO"/>
        <s v="IBARRA RODRIGUEZ ABISAI"/>
        <s v="RENDON PEREZ OSCAR MANUEL"/>
        <s v="ANGELES BARRETO MARIO"/>
        <s v="ZENTENO MATA ALBERTO JORGE"/>
        <s v="GUTIERREZ VARGAS BERNARDO"/>
        <s v="MARTINEZ RUIZ MIGUEL ANGEL"/>
        <s v="RAMIREZ SERRANO HECTOR ISRAEL"/>
        <s v="MEDINA SANCHEZ ANDRES"/>
        <s v="FRANCO CESAR MAURICIO"/>
        <s v="CHAVEZ ALVAREZ JUAN CARLOS"/>
        <s v="SALGADO BRAVO MIGUEL ANGEL"/>
        <s v="CARREÑO LOPEZ CRISTIAN ADRIAN"/>
        <s v="LEON GONZALEZ JOSE ORLANDO"/>
        <s v="RIOS ORTIZ FERNANDO"/>
        <s v="RAMIREZ GARCIA J PORFIRIO JULIO"/>
        <s v="ARBESU MEDINA JOSE ALBERTO"/>
        <s v="SOSA GUZMAN MARIO ANTONIO"/>
        <s v="SANCHEZ VEGA BENITO OMAR"/>
        <s v="CELESTINO RAMIREZ JOSE LUIS"/>
        <s v="LORENZO LOPEZ JORGE"/>
        <s v="HERNANDEZ DURAN VICTOR"/>
        <s v="MUÑOZ SANCHEZ GERSSON"/>
        <s v="ROMERO ZEPEDA JOSUE MAURICIO"/>
        <s v="GAJON CERVANTES JOSE DANIEL"/>
        <s v="GAYTAN CORONADO JOSE DEL CARMEN"/>
        <s v="CASTRO JIMENEZ SAUL"/>
        <s v="BALDERAS MARTINEZ GERARDO"/>
        <s v="TORRES CRUZ ANGEL ANTONIO"/>
        <s v="GREGORIO GUERRERO RICARDO"/>
        <s v="SANCHEZ ROJO EUSEBIO"/>
        <s v="DOMINGUEZ FLORES LEONARDO"/>
        <s v="HERNANDEZ CABELLO MOISES"/>
        <s v="CARREÑO MEJIA GUSTAVO"/>
        <s v="GARCIA PEREZ JOSE TRINIDAD"/>
        <s v="LOPEZ VIVAS JULIO"/>
        <s v="CHAVEZ MARTINEZ JOEL"/>
        <s v="RUIZ PAEZ FRANCISCO"/>
        <s v="CABRERA CORTES OSCAR"/>
        <s v="BENITEZ LOPEZ MAXIMINO"/>
        <s v="RODRIGUEZ MORALES ARMANDO EDGAR"/>
        <s v="SANCHEZ SANTOS JULIO CESAR"/>
        <s v="LOPEZ GARCIA MARIO ALFONSO"/>
        <s v="APOLONIO PLATON DANIEL"/>
        <s v="SANCHEZ NIETO CARLOS SALVADOR"/>
        <s v="GALLEGOS PARADA ANGEL CRISTOBAL"/>
        <s v="CRUZ HERNANDEZ BENITO"/>
        <s v="ESPINOSA Y PIÑA ALEJANDRO"/>
        <s v="GONZALEZ LUCIO ULISES"/>
        <s v="OLVERA RIVAS JUAN ANGEL"/>
        <s v="MENDOZA MOTA MIGUEL ANGEL"/>
        <s v="ROSAS GARCIA GILBERTO"/>
        <s v="SANDOVAL SOLIS JUAN BERNARDO"/>
        <s v="CORTES DOMINGUEZ ANTONIO DE JESUS"/>
        <s v="ANGELES APOLINAR MIGUEL ANGEL"/>
        <s v="PERCINO ALCANTARA ANTONIO"/>
        <s v="BENITEZ RODRIGUEZ MAXIMINO"/>
        <s v="OLVERA CHICO MOISES"/>
        <s v="REYES CRUZ JAIME"/>
        <s v="MARTINEZ PETATAN ADOLFO"/>
        <s v="RODRIGUEZ NEGRETE LEONEL"/>
        <s v="GONZALEZ HERNANDEZ ALONSO"/>
        <s v="ANASTACIO SOTO NOE"/>
        <s v="CALLEJAS CERVANTES PEDRO EMILIO"/>
        <s v="ROBERTO MARTINEZ EFRAIN"/>
        <s v="HERRERA FERNADEZ GIL ALFREDO"/>
        <s v="DIAZ SOLAR BERNARDO"/>
        <s v="MARTINEZ MENDEZ RICARDO"/>
        <s v="CHAVEZ PUENTE  ALFREDO"/>
        <s v="SALAS CASTAÑEDA JESUS"/>
        <s v="RAMIREZ RODRIGUEZ JUAN CARLOS"/>
        <s v="OLVERA RAMIREZ JUAN CARLOS"/>
        <s v="CARDONA GAYTAN JOSE DE JESUS"/>
        <s v="CARRETERO VILLA MAURICIO"/>
        <s v="RODRIGUEZ GOMEZ JOSE EDGAR"/>
        <s v="FLORES RAMOS ANGEL FRANCISCO"/>
        <s v="MIRANDA TOVAR EDMUNDO"/>
        <s v="SANCHEZ HERNANDEZ MAXIMINO"/>
        <s v="PATIÑO GUZMAN RAMON"/>
        <s v="PEREZ MONTIEL JUAN LUIS"/>
        <s v="CARDENAS MOSQUEDA JOSE LUIS"/>
        <s v="AGUIRRE VIDAL MAURICIO"/>
        <s v="GARDUÑO GONZALEZ LORENZO ABRAHAM"/>
        <s v="GONZALEZ CRUZ AARON"/>
        <s v="FLORES GARCIA DIEGO EMILIO"/>
        <s v="PEREZ FERNANDEZ GONZALO JAVIER"/>
        <s v="DE JESUS TORRES MARIO"/>
        <s v="ZAVALA ROJAS JOSE JUAN"/>
        <s v="PEREZ MORALES VICTOR"/>
        <s v="TORRES DIAZ ANDRES"/>
        <s v="JUAREZ GUTIERREZ JORGE ALBERTO"/>
        <s v="NAVA JIMENEZ LUIS ANGEL"/>
        <s v="DIAZ SEDANO FRANCISCO JAVIER"/>
        <s v="OSORIO VARGAS CARLOS"/>
        <s v="LOPEZ GARZA ANDRES DANIEL"/>
        <s v="SANTILLAN GONZALEZ MANUEL"/>
        <s v="MORALES LOPEZ SILVINO ISMAEL"/>
        <s v="SILVA OSORNIO ALAN EDUARDO"/>
        <s v="JUAREZ HERNANDEZ OSCAR"/>
        <s v="DELGADO REYES JOSE"/>
        <s v="MORALES RICO BRIGIDO"/>
        <s v="RICARDEZ RICARDEZ FRANK ALEXANDER"/>
        <s v="ROMO RINCON MAURO"/>
        <s v="TRISTAN ALANIS JUAN JAVIER"/>
        <s v="COLMENERO CUESTAS ALEJANDRO"/>
        <s v="AGUILAR GARCIA ERNESTO"/>
        <s v="VILLASEÑOR CRUZ JESUS MIGUEL"/>
        <s v="LOPEZ RAMIREZ OSCAR JAVIER"/>
        <s v="GARCIA CUREÑO JOSE YAIR"/>
        <s v="CHAME CRUZ JUAN ADRIAN"/>
        <s v="SILVA SILVA ELISEO"/>
        <s v="VELAZQUEZ MORALES GIOVANNI ARMANDO"/>
        <s v="ALVAREZ RAMIREZ GERMAN"/>
        <s v="RIVERA DE LA CRUZ JOSE CARLOS"/>
        <s v="REYES NAJERA RUBEN"/>
        <s v="MOLINA BUENAVENTURA ALEXIS"/>
        <s v="HERNANDEZ PEREZ RODOLFO"/>
        <s v="TOVILLA LOPEZ RENE DE JESUS"/>
        <s v="DOMINGUEZ HINOJOSA SALVADOR"/>
        <s v="PENAGOS RAMOS JUAN FRANCISCO"/>
        <s v="LOPEZ GORDILLO JUAN"/>
        <s v="PANIAGUA HERNANDEZ DAVID ALEJANDRO"/>
        <s v="CABALLERO ANGELES CARLOS ALBERTO"/>
        <s v="CRUZ CASTILLO TOMAS"/>
        <s v="MARTINEZ MIRANDA FERNANDO"/>
        <s v="TREJO ESTRADA SERGIO ELLIOT"/>
        <s v="DE LA CRUZ SANCHEZ ALEJANDRO"/>
        <s v="SOTO GUZMAN LAZARO"/>
        <s v="REYES GOMEZ GUALBERTO"/>
        <s v="MILLAN DIAZ JOEL"/>
        <s v="RUIZ SOLIS ROBERTO CARLOS"/>
        <s v="MARTINEZ FERIA GONZALO"/>
        <s v="SALINAS GASPER NERI ISRAEL"/>
        <s v="GARCIA GONZALEZ ERWIN YOVANY"/>
        <s v="SOLORZANO ANZUETO LUIS ARTEMIO"/>
        <s v="JUAREZ ALTUNAR JUAN CARLOS"/>
        <s v="SILVA NARANJO JUAN PABLO"/>
        <s v="SOLIS CORTES BRIAYAN OSIRIS"/>
        <s v="HERNANDEZ MENDEZ EDUARDO FAUSTO"/>
        <s v="LEMUS ANGUIANO MIGUEL ANGEL"/>
        <s v="ROJAS MUÑOZ FELIX"/>
        <s v="ALARCON RAMIREZ EDGAR"/>
        <s v="GARCIA AGUIRRE CRUZ"/>
        <s v="CAMARGO RAYON ESTANISLAO"/>
        <s v="NUCAMENDI ESPINOZA RIGOBERTO"/>
        <s v="GONZALEZ MARTINEZ WEINER ADRIAN"/>
        <s v="HERNANDEZ MARTINEZ JUVENTINO"/>
        <s v="APARICIO PEREZ DANIEL ALBERTO"/>
        <s v="RIOS CALZADA ROGELIO"/>
        <s v="FLORES PARRILLA ERICK ALAN"/>
        <s v="ZAMUDIO CORREA GUSTAVO ADEODATO"/>
        <s v="COPO VALENCIA JAIR DE JESUS"/>
        <s v="SORIANO NOLASCO JULIO CESAR"/>
        <s v="QUINTERO MARTINEZ JOSE MAURICIO"/>
        <s v="ORDAZ GALAN IGNACIO ANTONIO"/>
        <s v="LEMUS PINEDA ANTONIO ADIF"/>
        <s v="MORENO GUTIERREZ VICTOR HUGO"/>
        <s v="CALAMACO MATA JESUS ALEJANDRO"/>
        <s v="GOMEZ FERNANDEZ JOVANNY"/>
        <s v="ESTRADA MONDRAGON ZAIRA CARINA"/>
        <s v="CADENA VELAZQUEZ CARLOS IVAN"/>
        <s v="GALINDO NEGRETE ISMAEL DAVID"/>
        <s v="GARCIA LOYA DANIEL ESTEBAN"/>
        <s v="VELASCO RODRIGUEZ ALEJANDRO"/>
        <s v="VIDAL ROQUE JOSE ALBERTO"/>
        <s v="CRUZ ARTEAGA CUTBERTO"/>
        <s v="LÓPEZ GARCÍA MARIO ALFONSO"/>
        <s v="NATERA ALFARO SERGIO"/>
        <s v="RIVERO MEJIA CRISTIAN ARTURO"/>
        <s v="VILLA BADILLO GUSTAVO"/>
        <s v="GOMEZ GONZALEZ VISMAR"/>
        <s v="CAMPOS RAMIREZ JOSE JESUS"/>
        <s v="ZAVALA CERDA JOSE CARMEN"/>
        <s v="SANCHEZ RODRIGUEZ LUIS ENRIQUEZ"/>
        <s v="FELIX DIAZ JOSE ANTONIO"/>
        <s v="CERVANTES GARCIA DAVID"/>
        <s v="MORALES GARCIA JAHAZIEL"/>
        <s v="BAUTISTA LOPEZ TRINIDAD"/>
        <s v="CALZADA ALVAREZ JORGE HILARIO"/>
        <s v="HUERTA ROSALES LUIS GONZALO"/>
        <s v="GARCIA LIBREROS OMAR"/>
        <s v="GONZALEZ QUINTANA ARMANDO"/>
        <s v="GONZALEZ CORONA ALAN FRANCISCO"/>
        <s v="MONTES DE OCA ORTIZ JONATHAN ALEXIS"/>
        <s v="MONTES DE OCA GRIMALDO ENRIQUE"/>
        <s v="ESCOBAR VILLEGAS LUIS"/>
        <s v="REYES RINCON OFIR ENRIQUE"/>
        <s v="VILLEGAS DE LA CRUZ YONI DEL CARMEN"/>
        <s v="ORNELAS BELTRAN SERGIO IVAN"/>
        <s v="SOTO PEREZ JESUS ALFONSO"/>
        <s v="BUENROSTRO MENDEZ OSCAR ALBERTO"/>
        <s v="MARTINEZ CHAVEZ ANTONIO"/>
        <s v="REYES ORTEGA FERNANDO ENRIQUE"/>
        <s v="HERNANDEZ TORRES ALFONSO"/>
        <s v="MUÑOZ LEAL CECILIO MIGUEL"/>
        <s v="PEREZ DIAZ LUIS ADOLFO"/>
        <s v="VARELA JUAREZ LUIS ANTONIO"/>
        <s v="PEREZ ANGELES MARCO ANTONIO"/>
        <s v="FLORES MENDOZA JOSE ANTONIO"/>
        <s v="ZABALZA MARCIAL FERNANDO"/>
        <s v="ESCOBAR ORTEGA LUIS ERICK"/>
        <s v="DE LA CRUZ VELAZQUEZ ANGEL"/>
        <s v="LOPEZ CISNEROS RENE"/>
        <s v="ASTORGA GONZALEZ LUIS"/>
        <s v="CABALLERO ORTIZ JUAN LUIS"/>
        <s v="HERNANDEZ DIAZ NORBERTO"/>
        <s v="RICO RICO CESAR"/>
        <s v="ESTRADA MARTINEZ ANIBAL"/>
        <s v="MARTINEZ TREJO LUIS ANGEL"/>
        <s v="GREGORIO ALCANTARA NORA"/>
        <s v="MORALES DOMINGUEZ DAVID ELIMELEC"/>
        <s v="BAUTISTA DELGADO JUAN"/>
        <s v="MEJIA GALVEZ JONI EVANDER"/>
        <s v="CONTRERAS CARMONA MAURICIO ALEJANDRO"/>
        <s v="LEON MONTECINOS JUAN ANTONIO"/>
        <s v="PEREZ RIOS JAVIER MOISES"/>
        <s v="MACIN TRINIDAD FRANCISCO"/>
        <s v="SANCHEZ NERY KEVIN ERNESTO"/>
        <s v="GOMEZ MORAN IZTLI CALEB"/>
        <s v="GARCIA VILLEGAS FRANCISCO JAVIER"/>
        <s v="GONZALEZ VALLE CARLOS JOEL"/>
        <s v="CRUZ CAMPOS DANIEL ANTONIO"/>
        <s v="RAMIREZ FARFAN JOSUE ALEJANDRO"/>
        <s v="GONZALEZ MAYA RAFAEL LUIS"/>
        <s v="GALICIA AVILA RAYMUNDO"/>
        <s v="LUGO VELASQUEZ MANUEL ADRIAN"/>
        <s v="SARABIA OLIVA JOSE GERMAN"/>
        <s v="VELAZQUEZ SANCHEZ JORGE"/>
        <s v="CHONTAL ENRIQUEZ VICTOR"/>
        <s v="ORTEGA RODRIGUEZ JESUS MANUEL"/>
        <s v="JARREO"/>
        <s v="ALVAREZ SANDOVAL RAUL"/>
        <s v="GARCIA PEREZ ISMAEL"/>
        <s v="RIVAS IBARRA CARLOS ISRAEL"/>
        <s v="CHAVEZ LOPEZ JESUS MIGUEL"/>
        <s v="SALDAÑA ESQUIVEL MARIO BRANDON"/>
        <s v="LOPEZ SEQUEIRO ALFREDO"/>
        <s v="MARTINEZ AYALA DIEGO ARMANDO"/>
        <s v="CUATETA LOPEZ JORGE LUIS"/>
        <s v="GORDILLO ELENO HUGO CESAR"/>
        <s v="GARCIA CARBAJAL JUAN GABRIEL"/>
        <s v="MACHORRO RODRIGUEZ JAIME GERARDO"/>
        <s v="DE JESUS TORRES JOSE"/>
        <s v="MALVAEZ CORTES ARTURO"/>
        <s v="MAGAÑA DIAZ FRANCISCO JAVIER"/>
        <s v="MONROY SALDIVAR ORLANDO SADOT"/>
        <s v="BERMEO LOPEZ JESUS SALVADOR"/>
        <s v="SANTOS RAMIREZ VICTOR HUGO"/>
        <s v="GARCIA MARTINEZ SIXTO WILZZON"/>
        <s v="VERGARA MIRANDA PANTALEON"/>
        <s v="RODRIGUEZ SOTO ALEJANDRO"/>
        <s v="REYES MONTES DE OCA RAUL DANIEL"/>
        <s v="MARTINEZ ARMENTA JONATHAN ANDRES"/>
        <s v="ACOSTA RUIZ FEDERICO"/>
        <s v="SOTO OCHOA JESUS MANUEL"/>
      </sharedItems>
    </cacheField>
    <cacheField name="ID OPERADOR" numFmtId="0">
      <sharedItems containsBlank="1">
        <s v="CALVI"/>
        <s v="HERJUA01"/>
        <s v="LECJOS"/>
        <s v="MARJO08"/>
        <s v="RODMA"/>
        <s v="CCEO"/>
        <s v="CRUAUR"/>
        <s v="SANOSC"/>
        <s v="GONENR"/>
        <s v="ESTMANX"/>
        <s v="SANART"/>
        <s v="TABYAI"/>
        <s v="JORJON"/>
        <s v="MUÑOSC"/>
        <s v="MUNSA"/>
        <s v="PADRI"/>
        <s v="REYVI01"/>
        <s v="GARLUI"/>
        <s v="ESPJUA"/>
        <s v="MIRISR"/>
        <s v="RAMJOS"/>
        <s v="REDJUL"/>
        <s v="AGUMIG"/>
        <s v="SANROD"/>
        <s v="PERRIC"/>
        <s v="GONCES"/>
        <s v="MATAND"/>
        <s v="BAUGEO"/>
        <s v="IBAJOS"/>
        <s v="SERSAU"/>
        <s v="BREISR"/>
        <s v="ROBJUA01"/>
        <s v="VARJUAX"/>
        <s v="TORVIC"/>
        <s v="FERRI"/>
        <s v="ZUÑDAV"/>
        <s v="MTTO"/>
        <s v="ZAMROB"/>
        <s v="ORTROB"/>
        <s v="BUSJUA"/>
        <s v="DIADAV"/>
        <s v="RODRO01"/>
        <s v="SEGMAU"/>
        <s v="CHAJE"/>
        <s v="APAJOS"/>
        <s v="HERJOS07"/>
        <s v="REYALE"/>
        <s v="BAULUI"/>
        <s v="OLIGER"/>
        <s v="MAROSC"/>
        <s v="CARJOR"/>
        <s v="JIMMI01"/>
        <s v="VALJUA"/>
        <s v="AGUARM"/>
        <s v="MOZPEDX"/>
        <s v="JARDAN"/>
        <s v="HERJOS08"/>
        <s v="TORJUA"/>
        <s v="OCAMA"/>
        <s v="CERJER"/>
        <s v="MARANG"/>
        <s v="SANJES01"/>
        <s v="OLIMAR01"/>
        <s v="OROEDU"/>
        <s v="GARJUA"/>
        <s v="MENCAX"/>
        <s v="HERFRA"/>
        <s v="MONAL"/>
        <s v="MAREVA"/>
        <s v="CARCRI01"/>
        <s v="ORTARM"/>
        <s v="BOROSC"/>
        <s v="GARMAR02"/>
        <s v="MARJUA02"/>
        <s v="MENERNX"/>
        <s v="PERFID"/>
        <s v="PERAN01"/>
        <s v="ESCALA"/>
        <s v="MIRJON"/>
        <s v="DELJOS"/>
        <s v="MARARM"/>
        <s v="OVAQUI"/>
        <s v="QUILA"/>
        <s v="MONJU"/>
        <s v="LEAMIG"/>
        <s v="BENOSC"/>
        <s v="HUAIS"/>
        <s v="JIMMI"/>
        <s v="BONAR"/>
        <s v="ACOHER"/>
        <s v="CADEMM"/>
        <s v="GARVIC01"/>
        <s v="HERJO17X"/>
        <s v="BALEDU"/>
        <s v="HERAL04"/>
        <s v="LUNADO"/>
        <s v="FABMA"/>
        <s v="MENIG"/>
        <s v="ZUGRO"/>
        <s v="CRULE"/>
        <s v="LOPJOS03"/>
        <s v="VARRUB"/>
        <s v="GONJOS03"/>
        <s v="FIGMAR"/>
        <s v="MORMA03"/>
        <s v="HERVIC"/>
        <s v="MARFRA"/>
        <s v="PERFE"/>
        <s v="FRAJO"/>
        <s v="DIAOMA"/>
        <s v="MOREFR"/>
        <s v="GALSA"/>
        <s v="HEREM"/>
        <s v="HERLEX"/>
        <s v="SANJE01"/>
        <s v="ROSMA"/>
        <s v="BARMIGX"/>
        <s v="REYJU02"/>
        <s v="SOSCA01"/>
        <s v="FLOPE"/>
        <s v="PERJU03"/>
        <s v="CORER"/>
        <s v="OLVOSX"/>
        <s v="OLVJES"/>
        <s v="FLOTIT"/>
        <s v="ORTVIC"/>
        <s v="DEJISR"/>
        <s v="REVELI"/>
        <s v="DAMOS"/>
        <s v="HERROB"/>
        <s v="LOPEDU"/>
        <s v="ARCEDG"/>
        <s v="GOMLUI02"/>
        <s v="RESEDU"/>
        <s v="MERUBA"/>
        <s v="AVIEN"/>
        <s v="VAZJU02"/>
        <s v="DELVIC"/>
        <s v="JUAFR"/>
        <s v="GUADI"/>
        <s v="RAMBAR"/>
        <s v="NARCA"/>
        <s v="LEOJAI"/>
        <s v="MARJO13"/>
        <s v="MENJUA01"/>
        <s v="MAYSA"/>
        <s v="CAMJU01"/>
        <s v="ZAPNO"/>
        <s v="PERVIC"/>
        <s v="DURMA01"/>
        <s v="LOPERI"/>
        <s v="ALVGAB"/>
        <s v="RODMIG"/>
        <s v="ALFEDI"/>
        <s v="MARLEO"/>
        <s v="MENRI"/>
        <s v="GARJUL"/>
        <s v="LOPFER"/>
        <s v="GONCAR01"/>
        <s v="PEROMA"/>
        <s v="PINGUA"/>
        <s v="HUEAR"/>
        <s v="MORFRE01"/>
        <s v="MARWAL"/>
        <s v="QUIULI"/>
        <s v="RUEREN"/>
        <s v="HEROCT"/>
        <s v="CAMVI01"/>
        <s v="ORTEDU"/>
        <m/>
        <s v="TAMDAV"/>
        <s v="LARGE"/>
        <s v="DELBL"/>
        <s v="FERFRA"/>
        <s v="RIVIGN"/>
        <s v="ARASAL"/>
        <s v="MIRLEO"/>
        <s v="HERRE"/>
        <s v="HERERI"/>
        <s v="VALGUS"/>
        <s v="SOSERN"/>
        <s v="BARPED"/>
        <s v="GUTIRV"/>
        <s v="REBCAN"/>
        <s v="PERMAR"/>
        <s v="MENBER"/>
        <s v="MORDAN"/>
        <s v="VELOSC"/>
        <s v="SANJOR"/>
        <s v="ESCSAU"/>
        <s v="REYPED"/>
        <s v="RODRAU01"/>
        <s v="JIMJOR"/>
        <s v="ANGJOE"/>
        <s v="OROMAR"/>
        <s v="RAMJUA03"/>
        <s v="LOPJAV"/>
        <s v="VEROD"/>
        <s v="BUEMA"/>
        <s v="FLOBRA"/>
        <s v="GUZDA"/>
        <s v="ESCJOR"/>
        <s v="VELJU"/>
        <s v="SALJO01"/>
        <s v="PANJU"/>
        <s v="MONCAR"/>
        <s v="MORLU01"/>
        <s v="PARMI"/>
        <s v="ESPIS"/>
        <s v="QUIALA"/>
        <s v="REYFER01"/>
        <s v="HERJU01"/>
        <s v="GUEGAB"/>
        <s v="PERRI"/>
        <s v="IBAANY"/>
        <s v="GONOSC"/>
        <s v="AQUISA"/>
        <s v="CUAALV"/>
        <s v="ROSCES"/>
        <s v="PERJOS"/>
        <s v="PADLUI"/>
        <s v="ISLHI"/>
        <s v="CHAJES01"/>
        <s v="GARJOR01"/>
        <s v="CASJES"/>
        <s v="HERLUI03"/>
        <s v="HUIRA"/>
        <s v="TREJUA"/>
        <s v="TORBR01"/>
        <s v="RUICRU"/>
        <s v="CASMA"/>
        <s v="ALTJOS"/>
        <s v="GARMAR"/>
        <s v="DIAOSC"/>
        <s v="GALODI"/>
        <s v="MEDJOS01"/>
        <s v="IBAABI"/>
        <s v="RENOSC"/>
        <s v="ANGMA"/>
        <s v="ZENALB"/>
        <s v="GUTBE"/>
        <s v="MARMIG"/>
        <s v="RAMHEC"/>
        <s v="MEDAND"/>
        <s v="FRAMAU"/>
        <s v="CHAJUA"/>
        <s v="SALMIG01"/>
        <s v="CARCRI"/>
        <s v="LEOJOS"/>
        <s v="RIOFE"/>
        <s v="RAMJPO"/>
        <s v="ARBJO"/>
        <s v="SOSMAR"/>
        <s v="SANBEN"/>
        <s v="CELJOS"/>
        <s v="LORJOR"/>
        <s v="HERVIC02"/>
        <s v="MUÑGER"/>
        <s v="ROMJOS"/>
        <s v="GAJJOS"/>
        <s v="GAYJOS"/>
        <s v="CASSA"/>
        <s v="BALGER"/>
        <s v="TORANG"/>
        <s v="GRERI"/>
        <s v="SANEUS"/>
        <s v="DOMLEO"/>
        <s v="HERMOI"/>
        <s v="CARGUS"/>
        <s v="GARJOS02"/>
        <s v="LOPJU"/>
        <s v="CHAJOE"/>
        <s v="RUIFR"/>
        <s v="CABOS"/>
        <s v="BENMAX"/>
        <s v="RODAR"/>
        <s v="SANJUL"/>
        <s v="LOPMA03"/>
        <s v="APODA"/>
        <s v="SANCAR01"/>
        <s v="GALANG"/>
        <s v="CRUBE"/>
        <s v="ESPAL"/>
        <s v="GONULI"/>
        <s v="OLVJUA01"/>
        <s v="MENMI"/>
        <s v="ROSGIL"/>
        <s v="SANJUA07"/>
        <s v="CORANT"/>
        <s v="ANGMIG"/>
        <s v="PERANT"/>
        <s v="BENMAX01"/>
        <s v="OLVMOI"/>
        <s v="REYJA01"/>
        <s v="MARADO"/>
        <s v="RODLEO"/>
        <s v="GONAL01"/>
        <s v="ANANOE"/>
        <s v="CALPED"/>
        <s v="ROBEFR"/>
        <s v="HERGIL"/>
        <s v="DIABER"/>
        <s v="MARRIC"/>
        <s v="CHAAL"/>
        <s v="SALJES"/>
        <s v="RAMJUA04"/>
        <s v="OLVJUA"/>
        <s v="CARJOS01"/>
        <s v="CARMAUX"/>
        <s v="RODJO02"/>
        <s v="FLOANG"/>
        <s v="MIREDM"/>
        <s v="SANMA05"/>
        <s v="PATRAM"/>
        <s v="PERJU04"/>
        <s v="CARJOS02"/>
        <s v="AGUMAU"/>
        <s v="GARLO"/>
        <s v="GONAA"/>
        <s v="FLODIE"/>
        <s v="PERGO"/>
        <s v="DEJMAR"/>
        <s v="ZAVJOS01X"/>
        <s v="PERVIC01"/>
        <s v="TORAN"/>
        <s v="JUAJOR"/>
        <s v="NAVLUI"/>
        <s v="DIAFRA"/>
        <s v="OSOCA01"/>
        <s v="LOPAND"/>
        <s v="SANMAN"/>
        <s v="MORSI"/>
        <s v="SILAL"/>
        <s v="JUAOSC"/>
        <s v="DELJOS01"/>
        <s v="MORBR"/>
        <s v="RICFRA"/>
        <s v="ROMMAU"/>
        <s v="TRIJUA"/>
        <s v="COLALE"/>
        <s v="AGUERN"/>
        <s v="VILJE"/>
        <s v="LOPOSC"/>
        <s v="GARJOS01"/>
        <s v="CHAJUA01"/>
        <s v="SILEL01"/>
        <s v="VELGIO"/>
        <s v="ALVGE"/>
        <s v="RIVJOS"/>
        <s v="REYRUB"/>
        <s v="MOLALE"/>
        <s v="HERROD"/>
        <s v="TOVREN"/>
        <s v="DOMSAL"/>
        <s v="PENJUA"/>
        <s v="LOPJUA"/>
        <s v="PANDAV"/>
        <s v="CABCAR"/>
        <s v="CRUTOM"/>
        <s v="MARFER"/>
        <s v="TRESER"/>
        <s v="DELALE"/>
        <s v="SOTLAZ"/>
        <s v="REYGU"/>
        <s v="MILJO"/>
        <s v="RUIROBX"/>
        <s v="MARGON"/>
        <s v="SALNER"/>
        <s v="GARERW"/>
        <s v="SOLLUI"/>
        <s v="JUAJUA01"/>
        <s v="SILJUA"/>
        <s v="SOLBRI"/>
        <s v="HEREDU"/>
        <s v="LEMMIG"/>
        <s v="ROJFEL"/>
        <s v="ALAEDG"/>
        <s v="GARCRU"/>
        <s v="CAMEST"/>
        <s v="NUCRIG"/>
        <s v="GONWEI"/>
        <s v="HERJUV"/>
        <s v="APADAN"/>
        <s v="RIORO"/>
        <s v="FLOERI"/>
        <s v="ZAMGUS"/>
        <s v="COPJAI"/>
        <s v="SORJUL"/>
        <s v="QUIJOS"/>
        <s v="ORDIGN01"/>
        <s v="LEMANT"/>
        <s v="MORVIC"/>
        <s v="CALJES"/>
        <s v="GOMJOV"/>
        <s v="ESTZAI"/>
        <s v="CADCAR"/>
        <s v="GALISM"/>
        <s v="GARDAN"/>
        <s v="VELALE"/>
        <s v="VIDJOS"/>
        <s v="CRUCUT"/>
        <s v="NATSE"/>
        <s v="RIVCRI"/>
        <s v="VILGUS"/>
        <s v="GOMVIS"/>
        <s v="CAMJOS"/>
        <s v="ZAVJOS"/>
        <s v="SANLUI01"/>
        <s v="FELJOS"/>
        <s v="CERDAV"/>
        <s v="MORJAH"/>
        <s v="BAUTRI"/>
        <s v="CALJOR01"/>
        <s v="HUELUI"/>
        <s v="GAROMA"/>
        <s v="GONAR"/>
        <s v="GONALA"/>
        <s v="MONJON"/>
        <s v="MONENR"/>
        <s v="ESCLU"/>
        <s v="REYOFI"/>
        <s v="VILYON"/>
        <s v="ORNSER"/>
        <s v="SOTJES01"/>
        <s v="BUEOSC"/>
        <s v="MARANT"/>
        <s v="REYFER"/>
        <s v="HERAL"/>
        <s v="MUÑCEC"/>
        <s v="PERLUI01"/>
        <s v="VARLUI"/>
        <s v="PERMAR01"/>
        <s v="FLOJOS02"/>
        <s v="ZABFER"/>
        <s v="ESCLUI"/>
        <s v="DELANG"/>
        <s v="LOPREN"/>
        <s v="ASTLUI"/>
        <s v="CABJUA"/>
        <s v="HERNOR"/>
        <s v="RICCES"/>
        <s v="ESTAN"/>
        <s v="MARLUI02"/>
        <s v="GRENOR"/>
        <s v="MORDAV"/>
        <s v="BAUJUA02"/>
        <s v="MEJJON"/>
        <s v="CONMAU"/>
        <s v="LEOJUA"/>
        <s v="PERJAV"/>
        <s v="MACFRA"/>
        <s v="SANKEV"/>
        <s v="GOMIZT"/>
        <s v="GARFRA"/>
        <s v="GONCAR"/>
        <s v="CRUDAN"/>
        <s v="RAMJOS05"/>
        <s v="GONRAF"/>
        <s v="GALRAY"/>
        <s v="LUGMA"/>
        <s v="SARJO"/>
        <s v="VELJOR"/>
        <s v="CHOVIC"/>
        <s v="ORTJES"/>
        <s v="JARREO"/>
        <s v="ALVRAU"/>
        <s v="GARISM"/>
        <s v="RIVCAR"/>
        <s v="CHAJES"/>
        <s v="SALMAR01"/>
        <s v="LOPALF"/>
        <s v="MARDIE"/>
        <s v="CUAJOR"/>
        <s v="GORHUG"/>
        <s v="GARJUA03"/>
        <s v="MACJAI"/>
        <s v="DEJJOS"/>
        <s v="MALART"/>
        <s v="MAGFRA"/>
        <s v="MONORL"/>
        <s v="BERJES"/>
        <s v="SANVIC01"/>
        <s v="GARSIX"/>
        <s v="VERPAN"/>
        <s v="RODALE"/>
        <s v="REYRAU"/>
        <s v="MARJON"/>
        <s v="ACOFED"/>
        <s v="SOTJES"/>
      </sharedItems>
    </cacheField>
    <cacheField name="Estación" numFmtId="0">
      <sharedItems>
        <s v="ATBMX"/>
        <s v="ATBQRO"/>
        <s v="ATBGDL"/>
        <s v="ATBMTY"/>
        <s v="ATBVIL"/>
        <s v="Ticket"/>
        <s v="EL MARQUES"/>
        <s v="LAZARO CARDENAS"/>
        <s v="COMSUSTENTA"/>
        <s v="LEON NORTE"/>
        <s v="ESTACION DE SERVICIO TULE"/>
        <s v="Nieto"/>
        <s v="PASEO CENTRAL SJR"/>
        <s v="ESTACION DE SERVICIO TULTITLAN"/>
        <s v="ATBHUE"/>
        <s v="TLALNEPANTLA"/>
      </sharedItems>
    </cacheField>
    <cacheField name="Costo por litro">
      <sharedItems containsMixedTypes="1" containsNumber="1">
        <n v="19.286532"/>
        <n v="19.433084"/>
        <n v="19.63136"/>
        <n v="19.23481"/>
        <n v="19.15722"/>
        <n v="25.99"/>
        <n v="25.65"/>
        <n v="25.79"/>
        <n v="26.59"/>
        <n v="25.33"/>
        <n v="26.95"/>
        <n v="24.99"/>
        <n v="26.1"/>
        <n v="25.35"/>
        <n v="25.96"/>
        <n v="9.99"/>
        <n v="10.65"/>
        <n v="19.61336"/>
        <n v="24.97"/>
        <n v="26.69"/>
        <n v="24.49"/>
        <n v="24.79"/>
        <n v="24.59"/>
        <n v="25.78"/>
        <n v="26.3"/>
        <n v="19.21757"/>
        <n v="25.62"/>
        <n v="27.39"/>
        <n v="25.89"/>
        <n v="25.19"/>
        <n v="25.74"/>
        <n v="26.19"/>
        <n v="19.2175699999999"/>
        <n v="25.29"/>
        <n v="26.88"/>
        <n v="24.15"/>
        <n v="24.75"/>
        <n v="19.37274"/>
        <n v="19.579636"/>
        <n v="26.16"/>
        <n v="25.59"/>
        <n v="19.88136"/>
        <n v="19.24343"/>
        <n v="25.36"/>
        <n v="24.29"/>
        <n v="25.25"/>
        <n v="26.99"/>
        <n v="25.45"/>
        <n v="25.49"/>
        <n v="25.39"/>
        <n v="19.5"/>
        <n v="25.17"/>
        <n v="25.7"/>
        <n v="25.1"/>
        <n v="26.15"/>
        <n v="27.5"/>
        <n v="25.82"/>
        <n v="24.89"/>
        <n v="19.59"/>
        <n v="25.92"/>
        <n v="24.3"/>
        <n v="26.75"/>
        <n v="23.99"/>
        <n v="26.34"/>
        <n v="36.99"/>
        <n v="25.69"/>
        <n v="25.42"/>
        <n v="19.11412"/>
        <n v="27.6"/>
        <n v="26.49"/>
        <n v="25.32"/>
        <n v="19.8"/>
        <n v="27.69"/>
        <n v="19.45895"/>
        <n v="24.09"/>
        <n v="25.18"/>
        <n v="24.69"/>
        <n v="26.18"/>
        <n v="25.94"/>
        <n v="25.77"/>
        <n v="25.88"/>
        <n v="27.15"/>
        <n v="25.67"/>
        <n v="26.09"/>
        <n v="25.41"/>
        <n v="25.15"/>
        <n v="26.29"/>
        <n v="25.3"/>
        <n v="26.41"/>
        <n v="24.98"/>
        <n v="23.89"/>
        <n v="22.218693"/>
        <n v="26.65"/>
        <n v="24.84"/>
        <n v="25.95"/>
        <n v="27.29"/>
        <n v="21.183084"/>
        <n v="19.38998"/>
        <n v="19.3899799999999"/>
        <n v="19.41584"/>
        <n v="19.76"/>
        <n v="19.80377"/>
        <n v="24.8"/>
        <n v="24.95"/>
        <n v="19.3899799999998"/>
        <n v="25.27"/>
        <n v="24.63"/>
        <n v="25.97"/>
        <n v="27.37"/>
        <n v="26.67"/>
        <n v="25.43"/>
        <n v="25.37"/>
        <n v="25.75"/>
        <n v="26.25"/>
        <n v="25.5"/>
        <n v="25.23"/>
        <n v="22.21"/>
        <n v="23.69"/>
        <n v="26.35"/>
        <n v="19.62274"/>
        <n v="19.2"/>
        <n v="20.23481"/>
        <n v="19.50205"/>
        <n v="19.6227400000001"/>
        <n v="26.97"/>
        <n v="25.8"/>
        <n v="20.1486"/>
        <n v="26.14"/>
        <n v="24.85"/>
        <n v="19.6227399999999"/>
        <n v="19.950326"/>
        <n v="19.71757"/>
        <n v="26.6"/>
        <n v="26.64"/>
        <n v="20.122739"/>
        <n v="20.1227389999999"/>
        <n v="20.1227389999998"/>
        <n v="20.06239"/>
        <n v="19.950328"/>
        <n v="26.39"/>
        <n v="27.24"/>
        <n v="20.226188"/>
        <n v="26.94"/>
        <n v="24.19"/>
        <n v="26.79"/>
        <n v="26.9"/>
        <n v="19.9503279999999"/>
        <n v="24.66"/>
        <n v="25.73"/>
        <n v="24.39"/>
        <n v="27.1"/>
        <n v="25.47"/>
        <n v="26.46"/>
        <n v="25.51"/>
        <n v="25.4"/>
        <n v="27.2"/>
        <n v="25.87"/>
        <n v="25.22"/>
        <n v="27.38"/>
        <n v="20.58826"/>
        <n v="20.65722"/>
        <n v="19.79515"/>
        <n v="20.295153"/>
        <n v="25.24"/>
        <n v="20.61412"/>
        <n v="20.26412"/>
        <n v="19.03"/>
        <n v="27.45"/>
        <n v="24.5"/>
        <n v="23.59"/>
        <n v="25.66"/>
        <n v="12.99"/>
        <n v="24.61"/>
        <n v="19.0300000000001"/>
        <n v="19.0300000000002"/>
        <n v="20.2951529999999"/>
        <n v="24.35"/>
        <n v="27.65"/>
        <n v="19.63"/>
        <n v="25.0"/>
        <n v="18.98"/>
        <n v="20.1917"/>
        <n v="20.303774"/>
        <n v="25.55"/>
        <n v="26.17"/>
        <n v="27.46"/>
        <n v="20.96"/>
        <n v="20.208946"/>
        <n v="19.82101"/>
        <n v="25.9"/>
        <n v="10.2"/>
        <n v="20.2089459999999"/>
        <n v="20.2089459999998"/>
        <n v="20.2089459999997"/>
        <n v="27.05"/>
        <n v="26.54"/>
        <n v="20.45033"/>
        <n v="18.94"/>
        <n v="22.59"/>
        <n v="19.29"/>
        <n v="20.75205"/>
        <n v="19.93308"/>
        <n v="20.13998"/>
        <n v="25.85"/>
        <n v="19.2900000000001"/>
        <n v="19.2900000000002"/>
        <n v="19.2900000000003"/>
        <n v="25.09"/>
        <n v="27.18"/>
        <n v="25.26"/>
        <n v="19.2899999999999"/>
        <n v="26.24"/>
        <n v="21.183064"/>
        <n v="20.959434"/>
        <n v="20.681656"/>
        <n v="27.16"/>
        <s v="$27,29"/>
        <n v="24.55"/>
        <n v="25.07"/>
        <n v="19.8037700000001"/>
        <n v="19.8037700000002"/>
        <n v="20.355498"/>
        <n v="25.64"/>
        <n v="26.4"/>
        <n v="19.8037700000003"/>
        <n v="24.78"/>
        <n v="26.72"/>
        <n v="20.62274"/>
        <n v="10.20033"/>
        <n v="26.98"/>
        <n v="25.04"/>
        <n v="19.67446"/>
        <n v="20.09688"/>
        <n v="19.6744599999999"/>
        <n v="19.6744599999998"/>
        <n v="26.74"/>
        <n v="26.85"/>
        <n v="19.42"/>
        <n v="19.4199999999999"/>
        <n v="26.48"/>
        <n v="26.12"/>
        <n v="19.84688"/>
        <n v="24.45"/>
        <n v="26.89"/>
      </sharedItems>
    </cacheField>
    <cacheField name="Litros" numFmtId="1">
      <sharedItems containsSemiMixedTypes="0" containsString="0" containsNumber="1">
        <n v="892.23"/>
        <n v="390.03"/>
        <n v="886.26"/>
        <n v="471.56"/>
        <n v="325.74"/>
        <n v="88.35"/>
        <n v="133.21"/>
        <n v="248.82"/>
        <n v="248.78"/>
        <n v="158.86"/>
        <n v="333.15"/>
        <n v="139.73"/>
        <n v="190.21"/>
        <n v="320.02"/>
        <n v="358.09"/>
        <n v="566.69"/>
        <n v="578.36"/>
        <n v="288.85"/>
        <n v="358.63"/>
        <n v="316.23"/>
        <n v="237.67"/>
        <n v="598.17"/>
        <n v="342.81"/>
        <n v="454.05"/>
        <n v="350.2"/>
        <n v="113.27"/>
        <n v="205.81"/>
        <n v="290.06"/>
        <n v="317.45"/>
        <n v="149.62"/>
        <n v="144.24"/>
        <n v="307.45"/>
        <n v="458.84"/>
        <n v="223.97"/>
        <n v="435.29"/>
        <n v="684.33"/>
        <n v="20.01"/>
        <n v="510.18"/>
        <n v="719.63"/>
        <n v="594.02"/>
        <n v="670.7"/>
        <n v="239.0"/>
        <n v="770.31"/>
        <n v="505.1"/>
        <n v="515.02"/>
        <n v="674.63"/>
        <n v="268.48"/>
        <n v="705.1"/>
        <n v="269.11"/>
        <n v="314.83"/>
        <n v="580.34"/>
        <n v="637.84"/>
        <n v="179.36"/>
        <n v="253.64"/>
        <n v="794.59"/>
        <n v="384.49"/>
        <n v="832.71"/>
        <n v="357.21"/>
        <n v="71.57"/>
        <n v="320.79"/>
        <n v="746.47"/>
        <n v="365.4"/>
        <n v="451.36"/>
        <n v="321.27"/>
        <n v="185.46"/>
        <n v="168.98"/>
        <n v="315.86"/>
        <n v="832.6"/>
        <n v="709.94"/>
        <n v="474.82"/>
        <n v="565.85"/>
        <n v="22.82"/>
        <n v="268.98"/>
        <n v="345.15"/>
        <n v="635.6"/>
        <n v="735.09"/>
        <n v="290.4"/>
        <n v="555.52"/>
        <n v="762.47"/>
        <n v="159.88"/>
        <n v="418.09"/>
        <n v="110.04"/>
        <n v="722.0"/>
        <n v="460.01"/>
        <n v="426.04"/>
        <n v="352.5"/>
        <n v="340.13"/>
        <n v="223.59"/>
        <n v="224.74"/>
        <n v="299.05"/>
        <n v="796.39"/>
        <n v="748.23"/>
        <n v="731.05"/>
        <n v="349.77"/>
        <n v="310.12"/>
        <n v="589.27"/>
        <n v="200.23"/>
        <n v="321.18"/>
        <n v="305.39"/>
        <n v="390.11"/>
        <n v="780.01"/>
        <n v="685.01"/>
        <n v="451.04"/>
        <n v="297.27"/>
        <n v="715.0"/>
        <n v="720.02"/>
        <n v="370.01"/>
        <n v="43.24"/>
        <n v="974.25"/>
        <n v="385.45"/>
        <n v="234.31"/>
        <n v="280.67"/>
        <n v="278.27"/>
        <n v="665.69"/>
        <n v="820.96"/>
        <n v="304.34"/>
        <n v="780.11"/>
        <n v="630.05"/>
        <n v="631.22"/>
        <n v="900.89"/>
        <n v="299.99"/>
        <n v="325.1"/>
        <n v="385.31"/>
        <n v="295.02"/>
        <n v="336.59"/>
        <n v="830.02"/>
        <n v="490.07"/>
        <n v="356.03"/>
        <n v="800.29"/>
        <n v="270.13"/>
        <n v="430.0"/>
        <n v="545.09"/>
        <n v="95.0"/>
        <n v="144.17"/>
        <n v="600.01"/>
        <n v="416.49"/>
        <n v="75.21"/>
        <n v="260.35"/>
        <n v="587.22"/>
        <n v="252.02"/>
        <n v="725.01"/>
        <n v="335.16"/>
        <n v="495.12"/>
        <n v="200.05"/>
        <n v="236.36"/>
        <n v="468.08"/>
        <n v="250.22"/>
        <n v="462.01"/>
        <n v="252.4"/>
        <n v="539.18"/>
        <n v="300.37"/>
        <n v="620.01"/>
        <n v="226.65"/>
        <n v="275.02"/>
        <n v="624.1"/>
        <n v="427.11"/>
        <n v="385.08"/>
        <n v="297.26"/>
        <n v="290.78"/>
        <n v="409.03"/>
        <n v="620.0"/>
        <n v="407.0"/>
        <n v="300.0"/>
        <n v="570.2"/>
        <n v="448.3"/>
        <n v="123.04"/>
        <n v="517.05"/>
        <n v="471.02"/>
        <n v="219.66"/>
        <n v="460.0"/>
        <n v="200.04"/>
        <n v="422.01"/>
        <n v="378.98"/>
        <n v="242.06"/>
        <n v="444.06"/>
        <n v="405.04"/>
        <n v="234.14"/>
        <n v="315.51"/>
        <n v="650.07"/>
        <n v="412.9"/>
        <n v="226.07"/>
        <n v="373.41"/>
        <n v="355.04"/>
        <n v="325.01"/>
        <n v="366.86"/>
        <n v="353.24"/>
        <n v="240.0"/>
        <n v="128.01"/>
        <n v="92.0"/>
        <n v="440.04"/>
        <n v="345.01"/>
        <n v="206.53"/>
        <n v="372.0"/>
        <n v="225.0"/>
        <n v="284.24"/>
        <n v="92.76"/>
        <n v="277.0"/>
        <n v="211.28"/>
        <n v="294.25"/>
        <n v="222.63"/>
        <n v="512.82"/>
        <n v="246.0"/>
        <n v="450.0"/>
        <n v="425.07"/>
        <n v="291.21"/>
        <n v="219.43"/>
        <n v="235.6"/>
        <n v="261.35"/>
        <n v="203.78"/>
        <n v="321.9"/>
        <n v="253.0"/>
        <n v="237.0"/>
        <n v="210.0"/>
        <n v="209.0"/>
        <n v="269.0"/>
        <n v="351.0"/>
        <n v="330.0"/>
        <n v="282.0"/>
        <n v="245.0"/>
        <n v="316.82"/>
        <n v="745.45"/>
        <n v="670.02"/>
        <n v="16.08"/>
        <n v="233.55"/>
        <n v="183.71"/>
        <n v="340.01"/>
        <n v="804.69"/>
        <n v="477.32"/>
        <n v="257.05"/>
        <n v="712.18"/>
        <n v="48.64"/>
        <n v="650.23"/>
        <n v="88.83"/>
        <n v="230.95"/>
        <n v="455.41"/>
        <n v="47.92"/>
        <n v="152.36"/>
        <n v="266.07"/>
        <n v="345.8"/>
        <n v="325.02"/>
        <n v="110.38"/>
        <n v="278.01"/>
        <n v="547.02"/>
        <n v="198.5"/>
        <n v="282.57"/>
        <n v="84.04"/>
        <n v="544.62"/>
        <n v="440.43"/>
        <n v="658.94"/>
        <n v="656.85"/>
        <n v="553.57"/>
        <n v="107.02"/>
        <n v="760.01"/>
        <n v="508.7"/>
        <n v="528.15"/>
        <n v="352.69"/>
        <n v="588.17"/>
        <n v="313.5"/>
        <n v="27.31"/>
        <n v="340.73"/>
        <n v="405.6"/>
        <n v="801.98"/>
        <n v="815.12"/>
        <n v="395.24"/>
        <n v="522.72"/>
        <n v="35.35"/>
        <n v="686.67"/>
        <n v="441.32"/>
        <n v="746.01"/>
        <n v="480.92"/>
        <n v="521.6"/>
        <n v="167.35"/>
        <n v="553.01"/>
        <n v="341.7"/>
        <n v="176.26"/>
        <n v="50.0"/>
        <n v="230.0"/>
        <n v="965.92"/>
        <n v="232.0"/>
        <n v="775.56"/>
        <n v="674.11"/>
        <n v="267.02"/>
        <n v="386.02"/>
        <n v="779.01"/>
        <n v="470.95"/>
        <n v="748.07"/>
        <n v="720.05"/>
        <n v="348.01"/>
        <n v="240.04"/>
        <n v="131.06"/>
        <n v="300.04"/>
        <n v="792.53"/>
        <n v="280.65"/>
        <n v="358.08"/>
        <n v="243.31"/>
        <n v="435.02"/>
        <n v="380.01"/>
        <n v="280.01"/>
        <n v="251.33"/>
        <n v="357.75"/>
        <n v="295.07"/>
        <n v="260.41"/>
        <n v="378.74"/>
        <n v="240.01"/>
        <n v="80.03"/>
        <n v="400.0"/>
        <n v="280.0"/>
        <n v="200.02"/>
        <n v="350.02"/>
        <n v="435.37"/>
        <n v="350.03"/>
        <n v="347.16"/>
        <n v="730.02"/>
        <n v="364.12"/>
        <n v="397.9"/>
        <n v="443.0"/>
        <n v="256.85"/>
        <n v="240.28"/>
        <n v="342.99"/>
        <n v="193.62"/>
        <n v="294.47"/>
        <n v="73.85"/>
        <n v="585.0"/>
        <n v="252.93"/>
        <n v="273.76"/>
        <n v="320.96"/>
        <n v="233.0"/>
        <n v="231.0"/>
        <n v="406.0"/>
        <n v="275.0"/>
        <n v="301.0"/>
        <n v="197.0"/>
        <n v="287.0"/>
        <n v="233.45"/>
        <n v="293.47"/>
        <n v="201.34"/>
        <n v="385.0"/>
        <n v="21.0"/>
        <n v="340.0"/>
        <n v="312.0"/>
        <n v="310.0"/>
        <n v="504.0"/>
        <n v="352.0"/>
        <n v="228.0"/>
        <n v="465.0"/>
        <n v="536.0"/>
        <n v="473.0"/>
        <n v="818.0"/>
        <n v="494.0"/>
        <n v="198.0"/>
        <n v="20.0"/>
        <n v="220.0"/>
        <n v="678.0"/>
        <n v="121.0"/>
        <n v="153.0"/>
        <n v="313.0"/>
        <n v="264.0"/>
        <n v="14.0"/>
        <n v="224.0"/>
        <n v="900.0"/>
        <n v="2.0"/>
        <n v="775.0"/>
        <n v="423.0"/>
        <n v="617.0"/>
        <n v="467.0"/>
        <n v="560.0"/>
        <n v="983.0"/>
        <n v="580.0"/>
        <n v="790.0"/>
        <n v="307.0"/>
        <n v="308.0"/>
        <n v="339.0"/>
        <n v="51.0"/>
        <n v="570.0"/>
        <n v="505.0"/>
        <n v="285.0"/>
        <n v="303.0"/>
        <n v="493.0"/>
        <n v="305.0"/>
        <n v="410.0"/>
        <n v="346.0"/>
        <n v="88.0"/>
        <n v="357.0"/>
        <n v="397.0"/>
        <n v="923.0"/>
        <n v="696.0"/>
        <n v="730.0"/>
        <n v="691.0"/>
        <n v="260.0"/>
        <n v="533.0"/>
        <n v="984.0"/>
        <n v="622.0"/>
        <n v="675.0"/>
        <n v="515.0"/>
        <n v="520.0"/>
        <n v="420.0"/>
        <n v="600.0"/>
        <n v="755.0"/>
        <n v="387.0"/>
        <n v="332.0"/>
        <n v="630.0"/>
        <n v="801.0"/>
        <n v="272.0"/>
        <n v="266.0"/>
        <n v="760.0"/>
        <n v="665.0"/>
        <n v="361.0"/>
        <n v="319.0"/>
        <n v="388.0"/>
        <n v="395.0"/>
        <n v="377.0"/>
        <n v="130.0"/>
        <n v="601.0"/>
        <n v="66.0"/>
        <n v="451.0"/>
        <n v="471.0"/>
        <n v="431.0"/>
        <n v="355.0"/>
        <n v="369.0"/>
        <n v="267.16"/>
        <n v="195.0"/>
        <n v="100.0"/>
        <n v="139.0"/>
        <n v="391.0"/>
        <n v="480.0"/>
        <n v="180.0"/>
        <n v="202.44"/>
        <n v="195.84"/>
        <n v="188.11"/>
        <n v="834.0"/>
        <n v="743.0"/>
        <n v="745.0"/>
        <n v="693.0"/>
        <n v="561.0"/>
        <n v="367.0"/>
        <n v="94.0"/>
        <n v="860.0"/>
        <n v="734.0"/>
        <n v="590.0"/>
        <n v="540.0"/>
        <n v="518.0"/>
        <n v="440.0"/>
        <n v="861.0"/>
        <n v="211.0"/>
        <n v="576.0"/>
        <n v="575.0"/>
        <n v="270.0"/>
        <n v="680.0"/>
        <n v="498.0"/>
        <n v="549.0"/>
        <n v="150.0"/>
        <n v="731.0"/>
        <n v="500.0"/>
        <n v="762.0"/>
        <n v="725.0"/>
        <n v="354.0"/>
        <n v="788.0"/>
        <n v="169.0"/>
        <n v="236.0"/>
        <n v="455.0"/>
        <n v="413.0"/>
        <n v="870.0"/>
        <n v="653.0"/>
        <n v="415.0"/>
        <n v="998.0"/>
        <n v="508.0"/>
        <n v="350.0"/>
        <n v="521.0"/>
        <n v="411.0"/>
        <n v="405.0"/>
        <n v="244.0"/>
        <n v="701.0"/>
        <n v="646.0"/>
        <n v="750.0"/>
        <n v="380.0"/>
        <n v="331.0"/>
        <n v="491.0"/>
        <n v="457.0"/>
        <n v="422.0"/>
        <n v="435.0"/>
        <n v="142.0"/>
        <n v="267.0"/>
        <n v="200.77"/>
        <n v="261.0"/>
        <n v="212.78"/>
        <n v="329.0"/>
        <n v="850.0"/>
        <n v="281.0"/>
        <n v="325.0"/>
        <n v="650.0"/>
        <n v="679.0"/>
        <n v="569.0"/>
        <n v="655.0"/>
        <n v="341.0"/>
        <n v="349.0"/>
        <n v="10.0"/>
        <n v="238.0"/>
        <n v="112.0"/>
        <n v="160.0"/>
        <n v="234.0"/>
        <n v="170.0"/>
        <n v="155.0"/>
        <n v="291.0"/>
        <n v="343.0"/>
        <n v="806.0"/>
        <n v="218.0"/>
        <n v="4.0"/>
        <n v="255.0"/>
        <n v="748.0"/>
        <n v="547.0"/>
        <n v="740.0"/>
        <n v="373.0"/>
        <n v="829.0"/>
        <n v="365.0"/>
        <n v="510.0"/>
        <n v="499.0"/>
        <n v="513.0"/>
        <n v="539.0"/>
        <n v="684.0"/>
        <n v="635.0"/>
        <n v="566.0"/>
        <n v="545.0"/>
        <n v="705.0"/>
        <n v="710.0"/>
        <n v="358.0"/>
        <n v="335.0"/>
        <n v="579.0"/>
        <n v="360.0"/>
        <n v="401.0"/>
        <n v="201.0"/>
        <n v="327.0"/>
        <n v="456.0"/>
        <n v="258.0"/>
        <n v="800.0"/>
        <n v="99.0"/>
        <n v="194.0"/>
        <n v="241.0"/>
        <n v="207.0"/>
        <n v="550.0"/>
        <n v="31.0"/>
        <n v="27.0"/>
        <n v="104.0"/>
        <n v="46.0"/>
        <n v="830.0"/>
        <n v="648.0"/>
        <n v="363.0"/>
        <n v="328.0"/>
        <n v="17.0"/>
        <n v="140.0"/>
        <n v="161.0"/>
        <n v="483.0"/>
        <n v="615.0"/>
        <n v="117.0"/>
        <n v="744.0"/>
        <n v="314.0"/>
        <n v="321.0"/>
        <n v="59.0"/>
        <n v="347.0"/>
        <n v="694.0"/>
        <n v="82.0"/>
        <n v="144.0"/>
        <n v="542.0"/>
        <n v="284.0"/>
        <n v="333.0"/>
        <n v="564.0"/>
        <n v="283.0"/>
        <n v="634.0"/>
        <n v="673.0"/>
        <n v="334.0"/>
        <n v="398.0"/>
        <n v="565.0"/>
        <n v="458.0"/>
        <n v="421.0"/>
        <n v="26.0"/>
        <n v="151.0"/>
        <n v="159.0"/>
        <n v="179.0"/>
        <n v="353.0"/>
        <n v="168.0"/>
        <n v="441.0"/>
        <n v="538.0"/>
        <n v="295.0"/>
        <n v="124.0"/>
        <n v="712.0"/>
        <n v="446.0"/>
        <n v="217.0"/>
        <n v="381.0"/>
        <n v="250.0"/>
        <n v="432.0"/>
        <n v="279.0"/>
        <n v="445.0"/>
        <n v="211.61"/>
        <n v="508.09"/>
        <n v="249.09"/>
        <n v="374.7"/>
        <n v="389.08"/>
        <n v="275.22"/>
        <n v="281.35"/>
        <n v="295.42"/>
        <n v="190.0"/>
        <n v="205.0"/>
        <n v="293.0"/>
        <n v="256.0"/>
        <n v="325.93"/>
        <n v="293.44"/>
        <n v="268.2"/>
        <n v="290.0"/>
        <n v="214.0"/>
        <n v="249.0"/>
        <n v="222.0"/>
        <n v="348.0"/>
        <n v="273.0"/>
        <n v="298.0"/>
        <n v="276.0"/>
        <n v="244.17"/>
        <n v="370.26"/>
        <n v="489.63"/>
        <n v="221.98"/>
        <n v="111.74"/>
        <n v="230.52"/>
        <n v="325.61"/>
        <n v="645.96"/>
        <n v="195.16"/>
        <n v="485.27"/>
        <n v="300.09"/>
        <n v="188.66"/>
        <n v="161.9"/>
        <n v="554.27"/>
        <n v="27.01"/>
        <n v="289.51"/>
        <n v="277.78"/>
        <n v="285.5"/>
        <n v="114.11"/>
        <n v="70.62"/>
        <n v="31.17"/>
        <n v="336.72"/>
        <n v="850.19"/>
        <n v="58.96"/>
        <n v="591.49"/>
        <n v="928.13"/>
        <n v="70.02"/>
        <n v="310.24"/>
        <n v="650.32"/>
        <n v="855.53"/>
        <n v="701.99"/>
        <n v="609.02"/>
        <n v="638.4"/>
        <n v="418.05"/>
        <n v="322.17"/>
        <n v="722.26"/>
        <n v="465.01"/>
        <n v="266.62"/>
        <n v="720.27"/>
        <n v="591.27"/>
        <n v="274.11"/>
        <n v="224.23"/>
        <n v="465.35"/>
        <n v="690.0"/>
        <n v="511.24"/>
        <n v="356.27"/>
        <n v="370.0"/>
        <n v="750.16"/>
        <n v="660.01"/>
        <n v="519.39"/>
        <n v="640.02"/>
        <n v="605.1"/>
        <n v="345.09"/>
        <n v="425.01"/>
        <n v="425.04"/>
        <n v="475.04"/>
        <n v="558.11"/>
        <n v="286.55"/>
        <n v="594.12"/>
        <n v="43.39"/>
        <n v="314.24"/>
        <n v="663.75"/>
        <n v="150.01"/>
        <n v="775.9"/>
        <n v="61.36"/>
        <n v="589.73"/>
        <n v="184.07"/>
        <n v="266.03"/>
        <n v="285.64"/>
        <n v="290.07"/>
        <n v="277.06"/>
        <n v="510.28"/>
        <n v="350.3"/>
        <n v="112.52"/>
        <n v="20.24"/>
        <n v="150.02"/>
        <n v="173.13"/>
        <n v="315.46"/>
        <n v="400.04"/>
        <n v="460.78"/>
        <n v="810.07"/>
        <n v="336.86"/>
        <n v="201.02"/>
        <n v="232.19"/>
        <n v="573.39"/>
        <n v="479.11"/>
        <n v="455.99"/>
        <n v="270.07"/>
        <n v="400.01"/>
        <n v="437.0"/>
        <n v="380.02"/>
        <n v="377.04"/>
        <n v="425.05"/>
        <n v="223.89"/>
        <n v="247.03"/>
        <n v="203.3"/>
        <n v="267.85"/>
        <n v="277.02"/>
        <n v="198.58"/>
        <n v="285.82"/>
        <n v="271.41"/>
        <n v="517.0"/>
        <n v="200.0"/>
        <n v="536.8"/>
        <n v="380.19"/>
        <n v="551.09"/>
        <n v="764.06"/>
        <n v="394.32"/>
        <n v="249.12"/>
        <n v="205.09"/>
        <n v="351.9"/>
        <n v="294.0"/>
        <n v="519.0"/>
        <n v="106.0"/>
        <n v="379.04"/>
        <n v="501.11"/>
        <n v="363.53"/>
        <n v="337.02"/>
        <n v="385.12"/>
        <n v="670.56"/>
        <n v="186.63"/>
        <n v="610.08"/>
        <n v="116.75"/>
        <n v="494.06"/>
        <n v="240.8"/>
        <n v="255.04"/>
        <n v="460.91"/>
        <n v="308.8"/>
        <n v="162.48"/>
        <n v="177.11"/>
        <n v="292.61"/>
        <n v="108.24"/>
        <n v="315.33"/>
        <n v="59.97"/>
        <n v="491.63"/>
        <n v="535.18"/>
        <n v="97.33"/>
        <n v="327.8"/>
        <n v="14.91"/>
        <n v="833.21"/>
        <n v="61.18"/>
        <n v="316.62"/>
        <n v="325.95"/>
        <n v="45.02"/>
        <n v="830.25"/>
        <n v="601.69"/>
        <n v="520.21"/>
        <n v="764.48"/>
        <n v="852.04"/>
        <n v="712.41"/>
        <n v="154.49"/>
        <n v="740.02"/>
        <n v="432.18"/>
        <n v="660.1"/>
        <n v="301.38"/>
        <n v="129.01"/>
        <n v="345.24"/>
        <n v="32.56"/>
        <n v="754.51"/>
        <n v="201.07"/>
        <n v="619.26"/>
        <n v="447.38"/>
        <n v="497.85"/>
        <n v="391.26"/>
        <n v="282.61"/>
        <n v="372.86"/>
        <n v="273.18"/>
        <n v="637.0"/>
        <n v="875.03"/>
        <n v="91.93"/>
        <n v="455.09"/>
        <n v="313.28"/>
        <n v="660.0"/>
        <n v="640.11"/>
        <n v="899.4"/>
        <n v="475.02"/>
        <n v="310.03"/>
        <n v="483.9"/>
        <n v="333.47"/>
        <n v="415.03"/>
        <n v="413.95"/>
        <n v="423.94"/>
        <n v="11.94"/>
        <n v="97.34"/>
        <n v="390.06"/>
        <n v="425.02"/>
        <n v="272.33"/>
        <n v="347.06"/>
        <n v="58.47"/>
        <n v="225.52"/>
        <n v="612.42"/>
        <n v="595.12"/>
        <n v="347.13"/>
        <n v="461.5"/>
        <n v="265.05"/>
        <n v="352.47"/>
        <n v="275.96"/>
        <n v="400.14"/>
        <n v="389.16"/>
        <n v="370.13"/>
        <n v="474.84"/>
        <n v="288.11"/>
        <n v="282.89"/>
        <n v="266.77"/>
        <n v="243.23"/>
        <n v="654.89"/>
        <n v="117.98"/>
        <n v="659.92"/>
        <n v="469.36"/>
        <n v="384.01"/>
        <n v="437.44"/>
        <n v="257.47"/>
        <n v="214.85"/>
        <n v="323.1"/>
        <n v="213.65"/>
        <n v="412.74"/>
        <n v="398.76"/>
        <n v="319.1"/>
        <n v="553.22"/>
        <n v="189.42"/>
        <n v="413.6"/>
        <n v="331.01"/>
        <n v="161.14"/>
        <n v="527.11"/>
        <n v="505.44"/>
        <n v="139.61"/>
        <n v="64.95"/>
        <n v="132.25"/>
        <n v="8.64"/>
        <n v="293.26"/>
        <n v="167.07"/>
        <n v="565.59"/>
        <n v="137.29"/>
        <n v="223.23"/>
        <n v="94.53"/>
        <n v="580.09"/>
        <n v="42.59"/>
        <n v="697.72"/>
        <n v="643.3"/>
        <n v="127.72"/>
        <n v="55.17"/>
        <n v="818.83"/>
        <n v="330.4"/>
        <n v="327.15"/>
        <n v="372.53"/>
        <n v="571.64"/>
        <n v="567.87"/>
        <n v="19.99"/>
        <n v="72.43"/>
        <n v="85.62"/>
        <n v="527.5"/>
        <n v="692.72"/>
        <n v="10.14"/>
        <n v="632.88"/>
        <n v="740.21"/>
        <n v="152.15"/>
        <n v="524.27"/>
        <n v="464.74"/>
        <n v="690.19"/>
        <n v="170.48"/>
        <n v="289.25"/>
        <n v="520.23"/>
        <n v="785.1"/>
        <n v="763.0"/>
        <n v="234.9"/>
        <n v="552.72"/>
        <n v="60.57"/>
        <n v="447.16"/>
        <n v="245.91"/>
        <n v="453.86"/>
        <n v="519.07"/>
        <n v="580.01"/>
        <n v="176.47"/>
        <n v="790.97"/>
        <n v="695.15"/>
        <n v="715.04"/>
        <n v="910.8"/>
        <n v="300.02"/>
        <n v="490.13"/>
        <n v="433.18"/>
        <n v="415.08"/>
        <n v="100.85"/>
        <n v="387.18"/>
        <n v="322.06"/>
        <n v="387.94"/>
        <n v="360.29"/>
        <n v="155.68"/>
        <n v="181.32"/>
        <n v="73.13"/>
        <n v="421.01"/>
        <n v="110.16"/>
        <n v="274.74"/>
        <n v="320.01"/>
        <n v="440.63"/>
        <n v="389.06"/>
        <n v="232.69"/>
        <n v="445.03"/>
        <n v="320.12"/>
        <n v="363.03"/>
        <n v="429.61"/>
        <n v="562.44"/>
        <n v="400.08"/>
        <n v="434.1"/>
        <n v="305.01"/>
        <n v="217.25"/>
        <n v="380.06"/>
        <n v="440.12"/>
        <n v="286.05"/>
        <n v="293.13"/>
        <n v="144.71"/>
        <n v="332.13"/>
        <n v="90.0"/>
        <n v="275.33"/>
        <n v="130.9"/>
        <n v="172.72"/>
        <n v="139.58"/>
        <n v="184.68"/>
        <n v="289.27"/>
        <n v="178.1"/>
        <n v="232.24"/>
        <n v="329.72"/>
        <n v="192.12"/>
        <n v="274.0"/>
        <n v="206.0"/>
        <n v="263.0"/>
        <n v="985.0"/>
        <n v="371.0"/>
        <n v="320.0"/>
        <n v="286.0"/>
        <n v="461.0"/>
        <n v="102.0"/>
        <n v="70.0"/>
        <n v="700.0"/>
        <n v="215.0"/>
        <n v="193.0"/>
        <n v="317.0"/>
        <n v="604.0"/>
        <n v="626.0"/>
        <n v="759.0"/>
        <n v="40.0"/>
        <n v="487.0"/>
        <n v="242.0"/>
        <n v="464.0"/>
        <n v="434.0"/>
        <n v="676.0"/>
        <n v="815.0"/>
        <n v="757.0"/>
        <n v="382.0"/>
        <n v="6.0"/>
        <n v="318.0"/>
        <n v="956.0"/>
        <n v="109.0"/>
        <n v="141.0"/>
        <n v="572.0"/>
        <n v="475.0"/>
        <n v="506.0"/>
        <n v="165.0"/>
        <n v="479.0"/>
        <n v="466.0"/>
        <n v="235.0"/>
        <n v="838.0"/>
        <n v="595.0"/>
        <n v="751.0"/>
        <n v="306.0"/>
        <n v="262.0"/>
        <n v="409.0"/>
        <n v="609.0"/>
        <n v="714.0"/>
        <n v="485.0"/>
        <n v="376.0"/>
        <n v="526.0"/>
        <n v="835.0"/>
        <n v="185.0"/>
        <n v="383.0"/>
        <n v="110.0"/>
        <n v="205.72"/>
        <n v="286.4"/>
        <n v="126.0"/>
        <n v="248.0"/>
        <n v="689.0"/>
        <n v="926.0"/>
        <n v="954.0"/>
        <n v="666.0"/>
        <n v="495.0"/>
        <n v="453.0"/>
        <n v="212.0"/>
        <n v="591.0"/>
        <n v="586.0"/>
        <n v="146.0"/>
        <n v="652.0"/>
        <n v="25.0"/>
        <n v="484.0"/>
        <n v="22.0"/>
        <n v="133.0"/>
        <n v="887.0"/>
        <n v="302.0"/>
        <n v="587.0"/>
        <n v="692.0"/>
        <n v="735.0"/>
        <n v="254.0"/>
        <n v="481.0"/>
        <n v="137.0"/>
        <n v="268.0"/>
        <n v="98.0"/>
        <n v="316.0"/>
        <n v="259.0"/>
        <n v="723.0"/>
        <n v="704.0"/>
        <n v="780.0"/>
        <n v="271.0"/>
        <n v="15.0"/>
        <n v="183.0"/>
        <n v="492.0"/>
        <n v="103.0"/>
        <n v="127.0"/>
        <n v="315.0"/>
        <n v="501.0"/>
        <n v="356.0"/>
        <n v="639.0"/>
        <n v="610.0"/>
        <n v="135.0"/>
        <n v="227.0"/>
        <n v="323.0"/>
        <n v="507.0"/>
        <n v="552.0"/>
        <n v="753.0"/>
        <n v="647.0"/>
        <n v="53.0"/>
        <n v="442.0"/>
        <n v="85.0"/>
        <n v="657.0"/>
        <n v="640.0"/>
        <n v="584.0"/>
        <n v="733.0"/>
        <n v="175.0"/>
        <n v="670.0"/>
        <n v="895.0"/>
        <n v="403.0"/>
        <n v="530.0"/>
        <n v="616.0"/>
        <n v="462.0"/>
        <n v="359.0"/>
        <n v="476.0"/>
        <n v="785.0"/>
        <n v="516.0"/>
        <n v="297.0"/>
        <n v="562.0"/>
        <n v="247.0"/>
        <n v="394.0"/>
        <n v="375.0"/>
        <n v="384.0"/>
        <n v="315.5"/>
        <n v="242.34"/>
        <n v="213.0"/>
        <n v="97.0"/>
        <n v="252.0"/>
        <n v="656.0"/>
        <n v="229.0"/>
        <n v="73.0"/>
        <n v="557.0"/>
        <n v="768.0"/>
        <n v="5.0"/>
        <n v="23.0"/>
        <n v="727.0"/>
        <n v="568.0"/>
        <n v="304.0"/>
        <n v="497.0"/>
        <n v="37.0"/>
        <n v="32.0"/>
        <n v="128.0"/>
        <n v="45.0"/>
        <n v="669.0"/>
        <n v="56.0"/>
        <n v="344.0"/>
        <n v="718.0"/>
        <n v="778.0"/>
        <n v="563.0"/>
        <n v="30.0"/>
        <n v="336.0"/>
        <n v="379.0"/>
        <n v="820.0"/>
        <n v="162.0"/>
        <n v="631.0"/>
        <n v="69.0"/>
        <n v="143.0"/>
        <n v="858.0"/>
        <n v="720.0"/>
        <n v="741.0"/>
        <n v="711.0"/>
        <n v="309.0"/>
        <n v="433.0"/>
        <n v="651.0"/>
        <n v="412.0"/>
        <n v="418.0"/>
        <n v="145.0"/>
        <n v="541.0"/>
        <n v="278.33"/>
        <n v="209.76"/>
        <n v="559.0"/>
        <n v="75.0"/>
        <n v="408.0"/>
        <n v="187.0"/>
        <n v="218.31"/>
        <n v="163.11"/>
        <n v="177.0"/>
        <n v="555.0"/>
        <n v="758.0"/>
        <n v="876.0"/>
        <n v="186.0"/>
        <n v="296.0"/>
        <n v="107.0"/>
        <n v="105.0"/>
        <n v="326.0"/>
        <n v="514.0"/>
        <n v="782.0"/>
        <n v="345.0"/>
        <n v="625.0"/>
        <n v="0.0"/>
        <n v="426.0"/>
        <n v="390.0"/>
        <n v="663.0"/>
        <n v="537.0"/>
        <n v="687.0"/>
        <n v="873.0"/>
        <n v="490.0"/>
        <n v="685.0"/>
        <n v="721.0"/>
        <n v="243.0"/>
        <n v="596.0"/>
        <n v="677.0"/>
        <n v="414.0"/>
        <n v="478.0"/>
        <n v="554.0"/>
        <n v="212.24"/>
        <n v="279.31"/>
        <n v="204.0"/>
        <n v="192.0"/>
        <n v="374.57"/>
        <n v="79.49"/>
        <n v="205.48"/>
        <n v="792.07"/>
        <n v="230.4"/>
        <n v="341.49"/>
        <n v="603.33"/>
        <n v="574.31"/>
        <n v="105.07"/>
        <n v="190.05"/>
        <n v="235.08"/>
        <n v="281.12"/>
        <n v="203.06"/>
        <n v="222.56"/>
        <n v="182.82"/>
        <n v="550.22"/>
        <n v="836.28"/>
        <n v="337.68"/>
        <n v="578.66"/>
        <n v="7.48"/>
        <n v="3.62"/>
        <n v="804.1"/>
        <n v="513.35"/>
        <n v="497.14"/>
        <n v="278.57"/>
        <n v="410.99"/>
        <n v="554.74"/>
        <n v="40.63"/>
        <n v="377.02"/>
        <n v="948.1"/>
        <n v="335.61"/>
        <n v="320.6"/>
        <n v="690.98"/>
        <n v="262.59"/>
        <n v="760.52"/>
        <n v="644.14"/>
        <n v="270.69"/>
        <n v="387.5"/>
        <n v="652.01"/>
        <n v="842.63"/>
        <n v="290.03"/>
        <n v="186.67"/>
        <n v="285.08"/>
        <n v="342.2"/>
        <n v="308.86"/>
        <n v="115.0"/>
        <n v="575.26"/>
        <n v="811.08"/>
        <n v="656.47"/>
        <n v="319.01"/>
        <n v="878.67"/>
        <n v="480.68"/>
        <n v="752.07"/>
        <n v="520.07"/>
        <n v="476.16"/>
        <n v="270.1"/>
        <n v="176.19"/>
        <n v="440.45"/>
        <n v="223.84"/>
        <n v="770.03"/>
        <n v="405.08"/>
        <n v="380.08"/>
        <n v="260.25"/>
        <n v="683.01"/>
        <n v="655.12"/>
        <n v="400.03"/>
        <n v="542.13"/>
        <n v="248.8"/>
        <n v="400.11"/>
        <n v="354.39"/>
        <n v="703.76"/>
        <n v="402.06"/>
        <n v="391.92"/>
        <n v="270.77"/>
        <n v="384.76"/>
        <n v="261.51"/>
        <n v="249.06"/>
        <n v="476.56"/>
        <n v="260.2"/>
        <n v="291.61"/>
        <n v="534.75"/>
        <n v="606.76"/>
        <n v="600.07"/>
        <n v="511.1"/>
        <n v="186.48"/>
        <n v="210.66"/>
        <n v="228.44"/>
        <n v="233.71"/>
        <n v="252.9"/>
        <n v="947.69"/>
        <n v="589.92"/>
        <n v="26.63"/>
        <n v="184.67"/>
        <n v="91.12"/>
        <n v="310.35"/>
        <n v="234.25"/>
        <n v="658.97"/>
        <n v="207.34"/>
        <n v="680.06"/>
        <n v="502.32"/>
        <n v="630.04"/>
        <n v="409.04"/>
        <n v="217.11"/>
        <n v="339.01"/>
        <n v="201.15"/>
        <n v="77.95"/>
        <n v="308.63"/>
        <n v="248.11"/>
        <n v="247.17"/>
        <n v="681.58"/>
        <n v="152.54"/>
        <n v="712.06"/>
        <n v="720.18"/>
        <n v="279.93"/>
        <n v="519.09"/>
        <n v="401.67"/>
        <n v="506.38"/>
        <n v="615.25"/>
        <n v="605.87"/>
        <n v="233.72"/>
        <n v="738.15"/>
        <n v="660.54"/>
        <n v="827.53"/>
        <n v="373.9"/>
        <n v="186.41"/>
        <n v="0.01"/>
        <n v="349.94"/>
        <n v="609.27"/>
        <n v="683.9"/>
        <n v="398.28"/>
        <n v="793.11"/>
        <n v="616.3"/>
        <n v="289.38"/>
        <n v="700.01"/>
        <n v="219.55"/>
        <n v="279.28"/>
        <n v="699.01"/>
        <n v="564.32"/>
        <n v="740.42"/>
        <n v="358.61"/>
        <n v="550.97"/>
        <n v="790.09"/>
        <n v="361.03"/>
        <n v="379.95"/>
        <n v="289.37"/>
        <n v="991.05"/>
        <n v="802.01"/>
        <n v="628.01"/>
        <n v="445.06"/>
        <n v="430.01"/>
        <n v="21.68"/>
        <n v="628.0"/>
        <n v="343.24"/>
        <n v="840.22"/>
        <n v="770.02"/>
        <n v="472.0"/>
        <n v="770.01"/>
        <n v="450.07"/>
        <n v="289.96"/>
        <n v="673.05"/>
        <n v="510.03"/>
        <n v="635.47"/>
        <n v="465.06"/>
        <n v="347.79"/>
        <n v="337.86"/>
        <n v="233.96"/>
        <n v="679.04"/>
        <n v="441.66"/>
        <n v="393.66"/>
        <n v="379.46"/>
        <n v="470.0"/>
        <n v="357.57"/>
        <n v="251.98"/>
        <n v="385.01"/>
        <n v="388.15"/>
        <n v="645.23"/>
        <n v="288.36"/>
        <n v="750.05"/>
        <n v="400.2"/>
        <n v="442.91"/>
        <n v="361.43"/>
        <n v="425.29"/>
        <n v="351.14"/>
        <n v="680.01"/>
        <n v="400.02"/>
        <n v="281.7"/>
        <n v="286.85"/>
        <n v="142.46"/>
        <n v="323.82"/>
        <n v="142.48"/>
        <n v="670.54"/>
        <n v="176.56"/>
        <n v="205.13"/>
        <n v="304.14"/>
        <n v="196.0"/>
        <n v="629.0"/>
        <n v="191.0"/>
        <n v="574.0"/>
        <n v="3.0"/>
        <n v="181.0"/>
        <n v="28.0"/>
        <n v="311.0"/>
        <n v="93.0"/>
        <n v="668.0"/>
        <n v="9.0"/>
        <n v="396.0"/>
        <n v="221.0"/>
        <n v="448.0"/>
        <n v="619.0"/>
        <n v="527.0"/>
        <n v="77.0"/>
        <n v="469.0"/>
        <n v="612.0"/>
        <n v="171.0"/>
        <n v="772.0"/>
        <n v="362.0"/>
        <n v="393.0"/>
        <n v="558.0"/>
        <n v="288.0"/>
        <n v="96.0"/>
        <n v="298.87"/>
        <n v="203.4"/>
        <n v="386.0"/>
        <n v="378.0"/>
        <n v="226.0"/>
        <n v="454.0"/>
        <n v="256.27"/>
        <n v="214.94"/>
        <n v="427.0"/>
        <n v="436.0"/>
        <n v="324.0"/>
        <n v="52.0"/>
        <n v="444.0"/>
        <n v="804.0"/>
        <n v="707.0"/>
        <n v="167.0"/>
        <n v="416.0"/>
        <n v="399.0"/>
        <n v="49.0"/>
        <n v="728.0"/>
        <n v="83.0"/>
        <n v="845.0"/>
        <n v="449.0"/>
        <n v="594.0"/>
        <n v="265.0"/>
        <n v="803.0"/>
        <n v="522.0"/>
        <n v="257.0"/>
        <n v="924.0"/>
        <n v="424.0"/>
        <n v="546.0"/>
        <n v="805.0"/>
        <n v="857.0"/>
        <n v="132.0"/>
        <n v="921.0"/>
        <n v="251.0"/>
        <n v="686.0"/>
        <n v="588.0"/>
        <n v="847.0"/>
        <n v="178.0"/>
        <n v="71.0"/>
        <n v="792.0"/>
        <n v="837.0"/>
        <n v="606.0"/>
        <n v="452.0"/>
        <n v="659.0"/>
        <n v="524.0"/>
        <n v="761.0"/>
        <n v="793.0"/>
        <n v="163.0"/>
        <n v="523.0"/>
        <n v="402.0"/>
        <n v="404.0"/>
        <n v="901.0"/>
        <n v="463.0"/>
        <n v="174.74"/>
        <n v="920.0"/>
        <n v="682.0"/>
        <n v="86.0"/>
        <n v="87.0"/>
        <n v="439.0"/>
        <n v="138.0"/>
        <n v="605.0"/>
        <n v="368.0"/>
        <n v="661.0"/>
        <n v="512.0"/>
        <n v="737.0"/>
        <n v="681.0"/>
        <n v="173.0"/>
        <n v="556.0"/>
        <n v="532.0"/>
        <n v="636.0"/>
        <n v="866.0"/>
        <n v="189.0"/>
        <n v="199.0"/>
        <n v="65.0"/>
        <n v="477.0"/>
        <n v="288.82"/>
        <n v="221.85"/>
        <n v="202.0"/>
        <n v="60.0"/>
        <n v="205.19"/>
        <n v="864.54"/>
        <n v="688.0"/>
        <n v="486.0"/>
        <n v="811.0"/>
        <n v="817.0"/>
        <n v="148.0"/>
        <n v="223.0"/>
        <n v="131.0"/>
        <n v="708.0"/>
        <n v="12.0"/>
        <n v="611.0"/>
        <n v="851.0"/>
        <n v="833.0"/>
        <n v="770.0"/>
        <n v="664.0"/>
        <n v="994.0"/>
        <n v="278.0"/>
        <n v="828.0"/>
        <n v="598.0"/>
        <n v="853.0"/>
        <n v="531.0"/>
        <n v="297.9"/>
        <n v="193.23"/>
        <n v="197.17"/>
        <n v="235.89"/>
        <n v="244.06"/>
        <n v="292.0"/>
        <n v="208.0"/>
        <n v="626.18"/>
        <n v="496.0"/>
        <n v="535.0"/>
        <n v="120.0"/>
        <n v="776.0"/>
        <n v="726.0"/>
        <n v="641.0"/>
        <n v="67.0"/>
        <n v="642.0"/>
        <n v="1000.1"/>
        <n v="172.0"/>
        <n v="783.0"/>
        <n v="875.0"/>
        <n v="787.0"/>
        <n v="810.0"/>
        <n v="80.0"/>
        <n v="388.42"/>
        <n v="237.71"/>
        <n v="810.03"/>
        <n v="385.04"/>
        <n v="605.94"/>
        <n v="78.0"/>
        <n v="338.0"/>
        <n v="293.08"/>
        <n v="246.18"/>
        <n v="149.0"/>
        <n v="174.0"/>
        <n v="337.0"/>
        <n v="299.0"/>
        <n v="111.0"/>
        <n v="216.0"/>
        <n v="502.0"/>
        <n v="717.0"/>
        <n v="614.0"/>
        <n v="417.0"/>
        <n v="786.0"/>
        <n v="364.0"/>
        <n v="855.0"/>
        <n v="814.0"/>
        <n v="955.0"/>
        <n v="796.0"/>
        <n v="364.07"/>
        <n v="363.86"/>
        <n v="234.8"/>
        <n v="716.0"/>
        <n v="428.02"/>
        <n v="255.03"/>
        <n v="226.53"/>
        <n v="235.03"/>
        <n v="239.47"/>
        <n v="534.0"/>
        <n v="573.0"/>
        <n v="202.41"/>
        <n v="881.0"/>
        <n v="624.0"/>
        <n v="156.0"/>
        <n v="474.0"/>
        <n v="950.0"/>
        <n v="749.0"/>
        <n v="825.0"/>
        <n v="509.0"/>
        <n v="236.34"/>
        <n v="81.0"/>
        <n v="342.0"/>
        <n v="48.0"/>
        <n v="597.0"/>
        <n v="599.0"/>
        <n v="176.0"/>
        <n v="114.0"/>
        <n v="672.0"/>
        <n v="119.0"/>
        <n v="990.0"/>
        <n v="947.0"/>
        <n v="116.0"/>
        <n v="113.0"/>
        <n v="429.0"/>
        <n v="863.0"/>
        <n v="425.14"/>
        <n v="767.0"/>
        <n v="304.41"/>
        <n v="217.29"/>
        <n v="426.32"/>
        <n v="118.0"/>
        <n v="621.0"/>
        <n v="76.0"/>
        <n v="695.0"/>
        <n v="724.0"/>
        <n v="644.0"/>
        <n v="937.0"/>
        <n v="827.0"/>
        <n v="7.0"/>
        <n v="188.0"/>
        <n v="164.92"/>
        <n v="645.0"/>
        <n v="18.0"/>
        <n v="438.0"/>
        <n v="136.0"/>
        <n v="880.0"/>
        <n v="911.0"/>
        <n v="593.0"/>
        <n v="366.0"/>
        <n v="419.0"/>
        <n v="291.06"/>
        <n v="192.23"/>
        <n v="705.05"/>
        <n v="482.0"/>
        <n v="544.0"/>
        <n v="582.0"/>
        <n v="823.0"/>
        <n v="203.0"/>
        <n v="164.0"/>
        <n v="608.0"/>
        <n v="603.0"/>
        <n v="571.0"/>
        <n v="999.0"/>
        <n v="878.0"/>
        <n v="63.0"/>
        <n v="291.26"/>
        <n v="261.71"/>
        <n v="89.0"/>
        <n v="235.58"/>
        <n v="267.3"/>
        <n v="589.0"/>
        <n v="62.0"/>
        <n v="797.0"/>
        <n v="289.0"/>
        <n v="732.0"/>
        <n v="489.0"/>
        <n v="890.0"/>
        <n v="746.0"/>
        <n v="903.0"/>
        <n v="548.0"/>
        <n v="152.0"/>
        <n v="74.0"/>
        <n v="425.0"/>
        <n v="525.0"/>
        <n v="184.0"/>
        <n v="194.17"/>
        <n v="312.36"/>
        <n v="79.48"/>
        <n v="223.88"/>
        <n v="196.2"/>
        <n v="47.0"/>
        <n v="632.0"/>
        <n v="581.0"/>
        <n v="19.0"/>
        <n v="157.0"/>
        <n v="389.0"/>
        <n v="874.0"/>
        <n v="36.0"/>
        <n v="34.0"/>
        <n v="643.0"/>
        <n v="447.0"/>
        <n v="167.55"/>
        <n v="155.71"/>
        <n v="551.0"/>
        <n v="154.0"/>
        <n v="459.0"/>
        <n v="61.0"/>
        <n v="764.0"/>
        <n v="1010.0"/>
        <n v="980.0"/>
        <n v="777.0"/>
        <n v="1004.12"/>
        <n v="700.14"/>
        <n v="125.0"/>
        <n v="885.0"/>
        <n v="771.0"/>
        <n v="1010.06"/>
        <n v="842.0"/>
        <n v="809.0"/>
        <n v="840.0"/>
        <n v="129.0"/>
        <n v="322.0"/>
        <n v="826.0"/>
        <n v="39.0"/>
        <n v="831.0"/>
        <n v="892.0"/>
        <n v="683.0"/>
        <n v="649.0"/>
        <n v="729.0"/>
        <n v="428.0"/>
        <n v="233.87"/>
        <n v="8.0"/>
        <n v="511.0"/>
        <n v="64.0"/>
        <n v="33.0"/>
        <n v="658.0"/>
        <n v="528.0"/>
        <n v="553.0"/>
        <n v="982.0"/>
        <n v="953.0"/>
        <n v="971.0"/>
        <n v="1005.02"/>
        <n v="981.0"/>
        <n v="72.0"/>
        <n v="488.0"/>
        <n v="392.0"/>
        <n v="147.0"/>
        <n v="793.59"/>
        <n v="830.12"/>
        <n v="119.31"/>
        <n v="801.2"/>
        <n v="113.94"/>
        <n v="291.2"/>
        <n v="775.46"/>
        <n v="729.46"/>
        <n v="450.09"/>
        <n v="59.55"/>
        <n v="295.2"/>
        <n v="114.75"/>
        <n v="315.05"/>
        <n v="305.22"/>
        <n v="233.29"/>
        <n v="423.64"/>
        <n v="96.07"/>
        <n v="70.64"/>
        <n v="142.03"/>
        <n v="310.74"/>
        <n v="255.38"/>
        <n v="93.9"/>
        <n v="420.46"/>
        <n v="572.11"/>
        <n v="153.81"/>
        <n v="245.04"/>
        <n v="810.02"/>
        <n v="320.03"/>
        <n v="340.77"/>
        <n v="315.07"/>
        <n v="815.04"/>
        <n v="176.8"/>
        <n v="532.79"/>
        <n v="12.3"/>
        <n v="166.7"/>
        <n v="448.86"/>
        <n v="30.06"/>
        <n v="323.54"/>
        <n v="305.02"/>
        <n v="290.04"/>
        <n v="366.25"/>
        <n v="729.79"/>
        <n v="123.09"/>
        <n v="502.11"/>
        <n v="316.86"/>
        <n v="268.16"/>
        <n v="0.39"/>
        <n v="774.68"/>
        <n v="355.03"/>
        <n v="285.3"/>
        <n v="270.05"/>
        <n v="274.09"/>
        <n v="547.18"/>
        <n v="541.55"/>
        <n v="510.01"/>
        <n v="574.78"/>
        <n v="550.04"/>
        <n v="380.43"/>
        <n v="378.56"/>
        <n v="620.02"/>
        <n v="379.43"/>
        <n v="130.03"/>
        <n v="100.74"/>
        <n v="471.82"/>
        <n v="626.83"/>
        <n v="640.01"/>
        <n v="190.01"/>
        <n v="685.28"/>
        <n v="60.01"/>
        <n v="695.03"/>
        <n v="309.13"/>
        <n v="579.21"/>
        <n v="826.41"/>
        <n v="100.02"/>
        <n v="220.26"/>
        <n v="522.11"/>
        <n v="645.59"/>
        <n v="412.07"/>
        <n v="624.85"/>
        <n v="850.49"/>
        <n v="590.05"/>
        <n v="645.01"/>
        <n v="440.38"/>
        <n v="659.02"/>
        <n v="355.14"/>
        <n v="450.04"/>
        <n v="320.08"/>
        <n v="228.41"/>
        <n v="150.39"/>
        <n v="325.73"/>
        <n v="203.04"/>
        <n v="195.01"/>
        <n v="200.03"/>
        <n v="416.68"/>
        <n v="488.02"/>
        <n v="420.09"/>
        <n v="395.11"/>
        <n v="348.03"/>
        <n v="250.02"/>
        <n v="220.02"/>
        <n v="461.84"/>
        <n v="630.96"/>
        <n v="265.1"/>
        <n v="378.82"/>
        <n v="572.42"/>
        <n v="416.75"/>
        <n v="326.06"/>
        <n v="290.35"/>
        <n v="446.04"/>
        <n v="247.44"/>
        <n v="362.07"/>
        <n v="288.34"/>
        <n v="164.67"/>
        <n v="138.67"/>
        <n v="145.8"/>
        <n v="328.59"/>
        <n v="580.87"/>
        <n v="235.97"/>
        <n v="343.67"/>
        <n v="148.92"/>
        <n v="387.2"/>
        <n v="351.77"/>
        <n v="426.53"/>
        <n v="426.52"/>
        <n v="315.31"/>
        <n v="30.15"/>
        <n v="295.29"/>
        <n v="231.21"/>
        <n v="822.0"/>
        <n v="607.0"/>
        <n v="101.0"/>
        <n v="754.0"/>
        <n v="789.0"/>
        <n v="91.0"/>
        <n v="55.0"/>
        <n v="1.0"/>
        <n v="988.0"/>
        <n v="577.0"/>
        <n v="134.0"/>
        <n v="211.01"/>
        <n v="198.25"/>
        <n v="222.09"/>
        <n v="40.32"/>
        <n v="172.07"/>
        <n v="770.07"/>
        <n v="260.81"/>
        <n v="196.02"/>
        <n v="380.39"/>
        <n v="653.43"/>
        <n v="318.64"/>
        <n v="439.09"/>
        <n v="395.59"/>
        <n v="653.81"/>
        <n v="118.63"/>
        <n v="280.55"/>
        <n v="107.89"/>
        <n v="309.59"/>
        <n v="20.2"/>
        <n v="154.45"/>
        <n v="160.36"/>
        <n v="270.7"/>
        <n v="465.08"/>
        <n v="307.7"/>
        <n v="352.29"/>
        <n v="191.08"/>
        <n v="229.41"/>
        <n v="590.03"/>
        <n v="60.91"/>
        <n v="245.23"/>
        <n v="123.28"/>
        <n v="45.81"/>
        <n v="490.01"/>
        <n v="117.68"/>
        <n v="399.08"/>
        <n v="160.1"/>
        <n v="290.02"/>
        <n v="348.1"/>
        <n v="370.14"/>
        <n v="351.6"/>
        <n v="339.74"/>
        <n v="651.15"/>
        <n v="322.45"/>
        <n v="398.41"/>
        <n v="102.31"/>
        <n v="30.81"/>
        <n v="455.73"/>
        <n v="511.9"/>
        <n v="551.45"/>
        <n v="324.38"/>
        <n v="558.35"/>
        <n v="223.19"/>
        <n v="613.45"/>
        <n v="152.12"/>
        <n v="761.03"/>
        <n v="400.41"/>
        <n v="324.25"/>
        <n v="1001.1"/>
        <n v="150.28"/>
        <n v="235.16"/>
        <n v="320.66"/>
        <n v="312.91"/>
        <n v="139.85"/>
        <n v="308.38"/>
        <n v="422.51"/>
        <n v="401.23"/>
        <n v="551.13"/>
        <n v="730.64"/>
        <n v="635.04"/>
        <n v="555.76"/>
        <n v="900.02"/>
        <n v="95.06"/>
        <n v="833.97"/>
        <n v="370.09"/>
        <n v="753.83"/>
        <n v="360.04"/>
        <n v="635.05"/>
        <n v="500.02"/>
        <n v="758.07"/>
        <n v="752.0"/>
        <n v="200.14"/>
        <n v="224.33"/>
        <n v="735.07"/>
        <n v="440.03"/>
        <n v="280.6"/>
        <n v="273.58"/>
        <n v="295.03"/>
        <n v="280.02"/>
        <n v="879.92"/>
        <n v="260.89"/>
        <n v="420.08"/>
        <n v="357.01"/>
        <n v="410.1"/>
        <n v="410.01"/>
        <n v="425.48"/>
        <n v="330.73"/>
        <n v="338.34"/>
        <n v="428.3"/>
        <n v="328.19"/>
        <n v="430.07"/>
        <n v="364.3"/>
        <n v="365.73"/>
        <n v="137.66"/>
        <n v="378.39"/>
        <n v="177.84"/>
        <n v="300.75"/>
        <n v="148.91"/>
        <n v="282.9"/>
        <n v="369.37"/>
        <n v="229.88"/>
        <n v="135.18"/>
        <n v="503.61"/>
        <n v="240.86"/>
        <n v="200.69"/>
        <n v="654.0"/>
        <n v="1010.02"/>
        <n v="888.0"/>
        <n v="638.0"/>
        <n v="374.0"/>
        <n v="211.27"/>
        <n v="196.27"/>
        <n v="166.0"/>
        <n v="529.0"/>
        <n v="915.0"/>
        <n v="1017.32"/>
        <n v="739.0"/>
        <n v="930.0"/>
        <n v="195.36"/>
        <n v="195.51"/>
        <n v="54.0"/>
        <n v="813.0"/>
        <n v="756.0"/>
        <n v="79.0"/>
        <n v="281.1"/>
        <n v="58.0"/>
        <n v="201.63"/>
        <n v="698.0"/>
        <n v="773.0"/>
        <n v="779.0"/>
        <n v="846.0"/>
        <n v="1002.0"/>
        <n v="978.0"/>
        <n v="20.61"/>
        <n v="186.49"/>
        <n v="821.0"/>
        <n v="781.0"/>
        <n v="219.0"/>
        <n v="540.07"/>
        <n v="430.95"/>
        <n v="335.25"/>
        <n v="392.44"/>
        <n v="365.94"/>
        <n v="417.33"/>
        <n v="667.57"/>
        <n v="523.59"/>
        <n v="213.86"/>
        <n v="238.77"/>
        <n v="222.96"/>
        <n v="285.02"/>
        <n v="285.27"/>
        <n v="104.72"/>
        <n v="329.4"/>
        <n v="0.4"/>
        <n v="521.45"/>
        <n v="170.44"/>
        <n v="259.71"/>
        <n v="332.1"/>
        <n v="148.73"/>
        <n v="672.02"/>
        <n v="780.82"/>
        <n v="109.48"/>
        <n v="288.06"/>
        <n v="356.06"/>
        <n v="729.4"/>
        <n v="157.37"/>
        <n v="800.01"/>
        <n v="495.43"/>
        <n v="561.46"/>
        <n v="508.88"/>
        <n v="283.82"/>
        <n v="597.44"/>
        <n v="728.4"/>
        <n v="317.04"/>
        <n v="270.06"/>
        <n v="350.05"/>
        <n v="298.94"/>
        <n v="139.07"/>
        <n v="675.61"/>
        <n v="260.03"/>
        <n v="365.89"/>
        <n v="275.5"/>
        <n v="327.45"/>
        <n v="468.83"/>
        <n v="333.25"/>
        <n v="593.76"/>
        <n v="715.3"/>
        <n v="320.06"/>
        <n v="459.4"/>
        <n v="1022.0"/>
        <n v="500.06"/>
        <n v="323.86"/>
        <n v="172.57"/>
        <n v="338.61"/>
        <n v="340.3"/>
        <n v="403.84"/>
        <n v="708.7"/>
        <n v="308.64"/>
        <n v="560.32"/>
        <n v="550.05"/>
        <n v="300.03"/>
        <n v="800.03"/>
        <n v="219.98"/>
        <n v="150.51"/>
        <n v="827.49"/>
        <n v="572.06"/>
        <n v="350.01"/>
        <n v="233.66"/>
        <n v="350.42"/>
        <n v="317.52"/>
        <n v="595.08"/>
        <n v="210.02"/>
        <n v="241.7"/>
        <n v="335.01"/>
        <n v="330.01"/>
        <n v="469.06"/>
        <n v="418.04"/>
        <n v="490.73"/>
        <n v="411.21"/>
        <n v="250.05"/>
        <n v="425.9"/>
        <n v="314.27"/>
        <n v="380.96"/>
        <n v="280.77"/>
        <n v="234.37"/>
        <n v="420.61"/>
        <n v="262.01"/>
        <n v="494.68"/>
        <n v="438.62"/>
        <n v="443.66"/>
        <n v="518.24"/>
        <n v="577.56"/>
        <n v="230.3"/>
        <n v="376.91"/>
        <n v="350.14"/>
        <n v="154.23"/>
        <n v="178.17"/>
        <n v="470.77"/>
        <n v="310.29"/>
        <n v="519.99"/>
        <n v="186.55"/>
        <n v="462.6"/>
        <n v="453.51"/>
        <n v="373.1"/>
        <n v="108.31"/>
        <n v="225.45"/>
        <n v="227.78"/>
        <n v="222.3"/>
        <n v="503.0"/>
        <n v="864.45"/>
        <n v="550.24"/>
        <n v="374.16"/>
        <n v="517.73"/>
        <n v="317.59"/>
        <n v="445.62"/>
        <n v="279.23"/>
        <n v="651.22"/>
        <n v="207.63"/>
        <n v="758.49"/>
        <n v="193.29"/>
        <n v="163.26"/>
        <n v="545.83"/>
        <n v="0.22"/>
        <n v="643.79"/>
        <n v="33.09"/>
        <n v="242.03"/>
        <n v="747.4"/>
        <n v="275.84"/>
        <n v="347.02"/>
        <n v="372.8"/>
        <n v="771.36"/>
        <n v="311.62"/>
        <n v="322.34"/>
        <n v="672.06"/>
        <n v="482.16"/>
        <n v="507.67"/>
        <n v="696.11"/>
        <n v="166.4"/>
        <n v="298.31"/>
        <n v="795.78"/>
        <n v="543.08"/>
        <n v="624.61"/>
        <n v="467.19"/>
        <n v="325.82"/>
        <n v="460.2"/>
        <n v="175.24"/>
        <n v="525.63"/>
        <n v="370.3"/>
        <n v="627.74"/>
        <n v="92.26"/>
        <n v="442.7"/>
        <n v="281.79"/>
        <n v="797.03"/>
        <n v="660.08"/>
        <n v="370.89"/>
        <n v="602.55"/>
        <n v="935.44"/>
        <n v="869.54"/>
        <n v="543.57"/>
        <n v="560.01"/>
        <n v="534.79"/>
        <n v="344.19"/>
        <n v="304.05"/>
        <n v="748.29"/>
        <n v="783.83"/>
        <n v="607.93"/>
        <n v="704.97"/>
        <n v="500.03"/>
        <n v="450.02"/>
        <n v="540.04"/>
        <n v="290.09"/>
        <n v="129.6"/>
        <n v="525.01"/>
        <n v="58.72"/>
        <n v="0.1"/>
        <n v="597.17"/>
        <n v="145.14"/>
        <n v="508.76"/>
        <n v="570.58"/>
        <n v="835.06"/>
        <n v="367.65"/>
        <n v="567.86"/>
        <n v="415.05"/>
        <n v="458.35"/>
        <n v="389.75"/>
        <n v="378.13"/>
        <n v="851.33"/>
        <n v="395.04"/>
        <n v="206.04"/>
        <n v="372.3"/>
        <n v="413.38"/>
        <n v="377.07"/>
        <n v="494.6"/>
        <n v="424.02"/>
        <n v="366.53"/>
        <n v="384.46"/>
        <n v="192.07"/>
        <n v="506.43"/>
        <n v="311.8"/>
        <n v="139.91"/>
        <n v="278.75"/>
        <n v="404.54"/>
        <n v="343.96"/>
        <n v="184.24"/>
        <n v="208.05"/>
        <n v="24.0"/>
        <n v="864.0"/>
        <n v="41.0"/>
        <n v="108.0"/>
        <n v="265.35"/>
        <n v="234.45"/>
        <n v="176.55"/>
        <n v="578.0"/>
        <n v="674.0"/>
        <n v="961.0"/>
        <n v="736.0"/>
        <n v="765.0"/>
        <n v="662.0"/>
        <n v="16.0"/>
        <n v="618.0"/>
        <n v="44.0"/>
        <n v="198.43"/>
        <n v="602.0"/>
        <n v="543.0"/>
        <n v="965.0"/>
        <n v="882.0"/>
        <n v="592.0"/>
        <n v="510.41"/>
        <n v="234.69"/>
        <n v="960.0"/>
        <n v="802.0"/>
        <n v="884.0"/>
        <n v="667.0"/>
        <n v="132.5"/>
        <n v="368.53"/>
        <n v="122.0"/>
        <n v="206.81"/>
        <n v="612.18"/>
        <n v="352.59"/>
        <n v="270.43"/>
        <n v="80.41"/>
        <n v="237.02"/>
        <n v="676.02"/>
        <n v="538.26"/>
        <n v="217.95"/>
        <n v="192.2"/>
        <n v="192.95"/>
        <n v="418.42"/>
        <n v="785.08"/>
        <n v="289.15"/>
        <n v="581.82"/>
        <n v="81.03"/>
        <n v="686.43"/>
        <n v="584.34"/>
        <n v="440.56"/>
        <n v="389.13"/>
        <n v="325.05"/>
        <n v="803.38"/>
        <n v="373.36"/>
        <n v="516.39"/>
        <n v="398.04"/>
        <n v="655.25"/>
        <n v="607.13"/>
        <n v="569.94"/>
        <n v="621.36"/>
        <n v="803.27"/>
        <n v="817.77"/>
        <n v="258.61"/>
        <n v="297.17"/>
        <n v="622.34"/>
        <n v="563.49"/>
        <n v="469.03"/>
        <n v="673.78"/>
        <n v="295.06"/>
        <n v="673.18"/>
        <n v="365.01"/>
        <n v="388.59"/>
        <n v="523.56"/>
        <n v="740.01"/>
        <n v="482.79"/>
        <n v="410.92"/>
        <n v="335.77"/>
        <n v="352.11"/>
        <n v="360.1"/>
        <n v="530.05"/>
        <n v="489.35"/>
        <n v="554.24"/>
        <n v="220.85"/>
        <n v="484.56"/>
        <n v="404.41"/>
        <n v="357.44"/>
        <n v="978.09"/>
        <n v="473.78"/>
        <n v="490.14"/>
        <n v="750.2"/>
        <n v="515.07"/>
        <n v="310.19"/>
        <n v="316.5"/>
        <n v="490.05"/>
        <n v="560.02"/>
        <n v="520.05"/>
        <n v="442.88"/>
        <n v="631.16"/>
        <n v="312.39"/>
        <n v="368.05"/>
        <n v="238.03"/>
        <n v="604.44"/>
        <n v="210.04"/>
        <n v="368.44"/>
        <n v="434.02"/>
        <n v="246.21"/>
        <n v="770.04"/>
        <n v="435.76"/>
        <n v="283.67"/>
        <n v="229.42"/>
        <n v="280.05"/>
        <n v="448.26"/>
        <n v="434.75"/>
        <n v="375.05"/>
        <n v="429.01"/>
        <n v="368.07"/>
        <n v="396.06"/>
        <n v="426.01"/>
        <n v="411.04"/>
        <n v="349.09"/>
        <n v="479.08"/>
        <n v="243.25"/>
        <n v="103.7"/>
        <n v="415.54"/>
        <n v="151.43"/>
        <n v="274.2"/>
        <n v="115.94"/>
        <n v="393.37"/>
        <n v="399.77"/>
        <n v="80.04"/>
        <n v="306.9"/>
        <n v="293.87"/>
        <n v="296.63"/>
        <n v="373.16"/>
        <n v="196.07"/>
        <n v="457.82"/>
        <n v="188.6"/>
        <n v="537.23"/>
        <n v="187.57"/>
        <n v="327.35"/>
        <n v="156.66"/>
        <n v="389.35"/>
        <n v="381.57"/>
        <n v="243.41"/>
        <n v="807.08"/>
        <n v="732.01"/>
        <n v="255.64"/>
        <n v="133.3"/>
        <n v="353.28"/>
        <n v="675.12"/>
        <n v="451.75"/>
        <n v="220.84"/>
        <n v="181.84"/>
        <n v="351.08"/>
        <n v="187.16"/>
        <n v="473.79"/>
        <n v="537.32"/>
        <n v="400.21"/>
        <n v="889.59"/>
        <n v="292.06"/>
        <n v="321.48"/>
        <n v="122.66"/>
        <n v="207.81"/>
        <n v="352.31"/>
        <n v="232.51"/>
        <n v="101.34"/>
        <n v="4.65"/>
        <n v="220.65"/>
        <n v="9.19"/>
        <n v="364.04"/>
        <n v="217.36"/>
        <n v="707.16"/>
        <n v="601.47"/>
        <n v="42.63"/>
        <n v="480.13"/>
        <n v="330.02"/>
        <n v="857.01"/>
        <n v="515.46"/>
        <n v="525.93"/>
        <n v="325.31"/>
        <n v="402.23"/>
        <n v="560.03"/>
        <n v="318.96"/>
        <n v="434.57"/>
        <n v="47.18"/>
        <n v="302.72"/>
        <n v="424.65"/>
        <n v="536.26"/>
        <n v="352.01"/>
        <n v="833.33"/>
        <n v="0.51"/>
        <n v="457.01"/>
        <n v="260.44"/>
        <n v="481.07"/>
        <n v="694.68"/>
        <n v="34.21"/>
        <n v="345.04"/>
        <n v="872.0"/>
        <n v="590.02"/>
        <n v="200.06"/>
        <n v="100.8"/>
        <n v="571.31"/>
        <n v="51.23"/>
        <n v="50.53"/>
        <n v="836.83"/>
        <n v="278.35"/>
        <n v="700.16"/>
        <n v="781.13"/>
        <n v="618.31"/>
        <n v="620.89"/>
        <n v="68.61"/>
        <n v="559.9"/>
        <n v="523.7"/>
        <n v="259.01"/>
        <n v="390.09"/>
        <n v="807.88"/>
        <n v="480.07"/>
        <n v="702.92"/>
        <n v="306.86"/>
        <n v="497.81"/>
        <n v="844.11"/>
        <n v="437.73"/>
        <n v="420.05"/>
        <n v="421.61"/>
        <n v="680.08"/>
        <n v="621.4"/>
        <n v="240.43"/>
        <n v="280.32"/>
        <n v="468.05"/>
        <n v="397.46"/>
        <n v="255.02"/>
        <n v="240.02"/>
        <n v="259.74"/>
        <n v="351.58"/>
        <n v="626.75"/>
        <n v="243.8"/>
        <n v="442.87"/>
        <n v="318.3"/>
        <n v="104.55"/>
        <n v="353.36"/>
        <n v="392.45"/>
        <n v="299.06"/>
        <n v="205.6"/>
        <n v="179.43"/>
        <n v="194.41"/>
        <n v="317.46"/>
        <n v="418.21"/>
        <n v="86.95"/>
        <n v="72.99"/>
        <n v="252.09"/>
        <n v="471.14"/>
        <n v="277.56"/>
        <n v="374.26"/>
        <n v="407.31"/>
        <n v="222.36"/>
        <n v="583.0"/>
        <n v="848.0"/>
        <n v="43.0"/>
        <n v="908.0"/>
        <n v="927.0"/>
        <n v="879.0"/>
        <n v="128.68"/>
        <n v="330.56"/>
        <n v="945.0"/>
        <n v="865.0"/>
        <n v="742.0"/>
        <n v="747.0"/>
        <n v="11.0"/>
        <n v="854.0"/>
        <n v="410.95"/>
        <n v="91.32"/>
        <n v="194.64"/>
        <n v="886.0"/>
        <n v="623.0"/>
        <n v="164.06"/>
        <n v="336.13"/>
        <n v="243.01"/>
        <n v="243.5"/>
        <n v="365.02"/>
        <n v="318.36"/>
        <n v="315.93"/>
        <n v="410.04"/>
        <n v="172.03"/>
        <n v="238.71"/>
        <n v="256.84"/>
        <n v="249.42"/>
        <n v="170.14"/>
        <n v="549.23"/>
        <n v="682.04"/>
        <n v="461.47"/>
        <n v="553.81"/>
        <n v="356.62"/>
        <n v="195.23"/>
        <n v="167.95"/>
        <n v="357.32"/>
        <n v="271.67"/>
        <n v="355.39"/>
        <n v="520.16"/>
        <n v="256.32"/>
        <n v="280.52"/>
        <n v="323.49"/>
        <n v="327.76"/>
        <n v="651.85"/>
        <n v="309.19"/>
        <n v="760.41"/>
        <n v="459.41"/>
        <n v="452.74"/>
        <n v="537.58"/>
        <n v="855.6"/>
        <n v="610.55"/>
        <n v="535.08"/>
        <n v="354.02"/>
        <n v="749.92"/>
        <n v="312.84"/>
        <n v="537.89"/>
        <n v="454.11"/>
        <n v="426.68"/>
        <n v="755.01"/>
        <n v="218.02"/>
        <n v="315.01"/>
        <n v="62.16"/>
        <n v="2.55"/>
        <n v="19.98"/>
        <n v="19.9"/>
        <n v="21.13"/>
        <n v="0.52"/>
        <n v="3.32"/>
        <n v="5.04"/>
        <n v="0.64"/>
        <n v="36.06"/>
        <n v="0.08"/>
        <n v="815.03"/>
        <n v="611.21"/>
        <n v="464.09"/>
        <n v="517.79"/>
        <n v="830.05"/>
        <n v="601.32"/>
        <n v="87.04"/>
        <n v="122.16"/>
        <n v="522.44"/>
        <n v="466.22"/>
        <n v="610.02"/>
        <n v="472.21"/>
        <n v="221.42"/>
        <n v="257.01"/>
        <n v="577.21"/>
        <n v="20.1"/>
        <n v="20.17"/>
        <n v="364.85"/>
        <n v="395.06"/>
        <n v="265.01"/>
        <n v="360.05"/>
        <n v="380.04"/>
        <n v="375.63"/>
        <n v="391.9"/>
        <n v="421.05"/>
        <n v="295.1"/>
        <n v="227.12"/>
        <n v="240.07"/>
        <n v="395.19"/>
        <n v="675.02"/>
        <n v="273.72"/>
        <n v="435.28"/>
        <n v="225.09"/>
        <n v="459.01"/>
        <n v="426.1"/>
        <n v="279.17"/>
        <n v="406.16"/>
        <n v="439.72"/>
        <n v="508.26"/>
        <n v="359.68"/>
        <n v="231.12"/>
        <n v="138.51"/>
        <n v="469.66"/>
        <n v="222.71"/>
        <n v="131.14"/>
        <n v="311.22"/>
        <n v="266.76"/>
        <n v="201.62"/>
        <n v="392.21"/>
        <n v="196.8"/>
        <n v="354.24"/>
        <n v="227.35"/>
        <n v="201.75"/>
        <n v="237.98"/>
        <n v="248.04"/>
        <n v="755.16"/>
        <n v="322.18"/>
        <n v="372.91"/>
        <n v="485.17"/>
        <n v="144.33"/>
        <n v="691.46"/>
        <n v="892.34"/>
        <n v="24.2"/>
        <n v="309.07"/>
        <n v="261.38"/>
        <n v="584.24"/>
        <n v="298.46"/>
        <n v="262.88"/>
        <n v="235.7"/>
        <n v="222.53"/>
        <n v="242.16"/>
        <n v="395.08"/>
        <n v="85.27"/>
        <n v="179.89"/>
        <n v="492.46"/>
        <n v="228.14"/>
        <n v="295.05"/>
        <n v="111.81"/>
        <n v="670.12"/>
        <n v="670.01"/>
        <n v="561.3"/>
        <n v="714.25"/>
        <n v="525.28"/>
        <n v="411.81"/>
        <n v="759.81"/>
        <n v="840.04"/>
        <n v="333.72"/>
        <n v="36.81"/>
        <n v="645.44"/>
        <n v="260.02"/>
        <n v="337.1"/>
        <n v="352.02"/>
        <n v="544.87"/>
        <n v="20.5"/>
        <n v="520.64"/>
        <n v="122.07"/>
        <n v="401.31"/>
        <n v="679.56"/>
        <n v="343.04"/>
        <n v="182.91"/>
        <n v="703.79"/>
        <n v="489.8"/>
        <n v="294.28"/>
        <n v="0.05"/>
        <n v="424.03"/>
        <n v="704.34"/>
        <n v="523.15"/>
        <n v="470.03"/>
        <n v="506.37"/>
        <n v="580.04"/>
        <n v="470.1"/>
        <n v="124.43"/>
        <n v="17.67"/>
        <n v="601.14"/>
        <n v="498.39"/>
        <n v="730.01"/>
        <n v="370.1"/>
        <n v="949.92"/>
        <n v="765.04"/>
        <n v="487.04"/>
        <n v="464.04"/>
        <n v="270.8"/>
        <n v="294.81"/>
        <n v="420.04"/>
        <n v="588.77"/>
        <n v="245.01"/>
        <n v="284.82"/>
        <n v="268.22"/>
        <n v="661.02"/>
        <n v="521.5"/>
        <n v="13.97"/>
        <n v="110.44"/>
        <n v="388.07"/>
        <n v="370.78"/>
        <n v="344.67"/>
        <n v="435.11"/>
        <n v="365.03"/>
        <n v="389.07"/>
        <n v="449.69"/>
        <n v="392.02"/>
        <n v="13.64"/>
        <n v="557.33"/>
        <n v="377.18"/>
        <n v="256.25"/>
        <n v="418.22"/>
        <n v="435.4"/>
        <n v="261.15"/>
        <n v="472.6"/>
        <n v="223.69"/>
        <n v="247.87"/>
        <n v="351.87"/>
        <n v="430.24"/>
        <n v="441.85"/>
        <n v="236.72"/>
        <n v="392.72"/>
        <n v="309.96"/>
        <n v="418.76"/>
        <n v="371.95"/>
        <n v="105.88"/>
        <n v="224.26"/>
        <n v="516.72"/>
        <n v="186.77"/>
        <n v="265.68"/>
        <n v="394.59"/>
        <n v="238.18"/>
        <n v="348.09"/>
        <n v="322.89"/>
        <n v="111.71"/>
        <n v="81.75"/>
        <n v="215.24"/>
        <n v="367.83"/>
        <n v="426.78"/>
        <n v="75.03"/>
        <n v="381.73"/>
        <n v="401.75"/>
        <n v="232.22"/>
        <n v="264.86"/>
        <n v="650.02"/>
        <n v="782.84"/>
        <n v="766.27"/>
        <n v="306.79"/>
        <n v="693.7"/>
        <n v="990.9"/>
        <n v="655.06"/>
        <n v="321.15"/>
        <n v="309.66"/>
        <n v="310.46"/>
        <n v="562.31"/>
        <n v="570.02"/>
        <n v="392.68"/>
        <n v="128.35"/>
        <n v="575.01"/>
        <n v="291.04"/>
        <n v="105.04"/>
        <n v="457.67"/>
        <n v="128.51"/>
        <n v="355.15"/>
        <n v="600.22"/>
        <n v="878.25"/>
        <n v="600.04"/>
        <n v="710.78"/>
        <n v="250.17"/>
        <n v="230.03"/>
        <n v="810.01"/>
        <n v="785.05"/>
        <n v="577.93"/>
        <n v="430.28"/>
        <n v="199.93"/>
        <n v="333.93"/>
        <n v="530.32"/>
        <n v="19.06"/>
        <n v="231.95"/>
        <n v="329.03"/>
        <n v="69.12"/>
        <n v="422.36"/>
        <n v="342.22"/>
        <n v="468.78"/>
        <n v="258.04"/>
        <n v="350.22"/>
        <n v="336.08"/>
        <n v="580.83"/>
        <n v="586.47"/>
        <n v="500.01"/>
        <n v="538.07"/>
        <n v="528.02"/>
        <n v="283.86"/>
        <n v="512.89"/>
        <n v="350.11"/>
        <n v="609.18"/>
        <n v="684.58"/>
        <n v="47.11"/>
        <n v="830.31"/>
        <n v="245.54"/>
        <n v="456.68"/>
        <n v="191.09"/>
        <n v="830.89"/>
        <n v="358.34"/>
        <n v="316.02"/>
        <n v="479.35"/>
        <n v="441.98"/>
        <n v="575.25"/>
        <n v="373.95"/>
        <n v="273.51"/>
        <n v="766.9"/>
        <n v="651.01"/>
        <n v="445.07"/>
        <n v="495.02"/>
        <n v="800.07"/>
        <n v="400.05"/>
        <n v="630.02"/>
        <n v="660.07"/>
        <n v="628.13"/>
        <n v="260.01"/>
        <n v="527.92"/>
        <n v="171.04"/>
        <n v="91.96"/>
        <n v="308.03"/>
        <n v="228.27"/>
        <n v="428.01"/>
        <n v="384.03"/>
        <n v="835.98"/>
        <n v="370.04"/>
        <n v="410.03"/>
        <n v="520.04"/>
        <n v="399.36"/>
        <n v="563.37"/>
        <n v="376.55"/>
        <n v="506.96"/>
        <n v="396.27"/>
        <n v="427.04"/>
        <n v="253.18"/>
        <n v="200.43"/>
        <n v="483.12"/>
        <n v="443.58"/>
        <n v="465.71"/>
        <n v="352.06"/>
        <n v="445.01"/>
        <n v="242.01"/>
        <n v="220.2"/>
        <n v="264.47"/>
        <n v="405.13"/>
        <n v="271.8"/>
        <n v="480.57"/>
        <n v="189.79"/>
        <n v="290.43"/>
        <n v="437.42"/>
        <n v="573.21"/>
        <n v="467.66"/>
        <n v="285.69"/>
        <n v="137.56"/>
        <n v="303.76"/>
        <n v="181.88"/>
        <n v="366.43"/>
        <n v="381.09"/>
        <n v="238.11"/>
        <n v="461.78"/>
        <n v="210.45"/>
        <n v="223.18"/>
        <n v="182.0"/>
        <n v="699.0"/>
        <n v="883.0"/>
        <n v="852.0"/>
        <n v="791.0"/>
        <n v="841.0"/>
        <n v="671.0"/>
        <n v="299.359"/>
        <n v="799.0"/>
        <n v="943.0"/>
        <n v="627.0"/>
        <n v="468.0"/>
        <n v="195.2"/>
        <n v="174.15"/>
        <n v="332.11"/>
        <n v="384.15"/>
        <n v="112.04"/>
        <n v="265.66"/>
        <n v="713.0"/>
        <n v="613.0"/>
        <n v="206.97"/>
        <n v="190.499"/>
        <n v="311.67"/>
        <n v="123.0"/>
        <n v="824.0"/>
        <n v="263.97"/>
        <n v="220.39"/>
        <n v="962.0"/>
        <n v="807.0"/>
        <n v="925.0"/>
        <n v="636.97"/>
        <n v="47.68"/>
        <n v="779.72"/>
        <n v="263.39"/>
        <n v="260.11"/>
        <n v="42.76"/>
        <n v="77.32"/>
        <n v="374.17"/>
        <n v="75.71"/>
        <n v="70.06"/>
        <n v="825.22"/>
        <n v="318.17"/>
        <n v="125.05"/>
        <n v="5.12"/>
        <n v="27.59"/>
        <n v="235.29"/>
        <n v="72.66"/>
        <n v="565.45"/>
        <n v="803.05"/>
        <n v="206.27"/>
        <n v="860.13"/>
        <n v="625.73"/>
        <n v="425.28"/>
        <n v="539.71"/>
        <n v="314.32"/>
        <n v="229.1"/>
        <n v="300.06"/>
        <n v="558.59"/>
        <n v="311.31"/>
        <n v="257.29"/>
        <n v="531.73"/>
        <n v="548.72"/>
        <n v="509.13"/>
        <n v="103.54"/>
        <n v="664.81"/>
        <n v="404.09"/>
        <n v="486.61"/>
        <n v="885.16"/>
        <n v="963.38"/>
        <n v="757.36"/>
        <n v="734.14"/>
        <n v="540.12"/>
        <n v="336.28"/>
        <n v="670.17"/>
        <n v="446.34"/>
        <n v="365.56"/>
        <n v="380.65"/>
        <n v="408.89"/>
        <n v="322.27"/>
        <n v="200.15"/>
        <n v="521.51"/>
        <n v="414.01"/>
        <n v="727.07"/>
        <n v="245.74"/>
        <n v="532.01"/>
        <n v="787.55"/>
        <n v="215.52"/>
        <n v="910.01"/>
        <n v="700.41"/>
        <n v="539.17"/>
        <n v="790.01"/>
        <n v="290.01"/>
        <n v="407.24"/>
        <n v="776.11"/>
        <n v="496.89"/>
        <n v="320.04"/>
        <n v="400.13"/>
        <n v="444.6"/>
        <n v="615.59"/>
        <n v="305.06"/>
        <n v="330.05"/>
        <n v="770.05"/>
        <n v="340.1"/>
        <n v="275.23"/>
        <n v="265.39"/>
        <n v="825.01"/>
        <n v="252.66"/>
        <n v="321.01"/>
        <n v="271.59"/>
        <n v="436.01"/>
        <n v="230.01"/>
        <n v="241.51"/>
        <n v="447.05"/>
        <n v="239.36"/>
        <n v="860.06"/>
        <n v="380.09"/>
        <n v="332.29"/>
        <n v="191.06"/>
        <n v="400.62"/>
        <n v="404.2"/>
        <n v="442.49"/>
        <n v="419.01"/>
        <n v="382.02"/>
        <n v="404.22"/>
        <n v="325.06"/>
        <n v="319.8"/>
        <n v="295.549"/>
        <n v="235.389"/>
        <n v="193.799"/>
        <n v="200.86"/>
        <n v="260.65"/>
        <n v="35.0"/>
        <n v="844.0"/>
        <n v="944.0"/>
        <n v="798.0"/>
        <n v="214.66"/>
        <n v="275.41"/>
        <n v="867.0"/>
        <n v="633.0"/>
        <n v="816.0"/>
        <n v="940.0"/>
        <n v="859.0"/>
        <n v="210.74"/>
        <n v="178.2"/>
        <n v="706.0"/>
        <n v="496.13"/>
        <n v="441.14"/>
        <n v="283.8"/>
        <n v="294.35"/>
        <n v="353.56"/>
        <n v="349.78"/>
        <n v="624.53"/>
        <n v="791.08"/>
        <n v="370.51"/>
        <n v="198.01"/>
        <n v="697.6"/>
        <n v="265.19"/>
        <n v="106.04"/>
        <n v="232.36"/>
        <n v="213.19"/>
        <n v="636.25"/>
        <n v="281.5"/>
        <n v="250.19"/>
        <n v="74.01"/>
        <n v="574.5"/>
        <n v="146.35"/>
        <n v="337.71"/>
        <n v="140.01"/>
        <n v="304.01"/>
        <n v="320.63"/>
        <n v="516.55"/>
        <n v="605.77"/>
        <n v="791.21"/>
        <n v="301.88"/>
        <n v="782.83"/>
        <n v="324.13"/>
        <n v="341.4"/>
        <n v="780.31"/>
        <n v="400.54"/>
        <n v="145.76"/>
        <n v="516.01"/>
        <n v="86.02"/>
        <n v="260.54"/>
        <n v="355.06"/>
        <n v="116.25"/>
        <n v="601.49"/>
        <n v="496.28"/>
        <n v="851.25"/>
        <n v="689.91"/>
        <n v="577.61"/>
        <n v="476.07"/>
        <n v="520.11"/>
        <n v="737.89"/>
        <n v="842.68"/>
        <n v="1002.04"/>
        <n v="258.36"/>
        <n v="210.38"/>
        <n v="700.06"/>
        <n v="180.09"/>
        <n v="279.04"/>
        <n v="701.85"/>
        <n v="380.1"/>
        <n v="665.47"/>
        <n v="310.05"/>
        <n v="981.21"/>
        <n v="160.01"/>
        <n v="741.03"/>
        <n v="704.75"/>
        <n v="700.92"/>
        <n v="115.05"/>
        <n v="452.17"/>
        <n v="440.01"/>
        <n v="475.77"/>
        <n v="696.61"/>
        <n v="468.16"/>
        <n v="474.23"/>
        <n v="424.3"/>
        <n v="435.53"/>
        <n v="720.43"/>
        <n v="392.6"/>
        <n v="231.73"/>
        <n v="269.74"/>
        <n v="360.01"/>
        <n v="487.49"/>
        <n v="452.27"/>
        <n v="185.68"/>
        <n v="392.7"/>
        <n v="270.5"/>
        <n v="166.21"/>
        <n v="278.52"/>
        <n v="96.42"/>
        <n v="365.6"/>
        <n v="370.24"/>
        <n v="370.27"/>
        <n v="369.7"/>
        <n v="257.17"/>
        <n v="314.96"/>
        <n v="176.59"/>
        <n v="619.29"/>
        <n v="268.75"/>
        <n v="239.18"/>
        <n v="571.16"/>
        <n v="296.069"/>
        <n v="102.72"/>
        <n v="274.29"/>
        <n v="200.19"/>
        <n v="226.86"/>
        <n v="1004.64"/>
        <n v="742.42"/>
        <n v="358.6"/>
        <n v="625.02"/>
        <n v="230.86"/>
        <n v="242.98"/>
        <n v="343.43"/>
        <n v="25.82"/>
        <n v="490.74"/>
        <n v="148.45"/>
        <n v="346.49"/>
        <n v="684.79"/>
        <n v="329.67"/>
        <n v="360.03"/>
        <n v="249.08"/>
        <n v="535.71"/>
        <n v="151.16"/>
        <n v="680.11"/>
        <n v="715.22"/>
        <n v="340.81"/>
        <n v="397.3"/>
        <n v="263.37"/>
        <n v="330.03"/>
        <n v="293.79"/>
        <n v="204.55"/>
        <n v="188.62"/>
        <n v="78.37"/>
        <n v="385.47"/>
        <n v="223.15"/>
        <n v="660.17"/>
        <n v="290.36"/>
        <n v="579.13"/>
        <n v="290.1"/>
        <n v="241.35"/>
        <n v="534.56"/>
        <n v="740.65"/>
        <n v="393.59"/>
        <n v="430.17"/>
        <n v="158.39"/>
        <n v="515.5"/>
        <n v="635.43"/>
        <n v="596.21"/>
        <n v="483.47"/>
        <n v="300.22"/>
        <n v="597.9"/>
        <n v="461.38"/>
        <n v="300.1"/>
        <n v="189.21"/>
        <n v="477.58"/>
        <n v="735.56"/>
        <n v="821.01"/>
        <n v="180.01"/>
        <n v="303.14"/>
        <n v="765.07"/>
        <n v="534.01"/>
        <n v="866.31"/>
        <n v="600.09"/>
        <n v="605.08"/>
        <n v="990.79"/>
        <n v="385.8"/>
        <n v="578.77"/>
        <n v="520.03"/>
        <n v="672.53"/>
        <n v="268.21"/>
        <n v="450.15"/>
        <n v="525.25"/>
        <n v="487.28"/>
        <n v="655.23"/>
        <n v="849.78"/>
        <n v="522.58"/>
        <n v="315.02"/>
        <n v="326.92"/>
        <n v="374.92"/>
        <n v="419.83"/>
        <n v="650.03"/>
        <n v="561.97"/>
        <n v="790.02"/>
        <n v="457.36"/>
        <n v="530.04"/>
        <n v="500.33"/>
        <n v="435.03"/>
        <n v="477.54"/>
        <n v="121.15"/>
        <n v="440.97"/>
        <n v="415.06"/>
        <n v="485.35"/>
        <n v="303.67"/>
        <n v="250.74"/>
        <n v="291.24"/>
        <n v="323.4"/>
        <n v="427.97"/>
        <n v="600.05"/>
        <n v="347.63"/>
        <n v="426.76"/>
        <n v="539.16"/>
        <n v="575.76"/>
        <n v="450.05"/>
        <n v="518.3"/>
        <n v="480.06"/>
        <n v="466.36"/>
        <n v="380.03"/>
        <n v="480.71"/>
        <n v="500.5"/>
        <n v="318.18"/>
        <n v="410.42"/>
        <n v="400.74"/>
        <n v="153.04"/>
        <n v="400.16"/>
        <n v="573.11"/>
        <n v="479.23"/>
        <n v="347.19"/>
        <n v="138.5"/>
        <n v="259.97"/>
        <n v="226.09"/>
        <n v="200.939"/>
        <n v="240.66"/>
        <n v="29.0"/>
        <n v="819.0"/>
        <n v="910.0"/>
        <n v="868.0"/>
        <n v="158.0"/>
        <n v="264.33"/>
        <n v="227.73"/>
        <n v="295.69"/>
        <n v="222.84"/>
        <n v="218.23"/>
        <n v="411.6"/>
        <n v="671.67"/>
        <n v="804.64"/>
        <n v="959.31"/>
        <n v="395.14"/>
        <n v="279.81"/>
        <n v="587.76"/>
        <n v="797.42"/>
        <n v="88.95"/>
        <n v="83.8"/>
        <n v="346.73"/>
        <n v="326.04"/>
        <n v="73.59"/>
        <n v="591.64"/>
        <n v="64.84"/>
        <n v="212.11"/>
        <n v="237.46"/>
        <n v="20.07"/>
        <n v="541.26"/>
        <n v="340.02"/>
        <n v="306.33"/>
        <n v="220.78"/>
        <n v="300.07"/>
        <n v="495.03"/>
        <n v="322.57"/>
        <n v="196.36"/>
        <n v="584.68"/>
        <n v="740.04"/>
        <n v="812.12"/>
        <n v="525.67"/>
        <n v="496.9"/>
        <n v="525.55"/>
        <n v="552.43"/>
        <n v="670.3"/>
        <n v="674.19"/>
        <n v="470.01"/>
        <n v="684.23"/>
        <n v="569.4"/>
        <n v="110.56"/>
        <n v="685.26"/>
        <n v="317.14"/>
        <n v="479.25"/>
        <n v="607.9"/>
        <n v="393.88"/>
        <n v="348.76"/>
        <n v="688.65"/>
        <n v="174.82"/>
        <n v="420.27"/>
        <n v="666.75"/>
        <n v="620.07"/>
        <n v="179.22"/>
        <n v="415.53"/>
        <n v="550.72"/>
        <n v="338.09"/>
        <n v="40.05"/>
        <n v="140.05"/>
        <n v="430.03"/>
        <n v="80.24"/>
        <n v="834.04"/>
        <n v="221.04"/>
        <n v="525.07"/>
        <n v="450.12"/>
        <n v="437.91"/>
        <n v="750.01"/>
        <n v="355.02"/>
        <n v="567.23"/>
        <n v="529.2"/>
        <n v="343.73"/>
        <n v="456.55"/>
        <n v="798.17"/>
        <n v="870.72"/>
        <n v="630.03"/>
        <n v="560.06"/>
        <n v="74.99"/>
        <n v="125.01"/>
        <n v="282.06"/>
        <n v="303.01"/>
        <n v="501.72"/>
        <n v="407.03"/>
        <n v="229.24"/>
        <n v="248.45"/>
        <n v="406.97"/>
        <n v="381.36"/>
        <n v="334.97"/>
        <n v="363.07"/>
        <n v="250.11"/>
        <n v="241.77"/>
        <n v="519.94"/>
        <n v="535.1"/>
        <n v="441.53"/>
        <n v="440.02"/>
        <n v="180.24"/>
        <n v="425.33"/>
        <n v="646.71"/>
        <n v="458.51"/>
        <n v="187.47"/>
        <n v="286.96"/>
        <n v="337.45"/>
        <n v="388.82"/>
        <n v="186.91"/>
        <n v="361.59"/>
        <n v="132.58"/>
        <n v="372.18"/>
        <n v="130.87"/>
        <n v="249.62"/>
        <n v="275.12"/>
        <n v="179.84"/>
        <n v="253.729"/>
        <n v="222.809"/>
        <n v="204.479"/>
        <n v="952.0"/>
        <n v="62.6"/>
        <n v="416.54"/>
        <n v="386.73"/>
        <n v="323.25"/>
        <n v="361.74"/>
        <n v="458.78"/>
        <n v="291.68"/>
        <n v="157.38"/>
        <n v="217.78"/>
        <n v="210.08"/>
        <n v="46.76"/>
        <n v="293.75"/>
        <n v="352.61"/>
        <n v="313.01"/>
        <n v="220.64"/>
        <n v="890.02"/>
        <n v="270.32"/>
        <n v="18.95"/>
        <n v="17.92"/>
        <n v="470.64"/>
        <n v="559.51"/>
        <n v="619.19"/>
        <n v="285.75"/>
        <n v="301.04"/>
        <n v="106.25"/>
        <n v="502.46"/>
        <n v="300.98"/>
        <n v="319.38"/>
        <n v="718.3"/>
        <n v="455.02"/>
        <n v="531.1"/>
        <n v="398.55"/>
        <n v="80.18"/>
        <n v="307.76"/>
        <n v="763.06"/>
        <n v="469.13"/>
        <n v="518.26"/>
        <n v="499.61"/>
        <n v="530.56"/>
        <n v="716.79"/>
        <n v="690.05"/>
        <n v="526.43"/>
        <n v="514.01"/>
        <n v="795.45"/>
        <n v="248.44"/>
        <n v="350.33"/>
        <n v="476.84"/>
        <n v="620.62"/>
        <n v="25.25"/>
        <n v="662.84"/>
        <n v="448.62"/>
        <n v="88.23"/>
        <n v="610.78"/>
        <n v="577.06"/>
        <n v="880.05"/>
        <n v="579.01"/>
        <n v="643.55"/>
        <n v="481.41"/>
        <n v="630.06"/>
        <n v="525.05"/>
        <n v="623.44"/>
        <n v="451.2"/>
        <n v="740.06"/>
        <n v="647.05"/>
        <n v="310.08"/>
        <n v="660.14"/>
        <n v="330.94"/>
        <n v="800.02"/>
        <n v="430.02"/>
        <n v="571.17"/>
        <n v="13.66"/>
        <n v="389.73"/>
        <n v="630.23"/>
        <n v="121.63"/>
      </sharedItems>
    </cacheField>
    <cacheField name="Costo por carga" numFmtId="165">
      <sharedItems containsString="0" containsBlank="1" containsNumber="1">
        <n v="17208.022446360003"/>
        <n v="7522.32607596"/>
        <n v="17092.881850320002"/>
        <n v="9094.75702992"/>
        <n v="6282.394933680001"/>
        <n v="1703.9651022"/>
        <n v="2569.1589277200005"/>
        <n v="4798.87489224"/>
        <n v="4798.10343096"/>
        <n v="3063.8584735200006"/>
        <n v="6425.3081358"/>
        <n v="2694.90711636"/>
        <n v="3668.4912517200005"/>
        <n v="6172.07597064"/>
        <n v="6906.31424388"/>
        <n v="10929.484819080002"/>
        <n v="11154.558647520002"/>
        <n v="5570.914768200001"/>
        <n v="6916.728971160001"/>
        <n v="6098.9800143600005"/>
        <n v="4583.83006044"/>
        <n v="11536.62484644"/>
        <n v="6611.616034920001"/>
        <n v="8757.0498546"/>
        <n v="6754.1435064"/>
        <n v="2184.58547964"/>
        <n v="3969.3611509200005"/>
        <n v="5594.251471920001"/>
        <n v="6122.5095834"/>
        <n v="2885.65091784"/>
        <n v="2781.8893756800003"/>
        <n v="5929.6442634"/>
        <n v="8849.43234288"/>
        <n v="4319.604572040001"/>
        <n v="8395.23451428"/>
        <n v="13198.352443560001"/>
        <n v="385.92350532000006"/>
        <n v="9839.602895760001"/>
        <n v="13879.16702316"/>
        <n v="11456.58573864"/>
        <n v="12935.477012400002"/>
        <n v="4609.481148"/>
        <n v="14856.60846492"/>
        <n v="9741.6273132"/>
        <n v="9932.94971064"/>
        <n v="13011.27308316"/>
        <n v="5178.048111360001"/>
        <n v="13598.933713200002"/>
        <n v="5190.19862652"/>
        <n v="6071.97886956"/>
        <n v="11192.745980880001"/>
        <n v="12301.721570880001"/>
        <n v="3459.2323795200004"/>
        <n v="4891.83597648"/>
        <n v="15324.885461880001"/>
        <n v="7415.47868868"/>
        <n v="16060.088061720002"/>
        <n v="6889.34209572"/>
        <n v="1380.33709524"/>
        <n v="6186.9266002800005"/>
        <n v="14396.817542040002"/>
        <n v="7047.2987928"/>
        <n v="8705.16908352"/>
        <n v="6196.18413564"/>
        <n v="3576.8802247200006"/>
        <n v="3259.03817736"/>
        <n v="6091.843997520001"/>
        <n v="16057.966543200002"/>
        <n v="13692.280528080002"/>
        <n v="9157.63112424"/>
        <n v="10913.2841322"/>
        <n v="440.11866024000005"/>
        <n v="5187.691377360001"/>
        <n v="6656.7465198"/>
        <n v="12258.519739200001"/>
        <n v="14177.336807880001"/>
        <n v="5600.8088928"/>
        <n v="10714.05425664"/>
        <n v="14705.402054040002"/>
        <n v="3083.5307361600003"/>
        <n v="8063.50616388"/>
        <n v="2122.28998128"/>
        <n v="13924.876104"/>
        <n v="8871.997585320001"/>
        <n v="8216.83409328"/>
        <n v="6798.502530000001"/>
        <n v="6559.92812916"/>
        <n v="4312.275689880001"/>
        <n v="4334.455201680001"/>
        <n v="5767.6373946"/>
        <n v="15359.60121948"/>
        <n v="14430.761838360002"/>
        <n v="14099.4192186"/>
        <n v="6745.8502976400005"/>
        <n v="5981.13930384"/>
        <n v="11364.97471164"/>
        <n v="3861.74230236"/>
        <n v="6194.448347760001"/>
        <n v="5889.91400748"/>
        <n v="7581.040399240001"/>
        <n v="15157.99985084"/>
        <n v="13311.85687084"/>
        <n v="8765.09820736"/>
        <n v="5776.87288068"/>
        <n v="13894.655060000001"/>
        <n v="13992.20914168"/>
        <n v="7190.43541084"/>
        <n v="840.28655216"/>
        <n v="18932.682087"/>
        <n v="7490.4822278"/>
        <n v="4553.365912040001"/>
        <n v="5454.28368628"/>
        <n v="5407.64428468"/>
        <n v="12936.409687960002"/>
        <n v="15953.784640640002"/>
        <n v="5914.2647845599995"/>
        <n v="15159.943159240001"/>
        <n v="12243.8145742"/>
        <n v="12266.55128248"/>
        <n v="17507.07104476"/>
        <n v="5829.73086916"/>
        <n v="6317.6956084"/>
        <n v="7487.761596040001"/>
        <n v="5733.14844168"/>
        <n v="6540.98174356"/>
        <n v="16129.84838168"/>
        <n v="9523.57147588"/>
        <n v="6918.76089652"/>
        <n v="15552.10279436"/>
        <n v="5249.45898092"/>
        <n v="8356.226120000001"/>
        <n v="10592.779757560002"/>
        <n v="1846.14298"/>
        <n v="2801.6677202799997"/>
        <n v="11660.04473084"/>
        <n v="8093.68515516"/>
        <n v="1476.4745856"/>
        <n v="5111.024576000001"/>
        <n v="11527.9272192"/>
        <n v="4947.495347200001"/>
        <n v="14232.9323136"/>
        <n v="6579.6466176"/>
        <n v="9719.8789632"/>
        <n v="3847.9237405000003"/>
        <n v="4546.3396916"/>
        <n v="9003.4298648"/>
        <n v="4812.9341582"/>
        <n v="8886.6745681"/>
        <n v="4854.866044"/>
        <n v="10371.024855799998"/>
        <n v="5777.5598797"/>
        <n v="11877.667972199999"/>
        <n v="4341.983913"/>
        <n v="5268.6186443999995"/>
        <n v="11956.021002"/>
        <n v="8182.2402342"/>
        <n v="7377.062277599999"/>
        <n v="5694.6752172"/>
        <n v="5570.5364316"/>
        <n v="7835.877696599999"/>
        <n v="11877.4764"/>
        <n v="7796.988539999999"/>
        <n v="5747.165999999999"/>
        <n v="10923.446844"/>
        <n v="8588.181725999999"/>
        <n v="2357.1043488"/>
        <n v="9905.240600999998"/>
        <n v="9023.433764399999"/>
        <n v="4208.0749452"/>
        <n v="8812.3212"/>
        <n v="3832.2102887999995"/>
        <n v="8084.5384122"/>
        <n v="7260.2032356"/>
        <n v="4637.1966732"/>
        <n v="8506.9551132"/>
        <n v="7759.4403888"/>
        <n v="4485.4714908"/>
        <n v="6044.294482199999"/>
        <n v="12453.5340054"/>
        <n v="7910.016137999999"/>
        <n v="4330.8727254"/>
        <n v="7153.4975202"/>
        <n v="6801.5793888"/>
        <n v="4553.0964773999995"/>
        <n v="6226.288072199999"/>
        <n v="7028.0177292"/>
        <n v="6767.0963928"/>
        <n v="4597.7328"/>
        <n v="3326.9798999999994"/>
        <n v="2359.7999999999997"/>
        <n v="11348.6316"/>
        <n v="8897.8079"/>
        <n v="5326.4087"/>
        <n v="9593.88"/>
        <n v="5982.75"/>
        <n v="7199.7991999999995"/>
        <n v="2499.882"/>
        <n v="7199.23"/>
        <n v="5279.8872"/>
        <n v="7679.925"/>
        <n v="5999.8785"/>
        <n v="12999.987000000003"/>
        <n v="6393.54"/>
        <n v="11407.5"/>
        <n v="10775.5245"/>
        <n v="7559.8116"/>
        <n v="2192.1057"/>
        <n v="2353.644"/>
        <n v="2610.8865"/>
        <n v="2035.7622000000001"/>
        <n v="3215.781"/>
        <n v="2694.4500000000003"/>
        <n v="2524.05"/>
        <n v="2236.5"/>
        <n v="2225.85"/>
        <n v="2864.85"/>
        <n v="3738.15"/>
        <n v="3514.5"/>
        <n v="3003.3"/>
        <n v="2609.25"/>
        <n v="6110.35906824"/>
        <n v="14377.145279400002"/>
        <n v="12922.36217064"/>
        <n v="310.12743456"/>
        <n v="4504.369548600001"/>
        <n v="3543.1287937200004"/>
        <n v="6557.61374532"/>
        <n v="15519.679435080003"/>
        <n v="9205.84745424"/>
        <n v="4957.603050600001"/>
        <n v="13735.48235976"/>
        <n v="938.0969164800001"/>
        <n v="12540.681702360002"/>
        <n v="1713.22263756"/>
        <n v="4454.2245654"/>
        <n v="8783.279538120001"/>
        <n v="924.2106134400001"/>
        <n v="2938.4960155200006"/>
        <n v="5131.56756924"/>
        <n v="6669.282765600001"/>
        <n v="6268.50863064"/>
        <n v="2128.84740216"/>
        <n v="5361.84876132"/>
        <n v="10550.11873464"/>
        <n v="3828.3766020000003"/>
        <n v="5449.79534724"/>
        <n v="1620.84014928"/>
        <n v="10503.831057840001"/>
        <n v="8494.36728876"/>
        <n v="12708.667396080002"/>
        <n v="12668.3585442"/>
        <n v="10676.445519240002"/>
        <n v="2064.04465464"/>
        <n v="14657.957185320001"/>
        <n v="9811.0588284"/>
        <n v="10186.1818758"/>
        <n v="6802.166971080001"/>
        <n v="11343.75952644"/>
        <n v="6046.327782"/>
        <n v="526.7151889200001"/>
        <n v="6571.500048360001"/>
        <n v="7822.617379200001"/>
        <n v="15467.412933360001"/>
        <n v="15720.83796384"/>
        <n v="7622.808907680001"/>
        <n v="10081.45600704"/>
        <n v="681.7789062"/>
        <n v="13243.48292844"/>
        <n v="8511.53230224"/>
        <n v="14387.94573732"/>
        <n v="9275.278969440002"/>
        <n v="10059.855091200001"/>
        <n v="3227.6011302"/>
        <n v="10746.68978284"/>
        <n v="6640.2848028"/>
        <n v="3425.27538584"/>
        <n v="971.6542000000001"/>
        <n v="4469.6093200000005"/>
        <n v="18770.80449728"/>
        <n v="4508.475488"/>
        <n v="15071.52262704"/>
        <n v="12048.51208"/>
        <n v="13100.03625524"/>
        <n v="5237.159387199999"/>
        <n v="7571.1492272"/>
        <n v="15279.003573599999"/>
        <n v="9236.911892"/>
        <n v="14672.1662152"/>
        <n v="13850.0249405"/>
        <n v="6693.9062281"/>
        <n v="4617.1237924"/>
        <n v="2520.9141986"/>
        <n v="5771.212392400001"/>
        <n v="15244.1639693"/>
        <n v="5398.2494265"/>
        <n v="6887.6007647999995"/>
        <n v="4680.0216211"/>
        <n v="8367.527046199999"/>
        <n v="7309.4201481"/>
        <n v="5385.939148099999"/>
        <n v="4834.2847973"/>
        <n v="6881.2532775"/>
        <n v="5675.615386699999"/>
        <n v="4988.7316602"/>
        <n v="7255.6055028"/>
        <n v="4597.924372199999"/>
        <n v="1533.1523166"/>
        <n v="7662.888"/>
        <n v="5364.0216"/>
        <n v="3831.8271444"/>
        <n v="6705.410144399999"/>
        <n v="8340.478871399999"/>
        <n v="6705.601716599999"/>
        <n v="6650.6204952"/>
        <n v="13985.153744399999"/>
        <n v="6975.526946399999"/>
        <n v="7622.657837999999"/>
        <n v="8486.64846"/>
        <n v="4920.531957"/>
        <n v="5999.7916"/>
        <n v="9119.973"/>
        <n v="8399.8251"/>
        <n v="4799.8398"/>
        <n v="7299.911300000001"/>
        <n v="1815.9714999999999"/>
        <n v="14385.15"/>
        <n v="6520.535400000001"/>
        <n v="7199.888"/>
        <n v="8274.3488"/>
        <n v="2481.4500000000003"/>
        <n v="2460.15"/>
        <n v="4323.900000000001"/>
        <n v="2928.75"/>
        <n v="3205.65"/>
        <n v="2098.05"/>
        <n v="3056.55"/>
        <n v="2332.1655"/>
        <n v="2931.7653000000005"/>
        <n v="2011.3866"/>
        <n v="7398.76445"/>
        <n v="6341.798099999999"/>
        <n v="403.56897"/>
        <n v="6533.9738"/>
        <n v="5995.881839999999"/>
        <n v="5957.4466999999995"/>
        <n v="9685.655279999999"/>
        <n v="4862.045209999999"/>
        <n v="6764.584639999999"/>
        <n v="4381.60596"/>
        <n v="8936.170049999999"/>
        <n v="10300.61752"/>
        <n v="5784.4885699999995"/>
        <n v="9089.910609999999"/>
        <n v="15719.972259999999"/>
        <n v="9493.47958"/>
        <n v="3805.0788599999996"/>
        <n v="7148.93604"/>
        <n v="384.35139999999996"/>
        <n v="4227.8654"/>
        <n v="13029.512459999998"/>
        <n v="2325.32597"/>
        <n v="7802.333419999999"/>
        <n v="2940.2882099999997"/>
        <n v="6015.09941"/>
        <n v="5073.43848"/>
        <n v="269.04598"/>
        <n v="4304.73568"/>
        <n v="17295.813"/>
        <n v="4727.52222"/>
        <n v="38.43514"/>
        <n v="14893.61675"/>
        <n v="3785.86129"/>
        <n v="8129.032109999999"/>
        <n v="11857.240689999999"/>
        <n v="8974.605189999998"/>
        <n v="10761.839199999999"/>
        <n v="18890.87131"/>
        <n v="11146.1906"/>
        <n v="15181.880299999999"/>
        <n v="5899.793989999999"/>
        <n v="5919.01156"/>
        <n v="6514.756229999999"/>
        <n v="980.0960699999999"/>
        <n v="10954.014899999998"/>
        <n v="9704.87285"/>
        <n v="5477.007449999999"/>
        <n v="5822.923709999999"/>
        <n v="9474.262009999999"/>
        <n v="5861.35885"/>
        <n v="7879.203699999999"/>
        <n v="6649.279219999999"/>
        <n v="1691.1461599999998"/>
        <n v="5169.52633"/>
        <n v="6860.672489999999"/>
        <n v="7629.375289999999"/>
        <n v="5441.26352"/>
        <n v="17936.736532000003"/>
        <n v="14030.686648"/>
        <n v="13525.426464"/>
        <n v="8744.8878"/>
        <n v="3828.317548"/>
        <n v="14186.15132"/>
        <n v="13428.261044"/>
        <n v="5052.60184"/>
        <n v="10357.833772"/>
        <n v="19122.154656000002"/>
        <n v="12087.378248"/>
        <n v="13117.3317"/>
        <n v="10008.038260000001"/>
        <n v="10105.20368"/>
        <n v="8161.895280000001"/>
        <n v="11659.850400000001"/>
        <n v="14671.978420000001"/>
        <n v="7590.37032"/>
        <n v="6385.95692"/>
        <n v="8136.32463"/>
        <n v="8944.18665"/>
        <n v="12117.9303"/>
        <n v="15407.08281"/>
        <n v="5231.86832"/>
        <n v="5116.45946"/>
        <n v="8655.664499999999"/>
        <n v="14618.4556"/>
        <n v="12791.14865"/>
        <n v="6943.76641"/>
        <n v="6135.90439"/>
        <n v="10252.15373"/>
        <n v="7433.001359999999"/>
        <n v="7567.1019"/>
        <n v="7222.27194"/>
        <n v="14559.4872"/>
        <n v="4540.26114"/>
        <n v="5057.50608"/>
        <n v="2490.4386"/>
        <n v="11513.48922"/>
        <n v="1264.37652"/>
        <n v="8639.906219999999"/>
        <n v="6743.341439999999"/>
        <n v="9023.05062"/>
        <n v="8256.76182"/>
        <n v="6800.813099999999"/>
        <n v="5992.799999999999"/>
        <n v="9590.31"/>
        <n v="7199.962"/>
        <n v="4995.900000000001"/>
        <n v="2739.0"/>
        <n v="3598.71"/>
        <n v="9849.29"/>
        <n v="11995.199999999999"/>
        <n v="15005.25"/>
        <n v="4633.2"/>
        <n v="7202.25"/>
        <n v="2022.3756"/>
        <n v="1956.4416"/>
        <n v="1879.2189"/>
        <n v="16027.453379999999"/>
        <n v="14278.654509999998"/>
        <n v="14317.089649999998"/>
        <n v="11242.27845"/>
        <n v="14509.26535"/>
        <n v="13317.77601"/>
        <n v="10781.05677"/>
        <n v="7052.84819"/>
        <n v="1806.45158"/>
        <n v="16527.1102"/>
        <n v="14105.69638"/>
        <n v="11338.3663"/>
        <n v="10377.487799999999"/>
        <n v="9954.70126"/>
        <n v="8455.7308"/>
        <n v="16546.32777"/>
        <n v="4323.95325"/>
        <n v="4054.9072699999997"/>
        <n v="11069.320319999999"/>
        <n v="11050.10275"/>
        <n v="5188.7438999999995"/>
        <n v="13067.9476"/>
        <n v="9570.349859999998"/>
        <n v="6649.279219999965"/>
        <n v="10550.445929999945"/>
        <n v="2882.635499999985"/>
        <n v="8455.730799999956"/>
        <n v="14048.043669999926"/>
        <n v="9608.784999999949"/>
        <n v="7148.936039999962"/>
        <n v="14643.788339999923"/>
        <n v="13932.738249999928"/>
        <n v="6803.019779999964"/>
        <n v="15143.445159999921"/>
        <n v="3247.769329999983"/>
        <n v="6412.91772"/>
        <n v="4586.207824"/>
        <n v="8842.05322"/>
        <n v="8025.863692000001"/>
        <n v="16906.78308"/>
        <n v="12689.803852000001"/>
        <n v="8064.72986"/>
        <n v="19394.217832000002"/>
        <n v="9872.006672000001"/>
        <n v="6801.5794000000005"/>
        <n v="10124.636764"/>
        <n v="9327.88032"/>
        <n v="5884.008"/>
        <n v="6903.90272"/>
        <n v="8061.09096"/>
        <n v="7943.4108"/>
        <n v="4785.65984"/>
        <n v="13748.96536"/>
        <n v="5770.443"/>
        <n v="8751.83855"/>
        <n v="12425.687259999999"/>
        <n v="14426.1075"/>
        <n v="7309.2278"/>
        <n v="4023.0161999999996"/>
        <n v="6705.026999999999"/>
        <n v="6341.03982"/>
        <n v="9406.19502"/>
        <n v="8754.84954"/>
        <n v="7605.41634"/>
        <n v="8084.346839999999"/>
        <n v="8333.3907"/>
        <n v="5095.820519999999"/>
        <n v="3591.18"/>
        <n v="6003.0"/>
        <n v="7195.65"/>
        <n v="8056.9"/>
        <n v="9610.199999999999"/>
        <n v="2005.6923000000002"/>
        <n v="2607.39"/>
        <n v="2125.6722"/>
        <n v="6322.580529999999"/>
        <n v="16334.9345"/>
        <n v="5400.13717"/>
        <n v="6245.710249999999"/>
        <n v="12491.420499999998"/>
        <n v="13048.730029999999"/>
        <n v="10934.79733"/>
        <n v="12587.508349999998"/>
        <n v="6553.19137"/>
        <n v="6706.93193"/>
        <n v="192.17569999999998"/>
        <n v="4573.78166"/>
        <n v="2152.36784"/>
        <n v="6803.01978"/>
        <n v="3074.8111999999996"/>
        <n v="4496.91138"/>
        <n v="3266.9869"/>
        <n v="6361.01567"/>
        <n v="2978.7233499999998"/>
        <n v="5592.31287"/>
        <n v="6591.626509999999"/>
        <n v="15489.36142"/>
        <n v="14605.3532"/>
        <n v="4189.430259999978"/>
        <n v="76.8702799999996"/>
        <n v="4016.4721299999787"/>
        <n v="6341.798099999966"/>
        <n v="4900.480349999974"/>
        <n v="4708.3046499999755"/>
        <n v="14374.742359999924"/>
        <n v="6245.710249999967"/>
        <n v="10512.010789999944"/>
        <n v="14221.001799999925"/>
        <n v="5169.526329999972"/>
        <n v="7168.153609999962"/>
        <n v="16518.1214"/>
        <n v="16110.026636"/>
        <n v="8220.194532"/>
        <n v="7093.07566"/>
        <n v="9910.87284"/>
        <n v="5169.200344"/>
        <n v="9697.108916000001"/>
        <n v="9969.172092"/>
        <n v="10474.432276000001"/>
        <n v="10882.52704"/>
        <n v="13292.229456000001"/>
        <n v="12340.00834"/>
        <n v="10999.125544"/>
        <n v="10591.030780000001"/>
        <n v="15313.270192"/>
        <n v="13700.32422"/>
        <n v="3824.6052"/>
        <n v="8139.5444"/>
        <n v="13925.4856"/>
        <n v="7845.344"/>
        <n v="6886.0619799999995"/>
        <n v="8848.0126"/>
        <n v="9098.065129999999"/>
        <n v="6417.668699999999"/>
        <n v="11092.03038"/>
        <n v="4291.21728"/>
        <n v="7911.93186"/>
        <n v="6858.28476"/>
        <n v="6896.5992"/>
        <n v="7873.61742"/>
        <n v="7682.04522"/>
        <n v="3850.6012199999996"/>
        <n v="7279.7436"/>
        <n v="6513.4547999999995"/>
        <n v="6264.41094"/>
        <n v="7950.2463"/>
        <n v="8735.69232"/>
        <n v="4942.56276"/>
        <n v="15325.776"/>
        <n v="7553.28"/>
        <n v="2390.85"/>
        <n v="4801.5"/>
        <n v="2407.59"/>
        <n v="2067.93"/>
        <n v="10569.663499999999"/>
        <n v="595.7446699999999"/>
        <n v="518.87439"/>
        <n v="1998.62728"/>
        <n v="5515.44259"/>
        <n v="884.0082199999999"/>
        <n v="15950.583099999998"/>
        <n v="12452.985359999999"/>
        <n v="6975.97791"/>
        <n v="6303.3629599999995"/>
        <n v="326.69869"/>
        <n v="2690.4597999999996"/>
        <n v="3094.02877"/>
        <n v="1825.66915"/>
        <n v="4708.30465"/>
        <n v="9282.086309999999"/>
        <n v="11818.80555"/>
        <n v="2248.45569"/>
        <n v="14297.87208"/>
        <n v="6034.31698"/>
        <n v="6168.839969999999"/>
        <n v="1133.83663"/>
        <n v="6668.496789999999"/>
        <n v="884.0082199999954"/>
        <n v="6591.6265099999655"/>
        <n v="5380.919599999972"/>
        <n v="13336.99357999993"/>
        <n v="5957.446699999969"/>
        <n v="1575.8407399999917"/>
        <n v="2767.3300799999997"/>
        <n v="10415.922939999999"/>
        <n v="6437.88595"/>
        <n v="5457.789879999999"/>
        <n v="7687.027999999959"/>
        <n v="6399.450809999967"/>
        <n v="10838.709479999943"/>
        <n v="6303.362959999967"/>
        <n v="5438.572309999971"/>
        <n v="12183.939379999936"/>
        <n v="12933.424609999933"/>
        <n v="6418.668379999966"/>
        <n v="7648.59285999996"/>
        <n v="10857.927049999944"/>
        <n v="14297.872079999925"/>
        <n v="8801.647059999954"/>
        <n v="8090.596969999958"/>
        <n v="15013.8735"/>
        <n v="15517.56474"/>
        <n v="13483.42704"/>
        <n v="503.69124"/>
        <n v="5036.9124"/>
        <n v="15498.192000000001"/>
        <n v="2925.28374"/>
        <n v="3080.26566"/>
        <n v="8872.71492"/>
        <n v="2789.67456"/>
        <n v="3467.72046"/>
        <n v="6838.57722"/>
        <n v="3254.62032"/>
        <n v="8543.37834"/>
        <n v="10422.53412"/>
        <n v="5947.4311800000005"/>
        <n v="13650.89856"/>
        <n v="5295.6072"/>
        <n v="5491.7408"/>
        <n v="10198.9472"/>
        <n v="5481.9208499999995"/>
        <n v="6982.23603"/>
        <n v="6347.4873"/>
        <n v="14291.463829999999"/>
        <n v="5674.26895"/>
        <n v="7636.21957"/>
        <n v="4424.0063"/>
        <n v="11540.886"/>
        <n v="2385.11644"/>
        <n v="13752.889149999999"/>
        <n v="10579.1455"/>
        <n v="13695.18472"/>
        <n v="8578.72526"/>
        <n v="7831.8544"/>
        <n v="4248.781012"/>
        <n v="5971.78898"/>
        <n v="8967.473288000001"/>
        <n v="10964.596160000001"/>
        <n v="7009.509688"/>
        <n v="7459.841316"/>
        <n v="4894.909000000001"/>
        <n v="4522.895916"/>
        <n v="8458.402752"/>
        <n v="7773.115492"/>
        <n v="5462.718444"/>
        <n v="8712.93802"/>
        <n v="8282.186028"/>
        <n v="5499.7439"/>
        <n v="13098.5602"/>
        <n v="6174.9411"/>
        <n v="6073.55"/>
        <n v="9599.814"/>
        <n v="9839.8332"/>
        <n v="7199.7552000000005"/>
        <n v="7199.7465"/>
        <n v="7559.7978"/>
        <n v="2387.61"/>
        <n v="1898.1000000000001"/>
        <n v="2047.95"/>
        <n v="3120.4500000000003"/>
        <n v="2513.4"/>
        <n v="2726.4"/>
        <n v="2662.5"/>
        <n v="3652.9500000000003"/>
        <n v="3471.1545"/>
        <n v="3125.136"/>
        <n v="2856.33"/>
        <n v="3088.5"/>
        <n v="2279.1"/>
        <n v="2651.85"/>
        <n v="2364.3"/>
        <n v="3706.2000000000003"/>
        <n v="2907.4500000000003"/>
        <n v="3173.7000000000003"/>
        <n v="2939.4"/>
        <n v="4692.354066899999"/>
        <n v="7115.497468199999"/>
        <n v="9409.4987991"/>
        <n v="4265.916188599999"/>
        <n v="2147.3712717999997"/>
        <n v="4430.0342364"/>
        <n v="6257.4329677"/>
        <n v="12413.7815172"/>
        <n v="3750.5009611999994"/>
        <n v="9325.710193899999"/>
        <n v="5767.000581299999"/>
        <n v="3625.5867562"/>
        <n v="11993.685437"/>
        <n v="3111.324583"/>
        <n v="10651.722523899998"/>
        <n v="519.0665657"/>
        <n v="5563.6786907"/>
        <n v="5338.256594599999"/>
        <n v="5486.6162349999995"/>
        <n v="2192.9169127"/>
        <n v="1357.1447934"/>
        <n v="599.0116568999999"/>
        <n v="6470.9401704"/>
        <n v="16338.5858383"/>
        <n v="1133.0679272"/>
        <n v="11367.000479299999"/>
        <n v="17836.403244099998"/>
        <n v="7706.245569999999"/>
        <n v="1345.6142513999998"/>
        <n v="5962.0589168"/>
        <n v="12497.5701224"/>
        <n v="16441.207662099998"/>
        <n v="13490.541964299999"/>
        <n v="11703.884481399999"/>
        <n v="12268.496688"/>
        <n v="8033.905138499999"/>
        <n v="6191.3245269"/>
        <n v="13880.082108199998"/>
        <n v="8936.362225699999"/>
        <n v="5123.7885134"/>
        <n v="13841.839143899999"/>
        <n v="11362.772613899999"/>
        <n v="5267.7281127"/>
        <n v="4309.155721099999"/>
        <n v="8942.896199499999"/>
        <n v="13260.1233"/>
        <n v="9824.790486799999"/>
        <n v="6846.643663899999"/>
        <n v="7110.500899999999"/>
        <n v="14416.252311199998"/>
        <n v="12683.788375699998"/>
        <n v="10062.0074286"/>
        <n v="12398.9410548"/>
        <n v="11722.444974"/>
        <n v="6685.3388466"/>
        <n v="8233.6082274"/>
        <n v="8234.1894096"/>
        <n v="9202.8264096"/>
        <n v="10812.1199214"/>
        <n v="5551.258647000001"/>
        <n v="11509.7322888"/>
        <n v="840.5831886"/>
        <n v="6087.6898176"/>
        <n v="12858.656175"/>
        <n v="2906.1047274"/>
        <n v="15031.308966"/>
        <n v="3875.3229096"/>
        <n v="1188.7113264"/>
        <n v="4843.185"/>
        <n v="8717.733"/>
        <n v="11424.6859602"/>
        <n v="3659.5619352"/>
        <n v="5289.0382008"/>
        <n v="5678.9116704"/>
        <n v="5766.9860952"/>
        <n v="5508.3296016"/>
        <n v="10145.0603808"/>
        <n v="6737.953943"/>
        <n v="2164.3008212"/>
        <n v="389.31255439999995"/>
        <n v="2885.6061962000003"/>
        <n v="3330.1226552999997"/>
        <n v="6067.8131625999995"/>
        <n v="7694.6933924"/>
        <n v="8863.0157518"/>
        <n v="15588.5253401"/>
        <n v="6482.341829800001"/>
        <n v="3868.3142986000003"/>
        <n v="6542.7662"/>
        <n v="4468.1320117"/>
        <n v="11033.9903277"/>
        <n v="9219.7197473"/>
        <n v="8774.8116457"/>
        <n v="5197.0731401"/>
        <n v="7697.564434299999"/>
        <n v="8409.37891"/>
        <n v="7312.8882686"/>
        <n v="7255.5428472"/>
        <n v="8179.4199215"/>
        <n v="4308.4115427"/>
        <n v="4753.7045129"/>
        <n v="12219.57805"/>
        <n v="5039.807"/>
        <n v="7199.808"/>
        <n v="7199.749799999999"/>
        <n v="5035.9888"/>
        <n v="7199.8058"/>
        <n v="6592.548900000001"/>
        <n v="12713.03"/>
        <n v="5390.0"/>
        <n v="13199.911999999998"/>
        <n v="9599.7975"/>
        <n v="14207.1002"/>
        <n v="19697.4668"/>
        <n v="9999.9552"/>
        <n v="2488.7088"/>
        <n v="2048.8491"/>
        <n v="3515.4809999999998"/>
        <n v="3131.1"/>
        <n v="5527.35"/>
        <n v="2311.05"/>
        <n v="1128.9"/>
        <n v="2619.9"/>
        <n v="2545.35"/>
        <n v="3248.25"/>
        <n v="7284.2277328"/>
        <n v="9630.116502699999"/>
        <n v="6986.163222099999"/>
        <n v="6476.7054413999995"/>
        <n v="7401.0705584"/>
        <n v="12886.533739199998"/>
        <n v="3586.5750891"/>
        <n v="11724.2551056"/>
        <n v="2243.6512974999996"/>
        <n v="9494.6326342"/>
        <n v="4627.590856"/>
        <n v="4901.2490528"/>
        <n v="8857.5701887"/>
        <n v="5934.385616"/>
        <n v="3122.4707735999996"/>
        <n v="3403.6238227"/>
        <n v="5623.2531577"/>
        <n v="2080.1097768"/>
        <n v="6059.8763481"/>
        <n v="1152.4776728999998"/>
        <n v="9447.9339391"/>
        <n v="10284.859112599997"/>
        <n v="1870.4460880999998"/>
        <n v="6299.519445999999"/>
        <n v="286.5339687"/>
        <n v="16012.2714997"/>
        <n v="1175.7309326"/>
        <n v="6918.325199999999"/>
        <n v="6084.6670134"/>
        <n v="6263.966941499999"/>
        <n v="865.1750014"/>
        <n v="15955.387492499998"/>
        <n v="11563.0196933"/>
        <n v="9997.1720897"/>
        <n v="14691.447913599999"/>
        <n v="16374.138342799997"/>
        <n v="13690.789043699999"/>
        <n v="2968.9223893"/>
        <n v="4420.0410999999995"/>
        <n v="14221.386151399998"/>
        <n v="8305.4494026"/>
        <n v="12685.517957"/>
        <n v="5791.7912466"/>
        <n v="2479.2587056999996"/>
        <n v="6634.6738668"/>
        <n v="625.7240792"/>
        <n v="14499.8487407"/>
        <n v="3864.0767998999995"/>
        <n v="11900.672398199998"/>
        <n v="8597.5564666"/>
        <n v="9567.4672245"/>
        <n v="7519.0664381999995"/>
        <n v="5431.0774577"/>
        <n v="7165.463150199999"/>
        <n v="5249.8557726"/>
        <n v="12340.43538"/>
        <n v="9298.9152"/>
        <n v="16951.7286822"/>
        <n v="1780.9359882"/>
        <n v="8816.340246599999"/>
        <n v="6069.0919871999995"/>
        <n v="6005.5494"/>
        <n v="12786.0084"/>
        <n v="12400.6846014"/>
        <n v="10461.2796"/>
        <n v="17423.842356"/>
        <n v="9202.4389548"/>
        <n v="14142.1002"/>
        <n v="6163.8180408"/>
        <n v="9940.68"/>
        <n v="9620.590104"/>
        <n v="6629.8371192"/>
        <n v="8251.3608408"/>
        <n v="8229.888972"/>
        <n v="8154.4053514"/>
        <n v="229.66363139999999"/>
        <n v="1872.3164054000001"/>
        <n v="7502.7299886"/>
        <n v="8175.1789462"/>
        <n v="5238.215807299999"/>
        <n v="6675.6331586"/>
        <n v="1124.6593407"/>
        <n v="4337.8343512"/>
        <n v="11785.0614006"/>
        <n v="11452.1500616"/>
        <n v="6679.9718559"/>
        <n v="8880.842945"/>
        <n v="5100.471121500001"/>
        <n v="6782.731772100001"/>
        <n v="5310.4169428"/>
        <n v="7700.066080199999"/>
        <n v="7488.773218800001"/>
        <n v="4786.2"/>
        <n v="9989.8087"/>
        <n v="12241.3752"/>
        <n v="7199.8688999999995"/>
        <n v="7199.550499999999"/>
        <n v="6799.967299999999"/>
        <n v="6199.932699999999"/>
        <n v="16883.0642"/>
        <n v="7737.0"/>
        <n v="3062.7608"/>
        <n v="16755.3688"/>
        <n v="10180.0"/>
        <n v="12100.1008"/>
        <n v="9899.7778"/>
        <n v="11277.2032"/>
        <n v="2572.1253"/>
        <n v="2146.3515"/>
        <n v="3227.7690000000002"/>
        <n v="2134.3635"/>
        <n v="8048.43"/>
        <n v="7775.82"/>
        <n v="6222.450000000001"/>
        <n v="10787.79"/>
        <n v="3693.6899999999996"/>
        <n v="8065.200000000001"/>
        <n v="6454.695"/>
        <n v="3142.2299999999996"/>
        <n v="10278.645"/>
        <n v="9856.08"/>
        <n v="2722.3950000000004"/>
        <n v="1266.525"/>
        <n v="2578.875"/>
        <n v="168.48000000000002"/>
        <n v="5718.57"/>
        <n v="3257.865"/>
        <n v="11029.005000000001"/>
        <n v="2677.1549999999997"/>
        <n v="4352.985"/>
        <n v="1843.335"/>
        <n v="11311.755000000001"/>
        <n v="830.5050000000001"/>
        <n v="13605.54"/>
        <n v="12544.349999999999"/>
        <n v="2490.54"/>
        <n v="1075.815"/>
        <n v="15967.185000000001"/>
        <n v="6442.799999999999"/>
        <n v="6379.424999999999"/>
        <n v="7264.334999999999"/>
        <n v="11146.98"/>
        <n v="11073.465"/>
        <n v="389.80499999999995"/>
        <n v="1412.3850000000002"/>
        <n v="1669.5900000000001"/>
        <n v="10286.25"/>
        <n v="13508.04"/>
        <n v="197.73000000000002"/>
        <n v="12341.16"/>
        <n v="14434.095000000001"/>
        <n v="2966.925"/>
        <n v="10223.265"/>
        <n v="9062.43"/>
        <n v="13458.705000000002"/>
        <n v="6454.5"/>
        <n v="3302.6647152"/>
        <n v="5603.565045"/>
        <n v="10078.2805302"/>
        <n v="15209.538174000001"/>
        <n v="14781.40062"/>
        <n v="4550.656626"/>
        <n v="10707.7008528"/>
        <n v="1173.4068618000001"/>
        <n v="8662.7144184"/>
        <n v="4763.9504934"/>
        <n v="8792.5117764"/>
        <n v="10055.808151800002"/>
        <n v="11236.3829274"/>
        <n v="3418.7074278"/>
        <n v="15323.2561578"/>
        <n v="13466.960211"/>
        <n v="13852.2840096"/>
        <n v="17644.691592"/>
        <n v="5812.2094548"/>
        <n v="9744.4509768"/>
        <n v="8612.2075248"/>
        <n v="8252.3549088"/>
        <n v="2005.035156"/>
        <n v="7697.6649648"/>
        <n v="6402.9908016"/>
        <n v="5766.7872816"/>
        <n v="7712.774798400001"/>
        <n v="6362.4328272"/>
        <n v="6930.1096949"/>
        <n v="2994.4752208"/>
        <n v="3487.6557491999997"/>
        <n v="1406.6416553"/>
        <n v="8098.0473581"/>
        <n v="2118.9066696"/>
        <n v="5284.5716994"/>
        <n v="6158.090034299999"/>
        <n v="8479.2325609"/>
        <n v="13951.48675"/>
        <n v="5388.3528343"/>
        <n v="7486.8488758"/>
        <n v="4477.7537267"/>
        <n v="8563.903652899999"/>
        <n v="6160.2068116"/>
        <n v="6985.9423928999995"/>
        <n v="8267.1699623"/>
        <n v="10823.274769200001"/>
        <n v="7698.9114744"/>
        <n v="8353.572963"/>
        <n v="5869.4385843"/>
        <n v="4180.6351675"/>
        <n v="7313.6580058"/>
        <n v="8469.4184116"/>
        <n v="7199.878500000001"/>
        <n v="7559.8227"/>
        <n v="3719.047"/>
        <n v="6275.0"/>
        <n v="8399.5677"/>
        <n v="2393.1"/>
        <n v="7199.879499999999"/>
        <n v="3599.75"/>
        <n v="4459.6304"/>
        <n v="3599.7682"/>
        <n v="4799.8332"/>
        <n v="7199.9303"/>
        <n v="4799.795"/>
        <n v="2320.0776"/>
        <n v="3293.9028000000003"/>
        <n v="1919.2788"/>
        <n v="3535.8"/>
        <n v="2950.05"/>
        <n v="2918.1"/>
        <n v="2832.9"/>
        <n v="2193.9"/>
        <n v="2428.2000000000003"/>
        <n v="2800.9500000000003"/>
        <n v="19207.5"/>
        <n v="7234.5"/>
        <n v="11992.5"/>
        <n v="6240.0"/>
        <n v="5577.0"/>
        <n v="6844.5"/>
        <n v="8989.5"/>
        <n v="1989.0"/>
        <n v="1365.0"/>
        <n v="3861.0"/>
        <n v="6513.0"/>
        <n v="3295.5"/>
        <n v="13650.0"/>
        <n v="6630.0"/>
        <n v="7039.5"/>
        <n v="4192.5"/>
        <n v="3763.5"/>
        <n v="7819.5"/>
        <n v="6259.5"/>
        <n v="14527.5"/>
        <n v="6181.5"/>
        <n v="11778.0"/>
        <n v="12207.0"/>
        <n v="14800.5"/>
        <n v="780.0"/>
        <n v="9496.5"/>
        <n v="11115.0"/>
        <n v="9945.0"/>
        <n v="4719.0"/>
        <n v="7800.0"/>
        <n v="5655.0"/>
        <n v="5460.0"/>
        <n v="9048.0"/>
        <n v="4563.0"/>
        <n v="8463.0"/>
        <n v="13182.0"/>
        <n v="15405.0"/>
        <n v="14625.0"/>
        <n v="14859.0"/>
        <n v="7020.0"/>
        <n v="6474.0"/>
        <n v="15892.5"/>
        <n v="13474.5"/>
        <n v="14761.5"/>
        <n v="7449.0"/>
        <n v="117.0"/>
        <n v="5499.0"/>
        <n v="6201.0"/>
        <n v="10998.0"/>
        <n v="18642.0"/>
        <n v="2125.5"/>
        <n v="2749.5"/>
        <n v="11154.0"/>
        <n v="5908.5"/>
        <n v="15112.5"/>
        <n v="12772.5"/>
        <n v="6961.5"/>
        <n v="5947.5"/>
        <n v="5093.4"/>
        <n v="8227.8"/>
        <n v="7444.2"/>
        <n v="9305.25"/>
        <n v="9912.539999999999"/>
        <n v="15476.1"/>
        <n v="3232.35"/>
        <n v="9383.61"/>
        <n v="6072.9"/>
        <n v="9128.94"/>
        <n v="1959.0"/>
        <n v="6660.6"/>
        <n v="4603.65"/>
        <n v="16416.42"/>
        <n v="11656.05"/>
        <n v="14712.09"/>
        <n v="7542.15"/>
        <n v="10676.55"/>
        <n v="5964.408"/>
        <n v="6083.69616"/>
        <n v="5367.9672"/>
        <n v="13439.79936"/>
        <n v="12326.4432"/>
        <n v="10139.4936"/>
        <n v="5765.5944"/>
        <n v="4058.54491"/>
        <n v="5039.520219999999"/>
        <n v="5385.7468"/>
        <n v="7943.97653"/>
        <n v="5866.61705"/>
        <n v="3964.14658"/>
        <n v="7870.56287"/>
        <n v="11719.24887"/>
        <n v="8370.89205"/>
        <n v="3463.8174"/>
        <n v="13085.5324"/>
        <n v="5599.83813"/>
        <n v="13739.80902"/>
        <n v="9333.06355"/>
        <n v="4618.4232"/>
        <n v="10795.56423"/>
        <n v="4233.5546"/>
        <n v="4541.44948"/>
        <n v="7235.52968"/>
        <n v="5965.4633"/>
        <n v="4810.8575"/>
        <n v="10122.04418"/>
        <n v="4579.93634"/>
        <n v="16068.26405"/>
        <n v="13225.140000000001"/>
        <n v="4808.15"/>
        <n v="10072.9"/>
        <n v="2792.9"/>
        <n v="5099.7988"/>
        <n v="7099.855999999999"/>
        <n v="11214.300000000001"/>
        <n v="9594.65"/>
        <n v="7373.08"/>
        <n v="3224.34"/>
        <n v="3396.6"/>
        <n v="2457.54"/>
        <n v="5058.75"/>
        <n v="2641.2000000000003"/>
        <n v="3418.65"/>
        <n v="13435.5"/>
        <n v="4875.0"/>
        <n v="5323.5"/>
        <n v="18057.0"/>
        <n v="18603.0"/>
        <n v="12987.0"/>
        <n v="9652.5"/>
        <n v="8833.5"/>
        <n v="13240.5"/>
        <n v="4134.0"/>
        <n v="4992.0"/>
        <n v="11524.5"/>
        <n v="5811.0"/>
        <n v="11427.0"/>
        <n v="2847.0"/>
        <n v="3900.0"/>
        <n v="12714.0"/>
        <n v="487.5"/>
        <n v="9438.0"/>
        <n v="429.0"/>
        <n v="5031.0"/>
        <n v="5265.0"/>
        <n v="15951.0"/>
        <n v="2593.5"/>
        <n v="17296.5"/>
        <n v="15600.0"/>
        <n v="4797.0"/>
        <n v="5889.0"/>
        <n v="11446.5"/>
        <n v="9730.5"/>
        <n v="10569.0"/>
        <n v="13494.0"/>
        <n v="14332.5"/>
        <n v="7761.0"/>
        <n v="6045.0"/>
        <n v="4953.0"/>
        <n v="9867.0"/>
        <n v="6532.5"/>
        <n v="6337.5"/>
        <n v="6688.5"/>
        <n v="6766.5"/>
        <n v="5713.5"/>
        <n v="9379.5"/>
        <n v="2671.5"/>
        <n v="5226.0"/>
        <n v="1911.0"/>
        <n v="6162.0"/>
        <n v="5869.5"/>
        <n v="5050.5"/>
        <n v="14098.5"/>
        <n v="13728.0"/>
        <n v="15210.0"/>
        <n v="5284.5"/>
        <n v="9457.5"/>
        <n v="292.5"/>
        <n v="5850.0"/>
        <n v="3568.5"/>
        <n v="9594.0"/>
        <n v="2008.5"/>
        <n v="2281.5"/>
        <n v="2457.0"/>
        <n v="2476.5"/>
        <n v="11310.0"/>
        <n v="6142.5"/>
        <n v="9769.5"/>
        <n v="6942.0"/>
        <n v="12460.5"/>
        <n v="11895.0"/>
        <n v="2632.5"/>
        <n v="5362.5"/>
        <n v="4426.5"/>
        <n v="6298.5"/>
        <n v="6649.5"/>
        <n v="9886.5"/>
        <n v="10764.0"/>
        <n v="14683.5"/>
        <n v="12616.5"/>
        <n v="1033.5"/>
        <n v="8658.78"/>
        <n v="1665.15"/>
        <n v="4721.19"/>
        <n v="16651.5"/>
        <n v="13027.35"/>
        <n v="8717.55"/>
        <n v="12870.63"/>
        <n v="7777.23"/>
        <n v="12537.6"/>
        <n v="11949.9"/>
        <n v="11440.56"/>
        <n v="14888.4"/>
        <n v="14359.47"/>
        <n v="3428.25"/>
        <n v="13125.3"/>
        <n v="6112.08"/>
        <n v="9109.35"/>
        <n v="17533.05"/>
        <n v="3134.4"/>
        <n v="5289.3"/>
        <n v="7894.7699999999995"/>
        <n v="10382.7"/>
        <n v="9622.57824"/>
        <n v="13698.25704"/>
        <n v="12246.91776"/>
        <n v="516.91536"/>
        <n v="9185.188320000001"/>
        <n v="7495.27272"/>
        <n v="7077.764160000001"/>
        <n v="15706.2744"/>
        <n v="6905.296789999999"/>
        <n v="6058.96515"/>
        <n v="9809.7531"/>
        <n v="9232.7088"/>
        <n v="7693.924"/>
        <n v="7116.8796999999995"/>
        <n v="6443.661349999999"/>
        <n v="9155.76956"/>
        <n v="15106.09255"/>
        <n v="9929.60988"/>
        <n v="5715.29871"/>
        <n v="7254.77311"/>
        <n v="10814.80766"/>
        <n v="8082.2406"/>
        <n v="7986.02345"/>
        <n v="4329.77175"/>
        <n v="8274.6749"/>
        <n v="4753.12721"/>
        <n v="7581.91142"/>
        <n v="7216.28625"/>
        <n v="7120.0691"/>
        <n v="8467.1092"/>
        <n v="6369.57533"/>
        <n v="7389.47712"/>
        <n v="5003.2918"/>
        <n v="3944.90315"/>
        <n v="5272.69982"/>
        <n v="7350.99026"/>
        <n v="8678.78693"/>
        <n v="4926.31808"/>
        <n v="14432.5725"/>
        <n v="7062.33881"/>
        <n v="6735.2005"/>
        <n v="2087.91"/>
        <n v="1828.17"/>
        <n v="3151.8450000000003"/>
        <n v="2420.9766"/>
        <n v="3280.2000000000003"/>
        <n v="5708.400000000001"/>
        <n v="2971.35"/>
        <n v="2204.55"/>
        <n v="2268.4500000000003"/>
        <n v="2982.0"/>
        <n v="2066.1"/>
        <n v="3439.9500000000003"/>
        <n v="2514.2400000000002"/>
        <n v="14094.0"/>
        <n v="4803.77"/>
        <n v="7190.79"/>
        <n v="6247.08"/>
        <n v="16806.72"/>
        <n v="5997.51"/>
        <n v="5992.0"/>
        <n v="6237.4"/>
        <n v="6005.5199999999995"/>
        <n v="3599.7000000000003"/>
        <n v="1999.47"/>
        <n v="14119.95"/>
        <n v="11975.04"/>
        <n v="5548.5"/>
        <n v="5138.0"/>
        <n v="3610.6"/>
        <n v="15055.52"/>
        <n v="7956.460000000001"/>
        <n v="19192.32"/>
        <n v="97.5"/>
        <n v="448.5"/>
        <n v="5538.0"/>
        <n v="390.0"/>
        <n v="14176.5"/>
        <n v="11076.0"/>
        <n v="5928.0"/>
        <n v="1599.0"/>
        <n v="12285.0"/>
        <n v="17550.0"/>
        <n v="13533.0"/>
        <n v="9691.5"/>
        <n v="721.5"/>
        <n v="624.0"/>
        <n v="2496.0"/>
        <n v="1287.0"/>
        <n v="877.5"/>
        <n v="13045.5"/>
        <n v="16341.0"/>
        <n v="4816.5"/>
        <n v="3100.5"/>
        <n v="7995.0"/>
        <n v="1092.0"/>
        <n v="6708.0"/>
        <n v="14001.0"/>
        <n v="15171.0"/>
        <n v="10978.5"/>
        <n v="6864.0"/>
        <n v="585.0"/>
        <n v="6552.0"/>
        <n v="2983.5"/>
        <n v="7390.5"/>
        <n v="15990.0"/>
        <n v="331.5"/>
        <n v="3159.0"/>
        <n v="12304.5"/>
        <n v="1345.5"/>
        <n v="8970.0"/>
        <n v="3802.5"/>
        <n v="3705.0"/>
        <n v="12421.5"/>
        <n v="8521.5"/>
        <n v="2788.5"/>
        <n v="12382.5"/>
        <n v="16731.0"/>
        <n v="15672.0"/>
        <n v="14496.6"/>
        <n v="14104.8"/>
        <n v="3330.3"/>
        <n v="9403.2"/>
        <n v="12929.4"/>
        <n v="979.5"/>
        <n v="4642.83"/>
        <n v="14516.19"/>
        <n v="4270.62"/>
        <n v="12145.8"/>
        <n v="14135.64696"/>
        <n v="636.20352"/>
        <n v="6143.34024"/>
        <n v="8608.62888"/>
        <n v="9244.832400000001"/>
        <n v="10040.086800000001"/>
        <n v="12942.765360000001"/>
        <n v="9557.06"/>
        <n v="5160.8124"/>
        <n v="4147.76404"/>
        <n v="14144.4488"/>
        <n v="9098.32112"/>
        <n v="2446.60736"/>
        <n v="8088.12032"/>
        <n v="4515.2128"/>
        <n v="8480.74752"/>
        <n v="8205.90848"/>
        <n v="7675.861760000001"/>
        <n v="5378.99264"/>
        <n v="5398.624"/>
        <n v="7872.17536"/>
        <n v="8834.112000000001"/>
        <n v="7754.3872"/>
        <n v="8637.7984"/>
        <n v="4554.47552"/>
        <n v="4220.7424"/>
        <n v="7165.446400000001"/>
        <n v="2846.5472"/>
        <n v="6870.976000000001"/>
        <n v="8520.01024"/>
        <n v="7479.54816"/>
        <n v="4907.84"/>
        <n v="10620.565760000001"/>
        <n v="7538.44224"/>
        <n v="5771.61984"/>
        <n v="9866.42"/>
        <n v="5498.14"/>
        <n v="6899.8007"/>
        <n v="5199.9504"/>
        <n v="14511.640000000001"/>
        <n v="5156.0"/>
        <n v="7507.200000000001"/>
        <n v="2070.0"/>
        <n v="10807.92"/>
        <n v="4810.8"/>
        <n v="5996.400000000001"/>
        <n v="4820.860000000001"/>
        <n v="11343.2"/>
        <n v="3016.26"/>
        <n v="12142.380000000001"/>
        <n v="12193.94"/>
        <n v="2180.9169"/>
        <n v="1629.4689"/>
        <n v="3451.5"/>
        <n v="10491.0"/>
        <n v="10822.5"/>
        <n v="9106.5"/>
        <n v="14781.0"/>
        <n v="17082.0"/>
        <n v="3627.0"/>
        <n v="5772.0"/>
        <n v="1423.5"/>
        <n v="4543.5"/>
        <n v="2086.5"/>
        <n v="2047.5"/>
        <n v="4485.0"/>
        <n v="6357.0"/>
        <n v="5187.0"/>
        <n v="5967.0"/>
        <n v="10023.0"/>
        <n v="6805.5"/>
        <n v="15249.0"/>
        <n v="6903.0"/>
        <n v="6727.5"/>
        <n v="12187.5"/>
        <n v="0.0"/>
        <n v="11719.5"/>
        <n v="5479.5"/>
        <n v="8307.0"/>
        <n v="7605.0"/>
        <n v="8931.0"/>
        <n v="7683.0"/>
        <n v="10452.0"/>
        <n v="6825.0"/>
        <n v="12928.5"/>
        <n v="5109.0"/>
        <n v="10471.5"/>
        <n v="13396.5"/>
        <n v="17023.5"/>
        <n v="10494.0"/>
        <n v="5445.0"/>
        <n v="9702.0"/>
        <n v="4494.6"/>
        <n v="6930.0"/>
        <n v="13741.2"/>
        <n v="13563.0"/>
        <n v="8751.6"/>
        <n v="6039.0"/>
        <n v="10652.4"/>
        <n v="6474.6"/>
        <n v="3900.6000000000004"/>
        <n v="5643.0"/>
        <n v="4197.6"/>
        <n v="14275.800000000001"/>
        <n v="10890.0"/>
        <n v="4811.400000000001"/>
        <n v="16533.0"/>
        <n v="14553.0"/>
        <n v="11800.800000000001"/>
        <n v="7009.2"/>
        <n v="9264.71376"/>
        <n v="7853.1372"/>
        <n v="6173.86076"/>
        <n v="9939.3424"/>
        <n v="5543.0948"/>
        <n v="3153.8298"/>
        <n v="6365.00196"/>
        <n v="6976.6538"/>
        <n v="4201.11104"/>
        <n v="4318.8992"/>
        <n v="8853.74336"/>
        <n v="4750.78912"/>
        <n v="7067.2896"/>
        <n v="6282.0352"/>
        <n v="13290.43072"/>
        <n v="9521.2096"/>
        <n v="8441.4848"/>
        <n v="8127.383040000001"/>
        <n v="5300.4672"/>
        <n v="3926.272"/>
        <n v="785.2544"/>
        <n v="4181.47968"/>
        <n v="8304.06528"/>
        <n v="7852.544"/>
        <n v="9815.68"/>
        <n v="10613.02"/>
        <n v="10943.09"/>
        <n v="3588.03"/>
        <n v="6804.52"/>
        <n v="2407.5"/>
        <n v="7195.75"/>
        <n v="7206.2"/>
        <n v="11997.800000000001"/>
        <n v="13740.74"/>
        <n v="11989.77"/>
        <n v="14282.12"/>
        <n v="13354.04"/>
        <n v="2167.83"/>
        <n v="2120.2776000000003"/>
        <n v="2790.3069"/>
        <n v="2172.6"/>
        <n v="2566.65"/>
        <n v="2044.8000000000002"/>
        <n v="6070.5"/>
        <n v="2130.0"/>
        <n v="1980.9"/>
        <n v="7304.115"/>
        <n v="1550.0549999999998"/>
        <n v="4006.8599999999997"/>
        <n v="15445.365000000002"/>
        <n v="4492.8"/>
        <n v="6659.055"/>
        <n v="11764.935000000001"/>
        <n v="11199.044999999998"/>
        <n v="2048.865"/>
        <n v="3705.9750000000004"/>
        <n v="4584.06"/>
        <n v="5481.84"/>
        <n v="3959.67"/>
        <n v="4339.92"/>
        <n v="3564.99"/>
        <n v="10729.29"/>
        <n v="16307.46"/>
        <n v="6584.76"/>
        <n v="11283.869999999999"/>
        <n v="145.86"/>
        <n v="70.59"/>
        <n v="15679.95"/>
        <n v="10010.325"/>
        <n v="9694.23"/>
        <n v="5432.115"/>
        <n v="8014.305"/>
        <n v="10817.43"/>
        <n v="792.2850000000001"/>
        <n v="7351.889999999999"/>
        <n v="18487.95"/>
        <n v="6544.395"/>
        <n v="6251.700000000001"/>
        <n v="13474.11"/>
        <n v="5120.504999999999"/>
        <n v="14830.14"/>
        <n v="12560.73"/>
        <n v="5278.455"/>
        <n v="7556.25"/>
        <n v="12714.195"/>
        <n v="16431.285"/>
        <n v="5681.6876999999995"/>
        <n v="3656.8653"/>
        <n v="5584.7172"/>
        <n v="6703.697999999999"/>
        <n v="6050.5674"/>
        <n v="2252.85"/>
        <n v="11269.3434"/>
        <n v="15889.057200000001"/>
        <n v="12860.2473"/>
        <n v="6249.4059"/>
        <n v="17213.1453"/>
        <n v="11558.1"/>
        <n v="6210.03"/>
        <n v="9353.528086"/>
        <n v="14634.492526500002"/>
        <n v="10120.016126500002"/>
        <n v="9101.3793792"/>
        <n v="5162.723812"/>
        <n v="3367.7168028"/>
        <n v="13379.884"/>
        <n v="8418.814154"/>
        <n v="4278.5046208"/>
        <n v="14718.4458236"/>
        <n v="7952.2713088"/>
        <n v="9069.688320000001"/>
        <n v="7461.4873088"/>
        <n v="4711.7227136"/>
        <n v="5109.06144"/>
        <n v="13408.4151936"/>
        <n v="12860.8965632"/>
        <n v="7853.3292544000005"/>
        <n v="7853.1329408"/>
        <n v="10642.7491968"/>
        <n v="4884.282368"/>
        <n v="7854.703449600001"/>
        <n v="6957.1576704"/>
        <n v="13815.7659136"/>
        <n v="7892.9846016"/>
        <n v="9990.0408"/>
        <n v="6372.5"/>
        <n v="7199.774299999999"/>
        <n v="9999.9124"/>
        <n v="6299.7759"/>
        <n v="5999.8554"/>
        <n v="11999.7808"/>
        <n v="6502.397999999999"/>
        <n v="7199.8509"/>
        <n v="13999.755"/>
        <n v="5192.0"/>
        <n v="15162.9324"/>
        <n v="15211.774500000001"/>
        <n v="12956.385000000002"/>
        <n v="4799.995199999999"/>
        <n v="5430.8148"/>
        <n v="2282.1156"/>
        <n v="2334.7629"/>
        <n v="2526.471"/>
        <n v="1384.5"/>
        <n v="2705.1"/>
        <n v="3578.4"/>
        <n v="7802.145"/>
        <n v="7220.07"/>
        <n v="18479.955"/>
        <n v="11503.439999999999"/>
        <n v="519.285"/>
        <n v="3601.0649999999996"/>
        <n v="1776.8400000000001"/>
        <n v="6051.825000000001"/>
        <n v="4567.875"/>
        <n v="12849.915"/>
        <n v="4043.13"/>
        <n v="13261.169999999998"/>
        <n v="9795.24"/>
        <n v="12285.779999999999"/>
        <n v="7976.280000000001"/>
        <n v="4233.645"/>
        <n v="6610.695"/>
        <n v="3922.425"/>
        <n v="1520.025"/>
        <n v="6018.285"/>
        <n v="4838.145"/>
        <n v="4819.815"/>
        <n v="13290.810000000001"/>
        <n v="2974.5299999999997"/>
        <n v="7800.780000000001"/>
        <n v="13885.169999999998"/>
        <n v="14043.509999999998"/>
        <n v="5458.635"/>
        <n v="10122.255000000001"/>
        <n v="7832.5650000000005"/>
        <n v="9874.41"/>
        <n v="11997.375"/>
        <n v="11814.465"/>
        <n v="4557.54"/>
        <n v="14393.925"/>
        <n v="5850.389999999999"/>
        <n v="12880.529999999999"/>
        <n v="16136.835"/>
        <n v="7291.049999999999"/>
        <n v="15816.060000000001"/>
        <n v="3634.995"/>
        <n v="0.195"/>
        <n v="6823.83"/>
        <n v="11880.765"/>
        <n v="13336.05"/>
        <n v="7766.459999999999"/>
        <n v="15465.645"/>
        <n v="12017.849999999999"/>
        <n v="5642.91"/>
        <n v="13650.195"/>
        <n v="4281.225"/>
        <n v="5445.959999999999"/>
        <n v="13630.695"/>
        <n v="11004.240000000002"/>
        <n v="14438.189999999999"/>
        <n v="7254.0"/>
        <n v="6992.895"/>
        <n v="10743.915"/>
        <n v="15477.8631"/>
        <n v="7072.5777"/>
        <n v="7443.220499999999"/>
        <n v="5668.7583"/>
        <n v="19414.6695"/>
        <n v="15711.3759"/>
        <n v="8423.7"/>
        <n v="12302.7159"/>
        <n v="8718.7254"/>
        <n v="8423.8959"/>
        <n v="424.7112"/>
        <n v="12302.52"/>
        <n v="6724.0716"/>
        <n v="9795.0"/>
        <n v="16459.9098"/>
        <n v="15084.691799999999"/>
        <n v="9246.48"/>
        <n v="15084.4959"/>
        <n v="8757.8896265"/>
        <n v="5642.317142"/>
        <n v="13096.8462975"/>
        <n v="9924.648268500001"/>
        <n v="12365.578956500001"/>
        <n v="9049.579287"/>
        <n v="6767.628220500001"/>
        <n v="6457.8965832"/>
        <n v="4471.9395152"/>
        <n v="12979.2520448"/>
        <n v="8245.1712"/>
        <n v="8670.386457600001"/>
        <n v="16882.9696"/>
        <n v="7728.081177600001"/>
        <n v="7449.3158656"/>
        <n v="9226.7392"/>
        <n v="7019.5853952"/>
        <n v="4946.7100928"/>
        <n v="7558.2699136"/>
        <n v="7619.912384"/>
        <n v="12666.7424128"/>
        <n v="5660.898969600001"/>
        <n v="14724.501568"/>
        <n v="7856.4702720000005"/>
        <n v="8694.9256576"/>
        <n v="7095.3624448"/>
        <n v="8349.021094400001"/>
        <n v="6893.3557504"/>
        <n v="13349.5211136"/>
        <n v="7852.9366272"/>
        <n v="5530.154112"/>
        <n v="7199.935000000001"/>
        <n v="3672.6188"/>
        <n v="8399.890800000001"/>
        <n v="3839.836"/>
        <n v="17279.8158"/>
        <n v="3597.3199999999997"/>
        <n v="1763.8344"/>
        <n v="2049.2487"/>
        <n v="3038.3586"/>
        <n v="3397.35"/>
        <n v="2055.4500000000003"/>
        <n v="2630.55"/>
        <n v="3839.64"/>
        <n v="4407.75"/>
        <n v="7836.0"/>
        <n v="12322.11"/>
        <n v="3741.69"/>
        <n v="2487.93"/>
        <n v="1723.92"/>
        <n v="11244.66"/>
        <n v="58.769999999999996"/>
        <n v="4348.98"/>
        <n v="11264.25"/>
        <n v="3545.79"/>
        <n v="2135.31"/>
        <n v="548.52"/>
        <n v="11362.2"/>
        <n v="1919.82"/>
        <n v="6405.93"/>
        <n v="6092.49"/>
        <n v="1821.87"/>
        <n v="2938.5"/>
        <n v="5132.58"/>
        <n v="4682.01"/>
        <n v="11832.36"/>
        <n v="13086.12"/>
        <n v="6758.55"/>
        <n v="4819.14"/>
        <n v="176.31"/>
        <n v="12694.32"/>
        <n v="4760.37"/>
        <n v="7757.64"/>
        <n v="4329.39"/>
        <n v="5367.66"/>
        <n v="16357.65"/>
        <n v="8776.32"/>
        <n v="5622.33"/>
        <n v="12126.21"/>
        <n v="8247.39"/>
        <n v="10323.93"/>
        <n v="9599.1"/>
        <n v="6954.45"/>
        <n v="1508.43"/>
        <n v="8129.85"/>
        <n v="9187.71"/>
        <n v="10559.01"/>
        <n v="6327.57"/>
        <n v="15182.25"/>
        <n v="11989.08"/>
        <n v="3349.89"/>
        <n v="4192.26"/>
        <n v="7052.4"/>
        <n v="16024.619999999999"/>
        <n v="6464.7"/>
        <n v="8090.67"/>
        <n v="17631.0"/>
        <n v="5583.15"/>
        <n v="11754.0"/>
        <n v="7111.17"/>
        <n v="10994.306750000002"/>
        <n v="7530.61365"/>
        <n v="7072.2244"/>
        <n v="12424.178"/>
        <n v="10589.22248"/>
        <n v="13131.40044"/>
        <n v="12997.6016"/>
        <n v="7656.2304"/>
        <n v="9246.370560000001"/>
        <n v="15155.40992"/>
        <n v="11778.816"/>
        <n v="5575.30624"/>
        <n v="10208.307200000001"/>
        <n v="8048.8576"/>
        <n v="7106.552320000001"/>
        <n v="11464.714240000001"/>
        <n v="7204.70912"/>
        <n v="7322.4972800000005"/>
        <n v="7734.755840000001"/>
        <n v="4534.844160000001"/>
        <n v="9030.4256"/>
        <n v="7715.12448"/>
        <n v="11091.7184"/>
        <n v="4024.4288"/>
        <n v="13832.82"/>
        <n v="8389.35"/>
        <n v="12000.3"/>
        <n v="7179.3"/>
        <n v="7197.12"/>
        <n v="2510.3999999999996"/>
        <n v="7187.6"/>
        <n v="7199.7783"/>
        <n v="4899.906"/>
        <n v="5852.06"/>
        <n v="10070.74"/>
        <n v="9604.98"/>
        <n v="6009.34"/>
        <n v="9980.1"/>
        <n v="11617.86"/>
        <n v="9612.21"/>
        <n v="3596.45"/>
        <n v="9990.199999999999"/>
        <n v="6353.099999999999"/>
        <n v="2560.1373"/>
        <n v="2147.2506"/>
        <n v="3386.7000000000003"/>
        <n v="1224.75"/>
        <n v="4547.55"/>
        <n v="4643.400000000001"/>
        <n v="2769.0"/>
        <n v="3450.6"/>
        <n v="6543.06"/>
        <n v="1430.07"/>
        <n v="1018.68"/>
        <n v="8697.96"/>
        <n v="15750.36"/>
        <n v="6680.19"/>
        <n v="5348.07"/>
        <n v="10088.85"/>
        <n v="13850.13"/>
        <n v="9697.05"/>
        <n v="6641.01"/>
        <n v="6190.44"/>
        <n v="7933.95"/>
        <n v="2605.47"/>
        <n v="14143.98"/>
        <n v="3173.58"/>
        <n v="1371.3"/>
        <n v="14006.85"/>
        <n v="4388.16"/>
        <n v="3271.53"/>
        <n v="6915.2699999999995"/>
        <n v="2154.9"/>
        <n v="8149.44"/>
        <n v="7013.22"/>
        <n v="4446.93"/>
        <n v="7816.41"/>
        <n v="959.91"/>
        <n v="14261.52"/>
        <n v="9990.9"/>
        <n v="2723.0099999999998"/>
        <n v="5759.46"/>
        <n v="1625.97"/>
        <n v="9951.72"/>
        <n v="14790.45"/>
        <n v="9089.76"/>
        <n v="8541.24"/>
        <n v="16553.55"/>
        <n v="13791.36"/>
        <n v="12792.27"/>
        <n v="8795.91"/>
        <n v="11636.46"/>
        <n v="5191.35"/>
        <n v="15730.77"/>
        <n v="14868.81"/>
        <n v="14555.37"/>
        <n v="10225.98"/>
        <n v="5034.63"/>
        <n v="8031.9"/>
        <n v="6347.16"/>
        <n v="18101.16"/>
        <n v="5602.74"/>
        <n v="8306.16"/>
        <n v="13223.25"/>
        <n v="10696.14"/>
        <n v="14692.5"/>
        <n v="15769.95"/>
        <n v="16248.223250000001"/>
        <n v="3794.4952500000004"/>
        <n v="4475.5585"/>
        <n v="15177.981000000002"/>
        <n v="16380.80084"/>
        <n v="5734.236"/>
        <n v="7263.3656"/>
        <n v="4778.53"/>
        <n v="9671.74472"/>
        <n v="7454.5068"/>
        <n v="2591.33952"/>
        <n v="14429.0496"/>
        <n v="7989.96352"/>
        <n v="6949.50144"/>
        <n v="6851.34464"/>
        <n v="4397.42464"/>
        <n v="7970.33216"/>
        <n v="7401.02272"/>
        <n v="8677.06112"/>
        <n v="18080.48256"/>
        <n v="2944.704"/>
        <n v="8461.11616"/>
        <n v="2504.7000000000003"/>
        <n v="9916.0"/>
        <n v="5995.07"/>
        <n v="5478.0"/>
        <n v="9596.16"/>
        <n v="8398.38"/>
        <n v="4985.75"/>
        <n v="8396.64"/>
        <n v="9589.38"/>
        <n v="9744.84"/>
        <n v="8393.28"/>
        <n v="4085.9100000000003"/>
        <n v="2267.73"/>
        <n v="2843.55"/>
        <n v="2673.15"/>
        <n v="2587.9500000000003"/>
        <n v="13321.2"/>
        <n v="7032.81"/>
        <n v="12184.98"/>
        <n v="13438.74"/>
        <n v="5387.25"/>
        <n v="11518.92"/>
        <n v="16592.73"/>
        <n v="3487.02"/>
        <n v="3780.87"/>
        <n v="1390.89"/>
        <n v="3820.05"/>
        <n v="9657.87"/>
        <n v="4055.13"/>
        <n v="15515.28"/>
        <n v="6033.72"/>
        <n v="15436.92"/>
        <n v="5974.95"/>
        <n v="16396.829999999998"/>
        <n v="6562.65"/>
        <n v="7228.71"/>
        <n v="11871.539999999999"/>
        <n v="6895.68"/>
        <n v="8854.68"/>
        <n v="6170.85"/>
        <n v="12909.81"/>
        <n v="12988.17"/>
        <n v="10265.16"/>
        <n v="6229.62"/>
        <n v="10813.68"/>
        <n v="14907.99"/>
        <n v="5935.7699999999995"/>
        <n v="11773.59"/>
        <n v="2958.09"/>
        <n v="15534.869999999999"/>
        <n v="16063.8"/>
        <n v="7992.72"/>
        <n v="3193.17"/>
        <n v="10245.57"/>
        <n v="4897.5"/>
        <n v="14751.27"/>
        <n v="3697.2005000000004"/>
        <n v="13329.38075"/>
        <n v="6771.7146"/>
        <n v="9671.098150000002"/>
        <n v="1945.8950000000002"/>
        <n v="5179.92652"/>
        <n v="5925.3772"/>
        <n v="7626.53388"/>
        <n v="7891.8067200000005"/>
        <n v="7931.06944"/>
        <n v="8147.0144"/>
        <n v="7008.39552"/>
        <n v="8932.2688"/>
        <n v="6203.50976"/>
        <n v="6812.0819200000005"/>
        <n v="17687.85536"/>
        <n v="8716.323840000001"/>
        <n v="7950.7008000000005"/>
        <n v="4829.31456"/>
        <n v="9266.00192"/>
        <n v="8500.37888"/>
        <n v="14723.52"/>
        <n v="7204.34"/>
        <n v="6002.1"/>
        <n v="4858.0"/>
        <n v="11162.74"/>
        <n v="12311.17"/>
        <n v="1745.6526000000001"/>
        <n v="2811.6"/>
        <n v="6836.91"/>
        <n v="18022.8"/>
        <n v="13360.38"/>
        <n v="1684.74"/>
        <n v="6856.5"/>
        <n v="1704.33"/>
        <n v="8600.01"/>
        <n v="4662.42"/>
        <n v="2703.42"/>
        <n v="4877.91"/>
        <n v="5543.97"/>
        <n v="8110.26"/>
        <n v="2997.27"/>
        <n v="11851.95"/>
        <n v="3937.59"/>
        <n v="7209.12"/>
        <n v="12948.99"/>
        <n v="10030.08"/>
        <n v="391.8"/>
        <n v="11068.35"/>
        <n v="6288.39"/>
        <n v="4936.68"/>
        <n v="7875.18"/>
        <n v="14437.83"/>
        <n v="13340.789999999999"/>
        <n v="3389.07"/>
        <n v="6738.96"/>
        <n v="10892.039999999999"/>
        <n v="9364.02"/>
        <n v="10421.88"/>
        <n v="12459.24"/>
        <n v="2781.78"/>
        <n v="16964.94"/>
        <n v="7502.97"/>
        <n v="3702.5099999999998"/>
        <n v="6974.04"/>
        <n v="7738.05"/>
        <n v="7463.79"/>
        <n v="9011.4"/>
        <n v="8521.65"/>
        <n v="3898.41"/>
        <n v="10417.1954"/>
        <n v="9537.94588"/>
        <n v="5351.9536"/>
        <n v="2790.66152"/>
        <n v="5944.49132"/>
        <n v="5504.86656"/>
        <n v="5868.03484"/>
        <n v="16743.96912"/>
        <n v="3956.62284"/>
        <n v="5123.78496"/>
        <n v="5005.9968"/>
        <n v="7616.967680000001"/>
        <n v="1276.0384000000001"/>
        <n v="4633.00096"/>
        <n v="7028.02688"/>
        <n v="8323.69664"/>
        <n v="7911.43808"/>
        <n v="7263.6032000000005"/>
        <n v="4417.0560000000005"/>
        <n v="7459.9168"/>
        <n v="8893.006080000001"/>
        <n v="9364.158720000001"/>
        <n v="10404.6208"/>
        <n v="5997.599999999999"/>
        <n v="5327.95"/>
        <n v="4993.01"/>
        <n v="6899.9098"/>
        <n v="5299.9965"/>
        <n v="9851.779999999999"/>
        <n v="4792.77"/>
        <n v="11799.46"/>
        <n v="17745.0"/>
        <n v="5290.38"/>
        <n v="1369.5"/>
        <n v="2397.54"/>
        <n v="11012.33"/>
        <n v="599.4"/>
        <n v="2049.8481"/>
        <n v="3226.9500000000003"/>
        <n v="2353.65"/>
        <n v="19208.94884622"/>
        <n v="13477.92"/>
        <n v="9520.74"/>
        <n v="15887.49"/>
        <n v="16005.03"/>
        <n v="5700.69"/>
        <n v="1038.27"/>
        <n v="2899.32"/>
        <n v="4133.49"/>
        <n v="4525.29"/>
        <n v="4368.57"/>
        <n v="6386.34"/>
        <n v="5681.1"/>
        <n v="2566.29"/>
        <n v="3859.23"/>
        <n v="4701.6"/>
        <n v="13262.43"/>
        <n v="11499.33"/>
        <n v="14398.65"/>
        <n v="13869.72"/>
        <n v="8678.37"/>
        <n v="235.07999999999998"/>
        <n v="9030.99"/>
        <n v="8913.45"/>
        <n v="14300.7"/>
        <n v="2546.7"/>
        <n v="11969.49"/>
        <n v="7855.59"/>
        <n v="16671.09"/>
        <n v="5524.38"/>
        <n v="9638.28"/>
        <n v="5877.0"/>
        <n v="12655.14"/>
        <n v="16318.47"/>
        <n v="4779.96"/>
        <n v="7718.46"/>
        <n v="9324.84"/>
        <n v="6503.88"/>
        <n v="15084.3"/>
        <n v="5210.94"/>
        <n v="13007.76"/>
        <n v="15280.2"/>
        <n v="12733.5"/>
        <n v="19472.46"/>
        <n v="4505.7"/>
        <n v="5446.0199999999995"/>
        <n v="16220.52"/>
        <n v="12806.4604"/>
        <n v="10665.67896"/>
        <n v="11430.24376"/>
        <n v="3344.971"/>
        <n v="5447.5242"/>
        <n v="16745.55008"/>
        <n v="8696.69248"/>
        <n v="12564.0704"/>
        <n v="5104.153600000001"/>
        <n v="13368.95616"/>
        <n v="7361.76"/>
        <n v="12269.6"/>
        <n v="6576.5056"/>
        <n v="6183.8784000000005"/>
        <n v="10424.25216"/>
        <n v="10267.201280000001"/>
        <n v="11072.08704"/>
        <n v="6597.36"/>
        <n v="3597.75"/>
        <m/>
        <n v="3608.7"/>
        <n v="9956.0"/>
        <n v="1294.28"/>
        <n v="13204.44"/>
        <n v="9598.5"/>
        <n v="7430.43"/>
        <n v="11988.9"/>
        <n v="9023.0"/>
        <n v="10647.140000000001"/>
        <n v="10002.640000000001"/>
        <n v="10070.01"/>
        <n v="1969.7283"/>
        <n v="2356.5411"/>
        <n v="2438.1594"/>
        <n v="3109.8"/>
        <n v="2215.2000000000003"/>
        <n v="1885.05"/>
        <n v="2737.05"/>
        <n v="3141.75"/>
        <n v="2992.65"/>
        <n v="12709.850400000001"/>
        <n v="10591.542000000001"/>
        <n v="11650.6962"/>
        <n v="13769.0046"/>
        <n v="13264.42353912"/>
        <n v="10121.56956"/>
        <n v="6107.8437"/>
        <n v="4595.42526"/>
        <n v="5448.58438"/>
        <n v="14891.504640000001"/>
        <n v="8260.13148"/>
        <n v="14678.214860000002"/>
        <n v="9617.43008"/>
        <n v="2229.8477000000003"/>
        <n v="11459.47818"/>
        <n v="7562.092200000001"/>
        <n v="6728.323060000001"/>
        <n v="1454.2485000000001"/>
        <n v="5060.78478"/>
        <n v="4265.7956"/>
        <n v="1919.6080200000001"/>
        <n v="3005.4469000000004"/>
        <n v="7775.38198"/>
        <n v="13049.456540000001"/>
        <n v="3722.8761600000003"/>
        <n v="1589.97836"/>
        <n v="13088.2365"/>
        <n v="11808.49782"/>
        <n v="12118.737500000001"/>
        <n v="3994.33588"/>
        <n v="5429.1944"/>
        <n v="426.57956"/>
        <n v="10373.6393"/>
        <n v="9501.0902"/>
        <n v="5196.51464"/>
        <n v="4110.67576"/>
        <n v="2326.7976000000003"/>
        <n v="13572.986"/>
        <n v="15046.62447999992"/>
        <n v="7290.632479999962"/>
        <n v="523.5294599999972"/>
        <n v="6185.403619999967"/>
        <n v="4905.664939999974"/>
        <n v="10140.959539999947"/>
        <n v="4808.715039999975"/>
        <n v="5371.024459999971"/>
        <n v="14077.125479999926"/>
        <n v="2171.6777599999887"/>
        <n v="6747.713039999964"/>
        <n v="12445.55344"/>
        <n v="10969.9496"/>
        <n v="1300.8612799999999"/>
        <n v="7183.8607999999995"/>
        <n v="8348.8112"/>
        <n v="8873.03888"/>
        <n v="12464.96928"/>
        <n v="19417.781584"/>
        <n v="7378.0192"/>
        <n v="12426.1376"/>
        <n v="6931.454879999999"/>
        <n v="5747.08864"/>
        <n v="5475.26688"/>
        <n v="3339.52448"/>
        <n v="5902.41536"/>
        <n v="15202.602719999999"/>
        <n v="4349.14816"/>
        <n v="16988.86"/>
        <n v="12037.8208"/>
        <n v="1164.9504"/>
        <n v="14018.23648"/>
        <n v="9707.92"/>
        <n v="4562.7224"/>
        <n v="7300.35584"/>
        <n v="10678.712"/>
        <n v="9377.85072"/>
        <n v="7688.67264"/>
        <n v="15314.193650000001"/>
        <n v="10371.620350000001"/>
        <n v="12648.317500000001"/>
        <n v="13504.511300000002"/>
        <n v="6752.255650000001"/>
        <n v="6596.58405"/>
        <n v="10605.127750000001"/>
        <n v="11636.4521"/>
        <n v="9145.7065"/>
        <n v="6125.6"/>
        <n v="16005.6"/>
        <n v="1185.6000000000001"/>
        <n v="14187.68"/>
        <n v="5947.76"/>
        <n v="9208.16"/>
        <n v="6263.92"/>
        <n v="11362.0"/>
        <n v="1580.8000000000002"/>
        <n v="5394.4800000000005"/>
        <n v="8595.6"/>
        <n v="8417.3944008"/>
        <n v="9703.8473"/>
        <n v="6733.2818"/>
        <n v="7692.1803434"/>
        <n v="4707.5541667"/>
        <n v="16041.6478131"/>
        <n v="7625.2436008"/>
        <n v="11999.896393800002"/>
        <n v="1703.12422"/>
        <n v="3168.6032"/>
        <n v="5049.96135"/>
        <n v="5347.0179"/>
        <n v="5228.19528"/>
        <n v="7683.86276"/>
        <n v="2999.5899999999997"/>
        <n v="9980.73"/>
        <n v="7604.74"/>
        <n v="4811.5199999999995"/>
        <n v="7432.74"/>
        <n v="5994.24"/>
        <n v="4798.71"/>
        <n v="2400.02"/>
        <n v="10000.43"/>
        <n v="1964.8200000000002"/>
        <n v="5877.599999999999"/>
        <n v="8382.4"/>
        <n v="12475.0"/>
        <n v="7491.89"/>
        <n v="7499.9172"/>
        <n v="6299.7462000000005"/>
        <n v="4796.94"/>
        <n v="3842.71"/>
        <n v="7173.24"/>
        <n v="5996.25"/>
        <n v="16783.35"/>
        <n v="1492.3999999999999"/>
        <n v="3046.9500000000003"/>
        <n v="1738.26"/>
        <n v="1808.19"/>
        <n v="2683.8"/>
        <n v="2289.75"/>
        <n v="3589.05"/>
        <n v="3184.35"/>
        <n v="14639.4349"/>
        <n v="3587.1463000000003"/>
        <n v="4925.0549200000005"/>
        <n v="4963.83488"/>
        <n v="9714.379980000002"/>
        <n v="3761.65612"/>
        <n v="2152.28778"/>
        <n v="9888.8898"/>
        <n v="9791.939900000001"/>
        <n v="4498.47536"/>
        <n v="8919.390800000001"/>
        <n v="4188.235680000001"/>
        <n v="6495.643300000001"/>
        <n v="7755.992"/>
        <n v="9733.769960000001"/>
        <n v="13902.615660000001"/>
        <n v="11905.44772"/>
        <n v="11052.2886"/>
        <n v="6650.76314"/>
        <n v="7717.21204"/>
        <n v="13766.885800000002"/>
        <n v="8085.621660000001"/>
        <n v="10955.3387"/>
        <n v="7755.991999999959"/>
        <n v="9617.43007999995"/>
        <n v="7833.551919999959"/>
        <n v="5215.904619999973"/>
        <n v="5972.113839999969"/>
        <n v="6592.593199999966"/>
        <n v="16093.683399999916"/>
        <n v="8628.541099999955"/>
        <n v="4362.745499999977"/>
        <n v="7659.04209999996"/>
        <n v="15240.52427999992"/>
        <n v="15608.933899999918"/>
        <n v="5448.584379999971"/>
        <n v="12894.336699999933"/>
        <n v="10606.319059999945"/>
        <n v="10315.469359999946"/>
        <n v="7057.952719999963"/>
        <n v="7891.721859999959"/>
        <n v="9694.989999999949"/>
        <n v="12661.656939999933"/>
        <n v="10082.789599999947"/>
        <n v="3877.9959999999596"/>
        <n v="16578.43289999983"/>
        <n v="8717.71216"/>
        <n v="718.38608"/>
        <n v="1281.44544"/>
        <n v="7397.435039999999"/>
        <n v="8737.127999999999"/>
        <n v="10096.236799999999"/>
        <n v="5339.356"/>
        <n v="15804.49376"/>
        <n v="18542.1272"/>
        <n v="4465.6431999999995"/>
        <n v="13163.93952"/>
        <n v="15455.00864"/>
        <n v="11164.108"/>
        <n v="11358.2664"/>
        <n v="7785.75184"/>
        <n v="11649.503999999999"/>
        <n v="13105.692"/>
        <n v="5533.5144"/>
        <n v="9768.3929"/>
        <n v="5837.685"/>
        <n v="9262.460200000001"/>
        <n v="3891.7900000000004"/>
        <n v="12191.92"/>
        <n v="11875.76"/>
        <n v="4663.360000000001"/>
        <n v="6599.84"/>
        <n v="5888.4800000000005"/>
        <n v="7209.9585439"/>
        <n v="7205.7997522000005"/>
        <n v="4649.925196"/>
        <n v="14179.49932"/>
        <n v="8476.4096354"/>
        <n v="5050.5554631"/>
        <n v="7704.8547562"/>
        <n v="4486.1480181"/>
        <n v="4654.4800631"/>
        <n v="4742.4088019"/>
        <n v="13956.63"/>
        <n v="5988.99"/>
        <n v="5982.9"/>
        <n v="4827.48"/>
        <n v="4804.45"/>
        <n v="11990.44"/>
        <n v="9994.6"/>
        <n v="11626.78"/>
        <n v="4802.6"/>
        <n v="5747.7"/>
        <n v="13766.52"/>
        <n v="4800.6"/>
        <n v="9996.0"/>
        <n v="14525.550000000001"/>
        <n v="12322.84"/>
        <n v="2022.0759"/>
        <n v="3013.9500000000003"/>
        <n v="1608.15"/>
        <n v="14930.2846"/>
        <n v="9113.2906"/>
        <n v="6883.442900000001"/>
        <n v="6515.033280000001"/>
        <n v="6301.7435000000005"/>
        <n v="5816.994000000001"/>
        <n v="17082.57238"/>
        <n v="12099.347520000001"/>
        <n v="13379.086200000002"/>
        <n v="8337.6914"/>
        <n v="8182.57156"/>
        <n v="9850.109840000001"/>
        <n v="2695.2072200000002"/>
        <n v="3024.8368800000003"/>
        <n v="12894.336700000002"/>
        <n v="12991.286600000001"/>
        <n v="9190.85052"/>
        <n v="2443.1374800000003"/>
        <n v="4420.915440000001"/>
        <n v="5467.97436"/>
        <n v="5778.214040000001"/>
        <n v="5836.3839800000005"/>
        <n v="2520.6974"/>
        <n v="9830.719860000001"/>
        <n v="3703.4861800000003"/>
        <n v="13204.57638"/>
        <n v="6398.6934"/>
        <n v="12231.9792"/>
        <n v="13921.15728"/>
        <n v="18445.048"/>
        <n v="5630.5936"/>
        <n v="6950.87072"/>
        <n v="8368.22704"/>
        <n v="14574.753550000001"/>
        <n v="6810.632500000001"/>
        <n v="4728.524850000001"/>
        <n v="3366.3983500000004"/>
        <n v="8496.800000000001"/>
        <n v="9168.640000000001"/>
        <n v="11599.12"/>
        <n v="1817.92"/>
        <n v="1363.44"/>
        <n v="9880.0"/>
        <n v="9287.2"/>
        <n v="5941.131"/>
        <n v="12476.3751"/>
        <n v="7129.3572"/>
        <n v="9307.7719"/>
        <n v="7664.05899"/>
        <n v="8317.5834"/>
        <n v="8218.56455"/>
        <n v="16338.11025"/>
        <n v="5446.03675"/>
        <n v="3228.01451"/>
        <n v="4990.55004"/>
        <n v="7525.4326"/>
        <n v="4950.9425"/>
        <n v="8515.6211"/>
        <n v="4970.74627"/>
        <n v="4733.10103"/>
        <n v="7723.4703"/>
        <n v="3901.34269"/>
        <n v="3960.754"/>
        <n v="15364.880000000001"/>
        <n v="6009.849999999999"/>
        <n v="2390.42"/>
        <n v="13122.02"/>
        <n v="5048.63"/>
        <n v="3566.4300000000003"/>
        <n v="2361.0366"/>
        <n v="1570.5883800000001"/>
        <n v="5002.61484"/>
        <n v="10858.3888"/>
        <n v="1977.7779600000001"/>
        <n v="6631.37316"/>
        <n v="4634.205220000001"/>
        <n v="930.7190400000001"/>
        <n v="2132.8978"/>
        <n v="9947.05974"/>
        <n v="5157.7346800000005"/>
        <n v="7174.292600000001"/>
        <n v="12797.3868"/>
        <n v="7484.53228"/>
        <n v="4789.32506"/>
        <n v="11575.818060000001"/>
        <n v="11013.50864"/>
        <n v="4227.0156400000005"/>
        <n v="8163.18158"/>
        <n v="12642.26696"/>
        <n v="1027.66894"/>
        <n v="6844.66294"/>
        <n v="10005.22968"/>
        <n v="6941.612840000001"/>
        <n v="7814.161940000001"/>
        <n v="11614.598020000001"/>
        <n v="6825.27296"/>
        <n v="5293.46454"/>
        <n v="7523.31224"/>
        <n v="3412.63648"/>
        <n v="8841.830880000001"/>
        <n v="10334.85934"/>
        <n v="2210.4577200000003"/>
        <n v="10199.129480000001"/>
        <n v="12777.99682"/>
        <n v="11827.8878"/>
        <n v="15802.833700000001"/>
        <n v="14348.585200000001"/>
        <n v="13030.066560000001"/>
        <n v="6747.713040000001"/>
        <n v="14775.164760000001"/>
        <n v="7969.28178"/>
        <n v="12545.317060000001"/>
        <n v="2307.40762"/>
        <n v="7465.1423"/>
        <n v="9229.63048"/>
        <n v="16639.37488"/>
        <n v="6213.0688"/>
        <n v="19221.6816"/>
        <n v="13591.088"/>
        <n v="2737.63344"/>
        <n v="6310.148"/>
        <n v="12581.46432"/>
        <n v="19085.77072"/>
        <n v="13882.3256"/>
        <n v="11960.157439999999"/>
        <n v="11125.276319999999"/>
        <n v="1359.1088"/>
        <n v="776.6336"/>
        <n v="17474.255999999998"/>
        <n v="6970.28656"/>
        <n v="11377.68224"/>
        <n v="14367.721599999999"/>
        <n v="9243.001250000001"/>
        <n v="18427.62565"/>
        <n v="7744.6621000000005"/>
        <n v="13832.000000000002"/>
        <n v="6441.76"/>
        <n v="6501.040000000001"/>
        <n v="4643.6"/>
        <n v="7251.920000000001"/>
        <n v="1284.4"/>
        <n v="2292.1600000000003"/>
        <n v="2232.88"/>
        <n v="3141.84"/>
        <n v="1620.3200000000002"/>
        <n v="6995.040000000001"/>
        <n v="7267.98359"/>
        <n v="5148.9802"/>
        <n v="8911.6965"/>
        <n v="8495.81733"/>
        <n v="7881.90046"/>
        <n v="17090.65351"/>
        <n v="7327.3949"/>
        <n v="4436.0444800000005"/>
        <n v="7069.94589"/>
        <n v="8753.26634"/>
        <n v="8419.3747778"/>
        <n v="8990.91158"/>
        <n v="8119.5457"/>
        <n v="4673.68972"/>
        <n v="6139.1687"/>
        <n v="7347.19867"/>
        <n v="7656.660000000001"/>
        <n v="7209.4800000000005"/>
        <n v="12609.24"/>
        <n v="14411.78"/>
        <n v="5005.650000000001"/>
        <n v="8785.0"/>
        <n v="9998.76"/>
        <n v="19773.260000000002"/>
        <n v="6369.349999999999"/>
        <n v="3041.0559000000003"/>
        <n v="2170.7271"/>
        <n v="4258.9368"/>
        <n v="13262.74632"/>
        <n v="9055.12066"/>
        <n v="6689.543100000001"/>
        <n v="6359.91344"/>
        <n v="9636.82006"/>
        <n v="2288.01764"/>
        <n v="1493.02846"/>
        <n v="6786.493"/>
        <n v="6805.88298"/>
        <n v="5739.43408"/>
        <n v="12041.177580000001"/>
        <n v="5720.0441"/>
        <n v="2811.5471000000002"/>
        <n v="601.08938"/>
        <n v="1473.63848"/>
        <n v="542.91944"/>
        <n v="581.6994000000001"/>
        <n v="6902.832880000001"/>
        <n v="11944.22768"/>
        <n v="5894.55392"/>
        <n v="4304.57556"/>
        <n v="8143.7916000000005"/>
        <n v="6980.3928000000005"/>
        <n v="9772.549920000001"/>
        <n v="13476.036100000001"/>
        <n v="7736.60202"/>
        <n v="9249.02046"/>
        <n v="14038.34552"/>
        <n v="6166.01364"/>
        <n v="9985.8397"/>
        <n v="14542.485"/>
        <n v="12487.147120000001"/>
        <n v="6611.98318"/>
        <n v="4071.8958000000002"/>
        <n v="6592.5932"/>
        <n v="8066.231680000001"/>
        <n v="8958.17076"/>
        <n v="12603.487000000001"/>
        <n v="7329.41244"/>
        <n v="19099.1303"/>
        <n v="14445.535100000001"/>
        <n v="18168.41126"/>
        <n v="16035.513460000002"/>
        <n v="5235.2946"/>
        <n v="14057.7355"/>
        <n v="4517.86534"/>
        <n v="135.72986"/>
        <n v="8531.5912"/>
        <n v="2718.2176"/>
        <n v="7960.4944"/>
        <n v="6407.227199999999"/>
        <n v="12057.23664"/>
        <n v="12620.296"/>
        <n v="6115.9896"/>
        <n v="11610.67232"/>
        <n v="16697.6224"/>
        <n v="5048.118399999999"/>
        <n v="15241.4344"/>
        <n v="9222.524"/>
        <n v="14173.563199999999"/>
        <n v="13202.7712"/>
        <n v="10465.13776"/>
        <n v="15726.830399999999"/>
        <n v="14652.589350000002"/>
        <n v="13154.2502"/>
        <n v="9651.639200000001"/>
        <n v="14068.820850000002"/>
        <n v="6713.337750000001"/>
        <n v="8892.740150000001"/>
        <n v="10546.750900000001"/>
        <n v="8756.5275"/>
        <n v="7864.4800000000005"/>
        <n v="13575.12"/>
        <n v="5038.8"/>
        <n v="6007.040000000001"/>
        <n v="12844.000000000002"/>
        <n v="5644.07445"/>
        <n v="14021.069160000001"/>
        <n v="7802.68538"/>
        <n v="7287.78736"/>
        <n v="14357.73325"/>
        <n v="4812.31611"/>
        <n v="8773.07011"/>
        <n v="10198.94155"/>
        <n v="8931.50027"/>
        <n v="10297.9604"/>
        <n v="8812.67765"/>
        <n v="5683.68199"/>
        <n v="3605.0"/>
        <n v="11981.39"/>
        <n v="3622.5"/>
        <n v="4794.0"/>
        <n v="13199.76"/>
        <n v="13095.0"/>
        <n v="13330.710000000001"/>
        <n v="1647.5508"/>
        <n v="1822.65812"/>
        <n v="9016.3407"/>
        <n v="5390.4144400000005"/>
        <n v="12506.537100000001"/>
        <n v="3296.2966"/>
        <n v="2927.88698"/>
        <n v="2792.1571200000003"/>
        <n v="7290.63248"/>
        <n v="10082.7896"/>
        <n v="6146.62366"/>
        <n v="5623.0942000000005"/>
        <n v="4847.495"/>
        <n v="9520.48018"/>
        <n v="1357.2986"/>
        <n v="10489.97918"/>
        <n v="10218.519460000001"/>
        <n v="15085.40444"/>
        <n v="5952.72386"/>
        <n v="2462.5274600000002"/>
        <n v="349.01964000000004"/>
        <n v="407.18958000000003"/>
        <n v="16617.21286"/>
        <n v="6767.1030200000005"/>
        <n v="10645.099020000001"/>
        <n v="5913.9439"/>
        <n v="6340.52346"/>
        <n v="8492.81124"/>
        <n v="2637.03728"/>
        <n v="13301.52628"/>
        <n v="5564.924260000001"/>
        <n v="14096.51546"/>
        <n v="6069.0637400000005"/>
        <n v="17063.1824"/>
        <n v="5824.7519999999995"/>
        <n v="8542.9696"/>
        <n v="5145.1975999999995"/>
        <n v="12717.3752"/>
        <n v="13688.1672"/>
        <n v="11105.86048"/>
        <n v="7979.91024"/>
        <n v="12872.70192"/>
        <n v="17687.83024"/>
        <n v="10445.72192"/>
        <n v="16540.107500000002"/>
        <n v="11480.7805"/>
        <n v="9729.475"/>
        <n v="9009.49385"/>
        <n v="7978.169500000001"/>
        <n v="5954.438700000001"/>
        <n v="6693.8788"/>
        <n v="6849.5504"/>
        <n v="6538.207200000001"/>
        <n v="4446.0"/>
        <n v="8892.0"/>
        <n v="4940.0"/>
        <n v="4959.76"/>
        <n v="6244.160000000001"/>
        <n v="2825.6800000000003"/>
        <n v="13278.720000000001"/>
        <n v="2213.1200000000003"/>
        <n v="2608.32"/>
        <n v="1980.377"/>
        <n v="9149.34174"/>
        <n v="7149.16097"/>
        <n v="11743.63561"/>
        <n v="6416.42148"/>
        <n v="7485.82506"/>
        <n v="7248.17982"/>
        <n v="4039.96908"/>
        <n v="9050.32289"/>
        <n v="8297.77963"/>
        <n v="12060.495930000001"/>
        <n v="6871.90819"/>
        <n v="5010.35381"/>
        <n v="7921.508"/>
        <n v="8079.93816"/>
        <n v="10892.0735"/>
        <n v="6996.6"/>
        <n v="5987.320000000001"/>
        <n v="7203.46"/>
        <n v="9007.11"/>
        <n v="11281.41"/>
        <n v="16802.04"/>
        <n v="6872.25"/>
        <n v="12006.0"/>
        <n v="9991.2"/>
        <n v="5999.179999999999"/>
        <n v="2526.72"/>
        <n v="19979.5"/>
        <n v="16568.5"/>
        <n v="2907.6894"/>
        <n v="1920.3777"/>
        <n v="15659.1605"/>
        <n v="3567.75"/>
        <n v="2790.3"/>
        <n v="2502.75"/>
        <n v="2257.8"/>
        <n v="3035.25"/>
        <n v="2886.15"/>
        <n v="3301.5"/>
        <n v="2108.7000000000003"/>
        <n v="2875.5"/>
        <n v="3333.4500000000003"/>
        <n v="13185.1864"/>
        <n v="116.33988000000001"/>
        <n v="15570.153940000002"/>
        <n v="3432.02646"/>
        <n v="9345.970360000001"/>
        <n v="5700.65412"/>
        <n v="6573.20322"/>
        <n v="4808.71504"/>
        <n v="3121.7867800000004"/>
        <n v="10548.14912"/>
        <n v="3102.3968000000004"/>
        <n v="4711.76514"/>
        <n v="2268.62766"/>
        <n v="11284.96836"/>
        <n v="4731.15512"/>
        <n v="387.79960000000005"/>
        <n v="15957.95354"/>
        <n v="5642.48418"/>
        <n v="3839.2160400000002"/>
        <n v="8415.251320000001"/>
        <n v="4362.7455"/>
        <n v="8977.56074"/>
        <n v="3936.1659400000003"/>
        <n v="12021.787600000001"/>
        <n v="14600.65494"/>
        <n v="9093.90062"/>
        <n v="13398.476180000001"/>
        <n v="6321.13348"/>
        <n v="6456.863340000001"/>
        <n v="6204.793600000001"/>
        <n v="13340.306240000002"/>
        <n v="3897.3859800000005"/>
        <n v="16927.452540000002"/>
        <n v="3179.95672"/>
        <n v="11789.10784"/>
        <n v="8589.76114"/>
        <n v="3509.58638"/>
        <n v="5242.2768"/>
        <n v="10290.395199999999"/>
        <n v="9241.93984"/>
        <n v="11707.75152"/>
        <n v="3475.43536"/>
        <n v="7649.8409599999995"/>
        <n v="8504.13792"/>
        <n v="13222.187039999999"/>
        <n v="13494.0088"/>
        <n v="6504.3063999999995"/>
        <n v="11086.44464"/>
        <n v="2174.57408"/>
        <n v="9804.9992"/>
        <n v="19396.42416"/>
        <n v="17377.1768"/>
        <n v="7086.781599999999"/>
        <n v="7766.335999999999"/>
        <n v="14756.0384"/>
        <n v="6616.043000000001"/>
        <n v="6907.927250000001"/>
        <n v="11889.418450000001"/>
        <n v="11091.6015"/>
        <n v="3658.2826000000005"/>
        <n v="17084.9581"/>
        <n v="11013.765700000002"/>
        <n v="12152.400000000001"/>
        <n v="12033.84"/>
        <n v="1244.88"/>
        <n v="4525.04"/>
        <n v="7604.64768"/>
        <n v="8040.33062"/>
        <n v="13268.5259"/>
        <n v="7565.04014"/>
        <n v="9208.75305"/>
        <n v="4356.8294"/>
        <n v="8575.03241"/>
        <n v="4752.9048"/>
        <n v="8594.83618"/>
        <n v="4594.47464"/>
        <n v="8198.76078"/>
        <n v="8713.6588"/>
        <n v="4455.84825"/>
        <n v="3883.5"/>
        <n v="4811.29"/>
        <n v="1990.44"/>
        <n v="3612.6099999999997"/>
        <n v="4797.099999999999"/>
        <n v="6899.9494"/>
        <n v="14153.220000000001"/>
        <n v="6199.9099"/>
        <n v="2398.5499999999997"/>
        <n v="7191.0"/>
        <n v="5291.41"/>
        <n v="12010.75"/>
        <n v="6007.8"/>
        <n v="4998.92"/>
        <n v="2353.4442000000004"/>
        <n v="2670.327"/>
        <n v="3163.05"/>
        <n v="5165.25"/>
        <n v="2438.85"/>
        <n v="6279.2768"/>
        <n v="10910.24344"/>
        <n v="17562.3523"/>
        <n v="3885.30252"/>
        <n v="4022.6617"/>
        <n v="549.43672"/>
        <n v="5180.40336"/>
        <n v="2354.7288"/>
        <n v="4827.19404"/>
        <n v="6004.55844"/>
        <n v="1589.44194"/>
        <n v="4120.7754"/>
        <n v="11557.79386"/>
        <n v="3218.12936"/>
        <n v="1216.60988"/>
        <n v="15639.32378"/>
        <n v="7221.16832"/>
        <n v="12283.83524"/>
        <n v="883.0233000000001"/>
        <n v="3904.92526"/>
        <n v="14736.677740000001"/>
        <n v="8535.8919"/>
        <n v="4395.49376"/>
        <n v="12872.51744"/>
        <n v="10988.7344"/>
        <n v="10596.2796"/>
        <n v="10615.90234"/>
        <n v="3335.8658"/>
        <n v="8006.07792"/>
        <n v="5886.822"/>
        <n v="8045.3234"/>
        <n v="9929.10644"/>
        <n v="6966.0727"/>
        <n v="6122.29488"/>
        <n v="13578.93608"/>
        <n v="5670.97186"/>
        <n v="9811.37"/>
        <n v="6436.25872"/>
        <n v="5533.61268"/>
        <n v="14363.84568"/>
        <n v="9595.51986"/>
        <n v="9203.06506"/>
        <n v="6181.1631"/>
        <n v="13932.1454"/>
        <n v="7142.67736"/>
        <n v="6593.24064"/>
        <n v="3924.5480000000002"/>
        <n v="6926.82722"/>
        <n v="13834.0317"/>
        <n v="4032.0"/>
        <n v="10368.0"/>
        <n v="4416.0"/>
        <n v="16032.0"/>
        <n v="17088.0"/>
        <n v="13248.0"/>
        <n v="12768.0"/>
        <n v="16012.8"/>
        <n v="9216.0"/>
        <n v="11481.6"/>
        <n v="6758.4"/>
        <n v="14323.199999999999"/>
        <n v="17337.6"/>
        <n v="12672.0"/>
        <n v="10259.04867"/>
        <n v="7588.05375"/>
        <n v="4633.77149"/>
        <n v="6414.43477"/>
        <n v="9712.7088"/>
        <n v="11088.675879999999"/>
        <n v="3945.78795"/>
        <n v="6435.6765000000005"/>
        <n v="9751.025"/>
        <n v="6845.21955"/>
        <n v="1267.63325"/>
        <n v="2964.3116"/>
        <n v="1443.1517000000001"/>
        <n v="5030.15758"/>
        <n v="9109.7342"/>
        <n v="10495.9981"/>
        <n v="7782.88161"/>
        <n v="7426.41375"/>
        <n v="7089.74966"/>
        <n v="8416.60225"/>
        <n v="6020.34608"/>
        <n v="8020.52685"/>
        <n v="10396.97925"/>
        <n v="4614.27841"/>
        <n v="7624.4514500000005"/>
        <n v="9188.94928"/>
        <n v="7822.48915"/>
        <n v="6555.04787"/>
        <n v="8258.17209"/>
        <n v="4515.25956"/>
        <n v="7505.62883"/>
        <n v="6337.2064"/>
        <n v="4811.599999999999"/>
        <n v="9705.35"/>
        <n v="4599.8873"/>
        <n v="7399.808400000001"/>
        <n v="9588.2"/>
        <n v="4809.42"/>
        <n v="17018.19"/>
        <n v="16791.9"/>
        <n v="794.0052000000001"/>
        <n v="1555.2432000000001"/>
        <n v="2236.5612"/>
        <n v="1960.038"/>
        <n v="1948.95"/>
        <n v="12794.02648"/>
        <n v="5847.5765200000005"/>
        <n v="4944.93048"/>
        <n v="922.26878"/>
        <n v="2649.0699"/>
        <n v="5435.49898"/>
        <n v="3983.41622"/>
        <n v="2080.01044"/>
        <n v="6553.99516"/>
        <n v="1020.38248"/>
        <n v="14717.055"/>
        <n v="7888.34148"/>
        <n v="4081.52992"/>
        <n v="1275.4781"/>
        <n v="8084.56888"/>
        <n v="11145.71632"/>
        <n v="12401.571680000001"/>
        <n v="3728.3206"/>
        <n v="10890.6207"/>
        <n v="5317.76254"/>
        <n v="1569.8192"/>
        <n v="4415.1165"/>
        <n v="4081.529920000021"/>
        <n v="3492.847720000018"/>
        <n v="1883.7830400000096"/>
        <n v="2727.5608600000137"/>
        <n v="6809.090780000035"/>
        <n v="6436.258720000033"/>
        <n v="4317.002800000022"/>
        <n v="15698.19200000008"/>
        <n v="11400.811940000058"/>
        <n v="5886.82200000003"/>
        <n v="372.8320600000019"/>
        <n v="3944.17074000002"/>
        <n v="5376.630760000027"/>
        <n v="9948.729180000051"/>
        <n v="12440.817160000062"/>
        <n v="12362.326200000063"/>
        <n v="10792.507000000054"/>
        <n v="5984.93570000003"/>
        <n v="7947.20970000004"/>
        <n v="9026.460400000045"/>
        <n v="5592.480900000029"/>
        <n v="9536.65164000005"/>
        <n v="14815.168700000075"/>
        <n v="11695.15304000006"/>
        <n v="3080.7701800000154"/>
        <n v="7633.245860000039"/>
        <n v="11479.302900000059"/>
        <n v="10282.315760000052"/>
        <n v="16031.778580000082"/>
        <n v="14520.827600000073"/>
        <n v="6298.899540000032"/>
        <n v="11793.26674000006"/>
        <n v="17150.274760000088"/>
        <n v="12115.199999999999"/>
        <n v="6489.599999999999"/>
        <n v="15072.0"/>
        <n v="12384.0"/>
        <n v="16896.0"/>
        <n v="15129.599999999999"/>
        <n v="5856.0"/>
        <n v="691.1999999999999"/>
        <n v="7756.799999999999"/>
        <n v="652.8"/>
        <n v="10387.199999999999"/>
        <n v="8640.0"/>
        <n v="8793.6"/>
        <n v="10944.0"/>
        <n v="5952.0"/>
        <n v="9490.12589"/>
        <n v="9510.3607"/>
        <n v="13375.20941"/>
        <n v="12140.886"/>
        <n v="13779.90561"/>
        <n v="9611.534749999999"/>
        <n v="10926.7974"/>
        <n v="10380.45753"/>
        <n v="9105.664499999999"/>
        <n v="10420.92715"/>
        <n v="4654.0063"/>
        <n v="6576.31325"/>
        <n v="8775.9225"/>
        <n v="9770.52705"/>
        <n v="8873.43275"/>
        <n v="5207.04735"/>
        <n v="6767.2113500000005"/>
        <n v="8678.41225"/>
        <n v="7605.7995"/>
        <n v="6931.3195"/>
        <n v="5604.46691"/>
        <n v="7941.31177"/>
        <n v="7961.11554"/>
        <n v="14258.7144"/>
        <n v="8277.97586"/>
        <n v="12733.82411"/>
        <n v="6852.10442"/>
        <n v="495.09425"/>
        <n v="8891.89273"/>
        <n v="14456.7521"/>
        <n v="3589.65"/>
        <n v="13192.019999999999"/>
        <n v="7392.33"/>
        <n v="11003.76"/>
        <n v="10076.07"/>
        <n v="7043.400000000001"/>
        <n v="1728.6000000000001"/>
        <n v="5134.2"/>
        <n v="11532.6"/>
        <n v="3250.8"/>
        <n v="4463.400000000001"/>
        <n v="6424.2"/>
        <n v="7242.0"/>
        <n v="9030.0"/>
        <n v="15609.0"/>
        <n v="2838.0"/>
        <n v="7224.0"/>
        <n v="9546.0"/>
        <n v="8127.0"/>
        <n v="1673.8245000000002"/>
        <n v="1555.5429000000001"/>
        <n v="5868.150000000001"/>
        <n v="3674.25"/>
        <n v="7260.4138"/>
        <n v="17660.466"/>
        <n v="6043.80392"/>
        <n v="8418.15546"/>
        <n v="9340.42424"/>
        <n v="1000.75974"/>
        <n v="7476.26394"/>
        <n v="9674.01082"/>
        <n v="12264.2125"/>
        <n v="3846.05704"/>
        <n v="3041.5247"/>
        <n v="3492.84772"/>
        <n v="4807.5713000000005"/>
        <n v="8437.7782"/>
        <n v="11302.69824"/>
        <n v="2374.35154"/>
        <n v="6828.71352"/>
        <n v="12558.5536"/>
        <n v="3021.90196"/>
        <n v="12166.0988"/>
        <n v="9006.83766"/>
        <n v="6534.37242"/>
        <n v="9654.38808"/>
        <n v="8320.04176"/>
        <n v="5808.33104"/>
        <n v="9909.4837"/>
        <n v="10066.46562"/>
        <n v="5651.34912"/>
        <n v="5357.00802"/>
        <n v="4238.51184"/>
        <n v="8221.92806"/>
        <n v="1314.72358"/>
        <n v="1196.98714"/>
        <n v="16365.36516"/>
        <n v="14991.773360000001"/>
        <n v="11243.83002"/>
        <n v="13147.2358"/>
        <n v="5415.8762400000005"/>
        <n v="13068.74484"/>
        <n v="6946.44996"/>
        <n v="5965.31296"/>
        <n v="9399.29246"/>
        <n v="5553.23542"/>
        <n v="7535.13216"/>
        <n v="14383.468420000001"/>
        <n v="6528.0"/>
        <n v="14784.0"/>
        <n v="19392.0"/>
        <n v="3590.4"/>
        <n v="7334.4"/>
        <n v="7968.0"/>
        <n v="11712.0"/>
        <n v="18816.0"/>
        <n v="16704.0"/>
        <n v="4089.6"/>
        <n v="9792.0"/>
        <n v="2611.2"/>
        <n v="5068.8"/>
        <n v="14918.4"/>
        <n v="19279.104"/>
        <n v="9734.4"/>
        <n v="8832.0"/>
        <n v="2265.6"/>
        <n v="7948.799999999999"/>
        <n v="5932.8"/>
        <n v="15648.0"/>
        <n v="8966.126999999999"/>
        <n v="5480.419199999999"/>
        <n v="7052.009999999999"/>
        <n v="11585.445"/>
        <n v="9731.773799999999"/>
        <n v="7118.248250000001"/>
        <n v="12130.2751"/>
        <n v="8483.39175"/>
        <n v="14041.476"/>
        <n v="9360.984"/>
        <n v="4257.81055"/>
        <n v="15545.95945"/>
        <n v="7901.70423"/>
        <n v="9684.04353"/>
        <n v="4079.57662"/>
        <n v="11664.42053"/>
        <n v="9505.8096"/>
        <n v="7050.14212"/>
        <n v="4653.88595"/>
        <n v="4059.77285"/>
        <n v="8159.15324"/>
        <n v="8614.63995"/>
        <n v="9131.5"/>
        <n v="11993.52"/>
        <n v="8410.800000000001"/>
        <n v="3607.32"/>
        <n v="3951.15"/>
        <n v="4798.0"/>
        <n v="7275.6"/>
        <n v="13416.0"/>
        <n v="8003.59"/>
        <n v="15556.195717019998"/>
        <n v="14520.8276"/>
        <n v="16031.77858"/>
        <n v="7280.03654"/>
        <n v="12951.0084"/>
        <n v="10498.1659"/>
        <n v="12970.63114"/>
        <n v="13500.44512"/>
        <n v="14010.63636"/>
        <n v="10576.656860000001"/>
        <n v="13441.5769"/>
        <n v="11597.03934"/>
        <n v="9889.86096"/>
        <n v="14697.43226"/>
        <n v="14618.9413"/>
        <n v="5631.72638"/>
        <n v="3669.45238"/>
        <n v="3806.81156"/>
        <n v="2452.8425"/>
        <n v="12362.3262"/>
        <n v="7750.9823"/>
        <n v="18131.41176"/>
        <n v="9124.5741"/>
        <n v="5141.15788"/>
        <n v="17366.1249"/>
        <n v="7181.92284"/>
        <n v="5494.3672"/>
        <n v="10105.7111"/>
        <n v="13127.61306"/>
        <n v="8634.0056"/>
        <n v="7064.1864000000005"/>
        <n v="6652.10886"/>
        <n v="15129.13254"/>
        <n v="9732.87904"/>
        <n v="6769.8453"/>
        <n v="19820.1447644"/>
        <n v="8928.3467"/>
        <n v="16522.34708"/>
        <n v="12087.60784"/>
        <n v="15874.79666"/>
        <n v="13440.0"/>
        <n v="9523.199999999999"/>
        <n v="16128.0"/>
        <n v="17280.0"/>
        <n v="12480.0"/>
        <n v="6144.0"/>
        <n v="6912.0"/>
        <n v="2476.7999999999997"/>
        <n v="6182.4"/>
        <n v="15859.199999999999"/>
        <n v="6854.4"/>
        <n v="6624.0"/>
        <n v="8928.0"/>
        <n v="9369.098999999998"/>
        <n v="14506.991999999998"/>
        <n v="3022.29"/>
        <n v="8925.8298"/>
        <n v="7555.724999999999"/>
        <n v="9651.179399999999"/>
        <n v="6246.066"/>
        <n v="8853.9307"/>
        <n v="3822.4018"/>
        <n v="3900.4100000000003"/>
        <n v="9458.49425"/>
        <n v="6201.6519"/>
        <n v="7313.26875"/>
        <n v="4309.95305"/>
        <n v="10921.148000000001"/>
        <n v="9525.613370000001"/>
        <n v="7446.21752"/>
        <n v="13466.5636"/>
        <n v="8178.95701"/>
        <n v="9604.82845"/>
        <n v="5743.0933"/>
        <n v="6040.14985"/>
        <n v="6218.38378"/>
        <n v="12575.39395"/>
        <n v="4554.8671"/>
        <n v="6178.77624"/>
        <n v="6990.73081"/>
        <n v="8456.20979"/>
        <n v="772.34703"/>
        <n v="15843.016"/>
        <n v="3613.9"/>
        <n v="12003.2"/>
        <n v="12010.5"/>
        <n v="8399.5"/>
        <n v="4812.79"/>
        <n v="4789.860000000001"/>
        <n v="16306.49694"/>
        <n v="10949.48892"/>
        <n v="8830.233"/>
        <n v="5396.2535"/>
        <n v="10046.84288"/>
        <n v="17503.484080000002"/>
        <n v="13206.10402"/>
        <n v="3473.22498"/>
        <n v="11008.35714"/>
        <n v="2943.411"/>
        <n v="2590.20168"/>
        <n v="10733.63878"/>
        <n v="2492.0879800000002"/>
        <n v="5984.9357"/>
        <n v="14049.88184"/>
        <n v="13735.918"/>
        <n v="8771.36478"/>
        <n v="13402.33142"/>
        <n v="7083.80914"/>
        <n v="5690.5946"/>
        <n v="8359.28724"/>
        <n v="11381.1892"/>
        <n v="12735.15826"/>
        <n v="12813.64922"/>
        <n v="14403.09116"/>
        <n v="15109.5098"/>
        <n v="7240.7910600000005"/>
        <n v="10848.0"/>
        <n v="10080.0"/>
        <n v="5606.4"/>
        <n v="8083.2"/>
        <n v="3223.776"/>
        <n v="7454.981999999999"/>
        <n v="10477.271999999999"/>
        <n v="9872.813999999998"/>
        <n v="14688.329399999999"/>
        <n v="6487.8492"/>
        <n v="7757.210999999999"/>
        <n v="14529.027250000001"/>
        <n v="4297.41809"/>
        <n v="10416.78302"/>
        <n v="8555.22864"/>
        <n v="7743.27407"/>
        <n v="12080.2997"/>
        <n v="6238.18755"/>
        <n v="7367.00244"/>
        <n v="7584.84391"/>
        <n v="5267.80282"/>
        <n v="11288.1489"/>
        <n v="8476.01356"/>
        <n v="7174.2300000000005"/>
        <n v="8995.7"/>
        <n v="11980.3"/>
        <n v="10780.0"/>
        <n v="15390.0"/>
        <n v="12286.349999999999"/>
        <n v="3756.2400000000002"/>
        <n v="2127.87"/>
        <n v="1978.02"/>
        <n v="1298.7"/>
        <n v="2417.58"/>
        <n v="3067.2000000000003"/>
        <n v="2417.55"/>
        <n v="2470.8"/>
        <n v="2779.65"/>
        <n v="2715.75"/>
        <n v="2758.35"/>
        <n v="2336.3613"/>
        <n v="4709.4576"/>
        <n v="765.28686"/>
        <n v="156.98192"/>
        <n v="4650.58938"/>
        <n v="6102.67214"/>
        <n v="9046.08314"/>
        <n v="13657.42704"/>
        <n v="5827.95378"/>
        <n v="1864.1603"/>
        <n v="3944.17074"/>
        <n v="6475.5042"/>
        <n v="11950.24866"/>
        <n v="10027.22014"/>
        <n v="11538.17112"/>
        <n v="1628.68742"/>
        <n v="3551.71594"/>
        <n v="3237.7521"/>
        <n v="8202.30532"/>
        <n v="6455.8814600000005"/>
        <n v="7397.77298"/>
        <n v="12538.93086"/>
        <n v="1667.9329"/>
        <n v="1255.85536"/>
        <n v="6259.65406"/>
        <n v="11891.38044"/>
        <n v="372.83206"/>
        <n v="17660.46599999991"/>
        <n v="706.4186399999965"/>
        <n v="6397.0132399999675"/>
        <n v="4709.457599999976"/>
        <n v="490.5684999999975"/>
        <n v="2158.501399999989"/>
        <n v="5258.894319999973"/>
        <n v="647.5504199999967"/>
        <n v="9320.801499999952"/>
        <n v="10144.95657999995"/>
        <n v="13402.331419999933"/>
        <n v="11106.470839999944"/>
        <n v="9085.328619999955"/>
        <n v="5886.82199999997"/>
        <n v="7652.868599999962"/>
        <n v="1295.1008399999935"/>
        <n v="4650.589379999977"/>
        <n v="5984.93569999997"/>
        <n v="6338.145019999968"/>
        <n v="7123.054619999964"/>
        <n v="17071.783799999914"/>
        <n v="9144.196839999953"/>
        <n v="11832.51221999994"/>
        <n v="6691.354339999966"/>
        <n v="6612.863379999966"/>
        <n v="12911.762919999936"/>
        <n v="6436.258719999967"/>
        <n v="10360.806719999948"/>
        <n v="11032.530278"/>
        <n v="19591.220132000002"/>
        <n v="19012.660678"/>
        <n v="19371.766546"/>
        <n v="20050.47663652"/>
        <n v="8219.534312"/>
        <n v="399.00652"/>
        <n v="9496.355176000001"/>
        <n v="19571.269806"/>
        <n v="17556.28688"/>
        <n v="15142.297434"/>
        <n v="1915.231296"/>
        <n v="997.5163"/>
        <n v="6583.60758"/>
        <n v="4209.518786000001"/>
        <n v="13366.718420000001"/>
        <n v="4029.72"/>
        <n v="13015.995599999998"/>
        <n v="14003.276999999998"/>
        <n v="1450.6991999999998"/>
        <n v="18133.739999999998"/>
        <n v="4472.9892"/>
        <n v="8281.0746"/>
        <n v="6084.6396"/>
        <n v="2281.73985"/>
        <n v="5967.6273"/>
        <n v="5850.615"/>
        <n v="10492.1029"/>
        <n v="9517.0004"/>
        <n v="4673.06409"/>
        <n v="4436.45325"/>
        <n v="7729.287439999999"/>
        <n v="4889.957359999999"/>
        <n v="6230.752119999999"/>
        <n v="6605.38595"/>
        <n v="7532.111739999999"/>
        <n v="7472.959029999999"/>
        <n v="9365.845749999999"/>
        <n v="6684.256229999999"/>
        <n v="6940.584639999999"/>
        <n v="7887.027999999999"/>
        <n v="4042.1018499999996"/>
        <n v="7591.26445"/>
        <n v="12875.573209999999"/>
        <n v="4357.5829699999995"/>
        <n v="9070.082199999999"/>
        <n v="8064.486129999999"/>
        <n v="9588.24"/>
        <n v="8383.4"/>
        <n v="7764.0"/>
        <n v="4999.38"/>
        <n v="3788.19"/>
        <n v="2492.1"/>
        <n v="17632.53257787"/>
        <n v="2822.25"/>
        <n v="3482.55"/>
        <n v="3024.6"/>
        <n v="3344.1"/>
        <n v="16289.228928799917"/>
        <n v="2341.1891093999884"/>
        <n v="15721.73928799992"/>
        <n v="2235.814995599989"/>
        <n v="5714.141887999971"/>
        <n v="15216.649960399924"/>
        <n v="14314.003920399928"/>
        <n v="8831.999046599954"/>
        <n v="1168.534166999994"/>
        <n v="5792.63284799997"/>
        <n v="2251.7094149999884"/>
        <n v="6182.144236999969"/>
        <n v="5989.25270279997"/>
        <n v="4577.789014599976"/>
        <n v="8312.977573599957"/>
        <n v="1885.1566317999902"/>
        <n v="1386.150353599993"/>
        <n v="2787.017762199986"/>
        <n v="6097.570227599969"/>
        <n v="5011.255341199974"/>
        <n v="1842.575285999991"/>
        <n v="8250.577260399958"/>
        <n v="11226.365781399943"/>
        <n v="3018.173639399985"/>
        <n v="4808.356209599976"/>
        <n v="7181.922839999964"/>
        <n v="15894.81185479992"/>
        <n v="6279.865482199968"/>
        <n v="6686.841109799966"/>
        <n v="6182.536691799969"/>
        <n v="15993.318009599918"/>
        <n v="3469.3004319999827"/>
        <n v="10454.799644599947"/>
        <n v="241.3597019999988"/>
        <n v="3271.1107579999834"/>
        <n v="8807.863076399955"/>
        <n v="589.859564399997"/>
        <n v="6348.741299599968"/>
        <n v="5985.3281547999695"/>
        <n v="5691.379509599971"/>
        <n v="7186.8285249999635"/>
        <n v="14320.479424599927"/>
        <n v="2415.3630665999876"/>
        <n v="9852.77398139995"/>
        <n v="6217.661396399969"/>
        <n v="5262.033958399974"/>
        <n v="7.6528685999999615"/>
        <n v="15201.344223199922"/>
        <n v="6966.6613821999645"/>
        <n v="5598.367721999972"/>
        <n v="5299.120936999973"/>
        <n v="5378.3968065999725"/>
        <n v="10737.170873199944"/>
        <n v="10626.694846999946"/>
        <n v="10007.79362739995"/>
        <n v="11278.758497199942"/>
        <n v="10793.291909599944"/>
        <n v="7465.078978199962"/>
        <n v="7428.384454399962"/>
        <n v="12166.491254799937"/>
        <n v="7569.7521941800005"/>
        <n v="11870.44397"/>
        <n v="2594.14088978"/>
        <n v="2009.7958412399998"/>
        <n v="9412.96281332"/>
        <n v="12505.462846580001"/>
        <n v="10972.6793"/>
        <n v="8578.83968326"/>
        <n v="12768.40814326"/>
        <n v="3790.76144326"/>
        <n v="13671.55940128"/>
        <n v="1197.21906326"/>
        <n v="13866.07507978"/>
        <n v="6167.24427638"/>
        <n v="9975.163"/>
        <n v="11555.42832246"/>
        <n v="14623.588958"/>
        <n v="16487.148909659998"/>
        <n v="1995.43160652"/>
        <n v="4394.25880476"/>
        <n v="10416.26470786"/>
        <n v="12879.730962340001"/>
        <n v="8220.93083482"/>
        <n v="12465.9612011"/>
        <n v="16967.55275974"/>
        <n v="11888.681429999999"/>
        <n v="12996.048485999998"/>
        <n v="8873.040468"/>
        <n v="13278.330371999999"/>
        <n v="7155.573803999999"/>
        <n v="9067.675944"/>
        <n v="6449.163887999999"/>
        <n v="4454.4632405"/>
        <n v="2932.9132995"/>
        <n v="6352.402746500001"/>
        <n v="3959.696232"/>
        <n v="3803.0947705"/>
        <n v="3900.9950615000002"/>
        <n v="8126.114194000001"/>
        <n v="9517.390441"/>
        <n v="8283.153981299998"/>
        <n v="7790.6090827"/>
        <n v="6862.305887099999"/>
        <n v="4929.7868514"/>
        <n v="4338.2597514"/>
        <n v="9106.362528799998"/>
        <n v="12440.997967199999"/>
        <n v="12027.7177"/>
        <n v="5227.127807"/>
        <n v="7469.4098674"/>
        <n v="11286.7314194"/>
        <n v="8217.2972975"/>
        <n v="6429.1108742"/>
        <n v="5724.9964495"/>
        <n v="12915.008349999998"/>
        <n v="8794.8249228"/>
        <n v="11239.014899999998"/>
        <n v="11140.427049999998"/>
        <n v="8577.14295"/>
        <n v="4878.915520799999"/>
        <n v="7139.1405699"/>
        <n v="7199.849799999999"/>
        <n v="3999.8342999999995"/>
        <n v="3599.8732"/>
        <n v="3599.8020000000006"/>
        <n v="9000.0801"/>
        <n v="14399.7673"/>
        <n v="11996.6"/>
        <n v="6088.026"/>
        <n v="8866.686000000002"/>
        <n v="3959.7827999999995"/>
        <n v="9989.76"/>
        <n v="10229.5"/>
        <n v="9599.8033"/>
        <n v="11640.0037"/>
        <n v="11639.7308"/>
        <n v="8399.858400000001"/>
        <n v="301.19849999999997"/>
        <n v="2949.9471000000003"/>
        <n v="2309.7879000000003"/>
        <n v="2747.7000000000003"/>
        <n v="5292.280357"/>
        <n v="16540.891458"/>
        <n v="17003.714455"/>
        <n v="1468.959947"/>
        <n v="10604.683453"/>
        <n v="1448.837208"/>
        <n v="2434.851419"/>
        <n v="5835.5943099999995"/>
        <n v="5231.912139999999"/>
        <n v="603.6821699999999"/>
        <n v="4668.475448"/>
        <n v="7928.359165999999"/>
        <n v="12214.502573"/>
        <n v="15192.667945"/>
        <n v="1710.432815"/>
        <n v="2334.237724"/>
        <n v="4205.652451"/>
        <n v="2032.3966389999998"/>
        <n v="5131.298444999999"/>
        <n v="5211.789401"/>
        <n v="7063.081389"/>
        <n v="6036.8216999999695"/>
        <n v="7344.799734999963"/>
        <n v="2072.64211699999"/>
        <n v="15172.545205999924"/>
        <n v="10483.947018999948"/>
        <n v="13482.235129999934"/>
        <n v="9940.633065999951"/>
        <n v="12033.39792199994"/>
        <n v="12234.625311999938"/>
        <n v="1670.1873369999917"/>
        <n v="15876.84107099992"/>
        <n v="12576.711874999937"/>
        <n v="6479.5219579999675"/>
        <n v="5413.016790999973"/>
        <n v="14488.372079999928"/>
        <n v="10322.965106999949"/>
        <n v="1831.169248999991"/>
        <n v="13582.848824999932"/>
        <n v="3722.7067149999816"/>
        <n v="8753.391464999957"/>
        <n v="6338.662784999969"/>
        <n v="13763.953475999931"/>
        <n v="13602.971563999932"/>
        <n v="6600.258391999967"/>
        <n v="6620.381130999967"/>
        <n v="10463.824279999948"/>
        <n v="15253.03616199985"/>
        <n v="13884.689909999863"/>
        <n v="3702.583975999963"/>
        <n v="8049.0955999999205"/>
        <n v="15152.42246699985"/>
        <n v="6881.976737999932"/>
        <n v="10725.419886999893"/>
        <n v="4648.352708999954"/>
        <n v="6439.276479999936"/>
        <n v="10262.596889999899"/>
        <n v="402.454779999996"/>
        <n v="7224.063300999928"/>
        <n v="1106.750644999989"/>
        <n v="5306.7867160000005"/>
        <n v="14962.7445"/>
        <n v="7241.968338000001"/>
        <n v="13965.2282"/>
        <n v="5645.942258"/>
        <n v="17576.237206"/>
        <n v="19.950326"/>
        <n v="19710.922088"/>
        <n v="16159.76406"/>
        <n v="10693.374736"/>
        <n v="6084.84943"/>
        <n v="11770.69234"/>
        <n v="7381.620620000001"/>
        <n v="11234.938400000001"/>
        <n v="6419.9648"/>
        <n v="7122.148450000001"/>
        <n v="3711.54215"/>
        <n v="6339.71524"/>
        <n v="5517.15725"/>
        <n v="6460.08958"/>
        <n v="12238.0579"/>
        <n v="5634.20032"/>
        <n v="11386.1888"/>
        <n v="12780.015360000001"/>
        <n v="510.41536"/>
        <n v="2532.44544"/>
        <n v="3612.1702400000004"/>
        <n v="7581.12464"/>
        <n v="5286.83692"/>
        <n v="11072.43204"/>
        <n v="11511.339256"/>
        <n v="5386.58856"/>
        <n v="8778.14432"/>
        <n v="6523.757256"/>
        <n v="8079.882839999999"/>
        <n v="4987.581999999999"/>
        <n v="8119.783496"/>
        <n v="7501.3233279999995"/>
        <n v="4788.0787199999995"/>
        <n v="6463.906271999999"/>
        <n v="8837.995304"/>
        <n v="3990.0656"/>
        <n v="9017.548256"/>
        <n v="4389.07216"/>
        <n v="7820.528576"/>
        <n v="7980.1312"/>
        <n v="4628.476095999999"/>
        <n v="13985.179928"/>
        <n v="7541.223983999999"/>
        <n v="4688.32708"/>
        <n v="9715.809736"/>
        <n v="3604.7400000000002"/>
        <n v="3611.2999999999997"/>
        <n v="7927.389999999999"/>
        <n v="5399.7459"/>
        <n v="19165.3"/>
        <n v="8403.9"/>
        <n v="1244.5"/>
        <n v="3122.73"/>
        <n v="3589.04"/>
        <n v="7923.3"/>
        <n v="1980.5175000000002"/>
        <n v="2218.6791000000003"/>
        <n v="2374.9500000000003"/>
        <n v="1203.45"/>
        <n v="811.3488364799999"/>
        <n v="3462.51969973"/>
        <n v="15495.917621730001"/>
        <n v="5248.21155859"/>
        <n v="5834.78940044"/>
        <n v="3944.45929878"/>
        <n v="7654.488688209999"/>
        <n v="13148.801344769998"/>
        <n v="6411.90955496"/>
        <n v="8835.693467509998"/>
        <n v="7960.354321009999"/>
        <n v="13156.447985589999"/>
        <n v="2387.16052757"/>
        <n v="5645.43442645"/>
        <n v="2171.04231071"/>
        <n v="6229.798767009999"/>
        <n v="406.47932779999996"/>
        <n v="3107.9570385499997"/>
        <n v="3226.88242604"/>
        <n v="5447.225447299999"/>
        <n v="9358.683454119999"/>
        <n v="6191.766790299999"/>
        <n v="7089.03972231"/>
        <n v="3845.05296812"/>
        <n v="4616.357553989999"/>
        <n v="11873.019692169999"/>
        <n v="5836.197992169999"/>
        <n v="1225.67603249"/>
        <n v="4934.69928497"/>
        <n v="2480.73126392"/>
        <n v="921.82267359"/>
        <n v="9860.343337389999"/>
        <n v="2368.04392552"/>
        <n v="8030.582680119999"/>
        <n v="3221.6505138999996"/>
        <n v="5835.9967647799995"/>
        <n v="7004.7254459000005"/>
        <n v="7448.230613459999"/>
        <n v="7075.1550324"/>
        <n v="6836.49934786"/>
        <n v="13102.92149985"/>
        <n v="6488.57719055"/>
        <n v="8017.10044499"/>
        <n v="2058.75742709"/>
        <n v="619.98158859"/>
        <n v="9170.53584447"/>
        <n v="10300.8300941"/>
        <n v="11096.68442155"/>
        <n v="6527.4140768199995"/>
        <n v="11235.53132065"/>
        <n v="4491.19411741"/>
        <n v="12344.294239550001"/>
        <n v="3061.07105668"/>
        <n v="15314.00806117"/>
        <n v="8057.34592299"/>
        <n v="6524.79812075"/>
        <n v="19972.271358600003"/>
        <n v="2998.13499128"/>
        <n v="9675.90811"/>
        <n v="12568.70538"/>
        <n v="15700.906562"/>
        <n v="4691.51866216"/>
        <n v="6397.271535160001"/>
        <n v="6242.65650866"/>
        <n v="2790.0530911"/>
        <n v="6152.28153188"/>
        <n v="8429.21223826"/>
        <n v="8004.66930098"/>
        <n v="5088.13114304"/>
        <n v="10995.22316838"/>
        <n v="14576.50618864"/>
        <n v="12669.25502304"/>
        <n v="6445.950330600001"/>
        <n v="11149.8738664"/>
        <n v="18056.5522478"/>
        <n v="1907.1307934000001"/>
        <n v="10633.066700000001"/>
        <n v="16731.4313883"/>
        <n v="7424.8899151"/>
        <n v="15123.631453700002"/>
        <n v="7223.262895600001"/>
        <n v="12740.6207695"/>
        <n v="10031.5962478"/>
        <n v="15208.695987300001"/>
        <n v="15086.91728"/>
        <n v="12538.99375"/>
        <n v="4015.2867346"/>
        <n v="4500.5959487"/>
        <n v="14747.261017300001"/>
        <n v="8638.3873408"/>
        <n v="6497.98016"/>
        <n v="5508.5596160000005"/>
        <n v="5370.7474688"/>
        <n v="5791.8401408"/>
        <n v="5586.490846559999"/>
        <n v="17554.69261376"/>
        <n v="5204.841071919999"/>
        <n v="8380.73378624"/>
        <n v="7122.466599279999"/>
        <n v="8181.6295128"/>
        <n v="9516.306456"/>
        <n v="8179.833983279999"/>
        <n v="7341.720703999999"/>
        <n v="8488.46555744"/>
        <n v="6982.614799999999"/>
        <n v="6598.17197944"/>
        <n v="6749.993975519999"/>
        <n v="8544.7254824"/>
        <n v="6547.498146319999"/>
        <n v="8580.03756296"/>
        <n v="7267.9044904"/>
        <n v="7296.43345944"/>
        <n v="3599.8089999999997"/>
        <n v="9599.7543"/>
        <n v="4799.9016"/>
        <n v="7999.950000000001"/>
        <n v="3899.9529"/>
        <n v="7199.804999999999"/>
        <n v="9599.9263"/>
        <n v="5999.868"/>
        <n v="3364.6302"/>
        <n v="13144.221000000001"/>
        <n v="2406.1914"/>
        <n v="2004.8931"/>
        <n v="3546.4500000000003"/>
        <n v="7646.64082"/>
        <n v="4829.457359999999"/>
        <n v="7546.027125"/>
        <n v="9618.669242"/>
        <n v="2213.5012899999997"/>
        <n v="2837.306199"/>
        <n v="13864.567170999999"/>
        <n v="9960.755804999999"/>
        <n v="5755.103354"/>
        <n v="2817.1834599999997"/>
        <n v="4427.002579999999"/>
        <n v="1629.941859"/>
        <n v="13160.271305999999"/>
        <n v="5533.7532249999995"/>
        <n v="1489.082686"/>
        <n v="3783.074932"/>
        <n v="2052.519378"/>
        <n v="3742.8294539999997"/>
        <n v="15896.96381"/>
        <n v="7163.695084"/>
        <n v="12174.257094999999"/>
        <n v="8129.586555999999"/>
        <n v="8612.532292"/>
        <n v="160.981912"/>
        <n v="11671.188619999999"/>
        <n v="13120.025828"/>
        <n v="6137.4353949999995"/>
        <n v="8652.777769999999"/>
        <n v="10141.860456"/>
        <n v="12134.011617"/>
        <n v="20324.368844779998"/>
        <n v="10061.369499999999"/>
        <n v="5573.998703"/>
        <n v="1931.782944"/>
        <n v="5493.507747"/>
        <n v="10765.665364999999"/>
        <n v="10322.965107"/>
        <n v="3038.5335889999847"/>
        <n v="6197.803611999969"/>
        <n v="7566.149863999963"/>
        <n v="11369.347534999999"/>
        <n v="8773.514203999955"/>
        <n v="6439.276479999968"/>
        <n v="8954.618854999955"/>
        <n v="9457.687329999953"/>
        <n v="10011.96306"/>
        <n v="17960.854944"/>
        <n v="17394.52168"/>
        <n v="8859.070344"/>
        <n v="8596.1299"/>
        <n v="5016.094624"/>
        <n v="17596.78356"/>
        <n v="10133.320188"/>
        <n v="9101.7846"/>
        <n v="18001.30732"/>
        <n v="15715.748076"/>
        <n v="14846.021992"/>
        <n v="6472.380160000001"/>
        <n v="10031.195"/>
        <n v="12458.744190000001"/>
        <n v="15046.7925"/>
        <n v="6720.9006500000005"/>
        <n v="8814.48064"/>
        <n v="8539.6416"/>
        <n v="7420.65408"/>
        <n v="14939.464960000001"/>
        <n v="9835.31136"/>
        <n v="4847.929704"/>
        <n v="5606.042168"/>
        <n v="7182.118079999999"/>
        <n v="4528.724456"/>
        <n v="4189.56888"/>
        <n v="8419.038416"/>
        <n v="7700.826607999999"/>
        <n v="12269.45172"/>
        <n v="5845.446104"/>
        <n v="13027.564183999999"/>
        <n v="4867.880032"/>
        <n v="19052.56324"/>
        <n v="7740.727263999999"/>
        <n v="8877.89596"/>
        <n v="12728.309264"/>
        <n v="12189.650408"/>
        <n v="7461.422672"/>
        <n v="4010.015928"/>
        <n v="5266.886592"/>
        <n v="4588.57544"/>
        <n v="8698.343008"/>
        <n v="6007.62"/>
        <n v="9589.86"/>
        <n v="3609.96"/>
        <n v="11990.550000000001"/>
        <n v="12288.52"/>
        <n v="12948.92"/>
        <n v="4018.5"/>
        <n v="3832.58"/>
        <n v="3598.4999999999995"/>
        <n v="13650.300000000001"/>
        <n v="12136.5"/>
        <n v="7978.929999999999"/>
        <n v="2110.5873"/>
        <n v="1960.7373000000002"/>
        <n v="5433.1395299999995"/>
        <n v="6902.099477"/>
        <n v="5151.421184"/>
        <n v="6056.944439"/>
        <n v="15937.209288"/>
        <n v="6640.50387"/>
        <n v="10262.596889999999"/>
        <n v="15051.808772"/>
        <n v="13281.00774"/>
        <n v="11610.820403"/>
        <n v="10242.474151"/>
        <n v="6177.680872999999"/>
        <n v="10564.437974999999"/>
        <n v="3340.3746739999997"/>
        <n v="3521.479325"/>
        <n v="15655.490941999999"/>
        <n v="5895.962527"/>
        <n v="11469.961229999999"/>
        <n v="15615.245464"/>
        <n v="10343.087846"/>
        <n v="10644.928931"/>
        <n v="16198.804895"/>
        <n v="9236.337201"/>
        <n v="15313.404379"/>
        <n v="14770.090425999999"/>
        <n v="1992.151161"/>
        <n v="11570.574924999999"/>
        <n v="10282.719629"/>
        <n v="14568.863035999999"/>
        <n v="6419.153741"/>
        <n v="4064.7932779999996"/>
        <n v="15514.631769"/>
        <n v="12858.430220999999"/>
        <n v="13401.744174"/>
        <n v="10383.333324"/>
        <n v="8713.145987"/>
        <n v="7244.18604"/>
        <n v="16379.909545999999"/>
        <n v="12274.870789999999"/>
        <n v="7747.254515"/>
        <n v="3803.197671"/>
        <n v="7344.799735"/>
        <n v="12576.711874999999"/>
        <n v="422.577519"/>
        <n v="10705.297148"/>
        <n v="13723.707998"/>
        <n v="13884.68991"/>
        <n v="14158.3316"/>
        <n v="15169.641"/>
        <n v="7281.42768"/>
        <n v="4227.273292"/>
        <n v="1739.452168"/>
        <n v="13349.28408"/>
        <n v="18506.96202"/>
        <n v="8292.73708"/>
        <n v="15270.77194"/>
        <n v="20576.50557616"/>
        <n v="13470.641208000001"/>
        <n v="5946.499272"/>
        <n v="13774.034028"/>
        <n v="14947.152932"/>
        <n v="14583.081548"/>
        <n v="14562.85536"/>
        <n v="6978.03486"/>
        <n v="12478.80658"/>
        <n v="6239.40329"/>
        <n v="8626.8277"/>
        <n v="6821.2126"/>
        <n v="4814.9736"/>
        <n v="7262.58518"/>
        <n v="18658.0227"/>
        <n v="6098.96656"/>
        <n v="16049.912"/>
        <n v="5555.6748800000005"/>
        <n v="5516.41216"/>
        <n v="5693.0944"/>
        <n v="7401.571688"/>
        <n v="9177.15088"/>
        <n v="11471.4386"/>
        <n v="7920.280215999999"/>
        <n v="7222.018736"/>
        <n v="8379.13776"/>
        <n v="4548.674784"/>
        <n v="5985.0984"/>
        <n v="12967.7132"/>
        <n v="4069.866912"/>
        <n v="8458.939072"/>
        <n v="9077.399239999999"/>
        <n v="8159.684152"/>
        <n v="8977.6476"/>
        <n v="7800.578248"/>
        <n v="8059.932511999999"/>
        <n v="7321.7703759999995"/>
        <n v="4109.767568"/>
        <n v="4798.08"/>
        <n v="11035.95"/>
        <n v="2405.7999999999997"/>
        <n v="4789.62"/>
        <n v="7498.900000000001"/>
        <n v="7176.9"/>
        <n v="14302.800000000001"/>
        <n v="8096.9"/>
        <n v="5998.7"/>
        <n v="11275.2"/>
        <n v="1951.6464"/>
        <n v="5936.2080049999995"/>
        <n v="7908.236427"/>
        <n v="5634.3669199999995"/>
        <n v="10785.788104"/>
        <n v="10182.105934"/>
        <n v="13482.23513"/>
        <n v="5030.684749999999"/>
        <n v="3320.251935"/>
        <n v="12355.361745999999"/>
        <n v="4044.6705389999997"/>
        <n v="1609.8191199999999"/>
        <n v="623.804909"/>
        <n v="4889.825577"/>
        <n v="3762.952193"/>
        <n v="9316.828157"/>
        <n v="4487.370796999978"/>
        <n v="5211.789400999974"/>
        <n v="3622.093019999982"/>
        <n v="4185.52971199998"/>
        <n v="3642.215758999982"/>
        <n v="8391.182162999958"/>
        <n v="11610.820402999942"/>
        <n v="8028.97286099996"/>
        <n v="3863.565887999981"/>
        <n v="6942.344954999965"/>
        <n v="2052.51937799999"/>
        <n v="7002.713171999965"/>
        <n v="13784.076214999932"/>
        <n v="3119.0245449999843"/>
        <n v="14910.949598999925"/>
        <n v="10081.49223899995"/>
        <n v="7183.817822999964"/>
        <n v="12918.798437999936"/>
        <n v="6077.067177999969"/>
        <n v="8350.936684999959"/>
        <n v="9014.987071999954"/>
        <n v="11932.78422699994"/>
        <n v="5916.085265999941"/>
        <n v="8312.963268"/>
        <n v="14380.819668"/>
        <n v="8697.26084"/>
        <n v="9162.463164"/>
        <n v="11933.450920000001"/>
        <n v="4634.41209"/>
        <n v="3731.6045400000003"/>
        <n v="8225.5799"/>
        <n v="8024.956"/>
        <n v="11054.37689"/>
        <n v="2327.23724"/>
        <n v="6841.27499"/>
        <n v="13963.42344"/>
        <n v="10015.064655999999"/>
        <n v="5087.33364"/>
        <n v="7381.621359999999"/>
        <n v="8259.435792"/>
        <n v="6643.459223999999"/>
        <n v="6583.60824"/>
        <n v="11770.693519999999"/>
        <n v="8179.63448"/>
        <n v="8598.591368"/>
        <n v="5207.035608"/>
        <n v="6882.86316"/>
        <n v="7720.776935999999"/>
        <n v="9556.207112"/>
        <n v="8359.187431999959"/>
        <n v="7720.776935999961"/>
        <n v="7780.627919999961"/>
        <n v="6823.012175999966"/>
        <n v="7341.720703999963"/>
        <n v="5027.482655999975"/>
        <n v="7541.223983999962"/>
        <n v="6184.601679999969"/>
        <n v="18327.98"/>
        <n v="5272.889999999999"/>
        <n v="8208.68"/>
        <n v="5757.75"/>
        <n v="1953.1449"/>
        <n v="11127.874667"/>
        <n v="6700.872087"/>
        <n v="3823.32041"/>
        <n v="11429.715752"/>
        <n v="5513.630486"/>
        <n v="1086.627906"/>
        <n v="1811.04651"/>
        <n v="6238.0490899999995"/>
        <n v="6077.067177999999"/>
        <n v="6499.644697"/>
        <n v="5775.226093"/>
        <n v="8954.618854999999"/>
        <n v="7183.817822999999"/>
        <n v="10624.806192"/>
        <n v="6479.521957999999"/>
        <n v="4970.316533"/>
        <n v="1509.2054249999999"/>
        <n v="14428.003863"/>
        <n v="14830.458643"/>
        <n v="6660.626609"/>
        <n v="16359.786806999999"/>
        <n v="2072.642117"/>
        <n v="1227.487079"/>
        <n v="11892.538749"/>
        <n v="12516.343658"/>
        <n v="4105.038756"/>
        <n v="9759.528414999999"/>
        <n v="8451.55038"/>
        <n v="15232.913423"/>
        <n v="6338.6627849999995"/>
        <n v="7264.308779"/>
        <n v="15212.790684"/>
        <n v="5916.085266"/>
        <n v="13623.094303"/>
        <n v="11872.416009999999"/>
        <n v="9578.423764"/>
        <n v="5056.5470000000005"/>
        <n v="13713.355464"/>
        <n v="11326.665280000001"/>
        <n v="3944.10666"/>
        <n v="15776.42664"/>
        <n v="15331.450504"/>
        <n v="7342.1062440000005"/>
        <n v="4550.8923"/>
        <n v="9000.65366"/>
        <n v="5035.65989"/>
        <n v="4273.28907"/>
        <n v="6119.02895"/>
        <n v="11636.1862"/>
        <n v="13060.615890000001"/>
        <n v="1243.86818"/>
        <n v="1584.92881"/>
        <n v="7021.8365"/>
        <n v="942.93233"/>
        <n v="6620.5887"/>
        <n v="12559.05614"/>
        <n v="12839.9296"/>
        <n v="3945.9033600000002"/>
        <n v="5889.408"/>
        <n v="7880.379559999999"/>
        <n v="8020.031856"/>
        <n v="5027.482656"/>
        <n v="6783.1115199999995"/>
        <n v="4708.277408"/>
        <n v="8618.541696"/>
        <n v="10773.17712"/>
        <n v="10533.773184"/>
        <n v="11371.686959999999"/>
        <n v="7241.969064"/>
        <n v="8897.846287999999"/>
        <n v="5147.1846239999995"/>
        <n v="7102.316768"/>
        <n v="7281.86972"/>
        <n v="6723.260536"/>
        <n v="9592.74"/>
        <n v="7209.2"/>
        <n v="9850.21"/>
        <n v="6799.809000000001"/>
        <n v="5399.9337"/>
        <n v="18011.07"/>
        <n v="1563.1"/>
        <n v="7908.599999999999"/>
        <n v="10806.6"/>
        <n v="4804.2"/>
        <n v="5663.65"/>
        <n v="5692.400000000001"/>
        <n v="12240.900000000001"/>
        <n v="11301.300000000001"/>
        <n v="4760.05"/>
        <n v="16103.7"/>
        <n v="2014.2837"/>
        <n v="2960.7000000000003"/>
        <n v="4952.25"/>
        <n v="2034.15"/>
        <n v="14629.231253"/>
        <n v="6922.222216"/>
        <n v="6781.363042999999"/>
        <n v="6620.381131"/>
        <n v="6358.785524"/>
        <n v="4547.739014"/>
        <n v="13542.603347"/>
        <n v="14045.671822"/>
        <n v="3259.883718"/>
        <n v="12798.062004"/>
        <n v="15011.563294"/>
        <n v="382.332041"/>
        <n v="7787.499992999999"/>
        <n v="2656.201548"/>
        <n v="4487.370797"/>
        <n v="11852.293271"/>
        <n v="3682.461237"/>
        <n v="80.490956"/>
        <n v="6117.312656"/>
        <n v="3601.970281"/>
        <n v="3722.706715"/>
        <n v="4024.5478"/>
        <n v="6036.8216999999995"/>
        <n v="5694.735137"/>
        <n v="1408.5917299999999"/>
        <n v="14991.440555"/>
        <n v="7465.536169"/>
        <n v="12757.816525999999"/>
        <n v="15554.877246999999"/>
        <n v="6519.767436"/>
        <n v="4728.843664999999"/>
        <n v="442.70025799999996"/>
        <n v="15675.613680999999"/>
        <n v="11510.206708"/>
        <n v="6157.558134"/>
        <n v="13079.780349999999"/>
        <n v="12154.134355999999"/>
        <n v="8250.32299"/>
        <n v="14085.9173"/>
        <n v="12677.325569999999"/>
        <n v="3561.724803"/>
        <n v="8431.427641"/>
        <n v="17204.941844999998"/>
        <n v="11027.260972"/>
        <n v="4909.948316"/>
        <n v="10966.892754999999"/>
        <n v="15373.772595999999"/>
        <n v="12697.448309"/>
        <n v="17192.2598"/>
        <n v="15189.867188"/>
        <n v="7685.95144"/>
        <n v="7766.856192"/>
        <n v="2669.856816"/>
        <n v="15533.712384"/>
        <n v="728.142768"/>
        <n v="2588.952064"/>
        <n v="930.4046480000001"/>
        <n v="17111.355048"/>
        <n v="2447.368748"/>
        <n v="20266.640376"/>
        <n v="19781.211864"/>
        <n v="19983.473744"/>
        <n v="3276.642456"/>
        <n v="16646.152724"/>
        <n v="9809.70118"/>
        <n v="9629.9472"/>
        <n v="5496.7808"/>
        <n v="5202.3104"/>
        <n v="6124.9843200000005"/>
        <n v="6603.5585679999995"/>
        <n v="8638.492024"/>
        <n v="10374.170559999999"/>
        <n v="4488.8238"/>
        <n v="7481.373"/>
        <n v="4049.9165839999996"/>
        <n v="9356.703832"/>
        <n v="7142.2174239999995"/>
        <n v="9755.710391999999"/>
        <n v="1491.0"/>
        <n v="11033.0"/>
        <n v="10727.1"/>
        <n v="13076.1"/>
        <n v="11040.300000000001"/>
        <n v="4798.900000000001"/>
        <n v="7208.6"/>
        <n v="9996.300000000001"/>
        <n v="12363.84"/>
        <n v="7206.51"/>
        <n v="9992.0"/>
        <n v="11512.08"/>
        <n v="7205.89"/>
        <n v="10791.04"/>
        <n v="9597.800000000001"/>
        <n v="12710.7"/>
        <n v="205.8939"/>
        <n v="1863.0351"/>
        <n v="3631.65"/>
        <n v="830.7"/>
        <n v="1874.4"/>
        <n v="394.05"/>
        <n v="6720.994826"/>
        <n v="2414.7286799999997"/>
        <n v="2112.887595"/>
        <n v="8149.709295"/>
        <n v="12234.625312"/>
        <n v="402.45477999999997"/>
        <n v="1891.537466"/>
        <n v="1770.8010319999999"/>
        <n v="9196.091723"/>
        <n v="2917.7971549999997"/>
        <n v="4004.425061"/>
        <n v="11288.856579"/>
        <n v="9658.914719999999"/>
        <n v="15876.841070999999"/>
        <n v="10745.542626"/>
        <n v="16520.768719"/>
        <n v="6298.417307"/>
        <n v="1911.660205"/>
        <n v="6378.908262999999"/>
        <n v="11389.470274"/>
        <n v="14588.985775"/>
        <n v="1187.241601"/>
        <n v="11268.733839999999"/>
        <n v="11329.102057"/>
        <n v="7103.326867"/>
        <n v="8310.691207"/>
        <n v="9457.687329999999"/>
        <n v="4608.107231"/>
        <n v="15695.73642"/>
        <n v="7847.86821"/>
        <n v="12395.607224"/>
        <n v="15273.158900999999"/>
        <n v="4326.388884999999"/>
        <n v="9055.232549999999"/>
        <n v="6962.467694"/>
        <n v="6097.189917"/>
        <n v="6801.485782"/>
        <n v="14057.20066"/>
        <n v="8009.570448"/>
        <n v="7625.272876"/>
        <n v="13227.926952"/>
        <n v="4247.49948"/>
        <n v="6270.118280000001"/>
        <n v="4065.463788"/>
        <n v="14259.46254"/>
        <n v="9708.570240000001"/>
        <n v="13551.54596"/>
        <n v="12742.498440000001"/>
        <n v="3033.9282000000003"/>
        <n v="15978.68852"/>
        <n v="11508.700972"/>
        <n v="16383.21228"/>
        <n v="6371.249220000001"/>
        <n v="13248.15314"/>
        <n v="15668.72659"/>
        <n v="15247.4164"/>
        <n v="16631.72131"/>
        <n v="12659.36809"/>
        <n v="6981.71172"/>
        <n v="8265.70468"/>
        <n v="6700.83826"/>
        <n v="8345.954240000001"/>
        <n v="6969.1328"/>
        <n v="2375.39456"/>
        <n v="4089.81724"/>
        <n v="8099.833167999999"/>
        <n v="12768.20992"/>
        <n v="9576.157439999999"/>
        <n v="7002.565127999999"/>
        <n v="7122.267096"/>
        <n v="14364.236159999999"/>
        <n v="8359.187431999999"/>
        <n v="7022.515455999999"/>
        <n v="4808.029047999999"/>
        <n v="10473.922199999999"/>
        <n v="9396.604487999999"/>
        <n v="5187.085279999999"/>
        <n v="4648.426423999999"/>
        <n v="6703.310208"/>
        <n v="12927.812543999999"/>
        <n v="7960.180872"/>
        <n v="9596.107768"/>
        <n v="11970.1968"/>
        <n v="14763.242719999998"/>
        <n v="6476.900000000001"/>
        <n v="3609.05"/>
        <n v="11996.369999999999"/>
        <n v="2538.78"/>
        <n v="12215.359999999999"/>
        <n v="12241.24"/>
        <n v="4796.7"/>
        <n v="12449.7"/>
        <n v="5271.509999999999"/>
        <n v="4005.9900000000002"/>
        <n v="1858.14"/>
        <n v="2187.81"/>
        <n v="4398.45"/>
        <n v="2534.7000000000003"/>
        <n v="2598.6"/>
        <n v="10867.68765173"/>
        <n v="8671.89437205"/>
        <n v="6746.14824975"/>
        <n v="7896.96769316"/>
        <n v="7363.71510966"/>
        <n v="8397.822666869999"/>
        <n v="13433.33687423"/>
        <n v="10536.064913010001"/>
        <n v="4303.44896254"/>
        <n v="4804.70639103"/>
        <n v="4486.56588744"/>
        <n v="5735.3830697799995"/>
        <n v="5740.413754529999"/>
        <n v="2107.25322808"/>
        <n v="6628.4302265999995"/>
        <n v="8.0490956"/>
        <n v="10493.00225155"/>
        <n v="3429.71963516"/>
        <n v="5226.076545689999"/>
        <n v="6682.7616219"/>
        <n v="2992.85497147"/>
        <n v="13522.88306278"/>
        <n v="15712.23706598"/>
        <n v="2203.03746572"/>
        <n v="5796.55619634"/>
        <n v="7164.90244834"/>
        <n v="14677.525826599998"/>
        <n v="3166.71543643"/>
        <n v="16098.39242739"/>
        <n v="9969.40858277"/>
        <n v="11298.11303894"/>
        <n v="10240.059422319999"/>
        <n v="5711.235782979999"/>
        <n v="12022.129188160001"/>
        <n v="14657.4030876"/>
        <n v="6379.71317256"/>
        <n v="5434.34689434"/>
        <n v="15353.649857"/>
        <n v="7043.96478695"/>
        <n v="4973.73739863"/>
        <n v="6015.49159666"/>
        <n v="2798.4693127299997"/>
        <n v="13595.12369579"/>
        <n v="5232.515822169999"/>
        <n v="5538.18022758"/>
        <n v="7362.708972709999"/>
        <n v="12979.166654999999"/>
        <n v="5543.8145945"/>
        <n v="6589.19088555"/>
        <n v="9434.143725369999"/>
        <n v="6705.902771749999"/>
        <n v="11948.077508639999"/>
        <n v="14467.7922764"/>
        <n v="6473.593731280001"/>
        <n v="9291.9107672"/>
        <n v="20671.164136"/>
        <n v="4045.2376"/>
        <n v="10114.30757128"/>
        <n v="6550.453245680001"/>
        <n v="7079.1658"/>
        <n v="3490.43326316"/>
        <n v="6848.789518680001"/>
        <n v="6882.971776400001"/>
        <n v="8168.14376192"/>
        <n v="14334.299435600002"/>
        <n v="6242.61066432"/>
        <n v="11241.358364800002"/>
        <n v="11035.3176195"/>
        <n v="6019.318871699999"/>
        <n v="16050.513871699999"/>
        <n v="4413.3245522"/>
        <n v="3019.5903189"/>
        <n v="16601.427101100002"/>
        <n v="11476.8908234"/>
        <n v="6085.7216"/>
        <n v="6871.1723136"/>
        <n v="4587.0635776"/>
        <n v="6879.221171200001"/>
        <n v="6334.62814656"/>
        <n v="9177.35038328"/>
        <n v="11872.04118624"/>
        <n v="4189.96788656"/>
        <n v="4821.9942776"/>
        <n v="3950.1649439999997"/>
        <n v="6683.55938328"/>
        <n v="6583.807743279999"/>
        <n v="9357.90085168"/>
        <n v="8340.03511712"/>
        <n v="9790.22445944"/>
        <n v="8203.77437688"/>
        <n v="4988.5795164"/>
        <n v="8496.8446952"/>
        <n v="6269.789580559999"/>
        <n v="7600.276954879999"/>
        <n v="5601.453592559999"/>
        <n v="12369.40286328"/>
        <n v="4675.7583733599995"/>
        <n v="8391.30746008"/>
        <n v="5227.18543928"/>
        <n v="9869.028255039999"/>
        <n v="9476.80480656"/>
        <n v="8750.61286736"/>
        <n v="8851.16252048"/>
        <n v="10339.05798272"/>
        <n v="11522.511439679998"/>
        <n v="4594.5605384"/>
        <n v="7581.523646559999"/>
        <n v="9599.8977"/>
        <n v="11824.65"/>
        <n v="8399.8586"/>
        <n v="3699.9776999999995"/>
        <n v="7190.92"/>
        <n v="4799.8998"/>
        <n v="11999.9273"/>
        <n v="8064.4371"/>
        <n v="13514.5401"/>
        <n v="4799.931500000001"/>
        <n v="11999.844000000001"/>
        <n v="11999.874600000001"/>
        <n v="9599.863000000001"/>
        <n v="2879.9629"/>
        <n v="2252.2455"/>
        <n v="2275.5222"/>
        <n v="4473.2848797"/>
        <n v="10121.737717"/>
        <n v="17395.101728550002"/>
        <n v="11072.33590736"/>
        <n v="7529.12402424"/>
        <n v="10418.14566247"/>
        <n v="6390.780679009999"/>
        <n v="8967.09495318"/>
        <n v="5618.872410970001"/>
        <n v="13104.330091580001"/>
        <n v="4178.08429857"/>
        <n v="15262.89630411"/>
        <n v="3889.5242213099996"/>
        <n v="3285.2383691399996"/>
        <n v="10983.59462837"/>
        <n v="4.42700258"/>
        <n v="12954.818140809999"/>
        <n v="665.8614335100001"/>
        <n v="4870.30652017"/>
        <n v="15039.7351286"/>
        <n v="5550.656325759999"/>
        <n v="6982.992887779999"/>
        <n v="7501.7570992"/>
        <n v="15521.87595504"/>
        <n v="6270.64792718"/>
        <n v="6486.363689259999"/>
        <n v="13523.687972339998"/>
        <n v="9702.37983624"/>
        <n v="10215.71090813"/>
        <n v="14007.63984529"/>
        <n v="3348.4237696"/>
        <n v="6002.81427109"/>
        <n v="16013.273241419998"/>
        <n v="10928.25709612"/>
        <n v="12568.86400679"/>
        <n v="9401.14243341"/>
        <n v="6556.390820979999"/>
        <n v="9260.484487799999"/>
        <n v="3526.30878236"/>
        <n v="10577.11530057"/>
        <n v="7451.4502517"/>
        <n v="12631.84817986"/>
        <n v="1856.52390014"/>
        <n v="8908.3365553"/>
        <n v="5670.3866228100005"/>
        <n v="16038.426665169998"/>
        <n v="13282.61755912"/>
        <n v="7463.322667709999"/>
        <n v="12124.956384449999"/>
        <n v="18823.61497016"/>
        <n v="17497.52647006"/>
        <n v="10938.117238230001"/>
        <n v="11326.86754188"/>
        <n v="10816.763080519999"/>
        <n v="6961.65164772"/>
        <n v="11832.31998"/>
        <n v="6149.772461400001"/>
        <n v="15135.05421852"/>
        <n v="15853.892940040001"/>
        <n v="12296.106470839999"/>
        <n v="14258.855754360002"/>
        <n v="10113.70078564"/>
        <n v="9028.4767478"/>
        <n v="10834.493095599999"/>
        <n v="5819.8987151"/>
        <n v="2600.085744"/>
        <n v="10532.9553739"/>
        <n v="1178.0635408"/>
        <n v="2.0062390000000003"/>
        <n v="11980.6574363"/>
        <n v="2911.8552846"/>
        <n v="10206.9415364"/>
        <n v="11447.1984862"/>
        <n v="16250.9371478"/>
        <n v="16753.2993934"/>
        <n v="9308.94896"/>
        <n v="7217.469504"/>
        <n v="11147.864089600002"/>
        <n v="8280.3836364"/>
        <n v="8319.286775999999"/>
        <n v="9144.2328388"/>
        <n v="7775.640337999999"/>
        <n v="7543.817526639999"/>
        <n v="5785.994126559999"/>
        <n v="16984.31273624"/>
        <n v="7881.17757312"/>
        <n v="4110.5655811199995"/>
        <n v="7427.507114399999"/>
        <n v="8247.06658864"/>
        <n v="4389.47116656"/>
        <n v="7522.670178959999"/>
        <n v="9867.4322288"/>
        <n v="10799.7894"/>
        <n v="9599.4207"/>
        <n v="9599.966199999999"/>
        <n v="4799.829299999999"/>
        <n v="12199.8987"/>
        <n v="5398.0"/>
        <n v="6174.9506"/>
        <n v="2613.6600000000003"/>
        <n v="8399.892"/>
        <n v="3599.8843"/>
        <n v="7439.837500000001"/>
        <n v="11039.8966"/>
        <n v="3436.1603999999998"/>
        <n v="1840.5576"/>
        <n v="2078.4195"/>
        <n v="7022.835911"/>
        <n v="5392.894052"/>
        <n v="13099.903089"/>
        <n v="4145.284234"/>
        <n v="4708.720926"/>
        <n v="482.945736"/>
        <n v="3642.2157589999997"/>
        <n v="12878.552959999999"/>
        <n v="10161.983194999999"/>
        <n v="6197.803612"/>
        <n v="11590.697664"/>
        <n v="17386.046496"/>
        <n v="15293.28164"/>
        <n v="11751.679576"/>
        <n v="10584.560714"/>
        <n v="11228.488362"/>
        <n v="12455.975440999999"/>
        <n v="1287.855296"/>
        <n v="5996.576222"/>
        <n v="10363.210584999999"/>
        <n v="825.032299"/>
        <n v="5553.875964"/>
        <n v="7042.95865"/>
        <n v="11973.029704999999"/>
        <n v="16561.014197"/>
        <n v="14790.213165"/>
        <n v="5050.807489"/>
        <n v="10101.614978"/>
        <n v="2173.255812"/>
        <n v="16017.700244"/>
        <n v="11832.170532"/>
        <n v="18110.465099999998"/>
        <n v="8793.636943"/>
        <n v="14186.530995"/>
        <n v="12236.84374"/>
        <n v="1173.118904"/>
        <n v="2022.6188"/>
        <n v="16585.47416"/>
        <n v="10497.391572"/>
        <n v="7503.915748"/>
        <n v="16180.9504"/>
        <n v="6259.46568"/>
        <n v="12739.61765"/>
        <n v="9971.00783"/>
        <n v="13642.4252"/>
        <n v="10211.756510000001"/>
        <n v="4413.7258"/>
        <n v="8165.3927300000005"/>
        <n v="9248.76179"/>
        <n v="9690.13437"/>
        <n v="12137.74595"/>
        <n v="6399.902410000001"/>
        <n v="9658.62912"/>
        <n v="9875.41236"/>
        <n v="8039.9821839999995"/>
        <n v="8299.336448"/>
        <n v="12907.862216"/>
        <n v="14962.746"/>
        <n v="5486.3402"/>
        <n v="13526.322384"/>
        <n v="9995.114328"/>
        <n v="4887.83036"/>
        <n v="10573.67384"/>
        <n v="4728.227736"/>
        <n v="4229.469536"/>
        <n v="10314.319576"/>
        <n v="7151.4"/>
        <n v="5191.88"/>
        <n v="6498.4215"/>
        <n v="2404.63"/>
        <n v="14394.24"/>
        <n v="7176.06"/>
        <n v="3848.4599999999996"/>
        <n v="4800.599999999999"/>
        <n v="7557.0"/>
        <n v="7203.700000000001"/>
        <n v="6011.2"/>
        <n v="9506.25"/>
        <n v="2342.1555"/>
        <n v="1763.7345000000003"/>
        <n v="15132.299728"/>
        <n v="16782.364326"/>
        <n v="9819.896632"/>
        <n v="8592.409553"/>
        <n v="9014.987072"/>
        <n v="9518.055547"/>
        <n v="3098.901806"/>
        <n v="4306.266146"/>
        <n v="1267.732557"/>
        <n v="5413.016791"/>
        <n v="14005.426344"/>
        <n v="11630.943142"/>
        <n v="13562.726085999999"/>
        <n v="15293.281639999925"/>
        <n v="5050.807488999975"/>
        <n v="8532.041335999958"/>
        <n v="2374.483201999988"/>
        <n v="7928.35916599996"/>
        <n v="5875.839787999971"/>
        <n v="13381.621434999934"/>
        <n v="5895.962526999971"/>
        <n v="13643.217041999933"/>
        <n v="11268.733839999944"/>
        <n v="6741.117564999967"/>
        <n v="8552.164074999957"/>
        <n v="15373.772595999924"/>
        <n v="6157.558133999969"/>
        <n v="12274.870789999939"/>
        <n v="12135.712800000001"/>
        <n v="12944.760320000001"/>
        <n v="10355.808256"/>
        <n v="10113.094000000001"/>
        <n v="4193.0395100000005"/>
        <n v="7744.08254"/>
        <n v="14444.9208"/>
        <n v="19279.95679"/>
        <n v="3611.2302"/>
        <n v="13843.0491"/>
        <n v="9228.6994"/>
        <n v="8421.85344"/>
        <n v="8219.535136"/>
        <n v="9237.001864"/>
        <n v="13167.21648"/>
        <n v="5526.240855999999"/>
        <n v="5885.346759999999"/>
        <n v="16758.27552"/>
        <n v="11591.140567999999"/>
        <n v="12668.458279999999"/>
        <n v="8658.442352"/>
        <n v="6184.60168"/>
        <n v="9037.498583999999"/>
        <n v="10394.120888"/>
        <n v="6962.6644719999995"/>
        <n v="7192.9800000000005"/>
        <n v="10799.279999999999"/>
        <n v="7347.08"/>
        <n v="7200.900000000001"/>
        <n v="14280.24"/>
        <n v="12007.38"/>
        <n v="9607.54"/>
        <n v="2997.8990999999996"/>
        <n v="5734.9806149999995"/>
        <n v="16098.1912"/>
        <n v="8371.059424"/>
        <n v="13683.46252"/>
        <n v="12254.748050999999"/>
        <n v="14810.335904"/>
        <n v="6861.853999"/>
        <n v="2273.869507"/>
        <n v="4245.897929"/>
        <n v="15393.895335"/>
        <n v="6942.344955"/>
        <n v="3380.620152"/>
        <n v="5594.121441999972"/>
        <n v="2495.2196359999875"/>
        <n v="3762.9521929999814"/>
        <n v="6399.031001999968"/>
        <n v="3360.497412999983"/>
        <n v="4930.071054999976"/>
        <n v="10826.033581999945"/>
        <n v="7244.186039999964"/>
        <n v="11188.242883999945"/>
        <n v="11027.260971999945"/>
        <n v="9618.669241999953"/>
        <n v="13321.253217999934"/>
        <n v="4728.843664999977"/>
        <n v="16903.100759999917"/>
        <n v="8793.636942999956"/>
        <n v="9115.600766999954"/>
        <n v="4346.511623999978"/>
        <n v="321.9638239999984"/>
        <n v="10966.892754999946"/>
        <n v="11530.329446999942"/>
        <n v="6097.18991699997"/>
        <n v="5634.366919999972"/>
        <n v="6278.294567999968"/>
        <n v="8854.005159999955"/>
        <n v="6560.012913999967"/>
        <n v="7203.940561999964"/>
        <n v="10665.051669999946"/>
        <n v="9558.301024999952"/>
        <n v="7022.835910999965"/>
        <n v="2730.5353800000003"/>
        <n v="1982.166424"/>
        <n v="12499.784184"/>
        <n v="13106.569824"/>
        <n v="11023.27246"/>
        <n v="12779.74243"/>
        <n v="13040.5535"/>
        <n v="13241.1774"/>
        <n v="6359.7776300000005"/>
        <n v="13742.73715"/>
        <n v="9168.51223"/>
        <n v="15267.478790000001"/>
        <n v="7443.1466900000005"/>
        <n v="13054.8544"/>
        <n v="4083.32288"/>
        <n v="13366.71976"/>
        <n v="8578.64104"/>
        <n v="5406.538888"/>
        <n v="13626.074024"/>
        <n v="3890.31396"/>
        <n v="7840.478904"/>
        <n v="9935.263343999999"/>
        <n v="6443.955943999999"/>
        <n v="9217.051535999999"/>
        <n v="8398.26"/>
        <n v="9602.189999999999"/>
        <n v="5999.67"/>
        <n v="1204.72"/>
        <n v="1982.3157"/>
        <n v="2577.3"/>
        <n v="2332.35"/>
        <n v="1171.5"/>
        <n v="2300.4"/>
        <n v="6197.06626"/>
        <n v="4838.241099999999"/>
        <n v="14370.605479999998"/>
        <n v="6608.831459999999"/>
        <n v="13176.486399999998"/>
        <n v="6855.890579999999"/>
        <n v="6279.4193"/>
        <n v="5970.595399999999"/>
        <n v="8029.421399999999"/>
        <n v="6300.007559999999"/>
        <n v="2120.59078"/>
        <n v="11776.484719999999"/>
        <n v="13197.074659999998"/>
        <n v="16738.25538"/>
        <n v="4200.00504"/>
        <n v="4550.005459999999"/>
        <n v="6917.65536"/>
        <n v="3108.8272599999996"/>
        <n v="5641.183239999999"/>
        <n v="1894.1199199999999"/>
        <n v="12394.13252"/>
        <n v="2429.41468"/>
        <n v="2841.1798799999997"/>
        <n v="7391.185339999999"/>
        <n v="4117.652"/>
        <n v="1029.413"/>
        <n v="7247.06752"/>
        <n v="6650.007979999999"/>
        <n v="6876.47884"/>
        <n v="761.7656199999999"/>
        <n v="10397.0713"/>
        <n v="6752.94928"/>
        <n v="14761.78242"/>
        <n v="6114.71322"/>
        <n v="7102.949699999999"/>
        <n v="15152.959359999999"/>
        <n v="11879.426019999999"/>
        <n v="7329.42056"/>
        <n v="7308.832299999999"/>
        <n v="20.58826"/>
        <n v="6835.30232"/>
        <n v="10705.895199999999"/>
        <n v="2902.9446599999997"/>
        <n v="11097.072139999998"/>
        <n v="15235.312399999999"/>
        <n v="10150.01218"/>
        <n v="9408.83482"/>
        <n v="11735.3082"/>
        <n v="11364.719519999999"/>
        <n v="12064.72036"/>
        <n v="11216.87046"/>
        <n v="19934.2173"/>
        <n v="7643.171399999999"/>
        <n v="13096.677479999998"/>
        <n v="7746.4574999999995"/>
        <n v="15224.37114"/>
        <n v="14150.195699999998"/>
        <n v="15699.4872"/>
        <n v="16525.775999999998"/>
        <n v="17765.209199999998"/>
        <n v="3821.5856999999996"/>
        <n v="4627.21728"/>
        <n v="11237.52768"/>
        <n v="20450.6478"/>
        <n v="14026.25238"/>
        <n v="10328.609999999999"/>
        <n v="13014.0486"/>
        <n v="3924.8718"/>
        <n v="18219.66804"/>
        <n v="16112.631599999999"/>
        <n v="9316.406219999999"/>
        <n v="6730.351"/>
        <n v="9006.79325"/>
        <n v="1385.6605"/>
        <n v="13064.798999999999"/>
        <n v="10887.3325"/>
        <n v="12213.60755"/>
        <n v="9897.574999999999"/>
        <n v="14193.12255"/>
        <n v="7462.7715499999995"/>
        <n v="6532.3994999999995"/>
        <n v="5477.14944"/>
        <n v="6674.6624"/>
        <n v="8503.669107"/>
        <n v="7732.453293"/>
        <n v="8381.898189"/>
        <n v="8726.91579"/>
        <n v="8300.717577"/>
        <n v="8158.651505999999"/>
        <n v="7549.796915999999"/>
        <n v="11101.448691"/>
        <n v="12014.730576"/>
        <n v="5073.78825"/>
        <n v="7103.30355"/>
        <n v="5723.233146"/>
        <n v="4667.88519"/>
        <n v="6697.40049"/>
        <n v="7833.929058"/>
        <n v="7712.15814"/>
        <n v="4891.131872999999"/>
        <n v="8523.964259999999"/>
        <n v="7752.748446"/>
        <n v="7894.814517"/>
        <n v="7306.25508"/>
        <n v="10167.871653"/>
        <n v="8280.422424"/>
        <n v="6961.237478999999"/>
        <n v="5865.0"/>
        <n v="12003.68"/>
        <n v="8515.8"/>
        <n v="7445.799999999999"/>
        <n v="7198.2"/>
        <n v="12499.9409"/>
        <n v="19206.61"/>
        <n v="9577.2"/>
        <n v="7400.45"/>
        <n v="7203.6"/>
        <n v="10425.61"/>
        <n v="19971.64"/>
        <n v="2344.5531"/>
        <n v="4973.55"/>
        <n v="1725.3"/>
        <n v="7679.420979999999"/>
        <n v="7267.655779999999"/>
        <n v="1523.5312399999998"/>
        <n v="1605.8842799999998"/>
        <n v="19764.7296"/>
        <n v="1873.5316599999999"/>
        <n v="5950.00714"/>
        <n v="4941.1824"/>
        <n v="7576.4796799999995"/>
        <n v="7020.596659999999"/>
        <n v="4179.41678"/>
        <n v="3623.53376"/>
        <n v="1235.2956"/>
        <n v="4344.1228599999995"/>
        <n v="5558.830199999999"/>
        <n v="18261.78662"/>
        <n v="9532.364379999999"/>
        <n v="5764.712799999999"/>
        <n v="13382.368999999999"/>
        <n v="8297.06878"/>
        <n v="16058.842799999999"/>
        <n v="6670.59624"/>
        <n v="4282.35808"/>
        <n v="10273.541739999999"/>
        <n v="9100.010919999999"/>
        <n v="14514.7233"/>
        <n v="10479.42434"/>
        <n v="4797.064579999999"/>
        <n v="11488.24908"/>
        <n v="5744.12454"/>
        <n v="432.35346"/>
        <n v="10911.7778"/>
        <n v="17520.609259999997"/>
        <n v="16511.784519999997"/>
        <n v="18200.021839999998"/>
        <n v="6588.243199999999"/>
        <n v="8955.8931"/>
        <n v="9800.01176"/>
        <n v="5476.4771599999995"/>
        <n v="9120.59918"/>
        <n v="9964.71784"/>
        <n v="5785.30106"/>
        <n v="14102.958099999998"/>
        <n v="5462.7418"/>
        <n v="7833.3656"/>
        <n v="15728.57356"/>
        <n v="13193.0368"/>
        <n v="2102.64024"/>
        <n v="7173.71376"/>
        <n v="17728.1432"/>
        <n v="1154.3907199999999"/>
        <n v="2061.412"/>
        <n v="9070.2128"/>
        <n v="9008.37044"/>
        <n v="10018.46232"/>
        <n v="14120.672199999999"/>
        <n v="12368.472"/>
        <n v="9969.94704"/>
        <n v="16515.2578"/>
        <n v="3039.618"/>
        <n v="18764.575119999998"/>
        <n v="5268.6712"/>
        <n v="3525.9568799999997"/>
        <n v="14792.807599999998"/>
        <n v="15562.844159999999"/>
        <n v="18035.066799999997"/>
        <n v="17021.8608"/>
        <n v="16215.50336"/>
        <n v="10286.83264"/>
        <n v="9540.84096"/>
        <n v="10553.47956"/>
        <n v="13354.210674"/>
        <n v="8178.946658999999"/>
        <n v="8584.849719"/>
        <n v="11568.23721"/>
        <n v="5256.444627"/>
        <n v="6595.924725"/>
        <n v="8118.0612"/>
        <n v="5784.118605"/>
        <n v="4525.819119"/>
        <n v="8138.356352999999"/>
        <n v="17453.83158"/>
        <n v="10188.166806"/>
        <n v="8239.832118"/>
        <n v="9335.77038"/>
        <n v="4688.180343"/>
        <n v="13536.867051"/>
        <n v="5357.920392"/>
        <n v="4059.0306"/>
        <n v="5885.59437"/>
        <n v="10399.74"/>
        <n v="9985.82"/>
        <n v="10806.84"/>
        <n v="5046.95"/>
        <n v="7921.83"/>
        <n v="2635.5"/>
        <n v="3199.875"/>
        <n v="8899.999499999998"/>
        <n v="3012.1800000000003"/>
        <n v="2543.07"/>
        <n v="10593.449999999999"/>
        <n v="15794.599999999999"/>
        <n v="8402.59"/>
        <n v="2066.0319"/>
        <n v="3493.2000000000003"/>
        <n v="11649.785399999999"/>
        <n v="6709.7877"/>
        <n v="5146.2829"/>
        <n v="1530.2023"/>
        <n v="4510.4906"/>
        <n v="12864.660600000001"/>
        <n v="10243.087800000001"/>
        <n v="4147.5885"/>
        <n v="3657.566"/>
        <n v="3671.8385"/>
        <n v="3806.7612"/>
        <n v="7962.5326000000005"/>
        <n v="14940.072400000001"/>
        <n v="7231.7806"/>
        <n v="5502.5244999999995"/>
        <n v="11072.0346"/>
        <n v="1542.0009"/>
        <n v="13062.7629"/>
        <n v="11119.990200000002"/>
        <n v="8383.856800000001"/>
        <n v="7405.1439"/>
        <n v="6185.701500000001"/>
        <n v="15288.3214"/>
        <n v="7105.040800000001"/>
        <n v="9826.9017"/>
        <n v="7574.7012"/>
        <n v="12469.407500000001"/>
        <n v="11553.6839"/>
        <n v="10845.958200000001"/>
        <n v="11824.480800000001"/>
        <n v="15286.2281"/>
        <n v="15562.1631"/>
        <n v="4921.348300000001"/>
        <n v="11037.5903"/>
        <n v="5655.145100000001"/>
        <n v="11843.130200000001"/>
        <n v="10723.2147"/>
        <n v="8925.6409"/>
        <n v="12822.0334"/>
        <n v="5614.991800000001"/>
        <n v="12810.6154"/>
        <n v="6946.1403"/>
        <n v="7394.8677"/>
        <n v="9963.3468"/>
        <n v="14082.390300000001"/>
        <n v="9187.4937"/>
        <n v="7819.807600000001"/>
        <n v="6389.7031"/>
        <n v="7258.4377932"/>
        <n v="7549.92145"/>
        <n v="7423.144612"/>
        <n v="10926.514306"/>
        <n v="10087.519622"/>
        <n v="3772.38396"/>
        <n v="11425.1698688"/>
        <n v="4552.628402"/>
        <n v="9988.7779872"/>
        <n v="9071.0373648"/>
        <n v="8336.5562692"/>
        <n v="7368.3110528"/>
        <n v="20162.4646308"/>
        <n v="13399.178"/>
        <n v="10719.3424"/>
        <n v="9766.5577736"/>
        <n v="9932.255776799999"/>
        <n v="11307.378959999998"/>
        <n v="15202.142824"/>
        <n v="10437.440288400001"/>
        <n v="6285.7273828"/>
        <n v="6413.59398"/>
        <n v="9930.432006"/>
        <n v="6484.518399999999"/>
        <n v="11348.312482399999"/>
        <n v="10538.355605999997"/>
        <n v="6383.1978"/>
        <n v="8974.573465599999"/>
        <n v="4458.5116824"/>
        <n v="12789.901979199998"/>
        <n v="6132.6405504"/>
        <n v="7225.322048000001"/>
        <n v="4672.8526208"/>
        <n v="11865.979238400001"/>
        <n v="4262.79393612"/>
        <n v="7477.546171319999"/>
        <n v="8808.50230506"/>
        <n v="4996.86962013"/>
        <n v="15628.079616119998"/>
        <n v="8843.81587128"/>
        <n v="5757.12605151"/>
        <n v="4656.11400126"/>
        <n v="5683.65759765"/>
        <n v="9097.50528378"/>
        <n v="8823.31776675"/>
        <n v="7611.69713265"/>
        <n v="8706.82358853"/>
        <n v="7470.03696471"/>
        <n v="8038.0982971799995"/>
        <n v="8645.938129529999"/>
        <n v="8342.11968912"/>
        <n v="7084.834960769999"/>
        <n v="9723.00189924"/>
        <n v="4936.79596725"/>
        <n v="9580.05"/>
        <n v="2711.755"/>
        <n v="10799.8846"/>
        <n v="3959.8945"/>
        <n v="7093.554"/>
        <n v="2799.9509999999996"/>
        <n v="9499.8855"/>
        <n v="9990.252299999998"/>
        <n v="2000.1996"/>
        <n v="8399.853"/>
        <n v="7199.8150000000005"/>
        <n v="7679.7507"/>
        <n v="9653.649200000002"/>
        <n v="4999.785"/>
        <n v="10799.9738"/>
        <n v="4799.87"/>
        <n v="14499.8377"/>
        <n v="4799.9163"/>
        <n v="8399.801000000001"/>
        <n v="1565.0334"/>
        <n v="5057.6565"/>
        <n v="4956.5943"/>
        <n v="4632.0923"/>
        <n v="15358.732400000003"/>
        <n v="13930.150300000001"/>
        <n v="4864.8292"/>
        <n v="2536.6990000000005"/>
        <n v="6722.9184"/>
        <n v="12847.5336"/>
        <n v="8596.8025"/>
        <n v="4202.5852"/>
        <n v="3460.4152000000004"/>
        <n v="6681.0524000000005"/>
        <n v="3561.6548000000003"/>
        <n v="9016.2237"/>
        <n v="10225.199600000002"/>
        <n v="7615.9963"/>
        <n v="16928.8977"/>
        <n v="5557.901800000001"/>
        <n v="6117.764400000001"/>
        <n v="2334.2198"/>
        <n v="3954.6243000000004"/>
        <n v="6704.4593"/>
        <n v="4424.6653"/>
        <n v="1928.5002000000002"/>
        <n v="88.4895"/>
        <n v="4198.9695"/>
        <n v="174.8857"/>
        <n v="6927.681200000001"/>
        <n v="4136.3608"/>
        <n v="13457.2548"/>
        <n v="11445.974100000001"/>
        <n v="811.2489"/>
        <n v="9136.8739"/>
        <n v="6280.2806"/>
        <n v="16308.900300000001"/>
        <n v="9809.203800000001"/>
        <n v="7321.982800000001"/>
        <n v="10008.4479"/>
        <n v="6190.6493"/>
        <n v="7654.436900000001"/>
        <n v="10657.3709"/>
        <n v="6069.8088"/>
        <n v="8269.8671"/>
        <n v="897.8354"/>
        <n v="5760.761600000001"/>
        <n v="8081.0895"/>
        <n v="10205.0278"/>
        <n v="6698.750300000001"/>
        <n v="13701.9806"/>
        <n v="15858.269900000001"/>
        <n v="9.705300000000001"/>
        <n v="8088.701500000001"/>
        <n v="9420.8589812"/>
        <n v="5368.7414128"/>
        <n v="9916.8347084"/>
        <n v="14320.2168816"/>
        <n v="705.2090452"/>
        <n v="7112.6959648"/>
        <n v="17975.51264"/>
        <n v="15873.284682399999"/>
        <n v="12162.7430824"/>
        <n v="4124.0608472"/>
        <n v="2077.903296"/>
        <n v="11777.0528972"/>
        <n v="1056.0613675999998"/>
        <n v="13811.872682399999"/>
        <n v="1041.6314836"/>
        <n v="17250.514039600002"/>
        <n v="5737.940302"/>
        <n v="10822.619141199999"/>
        <n v="14433.182259199999"/>
        <n v="16102.3075556"/>
        <n v="12745.916537199999"/>
        <n v="5472.325605999999"/>
        <n v="5673.9536"/>
        <n v="14184.883999999998"/>
        <n v="14691.689641199999"/>
        <n v="12581.789466799999"/>
        <n v="1390.3212732"/>
        <n v="6282.485123599999"/>
        <n v="11345.880787999999"/>
        <n v="10612.319644"/>
        <n v="5084.7185536"/>
        <n v="7657.997222399999"/>
        <n v="15859.783116800001"/>
        <n v="9424.4269952"/>
        <n v="13799.2755712"/>
        <n v="6773.604454400001"/>
        <n v="6024.079129600001"/>
        <n v="4972.3124849999995"/>
        <n v="10103.13011493"/>
        <n v="17131.34159883"/>
        <n v="8883.79732269"/>
        <n v="8524.97901765"/>
        <n v="8556.63945633"/>
        <n v="13802.327652240001"/>
        <n v="12611.408074199999"/>
        <n v="4879.56363579"/>
        <n v="5689.13728896"/>
        <n v="9499.14636165"/>
        <n v="8625.440025"/>
        <n v="8066.511511379999"/>
        <n v="5175.66991806"/>
        <n v="5074.19415306"/>
        <n v="4871.24262306"/>
        <n v="5271.46304022"/>
        <n v="7916.9362337699995"/>
        <n v="9119.9852"/>
        <n v="15599.8075"/>
        <n v="5999.918000000001"/>
        <n v="11279.8989"/>
        <n v="8399.937"/>
        <n v="2591.7945"/>
        <n v="8759.7944"/>
        <n v="10199.7755"/>
        <n v="10396.0"/>
        <n v="10603.92"/>
        <n v="7999.8550000000005"/>
        <n v="5499.8"/>
        <n v="4799.7525000000005"/>
        <n v="4799.9829"/>
        <n v="8399.9916"/>
        <n v="10099.771499999999"/>
        <n v="2099.8424999999997"/>
        <n v="11990.0"/>
        <n v="1940.8040999999998"/>
        <n v="6299.7291"/>
        <n v="11999.9358"/>
        <n v="5020.0"/>
        <n v="7530.0"/>
        <n v="7199.906400000001"/>
        <n v="9830.6"/>
        <n v="9599.768999999998"/>
        <n v="4069.0269000000003"/>
        <n v="2221.3764"/>
        <n v="6070.570000000001"/>
        <n v="6470.200000000001"/>
        <n v="11094.49"/>
        <n v="9705.300000000001"/>
        <n v="11494.12"/>
        <n v="7821.330000000001"/>
        <n v="6432.14"/>
        <n v="14976.61"/>
        <n v="6184.75"/>
        <n v="12750.1"/>
        <n v="14653.1"/>
        <n v="10942.25"/>
        <n v="3615.7000000000003"/>
        <n v="6317.96"/>
        <n v="5728.030000000001"/>
        <n v="16137.44"/>
        <n v="7669.09"/>
        <n v="5880.27"/>
        <n v="13853.84"/>
        <n v="8696.710000000001"/>
        <n v="6413.110000000001"/>
        <n v="3216.07"/>
        <n v="2930.6200000000003"/>
        <n v="589.9300000000001"/>
        <n v="818.2900000000001"/>
        <n v="13663.54"/>
        <n v="13340.03"/>
        <n v="10009.780000000053"/>
        <n v="8316.110000000044"/>
        <n v="3349.280000000018"/>
        <n v="11988.900000000063"/>
        <n v="9610.15000000005"/>
        <n v="10447.470000000056"/>
        <n v="6660.5000000000355"/>
        <n v="4091.4500000000216"/>
        <n v="7592.97000000004"/>
        <n v="12236.290000000065"/>
        <n v="10542.620000000055"/>
        <n v="10200.080000000054"/>
        <n v="17279.240000000093"/>
        <n v="13625.480000000072"/>
        <n v="9800.450000000052"/>
        <n v="10847.100000000057"/>
        <n v="16080.350000000086"/>
        <n v="7612.00000000004"/>
        <n v="5575.790000000029"/>
        <n v="7288.490000000039"/>
        <n v="6203.7800000000325"/>
        <n v="6260.870000000066"/>
        <n v="11170.610000000117"/>
        <n v="13739.660000000145"/>
        <n v="17640.810000000187"/>
        <n v="16727.370000000177"/>
        <n v="18387.79504"/>
        <n v="13708.389799999999"/>
        <n v="8493.01744"/>
        <n v="11750.0484"/>
        <n v="7957.05032"/>
        <n v="13914.530999999999"/>
        <n v="3689.92748"/>
        <n v="17047.87724"/>
        <n v="14512.340479999999"/>
        <n v="6761.43136"/>
        <n v="6493.4478"/>
        <n v="5730.72536"/>
        <n v="11131.6248"/>
        <n v="16346.997159999999"/>
        <n v="9017.533399999998"/>
        <n v="7700.365599999999"/>
        <n v="5876.5948"/>
        <n v="3337.3312"/>
        <n v="5276.73978"/>
        <n v="8463.078801"/>
        <n v="8767.506096"/>
        <n v="9213.999462"/>
        <n v="15444.611433"/>
        <n v="7143.893856"/>
        <n v="4383.753048"/>
        <n v="15383.725973999999"/>
        <n v="7935.404823"/>
        <n v="11162.334149999999"/>
        <n v="5195.559168"/>
        <n v="5317.330086"/>
        <n v="5094.083403"/>
        <n v="8016.585435"/>
        <n v="17656.78311"/>
        <n v="9376.360686"/>
        <n v="12988.89792"/>
        <n v="8378.029999999999"/>
        <n v="11980.31"/>
        <n v="8877.439999999999"/>
        <n v="11988.060000000001"/>
        <n v="7206.33"/>
        <n v="2570.0"/>
        <n v="5052.61"/>
        <n v="7557.349999999999"/>
        <n v="9298.74"/>
        <n v="3099.9012000000002"/>
        <n v="10802.94"/>
        <n v="8394.15"/>
        <n v="2389.0"/>
        <n v="9675.380000000001"/>
        <n v="9593.73"/>
        <n v="3302.2944"/>
        <n v="4776.530000000001"/>
        <n v="2949.65"/>
        <n v="6679.530000000001"/>
        <n v="15243.03"/>
        <n v="12007.93"/>
        <n v="8354.17"/>
        <n v="13549.36"/>
        <n v="10352.32"/>
        <n v="9229.550000000001"/>
        <n v="4110.4800000000005"/>
        <n v="17983.350000000002"/>
        <n v="16460.95"/>
        <n v="8829.92"/>
        <n v="19.03"/>
        <n v="38.06"/>
        <n v="3063.8300000000004"/>
        <n v="5176.16"/>
        <n v="5100.04"/>
        <n v="5518.700000000001"/>
        <n v="9743.36"/>
        <n v="6108.63"/>
        <n v="12940.400000000001"/>
        <n v="16491.296"/>
        <n v="15666.7312"/>
        <n v="15400.731199999998"/>
        <n v="12584.01852"/>
        <n v="5572.633"/>
        <n v="15035.977039999998"/>
        <n v="5830.51392"/>
        <n v="12681.85856"/>
        <n v="10695.545630999999"/>
        <n v="7610.682374999999"/>
        <n v="9011.047932"/>
        <n v="6555.334419"/>
        <n v="9112.523696999999"/>
        <n v="8666.030331"/>
        <n v="4931.722178999999"/>
        <n v="10025.805581999999"/>
        <n v="7387.435692"/>
        <n v="15261.955055999999"/>
        <n v="4870.836719999999"/>
        <n v="4363.457895"/>
        <n v="10147.5765"/>
        <n v="7326.550233"/>
        <n v="8828.391555"/>
        <n v="9153.114002999999"/>
        <n v="8848.686707999956"/>
        <n v="15464.906585999923"/>
        <n v="8929.867319999956"/>
        <n v="11284.105067999944"/>
        <n v="8787.801248999956"/>
        <n v="9051.638237999956"/>
        <n v="8523.964259999957"/>
        <n v="9802.558898999952"/>
        <n v="7773.043598999961"/>
        <n v="15160.479290999925"/>
        <n v="8321.012729999959"/>
        <n v="8544.259412999958"/>
        <n v="9592.32"/>
        <n v="1864.0600000000002"/>
        <n v="12010.220000000001"/>
        <n v="11998.359999999999"/>
        <n v="8378.199999999999"/>
        <n v="7196.0"/>
        <n v="9593.900000000001"/>
        <n v="9882.34"/>
        <n v="2927.07"/>
        <n v="2287.71"/>
        <n v="4419.75"/>
        <n v="5825.55"/>
        <n v="2896.8"/>
        <n v="3258.9"/>
        <n v="4376.900000000001"/>
        <n v="8582.53"/>
        <n v="10656.800000000001"/>
        <n v="11969.87"/>
        <n v="8163.870000000001"/>
        <n v="5632.88"/>
        <n v="7421.700000000001"/>
        <n v="285.45000000000005"/>
        <n v="2683.23"/>
        <n v="7307.52"/>
        <n v="704.11"/>
        <n v="11208.67"/>
        <n v="2397.78"/>
        <n v="5404.52"/>
        <n v="7364.610000000001"/>
        <n v="2283.6000000000004"/>
        <n v="5861.240000000001"/>
        <n v="15985.2"/>
        <n v="2074.27"/>
        <n v="6051.54"/>
        <n v="5975.42"/>
        <n v="6812.740000000001"/>
        <n v="12026.960000000001"/>
        <n v="685.0800000000036"/>
        <n v="2721.2900000000145"/>
        <n v="5709.00000000003"/>
        <n v="5956.390000000031"/>
        <n v="5138.100000000027"/>
        <n v="13701.600000000073"/>
        <n v="6336.990000000033"/>
        <n v="12026.960000000063"/>
        <n v="15623.630000000083"/>
        <n v="10123.960000000054"/>
        <n v="1160.830000000006"/>
        <n v="8182.900000000043"/>
        <n v="209.33000000000112"/>
        <n v="6964.980000000037"/>
        <n v="6108.630000000032"/>
        <n v="5918.330000000031"/>
        <n v="3710.8500000000195"/>
        <n v="12578.830000000067"/>
        <n v="6984.010000000037"/>
        <n v="11798.600000000062"/>
        <n v="5804.150000000031"/>
        <n v="4224.660000000023"/>
        <n v="11094.490000000058"/>
        <n v="14557.950000000077"/>
        <n v="15471.390000000081"/>
        <n v="7079.160000000037"/>
        <n v="9762.390000000103"/>
        <n v="2283.600000000024"/>
        <n v="12731.070000000134"/>
        <n v="8696.710000000092"/>
        <n v="9324.700000000099"/>
        <n v="5537.730000000058"/>
        <n v="9077.310000000096"/>
        <n v="10554.42944"/>
        <n v="2659.22148"/>
        <n v="14429.884"/>
        <n v="19521.57164"/>
        <n v="17604.45848"/>
        <n v="742.10832"/>
        <n v="15975.943"/>
        <n v="10946.09772"/>
        <n v="8451.7892"/>
        <n v="4535.1064"/>
        <n v="10537.3424"/>
        <n v="5390.25592"/>
        <n v="7315.34732"/>
        <n v="9524.1364"/>
        <n v="11347.9072"/>
        <n v="3384.1080399999996"/>
        <n v="11996.35904"/>
        <n v="11530.28428"/>
        <n v="12199.00024"/>
        <n v="16413.9372"/>
        <n v="3671.06432"/>
        <n v="9132.81885"/>
        <n v="7001.8277849999995"/>
        <n v="8950.162473"/>
        <n v="6392.973195"/>
        <n v="4038.735447"/>
        <n v="7407.730845"/>
        <n v="4302.5724359999995"/>
        <n v="5479.69131"/>
        <n v="7428.025998"/>
        <n v="8422.488495"/>
        <n v="13130.963990999999"/>
        <n v="2650.98"/>
        <n v="9899.7855"/>
        <n v="2199.8988"/>
        <n v="10009.71"/>
        <n v="6494.95"/>
        <n v="10993.769999999999"/>
        <n v="10006.15"/>
        <n v="3994.52"/>
        <n v="4992.91"/>
        <n v="3595.9300000000003"/>
        <n v="10009.3"/>
        <n v="7603.75"/>
        <n v="9608.439999999999"/>
        <n v="16893.5"/>
        <n v="15599.61"/>
        <n v="8393.52"/>
        <n v="1944.4535999999998"/>
        <n v="2987.71"/>
        <n v="10504.560000000001"/>
        <n v="12274.35"/>
        <n v="9267.61"/>
        <n v="6375.05"/>
        <n v="6660.5"/>
        <n v="12997.490000000002"/>
        <n v="6945.950000000001"/>
        <n v="13035.550000000001"/>
        <n v="9476.94"/>
        <n v="8944.1"/>
        <n v="10295.230000000001"/>
        <n v="1236.95"/>
        <n v="8068.72"/>
        <n v="14843.400000000001"/>
        <n v="1541.43"/>
        <n v="5594.820000000001"/>
        <n v="14272.5"/>
        <n v="1522.4"/>
        <n v="6907.89"/>
        <n v="5214.22"/>
        <n v="15794.900000000001"/>
        <n v="1617.5500000000002"/>
        <n v="5385.490000000001"/>
        <n v="8601.560000000001"/>
        <n v="5937.360000000001"/>
        <n v="8373.2"/>
        <n v="15071.76"/>
        <n v="1427.25"/>
        <n v="12179.2"/>
        <n v="6165.72"/>
        <n v="10104.93"/>
        <n v="15471.390000000001"/>
        <n v="10485.53"/>
        <n v="10828.070000000002"/>
        <n v="9419.85"/>
        <n v="7916.4800000000005"/>
        <n v="6869.830000000001"/>
        <n v="12883.310000000001"/>
        <n v="8887.01"/>
        <n v="9039.25"/>
        <n v="6222.81"/>
        <n v="12959.43"/>
        <n v="10200.08"/>
        <n v="9781.42"/>
        <n v="15033.7"/>
        <n v="8487.380000000001"/>
        <n v="4567.200000000001"/>
        <n v="9838.51"/>
        <n v="14824.37"/>
        <n v="10523.59"/>
        <n v="6546.320000000001"/>
        <n v="8639.62"/>
        <n v="16860.58"/>
        <n v="14786.310000000001"/>
        <n v="11646.9778"/>
        <n v="412.2824"/>
        <n v="432.89652"/>
        <n v="15501.81824"/>
        <n v="13089.9662"/>
        <n v="11420.22248"/>
        <n v="17810.59968"/>
        <n v="6802.6596"/>
        <n v="13007.50972"/>
        <n v="12574.6132"/>
        <n v="16697.4372"/>
        <n v="11234.6954"/>
        <n v="11482.06484"/>
        <n v="18346.5668"/>
        <n v="17460.159639999998"/>
        <n v="13718.809239999999"/>
        <n v="12563.7544"/>
        <n v="13374.319199999998"/>
        <n v="15056.24116"/>
        <n v="8308.2892"/>
        <n v="10071.26764"/>
        <n v="8429.87392"/>
        <n v="9929.4188"/>
        <n v="2296.71"/>
        <n v="14977.689999999999"/>
        <n v="7691.8629869999995"/>
        <n v="7265.664774"/>
        <n v="6819.171408"/>
        <n v="6088.5459"/>
        <n v="5581.167074999999"/>
        <n v="14105.131335"/>
        <n v="7651.2726809999995"/>
        <n v="5987.070135"/>
        <n v="9741.673439999999"/>
        <n v="8564.554565999999"/>
        <n v="4728.770649"/>
        <n v="5642.0525339999995"/>
        <n v="12643.880319"/>
        <n v="6677.105337"/>
        <n v="4241.686976999999"/>
        <n v="9071.933391"/>
        <n v="7042.418091"/>
        <n v="3600.42"/>
        <n v="4099.859399999999"/>
        <n v="8399.8887"/>
        <n v="8827.88"/>
        <n v="19717.5"/>
        <n v="6000.0"/>
        <n v="6814.4400000000005"/>
        <n v="5999.9169"/>
        <n v="2432.565"/>
        <n v="7008.383999999999"/>
        <n v="6112.512"/>
        <n v="6065.856"/>
        <n v="7872.768"/>
        <n v="3302.976"/>
        <n v="4583.232"/>
        <n v="4931.3279999999995"/>
        <n v="4788.864"/>
        <n v="3266.6879999999996"/>
        <n v="10545.216"/>
        <n v="13095.168"/>
        <n v="8860.224"/>
        <n v="10633.151999999998"/>
        <n v="6847.104"/>
        <n v="3748.4159999999997"/>
        <n v="3224.64"/>
        <n v="6860.544"/>
        <n v="5216.064"/>
        <n v="6823.487999999999"/>
        <n v="9987.071999999998"/>
        <n v="4921.344"/>
        <n v="5385.9839999999995"/>
        <n v="441.59999999999997"/>
        <n v="6211.008"/>
        <n v="6292.991999999999"/>
        <n v="12515.52"/>
        <n v="5936.447999999999"/>
        <n v="6144.192"/>
        <n v="14599.872"/>
        <n v="8820.672"/>
        <n v="8692.608"/>
        <n v="10321.536"/>
        <n v="4262.4"/>
        <n v="16427.52"/>
        <n v="11722.56"/>
        <n v="10273.536"/>
        <n v="6797.183999999999"/>
        <n v="5501.76"/>
        <n v="14398.463999999998"/>
        <n v="6006.527999999999"/>
        <n v="10327.488"/>
        <n v="8718.912"/>
        <n v="8192.256"/>
        <n v="14899.300000000001"/>
        <n v="14330.0898"/>
        <n v="4138.0196000000005"/>
        <n v="8161.5898"/>
        <n v="5978.8898"/>
        <n v="284.7"/>
        <n v="1179.7967999999998"/>
        <n v="48.399"/>
        <n v="379.22040000000004"/>
        <n v="377.702"/>
        <n v="379.7898"/>
        <n v="379.6"/>
        <n v="401.0474"/>
        <n v="9.8696"/>
        <n v="63.0136"/>
        <n v="95.6592"/>
        <n v="12.1472"/>
        <n v="684.4188"/>
        <n v="1.5184"/>
        <n v="15469.2694"/>
        <n v="11600.765800000001"/>
        <n v="8808.4282"/>
        <n v="9490.0"/>
        <n v="9827.654199999999"/>
        <n v="15754.349"/>
        <n v="16702.4"/>
        <n v="12141.673044000001"/>
        <n v="1757.4855680000003"/>
        <n v="6259.427000000001"/>
        <n v="12115.02"/>
        <n v="2466.618072"/>
        <n v="10548.951748000001"/>
        <n v="9413.774374"/>
        <n v="6663.664834"/>
        <n v="12317.340834"/>
        <n v="9270.1245056"/>
        <n v="4346.7757312"/>
        <n v="5045.4558336"/>
        <n v="11331.417305600002"/>
        <n v="384.0"/>
        <n v="384.192"/>
        <n v="385.92"/>
        <n v="387.264"/>
        <n v="8124.35212836"/>
        <n v="7407.831943900001"/>
        <n v="8021.20895644"/>
        <n v="5380.70314774"/>
        <n v="7310.373828700001"/>
        <n v="7716.24627096"/>
        <n v="8121.5096"/>
        <n v="7626.70662762"/>
        <n v="7957.0490306"/>
        <n v="8548.9040427"/>
        <n v="5991.6437074000005"/>
        <n v="4611.393150880001"/>
        <n v="4874.32702418"/>
        <n v="9339.93907774"/>
        <n v="8023.848447060001"/>
        <n v="13705.45352548"/>
        <n v="5557.549019280001"/>
        <n v="8837.82674672"/>
        <n v="9035.17943"/>
        <n v="4570.17648966"/>
        <n v="9319.63530374"/>
        <n v="6009.917104"/>
        <n v="8651.438101400001"/>
        <n v="7199.7943000000005"/>
        <n v="10799.7944"/>
        <n v="11999.9588"/>
        <n v="12599.7654"/>
        <n v="9599.8592"/>
        <n v="5999.8752"/>
        <n v="5198.0"/>
        <n v="3599.8748999999993"/>
        <n v="11999.813"/>
        <n v="5999.807400000001"/>
        <n v="3599.7929999999997"/>
        <n v="8399.827800000001"/>
        <n v="9026.5"/>
        <n v="7199.8524"/>
        <n v="5199.7798"/>
        <n v="10079.796999999999"/>
        <n v="4799.952"/>
        <n v="9599.904"/>
        <n v="5999.7665"/>
        <n v="5279.797500000001"/>
        <n v="2377.4202"/>
        <n v="2477.9196"/>
        <n v="2247.15"/>
        <n v="14499.071999999998"/>
        <n v="6185.856"/>
        <n v="7159.872"/>
        <n v="9315.264"/>
        <n v="2771.136"/>
        <n v="13276.032000000001"/>
        <n v="17132.928"/>
        <n v="464.64"/>
        <n v="5934.143999999999"/>
        <n v="5018.496"/>
        <n v="11217.408"/>
        <n v="5730.432"/>
        <n v="5047.295999999999"/>
        <n v="4525.44"/>
        <n v="14016.0"/>
        <n v="4272.576"/>
        <n v="4649.472"/>
        <n v="7585.535999999999"/>
        <n v="1637.184"/>
        <n v="3453.8879999999995"/>
        <n v="9455.232"/>
        <n v="4380.288"/>
        <n v="5664.96"/>
        <n v="2146.752"/>
        <n v="12866.304"/>
        <n v="12864.192"/>
        <n v="10776.96"/>
        <n v="13713.6"/>
        <n v="10085.375999999998"/>
        <n v="7906.7519999999995"/>
        <n v="14588.351999999999"/>
        <n v="16128.767999999998"/>
        <n v="6407.424"/>
        <n v="706.7520000000001"/>
        <n v="12392.448"/>
        <n v="4992.383999999999"/>
        <n v="6472.320000000001"/>
        <n v="6758.784"/>
        <n v="10461.503999999999"/>
        <n v="393.59999999999997"/>
        <n v="9996.287999999999"/>
        <n v="2343.7439999999997"/>
        <n v="12864.0"/>
        <n v="7705.152"/>
        <n v="13047.551999999998"/>
        <n v="6586.368"/>
        <n v="3511.872"/>
        <n v="13512.767999999998"/>
        <n v="9888.0"/>
        <n v="11758.463999999998"/>
        <n v="9404.16"/>
        <n v="5650.1759999999995"/>
        <n v="0.96"/>
        <n v="8141.375999999999"/>
        <n v="13523.328"/>
        <n v="9929.387"/>
        <n v="8921.169399999999"/>
        <n v="9610.9026"/>
        <n v="11009.1592"/>
        <n v="8922.498000000001"/>
        <n v="2361.6814000000004"/>
        <n v="335.37660000000005"/>
        <n v="11409.6372"/>
        <n v="8541.0"/>
        <n v="0.9490000000000001"/>
        <n v="9459.4422"/>
        <n v="13855.5898"/>
        <n v="1898.0"/>
        <n v="7472.948170000001"/>
        <n v="19180.499664"/>
        <n v="15447.458168"/>
        <n v="9834.165568"/>
        <n v="9369.756468000001"/>
        <n v="5467.91236"/>
        <n v="5952.715077000001"/>
        <n v="10095.85"/>
        <n v="8481.321668"/>
        <n v="11888.267209"/>
        <n v="4947.168417"/>
        <n v="6266.494095000001"/>
        <n v="5591.4039552"/>
        <n v="5265.523379200001"/>
        <n v="12976.7215872"/>
        <n v="10237.75424"/>
        <n v="274.2500992"/>
        <n v="2168.0873984"/>
        <n v="7879.28557618"/>
        <n v="4669.86802"/>
        <n v="7528.23332372"/>
        <n v="6998.101784580001"/>
        <n v="8834.375105140001"/>
        <n v="7411.486623219999"/>
        <n v="7899.58935018"/>
        <n v="9130.40413006"/>
        <n v="7959.48548348"/>
        <n v="276.94347736000003"/>
        <n v="5969.309556"/>
        <n v="11315.902363420002"/>
        <n v="7658.17747732"/>
        <n v="4480.027733100001"/>
        <n v="5202.8420875"/>
        <n v="8491.44436228"/>
        <n v="8840.2631996"/>
        <n v="5302.3305801"/>
        <n v="9595.563592400002"/>
        <n v="4541.75120606"/>
        <n v="5032.69646138"/>
        <n v="7144.28895738"/>
        <n v="8735.49572576"/>
        <n v="8971.2225419"/>
        <n v="4806.30938128"/>
        <n v="8869.58"/>
        <n v="10799.800000000001"/>
        <n v="5038.0"/>
        <n v="8399.916"/>
        <n v="10799.820399999999"/>
        <n v="10079.845"/>
        <n v="2879.9359999999997"/>
        <n v="6099.871999999999"/>
        <n v="12499.456800000002"/>
        <n v="4799.9890000000005"/>
        <n v="7199.928000000001"/>
        <n v="10799.9283"/>
        <n v="5999.7542"/>
        <n v="9109.5153"/>
        <n v="8450.0313"/>
        <n v="2923.4507"/>
        <n v="2139.3975"/>
        <n v="5632.830800000001"/>
        <n v="9626.1111"/>
        <n v="11168.8326"/>
        <n v="1963.5351"/>
        <n v="9989.8741"/>
        <n v="10513.7975"/>
        <n v="2319.8778"/>
        <n v="2645.9514000000004"/>
        <n v="3983.1"/>
        <n v="13624.4192"/>
        <n v="15820.371286640002"/>
        <n v="15485.50905142"/>
        <n v="6199.902543340001"/>
        <n v="14018.945840200002"/>
        <n v="9889.2477251"/>
        <n v="20025.0445914"/>
        <n v="13238.07216676"/>
        <n v="6490.1030079"/>
        <n v="6257.902218360001"/>
        <n v="6274.06937516"/>
        <n v="11363.69242526"/>
        <n v="11519.50339892"/>
        <n v="7935.64891528"/>
        <n v="2593.8182191"/>
        <n v="11620.34603946"/>
        <n v="5881.61164384"/>
        <n v="2122.7476878400003"/>
        <n v="9249.02831582"/>
        <n v="2597.05165046"/>
        <n v="7177.2071719"/>
        <n v="12129.813568120002"/>
        <n v="17748.5068245"/>
        <n v="12126.17595784"/>
        <n v="14364.11463788"/>
        <n v="5055.67202082"/>
        <n v="4648.663848380001"/>
        <n v="16369.44834946"/>
        <n v="15865.0330573"/>
        <n v="11679.356161779999"/>
        <n v="8695.50528488"/>
        <n v="6264.77326"/>
        <n v="4040.3745737800004"/>
        <n v="6748.373337780001"/>
        <n v="10717.208242720002"/>
        <n v="16369.65043892"/>
        <n v="385.18251076"/>
        <n v="4687.4650247"/>
        <n v="6649.34950238"/>
        <n v="1396.8423475200002"/>
        <n v="8535.450432560001"/>
        <n v="6915.905500120001"/>
        <n v="9473.54970588"/>
        <n v="5214.716425840001"/>
        <n v="7077.577068120001"/>
        <n v="6791.82257168"/>
        <n v="11737.962105180002"/>
        <n v="8589.00413946"/>
        <n v="11851.940560620002"/>
        <n v="10104.67508946"/>
        <n v="10873.827574220002"/>
        <n v="10670.72766692"/>
        <n v="5736.511411560001"/>
        <n v="10364.96631394"/>
        <n v="7075.354084060001"/>
        <n v="12310.88572428"/>
        <n v="13834.640252680001"/>
        <n v="952.0434460600001"/>
        <n v="16779.68995326"/>
        <n v="4962.10460084"/>
        <n v="9229.02145928"/>
        <n v="3861.7274911400004"/>
        <n v="10589.487704000001"/>
        <n v="6224.355368"/>
        <n v="16791.41114194"/>
        <n v="7241.67370964"/>
        <n v="6386.43111492"/>
        <n v="9687.1582651"/>
        <n v="8931.94995308"/>
        <n v="10918.245"/>
        <n v="854.1"/>
        <n v="8541.3796"/>
        <n v="7097.571"/>
        <n v="5191.2198"/>
        <n v="14555.762"/>
        <n v="12356.1698"/>
        <n v="8447.4286"/>
        <n v="9395.4796"/>
        <n v="6510.14"/>
        <n v="15185.3286"/>
        <n v="7592.9490000000005"/>
        <n v="12716.6"/>
        <n v="12721.174834"/>
        <n v="10903.518"/>
        <n v="13327.935419000001"/>
        <n v="5088.7122340000005"/>
        <n v="12683.012521"/>
        <n v="5250.043917"/>
        <n v="10659.602264"/>
        <n v="3453.588368"/>
        <n v="1856.828732"/>
        <n v="11386.3851136"/>
        <n v="6047.0478207999995"/>
        <n v="4524.5419527"/>
        <n v="8483.5904901"/>
        <n v="11496.185800000001"/>
        <n v="7611.8624703"/>
        <n v="16569.9679398"/>
        <n v="7334.566540400001"/>
        <n v="13082.0648101"/>
        <n v="8127.2087303"/>
        <n v="10307.7180404"/>
        <n v="1585.6808"/>
        <n v="7915.718553600001"/>
        <n v="11166.562403700002"/>
        <n v="7463.601315500001"/>
        <n v="10048.459229600001"/>
        <n v="7854.4716327"/>
        <n v="8464.364110400002"/>
        <n v="5018.283311800001"/>
        <n v="3972.7250343000005"/>
        <n v="10308.312670700001"/>
        <n v="9575.9263512"/>
        <n v="8792.203615800001"/>
        <n v="4162.8085202"/>
        <n v="9230.8425671"/>
        <n v="6978.1847806000005"/>
        <n v="8820.547660100001"/>
        <n v="4796.8826301"/>
        <n v="4364.586402"/>
        <n v="5242.062514700001"/>
        <n v="8030.0857813"/>
        <n v="7199.982"/>
        <n v="11999.8329"/>
        <n v="4799.7891"/>
        <n v="7199.7597"/>
        <n v="9999.9"/>
        <n v="4273.5"/>
        <n v="10799.899800000001"/>
        <n v="15000.905700000001"/>
        <n v="11499.7594"/>
        <n v="7196.5311"/>
        <n v="3599.9452"/>
        <n v="7499.8344"/>
        <n v="4799.8132"/>
        <n v="9999.8747"/>
        <n v="10399.9461"/>
        <n v="6231.338700000001"/>
        <n v="12084.7826"/>
        <n v="2146.5899999999997"/>
        <n v="2276.4359999999997"/>
        <n v="14307.933768"/>
        <n v="12145.576546"/>
        <n v="17804.081426"/>
        <n v="10811.786110000001"/>
        <n v="7315.638452"/>
        <n v="17864.708264"/>
        <n v="9114.234646"/>
        <n v="9579.040404000001"/>
        <n v="3678.0281720000003"/>
        <n v="12933.72544"/>
        <n v="7436.892128"/>
        <n v="6042.474854"/>
        <n v="3880.1176320000004"/>
        <n v="4385.341282"/>
        <n v="10003.42827"/>
        <n v="17177.6041"/>
        <n v="6163.72853"/>
        <n v="8891.93624"/>
        <n v="17581.783020000003"/>
        <n v="4809.729147999977"/>
        <n v="13156.023845999936"/>
        <n v="10266.14456799995"/>
        <n v="5153.281229999975"/>
        <n v="6325.400097999969"/>
        <n v="7982.533669999961"/>
        <n v="12529.546519999938"/>
        <n v="14792.948471999927"/>
        <n v="8467.548373999958"/>
        <n v="12630.591249999874"/>
        <n v="12125.36759999988"/>
        <n v="11256.382921999888"/>
        <n v="7234.8026679999275"/>
        <n v="3374.8939819999664"/>
        <n v="9316.324105999907"/>
        <n v="16611.753611999833"/>
        <n v="12873.09860199987"/>
        <n v="889.1936239999911"/>
        <n v="11074.50240799989"/>
        <n v="10367.189297999897"/>
        <n v="2364.4466819999766"/>
        <n v="14126.053253999858"/>
        <n v="7174.175829999928"/>
        <n v="16389.455205999835"/>
        <n v="7012.50426199993"/>
        <n v="9437.577781999906"/>
        <n v="6729.579017999933"/>
        <n v="7194.384775999928"/>
        <n v="13337.904359999868"/>
        <n v="12711.427033999873"/>
        <n v="10690.532433999893"/>
        <n v="6931.668477999897"/>
        <n v="12044.53181599982"/>
        <n v="11155.338191999834"/>
        <n v="13216.650683999804"/>
        <n v="7942.115777999882"/>
        <n v="17844.499317999733"/>
        <n v="4749.102309999929"/>
        <n v="9437.57778199986"/>
        <n v="11691.68"/>
        <n v="16170.960000000001"/>
        <n v="7971.6"/>
        <n v="6643.0"/>
        <n v="9793.68"/>
        <n v="15715.44"/>
        <n v="15013.18"/>
        <n v="15184.0"/>
        <n v="4972.76"/>
        <n v="11748.62"/>
        <n v="15962.18"/>
        <n v="14235.0"/>
        <n v="7592.0"/>
        <n v="5694.0"/>
        <n v="13096.2"/>
        <n v="13570.7"/>
        <n v="12357.3204"/>
        <n v="15547.609"/>
        <n v="10035.2749"/>
        <n v="6057.51"/>
        <n v="9914.1247"/>
        <n v="11913.103000000001"/>
        <n v="4456.31872"/>
        <n v="1727.55968"/>
        <n v="2748.3904"/>
        <n v="9403.42144"/>
        <n v="9324.896"/>
        <n v="2925.0726400000003"/>
        <n v="9851.04197"/>
        <n v="5371.493710000001"/>
        <n v="9315.8747"/>
        <n v="5212.925630000001"/>
        <n v="7135.5636"/>
        <n v="13299.897710000001"/>
        <n v="7789.65693"/>
        <n v="7175.205620000001"/>
        <n v="4994.89452"/>
        <n v="7928.404"/>
        <n v="4162.4121000000005"/>
        <n v="3964.202"/>
        <n v="7076.1005700000005"/>
        <n v="396.4202"/>
        <n v="7611.26784"/>
        <n v="416.24121"/>
        <n v="436.06222"/>
        <n v="5510.24078"/>
        <n v="8800.52844"/>
        <n v="6739.143400000001"/>
        <n v="10802.45045"/>
        <n v="8721.2444"/>
        <n v="11000.66055"/>
        <n v="4459.72725"/>
        <n v="5160.0"/>
        <n v="6219.5599999999995"/>
        <n v="16789.2"/>
        <n v="6325.0"/>
        <n v="7207.65"/>
        <n v="11988.24"/>
        <n v="15011.59"/>
        <n v="4811.07"/>
        <n v="5637.71"/>
        <n v="9597.42"/>
        <n v="3888.67341"/>
        <n v="9336.533052"/>
        <n v="7255.011614"/>
        <n v="9134.443592"/>
        <n v="11357.427652"/>
        <n v="11276.591868000001"/>
        <n v="16510.708882"/>
        <n v="15722.559988"/>
        <n v="13054.979116"/>
        <n v="6972.08637"/>
        <n v="16146.947854"/>
        <n v="2910.088224"/>
        <n v="12994.352278"/>
        <n v="19057.036078"/>
        <n v="7962.324724"/>
        <n v="4850.14704"/>
        <n v="12671.009142"/>
        <n v="4991.609662"/>
        <n v="3071.7597920000003"/>
        <n v="15176.918446000001"/>
        <n v="3051.550845999985"/>
        <n v="4850.147039999976"/>
        <n v="7335.847397999964"/>
        <n v="5961.639069999971"/>
        <n v="12024.322869999942"/>
        <n v="9498.204619999953"/>
        <n v="7699.6084259999625"/>
        <n v="9336.533051999955"/>
        <n v="10346.98035199995"/>
        <n v="6103.10169199997"/>
        <n v="15520.470527999925"/>
        <n v="11923.278139999942"/>
        <n v="5072.445445999975"/>
        <n v="9700.294079999952"/>
        <n v="9174.861483999955"/>
        <n v="80.8357839999996"/>
        <n v="9457.786727999954"/>
        <n v="14065.426415999931"/>
        <n v="7921.9068319999615"/>
        <n v="12090.26"/>
        <n v="10287.16"/>
        <n v="12507.82"/>
        <n v="6339.32"/>
        <n v="14253.98"/>
        <n v="16607.5"/>
        <n v="6965.66"/>
        <n v="13831.3145"/>
        <n v="9692.016"/>
        <n v="6461.344"/>
        <n v="7168.0535"/>
        <n v="7349.7788"/>
        <n v="16213.9351"/>
        <n v="5047.925"/>
        <n v="6865.178"/>
        <n v="13730.356"/>
        <n v="13932.273000000001"/>
        <n v="13003.454800000001"/>
        <n v="11569.8441"/>
        <n v="11166.010100000001"/>
        <n v="8503.21329"/>
        <n v="6263.43916"/>
        <n v="4479.5482600000005"/>
        <n v="5490.41977"/>
        <n v="12962.940540000001"/>
        <n v="4063.3070500000003"/>
        <n v="297.31515"/>
        <n v="7531.9838"/>
        <n v="8364.46622"/>
        <n v="4955.2525000000005"/>
        <n v="4360.6222"/>
        <n v="4281.33816"/>
        <n v="7769.83592"/>
        <n v="7274.310670000001"/>
        <n v="7452.69976"/>
        <n v="8126.614100000001"/>
        <n v="7432.878750000001"/>
        <n v="4757.0424"/>
        <n v="8978.91753"/>
        <n v="6560.75431"/>
        <n v="15519.850830000001"/>
        <n v="9573.547830000001"/>
        <n v="9038.380560000001"/>
        <n v="3765.0"/>
        <n v="7303.5"/>
        <n v="9580.94"/>
        <n v="7191.25"/>
        <n v="7499.95"/>
        <n v="4799.968"/>
        <n v="4299.7635"/>
        <n v="8199.795900000001"/>
        <n v="9599.9085"/>
        <n v="2799.8795999999998"/>
        <n v="9608.76"/>
        <n v="17673.2"/>
        <n v="7492.85"/>
        <n v="9184.68"/>
        <n v="9209.37"/>
        <n v="2709.732"/>
        <n v="17218.021992"/>
        <n v="15197.127392"/>
        <n v="6204.146422000001"/>
        <n v="5274.534906"/>
        <n v="1818.8051400000002"/>
        <n v="626.4773260000001"/>
        <n v="13641.038550000001"/>
        <n v="10346.980352"/>
        <n v="6284.982206000001"/>
        <n v="9680.085134"/>
        <n v="4910.773878"/>
        <n v="9498.20462"/>
        <n v="1556.088842"/>
        <n v="10205.517730000001"/>
        <n v="3900.326578"/>
        <n v="8083.5784"/>
        <n v="6871.04164"/>
        <n v="1960.2677620000002"/>
        <n v="1313.58149"/>
        <n v="6487.071666000001"/>
        <n v="7335.847398000001"/>
        <n v="6466.86272"/>
        <n v="5133.072284"/>
        <n v="10104.473"/>
        <n v="5719.131718000001"/>
        <n v="5537.251204"/>
        <n v="14408.978498"/>
        <n v="6769.996910000001"/>
        <n v="5759.54961"/>
        <n v="6567.907450000001"/>
        <n v="10852.204002"/>
        <n v="5678.713826"/>
        <n v="13984.590632000001"/>
        <n v="4587.4307420000005"/>
        <n v="6022.265908"/>
        <n v="16692.589396"/>
        <n v="10751.159272"/>
        <n v="5355.370690000001"/>
        <n v="16187.365746000001"/>
        <n v="12105.158654"/>
        <n v="9700.29408"/>
        <n v="6749.787964"/>
        <n v="10286.353514"/>
        <n v="9902.38354"/>
        <n v="7073.131099999966"/>
        <n v="7234.802667999965"/>
        <n v="6294.16994"/>
        <n v="10151.887"/>
        <n v="10923.430412"/>
        <n v="8141.813374"/>
        <n v="14415.679540000001"/>
        <n v="16161.804104"/>
        <n v="14009.60406"/>
        <n v="8426.06621"/>
        <n v="5745.968042"/>
        <n v="17258.2079"/>
        <n v="11370.113440000001"/>
        <n v="9664.596424000001"/>
        <n v="2091.2887220000002"/>
        <n v="10634.1716"/>
        <n v="3599.25808"/>
        <n v="14621.98595"/>
        <n v="11615.78744"/>
        <n v="8854.99289"/>
        <n v="5317.0858"/>
        <n v="10593.27094"/>
        <n v="6625.90692"/>
        <n v="15951.2574"/>
        <n v="10429.668300000001"/>
        <n v="11610.220000000001"/>
        <n v="11837.5"/>
        <n v="10306.925200000001"/>
        <n v="12189.92115"/>
        <n v="7829.29895"/>
        <n v="7095.92158"/>
        <n v="8840.170460000001"/>
        <n v="4657.93735"/>
        <n v="8166.25612"/>
        <n v="7571.62582"/>
        <n v="7710.372890000001"/>
        <n v="8820.34945"/>
        <n v="10762.808430000001"/>
        <n v="7670.73087"/>
        <n v="8859.99147"/>
        <n v="9582.300000000001"/>
        <n v="10007.37"/>
        <n v="9124.5"/>
        <n v="5989.1"/>
        <n v="9595.85"/>
        <n v="6317.16"/>
        <n v="3607.0499999999997"/>
        <n v="9087.543036000001"/>
        <n v="2111.094"/>
        <n v="7484.5199999999995"/>
        <n v="9992.22"/>
        <n v="6944.4"/>
        <n v="1813.26"/>
        <n v="15837.09"/>
        <n v="2854.92"/>
        <n v="5266.17"/>
        <n v="5787.0"/>
        <n v="12326.31"/>
        <n v="5979.9"/>
        <n v="9278.49"/>
        <n v="4359.54"/>
        <n v="925.92"/>
        <n v="6558.599999999999"/>
        <n v="9529.26"/>
        <n v="14872.59"/>
        <n v="6751.5"/>
        <n v="7291.62"/>
        <n v="5690.55"/>
        <n v="3221.43"/>
        <n v="4861.08"/>
        <n v="1871.1299999999999"/>
        <n v="5883.45"/>
        <n v="7253.04"/>
        <n v="9239.91"/>
        <n v="9664.289999999999"/>
        <n v="6172.799999999999"/>
        <n v="5864.16"/>
        <n v="6520.0199999999995"/>
        <n v="6384.99"/>
        <n v="4263.09"/>
        <n v="16435.079999999998"/>
        <n v="3086.3999999999996"/>
        <n v="2642.73"/>
        <n v="15644.189999999999"/>
        <n v="5999.19"/>
        <n v="11516.13"/>
        <n v="12634.949999999999"/>
        <n v="6365.7"/>
        <n v="10339.439999999999"/>
        <n v="6635.759999999999"/>
        <n v="9452.1"/>
        <n v="11188.199999999999"/>
        <n v="7233.75"/>
        <n v="6809.37"/>
        <n v="8487.6"/>
        <n v="10783.109999999999"/>
        <n v="15046.199999999999"/>
        <n v="13232.939999999999"/>
        <n v="12422.76"/>
        <n v="7079.429999999999"/>
        <n v="10609.5"/>
        <n v="3587.94"/>
        <n v="15633.905980000001"/>
        <n v="12791.377620000001"/>
        <n v="10964.03796"/>
        <n v="17156.68903"/>
        <n v="17461.24564"/>
        <n v="17359.72677"/>
        <n v="11593.454954"/>
        <n v="7329.662414"/>
        <n v="11227.987022000001"/>
        <n v="7837.256764000001"/>
        <n v="13197.4531"/>
        <n v="10761.00022"/>
        <n v="8202.724696000001"/>
        <n v="17664.28338"/>
        <n v="10557.96248"/>
        <n v="5416.28505"/>
        <n v="3569.3526"/>
        <n v="4046.64975"/>
        <n v="7574.498250000001"/>
        <n v="12056.94105"/>
        <n v="2054.45295"/>
        <n v="2946.7911"/>
        <n v="8778.11715"/>
        <n v="6723.6642"/>
        <n v="9981.73605"/>
        <n v="7719.7626"/>
        <n v="12036.189"/>
        <n v="12762.51075"/>
        <n v="9678.34"/>
        <n v="7765.400000000001"/>
        <n v="1096.3194"/>
        <n v="8881.73118"/>
        <n v="7794.17226"/>
        <n v="8217.111840000001"/>
        <n v="8579.63148"/>
        <n v="8458.7916"/>
        <n v="5034.995"/>
        <n v="12527.067560000001"/>
        <n v="8055.992"/>
        <n v="9767.890300000001"/>
        <n v="7492.0725600000005"/>
        <n v="7653.192400000001"/>
        <n v="10130.409940000001"/>
        <n v="10513.06956"/>
        <n v="18125.982"/>
        <n v="4350.235680000001"/>
        <n v="1612.16"/>
        <n v="10055.650000000001"/>
        <n v="11188.9"/>
        <n v="11379.93"/>
        <n v="4787.85"/>
        <n v="1943.0897999999997"/>
        <n v="3179.034"/>
        <n v="2396.25"/>
        <n v="3195.0"/>
        <n v="5767.71"/>
        <n v="4436.7"/>
        <n v="8950.56"/>
        <n v="15007.619999999999"/>
        <n v="1253.85"/>
        <n v="14313.179999999998"/>
        <n v="2372.67"/>
        <n v="5150.429999999999"/>
        <n v="5536.23"/>
        <n v="15894.96"/>
        <n v="5362.62"/>
        <n v="4668.179999999999"/>
        <n v="14043.120000000072"/>
        <n v="10397.310000000054"/>
        <n v="5729.130000000029"/>
        <n v="3375.7500000000173"/>
        <n v="9876.48000000005"/>
        <n v="1562.490000000008"/>
        <n v="6018.4800000000305"/>
        <n v="6655.050000000034"/>
        <n v="7098.720000000037"/>
        <n v="9722.160000000049"/>
        <n v="12962.880000000067"/>
        <n v="6192.090000000032"/>
        <n v="6867.240000000035"/>
        <n v="1273.1400000000065"/>
        <n v="6847.950000000035"/>
        <n v="5381.910000000027"/>
        <n v="10879.560000000056"/>
        <n v="154.3200000000008"/>
        <n v="8429.730000000043"/>
        <n v="10204.410000000053"/>
        <n v="5324.040000000027"/>
        <n v="8005.350000000084"/>
        <n v="7388.070000000077"/>
        <n v="11554.710000000121"/>
        <n v="10378.020000000108"/>
        <n v="11786.190000000122"/>
        <n v="10030.800000000105"/>
        <n v="11033.880000000116"/>
        <n v="5381.910000000056"/>
        <n v="385.80000000000405"/>
        <n v="5497.650000000058"/>
        <n v="8989.140000000094"/>
        <n v="5632.6800000000585"/>
        <n v="9452.100000000099"/>
        <n v="14255.310000000149"/>
        <n v="7503.810000000117"/>
        <n v="10995.300000000172"/>
        <n v="5516.940000000086"/>
        <n v="12461.340000000195"/>
        <n v="5319.588788"/>
        <n v="3654.67932"/>
        <n v="16608.487132000002"/>
        <n v="6253.562392"/>
        <n v="14943.577664"/>
        <n v="11715.277598"/>
        <n v="13298.97197"/>
        <n v="2741.00949"/>
        <n v="7898.168086000001"/>
        <n v="16039.98146"/>
        <n v="8466.673758"/>
        <n v="16228.1031"/>
        <n v="10562.793450000001"/>
        <n v="9857.223750000001"/>
        <n v="4793.72355"/>
        <n v="10376.025"/>
        <n v="9960.984"/>
        <n v="4378.68255"/>
        <n v="9442.18275"/>
        <n v="5188.0125"/>
        <n v="11953.1808"/>
        <n v="7576.000000000001"/>
        <n v="12746.62"/>
        <n v="14470.160000000002"/>
        <n v="14451.220000000001"/>
        <n v="4166.8"/>
        <n v="1853.77644"/>
        <n v="2730.83196"/>
        <n v="7235.70804"/>
        <n v="4853.735180000001"/>
        <n v="9445.65062"/>
        <n v="14903.585200000001"/>
        <n v="986.8590200000001"/>
        <n v="6444.793600000001"/>
        <n v="8398.37166"/>
        <n v="8861.5912"/>
        <n v="4430.7956"/>
        <n v="8196.97186"/>
        <n v="5659.33438"/>
        <n v="14943.865160000001"/>
        <n v="7854.592200000001"/>
        <n v="7955.292100000001"/>
        <n v="4934.2951"/>
        <n v="7532.35252"/>
        <n v="9062.991"/>
        <n v="5135.6949"/>
        <n v="13473.646620000001"/>
        <n v="8076.13198"/>
        <n v="7230.252820000001"/>
        <n v="5996.51"/>
        <n v="4792.19"/>
        <n v="1987.3999999999999"/>
        <n v="9075.300000000001"/>
        <n v="3599.3100000000004"/>
        <n v="7691.94"/>
        <n v="15965.4"/>
        <n v="3850.5"/>
        <n v="9977.7"/>
        <n v="11013.36"/>
        <n v="8644.05"/>
        <n v="9590.35"/>
        <n v="10002.24"/>
        <n v="2692.494"/>
        <n v="2247.9779999999996"/>
        <n v="3961.8"/>
        <n v="5613.389999999999"/>
        <n v="6037.7699999999995"/>
        <n v="5748.42"/>
        <n v="6500.73"/>
        <n v="2739.18"/>
        <n v="4918.95"/>
        <n v="1543.1999999999998"/>
        <n v="1755.3899999999999"/>
        <n v="6095.639999999999"/>
        <n v="3568.6499999999996"/>
        <n v="3665.1"/>
        <n v="11149.619999999999"/>
        <n v="10995.3"/>
        <n v="19.29"/>
        <n v="38.58"/>
        <n v="1118.82"/>
        <n v="7870.32"/>
        <n v="6307.83"/>
        <n v="9027.72"/>
        <n v="14544.66"/>
        <n v="8719.08"/>
        <n v="6249.96"/>
        <n v="18556.98"/>
        <n v="5381.909999999972"/>
        <n v="6809.369999999964"/>
        <n v="10648.079999999945"/>
        <n v="14814.719999999923"/>
        <n v="6327.119999999967"/>
        <n v="385.799999999998"/>
        <n v="12731.399999999934"/>
        <n v="6828.659999999964"/>
        <n v="2102.609999999989"/>
        <n v="5786.99999999997"/>
        <n v="10725.239999999943"/>
        <n v="6597.179999999966"/>
        <n v="10127.249999999947"/>
        <n v="9085.589999999953"/>
        <n v="6905.819999999964"/>
        <n v="8005.3499999999585"/>
        <n v="14853.299999999923"/>
        <n v="16492.949999999913"/>
        <n v="6249.959999999967"/>
        <n v="8950.559999999954"/>
        <n v="14081.699999999926"/>
        <n v="16589.399999999914"/>
        <n v="7542.389999999961"/>
        <n v="10802.399999999943"/>
        <n v="8873.399999999954"/>
        <n v="12507.124784"/>
        <n v="6476.9039060000005"/>
        <n v="4568.34915"/>
        <n v="10030.064356"/>
        <n v="1989.7698520000001"/>
        <n v="15958.766364000001"/>
        <n v="12385.30214"/>
        <n v="12588.33988"/>
        <n v="12831.985168000001"/>
        <n v="13116.238004"/>
        <n v="13420.794614"/>
        <n v="6121.85475"/>
        <n v="10043.9922"/>
        <n v="14194.4022"/>
        <n v="9027.14175"/>
        <n v="16746.90435"/>
        <n v="6287.87115"/>
        <n v="12721.006650000001"/>
        <n v="7366.97775"/>
        <n v="11060.84265"/>
        <n v="11309.867250000001"/>
        <n v="6495.3916500000005"/>
        <n v="15750.80595"/>
        <n v="6225.615"/>
        <n v="17519.5"/>
        <n v="9394.24"/>
        <n v="13542.1"/>
        <n v="8238.900000000001"/>
        <n v="8163.14"/>
        <n v="4261.5"/>
        <n v="6378.5856"/>
        <n v="2451.76884"/>
        <n v="5538.494500000001"/>
        <n v="7371.23268"/>
        <n v="9485.93058"/>
        <n v="7512.21254"/>
        <n v="6283.673760000001"/>
        <n v="5437.7946"/>
        <n v="4027.996"/>
        <n v="9324.81074"/>
        <n v="5639.1944"/>
        <n v="4551.63548"/>
        <n v="8156.691900000001"/>
        <n v="5800.314240000001"/>
        <n v="3121.6969000000004"/>
        <n v="15366.804740000001"/>
        <n v="12486.787600000001"/>
        <n v="5478.07456"/>
        <n v="11992.09"/>
        <n v="9605.2"/>
        <n v="7671.929999999999"/>
        <n v="5318.92"/>
        <n v="9601.12"/>
        <n v="7200.84"/>
        <n v="6008.96"/>
        <n v="8400.98"/>
        <n v="6990.411120000001"/>
        <n v="13350.530674980002"/>
        <n v="18406.67384"/>
        <n v="1193.3999999999999"/>
        <n v="2244.0"/>
        <n v="1744.1999999999998"/>
        <n v="2556.0"/>
        <n v="919.7471999999999"/>
        <n v="12345.599999999999"/>
        <n v="15040.7988"/>
        <n v="5080.7931"/>
        <n v="5017.5219"/>
        <n v="824.8403999999999"/>
        <n v="13503.1929"/>
        <n v="1491.5027999999998"/>
        <n v="7217.7393"/>
        <n v="1460.4458999999997"/>
        <n v="1351.4574"/>
        <n v="15918.4938"/>
        <n v="1350.6858"/>
        <n v="6137.4993"/>
        <n v="2412.2145"/>
        <n v="98.7648"/>
        <n v="532.2111"/>
        <n v="4538.7441"/>
        <n v="1401.6113999999998"/>
        <n v="10907.5305"/>
        <n v="15490.834499999999"/>
        <n v="3978.9483"/>
        <n v="16591.9077"/>
        <n v="12070.3317"/>
        <n v="8203.651199999998"/>
        <n v="10411.0059"/>
        <n v="6063.2328"/>
        <n v="4419.339"/>
        <n v="5788.1574"/>
        <n v="10775.2011"/>
        <n v="6005.1699"/>
        <n v="4963.1241"/>
        <n v="10257.0717"/>
        <n v="10584.8088"/>
        <n v="9821.117699999999"/>
        <n v="1997.2866000000001"/>
        <n v="12824.184899999998"/>
        <n v="7794.896099999999"/>
        <n v="9386.7069"/>
        <n v="17074.736399999998"/>
        <n v="18583.6002"/>
        <n v="14609.4744"/>
        <n v="14161.560599999999"/>
        <n v="10418.9148"/>
        <n v="6486.841199999999"/>
        <n v="12927.5793"/>
        <n v="8609.898599999999"/>
        <n v="7051.6524"/>
        <n v="7342.7384999999995"/>
        <n v="7887.4881"/>
        <n v="9780.029999999999"/>
        <n v="6216.588299999999"/>
        <n v="3860.8935"/>
        <n v="10059.927899999999"/>
        <n v="3461.2047"/>
        <n v="7986.2528999999995"/>
        <n v="2179.77"/>
        <n v="14025.1803"/>
        <n v="4989.449422760001"/>
        <n v="10801.81080574"/>
        <n v="15990.2372137"/>
        <n v="4375.8693724800005"/>
        <n v="18476.63737774"/>
        <n v="14220.96634734"/>
        <n v="10947.185827579999"/>
        <n v="16040.18449774"/>
        <n v="5888.29749774"/>
        <n v="8268.50892376"/>
        <n v="15757.96203914"/>
        <n v="10088.74226286"/>
        <n v="6498.019830960001"/>
        <n v="8223.028470000001"/>
        <n v="8124.149090620001"/>
        <n v="9027.0579204"/>
        <n v="10168.7120205"/>
        <n v="6227.4826845"/>
        <n v="12774.754459500002"/>
        <n v="6330.620373000001"/>
        <n v="6849.2141025"/>
        <n v="15980.1161025"/>
        <n v="7057.772205"/>
        <n v="5711.586721500001"/>
        <n v="5507.3865495"/>
        <n v="17120.6487705"/>
        <n v="4785.3804"/>
        <n v="6079.9294"/>
        <n v="5469.8171682"/>
        <n v="12688.9929992"/>
        <n v="8781.232679800001"/>
        <n v="5256.53478"/>
        <n v="8760.891300000001"/>
        <n v="4632.3967998"/>
        <n v="4864.0065698"/>
        <n v="9003.578059000001"/>
        <n v="4820.7056128"/>
        <n v="17321.5911988"/>
        <n v="7655.0049982"/>
        <n v="8056.797599200001"/>
        <n v="6692.313954200001"/>
        <n v="8862.1953994"/>
        <n v="3847.9445788000003"/>
        <n v="8068.478787600001"/>
        <n v="8140.579916000001"/>
        <n v="8911.7397502"/>
        <n v="8438.8530198"/>
        <n v="7693.8751596"/>
        <n v="8140.982715600001"/>
        <n v="6546.701898800001"/>
        <n v="8056.5961994"/>
        <n v="6767.033280000001"/>
        <n v="7048.993"/>
        <n v="4789.75"/>
        <n v="10782.52"/>
        <n v="3007.25"/>
        <n v="7208.620000000001"/>
        <n v="7895.862000000001"/>
        <n v="7203.84"/>
        <n v="4990.08"/>
        <n v="2952.53451"/>
        <n v="2400.9678"/>
        <n v="1976.7497999999998"/>
        <n v="2048.772"/>
        <n v="2603.8934999999997"/>
        <n v="3844.65"/>
        <n v="6982.98"/>
        <n v="5381.91"/>
        <n v="4803.21"/>
        <n v="9972.93"/>
        <n v="10127.25"/>
        <n v="3800.1299999999997"/>
        <n v="9394.23"/>
        <n v="6712.92"/>
        <n v="6114.929999999999"/>
        <n v="6481.44"/>
        <n v="5806.29"/>
        <n v="11959.8"/>
        <n v="8101.799999999999"/>
        <n v="983.79"/>
        <n v="15104.07"/>
        <n v="6230.67"/>
        <n v="270.06"/>
        <n v="11207.49"/>
        <n v="12654.24"/>
        <n v="7735.29"/>
        <n v="636.5699999999999"/>
        <n v="6076.349999999999"/>
        <n v="771.5999999999999"/>
        <n v="5497.65"/>
        <n v="2237.64"/>
        <n v="7310.91"/>
        <n v="1408.1699999999998"/>
        <n v="1929.0"/>
        <n v="675.15"/>
        <n v="1157.3999999999999"/>
        <n v="6423.57"/>
        <n v="17650.35"/>
        <n v="5516.94"/>
        <n v="8796.24"/>
        <n v="5671.259999999999"/>
        <n v="7619.549999999999"/>
        <n v="13290.81"/>
        <n v="5169.719999999999"/>
        <n v="8371.859999999999"/>
        <n v="10976.01"/>
        <n v="15239.099999999999"/>
        <n v="6693.63"/>
        <n v="15914.25"/>
        <n v="11053.17"/>
        <n v="9741.449999999999"/>
        <n v="11323.23"/>
        <n v="6732.21"/>
        <n v="10011.51"/>
        <n v="15024.79276"/>
        <n v="17136.385256"/>
        <n v="7248.447318"/>
        <n v="19166.762656"/>
        <n v="16202.411652"/>
        <n v="17907.928668"/>
        <n v="15564.0375"/>
        <n v="11828.6685"/>
        <n v="8155.55565"/>
        <n v="5113.8"/>
        <n v="5303.200000000001"/>
        <n v="2192.6388"/>
        <n v="2372.03652"/>
        <n v="10472.7896"/>
        <n v="14319.525780000002"/>
        <n v="4813.455220000001"/>
        <n v="10956.14912"/>
        <n v="8962.2911"/>
        <n v="5457.93458"/>
        <n v="4914.15512"/>
        <n v="5236.3948"/>
        <n v="8519.21154"/>
        <n v="8821.31124"/>
        <n v="7451.792600000001"/>
        <n v="9365.0907"/>
        <n v="11560.348520000001"/>
        <n v="13614.62648"/>
        <n v="6243.393800000001"/>
        <n v="9042.85102"/>
        <n v="15104.985"/>
        <n v="12007.6"/>
        <n v="7193.150000000001"/>
        <n v="8408.5"/>
        <n v="3603.15"/>
        <n v="5204.55"/>
        <n v="7923.45"/>
        <n v="9598.99"/>
        <n v="9962.68"/>
        <n v="3794.65"/>
        <n v="11145.539999999999"/>
        <n v="14405.4"/>
        <n v="5299.9554"/>
        <n v="6799.872900000001"/>
        <n v="12509.93"/>
        <n v="2203.2"/>
        <n v="2111.3999999999996"/>
        <n v="12287.73"/>
        <n v="6192.09"/>
        <n v="11998.38"/>
        <n v="7368.78"/>
        <n v="16724.43"/>
        <n v="7831.74"/>
        <n v="5015.4"/>
        <n v="8622.63"/>
        <n v="10146.539999999999"/>
        <n v="2449.83"/>
        <n v="1986.87"/>
        <n v="5073.2699999999995"/>
        <n v="5131.139999999999"/>
        <n v="10030.8"/>
        <n v="385.79999999999995"/>
        <n v="7542.389999999999"/>
        <n v="13734.48"/>
        <n v="6346.41"/>
        <n v="2970.66"/>
        <n v="2893.5"/>
        <n v="12210.57"/>
        <n v="964.5"/>
        <n v="11921.22"/>
        <n v="10667.369999999999"/>
        <n v="10281.57"/>
        <n v="9953.64"/>
        <n v="6770.79"/>
        <n v="11458.26"/>
        <n v="14737.56"/>
        <n v="5922.03"/>
        <n v="17361.0"/>
        <n v="11612.58"/>
        <n v="6269.25"/>
        <n v="14698.98"/>
        <n v="5285.46"/>
        <n v="9047.01"/>
        <n v="6404.28"/>
        <n v="3472.2"/>
        <n v="15740.64"/>
        <n v="10069.38"/>
        <n v="4533.15"/>
        <n v="13599.449999999999"/>
        <n v="18132.6"/>
        <n v="10320.15"/>
        <n v="16550.82"/>
        <n v="7004.80203"/>
        <n v="13319.275744"/>
        <n v="11268.594570000001"/>
        <n v="8547.888854"/>
        <n v="14212.641800000001"/>
        <n v="13400.49084"/>
        <n v="3527.8485"/>
        <n v="1846.93245"/>
        <n v="2386.4857500000003"/>
        <n v="12451.23"/>
        <n v="3112.8075"/>
        <n v="10811.81805"/>
        <n v="13924.62555"/>
        <n v="6599.1519"/>
        <n v="13966.12965"/>
        <n v="6496.42"/>
        <n v="5397.900000000001"/>
        <n v="7860.1"/>
        <n v="7121.4400000000005"/>
        <n v="10265.5362"/>
        <n v="17122.51572"/>
        <n v="14097.986"/>
        <n v="9465.7906"/>
        <n v="5739.8943"/>
        <n v="7351.0927"/>
        <n v="7109.41294"/>
        <n v="4531.4955"/>
        <n v="6807.31324"/>
        <n v="8015.71204"/>
        <n v="10170.689900000001"/>
        <n v="9566.4905"/>
        <n v="7129.55292"/>
        <n v="8922.01114"/>
        <n v="7149.692900000001"/>
        <n v="4833.595200000001"/>
        <n v="4450.93558"/>
        <n v="1490.35852"/>
        <n v="7753.8923"/>
        <n v="9888.73018"/>
        <n v="4229.3958"/>
        <n v="4974.57506"/>
        <n v="8740.751320000001"/>
        <n v="9727.610340000001"/>
        <n v="10807.5"/>
        <n v="18193.0"/>
        <n v="3587.7599999999998"/>
        <n v="3742.3100000000004"/>
        <n v="10782.04"/>
        <n v="10572.68"/>
        <n v="12195.220000000001"/>
        <n v="17978.399999999998"/>
        <n v="7851.000000000001"/>
        <n v="10812.900000000001"/>
        <n v="2149.548"/>
        <n v="5569.95"/>
        <n v="1782.3393"/>
        <n v="11882.262"/>
        <n v="3247.81828"/>
        <n v="5802.50461"/>
        <n v="6535.2441"/>
        <n v="6654.06672"/>
        <n v="1544.69406"/>
        <n v="1881.35815"/>
        <n v="2930.95796"/>
        <n v="1960.57323"/>
        <n v="11624.812990000059"/>
        <n v="14971.650120000075"/>
        <n v="8931.500270000044"/>
        <n v="7624.451450000039"/>
        <n v="8654.247490000043"/>
        <n v="11684.224300000058"/>
        <n v="5960.93477000003"/>
        <n v="2930.9579600000147"/>
        <n v="5743.093300000029"/>
        <n v="7466.021290000038"/>
        <n v="8258.172090000042"/>
        <n v="5485.6442900000275"/>
        <n v="6515.440330000033"/>
        <n v="14654.789800000073"/>
        <n v="5168.783970000026"/>
        <n v="12080.299700000061"/>
        <n v="7129.357200000036"/>
        <n v="9070.126660000045"/>
        <n v="7862.096690000039"/>
        <n v="8911.696500000045"/>
        <n v="7386.806210000037"/>
        <n v="4039.9690800000203"/>
        <n v="6376.813940000064"/>
        <n v="9169.145510000093"/>
        <n v="6951.12327000007"/>
        <n v="5545.055600000056"/>
        <n v="6139.168700000062"/>
        <n v="7525.432600000076"/>
        <n v="10258.352860000103"/>
        <n v="10297.960400000104"/>
        <n v="10991.09235000011"/>
        <n v="17363.239794"/>
        <n v="11114.101908"/>
        <n v="8813.930634"/>
        <n v="8305.043184"/>
        <n v="9831.705534"/>
        <n v="8956.41912"/>
        <n v="14920.580034"/>
        <n v="14900.224536"/>
        <n v="8142.1992"/>
        <n v="15813.062100000001"/>
        <n v="13239.8079"/>
        <n v="14007.63375"/>
        <n v="14152.8981"/>
        <n v="10936.33035"/>
        <n v="8300.82"/>
        <n v="11807.91645"/>
        <n v="10749.5619"/>
        <n v="18988.12575"/>
        <n v="5810.5740000000005"/>
        <n v="4735.0"/>
        <n v="8371.8936"/>
        <n v="59.79924"/>
        <n v="6478.251"/>
        <n v="1813.91028"/>
        <n v="538.19316"/>
        <n v="8910.08676"/>
        <n v="2411.90268"/>
        <n v="302.09970000000004"/>
        <n v="12023.568060000001"/>
        <n v="9224.110840000001"/>
        <n v="8358.0917"/>
        <n v="8116.411940000001"/>
        <n v="8035.85202"/>
        <n v="7814.31224"/>
        <n v="6646.1934"/>
        <n v="4632.1954000000005"/>
        <n v="7935.152120000001"/>
        <n v="9344.95072"/>
        <n v="9163.690900000001"/>
        <n v="10090.129980000002"/>
        <n v="7808.849999999999"/>
        <n v="11283.21"/>
        <n v="3589.6699999999996"/>
        <n v="7204.84"/>
        <n v="7105.049999999999"/>
        <n v="2394.75"/>
        <n v="19202.64"/>
        <n v="4399.758"/>
        <n v="8197.08"/>
        <n v="7550.4"/>
        <n v="13545.77868"/>
        <n v="6832.30065"/>
        <n v="10139.53024"/>
        <n v="5921.32723"/>
        <n v="1386.2639"/>
        <n v="8436.40602"/>
        <n v="4178.59547"/>
        <n v="2614.09764"/>
        <n v="13882.44277"/>
        <n v="2416.05994"/>
        <n v="7307.59113"/>
        <n v="1742.7317600000001"/>
        <n v="1307.04882"/>
        <n v="10476.19433"/>
        <n v="14912.23881"/>
        <n v="7763.077840000039"/>
        <n v="12278.337400000062"/>
        <n v="10377.175480000053"/>
        <n v="11882.26200000006"/>
        <n v="15050.865200000077"/>
        <n v="7109.553430000035"/>
        <n v="6931.319500000035"/>
        <n v="3683.5012200000183"/>
        <n v="7327.394900000037"/>
        <n v="6198.5800100000315"/>
        <n v="8713.658800000045"/>
        <n v="7525.432600000038"/>
        <n v="17169.868590000086"/>
        <n v="8396.798480000041"/>
        <n v="14318.125710000071"/>
        <n v="14575.574720000073"/>
        <n v="5842.112150000029"/>
        <n v="6891.71196000007"/>
        <n v="6931.31950000007"/>
        <n v="12912.058040000129"/>
        <n v="6535.244100000065"/>
        <n v="12615.001490000126"/>
        <n v="3010.17304000003"/>
        <n v="7069.945890000071"/>
        <n v="14634.986030000147"/>
        <n v="13704.208840000138"/>
        <n v="14674.593570000148"/>
        <n v="11545.597910000117"/>
        <n v="8674.051260000087"/>
        <n v="4851.923650000049"/>
        <n v="6574.851640000066"/>
        <n v="7980.91931000008"/>
        <n v="9426.594520000142"/>
        <n v="2396.256170000036"/>
        <n v="10357.371710000156"/>
        <n v="12456.571330000188"/>
        <n v="5446.036750000082"/>
        <n v="11288.14890000017"/>
        <n v="5525.251830000083"/>
        <n v="8634.44372000013"/>
        <n v="9287.96813000014"/>
        <n v="14370.981588"/>
        <n v="9261.75159"/>
        <n v="3684.345138"/>
        <n v="8671.442148"/>
        <n v="17912.83824"/>
        <n v="3460.4346600000003"/>
        <n v="4885.31952"/>
        <n v="13739.961150000001"/>
        <n v="631.020438"/>
        <n v="6127.004898"/>
        <n v="6920.869320000001"/>
        <n v="8203.265694"/>
        <n v="15164.846010000001"/>
        <n v="9159.9741"/>
        <n v="3735.369"/>
        <n v="6308.6232"/>
        <n v="8861.12535"/>
        <n v="9753.4635"/>
        <n v="9649.70325"/>
        <n v="16856.600000000002"/>
        <n v="14962.6"/>
        <n v="5530.4800000000005"/>
        <n v="8541.94"/>
        <n v="8579.82"/>
        <n v="8850.28752"/>
        <n v="13090.987000000001"/>
        <n v="7713.612340000001"/>
        <n v="8176.831880000001"/>
        <n v="9123.41094"/>
        <n v="9586.63048"/>
        <n v="7008.713040000001"/>
        <n v="11983.288100000002"/>
        <n v="12587.487500000001"/>
        <n v="2859.87716"/>
        <n v="4994.71504"/>
        <n v="7922.25"/>
        <n v="9597.05"/>
        <n v="9608.4"/>
        <n v="8400.42"/>
        <n v="18008.649999999998"/>
        <n v="6023.969999999999"/>
        <n v="4810.86"/>
        <n v="8409.06"/>
        <n v="15387.960000000001"/>
        <n v="10790.28"/>
        <n v="9140.310000000001"/>
        <n v="13659.289999999999"/>
        <n v="9611.73"/>
        <n v="6993.17"/>
        <n v="8813.14"/>
        <n v="9993.279999999999"/>
        <n v="6370.02"/>
        <n v="5282.41"/>
        <n v="8401.050000000001"/>
        <n v="12199.8367"/>
        <n v="7679.49"/>
        <n v="2237.76"/>
        <n v="2539.7999999999997"/>
        <n v="2907.0"/>
        <n v="2131.7999999999997"/>
        <n v="3077.85"/>
        <n v="2087.4"/>
        <n v="2076.75"/>
        <n v="8509.5906"/>
        <n v="5474.502"/>
        <n v="4629.599999999999"/>
        <n v="5678.0115000000005"/>
        <n v="6820.1723999999995"/>
        <n v="6747.256199999999"/>
        <n v="12047.1837"/>
        <n v="15259.9332"/>
        <n v="7147.1379"/>
        <n v="3819.6128999999996"/>
        <n v="13456.704"/>
        <n v="5115.5151"/>
        <n v="2045.5116"/>
        <n v="4482.2244"/>
        <n v="4112.4351"/>
        <n v="12273.262499999999"/>
        <n v="5430.134999999999"/>
        <n v="4826.1651"/>
        <n v="1427.6529"/>
        <n v="11082.105"/>
        <n v="2823.0914999999995"/>
        <n v="6514.425899999999"/>
        <n v="2700.7929"/>
        <n v="5864.3529"/>
        <n v="6184.9527"/>
        <n v="9964.249499999998"/>
        <n v="11685.3033"/>
        <n v="15262.4409"/>
        <n v="5823.2652"/>
        <n v="15100.7907"/>
        <n v="15432.0"/>
        <n v="16010.699999999999"/>
        <n v="6252.467699999999"/>
        <n v="6585.605999999999"/>
        <n v="15052.1799"/>
        <n v="7726.4166000000005"/>
        <n v="2811.7103999999995"/>
        <n v="9953.8329"/>
        <n v="1659.3257999999998"/>
        <n v="5917.9791000000005"/>
        <n v="5025.8166"/>
        <n v="6849.1074"/>
        <n v="2242.4625"/>
        <n v="11602.7421"/>
        <n v="9573.241199999999"/>
        <n v="16420.6125"/>
        <n v="13308.363899999998"/>
        <n v="6269.442899999999"/>
        <n v="11142.0969"/>
        <n v="9183.3903"/>
        <n v="10032.9219"/>
        <n v="14233.898099999999"/>
        <n v="16255.297199999999"/>
        <n v="15877.49199498"/>
        <n v="20397.02321592"/>
        <n v="5259.04646328"/>
        <n v="4282.38966924"/>
        <n v="14656.36566996"/>
        <n v="14250.06992988"/>
        <n v="8752.86414"/>
        <n v="10517.5974"/>
        <n v="10600.08836"/>
        <n v="3713.9492466"/>
        <n v="5754.569369600001"/>
        <n v="14474.070069000001"/>
        <n v="7838.703474000001"/>
        <n v="13723.8147878"/>
        <n v="6394.080537000001"/>
        <n v="10518.216082199999"/>
        <n v="20235.238715400003"/>
        <n v="3299.8446274"/>
        <n v="6084.326982199999"/>
        <n v="8523.0"/>
        <n v="4962.4694"/>
        <n v="6629.0"/>
        <n v="14035.1082"/>
        <n v="13347.965"/>
        <n v="13971.494433599999"/>
        <n v="2293.300854"/>
        <n v="9013.1407836"/>
        <n v="4488.2472032999995"/>
        <n v="4853.0110041"/>
        <n v="8058.2607"/>
        <n v="7105.651881299999"/>
        <n v="4775.3864928"/>
        <n v="4837.3024958999995"/>
        <n v="4328.000019"/>
        <n v="4442.549724899999"/>
        <n v="7348.623741899999"/>
        <n v="2754.0890999999997"/>
        <n v="4080.5400132"/>
        <n v="4004.649558"/>
        <n v="2363.7224708999997"/>
        <n v="2751.4370142"/>
        <n v="2397.8935764"/>
        <n v="2856.2964065999995"/>
        <n v="3672.2208032999997"/>
        <n v="4972.5588717"/>
        <n v="3876.2274032999994"/>
        <n v="4613.303249099999"/>
        <n v="5242.96962"/>
        <n v="3658.5"/>
        <n v="4799.828"/>
        <n v="10799.25"/>
        <n v="7030.294999999999"/>
        <n v="15543.33"/>
        <n v="4319.7979"/>
        <n v="7199.742"/>
        <n v="2399.8938000000003"/>
        <n v="9099.784000000001"/>
        <n v="2629.0"/>
        <n v="9989.075200000001"/>
        <n v="8633.6"/>
        <n v="9989.8846"/>
        <n v="6771.9800000000005"/>
        <n v="9974.506"/>
        <n v="6938.4466"/>
        <n v="6879.900000000001"/>
        <n v="8399.9832"/>
        <n v="4799.7162"/>
        <n v="15599.9151"/>
        <n v="7199.8125"/>
        <n v="6359.7962"/>
        <n v="14947.2572"/>
        <n v="2957.72931"/>
        <n v="1047.744"/>
        <n v="2797.758"/>
        <n v="2041.9379999999999"/>
        <n v="2313.9719999999998"/>
        <n v="20302.71550944"/>
        <n v="15003.52568932"/>
        <n v="7246.928035600001"/>
        <n v="12630.99542892"/>
        <n v="4665.437273560001"/>
        <n v="4910.36969908"/>
        <n v="6940.358324780001"/>
        <n v="521.79498572"/>
        <n v="11317.61602838"/>
        <n v="9917.33816004"/>
        <n v="3000.0180336999997"/>
        <n v="1212.53676"/>
        <n v="7002.197699540001"/>
        <n v="13838.88413134"/>
        <n v="6662.28322782"/>
        <n v="7275.82682838"/>
        <n v="5033.64426968"/>
        <n v="10826.134461660002"/>
        <n v="3054.78427736"/>
        <n v="13744.30626406"/>
        <n v="14453.84235812"/>
        <n v="6887.410886260001"/>
        <n v="8029.014245800001"/>
        <n v="5322.43010802"/>
        <n v="6669.558448379999"/>
        <n v="5937.186245340001"/>
        <n v="4133.7399043000005"/>
        <n v="3811.8113945200002"/>
        <n v="1583.77509802"/>
        <n v="7789.942414620001"/>
        <n v="4509.6262999"/>
        <n v="13341.33988082"/>
        <n v="5867.8695605600005"/>
        <n v="11703.60689698"/>
        <n v="5862.615234600001"/>
        <n v="4877.4291171"/>
        <n v="10802.89417376"/>
        <n v="14967.7558549"/>
        <n v="13338.10644946"/>
        <n v="7954.03905614"/>
        <n v="8693.282300820001"/>
        <n v="3200.8949569399997"/>
        <n v="10417.711663"/>
        <n v="12841.370556779999"/>
        <n v="12048.775694660002"/>
        <n v="3009.51623832"/>
        <n v="9770.419122620002"/>
        <n v="6067.129768120001"/>
        <n v="12082.9288134"/>
        <n v="9324.003505480001"/>
        <n v="6064.704694600001"/>
        <n v="3823.7346726600003"/>
        <n v="9651.388430680001"/>
        <n v="14864.89231976"/>
        <n v="16591.74675546"/>
        <n v="3637.81236946"/>
        <n v="6126.13989044"/>
        <n v="15461.258316220003"/>
        <n v="10791.779253460001"/>
        <n v="16442.5638"/>
        <n v="12716.7898"/>
        <n v="11389.708200000001"/>
        <n v="13286.0"/>
        <n v="11484.4184"/>
        <n v="3925.2538"/>
        <n v="18805.194199999998"/>
        <n v="13286.1898"/>
        <n v="7212.5898"/>
        <n v="7322.484"/>
        <n v="10985.0546"/>
        <n v="15374.3694"/>
        <n v="9870.169399999999"/>
        <n v="12764.6194"/>
        <n v="5090.6258"/>
        <n v="8543.847"/>
        <n v="9969.245"/>
        <n v="9248.5744"/>
        <n v="12436.2654"/>
        <n v="16128.8244"/>
        <n v="9918.5684"/>
        <n v="6442.2629566"/>
        <n v="6685.621883600001"/>
        <n v="7667.237723600001"/>
        <n v="8585.6620439"/>
        <n v="13293.3280099"/>
        <n v="11492.471950100002"/>
        <n v="16156.1697066"/>
        <n v="13497.2178"/>
        <n v="9353.1629288"/>
        <n v="8998.3497033"/>
        <n v="10839.4929132"/>
        <n v="10231.9136089"/>
        <n v="8540.2305408"/>
        <n v="9374.7596544"/>
        <n v="2414.8926420000003"/>
        <n v="5946.303"/>
        <n v="8740.470779700001"/>
        <n v="8226.908410600001"/>
        <n v="6145.1077303"/>
        <n v="9620.1272035"/>
        <n v="6019.046106700001"/>
        <n v="4969.920047400001"/>
        <n v="8107.3877203"/>
        <n v="5772.670952400001"/>
        <n v="14271.1272"/>
        <n v="6410.114634"/>
        <n v="8482.797649700002"/>
        <n v="11893.5970505"/>
        <n v="6890.377706300001"/>
        <n v="8458.8142276"/>
        <n v="10686.6957516"/>
        <n v="11412.1447176"/>
        <n v="7335.5575909"/>
        <n v="8920.4455505"/>
        <n v="10273.229483"/>
        <n v="9515.2740606"/>
        <n v="9243.7262236"/>
        <n v="7532.5784303"/>
        <n v="9528.1577171"/>
        <n v="7987.86703"/>
        <n v="9920.415505"/>
        <n v="8399.952"/>
        <n v="10789.9418"/>
        <n v="10799.943"/>
        <n v="12975.0"/>
        <n v="5999.9400000000005"/>
        <n v="3833.89"/>
        <n v="5280.0"/>
        <n v="3839.7736"/>
        <n v="9999.9984"/>
        <n v="14998.288700000001"/>
        <n v="11999.9192"/>
        <n v="9599.8035"/>
        <n v="3599.615"/>
        <n v="4451.7"/>
        <n v="2597.1003000000005"/>
        <n v="2306.118"/>
        <n v="2049.5777999999996"/>
        <n v="2454.732"/>
        <n v="12985.1436"/>
        <n v="6590.9441"/>
        <n v="5115.3596"/>
        <n v="5312.1042"/>
        <n v="11804.676"/>
        <n v="2577.35426"/>
        <n v="570.55934"/>
        <n v="3344.6582"/>
        <n v="7141.82898"/>
        <n v="2223.21398"/>
        <n v="9443.7408"/>
        <n v="14224.63458"/>
        <n v="11883.37384"/>
        <n v="6905.73546"/>
        <n v="6099.0826"/>
        <n v="2931.49454"/>
        <n v="4839.91716"/>
        <n v="6787.6887"/>
        <n v="5351.45312"/>
        <n v="2951.169"/>
        <n v="6276.1527399999995"/>
        <n v="3561.07726"/>
        <n v="10919.3253"/>
        <n v="11607.9314"/>
        <n v="15739.568"/>
        <n v="15483.80002"/>
        <n v="6236.80382"/>
        <n v="12749.050079999999"/>
        <n v="14362.3558"/>
        <n v="15916.63814"/>
        <n v="7889.45846"/>
        <n v="15778.91692"/>
        <n v="7299.22466"/>
        <n v="9187.972819999999"/>
        <n v="6964.7588399999995"/>
        <n v="9896.25338"/>
        <n v="16113.38274"/>
        <n v="2341.26074"/>
        <n v="6708.99086"/>
        <n v="13496.67956"/>
        <n v="4328.3812"/>
        <n v="10407.78934"/>
        <n v="7673.0394"/>
        <n v="7358.2480399999995"/>
        <n v="10525.8361"/>
        <n v="5469.49988"/>
        <n v="5272.75528"/>
        <n v="5784.29124"/>
        <n v="12158.81628"/>
        <n v="13536.028479999999"/>
        <n v="4623.4981"/>
        <n v="8834.286132000001"/>
        <n v="6106.6494"/>
        <n v="15266.6235"/>
        <n v="18788.124654"/>
        <n v="17505.72828"/>
        <n v="14513.470074"/>
        <n v="12823.963740000001"/>
        <n v="17403.95079"/>
        <n v="13464.909599999999"/>
        <n v="11636.093519999999"/>
        <n v="6611.873519999999"/>
        <n v="9606.30864"/>
        <n v="10068.53688"/>
        <n v="8440.6896"/>
        <n v="6853.03608"/>
        <n v="15152.000000000002"/>
        <n v="4469.84"/>
        <n v="1514.91408"/>
        <n v="2431.83576"/>
        <n v="9966.54"/>
        <n v="4711.526400000001"/>
        <n v="4574.10688"/>
        <n v="4888.20864"/>
        <n v="9560.47232"/>
        <n v="7832.9126400000005"/>
        <n v="7185.07776"/>
        <n v="7695.49312"/>
        <n v="4161.84832"/>
        <n v="9611.0"/>
        <n v="10006.52"/>
        <n v="9824.1"/>
        <n v="8892.07"/>
        <n v="2882.52"/>
        <n v="11015.51"/>
        <n v="3909.81"/>
        <n v="8409.78"/>
        <n v="9594.199999999999"/>
        <n v="10808.210000000001"/>
        <n v="8996.58"/>
        <n v="17455.39"/>
        <n v="7235.5"/>
        <n v="5389.2"/>
        <n v="7207.2"/>
        <n v="7010.95"/>
        <n v="7193.21"/>
        <n v="2677.32"/>
        <n v="2437.7999999999997"/>
        <n v="2019.6"/>
        <n v="1825.8"/>
        <n v="7240.20128"/>
        <n v="7692.71386"/>
        <n v="17903.7586"/>
        <n v="16133.0572"/>
        <n v="14991.93852"/>
        <n v="11745.65262"/>
        <n v="3049.5413"/>
        <n v="4092.28768"/>
        <n v="16526.5464"/>
        <n v="8873.18146"/>
        <n v="6079.40814"/>
        <n v="14382.03026"/>
        <n v="14342.68134"/>
        <n v="7181.1779"/>
        <n v="12060.44398"/>
        <n v="5076.01068"/>
        <n v="10270.06812"/>
        <n v="5489.17434"/>
        <n v="5981.03584"/>
        <n v="5902.338"/>
        <n v="11922.72276"/>
        <n v="17077.43128"/>
        <n v="11765.32708"/>
        <n v="550.88488"/>
        <n v="5508.8487999999725"/>
        <n v="9660.15985999995"/>
        <n v="10073.323519999949"/>
        <n v="5862.98907999997"/>
        <n v="10506.161639999948"/>
        <n v="9896.25337999995"/>
        <n v="11765.32707999994"/>
        <n v="2852.796699999986"/>
        <n v="7791.086159999961"/>
        <n v="12021.09505999994"/>
        <n v="11627.605859999941"/>
        <n v="3108.564679999984"/>
        <n v="12001.42059999994"/>
        <n v="7200.8523599999635"/>
        <n v="10978.348679999945"/>
        <n v="3718.472939999981"/>
        <n v="15464.125559999922"/>
        <n v="10801.278539999945"/>
        <n v="11411.186799999943"/>
        <n v="5508.848799999944"/>
        <n v="15936.31259999984"/>
        <n v="10014.3001399999"/>
        <n v="7124.424300000001"/>
        <n v="13475.339676"/>
        <n v="16508.308878"/>
        <n v="17709.28326"/>
        <n v="5557.050954"/>
        <n v="10645.925454"/>
        <n v="14452.40358"/>
        <n v="3938.98848"/>
        <n v="9787.180559999999"/>
        <n v="6631.970399999999"/>
        <n v="1869.00984"/>
        <n v="12460.0656"/>
        <n v="13163.4564"/>
        <n v="12761.5188"/>
        <n v="9525.921119999999"/>
        <n v="0.2009688"/>
        <n v="1.6077504"/>
        <n v="13390.580000000002"/>
        <n v="5682.0"/>
        <n v="1714.24488"/>
        <n v="2332.17036"/>
        <n v="10856.14208"/>
        <n v="4652.632320000001"/>
        <n v="4848.94592"/>
        <n v="4731.15776"/>
        <n v="4868.57728"/>
        <n v="6478.348800000001"/>
        <n v="11503.97696"/>
        <n v="7342.12864"/>
        <n v="7440.285440000001"/>
        <n v="15135.77856"/>
        <n v="6990.78"/>
        <n v="14890.4"/>
        <n v="8390.16"/>
        <n v="8697.6"/>
        <n v="5982.719999999999"/>
        <n v="6000.75"/>
        <n v="1537.2"/>
        <n v="11992.75"/>
        <n v="6499.874699999999"/>
        <n v="5599.8807"/>
        <n v="6006.78"/>
        <n v="7193.0599999999995"/>
        <n v="13660.740000000002"/>
        <n v="2585.0"/>
        <n v="9982.6"/>
        <n v="11007.84"/>
        <n v="4691.1"/>
        <n v="2667.33"/>
        <n v="2519.3999999999996"/>
        <n v="2101.2"/>
        <n v="1968.6"/>
        <n v="5213.731899999973"/>
        <n v="6000.71029999997"/>
        <n v="8578.064559999957"/>
        <n v="5430.150959999973"/>
        <n v="12296.537499999939"/>
        <n v="11844.02491999994"/>
        <n v="10604.533939999947"/>
        <n v="7102.480059999964"/>
        <n v="9109.274979999955"/>
        <n v="5725.267859999971"/>
        <n v="10781.604079999945"/>
        <n v="7614.016019999962"/>
        <n v="9266.670659999952"/>
        <n v="14657.472699999926"/>
        <n v="11568.582479999941"/>
        <n v="7141.828979999964"/>
        <n v="3364.3326599999828"/>
        <n v="3974.2409199999797"/>
        <n v="3167.588059999984"/>
        <n v="491.86149999999753"/>
        <n v="10525.836099999946"/>
        <n v="10427.463799999947"/>
        <n v="11903.04829999994"/>
        <n v="15523.148939999921"/>
        <n v="8656.762399999956"/>
        <n v="2951.168999999985"/>
        <n v="19.6744599999999"/>
        <n v="59.023379999999705"/>
        <n v="39.3489199999998"/>
        <n v="14755.844999999925"/>
        <n v="10348.765959999948"/>
        <n v="3993.91537999998"/>
        <n v="11706.30369999994"/>
        <n v="15714.444456000001"/>
        <n v="18319.9482"/>
        <n v="9465.30657"/>
        <n v="10890.19143"/>
        <n v="9098.907606"/>
        <n v="7327.9792800000005"/>
        <n v="7454.97192"/>
        <n v="14670.74688"/>
        <n v="15747.1332"/>
        <n v="4983.27"/>
        <n v="15169.07388"/>
        <n v="6458.71744"/>
        <n v="7597.33632"/>
        <n v="7047.658240000001"/>
        <n v="7126.18368"/>
        <n v="6831.71328"/>
        <n v="7558.073600000001"/>
        <n v="8225.53984"/>
        <n v="4000.65"/>
        <n v="8406.99"/>
        <n v="14079.460000000001"/>
        <n v="5888.25"/>
        <n v="4910.400000000001"/>
        <n v="7679.1"/>
        <n v="4908.42"/>
        <n v="2091.0"/>
        <n v="2080.7999999999997"/>
        <n v="3780.75"/>
        <n v="10292.6"/>
        <n v="15827.300000000001"/>
        <n v="6602.8"/>
        <n v="11069.400000000001"/>
        <n v="621.44"/>
        <n v="12467.640000000001"/>
        <n v="12972.560000000001"/>
        <n v="7360.18"/>
        <n v="11943.300000000001"/>
        <n v="9360.44"/>
        <n v="6214.400000000001"/>
        <n v="11632.580000000002"/>
        <n v="8467.12"/>
        <n v="3437.34"/>
        <n v="2252.7200000000003"/>
        <n v="4544.280000000001"/>
        <n v="9671.160000000002"/>
        <n v="2291.5600000000004"/>
        <n v="2233.3"/>
        <n v="10506.220000000001"/>
        <n v="7185.400000000001"/>
        <n v="2505.1800000000003"/>
        <n v="3592.7000000000003"/>
        <n v="5476.4400000000005"/>
        <n v="6369.76"/>
        <n v="6292.080000000001"/>
        <n v="1844.9"/>
        <n v="8156.400000000001"/>
        <n v="11885.04"/>
        <n v="16973.08"/>
        <n v="6272.660000000001"/>
        <n v="11108.240000000002"/>
        <n v="6797.000000000001"/>
        <n v="6641.64"/>
        <n v="6544.540000000001"/>
        <n v="6583.380000000001"/>
        <n v="10855.78"/>
        <n v="4621.96"/>
        <n v="4175.299999999978"/>
        <n v="5884.259999999969"/>
        <n v="14467.899999999925"/>
        <n v="4311.239999999978"/>
        <n v="13807.619999999928"/>
        <n v="11632.57999999994"/>
        <n v="5825.99999999997"/>
        <n v="2408.0799999999876"/>
        <n v="15322.37999999992"/>
        <n v="9476.95999999995"/>
        <n v="13729.939999999928"/>
        <n v="12059.819999999938"/>
        <n v="3476.1799999999816"/>
        <n v="12545.319999999934"/>
        <n v="5515.279999999972"/>
        <n v="6505.699999999966"/>
        <n v="9709.999999999949"/>
        <n v="9535.21999999995"/>
        <n v="5476.439999999971"/>
        <n v="10447.959999999946"/>
        <n v="6717.31434"/>
        <n v="5495.984460000001"/>
        <n v="11602.63386"/>
        <n v="6167.715894"/>
        <n v="2035.5498"/>
        <n v="6350.915376"/>
        <n v="1730.2173300000002"/>
        <n v="13760.316648"/>
        <n v="10249.4088"/>
        <n v="17082.347999999998"/>
        <n v="16419.15096"/>
        <n v="14208.494159999998"/>
        <n v="5426.1576"/>
        <n v="9063.692879999999"/>
        <n v="10148.9244"/>
        <n v="16077.503999999999"/>
        <n v="13324.23144"/>
        <n v="1205.8128"/>
        <n v="13284.03768"/>
        <n v="14228.59104"/>
        <n v="11274.34968"/>
        <n v="9988.14936"/>
        <n v="9646.5024"/>
        <n v="5265.320000000001"/>
        <n v="4924.400000000001"/>
        <n v="7235.080000000001"/>
        <n v="5492.6"/>
        <n v="1614.57948"/>
        <n v="7577.70496"/>
        <n v="8578.90432"/>
        <n v="8402.22208"/>
        <n v="13586.17"/>
        <n v="12569.810000000001"/>
        <n v="8375.640000000001"/>
        <n v="12890.0"/>
        <n v="10191.0"/>
        <n v="11996.55"/>
        <n v="9395.41"/>
        <n v="3851.6400000000003"/>
        <n v="14407.32"/>
        <n v="2493.69"/>
        <n v="8403.81"/>
        <n v="9987.3"/>
        <n v="7192.0"/>
        <n v="11000.0"/>
        <n v="5937.799999999999"/>
        <n v="12849.470000000001"/>
        <n v="19007.67"/>
        <n v="11989.25"/>
        <n v="1335.0700000000002"/>
        <n v="7790.87"/>
        <n v="2648.0"/>
        <n v="4492.64"/>
        <n v="6134.1"/>
        <n v="8411.04"/>
        <n v="5005.9800000000005"/>
        <n v="12975.92"/>
        <n v="11747.180608"/>
        <n v="2953.9431"/>
        <n v="2272.968"/>
        <n v="2225.946"/>
        <n v="7993.272000000001"/>
        <n v="13043.831400000001"/>
        <n v="15626.108800000002"/>
        <n v="18629.8002"/>
        <n v="7673.6188"/>
        <n v="5433.9102"/>
        <n v="11414.299200000001"/>
        <n v="15485.896400000001"/>
        <n v="1727.409"/>
        <n v="1627.3960000000002"/>
        <n v="6733.496600000001"/>
        <n v="6331.696800000001"/>
        <n v="1429.1178000000002"/>
        <n v="11489.6488"/>
        <n v="1259.1928000000003"/>
        <n v="4119.176200000001"/>
        <n v="4611.4732"/>
        <n v="389.7594"/>
        <n v="10511.2692"/>
        <n v="6603.1884"/>
        <n v="5948.9286"/>
        <n v="4287.547600000001"/>
        <n v="5827.3594"/>
        <n v="9613.482600000001"/>
        <n v="6264.3094"/>
        <n v="3813.3112000000006"/>
        <n v="11354.4856"/>
        <n v="14371.5768"/>
        <n v="2990.6800000000003"/>
        <n v="15771.370400000002"/>
        <n v="10208.5114"/>
        <n v="9649.798"/>
        <n v="10206.181"/>
        <n v="10728.1906"/>
        <n v="13017.226"/>
        <n v="13092.769800000002"/>
        <n v="9127.594200000001"/>
        <n v="789.0346000000001"/>
        <n v="13287.746600000002"/>
        <n v="11057.748000000001"/>
        <n v="2147.0752"/>
        <n v="13307.7492"/>
        <n v="6158.8588"/>
        <n v="9307.035000000002"/>
        <n v="11805.418000000001"/>
        <n v="7649.149600000001"/>
        <n v="6772.9192"/>
        <n v="13373.583"/>
        <n v="3395.0044000000003"/>
        <n v="8161.6434"/>
        <n v="12948.285000000002"/>
        <n v="12041.759400000003"/>
        <n v="3480.4524"/>
        <n v="8069.5926"/>
        <n v="10694.9824"/>
        <n v="6565.7078"/>
        <n v="5208.3"/>
        <n v="772.5645"/>
        <n v="2701.5645"/>
        <n v="8295.278699999999"/>
        <n v="1547.8295999999998"/>
        <n v="16088.631599999999"/>
        <n v="4263.861599999999"/>
        <n v="12847.14"/>
        <n v="10128.6003"/>
        <n v="12732.7503"/>
        <n v="8682.8148"/>
        <n v="8447.2839"/>
        <n v="14467.6929"/>
        <n v="7046.039337599999"/>
        <n v="11257.7457424"/>
        <n v="10502.968896"/>
        <n v="4564.7824"/>
        <n v="6821.9680624"/>
        <n v="6351.597006399999"/>
        <n v="9061.093063999999"/>
        <n v="3969.7729375999998"/>
        <n v="15841.184209599998"/>
        <n v="5955.2548128"/>
        <n v="17281.0753536"/>
        <n v="12504.129806399998"/>
        <n v="10607.536399999999"/>
        <n v="1494.7816692"/>
        <n v="2491.8343308000003"/>
        <n v="5537.221401600001"/>
        <n v="5948.4983936"/>
        <n v="9849.4459392"/>
        <n v="7460.1131136"/>
        <n v="7990.5524608"/>
        <n v="4500.2929664"/>
        <n v="6675.0550272"/>
        <n v="4877.411392"/>
        <n v="7989.374579200001"/>
        <n v="7486.615449600001"/>
        <n v="6575.916659200001"/>
        <n v="7127.5578752"/>
        <n v="6674.8587136"/>
        <n v="4909.999449600001"/>
        <n v="11359.8827776"/>
        <n v="4746.2739072"/>
        <n v="10207.129318400002"/>
        <n v="10504.740736000002"/>
        <n v="8667.834380799999"/>
        <n v="8638.1910272"/>
        <n v="3538.3563264000004"/>
        <n v="8349.8063488"/>
        <n v="12695.7968256"/>
        <n v="9001.1748736"/>
        <n v="4999.8249000000005"/>
        <n v="7194.0872"/>
        <n v="8999.791500000001"/>
        <n v="6672.5"/>
        <n v="9599.9658"/>
        <n v="4999.8425"/>
        <n v="8999.9751"/>
        <n v="3299.9162000000006"/>
        <n v="9099.801"/>
        <n v="3199.7715"/>
        <n v="6712.281800000001"/>
        <n v="7199.8904"/>
        <n v="4799.9296"/>
        <n v="2534.75271"/>
        <n v="2272.6517999999996"/>
        <n v="2085.6858"/>
        <n v="6443.25"/>
        <n v="6078.460000000001"/>
        <n v="4155.88"/>
        <n v="14720.36"/>
        <n v="19051.02"/>
        <n v="7768.000000000001"/>
        <n v="14953.400000000001"/>
        <n v="4757.900000000001"/>
        <n v="7437.860000000001"/>
        <n v="2349.82"/>
        <n v="7748.580000000001"/>
        <n v="6039.620000000001"/>
        <n v="1864.3200000000002"/>
        <n v="3379.0800000000004"/>
        <n v="4524.860000000001"/>
        <n v="3884.0000000000005"/>
        <n v="14798.04"/>
        <n v="368.98"/>
        <n v="6311.500000000001"/>
        <n v="796.22"/>
        <n v="6894.1"/>
        <n v="4816.160000000001"/>
        <n v="3553.86"/>
        <n v="4583.120000000001"/>
        <n v="9321.6"/>
        <n v="5165.72"/>
        <n v="7709.740000000001"/>
        <n v="3767.4800000000005"/>
        <n v="16953.66"/>
        <n v="18487.84"/>
        <n v="3262.5600000000004"/>
        <n v="11554.900000000001"/>
        <n v="5088.040000000001"/>
        <n v="2175.04"/>
        <n v="5690.06"/>
        <n v="5981.360000000001"/>
        <n v="12933.720000000001"/>
        <n v="10952.880000000001"/>
        <n v="15128.17999999992"/>
        <n v="6292.079999999967"/>
        <n v="6466.859999999966"/>
        <n v="10292.599999999946"/>
        <n v="15652.519999999919"/>
        <n v="13205.599999999931"/>
        <n v="8797.259999999955"/>
        <n v="6602.799999999966"/>
        <n v="12720.099999999933"/>
        <n v="14273.699999999926"/>
        <n v="9884.779999999948"/>
        <n v="7729.15999999996"/>
        <n v="10098.399999999947"/>
        <n v="5845.419999999969"/>
        <n v="8333.279999999999"/>
        <n v="13965.96"/>
        <n v="14332.47"/>
        <n v="15817.8"/>
        <n v="14274.599999999999"/>
        <n v="9837.9"/>
        <n v="10898.85"/>
        <n v="9567.84"/>
        <n v="10223.699999999999"/>
        <n v="9724.9712"/>
        <n v="9129.5648"/>
        <n v="9328.033599999999"/>
        <n v="10518.846399999999"/>
        <n v="13297.409599999999"/>
        <n v="11312.721599999999"/>
        <n v="11908.127999999999"/>
        <n v="12702.0032"/>
        <n v="14015.6"/>
        <n v="9015.44"/>
        <n v="12822.380000000001"/>
        <n v="8011.620000000001"/>
        <n v="5947.160000000001"/>
        <n v="378.8"/>
        <n v="416.68"/>
        <n v="18.94"/>
        <n v="37.88"/>
        <n v="8930.01984"/>
        <n v="10738.35392"/>
        <n v="14527.206400000001"/>
        <n v="6655.03104"/>
        <n v="4593.738240000001"/>
        <n v="6792.45056"/>
        <n v="15116.147200000001"/>
        <n v="4613.3696"/>
        <n v="15332.09216"/>
        <n v="10997.869999999999"/>
        <n v="14008.5"/>
        <n v="8513.6"/>
        <n v="8394.769999999999"/>
        <n v="14869.05"/>
        <n v="6232.95"/>
        <n v="4314.34"/>
        <n v="5286.27"/>
        <n v="9963.91"/>
        <n v="9630.560000000001"/>
        <n v="10995.6"/>
        <n v="18266.66"/>
        <n v="12483.09"/>
        <n v="9368.86"/>
        <n v="5783.570000000001"/>
        <n v="2119.77"/>
        <n v="1929.78"/>
        <n v="6463.990000000001"/>
        <n v="7510.790000000001"/>
        <n v="2953.5"/>
        <n v="1439.3500000000001"/>
        <n v="3106.89"/>
        <n v="2713.2"/>
        <n v="1978.8"/>
        <n v="3812.7000000000003"/>
        <n v="1501.65"/>
        <n v="3099.15"/>
        <n v="1011.75"/>
        <n v="1228.838"/>
        <n v="8176.6802"/>
        <n v="7204.21"/>
        <n v="7591.5099"/>
        <n v="6345.3975"/>
        <n v="7100.9562"/>
        <n v="9005.8514"/>
        <n v="8656.83"/>
        <n v="5725.6784"/>
        <n v="3089.3693999999996"/>
        <n v="4275.0214"/>
        <n v="4711.396299999999"/>
        <n v="4123.8704"/>
        <n v="917.8987999999999"/>
        <n v="5766.3125"/>
        <n v="6921.7343"/>
        <n v="6144.386299999999"/>
        <n v="7708.3084"/>
        <n v="4331.1632"/>
        <n v="17471.0926"/>
        <n v="5306.3816"/>
        <n v="371.9885"/>
        <n v="351.7696"/>
        <n v="9238.663199999999"/>
        <n v="10983.181299999998"/>
        <n v="12154.699700000001"/>
        <n v="5609.2725"/>
        <n v="5909.4152"/>
        <n v="2085.6875"/>
        <n v="9863.289799999999"/>
        <n v="5908.2374"/>
        <n v="6269.4294"/>
        <n v="14100.228999999998"/>
        <n v="8932.042599999999"/>
        <n v="10425.493"/>
        <n v="7823.5365"/>
        <n v="9226.6889"/>
        <n v="1573.9334000000001"/>
        <n v="6041.328799999999"/>
        <n v="14978.867799999998"/>
        <n v="9209.0219"/>
        <n v="10173.4438"/>
        <n v="9807.3443"/>
        <n v="10414.892799999998"/>
        <n v="14070.587699999998"/>
        <n v="13545.681499999999"/>
        <n v="10333.820899999999"/>
        <n v="10090.0163"/>
        <n v="15614.683500000001"/>
        <n v="4876.8772"/>
        <n v="6876.977899999999"/>
        <n v="9360.3692"/>
        <n v="11971.7598"/>
        <n v="8776.949999999999"/>
        <n v="487.0725"/>
        <n v="12786.1836"/>
        <n v="8653.8798"/>
        <n v="1701.9567"/>
        <n v="11781.946199999998"/>
        <n v="11131.487399999998"/>
        <n v="16976.1645"/>
        <n v="11169.1029"/>
        <n v="12414.079499999998"/>
        <n v="9286.3989"/>
        <n v="12153.857399999999"/>
        <n v="10420.604343999998"/>
        <n v="14687.485075199998"/>
        <n v="5956.048688"/>
        <n v="12373.3388672"/>
        <n v="8954.912256"/>
        <n v="10122.107268799999"/>
        <n v="14687.882012799999"/>
        <n v="12841.923703999999"/>
        <n v="6154.120550399999"/>
        <n v="13101.719363199998"/>
        <n v="6268.0036"/>
        <n v="15152.3788"/>
        <n v="8144.5788"/>
        <n v="10817.9598"/>
        <n v="272.2858728"/>
        <n v="718.7868648000001"/>
        <n v="7768.5192684"/>
        <n v="12562.425008400001"/>
        <n v="1562.1554796"/>
        <n v="2424.4605204"/>
      </sharedItems>
    </cacheField>
    <cacheField name="Tipo de Carga" numFmtId="0">
      <sharedItems>
        <s v="Autoabasto"/>
        <s v="Ticket"/>
        <s v="Natgas"/>
        <s v="COMSUSTENTA"/>
        <s v="Enco"/>
        <s v="Nieto"/>
      </sharedItems>
    </cacheField>
    <cacheField name="Semana" numFmtId="0">
      <sharedItems containsSemiMixedTypes="0" containsString="0" containsNumber="1" containsInteger="1">
        <n v="40.0"/>
        <n v="41.0"/>
        <n v="42.0"/>
        <n v="43.0"/>
        <n v="44.0"/>
        <n v="45.0"/>
        <n v="46.0"/>
        <n v="47.0"/>
        <n v="48.0"/>
        <n v="49.0"/>
        <n v="50.0"/>
        <n v="51.0"/>
      </sharedItems>
    </cacheField>
    <cacheField name="Día" numFmtId="0">
      <sharedItems containsSemiMixedTypes="0" containsString="0" containsNumber="1" containsInteger="1">
        <n v="2.0"/>
        <n v="1.0"/>
        <n v="3.0"/>
        <n v="4.0"/>
        <n v="5.0"/>
        <n v="6.0"/>
        <n v="7.0"/>
        <n v="8.0"/>
        <n v="9.0"/>
        <n v="10.0"/>
        <n v="11.0"/>
        <n v="13.0"/>
        <n v="12.0"/>
        <n v="14.0"/>
        <n v="15.0"/>
        <n v="16.0"/>
        <n v="17.0"/>
        <n v="18.0"/>
        <n v="19.0"/>
        <n v="20.0"/>
        <n v="21.0"/>
        <n v="22.0"/>
        <n v="23.0"/>
        <n v="24.0"/>
        <n v="27.0"/>
        <n v="25.0"/>
        <n v="26.0"/>
        <n v="28.0"/>
        <n v="29.0"/>
        <n v="30.0"/>
        <n v="31.0"/>
      </sharedItems>
    </cacheField>
    <cacheField name="Mes" numFmtId="0">
      <sharedItems containsSemiMixedTypes="0" containsString="0" containsNumber="1" containsInteger="1">
        <n v="10.0"/>
        <n v="11.0"/>
        <n v="12.0"/>
      </sharedItems>
    </cacheField>
    <cacheField name="Producto" numFmtId="0">
      <sharedItems>
        <s v="Diesel"/>
        <s v="GNC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O675" sheet="Cargas"/>
  </cacheSource>
  <cacheFields>
    <cacheField name="Unidad">
      <sharedItems containsMixedTypes="1" containsNumber="1" containsInteger="1">
        <n v="1892.0"/>
        <n v="1683.0"/>
        <n v="1975.0"/>
        <n v="1854.0"/>
        <n v="1935.0"/>
        <n v="2046.0"/>
        <n v="1879.0"/>
        <n v="2006.0"/>
        <n v="1685.0"/>
        <n v="1735.0"/>
        <n v="2016.0"/>
        <n v="1754.0"/>
        <n v="1866.0"/>
        <n v="2020.0"/>
        <n v="2021.0"/>
        <n v="2007.0"/>
        <n v="1812.0"/>
        <n v="1768.0"/>
        <n v="1688.0"/>
        <n v="1945.0"/>
        <n v="1757.0"/>
        <n v="1953.0"/>
        <n v="1974.0"/>
        <n v="1633.0"/>
        <n v="2018.0"/>
        <n v="1642.0"/>
        <n v="1629.0"/>
        <n v="1976.0"/>
        <n v="2017.0"/>
        <n v="1779.0"/>
        <n v="1965.0"/>
        <n v="1693.0"/>
        <n v="1946.0"/>
        <n v="1996.0"/>
        <n v="1932.0"/>
        <n v="1909.0"/>
        <s v="MANTENIMIENTO MEXICO"/>
        <n v="1993.0"/>
        <n v="1807.0"/>
        <n v="1982.0"/>
        <n v="1952.0"/>
        <n v="1762.0"/>
        <n v="1864.0"/>
        <n v="2010.0"/>
        <n v="1891.0"/>
        <n v="1961.0"/>
        <n v="1871.0"/>
        <n v="1821.0"/>
        <n v="1995.0"/>
        <n v="1950.0"/>
        <n v="1888.0"/>
        <n v="1883.0"/>
        <n v="1711.0"/>
        <n v="1991.0"/>
        <n v="1955.0"/>
        <n v="1809.0"/>
        <n v="2019.0"/>
        <n v="1780.0"/>
        <n v="1936.0"/>
        <n v="1881.0"/>
        <n v="1992.0"/>
        <n v="1863.0"/>
        <n v="1933.0"/>
        <n v="1695.0"/>
        <n v="1861.0"/>
        <n v="1990.0"/>
        <n v="1957.0"/>
        <n v="1827.0"/>
        <n v="1689.0"/>
        <n v="1989.0"/>
        <n v="1944.0"/>
        <n v="1960.0"/>
        <n v="1954.0"/>
        <n v="2011.0"/>
        <n v="2008.0"/>
        <n v="1958.0"/>
        <n v="1628.0"/>
        <n v="1720.0"/>
        <n v="1959.0"/>
        <n v="1759.0"/>
        <n v="1885.0"/>
        <n v="1875.0"/>
        <n v="1964.0"/>
        <n v="1859.0"/>
        <n v="1983.0"/>
        <n v="1963.0"/>
        <n v="2015.0"/>
        <n v="2002.0"/>
        <n v="1847.0"/>
        <n v="1987.0"/>
        <n v="1829.0"/>
        <n v="1999.0"/>
        <n v="1882.0"/>
        <n v="1973.0"/>
        <n v="2012.0"/>
        <n v="1880.0"/>
        <n v="1740.0"/>
        <n v="1853.0"/>
        <n v="1804.0"/>
        <n v="1698.0"/>
        <n v="1968.0"/>
        <n v="2047.0"/>
        <s v="DC02"/>
        <n v="1778.0"/>
        <n v="1665.0"/>
        <s v="DC05"/>
        <n v="1805.0"/>
        <n v="1948.0"/>
        <n v="1806.0"/>
        <n v="1903.0"/>
        <n v="1970.0"/>
        <n v="1966.0"/>
        <n v="1848.0"/>
        <n v="1967.0"/>
        <n v="1895.0"/>
        <n v="1938.0"/>
        <n v="1940.0"/>
        <n v="1800.0"/>
        <n v="1886.0"/>
        <n v="1971.0"/>
        <n v="1822.0"/>
        <n v="308.0"/>
        <n v="1732.0"/>
        <n v="1790.0"/>
        <n v="309.0"/>
        <n v="1947.0"/>
        <n v="1741.0"/>
        <n v="1774.0"/>
        <n v="1941.0"/>
        <n v="1884.0"/>
        <n v="1942.0"/>
        <n v="1794.0"/>
        <n v="1869.0"/>
        <n v="1934.0"/>
        <n v="1872.0"/>
        <n v="2055.0"/>
        <n v="1765.0"/>
        <n v="1873.0"/>
        <n v="1761.0"/>
        <n v="1887.0"/>
        <n v="1715.0"/>
        <n v="1728.0"/>
        <n v="1824.0"/>
        <n v="1721.0"/>
        <n v="1722.0"/>
        <n v="1808.0"/>
        <n v="1705.0"/>
        <n v="1801.0"/>
        <n v="1730.0"/>
        <n v="1758.0"/>
        <n v="1816.0"/>
        <n v="1813.0"/>
        <n v="1997.0"/>
        <n v="1753.0"/>
        <n v="2005.0"/>
        <n v="1746.0"/>
        <n v="2009.0"/>
        <n v="1738.0"/>
        <n v="1817.0"/>
        <n v="1836.0"/>
        <n v="1736.0"/>
        <n v="1798.0"/>
        <n v="1818.0"/>
        <n v="1820.0"/>
        <n v="1998.0"/>
        <s v="TT01"/>
        <s v="TT02"/>
        <n v="1931.0"/>
        <n v="1984.0"/>
        <n v="1799.0"/>
        <n v="1877.0"/>
        <n v="1918.0"/>
        <n v="1917.0"/>
        <n v="1930.0"/>
        <n v="1919.0"/>
        <n v="1923.0"/>
        <n v="1925.0"/>
        <n v="1926.0"/>
        <n v="1928.0"/>
        <n v="1910.0"/>
        <n v="1916.0"/>
        <n v="2014.0"/>
        <n v="1977.0"/>
        <n v="1978.0"/>
        <n v="1831.0"/>
        <n v="2023.0"/>
        <n v="1855.0"/>
        <n v="1943.0"/>
        <n v="1857.0"/>
        <n v="2036.0"/>
        <n v="1860.0"/>
        <n v="1802.0"/>
        <n v="2042.0"/>
        <n v="1713.0"/>
        <n v="1899.0"/>
        <n v="1900.0"/>
        <n v="2034.0"/>
        <n v="1994.0"/>
        <n v="1751.0"/>
        <n v="1949.0"/>
        <n v="1639.0"/>
        <n v="1833.0"/>
        <n v="1823.0"/>
        <n v="1724.0"/>
        <n v="1641.0"/>
        <n v="1825.0"/>
        <n v="1839.0"/>
        <n v="2030.0"/>
        <n v="1752.0"/>
        <n v="1852.0"/>
        <n v="1731.0"/>
        <n v="1862.0"/>
        <n v="1793.0"/>
        <n v="1907.0"/>
        <n v="1733.0"/>
        <n v="1796.0"/>
        <n v="1748.0"/>
        <n v="1889.0"/>
        <n v="1788.0"/>
        <n v="2050.0"/>
        <n v="1908.0"/>
        <n v="2048.0"/>
        <n v="1718.0"/>
        <n v="1905.0"/>
        <n v="1819.0"/>
        <n v="1939.0"/>
        <n v="1902.0"/>
        <n v="1898.0"/>
        <n v="2001.0"/>
        <n v="1725.0"/>
        <n v="1828.0"/>
        <n v="1737.0"/>
        <n v="1920.0"/>
        <n v="2003.0"/>
        <n v="1795.0"/>
        <n v="1838.0"/>
        <n v="1870.0"/>
        <n v="1937.0"/>
        <n v="1986.0"/>
        <n v="1649.0"/>
        <n v="1951.0"/>
        <n v="2037.0"/>
        <n v="1766.0"/>
        <n v="2040.0"/>
        <s v="DC03"/>
        <n v="1972.0"/>
        <n v="1906.0"/>
        <n v="1868.0"/>
        <n v="1878.0"/>
        <n v="1734.0"/>
        <n v="2049.0"/>
        <n v="1729.0"/>
        <n v="2004.0"/>
        <n v="2031.0"/>
        <n v="1701.0"/>
        <n v="1904.0"/>
        <n v="1894.0"/>
        <n v="1988.0"/>
        <n v="1876.0"/>
        <n v="1760.0"/>
        <s v="DC06"/>
        <n v="1896.0"/>
        <n v="1981.0"/>
        <n v="1767.0"/>
        <n v="1897.0"/>
        <n v="1750.0"/>
        <n v="2045.0"/>
        <n v="1856.0"/>
        <n v="1657.0"/>
        <n v="1789.0"/>
        <n v="2039.0"/>
        <n v="2052.0"/>
        <n v="2043.0"/>
        <n v="1985.0"/>
        <n v="1777.0"/>
        <n v="1901.0"/>
        <n v="1640.0"/>
        <n v="1727.0"/>
        <n v="1743.0"/>
        <n v="1704.0"/>
        <n v="1980.0"/>
      </sharedItems>
    </cacheField>
    <cacheField name="Flota" numFmtId="0">
      <sharedItems containsBlank="1">
        <s v="Full Liver"/>
        <s v="Pilgrims Tepo"/>
        <s v="Sayer Sencillo"/>
        <s v="Circuitos"/>
        <s v="Patieros sucursal"/>
        <s v="Available"/>
        <s v="MeLi Dedicado Merida"/>
        <s v="MeLi asignado SD"/>
        <s v="MeLi Asignado TD"/>
        <s v="Peñafiel Tecamac"/>
        <s v="Sayer Vuelteros"/>
        <s v="Liverpool Local"/>
        <m/>
        <s v="MeLi Dedicado TD"/>
        <s v="Circuitos Mty"/>
        <s v="Protans"/>
        <s v="Sayer Full"/>
        <s v="Colgate"/>
        <s v="Sayer Thorton"/>
        <s v="PISA Gdl"/>
        <s v="Peñafiel Tlajomulco"/>
        <s v="Crisa"/>
        <s v="Wm Full"/>
        <s v="Wm Sencillo"/>
        <s v="Sayer Patios y T."/>
        <s v="MeLi Ded Puebla"/>
        <s v="Pipas"/>
        <s v="Patieros Crisa"/>
      </sharedItems>
    </cacheField>
    <cacheField name="EC" numFmtId="0">
      <sharedItems containsBlank="1">
        <s v="EC-01"/>
        <s v="EC-02"/>
        <s v="EC-04"/>
        <s v="EC-03"/>
        <s v="TTE"/>
        <s v="EC-05"/>
        <m/>
        <s v="EC-07"/>
        <s v="EC-06"/>
        <s v="EC-08"/>
      </sharedItems>
    </cacheField>
    <cacheField name="Fecha de Transacción" numFmtId="166">
      <sharedItems containsSemiMixedTypes="0" containsDate="1" containsString="0">
        <d v="2024-10-02T23:20:13Z"/>
        <d v="2024-10-02T23:16:28Z"/>
        <d v="2024-10-02T22:51:34Z"/>
        <d v="2024-10-02T21:26:14Z"/>
        <d v="2024-10-02T21:16:24Z"/>
        <d v="2024-10-02T20:47:05Z"/>
        <d v="2024-10-02T20:33:59Z"/>
        <d v="2024-10-02T20:29:59Z"/>
        <d v="2024-10-02T20:15:21Z"/>
        <d v="2024-10-02T19:45:54Z"/>
        <d v="2024-10-02T19:30:00Z"/>
        <d v="2024-10-02T19:07:56Z"/>
        <d v="2024-10-02T19:06:12Z"/>
        <d v="2024-10-02T18:49:31Z"/>
        <d v="2024-10-02T18:41:13Z"/>
        <d v="2024-10-02T18:30:47Z"/>
        <d v="2024-10-02T18:08:06Z"/>
        <d v="2024-10-02T18:06:01Z"/>
        <d v="2024-10-02T17:08:17Z"/>
        <d v="2024-10-02T16:59:52Z"/>
        <d v="2024-10-02T16:45:27Z"/>
        <d v="2024-10-02T16:14:21Z"/>
        <d v="2024-10-02T16:13:28Z"/>
        <d v="2024-10-02T15:59:15Z"/>
        <d v="2024-10-02T15:47:34Z"/>
        <d v="2024-10-02T15:30:17Z"/>
        <d v="2024-10-02T15:22:44Z"/>
        <d v="2024-10-02T15:12:20Z"/>
        <d v="2024-10-02T14:59:02Z"/>
        <d v="2024-10-02T14:39:13Z"/>
        <d v="2024-10-02T14:05:47Z"/>
        <d v="2024-10-02T13:55:52Z"/>
        <d v="2024-10-02T13:53:05Z"/>
        <d v="2024-10-02T13:44:26Z"/>
        <d v="2024-10-02T13:31:59Z"/>
        <d v="2024-10-02T13:14:08Z"/>
        <d v="2024-10-02T13:14:01Z"/>
        <d v="2024-10-02T10:39:56Z"/>
        <d v="2024-10-02T07:23:09Z"/>
        <d v="2024-10-02T06:49:36Z"/>
        <d v="2024-10-02T06:28:46Z"/>
        <d v="2024-10-02T05:32:56Z"/>
        <d v="2024-10-02T04:03:52Z"/>
        <d v="2024-10-02T02:59:29Z"/>
        <d v="2024-10-02T02:41:35Z"/>
        <d v="2024-10-02T02:22:28Z"/>
        <d v="2024-10-02T01:44:20Z"/>
        <d v="2024-10-02T00:31:21Z"/>
        <d v="2024-10-02T00:08:30Z"/>
        <d v="2024-10-01T23:55:43Z"/>
        <d v="2024-10-01T23:37:03Z"/>
        <d v="2024-10-01T23:16:22Z"/>
        <d v="2024-10-01T22:49:52Z"/>
        <d v="2024-10-01T21:09:08Z"/>
        <d v="2024-10-01T20:48:58Z"/>
        <d v="2024-10-01T20:28:13Z"/>
        <d v="2024-10-01T20:10:14Z"/>
        <d v="2024-10-01T19:44:12Z"/>
        <d v="2024-10-01T19:30:50Z"/>
        <d v="2024-10-01T19:04:19Z"/>
        <d v="2024-10-01T18:50:21Z"/>
        <d v="2024-10-01T18:20:42Z"/>
        <d v="2024-10-01T18:06:12Z"/>
        <d v="2024-10-01T17:41:06Z"/>
        <d v="2024-10-01T17:28:32Z"/>
        <d v="2024-10-01T17:03:27Z"/>
        <d v="2024-10-01T16:49:55Z"/>
        <d v="2024-10-01T16:25:13Z"/>
        <d v="2024-10-01T15:58:09Z"/>
        <d v="2024-10-01T15:36:18Z"/>
        <d v="2024-10-01T15:16:27Z"/>
        <d v="2024-10-01T14:59:08Z"/>
        <d v="2024-10-01T14:48:25Z"/>
        <d v="2024-10-01T14:33:58Z"/>
        <d v="2024-10-01T14:17:07Z"/>
        <d v="2024-10-01T13:49:05Z"/>
        <d v="2024-10-01T13:28:11Z"/>
        <d v="2024-10-01T12:58:40Z"/>
        <d v="2024-10-01T12:31:18Z"/>
        <d v="2024-10-01T11:44:50Z"/>
        <d v="2024-10-01T11:30:08Z"/>
        <d v="2024-10-01T11:13:50Z"/>
        <d v="2024-10-01T10:59:22Z"/>
        <d v="2024-10-01T10:13:32Z"/>
        <d v="2024-10-01T08:50:25Z"/>
        <d v="2024-10-01T07:12:43Z"/>
        <d v="2024-10-01T04:38:37Z"/>
        <d v="2024-10-01T04:18:04Z"/>
        <d v="2024-10-01T03:52:23Z"/>
        <d v="2024-10-01T03:33:39Z"/>
        <d v="2024-10-01T03:11:15Z"/>
        <d v="2024-10-01T02:45:11Z"/>
        <d v="2024-10-01T02:08:22Z"/>
        <d v="2024-10-01T01:46:23Z"/>
        <d v="2024-10-01T01:31:06Z"/>
        <d v="2024-10-01T01:14:40Z"/>
        <d v="2024-10-01T00:49:51Z"/>
        <d v="2024-10-01T00:28:30Z"/>
        <d v="2024-10-01T00:05:24Z"/>
        <d v="2024-10-02T20:00:06Z"/>
        <d v="2024-10-02T19:42:45Z"/>
        <d v="2024-10-02T19:18:52Z"/>
        <d v="2024-10-02T18:56:13Z"/>
        <d v="2024-10-02T17:42:38Z"/>
        <d v="2024-10-02T14:19:47Z"/>
        <d v="2024-10-02T14:01:21Z"/>
        <d v="2024-10-02T13:03:43Z"/>
        <d v="2024-10-02T12:28:34Z"/>
        <d v="2024-10-02T12:21:12Z"/>
        <d v="2024-10-02T11:58:49Z"/>
        <d v="2024-10-02T11:44:11Z"/>
        <d v="2024-10-02T11:36:35Z"/>
        <d v="2024-10-02T10:18:02Z"/>
        <d v="2024-10-02T10:08:39Z"/>
        <d v="2024-10-02T09:48:27Z"/>
        <d v="2024-10-02T07:24:19Z"/>
        <d v="2024-10-02T06:58:36Z"/>
        <d v="2024-10-02T03:18:11Z"/>
        <d v="2024-10-02T01:27:57Z"/>
        <d v="2024-10-01T23:57:27Z"/>
        <d v="2024-10-01T22:24:28Z"/>
        <d v="2024-10-01T21:34:11Z"/>
        <d v="2024-10-01T20:33:36Z"/>
        <d v="2024-10-01T18:12:46Z"/>
        <d v="2024-10-01T16:36:10Z"/>
        <d v="2024-10-01T16:08:56Z"/>
        <d v="2024-10-01T15:36:03Z"/>
        <d v="2024-10-01T14:25:15Z"/>
        <d v="2024-10-01T14:10:07Z"/>
        <d v="2024-10-01T12:44:28Z"/>
        <d v="2024-10-01T12:07:08Z"/>
        <d v="2024-10-01T11:46:21Z"/>
        <d v="2024-10-01T11:06:23Z"/>
        <d v="2024-10-01T10:45:13Z"/>
        <d v="2024-10-01T02:01:09Z"/>
        <d v="2024-10-01T00:19:53Z"/>
        <d v="2024-10-02T17:16:09Z"/>
        <d v="2024-10-02T14:12:46Z"/>
        <d v="2024-10-02T10:52:52Z"/>
        <d v="2024-10-02T10:47:24Z"/>
        <d v="2024-10-02T10:24:53Z"/>
        <d v="2024-10-02T09:32:22Z"/>
        <d v="2024-10-01T13:46:27Z"/>
        <d v="2024-10-02T19:57:20Z"/>
        <d v="2024-10-02T17:26:17Z"/>
        <d v="2024-10-02T11:03:43Z"/>
        <d v="2024-10-02T10:40:51Z"/>
        <d v="2024-10-01T23:17:40Z"/>
        <d v="2024-10-01T12:43:06Z"/>
        <d v="2024-10-01T10:51:58Z"/>
        <d v="2024-10-01T00:43:13Z"/>
        <d v="2024-10-02T23:18:46Z"/>
        <d v="2024-10-02T20:04:49Z"/>
        <d v="2024-10-02T17:55:23Z"/>
        <d v="2024-10-02T17:03:17Z"/>
        <d v="2024-10-02T16:27:35Z"/>
        <d v="2024-10-02T16:05:19Z"/>
        <d v="2024-10-02T15:47:57Z"/>
        <d v="2024-10-02T14:58:13Z"/>
        <d v="2024-10-02T14:33:55Z"/>
        <d v="2024-10-02T14:27:48Z"/>
        <d v="2024-10-02T14:18:14Z"/>
        <d v="2024-10-02T13:56:42Z"/>
        <d v="2024-10-02T13:38:59Z"/>
        <d v="2024-10-02T13:18:43Z"/>
        <d v="2024-10-02T13:12:55Z"/>
        <d v="2024-10-02T13:02:57Z"/>
        <d v="2024-10-02T12:56:33Z"/>
        <d v="2024-10-02T12:45:21Z"/>
        <d v="2024-10-02T12:20:24Z"/>
        <d v="2024-10-02T09:36:52Z"/>
        <d v="2024-10-02T07:54:49Z"/>
        <d v="2024-10-02T06:05:29Z"/>
        <d v="2024-10-02T00:39:24Z"/>
        <d v="2024-10-01T22:18:15Z"/>
        <d v="2024-10-01T19:28:24Z"/>
        <d v="2024-10-01T18:39:05Z"/>
        <d v="2024-10-01T18:26:37Z"/>
        <d v="2024-10-01T17:25:28Z"/>
        <d v="2024-10-01T15:44:24Z"/>
        <d v="2024-10-01T11:25:59Z"/>
        <d v="2024-10-01T10:40:39Z"/>
        <d v="2024-10-01T10:39:12Z"/>
        <d v="2024-10-01T07:48:08Z"/>
        <d v="2024-10-01T07:04:57Z"/>
        <d v="2024-10-01T06:40:45Z"/>
        <d v="2024-10-01T04:16:52Z"/>
        <d v="2024-10-01T03:28:54Z"/>
        <d v="2024-10-01T02:30:06Z"/>
        <d v="2024-10-01T08:04:00Z"/>
        <d v="2024-10-01T11:45:00Z"/>
        <d v="2024-10-01T13:41:00Z"/>
        <d v="2024-10-01T13:44:00Z"/>
        <d v="2024-10-01T13:50:00Z"/>
        <d v="2024-10-01T13:55:00Z"/>
        <d v="2024-10-01T14:42:00Z"/>
        <d v="2024-10-01T17:28:00Z"/>
        <d v="2024-10-01T19:41:00Z"/>
        <d v="2024-10-02T00:53:00Z"/>
        <d v="2024-10-02T07:48:00Z"/>
        <d v="2024-10-02T13:24:00Z"/>
        <d v="2024-10-02T14:23:00Z"/>
        <d v="2024-10-02T16:38:00Z"/>
        <d v="2024-10-02T17:35:00Z"/>
        <d v="2024-10-02T17:54:00Z"/>
        <d v="2024-10-02T17:55:00Z"/>
        <d v="2024-10-02T18:07:00Z"/>
        <d v="2024-10-02T00:00:00Z"/>
        <d v="2024-10-01T00:00:00Z"/>
        <d v="2024-10-03T23:43:07Z"/>
        <d v="2024-10-03T23:26:41Z"/>
        <d v="2024-10-03T23:22:15Z"/>
        <d v="2024-10-03T22:34:52Z"/>
        <d v="2024-10-03T22:16:26Z"/>
        <d v="2024-10-03T22:15:21Z"/>
        <d v="2024-10-03T21:24:55Z"/>
        <d v="2024-10-03T20:39:52Z"/>
        <d v="2024-10-03T20:19:47Z"/>
        <d v="2024-10-03T19:38:39Z"/>
        <d v="2024-10-03T19:35:26Z"/>
        <d v="2024-10-03T19:27:17Z"/>
        <d v="2024-10-03T19:14:53Z"/>
        <d v="2024-10-03T19:02:03Z"/>
        <d v="2024-10-03T18:45:26Z"/>
        <d v="2024-10-03T18:39:55Z"/>
        <d v="2024-10-03T18:33:12Z"/>
        <d v="2024-10-03T18:25:33Z"/>
        <d v="2024-10-03T18:13:29Z"/>
        <d v="2024-10-03T17:03:11Z"/>
        <d v="2024-10-03T16:42:16Z"/>
        <d v="2024-10-03T16:40:07Z"/>
        <d v="2024-10-03T16:25:01Z"/>
        <d v="2024-10-03T15:34:41Z"/>
        <d v="2024-10-03T15:29:46Z"/>
        <d v="2024-10-03T14:59:04Z"/>
        <d v="2024-10-03T14:39:01Z"/>
        <d v="2024-10-03T14:24:13Z"/>
        <d v="2024-10-03T13:33:27Z"/>
        <d v="2024-10-03T12:59:24Z"/>
        <d v="2024-10-03T12:43:34Z"/>
        <d v="2024-10-03T12:39:03Z"/>
        <d v="2024-10-03T12:23:57Z"/>
        <d v="2024-10-03T12:19:39Z"/>
        <d v="2024-10-03T12:10:44Z"/>
        <d v="2024-10-03T11:06:59Z"/>
        <d v="2024-10-03T09:55:05Z"/>
        <d v="2024-10-03T09:51:08Z"/>
        <d v="2024-10-03T08:05:30Z"/>
        <d v="2024-10-03T07:59:48Z"/>
        <d v="2024-10-03T07:47:25Z"/>
        <d v="2024-10-03T07:28:27Z"/>
        <d v="2024-10-03T07:05:14Z"/>
        <d v="2024-10-03T06:38:12Z"/>
        <d v="2024-10-03T06:05:16Z"/>
        <d v="2024-10-03T05:45:49Z"/>
        <d v="2024-10-03T04:08:21Z"/>
        <d v="2024-10-03T03:58:22Z"/>
        <d v="2024-10-03T03:03:00Z"/>
        <d v="2024-10-03T02:24:07Z"/>
        <d v="2024-10-03T01:15:27Z"/>
        <d v="2024-10-03T00:12:38Z"/>
        <d v="2024-10-03T00:10:45Z"/>
        <d v="2024-10-03T19:02:14Z"/>
        <d v="2024-10-03T18:04:06Z"/>
        <d v="2024-10-03T17:52:24Z"/>
        <d v="2024-10-03T14:32:36Z"/>
        <d v="2024-10-03T12:33:03Z"/>
        <d v="2024-10-03T11:50:12Z"/>
        <d v="2024-10-03T11:26:51Z"/>
        <d v="2024-10-03T11:05:30Z"/>
        <d v="2024-10-03T09:50:05Z"/>
        <d v="2024-10-03T08:55:29Z"/>
        <d v="2024-10-03T21:47:46Z"/>
        <d v="2024-10-03T20:26:06Z"/>
        <d v="2024-10-03T18:23:02Z"/>
        <d v="2024-10-03T16:38:23Z"/>
        <d v="2024-10-03T11:40:04Z"/>
        <d v="2024-10-03T23:56:20Z"/>
        <d v="2024-10-03T22:13:39Z"/>
        <d v="2024-10-03T20:09:21Z"/>
        <d v="2024-10-03T18:55:08Z"/>
        <d v="2024-10-03T18:24:47Z"/>
        <d v="2024-10-03T16:15:43Z"/>
        <d v="2024-10-03T14:05:43Z"/>
        <d v="2024-10-03T13:40:24Z"/>
        <d v="2024-10-03T13:35:37Z"/>
        <d v="2024-10-03T11:07:28Z"/>
        <d v="2024-10-03T11:01:54Z"/>
        <d v="2024-10-03T10:19:20Z"/>
        <d v="2024-10-03T09:52:56Z"/>
        <d v="2024-10-03T08:39:38Z"/>
        <d v="2024-10-03T06:48:55Z"/>
        <d v="2024-10-03T23:52:53Z"/>
        <d v="2024-10-03T19:31:08Z"/>
        <d v="2024-10-03T19:29:46Z"/>
        <d v="2024-10-03T19:15:24Z"/>
        <d v="2024-10-03T19:04:57Z"/>
        <d v="2024-10-03T16:16:55Z"/>
        <d v="2024-10-03T14:14:07Z"/>
        <d v="2024-10-03T11:25:10Z"/>
        <d v="2024-10-03T10:39:25Z"/>
        <d v="2024-10-03T08:08:42Z"/>
        <d v="2024-10-03T07:36:52Z"/>
        <d v="2024-10-03T05:01:19Z"/>
        <d v="2024-10-03T03:56:33Z"/>
        <d v="2024-10-03T02:46:14Z"/>
        <d v="2024-10-03T02:12:21Z"/>
        <d v="2024-10-03T01:06:21Z"/>
        <d v="2024-10-03T00:00:00Z"/>
        <d v="2024-10-04T23:58:14Z"/>
        <d v="2024-10-04T23:18:10Z"/>
        <d v="2024-10-04T22:53:25Z"/>
        <d v="2024-10-04T22:46:54Z"/>
        <d v="2024-10-04T22:46:51Z"/>
        <d v="2024-10-04T22:31:09Z"/>
        <d v="2024-10-04T22:28:20Z"/>
        <d v="2024-10-04T22:14:23Z"/>
        <d v="2024-10-04T21:56:50Z"/>
        <d v="2024-10-04T21:43:29Z"/>
        <d v="2024-10-04T21:41:53Z"/>
        <d v="2024-10-04T20:58:37Z"/>
        <d v="2024-10-04T20:49:07Z"/>
        <d v="2024-10-04T20:39:14Z"/>
        <d v="2024-10-04T20:33:34Z"/>
        <d v="2024-10-04T20:21:06Z"/>
        <d v="2024-10-04T20:12:29Z"/>
        <d v="2024-10-04T19:59:11Z"/>
        <d v="2024-10-04T19:52:31Z"/>
        <d v="2024-10-04T19:28:05Z"/>
        <d v="2024-10-04T19:16:41Z"/>
        <d v="2024-10-04T19:00:02Z"/>
        <d v="2024-10-04T18:48:14Z"/>
        <d v="2024-10-04T18:20:29Z"/>
        <d v="2024-10-04T18:15:07Z"/>
        <d v="2024-10-04T18:01:13Z"/>
        <d v="2024-10-04T17:42:45Z"/>
        <d v="2024-10-04T17:31:20Z"/>
        <d v="2024-10-04T17:26:53Z"/>
        <d v="2024-10-04T17:04:01Z"/>
        <d v="2024-10-04T16:35:03Z"/>
        <d v="2024-10-04T16:34:14Z"/>
        <d v="2024-10-04T16:30:41Z"/>
        <d v="2024-10-04T15:36:06Z"/>
        <d v="2024-10-04T14:59:56Z"/>
        <d v="2024-10-04T14:34:33Z"/>
        <d v="2024-10-04T14:22:54Z"/>
        <d v="2024-10-04T14:18:59Z"/>
        <d v="2024-10-04T14:09:35Z"/>
        <d v="2024-10-04T14:08:21Z"/>
        <d v="2024-10-04T12:42:24Z"/>
        <d v="2024-10-04T12:37:14Z"/>
        <d v="2024-10-04T12:26:56Z"/>
        <d v="2024-10-04T12:06:50Z"/>
        <d v="2024-10-04T11:32:09Z"/>
        <d v="2024-10-04T11:22:23Z"/>
        <d v="2024-10-04T11:10:25Z"/>
        <d v="2024-10-04T10:45:00Z"/>
        <d v="2024-10-04T10:28:42Z"/>
        <d v="2024-10-04T10:28:13Z"/>
        <d v="2024-10-04T08:14:44Z"/>
        <d v="2024-10-04T08:06:14Z"/>
        <d v="2024-10-04T08:04:19Z"/>
        <d v="2024-10-04T06:39:59Z"/>
        <d v="2024-10-04T06:15:39Z"/>
        <d v="2024-10-04T04:51:47Z"/>
        <d v="2024-10-04T02:30:36Z"/>
        <d v="2024-10-04T00:15:02Z"/>
        <d v="2024-10-04T23:44:59Z"/>
        <d v="2024-10-04T20:55:00Z"/>
        <d v="2024-10-04T18:23:31Z"/>
        <d v="2024-10-04T15:50:16Z"/>
        <d v="2024-10-04T14:46:41Z"/>
        <d v="2024-10-04T13:46:56Z"/>
        <d v="2024-10-04T13:31:16Z"/>
        <d v="2024-10-04T13:15:31Z"/>
        <d v="2024-10-04T12:45:14Z"/>
        <d v="2024-10-04T11:48:56Z"/>
        <d v="2024-10-04T10:31:18Z"/>
        <d v="2024-10-04T10:17:47Z"/>
        <d v="2024-10-04T09:38:55Z"/>
        <d v="2024-10-04T09:17:17Z"/>
        <d v="2024-10-04T03:49:00Z"/>
        <d v="2024-10-04T02:37:02Z"/>
        <d v="2024-10-04T01:28:10Z"/>
        <d v="2024-10-04T00:46:46Z"/>
        <d v="2024-10-04T00:27:09Z"/>
        <d v="2024-10-04T10:45:18Z"/>
        <d v="2024-10-04T21:35:42Z"/>
        <d v="2024-10-04T21:03:00Z"/>
        <d v="2024-10-04T20:32:47Z"/>
        <d v="2024-10-04T20:25:14Z"/>
        <d v="2024-10-04T17:44:10Z"/>
        <d v="2024-10-04T17:13:16Z"/>
        <d v="2024-10-04T17:01:07Z"/>
        <d v="2024-10-04T16:26:38Z"/>
        <d v="2024-10-04T14:07:18Z"/>
        <d v="2024-10-04T13:33:19Z"/>
        <d v="2024-10-04T12:56:09Z"/>
        <d v="2024-10-04T12:36:50Z"/>
        <d v="2024-10-04T06:48:54Z"/>
        <d v="2024-10-04T19:14:19Z"/>
        <d v="2024-10-04T19:00:54Z"/>
        <d v="2024-10-04T16:50:52Z"/>
        <d v="2024-10-04T16:15:02Z"/>
        <d v="2024-10-04T15:55:54Z"/>
        <d v="2024-10-04T14:33:32Z"/>
        <d v="2024-10-04T12:30:04Z"/>
        <d v="2024-10-04T11:20:46Z"/>
        <d v="2024-10-04T10:57:40Z"/>
        <d v="2024-10-04T08:15:55Z"/>
        <d v="2024-10-04T05:46:32Z"/>
        <d v="2024-10-04T04:59:12Z"/>
        <d v="2024-10-04T03:34:29Z"/>
        <d v="2024-10-04T02:50:43Z"/>
        <d v="2024-10-04T02:19:24Z"/>
        <d v="2024-10-04T03:05:00Z"/>
        <d v="2024-10-04T03:17:00Z"/>
        <d v="2024-10-04T09:37:00Z"/>
        <d v="2024-10-04T13:19:00Z"/>
        <d v="2024-10-04T14:13:00Z"/>
        <d v="2024-10-04T16:47:00Z"/>
        <d v="2024-10-04T17:11:00Z"/>
        <d v="2024-10-04T17:37:00Z"/>
        <d v="2024-10-04T20:26:00Z"/>
        <d v="2024-10-04T23:36:00Z"/>
        <d v="2024-10-04T00:00:00Z"/>
        <d v="2024-10-05T23:32:21Z"/>
        <d v="2024-10-05T23:03:48Z"/>
        <d v="2024-10-05T19:07:23Z"/>
        <d v="2024-10-05T18:33:42Z"/>
        <d v="2024-10-05T16:09:15Z"/>
        <d v="2024-10-05T16:00:58Z"/>
        <d v="2024-10-05T15:48:59Z"/>
        <d v="2024-10-05T15:36:44Z"/>
        <d v="2024-10-05T15:23:23Z"/>
        <d v="2024-10-05T15:14:33Z"/>
        <d v="2024-10-05T15:07:00Z"/>
        <d v="2024-10-05T14:51:53Z"/>
        <d v="2024-10-05T14:35:44Z"/>
        <d v="2024-10-05T14:02:57Z"/>
        <d v="2024-10-05T14:01:50Z"/>
        <d v="2024-10-05T13:41:09Z"/>
        <d v="2024-10-05T13:36:07Z"/>
        <d v="2024-10-05T13:23:10Z"/>
        <d v="2024-10-05T13:10:30Z"/>
        <d v="2024-10-05T12:29:06Z"/>
        <d v="2024-10-05T12:23:07Z"/>
        <d v="2024-10-05T12:10:23Z"/>
        <d v="2024-10-05T12:04:14Z"/>
        <d v="2024-10-05T11:28:57Z"/>
        <d v="2024-10-05T11:13:56Z"/>
        <d v="2024-10-05T10:20:52Z"/>
        <d v="2024-10-05T10:07:54Z"/>
        <d v="2024-10-05T10:02:36Z"/>
        <d v="2024-10-05T08:38:07Z"/>
        <d v="2024-10-05T07:48:52Z"/>
        <d v="2024-10-05T06:35:37Z"/>
        <d v="2024-10-05T05:40:53Z"/>
        <d v="2024-10-05T04:23:18Z"/>
        <d v="2024-10-05T04:05:47Z"/>
        <d v="2024-10-05T03:52:03Z"/>
        <d v="2024-10-05T03:07:17Z"/>
        <d v="2024-10-05T02:20:00Z"/>
        <d v="2024-10-05T01:49:34Z"/>
        <d v="2024-10-05T01:17:32Z"/>
        <d v="2024-10-05T23:42:20Z"/>
        <d v="2024-10-05T19:53:39Z"/>
        <d v="2024-10-05T19:39:50Z"/>
        <d v="2024-10-05T19:22:46Z"/>
        <d v="2024-10-05T18:02:33Z"/>
        <d v="2024-10-05T17:46:28Z"/>
        <d v="2024-10-05T16:09:08Z"/>
        <d v="2024-10-05T15:18:31Z"/>
        <d v="2024-10-05T14:40:06Z"/>
        <d v="2024-10-05T14:12:57Z"/>
        <d v="2024-10-05T11:51:30Z"/>
        <d v="2024-10-05T10:37:21Z"/>
        <d v="2024-10-05T04:04:40Z"/>
        <d v="2024-10-05T01:35:41Z"/>
        <d v="2024-10-05T21:34:03Z"/>
        <d v="2024-10-05T21:06:21Z"/>
        <d v="2024-10-05T19:43:22Z"/>
        <d v="2024-10-05T18:23:22Z"/>
        <d v="2024-10-05T13:32:56Z"/>
        <d v="2024-10-05T12:43:35Z"/>
        <d v="2024-10-05T11:55:27Z"/>
        <d v="2024-10-05T18:19:13Z"/>
        <d v="2024-10-05T10:09:22Z"/>
        <d v="2024-10-05T07:18:30Z"/>
        <d v="2024-10-05T06:29:56Z"/>
        <d v="2024-10-05T02:22:18Z"/>
        <d v="2024-10-05T23:37:38Z"/>
        <d v="2024-10-05T22:40:10Z"/>
        <d v="2024-10-05T15:34:42Z"/>
        <d v="2024-10-05T14:39:51Z"/>
        <d v="2024-10-05T12:48:58Z"/>
        <d v="2024-10-05T10:54:55Z"/>
        <d v="2024-10-05T10:52:57Z"/>
        <d v="2024-10-05T09:56:30Z"/>
        <d v="2024-10-05T09:42:43Z"/>
        <d v="2024-10-05T09:42:03Z"/>
        <d v="2024-10-05T09:29:51Z"/>
        <d v="2024-10-05T09:08:54Z"/>
        <d v="2024-10-05T08:37:28Z"/>
        <d v="2024-10-05T06:20:18Z"/>
        <d v="2024-10-05T03:36:29Z"/>
        <d v="2024-10-05T01:31:00Z"/>
        <d v="2024-10-05T07:31:00Z"/>
        <d v="2024-10-05T14:05:00Z"/>
        <d v="2024-10-05T16:33:00Z"/>
        <d v="2024-10-05T19:18:00Z"/>
        <d v="2024-10-05T00:00:00Z"/>
        <d v="2024-10-06T23:12:59Z"/>
        <d v="2024-10-06T21:32:23Z"/>
        <d v="2024-10-06T20:35:47Z"/>
        <d v="2024-10-06T20:27:49Z"/>
        <d v="2024-10-06T20:19:54Z"/>
        <d v="2024-10-06T19:37:17Z"/>
        <d v="2024-10-06T19:35:39Z"/>
        <d v="2024-10-06T18:03:24Z"/>
        <d v="2024-10-06T16:38:58Z"/>
        <d v="2024-10-06T16:31:13Z"/>
        <d v="2024-10-06T16:01:03Z"/>
        <d v="2024-10-06T14:56:33Z"/>
        <d v="2024-10-06T14:50:32Z"/>
        <d v="2024-10-06T14:42:44Z"/>
        <d v="2024-10-06T14:32:24Z"/>
        <d v="2024-10-06T14:03:21Z"/>
        <d v="2024-10-06T13:50:44Z"/>
        <d v="2024-10-06T13:48:18Z"/>
        <d v="2024-10-06T13:35:05Z"/>
        <d v="2024-10-06T13:33:12Z"/>
        <d v="2024-10-06T13:08:05Z"/>
        <d v="2024-10-06T13:05:52Z"/>
        <d v="2024-10-06T12:47:00Z"/>
        <d v="2024-10-06T12:33:10Z"/>
        <d v="2024-10-06T12:13:07Z"/>
        <d v="2024-10-06T12:12:23Z"/>
        <d v="2024-10-06T11:52:21Z"/>
        <d v="2024-10-06T11:40:13Z"/>
        <d v="2024-10-06T10:15:17Z"/>
        <d v="2024-10-06T08:18:59Z"/>
        <d v="2024-10-06T08:11:47Z"/>
        <d v="2024-10-06T08:03:12Z"/>
        <d v="2024-10-06T07:58:32Z"/>
        <d v="2024-10-06T05:07:58Z"/>
        <d v="2024-10-06T04:37:23Z"/>
        <d v="2024-10-06T04:02:41Z"/>
        <d v="2024-10-06T03:05:02Z"/>
        <d v="2024-10-06T02:08:09Z"/>
        <d v="2024-10-06T00:21:01Z"/>
        <d v="2024-10-06T00:14:56Z"/>
        <d v="2024-10-06T23:28:58Z"/>
        <d v="2024-10-06T22:27:54Z"/>
        <d v="2024-10-06T19:25:14Z"/>
        <d v="2024-10-06T18:56:35Z"/>
        <d v="2024-10-06T17:23:46Z"/>
        <d v="2024-10-06T16:59:10Z"/>
        <d v="2024-10-06T16:19:45Z"/>
        <d v="2024-10-06T14:21:27Z"/>
        <d v="2024-10-06T14:02:37Z"/>
        <d v="2024-10-06T12:19:08Z"/>
        <d v="2024-10-06T10:23:28Z"/>
        <d v="2024-10-06T10:02:52Z"/>
        <d v="2024-10-06T07:56:51Z"/>
        <d v="2024-10-06T05:40:07Z"/>
        <d v="2024-10-06T03:25:58Z"/>
        <d v="2024-10-06T00:20:08Z"/>
        <d v="2024-10-06T20:19:25Z"/>
        <d v="2024-10-06T18:06:37Z"/>
        <d v="2024-10-06T12:39:50Z"/>
        <d v="2024-10-06T08:12:17Z"/>
        <d v="2024-10-06T07:56:04Z"/>
        <d v="2024-10-06T22:17:44Z"/>
        <d v="2024-10-06T12:43:03Z"/>
        <d v="2024-10-06T12:42:04Z"/>
        <d v="2024-10-06T20:03:33Z"/>
        <d v="2024-10-06T19:10:16Z"/>
        <d v="2024-10-06T14:23:07Z"/>
        <d v="2024-10-06T13:35:39Z"/>
        <d v="2024-10-06T12:59:14Z"/>
        <d v="2024-10-06T09:54:43Z"/>
        <d v="2024-10-06T09:30:37Z"/>
        <d v="2024-10-06T08:13:42Z"/>
        <d v="2024-10-06T07:24:09Z"/>
        <d v="2024-10-06T07:09:28Z"/>
        <d v="2024-10-06T06:30:28Z"/>
        <d v="2024-10-06T05:50:58Z"/>
        <d v="2024-10-06T05:16:20Z"/>
        <d v="2024-10-06T04:13:51Z"/>
        <d v="2024-10-06T04:09:26Z"/>
        <d v="2024-10-06T03:58:54Z"/>
        <d v="2024-10-06T03:16:26Z"/>
        <d v="2024-10-06T02:43:29Z"/>
        <d v="2024-10-06T02:30:54Z"/>
        <d v="2024-10-06T00:08:00Z"/>
        <d v="2024-10-06T10:57:00Z"/>
        <d v="2024-10-06T19:18:00Z"/>
        <d v="2024-10-06T22:32:00Z"/>
        <d v="2024-10-06T00:00:00Z"/>
        <d v="2024-10-07T23:23:20Z"/>
        <d v="2024-10-07T22:34:57Z"/>
        <d v="2024-10-07T22:27:30Z"/>
        <d v="2024-10-07T22:16:32Z"/>
        <d v="2024-10-07T22:14:37Z"/>
        <d v="2024-10-07T22:01:28Z"/>
        <d v="2024-10-07T21:48:29Z"/>
        <d v="2024-10-07T21:32:52Z"/>
        <d v="2024-10-07T21:25:36Z"/>
        <d v="2024-10-07T21:03:49Z"/>
        <d v="2024-10-07T20:56:45Z"/>
        <d v="2024-10-07T20:40:54Z"/>
        <d v="2024-10-07T20:26:54Z"/>
        <d v="2024-10-07T19:56:42Z"/>
        <d v="2024-10-07T19:47:22Z"/>
        <d v="2024-10-07T19:40:18Z"/>
        <d v="2024-10-07T19:27:10Z"/>
        <d v="2024-10-07T19:17:34Z"/>
        <d v="2024-10-07T18:02:31Z"/>
        <d v="2024-10-07T17:43:27Z"/>
        <d v="2024-10-07T17:29:38Z"/>
        <d v="2024-10-07T16:43:49Z"/>
        <d v="2024-10-07T16:33:25Z"/>
        <d v="2024-10-07T15:54:07Z"/>
        <d v="2024-10-07T15:02:48Z"/>
        <d v="2024-10-07T14:53:17Z"/>
        <d v="2024-10-07T14:46:07Z"/>
        <d v="2024-10-07T14:41:28Z"/>
        <d v="2024-10-07T13:27:28Z"/>
        <d v="2024-10-07T13:22:26Z"/>
        <d v="2024-10-07T13:03:41Z"/>
        <d v="2024-10-07T13:03:37Z"/>
        <d v="2024-10-07T12:51:42Z"/>
        <d v="2024-10-07T12:19:05Z"/>
        <d v="2024-10-07T10:10:02Z"/>
        <d v="2024-10-07T10:05:34Z"/>
        <d v="2024-10-07T09:43:32Z"/>
      </sharedItems>
    </cacheField>
    <cacheField name="Operador" numFmtId="0">
      <sharedItems containsBlank="1">
        <s v="CALDERON TEJEDA VICTOR"/>
        <s v="HERNANDEZ MARTINEZ JUAN DE DIOS"/>
        <s v="LECHUGA GARCIA JOSE LUIS"/>
        <s v="MARTINEZ PEREZ JOSE LUIS"/>
        <s v="RODRIGUEZ PANTALEON MARCO ANTONIO"/>
        <s v="CCEO"/>
        <s v="CRUZ JERONIMO AURELIO"/>
        <s v="SANCHEZ CRUZ OSCAR ORLANDO"/>
        <s v="GONZALEZ OLGUIN ENRIQUE"/>
        <s v="ESTRADA HERNANDEZ MANUEL DAVID"/>
        <s v="SANCHEZ LAGORRETA ARTURO"/>
        <s v="TABARES SANCHEZ YAIR APOLINAR"/>
        <s v="JORGE HERNANDEZ JONATHAN"/>
        <s v="MUÑOZ GUTIERREZ OSCAR GERMAN"/>
        <s v="MUNOZ MORALES SALVADOR"/>
        <s v="PADILLA PEREZ RICARDO"/>
        <s v="REYNOSO ORTIZ VICTOR"/>
        <s v="GARDUÑO ACEVES LUIS ANTONIO"/>
        <s v="ESPINOSA GAMEZ JUAN MANUEL"/>
        <s v="MIRANDA RESENDIZ ISRAEL SURIHM"/>
        <s v="RAMOS RENDON JOSE DE JESUS"/>
        <s v="REDONDO RODRIGUEZ JULIO CESAR"/>
        <s v="AGUIRRE CARMONA MIGUEL ALEJANDRO"/>
        <s v="SANCHEZ TORRIJOS RODRIGO"/>
        <s v="PEREZ ALVAREZ RICARDO"/>
        <s v="GONZALEZ CORONA CESAR IMANOL"/>
        <s v="MATIAS MATA ANDRES FERNANDO"/>
        <s v="BAUTISTA RICO GEOVANNI"/>
        <s v="IBAÑEZ MONROY JOSE RICARDO"/>
        <s v="SERVANDO HERNANDEZ SAUL"/>
        <s v="BRENIZ ORTIZ ISRAEL"/>
        <s v="ROBERTO SOBERANES JUAN"/>
        <s v="VARGAS TERAN JUAN CARLOS"/>
        <s v="TORRES LOZANO VICTOR"/>
        <s v="FERNANDEZ MORENO RICARDO"/>
        <s v="ZUÑIGA VAZQUEZ DAVID ALBERTO"/>
        <s v="Mantenimiento"/>
        <s v="ZAMORA ZAMORA ROBERTO CARLOS"/>
        <s v="ORTIZ MARTINEZ ROBERTO SAMUEL"/>
        <s v="BUSTOS NAVA JUAN DE DIOS"/>
        <s v="DIAZ RUIZ DAVID"/>
        <s v="RODRIGUEZ MELQUIADEZ ROBERTO"/>
        <s v="SEGOVIA RODRIGUEZ MAURICIO SAMUEL"/>
        <s v="CHAVEZ VILLANUEVA JESUS EDUARDO"/>
        <s v="APARICIO PEREZ JOSE ALDAIR"/>
        <s v="HERNANDEZ GARCIA JOSE GABRIEL"/>
        <s v="REYES TORRES ALEJANDRO"/>
        <s v="BAUTISTA LOPEZ LUIS"/>
        <s v="OLIVA CRUZ GERARDO ALEXIS"/>
        <s v="MARTINEZ RIVERA OSCAR OSWALDO"/>
        <s v="Cardenas Razo Jorge"/>
        <s v="JIMENEZ DIAZ MIGUEL ANGEL"/>
        <s v="VALENCIA MENDEZ JUAN GIL"/>
        <s v="AGUILAR SANCHEZ ARMANDO KALEB"/>
        <s v="MOZO BONILLA PEDRO CELESTINO"/>
        <s v="JARDINES SANTIZO DANIEL"/>
        <s v="HERNANDEZ ENCALADA JOSE SILVESTRE"/>
        <s v="TORRES DURAN JUAN CARLOS"/>
        <s v="OCAÑA ROSILES MARIO"/>
        <s v="CERVANTES CRUZ JEREMIAS"/>
        <s v="MARTINEZ RAMIREZ ANGEL AGUSTIN"/>
        <s v="SANCHEZ MEDINA JESUS ADAN"/>
        <s v="OLIVA GARCIA MARCOS ISRRAEL"/>
        <s v="OROZCO SALAS EDUARDO"/>
        <s v="GARCIA CASTRO JUAN FRANCISCO"/>
        <s v="MENDIOLA FERNANDEZ CARLOS"/>
        <s v="HERNANDEZ MARTINEZ FRANCISCO JAVIER"/>
        <s v="MONROY FUERTES  ALFREDO"/>
        <s v="MARTINEZ ESPINOZA EVARISTO RAYMUNDO"/>
        <s v="CARRANZA GOMEZ CRISTIAN ALBERTO"/>
        <s v="ORTIZ ESPAÑA ARMANDO"/>
        <s v="BORUNDA DIMAS OSCAR"/>
        <s v="GARCIA RAMIREZ MARCO ANTONIO"/>
        <s v="MARIN MARTINEZ JUANA"/>
        <s v="MENESES VENEGAS ERNESTO"/>
        <s v="PEREZ BENITEZ FIDEL"/>
        <s v="PEREZ RUELAS ANGEL ARTURO"/>
        <s v="ESCOBAR ALONSO ALAN ROBERTO"/>
        <s v="MIRANDA MONTOYA JONATHAN"/>
        <s v="DELGADO MODESTO JOSE MANUEL"/>
        <s v="MARQUEZ RUIZ ARMANDO"/>
        <s v="OVALLE ESCOBAR QUINTIN"/>
        <s v="QUINTERO HERRERA LAZARO"/>
        <s v="MONTER SANCHEZ JUAN"/>
        <s v="LEAL VARGAS MIGUEL ANGEL"/>
        <s v="BENITEZ RAMIREZ OSCAR"/>
        <s v="HUARACHA PEREZ ISAC"/>
        <s v="JIMENEZ SARABIA MILLO ERNESTO"/>
        <s v="BONIFACIO FERNANDEZ ARTURO"/>
        <s v="ACOSTA MONASTERIO HERIBERTO"/>
        <s v="CADENA LOPEZ EMMANUEL"/>
        <s v="GARCIA PEREZ VICTOR MANUEL"/>
        <s v="HERNANDEZ CARRETERO JOSE GUADALUPE"/>
        <s v="BALDERAS SACHEZ EDUARDO"/>
        <s v="HERNANDEZ RIVERA ALEJANDRO"/>
        <s v="LUNA SANCHEZ ADOLFO MUCIO"/>
        <s v="FABIOLA GARCIA MATEO"/>
        <s v="MENDOZA LOPEZ IGNACIO"/>
        <s v="ZUGAIDE SOLIS RODOLFO INOCENCIO"/>
        <s v="CRUZ ANGELES LEANDRO"/>
        <s v="LOPEZ VAUGHAN JOSE DANIEL"/>
        <s v="VARGAS HERNANDEZ RUBEN"/>
        <s v="GONZALEZ CHAVEZ JOSE MIGUEL"/>
        <s v="FIGUEROA TELLEZ MARCO ANTONIO"/>
        <s v="MORENO ANGELES MARIO ALBERTO"/>
        <s v="HERNANDEZ MARTINEZ VICTOR ANDRES"/>
        <s v="MARTINEZ HERNANDEZ FRANDER HUMBERTO"/>
        <s v="PERRUSQUIA MENDOZA FERNANDO"/>
        <s v="FRANCO ZAVALA JOSE GERMAN"/>
        <s v="DIAZ MARTINEZ OMAR ALEJANDRO"/>
        <s v="MORALES TAPIA EFREEN"/>
        <s v="GALLEGOS RIVERA SAMUEL"/>
        <s v="HERNANDEZ ARELLANO EMMANUEL"/>
        <s v="HERNANDEZ MORLAN LENIN MICHAEL"/>
        <s v="SANCHEZ MENDOZA JESUS"/>
        <s v="ROSAS TELLEZ MARIO"/>
        <s v="BARRIENTOS RAMOS MIGUEL ANGEL"/>
        <s v="REYES RAMIREZ JUAN DANIEL"/>
        <s v="SOSA DAVILA CARLOS"/>
        <s v="FLORES LOPEZ PEDRO"/>
        <s v="PEREZ LEON JUAN MANUEL"/>
        <s v="CORTEZ SERRANO ERNESTO"/>
        <s v="OLVERA PEREZ OSIEL ARMANDO"/>
        <s v="OLVERA CARREÑO JESUS URIEL"/>
        <s v="FLORES CALZADA TITO ADAN"/>
        <s v="ORTIZ ORTEGA VICTOR HUGO"/>
        <s v="DE JESUS AYALA ISRAEL"/>
        <s v="REVLES ARTEAGA ELIAS"/>
        <s v="DAMIAN MEJIA OSCAR FEDERICO"/>
        <s v="HERRERA SIERRA ROBERTO"/>
        <s v="LOPEZ NARVAEZ EDUARDO"/>
        <s v="ARCOS CATALAN EDGAR OSWALDO"/>
        <s v="GOMEZ PARRAL LUIS ANDRES"/>
        <s v="RESENDIZ FLORES EDUARDO"/>
        <s v="MERLOS MORALES UBALDO"/>
        <s v="AVILA CASTRO ENRIQUE"/>
        <s v="VAZQUEZ FIGUEROA JULIO CESAR"/>
        <s v="DEL VALLE CUELLAR VICTOR HUGO"/>
        <s v="JUAREZ MOLINA FRANCISCO JAVIER"/>
        <s v="GUARNEROS CRUZ DIEGO RAMON"/>
        <s v="RAMOS RAMIREZ BARTOLO"/>
        <s v="NARANJO SANDOVAL CARLOS CLEMENTE"/>
        <s v="LEON ANCHEITA JAIRO DAMIAN"/>
        <s v="MARQUEZ RICARDEZ JOSE ANTONIO"/>
        <s v="MENDOZA VALENZUELA JUAN ANTONIO"/>
        <s v="MAYO VALENZUELA SANTANA"/>
        <s v="CAMPOS GARCIA JUAN ANTONIO"/>
        <s v="ZAPATA BARBOSA NORBERTO"/>
        <s v="PEREZ CAMPOS VICTOR MANUEL"/>
        <s v="DURAN MATAMOROS MARIO"/>
        <s v="LOPEZ PIÑON ERICK EMMANUEL"/>
        <s v="ALVAREZ VILLARREAL GABRIEL"/>
        <s v="RODRIGUEZ PEREZ MIGUEL"/>
        <s v="ALFARO CRUZ EDIN MISAEL"/>
        <s v="MARTINEZ RIVERA LEONARDO JAVIER"/>
        <s v="MENDEZ CARRILLO RICARDO"/>
        <s v="GARCIA GONZALEZ JULIO ANTONIO"/>
        <s v="LOPEZ GONZALEZ FERNANDO ANTONIO"/>
        <s v="GONZALEZ MEDINA CARLOS ALBERTO"/>
        <s v="CHABLE PEREZ OMAR"/>
        <s v="PINEDA HERNANDEZ GUADALUPE"/>
        <s v="HUERTA LIMON ARTURO"/>
        <s v="MORALES ALEJO FREDDY"/>
        <s v="MARTINEZ CISNEROS WALTER WENDY"/>
        <s v="QUINTERO MARTINEZ ULISES HUGO"/>
        <s v="RUEDA TORIZ RENE"/>
        <s v="HERNANDEZ MARTINEZ OCTACVIO"/>
        <s v="CAMPOS SANCHEZ VICTOR DE JESUS"/>
        <s v="ORTEGA OLGUIN EDUARDO"/>
        <m/>
        <s v="TAMAYO ZUÑIGA DAVID"/>
        <s v="LARA HERNANDEZ GERARDO"/>
        <s v="DE LA ROSA RUEDA BLAS"/>
        <s v="FERNANDEZ ROMERO FRANCISCO"/>
        <s v="RIVERO RAMALES IGNACIO"/>
        <s v="ARANDA MORALES SALVADOR"/>
        <s v="MIRANDA ACOSTA LEONARDO"/>
        <s v="HERNANDEZ MARTINEZ REYNALDO"/>
        <s v="HERRERA PADILLA ERICK ULISES"/>
        <s v="VALENCIA CARILLO GUSTAVO"/>
        <s v="SOSA GARIBAY ERNESTO"/>
        <s v="BARRETO BARRETO PEDRO"/>
        <s v="GUTIERREZ ZARAZUA IRVIN RODRIGO"/>
        <s v="REBOLLEDO GOMEZ CANDIDO"/>
        <s v="PEREZ LOPEZ MARCOS EUSTOLIO"/>
        <s v="MENDOZA MARTINEZ BERNANRDO"/>
        <s v="MORA VENDAÑO DANIEL"/>
        <s v="VELAZQUEZ ORTEGA OSCAR DENEG"/>
        <s v="SANCHEZ ESPINOZA JORGE GIL"/>
        <s v="ESCOBAR SANCHEZ SAUL"/>
        <s v="REYES LOPEZ PEDRO"/>
        <s v="RODRIGUEZ FLORES RAUL"/>
        <s v="JIMENEZ SOSA JORGE PATRICIO"/>
        <s v="ANGELES MIRANDA JOEL"/>
        <s v="OROZCO GUTIERREZ MARCO ANTONIO"/>
        <s v="RAMIREZ CORTES JUAN MANUEL"/>
        <s v="LOPEZ MELENDEZ JAVIER CESAR"/>
        <s v="VERGARA GARRIDO ODILON"/>
        <s v="BUENAVENTURA TORRES MARTIN"/>
        <s v="FLORES MADRID BRANDON"/>
        <s v="GUZMAN RODRIGUEZ DANIEL"/>
        <s v="ESCOBEDO SALGADO JORGE"/>
        <s v="VELAZQUEZ GARDUÑO JUAN"/>
        <s v="SALTILLO GONZALEZ JOSE TONATIHU"/>
        <s v="PANTOJA FLORES JUAN JOSE"/>
        <s v="MONROY CAMPOS CARLOS EDUARDO"/>
        <s v="MORALES LEDESMA LUIS ALBERTO"/>
        <s v="PAREDES MEJIA MISAEL DYLAN"/>
        <s v="ESPINOZA MARIN ISMAEL"/>
        <s v="QUINTERO MONROY ALAN"/>
        <s v="REYES RODA FERNANDO"/>
        <s v="HERNANDEZ MALDONADO JUAN"/>
        <s v="GUERRERO RAMIREZ GABRIEL"/>
        <s v="PEREZ CERVANTES RICARDO JOSE"/>
        <s v="IBARRA CANO ANYELO RAFAEL"/>
        <s v="GONZALEZ PALMA OSCAR"/>
        <s v="AQUINO CERVANTES ISABEL"/>
        <s v="CUAXIL PEREZ ALVARO"/>
        <s v="ROSALES OLGUIN CESAR ANTONIO"/>
        <s v="PEREZ GUTIERREZ JOSE CARLOS"/>
        <s v="PADILLA ZAMORA LUIS ALBERTO"/>
        <s v="ISLAS CAPULIN HILARIO ANTONIO"/>
        <s v="CHAVEZ LOPEZ JESUS ISRAEL"/>
        <s v="GARCIA CARMONA JORGE"/>
        <s v="CASILLAS GUERRERO JESUS EULALIO"/>
        <s v="HERNANDEZ SANDOVAL LUIS ANGEL"/>
        <s v="HUICOCHEA ALEJO RAYMUNDO"/>
        <s v="TREJO SANCHEZ JUAN FRANCISCO"/>
        <s v="TORRES VALERIO BRUCE JOSHEPRIK POTTERTON"/>
        <s v="RUIZ OROZCO CRUZ ALBERTO"/>
        <s v="CASTILLO MACHUCA MARIO"/>
        <s v="ALTAMIRANO CHAVEZ JOSE LEONARDO"/>
        <s v="GARCIA BARRALES MARCO ANTONIO"/>
        <s v="DIAZ ACUÑA OSCAR"/>
        <s v="ODILON GALVAN GUEVARA"/>
        <s v="MEDINA MARTINEZ JOSE ALBERTO"/>
        <s v="IBARRA RODRIGUEZ ABISAI"/>
        <s v="RENDON PEREZ OSCAR MANUEL"/>
        <s v="ANGELES BARRETO MARIO"/>
        <s v="ZENTENO MATA ALBERTO JORGE"/>
        <s v="GUTIERREZ VARGAS BERNARDO"/>
        <s v="MARTINEZ RUIZ MIGUEL ANGEL"/>
        <s v="RAMIREZ SERRANO HECTOR ISRAEL"/>
        <s v="MEDINA SANCHEZ ANDRES"/>
        <s v="FRANCO CESAR MAURICIO"/>
        <s v="CHAVEZ ALVAREZ JUAN CARLOS"/>
        <s v="SALGADO BRAVO MIGUEL ANGEL"/>
        <s v="CARREÑO LOPEZ CRISTIAN ADRIAN"/>
        <s v="LEON GONZALEZ JOSE ORLANDO"/>
        <s v="RIOS ORTIZ FERNANDO"/>
        <s v="RAMIREZ GARCIA J PORFIRIO JULIO"/>
        <s v="ARBESU MEDINA JOSE ALBERTO"/>
        <s v="SOSA GUZMAN MARIO ANTONIO"/>
        <s v="SANCHEZ VEGA BENITO OMAR"/>
        <s v="CELESTINO RAMIREZ JOSE LUIS"/>
        <s v="LORENZO LOPEZ JORGE"/>
        <s v="HERNANDEZ DURAN VICTOR"/>
        <s v="MUÑOZ SANCHEZ GERSSON"/>
        <s v="ROMERO ZEPEDA JOSUE MAURICIO"/>
        <s v="GAJON CERVANTES JOSE DANIEL"/>
        <s v="GAYTAN CORONADO JOSE DEL CARMEN"/>
        <s v="CASTRO JIMENEZ SAUL"/>
        <s v="BALDERAS MARTINEZ GERARDO"/>
        <s v="TORRES CRUZ ANGEL ANTONIO"/>
        <s v="GREGORIO GUERRERO RICARDO"/>
        <s v="SANCHEZ ROJO EUSEBIO"/>
        <s v="DOMINGUEZ FLORES LEONARDO"/>
        <s v="HERNANDEZ CABELLO MOISES"/>
        <s v="CARREÑO MEJIA GUSTAVO"/>
        <s v="GARCIA PEREZ JOSE TRINIDAD"/>
        <s v="LOPEZ VIVAS JULIO"/>
        <s v="CHAVEZ MARTINEZ JOEL"/>
        <s v="RUIZ PAEZ FRANCISCO"/>
        <s v="CABRERA CORTES OSCAR"/>
        <s v="BENITEZ LOPEZ MAXIMINO"/>
        <s v="RODRIGUEZ MORALES ARMANDO EDGAR"/>
        <s v="SANCHEZ SANTOS JULIO CESAR"/>
        <s v="LOPEZ GARCIA MARIO ALFONSO"/>
        <s v="APOLONIO PLATON DANIEL"/>
        <s v="SANCHEZ NIETO CARLOS SALVADOR"/>
        <s v="GALLEGOS PARADA ANGEL CRISTOBAL"/>
        <s v="CRUZ HERNANDEZ BENITO"/>
        <s v="ESPINOSA Y PIÑA ALEJANDRO"/>
        <s v="GONZALEZ LUCIO ULISES"/>
        <s v="OLVERA RIVAS JUAN ANGEL"/>
        <s v="MENDOZA MOTA MIGUEL ANGEL"/>
        <s v="ROSAS GARCIA GILBERTO"/>
        <s v="SANDOVAL SOLIS JUAN BERNARDO"/>
        <s v="CORTES DOMINGUEZ ANTONIO DE JESUS"/>
        <s v="ANGELES APOLINAR MIGUEL ANGEL"/>
        <s v="PERCINO ALCANTARA ANTONIO"/>
        <s v="BENITEZ RODRIGUEZ MAXIMINO"/>
        <s v="OLVERA CHICO MOISES"/>
        <s v="REYES CRUZ JAIME"/>
        <s v="MARTINEZ PETATAN ADOLFO"/>
        <s v="RODRIGUEZ NEGRETE LEONEL"/>
        <s v="GONZALEZ HERNANDEZ ALONSO"/>
      </sharedItems>
    </cacheField>
    <cacheField name="ID OPERADOR" numFmtId="0">
      <sharedItems containsBlank="1">
        <s v="CALVI"/>
        <s v="HERJUA01"/>
        <s v="LECJOS"/>
        <s v="MARJO08"/>
        <s v="RODMA"/>
        <s v="CCEO"/>
        <s v="CRUAUR"/>
        <s v="SANOSC"/>
        <s v="GONENR"/>
        <s v="ESTMANX"/>
        <s v="SANART"/>
        <s v="TABYAI"/>
        <s v="JORJON"/>
        <s v="MUÑOSC"/>
        <s v="MUNSA"/>
        <s v="PADRI"/>
        <s v="REYVI01"/>
        <s v="GARLUI"/>
        <s v="ESPJUA"/>
        <s v="MIRISR"/>
        <s v="RAMJOS"/>
        <s v="REDJUL"/>
        <s v="AGUMIG"/>
        <s v="SANROD"/>
        <s v="PERRIC"/>
        <s v="GONCES"/>
        <s v="MATAND"/>
        <s v="BAUGEO"/>
        <s v="IBAJOS"/>
        <s v="SERSAU"/>
        <s v="BREISR"/>
        <s v="ROBJUA01"/>
        <s v="VARJUAX"/>
        <s v="TORVIC"/>
        <s v="FERRI"/>
        <s v="ZUÑDAV"/>
        <s v="MTTO"/>
        <s v="ZAMROB"/>
        <s v="ORTROB"/>
        <s v="BUSJUA"/>
        <s v="DIADAV"/>
        <s v="RODRO01"/>
        <s v="SEGMAU"/>
        <s v="CHAJE"/>
        <s v="APAJOS"/>
        <s v="HERJOS07"/>
        <s v="REYALE"/>
        <s v="BAULUI"/>
        <s v="OLIGER"/>
        <s v="MAROSC"/>
        <s v="CARJOR"/>
        <s v="JIMMI01"/>
        <s v="VALJUA"/>
        <s v="AGUARM"/>
        <s v="MOZPEDX"/>
        <s v="JARDAN"/>
        <s v="HERJOS08"/>
        <s v="TORJUA"/>
        <s v="OCAMA"/>
        <s v="CERJER"/>
        <s v="MARANG"/>
        <s v="SANJES01"/>
        <s v="OLIMAR01"/>
        <s v="OROEDU"/>
        <s v="GARJUA"/>
        <s v="MENCAX"/>
        <s v="HERFRA"/>
        <s v="MONAL"/>
        <s v="MAREVA"/>
        <s v="CARCRI01"/>
        <s v="ORTARM"/>
        <s v="BOROSC"/>
        <s v="GARMAR02"/>
        <s v="MARJUA02"/>
        <s v="MENERNX"/>
        <s v="PERFID"/>
        <s v="PERAN01"/>
        <s v="ESCALA"/>
        <s v="MIRJON"/>
        <s v="DELJOS"/>
        <s v="MARARM"/>
        <s v="OVAQUI"/>
        <s v="QUILA"/>
        <s v="MONJU"/>
        <s v="LEAMIG"/>
        <s v="BENOSC"/>
        <s v="HUAIS"/>
        <s v="JIMMI"/>
        <s v="BONAR"/>
        <s v="ACOHER"/>
        <s v="CADEMM"/>
        <s v="GARVIC01"/>
        <s v="HERJO17X"/>
        <s v="BALEDU"/>
        <s v="HERAL04"/>
        <s v="LUNADO"/>
        <s v="FABMA"/>
        <s v="MENIG"/>
        <s v="ZUGRO"/>
        <s v="CRULE"/>
        <s v="LOPJOS03"/>
        <s v="VARRUB"/>
        <s v="GONJOS03"/>
        <s v="FIGMAR"/>
        <s v="MORMA03"/>
        <s v="HERVIC"/>
        <s v="MARFRA"/>
        <s v="PERFE"/>
        <s v="FRAJO"/>
        <s v="DIAOMA"/>
        <s v="MOREFR"/>
        <s v="GALSA"/>
        <s v="HEREM"/>
        <s v="HERLEX"/>
        <s v="SANJE01"/>
        <s v="ROSMA"/>
        <s v="BARMIGX"/>
        <s v="REYJU02"/>
        <s v="SOSCA01"/>
        <s v="FLOPE"/>
        <s v="PERJU03"/>
        <s v="CORER"/>
        <s v="OLVOSX"/>
        <s v="OLVJES"/>
        <s v="FLOTIT"/>
        <s v="ORTVIC"/>
        <s v="DEJISR"/>
        <s v="REVELI"/>
        <s v="DAMOS"/>
        <s v="HERROB"/>
        <s v="LOPEDU"/>
        <s v="ARCEDG"/>
        <s v="GOMLUI02"/>
        <s v="RESEDU"/>
        <s v="MERUBA"/>
        <s v="AVIEN"/>
        <s v="VAZJU02"/>
        <s v="DELVIC"/>
        <s v="JUAFR"/>
        <s v="GUADI"/>
        <s v="RAMBAR"/>
        <s v="NARCA"/>
        <s v="LEOJAI"/>
        <s v="MARJO13"/>
        <s v="MENJUA01"/>
        <s v="MAYSA"/>
        <s v="CAMJU01"/>
        <s v="ZAPNO"/>
        <s v="PERVIC"/>
        <s v="DURMA01"/>
        <s v="LOPERI"/>
        <s v="ALVGAB"/>
        <s v="RODMIG"/>
        <s v="ALFEDI"/>
        <s v="MARLEO"/>
        <s v="MENRI"/>
        <s v="GARJUL"/>
        <s v="LOPFER"/>
        <s v="GONCAR01"/>
        <s v="PEROMA"/>
        <s v="PINGUA"/>
        <s v="HUEAR"/>
        <s v="MORFRE01"/>
        <s v="MARWAL"/>
        <s v="QUIULI"/>
        <s v="RUEREN"/>
        <s v="HEROCT"/>
        <s v="CAMVI01"/>
        <s v="ORTEDU"/>
        <m/>
        <s v="TAMDAV"/>
        <s v="LARGE"/>
        <s v="DELBL"/>
        <s v="FERFRA"/>
        <s v="RIVIGN"/>
        <s v="ARASAL"/>
        <s v="MIRLEO"/>
        <s v="HERRE"/>
        <s v="HERERI"/>
        <s v="VALGUS"/>
        <s v="SOSERN"/>
        <s v="BARPED"/>
        <s v="GUTIRV"/>
        <s v="REBCAN"/>
        <s v="PERMAR"/>
        <s v="MENBER"/>
        <s v="MORDAN"/>
        <s v="VELOSC"/>
        <s v="SANJOR"/>
        <s v="ESCSAU"/>
        <s v="REYPED"/>
        <s v="RODRAU01"/>
        <s v="JIMJOR"/>
        <s v="ANGJOE"/>
        <s v="OROMAR"/>
        <s v="RAMJUA03"/>
        <s v="LOPJAV"/>
        <s v="VEROD"/>
        <s v="BUEMA"/>
        <s v="FLOBRA"/>
        <s v="GUZDA"/>
        <s v="ESCJOR"/>
        <s v="VELJU"/>
        <s v="SALJO01"/>
        <s v="PANJU"/>
        <s v="MONCAR"/>
        <s v="MORLU01"/>
        <s v="PARMI"/>
        <s v="ESPIS"/>
        <s v="QUIALA"/>
        <s v="REYFER01"/>
        <s v="HERJU01"/>
        <s v="GUEGAB"/>
        <s v="PERRI"/>
        <s v="IBAANY"/>
        <s v="GONOSC"/>
        <s v="AQUISA"/>
        <s v="CUAALV"/>
        <s v="ROSCES"/>
        <s v="PERJOS"/>
        <s v="PADLUI"/>
        <s v="ISLHI"/>
        <s v="CHAJES01"/>
        <s v="GARJOR01"/>
        <s v="CASJES"/>
        <s v="HERLUI03"/>
        <s v="HUIRA"/>
        <s v="TREJUA"/>
        <s v="TORBR01"/>
        <s v="RUICRU"/>
        <s v="CASMA"/>
        <s v="ALTJOS"/>
        <s v="GARMAR"/>
        <s v="DIAOSC"/>
        <s v="GALODI"/>
        <s v="MEDJOS01"/>
        <s v="IBAABI"/>
        <s v="RENOSC"/>
        <s v="ANGMA"/>
        <s v="ZENALB"/>
        <s v="GUTBE"/>
        <s v="MARMIG"/>
        <s v="RAMHEC"/>
        <s v="MEDAND"/>
        <s v="FRAMAU"/>
        <s v="CHAJUA"/>
        <s v="SALMIG01"/>
        <s v="CARCRI"/>
        <s v="LEOJOS"/>
        <s v="RIOFE"/>
        <s v="RAMJPO"/>
        <s v="ARBJO"/>
        <s v="SOSMAR"/>
        <s v="SANBEN"/>
        <s v="CELJOS"/>
        <s v="LORJOR"/>
        <s v="HERVIC02"/>
        <s v="MUÑGER"/>
        <s v="ROMJOS"/>
        <s v="GAJJOS"/>
        <s v="GAYJOS"/>
        <s v="CASSA"/>
        <s v="BALGER"/>
        <s v="TORANG"/>
        <s v="GRERI"/>
        <s v="SANEUS"/>
        <s v="DOMLEO"/>
        <s v="HERMOI"/>
        <s v="CARGUS"/>
        <s v="GARJOS02"/>
        <s v="LOPJU"/>
        <s v="CHAJOE"/>
        <s v="RUIFR"/>
        <s v="CABOS"/>
        <s v="BENMAX"/>
        <s v="RODAR"/>
        <s v="SANJUL"/>
        <s v="LOPMA03"/>
        <s v="APODA"/>
        <s v="SANCAR01"/>
        <s v="GALANG"/>
        <s v="CRUBE"/>
        <s v="ESPAL"/>
        <s v="GONULI"/>
        <s v="OLVJUA01"/>
        <s v="MENMI"/>
        <s v="ROSGIL"/>
        <s v="SANJUA07"/>
        <s v="CORANT"/>
        <s v="ANGMIG"/>
        <s v="PERANT"/>
        <s v="BENMAX01"/>
        <s v="OLVMOI"/>
        <s v="REYJA01"/>
        <s v="MARADO"/>
        <s v="RODLEO"/>
        <s v="GONAL01"/>
      </sharedItems>
    </cacheField>
    <cacheField name="Estación" numFmtId="0">
      <sharedItems>
        <s v="ATBMX"/>
        <s v="ATBQRO"/>
        <s v="ATBGDL"/>
        <s v="ATBMTY"/>
        <s v="ATBVIL"/>
        <s v="Ticket"/>
        <s v="EL MARQUES"/>
        <s v="LAZARO CARDENAS"/>
        <s v="COMSUSTENTA"/>
      </sharedItems>
    </cacheField>
    <cacheField name="Costo por litro" numFmtId="165">
      <sharedItems containsSemiMixedTypes="0" containsString="0" containsNumber="1">
        <n v="19.286532"/>
        <n v="19.433084"/>
        <n v="19.63136"/>
        <n v="19.23481"/>
        <n v="19.15722"/>
        <n v="25.99"/>
        <n v="25.65"/>
        <n v="25.79"/>
        <n v="26.59"/>
        <n v="25.33"/>
        <n v="26.95"/>
        <n v="24.99"/>
        <n v="26.1"/>
        <n v="25.35"/>
        <n v="25.96"/>
        <n v="9.99"/>
        <n v="10.65"/>
        <n v="19.61336"/>
        <n v="24.97"/>
        <n v="26.69"/>
        <n v="24.49"/>
        <n v="24.79"/>
        <n v="24.59"/>
        <n v="25.78"/>
        <n v="26.3"/>
        <n v="19.21757"/>
        <n v="25.62"/>
        <n v="27.39"/>
        <n v="25.89"/>
        <n v="25.19"/>
        <n v="25.74"/>
        <n v="26.19"/>
        <n v="19.2175699999999"/>
        <n v="25.29"/>
        <n v="26.88"/>
        <n v="24.15"/>
        <n v="24.75"/>
      </sharedItems>
    </cacheField>
    <cacheField name="Litros" numFmtId="1">
      <sharedItems containsSemiMixedTypes="0" containsString="0" containsNumber="1">
        <n v="892.23"/>
        <n v="390.03"/>
        <n v="886.26"/>
        <n v="471.56"/>
        <n v="325.74"/>
        <n v="88.35"/>
        <n v="133.21"/>
        <n v="248.82"/>
        <n v="248.78"/>
        <n v="158.86"/>
        <n v="333.15"/>
        <n v="139.73"/>
        <n v="190.21"/>
        <n v="320.02"/>
        <n v="358.09"/>
        <n v="566.69"/>
        <n v="578.36"/>
        <n v="288.85"/>
        <n v="358.63"/>
        <n v="316.23"/>
        <n v="237.67"/>
        <n v="598.17"/>
        <n v="342.81"/>
        <n v="454.05"/>
        <n v="350.2"/>
        <n v="113.27"/>
        <n v="205.81"/>
        <n v="290.06"/>
        <n v="317.45"/>
        <n v="149.62"/>
        <n v="144.24"/>
        <n v="307.45"/>
        <n v="458.84"/>
        <n v="223.97"/>
        <n v="435.29"/>
        <n v="684.33"/>
        <n v="20.01"/>
        <n v="510.18"/>
        <n v="719.63"/>
        <n v="594.02"/>
        <n v="670.7"/>
        <n v="239.0"/>
        <n v="770.31"/>
        <n v="505.1"/>
        <n v="515.02"/>
        <n v="674.63"/>
        <n v="268.48"/>
        <n v="705.1"/>
        <n v="269.11"/>
        <n v="314.83"/>
        <n v="580.34"/>
        <n v="637.84"/>
        <n v="179.36"/>
        <n v="253.64"/>
        <n v="794.59"/>
        <n v="384.49"/>
        <n v="832.71"/>
        <n v="357.21"/>
        <n v="71.57"/>
        <n v="320.79"/>
        <n v="746.47"/>
        <n v="365.4"/>
        <n v="451.36"/>
        <n v="321.27"/>
        <n v="185.46"/>
        <n v="168.98"/>
        <n v="315.86"/>
        <n v="832.6"/>
        <n v="709.94"/>
        <n v="474.82"/>
        <n v="565.85"/>
        <n v="22.82"/>
        <n v="268.98"/>
        <n v="345.15"/>
        <n v="635.6"/>
        <n v="735.09"/>
        <n v="290.4"/>
        <n v="555.52"/>
        <n v="762.47"/>
        <n v="159.88"/>
        <n v="418.09"/>
        <n v="110.04"/>
        <n v="722.0"/>
        <n v="460.01"/>
        <n v="426.04"/>
        <n v="352.5"/>
        <n v="340.13"/>
        <n v="223.59"/>
        <n v="224.74"/>
        <n v="299.05"/>
        <n v="796.39"/>
        <n v="748.23"/>
        <n v="731.05"/>
        <n v="349.77"/>
        <n v="310.12"/>
        <n v="589.27"/>
        <n v="200.23"/>
        <n v="321.18"/>
        <n v="305.39"/>
        <n v="390.11"/>
        <n v="780.01"/>
        <n v="685.01"/>
        <n v="451.04"/>
        <n v="297.27"/>
        <n v="715.0"/>
        <n v="720.02"/>
        <n v="370.01"/>
        <n v="43.24"/>
        <n v="974.25"/>
        <n v="385.45"/>
        <n v="234.31"/>
        <n v="280.67"/>
        <n v="278.27"/>
        <n v="665.69"/>
        <n v="820.96"/>
        <n v="304.34"/>
        <n v="780.11"/>
        <n v="630.05"/>
        <n v="631.22"/>
        <n v="900.89"/>
        <n v="299.99"/>
        <n v="325.1"/>
        <n v="385.31"/>
        <n v="295.02"/>
        <n v="336.59"/>
        <n v="830.02"/>
        <n v="490.07"/>
        <n v="356.03"/>
        <n v="800.29"/>
        <n v="270.13"/>
        <n v="430.0"/>
        <n v="545.09"/>
        <n v="95.0"/>
        <n v="144.17"/>
        <n v="600.01"/>
        <n v="416.49"/>
        <n v="75.21"/>
        <n v="260.35"/>
        <n v="587.22"/>
        <n v="252.02"/>
        <n v="725.01"/>
        <n v="335.16"/>
        <n v="495.12"/>
        <n v="200.05"/>
        <n v="236.36"/>
        <n v="468.08"/>
        <n v="250.22"/>
        <n v="462.01"/>
        <n v="252.4"/>
        <n v="539.18"/>
        <n v="300.37"/>
        <n v="620.01"/>
        <n v="226.65"/>
        <n v="275.02"/>
        <n v="624.1"/>
        <n v="427.11"/>
        <n v="385.08"/>
        <n v="297.26"/>
        <n v="290.78"/>
        <n v="409.03"/>
        <n v="620.0"/>
        <n v="407.0"/>
        <n v="300.0"/>
        <n v="570.2"/>
        <n v="448.3"/>
        <n v="123.04"/>
        <n v="517.05"/>
        <n v="471.02"/>
        <n v="219.66"/>
        <n v="460.0"/>
        <n v="200.04"/>
        <n v="422.01"/>
        <n v="378.98"/>
        <n v="242.06"/>
        <n v="444.06"/>
        <n v="405.04"/>
        <n v="234.14"/>
        <n v="315.51"/>
        <n v="650.07"/>
        <n v="412.9"/>
        <n v="226.07"/>
        <n v="373.41"/>
        <n v="355.04"/>
        <n v="325.01"/>
        <n v="366.86"/>
        <n v="353.24"/>
        <n v="240.0"/>
        <n v="128.01"/>
        <n v="92.0"/>
        <n v="440.04"/>
        <n v="345.01"/>
        <n v="206.53"/>
        <n v="372.0"/>
        <n v="225.0"/>
        <n v="284.24"/>
        <n v="92.76"/>
        <n v="277.0"/>
        <n v="211.28"/>
        <n v="294.25"/>
        <n v="222.63"/>
        <n v="512.82"/>
        <n v="246.0"/>
        <n v="450.0"/>
        <n v="425.07"/>
        <n v="291.21"/>
        <n v="219.43"/>
        <n v="235.6"/>
        <n v="261.35"/>
        <n v="203.78"/>
        <n v="321.9"/>
        <n v="253.0"/>
        <n v="237.0"/>
        <n v="210.0"/>
        <n v="209.0"/>
        <n v="269.0"/>
        <n v="351.0"/>
        <n v="330.0"/>
        <n v="282.0"/>
        <n v="245.0"/>
        <n v="316.82"/>
        <n v="745.45"/>
        <n v="670.02"/>
        <n v="16.08"/>
        <n v="233.55"/>
        <n v="183.71"/>
        <n v="340.01"/>
        <n v="804.69"/>
        <n v="477.32"/>
        <n v="257.05"/>
        <n v="712.18"/>
        <n v="48.64"/>
        <n v="650.23"/>
        <n v="88.83"/>
        <n v="230.95"/>
        <n v="455.41"/>
        <n v="47.92"/>
        <n v="152.36"/>
        <n v="266.07"/>
        <n v="345.8"/>
        <n v="325.02"/>
        <n v="110.38"/>
        <n v="278.01"/>
        <n v="547.02"/>
        <n v="198.5"/>
        <n v="282.57"/>
        <n v="84.04"/>
        <n v="544.62"/>
        <n v="440.43"/>
        <n v="658.94"/>
        <n v="656.85"/>
        <n v="553.57"/>
        <n v="107.02"/>
        <n v="760.01"/>
        <n v="508.7"/>
        <n v="528.15"/>
        <n v="352.69"/>
        <n v="588.17"/>
        <n v="313.5"/>
        <n v="27.31"/>
        <n v="340.73"/>
        <n v="405.6"/>
        <n v="801.98"/>
        <n v="815.12"/>
        <n v="395.24"/>
        <n v="522.72"/>
        <n v="35.35"/>
        <n v="686.67"/>
        <n v="441.32"/>
        <n v="746.01"/>
        <n v="480.92"/>
        <n v="521.6"/>
        <n v="167.35"/>
        <n v="553.01"/>
        <n v="341.7"/>
        <n v="176.26"/>
        <n v="50.0"/>
        <n v="230.0"/>
        <n v="965.92"/>
        <n v="232.0"/>
        <n v="775.56"/>
        <n v="674.11"/>
        <n v="267.02"/>
        <n v="386.02"/>
        <n v="779.01"/>
        <n v="470.95"/>
        <n v="748.07"/>
        <n v="720.05"/>
        <n v="348.01"/>
        <n v="240.04"/>
        <n v="131.06"/>
        <n v="300.04"/>
        <n v="792.53"/>
        <n v="280.65"/>
        <n v="358.08"/>
        <n v="243.31"/>
        <n v="435.02"/>
        <n v="380.01"/>
        <n v="280.01"/>
        <n v="251.33"/>
        <n v="357.75"/>
        <n v="295.07"/>
        <n v="260.41"/>
        <n v="378.74"/>
        <n v="240.01"/>
        <n v="80.03"/>
        <n v="400.0"/>
        <n v="280.0"/>
        <n v="200.02"/>
        <n v="350.02"/>
        <n v="435.37"/>
        <n v="350.03"/>
        <n v="347.16"/>
        <n v="730.02"/>
        <n v="364.12"/>
        <n v="397.9"/>
        <n v="443.0"/>
        <n v="256.85"/>
        <n v="240.28"/>
        <n v="342.99"/>
        <n v="193.62"/>
        <n v="294.47"/>
        <n v="73.85"/>
        <n v="585.0"/>
        <n v="252.93"/>
        <n v="273.76"/>
        <n v="320.96"/>
        <n v="233.0"/>
        <n v="231.0"/>
        <n v="406.0"/>
        <n v="275.0"/>
        <n v="301.0"/>
        <n v="197.0"/>
        <n v="287.0"/>
        <n v="233.45"/>
        <n v="293.47"/>
        <n v="201.34"/>
        <n v="385.0"/>
        <n v="21.0"/>
        <n v="340.0"/>
        <n v="312.0"/>
        <n v="310.0"/>
        <n v="504.0"/>
        <n v="352.0"/>
        <n v="228.0"/>
        <n v="465.0"/>
        <n v="536.0"/>
        <n v="473.0"/>
        <n v="818.0"/>
        <n v="494.0"/>
        <n v="198.0"/>
        <n v="20.0"/>
        <n v="220.0"/>
        <n v="678.0"/>
        <n v="121.0"/>
        <n v="153.0"/>
        <n v="313.0"/>
        <n v="264.0"/>
        <n v="14.0"/>
        <n v="224.0"/>
        <n v="900.0"/>
        <n v="2.0"/>
        <n v="775.0"/>
        <n v="423.0"/>
        <n v="617.0"/>
        <n v="467.0"/>
        <n v="560.0"/>
        <n v="983.0"/>
        <n v="580.0"/>
        <n v="790.0"/>
        <n v="307.0"/>
        <n v="308.0"/>
        <n v="339.0"/>
        <n v="51.0"/>
        <n v="570.0"/>
        <n v="505.0"/>
        <n v="285.0"/>
        <n v="303.0"/>
        <n v="493.0"/>
        <n v="305.0"/>
        <n v="410.0"/>
        <n v="346.0"/>
        <n v="88.0"/>
        <n v="357.0"/>
        <n v="397.0"/>
        <n v="923.0"/>
        <n v="696.0"/>
        <n v="730.0"/>
        <n v="691.0"/>
        <n v="260.0"/>
        <n v="533.0"/>
        <n v="984.0"/>
        <n v="622.0"/>
        <n v="675.0"/>
        <n v="515.0"/>
        <n v="520.0"/>
        <n v="420.0"/>
        <n v="600.0"/>
        <n v="755.0"/>
        <n v="387.0"/>
        <n v="332.0"/>
        <n v="630.0"/>
        <n v="801.0"/>
        <n v="272.0"/>
        <n v="266.0"/>
        <n v="760.0"/>
        <n v="665.0"/>
        <n v="361.0"/>
        <n v="319.0"/>
        <n v="388.0"/>
        <n v="395.0"/>
        <n v="377.0"/>
        <n v="130.0"/>
        <n v="601.0"/>
        <n v="66.0"/>
        <n v="451.0"/>
        <n v="471.0"/>
        <n v="431.0"/>
        <n v="355.0"/>
        <n v="369.0"/>
        <n v="267.16"/>
        <n v="195.0"/>
        <n v="100.0"/>
        <n v="139.0"/>
        <n v="391.0"/>
        <n v="480.0"/>
        <n v="180.0"/>
        <n v="202.44"/>
        <n v="195.84"/>
        <n v="188.11"/>
        <n v="834.0"/>
        <n v="743.0"/>
        <n v="745.0"/>
        <n v="693.0"/>
        <n v="561.0"/>
        <n v="367.0"/>
        <n v="94.0"/>
        <n v="860.0"/>
        <n v="734.0"/>
        <n v="590.0"/>
        <n v="540.0"/>
        <n v="518.0"/>
        <n v="440.0"/>
        <n v="861.0"/>
        <n v="211.0"/>
        <n v="576.0"/>
        <n v="575.0"/>
        <n v="270.0"/>
        <n v="680.0"/>
        <n v="498.0"/>
        <n v="549.0"/>
        <n v="150.0"/>
        <n v="731.0"/>
        <n v="500.0"/>
        <n v="762.0"/>
        <n v="725.0"/>
        <n v="354.0"/>
        <n v="788.0"/>
        <n v="169.0"/>
        <n v="236.0"/>
        <n v="455.0"/>
        <n v="413.0"/>
        <n v="870.0"/>
        <n v="653.0"/>
        <n v="415.0"/>
        <n v="998.0"/>
        <n v="508.0"/>
        <n v="350.0"/>
        <n v="521.0"/>
        <n v="411.0"/>
        <n v="405.0"/>
        <n v="244.0"/>
        <n v="701.0"/>
        <n v="646.0"/>
        <n v="750.0"/>
        <n v="380.0"/>
        <n v="331.0"/>
        <n v="491.0"/>
        <n v="457.0"/>
        <n v="422.0"/>
        <n v="435.0"/>
        <n v="142.0"/>
        <n v="267.0"/>
        <n v="200.77"/>
        <n v="261.0"/>
        <n v="212.78"/>
        <n v="329.0"/>
        <n v="850.0"/>
        <n v="281.0"/>
        <n v="325.0"/>
        <n v="650.0"/>
        <n v="679.0"/>
        <n v="569.0"/>
        <n v="655.0"/>
        <n v="341.0"/>
        <n v="349.0"/>
        <n v="10.0"/>
        <n v="238.0"/>
        <n v="112.0"/>
        <n v="160.0"/>
        <n v="234.0"/>
        <n v="170.0"/>
        <n v="155.0"/>
        <n v="291.0"/>
        <n v="343.0"/>
        <n v="806.0"/>
        <n v="218.0"/>
        <n v="4.0"/>
        <n v="255.0"/>
        <n v="748.0"/>
        <n v="547.0"/>
        <n v="740.0"/>
        <n v="373.0"/>
        <n v="829.0"/>
        <n v="365.0"/>
        <n v="510.0"/>
        <n v="499.0"/>
        <n v="513.0"/>
        <n v="539.0"/>
        <n v="684.0"/>
        <n v="635.0"/>
        <n v="566.0"/>
        <n v="545.0"/>
        <n v="705.0"/>
        <n v="710.0"/>
        <n v="358.0"/>
        <n v="335.0"/>
        <n v="579.0"/>
        <n v="360.0"/>
        <n v="401.0"/>
        <n v="201.0"/>
        <n v="327.0"/>
        <n v="456.0"/>
        <n v="258.0"/>
        <n v="800.0"/>
        <n v="99.0"/>
        <n v="194.0"/>
        <n v="241.0"/>
        <n v="207.0"/>
        <n v="550.0"/>
        <n v="31.0"/>
        <n v="27.0"/>
        <n v="104.0"/>
        <n v="46.0"/>
        <n v="830.0"/>
        <n v="648.0"/>
        <n v="363.0"/>
        <n v="328.0"/>
        <n v="17.0"/>
        <n v="140.0"/>
        <n v="161.0"/>
        <n v="483.0"/>
        <n v="615.0"/>
        <n v="117.0"/>
        <n v="744.0"/>
        <n v="314.0"/>
        <n v="321.0"/>
        <n v="59.0"/>
        <n v="347.0"/>
        <n v="694.0"/>
        <n v="82.0"/>
        <n v="144.0"/>
        <n v="542.0"/>
        <n v="284.0"/>
        <n v="333.0"/>
      </sharedItems>
    </cacheField>
    <cacheField name="Costo por carga" numFmtId="165">
      <sharedItems containsSemiMixedTypes="0" containsString="0" containsNumber="1">
        <n v="17208.022446360003"/>
        <n v="7522.32607596"/>
        <n v="17092.881850320002"/>
        <n v="9094.75702992"/>
        <n v="6282.394933680001"/>
        <n v="1703.9651022"/>
        <n v="2569.1589277200005"/>
        <n v="4798.87489224"/>
        <n v="4798.10343096"/>
        <n v="3063.8584735200006"/>
        <n v="6425.3081358"/>
        <n v="2694.90711636"/>
        <n v="3668.4912517200005"/>
        <n v="6172.07597064"/>
        <n v="6906.31424388"/>
        <n v="10929.484819080002"/>
        <n v="11154.558647520002"/>
        <n v="5570.914768200001"/>
        <n v="6916.728971160001"/>
        <n v="6098.9800143600005"/>
        <n v="4583.83006044"/>
        <n v="11536.62484644"/>
        <n v="6611.616034920001"/>
        <n v="8757.0498546"/>
        <n v="6754.1435064"/>
        <n v="2184.58547964"/>
        <n v="3969.3611509200005"/>
        <n v="5594.251471920001"/>
        <n v="6122.5095834"/>
        <n v="2885.65091784"/>
        <n v="2781.8893756800003"/>
        <n v="5929.6442634"/>
        <n v="8849.43234288"/>
        <n v="4319.604572040001"/>
        <n v="8395.23451428"/>
        <n v="13198.352443560001"/>
        <n v="385.92350532000006"/>
        <n v="9839.602895760001"/>
        <n v="13879.16702316"/>
        <n v="11456.58573864"/>
        <n v="12935.477012400002"/>
        <n v="4609.481148"/>
        <n v="14856.60846492"/>
        <n v="9741.6273132"/>
        <n v="9932.94971064"/>
        <n v="13011.27308316"/>
        <n v="5178.048111360001"/>
        <n v="13598.933713200002"/>
        <n v="5190.19862652"/>
        <n v="6071.97886956"/>
        <n v="11192.745980880001"/>
        <n v="12301.721570880001"/>
        <n v="3459.2323795200004"/>
        <n v="4891.83597648"/>
        <n v="15324.885461880001"/>
        <n v="7415.47868868"/>
        <n v="16060.088061720002"/>
        <n v="6889.34209572"/>
        <n v="1380.33709524"/>
        <n v="6186.9266002800005"/>
        <n v="14396.817542040002"/>
        <n v="7047.2987928"/>
        <n v="8705.16908352"/>
        <n v="6196.18413564"/>
        <n v="3576.8802247200006"/>
        <n v="3259.03817736"/>
        <n v="6091.843997520001"/>
        <n v="16057.966543200002"/>
        <n v="13692.280528080002"/>
        <n v="9157.63112424"/>
        <n v="10913.2841322"/>
        <n v="440.11866024000005"/>
        <n v="5187.691377360001"/>
        <n v="6656.7465198"/>
        <n v="12258.519739200001"/>
        <n v="14177.336807880001"/>
        <n v="5600.8088928"/>
        <n v="10714.05425664"/>
        <n v="14705.402054040002"/>
        <n v="3083.5307361600003"/>
        <n v="8063.50616388"/>
        <n v="2122.28998128"/>
        <n v="13924.876104"/>
        <n v="8871.997585320001"/>
        <n v="8216.83409328"/>
        <n v="6798.502530000001"/>
        <n v="6559.92812916"/>
        <n v="4312.275689880001"/>
        <n v="4334.455201680001"/>
        <n v="5767.6373946"/>
        <n v="15359.60121948"/>
        <n v="14430.761838360002"/>
        <n v="14099.4192186"/>
        <n v="6745.8502976400005"/>
        <n v="5981.13930384"/>
        <n v="11364.97471164"/>
        <n v="3861.74230236"/>
        <n v="6194.448347760001"/>
        <n v="5889.91400748"/>
        <n v="7581.040399240001"/>
        <n v="15157.99985084"/>
        <n v="13311.85687084"/>
        <n v="8765.09820736"/>
        <n v="5776.87288068"/>
        <n v="13894.655060000001"/>
        <n v="13992.20914168"/>
        <n v="7190.43541084"/>
        <n v="840.28655216"/>
        <n v="18932.682087"/>
        <n v="7490.4822278"/>
        <n v="4553.365912040001"/>
        <n v="5454.28368628"/>
        <n v="5407.64428468"/>
        <n v="12936.409687960002"/>
        <n v="15953.784640640002"/>
        <n v="5914.2647845599995"/>
        <n v="15159.943159240001"/>
        <n v="12243.8145742"/>
        <n v="12266.55128248"/>
        <n v="17507.07104476"/>
        <n v="5829.73086916"/>
        <n v="6317.6956084"/>
        <n v="7487.761596040001"/>
        <n v="5733.14844168"/>
        <n v="6540.98174356"/>
        <n v="16129.84838168"/>
        <n v="9523.57147588"/>
        <n v="6918.76089652"/>
        <n v="15552.10279436"/>
        <n v="5249.45898092"/>
        <n v="8356.226120000001"/>
        <n v="10592.779757560002"/>
        <n v="1846.14298"/>
        <n v="2801.6677202799997"/>
        <n v="11660.04473084"/>
        <n v="8093.68515516"/>
        <n v="1476.4745856"/>
        <n v="5111.024576000001"/>
        <n v="11527.9272192"/>
        <n v="4947.495347200001"/>
        <n v="14232.9323136"/>
        <n v="6579.6466176"/>
        <n v="9719.8789632"/>
        <n v="3847.9237405000003"/>
        <n v="4546.3396916"/>
        <n v="9003.4298648"/>
        <n v="4812.9341582"/>
        <n v="8886.6745681"/>
        <n v="4854.866044"/>
        <n v="10371.024855799998"/>
        <n v="5777.5598797"/>
        <n v="11877.667972199999"/>
        <n v="4341.983913"/>
        <n v="5268.6186443999995"/>
        <n v="11956.021002"/>
        <n v="8182.2402342"/>
        <n v="7377.062277599999"/>
        <n v="5694.6752172"/>
        <n v="5570.5364316"/>
        <n v="7835.877696599999"/>
        <n v="11877.4764"/>
        <n v="7796.988539999999"/>
        <n v="5747.165999999999"/>
        <n v="10923.446844"/>
        <n v="8588.181725999999"/>
        <n v="2357.1043488"/>
        <n v="9905.240600999998"/>
        <n v="9023.433764399999"/>
        <n v="4208.0749452"/>
        <n v="8812.3212"/>
        <n v="3832.2102887999995"/>
        <n v="8084.5384122"/>
        <n v="7260.2032356"/>
        <n v="4637.1966732"/>
        <n v="8506.9551132"/>
        <n v="7759.4403888"/>
        <n v="4485.4714908"/>
        <n v="6044.294482199999"/>
        <n v="12453.5340054"/>
        <n v="7910.016137999999"/>
        <n v="4330.8727254"/>
        <n v="7153.4975202"/>
        <n v="6801.5793888"/>
        <n v="4553.0964773999995"/>
        <n v="6226.288072199999"/>
        <n v="7028.0177292"/>
        <n v="6767.0963928"/>
        <n v="4597.7328"/>
        <n v="3326.9798999999994"/>
        <n v="2359.7999999999997"/>
        <n v="11348.6316"/>
        <n v="8897.8079"/>
        <n v="5326.4087"/>
        <n v="9593.88"/>
        <n v="5982.75"/>
        <n v="7199.7991999999995"/>
        <n v="2499.882"/>
        <n v="7199.23"/>
        <n v="5279.8872"/>
        <n v="7679.925"/>
        <n v="5999.8785"/>
        <n v="12999.987000000003"/>
        <n v="6393.54"/>
        <n v="11407.5"/>
        <n v="10775.5245"/>
        <n v="7559.8116"/>
        <n v="2192.1057"/>
        <n v="2353.644"/>
        <n v="2610.8865"/>
        <n v="2035.7622000000001"/>
        <n v="3215.781"/>
        <n v="2694.4500000000003"/>
        <n v="2524.05"/>
        <n v="2236.5"/>
        <n v="2225.85"/>
        <n v="2864.85"/>
        <n v="3738.15"/>
        <n v="3514.5"/>
        <n v="3003.3"/>
        <n v="2609.25"/>
        <n v="6110.35906824"/>
        <n v="14377.145279400002"/>
        <n v="12922.36217064"/>
        <n v="310.12743456"/>
        <n v="4504.369548600001"/>
        <n v="3543.1287937200004"/>
        <n v="6557.61374532"/>
        <n v="15519.679435080003"/>
        <n v="9205.84745424"/>
        <n v="4957.603050600001"/>
        <n v="13735.48235976"/>
        <n v="938.0969164800001"/>
        <n v="12540.681702360002"/>
        <n v="1713.22263756"/>
        <n v="4454.2245654"/>
        <n v="8783.279538120001"/>
        <n v="924.2106134400001"/>
        <n v="2938.4960155200006"/>
        <n v="5131.56756924"/>
        <n v="6669.282765600001"/>
        <n v="6268.50863064"/>
        <n v="2128.84740216"/>
        <n v="5361.84876132"/>
        <n v="10550.11873464"/>
        <n v="3828.3766020000003"/>
        <n v="5449.79534724"/>
        <n v="1620.84014928"/>
        <n v="10503.831057840001"/>
        <n v="8494.36728876"/>
        <n v="12708.667396080002"/>
        <n v="12668.3585442"/>
        <n v="10676.445519240002"/>
        <n v="2064.04465464"/>
        <n v="14657.957185320001"/>
        <n v="9811.0588284"/>
        <n v="10186.1818758"/>
        <n v="6802.166971080001"/>
        <n v="11343.75952644"/>
        <n v="6046.327782"/>
        <n v="526.7151889200001"/>
        <n v="6571.500048360001"/>
        <n v="7822.617379200001"/>
        <n v="15467.412933360001"/>
        <n v="15720.83796384"/>
        <n v="7622.808907680001"/>
        <n v="10081.45600704"/>
        <n v="681.7789062"/>
        <n v="13243.48292844"/>
        <n v="8511.53230224"/>
        <n v="14387.94573732"/>
        <n v="9275.278969440002"/>
        <n v="10059.855091200001"/>
        <n v="3227.6011302"/>
        <n v="10746.68978284"/>
        <n v="6640.2848028"/>
        <n v="3425.27538584"/>
        <n v="971.6542000000001"/>
        <n v="4469.6093200000005"/>
        <n v="18770.80449728"/>
        <n v="4508.475488"/>
        <n v="15071.52262704"/>
        <n v="12048.51208"/>
        <n v="13100.03625524"/>
        <n v="5237.159387199999"/>
        <n v="7571.1492272"/>
        <n v="15279.003573599999"/>
        <n v="9236.911892"/>
        <n v="14672.1662152"/>
        <n v="13850.0249405"/>
        <n v="6693.9062281"/>
        <n v="4617.1237924"/>
        <n v="2520.9141986"/>
        <n v="5771.212392400001"/>
        <n v="15244.1639693"/>
        <n v="5398.2494265"/>
        <n v="6887.6007647999995"/>
        <n v="4680.0216211"/>
        <n v="8367.527046199999"/>
        <n v="7309.4201481"/>
        <n v="5385.939148099999"/>
        <n v="4834.2847973"/>
        <n v="6881.2532775"/>
        <n v="5675.615386699999"/>
        <n v="4988.7316602"/>
        <n v="7255.6055028"/>
        <n v="4597.924372199999"/>
        <n v="1533.1523166"/>
        <n v="7662.888"/>
        <n v="5364.0216"/>
        <n v="3831.8271444"/>
        <n v="6705.410144399999"/>
        <n v="8340.478871399999"/>
        <n v="6705.601716599999"/>
        <n v="6650.6204952"/>
        <n v="13985.153744399999"/>
        <n v="6975.526946399999"/>
        <n v="7622.657837999999"/>
        <n v="8486.64846"/>
        <n v="4920.531957"/>
        <n v="5999.7916"/>
        <n v="9119.973"/>
        <n v="8399.8251"/>
        <n v="4799.8398"/>
        <n v="7299.911300000001"/>
        <n v="1815.9714999999999"/>
        <n v="14385.15"/>
        <n v="6520.535400000001"/>
        <n v="7199.888"/>
        <n v="8274.3488"/>
        <n v="2481.4500000000003"/>
        <n v="2460.15"/>
        <n v="4323.900000000001"/>
        <n v="2928.75"/>
        <n v="3205.65"/>
        <n v="2098.05"/>
        <n v="3056.55"/>
        <n v="2332.1655"/>
        <n v="2931.7653000000005"/>
        <n v="2011.3866"/>
        <n v="7398.76445"/>
        <n v="6341.798099999999"/>
        <n v="403.56897"/>
        <n v="6533.9738"/>
        <n v="5995.881839999999"/>
        <n v="5957.4466999999995"/>
        <n v="9685.655279999999"/>
        <n v="4862.045209999999"/>
        <n v="6764.584639999999"/>
        <n v="4381.60596"/>
        <n v="8936.170049999999"/>
        <n v="10300.61752"/>
        <n v="5784.4885699999995"/>
        <n v="9089.910609999999"/>
        <n v="15719.972259999999"/>
        <n v="9493.47958"/>
        <n v="3805.0788599999996"/>
        <n v="7148.93604"/>
        <n v="384.35139999999996"/>
        <n v="4227.8654"/>
        <n v="13029.512459999998"/>
        <n v="2325.32597"/>
        <n v="7802.333419999999"/>
        <n v="2940.2882099999997"/>
        <n v="6015.09941"/>
        <n v="5073.43848"/>
        <n v="269.04598"/>
        <n v="4304.73568"/>
        <n v="17295.813"/>
        <n v="4727.52222"/>
        <n v="38.43514"/>
        <n v="14893.61675"/>
        <n v="3785.86129"/>
        <n v="8129.032109999999"/>
        <n v="11857.240689999999"/>
        <n v="8974.605189999998"/>
        <n v="10761.839199999999"/>
        <n v="18890.87131"/>
        <n v="11146.1906"/>
        <n v="15181.880299999999"/>
        <n v="5899.793989999999"/>
        <n v="5919.01156"/>
        <n v="6514.756229999999"/>
        <n v="980.0960699999999"/>
        <n v="10954.014899999998"/>
        <n v="9704.87285"/>
        <n v="5477.007449999999"/>
        <n v="5822.923709999999"/>
        <n v="9474.262009999999"/>
        <n v="5861.35885"/>
        <n v="7879.203699999999"/>
        <n v="6649.279219999999"/>
        <n v="1691.1461599999998"/>
        <n v="5169.52633"/>
        <n v="6860.672489999999"/>
        <n v="7629.375289999999"/>
        <n v="5441.26352"/>
        <n v="17936.736532000003"/>
        <n v="14030.686648"/>
        <n v="13525.426464"/>
        <n v="8744.8878"/>
        <n v="3828.317548"/>
        <n v="14186.15132"/>
        <n v="13428.261044"/>
        <n v="5052.60184"/>
        <n v="10357.833772"/>
        <n v="19122.154656000002"/>
        <n v="12087.378248"/>
        <n v="13117.3317"/>
        <n v="10008.038260000001"/>
        <n v="10105.20368"/>
        <n v="8161.895280000001"/>
        <n v="11659.850400000001"/>
        <n v="14671.978420000001"/>
        <n v="7590.37032"/>
        <n v="6385.95692"/>
        <n v="8136.32463"/>
        <n v="8944.18665"/>
        <n v="12117.9303"/>
        <n v="15407.08281"/>
        <n v="5231.86832"/>
        <n v="5116.45946"/>
        <n v="8655.664499999999"/>
        <n v="14618.4556"/>
        <n v="12791.14865"/>
        <n v="6943.76641"/>
        <n v="6135.90439"/>
        <n v="10252.15373"/>
        <n v="7433.001359999999"/>
        <n v="7567.1019"/>
        <n v="7222.27194"/>
        <n v="14559.4872"/>
        <n v="4540.26114"/>
        <n v="5057.50608"/>
        <n v="2490.4386"/>
        <n v="11513.48922"/>
        <n v="1264.37652"/>
        <n v="8639.906219999999"/>
        <n v="6743.341439999999"/>
        <n v="9023.05062"/>
        <n v="8256.76182"/>
        <n v="6800.813099999999"/>
        <n v="5992.799999999999"/>
        <n v="9590.31"/>
        <n v="7199.962"/>
        <n v="4995.900000000001"/>
        <n v="2739.0"/>
        <n v="3598.71"/>
        <n v="9849.29"/>
        <n v="11995.199999999999"/>
        <n v="15005.25"/>
        <n v="4633.2"/>
        <n v="7202.25"/>
        <n v="2022.3756"/>
        <n v="1956.4416"/>
        <n v="1879.2189"/>
        <n v="16027.453379999999"/>
        <n v="14278.654509999998"/>
        <n v="14317.089649999998"/>
        <n v="11242.27845"/>
        <n v="14509.26535"/>
        <n v="13317.77601"/>
        <n v="10781.05677"/>
        <n v="7052.84819"/>
        <n v="1806.45158"/>
        <n v="16527.1102"/>
        <n v="14105.69638"/>
        <n v="11338.3663"/>
        <n v="10377.487799999999"/>
        <n v="9954.70126"/>
        <n v="8455.7308"/>
        <n v="16546.32777"/>
        <n v="4323.95325"/>
        <n v="4054.9072699999997"/>
        <n v="11069.320319999999"/>
        <n v="11050.10275"/>
        <n v="5188.7438999999995"/>
        <n v="13067.9476"/>
        <n v="9570.349859999998"/>
        <n v="6649.279219999965"/>
        <n v="10550.445929999945"/>
        <n v="2882.635499999985"/>
        <n v="8455.730799999956"/>
        <n v="14048.043669999926"/>
        <n v="9608.784999999949"/>
        <n v="7148.936039999962"/>
        <n v="14643.788339999923"/>
        <n v="13932.738249999928"/>
        <n v="6803.019779999964"/>
        <n v="15143.445159999921"/>
        <n v="3247.769329999983"/>
        <n v="6412.91772"/>
        <n v="4586.207824"/>
        <n v="8842.05322"/>
        <n v="8025.863692000001"/>
        <n v="16906.78308"/>
        <n v="12689.803852000001"/>
        <n v="8064.72986"/>
        <n v="19394.217832000002"/>
        <n v="9872.006672000001"/>
        <n v="6801.5794000000005"/>
        <n v="10124.636764"/>
        <n v="9327.88032"/>
        <n v="5884.008"/>
        <n v="6903.90272"/>
        <n v="8061.09096"/>
        <n v="7943.4108"/>
        <n v="4785.65984"/>
        <n v="13748.96536"/>
        <n v="5770.443"/>
        <n v="8751.83855"/>
        <n v="12425.687259999999"/>
        <n v="14426.1075"/>
        <n v="7309.2278"/>
        <n v="4023.0161999999996"/>
        <n v="6705.026999999999"/>
        <n v="6341.03982"/>
        <n v="9406.19502"/>
        <n v="8754.84954"/>
        <n v="7605.41634"/>
        <n v="8084.346839999999"/>
        <n v="8333.3907"/>
        <n v="5095.820519999999"/>
        <n v="3591.18"/>
        <n v="6003.0"/>
        <n v="7195.65"/>
        <n v="8056.9"/>
        <n v="9610.199999999999"/>
        <n v="2005.6923000000002"/>
        <n v="2607.39"/>
        <n v="2125.6722"/>
        <n v="6322.580529999999"/>
        <n v="16334.9345"/>
        <n v="5400.13717"/>
        <n v="6245.710249999999"/>
        <n v="12491.420499999998"/>
        <n v="13048.730029999999"/>
        <n v="10934.79733"/>
        <n v="12587.508349999998"/>
        <n v="6553.19137"/>
        <n v="6706.93193"/>
        <n v="192.17569999999998"/>
        <n v="4573.78166"/>
        <n v="2152.36784"/>
        <n v="6803.01978"/>
        <n v="3074.8111999999996"/>
        <n v="4496.91138"/>
        <n v="3266.9869"/>
        <n v="6361.01567"/>
        <n v="2978.7233499999998"/>
        <n v="5592.31287"/>
        <n v="6591.626509999999"/>
        <n v="15489.36142"/>
        <n v="14605.3532"/>
        <n v="4189.430259999978"/>
        <n v="76.8702799999996"/>
        <n v="4016.4721299999787"/>
        <n v="6341.798099999966"/>
        <n v="4900.480349999974"/>
        <n v="4708.3046499999755"/>
        <n v="14374.742359999924"/>
        <n v="6245.710249999967"/>
        <n v="10512.010789999944"/>
        <n v="14221.001799999925"/>
        <n v="5169.526329999972"/>
        <n v="7168.153609999962"/>
        <n v="16518.1214"/>
        <n v="16110.026636"/>
        <n v="8220.194532"/>
        <n v="7093.07566"/>
        <n v="9910.87284"/>
        <n v="5169.200344"/>
        <n v="9697.108916000001"/>
        <n v="9969.172092"/>
        <n v="10474.432276000001"/>
        <n v="10882.52704"/>
        <n v="13292.229456000001"/>
        <n v="12340.00834"/>
        <n v="10999.125544"/>
        <n v="10591.030780000001"/>
        <n v="15313.270192"/>
        <n v="13700.32422"/>
        <n v="3824.6052"/>
        <n v="8139.5444"/>
        <n v="13925.4856"/>
        <n v="7845.344"/>
        <n v="6886.0619799999995"/>
        <n v="8848.0126"/>
        <n v="9098.065129999999"/>
        <n v="6417.668699999999"/>
        <n v="11092.03038"/>
        <n v="4291.21728"/>
        <n v="7911.93186"/>
        <n v="6858.28476"/>
        <n v="6896.5992"/>
        <n v="7873.61742"/>
        <n v="7682.04522"/>
        <n v="3850.6012199999996"/>
        <n v="7279.7436"/>
        <n v="6513.4547999999995"/>
        <n v="6264.41094"/>
        <n v="7950.2463"/>
        <n v="8735.69232"/>
        <n v="4942.56276"/>
        <n v="15325.776"/>
        <n v="7553.28"/>
        <n v="2390.85"/>
        <n v="4801.5"/>
        <n v="2407.59"/>
        <n v="2067.93"/>
        <n v="10569.663499999999"/>
        <n v="595.7446699999999"/>
        <n v="518.87439"/>
        <n v="1998.62728"/>
        <n v="5515.44259"/>
        <n v="884.0082199999999"/>
        <n v="15950.583099999998"/>
        <n v="12452.985359999999"/>
        <n v="6975.97791"/>
        <n v="6303.3629599999995"/>
        <n v="326.69869"/>
        <n v="2690.4597999999996"/>
        <n v="3094.02877"/>
        <n v="1825.66915"/>
        <n v="4708.30465"/>
        <n v="9282.086309999999"/>
        <n v="11818.80555"/>
        <n v="2248.45569"/>
        <n v="14297.87208"/>
        <n v="6034.31698"/>
        <n v="6168.839969999999"/>
        <n v="1133.83663"/>
        <n v="6668.496789999999"/>
        <n v="884.0082199999954"/>
        <n v="6591.6265099999655"/>
        <n v="5380.919599999972"/>
        <n v="13336.99357999993"/>
        <n v="5957.446699999969"/>
        <n v="1575.8407399999917"/>
        <n v="2767.3300799999997"/>
        <n v="10415.922939999999"/>
        <n v="6437.88595"/>
        <n v="5457.789879999999"/>
        <n v="7687.027999999959"/>
        <n v="6399.450809999967"/>
      </sharedItems>
    </cacheField>
    <cacheField name="Tipo de Carga" numFmtId="0">
      <sharedItems>
        <s v="Autoabasto"/>
        <s v="Ticket"/>
        <s v="Natgas"/>
        <s v="COMSUSTENTA"/>
      </sharedItems>
    </cacheField>
    <cacheField name="Semana" numFmtId="0">
      <sharedItems containsSemiMixedTypes="0" containsString="0" containsNumber="1" containsInteger="1">
        <n v="40.0"/>
        <n v="41.0"/>
      </sharedItems>
    </cacheField>
    <cacheField name="Día" numFmtId="0">
      <sharedItems containsSemiMixedTypes="0" containsString="0" containsNumber="1" containsInteger="1">
        <n v="2.0"/>
        <n v="1.0"/>
        <n v="3.0"/>
        <n v="4.0"/>
        <n v="5.0"/>
        <n v="6.0"/>
        <n v="7.0"/>
      </sharedItems>
    </cacheField>
    <cacheField name="Mes" numFmtId="0">
      <sharedItems containsSemiMixedTypes="0" containsString="0" containsNumber="1" containsInteger="1">
        <n v="10.0"/>
      </sharedItems>
    </cacheField>
    <cacheField name="Producto" numFmtId="0">
      <sharedItems>
        <s v="Diesel"/>
        <s v="GNC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O1" sheet="Cargas"/>
  </cacheSource>
  <cacheFields>
    <cacheField name="Unidad">
      <sharedItems containsSemiMixedTypes="0" containsString="0"/>
    </cacheField>
    <cacheField name="Flota">
      <sharedItems containsSemiMixedTypes="0" containsString="0"/>
    </cacheField>
    <cacheField name="EC">
      <sharedItems containsSemiMixedTypes="0" containsString="0"/>
    </cacheField>
    <cacheField name="Fecha de Transacción">
      <sharedItems containsSemiMixedTypes="0" containsString="0"/>
    </cacheField>
    <cacheField name="Operador">
      <sharedItems containsSemiMixedTypes="0" containsString="0"/>
    </cacheField>
    <cacheField name="ID OPERADOR">
      <sharedItems containsSemiMixedTypes="0" containsString="0"/>
    </cacheField>
    <cacheField name="Estación">
      <sharedItems containsSemiMixedTypes="0" containsString="0"/>
    </cacheField>
    <cacheField name="Costo por litro">
      <sharedItems containsSemiMixedTypes="0" containsString="0"/>
    </cacheField>
    <cacheField name="Litros">
      <sharedItems containsSemiMixedTypes="0" containsString="0"/>
    </cacheField>
    <cacheField name="Costo por carga">
      <sharedItems containsSemiMixedTypes="0" containsString="0"/>
    </cacheField>
    <cacheField name="Tipo de Carga">
      <sharedItems containsSemiMixedTypes="0" containsString="0"/>
    </cacheField>
    <cacheField name="Semana">
      <sharedItems containsSemiMixedTypes="0" containsString="0"/>
    </cacheField>
    <cacheField name="Día">
      <sharedItems containsSemiMixedTypes="0" containsString="0"/>
    </cacheField>
    <cacheField name="Mes">
      <sharedItems containsSemiMixedTypes="0" containsString="0"/>
    </cacheField>
    <cacheField name="Producto">
      <sharedItems containsSemiMixedTypes="0" containsString="0"/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O1:U1000" sheet="CUADRE JUN"/>
  </cacheSource>
  <cacheFields>
    <cacheField name="Proveedor" numFmtId="0">
      <sharedItems containsBlank="1">
        <s v="ENERGEX MTY"/>
        <m/>
      </sharedItems>
    </cacheField>
    <cacheField name="Fecha Transacción" numFmtId="0">
      <sharedItems containsDate="1" containsString="0" containsBlank="1">
        <m/>
        <d v="2024-06-01T12:07:10Z"/>
        <d v="2024-06-01T15:00:01Z"/>
        <d v="2024-06-02T12:28:46Z"/>
        <d v="2024-06-02T13:12:30Z"/>
        <d v="2024-06-02T17:13:45Z"/>
        <d v="2024-06-02T17:25:00Z"/>
        <d v="2024-06-02T17:55:56Z"/>
        <d v="2024-06-03T11:31:22Z"/>
        <d v="2024-06-03T11:45:39Z"/>
        <d v="2024-06-03T15:25:45Z"/>
        <d v="2024-06-03T18:49:09Z"/>
        <d v="2024-06-04T18:27:32Z"/>
        <d v="2024-06-04T18:39:01Z"/>
        <d v="2024-06-04T20:03:10Z"/>
        <d v="2024-06-05T07:30:09Z"/>
        <d v="2024-06-05T12:19:56Z"/>
        <d v="2024-06-05T18:38:31Z"/>
        <d v="2024-06-05T22:55:45Z"/>
        <d v="2024-06-05T23:07:36Z"/>
        <d v="2024-06-06T10:36:26Z"/>
        <d v="2024-06-06T11:59:37Z"/>
        <d v="2024-06-06T16:37:49Z"/>
        <d v="2024-06-06T21:15:24Z"/>
        <d v="2024-06-07T20:42:50Z"/>
        <d v="2024-06-08T08:31:23Z"/>
        <d v="2024-06-08T08:42:36Z"/>
        <d v="2024-06-08T11:06:46Z"/>
        <d v="2024-06-08T13:01:34Z"/>
        <d v="2024-06-08T14:16:25Z"/>
        <d v="2024-06-08T21:58:41Z"/>
        <d v="2024-06-09T01:51:38Z"/>
        <d v="2024-06-09T15:12:05Z"/>
        <d v="2024-06-12T07:55:11Z"/>
        <d v="2024-06-15T21:05:13Z"/>
        <d v="2024-06-15T14:15:14Z"/>
        <d v="2024-06-16T01:49:01Z"/>
        <d v="2024-06-16T21:14:12Z"/>
        <d v="2024-06-16T16:09:20Z"/>
        <d v="2024-06-19T14:09:56Z"/>
        <d v="2024-06-19T15:26:07Z"/>
        <d v="2024-06-19T19:19:20Z"/>
        <d v="2024-06-20T13:34:56Z"/>
        <d v="2024-06-20T17:01:34Z"/>
        <d v="2024-06-23T10:35:26Z"/>
        <d v="2024-06-23T10:45:27Z"/>
        <d v="2024-06-23T10:58:14Z"/>
        <d v="2024-06-27T23:31:31Z"/>
        <d v="2024-06-28T03:57:10Z"/>
        <d v="2024-06-28T04:44:53Z"/>
        <d v="2024-06-29T13:49:02Z"/>
        <d v="2024-06-29T17:05:57Z"/>
        <d v="2024-06-30T10:50:58Z"/>
        <d v="2024-06-30T11:32:31Z"/>
        <d v="2024-06-30T15:55:30Z"/>
        <d v="2024-06-30T17:25:13Z"/>
        <d v="2024-06-30T18:53:17Z"/>
      </sharedItems>
    </cacheField>
    <cacheField name="DIA" numFmtId="0">
      <sharedItems containsString="0" containsBlank="1" containsNumber="1" containsInteger="1">
        <m/>
        <n v="1.0"/>
        <n v="2.0"/>
        <n v="3.0"/>
        <n v="4.0"/>
        <n v="5.0"/>
        <n v="6.0"/>
        <n v="7.0"/>
        <n v="8.0"/>
        <n v="9.0"/>
        <n v="12.0"/>
        <n v="15.0"/>
        <n v="16.0"/>
        <n v="19.0"/>
        <n v="20.0"/>
        <n v="23.0"/>
        <n v="27.0"/>
        <n v="28.0"/>
        <n v="29.0"/>
        <n v="30.0"/>
      </sharedItems>
    </cacheField>
    <cacheField name="Unidad" numFmtId="0">
      <sharedItems containsString="0" containsBlank="1" containsNumber="1" containsInteger="1">
        <m/>
        <n v="1868.0"/>
        <n v="1745.0"/>
        <n v="1778.0"/>
        <n v="1940.0"/>
        <n v="1694.0"/>
        <n v="1765.0"/>
        <n v="1835.0"/>
        <n v="1734.0"/>
        <n v="1660.0"/>
        <n v="1712.0"/>
        <n v="1696.0"/>
        <n v="1909.0"/>
        <n v="1750.0"/>
        <n v="1784.0"/>
        <n v="1881.0"/>
        <n v="1670.0"/>
        <n v="1672.0"/>
        <n v="1708.0"/>
        <n v="1669.0"/>
        <n v="1871.0"/>
        <n v="1877.0"/>
        <n v="1855.0"/>
        <n v="1883.0"/>
        <n v="1675.0"/>
        <n v="1830.0"/>
        <n v="1733.0"/>
        <n v="1748.0"/>
        <n v="1667.0"/>
        <n v="1869.0"/>
        <n v="1847.0"/>
        <n v="1710.0"/>
        <n v="1887.0"/>
        <n v="1786.0"/>
      </sharedItems>
    </cacheField>
    <cacheField name="Operador" numFmtId="0">
      <sharedItems containsBlank="1">
        <s v="QUIOSC"/>
        <s v="SANEUS"/>
        <s v="CERJER"/>
        <s v="CALJOR"/>
        <s v="SANFRA"/>
        <s v="MOREFR"/>
        <s v="MARIO SALAZAR"/>
        <s v="ALEJANDRO HERNANDEZ RIVERA"/>
        <s v="JUAFR"/>
        <m/>
        <s v="GILBERTO SALAZAR"/>
        <s v="GONHER"/>
        <s v="ZUÑDAV"/>
        <s v="ARBJO"/>
        <s v="MIGUAL ANGEL VALLEJO"/>
        <s v="JEREMIAS CERVANTES"/>
        <s v="VICTOR MORENO"/>
        <s v="JESUS CASILLAS"/>
        <s v="LUIS ARMANDO"/>
        <s v="JOSE ZAVALA"/>
        <s v="JESUS CARDONA"/>
        <s v="MOZPEDX"/>
        <s v="RICARDO GREGORIO GUERRERO"/>
        <s v="FRANCISCO SANDOVAL"/>
        <s v="JOSE ALFREDO MEZA HERNANDEZ"/>
        <s v="MIGUEL ANGEL JIMENEZ DIAZ"/>
        <s v="ALFREDO CHAVEZ PUENTE"/>
        <s v="FERNANDO ALANIS"/>
        <s v="MIGUEL ANGEL ALLEJO"/>
        <s v="OSCAR QUIROZ"/>
        <s v="EDUARDO AVALOS"/>
        <s v="GUEJOR"/>
        <s v="JUAN MANUEL"/>
        <s v="JUAN FALLAT"/>
        <s v="MIGUEL ANGEL"/>
        <s v="ALEJANDRO CALAMACO"/>
        <s v="JORGE LUIS CALAMACO"/>
        <s v="OSCAR FEDERICO DAMIAN MEJIA"/>
        <s v="FELIPE"/>
        <s v="JIMMY01"/>
        <s v="GILBERTO"/>
        <s v="MANUEL ALVARDO"/>
        <s v="ANDRES LOPEZ"/>
        <s v="HERJO17X"/>
        <s v="JOSE JUAN ZAVALA"/>
        <s v="MAURO ROMO"/>
      </sharedItems>
    </cacheField>
    <cacheField name="Odometro" numFmtId="0">
      <sharedItems containsString="0" containsBlank="1" containsNumber="1" containsInteger="1">
        <n v="264810.0"/>
        <n v="304045.0"/>
        <n v="358479.0"/>
        <n v="300750.0"/>
        <n v="318404.0"/>
        <n v="815939.0"/>
        <n v="402839.0"/>
        <n v="137040.0"/>
        <n v="572082.0"/>
        <n v="654050.0"/>
        <n v="381194.0"/>
        <n v="581781.0"/>
        <m/>
        <n v="432573.0"/>
        <n v="259642.0"/>
        <n v="503610.0"/>
        <n v="301945.0"/>
        <n v="360592.0"/>
        <n v="441993.0"/>
        <n v="489500.0"/>
        <n v="382341.0"/>
        <n v="265560.0"/>
        <n v="679487.0"/>
        <n v="363802.0"/>
        <n v="297168.0"/>
        <n v="335515.0"/>
        <n v="319724.0"/>
        <n v="292674.0"/>
        <n v="293637.0"/>
        <n v="404074.0"/>
        <n v="654482.0"/>
        <n v="303067.0"/>
        <n v="266196.0"/>
        <n v="203343.0"/>
        <n v="620938.0"/>
        <n v="321627.0"/>
        <n v="305201.0"/>
        <n v="322799.0"/>
        <n v="680070.0"/>
        <n v="306342.0"/>
        <n v="572869.0"/>
        <n v="608760.0"/>
        <n v="225526.0"/>
        <n v="144820.0"/>
        <n v="436332.0"/>
        <n v="305249.0"/>
        <n v="388221.0"/>
        <n v="824731.0"/>
        <n v="309148.0"/>
        <n v="442837.0"/>
        <n v="270607.0"/>
        <n v="310531.0"/>
        <n v="438376.0"/>
        <n v="325467.0"/>
        <n v="434231.0"/>
        <n v="336894.0"/>
        <n v="395836.0"/>
      </sharedItems>
    </cacheField>
    <cacheField name="Litros AB" numFmtId="2">
      <sharedItems containsString="0" containsBlank="1" containsNumber="1">
        <n v="502.77"/>
        <n v="855.7"/>
        <n v="448.77"/>
        <n v="877.62"/>
        <n v="777.26"/>
        <n v="460.02"/>
        <n v="764.97"/>
        <n v="345.02"/>
        <n v="499.1"/>
        <n v="456.52"/>
        <n v="792.78"/>
        <n v="472.2"/>
        <n v="446.01"/>
        <n v="486.42"/>
        <n v="570.29"/>
        <n v="400.02"/>
        <n v="449.83"/>
        <n v="805.9"/>
        <n v="455.15"/>
        <n v="504.09"/>
        <n v="362.81"/>
        <n v="713.01"/>
        <n v="523.18"/>
        <n v="461.64"/>
        <n v="561.11"/>
        <n v="302.35"/>
        <n v="393.0"/>
        <n v="725.2"/>
        <n v="500.0"/>
        <n v="781.19"/>
        <n v="474.13"/>
        <n v="754.3"/>
        <n v="440.62"/>
        <n v="853.24"/>
        <n v="250.0"/>
        <n v="408.42"/>
        <n v="728.78"/>
        <n v="720.0"/>
        <n v="787.36"/>
        <n v="380.54"/>
        <n v="751.71"/>
        <n v="479.53"/>
        <n v="778.21"/>
        <n v="489.48"/>
        <n v="200.0"/>
        <n v="400.0"/>
        <n v="245.28"/>
        <n v="350.0"/>
        <n v="754.06"/>
        <n v="308.17"/>
        <n v="680.06"/>
        <n v="564.07"/>
        <m/>
        <n v="650.0"/>
        <n v="616.5"/>
        <n v="428.75"/>
        <n v="515.83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O2685" sheet="Cargas"/>
  </cacheSource>
  <cacheFields>
    <cacheField name="Unidad">
      <sharedItems containsBlank="1" containsMixedTypes="1" containsNumber="1" containsInteger="1">
        <n v="1892.0"/>
        <n v="1683.0"/>
        <n v="1975.0"/>
        <n v="1854.0"/>
        <n v="1935.0"/>
        <n v="2046.0"/>
        <n v="1879.0"/>
        <n v="2006.0"/>
        <n v="1685.0"/>
        <n v="1735.0"/>
        <n v="2016.0"/>
        <n v="1754.0"/>
        <n v="1866.0"/>
        <n v="2020.0"/>
        <n v="2021.0"/>
        <n v="2007.0"/>
        <n v="1812.0"/>
        <n v="1768.0"/>
        <n v="1688.0"/>
        <n v="1945.0"/>
        <n v="1757.0"/>
        <n v="1953.0"/>
        <n v="1974.0"/>
        <n v="1633.0"/>
        <n v="2018.0"/>
        <n v="1642.0"/>
        <n v="1629.0"/>
        <n v="1976.0"/>
        <n v="2017.0"/>
        <n v="1779.0"/>
        <n v="1965.0"/>
        <n v="1693.0"/>
        <n v="1946.0"/>
        <n v="1996.0"/>
        <n v="1932.0"/>
        <n v="1909.0"/>
        <s v="MANTENIMIENTO MEXICO"/>
        <n v="1993.0"/>
        <n v="1807.0"/>
        <n v="1982.0"/>
        <n v="1952.0"/>
        <n v="1762.0"/>
        <n v="1864.0"/>
        <n v="2010.0"/>
        <n v="1891.0"/>
        <n v="1961.0"/>
        <n v="1871.0"/>
        <n v="1821.0"/>
        <n v="1995.0"/>
        <n v="1950.0"/>
        <n v="1888.0"/>
        <n v="1883.0"/>
        <n v="1711.0"/>
        <n v="1991.0"/>
        <n v="1955.0"/>
        <n v="1809.0"/>
        <n v="2019.0"/>
        <n v="1780.0"/>
        <n v="1936.0"/>
        <n v="1881.0"/>
        <n v="1992.0"/>
        <n v="1863.0"/>
        <n v="1933.0"/>
        <n v="1695.0"/>
        <n v="1861.0"/>
        <n v="1990.0"/>
        <n v="1957.0"/>
        <n v="1827.0"/>
        <n v="1689.0"/>
        <n v="1989.0"/>
        <n v="1944.0"/>
        <n v="1960.0"/>
        <n v="1954.0"/>
        <n v="2011.0"/>
        <n v="2008.0"/>
        <n v="1958.0"/>
        <n v="1628.0"/>
        <n v="1720.0"/>
        <n v="1959.0"/>
        <n v="1759.0"/>
        <n v="1885.0"/>
        <n v="1875.0"/>
        <n v="1964.0"/>
        <n v="1859.0"/>
        <n v="1983.0"/>
        <n v="1963.0"/>
        <n v="2015.0"/>
        <n v="2002.0"/>
        <n v="1847.0"/>
        <n v="1987.0"/>
        <n v="1829.0"/>
        <n v="1999.0"/>
        <n v="1882.0"/>
        <n v="1973.0"/>
        <n v="2012.0"/>
        <n v="1880.0"/>
        <n v="1740.0"/>
        <n v="1853.0"/>
        <n v="1804.0"/>
        <n v="1698.0"/>
        <n v="1968.0"/>
        <n v="2047.0"/>
        <s v="DC02"/>
        <n v="1778.0"/>
        <n v="1665.0"/>
        <s v="DC05"/>
        <n v="1805.0"/>
        <n v="1948.0"/>
        <n v="1806.0"/>
        <n v="1903.0"/>
        <n v="1970.0"/>
        <n v="1966.0"/>
        <n v="1848.0"/>
        <n v="1967.0"/>
        <n v="1895.0"/>
        <n v="1938.0"/>
        <n v="1940.0"/>
        <n v="1800.0"/>
        <n v="1886.0"/>
        <n v="1971.0"/>
        <n v="1822.0"/>
        <n v="308.0"/>
        <n v="1732.0"/>
        <n v="1790.0"/>
        <n v="309.0"/>
        <n v="1947.0"/>
        <n v="1741.0"/>
        <n v="1774.0"/>
        <n v="1941.0"/>
        <n v="1884.0"/>
        <n v="1942.0"/>
        <n v="1794.0"/>
        <n v="1869.0"/>
        <n v="1934.0"/>
        <n v="1872.0"/>
        <n v="2055.0"/>
        <n v="1765.0"/>
        <n v="1873.0"/>
        <n v="1761.0"/>
        <n v="1887.0"/>
        <n v="1715.0"/>
        <n v="1728.0"/>
        <n v="1824.0"/>
        <n v="1721.0"/>
        <n v="1722.0"/>
        <n v="1808.0"/>
        <n v="1705.0"/>
        <n v="1801.0"/>
        <n v="1730.0"/>
        <n v="1758.0"/>
        <n v="1816.0"/>
        <n v="1813.0"/>
        <n v="1997.0"/>
        <n v="1753.0"/>
        <n v="2005.0"/>
        <n v="1746.0"/>
        <n v="2009.0"/>
        <n v="1738.0"/>
        <n v="1817.0"/>
        <n v="1836.0"/>
        <n v="1736.0"/>
        <n v="1798.0"/>
        <n v="1818.0"/>
        <n v="1820.0"/>
        <n v="1998.0"/>
        <s v="TT01"/>
        <s v="TT02"/>
        <n v="1931.0"/>
        <n v="1984.0"/>
        <n v="1799.0"/>
        <n v="1877.0"/>
        <n v="1918.0"/>
        <n v="1917.0"/>
        <n v="1930.0"/>
        <n v="1919.0"/>
        <n v="1923.0"/>
        <n v="1925.0"/>
        <n v="1926.0"/>
        <n v="1928.0"/>
        <n v="1910.0"/>
        <n v="1916.0"/>
        <n v="2014.0"/>
        <n v="1977.0"/>
        <n v="1978.0"/>
        <n v="1831.0"/>
        <n v="2023.0"/>
        <n v="1855.0"/>
        <n v="1943.0"/>
        <n v="1857.0"/>
        <n v="2036.0"/>
        <n v="1860.0"/>
        <n v="1802.0"/>
        <n v="2042.0"/>
        <n v="1713.0"/>
        <n v="1899.0"/>
        <n v="1900.0"/>
        <n v="2034.0"/>
        <n v="1994.0"/>
        <n v="1751.0"/>
        <n v="1949.0"/>
        <n v="1639.0"/>
        <n v="1833.0"/>
        <n v="1823.0"/>
        <n v="1724.0"/>
        <n v="1641.0"/>
        <n v="1825.0"/>
        <n v="1839.0"/>
        <n v="2030.0"/>
        <n v="1752.0"/>
        <n v="1852.0"/>
        <n v="1731.0"/>
        <n v="1862.0"/>
        <n v="1793.0"/>
        <n v="1907.0"/>
        <n v="1733.0"/>
        <n v="1796.0"/>
        <n v="1748.0"/>
        <n v="1889.0"/>
        <n v="1788.0"/>
        <n v="2050.0"/>
        <n v="1908.0"/>
        <n v="2048.0"/>
        <n v="1718.0"/>
        <n v="1905.0"/>
        <n v="1819.0"/>
        <n v="1939.0"/>
        <n v="1902.0"/>
        <n v="1898.0"/>
        <n v="2001.0"/>
        <n v="1725.0"/>
        <n v="1828.0"/>
        <n v="1737.0"/>
        <n v="1920.0"/>
        <n v="2003.0"/>
        <n v="1795.0"/>
        <n v="1838.0"/>
        <n v="1870.0"/>
        <n v="1937.0"/>
        <n v="1986.0"/>
        <n v="1649.0"/>
        <n v="1951.0"/>
        <n v="2037.0"/>
        <n v="1766.0"/>
        <n v="2040.0"/>
        <s v="DC03"/>
        <n v="1972.0"/>
        <n v="1906.0"/>
        <n v="1868.0"/>
        <n v="1878.0"/>
        <n v="1734.0"/>
        <n v="2049.0"/>
        <n v="1729.0"/>
        <n v="2004.0"/>
        <n v="2031.0"/>
        <n v="1701.0"/>
        <n v="1904.0"/>
        <n v="1894.0"/>
        <n v="1988.0"/>
        <n v="1876.0"/>
        <n v="1760.0"/>
        <s v="DC06"/>
        <n v="1896.0"/>
        <n v="1981.0"/>
        <n v="1767.0"/>
        <n v="1897.0"/>
        <n v="1750.0"/>
        <n v="2045.0"/>
        <n v="1856.0"/>
        <n v="1657.0"/>
        <n v="1789.0"/>
        <n v="2039.0"/>
        <n v="2052.0"/>
        <n v="2043.0"/>
        <n v="1985.0"/>
        <n v="1777.0"/>
        <n v="1901.0"/>
        <n v="1640.0"/>
        <n v="1727.0"/>
        <n v="1743.0"/>
        <n v="1704.0"/>
        <n v="1980.0"/>
        <n v="1858.0"/>
        <n v="1846.0"/>
        <n v="1787.0"/>
        <n v="1835.0"/>
        <n v="2028.0"/>
        <n v="1635.0"/>
        <n v="1630.0"/>
        <n v="1696.0"/>
        <s v="DC04"/>
        <n v="1675.0"/>
        <n v="2054.0"/>
        <n v="1745.0"/>
        <n v="1830.0"/>
        <n v="1739.0"/>
        <n v="1921.0"/>
        <n v="1810.0"/>
        <n v="1837.0"/>
        <n v="2024.0"/>
        <n v="2025.0"/>
        <n v="1694.0"/>
        <n v="1672.0"/>
        <n v="1702.0"/>
        <n v="1797.0"/>
        <n v="1764.0"/>
        <n v="1755.0"/>
        <n v="1811.0"/>
        <n v="2035.0"/>
        <n v="2058.0"/>
        <n v="1832.0"/>
        <n v="1783.0"/>
        <m/>
        <n v="1969.0"/>
        <n v="1890.0"/>
        <n v="1851.0"/>
        <n v="1763.0"/>
        <n v="1792.0"/>
        <n v="1814.0"/>
        <n v="1791.0"/>
        <n v="1719.0"/>
        <n v="1979.0"/>
        <n v="1716.0"/>
        <n v="2026.0"/>
        <n v="2029.0"/>
        <n v="1710.0"/>
        <n v="1708.0"/>
        <n v="1956.0"/>
        <n v="1834.0"/>
        <n v="1924.0"/>
        <n v="1785.0"/>
        <n v="1697.0"/>
        <n v="2000.0"/>
        <n v="1723.0"/>
        <n v="1850.0"/>
        <n v="1742.0"/>
        <n v="2027.0"/>
        <n v="1749.0"/>
        <n v="1912.0"/>
        <s v="DC07"/>
        <n v="1769.0"/>
        <n v="1717.0"/>
        <n v="1726.0"/>
        <n v="1849.0"/>
        <n v="1784.0"/>
        <n v="1782.0"/>
        <n v="1712.0"/>
        <n v="2041.0"/>
        <s v="DC08"/>
        <n v="1803.0"/>
        <n v="1770.0"/>
        <n v="1786.0"/>
        <n v="2062.0"/>
        <n v="2056.0"/>
        <n v="2038.0"/>
        <n v="2061.0"/>
        <s v="MANTENIMIENTO"/>
        <n v="1915.0"/>
        <n v="1826.0"/>
        <n v="2059.0"/>
        <n v="2060.0"/>
        <n v="2051.0"/>
        <n v="2053.0"/>
        <n v="2070.0"/>
      </sharedItems>
    </cacheField>
    <cacheField name="Flota" numFmtId="0">
      <sharedItems containsBlank="1">
        <s v="Full Liver"/>
        <s v="Pilgrims Tepo"/>
        <s v="Sayer Sencillo"/>
        <s v="Circuitos"/>
        <s v="Patieros sucursal"/>
        <s v="Available"/>
        <s v="MeLi Dedicado Merida"/>
        <s v="MeLi asignado SD"/>
        <s v="MeLi Asignado TD"/>
        <s v="Peñafiel Tecamac"/>
        <s v="Sayer Vuelteros"/>
        <s v="Liverpool Local"/>
        <m/>
        <s v="MeLi Dedicado TD"/>
        <s v="Circuitos Mty"/>
        <s v="Protans"/>
        <s v="Sayer Full"/>
        <s v="Colgate"/>
        <s v="Sayer Thorton"/>
        <s v="PISA Gdl"/>
        <s v="Peñafiel Tlajomulco"/>
        <s v="Crisa"/>
        <s v="Wm Full"/>
        <s v="Wm Sencillo"/>
        <s v="Sayer Patios y T."/>
        <s v="MeLi Ded Puebla"/>
        <s v="Pipas"/>
        <s v="Patieros Crisa"/>
        <s v="Polaris"/>
      </sharedItems>
    </cacheField>
    <cacheField name="EC" numFmtId="0">
      <sharedItems containsBlank="1">
        <s v="EC-01"/>
        <s v="EC-02"/>
        <s v="EC-04"/>
        <s v="EC-03"/>
        <s v="TTE"/>
        <s v="EC-05"/>
        <m/>
        <s v="EC-07"/>
        <s v="EC-06"/>
        <s v="EC-08"/>
      </sharedItems>
    </cacheField>
    <cacheField name="Fecha de Transacción" numFmtId="166">
      <sharedItems containsSemiMixedTypes="0" containsDate="1" containsString="0">
        <d v="2024-10-02T23:20:13Z"/>
        <d v="2024-10-02T23:16:28Z"/>
        <d v="2024-10-02T22:51:34Z"/>
        <d v="2024-10-02T21:26:14Z"/>
        <d v="2024-10-02T21:16:24Z"/>
        <d v="2024-10-02T20:47:05Z"/>
        <d v="2024-10-02T20:33:59Z"/>
        <d v="2024-10-02T20:29:59Z"/>
        <d v="2024-10-02T20:15:21Z"/>
        <d v="2024-10-02T19:45:54Z"/>
        <d v="2024-10-02T19:30:00Z"/>
        <d v="2024-10-02T19:07:56Z"/>
        <d v="2024-10-02T19:06:12Z"/>
        <d v="2024-10-02T18:49:31Z"/>
        <d v="2024-10-02T18:41:13Z"/>
        <d v="2024-10-02T18:30:47Z"/>
        <d v="2024-10-02T18:08:06Z"/>
        <d v="2024-10-02T18:06:01Z"/>
        <d v="2024-10-02T17:08:17Z"/>
        <d v="2024-10-02T16:59:52Z"/>
        <d v="2024-10-02T16:45:27Z"/>
        <d v="2024-10-02T16:14:21Z"/>
        <d v="2024-10-02T16:13:28Z"/>
        <d v="2024-10-02T15:59:15Z"/>
        <d v="2024-10-02T15:47:34Z"/>
        <d v="2024-10-02T15:30:17Z"/>
        <d v="2024-10-02T15:22:44Z"/>
        <d v="2024-10-02T15:12:20Z"/>
        <d v="2024-10-02T14:59:02Z"/>
        <d v="2024-10-02T14:39:13Z"/>
        <d v="2024-10-02T14:05:47Z"/>
        <d v="2024-10-02T13:55:52Z"/>
        <d v="2024-10-02T13:53:05Z"/>
        <d v="2024-10-02T13:44:26Z"/>
        <d v="2024-10-02T13:31:59Z"/>
        <d v="2024-10-02T13:14:08Z"/>
        <d v="2024-10-02T13:14:01Z"/>
        <d v="2024-10-02T10:39:56Z"/>
        <d v="2024-10-02T07:23:09Z"/>
        <d v="2024-10-02T06:49:36Z"/>
        <d v="2024-10-02T06:28:46Z"/>
        <d v="2024-10-02T05:32:56Z"/>
        <d v="2024-10-02T04:03:52Z"/>
        <d v="2024-10-02T02:59:29Z"/>
        <d v="2024-10-02T02:41:35Z"/>
        <d v="2024-10-02T02:22:28Z"/>
        <d v="2024-10-02T01:44:20Z"/>
        <d v="2024-10-02T00:31:21Z"/>
        <d v="2024-10-02T00:08:30Z"/>
        <d v="2024-10-01T23:55:43Z"/>
        <d v="2024-10-01T23:37:03Z"/>
        <d v="2024-10-01T23:16:22Z"/>
        <d v="2024-10-01T22:49:52Z"/>
        <d v="2024-10-01T21:09:08Z"/>
        <d v="2024-10-01T20:48:58Z"/>
        <d v="2024-10-01T20:28:13Z"/>
        <d v="2024-10-01T20:10:14Z"/>
        <d v="2024-10-01T19:44:12Z"/>
        <d v="2024-10-01T19:30:50Z"/>
        <d v="2024-10-01T19:04:19Z"/>
        <d v="2024-10-01T18:50:21Z"/>
        <d v="2024-10-01T18:20:42Z"/>
        <d v="2024-10-01T18:06:12Z"/>
        <d v="2024-10-01T17:41:06Z"/>
        <d v="2024-10-01T17:28:32Z"/>
        <d v="2024-10-01T17:03:27Z"/>
        <d v="2024-10-01T16:49:55Z"/>
        <d v="2024-10-01T16:25:13Z"/>
        <d v="2024-10-01T15:58:09Z"/>
        <d v="2024-10-01T15:36:18Z"/>
        <d v="2024-10-01T15:16:27Z"/>
        <d v="2024-10-01T14:59:08Z"/>
        <d v="2024-10-01T14:48:25Z"/>
        <d v="2024-10-01T14:33:58Z"/>
        <d v="2024-10-01T14:17:07Z"/>
        <d v="2024-10-01T13:49:05Z"/>
        <d v="2024-10-01T13:28:11Z"/>
        <d v="2024-10-01T12:58:40Z"/>
        <d v="2024-10-01T12:31:18Z"/>
        <d v="2024-10-01T11:44:50Z"/>
        <d v="2024-10-01T11:30:08Z"/>
        <d v="2024-10-01T11:13:50Z"/>
        <d v="2024-10-01T10:59:22Z"/>
        <d v="2024-10-01T10:13:32Z"/>
        <d v="2024-10-01T08:50:25Z"/>
        <d v="2024-10-01T07:12:43Z"/>
        <d v="2024-10-01T04:38:37Z"/>
        <d v="2024-10-01T04:18:04Z"/>
        <d v="2024-10-01T03:52:23Z"/>
        <d v="2024-10-01T03:33:39Z"/>
        <d v="2024-10-01T03:11:15Z"/>
        <d v="2024-10-01T02:45:11Z"/>
        <d v="2024-10-01T02:08:22Z"/>
        <d v="2024-10-01T01:46:23Z"/>
        <d v="2024-10-01T01:31:06Z"/>
        <d v="2024-10-01T01:14:40Z"/>
        <d v="2024-10-01T00:49:51Z"/>
        <d v="2024-10-01T00:28:30Z"/>
        <d v="2024-10-01T00:05:24Z"/>
        <d v="2024-10-02T20:00:06Z"/>
        <d v="2024-10-02T19:42:45Z"/>
        <d v="2024-10-02T19:18:52Z"/>
        <d v="2024-10-02T18:56:13Z"/>
        <d v="2024-10-02T17:42:38Z"/>
        <d v="2024-10-02T14:19:47Z"/>
        <d v="2024-10-02T14:01:21Z"/>
        <d v="2024-10-02T13:03:43Z"/>
        <d v="2024-10-02T12:28:34Z"/>
        <d v="2024-10-02T12:21:12Z"/>
        <d v="2024-10-02T11:58:49Z"/>
        <d v="2024-10-02T11:44:11Z"/>
        <d v="2024-10-02T11:36:35Z"/>
        <d v="2024-10-02T10:18:02Z"/>
        <d v="2024-10-02T10:08:39Z"/>
        <d v="2024-10-02T09:48:27Z"/>
        <d v="2024-10-02T07:24:19Z"/>
        <d v="2024-10-02T06:58:36Z"/>
        <d v="2024-10-02T03:18:11Z"/>
        <d v="2024-10-02T01:27:57Z"/>
        <d v="2024-10-01T23:57:27Z"/>
        <d v="2024-10-01T22:24:28Z"/>
        <d v="2024-10-01T21:34:11Z"/>
        <d v="2024-10-01T20:33:36Z"/>
        <d v="2024-10-01T18:12:46Z"/>
        <d v="2024-10-01T16:36:10Z"/>
        <d v="2024-10-01T16:08:56Z"/>
        <d v="2024-10-01T15:36:03Z"/>
        <d v="2024-10-01T14:25:15Z"/>
        <d v="2024-10-01T14:10:07Z"/>
        <d v="2024-10-01T12:44:28Z"/>
        <d v="2024-10-01T12:07:08Z"/>
        <d v="2024-10-01T11:46:21Z"/>
        <d v="2024-10-01T11:06:23Z"/>
        <d v="2024-10-01T10:45:13Z"/>
        <d v="2024-10-01T02:01:09Z"/>
        <d v="2024-10-01T00:19:53Z"/>
        <d v="2024-10-02T17:16:09Z"/>
        <d v="2024-10-02T14:12:46Z"/>
        <d v="2024-10-02T10:52:52Z"/>
        <d v="2024-10-02T10:47:24Z"/>
        <d v="2024-10-02T10:24:53Z"/>
        <d v="2024-10-02T09:32:22Z"/>
        <d v="2024-10-01T13:46:27Z"/>
        <d v="2024-10-02T19:57:20Z"/>
        <d v="2024-10-02T17:26:17Z"/>
        <d v="2024-10-02T11:03:43Z"/>
        <d v="2024-10-02T10:40:51Z"/>
        <d v="2024-10-01T23:17:40Z"/>
        <d v="2024-10-01T12:43:06Z"/>
        <d v="2024-10-01T10:51:58Z"/>
        <d v="2024-10-01T00:43:13Z"/>
        <d v="2024-10-02T23:18:46Z"/>
        <d v="2024-10-02T20:04:49Z"/>
        <d v="2024-10-02T17:55:23Z"/>
        <d v="2024-10-02T17:03:17Z"/>
        <d v="2024-10-02T16:27:35Z"/>
        <d v="2024-10-02T16:05:19Z"/>
        <d v="2024-10-02T15:47:57Z"/>
        <d v="2024-10-02T14:58:13Z"/>
        <d v="2024-10-02T14:33:55Z"/>
        <d v="2024-10-02T14:27:48Z"/>
        <d v="2024-10-02T14:18:14Z"/>
        <d v="2024-10-02T13:56:42Z"/>
        <d v="2024-10-02T13:38:59Z"/>
        <d v="2024-10-02T13:18:43Z"/>
        <d v="2024-10-02T13:12:55Z"/>
        <d v="2024-10-02T13:02:57Z"/>
        <d v="2024-10-02T12:56:33Z"/>
        <d v="2024-10-02T12:45:21Z"/>
        <d v="2024-10-02T12:20:24Z"/>
        <d v="2024-10-02T09:36:52Z"/>
        <d v="2024-10-02T07:54:49Z"/>
        <d v="2024-10-02T06:05:29Z"/>
        <d v="2024-10-02T00:39:24Z"/>
        <d v="2024-10-01T22:18:15Z"/>
        <d v="2024-10-01T19:28:24Z"/>
        <d v="2024-10-01T18:39:05Z"/>
        <d v="2024-10-01T18:26:37Z"/>
        <d v="2024-10-01T17:25:28Z"/>
        <d v="2024-10-01T15:44:24Z"/>
        <d v="2024-10-01T11:25:59Z"/>
        <d v="2024-10-01T10:40:39Z"/>
        <d v="2024-10-01T10:39:12Z"/>
        <d v="2024-10-01T07:48:08Z"/>
        <d v="2024-10-01T07:04:57Z"/>
        <d v="2024-10-01T06:40:45Z"/>
        <d v="2024-10-01T04:16:52Z"/>
        <d v="2024-10-01T03:28:54Z"/>
        <d v="2024-10-01T02:30:06Z"/>
        <d v="2024-10-01T08:04:00Z"/>
        <d v="2024-10-01T11:45:00Z"/>
        <d v="2024-10-01T13:41:00Z"/>
        <d v="2024-10-01T13:44:00Z"/>
        <d v="2024-10-01T13:50:00Z"/>
        <d v="2024-10-01T13:55:00Z"/>
        <d v="2024-10-01T14:42:00Z"/>
        <d v="2024-10-01T17:28:00Z"/>
        <d v="2024-10-01T19:41:00Z"/>
        <d v="2024-10-02T00:53:00Z"/>
        <d v="2024-10-02T07:48:00Z"/>
        <d v="2024-10-02T13:24:00Z"/>
        <d v="2024-10-02T14:23:00Z"/>
        <d v="2024-10-02T16:38:00Z"/>
        <d v="2024-10-02T17:35:00Z"/>
        <d v="2024-10-02T17:54:00Z"/>
        <d v="2024-10-02T17:55:00Z"/>
        <d v="2024-10-02T18:07:00Z"/>
        <d v="2024-10-02T00:00:00Z"/>
        <d v="2024-10-01T00:00:00Z"/>
        <d v="2024-10-03T23:43:07Z"/>
        <d v="2024-10-03T23:26:41Z"/>
        <d v="2024-10-03T23:22:15Z"/>
        <d v="2024-10-03T22:34:52Z"/>
        <d v="2024-10-03T22:16:26Z"/>
        <d v="2024-10-03T22:15:21Z"/>
        <d v="2024-10-03T21:24:55Z"/>
        <d v="2024-10-03T20:39:52Z"/>
        <d v="2024-10-03T20:19:47Z"/>
        <d v="2024-10-03T19:38:39Z"/>
        <d v="2024-10-03T19:35:26Z"/>
        <d v="2024-10-03T19:27:17Z"/>
        <d v="2024-10-03T19:14:53Z"/>
        <d v="2024-10-03T19:02:03Z"/>
        <d v="2024-10-03T18:45:26Z"/>
        <d v="2024-10-03T18:39:55Z"/>
        <d v="2024-10-03T18:33:12Z"/>
        <d v="2024-10-03T18:25:33Z"/>
        <d v="2024-10-03T18:13:29Z"/>
        <d v="2024-10-03T17:03:11Z"/>
        <d v="2024-10-03T16:42:16Z"/>
        <d v="2024-10-03T16:40:07Z"/>
        <d v="2024-10-03T16:25:01Z"/>
        <d v="2024-10-03T15:34:41Z"/>
        <d v="2024-10-03T15:29:46Z"/>
        <d v="2024-10-03T14:59:04Z"/>
        <d v="2024-10-03T14:39:01Z"/>
        <d v="2024-10-03T14:24:13Z"/>
        <d v="2024-10-03T13:33:27Z"/>
        <d v="2024-10-03T12:59:24Z"/>
        <d v="2024-10-03T12:43:34Z"/>
        <d v="2024-10-03T12:39:03Z"/>
        <d v="2024-10-03T12:23:57Z"/>
        <d v="2024-10-03T12:19:39Z"/>
        <d v="2024-10-03T12:10:44Z"/>
        <d v="2024-10-03T11:06:59Z"/>
        <d v="2024-10-03T09:55:05Z"/>
        <d v="2024-10-03T09:51:08Z"/>
        <d v="2024-10-03T08:05:30Z"/>
        <d v="2024-10-03T07:59:48Z"/>
        <d v="2024-10-03T07:47:25Z"/>
        <d v="2024-10-03T07:28:27Z"/>
        <d v="2024-10-03T07:05:14Z"/>
        <d v="2024-10-03T06:38:12Z"/>
        <d v="2024-10-03T06:05:16Z"/>
        <d v="2024-10-03T05:45:49Z"/>
        <d v="2024-10-03T04:08:21Z"/>
        <d v="2024-10-03T03:58:22Z"/>
        <d v="2024-10-03T03:03:00Z"/>
        <d v="2024-10-03T02:24:07Z"/>
        <d v="2024-10-03T01:15:27Z"/>
        <d v="2024-10-03T00:12:38Z"/>
        <d v="2024-10-03T00:10:45Z"/>
        <d v="2024-10-03T19:02:14Z"/>
        <d v="2024-10-03T18:04:06Z"/>
        <d v="2024-10-03T17:52:24Z"/>
        <d v="2024-10-03T14:32:36Z"/>
        <d v="2024-10-03T12:33:03Z"/>
        <d v="2024-10-03T11:50:12Z"/>
        <d v="2024-10-03T11:26:51Z"/>
        <d v="2024-10-03T11:05:30Z"/>
        <d v="2024-10-03T09:50:05Z"/>
        <d v="2024-10-03T08:55:29Z"/>
        <d v="2024-10-03T21:47:46Z"/>
        <d v="2024-10-03T20:26:06Z"/>
        <d v="2024-10-03T18:23:02Z"/>
        <d v="2024-10-03T16:38:23Z"/>
        <d v="2024-10-03T11:40:04Z"/>
        <d v="2024-10-03T23:56:20Z"/>
        <d v="2024-10-03T22:13:39Z"/>
        <d v="2024-10-03T20:09:21Z"/>
        <d v="2024-10-03T18:55:08Z"/>
        <d v="2024-10-03T18:24:47Z"/>
        <d v="2024-10-03T16:15:43Z"/>
        <d v="2024-10-03T14:05:43Z"/>
        <d v="2024-10-03T13:40:24Z"/>
        <d v="2024-10-03T13:35:37Z"/>
        <d v="2024-10-03T11:07:28Z"/>
        <d v="2024-10-03T11:01:54Z"/>
        <d v="2024-10-03T10:19:20Z"/>
        <d v="2024-10-03T09:52:56Z"/>
        <d v="2024-10-03T08:39:38Z"/>
        <d v="2024-10-03T06:48:55Z"/>
        <d v="2024-10-03T23:52:53Z"/>
        <d v="2024-10-03T19:31:08Z"/>
        <d v="2024-10-03T19:29:46Z"/>
        <d v="2024-10-03T19:15:24Z"/>
        <d v="2024-10-03T19:04:57Z"/>
        <d v="2024-10-03T16:16:55Z"/>
        <d v="2024-10-03T14:14:07Z"/>
        <d v="2024-10-03T11:25:10Z"/>
        <d v="2024-10-03T10:39:25Z"/>
        <d v="2024-10-03T08:08:42Z"/>
        <d v="2024-10-03T07:36:52Z"/>
        <d v="2024-10-03T05:01:19Z"/>
        <d v="2024-10-03T03:56:33Z"/>
        <d v="2024-10-03T02:46:14Z"/>
        <d v="2024-10-03T02:12:21Z"/>
        <d v="2024-10-03T01:06:21Z"/>
        <d v="2024-10-03T00:00:00Z"/>
        <d v="2024-10-04T23:58:14Z"/>
        <d v="2024-10-04T23:18:10Z"/>
        <d v="2024-10-04T22:53:25Z"/>
        <d v="2024-10-04T22:46:54Z"/>
        <d v="2024-10-04T22:46:51Z"/>
        <d v="2024-10-04T22:31:09Z"/>
        <d v="2024-10-04T22:28:20Z"/>
        <d v="2024-10-04T22:14:23Z"/>
        <d v="2024-10-04T21:56:50Z"/>
        <d v="2024-10-04T21:43:29Z"/>
        <d v="2024-10-04T21:41:53Z"/>
        <d v="2024-10-04T20:58:37Z"/>
        <d v="2024-10-04T20:49:07Z"/>
        <d v="2024-10-04T20:39:14Z"/>
        <d v="2024-10-04T20:33:34Z"/>
        <d v="2024-10-04T20:21:06Z"/>
        <d v="2024-10-04T20:12:29Z"/>
        <d v="2024-10-04T19:59:11Z"/>
        <d v="2024-10-04T19:52:31Z"/>
        <d v="2024-10-04T19:28:05Z"/>
        <d v="2024-10-04T19:16:41Z"/>
        <d v="2024-10-04T19:00:02Z"/>
        <d v="2024-10-04T18:48:14Z"/>
        <d v="2024-10-04T18:20:29Z"/>
        <d v="2024-10-04T18:15:07Z"/>
        <d v="2024-10-04T18:01:13Z"/>
        <d v="2024-10-04T17:42:45Z"/>
        <d v="2024-10-04T17:31:20Z"/>
        <d v="2024-10-04T17:26:53Z"/>
        <d v="2024-10-04T17:04:01Z"/>
        <d v="2024-10-04T16:35:03Z"/>
        <d v="2024-10-04T16:34:14Z"/>
        <d v="2024-10-04T16:30:41Z"/>
        <d v="2024-10-04T15:36:06Z"/>
        <d v="2024-10-04T14:59:56Z"/>
        <d v="2024-10-04T14:34:33Z"/>
        <d v="2024-10-04T14:22:54Z"/>
        <d v="2024-10-04T14:18:59Z"/>
        <d v="2024-10-04T14:09:35Z"/>
        <d v="2024-10-04T14:08:21Z"/>
        <d v="2024-10-04T12:42:24Z"/>
        <d v="2024-10-04T12:37:14Z"/>
        <d v="2024-10-04T12:26:56Z"/>
        <d v="2024-10-04T12:06:50Z"/>
        <d v="2024-10-04T11:32:09Z"/>
        <d v="2024-10-04T11:22:23Z"/>
        <d v="2024-10-04T11:10:25Z"/>
        <d v="2024-10-04T10:45:00Z"/>
        <d v="2024-10-04T10:28:42Z"/>
        <d v="2024-10-04T10:28:13Z"/>
        <d v="2024-10-04T08:14:44Z"/>
        <d v="2024-10-04T08:06:14Z"/>
        <d v="2024-10-04T08:04:19Z"/>
        <d v="2024-10-04T06:39:59Z"/>
        <d v="2024-10-04T06:15:39Z"/>
        <d v="2024-10-04T04:51:47Z"/>
        <d v="2024-10-04T02:30:36Z"/>
        <d v="2024-10-04T00:15:02Z"/>
        <d v="2024-10-04T23:44:59Z"/>
        <d v="2024-10-04T20:55:00Z"/>
        <d v="2024-10-04T18:23:31Z"/>
        <d v="2024-10-04T15:50:16Z"/>
        <d v="2024-10-04T14:46:41Z"/>
        <d v="2024-10-04T13:46:56Z"/>
        <d v="2024-10-04T13:31:16Z"/>
        <d v="2024-10-04T13:15:31Z"/>
        <d v="2024-10-04T12:45:14Z"/>
        <d v="2024-10-04T11:48:56Z"/>
        <d v="2024-10-04T10:31:18Z"/>
        <d v="2024-10-04T10:17:47Z"/>
        <d v="2024-10-04T09:38:55Z"/>
        <d v="2024-10-04T09:17:17Z"/>
        <d v="2024-10-04T03:49:00Z"/>
        <d v="2024-10-04T02:37:02Z"/>
        <d v="2024-10-04T01:28:10Z"/>
        <d v="2024-10-04T00:46:46Z"/>
        <d v="2024-10-04T00:27:09Z"/>
        <d v="2024-10-04T10:45:18Z"/>
        <d v="2024-10-04T21:35:42Z"/>
        <d v="2024-10-04T21:03:00Z"/>
        <d v="2024-10-04T20:32:47Z"/>
        <d v="2024-10-04T20:25:14Z"/>
        <d v="2024-10-04T17:44:10Z"/>
        <d v="2024-10-04T17:13:16Z"/>
        <d v="2024-10-04T17:01:07Z"/>
        <d v="2024-10-04T16:26:38Z"/>
        <d v="2024-10-04T14:07:18Z"/>
        <d v="2024-10-04T13:33:19Z"/>
        <d v="2024-10-04T12:56:09Z"/>
        <d v="2024-10-04T12:36:50Z"/>
        <d v="2024-10-04T06:48:54Z"/>
        <d v="2024-10-04T19:14:19Z"/>
        <d v="2024-10-04T19:00:54Z"/>
        <d v="2024-10-04T16:50:52Z"/>
        <d v="2024-10-04T16:15:02Z"/>
        <d v="2024-10-04T15:55:54Z"/>
        <d v="2024-10-04T14:33:32Z"/>
        <d v="2024-10-04T12:30:04Z"/>
        <d v="2024-10-04T11:20:46Z"/>
        <d v="2024-10-04T10:57:40Z"/>
        <d v="2024-10-04T08:15:55Z"/>
        <d v="2024-10-04T05:46:32Z"/>
        <d v="2024-10-04T04:59:12Z"/>
        <d v="2024-10-04T03:34:29Z"/>
        <d v="2024-10-04T02:50:43Z"/>
        <d v="2024-10-04T02:19:24Z"/>
        <d v="2024-10-04T03:05:00Z"/>
        <d v="2024-10-04T03:17:00Z"/>
        <d v="2024-10-04T09:37:00Z"/>
        <d v="2024-10-04T13:19:00Z"/>
        <d v="2024-10-04T14:13:00Z"/>
        <d v="2024-10-04T16:47:00Z"/>
        <d v="2024-10-04T17:11:00Z"/>
        <d v="2024-10-04T17:37:00Z"/>
        <d v="2024-10-04T20:26:00Z"/>
        <d v="2024-10-04T23:36:00Z"/>
        <d v="2024-10-04T00:00:00Z"/>
        <d v="2024-10-05T23:32:21Z"/>
        <d v="2024-10-05T23:03:48Z"/>
        <d v="2024-10-05T19:07:23Z"/>
        <d v="2024-10-05T18:33:42Z"/>
        <d v="2024-10-05T16:09:15Z"/>
        <d v="2024-10-05T16:00:58Z"/>
        <d v="2024-10-05T15:48:59Z"/>
        <d v="2024-10-05T15:36:44Z"/>
        <d v="2024-10-05T15:23:23Z"/>
        <d v="2024-10-05T15:14:33Z"/>
        <d v="2024-10-05T15:07:00Z"/>
        <d v="2024-10-05T14:51:53Z"/>
        <d v="2024-10-05T14:35:44Z"/>
        <d v="2024-10-05T14:02:57Z"/>
        <d v="2024-10-05T14:01:50Z"/>
        <d v="2024-10-05T13:41:09Z"/>
        <d v="2024-10-05T13:36:07Z"/>
        <d v="2024-10-05T13:23:10Z"/>
        <d v="2024-10-05T13:10:30Z"/>
        <d v="2024-10-05T12:29:06Z"/>
        <d v="2024-10-05T12:23:07Z"/>
        <d v="2024-10-05T12:10:23Z"/>
        <d v="2024-10-05T12:04:14Z"/>
        <d v="2024-10-05T11:28:57Z"/>
        <d v="2024-10-05T11:13:56Z"/>
        <d v="2024-10-05T10:20:52Z"/>
        <d v="2024-10-05T10:07:54Z"/>
        <d v="2024-10-05T10:02:36Z"/>
        <d v="2024-10-05T08:38:07Z"/>
        <d v="2024-10-05T07:48:52Z"/>
        <d v="2024-10-05T06:35:37Z"/>
        <d v="2024-10-05T05:40:53Z"/>
        <d v="2024-10-05T04:23:18Z"/>
        <d v="2024-10-05T04:05:47Z"/>
        <d v="2024-10-05T03:52:03Z"/>
        <d v="2024-10-05T03:07:17Z"/>
        <d v="2024-10-05T02:20:00Z"/>
        <d v="2024-10-05T01:49:34Z"/>
        <d v="2024-10-05T01:17:32Z"/>
        <d v="2024-10-05T23:42:20Z"/>
        <d v="2024-10-05T19:53:39Z"/>
        <d v="2024-10-05T19:39:50Z"/>
        <d v="2024-10-05T19:22:46Z"/>
        <d v="2024-10-05T18:02:33Z"/>
        <d v="2024-10-05T17:46:28Z"/>
        <d v="2024-10-05T16:09:08Z"/>
        <d v="2024-10-05T15:18:31Z"/>
        <d v="2024-10-05T14:40:06Z"/>
        <d v="2024-10-05T14:12:57Z"/>
        <d v="2024-10-05T11:51:30Z"/>
        <d v="2024-10-05T10:37:21Z"/>
        <d v="2024-10-05T04:04:40Z"/>
        <d v="2024-10-05T01:35:41Z"/>
        <d v="2024-10-05T21:34:03Z"/>
        <d v="2024-10-05T21:06:21Z"/>
        <d v="2024-10-05T19:43:22Z"/>
        <d v="2024-10-05T18:23:22Z"/>
        <d v="2024-10-05T13:32:56Z"/>
        <d v="2024-10-05T12:43:35Z"/>
        <d v="2024-10-05T11:55:27Z"/>
        <d v="2024-10-05T18:19:13Z"/>
        <d v="2024-10-05T10:09:22Z"/>
        <d v="2024-10-05T07:18:30Z"/>
        <d v="2024-10-05T06:29:56Z"/>
        <d v="2024-10-05T02:22:18Z"/>
        <d v="2024-10-05T23:37:38Z"/>
        <d v="2024-10-05T22:40:10Z"/>
        <d v="2024-10-05T15:34:42Z"/>
        <d v="2024-10-05T14:39:51Z"/>
        <d v="2024-10-05T12:48:58Z"/>
        <d v="2024-10-05T10:54:55Z"/>
        <d v="2024-10-05T10:52:57Z"/>
        <d v="2024-10-05T09:56:30Z"/>
        <d v="2024-10-05T09:42:43Z"/>
        <d v="2024-10-05T09:42:03Z"/>
        <d v="2024-10-05T09:29:51Z"/>
        <d v="2024-10-05T09:08:54Z"/>
        <d v="2024-10-05T08:37:28Z"/>
        <d v="2024-10-05T06:20:18Z"/>
        <d v="2024-10-05T03:36:29Z"/>
        <d v="2024-10-05T01:31:00Z"/>
        <d v="2024-10-05T07:31:00Z"/>
        <d v="2024-10-05T14:05:00Z"/>
        <d v="2024-10-05T16:33:00Z"/>
        <d v="2024-10-05T19:18:00Z"/>
        <d v="2024-10-05T00:00:00Z"/>
        <d v="2024-10-06T23:12:59Z"/>
        <d v="2024-10-06T21:32:23Z"/>
        <d v="2024-10-06T20:35:47Z"/>
        <d v="2024-10-06T20:27:49Z"/>
        <d v="2024-10-06T20:19:54Z"/>
        <d v="2024-10-06T19:37:17Z"/>
        <d v="2024-10-06T19:35:39Z"/>
        <d v="2024-10-06T18:03:24Z"/>
        <d v="2024-10-06T16:38:58Z"/>
        <d v="2024-10-06T16:31:13Z"/>
        <d v="2024-10-06T16:01:03Z"/>
        <d v="2024-10-06T14:56:33Z"/>
        <d v="2024-10-06T14:50:32Z"/>
        <d v="2024-10-06T14:42:44Z"/>
        <d v="2024-10-06T14:32:24Z"/>
        <d v="2024-10-06T14:03:21Z"/>
        <d v="2024-10-06T13:50:44Z"/>
        <d v="2024-10-06T13:48:18Z"/>
        <d v="2024-10-06T13:35:05Z"/>
        <d v="2024-10-06T13:33:12Z"/>
        <d v="2024-10-06T13:08:05Z"/>
        <d v="2024-10-06T13:05:52Z"/>
        <d v="2024-10-06T12:47:00Z"/>
        <d v="2024-10-06T12:33:10Z"/>
        <d v="2024-10-06T12:13:07Z"/>
        <d v="2024-10-06T12:12:23Z"/>
        <d v="2024-10-06T11:52:21Z"/>
        <d v="2024-10-06T11:40:13Z"/>
        <d v="2024-10-06T10:15:17Z"/>
        <d v="2024-10-06T08:18:59Z"/>
        <d v="2024-10-06T08:11:47Z"/>
        <d v="2024-10-06T08:03:12Z"/>
        <d v="2024-10-06T07:58:32Z"/>
        <d v="2024-10-06T05:07:58Z"/>
        <d v="2024-10-06T04:37:23Z"/>
        <d v="2024-10-06T04:02:41Z"/>
        <d v="2024-10-06T03:05:02Z"/>
        <d v="2024-10-06T02:08:09Z"/>
        <d v="2024-10-06T00:21:01Z"/>
        <d v="2024-10-06T00:14:56Z"/>
        <d v="2024-10-06T23:28:58Z"/>
        <d v="2024-10-06T22:27:54Z"/>
        <d v="2024-10-06T19:25:14Z"/>
        <d v="2024-10-06T18:56:35Z"/>
        <d v="2024-10-06T17:23:46Z"/>
        <d v="2024-10-06T16:59:10Z"/>
        <d v="2024-10-06T16:19:45Z"/>
        <d v="2024-10-06T14:21:27Z"/>
        <d v="2024-10-06T14:02:37Z"/>
        <d v="2024-10-06T12:19:08Z"/>
        <d v="2024-10-06T10:23:28Z"/>
        <d v="2024-10-06T10:02:52Z"/>
        <d v="2024-10-06T07:56:51Z"/>
        <d v="2024-10-06T05:40:07Z"/>
        <d v="2024-10-06T03:25:58Z"/>
        <d v="2024-10-06T00:20:08Z"/>
        <d v="2024-10-06T20:19:25Z"/>
        <d v="2024-10-06T18:06:37Z"/>
        <d v="2024-10-06T12:39:50Z"/>
        <d v="2024-10-06T08:12:17Z"/>
        <d v="2024-10-06T07:56:04Z"/>
        <d v="2024-10-06T22:17:44Z"/>
        <d v="2024-10-06T12:43:03Z"/>
        <d v="2024-10-06T12:42:04Z"/>
        <d v="2024-10-06T20:03:33Z"/>
        <d v="2024-10-06T19:10:16Z"/>
        <d v="2024-10-06T14:23:07Z"/>
        <d v="2024-10-06T13:35:39Z"/>
        <d v="2024-10-06T12:59:14Z"/>
        <d v="2024-10-06T09:54:43Z"/>
        <d v="2024-10-06T09:30:37Z"/>
        <d v="2024-10-06T08:13:42Z"/>
        <d v="2024-10-06T07:24:09Z"/>
        <d v="2024-10-06T07:09:28Z"/>
        <d v="2024-10-06T06:30:28Z"/>
        <d v="2024-10-06T05:50:58Z"/>
        <d v="2024-10-06T05:16:20Z"/>
        <d v="2024-10-06T04:13:51Z"/>
        <d v="2024-10-06T04:09:26Z"/>
        <d v="2024-10-06T03:58:54Z"/>
        <d v="2024-10-06T03:16:26Z"/>
        <d v="2024-10-06T02:43:29Z"/>
        <d v="2024-10-06T02:30:54Z"/>
        <d v="2024-10-06T00:08:00Z"/>
        <d v="2024-10-06T10:57:00Z"/>
        <d v="2024-10-06T19:18:00Z"/>
        <d v="2024-10-06T22:32:00Z"/>
        <d v="2024-10-06T00:00:00Z"/>
        <d v="2024-10-07T23:23:20Z"/>
        <d v="2024-10-07T22:34:57Z"/>
        <d v="2024-10-07T22:27:30Z"/>
        <d v="2024-10-07T22:16:32Z"/>
        <d v="2024-10-07T22:14:37Z"/>
        <d v="2024-10-07T22:01:28Z"/>
        <d v="2024-10-07T21:48:29Z"/>
        <d v="2024-10-07T21:32:52Z"/>
        <d v="2024-10-07T21:25:36Z"/>
        <d v="2024-10-07T21:03:49Z"/>
        <d v="2024-10-07T20:56:45Z"/>
        <d v="2024-10-07T20:40:54Z"/>
        <d v="2024-10-07T20:26:54Z"/>
        <d v="2024-10-07T19:56:42Z"/>
        <d v="2024-10-07T19:47:22Z"/>
        <d v="2024-10-07T19:40:18Z"/>
        <d v="2024-10-07T19:27:10Z"/>
        <d v="2024-10-07T19:17:34Z"/>
        <d v="2024-10-07T18:02:31Z"/>
        <d v="2024-10-07T17:43:27Z"/>
        <d v="2024-10-07T17:29:38Z"/>
        <d v="2024-10-07T16:43:49Z"/>
        <d v="2024-10-07T16:33:25Z"/>
        <d v="2024-10-07T15:54:07Z"/>
        <d v="2024-10-07T15:02:48Z"/>
        <d v="2024-10-07T14:53:17Z"/>
        <d v="2024-10-07T14:46:07Z"/>
        <d v="2024-10-07T14:41:28Z"/>
        <d v="2024-10-07T13:27:28Z"/>
        <d v="2024-10-07T13:22:26Z"/>
        <d v="2024-10-07T13:03:41Z"/>
        <d v="2024-10-07T13:03:37Z"/>
        <d v="2024-10-07T12:51:42Z"/>
        <d v="2024-10-07T12:19:05Z"/>
        <d v="2024-10-07T10:10:02Z"/>
        <d v="2024-10-07T10:05:34Z"/>
        <d v="2024-10-07T09:43:32Z"/>
        <d v="2024-10-07T09:23:39Z"/>
        <d v="2024-10-07T08:48:06Z"/>
        <d v="2024-10-07T07:55:08Z"/>
        <d v="2024-10-07T07:37:22Z"/>
        <d v="2024-10-07T07:14:29Z"/>
        <d v="2024-10-07T06:44:55Z"/>
        <d v="2024-10-07T05:39:37Z"/>
        <d v="2024-10-07T04:38:44Z"/>
        <d v="2024-10-07T04:02:24Z"/>
        <d v="2024-10-07T03:15:16Z"/>
        <d v="2024-10-07T02:30:50Z"/>
        <d v="2024-10-07T01:21:09Z"/>
        <d v="2024-10-07T22:29:02Z"/>
        <d v="2024-10-07T21:32:25Z"/>
        <d v="2024-10-07T20:49:00Z"/>
        <d v="2024-10-07T19:10:03Z"/>
        <d v="2024-10-07T18:59:02Z"/>
        <d v="2024-10-07T17:44:24Z"/>
        <d v="2024-10-07T15:15:51Z"/>
        <d v="2024-10-07T15:09:25Z"/>
        <d v="2024-10-07T13:12:11Z"/>
        <d v="2024-10-07T13:01:09Z"/>
        <d v="2024-10-07T12:46:19Z"/>
        <d v="2024-10-07T12:30:22Z"/>
        <d v="2024-10-07T12:06:27Z"/>
        <d v="2024-10-07T11:50:59Z"/>
        <d v="2024-10-07T11:30:36Z"/>
        <d v="2024-10-07T10:29:55Z"/>
        <d v="2024-10-07T20:15:45Z"/>
        <d v="2024-10-07T13:06:05Z"/>
        <d v="2024-10-07T12:50:28Z"/>
        <d v="2024-10-07T07:34:23Z"/>
        <d v="2024-10-07T22:31:17Z"/>
        <d v="2024-10-07T21:53:15Z"/>
        <d v="2024-10-07T18:33:11Z"/>
        <d v="2024-10-07T17:36:41Z"/>
        <d v="2024-10-07T17:15:46Z"/>
        <d v="2024-10-07T16:25:52Z"/>
        <d v="2024-10-07T16:05:30Z"/>
        <d v="2024-10-07T15:23:43Z"/>
        <d v="2024-10-07T15:12:31Z"/>
        <d v="2024-10-07T14:43:58Z"/>
        <d v="2024-10-07T12:51:22Z"/>
        <d v="2024-10-07T12:45:30Z"/>
        <d v="2024-10-07T12:22:54Z"/>
        <d v="2024-10-07T11:51:46Z"/>
        <d v="2024-10-07T22:33:44Z"/>
        <d v="2024-10-07T22:16:41Z"/>
        <d v="2024-10-07T19:59:05Z"/>
        <d v="2024-10-07T18:50:56Z"/>
        <d v="2024-10-07T17:53:41Z"/>
        <d v="2024-10-07T14:53:07Z"/>
        <d v="2024-10-07T10:39:10Z"/>
        <d v="2024-10-07T09:30:53Z"/>
        <d v="2024-10-07T08:28:35Z"/>
        <d v="2024-10-07T07:37:45Z"/>
        <d v="2024-10-07T06:58:30Z"/>
        <d v="2024-10-07T06:46:31Z"/>
        <d v="2024-10-07T06:34:44Z"/>
        <d v="2024-10-07T01:11:46Z"/>
        <d v="2024-10-07T00:58:29Z"/>
        <d v="2024-10-07T04:13:00Z"/>
        <d v="2024-10-07T07:13:00Z"/>
        <d v="2024-10-07T08:35:00Z"/>
        <d v="2024-10-07T18:42:00Z"/>
        <d v="2024-10-07T21:22:00Z"/>
        <d v="2024-10-07T22:10:00Z"/>
        <d v="2024-10-07T22:12:00Z"/>
        <d v="2024-10-07T00:00:00Z"/>
        <d v="2024-10-08T23:53:11Z"/>
        <d v="2024-10-08T23:32:27Z"/>
        <d v="2024-10-08T22:40:21Z"/>
        <d v="2024-10-08T22:38:16Z"/>
        <d v="2024-10-08T22:16:43Z"/>
        <d v="2024-10-08T22:14:56Z"/>
        <d v="2024-10-08T22:01:43Z"/>
        <d v="2024-10-08T21:48:38Z"/>
        <d v="2024-10-08T21:16:40Z"/>
        <d v="2024-10-08T20:31:23Z"/>
        <d v="2024-10-08T20:17:07Z"/>
        <d v="2024-10-08T20:07:44Z"/>
        <d v="2024-10-08T19:57:57Z"/>
        <d v="2024-10-08T19:36:44Z"/>
        <d v="2024-10-08T18:14:32Z"/>
        <d v="2024-10-08T17:54:34Z"/>
        <d v="2024-10-08T17:39:50Z"/>
        <d v="2024-10-08T17:34:38Z"/>
        <d v="2024-10-08T17:17:41Z"/>
        <d v="2024-10-08T16:58:14Z"/>
        <d v="2024-10-08T16:49:54Z"/>
        <d v="2024-10-08T16:15:59Z"/>
        <d v="2024-10-08T16:07:37Z"/>
        <d v="2024-10-08T15:58:29Z"/>
        <d v="2024-10-08T15:15:32Z"/>
        <d v="2024-10-08T14:06:43Z"/>
        <d v="2024-10-08T12:07:58Z"/>
        <d v="2024-10-08T11:03:44Z"/>
        <d v="2024-10-08T10:43:48Z"/>
        <d v="2024-10-08T10:16:28Z"/>
        <d v="2024-10-08T10:06:00Z"/>
        <d v="2024-10-08T09:37:15Z"/>
        <d v="2024-10-08T09:36:23Z"/>
        <d v="2024-10-08T09:15:34Z"/>
        <d v="2024-10-08T09:08:27Z"/>
        <d v="2024-10-08T08:44:32Z"/>
        <d v="2024-10-08T07:02:43Z"/>
        <d v="2024-10-08T06:14:57Z"/>
        <d v="2024-10-08T06:02:37Z"/>
        <d v="2024-10-08T05:44:31Z"/>
        <d v="2024-10-08T05:29:37Z"/>
        <d v="2024-10-08T04:46:58Z"/>
        <d v="2024-10-08T04:02:39Z"/>
        <d v="2024-10-08T02:47:36Z"/>
        <d v="2024-10-08T02:22:57Z"/>
        <d v="2024-10-08T02:05:24Z"/>
        <d v="2024-10-08T01:42:48Z"/>
        <d v="2024-10-08T01:13:55Z"/>
        <d v="2024-10-08T01:13:28Z"/>
        <d v="2024-10-08T00:40:58Z"/>
        <d v="2024-10-08T00:26:03Z"/>
        <d v="2024-10-08T00:24:55Z"/>
        <d v="2024-10-08T00:04:01Z"/>
        <d v="2024-10-08T23:49:41Z"/>
        <d v="2024-10-08T21:19:36Z"/>
        <d v="2024-10-08T20:47:36Z"/>
        <d v="2024-10-08T20:19:23Z"/>
        <d v="2024-10-08T19:23:47Z"/>
        <d v="2024-10-08T19:10:25Z"/>
        <d v="2024-10-08T18:33:21Z"/>
        <d v="2024-10-08T18:16:18Z"/>
        <d v="2024-10-08T17:14:04Z"/>
        <d v="2024-10-08T17:03:03Z"/>
        <d v="2024-10-08T16:39:02Z"/>
        <d v="2024-10-08T12:56:28Z"/>
        <d v="2024-10-08T12:36:48Z"/>
        <d v="2024-10-08T12:06:32Z"/>
        <d v="2024-10-08T11:22:27Z"/>
        <d v="2024-10-08T10:57:28Z"/>
        <d v="2024-10-08T10:52:01Z"/>
        <d v="2024-10-08T10:41:24Z"/>
        <d v="2024-10-08T10:31:36Z"/>
        <d v="2024-10-08T08:03:16Z"/>
        <d v="2024-10-08T16:25:17Z"/>
        <d v="2024-10-08T14:06:50Z"/>
        <d v="2024-10-08T11:52:00Z"/>
        <d v="2024-10-08T10:31:58Z"/>
        <d v="2024-10-08T10:31:53Z"/>
        <d v="2024-10-08T10:02:16Z"/>
        <d v="2024-10-08T20:36:59Z"/>
        <d v="2024-10-08T18:18:31Z"/>
        <d v="2024-10-08T17:04:39Z"/>
        <d v="2024-10-08T15:36:31Z"/>
        <d v="2024-10-08T15:08:29Z"/>
        <d v="2024-10-08T11:29:26Z"/>
        <d v="2024-10-08T04:17:09Z"/>
        <d v="2024-10-08T03:03:41Z"/>
        <d v="2024-10-08T23:25:09Z"/>
        <d v="2024-10-08T23:25:00Z"/>
        <d v="2024-10-08T23:10:45Z"/>
        <d v="2024-10-08T21:49:32Z"/>
        <d v="2024-10-08T20:21:47Z"/>
        <d v="2024-10-08T19:07:08Z"/>
        <d v="2024-10-08T18:14:33Z"/>
        <d v="2024-10-08T17:38:43Z"/>
        <d v="2024-10-08T15:06:30Z"/>
        <d v="2024-10-08T13:34:27Z"/>
        <d v="2024-10-08T12:45:46Z"/>
        <d v="2024-10-08T11:14:13Z"/>
        <d v="2024-10-08T09:42:44Z"/>
        <d v="2024-10-08T08:54:04Z"/>
        <d v="2024-10-08T07:45:18Z"/>
        <d v="2024-10-08T02:08:46Z"/>
        <d v="2024-10-08T00:43:38Z"/>
        <d v="2024-10-08T00:00:00Z"/>
        <d v="2024-10-09T00:00:00Z"/>
        <d v="2024-10-09T23:24:19Z"/>
        <d v="2024-10-09T23:00:10Z"/>
        <d v="2024-10-09T22:47:08Z"/>
        <d v="2024-10-09T22:37:10Z"/>
        <d v="2024-10-09T22:28:43Z"/>
        <d v="2024-10-09T22:03:53Z"/>
        <d v="2024-10-09T21:31:43Z"/>
        <d v="2024-10-09T20:23:04Z"/>
        <d v="2024-10-09T20:19:08Z"/>
        <d v="2024-10-09T20:05:06Z"/>
        <d v="2024-10-09T20:01:32Z"/>
        <d v="2024-10-09T18:58:52Z"/>
        <d v="2024-10-09T18:48:59Z"/>
        <d v="2024-10-09T17:49:54Z"/>
        <d v="2024-10-09T17:21:00Z"/>
        <d v="2024-10-09T17:20:01Z"/>
        <d v="2024-10-09T17:00:56Z"/>
        <d v="2024-10-09T16:46:01Z"/>
        <d v="2024-10-09T16:42:00Z"/>
        <d v="2024-10-09T16:18:16Z"/>
        <d v="2024-10-09T15:49:45Z"/>
        <d v="2024-10-09T15:30:42Z"/>
        <d v="2024-10-09T15:15:36Z"/>
        <d v="2024-10-09T14:38:09Z"/>
        <d v="2024-10-09T14:17:14Z"/>
        <d v="2024-10-09T14:09:57Z"/>
        <d v="2024-10-09T13:38:40Z"/>
        <d v="2024-10-09T13:04:16Z"/>
        <d v="2024-10-09T12:43:23Z"/>
        <d v="2024-10-09T12:37:58Z"/>
        <d v="2024-10-09T11:23:49Z"/>
        <d v="2024-10-09T11:00:14Z"/>
        <d v="2024-10-09T10:27:59Z"/>
        <d v="2024-10-09T10:19:21Z"/>
        <d v="2024-10-09T09:40:03Z"/>
        <d v="2024-10-09T09:04:15Z"/>
        <d v="2024-10-09T08:38:33Z"/>
        <d v="2024-10-09T07:30:46Z"/>
        <d v="2024-10-09T07:24:36Z"/>
        <d v="2024-10-09T07:09:33Z"/>
        <d v="2024-10-09T07:02:07Z"/>
        <d v="2024-10-09T06:48:38Z"/>
        <d v="2024-10-09T06:13:32Z"/>
        <d v="2024-10-09T05:41:02Z"/>
        <d v="2024-10-09T05:17:16Z"/>
        <d v="2024-10-09T04:01:05Z"/>
        <d v="2024-10-09T03:50:04Z"/>
        <d v="2024-10-09T03:38:31Z"/>
        <d v="2024-10-09T02:55:11Z"/>
        <d v="2024-10-09T02:19:01Z"/>
        <d v="2024-10-09T02:17:26Z"/>
        <d v="2024-10-09T01:57:53Z"/>
        <d v="2024-10-09T01:28:27Z"/>
        <d v="2024-10-09T00:09:20Z"/>
        <d v="2024-10-09T23:40:35Z"/>
        <d v="2024-10-09T23:24:45Z"/>
        <d v="2024-10-09T20:27:09Z"/>
        <d v="2024-10-09T16:52:17Z"/>
        <d v="2024-10-09T15:38:23Z"/>
        <d v="2024-10-09T13:48:34Z"/>
        <d v="2024-10-09T13:21:15Z"/>
        <d v="2024-10-09T10:16:05Z"/>
        <d v="2024-10-09T09:33:44Z"/>
        <d v="2024-10-09T09:00:41Z"/>
        <d v="2024-10-09T08:43:56Z"/>
        <d v="2024-10-09T03:16:56Z"/>
        <d v="2024-10-09T01:41:24Z"/>
        <d v="2024-10-09T20:31:52Z"/>
        <d v="2024-10-09T17:23:14Z"/>
        <d v="2024-10-09T16:15:33Z"/>
        <d v="2024-10-09T13:09:54Z"/>
        <d v="2024-10-09T09:21:56Z"/>
        <d v="2024-10-09T08:32:26Z"/>
        <d v="2024-10-09T20:21:46Z"/>
        <d v="2024-10-09T17:40:46Z"/>
        <d v="2024-10-09T17:11:07Z"/>
        <d v="2024-10-09T16:10:44Z"/>
        <d v="2024-10-09T15:56:30Z"/>
        <d v="2024-10-09T13:37:39Z"/>
        <d v="2024-10-09T13:29:13Z"/>
        <d v="2024-10-09T12:07:46Z"/>
        <d v="2024-10-09T09:33:04Z"/>
        <d v="2024-10-09T23:41:48Z"/>
        <d v="2024-10-09T22:05:22Z"/>
        <d v="2024-10-09T17:45:42Z"/>
        <d v="2024-10-09T15:16:45Z"/>
        <d v="2024-10-09T13:39:41Z"/>
        <d v="2024-10-09T13:00:29Z"/>
        <d v="2024-10-09T09:29:37Z"/>
        <d v="2024-10-09T08:31:09Z"/>
        <d v="2024-10-09T07:34:50Z"/>
        <d v="2024-10-10T23:52:39Z"/>
        <d v="2024-10-10T23:31:40Z"/>
        <d v="2024-10-10T23:26:03Z"/>
        <d v="2024-10-10T23:10:47Z"/>
        <d v="2024-10-10T21:49:49Z"/>
        <d v="2024-10-10T21:27:03Z"/>
        <d v="2024-10-10T21:06:59Z"/>
        <d v="2024-10-10T20:48:43Z"/>
        <d v="2024-10-10T19:57:36Z"/>
        <d v="2024-10-10T19:37:08Z"/>
        <d v="2024-10-10T18:00:14Z"/>
        <d v="2024-10-10T17:49:48Z"/>
        <d v="2024-10-10T17:43:27Z"/>
        <d v="2024-10-10T17:25:24Z"/>
        <d v="2024-10-10T17:23:05Z"/>
        <d v="2024-10-10T17:17:48Z"/>
        <d v="2024-10-10T17:05:22Z"/>
        <d v="2024-10-10T16:47:15Z"/>
        <d v="2024-10-10T16:37:37Z"/>
        <d v="2024-10-10T16:34:24Z"/>
        <d v="2024-10-10T16:06:49Z"/>
        <d v="2024-10-10T15:26:04Z"/>
        <d v="2024-10-10T15:20:59Z"/>
        <d v="2024-10-10T14:32:46Z"/>
        <d v="2024-10-10T14:06:59Z"/>
        <d v="2024-10-10T12:44:40Z"/>
        <d v="2024-10-10T11:49:36Z"/>
        <d v="2024-10-10T11:11:59Z"/>
        <d v="2024-10-10T11:06:01Z"/>
        <d v="2024-10-10T09:57:17Z"/>
        <d v="2024-10-10T09:04:07Z"/>
        <d v="2024-10-10T08:23:12Z"/>
        <d v="2024-10-10T06:51:13Z"/>
        <d v="2024-10-10T06:46:06Z"/>
        <d v="2024-10-10T06:34:25Z"/>
        <d v="2024-10-10T06:18:31Z"/>
        <d v="2024-10-10T04:37:22Z"/>
        <d v="2024-10-10T03:33:39Z"/>
        <d v="2024-10-10T03:10:05Z"/>
        <d v="2024-10-10T02:31:30Z"/>
        <d v="2024-10-10T02:24:32Z"/>
        <d v="2024-10-10T01:34:34Z"/>
        <d v="2024-10-10T01:12:56Z"/>
        <d v="2024-10-10T00:19:54Z"/>
        <d v="2024-10-10T00:02:25Z"/>
        <d v="2024-10-10T23:01:21Z"/>
        <d v="2024-10-10T22:31:46Z"/>
        <d v="2024-10-10T22:04:03Z"/>
        <d v="2024-10-10T21:07:40Z"/>
        <d v="2024-10-10T18:08:02Z"/>
        <d v="2024-10-10T17:21:54Z"/>
        <d v="2024-10-10T16:39:12Z"/>
        <d v="2024-10-10T16:03:55Z"/>
        <d v="2024-10-10T15:53:04Z"/>
        <d v="2024-10-10T15:33:04Z"/>
        <d v="2024-10-10T15:21:33Z"/>
        <d v="2024-10-10T12:27:15Z"/>
        <d v="2024-10-10T11:45:05Z"/>
        <d v="2024-10-10T08:38:46Z"/>
        <d v="2024-10-10T07:17:54Z"/>
        <d v="2024-10-10T04:24:01Z"/>
        <d v="2024-10-10T02:42:51Z"/>
        <d v="2024-10-10T01:57:19Z"/>
        <d v="2024-10-10T00:42:15Z"/>
        <d v="2024-10-10T21:54:35Z"/>
        <d v="2024-10-10T16:46:22Z"/>
        <d v="2024-10-10T15:56:36Z"/>
        <d v="2024-10-10T15:44:48Z"/>
        <d v="2024-10-10T13:56:48Z"/>
        <d v="2024-10-10T12:18:12Z"/>
        <d v="2024-10-10T12:17:41Z"/>
        <d v="2024-10-10T10:51:44Z"/>
        <d v="2024-10-10T05:02:20Z"/>
        <d v="2024-10-10T23:00:14Z"/>
        <d v="2024-10-10T18:46:38Z"/>
        <d v="2024-10-10T16:34:49Z"/>
        <d v="2024-10-10T13:16:10Z"/>
        <d v="2024-10-10T10:38:46Z"/>
        <d v="2024-10-10T09:54:15Z"/>
        <d v="2024-10-10T09:45:17Z"/>
        <d v="2024-10-10T19:38:10Z"/>
        <d v="2024-10-10T18:57:36Z"/>
        <d v="2024-10-10T18:20:45Z"/>
        <d v="2024-10-10T15:55:59Z"/>
        <d v="2024-10-10T15:31:21Z"/>
        <d v="2024-10-10T14:58:40Z"/>
        <d v="2024-10-10T13:00:47Z"/>
        <d v="2024-10-10T12:43:33Z"/>
        <d v="2024-10-10T11:08:59Z"/>
        <d v="2024-10-10T11:06:17Z"/>
        <d v="2024-10-10T10:42:24Z"/>
        <d v="2024-10-10T09:29:45Z"/>
        <d v="2024-10-10T08:31:26Z"/>
        <d v="2024-10-10T07:19:07Z"/>
        <d v="2024-10-10T05:49:51Z"/>
        <d v="2024-10-10T05:04:28Z"/>
        <d v="2024-10-10T02:08:45Z"/>
        <d v="2024-10-10T00:00:00Z"/>
        <d v="2024-10-11T23:18:51Z"/>
        <d v="2024-10-11T22:15:47Z"/>
        <d v="2024-10-11T21:40:35Z"/>
        <d v="2024-10-11T21:21:23Z"/>
        <d v="2024-10-11T21:17:15Z"/>
        <d v="2024-10-11T21:05:21Z"/>
        <d v="2024-10-11T20:46:17Z"/>
        <d v="2024-10-11T18:50:22Z"/>
        <d v="2024-10-11T18:38:27Z"/>
        <d v="2024-10-11T18:20:04Z"/>
        <d v="2024-10-11T17:33:30Z"/>
        <d v="2024-10-11T17:32:21Z"/>
        <d v="2024-10-11T17:11:37Z"/>
        <d v="2024-10-11T17:03:04Z"/>
        <d v="2024-10-11T16:46:19Z"/>
        <d v="2024-10-11T16:27:04Z"/>
        <d v="2024-10-11T16:05:53Z"/>
        <d v="2024-10-11T16:03:19Z"/>
        <d v="2024-10-11T15:53:14Z"/>
        <d v="2024-10-11T15:45:26Z"/>
        <d v="2024-10-11T15:35:18Z"/>
        <d v="2024-10-11T15:12:20Z"/>
        <d v="2024-10-11T15:12:12Z"/>
        <d v="2024-10-11T13:28:12Z"/>
        <d v="2024-10-11T12:58:33Z"/>
        <d v="2024-10-11T12:46:05Z"/>
        <d v="2024-10-11T12:26:12Z"/>
        <d v="2024-10-11T11:52:48Z"/>
        <d v="2024-10-11T11:49:15Z"/>
        <d v="2024-10-11T10:44:34Z"/>
        <d v="2024-10-11T10:40:57Z"/>
        <d v="2024-10-11T10:28:53Z"/>
        <d v="2024-10-11T10:06:39Z"/>
        <d v="2024-10-11T09:21:18Z"/>
        <d v="2024-10-11T08:51:42Z"/>
        <d v="2024-10-11T08:49:30Z"/>
        <d v="2024-10-11T08:24:27Z"/>
        <d v="2024-10-11T07:57:17Z"/>
        <d v="2024-10-11T07:29:34Z"/>
        <d v="2024-10-11T06:49:18Z"/>
        <d v="2024-10-11T06:29:37Z"/>
        <d v="2024-10-11T06:21:14Z"/>
        <d v="2024-10-11T05:59:49Z"/>
        <d v="2024-10-11T05:51:43Z"/>
        <d v="2024-10-11T05:25:31Z"/>
        <d v="2024-10-11T05:00:27Z"/>
        <d v="2024-10-11T04:14:36Z"/>
        <d v="2024-10-11T04:10:58Z"/>
        <d v="2024-10-11T03:54:16Z"/>
        <d v="2024-10-11T03:47:42Z"/>
        <d v="2024-10-11T03:33:13Z"/>
        <d v="2024-10-11T03:30:27Z"/>
        <d v="2024-10-11T03:19:15Z"/>
        <d v="2024-10-11T03:15:26Z"/>
        <d v="2024-10-11T02:22:00Z"/>
        <d v="2024-10-11T02:13:47Z"/>
        <d v="2024-10-11T02:03:03Z"/>
        <d v="2024-10-11T01:46:44Z"/>
        <d v="2024-10-11T01:39:57Z"/>
        <d v="2024-10-11T01:12:50Z"/>
        <d v="2024-10-11T01:12:48Z"/>
        <d v="2024-10-11T00:55:27Z"/>
        <d v="2024-10-11T00:18:02Z"/>
        <d v="2024-10-11T23:47:17Z"/>
        <d v="2024-10-11T22:12:00Z"/>
        <d v="2024-10-11T20:43:33Z"/>
        <d v="2024-10-11T15:42:36Z"/>
        <d v="2024-10-11T14:29:12Z"/>
        <d v="2024-10-11T14:06:58Z"/>
        <d v="2024-10-11T13:44:07Z"/>
        <d v="2024-10-11T13:29:14Z"/>
        <d v="2024-10-11T11:33:34Z"/>
        <d v="2024-10-11T10:06:02Z"/>
        <d v="2024-10-11T09:54:10Z"/>
        <d v="2024-10-11T09:39:52Z"/>
        <d v="2024-10-11T08:49:23Z"/>
        <d v="2024-10-11T08:39:33Z"/>
        <d v="2024-10-11T05:10:46Z"/>
        <d v="2024-10-11T03:30:48Z"/>
        <d v="2024-10-11T01:52:41Z"/>
        <d v="2024-10-11T00:12:15Z"/>
        <d v="2024-10-11T14:49:39Z"/>
        <d v="2024-10-11T13:20:50Z"/>
        <d v="2024-10-11T12:17:39Z"/>
        <d v="2024-10-11T11:12:03Z"/>
        <d v="2024-10-11T10:41:31Z"/>
        <d v="2024-10-11T00:29:07Z"/>
        <d v="2024-10-11T00:23:21Z"/>
        <d v="2024-10-11T21:25:04Z"/>
        <d v="2024-10-11T20:57:47Z"/>
        <d v="2024-10-11T18:13:44Z"/>
        <d v="2024-10-11T14:58:28Z"/>
        <d v="2024-10-11T05:08:13Z"/>
        <d v="2024-10-11T22:22:18Z"/>
        <d v="2024-10-11T20:28:08Z"/>
        <d v="2024-10-11T18:05:10Z"/>
        <d v="2024-10-11T17:43:30Z"/>
        <d v="2024-10-11T15:53:20Z"/>
        <d v="2024-10-11T14:29:19Z"/>
        <d v="2024-10-11T14:24:44Z"/>
        <d v="2024-10-11T13:52:23Z"/>
        <d v="2024-10-11T11:03:34Z"/>
        <d v="2024-10-11T10:55:22Z"/>
        <d v="2024-10-11T10:38:30Z"/>
        <d v="2024-10-11T10:19:24Z"/>
        <d v="2024-10-11T09:35:15Z"/>
        <d v="2024-10-11T09:11:59Z"/>
        <d v="2024-10-11T08:25:01Z"/>
        <d v="2024-10-11T08:16:57Z"/>
        <d v="2024-10-11T08:10:41Z"/>
        <d v="2024-10-11T01:19:18Z"/>
        <d v="2024-10-11T00:07:33Z"/>
        <d v="2024-10-11T02:55:00Z"/>
        <d v="2024-10-11T09:57:00Z"/>
        <d v="2024-10-11T12:47:00Z"/>
        <d v="2024-10-11T12:53:00Z"/>
        <d v="2024-10-11T13:24:00Z"/>
        <d v="2024-10-11T19:25:00Z"/>
        <d v="2024-10-11T20:45:00Z"/>
        <d v="2024-10-11T21:22:00Z"/>
        <d v="2024-10-11T22:09:00Z"/>
        <d v="2024-10-11T00:00:00Z"/>
        <d v="2024-10-13T23:42:33Z"/>
        <d v="2024-10-13T23:10:00Z"/>
        <d v="2024-10-13T22:37:35Z"/>
        <d v="2024-10-13T22:04:30Z"/>
        <d v="2024-10-13T21:18:30Z"/>
        <d v="2024-10-13T20:42:28Z"/>
        <d v="2024-10-13T20:14:45Z"/>
        <d v="2024-10-13T19:49:47Z"/>
        <d v="2024-10-13T19:22:33Z"/>
        <d v="2024-10-13T19:04:17Z"/>
        <d v="2024-10-13T18:48:16Z"/>
        <d v="2024-10-13T15:35:00Z"/>
        <d v="2024-10-13T15:21:36Z"/>
        <d v="2024-10-13T15:14:53Z"/>
        <d v="2024-10-13T14:59:49Z"/>
        <d v="2024-10-13T14:58:20Z"/>
        <d v="2024-10-13T14:34:53Z"/>
        <d v="2024-10-13T14:30:46Z"/>
        <d v="2024-10-13T14:05:13Z"/>
        <d v="2024-10-13T14:00:15Z"/>
        <d v="2024-10-13T13:49:41Z"/>
        <d v="2024-10-13T13:24:20Z"/>
        <d v="2024-10-13T13:19:12Z"/>
        <d v="2024-10-13T12:26:59Z"/>
        <d v="2024-10-13T12:19:46Z"/>
        <d v="2024-10-13T12:08:40Z"/>
        <d v="2024-10-13T11:33:52Z"/>
        <d v="2024-10-13T11:25:42Z"/>
        <d v="2024-10-13T10:08:35Z"/>
        <d v="2024-10-13T10:01:04Z"/>
        <d v="2024-10-13T09:15:27Z"/>
        <d v="2024-10-13T08:20:33Z"/>
        <d v="2024-10-13T06:49:50Z"/>
        <d v="2024-10-13T05:54:27Z"/>
        <d v="2024-10-13T04:25:18Z"/>
        <d v="2024-10-13T04:04:39Z"/>
        <d v="2024-10-13T03:00:20Z"/>
        <d v="2024-10-13T02:52:57Z"/>
        <d v="2024-10-13T02:16:13Z"/>
        <d v="2024-10-13T00:49:14Z"/>
        <d v="2024-10-13T00:06:30Z"/>
        <d v="2024-10-12T23:50:43Z"/>
        <d v="2024-10-12T22:54:25Z"/>
        <d v="2024-10-12T22:15:11Z"/>
        <d v="2024-10-12T21:46:53Z"/>
        <d v="2024-10-12T20:49:37Z"/>
        <d v="2024-10-12T19:44:11Z"/>
        <d v="2024-10-12T19:35:42Z"/>
        <d v="2024-10-12T18:17:33Z"/>
        <d v="2024-10-12T18:02:32Z"/>
        <d v="2024-10-12T17:44:24Z"/>
        <d v="2024-10-12T17:42:47Z"/>
        <d v="2024-10-12T17:26:54Z"/>
        <d v="2024-10-12T17:21:23Z"/>
        <d v="2024-10-12T17:13:04Z"/>
        <d v="2024-10-12T16:35:07Z"/>
        <d v="2024-10-12T15:38:17Z"/>
        <d v="2024-10-12T15:17:35Z"/>
        <d v="2024-10-12T14:40:09Z"/>
        <d v="2024-10-12T14:18:21Z"/>
        <d v="2024-10-12T14:05:42Z"/>
        <d v="2024-10-12T13:50:26Z"/>
        <d v="2024-10-12T13:37:51Z"/>
        <d v="2024-10-12T13:30:07Z"/>
        <d v="2024-10-12T13:22:43Z"/>
        <d v="2024-10-12T13:08:35Z"/>
        <d v="2024-10-12T13:02:45Z"/>
        <d v="2024-10-12T12:42:28Z"/>
        <d v="2024-10-12T12:23:17Z"/>
        <d v="2024-10-12T12:12:09Z"/>
        <d v="2024-10-12T11:53:34Z"/>
        <d v="2024-10-12T11:17:55Z"/>
        <d v="2024-10-12T10:44:13Z"/>
        <d v="2024-10-12T10:28:53Z"/>
        <d v="2024-10-12T10:01:07Z"/>
        <d v="2024-10-12T09:52:16Z"/>
        <d v="2024-10-12T09:30:42Z"/>
        <d v="2024-10-12T09:30:18Z"/>
        <d v="2024-10-12T08:48:19Z"/>
        <d v="2024-10-12T08:15:25Z"/>
        <d v="2024-10-12T07:19:33Z"/>
        <d v="2024-10-12T07:09:29Z"/>
        <d v="2024-10-12T04:45:30Z"/>
        <d v="2024-10-12T02:19:54Z"/>
        <d v="2024-10-12T01:55:02Z"/>
        <d v="2024-10-12T01:29:43Z"/>
        <d v="2024-10-12T00:23:45Z"/>
        <d v="2024-10-13T23:14:55Z"/>
        <d v="2024-10-13T22:16:40Z"/>
        <d v="2024-10-13T21:02:54Z"/>
        <d v="2024-10-13T20:48:07Z"/>
        <d v="2024-10-13T14:58:40Z"/>
        <d v="2024-10-13T11:46:50Z"/>
        <d v="2024-10-13T09:26:37Z"/>
        <d v="2024-10-13T08:53:09Z"/>
        <d v="2024-10-13T06:53:16Z"/>
        <d v="2024-10-13T03:08:30Z"/>
        <d v="2024-10-13T01:16:44Z"/>
        <d v="2024-10-12T23:38:02Z"/>
        <d v="2024-10-12T22:41:34Z"/>
        <d v="2024-10-12T21:16:15Z"/>
        <d v="2024-10-12T15:38:01Z"/>
        <d v="2024-10-12T13:51:06Z"/>
        <d v="2024-10-12T12:33:36Z"/>
        <d v="2024-10-12T10:57:07Z"/>
        <d v="2024-10-12T09:44:31Z"/>
        <d v="2024-10-12T09:15:41Z"/>
        <d v="2024-10-12T08:42:05Z"/>
        <d v="2024-10-12T03:42:39Z"/>
        <d v="2024-10-12T03:29:17Z"/>
        <d v="2024-10-12T02:53:11Z"/>
        <d v="2024-10-13T16:35:29Z"/>
        <d v="2024-10-13T15:21:52Z"/>
        <d v="2024-10-13T14:00:22Z"/>
        <d v="2024-10-13T13:32:15Z"/>
        <d v="2024-10-13T13:21:47Z"/>
        <d v="2024-10-12T21:16:04Z"/>
        <d v="2024-10-12T18:38:06Z"/>
        <d v="2024-10-12T14:29:06Z"/>
        <d v="2024-10-12T02:54:11Z"/>
        <d v="2024-10-12T02:40:15Z"/>
        <d v="2024-10-12T00:20:18Z"/>
        <d v="2024-10-13T16:38:47Z"/>
        <d v="2024-10-13T02:12:24Z"/>
        <d v="2024-10-13T01:11:37Z"/>
        <d v="2024-10-12T19:38:58Z"/>
        <d v="2024-10-12T19:03:59Z"/>
        <d v="2024-10-12T15:32:06Z"/>
        <d v="2024-10-12T11:05:26Z"/>
        <d v="2024-10-12T09:38:59Z"/>
        <d v="2024-10-12T08:26:33Z"/>
        <d v="2024-10-13T22:45:39Z"/>
        <d v="2024-10-13T22:25:54Z"/>
        <d v="2024-10-13T18:06:34Z"/>
        <d v="2024-10-13T16:54:09Z"/>
        <d v="2024-10-13T16:49:07Z"/>
        <d v="2024-10-13T14:59:03Z"/>
        <d v="2024-10-13T14:14:29Z"/>
        <d v="2024-10-13T12:22:38Z"/>
        <d v="2024-10-13T12:14:42Z"/>
        <d v="2024-10-13T10:35:19Z"/>
        <d v="2024-10-13T10:20:49Z"/>
        <d v="2024-10-13T09:55:32Z"/>
        <d v="2024-10-13T09:44:47Z"/>
        <d v="2024-10-13T08:33:24Z"/>
        <d v="2024-10-13T08:19:53Z"/>
        <d v="2024-10-13T08:13:51Z"/>
        <d v="2024-10-13T05:24:29Z"/>
        <d v="2024-10-13T05:22:06Z"/>
        <d v="2024-10-13T03:46:54Z"/>
        <d v="2024-10-13T03:10:52Z"/>
        <d v="2024-10-12T21:08:57Z"/>
        <d v="2024-10-12T20:01:48Z"/>
        <d v="2024-10-12T18:24:26Z"/>
        <d v="2024-10-12T16:13:18Z"/>
        <d v="2024-10-12T15:26:56Z"/>
        <d v="2024-10-12T15:06:41Z"/>
        <d v="2024-10-12T12:56:13Z"/>
        <d v="2024-10-12T12:54:05Z"/>
        <d v="2024-10-12T10:27:21Z"/>
        <d v="2024-10-12T07:21:08Z"/>
        <d v="2024-10-12T06:47:38Z"/>
        <d v="2024-10-12T05:29:07Z"/>
        <d v="2024-10-13T00:00:00Z"/>
        <d v="2024-10-12T00:00:00Z"/>
        <d v="2024-10-14T23:37:21Z"/>
        <d v="2024-10-14T23:33:23Z"/>
        <d v="2024-10-14T23:25:45Z"/>
        <d v="2024-10-14T23:13:32Z"/>
        <d v="2024-10-14T23:09:49Z"/>
        <d v="2024-10-14T23:01:58Z"/>
        <d v="2024-10-14T22:48:53Z"/>
        <d v="2024-10-14T22:27:25Z"/>
        <d v="2024-10-14T22:15:13Z"/>
        <d v="2024-10-14T22:02:50Z"/>
        <d v="2024-10-14T21:58:30Z"/>
        <d v="2024-10-14T21:34:41Z"/>
        <d v="2024-10-14T21:13:15Z"/>
        <d v="2024-10-14T21:07:52Z"/>
        <d v="2024-10-14T19:37:31Z"/>
        <d v="2024-10-14T19:35:00Z"/>
        <d v="2024-10-14T19:19:54Z"/>
        <d v="2024-10-14T19:19:11Z"/>
        <d v="2024-10-14T19:03:17Z"/>
        <d v="2024-10-14T18:57:19Z"/>
        <d v="2024-10-14T18:48:28Z"/>
        <d v="2024-10-14T18:30:24Z"/>
        <d v="2024-10-14T18:28:25Z"/>
        <d v="2024-10-14T18:10:11Z"/>
        <d v="2024-10-14T18:09:43Z"/>
        <d v="2024-10-14T17:54:36Z"/>
        <d v="2024-10-14T17:40:52Z"/>
        <d v="2024-10-14T17:37:09Z"/>
        <d v="2024-10-14T17:22:06Z"/>
        <d v="2024-10-14T17:16:09Z"/>
        <d v="2024-10-14T17:06:43Z"/>
        <d v="2024-10-14T16:49:14Z"/>
        <d v="2024-10-14T16:43:53Z"/>
        <d v="2024-10-14T16:25:15Z"/>
        <d v="2024-10-14T16:06:07Z"/>
        <d v="2024-10-14T16:02:31Z"/>
        <d v="2024-10-14T12:43:20Z"/>
        <d v="2024-10-14T12:42:49Z"/>
        <d v="2024-10-14T12:06:26Z"/>
        <d v="2024-10-14T11:37:14Z"/>
        <d v="2024-10-14T11:24:32Z"/>
        <d v="2024-10-14T11:12:10Z"/>
        <d v="2024-10-14T11:09:03Z"/>
        <d v="2024-10-14T10:47:21Z"/>
        <d v="2024-10-14T10:34:22Z"/>
        <d v="2024-10-14T10:34:13Z"/>
        <d v="2024-10-14T09:25:30Z"/>
        <d v="2024-10-14T07:28:33Z"/>
        <d v="2024-10-14T07:04:43Z"/>
        <d v="2024-10-14T06:56:10Z"/>
        <d v="2024-10-14T06:37:37Z"/>
        <d v="2024-10-14T04:42:32Z"/>
        <d v="2024-10-14T03:51:22Z"/>
        <d v="2024-10-14T01:41:06Z"/>
        <d v="2024-10-14T01:38:59Z"/>
        <d v="2024-10-14T01:24:32Z"/>
        <d v="2024-10-14T23:23:46Z"/>
        <d v="2024-10-14T21:44:41Z"/>
        <d v="2024-10-14T19:30:50Z"/>
        <d v="2024-10-14T17:29:54Z"/>
        <d v="2024-10-14T17:09:25Z"/>
        <d v="2024-10-14T16:01:09Z"/>
        <d v="2024-10-14T14:24:38Z"/>
        <d v="2024-10-14T12:13:42Z"/>
        <d v="2024-10-14T11:31:27Z"/>
        <d v="2024-10-14T10:33:06Z"/>
        <d v="2024-10-14T10:22:56Z"/>
        <d v="2024-10-14T09:54:48Z"/>
        <d v="2024-10-14T00:49:57Z"/>
        <d v="2024-10-14T15:57:17Z"/>
        <d v="2024-10-14T14:45:04Z"/>
        <d v="2024-10-14T14:27:51Z"/>
        <d v="2024-10-14T13:41:55Z"/>
        <d v="2024-10-14T10:00:30Z"/>
        <d v="2024-10-14T09:42:30Z"/>
        <d v="2024-10-14T08:47:07Z"/>
        <d v="2024-10-14T08:34:14Z"/>
        <d v="2024-10-14T04:44:21Z"/>
        <d v="2024-10-14T21:44:32Z"/>
        <d v="2024-10-14T18:31:13Z"/>
        <d v="2024-10-14T15:07:39Z"/>
        <d v="2024-10-14T10:23:04Z"/>
        <d v="2024-10-14T08:18:24Z"/>
        <d v="2024-10-14T00:12:30Z"/>
        <d v="2024-10-14T23:50:57Z"/>
        <d v="2024-10-14T19:15:32Z"/>
        <d v="2024-10-14T18:43:47Z"/>
        <d v="2024-10-14T18:03:35Z"/>
        <d v="2024-10-14T17:53:11Z"/>
        <d v="2024-10-14T17:15:28Z"/>
        <d v="2024-10-14T16:55:30Z"/>
        <d v="2024-10-14T16:54:02Z"/>
        <d v="2024-10-14T16:13:43Z"/>
        <d v="2024-10-14T15:23:01Z"/>
        <d v="2024-10-14T14:00:55Z"/>
        <d v="2024-10-14T13:30:55Z"/>
        <d v="2024-10-14T13:06:40Z"/>
        <d v="2024-10-14T11:53:46Z"/>
        <d v="2024-10-14T09:32:38Z"/>
        <d v="2024-10-14T08:50:34Z"/>
        <d v="2024-10-14T07:12:02Z"/>
        <d v="2024-10-14T06:58:17Z"/>
        <d v="2024-10-14T06:45:35Z"/>
        <d v="2024-10-14T06:27:31Z"/>
        <d v="2024-10-14T06:11:52Z"/>
        <d v="2024-10-14T05:12:15Z"/>
        <d v="2024-10-14T03:24:57Z"/>
        <d v="2024-10-14T02:31:54Z"/>
        <d v="2024-10-14T01:25:44Z"/>
        <d v="2024-10-14T00:01:19Z"/>
        <d v="2024-10-14T00:40:00Z"/>
        <d v="2024-10-14T02:21:00Z"/>
        <d v="2024-10-14T10:39:00Z"/>
        <d v="2024-10-14T13:22:00Z"/>
        <d v="2024-10-14T13:38:00Z"/>
        <d v="2024-10-14T14:29:00Z"/>
        <d v="2024-10-14T17:25:00Z"/>
        <d v="2024-10-14T17:41:00Z"/>
        <d v="2024-10-14T17:50:00Z"/>
        <d v="2024-10-14T20:33:00Z"/>
        <d v="2024-10-14T20:53:00Z"/>
        <d v="2024-10-14T21:06:00Z"/>
        <d v="2024-10-14T21:57:00Z"/>
        <d v="2024-10-14T23:06:00Z"/>
        <d v="2024-10-14T23:20:00Z"/>
        <d v="2024-10-14T00:00:00Z"/>
        <d v="2024-10-15T23:51:23Z"/>
        <d v="2024-10-15T23:39:17Z"/>
        <d v="2024-10-15T23:22:18Z"/>
        <d v="2024-10-15T23:05:56Z"/>
        <d v="2024-10-15T22:52:30Z"/>
        <d v="2024-10-15T22:28:46Z"/>
        <d v="2024-10-15T22:00:53Z"/>
        <d v="2024-10-15T21:34:12Z"/>
        <d v="2024-10-15T21:24:48Z"/>
        <d v="2024-10-15T21:07:39Z"/>
        <d v="2024-10-15T20:55:30Z"/>
        <d v="2024-10-15T20:40:43Z"/>
        <d v="2024-10-15T20:30:03Z"/>
        <d v="2024-10-15T20:18:57Z"/>
        <d v="2024-10-15T19:57:47Z"/>
        <d v="2024-10-15T19:40:11Z"/>
        <d v="2024-10-15T19:13:41Z"/>
        <d v="2024-10-15T18:31:26Z"/>
        <d v="2024-10-15T18:19:38Z"/>
        <d v="2024-10-15T18:06:46Z"/>
        <d v="2024-10-15T17:53:56Z"/>
        <d v="2024-10-15T17:40:52Z"/>
        <d v="2024-10-15T17:09:15Z"/>
        <d v="2024-10-15T16:26:10Z"/>
        <d v="2024-10-15T16:12:15Z"/>
        <d v="2024-10-15T15:57:36Z"/>
        <d v="2024-10-15T15:42:27Z"/>
        <d v="2024-10-15T15:21:14Z"/>
        <d v="2024-10-15T15:05:32Z"/>
        <d v="2024-10-15T14:18:31Z"/>
        <d v="2024-10-15T14:03:11Z"/>
        <d v="2024-10-15T13:52:11Z"/>
        <d v="2024-10-15T13:31:59Z"/>
        <d v="2024-10-15T13:18:12Z"/>
        <d v="2024-10-15T12:55:29Z"/>
        <d v="2024-10-15T12:20:04Z"/>
        <d v="2024-10-15T12:03:38Z"/>
        <d v="2024-10-15T11:20:09Z"/>
        <d v="2024-10-15T10:57:16Z"/>
        <d v="2024-10-15T10:15:32Z"/>
        <d v="2024-10-15T09:52:20Z"/>
        <d v="2024-10-15T08:53:53Z"/>
        <d v="2024-10-15T08:39:11Z"/>
        <d v="2024-10-15T08:19:51Z"/>
        <d v="2024-10-15T08:02:35Z"/>
        <d v="2024-10-15T06:53:13Z"/>
        <d v="2024-10-15T06:09:26Z"/>
        <d v="2024-10-15T05:17:23Z"/>
        <d v="2024-10-15T04:46:22Z"/>
        <d v="2024-10-15T03:08:45Z"/>
        <d v="2024-10-15T00:41:19Z"/>
        <d v="2024-10-15T22:31:56Z"/>
        <d v="2024-10-15T22:14:11Z"/>
        <d v="2024-10-15T21:53:38Z"/>
        <d v="2024-10-15T19:32:26Z"/>
        <d v="2024-10-15T18:04:55Z"/>
        <d v="2024-10-15T16:42:00Z"/>
        <d v="2024-10-15T16:15:07Z"/>
        <d v="2024-10-15T15:47:08Z"/>
        <d v="2024-10-15T15:09:13Z"/>
        <d v="2024-10-15T14:54:29Z"/>
        <d v="2024-10-15T14:29:29Z"/>
        <d v="2024-10-15T14:09:08Z"/>
        <d v="2024-10-15T13:43:21Z"/>
        <d v="2024-10-15T13:28:00Z"/>
        <d v="2024-10-15T11:49:53Z"/>
        <d v="2024-10-15T11:12:11Z"/>
        <d v="2024-10-15T10:19:14Z"/>
        <d v="2024-10-15T10:07:04Z"/>
        <d v="2024-10-15T09:29:50Z"/>
        <d v="2024-10-15T06:56:56Z"/>
        <d v="2024-10-15T05:36:19Z"/>
        <d v="2024-10-15T18:34:47Z"/>
        <d v="2024-10-15T16:06:30Z"/>
        <d v="2024-10-15T20:29:38Z"/>
        <d v="2024-10-15T20:23:55Z"/>
        <d v="2024-10-15T19:37:34Z"/>
        <d v="2024-10-15T15:36:39Z"/>
        <d v="2024-10-15T12:15:42Z"/>
        <d v="2024-10-15T09:13:29Z"/>
        <d v="2024-10-15T23:36:35Z"/>
        <d v="2024-10-15T23:24:08Z"/>
        <d v="2024-10-15T22:05:21Z"/>
        <d v="2024-10-15T21:44:31Z"/>
        <d v="2024-10-15T20:42:31Z"/>
        <d v="2024-10-15T18:18:38Z"/>
        <d v="2024-10-15T18:04:19Z"/>
        <d v="2024-10-15T17:13:40Z"/>
        <d v="2024-10-15T16:54:55Z"/>
        <d v="2024-10-15T16:05:17Z"/>
        <d v="2024-10-15T14:18:25Z"/>
        <d v="2024-10-15T13:44:01Z"/>
        <d v="2024-10-15T13:21:53Z"/>
        <d v="2024-10-15T11:02:41Z"/>
        <d v="2024-10-15T10:13:15Z"/>
        <d v="2024-10-15T07:40:47Z"/>
        <d v="2024-10-15T06:26:16Z"/>
        <d v="2024-10-15T06:05:19Z"/>
        <d v="2024-10-15T08:03:00Z"/>
        <d v="2024-10-15T10:02:00Z"/>
        <d v="2024-10-15T10:04:00Z"/>
        <d v="2024-10-15T10:36:00Z"/>
        <d v="2024-10-15T12:32:00Z"/>
        <d v="2024-10-15T18:29:00Z"/>
        <d v="2024-10-15T19:18:00Z"/>
        <d v="2024-10-15T19:53:00Z"/>
        <d v="2024-10-15T21:42:00Z"/>
        <d v="2024-10-15T23:10:00Z"/>
        <d v="2024-10-15T23:17:00Z"/>
        <d v="2024-10-15T23:28:00Z"/>
        <d v="2024-10-15T23:43:00Z"/>
        <d v="2024-10-15T00:00:00Z"/>
        <d v="2024-10-16T22:00:37Z"/>
        <d v="2024-10-16T21:36:55Z"/>
        <d v="2024-10-16T21:15:20Z"/>
        <d v="2024-10-16T20:15:33Z"/>
        <d v="2024-10-16T19:16:56Z"/>
        <d v="2024-10-16T18:42:15Z"/>
        <d v="2024-10-16T18:22:03Z"/>
        <d v="2024-10-16T17:59:49Z"/>
        <d v="2024-10-16T17:36:50Z"/>
        <d v="2024-10-16T17:31:28Z"/>
        <d v="2024-10-16T17:20:15Z"/>
        <d v="2024-10-16T17:19:52Z"/>
        <d v="2024-10-16T17:01:15Z"/>
        <d v="2024-10-16T17:01:14Z"/>
        <d v="2024-10-16T16:20:20Z"/>
        <d v="2024-10-16T16:17:54Z"/>
        <d v="2024-10-16T15:47:13Z"/>
        <d v="2024-10-16T15:28:28Z"/>
        <d v="2024-10-16T14:55:14Z"/>
        <d v="2024-10-16T14:34:41Z"/>
        <d v="2024-10-16T14:29:39Z"/>
        <d v="2024-10-16T13:36:53Z"/>
        <d v="2024-10-16T12:03:45Z"/>
        <d v="2024-10-16T11:47:29Z"/>
        <d v="2024-10-16T10:56:54Z"/>
        <d v="2024-10-16T09:05:03Z"/>
        <d v="2024-10-16T08:32:15Z"/>
        <d v="2024-10-16T05:44:39Z"/>
        <d v="2024-10-16T05:36:21Z"/>
        <d v="2024-10-16T05:22:41Z"/>
        <d v="2024-10-16T04:55:15Z"/>
        <d v="2024-10-16T04:39:30Z"/>
        <d v="2024-10-16T04:15:20Z"/>
        <d v="2024-10-16T03:52:47Z"/>
        <d v="2024-10-16T03:34:47Z"/>
        <d v="2024-10-16T02:54:08Z"/>
        <d v="2024-10-16T02:34:10Z"/>
        <d v="2024-10-16T00:57:45Z"/>
        <d v="2024-10-16T00:40:45Z"/>
        <d v="2024-10-16T00:15:22Z"/>
        <d v="2024-10-16T20:22:50Z"/>
        <d v="2024-10-16T17:26:31Z"/>
        <d v="2024-10-16T16:36:35Z"/>
        <d v="2024-10-16T16:03:44Z"/>
        <d v="2024-10-16T15:43:31Z"/>
        <d v="2024-10-16T15:21:22Z"/>
        <d v="2024-10-16T13:12:38Z"/>
        <d v="2024-10-16T12:53:59Z"/>
        <d v="2024-10-16T11:33:02Z"/>
        <d v="2024-10-16T08:24:27Z"/>
        <d v="2024-10-16T07:34:56Z"/>
        <d v="2024-10-16T05:27:06Z"/>
        <d v="2024-10-16T02:12:12Z"/>
        <d v="2024-10-16T01:48:34Z"/>
        <d v="2024-10-16T18:17:28Z"/>
        <d v="2024-10-16T14:19:43Z"/>
        <d v="2024-10-16T09:17:43Z"/>
        <d v="2024-10-16T21:07:51Z"/>
        <d v="2024-10-16T20:08:48Z"/>
        <d v="2024-10-16T18:50:43Z"/>
        <d v="2024-10-16T09:17:50Z"/>
        <d v="2024-10-16T09:13:53Z"/>
        <d v="2024-10-16T07:41:46Z"/>
        <d v="2024-10-16T04:37:51Z"/>
        <d v="2024-10-16T21:26:16Z"/>
        <d v="2024-10-16T21:12:45Z"/>
        <d v="2024-10-16T19:16:35Z"/>
        <d v="2024-10-16T18:35:05Z"/>
        <d v="2024-10-16T18:28:58Z"/>
        <d v="2024-10-16T18:02:49Z"/>
        <d v="2024-10-16T17:09:28Z"/>
        <d v="2024-10-16T11:28:55Z"/>
        <d v="2024-10-16T11:11:38Z"/>
        <d v="2024-10-16T10:50:14Z"/>
        <d v="2024-10-16T10:07:08Z"/>
        <d v="2024-10-16T09:20:49Z"/>
        <d v="2024-10-16T08:07:41Z"/>
        <d v="2024-10-16T06:59:05Z"/>
        <d v="2024-10-16T02:36:38Z"/>
        <d v="2024-10-16T00:00:00Z"/>
        <d v="2024-10-17T23:39:20Z"/>
        <d v="2024-10-17T23:20:02Z"/>
        <d v="2024-10-17T22:53:41Z"/>
        <d v="2024-10-17T22:53:25Z"/>
        <d v="2024-10-17T21:10:55Z"/>
        <d v="2024-10-17T20:11:32Z"/>
        <d v="2024-10-17T19:42:53Z"/>
        <d v="2024-10-17T19:32:37Z"/>
        <d v="2024-10-17T19:28:37Z"/>
        <d v="2024-10-17T19:07:13Z"/>
        <d v="2024-10-17T19:06:30Z"/>
        <d v="2024-10-17T18:48:03Z"/>
        <d v="2024-10-17T18:43:55Z"/>
        <d v="2024-10-17T18:17:24Z"/>
        <d v="2024-10-17T18:13:25Z"/>
        <d v="2024-10-17T17:24:21Z"/>
        <d v="2024-10-17T17:22:47Z"/>
        <d v="2024-10-17T17:02:20Z"/>
        <d v="2024-10-17T17:02:01Z"/>
        <d v="2024-10-17T16:45:21Z"/>
        <d v="2024-10-17T16:20:32Z"/>
        <d v="2024-10-17T16:04:55Z"/>
        <d v="2024-10-17T16:03:59Z"/>
        <d v="2024-10-17T15:48:47Z"/>
        <d v="2024-10-17T15:45:48Z"/>
        <d v="2024-10-17T15:14:10Z"/>
        <d v="2024-10-17T15:08:48Z"/>
        <d v="2024-10-17T13:09:52Z"/>
        <d v="2024-10-17T12:40:10Z"/>
        <d v="2024-10-17T12:27:40Z"/>
        <d v="2024-10-17T12:21:21Z"/>
        <d v="2024-10-17T11:57:17Z"/>
        <d v="2024-10-17T11:51:47Z"/>
        <d v="2024-10-17T11:40:09Z"/>
        <d v="2024-10-17T11:27:45Z"/>
        <d v="2024-10-17T11:11:18Z"/>
        <d v="2024-10-17T11:09:16Z"/>
        <d v="2024-10-17T10:42:19Z"/>
        <d v="2024-10-17T10:28:32Z"/>
        <d v="2024-10-17T10:22:50Z"/>
        <d v="2024-10-17T09:15:51Z"/>
        <d v="2024-10-17T09:15:27Z"/>
        <d v="2024-10-17T09:01:27Z"/>
        <d v="2024-10-17T08:40:52Z"/>
        <d v="2024-10-17T07:54:46Z"/>
        <d v="2024-10-17T07:08:02Z"/>
        <d v="2024-10-17T06:59:25Z"/>
        <d v="2024-10-17T06:31:06Z"/>
        <d v="2024-10-17T06:23:02Z"/>
        <d v="2024-10-17T04:54:04Z"/>
        <d v="2024-10-17T03:52:38Z"/>
        <d v="2024-10-17T03:44:05Z"/>
        <d v="2024-10-17T03:14:37Z"/>
        <d v="2024-10-17T02:52:45Z"/>
        <d v="2024-10-17T02:50:25Z"/>
        <d v="2024-10-17T02:12:16Z"/>
        <d v="2024-10-17T01:51:41Z"/>
        <d v="2024-10-17T01:41:54Z"/>
        <d v="2024-10-17T00:31:24Z"/>
        <d v="2024-10-17T23:09:30Z"/>
        <d v="2024-10-17T22:36:42Z"/>
        <d v="2024-10-17T22:05:22Z"/>
        <d v="2024-10-17T18:31:15Z"/>
        <d v="2024-10-17T18:05:19Z"/>
        <d v="2024-10-17T17:38:36Z"/>
        <d v="2024-10-17T17:21:48Z"/>
        <d v="2024-10-17T16:38:18Z"/>
        <d v="2024-10-17T13:20:56Z"/>
        <d v="2024-10-17T12:58:35Z"/>
        <d v="2024-10-17T11:53:44Z"/>
        <d v="2024-10-17T11:16:38Z"/>
        <d v="2024-10-17T10:24:37Z"/>
        <d v="2024-10-17T08:02:42Z"/>
        <d v="2024-10-17T04:06:30Z"/>
        <d v="2024-10-17T03:39:56Z"/>
        <d v="2024-10-17T02:18:29Z"/>
        <d v="2024-10-17T00:20:31Z"/>
        <d v="2024-10-17T22:59:07Z"/>
        <d v="2024-10-17T19:26:22Z"/>
        <d v="2024-10-17T17:58:34Z"/>
        <d v="2024-10-17T16:48:26Z"/>
        <d v="2024-10-17T10:51:49Z"/>
        <d v="2024-10-17T04:28:44Z"/>
        <d v="2024-10-17T00:29:56Z"/>
        <d v="2024-10-17T12:32:22Z"/>
        <d v="2024-10-17T11:46:56Z"/>
        <d v="2024-10-17T02:16:47Z"/>
        <d v="2024-10-17T23:52:31Z"/>
        <d v="2024-10-17T21:13:06Z"/>
        <d v="2024-10-17T20:46:22Z"/>
        <d v="2024-10-17T19:20:36Z"/>
        <d v="2024-10-17T18:52:07Z"/>
        <d v="2024-10-17T18:04:20Z"/>
        <d v="2024-10-17T18:00:41Z"/>
        <d v="2024-10-17T17:42:03Z"/>
        <d v="2024-10-17T17:21:59Z"/>
        <d v="2024-10-17T17:08:26Z"/>
        <d v="2024-10-17T16:42:46Z"/>
        <d v="2024-10-17T12:20:02Z"/>
        <d v="2024-10-17T11:25:58Z"/>
        <d v="2024-10-17T08:46:33Z"/>
        <d v="2024-10-17T07:47:36Z"/>
        <d v="2024-10-17T07:30:15Z"/>
        <d v="2024-10-17T07:07:06Z"/>
        <d v="2024-10-17T05:16:23Z"/>
        <d v="2024-10-17T04:22:54Z"/>
        <d v="2024-10-17T03:05:59Z"/>
        <d v="2024-10-17T00:24:57Z"/>
        <d v="2024-10-17T00:00:00Z"/>
        <d v="2024-10-18T23:58:21Z"/>
        <d v="2024-10-18T23:35:33Z"/>
        <d v="2024-10-18T22:17:35Z"/>
        <d v="2024-10-18T22:05:02Z"/>
        <d v="2024-10-18T21:38:44Z"/>
        <d v="2024-10-18T21:33:32Z"/>
        <d v="2024-10-18T21:25:18Z"/>
        <d v="2024-10-18T21:11:09Z"/>
        <d v="2024-10-18T21:01:22Z"/>
        <d v="2024-10-18T19:58:48Z"/>
        <d v="2024-10-18T19:51:31Z"/>
        <d v="2024-10-18T19:42:20Z"/>
        <d v="2024-10-18T19:22:45Z"/>
        <d v="2024-10-18T19:13:36Z"/>
        <d v="2024-10-18T18:43:14Z"/>
        <d v="2024-10-18T18:33:06Z"/>
        <d v="2024-10-18T18:23:30Z"/>
        <d v="2024-10-18T18:07:54Z"/>
        <d v="2024-10-18T17:56:09Z"/>
        <d v="2024-10-18T17:48:19Z"/>
        <d v="2024-10-18T17:35:46Z"/>
        <d v="2024-10-18T17:33:00Z"/>
        <d v="2024-10-18T17:17:30Z"/>
        <d v="2024-10-18T16:56:14Z"/>
        <d v="2024-10-18T16:39:40Z"/>
        <d v="2024-10-18T16:23:10Z"/>
        <d v="2024-10-18T15:33:19Z"/>
        <d v="2024-10-18T14:00:03Z"/>
        <d v="2024-10-18T13:27:27Z"/>
        <d v="2024-10-18T13:17:29Z"/>
        <d v="2024-10-18T12:47:14Z"/>
        <d v="2024-10-18T12:27:36Z"/>
        <d v="2024-10-18T12:12:05Z"/>
        <d v="2024-10-18T11:59:34Z"/>
        <d v="2024-10-18T11:45:02Z"/>
        <d v="2024-10-18T11:29:02Z"/>
        <d v="2024-10-18T11:11:48Z"/>
        <d v="2024-10-18T10:37:46Z"/>
        <d v="2024-10-18T10:16:09Z"/>
        <d v="2024-10-18T09:10:42Z"/>
        <d v="2024-10-18T08:49:14Z"/>
        <d v="2024-10-18T06:24:14Z"/>
        <d v="2024-10-18T06:06:50Z"/>
        <d v="2024-10-18T00:50:59Z"/>
        <d v="2024-10-18T00:22:00Z"/>
        <d v="2024-10-18T00:15:46Z"/>
        <d v="2024-10-18T00:01:41Z"/>
        <d v="2024-10-18T22:21:30Z"/>
        <d v="2024-10-18T20:52:46Z"/>
        <d v="2024-10-18T20:34:03Z"/>
        <d v="2024-10-18T19:10:35Z"/>
        <d v="2024-10-18T17:41:06Z"/>
        <d v="2024-10-18T17:23:43Z"/>
        <d v="2024-10-18T12:35:50Z"/>
        <d v="2024-10-18T12:14:41Z"/>
        <d v="2024-10-18T12:02:30Z"/>
        <d v="2024-10-18T11:49:05Z"/>
        <d v="2024-10-18T10:23:04Z"/>
        <d v="2024-10-18T09:59:07Z"/>
        <d v="2024-10-18T09:45:57Z"/>
        <d v="2024-10-18T09:28:28Z"/>
        <d v="2024-10-18T09:01:04Z"/>
        <d v="2024-10-18T08:43:52Z"/>
        <d v="2024-10-18T08:19:09Z"/>
        <d v="2024-10-18T20:59:38Z"/>
        <d v="2024-10-18T09:26:16Z"/>
        <d v="2024-10-18T16:57:57Z"/>
        <d v="2024-10-18T15:44:20Z"/>
        <d v="2024-10-18T11:22:39Z"/>
        <d v="2024-10-18T10:34:49Z"/>
        <d v="2024-10-18T10:02:04Z"/>
        <d v="2024-10-18T05:14:37Z"/>
        <d v="2024-10-18T19:36:23Z"/>
        <d v="2024-10-18T18:49:36Z"/>
        <d v="2024-10-18T18:29:09Z"/>
        <d v="2024-10-18T17:16:18Z"/>
        <d v="2024-10-18T17:06:19Z"/>
        <d v="2024-10-18T16:37:48Z"/>
        <d v="2024-10-18T16:00:11Z"/>
        <d v="2024-10-18T14:28:46Z"/>
        <d v="2024-10-18T14:14:02Z"/>
        <d v="2024-10-18T14:03:06Z"/>
        <d v="2024-10-18T13:08:45Z"/>
        <d v="2024-10-18T12:50:08Z"/>
        <d v="2024-10-18T11:44:51Z"/>
        <d v="2024-10-18T11:43:38Z"/>
        <d v="2024-10-18T11:19:00Z"/>
        <d v="2024-10-18T05:07:12Z"/>
        <d v="2024-10-18T05:03:08Z"/>
        <d v="2024-10-18T04:41:34Z"/>
        <d v="2024-10-18T04:39:28Z"/>
        <d v="2024-10-18T02:15:05Z"/>
        <d v="2024-10-18T00:09:00Z"/>
        <d v="2024-10-18T01:52:00Z"/>
        <d v="2024-10-18T01:55:00Z"/>
        <d v="2024-10-18T03:02:00Z"/>
        <d v="2024-10-18T03:14:00Z"/>
        <d v="2024-10-18T03:34:00Z"/>
        <d v="2024-10-18T05:29:00Z"/>
        <d v="2024-10-18T07:41:00Z"/>
        <d v="2024-10-18T12:43:00Z"/>
        <d v="2024-10-18T13:34:00Z"/>
        <d v="2024-10-18T15:57:00Z"/>
        <d v="2024-10-18T18:00:00Z"/>
        <d v="2024-10-18T18:27:00Z"/>
        <d v="2024-10-18T18:28:00Z"/>
        <d v="2024-10-18T19:35:00Z"/>
        <d v="2024-10-18T23:04:00Z"/>
        <d v="2024-10-18T23:23:00Z"/>
        <d v="2024-10-18T23:49:00Z"/>
        <d v="2024-10-18T00:00:00Z"/>
        <d v="2024-10-19T22:38:53Z"/>
        <d v="2024-10-19T20:16:15Z"/>
        <d v="2024-10-19T20:03:28Z"/>
        <d v="2024-10-19T19:23:09Z"/>
        <d v="2024-10-19T19:11:12Z"/>
        <d v="2024-10-19T18:57:25Z"/>
        <d v="2024-10-19T18:48:06Z"/>
        <d v="2024-10-19T18:29:52Z"/>
        <d v="2024-10-19T18:11:52Z"/>
        <d v="2024-10-19T17:45:31Z"/>
        <d v="2024-10-19T17:29:40Z"/>
        <d v="2024-10-19T17:06:36Z"/>
        <d v="2024-10-19T16:51:59Z"/>
        <d v="2024-10-19T16:38:46Z"/>
        <d v="2024-10-19T16:36:32Z"/>
        <d v="2024-10-19T16:23:00Z"/>
        <d v="2024-10-19T16:06:19Z"/>
        <d v="2024-10-19T15:59:44Z"/>
        <d v="2024-10-19T15:49:22Z"/>
        <d v="2024-10-19T14:57:36Z"/>
        <d v="2024-10-19T14:31:55Z"/>
        <d v="2024-10-19T14:30:22Z"/>
        <d v="2024-10-19T14:19:53Z"/>
        <d v="2024-10-19T14:08:08Z"/>
        <d v="2024-10-19T14:07:22Z"/>
        <d v="2024-10-19T13:57:20Z"/>
        <d v="2024-10-19T13:38:39Z"/>
        <d v="2024-10-19T13:18:56Z"/>
        <d v="2024-10-19T12:45:56Z"/>
        <d v="2024-10-19T12:24:27Z"/>
        <d v="2024-10-19T11:57:32Z"/>
        <d v="2024-10-19T11:42:32Z"/>
        <d v="2024-10-19T11:28:28Z"/>
        <d v="2024-10-19T11:21:49Z"/>
        <d v="2024-10-19T11:14:31Z"/>
        <d v="2024-10-19T10:56:16Z"/>
        <d v="2024-10-19T10:44:11Z"/>
        <d v="2024-10-19T10:27:11Z"/>
        <d v="2024-10-19T09:34:25Z"/>
        <d v="2024-10-19T09:22:29Z"/>
        <d v="2024-10-19T08:52:35Z"/>
        <d v="2024-10-19T06:23:37Z"/>
        <d v="2024-10-19T06:19:24Z"/>
        <d v="2024-10-19T05:54:55Z"/>
        <d v="2024-10-19T05:13:52Z"/>
        <d v="2024-10-19T04:15:14Z"/>
        <d v="2024-10-19T03:33:22Z"/>
        <d v="2024-10-19T03:23:17Z"/>
        <d v="2024-10-19T03:04:32Z"/>
        <d v="2024-10-19T03:02:40Z"/>
        <d v="2024-10-19T02:21:54Z"/>
        <d v="2024-10-19T01:46:50Z"/>
        <d v="2024-10-19T00:42:00Z"/>
        <d v="2024-10-19T00:13:09Z"/>
        <d v="2024-10-19T23:24:50Z"/>
        <d v="2024-10-19T20:45:12Z"/>
        <d v="2024-10-19T20:06:45Z"/>
        <d v="2024-10-19T14:00:47Z"/>
        <d v="2024-10-19T13:48:51Z"/>
        <d v="2024-10-19T13:36:44Z"/>
        <d v="2024-10-19T13:18:59Z"/>
        <d v="2024-10-19T12:50:08Z"/>
        <d v="2024-10-19T12:28:52Z"/>
        <d v="2024-10-19T12:13:54Z"/>
        <d v="2024-10-19T09:55:46Z"/>
        <d v="2024-10-19T06:40:41Z"/>
        <d v="2024-10-19T04:19:42Z"/>
        <d v="2024-10-19T03:53:48Z"/>
        <d v="2024-10-19T22:28:12Z"/>
        <d v="2024-10-19T10:41:23Z"/>
        <d v="2024-10-19T02:32:58Z"/>
        <d v="2024-10-19T01:15:28Z"/>
        <d v="2024-10-19T21:24:54Z"/>
        <d v="2024-10-19T20:57:37Z"/>
        <d v="2024-10-19T16:10:56Z"/>
        <d v="2024-10-19T13:18:53Z"/>
        <d v="2024-10-19T09:37:57Z"/>
        <d v="2024-10-19T05:55:50Z"/>
        <d v="2024-10-19T04:59:47Z"/>
        <d v="2024-10-19T19:20:17Z"/>
        <d v="2024-10-19T18:11:30Z"/>
        <d v="2024-10-19T17:26:51Z"/>
        <d v="2024-10-19T16:19:32Z"/>
        <d v="2024-10-19T15:01:34Z"/>
        <d v="2024-10-19T14:55:14Z"/>
        <d v="2024-10-19T13:11:13Z"/>
        <d v="2024-10-19T11:44:40Z"/>
        <d v="2024-10-19T10:00:54Z"/>
        <d v="2024-10-19T09:20:25Z"/>
        <d v="2024-10-19T08:16:57Z"/>
        <d v="2024-10-19T06:00:35Z"/>
        <d v="2024-10-19T05:26:19Z"/>
        <d v="2024-10-19T04:36:54Z"/>
        <d v="2024-10-19T03:02:02Z"/>
        <d v="2024-10-19T02:20:41Z"/>
        <d v="2024-10-19T02:13:00Z"/>
        <d v="2024-10-19T11:10:00Z"/>
        <d v="2024-10-19T14:40:00Z"/>
        <d v="2024-10-19T14:41:00Z"/>
        <d v="2024-10-19T15:09:00Z"/>
        <d v="2024-10-19T15:14:00Z"/>
        <d v="2024-10-19T17:14:00Z"/>
        <d v="2024-10-19T18:24:00Z"/>
        <d v="2024-10-19T18:34:00Z"/>
        <d v="2024-10-19T19:54:00Z"/>
        <d v="2024-10-19T21:35:00Z"/>
        <d v="2024-10-19T00:00:00Z"/>
        <d v="2024-10-20T22:13:23Z"/>
        <d v="2024-10-20T21:09:50Z"/>
        <d v="2024-10-20T20:47:06Z"/>
        <d v="2024-10-20T20:08:42Z"/>
        <d v="2024-10-20T19:45:58Z"/>
        <d v="2024-10-20T19:22:58Z"/>
        <d v="2024-10-20T19:20:02Z"/>
        <d v="2024-10-20T17:33:16Z"/>
        <d v="2024-10-20T16:58:29Z"/>
        <d v="2024-10-20T16:40:04Z"/>
        <d v="2024-10-20T16:06:49Z"/>
        <d v="2024-10-20T15:56:27Z"/>
        <d v="2024-10-20T15:30:22Z"/>
        <d v="2024-10-20T15:26:44Z"/>
        <d v="2024-10-20T15:14:05Z"/>
        <d v="2024-10-20T14:57:47Z"/>
        <d v="2024-10-20T14:55:41Z"/>
        <d v="2024-10-20T14:40:27Z"/>
        <d v="2024-10-20T14:38:13Z"/>
        <d v="2024-10-20T14:20:43Z"/>
        <d v="2024-10-20T14:16:34Z"/>
        <d v="2024-10-20T12:57:02Z"/>
        <d v="2024-10-20T12:40:29Z"/>
        <d v="2024-10-20T12:33:51Z"/>
        <d v="2024-10-20T11:42:35Z"/>
        <d v="2024-10-20T11:37:24Z"/>
        <d v="2024-10-20T11:28:18Z"/>
        <d v="2024-10-20T11:21:34Z"/>
        <d v="2024-10-20T11:07:04Z"/>
        <d v="2024-10-20T11:03:34Z"/>
        <d v="2024-10-20T10:32:33Z"/>
        <d v="2024-10-20T10:16:33Z"/>
        <d v="2024-10-20T10:01:45Z"/>
        <d v="2024-10-20T09:50:37Z"/>
        <d v="2024-10-20T09:45:33Z"/>
        <d v="2024-10-20T09:28:12Z"/>
        <d v="2024-10-20T09:23:51Z"/>
        <d v="2024-10-20T09:04:22Z"/>
        <d v="2024-10-20T08:39:38Z"/>
        <d v="2024-10-20T08:04:39Z"/>
        <d v="2024-10-20T07:50:23Z"/>
        <d v="2024-10-20T07:46:38Z"/>
        <d v="2024-10-20T07:25:07Z"/>
        <d v="2024-10-20T05:58:05Z"/>
        <d v="2024-10-20T05:51:41Z"/>
        <d v="2024-10-20T05:26:46Z"/>
        <d v="2024-10-20T04:49:27Z"/>
        <d v="2024-10-20T04:47:24Z"/>
        <d v="2024-10-20T04:03:08Z"/>
        <d v="2024-10-20T03:34:22Z"/>
        <d v="2024-10-20T03:15:58Z"/>
        <d v="2024-10-20T00:24:24Z"/>
        <d v="2024-10-20T00:15:02Z"/>
        <d v="2024-10-20T20:42:33Z"/>
        <d v="2024-10-20T20:18:51Z"/>
        <d v="2024-10-20T15:07:13Z"/>
        <d v="2024-10-20T12:42:37Z"/>
        <d v="2024-10-20T11:35:34Z"/>
        <d v="2024-10-20T00:44:08Z"/>
        <d v="2024-10-20T16:04:03Z"/>
        <d v="2024-10-20T14:51:18Z"/>
        <d v="2024-10-20T13:46:42Z"/>
        <d v="2024-10-20T08:46:30Z"/>
        <d v="2024-10-20T02:11:03Z"/>
        <d v="2024-10-20T16:57:38Z"/>
        <d v="2024-10-20T10:03:43Z"/>
        <d v="2024-10-20T00:15:22Z"/>
        <d v="2024-10-20T23:56:46Z"/>
        <d v="2024-10-20T21:34:26Z"/>
        <d v="2024-10-20T16:29:15Z"/>
        <d v="2024-10-20T15:16:28Z"/>
        <d v="2024-10-20T14:52:41Z"/>
        <d v="2024-10-20T14:15:53Z"/>
        <d v="2024-10-20T14:12:41Z"/>
        <d v="2024-10-20T13:59:24Z"/>
        <d v="2024-10-20T13:48:02Z"/>
        <d v="2024-10-20T13:08:07Z"/>
        <d v="2024-10-20T13:04:52Z"/>
        <d v="2024-10-20T12:03:21Z"/>
        <d v="2024-10-20T11:07:16Z"/>
        <d v="2024-10-20T11:04:17Z"/>
        <d v="2024-10-20T10:02:28Z"/>
        <d v="2024-10-20T09:42:03Z"/>
        <d v="2024-10-20T09:41:52Z"/>
        <d v="2024-10-20T09:14:53Z"/>
        <d v="2024-10-20T01:52:00Z"/>
        <d v="2024-10-20T06:35:00Z"/>
        <d v="2024-10-20T07:17:00Z"/>
        <d v="2024-10-20T14:20:00Z"/>
        <d v="2024-10-20T15:46:00Z"/>
        <d v="2024-10-20T16:47:00Z"/>
        <d v="2024-10-20T00:00:00Z"/>
        <d v="2024-10-21T23:08:22Z"/>
        <d v="2024-10-21T22:42:17Z"/>
        <d v="2024-10-21T22:21:49Z"/>
        <d v="2024-10-21T22:05:39Z"/>
        <d v="2024-10-21T21:59:36Z"/>
        <d v="2024-10-21T21:31:00Z"/>
        <d v="2024-10-21T21:16:04Z"/>
        <d v="2024-10-21T21:06:20Z"/>
        <d v="2024-10-21T20:46:47Z"/>
        <d v="2024-10-21T20:41:40Z"/>
        <d v="2024-10-21T20:23:01Z"/>
        <d v="2024-10-21T20:00:01Z"/>
        <d v="2024-10-21T19:51:06Z"/>
        <d v="2024-10-21T19:48:47Z"/>
        <d v="2024-10-21T19:29:51Z"/>
        <d v="2024-10-21T19:26:21Z"/>
        <d v="2024-10-21T19:04:21Z"/>
        <d v="2024-10-21T19:02:02Z"/>
        <d v="2024-10-21T18:06:44Z"/>
        <d v="2024-10-21T18:00:35Z"/>
        <d v="2024-10-21T17:58:27Z"/>
        <d v="2024-10-21T17:44:14Z"/>
        <d v="2024-10-21T17:17:32Z"/>
        <d v="2024-10-21T16:41:14Z"/>
        <d v="2024-10-21T16:36:01Z"/>
        <d v="2024-10-21T14:37:13Z"/>
        <d v="2024-10-21T13:57:30Z"/>
        <d v="2024-10-21T13:23:45Z"/>
        <d v="2024-10-21T13:12:58Z"/>
        <d v="2024-10-21T11:52:42Z"/>
        <d v="2024-10-21T10:33:52Z"/>
        <d v="2024-10-21T09:41:33Z"/>
        <d v="2024-10-21T09:32:05Z"/>
        <d v="2024-10-21T07:25:33Z"/>
        <d v="2024-10-21T07:06:29Z"/>
        <d v="2024-10-21T06:56:41Z"/>
        <d v="2024-10-21T06:38:11Z"/>
        <d v="2024-10-21T06:36:16Z"/>
        <d v="2024-10-21T06:22:05Z"/>
        <d v="2024-10-21T06:09:44Z"/>
        <d v="2024-10-21T06:00:03Z"/>
        <d v="2024-10-21T05:42:52Z"/>
        <d v="2024-10-21T03:10:58Z"/>
        <d v="2024-10-21T01:43:40Z"/>
        <d v="2024-10-21T00:36:35Z"/>
        <d v="2024-10-21T00:02:28Z"/>
        <d v="2024-10-21T22:40:38Z"/>
        <d v="2024-10-21T21:19:52Z"/>
        <d v="2024-10-21T20:53:45Z"/>
        <d v="2024-10-21T19:40:58Z"/>
        <d v="2024-10-21T19:11:13Z"/>
        <d v="2024-10-21T18:19:17Z"/>
        <d v="2024-10-21T17:32:42Z"/>
        <d v="2024-10-21T17:02:28Z"/>
        <d v="2024-10-21T16:17:21Z"/>
        <d v="2024-10-21T14:06:02Z"/>
        <d v="2024-10-21T12:53:41Z"/>
        <d v="2024-10-21T11:15:13Z"/>
        <d v="2024-10-21T11:02:30Z"/>
        <d v="2024-10-21T09:29:01Z"/>
        <d v="2024-10-21T08:26:10Z"/>
        <d v="2024-10-21T02:01:03Z"/>
        <d v="2024-10-21T01:08:03Z"/>
        <d v="2024-10-21T11:59:19Z"/>
        <d v="2024-10-21T22:13:47Z"/>
        <d v="2024-10-21T18:05:14Z"/>
        <d v="2024-10-21T15:23:34Z"/>
        <d v="2024-10-21T14:40:32Z"/>
        <d v="2024-10-21T12:17:46Z"/>
        <d v="2024-10-21T11:42:24Z"/>
        <d v="2024-10-21T11:08:11Z"/>
        <d v="2024-10-21T10:12:07Z"/>
        <d v="2024-10-21T02:58:46Z"/>
        <d v="2024-10-21T17:27:26Z"/>
        <d v="2024-10-21T16:50:23Z"/>
        <d v="2024-10-21T16:37:13Z"/>
        <d v="2024-10-21T16:35:36Z"/>
        <d v="2024-10-21T16:02:35Z"/>
        <d v="2024-10-21T14:25:40Z"/>
        <d v="2024-10-21T14:11:44Z"/>
        <d v="2024-10-21T14:08:55Z"/>
        <d v="2024-10-21T13:01:10Z"/>
        <d v="2024-10-21T12:52:36Z"/>
        <d v="2024-10-21T12:36:11Z"/>
        <d v="2024-10-21T12:15:04Z"/>
        <d v="2024-10-21T10:41:48Z"/>
        <d v="2024-10-21T10:27:34Z"/>
        <d v="2024-10-21T09:49:47Z"/>
        <d v="2024-10-21T09:05:09Z"/>
        <d v="2024-10-21T08:16:53Z"/>
        <d v="2024-10-21T07:52:22Z"/>
        <d v="2024-10-21T07:36:34Z"/>
        <d v="2024-10-21T07:28:31Z"/>
        <d v="2024-10-21T05:20:24Z"/>
        <d v="2024-10-21T04:50:34Z"/>
        <d v="2024-10-21T03:49:46Z"/>
        <d v="2024-10-21T03:48:26Z"/>
        <d v="2024-10-21T03:15:33Z"/>
        <d v="2024-10-21T03:11:54Z"/>
        <d v="2024-10-21T00:11:00Z"/>
        <d v="2024-10-21T01:14:00Z"/>
        <d v="2024-10-21T03:07:00Z"/>
        <d v="2024-10-21T10:16:00Z"/>
        <d v="2024-10-21T12:24:00Z"/>
        <d v="2024-10-21T14:27:00Z"/>
        <d v="2024-10-21T14:54:00Z"/>
        <d v="2024-10-21T15:13:00Z"/>
        <d v="2024-10-21T17:09:00Z"/>
        <d v="2024-10-21T19:07:00Z"/>
        <d v="2024-10-21T19:40:00Z"/>
        <d v="2024-10-21T20:34:00Z"/>
        <d v="2024-10-21T00:00:00Z"/>
        <d v="2024-10-22T23:41:04Z"/>
        <d v="2024-10-22T23:21:52Z"/>
        <d v="2024-10-22T22:18:18Z"/>
        <d v="2024-10-22T21:51:18Z"/>
        <d v="2024-10-22T20:48:10Z"/>
        <d v="2024-10-22T20:32:17Z"/>
        <d v="2024-10-22T20:28:10Z"/>
        <d v="2024-10-22T20:09:50Z"/>
        <d v="2024-10-22T20:03:21Z"/>
        <d v="2024-10-22T19:50:56Z"/>
        <d v="2024-10-22T19:48:47Z"/>
        <d v="2024-10-22T19:06:19Z"/>
        <d v="2024-10-22T18:46:58Z"/>
        <d v="2024-10-22T18:10:58Z"/>
        <d v="2024-10-22T17:59:19Z"/>
        <d v="2024-10-22T17:58:43Z"/>
        <d v="2024-10-22T17:37:40Z"/>
        <d v="2024-10-22T17:21:44Z"/>
        <d v="2024-10-22T17:16:03Z"/>
        <d v="2024-10-22T17:06:08Z"/>
        <d v="2024-10-22T16:40:01Z"/>
        <d v="2024-10-22T16:21:19Z"/>
        <d v="2024-10-22T16:05:19Z"/>
        <d v="2024-10-22T15:54:15Z"/>
        <d v="2024-10-22T15:03:32Z"/>
        <d v="2024-10-22T14:51:30Z"/>
        <d v="2024-10-22T14:16:18Z"/>
        <d v="2024-10-22T14:11:16Z"/>
        <d v="2024-10-22T13:58:01Z"/>
        <d v="2024-10-22T13:34:30Z"/>
        <d v="2024-10-22T13:17:08Z"/>
        <d v="2024-10-22T12:03:00Z"/>
        <d v="2024-10-22T11:20:44Z"/>
        <d v="2024-10-22T11:12:39Z"/>
        <d v="2024-10-22T10:57:02Z"/>
        <d v="2024-10-22T10:55:16Z"/>
        <d v="2024-10-22T09:41:43Z"/>
        <d v="2024-10-22T09:27:26Z"/>
        <d v="2024-10-22T09:05:23Z"/>
        <d v="2024-10-22T08:09:34Z"/>
        <d v="2024-10-22T06:57:43Z"/>
        <d v="2024-10-22T06:05:32Z"/>
        <d v="2024-10-22T04:48:31Z"/>
        <d v="2024-10-22T04:43:59Z"/>
        <d v="2024-10-22T03:42:52Z"/>
        <d v="2024-10-22T02:52:32Z"/>
        <d v="2024-10-22T02:20:45Z"/>
        <d v="2024-10-22T02:01:37Z"/>
        <d v="2024-10-22T01:54:12Z"/>
        <d v="2024-10-22T00:28:41Z"/>
        <d v="2024-10-22T20:49:56Z"/>
        <d v="2024-10-22T20:04:09Z"/>
        <d v="2024-10-22T19:14:28Z"/>
        <d v="2024-10-22T17:36:30Z"/>
        <d v="2024-10-22T17:00:24Z"/>
        <d v="2024-10-22T16:43:23Z"/>
        <d v="2024-10-22T16:38:33Z"/>
        <d v="2024-10-22T16:26:05Z"/>
        <d v="2024-10-22T15:15:27Z"/>
        <d v="2024-10-22T15:00:57Z"/>
        <d v="2024-10-22T14:04:36Z"/>
        <d v="2024-10-22T13:47:32Z"/>
        <d v="2024-10-22T13:21:19Z"/>
        <d v="2024-10-22T13:04:36Z"/>
        <d v="2024-10-22T12:38:36Z"/>
        <d v="2024-10-22T12:14:34Z"/>
        <d v="2024-10-22T11:33:43Z"/>
        <d v="2024-10-22T11:22:33Z"/>
        <d v="2024-10-22T11:05:32Z"/>
        <d v="2024-10-22T05:54:01Z"/>
        <d v="2024-10-22T05:34:39Z"/>
        <d v="2024-10-22T03:10:40Z"/>
        <d v="2024-10-22T09:50:34Z"/>
        <d v="2024-10-22T04:20:33Z"/>
        <d v="2024-10-22T03:02:56Z"/>
        <d v="2024-10-22T23:13:07Z"/>
        <d v="2024-10-22T18:57:32Z"/>
        <d v="2024-10-22T18:36:04Z"/>
        <d v="2024-10-22T13:23:42Z"/>
        <d v="2024-10-22T13:08:55Z"/>
        <d v="2024-10-22T06:04:35Z"/>
        <d v="2024-10-22T22:13:21Z"/>
        <d v="2024-10-22T20:14:41Z"/>
        <d v="2024-10-22T19:58:28Z"/>
        <d v="2024-10-22T19:42:58Z"/>
        <d v="2024-10-22T19:18:48Z"/>
        <d v="2024-10-22T16:52:57Z"/>
        <d v="2024-10-22T16:44:21Z"/>
        <d v="2024-10-22T16:15:07Z"/>
        <d v="2024-10-22T15:18:01Z"/>
        <d v="2024-10-22T14:54:30Z"/>
        <d v="2024-10-22T11:19:00Z"/>
        <d v="2024-10-22T09:50:47Z"/>
        <d v="2024-10-22T09:04:32Z"/>
        <d v="2024-10-22T08:49:08Z"/>
        <d v="2024-10-22T08:35:51Z"/>
        <d v="2024-10-22T06:55:03Z"/>
        <d v="2024-10-22T06:16:25Z"/>
        <d v="2024-10-22T04:01:34Z"/>
        <d v="2024-10-22T03:43:39Z"/>
        <d v="2024-10-22T03:43:38Z"/>
        <d v="2024-10-22T05:11:00Z"/>
        <d v="2024-10-22T06:15:00Z"/>
        <d v="2024-10-22T12:32:00Z"/>
        <d v="2024-10-22T13:22:00Z"/>
        <d v="2024-10-22T13:28:00Z"/>
        <d v="2024-10-22T15:19:00Z"/>
        <d v="2024-10-22T15:47:00Z"/>
        <d v="2024-10-22T17:02:00Z"/>
        <d v="2024-10-22T17:04:00Z"/>
        <d v="2024-10-22T19:46:00Z"/>
        <d v="2024-10-22T20:47:00Z"/>
        <d v="2024-10-22T20:50:00Z"/>
        <d v="2024-10-22T23:40:00Z"/>
        <d v="2024-10-22T00:00:00Z"/>
        <d v="2024-10-23T23:46:43Z"/>
        <d v="2024-10-23T23:25:20Z"/>
        <d v="2024-10-23T22:49:26Z"/>
        <d v="2024-10-23T22:49:01Z"/>
        <d v="2024-10-23T22:27:33Z"/>
        <d v="2024-10-23T22:06:22Z"/>
        <d v="2024-10-23T21:57:26Z"/>
        <d v="2024-10-23T21:23:37Z"/>
        <d v="2024-10-23T20:06:09Z"/>
        <d v="2024-10-23T19:47:39Z"/>
        <d v="2024-10-23T19:19:36Z"/>
        <d v="2024-10-23T19:05:23Z"/>
        <d v="2024-10-23T19:03:31Z"/>
        <d v="2024-10-23T18:44:43Z"/>
        <d v="2024-10-23T18:07:35Z"/>
        <d v="2024-10-23T17:46:12Z"/>
        <d v="2024-10-23T17:27:26Z"/>
        <d v="2024-10-23T17:16:42Z"/>
        <d v="2024-10-23T16:48:08Z"/>
        <d v="2024-10-23T16:30:17Z"/>
        <d v="2024-10-23T16:19:51Z"/>
        <d v="2024-10-23T16:16:56Z"/>
        <d v="2024-10-23T16:01:05Z"/>
        <d v="2024-10-23T15:36:52Z"/>
        <d v="2024-10-23T14:53:21Z"/>
        <d v="2024-10-23T14:31:28Z"/>
        <d v="2024-10-23T14:18:30Z"/>
        <d v="2024-10-23T13:58:04Z"/>
        <d v="2024-10-23T13:53:53Z"/>
        <d v="2024-10-23T13:43:39Z"/>
        <d v="2024-10-23T12:51:11Z"/>
        <d v="2024-10-23T12:36:46Z"/>
        <d v="2024-10-23T12:32:14Z"/>
        <d v="2024-10-23T12:21:33Z"/>
        <d v="2024-10-23T11:00:49Z"/>
        <d v="2024-10-23T10:27:25Z"/>
        <d v="2024-10-23T07:28:43Z"/>
        <d v="2024-10-23T07:10:23Z"/>
        <d v="2024-10-23T05:45:35Z"/>
        <d v="2024-10-23T05:32:33Z"/>
        <d v="2024-10-23T02:28:34Z"/>
        <d v="2024-10-23T02:08:54Z"/>
        <d v="2024-10-23T01:16:44Z"/>
        <d v="2024-10-23T00:31:37Z"/>
        <d v="2024-10-23T00:14:03Z"/>
        <d v="2024-10-23T23:55:33Z"/>
        <d v="2024-10-23T22:54:27Z"/>
        <d v="2024-10-23T22:32:28Z"/>
        <d v="2024-10-23T21:10:42Z"/>
        <d v="2024-10-23T20:25:07Z"/>
        <d v="2024-10-23T19:31:04Z"/>
        <d v="2024-10-23T19:10:20Z"/>
        <d v="2024-10-23T18:47:23Z"/>
        <d v="2024-10-23T18:14:45Z"/>
        <d v="2024-10-23T18:03:09Z"/>
        <d v="2024-10-23T17:34:14Z"/>
        <d v="2024-10-23T17:19:35Z"/>
        <d v="2024-10-23T17:09:48Z"/>
        <d v="2024-10-23T16:55:01Z"/>
        <d v="2024-10-23T16:46:48Z"/>
        <d v="2024-10-23T16:31:32Z"/>
        <d v="2024-10-23T16:07:17Z"/>
        <d v="2024-10-23T15:37:05Z"/>
        <d v="2024-10-23T13:11:00Z"/>
        <d v="2024-10-23T12:53:22Z"/>
        <d v="2024-10-23T12:41:21Z"/>
        <d v="2024-10-23T07:11:53Z"/>
        <d v="2024-10-23T06:51:04Z"/>
        <d v="2024-10-23T05:40:59Z"/>
        <d v="2024-10-23T02:10:56Z"/>
        <d v="2024-10-23T01:01:00Z"/>
        <d v="2024-10-23T00:28:57Z"/>
        <d v="2024-10-23T00:12:27Z"/>
        <d v="2024-10-23T20:10:04Z"/>
        <d v="2024-10-23T18:57:03Z"/>
        <d v="2024-10-23T18:26:31Z"/>
        <d v="2024-10-23T18:07:07Z"/>
        <d v="2024-10-23T14:02:32Z"/>
        <d v="2024-10-23T11:50:13Z"/>
        <d v="2024-10-23T11:38:40Z"/>
        <d v="2024-10-23T02:17:31Z"/>
        <d v="2024-10-23T00:08:18Z"/>
        <d v="2024-10-23T21:41:50Z"/>
        <d v="2024-10-23T17:15:51Z"/>
        <d v="2024-10-23T13:09:26Z"/>
        <d v="2024-10-23T12:54:08Z"/>
        <d v="2024-10-23T12:34:34Z"/>
        <d v="2024-10-23T12:28:04Z"/>
        <d v="2024-10-23T10:33:36Z"/>
        <d v="2024-10-23T10:05:41Z"/>
        <d v="2024-10-23T09:36:47Z"/>
        <d v="2024-10-23T08:54:03Z"/>
        <d v="2024-10-23T05:38:13Z"/>
        <d v="2024-10-23T07:19:37Z"/>
        <d v="2024-10-23T07:05:38Z"/>
        <d v="2024-10-23T04:31:36Z"/>
        <d v="2024-10-23T03:51:43Z"/>
        <d v="2024-10-23T03:48:23Z"/>
        <d v="2024-10-23T00:46:38Z"/>
        <d v="2024-10-23T04:55:00Z"/>
        <d v="2024-10-23T06:21:00Z"/>
        <d v="2024-10-23T06:55:00Z"/>
        <d v="2024-10-23T08:38:00Z"/>
        <d v="2024-10-23T08:47:00Z"/>
        <d v="2024-10-23T10:35:00Z"/>
        <d v="2024-10-23T10:47:00Z"/>
        <d v="2024-10-23T11:30:00Z"/>
        <d v="2024-10-23T12:17:00Z"/>
        <d v="2024-10-23T12:23:00Z"/>
        <d v="2024-10-23T12:27:00Z"/>
        <d v="2024-10-23T12:33:00Z"/>
        <d v="2024-10-23T15:00:00Z"/>
        <d v="2024-10-23T15:53:00Z"/>
        <d v="2024-10-23T16:52:00Z"/>
        <d v="2024-10-23T17:36:00Z"/>
        <d v="2024-10-23T18:21:00Z"/>
        <d v="2024-10-23T19:57:00Z"/>
        <d v="2024-10-23T20:09:00Z"/>
        <d v="2024-10-23T20:55:00Z"/>
        <d v="2024-10-23T21:31:00Z"/>
        <d v="2024-10-23T21:35:00Z"/>
        <d v="2024-10-23T21:54:00Z"/>
        <d v="2024-10-23T22:05:00Z"/>
        <d v="2024-10-23T00:00:00Z"/>
        <d v="2024-10-24T23:41:28Z"/>
        <d v="2024-10-24T21:49:38Z"/>
        <d v="2024-10-24T21:31:14Z"/>
        <d v="2024-10-24T20:54:11Z"/>
        <d v="2024-10-24T19:39:25Z"/>
        <d v="2024-10-24T19:22:17Z"/>
        <d v="2024-10-24T19:01:44Z"/>
        <d v="2024-10-24T18:59:03Z"/>
        <d v="2024-10-24T18:41:12Z"/>
        <d v="2024-10-24T18:34:53Z"/>
        <d v="2024-10-24T17:40:40Z"/>
        <d v="2024-10-24T17:25:35Z"/>
        <d v="2024-10-24T17:06:50Z"/>
        <d v="2024-10-24T15:59:36Z"/>
        <d v="2024-10-24T15:28:16Z"/>
        <d v="2024-10-24T15:18:29Z"/>
        <d v="2024-10-24T15:06:05Z"/>
        <d v="2024-10-24T14:43:46Z"/>
        <d v="2024-10-24T14:18:33Z"/>
        <d v="2024-10-24T14:07:06Z"/>
        <d v="2024-10-24T12:57:19Z"/>
        <d v="2024-10-24T12:48:34Z"/>
        <d v="2024-10-24T12:05:20Z"/>
        <d v="2024-10-24T12:03:56Z"/>
      </sharedItems>
    </cacheField>
    <cacheField name="Operador" numFmtId="0">
      <sharedItems containsBlank="1">
        <s v="CALDERON TEJEDA VICTOR"/>
        <s v="HERNANDEZ MARTINEZ JUAN DE DIOS"/>
        <s v="LECHUGA GARCIA JOSE LUIS"/>
        <s v="MARTINEZ PEREZ JOSE LUIS"/>
        <s v="RODRIGUEZ PANTALEON MARCO ANTONIO"/>
        <s v="CCEO"/>
        <s v="CRUZ JERONIMO AURELIO"/>
        <s v="SANCHEZ CRUZ OSCAR ORLANDO"/>
        <s v="GONZALEZ OLGUIN ENRIQUE"/>
        <s v="ESTRADA HERNANDEZ MANUEL DAVID"/>
        <s v="SANCHEZ LAGORRETA ARTURO"/>
        <s v="TABARES SANCHEZ YAIR APOLINAR"/>
        <s v="JORGE HERNANDEZ JONATHAN"/>
        <s v="MUÑOZ GUTIERREZ OSCAR GERMAN"/>
        <s v="MUNOZ MORALES SALVADOR"/>
        <s v="PADILLA PEREZ RICARDO"/>
        <s v="REYNOSO ORTIZ VICTOR"/>
        <s v="GARDUÑO ACEVES LUIS ANTONIO"/>
        <s v="ESPINOSA GAMEZ JUAN MANUEL"/>
        <s v="MIRANDA RESENDIZ ISRAEL SURIHM"/>
        <s v="RAMOS RENDON JOSE DE JESUS"/>
        <s v="REDONDO RODRIGUEZ JULIO CESAR"/>
        <s v="AGUIRRE CARMONA MIGUEL ALEJANDRO"/>
        <s v="SANCHEZ TORRIJOS RODRIGO"/>
        <s v="PEREZ ALVAREZ RICARDO"/>
        <s v="GONZALEZ CORONA CESAR IMANOL"/>
        <s v="MATIAS MATA ANDRES FERNANDO"/>
        <s v="BAUTISTA RICO GEOVANNI"/>
        <s v="IBAÑEZ MONROY JOSE RICARDO"/>
        <s v="SERVANDO HERNANDEZ SAUL"/>
        <s v="BRENIZ ORTIZ ISRAEL"/>
        <s v="ROBERTO SOBERANES JUAN"/>
        <s v="VARGAS TERAN JUAN CARLOS"/>
        <s v="TORRES LOZANO VICTOR"/>
        <s v="FERNANDEZ MORENO RICARDO"/>
        <s v="ZUÑIGA VAZQUEZ DAVID ALBERTO"/>
        <s v="Mantenimiento"/>
        <s v="ZAMORA ZAMORA ROBERTO CARLOS"/>
        <s v="ORTIZ MARTINEZ ROBERTO SAMUEL"/>
        <s v="BUSTOS NAVA JUAN DE DIOS"/>
        <s v="DIAZ RUIZ DAVID"/>
        <s v="RODRIGUEZ MELQUIADEZ ROBERTO"/>
        <s v="SEGOVIA RODRIGUEZ MAURICIO SAMUEL"/>
        <s v="CHAVEZ VILLANUEVA JESUS EDUARDO"/>
        <s v="APARICIO PEREZ JOSE ALDAIR"/>
        <s v="HERNANDEZ GARCIA JOSE GABRIEL"/>
        <s v="REYES TORRES ALEJANDRO"/>
        <s v="BAUTISTA LOPEZ LUIS"/>
        <s v="OLIVA CRUZ GERARDO ALEXIS"/>
        <s v="MARTINEZ RIVERA OSCAR OSWALDO"/>
        <s v="Cardenas Razo Jorge"/>
        <s v="JIMENEZ DIAZ MIGUEL ANGEL"/>
        <s v="VALENCIA MENDEZ JUAN GIL"/>
        <s v="AGUILAR SANCHEZ ARMANDO KALEB"/>
        <s v="MOZO BONILLA PEDRO CELESTINO"/>
        <s v="JARDINES SANTIZO DANIEL"/>
        <s v="HERNANDEZ ENCALADA JOSE SILVESTRE"/>
        <s v="TORRES DURAN JUAN CARLOS"/>
        <s v="OCAÑA ROSILES MARIO"/>
        <s v="CERVANTES CRUZ JEREMIAS"/>
        <s v="MARTINEZ RAMIREZ ANGEL AGUSTIN"/>
        <s v="SANCHEZ MEDINA JESUS ADAN"/>
        <s v="OLIVA GARCIA MARCOS ISRRAEL"/>
        <s v="OROZCO SALAS EDUARDO"/>
        <s v="GARCIA CASTRO JUAN FRANCISCO"/>
        <s v="MENDIOLA FERNANDEZ CARLOS"/>
        <s v="HERNANDEZ MARTINEZ FRANCISCO JAVIER"/>
        <s v="MONROY FUERTES  ALFREDO"/>
        <s v="MARTINEZ ESPINOZA EVARISTO RAYMUNDO"/>
        <s v="CARRANZA GOMEZ CRISTIAN ALBERTO"/>
        <s v="ORTIZ ESPAÑA ARMANDO"/>
        <s v="BORUNDA DIMAS OSCAR"/>
        <s v="GARCIA RAMIREZ MARCO ANTONIO"/>
        <s v="MARIN MARTINEZ JUANA"/>
        <s v="MENESES VENEGAS ERNESTO"/>
        <s v="PEREZ BENITEZ FIDEL"/>
        <s v="PEREZ RUELAS ANGEL ARTURO"/>
        <s v="ESCOBAR ALONSO ALAN ROBERTO"/>
        <s v="MIRANDA MONTOYA JONATHAN"/>
        <s v="DELGADO MODESTO JOSE MANUEL"/>
        <s v="MARQUEZ RUIZ ARMANDO"/>
        <s v="OVALLE ESCOBAR QUINTIN"/>
        <s v="QUINTERO HERRERA LAZARO"/>
        <s v="MONTER SANCHEZ JUAN"/>
        <s v="LEAL VARGAS MIGUEL ANGEL"/>
        <s v="BENITEZ RAMIREZ OSCAR"/>
        <s v="HUARACHA PEREZ ISAC"/>
        <s v="JIMENEZ SARABIA MILLO ERNESTO"/>
        <s v="BONIFACIO FERNANDEZ ARTURO"/>
        <s v="ACOSTA MONASTERIO HERIBERTO"/>
        <s v="CADENA LOPEZ EMMANUEL"/>
        <s v="GARCIA PEREZ VICTOR MANUEL"/>
        <s v="HERNANDEZ CARRETERO JOSE GUADALUPE"/>
        <s v="BALDERAS SACHEZ EDUARDO"/>
        <s v="HERNANDEZ RIVERA ALEJANDRO"/>
        <s v="LUNA SANCHEZ ADOLFO MUCIO"/>
        <s v="FABIOLA GARCIA MATEO"/>
        <s v="MENDOZA LOPEZ IGNACIO"/>
        <s v="ZUGAIDE SOLIS RODOLFO INOCENCIO"/>
        <s v="CRUZ ANGELES LEANDRO"/>
        <s v="LOPEZ VAUGHAN JOSE DANIEL"/>
        <s v="VARGAS HERNANDEZ RUBEN"/>
        <s v="GONZALEZ CHAVEZ JOSE MIGUEL"/>
        <s v="FIGUEROA TELLEZ MARCO ANTONIO"/>
        <s v="MORENO ANGELES MARIO ALBERTO"/>
        <s v="HERNANDEZ MARTINEZ VICTOR ANDRES"/>
        <s v="MARTINEZ HERNANDEZ FRANDER HUMBERTO"/>
        <s v="PERRUSQUIA MENDOZA FERNANDO"/>
        <s v="FRANCO ZAVALA JOSE GERMAN"/>
        <s v="DIAZ MARTINEZ OMAR ALEJANDRO"/>
        <s v="MORALES TAPIA EFREEN"/>
        <s v="GALLEGOS RIVERA SAMUEL"/>
        <s v="HERNANDEZ ARELLANO EMMANUEL"/>
        <s v="HERNANDEZ MORLAN LENIN MICHAEL"/>
        <s v="SANCHEZ MENDOZA JESUS"/>
        <s v="ROSAS TELLEZ MARIO"/>
        <s v="BARRIENTOS RAMOS MIGUEL ANGEL"/>
        <s v="REYES RAMIREZ JUAN DANIEL"/>
        <s v="SOSA DAVILA CARLOS"/>
        <s v="FLORES LOPEZ PEDRO"/>
        <s v="PEREZ LEON JUAN MANUEL"/>
        <s v="CORTEZ SERRANO ERNESTO"/>
        <s v="OLVERA PEREZ OSIEL ARMANDO"/>
        <s v="OLVERA CARREÑO JESUS URIEL"/>
        <s v="FLORES CALZADA TITO ADAN"/>
        <s v="ORTIZ ORTEGA VICTOR HUGO"/>
        <s v="DE JESUS AYALA ISRAEL"/>
        <s v="REVLES ARTEAGA ELIAS"/>
        <s v="DAMIAN MEJIA OSCAR FEDERICO"/>
        <s v="HERRERA SIERRA ROBERTO"/>
        <s v="LOPEZ NARVAEZ EDUARDO"/>
        <s v="ARCOS CATALAN EDGAR OSWALDO"/>
        <s v="GOMEZ PARRAL LUIS ANDRES"/>
        <s v="RESENDIZ FLORES EDUARDO"/>
        <s v="MERLOS MORALES UBALDO"/>
        <s v="AVILA CASTRO ENRIQUE"/>
        <s v="VAZQUEZ FIGUEROA JULIO CESAR"/>
        <s v="DEL VALLE CUELLAR VICTOR HUGO"/>
        <s v="JUAREZ MOLINA FRANCISCO JAVIER"/>
        <s v="GUARNEROS CRUZ DIEGO RAMON"/>
        <s v="RAMOS RAMIREZ BARTOLO"/>
        <s v="NARANJO SANDOVAL CARLOS CLEMENTE"/>
        <s v="LEON ANCHEITA JAIRO DAMIAN"/>
        <s v="MARQUEZ RICARDEZ JOSE ANTONIO"/>
        <s v="MENDOZA VALENZUELA JUAN ANTONIO"/>
        <s v="MAYO VALENZUELA SANTANA"/>
        <s v="CAMPOS GARCIA JUAN ANTONIO"/>
        <s v="ZAPATA BARBOSA NORBERTO"/>
        <s v="PEREZ CAMPOS VICTOR MANUEL"/>
        <s v="DURAN MATAMOROS MARIO"/>
        <s v="LOPEZ PIÑON ERICK EMMANUEL"/>
        <s v="ALVAREZ VILLARREAL GABRIEL"/>
        <s v="RODRIGUEZ PEREZ MIGUEL"/>
        <s v="ALFARO CRUZ EDIN MISAEL"/>
        <s v="MARTINEZ RIVERA LEONARDO JAVIER"/>
        <s v="MENDEZ CARRILLO RICARDO"/>
        <s v="GARCIA GONZALEZ JULIO ANTONIO"/>
        <s v="LOPEZ GONZALEZ FERNANDO ANTONIO"/>
        <s v="GONZALEZ MEDINA CARLOS ALBERTO"/>
        <s v="CHABLE PEREZ OMAR"/>
        <s v="PINEDA HERNANDEZ GUADALUPE"/>
        <s v="HUERTA LIMON ARTURO"/>
        <s v="MORALES ALEJO FREDDY"/>
        <s v="MARTINEZ CISNEROS WALTER WENDY"/>
        <s v="QUINTERO MARTINEZ ULISES HUGO"/>
        <s v="RUEDA TORIZ RENE"/>
        <s v="HERNANDEZ MARTINEZ OCTACVIO"/>
        <s v="CAMPOS SANCHEZ VICTOR DE JESUS"/>
        <s v="ORTEGA OLGUIN EDUARDO"/>
        <m/>
        <s v="TAMAYO ZUÑIGA DAVID"/>
        <s v="LARA HERNANDEZ GERARDO"/>
        <s v="DE LA ROSA RUEDA BLAS"/>
        <s v="FERNANDEZ ROMERO FRANCISCO"/>
        <s v="RIVERO RAMALES IGNACIO"/>
        <s v="ARANDA MORALES SALVADOR"/>
        <s v="MIRANDA ACOSTA LEONARDO"/>
        <s v="HERNANDEZ MARTINEZ REYNALDO"/>
        <s v="HERRERA PADILLA ERICK ULISES"/>
        <s v="VALENCIA CARILLO GUSTAVO"/>
        <s v="SOSA GARIBAY ERNESTO"/>
        <s v="BARRETO BARRETO PEDRO"/>
        <s v="GUTIERREZ ZARAZUA IRVIN RODRIGO"/>
        <s v="REBOLLEDO GOMEZ CANDIDO"/>
        <s v="PEREZ LOPEZ MARCOS EUSTOLIO"/>
        <s v="MENDOZA MARTINEZ BERNANRDO"/>
        <s v="MORA VENDAÑO DANIEL"/>
        <s v="VELAZQUEZ ORTEGA OSCAR DENEG"/>
        <s v="SANCHEZ ESPINOZA JORGE GIL"/>
        <s v="ESCOBAR SANCHEZ SAUL"/>
        <s v="REYES LOPEZ PEDRO"/>
        <s v="RODRIGUEZ FLORES RAUL"/>
        <s v="JIMENEZ SOSA JORGE PATRICIO"/>
        <s v="ANGELES MIRANDA JOEL"/>
        <s v="OROZCO GUTIERREZ MARCO ANTONIO"/>
        <s v="RAMIREZ CORTES JUAN MANUEL"/>
        <s v="LOPEZ MELENDEZ JAVIER CESAR"/>
        <s v="VERGARA GARRIDO ODILON"/>
        <s v="BUENAVENTURA TORRES MARTIN"/>
        <s v="FLORES MADRID BRANDON"/>
        <s v="GUZMAN RODRIGUEZ DANIEL"/>
        <s v="ESCOBEDO SALGADO JORGE"/>
        <s v="VELAZQUEZ GARDUÑO JUAN"/>
        <s v="SALTILLO GONZALEZ JOSE TONATIHU"/>
        <s v="PANTOJA FLORES JUAN JOSE"/>
        <s v="MONROY CAMPOS CARLOS EDUARDO"/>
        <s v="MORALES LEDESMA LUIS ALBERTO"/>
        <s v="PAREDES MEJIA MISAEL DYLAN"/>
        <s v="ESPINOZA MARIN ISMAEL"/>
        <s v="QUINTERO MONROY ALAN"/>
        <s v="REYES RODA FERNANDO"/>
        <s v="HERNANDEZ MALDONADO JUAN"/>
        <s v="GUERRERO RAMIREZ GABRIEL"/>
        <s v="PEREZ CERVANTES RICARDO JOSE"/>
        <s v="IBARRA CANO ANYELO RAFAEL"/>
        <s v="GONZALEZ PALMA OSCAR"/>
        <s v="AQUINO CERVANTES ISABEL"/>
        <s v="CUAXIL PEREZ ALVARO"/>
        <s v="ROSALES OLGUIN CESAR ANTONIO"/>
        <s v="PEREZ GUTIERREZ JOSE CARLOS"/>
        <s v="PADILLA ZAMORA LUIS ALBERTO"/>
        <s v="ISLAS CAPULIN HILARIO ANTONIO"/>
        <s v="CHAVEZ LOPEZ JESUS ISRAEL"/>
        <s v="GARCIA CARMONA JORGE"/>
        <s v="CASILLAS GUERRERO JESUS EULALIO"/>
        <s v="HERNANDEZ SANDOVAL LUIS ANGEL"/>
        <s v="HUICOCHEA ALEJO RAYMUNDO"/>
        <s v="TREJO SANCHEZ JUAN FRANCISCO"/>
        <s v="TORRES VALERIO BRUCE JOSHEPRIK POTTERTON"/>
        <s v="RUIZ OROZCO CRUZ ALBERTO"/>
        <s v="CASTILLO MACHUCA MARIO"/>
        <s v="ALTAMIRANO CHAVEZ JOSE LEONARDO"/>
        <s v="GARCIA BARRALES MARCO ANTONIO"/>
        <s v="DIAZ ACUÑA OSCAR"/>
        <s v="ODILON GALVAN GUEVARA"/>
        <s v="MEDINA MARTINEZ JOSE ALBERTO"/>
        <s v="IBARRA RODRIGUEZ ABISAI"/>
        <s v="RENDON PEREZ OSCAR MANUEL"/>
        <s v="ANGELES BARRETO MARIO"/>
        <s v="ZENTENO MATA ALBERTO JORGE"/>
        <s v="GUTIERREZ VARGAS BERNARDO"/>
        <s v="MARTINEZ RUIZ MIGUEL ANGEL"/>
        <s v="RAMIREZ SERRANO HECTOR ISRAEL"/>
        <s v="MEDINA SANCHEZ ANDRES"/>
        <s v="FRANCO CESAR MAURICIO"/>
        <s v="CHAVEZ ALVAREZ JUAN CARLOS"/>
        <s v="SALGADO BRAVO MIGUEL ANGEL"/>
        <s v="CARREÑO LOPEZ CRISTIAN ADRIAN"/>
        <s v="LEON GONZALEZ JOSE ORLANDO"/>
        <s v="RIOS ORTIZ FERNANDO"/>
        <s v="RAMIREZ GARCIA J PORFIRIO JULIO"/>
        <s v="ARBESU MEDINA JOSE ALBERTO"/>
        <s v="SOSA GUZMAN MARIO ANTONIO"/>
        <s v="SANCHEZ VEGA BENITO OMAR"/>
        <s v="CELESTINO RAMIREZ JOSE LUIS"/>
        <s v="LORENZO LOPEZ JORGE"/>
        <s v="HERNANDEZ DURAN VICTOR"/>
        <s v="MUÑOZ SANCHEZ GERSSON"/>
        <s v="ROMERO ZEPEDA JOSUE MAURICIO"/>
        <s v="GAJON CERVANTES JOSE DANIEL"/>
        <s v="GAYTAN CORONADO JOSE DEL CARMEN"/>
        <s v="CASTRO JIMENEZ SAUL"/>
        <s v="BALDERAS MARTINEZ GERARDO"/>
        <s v="TORRES CRUZ ANGEL ANTONIO"/>
        <s v="GREGORIO GUERRERO RICARDO"/>
        <s v="SANCHEZ ROJO EUSEBIO"/>
        <s v="DOMINGUEZ FLORES LEONARDO"/>
        <s v="HERNANDEZ CABELLO MOISES"/>
        <s v="CARREÑO MEJIA GUSTAVO"/>
        <s v="GARCIA PEREZ JOSE TRINIDAD"/>
        <s v="LOPEZ VIVAS JULIO"/>
        <s v="CHAVEZ MARTINEZ JOEL"/>
        <s v="RUIZ PAEZ FRANCISCO"/>
        <s v="CABRERA CORTES OSCAR"/>
        <s v="BENITEZ LOPEZ MAXIMINO"/>
        <s v="RODRIGUEZ MORALES ARMANDO EDGAR"/>
        <s v="SANCHEZ SANTOS JULIO CESAR"/>
        <s v="LOPEZ GARCIA MARIO ALFONSO"/>
        <s v="APOLONIO PLATON DANIEL"/>
        <s v="SANCHEZ NIETO CARLOS SALVADOR"/>
        <s v="GALLEGOS PARADA ANGEL CRISTOBAL"/>
        <s v="CRUZ HERNANDEZ BENITO"/>
        <s v="ESPINOSA Y PIÑA ALEJANDRO"/>
        <s v="GONZALEZ LUCIO ULISES"/>
        <s v="OLVERA RIVAS JUAN ANGEL"/>
        <s v="MENDOZA MOTA MIGUEL ANGEL"/>
        <s v="ROSAS GARCIA GILBERTO"/>
        <s v="SANDOVAL SOLIS JUAN BERNARDO"/>
        <s v="CORTES DOMINGUEZ ANTONIO DE JESUS"/>
        <s v="ANGELES APOLINAR MIGUEL ANGEL"/>
        <s v="PERCINO ALCANTARA ANTONIO"/>
        <s v="BENITEZ RODRIGUEZ MAXIMINO"/>
        <s v="OLVERA CHICO MOISES"/>
        <s v="REYES CRUZ JAIME"/>
        <s v="MARTINEZ PETATAN ADOLFO"/>
        <s v="RODRIGUEZ NEGRETE LEONEL"/>
        <s v="GONZALEZ HERNANDEZ ALONSO"/>
        <s v="ANASTACIO SOTO NOE"/>
        <s v="CALLEJAS CERVANTES PEDRO EMILIO"/>
        <s v="ROBERTO MARTINEZ EFRAIN"/>
        <s v="HERRERA FERNADEZ GIL ALFREDO"/>
        <s v="DIAZ SOLAR BERNARDO"/>
        <s v="MARTINEZ MENDEZ RICARDO"/>
        <s v="CHAVEZ PUENTE  ALFREDO"/>
        <s v="SALAS CASTAÑEDA JESUS"/>
        <s v="RAMIREZ RODRIGUEZ JUAN CARLOS"/>
        <s v="OLVERA RAMIREZ JUAN CARLOS"/>
        <s v="CARDONA GAYTAN JOSE DE JESUS"/>
        <s v="CARRETERO VILLA MAURICIO"/>
        <s v="RODRIGUEZ GOMEZ JOSE EDGAR"/>
        <s v="FLORES RAMOS ANGEL FRANCISCO"/>
        <s v="MIRANDA TOVAR EDMUNDO"/>
        <s v="SANCHEZ HERNANDEZ MAXIMINO"/>
        <s v="PATIÑO GUZMAN RAMON"/>
        <s v="PEREZ MONTIEL JUAN LUIS"/>
        <s v="CARDENAS MOSQUEDA JOSE LUIS"/>
        <s v="AGUIRRE VIDAL MAURICIO"/>
        <s v="GARDUÑO GONZALEZ LORENZO ABRAHAM"/>
        <s v="GONZALEZ CRUZ AARON"/>
        <s v="FLORES GARCIA DIEGO EMILIO"/>
        <s v="PEREZ FERNANDEZ GONZALO JAVIER"/>
        <s v="DE JESUS TORRES MARIO"/>
        <s v="ZAVALA ROJAS JOSE JUAN"/>
        <s v="PEREZ MORALES VICTOR"/>
        <s v="TORRES DIAZ ANDRES"/>
        <s v="JUAREZ GUTIERREZ JORGE ALBERTO"/>
        <s v="NAVA JIMENEZ LUIS ANGEL"/>
        <s v="DIAZ SEDANO FRANCISCO JAVIER"/>
        <s v="OSORIO VARGAS CARLOS"/>
        <s v="LOPEZ GARZA ANDRES DANIEL"/>
        <s v="SANTILLAN GONZALEZ MANUEL"/>
        <s v="MORALES LOPEZ SILVINO ISMAEL"/>
        <s v="SILVA OSORNIO ALAN EDUARDO"/>
        <s v="JUAREZ HERNANDEZ OSCAR"/>
        <s v="DELGADO REYES JOSE"/>
        <s v="MORALES RICO BRIGIDO"/>
        <s v="RICARDEZ RICARDEZ FRANK ALEXANDER"/>
        <s v="ROMO RINCON MAURO"/>
        <s v="TRISTAN ALANIS JUAN JAVIER"/>
        <s v="COLMENERO CUESTAS ALEJANDRO"/>
        <s v="AGUILAR GARCIA ERNESTO"/>
        <s v="VILLASEÑOR CRUZ JESUS MIGUEL"/>
        <s v="LOPEZ RAMIREZ OSCAR JAVIER"/>
        <s v="GARCIA CUREÑO JOSE YAIR"/>
        <s v="CHAME CRUZ JUAN ADRIAN"/>
        <s v="SILVA SILVA ELISEO"/>
        <s v="VELAZQUEZ MORALES GIOVANNI ARMANDO"/>
        <s v="ALVAREZ RAMIREZ GERMAN"/>
        <s v="RIVERA DE LA CRUZ JOSE CARLOS"/>
        <s v="REYES NAJERA RUBEN"/>
        <s v="MOLINA BUENAVENTURA ALEXIS"/>
        <s v="HERNANDEZ PEREZ RODOLFO"/>
        <s v="TOVILLA LOPEZ RENE DE JESUS"/>
        <s v="DOMINGUEZ HINOJOSA SALVADOR"/>
        <s v="PENAGOS RAMOS JUAN FRANCISCO"/>
        <s v="LOPEZ GORDILLO JUAN"/>
        <s v="PANIAGUA HERNANDEZ DAVID ALEJANDRO"/>
        <s v="CABALLERO ANGELES CARLOS ALBERTO"/>
        <s v="CRUZ CASTILLO TOMAS"/>
        <s v="MARTINEZ MIRANDA FERNANDO"/>
        <s v="TREJO ESTRADA SERGIO ELLIOT"/>
        <s v="DE LA CRUZ SANCHEZ ALEJANDRO"/>
        <s v="SOTO GUZMAN LAZARO"/>
        <s v="REYES GOMEZ GUALBERTO"/>
        <s v="MILLAN DIAZ JOEL"/>
        <s v="RUIZ SOLIS ROBERTO CARLOS"/>
        <s v="MARTINEZ FERIA GONZALO"/>
        <s v="SALINAS GASPER NERI ISRAEL"/>
        <s v="GARCIA GONZALEZ ERWIN YOVANY"/>
        <s v="SOLORZANO ANZUETO LUIS ARTEMIO"/>
        <s v="JUAREZ ALTUNAR JUAN CARLOS"/>
        <s v="SILVA NARANJO JUAN PABLO"/>
        <s v="SOLIS CORTES BRIAYAN OSIRIS"/>
        <s v="HERNANDEZ MENDEZ EDUARDO FAUSTO"/>
        <s v="LEMUS ANGUIANO MIGUEL ANGEL"/>
        <s v="ROJAS MUÑOZ FELIX"/>
        <s v="ALARCON RAMIREZ EDGAR"/>
        <s v="GARCIA AGUIRRE CRUZ"/>
        <s v="CAMARGO RAYON ESTANISLAO"/>
        <s v="NUCAMENDI ESPINOZA RIGOBERTO"/>
        <s v="GONZALEZ MARTINEZ WEINER ADRIAN"/>
        <s v="HERNANDEZ MARTINEZ JUVENTINO"/>
        <s v="APARICIO PEREZ DANIEL ALBERTO"/>
        <s v="RIOS CALZADA ROGELIO"/>
        <s v="FLORES PARRILLA ERICK ALAN"/>
        <s v="ZAMUDIO CORREA GUSTAVO ADEODATO"/>
        <s v="COPO VALENCIA JAIR DE JESUS"/>
        <s v="SORIANO NOLASCO JULIO CESAR"/>
        <s v="QUINTERO MARTINEZ JOSE MAURICIO"/>
        <s v="ORDAZ GALAN IGNACIO ANTONIO"/>
        <s v="LEMUS PINEDA ANTONIO ADIF"/>
        <s v="MORENO GUTIERREZ VICTOR HUGO"/>
        <s v="CALAMACO MATA JESUS ALEJANDRO"/>
        <s v="GOMEZ FERNANDEZ JOVANNY"/>
        <s v="ESTRADA MONDRAGON ZAIRA CARINA"/>
        <s v="CADENA VELAZQUEZ CARLOS IVAN"/>
        <s v="GALINDO NEGRETE ISMAEL DAVID"/>
        <s v="GARCIA LOYA DANIEL ESTEBAN"/>
        <s v="VELASCO RODRIGUEZ ALEJANDRO"/>
        <s v="VIDAL ROQUE JOSE ALBERTO"/>
        <s v="CRUZ ARTEAGA CUTBERTO"/>
        <s v="LÓPEZ GARCÍA MARIO ALFONSO"/>
        <s v="NATERA ALFARO SERGIO"/>
        <s v="RIVERO MEJIA CRISTIAN ARTURO"/>
      </sharedItems>
    </cacheField>
    <cacheField name="ID OPERADOR" numFmtId="0">
      <sharedItems containsBlank="1">
        <s v="CALVI"/>
        <s v="HERJUA01"/>
        <s v="LECJOS"/>
        <s v="MARJO08"/>
        <s v="RODMA"/>
        <s v="CCEO"/>
        <s v="CRUAUR"/>
        <s v="SANOSC"/>
        <s v="GONENR"/>
        <s v="ESTMANX"/>
        <s v="SANART"/>
        <s v="TABYAI"/>
        <s v="JORJON"/>
        <s v="MUÑOSC"/>
        <s v="MUNSA"/>
        <s v="PADRI"/>
        <s v="REYVI01"/>
        <s v="GARLUI"/>
        <s v="ESPJUA"/>
        <s v="MIRISR"/>
        <s v="RAMJOS"/>
        <s v="REDJUL"/>
        <s v="AGUMIG"/>
        <s v="SANROD"/>
        <s v="PERRIC"/>
        <s v="GONCES"/>
        <s v="MATAND"/>
        <s v="BAUGEO"/>
        <s v="IBAJOS"/>
        <s v="SERSAU"/>
        <s v="BREISR"/>
        <s v="ROBJUA01"/>
        <s v="VARJUAX"/>
        <s v="TORVIC"/>
        <s v="FERRI"/>
        <s v="ZUÑDAV"/>
        <s v="MTTO"/>
        <s v="ZAMROB"/>
        <s v="ORTROB"/>
        <s v="BUSJUA"/>
        <s v="DIADAV"/>
        <s v="RODRO01"/>
        <s v="SEGMAU"/>
        <s v="CHAJE"/>
        <s v="APAJOS"/>
        <s v="HERJOS07"/>
        <s v="REYALE"/>
        <s v="BAULUI"/>
        <s v="OLIGER"/>
        <s v="MAROSC"/>
        <s v="CARJOR"/>
        <s v="JIMMI01"/>
        <s v="VALJUA"/>
        <s v="AGUARM"/>
        <s v="MOZPEDX"/>
        <s v="JARDAN"/>
        <s v="HERJOS08"/>
        <s v="TORJUA"/>
        <s v="OCAMA"/>
        <s v="CERJER"/>
        <s v="MARANG"/>
        <s v="SANJES01"/>
        <s v="OLIMAR01"/>
        <s v="OROEDU"/>
        <s v="GARJUA"/>
        <s v="MENCAX"/>
        <s v="HERFRA"/>
        <s v="MONAL"/>
        <s v="MAREVA"/>
        <s v="CARCRI01"/>
        <s v="ORTARM"/>
        <s v="BOROSC"/>
        <s v="GARMAR02"/>
        <s v="MARJUA02"/>
        <s v="MENERNX"/>
        <s v="PERFID"/>
        <s v="PERAN01"/>
        <s v="ESCALA"/>
        <s v="MIRJON"/>
        <s v="DELJOS"/>
        <s v="MARARM"/>
        <s v="OVAQUI"/>
        <s v="QUILA"/>
        <s v="MONJU"/>
        <s v="LEAMIG"/>
        <s v="BENOSC"/>
        <s v="HUAIS"/>
        <s v="JIMMI"/>
        <s v="BONAR"/>
        <s v="ACOHER"/>
        <s v="CADEMM"/>
        <s v="GARVIC01"/>
        <s v="HERJO17X"/>
        <s v="BALEDU"/>
        <s v="HERAL04"/>
        <s v="LUNADO"/>
        <s v="FABMA"/>
        <s v="MENIG"/>
        <s v="ZUGRO"/>
        <s v="CRULE"/>
        <s v="LOPJOS03"/>
        <s v="VARRUB"/>
        <s v="GONJOS03"/>
        <s v="FIGMAR"/>
        <s v="MORMA03"/>
        <s v="HERVIC"/>
        <s v="MARFRA"/>
        <s v="PERFE"/>
        <s v="FRAJO"/>
        <s v="DIAOMA"/>
        <s v="MOREFR"/>
        <s v="GALSA"/>
        <s v="HEREM"/>
        <s v="HERLEX"/>
        <s v="SANJE01"/>
        <s v="ROSMA"/>
        <s v="BARMIGX"/>
        <s v="REYJU02"/>
        <s v="SOSCA01"/>
        <s v="FLOPE"/>
        <s v="PERJU03"/>
        <s v="CORER"/>
        <s v="OLVOSX"/>
        <s v="OLVJES"/>
        <s v="FLOTIT"/>
        <s v="ORTVIC"/>
        <s v="DEJISR"/>
        <s v="REVELI"/>
        <s v="DAMOS"/>
        <s v="HERROB"/>
        <s v="LOPEDU"/>
        <s v="ARCEDG"/>
        <s v="GOMLUI02"/>
        <s v="RESEDU"/>
        <s v="MERUBA"/>
        <s v="AVIEN"/>
        <s v="VAZJU02"/>
        <s v="DELVIC"/>
        <s v="JUAFR"/>
        <s v="GUADI"/>
        <s v="RAMBAR"/>
        <s v="NARCA"/>
        <s v="LEOJAI"/>
        <s v="MARJO13"/>
        <s v="MENJUA01"/>
        <s v="MAYSA"/>
        <s v="CAMJU01"/>
        <s v="ZAPNO"/>
        <s v="PERVIC"/>
        <s v="DURMA01"/>
        <s v="LOPERI"/>
        <s v="ALVGAB"/>
        <s v="RODMIG"/>
        <s v="ALFEDI"/>
        <s v="MARLEO"/>
        <s v="MENRI"/>
        <s v="GARJUL"/>
        <s v="LOPFER"/>
        <s v="GONCAR01"/>
        <s v="PEROMA"/>
        <s v="PINGUA"/>
        <s v="HUEAR"/>
        <s v="MORFRE01"/>
        <s v="MARWAL"/>
        <s v="QUIULI"/>
        <s v="RUEREN"/>
        <s v="HEROCT"/>
        <s v="CAMVI01"/>
        <s v="ORTEDU"/>
        <m/>
        <s v="TAMDAV"/>
        <s v="LARGE"/>
        <s v="DELBL"/>
        <s v="FERFRA"/>
        <s v="RIVIGN"/>
        <s v="ARASAL"/>
        <s v="MIRLEO"/>
        <s v="HERRE"/>
        <s v="HERERI"/>
        <s v="VALGUS"/>
        <s v="SOSERN"/>
        <s v="BARPED"/>
        <s v="GUTIRV"/>
        <s v="REBCAN"/>
        <s v="PERMAR"/>
        <s v="MENBER"/>
        <s v="MORDAN"/>
        <s v="VELOSC"/>
        <s v="SANJOR"/>
        <s v="ESCSAU"/>
        <s v="REYPED"/>
        <s v="RODRAU01"/>
        <s v="JIMJOR"/>
        <s v="ANGJOE"/>
        <s v="OROMAR"/>
        <s v="RAMJUA03"/>
        <s v="LOPJAV"/>
        <s v="VEROD"/>
        <s v="BUEMA"/>
        <s v="FLOBRA"/>
        <s v="GUZDA"/>
        <s v="ESCJOR"/>
        <s v="VELJU"/>
        <s v="SALJO01"/>
        <s v="PANJU"/>
        <s v="MONCAR"/>
        <s v="MORLU01"/>
        <s v="PARMI"/>
        <s v="ESPIS"/>
        <s v="QUIALA"/>
        <s v="REYFER01"/>
        <s v="HERJU01"/>
        <s v="GUEGAB"/>
        <s v="PERRI"/>
        <s v="IBAANY"/>
        <s v="GONOSC"/>
        <s v="AQUISA"/>
        <s v="CUAALV"/>
        <s v="ROSCES"/>
        <s v="PERJOS"/>
        <s v="PADLUI"/>
        <s v="ISLHI"/>
        <s v="CHAJES01"/>
        <s v="GARJOR01"/>
        <s v="CASJES"/>
        <s v="HERLUI03"/>
        <s v="HUIRA"/>
        <s v="TREJUA"/>
        <s v="TORBR01"/>
        <s v="RUICRU"/>
        <s v="CASMA"/>
        <s v="ALTJOS"/>
        <s v="GARMAR"/>
        <s v="DIAOSC"/>
        <s v="GALODI"/>
        <s v="MEDJOS01"/>
        <s v="IBAABI"/>
        <s v="RENOSC"/>
        <s v="ANGMA"/>
        <s v="ZENALB"/>
        <s v="GUTBE"/>
        <s v="MARMIG"/>
        <s v="RAMHEC"/>
        <s v="MEDAND"/>
        <s v="FRAMAU"/>
        <s v="CHAJUA"/>
        <s v="SALMIG01"/>
        <s v="CARCRI"/>
        <s v="LEOJOS"/>
        <s v="RIOFE"/>
        <s v="RAMJPO"/>
        <s v="ARBJO"/>
        <s v="SOSMAR"/>
        <s v="SANBEN"/>
        <s v="CELJOS"/>
        <s v="LORJOR"/>
        <s v="HERVIC02"/>
        <s v="MUÑGER"/>
        <s v="ROMJOS"/>
        <s v="GAJJOS"/>
        <s v="GAYJOS"/>
        <s v="CASSA"/>
        <s v="BALGER"/>
        <s v="TORANG"/>
        <s v="GRERI"/>
        <s v="SANEUS"/>
        <s v="DOMLEO"/>
        <s v="HERMOI"/>
        <s v="CARGUS"/>
        <s v="GARJOS02"/>
        <s v="LOPJU"/>
        <s v="CHAJOE"/>
        <s v="RUIFR"/>
        <s v="CABOS"/>
        <s v="BENMAX"/>
        <s v="RODAR"/>
        <s v="SANJUL"/>
        <s v="LOPMA03"/>
        <s v="APODA"/>
        <s v="SANCAR01"/>
        <s v="GALANG"/>
        <s v="CRUBE"/>
        <s v="ESPAL"/>
        <s v="GONULI"/>
        <s v="OLVJUA01"/>
        <s v="MENMI"/>
        <s v="ROSGIL"/>
        <s v="SANJUA07"/>
        <s v="CORANT"/>
        <s v="ANGMIG"/>
        <s v="PERANT"/>
        <s v="BENMAX01"/>
        <s v="OLVMOI"/>
        <s v="REYJA01"/>
        <s v="MARADO"/>
        <s v="RODLEO"/>
        <s v="GONAL01"/>
        <s v="ANANOE"/>
        <s v="CALPED"/>
        <s v="ROBEFR"/>
        <s v="HERGIL"/>
        <s v="DIABER"/>
        <s v="MARRIC"/>
        <s v="CHAAL"/>
        <s v="SALJES"/>
        <s v="RAMJUA04"/>
        <s v="OLVJUA"/>
        <s v="CARJOS01"/>
        <s v="CARMAUX"/>
        <s v="RODJO02"/>
        <s v="FLOANG"/>
        <s v="MIREDM"/>
        <s v="SANMA05"/>
        <s v="PATRAM"/>
        <s v="PERJU04"/>
        <s v="CARJOS02"/>
        <s v="AGUMAU"/>
        <s v="GARLO"/>
        <s v="GONAA"/>
        <s v="FLODIE"/>
        <s v="PERGO"/>
        <s v="DEJMAR"/>
        <s v="ZAVJOS01X"/>
        <s v="PERVIC01"/>
        <s v="TORAN"/>
        <s v="JUAJOR"/>
        <s v="NAVLUI"/>
        <s v="DIAFRA"/>
        <s v="OSOCA01"/>
        <s v="LOPAND"/>
        <s v="SANMAN"/>
        <s v="MORSI"/>
        <s v="SILAL"/>
        <s v="JUAOSC"/>
        <s v="DELJOS01"/>
        <s v="MORBR"/>
        <s v="RICFRA"/>
        <s v="ROMMAU"/>
        <s v="TRIJUA"/>
        <s v="COLALE"/>
        <s v="AGUERN"/>
        <s v="VILJE"/>
        <s v="LOPOSC"/>
        <s v="GARJOS01"/>
        <s v="CHAJUA01"/>
        <s v="SILEL01"/>
        <s v="VELGIO"/>
        <s v="ALVGE"/>
        <s v="RIVJOS"/>
        <s v="REYRUB"/>
        <s v="MOLALE"/>
        <s v="HERROD"/>
        <s v="TOVREN"/>
        <s v="DOMSAL"/>
        <s v="PENJUA"/>
        <s v="LOPJUA"/>
        <s v="PANDAV"/>
        <s v="CABCAR"/>
        <s v="CRUTOM"/>
        <s v="MARFER"/>
        <s v="TRESER"/>
        <s v="DELALE"/>
        <s v="SOTLAZ"/>
        <s v="REYGU"/>
        <s v="MILJO"/>
        <s v="RUIROBX"/>
        <s v="MARGON"/>
        <s v="SALNER"/>
        <s v="GARERW"/>
        <s v="SOLLUI"/>
        <s v="JUAJUA01"/>
        <s v="SILJUA"/>
        <s v="SOLBRI"/>
        <s v="HEREDU"/>
        <s v="LEMMIG"/>
        <s v="ROJFEL"/>
        <s v="ALAEDG"/>
        <s v="GARCRU"/>
        <s v="CAMEST"/>
        <s v="NUCRIG"/>
        <s v="GONWEI"/>
        <s v="HERJUV"/>
        <s v="APADAN"/>
        <s v="RIORO"/>
        <s v="FLOERI"/>
        <s v="ZAMGUS"/>
        <s v="COPJAI"/>
        <s v="SORJUL"/>
        <s v="QUIJOS"/>
        <s v="ORDIGN01"/>
        <s v="LEMANT"/>
        <s v="MORVIC"/>
        <s v="CALJES"/>
        <s v="GOMJOV"/>
        <s v="ESTZAI"/>
        <s v="CADCAR"/>
        <s v="GALISM"/>
        <s v="GARDAN"/>
        <s v="VELALE"/>
        <s v="VIDJOS"/>
        <s v="CRUCUT"/>
        <s v="NATSE"/>
        <s v="RIVCRI"/>
      </sharedItems>
    </cacheField>
    <cacheField name="Estación" numFmtId="0">
      <sharedItems>
        <s v="ATBMX"/>
        <s v="ATBQRO"/>
        <s v="ATBGDL"/>
        <s v="ATBMTY"/>
        <s v="ATBVIL"/>
        <s v="Ticket"/>
        <s v="EL MARQUES"/>
        <s v="LAZARO CARDENAS"/>
        <s v="COMSUSTENTA"/>
        <s v="LEON NORTE"/>
        <s v="ESTACION DE SERVICIO TULE"/>
        <s v="Nieto"/>
      </sharedItems>
    </cacheField>
    <cacheField name="Costo por litro" numFmtId="165">
      <sharedItems containsSemiMixedTypes="0" containsString="0" containsNumber="1">
        <n v="19.286532"/>
        <n v="19.433084"/>
        <n v="19.63136"/>
        <n v="19.23481"/>
        <n v="19.15722"/>
        <n v="25.99"/>
        <n v="25.65"/>
        <n v="25.79"/>
        <n v="26.59"/>
        <n v="25.33"/>
        <n v="26.95"/>
        <n v="24.99"/>
        <n v="26.1"/>
        <n v="25.35"/>
        <n v="25.96"/>
        <n v="9.99"/>
        <n v="10.65"/>
        <n v="19.61336"/>
        <n v="24.97"/>
        <n v="26.69"/>
        <n v="24.49"/>
        <n v="24.79"/>
        <n v="24.59"/>
        <n v="25.78"/>
        <n v="26.3"/>
        <n v="19.21757"/>
        <n v="25.62"/>
        <n v="27.39"/>
        <n v="25.89"/>
        <n v="25.19"/>
        <n v="25.74"/>
        <n v="26.19"/>
        <n v="19.2175699999999"/>
        <n v="25.29"/>
        <n v="26.88"/>
        <n v="24.15"/>
        <n v="24.75"/>
        <n v="19.37274"/>
        <n v="19.579636"/>
        <n v="26.16"/>
        <n v="25.59"/>
        <n v="19.88136"/>
        <n v="19.24343"/>
        <n v="25.36"/>
        <n v="24.29"/>
        <n v="25.25"/>
        <n v="26.99"/>
        <n v="25.45"/>
        <n v="25.49"/>
        <n v="25.39"/>
        <n v="19.5"/>
        <n v="25.17"/>
        <n v="25.7"/>
        <n v="25.1"/>
        <n v="26.15"/>
        <n v="27.5"/>
        <n v="25.82"/>
        <n v="24.89"/>
        <n v="19.59"/>
        <n v="25.92"/>
        <n v="24.3"/>
        <n v="26.75"/>
        <n v="23.99"/>
        <n v="26.34"/>
        <n v="36.99"/>
        <n v="25.69"/>
        <n v="25.42"/>
        <n v="19.11412"/>
        <n v="27.6"/>
        <n v="26.49"/>
        <n v="25.32"/>
        <n v="19.8"/>
        <n v="27.69"/>
        <n v="19.45895"/>
        <n v="24.09"/>
        <n v="25.18"/>
        <n v="24.69"/>
        <n v="26.18"/>
        <n v="25.94"/>
        <n v="25.77"/>
        <n v="25.88"/>
        <n v="27.15"/>
        <n v="25.67"/>
        <n v="26.09"/>
        <n v="25.41"/>
        <n v="25.15"/>
        <n v="26.29"/>
        <n v="25.3"/>
        <n v="26.41"/>
        <n v="24.98"/>
        <n v="23.89"/>
        <n v="22.218693"/>
        <n v="26.65"/>
        <n v="24.84"/>
        <n v="25.95"/>
        <n v="27.29"/>
        <n v="21.183084"/>
        <n v="19.38998"/>
        <n v="19.3899799999999"/>
        <n v="19.41584"/>
        <n v="19.76"/>
        <n v="19.80377"/>
        <n v="24.8"/>
        <n v="24.95"/>
      </sharedItems>
    </cacheField>
    <cacheField name="Litros" numFmtId="1">
      <sharedItems containsSemiMixedTypes="0" containsString="0" containsNumber="1">
        <n v="892.23"/>
        <n v="390.03"/>
        <n v="886.26"/>
        <n v="471.56"/>
        <n v="325.74"/>
        <n v="88.35"/>
        <n v="133.21"/>
        <n v="248.82"/>
        <n v="248.78"/>
        <n v="158.86"/>
        <n v="333.15"/>
        <n v="139.73"/>
        <n v="190.21"/>
        <n v="320.02"/>
        <n v="358.09"/>
        <n v="566.69"/>
        <n v="578.36"/>
        <n v="288.85"/>
        <n v="358.63"/>
        <n v="316.23"/>
        <n v="237.67"/>
        <n v="598.17"/>
        <n v="342.81"/>
        <n v="454.05"/>
        <n v="350.2"/>
        <n v="113.27"/>
        <n v="205.81"/>
        <n v="290.06"/>
        <n v="317.45"/>
        <n v="149.62"/>
        <n v="144.24"/>
        <n v="307.45"/>
        <n v="458.84"/>
        <n v="223.97"/>
        <n v="435.29"/>
        <n v="684.33"/>
        <n v="20.01"/>
        <n v="510.18"/>
        <n v="719.63"/>
        <n v="594.02"/>
        <n v="670.7"/>
        <n v="239.0"/>
        <n v="770.31"/>
        <n v="505.1"/>
        <n v="515.02"/>
        <n v="674.63"/>
        <n v="268.48"/>
        <n v="705.1"/>
        <n v="269.11"/>
        <n v="314.83"/>
        <n v="580.34"/>
        <n v="637.84"/>
        <n v="179.36"/>
        <n v="253.64"/>
        <n v="794.59"/>
        <n v="384.49"/>
        <n v="832.71"/>
        <n v="357.21"/>
        <n v="71.57"/>
        <n v="320.79"/>
        <n v="746.47"/>
        <n v="365.4"/>
        <n v="451.36"/>
        <n v="321.27"/>
        <n v="185.46"/>
        <n v="168.98"/>
        <n v="315.86"/>
        <n v="832.6"/>
        <n v="709.94"/>
        <n v="474.82"/>
        <n v="565.85"/>
        <n v="22.82"/>
        <n v="268.98"/>
        <n v="345.15"/>
        <n v="635.6"/>
        <n v="735.09"/>
        <n v="290.4"/>
        <n v="555.52"/>
        <n v="762.47"/>
        <n v="159.88"/>
        <n v="418.09"/>
        <n v="110.04"/>
        <n v="722.0"/>
        <n v="460.01"/>
        <n v="426.04"/>
        <n v="352.5"/>
        <n v="340.13"/>
        <n v="223.59"/>
        <n v="224.74"/>
        <n v="299.05"/>
        <n v="796.39"/>
        <n v="748.23"/>
        <n v="731.05"/>
        <n v="349.77"/>
        <n v="310.12"/>
        <n v="589.27"/>
        <n v="200.23"/>
        <n v="321.18"/>
        <n v="305.39"/>
        <n v="390.11"/>
        <n v="780.01"/>
        <n v="685.01"/>
        <n v="451.04"/>
        <n v="297.27"/>
        <n v="715.0"/>
        <n v="720.02"/>
        <n v="370.01"/>
        <n v="43.24"/>
        <n v="974.25"/>
        <n v="385.45"/>
        <n v="234.31"/>
        <n v="280.67"/>
        <n v="278.27"/>
        <n v="665.69"/>
        <n v="820.96"/>
        <n v="304.34"/>
        <n v="780.11"/>
        <n v="630.05"/>
        <n v="631.22"/>
        <n v="900.89"/>
        <n v="299.99"/>
        <n v="325.1"/>
        <n v="385.31"/>
        <n v="295.02"/>
        <n v="336.59"/>
        <n v="830.02"/>
        <n v="490.07"/>
        <n v="356.03"/>
        <n v="800.29"/>
        <n v="270.13"/>
        <n v="430.0"/>
        <n v="545.09"/>
        <n v="95.0"/>
        <n v="144.17"/>
        <n v="600.01"/>
        <n v="416.49"/>
        <n v="75.21"/>
        <n v="260.35"/>
        <n v="587.22"/>
        <n v="252.02"/>
        <n v="725.01"/>
        <n v="335.16"/>
        <n v="495.12"/>
        <n v="200.05"/>
        <n v="236.36"/>
        <n v="468.08"/>
        <n v="250.22"/>
        <n v="462.01"/>
        <n v="252.4"/>
        <n v="539.18"/>
        <n v="300.37"/>
        <n v="620.01"/>
        <n v="226.65"/>
        <n v="275.02"/>
        <n v="624.1"/>
        <n v="427.11"/>
        <n v="385.08"/>
        <n v="297.26"/>
        <n v="290.78"/>
        <n v="409.03"/>
        <n v="620.0"/>
        <n v="407.0"/>
        <n v="300.0"/>
        <n v="570.2"/>
        <n v="448.3"/>
        <n v="123.04"/>
        <n v="517.05"/>
        <n v="471.02"/>
        <n v="219.66"/>
        <n v="460.0"/>
        <n v="200.04"/>
        <n v="422.01"/>
        <n v="378.98"/>
        <n v="242.06"/>
        <n v="444.06"/>
        <n v="405.04"/>
        <n v="234.14"/>
        <n v="315.51"/>
        <n v="650.07"/>
        <n v="412.9"/>
        <n v="226.07"/>
        <n v="373.41"/>
        <n v="355.04"/>
        <n v="325.01"/>
        <n v="366.86"/>
        <n v="353.24"/>
        <n v="240.0"/>
        <n v="128.01"/>
        <n v="92.0"/>
        <n v="440.04"/>
        <n v="345.01"/>
        <n v="206.53"/>
        <n v="372.0"/>
        <n v="225.0"/>
        <n v="284.24"/>
        <n v="92.76"/>
        <n v="277.0"/>
        <n v="211.28"/>
        <n v="294.25"/>
        <n v="222.63"/>
        <n v="512.82"/>
        <n v="246.0"/>
        <n v="450.0"/>
        <n v="425.07"/>
        <n v="291.21"/>
        <n v="219.43"/>
        <n v="235.6"/>
        <n v="261.35"/>
        <n v="203.78"/>
        <n v="321.9"/>
        <n v="253.0"/>
        <n v="237.0"/>
        <n v="210.0"/>
        <n v="209.0"/>
        <n v="269.0"/>
        <n v="351.0"/>
        <n v="330.0"/>
        <n v="282.0"/>
        <n v="245.0"/>
        <n v="316.82"/>
        <n v="745.45"/>
        <n v="670.02"/>
        <n v="16.08"/>
        <n v="233.55"/>
        <n v="183.71"/>
        <n v="340.01"/>
        <n v="804.69"/>
        <n v="477.32"/>
        <n v="257.05"/>
        <n v="712.18"/>
        <n v="48.64"/>
        <n v="650.23"/>
        <n v="88.83"/>
        <n v="230.95"/>
        <n v="455.41"/>
        <n v="47.92"/>
        <n v="152.36"/>
        <n v="266.07"/>
        <n v="345.8"/>
        <n v="325.02"/>
        <n v="110.38"/>
        <n v="278.01"/>
        <n v="547.02"/>
        <n v="198.5"/>
        <n v="282.57"/>
        <n v="84.04"/>
        <n v="544.62"/>
        <n v="440.43"/>
        <n v="658.94"/>
        <n v="656.85"/>
        <n v="553.57"/>
        <n v="107.02"/>
        <n v="760.01"/>
        <n v="508.7"/>
        <n v="528.15"/>
        <n v="352.69"/>
        <n v="588.17"/>
        <n v="313.5"/>
        <n v="27.31"/>
        <n v="340.73"/>
        <n v="405.6"/>
        <n v="801.98"/>
        <n v="815.12"/>
        <n v="395.24"/>
        <n v="522.72"/>
        <n v="35.35"/>
        <n v="686.67"/>
        <n v="441.32"/>
        <n v="746.01"/>
        <n v="480.92"/>
        <n v="521.6"/>
        <n v="167.35"/>
        <n v="553.01"/>
        <n v="341.7"/>
        <n v="176.26"/>
        <n v="50.0"/>
        <n v="230.0"/>
        <n v="965.92"/>
        <n v="232.0"/>
        <n v="775.56"/>
        <n v="674.11"/>
        <n v="267.02"/>
        <n v="386.02"/>
        <n v="779.01"/>
        <n v="470.95"/>
        <n v="748.07"/>
        <n v="720.05"/>
        <n v="348.01"/>
        <n v="240.04"/>
        <n v="131.06"/>
        <n v="300.04"/>
        <n v="792.53"/>
        <n v="280.65"/>
        <n v="358.08"/>
        <n v="243.31"/>
        <n v="435.02"/>
        <n v="380.01"/>
        <n v="280.01"/>
        <n v="251.33"/>
        <n v="357.75"/>
        <n v="295.07"/>
        <n v="260.41"/>
        <n v="378.74"/>
        <n v="240.01"/>
        <n v="80.03"/>
        <n v="400.0"/>
        <n v="280.0"/>
        <n v="200.02"/>
        <n v="350.02"/>
        <n v="435.37"/>
        <n v="350.03"/>
        <n v="347.16"/>
        <n v="730.02"/>
        <n v="364.12"/>
        <n v="397.9"/>
        <n v="443.0"/>
        <n v="256.85"/>
        <n v="240.28"/>
        <n v="342.99"/>
        <n v="193.62"/>
        <n v="294.47"/>
        <n v="73.85"/>
        <n v="585.0"/>
        <n v="252.93"/>
        <n v="273.76"/>
        <n v="320.96"/>
        <n v="233.0"/>
        <n v="231.0"/>
        <n v="406.0"/>
        <n v="275.0"/>
        <n v="301.0"/>
        <n v="197.0"/>
        <n v="287.0"/>
        <n v="233.45"/>
        <n v="293.47"/>
        <n v="201.34"/>
        <n v="385.0"/>
        <n v="21.0"/>
        <n v="340.0"/>
        <n v="312.0"/>
        <n v="310.0"/>
        <n v="504.0"/>
        <n v="352.0"/>
        <n v="228.0"/>
        <n v="465.0"/>
        <n v="536.0"/>
        <n v="473.0"/>
        <n v="818.0"/>
        <n v="494.0"/>
        <n v="198.0"/>
        <n v="20.0"/>
        <n v="220.0"/>
        <n v="678.0"/>
        <n v="121.0"/>
        <n v="153.0"/>
        <n v="313.0"/>
        <n v="264.0"/>
        <n v="14.0"/>
        <n v="224.0"/>
        <n v="900.0"/>
        <n v="2.0"/>
        <n v="775.0"/>
        <n v="423.0"/>
        <n v="617.0"/>
        <n v="467.0"/>
        <n v="560.0"/>
        <n v="983.0"/>
        <n v="580.0"/>
        <n v="790.0"/>
        <n v="307.0"/>
        <n v="308.0"/>
        <n v="339.0"/>
        <n v="51.0"/>
        <n v="570.0"/>
        <n v="505.0"/>
        <n v="285.0"/>
        <n v="303.0"/>
        <n v="493.0"/>
        <n v="305.0"/>
        <n v="410.0"/>
        <n v="346.0"/>
        <n v="88.0"/>
        <n v="357.0"/>
        <n v="397.0"/>
        <n v="923.0"/>
        <n v="696.0"/>
        <n v="730.0"/>
        <n v="691.0"/>
        <n v="260.0"/>
        <n v="533.0"/>
        <n v="984.0"/>
        <n v="622.0"/>
        <n v="675.0"/>
        <n v="515.0"/>
        <n v="520.0"/>
        <n v="420.0"/>
        <n v="600.0"/>
        <n v="755.0"/>
        <n v="387.0"/>
        <n v="332.0"/>
        <n v="630.0"/>
        <n v="801.0"/>
        <n v="272.0"/>
        <n v="266.0"/>
        <n v="760.0"/>
        <n v="665.0"/>
        <n v="361.0"/>
        <n v="319.0"/>
        <n v="388.0"/>
        <n v="395.0"/>
        <n v="377.0"/>
        <n v="130.0"/>
        <n v="601.0"/>
        <n v="66.0"/>
        <n v="451.0"/>
        <n v="471.0"/>
        <n v="431.0"/>
        <n v="355.0"/>
        <n v="369.0"/>
        <n v="267.16"/>
        <n v="195.0"/>
        <n v="100.0"/>
        <n v="139.0"/>
        <n v="391.0"/>
        <n v="480.0"/>
        <n v="180.0"/>
        <n v="202.44"/>
        <n v="195.84"/>
        <n v="188.11"/>
        <n v="834.0"/>
        <n v="743.0"/>
        <n v="745.0"/>
        <n v="693.0"/>
        <n v="561.0"/>
        <n v="367.0"/>
        <n v="94.0"/>
        <n v="860.0"/>
        <n v="734.0"/>
        <n v="590.0"/>
        <n v="540.0"/>
        <n v="518.0"/>
        <n v="440.0"/>
        <n v="861.0"/>
        <n v="211.0"/>
        <n v="576.0"/>
        <n v="575.0"/>
        <n v="270.0"/>
        <n v="680.0"/>
        <n v="498.0"/>
        <n v="549.0"/>
        <n v="150.0"/>
        <n v="731.0"/>
        <n v="500.0"/>
        <n v="762.0"/>
        <n v="725.0"/>
        <n v="354.0"/>
        <n v="788.0"/>
        <n v="169.0"/>
        <n v="236.0"/>
        <n v="455.0"/>
        <n v="413.0"/>
        <n v="870.0"/>
        <n v="653.0"/>
        <n v="415.0"/>
        <n v="998.0"/>
        <n v="508.0"/>
        <n v="350.0"/>
        <n v="521.0"/>
        <n v="411.0"/>
        <n v="405.0"/>
        <n v="244.0"/>
        <n v="701.0"/>
        <n v="646.0"/>
        <n v="750.0"/>
        <n v="380.0"/>
        <n v="331.0"/>
        <n v="491.0"/>
        <n v="457.0"/>
        <n v="422.0"/>
        <n v="435.0"/>
        <n v="142.0"/>
        <n v="267.0"/>
        <n v="200.77"/>
        <n v="261.0"/>
        <n v="212.78"/>
        <n v="329.0"/>
        <n v="850.0"/>
        <n v="281.0"/>
        <n v="325.0"/>
        <n v="650.0"/>
        <n v="679.0"/>
        <n v="569.0"/>
        <n v="655.0"/>
        <n v="341.0"/>
        <n v="349.0"/>
        <n v="10.0"/>
        <n v="238.0"/>
        <n v="112.0"/>
        <n v="160.0"/>
        <n v="234.0"/>
        <n v="170.0"/>
        <n v="155.0"/>
        <n v="291.0"/>
        <n v="343.0"/>
        <n v="806.0"/>
        <n v="218.0"/>
        <n v="4.0"/>
        <n v="255.0"/>
        <n v="748.0"/>
        <n v="547.0"/>
        <n v="740.0"/>
        <n v="373.0"/>
        <n v="829.0"/>
        <n v="365.0"/>
        <n v="510.0"/>
        <n v="499.0"/>
        <n v="513.0"/>
        <n v="539.0"/>
        <n v="684.0"/>
        <n v="635.0"/>
        <n v="566.0"/>
        <n v="545.0"/>
        <n v="705.0"/>
        <n v="710.0"/>
        <n v="358.0"/>
        <n v="335.0"/>
        <n v="579.0"/>
        <n v="360.0"/>
        <n v="401.0"/>
        <n v="201.0"/>
        <n v="327.0"/>
        <n v="456.0"/>
        <n v="258.0"/>
        <n v="800.0"/>
        <n v="99.0"/>
        <n v="194.0"/>
        <n v="241.0"/>
        <n v="207.0"/>
        <n v="550.0"/>
        <n v="31.0"/>
        <n v="27.0"/>
        <n v="104.0"/>
        <n v="46.0"/>
        <n v="830.0"/>
        <n v="648.0"/>
        <n v="363.0"/>
        <n v="328.0"/>
        <n v="17.0"/>
        <n v="140.0"/>
        <n v="161.0"/>
        <n v="483.0"/>
        <n v="615.0"/>
        <n v="117.0"/>
        <n v="744.0"/>
        <n v="314.0"/>
        <n v="321.0"/>
        <n v="59.0"/>
        <n v="347.0"/>
        <n v="694.0"/>
        <n v="82.0"/>
        <n v="144.0"/>
        <n v="542.0"/>
        <n v="284.0"/>
        <n v="333.0"/>
        <n v="564.0"/>
        <n v="283.0"/>
        <n v="634.0"/>
        <n v="673.0"/>
        <n v="334.0"/>
        <n v="398.0"/>
        <n v="565.0"/>
        <n v="458.0"/>
        <n v="421.0"/>
        <n v="26.0"/>
        <n v="151.0"/>
        <n v="159.0"/>
        <n v="179.0"/>
        <n v="353.0"/>
        <n v="168.0"/>
        <n v="441.0"/>
        <n v="538.0"/>
        <n v="295.0"/>
        <n v="124.0"/>
        <n v="712.0"/>
        <n v="446.0"/>
        <n v="217.0"/>
        <n v="381.0"/>
        <n v="250.0"/>
        <n v="432.0"/>
        <n v="279.0"/>
        <n v="445.0"/>
        <n v="211.61"/>
        <n v="508.09"/>
        <n v="249.09"/>
        <n v="374.7"/>
        <n v="389.08"/>
        <n v="275.22"/>
        <n v="281.35"/>
        <n v="295.42"/>
        <n v="190.0"/>
        <n v="205.0"/>
        <n v="293.0"/>
        <n v="256.0"/>
        <n v="325.93"/>
        <n v="293.44"/>
        <n v="268.2"/>
        <n v="290.0"/>
        <n v="214.0"/>
        <n v="249.0"/>
        <n v="222.0"/>
        <n v="348.0"/>
        <n v="273.0"/>
        <n v="298.0"/>
        <n v="276.0"/>
        <n v="244.17"/>
        <n v="370.26"/>
        <n v="489.63"/>
        <n v="221.98"/>
        <n v="111.74"/>
        <n v="230.52"/>
        <n v="325.61"/>
        <n v="645.96"/>
        <n v="195.16"/>
        <n v="485.27"/>
        <n v="300.09"/>
        <n v="188.66"/>
        <n v="161.9"/>
        <n v="554.27"/>
        <n v="27.01"/>
        <n v="289.51"/>
        <n v="277.78"/>
        <n v="285.5"/>
        <n v="114.11"/>
        <n v="70.62"/>
        <n v="31.17"/>
        <n v="336.72"/>
        <n v="850.19"/>
        <n v="58.96"/>
        <n v="591.49"/>
        <n v="928.13"/>
        <n v="70.02"/>
        <n v="310.24"/>
        <n v="650.32"/>
        <n v="855.53"/>
        <n v="701.99"/>
        <n v="609.02"/>
        <n v="638.4"/>
        <n v="418.05"/>
        <n v="322.17"/>
        <n v="722.26"/>
        <n v="465.01"/>
        <n v="266.62"/>
        <n v="720.27"/>
        <n v="591.27"/>
        <n v="274.11"/>
        <n v="224.23"/>
        <n v="465.35"/>
        <n v="690.0"/>
        <n v="511.24"/>
        <n v="356.27"/>
        <n v="370.0"/>
        <n v="750.16"/>
        <n v="660.01"/>
        <n v="519.39"/>
        <n v="640.02"/>
        <n v="605.1"/>
        <n v="345.09"/>
        <n v="425.01"/>
        <n v="425.04"/>
        <n v="475.04"/>
        <n v="558.11"/>
        <n v="286.55"/>
        <n v="594.12"/>
        <n v="43.39"/>
        <n v="314.24"/>
        <n v="663.75"/>
        <n v="150.01"/>
        <n v="775.9"/>
        <n v="61.36"/>
        <n v="589.73"/>
        <n v="184.07"/>
        <n v="266.03"/>
        <n v="285.64"/>
        <n v="290.07"/>
        <n v="277.06"/>
        <n v="510.28"/>
        <n v="350.3"/>
        <n v="112.52"/>
        <n v="20.24"/>
        <n v="150.02"/>
        <n v="173.13"/>
        <n v="315.46"/>
        <n v="400.04"/>
        <n v="460.78"/>
        <n v="810.07"/>
        <n v="336.86"/>
        <n v="201.02"/>
        <n v="232.19"/>
        <n v="573.39"/>
        <n v="479.11"/>
        <n v="455.99"/>
        <n v="270.07"/>
        <n v="400.01"/>
        <n v="437.0"/>
        <n v="380.02"/>
        <n v="377.04"/>
        <n v="425.05"/>
        <n v="223.89"/>
        <n v="247.03"/>
        <n v="203.3"/>
        <n v="267.85"/>
        <n v="277.02"/>
        <n v="198.58"/>
        <n v="285.82"/>
        <n v="271.41"/>
        <n v="517.0"/>
        <n v="200.0"/>
        <n v="536.8"/>
        <n v="380.19"/>
        <n v="551.09"/>
        <n v="764.06"/>
        <n v="394.32"/>
        <n v="249.12"/>
        <n v="205.09"/>
        <n v="351.9"/>
        <n v="294.0"/>
        <n v="519.0"/>
        <n v="106.0"/>
        <n v="379.04"/>
        <n v="501.11"/>
        <n v="363.53"/>
        <n v="337.02"/>
        <n v="385.12"/>
        <n v="670.56"/>
        <n v="186.63"/>
        <n v="610.08"/>
        <n v="116.75"/>
        <n v="494.06"/>
        <n v="240.8"/>
        <n v="255.04"/>
        <n v="460.91"/>
        <n v="308.8"/>
        <n v="162.48"/>
        <n v="177.11"/>
        <n v="292.61"/>
        <n v="108.24"/>
        <n v="315.33"/>
        <n v="59.97"/>
        <n v="491.63"/>
        <n v="535.18"/>
        <n v="97.33"/>
        <n v="327.8"/>
        <n v="14.91"/>
        <n v="833.21"/>
        <n v="61.18"/>
        <n v="316.62"/>
        <n v="325.95"/>
        <n v="45.02"/>
        <n v="830.25"/>
        <n v="601.69"/>
        <n v="520.21"/>
        <n v="764.48"/>
        <n v="852.04"/>
        <n v="712.41"/>
        <n v="154.49"/>
        <n v="740.02"/>
        <n v="432.18"/>
        <n v="660.1"/>
        <n v="301.38"/>
        <n v="129.01"/>
        <n v="345.24"/>
        <n v="32.56"/>
        <n v="754.51"/>
        <n v="201.07"/>
        <n v="619.26"/>
        <n v="447.38"/>
        <n v="497.85"/>
        <n v="391.26"/>
        <n v="282.61"/>
        <n v="372.86"/>
        <n v="273.18"/>
        <n v="637.0"/>
        <n v="875.03"/>
        <n v="91.93"/>
        <n v="455.09"/>
        <n v="313.28"/>
        <n v="660.0"/>
        <n v="640.11"/>
        <n v="899.4"/>
        <n v="475.02"/>
        <n v="310.03"/>
        <n v="483.9"/>
        <n v="333.47"/>
        <n v="415.03"/>
        <n v="413.95"/>
        <n v="423.94"/>
        <n v="11.94"/>
        <n v="97.34"/>
        <n v="390.06"/>
        <n v="425.02"/>
        <n v="272.33"/>
        <n v="347.06"/>
        <n v="58.47"/>
        <n v="225.52"/>
        <n v="612.42"/>
        <n v="595.12"/>
        <n v="347.13"/>
        <n v="461.5"/>
        <n v="265.05"/>
        <n v="352.47"/>
        <n v="275.96"/>
        <n v="400.14"/>
        <n v="389.16"/>
        <n v="370.13"/>
        <n v="474.84"/>
        <n v="288.11"/>
        <n v="282.89"/>
        <n v="266.77"/>
        <n v="243.23"/>
        <n v="654.89"/>
        <n v="117.98"/>
        <n v="659.92"/>
        <n v="469.36"/>
        <n v="384.01"/>
        <n v="437.44"/>
        <n v="257.47"/>
        <n v="214.85"/>
        <n v="323.1"/>
        <n v="213.65"/>
        <n v="412.74"/>
        <n v="398.76"/>
        <n v="319.1"/>
        <n v="553.22"/>
        <n v="189.42"/>
        <n v="413.6"/>
        <n v="331.01"/>
        <n v="161.14"/>
        <n v="527.11"/>
        <n v="505.44"/>
        <n v="139.61"/>
        <n v="64.95"/>
        <n v="132.25"/>
        <n v="8.64"/>
        <n v="293.26"/>
        <n v="167.07"/>
        <n v="565.59"/>
        <n v="137.29"/>
        <n v="223.23"/>
        <n v="94.53"/>
        <n v="580.09"/>
        <n v="42.59"/>
        <n v="697.72"/>
        <n v="643.3"/>
        <n v="127.72"/>
        <n v="55.17"/>
        <n v="818.83"/>
        <n v="330.4"/>
        <n v="327.15"/>
        <n v="372.53"/>
        <n v="571.64"/>
        <n v="567.87"/>
        <n v="19.99"/>
        <n v="72.43"/>
        <n v="85.62"/>
        <n v="527.5"/>
        <n v="692.72"/>
        <n v="10.14"/>
        <n v="632.88"/>
        <n v="740.21"/>
        <n v="152.15"/>
        <n v="524.27"/>
        <n v="464.74"/>
        <n v="690.19"/>
        <n v="170.48"/>
        <n v="289.25"/>
        <n v="520.23"/>
        <n v="785.1"/>
        <n v="763.0"/>
        <n v="234.9"/>
        <n v="552.72"/>
        <n v="60.57"/>
        <n v="447.16"/>
        <n v="245.91"/>
        <n v="453.86"/>
        <n v="519.07"/>
        <n v="580.01"/>
        <n v="176.47"/>
        <n v="790.97"/>
        <n v="695.15"/>
        <n v="715.04"/>
        <n v="910.8"/>
        <n v="300.02"/>
        <n v="490.13"/>
        <n v="433.18"/>
        <n v="415.08"/>
        <n v="100.85"/>
        <n v="387.18"/>
        <n v="322.06"/>
        <n v="387.94"/>
        <n v="360.29"/>
        <n v="155.68"/>
        <n v="181.32"/>
        <n v="73.13"/>
        <n v="421.01"/>
        <n v="110.16"/>
        <n v="274.74"/>
        <n v="320.01"/>
        <n v="440.63"/>
        <n v="389.06"/>
        <n v="232.69"/>
        <n v="445.03"/>
        <n v="320.12"/>
        <n v="363.03"/>
        <n v="429.61"/>
        <n v="562.44"/>
        <n v="400.08"/>
        <n v="434.1"/>
        <n v="305.01"/>
        <n v="217.25"/>
        <n v="380.06"/>
        <n v="440.12"/>
        <n v="286.05"/>
        <n v="293.13"/>
        <n v="144.71"/>
        <n v="332.13"/>
        <n v="90.0"/>
        <n v="275.33"/>
        <n v="130.9"/>
        <n v="172.72"/>
        <n v="139.58"/>
        <n v="184.68"/>
        <n v="289.27"/>
        <n v="178.1"/>
        <n v="232.24"/>
        <n v="329.72"/>
        <n v="192.12"/>
        <n v="274.0"/>
        <n v="206.0"/>
        <n v="263.0"/>
        <n v="985.0"/>
        <n v="371.0"/>
        <n v="320.0"/>
        <n v="286.0"/>
        <n v="461.0"/>
        <n v="102.0"/>
        <n v="70.0"/>
        <n v="700.0"/>
        <n v="215.0"/>
        <n v="193.0"/>
        <n v="317.0"/>
        <n v="604.0"/>
        <n v="626.0"/>
        <n v="759.0"/>
        <n v="40.0"/>
        <n v="487.0"/>
        <n v="242.0"/>
        <n v="464.0"/>
        <n v="434.0"/>
        <n v="676.0"/>
        <n v="815.0"/>
        <n v="757.0"/>
        <n v="382.0"/>
        <n v="6.0"/>
        <n v="318.0"/>
        <n v="956.0"/>
        <n v="109.0"/>
        <n v="141.0"/>
        <n v="572.0"/>
        <n v="475.0"/>
        <n v="506.0"/>
        <n v="165.0"/>
        <n v="479.0"/>
        <n v="466.0"/>
        <n v="235.0"/>
        <n v="838.0"/>
        <n v="595.0"/>
        <n v="751.0"/>
        <n v="306.0"/>
        <n v="262.0"/>
        <n v="409.0"/>
        <n v="609.0"/>
        <n v="714.0"/>
        <n v="485.0"/>
        <n v="376.0"/>
        <n v="526.0"/>
        <n v="835.0"/>
        <n v="185.0"/>
        <n v="383.0"/>
        <n v="110.0"/>
        <n v="205.72"/>
        <n v="286.4"/>
        <n v="126.0"/>
        <n v="248.0"/>
        <n v="689.0"/>
        <n v="926.0"/>
        <n v="954.0"/>
        <n v="666.0"/>
        <n v="495.0"/>
        <n v="453.0"/>
        <n v="212.0"/>
        <n v="591.0"/>
        <n v="586.0"/>
        <n v="146.0"/>
        <n v="652.0"/>
        <n v="25.0"/>
        <n v="484.0"/>
        <n v="22.0"/>
        <n v="133.0"/>
        <n v="887.0"/>
        <n v="302.0"/>
        <n v="587.0"/>
        <n v="692.0"/>
        <n v="735.0"/>
        <n v="254.0"/>
        <n v="481.0"/>
        <n v="137.0"/>
        <n v="268.0"/>
        <n v="98.0"/>
        <n v="316.0"/>
        <n v="259.0"/>
        <n v="723.0"/>
        <n v="704.0"/>
        <n v="780.0"/>
        <n v="271.0"/>
        <n v="15.0"/>
        <n v="183.0"/>
        <n v="492.0"/>
        <n v="103.0"/>
        <n v="127.0"/>
        <n v="315.0"/>
        <n v="501.0"/>
        <n v="356.0"/>
        <n v="639.0"/>
        <n v="610.0"/>
        <n v="135.0"/>
        <n v="227.0"/>
        <n v="323.0"/>
        <n v="507.0"/>
        <n v="552.0"/>
        <n v="753.0"/>
        <n v="647.0"/>
        <n v="53.0"/>
        <n v="442.0"/>
        <n v="85.0"/>
        <n v="657.0"/>
        <n v="640.0"/>
        <n v="584.0"/>
        <n v="733.0"/>
        <n v="175.0"/>
        <n v="670.0"/>
        <n v="895.0"/>
        <n v="403.0"/>
        <n v="530.0"/>
        <n v="616.0"/>
        <n v="462.0"/>
        <n v="359.0"/>
        <n v="476.0"/>
        <n v="785.0"/>
        <n v="516.0"/>
        <n v="297.0"/>
        <n v="562.0"/>
        <n v="247.0"/>
        <n v="394.0"/>
        <n v="375.0"/>
        <n v="384.0"/>
        <n v="315.5"/>
        <n v="242.34"/>
        <n v="213.0"/>
        <n v="97.0"/>
        <n v="252.0"/>
        <n v="656.0"/>
        <n v="229.0"/>
        <n v="73.0"/>
        <n v="557.0"/>
        <n v="768.0"/>
        <n v="5.0"/>
        <n v="23.0"/>
        <n v="727.0"/>
        <n v="568.0"/>
        <n v="304.0"/>
        <n v="497.0"/>
        <n v="37.0"/>
        <n v="32.0"/>
        <n v="128.0"/>
        <n v="45.0"/>
        <n v="669.0"/>
        <n v="56.0"/>
        <n v="344.0"/>
        <n v="718.0"/>
        <n v="778.0"/>
        <n v="563.0"/>
        <n v="30.0"/>
        <n v="336.0"/>
        <n v="379.0"/>
        <n v="820.0"/>
        <n v="162.0"/>
        <n v="631.0"/>
        <n v="69.0"/>
        <n v="143.0"/>
        <n v="858.0"/>
        <n v="720.0"/>
        <n v="741.0"/>
        <n v="711.0"/>
        <n v="309.0"/>
        <n v="433.0"/>
        <n v="651.0"/>
        <n v="412.0"/>
        <n v="418.0"/>
        <n v="145.0"/>
        <n v="541.0"/>
        <n v="278.33"/>
        <n v="209.76"/>
        <n v="559.0"/>
        <n v="75.0"/>
        <n v="408.0"/>
        <n v="187.0"/>
        <n v="218.31"/>
        <n v="163.11"/>
        <n v="177.0"/>
        <n v="555.0"/>
        <n v="758.0"/>
        <n v="876.0"/>
        <n v="186.0"/>
        <n v="296.0"/>
        <n v="107.0"/>
        <n v="105.0"/>
        <n v="326.0"/>
        <n v="514.0"/>
        <n v="782.0"/>
        <n v="345.0"/>
        <n v="625.0"/>
        <n v="0.0"/>
        <n v="426.0"/>
        <n v="390.0"/>
        <n v="663.0"/>
        <n v="537.0"/>
        <n v="687.0"/>
        <n v="873.0"/>
        <n v="490.0"/>
        <n v="685.0"/>
        <n v="721.0"/>
        <n v="243.0"/>
        <n v="596.0"/>
        <n v="677.0"/>
        <n v="414.0"/>
        <n v="478.0"/>
        <n v="554.0"/>
        <n v="212.24"/>
        <n v="279.31"/>
        <n v="204.0"/>
        <n v="192.0"/>
        <n v="374.57"/>
        <n v="79.49"/>
        <n v="205.48"/>
        <n v="792.07"/>
        <n v="230.4"/>
        <n v="341.49"/>
        <n v="603.33"/>
        <n v="574.31"/>
        <n v="105.07"/>
        <n v="190.05"/>
        <n v="235.08"/>
        <n v="281.12"/>
        <n v="203.06"/>
        <n v="222.56"/>
        <n v="182.82"/>
        <n v="550.22"/>
        <n v="836.28"/>
        <n v="337.68"/>
        <n v="578.66"/>
        <n v="7.48"/>
        <n v="3.62"/>
        <n v="804.1"/>
        <n v="513.35"/>
        <n v="497.14"/>
        <n v="278.57"/>
        <n v="410.99"/>
        <n v="554.74"/>
        <n v="40.63"/>
        <n v="377.02"/>
        <n v="948.1"/>
        <n v="335.61"/>
        <n v="320.6"/>
        <n v="690.98"/>
        <n v="262.59"/>
        <n v="760.52"/>
        <n v="644.14"/>
        <n v="270.69"/>
        <n v="387.5"/>
        <n v="652.01"/>
        <n v="842.63"/>
        <n v="290.03"/>
        <n v="186.67"/>
        <n v="285.08"/>
        <n v="342.2"/>
        <n v="308.86"/>
        <n v="115.0"/>
        <n v="575.26"/>
        <n v="811.08"/>
        <n v="656.47"/>
        <n v="319.01"/>
        <n v="878.67"/>
        <n v="480.68"/>
        <n v="752.07"/>
        <n v="520.07"/>
        <n v="476.16"/>
        <n v="270.1"/>
        <n v="176.19"/>
        <n v="440.45"/>
        <n v="223.84"/>
        <n v="770.03"/>
        <n v="405.08"/>
        <n v="380.08"/>
        <n v="260.25"/>
        <n v="683.01"/>
        <n v="655.12"/>
        <n v="400.03"/>
        <n v="542.13"/>
        <n v="248.8"/>
        <n v="400.11"/>
        <n v="354.39"/>
        <n v="703.76"/>
        <n v="402.06"/>
        <n v="391.92"/>
        <n v="270.77"/>
        <n v="384.76"/>
        <n v="261.51"/>
        <n v="249.06"/>
        <n v="476.56"/>
        <n v="260.2"/>
        <n v="291.61"/>
        <n v="534.75"/>
        <n v="606.76"/>
        <n v="600.07"/>
        <n v="511.1"/>
        <n v="186.48"/>
        <n v="210.66"/>
        <n v="228.44"/>
        <n v="233.71"/>
        <n v="252.9"/>
        <n v="947.69"/>
        <n v="589.92"/>
        <n v="26.63"/>
        <n v="184.67"/>
        <n v="91.12"/>
        <n v="310.35"/>
        <n v="234.25"/>
        <n v="658.97"/>
        <n v="207.34"/>
        <n v="680.06"/>
        <n v="502.32"/>
        <n v="630.04"/>
        <n v="409.04"/>
        <n v="217.11"/>
        <n v="339.01"/>
        <n v="201.15"/>
        <n v="77.95"/>
        <n v="308.63"/>
        <n v="248.11"/>
        <n v="247.17"/>
        <n v="681.58"/>
        <n v="152.54"/>
        <n v="712.06"/>
        <n v="720.18"/>
        <n v="279.93"/>
        <n v="519.09"/>
        <n v="401.67"/>
        <n v="506.38"/>
        <n v="615.25"/>
        <n v="605.87"/>
        <n v="233.72"/>
        <n v="738.15"/>
        <n v="660.54"/>
        <n v="827.53"/>
        <n v="373.9"/>
        <n v="186.41"/>
        <n v="0.01"/>
        <n v="349.94"/>
        <n v="609.27"/>
        <n v="683.9"/>
        <n v="398.28"/>
        <n v="793.11"/>
        <n v="616.3"/>
        <n v="289.38"/>
        <n v="700.01"/>
        <n v="219.55"/>
        <n v="279.28"/>
        <n v="699.01"/>
        <n v="564.32"/>
        <n v="740.42"/>
        <n v="358.61"/>
        <n v="550.97"/>
        <n v="790.09"/>
        <n v="361.03"/>
        <n v="379.95"/>
        <n v="289.37"/>
        <n v="991.05"/>
        <n v="802.01"/>
        <n v="628.01"/>
        <n v="445.06"/>
        <n v="430.01"/>
        <n v="21.68"/>
        <n v="628.0"/>
        <n v="343.24"/>
        <n v="840.22"/>
        <n v="770.02"/>
        <n v="472.0"/>
        <n v="770.01"/>
        <n v="450.07"/>
        <n v="289.96"/>
        <n v="673.05"/>
        <n v="510.03"/>
        <n v="635.47"/>
        <n v="465.06"/>
        <n v="347.79"/>
        <n v="337.86"/>
        <n v="233.96"/>
        <n v="679.04"/>
        <n v="441.66"/>
        <n v="393.66"/>
        <n v="379.46"/>
        <n v="470.0"/>
        <n v="357.57"/>
        <n v="251.98"/>
        <n v="385.01"/>
        <n v="388.15"/>
        <n v="645.23"/>
        <n v="288.36"/>
        <n v="750.05"/>
        <n v="400.2"/>
        <n v="442.91"/>
        <n v="361.43"/>
        <n v="425.29"/>
        <n v="351.14"/>
        <n v="680.01"/>
        <n v="400.02"/>
        <n v="281.7"/>
        <n v="286.85"/>
        <n v="142.46"/>
        <n v="323.82"/>
        <n v="142.48"/>
        <n v="670.54"/>
        <n v="176.56"/>
        <n v="205.13"/>
        <n v="304.14"/>
        <n v="196.0"/>
        <n v="629.0"/>
        <n v="191.0"/>
        <n v="574.0"/>
        <n v="3.0"/>
        <n v="181.0"/>
        <n v="28.0"/>
        <n v="311.0"/>
        <n v="93.0"/>
        <n v="668.0"/>
        <n v="9.0"/>
        <n v="396.0"/>
        <n v="221.0"/>
        <n v="448.0"/>
        <n v="619.0"/>
        <n v="527.0"/>
        <n v="77.0"/>
        <n v="469.0"/>
        <n v="612.0"/>
        <n v="171.0"/>
        <n v="772.0"/>
        <n v="362.0"/>
        <n v="393.0"/>
        <n v="558.0"/>
        <n v="288.0"/>
        <n v="96.0"/>
        <n v="298.87"/>
        <n v="203.4"/>
        <n v="386.0"/>
        <n v="378.0"/>
        <n v="226.0"/>
        <n v="454.0"/>
        <n v="256.27"/>
        <n v="214.94"/>
        <n v="427.0"/>
        <n v="436.0"/>
        <n v="324.0"/>
        <n v="52.0"/>
        <n v="444.0"/>
        <n v="804.0"/>
        <n v="707.0"/>
        <n v="167.0"/>
        <n v="416.0"/>
        <n v="399.0"/>
        <n v="49.0"/>
        <n v="728.0"/>
        <n v="83.0"/>
        <n v="845.0"/>
        <n v="449.0"/>
        <n v="594.0"/>
        <n v="265.0"/>
        <n v="803.0"/>
        <n v="522.0"/>
        <n v="257.0"/>
        <n v="924.0"/>
        <n v="424.0"/>
        <n v="546.0"/>
        <n v="805.0"/>
        <n v="857.0"/>
        <n v="132.0"/>
        <n v="921.0"/>
        <n v="251.0"/>
        <n v="686.0"/>
        <n v="588.0"/>
        <n v="847.0"/>
        <n v="178.0"/>
        <n v="71.0"/>
        <n v="792.0"/>
        <n v="837.0"/>
        <n v="606.0"/>
        <n v="452.0"/>
        <n v="659.0"/>
        <n v="524.0"/>
        <n v="761.0"/>
        <n v="793.0"/>
        <n v="163.0"/>
        <n v="523.0"/>
        <n v="402.0"/>
        <n v="404.0"/>
        <n v="901.0"/>
        <n v="463.0"/>
        <n v="174.74"/>
        <n v="920.0"/>
        <n v="682.0"/>
        <n v="86.0"/>
        <n v="87.0"/>
        <n v="439.0"/>
        <n v="138.0"/>
        <n v="605.0"/>
        <n v="368.0"/>
        <n v="661.0"/>
        <n v="512.0"/>
        <n v="737.0"/>
        <n v="681.0"/>
        <n v="173.0"/>
        <n v="556.0"/>
        <n v="532.0"/>
        <n v="636.0"/>
        <n v="866.0"/>
        <n v="189.0"/>
        <n v="199.0"/>
        <n v="65.0"/>
        <n v="477.0"/>
        <n v="288.82"/>
        <n v="221.85"/>
        <n v="202.0"/>
        <n v="60.0"/>
        <n v="205.19"/>
        <n v="864.54"/>
        <n v="688.0"/>
        <n v="486.0"/>
        <n v="811.0"/>
        <n v="817.0"/>
        <n v="148.0"/>
        <n v="223.0"/>
        <n v="131.0"/>
        <n v="708.0"/>
        <n v="12.0"/>
        <n v="611.0"/>
        <n v="851.0"/>
        <n v="833.0"/>
        <n v="770.0"/>
        <n v="664.0"/>
        <n v="994.0"/>
        <n v="278.0"/>
        <n v="828.0"/>
        <n v="598.0"/>
        <n v="853.0"/>
        <n v="531.0"/>
        <n v="297.9"/>
        <n v="193.23"/>
        <n v="197.17"/>
        <n v="235.89"/>
        <n v="244.06"/>
        <n v="292.0"/>
        <n v="208.0"/>
        <n v="626.18"/>
        <n v="496.0"/>
        <n v="535.0"/>
        <n v="120.0"/>
        <n v="776.0"/>
        <n v="726.0"/>
        <n v="641.0"/>
        <n v="67.0"/>
        <n v="642.0"/>
        <n v="1000.1"/>
        <n v="172.0"/>
        <n v="783.0"/>
        <n v="875.0"/>
        <n v="787.0"/>
        <n v="810.0"/>
        <n v="80.0"/>
        <n v="388.42"/>
        <n v="237.71"/>
        <n v="810.03"/>
        <n v="385.04"/>
        <n v="605.94"/>
        <n v="78.0"/>
        <n v="338.0"/>
        <n v="293.08"/>
        <n v="246.18"/>
        <n v="149.0"/>
        <n v="174.0"/>
        <n v="337.0"/>
        <n v="299.0"/>
        <n v="111.0"/>
        <n v="216.0"/>
        <n v="502.0"/>
        <n v="717.0"/>
        <n v="614.0"/>
        <n v="417.0"/>
      </sharedItems>
    </cacheField>
    <cacheField name="Costo por carga" numFmtId="165">
      <sharedItems containsString="0" containsBlank="1" containsNumber="1">
        <n v="17208.022446360003"/>
        <n v="7522.32607596"/>
        <n v="17092.881850320002"/>
        <n v="9094.75702992"/>
        <n v="6282.394933680001"/>
        <n v="1703.9651022"/>
        <n v="2569.1589277200005"/>
        <n v="4798.87489224"/>
        <n v="4798.10343096"/>
        <n v="3063.8584735200006"/>
        <n v="6425.3081358"/>
        <n v="2694.90711636"/>
        <n v="3668.4912517200005"/>
        <n v="6172.07597064"/>
        <n v="6906.31424388"/>
        <n v="10929.484819080002"/>
        <n v="11154.558647520002"/>
        <n v="5570.914768200001"/>
        <n v="6916.728971160001"/>
        <n v="6098.9800143600005"/>
        <n v="4583.83006044"/>
        <n v="11536.62484644"/>
        <n v="6611.616034920001"/>
        <n v="8757.0498546"/>
        <n v="6754.1435064"/>
        <n v="2184.58547964"/>
        <n v="3969.3611509200005"/>
        <n v="5594.251471920001"/>
        <n v="6122.5095834"/>
        <n v="2885.65091784"/>
        <n v="2781.8893756800003"/>
        <n v="5929.6442634"/>
        <n v="8849.43234288"/>
        <n v="4319.604572040001"/>
        <n v="8395.23451428"/>
        <n v="13198.352443560001"/>
        <n v="385.92350532000006"/>
        <n v="9839.602895760001"/>
        <n v="13879.16702316"/>
        <n v="11456.58573864"/>
        <n v="12935.477012400002"/>
        <n v="4609.481148"/>
        <n v="14856.60846492"/>
        <n v="9741.6273132"/>
        <n v="9932.94971064"/>
        <n v="13011.27308316"/>
        <n v="5178.048111360001"/>
        <n v="13598.933713200002"/>
        <n v="5190.19862652"/>
        <n v="6071.97886956"/>
        <n v="11192.745980880001"/>
        <n v="12301.721570880001"/>
        <n v="3459.2323795200004"/>
        <n v="4891.83597648"/>
        <n v="15324.885461880001"/>
        <n v="7415.47868868"/>
        <n v="16060.088061720002"/>
        <n v="6889.34209572"/>
        <n v="1380.33709524"/>
        <n v="6186.9266002800005"/>
        <n v="14396.817542040002"/>
        <n v="7047.2987928"/>
        <n v="8705.16908352"/>
        <n v="6196.18413564"/>
        <n v="3576.8802247200006"/>
        <n v="3259.03817736"/>
        <n v="6091.843997520001"/>
        <n v="16057.966543200002"/>
        <n v="13692.280528080002"/>
        <n v="9157.63112424"/>
        <n v="10913.2841322"/>
        <n v="440.11866024000005"/>
        <n v="5187.691377360001"/>
        <n v="6656.7465198"/>
        <n v="12258.519739200001"/>
        <n v="14177.336807880001"/>
        <n v="5600.8088928"/>
        <n v="10714.05425664"/>
        <n v="14705.402054040002"/>
        <n v="3083.5307361600003"/>
        <n v="8063.50616388"/>
        <n v="2122.28998128"/>
        <n v="13924.876104"/>
        <n v="8871.997585320001"/>
        <n v="8216.83409328"/>
        <n v="6798.502530000001"/>
        <n v="6559.92812916"/>
        <n v="4312.275689880001"/>
        <n v="4334.455201680001"/>
        <n v="5767.6373946"/>
        <n v="15359.60121948"/>
        <n v="14430.761838360002"/>
        <n v="14099.4192186"/>
        <n v="6745.8502976400005"/>
        <n v="5981.13930384"/>
        <n v="11364.97471164"/>
        <n v="3861.74230236"/>
        <n v="6194.448347760001"/>
        <n v="5889.91400748"/>
        <n v="7581.040399240001"/>
        <n v="15157.99985084"/>
        <n v="13311.85687084"/>
        <n v="8765.09820736"/>
        <n v="5776.87288068"/>
        <n v="13894.655060000001"/>
        <n v="13992.20914168"/>
        <n v="7190.43541084"/>
        <n v="840.28655216"/>
        <n v="18932.682087"/>
        <n v="7490.4822278"/>
        <n v="4553.365912040001"/>
        <n v="5454.28368628"/>
        <n v="5407.64428468"/>
        <n v="12936.409687960002"/>
        <n v="15953.784640640002"/>
        <n v="5914.2647845599995"/>
        <n v="15159.943159240001"/>
        <n v="12243.8145742"/>
        <n v="12266.55128248"/>
        <n v="17507.07104476"/>
        <n v="5829.73086916"/>
        <n v="6317.6956084"/>
        <n v="7487.761596040001"/>
        <n v="5733.14844168"/>
        <n v="6540.98174356"/>
        <n v="16129.84838168"/>
        <n v="9523.57147588"/>
        <n v="6918.76089652"/>
        <n v="15552.10279436"/>
        <n v="5249.45898092"/>
        <n v="8356.226120000001"/>
        <n v="10592.779757560002"/>
        <n v="1846.14298"/>
        <n v="2801.6677202799997"/>
        <n v="11660.04473084"/>
        <n v="8093.68515516"/>
        <n v="1476.4745856"/>
        <n v="5111.024576000001"/>
        <n v="11527.9272192"/>
        <n v="4947.495347200001"/>
        <n v="14232.9323136"/>
        <n v="6579.6466176"/>
        <n v="9719.8789632"/>
        <n v="3847.9237405000003"/>
        <n v="4546.3396916"/>
        <n v="9003.4298648"/>
        <n v="4812.9341582"/>
        <n v="8886.6745681"/>
        <n v="4854.866044"/>
        <n v="10371.024855799998"/>
        <n v="5777.5598797"/>
        <n v="11877.667972199999"/>
        <n v="4341.983913"/>
        <n v="5268.6186443999995"/>
        <n v="11956.021002"/>
        <n v="8182.2402342"/>
        <n v="7377.062277599999"/>
        <n v="5694.6752172"/>
        <n v="5570.5364316"/>
        <n v="7835.877696599999"/>
        <n v="11877.4764"/>
        <n v="7796.988539999999"/>
        <n v="5747.165999999999"/>
        <n v="10923.446844"/>
        <n v="8588.181725999999"/>
        <n v="2357.1043488"/>
        <n v="9905.240600999998"/>
        <n v="9023.433764399999"/>
        <n v="4208.0749452"/>
        <n v="8812.3212"/>
        <n v="3832.2102887999995"/>
        <n v="8084.5384122"/>
        <n v="7260.2032356"/>
        <n v="4637.1966732"/>
        <n v="8506.9551132"/>
        <n v="7759.4403888"/>
        <n v="4485.4714908"/>
        <n v="6044.294482199999"/>
        <n v="12453.5340054"/>
        <n v="7910.016137999999"/>
        <n v="4330.8727254"/>
        <n v="7153.4975202"/>
        <n v="6801.5793888"/>
        <n v="4553.0964773999995"/>
        <n v="6226.288072199999"/>
        <n v="7028.0177292"/>
        <n v="6767.0963928"/>
        <n v="4597.7328"/>
        <n v="3326.9798999999994"/>
        <n v="2359.7999999999997"/>
        <n v="11348.6316"/>
        <n v="8897.8079"/>
        <n v="5326.4087"/>
        <n v="9593.88"/>
        <n v="5982.75"/>
        <n v="7199.7991999999995"/>
        <n v="2499.882"/>
        <n v="7199.23"/>
        <n v="5279.8872"/>
        <n v="7679.925"/>
        <n v="5999.8785"/>
        <n v="12999.987000000003"/>
        <n v="6393.54"/>
        <n v="11407.5"/>
        <n v="10775.5245"/>
        <n v="7559.8116"/>
        <n v="2192.1057"/>
        <n v="2353.644"/>
        <n v="2610.8865"/>
        <n v="2035.7622000000001"/>
        <n v="3215.781"/>
        <n v="2694.4500000000003"/>
        <n v="2524.05"/>
        <n v="2236.5"/>
        <n v="2225.85"/>
        <n v="2864.85"/>
        <n v="3738.15"/>
        <n v="3514.5"/>
        <n v="3003.3"/>
        <n v="2609.25"/>
        <n v="6110.35906824"/>
        <n v="14377.145279400002"/>
        <n v="12922.36217064"/>
        <n v="310.12743456"/>
        <n v="4504.369548600001"/>
        <n v="3543.1287937200004"/>
        <n v="6557.61374532"/>
        <n v="15519.679435080003"/>
        <n v="9205.84745424"/>
        <n v="4957.603050600001"/>
        <n v="13735.48235976"/>
        <n v="938.0969164800001"/>
        <n v="12540.681702360002"/>
        <n v="1713.22263756"/>
        <n v="4454.2245654"/>
        <n v="8783.279538120001"/>
        <n v="924.2106134400001"/>
        <n v="2938.4960155200006"/>
        <n v="5131.56756924"/>
        <n v="6669.282765600001"/>
        <n v="6268.50863064"/>
        <n v="2128.84740216"/>
        <n v="5361.84876132"/>
        <n v="10550.11873464"/>
        <n v="3828.3766020000003"/>
        <n v="5449.79534724"/>
        <n v="1620.84014928"/>
        <n v="10503.831057840001"/>
        <n v="8494.36728876"/>
        <n v="12708.667396080002"/>
        <n v="12668.3585442"/>
        <n v="10676.445519240002"/>
        <n v="2064.04465464"/>
        <n v="14657.957185320001"/>
        <n v="9811.0588284"/>
        <n v="10186.1818758"/>
        <n v="6802.166971080001"/>
        <n v="11343.75952644"/>
        <n v="6046.327782"/>
        <n v="526.7151889200001"/>
        <n v="6571.500048360001"/>
        <n v="7822.617379200001"/>
        <n v="15467.412933360001"/>
        <n v="15720.83796384"/>
        <n v="7622.808907680001"/>
        <n v="10081.45600704"/>
        <n v="681.7789062"/>
        <n v="13243.48292844"/>
        <n v="8511.53230224"/>
        <n v="14387.94573732"/>
        <n v="9275.278969440002"/>
        <n v="10059.855091200001"/>
        <n v="3227.6011302"/>
        <n v="10746.68978284"/>
        <n v="6640.2848028"/>
        <n v="3425.27538584"/>
        <n v="971.6542000000001"/>
        <n v="4469.6093200000005"/>
        <n v="18770.80449728"/>
        <n v="4508.475488"/>
        <n v="15071.52262704"/>
        <n v="12048.51208"/>
        <n v="13100.03625524"/>
        <n v="5237.159387199999"/>
        <n v="7571.1492272"/>
        <n v="15279.003573599999"/>
        <n v="9236.911892"/>
        <n v="14672.1662152"/>
        <n v="13850.0249405"/>
        <n v="6693.9062281"/>
        <n v="4617.1237924"/>
        <n v="2520.9141986"/>
        <n v="5771.212392400001"/>
        <n v="15244.1639693"/>
        <n v="5398.2494265"/>
        <n v="6887.6007647999995"/>
        <n v="4680.0216211"/>
        <n v="8367.527046199999"/>
        <n v="7309.4201481"/>
        <n v="5385.939148099999"/>
        <n v="4834.2847973"/>
        <n v="6881.2532775"/>
        <n v="5675.615386699999"/>
        <n v="4988.7316602"/>
        <n v="7255.6055028"/>
        <n v="4597.924372199999"/>
        <n v="1533.1523166"/>
        <n v="7662.888"/>
        <n v="5364.0216"/>
        <n v="3831.8271444"/>
        <n v="6705.410144399999"/>
        <n v="8340.478871399999"/>
        <n v="6705.601716599999"/>
        <n v="6650.6204952"/>
        <n v="13985.153744399999"/>
        <n v="6975.526946399999"/>
        <n v="7622.657837999999"/>
        <n v="8486.64846"/>
        <n v="4920.531957"/>
        <n v="5999.7916"/>
        <n v="9119.973"/>
        <n v="8399.8251"/>
        <n v="4799.8398"/>
        <n v="7299.911300000001"/>
        <n v="1815.9714999999999"/>
        <n v="14385.15"/>
        <n v="6520.535400000001"/>
        <n v="7199.888"/>
        <n v="8274.3488"/>
        <n v="2481.4500000000003"/>
        <n v="2460.15"/>
        <n v="4323.900000000001"/>
        <n v="2928.75"/>
        <n v="3205.65"/>
        <n v="2098.05"/>
        <n v="3056.55"/>
        <n v="2332.1655"/>
        <n v="2931.7653000000005"/>
        <n v="2011.3866"/>
        <n v="7398.76445"/>
        <n v="6341.798099999999"/>
        <n v="403.56897"/>
        <n v="6533.9738"/>
        <n v="5995.881839999999"/>
        <n v="5957.4466999999995"/>
        <n v="9685.655279999999"/>
        <n v="4862.045209999999"/>
        <n v="6764.584639999999"/>
        <n v="4381.60596"/>
        <n v="8936.170049999999"/>
        <n v="10300.61752"/>
        <n v="5784.4885699999995"/>
        <n v="9089.910609999999"/>
        <n v="15719.972259999999"/>
        <n v="9493.47958"/>
        <n v="3805.0788599999996"/>
        <n v="7148.93604"/>
        <n v="384.35139999999996"/>
        <n v="4227.8654"/>
        <n v="13029.512459999998"/>
        <n v="2325.32597"/>
        <n v="7802.333419999999"/>
        <n v="2940.2882099999997"/>
        <n v="6015.09941"/>
        <n v="5073.43848"/>
        <n v="269.04598"/>
        <n v="4304.73568"/>
        <n v="17295.813"/>
        <n v="4727.52222"/>
        <n v="38.43514"/>
        <n v="14893.61675"/>
        <n v="3785.86129"/>
        <n v="8129.032109999999"/>
        <n v="11857.240689999999"/>
        <n v="8974.605189999998"/>
        <n v="10761.839199999999"/>
        <n v="18890.87131"/>
        <n v="11146.1906"/>
        <n v="15181.880299999999"/>
        <n v="5899.793989999999"/>
        <n v="5919.01156"/>
        <n v="6514.756229999999"/>
        <n v="980.0960699999999"/>
        <n v="10954.014899999998"/>
        <n v="9704.87285"/>
        <n v="5477.007449999999"/>
        <n v="5822.923709999999"/>
        <n v="9474.262009999999"/>
        <n v="5861.35885"/>
        <n v="7879.203699999999"/>
        <n v="6649.279219999999"/>
        <n v="1691.1461599999998"/>
        <n v="5169.52633"/>
        <n v="6860.672489999999"/>
        <n v="7629.375289999999"/>
        <n v="5441.26352"/>
        <n v="17936.736532000003"/>
        <n v="14030.686648"/>
        <n v="13525.426464"/>
        <n v="8744.8878"/>
        <n v="3828.317548"/>
        <n v="14186.15132"/>
        <n v="13428.261044"/>
        <n v="5052.60184"/>
        <n v="10357.833772"/>
        <n v="19122.154656000002"/>
        <n v="12087.378248"/>
        <n v="13117.3317"/>
        <n v="10008.038260000001"/>
        <n v="10105.20368"/>
        <n v="8161.895280000001"/>
        <n v="11659.850400000001"/>
        <n v="14671.978420000001"/>
        <n v="7590.37032"/>
        <n v="6385.95692"/>
        <n v="8136.32463"/>
        <n v="8944.18665"/>
        <n v="12117.9303"/>
        <n v="15407.08281"/>
        <n v="5231.86832"/>
        <n v="5116.45946"/>
        <n v="8655.664499999999"/>
        <n v="14618.4556"/>
        <n v="12791.14865"/>
        <n v="6943.76641"/>
        <n v="6135.90439"/>
        <n v="10252.15373"/>
        <n v="7433.001359999999"/>
        <n v="7567.1019"/>
        <n v="7222.27194"/>
        <n v="14559.4872"/>
        <n v="4540.26114"/>
        <n v="5057.50608"/>
        <n v="2490.4386"/>
        <n v="11513.48922"/>
        <n v="1264.37652"/>
        <n v="8639.906219999999"/>
        <n v="6743.341439999999"/>
        <n v="9023.05062"/>
        <n v="8256.76182"/>
        <n v="6800.813099999999"/>
        <n v="5992.799999999999"/>
        <n v="9590.31"/>
        <n v="7199.962"/>
        <n v="4995.900000000001"/>
        <n v="2739.0"/>
        <n v="3598.71"/>
        <n v="9849.29"/>
        <n v="11995.199999999999"/>
        <n v="15005.25"/>
        <n v="4633.2"/>
        <n v="7202.25"/>
        <n v="2022.3756"/>
        <n v="1956.4416"/>
        <n v="1879.2189"/>
        <n v="16027.453379999999"/>
        <n v="14278.654509999998"/>
        <n v="14317.089649999998"/>
        <n v="11242.27845"/>
        <n v="14509.26535"/>
        <n v="13317.77601"/>
        <n v="10781.05677"/>
        <n v="7052.84819"/>
        <n v="1806.45158"/>
        <n v="16527.1102"/>
        <n v="14105.69638"/>
        <n v="11338.3663"/>
        <n v="10377.487799999999"/>
        <n v="9954.70126"/>
        <n v="8455.7308"/>
        <n v="16546.32777"/>
        <n v="4323.95325"/>
        <n v="4054.9072699999997"/>
        <n v="11069.320319999999"/>
        <n v="11050.10275"/>
        <n v="5188.7438999999995"/>
        <n v="13067.9476"/>
        <n v="9570.349859999998"/>
        <n v="6649.279219999965"/>
        <n v="10550.445929999945"/>
        <n v="2882.635499999985"/>
        <n v="8455.730799999956"/>
        <n v="14048.043669999926"/>
        <n v="9608.784999999949"/>
        <n v="7148.936039999962"/>
        <n v="14643.788339999923"/>
        <n v="13932.738249999928"/>
        <n v="6803.019779999964"/>
        <n v="15143.445159999921"/>
        <n v="3247.769329999983"/>
        <n v="6412.91772"/>
        <n v="4586.207824"/>
        <n v="8842.05322"/>
        <n v="8025.863692000001"/>
        <n v="16906.78308"/>
        <n v="12689.803852000001"/>
        <n v="8064.72986"/>
        <n v="19394.217832000002"/>
        <n v="9872.006672000001"/>
        <n v="6801.5794000000005"/>
        <n v="10124.636764"/>
        <n v="9327.88032"/>
        <n v="5884.008"/>
        <n v="6903.90272"/>
        <n v="8061.09096"/>
        <n v="7943.4108"/>
        <n v="4785.65984"/>
        <n v="13748.96536"/>
        <n v="5770.443"/>
        <n v="8751.83855"/>
        <n v="12425.687259999999"/>
        <n v="14426.1075"/>
        <n v="7309.2278"/>
        <n v="4023.0161999999996"/>
        <n v="6705.026999999999"/>
        <n v="6341.03982"/>
        <n v="9406.19502"/>
        <n v="8754.84954"/>
        <n v="7605.41634"/>
        <n v="8084.346839999999"/>
        <n v="8333.3907"/>
        <n v="5095.820519999999"/>
        <n v="3591.18"/>
        <n v="6003.0"/>
        <n v="7195.65"/>
        <n v="8056.9"/>
        <n v="9610.199999999999"/>
        <n v="2005.6923000000002"/>
        <n v="2607.39"/>
        <n v="2125.6722"/>
        <n v="6322.580529999999"/>
        <n v="16334.9345"/>
        <n v="5400.13717"/>
        <n v="6245.710249999999"/>
        <n v="12491.420499999998"/>
        <n v="13048.730029999999"/>
        <n v="10934.79733"/>
        <n v="12587.508349999998"/>
        <n v="6553.19137"/>
        <n v="6706.93193"/>
        <n v="192.17569999999998"/>
        <n v="4573.78166"/>
        <n v="2152.36784"/>
        <n v="6803.01978"/>
        <n v="3074.8111999999996"/>
        <n v="4496.91138"/>
        <n v="3266.9869"/>
        <n v="6361.01567"/>
        <n v="2978.7233499999998"/>
        <n v="5592.31287"/>
        <n v="6591.626509999999"/>
        <n v="15489.36142"/>
        <n v="14605.3532"/>
        <n v="4189.430259999978"/>
        <n v="76.8702799999996"/>
        <n v="4016.4721299999787"/>
        <n v="6341.798099999966"/>
        <n v="4900.480349999974"/>
        <n v="4708.3046499999755"/>
        <n v="14374.742359999924"/>
        <n v="6245.710249999967"/>
        <n v="10512.010789999944"/>
        <n v="14221.001799999925"/>
        <n v="5169.526329999972"/>
        <n v="7168.153609999962"/>
        <n v="16518.1214"/>
        <n v="16110.026636"/>
        <n v="8220.194532"/>
        <n v="7093.07566"/>
        <n v="9910.87284"/>
        <n v="5169.200344"/>
        <n v="9697.108916000001"/>
        <n v="9969.172092"/>
        <n v="10474.432276000001"/>
        <n v="10882.52704"/>
        <n v="13292.229456000001"/>
        <n v="12340.00834"/>
        <n v="10999.125544"/>
        <n v="10591.030780000001"/>
        <n v="15313.270192"/>
        <n v="13700.32422"/>
        <n v="3824.6052"/>
        <n v="8139.5444"/>
        <n v="13925.4856"/>
        <n v="7845.344"/>
        <n v="6886.0619799999995"/>
        <n v="8848.0126"/>
        <n v="9098.065129999999"/>
        <n v="6417.668699999999"/>
        <n v="11092.03038"/>
        <n v="4291.21728"/>
        <n v="7911.93186"/>
        <n v="6858.28476"/>
        <n v="6896.5992"/>
        <n v="7873.61742"/>
        <n v="7682.04522"/>
        <n v="3850.6012199999996"/>
        <n v="7279.7436"/>
        <n v="6513.4547999999995"/>
        <n v="6264.41094"/>
        <n v="7950.2463"/>
        <n v="8735.69232"/>
        <n v="4942.56276"/>
        <n v="15325.776"/>
        <n v="7553.28"/>
        <n v="2390.85"/>
        <n v="4801.5"/>
        <n v="2407.59"/>
        <n v="2067.93"/>
        <n v="10569.663499999999"/>
        <n v="595.7446699999999"/>
        <n v="518.87439"/>
        <n v="1998.62728"/>
        <n v="5515.44259"/>
        <n v="884.0082199999999"/>
        <n v="15950.583099999998"/>
        <n v="12452.985359999999"/>
        <n v="6975.97791"/>
        <n v="6303.3629599999995"/>
        <n v="326.69869"/>
        <n v="2690.4597999999996"/>
        <n v="3094.02877"/>
        <n v="1825.66915"/>
        <n v="4708.30465"/>
        <n v="9282.086309999999"/>
        <n v="11818.80555"/>
        <n v="2248.45569"/>
        <n v="14297.87208"/>
        <n v="6034.31698"/>
        <n v="6168.839969999999"/>
        <n v="1133.83663"/>
        <n v="6668.496789999999"/>
        <n v="884.0082199999954"/>
        <n v="6591.6265099999655"/>
        <n v="5380.919599999972"/>
        <n v="13336.99357999993"/>
        <n v="5957.446699999969"/>
        <n v="1575.8407399999917"/>
        <n v="2767.3300799999997"/>
        <n v="10415.922939999999"/>
        <n v="6437.88595"/>
        <n v="5457.789879999999"/>
        <n v="7687.027999999959"/>
        <n v="6399.450809999967"/>
        <n v="10838.709479999943"/>
        <n v="6303.362959999967"/>
        <n v="5438.572309999971"/>
        <n v="12183.939379999936"/>
        <n v="12933.424609999933"/>
        <n v="6418.668379999966"/>
        <n v="7648.59285999996"/>
        <n v="10857.927049999944"/>
        <n v="14297.872079999925"/>
        <n v="8801.647059999954"/>
        <n v="8090.596969999958"/>
        <n v="15013.8735"/>
        <n v="15517.56474"/>
        <n v="13483.42704"/>
        <n v="503.69124"/>
        <n v="5036.9124"/>
        <n v="15498.192000000001"/>
        <n v="2925.28374"/>
        <n v="3080.26566"/>
        <n v="8872.71492"/>
        <n v="2789.67456"/>
        <n v="3467.72046"/>
        <n v="6838.57722"/>
        <n v="3254.62032"/>
        <n v="8543.37834"/>
        <n v="10422.53412"/>
        <n v="5947.4311800000005"/>
        <n v="13650.89856"/>
        <n v="5295.6072"/>
        <n v="5491.7408"/>
        <n v="10198.9472"/>
        <n v="5481.9208499999995"/>
        <n v="6982.23603"/>
        <n v="6347.4873"/>
        <n v="14291.463829999999"/>
        <n v="5674.26895"/>
        <n v="7636.21957"/>
        <n v="4424.0063"/>
        <n v="11540.886"/>
        <n v="2385.11644"/>
        <n v="13752.889149999999"/>
        <n v="10579.1455"/>
        <n v="13695.18472"/>
        <n v="8578.72526"/>
        <n v="7831.8544"/>
        <n v="4248.781012"/>
        <n v="5971.78898"/>
        <n v="8967.473288000001"/>
        <n v="10964.596160000001"/>
        <n v="7009.509688"/>
        <n v="7459.841316"/>
        <n v="4894.909000000001"/>
        <n v="4522.895916"/>
        <n v="8458.402752"/>
        <n v="7773.115492"/>
        <n v="5462.718444"/>
        <n v="8712.93802"/>
        <n v="8282.186028"/>
        <n v="5499.7439"/>
        <n v="13098.5602"/>
        <n v="6174.9411"/>
        <n v="6073.55"/>
        <n v="9599.814"/>
        <n v="9839.8332"/>
        <n v="7199.7552000000005"/>
        <n v="7199.7465"/>
        <n v="7559.7978"/>
        <n v="2387.61"/>
        <n v="1898.1000000000001"/>
        <n v="2047.95"/>
        <n v="3120.4500000000003"/>
        <n v="2513.4"/>
        <n v="2726.4"/>
        <n v="2662.5"/>
        <n v="3652.9500000000003"/>
        <n v="3471.1545"/>
        <n v="3125.136"/>
        <n v="2856.33"/>
        <n v="3088.5"/>
        <n v="2279.1"/>
        <n v="2651.85"/>
        <n v="2364.3"/>
        <n v="3706.2000000000003"/>
        <n v="2907.4500000000003"/>
        <n v="3173.7000000000003"/>
        <n v="2939.4"/>
        <n v="4692.354066899999"/>
        <n v="7115.497468199999"/>
        <n v="9409.4987991"/>
        <n v="4265.916188599999"/>
        <n v="2147.3712717999997"/>
        <n v="4430.0342364"/>
        <n v="6257.4329677"/>
        <n v="12413.7815172"/>
        <n v="3750.5009611999994"/>
        <n v="9325.710193899999"/>
        <n v="5767.000581299999"/>
        <n v="3625.5867562"/>
        <n v="11993.685437"/>
        <n v="3111.324583"/>
        <n v="10651.722523899998"/>
        <n v="519.0665657"/>
        <n v="5563.6786907"/>
        <n v="5338.256594599999"/>
        <n v="5486.6162349999995"/>
        <n v="2192.9169127"/>
        <n v="1357.1447934"/>
        <n v="599.0116568999999"/>
        <n v="6470.9401704"/>
        <n v="16338.5858383"/>
        <n v="1133.0679272"/>
        <n v="11367.000479299999"/>
        <n v="17836.403244099998"/>
        <n v="7706.245569999999"/>
        <n v="1345.6142513999998"/>
        <n v="5962.0589168"/>
        <n v="12497.5701224"/>
        <n v="16441.207662099998"/>
        <n v="13490.541964299999"/>
        <n v="11703.884481399999"/>
        <n v="12268.496688"/>
        <n v="8033.905138499999"/>
        <n v="6191.3245269"/>
        <n v="13880.082108199998"/>
        <n v="8936.362225699999"/>
        <n v="5123.7885134"/>
        <n v="13841.839143899999"/>
        <n v="11362.772613899999"/>
        <n v="5267.7281127"/>
        <n v="4309.155721099999"/>
        <n v="8942.896199499999"/>
        <n v="13260.1233"/>
        <n v="9824.790486799999"/>
        <n v="6846.643663899999"/>
        <n v="7110.500899999999"/>
        <n v="14416.252311199998"/>
        <n v="12683.788375699998"/>
        <n v="10062.0074286"/>
        <n v="12398.9410548"/>
        <n v="11722.444974"/>
        <n v="6685.3388466"/>
        <n v="8233.6082274"/>
        <n v="8234.1894096"/>
        <n v="9202.8264096"/>
        <n v="10812.1199214"/>
        <n v="5551.258647000001"/>
        <n v="11509.7322888"/>
        <n v="840.5831886"/>
        <n v="6087.6898176"/>
        <n v="12858.656175"/>
        <n v="2906.1047274"/>
        <n v="15031.308966"/>
        <n v="3875.3229096"/>
        <n v="1188.7113264"/>
        <n v="4843.185"/>
        <n v="8717.733"/>
        <n v="11424.6859602"/>
        <n v="3659.5619352"/>
        <n v="5289.0382008"/>
        <n v="5678.9116704"/>
        <n v="5766.9860952"/>
        <n v="5508.3296016"/>
        <n v="10145.0603808"/>
        <n v="6737.953943"/>
        <n v="2164.3008212"/>
        <n v="389.31255439999995"/>
        <n v="2885.6061962000003"/>
        <n v="3330.1226552999997"/>
        <n v="6067.8131625999995"/>
        <n v="7694.6933924"/>
        <n v="8863.0157518"/>
        <n v="15588.5253401"/>
        <n v="6482.341829800001"/>
        <n v="3868.3142986000003"/>
        <n v="6542.7662"/>
        <n v="4468.1320117"/>
        <n v="11033.9903277"/>
        <n v="9219.7197473"/>
        <n v="8774.8116457"/>
        <n v="5197.0731401"/>
        <n v="7697.564434299999"/>
        <n v="8409.37891"/>
        <n v="7312.8882686"/>
        <n v="7255.5428472"/>
        <n v="8179.4199215"/>
        <n v="4308.4115427"/>
        <n v="4753.7045129"/>
        <n v="12219.57805"/>
        <n v="5039.807"/>
        <n v="7199.808"/>
        <n v="7199.749799999999"/>
        <n v="5035.9888"/>
        <n v="7199.8058"/>
        <n v="6592.548900000001"/>
        <n v="12713.03"/>
        <n v="5390.0"/>
        <n v="13199.911999999998"/>
        <n v="9599.7975"/>
        <n v="14207.1002"/>
        <n v="19697.4668"/>
        <n v="9999.9552"/>
        <n v="2488.7088"/>
        <n v="2048.8491"/>
        <n v="3515.4809999999998"/>
        <n v="3131.1"/>
        <n v="5527.35"/>
        <n v="2311.05"/>
        <n v="1128.9"/>
        <n v="2619.9"/>
        <n v="2545.35"/>
        <n v="3248.25"/>
        <n v="7284.2277328"/>
        <n v="9630.116502699999"/>
        <n v="6986.163222099999"/>
        <n v="6476.7054413999995"/>
        <n v="7401.0705584"/>
        <n v="12886.533739199998"/>
        <n v="3586.5750891"/>
        <n v="11724.2551056"/>
        <n v="2243.6512974999996"/>
        <n v="9494.6326342"/>
        <n v="4627.590856"/>
        <n v="4901.2490528"/>
        <n v="8857.5701887"/>
        <n v="5934.385616"/>
        <n v="3122.4707735999996"/>
        <n v="3403.6238227"/>
        <n v="5623.2531577"/>
        <n v="2080.1097768"/>
        <n v="6059.8763481"/>
        <n v="1152.4776728999998"/>
        <n v="9447.9339391"/>
        <n v="10284.859112599997"/>
        <n v="1870.4460880999998"/>
        <n v="6299.519445999999"/>
        <n v="286.5339687"/>
        <n v="16012.2714997"/>
        <n v="1175.7309326"/>
        <n v="6918.325199999999"/>
        <n v="6084.6670134"/>
        <n v="6263.966941499999"/>
        <n v="865.1750014"/>
        <n v="15955.387492499998"/>
        <n v="11563.0196933"/>
        <n v="9997.1720897"/>
        <n v="14691.447913599999"/>
        <n v="16374.138342799997"/>
        <n v="13690.789043699999"/>
        <n v="2968.9223893"/>
        <n v="4420.0410999999995"/>
        <n v="14221.386151399998"/>
        <n v="8305.4494026"/>
        <n v="12685.517957"/>
        <n v="5791.7912466"/>
        <n v="2479.2587056999996"/>
        <n v="6634.6738668"/>
        <n v="625.7240792"/>
        <n v="14499.8487407"/>
        <n v="3864.0767998999995"/>
        <n v="11900.672398199998"/>
        <n v="8597.5564666"/>
        <n v="9567.4672245"/>
        <n v="7519.0664381999995"/>
        <n v="5431.0774577"/>
        <n v="7165.463150199999"/>
        <n v="5249.8557726"/>
        <n v="12340.43538"/>
        <n v="9298.9152"/>
        <n v="16951.7286822"/>
        <n v="1780.9359882"/>
        <n v="8816.340246599999"/>
        <n v="6069.0919871999995"/>
        <n v="6005.5494"/>
        <n v="12786.0084"/>
        <n v="12400.6846014"/>
        <n v="10461.2796"/>
        <n v="17423.842356"/>
        <n v="9202.4389548"/>
        <n v="14142.1002"/>
        <n v="6163.8180408"/>
        <n v="9940.68"/>
        <n v="9620.590104"/>
        <n v="6629.8371192"/>
        <n v="8251.3608408"/>
        <n v="8229.888972"/>
        <n v="8154.4053514"/>
        <n v="229.66363139999999"/>
        <n v="1872.3164054000001"/>
        <n v="7502.7299886"/>
        <n v="8175.1789462"/>
        <n v="5238.215807299999"/>
        <n v="6675.6331586"/>
        <n v="1124.6593407"/>
        <n v="4337.8343512"/>
        <n v="11785.0614006"/>
        <n v="11452.1500616"/>
        <n v="6679.9718559"/>
        <n v="8880.842945"/>
        <n v="5100.471121500001"/>
        <n v="6782.731772100001"/>
        <n v="5310.4169428"/>
        <n v="7700.066080199999"/>
        <n v="7488.773218800001"/>
        <n v="4786.2"/>
        <n v="9989.8087"/>
        <n v="12241.3752"/>
        <n v="7199.8688999999995"/>
        <n v="7199.550499999999"/>
        <n v="6799.967299999999"/>
        <n v="6199.932699999999"/>
        <n v="16883.0642"/>
        <n v="7737.0"/>
        <n v="3062.7608"/>
        <n v="16755.3688"/>
        <n v="10180.0"/>
        <n v="12100.1008"/>
        <n v="9899.7778"/>
        <n v="11277.2032"/>
        <n v="2572.1253"/>
        <n v="2146.3515"/>
        <n v="3227.7690000000002"/>
        <n v="2134.3635"/>
        <n v="8048.43"/>
        <n v="7775.82"/>
        <n v="6222.450000000001"/>
        <n v="10787.79"/>
        <n v="3693.6899999999996"/>
        <n v="8065.200000000001"/>
        <n v="6454.695"/>
        <n v="3142.2299999999996"/>
        <n v="10278.645"/>
        <n v="9856.08"/>
        <n v="2722.3950000000004"/>
        <n v="1266.525"/>
        <n v="2578.875"/>
        <n v="168.48000000000002"/>
        <n v="5718.57"/>
        <n v="3257.865"/>
        <n v="11029.005000000001"/>
        <n v="2677.1549999999997"/>
        <n v="4352.985"/>
        <n v="1843.335"/>
        <n v="11311.755000000001"/>
        <n v="830.5050000000001"/>
        <n v="13605.54"/>
        <n v="12544.349999999999"/>
        <n v="2490.54"/>
        <n v="1075.815"/>
        <n v="15967.185000000001"/>
        <n v="6442.799999999999"/>
        <n v="6379.424999999999"/>
        <n v="7264.334999999999"/>
        <n v="11146.98"/>
        <n v="11073.465"/>
        <n v="389.80499999999995"/>
        <n v="1412.3850000000002"/>
        <n v="1669.5900000000001"/>
        <n v="10286.25"/>
        <n v="13508.04"/>
        <n v="197.73000000000002"/>
        <n v="12341.16"/>
        <n v="14434.095000000001"/>
        <n v="2966.925"/>
        <n v="10223.265"/>
        <n v="9062.43"/>
        <n v="13458.705000000002"/>
        <n v="6454.5"/>
        <n v="3302.6647152"/>
        <n v="5603.565045"/>
        <n v="10078.2805302"/>
        <n v="15209.538174000001"/>
        <n v="14781.40062"/>
        <n v="4550.656626"/>
        <n v="10707.7008528"/>
        <n v="1173.4068618000001"/>
        <n v="8662.7144184"/>
        <n v="4763.9504934"/>
        <n v="8792.5117764"/>
        <n v="10055.808151800002"/>
        <n v="11236.3829274"/>
        <n v="3418.7074278"/>
        <n v="15323.2561578"/>
        <n v="13466.960211"/>
        <n v="13852.2840096"/>
        <n v="17644.691592"/>
        <n v="5812.2094548"/>
        <n v="9744.4509768"/>
        <n v="8612.2075248"/>
        <n v="8252.3549088"/>
        <n v="2005.035156"/>
        <n v="7697.6649648"/>
        <n v="6402.9908016"/>
        <n v="5766.7872816"/>
        <n v="7712.774798400001"/>
        <n v="6362.4328272"/>
        <n v="6930.1096949"/>
        <n v="2994.4752208"/>
        <n v="3487.6557491999997"/>
        <n v="1406.6416553"/>
        <n v="8098.0473581"/>
        <n v="2118.9066696"/>
        <n v="5284.5716994"/>
        <n v="6158.090034299999"/>
        <n v="8479.2325609"/>
        <n v="13951.48675"/>
        <n v="5388.3528343"/>
        <n v="7486.8488758"/>
        <n v="4477.7537267"/>
        <n v="8563.903652899999"/>
        <n v="6160.2068116"/>
        <n v="6985.9423928999995"/>
        <n v="8267.1699623"/>
        <n v="10823.274769200001"/>
        <n v="7698.9114744"/>
        <n v="8353.572963"/>
        <n v="5869.4385843"/>
        <n v="4180.6351675"/>
        <n v="7313.6580058"/>
        <n v="8469.4184116"/>
        <n v="7199.878500000001"/>
        <n v="7559.8227"/>
        <n v="3719.047"/>
        <n v="6275.0"/>
        <n v="8399.5677"/>
        <n v="2393.1"/>
        <n v="7199.879499999999"/>
        <n v="3599.75"/>
        <n v="4459.6304"/>
        <n v="3599.7682"/>
        <n v="4799.8332"/>
        <n v="7199.9303"/>
        <n v="4799.795"/>
        <n v="2320.0776"/>
        <n v="3293.9028000000003"/>
        <n v="1919.2788"/>
        <n v="3535.8"/>
        <n v="2950.05"/>
        <n v="2918.1"/>
        <n v="2832.9"/>
        <n v="2193.9"/>
        <n v="2428.2000000000003"/>
        <n v="2800.9500000000003"/>
        <n v="19207.5"/>
        <n v="7234.5"/>
        <n v="11992.5"/>
        <n v="6240.0"/>
        <n v="5577.0"/>
        <n v="6844.5"/>
        <n v="8989.5"/>
        <n v="1989.0"/>
        <n v="1365.0"/>
        <n v="3861.0"/>
        <n v="6513.0"/>
        <n v="3295.5"/>
        <n v="13650.0"/>
        <n v="6630.0"/>
        <n v="7039.5"/>
        <n v="4192.5"/>
        <n v="3763.5"/>
        <n v="7819.5"/>
        <n v="6259.5"/>
        <n v="14527.5"/>
        <n v="6181.5"/>
        <n v="11778.0"/>
        <n v="12207.0"/>
        <n v="14800.5"/>
        <n v="780.0"/>
        <n v="9496.5"/>
        <n v="11115.0"/>
        <n v="9945.0"/>
        <n v="4719.0"/>
        <n v="7800.0"/>
        <n v="5655.0"/>
        <n v="5460.0"/>
        <n v="9048.0"/>
        <n v="4563.0"/>
        <n v="8463.0"/>
        <n v="13182.0"/>
        <n v="15405.0"/>
        <n v="14625.0"/>
        <n v="14859.0"/>
        <n v="7020.0"/>
        <n v="6474.0"/>
        <n v="15892.5"/>
        <n v="13474.5"/>
        <n v="14761.5"/>
        <n v="7449.0"/>
        <n v="117.0"/>
        <n v="5499.0"/>
        <n v="6201.0"/>
        <n v="10998.0"/>
        <n v="18642.0"/>
        <n v="2125.5"/>
        <n v="2749.5"/>
        <n v="11154.0"/>
        <n v="5908.5"/>
        <n v="15112.5"/>
        <n v="12772.5"/>
        <n v="6961.5"/>
        <n v="5947.5"/>
        <n v="5093.4"/>
        <n v="8227.8"/>
        <n v="7444.2"/>
        <n v="9305.25"/>
        <n v="9912.539999999999"/>
        <n v="15476.1"/>
        <n v="3232.35"/>
        <n v="9383.61"/>
        <n v="6072.9"/>
        <n v="9128.94"/>
        <n v="1959.0"/>
        <n v="6660.6"/>
        <n v="4603.65"/>
        <n v="16416.42"/>
        <n v="11656.05"/>
        <n v="14712.09"/>
        <n v="7542.15"/>
        <n v="10676.55"/>
        <n v="5964.408"/>
        <n v="6083.69616"/>
        <n v="5367.9672"/>
        <n v="13439.79936"/>
        <n v="12326.4432"/>
        <n v="10139.4936"/>
        <n v="5765.5944"/>
        <n v="4058.54491"/>
        <n v="5039.520219999999"/>
        <n v="5385.7468"/>
        <n v="7943.97653"/>
        <n v="5866.61705"/>
        <n v="3964.14658"/>
        <n v="7870.56287"/>
        <n v="11719.24887"/>
        <n v="8370.89205"/>
        <n v="3463.8174"/>
        <n v="13085.5324"/>
        <n v="5599.83813"/>
        <n v="13739.80902"/>
        <n v="9333.06355"/>
        <n v="4618.4232"/>
        <n v="10795.56423"/>
        <n v="4233.5546"/>
        <n v="4541.44948"/>
        <n v="7235.52968"/>
        <n v="5965.4633"/>
        <n v="4810.8575"/>
        <n v="10122.04418"/>
        <n v="4579.93634"/>
        <n v="16068.26405"/>
        <n v="13225.140000000001"/>
        <n v="4808.15"/>
        <n v="10072.9"/>
        <n v="2792.9"/>
        <n v="5099.7988"/>
        <n v="7099.855999999999"/>
        <n v="11214.300000000001"/>
        <n v="9594.65"/>
        <n v="7373.08"/>
        <n v="3224.34"/>
        <n v="3396.6"/>
        <n v="2457.54"/>
        <n v="5058.75"/>
        <n v="2641.2000000000003"/>
        <n v="3418.65"/>
        <n v="13435.5"/>
        <n v="4875.0"/>
        <n v="5323.5"/>
        <n v="18057.0"/>
        <n v="18603.0"/>
        <n v="12987.0"/>
        <n v="9652.5"/>
        <n v="8833.5"/>
        <n v="13240.5"/>
        <n v="4134.0"/>
        <n v="4992.0"/>
        <n v="11524.5"/>
        <n v="5811.0"/>
        <n v="11427.0"/>
        <n v="2847.0"/>
        <n v="3900.0"/>
        <n v="12714.0"/>
        <n v="487.5"/>
        <n v="9438.0"/>
        <n v="429.0"/>
        <n v="5031.0"/>
        <n v="5265.0"/>
        <n v="15951.0"/>
        <n v="2593.5"/>
        <n v="17296.5"/>
        <n v="15600.0"/>
        <n v="4797.0"/>
        <n v="5889.0"/>
        <n v="11446.5"/>
        <n v="9730.5"/>
        <n v="10569.0"/>
        <n v="13494.0"/>
        <n v="14332.5"/>
        <n v="7761.0"/>
        <n v="6045.0"/>
        <n v="4953.0"/>
        <n v="9867.0"/>
        <n v="6532.5"/>
        <n v="6337.5"/>
        <n v="6688.5"/>
        <n v="6766.5"/>
        <n v="5713.5"/>
        <n v="9379.5"/>
        <n v="2671.5"/>
        <n v="5226.0"/>
        <n v="1911.0"/>
        <n v="6162.0"/>
        <n v="5869.5"/>
        <n v="5050.5"/>
        <n v="14098.5"/>
        <n v="13728.0"/>
        <n v="15210.0"/>
        <n v="5284.5"/>
        <n v="9457.5"/>
        <n v="292.5"/>
        <n v="5850.0"/>
        <n v="3568.5"/>
        <n v="9594.0"/>
        <n v="2008.5"/>
        <n v="2281.5"/>
        <n v="2457.0"/>
        <n v="2476.5"/>
        <n v="11310.0"/>
        <n v="6142.5"/>
        <n v="9769.5"/>
        <n v="6942.0"/>
        <n v="12460.5"/>
        <n v="11895.0"/>
        <n v="2632.5"/>
        <n v="5362.5"/>
        <n v="4426.5"/>
        <n v="6298.5"/>
        <n v="6649.5"/>
        <n v="9886.5"/>
        <n v="10764.0"/>
        <n v="14683.5"/>
        <n v="12616.5"/>
        <n v="1033.5"/>
        <n v="8658.78"/>
        <n v="1665.15"/>
        <n v="4721.19"/>
        <n v="16651.5"/>
        <n v="13027.35"/>
        <n v="8717.55"/>
        <n v="12870.63"/>
        <n v="7777.23"/>
        <n v="12537.6"/>
        <n v="11949.9"/>
        <n v="11440.56"/>
        <n v="14888.4"/>
        <n v="14359.47"/>
        <n v="3428.25"/>
        <n v="13125.3"/>
        <n v="6112.08"/>
        <n v="9109.35"/>
        <n v="17533.05"/>
        <n v="3134.4"/>
        <n v="5289.3"/>
        <n v="7894.7699999999995"/>
        <n v="10382.7"/>
        <n v="9622.57824"/>
        <n v="13698.25704"/>
        <n v="12246.91776"/>
        <n v="516.91536"/>
        <n v="9185.188320000001"/>
        <n v="7495.27272"/>
        <n v="7077.764160000001"/>
        <n v="15706.2744"/>
        <n v="6905.296789999999"/>
        <n v="6058.96515"/>
        <n v="9809.7531"/>
        <n v="9232.7088"/>
        <n v="7693.924"/>
        <n v="7116.8796999999995"/>
        <n v="6443.661349999999"/>
        <n v="9155.76956"/>
        <n v="15106.09255"/>
        <n v="9929.60988"/>
        <n v="5715.29871"/>
        <n v="7254.77311"/>
        <n v="10814.80766"/>
        <n v="8082.2406"/>
        <n v="7986.02345"/>
        <n v="4329.77175"/>
        <n v="8274.6749"/>
        <n v="4753.12721"/>
        <n v="7581.91142"/>
        <n v="7216.28625"/>
        <n v="7120.0691"/>
        <n v="8467.1092"/>
        <n v="6369.57533"/>
        <n v="7389.47712"/>
        <n v="5003.2918"/>
        <n v="3944.90315"/>
        <n v="5272.69982"/>
        <n v="7350.99026"/>
        <n v="8678.78693"/>
        <n v="4926.31808"/>
        <n v="14432.5725"/>
        <n v="7062.33881"/>
        <n v="6735.2005"/>
        <n v="2087.91"/>
        <n v="1828.17"/>
        <n v="3151.8450000000003"/>
        <n v="2420.9766"/>
        <n v="3280.2000000000003"/>
        <n v="5708.400000000001"/>
        <n v="2971.35"/>
        <n v="2204.55"/>
        <n v="2268.4500000000003"/>
        <n v="2982.0"/>
        <n v="2066.1"/>
        <n v="3439.9500000000003"/>
        <n v="2514.2400000000002"/>
        <n v="14094.0"/>
        <n v="4803.77"/>
        <n v="7190.79"/>
        <n v="6247.08"/>
        <n v="16806.72"/>
        <n v="5997.51"/>
        <n v="5992.0"/>
        <n v="6237.4"/>
        <n v="6005.5199999999995"/>
        <n v="3599.7000000000003"/>
        <n v="1999.47"/>
        <n v="14119.95"/>
        <n v="11975.04"/>
        <n v="5548.5"/>
        <n v="5138.0"/>
        <n v="3610.6"/>
        <n v="15055.52"/>
        <n v="7956.460000000001"/>
        <n v="19192.32"/>
        <n v="97.5"/>
        <n v="448.5"/>
        <n v="5538.0"/>
        <n v="390.0"/>
        <n v="14176.5"/>
        <n v="11076.0"/>
        <n v="5928.0"/>
        <n v="1599.0"/>
        <n v="12285.0"/>
        <n v="17550.0"/>
        <n v="13533.0"/>
        <n v="9691.5"/>
        <n v="721.5"/>
        <n v="624.0"/>
        <n v="2496.0"/>
        <n v="1287.0"/>
        <n v="877.5"/>
        <n v="13045.5"/>
        <n v="16341.0"/>
        <n v="4816.5"/>
        <n v="3100.5"/>
        <n v="7995.0"/>
        <n v="1092.0"/>
        <n v="6708.0"/>
        <n v="14001.0"/>
        <n v="15171.0"/>
        <n v="10978.5"/>
        <n v="6864.0"/>
        <n v="585.0"/>
        <n v="6552.0"/>
        <n v="2983.5"/>
        <n v="7390.5"/>
        <n v="15990.0"/>
        <n v="331.5"/>
        <n v="3159.0"/>
        <n v="12304.5"/>
        <n v="1345.5"/>
        <n v="8970.0"/>
        <n v="3802.5"/>
        <n v="3705.0"/>
        <n v="12421.5"/>
        <n v="8521.5"/>
        <n v="2788.5"/>
        <n v="12382.5"/>
        <n v="16731.0"/>
        <n v="15672.0"/>
        <n v="14496.6"/>
        <n v="14104.8"/>
        <n v="3330.3"/>
        <n v="9403.2"/>
        <n v="12929.4"/>
        <n v="979.5"/>
        <n v="4642.83"/>
        <n v="14516.19"/>
        <n v="4270.62"/>
        <n v="12145.8"/>
        <n v="14135.64696"/>
        <n v="636.20352"/>
        <n v="6143.34024"/>
        <n v="8608.62888"/>
        <n v="9244.832400000001"/>
        <n v="10040.086800000001"/>
        <n v="12942.765360000001"/>
        <n v="9557.06"/>
        <n v="5160.8124"/>
        <n v="4147.76404"/>
        <n v="14144.4488"/>
        <n v="9098.32112"/>
        <n v="2446.60736"/>
        <n v="8088.12032"/>
        <n v="4515.2128"/>
        <n v="8480.74752"/>
        <n v="8205.90848"/>
        <n v="7675.861760000001"/>
        <n v="5378.99264"/>
        <n v="5398.624"/>
        <n v="7872.17536"/>
        <n v="8834.112000000001"/>
        <n v="7754.3872"/>
        <n v="8637.7984"/>
        <n v="4554.47552"/>
        <n v="4220.7424"/>
        <n v="7165.446400000001"/>
        <n v="2846.5472"/>
        <n v="6870.976000000001"/>
        <n v="8520.01024"/>
        <n v="7479.54816"/>
        <n v="4907.84"/>
        <n v="10620.565760000001"/>
        <n v="7538.44224"/>
        <n v="5771.61984"/>
        <n v="9866.42"/>
        <n v="5498.14"/>
        <n v="6899.8007"/>
        <n v="5199.9504"/>
        <n v="14511.640000000001"/>
        <n v="5156.0"/>
        <n v="7507.200000000001"/>
        <n v="2070.0"/>
        <n v="10807.92"/>
        <n v="4810.8"/>
        <n v="5996.400000000001"/>
        <n v="4820.860000000001"/>
        <n v="11343.2"/>
        <n v="3016.26"/>
        <n v="12142.380000000001"/>
        <n v="12193.94"/>
        <n v="2180.9169"/>
        <n v="1629.4689"/>
        <n v="3451.5"/>
        <n v="10491.0"/>
        <n v="10822.5"/>
        <n v="9106.5"/>
        <n v="14781.0"/>
        <n v="17082.0"/>
        <n v="3627.0"/>
        <n v="5772.0"/>
        <n v="1423.5"/>
        <n v="4543.5"/>
        <n v="2086.5"/>
        <n v="2047.5"/>
        <n v="4485.0"/>
        <n v="6357.0"/>
        <n v="5187.0"/>
        <n v="5967.0"/>
        <n v="10023.0"/>
        <n v="6805.5"/>
        <n v="15249.0"/>
        <n v="6903.0"/>
        <n v="6727.5"/>
        <n v="12187.5"/>
        <n v="0.0"/>
        <n v="11719.5"/>
        <n v="5479.5"/>
        <n v="8307.0"/>
        <n v="7605.0"/>
        <n v="8931.0"/>
        <n v="7683.0"/>
        <n v="10452.0"/>
        <n v="6825.0"/>
        <n v="12928.5"/>
        <n v="5109.0"/>
        <n v="10471.5"/>
        <n v="13396.5"/>
        <n v="17023.5"/>
        <n v="10494.0"/>
        <n v="5445.0"/>
        <n v="9702.0"/>
        <n v="4494.6"/>
        <n v="6930.0"/>
        <n v="13741.2"/>
        <n v="13563.0"/>
        <n v="8751.6"/>
        <n v="6039.0"/>
        <n v="10652.4"/>
        <n v="6474.6"/>
        <n v="3900.6000000000004"/>
        <n v="5643.0"/>
        <n v="4197.6"/>
        <n v="14275.800000000001"/>
        <n v="10890.0"/>
        <n v="4811.400000000001"/>
        <n v="16533.0"/>
        <n v="14553.0"/>
        <n v="11800.800000000001"/>
        <n v="7009.2"/>
        <n v="9264.71376"/>
        <n v="7853.1372"/>
        <n v="6173.86076"/>
        <n v="9939.3424"/>
        <n v="5543.0948"/>
        <n v="3153.8298"/>
        <n v="6365.00196"/>
        <n v="6976.6538"/>
        <n v="4201.11104"/>
        <n v="4318.8992"/>
        <n v="8853.74336"/>
        <n v="4750.78912"/>
        <n v="7067.2896"/>
        <n v="6282.0352"/>
        <n v="13290.43072"/>
        <n v="9521.2096"/>
        <n v="8441.4848"/>
        <n v="8127.383040000001"/>
        <n v="5300.4672"/>
        <n v="3926.272"/>
        <n v="785.2544"/>
        <n v="4181.47968"/>
        <n v="8304.06528"/>
        <n v="7852.544"/>
        <n v="9815.68"/>
        <n v="10613.02"/>
        <n v="10943.09"/>
        <n v="3588.03"/>
        <n v="6804.52"/>
        <n v="2407.5"/>
        <n v="7195.75"/>
        <n v="7206.2"/>
        <n v="11997.800000000001"/>
        <n v="13740.74"/>
        <n v="11989.77"/>
        <n v="14282.12"/>
        <n v="13354.04"/>
        <n v="2167.83"/>
        <n v="2120.2776000000003"/>
        <n v="2790.3069"/>
        <n v="2172.6"/>
        <n v="2566.65"/>
        <n v="2044.8000000000002"/>
        <n v="6070.5"/>
        <n v="2130.0"/>
        <n v="1980.9"/>
        <n v="7304.115"/>
        <n v="1550.0549999999998"/>
        <n v="4006.8599999999997"/>
        <n v="15445.365000000002"/>
        <n v="4492.8"/>
        <n v="6659.055"/>
        <n v="11764.935000000001"/>
        <n v="11199.044999999998"/>
        <n v="2048.865"/>
        <n v="3705.9750000000004"/>
        <n v="4584.06"/>
        <n v="5481.84"/>
        <n v="3959.67"/>
        <n v="4339.92"/>
        <n v="3564.99"/>
        <n v="10729.29"/>
        <n v="16307.46"/>
        <n v="6584.76"/>
        <n v="11283.869999999999"/>
        <n v="145.86"/>
        <n v="70.59"/>
        <n v="15679.95"/>
        <n v="10010.325"/>
        <n v="9694.23"/>
        <n v="5432.115"/>
        <n v="8014.305"/>
        <n v="10817.43"/>
        <n v="792.2850000000001"/>
        <n v="7351.889999999999"/>
        <n v="18487.95"/>
        <n v="6544.395"/>
        <n v="6251.700000000001"/>
        <n v="13474.11"/>
        <n v="5120.504999999999"/>
        <n v="14830.14"/>
        <n v="12560.73"/>
        <n v="5278.455"/>
        <n v="7556.25"/>
        <n v="12714.195"/>
        <n v="16431.285"/>
        <n v="5681.6876999999995"/>
        <n v="3656.8653"/>
        <n v="5584.7172"/>
        <n v="6703.697999999999"/>
        <n v="6050.5674"/>
        <n v="2252.85"/>
        <n v="11269.3434"/>
        <n v="15889.057200000001"/>
        <n v="12860.2473"/>
        <n v="6249.4059"/>
        <n v="17213.1453"/>
        <n v="11558.1"/>
        <n v="6210.03"/>
        <n v="9353.528086"/>
        <n v="14634.492526500002"/>
        <n v="10120.016126500002"/>
        <n v="9101.3793792"/>
        <n v="5162.723812"/>
        <n v="3367.7168028"/>
        <n v="13379.884"/>
        <n v="8418.814154"/>
        <n v="4278.5046208"/>
        <n v="14718.4458236"/>
        <n v="7952.2713088"/>
        <n v="9069.688320000001"/>
        <n v="7461.4873088"/>
        <n v="4711.7227136"/>
        <n v="5109.06144"/>
        <n v="13408.4151936"/>
        <n v="12860.8965632"/>
        <n v="7853.3292544000005"/>
        <n v="7853.1329408"/>
        <n v="10642.7491968"/>
        <n v="4884.282368"/>
        <n v="7854.703449600001"/>
        <n v="6957.1576704"/>
        <n v="13815.7659136"/>
        <n v="7892.9846016"/>
        <n v="9990.0408"/>
        <n v="6372.5"/>
        <n v="7199.774299999999"/>
        <n v="9999.9124"/>
        <n v="6299.7759"/>
        <n v="5999.8554"/>
        <n v="11999.7808"/>
        <n v="6502.397999999999"/>
        <n v="7199.8509"/>
        <n v="13999.755"/>
        <n v="5192.0"/>
        <n v="15162.9324"/>
        <n v="15211.774500000001"/>
        <n v="12956.385000000002"/>
        <n v="4799.995199999999"/>
        <n v="5430.8148"/>
        <n v="2282.1156"/>
        <n v="2334.7629"/>
        <n v="2526.471"/>
        <n v="1384.5"/>
        <n v="2705.1"/>
        <n v="3578.4"/>
        <n v="7802.145"/>
        <n v="7220.07"/>
        <n v="18479.955"/>
        <n v="11503.439999999999"/>
        <n v="519.285"/>
        <n v="3601.0649999999996"/>
        <n v="1776.8400000000001"/>
        <n v="6051.825000000001"/>
        <n v="4567.875"/>
        <n v="12849.915"/>
        <n v="4043.13"/>
        <n v="13261.169999999998"/>
        <n v="9795.24"/>
        <n v="12285.779999999999"/>
        <n v="7976.280000000001"/>
        <n v="4233.645"/>
        <n v="6610.695"/>
        <n v="3922.425"/>
        <n v="1520.025"/>
        <n v="6018.285"/>
        <n v="4838.145"/>
        <n v="4819.815"/>
        <n v="13290.810000000001"/>
        <n v="2974.5299999999997"/>
        <n v="7800.780000000001"/>
        <n v="13885.169999999998"/>
        <n v="14043.509999999998"/>
        <n v="5458.635"/>
        <n v="10122.255000000001"/>
        <n v="7832.5650000000005"/>
        <n v="9874.41"/>
        <n v="11997.375"/>
        <n v="11814.465"/>
        <n v="4557.54"/>
        <n v="14393.925"/>
        <n v="5850.389999999999"/>
        <n v="12880.529999999999"/>
        <n v="16136.835"/>
        <n v="7291.049999999999"/>
        <n v="15816.060000000001"/>
        <n v="3634.995"/>
        <n v="0.195"/>
        <n v="6823.83"/>
        <n v="11880.765"/>
        <n v="13336.05"/>
        <n v="7766.459999999999"/>
        <n v="15465.645"/>
        <n v="12017.849999999999"/>
        <n v="5642.91"/>
        <n v="13650.195"/>
        <n v="4281.225"/>
        <n v="5445.959999999999"/>
        <n v="13630.695"/>
        <n v="11004.240000000002"/>
        <n v="14438.189999999999"/>
        <n v="7254.0"/>
        <n v="6992.895"/>
        <n v="10743.915"/>
        <n v="15477.8631"/>
        <n v="7072.5777"/>
        <n v="7443.220499999999"/>
        <n v="5668.7583"/>
        <n v="19414.6695"/>
        <n v="15711.3759"/>
        <n v="8423.7"/>
        <n v="12302.7159"/>
        <n v="8718.7254"/>
        <n v="8423.8959"/>
        <n v="424.7112"/>
        <n v="12302.52"/>
        <n v="6724.0716"/>
        <n v="9795.0"/>
        <n v="16459.9098"/>
        <n v="15084.691799999999"/>
        <n v="9246.48"/>
        <n v="15084.4959"/>
        <n v="8757.8896265"/>
        <n v="5642.317142"/>
        <n v="13096.8462975"/>
        <n v="9924.648268500001"/>
        <n v="12365.578956500001"/>
        <n v="9049.579287"/>
        <n v="6767.628220500001"/>
        <n v="6457.8965832"/>
        <n v="4471.9395152"/>
        <n v="12979.2520448"/>
        <n v="8245.1712"/>
        <n v="8670.386457600001"/>
        <n v="16882.9696"/>
        <n v="7728.081177600001"/>
        <n v="7449.3158656"/>
        <n v="9226.7392"/>
        <n v="7019.5853952"/>
        <n v="4946.7100928"/>
        <n v="7558.2699136"/>
        <n v="7619.912384"/>
        <n v="12666.7424128"/>
        <n v="5660.898969600001"/>
        <n v="14724.501568"/>
        <n v="7856.4702720000005"/>
        <n v="8694.9256576"/>
        <n v="7095.3624448"/>
        <n v="8349.021094400001"/>
        <n v="6893.3557504"/>
        <n v="13349.5211136"/>
        <n v="7852.9366272"/>
        <n v="5530.154112"/>
        <n v="7199.935000000001"/>
        <n v="3672.6188"/>
        <n v="8399.890800000001"/>
        <n v="3839.836"/>
        <n v="17279.8158"/>
        <n v="3597.3199999999997"/>
        <n v="1763.8344"/>
        <n v="2049.2487"/>
        <n v="3038.3586"/>
        <n v="3397.35"/>
        <n v="2055.4500000000003"/>
        <n v="2630.55"/>
        <n v="3839.64"/>
        <n v="4407.75"/>
        <n v="7836.0"/>
        <n v="12322.11"/>
        <n v="3741.69"/>
        <n v="2487.93"/>
        <n v="1723.92"/>
        <n v="11244.66"/>
        <n v="58.769999999999996"/>
        <n v="4348.98"/>
        <n v="11264.25"/>
        <n v="3545.79"/>
        <n v="2135.31"/>
        <n v="548.52"/>
        <n v="11362.2"/>
        <n v="1919.82"/>
        <n v="6405.93"/>
        <n v="6092.49"/>
        <n v="1821.87"/>
        <n v="2938.5"/>
        <n v="5132.58"/>
        <n v="4682.01"/>
        <n v="11832.36"/>
        <n v="13086.12"/>
        <n v="6758.55"/>
        <n v="4819.14"/>
        <n v="176.31"/>
        <n v="12694.32"/>
        <n v="4760.37"/>
        <n v="7757.64"/>
        <n v="4329.39"/>
        <n v="5367.66"/>
        <n v="16357.65"/>
        <n v="8776.32"/>
        <n v="5622.33"/>
        <n v="12126.21"/>
        <n v="8247.39"/>
        <n v="10323.93"/>
        <n v="9599.1"/>
        <n v="6954.45"/>
        <n v="1508.43"/>
        <n v="8129.85"/>
        <n v="9187.71"/>
        <n v="10559.01"/>
        <n v="6327.57"/>
        <n v="15182.25"/>
        <n v="11989.08"/>
        <n v="3349.89"/>
        <n v="4192.26"/>
        <n v="7052.4"/>
        <n v="16024.619999999999"/>
        <n v="6464.7"/>
        <n v="8090.67"/>
        <n v="17631.0"/>
        <n v="5583.15"/>
        <n v="11754.0"/>
        <n v="7111.17"/>
        <n v="10994.306750000002"/>
        <n v="7530.61365"/>
        <n v="7072.2244"/>
        <n v="12424.178"/>
        <n v="10589.22248"/>
        <n v="13131.40044"/>
        <n v="12997.6016"/>
        <n v="7656.2304"/>
        <n v="9246.370560000001"/>
        <n v="15155.40992"/>
        <n v="11778.816"/>
        <n v="5575.30624"/>
        <n v="10208.307200000001"/>
        <n v="8048.8576"/>
        <n v="7106.552320000001"/>
        <n v="11464.714240000001"/>
        <n v="7204.70912"/>
        <n v="7322.4972800000005"/>
        <n v="7734.755840000001"/>
        <n v="4534.844160000001"/>
        <n v="9030.4256"/>
        <n v="7715.12448"/>
        <n v="11091.7184"/>
        <n v="4024.4288"/>
        <n v="13832.82"/>
        <n v="8389.35"/>
        <n v="12000.3"/>
        <n v="7179.3"/>
        <n v="7197.12"/>
        <n v="2510.3999999999996"/>
        <n v="7187.6"/>
        <n v="7199.7783"/>
        <n v="4899.906"/>
        <n v="5852.06"/>
        <n v="10070.74"/>
        <n v="9604.98"/>
        <n v="6009.34"/>
        <n v="9980.1"/>
        <n v="11617.86"/>
        <n v="9612.21"/>
        <n v="3596.45"/>
        <n v="9990.199999999999"/>
        <n v="6353.099999999999"/>
        <n v="2560.1373"/>
        <n v="2147.2506"/>
        <n v="3386.7000000000003"/>
        <n v="1224.75"/>
        <n v="4547.55"/>
        <n v="4643.400000000001"/>
        <n v="2769.0"/>
        <n v="3450.6"/>
        <n v="6543.06"/>
        <n v="1430.07"/>
        <n v="1018.68"/>
        <n v="8697.96"/>
        <n v="15750.36"/>
        <n v="6680.19"/>
        <n v="5348.07"/>
        <n v="10088.85"/>
        <n v="13850.13"/>
        <n v="9697.05"/>
        <n v="6641.01"/>
        <n v="6190.44"/>
        <n v="7933.95"/>
        <n v="2605.47"/>
        <n v="14143.98"/>
        <n v="3173.58"/>
        <n v="1371.3"/>
        <n v="14006.85"/>
        <n v="4388.16"/>
        <n v="3271.53"/>
        <n v="6915.2699999999995"/>
        <n v="2154.9"/>
        <n v="8149.44"/>
        <n v="7013.22"/>
        <n v="4446.93"/>
        <n v="7816.41"/>
        <n v="959.91"/>
        <n v="14261.52"/>
        <n v="9990.9"/>
        <n v="2723.0099999999998"/>
        <n v="5759.46"/>
        <n v="1625.97"/>
        <n v="9951.72"/>
        <n v="14790.45"/>
        <n v="9089.76"/>
        <n v="8541.24"/>
        <n v="16553.55"/>
        <n v="13791.36"/>
        <n v="12792.27"/>
        <n v="8795.91"/>
        <n v="11636.46"/>
        <n v="5191.35"/>
        <n v="15730.77"/>
        <n v="14868.81"/>
        <n v="14555.37"/>
        <n v="10225.98"/>
        <n v="5034.63"/>
        <n v="8031.9"/>
        <n v="6347.16"/>
        <n v="18101.16"/>
        <n v="5602.74"/>
        <n v="8306.16"/>
        <n v="13223.25"/>
        <n v="10696.14"/>
        <n v="14692.5"/>
        <n v="15769.95"/>
        <n v="16248.223250000001"/>
        <n v="3794.4952500000004"/>
        <n v="4475.5585"/>
        <n v="15177.981000000002"/>
        <n v="16380.80084"/>
        <n v="5734.236"/>
        <n v="7263.3656"/>
        <n v="4778.53"/>
        <n v="9671.74472"/>
        <n v="7454.5068"/>
        <n v="2591.33952"/>
        <n v="14429.0496"/>
        <n v="7989.96352"/>
        <n v="6949.50144"/>
        <n v="6851.34464"/>
        <n v="4397.42464"/>
        <n v="7970.33216"/>
        <n v="7401.02272"/>
        <n v="8677.06112"/>
        <n v="18080.48256"/>
        <n v="2944.704"/>
        <n v="8461.11616"/>
        <n v="2504.7000000000003"/>
        <n v="9916.0"/>
        <n v="5995.07"/>
        <n v="5478.0"/>
        <n v="9596.16"/>
        <n v="8398.38"/>
        <n v="4985.75"/>
        <n v="8396.64"/>
        <n v="9589.38"/>
        <n v="9744.84"/>
        <n v="8393.28"/>
        <n v="4085.9100000000003"/>
        <n v="2267.73"/>
        <n v="2843.55"/>
        <n v="2673.15"/>
        <n v="2587.9500000000003"/>
        <n v="13321.2"/>
        <n v="7032.81"/>
        <n v="12184.98"/>
        <n v="13438.74"/>
        <n v="5387.25"/>
        <n v="11518.92"/>
        <n v="16592.73"/>
        <n v="3487.02"/>
        <n v="3780.87"/>
        <n v="1390.89"/>
        <n v="3820.05"/>
        <n v="9657.87"/>
        <n v="4055.13"/>
        <n v="15515.28"/>
        <n v="6033.72"/>
        <n v="15436.92"/>
        <n v="5974.95"/>
        <n v="16396.829999999998"/>
        <n v="6562.65"/>
        <n v="7228.71"/>
        <n v="11871.539999999999"/>
        <n v="6895.68"/>
        <n v="8854.68"/>
        <n v="6170.85"/>
        <n v="12909.81"/>
        <n v="12988.17"/>
        <n v="10265.16"/>
        <n v="6229.62"/>
        <n v="10813.68"/>
        <n v="14907.99"/>
        <n v="5935.7699999999995"/>
        <n v="11773.59"/>
        <n v="2958.09"/>
        <n v="15534.869999999999"/>
        <n v="16063.8"/>
        <n v="7992.72"/>
        <n v="3193.17"/>
        <n v="10245.57"/>
        <n v="4897.5"/>
        <n v="14751.27"/>
        <n v="3697.2005000000004"/>
        <n v="13329.38075"/>
        <n v="6771.7146"/>
        <n v="9671.098150000002"/>
        <n v="1945.8950000000002"/>
        <n v="5179.92652"/>
        <n v="5925.3772"/>
        <n v="7626.53388"/>
        <n v="7891.8067200000005"/>
        <n v="7931.06944"/>
        <n v="8147.0144"/>
        <n v="7008.39552"/>
        <n v="8932.2688"/>
        <n v="6203.50976"/>
        <n v="6812.0819200000005"/>
        <n v="17687.85536"/>
        <n v="8716.323840000001"/>
        <n v="7950.7008000000005"/>
        <n v="4829.31456"/>
        <n v="9266.00192"/>
        <n v="8500.37888"/>
        <n v="14723.52"/>
        <n v="7204.34"/>
        <n v="6002.1"/>
        <n v="4858.0"/>
        <n v="11162.74"/>
        <n v="12311.17"/>
        <n v="1745.6526000000001"/>
        <n v="2811.6"/>
        <n v="6836.91"/>
        <n v="18022.8"/>
        <n v="13360.38"/>
        <n v="1684.74"/>
        <n v="6856.5"/>
        <n v="1704.33"/>
        <n v="8600.01"/>
        <n v="4662.42"/>
        <n v="2703.42"/>
        <n v="4877.91"/>
        <n v="5543.97"/>
        <n v="8110.26"/>
        <n v="2997.27"/>
        <n v="11851.95"/>
        <n v="3937.59"/>
        <n v="7209.12"/>
        <n v="12948.99"/>
        <n v="10030.08"/>
        <n v="391.8"/>
        <n v="11068.35"/>
        <n v="6288.39"/>
        <n v="4936.68"/>
        <n v="7875.18"/>
        <n v="14437.83"/>
        <n v="13340.789999999999"/>
        <n v="3389.07"/>
        <n v="6738.96"/>
        <n v="10892.039999999999"/>
        <n v="9364.02"/>
        <n v="10421.88"/>
        <n v="12459.24"/>
        <n v="2781.78"/>
        <n v="16964.94"/>
        <n v="7502.97"/>
        <n v="3702.5099999999998"/>
        <n v="6974.04"/>
        <n v="7738.05"/>
        <n v="7463.79"/>
        <n v="9011.4"/>
        <n v="8521.65"/>
        <n v="3898.41"/>
        <n v="10417.1954"/>
        <n v="9537.94588"/>
        <n v="5351.9536"/>
        <n v="2790.66152"/>
        <n v="5944.49132"/>
        <n v="5504.86656"/>
        <n v="5868.03484"/>
        <n v="16743.96912"/>
        <n v="3956.62284"/>
        <n v="5123.78496"/>
        <n v="5005.9968"/>
        <n v="7616.967680000001"/>
        <n v="1276.0384000000001"/>
        <n v="4633.00096"/>
        <n v="7028.02688"/>
        <n v="8323.69664"/>
        <n v="7911.43808"/>
        <n v="7263.6032000000005"/>
        <n v="4417.0560000000005"/>
        <n v="7459.9168"/>
        <n v="8893.006080000001"/>
        <n v="9364.158720000001"/>
        <n v="10404.6208"/>
        <n v="5997.599999999999"/>
        <n v="5327.95"/>
        <n v="4993.01"/>
        <n v="6899.9098"/>
        <n v="5299.9965"/>
        <n v="9851.779999999999"/>
        <n v="4792.77"/>
        <n v="11799.46"/>
        <n v="17745.0"/>
        <n v="5290.38"/>
        <n v="1369.5"/>
        <n v="2397.54"/>
        <n v="11012.33"/>
        <n v="599.4"/>
        <n v="2049.8481"/>
        <n v="3226.9500000000003"/>
        <n v="2353.65"/>
        <n v="19208.94884622"/>
        <n v="13477.92"/>
        <n v="9520.74"/>
        <n v="15887.49"/>
        <n v="16005.03"/>
        <n v="5700.69"/>
        <n v="1038.27"/>
        <n v="2899.32"/>
        <n v="4133.49"/>
        <n v="4525.29"/>
        <n v="4368.57"/>
        <n v="6386.34"/>
        <n v="5681.1"/>
        <n v="2566.29"/>
        <n v="3859.23"/>
        <n v="4701.6"/>
        <n v="13262.43"/>
        <n v="11499.33"/>
        <n v="14398.65"/>
        <n v="13869.72"/>
        <n v="8678.37"/>
        <n v="235.07999999999998"/>
        <n v="9030.99"/>
        <n v="8913.45"/>
        <n v="14300.7"/>
        <n v="2546.7"/>
        <n v="11969.49"/>
        <n v="7855.59"/>
        <n v="16671.09"/>
        <n v="5524.38"/>
        <n v="9638.28"/>
        <n v="5877.0"/>
        <n v="12655.14"/>
        <n v="16318.47"/>
        <n v="4779.96"/>
        <n v="7718.46"/>
        <n v="9324.84"/>
        <n v="6503.88"/>
        <n v="15084.3"/>
        <n v="5210.94"/>
        <n v="13007.76"/>
        <n v="15280.2"/>
        <n v="12733.5"/>
        <n v="19472.46"/>
        <n v="4505.7"/>
        <n v="5446.0199999999995"/>
        <n v="16220.52"/>
        <n v="12806.4604"/>
        <n v="10665.67896"/>
        <n v="11430.24376"/>
        <n v="3344.971"/>
        <n v="5447.5242"/>
        <n v="16745.55008"/>
        <n v="8696.69248"/>
        <n v="12564.0704"/>
        <n v="5104.153600000001"/>
        <n v="13368.95616"/>
        <n v="7361.76"/>
        <n v="12269.6"/>
        <n v="6576.5056"/>
        <n v="6183.8784000000005"/>
        <n v="10424.25216"/>
        <n v="10267.201280000001"/>
        <n v="11072.08704"/>
        <n v="6597.36"/>
        <n v="3597.75"/>
        <m/>
        <n v="3608.7"/>
        <n v="9956.0"/>
        <n v="1294.28"/>
        <n v="13204.44"/>
        <n v="9598.5"/>
        <n v="7430.43"/>
        <n v="11988.9"/>
        <n v="9023.0"/>
        <n v="10647.140000000001"/>
        <n v="10002.640000000001"/>
        <n v="10070.01"/>
        <n v="1969.7283"/>
        <n v="2356.5411"/>
        <n v="2438.1594"/>
        <n v="3109.8"/>
        <n v="2215.2000000000003"/>
        <n v="1885.05"/>
        <n v="2737.05"/>
        <n v="3141.75"/>
        <n v="2992.65"/>
        <n v="12709.850400000001"/>
        <n v="10591.542000000001"/>
        <n v="11650.6962"/>
        <n v="13769.0046"/>
        <n v="13264.42353912"/>
        <n v="10121.56956"/>
        <n v="6107.8437"/>
        <n v="4595.42526"/>
        <n v="5448.58438"/>
        <n v="14891.504640000001"/>
        <n v="8260.13148"/>
        <n v="14678.214860000002"/>
        <n v="9617.43008"/>
        <n v="2229.8477000000003"/>
        <n v="11459.47818"/>
        <n v="7562.092200000001"/>
        <n v="6728.323060000001"/>
        <n v="1454.2485000000001"/>
        <n v="5060.78478"/>
        <n v="4265.7956"/>
        <n v="1919.6080200000001"/>
        <n v="3005.4469000000004"/>
        <n v="7775.38198"/>
        <n v="13049.456540000001"/>
        <n v="3722.8761600000003"/>
        <n v="1589.97836"/>
        <n v="13088.2365"/>
        <n v="11808.49782"/>
        <n v="12118.737500000001"/>
        <n v="3994.33588"/>
        <n v="5429.1944"/>
        <n v="426.57956"/>
        <n v="10373.6393"/>
        <n v="9501.0902"/>
        <n v="5196.51464"/>
        <n v="4110.67576"/>
        <n v="2326.7976000000003"/>
        <n v="13572.986"/>
        <n v="15046.62447999992"/>
        <n v="7290.632479999962"/>
        <n v="523.5294599999972"/>
        <n v="6185.403619999967"/>
        <n v="4905.664939999974"/>
        <n v="10140.959539999947"/>
        <n v="4808.715039999975"/>
        <n v="5371.024459999971"/>
        <n v="14077.125479999926"/>
        <n v="2171.6777599999887"/>
        <n v="6747.713039999964"/>
        <n v="12445.55344"/>
        <n v="10969.9496"/>
        <n v="1300.8612799999999"/>
        <n v="7183.8607999999995"/>
        <n v="8348.8112"/>
        <n v="8873.03888"/>
        <n v="12464.96928"/>
        <n v="19417.781584"/>
        <n v="7378.0192"/>
        <n v="12426.1376"/>
        <n v="6931.454879999999"/>
        <n v="5747.08864"/>
        <n v="5475.26688"/>
        <n v="3339.52448"/>
        <n v="5902.41536"/>
        <n v="15202.602719999999"/>
        <n v="4349.14816"/>
        <n v="16988.86"/>
        <n v="12037.8208"/>
        <n v="1164.9504"/>
        <n v="14018.23648"/>
        <n v="9707.92"/>
        <n v="4562.7224"/>
        <n v="7300.35584"/>
        <n v="10678.712"/>
        <n v="9377.85072"/>
        <n v="7688.67264"/>
        <n v="15314.193650000001"/>
        <n v="10371.620350000001"/>
        <n v="12648.317500000001"/>
        <n v="13504.511300000002"/>
        <n v="6752.255650000001"/>
        <n v="6596.58405"/>
        <n v="10605.127750000001"/>
        <n v="11636.4521"/>
        <n v="9145.7065"/>
        <n v="6125.6"/>
        <n v="16005.6"/>
        <n v="1185.6000000000001"/>
        <n v="14187.68"/>
        <n v="5947.76"/>
        <n v="9208.16"/>
        <n v="6263.92"/>
        <n v="11362.0"/>
        <n v="1580.8000000000002"/>
        <n v="5394.4800000000005"/>
        <n v="8595.6"/>
        <n v="8417.3944008"/>
        <n v="9703.8473"/>
        <n v="6733.2818"/>
        <n v="7692.1803434"/>
        <n v="4707.5541667"/>
        <n v="16041.6478131"/>
        <n v="7625.2436008"/>
        <n v="11999.896393800002"/>
        <n v="1703.12422"/>
        <n v="3168.6032"/>
        <n v="5049.96135"/>
        <n v="5347.0179"/>
        <n v="5228.19528"/>
        <n v="7683.86276"/>
        <n v="2999.5899999999997"/>
        <n v="9980.73"/>
        <n v="7604.74"/>
        <n v="4811.5199999999995"/>
        <n v="7432.74"/>
        <n v="5994.24"/>
        <n v="4798.71"/>
        <n v="2400.02"/>
        <n v="10000.43"/>
        <n v="1964.8200000000002"/>
        <n v="5877.599999999999"/>
        <n v="8382.4"/>
        <n v="12475.0"/>
        <n v="7491.89"/>
        <n v="7499.9172"/>
        <n v="6299.7462000000005"/>
        <n v="4796.94"/>
        <n v="3842.71"/>
        <n v="7173.24"/>
        <n v="5996.25"/>
        <n v="16783.35"/>
        <n v="1492.3999999999999"/>
        <n v="3046.9500000000003"/>
        <n v="1738.26"/>
        <n v="1808.19"/>
        <n v="2683.8"/>
        <n v="2289.75"/>
        <n v="3589.05"/>
        <n v="3184.35"/>
        <n v="14639.4349"/>
        <n v="3587.1463000000003"/>
        <n v="4925.0549200000005"/>
        <n v="4963.83488"/>
        <n v="9714.379980000002"/>
        <n v="3761.65612"/>
        <n v="2152.28778"/>
        <n v="9888.8898"/>
        <n v="9791.939900000001"/>
        <n v="4498.47536"/>
        <n v="8919.390800000001"/>
        <n v="4188.235680000001"/>
        <n v="6495.643300000001"/>
        <n v="7755.992"/>
        <n v="9733.769960000001"/>
        <n v="13902.615660000001"/>
        <n v="11905.44772"/>
        <n v="11052.2886"/>
        <n v="6650.76314"/>
        <n v="7717.21204"/>
        <n v="13766.885800000002"/>
        <n v="8085.621660000001"/>
        <n v="10955.3387"/>
        <n v="7755.991999999959"/>
      </sharedItems>
    </cacheField>
    <cacheField name="Tipo de Carga" numFmtId="0">
      <sharedItems>
        <s v="Autoabasto"/>
        <s v="Ticket"/>
        <s v="Natgas"/>
        <s v="COMSUSTENTA"/>
        <s v="Enco"/>
        <s v="Nieto"/>
      </sharedItems>
    </cacheField>
    <cacheField name="Semana" numFmtId="0">
      <sharedItems containsSemiMixedTypes="0" containsString="0" containsNumber="1" containsInteger="1">
        <n v="40.0"/>
        <n v="41.0"/>
        <n v="42.0"/>
        <n v="43.0"/>
      </sharedItems>
    </cacheField>
    <cacheField name="Día" numFmtId="0">
      <sharedItems containsSemiMixedTypes="0" containsString="0" containsNumber="1" containsInteger="1">
        <n v="2.0"/>
        <n v="1.0"/>
        <n v="3.0"/>
        <n v="4.0"/>
        <n v="5.0"/>
        <n v="6.0"/>
        <n v="7.0"/>
        <n v="8.0"/>
        <n v="9.0"/>
        <n v="10.0"/>
        <n v="11.0"/>
        <n v="13.0"/>
        <n v="12.0"/>
        <n v="14.0"/>
        <n v="15.0"/>
        <n v="16.0"/>
        <n v="17.0"/>
        <n v="18.0"/>
        <n v="19.0"/>
        <n v="20.0"/>
        <n v="21.0"/>
        <n v="22.0"/>
        <n v="23.0"/>
        <n v="24.0"/>
      </sharedItems>
    </cacheField>
    <cacheField name="Mes" numFmtId="0">
      <sharedItems containsSemiMixedTypes="0" containsString="0" containsNumber="1" containsInteger="1">
        <n v="10.0"/>
      </sharedItems>
    </cacheField>
    <cacheField name="Producto" numFmtId="0">
      <sharedItems>
        <s v="Diesel"/>
        <s v="GNC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Tabla dinámica 47" cacheId="0" dataCaption="" compact="0" compactData="0">
  <location ref="A4:B36" firstHeaderRow="0" firstDataRow="1" firstDataCol="0" rowPageCount="2" colPageCount="1"/>
  <pivotFields>
    <pivotField name="Unida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t="default"/>
      </items>
    </pivotField>
    <pivotField name="Flot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ame="E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Fecha de Transacción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t="default"/>
      </items>
    </pivotField>
    <pivotField name="Oper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t="default"/>
      </items>
    </pivotField>
    <pivotField name="ID OPER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name="Estació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Costo por litr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name="Litros" dataField="1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t="default"/>
      </items>
    </pivotField>
    <pivotField name="Costo por carga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t="default"/>
      </items>
    </pivotField>
    <pivotField name="Tipo de Carga" axis="axisPage" compact="0" outline="0" multipleItemSelectionAllowed="1" showAll="0">
      <items>
        <item h="1" x="0"/>
        <item x="1"/>
        <item h="1" x="2"/>
        <item h="1" x="3"/>
        <item h="1" x="4"/>
        <item h="1" x="5"/>
        <item t="default"/>
      </items>
    </pivotField>
    <pivotField name="Seman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ía" axis="axisRow" compact="0" outline="0" multipleItemSelectionAllowed="1" showAll="0" sortType="ascending">
      <items>
        <item x="1"/>
        <item x="0"/>
        <item x="2"/>
        <item x="3"/>
        <item x="4"/>
        <item x="5"/>
        <item x="6"/>
        <item x="7"/>
        <item x="8"/>
        <item x="9"/>
        <item x="10"/>
        <item x="12"/>
        <item x="11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x="24"/>
        <item x="27"/>
        <item x="28"/>
        <item x="29"/>
        <item x="30"/>
        <item t="default"/>
      </items>
    </pivotField>
    <pivotField name="Mes" axis="axisPage" compact="0" outline="0" multipleItemSelectionAllowed="1" showAll="0">
      <items>
        <item x="0"/>
        <item h="1" x="1"/>
        <item h="1" x="2"/>
        <item t="default"/>
      </items>
    </pivotField>
    <pivotField name="Producto" compact="0" outline="0" multipleItemSelectionAllowed="1" showAll="0">
      <items>
        <item x="0"/>
        <item x="1"/>
        <item t="default"/>
      </items>
    </pivotField>
  </pivotFields>
  <rowFields>
    <field x="12"/>
  </rowFields>
  <pageFields>
    <pageField fld="13"/>
    <pageField fld="10"/>
  </pageFields>
  <dataFields>
    <dataField name="SUM of Litros" fld="8" baseField="0"/>
  </dataFields>
</pivotTableDefinition>
</file>

<file path=xl/pivotTables/pivotTable2.xml><?xml version="1.0" encoding="utf-8"?>
<pivotTableDefinition xmlns="http://schemas.openxmlformats.org/spreadsheetml/2006/main" name="Cudre Nov" cacheId="1" dataCaption="" compact="0" compactData="0">
  <location ref="A13:B44" firstHeaderRow="0" firstDataRow="1" firstDataCol="0" rowPageCount="2" colPageCount="1"/>
  <pivotFields>
    <pivotField name="Unida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t="default"/>
      </items>
    </pivotField>
    <pivotField name="Flot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ame="E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Fecha de Transacción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t="default"/>
      </items>
    </pivotField>
    <pivotField name="Oper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t="default"/>
      </items>
    </pivotField>
    <pivotField name="ID OPER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t="default"/>
      </items>
    </pivotField>
    <pivotField name="Estació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Costo por litr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t="default"/>
      </items>
    </pivotField>
    <pivotField name="Litros" dataField="1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t="default"/>
      </items>
    </pivotField>
    <pivotField name="Costo por carga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t="default"/>
      </items>
    </pivotField>
    <pivotField name="Tipo de Carga" axis="axisPage" compact="0" outline="0" multipleItemSelectionAllowed="1" showAll="0">
      <items>
        <item h="1" x="0"/>
        <item x="1"/>
        <item h="1" x="2"/>
        <item h="1" x="3"/>
        <item h="1" x="4"/>
        <item h="1" x="5"/>
        <item t="default"/>
      </items>
    </pivotField>
    <pivotField name="Seman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Día" axis="axisRow" compact="0" outline="0" multipleItemSelectionAllowed="1" showAll="0" sortType="ascending">
      <items>
        <item x="1"/>
        <item x="0"/>
        <item x="2"/>
        <item x="3"/>
        <item x="4"/>
        <item x="5"/>
        <item x="6"/>
        <item x="7"/>
        <item x="8"/>
        <item x="9"/>
        <item x="10"/>
        <item x="12"/>
        <item x="11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x="24"/>
        <item x="27"/>
        <item x="28"/>
        <item x="29"/>
        <item x="30"/>
        <item t="default"/>
      </items>
    </pivotField>
    <pivotField name="Mes" axis="axisPage" compact="0" outline="0" multipleItemSelectionAllowed="1" showAll="0">
      <items>
        <item h="1" x="0"/>
        <item x="1"/>
        <item h="1" x="2"/>
        <item t="default"/>
      </items>
    </pivotField>
    <pivotField name="Producto" compact="0" outline="0" multipleItemSelectionAllowed="1" showAll="0">
      <items>
        <item x="0"/>
        <item x="1"/>
        <item t="default"/>
      </items>
    </pivotField>
  </pivotFields>
  <rowFields>
    <field x="12"/>
  </rowFields>
  <pageFields>
    <pageField fld="13"/>
    <pageField fld="10"/>
  </pageFields>
  <dataFields>
    <dataField name="SUM of Litros" fld="8" baseField="0"/>
  </dataFields>
</pivotTableDefinition>
</file>

<file path=xl/pivotTables/pivotTable3.xml><?xml version="1.0" encoding="utf-8"?>
<pivotTableDefinition xmlns="http://schemas.openxmlformats.org/spreadsheetml/2006/main" name="CUADRE DIC" cacheId="0" dataCaption="" compact="0" compactData="0">
  <location ref="A3:B9" firstHeaderRow="0" firstDataRow="1" firstDataCol="0" rowPageCount="1" colPageCount="1"/>
  <pivotFields>
    <pivotField name="Unida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t="default"/>
      </items>
    </pivotField>
    <pivotField name="Flot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ame="E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Fecha de Transacción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t="default"/>
      </items>
    </pivotField>
    <pivotField name="Oper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t="default"/>
      </items>
    </pivotField>
    <pivotField name="ID OPER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name="Estació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Costo por litr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name="Litros" dataField="1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t="default"/>
      </items>
    </pivotField>
    <pivotField name="Costo por carga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t="default"/>
      </items>
    </pivotField>
    <pivotField name="Tipo de Carga" axis="axisRow" compact="0" outline="0" multipleItemSelectionAllowed="1" showAll="0" sortType="ascending">
      <items>
        <item x="0"/>
        <item x="3"/>
        <item x="4"/>
        <item x="2"/>
        <item x="5"/>
        <item x="1"/>
        <item t="default"/>
      </items>
    </pivotField>
    <pivotField name="Seman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í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Mes" axis="axisPage" compact="0" outline="0" multipleItemSelectionAllowed="1" showAll="0">
      <items>
        <item h="1" x="0"/>
        <item h="1" x="1"/>
        <item x="2"/>
        <item t="default"/>
      </items>
    </pivotField>
    <pivotField name="Producto" compact="0" outline="0" multipleItemSelectionAllowed="1" showAll="0">
      <items>
        <item x="0"/>
        <item x="1"/>
        <item t="default"/>
      </items>
    </pivotField>
  </pivotFields>
  <rowFields>
    <field x="10"/>
  </rowFields>
  <pageFields>
    <pageField fld="13"/>
  </pageFields>
  <dataFields>
    <dataField name="SUM of Litros" fld="8" baseField="0"/>
  </dataFields>
</pivotTableDefinition>
</file>

<file path=xl/pivotTables/pivotTable4.xml><?xml version="1.0" encoding="utf-8"?>
<pivotTableDefinition xmlns="http://schemas.openxmlformats.org/spreadsheetml/2006/main" name="CUADRE DIC 2" cacheId="0" dataCaption="" compact="0" compactData="0">
  <location ref="A16:B44" firstHeaderRow="0" firstDataRow="1" firstDataCol="0" rowPageCount="2" colPageCount="1"/>
  <pivotFields>
    <pivotField name="Unida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t="default"/>
      </items>
    </pivotField>
    <pivotField name="Flot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ame="E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Fecha de Transacción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t="default"/>
      </items>
    </pivotField>
    <pivotField name="Oper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t="default"/>
      </items>
    </pivotField>
    <pivotField name="ID OPER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name="Estació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Costo por litr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name="Litros" dataField="1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t="default"/>
      </items>
    </pivotField>
    <pivotField name="Costo por carga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t="default"/>
      </items>
    </pivotField>
    <pivotField name="Tipo de Carga" axis="axisPage" compact="0" outline="0" multipleItemSelectionAllowed="1" showAll="0">
      <items>
        <item h="1" x="0"/>
        <item h="1" x="1"/>
        <item h="1" x="2"/>
        <item x="3"/>
        <item h="1" x="4"/>
        <item h="1" x="5"/>
        <item t="default"/>
      </items>
    </pivotField>
    <pivotField name="Seman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ía" axis="axisRow" compact="0" outline="0" multipleItemSelectionAllowed="1" showAll="0" sortType="ascending">
      <items>
        <item x="1"/>
        <item x="0"/>
        <item x="2"/>
        <item x="3"/>
        <item x="4"/>
        <item x="5"/>
        <item x="6"/>
        <item x="7"/>
        <item x="8"/>
        <item x="9"/>
        <item x="10"/>
        <item x="12"/>
        <item x="11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x="24"/>
        <item x="27"/>
        <item x="28"/>
        <item x="29"/>
        <item x="30"/>
        <item t="default"/>
      </items>
    </pivotField>
    <pivotField name="Mes" axis="axisPage" compact="0" outline="0" multipleItemSelectionAllowed="1" showAll="0">
      <items>
        <item h="1" x="0"/>
        <item h="1" x="1"/>
        <item x="2"/>
        <item t="default"/>
      </items>
    </pivotField>
    <pivotField name="Producto" compact="0" outline="0" multipleItemSelectionAllowed="1" showAll="0">
      <items>
        <item x="0"/>
        <item x="1"/>
        <item t="default"/>
      </items>
    </pivotField>
  </pivotFields>
  <rowFields>
    <field x="12"/>
  </rowFields>
  <pageFields>
    <pageField fld="10"/>
    <pageField fld="13"/>
  </pageFields>
  <dataFields>
    <dataField name="SUM of Litros" fld="8" baseField="0"/>
  </dataFields>
</pivotTableDefinition>
</file>

<file path=xl/pivotTables/pivotTable5.xml><?xml version="1.0" encoding="utf-8"?>
<pivotTableDefinition xmlns="http://schemas.openxmlformats.org/spreadsheetml/2006/main" name="autoabasto mensual" cacheId="1" dataCaption="" compact="0" compactData="0">
  <location ref="A1:C42" firstHeaderRow="0" firstDataRow="2" firstDataCol="0"/>
  <pivotFields>
    <pivotField name="Unida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t="default"/>
      </items>
    </pivotField>
    <pivotField name="Flot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ame="E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Fecha de Transacción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t="default"/>
      </items>
    </pivotField>
    <pivotField name="Oper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t="default"/>
      </items>
    </pivotField>
    <pivotField name="ID OPER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t="default"/>
      </items>
    </pivotField>
    <pivotField name="Estación" axis="axisRow" compact="0" outline="0" multipleItemSelectionAllowed="1" showAll="0" sortType="ascending">
      <items>
        <item x="2"/>
        <item x="14"/>
        <item x="3"/>
        <item x="0"/>
        <item x="1"/>
        <item x="4"/>
        <item x="8"/>
        <item x="6"/>
        <item x="10"/>
        <item x="13"/>
        <item x="7"/>
        <item x="9"/>
        <item x="11"/>
        <item x="12"/>
        <item x="5"/>
        <item x="15"/>
        <item t="default"/>
      </items>
    </pivotField>
    <pivotField name="Costo por litr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t="default"/>
      </items>
    </pivotField>
    <pivotField name="Litros" dataField="1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t="default"/>
      </items>
    </pivotField>
    <pivotField name="Costo por carga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t="default"/>
      </items>
    </pivotField>
    <pivotField name="Tipo de Carg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eman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Dí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Mes" axis="axisRow" compact="0" outline="0" multipleItemSelectionAllowed="1" showAll="0" sortType="ascending">
      <items>
        <item x="0"/>
        <item x="1"/>
        <item x="2"/>
        <item t="default"/>
      </items>
    </pivotField>
    <pivotField name="Producto" compact="0" outline="0" multipleItemSelectionAllowed="1" showAll="0">
      <items>
        <item x="0"/>
        <item x="1"/>
        <item t="default"/>
      </items>
    </pivotField>
  </pivotFields>
  <rowFields>
    <field x="13"/>
    <field x="6"/>
  </rowFields>
  <dataFields>
    <dataField name="SUM of Litros" fld="8" baseField="0"/>
  </dataFields>
</pivotTableDefinition>
</file>

<file path=xl/pivotTables/pivotTable6.xml><?xml version="1.0" encoding="utf-8"?>
<pivotTableDefinition xmlns="http://schemas.openxmlformats.org/spreadsheetml/2006/main" name="Urea Promedio GDL" cacheId="2" dataCaption="" compact="0" compactData="0">
  <location ref="A1:C6" firstHeaderRow="0" firstDataRow="2" firstDataCol="0"/>
  <pivotFields>
    <pivotField name="Unida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t="default"/>
      </items>
    </pivotField>
    <pivotField name="Flot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ame="E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Fecha de Transacción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t="default"/>
      </items>
    </pivotField>
    <pivotField name="Oper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t="default"/>
      </items>
    </pivotField>
    <pivotField name="ID OPER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t="default"/>
      </items>
    </pivotField>
    <pivotField name="Estación" axis="axisRow" dataField="1" compact="0" outline="0" multipleItemSelectionAllowed="1" showAll="0" sortType="ascending">
      <items>
        <item x="2"/>
        <item h="1" x="14"/>
        <item h="1" x="3"/>
        <item h="1" x="0"/>
        <item h="1" x="1"/>
        <item h="1" x="4"/>
        <item h="1" x="8"/>
        <item h="1" x="6"/>
        <item h="1" x="10"/>
        <item h="1" x="13"/>
        <item h="1" x="7"/>
        <item h="1" x="9"/>
        <item h="1" x="11"/>
        <item h="1" x="12"/>
        <item h="1" x="5"/>
        <item h="1" x="15"/>
        <item t="default"/>
      </items>
    </pivotField>
    <pivotField name="Costo por litr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t="default"/>
      </items>
    </pivotField>
    <pivotField name="Litro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t="default"/>
      </items>
    </pivotField>
    <pivotField name="Costo por carga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t="default"/>
      </items>
    </pivotField>
    <pivotField name="Tipo de Carg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eman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Dí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Mes" axis="axisRow" compact="0" outline="0" multipleItemSelectionAllowed="1" showAll="0" sortType="ascending">
      <items>
        <item x="0"/>
        <item x="1"/>
        <item x="2"/>
        <item t="default"/>
      </items>
    </pivotField>
    <pivotField name="Producto" compact="0" outline="0" multipleItemSelectionAllowed="1" showAll="0">
      <items>
        <item x="0"/>
        <item x="1"/>
        <item t="default"/>
      </items>
    </pivotField>
  </pivotFields>
  <rowFields>
    <field x="6"/>
    <field x="13"/>
  </rowFields>
  <dataFields>
    <dataField name="COUNTA of Estación" fld="6" subtotal="count" baseField="0"/>
  </dataFields>
</pivotTableDefinition>
</file>

<file path=xl/pivotTables/pivotTable7.xml><?xml version="1.0" encoding="utf-8"?>
<pivotTableDefinition xmlns="http://schemas.openxmlformats.org/spreadsheetml/2006/main" name="CUADRE SEP" cacheId="3" dataCaption="" compact="0" compactData="0">
  <location ref="A3:B4" firstHeaderRow="0" firstDataRow="1" firstDataCol="0" rowPageCount="1" colPageCount="1"/>
  <pivotFields>
    <pivotField name="Unida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t="default"/>
      </items>
    </pivotField>
    <pivotField name="Flot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E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Fecha de Transacción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t="default"/>
      </items>
    </pivotField>
    <pivotField name="Oper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t="default"/>
      </items>
    </pivotField>
    <pivotField name="ID OPER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t="default"/>
      </items>
    </pivotField>
    <pivotField name="Estació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Costo por litro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Litros" dataField="1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t="default"/>
      </items>
    </pivotField>
    <pivotField name="Costo por carga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t="default"/>
      </items>
    </pivotField>
    <pivotField name="Tipo de Carga" axis="axisRow" compact="0" outline="0" multipleItemSelectionAllowed="1" showAll="0" sortType="ascending">
      <items>
        <item x="0"/>
        <item x="3"/>
        <item x="2"/>
        <item x="1"/>
        <item t="default"/>
      </items>
    </pivotField>
    <pivotField name="Semana" compact="0" outline="0" multipleItemSelectionAllowed="1" showAll="0">
      <items>
        <item x="0"/>
        <item x="1"/>
        <item t="default"/>
      </items>
    </pivotField>
    <pivotField name="Día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es" axis="axisPage" compact="0" outline="0" multipleItemSelectionAllowed="1" showAll="0">
      <items>
        <item h="1" x="0"/>
        <item t="default"/>
      </items>
    </pivotField>
    <pivotField name="Producto" compact="0" outline="0" multipleItemSelectionAllowed="1" showAll="0">
      <items>
        <item x="0"/>
        <item x="1"/>
        <item t="default"/>
      </items>
    </pivotField>
  </pivotFields>
  <rowFields>
    <field x="10"/>
  </rowFields>
  <pageFields>
    <pageField fld="13"/>
  </pageFields>
  <dataFields>
    <dataField name="SUM of Litros" fld="8" baseField="0"/>
  </dataFields>
</pivotTableDefinition>
</file>

<file path=xl/pivotTables/pivotTable8.xml><?xml version="1.0" encoding="utf-8"?>
<pivotTableDefinition xmlns="http://schemas.openxmlformats.org/spreadsheetml/2006/main" name="CUADRE SEP 2" cacheId="3" dataCaption="" compact="0" compactData="0">
  <location ref="A14:C15" firstHeaderRow="0" firstDataRow="2" firstDataCol="0" rowPageCount="2" colPageCount="1"/>
  <pivotFields>
    <pivotField name="Unida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t="default"/>
      </items>
    </pivotField>
    <pivotField name="Flot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E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Fecha de Transacción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t="default"/>
      </items>
    </pivotField>
    <pivotField name="Oper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t="default"/>
      </items>
    </pivotField>
    <pivotField name="ID OPER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t="default"/>
      </items>
    </pivotField>
    <pivotField name="Estació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Costo por litro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Litros" dataField="1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t="default"/>
      </items>
    </pivotField>
    <pivotField name="Costo por carga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t="default"/>
      </items>
    </pivotField>
    <pivotField name="Tipo de Carga" axis="axisPage" compact="0" outline="0" multipleItemSelectionAllowed="1" showAll="0">
      <items>
        <item x="0"/>
        <item x="1"/>
        <item x="2"/>
        <item x="3"/>
        <item t="default"/>
      </items>
    </pivotField>
    <pivotField name="Semana" compact="0" outline="0" multipleItemSelectionAllowed="1" showAll="0">
      <items>
        <item x="0"/>
        <item x="1"/>
        <item t="default"/>
      </items>
    </pivotField>
    <pivotField name="Día" axis="axisRow" compact="0" outline="0" multipleItemSelectionAllowed="1" showAll="0" sortType="ascending">
      <items>
        <item x="1"/>
        <item x="0"/>
        <item x="2"/>
        <item x="3"/>
        <item x="4"/>
        <item x="5"/>
        <item x="6"/>
        <item t="default"/>
      </items>
    </pivotField>
    <pivotField name="Mes" axis="axisPage" compact="0" outline="0" multipleItemSelectionAllowed="1" showAll="0">
      <items>
        <item h="1" x="0"/>
        <item t="default"/>
      </items>
    </pivotField>
    <pivotField name="Producto" compact="0" outline="0" multipleItemSelectionAllowed="1" showAll="0">
      <items>
        <item x="0"/>
        <item x="1"/>
        <item t="default"/>
      </items>
    </pivotField>
  </pivotFields>
  <rowFields>
    <field x="12"/>
  </rowFields>
  <colFields>
    <field x="-2"/>
  </colFields>
  <pageFields>
    <pageField fld="13"/>
    <pageField fld="10"/>
  </pageFields>
  <dataFields>
    <dataField name="SUM of Litros" fld="8" baseField="0"/>
    <dataField name="SUM of Costo por carga" fld="9" baseField="0"/>
  </dataFields>
</pivotTableDefinition>
</file>

<file path=xl/pivotTables/pivotTable9.xml><?xml version="1.0" encoding="utf-8"?>
<pivotTableDefinition xmlns="http://schemas.openxmlformats.org/spreadsheetml/2006/main" name="Tabla dinámica 33" cacheId="4" dataCaption="" compact="0" compactData="0">
  <location ref="A1:B2" firstHeaderRow="0" firstDataRow="1" firstDataCol="0"/>
  <pivotFields>
    <pivotField name="Unidad" compact="0" outline="0" multipleItemSelectionAllowed="1" showAll="0">
      <items>
        <item t="default"/>
      </items>
    </pivotField>
    <pivotField name="Flota" compact="0" outline="0" multipleItemSelectionAllowed="1" showAll="0">
      <items>
        <item t="default"/>
      </items>
    </pivotField>
    <pivotField name="EC" compact="0" outline="0" multipleItemSelectionAllowed="1" showAll="0">
      <items>
        <item t="default"/>
      </items>
    </pivotField>
    <pivotField name="Fecha de Transacción" compact="0" outline="0" multipleItemSelectionAllowed="1" showAll="0">
      <items>
        <item t="default"/>
      </items>
    </pivotField>
    <pivotField name="Operador" compact="0" outline="0" multipleItemSelectionAllowed="1" showAll="0">
      <items>
        <item t="default"/>
      </items>
    </pivotField>
    <pivotField name="ID OPERADOR" compact="0" outline="0" multipleItemSelectionAllowed="1" showAll="0">
      <items>
        <item t="default"/>
      </items>
    </pivotField>
    <pivotField name="Estación" compact="0" outline="0" multipleItemSelectionAllowed="1" showAll="0">
      <items>
        <item t="default"/>
      </items>
    </pivotField>
    <pivotField name="Costo por litro" dataField="1" compact="0" outline="0" multipleItemSelectionAllowed="1" showAll="0">
      <items>
        <item t="default"/>
      </items>
    </pivotField>
    <pivotField name="Litros" compact="0" outline="0" multipleItemSelectionAllowed="1" showAll="0">
      <items>
        <item t="default"/>
      </items>
    </pivotField>
    <pivotField name="Costo por carga" compact="0" outline="0" multipleItemSelectionAllowed="1" showAll="0">
      <items>
        <item t="default"/>
      </items>
    </pivotField>
    <pivotField name="Tipo de Carga" compact="0" outline="0" multipleItemSelectionAllowed="1" showAll="0">
      <items>
        <item t="default"/>
      </items>
    </pivotField>
    <pivotField name="Semana" axis="axisRow" compact="0" outline="0" multipleItemSelectionAllowed="1" showAll="0" sortType="ascending">
      <items>
        <item t="default"/>
      </items>
    </pivotField>
    <pivotField name="Día" compact="0" outline="0" multipleItemSelectionAllowed="1" showAll="0">
      <items>
        <item t="default"/>
      </items>
    </pivotField>
    <pivotField name="Mes" compact="0" outline="0" multipleItemSelectionAllowed="1" showAll="0">
      <items>
        <item t="default"/>
      </items>
    </pivotField>
    <pivotField name="Producto" compact="0" outline="0" multipleItemSelectionAllowed="1" showAll="0">
      <items>
        <item t="default"/>
      </items>
    </pivotField>
  </pivotFields>
  <rowFields>
    <field x="11"/>
  </rowFields>
  <dataFields>
    <dataField name="Costo por litro" fld="7" subtotal="average" baseField="0"/>
  </dataFields>
</pivotTableDefinition>
</file>

<file path=xl/pivotTables/pivotTable10.xml><?xml version="1.0" encoding="utf-8"?>
<pivotTableDefinition xmlns="http://schemas.openxmlformats.org/spreadsheetml/2006/main" name="Tabla dinámica 30" cacheId="4" dataCaption="" compact="0" compactData="0">
  <location ref="A3:B4" firstHeaderRow="0" firstDataRow="1" firstDataCol="0" rowPageCount="1" colPageCount="1"/>
  <pivotFields>
    <pivotField name="Unidad" compact="0" outline="0" multipleItemSelectionAllowed="1" showAll="0">
      <items>
        <item t="default"/>
      </items>
    </pivotField>
    <pivotField name="Flota" compact="0" outline="0" multipleItemSelectionAllowed="1" showAll="0">
      <items>
        <item t="default"/>
      </items>
    </pivotField>
    <pivotField name="EC" compact="0" outline="0" multipleItemSelectionAllowed="1" showAll="0">
      <items>
        <item t="default"/>
      </items>
    </pivotField>
    <pivotField name="Fecha de Transacción" compact="0" outline="0" multipleItemSelectionAllowed="1" showAll="0">
      <items>
        <item t="default"/>
      </items>
    </pivotField>
    <pivotField name="Operador" compact="0" outline="0" multipleItemSelectionAllowed="1" showAll="0">
      <items>
        <item t="default"/>
      </items>
    </pivotField>
    <pivotField name="ID OPERADOR" compact="0" outline="0" multipleItemSelectionAllowed="1" showAll="0">
      <items>
        <item t="default"/>
      </items>
    </pivotField>
    <pivotField name="Estación" compact="0" outline="0" multipleItemSelectionAllowed="1" showAll="0">
      <items>
        <item t="default"/>
      </items>
    </pivotField>
    <pivotField name="Costo por litro" dataField="1" compact="0" outline="0" multipleItemSelectionAllowed="1" showAll="0">
      <items>
        <item t="default"/>
      </items>
    </pivotField>
    <pivotField name="Litros" compact="0" outline="0" multipleItemSelectionAllowed="1" showAll="0">
      <items>
        <item t="default"/>
      </items>
    </pivotField>
    <pivotField name="Costo por carga" axis="axisPage" compact="0" outline="0" multipleItemSelectionAllowed="1" showAll="0">
      <items>
        <item t="default"/>
      </items>
    </pivotField>
    <pivotField name="Tipo de Carga" compact="0" outline="0" multipleItemSelectionAllowed="1" showAll="0">
      <items>
        <item t="default"/>
      </items>
    </pivotField>
    <pivotField name="Semana" axis="axisRow" compact="0" outline="0" multipleItemSelectionAllowed="1" showAll="0" sortType="ascending">
      <items>
        <item t="default"/>
      </items>
    </pivotField>
    <pivotField name="Día" compact="0" outline="0" multipleItemSelectionAllowed="1" showAll="0">
      <items>
        <item t="default"/>
      </items>
    </pivotField>
    <pivotField name="Mes" compact="0" outline="0" multipleItemSelectionAllowed="1" showAll="0">
      <items>
        <item t="default"/>
      </items>
    </pivotField>
    <pivotField name="Producto" compact="0" outline="0" multipleItemSelectionAllowed="1" showAll="0">
      <items>
        <item t="default"/>
      </items>
    </pivotField>
  </pivotFields>
  <rowFields>
    <field x="11"/>
  </rowFields>
  <pageFields>
    <pageField fld="9"/>
  </pageFields>
  <dataFields>
    <dataField name="Costo por litro" fld="7" subtotal="average" baseField="0"/>
  </dataFields>
</pivotTableDefinition>
</file>

<file path=xl/pivotTables/pivotTable11.xml><?xml version="1.0" encoding="utf-8"?>
<pivotTableDefinition xmlns="http://schemas.openxmlformats.org/spreadsheetml/2006/main" name="DATA" cacheId="0" dataCaption="" compact="0" compactData="0">
  <location ref="A3:B4" firstHeaderRow="0" firstDataRow="1" firstDataCol="0" rowPageCount="1" colPageCount="1"/>
  <pivotFields>
    <pivotField name="Unida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t="default"/>
      </items>
    </pivotField>
    <pivotField name="Flot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ame="E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Fecha de Transacción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t="default"/>
      </items>
    </pivotField>
    <pivotField name="Oper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t="default"/>
      </items>
    </pivotField>
    <pivotField name="ID OPER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name="Estació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Costo por litro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name="Litros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t="default"/>
      </items>
    </pivotField>
    <pivotField name="Costo por carga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t="default"/>
      </items>
    </pivotField>
    <pivotField name="Tipo de Carga" axis="axisPage" compact="0" outline="0" multipleItemSelectionAllowed="1" showAll="0">
      <items>
        <item x="0"/>
        <item h="1" x="1"/>
        <item h="1" x="2"/>
        <item h="1" x="3"/>
        <item h="1" x="4"/>
        <item h="1" x="5"/>
        <item t="default"/>
      </items>
    </pivotField>
    <pivotField name="Semana" axis="axisRow" compact="0" outline="0" multipleItemSelectionAllowed="1" showAll="0" sortType="ascending">
      <items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t="default"/>
      </items>
    </pivotField>
    <pivotField name="Dí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Mes" compact="0" outline="0" multipleItemSelectionAllowed="1" showAll="0">
      <items>
        <item x="0"/>
        <item x="1"/>
        <item x="2"/>
        <item t="default"/>
      </items>
    </pivotField>
    <pivotField name="Producto" compact="0" outline="0" multipleItemSelectionAllowed="1" showAll="0">
      <items>
        <item x="0"/>
        <item x="1"/>
        <item t="default"/>
      </items>
    </pivotField>
  </pivotFields>
  <rowFields>
    <field x="11"/>
  </rowFields>
  <pageFields>
    <pageField fld="10"/>
  </pageFields>
  <dataFields>
    <dataField name="Costo por litro" fld="7" subtotal="average" baseField="0"/>
  </dataFields>
</pivotTableDefinition>
</file>

<file path=xl/pivotTables/pivotTable12.xml><?xml version="1.0" encoding="utf-8"?>
<pivotTableDefinition xmlns="http://schemas.openxmlformats.org/spreadsheetml/2006/main" name="VH" cacheId="4" dataCaption="" compact="0" compactData="0">
  <location ref="A3:D4" firstHeaderRow="0" firstDataRow="3" firstDataCol="0" rowPageCount="1" colPageCount="1"/>
  <pivotFields>
    <pivotField name="Unidad" compact="0" outline="0" multipleItemSelectionAllowed="1" showAll="0">
      <items>
        <item t="default"/>
      </items>
    </pivotField>
    <pivotField name="Flota" axis="axisRow" compact="0" outline="0" multipleItemSelectionAllowed="1" showAll="0" sortType="ascending">
      <items>
        <item t="default"/>
      </items>
    </pivotField>
    <pivotField name="EC" compact="0" outline="0" multipleItemSelectionAllowed="1" showAll="0">
      <items>
        <item t="default"/>
      </items>
    </pivotField>
    <pivotField name="Fecha de Transacción" axis="axisPage" compact="0" outline="0" multipleItemSelectionAllowed="1" showAll="0">
      <items>
        <item t="default"/>
      </items>
    </pivotField>
    <pivotField name="Operador" compact="0" outline="0" multipleItemSelectionAllowed="1" showAll="0">
      <items>
        <item t="default"/>
      </items>
    </pivotField>
    <pivotField name="ID OPERADOR" compact="0" outline="0" multipleItemSelectionAllowed="1" showAll="0">
      <items>
        <item t="default"/>
      </items>
    </pivotField>
    <pivotField name="Estación" compact="0" outline="0" multipleItemSelectionAllowed="1" showAll="0">
      <items>
        <item t="default"/>
      </items>
    </pivotField>
    <pivotField name="Costo por litro" compact="0" outline="0" multipleItemSelectionAllowed="1" showAll="0">
      <items>
        <item t="default"/>
      </items>
    </pivotField>
    <pivotField name="Litros" dataField="1" compact="0" outline="0" multipleItemSelectionAllowed="1" showAll="0">
      <items>
        <item t="default"/>
      </items>
    </pivotField>
    <pivotField name="Costo por carga" dataField="1" compact="0" outline="0" multipleItemSelectionAllowed="1" showAll="0">
      <items>
        <item t="default"/>
      </items>
    </pivotField>
    <pivotField name="Tipo de Carga" axis="axisRow" compact="0" outline="0" multipleItemSelectionAllowed="1" showAll="0" sortType="ascending">
      <items>
        <item t="default"/>
      </items>
    </pivotField>
    <pivotField name="Semana" compact="0" outline="0" multipleItemSelectionAllowed="1" showAll="0">
      <items>
        <item t="default"/>
      </items>
    </pivotField>
    <pivotField name="Día" compact="0" outline="0" multipleItemSelectionAllowed="1" showAll="0">
      <items>
        <item t="default"/>
      </items>
    </pivotField>
    <pivotField name="Mes" compact="0" outline="0" multipleItemSelectionAllowed="1" showAll="0">
      <items>
        <item t="default"/>
      </items>
    </pivotField>
    <pivotField name="Producto" compact="0" outline="0" multipleItemSelectionAllowed="1" showAll="0">
      <items>
        <item t="default"/>
      </items>
    </pivotField>
  </pivotFields>
  <rowFields>
    <field x="1"/>
    <field x="10"/>
  </rowFields>
  <colFields>
    <field x="-2"/>
  </colFields>
  <pageFields>
    <pageField fld="3"/>
  </pageFields>
  <dataFields>
    <dataField name="SUM of Litros" fld="8" baseField="0"/>
    <dataField name="SUM of Costo por carga" fld="9" baseField="0"/>
  </dataFields>
</pivotTableDefinition>
</file>

<file path=xl/pivotTables/pivotTable13.xml><?xml version="1.0" encoding="utf-8"?>
<pivotTableDefinition xmlns="http://schemas.openxmlformats.org/spreadsheetml/2006/main" name="Tabla dinámica 9" cacheId="4" dataCaption="" compact="0" compactData="0">
  <location ref="A1:E2" firstHeaderRow="0" firstDataRow="4" firstDataCol="0"/>
  <pivotFields>
    <pivotField name="Unidad" compact="0" outline="0" multipleItemSelectionAllowed="1" showAll="0">
      <items>
        <item t="default"/>
      </items>
    </pivotField>
    <pivotField name="Flota" axis="axisRow" compact="0" outline="0" multipleItemSelectionAllowed="1" showAll="0" sortType="ascending">
      <items>
        <item t="default"/>
      </items>
    </pivotField>
    <pivotField name="EC" compact="0" outline="0" multipleItemSelectionAllowed="1" showAll="0">
      <items>
        <item t="default"/>
      </items>
    </pivotField>
    <pivotField name="Fecha de Transacción" compact="0" outline="0" multipleItemSelectionAllowed="1" showAll="0">
      <items>
        <item t="default"/>
      </items>
    </pivotField>
    <pivotField name="Operador" compact="0" outline="0" multipleItemSelectionAllowed="1" showAll="0">
      <items>
        <item t="default"/>
      </items>
    </pivotField>
    <pivotField name="ID OPERADOR" compact="0" outline="0" multipleItemSelectionAllowed="1" showAll="0">
      <items>
        <item t="default"/>
      </items>
    </pivotField>
    <pivotField name="Estación" compact="0" outline="0" multipleItemSelectionAllowed="1" showAll="0">
      <items>
        <item t="default"/>
      </items>
    </pivotField>
    <pivotField name="Costo por litro" compact="0" outline="0" multipleItemSelectionAllowed="1" showAll="0">
      <items>
        <item t="default"/>
      </items>
    </pivotField>
    <pivotField name="Litros" dataField="1" compact="0" outline="0" multipleItemSelectionAllowed="1" showAll="0">
      <items>
        <item t="default"/>
      </items>
    </pivotField>
    <pivotField name="Costo por carga" dataField="1" compact="0" outline="0" multipleItemSelectionAllowed="1" showAll="0">
      <items>
        <item t="default"/>
      </items>
    </pivotField>
    <pivotField name="Tipo de Carga" axis="axisRow" compact="0" outline="0" multipleItemSelectionAllowed="1" showAll="0" sortType="ascending">
      <items>
        <item t="default"/>
      </items>
    </pivotField>
    <pivotField name="Semana" compact="0" outline="0" multipleItemSelectionAllowed="1" showAll="0">
      <items>
        <item t="default"/>
      </items>
    </pivotField>
    <pivotField name="Día" compact="0" outline="0" multipleItemSelectionAllowed="1" showAll="0">
      <items>
        <item t="default"/>
      </items>
    </pivotField>
    <pivotField name="Mes" axis="axisRow" compact="0" outline="0" multipleItemSelectionAllowed="1" showAll="0" sortType="ascending">
      <items>
        <item t="default"/>
      </items>
    </pivotField>
    <pivotField name="Producto" compact="0" outline="0" multipleItemSelectionAllowed="1" showAll="0">
      <items>
        <item t="default"/>
      </items>
    </pivotField>
  </pivotFields>
  <rowFields>
    <field x="1"/>
    <field x="10"/>
    <field x="13"/>
  </rowFields>
  <colFields>
    <field x="-2"/>
  </colFields>
  <dataFields>
    <dataField name="SUM of Litros" fld="8" baseField="0"/>
    <dataField name="SUM of Costo por carga" fld="9" baseField="0"/>
  </dataFields>
</pivotTableDefinition>
</file>

<file path=xl/pivotTables/pivotTable14.xml><?xml version="1.0" encoding="utf-8"?>
<pivotTableDefinition xmlns="http://schemas.openxmlformats.org/spreadsheetml/2006/main" name="CUADRE JUN" cacheId="4" dataCaption="" compact="0" compactData="0">
  <location ref="A4:C5" firstHeaderRow="0" firstDataRow="2" firstDataCol="0" rowPageCount="2" colPageCount="1"/>
  <pivotFields>
    <pivotField name="Unidad" compact="0" outline="0" multipleItemSelectionAllowed="1" showAll="0">
      <items>
        <item t="default"/>
      </items>
    </pivotField>
    <pivotField name="Flota" compact="0" outline="0" multipleItemSelectionAllowed="1" showAll="0">
      <items>
        <item t="default"/>
      </items>
    </pivotField>
    <pivotField name="EC" compact="0" outline="0" multipleItemSelectionAllowed="1" showAll="0">
      <items>
        <item t="default"/>
      </items>
    </pivotField>
    <pivotField name="Fecha de Transacción" compact="0" outline="0" multipleItemSelectionAllowed="1" showAll="0">
      <items>
        <item t="default"/>
      </items>
    </pivotField>
    <pivotField name="Operador" compact="0" outline="0" multipleItemSelectionAllowed="1" showAll="0">
      <items>
        <item t="default"/>
      </items>
    </pivotField>
    <pivotField name="ID OPERADOR" compact="0" outline="0" multipleItemSelectionAllowed="1" showAll="0">
      <items>
        <item t="default"/>
      </items>
    </pivotField>
    <pivotField name="Estación" axis="axisRow" compact="0" outline="0" multipleItemSelectionAllowed="1" showAll="0" sortType="ascending">
      <items>
        <item t="default"/>
      </items>
    </pivotField>
    <pivotField name="Costo por litro" compact="0" outline="0" multipleItemSelectionAllowed="1" showAll="0">
      <items>
        <item t="default"/>
      </items>
    </pivotField>
    <pivotField name="Litros" dataField="1" compact="0" outline="0" multipleItemSelectionAllowed="1" showAll="0">
      <items>
        <item t="default"/>
      </items>
    </pivotField>
    <pivotField name="Costo por carga" compact="0" outline="0" multipleItemSelectionAllowed="1" showAll="0">
      <items>
        <item t="default"/>
      </items>
    </pivotField>
    <pivotField name="Tipo de Carga" axis="axisPage" compact="0" outline="0" multipleItemSelectionAllowed="1" showAll="0">
      <items>
        <item t="default"/>
      </items>
    </pivotField>
    <pivotField name="Semana" compact="0" outline="0" multipleItemSelectionAllowed="1" showAll="0">
      <items>
        <item t="default"/>
      </items>
    </pivotField>
    <pivotField name="Día" axis="axisRow" compact="0" outline="0" multipleItemSelectionAllowed="1" showAll="0" sortType="ascending">
      <items>
        <item t="default"/>
      </items>
    </pivotField>
    <pivotField name="Mes" axis="axisPage" compact="0" outline="0" multipleItemSelectionAllowed="1" showAll="0">
      <items>
        <item t="default"/>
      </items>
    </pivotField>
    <pivotField name="Producto" compact="0" outline="0" multipleItemSelectionAllowed="1" showAll="0">
      <items>
        <item t="default"/>
      </items>
    </pivotField>
  </pivotFields>
  <rowFields>
    <field x="12"/>
    <field x="6"/>
  </rowFields>
  <pageFields>
    <pageField fld="10"/>
    <pageField fld="13"/>
  </pageFields>
  <dataFields>
    <dataField name="SUM of Litros" fld="8" baseField="0"/>
  </dataFields>
</pivotTableDefinition>
</file>

<file path=xl/pivotTables/pivotTable15.xml><?xml version="1.0" encoding="utf-8"?>
<pivotTableDefinition xmlns="http://schemas.openxmlformats.org/spreadsheetml/2006/main" name="CUADRE JUN 2" cacheId="4" dataCaption="" compact="0" compactData="0">
  <location ref="I3:J4" firstHeaderRow="0" firstDataRow="1" firstDataCol="0" rowPageCount="1" colPageCount="1"/>
  <pivotFields>
    <pivotField name="Unidad" compact="0" outline="0" multipleItemSelectionAllowed="1" showAll="0">
      <items>
        <item t="default"/>
      </items>
    </pivotField>
    <pivotField name="Flota" compact="0" outline="0" multipleItemSelectionAllowed="1" showAll="0">
      <items>
        <item t="default"/>
      </items>
    </pivotField>
    <pivotField name="EC" compact="0" outline="0" multipleItemSelectionAllowed="1" showAll="0">
      <items>
        <item t="default"/>
      </items>
    </pivotField>
    <pivotField name="Fecha de Transacción" compact="0" outline="0" multipleItemSelectionAllowed="1" showAll="0">
      <items>
        <item t="default"/>
      </items>
    </pivotField>
    <pivotField name="Operador" compact="0" outline="0" multipleItemSelectionAllowed="1" showAll="0">
      <items>
        <item t="default"/>
      </items>
    </pivotField>
    <pivotField name="ID OPERADOR" compact="0" outline="0" multipleItemSelectionAllowed="1" showAll="0">
      <items>
        <item t="default"/>
      </items>
    </pivotField>
    <pivotField name="Estación" compact="0" outline="0" multipleItemSelectionAllowed="1" showAll="0">
      <items>
        <item t="default"/>
      </items>
    </pivotField>
    <pivotField name="Costo por litro" compact="0" outline="0" multipleItemSelectionAllowed="1" showAll="0">
      <items>
        <item t="default"/>
      </items>
    </pivotField>
    <pivotField name="Litros" dataField="1" compact="0" outline="0" multipleItemSelectionAllowed="1" showAll="0">
      <items>
        <item t="default"/>
      </items>
    </pivotField>
    <pivotField name="Costo por carga" compact="0" outline="0" multipleItemSelectionAllowed="1" showAll="0">
      <items>
        <item t="default"/>
      </items>
    </pivotField>
    <pivotField name="Tipo de Carga" axis="axisRow" compact="0" outline="0" multipleItemSelectionAllowed="1" showAll="0" sortType="ascending">
      <items>
        <item t="default"/>
      </items>
    </pivotField>
    <pivotField name="Semana" compact="0" outline="0" multipleItemSelectionAllowed="1" showAll="0">
      <items>
        <item t="default"/>
      </items>
    </pivotField>
    <pivotField name="Día" compact="0" outline="0" multipleItemSelectionAllowed="1" showAll="0">
      <items>
        <item t="default"/>
      </items>
    </pivotField>
    <pivotField name="Mes" axis="axisPage" compact="0" outline="0" multipleItemSelectionAllowed="1" showAll="0">
      <items>
        <item t="default"/>
      </items>
    </pivotField>
    <pivotField name="Producto" compact="0" outline="0" multipleItemSelectionAllowed="1" showAll="0">
      <items>
        <item t="default"/>
      </items>
    </pivotField>
  </pivotFields>
  <rowFields>
    <field x="10"/>
  </rowFields>
  <pageFields>
    <pageField fld="13"/>
  </pageFields>
  <dataFields>
    <dataField name="SUM of Litros" fld="8" baseField="0"/>
  </dataFields>
</pivotTableDefinition>
</file>

<file path=xl/pivotTables/pivotTable16.xml><?xml version="1.0" encoding="utf-8"?>
<pivotTableDefinition xmlns="http://schemas.openxmlformats.org/spreadsheetml/2006/main" name="CUADRE JUN 3" cacheId="5" dataCaption="" compact="0" compactData="0">
  <location ref="AB3:AC23" firstHeaderRow="0" firstDataRow="1" firstDataCol="0" rowPageCount="1" colPageCount="1"/>
  <pivotFields>
    <pivotField name="Proveedor" compact="0" outline="0" multipleItemSelectionAllowed="1" showAll="0">
      <items>
        <item x="0"/>
        <item x="1"/>
        <item t="default"/>
      </items>
    </pivotField>
    <pivotField name="Fecha Transacció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name="DIA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Unidad" axis="axisPage" compact="0" outline="0" multipleItemSelectionAllowed="1" showAll="0">
      <items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name="Oper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Odometr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name="Litros AB" dataField="1" compact="0" numFmtId="2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>
    <field x="2"/>
  </rowFields>
  <pageFields>
    <pageField fld="3"/>
  </pageFields>
  <dataFields>
    <dataField name="SUM of Litros AB" fld="6" baseField="0"/>
  </dataFields>
</pivotTableDefinition>
</file>

<file path=xl/pivotTables/pivotTable17.xml><?xml version="1.0" encoding="utf-8"?>
<pivotTableDefinition xmlns="http://schemas.openxmlformats.org/spreadsheetml/2006/main" name="CUADRE JUN 4" cacheId="4" dataCaption="" compact="0" compactData="0">
  <location ref="AD4:AE5" firstHeaderRow="0" firstDataRow="1" firstDataCol="0" rowPageCount="2" colPageCount="1"/>
  <pivotFields>
    <pivotField name="Unidad" compact="0" outline="0" multipleItemSelectionAllowed="1" showAll="0">
      <items>
        <item t="default"/>
      </items>
    </pivotField>
    <pivotField name="Flota" compact="0" outline="0" multipleItemSelectionAllowed="1" showAll="0">
      <items>
        <item t="default"/>
      </items>
    </pivotField>
    <pivotField name="EC" compact="0" outline="0" multipleItemSelectionAllowed="1" showAll="0">
      <items>
        <item t="default"/>
      </items>
    </pivotField>
    <pivotField name="Fecha de Transacción" compact="0" outline="0" multipleItemSelectionAllowed="1" showAll="0">
      <items>
        <item t="default"/>
      </items>
    </pivotField>
    <pivotField name="Operador" compact="0" outline="0" multipleItemSelectionAllowed="1" showAll="0">
      <items>
        <item t="default"/>
      </items>
    </pivotField>
    <pivotField name="ID OPERADOR" compact="0" outline="0" multipleItemSelectionAllowed="1" showAll="0">
      <items>
        <item t="default"/>
      </items>
    </pivotField>
    <pivotField name="Estación" compact="0" outline="0" multipleItemSelectionAllowed="1" showAll="0">
      <items>
        <item t="default"/>
      </items>
    </pivotField>
    <pivotField name="Costo por litro" compact="0" outline="0" multipleItemSelectionAllowed="1" showAll="0">
      <items>
        <item t="default"/>
      </items>
    </pivotField>
    <pivotField name="Litros" dataField="1" compact="0" outline="0" multipleItemSelectionAllowed="1" showAll="0">
      <items>
        <item t="default"/>
      </items>
    </pivotField>
    <pivotField name="Costo por carga" compact="0" outline="0" multipleItemSelectionAllowed="1" showAll="0">
      <items>
        <item t="default"/>
      </items>
    </pivotField>
    <pivotField name="Tipo de Carga" axis="axisPage" compact="0" outline="0" multipleItemSelectionAllowed="1" showAll="0">
      <items>
        <item t="default"/>
      </items>
    </pivotField>
    <pivotField name="Semana" compact="0" outline="0" multipleItemSelectionAllowed="1" showAll="0">
      <items>
        <item t="default"/>
      </items>
    </pivotField>
    <pivotField name="Día" axis="axisRow" compact="0" outline="0" multipleItemSelectionAllowed="1" showAll="0" sortType="ascending">
      <items>
        <item t="default"/>
      </items>
    </pivotField>
    <pivotField name="Mes" axis="axisPage" compact="0" outline="0" multipleItemSelectionAllowed="1" showAll="0">
      <items>
        <item t="default"/>
      </items>
    </pivotField>
    <pivotField name="Producto" compact="0" outline="0" multipleItemSelectionAllowed="1" showAll="0">
      <items>
        <item t="default"/>
      </items>
    </pivotField>
  </pivotFields>
  <rowFields>
    <field x="12"/>
  </rowFields>
  <pageFields>
    <pageField fld="13"/>
    <pageField fld="10"/>
  </pageFields>
  <dataFields>
    <dataField name="SUM of Litros" fld="8" baseField="0"/>
  </dataFields>
</pivotTableDefinition>
</file>

<file path=xl/pivotTables/pivotTable18.xml><?xml version="1.0" encoding="utf-8"?>
<pivotTableDefinition xmlns="http://schemas.openxmlformats.org/spreadsheetml/2006/main" name="CUADRE JUN 5" cacheId="4" dataCaption="" compact="0" compactData="0">
  <location ref="I16:J17" firstHeaderRow="0" firstDataRow="1" firstDataCol="0" rowPageCount="2" colPageCount="1"/>
  <pivotFields>
    <pivotField name="Unidad" compact="0" outline="0" multipleItemSelectionAllowed="1" showAll="0">
      <items>
        <item t="default"/>
      </items>
    </pivotField>
    <pivotField name="Flota" compact="0" outline="0" multipleItemSelectionAllowed="1" showAll="0">
      <items>
        <item t="default"/>
      </items>
    </pivotField>
    <pivotField name="EC" compact="0" outline="0" multipleItemSelectionAllowed="1" showAll="0">
      <items>
        <item t="default"/>
      </items>
    </pivotField>
    <pivotField name="Fecha de Transacción" compact="0" outline="0" multipleItemSelectionAllowed="1" showAll="0">
      <items>
        <item t="default"/>
      </items>
    </pivotField>
    <pivotField name="Operador" compact="0" outline="0" multipleItemSelectionAllowed="1" showAll="0">
      <items>
        <item t="default"/>
      </items>
    </pivotField>
    <pivotField name="ID OPERADOR" compact="0" outline="0" multipleItemSelectionAllowed="1" showAll="0">
      <items>
        <item t="default"/>
      </items>
    </pivotField>
    <pivotField name="Estación" compact="0" outline="0" multipleItemSelectionAllowed="1" showAll="0">
      <items>
        <item t="default"/>
      </items>
    </pivotField>
    <pivotField name="Costo por litro" compact="0" outline="0" multipleItemSelectionAllowed="1" showAll="0">
      <items>
        <item t="default"/>
      </items>
    </pivotField>
    <pivotField name="Litros" dataField="1" compact="0" outline="0" multipleItemSelectionAllowed="1" showAll="0">
      <items>
        <item t="default"/>
      </items>
    </pivotField>
    <pivotField name="Costo por carga" compact="0" outline="0" multipleItemSelectionAllowed="1" showAll="0">
      <items>
        <item t="default"/>
      </items>
    </pivotField>
    <pivotField name="Tipo de Carga" axis="axisPage" compact="0" outline="0" multipleItemSelectionAllowed="1" showAll="0">
      <items>
        <item t="default"/>
      </items>
    </pivotField>
    <pivotField name="Semana" compact="0" outline="0" multipleItemSelectionAllowed="1" showAll="0">
      <items>
        <item t="default"/>
      </items>
    </pivotField>
    <pivotField name="Día" axis="axisRow" compact="0" outline="0" multipleItemSelectionAllowed="1" showAll="0" sortType="ascending">
      <items>
        <item t="default"/>
      </items>
    </pivotField>
    <pivotField name="Mes" axis="axisPage" compact="0" outline="0" multipleItemSelectionAllowed="1" showAll="0">
      <items>
        <item t="default"/>
      </items>
    </pivotField>
    <pivotField name="Producto" compact="0" outline="0" multipleItemSelectionAllowed="1" showAll="0">
      <items>
        <item t="default"/>
      </items>
    </pivotField>
  </pivotFields>
  <rowFields>
    <field x="12"/>
  </rowFields>
  <pageFields>
    <pageField fld="13"/>
    <pageField fld="10"/>
  </pageFields>
  <dataFields>
    <dataField name="SUM of Litros" fld="8" baseField="0"/>
  </dataFields>
</pivotTableDefinition>
</file>

<file path=xl/pivotTables/pivotTable19.xml><?xml version="1.0" encoding="utf-8"?>
<pivotTableDefinition xmlns="http://schemas.openxmlformats.org/spreadsheetml/2006/main" name="CUADRE JUN 6" cacheId="4" dataCaption="" compact="0" compactData="0">
  <location ref="AI16:AJ17" firstHeaderRow="0" firstDataRow="1" firstDataCol="0" rowPageCount="2" colPageCount="1"/>
  <pivotFields>
    <pivotField name="Unidad" compact="0" outline="0" multipleItemSelectionAllowed="1" showAll="0">
      <items>
        <item t="default"/>
      </items>
    </pivotField>
    <pivotField name="Flota" compact="0" outline="0" multipleItemSelectionAllowed="1" showAll="0">
      <items>
        <item t="default"/>
      </items>
    </pivotField>
    <pivotField name="EC" compact="0" outline="0" multipleItemSelectionAllowed="1" showAll="0">
      <items>
        <item t="default"/>
      </items>
    </pivotField>
    <pivotField name="Fecha de Transacción" compact="0" outline="0" multipleItemSelectionAllowed="1" showAll="0">
      <items>
        <item t="default"/>
      </items>
    </pivotField>
    <pivotField name="Operador" compact="0" outline="0" multipleItemSelectionAllowed="1" showAll="0">
      <items>
        <item t="default"/>
      </items>
    </pivotField>
    <pivotField name="ID OPERADOR" compact="0" outline="0" multipleItemSelectionAllowed="1" showAll="0">
      <items>
        <item t="default"/>
      </items>
    </pivotField>
    <pivotField name="Estación" compact="0" outline="0" multipleItemSelectionAllowed="1" showAll="0">
      <items>
        <item t="default"/>
      </items>
    </pivotField>
    <pivotField name="Costo por litro" compact="0" outline="0" multipleItemSelectionAllowed="1" showAll="0">
      <items>
        <item t="default"/>
      </items>
    </pivotField>
    <pivotField name="Litros" dataField="1" compact="0" outline="0" multipleItemSelectionAllowed="1" showAll="0">
      <items>
        <item t="default"/>
      </items>
    </pivotField>
    <pivotField name="Costo por carga" compact="0" outline="0" multipleItemSelectionAllowed="1" showAll="0">
      <items>
        <item t="default"/>
      </items>
    </pivotField>
    <pivotField name="Tipo de Carga" axis="axisPage" compact="0" outline="0" multipleItemSelectionAllowed="1" showAll="0">
      <items>
        <item t="default"/>
      </items>
    </pivotField>
    <pivotField name="Semana" compact="0" outline="0" multipleItemSelectionAllowed="1" showAll="0">
      <items>
        <item t="default"/>
      </items>
    </pivotField>
    <pivotField name="Día" axis="axisRow" compact="0" outline="0" multipleItemSelectionAllowed="1" showAll="0" sortType="ascending">
      <items>
        <item t="default"/>
      </items>
    </pivotField>
    <pivotField name="Mes" axis="axisPage" compact="0" outline="0" multipleItemSelectionAllowed="1" showAll="0">
      <items>
        <item t="default"/>
      </items>
    </pivotField>
    <pivotField name="Producto" compact="0" outline="0" multipleItemSelectionAllowed="1" showAll="0">
      <items>
        <item t="default"/>
      </items>
    </pivotField>
  </pivotFields>
  <rowFields>
    <field x="12"/>
  </rowFields>
  <pageFields>
    <pageField fld="13"/>
    <pageField fld="10"/>
  </pageFields>
  <dataFields>
    <dataField name="SUM of Litros" fld="8" baseField="0"/>
  </dataFields>
</pivotTableDefinition>
</file>

<file path=xl/pivotTables/pivotTable20.xml><?xml version="1.0" encoding="utf-8"?>
<pivotTableDefinition xmlns="http://schemas.openxmlformats.org/spreadsheetml/2006/main" name="CUADRE JUN 7" cacheId="4" dataCaption="" compact="0" compactData="0">
  <location ref="AB27:AC28" firstHeaderRow="0" firstDataRow="1" firstDataCol="0" rowPageCount="2" colPageCount="1"/>
  <pivotFields>
    <pivotField name="Unidad" compact="0" outline="0" multipleItemSelectionAllowed="1" showAll="0">
      <items>
        <item t="default"/>
      </items>
    </pivotField>
    <pivotField name="Flota" compact="0" outline="0" multipleItemSelectionAllowed="1" showAll="0">
      <items>
        <item t="default"/>
      </items>
    </pivotField>
    <pivotField name="EC" compact="0" outline="0" multipleItemSelectionAllowed="1" showAll="0">
      <items>
        <item t="default"/>
      </items>
    </pivotField>
    <pivotField name="Fecha de Transacción" compact="0" outline="0" multipleItemSelectionAllowed="1" showAll="0">
      <items>
        <item t="default"/>
      </items>
    </pivotField>
    <pivotField name="Operador" compact="0" outline="0" multipleItemSelectionAllowed="1" showAll="0">
      <items>
        <item t="default"/>
      </items>
    </pivotField>
    <pivotField name="ID OPERADOR" compact="0" outline="0" multipleItemSelectionAllowed="1" showAll="0">
      <items>
        <item t="default"/>
      </items>
    </pivotField>
    <pivotField name="Estación" compact="0" outline="0" multipleItemSelectionAllowed="1" showAll="0">
      <items>
        <item t="default"/>
      </items>
    </pivotField>
    <pivotField name="Costo por litro" compact="0" outline="0" multipleItemSelectionAllowed="1" showAll="0">
      <items>
        <item t="default"/>
      </items>
    </pivotField>
    <pivotField name="Litros" dataField="1" compact="0" outline="0" multipleItemSelectionAllowed="1" showAll="0">
      <items>
        <item t="default"/>
      </items>
    </pivotField>
    <pivotField name="Costo por carga" compact="0" outline="0" multipleItemSelectionAllowed="1" showAll="0">
      <items>
        <item t="default"/>
      </items>
    </pivotField>
    <pivotField name="Tipo de Carga" axis="axisPage" compact="0" outline="0" multipleItemSelectionAllowed="1" showAll="0">
      <items>
        <item t="default"/>
      </items>
    </pivotField>
    <pivotField name="Semana" compact="0" outline="0" multipleItemSelectionAllowed="1" showAll="0">
      <items>
        <item t="default"/>
      </items>
    </pivotField>
    <pivotField name="Día" axis="axisRow" compact="0" outline="0" multipleItemSelectionAllowed="1" showAll="0" sortType="ascending">
      <items>
        <item t="default"/>
      </items>
    </pivotField>
    <pivotField name="Mes" axis="axisPage" compact="0" outline="0" multipleItemSelectionAllowed="1" showAll="0">
      <items>
        <item t="default"/>
      </items>
    </pivotField>
    <pivotField name="Producto" compact="0" outline="0" multipleItemSelectionAllowed="1" showAll="0">
      <items>
        <item t="default"/>
      </items>
    </pivotField>
  </pivotFields>
  <rowFields>
    <field x="12"/>
  </rowFields>
  <pageFields>
    <pageField fld="10"/>
    <pageField fld="13"/>
  </pageFields>
  <dataFields>
    <dataField name="SUM of Litros" fld="8" baseField="0"/>
  </dataFields>
</pivotTableDefinition>
</file>

<file path=xl/pivotTables/pivotTable21.xml><?xml version="1.0" encoding="utf-8"?>
<pivotTableDefinition xmlns="http://schemas.openxmlformats.org/spreadsheetml/2006/main" name="CUADRE MAY" cacheId="4" dataCaption="" compact="0" compactData="0">
  <location ref="A3:B4" firstHeaderRow="0" firstDataRow="1" firstDataCol="0" rowPageCount="1" colPageCount="1"/>
  <pivotFields>
    <pivotField name="Unidad" compact="0" outline="0" multipleItemSelectionAllowed="1" showAll="0">
      <items>
        <item t="default"/>
      </items>
    </pivotField>
    <pivotField name="Flota" compact="0" outline="0" multipleItemSelectionAllowed="1" showAll="0">
      <items>
        <item t="default"/>
      </items>
    </pivotField>
    <pivotField name="EC" compact="0" outline="0" multipleItemSelectionAllowed="1" showAll="0">
      <items>
        <item t="default"/>
      </items>
    </pivotField>
    <pivotField name="Fecha de Transacción" compact="0" outline="0" multipleItemSelectionAllowed="1" showAll="0">
      <items>
        <item t="default"/>
      </items>
    </pivotField>
    <pivotField name="Operador" compact="0" outline="0" multipleItemSelectionAllowed="1" showAll="0">
      <items>
        <item t="default"/>
      </items>
    </pivotField>
    <pivotField name="ID OPERADOR" compact="0" outline="0" multipleItemSelectionAllowed="1" showAll="0">
      <items>
        <item t="default"/>
      </items>
    </pivotField>
    <pivotField name="Estación" compact="0" outline="0" multipleItemSelectionAllowed="1" showAll="0">
      <items>
        <item t="default"/>
      </items>
    </pivotField>
    <pivotField name="Costo por litro" compact="0" outline="0" multipleItemSelectionAllowed="1" showAll="0">
      <items>
        <item t="default"/>
      </items>
    </pivotField>
    <pivotField name="Litros" dataField="1" compact="0" outline="0" multipleItemSelectionAllowed="1" showAll="0">
      <items>
        <item t="default"/>
      </items>
    </pivotField>
    <pivotField name="Costo por carga" compact="0" outline="0" multipleItemSelectionAllowed="1" showAll="0">
      <items>
        <item t="default"/>
      </items>
    </pivotField>
    <pivotField name="Tipo de Carga" axis="axisRow" compact="0" outline="0" multipleItemSelectionAllowed="1" showAll="0" sortType="ascending">
      <items>
        <item t="default"/>
      </items>
    </pivotField>
    <pivotField name="Semana" compact="0" outline="0" multipleItemSelectionAllowed="1" showAll="0">
      <items>
        <item t="default"/>
      </items>
    </pivotField>
    <pivotField name="Día" compact="0" outline="0" multipleItemSelectionAllowed="1" showAll="0">
      <items>
        <item t="default"/>
      </items>
    </pivotField>
    <pivotField name="Mes" axis="axisPage" compact="0" outline="0" multipleItemSelectionAllowed="1" showAll="0">
      <items>
        <item t="default"/>
      </items>
    </pivotField>
    <pivotField name="Producto" compact="0" outline="0" multipleItemSelectionAllowed="1" showAll="0">
      <items>
        <item t="default"/>
      </items>
    </pivotField>
  </pivotFields>
  <rowFields>
    <field x="10"/>
  </rowFields>
  <pageFields>
    <pageField fld="13"/>
  </pageFields>
  <dataFields>
    <dataField name="SUM of Litros" fld="8" baseField="0"/>
  </dataFields>
</pivotTableDefinition>
</file>

<file path=xl/pivotTables/pivotTable22.xml><?xml version="1.0" encoding="utf-8"?>
<pivotTableDefinition xmlns="http://schemas.openxmlformats.org/spreadsheetml/2006/main" name="CUADRE MAY 2" cacheId="4" dataCaption="" compact="0" compactData="0">
  <location ref="A12:B13" firstHeaderRow="0" firstDataRow="1" firstDataCol="0" rowPageCount="2" colPageCount="1"/>
  <pivotFields>
    <pivotField name="Unidad" compact="0" outline="0" multipleItemSelectionAllowed="1" showAll="0">
      <items>
        <item t="default"/>
      </items>
    </pivotField>
    <pivotField name="Flota" compact="0" outline="0" multipleItemSelectionAllowed="1" showAll="0">
      <items>
        <item t="default"/>
      </items>
    </pivotField>
    <pivotField name="EC" compact="0" outline="0" multipleItemSelectionAllowed="1" showAll="0">
      <items>
        <item t="default"/>
      </items>
    </pivotField>
    <pivotField name="Fecha de Transacción" compact="0" outline="0" multipleItemSelectionAllowed="1" showAll="0">
      <items>
        <item t="default"/>
      </items>
    </pivotField>
    <pivotField name="Operador" compact="0" outline="0" multipleItemSelectionAllowed="1" showAll="0">
      <items>
        <item t="default"/>
      </items>
    </pivotField>
    <pivotField name="ID OPERADOR" compact="0" outline="0" multipleItemSelectionAllowed="1" showAll="0">
      <items>
        <item t="default"/>
      </items>
    </pivotField>
    <pivotField name="Estación" compact="0" outline="0" multipleItemSelectionAllowed="1" showAll="0">
      <items>
        <item t="default"/>
      </items>
    </pivotField>
    <pivotField name="Costo por litro" compact="0" outline="0" multipleItemSelectionAllowed="1" showAll="0">
      <items>
        <item t="default"/>
      </items>
    </pivotField>
    <pivotField name="Litros" dataField="1" compact="0" outline="0" multipleItemSelectionAllowed="1" showAll="0">
      <items>
        <item t="default"/>
      </items>
    </pivotField>
    <pivotField name="Costo por carga" compact="0" outline="0" multipleItemSelectionAllowed="1" showAll="0">
      <items>
        <item t="default"/>
      </items>
    </pivotField>
    <pivotField name="Tipo de Carga" axis="axisPage" compact="0" outline="0" multipleItemSelectionAllowed="1" showAll="0">
      <items>
        <item t="default"/>
      </items>
    </pivotField>
    <pivotField name="Semana" compact="0" outline="0" multipleItemSelectionAllowed="1" showAll="0">
      <items>
        <item t="default"/>
      </items>
    </pivotField>
    <pivotField name="Día" axis="axisRow" compact="0" outline="0" multipleItemSelectionAllowed="1" showAll="0" sortType="ascending">
      <items>
        <item t="default"/>
      </items>
    </pivotField>
    <pivotField name="Mes" axis="axisPage" compact="0" outline="0" multipleItemSelectionAllowed="1" showAll="0">
      <items>
        <item t="default"/>
      </items>
    </pivotField>
    <pivotField name="Producto" compact="0" outline="0" multipleItemSelectionAllowed="1" showAll="0">
      <items>
        <item t="default"/>
      </items>
    </pivotField>
  </pivotFields>
  <rowFields>
    <field x="12"/>
  </rowFields>
  <pageFields>
    <pageField fld="13"/>
    <pageField fld="10"/>
  </pageFields>
  <dataFields>
    <dataField name="SUM of Litros" fld="8" baseField="0"/>
  </dataFields>
</pivotTableDefinition>
</file>

<file path=xl/pivotTables/pivotTable23.xml><?xml version="1.0" encoding="utf-8"?>
<pivotTableDefinition xmlns="http://schemas.openxmlformats.org/spreadsheetml/2006/main" name="CUADRE AGO" cacheId="4" dataCaption="" compact="0" compactData="0">
  <location ref="A4:B5" firstHeaderRow="0" firstDataRow="1" firstDataCol="0" rowPageCount="2" colPageCount="1"/>
  <pivotFields>
    <pivotField name="Unidad" compact="0" outline="0" multipleItemSelectionAllowed="1" showAll="0">
      <items>
        <item t="default"/>
      </items>
    </pivotField>
    <pivotField name="Flota" compact="0" outline="0" multipleItemSelectionAllowed="1" showAll="0">
      <items>
        <item t="default"/>
      </items>
    </pivotField>
    <pivotField name="EC" compact="0" outline="0" multipleItemSelectionAllowed="1" showAll="0">
      <items>
        <item t="default"/>
      </items>
    </pivotField>
    <pivotField name="Fecha de Transacción" compact="0" outline="0" multipleItemSelectionAllowed="1" showAll="0">
      <items>
        <item t="default"/>
      </items>
    </pivotField>
    <pivotField name="Operador" compact="0" outline="0" multipleItemSelectionAllowed="1" showAll="0">
      <items>
        <item t="default"/>
      </items>
    </pivotField>
    <pivotField name="ID OPERADOR" compact="0" outline="0" multipleItemSelectionAllowed="1" showAll="0">
      <items>
        <item t="default"/>
      </items>
    </pivotField>
    <pivotField name="Estación" compact="0" outline="0" multipleItemSelectionAllowed="1" showAll="0">
      <items>
        <item t="default"/>
      </items>
    </pivotField>
    <pivotField name="Costo por litro" compact="0" outline="0" multipleItemSelectionAllowed="1" showAll="0">
      <items>
        <item t="default"/>
      </items>
    </pivotField>
    <pivotField name="Litros" dataField="1" compact="0" outline="0" multipleItemSelectionAllowed="1" showAll="0">
      <items>
        <item t="default"/>
      </items>
    </pivotField>
    <pivotField name="Costo por carga" compact="0" outline="0" multipleItemSelectionAllowed="1" showAll="0">
      <items>
        <item t="default"/>
      </items>
    </pivotField>
    <pivotField name="Tipo de Carga" axis="axisRow" compact="0" outline="0" multipleItemSelectionAllowed="1" showAll="0" sortType="ascending">
      <items>
        <item t="default"/>
      </items>
    </pivotField>
    <pivotField name="Semana" compact="0" outline="0" multipleItemSelectionAllowed="1" showAll="0">
      <items>
        <item t="default"/>
      </items>
    </pivotField>
    <pivotField name="Día" compact="0" outline="0" multipleItemSelectionAllowed="1" showAll="0">
      <items>
        <item t="default"/>
      </items>
    </pivotField>
    <pivotField name="Mes" axis="axisPage" compact="0" outline="0" multipleItemSelectionAllowed="1" showAll="0">
      <items>
        <item t="default"/>
      </items>
    </pivotField>
    <pivotField name="Producto" axis="axisPage" compact="0" outline="0" multipleItemSelectionAllowed="1" showAll="0">
      <items>
        <item t="default"/>
      </items>
    </pivotField>
  </pivotFields>
  <rowFields>
    <field x="10"/>
  </rowFields>
  <pageFields>
    <pageField fld="13"/>
    <pageField fld="14"/>
  </pageFields>
  <dataFields>
    <dataField name="SUM of Litros" fld="8" baseField="0"/>
  </dataFields>
</pivotTableDefinition>
</file>

<file path=xl/pivotTables/pivotTable24.xml><?xml version="1.0" encoding="utf-8"?>
<pivotTableDefinition xmlns="http://schemas.openxmlformats.org/spreadsheetml/2006/main" name="CUADRE AGO 2" cacheId="4" dataCaption="" compact="0" compactData="0">
  <location ref="A12:B13" firstHeaderRow="0" firstDataRow="1" firstDataCol="0" rowPageCount="2" colPageCount="1"/>
  <pivotFields>
    <pivotField name="Unidad" compact="0" outline="0" multipleItemSelectionAllowed="1" showAll="0">
      <items>
        <item t="default"/>
      </items>
    </pivotField>
    <pivotField name="Flota" compact="0" outline="0" multipleItemSelectionAllowed="1" showAll="0">
      <items>
        <item t="default"/>
      </items>
    </pivotField>
    <pivotField name="EC" compact="0" outline="0" multipleItemSelectionAllowed="1" showAll="0">
      <items>
        <item t="default"/>
      </items>
    </pivotField>
    <pivotField name="Fecha de Transacción" compact="0" outline="0" multipleItemSelectionAllowed="1" showAll="0">
      <items>
        <item t="default"/>
      </items>
    </pivotField>
    <pivotField name="Operador" compact="0" outline="0" multipleItemSelectionAllowed="1" showAll="0">
      <items>
        <item t="default"/>
      </items>
    </pivotField>
    <pivotField name="ID OPERADOR" compact="0" outline="0" multipleItemSelectionAllowed="1" showAll="0">
      <items>
        <item t="default"/>
      </items>
    </pivotField>
    <pivotField name="Estación" compact="0" outline="0" multipleItemSelectionAllowed="1" showAll="0">
      <items>
        <item t="default"/>
      </items>
    </pivotField>
    <pivotField name="Costo por litro" compact="0" outline="0" multipleItemSelectionAllowed="1" showAll="0">
      <items>
        <item t="default"/>
      </items>
    </pivotField>
    <pivotField name="Litros" dataField="1" compact="0" outline="0" multipleItemSelectionAllowed="1" showAll="0">
      <items>
        <item t="default"/>
      </items>
    </pivotField>
    <pivotField name="Costo por carga" compact="0" outline="0" multipleItemSelectionAllowed="1" showAll="0">
      <items>
        <item t="default"/>
      </items>
    </pivotField>
    <pivotField name="Tipo de Carga" axis="axisPage" compact="0" outline="0" multipleItemSelectionAllowed="1" showAll="0">
      <items>
        <item t="default"/>
      </items>
    </pivotField>
    <pivotField name="Semana" compact="0" outline="0" multipleItemSelectionAllowed="1" showAll="0">
      <items>
        <item t="default"/>
      </items>
    </pivotField>
    <pivotField name="Día" axis="axisRow" compact="0" outline="0" multipleItemSelectionAllowed="1" showAll="0" sortType="ascending">
      <items>
        <item t="default"/>
      </items>
    </pivotField>
    <pivotField name="Mes" axis="axisPage" compact="0" outline="0" multipleItemSelectionAllowed="1" showAll="0">
      <items>
        <item t="default"/>
      </items>
    </pivotField>
    <pivotField name="Producto" compact="0" outline="0" multipleItemSelectionAllowed="1" showAll="0">
      <items>
        <item t="default"/>
      </items>
    </pivotField>
  </pivotFields>
  <rowFields>
    <field x="12"/>
  </rowFields>
  <pageFields>
    <pageField fld="13"/>
    <pageField fld="10"/>
  </pageFields>
  <dataFields>
    <dataField name="SUM of Litros" fld="8" baseField="0"/>
  </dataFields>
</pivotTableDefinition>
</file>

<file path=xl/pivotTables/pivotTable25.xml><?xml version="1.0" encoding="utf-8"?>
<pivotTableDefinition xmlns="http://schemas.openxmlformats.org/spreadsheetml/2006/main" name="Cuadre" cacheId="4" dataCaption="" compact="0" compactData="0">
  <location ref="A3:B4" firstHeaderRow="0" firstDataRow="1" firstDataCol="0" rowPageCount="1" colPageCount="1"/>
  <pivotFields>
    <pivotField name="Unidad" compact="0" outline="0" multipleItemSelectionAllowed="1" showAll="0">
      <items>
        <item t="default"/>
      </items>
    </pivotField>
    <pivotField name="Flota" compact="0" outline="0" multipleItemSelectionAllowed="1" showAll="0">
      <items>
        <item t="default"/>
      </items>
    </pivotField>
    <pivotField name="EC" compact="0" outline="0" multipleItemSelectionAllowed="1" showAll="0">
      <items>
        <item t="default"/>
      </items>
    </pivotField>
    <pivotField name="Fecha de Transacción" compact="0" outline="0" multipleItemSelectionAllowed="1" showAll="0">
      <items>
        <item t="default"/>
      </items>
    </pivotField>
    <pivotField name="Operador" compact="0" outline="0" multipleItemSelectionAllowed="1" showAll="0">
      <items>
        <item t="default"/>
      </items>
    </pivotField>
    <pivotField name="ID OPERADOR" compact="0" outline="0" multipleItemSelectionAllowed="1" showAll="0">
      <items>
        <item t="default"/>
      </items>
    </pivotField>
    <pivotField name="Estación" compact="0" outline="0" multipleItemSelectionAllowed="1" showAll="0">
      <items>
        <item t="default"/>
      </items>
    </pivotField>
    <pivotField name="Costo por litro" compact="0" outline="0" multipleItemSelectionAllowed="1" showAll="0">
      <items>
        <item t="default"/>
      </items>
    </pivotField>
    <pivotField name="Litros" dataField="1" compact="0" outline="0" multipleItemSelectionAllowed="1" showAll="0">
      <items>
        <item t="default"/>
      </items>
    </pivotField>
    <pivotField name="Costo por carga" compact="0" outline="0" multipleItemSelectionAllowed="1" showAll="0">
      <items>
        <item t="default"/>
      </items>
    </pivotField>
    <pivotField name="Tipo de Carga" axis="axisRow" compact="0" outline="0" multipleItemSelectionAllowed="1" showAll="0" sortType="ascending">
      <items>
        <item t="default"/>
      </items>
    </pivotField>
    <pivotField name="Semana" compact="0" outline="0" multipleItemSelectionAllowed="1" showAll="0">
      <items>
        <item t="default"/>
      </items>
    </pivotField>
    <pivotField name="Día" compact="0" outline="0" multipleItemSelectionAllowed="1" showAll="0">
      <items>
        <item t="default"/>
      </items>
    </pivotField>
    <pivotField name="Mes" axis="axisPage" compact="0" outline="0" multipleItemSelectionAllowed="1" showAll="0">
      <items>
        <item t="default"/>
      </items>
    </pivotField>
    <pivotField name="Producto" compact="0" outline="0" multipleItemSelectionAllowed="1" showAll="0">
      <items>
        <item t="default"/>
      </items>
    </pivotField>
  </pivotFields>
  <rowFields>
    <field x="10"/>
  </rowFields>
  <pageFields>
    <pageField fld="13"/>
  </pageFields>
  <dataFields>
    <dataField name="SUM of Litros" fld="8" baseField="0"/>
  </dataFields>
</pivotTableDefinition>
</file>

<file path=xl/pivotTables/pivotTable26.xml><?xml version="1.0" encoding="utf-8"?>
<pivotTableDefinition xmlns="http://schemas.openxmlformats.org/spreadsheetml/2006/main" name="Cuadre 2" cacheId="4" dataCaption="" compact="0" compactData="0">
  <location ref="A12:B13" firstHeaderRow="0" firstDataRow="1" firstDataCol="0" rowPageCount="2" colPageCount="1"/>
  <pivotFields>
    <pivotField name="Unidad" compact="0" outline="0" multipleItemSelectionAllowed="1" showAll="0">
      <items>
        <item t="default"/>
      </items>
    </pivotField>
    <pivotField name="Flota" compact="0" outline="0" multipleItemSelectionAllowed="1" showAll="0">
      <items>
        <item t="default"/>
      </items>
    </pivotField>
    <pivotField name="EC" compact="0" outline="0" multipleItemSelectionAllowed="1" showAll="0">
      <items>
        <item t="default"/>
      </items>
    </pivotField>
    <pivotField name="Fecha de Transacción" compact="0" outline="0" multipleItemSelectionAllowed="1" showAll="0">
      <items>
        <item t="default"/>
      </items>
    </pivotField>
    <pivotField name="Operador" compact="0" outline="0" multipleItemSelectionAllowed="1" showAll="0">
      <items>
        <item t="default"/>
      </items>
    </pivotField>
    <pivotField name="ID OPERADOR" compact="0" outline="0" multipleItemSelectionAllowed="1" showAll="0">
      <items>
        <item t="default"/>
      </items>
    </pivotField>
    <pivotField name="Estación" compact="0" outline="0" multipleItemSelectionAllowed="1" showAll="0">
      <items>
        <item t="default"/>
      </items>
    </pivotField>
    <pivotField name="Costo por litro" compact="0" outline="0" multipleItemSelectionAllowed="1" showAll="0">
      <items>
        <item t="default"/>
      </items>
    </pivotField>
    <pivotField name="Litros" dataField="1" compact="0" outline="0" multipleItemSelectionAllowed="1" showAll="0">
      <items>
        <item t="default"/>
      </items>
    </pivotField>
    <pivotField name="Costo por carga" compact="0" outline="0" multipleItemSelectionAllowed="1" showAll="0">
      <items>
        <item t="default"/>
      </items>
    </pivotField>
    <pivotField name="Tipo de Carga" axis="axisPage" compact="0" outline="0" multipleItemSelectionAllowed="1" showAll="0">
      <items>
        <item t="default"/>
      </items>
    </pivotField>
    <pivotField name="Semana" compact="0" outline="0" multipleItemSelectionAllowed="1" showAll="0">
      <items>
        <item t="default"/>
      </items>
    </pivotField>
    <pivotField name="Día" axis="axisRow" compact="0" outline="0" multipleItemSelectionAllowed="1" showAll="0" sortType="ascending">
      <items>
        <item t="default"/>
      </items>
    </pivotField>
    <pivotField name="Mes" axis="axisPage" compact="0" outline="0" multipleItemSelectionAllowed="1" showAll="0">
      <items>
        <item t="default"/>
      </items>
    </pivotField>
    <pivotField name="Producto" compact="0" outline="0" multipleItemSelectionAllowed="1" showAll="0">
      <items>
        <item t="default"/>
      </items>
    </pivotField>
  </pivotFields>
  <rowFields>
    <field x="12"/>
  </rowFields>
  <pageFields>
    <pageField fld="13"/>
    <pageField fld="10"/>
  </pageFields>
  <dataFields>
    <dataField name="SUM of Litros" fld="8" baseField="0"/>
  </dataFields>
</pivotTableDefinition>
</file>

<file path=xl/pivotTables/pivotTable27.xml><?xml version="1.0" encoding="utf-8"?>
<pivotTableDefinition xmlns="http://schemas.openxmlformats.org/spreadsheetml/2006/main" name="Hoja 20" cacheId="4" dataCaption="" compact="0" compactData="0">
  <location ref="A4:D5" firstHeaderRow="0" firstDataRow="3" firstDataCol="0" rowPageCount="2" colPageCount="1"/>
  <pivotFields>
    <pivotField name="Unidad" compact="0" outline="0" multipleItemSelectionAllowed="1" showAll="0">
      <items>
        <item t="default"/>
      </items>
    </pivotField>
    <pivotField name="Flota" axis="axisPage" compact="0" outline="0" multipleItemSelectionAllowed="1" showAll="0">
      <items>
        <item t="default"/>
      </items>
    </pivotField>
    <pivotField name="EC" compact="0" outline="0" multipleItemSelectionAllowed="1" showAll="0">
      <items>
        <item t="default"/>
      </items>
    </pivotField>
    <pivotField name="Fecha de Transacción" compact="0" outline="0" multipleItemSelectionAllowed="1" showAll="0">
      <items>
        <item t="default"/>
      </items>
    </pivotField>
    <pivotField name="Operador" axis="axisRow" compact="0" outline="0" multipleItemSelectionAllowed="1" showAll="0" sortType="ascending">
      <items>
        <item t="default"/>
      </items>
      <autoSortScope>
        <pivotArea>
          <references>
            <reference field="4294967294">
              <x v="1"/>
            </reference>
          </references>
        </pivotArea>
      </autoSortScope>
    </pivotField>
    <pivotField name="ID OPERADOR" compact="0" outline="0" multipleItemSelectionAllowed="1" showAll="0">
      <items>
        <item t="default"/>
      </items>
    </pivotField>
    <pivotField name="Estación" compact="0" outline="0" multipleItemSelectionAllowed="1" showAll="0">
      <items>
        <item t="default"/>
      </items>
    </pivotField>
    <pivotField name="Costo por litro" compact="0" outline="0" multipleItemSelectionAllowed="1" showAll="0">
      <items>
        <item t="default"/>
      </items>
    </pivotField>
    <pivotField name="Litros" dataField="1" compact="0" outline="0" multipleItemSelectionAllowed="1" showAll="0">
      <items>
        <item t="default"/>
      </items>
    </pivotField>
    <pivotField name="Costo por carga" dataField="1" compact="0" outline="0" multipleItemSelectionAllowed="1" showAll="0">
      <items>
        <item t="default"/>
      </items>
    </pivotField>
    <pivotField name="Tipo de Carga" axis="axisPage" compact="0" outline="0" multipleItemSelectionAllowed="1" showAll="0">
      <items>
        <item t="default"/>
      </items>
    </pivotField>
    <pivotField name="Semana" compact="0" outline="0" multipleItemSelectionAllowed="1" showAll="0">
      <items>
        <item t="default"/>
      </items>
    </pivotField>
    <pivotField name="Día" compact="0" outline="0" multipleItemSelectionAllowed="1" showAll="0">
      <items>
        <item t="default"/>
      </items>
    </pivotField>
    <pivotField name="Mes" axis="axisRow" compact="0" outline="0" multipleItemSelectionAllowed="1" showAll="0" sortType="ascending">
      <items>
        <item t="default"/>
      </items>
    </pivotField>
    <pivotField name="Producto" compact="0" outline="0" multipleItemSelectionAllowed="1" showAll="0">
      <items>
        <item t="default"/>
      </items>
    </pivotField>
  </pivotFields>
  <rowFields>
    <field x="4"/>
    <field x="13"/>
  </rowFields>
  <colFields>
    <field x="-2"/>
  </colFields>
  <pageFields>
    <pageField fld="1"/>
    <pageField fld="10"/>
  </pageFields>
  <dataFields>
    <dataField name="SUM of Litros" fld="8" baseField="0"/>
    <dataField name="SUM of Costo por carga" fld="9" baseField="0"/>
  </dataFields>
</pivotTableDefinition>
</file>

<file path=xl/pivotTables/pivotTable28.xml><?xml version="1.0" encoding="utf-8"?>
<pivotTableDefinition xmlns="http://schemas.openxmlformats.org/spreadsheetml/2006/main" name="EC4" cacheId="6" dataCaption="" compact="0" compactData="0">
  <location ref="A6:D7" firstHeaderRow="0" firstDataRow="3" firstDataCol="0" rowPageCount="4" colPageCount="1"/>
  <pivotFields>
    <pivotField name="Unida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t="default"/>
      </items>
    </pivotField>
    <pivotField name="Flota" axis="axisRow" compact="0" outline="0" multipleItemSelectionAllowed="1" showAll="0" sortType="ascending">
      <items>
        <item x="12"/>
        <item x="5"/>
        <item x="3"/>
        <item x="14"/>
        <item x="17"/>
        <item x="21"/>
        <item x="0"/>
        <item x="11"/>
        <item x="7"/>
        <item x="8"/>
        <item x="25"/>
        <item x="6"/>
        <item x="13"/>
        <item x="27"/>
        <item x="4"/>
        <item x="9"/>
        <item x="20"/>
        <item x="1"/>
        <item x="26"/>
        <item x="19"/>
        <item x="28"/>
        <item x="15"/>
        <item x="16"/>
        <item x="24"/>
        <item x="2"/>
        <item x="18"/>
        <item x="10"/>
        <item x="22"/>
        <item x="23"/>
        <item t="default"/>
      </items>
    </pivotField>
    <pivotField name="EC" axis="axisPage" compact="0" outline="0" multipleItemSelectionAllowed="1" showAll="0">
      <items>
        <item h="1" x="0"/>
        <item h="1" x="1"/>
        <item x="2"/>
        <item h="1" x="3"/>
        <item h="1" x="4"/>
        <item h="1" x="5"/>
        <item h="1" x="6"/>
        <item h="1" x="7"/>
        <item h="1" x="8"/>
        <item h="1" x="9"/>
        <item t="default"/>
      </items>
    </pivotField>
    <pivotField name="Fecha de Transacción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t="default"/>
      </items>
    </pivotField>
    <pivotField name="Oper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t="default"/>
      </items>
    </pivotField>
    <pivotField name="ID OPER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t="default"/>
      </items>
    </pivotField>
    <pivotField name="Estación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h="1" x="9"/>
        <item h="1" x="10"/>
        <item x="11"/>
        <item t="default"/>
      </items>
    </pivotField>
    <pivotField name="Costo por litro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name="Litros" dataField="1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t="default"/>
      </items>
    </pivotField>
    <pivotField name="Costo por carga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t="default"/>
      </items>
    </pivotField>
    <pivotField name="Tipo de Carg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emana" axis="axisPage" compact="0" outline="0" multipleItemSelectionAllowed="1" showAll="0">
      <items>
        <item h="1" x="0"/>
        <item h="1" x="1"/>
        <item h="1" x="2"/>
        <item h="1" x="3"/>
        <item t="default"/>
      </items>
    </pivotField>
    <pivotField name="Día" axis="axisPage" compact="0" outline="0" multipleItemSelectionAllowed="1" showAll="0">
      <items>
        <item h="1"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t="default"/>
      </items>
    </pivotField>
    <pivotField name="Mes" compact="0" outline="0" multipleItemSelectionAllowed="1" showAll="0">
      <items>
        <item x="0"/>
        <item t="default"/>
      </items>
    </pivotField>
    <pivotField name="Producto" axis="axisRow" compact="0" outline="0" multipleItemSelectionAllowed="1" showAll="0" sortType="ascending">
      <items>
        <item x="0"/>
        <item x="1"/>
        <item t="default"/>
      </items>
    </pivotField>
  </pivotFields>
  <rowFields>
    <field x="1"/>
    <field x="14"/>
  </rowFields>
  <colFields>
    <field x="-2"/>
  </colFields>
  <pageFields>
    <pageField fld="11"/>
    <pageField fld="6"/>
    <pageField fld="2"/>
    <pageField fld="12"/>
  </pageFields>
  <dataFields>
    <dataField name="SUM of Litros" fld="8" baseField="0"/>
    <dataField name="SUM of Costo por carga" fld="9" baseField="0"/>
  </dataFields>
</pivotTableDefinition>
</file>

<file path=xl/pivotTables/pivotTable29.xml><?xml version="1.0" encoding="utf-8"?>
<pivotTableDefinition xmlns="http://schemas.openxmlformats.org/spreadsheetml/2006/main" name="EC4 2" cacheId="4" dataCaption="" compact="0" compactData="0">
  <location ref="K4:M5" firstHeaderRow="0" firstDataRow="2" firstDataCol="0" rowPageCount="2" colPageCount="1"/>
  <pivotFields>
    <pivotField name="Unidad" compact="0" outline="0" multipleItemSelectionAllowed="1" showAll="0">
      <items>
        <item t="default"/>
      </items>
    </pivotField>
    <pivotField name="Flota" axis="axisRow" compact="0" outline="0" multipleItemSelectionAllowed="1" showAll="0" sortType="ascending">
      <items>
        <item t="default"/>
      </items>
    </pivotField>
    <pivotField name="EC" axis="axisPage" compact="0" outline="0" multipleItemSelectionAllowed="1" showAll="0">
      <items>
        <item t="default"/>
      </items>
    </pivotField>
    <pivotField name="Fecha de Transacción" compact="0" outline="0" multipleItemSelectionAllowed="1" showAll="0">
      <items>
        <item t="default"/>
      </items>
    </pivotField>
    <pivotField name="Operador" compact="0" outline="0" multipleItemSelectionAllowed="1" showAll="0">
      <items>
        <item t="default"/>
      </items>
    </pivotField>
    <pivotField name="ID OPERADOR" compact="0" outline="0" multipleItemSelectionAllowed="1" showAll="0">
      <items>
        <item t="default"/>
      </items>
    </pivotField>
    <pivotField name="Estación" compact="0" outline="0" multipleItemSelectionAllowed="1" showAll="0">
      <items>
        <item t="default"/>
      </items>
    </pivotField>
    <pivotField name="Costo por litro" compact="0" outline="0" multipleItemSelectionAllowed="1" showAll="0">
      <items>
        <item t="default"/>
      </items>
    </pivotField>
    <pivotField name="Litros" dataField="1" compact="0" outline="0" multipleItemSelectionAllowed="1" showAll="0">
      <items>
        <item t="default"/>
      </items>
    </pivotField>
    <pivotField name="Costo por carga" dataField="1" compact="0" outline="0" multipleItemSelectionAllowed="1" showAll="0">
      <items>
        <item t="default"/>
      </items>
    </pivotField>
    <pivotField name="Tipo de Carga" compact="0" outline="0" multipleItemSelectionAllowed="1" showAll="0">
      <items>
        <item t="default"/>
      </items>
    </pivotField>
    <pivotField name="Semana" compact="0" outline="0" multipleItemSelectionAllowed="1" showAll="0">
      <items>
        <item t="default"/>
      </items>
    </pivotField>
    <pivotField name="Día" compact="0" outline="0" multipleItemSelectionAllowed="1" showAll="0">
      <items>
        <item t="default"/>
      </items>
    </pivotField>
    <pivotField name="Mes" axis="axisPage" compact="0" outline="0" multipleItemSelectionAllowed="1" showAll="0">
      <items>
        <item t="default"/>
      </items>
    </pivotField>
    <pivotField name="Producto" compact="0" outline="0" multipleItemSelectionAllowed="1" showAll="0">
      <items>
        <item t="default"/>
      </items>
    </pivotField>
  </pivotFields>
  <rowFields>
    <field x="1"/>
  </rowFields>
  <colFields>
    <field x="-2"/>
  </colFields>
  <pageFields>
    <pageField fld="13"/>
    <pageField fld="2"/>
  </pageFields>
  <dataFields>
    <dataField name="SUM of Litros" fld="8" baseField="0"/>
    <dataField name="SUM of Costo por carga" fld="9" baseField="0"/>
  </dataFields>
</pivotTableDefinition>
</file>

<file path=xl/pivotTables/pivotTable30.xml><?xml version="1.0" encoding="utf-8"?>
<pivotTableDefinition xmlns="http://schemas.openxmlformats.org/spreadsheetml/2006/main" name="EC4 3" cacheId="4" dataCaption="" compact="0" compactData="0">
  <location ref="H6:I7" firstHeaderRow="0" firstDataRow="1" firstDataCol="0" rowPageCount="2" colPageCount="1"/>
  <pivotFields>
    <pivotField name="Unidad" compact="0" outline="0" multipleItemSelectionAllowed="1" showAll="0">
      <items>
        <item t="default"/>
      </items>
    </pivotField>
    <pivotField name="Flota" axis="axisPage" compact="0" outline="0" multipleItemSelectionAllowed="1" showAll="0">
      <items>
        <item t="default"/>
      </items>
    </pivotField>
    <pivotField name="EC" compact="0" outline="0" multipleItemSelectionAllowed="1" showAll="0">
      <items>
        <item t="default"/>
      </items>
    </pivotField>
    <pivotField name="Fecha de Transacción" compact="0" outline="0" multipleItemSelectionAllowed="1" showAll="0">
      <items>
        <item t="default"/>
      </items>
    </pivotField>
    <pivotField name="Operador" compact="0" outline="0" multipleItemSelectionAllowed="1" showAll="0">
      <items>
        <item t="default"/>
      </items>
    </pivotField>
    <pivotField name="ID OPERADOR" compact="0" outline="0" multipleItemSelectionAllowed="1" showAll="0">
      <items>
        <item t="default"/>
      </items>
    </pivotField>
    <pivotField name="Estación" compact="0" outline="0" multipleItemSelectionAllowed="1" showAll="0">
      <items>
        <item t="default"/>
      </items>
    </pivotField>
    <pivotField name="Costo por litro" compact="0" outline="0" multipleItemSelectionAllowed="1" showAll="0">
      <items>
        <item t="default"/>
      </items>
    </pivotField>
    <pivotField name="Litros" dataField="1" compact="0" outline="0" multipleItemSelectionAllowed="1" showAll="0">
      <items>
        <item t="default"/>
      </items>
    </pivotField>
    <pivotField name="Costo por carga" compact="0" outline="0" multipleItemSelectionAllowed="1" showAll="0">
      <items>
        <item t="default"/>
      </items>
    </pivotField>
    <pivotField name="Tipo de Carga" axis="axisRow" compact="0" outline="0" multipleItemSelectionAllowed="1" showAll="0" sortType="ascending">
      <items>
        <item t="default"/>
      </items>
    </pivotField>
    <pivotField name="Semana" compact="0" outline="0" multipleItemSelectionAllowed="1" showAll="0">
      <items>
        <item t="default"/>
      </items>
    </pivotField>
    <pivotField name="Día" compact="0" outline="0" multipleItemSelectionAllowed="1" showAll="0">
      <items>
        <item t="default"/>
      </items>
    </pivotField>
    <pivotField name="Mes" axis="axisPage" compact="0" outline="0" multipleItemSelectionAllowed="1" showAll="0">
      <items>
        <item t="default"/>
      </items>
    </pivotField>
    <pivotField name="Producto" compact="0" outline="0" multipleItemSelectionAllowed="1" showAll="0">
      <items>
        <item t="default"/>
      </items>
    </pivotField>
  </pivotFields>
  <rowFields>
    <field x="10"/>
  </rowFields>
  <pageFields>
    <pageField fld="1"/>
    <pageField fld="13"/>
  </pageFields>
  <dataFields>
    <dataField name="SUM of Litros" fld="8" baseField="0"/>
  </dataFields>
</pivotTableDefinition>
</file>

<file path=xl/pivotTables/pivotTable31.xml><?xml version="1.0" encoding="utf-8"?>
<pivotTableDefinition xmlns="http://schemas.openxmlformats.org/spreadsheetml/2006/main" name="EC4 4" cacheId="0" dataCaption="" compact="0" compactData="0">
  <location ref="F16:I29" firstHeaderRow="0" firstDataRow="3" firstDataCol="0" rowPageCount="1" colPageCount="1"/>
  <pivotFields>
    <pivotField name="Unida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t="default"/>
      </items>
    </pivotField>
    <pivotField name="Flota" axis="axisPage" compact="0" outline="0" multipleItemSelectionAllowed="1" showAll="0">
      <items>
        <item h="1" x="0"/>
        <item h="1" x="1"/>
        <item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t="default"/>
      </items>
    </pivotField>
    <pivotField name="E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Fecha de Transacción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t="default"/>
      </items>
    </pivotField>
    <pivotField name="Oper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t="default"/>
      </items>
    </pivotField>
    <pivotField name="ID OPER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name="Estació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Costo por litr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name="Litros" dataField="1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t="default"/>
      </items>
    </pivotField>
    <pivotField name="Costo por carga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t="default"/>
      </items>
    </pivotField>
    <pivotField name="Tipo de Carga" axis="axisRow" compact="0" outline="0" multipleItemSelectionAllowed="1" showAll="0" sortType="ascending">
      <items>
        <item x="0"/>
        <item x="3"/>
        <item x="4"/>
        <item x="2"/>
        <item x="5"/>
        <item x="1"/>
        <item t="default"/>
      </items>
    </pivotField>
    <pivotField name="Seman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í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Mes" axis="axisRow" compact="0" outline="0" multipleItemSelectionAllowed="1" showAll="0" sortType="ascending">
      <items>
        <item x="0"/>
        <item x="1"/>
        <item x="2"/>
        <item t="default"/>
      </items>
    </pivotField>
    <pivotField name="Producto" compact="0" outline="0" multipleItemSelectionAllowed="1" showAll="0">
      <items>
        <item x="0"/>
        <item x="1"/>
        <item t="default"/>
      </items>
    </pivotField>
  </pivotFields>
  <rowFields>
    <field x="13"/>
    <field x="10"/>
  </rowFields>
  <colFields>
    <field x="-2"/>
  </colFields>
  <pageFields>
    <pageField fld="1"/>
  </pageFields>
  <dataFields>
    <dataField name="SUM of Litros" fld="8" baseField="0"/>
    <dataField name="SUM of Costo por carga" fld="9" baseField="0"/>
  </dataFields>
</pivotTableDefinition>
</file>

<file path=xl/pivotTables/pivotTable32.xml><?xml version="1.0" encoding="utf-8"?>
<pivotTableDefinition xmlns="http://schemas.openxmlformats.org/spreadsheetml/2006/main" name="EC6" cacheId="3" dataCaption="" compact="0" compactData="0">
  <location ref="A3:C4" firstHeaderRow="0" firstDataRow="2" firstDataCol="0" rowPageCount="1" colPageCount="1"/>
  <pivotFields>
    <pivotField name="Unida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t="default"/>
      </items>
    </pivotField>
    <pivotField name="Flota" axis="axisRow" compact="0" outline="0" multipleItemSelectionAllowed="1" showAll="0" sortType="ascending">
      <items>
        <item h="1" x="12"/>
        <item h="1" x="5"/>
        <item h="1" x="3"/>
        <item h="1" x="14"/>
        <item h="1" x="17"/>
        <item h="1" x="21"/>
        <item h="1" x="0"/>
        <item h="1" x="11"/>
        <item h="1" x="7"/>
        <item h="1" x="8"/>
        <item h="1" x="25"/>
        <item h="1" x="6"/>
        <item h="1" x="13"/>
        <item h="1" x="27"/>
        <item h="1" x="4"/>
        <item h="1" x="9"/>
        <item h="1" x="20"/>
        <item h="1" x="1"/>
        <item h="1" x="26"/>
        <item x="19"/>
        <item h="1" x="15"/>
        <item h="1" x="16"/>
        <item h="1" x="24"/>
        <item h="1" x="2"/>
        <item h="1" x="18"/>
        <item h="1" x="10"/>
        <item h="1" x="22"/>
        <item h="1" x="23"/>
        <item t="default"/>
      </items>
    </pivotField>
    <pivotField name="E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Fecha de Transacción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t="default"/>
      </items>
    </pivotField>
    <pivotField name="Oper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t="default"/>
      </items>
    </pivotField>
    <pivotField name="ID OPERAD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t="default"/>
      </items>
    </pivotField>
    <pivotField name="Estació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Costo por litro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Litros" dataField="1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t="default"/>
      </items>
    </pivotField>
    <pivotField name="Costo por carga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t="default"/>
      </items>
    </pivotField>
    <pivotField name="Tipo de Carga" compact="0" outline="0" multipleItemSelectionAllowed="1" showAll="0">
      <items>
        <item x="0"/>
        <item x="1"/>
        <item x="2"/>
        <item x="3"/>
        <item t="default"/>
      </items>
    </pivotField>
    <pivotField name="Semana" compact="0" outline="0" multipleItemSelectionAllowed="1" showAll="0">
      <items>
        <item x="0"/>
        <item x="1"/>
        <item t="default"/>
      </items>
    </pivotField>
    <pivotField name="Día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Mes" axis="axisPage" compact="0" outline="0" multipleItemSelectionAllowed="1" showAll="0">
      <items>
        <item h="1" x="0"/>
        <item t="default"/>
      </items>
    </pivotField>
    <pivotField name="Producto" compact="0" outline="0" multipleItemSelectionAllowed="1" showAll="0">
      <items>
        <item x="0"/>
        <item x="1"/>
        <item t="default"/>
      </items>
    </pivotField>
  </pivotFields>
  <rowFields>
    <field x="1"/>
  </rowFields>
  <colFields>
    <field x="-2"/>
  </colFields>
  <pageFields>
    <pageField fld="13"/>
  </pageFields>
  <dataFields>
    <dataField name="Litros" fld="8" baseField="0"/>
    <dataField name="Costo" fld="9" baseField="0"/>
  </dataFields>
</pivotTableDefinition>
</file>

<file path=xl/pivotTables/pivotTable33.xml><?xml version="1.0" encoding="utf-8"?>
<pivotTableDefinition xmlns="http://schemas.openxmlformats.org/spreadsheetml/2006/main" name="Cuadre MAR" cacheId="4" dataCaption="" compact="0" compactData="0">
  <location ref="A3:B4" firstHeaderRow="0" firstDataRow="1" firstDataCol="0" rowPageCount="1" colPageCount="1"/>
  <pivotFields>
    <pivotField name="Unidad" compact="0" outline="0" multipleItemSelectionAllowed="1" showAll="0">
      <items>
        <item t="default"/>
      </items>
    </pivotField>
    <pivotField name="Flota" compact="0" outline="0" multipleItemSelectionAllowed="1" showAll="0">
      <items>
        <item t="default"/>
      </items>
    </pivotField>
    <pivotField name="EC" compact="0" outline="0" multipleItemSelectionAllowed="1" showAll="0">
      <items>
        <item t="default"/>
      </items>
    </pivotField>
    <pivotField name="Fecha de Transacción" compact="0" outline="0" multipleItemSelectionAllowed="1" showAll="0">
      <items>
        <item t="default"/>
      </items>
    </pivotField>
    <pivotField name="Operador" compact="0" outline="0" multipleItemSelectionAllowed="1" showAll="0">
      <items>
        <item t="default"/>
      </items>
    </pivotField>
    <pivotField name="ID OPERADOR" compact="0" outline="0" multipleItemSelectionAllowed="1" showAll="0">
      <items>
        <item t="default"/>
      </items>
    </pivotField>
    <pivotField name="Estación" compact="0" outline="0" multipleItemSelectionAllowed="1" showAll="0">
      <items>
        <item t="default"/>
      </items>
    </pivotField>
    <pivotField name="Costo por litro" compact="0" outline="0" multipleItemSelectionAllowed="1" showAll="0">
      <items>
        <item t="default"/>
      </items>
    </pivotField>
    <pivotField name="Litros" dataField="1" compact="0" outline="0" multipleItemSelectionAllowed="1" showAll="0">
      <items>
        <item t="default"/>
      </items>
    </pivotField>
    <pivotField name="Costo por carga" compact="0" outline="0" multipleItemSelectionAllowed="1" showAll="0">
      <items>
        <item t="default"/>
      </items>
    </pivotField>
    <pivotField name="Tipo de Carga" axis="axisRow" compact="0" outline="0" multipleItemSelectionAllowed="1" showAll="0" sortType="ascending">
      <items>
        <item t="default"/>
      </items>
    </pivotField>
    <pivotField name="Semana" compact="0" outline="0" multipleItemSelectionAllowed="1" showAll="0">
      <items>
        <item t="default"/>
      </items>
    </pivotField>
    <pivotField name="Día" compact="0" outline="0" multipleItemSelectionAllowed="1" showAll="0">
      <items>
        <item t="default"/>
      </items>
    </pivotField>
    <pivotField name="Mes" axis="axisPage" compact="0" outline="0" multipleItemSelectionAllowed="1" showAll="0">
      <items>
        <item t="default"/>
      </items>
    </pivotField>
    <pivotField name="Producto" compact="0" outline="0" multipleItemSelectionAllowed="1" showAll="0">
      <items>
        <item t="default"/>
      </items>
    </pivotField>
  </pivotFields>
  <rowFields>
    <field x="10"/>
  </rowFields>
  <pageFields>
    <pageField fld="13"/>
  </pageFields>
  <dataFields>
    <dataField name="SUM of Litros" fld="8" baseField="0"/>
  </dataFields>
</pivotTableDefinition>
</file>

<file path=xl/pivotTables/pivotTable34.xml><?xml version="1.0" encoding="utf-8"?>
<pivotTableDefinition xmlns="http://schemas.openxmlformats.org/spreadsheetml/2006/main" name="Cuadre MAR 2" cacheId="4" dataCaption="" compact="0" compactData="0">
  <location ref="A16:B17" firstHeaderRow="0" firstDataRow="1" firstDataCol="0" rowPageCount="2" colPageCount="1"/>
  <pivotFields>
    <pivotField name="Unidad" compact="0" outline="0" multipleItemSelectionAllowed="1" showAll="0">
      <items>
        <item t="default"/>
      </items>
    </pivotField>
    <pivotField name="Flota" compact="0" outline="0" multipleItemSelectionAllowed="1" showAll="0">
      <items>
        <item t="default"/>
      </items>
    </pivotField>
    <pivotField name="EC" compact="0" outline="0" multipleItemSelectionAllowed="1" showAll="0">
      <items>
        <item t="default"/>
      </items>
    </pivotField>
    <pivotField name="Fecha de Transacción" compact="0" outline="0" multipleItemSelectionAllowed="1" showAll="0">
      <items>
        <item t="default"/>
      </items>
    </pivotField>
    <pivotField name="Operador" compact="0" outline="0" multipleItemSelectionAllowed="1" showAll="0">
      <items>
        <item t="default"/>
      </items>
    </pivotField>
    <pivotField name="ID OPERADOR" compact="0" outline="0" multipleItemSelectionAllowed="1" showAll="0">
      <items>
        <item t="default"/>
      </items>
    </pivotField>
    <pivotField name="Estación" compact="0" outline="0" multipleItemSelectionAllowed="1" showAll="0">
      <items>
        <item t="default"/>
      </items>
    </pivotField>
    <pivotField name="Costo por litro" compact="0" outline="0" multipleItemSelectionAllowed="1" showAll="0">
      <items>
        <item t="default"/>
      </items>
    </pivotField>
    <pivotField name="Litros" dataField="1" compact="0" outline="0" multipleItemSelectionAllowed="1" showAll="0">
      <items>
        <item t="default"/>
      </items>
    </pivotField>
    <pivotField name="Costo por carga" compact="0" outline="0" multipleItemSelectionAllowed="1" showAll="0">
      <items>
        <item t="default"/>
      </items>
    </pivotField>
    <pivotField name="Tipo de Carga" axis="axisPage" compact="0" outline="0" multipleItemSelectionAllowed="1" showAll="0">
      <items>
        <item t="default"/>
      </items>
    </pivotField>
    <pivotField name="Semana" compact="0" outline="0" multipleItemSelectionAllowed="1" showAll="0">
      <items>
        <item t="default"/>
      </items>
    </pivotField>
    <pivotField name="Día" axis="axisRow" compact="0" outline="0" multipleItemSelectionAllowed="1" showAll="0" sortType="ascending">
      <items>
        <item t="default"/>
      </items>
    </pivotField>
    <pivotField name="Mes" axis="axisPage" compact="0" outline="0" multipleItemSelectionAllowed="1" showAll="0">
      <items>
        <item t="default"/>
      </items>
    </pivotField>
    <pivotField name="Producto" compact="0" outline="0" multipleItemSelectionAllowed="1" showAll="0">
      <items>
        <item t="default"/>
      </items>
    </pivotField>
  </pivotFields>
  <rowFields>
    <field x="12"/>
  </rowFields>
  <pageFields>
    <pageField fld="13"/>
    <pageField fld="10"/>
  </pageFields>
  <dataFields>
    <dataField name="SUM of Litros" fld="8" baseField="0"/>
  </dataFields>
</pivotTableDefinition>
</file>

<file path=xl/pivotTables/pivotTable35.xml><?xml version="1.0" encoding="utf-8"?>
<pivotTableDefinition xmlns="http://schemas.openxmlformats.org/spreadsheetml/2006/main" name="Tabla dinámica 5" cacheId="4" dataCaption="" compact="0" compactData="0">
  <location ref="A3:B4" firstHeaderRow="0" firstDataRow="1" firstDataCol="0" rowPageCount="1" colPageCount="1"/>
  <pivotFields>
    <pivotField name="Unidad" compact="0" outline="0" multipleItemSelectionAllowed="1" showAll="0">
      <items>
        <item t="default"/>
      </items>
    </pivotField>
    <pivotField name="Flota" compact="0" outline="0" multipleItemSelectionAllowed="1" showAll="0">
      <items>
        <item t="default"/>
      </items>
    </pivotField>
    <pivotField name="EC" compact="0" outline="0" multipleItemSelectionAllowed="1" showAll="0">
      <items>
        <item t="default"/>
      </items>
    </pivotField>
    <pivotField name="Fecha de Transacción" compact="0" outline="0" multipleItemSelectionAllowed="1" showAll="0">
      <items>
        <item t="default"/>
      </items>
    </pivotField>
    <pivotField name="Operador" compact="0" outline="0" multipleItemSelectionAllowed="1" showAll="0">
      <items>
        <item t="default"/>
      </items>
    </pivotField>
    <pivotField name="ID OPERADOR" compact="0" outline="0" multipleItemSelectionAllowed="1" showAll="0">
      <items>
        <item t="default"/>
      </items>
    </pivotField>
    <pivotField name="Estación" compact="0" outline="0" multipleItemSelectionAllowed="1" showAll="0">
      <items>
        <item t="default"/>
      </items>
    </pivotField>
    <pivotField name="Costo por litro" compact="0" outline="0" multipleItemSelectionAllowed="1" showAll="0">
      <items>
        <item t="default"/>
      </items>
    </pivotField>
    <pivotField name="Litros" dataField="1" compact="0" outline="0" multipleItemSelectionAllowed="1" showAll="0">
      <items>
        <item t="default"/>
      </items>
    </pivotField>
    <pivotField name="Costo por carga" compact="0" outline="0" multipleItemSelectionAllowed="1" showAll="0">
      <items>
        <item t="default"/>
      </items>
    </pivotField>
    <pivotField name="Tipo de Carga" axis="axisPage" compact="0" outline="0" multipleItemSelectionAllowed="1" showAll="0">
      <items>
        <item t="default"/>
      </items>
    </pivotField>
    <pivotField name="Semana" compact="0" outline="0" multipleItemSelectionAllowed="1" showAll="0">
      <items>
        <item t="default"/>
      </items>
    </pivotField>
    <pivotField name="Día" compact="0" outline="0" multipleItemSelectionAllowed="1" showAll="0">
      <items>
        <item t="default"/>
      </items>
    </pivotField>
    <pivotField name="Mes" axis="axisRow" compact="0" outline="0" multipleItemSelectionAllowed="1" showAll="0" sortType="ascending">
      <items>
        <item t="default"/>
      </items>
    </pivotField>
    <pivotField name="Producto" compact="0" outline="0" multipleItemSelectionAllowed="1" showAll="0">
      <items>
        <item t="default"/>
      </items>
    </pivotField>
  </pivotFields>
  <rowFields>
    <field x="13"/>
  </rowFields>
  <pageFields>
    <pageField fld="10"/>
  </pageFields>
  <dataFields>
    <dataField name="SUM of Litros" fld="8" baseField="0"/>
  </dataFields>
</pivotTableDefinition>
</file>

<file path=xl/pivotTables/pivotTable36.xml><?xml version="1.0" encoding="utf-8"?>
<pivotTableDefinition xmlns="http://schemas.openxmlformats.org/spreadsheetml/2006/main" name="CPK Semanal" cacheId="4" dataCaption="" compact="0" compactData="0">
  <location ref="A4:B5" firstHeaderRow="0" firstDataRow="1" firstDataCol="0" rowPageCount="2" colPageCount="1"/>
  <pivotFields>
    <pivotField name="Unidad" axis="axisRow" compact="0" outline="0" multipleItemSelectionAllowed="1" showAll="0" sortType="ascending">
      <items>
        <item t="default"/>
      </items>
    </pivotField>
    <pivotField name="Flota" compact="0" outline="0" multipleItemSelectionAllowed="1" showAll="0">
      <items>
        <item t="default"/>
      </items>
    </pivotField>
    <pivotField name="EC" compact="0" outline="0" multipleItemSelectionAllowed="1" showAll="0">
      <items>
        <item t="default"/>
      </items>
    </pivotField>
    <pivotField name="Fecha de Transacción" compact="0" outline="0" multipleItemSelectionAllowed="1" showAll="0">
      <items>
        <item t="default"/>
      </items>
    </pivotField>
    <pivotField name="Operador" compact="0" outline="0" multipleItemSelectionAllowed="1" showAll="0">
      <items>
        <item t="default"/>
      </items>
    </pivotField>
    <pivotField name="ID OPERADOR" compact="0" outline="0" multipleItemSelectionAllowed="1" showAll="0">
      <items>
        <item t="default"/>
      </items>
    </pivotField>
    <pivotField name="Estación" compact="0" outline="0" multipleItemSelectionAllowed="1" showAll="0">
      <items>
        <item t="default"/>
      </items>
    </pivotField>
    <pivotField name="Costo por litro" compact="0" outline="0" multipleItemSelectionAllowed="1" showAll="0">
      <items>
        <item t="default"/>
      </items>
    </pivotField>
    <pivotField name="Litros" compact="0" outline="0" multipleItemSelectionAllowed="1" showAll="0">
      <items>
        <item t="default"/>
      </items>
    </pivotField>
    <pivotField name="Costo por carga" dataField="1" compact="0" outline="0" multipleItemSelectionAllowed="1" showAll="0">
      <items>
        <item t="default"/>
      </items>
    </pivotField>
    <pivotField name="Tipo de Carga" compact="0" outline="0" multipleItemSelectionAllowed="1" showAll="0">
      <items>
        <item t="default"/>
      </items>
    </pivotField>
    <pivotField name="Semana" compact="0" outline="0" multipleItemSelectionAllowed="1" showAll="0">
      <items>
        <item t="default"/>
      </items>
    </pivotField>
    <pivotField name="Día" axis="axisPage" compact="0" outline="0" multipleItemSelectionAllowed="1" showAll="0">
      <items>
        <item t="default"/>
      </items>
    </pivotField>
    <pivotField name="Mes" axis="axisPage" compact="0" outline="0" multipleItemSelectionAllowed="1" showAll="0">
      <items>
        <item t="default"/>
      </items>
    </pivotField>
    <pivotField name="Producto" compact="0" outline="0" multipleItemSelectionAllowed="1" showAll="0">
      <items>
        <item t="default"/>
      </items>
    </pivotField>
  </pivotFields>
  <rowFields>
    <field x="0"/>
  </rowFields>
  <pageFields>
    <pageField fld="13"/>
    <pageField fld="12"/>
  </pageFields>
  <dataFields>
    <dataField name="SUM of Costo por carga" fld="9" baseField="0"/>
  </dataFields>
</pivotTableDefinition>
</file>

<file path=xl/pivotTables/pivotTable37.xml><?xml version="1.0" encoding="utf-8"?>
<pivotTableDefinition xmlns="http://schemas.openxmlformats.org/spreadsheetml/2006/main" name="Tabla dinámica 2" cacheId="4" dataCaption="" compact="0" compactData="0">
  <location ref="A3:B4" firstHeaderRow="0" firstDataRow="1" firstDataCol="0" rowPageCount="1" colPageCount="1"/>
  <pivotFields>
    <pivotField name="Unidad" axis="axisRow" compact="0" outline="0" multipleItemSelectionAllowed="1" showAll="0" sortType="ascending">
      <items>
        <item t="default"/>
      </items>
    </pivotField>
    <pivotField name="Flota" compact="0" outline="0" multipleItemSelectionAllowed="1" showAll="0">
      <items>
        <item t="default"/>
      </items>
    </pivotField>
    <pivotField name="EC" compact="0" outline="0" multipleItemSelectionAllowed="1" showAll="0">
      <items>
        <item t="default"/>
      </items>
    </pivotField>
    <pivotField name="Fecha de Transacción" compact="0" outline="0" multipleItemSelectionAllowed="1" showAll="0">
      <items>
        <item t="default"/>
      </items>
    </pivotField>
    <pivotField name="Operador" compact="0" outline="0" multipleItemSelectionAllowed="1" showAll="0">
      <items>
        <item t="default"/>
      </items>
    </pivotField>
    <pivotField name="ID OPERADOR" compact="0" outline="0" multipleItemSelectionAllowed="1" showAll="0">
      <items>
        <item t="default"/>
      </items>
    </pivotField>
    <pivotField name="Estación" compact="0" outline="0" multipleItemSelectionAllowed="1" showAll="0">
      <items>
        <item t="default"/>
      </items>
    </pivotField>
    <pivotField name="Costo por litro" compact="0" outline="0" multipleItemSelectionAllowed="1" showAll="0">
      <items>
        <item t="default"/>
      </items>
    </pivotField>
    <pivotField name="Litros" dataField="1" compact="0" outline="0" multipleItemSelectionAllowed="1" showAll="0">
      <items>
        <item t="default"/>
      </items>
    </pivotField>
    <pivotField name="Costo por carga" compact="0" outline="0" multipleItemSelectionAllowed="1" showAll="0">
      <items>
        <item t="default"/>
      </items>
    </pivotField>
    <pivotField name="Tipo de Carga" compact="0" outline="0" multipleItemSelectionAllowed="1" showAll="0">
      <items>
        <item t="default"/>
      </items>
    </pivotField>
    <pivotField name="Semana" compact="0" outline="0" multipleItemSelectionAllowed="1" showAll="0">
      <items>
        <item t="default"/>
      </items>
    </pivotField>
    <pivotField name="Día" compact="0" outline="0" multipleItemSelectionAllowed="1" showAll="0">
      <items>
        <item t="default"/>
      </items>
    </pivotField>
    <pivotField name="Mes" axis="axisPage" compact="0" outline="0" multipleItemSelectionAllowed="1" showAll="0">
      <items>
        <item t="default"/>
      </items>
    </pivotField>
    <pivotField name="Producto" compact="0" outline="0" multipleItemSelectionAllowed="1" showAll="0">
      <items>
        <item t="default"/>
      </items>
    </pivotField>
  </pivotFields>
  <rowFields>
    <field x="0"/>
  </rowFields>
  <pageFields>
    <pageField fld="13"/>
  </pageFields>
  <dataFields>
    <dataField name="SUM of Litros" fld="8" baseField="0"/>
  </dataFields>
</pivotTableDefinition>
</file>

<file path=xl/tables/table1.xml><?xml version="1.0" encoding="utf-8"?>
<table xmlns="http://schemas.openxmlformats.org/spreadsheetml/2006/main" ref="A1:O217" displayName="Table_1" name="Table_1" id="1">
  <tableColumns count="15">
    <tableColumn name="Unidad" id="1"/>
    <tableColumn name="Flota" id="2"/>
    <tableColumn name="EC" id="3"/>
    <tableColumn name="Fecha de Transacción" id="4"/>
    <tableColumn name="Operador" id="5"/>
    <tableColumn name="ID OPERADOR" id="6"/>
    <tableColumn name="Estación" id="7"/>
    <tableColumn name="Costo por litro" id="8"/>
    <tableColumn name="Litros" id="9"/>
    <tableColumn name="Costo por carga" id="10"/>
    <tableColumn name="Tipo de Carga" id="11"/>
    <tableColumn name="Semana" id="12"/>
    <tableColumn name="Día" id="13"/>
    <tableColumn name="Mes" id="14"/>
    <tableColumn name="Producto" id="15"/>
  </tableColumns>
  <tableStyleInfo name="Datos6-Sayer-Autoabasto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pivotTable" Target="../pivotTables/pivotTable4.xml"/><Relationship Id="rId3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pivotTable" Target="../pivotTables/pivotTable8.xml"/><Relationship Id="rId3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0.xml"/><Relationship Id="rId2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1.xml"/><Relationship Id="rId2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2.xml"/><Relationship Id="rId2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3.xml"/><Relationship Id="rId2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4.xml"/><Relationship Id="rId2" Type="http://schemas.openxmlformats.org/officeDocument/2006/relationships/pivotTable" Target="../pivotTables/pivotTable15.xml"/><Relationship Id="rId3" Type="http://schemas.openxmlformats.org/officeDocument/2006/relationships/pivotTable" Target="../pivotTables/pivotTable16.xml"/><Relationship Id="rId4" Type="http://schemas.openxmlformats.org/officeDocument/2006/relationships/pivotTable" Target="../pivotTables/pivotTable17.xml"/><Relationship Id="rId5" Type="http://schemas.openxmlformats.org/officeDocument/2006/relationships/pivotTable" Target="../pivotTables/pivotTable18.xml"/><Relationship Id="rId6" Type="http://schemas.openxmlformats.org/officeDocument/2006/relationships/pivotTable" Target="../pivotTables/pivotTable19.xml"/><Relationship Id="rId7" Type="http://schemas.openxmlformats.org/officeDocument/2006/relationships/pivotTable" Target="../pivotTables/pivotTable20.xml"/><Relationship Id="rId8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1.xml"/><Relationship Id="rId2" Type="http://schemas.openxmlformats.org/officeDocument/2006/relationships/pivotTable" Target="../pivotTables/pivotTable22.xml"/><Relationship Id="rId3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3.xml"/><Relationship Id="rId2" Type="http://schemas.openxmlformats.org/officeDocument/2006/relationships/pivotTable" Target="../pivotTables/pivotTable24.xml"/><Relationship Id="rId3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5.xml"/><Relationship Id="rId2" Type="http://schemas.openxmlformats.org/officeDocument/2006/relationships/pivotTable" Target="../pivotTables/pivotTable26.xml"/><Relationship Id="rId3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7.xml"/><Relationship Id="rId2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8.xml"/><Relationship Id="rId2" Type="http://schemas.openxmlformats.org/officeDocument/2006/relationships/pivotTable" Target="../pivotTables/pivotTable29.xml"/><Relationship Id="rId3" Type="http://schemas.openxmlformats.org/officeDocument/2006/relationships/pivotTable" Target="../pivotTables/pivotTable30.xml"/><Relationship Id="rId4" Type="http://schemas.openxmlformats.org/officeDocument/2006/relationships/pivotTable" Target="../pivotTables/pivotTable31.xml"/><Relationship Id="rId5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2.xml"/><Relationship Id="rId2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3.xml"/><Relationship Id="rId2" Type="http://schemas.openxmlformats.org/officeDocument/2006/relationships/pivotTable" Target="../pivotTables/pivotTable34.xml"/><Relationship Id="rId3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5.xml"/><Relationship Id="rId2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6.xml"/><Relationship Id="rId2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7.xml"/><Relationship Id="rId2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5" t="s">
        <v>8</v>
      </c>
      <c r="J1" s="4" t="s">
        <v>9</v>
      </c>
      <c r="K1" s="6" t="s">
        <v>10</v>
      </c>
      <c r="L1" s="6" t="s">
        <v>11</v>
      </c>
      <c r="M1" s="6" t="s">
        <v>12</v>
      </c>
      <c r="N1" s="7" t="s">
        <v>13</v>
      </c>
      <c r="O1" s="8" t="s">
        <v>14</v>
      </c>
    </row>
    <row r="2">
      <c r="A2" s="9">
        <v>1791.0</v>
      </c>
      <c r="B2" s="10" t="s">
        <v>15</v>
      </c>
      <c r="C2" s="10" t="s">
        <v>16</v>
      </c>
      <c r="D2" s="11">
        <v>45294.858310185184</v>
      </c>
      <c r="E2" s="10" t="s">
        <v>17</v>
      </c>
      <c r="F2" s="10" t="s">
        <v>18</v>
      </c>
      <c r="G2" s="10" t="s">
        <v>19</v>
      </c>
      <c r="H2" s="12">
        <v>17.852914</v>
      </c>
      <c r="I2" s="13">
        <v>146.0</v>
      </c>
      <c r="J2" s="12">
        <v>2606.525444</v>
      </c>
      <c r="K2" s="10" t="s">
        <v>20</v>
      </c>
      <c r="L2" s="10">
        <v>1.0</v>
      </c>
      <c r="M2" s="10">
        <v>3.0</v>
      </c>
      <c r="N2" s="10">
        <v>1.0</v>
      </c>
      <c r="O2" s="14" t="s">
        <v>21</v>
      </c>
    </row>
    <row r="3">
      <c r="A3" s="9">
        <v>1822.0</v>
      </c>
      <c r="B3" s="10" t="s">
        <v>15</v>
      </c>
      <c r="C3" s="10" t="s">
        <v>16</v>
      </c>
      <c r="D3" s="11">
        <v>45294.85283564815</v>
      </c>
      <c r="E3" s="10" t="s">
        <v>22</v>
      </c>
      <c r="F3" s="10" t="s">
        <v>23</v>
      </c>
      <c r="G3" s="10" t="s">
        <v>19</v>
      </c>
      <c r="H3" s="12">
        <v>17.852914</v>
      </c>
      <c r="I3" s="13">
        <v>434.0</v>
      </c>
      <c r="J3" s="12">
        <v>7748.164675999999</v>
      </c>
      <c r="K3" s="10" t="s">
        <v>20</v>
      </c>
      <c r="L3" s="10">
        <v>1.0</v>
      </c>
      <c r="M3" s="10">
        <v>3.0</v>
      </c>
      <c r="N3" s="10">
        <v>1.0</v>
      </c>
      <c r="O3" s="14" t="s">
        <v>21</v>
      </c>
    </row>
    <row r="4">
      <c r="A4" s="9">
        <v>1803.0</v>
      </c>
      <c r="B4" s="10" t="s">
        <v>15</v>
      </c>
      <c r="C4" s="10" t="s">
        <v>16</v>
      </c>
      <c r="D4" s="11">
        <v>45294.85266203704</v>
      </c>
      <c r="E4" s="10" t="s">
        <v>24</v>
      </c>
      <c r="F4" s="10" t="s">
        <v>25</v>
      </c>
      <c r="G4" s="10" t="s">
        <v>19</v>
      </c>
      <c r="H4" s="12">
        <v>17.852914</v>
      </c>
      <c r="I4" s="13">
        <v>203.0</v>
      </c>
      <c r="J4" s="12">
        <v>3624.141542</v>
      </c>
      <c r="K4" s="10" t="s">
        <v>20</v>
      </c>
      <c r="L4" s="10">
        <v>1.0</v>
      </c>
      <c r="M4" s="10">
        <v>3.0</v>
      </c>
      <c r="N4" s="10">
        <v>1.0</v>
      </c>
      <c r="O4" s="14" t="s">
        <v>21</v>
      </c>
    </row>
    <row r="5">
      <c r="A5" s="9">
        <v>1882.0</v>
      </c>
      <c r="B5" s="10" t="s">
        <v>15</v>
      </c>
      <c r="C5" s="10" t="s">
        <v>16</v>
      </c>
      <c r="D5" s="11">
        <v>45294.73407407408</v>
      </c>
      <c r="E5" s="10" t="s">
        <v>26</v>
      </c>
      <c r="F5" s="10" t="s">
        <v>27</v>
      </c>
      <c r="G5" s="10" t="s">
        <v>19</v>
      </c>
      <c r="H5" s="12">
        <v>17.852914</v>
      </c>
      <c r="I5" s="13">
        <v>780.0</v>
      </c>
      <c r="J5" s="12">
        <v>13925.27292</v>
      </c>
      <c r="K5" s="10" t="s">
        <v>20</v>
      </c>
      <c r="L5" s="10">
        <v>1.0</v>
      </c>
      <c r="M5" s="10">
        <v>3.0</v>
      </c>
      <c r="N5" s="10">
        <v>1.0</v>
      </c>
      <c r="O5" s="14" t="s">
        <v>21</v>
      </c>
    </row>
    <row r="6">
      <c r="A6" s="9">
        <v>1821.0</v>
      </c>
      <c r="B6" s="10" t="s">
        <v>15</v>
      </c>
      <c r="C6" s="10" t="s">
        <v>16</v>
      </c>
      <c r="D6" s="11">
        <v>45294.69572916667</v>
      </c>
      <c r="E6" s="10" t="s">
        <v>28</v>
      </c>
      <c r="F6" s="10" t="s">
        <v>29</v>
      </c>
      <c r="G6" s="10" t="s">
        <v>19</v>
      </c>
      <c r="H6" s="12">
        <v>17.852914</v>
      </c>
      <c r="I6" s="13">
        <v>618.0</v>
      </c>
      <c r="J6" s="12">
        <v>11033.100852</v>
      </c>
      <c r="K6" s="10" t="s">
        <v>20</v>
      </c>
      <c r="L6" s="10">
        <v>1.0</v>
      </c>
      <c r="M6" s="10">
        <v>3.0</v>
      </c>
      <c r="N6" s="10">
        <v>1.0</v>
      </c>
      <c r="O6" s="14" t="s">
        <v>21</v>
      </c>
    </row>
    <row r="7">
      <c r="A7" s="9">
        <v>1797.0</v>
      </c>
      <c r="B7" s="10" t="s">
        <v>15</v>
      </c>
      <c r="C7" s="10" t="s">
        <v>16</v>
      </c>
      <c r="D7" s="11">
        <v>45294.664189814815</v>
      </c>
      <c r="E7" s="10" t="s">
        <v>30</v>
      </c>
      <c r="F7" s="10" t="s">
        <v>31</v>
      </c>
      <c r="G7" s="10" t="s">
        <v>19</v>
      </c>
      <c r="H7" s="12">
        <v>17.852914</v>
      </c>
      <c r="I7" s="13">
        <v>641.0</v>
      </c>
      <c r="J7" s="12">
        <v>11443.717873999998</v>
      </c>
      <c r="K7" s="10" t="s">
        <v>20</v>
      </c>
      <c r="L7" s="10">
        <v>1.0</v>
      </c>
      <c r="M7" s="10">
        <v>3.0</v>
      </c>
      <c r="N7" s="10">
        <v>1.0</v>
      </c>
      <c r="O7" s="14" t="s">
        <v>21</v>
      </c>
    </row>
    <row r="8">
      <c r="A8" s="9">
        <v>1805.0</v>
      </c>
      <c r="B8" s="10" t="s">
        <v>15</v>
      </c>
      <c r="C8" s="10" t="s">
        <v>16</v>
      </c>
      <c r="D8" s="11">
        <v>45294.44265046297</v>
      </c>
      <c r="E8" s="10" t="s">
        <v>32</v>
      </c>
      <c r="F8" s="10" t="s">
        <v>33</v>
      </c>
      <c r="G8" s="10" t="s">
        <v>19</v>
      </c>
      <c r="H8" s="12">
        <v>17.852914</v>
      </c>
      <c r="I8" s="13">
        <v>9.0</v>
      </c>
      <c r="J8" s="12">
        <v>160.67622599999999</v>
      </c>
      <c r="K8" s="10" t="s">
        <v>20</v>
      </c>
      <c r="L8" s="10">
        <v>1.0</v>
      </c>
      <c r="M8" s="10">
        <v>3.0</v>
      </c>
      <c r="N8" s="10">
        <v>1.0</v>
      </c>
      <c r="O8" s="14" t="s">
        <v>21</v>
      </c>
    </row>
    <row r="9">
      <c r="A9" s="9">
        <v>1895.0</v>
      </c>
      <c r="B9" s="10" t="s">
        <v>15</v>
      </c>
      <c r="C9" s="10" t="s">
        <v>16</v>
      </c>
      <c r="D9" s="11">
        <v>45295.741215277776</v>
      </c>
      <c r="E9" s="10" t="s">
        <v>34</v>
      </c>
      <c r="F9" s="10" t="s">
        <v>35</v>
      </c>
      <c r="G9" s="10" t="s">
        <v>19</v>
      </c>
      <c r="H9" s="12">
        <v>17.852914</v>
      </c>
      <c r="I9" s="13">
        <v>572.0</v>
      </c>
      <c r="J9" s="12">
        <v>10211.866807999999</v>
      </c>
      <c r="K9" s="10" t="s">
        <v>20</v>
      </c>
      <c r="L9" s="10">
        <v>1.0</v>
      </c>
      <c r="M9" s="10">
        <v>4.0</v>
      </c>
      <c r="N9" s="10">
        <v>1.0</v>
      </c>
      <c r="O9" s="14" t="s">
        <v>21</v>
      </c>
    </row>
    <row r="10">
      <c r="A10" s="9">
        <v>1766.0</v>
      </c>
      <c r="B10" s="10" t="s">
        <v>15</v>
      </c>
      <c r="C10" s="10" t="s">
        <v>16</v>
      </c>
      <c r="D10" s="11">
        <v>45295.72451388889</v>
      </c>
      <c r="E10" s="10" t="s">
        <v>36</v>
      </c>
      <c r="F10" s="10" t="s">
        <v>37</v>
      </c>
      <c r="G10" s="10" t="s">
        <v>19</v>
      </c>
      <c r="H10" s="12">
        <v>17.852914</v>
      </c>
      <c r="I10" s="13">
        <v>460.0</v>
      </c>
      <c r="J10" s="12">
        <v>8212.34044</v>
      </c>
      <c r="K10" s="10" t="s">
        <v>20</v>
      </c>
      <c r="L10" s="10">
        <v>1.0</v>
      </c>
      <c r="M10" s="10">
        <v>4.0</v>
      </c>
      <c r="N10" s="10">
        <v>1.0</v>
      </c>
      <c r="O10" s="14" t="s">
        <v>21</v>
      </c>
    </row>
    <row r="11">
      <c r="A11" s="9">
        <v>1938.0</v>
      </c>
      <c r="B11" s="10" t="s">
        <v>15</v>
      </c>
      <c r="C11" s="10" t="s">
        <v>16</v>
      </c>
      <c r="D11" s="11">
        <v>45295.304131944446</v>
      </c>
      <c r="E11" s="10" t="s">
        <v>38</v>
      </c>
      <c r="F11" s="10" t="s">
        <v>39</v>
      </c>
      <c r="G11" s="10" t="s">
        <v>19</v>
      </c>
      <c r="H11" s="12">
        <v>17.852914</v>
      </c>
      <c r="I11" s="13">
        <v>416.0</v>
      </c>
      <c r="J11" s="12">
        <v>7426.812223999999</v>
      </c>
      <c r="K11" s="10" t="s">
        <v>20</v>
      </c>
      <c r="L11" s="10">
        <v>1.0</v>
      </c>
      <c r="M11" s="10">
        <v>4.0</v>
      </c>
      <c r="N11" s="10">
        <v>1.0</v>
      </c>
      <c r="O11" s="14" t="s">
        <v>21</v>
      </c>
    </row>
    <row r="12">
      <c r="A12" s="9">
        <v>1804.0</v>
      </c>
      <c r="B12" s="10" t="s">
        <v>15</v>
      </c>
      <c r="C12" s="10" t="s">
        <v>16</v>
      </c>
      <c r="D12" s="11">
        <v>45295.63505787037</v>
      </c>
      <c r="E12" s="10" t="s">
        <v>40</v>
      </c>
      <c r="F12" s="10" t="s">
        <v>41</v>
      </c>
      <c r="G12" s="10" t="s">
        <v>42</v>
      </c>
      <c r="H12" s="12">
        <v>18.6805</v>
      </c>
      <c r="I12" s="13">
        <v>534.0</v>
      </c>
      <c r="J12" s="12">
        <v>9975.386999999999</v>
      </c>
      <c r="K12" s="10" t="s">
        <v>20</v>
      </c>
      <c r="L12" s="10">
        <v>1.0</v>
      </c>
      <c r="M12" s="10">
        <v>4.0</v>
      </c>
      <c r="N12" s="10">
        <v>1.0</v>
      </c>
      <c r="O12" s="14" t="s">
        <v>21</v>
      </c>
    </row>
    <row r="13">
      <c r="A13" s="9">
        <v>1822.0</v>
      </c>
      <c r="B13" s="10" t="s">
        <v>15</v>
      </c>
      <c r="C13" s="10" t="s">
        <v>16</v>
      </c>
      <c r="D13" s="11">
        <v>45296.0</v>
      </c>
      <c r="E13" s="10" t="s">
        <v>22</v>
      </c>
      <c r="F13" s="10" t="s">
        <v>23</v>
      </c>
      <c r="G13" s="10" t="s">
        <v>19</v>
      </c>
      <c r="H13" s="12">
        <v>17.852914</v>
      </c>
      <c r="I13" s="13">
        <v>620.07</v>
      </c>
      <c r="J13" s="12">
        <v>11070.05638398</v>
      </c>
      <c r="K13" s="10" t="s">
        <v>20</v>
      </c>
      <c r="L13" s="10">
        <v>1.0</v>
      </c>
      <c r="M13" s="10">
        <v>5.0</v>
      </c>
      <c r="N13" s="10">
        <v>1.0</v>
      </c>
      <c r="O13" s="14" t="s">
        <v>21</v>
      </c>
    </row>
    <row r="14">
      <c r="A14" s="9">
        <v>1821.0</v>
      </c>
      <c r="B14" s="10" t="s">
        <v>15</v>
      </c>
      <c r="C14" s="10" t="s">
        <v>16</v>
      </c>
      <c r="D14" s="11">
        <v>45296.0</v>
      </c>
      <c r="E14" s="10" t="s">
        <v>28</v>
      </c>
      <c r="F14" s="10" t="s">
        <v>29</v>
      </c>
      <c r="G14" s="10" t="s">
        <v>19</v>
      </c>
      <c r="H14" s="12">
        <v>17.852914</v>
      </c>
      <c r="I14" s="13">
        <v>520.08</v>
      </c>
      <c r="J14" s="12">
        <v>9284.94351312</v>
      </c>
      <c r="K14" s="10" t="s">
        <v>20</v>
      </c>
      <c r="L14" s="10">
        <v>1.0</v>
      </c>
      <c r="M14" s="10">
        <v>5.0</v>
      </c>
      <c r="N14" s="10">
        <v>1.0</v>
      </c>
      <c r="O14" s="14" t="s">
        <v>21</v>
      </c>
    </row>
    <row r="15">
      <c r="A15" s="9">
        <v>1855.0</v>
      </c>
      <c r="B15" s="10" t="s">
        <v>15</v>
      </c>
      <c r="C15" s="10" t="s">
        <v>16</v>
      </c>
      <c r="D15" s="11">
        <v>45296.0</v>
      </c>
      <c r="E15" s="10" t="s">
        <v>43</v>
      </c>
      <c r="F15" s="10" t="s">
        <v>44</v>
      </c>
      <c r="G15" s="10" t="s">
        <v>19</v>
      </c>
      <c r="H15" s="12">
        <v>17.852914</v>
      </c>
      <c r="I15" s="13">
        <v>700.01</v>
      </c>
      <c r="J15" s="12">
        <v>12497.218329139998</v>
      </c>
      <c r="K15" s="10" t="s">
        <v>20</v>
      </c>
      <c r="L15" s="10">
        <v>1.0</v>
      </c>
      <c r="M15" s="10">
        <v>5.0</v>
      </c>
      <c r="N15" s="10">
        <v>1.0</v>
      </c>
      <c r="O15" s="14" t="s">
        <v>21</v>
      </c>
    </row>
    <row r="16">
      <c r="A16" s="9">
        <v>1903.0</v>
      </c>
      <c r="B16" s="10" t="s">
        <v>15</v>
      </c>
      <c r="C16" s="10" t="s">
        <v>16</v>
      </c>
      <c r="D16" s="11">
        <v>45296.0</v>
      </c>
      <c r="E16" s="10" t="s">
        <v>45</v>
      </c>
      <c r="F16" s="10" t="s">
        <v>46</v>
      </c>
      <c r="G16" s="10" t="s">
        <v>19</v>
      </c>
      <c r="H16" s="12">
        <v>17.852914</v>
      </c>
      <c r="I16" s="13">
        <v>430.11</v>
      </c>
      <c r="J16" s="12">
        <v>7678.71684054</v>
      </c>
      <c r="K16" s="10" t="s">
        <v>20</v>
      </c>
      <c r="L16" s="10">
        <v>1.0</v>
      </c>
      <c r="M16" s="10">
        <v>5.0</v>
      </c>
      <c r="N16" s="10">
        <v>1.0</v>
      </c>
      <c r="O16" s="14" t="s">
        <v>21</v>
      </c>
    </row>
    <row r="17">
      <c r="A17" s="9">
        <v>1790.0</v>
      </c>
      <c r="B17" s="10" t="s">
        <v>15</v>
      </c>
      <c r="C17" s="10" t="s">
        <v>16</v>
      </c>
      <c r="D17" s="11">
        <v>45296.0</v>
      </c>
      <c r="E17" s="10" t="s">
        <v>47</v>
      </c>
      <c r="F17" s="10" t="s">
        <v>48</v>
      </c>
      <c r="G17" s="10" t="s">
        <v>19</v>
      </c>
      <c r="H17" s="12">
        <v>17.852914</v>
      </c>
      <c r="I17" s="13">
        <v>754.31</v>
      </c>
      <c r="J17" s="12">
        <v>13466.631559339998</v>
      </c>
      <c r="K17" s="10" t="s">
        <v>20</v>
      </c>
      <c r="L17" s="10">
        <v>1.0</v>
      </c>
      <c r="M17" s="10">
        <v>5.0</v>
      </c>
      <c r="N17" s="10">
        <v>1.0</v>
      </c>
      <c r="O17" s="14" t="s">
        <v>21</v>
      </c>
    </row>
    <row r="18">
      <c r="A18" s="9">
        <v>1882.0</v>
      </c>
      <c r="B18" s="10" t="s">
        <v>15</v>
      </c>
      <c r="C18" s="10" t="s">
        <v>16</v>
      </c>
      <c r="D18" s="11">
        <v>45296.0</v>
      </c>
      <c r="E18" s="10" t="s">
        <v>26</v>
      </c>
      <c r="F18" s="10" t="s">
        <v>27</v>
      </c>
      <c r="G18" s="10" t="s">
        <v>19</v>
      </c>
      <c r="H18" s="12">
        <v>17.852914</v>
      </c>
      <c r="I18" s="13">
        <v>526.36</v>
      </c>
      <c r="J18" s="12">
        <v>9397.05981304</v>
      </c>
      <c r="K18" s="10" t="s">
        <v>20</v>
      </c>
      <c r="L18" s="10">
        <v>1.0</v>
      </c>
      <c r="M18" s="10">
        <v>5.0</v>
      </c>
      <c r="N18" s="10">
        <v>1.0</v>
      </c>
      <c r="O18" s="14" t="s">
        <v>21</v>
      </c>
    </row>
    <row r="19">
      <c r="A19" s="9">
        <v>1937.0</v>
      </c>
      <c r="B19" s="10" t="s">
        <v>15</v>
      </c>
      <c r="C19" s="10" t="s">
        <v>16</v>
      </c>
      <c r="D19" s="11">
        <v>45296.0</v>
      </c>
      <c r="E19" s="10" t="s">
        <v>49</v>
      </c>
      <c r="F19" s="10" t="s">
        <v>50</v>
      </c>
      <c r="G19" s="10" t="s">
        <v>19</v>
      </c>
      <c r="H19" s="12">
        <v>17.852914</v>
      </c>
      <c r="I19" s="13">
        <v>420.0</v>
      </c>
      <c r="J19" s="12">
        <v>7498.22388</v>
      </c>
      <c r="K19" s="10" t="s">
        <v>20</v>
      </c>
      <c r="L19" s="10">
        <v>1.0</v>
      </c>
      <c r="M19" s="10">
        <v>5.0</v>
      </c>
      <c r="N19" s="10">
        <v>1.0</v>
      </c>
      <c r="O19" s="14" t="s">
        <v>21</v>
      </c>
    </row>
    <row r="20">
      <c r="A20" s="9">
        <v>1803.0</v>
      </c>
      <c r="B20" s="10" t="s">
        <v>15</v>
      </c>
      <c r="C20" s="10" t="s">
        <v>16</v>
      </c>
      <c r="D20" s="11">
        <v>45297.888287037036</v>
      </c>
      <c r="E20" s="10" t="s">
        <v>24</v>
      </c>
      <c r="F20" s="10" t="s">
        <v>25</v>
      </c>
      <c r="G20" s="10" t="s">
        <v>19</v>
      </c>
      <c r="H20" s="12">
        <v>17.852914</v>
      </c>
      <c r="I20" s="13">
        <v>741.0</v>
      </c>
      <c r="J20" s="12">
        <v>13229.009273999998</v>
      </c>
      <c r="K20" s="10" t="s">
        <v>20</v>
      </c>
      <c r="L20" s="10">
        <v>1.0</v>
      </c>
      <c r="M20" s="10">
        <v>6.0</v>
      </c>
      <c r="N20" s="10">
        <v>1.0</v>
      </c>
      <c r="O20" s="14" t="s">
        <v>21</v>
      </c>
    </row>
    <row r="21">
      <c r="A21" s="9">
        <v>1834.0</v>
      </c>
      <c r="B21" s="10" t="s">
        <v>15</v>
      </c>
      <c r="C21" s="10" t="s">
        <v>16</v>
      </c>
      <c r="D21" s="11">
        <v>45297.54987268519</v>
      </c>
      <c r="E21" s="10" t="s">
        <v>51</v>
      </c>
      <c r="F21" s="10" t="s">
        <v>52</v>
      </c>
      <c r="G21" s="10" t="s">
        <v>19</v>
      </c>
      <c r="H21" s="12">
        <v>17.852914</v>
      </c>
      <c r="I21" s="13">
        <v>510.0</v>
      </c>
      <c r="J21" s="12">
        <v>9104.986139999999</v>
      </c>
      <c r="K21" s="10" t="s">
        <v>20</v>
      </c>
      <c r="L21" s="10">
        <v>1.0</v>
      </c>
      <c r="M21" s="10">
        <v>6.0</v>
      </c>
      <c r="N21" s="10">
        <v>1.0</v>
      </c>
      <c r="O21" s="14" t="s">
        <v>21</v>
      </c>
    </row>
    <row r="22">
      <c r="A22" s="9">
        <v>1791.0</v>
      </c>
      <c r="B22" s="10" t="s">
        <v>15</v>
      </c>
      <c r="C22" s="10" t="s">
        <v>16</v>
      </c>
      <c r="D22" s="11">
        <v>45297.50015046296</v>
      </c>
      <c r="E22" s="10" t="s">
        <v>17</v>
      </c>
      <c r="F22" s="10" t="s">
        <v>18</v>
      </c>
      <c r="G22" s="10" t="s">
        <v>19</v>
      </c>
      <c r="H22" s="12">
        <v>17.852914</v>
      </c>
      <c r="I22" s="13">
        <v>648.0</v>
      </c>
      <c r="J22" s="12">
        <v>11568.688272</v>
      </c>
      <c r="K22" s="10" t="s">
        <v>20</v>
      </c>
      <c r="L22" s="10">
        <v>1.0</v>
      </c>
      <c r="M22" s="10">
        <v>6.0</v>
      </c>
      <c r="N22" s="10">
        <v>1.0</v>
      </c>
      <c r="O22" s="14" t="s">
        <v>21</v>
      </c>
    </row>
    <row r="23">
      <c r="A23" s="9">
        <v>1799.0</v>
      </c>
      <c r="B23" s="10" t="s">
        <v>15</v>
      </c>
      <c r="C23" s="10" t="s">
        <v>16</v>
      </c>
      <c r="D23" s="11">
        <v>45298.025416666664</v>
      </c>
      <c r="E23" s="10" t="s">
        <v>53</v>
      </c>
      <c r="F23" s="10" t="s">
        <v>54</v>
      </c>
      <c r="G23" s="10" t="s">
        <v>19</v>
      </c>
      <c r="H23" s="12">
        <v>17.852914</v>
      </c>
      <c r="I23" s="13">
        <v>900.0</v>
      </c>
      <c r="J23" s="12">
        <v>16067.622599999999</v>
      </c>
      <c r="K23" s="10" t="s">
        <v>20</v>
      </c>
      <c r="L23" s="10">
        <v>2.0</v>
      </c>
      <c r="M23" s="10">
        <v>7.0</v>
      </c>
      <c r="N23" s="10">
        <v>1.0</v>
      </c>
      <c r="O23" s="14" t="s">
        <v>21</v>
      </c>
    </row>
    <row r="24">
      <c r="A24" s="9">
        <v>1808.0</v>
      </c>
      <c r="B24" s="10" t="s">
        <v>15</v>
      </c>
      <c r="C24" s="10" t="s">
        <v>16</v>
      </c>
      <c r="D24" s="11">
        <v>45298.941458333335</v>
      </c>
      <c r="E24" s="10" t="s">
        <v>55</v>
      </c>
      <c r="F24" s="10" t="s">
        <v>56</v>
      </c>
      <c r="G24" s="10" t="s">
        <v>42</v>
      </c>
      <c r="H24" s="12">
        <v>18.6805</v>
      </c>
      <c r="I24" s="13">
        <v>770.0</v>
      </c>
      <c r="J24" s="12">
        <v>14383.984999999999</v>
      </c>
      <c r="K24" s="10" t="s">
        <v>20</v>
      </c>
      <c r="L24" s="10">
        <v>2.0</v>
      </c>
      <c r="M24" s="10">
        <v>7.0</v>
      </c>
      <c r="N24" s="10">
        <v>1.0</v>
      </c>
      <c r="O24" s="14" t="s">
        <v>21</v>
      </c>
    </row>
    <row r="25">
      <c r="A25" s="9">
        <v>1848.0</v>
      </c>
      <c r="B25" s="10" t="s">
        <v>15</v>
      </c>
      <c r="C25" s="10" t="s">
        <v>16</v>
      </c>
      <c r="D25" s="11">
        <v>45299.927395833336</v>
      </c>
      <c r="E25" s="10" t="s">
        <v>57</v>
      </c>
      <c r="F25" s="10" t="s">
        <v>58</v>
      </c>
      <c r="G25" s="10" t="s">
        <v>19</v>
      </c>
      <c r="H25" s="12">
        <v>17.852914</v>
      </c>
      <c r="I25" s="13">
        <v>825.0</v>
      </c>
      <c r="J25" s="12">
        <v>14728.65405</v>
      </c>
      <c r="K25" s="10" t="s">
        <v>20</v>
      </c>
      <c r="L25" s="10">
        <v>2.0</v>
      </c>
      <c r="M25" s="10">
        <v>8.0</v>
      </c>
      <c r="N25" s="10">
        <v>1.0</v>
      </c>
      <c r="O25" s="14" t="s">
        <v>21</v>
      </c>
    </row>
    <row r="26">
      <c r="A26" s="9">
        <v>1766.0</v>
      </c>
      <c r="B26" s="10" t="s">
        <v>15</v>
      </c>
      <c r="C26" s="10" t="s">
        <v>16</v>
      </c>
      <c r="D26" s="11">
        <v>45299.776979166665</v>
      </c>
      <c r="E26" s="10" t="s">
        <v>36</v>
      </c>
      <c r="F26" s="10" t="s">
        <v>37</v>
      </c>
      <c r="G26" s="10" t="s">
        <v>19</v>
      </c>
      <c r="H26" s="12">
        <v>17.852914</v>
      </c>
      <c r="I26" s="13">
        <v>215.0</v>
      </c>
      <c r="J26" s="12">
        <v>3838.3765099999996</v>
      </c>
      <c r="K26" s="10" t="s">
        <v>20</v>
      </c>
      <c r="L26" s="10">
        <v>2.0</v>
      </c>
      <c r="M26" s="10">
        <v>8.0</v>
      </c>
      <c r="N26" s="10">
        <v>1.0</v>
      </c>
      <c r="O26" s="14" t="s">
        <v>21</v>
      </c>
    </row>
    <row r="27">
      <c r="A27" s="9">
        <v>1938.0</v>
      </c>
      <c r="B27" s="10" t="s">
        <v>15</v>
      </c>
      <c r="C27" s="10" t="s">
        <v>16</v>
      </c>
      <c r="D27" s="11">
        <v>45299.765694444446</v>
      </c>
      <c r="E27" s="10" t="s">
        <v>38</v>
      </c>
      <c r="F27" s="10" t="s">
        <v>39</v>
      </c>
      <c r="G27" s="10" t="s">
        <v>19</v>
      </c>
      <c r="H27" s="12">
        <v>17.852914</v>
      </c>
      <c r="I27" s="13">
        <v>335.0</v>
      </c>
      <c r="J27" s="12">
        <v>5980.726189999999</v>
      </c>
      <c r="K27" s="10" t="s">
        <v>20</v>
      </c>
      <c r="L27" s="10">
        <v>2.0</v>
      </c>
      <c r="M27" s="10">
        <v>8.0</v>
      </c>
      <c r="N27" s="10">
        <v>1.0</v>
      </c>
      <c r="O27" s="14" t="s">
        <v>21</v>
      </c>
    </row>
    <row r="28">
      <c r="A28" s="9">
        <v>1972.0</v>
      </c>
      <c r="B28" s="10" t="s">
        <v>15</v>
      </c>
      <c r="C28" s="10" t="s">
        <v>16</v>
      </c>
      <c r="D28" s="11">
        <v>45299.75518518518</v>
      </c>
      <c r="E28" s="10" t="s">
        <v>59</v>
      </c>
      <c r="F28" s="10" t="s">
        <v>60</v>
      </c>
      <c r="G28" s="10" t="s">
        <v>19</v>
      </c>
      <c r="H28" s="12">
        <v>17.852914</v>
      </c>
      <c r="I28" s="13">
        <v>716.0</v>
      </c>
      <c r="J28" s="12">
        <v>12782.686424</v>
      </c>
      <c r="K28" s="10" t="s">
        <v>20</v>
      </c>
      <c r="L28" s="10">
        <v>2.0</v>
      </c>
      <c r="M28" s="10">
        <v>8.0</v>
      </c>
      <c r="N28" s="10">
        <v>1.0</v>
      </c>
      <c r="O28" s="14" t="s">
        <v>21</v>
      </c>
    </row>
    <row r="29">
      <c r="A29" s="9">
        <v>1797.0</v>
      </c>
      <c r="B29" s="10" t="s">
        <v>15</v>
      </c>
      <c r="C29" s="10" t="s">
        <v>16</v>
      </c>
      <c r="D29" s="11">
        <v>45299.75269675926</v>
      </c>
      <c r="E29" s="10" t="s">
        <v>61</v>
      </c>
      <c r="F29" s="10" t="s">
        <v>62</v>
      </c>
      <c r="G29" s="10" t="s">
        <v>19</v>
      </c>
      <c r="H29" s="12">
        <v>17.852914</v>
      </c>
      <c r="I29" s="13">
        <v>651.0</v>
      </c>
      <c r="J29" s="12">
        <v>11622.247013999999</v>
      </c>
      <c r="K29" s="10" t="s">
        <v>20</v>
      </c>
      <c r="L29" s="10">
        <v>2.0</v>
      </c>
      <c r="M29" s="10">
        <v>8.0</v>
      </c>
      <c r="N29" s="10">
        <v>1.0</v>
      </c>
      <c r="O29" s="14" t="s">
        <v>21</v>
      </c>
    </row>
    <row r="30">
      <c r="A30" s="9">
        <v>1790.0</v>
      </c>
      <c r="B30" s="10" t="s">
        <v>15</v>
      </c>
      <c r="C30" s="10" t="s">
        <v>16</v>
      </c>
      <c r="D30" s="11">
        <v>45299.734560185185</v>
      </c>
      <c r="E30" s="10" t="s">
        <v>47</v>
      </c>
      <c r="F30" s="10" t="s">
        <v>48</v>
      </c>
      <c r="G30" s="10" t="s">
        <v>19</v>
      </c>
      <c r="H30" s="12">
        <v>17.852914</v>
      </c>
      <c r="I30" s="13">
        <v>679.0</v>
      </c>
      <c r="J30" s="12">
        <v>12122.128605999998</v>
      </c>
      <c r="K30" s="10" t="s">
        <v>20</v>
      </c>
      <c r="L30" s="10">
        <v>2.0</v>
      </c>
      <c r="M30" s="10">
        <v>8.0</v>
      </c>
      <c r="N30" s="10">
        <v>1.0</v>
      </c>
      <c r="O30" s="14" t="s">
        <v>21</v>
      </c>
    </row>
    <row r="31">
      <c r="A31" s="9">
        <v>1796.0</v>
      </c>
      <c r="B31" s="10" t="s">
        <v>15</v>
      </c>
      <c r="C31" s="10" t="s">
        <v>16</v>
      </c>
      <c r="D31" s="11">
        <v>45299.71670138889</v>
      </c>
      <c r="E31" s="10" t="s">
        <v>63</v>
      </c>
      <c r="F31" s="10" t="s">
        <v>64</v>
      </c>
      <c r="G31" s="10" t="s">
        <v>19</v>
      </c>
      <c r="H31" s="12">
        <v>17.852914</v>
      </c>
      <c r="I31" s="13">
        <v>340.0</v>
      </c>
      <c r="J31" s="12">
        <v>6069.99076</v>
      </c>
      <c r="K31" s="10" t="s">
        <v>20</v>
      </c>
      <c r="L31" s="10">
        <v>2.0</v>
      </c>
      <c r="M31" s="10">
        <v>8.0</v>
      </c>
      <c r="N31" s="10">
        <v>1.0</v>
      </c>
      <c r="O31" s="14" t="s">
        <v>21</v>
      </c>
    </row>
    <row r="32">
      <c r="A32" s="9">
        <v>1853.0</v>
      </c>
      <c r="B32" s="10" t="s">
        <v>15</v>
      </c>
      <c r="C32" s="10" t="s">
        <v>16</v>
      </c>
      <c r="D32" s="11">
        <v>45299.47289351852</v>
      </c>
      <c r="E32" s="10" t="s">
        <v>65</v>
      </c>
      <c r="F32" s="10" t="s">
        <v>66</v>
      </c>
      <c r="G32" s="10" t="s">
        <v>19</v>
      </c>
      <c r="H32" s="12">
        <v>17.852914</v>
      </c>
      <c r="I32" s="13">
        <v>680.0</v>
      </c>
      <c r="J32" s="12">
        <v>12139.98152</v>
      </c>
      <c r="K32" s="10" t="s">
        <v>20</v>
      </c>
      <c r="L32" s="10">
        <v>2.0</v>
      </c>
      <c r="M32" s="10">
        <v>8.0</v>
      </c>
      <c r="N32" s="10">
        <v>1.0</v>
      </c>
      <c r="O32" s="14" t="s">
        <v>21</v>
      </c>
    </row>
    <row r="33">
      <c r="A33" s="9">
        <v>1766.0</v>
      </c>
      <c r="B33" s="10" t="s">
        <v>15</v>
      </c>
      <c r="C33" s="10" t="s">
        <v>16</v>
      </c>
      <c r="D33" s="11">
        <v>45299.01013888889</v>
      </c>
      <c r="E33" s="10" t="s">
        <v>36</v>
      </c>
      <c r="F33" s="10" t="s">
        <v>37</v>
      </c>
      <c r="G33" s="10" t="s">
        <v>19</v>
      </c>
      <c r="H33" s="12">
        <v>17.852914</v>
      </c>
      <c r="I33" s="13">
        <v>360.0</v>
      </c>
      <c r="J33" s="12">
        <v>6427.04904</v>
      </c>
      <c r="K33" s="10" t="s">
        <v>20</v>
      </c>
      <c r="L33" s="10">
        <v>2.0</v>
      </c>
      <c r="M33" s="10">
        <v>8.0</v>
      </c>
      <c r="N33" s="10">
        <v>1.0</v>
      </c>
      <c r="O33" s="14" t="s">
        <v>21</v>
      </c>
    </row>
    <row r="34">
      <c r="A34" s="9">
        <v>1799.0</v>
      </c>
      <c r="B34" s="10" t="s">
        <v>15</v>
      </c>
      <c r="C34" s="10" t="s">
        <v>16</v>
      </c>
      <c r="D34" s="11">
        <v>45299.53157407408</v>
      </c>
      <c r="E34" s="10" t="s">
        <v>53</v>
      </c>
      <c r="F34" s="10" t="s">
        <v>54</v>
      </c>
      <c r="G34" s="10" t="s">
        <v>42</v>
      </c>
      <c r="H34" s="12">
        <v>18.93912</v>
      </c>
      <c r="I34" s="13">
        <v>625.0</v>
      </c>
      <c r="J34" s="12">
        <v>11836.949999999999</v>
      </c>
      <c r="K34" s="10" t="s">
        <v>20</v>
      </c>
      <c r="L34" s="10">
        <v>2.0</v>
      </c>
      <c r="M34" s="10">
        <v>8.0</v>
      </c>
      <c r="N34" s="10">
        <v>1.0</v>
      </c>
      <c r="O34" s="14" t="s">
        <v>21</v>
      </c>
    </row>
    <row r="35">
      <c r="A35" s="9">
        <v>1803.0</v>
      </c>
      <c r="B35" s="10" t="s">
        <v>15</v>
      </c>
      <c r="C35" s="10" t="s">
        <v>16</v>
      </c>
      <c r="D35" s="11">
        <v>45300.72054398148</v>
      </c>
      <c r="E35" s="10" t="s">
        <v>24</v>
      </c>
      <c r="F35" s="10" t="s">
        <v>25</v>
      </c>
      <c r="G35" s="10" t="s">
        <v>19</v>
      </c>
      <c r="H35" s="12">
        <v>17.852914</v>
      </c>
      <c r="I35" s="13">
        <v>713.0</v>
      </c>
      <c r="J35" s="12">
        <v>12729.127681999998</v>
      </c>
      <c r="K35" s="10" t="s">
        <v>20</v>
      </c>
      <c r="L35" s="10">
        <v>2.0</v>
      </c>
      <c r="M35" s="10">
        <v>9.0</v>
      </c>
      <c r="N35" s="10">
        <v>1.0</v>
      </c>
      <c r="O35" s="14" t="s">
        <v>21</v>
      </c>
    </row>
    <row r="36">
      <c r="A36" s="9">
        <v>1799.0</v>
      </c>
      <c r="B36" s="10" t="s">
        <v>15</v>
      </c>
      <c r="C36" s="10" t="s">
        <v>16</v>
      </c>
      <c r="D36" s="11">
        <v>45300.71260416666</v>
      </c>
      <c r="E36" s="10" t="s">
        <v>53</v>
      </c>
      <c r="F36" s="10" t="s">
        <v>54</v>
      </c>
      <c r="G36" s="10" t="s">
        <v>19</v>
      </c>
      <c r="H36" s="12">
        <v>17.852914</v>
      </c>
      <c r="I36" s="13">
        <v>465.0</v>
      </c>
      <c r="J36" s="12">
        <v>8301.60501</v>
      </c>
      <c r="K36" s="10" t="s">
        <v>20</v>
      </c>
      <c r="L36" s="10">
        <v>2.0</v>
      </c>
      <c r="M36" s="10">
        <v>9.0</v>
      </c>
      <c r="N36" s="10">
        <v>1.0</v>
      </c>
      <c r="O36" s="14" t="s">
        <v>21</v>
      </c>
    </row>
    <row r="37">
      <c r="A37" s="9">
        <v>1791.0</v>
      </c>
      <c r="B37" s="10" t="s">
        <v>15</v>
      </c>
      <c r="C37" s="10" t="s">
        <v>16</v>
      </c>
      <c r="D37" s="11">
        <v>45300.69545138889</v>
      </c>
      <c r="E37" s="10" t="s">
        <v>17</v>
      </c>
      <c r="F37" s="10" t="s">
        <v>18</v>
      </c>
      <c r="G37" s="10" t="s">
        <v>19</v>
      </c>
      <c r="H37" s="12">
        <v>17.852914</v>
      </c>
      <c r="I37" s="13">
        <v>369.0</v>
      </c>
      <c r="J37" s="12">
        <v>6587.7252659999995</v>
      </c>
      <c r="K37" s="10" t="s">
        <v>20</v>
      </c>
      <c r="L37" s="10">
        <v>2.0</v>
      </c>
      <c r="M37" s="10">
        <v>9.0</v>
      </c>
      <c r="N37" s="10">
        <v>1.0</v>
      </c>
      <c r="O37" s="14" t="s">
        <v>21</v>
      </c>
    </row>
    <row r="38">
      <c r="A38" s="9">
        <v>1848.0</v>
      </c>
      <c r="B38" s="10" t="s">
        <v>15</v>
      </c>
      <c r="C38" s="10" t="s">
        <v>16</v>
      </c>
      <c r="D38" s="11">
        <v>45300.6928587963</v>
      </c>
      <c r="E38" s="10" t="s">
        <v>57</v>
      </c>
      <c r="F38" s="10" t="s">
        <v>58</v>
      </c>
      <c r="G38" s="10" t="s">
        <v>19</v>
      </c>
      <c r="H38" s="12">
        <v>17.852914</v>
      </c>
      <c r="I38" s="13">
        <v>276.0</v>
      </c>
      <c r="J38" s="12">
        <v>4927.404264</v>
      </c>
      <c r="K38" s="10" t="s">
        <v>20</v>
      </c>
      <c r="L38" s="10">
        <v>2.0</v>
      </c>
      <c r="M38" s="10">
        <v>9.0</v>
      </c>
      <c r="N38" s="10">
        <v>1.0</v>
      </c>
      <c r="O38" s="14" t="s">
        <v>21</v>
      </c>
    </row>
    <row r="39">
      <c r="A39" s="9">
        <v>1766.0</v>
      </c>
      <c r="B39" s="10" t="s">
        <v>15</v>
      </c>
      <c r="C39" s="10" t="s">
        <v>16</v>
      </c>
      <c r="D39" s="11">
        <v>45300.67707175926</v>
      </c>
      <c r="E39" s="10" t="s">
        <v>36</v>
      </c>
      <c r="F39" s="10" t="s">
        <v>37</v>
      </c>
      <c r="G39" s="10" t="s">
        <v>19</v>
      </c>
      <c r="H39" s="12">
        <v>17.852914</v>
      </c>
      <c r="I39" s="13">
        <v>277.0</v>
      </c>
      <c r="J39" s="12">
        <v>4945.257178</v>
      </c>
      <c r="K39" s="10" t="s">
        <v>20</v>
      </c>
      <c r="L39" s="10">
        <v>2.0</v>
      </c>
      <c r="M39" s="10">
        <v>9.0</v>
      </c>
      <c r="N39" s="10">
        <v>1.0</v>
      </c>
      <c r="O39" s="14" t="s">
        <v>21</v>
      </c>
    </row>
    <row r="40">
      <c r="A40" s="9">
        <v>1895.0</v>
      </c>
      <c r="B40" s="10" t="s">
        <v>15</v>
      </c>
      <c r="C40" s="10" t="s">
        <v>16</v>
      </c>
      <c r="D40" s="11">
        <v>45300.6631712963</v>
      </c>
      <c r="E40" s="10" t="s">
        <v>34</v>
      </c>
      <c r="F40" s="10" t="s">
        <v>35</v>
      </c>
      <c r="G40" s="10" t="s">
        <v>19</v>
      </c>
      <c r="H40" s="12">
        <v>17.852914</v>
      </c>
      <c r="I40" s="13">
        <v>690.0</v>
      </c>
      <c r="J40" s="12">
        <v>12318.510659999998</v>
      </c>
      <c r="K40" s="10" t="s">
        <v>20</v>
      </c>
      <c r="L40" s="10">
        <v>2.0</v>
      </c>
      <c r="M40" s="10">
        <v>9.0</v>
      </c>
      <c r="N40" s="10">
        <v>1.0</v>
      </c>
      <c r="O40" s="14" t="s">
        <v>21</v>
      </c>
    </row>
    <row r="41">
      <c r="A41" s="9">
        <v>1821.0</v>
      </c>
      <c r="B41" s="10" t="s">
        <v>15</v>
      </c>
      <c r="C41" s="10" t="s">
        <v>16</v>
      </c>
      <c r="D41" s="11">
        <v>45300.55119212963</v>
      </c>
      <c r="E41" s="10" t="s">
        <v>28</v>
      </c>
      <c r="F41" s="10" t="s">
        <v>29</v>
      </c>
      <c r="G41" s="10" t="s">
        <v>19</v>
      </c>
      <c r="H41" s="12">
        <v>17.852914</v>
      </c>
      <c r="I41" s="13">
        <v>450.0</v>
      </c>
      <c r="J41" s="12">
        <v>8033.811299999999</v>
      </c>
      <c r="K41" s="10" t="s">
        <v>20</v>
      </c>
      <c r="L41" s="10">
        <v>2.0</v>
      </c>
      <c r="M41" s="10">
        <v>9.0</v>
      </c>
      <c r="N41" s="10">
        <v>1.0</v>
      </c>
      <c r="O41" s="14" t="s">
        <v>21</v>
      </c>
    </row>
    <row r="42">
      <c r="A42" s="9">
        <v>1969.0</v>
      </c>
      <c r="B42" s="10" t="s">
        <v>15</v>
      </c>
      <c r="C42" s="10" t="s">
        <v>16</v>
      </c>
      <c r="D42" s="11">
        <v>45300.52002314815</v>
      </c>
      <c r="E42" s="10" t="s">
        <v>43</v>
      </c>
      <c r="F42" s="10" t="s">
        <v>44</v>
      </c>
      <c r="G42" s="10" t="s">
        <v>19</v>
      </c>
      <c r="H42" s="12">
        <v>17.852914</v>
      </c>
      <c r="I42" s="13">
        <v>752.0</v>
      </c>
      <c r="J42" s="12">
        <v>13425.391327999998</v>
      </c>
      <c r="K42" s="10" t="s">
        <v>20</v>
      </c>
      <c r="L42" s="10">
        <v>2.0</v>
      </c>
      <c r="M42" s="10">
        <v>9.0</v>
      </c>
      <c r="N42" s="10">
        <v>1.0</v>
      </c>
      <c r="O42" s="14" t="s">
        <v>21</v>
      </c>
    </row>
    <row r="43">
      <c r="A43" s="9">
        <v>1903.0</v>
      </c>
      <c r="B43" s="10" t="s">
        <v>15</v>
      </c>
      <c r="C43" s="10" t="s">
        <v>16</v>
      </c>
      <c r="D43" s="11">
        <v>45300.16079861111</v>
      </c>
      <c r="E43" s="10" t="s">
        <v>45</v>
      </c>
      <c r="F43" s="10" t="s">
        <v>46</v>
      </c>
      <c r="G43" s="10" t="s">
        <v>19</v>
      </c>
      <c r="H43" s="12">
        <v>17.852914</v>
      </c>
      <c r="I43" s="13">
        <v>595.0</v>
      </c>
      <c r="J43" s="12">
        <v>10622.48383</v>
      </c>
      <c r="K43" s="10" t="s">
        <v>20</v>
      </c>
      <c r="L43" s="10">
        <v>2.0</v>
      </c>
      <c r="M43" s="10">
        <v>9.0</v>
      </c>
      <c r="N43" s="10">
        <v>1.0</v>
      </c>
      <c r="O43" s="14" t="s">
        <v>21</v>
      </c>
    </row>
    <row r="44">
      <c r="A44" s="9">
        <v>1808.0</v>
      </c>
      <c r="B44" s="10" t="s">
        <v>15</v>
      </c>
      <c r="C44" s="10" t="s">
        <v>16</v>
      </c>
      <c r="D44" s="11">
        <v>45300.658009259256</v>
      </c>
      <c r="E44" s="10" t="s">
        <v>55</v>
      </c>
      <c r="F44" s="10" t="s">
        <v>56</v>
      </c>
      <c r="G44" s="10" t="s">
        <v>42</v>
      </c>
      <c r="H44" s="12">
        <v>18.93912</v>
      </c>
      <c r="I44" s="13">
        <v>555.0</v>
      </c>
      <c r="J44" s="12">
        <v>10511.211599999999</v>
      </c>
      <c r="K44" s="10" t="s">
        <v>20</v>
      </c>
      <c r="L44" s="10">
        <v>2.0</v>
      </c>
      <c r="M44" s="10">
        <v>9.0</v>
      </c>
      <c r="N44" s="10">
        <v>1.0</v>
      </c>
      <c r="O44" s="14" t="s">
        <v>21</v>
      </c>
    </row>
    <row r="45">
      <c r="A45" s="9">
        <v>1790.0</v>
      </c>
      <c r="B45" s="10" t="s">
        <v>15</v>
      </c>
      <c r="C45" s="10" t="s">
        <v>16</v>
      </c>
      <c r="D45" s="11">
        <v>45301.944756944446</v>
      </c>
      <c r="E45" s="10" t="s">
        <v>47</v>
      </c>
      <c r="F45" s="10" t="s">
        <v>48</v>
      </c>
      <c r="G45" s="10" t="s">
        <v>19</v>
      </c>
      <c r="H45" s="12">
        <v>17.852914</v>
      </c>
      <c r="I45" s="13">
        <v>782.0</v>
      </c>
      <c r="J45" s="12">
        <v>13960.978748</v>
      </c>
      <c r="K45" s="10" t="s">
        <v>20</v>
      </c>
      <c r="L45" s="10">
        <v>2.0</v>
      </c>
      <c r="M45" s="10">
        <v>10.0</v>
      </c>
      <c r="N45" s="10">
        <v>1.0</v>
      </c>
      <c r="O45" s="14" t="s">
        <v>21</v>
      </c>
    </row>
    <row r="46">
      <c r="A46" s="9">
        <v>1903.0</v>
      </c>
      <c r="B46" s="10" t="s">
        <v>15</v>
      </c>
      <c r="C46" s="10" t="s">
        <v>16</v>
      </c>
      <c r="D46" s="11">
        <v>45301.87931712963</v>
      </c>
      <c r="E46" s="10" t="s">
        <v>45</v>
      </c>
      <c r="F46" s="10" t="s">
        <v>46</v>
      </c>
      <c r="G46" s="10" t="s">
        <v>19</v>
      </c>
      <c r="H46" s="12">
        <v>17.852914</v>
      </c>
      <c r="I46" s="13">
        <v>500.0</v>
      </c>
      <c r="J46" s="12">
        <v>8926.456999999999</v>
      </c>
      <c r="K46" s="10" t="s">
        <v>20</v>
      </c>
      <c r="L46" s="10">
        <v>2.0</v>
      </c>
      <c r="M46" s="10">
        <v>10.0</v>
      </c>
      <c r="N46" s="10">
        <v>1.0</v>
      </c>
      <c r="O46" s="14" t="s">
        <v>21</v>
      </c>
    </row>
    <row r="47">
      <c r="A47" s="9">
        <v>1586.0</v>
      </c>
      <c r="B47" s="10" t="s">
        <v>15</v>
      </c>
      <c r="C47" s="10" t="s">
        <v>16</v>
      </c>
      <c r="D47" s="11">
        <v>45301.73318287037</v>
      </c>
      <c r="E47" s="10" t="s">
        <v>24</v>
      </c>
      <c r="F47" s="10" t="s">
        <v>25</v>
      </c>
      <c r="G47" s="10" t="s">
        <v>19</v>
      </c>
      <c r="H47" s="12">
        <v>17.852914</v>
      </c>
      <c r="I47" s="13">
        <v>52.0</v>
      </c>
      <c r="J47" s="12">
        <v>928.3515279999999</v>
      </c>
      <c r="K47" s="10" t="s">
        <v>20</v>
      </c>
      <c r="L47" s="10">
        <v>2.0</v>
      </c>
      <c r="M47" s="10">
        <v>10.0</v>
      </c>
      <c r="N47" s="10">
        <v>1.0</v>
      </c>
      <c r="O47" s="14" t="s">
        <v>21</v>
      </c>
    </row>
    <row r="48">
      <c r="A48" s="9">
        <v>1808.0</v>
      </c>
      <c r="B48" s="10" t="s">
        <v>15</v>
      </c>
      <c r="C48" s="10" t="s">
        <v>16</v>
      </c>
      <c r="D48" s="11">
        <v>45301.68645833333</v>
      </c>
      <c r="E48" s="10" t="s">
        <v>55</v>
      </c>
      <c r="F48" s="10" t="s">
        <v>56</v>
      </c>
      <c r="G48" s="10" t="s">
        <v>19</v>
      </c>
      <c r="H48" s="12">
        <v>17.852914</v>
      </c>
      <c r="I48" s="13">
        <v>455.0</v>
      </c>
      <c r="J48" s="12">
        <v>8123.07587</v>
      </c>
      <c r="K48" s="10" t="s">
        <v>20</v>
      </c>
      <c r="L48" s="10">
        <v>2.0</v>
      </c>
      <c r="M48" s="10">
        <v>10.0</v>
      </c>
      <c r="N48" s="10">
        <v>1.0</v>
      </c>
      <c r="O48" s="14" t="s">
        <v>21</v>
      </c>
    </row>
    <row r="49">
      <c r="A49" s="9">
        <v>1853.0</v>
      </c>
      <c r="B49" s="10" t="s">
        <v>15</v>
      </c>
      <c r="C49" s="10" t="s">
        <v>16</v>
      </c>
      <c r="D49" s="11">
        <v>45301.551875</v>
      </c>
      <c r="E49" s="10" t="s">
        <v>65</v>
      </c>
      <c r="F49" s="10" t="s">
        <v>66</v>
      </c>
      <c r="G49" s="10" t="s">
        <v>19</v>
      </c>
      <c r="H49" s="12">
        <v>17.852914</v>
      </c>
      <c r="I49" s="13">
        <v>540.0</v>
      </c>
      <c r="J49" s="12">
        <v>9640.573559999999</v>
      </c>
      <c r="K49" s="10" t="s">
        <v>20</v>
      </c>
      <c r="L49" s="10">
        <v>2.0</v>
      </c>
      <c r="M49" s="10">
        <v>10.0</v>
      </c>
      <c r="N49" s="10">
        <v>1.0</v>
      </c>
      <c r="O49" s="14" t="s">
        <v>21</v>
      </c>
    </row>
    <row r="50">
      <c r="A50" s="9">
        <v>1882.0</v>
      </c>
      <c r="B50" s="10" t="s">
        <v>15</v>
      </c>
      <c r="C50" s="10" t="s">
        <v>16</v>
      </c>
      <c r="D50" s="11">
        <v>45301.49932870371</v>
      </c>
      <c r="E50" s="10" t="s">
        <v>26</v>
      </c>
      <c r="F50" s="10" t="s">
        <v>27</v>
      </c>
      <c r="G50" s="10" t="s">
        <v>19</v>
      </c>
      <c r="H50" s="12">
        <v>17.852914</v>
      </c>
      <c r="I50" s="13">
        <v>390.0</v>
      </c>
      <c r="J50" s="12">
        <v>6962.63646</v>
      </c>
      <c r="K50" s="10" t="s">
        <v>20</v>
      </c>
      <c r="L50" s="10">
        <v>2.0</v>
      </c>
      <c r="M50" s="10">
        <v>10.0</v>
      </c>
      <c r="N50" s="10">
        <v>1.0</v>
      </c>
      <c r="O50" s="14" t="s">
        <v>21</v>
      </c>
    </row>
    <row r="51">
      <c r="A51" s="9">
        <v>1797.0</v>
      </c>
      <c r="B51" s="10" t="s">
        <v>15</v>
      </c>
      <c r="C51" s="10" t="s">
        <v>16</v>
      </c>
      <c r="D51" s="11">
        <v>45301.21761574074</v>
      </c>
      <c r="E51" s="10" t="s">
        <v>61</v>
      </c>
      <c r="F51" s="10" t="s">
        <v>62</v>
      </c>
      <c r="G51" s="10" t="s">
        <v>19</v>
      </c>
      <c r="H51" s="12">
        <v>17.852914</v>
      </c>
      <c r="I51" s="13">
        <v>560.0</v>
      </c>
      <c r="J51" s="12">
        <v>9997.631839999998</v>
      </c>
      <c r="K51" s="10" t="s">
        <v>20</v>
      </c>
      <c r="L51" s="10">
        <v>2.0</v>
      </c>
      <c r="M51" s="10">
        <v>10.0</v>
      </c>
      <c r="N51" s="10">
        <v>1.0</v>
      </c>
      <c r="O51" s="14" t="s">
        <v>21</v>
      </c>
    </row>
    <row r="52">
      <c r="A52" s="9">
        <v>1822.0</v>
      </c>
      <c r="B52" s="10" t="s">
        <v>15</v>
      </c>
      <c r="C52" s="10" t="s">
        <v>16</v>
      </c>
      <c r="D52" s="11">
        <v>45301.19422453704</v>
      </c>
      <c r="E52" s="10" t="s">
        <v>22</v>
      </c>
      <c r="F52" s="10" t="s">
        <v>23</v>
      </c>
      <c r="G52" s="10" t="s">
        <v>19</v>
      </c>
      <c r="H52" s="12">
        <v>17.852914</v>
      </c>
      <c r="I52" s="13">
        <v>366.0</v>
      </c>
      <c r="J52" s="12">
        <v>6534.166523999999</v>
      </c>
      <c r="K52" s="10" t="s">
        <v>20</v>
      </c>
      <c r="L52" s="10">
        <v>2.0</v>
      </c>
      <c r="M52" s="10">
        <v>10.0</v>
      </c>
      <c r="N52" s="10">
        <v>1.0</v>
      </c>
      <c r="O52" s="14" t="s">
        <v>21</v>
      </c>
    </row>
    <row r="53">
      <c r="A53" s="9">
        <v>1796.0</v>
      </c>
      <c r="B53" s="10" t="s">
        <v>15</v>
      </c>
      <c r="C53" s="10" t="s">
        <v>16</v>
      </c>
      <c r="D53" s="11">
        <v>45301.09074074074</v>
      </c>
      <c r="E53" s="10" t="s">
        <v>63</v>
      </c>
      <c r="F53" s="10" t="s">
        <v>64</v>
      </c>
      <c r="G53" s="10" t="s">
        <v>19</v>
      </c>
      <c r="H53" s="12">
        <v>17.852914</v>
      </c>
      <c r="I53" s="13">
        <v>524.0</v>
      </c>
      <c r="J53" s="12">
        <v>9354.926936</v>
      </c>
      <c r="K53" s="10" t="s">
        <v>20</v>
      </c>
      <c r="L53" s="10">
        <v>2.0</v>
      </c>
      <c r="M53" s="10">
        <v>10.0</v>
      </c>
      <c r="N53" s="10">
        <v>1.0</v>
      </c>
      <c r="O53" s="14" t="s">
        <v>21</v>
      </c>
    </row>
    <row r="54">
      <c r="A54" s="9">
        <v>1799.0</v>
      </c>
      <c r="B54" s="10" t="s">
        <v>15</v>
      </c>
      <c r="C54" s="10" t="s">
        <v>16</v>
      </c>
      <c r="D54" s="11">
        <v>45301.984085648146</v>
      </c>
      <c r="E54" s="10" t="s">
        <v>53</v>
      </c>
      <c r="F54" s="10" t="s">
        <v>54</v>
      </c>
      <c r="G54" s="10" t="s">
        <v>42</v>
      </c>
      <c r="H54" s="12">
        <v>18.93912</v>
      </c>
      <c r="I54" s="13">
        <v>553.0</v>
      </c>
      <c r="J54" s="12">
        <v>10473.333359999999</v>
      </c>
      <c r="K54" s="10" t="s">
        <v>20</v>
      </c>
      <c r="L54" s="10">
        <v>2.0</v>
      </c>
      <c r="M54" s="10">
        <v>10.0</v>
      </c>
      <c r="N54" s="10">
        <v>1.0</v>
      </c>
      <c r="O54" s="14" t="s">
        <v>21</v>
      </c>
    </row>
    <row r="55">
      <c r="A55" s="9">
        <v>1969.0</v>
      </c>
      <c r="B55" s="10" t="s">
        <v>15</v>
      </c>
      <c r="C55" s="10" t="s">
        <v>16</v>
      </c>
      <c r="D55" s="11">
        <v>45301.9696875</v>
      </c>
      <c r="E55" s="10" t="s">
        <v>43</v>
      </c>
      <c r="F55" s="10" t="s">
        <v>44</v>
      </c>
      <c r="G55" s="10" t="s">
        <v>42</v>
      </c>
      <c r="H55" s="12">
        <v>18.93912</v>
      </c>
      <c r="I55" s="13">
        <v>372.0</v>
      </c>
      <c r="J55" s="12">
        <v>7045.35264</v>
      </c>
      <c r="K55" s="10" t="s">
        <v>20</v>
      </c>
      <c r="L55" s="10">
        <v>2.0</v>
      </c>
      <c r="M55" s="10">
        <v>10.0</v>
      </c>
      <c r="N55" s="10">
        <v>1.0</v>
      </c>
      <c r="O55" s="14" t="s">
        <v>21</v>
      </c>
    </row>
    <row r="56">
      <c r="A56" s="9">
        <v>1791.0</v>
      </c>
      <c r="B56" s="10" t="s">
        <v>15</v>
      </c>
      <c r="C56" s="10" t="s">
        <v>16</v>
      </c>
      <c r="D56" s="11">
        <v>45302.961226851854</v>
      </c>
      <c r="E56" s="10" t="s">
        <v>17</v>
      </c>
      <c r="F56" s="10" t="s">
        <v>18</v>
      </c>
      <c r="G56" s="10" t="s">
        <v>19</v>
      </c>
      <c r="H56" s="12">
        <v>17.852914</v>
      </c>
      <c r="I56" s="13">
        <v>328.0</v>
      </c>
      <c r="J56" s="12">
        <v>5855.755792</v>
      </c>
      <c r="K56" s="10" t="s">
        <v>20</v>
      </c>
      <c r="L56" s="10">
        <v>2.0</v>
      </c>
      <c r="M56" s="10">
        <v>11.0</v>
      </c>
      <c r="N56" s="10">
        <v>1.0</v>
      </c>
      <c r="O56" s="14" t="s">
        <v>21</v>
      </c>
    </row>
    <row r="57">
      <c r="A57" s="9">
        <v>1805.0</v>
      </c>
      <c r="B57" s="10" t="s">
        <v>15</v>
      </c>
      <c r="C57" s="10" t="s">
        <v>16</v>
      </c>
      <c r="D57" s="11">
        <v>45302.649988425925</v>
      </c>
      <c r="E57" s="10" t="s">
        <v>32</v>
      </c>
      <c r="F57" s="10" t="s">
        <v>33</v>
      </c>
      <c r="G57" s="10" t="s">
        <v>19</v>
      </c>
      <c r="H57" s="12">
        <v>17.852914</v>
      </c>
      <c r="I57" s="13">
        <v>254.0</v>
      </c>
      <c r="J57" s="12">
        <v>4534.6401559999995</v>
      </c>
      <c r="K57" s="10" t="s">
        <v>20</v>
      </c>
      <c r="L57" s="10">
        <v>2.0</v>
      </c>
      <c r="M57" s="10">
        <v>11.0</v>
      </c>
      <c r="N57" s="10">
        <v>1.0</v>
      </c>
      <c r="O57" s="14" t="s">
        <v>21</v>
      </c>
    </row>
    <row r="58">
      <c r="A58" s="9">
        <v>1938.0</v>
      </c>
      <c r="B58" s="10" t="s">
        <v>15</v>
      </c>
      <c r="C58" s="10" t="s">
        <v>16</v>
      </c>
      <c r="D58" s="11">
        <v>45302.58277777778</v>
      </c>
      <c r="E58" s="10" t="s">
        <v>38</v>
      </c>
      <c r="F58" s="10" t="s">
        <v>39</v>
      </c>
      <c r="G58" s="10" t="s">
        <v>19</v>
      </c>
      <c r="H58" s="12">
        <v>17.852914</v>
      </c>
      <c r="I58" s="13">
        <v>445.0</v>
      </c>
      <c r="J58" s="12">
        <v>7944.546729999999</v>
      </c>
      <c r="K58" s="10" t="s">
        <v>20</v>
      </c>
      <c r="L58" s="10">
        <v>2.0</v>
      </c>
      <c r="M58" s="10">
        <v>11.0</v>
      </c>
      <c r="N58" s="10">
        <v>1.0</v>
      </c>
      <c r="O58" s="14" t="s">
        <v>21</v>
      </c>
    </row>
    <row r="59">
      <c r="A59" s="9">
        <v>1791.0</v>
      </c>
      <c r="B59" s="10" t="s">
        <v>15</v>
      </c>
      <c r="C59" s="10" t="s">
        <v>16</v>
      </c>
      <c r="D59" s="11">
        <v>45302.06762731481</v>
      </c>
      <c r="E59" s="10" t="s">
        <v>17</v>
      </c>
      <c r="F59" s="10" t="s">
        <v>18</v>
      </c>
      <c r="G59" s="10" t="s">
        <v>19</v>
      </c>
      <c r="H59" s="12">
        <v>17.852914</v>
      </c>
      <c r="I59" s="13">
        <v>413.0</v>
      </c>
      <c r="J59" s="12">
        <v>7373.253481999999</v>
      </c>
      <c r="K59" s="10" t="s">
        <v>20</v>
      </c>
      <c r="L59" s="10">
        <v>2.0</v>
      </c>
      <c r="M59" s="10">
        <v>11.0</v>
      </c>
      <c r="N59" s="10">
        <v>1.0</v>
      </c>
      <c r="O59" s="14" t="s">
        <v>21</v>
      </c>
    </row>
    <row r="60">
      <c r="A60" s="9">
        <v>1586.0</v>
      </c>
      <c r="B60" s="10" t="s">
        <v>15</v>
      </c>
      <c r="C60" s="10" t="s">
        <v>16</v>
      </c>
      <c r="D60" s="11">
        <v>45302.87563657408</v>
      </c>
      <c r="E60" s="10" t="s">
        <v>24</v>
      </c>
      <c r="F60" s="10" t="s">
        <v>25</v>
      </c>
      <c r="G60" s="10" t="s">
        <v>42</v>
      </c>
      <c r="H60" s="12">
        <v>18.93912</v>
      </c>
      <c r="I60" s="13">
        <v>634.0</v>
      </c>
      <c r="J60" s="12">
        <v>12007.40208</v>
      </c>
      <c r="K60" s="10" t="s">
        <v>20</v>
      </c>
      <c r="L60" s="10">
        <v>2.0</v>
      </c>
      <c r="M60" s="10">
        <v>11.0</v>
      </c>
      <c r="N60" s="10">
        <v>1.0</v>
      </c>
      <c r="O60" s="14" t="s">
        <v>21</v>
      </c>
    </row>
    <row r="61">
      <c r="A61" s="9">
        <v>1808.0</v>
      </c>
      <c r="B61" s="10" t="s">
        <v>15</v>
      </c>
      <c r="C61" s="10" t="s">
        <v>16</v>
      </c>
      <c r="D61" s="11">
        <v>45302.84295138889</v>
      </c>
      <c r="E61" s="10" t="s">
        <v>55</v>
      </c>
      <c r="F61" s="10" t="s">
        <v>56</v>
      </c>
      <c r="G61" s="10" t="s">
        <v>42</v>
      </c>
      <c r="H61" s="12">
        <v>18.93912</v>
      </c>
      <c r="I61" s="13">
        <v>500.0</v>
      </c>
      <c r="J61" s="12">
        <v>9469.56</v>
      </c>
      <c r="K61" s="10" t="s">
        <v>20</v>
      </c>
      <c r="L61" s="10">
        <v>2.0</v>
      </c>
      <c r="M61" s="10">
        <v>11.0</v>
      </c>
      <c r="N61" s="10">
        <v>1.0</v>
      </c>
      <c r="O61" s="14" t="s">
        <v>21</v>
      </c>
    </row>
    <row r="62">
      <c r="A62" s="9">
        <v>1806.0</v>
      </c>
      <c r="B62" s="10" t="s">
        <v>15</v>
      </c>
      <c r="C62" s="10" t="s">
        <v>16</v>
      </c>
      <c r="D62" s="11">
        <v>45303.94944444444</v>
      </c>
      <c r="E62" s="10" t="s">
        <v>67</v>
      </c>
      <c r="F62" s="10" t="s">
        <v>68</v>
      </c>
      <c r="G62" s="10" t="s">
        <v>19</v>
      </c>
      <c r="H62" s="12">
        <v>17.852914</v>
      </c>
      <c r="I62" s="13">
        <v>846.0</v>
      </c>
      <c r="J62" s="12">
        <v>15103.565244</v>
      </c>
      <c r="K62" s="10" t="s">
        <v>20</v>
      </c>
      <c r="L62" s="10">
        <v>2.0</v>
      </c>
      <c r="M62" s="10">
        <v>12.0</v>
      </c>
      <c r="N62" s="10">
        <v>1.0</v>
      </c>
      <c r="O62" s="14" t="s">
        <v>21</v>
      </c>
    </row>
    <row r="63">
      <c r="A63" s="9">
        <v>1972.0</v>
      </c>
      <c r="B63" s="10" t="s">
        <v>15</v>
      </c>
      <c r="C63" s="10" t="s">
        <v>16</v>
      </c>
      <c r="D63" s="11">
        <v>45303.78020833333</v>
      </c>
      <c r="E63" s="10" t="s">
        <v>59</v>
      </c>
      <c r="F63" s="10" t="s">
        <v>60</v>
      </c>
      <c r="G63" s="10" t="s">
        <v>19</v>
      </c>
      <c r="H63" s="12">
        <v>17.852914</v>
      </c>
      <c r="I63" s="13">
        <v>715.0</v>
      </c>
      <c r="J63" s="12">
        <v>12764.833509999999</v>
      </c>
      <c r="K63" s="10" t="s">
        <v>20</v>
      </c>
      <c r="L63" s="10">
        <v>2.0</v>
      </c>
      <c r="M63" s="10">
        <v>12.0</v>
      </c>
      <c r="N63" s="10">
        <v>1.0</v>
      </c>
      <c r="O63" s="14" t="s">
        <v>21</v>
      </c>
    </row>
    <row r="64">
      <c r="A64" s="9">
        <v>1970.0</v>
      </c>
      <c r="B64" s="10" t="s">
        <v>15</v>
      </c>
      <c r="C64" s="10" t="s">
        <v>16</v>
      </c>
      <c r="D64" s="11">
        <v>45303.68424768518</v>
      </c>
      <c r="E64" s="10" t="s">
        <v>69</v>
      </c>
      <c r="F64" s="15"/>
      <c r="G64" s="10" t="s">
        <v>19</v>
      </c>
      <c r="H64" s="12">
        <v>17.852914</v>
      </c>
      <c r="I64" s="13">
        <v>935.0</v>
      </c>
      <c r="J64" s="12">
        <v>16692.474589999998</v>
      </c>
      <c r="K64" s="10" t="s">
        <v>20</v>
      </c>
      <c r="L64" s="10">
        <v>2.0</v>
      </c>
      <c r="M64" s="10">
        <v>12.0</v>
      </c>
      <c r="N64" s="10">
        <v>1.0</v>
      </c>
      <c r="O64" s="14" t="s">
        <v>21</v>
      </c>
    </row>
    <row r="65">
      <c r="A65" s="9">
        <v>1975.0</v>
      </c>
      <c r="B65" s="10" t="s">
        <v>15</v>
      </c>
      <c r="C65" s="10" t="s">
        <v>16</v>
      </c>
      <c r="D65" s="11">
        <v>45303.67458333333</v>
      </c>
      <c r="E65" s="10" t="s">
        <v>69</v>
      </c>
      <c r="F65" s="15"/>
      <c r="G65" s="10" t="s">
        <v>19</v>
      </c>
      <c r="H65" s="12">
        <v>17.852914</v>
      </c>
      <c r="I65" s="13">
        <v>941.0</v>
      </c>
      <c r="J65" s="12">
        <v>16799.592074</v>
      </c>
      <c r="K65" s="10" t="s">
        <v>20</v>
      </c>
      <c r="L65" s="10">
        <v>2.0</v>
      </c>
      <c r="M65" s="10">
        <v>12.0</v>
      </c>
      <c r="N65" s="10">
        <v>1.0</v>
      </c>
      <c r="O65" s="14" t="s">
        <v>21</v>
      </c>
    </row>
    <row r="66">
      <c r="A66" s="9">
        <v>1974.0</v>
      </c>
      <c r="B66" s="10" t="s">
        <v>15</v>
      </c>
      <c r="C66" s="10" t="s">
        <v>16</v>
      </c>
      <c r="D66" s="11">
        <v>45303.655173611114</v>
      </c>
      <c r="E66" s="10" t="s">
        <v>69</v>
      </c>
      <c r="F66" s="15"/>
      <c r="G66" s="10" t="s">
        <v>19</v>
      </c>
      <c r="H66" s="12">
        <v>17.852914</v>
      </c>
      <c r="I66" s="13">
        <v>909.0</v>
      </c>
      <c r="J66" s="12">
        <v>16228.298825999998</v>
      </c>
      <c r="K66" s="10" t="s">
        <v>20</v>
      </c>
      <c r="L66" s="10">
        <v>2.0</v>
      </c>
      <c r="M66" s="10">
        <v>12.0</v>
      </c>
      <c r="N66" s="10">
        <v>1.0</v>
      </c>
      <c r="O66" s="14" t="s">
        <v>21</v>
      </c>
    </row>
    <row r="67">
      <c r="A67" s="9">
        <v>1790.0</v>
      </c>
      <c r="B67" s="10" t="s">
        <v>15</v>
      </c>
      <c r="C67" s="10" t="s">
        <v>16</v>
      </c>
      <c r="D67" s="11">
        <v>45303.648518518516</v>
      </c>
      <c r="E67" s="10" t="s">
        <v>47</v>
      </c>
      <c r="F67" s="10" t="s">
        <v>48</v>
      </c>
      <c r="G67" s="10" t="s">
        <v>19</v>
      </c>
      <c r="H67" s="12">
        <v>17.852914</v>
      </c>
      <c r="I67" s="13">
        <v>572.0</v>
      </c>
      <c r="J67" s="12">
        <v>10211.866807999999</v>
      </c>
      <c r="K67" s="10" t="s">
        <v>20</v>
      </c>
      <c r="L67" s="10">
        <v>2.0</v>
      </c>
      <c r="M67" s="10">
        <v>12.0</v>
      </c>
      <c r="N67" s="10">
        <v>1.0</v>
      </c>
      <c r="O67" s="14" t="s">
        <v>21</v>
      </c>
    </row>
    <row r="68">
      <c r="A68" s="9">
        <v>1848.0</v>
      </c>
      <c r="B68" s="10" t="s">
        <v>15</v>
      </c>
      <c r="C68" s="10" t="s">
        <v>16</v>
      </c>
      <c r="D68" s="11">
        <v>45303.48540509259</v>
      </c>
      <c r="E68" s="10" t="s">
        <v>57</v>
      </c>
      <c r="F68" s="10" t="s">
        <v>58</v>
      </c>
      <c r="G68" s="10" t="s">
        <v>19</v>
      </c>
      <c r="H68" s="12">
        <v>17.852914</v>
      </c>
      <c r="I68" s="13">
        <v>865.0</v>
      </c>
      <c r="J68" s="12">
        <v>15442.770609999998</v>
      </c>
      <c r="K68" s="10" t="s">
        <v>20</v>
      </c>
      <c r="L68" s="10">
        <v>2.0</v>
      </c>
      <c r="M68" s="10">
        <v>12.0</v>
      </c>
      <c r="N68" s="10">
        <v>1.0</v>
      </c>
      <c r="O68" s="14" t="s">
        <v>21</v>
      </c>
    </row>
    <row r="69">
      <c r="A69" s="9">
        <v>1834.0</v>
      </c>
      <c r="B69" s="10" t="s">
        <v>15</v>
      </c>
      <c r="C69" s="10" t="s">
        <v>16</v>
      </c>
      <c r="D69" s="11">
        <v>45303.47450231481</v>
      </c>
      <c r="E69" s="10" t="s">
        <v>51</v>
      </c>
      <c r="F69" s="10" t="s">
        <v>52</v>
      </c>
      <c r="G69" s="10" t="s">
        <v>19</v>
      </c>
      <c r="H69" s="12">
        <v>17.852914</v>
      </c>
      <c r="I69" s="13">
        <v>550.0</v>
      </c>
      <c r="J69" s="12">
        <v>9819.1027</v>
      </c>
      <c r="K69" s="10" t="s">
        <v>20</v>
      </c>
      <c r="L69" s="10">
        <v>2.0</v>
      </c>
      <c r="M69" s="10">
        <v>12.0</v>
      </c>
      <c r="N69" s="10">
        <v>1.0</v>
      </c>
      <c r="O69" s="14" t="s">
        <v>21</v>
      </c>
    </row>
    <row r="70">
      <c r="A70" s="9">
        <v>1766.0</v>
      </c>
      <c r="B70" s="10" t="s">
        <v>15</v>
      </c>
      <c r="C70" s="10" t="s">
        <v>16</v>
      </c>
      <c r="D70" s="11">
        <v>45303.30599537037</v>
      </c>
      <c r="E70" s="10" t="s">
        <v>36</v>
      </c>
      <c r="F70" s="10" t="s">
        <v>37</v>
      </c>
      <c r="G70" s="10" t="s">
        <v>19</v>
      </c>
      <c r="H70" s="12">
        <v>17.852914</v>
      </c>
      <c r="I70" s="13">
        <v>360.0</v>
      </c>
      <c r="J70" s="12">
        <v>6427.04904</v>
      </c>
      <c r="K70" s="10" t="s">
        <v>20</v>
      </c>
      <c r="L70" s="10">
        <v>2.0</v>
      </c>
      <c r="M70" s="10">
        <v>12.0</v>
      </c>
      <c r="N70" s="10">
        <v>1.0</v>
      </c>
      <c r="O70" s="14" t="s">
        <v>21</v>
      </c>
    </row>
    <row r="71">
      <c r="A71" s="9">
        <v>1903.0</v>
      </c>
      <c r="B71" s="10" t="s">
        <v>15</v>
      </c>
      <c r="C71" s="10" t="s">
        <v>16</v>
      </c>
      <c r="D71" s="11">
        <v>45303.08917824074</v>
      </c>
      <c r="E71" s="10" t="s">
        <v>45</v>
      </c>
      <c r="F71" s="10" t="s">
        <v>46</v>
      </c>
      <c r="G71" s="10" t="s">
        <v>19</v>
      </c>
      <c r="H71" s="12">
        <v>17.852914</v>
      </c>
      <c r="I71" s="13">
        <v>435.0</v>
      </c>
      <c r="J71" s="12">
        <v>7766.0175899999995</v>
      </c>
      <c r="K71" s="10" t="s">
        <v>20</v>
      </c>
      <c r="L71" s="10">
        <v>2.0</v>
      </c>
      <c r="M71" s="10">
        <v>12.0</v>
      </c>
      <c r="N71" s="10">
        <v>1.0</v>
      </c>
      <c r="O71" s="14" t="s">
        <v>21</v>
      </c>
    </row>
    <row r="72">
      <c r="A72" s="9">
        <v>1797.0</v>
      </c>
      <c r="B72" s="10" t="s">
        <v>15</v>
      </c>
      <c r="C72" s="10" t="s">
        <v>16</v>
      </c>
      <c r="D72" s="11">
        <v>45305.71398148148</v>
      </c>
      <c r="E72" s="10" t="s">
        <v>61</v>
      </c>
      <c r="F72" s="10" t="s">
        <v>62</v>
      </c>
      <c r="G72" s="10" t="s">
        <v>19</v>
      </c>
      <c r="H72" s="12">
        <v>18.93912</v>
      </c>
      <c r="I72" s="13">
        <v>730.0</v>
      </c>
      <c r="J72" s="12">
        <v>13825.5576</v>
      </c>
      <c r="K72" s="10" t="s">
        <v>20</v>
      </c>
      <c r="L72" s="10">
        <v>3.0</v>
      </c>
      <c r="M72" s="10">
        <v>14.0</v>
      </c>
      <c r="N72" s="10">
        <v>1.0</v>
      </c>
      <c r="O72" s="14" t="s">
        <v>21</v>
      </c>
    </row>
    <row r="73">
      <c r="A73" s="9">
        <v>1882.0</v>
      </c>
      <c r="B73" s="10" t="s">
        <v>15</v>
      </c>
      <c r="C73" s="10" t="s">
        <v>16</v>
      </c>
      <c r="D73" s="11">
        <v>45305.62818287037</v>
      </c>
      <c r="E73" s="10" t="s">
        <v>26</v>
      </c>
      <c r="F73" s="10" t="s">
        <v>27</v>
      </c>
      <c r="G73" s="10" t="s">
        <v>19</v>
      </c>
      <c r="H73" s="12">
        <v>18.93912</v>
      </c>
      <c r="I73" s="13">
        <v>515.06</v>
      </c>
      <c r="J73" s="12">
        <v>9754.783147199998</v>
      </c>
      <c r="K73" s="10" t="s">
        <v>20</v>
      </c>
      <c r="L73" s="10">
        <v>3.0</v>
      </c>
      <c r="M73" s="10">
        <v>14.0</v>
      </c>
      <c r="N73" s="10">
        <v>1.0</v>
      </c>
      <c r="O73" s="14" t="s">
        <v>21</v>
      </c>
    </row>
    <row r="74">
      <c r="A74" s="9">
        <v>1938.0</v>
      </c>
      <c r="B74" s="10" t="s">
        <v>15</v>
      </c>
      <c r="C74" s="10" t="s">
        <v>16</v>
      </c>
      <c r="D74" s="11">
        <v>45304.99521990741</v>
      </c>
      <c r="E74" s="10" t="s">
        <v>38</v>
      </c>
      <c r="F74" s="10" t="s">
        <v>39</v>
      </c>
      <c r="G74" s="10" t="s">
        <v>19</v>
      </c>
      <c r="H74" s="12">
        <v>18.93912</v>
      </c>
      <c r="I74" s="13">
        <v>455.0</v>
      </c>
      <c r="J74" s="12">
        <v>8617.2996</v>
      </c>
      <c r="K74" s="10" t="s">
        <v>20</v>
      </c>
      <c r="L74" s="10">
        <v>2.0</v>
      </c>
      <c r="M74" s="10">
        <v>13.0</v>
      </c>
      <c r="N74" s="10">
        <v>1.0</v>
      </c>
      <c r="O74" s="14" t="s">
        <v>21</v>
      </c>
    </row>
    <row r="75">
      <c r="A75" s="9">
        <v>1796.0</v>
      </c>
      <c r="B75" s="10" t="s">
        <v>15</v>
      </c>
      <c r="C75" s="10" t="s">
        <v>16</v>
      </c>
      <c r="D75" s="11">
        <v>45304.96059027778</v>
      </c>
      <c r="E75" s="10" t="s">
        <v>63</v>
      </c>
      <c r="F75" s="10" t="s">
        <v>64</v>
      </c>
      <c r="G75" s="10" t="s">
        <v>19</v>
      </c>
      <c r="H75" s="12">
        <v>18.93912</v>
      </c>
      <c r="I75" s="13">
        <v>626.76</v>
      </c>
      <c r="J75" s="12">
        <v>11870.2828512</v>
      </c>
      <c r="K75" s="10" t="s">
        <v>20</v>
      </c>
      <c r="L75" s="10">
        <v>2.0</v>
      </c>
      <c r="M75" s="10">
        <v>13.0</v>
      </c>
      <c r="N75" s="10">
        <v>1.0</v>
      </c>
      <c r="O75" s="14" t="s">
        <v>21</v>
      </c>
    </row>
    <row r="76">
      <c r="A76" s="9">
        <v>1808.0</v>
      </c>
      <c r="B76" s="10" t="s">
        <v>15</v>
      </c>
      <c r="C76" s="10" t="s">
        <v>16</v>
      </c>
      <c r="D76" s="11">
        <v>45304.74884259259</v>
      </c>
      <c r="E76" s="10" t="s">
        <v>55</v>
      </c>
      <c r="F76" s="10" t="s">
        <v>56</v>
      </c>
      <c r="G76" s="10" t="s">
        <v>19</v>
      </c>
      <c r="H76" s="12">
        <v>18.93912</v>
      </c>
      <c r="I76" s="13">
        <v>478.1</v>
      </c>
      <c r="J76" s="12">
        <v>9054.793272</v>
      </c>
      <c r="K76" s="10" t="s">
        <v>20</v>
      </c>
      <c r="L76" s="10">
        <v>2.0</v>
      </c>
      <c r="M76" s="10">
        <v>13.0</v>
      </c>
      <c r="N76" s="10">
        <v>1.0</v>
      </c>
      <c r="O76" s="14" t="s">
        <v>21</v>
      </c>
    </row>
    <row r="77">
      <c r="A77" s="9">
        <v>1969.0</v>
      </c>
      <c r="B77" s="10" t="s">
        <v>15</v>
      </c>
      <c r="C77" s="10" t="s">
        <v>16</v>
      </c>
      <c r="D77" s="11">
        <v>45304.74668981481</v>
      </c>
      <c r="E77" s="10" t="s">
        <v>43</v>
      </c>
      <c r="F77" s="10" t="s">
        <v>44</v>
      </c>
      <c r="G77" s="10" t="s">
        <v>19</v>
      </c>
      <c r="H77" s="12">
        <v>18.93912</v>
      </c>
      <c r="I77" s="13">
        <v>779.16</v>
      </c>
      <c r="J77" s="12">
        <v>14756.604739199998</v>
      </c>
      <c r="K77" s="10" t="s">
        <v>20</v>
      </c>
      <c r="L77" s="10">
        <v>2.0</v>
      </c>
      <c r="M77" s="10">
        <v>13.0</v>
      </c>
      <c r="N77" s="10">
        <v>1.0</v>
      </c>
      <c r="O77" s="14" t="s">
        <v>21</v>
      </c>
    </row>
    <row r="78">
      <c r="A78" s="9">
        <v>1799.0</v>
      </c>
      <c r="B78" s="10" t="s">
        <v>15</v>
      </c>
      <c r="C78" s="10" t="s">
        <v>16</v>
      </c>
      <c r="D78" s="11">
        <v>45305.71795138889</v>
      </c>
      <c r="E78" s="10" t="s">
        <v>53</v>
      </c>
      <c r="F78" s="10" t="s">
        <v>54</v>
      </c>
      <c r="G78" s="10" t="s">
        <v>42</v>
      </c>
      <c r="H78" s="12">
        <v>18.9417</v>
      </c>
      <c r="I78" s="13">
        <v>630.07</v>
      </c>
      <c r="J78" s="12">
        <v>11934.596919000001</v>
      </c>
      <c r="K78" s="10" t="s">
        <v>20</v>
      </c>
      <c r="L78" s="10">
        <v>3.0</v>
      </c>
      <c r="M78" s="10">
        <v>14.0</v>
      </c>
      <c r="N78" s="10">
        <v>1.0</v>
      </c>
      <c r="O78" s="14" t="s">
        <v>21</v>
      </c>
    </row>
    <row r="79">
      <c r="A79" s="9">
        <v>1882.0</v>
      </c>
      <c r="B79" s="10" t="s">
        <v>15</v>
      </c>
      <c r="C79" s="10" t="s">
        <v>16</v>
      </c>
      <c r="D79" s="11">
        <v>45306.99648148148</v>
      </c>
      <c r="E79" s="10" t="s">
        <v>26</v>
      </c>
      <c r="F79" s="10" t="s">
        <v>27</v>
      </c>
      <c r="G79" s="10" t="s">
        <v>19</v>
      </c>
      <c r="H79" s="12">
        <v>18.9417</v>
      </c>
      <c r="I79" s="13">
        <v>540.02</v>
      </c>
      <c r="J79" s="12">
        <v>10228.896834</v>
      </c>
      <c r="K79" s="10" t="s">
        <v>20</v>
      </c>
      <c r="L79" s="10">
        <v>3.0</v>
      </c>
      <c r="M79" s="10">
        <v>15.0</v>
      </c>
      <c r="N79" s="10">
        <v>1.0</v>
      </c>
      <c r="O79" s="14" t="s">
        <v>21</v>
      </c>
    </row>
    <row r="80">
      <c r="A80" s="9">
        <v>1848.0</v>
      </c>
      <c r="B80" s="10" t="s">
        <v>15</v>
      </c>
      <c r="C80" s="10" t="s">
        <v>16</v>
      </c>
      <c r="D80" s="11">
        <v>45306.93545138889</v>
      </c>
      <c r="E80" s="10" t="s">
        <v>57</v>
      </c>
      <c r="F80" s="10" t="s">
        <v>58</v>
      </c>
      <c r="G80" s="10" t="s">
        <v>19</v>
      </c>
      <c r="H80" s="12">
        <v>18.9417</v>
      </c>
      <c r="I80" s="13">
        <v>685.0</v>
      </c>
      <c r="J80" s="12">
        <v>12975.0645</v>
      </c>
      <c r="K80" s="10" t="s">
        <v>20</v>
      </c>
      <c r="L80" s="10">
        <v>3.0</v>
      </c>
      <c r="M80" s="10">
        <v>15.0</v>
      </c>
      <c r="N80" s="10">
        <v>1.0</v>
      </c>
      <c r="O80" s="14" t="s">
        <v>21</v>
      </c>
    </row>
    <row r="81">
      <c r="A81" s="9">
        <v>1903.0</v>
      </c>
      <c r="B81" s="10" t="s">
        <v>15</v>
      </c>
      <c r="C81" s="10" t="s">
        <v>16</v>
      </c>
      <c r="D81" s="11">
        <v>45306.900983796295</v>
      </c>
      <c r="E81" s="10" t="s">
        <v>45</v>
      </c>
      <c r="F81" s="10" t="s">
        <v>46</v>
      </c>
      <c r="G81" s="10" t="s">
        <v>19</v>
      </c>
      <c r="H81" s="12">
        <v>18.9417</v>
      </c>
      <c r="I81" s="13">
        <v>812.05</v>
      </c>
      <c r="J81" s="12">
        <v>15381.607485</v>
      </c>
      <c r="K81" s="10" t="s">
        <v>20</v>
      </c>
      <c r="L81" s="10">
        <v>3.0</v>
      </c>
      <c r="M81" s="10">
        <v>15.0</v>
      </c>
      <c r="N81" s="10">
        <v>1.0</v>
      </c>
      <c r="O81" s="14" t="s">
        <v>21</v>
      </c>
    </row>
    <row r="82">
      <c r="A82" s="9">
        <v>1972.0</v>
      </c>
      <c r="B82" s="10" t="s">
        <v>15</v>
      </c>
      <c r="C82" s="10" t="s">
        <v>16</v>
      </c>
      <c r="D82" s="11">
        <v>45306.68883101852</v>
      </c>
      <c r="E82" s="10" t="s">
        <v>59</v>
      </c>
      <c r="F82" s="10" t="s">
        <v>60</v>
      </c>
      <c r="G82" s="10" t="s">
        <v>19</v>
      </c>
      <c r="H82" s="12">
        <v>18.9417</v>
      </c>
      <c r="I82" s="13">
        <v>430.03</v>
      </c>
      <c r="J82" s="12">
        <v>8145.499251</v>
      </c>
      <c r="K82" s="10" t="s">
        <v>20</v>
      </c>
      <c r="L82" s="10">
        <v>3.0</v>
      </c>
      <c r="M82" s="10">
        <v>15.0</v>
      </c>
      <c r="N82" s="10">
        <v>1.0</v>
      </c>
      <c r="O82" s="14" t="s">
        <v>21</v>
      </c>
    </row>
    <row r="83">
      <c r="A83" s="9">
        <v>1968.0</v>
      </c>
      <c r="B83" s="10" t="s">
        <v>15</v>
      </c>
      <c r="C83" s="10" t="s">
        <v>16</v>
      </c>
      <c r="D83" s="11">
        <v>45306.67266203704</v>
      </c>
      <c r="E83" s="10" t="s">
        <v>69</v>
      </c>
      <c r="F83" s="15"/>
      <c r="G83" s="10" t="s">
        <v>19</v>
      </c>
      <c r="H83" s="12">
        <v>18.9417</v>
      </c>
      <c r="I83" s="13">
        <v>900.57</v>
      </c>
      <c r="J83" s="12">
        <v>17058.326769000003</v>
      </c>
      <c r="K83" s="10" t="s">
        <v>20</v>
      </c>
      <c r="L83" s="10">
        <v>3.0</v>
      </c>
      <c r="M83" s="10">
        <v>15.0</v>
      </c>
      <c r="N83" s="10">
        <v>1.0</v>
      </c>
      <c r="O83" s="14" t="s">
        <v>21</v>
      </c>
    </row>
    <row r="84">
      <c r="A84" s="9">
        <v>1822.0</v>
      </c>
      <c r="B84" s="10" t="s">
        <v>15</v>
      </c>
      <c r="C84" s="10" t="s">
        <v>16</v>
      </c>
      <c r="D84" s="11">
        <v>45306.60505787037</v>
      </c>
      <c r="E84" s="10" t="s">
        <v>22</v>
      </c>
      <c r="F84" s="10" t="s">
        <v>23</v>
      </c>
      <c r="G84" s="10" t="s">
        <v>19</v>
      </c>
      <c r="H84" s="12">
        <v>18.9417</v>
      </c>
      <c r="I84" s="13">
        <v>608.42</v>
      </c>
      <c r="J84" s="12">
        <v>11524.509114</v>
      </c>
      <c r="K84" s="10" t="s">
        <v>20</v>
      </c>
      <c r="L84" s="10">
        <v>3.0</v>
      </c>
      <c r="M84" s="10">
        <v>15.0</v>
      </c>
      <c r="N84" s="10">
        <v>1.0</v>
      </c>
      <c r="O84" s="14" t="s">
        <v>21</v>
      </c>
    </row>
    <row r="85">
      <c r="A85" s="9">
        <v>1805.0</v>
      </c>
      <c r="B85" s="10" t="s">
        <v>15</v>
      </c>
      <c r="C85" s="10" t="s">
        <v>16</v>
      </c>
      <c r="D85" s="11">
        <v>45306.58934027778</v>
      </c>
      <c r="E85" s="10" t="s">
        <v>32</v>
      </c>
      <c r="F85" s="10" t="s">
        <v>33</v>
      </c>
      <c r="G85" s="10" t="s">
        <v>19</v>
      </c>
      <c r="H85" s="12">
        <v>18.9417</v>
      </c>
      <c r="I85" s="13">
        <v>93.06</v>
      </c>
      <c r="J85" s="12">
        <v>1762.714602</v>
      </c>
      <c r="K85" s="10" t="s">
        <v>20</v>
      </c>
      <c r="L85" s="10">
        <v>3.0</v>
      </c>
      <c r="M85" s="10">
        <v>15.0</v>
      </c>
      <c r="N85" s="10">
        <v>1.0</v>
      </c>
      <c r="O85" s="14" t="s">
        <v>21</v>
      </c>
    </row>
    <row r="86">
      <c r="A86" s="9">
        <v>1966.0</v>
      </c>
      <c r="B86" s="10" t="s">
        <v>15</v>
      </c>
      <c r="C86" s="10" t="s">
        <v>16</v>
      </c>
      <c r="D86" s="11">
        <v>45306.52274305555</v>
      </c>
      <c r="E86" s="10" t="s">
        <v>69</v>
      </c>
      <c r="F86" s="15"/>
      <c r="G86" s="10" t="s">
        <v>19</v>
      </c>
      <c r="H86" s="12">
        <v>18.9417</v>
      </c>
      <c r="I86" s="13">
        <v>961.97</v>
      </c>
      <c r="J86" s="12">
        <v>18221.347149</v>
      </c>
      <c r="K86" s="10" t="s">
        <v>20</v>
      </c>
      <c r="L86" s="10">
        <v>3.0</v>
      </c>
      <c r="M86" s="10">
        <v>15.0</v>
      </c>
      <c r="N86" s="10">
        <v>1.0</v>
      </c>
      <c r="O86" s="14" t="s">
        <v>21</v>
      </c>
    </row>
    <row r="87">
      <c r="A87" s="9">
        <v>1938.0</v>
      </c>
      <c r="B87" s="10" t="s">
        <v>15</v>
      </c>
      <c r="C87" s="10" t="s">
        <v>16</v>
      </c>
      <c r="D87" s="11">
        <v>45306.46293981482</v>
      </c>
      <c r="E87" s="10" t="s">
        <v>38</v>
      </c>
      <c r="F87" s="10" t="s">
        <v>39</v>
      </c>
      <c r="G87" s="10" t="s">
        <v>19</v>
      </c>
      <c r="H87" s="12">
        <v>18.9417</v>
      </c>
      <c r="I87" s="13">
        <v>266.13</v>
      </c>
      <c r="J87" s="12">
        <v>5040.954621</v>
      </c>
      <c r="K87" s="10" t="s">
        <v>20</v>
      </c>
      <c r="L87" s="10">
        <v>3.0</v>
      </c>
      <c r="M87" s="10">
        <v>15.0</v>
      </c>
      <c r="N87" s="10">
        <v>1.0</v>
      </c>
      <c r="O87" s="14" t="s">
        <v>21</v>
      </c>
    </row>
    <row r="88">
      <c r="A88" s="9">
        <v>1821.0</v>
      </c>
      <c r="B88" s="10" t="s">
        <v>15</v>
      </c>
      <c r="C88" s="10" t="s">
        <v>16</v>
      </c>
      <c r="D88" s="11">
        <v>45306.453993055555</v>
      </c>
      <c r="E88" s="10" t="s">
        <v>28</v>
      </c>
      <c r="F88" s="10" t="s">
        <v>29</v>
      </c>
      <c r="G88" s="10" t="s">
        <v>19</v>
      </c>
      <c r="H88" s="12">
        <v>18.9417</v>
      </c>
      <c r="I88" s="13">
        <v>423.1</v>
      </c>
      <c r="J88" s="12">
        <v>8014.233270000001</v>
      </c>
      <c r="K88" s="10" t="s">
        <v>20</v>
      </c>
      <c r="L88" s="10">
        <v>3.0</v>
      </c>
      <c r="M88" s="10">
        <v>15.0</v>
      </c>
      <c r="N88" s="10">
        <v>1.0</v>
      </c>
      <c r="O88" s="14" t="s">
        <v>21</v>
      </c>
    </row>
    <row r="89">
      <c r="A89" s="9">
        <v>1972.0</v>
      </c>
      <c r="B89" s="10" t="s">
        <v>15</v>
      </c>
      <c r="C89" s="10" t="s">
        <v>16</v>
      </c>
      <c r="D89" s="11">
        <v>45307.96487268519</v>
      </c>
      <c r="E89" s="10" t="s">
        <v>59</v>
      </c>
      <c r="F89" s="10" t="s">
        <v>60</v>
      </c>
      <c r="G89" s="10" t="s">
        <v>19</v>
      </c>
      <c r="H89" s="12">
        <v>18.9417</v>
      </c>
      <c r="I89" s="13">
        <v>516.65</v>
      </c>
      <c r="J89" s="12">
        <v>9786.229305</v>
      </c>
      <c r="K89" s="10" t="s">
        <v>20</v>
      </c>
      <c r="L89" s="10">
        <v>3.0</v>
      </c>
      <c r="M89" s="10">
        <v>16.0</v>
      </c>
      <c r="N89" s="10">
        <v>1.0</v>
      </c>
      <c r="O89" s="14" t="s">
        <v>21</v>
      </c>
    </row>
    <row r="90">
      <c r="A90" s="9">
        <v>1938.0</v>
      </c>
      <c r="B90" s="10" t="s">
        <v>15</v>
      </c>
      <c r="C90" s="10" t="s">
        <v>16</v>
      </c>
      <c r="D90" s="11">
        <v>45307.956979166665</v>
      </c>
      <c r="E90" s="10" t="s">
        <v>38</v>
      </c>
      <c r="F90" s="10" t="s">
        <v>39</v>
      </c>
      <c r="G90" s="10" t="s">
        <v>19</v>
      </c>
      <c r="H90" s="12">
        <v>18.9417</v>
      </c>
      <c r="I90" s="13">
        <v>280.18</v>
      </c>
      <c r="J90" s="12">
        <v>5307.085506</v>
      </c>
      <c r="K90" s="10" t="s">
        <v>20</v>
      </c>
      <c r="L90" s="10">
        <v>3.0</v>
      </c>
      <c r="M90" s="10">
        <v>16.0</v>
      </c>
      <c r="N90" s="10">
        <v>1.0</v>
      </c>
      <c r="O90" s="14" t="s">
        <v>21</v>
      </c>
    </row>
    <row r="91">
      <c r="A91" s="9">
        <v>1970.0</v>
      </c>
      <c r="B91" s="10" t="s">
        <v>15</v>
      </c>
      <c r="C91" s="10" t="s">
        <v>16</v>
      </c>
      <c r="D91" s="11">
        <v>45307.90734953704</v>
      </c>
      <c r="E91" s="10" t="s">
        <v>47</v>
      </c>
      <c r="F91" s="10" t="s">
        <v>48</v>
      </c>
      <c r="G91" s="10" t="s">
        <v>19</v>
      </c>
      <c r="H91" s="12">
        <v>18.9417</v>
      </c>
      <c r="I91" s="13">
        <v>692.2</v>
      </c>
      <c r="J91" s="12">
        <v>13111.44474</v>
      </c>
      <c r="K91" s="10" t="s">
        <v>20</v>
      </c>
      <c r="L91" s="10">
        <v>3.0</v>
      </c>
      <c r="M91" s="10">
        <v>16.0</v>
      </c>
      <c r="N91" s="10">
        <v>1.0</v>
      </c>
      <c r="O91" s="14" t="s">
        <v>21</v>
      </c>
    </row>
    <row r="92">
      <c r="A92" s="9">
        <v>1801.0</v>
      </c>
      <c r="B92" s="10" t="s">
        <v>15</v>
      </c>
      <c r="C92" s="10" t="s">
        <v>16</v>
      </c>
      <c r="D92" s="11">
        <v>45307.810902777775</v>
      </c>
      <c r="E92" s="10" t="s">
        <v>53</v>
      </c>
      <c r="F92" s="10" t="s">
        <v>54</v>
      </c>
      <c r="G92" s="10" t="s">
        <v>19</v>
      </c>
      <c r="H92" s="12">
        <v>18.9417</v>
      </c>
      <c r="I92" s="13">
        <v>477.05</v>
      </c>
      <c r="J92" s="12">
        <v>9036.137985000001</v>
      </c>
      <c r="K92" s="10" t="s">
        <v>20</v>
      </c>
      <c r="L92" s="10">
        <v>3.0</v>
      </c>
      <c r="M92" s="10">
        <v>16.0</v>
      </c>
      <c r="N92" s="10">
        <v>1.0</v>
      </c>
      <c r="O92" s="14" t="s">
        <v>21</v>
      </c>
    </row>
    <row r="93">
      <c r="A93" s="9">
        <v>1799.0</v>
      </c>
      <c r="B93" s="10" t="s">
        <v>15</v>
      </c>
      <c r="C93" s="10" t="s">
        <v>16</v>
      </c>
      <c r="D93" s="11">
        <v>45307.667916666665</v>
      </c>
      <c r="E93" s="10" t="s">
        <v>53</v>
      </c>
      <c r="F93" s="10" t="s">
        <v>54</v>
      </c>
      <c r="G93" s="10" t="s">
        <v>19</v>
      </c>
      <c r="H93" s="12">
        <v>18.9417</v>
      </c>
      <c r="I93" s="13">
        <v>385.01</v>
      </c>
      <c r="J93" s="12">
        <v>7292.743917</v>
      </c>
      <c r="K93" s="10" t="s">
        <v>20</v>
      </c>
      <c r="L93" s="10">
        <v>3.0</v>
      </c>
      <c r="M93" s="10">
        <v>16.0</v>
      </c>
      <c r="N93" s="10">
        <v>1.0</v>
      </c>
      <c r="O93" s="14" t="s">
        <v>21</v>
      </c>
    </row>
    <row r="94">
      <c r="A94" s="9">
        <v>1799.0</v>
      </c>
      <c r="B94" s="10" t="s">
        <v>15</v>
      </c>
      <c r="C94" s="10" t="s">
        <v>16</v>
      </c>
      <c r="D94" s="11">
        <v>45307.65384259259</v>
      </c>
      <c r="E94" s="10" t="s">
        <v>53</v>
      </c>
      <c r="F94" s="10" t="s">
        <v>54</v>
      </c>
      <c r="G94" s="10" t="s">
        <v>19</v>
      </c>
      <c r="H94" s="12">
        <v>18.9417</v>
      </c>
      <c r="I94" s="13">
        <v>105.54</v>
      </c>
      <c r="J94" s="12">
        <v>1999.1070180000002</v>
      </c>
      <c r="K94" s="10" t="s">
        <v>20</v>
      </c>
      <c r="L94" s="10">
        <v>3.0</v>
      </c>
      <c r="M94" s="10">
        <v>16.0</v>
      </c>
      <c r="N94" s="10">
        <v>1.0</v>
      </c>
      <c r="O94" s="14" t="s">
        <v>21</v>
      </c>
    </row>
    <row r="95">
      <c r="A95" s="9">
        <v>1895.0</v>
      </c>
      <c r="B95" s="10" t="s">
        <v>15</v>
      </c>
      <c r="C95" s="10" t="s">
        <v>16</v>
      </c>
      <c r="D95" s="11">
        <v>45307.48030092593</v>
      </c>
      <c r="E95" s="10" t="s">
        <v>34</v>
      </c>
      <c r="F95" s="10" t="s">
        <v>35</v>
      </c>
      <c r="G95" s="10" t="s">
        <v>19</v>
      </c>
      <c r="H95" s="12">
        <v>18.9417</v>
      </c>
      <c r="I95" s="13">
        <v>550.05</v>
      </c>
      <c r="J95" s="12">
        <v>10418.882085</v>
      </c>
      <c r="K95" s="10" t="s">
        <v>20</v>
      </c>
      <c r="L95" s="10">
        <v>3.0</v>
      </c>
      <c r="M95" s="10">
        <v>16.0</v>
      </c>
      <c r="N95" s="10">
        <v>1.0</v>
      </c>
      <c r="O95" s="14" t="s">
        <v>21</v>
      </c>
    </row>
    <row r="96">
      <c r="A96" s="9">
        <v>1969.0</v>
      </c>
      <c r="B96" s="10" t="s">
        <v>15</v>
      </c>
      <c r="C96" s="10" t="s">
        <v>16</v>
      </c>
      <c r="D96" s="11">
        <v>45307.406909722224</v>
      </c>
      <c r="E96" s="10" t="s">
        <v>43</v>
      </c>
      <c r="F96" s="10" t="s">
        <v>44</v>
      </c>
      <c r="G96" s="10" t="s">
        <v>19</v>
      </c>
      <c r="H96" s="12">
        <v>18.9417</v>
      </c>
      <c r="I96" s="13">
        <v>760.03</v>
      </c>
      <c r="J96" s="12">
        <v>14396.260251</v>
      </c>
      <c r="K96" s="10" t="s">
        <v>20</v>
      </c>
      <c r="L96" s="10">
        <v>3.0</v>
      </c>
      <c r="M96" s="10">
        <v>16.0</v>
      </c>
      <c r="N96" s="10">
        <v>1.0</v>
      </c>
      <c r="O96" s="14" t="s">
        <v>21</v>
      </c>
    </row>
    <row r="97">
      <c r="A97" s="9">
        <v>1806.0</v>
      </c>
      <c r="B97" s="10" t="s">
        <v>15</v>
      </c>
      <c r="C97" s="10" t="s">
        <v>16</v>
      </c>
      <c r="D97" s="11">
        <v>45307.36729166667</v>
      </c>
      <c r="E97" s="10" t="s">
        <v>67</v>
      </c>
      <c r="F97" s="10" t="s">
        <v>68</v>
      </c>
      <c r="G97" s="10" t="s">
        <v>19</v>
      </c>
      <c r="H97" s="12">
        <v>18.9417</v>
      </c>
      <c r="I97" s="13">
        <v>610.0</v>
      </c>
      <c r="J97" s="12">
        <v>11554.437</v>
      </c>
      <c r="K97" s="10" t="s">
        <v>20</v>
      </c>
      <c r="L97" s="10">
        <v>3.0</v>
      </c>
      <c r="M97" s="10">
        <v>16.0</v>
      </c>
      <c r="N97" s="10">
        <v>1.0</v>
      </c>
      <c r="O97" s="14" t="s">
        <v>21</v>
      </c>
    </row>
    <row r="98">
      <c r="A98" s="9">
        <v>1782.0</v>
      </c>
      <c r="B98" s="10" t="s">
        <v>15</v>
      </c>
      <c r="C98" s="10" t="s">
        <v>16</v>
      </c>
      <c r="D98" s="11">
        <v>45307.246932870374</v>
      </c>
      <c r="E98" s="10" t="s">
        <v>70</v>
      </c>
      <c r="F98" s="10" t="s">
        <v>71</v>
      </c>
      <c r="G98" s="10" t="s">
        <v>19</v>
      </c>
      <c r="H98" s="12">
        <v>18.9417</v>
      </c>
      <c r="I98" s="13">
        <v>256.89</v>
      </c>
      <c r="J98" s="12">
        <v>4865.9333129999995</v>
      </c>
      <c r="K98" s="10" t="s">
        <v>20</v>
      </c>
      <c r="L98" s="10">
        <v>3.0</v>
      </c>
      <c r="M98" s="10">
        <v>16.0</v>
      </c>
      <c r="N98" s="10">
        <v>1.0</v>
      </c>
      <c r="O98" s="14" t="s">
        <v>21</v>
      </c>
    </row>
    <row r="99">
      <c r="A99" s="9">
        <v>1797.0</v>
      </c>
      <c r="B99" s="10" t="s">
        <v>15</v>
      </c>
      <c r="C99" s="10" t="s">
        <v>16</v>
      </c>
      <c r="D99" s="11">
        <v>45307.11572916667</v>
      </c>
      <c r="E99" s="10" t="s">
        <v>61</v>
      </c>
      <c r="F99" s="10" t="s">
        <v>62</v>
      </c>
      <c r="G99" s="10" t="s">
        <v>19</v>
      </c>
      <c r="H99" s="12">
        <v>18.9417</v>
      </c>
      <c r="I99" s="13">
        <v>390.0</v>
      </c>
      <c r="J99" s="12">
        <v>7387.263</v>
      </c>
      <c r="K99" s="10" t="s">
        <v>20</v>
      </c>
      <c r="L99" s="10">
        <v>3.0</v>
      </c>
      <c r="M99" s="10">
        <v>16.0</v>
      </c>
      <c r="N99" s="10">
        <v>1.0</v>
      </c>
      <c r="O99" s="14" t="s">
        <v>21</v>
      </c>
    </row>
    <row r="100">
      <c r="A100" s="9">
        <v>1766.0</v>
      </c>
      <c r="B100" s="10" t="s">
        <v>15</v>
      </c>
      <c r="C100" s="10" t="s">
        <v>16</v>
      </c>
      <c r="D100" s="11">
        <v>45307.0137962963</v>
      </c>
      <c r="E100" s="10" t="s">
        <v>36</v>
      </c>
      <c r="F100" s="10" t="s">
        <v>37</v>
      </c>
      <c r="G100" s="10" t="s">
        <v>19</v>
      </c>
      <c r="H100" s="12">
        <v>18.9417</v>
      </c>
      <c r="I100" s="13">
        <v>341.05</v>
      </c>
      <c r="J100" s="12">
        <v>6460.066785000001</v>
      </c>
      <c r="K100" s="10" t="s">
        <v>20</v>
      </c>
      <c r="L100" s="10">
        <v>3.0</v>
      </c>
      <c r="M100" s="10">
        <v>16.0</v>
      </c>
      <c r="N100" s="10">
        <v>1.0</v>
      </c>
      <c r="O100" s="14" t="s">
        <v>21</v>
      </c>
    </row>
    <row r="101">
      <c r="A101" s="9">
        <v>1803.0</v>
      </c>
      <c r="B101" s="10" t="s">
        <v>15</v>
      </c>
      <c r="C101" s="10" t="s">
        <v>16</v>
      </c>
      <c r="D101" s="11">
        <v>45308.9840625</v>
      </c>
      <c r="E101" s="10" t="s">
        <v>24</v>
      </c>
      <c r="F101" s="10" t="s">
        <v>25</v>
      </c>
      <c r="G101" s="10" t="s">
        <v>19</v>
      </c>
      <c r="H101" s="12">
        <v>18.9417</v>
      </c>
      <c r="I101" s="13">
        <v>392.19</v>
      </c>
      <c r="J101" s="12">
        <v>7428.745323</v>
      </c>
      <c r="K101" s="10" t="s">
        <v>20</v>
      </c>
      <c r="L101" s="10">
        <v>3.0</v>
      </c>
      <c r="M101" s="10">
        <v>17.0</v>
      </c>
      <c r="N101" s="10">
        <v>1.0</v>
      </c>
      <c r="O101" s="14" t="s">
        <v>21</v>
      </c>
    </row>
    <row r="102">
      <c r="A102" s="9">
        <v>1822.0</v>
      </c>
      <c r="B102" s="10" t="s">
        <v>15</v>
      </c>
      <c r="C102" s="10" t="s">
        <v>16</v>
      </c>
      <c r="D102" s="11">
        <v>45308.88438657407</v>
      </c>
      <c r="E102" s="10" t="s">
        <v>22</v>
      </c>
      <c r="F102" s="10" t="s">
        <v>23</v>
      </c>
      <c r="G102" s="10" t="s">
        <v>19</v>
      </c>
      <c r="H102" s="12">
        <v>18.9417</v>
      </c>
      <c r="I102" s="13">
        <v>735.76</v>
      </c>
      <c r="J102" s="12">
        <v>13936.545192</v>
      </c>
      <c r="K102" s="10" t="s">
        <v>20</v>
      </c>
      <c r="L102" s="10">
        <v>3.0</v>
      </c>
      <c r="M102" s="10">
        <v>17.0</v>
      </c>
      <c r="N102" s="10">
        <v>1.0</v>
      </c>
      <c r="O102" s="14" t="s">
        <v>21</v>
      </c>
    </row>
    <row r="103">
      <c r="A103" s="9">
        <v>1797.0</v>
      </c>
      <c r="B103" s="10" t="s">
        <v>15</v>
      </c>
      <c r="C103" s="10" t="s">
        <v>16</v>
      </c>
      <c r="D103" s="11">
        <v>45308.76126157407</v>
      </c>
      <c r="E103" s="10" t="s">
        <v>61</v>
      </c>
      <c r="F103" s="10" t="s">
        <v>62</v>
      </c>
      <c r="G103" s="10" t="s">
        <v>19</v>
      </c>
      <c r="H103" s="12">
        <v>18.9417</v>
      </c>
      <c r="I103" s="13">
        <v>200.02</v>
      </c>
      <c r="J103" s="12">
        <v>3788.7188340000002</v>
      </c>
      <c r="K103" s="10" t="s">
        <v>20</v>
      </c>
      <c r="L103" s="10">
        <v>3.0</v>
      </c>
      <c r="M103" s="10">
        <v>17.0</v>
      </c>
      <c r="N103" s="10">
        <v>1.0</v>
      </c>
      <c r="O103" s="14" t="s">
        <v>21</v>
      </c>
    </row>
    <row r="104">
      <c r="A104" s="9">
        <v>1782.0</v>
      </c>
      <c r="B104" s="10" t="s">
        <v>15</v>
      </c>
      <c r="C104" s="10" t="s">
        <v>16</v>
      </c>
      <c r="D104" s="11">
        <v>45308.68461805556</v>
      </c>
      <c r="E104" s="10" t="s">
        <v>70</v>
      </c>
      <c r="F104" s="10" t="s">
        <v>71</v>
      </c>
      <c r="G104" s="10" t="s">
        <v>19</v>
      </c>
      <c r="H104" s="12">
        <v>18.9417</v>
      </c>
      <c r="I104" s="13">
        <v>267.12</v>
      </c>
      <c r="J104" s="12">
        <v>5059.706904000001</v>
      </c>
      <c r="K104" s="10" t="s">
        <v>20</v>
      </c>
      <c r="L104" s="10">
        <v>3.0</v>
      </c>
      <c r="M104" s="10">
        <v>17.0</v>
      </c>
      <c r="N104" s="10">
        <v>1.0</v>
      </c>
      <c r="O104" s="14" t="s">
        <v>21</v>
      </c>
    </row>
    <row r="105">
      <c r="A105" s="9">
        <v>1804.0</v>
      </c>
      <c r="B105" s="10" t="s">
        <v>15</v>
      </c>
      <c r="C105" s="10" t="s">
        <v>16</v>
      </c>
      <c r="D105" s="11">
        <v>45308.617314814815</v>
      </c>
      <c r="E105" s="10" t="s">
        <v>40</v>
      </c>
      <c r="F105" s="10" t="s">
        <v>41</v>
      </c>
      <c r="G105" s="10" t="s">
        <v>19</v>
      </c>
      <c r="H105" s="12">
        <v>18.9417</v>
      </c>
      <c r="I105" s="13">
        <v>553.23</v>
      </c>
      <c r="J105" s="12">
        <v>10479.116691000001</v>
      </c>
      <c r="K105" s="10" t="s">
        <v>20</v>
      </c>
      <c r="L105" s="10">
        <v>3.0</v>
      </c>
      <c r="M105" s="10">
        <v>17.0</v>
      </c>
      <c r="N105" s="10">
        <v>1.0</v>
      </c>
      <c r="O105" s="14" t="s">
        <v>21</v>
      </c>
    </row>
    <row r="106">
      <c r="A106" s="9">
        <v>1808.0</v>
      </c>
      <c r="B106" s="10" t="s">
        <v>15</v>
      </c>
      <c r="C106" s="10" t="s">
        <v>16</v>
      </c>
      <c r="D106" s="11">
        <v>45308.594560185185</v>
      </c>
      <c r="E106" s="10" t="s">
        <v>55</v>
      </c>
      <c r="F106" s="10" t="s">
        <v>56</v>
      </c>
      <c r="G106" s="10" t="s">
        <v>19</v>
      </c>
      <c r="H106" s="12">
        <v>18.9417</v>
      </c>
      <c r="I106" s="13">
        <v>680.03</v>
      </c>
      <c r="J106" s="12">
        <v>12880.924251</v>
      </c>
      <c r="K106" s="10" t="s">
        <v>20</v>
      </c>
      <c r="L106" s="10">
        <v>3.0</v>
      </c>
      <c r="M106" s="10">
        <v>17.0</v>
      </c>
      <c r="N106" s="10">
        <v>1.0</v>
      </c>
      <c r="O106" s="14" t="s">
        <v>21</v>
      </c>
    </row>
    <row r="107">
      <c r="A107" s="9">
        <v>1882.0</v>
      </c>
      <c r="B107" s="10" t="s">
        <v>15</v>
      </c>
      <c r="C107" s="10" t="s">
        <v>16</v>
      </c>
      <c r="D107" s="11">
        <v>45308.53283564815</v>
      </c>
      <c r="E107" s="10" t="s">
        <v>26</v>
      </c>
      <c r="F107" s="10" t="s">
        <v>27</v>
      </c>
      <c r="G107" s="10" t="s">
        <v>19</v>
      </c>
      <c r="H107" s="12">
        <v>18.9417</v>
      </c>
      <c r="I107" s="13">
        <v>325.02</v>
      </c>
      <c r="J107" s="12">
        <v>6156.431334</v>
      </c>
      <c r="K107" s="10" t="s">
        <v>20</v>
      </c>
      <c r="L107" s="10">
        <v>3.0</v>
      </c>
      <c r="M107" s="10">
        <v>17.0</v>
      </c>
      <c r="N107" s="10">
        <v>1.0</v>
      </c>
      <c r="O107" s="14" t="s">
        <v>21</v>
      </c>
    </row>
    <row r="108">
      <c r="A108" s="9">
        <v>1966.0</v>
      </c>
      <c r="B108" s="10" t="s">
        <v>15</v>
      </c>
      <c r="C108" s="10" t="s">
        <v>16</v>
      </c>
      <c r="D108" s="11">
        <v>45308.515868055554</v>
      </c>
      <c r="E108" s="10" t="s">
        <v>28</v>
      </c>
      <c r="F108" s="10" t="s">
        <v>29</v>
      </c>
      <c r="G108" s="10" t="s">
        <v>19</v>
      </c>
      <c r="H108" s="12">
        <v>18.9417</v>
      </c>
      <c r="I108" s="13">
        <v>550.0</v>
      </c>
      <c r="J108" s="12">
        <v>10417.935000000001</v>
      </c>
      <c r="K108" s="10" t="s">
        <v>20</v>
      </c>
      <c r="L108" s="10">
        <v>3.0</v>
      </c>
      <c r="M108" s="10">
        <v>17.0</v>
      </c>
      <c r="N108" s="10">
        <v>1.0</v>
      </c>
      <c r="O108" s="14" t="s">
        <v>21</v>
      </c>
    </row>
    <row r="109">
      <c r="A109" s="9">
        <v>1903.0</v>
      </c>
      <c r="B109" s="10" t="s">
        <v>15</v>
      </c>
      <c r="C109" s="10" t="s">
        <v>16</v>
      </c>
      <c r="D109" s="11">
        <v>45308.46099537037</v>
      </c>
      <c r="E109" s="10" t="s">
        <v>45</v>
      </c>
      <c r="F109" s="10" t="s">
        <v>46</v>
      </c>
      <c r="G109" s="10" t="s">
        <v>19</v>
      </c>
      <c r="H109" s="12">
        <v>18.9417</v>
      </c>
      <c r="I109" s="13">
        <v>490.06</v>
      </c>
      <c r="J109" s="12">
        <v>9282.569502</v>
      </c>
      <c r="K109" s="10" t="s">
        <v>20</v>
      </c>
      <c r="L109" s="10">
        <v>3.0</v>
      </c>
      <c r="M109" s="10">
        <v>17.0</v>
      </c>
      <c r="N109" s="10">
        <v>1.0</v>
      </c>
      <c r="O109" s="14" t="s">
        <v>21</v>
      </c>
    </row>
    <row r="110">
      <c r="A110" s="9">
        <v>1895.0</v>
      </c>
      <c r="B110" s="10" t="s">
        <v>15</v>
      </c>
      <c r="C110" s="10" t="s">
        <v>16</v>
      </c>
      <c r="D110" s="11">
        <v>45309.97560185185</v>
      </c>
      <c r="E110" s="10" t="s">
        <v>34</v>
      </c>
      <c r="F110" s="10" t="s">
        <v>35</v>
      </c>
      <c r="G110" s="10" t="s">
        <v>72</v>
      </c>
      <c r="H110" s="12">
        <v>18.91584</v>
      </c>
      <c r="I110" s="13">
        <v>700.09</v>
      </c>
      <c r="J110" s="12">
        <v>13242.7904256</v>
      </c>
      <c r="K110" s="10" t="s">
        <v>20</v>
      </c>
      <c r="L110" s="10">
        <v>3.0</v>
      </c>
      <c r="M110" s="10">
        <v>18.0</v>
      </c>
      <c r="N110" s="10">
        <v>1.0</v>
      </c>
      <c r="O110" s="14" t="s">
        <v>21</v>
      </c>
    </row>
    <row r="111">
      <c r="A111" s="9">
        <v>1801.0</v>
      </c>
      <c r="B111" s="10" t="s">
        <v>15</v>
      </c>
      <c r="C111" s="10" t="s">
        <v>16</v>
      </c>
      <c r="D111" s="11">
        <v>45309.90112268519</v>
      </c>
      <c r="E111" s="10" t="s">
        <v>24</v>
      </c>
      <c r="F111" s="10" t="s">
        <v>25</v>
      </c>
      <c r="G111" s="10" t="s">
        <v>19</v>
      </c>
      <c r="H111" s="12">
        <v>18.9417</v>
      </c>
      <c r="I111" s="13">
        <v>334.58</v>
      </c>
      <c r="J111" s="12">
        <v>6337.513986</v>
      </c>
      <c r="K111" s="10" t="s">
        <v>20</v>
      </c>
      <c r="L111" s="10">
        <v>3.0</v>
      </c>
      <c r="M111" s="10">
        <v>18.0</v>
      </c>
      <c r="N111" s="10">
        <v>1.0</v>
      </c>
      <c r="O111" s="14" t="s">
        <v>21</v>
      </c>
    </row>
    <row r="112">
      <c r="A112" s="9">
        <v>1971.0</v>
      </c>
      <c r="B112" s="10" t="s">
        <v>15</v>
      </c>
      <c r="C112" s="10" t="s">
        <v>16</v>
      </c>
      <c r="D112" s="11">
        <v>45309.88736111111</v>
      </c>
      <c r="E112" s="10" t="s">
        <v>69</v>
      </c>
      <c r="F112" s="15"/>
      <c r="G112" s="10" t="s">
        <v>19</v>
      </c>
      <c r="H112" s="12">
        <v>18.9417</v>
      </c>
      <c r="I112" s="13">
        <v>743.21</v>
      </c>
      <c r="J112" s="12">
        <v>14077.660857</v>
      </c>
      <c r="K112" s="10" t="s">
        <v>20</v>
      </c>
      <c r="L112" s="10">
        <v>3.0</v>
      </c>
      <c r="M112" s="10">
        <v>18.0</v>
      </c>
      <c r="N112" s="10">
        <v>1.0</v>
      </c>
      <c r="O112" s="14" t="s">
        <v>21</v>
      </c>
    </row>
    <row r="113">
      <c r="A113" s="9">
        <v>1970.0</v>
      </c>
      <c r="B113" s="10" t="s">
        <v>15</v>
      </c>
      <c r="C113" s="10" t="s">
        <v>16</v>
      </c>
      <c r="D113" s="11">
        <v>45309.866736111115</v>
      </c>
      <c r="E113" s="10" t="s">
        <v>47</v>
      </c>
      <c r="F113" s="10" t="s">
        <v>48</v>
      </c>
      <c r="G113" s="10" t="s">
        <v>19</v>
      </c>
      <c r="H113" s="12">
        <v>18.9417</v>
      </c>
      <c r="I113" s="13">
        <v>793.18</v>
      </c>
      <c r="J113" s="12">
        <v>15024.177606</v>
      </c>
      <c r="K113" s="10" t="s">
        <v>20</v>
      </c>
      <c r="L113" s="10">
        <v>3.0</v>
      </c>
      <c r="M113" s="10">
        <v>18.0</v>
      </c>
      <c r="N113" s="10">
        <v>1.0</v>
      </c>
      <c r="O113" s="14" t="s">
        <v>21</v>
      </c>
    </row>
    <row r="114">
      <c r="A114" s="9">
        <v>1766.0</v>
      </c>
      <c r="B114" s="10" t="s">
        <v>15</v>
      </c>
      <c r="C114" s="10" t="s">
        <v>16</v>
      </c>
      <c r="D114" s="11">
        <v>45309.84394675926</v>
      </c>
      <c r="E114" s="10" t="s">
        <v>36</v>
      </c>
      <c r="F114" s="10" t="s">
        <v>37</v>
      </c>
      <c r="G114" s="10" t="s">
        <v>19</v>
      </c>
      <c r="H114" s="12">
        <v>18.9417</v>
      </c>
      <c r="I114" s="13">
        <v>320.02</v>
      </c>
      <c r="J114" s="12">
        <v>6061.722834</v>
      </c>
      <c r="K114" s="10" t="s">
        <v>20</v>
      </c>
      <c r="L114" s="10">
        <v>3.0</v>
      </c>
      <c r="M114" s="10">
        <v>18.0</v>
      </c>
      <c r="N114" s="10">
        <v>1.0</v>
      </c>
      <c r="O114" s="14" t="s">
        <v>21</v>
      </c>
    </row>
    <row r="115">
      <c r="A115" s="9">
        <v>1800.0</v>
      </c>
      <c r="B115" s="10" t="s">
        <v>15</v>
      </c>
      <c r="C115" s="10" t="s">
        <v>16</v>
      </c>
      <c r="D115" s="11">
        <v>45309.6659375</v>
      </c>
      <c r="E115" s="10" t="s">
        <v>73</v>
      </c>
      <c r="F115" s="10" t="s">
        <v>74</v>
      </c>
      <c r="G115" s="10" t="s">
        <v>19</v>
      </c>
      <c r="H115" s="12">
        <v>18.9417</v>
      </c>
      <c r="I115" s="13">
        <v>665.75</v>
      </c>
      <c r="J115" s="12">
        <v>12610.436775</v>
      </c>
      <c r="K115" s="10" t="s">
        <v>20</v>
      </c>
      <c r="L115" s="10">
        <v>3.0</v>
      </c>
      <c r="M115" s="10">
        <v>18.0</v>
      </c>
      <c r="N115" s="10">
        <v>1.0</v>
      </c>
      <c r="O115" s="14" t="s">
        <v>21</v>
      </c>
    </row>
    <row r="116">
      <c r="A116" s="9">
        <v>1972.0</v>
      </c>
      <c r="B116" s="10" t="s">
        <v>15</v>
      </c>
      <c r="C116" s="10" t="s">
        <v>16</v>
      </c>
      <c r="D116" s="11">
        <v>45309.229849537034</v>
      </c>
      <c r="E116" s="10" t="s">
        <v>59</v>
      </c>
      <c r="F116" s="10" t="s">
        <v>60</v>
      </c>
      <c r="G116" s="10" t="s">
        <v>19</v>
      </c>
      <c r="H116" s="12">
        <v>18.9417</v>
      </c>
      <c r="I116" s="13">
        <v>540.0</v>
      </c>
      <c r="J116" s="12">
        <v>10228.518</v>
      </c>
      <c r="K116" s="10" t="s">
        <v>20</v>
      </c>
      <c r="L116" s="10">
        <v>3.0</v>
      </c>
      <c r="M116" s="10">
        <v>18.0</v>
      </c>
      <c r="N116" s="10">
        <v>1.0</v>
      </c>
      <c r="O116" s="14" t="s">
        <v>21</v>
      </c>
    </row>
    <row r="117">
      <c r="A117" s="9">
        <v>1848.0</v>
      </c>
      <c r="B117" s="10" t="s">
        <v>15</v>
      </c>
      <c r="C117" s="10" t="s">
        <v>16</v>
      </c>
      <c r="D117" s="11">
        <v>45309.13078703704</v>
      </c>
      <c r="E117" s="10" t="s">
        <v>57</v>
      </c>
      <c r="F117" s="10" t="s">
        <v>58</v>
      </c>
      <c r="G117" s="10" t="s">
        <v>19</v>
      </c>
      <c r="H117" s="12">
        <v>18.9417</v>
      </c>
      <c r="I117" s="13">
        <v>781.62</v>
      </c>
      <c r="J117" s="12">
        <v>14805.211554000001</v>
      </c>
      <c r="K117" s="10" t="s">
        <v>20</v>
      </c>
      <c r="L117" s="10">
        <v>3.0</v>
      </c>
      <c r="M117" s="10">
        <v>18.0</v>
      </c>
      <c r="N117" s="10">
        <v>1.0</v>
      </c>
      <c r="O117" s="14" t="s">
        <v>21</v>
      </c>
    </row>
    <row r="118">
      <c r="A118" s="9">
        <v>1801.0</v>
      </c>
      <c r="B118" s="10" t="s">
        <v>15</v>
      </c>
      <c r="C118" s="10" t="s">
        <v>16</v>
      </c>
      <c r="D118" s="11">
        <v>45309.04232638889</v>
      </c>
      <c r="E118" s="10" t="s">
        <v>24</v>
      </c>
      <c r="F118" s="10" t="s">
        <v>25</v>
      </c>
      <c r="G118" s="10" t="s">
        <v>19</v>
      </c>
      <c r="H118" s="12">
        <v>18.9417</v>
      </c>
      <c r="I118" s="13">
        <v>250.1</v>
      </c>
      <c r="J118" s="12">
        <v>4737.31917</v>
      </c>
      <c r="K118" s="10" t="s">
        <v>20</v>
      </c>
      <c r="L118" s="10">
        <v>3.0</v>
      </c>
      <c r="M118" s="10">
        <v>18.0</v>
      </c>
      <c r="N118" s="10">
        <v>1.0</v>
      </c>
      <c r="O118" s="14" t="s">
        <v>21</v>
      </c>
    </row>
    <row r="119">
      <c r="A119" s="9">
        <v>1805.0</v>
      </c>
      <c r="B119" s="10" t="s">
        <v>15</v>
      </c>
      <c r="C119" s="10" t="s">
        <v>16</v>
      </c>
      <c r="D119" s="11">
        <v>45309.03717592593</v>
      </c>
      <c r="E119" s="10" t="s">
        <v>32</v>
      </c>
      <c r="F119" s="10" t="s">
        <v>33</v>
      </c>
      <c r="G119" s="10" t="s">
        <v>19</v>
      </c>
      <c r="H119" s="12">
        <v>18.9417</v>
      </c>
      <c r="I119" s="13">
        <v>820.39</v>
      </c>
      <c r="J119" s="12">
        <v>15539.581263</v>
      </c>
      <c r="K119" s="10" t="s">
        <v>20</v>
      </c>
      <c r="L119" s="10">
        <v>3.0</v>
      </c>
      <c r="M119" s="10">
        <v>18.0</v>
      </c>
      <c r="N119" s="10">
        <v>1.0</v>
      </c>
      <c r="O119" s="14" t="s">
        <v>21</v>
      </c>
    </row>
    <row r="120">
      <c r="A120" s="9">
        <v>1801.0</v>
      </c>
      <c r="B120" s="10" t="s">
        <v>15</v>
      </c>
      <c r="C120" s="10" t="s">
        <v>16</v>
      </c>
      <c r="D120" s="11">
        <v>45309.03246527778</v>
      </c>
      <c r="E120" s="10" t="s">
        <v>24</v>
      </c>
      <c r="F120" s="10" t="s">
        <v>25</v>
      </c>
      <c r="G120" s="10" t="s">
        <v>19</v>
      </c>
      <c r="H120" s="12">
        <v>18.9417</v>
      </c>
      <c r="I120" s="13">
        <v>200.36</v>
      </c>
      <c r="J120" s="12">
        <v>3795.1590120000005</v>
      </c>
      <c r="K120" s="10" t="s">
        <v>20</v>
      </c>
      <c r="L120" s="10">
        <v>3.0</v>
      </c>
      <c r="M120" s="10">
        <v>18.0</v>
      </c>
      <c r="N120" s="10">
        <v>1.0</v>
      </c>
      <c r="O120" s="14" t="s">
        <v>21</v>
      </c>
    </row>
    <row r="121">
      <c r="A121" s="9">
        <v>1791.0</v>
      </c>
      <c r="B121" s="10" t="s">
        <v>15</v>
      </c>
      <c r="C121" s="10" t="s">
        <v>16</v>
      </c>
      <c r="D121" s="11">
        <v>45309.02431712963</v>
      </c>
      <c r="E121" s="10" t="s">
        <v>17</v>
      </c>
      <c r="F121" s="10" t="s">
        <v>18</v>
      </c>
      <c r="G121" s="10" t="s">
        <v>19</v>
      </c>
      <c r="H121" s="12">
        <v>18.9417</v>
      </c>
      <c r="I121" s="13">
        <v>718.35</v>
      </c>
      <c r="J121" s="12">
        <v>13606.770195000001</v>
      </c>
      <c r="K121" s="10" t="s">
        <v>20</v>
      </c>
      <c r="L121" s="10">
        <v>3.0</v>
      </c>
      <c r="M121" s="10">
        <v>18.0</v>
      </c>
      <c r="N121" s="10">
        <v>1.0</v>
      </c>
      <c r="O121" s="14" t="s">
        <v>21</v>
      </c>
    </row>
    <row r="122">
      <c r="A122" s="9">
        <v>1766.0</v>
      </c>
      <c r="B122" s="10" t="s">
        <v>15</v>
      </c>
      <c r="C122" s="10" t="s">
        <v>16</v>
      </c>
      <c r="D122" s="11">
        <v>45309.0030787037</v>
      </c>
      <c r="E122" s="10" t="s">
        <v>36</v>
      </c>
      <c r="F122" s="10" t="s">
        <v>37</v>
      </c>
      <c r="G122" s="10" t="s">
        <v>19</v>
      </c>
      <c r="H122" s="12">
        <v>18.9417</v>
      </c>
      <c r="I122" s="13">
        <v>380.0</v>
      </c>
      <c r="J122" s="12">
        <v>7197.8460000000005</v>
      </c>
      <c r="K122" s="10" t="s">
        <v>20</v>
      </c>
      <c r="L122" s="10">
        <v>3.0</v>
      </c>
      <c r="M122" s="10">
        <v>18.0</v>
      </c>
      <c r="N122" s="10">
        <v>1.0</v>
      </c>
      <c r="O122" s="14" t="s">
        <v>21</v>
      </c>
    </row>
    <row r="123">
      <c r="A123" s="9">
        <v>1808.0</v>
      </c>
      <c r="B123" s="10" t="s">
        <v>15</v>
      </c>
      <c r="C123" s="10" t="s">
        <v>16</v>
      </c>
      <c r="D123" s="11">
        <v>45309.800092592595</v>
      </c>
      <c r="E123" s="10" t="s">
        <v>55</v>
      </c>
      <c r="F123" s="10" t="s">
        <v>56</v>
      </c>
      <c r="G123" s="10" t="s">
        <v>42</v>
      </c>
      <c r="H123" s="12">
        <v>19.29515</v>
      </c>
      <c r="I123" s="13">
        <v>480.07</v>
      </c>
      <c r="J123" s="12">
        <v>9263.022660499999</v>
      </c>
      <c r="K123" s="10" t="s">
        <v>20</v>
      </c>
      <c r="L123" s="10">
        <v>3.0</v>
      </c>
      <c r="M123" s="10">
        <v>18.0</v>
      </c>
      <c r="N123" s="10">
        <v>1.0</v>
      </c>
      <c r="O123" s="14" t="s">
        <v>21</v>
      </c>
    </row>
    <row r="124">
      <c r="A124" s="9">
        <v>1938.0</v>
      </c>
      <c r="B124" s="10" t="s">
        <v>15</v>
      </c>
      <c r="C124" s="10" t="s">
        <v>16</v>
      </c>
      <c r="D124" s="11">
        <v>45309.09300925926</v>
      </c>
      <c r="E124" s="10" t="s">
        <v>38</v>
      </c>
      <c r="F124" s="10" t="s">
        <v>39</v>
      </c>
      <c r="G124" s="10" t="s">
        <v>42</v>
      </c>
      <c r="H124" s="12">
        <v>19.29515</v>
      </c>
      <c r="I124" s="13">
        <v>395.02</v>
      </c>
      <c r="J124" s="12">
        <v>7621.970152999999</v>
      </c>
      <c r="K124" s="10" t="s">
        <v>20</v>
      </c>
      <c r="L124" s="10">
        <v>3.0</v>
      </c>
      <c r="M124" s="10">
        <v>18.0</v>
      </c>
      <c r="N124" s="10">
        <v>1.0</v>
      </c>
      <c r="O124" s="14" t="s">
        <v>21</v>
      </c>
    </row>
    <row r="125">
      <c r="A125" s="9">
        <v>1848.0</v>
      </c>
      <c r="B125" s="10" t="s">
        <v>15</v>
      </c>
      <c r="C125" s="10" t="s">
        <v>16</v>
      </c>
      <c r="D125" s="11">
        <v>45311.856990740744</v>
      </c>
      <c r="E125" s="10" t="s">
        <v>57</v>
      </c>
      <c r="F125" s="10" t="s">
        <v>58</v>
      </c>
      <c r="G125" s="10" t="s">
        <v>19</v>
      </c>
      <c r="H125" s="12">
        <v>18.9417</v>
      </c>
      <c r="I125" s="13">
        <v>720.0</v>
      </c>
      <c r="J125" s="12">
        <v>13638.024000000001</v>
      </c>
      <c r="K125" s="10" t="s">
        <v>20</v>
      </c>
      <c r="L125" s="10">
        <v>3.0</v>
      </c>
      <c r="M125" s="10">
        <v>20.0</v>
      </c>
      <c r="N125" s="10">
        <v>1.0</v>
      </c>
      <c r="O125" s="14" t="s">
        <v>21</v>
      </c>
    </row>
    <row r="126">
      <c r="A126" s="9">
        <v>1805.0</v>
      </c>
      <c r="B126" s="10" t="s">
        <v>15</v>
      </c>
      <c r="C126" s="10" t="s">
        <v>16</v>
      </c>
      <c r="D126" s="11">
        <v>45311.75625</v>
      </c>
      <c r="E126" s="10" t="s">
        <v>32</v>
      </c>
      <c r="F126" s="10" t="s">
        <v>33</v>
      </c>
      <c r="G126" s="10" t="s">
        <v>19</v>
      </c>
      <c r="H126" s="12">
        <v>18.9417</v>
      </c>
      <c r="I126" s="13">
        <v>900.01</v>
      </c>
      <c r="J126" s="12">
        <v>17047.719417</v>
      </c>
      <c r="K126" s="10" t="s">
        <v>20</v>
      </c>
      <c r="L126" s="10">
        <v>3.0</v>
      </c>
      <c r="M126" s="10">
        <v>20.0</v>
      </c>
      <c r="N126" s="10">
        <v>1.0</v>
      </c>
      <c r="O126" s="14" t="s">
        <v>21</v>
      </c>
    </row>
    <row r="127">
      <c r="A127" s="9">
        <v>1801.0</v>
      </c>
      <c r="B127" s="10" t="s">
        <v>15</v>
      </c>
      <c r="C127" s="10" t="s">
        <v>16</v>
      </c>
      <c r="D127" s="11">
        <v>45311.55091435185</v>
      </c>
      <c r="E127" s="10" t="s">
        <v>24</v>
      </c>
      <c r="F127" s="10" t="s">
        <v>25</v>
      </c>
      <c r="G127" s="10" t="s">
        <v>19</v>
      </c>
      <c r="H127" s="12">
        <v>18.9417</v>
      </c>
      <c r="I127" s="13">
        <v>491.52</v>
      </c>
      <c r="J127" s="12">
        <v>9310.224384</v>
      </c>
      <c r="K127" s="10" t="s">
        <v>20</v>
      </c>
      <c r="L127" s="10">
        <v>3.0</v>
      </c>
      <c r="M127" s="10">
        <v>20.0</v>
      </c>
      <c r="N127" s="10">
        <v>1.0</v>
      </c>
      <c r="O127" s="14" t="s">
        <v>21</v>
      </c>
    </row>
    <row r="128">
      <c r="A128" s="9">
        <v>1969.0</v>
      </c>
      <c r="B128" s="10" t="s">
        <v>15</v>
      </c>
      <c r="C128" s="10" t="s">
        <v>16</v>
      </c>
      <c r="D128" s="11">
        <v>45311.48168981481</v>
      </c>
      <c r="E128" s="10" t="s">
        <v>43</v>
      </c>
      <c r="F128" s="10" t="s">
        <v>44</v>
      </c>
      <c r="G128" s="10" t="s">
        <v>19</v>
      </c>
      <c r="H128" s="12">
        <v>18.9417</v>
      </c>
      <c r="I128" s="13">
        <v>10.0</v>
      </c>
      <c r="J128" s="12">
        <v>189.417</v>
      </c>
      <c r="K128" s="10" t="s">
        <v>20</v>
      </c>
      <c r="L128" s="10">
        <v>3.0</v>
      </c>
      <c r="M128" s="10">
        <v>20.0</v>
      </c>
      <c r="N128" s="10">
        <v>1.0</v>
      </c>
      <c r="O128" s="14" t="s">
        <v>21</v>
      </c>
    </row>
    <row r="129">
      <c r="A129" s="9">
        <v>1969.0</v>
      </c>
      <c r="B129" s="10" t="s">
        <v>15</v>
      </c>
      <c r="C129" s="10" t="s">
        <v>16</v>
      </c>
      <c r="D129" s="11">
        <v>45311.47877314815</v>
      </c>
      <c r="E129" s="10" t="s">
        <v>43</v>
      </c>
      <c r="F129" s="10" t="s">
        <v>44</v>
      </c>
      <c r="G129" s="10" t="s">
        <v>19</v>
      </c>
      <c r="H129" s="12">
        <v>18.9417</v>
      </c>
      <c r="I129" s="13">
        <v>650.85</v>
      </c>
      <c r="J129" s="12">
        <v>12328.205445000001</v>
      </c>
      <c r="K129" s="10" t="s">
        <v>20</v>
      </c>
      <c r="L129" s="10">
        <v>3.0</v>
      </c>
      <c r="M129" s="10">
        <v>20.0</v>
      </c>
      <c r="N129" s="10">
        <v>1.0</v>
      </c>
      <c r="O129" s="14" t="s">
        <v>21</v>
      </c>
    </row>
    <row r="130">
      <c r="A130" s="9">
        <v>1808.0</v>
      </c>
      <c r="B130" s="10" t="s">
        <v>15</v>
      </c>
      <c r="C130" s="10" t="s">
        <v>16</v>
      </c>
      <c r="D130" s="11">
        <v>45311.41674768519</v>
      </c>
      <c r="E130" s="10" t="s">
        <v>55</v>
      </c>
      <c r="F130" s="10" t="s">
        <v>56</v>
      </c>
      <c r="G130" s="10" t="s">
        <v>19</v>
      </c>
      <c r="H130" s="12">
        <v>18.9417</v>
      </c>
      <c r="I130" s="13">
        <v>470.0</v>
      </c>
      <c r="J130" s="12">
        <v>8902.599</v>
      </c>
      <c r="K130" s="10" t="s">
        <v>20</v>
      </c>
      <c r="L130" s="10">
        <v>3.0</v>
      </c>
      <c r="M130" s="10">
        <v>20.0</v>
      </c>
      <c r="N130" s="10">
        <v>1.0</v>
      </c>
      <c r="O130" s="14" t="s">
        <v>21</v>
      </c>
    </row>
    <row r="131">
      <c r="A131" s="9">
        <v>1903.0</v>
      </c>
      <c r="B131" s="10" t="s">
        <v>15</v>
      </c>
      <c r="C131" s="10" t="s">
        <v>16</v>
      </c>
      <c r="D131" s="11">
        <v>45311.37782407407</v>
      </c>
      <c r="E131" s="10" t="s">
        <v>45</v>
      </c>
      <c r="F131" s="10" t="s">
        <v>46</v>
      </c>
      <c r="G131" s="10" t="s">
        <v>19</v>
      </c>
      <c r="H131" s="12">
        <v>18.9417</v>
      </c>
      <c r="I131" s="13">
        <v>570.03</v>
      </c>
      <c r="J131" s="12">
        <v>10797.337251</v>
      </c>
      <c r="K131" s="10" t="s">
        <v>20</v>
      </c>
      <c r="L131" s="10">
        <v>3.0</v>
      </c>
      <c r="M131" s="10">
        <v>20.0</v>
      </c>
      <c r="N131" s="10">
        <v>1.0</v>
      </c>
      <c r="O131" s="14" t="s">
        <v>21</v>
      </c>
    </row>
    <row r="132">
      <c r="A132" s="9">
        <v>1766.0</v>
      </c>
      <c r="B132" s="10" t="s">
        <v>15</v>
      </c>
      <c r="C132" s="10" t="s">
        <v>16</v>
      </c>
      <c r="D132" s="11">
        <v>45311.00576388889</v>
      </c>
      <c r="E132" s="10" t="s">
        <v>36</v>
      </c>
      <c r="F132" s="10" t="s">
        <v>37</v>
      </c>
      <c r="G132" s="10" t="s">
        <v>19</v>
      </c>
      <c r="H132" s="12">
        <v>18.9417</v>
      </c>
      <c r="I132" s="13">
        <v>400.0</v>
      </c>
      <c r="J132" s="12">
        <v>7576.68</v>
      </c>
      <c r="K132" s="10" t="s">
        <v>20</v>
      </c>
      <c r="L132" s="10">
        <v>3.0</v>
      </c>
      <c r="M132" s="10">
        <v>20.0</v>
      </c>
      <c r="N132" s="10">
        <v>1.0</v>
      </c>
      <c r="O132" s="14" t="s">
        <v>21</v>
      </c>
    </row>
    <row r="133">
      <c r="A133" s="9">
        <v>1855.0</v>
      </c>
      <c r="B133" s="10" t="s">
        <v>15</v>
      </c>
      <c r="C133" s="10" t="s">
        <v>16</v>
      </c>
      <c r="D133" s="11">
        <v>45310.82231481482</v>
      </c>
      <c r="E133" s="10" t="s">
        <v>47</v>
      </c>
      <c r="F133" s="10" t="s">
        <v>48</v>
      </c>
      <c r="G133" s="10" t="s">
        <v>19</v>
      </c>
      <c r="H133" s="12">
        <v>18.9417</v>
      </c>
      <c r="I133" s="13">
        <v>733.83</v>
      </c>
      <c r="J133" s="12">
        <v>13899.987711000002</v>
      </c>
      <c r="K133" s="10" t="s">
        <v>20</v>
      </c>
      <c r="L133" s="10">
        <v>3.0</v>
      </c>
      <c r="M133" s="10">
        <v>19.0</v>
      </c>
      <c r="N133" s="10">
        <v>1.0</v>
      </c>
      <c r="O133" s="14" t="s">
        <v>21</v>
      </c>
    </row>
    <row r="134">
      <c r="A134" s="9">
        <v>1967.0</v>
      </c>
      <c r="B134" s="10" t="s">
        <v>15</v>
      </c>
      <c r="C134" s="10" t="s">
        <v>16</v>
      </c>
      <c r="D134" s="11">
        <v>45310.6955787037</v>
      </c>
      <c r="E134" s="10" t="s">
        <v>69</v>
      </c>
      <c r="F134" s="15"/>
      <c r="G134" s="10" t="s">
        <v>19</v>
      </c>
      <c r="H134" s="12">
        <v>18.9417</v>
      </c>
      <c r="I134" s="13">
        <v>932.22</v>
      </c>
      <c r="J134" s="12">
        <v>17657.831574</v>
      </c>
      <c r="K134" s="10" t="s">
        <v>20</v>
      </c>
      <c r="L134" s="10">
        <v>3.0</v>
      </c>
      <c r="M134" s="10">
        <v>19.0</v>
      </c>
      <c r="N134" s="10">
        <v>1.0</v>
      </c>
      <c r="O134" s="14" t="s">
        <v>21</v>
      </c>
    </row>
    <row r="135">
      <c r="A135" s="9">
        <v>1791.0</v>
      </c>
      <c r="B135" s="10" t="s">
        <v>15</v>
      </c>
      <c r="C135" s="10" t="s">
        <v>16</v>
      </c>
      <c r="D135" s="11">
        <v>45310.55472222222</v>
      </c>
      <c r="E135" s="10" t="s">
        <v>17</v>
      </c>
      <c r="F135" s="10" t="s">
        <v>18</v>
      </c>
      <c r="G135" s="10" t="s">
        <v>19</v>
      </c>
      <c r="H135" s="12">
        <v>18.9417</v>
      </c>
      <c r="I135" s="13">
        <v>340.81</v>
      </c>
      <c r="J135" s="12">
        <v>6455.520777000001</v>
      </c>
      <c r="K135" s="10" t="s">
        <v>20</v>
      </c>
      <c r="L135" s="10">
        <v>3.0</v>
      </c>
      <c r="M135" s="10">
        <v>19.0</v>
      </c>
      <c r="N135" s="10">
        <v>1.0</v>
      </c>
      <c r="O135" s="14" t="s">
        <v>21</v>
      </c>
    </row>
    <row r="136">
      <c r="A136" s="9">
        <v>1966.0</v>
      </c>
      <c r="B136" s="10" t="s">
        <v>15</v>
      </c>
      <c r="C136" s="10" t="s">
        <v>16</v>
      </c>
      <c r="D136" s="11">
        <v>45310.522731481484</v>
      </c>
      <c r="E136" s="10" t="s">
        <v>28</v>
      </c>
      <c r="F136" s="10" t="s">
        <v>29</v>
      </c>
      <c r="G136" s="10" t="s">
        <v>19</v>
      </c>
      <c r="H136" s="12">
        <v>18.9417</v>
      </c>
      <c r="I136" s="13">
        <v>637.25</v>
      </c>
      <c r="J136" s="12">
        <v>12070.598325</v>
      </c>
      <c r="K136" s="10" t="s">
        <v>20</v>
      </c>
      <c r="L136" s="10">
        <v>3.0</v>
      </c>
      <c r="M136" s="10">
        <v>19.0</v>
      </c>
      <c r="N136" s="10">
        <v>1.0</v>
      </c>
      <c r="O136" s="14" t="s">
        <v>21</v>
      </c>
    </row>
    <row r="137">
      <c r="A137" s="9">
        <v>1853.0</v>
      </c>
      <c r="B137" s="10" t="s">
        <v>15</v>
      </c>
      <c r="C137" s="10" t="s">
        <v>16</v>
      </c>
      <c r="D137" s="11">
        <v>45310.45278935185</v>
      </c>
      <c r="E137" s="10" t="s">
        <v>65</v>
      </c>
      <c r="F137" s="10" t="s">
        <v>66</v>
      </c>
      <c r="G137" s="10" t="s">
        <v>19</v>
      </c>
      <c r="H137" s="12">
        <v>18.9417</v>
      </c>
      <c r="I137" s="13">
        <v>903.96</v>
      </c>
      <c r="J137" s="12">
        <v>17122.539132</v>
      </c>
      <c r="K137" s="10" t="s">
        <v>20</v>
      </c>
      <c r="L137" s="10">
        <v>3.0</v>
      </c>
      <c r="M137" s="10">
        <v>19.0</v>
      </c>
      <c r="N137" s="10">
        <v>1.0</v>
      </c>
      <c r="O137" s="14" t="s">
        <v>21</v>
      </c>
    </row>
    <row r="138">
      <c r="A138" s="9">
        <v>1834.0</v>
      </c>
      <c r="B138" s="10" t="s">
        <v>15</v>
      </c>
      <c r="C138" s="10" t="s">
        <v>16</v>
      </c>
      <c r="D138" s="11">
        <v>45310.39502314815</v>
      </c>
      <c r="E138" s="10" t="s">
        <v>51</v>
      </c>
      <c r="F138" s="10" t="s">
        <v>52</v>
      </c>
      <c r="G138" s="10" t="s">
        <v>19</v>
      </c>
      <c r="H138" s="12">
        <v>18.9417</v>
      </c>
      <c r="I138" s="13">
        <v>430.04</v>
      </c>
      <c r="J138" s="12">
        <v>8145.688668000001</v>
      </c>
      <c r="K138" s="10" t="s">
        <v>20</v>
      </c>
      <c r="L138" s="10">
        <v>3.0</v>
      </c>
      <c r="M138" s="10">
        <v>19.0</v>
      </c>
      <c r="N138" s="10">
        <v>1.0</v>
      </c>
      <c r="O138" s="14" t="s">
        <v>21</v>
      </c>
    </row>
    <row r="139">
      <c r="A139" s="9">
        <v>1799.0</v>
      </c>
      <c r="B139" s="10" t="s">
        <v>15</v>
      </c>
      <c r="C139" s="10" t="s">
        <v>16</v>
      </c>
      <c r="D139" s="11">
        <v>45310.33804398148</v>
      </c>
      <c r="E139" s="10" t="s">
        <v>53</v>
      </c>
      <c r="F139" s="10" t="s">
        <v>54</v>
      </c>
      <c r="G139" s="10" t="s">
        <v>19</v>
      </c>
      <c r="H139" s="12">
        <v>18.9417</v>
      </c>
      <c r="I139" s="13">
        <v>251.02</v>
      </c>
      <c r="J139" s="12">
        <v>4754.745534000001</v>
      </c>
      <c r="K139" s="10" t="s">
        <v>20</v>
      </c>
      <c r="L139" s="10">
        <v>3.0</v>
      </c>
      <c r="M139" s="10">
        <v>19.0</v>
      </c>
      <c r="N139" s="10">
        <v>1.0</v>
      </c>
      <c r="O139" s="14" t="s">
        <v>21</v>
      </c>
    </row>
    <row r="140">
      <c r="A140" s="9">
        <v>1766.0</v>
      </c>
      <c r="B140" s="10" t="s">
        <v>15</v>
      </c>
      <c r="C140" s="10" t="s">
        <v>16</v>
      </c>
      <c r="D140" s="11">
        <v>45310.29009259259</v>
      </c>
      <c r="E140" s="10" t="s">
        <v>36</v>
      </c>
      <c r="F140" s="10" t="s">
        <v>37</v>
      </c>
      <c r="G140" s="10" t="s">
        <v>19</v>
      </c>
      <c r="H140" s="12">
        <v>18.9417</v>
      </c>
      <c r="I140" s="13">
        <v>150.01</v>
      </c>
      <c r="J140" s="12">
        <v>2841.444417</v>
      </c>
      <c r="K140" s="10" t="s">
        <v>20</v>
      </c>
      <c r="L140" s="10">
        <v>3.0</v>
      </c>
      <c r="M140" s="10">
        <v>19.0</v>
      </c>
      <c r="N140" s="10">
        <v>1.0</v>
      </c>
      <c r="O140" s="14" t="s">
        <v>21</v>
      </c>
    </row>
    <row r="141">
      <c r="A141" s="9">
        <v>1903.0</v>
      </c>
      <c r="B141" s="10" t="s">
        <v>15</v>
      </c>
      <c r="C141" s="10" t="s">
        <v>16</v>
      </c>
      <c r="D141" s="11">
        <v>45310.18103009259</v>
      </c>
      <c r="E141" s="10" t="s">
        <v>45</v>
      </c>
      <c r="F141" s="10" t="s">
        <v>46</v>
      </c>
      <c r="G141" s="10" t="s">
        <v>19</v>
      </c>
      <c r="H141" s="12">
        <v>18.9417</v>
      </c>
      <c r="I141" s="13">
        <v>625.0</v>
      </c>
      <c r="J141" s="12">
        <v>11838.5625</v>
      </c>
      <c r="K141" s="10" t="s">
        <v>20</v>
      </c>
      <c r="L141" s="10">
        <v>3.0</v>
      </c>
      <c r="M141" s="10">
        <v>19.0</v>
      </c>
      <c r="N141" s="10">
        <v>1.0</v>
      </c>
      <c r="O141" s="14" t="s">
        <v>21</v>
      </c>
    </row>
    <row r="142">
      <c r="A142" s="9">
        <v>1822.0</v>
      </c>
      <c r="B142" s="10" t="s">
        <v>15</v>
      </c>
      <c r="C142" s="10" t="s">
        <v>16</v>
      </c>
      <c r="D142" s="11">
        <v>45312.61494212963</v>
      </c>
      <c r="E142" s="10" t="s">
        <v>22</v>
      </c>
      <c r="F142" s="10" t="s">
        <v>23</v>
      </c>
      <c r="G142" s="10" t="s">
        <v>75</v>
      </c>
      <c r="H142" s="12">
        <v>18.197742</v>
      </c>
      <c r="I142" s="13">
        <v>690.02</v>
      </c>
      <c r="J142" s="12">
        <v>12556.80593484</v>
      </c>
      <c r="K142" s="10" t="s">
        <v>20</v>
      </c>
      <c r="L142" s="10">
        <v>4.0</v>
      </c>
      <c r="M142" s="10">
        <v>21.0</v>
      </c>
      <c r="N142" s="10">
        <v>1.0</v>
      </c>
      <c r="O142" s="14" t="s">
        <v>21</v>
      </c>
    </row>
    <row r="143">
      <c r="A143" s="9">
        <v>1801.0</v>
      </c>
      <c r="B143" s="10" t="s">
        <v>15</v>
      </c>
      <c r="C143" s="10" t="s">
        <v>16</v>
      </c>
      <c r="D143" s="11">
        <v>45312.55194444444</v>
      </c>
      <c r="E143" s="10" t="s">
        <v>24</v>
      </c>
      <c r="F143" s="10" t="s">
        <v>25</v>
      </c>
      <c r="G143" s="10" t="s">
        <v>42</v>
      </c>
      <c r="H143" s="12">
        <v>19.29515</v>
      </c>
      <c r="I143" s="13">
        <v>596.12</v>
      </c>
      <c r="J143" s="12">
        <v>11502.224818</v>
      </c>
      <c r="K143" s="10" t="s">
        <v>20</v>
      </c>
      <c r="L143" s="10">
        <v>4.0</v>
      </c>
      <c r="M143" s="10">
        <v>21.0</v>
      </c>
      <c r="N143" s="10">
        <v>1.0</v>
      </c>
      <c r="O143" s="14" t="s">
        <v>21</v>
      </c>
    </row>
    <row r="144">
      <c r="A144" s="9">
        <v>1808.0</v>
      </c>
      <c r="B144" s="10" t="s">
        <v>15</v>
      </c>
      <c r="C144" s="10" t="s">
        <v>16</v>
      </c>
      <c r="D144" s="11">
        <v>45312.51163194444</v>
      </c>
      <c r="E144" s="10" t="s">
        <v>55</v>
      </c>
      <c r="F144" s="10" t="s">
        <v>56</v>
      </c>
      <c r="G144" s="10" t="s">
        <v>42</v>
      </c>
      <c r="H144" s="12">
        <v>19.29515</v>
      </c>
      <c r="I144" s="13">
        <v>510.03</v>
      </c>
      <c r="J144" s="12">
        <v>9841.1053545</v>
      </c>
      <c r="K144" s="10" t="s">
        <v>20</v>
      </c>
      <c r="L144" s="10">
        <v>4.0</v>
      </c>
      <c r="M144" s="10">
        <v>21.0</v>
      </c>
      <c r="N144" s="10">
        <v>1.0</v>
      </c>
      <c r="O144" s="14" t="s">
        <v>21</v>
      </c>
    </row>
    <row r="145">
      <c r="A145" s="9">
        <v>1938.0</v>
      </c>
      <c r="B145" s="10" t="s">
        <v>15</v>
      </c>
      <c r="C145" s="10" t="s">
        <v>16</v>
      </c>
      <c r="D145" s="11">
        <v>45311.21061342592</v>
      </c>
      <c r="E145" s="10" t="s">
        <v>38</v>
      </c>
      <c r="F145" s="10" t="s">
        <v>39</v>
      </c>
      <c r="G145" s="10" t="s">
        <v>42</v>
      </c>
      <c r="H145" s="12">
        <v>19.29515</v>
      </c>
      <c r="I145" s="13">
        <v>375.06</v>
      </c>
      <c r="J145" s="12">
        <v>7236.838959</v>
      </c>
      <c r="K145" s="10" t="s">
        <v>20</v>
      </c>
      <c r="L145" s="10">
        <v>3.0</v>
      </c>
      <c r="M145" s="10">
        <v>20.0</v>
      </c>
      <c r="N145" s="10">
        <v>1.0</v>
      </c>
      <c r="O145" s="14" t="s">
        <v>21</v>
      </c>
    </row>
    <row r="146">
      <c r="A146" s="9">
        <v>1971.0</v>
      </c>
      <c r="B146" s="10" t="s">
        <v>15</v>
      </c>
      <c r="C146" s="10" t="s">
        <v>16</v>
      </c>
      <c r="D146" s="11">
        <v>45313.89952546296</v>
      </c>
      <c r="E146" s="10" t="s">
        <v>63</v>
      </c>
      <c r="F146" s="10" t="s">
        <v>64</v>
      </c>
      <c r="G146" s="10" t="s">
        <v>19</v>
      </c>
      <c r="H146" s="12">
        <v>19.17446</v>
      </c>
      <c r="I146" s="13">
        <v>707.46</v>
      </c>
      <c r="J146" s="12">
        <v>13565.1634716</v>
      </c>
      <c r="K146" s="10" t="s">
        <v>20</v>
      </c>
      <c r="L146" s="10">
        <v>4.0</v>
      </c>
      <c r="M146" s="10">
        <v>22.0</v>
      </c>
      <c r="N146" s="10">
        <v>1.0</v>
      </c>
      <c r="O146" s="14" t="s">
        <v>21</v>
      </c>
    </row>
    <row r="147">
      <c r="A147" s="9">
        <v>1973.0</v>
      </c>
      <c r="B147" s="10" t="s">
        <v>15</v>
      </c>
      <c r="C147" s="10" t="s">
        <v>16</v>
      </c>
      <c r="D147" s="11">
        <v>45313.78270833333</v>
      </c>
      <c r="E147" s="15"/>
      <c r="F147" s="15"/>
      <c r="G147" s="10" t="s">
        <v>19</v>
      </c>
      <c r="H147" s="12">
        <v>19.17446</v>
      </c>
      <c r="I147" s="13">
        <v>559.73</v>
      </c>
      <c r="J147" s="12">
        <v>10732.5204958</v>
      </c>
      <c r="K147" s="10" t="s">
        <v>20</v>
      </c>
      <c r="L147" s="10">
        <v>4.0</v>
      </c>
      <c r="M147" s="10">
        <v>22.0</v>
      </c>
      <c r="N147" s="10">
        <v>1.0</v>
      </c>
      <c r="O147" s="14" t="s">
        <v>21</v>
      </c>
    </row>
    <row r="148">
      <c r="A148" s="9">
        <v>1882.0</v>
      </c>
      <c r="B148" s="10" t="s">
        <v>15</v>
      </c>
      <c r="C148" s="10" t="s">
        <v>16</v>
      </c>
      <c r="D148" s="11">
        <v>45313.661307870374</v>
      </c>
      <c r="E148" s="10" t="s">
        <v>26</v>
      </c>
      <c r="F148" s="10" t="s">
        <v>27</v>
      </c>
      <c r="G148" s="10" t="s">
        <v>19</v>
      </c>
      <c r="H148" s="12">
        <v>19.17446</v>
      </c>
      <c r="I148" s="13">
        <v>520.03</v>
      </c>
      <c r="J148" s="12">
        <v>9971.2944338</v>
      </c>
      <c r="K148" s="10" t="s">
        <v>20</v>
      </c>
      <c r="L148" s="10">
        <v>4.0</v>
      </c>
      <c r="M148" s="10">
        <v>22.0</v>
      </c>
      <c r="N148" s="10">
        <v>1.0</v>
      </c>
      <c r="O148" s="14" t="s">
        <v>21</v>
      </c>
    </row>
    <row r="149">
      <c r="A149" s="9">
        <v>1797.0</v>
      </c>
      <c r="B149" s="10" t="s">
        <v>15</v>
      </c>
      <c r="C149" s="10" t="s">
        <v>16</v>
      </c>
      <c r="D149" s="11">
        <v>45313.56420138889</v>
      </c>
      <c r="E149" s="10" t="s">
        <v>61</v>
      </c>
      <c r="F149" s="10" t="s">
        <v>62</v>
      </c>
      <c r="G149" s="10" t="s">
        <v>19</v>
      </c>
      <c r="H149" s="12">
        <v>19.17446</v>
      </c>
      <c r="I149" s="13">
        <v>691.66</v>
      </c>
      <c r="J149" s="12">
        <v>13262.207003599999</v>
      </c>
      <c r="K149" s="10" t="s">
        <v>20</v>
      </c>
      <c r="L149" s="10">
        <v>4.0</v>
      </c>
      <c r="M149" s="10">
        <v>22.0</v>
      </c>
      <c r="N149" s="10">
        <v>1.0</v>
      </c>
      <c r="O149" s="14" t="s">
        <v>21</v>
      </c>
    </row>
    <row r="150">
      <c r="A150" s="9">
        <v>1848.0</v>
      </c>
      <c r="B150" s="10" t="s">
        <v>15</v>
      </c>
      <c r="C150" s="10" t="s">
        <v>16</v>
      </c>
      <c r="D150" s="11">
        <v>45313.55296296296</v>
      </c>
      <c r="E150" s="10" t="s">
        <v>57</v>
      </c>
      <c r="F150" s="10" t="s">
        <v>58</v>
      </c>
      <c r="G150" s="10" t="s">
        <v>19</v>
      </c>
      <c r="H150" s="12">
        <v>19.17446</v>
      </c>
      <c r="I150" s="13">
        <v>180.04</v>
      </c>
      <c r="J150" s="12">
        <v>3452.1697784</v>
      </c>
      <c r="K150" s="10" t="s">
        <v>20</v>
      </c>
      <c r="L150" s="10">
        <v>4.0</v>
      </c>
      <c r="M150" s="10">
        <v>22.0</v>
      </c>
      <c r="N150" s="10">
        <v>1.0</v>
      </c>
      <c r="O150" s="14" t="s">
        <v>21</v>
      </c>
    </row>
    <row r="151">
      <c r="A151" s="9">
        <v>1970.0</v>
      </c>
      <c r="B151" s="10" t="s">
        <v>15</v>
      </c>
      <c r="C151" s="10" t="s">
        <v>16</v>
      </c>
      <c r="D151" s="11">
        <v>45313.54068287037</v>
      </c>
      <c r="E151" s="10" t="s">
        <v>47</v>
      </c>
      <c r="F151" s="10" t="s">
        <v>48</v>
      </c>
      <c r="G151" s="10" t="s">
        <v>19</v>
      </c>
      <c r="H151" s="12">
        <v>19.17446</v>
      </c>
      <c r="I151" s="13">
        <v>723.51</v>
      </c>
      <c r="J151" s="12">
        <v>13872.9135546</v>
      </c>
      <c r="K151" s="10" t="s">
        <v>20</v>
      </c>
      <c r="L151" s="10">
        <v>4.0</v>
      </c>
      <c r="M151" s="10">
        <v>22.0</v>
      </c>
      <c r="N151" s="10">
        <v>1.0</v>
      </c>
      <c r="O151" s="14" t="s">
        <v>21</v>
      </c>
    </row>
    <row r="152">
      <c r="A152" s="9">
        <v>1938.0</v>
      </c>
      <c r="B152" s="10" t="s">
        <v>15</v>
      </c>
      <c r="C152" s="10" t="s">
        <v>16</v>
      </c>
      <c r="D152" s="11">
        <v>45313.24621527778</v>
      </c>
      <c r="E152" s="10" t="s">
        <v>38</v>
      </c>
      <c r="F152" s="10" t="s">
        <v>39</v>
      </c>
      <c r="G152" s="10" t="s">
        <v>19</v>
      </c>
      <c r="H152" s="12">
        <v>19.17446</v>
      </c>
      <c r="I152" s="13">
        <v>370.02</v>
      </c>
      <c r="J152" s="12">
        <v>7094.933689199999</v>
      </c>
      <c r="K152" s="10" t="s">
        <v>20</v>
      </c>
      <c r="L152" s="10">
        <v>4.0</v>
      </c>
      <c r="M152" s="10">
        <v>22.0</v>
      </c>
      <c r="N152" s="10">
        <v>1.0</v>
      </c>
      <c r="O152" s="14" t="s">
        <v>21</v>
      </c>
    </row>
    <row r="153">
      <c r="A153" s="9">
        <v>1806.0</v>
      </c>
      <c r="B153" s="10" t="s">
        <v>15</v>
      </c>
      <c r="C153" s="10" t="s">
        <v>16</v>
      </c>
      <c r="D153" s="11">
        <v>45313.032546296294</v>
      </c>
      <c r="E153" s="10" t="s">
        <v>67</v>
      </c>
      <c r="F153" s="10" t="s">
        <v>68</v>
      </c>
      <c r="G153" s="10" t="s">
        <v>19</v>
      </c>
      <c r="H153" s="12">
        <v>19.17446</v>
      </c>
      <c r="I153" s="13">
        <v>689.49</v>
      </c>
      <c r="J153" s="12">
        <v>13220.5984254</v>
      </c>
      <c r="K153" s="10" t="s">
        <v>20</v>
      </c>
      <c r="L153" s="10">
        <v>4.0</v>
      </c>
      <c r="M153" s="10">
        <v>22.0</v>
      </c>
      <c r="N153" s="10">
        <v>1.0</v>
      </c>
      <c r="O153" s="14" t="s">
        <v>21</v>
      </c>
    </row>
    <row r="154">
      <c r="A154" s="9">
        <v>1805.0</v>
      </c>
      <c r="B154" s="10" t="s">
        <v>15</v>
      </c>
      <c r="C154" s="10" t="s">
        <v>16</v>
      </c>
      <c r="D154" s="11">
        <v>45313.55704861111</v>
      </c>
      <c r="E154" s="10" t="s">
        <v>32</v>
      </c>
      <c r="F154" s="10" t="s">
        <v>33</v>
      </c>
      <c r="G154" s="10" t="s">
        <v>42</v>
      </c>
      <c r="H154" s="12">
        <v>19.29515</v>
      </c>
      <c r="I154" s="13">
        <v>743.99</v>
      </c>
      <c r="J154" s="12">
        <v>14355.3986485</v>
      </c>
      <c r="K154" s="10" t="s">
        <v>20</v>
      </c>
      <c r="L154" s="10">
        <v>4.0</v>
      </c>
      <c r="M154" s="10">
        <v>22.0</v>
      </c>
      <c r="N154" s="10">
        <v>1.0</v>
      </c>
      <c r="O154" s="14" t="s">
        <v>21</v>
      </c>
    </row>
    <row r="155">
      <c r="A155" s="9">
        <v>1895.0</v>
      </c>
      <c r="B155" s="10" t="s">
        <v>15</v>
      </c>
      <c r="C155" s="10" t="s">
        <v>16</v>
      </c>
      <c r="D155" s="11">
        <v>45314.89979166666</v>
      </c>
      <c r="E155" s="10" t="s">
        <v>34</v>
      </c>
      <c r="F155" s="10" t="s">
        <v>35</v>
      </c>
      <c r="G155" s="10" t="s">
        <v>19</v>
      </c>
      <c r="H155" s="12">
        <v>19.17446</v>
      </c>
      <c r="I155" s="13">
        <v>660.02</v>
      </c>
      <c r="J155" s="12">
        <v>12655.527089199999</v>
      </c>
      <c r="K155" s="10" t="s">
        <v>20</v>
      </c>
      <c r="L155" s="10">
        <v>4.0</v>
      </c>
      <c r="M155" s="10">
        <v>23.0</v>
      </c>
      <c r="N155" s="10">
        <v>1.0</v>
      </c>
      <c r="O155" s="14" t="s">
        <v>21</v>
      </c>
    </row>
    <row r="156">
      <c r="A156" s="9">
        <v>1973.0</v>
      </c>
      <c r="B156" s="10" t="s">
        <v>15</v>
      </c>
      <c r="C156" s="10" t="s">
        <v>16</v>
      </c>
      <c r="D156" s="11">
        <v>45314.86021990741</v>
      </c>
      <c r="E156" s="10" t="s">
        <v>61</v>
      </c>
      <c r="F156" s="10" t="s">
        <v>62</v>
      </c>
      <c r="G156" s="10" t="s">
        <v>19</v>
      </c>
      <c r="H156" s="12">
        <v>19.17446</v>
      </c>
      <c r="I156" s="13">
        <v>318.05</v>
      </c>
      <c r="J156" s="12">
        <v>6098.437003</v>
      </c>
      <c r="K156" s="10" t="s">
        <v>20</v>
      </c>
      <c r="L156" s="10">
        <v>4.0</v>
      </c>
      <c r="M156" s="10">
        <v>23.0</v>
      </c>
      <c r="N156" s="10">
        <v>1.0</v>
      </c>
      <c r="O156" s="14" t="s">
        <v>21</v>
      </c>
    </row>
    <row r="157">
      <c r="A157" s="9">
        <v>1938.0</v>
      </c>
      <c r="B157" s="10" t="s">
        <v>15</v>
      </c>
      <c r="C157" s="10" t="s">
        <v>16</v>
      </c>
      <c r="D157" s="11">
        <v>45314.732835648145</v>
      </c>
      <c r="E157" s="10" t="s">
        <v>38</v>
      </c>
      <c r="F157" s="10" t="s">
        <v>39</v>
      </c>
      <c r="G157" s="10" t="s">
        <v>19</v>
      </c>
      <c r="H157" s="12">
        <v>19.17446</v>
      </c>
      <c r="I157" s="13">
        <v>430.01</v>
      </c>
      <c r="J157" s="12">
        <v>8245.2095446</v>
      </c>
      <c r="K157" s="10" t="s">
        <v>20</v>
      </c>
      <c r="L157" s="10">
        <v>4.0</v>
      </c>
      <c r="M157" s="10">
        <v>23.0</v>
      </c>
      <c r="N157" s="10">
        <v>1.0</v>
      </c>
      <c r="O157" s="14" t="s">
        <v>21</v>
      </c>
    </row>
    <row r="158">
      <c r="A158" s="9">
        <v>1969.0</v>
      </c>
      <c r="B158" s="10" t="s">
        <v>15</v>
      </c>
      <c r="C158" s="10" t="s">
        <v>16</v>
      </c>
      <c r="D158" s="11">
        <v>45314.72568287037</v>
      </c>
      <c r="E158" s="10" t="s">
        <v>43</v>
      </c>
      <c r="F158" s="10" t="s">
        <v>44</v>
      </c>
      <c r="G158" s="10" t="s">
        <v>19</v>
      </c>
      <c r="H158" s="12">
        <v>19.17446</v>
      </c>
      <c r="I158" s="13">
        <v>690.0</v>
      </c>
      <c r="J158" s="12">
        <v>13230.3774</v>
      </c>
      <c r="K158" s="10" t="s">
        <v>20</v>
      </c>
      <c r="L158" s="10">
        <v>4.0</v>
      </c>
      <c r="M158" s="10">
        <v>23.0</v>
      </c>
      <c r="N158" s="10">
        <v>1.0</v>
      </c>
      <c r="O158" s="14" t="s">
        <v>21</v>
      </c>
    </row>
    <row r="159">
      <c r="A159" s="9">
        <v>1822.0</v>
      </c>
      <c r="B159" s="10" t="s">
        <v>15</v>
      </c>
      <c r="C159" s="10" t="s">
        <v>16</v>
      </c>
      <c r="D159" s="11">
        <v>45314.6987037037</v>
      </c>
      <c r="E159" s="10" t="s">
        <v>22</v>
      </c>
      <c r="F159" s="10" t="s">
        <v>23</v>
      </c>
      <c r="G159" s="10" t="s">
        <v>19</v>
      </c>
      <c r="H159" s="12">
        <v>19.17446</v>
      </c>
      <c r="I159" s="13">
        <v>179.99</v>
      </c>
      <c r="J159" s="12">
        <v>3451.2110554</v>
      </c>
      <c r="K159" s="10" t="s">
        <v>20</v>
      </c>
      <c r="L159" s="10">
        <v>4.0</v>
      </c>
      <c r="M159" s="10">
        <v>23.0</v>
      </c>
      <c r="N159" s="10">
        <v>1.0</v>
      </c>
      <c r="O159" s="14" t="s">
        <v>21</v>
      </c>
    </row>
    <row r="160">
      <c r="A160" s="9">
        <v>1822.0</v>
      </c>
      <c r="B160" s="10" t="s">
        <v>15</v>
      </c>
      <c r="C160" s="10" t="s">
        <v>16</v>
      </c>
      <c r="D160" s="11">
        <v>45314.68666666667</v>
      </c>
      <c r="E160" s="10" t="s">
        <v>22</v>
      </c>
      <c r="F160" s="10" t="s">
        <v>23</v>
      </c>
      <c r="G160" s="10" t="s">
        <v>19</v>
      </c>
      <c r="H160" s="12">
        <v>19.17446</v>
      </c>
      <c r="I160" s="13">
        <v>199.65</v>
      </c>
      <c r="J160" s="12">
        <v>3828.180939</v>
      </c>
      <c r="K160" s="10" t="s">
        <v>20</v>
      </c>
      <c r="L160" s="10">
        <v>4.0</v>
      </c>
      <c r="M160" s="10">
        <v>23.0</v>
      </c>
      <c r="N160" s="10">
        <v>1.0</v>
      </c>
      <c r="O160" s="14" t="s">
        <v>21</v>
      </c>
    </row>
    <row r="161">
      <c r="A161" s="9">
        <v>1800.0</v>
      </c>
      <c r="B161" s="10" t="s">
        <v>15</v>
      </c>
      <c r="C161" s="10" t="s">
        <v>16</v>
      </c>
      <c r="D161" s="11">
        <v>45314.68305555556</v>
      </c>
      <c r="E161" s="10" t="s">
        <v>73</v>
      </c>
      <c r="F161" s="10" t="s">
        <v>74</v>
      </c>
      <c r="G161" s="10" t="s">
        <v>19</v>
      </c>
      <c r="H161" s="12">
        <v>19.17446</v>
      </c>
      <c r="I161" s="13">
        <v>500.2</v>
      </c>
      <c r="J161" s="12">
        <v>9591.064892</v>
      </c>
      <c r="K161" s="10" t="s">
        <v>20</v>
      </c>
      <c r="L161" s="10">
        <v>4.0</v>
      </c>
      <c r="M161" s="10">
        <v>23.0</v>
      </c>
      <c r="N161" s="10">
        <v>1.0</v>
      </c>
      <c r="O161" s="14" t="s">
        <v>21</v>
      </c>
    </row>
    <row r="162">
      <c r="A162" s="9">
        <v>1766.0</v>
      </c>
      <c r="B162" s="10" t="s">
        <v>15</v>
      </c>
      <c r="C162" s="10" t="s">
        <v>16</v>
      </c>
      <c r="D162" s="11">
        <v>45314.520891203705</v>
      </c>
      <c r="E162" s="10" t="s">
        <v>36</v>
      </c>
      <c r="F162" s="10" t="s">
        <v>37</v>
      </c>
      <c r="G162" s="10" t="s">
        <v>19</v>
      </c>
      <c r="H162" s="12">
        <v>19.17446</v>
      </c>
      <c r="I162" s="13">
        <v>361.85</v>
      </c>
      <c r="J162" s="12">
        <v>6938.278351</v>
      </c>
      <c r="K162" s="10" t="s">
        <v>20</v>
      </c>
      <c r="L162" s="10">
        <v>4.0</v>
      </c>
      <c r="M162" s="10">
        <v>23.0</v>
      </c>
      <c r="N162" s="10">
        <v>1.0</v>
      </c>
      <c r="O162" s="14" t="s">
        <v>21</v>
      </c>
    </row>
    <row r="163">
      <c r="A163" s="9">
        <v>1966.0</v>
      </c>
      <c r="B163" s="10" t="s">
        <v>15</v>
      </c>
      <c r="C163" s="10" t="s">
        <v>16</v>
      </c>
      <c r="D163" s="11">
        <v>45314.5</v>
      </c>
      <c r="E163" s="10" t="s">
        <v>28</v>
      </c>
      <c r="F163" s="10" t="s">
        <v>29</v>
      </c>
      <c r="G163" s="10" t="s">
        <v>19</v>
      </c>
      <c r="H163" s="12">
        <v>19.17446</v>
      </c>
      <c r="I163" s="13">
        <v>745.89</v>
      </c>
      <c r="J163" s="12">
        <v>14302.0379694</v>
      </c>
      <c r="K163" s="10" t="s">
        <v>20</v>
      </c>
      <c r="L163" s="10">
        <v>4.0</v>
      </c>
      <c r="M163" s="10">
        <v>23.0</v>
      </c>
      <c r="N163" s="10">
        <v>1.0</v>
      </c>
      <c r="O163" s="14" t="s">
        <v>21</v>
      </c>
    </row>
    <row r="164">
      <c r="A164" s="9">
        <v>1853.0</v>
      </c>
      <c r="B164" s="10" t="s">
        <v>15</v>
      </c>
      <c r="C164" s="10" t="s">
        <v>16</v>
      </c>
      <c r="D164" s="11">
        <v>45314.074791666666</v>
      </c>
      <c r="E164" s="10" t="s">
        <v>65</v>
      </c>
      <c r="F164" s="10" t="s">
        <v>66</v>
      </c>
      <c r="G164" s="10" t="s">
        <v>19</v>
      </c>
      <c r="H164" s="12">
        <v>19.17446</v>
      </c>
      <c r="I164" s="13">
        <v>597.48</v>
      </c>
      <c r="J164" s="12">
        <v>11456.3563608</v>
      </c>
      <c r="K164" s="10" t="s">
        <v>20</v>
      </c>
      <c r="L164" s="10">
        <v>4.0</v>
      </c>
      <c r="M164" s="10">
        <v>23.0</v>
      </c>
      <c r="N164" s="10">
        <v>1.0</v>
      </c>
      <c r="O164" s="14" t="s">
        <v>21</v>
      </c>
    </row>
    <row r="165">
      <c r="A165" s="9">
        <v>1822.0</v>
      </c>
      <c r="B165" s="10" t="s">
        <v>15</v>
      </c>
      <c r="C165" s="10" t="s">
        <v>16</v>
      </c>
      <c r="D165" s="11">
        <v>45314.03635416667</v>
      </c>
      <c r="E165" s="10" t="s">
        <v>22</v>
      </c>
      <c r="F165" s="10" t="s">
        <v>23</v>
      </c>
      <c r="G165" s="10" t="s">
        <v>19</v>
      </c>
      <c r="H165" s="12">
        <v>19.17446</v>
      </c>
      <c r="I165" s="13">
        <v>700.35</v>
      </c>
      <c r="J165" s="12">
        <v>13428.833061000001</v>
      </c>
      <c r="K165" s="10" t="s">
        <v>20</v>
      </c>
      <c r="L165" s="10">
        <v>4.0</v>
      </c>
      <c r="M165" s="10">
        <v>23.0</v>
      </c>
      <c r="N165" s="10">
        <v>1.0</v>
      </c>
      <c r="O165" s="14" t="s">
        <v>21</v>
      </c>
    </row>
    <row r="166">
      <c r="A166" s="9">
        <v>1808.0</v>
      </c>
      <c r="B166" s="10" t="s">
        <v>15</v>
      </c>
      <c r="C166" s="10" t="s">
        <v>16</v>
      </c>
      <c r="D166" s="11">
        <v>45314.90555555555</v>
      </c>
      <c r="E166" s="10" t="s">
        <v>55</v>
      </c>
      <c r="F166" s="10" t="s">
        <v>56</v>
      </c>
      <c r="G166" s="10" t="s">
        <v>42</v>
      </c>
      <c r="H166" s="12">
        <v>19.29515</v>
      </c>
      <c r="I166" s="13">
        <v>840.0</v>
      </c>
      <c r="J166" s="12">
        <v>16207.926</v>
      </c>
      <c r="K166" s="10" t="s">
        <v>20</v>
      </c>
      <c r="L166" s="10">
        <v>4.0</v>
      </c>
      <c r="M166" s="10">
        <v>23.0</v>
      </c>
      <c r="N166" s="10">
        <v>1.0</v>
      </c>
      <c r="O166" s="14" t="s">
        <v>21</v>
      </c>
    </row>
    <row r="167">
      <c r="A167" s="9">
        <v>1822.0</v>
      </c>
      <c r="B167" s="10" t="s">
        <v>15</v>
      </c>
      <c r="C167" s="10" t="s">
        <v>16</v>
      </c>
      <c r="D167" s="11">
        <v>45315.708657407406</v>
      </c>
      <c r="E167" s="10" t="s">
        <v>22</v>
      </c>
      <c r="F167" s="10" t="s">
        <v>23</v>
      </c>
      <c r="G167" s="10" t="s">
        <v>19</v>
      </c>
      <c r="H167" s="12">
        <v>19.17446</v>
      </c>
      <c r="I167" s="13">
        <v>45.13</v>
      </c>
      <c r="J167" s="12">
        <v>865.3433798000001</v>
      </c>
      <c r="K167" s="10" t="s">
        <v>20</v>
      </c>
      <c r="L167" s="10">
        <v>4.0</v>
      </c>
      <c r="M167" s="10">
        <v>24.0</v>
      </c>
      <c r="N167" s="10">
        <v>1.0</v>
      </c>
      <c r="O167" s="14" t="s">
        <v>21</v>
      </c>
    </row>
    <row r="168">
      <c r="A168" s="9">
        <v>1967.0</v>
      </c>
      <c r="B168" s="10" t="s">
        <v>15</v>
      </c>
      <c r="C168" s="10" t="s">
        <v>16</v>
      </c>
      <c r="D168" s="11">
        <v>45315.41788194444</v>
      </c>
      <c r="E168" s="10" t="s">
        <v>49</v>
      </c>
      <c r="F168" s="10" t="s">
        <v>50</v>
      </c>
      <c r="G168" s="10" t="s">
        <v>19</v>
      </c>
      <c r="H168" s="12">
        <v>19.17446</v>
      </c>
      <c r="I168" s="13">
        <v>530.0</v>
      </c>
      <c r="J168" s="12">
        <v>10162.4638</v>
      </c>
      <c r="K168" s="10" t="s">
        <v>20</v>
      </c>
      <c r="L168" s="10">
        <v>4.0</v>
      </c>
      <c r="M168" s="10">
        <v>24.0</v>
      </c>
      <c r="N168" s="10">
        <v>1.0</v>
      </c>
      <c r="O168" s="14" t="s">
        <v>21</v>
      </c>
    </row>
    <row r="169">
      <c r="A169" s="9">
        <v>1834.0</v>
      </c>
      <c r="B169" s="10" t="s">
        <v>15</v>
      </c>
      <c r="C169" s="10" t="s">
        <v>16</v>
      </c>
      <c r="D169" s="11">
        <v>45315.360451388886</v>
      </c>
      <c r="E169" s="10" t="s">
        <v>51</v>
      </c>
      <c r="F169" s="10" t="s">
        <v>52</v>
      </c>
      <c r="G169" s="10" t="s">
        <v>19</v>
      </c>
      <c r="H169" s="12">
        <v>19.17446</v>
      </c>
      <c r="I169" s="13">
        <v>580.03</v>
      </c>
      <c r="J169" s="12">
        <v>11121.7620338</v>
      </c>
      <c r="K169" s="10" t="s">
        <v>20</v>
      </c>
      <c r="L169" s="10">
        <v>4.0</v>
      </c>
      <c r="M169" s="10">
        <v>24.0</v>
      </c>
      <c r="N169" s="10">
        <v>1.0</v>
      </c>
      <c r="O169" s="14" t="s">
        <v>21</v>
      </c>
    </row>
    <row r="170">
      <c r="A170" s="9">
        <v>1972.0</v>
      </c>
      <c r="B170" s="10" t="s">
        <v>15</v>
      </c>
      <c r="C170" s="10" t="s">
        <v>16</v>
      </c>
      <c r="D170" s="11">
        <v>45315.33226851852</v>
      </c>
      <c r="E170" s="10" t="s">
        <v>59</v>
      </c>
      <c r="F170" s="10" t="s">
        <v>60</v>
      </c>
      <c r="G170" s="10" t="s">
        <v>19</v>
      </c>
      <c r="H170" s="12">
        <v>19.17446</v>
      </c>
      <c r="I170" s="13">
        <v>640.0</v>
      </c>
      <c r="J170" s="12">
        <v>12271.6544</v>
      </c>
      <c r="K170" s="10" t="s">
        <v>20</v>
      </c>
      <c r="L170" s="10">
        <v>4.0</v>
      </c>
      <c r="M170" s="10">
        <v>24.0</v>
      </c>
      <c r="N170" s="10">
        <v>1.0</v>
      </c>
      <c r="O170" s="14" t="s">
        <v>21</v>
      </c>
    </row>
    <row r="171">
      <c r="A171" s="9">
        <v>1805.0</v>
      </c>
      <c r="B171" s="10" t="s">
        <v>15</v>
      </c>
      <c r="C171" s="10" t="s">
        <v>16</v>
      </c>
      <c r="D171" s="11">
        <v>45315.280625</v>
      </c>
      <c r="E171" s="10" t="s">
        <v>32</v>
      </c>
      <c r="F171" s="10" t="s">
        <v>33</v>
      </c>
      <c r="G171" s="10" t="s">
        <v>19</v>
      </c>
      <c r="H171" s="12">
        <v>19.17446</v>
      </c>
      <c r="I171" s="13">
        <v>805.63</v>
      </c>
      <c r="J171" s="12">
        <v>15447.520209799999</v>
      </c>
      <c r="K171" s="10" t="s">
        <v>20</v>
      </c>
      <c r="L171" s="10">
        <v>4.0</v>
      </c>
      <c r="M171" s="10">
        <v>24.0</v>
      </c>
      <c r="N171" s="10">
        <v>1.0</v>
      </c>
      <c r="O171" s="14" t="s">
        <v>21</v>
      </c>
    </row>
    <row r="172">
      <c r="A172" s="9">
        <v>1848.0</v>
      </c>
      <c r="B172" s="10" t="s">
        <v>15</v>
      </c>
      <c r="C172" s="10" t="s">
        <v>16</v>
      </c>
      <c r="D172" s="11">
        <v>45315.21842592592</v>
      </c>
      <c r="E172" s="10" t="s">
        <v>57</v>
      </c>
      <c r="F172" s="10" t="s">
        <v>58</v>
      </c>
      <c r="G172" s="10" t="s">
        <v>19</v>
      </c>
      <c r="H172" s="12">
        <v>19.17446</v>
      </c>
      <c r="I172" s="13">
        <v>640.03</v>
      </c>
      <c r="J172" s="12">
        <v>12272.2296338</v>
      </c>
      <c r="K172" s="10" t="s">
        <v>20</v>
      </c>
      <c r="L172" s="10">
        <v>4.0</v>
      </c>
      <c r="M172" s="10">
        <v>24.0</v>
      </c>
      <c r="N172" s="10">
        <v>1.0</v>
      </c>
      <c r="O172" s="14" t="s">
        <v>21</v>
      </c>
    </row>
    <row r="173">
      <c r="A173" s="9">
        <v>1970.0</v>
      </c>
      <c r="B173" s="10" t="s">
        <v>15</v>
      </c>
      <c r="C173" s="10" t="s">
        <v>16</v>
      </c>
      <c r="D173" s="11">
        <v>45315.20612268519</v>
      </c>
      <c r="E173" s="10" t="s">
        <v>47</v>
      </c>
      <c r="F173" s="10" t="s">
        <v>48</v>
      </c>
      <c r="G173" s="10" t="s">
        <v>19</v>
      </c>
      <c r="H173" s="12">
        <v>19.17446</v>
      </c>
      <c r="I173" s="13">
        <v>708.84</v>
      </c>
      <c r="J173" s="12">
        <v>13591.624226400001</v>
      </c>
      <c r="K173" s="10" t="s">
        <v>20</v>
      </c>
      <c r="L173" s="10">
        <v>4.0</v>
      </c>
      <c r="M173" s="10">
        <v>24.0</v>
      </c>
      <c r="N173" s="10">
        <v>1.0</v>
      </c>
      <c r="O173" s="14" t="s">
        <v>21</v>
      </c>
    </row>
    <row r="174">
      <c r="A174" s="9">
        <v>1903.0</v>
      </c>
      <c r="B174" s="10" t="s">
        <v>15</v>
      </c>
      <c r="C174" s="10" t="s">
        <v>16</v>
      </c>
      <c r="D174" s="11">
        <v>45315.143796296295</v>
      </c>
      <c r="E174" s="10" t="s">
        <v>45</v>
      </c>
      <c r="F174" s="10" t="s">
        <v>46</v>
      </c>
      <c r="G174" s="10" t="s">
        <v>19</v>
      </c>
      <c r="H174" s="12">
        <v>19.17446</v>
      </c>
      <c r="I174" s="13">
        <v>650.05</v>
      </c>
      <c r="J174" s="12">
        <v>12464.357723</v>
      </c>
      <c r="K174" s="10" t="s">
        <v>20</v>
      </c>
      <c r="L174" s="10">
        <v>4.0</v>
      </c>
      <c r="M174" s="10">
        <v>24.0</v>
      </c>
      <c r="N174" s="10">
        <v>1.0</v>
      </c>
      <c r="O174" s="14" t="s">
        <v>21</v>
      </c>
    </row>
    <row r="175">
      <c r="A175" s="9">
        <v>1799.0</v>
      </c>
      <c r="B175" s="10" t="s">
        <v>15</v>
      </c>
      <c r="C175" s="10" t="s">
        <v>16</v>
      </c>
      <c r="D175" s="11">
        <v>45315.12096064815</v>
      </c>
      <c r="E175" s="10" t="s">
        <v>53</v>
      </c>
      <c r="F175" s="10" t="s">
        <v>54</v>
      </c>
      <c r="G175" s="10" t="s">
        <v>19</v>
      </c>
      <c r="H175" s="12">
        <v>19.17446</v>
      </c>
      <c r="I175" s="13">
        <v>400.0</v>
      </c>
      <c r="J175" s="12">
        <v>7669.784</v>
      </c>
      <c r="K175" s="10" t="s">
        <v>20</v>
      </c>
      <c r="L175" s="10">
        <v>4.0</v>
      </c>
      <c r="M175" s="10">
        <v>24.0</v>
      </c>
      <c r="N175" s="10">
        <v>1.0</v>
      </c>
      <c r="O175" s="14" t="s">
        <v>21</v>
      </c>
    </row>
    <row r="176">
      <c r="A176" s="9">
        <v>1973.0</v>
      </c>
      <c r="B176" s="10" t="s">
        <v>15</v>
      </c>
      <c r="C176" s="10" t="s">
        <v>16</v>
      </c>
      <c r="D176" s="11">
        <v>45315.9146412037</v>
      </c>
      <c r="E176" s="10" t="s">
        <v>61</v>
      </c>
      <c r="F176" s="10" t="s">
        <v>62</v>
      </c>
      <c r="G176" s="10" t="s">
        <v>42</v>
      </c>
      <c r="H176" s="12">
        <v>19.29515</v>
      </c>
      <c r="I176" s="13">
        <v>355.0</v>
      </c>
      <c r="J176" s="12">
        <v>6849.77825</v>
      </c>
      <c r="K176" s="10" t="s">
        <v>20</v>
      </c>
      <c r="L176" s="10">
        <v>4.0</v>
      </c>
      <c r="M176" s="10">
        <v>24.0</v>
      </c>
      <c r="N176" s="10">
        <v>1.0</v>
      </c>
      <c r="O176" s="14" t="s">
        <v>21</v>
      </c>
    </row>
    <row r="177">
      <c r="A177" s="9">
        <v>1853.0</v>
      </c>
      <c r="B177" s="10" t="s">
        <v>15</v>
      </c>
      <c r="C177" s="10" t="s">
        <v>16</v>
      </c>
      <c r="D177" s="11">
        <v>45315.910219907404</v>
      </c>
      <c r="E177" s="10" t="s">
        <v>65</v>
      </c>
      <c r="F177" s="10" t="s">
        <v>66</v>
      </c>
      <c r="G177" s="10" t="s">
        <v>42</v>
      </c>
      <c r="H177" s="12">
        <v>19.29515</v>
      </c>
      <c r="I177" s="13">
        <v>389.07</v>
      </c>
      <c r="J177" s="12">
        <v>7507.1640105</v>
      </c>
      <c r="K177" s="10" t="s">
        <v>20</v>
      </c>
      <c r="L177" s="10">
        <v>4.0</v>
      </c>
      <c r="M177" s="10">
        <v>24.0</v>
      </c>
      <c r="N177" s="10">
        <v>1.0</v>
      </c>
      <c r="O177" s="14" t="s">
        <v>21</v>
      </c>
    </row>
    <row r="178">
      <c r="A178" s="9">
        <v>1882.0</v>
      </c>
      <c r="B178" s="10" t="s">
        <v>15</v>
      </c>
      <c r="C178" s="10" t="s">
        <v>16</v>
      </c>
      <c r="D178" s="11">
        <v>45315.809965277775</v>
      </c>
      <c r="E178" s="10" t="s">
        <v>26</v>
      </c>
      <c r="F178" s="10" t="s">
        <v>27</v>
      </c>
      <c r="G178" s="10" t="s">
        <v>42</v>
      </c>
      <c r="H178" s="12">
        <v>19.29515</v>
      </c>
      <c r="I178" s="13">
        <v>790.0</v>
      </c>
      <c r="J178" s="12">
        <v>15243.1685</v>
      </c>
      <c r="K178" s="10" t="s">
        <v>20</v>
      </c>
      <c r="L178" s="10">
        <v>4.0</v>
      </c>
      <c r="M178" s="10">
        <v>24.0</v>
      </c>
      <c r="N178" s="10">
        <v>1.0</v>
      </c>
      <c r="O178" s="14" t="s">
        <v>21</v>
      </c>
    </row>
    <row r="179">
      <c r="A179" s="9">
        <v>1966.0</v>
      </c>
      <c r="B179" s="10" t="s">
        <v>15</v>
      </c>
      <c r="C179" s="10" t="s">
        <v>16</v>
      </c>
      <c r="D179" s="11">
        <v>45315.69311342593</v>
      </c>
      <c r="E179" s="10" t="s">
        <v>28</v>
      </c>
      <c r="F179" s="10" t="s">
        <v>29</v>
      </c>
      <c r="G179" s="10" t="s">
        <v>42</v>
      </c>
      <c r="H179" s="12">
        <v>19.29515</v>
      </c>
      <c r="I179" s="13">
        <v>387.0</v>
      </c>
      <c r="J179" s="12">
        <v>7467.22305</v>
      </c>
      <c r="K179" s="10" t="s">
        <v>20</v>
      </c>
      <c r="L179" s="10">
        <v>4.0</v>
      </c>
      <c r="M179" s="10">
        <v>24.0</v>
      </c>
      <c r="N179" s="10">
        <v>1.0</v>
      </c>
      <c r="O179" s="14" t="s">
        <v>21</v>
      </c>
    </row>
    <row r="180">
      <c r="A180" s="9">
        <v>1822.0</v>
      </c>
      <c r="B180" s="10" t="s">
        <v>15</v>
      </c>
      <c r="C180" s="10" t="s">
        <v>16</v>
      </c>
      <c r="D180" s="11">
        <v>45316.0</v>
      </c>
      <c r="E180" s="10" t="s">
        <v>36</v>
      </c>
      <c r="F180" s="10" t="s">
        <v>37</v>
      </c>
      <c r="G180" s="10" t="s">
        <v>19</v>
      </c>
      <c r="H180" s="12">
        <v>19.17446</v>
      </c>
      <c r="I180" s="13">
        <v>535.12</v>
      </c>
      <c r="J180" s="12">
        <v>10260.6370352</v>
      </c>
      <c r="K180" s="10" t="s">
        <v>20</v>
      </c>
      <c r="L180" s="10">
        <v>4.0</v>
      </c>
      <c r="M180" s="10">
        <v>25.0</v>
      </c>
      <c r="N180" s="10">
        <v>1.0</v>
      </c>
      <c r="O180" s="14" t="s">
        <v>21</v>
      </c>
    </row>
    <row r="181">
      <c r="A181" s="9">
        <v>1804.0</v>
      </c>
      <c r="B181" s="10" t="s">
        <v>15</v>
      </c>
      <c r="C181" s="10" t="s">
        <v>16</v>
      </c>
      <c r="D181" s="11">
        <v>45316.0</v>
      </c>
      <c r="E181" s="10" t="s">
        <v>24</v>
      </c>
      <c r="F181" s="10" t="s">
        <v>25</v>
      </c>
      <c r="G181" s="10" t="s">
        <v>19</v>
      </c>
      <c r="H181" s="12">
        <v>19.17446</v>
      </c>
      <c r="I181" s="13">
        <v>270.2</v>
      </c>
      <c r="J181" s="12">
        <v>5180.939092</v>
      </c>
      <c r="K181" s="10" t="s">
        <v>20</v>
      </c>
      <c r="L181" s="10">
        <v>4.0</v>
      </c>
      <c r="M181" s="10">
        <v>25.0</v>
      </c>
      <c r="N181" s="10">
        <v>1.0</v>
      </c>
      <c r="O181" s="14" t="s">
        <v>21</v>
      </c>
    </row>
    <row r="182">
      <c r="A182" s="9">
        <v>1895.0</v>
      </c>
      <c r="B182" s="10" t="s">
        <v>15</v>
      </c>
      <c r="C182" s="10" t="s">
        <v>16</v>
      </c>
      <c r="D182" s="11">
        <v>45316.0</v>
      </c>
      <c r="E182" s="10" t="s">
        <v>34</v>
      </c>
      <c r="F182" s="10" t="s">
        <v>35</v>
      </c>
      <c r="G182" s="10" t="s">
        <v>19</v>
      </c>
      <c r="H182" s="12">
        <v>19.17446</v>
      </c>
      <c r="I182" s="13">
        <v>490.16</v>
      </c>
      <c r="J182" s="12">
        <v>9398.553313600001</v>
      </c>
      <c r="K182" s="10" t="s">
        <v>20</v>
      </c>
      <c r="L182" s="10">
        <v>4.0</v>
      </c>
      <c r="M182" s="10">
        <v>25.0</v>
      </c>
      <c r="N182" s="10">
        <v>1.0</v>
      </c>
      <c r="O182" s="14" t="s">
        <v>21</v>
      </c>
    </row>
    <row r="183">
      <c r="A183" s="9">
        <v>1808.0</v>
      </c>
      <c r="B183" s="10" t="s">
        <v>15</v>
      </c>
      <c r="C183" s="10" t="s">
        <v>16</v>
      </c>
      <c r="D183" s="11">
        <v>45316.0</v>
      </c>
      <c r="E183" s="10" t="s">
        <v>55</v>
      </c>
      <c r="F183" s="10" t="s">
        <v>56</v>
      </c>
      <c r="G183" s="10" t="s">
        <v>19</v>
      </c>
      <c r="H183" s="12">
        <v>19.17446</v>
      </c>
      <c r="I183" s="13">
        <v>460.07</v>
      </c>
      <c r="J183" s="12">
        <v>8821.5938122</v>
      </c>
      <c r="K183" s="10" t="s">
        <v>20</v>
      </c>
      <c r="L183" s="10">
        <v>4.0</v>
      </c>
      <c r="M183" s="10">
        <v>25.0</v>
      </c>
      <c r="N183" s="10">
        <v>1.0</v>
      </c>
      <c r="O183" s="14" t="s">
        <v>21</v>
      </c>
    </row>
    <row r="184">
      <c r="A184" s="9">
        <v>1882.0</v>
      </c>
      <c r="B184" s="10" t="s">
        <v>15</v>
      </c>
      <c r="C184" s="10" t="s">
        <v>16</v>
      </c>
      <c r="D184" s="11">
        <v>45317.672326388885</v>
      </c>
      <c r="E184" s="10" t="s">
        <v>26</v>
      </c>
      <c r="F184" s="10" t="s">
        <v>27</v>
      </c>
      <c r="G184" s="10" t="s">
        <v>19</v>
      </c>
      <c r="H184" s="12">
        <v>19.17446</v>
      </c>
      <c r="I184" s="13">
        <v>407.0</v>
      </c>
      <c r="J184" s="12">
        <v>7804.00522</v>
      </c>
      <c r="K184" s="10" t="s">
        <v>20</v>
      </c>
      <c r="L184" s="10">
        <v>4.0</v>
      </c>
      <c r="M184" s="10">
        <v>26.0</v>
      </c>
      <c r="N184" s="10">
        <v>1.0</v>
      </c>
      <c r="O184" s="14" t="s">
        <v>21</v>
      </c>
    </row>
    <row r="185">
      <c r="A185" s="9">
        <v>1791.0</v>
      </c>
      <c r="B185" s="10" t="s">
        <v>15</v>
      </c>
      <c r="C185" s="10" t="s">
        <v>16</v>
      </c>
      <c r="D185" s="11">
        <v>45317.274722222224</v>
      </c>
      <c r="E185" s="10" t="s">
        <v>17</v>
      </c>
      <c r="F185" s="10" t="s">
        <v>18</v>
      </c>
      <c r="G185" s="10" t="s">
        <v>19</v>
      </c>
      <c r="H185" s="12">
        <v>19.17446</v>
      </c>
      <c r="I185" s="13">
        <v>530.0</v>
      </c>
      <c r="J185" s="12">
        <v>10162.4638</v>
      </c>
      <c r="K185" s="10" t="s">
        <v>20</v>
      </c>
      <c r="L185" s="10">
        <v>4.0</v>
      </c>
      <c r="M185" s="10">
        <v>26.0</v>
      </c>
      <c r="N185" s="10">
        <v>1.0</v>
      </c>
      <c r="O185" s="14" t="s">
        <v>21</v>
      </c>
    </row>
    <row r="186">
      <c r="A186" s="9">
        <v>1938.0</v>
      </c>
      <c r="B186" s="10" t="s">
        <v>15</v>
      </c>
      <c r="C186" s="10" t="s">
        <v>16</v>
      </c>
      <c r="D186" s="11">
        <v>45317.1252662037</v>
      </c>
      <c r="E186" s="10" t="s">
        <v>38</v>
      </c>
      <c r="F186" s="10" t="s">
        <v>39</v>
      </c>
      <c r="G186" s="10" t="s">
        <v>19</v>
      </c>
      <c r="H186" s="12">
        <v>19.17446</v>
      </c>
      <c r="I186" s="13">
        <v>485.0</v>
      </c>
      <c r="J186" s="12">
        <v>9299.6131</v>
      </c>
      <c r="K186" s="10" t="s">
        <v>20</v>
      </c>
      <c r="L186" s="10">
        <v>4.0</v>
      </c>
      <c r="M186" s="10">
        <v>26.0</v>
      </c>
      <c r="N186" s="10">
        <v>1.0</v>
      </c>
      <c r="O186" s="14" t="s">
        <v>21</v>
      </c>
    </row>
    <row r="187">
      <c r="A187" s="9">
        <v>1903.0</v>
      </c>
      <c r="B187" s="10" t="s">
        <v>15</v>
      </c>
      <c r="C187" s="10" t="s">
        <v>16</v>
      </c>
      <c r="D187" s="11">
        <v>45317.08744212963</v>
      </c>
      <c r="E187" s="10" t="s">
        <v>45</v>
      </c>
      <c r="F187" s="10" t="s">
        <v>46</v>
      </c>
      <c r="G187" s="10" t="s">
        <v>19</v>
      </c>
      <c r="H187" s="12">
        <v>19.17446</v>
      </c>
      <c r="I187" s="13">
        <v>675.0</v>
      </c>
      <c r="J187" s="12">
        <v>12942.7605</v>
      </c>
      <c r="K187" s="10" t="s">
        <v>20</v>
      </c>
      <c r="L187" s="10">
        <v>4.0</v>
      </c>
      <c r="M187" s="10">
        <v>26.0</v>
      </c>
      <c r="N187" s="10">
        <v>1.0</v>
      </c>
      <c r="O187" s="14" t="s">
        <v>21</v>
      </c>
    </row>
    <row r="188">
      <c r="A188" s="9">
        <v>1822.0</v>
      </c>
      <c r="B188" s="10" t="s">
        <v>15</v>
      </c>
      <c r="C188" s="10" t="s">
        <v>16</v>
      </c>
      <c r="D188" s="11">
        <v>45318.537141203706</v>
      </c>
      <c r="E188" s="10" t="s">
        <v>36</v>
      </c>
      <c r="F188" s="10" t="s">
        <v>37</v>
      </c>
      <c r="G188" s="10" t="s">
        <v>19</v>
      </c>
      <c r="H188" s="12">
        <v>19.17446</v>
      </c>
      <c r="I188" s="13">
        <v>366.0</v>
      </c>
      <c r="J188" s="12">
        <v>7017.85236</v>
      </c>
      <c r="K188" s="10" t="s">
        <v>20</v>
      </c>
      <c r="L188" s="10">
        <v>4.0</v>
      </c>
      <c r="M188" s="10">
        <v>27.0</v>
      </c>
      <c r="N188" s="10">
        <v>1.0</v>
      </c>
      <c r="O188" s="14" t="s">
        <v>21</v>
      </c>
    </row>
    <row r="189">
      <c r="A189" s="9">
        <v>1855.0</v>
      </c>
      <c r="B189" s="10" t="s">
        <v>15</v>
      </c>
      <c r="C189" s="10" t="s">
        <v>16</v>
      </c>
      <c r="D189" s="11">
        <v>45318.518217592595</v>
      </c>
      <c r="E189" s="10" t="s">
        <v>76</v>
      </c>
      <c r="F189" s="10" t="s">
        <v>77</v>
      </c>
      <c r="G189" s="10" t="s">
        <v>19</v>
      </c>
      <c r="H189" s="12">
        <v>19.17446</v>
      </c>
      <c r="I189" s="13">
        <v>688.0</v>
      </c>
      <c r="J189" s="12">
        <v>13192.028479999999</v>
      </c>
      <c r="K189" s="10" t="s">
        <v>20</v>
      </c>
      <c r="L189" s="10">
        <v>4.0</v>
      </c>
      <c r="M189" s="10">
        <v>27.0</v>
      </c>
      <c r="N189" s="10">
        <v>1.0</v>
      </c>
      <c r="O189" s="14" t="s">
        <v>21</v>
      </c>
    </row>
    <row r="190">
      <c r="A190" s="9">
        <v>1808.0</v>
      </c>
      <c r="B190" s="10" t="s">
        <v>15</v>
      </c>
      <c r="C190" s="10" t="s">
        <v>16</v>
      </c>
      <c r="D190" s="11">
        <v>45318.49354166666</v>
      </c>
      <c r="E190" s="10" t="s">
        <v>55</v>
      </c>
      <c r="F190" s="10" t="s">
        <v>56</v>
      </c>
      <c r="G190" s="10" t="s">
        <v>19</v>
      </c>
      <c r="H190" s="12">
        <v>19.17446</v>
      </c>
      <c r="I190" s="13">
        <v>374.0</v>
      </c>
      <c r="J190" s="12">
        <v>7171.2480399999995</v>
      </c>
      <c r="K190" s="10" t="s">
        <v>20</v>
      </c>
      <c r="L190" s="10">
        <v>4.0</v>
      </c>
      <c r="M190" s="10">
        <v>27.0</v>
      </c>
      <c r="N190" s="10">
        <v>1.0</v>
      </c>
      <c r="O190" s="14" t="s">
        <v>21</v>
      </c>
    </row>
    <row r="191">
      <c r="A191" s="9">
        <v>1848.0</v>
      </c>
      <c r="B191" s="10" t="s">
        <v>15</v>
      </c>
      <c r="C191" s="10" t="s">
        <v>16</v>
      </c>
      <c r="D191" s="11">
        <v>45318.35701388889</v>
      </c>
      <c r="E191" s="10" t="s">
        <v>57</v>
      </c>
      <c r="F191" s="10" t="s">
        <v>58</v>
      </c>
      <c r="G191" s="10" t="s">
        <v>19</v>
      </c>
      <c r="H191" s="12">
        <v>19.17446</v>
      </c>
      <c r="I191" s="13">
        <v>840.0</v>
      </c>
      <c r="J191" s="12">
        <v>16106.5464</v>
      </c>
      <c r="K191" s="10" t="s">
        <v>20</v>
      </c>
      <c r="L191" s="10">
        <v>4.0</v>
      </c>
      <c r="M191" s="10">
        <v>27.0</v>
      </c>
      <c r="N191" s="10">
        <v>1.0</v>
      </c>
      <c r="O191" s="14" t="s">
        <v>21</v>
      </c>
    </row>
    <row r="192">
      <c r="A192" s="9">
        <v>1853.0</v>
      </c>
      <c r="B192" s="10" t="s">
        <v>15</v>
      </c>
      <c r="C192" s="10" t="s">
        <v>16</v>
      </c>
      <c r="D192" s="11">
        <v>45318.574328703704</v>
      </c>
      <c r="E192" s="10" t="s">
        <v>65</v>
      </c>
      <c r="F192" s="10" t="s">
        <v>66</v>
      </c>
      <c r="G192" s="10" t="s">
        <v>42</v>
      </c>
      <c r="H192" s="12">
        <v>19.63136</v>
      </c>
      <c r="I192" s="13">
        <v>364.0</v>
      </c>
      <c r="J192" s="12">
        <v>7145.81504</v>
      </c>
      <c r="K192" s="10" t="s">
        <v>20</v>
      </c>
      <c r="L192" s="10">
        <v>4.0</v>
      </c>
      <c r="M192" s="10">
        <v>27.0</v>
      </c>
      <c r="N192" s="10">
        <v>1.0</v>
      </c>
      <c r="O192" s="14" t="s">
        <v>21</v>
      </c>
    </row>
    <row r="193">
      <c r="A193" s="9">
        <v>1882.0</v>
      </c>
      <c r="B193" s="10" t="s">
        <v>15</v>
      </c>
      <c r="C193" s="10" t="s">
        <v>16</v>
      </c>
      <c r="D193" s="11">
        <v>45319.61996527778</v>
      </c>
      <c r="E193" s="10" t="s">
        <v>26</v>
      </c>
      <c r="F193" s="10" t="s">
        <v>27</v>
      </c>
      <c r="G193" s="10" t="s">
        <v>42</v>
      </c>
      <c r="H193" s="12">
        <v>19.63136</v>
      </c>
      <c r="I193" s="13">
        <v>355.0</v>
      </c>
      <c r="J193" s="12">
        <v>6969.1328</v>
      </c>
      <c r="K193" s="10" t="s">
        <v>20</v>
      </c>
      <c r="L193" s="10">
        <v>5.0</v>
      </c>
      <c r="M193" s="10">
        <v>28.0</v>
      </c>
      <c r="N193" s="10">
        <v>1.0</v>
      </c>
      <c r="O193" s="14" t="s">
        <v>21</v>
      </c>
    </row>
    <row r="194">
      <c r="A194" s="9">
        <v>1895.0</v>
      </c>
      <c r="B194" s="10" t="s">
        <v>15</v>
      </c>
      <c r="C194" s="10" t="s">
        <v>16</v>
      </c>
      <c r="D194" s="11">
        <v>45320.98583333333</v>
      </c>
      <c r="E194" s="10" t="s">
        <v>34</v>
      </c>
      <c r="F194" s="10" t="s">
        <v>35</v>
      </c>
      <c r="G194" s="10" t="s">
        <v>19</v>
      </c>
      <c r="H194" s="12">
        <v>19.17446</v>
      </c>
      <c r="I194" s="13">
        <v>580.0</v>
      </c>
      <c r="J194" s="12">
        <v>11121.1868</v>
      </c>
      <c r="K194" s="10" t="s">
        <v>20</v>
      </c>
      <c r="L194" s="10">
        <v>5.0</v>
      </c>
      <c r="M194" s="10">
        <v>29.0</v>
      </c>
      <c r="N194" s="10">
        <v>1.0</v>
      </c>
      <c r="O194" s="14" t="s">
        <v>21</v>
      </c>
    </row>
    <row r="195">
      <c r="A195" s="9">
        <v>1972.0</v>
      </c>
      <c r="B195" s="10" t="s">
        <v>15</v>
      </c>
      <c r="C195" s="10" t="s">
        <v>16</v>
      </c>
      <c r="D195" s="11">
        <v>45320.783472222225</v>
      </c>
      <c r="E195" s="10" t="s">
        <v>59</v>
      </c>
      <c r="F195" s="10" t="s">
        <v>60</v>
      </c>
      <c r="G195" s="10" t="s">
        <v>19</v>
      </c>
      <c r="H195" s="12">
        <v>19.17446</v>
      </c>
      <c r="I195" s="13">
        <v>608.0</v>
      </c>
      <c r="J195" s="12">
        <v>11658.07168</v>
      </c>
      <c r="K195" s="10" t="s">
        <v>20</v>
      </c>
      <c r="L195" s="10">
        <v>5.0</v>
      </c>
      <c r="M195" s="10">
        <v>29.0</v>
      </c>
      <c r="N195" s="10">
        <v>1.0</v>
      </c>
      <c r="O195" s="14" t="s">
        <v>21</v>
      </c>
    </row>
    <row r="196">
      <c r="A196" s="9">
        <v>1938.0</v>
      </c>
      <c r="B196" s="10" t="s">
        <v>15</v>
      </c>
      <c r="C196" s="10" t="s">
        <v>16</v>
      </c>
      <c r="D196" s="11">
        <v>45320.77241898148</v>
      </c>
      <c r="E196" s="10" t="s">
        <v>38</v>
      </c>
      <c r="F196" s="10" t="s">
        <v>39</v>
      </c>
      <c r="G196" s="10" t="s">
        <v>19</v>
      </c>
      <c r="H196" s="12">
        <v>19.17446</v>
      </c>
      <c r="I196" s="13">
        <v>280.0</v>
      </c>
      <c r="J196" s="12">
        <v>5368.8488</v>
      </c>
      <c r="K196" s="10" t="s">
        <v>20</v>
      </c>
      <c r="L196" s="10">
        <v>5.0</v>
      </c>
      <c r="M196" s="10">
        <v>29.0</v>
      </c>
      <c r="N196" s="10">
        <v>1.0</v>
      </c>
      <c r="O196" s="14" t="s">
        <v>21</v>
      </c>
    </row>
    <row r="197">
      <c r="A197" s="9">
        <v>1903.0</v>
      </c>
      <c r="B197" s="10" t="s">
        <v>15</v>
      </c>
      <c r="C197" s="10" t="s">
        <v>16</v>
      </c>
      <c r="D197" s="11">
        <v>45320.707083333335</v>
      </c>
      <c r="E197" s="10" t="s">
        <v>45</v>
      </c>
      <c r="F197" s="10" t="s">
        <v>46</v>
      </c>
      <c r="G197" s="10" t="s">
        <v>19</v>
      </c>
      <c r="H197" s="12">
        <v>19.17446</v>
      </c>
      <c r="I197" s="13">
        <v>420.0</v>
      </c>
      <c r="J197" s="12">
        <v>8053.2732</v>
      </c>
      <c r="K197" s="10" t="s">
        <v>20</v>
      </c>
      <c r="L197" s="10">
        <v>5.0</v>
      </c>
      <c r="M197" s="10">
        <v>29.0</v>
      </c>
      <c r="N197" s="10">
        <v>1.0</v>
      </c>
      <c r="O197" s="14" t="s">
        <v>21</v>
      </c>
    </row>
    <row r="198">
      <c r="A198" s="9">
        <v>1848.0</v>
      </c>
      <c r="B198" s="10" t="s">
        <v>15</v>
      </c>
      <c r="C198" s="10" t="s">
        <v>16</v>
      </c>
      <c r="D198" s="11">
        <v>45320.58556712963</v>
      </c>
      <c r="E198" s="10" t="s">
        <v>57</v>
      </c>
      <c r="F198" s="10" t="s">
        <v>58</v>
      </c>
      <c r="G198" s="10" t="s">
        <v>19</v>
      </c>
      <c r="H198" s="12">
        <v>19.17446</v>
      </c>
      <c r="I198" s="13">
        <v>195.0</v>
      </c>
      <c r="J198" s="12">
        <v>3739.0197</v>
      </c>
      <c r="K198" s="10" t="s">
        <v>20</v>
      </c>
      <c r="L198" s="10">
        <v>5.0</v>
      </c>
      <c r="M198" s="10">
        <v>29.0</v>
      </c>
      <c r="N198" s="10">
        <v>1.0</v>
      </c>
      <c r="O198" s="14" t="s">
        <v>21</v>
      </c>
    </row>
    <row r="199">
      <c r="A199" s="9">
        <v>1805.0</v>
      </c>
      <c r="B199" s="10" t="s">
        <v>15</v>
      </c>
      <c r="C199" s="10" t="s">
        <v>16</v>
      </c>
      <c r="D199" s="11">
        <v>45320.30359953704</v>
      </c>
      <c r="E199" s="10" t="s">
        <v>32</v>
      </c>
      <c r="F199" s="10" t="s">
        <v>33</v>
      </c>
      <c r="G199" s="10" t="s">
        <v>19</v>
      </c>
      <c r="H199" s="12">
        <v>19.17446</v>
      </c>
      <c r="I199" s="13">
        <v>881.0</v>
      </c>
      <c r="J199" s="12">
        <v>16892.69926</v>
      </c>
      <c r="K199" s="10" t="s">
        <v>20</v>
      </c>
      <c r="L199" s="10">
        <v>5.0</v>
      </c>
      <c r="M199" s="10">
        <v>29.0</v>
      </c>
      <c r="N199" s="10">
        <v>1.0</v>
      </c>
      <c r="O199" s="14" t="s">
        <v>21</v>
      </c>
    </row>
    <row r="200">
      <c r="A200" s="9">
        <v>1808.0</v>
      </c>
      <c r="B200" s="10" t="s">
        <v>15</v>
      </c>
      <c r="C200" s="10" t="s">
        <v>16</v>
      </c>
      <c r="D200" s="11">
        <v>45320.0399537037</v>
      </c>
      <c r="E200" s="10" t="s">
        <v>55</v>
      </c>
      <c r="F200" s="10" t="s">
        <v>56</v>
      </c>
      <c r="G200" s="10" t="s">
        <v>42</v>
      </c>
      <c r="H200" s="12">
        <v>19.63136</v>
      </c>
      <c r="I200" s="13">
        <v>500.0</v>
      </c>
      <c r="J200" s="12">
        <v>9815.68</v>
      </c>
      <c r="K200" s="10" t="s">
        <v>20</v>
      </c>
      <c r="L200" s="10">
        <v>5.0</v>
      </c>
      <c r="M200" s="10">
        <v>29.0</v>
      </c>
      <c r="N200" s="10">
        <v>1.0</v>
      </c>
      <c r="O200" s="14" t="s">
        <v>21</v>
      </c>
    </row>
    <row r="201">
      <c r="A201" s="9">
        <v>1806.0</v>
      </c>
      <c r="B201" s="10" t="s">
        <v>15</v>
      </c>
      <c r="C201" s="10" t="s">
        <v>16</v>
      </c>
      <c r="D201" s="11">
        <v>45321.98667824074</v>
      </c>
      <c r="E201" s="10" t="s">
        <v>67</v>
      </c>
      <c r="F201" s="10" t="s">
        <v>68</v>
      </c>
      <c r="G201" s="10" t="s">
        <v>19</v>
      </c>
      <c r="H201" s="12">
        <v>19.17446</v>
      </c>
      <c r="I201" s="13">
        <v>293.0</v>
      </c>
      <c r="J201" s="12">
        <v>5618.11678</v>
      </c>
      <c r="K201" s="10" t="s">
        <v>20</v>
      </c>
      <c r="L201" s="10">
        <v>5.0</v>
      </c>
      <c r="M201" s="10">
        <v>30.0</v>
      </c>
      <c r="N201" s="10">
        <v>1.0</v>
      </c>
      <c r="O201" s="14" t="s">
        <v>21</v>
      </c>
    </row>
    <row r="202">
      <c r="A202" s="9">
        <v>1903.0</v>
      </c>
      <c r="B202" s="10" t="s">
        <v>15</v>
      </c>
      <c r="C202" s="10" t="s">
        <v>16</v>
      </c>
      <c r="D202" s="11">
        <v>45321.86523148148</v>
      </c>
      <c r="E202" s="10" t="s">
        <v>45</v>
      </c>
      <c r="F202" s="10" t="s">
        <v>46</v>
      </c>
      <c r="G202" s="10" t="s">
        <v>19</v>
      </c>
      <c r="H202" s="12">
        <v>19.17446</v>
      </c>
      <c r="I202" s="13">
        <v>460.0</v>
      </c>
      <c r="J202" s="12">
        <v>8820.2516</v>
      </c>
      <c r="K202" s="10" t="s">
        <v>20</v>
      </c>
      <c r="L202" s="10">
        <v>5.0</v>
      </c>
      <c r="M202" s="10">
        <v>30.0</v>
      </c>
      <c r="N202" s="10">
        <v>1.0</v>
      </c>
      <c r="O202" s="14" t="s">
        <v>21</v>
      </c>
    </row>
    <row r="203">
      <c r="A203" s="9">
        <v>1938.0</v>
      </c>
      <c r="B203" s="10" t="s">
        <v>15</v>
      </c>
      <c r="C203" s="10" t="s">
        <v>16</v>
      </c>
      <c r="D203" s="11">
        <v>45321.808344907404</v>
      </c>
      <c r="E203" s="10" t="s">
        <v>38</v>
      </c>
      <c r="F203" s="10" t="s">
        <v>39</v>
      </c>
      <c r="G203" s="10" t="s">
        <v>19</v>
      </c>
      <c r="H203" s="12">
        <v>19.17446</v>
      </c>
      <c r="I203" s="13">
        <v>330.0</v>
      </c>
      <c r="J203" s="12">
        <v>6327.5718</v>
      </c>
      <c r="K203" s="10" t="s">
        <v>20</v>
      </c>
      <c r="L203" s="10">
        <v>5.0</v>
      </c>
      <c r="M203" s="10">
        <v>30.0</v>
      </c>
      <c r="N203" s="10">
        <v>1.0</v>
      </c>
      <c r="O203" s="14" t="s">
        <v>21</v>
      </c>
    </row>
    <row r="204">
      <c r="A204" s="9">
        <v>1698.0</v>
      </c>
      <c r="B204" s="10" t="s">
        <v>15</v>
      </c>
      <c r="C204" s="10" t="s">
        <v>16</v>
      </c>
      <c r="D204" s="11">
        <v>45321.75324074074</v>
      </c>
      <c r="E204" s="10" t="s">
        <v>78</v>
      </c>
      <c r="F204" s="10" t="s">
        <v>79</v>
      </c>
      <c r="G204" s="10" t="s">
        <v>19</v>
      </c>
      <c r="H204" s="12">
        <v>19.17446</v>
      </c>
      <c r="I204" s="13">
        <v>54.0</v>
      </c>
      <c r="J204" s="12">
        <v>1035.42084</v>
      </c>
      <c r="K204" s="10" t="s">
        <v>20</v>
      </c>
      <c r="L204" s="10">
        <v>5.0</v>
      </c>
      <c r="M204" s="10">
        <v>30.0</v>
      </c>
      <c r="N204" s="10">
        <v>1.0</v>
      </c>
      <c r="O204" s="14" t="s">
        <v>21</v>
      </c>
    </row>
    <row r="205">
      <c r="A205" s="9">
        <v>1808.0</v>
      </c>
      <c r="B205" s="10" t="s">
        <v>15</v>
      </c>
      <c r="C205" s="10" t="s">
        <v>16</v>
      </c>
      <c r="D205" s="11">
        <v>45321.40412037037</v>
      </c>
      <c r="E205" s="10" t="s">
        <v>55</v>
      </c>
      <c r="F205" s="10" t="s">
        <v>56</v>
      </c>
      <c r="G205" s="10" t="s">
        <v>19</v>
      </c>
      <c r="H205" s="12">
        <v>19.17446</v>
      </c>
      <c r="I205" s="13">
        <v>464.0</v>
      </c>
      <c r="J205" s="12">
        <v>8896.94944</v>
      </c>
      <c r="K205" s="10" t="s">
        <v>20</v>
      </c>
      <c r="L205" s="10">
        <v>5.0</v>
      </c>
      <c r="M205" s="10">
        <v>30.0</v>
      </c>
      <c r="N205" s="10">
        <v>1.0</v>
      </c>
      <c r="O205" s="14" t="s">
        <v>21</v>
      </c>
    </row>
    <row r="206">
      <c r="A206" s="9">
        <v>1804.0</v>
      </c>
      <c r="B206" s="10" t="s">
        <v>15</v>
      </c>
      <c r="C206" s="10" t="s">
        <v>16</v>
      </c>
      <c r="D206" s="11">
        <v>45321.01609953704</v>
      </c>
      <c r="E206" s="10" t="s">
        <v>24</v>
      </c>
      <c r="F206" s="10" t="s">
        <v>25</v>
      </c>
      <c r="G206" s="10" t="s">
        <v>19</v>
      </c>
      <c r="H206" s="12">
        <v>19.17446</v>
      </c>
      <c r="I206" s="13">
        <v>510.0</v>
      </c>
      <c r="J206" s="12">
        <v>9778.9746</v>
      </c>
      <c r="K206" s="10" t="s">
        <v>20</v>
      </c>
      <c r="L206" s="10">
        <v>5.0</v>
      </c>
      <c r="M206" s="10">
        <v>30.0</v>
      </c>
      <c r="N206" s="10">
        <v>1.0</v>
      </c>
      <c r="O206" s="14" t="s">
        <v>21</v>
      </c>
    </row>
    <row r="207">
      <c r="A207" s="9">
        <v>1799.0</v>
      </c>
      <c r="B207" s="10" t="s">
        <v>15</v>
      </c>
      <c r="C207" s="10" t="s">
        <v>16</v>
      </c>
      <c r="D207" s="11">
        <v>45322.825902777775</v>
      </c>
      <c r="E207" s="10" t="s">
        <v>53</v>
      </c>
      <c r="F207" s="10" t="s">
        <v>54</v>
      </c>
      <c r="G207" s="10" t="s">
        <v>19</v>
      </c>
      <c r="H207" s="12">
        <v>19.54515</v>
      </c>
      <c r="I207" s="13">
        <v>276.0</v>
      </c>
      <c r="J207" s="12">
        <v>5394.4614</v>
      </c>
      <c r="K207" s="10" t="s">
        <v>20</v>
      </c>
      <c r="L207" s="10">
        <v>5.0</v>
      </c>
      <c r="M207" s="10">
        <v>31.0</v>
      </c>
      <c r="N207" s="10">
        <v>1.0</v>
      </c>
      <c r="O207" s="14" t="s">
        <v>21</v>
      </c>
    </row>
    <row r="208">
      <c r="A208" s="9">
        <v>1853.0</v>
      </c>
      <c r="B208" s="10" t="s">
        <v>15</v>
      </c>
      <c r="C208" s="10" t="s">
        <v>16</v>
      </c>
      <c r="D208" s="11">
        <v>45322.82488425926</v>
      </c>
      <c r="E208" s="10" t="s">
        <v>65</v>
      </c>
      <c r="F208" s="10" t="s">
        <v>66</v>
      </c>
      <c r="G208" s="10" t="s">
        <v>19</v>
      </c>
      <c r="H208" s="12">
        <v>19.54515</v>
      </c>
      <c r="I208" s="13">
        <v>573.0</v>
      </c>
      <c r="J208" s="12">
        <v>11199.37095</v>
      </c>
      <c r="K208" s="10" t="s">
        <v>20</v>
      </c>
      <c r="L208" s="10">
        <v>5.0</v>
      </c>
      <c r="M208" s="10">
        <v>31.0</v>
      </c>
      <c r="N208" s="10">
        <v>1.0</v>
      </c>
      <c r="O208" s="14" t="s">
        <v>21</v>
      </c>
    </row>
    <row r="209">
      <c r="A209" s="9">
        <v>1799.0</v>
      </c>
      <c r="B209" s="10" t="s">
        <v>15</v>
      </c>
      <c r="C209" s="10" t="s">
        <v>16</v>
      </c>
      <c r="D209" s="11">
        <v>45322.803935185184</v>
      </c>
      <c r="E209" s="10" t="s">
        <v>53</v>
      </c>
      <c r="F209" s="10" t="s">
        <v>54</v>
      </c>
      <c r="G209" s="10" t="s">
        <v>19</v>
      </c>
      <c r="H209" s="12">
        <v>19.54515</v>
      </c>
      <c r="I209" s="13">
        <v>30.0</v>
      </c>
      <c r="J209" s="12">
        <v>586.3545</v>
      </c>
      <c r="K209" s="10" t="s">
        <v>20</v>
      </c>
      <c r="L209" s="10">
        <v>5.0</v>
      </c>
      <c r="M209" s="10">
        <v>31.0</v>
      </c>
      <c r="N209" s="10">
        <v>1.0</v>
      </c>
      <c r="O209" s="14" t="s">
        <v>21</v>
      </c>
    </row>
    <row r="210">
      <c r="A210" s="9">
        <v>1804.0</v>
      </c>
      <c r="B210" s="10" t="s">
        <v>15</v>
      </c>
      <c r="C210" s="10" t="s">
        <v>16</v>
      </c>
      <c r="D210" s="11">
        <v>45322.63394675926</v>
      </c>
      <c r="E210" s="10" t="s">
        <v>24</v>
      </c>
      <c r="F210" s="10" t="s">
        <v>25</v>
      </c>
      <c r="G210" s="10" t="s">
        <v>19</v>
      </c>
      <c r="H210" s="12">
        <v>19.54515</v>
      </c>
      <c r="I210" s="13">
        <v>626.0</v>
      </c>
      <c r="J210" s="12">
        <v>12235.2639</v>
      </c>
      <c r="K210" s="10" t="s">
        <v>20</v>
      </c>
      <c r="L210" s="10">
        <v>5.0</v>
      </c>
      <c r="M210" s="10">
        <v>31.0</v>
      </c>
      <c r="N210" s="10">
        <v>1.0</v>
      </c>
      <c r="O210" s="14" t="s">
        <v>21</v>
      </c>
    </row>
    <row r="211">
      <c r="A211" s="9">
        <v>1822.0</v>
      </c>
      <c r="B211" s="10" t="s">
        <v>15</v>
      </c>
      <c r="C211" s="10" t="s">
        <v>16</v>
      </c>
      <c r="D211" s="11">
        <v>45322.58128472222</v>
      </c>
      <c r="E211" s="10" t="s">
        <v>78</v>
      </c>
      <c r="F211" s="10" t="s">
        <v>79</v>
      </c>
      <c r="G211" s="10" t="s">
        <v>19</v>
      </c>
      <c r="H211" s="12">
        <v>19.54515</v>
      </c>
      <c r="I211" s="13">
        <v>818.0</v>
      </c>
      <c r="J211" s="12">
        <v>15987.9327</v>
      </c>
      <c r="K211" s="10" t="s">
        <v>20</v>
      </c>
      <c r="L211" s="10">
        <v>5.0</v>
      </c>
      <c r="M211" s="10">
        <v>31.0</v>
      </c>
      <c r="N211" s="10">
        <v>1.0</v>
      </c>
      <c r="O211" s="14" t="s">
        <v>21</v>
      </c>
    </row>
    <row r="212">
      <c r="A212" s="9">
        <v>1972.0</v>
      </c>
      <c r="B212" s="10" t="s">
        <v>15</v>
      </c>
      <c r="C212" s="10" t="s">
        <v>16</v>
      </c>
      <c r="D212" s="11">
        <v>45322.40740740741</v>
      </c>
      <c r="E212" s="10" t="s">
        <v>59</v>
      </c>
      <c r="F212" s="10" t="s">
        <v>60</v>
      </c>
      <c r="G212" s="10" t="s">
        <v>19</v>
      </c>
      <c r="H212" s="12">
        <v>19.54515</v>
      </c>
      <c r="I212" s="13">
        <v>374.0</v>
      </c>
      <c r="J212" s="12">
        <v>7309.8861</v>
      </c>
      <c r="K212" s="10" t="s">
        <v>20</v>
      </c>
      <c r="L212" s="10">
        <v>5.0</v>
      </c>
      <c r="M212" s="10">
        <v>31.0</v>
      </c>
      <c r="N212" s="10">
        <v>1.0</v>
      </c>
      <c r="O212" s="14" t="s">
        <v>21</v>
      </c>
    </row>
    <row r="213">
      <c r="A213" s="9">
        <v>1895.0</v>
      </c>
      <c r="B213" s="10" t="s">
        <v>15</v>
      </c>
      <c r="C213" s="10" t="s">
        <v>16</v>
      </c>
      <c r="D213" s="11">
        <v>45322.36512731481</v>
      </c>
      <c r="E213" s="10" t="s">
        <v>34</v>
      </c>
      <c r="F213" s="10" t="s">
        <v>35</v>
      </c>
      <c r="G213" s="10" t="s">
        <v>19</v>
      </c>
      <c r="H213" s="12">
        <v>19.54515</v>
      </c>
      <c r="I213" s="13">
        <v>382.0</v>
      </c>
      <c r="J213" s="12">
        <v>7466.2473</v>
      </c>
      <c r="K213" s="10" t="s">
        <v>20</v>
      </c>
      <c r="L213" s="10">
        <v>5.0</v>
      </c>
      <c r="M213" s="10">
        <v>31.0</v>
      </c>
      <c r="N213" s="10">
        <v>1.0</v>
      </c>
      <c r="O213" s="14" t="s">
        <v>21</v>
      </c>
    </row>
    <row r="214">
      <c r="A214" s="9">
        <v>1799.0</v>
      </c>
      <c r="B214" s="10" t="s">
        <v>15</v>
      </c>
      <c r="C214" s="10" t="s">
        <v>16</v>
      </c>
      <c r="D214" s="11">
        <v>45322.023252314815</v>
      </c>
      <c r="E214" s="10" t="s">
        <v>53</v>
      </c>
      <c r="F214" s="10" t="s">
        <v>54</v>
      </c>
      <c r="G214" s="10" t="s">
        <v>19</v>
      </c>
      <c r="H214" s="12">
        <v>19.54515</v>
      </c>
      <c r="I214" s="13">
        <v>870.0</v>
      </c>
      <c r="J214" s="12">
        <v>17004.2805</v>
      </c>
      <c r="K214" s="10" t="s">
        <v>20</v>
      </c>
      <c r="L214" s="10">
        <v>5.0</v>
      </c>
      <c r="M214" s="10">
        <v>31.0</v>
      </c>
      <c r="N214" s="10">
        <v>1.0</v>
      </c>
      <c r="O214" s="14" t="s">
        <v>21</v>
      </c>
    </row>
    <row r="215">
      <c r="A215" s="9">
        <v>1805.0</v>
      </c>
      <c r="B215" s="10" t="s">
        <v>15</v>
      </c>
      <c r="C215" s="10" t="s">
        <v>16</v>
      </c>
      <c r="D215" s="11">
        <v>45322.01556712963</v>
      </c>
      <c r="E215" s="10" t="s">
        <v>32</v>
      </c>
      <c r="F215" s="10" t="s">
        <v>33</v>
      </c>
      <c r="G215" s="10" t="s">
        <v>19</v>
      </c>
      <c r="H215" s="12">
        <v>19.54515</v>
      </c>
      <c r="I215" s="13">
        <v>438.0</v>
      </c>
      <c r="J215" s="12">
        <v>8560.7757</v>
      </c>
      <c r="K215" s="10" t="s">
        <v>20</v>
      </c>
      <c r="L215" s="10">
        <v>5.0</v>
      </c>
      <c r="M215" s="10">
        <v>31.0</v>
      </c>
      <c r="N215" s="10">
        <v>1.0</v>
      </c>
      <c r="O215" s="14" t="s">
        <v>21</v>
      </c>
    </row>
    <row r="216">
      <c r="A216" s="9">
        <v>1938.0</v>
      </c>
      <c r="B216" s="10" t="s">
        <v>15</v>
      </c>
      <c r="C216" s="10" t="s">
        <v>16</v>
      </c>
      <c r="D216" s="11">
        <v>45322.8771875</v>
      </c>
      <c r="E216" s="10" t="s">
        <v>38</v>
      </c>
      <c r="F216" s="10" t="s">
        <v>39</v>
      </c>
      <c r="G216" s="10" t="s">
        <v>42</v>
      </c>
      <c r="H216" s="12">
        <v>19.63136</v>
      </c>
      <c r="I216" s="13">
        <v>385.0</v>
      </c>
      <c r="J216" s="12">
        <v>7558.073600000001</v>
      </c>
      <c r="K216" s="10" t="s">
        <v>20</v>
      </c>
      <c r="L216" s="10">
        <v>5.0</v>
      </c>
      <c r="M216" s="10">
        <v>31.0</v>
      </c>
      <c r="N216" s="10">
        <v>1.0</v>
      </c>
      <c r="O216" s="14" t="s">
        <v>21</v>
      </c>
    </row>
    <row r="217">
      <c r="A217" s="9">
        <v>1882.0</v>
      </c>
      <c r="B217" s="10" t="s">
        <v>15</v>
      </c>
      <c r="C217" s="10" t="s">
        <v>16</v>
      </c>
      <c r="D217" s="11">
        <v>45322.07791666667</v>
      </c>
      <c r="E217" s="10" t="s">
        <v>26</v>
      </c>
      <c r="F217" s="10" t="s">
        <v>27</v>
      </c>
      <c r="G217" s="10" t="s">
        <v>42</v>
      </c>
      <c r="H217" s="12">
        <v>19.63136</v>
      </c>
      <c r="I217" s="13">
        <v>725.0</v>
      </c>
      <c r="J217" s="12">
        <v>14232.736</v>
      </c>
      <c r="K217" s="10" t="s">
        <v>20</v>
      </c>
      <c r="L217" s="10">
        <v>5.0</v>
      </c>
      <c r="M217" s="10">
        <v>31.0</v>
      </c>
      <c r="N217" s="10">
        <v>1.0</v>
      </c>
      <c r="O217" s="14" t="s">
        <v>21</v>
      </c>
    </row>
  </sheetData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6" t="s">
        <v>80</v>
      </c>
      <c r="B1" s="16" t="s">
        <v>2</v>
      </c>
      <c r="C1" s="17">
        <v>45323.0</v>
      </c>
    </row>
    <row r="2">
      <c r="A2" s="18">
        <v>306.0</v>
      </c>
      <c r="B2" s="16" t="s">
        <v>16</v>
      </c>
      <c r="C2" s="16" t="s">
        <v>81</v>
      </c>
    </row>
    <row r="3">
      <c r="A3" s="18">
        <v>307.0</v>
      </c>
      <c r="B3" s="16" t="s">
        <v>16</v>
      </c>
      <c r="C3" s="16" t="s">
        <v>81</v>
      </c>
    </row>
    <row r="4">
      <c r="A4" s="18">
        <v>1560.0</v>
      </c>
      <c r="B4" s="16" t="s">
        <v>82</v>
      </c>
      <c r="C4" s="16" t="s">
        <v>83</v>
      </c>
    </row>
    <row r="5">
      <c r="A5" s="18">
        <v>1562.0</v>
      </c>
      <c r="B5" s="16" t="s">
        <v>82</v>
      </c>
      <c r="C5" s="16" t="s">
        <v>83</v>
      </c>
    </row>
    <row r="6">
      <c r="A6" s="18">
        <v>1567.0</v>
      </c>
      <c r="B6" s="16" t="s">
        <v>82</v>
      </c>
      <c r="C6" s="16" t="s">
        <v>83</v>
      </c>
    </row>
    <row r="7">
      <c r="A7" s="18">
        <v>1572.0</v>
      </c>
      <c r="B7" s="16" t="s">
        <v>82</v>
      </c>
      <c r="C7" s="16" t="s">
        <v>83</v>
      </c>
    </row>
    <row r="8">
      <c r="A8" s="18">
        <v>1575.0</v>
      </c>
      <c r="B8" s="16" t="s">
        <v>82</v>
      </c>
      <c r="C8" s="16" t="s">
        <v>83</v>
      </c>
    </row>
    <row r="9">
      <c r="A9" s="18">
        <v>1586.0</v>
      </c>
      <c r="B9" s="16" t="s">
        <v>84</v>
      </c>
      <c r="C9" s="16" t="s">
        <v>85</v>
      </c>
    </row>
    <row r="10">
      <c r="A10" s="18">
        <v>1604.0</v>
      </c>
      <c r="B10" s="16" t="s">
        <v>84</v>
      </c>
      <c r="C10" s="16" t="s">
        <v>85</v>
      </c>
    </row>
    <row r="11">
      <c r="A11" s="18">
        <v>1618.0</v>
      </c>
      <c r="B11" s="16" t="s">
        <v>86</v>
      </c>
      <c r="C11" s="16" t="s">
        <v>87</v>
      </c>
    </row>
    <row r="12">
      <c r="A12" s="18">
        <v>1622.0</v>
      </c>
      <c r="B12" s="16" t="s">
        <v>84</v>
      </c>
      <c r="C12" s="16" t="s">
        <v>85</v>
      </c>
    </row>
    <row r="13">
      <c r="A13" s="18">
        <v>1627.0</v>
      </c>
      <c r="B13" s="16" t="s">
        <v>84</v>
      </c>
      <c r="C13" s="16" t="s">
        <v>85</v>
      </c>
    </row>
    <row r="14">
      <c r="A14" s="18">
        <v>1628.0</v>
      </c>
      <c r="B14" s="16" t="s">
        <v>84</v>
      </c>
      <c r="C14" s="16" t="s">
        <v>85</v>
      </c>
    </row>
    <row r="15">
      <c r="A15" s="18">
        <v>1629.0</v>
      </c>
      <c r="B15" s="16" t="s">
        <v>84</v>
      </c>
      <c r="C15" s="16" t="s">
        <v>85</v>
      </c>
    </row>
    <row r="16">
      <c r="A16" s="18">
        <v>1630.0</v>
      </c>
      <c r="B16" s="16" t="s">
        <v>84</v>
      </c>
      <c r="C16" s="16" t="s">
        <v>85</v>
      </c>
    </row>
    <row r="17">
      <c r="A17" s="18">
        <v>1632.0</v>
      </c>
      <c r="B17" s="16" t="s">
        <v>82</v>
      </c>
      <c r="C17" s="16" t="s">
        <v>83</v>
      </c>
    </row>
    <row r="18">
      <c r="A18" s="18">
        <v>1633.0</v>
      </c>
      <c r="B18" s="16" t="s">
        <v>84</v>
      </c>
      <c r="C18" s="16" t="s">
        <v>85</v>
      </c>
    </row>
    <row r="19">
      <c r="A19" s="18">
        <v>1634.0</v>
      </c>
      <c r="B19" s="16" t="s">
        <v>82</v>
      </c>
      <c r="C19" s="16" t="s">
        <v>83</v>
      </c>
    </row>
    <row r="20">
      <c r="A20" s="18">
        <v>1635.0</v>
      </c>
      <c r="B20" s="16" t="s">
        <v>84</v>
      </c>
      <c r="C20" s="16" t="s">
        <v>85</v>
      </c>
    </row>
    <row r="21">
      <c r="A21" s="18">
        <v>1636.0</v>
      </c>
      <c r="B21" s="16" t="s">
        <v>84</v>
      </c>
      <c r="C21" s="16" t="s">
        <v>85</v>
      </c>
    </row>
    <row r="22">
      <c r="A22" s="18">
        <v>1637.0</v>
      </c>
      <c r="B22" s="16" t="s">
        <v>84</v>
      </c>
      <c r="C22" s="16" t="s">
        <v>85</v>
      </c>
    </row>
    <row r="23">
      <c r="A23" s="18">
        <v>1639.0</v>
      </c>
      <c r="B23" s="16" t="s">
        <v>84</v>
      </c>
      <c r="C23" s="16" t="s">
        <v>85</v>
      </c>
    </row>
    <row r="24">
      <c r="A24" s="18">
        <v>1640.0</v>
      </c>
      <c r="B24" s="16" t="s">
        <v>84</v>
      </c>
      <c r="C24" s="16" t="s">
        <v>85</v>
      </c>
    </row>
    <row r="25">
      <c r="A25" s="18">
        <v>1641.0</v>
      </c>
      <c r="B25" s="16" t="s">
        <v>84</v>
      </c>
      <c r="C25" s="16" t="s">
        <v>85</v>
      </c>
    </row>
    <row r="26">
      <c r="A26" s="18">
        <v>1642.0</v>
      </c>
      <c r="B26" s="16" t="s">
        <v>84</v>
      </c>
      <c r="C26" s="16" t="s">
        <v>85</v>
      </c>
    </row>
    <row r="27">
      <c r="A27" s="18">
        <v>1643.0</v>
      </c>
      <c r="B27" s="16" t="s">
        <v>84</v>
      </c>
      <c r="C27" s="16" t="s">
        <v>85</v>
      </c>
    </row>
    <row r="28">
      <c r="A28" s="18">
        <v>1649.0</v>
      </c>
      <c r="B28" s="16" t="s">
        <v>84</v>
      </c>
      <c r="C28" s="16" t="s">
        <v>85</v>
      </c>
    </row>
    <row r="29">
      <c r="A29" s="18">
        <v>1657.0</v>
      </c>
      <c r="B29" s="16" t="s">
        <v>88</v>
      </c>
      <c r="C29" s="16" t="s">
        <v>89</v>
      </c>
    </row>
    <row r="30">
      <c r="A30" s="18">
        <v>1658.0</v>
      </c>
      <c r="B30" s="16" t="s">
        <v>16</v>
      </c>
      <c r="C30" s="19" t="s">
        <v>90</v>
      </c>
    </row>
    <row r="31">
      <c r="A31" s="18">
        <v>1659.0</v>
      </c>
      <c r="B31" s="16" t="s">
        <v>86</v>
      </c>
      <c r="C31" s="16" t="s">
        <v>87</v>
      </c>
    </row>
    <row r="32">
      <c r="A32" s="18">
        <v>1660.0</v>
      </c>
      <c r="B32" s="16" t="s">
        <v>88</v>
      </c>
      <c r="C32" s="16" t="s">
        <v>91</v>
      </c>
    </row>
    <row r="33">
      <c r="A33" s="18">
        <v>1661.0</v>
      </c>
      <c r="B33" s="16" t="s">
        <v>86</v>
      </c>
      <c r="C33" s="16" t="s">
        <v>92</v>
      </c>
    </row>
    <row r="34">
      <c r="A34" s="18">
        <v>1662.0</v>
      </c>
      <c r="B34" s="16" t="s">
        <v>93</v>
      </c>
      <c r="C34" s="16" t="s">
        <v>94</v>
      </c>
    </row>
    <row r="35">
      <c r="A35" s="18">
        <v>1663.0</v>
      </c>
      <c r="B35" s="16" t="s">
        <v>86</v>
      </c>
      <c r="C35" s="19" t="s">
        <v>95</v>
      </c>
    </row>
    <row r="36">
      <c r="A36" s="18">
        <v>1664.0</v>
      </c>
      <c r="B36" s="16" t="s">
        <v>86</v>
      </c>
      <c r="C36" s="16" t="s">
        <v>87</v>
      </c>
    </row>
    <row r="37">
      <c r="A37" s="18">
        <v>1665.0</v>
      </c>
      <c r="B37" s="16" t="s">
        <v>16</v>
      </c>
      <c r="C37" s="16" t="s">
        <v>96</v>
      </c>
    </row>
    <row r="38">
      <c r="A38" s="18">
        <v>1666.0</v>
      </c>
      <c r="B38" s="16" t="s">
        <v>93</v>
      </c>
      <c r="C38" s="16" t="s">
        <v>94</v>
      </c>
    </row>
    <row r="39">
      <c r="A39" s="18">
        <v>1667.0</v>
      </c>
      <c r="B39" s="16" t="s">
        <v>93</v>
      </c>
      <c r="C39" s="16" t="s">
        <v>94</v>
      </c>
    </row>
    <row r="40">
      <c r="A40" s="18">
        <v>1668.0</v>
      </c>
      <c r="B40" s="16" t="s">
        <v>97</v>
      </c>
      <c r="C40" s="16" t="s">
        <v>98</v>
      </c>
    </row>
    <row r="41">
      <c r="A41" s="18">
        <v>1669.0</v>
      </c>
      <c r="B41" s="16" t="s">
        <v>88</v>
      </c>
      <c r="C41" s="16" t="s">
        <v>91</v>
      </c>
    </row>
    <row r="42">
      <c r="A42" s="18">
        <v>1670.0</v>
      </c>
      <c r="B42" s="16" t="s">
        <v>88</v>
      </c>
      <c r="C42" s="16" t="s">
        <v>91</v>
      </c>
    </row>
    <row r="43">
      <c r="A43" s="18">
        <v>1671.0</v>
      </c>
      <c r="B43" s="16" t="s">
        <v>88</v>
      </c>
      <c r="C43" s="16" t="s">
        <v>99</v>
      </c>
    </row>
    <row r="44">
      <c r="A44" s="18">
        <v>1672.0</v>
      </c>
      <c r="B44" s="16" t="s">
        <v>88</v>
      </c>
      <c r="C44" s="16" t="s">
        <v>91</v>
      </c>
    </row>
    <row r="45">
      <c r="A45" s="18">
        <v>1673.0</v>
      </c>
      <c r="B45" s="16" t="s">
        <v>86</v>
      </c>
      <c r="C45" s="16" t="s">
        <v>92</v>
      </c>
    </row>
    <row r="46">
      <c r="A46" s="18">
        <v>1674.0</v>
      </c>
      <c r="B46" s="16" t="s">
        <v>16</v>
      </c>
      <c r="C46" s="19" t="s">
        <v>90</v>
      </c>
    </row>
    <row r="47">
      <c r="A47" s="18">
        <v>1675.0</v>
      </c>
      <c r="B47" s="16" t="s">
        <v>93</v>
      </c>
      <c r="C47" s="19" t="s">
        <v>100</v>
      </c>
    </row>
    <row r="48">
      <c r="A48" s="18">
        <v>1676.0</v>
      </c>
      <c r="B48" s="16" t="s">
        <v>86</v>
      </c>
      <c r="C48" s="16" t="s">
        <v>92</v>
      </c>
    </row>
    <row r="49">
      <c r="A49" s="18">
        <v>1677.0</v>
      </c>
      <c r="B49" s="16" t="s">
        <v>86</v>
      </c>
      <c r="C49" s="19" t="s">
        <v>95</v>
      </c>
    </row>
    <row r="50">
      <c r="A50" s="18">
        <v>1678.0</v>
      </c>
      <c r="B50" s="16" t="s">
        <v>86</v>
      </c>
      <c r="C50" s="16" t="s">
        <v>92</v>
      </c>
    </row>
    <row r="51">
      <c r="A51" s="18">
        <v>1679.0</v>
      </c>
      <c r="B51" s="16" t="s">
        <v>97</v>
      </c>
      <c r="C51" s="16" t="s">
        <v>98</v>
      </c>
    </row>
    <row r="52">
      <c r="A52" s="18">
        <v>1680.0</v>
      </c>
      <c r="B52" s="16" t="s">
        <v>86</v>
      </c>
      <c r="C52" s="16" t="s">
        <v>92</v>
      </c>
    </row>
    <row r="53">
      <c r="A53" s="18">
        <v>1682.0</v>
      </c>
      <c r="B53" s="16" t="s">
        <v>101</v>
      </c>
      <c r="C53" s="16" t="s">
        <v>102</v>
      </c>
    </row>
    <row r="54">
      <c r="A54" s="18">
        <v>1683.0</v>
      </c>
      <c r="B54" s="16" t="s">
        <v>86</v>
      </c>
      <c r="C54" s="16" t="s">
        <v>87</v>
      </c>
    </row>
    <row r="55">
      <c r="A55" s="18">
        <v>1684.0</v>
      </c>
      <c r="B55" s="16" t="s">
        <v>16</v>
      </c>
      <c r="C55" s="19" t="s">
        <v>90</v>
      </c>
    </row>
    <row r="56">
      <c r="A56" s="18">
        <v>1685.0</v>
      </c>
      <c r="B56" s="16" t="s">
        <v>86</v>
      </c>
      <c r="C56" s="16" t="s">
        <v>87</v>
      </c>
    </row>
    <row r="57">
      <c r="A57" s="18">
        <v>1687.0</v>
      </c>
      <c r="B57" s="16" t="s">
        <v>97</v>
      </c>
      <c r="C57" s="16" t="s">
        <v>98</v>
      </c>
    </row>
    <row r="58">
      <c r="A58" s="18">
        <v>1688.0</v>
      </c>
      <c r="B58" s="16" t="s">
        <v>86</v>
      </c>
      <c r="C58" s="16" t="s">
        <v>87</v>
      </c>
    </row>
    <row r="59">
      <c r="A59" s="18">
        <v>1689.0</v>
      </c>
      <c r="B59" s="16" t="s">
        <v>86</v>
      </c>
      <c r="C59" s="16" t="s">
        <v>87</v>
      </c>
    </row>
    <row r="60">
      <c r="A60" s="18">
        <v>1690.0</v>
      </c>
      <c r="B60" s="16" t="s">
        <v>97</v>
      </c>
      <c r="C60" s="16" t="s">
        <v>98</v>
      </c>
    </row>
    <row r="61">
      <c r="A61" s="18">
        <v>1691.0</v>
      </c>
      <c r="B61" s="16" t="s">
        <v>16</v>
      </c>
      <c r="C61" s="19" t="s">
        <v>90</v>
      </c>
    </row>
    <row r="62">
      <c r="A62" s="18">
        <v>1692.0</v>
      </c>
      <c r="B62" s="16" t="s">
        <v>88</v>
      </c>
      <c r="C62" s="16" t="s">
        <v>99</v>
      </c>
    </row>
    <row r="63">
      <c r="A63" s="18">
        <v>1693.0</v>
      </c>
      <c r="B63" s="16" t="s">
        <v>84</v>
      </c>
      <c r="C63" s="16" t="s">
        <v>85</v>
      </c>
    </row>
    <row r="64">
      <c r="A64" s="18">
        <v>1694.0</v>
      </c>
      <c r="B64" s="16" t="s">
        <v>88</v>
      </c>
      <c r="C64" s="16" t="s">
        <v>99</v>
      </c>
    </row>
    <row r="65">
      <c r="A65" s="18">
        <v>1695.0</v>
      </c>
      <c r="B65" s="16" t="s">
        <v>86</v>
      </c>
      <c r="C65" s="16" t="s">
        <v>87</v>
      </c>
    </row>
    <row r="66">
      <c r="A66" s="18">
        <v>1696.0</v>
      </c>
      <c r="B66" s="16" t="s">
        <v>97</v>
      </c>
      <c r="C66" s="16" t="s">
        <v>98</v>
      </c>
    </row>
    <row r="67">
      <c r="A67" s="18">
        <v>1697.0</v>
      </c>
      <c r="B67" s="16" t="s">
        <v>86</v>
      </c>
      <c r="C67" s="16" t="s">
        <v>87</v>
      </c>
    </row>
    <row r="68">
      <c r="A68" s="18">
        <v>1698.0</v>
      </c>
      <c r="B68" s="16" t="s">
        <v>16</v>
      </c>
      <c r="C68" s="19" t="s">
        <v>90</v>
      </c>
    </row>
    <row r="69">
      <c r="A69" s="18">
        <v>1701.0</v>
      </c>
      <c r="B69" s="16" t="s">
        <v>101</v>
      </c>
      <c r="C69" s="16" t="s">
        <v>103</v>
      </c>
    </row>
    <row r="70">
      <c r="A70" s="18">
        <v>1702.0</v>
      </c>
      <c r="B70" s="16" t="s">
        <v>97</v>
      </c>
      <c r="C70" s="16" t="s">
        <v>98</v>
      </c>
    </row>
    <row r="71">
      <c r="A71" s="18">
        <v>1704.0</v>
      </c>
      <c r="B71" s="16" t="s">
        <v>86</v>
      </c>
      <c r="C71" s="16" t="s">
        <v>87</v>
      </c>
    </row>
    <row r="72">
      <c r="A72" s="18">
        <v>1705.0</v>
      </c>
      <c r="B72" s="16" t="s">
        <v>101</v>
      </c>
      <c r="C72" s="16" t="s">
        <v>103</v>
      </c>
    </row>
    <row r="73">
      <c r="A73" s="18">
        <v>1706.0</v>
      </c>
      <c r="B73" s="16" t="s">
        <v>93</v>
      </c>
      <c r="C73" s="16" t="s">
        <v>94</v>
      </c>
    </row>
    <row r="74">
      <c r="A74" s="18">
        <v>1707.0</v>
      </c>
      <c r="B74" s="16" t="s">
        <v>97</v>
      </c>
      <c r="C74" s="16" t="s">
        <v>98</v>
      </c>
    </row>
    <row r="75">
      <c r="A75" s="18">
        <v>1708.0</v>
      </c>
      <c r="B75" s="16" t="s">
        <v>88</v>
      </c>
      <c r="C75" s="16" t="s">
        <v>104</v>
      </c>
    </row>
    <row r="76">
      <c r="A76" s="18">
        <v>1709.0</v>
      </c>
      <c r="B76" s="16" t="s">
        <v>86</v>
      </c>
      <c r="C76" s="16" t="s">
        <v>105</v>
      </c>
    </row>
    <row r="77">
      <c r="A77" s="18">
        <v>1710.0</v>
      </c>
      <c r="B77" s="16" t="s">
        <v>86</v>
      </c>
      <c r="C77" s="16" t="s">
        <v>106</v>
      </c>
    </row>
    <row r="78">
      <c r="A78" s="18">
        <v>1711.0</v>
      </c>
      <c r="B78" s="16" t="s">
        <v>86</v>
      </c>
      <c r="C78" s="16" t="s">
        <v>106</v>
      </c>
    </row>
    <row r="79">
      <c r="A79" s="18">
        <v>1712.0</v>
      </c>
      <c r="B79" s="16" t="s">
        <v>88</v>
      </c>
      <c r="C79" s="16" t="s">
        <v>104</v>
      </c>
    </row>
    <row r="80">
      <c r="A80" s="18">
        <v>1713.0</v>
      </c>
      <c r="B80" s="16" t="s">
        <v>86</v>
      </c>
      <c r="C80" s="16" t="s">
        <v>106</v>
      </c>
    </row>
    <row r="81">
      <c r="A81" s="18">
        <v>1714.0</v>
      </c>
      <c r="B81" s="16" t="s">
        <v>101</v>
      </c>
      <c r="C81" s="16" t="s">
        <v>102</v>
      </c>
    </row>
    <row r="82">
      <c r="A82" s="18">
        <v>1715.0</v>
      </c>
      <c r="B82" s="16" t="s">
        <v>101</v>
      </c>
      <c r="C82" s="16" t="s">
        <v>102</v>
      </c>
    </row>
    <row r="83">
      <c r="A83" s="18">
        <v>1716.0</v>
      </c>
      <c r="B83" s="16" t="s">
        <v>101</v>
      </c>
      <c r="C83" s="16" t="s">
        <v>102</v>
      </c>
    </row>
    <row r="84">
      <c r="A84" s="18">
        <v>1717.0</v>
      </c>
      <c r="B84" s="16" t="s">
        <v>101</v>
      </c>
      <c r="C84" s="16" t="s">
        <v>102</v>
      </c>
    </row>
    <row r="85">
      <c r="A85" s="18">
        <v>1718.0</v>
      </c>
      <c r="B85" s="16" t="s">
        <v>86</v>
      </c>
      <c r="C85" s="16" t="s">
        <v>107</v>
      </c>
    </row>
    <row r="86">
      <c r="A86" s="18">
        <v>1719.0</v>
      </c>
      <c r="B86" s="16" t="s">
        <v>86</v>
      </c>
      <c r="C86" s="16" t="s">
        <v>107</v>
      </c>
    </row>
    <row r="87">
      <c r="A87" s="18">
        <v>1720.0</v>
      </c>
      <c r="B87" s="16" t="s">
        <v>86</v>
      </c>
      <c r="C87" s="16" t="s">
        <v>87</v>
      </c>
    </row>
    <row r="88">
      <c r="A88" s="18">
        <v>1721.0</v>
      </c>
      <c r="B88" s="16" t="s">
        <v>101</v>
      </c>
      <c r="C88" s="16" t="s">
        <v>103</v>
      </c>
    </row>
    <row r="89">
      <c r="A89" s="18">
        <v>1722.0</v>
      </c>
      <c r="B89" s="16" t="s">
        <v>101</v>
      </c>
      <c r="C89" s="16" t="s">
        <v>103</v>
      </c>
    </row>
    <row r="90">
      <c r="A90" s="18">
        <v>1723.0</v>
      </c>
      <c r="B90" s="16" t="s">
        <v>101</v>
      </c>
      <c r="C90" s="16" t="s">
        <v>102</v>
      </c>
    </row>
    <row r="91">
      <c r="A91" s="18">
        <v>1724.0</v>
      </c>
      <c r="B91" s="16" t="s">
        <v>86</v>
      </c>
      <c r="C91" s="16" t="s">
        <v>92</v>
      </c>
    </row>
    <row r="92">
      <c r="A92" s="18">
        <v>1725.0</v>
      </c>
      <c r="B92" s="16" t="s">
        <v>101</v>
      </c>
      <c r="C92" s="16" t="s">
        <v>102</v>
      </c>
    </row>
    <row r="93">
      <c r="A93" s="18">
        <v>1726.0</v>
      </c>
      <c r="B93" s="16" t="s">
        <v>86</v>
      </c>
      <c r="C93" s="16" t="s">
        <v>107</v>
      </c>
    </row>
    <row r="94">
      <c r="A94" s="18">
        <v>1727.0</v>
      </c>
      <c r="B94" s="16" t="s">
        <v>108</v>
      </c>
      <c r="C94" s="16" t="s">
        <v>109</v>
      </c>
    </row>
    <row r="95">
      <c r="A95" s="18">
        <v>1728.0</v>
      </c>
      <c r="B95" s="16" t="s">
        <v>101</v>
      </c>
      <c r="C95" s="16" t="s">
        <v>102</v>
      </c>
    </row>
    <row r="96">
      <c r="A96" s="18">
        <v>1729.0</v>
      </c>
      <c r="B96" s="16" t="s">
        <v>101</v>
      </c>
      <c r="C96" s="16" t="s">
        <v>102</v>
      </c>
    </row>
    <row r="97">
      <c r="A97" s="18">
        <v>1730.0</v>
      </c>
      <c r="B97" s="16" t="s">
        <v>101</v>
      </c>
      <c r="C97" s="16" t="s">
        <v>102</v>
      </c>
    </row>
    <row r="98">
      <c r="A98" s="18">
        <v>1731.0</v>
      </c>
      <c r="B98" s="16" t="s">
        <v>86</v>
      </c>
      <c r="C98" s="16" t="s">
        <v>87</v>
      </c>
    </row>
    <row r="99">
      <c r="A99" s="18">
        <v>1732.0</v>
      </c>
      <c r="B99" s="16" t="s">
        <v>93</v>
      </c>
      <c r="C99" s="16" t="s">
        <v>110</v>
      </c>
    </row>
    <row r="100">
      <c r="A100" s="18">
        <v>1733.0</v>
      </c>
      <c r="B100" s="16" t="s">
        <v>88</v>
      </c>
      <c r="C100" s="16" t="s">
        <v>99</v>
      </c>
    </row>
    <row r="101">
      <c r="A101" s="18">
        <v>1734.0</v>
      </c>
      <c r="B101" s="16" t="s">
        <v>88</v>
      </c>
      <c r="C101" s="16" t="s">
        <v>89</v>
      </c>
    </row>
    <row r="102">
      <c r="A102" s="18">
        <v>1735.0</v>
      </c>
      <c r="B102" s="16" t="s">
        <v>86</v>
      </c>
      <c r="C102" s="16" t="s">
        <v>87</v>
      </c>
    </row>
    <row r="103">
      <c r="A103" s="18">
        <v>1736.0</v>
      </c>
      <c r="B103" s="16" t="s">
        <v>101</v>
      </c>
      <c r="C103" s="16" t="s">
        <v>103</v>
      </c>
    </row>
    <row r="104">
      <c r="A104" s="18">
        <v>1737.0</v>
      </c>
      <c r="B104" s="16" t="s">
        <v>86</v>
      </c>
      <c r="C104" s="16" t="s">
        <v>107</v>
      </c>
    </row>
    <row r="105">
      <c r="A105" s="18">
        <v>1738.0</v>
      </c>
      <c r="B105" s="16" t="s">
        <v>101</v>
      </c>
      <c r="C105" s="16" t="s">
        <v>103</v>
      </c>
    </row>
    <row r="106">
      <c r="A106" s="18">
        <v>1739.0</v>
      </c>
      <c r="B106" s="16" t="s">
        <v>101</v>
      </c>
      <c r="C106" s="16" t="s">
        <v>102</v>
      </c>
    </row>
    <row r="107">
      <c r="A107" s="18">
        <v>1740.0</v>
      </c>
      <c r="B107" s="16" t="s">
        <v>88</v>
      </c>
      <c r="C107" s="16" t="s">
        <v>99</v>
      </c>
    </row>
    <row r="108">
      <c r="A108" s="18">
        <v>1741.0</v>
      </c>
      <c r="B108" s="16" t="s">
        <v>108</v>
      </c>
      <c r="C108" s="16" t="s">
        <v>109</v>
      </c>
    </row>
    <row r="109">
      <c r="A109" s="18">
        <v>1742.0</v>
      </c>
      <c r="B109" s="16" t="s">
        <v>86</v>
      </c>
      <c r="C109" s="19" t="s">
        <v>95</v>
      </c>
    </row>
    <row r="110">
      <c r="A110" s="18">
        <v>1743.0</v>
      </c>
      <c r="B110" s="16" t="s">
        <v>108</v>
      </c>
      <c r="C110" s="16" t="s">
        <v>109</v>
      </c>
    </row>
    <row r="111">
      <c r="A111" s="18">
        <v>1745.0</v>
      </c>
      <c r="B111" s="16" t="s">
        <v>93</v>
      </c>
      <c r="C111" s="16" t="s">
        <v>94</v>
      </c>
    </row>
    <row r="112">
      <c r="A112" s="18">
        <v>1746.0</v>
      </c>
      <c r="B112" s="16" t="s">
        <v>101</v>
      </c>
      <c r="C112" s="16" t="s">
        <v>103</v>
      </c>
    </row>
    <row r="113">
      <c r="A113" s="18">
        <v>1747.0</v>
      </c>
      <c r="B113" s="16" t="s">
        <v>101</v>
      </c>
      <c r="C113" s="16" t="s">
        <v>103</v>
      </c>
    </row>
    <row r="114">
      <c r="A114" s="18">
        <v>1748.0</v>
      </c>
      <c r="B114" s="16" t="s">
        <v>97</v>
      </c>
      <c r="C114" s="16" t="s">
        <v>98</v>
      </c>
    </row>
    <row r="115">
      <c r="A115" s="18">
        <v>1749.0</v>
      </c>
      <c r="B115" s="16" t="s">
        <v>84</v>
      </c>
      <c r="C115" s="16" t="s">
        <v>85</v>
      </c>
    </row>
    <row r="116">
      <c r="A116" s="18">
        <v>1750.0</v>
      </c>
      <c r="B116" s="16" t="s">
        <v>86</v>
      </c>
      <c r="C116" s="16" t="s">
        <v>107</v>
      </c>
    </row>
    <row r="117">
      <c r="A117" s="18">
        <v>1751.0</v>
      </c>
      <c r="B117" s="16" t="s">
        <v>84</v>
      </c>
      <c r="C117" s="16" t="s">
        <v>85</v>
      </c>
    </row>
    <row r="118">
      <c r="A118" s="18">
        <v>1752.0</v>
      </c>
      <c r="B118" s="16" t="s">
        <v>84</v>
      </c>
      <c r="C118" s="16" t="s">
        <v>85</v>
      </c>
    </row>
    <row r="119">
      <c r="A119" s="18">
        <v>1753.0</v>
      </c>
      <c r="B119" s="16" t="s">
        <v>101</v>
      </c>
      <c r="C119" s="16" t="s">
        <v>103</v>
      </c>
    </row>
    <row r="120">
      <c r="A120" s="18">
        <v>1754.0</v>
      </c>
      <c r="B120" s="16" t="s">
        <v>86</v>
      </c>
      <c r="C120" s="16" t="s">
        <v>87</v>
      </c>
    </row>
    <row r="121">
      <c r="A121" s="18">
        <v>1755.0</v>
      </c>
      <c r="B121" s="16" t="s">
        <v>101</v>
      </c>
      <c r="C121" s="16" t="s">
        <v>102</v>
      </c>
    </row>
    <row r="122">
      <c r="A122" s="18">
        <v>1756.0</v>
      </c>
      <c r="B122" s="16" t="s">
        <v>97</v>
      </c>
      <c r="C122" s="16" t="s">
        <v>98</v>
      </c>
    </row>
    <row r="123">
      <c r="A123" s="18">
        <v>1757.0</v>
      </c>
      <c r="B123" s="16" t="s">
        <v>86</v>
      </c>
      <c r="C123" s="16" t="s">
        <v>87</v>
      </c>
    </row>
    <row r="124">
      <c r="A124" s="18">
        <v>1758.0</v>
      </c>
      <c r="B124" s="16" t="s">
        <v>101</v>
      </c>
      <c r="C124" s="16" t="s">
        <v>102</v>
      </c>
    </row>
    <row r="125">
      <c r="A125" s="18">
        <v>1759.0</v>
      </c>
      <c r="B125" s="16" t="s">
        <v>84</v>
      </c>
      <c r="C125" s="16" t="s">
        <v>85</v>
      </c>
    </row>
    <row r="126">
      <c r="A126" s="18">
        <v>1760.0</v>
      </c>
      <c r="B126" s="16" t="s">
        <v>86</v>
      </c>
      <c r="C126" s="16" t="s">
        <v>111</v>
      </c>
    </row>
    <row r="127">
      <c r="A127" s="18">
        <v>1761.0</v>
      </c>
      <c r="B127" s="16" t="s">
        <v>101</v>
      </c>
      <c r="C127" s="16" t="s">
        <v>103</v>
      </c>
    </row>
    <row r="128">
      <c r="A128" s="18">
        <v>1762.0</v>
      </c>
      <c r="B128" s="16" t="s">
        <v>86</v>
      </c>
      <c r="C128" s="19" t="s">
        <v>95</v>
      </c>
    </row>
    <row r="129">
      <c r="A129" s="18">
        <v>1763.0</v>
      </c>
      <c r="B129" s="16" t="s">
        <v>86</v>
      </c>
      <c r="C129" s="16" t="s">
        <v>107</v>
      </c>
    </row>
    <row r="130">
      <c r="A130" s="18">
        <v>1764.0</v>
      </c>
      <c r="B130" s="16" t="s">
        <v>16</v>
      </c>
      <c r="C130" s="16" t="s">
        <v>112</v>
      </c>
    </row>
    <row r="131">
      <c r="A131" s="18">
        <v>1765.0</v>
      </c>
      <c r="B131" s="16" t="s">
        <v>88</v>
      </c>
      <c r="C131" s="16" t="s">
        <v>89</v>
      </c>
    </row>
    <row r="132">
      <c r="A132" s="18">
        <v>1766.0</v>
      </c>
      <c r="B132" s="16" t="s">
        <v>16</v>
      </c>
      <c r="C132" s="16" t="s">
        <v>15</v>
      </c>
    </row>
    <row r="133">
      <c r="A133" s="18">
        <v>1767.0</v>
      </c>
      <c r="B133" s="16" t="s">
        <v>86</v>
      </c>
      <c r="C133" s="16" t="s">
        <v>87</v>
      </c>
    </row>
    <row r="134">
      <c r="A134" s="18">
        <v>1768.0</v>
      </c>
      <c r="B134" s="16" t="s">
        <v>86</v>
      </c>
      <c r="C134" s="19" t="s">
        <v>95</v>
      </c>
    </row>
    <row r="135">
      <c r="A135" s="18">
        <v>1769.0</v>
      </c>
      <c r="B135" s="16" t="s">
        <v>108</v>
      </c>
      <c r="C135" s="16" t="s">
        <v>109</v>
      </c>
    </row>
    <row r="136">
      <c r="A136" s="18">
        <v>1770.0</v>
      </c>
      <c r="B136" s="16" t="s">
        <v>101</v>
      </c>
      <c r="C136" s="16" t="s">
        <v>102</v>
      </c>
    </row>
    <row r="137">
      <c r="A137" s="18">
        <v>1774.0</v>
      </c>
      <c r="B137" s="16" t="s">
        <v>88</v>
      </c>
      <c r="C137" s="16" t="s">
        <v>99</v>
      </c>
    </row>
    <row r="138">
      <c r="A138" s="18">
        <v>1777.0</v>
      </c>
      <c r="B138" s="16" t="s">
        <v>16</v>
      </c>
      <c r="C138" s="16" t="s">
        <v>112</v>
      </c>
    </row>
    <row r="139">
      <c r="A139" s="18">
        <v>1778.0</v>
      </c>
      <c r="B139" s="16" t="s">
        <v>88</v>
      </c>
      <c r="C139" s="16" t="s">
        <v>104</v>
      </c>
    </row>
    <row r="140">
      <c r="A140" s="18">
        <v>1779.0</v>
      </c>
      <c r="B140" s="16" t="s">
        <v>86</v>
      </c>
      <c r="C140" s="16" t="s">
        <v>113</v>
      </c>
    </row>
    <row r="141">
      <c r="A141" s="18">
        <v>1780.0</v>
      </c>
      <c r="B141" s="16" t="s">
        <v>86</v>
      </c>
      <c r="C141" s="16" t="s">
        <v>106</v>
      </c>
    </row>
    <row r="142">
      <c r="A142" s="18">
        <v>1782.0</v>
      </c>
      <c r="B142" s="16" t="s">
        <v>86</v>
      </c>
      <c r="C142" s="16" t="s">
        <v>105</v>
      </c>
    </row>
    <row r="143">
      <c r="A143" s="18">
        <v>1783.0</v>
      </c>
      <c r="B143" s="16" t="s">
        <v>84</v>
      </c>
      <c r="C143" s="16" t="s">
        <v>85</v>
      </c>
    </row>
    <row r="144">
      <c r="A144" s="18">
        <v>1784.0</v>
      </c>
      <c r="B144" s="16" t="s">
        <v>88</v>
      </c>
      <c r="C144" s="16" t="s">
        <v>104</v>
      </c>
    </row>
    <row r="145">
      <c r="A145" s="18">
        <v>1785.0</v>
      </c>
      <c r="B145" s="16" t="s">
        <v>86</v>
      </c>
      <c r="C145" s="16" t="s">
        <v>105</v>
      </c>
    </row>
    <row r="146">
      <c r="A146" s="18">
        <v>1786.0</v>
      </c>
      <c r="B146" s="16" t="s">
        <v>88</v>
      </c>
      <c r="C146" s="16" t="s">
        <v>104</v>
      </c>
    </row>
    <row r="147">
      <c r="A147" s="18">
        <v>1787.0</v>
      </c>
      <c r="B147" s="16" t="s">
        <v>88</v>
      </c>
      <c r="C147" s="16" t="s">
        <v>89</v>
      </c>
    </row>
    <row r="148">
      <c r="A148" s="18">
        <v>1788.0</v>
      </c>
      <c r="B148" s="16" t="s">
        <v>108</v>
      </c>
      <c r="C148" s="16" t="s">
        <v>109</v>
      </c>
    </row>
    <row r="149">
      <c r="A149" s="18">
        <v>1789.0</v>
      </c>
      <c r="B149" s="16" t="s">
        <v>16</v>
      </c>
      <c r="C149" s="16" t="s">
        <v>112</v>
      </c>
    </row>
    <row r="150">
      <c r="A150" s="18">
        <v>1790.0</v>
      </c>
      <c r="B150" s="16" t="s">
        <v>16</v>
      </c>
      <c r="C150" s="16" t="s">
        <v>15</v>
      </c>
    </row>
    <row r="151">
      <c r="A151" s="18">
        <v>1791.0</v>
      </c>
      <c r="B151" s="16" t="s">
        <v>16</v>
      </c>
      <c r="C151" s="16" t="s">
        <v>15</v>
      </c>
    </row>
    <row r="152">
      <c r="A152" s="18">
        <v>1792.0</v>
      </c>
      <c r="B152" s="16" t="s">
        <v>16</v>
      </c>
      <c r="C152" s="16" t="s">
        <v>112</v>
      </c>
    </row>
    <row r="153">
      <c r="A153" s="18">
        <v>1793.0</v>
      </c>
      <c r="B153" s="16" t="s">
        <v>16</v>
      </c>
      <c r="C153" s="16" t="s">
        <v>112</v>
      </c>
    </row>
    <row r="154">
      <c r="A154" s="18">
        <v>1794.0</v>
      </c>
      <c r="B154" s="16" t="s">
        <v>16</v>
      </c>
      <c r="C154" s="19" t="s">
        <v>90</v>
      </c>
    </row>
    <row r="155">
      <c r="A155" s="18">
        <v>1795.0</v>
      </c>
      <c r="B155" s="16" t="s">
        <v>86</v>
      </c>
      <c r="C155" s="16" t="s">
        <v>107</v>
      </c>
    </row>
    <row r="156">
      <c r="A156" s="18">
        <v>1796.0</v>
      </c>
      <c r="B156" s="16" t="s">
        <v>97</v>
      </c>
      <c r="C156" s="16" t="s">
        <v>98</v>
      </c>
    </row>
    <row r="157">
      <c r="A157" s="18">
        <v>1797.0</v>
      </c>
      <c r="B157" s="16" t="s">
        <v>16</v>
      </c>
      <c r="C157" s="16" t="s">
        <v>112</v>
      </c>
    </row>
    <row r="158">
      <c r="A158" s="18">
        <v>1798.0</v>
      </c>
      <c r="B158" s="16" t="s">
        <v>101</v>
      </c>
      <c r="C158" s="16" t="s">
        <v>103</v>
      </c>
    </row>
    <row r="159">
      <c r="A159" s="18">
        <v>1799.0</v>
      </c>
      <c r="B159" s="16" t="s">
        <v>16</v>
      </c>
      <c r="C159" s="16" t="s">
        <v>15</v>
      </c>
    </row>
    <row r="160">
      <c r="A160" s="18">
        <v>1800.0</v>
      </c>
      <c r="B160" s="16" t="s">
        <v>16</v>
      </c>
      <c r="C160" s="16" t="s">
        <v>15</v>
      </c>
    </row>
    <row r="161">
      <c r="A161" s="18">
        <v>1801.0</v>
      </c>
      <c r="B161" s="16" t="s">
        <v>16</v>
      </c>
      <c r="C161" s="16" t="s">
        <v>15</v>
      </c>
    </row>
    <row r="162">
      <c r="A162" s="18">
        <v>1802.0</v>
      </c>
      <c r="B162" s="16" t="s">
        <v>84</v>
      </c>
      <c r="C162" s="16" t="s">
        <v>85</v>
      </c>
    </row>
    <row r="163">
      <c r="A163" s="18">
        <v>1803.0</v>
      </c>
      <c r="B163" s="16" t="s">
        <v>16</v>
      </c>
      <c r="C163" s="16" t="s">
        <v>15</v>
      </c>
    </row>
    <row r="164">
      <c r="A164" s="18">
        <v>1804.0</v>
      </c>
      <c r="B164" s="16" t="s">
        <v>16</v>
      </c>
      <c r="C164" s="16" t="s">
        <v>15</v>
      </c>
    </row>
    <row r="165">
      <c r="A165" s="18">
        <v>1805.0</v>
      </c>
      <c r="B165" s="16" t="s">
        <v>16</v>
      </c>
      <c r="C165" s="16" t="s">
        <v>15</v>
      </c>
    </row>
    <row r="166">
      <c r="A166" s="18">
        <v>1806.0</v>
      </c>
      <c r="B166" s="16" t="s">
        <v>16</v>
      </c>
      <c r="C166" s="16" t="s">
        <v>15</v>
      </c>
    </row>
    <row r="167">
      <c r="A167" s="18">
        <v>1807.0</v>
      </c>
      <c r="B167" s="16" t="s">
        <v>84</v>
      </c>
      <c r="C167" s="16" t="s">
        <v>114</v>
      </c>
    </row>
    <row r="168">
      <c r="A168" s="18">
        <v>1808.0</v>
      </c>
      <c r="B168" s="16" t="s">
        <v>16</v>
      </c>
      <c r="C168" s="16" t="s">
        <v>15</v>
      </c>
    </row>
    <row r="169">
      <c r="A169" s="18">
        <v>1809.0</v>
      </c>
      <c r="B169" s="16" t="s">
        <v>84</v>
      </c>
      <c r="C169" s="16" t="s">
        <v>114</v>
      </c>
    </row>
    <row r="170">
      <c r="A170" s="18">
        <v>1810.0</v>
      </c>
      <c r="B170" s="16" t="s">
        <v>86</v>
      </c>
      <c r="C170" s="19" t="s">
        <v>95</v>
      </c>
    </row>
    <row r="171">
      <c r="A171" s="18">
        <v>1811.0</v>
      </c>
      <c r="B171" s="16" t="s">
        <v>86</v>
      </c>
      <c r="C171" s="19" t="s">
        <v>95</v>
      </c>
    </row>
    <row r="172">
      <c r="A172" s="18">
        <v>1812.0</v>
      </c>
      <c r="B172" s="16" t="s">
        <v>93</v>
      </c>
      <c r="C172" s="19" t="s">
        <v>100</v>
      </c>
    </row>
    <row r="173">
      <c r="A173" s="18">
        <v>1813.0</v>
      </c>
      <c r="B173" s="16" t="s">
        <v>101</v>
      </c>
      <c r="C173" s="16" t="s">
        <v>103</v>
      </c>
    </row>
    <row r="174">
      <c r="A174" s="18">
        <v>1814.0</v>
      </c>
      <c r="B174" s="16" t="s">
        <v>101</v>
      </c>
      <c r="C174" s="16" t="s">
        <v>102</v>
      </c>
    </row>
    <row r="175">
      <c r="A175" s="18">
        <v>1815.0</v>
      </c>
      <c r="B175" s="16" t="s">
        <v>101</v>
      </c>
      <c r="C175" s="16" t="s">
        <v>102</v>
      </c>
    </row>
    <row r="176">
      <c r="A176" s="18">
        <v>1816.0</v>
      </c>
      <c r="B176" s="16" t="s">
        <v>101</v>
      </c>
      <c r="C176" s="16" t="s">
        <v>103</v>
      </c>
    </row>
    <row r="177">
      <c r="A177" s="18">
        <v>1817.0</v>
      </c>
      <c r="B177" s="16" t="s">
        <v>101</v>
      </c>
      <c r="C177" s="16" t="s">
        <v>103</v>
      </c>
    </row>
    <row r="178">
      <c r="A178" s="18">
        <v>1818.0</v>
      </c>
      <c r="B178" s="16" t="s">
        <v>101</v>
      </c>
      <c r="C178" s="16" t="s">
        <v>103</v>
      </c>
    </row>
    <row r="179">
      <c r="A179" s="18">
        <v>1819.0</v>
      </c>
      <c r="B179" s="16" t="s">
        <v>101</v>
      </c>
      <c r="C179" s="16" t="s">
        <v>103</v>
      </c>
    </row>
    <row r="180">
      <c r="A180" s="18">
        <v>1820.0</v>
      </c>
      <c r="B180" s="16" t="s">
        <v>101</v>
      </c>
      <c r="C180" s="16" t="s">
        <v>103</v>
      </c>
    </row>
    <row r="181">
      <c r="A181" s="18">
        <v>1821.0</v>
      </c>
      <c r="B181" s="16" t="s">
        <v>16</v>
      </c>
      <c r="C181" s="16" t="s">
        <v>15</v>
      </c>
    </row>
    <row r="182">
      <c r="A182" s="18">
        <v>1822.0</v>
      </c>
      <c r="B182" s="16" t="s">
        <v>16</v>
      </c>
      <c r="C182" s="16" t="s">
        <v>96</v>
      </c>
    </row>
    <row r="183">
      <c r="A183" s="18">
        <v>1823.0</v>
      </c>
      <c r="B183" s="16" t="s">
        <v>108</v>
      </c>
      <c r="C183" s="16" t="s">
        <v>109</v>
      </c>
    </row>
    <row r="184">
      <c r="A184" s="18">
        <v>1824.0</v>
      </c>
      <c r="B184" s="16" t="s">
        <v>101</v>
      </c>
      <c r="C184" s="16" t="s">
        <v>103</v>
      </c>
    </row>
    <row r="185">
      <c r="A185" s="18">
        <v>1825.0</v>
      </c>
      <c r="B185" s="16" t="s">
        <v>93</v>
      </c>
      <c r="C185" s="16" t="s">
        <v>94</v>
      </c>
    </row>
    <row r="186">
      <c r="A186" s="18">
        <v>1826.0</v>
      </c>
      <c r="B186" s="16" t="s">
        <v>101</v>
      </c>
      <c r="C186" s="16" t="s">
        <v>103</v>
      </c>
    </row>
    <row r="187">
      <c r="A187" s="18">
        <v>1827.0</v>
      </c>
      <c r="B187" s="16" t="s">
        <v>84</v>
      </c>
      <c r="C187" s="16" t="s">
        <v>114</v>
      </c>
    </row>
    <row r="188">
      <c r="A188" s="18">
        <v>1828.0</v>
      </c>
      <c r="B188" s="16" t="s">
        <v>93</v>
      </c>
      <c r="C188" s="16" t="s">
        <v>94</v>
      </c>
    </row>
    <row r="189">
      <c r="A189" s="18">
        <v>1829.0</v>
      </c>
      <c r="B189" s="16" t="s">
        <v>93</v>
      </c>
      <c r="C189" s="16" t="s">
        <v>94</v>
      </c>
    </row>
    <row r="190">
      <c r="A190" s="18">
        <v>1830.0</v>
      </c>
      <c r="B190" s="16" t="s">
        <v>88</v>
      </c>
      <c r="C190" s="16" t="s">
        <v>89</v>
      </c>
    </row>
    <row r="191">
      <c r="A191" s="18">
        <v>1831.0</v>
      </c>
      <c r="B191" s="16" t="s">
        <v>84</v>
      </c>
      <c r="C191" s="16" t="s">
        <v>114</v>
      </c>
    </row>
    <row r="192">
      <c r="A192" s="18">
        <v>1832.0</v>
      </c>
      <c r="B192" s="16" t="s">
        <v>84</v>
      </c>
      <c r="C192" s="16" t="s">
        <v>114</v>
      </c>
    </row>
    <row r="193">
      <c r="A193" s="18">
        <v>1833.0</v>
      </c>
      <c r="B193" s="16" t="s">
        <v>84</v>
      </c>
      <c r="C193" s="16" t="s">
        <v>85</v>
      </c>
    </row>
    <row r="194">
      <c r="A194" s="18">
        <v>1834.0</v>
      </c>
      <c r="B194" s="16" t="s">
        <v>16</v>
      </c>
      <c r="C194" s="16" t="s">
        <v>15</v>
      </c>
    </row>
    <row r="195">
      <c r="A195" s="18">
        <v>1835.0</v>
      </c>
      <c r="B195" s="16" t="s">
        <v>88</v>
      </c>
      <c r="C195" s="16" t="s">
        <v>104</v>
      </c>
    </row>
    <row r="196">
      <c r="A196" s="18">
        <v>1836.0</v>
      </c>
      <c r="B196" s="16" t="s">
        <v>84</v>
      </c>
      <c r="C196" s="16" t="s">
        <v>114</v>
      </c>
    </row>
    <row r="197">
      <c r="A197" s="18">
        <v>1837.0</v>
      </c>
      <c r="B197" s="16" t="s">
        <v>84</v>
      </c>
      <c r="C197" s="16" t="s">
        <v>85</v>
      </c>
    </row>
    <row r="198">
      <c r="A198" s="18">
        <v>1838.0</v>
      </c>
      <c r="B198" s="16" t="s">
        <v>84</v>
      </c>
      <c r="C198" s="16" t="s">
        <v>85</v>
      </c>
    </row>
    <row r="199">
      <c r="A199" s="18">
        <v>1839.0</v>
      </c>
      <c r="B199" s="16" t="s">
        <v>84</v>
      </c>
      <c r="C199" s="16" t="s">
        <v>85</v>
      </c>
    </row>
    <row r="200">
      <c r="A200" s="18">
        <v>1846.0</v>
      </c>
      <c r="B200" s="16" t="s">
        <v>16</v>
      </c>
      <c r="C200" s="16" t="s">
        <v>112</v>
      </c>
    </row>
    <row r="201">
      <c r="A201" s="18">
        <v>1847.0</v>
      </c>
      <c r="B201" s="16" t="s">
        <v>93</v>
      </c>
      <c r="C201" s="16" t="s">
        <v>94</v>
      </c>
    </row>
    <row r="202">
      <c r="A202" s="18">
        <v>1848.0</v>
      </c>
      <c r="B202" s="16" t="s">
        <v>16</v>
      </c>
      <c r="C202" s="16" t="s">
        <v>15</v>
      </c>
    </row>
    <row r="203">
      <c r="A203" s="18">
        <v>1849.0</v>
      </c>
      <c r="B203" s="16" t="s">
        <v>93</v>
      </c>
      <c r="C203" s="16" t="s">
        <v>94</v>
      </c>
    </row>
    <row r="204">
      <c r="A204" s="18">
        <v>1850.0</v>
      </c>
      <c r="B204" s="16" t="s">
        <v>93</v>
      </c>
      <c r="C204" s="16" t="s">
        <v>94</v>
      </c>
    </row>
    <row r="205">
      <c r="A205" s="18">
        <v>1851.0</v>
      </c>
      <c r="B205" s="16" t="s">
        <v>88</v>
      </c>
      <c r="C205" s="16" t="s">
        <v>99</v>
      </c>
    </row>
    <row r="206">
      <c r="A206" s="18">
        <v>1852.0</v>
      </c>
      <c r="B206" s="16" t="s">
        <v>93</v>
      </c>
      <c r="C206" s="16" t="s">
        <v>110</v>
      </c>
    </row>
    <row r="207">
      <c r="A207" s="18">
        <v>1853.0</v>
      </c>
      <c r="B207" s="16" t="s">
        <v>16</v>
      </c>
      <c r="C207" s="16" t="s">
        <v>15</v>
      </c>
    </row>
    <row r="208">
      <c r="A208" s="18">
        <v>1854.0</v>
      </c>
      <c r="B208" s="16" t="s">
        <v>86</v>
      </c>
      <c r="C208" s="16" t="s">
        <v>111</v>
      </c>
    </row>
    <row r="209">
      <c r="A209" s="18">
        <v>1855.0</v>
      </c>
      <c r="B209" s="16" t="s">
        <v>16</v>
      </c>
      <c r="C209" s="16" t="s">
        <v>96</v>
      </c>
    </row>
    <row r="210">
      <c r="A210" s="18">
        <v>1856.0</v>
      </c>
      <c r="B210" s="16" t="s">
        <v>86</v>
      </c>
      <c r="C210" s="16" t="s">
        <v>111</v>
      </c>
    </row>
    <row r="211">
      <c r="A211" s="18">
        <v>1857.0</v>
      </c>
      <c r="B211" s="16" t="s">
        <v>86</v>
      </c>
      <c r="C211" s="16" t="s">
        <v>111</v>
      </c>
    </row>
    <row r="212">
      <c r="A212" s="18">
        <v>1858.0</v>
      </c>
      <c r="B212" s="16" t="s">
        <v>86</v>
      </c>
      <c r="C212" s="16" t="s">
        <v>107</v>
      </c>
    </row>
    <row r="213">
      <c r="A213" s="18">
        <v>1859.0</v>
      </c>
      <c r="B213" s="16" t="s">
        <v>93</v>
      </c>
      <c r="C213" s="16" t="s">
        <v>94</v>
      </c>
    </row>
    <row r="214">
      <c r="A214" s="18">
        <v>1860.0</v>
      </c>
      <c r="B214" s="16" t="s">
        <v>86</v>
      </c>
      <c r="C214" s="16" t="s">
        <v>107</v>
      </c>
    </row>
    <row r="215">
      <c r="A215" s="18">
        <v>1861.0</v>
      </c>
      <c r="B215" s="16" t="s">
        <v>86</v>
      </c>
      <c r="C215" s="16" t="s">
        <v>107</v>
      </c>
    </row>
    <row r="216">
      <c r="A216" s="18">
        <v>1862.0</v>
      </c>
      <c r="B216" s="16" t="s">
        <v>93</v>
      </c>
      <c r="C216" s="16" t="s">
        <v>94</v>
      </c>
    </row>
    <row r="217">
      <c r="A217" s="18">
        <v>1863.0</v>
      </c>
      <c r="B217" s="16" t="s">
        <v>86</v>
      </c>
      <c r="C217" s="16" t="s">
        <v>92</v>
      </c>
    </row>
    <row r="218">
      <c r="A218" s="18">
        <v>1864.0</v>
      </c>
      <c r="B218" s="16" t="s">
        <v>93</v>
      </c>
      <c r="C218" s="16" t="s">
        <v>94</v>
      </c>
    </row>
    <row r="219">
      <c r="A219" s="18">
        <v>1865.0</v>
      </c>
      <c r="B219" s="16" t="s">
        <v>93</v>
      </c>
      <c r="C219" s="16" t="s">
        <v>94</v>
      </c>
    </row>
    <row r="220">
      <c r="A220" s="18">
        <v>1866.0</v>
      </c>
      <c r="B220" s="16" t="s">
        <v>86</v>
      </c>
      <c r="C220" s="16" t="s">
        <v>107</v>
      </c>
    </row>
    <row r="221">
      <c r="A221" s="18">
        <v>1867.0</v>
      </c>
      <c r="B221" s="16" t="s">
        <v>93</v>
      </c>
      <c r="C221" s="16" t="s">
        <v>94</v>
      </c>
    </row>
    <row r="222">
      <c r="A222" s="18">
        <v>1868.0</v>
      </c>
      <c r="B222" s="16" t="s">
        <v>88</v>
      </c>
      <c r="C222" s="16" t="s">
        <v>104</v>
      </c>
    </row>
    <row r="223">
      <c r="A223" s="18">
        <v>1869.0</v>
      </c>
      <c r="B223" s="16" t="s">
        <v>93</v>
      </c>
      <c r="C223" s="16" t="s">
        <v>94</v>
      </c>
    </row>
    <row r="224">
      <c r="A224" s="18">
        <v>1870.0</v>
      </c>
      <c r="B224" s="16" t="s">
        <v>93</v>
      </c>
      <c r="C224" s="16" t="s">
        <v>94</v>
      </c>
    </row>
    <row r="225">
      <c r="A225" s="18">
        <v>1871.0</v>
      </c>
      <c r="B225" s="16" t="s">
        <v>93</v>
      </c>
      <c r="C225" s="16" t="s">
        <v>94</v>
      </c>
    </row>
    <row r="226">
      <c r="A226" s="18">
        <v>1872.0</v>
      </c>
      <c r="B226" s="16" t="s">
        <v>93</v>
      </c>
      <c r="C226" s="16" t="s">
        <v>110</v>
      </c>
    </row>
    <row r="227">
      <c r="A227" s="18">
        <v>1873.0</v>
      </c>
      <c r="B227" s="16" t="s">
        <v>93</v>
      </c>
      <c r="C227" s="16" t="s">
        <v>94</v>
      </c>
    </row>
    <row r="228">
      <c r="A228" s="18">
        <v>1874.0</v>
      </c>
      <c r="B228" s="16" t="s">
        <v>93</v>
      </c>
      <c r="C228" s="16" t="s">
        <v>94</v>
      </c>
    </row>
    <row r="229">
      <c r="A229" s="18">
        <v>1875.0</v>
      </c>
      <c r="B229" s="16" t="s">
        <v>93</v>
      </c>
      <c r="C229" s="16" t="s">
        <v>94</v>
      </c>
    </row>
    <row r="230">
      <c r="A230" s="18">
        <v>1876.0</v>
      </c>
      <c r="B230" s="16" t="s">
        <v>93</v>
      </c>
      <c r="C230" s="16" t="s">
        <v>94</v>
      </c>
    </row>
    <row r="231">
      <c r="A231" s="18">
        <v>1877.0</v>
      </c>
      <c r="B231" s="16" t="s">
        <v>93</v>
      </c>
      <c r="C231" s="16" t="s">
        <v>94</v>
      </c>
    </row>
    <row r="232">
      <c r="A232" s="18">
        <v>1878.0</v>
      </c>
      <c r="B232" s="16" t="s">
        <v>108</v>
      </c>
      <c r="C232" s="19" t="s">
        <v>115</v>
      </c>
    </row>
    <row r="233">
      <c r="A233" s="18">
        <v>1879.0</v>
      </c>
      <c r="B233" s="16" t="s">
        <v>93</v>
      </c>
      <c r="C233" s="16" t="s">
        <v>94</v>
      </c>
    </row>
    <row r="234">
      <c r="A234" s="18">
        <v>1880.0</v>
      </c>
      <c r="B234" s="16" t="s">
        <v>93</v>
      </c>
      <c r="C234" s="16" t="s">
        <v>94</v>
      </c>
    </row>
    <row r="235">
      <c r="A235" s="18">
        <v>1881.0</v>
      </c>
      <c r="B235" s="16" t="s">
        <v>93</v>
      </c>
      <c r="C235" s="16" t="s">
        <v>94</v>
      </c>
    </row>
    <row r="236">
      <c r="A236" s="18">
        <v>1882.0</v>
      </c>
      <c r="B236" s="16" t="s">
        <v>16</v>
      </c>
      <c r="C236" s="16" t="s">
        <v>15</v>
      </c>
    </row>
    <row r="237">
      <c r="A237" s="18">
        <v>1883.0</v>
      </c>
      <c r="B237" s="16" t="s">
        <v>93</v>
      </c>
      <c r="C237" s="16" t="s">
        <v>94</v>
      </c>
    </row>
    <row r="238">
      <c r="A238" s="18">
        <v>1884.0</v>
      </c>
      <c r="B238" s="16" t="s">
        <v>108</v>
      </c>
      <c r="C238" s="19" t="s">
        <v>115</v>
      </c>
    </row>
    <row r="239">
      <c r="A239" s="18">
        <v>1885.0</v>
      </c>
      <c r="B239" s="16" t="s">
        <v>93</v>
      </c>
      <c r="C239" s="16" t="s">
        <v>94</v>
      </c>
    </row>
    <row r="240">
      <c r="A240" s="18">
        <v>1886.0</v>
      </c>
      <c r="B240" s="16" t="s">
        <v>93</v>
      </c>
      <c r="C240" s="16" t="s">
        <v>94</v>
      </c>
    </row>
    <row r="241">
      <c r="A241" s="18">
        <v>1887.0</v>
      </c>
      <c r="B241" s="16" t="s">
        <v>93</v>
      </c>
      <c r="C241" s="16" t="s">
        <v>94</v>
      </c>
    </row>
    <row r="242">
      <c r="A242" s="18">
        <v>1888.0</v>
      </c>
      <c r="B242" s="16" t="s">
        <v>93</v>
      </c>
      <c r="C242" s="16" t="s">
        <v>94</v>
      </c>
    </row>
    <row r="243">
      <c r="A243" s="18">
        <v>1889.0</v>
      </c>
      <c r="B243" s="16" t="s">
        <v>108</v>
      </c>
      <c r="C243" s="19" t="s">
        <v>115</v>
      </c>
    </row>
    <row r="244">
      <c r="A244" s="18">
        <v>1890.0</v>
      </c>
      <c r="B244" s="16" t="s">
        <v>93</v>
      </c>
      <c r="C244" s="16" t="s">
        <v>94</v>
      </c>
    </row>
    <row r="245">
      <c r="A245" s="18">
        <v>1891.0</v>
      </c>
      <c r="B245" s="16" t="s">
        <v>93</v>
      </c>
      <c r="C245" s="16" t="s">
        <v>94</v>
      </c>
    </row>
    <row r="246">
      <c r="A246" s="18">
        <v>1892.0</v>
      </c>
      <c r="B246" s="16" t="s">
        <v>84</v>
      </c>
      <c r="C246" s="16" t="s">
        <v>114</v>
      </c>
    </row>
    <row r="247">
      <c r="A247" s="18">
        <v>1893.0</v>
      </c>
      <c r="B247" s="16" t="s">
        <v>84</v>
      </c>
      <c r="C247" s="16" t="s">
        <v>114</v>
      </c>
    </row>
    <row r="248">
      <c r="A248" s="18">
        <v>1894.0</v>
      </c>
      <c r="B248" s="16" t="s">
        <v>86</v>
      </c>
      <c r="C248" s="16" t="s">
        <v>111</v>
      </c>
    </row>
    <row r="249">
      <c r="A249" s="18">
        <v>1895.0</v>
      </c>
      <c r="B249" s="16" t="s">
        <v>16</v>
      </c>
      <c r="C249" s="16" t="s">
        <v>15</v>
      </c>
    </row>
    <row r="250">
      <c r="A250" s="18">
        <v>1896.0</v>
      </c>
      <c r="B250" s="16" t="s">
        <v>108</v>
      </c>
      <c r="C250" s="19" t="s">
        <v>115</v>
      </c>
    </row>
    <row r="251">
      <c r="A251" s="18">
        <v>1897.0</v>
      </c>
      <c r="B251" s="16" t="s">
        <v>84</v>
      </c>
      <c r="C251" s="16" t="s">
        <v>114</v>
      </c>
    </row>
    <row r="252">
      <c r="A252" s="18">
        <v>1898.0</v>
      </c>
      <c r="B252" s="16" t="s">
        <v>84</v>
      </c>
      <c r="C252" s="16" t="s">
        <v>114</v>
      </c>
    </row>
    <row r="253">
      <c r="A253" s="18">
        <v>1899.0</v>
      </c>
      <c r="B253" s="16" t="s">
        <v>84</v>
      </c>
      <c r="C253" s="16" t="s">
        <v>114</v>
      </c>
    </row>
    <row r="254">
      <c r="A254" s="18">
        <v>1900.0</v>
      </c>
      <c r="B254" s="16" t="s">
        <v>84</v>
      </c>
      <c r="C254" s="16" t="s">
        <v>114</v>
      </c>
    </row>
    <row r="255">
      <c r="A255" s="18">
        <v>1901.0</v>
      </c>
      <c r="B255" s="16" t="s">
        <v>86</v>
      </c>
      <c r="C255" s="16" t="s">
        <v>111</v>
      </c>
    </row>
    <row r="256">
      <c r="A256" s="18">
        <v>1902.0</v>
      </c>
      <c r="B256" s="16" t="s">
        <v>86</v>
      </c>
      <c r="C256" s="16" t="s">
        <v>111</v>
      </c>
    </row>
    <row r="257">
      <c r="A257" s="18">
        <v>1903.0</v>
      </c>
      <c r="B257" s="16" t="s">
        <v>16</v>
      </c>
      <c r="C257" s="16" t="s">
        <v>15</v>
      </c>
    </row>
    <row r="258">
      <c r="A258" s="18">
        <v>1904.0</v>
      </c>
      <c r="B258" s="16" t="s">
        <v>93</v>
      </c>
      <c r="C258" s="19" t="s">
        <v>100</v>
      </c>
    </row>
    <row r="259">
      <c r="A259" s="18">
        <v>1905.0</v>
      </c>
      <c r="B259" s="16" t="s">
        <v>93</v>
      </c>
      <c r="C259" s="16" t="s">
        <v>94</v>
      </c>
    </row>
    <row r="260">
      <c r="A260" s="18">
        <v>1906.0</v>
      </c>
      <c r="B260" s="16" t="s">
        <v>108</v>
      </c>
      <c r="C260" s="19" t="s">
        <v>115</v>
      </c>
    </row>
    <row r="261">
      <c r="A261" s="18">
        <v>1907.0</v>
      </c>
      <c r="B261" s="16" t="s">
        <v>108</v>
      </c>
      <c r="C261" s="19" t="s">
        <v>115</v>
      </c>
    </row>
    <row r="262">
      <c r="A262" s="18">
        <v>1908.0</v>
      </c>
      <c r="B262" s="16" t="s">
        <v>93</v>
      </c>
      <c r="C262" s="16" t="s">
        <v>94</v>
      </c>
    </row>
    <row r="263">
      <c r="A263" s="18">
        <v>1909.0</v>
      </c>
      <c r="B263" s="16" t="s">
        <v>93</v>
      </c>
      <c r="C263" s="16" t="s">
        <v>94</v>
      </c>
    </row>
    <row r="264">
      <c r="A264" s="18">
        <v>1910.0</v>
      </c>
      <c r="B264" s="16" t="s">
        <v>108</v>
      </c>
      <c r="C264" s="19" t="s">
        <v>115</v>
      </c>
    </row>
    <row r="265">
      <c r="A265" s="18">
        <v>1911.0</v>
      </c>
      <c r="B265" s="16" t="s">
        <v>16</v>
      </c>
      <c r="C265" s="16" t="s">
        <v>112</v>
      </c>
    </row>
    <row r="266">
      <c r="A266" s="18">
        <v>1912.0</v>
      </c>
      <c r="B266" s="16" t="s">
        <v>108</v>
      </c>
      <c r="C266" s="19" t="s">
        <v>115</v>
      </c>
    </row>
    <row r="267">
      <c r="A267" s="18">
        <v>1913.0</v>
      </c>
      <c r="B267" s="16" t="s">
        <v>108</v>
      </c>
      <c r="C267" s="19" t="s">
        <v>115</v>
      </c>
    </row>
    <row r="268">
      <c r="A268" s="18">
        <v>1914.0</v>
      </c>
      <c r="B268" s="16" t="s">
        <v>108</v>
      </c>
      <c r="C268" s="19" t="s">
        <v>115</v>
      </c>
    </row>
    <row r="269">
      <c r="A269" s="18">
        <v>1915.0</v>
      </c>
      <c r="B269" s="16" t="s">
        <v>16</v>
      </c>
      <c r="C269" s="16" t="s">
        <v>112</v>
      </c>
    </row>
    <row r="270">
      <c r="A270" s="18">
        <v>1916.0</v>
      </c>
      <c r="B270" s="16" t="s">
        <v>108</v>
      </c>
      <c r="C270" s="19" t="s">
        <v>116</v>
      </c>
    </row>
    <row r="271">
      <c r="A271" s="18">
        <v>1917.0</v>
      </c>
      <c r="B271" s="16" t="s">
        <v>108</v>
      </c>
      <c r="C271" s="19" t="s">
        <v>115</v>
      </c>
    </row>
    <row r="272">
      <c r="A272" s="18">
        <v>1918.0</v>
      </c>
      <c r="B272" s="16" t="s">
        <v>108</v>
      </c>
      <c r="C272" s="19" t="s">
        <v>115</v>
      </c>
    </row>
    <row r="273">
      <c r="A273" s="18">
        <v>1919.0</v>
      </c>
      <c r="B273" s="16" t="s">
        <v>108</v>
      </c>
      <c r="C273" s="19" t="s">
        <v>115</v>
      </c>
    </row>
    <row r="274">
      <c r="A274" s="18">
        <v>1920.0</v>
      </c>
      <c r="B274" s="16" t="s">
        <v>108</v>
      </c>
      <c r="C274" s="19" t="s">
        <v>115</v>
      </c>
    </row>
    <row r="275">
      <c r="A275" s="18">
        <v>1921.0</v>
      </c>
      <c r="B275" s="16" t="s">
        <v>16</v>
      </c>
      <c r="C275" s="16" t="s">
        <v>112</v>
      </c>
    </row>
    <row r="276">
      <c r="A276" s="18">
        <v>1922.0</v>
      </c>
      <c r="B276" s="16" t="s">
        <v>108</v>
      </c>
      <c r="C276" s="19" t="s">
        <v>115</v>
      </c>
    </row>
    <row r="277">
      <c r="A277" s="18">
        <v>1923.0</v>
      </c>
      <c r="B277" s="16" t="s">
        <v>108</v>
      </c>
      <c r="C277" s="19" t="s">
        <v>115</v>
      </c>
    </row>
    <row r="278">
      <c r="A278" s="18">
        <v>1924.0</v>
      </c>
      <c r="B278" s="16" t="s">
        <v>108</v>
      </c>
      <c r="C278" s="19" t="s">
        <v>115</v>
      </c>
    </row>
    <row r="279">
      <c r="A279" s="18">
        <v>1925.0</v>
      </c>
      <c r="B279" s="16" t="s">
        <v>108</v>
      </c>
      <c r="C279" s="19" t="s">
        <v>116</v>
      </c>
    </row>
    <row r="280">
      <c r="A280" s="18">
        <v>1926.0</v>
      </c>
      <c r="B280" s="16" t="s">
        <v>108</v>
      </c>
      <c r="C280" s="19" t="s">
        <v>115</v>
      </c>
    </row>
    <row r="281">
      <c r="A281" s="18">
        <v>1927.0</v>
      </c>
      <c r="B281" s="16" t="s">
        <v>108</v>
      </c>
      <c r="C281" s="19" t="s">
        <v>115</v>
      </c>
    </row>
    <row r="282">
      <c r="A282" s="18">
        <v>1928.0</v>
      </c>
      <c r="B282" s="16" t="s">
        <v>108</v>
      </c>
      <c r="C282" s="19" t="s">
        <v>115</v>
      </c>
    </row>
    <row r="283">
      <c r="A283" s="18">
        <v>1929.0</v>
      </c>
      <c r="B283" s="16" t="s">
        <v>16</v>
      </c>
      <c r="C283" s="16" t="s">
        <v>112</v>
      </c>
    </row>
    <row r="284">
      <c r="A284" s="18">
        <v>1930.0</v>
      </c>
      <c r="B284" s="16" t="s">
        <v>82</v>
      </c>
      <c r="C284" s="16" t="s">
        <v>83</v>
      </c>
    </row>
    <row r="285">
      <c r="A285" s="18">
        <v>1931.0</v>
      </c>
      <c r="B285" s="16" t="s">
        <v>108</v>
      </c>
      <c r="C285" s="19" t="s">
        <v>115</v>
      </c>
    </row>
    <row r="286">
      <c r="A286" s="18">
        <v>1932.0</v>
      </c>
      <c r="B286" s="16" t="s">
        <v>93</v>
      </c>
      <c r="C286" s="16" t="s">
        <v>94</v>
      </c>
    </row>
    <row r="287">
      <c r="A287" s="18">
        <v>1933.0</v>
      </c>
      <c r="B287" s="16" t="s">
        <v>108</v>
      </c>
      <c r="C287" s="19" t="s">
        <v>115</v>
      </c>
    </row>
    <row r="288">
      <c r="A288" s="18">
        <v>1934.0</v>
      </c>
      <c r="B288" s="16" t="s">
        <v>93</v>
      </c>
      <c r="C288" s="16" t="s">
        <v>94</v>
      </c>
    </row>
    <row r="289">
      <c r="A289" s="18">
        <v>1935.0</v>
      </c>
      <c r="B289" s="16" t="s">
        <v>93</v>
      </c>
      <c r="C289" s="19" t="s">
        <v>100</v>
      </c>
    </row>
    <row r="290">
      <c r="A290" s="18">
        <v>1936.0</v>
      </c>
      <c r="B290" s="16" t="s">
        <v>93</v>
      </c>
      <c r="C290" s="16" t="s">
        <v>94</v>
      </c>
    </row>
    <row r="291">
      <c r="A291" s="18">
        <v>1937.0</v>
      </c>
      <c r="B291" s="16" t="s">
        <v>86</v>
      </c>
      <c r="C291" s="16" t="s">
        <v>113</v>
      </c>
    </row>
    <row r="292">
      <c r="A292" s="18">
        <v>1938.0</v>
      </c>
      <c r="B292" s="16" t="s">
        <v>16</v>
      </c>
      <c r="C292" s="16" t="s">
        <v>15</v>
      </c>
    </row>
    <row r="293">
      <c r="A293" s="18">
        <v>1939.0</v>
      </c>
      <c r="B293" s="16" t="s">
        <v>84</v>
      </c>
      <c r="C293" s="16" t="s">
        <v>114</v>
      </c>
    </row>
    <row r="294">
      <c r="A294" s="18">
        <v>1940.0</v>
      </c>
      <c r="B294" s="16" t="s">
        <v>93</v>
      </c>
      <c r="C294" s="16" t="s">
        <v>94</v>
      </c>
    </row>
    <row r="295">
      <c r="A295" s="18">
        <v>1941.0</v>
      </c>
      <c r="B295" s="16" t="s">
        <v>108</v>
      </c>
      <c r="C295" s="19" t="s">
        <v>115</v>
      </c>
    </row>
    <row r="296">
      <c r="A296" s="18">
        <v>1942.0</v>
      </c>
      <c r="B296" s="16" t="s">
        <v>108</v>
      </c>
      <c r="C296" s="19" t="s">
        <v>115</v>
      </c>
    </row>
    <row r="297">
      <c r="A297" s="18">
        <v>1943.0</v>
      </c>
      <c r="B297" s="16" t="s">
        <v>108</v>
      </c>
      <c r="C297" s="19" t="s">
        <v>115</v>
      </c>
    </row>
    <row r="298">
      <c r="A298" s="18">
        <v>1944.0</v>
      </c>
      <c r="B298" s="16" t="s">
        <v>108</v>
      </c>
      <c r="C298" s="19" t="s">
        <v>115</v>
      </c>
    </row>
    <row r="299">
      <c r="A299" s="18">
        <v>1945.0</v>
      </c>
      <c r="B299" s="16" t="s">
        <v>108</v>
      </c>
      <c r="C299" s="19" t="s">
        <v>115</v>
      </c>
    </row>
    <row r="300">
      <c r="A300" s="18">
        <v>1946.0</v>
      </c>
      <c r="B300" s="16" t="s">
        <v>108</v>
      </c>
      <c r="C300" s="19" t="s">
        <v>115</v>
      </c>
    </row>
    <row r="301">
      <c r="A301" s="18">
        <v>1947.0</v>
      </c>
      <c r="B301" s="16" t="s">
        <v>108</v>
      </c>
      <c r="C301" s="19" t="s">
        <v>115</v>
      </c>
    </row>
    <row r="302">
      <c r="A302" s="18">
        <v>1948.0</v>
      </c>
      <c r="B302" s="16" t="s">
        <v>108</v>
      </c>
      <c r="C302" s="19" t="s">
        <v>115</v>
      </c>
    </row>
    <row r="303">
      <c r="A303" s="18">
        <v>1949.0</v>
      </c>
      <c r="B303" s="16" t="s">
        <v>108</v>
      </c>
      <c r="C303" s="19" t="s">
        <v>115</v>
      </c>
    </row>
    <row r="304">
      <c r="A304" s="18">
        <v>1950.0</v>
      </c>
      <c r="B304" s="16" t="s">
        <v>108</v>
      </c>
      <c r="C304" s="19" t="s">
        <v>115</v>
      </c>
    </row>
    <row r="305">
      <c r="A305" s="18">
        <v>1951.0</v>
      </c>
      <c r="B305" s="16" t="s">
        <v>108</v>
      </c>
      <c r="C305" s="19" t="s">
        <v>117</v>
      </c>
    </row>
    <row r="306">
      <c r="A306" s="18">
        <v>1952.0</v>
      </c>
      <c r="B306" s="16" t="s">
        <v>108</v>
      </c>
      <c r="C306" s="19" t="s">
        <v>117</v>
      </c>
    </row>
    <row r="307">
      <c r="A307" s="18">
        <v>1953.0</v>
      </c>
      <c r="B307" s="16" t="s">
        <v>108</v>
      </c>
      <c r="C307" s="19" t="s">
        <v>117</v>
      </c>
    </row>
    <row r="308">
      <c r="A308" s="18">
        <v>1954.0</v>
      </c>
      <c r="B308" s="16" t="s">
        <v>108</v>
      </c>
      <c r="C308" s="19" t="s">
        <v>117</v>
      </c>
    </row>
    <row r="309">
      <c r="A309" s="18">
        <v>1955.0</v>
      </c>
      <c r="B309" s="16" t="s">
        <v>108</v>
      </c>
      <c r="C309" s="19" t="s">
        <v>117</v>
      </c>
    </row>
    <row r="310">
      <c r="A310" s="18">
        <v>1956.0</v>
      </c>
      <c r="B310" s="16" t="s">
        <v>108</v>
      </c>
      <c r="C310" s="19" t="s">
        <v>117</v>
      </c>
    </row>
    <row r="311">
      <c r="A311" s="18">
        <v>1957.0</v>
      </c>
      <c r="B311" s="16" t="s">
        <v>108</v>
      </c>
      <c r="C311" s="19" t="s">
        <v>115</v>
      </c>
    </row>
    <row r="312">
      <c r="A312" s="18">
        <v>1958.0</v>
      </c>
      <c r="B312" s="16" t="s">
        <v>108</v>
      </c>
      <c r="C312" s="19" t="s">
        <v>115</v>
      </c>
    </row>
    <row r="313">
      <c r="A313" s="18">
        <v>1959.0</v>
      </c>
      <c r="B313" s="16" t="s">
        <v>108</v>
      </c>
      <c r="C313" s="19" t="s">
        <v>115</v>
      </c>
    </row>
    <row r="314">
      <c r="A314" s="18">
        <v>1960.0</v>
      </c>
      <c r="B314" s="16" t="s">
        <v>108</v>
      </c>
      <c r="C314" s="19" t="s">
        <v>115</v>
      </c>
    </row>
    <row r="315">
      <c r="A315" s="18">
        <v>1961.0</v>
      </c>
      <c r="B315" s="16" t="s">
        <v>108</v>
      </c>
      <c r="C315" s="19" t="s">
        <v>116</v>
      </c>
    </row>
    <row r="316">
      <c r="A316" s="18">
        <v>1962.0</v>
      </c>
      <c r="B316" s="16" t="s">
        <v>108</v>
      </c>
      <c r="C316" s="19" t="s">
        <v>115</v>
      </c>
    </row>
    <row r="317">
      <c r="A317" s="18">
        <v>1963.0</v>
      </c>
      <c r="B317" s="16" t="s">
        <v>108</v>
      </c>
      <c r="C317" s="19" t="s">
        <v>116</v>
      </c>
    </row>
    <row r="318">
      <c r="A318" s="18">
        <v>1964.0</v>
      </c>
      <c r="B318" s="16" t="s">
        <v>108</v>
      </c>
      <c r="C318" s="19" t="s">
        <v>115</v>
      </c>
    </row>
    <row r="319">
      <c r="A319" s="18">
        <v>1965.0</v>
      </c>
      <c r="B319" s="16" t="s">
        <v>93</v>
      </c>
      <c r="C319" s="16" t="s">
        <v>94</v>
      </c>
    </row>
    <row r="320">
      <c r="A320" s="18">
        <v>1966.0</v>
      </c>
      <c r="B320" s="16" t="s">
        <v>16</v>
      </c>
      <c r="C320" s="16" t="s">
        <v>15</v>
      </c>
    </row>
    <row r="321">
      <c r="A321" s="18">
        <v>1967.0</v>
      </c>
      <c r="B321" s="16" t="s">
        <v>16</v>
      </c>
      <c r="C321" s="16" t="s">
        <v>15</v>
      </c>
    </row>
    <row r="322">
      <c r="A322" s="18">
        <v>1968.0</v>
      </c>
      <c r="B322" s="16" t="s">
        <v>16</v>
      </c>
      <c r="C322" s="16" t="s">
        <v>15</v>
      </c>
    </row>
    <row r="323">
      <c r="A323" s="18">
        <v>1969.0</v>
      </c>
      <c r="B323" s="16" t="s">
        <v>16</v>
      </c>
      <c r="C323" s="16" t="s">
        <v>15</v>
      </c>
    </row>
    <row r="324">
      <c r="A324" s="18">
        <v>1970.0</v>
      </c>
      <c r="B324" s="16" t="s">
        <v>16</v>
      </c>
      <c r="C324" s="16" t="s">
        <v>15</v>
      </c>
    </row>
    <row r="325">
      <c r="A325" s="18">
        <v>1971.0</v>
      </c>
      <c r="B325" s="16" t="s">
        <v>16</v>
      </c>
      <c r="C325" s="16" t="s">
        <v>15</v>
      </c>
    </row>
    <row r="326">
      <c r="A326" s="18">
        <v>1972.0</v>
      </c>
      <c r="B326" s="16" t="s">
        <v>16</v>
      </c>
      <c r="C326" s="16" t="s">
        <v>15</v>
      </c>
    </row>
    <row r="327">
      <c r="A327" s="18">
        <v>1973.0</v>
      </c>
      <c r="B327" s="16" t="s">
        <v>16</v>
      </c>
      <c r="C327" s="16" t="s">
        <v>15</v>
      </c>
    </row>
    <row r="328">
      <c r="A328" s="18">
        <v>1974.0</v>
      </c>
      <c r="B328" s="16" t="s">
        <v>16</v>
      </c>
      <c r="C328" s="16" t="s">
        <v>15</v>
      </c>
    </row>
    <row r="329">
      <c r="A329" s="18">
        <v>1975.0</v>
      </c>
      <c r="B329" s="16" t="s">
        <v>16</v>
      </c>
      <c r="C329" s="16" t="s">
        <v>15</v>
      </c>
    </row>
    <row r="330">
      <c r="A330" s="16" t="s">
        <v>118</v>
      </c>
      <c r="B330" s="16" t="s">
        <v>16</v>
      </c>
      <c r="C330" s="19" t="s">
        <v>119</v>
      </c>
    </row>
    <row r="331">
      <c r="A331" s="16" t="s">
        <v>120</v>
      </c>
      <c r="B331" s="16" t="s">
        <v>16</v>
      </c>
      <c r="C331" s="19" t="s">
        <v>90</v>
      </c>
    </row>
    <row r="332">
      <c r="A332" s="16" t="s">
        <v>121</v>
      </c>
      <c r="B332" s="16" t="s">
        <v>16</v>
      </c>
      <c r="C332" s="19" t="s">
        <v>90</v>
      </c>
    </row>
    <row r="333">
      <c r="A333" s="16" t="s">
        <v>122</v>
      </c>
      <c r="B333" s="16" t="s">
        <v>16</v>
      </c>
      <c r="C333" s="19" t="s">
        <v>90</v>
      </c>
    </row>
    <row r="334">
      <c r="A334" s="16" t="s">
        <v>123</v>
      </c>
      <c r="B334" s="16" t="s">
        <v>16</v>
      </c>
      <c r="C334" s="19" t="s">
        <v>90</v>
      </c>
    </row>
    <row r="335">
      <c r="A335" s="16" t="s">
        <v>124</v>
      </c>
      <c r="B335" s="16" t="s">
        <v>16</v>
      </c>
      <c r="C335" s="19" t="s">
        <v>119</v>
      </c>
    </row>
    <row r="336">
      <c r="A336" s="16" t="s">
        <v>125</v>
      </c>
      <c r="B336" s="16" t="s">
        <v>16</v>
      </c>
      <c r="C336" s="19" t="s">
        <v>119</v>
      </c>
    </row>
    <row r="337">
      <c r="A337" s="16" t="s">
        <v>126</v>
      </c>
      <c r="B337" s="16" t="s">
        <v>16</v>
      </c>
      <c r="C337" s="19" t="s">
        <v>90</v>
      </c>
    </row>
    <row r="338">
      <c r="A338" s="16" t="s">
        <v>127</v>
      </c>
      <c r="B338" s="16" t="s">
        <v>16</v>
      </c>
      <c r="C338" s="19" t="s">
        <v>119</v>
      </c>
    </row>
    <row r="339">
      <c r="A339" s="16" t="s">
        <v>128</v>
      </c>
      <c r="B339" s="16" t="s">
        <v>86</v>
      </c>
      <c r="C339" s="16" t="s">
        <v>87</v>
      </c>
    </row>
    <row r="340">
      <c r="A340" s="16"/>
      <c r="B340" s="16"/>
      <c r="C340" s="16"/>
    </row>
    <row r="341">
      <c r="A341" s="16"/>
      <c r="B341" s="16"/>
      <c r="C341" s="16"/>
    </row>
    <row r="342">
      <c r="A342" s="16"/>
      <c r="B342" s="16"/>
      <c r="C342" s="16"/>
    </row>
    <row r="343">
      <c r="A343" s="16"/>
      <c r="B343" s="16"/>
      <c r="C343" s="16"/>
    </row>
    <row r="344">
      <c r="A344" s="16"/>
      <c r="B344" s="16"/>
      <c r="C344" s="16"/>
    </row>
    <row r="345">
      <c r="A345" s="16"/>
      <c r="B345" s="16"/>
      <c r="C345" s="16"/>
    </row>
    <row r="346">
      <c r="A346" s="16"/>
      <c r="B346" s="16"/>
      <c r="C346" s="16"/>
    </row>
    <row r="347">
      <c r="A347" s="16"/>
      <c r="B347" s="16"/>
      <c r="C347" s="16"/>
    </row>
    <row r="348">
      <c r="A348" s="16"/>
      <c r="B348" s="16"/>
      <c r="C348" s="16"/>
    </row>
    <row r="349">
      <c r="A349" s="16"/>
      <c r="B349" s="16"/>
      <c r="C349" s="16"/>
    </row>
    <row r="350">
      <c r="A350" s="16"/>
      <c r="B350" s="16"/>
      <c r="C350" s="16"/>
    </row>
    <row r="351">
      <c r="A351" s="16"/>
      <c r="B351" s="16"/>
      <c r="C351" s="16"/>
    </row>
    <row r="352">
      <c r="A352" s="16"/>
      <c r="B352" s="16"/>
      <c r="C352" s="16"/>
    </row>
    <row r="353">
      <c r="A353" s="16"/>
      <c r="B353" s="16"/>
      <c r="C353" s="16"/>
    </row>
    <row r="354">
      <c r="A354" s="16"/>
      <c r="B354" s="16"/>
      <c r="C354" s="16"/>
    </row>
    <row r="355">
      <c r="A355" s="16"/>
      <c r="B355" s="16"/>
      <c r="C355" s="16"/>
    </row>
    <row r="356">
      <c r="A356" s="16"/>
      <c r="B356" s="16"/>
      <c r="C356" s="16"/>
    </row>
    <row r="357">
      <c r="A357" s="16"/>
      <c r="B357" s="16"/>
      <c r="C357" s="16"/>
    </row>
    <row r="358">
      <c r="A358" s="16"/>
      <c r="B358" s="16"/>
      <c r="C358" s="16"/>
    </row>
    <row r="359">
      <c r="A359" s="16"/>
      <c r="B359" s="16"/>
      <c r="C359" s="16"/>
    </row>
    <row r="360">
      <c r="A360" s="16"/>
      <c r="B360" s="16"/>
      <c r="C360" s="16"/>
    </row>
    <row r="361">
      <c r="A361" s="16"/>
      <c r="B361" s="16"/>
      <c r="C361" s="16"/>
    </row>
    <row r="362">
      <c r="A362" s="16"/>
      <c r="B362" s="16"/>
      <c r="C362" s="16"/>
    </row>
    <row r="363">
      <c r="A363" s="16"/>
      <c r="B363" s="16"/>
      <c r="C363" s="16"/>
    </row>
    <row r="364">
      <c r="A364" s="16"/>
      <c r="B364" s="16"/>
      <c r="C364" s="16"/>
    </row>
    <row r="365">
      <c r="A365" s="16"/>
      <c r="B365" s="16"/>
      <c r="C365" s="16"/>
    </row>
    <row r="366">
      <c r="A366" s="16"/>
      <c r="B366" s="16"/>
      <c r="C366" s="16"/>
    </row>
    <row r="367">
      <c r="A367" s="16"/>
      <c r="B367" s="16"/>
      <c r="C367" s="16"/>
    </row>
    <row r="368">
      <c r="A368" s="16"/>
      <c r="B368" s="16"/>
      <c r="C368" s="16"/>
    </row>
    <row r="369">
      <c r="A369" s="16"/>
      <c r="B369" s="16"/>
      <c r="C369" s="16"/>
    </row>
    <row r="370">
      <c r="A370" s="16"/>
      <c r="B370" s="16"/>
      <c r="C370" s="16"/>
    </row>
    <row r="371">
      <c r="A371" s="16"/>
      <c r="B371" s="16"/>
      <c r="C371" s="16"/>
    </row>
    <row r="372">
      <c r="A372" s="16"/>
      <c r="B372" s="16"/>
      <c r="C372" s="16"/>
    </row>
    <row r="373">
      <c r="A373" s="16"/>
      <c r="B373" s="16"/>
      <c r="C373" s="16"/>
    </row>
    <row r="374">
      <c r="A374" s="16"/>
      <c r="B374" s="16"/>
      <c r="C374" s="16"/>
    </row>
    <row r="375">
      <c r="A375" s="16"/>
      <c r="B375" s="16"/>
      <c r="C375" s="16"/>
    </row>
    <row r="376">
      <c r="A376" s="16"/>
      <c r="B376" s="16"/>
      <c r="C376" s="16"/>
    </row>
    <row r="377">
      <c r="A377" s="16"/>
      <c r="B377" s="16"/>
      <c r="C377" s="16"/>
    </row>
    <row r="378">
      <c r="A378" s="16"/>
      <c r="B378" s="16"/>
      <c r="C378" s="16"/>
    </row>
    <row r="379">
      <c r="A379" s="16"/>
      <c r="B379" s="16"/>
      <c r="C379" s="16"/>
    </row>
    <row r="380">
      <c r="A380" s="16"/>
      <c r="B380" s="16"/>
      <c r="C380" s="16"/>
    </row>
    <row r="381">
      <c r="A381" s="16"/>
      <c r="B381" s="16"/>
      <c r="C381" s="16"/>
    </row>
    <row r="382">
      <c r="A382" s="16"/>
      <c r="B382" s="16"/>
      <c r="C382" s="16"/>
    </row>
    <row r="383">
      <c r="A383" s="16"/>
      <c r="B383" s="16"/>
      <c r="C383" s="16"/>
    </row>
    <row r="384">
      <c r="A384" s="16"/>
      <c r="B384" s="16"/>
      <c r="C384" s="16"/>
    </row>
    <row r="385">
      <c r="A385" s="16"/>
      <c r="B385" s="16"/>
      <c r="C385" s="16"/>
    </row>
    <row r="386">
      <c r="A386" s="16"/>
      <c r="B386" s="16"/>
      <c r="C386" s="16"/>
    </row>
    <row r="387">
      <c r="A387" s="16"/>
      <c r="B387" s="16"/>
      <c r="C387" s="16"/>
    </row>
    <row r="388">
      <c r="A388" s="16"/>
      <c r="B388" s="16"/>
      <c r="C388" s="16"/>
    </row>
    <row r="389">
      <c r="A389" s="16"/>
      <c r="B389" s="16"/>
      <c r="C389" s="16"/>
    </row>
    <row r="390">
      <c r="A390" s="16"/>
      <c r="B390" s="16"/>
      <c r="C390" s="16"/>
    </row>
    <row r="391">
      <c r="A391" s="16"/>
      <c r="B391" s="16"/>
      <c r="C391" s="16"/>
    </row>
    <row r="392">
      <c r="A392" s="16"/>
      <c r="B392" s="16"/>
      <c r="C392" s="16"/>
    </row>
    <row r="393">
      <c r="A393" s="16"/>
      <c r="B393" s="16"/>
      <c r="C393" s="16"/>
    </row>
    <row r="394">
      <c r="A394" s="16"/>
      <c r="B394" s="16"/>
      <c r="C394" s="16"/>
    </row>
    <row r="395">
      <c r="A395" s="16"/>
      <c r="B395" s="16"/>
      <c r="C395" s="16"/>
    </row>
    <row r="396">
      <c r="A396" s="16"/>
      <c r="B396" s="16"/>
      <c r="C396" s="16"/>
    </row>
    <row r="397">
      <c r="A397" s="16"/>
      <c r="B397" s="16"/>
      <c r="C397" s="16"/>
    </row>
    <row r="398">
      <c r="A398" s="16"/>
      <c r="B398" s="16"/>
      <c r="C398" s="16"/>
    </row>
    <row r="399">
      <c r="A399" s="16"/>
      <c r="B399" s="16"/>
      <c r="C399" s="16"/>
    </row>
    <row r="400">
      <c r="A400" s="16"/>
      <c r="B400" s="16"/>
      <c r="C400" s="16"/>
    </row>
    <row r="401">
      <c r="A401" s="16"/>
      <c r="B401" s="16"/>
      <c r="C401" s="16"/>
    </row>
    <row r="402">
      <c r="A402" s="16"/>
      <c r="B402" s="16"/>
      <c r="C402" s="16"/>
    </row>
    <row r="403">
      <c r="A403" s="16"/>
      <c r="B403" s="16"/>
      <c r="C403" s="16"/>
    </row>
    <row r="404">
      <c r="A404" s="16"/>
      <c r="B404" s="16"/>
      <c r="C404" s="16"/>
    </row>
    <row r="405">
      <c r="A405" s="16"/>
      <c r="B405" s="16"/>
      <c r="C405" s="16"/>
    </row>
    <row r="406">
      <c r="A406" s="16"/>
      <c r="B406" s="16"/>
      <c r="C406" s="16"/>
    </row>
    <row r="407">
      <c r="A407" s="16"/>
      <c r="B407" s="16"/>
      <c r="C407" s="16"/>
    </row>
    <row r="408">
      <c r="A408" s="16"/>
      <c r="B408" s="16"/>
      <c r="C408" s="16"/>
    </row>
    <row r="409">
      <c r="A409" s="16"/>
      <c r="B409" s="16"/>
      <c r="C409" s="16"/>
    </row>
    <row r="410">
      <c r="A410" s="16"/>
      <c r="B410" s="16"/>
      <c r="C410" s="16"/>
    </row>
    <row r="411">
      <c r="A411" s="16"/>
      <c r="B411" s="16"/>
      <c r="C411" s="16"/>
    </row>
    <row r="412">
      <c r="A412" s="16"/>
      <c r="B412" s="16"/>
      <c r="C412" s="16"/>
    </row>
    <row r="413">
      <c r="A413" s="16"/>
      <c r="B413" s="16"/>
      <c r="C413" s="16"/>
    </row>
    <row r="414">
      <c r="A414" s="16"/>
      <c r="B414" s="16"/>
      <c r="C414" s="16"/>
    </row>
    <row r="415">
      <c r="A415" s="16"/>
      <c r="B415" s="16"/>
      <c r="C415" s="16"/>
    </row>
    <row r="416">
      <c r="A416" s="16"/>
      <c r="B416" s="16"/>
      <c r="C416" s="16"/>
    </row>
    <row r="417">
      <c r="A417" s="16"/>
      <c r="B417" s="16"/>
      <c r="C417" s="16"/>
    </row>
    <row r="418">
      <c r="A418" s="16"/>
      <c r="B418" s="16"/>
      <c r="C418" s="16"/>
    </row>
    <row r="419">
      <c r="A419" s="16"/>
      <c r="B419" s="16"/>
      <c r="C419" s="16"/>
    </row>
    <row r="420">
      <c r="A420" s="16"/>
      <c r="B420" s="16"/>
      <c r="C420" s="16"/>
    </row>
    <row r="421">
      <c r="A421" s="16"/>
      <c r="B421" s="16"/>
      <c r="C421" s="16"/>
    </row>
    <row r="422">
      <c r="A422" s="16"/>
      <c r="B422" s="16"/>
      <c r="C422" s="16"/>
    </row>
    <row r="423">
      <c r="A423" s="16"/>
      <c r="B423" s="16"/>
      <c r="C423" s="16"/>
    </row>
    <row r="424">
      <c r="A424" s="16"/>
      <c r="B424" s="16"/>
      <c r="C424" s="16"/>
    </row>
    <row r="425">
      <c r="A425" s="16"/>
      <c r="B425" s="16"/>
      <c r="C425" s="16"/>
    </row>
    <row r="426">
      <c r="A426" s="16"/>
      <c r="B426" s="16"/>
      <c r="C426" s="16"/>
    </row>
    <row r="427">
      <c r="A427" s="16"/>
      <c r="B427" s="16"/>
      <c r="C427" s="16"/>
    </row>
    <row r="428">
      <c r="A428" s="16"/>
      <c r="B428" s="16"/>
      <c r="C428" s="16"/>
    </row>
    <row r="429">
      <c r="A429" s="16"/>
      <c r="B429" s="16"/>
      <c r="C429" s="16"/>
    </row>
    <row r="430">
      <c r="A430" s="16"/>
      <c r="B430" s="16"/>
      <c r="C430" s="16"/>
    </row>
    <row r="431">
      <c r="A431" s="16"/>
      <c r="B431" s="16"/>
      <c r="C431" s="16"/>
    </row>
    <row r="432">
      <c r="A432" s="16"/>
      <c r="B432" s="16"/>
      <c r="C432" s="16"/>
    </row>
    <row r="433">
      <c r="A433" s="16"/>
      <c r="B433" s="16"/>
      <c r="C433" s="16"/>
    </row>
    <row r="434">
      <c r="A434" s="16"/>
      <c r="B434" s="16"/>
      <c r="C434" s="16"/>
    </row>
    <row r="435">
      <c r="A435" s="16"/>
      <c r="B435" s="16"/>
      <c r="C435" s="16"/>
    </row>
    <row r="436">
      <c r="A436" s="16"/>
      <c r="B436" s="16"/>
      <c r="C436" s="16"/>
    </row>
    <row r="437">
      <c r="A437" s="16"/>
      <c r="B437" s="16"/>
      <c r="C437" s="16"/>
    </row>
    <row r="438">
      <c r="A438" s="16"/>
      <c r="B438" s="16"/>
      <c r="C438" s="16"/>
    </row>
    <row r="439">
      <c r="A439" s="16"/>
      <c r="B439" s="16"/>
      <c r="C439" s="16"/>
    </row>
    <row r="440">
      <c r="A440" s="16"/>
      <c r="B440" s="16"/>
      <c r="C440" s="16"/>
    </row>
    <row r="441">
      <c r="A441" s="16"/>
      <c r="B441" s="16"/>
      <c r="C441" s="16"/>
    </row>
    <row r="442">
      <c r="A442" s="16"/>
      <c r="B442" s="16"/>
      <c r="C442" s="16"/>
    </row>
    <row r="443">
      <c r="A443" s="16"/>
      <c r="B443" s="16"/>
      <c r="C443" s="16"/>
    </row>
    <row r="444">
      <c r="A444" s="16"/>
      <c r="B444" s="16"/>
      <c r="C444" s="16"/>
    </row>
    <row r="445">
      <c r="A445" s="16"/>
      <c r="B445" s="16"/>
      <c r="C445" s="16"/>
    </row>
    <row r="446">
      <c r="A446" s="16"/>
      <c r="B446" s="16"/>
      <c r="C446" s="16"/>
    </row>
    <row r="447">
      <c r="A447" s="16"/>
      <c r="B447" s="16"/>
      <c r="C447" s="16"/>
    </row>
    <row r="448">
      <c r="A448" s="16"/>
      <c r="B448" s="16"/>
      <c r="C448" s="16"/>
    </row>
    <row r="449">
      <c r="A449" s="16"/>
      <c r="B449" s="16"/>
      <c r="C449" s="16"/>
    </row>
    <row r="450">
      <c r="A450" s="16"/>
      <c r="B450" s="16"/>
      <c r="C450" s="16"/>
    </row>
    <row r="451">
      <c r="A451" s="16"/>
      <c r="B451" s="16"/>
      <c r="C451" s="16"/>
    </row>
    <row r="452">
      <c r="A452" s="16"/>
      <c r="B452" s="16"/>
      <c r="C452" s="16"/>
    </row>
    <row r="453">
      <c r="A453" s="16"/>
      <c r="B453" s="16"/>
      <c r="C453" s="16"/>
    </row>
    <row r="454">
      <c r="A454" s="16"/>
      <c r="B454" s="16"/>
      <c r="C454" s="16"/>
    </row>
    <row r="455">
      <c r="A455" s="16"/>
      <c r="B455" s="16"/>
      <c r="C455" s="16"/>
    </row>
    <row r="456">
      <c r="A456" s="16"/>
      <c r="B456" s="16"/>
      <c r="C456" s="16"/>
    </row>
    <row r="457">
      <c r="A457" s="16"/>
      <c r="B457" s="16"/>
      <c r="C457" s="16"/>
    </row>
    <row r="458">
      <c r="A458" s="16"/>
      <c r="B458" s="16"/>
      <c r="C458" s="16"/>
    </row>
    <row r="459">
      <c r="A459" s="16"/>
      <c r="B459" s="16"/>
      <c r="C459" s="16"/>
    </row>
    <row r="460">
      <c r="A460" s="16"/>
      <c r="B460" s="16"/>
      <c r="C460" s="16"/>
    </row>
    <row r="461">
      <c r="A461" s="16"/>
      <c r="B461" s="16"/>
      <c r="C461" s="16"/>
    </row>
    <row r="462">
      <c r="A462" s="16"/>
      <c r="B462" s="16"/>
      <c r="C462" s="16"/>
    </row>
    <row r="463">
      <c r="A463" s="16"/>
      <c r="B463" s="16"/>
      <c r="C463" s="16"/>
    </row>
    <row r="464">
      <c r="A464" s="16"/>
      <c r="B464" s="16"/>
      <c r="C464" s="16"/>
    </row>
    <row r="465">
      <c r="A465" s="16"/>
      <c r="B465" s="16"/>
      <c r="C465" s="16"/>
    </row>
    <row r="466">
      <c r="A466" s="16"/>
      <c r="B466" s="16"/>
      <c r="C466" s="16"/>
    </row>
    <row r="467">
      <c r="A467" s="16"/>
      <c r="B467" s="16"/>
      <c r="C467" s="16"/>
    </row>
    <row r="468">
      <c r="A468" s="16"/>
      <c r="B468" s="16"/>
      <c r="C468" s="16"/>
    </row>
    <row r="469">
      <c r="A469" s="16"/>
      <c r="B469" s="16"/>
      <c r="C469" s="16"/>
    </row>
    <row r="470">
      <c r="A470" s="16"/>
      <c r="B470" s="16"/>
      <c r="C470" s="16"/>
    </row>
    <row r="471">
      <c r="A471" s="16"/>
      <c r="B471" s="16"/>
      <c r="C471" s="16"/>
    </row>
    <row r="472">
      <c r="A472" s="16"/>
      <c r="B472" s="16"/>
      <c r="C472" s="16"/>
    </row>
    <row r="473">
      <c r="A473" s="16"/>
      <c r="B473" s="16"/>
      <c r="C473" s="16"/>
    </row>
    <row r="474">
      <c r="A474" s="16"/>
      <c r="B474" s="16"/>
      <c r="C474" s="16"/>
    </row>
    <row r="475">
      <c r="A475" s="16"/>
      <c r="B475" s="16"/>
      <c r="C475" s="16"/>
    </row>
    <row r="476">
      <c r="A476" s="16"/>
      <c r="B476" s="16"/>
      <c r="C476" s="16"/>
    </row>
    <row r="477">
      <c r="A477" s="16"/>
      <c r="B477" s="16"/>
      <c r="C477" s="16"/>
    </row>
    <row r="478">
      <c r="A478" s="16"/>
      <c r="B478" s="16"/>
      <c r="C478" s="16"/>
    </row>
    <row r="479">
      <c r="A479" s="16"/>
      <c r="B479" s="16"/>
      <c r="C479" s="16"/>
    </row>
    <row r="480">
      <c r="A480" s="16"/>
      <c r="B480" s="16"/>
      <c r="C480" s="16"/>
    </row>
    <row r="481">
      <c r="A481" s="16"/>
      <c r="B481" s="16"/>
      <c r="C481" s="16"/>
    </row>
    <row r="482">
      <c r="A482" s="16"/>
      <c r="B482" s="16"/>
      <c r="C482" s="16"/>
    </row>
    <row r="483">
      <c r="A483" s="16"/>
      <c r="B483" s="16"/>
      <c r="C483" s="16"/>
    </row>
    <row r="484">
      <c r="A484" s="16"/>
      <c r="B484" s="16"/>
      <c r="C484" s="16"/>
    </row>
    <row r="485">
      <c r="A485" s="16"/>
      <c r="B485" s="16"/>
      <c r="C485" s="16"/>
    </row>
    <row r="486">
      <c r="A486" s="16"/>
      <c r="B486" s="16"/>
      <c r="C486" s="16"/>
    </row>
    <row r="487">
      <c r="A487" s="16"/>
      <c r="B487" s="16"/>
      <c r="C487" s="16"/>
    </row>
    <row r="488">
      <c r="A488" s="16"/>
      <c r="B488" s="16"/>
      <c r="C488" s="16"/>
    </row>
    <row r="489">
      <c r="A489" s="16"/>
      <c r="B489" s="16"/>
      <c r="C489" s="16"/>
    </row>
    <row r="490">
      <c r="A490" s="16"/>
      <c r="B490" s="16"/>
      <c r="C490" s="16"/>
    </row>
    <row r="491">
      <c r="A491" s="16"/>
      <c r="B491" s="16"/>
      <c r="C491" s="16"/>
    </row>
    <row r="492">
      <c r="A492" s="16"/>
      <c r="B492" s="16"/>
      <c r="C492" s="16"/>
    </row>
    <row r="493">
      <c r="A493" s="16"/>
      <c r="B493" s="16"/>
      <c r="C493" s="16"/>
    </row>
    <row r="494">
      <c r="A494" s="16"/>
      <c r="B494" s="16"/>
      <c r="C494" s="16"/>
    </row>
    <row r="495">
      <c r="A495" s="16"/>
      <c r="B495" s="16"/>
      <c r="C495" s="16"/>
    </row>
    <row r="496">
      <c r="A496" s="16"/>
      <c r="B496" s="16"/>
      <c r="C496" s="16"/>
    </row>
    <row r="497">
      <c r="A497" s="16"/>
      <c r="B497" s="16"/>
      <c r="C497" s="16"/>
    </row>
    <row r="498">
      <c r="A498" s="16"/>
      <c r="B498" s="16"/>
      <c r="C498" s="16"/>
    </row>
    <row r="499">
      <c r="A499" s="16"/>
      <c r="B499" s="16"/>
      <c r="C499" s="16"/>
    </row>
    <row r="500">
      <c r="A500" s="16"/>
      <c r="B500" s="16"/>
      <c r="C500" s="16"/>
    </row>
    <row r="501">
      <c r="A501" s="16"/>
      <c r="B501" s="16"/>
      <c r="C501" s="16"/>
    </row>
    <row r="502">
      <c r="A502" s="16"/>
      <c r="B502" s="16"/>
      <c r="C502" s="16"/>
    </row>
    <row r="503">
      <c r="A503" s="16"/>
      <c r="B503" s="16"/>
      <c r="C503" s="16"/>
    </row>
    <row r="504">
      <c r="A504" s="16"/>
      <c r="B504" s="16"/>
      <c r="C504" s="16"/>
    </row>
    <row r="505">
      <c r="A505" s="16"/>
      <c r="B505" s="16"/>
      <c r="C505" s="16"/>
    </row>
    <row r="506">
      <c r="A506" s="16"/>
      <c r="B506" s="16"/>
      <c r="C506" s="16"/>
    </row>
    <row r="507">
      <c r="A507" s="16"/>
      <c r="B507" s="16"/>
      <c r="C507" s="16"/>
    </row>
    <row r="508">
      <c r="A508" s="16"/>
      <c r="B508" s="16"/>
      <c r="C508" s="16"/>
    </row>
    <row r="509">
      <c r="A509" s="16"/>
      <c r="B509" s="16"/>
      <c r="C509" s="16"/>
    </row>
    <row r="510">
      <c r="A510" s="16"/>
      <c r="B510" s="16"/>
      <c r="C510" s="16"/>
    </row>
    <row r="511">
      <c r="A511" s="16"/>
      <c r="B511" s="16"/>
      <c r="C511" s="16"/>
    </row>
    <row r="512">
      <c r="A512" s="16"/>
      <c r="B512" s="16"/>
      <c r="C512" s="16"/>
    </row>
    <row r="513">
      <c r="A513" s="16"/>
      <c r="B513" s="16"/>
      <c r="C513" s="16"/>
    </row>
    <row r="514">
      <c r="A514" s="16"/>
      <c r="B514" s="16"/>
      <c r="C514" s="16"/>
    </row>
    <row r="515">
      <c r="A515" s="16"/>
      <c r="B515" s="16"/>
      <c r="C515" s="16"/>
    </row>
    <row r="516">
      <c r="A516" s="16"/>
      <c r="B516" s="16"/>
      <c r="C516" s="16"/>
    </row>
    <row r="517">
      <c r="A517" s="16"/>
      <c r="B517" s="16"/>
      <c r="C517" s="16"/>
    </row>
    <row r="518">
      <c r="A518" s="16"/>
      <c r="B518" s="16"/>
      <c r="C518" s="16"/>
    </row>
    <row r="519">
      <c r="A519" s="16"/>
      <c r="B519" s="16"/>
      <c r="C519" s="16"/>
    </row>
    <row r="520">
      <c r="A520" s="16"/>
      <c r="B520" s="16"/>
      <c r="C520" s="16"/>
    </row>
    <row r="521">
      <c r="A521" s="16"/>
      <c r="B521" s="16"/>
      <c r="C521" s="16"/>
    </row>
    <row r="522">
      <c r="A522" s="16"/>
      <c r="B522" s="16"/>
      <c r="C522" s="16"/>
    </row>
    <row r="523">
      <c r="A523" s="16"/>
      <c r="B523" s="16"/>
      <c r="C523" s="16"/>
    </row>
    <row r="524">
      <c r="A524" s="16"/>
      <c r="B524" s="16"/>
      <c r="C524" s="16"/>
    </row>
    <row r="525">
      <c r="A525" s="16"/>
      <c r="B525" s="16"/>
      <c r="C525" s="16"/>
    </row>
    <row r="526">
      <c r="A526" s="16"/>
      <c r="B526" s="16"/>
      <c r="C526" s="16"/>
    </row>
    <row r="527">
      <c r="A527" s="16"/>
      <c r="B527" s="16"/>
      <c r="C527" s="16"/>
    </row>
    <row r="528">
      <c r="A528" s="16"/>
      <c r="B528" s="16"/>
      <c r="C528" s="16"/>
    </row>
    <row r="529">
      <c r="A529" s="16"/>
      <c r="B529" s="16"/>
      <c r="C529" s="16"/>
    </row>
    <row r="530">
      <c r="A530" s="16"/>
      <c r="B530" s="16"/>
      <c r="C530" s="16"/>
    </row>
    <row r="531">
      <c r="A531" s="16"/>
      <c r="B531" s="16"/>
      <c r="C531" s="16"/>
    </row>
    <row r="532">
      <c r="A532" s="16"/>
      <c r="B532" s="16"/>
      <c r="C532" s="16"/>
    </row>
    <row r="533">
      <c r="A533" s="16"/>
      <c r="B533" s="16"/>
      <c r="C533" s="16"/>
    </row>
    <row r="534">
      <c r="A534" s="16"/>
      <c r="B534" s="16"/>
      <c r="C534" s="16"/>
    </row>
    <row r="535">
      <c r="A535" s="16"/>
      <c r="B535" s="16"/>
      <c r="C535" s="16"/>
    </row>
    <row r="536">
      <c r="A536" s="16"/>
      <c r="B536" s="16"/>
      <c r="C536" s="16"/>
    </row>
    <row r="537">
      <c r="A537" s="16"/>
      <c r="B537" s="16"/>
      <c r="C537" s="16"/>
    </row>
    <row r="538">
      <c r="A538" s="16"/>
      <c r="B538" s="16"/>
      <c r="C538" s="16"/>
    </row>
    <row r="539">
      <c r="A539" s="16"/>
      <c r="B539" s="16"/>
      <c r="C539" s="16"/>
    </row>
    <row r="540">
      <c r="A540" s="16"/>
      <c r="B540" s="16"/>
      <c r="C540" s="16"/>
    </row>
    <row r="541">
      <c r="A541" s="16"/>
      <c r="B541" s="16"/>
      <c r="C541" s="16"/>
    </row>
    <row r="542">
      <c r="A542" s="16"/>
      <c r="B542" s="16"/>
      <c r="C542" s="16"/>
    </row>
    <row r="543">
      <c r="A543" s="16"/>
      <c r="B543" s="16"/>
      <c r="C543" s="16"/>
    </row>
    <row r="544">
      <c r="A544" s="16"/>
      <c r="B544" s="16"/>
      <c r="C544" s="16"/>
    </row>
    <row r="545">
      <c r="A545" s="16"/>
      <c r="B545" s="16"/>
      <c r="C545" s="16"/>
    </row>
    <row r="546">
      <c r="A546" s="16"/>
      <c r="B546" s="16"/>
      <c r="C546" s="16"/>
    </row>
    <row r="547">
      <c r="A547" s="16"/>
      <c r="B547" s="16"/>
      <c r="C547" s="16"/>
    </row>
    <row r="548">
      <c r="A548" s="16"/>
      <c r="B548" s="16"/>
      <c r="C548" s="16"/>
    </row>
    <row r="549">
      <c r="A549" s="16"/>
      <c r="B549" s="16"/>
      <c r="C549" s="16"/>
    </row>
    <row r="550">
      <c r="A550" s="16"/>
      <c r="B550" s="16"/>
      <c r="C550" s="16"/>
    </row>
    <row r="551">
      <c r="A551" s="16"/>
      <c r="B551" s="16"/>
      <c r="C551" s="16"/>
    </row>
    <row r="552">
      <c r="A552" s="16"/>
      <c r="B552" s="16"/>
      <c r="C552" s="16"/>
    </row>
    <row r="553">
      <c r="A553" s="16"/>
      <c r="B553" s="16"/>
      <c r="C553" s="16"/>
    </row>
    <row r="554">
      <c r="A554" s="16"/>
      <c r="B554" s="16"/>
      <c r="C554" s="16"/>
    </row>
    <row r="555">
      <c r="A555" s="16"/>
      <c r="B555" s="16"/>
      <c r="C555" s="16"/>
    </row>
    <row r="556">
      <c r="A556" s="16"/>
      <c r="B556" s="16"/>
      <c r="C556" s="16"/>
    </row>
    <row r="557">
      <c r="A557" s="16"/>
      <c r="B557" s="16"/>
      <c r="C557" s="16"/>
    </row>
    <row r="558">
      <c r="A558" s="16"/>
      <c r="B558" s="16"/>
      <c r="C558" s="16"/>
    </row>
    <row r="559">
      <c r="A559" s="16"/>
      <c r="B559" s="16"/>
      <c r="C559" s="16"/>
    </row>
    <row r="560">
      <c r="A560" s="16"/>
      <c r="B560" s="16"/>
      <c r="C560" s="16"/>
    </row>
    <row r="561">
      <c r="A561" s="16"/>
      <c r="B561" s="16"/>
      <c r="C561" s="16"/>
    </row>
    <row r="562">
      <c r="A562" s="16"/>
      <c r="B562" s="16"/>
      <c r="C562" s="16"/>
    </row>
    <row r="563">
      <c r="A563" s="16"/>
      <c r="B563" s="16"/>
      <c r="C563" s="16"/>
    </row>
    <row r="564">
      <c r="A564" s="16"/>
      <c r="B564" s="16"/>
      <c r="C564" s="16"/>
    </row>
    <row r="565">
      <c r="A565" s="16"/>
      <c r="B565" s="16"/>
      <c r="C565" s="16"/>
    </row>
    <row r="566">
      <c r="A566" s="16"/>
      <c r="B566" s="16"/>
      <c r="C566" s="16"/>
    </row>
    <row r="567">
      <c r="A567" s="16"/>
      <c r="B567" s="16"/>
      <c r="C567" s="16"/>
    </row>
    <row r="568">
      <c r="A568" s="16"/>
      <c r="B568" s="16"/>
      <c r="C568" s="16"/>
    </row>
    <row r="569">
      <c r="A569" s="16"/>
      <c r="B569" s="16"/>
      <c r="C569" s="16"/>
    </row>
    <row r="570">
      <c r="A570" s="16"/>
      <c r="B570" s="16"/>
      <c r="C570" s="16"/>
    </row>
    <row r="571">
      <c r="A571" s="16"/>
      <c r="B571" s="16"/>
      <c r="C571" s="16"/>
    </row>
    <row r="572">
      <c r="A572" s="16"/>
      <c r="B572" s="16"/>
      <c r="C572" s="16"/>
    </row>
    <row r="573">
      <c r="A573" s="16"/>
      <c r="B573" s="16"/>
      <c r="C573" s="16"/>
    </row>
    <row r="574">
      <c r="A574" s="16"/>
      <c r="B574" s="16"/>
      <c r="C574" s="16"/>
    </row>
    <row r="575">
      <c r="A575" s="16"/>
      <c r="B575" s="16"/>
      <c r="C575" s="16"/>
    </row>
    <row r="576">
      <c r="A576" s="16"/>
      <c r="B576" s="16"/>
      <c r="C576" s="16"/>
    </row>
    <row r="577">
      <c r="A577" s="16"/>
      <c r="B577" s="16"/>
      <c r="C577" s="16"/>
    </row>
    <row r="578">
      <c r="A578" s="16"/>
      <c r="B578" s="16"/>
      <c r="C578" s="16"/>
    </row>
    <row r="579">
      <c r="A579" s="16"/>
      <c r="B579" s="16"/>
      <c r="C579" s="16"/>
    </row>
    <row r="580">
      <c r="A580" s="16"/>
      <c r="B580" s="16"/>
      <c r="C580" s="16"/>
    </row>
    <row r="581">
      <c r="A581" s="16"/>
      <c r="B581" s="16"/>
      <c r="C581" s="16"/>
    </row>
    <row r="582">
      <c r="A582" s="16"/>
      <c r="B582" s="16"/>
      <c r="C582" s="16"/>
    </row>
    <row r="583">
      <c r="A583" s="16"/>
      <c r="B583" s="16"/>
      <c r="C583" s="16"/>
    </row>
    <row r="584">
      <c r="A584" s="16"/>
      <c r="B584" s="16"/>
      <c r="C584" s="16"/>
    </row>
    <row r="585">
      <c r="A585" s="16"/>
      <c r="B585" s="16"/>
      <c r="C585" s="16"/>
    </row>
    <row r="586">
      <c r="A586" s="16"/>
      <c r="B586" s="16"/>
      <c r="C586" s="16"/>
    </row>
    <row r="587">
      <c r="A587" s="16"/>
      <c r="B587" s="16"/>
      <c r="C587" s="16"/>
    </row>
    <row r="588">
      <c r="A588" s="16"/>
      <c r="B588" s="16"/>
      <c r="C588" s="16"/>
    </row>
    <row r="589">
      <c r="A589" s="16"/>
      <c r="B589" s="16"/>
      <c r="C589" s="16"/>
    </row>
    <row r="590">
      <c r="A590" s="16"/>
      <c r="B590" s="16"/>
      <c r="C590" s="16"/>
    </row>
    <row r="591">
      <c r="A591" s="16"/>
      <c r="B591" s="16"/>
      <c r="C591" s="16"/>
    </row>
    <row r="592">
      <c r="A592" s="16"/>
      <c r="B592" s="16"/>
      <c r="C592" s="16"/>
    </row>
    <row r="593">
      <c r="A593" s="16"/>
      <c r="B593" s="16"/>
      <c r="C593" s="16"/>
    </row>
    <row r="594">
      <c r="A594" s="16"/>
      <c r="B594" s="16"/>
      <c r="C594" s="16"/>
    </row>
    <row r="595">
      <c r="A595" s="16"/>
      <c r="B595" s="16"/>
      <c r="C595" s="16"/>
    </row>
    <row r="596">
      <c r="A596" s="16"/>
      <c r="B596" s="16"/>
      <c r="C596" s="16"/>
    </row>
    <row r="597">
      <c r="A597" s="16"/>
      <c r="B597" s="16"/>
      <c r="C597" s="16"/>
    </row>
    <row r="598">
      <c r="A598" s="16"/>
      <c r="B598" s="16"/>
      <c r="C598" s="16"/>
    </row>
    <row r="599">
      <c r="A599" s="16"/>
      <c r="B599" s="16"/>
      <c r="C599" s="16"/>
    </row>
    <row r="600">
      <c r="A600" s="16"/>
      <c r="B600" s="16"/>
      <c r="C600" s="16"/>
    </row>
    <row r="601">
      <c r="A601" s="16"/>
      <c r="B601" s="16"/>
      <c r="C601" s="16"/>
    </row>
    <row r="602">
      <c r="A602" s="16"/>
      <c r="B602" s="16"/>
      <c r="C602" s="16"/>
    </row>
    <row r="603">
      <c r="A603" s="16"/>
      <c r="B603" s="16"/>
      <c r="C603" s="16"/>
    </row>
    <row r="604">
      <c r="A604" s="16"/>
      <c r="B604" s="16"/>
      <c r="C604" s="16"/>
    </row>
    <row r="605">
      <c r="A605" s="16"/>
      <c r="B605" s="16"/>
      <c r="C605" s="16"/>
    </row>
    <row r="606">
      <c r="A606" s="16"/>
      <c r="B606" s="16"/>
      <c r="C606" s="16"/>
    </row>
    <row r="607">
      <c r="A607" s="16"/>
      <c r="B607" s="16"/>
      <c r="C607" s="16"/>
    </row>
    <row r="608">
      <c r="A608" s="16"/>
      <c r="B608" s="16"/>
      <c r="C608" s="16"/>
    </row>
    <row r="609">
      <c r="A609" s="16"/>
      <c r="B609" s="16"/>
      <c r="C609" s="16"/>
    </row>
    <row r="610">
      <c r="A610" s="16"/>
      <c r="B610" s="16"/>
      <c r="C610" s="16"/>
    </row>
    <row r="611">
      <c r="A611" s="16"/>
      <c r="B611" s="16"/>
      <c r="C611" s="16"/>
    </row>
    <row r="612">
      <c r="A612" s="16"/>
      <c r="B612" s="16"/>
      <c r="C612" s="16"/>
    </row>
    <row r="613">
      <c r="A613" s="16"/>
      <c r="B613" s="16"/>
      <c r="C613" s="16"/>
    </row>
    <row r="614">
      <c r="A614" s="16"/>
      <c r="B614" s="16"/>
      <c r="C614" s="16"/>
    </row>
    <row r="615">
      <c r="A615" s="16"/>
      <c r="B615" s="16"/>
      <c r="C615" s="16"/>
    </row>
    <row r="616">
      <c r="A616" s="16"/>
      <c r="B616" s="16"/>
      <c r="C616" s="16"/>
    </row>
    <row r="617">
      <c r="A617" s="16"/>
      <c r="B617" s="16"/>
      <c r="C617" s="16"/>
    </row>
    <row r="618">
      <c r="A618" s="16"/>
      <c r="B618" s="16"/>
      <c r="C618" s="16"/>
    </row>
    <row r="619">
      <c r="A619" s="16"/>
      <c r="B619" s="16"/>
      <c r="C619" s="16"/>
    </row>
    <row r="620">
      <c r="A620" s="16"/>
      <c r="B620" s="16"/>
      <c r="C620" s="16"/>
    </row>
    <row r="621">
      <c r="A621" s="16"/>
      <c r="B621" s="16"/>
      <c r="C621" s="16"/>
    </row>
    <row r="622">
      <c r="A622" s="16"/>
      <c r="B622" s="16"/>
      <c r="C622" s="16"/>
    </row>
    <row r="623">
      <c r="A623" s="16"/>
      <c r="B623" s="16"/>
      <c r="C623" s="16"/>
    </row>
    <row r="624">
      <c r="A624" s="16"/>
      <c r="B624" s="16"/>
      <c r="C624" s="16"/>
    </row>
    <row r="625">
      <c r="A625" s="16"/>
      <c r="B625" s="16"/>
      <c r="C625" s="16"/>
    </row>
    <row r="626">
      <c r="A626" s="16"/>
      <c r="B626" s="16"/>
      <c r="C626" s="16"/>
    </row>
    <row r="627">
      <c r="A627" s="16"/>
      <c r="B627" s="16"/>
      <c r="C627" s="16"/>
    </row>
    <row r="628">
      <c r="A628" s="16"/>
      <c r="B628" s="16"/>
      <c r="C628" s="16"/>
    </row>
    <row r="629">
      <c r="A629" s="16"/>
      <c r="B629" s="16"/>
      <c r="C629" s="16"/>
    </row>
    <row r="630">
      <c r="A630" s="16"/>
      <c r="B630" s="16"/>
      <c r="C630" s="16"/>
    </row>
    <row r="631">
      <c r="A631" s="16"/>
      <c r="B631" s="16"/>
      <c r="C631" s="16"/>
    </row>
    <row r="632">
      <c r="A632" s="16"/>
      <c r="B632" s="16"/>
      <c r="C632" s="16"/>
    </row>
    <row r="633">
      <c r="A633" s="16"/>
      <c r="B633" s="16"/>
      <c r="C633" s="16"/>
    </row>
    <row r="634">
      <c r="A634" s="16"/>
      <c r="B634" s="16"/>
      <c r="C634" s="16"/>
    </row>
    <row r="635">
      <c r="A635" s="16"/>
      <c r="B635" s="16"/>
      <c r="C635" s="16"/>
    </row>
    <row r="636">
      <c r="A636" s="16"/>
      <c r="B636" s="16"/>
      <c r="C636" s="16"/>
    </row>
    <row r="637">
      <c r="A637" s="16"/>
      <c r="B637" s="16"/>
      <c r="C637" s="16"/>
    </row>
    <row r="638">
      <c r="A638" s="16"/>
      <c r="B638" s="16"/>
      <c r="C638" s="16"/>
    </row>
    <row r="639">
      <c r="A639" s="16"/>
      <c r="B639" s="16"/>
      <c r="C639" s="16"/>
    </row>
    <row r="640">
      <c r="A640" s="16"/>
      <c r="B640" s="16"/>
      <c r="C640" s="16"/>
    </row>
    <row r="641">
      <c r="A641" s="16"/>
      <c r="B641" s="16"/>
      <c r="C641" s="16"/>
    </row>
    <row r="642">
      <c r="A642" s="16"/>
      <c r="B642" s="16"/>
      <c r="C642" s="16"/>
    </row>
    <row r="643">
      <c r="A643" s="16"/>
      <c r="B643" s="16"/>
      <c r="C643" s="16"/>
    </row>
    <row r="644">
      <c r="A644" s="16"/>
      <c r="B644" s="16"/>
      <c r="C644" s="16"/>
    </row>
    <row r="645">
      <c r="A645" s="16"/>
      <c r="B645" s="16"/>
      <c r="C645" s="16"/>
    </row>
    <row r="646">
      <c r="A646" s="16"/>
      <c r="B646" s="16"/>
      <c r="C646" s="16"/>
    </row>
    <row r="647">
      <c r="A647" s="16"/>
      <c r="B647" s="16"/>
      <c r="C647" s="16"/>
    </row>
    <row r="648">
      <c r="A648" s="16"/>
      <c r="B648" s="16"/>
      <c r="C648" s="16"/>
    </row>
    <row r="649">
      <c r="A649" s="16"/>
      <c r="B649" s="16"/>
      <c r="C649" s="16"/>
    </row>
    <row r="650">
      <c r="A650" s="16"/>
      <c r="B650" s="16"/>
      <c r="C650" s="16"/>
    </row>
    <row r="651">
      <c r="A651" s="16"/>
      <c r="B651" s="16"/>
      <c r="C651" s="16"/>
    </row>
    <row r="652">
      <c r="A652" s="16"/>
      <c r="B652" s="16"/>
      <c r="C652" s="16"/>
    </row>
    <row r="653">
      <c r="A653" s="16"/>
      <c r="B653" s="16"/>
      <c r="C653" s="16"/>
    </row>
    <row r="654">
      <c r="A654" s="16"/>
      <c r="B654" s="16"/>
      <c r="C654" s="16"/>
    </row>
    <row r="655">
      <c r="A655" s="16"/>
      <c r="B655" s="16"/>
      <c r="C655" s="16"/>
    </row>
    <row r="656">
      <c r="A656" s="16"/>
      <c r="B656" s="16"/>
      <c r="C656" s="16"/>
    </row>
    <row r="657">
      <c r="A657" s="16"/>
      <c r="B657" s="16"/>
      <c r="C657" s="16"/>
    </row>
    <row r="658">
      <c r="A658" s="16"/>
      <c r="B658" s="16"/>
      <c r="C658" s="16"/>
    </row>
    <row r="659">
      <c r="A659" s="16"/>
      <c r="B659" s="16"/>
      <c r="C659" s="16"/>
    </row>
    <row r="660">
      <c r="A660" s="16"/>
      <c r="B660" s="16"/>
      <c r="C660" s="16"/>
    </row>
    <row r="661">
      <c r="A661" s="16"/>
      <c r="B661" s="16"/>
      <c r="C661" s="16"/>
    </row>
    <row r="662">
      <c r="A662" s="16"/>
      <c r="B662" s="16"/>
      <c r="C662" s="16"/>
    </row>
    <row r="663">
      <c r="A663" s="16"/>
      <c r="B663" s="16"/>
      <c r="C663" s="16"/>
    </row>
    <row r="664">
      <c r="A664" s="16"/>
      <c r="B664" s="16"/>
      <c r="C664" s="16"/>
    </row>
    <row r="665">
      <c r="A665" s="16"/>
      <c r="B665" s="16"/>
      <c r="C665" s="16"/>
    </row>
    <row r="666">
      <c r="A666" s="16"/>
      <c r="B666" s="16"/>
      <c r="C666" s="16"/>
    </row>
    <row r="667">
      <c r="A667" s="16"/>
      <c r="B667" s="16"/>
      <c r="C667" s="16"/>
    </row>
    <row r="668">
      <c r="A668" s="16"/>
      <c r="B668" s="16"/>
      <c r="C668" s="16"/>
    </row>
    <row r="669">
      <c r="A669" s="16"/>
      <c r="B669" s="16"/>
      <c r="C669" s="16"/>
    </row>
    <row r="670">
      <c r="A670" s="16"/>
      <c r="B670" s="16"/>
      <c r="C670" s="16"/>
    </row>
    <row r="671">
      <c r="A671" s="16"/>
      <c r="B671" s="16"/>
      <c r="C671" s="16"/>
    </row>
    <row r="672">
      <c r="A672" s="16"/>
      <c r="B672" s="16"/>
      <c r="C672" s="16"/>
    </row>
    <row r="673">
      <c r="A673" s="16"/>
      <c r="B673" s="16"/>
      <c r="C673" s="16"/>
    </row>
    <row r="674">
      <c r="A674" s="16"/>
      <c r="B674" s="16"/>
      <c r="C674" s="16"/>
    </row>
    <row r="675">
      <c r="A675" s="16"/>
      <c r="B675" s="16"/>
      <c r="C675" s="16"/>
    </row>
    <row r="676">
      <c r="A676" s="16"/>
      <c r="B676" s="16"/>
      <c r="C676" s="16"/>
    </row>
    <row r="677">
      <c r="A677" s="16"/>
      <c r="B677" s="16"/>
      <c r="C677" s="16"/>
    </row>
    <row r="678">
      <c r="A678" s="16"/>
      <c r="B678" s="16"/>
      <c r="C678" s="16"/>
    </row>
    <row r="679">
      <c r="A679" s="16"/>
      <c r="B679" s="16"/>
      <c r="C679" s="16"/>
    </row>
    <row r="680">
      <c r="A680" s="16"/>
      <c r="B680" s="16"/>
      <c r="C680" s="16"/>
    </row>
    <row r="681">
      <c r="A681" s="16"/>
      <c r="B681" s="16"/>
      <c r="C681" s="16"/>
    </row>
    <row r="682">
      <c r="A682" s="16"/>
      <c r="B682" s="16"/>
      <c r="C682" s="16"/>
    </row>
    <row r="683">
      <c r="A683" s="16"/>
      <c r="B683" s="16"/>
      <c r="C683" s="16"/>
    </row>
    <row r="684">
      <c r="A684" s="16"/>
      <c r="B684" s="16"/>
      <c r="C684" s="16"/>
    </row>
    <row r="685">
      <c r="A685" s="16"/>
      <c r="B685" s="16"/>
      <c r="C685" s="16"/>
    </row>
    <row r="686">
      <c r="A686" s="16"/>
      <c r="B686" s="16"/>
      <c r="C686" s="16"/>
    </row>
    <row r="687">
      <c r="A687" s="16"/>
      <c r="B687" s="16"/>
      <c r="C687" s="16"/>
    </row>
    <row r="688">
      <c r="A688" s="16"/>
      <c r="B688" s="16"/>
      <c r="C688" s="16"/>
    </row>
    <row r="689">
      <c r="A689" s="16"/>
      <c r="B689" s="16"/>
      <c r="C689" s="16"/>
    </row>
    <row r="690">
      <c r="A690" s="16"/>
      <c r="B690" s="16"/>
      <c r="C690" s="16"/>
    </row>
    <row r="691">
      <c r="A691" s="16"/>
      <c r="B691" s="16"/>
      <c r="C691" s="16"/>
    </row>
    <row r="692">
      <c r="A692" s="16"/>
      <c r="B692" s="16"/>
      <c r="C692" s="16"/>
    </row>
    <row r="693">
      <c r="A693" s="16"/>
      <c r="B693" s="16"/>
      <c r="C693" s="16"/>
    </row>
    <row r="694">
      <c r="A694" s="16"/>
      <c r="B694" s="16"/>
      <c r="C694" s="16"/>
    </row>
    <row r="695">
      <c r="A695" s="16"/>
      <c r="B695" s="16"/>
      <c r="C695" s="16"/>
    </row>
    <row r="696">
      <c r="A696" s="16"/>
      <c r="B696" s="16"/>
      <c r="C696" s="16"/>
    </row>
    <row r="697">
      <c r="A697" s="16"/>
      <c r="B697" s="16"/>
      <c r="C697" s="16"/>
    </row>
    <row r="698">
      <c r="A698" s="16"/>
      <c r="B698" s="16"/>
      <c r="C698" s="16"/>
    </row>
    <row r="699">
      <c r="A699" s="16"/>
      <c r="B699" s="16"/>
      <c r="C699" s="16"/>
    </row>
    <row r="700">
      <c r="A700" s="16"/>
      <c r="B700" s="16"/>
      <c r="C700" s="16"/>
    </row>
    <row r="701">
      <c r="A701" s="16"/>
      <c r="B701" s="16"/>
      <c r="C701" s="16"/>
    </row>
    <row r="702">
      <c r="A702" s="16"/>
      <c r="B702" s="16"/>
      <c r="C702" s="16"/>
    </row>
    <row r="703">
      <c r="A703" s="16"/>
      <c r="B703" s="16"/>
      <c r="C703" s="16"/>
    </row>
    <row r="704">
      <c r="A704" s="16"/>
      <c r="B704" s="16"/>
      <c r="C704" s="16"/>
    </row>
    <row r="705">
      <c r="A705" s="16"/>
      <c r="B705" s="16"/>
      <c r="C705" s="16"/>
    </row>
    <row r="706">
      <c r="A706" s="16"/>
      <c r="B706" s="16"/>
      <c r="C706" s="16"/>
    </row>
    <row r="707">
      <c r="A707" s="16"/>
      <c r="B707" s="16"/>
      <c r="C707" s="16"/>
    </row>
    <row r="708">
      <c r="A708" s="16"/>
      <c r="B708" s="16"/>
      <c r="C708" s="16"/>
    </row>
    <row r="709">
      <c r="A709" s="16"/>
      <c r="B709" s="16"/>
      <c r="C709" s="16"/>
    </row>
    <row r="710">
      <c r="A710" s="16"/>
      <c r="B710" s="16"/>
      <c r="C710" s="16"/>
    </row>
    <row r="711">
      <c r="A711" s="16"/>
      <c r="B711" s="16"/>
      <c r="C711" s="16"/>
    </row>
    <row r="712">
      <c r="A712" s="16"/>
      <c r="B712" s="16"/>
      <c r="C712" s="16"/>
    </row>
    <row r="713">
      <c r="A713" s="16"/>
      <c r="B713" s="16"/>
      <c r="C713" s="16"/>
    </row>
    <row r="714">
      <c r="A714" s="16"/>
      <c r="B714" s="16"/>
      <c r="C714" s="16"/>
    </row>
    <row r="715">
      <c r="A715" s="16"/>
      <c r="B715" s="16"/>
      <c r="C715" s="16"/>
    </row>
    <row r="716">
      <c r="A716" s="16"/>
      <c r="B716" s="16"/>
      <c r="C716" s="16"/>
    </row>
    <row r="717">
      <c r="A717" s="16"/>
      <c r="B717" s="16"/>
      <c r="C717" s="16"/>
    </row>
    <row r="718">
      <c r="A718" s="16"/>
      <c r="B718" s="16"/>
      <c r="C718" s="16"/>
    </row>
    <row r="719">
      <c r="A719" s="16"/>
      <c r="B719" s="16"/>
      <c r="C719" s="16"/>
    </row>
    <row r="720">
      <c r="A720" s="16"/>
      <c r="B720" s="16"/>
      <c r="C720" s="16"/>
    </row>
    <row r="721">
      <c r="A721" s="16"/>
      <c r="B721" s="16"/>
      <c r="C721" s="16"/>
    </row>
    <row r="722">
      <c r="A722" s="16"/>
      <c r="B722" s="16"/>
      <c r="C722" s="16"/>
    </row>
    <row r="723">
      <c r="A723" s="16"/>
      <c r="B723" s="16"/>
      <c r="C723" s="16"/>
    </row>
    <row r="724">
      <c r="A724" s="16"/>
      <c r="B724" s="16"/>
      <c r="C724" s="16"/>
    </row>
    <row r="725">
      <c r="A725" s="16"/>
      <c r="B725" s="16"/>
      <c r="C725" s="16"/>
    </row>
    <row r="726">
      <c r="A726" s="16"/>
      <c r="B726" s="16"/>
      <c r="C726" s="16"/>
    </row>
    <row r="727">
      <c r="A727" s="16"/>
      <c r="B727" s="16"/>
      <c r="C727" s="16"/>
    </row>
    <row r="728">
      <c r="A728" s="16"/>
      <c r="B728" s="16"/>
      <c r="C728" s="16"/>
    </row>
    <row r="729">
      <c r="A729" s="16"/>
      <c r="B729" s="16"/>
      <c r="C729" s="16"/>
    </row>
    <row r="730">
      <c r="A730" s="16"/>
      <c r="B730" s="16"/>
      <c r="C730" s="16"/>
    </row>
    <row r="731">
      <c r="A731" s="16"/>
      <c r="B731" s="16"/>
      <c r="C731" s="16"/>
    </row>
    <row r="732">
      <c r="A732" s="16"/>
      <c r="B732" s="16"/>
      <c r="C732" s="16"/>
    </row>
    <row r="733">
      <c r="A733" s="16"/>
      <c r="B733" s="16"/>
      <c r="C733" s="16"/>
    </row>
    <row r="734">
      <c r="A734" s="16"/>
      <c r="B734" s="16"/>
      <c r="C734" s="16"/>
    </row>
    <row r="735">
      <c r="A735" s="16"/>
      <c r="B735" s="16"/>
      <c r="C735" s="16"/>
    </row>
    <row r="736">
      <c r="A736" s="16"/>
      <c r="B736" s="16"/>
      <c r="C736" s="16"/>
    </row>
    <row r="737">
      <c r="A737" s="16"/>
      <c r="B737" s="16"/>
      <c r="C737" s="16"/>
    </row>
    <row r="738">
      <c r="A738" s="16"/>
      <c r="B738" s="16"/>
      <c r="C738" s="16"/>
    </row>
    <row r="739">
      <c r="A739" s="16"/>
      <c r="B739" s="16"/>
      <c r="C739" s="16"/>
    </row>
    <row r="740">
      <c r="A740" s="16"/>
      <c r="B740" s="16"/>
      <c r="C740" s="16"/>
    </row>
    <row r="741">
      <c r="A741" s="16"/>
      <c r="B741" s="16"/>
      <c r="C741" s="16"/>
    </row>
    <row r="742">
      <c r="A742" s="16"/>
      <c r="B742" s="16"/>
      <c r="C742" s="16"/>
    </row>
    <row r="743">
      <c r="A743" s="16"/>
      <c r="B743" s="16"/>
      <c r="C743" s="16"/>
    </row>
    <row r="744">
      <c r="A744" s="16"/>
      <c r="B744" s="16"/>
      <c r="C744" s="16"/>
    </row>
    <row r="745">
      <c r="A745" s="16"/>
      <c r="B745" s="16"/>
      <c r="C745" s="16"/>
    </row>
    <row r="746">
      <c r="A746" s="16"/>
      <c r="B746" s="16"/>
      <c r="C746" s="16"/>
    </row>
    <row r="747">
      <c r="A747" s="16"/>
      <c r="B747" s="16"/>
      <c r="C747" s="16"/>
    </row>
    <row r="748">
      <c r="A748" s="16"/>
      <c r="B748" s="16"/>
      <c r="C748" s="16"/>
    </row>
    <row r="749">
      <c r="A749" s="16"/>
      <c r="B749" s="16"/>
      <c r="C749" s="16"/>
    </row>
    <row r="750">
      <c r="A750" s="16"/>
      <c r="B750" s="16"/>
      <c r="C750" s="16"/>
    </row>
    <row r="751">
      <c r="A751" s="16"/>
      <c r="B751" s="16"/>
      <c r="C751" s="16"/>
    </row>
    <row r="752">
      <c r="A752" s="16"/>
      <c r="B752" s="16"/>
      <c r="C752" s="16"/>
    </row>
    <row r="753">
      <c r="A753" s="16"/>
      <c r="B753" s="16"/>
      <c r="C753" s="16"/>
    </row>
    <row r="754">
      <c r="A754" s="16"/>
      <c r="B754" s="16"/>
      <c r="C754" s="16"/>
    </row>
    <row r="755">
      <c r="A755" s="16"/>
      <c r="B755" s="16"/>
      <c r="C755" s="16"/>
    </row>
    <row r="756">
      <c r="A756" s="16"/>
      <c r="B756" s="16"/>
      <c r="C756" s="16"/>
    </row>
    <row r="757">
      <c r="A757" s="16"/>
      <c r="B757" s="16"/>
      <c r="C757" s="16"/>
    </row>
    <row r="758">
      <c r="A758" s="16"/>
      <c r="B758" s="16"/>
      <c r="C758" s="16"/>
    </row>
    <row r="759">
      <c r="A759" s="16"/>
      <c r="B759" s="16"/>
      <c r="C759" s="16"/>
    </row>
    <row r="760">
      <c r="A760" s="16"/>
      <c r="B760" s="16"/>
      <c r="C760" s="16"/>
    </row>
    <row r="761">
      <c r="A761" s="16"/>
      <c r="B761" s="16"/>
      <c r="C761" s="16"/>
    </row>
    <row r="762">
      <c r="A762" s="16"/>
      <c r="B762" s="16"/>
      <c r="C762" s="16"/>
    </row>
    <row r="763">
      <c r="A763" s="16"/>
      <c r="B763" s="16"/>
      <c r="C763" s="16"/>
    </row>
    <row r="764">
      <c r="A764" s="16"/>
      <c r="B764" s="16"/>
      <c r="C764" s="16"/>
    </row>
    <row r="765">
      <c r="A765" s="16"/>
      <c r="B765" s="16"/>
      <c r="C765" s="16"/>
    </row>
    <row r="766">
      <c r="A766" s="16"/>
      <c r="B766" s="16"/>
      <c r="C766" s="16"/>
    </row>
    <row r="767">
      <c r="A767" s="16"/>
      <c r="B767" s="16"/>
      <c r="C767" s="16"/>
    </row>
    <row r="768">
      <c r="A768" s="16"/>
      <c r="B768" s="16"/>
      <c r="C768" s="16"/>
    </row>
    <row r="769">
      <c r="A769" s="16"/>
      <c r="B769" s="16"/>
      <c r="C769" s="16"/>
    </row>
    <row r="770">
      <c r="A770" s="16"/>
      <c r="B770" s="16"/>
      <c r="C770" s="16"/>
    </row>
    <row r="771">
      <c r="A771" s="16"/>
      <c r="B771" s="16"/>
      <c r="C771" s="16"/>
    </row>
    <row r="772">
      <c r="A772" s="16"/>
      <c r="B772" s="16"/>
      <c r="C772" s="16"/>
    </row>
    <row r="773">
      <c r="A773" s="16"/>
      <c r="B773" s="16"/>
      <c r="C773" s="16"/>
    </row>
    <row r="774">
      <c r="A774" s="16"/>
      <c r="B774" s="16"/>
      <c r="C774" s="16"/>
    </row>
    <row r="775">
      <c r="A775" s="16"/>
      <c r="B775" s="16"/>
      <c r="C775" s="16"/>
    </row>
    <row r="776">
      <c r="A776" s="16"/>
      <c r="B776" s="16"/>
      <c r="C776" s="16"/>
    </row>
    <row r="777">
      <c r="A777" s="16"/>
      <c r="B777" s="16"/>
      <c r="C777" s="16"/>
    </row>
    <row r="778">
      <c r="A778" s="16"/>
      <c r="B778" s="16"/>
      <c r="C778" s="16"/>
    </row>
    <row r="779">
      <c r="A779" s="16"/>
      <c r="B779" s="16"/>
      <c r="C779" s="16"/>
    </row>
    <row r="780">
      <c r="A780" s="16"/>
      <c r="B780" s="16"/>
      <c r="C780" s="16"/>
    </row>
    <row r="781">
      <c r="A781" s="16"/>
      <c r="B781" s="16"/>
      <c r="C781" s="16"/>
    </row>
    <row r="782">
      <c r="A782" s="16"/>
      <c r="B782" s="16"/>
      <c r="C782" s="16"/>
    </row>
    <row r="783">
      <c r="A783" s="16"/>
      <c r="B783" s="16"/>
      <c r="C783" s="16"/>
    </row>
    <row r="784">
      <c r="A784" s="16"/>
      <c r="B784" s="16"/>
      <c r="C784" s="16"/>
    </row>
    <row r="785">
      <c r="A785" s="16"/>
      <c r="B785" s="16"/>
      <c r="C785" s="16"/>
    </row>
    <row r="786">
      <c r="A786" s="16"/>
      <c r="B786" s="16"/>
      <c r="C786" s="16"/>
    </row>
    <row r="787">
      <c r="A787" s="16"/>
      <c r="B787" s="16"/>
      <c r="C787" s="16"/>
    </row>
    <row r="788">
      <c r="A788" s="16"/>
      <c r="B788" s="16"/>
      <c r="C788" s="16"/>
    </row>
    <row r="789">
      <c r="A789" s="16"/>
      <c r="B789" s="16"/>
      <c r="C789" s="16"/>
    </row>
    <row r="790">
      <c r="A790" s="16"/>
      <c r="B790" s="16"/>
      <c r="C790" s="16"/>
    </row>
    <row r="791">
      <c r="A791" s="16"/>
      <c r="B791" s="16"/>
      <c r="C791" s="16"/>
    </row>
    <row r="792">
      <c r="A792" s="16"/>
      <c r="B792" s="16"/>
      <c r="C792" s="16"/>
    </row>
    <row r="793">
      <c r="A793" s="16"/>
      <c r="B793" s="16"/>
      <c r="C793" s="16"/>
    </row>
    <row r="794">
      <c r="A794" s="16"/>
      <c r="B794" s="16"/>
      <c r="C794" s="16"/>
    </row>
    <row r="795">
      <c r="A795" s="16"/>
      <c r="B795" s="16"/>
      <c r="C795" s="16"/>
    </row>
    <row r="796">
      <c r="A796" s="16"/>
      <c r="B796" s="16"/>
      <c r="C796" s="16"/>
    </row>
    <row r="797">
      <c r="A797" s="16"/>
      <c r="B797" s="16"/>
      <c r="C797" s="16"/>
    </row>
    <row r="798">
      <c r="A798" s="16"/>
      <c r="B798" s="16"/>
      <c r="C798" s="16"/>
    </row>
    <row r="799">
      <c r="A799" s="16"/>
      <c r="B799" s="16"/>
      <c r="C799" s="16"/>
    </row>
    <row r="800">
      <c r="A800" s="16"/>
      <c r="B800" s="16"/>
      <c r="C800" s="16"/>
    </row>
    <row r="801">
      <c r="A801" s="16"/>
      <c r="B801" s="16"/>
      <c r="C801" s="16"/>
    </row>
    <row r="802">
      <c r="A802" s="16"/>
      <c r="B802" s="16"/>
      <c r="C802" s="16"/>
    </row>
    <row r="803">
      <c r="A803" s="16"/>
      <c r="B803" s="16"/>
      <c r="C803" s="16"/>
    </row>
    <row r="804">
      <c r="A804" s="16"/>
      <c r="B804" s="16"/>
      <c r="C804" s="16"/>
    </row>
    <row r="805">
      <c r="A805" s="16"/>
      <c r="B805" s="16"/>
      <c r="C805" s="16"/>
    </row>
    <row r="806">
      <c r="A806" s="16"/>
      <c r="B806" s="16"/>
      <c r="C806" s="16"/>
    </row>
    <row r="807">
      <c r="A807" s="16"/>
      <c r="B807" s="16"/>
      <c r="C807" s="16"/>
    </row>
    <row r="808">
      <c r="A808" s="16"/>
      <c r="B808" s="16"/>
      <c r="C808" s="16"/>
    </row>
    <row r="809">
      <c r="A809" s="16"/>
      <c r="B809" s="16"/>
      <c r="C809" s="16"/>
    </row>
    <row r="810">
      <c r="A810" s="16"/>
      <c r="B810" s="16"/>
      <c r="C810" s="16"/>
    </row>
    <row r="811">
      <c r="A811" s="16"/>
      <c r="B811" s="16"/>
      <c r="C811" s="16"/>
    </row>
    <row r="812">
      <c r="A812" s="16"/>
      <c r="B812" s="16"/>
      <c r="C812" s="16"/>
    </row>
    <row r="813">
      <c r="A813" s="16"/>
      <c r="B813" s="16"/>
      <c r="C813" s="16"/>
    </row>
    <row r="814">
      <c r="A814" s="16"/>
      <c r="B814" s="16"/>
      <c r="C814" s="16"/>
    </row>
    <row r="815">
      <c r="A815" s="16"/>
      <c r="B815" s="16"/>
      <c r="C815" s="16"/>
    </row>
    <row r="816">
      <c r="A816" s="16"/>
      <c r="B816" s="16"/>
      <c r="C816" s="16"/>
    </row>
    <row r="817">
      <c r="A817" s="16"/>
      <c r="B817" s="16"/>
      <c r="C817" s="16"/>
    </row>
    <row r="818">
      <c r="A818" s="16"/>
      <c r="B818" s="16"/>
      <c r="C818" s="16"/>
    </row>
    <row r="819">
      <c r="A819" s="16"/>
      <c r="B819" s="16"/>
      <c r="C819" s="16"/>
    </row>
    <row r="820">
      <c r="A820" s="16"/>
      <c r="B820" s="16"/>
      <c r="C820" s="16"/>
    </row>
    <row r="821">
      <c r="A821" s="16"/>
      <c r="B821" s="16"/>
      <c r="C821" s="16"/>
    </row>
    <row r="822">
      <c r="A822" s="16"/>
      <c r="B822" s="16"/>
      <c r="C822" s="16"/>
    </row>
    <row r="823">
      <c r="A823" s="16"/>
      <c r="B823" s="16"/>
      <c r="C823" s="16"/>
    </row>
    <row r="824">
      <c r="A824" s="16"/>
      <c r="B824" s="16"/>
      <c r="C824" s="16"/>
    </row>
    <row r="825">
      <c r="A825" s="16"/>
      <c r="B825" s="16"/>
      <c r="C825" s="16"/>
    </row>
    <row r="826">
      <c r="A826" s="16"/>
      <c r="B826" s="16"/>
      <c r="C826" s="16"/>
    </row>
    <row r="827">
      <c r="A827" s="16"/>
      <c r="B827" s="16"/>
      <c r="C827" s="16"/>
    </row>
    <row r="828">
      <c r="A828" s="16"/>
      <c r="B828" s="16"/>
      <c r="C828" s="16"/>
    </row>
    <row r="829">
      <c r="A829" s="16"/>
      <c r="B829" s="16"/>
      <c r="C829" s="16"/>
    </row>
    <row r="830">
      <c r="A830" s="16"/>
      <c r="B830" s="16"/>
      <c r="C830" s="16"/>
    </row>
    <row r="831">
      <c r="A831" s="16"/>
      <c r="B831" s="16"/>
      <c r="C831" s="16"/>
    </row>
    <row r="832">
      <c r="A832" s="16"/>
      <c r="B832" s="16"/>
      <c r="C832" s="16"/>
    </row>
    <row r="833">
      <c r="A833" s="16"/>
      <c r="B833" s="16"/>
      <c r="C833" s="16"/>
    </row>
    <row r="834">
      <c r="A834" s="16"/>
      <c r="B834" s="16"/>
      <c r="C834" s="16"/>
    </row>
    <row r="835">
      <c r="A835" s="16"/>
      <c r="B835" s="16"/>
      <c r="C835" s="16"/>
    </row>
    <row r="836">
      <c r="A836" s="16"/>
      <c r="B836" s="16"/>
      <c r="C836" s="16"/>
    </row>
    <row r="837">
      <c r="A837" s="16"/>
      <c r="B837" s="16"/>
      <c r="C837" s="16"/>
    </row>
    <row r="838">
      <c r="A838" s="16"/>
      <c r="B838" s="16"/>
      <c r="C838" s="16"/>
    </row>
    <row r="839">
      <c r="A839" s="16"/>
      <c r="B839" s="16"/>
      <c r="C839" s="16"/>
    </row>
    <row r="840">
      <c r="A840" s="16"/>
      <c r="B840" s="16"/>
      <c r="C840" s="16"/>
    </row>
    <row r="841">
      <c r="A841" s="16"/>
      <c r="B841" s="16"/>
      <c r="C841" s="16"/>
    </row>
    <row r="842">
      <c r="A842" s="16"/>
      <c r="B842" s="16"/>
      <c r="C842" s="16"/>
    </row>
    <row r="843">
      <c r="A843" s="16"/>
      <c r="B843" s="16"/>
      <c r="C843" s="16"/>
    </row>
    <row r="844">
      <c r="A844" s="16"/>
      <c r="B844" s="16"/>
      <c r="C844" s="16"/>
    </row>
    <row r="845">
      <c r="A845" s="16"/>
      <c r="B845" s="16"/>
      <c r="C845" s="16"/>
    </row>
    <row r="846">
      <c r="A846" s="16"/>
      <c r="B846" s="16"/>
      <c r="C846" s="16"/>
    </row>
    <row r="847">
      <c r="A847" s="16"/>
      <c r="B847" s="16"/>
      <c r="C847" s="16"/>
    </row>
    <row r="848">
      <c r="A848" s="16"/>
      <c r="B848" s="16"/>
      <c r="C848" s="16"/>
    </row>
    <row r="849">
      <c r="A849" s="16"/>
      <c r="B849" s="16"/>
      <c r="C849" s="16"/>
    </row>
    <row r="850">
      <c r="A850" s="16"/>
      <c r="B850" s="16"/>
      <c r="C850" s="16"/>
    </row>
    <row r="851">
      <c r="A851" s="16"/>
      <c r="B851" s="16"/>
      <c r="C851" s="16"/>
    </row>
    <row r="852">
      <c r="A852" s="16"/>
      <c r="B852" s="16"/>
      <c r="C852" s="16"/>
    </row>
    <row r="853">
      <c r="A853" s="16"/>
      <c r="B853" s="16"/>
      <c r="C853" s="16"/>
    </row>
    <row r="854">
      <c r="A854" s="16"/>
      <c r="B854" s="16"/>
      <c r="C854" s="16"/>
    </row>
    <row r="855">
      <c r="A855" s="16"/>
      <c r="B855" s="16"/>
      <c r="C855" s="16"/>
    </row>
    <row r="856">
      <c r="A856" s="16"/>
      <c r="B856" s="16"/>
      <c r="C856" s="16"/>
    </row>
    <row r="857">
      <c r="A857" s="16"/>
      <c r="B857" s="16"/>
      <c r="C857" s="16"/>
    </row>
    <row r="858">
      <c r="A858" s="16"/>
      <c r="B858" s="16"/>
      <c r="C858" s="16"/>
    </row>
    <row r="859">
      <c r="A859" s="16"/>
      <c r="B859" s="16"/>
      <c r="C859" s="16"/>
    </row>
    <row r="860">
      <c r="A860" s="16"/>
      <c r="B860" s="16"/>
      <c r="C860" s="16"/>
    </row>
    <row r="861">
      <c r="A861" s="16"/>
      <c r="B861" s="16"/>
      <c r="C861" s="16"/>
    </row>
    <row r="862">
      <c r="A862" s="16"/>
      <c r="B862" s="16"/>
      <c r="C862" s="16"/>
    </row>
    <row r="863">
      <c r="A863" s="16"/>
      <c r="B863" s="16"/>
      <c r="C863" s="16"/>
    </row>
    <row r="864">
      <c r="A864" s="16"/>
      <c r="B864" s="16"/>
      <c r="C864" s="16"/>
    </row>
    <row r="865">
      <c r="A865" s="16"/>
      <c r="B865" s="16"/>
      <c r="C865" s="16"/>
    </row>
    <row r="866">
      <c r="A866" s="16"/>
      <c r="B866" s="16"/>
      <c r="C866" s="16"/>
    </row>
    <row r="867">
      <c r="A867" s="16"/>
      <c r="B867" s="16"/>
      <c r="C867" s="16"/>
    </row>
    <row r="868">
      <c r="A868" s="16"/>
      <c r="B868" s="16"/>
      <c r="C868" s="16"/>
    </row>
    <row r="869">
      <c r="A869" s="16"/>
      <c r="B869" s="16"/>
      <c r="C869" s="16"/>
    </row>
    <row r="870">
      <c r="A870" s="16"/>
      <c r="B870" s="16"/>
      <c r="C870" s="16"/>
    </row>
    <row r="871">
      <c r="A871" s="16"/>
      <c r="B871" s="16"/>
      <c r="C871" s="16"/>
    </row>
    <row r="872">
      <c r="A872" s="16"/>
      <c r="B872" s="16"/>
      <c r="C872" s="16"/>
    </row>
    <row r="873">
      <c r="A873" s="16"/>
      <c r="B873" s="16"/>
      <c r="C873" s="16"/>
    </row>
    <row r="874">
      <c r="A874" s="16"/>
      <c r="B874" s="16"/>
      <c r="C874" s="16"/>
    </row>
    <row r="875">
      <c r="A875" s="16"/>
      <c r="B875" s="16"/>
      <c r="C875" s="16"/>
    </row>
    <row r="876">
      <c r="A876" s="16"/>
      <c r="B876" s="16"/>
      <c r="C876" s="16"/>
    </row>
    <row r="877">
      <c r="A877" s="16"/>
      <c r="B877" s="16"/>
      <c r="C877" s="16"/>
    </row>
    <row r="878">
      <c r="A878" s="16"/>
      <c r="B878" s="16"/>
      <c r="C878" s="16"/>
    </row>
    <row r="879">
      <c r="A879" s="16"/>
      <c r="B879" s="16"/>
      <c r="C879" s="16"/>
    </row>
    <row r="880">
      <c r="A880" s="16"/>
      <c r="B880" s="16"/>
      <c r="C880" s="16"/>
    </row>
    <row r="881">
      <c r="A881" s="16"/>
      <c r="B881" s="16"/>
      <c r="C881" s="16"/>
    </row>
    <row r="882">
      <c r="A882" s="16"/>
      <c r="B882" s="16"/>
      <c r="C882" s="16"/>
    </row>
    <row r="883">
      <c r="A883" s="16"/>
      <c r="B883" s="16"/>
      <c r="C883" s="16"/>
    </row>
    <row r="884">
      <c r="A884" s="16"/>
      <c r="B884" s="16"/>
      <c r="C884" s="16"/>
    </row>
    <row r="885">
      <c r="A885" s="16"/>
      <c r="B885" s="16"/>
      <c r="C885" s="16"/>
    </row>
    <row r="886">
      <c r="A886" s="16"/>
      <c r="B886" s="16"/>
      <c r="C886" s="16"/>
    </row>
    <row r="887">
      <c r="A887" s="16"/>
      <c r="B887" s="16"/>
      <c r="C887" s="16"/>
    </row>
    <row r="888">
      <c r="A888" s="16"/>
      <c r="B888" s="16"/>
      <c r="C888" s="16"/>
    </row>
    <row r="889">
      <c r="A889" s="16"/>
      <c r="B889" s="16"/>
      <c r="C889" s="16"/>
    </row>
    <row r="890">
      <c r="A890" s="16"/>
      <c r="B890" s="16"/>
      <c r="C890" s="16"/>
    </row>
    <row r="891">
      <c r="A891" s="16"/>
      <c r="B891" s="16"/>
      <c r="C891" s="16"/>
    </row>
    <row r="892">
      <c r="A892" s="16"/>
      <c r="B892" s="16"/>
      <c r="C892" s="16"/>
    </row>
    <row r="893">
      <c r="A893" s="16"/>
      <c r="B893" s="16"/>
      <c r="C893" s="16"/>
    </row>
    <row r="894">
      <c r="A894" s="16"/>
      <c r="B894" s="16"/>
      <c r="C894" s="16"/>
    </row>
    <row r="895">
      <c r="A895" s="16"/>
      <c r="B895" s="16"/>
      <c r="C895" s="16"/>
    </row>
    <row r="896">
      <c r="A896" s="16"/>
      <c r="B896" s="16"/>
      <c r="C896" s="16"/>
    </row>
    <row r="897">
      <c r="A897" s="16"/>
      <c r="B897" s="16"/>
      <c r="C897" s="16"/>
    </row>
    <row r="898">
      <c r="A898" s="16"/>
      <c r="B898" s="16"/>
      <c r="C898" s="16"/>
    </row>
    <row r="899">
      <c r="A899" s="16"/>
      <c r="B899" s="16"/>
      <c r="C899" s="16"/>
    </row>
    <row r="900">
      <c r="A900" s="16"/>
      <c r="B900" s="16"/>
      <c r="C900" s="16"/>
    </row>
    <row r="901">
      <c r="A901" s="16"/>
      <c r="B901" s="16"/>
      <c r="C901" s="16"/>
    </row>
    <row r="902">
      <c r="A902" s="16"/>
      <c r="B902" s="16"/>
      <c r="C902" s="16"/>
    </row>
    <row r="903">
      <c r="A903" s="16"/>
      <c r="B903" s="16"/>
      <c r="C903" s="16"/>
    </row>
    <row r="904">
      <c r="A904" s="16"/>
      <c r="B904" s="16"/>
      <c r="C904" s="16"/>
    </row>
    <row r="905">
      <c r="A905" s="16"/>
      <c r="B905" s="16"/>
      <c r="C905" s="16"/>
    </row>
    <row r="906">
      <c r="A906" s="16"/>
      <c r="B906" s="16"/>
      <c r="C906" s="16"/>
    </row>
    <row r="907">
      <c r="A907" s="16"/>
      <c r="B907" s="16"/>
      <c r="C907" s="16"/>
    </row>
    <row r="908">
      <c r="A908" s="16"/>
      <c r="B908" s="16"/>
      <c r="C908" s="16"/>
    </row>
    <row r="909">
      <c r="A909" s="16"/>
      <c r="B909" s="16"/>
      <c r="C909" s="16"/>
    </row>
    <row r="910">
      <c r="A910" s="16"/>
      <c r="B910" s="16"/>
      <c r="C910" s="16"/>
    </row>
    <row r="911">
      <c r="A911" s="16"/>
      <c r="B911" s="16"/>
      <c r="C911" s="16"/>
    </row>
    <row r="912">
      <c r="A912" s="16"/>
      <c r="B912" s="16"/>
      <c r="C912" s="16"/>
    </row>
    <row r="913">
      <c r="A913" s="16"/>
      <c r="B913" s="16"/>
      <c r="C913" s="16"/>
    </row>
    <row r="914">
      <c r="A914" s="16"/>
      <c r="B914" s="16"/>
      <c r="C914" s="16"/>
    </row>
    <row r="915">
      <c r="A915" s="16"/>
      <c r="B915" s="16"/>
      <c r="C915" s="16"/>
    </row>
    <row r="916">
      <c r="A916" s="16"/>
      <c r="B916" s="16"/>
      <c r="C916" s="16"/>
    </row>
    <row r="917">
      <c r="A917" s="16"/>
      <c r="B917" s="16"/>
      <c r="C917" s="16"/>
    </row>
    <row r="918">
      <c r="A918" s="16"/>
      <c r="B918" s="16"/>
      <c r="C918" s="16"/>
    </row>
    <row r="919">
      <c r="A919" s="16"/>
      <c r="B919" s="16"/>
      <c r="C919" s="16"/>
    </row>
    <row r="920">
      <c r="A920" s="16"/>
      <c r="B920" s="16"/>
      <c r="C920" s="16"/>
    </row>
    <row r="921">
      <c r="A921" s="16"/>
      <c r="B921" s="16"/>
      <c r="C921" s="16"/>
    </row>
    <row r="922">
      <c r="A922" s="16"/>
      <c r="B922" s="16"/>
      <c r="C922" s="16"/>
    </row>
    <row r="923">
      <c r="A923" s="16"/>
      <c r="B923" s="16"/>
      <c r="C923" s="16"/>
    </row>
    <row r="924">
      <c r="A924" s="16"/>
      <c r="B924" s="16"/>
      <c r="C924" s="16"/>
    </row>
    <row r="925">
      <c r="A925" s="16"/>
      <c r="B925" s="16"/>
      <c r="C925" s="16"/>
    </row>
    <row r="926">
      <c r="A926" s="16"/>
      <c r="B926" s="16"/>
      <c r="C926" s="16"/>
    </row>
    <row r="927">
      <c r="A927" s="16"/>
      <c r="B927" s="16"/>
      <c r="C927" s="16"/>
    </row>
    <row r="928">
      <c r="A928" s="16"/>
      <c r="B928" s="16"/>
      <c r="C928" s="16"/>
    </row>
    <row r="929">
      <c r="A929" s="16"/>
      <c r="B929" s="16"/>
      <c r="C929" s="16"/>
    </row>
    <row r="930">
      <c r="A930" s="16"/>
      <c r="B930" s="16"/>
      <c r="C930" s="16"/>
    </row>
    <row r="931">
      <c r="A931" s="16"/>
      <c r="B931" s="16"/>
      <c r="C931" s="16"/>
    </row>
    <row r="932">
      <c r="A932" s="16"/>
      <c r="B932" s="16"/>
      <c r="C932" s="16"/>
    </row>
    <row r="933">
      <c r="A933" s="16"/>
      <c r="B933" s="16"/>
      <c r="C933" s="16"/>
    </row>
    <row r="934">
      <c r="A934" s="16"/>
      <c r="B934" s="16"/>
      <c r="C934" s="16"/>
    </row>
    <row r="935">
      <c r="A935" s="16"/>
      <c r="B935" s="16"/>
      <c r="C935" s="16"/>
    </row>
    <row r="936">
      <c r="A936" s="16"/>
      <c r="B936" s="16"/>
      <c r="C936" s="16"/>
    </row>
    <row r="937">
      <c r="A937" s="16"/>
      <c r="B937" s="16"/>
      <c r="C937" s="16"/>
    </row>
    <row r="938">
      <c r="A938" s="16"/>
      <c r="B938" s="16"/>
      <c r="C938" s="16"/>
    </row>
    <row r="939">
      <c r="A939" s="16"/>
      <c r="B939" s="16"/>
      <c r="C939" s="16"/>
    </row>
    <row r="940">
      <c r="A940" s="16"/>
      <c r="B940" s="16"/>
      <c r="C940" s="16"/>
    </row>
    <row r="941">
      <c r="A941" s="16"/>
      <c r="B941" s="16"/>
      <c r="C941" s="16"/>
    </row>
    <row r="942">
      <c r="A942" s="16"/>
      <c r="B942" s="16"/>
      <c r="C942" s="16"/>
    </row>
    <row r="943">
      <c r="A943" s="16"/>
      <c r="B943" s="16"/>
      <c r="C943" s="16"/>
    </row>
    <row r="944">
      <c r="A944" s="16"/>
      <c r="B944" s="16"/>
      <c r="C944" s="16"/>
    </row>
    <row r="945">
      <c r="A945" s="16"/>
      <c r="B945" s="16"/>
      <c r="C945" s="16"/>
    </row>
    <row r="946">
      <c r="A946" s="16"/>
      <c r="B946" s="16"/>
      <c r="C946" s="16"/>
    </row>
    <row r="947">
      <c r="A947" s="16"/>
      <c r="B947" s="16"/>
      <c r="C947" s="16"/>
    </row>
    <row r="948">
      <c r="A948" s="16"/>
      <c r="B948" s="16"/>
      <c r="C948" s="16"/>
    </row>
    <row r="949">
      <c r="A949" s="16"/>
      <c r="B949" s="16"/>
      <c r="C949" s="16"/>
    </row>
    <row r="950">
      <c r="A950" s="16"/>
      <c r="B950" s="16"/>
      <c r="C950" s="16"/>
    </row>
    <row r="951">
      <c r="A951" s="16"/>
      <c r="B951" s="16"/>
      <c r="C951" s="16"/>
    </row>
    <row r="952">
      <c r="A952" s="16"/>
      <c r="B952" s="16"/>
      <c r="C952" s="16"/>
    </row>
    <row r="953">
      <c r="A953" s="16"/>
      <c r="B953" s="16"/>
      <c r="C953" s="16"/>
    </row>
    <row r="954">
      <c r="A954" s="16"/>
      <c r="B954" s="16"/>
      <c r="C954" s="16"/>
    </row>
    <row r="955">
      <c r="A955" s="16"/>
      <c r="B955" s="16"/>
      <c r="C955" s="16"/>
    </row>
    <row r="956">
      <c r="A956" s="16"/>
      <c r="B956" s="16"/>
      <c r="C956" s="16"/>
    </row>
    <row r="957">
      <c r="A957" s="16"/>
      <c r="B957" s="16"/>
      <c r="C957" s="16"/>
    </row>
    <row r="958">
      <c r="A958" s="16"/>
      <c r="B958" s="16"/>
      <c r="C958" s="16"/>
    </row>
    <row r="959">
      <c r="A959" s="16"/>
      <c r="B959" s="16"/>
      <c r="C959" s="16"/>
    </row>
    <row r="960">
      <c r="A960" s="16"/>
      <c r="B960" s="16"/>
      <c r="C960" s="16"/>
    </row>
    <row r="961">
      <c r="A961" s="16"/>
      <c r="B961" s="16"/>
      <c r="C961" s="16"/>
    </row>
    <row r="962">
      <c r="A962" s="16"/>
      <c r="B962" s="16"/>
      <c r="C962" s="16"/>
    </row>
    <row r="963">
      <c r="A963" s="16"/>
      <c r="B963" s="16"/>
      <c r="C963" s="16"/>
    </row>
    <row r="964">
      <c r="A964" s="16"/>
      <c r="B964" s="16"/>
      <c r="C964" s="16"/>
    </row>
    <row r="965">
      <c r="A965" s="16"/>
      <c r="B965" s="16"/>
      <c r="C965" s="16"/>
    </row>
    <row r="966">
      <c r="A966" s="16"/>
      <c r="B966" s="16"/>
      <c r="C966" s="16"/>
    </row>
    <row r="967">
      <c r="A967" s="16"/>
      <c r="B967" s="16"/>
      <c r="C967" s="16"/>
    </row>
    <row r="968">
      <c r="A968" s="16"/>
      <c r="B968" s="16"/>
      <c r="C968" s="16"/>
    </row>
    <row r="969">
      <c r="A969" s="16"/>
      <c r="B969" s="16"/>
      <c r="C969" s="16"/>
    </row>
    <row r="970">
      <c r="A970" s="16"/>
      <c r="B970" s="16"/>
      <c r="C970" s="16"/>
    </row>
    <row r="971">
      <c r="A971" s="16"/>
      <c r="B971" s="16"/>
      <c r="C971" s="16"/>
    </row>
    <row r="972">
      <c r="A972" s="16"/>
      <c r="B972" s="16"/>
      <c r="C972" s="16"/>
    </row>
    <row r="973">
      <c r="A973" s="16"/>
      <c r="B973" s="16"/>
      <c r="C973" s="16"/>
    </row>
    <row r="974">
      <c r="A974" s="16"/>
      <c r="B974" s="16"/>
      <c r="C974" s="16"/>
    </row>
    <row r="975">
      <c r="A975" s="16"/>
      <c r="B975" s="16"/>
      <c r="C975" s="16"/>
    </row>
    <row r="976">
      <c r="A976" s="16"/>
      <c r="B976" s="16"/>
      <c r="C976" s="16"/>
    </row>
    <row r="977">
      <c r="A977" s="16"/>
      <c r="B977" s="16"/>
      <c r="C977" s="16"/>
    </row>
    <row r="978">
      <c r="A978" s="16"/>
      <c r="B978" s="16"/>
      <c r="C978" s="16"/>
    </row>
    <row r="979">
      <c r="A979" s="16"/>
      <c r="B979" s="16"/>
      <c r="C979" s="16"/>
    </row>
    <row r="980">
      <c r="A980" s="16"/>
      <c r="B980" s="16"/>
      <c r="C980" s="16"/>
    </row>
    <row r="981">
      <c r="A981" s="16"/>
      <c r="B981" s="16"/>
      <c r="C981" s="16"/>
    </row>
    <row r="982">
      <c r="A982" s="16"/>
      <c r="B982" s="16"/>
      <c r="C982" s="16"/>
    </row>
    <row r="983">
      <c r="A983" s="16"/>
      <c r="B983" s="16"/>
      <c r="C983" s="16"/>
    </row>
    <row r="984">
      <c r="A984" s="16"/>
      <c r="B984" s="16"/>
      <c r="C984" s="16"/>
    </row>
    <row r="985">
      <c r="A985" s="16"/>
      <c r="B985" s="16"/>
      <c r="C985" s="16"/>
    </row>
    <row r="986">
      <c r="A986" s="16"/>
      <c r="B986" s="16"/>
      <c r="C986" s="16"/>
    </row>
    <row r="987">
      <c r="A987" s="16"/>
      <c r="B987" s="16"/>
      <c r="C987" s="16"/>
    </row>
    <row r="988">
      <c r="A988" s="16"/>
      <c r="B988" s="16"/>
      <c r="C988" s="16"/>
    </row>
    <row r="989">
      <c r="A989" s="16"/>
      <c r="B989" s="16"/>
      <c r="C989" s="16"/>
    </row>
    <row r="990">
      <c r="A990" s="16"/>
      <c r="B990" s="16"/>
      <c r="C990" s="16"/>
    </row>
    <row r="991">
      <c r="A991" s="16"/>
      <c r="B991" s="16"/>
      <c r="C991" s="16"/>
    </row>
    <row r="992">
      <c r="A992" s="16"/>
      <c r="B992" s="16"/>
      <c r="C992" s="16"/>
    </row>
    <row r="993">
      <c r="A993" s="16"/>
      <c r="B993" s="16"/>
      <c r="C993" s="16"/>
    </row>
    <row r="994">
      <c r="A994" s="16"/>
      <c r="B994" s="16"/>
      <c r="C994" s="16"/>
    </row>
    <row r="995">
      <c r="A995" s="16"/>
      <c r="B995" s="16"/>
      <c r="C995" s="16"/>
    </row>
    <row r="996">
      <c r="A996" s="16"/>
      <c r="B996" s="16"/>
      <c r="C996" s="16"/>
    </row>
    <row r="997">
      <c r="A997" s="16"/>
      <c r="B997" s="16"/>
      <c r="C997" s="16"/>
    </row>
    <row r="998">
      <c r="A998" s="16"/>
      <c r="B998" s="16"/>
      <c r="C998" s="16"/>
    </row>
    <row r="999">
      <c r="A999" s="16"/>
      <c r="B999" s="16"/>
      <c r="C999" s="16"/>
    </row>
    <row r="1000">
      <c r="A1000" s="16"/>
      <c r="B1000" s="16"/>
      <c r="C1000" s="16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" t="s">
        <v>129</v>
      </c>
      <c r="B1" s="20" t="s">
        <v>130</v>
      </c>
      <c r="C1" s="20" t="s">
        <v>131</v>
      </c>
      <c r="D1" s="20" t="s">
        <v>132</v>
      </c>
    </row>
    <row r="2">
      <c r="A2" s="20">
        <v>1806.0</v>
      </c>
      <c r="B2" s="20" t="s">
        <v>133</v>
      </c>
      <c r="C2" s="20">
        <v>167.0</v>
      </c>
      <c r="D2" s="21">
        <v>45359.0</v>
      </c>
    </row>
    <row r="3">
      <c r="A3" s="20">
        <v>1698.0</v>
      </c>
      <c r="B3" s="20" t="s">
        <v>134</v>
      </c>
      <c r="C3" s="20">
        <v>347.73</v>
      </c>
      <c r="D3" s="21">
        <v>45359.0</v>
      </c>
    </row>
    <row r="4">
      <c r="A4" s="20">
        <v>1800.0</v>
      </c>
      <c r="B4" s="20" t="s">
        <v>74</v>
      </c>
      <c r="C4" s="20">
        <v>822.27</v>
      </c>
      <c r="D4" s="21">
        <v>45360.0</v>
      </c>
    </row>
    <row r="5">
      <c r="A5" s="20">
        <v>1821.0</v>
      </c>
      <c r="B5" s="20" t="s">
        <v>133</v>
      </c>
      <c r="C5" s="20">
        <v>651.09</v>
      </c>
      <c r="D5" s="21">
        <v>45360.0</v>
      </c>
    </row>
    <row r="6">
      <c r="A6" s="20">
        <v>1973.0</v>
      </c>
      <c r="B6" s="20" t="s">
        <v>62</v>
      </c>
      <c r="C6" s="20">
        <v>415.0</v>
      </c>
      <c r="D6" s="21">
        <v>45360.0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2" t="s">
        <v>80</v>
      </c>
      <c r="B1" s="16" t="s">
        <v>2</v>
      </c>
      <c r="C1" s="17">
        <v>45413.0</v>
      </c>
    </row>
    <row r="2">
      <c r="A2" s="23">
        <v>306.0</v>
      </c>
      <c r="B2" s="16" t="s">
        <v>16</v>
      </c>
      <c r="C2" s="16" t="s">
        <v>81</v>
      </c>
    </row>
    <row r="3">
      <c r="A3" s="23">
        <v>307.0</v>
      </c>
      <c r="B3" s="16" t="s">
        <v>16</v>
      </c>
      <c r="C3" s="16" t="s">
        <v>81</v>
      </c>
    </row>
    <row r="4">
      <c r="A4" s="23">
        <v>1567.0</v>
      </c>
      <c r="B4" s="16" t="s">
        <v>82</v>
      </c>
      <c r="C4" s="16" t="s">
        <v>83</v>
      </c>
    </row>
    <row r="5">
      <c r="A5" s="23">
        <v>1572.0</v>
      </c>
      <c r="B5" s="16" t="s">
        <v>82</v>
      </c>
      <c r="C5" s="16" t="s">
        <v>83</v>
      </c>
    </row>
    <row r="6">
      <c r="A6" s="23">
        <v>1575.0</v>
      </c>
      <c r="B6" s="16" t="s">
        <v>82</v>
      </c>
      <c r="C6" s="16" t="s">
        <v>83</v>
      </c>
    </row>
    <row r="7">
      <c r="A7" s="24">
        <v>1586.0</v>
      </c>
      <c r="B7" s="16" t="s">
        <v>84</v>
      </c>
      <c r="C7" s="16" t="s">
        <v>85</v>
      </c>
    </row>
    <row r="8">
      <c r="A8" s="23">
        <v>1604.0</v>
      </c>
      <c r="B8" s="16" t="s">
        <v>84</v>
      </c>
      <c r="C8" s="16" t="s">
        <v>85</v>
      </c>
    </row>
    <row r="9">
      <c r="A9" s="24">
        <v>1618.0</v>
      </c>
      <c r="B9" s="16" t="s">
        <v>86</v>
      </c>
      <c r="C9" s="16" t="s">
        <v>87</v>
      </c>
    </row>
    <row r="10">
      <c r="A10" s="23">
        <v>1622.0</v>
      </c>
      <c r="B10" s="16" t="s">
        <v>84</v>
      </c>
      <c r="C10" s="16" t="s">
        <v>85</v>
      </c>
    </row>
    <row r="11">
      <c r="A11" s="23">
        <v>1627.0</v>
      </c>
      <c r="B11" s="16" t="s">
        <v>84</v>
      </c>
      <c r="C11" s="16" t="s">
        <v>85</v>
      </c>
    </row>
    <row r="12">
      <c r="A12" s="23">
        <v>1628.0</v>
      </c>
      <c r="B12" s="16" t="s">
        <v>84</v>
      </c>
      <c r="C12" s="16" t="s">
        <v>85</v>
      </c>
    </row>
    <row r="13">
      <c r="A13" s="23">
        <v>1629.0</v>
      </c>
      <c r="B13" s="16" t="s">
        <v>84</v>
      </c>
      <c r="C13" s="16" t="s">
        <v>85</v>
      </c>
    </row>
    <row r="14">
      <c r="A14" s="23">
        <v>1630.0</v>
      </c>
      <c r="B14" s="16" t="s">
        <v>84</v>
      </c>
      <c r="C14" s="16" t="s">
        <v>85</v>
      </c>
    </row>
    <row r="15">
      <c r="A15" s="23">
        <v>1633.0</v>
      </c>
      <c r="B15" s="16" t="s">
        <v>84</v>
      </c>
      <c r="C15" s="16" t="s">
        <v>85</v>
      </c>
    </row>
    <row r="16">
      <c r="A16" s="23">
        <v>1635.0</v>
      </c>
      <c r="B16" s="16" t="s">
        <v>84</v>
      </c>
      <c r="C16" s="16" t="s">
        <v>85</v>
      </c>
    </row>
    <row r="17">
      <c r="A17" s="23">
        <v>1636.0</v>
      </c>
      <c r="B17" s="16" t="s">
        <v>82</v>
      </c>
      <c r="C17" s="16" t="s">
        <v>135</v>
      </c>
    </row>
    <row r="18">
      <c r="A18" s="23">
        <v>1637.0</v>
      </c>
      <c r="B18" s="16" t="s">
        <v>84</v>
      </c>
      <c r="C18" s="16" t="s">
        <v>85</v>
      </c>
    </row>
    <row r="19">
      <c r="A19" s="23">
        <v>1639.0</v>
      </c>
      <c r="B19" s="16" t="s">
        <v>84</v>
      </c>
      <c r="C19" s="16" t="s">
        <v>85</v>
      </c>
    </row>
    <row r="20">
      <c r="A20" s="23">
        <v>1640.0</v>
      </c>
      <c r="B20" s="16" t="s">
        <v>84</v>
      </c>
      <c r="C20" s="16" t="s">
        <v>85</v>
      </c>
    </row>
    <row r="21">
      <c r="A21" s="23">
        <v>1641.0</v>
      </c>
      <c r="B21" s="16" t="s">
        <v>84</v>
      </c>
      <c r="C21" s="16" t="s">
        <v>85</v>
      </c>
    </row>
    <row r="22">
      <c r="A22" s="23">
        <v>1642.0</v>
      </c>
      <c r="B22" s="16" t="s">
        <v>84</v>
      </c>
      <c r="C22" s="16" t="s">
        <v>85</v>
      </c>
    </row>
    <row r="23">
      <c r="A23" s="23">
        <v>1643.0</v>
      </c>
      <c r="B23" s="16" t="s">
        <v>84</v>
      </c>
      <c r="C23" s="16" t="s">
        <v>85</v>
      </c>
    </row>
    <row r="24">
      <c r="A24" s="23">
        <v>1649.0</v>
      </c>
      <c r="B24" s="16" t="s">
        <v>84</v>
      </c>
      <c r="C24" s="16" t="s">
        <v>85</v>
      </c>
    </row>
    <row r="25">
      <c r="A25" s="23">
        <v>1657.0</v>
      </c>
      <c r="B25" s="16" t="s">
        <v>88</v>
      </c>
      <c r="C25" s="16" t="s">
        <v>89</v>
      </c>
    </row>
    <row r="26">
      <c r="A26" s="23">
        <v>1658.0</v>
      </c>
      <c r="B26" s="16" t="s">
        <v>16</v>
      </c>
      <c r="C26" s="19" t="s">
        <v>90</v>
      </c>
    </row>
    <row r="27">
      <c r="A27" s="24">
        <v>1659.0</v>
      </c>
      <c r="B27" s="16" t="s">
        <v>86</v>
      </c>
      <c r="C27" s="16" t="s">
        <v>87</v>
      </c>
    </row>
    <row r="28">
      <c r="A28" s="23">
        <v>1660.0</v>
      </c>
      <c r="B28" s="16" t="s">
        <v>88</v>
      </c>
      <c r="C28" s="16" t="s">
        <v>91</v>
      </c>
    </row>
    <row r="29">
      <c r="A29" s="23">
        <v>1661.0</v>
      </c>
      <c r="B29" s="16" t="s">
        <v>86</v>
      </c>
      <c r="C29" s="16" t="s">
        <v>92</v>
      </c>
    </row>
    <row r="30">
      <c r="A30" s="23">
        <v>1662.0</v>
      </c>
      <c r="B30" s="16" t="s">
        <v>93</v>
      </c>
      <c r="C30" s="16" t="s">
        <v>94</v>
      </c>
    </row>
    <row r="31">
      <c r="A31" s="23">
        <v>1663.0</v>
      </c>
      <c r="B31" s="16" t="s">
        <v>86</v>
      </c>
      <c r="C31" s="19" t="s">
        <v>95</v>
      </c>
    </row>
    <row r="32">
      <c r="A32" s="23">
        <v>1664.0</v>
      </c>
      <c r="B32" s="16" t="s">
        <v>86</v>
      </c>
      <c r="C32" s="16" t="s">
        <v>87</v>
      </c>
    </row>
    <row r="33">
      <c r="A33" s="23">
        <v>1665.0</v>
      </c>
      <c r="B33" s="16" t="s">
        <v>16</v>
      </c>
      <c r="C33" s="16" t="s">
        <v>96</v>
      </c>
    </row>
    <row r="34">
      <c r="A34" s="23">
        <v>1666.0</v>
      </c>
      <c r="B34" s="16" t="s">
        <v>93</v>
      </c>
      <c r="C34" s="19" t="s">
        <v>100</v>
      </c>
    </row>
    <row r="35">
      <c r="A35" s="24">
        <v>1667.0</v>
      </c>
      <c r="B35" s="16" t="s">
        <v>93</v>
      </c>
      <c r="C35" s="16" t="s">
        <v>94</v>
      </c>
    </row>
    <row r="36">
      <c r="A36" s="23">
        <v>1668.0</v>
      </c>
      <c r="B36" s="16" t="s">
        <v>97</v>
      </c>
      <c r="C36" s="16" t="s">
        <v>136</v>
      </c>
    </row>
    <row r="37">
      <c r="A37" s="23">
        <v>1669.0</v>
      </c>
      <c r="B37" s="16" t="s">
        <v>88</v>
      </c>
      <c r="C37" s="16" t="s">
        <v>91</v>
      </c>
    </row>
    <row r="38">
      <c r="A38" s="23">
        <v>1670.0</v>
      </c>
      <c r="B38" s="16" t="s">
        <v>88</v>
      </c>
      <c r="C38" s="16" t="s">
        <v>91</v>
      </c>
    </row>
    <row r="39">
      <c r="A39" s="23">
        <v>1671.0</v>
      </c>
      <c r="B39" s="16" t="s">
        <v>97</v>
      </c>
      <c r="C39" s="16" t="s">
        <v>136</v>
      </c>
    </row>
    <row r="40">
      <c r="A40" s="23">
        <v>1672.0</v>
      </c>
      <c r="B40" s="16" t="s">
        <v>88</v>
      </c>
      <c r="C40" s="16" t="s">
        <v>91</v>
      </c>
    </row>
    <row r="41">
      <c r="A41" s="23">
        <v>1673.0</v>
      </c>
      <c r="B41" s="16" t="s">
        <v>86</v>
      </c>
      <c r="C41" s="16" t="s">
        <v>92</v>
      </c>
    </row>
    <row r="42">
      <c r="A42" s="23">
        <v>1674.0</v>
      </c>
      <c r="B42" s="16" t="s">
        <v>16</v>
      </c>
      <c r="C42" s="19" t="s">
        <v>90</v>
      </c>
    </row>
    <row r="43">
      <c r="A43" s="23">
        <v>1675.0</v>
      </c>
      <c r="B43" s="16" t="s">
        <v>93</v>
      </c>
      <c r="C43" s="19" t="s">
        <v>100</v>
      </c>
    </row>
    <row r="44">
      <c r="A44" s="23">
        <v>1676.0</v>
      </c>
      <c r="B44" s="16" t="s">
        <v>86</v>
      </c>
      <c r="C44" s="16" t="s">
        <v>92</v>
      </c>
    </row>
    <row r="45">
      <c r="A45" s="23">
        <v>1677.0</v>
      </c>
      <c r="B45" s="16" t="s">
        <v>86</v>
      </c>
      <c r="C45" s="19" t="s">
        <v>95</v>
      </c>
    </row>
    <row r="46">
      <c r="A46" s="23">
        <v>1678.0</v>
      </c>
      <c r="B46" s="16" t="s">
        <v>86</v>
      </c>
      <c r="C46" s="16" t="s">
        <v>92</v>
      </c>
    </row>
    <row r="47">
      <c r="A47" s="23">
        <v>1679.0</v>
      </c>
      <c r="B47" s="16" t="s">
        <v>97</v>
      </c>
      <c r="C47" s="16" t="s">
        <v>136</v>
      </c>
    </row>
    <row r="48">
      <c r="A48" s="23">
        <v>1680.0</v>
      </c>
      <c r="B48" s="16" t="s">
        <v>86</v>
      </c>
      <c r="C48" s="16" t="s">
        <v>92</v>
      </c>
    </row>
    <row r="49">
      <c r="A49" s="23">
        <v>1682.0</v>
      </c>
      <c r="B49" s="16" t="s">
        <v>101</v>
      </c>
      <c r="C49" s="16" t="s">
        <v>102</v>
      </c>
    </row>
    <row r="50">
      <c r="A50" s="23">
        <v>1683.0</v>
      </c>
      <c r="B50" s="16" t="s">
        <v>86</v>
      </c>
      <c r="C50" s="16" t="s">
        <v>87</v>
      </c>
    </row>
    <row r="51">
      <c r="A51" s="23">
        <v>1684.0</v>
      </c>
      <c r="B51" s="16" t="s">
        <v>16</v>
      </c>
      <c r="C51" s="19" t="s">
        <v>90</v>
      </c>
    </row>
    <row r="52">
      <c r="A52" s="23">
        <v>1685.0</v>
      </c>
      <c r="B52" s="16" t="s">
        <v>86</v>
      </c>
      <c r="C52" s="16" t="s">
        <v>87</v>
      </c>
    </row>
    <row r="53">
      <c r="A53" s="24">
        <v>1687.0</v>
      </c>
      <c r="B53" s="16" t="s">
        <v>97</v>
      </c>
      <c r="C53" s="16" t="s">
        <v>136</v>
      </c>
    </row>
    <row r="54">
      <c r="A54" s="23">
        <v>1688.0</v>
      </c>
      <c r="B54" s="16" t="s">
        <v>86</v>
      </c>
      <c r="C54" s="16" t="s">
        <v>87</v>
      </c>
    </row>
    <row r="55">
      <c r="A55" s="23">
        <v>1689.0</v>
      </c>
      <c r="B55" s="16" t="s">
        <v>86</v>
      </c>
      <c r="C55" s="16" t="s">
        <v>87</v>
      </c>
    </row>
    <row r="56">
      <c r="A56" s="23">
        <v>1690.0</v>
      </c>
      <c r="B56" s="16" t="s">
        <v>97</v>
      </c>
      <c r="C56" s="16" t="s">
        <v>136</v>
      </c>
    </row>
    <row r="57">
      <c r="A57" s="23">
        <v>1691.0</v>
      </c>
      <c r="B57" s="16" t="s">
        <v>16</v>
      </c>
      <c r="C57" s="19" t="s">
        <v>90</v>
      </c>
    </row>
    <row r="58">
      <c r="A58" s="23">
        <v>1692.0</v>
      </c>
      <c r="B58" s="16" t="s">
        <v>97</v>
      </c>
      <c r="C58" s="16" t="s">
        <v>136</v>
      </c>
    </row>
    <row r="59">
      <c r="A59" s="23">
        <v>1693.0</v>
      </c>
      <c r="B59" s="16" t="s">
        <v>84</v>
      </c>
      <c r="C59" s="16" t="s">
        <v>85</v>
      </c>
    </row>
    <row r="60">
      <c r="A60" s="23">
        <v>1694.0</v>
      </c>
      <c r="B60" s="16" t="s">
        <v>88</v>
      </c>
      <c r="C60" s="16" t="s">
        <v>89</v>
      </c>
    </row>
    <row r="61">
      <c r="A61" s="23">
        <v>1695.0</v>
      </c>
      <c r="B61" s="16" t="s">
        <v>86</v>
      </c>
      <c r="C61" s="16" t="s">
        <v>87</v>
      </c>
    </row>
    <row r="62">
      <c r="A62" s="23">
        <v>1696.0</v>
      </c>
      <c r="B62" s="16" t="s">
        <v>97</v>
      </c>
      <c r="C62" s="16" t="s">
        <v>136</v>
      </c>
    </row>
    <row r="63">
      <c r="A63" s="23">
        <v>1697.0</v>
      </c>
      <c r="B63" s="16" t="s">
        <v>86</v>
      </c>
      <c r="C63" s="16" t="s">
        <v>87</v>
      </c>
    </row>
    <row r="64">
      <c r="A64" s="23">
        <v>1698.0</v>
      </c>
      <c r="B64" s="16" t="s">
        <v>16</v>
      </c>
      <c r="C64" s="16" t="s">
        <v>112</v>
      </c>
    </row>
    <row r="65">
      <c r="A65" s="23">
        <v>1701.0</v>
      </c>
      <c r="B65" s="16" t="s">
        <v>101</v>
      </c>
      <c r="C65" s="16" t="s">
        <v>103</v>
      </c>
    </row>
    <row r="66">
      <c r="A66" s="23">
        <v>1702.0</v>
      </c>
      <c r="B66" s="16" t="s">
        <v>97</v>
      </c>
      <c r="C66" s="16" t="s">
        <v>136</v>
      </c>
    </row>
    <row r="67">
      <c r="A67" s="24">
        <v>1704.0</v>
      </c>
      <c r="B67" s="16" t="s">
        <v>86</v>
      </c>
      <c r="C67" s="16" t="s">
        <v>87</v>
      </c>
    </row>
    <row r="68">
      <c r="A68" s="23">
        <v>1705.0</v>
      </c>
      <c r="B68" s="16" t="s">
        <v>101</v>
      </c>
      <c r="C68" s="16" t="s">
        <v>103</v>
      </c>
    </row>
    <row r="69">
      <c r="A69" s="23">
        <v>1706.0</v>
      </c>
      <c r="B69" s="16" t="s">
        <v>93</v>
      </c>
      <c r="C69" s="16" t="s">
        <v>94</v>
      </c>
    </row>
    <row r="70">
      <c r="A70" s="24">
        <v>1707.0</v>
      </c>
      <c r="B70" s="16" t="s">
        <v>97</v>
      </c>
      <c r="C70" s="16" t="s">
        <v>136</v>
      </c>
    </row>
    <row r="71">
      <c r="A71" s="23">
        <v>1708.0</v>
      </c>
      <c r="B71" s="16" t="s">
        <v>88</v>
      </c>
      <c r="C71" s="16" t="s">
        <v>104</v>
      </c>
    </row>
    <row r="72">
      <c r="A72" s="23">
        <v>1709.0</v>
      </c>
      <c r="B72" s="16" t="s">
        <v>86</v>
      </c>
      <c r="C72" s="16" t="s">
        <v>113</v>
      </c>
    </row>
    <row r="73">
      <c r="A73" s="23">
        <v>1710.0</v>
      </c>
      <c r="B73" s="16" t="s">
        <v>88</v>
      </c>
      <c r="C73" s="16" t="s">
        <v>104</v>
      </c>
    </row>
    <row r="74">
      <c r="A74" s="23">
        <v>1711.0</v>
      </c>
      <c r="B74" s="16" t="s">
        <v>86</v>
      </c>
      <c r="C74" s="19" t="s">
        <v>95</v>
      </c>
    </row>
    <row r="75">
      <c r="A75" s="23">
        <v>1712.0</v>
      </c>
      <c r="B75" s="16" t="s">
        <v>88</v>
      </c>
      <c r="C75" s="16" t="s">
        <v>104</v>
      </c>
    </row>
    <row r="76">
      <c r="A76" s="23">
        <v>1713.0</v>
      </c>
      <c r="B76" s="16" t="s">
        <v>86</v>
      </c>
      <c r="C76" s="16" t="s">
        <v>113</v>
      </c>
    </row>
    <row r="77">
      <c r="A77" s="23">
        <v>1714.0</v>
      </c>
      <c r="B77" s="16" t="s">
        <v>101</v>
      </c>
      <c r="C77" s="16" t="s">
        <v>102</v>
      </c>
    </row>
    <row r="78">
      <c r="A78" s="23">
        <v>1715.0</v>
      </c>
      <c r="B78" s="16" t="s">
        <v>101</v>
      </c>
      <c r="C78" s="16" t="s">
        <v>102</v>
      </c>
    </row>
    <row r="79">
      <c r="A79" s="23">
        <v>1716.0</v>
      </c>
      <c r="B79" s="16" t="s">
        <v>101</v>
      </c>
      <c r="C79" s="16" t="s">
        <v>102</v>
      </c>
    </row>
    <row r="80">
      <c r="A80" s="23">
        <v>1717.0</v>
      </c>
      <c r="B80" s="16" t="s">
        <v>16</v>
      </c>
      <c r="C80" s="16" t="s">
        <v>137</v>
      </c>
    </row>
    <row r="81">
      <c r="A81" s="23">
        <v>1718.0</v>
      </c>
      <c r="B81" s="16" t="s">
        <v>86</v>
      </c>
      <c r="C81" s="16" t="s">
        <v>107</v>
      </c>
    </row>
    <row r="82">
      <c r="A82" s="23">
        <v>1719.0</v>
      </c>
      <c r="B82" s="16" t="s">
        <v>86</v>
      </c>
      <c r="C82" s="16" t="s">
        <v>107</v>
      </c>
    </row>
    <row r="83">
      <c r="A83" s="24">
        <v>1720.0</v>
      </c>
      <c r="B83" s="16" t="s">
        <v>86</v>
      </c>
      <c r="C83" s="16" t="s">
        <v>87</v>
      </c>
    </row>
    <row r="84">
      <c r="A84" s="23">
        <v>1721.0</v>
      </c>
      <c r="B84" s="16" t="s">
        <v>101</v>
      </c>
      <c r="C84" s="16" t="s">
        <v>103</v>
      </c>
    </row>
    <row r="85">
      <c r="A85" s="23">
        <v>1722.0</v>
      </c>
      <c r="B85" s="16" t="s">
        <v>101</v>
      </c>
      <c r="C85" s="16" t="s">
        <v>138</v>
      </c>
    </row>
    <row r="86">
      <c r="A86" s="23">
        <v>1723.0</v>
      </c>
      <c r="B86" s="16" t="s">
        <v>101</v>
      </c>
      <c r="C86" s="16" t="s">
        <v>102</v>
      </c>
    </row>
    <row r="87">
      <c r="A87" s="23">
        <v>1724.0</v>
      </c>
      <c r="B87" s="16" t="s">
        <v>86</v>
      </c>
      <c r="C87" s="16" t="s">
        <v>92</v>
      </c>
    </row>
    <row r="88">
      <c r="A88" s="23">
        <v>1725.0</v>
      </c>
      <c r="B88" s="16" t="s">
        <v>101</v>
      </c>
      <c r="C88" s="16" t="s">
        <v>102</v>
      </c>
    </row>
    <row r="89">
      <c r="A89" s="23">
        <v>1726.0</v>
      </c>
      <c r="B89" s="16" t="s">
        <v>86</v>
      </c>
      <c r="C89" s="16" t="s">
        <v>107</v>
      </c>
    </row>
    <row r="90">
      <c r="A90" s="23">
        <v>1727.0</v>
      </c>
      <c r="B90" s="16" t="s">
        <v>108</v>
      </c>
      <c r="C90" s="19" t="s">
        <v>115</v>
      </c>
    </row>
    <row r="91">
      <c r="A91" s="23">
        <v>1728.0</v>
      </c>
      <c r="B91" s="16" t="s">
        <v>101</v>
      </c>
      <c r="C91" s="16" t="s">
        <v>102</v>
      </c>
    </row>
    <row r="92">
      <c r="A92" s="23">
        <v>1729.0</v>
      </c>
      <c r="B92" s="16" t="s">
        <v>101</v>
      </c>
      <c r="C92" s="16" t="s">
        <v>102</v>
      </c>
    </row>
    <row r="93">
      <c r="A93" s="23">
        <v>1730.0</v>
      </c>
      <c r="B93" s="16" t="s">
        <v>101</v>
      </c>
      <c r="C93" s="16" t="s">
        <v>102</v>
      </c>
    </row>
    <row r="94">
      <c r="A94" s="23">
        <v>1731.0</v>
      </c>
      <c r="B94" s="16" t="s">
        <v>86</v>
      </c>
      <c r="C94" s="16" t="s">
        <v>87</v>
      </c>
    </row>
    <row r="95">
      <c r="A95" s="23">
        <v>1732.0</v>
      </c>
      <c r="B95" s="16" t="s">
        <v>93</v>
      </c>
      <c r="C95" s="16" t="s">
        <v>94</v>
      </c>
    </row>
    <row r="96">
      <c r="A96" s="23">
        <v>1733.0</v>
      </c>
      <c r="B96" s="16" t="s">
        <v>97</v>
      </c>
      <c r="C96" s="16" t="s">
        <v>136</v>
      </c>
    </row>
    <row r="97">
      <c r="A97" s="23">
        <v>1734.0</v>
      </c>
      <c r="B97" s="16" t="s">
        <v>88</v>
      </c>
      <c r="C97" s="16" t="s">
        <v>89</v>
      </c>
    </row>
    <row r="98">
      <c r="A98" s="24">
        <v>1735.0</v>
      </c>
      <c r="B98" s="16" t="s">
        <v>86</v>
      </c>
      <c r="C98" s="16" t="s">
        <v>87</v>
      </c>
    </row>
    <row r="99">
      <c r="A99" s="23">
        <v>1736.0</v>
      </c>
      <c r="B99" s="16" t="s">
        <v>101</v>
      </c>
      <c r="C99" s="16" t="s">
        <v>103</v>
      </c>
    </row>
    <row r="100">
      <c r="A100" s="23">
        <v>1737.0</v>
      </c>
      <c r="B100" s="16" t="s">
        <v>86</v>
      </c>
      <c r="C100" s="16" t="s">
        <v>107</v>
      </c>
    </row>
    <row r="101">
      <c r="A101" s="23">
        <v>1738.0</v>
      </c>
      <c r="B101" s="16" t="s">
        <v>101</v>
      </c>
      <c r="C101" s="16" t="s">
        <v>103</v>
      </c>
    </row>
    <row r="102">
      <c r="A102" s="23">
        <v>1739.0</v>
      </c>
      <c r="B102" s="16" t="s">
        <v>101</v>
      </c>
      <c r="C102" s="16" t="s">
        <v>102</v>
      </c>
    </row>
    <row r="103">
      <c r="A103" s="23">
        <v>1740.0</v>
      </c>
      <c r="B103" s="16" t="s">
        <v>16</v>
      </c>
      <c r="C103" s="16" t="s">
        <v>96</v>
      </c>
    </row>
    <row r="104">
      <c r="A104" s="23">
        <v>1741.0</v>
      </c>
      <c r="B104" s="16" t="s">
        <v>108</v>
      </c>
      <c r="C104" s="19" t="s">
        <v>115</v>
      </c>
    </row>
    <row r="105">
      <c r="A105" s="24">
        <v>1742.0</v>
      </c>
      <c r="B105" s="16" t="s">
        <v>86</v>
      </c>
      <c r="C105" s="19" t="s">
        <v>95</v>
      </c>
    </row>
    <row r="106">
      <c r="A106" s="23">
        <v>1743.0</v>
      </c>
      <c r="B106" s="16" t="s">
        <v>84</v>
      </c>
      <c r="C106" s="16" t="s">
        <v>85</v>
      </c>
    </row>
    <row r="107">
      <c r="A107" s="23">
        <v>1745.0</v>
      </c>
      <c r="B107" s="16" t="s">
        <v>93</v>
      </c>
      <c r="C107" s="16" t="s">
        <v>94</v>
      </c>
    </row>
    <row r="108">
      <c r="A108" s="23">
        <v>1746.0</v>
      </c>
      <c r="B108" s="16" t="s">
        <v>101</v>
      </c>
      <c r="C108" s="16" t="s">
        <v>103</v>
      </c>
    </row>
    <row r="109">
      <c r="A109" s="23">
        <v>1747.0</v>
      </c>
      <c r="B109" s="16" t="s">
        <v>101</v>
      </c>
      <c r="C109" s="16" t="s">
        <v>103</v>
      </c>
    </row>
    <row r="110">
      <c r="A110" s="23">
        <v>1748.0</v>
      </c>
      <c r="B110" s="16" t="s">
        <v>97</v>
      </c>
      <c r="C110" s="16" t="s">
        <v>136</v>
      </c>
    </row>
    <row r="111">
      <c r="A111" s="23">
        <v>1749.0</v>
      </c>
      <c r="B111" s="16" t="s">
        <v>84</v>
      </c>
      <c r="C111" s="16" t="s">
        <v>85</v>
      </c>
    </row>
    <row r="112">
      <c r="A112" s="23">
        <v>1750.0</v>
      </c>
      <c r="B112" s="16" t="s">
        <v>93</v>
      </c>
      <c r="C112" s="16" t="s">
        <v>94</v>
      </c>
    </row>
    <row r="113">
      <c r="A113" s="23">
        <v>1751.0</v>
      </c>
      <c r="B113" s="16" t="s">
        <v>84</v>
      </c>
      <c r="C113" s="16" t="s">
        <v>85</v>
      </c>
    </row>
    <row r="114">
      <c r="A114" s="23">
        <v>1752.0</v>
      </c>
      <c r="B114" s="16" t="s">
        <v>84</v>
      </c>
      <c r="C114" s="16" t="s">
        <v>85</v>
      </c>
    </row>
    <row r="115">
      <c r="A115" s="23">
        <v>1753.0</v>
      </c>
      <c r="B115" s="16" t="s">
        <v>101</v>
      </c>
      <c r="C115" s="16" t="s">
        <v>103</v>
      </c>
    </row>
    <row r="116">
      <c r="A116" s="24">
        <v>1754.0</v>
      </c>
      <c r="B116" s="16" t="s">
        <v>86</v>
      </c>
      <c r="C116" s="16" t="s">
        <v>87</v>
      </c>
    </row>
    <row r="117">
      <c r="A117" s="23">
        <v>1755.0</v>
      </c>
      <c r="B117" s="16" t="s">
        <v>101</v>
      </c>
      <c r="C117" s="16" t="s">
        <v>102</v>
      </c>
    </row>
    <row r="118">
      <c r="A118" s="25">
        <v>1756.0</v>
      </c>
      <c r="B118" s="16" t="s">
        <v>97</v>
      </c>
      <c r="C118" s="16" t="s">
        <v>136</v>
      </c>
    </row>
    <row r="119">
      <c r="A119" s="23">
        <v>1757.0</v>
      </c>
      <c r="B119" s="16" t="s">
        <v>86</v>
      </c>
      <c r="C119" s="16" t="s">
        <v>87</v>
      </c>
    </row>
    <row r="120">
      <c r="A120" s="23">
        <v>1758.0</v>
      </c>
      <c r="B120" s="16" t="s">
        <v>101</v>
      </c>
      <c r="C120" s="16" t="s">
        <v>102</v>
      </c>
    </row>
    <row r="121">
      <c r="A121" s="23">
        <v>1759.0</v>
      </c>
      <c r="B121" s="16" t="s">
        <v>84</v>
      </c>
      <c r="C121" s="16" t="s">
        <v>85</v>
      </c>
    </row>
    <row r="122">
      <c r="A122" s="23">
        <v>1760.0</v>
      </c>
      <c r="B122" s="16" t="s">
        <v>86</v>
      </c>
      <c r="C122" s="16" t="s">
        <v>111</v>
      </c>
    </row>
    <row r="123">
      <c r="A123" s="23">
        <v>1761.0</v>
      </c>
      <c r="B123" s="16" t="s">
        <v>101</v>
      </c>
      <c r="C123" s="16" t="s">
        <v>103</v>
      </c>
    </row>
    <row r="124">
      <c r="A124" s="23">
        <v>1762.0</v>
      </c>
      <c r="B124" s="16" t="s">
        <v>86</v>
      </c>
      <c r="C124" s="19" t="s">
        <v>95</v>
      </c>
    </row>
    <row r="125">
      <c r="A125" s="23">
        <v>1763.0</v>
      </c>
      <c r="B125" s="16" t="s">
        <v>86</v>
      </c>
      <c r="C125" s="16" t="s">
        <v>107</v>
      </c>
    </row>
    <row r="126">
      <c r="A126" s="23">
        <v>1764.0</v>
      </c>
      <c r="B126" s="16" t="s">
        <v>16</v>
      </c>
      <c r="C126" s="16" t="s">
        <v>112</v>
      </c>
    </row>
    <row r="127">
      <c r="A127" s="23">
        <v>1765.0</v>
      </c>
      <c r="B127" s="16" t="s">
        <v>88</v>
      </c>
      <c r="C127" s="16" t="s">
        <v>89</v>
      </c>
    </row>
    <row r="128">
      <c r="A128" s="24">
        <v>1766.0</v>
      </c>
      <c r="B128" s="16" t="s">
        <v>16</v>
      </c>
      <c r="C128" s="16" t="s">
        <v>139</v>
      </c>
    </row>
    <row r="129">
      <c r="A129" s="23">
        <v>1767.0</v>
      </c>
      <c r="B129" s="16" t="s">
        <v>86</v>
      </c>
      <c r="C129" s="16" t="s">
        <v>87</v>
      </c>
    </row>
    <row r="130">
      <c r="A130" s="23">
        <v>1768.0</v>
      </c>
      <c r="B130" s="16" t="s">
        <v>86</v>
      </c>
      <c r="C130" s="19" t="s">
        <v>95</v>
      </c>
    </row>
    <row r="131">
      <c r="A131" s="23">
        <v>1769.0</v>
      </c>
      <c r="B131" s="16" t="s">
        <v>108</v>
      </c>
      <c r="C131" s="19" t="s">
        <v>115</v>
      </c>
    </row>
    <row r="132">
      <c r="A132" s="23">
        <v>1770.0</v>
      </c>
      <c r="B132" s="16" t="s">
        <v>101</v>
      </c>
      <c r="C132" s="16" t="s">
        <v>102</v>
      </c>
    </row>
    <row r="133">
      <c r="A133" s="23">
        <v>1774.0</v>
      </c>
      <c r="B133" s="16" t="s">
        <v>97</v>
      </c>
      <c r="C133" s="16" t="s">
        <v>136</v>
      </c>
    </row>
    <row r="134">
      <c r="A134" s="23">
        <v>1777.0</v>
      </c>
      <c r="B134" s="16" t="s">
        <v>84</v>
      </c>
      <c r="C134" s="16" t="s">
        <v>85</v>
      </c>
    </row>
    <row r="135">
      <c r="A135" s="24">
        <v>1778.0</v>
      </c>
      <c r="B135" s="16" t="s">
        <v>88</v>
      </c>
      <c r="C135" s="16" t="s">
        <v>104</v>
      </c>
    </row>
    <row r="136">
      <c r="A136" s="23">
        <v>1779.0</v>
      </c>
      <c r="B136" s="16" t="s">
        <v>86</v>
      </c>
      <c r="C136" s="16" t="s">
        <v>113</v>
      </c>
    </row>
    <row r="137">
      <c r="A137" s="23">
        <v>1780.0</v>
      </c>
      <c r="B137" s="16" t="s">
        <v>86</v>
      </c>
      <c r="C137" s="16" t="s">
        <v>106</v>
      </c>
    </row>
    <row r="138">
      <c r="A138" s="23">
        <v>1782.0</v>
      </c>
      <c r="B138" s="16" t="s">
        <v>86</v>
      </c>
      <c r="C138" s="16" t="s">
        <v>106</v>
      </c>
    </row>
    <row r="139">
      <c r="A139" s="23">
        <v>1783.0</v>
      </c>
      <c r="B139" s="16" t="s">
        <v>84</v>
      </c>
      <c r="C139" s="16" t="s">
        <v>85</v>
      </c>
    </row>
    <row r="140">
      <c r="A140" s="23">
        <v>1784.0</v>
      </c>
      <c r="B140" s="16" t="s">
        <v>88</v>
      </c>
      <c r="C140" s="16" t="s">
        <v>104</v>
      </c>
    </row>
    <row r="141">
      <c r="A141" s="23">
        <v>1785.0</v>
      </c>
      <c r="B141" s="16" t="s">
        <v>86</v>
      </c>
      <c r="C141" s="16" t="s">
        <v>105</v>
      </c>
    </row>
    <row r="142">
      <c r="A142" s="23">
        <v>1786.0</v>
      </c>
      <c r="B142" s="16" t="s">
        <v>88</v>
      </c>
      <c r="C142" s="16" t="s">
        <v>104</v>
      </c>
    </row>
    <row r="143">
      <c r="A143" s="23">
        <v>1787.0</v>
      </c>
      <c r="B143" s="16" t="s">
        <v>88</v>
      </c>
      <c r="C143" s="16" t="s">
        <v>104</v>
      </c>
    </row>
    <row r="144">
      <c r="A144" s="23">
        <v>1788.0</v>
      </c>
      <c r="B144" s="16" t="s">
        <v>97</v>
      </c>
      <c r="C144" s="16" t="s">
        <v>136</v>
      </c>
    </row>
    <row r="145">
      <c r="A145" s="23">
        <v>1789.0</v>
      </c>
      <c r="B145" s="16" t="s">
        <v>16</v>
      </c>
      <c r="C145" s="16" t="s">
        <v>112</v>
      </c>
    </row>
    <row r="146">
      <c r="A146" s="23">
        <v>1790.0</v>
      </c>
      <c r="B146" s="16" t="s">
        <v>16</v>
      </c>
      <c r="C146" s="16" t="s">
        <v>96</v>
      </c>
    </row>
    <row r="147">
      <c r="A147" s="23">
        <v>1791.0</v>
      </c>
      <c r="B147" s="16" t="s">
        <v>16</v>
      </c>
      <c r="C147" s="16" t="s">
        <v>139</v>
      </c>
    </row>
    <row r="148">
      <c r="A148" s="23">
        <v>1792.0</v>
      </c>
      <c r="B148" s="16" t="s">
        <v>16</v>
      </c>
      <c r="C148" s="16" t="s">
        <v>112</v>
      </c>
    </row>
    <row r="149">
      <c r="A149" s="23">
        <v>1793.0</v>
      </c>
      <c r="B149" s="16" t="s">
        <v>16</v>
      </c>
      <c r="C149" s="16" t="s">
        <v>112</v>
      </c>
    </row>
    <row r="150">
      <c r="A150" s="23">
        <v>1794.0</v>
      </c>
      <c r="B150" s="16" t="s">
        <v>16</v>
      </c>
      <c r="C150" s="19" t="s">
        <v>90</v>
      </c>
    </row>
    <row r="151">
      <c r="A151" s="23">
        <v>1795.0</v>
      </c>
      <c r="B151" s="16" t="s">
        <v>86</v>
      </c>
      <c r="C151" s="16" t="s">
        <v>87</v>
      </c>
    </row>
    <row r="152">
      <c r="A152" s="23">
        <v>1796.0</v>
      </c>
      <c r="B152" s="16" t="s">
        <v>97</v>
      </c>
      <c r="C152" s="16" t="s">
        <v>136</v>
      </c>
    </row>
    <row r="153">
      <c r="A153" s="23">
        <v>1797.0</v>
      </c>
      <c r="B153" s="16" t="s">
        <v>16</v>
      </c>
      <c r="C153" s="16" t="s">
        <v>112</v>
      </c>
    </row>
    <row r="154">
      <c r="A154" s="23">
        <v>1798.0</v>
      </c>
      <c r="B154" s="16" t="s">
        <v>101</v>
      </c>
      <c r="C154" s="16" t="s">
        <v>103</v>
      </c>
    </row>
    <row r="155">
      <c r="A155" s="23">
        <v>1799.0</v>
      </c>
      <c r="B155" s="16" t="s">
        <v>16</v>
      </c>
      <c r="C155" s="16" t="s">
        <v>140</v>
      </c>
    </row>
    <row r="156">
      <c r="A156" s="23">
        <v>1800.0</v>
      </c>
      <c r="B156" s="16" t="s">
        <v>16</v>
      </c>
      <c r="C156" s="16" t="s">
        <v>140</v>
      </c>
    </row>
    <row r="157">
      <c r="A157" s="23">
        <v>1801.0</v>
      </c>
      <c r="B157" s="16" t="s">
        <v>16</v>
      </c>
      <c r="C157" s="16" t="s">
        <v>140</v>
      </c>
    </row>
    <row r="158">
      <c r="A158" s="23">
        <v>1802.0</v>
      </c>
      <c r="B158" s="16" t="s">
        <v>84</v>
      </c>
      <c r="C158" s="16" t="s">
        <v>85</v>
      </c>
    </row>
    <row r="159">
      <c r="A159" s="23">
        <v>1803.0</v>
      </c>
      <c r="B159" s="16" t="s">
        <v>16</v>
      </c>
      <c r="C159" s="16" t="s">
        <v>140</v>
      </c>
    </row>
    <row r="160">
      <c r="A160" s="23">
        <v>1804.0</v>
      </c>
      <c r="B160" s="16" t="s">
        <v>16</v>
      </c>
      <c r="C160" s="16" t="s">
        <v>139</v>
      </c>
    </row>
    <row r="161">
      <c r="A161" s="23">
        <v>1805.0</v>
      </c>
      <c r="B161" s="16" t="s">
        <v>16</v>
      </c>
      <c r="C161" s="16" t="s">
        <v>140</v>
      </c>
    </row>
    <row r="162">
      <c r="A162" s="23">
        <v>1806.0</v>
      </c>
      <c r="B162" s="16" t="s">
        <v>16</v>
      </c>
      <c r="C162" s="16" t="s">
        <v>96</v>
      </c>
    </row>
    <row r="163">
      <c r="A163" s="23">
        <v>1807.0</v>
      </c>
      <c r="B163" s="16" t="s">
        <v>84</v>
      </c>
      <c r="C163" s="16" t="s">
        <v>85</v>
      </c>
    </row>
    <row r="164">
      <c r="A164" s="23">
        <v>1808.0</v>
      </c>
      <c r="B164" s="16" t="s">
        <v>16</v>
      </c>
      <c r="C164" s="16" t="s">
        <v>140</v>
      </c>
    </row>
    <row r="165">
      <c r="A165" s="23">
        <v>1809.0</v>
      </c>
      <c r="B165" s="16" t="s">
        <v>84</v>
      </c>
      <c r="C165" s="16" t="s">
        <v>114</v>
      </c>
    </row>
    <row r="166">
      <c r="A166" s="23">
        <v>1810.0</v>
      </c>
      <c r="B166" s="16" t="s">
        <v>86</v>
      </c>
      <c r="C166" s="19" t="s">
        <v>95</v>
      </c>
    </row>
    <row r="167">
      <c r="A167" s="23">
        <v>1811.0</v>
      </c>
      <c r="B167" s="16" t="s">
        <v>86</v>
      </c>
      <c r="C167" s="19" t="s">
        <v>95</v>
      </c>
    </row>
    <row r="168">
      <c r="A168" s="23">
        <v>1812.0</v>
      </c>
      <c r="B168" s="16" t="s">
        <v>93</v>
      </c>
      <c r="C168" s="19" t="s">
        <v>100</v>
      </c>
    </row>
    <row r="169">
      <c r="A169" s="23">
        <v>1813.0</v>
      </c>
      <c r="B169" s="16" t="s">
        <v>101</v>
      </c>
      <c r="C169" s="16" t="s">
        <v>103</v>
      </c>
    </row>
    <row r="170">
      <c r="A170" s="23">
        <v>1814.0</v>
      </c>
      <c r="B170" s="16" t="s">
        <v>101</v>
      </c>
      <c r="C170" s="16" t="s">
        <v>138</v>
      </c>
    </row>
    <row r="171">
      <c r="A171" s="23">
        <v>1815.0</v>
      </c>
      <c r="B171" s="16" t="s">
        <v>101</v>
      </c>
      <c r="C171" s="16" t="s">
        <v>102</v>
      </c>
    </row>
    <row r="172">
      <c r="A172" s="23">
        <v>1816.0</v>
      </c>
      <c r="B172" s="16" t="s">
        <v>101</v>
      </c>
      <c r="C172" s="16" t="s">
        <v>103</v>
      </c>
    </row>
    <row r="173">
      <c r="A173" s="23">
        <v>1817.0</v>
      </c>
      <c r="B173" s="16" t="s">
        <v>101</v>
      </c>
      <c r="C173" s="16" t="s">
        <v>103</v>
      </c>
    </row>
    <row r="174">
      <c r="A174" s="23">
        <v>1818.0</v>
      </c>
      <c r="B174" s="16" t="s">
        <v>101</v>
      </c>
      <c r="C174" s="16" t="s">
        <v>103</v>
      </c>
    </row>
    <row r="175">
      <c r="A175" s="23">
        <v>1819.0</v>
      </c>
      <c r="B175" s="16" t="s">
        <v>101</v>
      </c>
      <c r="C175" s="16" t="s">
        <v>103</v>
      </c>
    </row>
    <row r="176">
      <c r="A176" s="23">
        <v>1820.0</v>
      </c>
      <c r="B176" s="16" t="s">
        <v>101</v>
      </c>
      <c r="C176" s="16" t="s">
        <v>103</v>
      </c>
    </row>
    <row r="177">
      <c r="A177" s="23">
        <v>1821.0</v>
      </c>
      <c r="B177" s="16" t="s">
        <v>16</v>
      </c>
      <c r="C177" s="16" t="s">
        <v>139</v>
      </c>
    </row>
    <row r="178">
      <c r="A178" s="23">
        <v>1822.0</v>
      </c>
      <c r="B178" s="16" t="s">
        <v>16</v>
      </c>
      <c r="C178" s="16" t="s">
        <v>137</v>
      </c>
    </row>
    <row r="179">
      <c r="A179" s="23">
        <v>1823.0</v>
      </c>
      <c r="B179" s="16" t="s">
        <v>108</v>
      </c>
      <c r="C179" s="19" t="s">
        <v>115</v>
      </c>
    </row>
    <row r="180">
      <c r="A180" s="23">
        <v>1824.0</v>
      </c>
      <c r="B180" s="16" t="s">
        <v>101</v>
      </c>
      <c r="C180" s="16" t="s">
        <v>103</v>
      </c>
    </row>
    <row r="181">
      <c r="A181" s="23">
        <v>1825.0</v>
      </c>
      <c r="B181" s="16" t="s">
        <v>93</v>
      </c>
      <c r="C181" s="16" t="s">
        <v>94</v>
      </c>
    </row>
    <row r="182">
      <c r="A182" s="23">
        <v>1826.0</v>
      </c>
      <c r="B182" s="16" t="s">
        <v>101</v>
      </c>
      <c r="C182" s="16" t="s">
        <v>103</v>
      </c>
    </row>
    <row r="183">
      <c r="A183" s="23">
        <v>1827.0</v>
      </c>
      <c r="B183" s="16" t="s">
        <v>84</v>
      </c>
      <c r="C183" s="16" t="s">
        <v>114</v>
      </c>
    </row>
    <row r="184">
      <c r="A184" s="23">
        <v>1828.0</v>
      </c>
      <c r="B184" s="16" t="s">
        <v>93</v>
      </c>
      <c r="C184" s="16" t="s">
        <v>94</v>
      </c>
    </row>
    <row r="185">
      <c r="A185" s="23">
        <v>1829.0</v>
      </c>
      <c r="B185" s="16" t="s">
        <v>93</v>
      </c>
      <c r="C185" s="16" t="s">
        <v>94</v>
      </c>
    </row>
    <row r="186">
      <c r="A186" s="26">
        <v>1830.0</v>
      </c>
      <c r="B186" s="16" t="s">
        <v>88</v>
      </c>
      <c r="C186" s="16" t="s">
        <v>89</v>
      </c>
    </row>
    <row r="187">
      <c r="A187" s="27">
        <v>1831.0</v>
      </c>
      <c r="B187" s="16" t="s">
        <v>84</v>
      </c>
      <c r="C187" s="16" t="s">
        <v>85</v>
      </c>
    </row>
    <row r="188">
      <c r="A188" s="27">
        <v>1832.0</v>
      </c>
      <c r="B188" s="16" t="s">
        <v>84</v>
      </c>
      <c r="C188" s="16" t="s">
        <v>114</v>
      </c>
    </row>
    <row r="189">
      <c r="A189" s="23">
        <v>1833.0</v>
      </c>
      <c r="B189" s="16" t="s">
        <v>84</v>
      </c>
      <c r="C189" s="16" t="s">
        <v>85</v>
      </c>
    </row>
    <row r="190">
      <c r="A190" s="27">
        <v>1834.0</v>
      </c>
      <c r="B190" s="16" t="s">
        <v>16</v>
      </c>
      <c r="C190" s="16" t="s">
        <v>140</v>
      </c>
    </row>
    <row r="191">
      <c r="A191" s="23">
        <v>1835.0</v>
      </c>
      <c r="B191" s="16" t="s">
        <v>88</v>
      </c>
      <c r="C191" s="16" t="s">
        <v>104</v>
      </c>
    </row>
    <row r="192">
      <c r="A192" s="24">
        <v>1836.0</v>
      </c>
      <c r="B192" s="16" t="s">
        <v>84</v>
      </c>
      <c r="C192" s="16" t="s">
        <v>114</v>
      </c>
    </row>
    <row r="193">
      <c r="A193" s="23">
        <v>1837.0</v>
      </c>
      <c r="B193" s="16" t="s">
        <v>84</v>
      </c>
      <c r="C193" s="16" t="s">
        <v>85</v>
      </c>
    </row>
    <row r="194">
      <c r="A194" s="23">
        <v>1838.0</v>
      </c>
      <c r="B194" s="16" t="s">
        <v>84</v>
      </c>
      <c r="C194" s="16" t="s">
        <v>85</v>
      </c>
    </row>
    <row r="195">
      <c r="A195" s="23">
        <v>1839.0</v>
      </c>
      <c r="B195" s="16" t="s">
        <v>84</v>
      </c>
      <c r="C195" s="16" t="s">
        <v>85</v>
      </c>
    </row>
    <row r="196">
      <c r="A196" s="23">
        <v>1846.0</v>
      </c>
      <c r="B196" s="16" t="s">
        <v>16</v>
      </c>
      <c r="C196" s="16" t="s">
        <v>112</v>
      </c>
    </row>
    <row r="197">
      <c r="A197" s="23">
        <v>1847.0</v>
      </c>
      <c r="B197" s="16" t="s">
        <v>93</v>
      </c>
      <c r="C197" s="16" t="s">
        <v>94</v>
      </c>
    </row>
    <row r="198">
      <c r="A198" s="23">
        <v>1848.0</v>
      </c>
      <c r="B198" s="16" t="s">
        <v>16</v>
      </c>
      <c r="C198" s="16" t="s">
        <v>137</v>
      </c>
    </row>
    <row r="199">
      <c r="A199" s="23">
        <v>1849.0</v>
      </c>
      <c r="B199" s="16" t="s">
        <v>93</v>
      </c>
      <c r="C199" s="16" t="s">
        <v>94</v>
      </c>
    </row>
    <row r="200">
      <c r="A200" s="23">
        <v>1850.0</v>
      </c>
      <c r="B200" s="16" t="s">
        <v>93</v>
      </c>
      <c r="C200" s="16" t="s">
        <v>94</v>
      </c>
    </row>
    <row r="201">
      <c r="A201" s="23">
        <v>1851.0</v>
      </c>
      <c r="B201" s="16" t="s">
        <v>97</v>
      </c>
      <c r="C201" s="16" t="s">
        <v>136</v>
      </c>
    </row>
    <row r="202">
      <c r="A202" s="23">
        <v>1852.0</v>
      </c>
      <c r="B202" s="16" t="s">
        <v>93</v>
      </c>
      <c r="C202" s="16" t="s">
        <v>94</v>
      </c>
    </row>
    <row r="203">
      <c r="A203" s="23">
        <v>1853.0</v>
      </c>
      <c r="B203" s="16" t="s">
        <v>16</v>
      </c>
      <c r="C203" s="16" t="s">
        <v>139</v>
      </c>
    </row>
    <row r="204">
      <c r="A204" s="24">
        <v>1854.0</v>
      </c>
      <c r="B204" s="16" t="s">
        <v>86</v>
      </c>
      <c r="C204" s="16" t="s">
        <v>111</v>
      </c>
    </row>
    <row r="205">
      <c r="A205" s="23">
        <v>1855.0</v>
      </c>
      <c r="B205" s="16" t="s">
        <v>16</v>
      </c>
      <c r="C205" s="16" t="s">
        <v>139</v>
      </c>
    </row>
    <row r="206">
      <c r="A206" s="23">
        <v>1856.0</v>
      </c>
      <c r="B206" s="16" t="s">
        <v>86</v>
      </c>
      <c r="C206" s="16" t="s">
        <v>111</v>
      </c>
    </row>
    <row r="207">
      <c r="A207" s="23">
        <v>1857.0</v>
      </c>
      <c r="B207" s="16" t="s">
        <v>86</v>
      </c>
      <c r="C207" s="16" t="s">
        <v>111</v>
      </c>
    </row>
    <row r="208">
      <c r="A208" s="23">
        <v>1858.0</v>
      </c>
      <c r="B208" s="16" t="s">
        <v>86</v>
      </c>
      <c r="C208" s="16" t="s">
        <v>107</v>
      </c>
    </row>
    <row r="209">
      <c r="A209" s="23">
        <v>1859.0</v>
      </c>
      <c r="B209" s="16" t="s">
        <v>93</v>
      </c>
      <c r="C209" s="16" t="s">
        <v>94</v>
      </c>
    </row>
    <row r="210">
      <c r="A210" s="23">
        <v>1860.0</v>
      </c>
      <c r="B210" s="16" t="s">
        <v>86</v>
      </c>
      <c r="C210" s="16" t="s">
        <v>107</v>
      </c>
    </row>
    <row r="211">
      <c r="A211" s="23">
        <v>1861.0</v>
      </c>
      <c r="B211" s="16" t="s">
        <v>86</v>
      </c>
      <c r="C211" s="16" t="s">
        <v>107</v>
      </c>
    </row>
    <row r="212">
      <c r="A212" s="23">
        <v>1862.0</v>
      </c>
      <c r="B212" s="16" t="s">
        <v>93</v>
      </c>
      <c r="C212" s="16" t="s">
        <v>94</v>
      </c>
    </row>
    <row r="213">
      <c r="A213" s="23">
        <v>1863.0</v>
      </c>
      <c r="B213" s="16" t="s">
        <v>86</v>
      </c>
      <c r="C213" s="16" t="s">
        <v>92</v>
      </c>
    </row>
    <row r="214">
      <c r="A214" s="23">
        <v>1864.0</v>
      </c>
      <c r="B214" s="16" t="s">
        <v>84</v>
      </c>
      <c r="C214" s="16" t="s">
        <v>85</v>
      </c>
    </row>
    <row r="215">
      <c r="A215" s="23">
        <v>1865.0</v>
      </c>
      <c r="B215" s="16" t="s">
        <v>93</v>
      </c>
      <c r="C215" s="16" t="s">
        <v>94</v>
      </c>
    </row>
    <row r="216">
      <c r="A216" s="23">
        <v>1866.0</v>
      </c>
      <c r="B216" s="16" t="s">
        <v>86</v>
      </c>
      <c r="C216" s="16" t="s">
        <v>107</v>
      </c>
    </row>
    <row r="217">
      <c r="A217" s="23">
        <v>1867.0</v>
      </c>
      <c r="B217" s="16" t="s">
        <v>93</v>
      </c>
      <c r="C217" s="16" t="s">
        <v>94</v>
      </c>
    </row>
    <row r="218">
      <c r="A218" s="23">
        <v>1868.0</v>
      </c>
      <c r="B218" s="16" t="s">
        <v>88</v>
      </c>
      <c r="C218" s="16" t="s">
        <v>104</v>
      </c>
    </row>
    <row r="219">
      <c r="A219" s="23">
        <v>1869.0</v>
      </c>
      <c r="B219" s="16" t="s">
        <v>93</v>
      </c>
      <c r="C219" s="16" t="s">
        <v>94</v>
      </c>
    </row>
    <row r="220">
      <c r="A220" s="23">
        <v>1870.0</v>
      </c>
      <c r="B220" s="16" t="s">
        <v>93</v>
      </c>
      <c r="C220" s="16" t="s">
        <v>94</v>
      </c>
    </row>
    <row r="221">
      <c r="A221" s="23">
        <v>1871.0</v>
      </c>
      <c r="B221" s="16" t="s">
        <v>93</v>
      </c>
      <c r="C221" s="16" t="s">
        <v>94</v>
      </c>
    </row>
    <row r="222">
      <c r="A222" s="23">
        <v>1872.0</v>
      </c>
      <c r="B222" s="16" t="s">
        <v>93</v>
      </c>
      <c r="C222" s="16" t="s">
        <v>94</v>
      </c>
    </row>
    <row r="223">
      <c r="A223" s="23">
        <v>1873.0</v>
      </c>
      <c r="B223" s="16" t="s">
        <v>93</v>
      </c>
      <c r="C223" s="16" t="s">
        <v>94</v>
      </c>
    </row>
    <row r="224">
      <c r="A224" s="23">
        <v>1874.0</v>
      </c>
      <c r="B224" s="16" t="s">
        <v>93</v>
      </c>
      <c r="C224" s="16" t="s">
        <v>94</v>
      </c>
    </row>
    <row r="225">
      <c r="A225" s="23">
        <v>1875.0</v>
      </c>
      <c r="B225" s="16" t="s">
        <v>93</v>
      </c>
      <c r="C225" s="16" t="s">
        <v>94</v>
      </c>
    </row>
    <row r="226">
      <c r="A226" s="23">
        <v>1876.0</v>
      </c>
      <c r="B226" s="16" t="s">
        <v>93</v>
      </c>
      <c r="C226" s="16" t="s">
        <v>94</v>
      </c>
    </row>
    <row r="227">
      <c r="A227" s="23">
        <v>1877.0</v>
      </c>
      <c r="B227" s="16" t="s">
        <v>93</v>
      </c>
      <c r="C227" s="16" t="s">
        <v>94</v>
      </c>
    </row>
    <row r="228">
      <c r="A228" s="23">
        <v>1878.0</v>
      </c>
      <c r="B228" s="16" t="s">
        <v>108</v>
      </c>
      <c r="C228" s="19" t="s">
        <v>115</v>
      </c>
    </row>
    <row r="229">
      <c r="A229" s="23">
        <v>1879.0</v>
      </c>
      <c r="B229" s="16" t="s">
        <v>93</v>
      </c>
      <c r="C229" s="16" t="s">
        <v>94</v>
      </c>
    </row>
    <row r="230">
      <c r="A230" s="23">
        <v>1880.0</v>
      </c>
      <c r="B230" s="16" t="s">
        <v>93</v>
      </c>
      <c r="C230" s="16" t="s">
        <v>94</v>
      </c>
    </row>
    <row r="231">
      <c r="A231" s="23">
        <v>1881.0</v>
      </c>
      <c r="B231" s="16" t="s">
        <v>93</v>
      </c>
      <c r="C231" s="16" t="s">
        <v>94</v>
      </c>
    </row>
    <row r="232">
      <c r="A232" s="23">
        <v>1882.0</v>
      </c>
      <c r="B232" s="16" t="s">
        <v>16</v>
      </c>
      <c r="C232" s="16" t="s">
        <v>139</v>
      </c>
    </row>
    <row r="233">
      <c r="A233" s="23">
        <v>1883.0</v>
      </c>
      <c r="B233" s="16" t="s">
        <v>93</v>
      </c>
      <c r="C233" s="16" t="s">
        <v>94</v>
      </c>
    </row>
    <row r="234">
      <c r="A234" s="23">
        <v>1884.0</v>
      </c>
      <c r="B234" s="16" t="s">
        <v>108</v>
      </c>
      <c r="C234" s="19" t="s">
        <v>115</v>
      </c>
    </row>
    <row r="235">
      <c r="A235" s="23">
        <v>1885.0</v>
      </c>
      <c r="B235" s="16" t="s">
        <v>84</v>
      </c>
      <c r="C235" s="16" t="s">
        <v>85</v>
      </c>
    </row>
    <row r="236">
      <c r="A236" s="23">
        <v>1886.0</v>
      </c>
      <c r="B236" s="16" t="s">
        <v>93</v>
      </c>
      <c r="C236" s="16" t="s">
        <v>94</v>
      </c>
    </row>
    <row r="237">
      <c r="A237" s="23">
        <v>1887.0</v>
      </c>
      <c r="B237" s="16" t="s">
        <v>93</v>
      </c>
      <c r="C237" s="16" t="s">
        <v>94</v>
      </c>
    </row>
    <row r="238">
      <c r="A238" s="23">
        <v>1888.0</v>
      </c>
      <c r="B238" s="16" t="s">
        <v>93</v>
      </c>
      <c r="C238" s="16" t="s">
        <v>94</v>
      </c>
    </row>
    <row r="239">
      <c r="A239" s="23">
        <v>1889.0</v>
      </c>
      <c r="B239" s="16" t="s">
        <v>108</v>
      </c>
      <c r="C239" s="19" t="s">
        <v>115</v>
      </c>
    </row>
    <row r="240">
      <c r="A240" s="23">
        <v>1890.0</v>
      </c>
      <c r="B240" s="16" t="s">
        <v>86</v>
      </c>
      <c r="C240" s="16" t="s">
        <v>106</v>
      </c>
    </row>
    <row r="241">
      <c r="A241" s="23">
        <v>1891.0</v>
      </c>
      <c r="B241" s="16" t="s">
        <v>93</v>
      </c>
      <c r="C241" s="16" t="s">
        <v>94</v>
      </c>
    </row>
    <row r="242">
      <c r="A242" s="23">
        <v>1892.0</v>
      </c>
      <c r="B242" s="16" t="s">
        <v>84</v>
      </c>
      <c r="C242" s="16" t="s">
        <v>114</v>
      </c>
    </row>
    <row r="243">
      <c r="A243" s="23">
        <v>1893.0</v>
      </c>
      <c r="B243" s="16" t="s">
        <v>84</v>
      </c>
      <c r="C243" s="16" t="s">
        <v>114</v>
      </c>
    </row>
    <row r="244">
      <c r="A244" s="23">
        <v>1894.0</v>
      </c>
      <c r="B244" s="16" t="s">
        <v>86</v>
      </c>
      <c r="C244" s="16" t="s">
        <v>111</v>
      </c>
    </row>
    <row r="245">
      <c r="A245" s="24">
        <v>1895.0</v>
      </c>
      <c r="B245" s="16" t="s">
        <v>16</v>
      </c>
      <c r="C245" s="16" t="s">
        <v>139</v>
      </c>
    </row>
    <row r="246">
      <c r="A246" s="24">
        <v>1896.0</v>
      </c>
      <c r="B246" s="16" t="s">
        <v>108</v>
      </c>
      <c r="C246" s="19" t="s">
        <v>115</v>
      </c>
    </row>
    <row r="247">
      <c r="A247" s="23">
        <v>1897.0</v>
      </c>
      <c r="B247" s="16" t="s">
        <v>84</v>
      </c>
      <c r="C247" s="16" t="s">
        <v>114</v>
      </c>
    </row>
    <row r="248">
      <c r="A248" s="23">
        <v>1898.0</v>
      </c>
      <c r="B248" s="16" t="s">
        <v>84</v>
      </c>
      <c r="C248" s="16" t="s">
        <v>114</v>
      </c>
    </row>
    <row r="249">
      <c r="A249" s="23">
        <v>1899.0</v>
      </c>
      <c r="B249" s="16" t="s">
        <v>84</v>
      </c>
      <c r="C249" s="16" t="s">
        <v>114</v>
      </c>
    </row>
    <row r="250">
      <c r="A250" s="23">
        <v>1900.0</v>
      </c>
      <c r="B250" s="16" t="s">
        <v>84</v>
      </c>
      <c r="C250" s="16" t="s">
        <v>114</v>
      </c>
    </row>
    <row r="251">
      <c r="A251" s="24">
        <v>1901.0</v>
      </c>
      <c r="B251" s="16" t="s">
        <v>86</v>
      </c>
      <c r="C251" s="16" t="s">
        <v>111</v>
      </c>
    </row>
    <row r="252">
      <c r="A252" s="24">
        <v>1902.0</v>
      </c>
      <c r="B252" s="16" t="s">
        <v>86</v>
      </c>
      <c r="C252" s="16" t="s">
        <v>111</v>
      </c>
    </row>
    <row r="253">
      <c r="A253" s="24">
        <v>1903.0</v>
      </c>
      <c r="B253" s="16" t="s">
        <v>16</v>
      </c>
      <c r="C253" s="16" t="s">
        <v>137</v>
      </c>
    </row>
    <row r="254">
      <c r="A254" s="23">
        <v>1904.0</v>
      </c>
      <c r="B254" s="16" t="s">
        <v>108</v>
      </c>
      <c r="C254" s="16" t="s">
        <v>141</v>
      </c>
    </row>
    <row r="255">
      <c r="A255" s="23">
        <v>1905.0</v>
      </c>
      <c r="B255" s="16" t="s">
        <v>108</v>
      </c>
      <c r="C255" s="16" t="s">
        <v>141</v>
      </c>
    </row>
    <row r="256">
      <c r="A256" s="23">
        <v>1906.0</v>
      </c>
      <c r="B256" s="16" t="s">
        <v>108</v>
      </c>
      <c r="C256" s="19" t="s">
        <v>115</v>
      </c>
    </row>
    <row r="257">
      <c r="A257" s="23">
        <v>1907.0</v>
      </c>
      <c r="B257" s="16" t="s">
        <v>108</v>
      </c>
      <c r="C257" s="19" t="s">
        <v>115</v>
      </c>
    </row>
    <row r="258">
      <c r="A258" s="23">
        <v>1908.0</v>
      </c>
      <c r="B258" s="16" t="s">
        <v>93</v>
      </c>
      <c r="C258" s="16" t="s">
        <v>94</v>
      </c>
    </row>
    <row r="259">
      <c r="A259" s="23">
        <v>1909.0</v>
      </c>
      <c r="B259" s="16" t="s">
        <v>93</v>
      </c>
      <c r="C259" s="16" t="s">
        <v>94</v>
      </c>
    </row>
    <row r="260">
      <c r="A260" s="23">
        <v>1910.0</v>
      </c>
      <c r="B260" s="16" t="s">
        <v>108</v>
      </c>
      <c r="C260" s="16" t="s">
        <v>141</v>
      </c>
    </row>
    <row r="261">
      <c r="A261" s="23">
        <v>1911.0</v>
      </c>
      <c r="B261" s="16" t="s">
        <v>16</v>
      </c>
      <c r="C261" s="16" t="s">
        <v>112</v>
      </c>
    </row>
    <row r="262">
      <c r="A262" s="23">
        <v>1912.0</v>
      </c>
      <c r="B262" s="16" t="s">
        <v>108</v>
      </c>
      <c r="C262" s="19" t="s">
        <v>115</v>
      </c>
    </row>
    <row r="263">
      <c r="A263" s="23">
        <v>1913.0</v>
      </c>
      <c r="B263" s="16" t="s">
        <v>108</v>
      </c>
      <c r="C263" s="19" t="s">
        <v>115</v>
      </c>
    </row>
    <row r="264">
      <c r="A264" s="24">
        <v>1914.0</v>
      </c>
      <c r="B264" s="16" t="s">
        <v>108</v>
      </c>
      <c r="C264" s="19" t="s">
        <v>115</v>
      </c>
    </row>
    <row r="265">
      <c r="A265" s="23">
        <v>1915.0</v>
      </c>
      <c r="B265" s="16" t="s">
        <v>16</v>
      </c>
      <c r="C265" s="16" t="s">
        <v>112</v>
      </c>
    </row>
    <row r="266">
      <c r="A266" s="23">
        <v>1916.0</v>
      </c>
      <c r="B266" s="16" t="s">
        <v>108</v>
      </c>
      <c r="C266" s="19" t="s">
        <v>115</v>
      </c>
    </row>
    <row r="267">
      <c r="A267" s="23">
        <v>1917.0</v>
      </c>
      <c r="B267" s="16" t="s">
        <v>108</v>
      </c>
      <c r="C267" s="16" t="s">
        <v>141</v>
      </c>
    </row>
    <row r="268">
      <c r="A268" s="23">
        <v>1918.0</v>
      </c>
      <c r="B268" s="16" t="s">
        <v>108</v>
      </c>
      <c r="C268" s="19" t="s">
        <v>115</v>
      </c>
    </row>
    <row r="269">
      <c r="A269" s="23">
        <v>1919.0</v>
      </c>
      <c r="B269" s="16" t="s">
        <v>108</v>
      </c>
      <c r="C269" s="19" t="s">
        <v>115</v>
      </c>
    </row>
    <row r="270">
      <c r="A270" s="24">
        <v>1920.0</v>
      </c>
      <c r="B270" s="16" t="s">
        <v>108</v>
      </c>
      <c r="C270" s="19" t="s">
        <v>115</v>
      </c>
    </row>
    <row r="271">
      <c r="A271" s="23">
        <v>1921.0</v>
      </c>
      <c r="B271" s="16" t="s">
        <v>16</v>
      </c>
      <c r="C271" s="16" t="s">
        <v>112</v>
      </c>
    </row>
    <row r="272">
      <c r="A272" s="23">
        <v>1922.0</v>
      </c>
      <c r="B272" s="16" t="s">
        <v>108</v>
      </c>
      <c r="C272" s="19" t="s">
        <v>115</v>
      </c>
    </row>
    <row r="273">
      <c r="A273" s="23">
        <v>1923.0</v>
      </c>
      <c r="B273" s="16" t="s">
        <v>108</v>
      </c>
      <c r="C273" s="19" t="s">
        <v>115</v>
      </c>
    </row>
    <row r="274">
      <c r="A274" s="23">
        <v>1924.0</v>
      </c>
      <c r="B274" s="16" t="s">
        <v>108</v>
      </c>
      <c r="C274" s="19" t="s">
        <v>115</v>
      </c>
    </row>
    <row r="275">
      <c r="A275" s="24">
        <v>1925.0</v>
      </c>
      <c r="B275" s="16" t="s">
        <v>108</v>
      </c>
      <c r="C275" s="19" t="s">
        <v>115</v>
      </c>
    </row>
    <row r="276">
      <c r="A276" s="23">
        <v>1926.0</v>
      </c>
      <c r="B276" s="16" t="s">
        <v>108</v>
      </c>
      <c r="C276" s="19" t="s">
        <v>115</v>
      </c>
    </row>
    <row r="277">
      <c r="A277" s="23">
        <v>1927.0</v>
      </c>
      <c r="B277" s="16" t="s">
        <v>108</v>
      </c>
      <c r="C277" s="19" t="s">
        <v>115</v>
      </c>
    </row>
    <row r="278">
      <c r="A278" s="23">
        <v>1928.0</v>
      </c>
      <c r="B278" s="16" t="s">
        <v>108</v>
      </c>
      <c r="C278" s="19" t="s">
        <v>115</v>
      </c>
    </row>
    <row r="279">
      <c r="A279" s="23">
        <v>1929.0</v>
      </c>
      <c r="B279" s="16" t="s">
        <v>16</v>
      </c>
      <c r="C279" s="16" t="s">
        <v>112</v>
      </c>
    </row>
    <row r="280">
      <c r="A280" s="23">
        <v>1930.0</v>
      </c>
      <c r="B280" s="16" t="s">
        <v>108</v>
      </c>
      <c r="C280" s="16" t="s">
        <v>141</v>
      </c>
    </row>
    <row r="281">
      <c r="A281" s="23">
        <v>1931.0</v>
      </c>
      <c r="B281" s="16" t="s">
        <v>108</v>
      </c>
      <c r="C281" s="19" t="s">
        <v>115</v>
      </c>
    </row>
    <row r="282">
      <c r="A282" s="23">
        <v>1932.0</v>
      </c>
      <c r="B282" s="16" t="s">
        <v>93</v>
      </c>
      <c r="C282" s="16" t="s">
        <v>94</v>
      </c>
    </row>
    <row r="283">
      <c r="A283" s="23">
        <v>1933.0</v>
      </c>
      <c r="B283" s="16" t="s">
        <v>108</v>
      </c>
      <c r="C283" s="19" t="s">
        <v>115</v>
      </c>
    </row>
    <row r="284">
      <c r="A284" s="23">
        <v>1934.0</v>
      </c>
      <c r="B284" s="16" t="s">
        <v>93</v>
      </c>
      <c r="C284" s="16" t="s">
        <v>94</v>
      </c>
    </row>
    <row r="285">
      <c r="A285" s="23">
        <v>1935.0</v>
      </c>
      <c r="B285" s="16" t="s">
        <v>93</v>
      </c>
      <c r="C285" s="19" t="s">
        <v>100</v>
      </c>
    </row>
    <row r="286">
      <c r="A286" s="23">
        <v>1936.0</v>
      </c>
      <c r="B286" s="16" t="s">
        <v>93</v>
      </c>
      <c r="C286" s="16" t="s">
        <v>94</v>
      </c>
    </row>
    <row r="287">
      <c r="A287" s="23">
        <v>1937.0</v>
      </c>
      <c r="B287" s="16" t="s">
        <v>108</v>
      </c>
      <c r="C287" s="16" t="s">
        <v>141</v>
      </c>
    </row>
    <row r="288">
      <c r="A288" s="23">
        <v>1938.0</v>
      </c>
      <c r="B288" s="16" t="s">
        <v>16</v>
      </c>
      <c r="C288" s="16" t="s">
        <v>139</v>
      </c>
    </row>
    <row r="289">
      <c r="A289" s="23">
        <v>1939.0</v>
      </c>
      <c r="B289" s="16" t="s">
        <v>84</v>
      </c>
      <c r="C289" s="16" t="s">
        <v>114</v>
      </c>
    </row>
    <row r="290">
      <c r="A290" s="23">
        <v>1940.0</v>
      </c>
      <c r="B290" s="16" t="s">
        <v>93</v>
      </c>
      <c r="C290" s="16" t="s">
        <v>94</v>
      </c>
    </row>
    <row r="291">
      <c r="A291" s="23">
        <v>1941.0</v>
      </c>
      <c r="B291" s="16" t="s">
        <v>108</v>
      </c>
      <c r="C291" s="19" t="s">
        <v>115</v>
      </c>
    </row>
    <row r="292">
      <c r="A292" s="23">
        <v>1942.0</v>
      </c>
      <c r="B292" s="16" t="s">
        <v>108</v>
      </c>
      <c r="C292" s="19" t="s">
        <v>115</v>
      </c>
    </row>
    <row r="293">
      <c r="A293" s="23">
        <v>1943.0</v>
      </c>
      <c r="B293" s="16" t="s">
        <v>108</v>
      </c>
      <c r="C293" s="19" t="s">
        <v>115</v>
      </c>
    </row>
    <row r="294">
      <c r="A294" s="23">
        <v>1944.0</v>
      </c>
      <c r="B294" s="16" t="s">
        <v>108</v>
      </c>
      <c r="C294" s="19" t="s">
        <v>115</v>
      </c>
    </row>
    <row r="295">
      <c r="A295" s="23">
        <v>1945.0</v>
      </c>
      <c r="B295" s="16" t="s">
        <v>108</v>
      </c>
      <c r="C295" s="19" t="s">
        <v>115</v>
      </c>
    </row>
    <row r="296">
      <c r="A296" s="23">
        <v>1946.0</v>
      </c>
      <c r="B296" s="16" t="s">
        <v>108</v>
      </c>
      <c r="C296" s="19" t="s">
        <v>115</v>
      </c>
    </row>
    <row r="297">
      <c r="A297" s="23">
        <v>1947.0</v>
      </c>
      <c r="B297" s="16" t="s">
        <v>108</v>
      </c>
      <c r="C297" s="19" t="s">
        <v>115</v>
      </c>
    </row>
    <row r="298">
      <c r="A298" s="23">
        <v>1948.0</v>
      </c>
      <c r="B298" s="16" t="s">
        <v>108</v>
      </c>
      <c r="C298" s="19" t="s">
        <v>115</v>
      </c>
    </row>
    <row r="299">
      <c r="A299" s="23">
        <v>1949.0</v>
      </c>
      <c r="B299" s="16" t="s">
        <v>108</v>
      </c>
      <c r="C299" s="19" t="s">
        <v>115</v>
      </c>
    </row>
    <row r="300">
      <c r="A300" s="23">
        <v>1950.0</v>
      </c>
      <c r="B300" s="16" t="s">
        <v>108</v>
      </c>
      <c r="C300" s="19" t="s">
        <v>115</v>
      </c>
    </row>
    <row r="301">
      <c r="A301" s="23">
        <v>1951.0</v>
      </c>
      <c r="B301" s="16" t="s">
        <v>108</v>
      </c>
      <c r="C301" s="19" t="s">
        <v>116</v>
      </c>
    </row>
    <row r="302">
      <c r="A302" s="23">
        <v>1952.0</v>
      </c>
      <c r="B302" s="16" t="s">
        <v>108</v>
      </c>
      <c r="C302" s="19" t="s">
        <v>116</v>
      </c>
    </row>
    <row r="303">
      <c r="A303" s="23">
        <v>1953.0</v>
      </c>
      <c r="B303" s="16" t="s">
        <v>108</v>
      </c>
      <c r="C303" s="19" t="s">
        <v>116</v>
      </c>
    </row>
    <row r="304">
      <c r="A304" s="23">
        <v>1954.0</v>
      </c>
      <c r="B304" s="16" t="s">
        <v>108</v>
      </c>
      <c r="C304" s="19" t="s">
        <v>115</v>
      </c>
    </row>
    <row r="305">
      <c r="A305" s="23">
        <v>1955.0</v>
      </c>
      <c r="B305" s="16" t="s">
        <v>108</v>
      </c>
      <c r="C305" s="19" t="s">
        <v>115</v>
      </c>
    </row>
    <row r="306">
      <c r="A306" s="23">
        <v>1956.0</v>
      </c>
      <c r="B306" s="16" t="s">
        <v>108</v>
      </c>
      <c r="C306" s="19" t="s">
        <v>115</v>
      </c>
    </row>
    <row r="307">
      <c r="A307" s="23">
        <v>1957.0</v>
      </c>
      <c r="B307" s="16" t="s">
        <v>108</v>
      </c>
      <c r="C307" s="19" t="s">
        <v>115</v>
      </c>
    </row>
    <row r="308">
      <c r="A308" s="23">
        <v>1958.0</v>
      </c>
      <c r="B308" s="16" t="s">
        <v>108</v>
      </c>
      <c r="C308" s="19" t="s">
        <v>115</v>
      </c>
    </row>
    <row r="309">
      <c r="A309" s="23">
        <v>1959.0</v>
      </c>
      <c r="B309" s="16" t="s">
        <v>108</v>
      </c>
      <c r="C309" s="19" t="s">
        <v>115</v>
      </c>
    </row>
    <row r="310">
      <c r="A310" s="23">
        <v>1960.0</v>
      </c>
      <c r="B310" s="16" t="s">
        <v>108</v>
      </c>
      <c r="C310" s="19" t="s">
        <v>115</v>
      </c>
    </row>
    <row r="311">
      <c r="A311" s="23">
        <v>1961.0</v>
      </c>
      <c r="B311" s="16" t="s">
        <v>108</v>
      </c>
      <c r="C311" s="19" t="s">
        <v>116</v>
      </c>
    </row>
    <row r="312">
      <c r="A312" s="23">
        <v>1962.0</v>
      </c>
      <c r="B312" s="16" t="s">
        <v>108</v>
      </c>
      <c r="C312" s="19" t="s">
        <v>115</v>
      </c>
    </row>
    <row r="313">
      <c r="A313" s="23">
        <v>1963.0</v>
      </c>
      <c r="B313" s="16" t="s">
        <v>108</v>
      </c>
      <c r="C313" s="19" t="s">
        <v>116</v>
      </c>
    </row>
    <row r="314">
      <c r="A314" s="23">
        <v>1964.0</v>
      </c>
      <c r="B314" s="16" t="s">
        <v>108</v>
      </c>
      <c r="C314" s="19" t="s">
        <v>115</v>
      </c>
    </row>
    <row r="315">
      <c r="A315" s="23">
        <v>1965.0</v>
      </c>
      <c r="B315" s="16" t="s">
        <v>93</v>
      </c>
      <c r="C315" s="16" t="s">
        <v>94</v>
      </c>
    </row>
    <row r="316">
      <c r="A316" s="23">
        <v>1966.0</v>
      </c>
      <c r="B316" s="16" t="s">
        <v>16</v>
      </c>
      <c r="C316" s="16" t="s">
        <v>139</v>
      </c>
    </row>
    <row r="317">
      <c r="A317" s="23">
        <v>1967.0</v>
      </c>
      <c r="B317" s="16" t="s">
        <v>16</v>
      </c>
      <c r="C317" s="16" t="s">
        <v>139</v>
      </c>
    </row>
    <row r="318">
      <c r="A318" s="23">
        <v>1968.0</v>
      </c>
      <c r="B318" s="16" t="s">
        <v>16</v>
      </c>
      <c r="C318" s="16" t="s">
        <v>139</v>
      </c>
    </row>
    <row r="319">
      <c r="A319" s="23">
        <v>1969.0</v>
      </c>
      <c r="B319" s="16" t="s">
        <v>16</v>
      </c>
      <c r="C319" s="16" t="s">
        <v>139</v>
      </c>
    </row>
    <row r="320">
      <c r="A320" s="23">
        <v>1970.0</v>
      </c>
      <c r="B320" s="16" t="s">
        <v>16</v>
      </c>
      <c r="C320" s="16" t="s">
        <v>137</v>
      </c>
    </row>
    <row r="321">
      <c r="A321" s="23">
        <v>1971.0</v>
      </c>
      <c r="B321" s="16" t="s">
        <v>16</v>
      </c>
      <c r="C321" s="16" t="s">
        <v>139</v>
      </c>
    </row>
    <row r="322">
      <c r="A322" s="23">
        <v>1972.0</v>
      </c>
      <c r="B322" s="16" t="s">
        <v>16</v>
      </c>
      <c r="C322" s="16" t="s">
        <v>139</v>
      </c>
    </row>
    <row r="323">
      <c r="A323" s="23">
        <v>1973.0</v>
      </c>
      <c r="B323" s="16" t="s">
        <v>16</v>
      </c>
      <c r="C323" s="16" t="s">
        <v>139</v>
      </c>
    </row>
    <row r="324">
      <c r="A324" s="23">
        <v>1974.0</v>
      </c>
      <c r="B324" s="16" t="s">
        <v>16</v>
      </c>
      <c r="C324" s="16" t="s">
        <v>139</v>
      </c>
    </row>
    <row r="325">
      <c r="A325" s="23">
        <v>1975.0</v>
      </c>
      <c r="B325" s="16" t="s">
        <v>16</v>
      </c>
      <c r="C325" s="16" t="s">
        <v>139</v>
      </c>
    </row>
    <row r="326">
      <c r="A326" s="23" t="s">
        <v>118</v>
      </c>
      <c r="B326" s="16" t="s">
        <v>16</v>
      </c>
      <c r="C326" s="19" t="s">
        <v>119</v>
      </c>
    </row>
    <row r="327">
      <c r="A327" s="23" t="s">
        <v>120</v>
      </c>
      <c r="B327" s="16" t="s">
        <v>16</v>
      </c>
      <c r="C327" s="19" t="s">
        <v>90</v>
      </c>
    </row>
    <row r="328">
      <c r="A328" s="23" t="s">
        <v>121</v>
      </c>
      <c r="B328" s="16" t="s">
        <v>16</v>
      </c>
      <c r="C328" s="19" t="s">
        <v>90</v>
      </c>
    </row>
    <row r="329">
      <c r="A329" s="23" t="s">
        <v>122</v>
      </c>
      <c r="B329" s="16" t="s">
        <v>16</v>
      </c>
      <c r="C329" s="19" t="s">
        <v>90</v>
      </c>
    </row>
    <row r="330">
      <c r="A330" s="23" t="s">
        <v>123</v>
      </c>
      <c r="B330" s="16" t="s">
        <v>16</v>
      </c>
      <c r="C330" s="19" t="s">
        <v>90</v>
      </c>
    </row>
    <row r="331">
      <c r="A331" s="23" t="s">
        <v>124</v>
      </c>
      <c r="B331" s="16" t="s">
        <v>16</v>
      </c>
      <c r="C331" s="19" t="s">
        <v>119</v>
      </c>
    </row>
    <row r="332">
      <c r="A332" s="23" t="s">
        <v>125</v>
      </c>
      <c r="B332" s="16" t="s">
        <v>16</v>
      </c>
      <c r="C332" s="19" t="s">
        <v>119</v>
      </c>
    </row>
    <row r="333">
      <c r="A333" s="23" t="s">
        <v>126</v>
      </c>
      <c r="B333" s="16" t="s">
        <v>16</v>
      </c>
      <c r="C333" s="19" t="s">
        <v>90</v>
      </c>
    </row>
    <row r="334">
      <c r="A334" s="23" t="s">
        <v>127</v>
      </c>
      <c r="B334" s="16" t="s">
        <v>16</v>
      </c>
      <c r="C334" s="19" t="s">
        <v>119</v>
      </c>
    </row>
    <row r="335">
      <c r="A335" s="23" t="s">
        <v>128</v>
      </c>
      <c r="B335" s="16" t="s">
        <v>86</v>
      </c>
      <c r="C335" s="16" t="s">
        <v>87</v>
      </c>
    </row>
    <row r="336">
      <c r="A336" s="23">
        <v>1976.0</v>
      </c>
      <c r="B336" s="16" t="s">
        <v>108</v>
      </c>
      <c r="C336" s="16" t="s">
        <v>141</v>
      </c>
    </row>
    <row r="337">
      <c r="A337" s="23">
        <v>1977.0</v>
      </c>
      <c r="B337" s="16" t="s">
        <v>108</v>
      </c>
      <c r="C337" s="19" t="s">
        <v>117</v>
      </c>
    </row>
    <row r="338">
      <c r="A338" s="23">
        <v>1978.0</v>
      </c>
      <c r="B338" s="16" t="s">
        <v>108</v>
      </c>
      <c r="C338" s="19" t="s">
        <v>117</v>
      </c>
    </row>
    <row r="339">
      <c r="A339" s="23">
        <v>1979.0</v>
      </c>
      <c r="B339" s="16" t="s">
        <v>108</v>
      </c>
      <c r="C339" s="16" t="s">
        <v>141</v>
      </c>
    </row>
    <row r="340">
      <c r="A340" s="23">
        <v>1980.0</v>
      </c>
      <c r="B340" s="16" t="s">
        <v>108</v>
      </c>
      <c r="C340" s="16" t="s">
        <v>141</v>
      </c>
    </row>
    <row r="341">
      <c r="A341" s="23">
        <v>1981.0</v>
      </c>
      <c r="B341" s="16" t="s">
        <v>108</v>
      </c>
      <c r="C341" s="16" t="s">
        <v>141</v>
      </c>
    </row>
    <row r="342">
      <c r="A342" s="23">
        <v>1982.0</v>
      </c>
      <c r="B342" s="16" t="s">
        <v>108</v>
      </c>
      <c r="C342" s="19" t="s">
        <v>117</v>
      </c>
    </row>
    <row r="343">
      <c r="A343" s="23">
        <v>1983.0</v>
      </c>
      <c r="B343" s="16" t="s">
        <v>108</v>
      </c>
      <c r="C343" s="19" t="s">
        <v>117</v>
      </c>
    </row>
    <row r="344">
      <c r="A344" s="23">
        <v>1984.0</v>
      </c>
      <c r="B344" s="16" t="s">
        <v>108</v>
      </c>
      <c r="C344" s="19" t="s">
        <v>117</v>
      </c>
    </row>
    <row r="345">
      <c r="A345" s="23">
        <v>1985.0</v>
      </c>
      <c r="B345" s="16" t="s">
        <v>108</v>
      </c>
      <c r="C345" s="19" t="s">
        <v>117</v>
      </c>
    </row>
    <row r="346">
      <c r="A346" s="23">
        <v>1986.0</v>
      </c>
      <c r="B346" s="16" t="s">
        <v>108</v>
      </c>
      <c r="C346" s="19" t="s">
        <v>115</v>
      </c>
    </row>
    <row r="347">
      <c r="A347" s="23">
        <v>1987.0</v>
      </c>
      <c r="B347" s="16" t="s">
        <v>108</v>
      </c>
      <c r="C347" s="19" t="s">
        <v>115</v>
      </c>
    </row>
    <row r="348">
      <c r="A348" s="23">
        <v>1988.0</v>
      </c>
      <c r="B348" s="16" t="s">
        <v>108</v>
      </c>
      <c r="C348" s="19" t="s">
        <v>115</v>
      </c>
    </row>
    <row r="349">
      <c r="A349" s="23">
        <v>1989.0</v>
      </c>
      <c r="B349" s="16" t="s">
        <v>108</v>
      </c>
      <c r="C349" s="16" t="s">
        <v>141</v>
      </c>
    </row>
    <row r="350">
      <c r="A350" s="23">
        <v>1990.0</v>
      </c>
      <c r="B350" s="16" t="s">
        <v>82</v>
      </c>
      <c r="C350" s="16" t="s">
        <v>135</v>
      </c>
    </row>
    <row r="351">
      <c r="A351" s="16"/>
      <c r="B351" s="16"/>
      <c r="C351" s="16"/>
    </row>
    <row r="352">
      <c r="A352" s="16"/>
      <c r="B352" s="16"/>
      <c r="C352" s="16"/>
    </row>
    <row r="353">
      <c r="A353" s="16"/>
      <c r="B353" s="16"/>
      <c r="C353" s="16"/>
    </row>
    <row r="354">
      <c r="A354" s="16"/>
      <c r="B354" s="16"/>
      <c r="C354" s="16"/>
    </row>
    <row r="355">
      <c r="A355" s="16"/>
      <c r="B355" s="16"/>
      <c r="C355" s="16"/>
    </row>
    <row r="356">
      <c r="A356" s="16"/>
      <c r="B356" s="16"/>
      <c r="C356" s="16"/>
    </row>
    <row r="357">
      <c r="A357" s="16"/>
      <c r="B357" s="16"/>
      <c r="C357" s="16"/>
    </row>
    <row r="358">
      <c r="A358" s="16"/>
      <c r="B358" s="16"/>
      <c r="C358" s="16"/>
    </row>
    <row r="359">
      <c r="A359" s="16"/>
      <c r="B359" s="16"/>
      <c r="C359" s="16"/>
    </row>
    <row r="360">
      <c r="A360" s="16"/>
      <c r="B360" s="16"/>
      <c r="C360" s="16"/>
    </row>
    <row r="361">
      <c r="A361" s="16"/>
      <c r="B361" s="16"/>
      <c r="C361" s="16"/>
    </row>
    <row r="362">
      <c r="A362" s="16"/>
      <c r="B362" s="16"/>
      <c r="C362" s="16"/>
    </row>
    <row r="363">
      <c r="A363" s="16"/>
      <c r="B363" s="16"/>
      <c r="C363" s="16"/>
    </row>
    <row r="364">
      <c r="A364" s="16"/>
      <c r="B364" s="16"/>
      <c r="C364" s="16"/>
    </row>
    <row r="365">
      <c r="A365" s="16"/>
      <c r="B365" s="16"/>
      <c r="C365" s="16"/>
    </row>
    <row r="366">
      <c r="A366" s="16"/>
      <c r="B366" s="16"/>
      <c r="C366" s="16"/>
    </row>
    <row r="367">
      <c r="A367" s="16"/>
      <c r="B367" s="16"/>
      <c r="C367" s="16"/>
    </row>
    <row r="368">
      <c r="A368" s="16"/>
      <c r="B368" s="16"/>
      <c r="C368" s="16"/>
    </row>
    <row r="369">
      <c r="A369" s="16"/>
      <c r="B369" s="16"/>
      <c r="C369" s="16"/>
    </row>
    <row r="370">
      <c r="A370" s="16"/>
      <c r="B370" s="16"/>
      <c r="C370" s="16"/>
    </row>
    <row r="371">
      <c r="A371" s="16"/>
      <c r="B371" s="16"/>
      <c r="C371" s="16"/>
    </row>
    <row r="372">
      <c r="A372" s="16"/>
      <c r="B372" s="16"/>
      <c r="C372" s="16"/>
    </row>
    <row r="373">
      <c r="A373" s="16"/>
      <c r="B373" s="16"/>
      <c r="C373" s="16"/>
    </row>
    <row r="374">
      <c r="A374" s="16"/>
      <c r="B374" s="16"/>
      <c r="C374" s="16"/>
    </row>
    <row r="375">
      <c r="A375" s="16"/>
      <c r="B375" s="16"/>
      <c r="C375" s="16"/>
    </row>
    <row r="376">
      <c r="A376" s="16"/>
      <c r="B376" s="16"/>
      <c r="C376" s="16"/>
    </row>
    <row r="377">
      <c r="A377" s="16"/>
      <c r="B377" s="16"/>
      <c r="C377" s="16"/>
    </row>
    <row r="378">
      <c r="A378" s="16"/>
      <c r="B378" s="16"/>
      <c r="C378" s="16"/>
    </row>
    <row r="379">
      <c r="A379" s="16"/>
      <c r="B379" s="16"/>
      <c r="C379" s="16"/>
    </row>
    <row r="380">
      <c r="A380" s="16"/>
      <c r="B380" s="16"/>
      <c r="C380" s="16"/>
    </row>
    <row r="381">
      <c r="A381" s="16"/>
      <c r="B381" s="16"/>
      <c r="C381" s="16"/>
    </row>
    <row r="382">
      <c r="A382" s="16"/>
      <c r="B382" s="16"/>
      <c r="C382" s="16"/>
    </row>
    <row r="383">
      <c r="A383" s="16"/>
      <c r="B383" s="16"/>
      <c r="C383" s="16"/>
    </row>
    <row r="384">
      <c r="A384" s="16"/>
      <c r="B384" s="16"/>
      <c r="C384" s="16"/>
    </row>
    <row r="385">
      <c r="A385" s="16"/>
      <c r="B385" s="16"/>
      <c r="C385" s="16"/>
    </row>
    <row r="386">
      <c r="A386" s="16"/>
      <c r="B386" s="16"/>
      <c r="C386" s="16"/>
    </row>
    <row r="387">
      <c r="A387" s="16"/>
      <c r="B387" s="16"/>
      <c r="C387" s="16"/>
    </row>
    <row r="388">
      <c r="A388" s="16"/>
      <c r="B388" s="16"/>
      <c r="C388" s="16"/>
    </row>
    <row r="389">
      <c r="A389" s="16"/>
      <c r="B389" s="16"/>
      <c r="C389" s="16"/>
    </row>
    <row r="390">
      <c r="A390" s="16"/>
      <c r="B390" s="16"/>
      <c r="C390" s="16"/>
    </row>
    <row r="391">
      <c r="A391" s="16"/>
      <c r="B391" s="16"/>
      <c r="C391" s="16"/>
    </row>
    <row r="392">
      <c r="A392" s="16"/>
      <c r="B392" s="16"/>
      <c r="C392" s="16"/>
    </row>
    <row r="393">
      <c r="A393" s="16"/>
      <c r="B393" s="16"/>
      <c r="C393" s="16"/>
    </row>
    <row r="394">
      <c r="A394" s="16"/>
      <c r="B394" s="16"/>
      <c r="C394" s="16"/>
    </row>
    <row r="395">
      <c r="A395" s="16"/>
      <c r="B395" s="16"/>
      <c r="C395" s="16"/>
    </row>
    <row r="396">
      <c r="A396" s="16"/>
      <c r="B396" s="16"/>
      <c r="C396" s="16"/>
    </row>
    <row r="397">
      <c r="A397" s="16"/>
      <c r="B397" s="16"/>
      <c r="C397" s="16"/>
    </row>
    <row r="398">
      <c r="A398" s="16"/>
      <c r="B398" s="16"/>
      <c r="C398" s="16"/>
    </row>
    <row r="399">
      <c r="A399" s="16"/>
      <c r="B399" s="16"/>
      <c r="C399" s="16"/>
    </row>
    <row r="400">
      <c r="A400" s="16"/>
      <c r="B400" s="16"/>
      <c r="C400" s="16"/>
    </row>
    <row r="401">
      <c r="A401" s="16"/>
      <c r="B401" s="16"/>
      <c r="C401" s="16"/>
    </row>
    <row r="402">
      <c r="A402" s="16"/>
      <c r="B402" s="16"/>
      <c r="C402" s="16"/>
    </row>
    <row r="403">
      <c r="A403" s="16"/>
      <c r="B403" s="16"/>
      <c r="C403" s="16"/>
    </row>
    <row r="404">
      <c r="A404" s="16"/>
      <c r="B404" s="16"/>
      <c r="C404" s="16"/>
    </row>
    <row r="405">
      <c r="A405" s="16"/>
      <c r="B405" s="16"/>
      <c r="C405" s="16"/>
    </row>
    <row r="406">
      <c r="A406" s="16"/>
      <c r="B406" s="16"/>
      <c r="C406" s="16"/>
    </row>
    <row r="407">
      <c r="A407" s="16"/>
      <c r="B407" s="16"/>
      <c r="C407" s="16"/>
    </row>
    <row r="408">
      <c r="A408" s="16"/>
      <c r="B408" s="16"/>
      <c r="C408" s="16"/>
    </row>
    <row r="409">
      <c r="A409" s="16"/>
      <c r="B409" s="16"/>
      <c r="C409" s="16"/>
    </row>
    <row r="410">
      <c r="A410" s="16"/>
      <c r="B410" s="16"/>
      <c r="C410" s="16"/>
    </row>
    <row r="411">
      <c r="A411" s="16"/>
      <c r="B411" s="16"/>
      <c r="C411" s="16"/>
    </row>
    <row r="412">
      <c r="A412" s="16"/>
      <c r="B412" s="16"/>
      <c r="C412" s="16"/>
    </row>
    <row r="413">
      <c r="A413" s="16"/>
      <c r="B413" s="16"/>
      <c r="C413" s="16"/>
    </row>
    <row r="414">
      <c r="A414" s="16"/>
      <c r="B414" s="16"/>
      <c r="C414" s="16"/>
    </row>
    <row r="415">
      <c r="A415" s="16"/>
      <c r="B415" s="16"/>
      <c r="C415" s="16"/>
    </row>
    <row r="416">
      <c r="A416" s="16"/>
      <c r="B416" s="16"/>
      <c r="C416" s="16"/>
    </row>
    <row r="417">
      <c r="A417" s="16"/>
      <c r="B417" s="16"/>
      <c r="C417" s="16"/>
    </row>
    <row r="418">
      <c r="A418" s="16"/>
      <c r="B418" s="16"/>
      <c r="C418" s="16"/>
    </row>
    <row r="419">
      <c r="A419" s="16"/>
      <c r="B419" s="16"/>
      <c r="C419" s="16"/>
    </row>
    <row r="420">
      <c r="A420" s="16"/>
      <c r="B420" s="16"/>
      <c r="C420" s="16"/>
    </row>
    <row r="421">
      <c r="A421" s="16"/>
      <c r="B421" s="16"/>
      <c r="C421" s="16"/>
    </row>
    <row r="422">
      <c r="A422" s="16"/>
      <c r="B422" s="16"/>
      <c r="C422" s="16"/>
    </row>
    <row r="423">
      <c r="A423" s="16"/>
      <c r="B423" s="16"/>
      <c r="C423" s="16"/>
    </row>
    <row r="424">
      <c r="A424" s="16"/>
      <c r="B424" s="16"/>
      <c r="C424" s="16"/>
    </row>
    <row r="425">
      <c r="A425" s="16"/>
      <c r="B425" s="16"/>
      <c r="C425" s="16"/>
    </row>
    <row r="426">
      <c r="A426" s="16"/>
      <c r="B426" s="16"/>
      <c r="C426" s="16"/>
    </row>
    <row r="427">
      <c r="A427" s="16"/>
      <c r="B427" s="16"/>
      <c r="C427" s="16"/>
    </row>
    <row r="428">
      <c r="A428" s="16"/>
      <c r="B428" s="16"/>
      <c r="C428" s="16"/>
    </row>
    <row r="429">
      <c r="A429" s="16"/>
      <c r="B429" s="16"/>
      <c r="C429" s="16"/>
    </row>
    <row r="430">
      <c r="A430" s="16"/>
      <c r="B430" s="16"/>
      <c r="C430" s="16"/>
    </row>
    <row r="431">
      <c r="A431" s="16"/>
      <c r="B431" s="16"/>
      <c r="C431" s="16"/>
    </row>
    <row r="432">
      <c r="A432" s="16"/>
      <c r="B432" s="16"/>
      <c r="C432" s="16"/>
    </row>
    <row r="433">
      <c r="A433" s="16"/>
      <c r="B433" s="16"/>
      <c r="C433" s="16"/>
    </row>
    <row r="434">
      <c r="A434" s="16"/>
      <c r="B434" s="16"/>
      <c r="C434" s="16"/>
    </row>
    <row r="435">
      <c r="A435" s="16"/>
      <c r="B435" s="16"/>
      <c r="C435" s="16"/>
    </row>
    <row r="436">
      <c r="A436" s="16"/>
      <c r="B436" s="16"/>
      <c r="C436" s="16"/>
    </row>
    <row r="437">
      <c r="A437" s="16"/>
      <c r="B437" s="16"/>
      <c r="C437" s="16"/>
    </row>
    <row r="438">
      <c r="A438" s="16"/>
      <c r="B438" s="16"/>
      <c r="C438" s="16"/>
    </row>
    <row r="439">
      <c r="A439" s="16"/>
      <c r="B439" s="16"/>
      <c r="C439" s="16"/>
    </row>
    <row r="440">
      <c r="A440" s="16"/>
      <c r="B440" s="16"/>
      <c r="C440" s="16"/>
    </row>
    <row r="441">
      <c r="A441" s="16"/>
      <c r="B441" s="16"/>
      <c r="C441" s="16"/>
    </row>
    <row r="442">
      <c r="A442" s="16"/>
      <c r="B442" s="16"/>
      <c r="C442" s="16"/>
    </row>
    <row r="443">
      <c r="A443" s="16"/>
      <c r="B443" s="16"/>
      <c r="C443" s="16"/>
    </row>
    <row r="444">
      <c r="A444" s="16"/>
      <c r="B444" s="16"/>
      <c r="C444" s="16"/>
    </row>
    <row r="445">
      <c r="A445" s="16"/>
      <c r="B445" s="16"/>
      <c r="C445" s="16"/>
    </row>
    <row r="446">
      <c r="A446" s="16"/>
      <c r="B446" s="16"/>
      <c r="C446" s="16"/>
    </row>
    <row r="447">
      <c r="A447" s="16"/>
      <c r="B447" s="16"/>
      <c r="C447" s="16"/>
    </row>
    <row r="448">
      <c r="A448" s="16"/>
      <c r="B448" s="16"/>
      <c r="C448" s="16"/>
    </row>
    <row r="449">
      <c r="A449" s="16"/>
      <c r="B449" s="16"/>
      <c r="C449" s="16"/>
    </row>
    <row r="450">
      <c r="A450" s="16"/>
      <c r="B450" s="16"/>
      <c r="C450" s="16"/>
    </row>
    <row r="451">
      <c r="A451" s="16"/>
      <c r="B451" s="16"/>
      <c r="C451" s="16"/>
    </row>
    <row r="452">
      <c r="A452" s="16"/>
      <c r="B452" s="16"/>
      <c r="C452" s="16"/>
    </row>
    <row r="453">
      <c r="A453" s="16"/>
      <c r="B453" s="16"/>
      <c r="C453" s="16"/>
    </row>
    <row r="454">
      <c r="A454" s="16"/>
      <c r="B454" s="16"/>
      <c r="C454" s="16"/>
    </row>
    <row r="455">
      <c r="A455" s="16"/>
      <c r="B455" s="16"/>
      <c r="C455" s="16"/>
    </row>
    <row r="456">
      <c r="A456" s="16"/>
      <c r="B456" s="16"/>
      <c r="C456" s="16"/>
    </row>
    <row r="457">
      <c r="A457" s="16"/>
      <c r="B457" s="16"/>
      <c r="C457" s="16"/>
    </row>
    <row r="458">
      <c r="A458" s="16"/>
      <c r="B458" s="16"/>
      <c r="C458" s="16"/>
    </row>
    <row r="459">
      <c r="A459" s="16"/>
      <c r="B459" s="16"/>
      <c r="C459" s="16"/>
    </row>
    <row r="460">
      <c r="A460" s="16"/>
      <c r="B460" s="16"/>
      <c r="C460" s="16"/>
    </row>
    <row r="461">
      <c r="A461" s="16"/>
      <c r="B461" s="16"/>
      <c r="C461" s="16"/>
    </row>
    <row r="462">
      <c r="A462" s="16"/>
      <c r="B462" s="16"/>
      <c r="C462" s="16"/>
    </row>
    <row r="463">
      <c r="A463" s="16"/>
      <c r="B463" s="16"/>
      <c r="C463" s="16"/>
    </row>
    <row r="464">
      <c r="A464" s="16"/>
      <c r="B464" s="16"/>
      <c r="C464" s="16"/>
    </row>
    <row r="465">
      <c r="A465" s="16"/>
      <c r="B465" s="16"/>
      <c r="C465" s="16"/>
    </row>
    <row r="466">
      <c r="A466" s="16"/>
      <c r="B466" s="16"/>
      <c r="C466" s="16"/>
    </row>
    <row r="467">
      <c r="A467" s="16"/>
      <c r="B467" s="16"/>
      <c r="C467" s="16"/>
    </row>
    <row r="468">
      <c r="A468" s="16"/>
      <c r="B468" s="16"/>
      <c r="C468" s="16"/>
    </row>
    <row r="469">
      <c r="A469" s="16"/>
      <c r="B469" s="16"/>
      <c r="C469" s="16"/>
    </row>
    <row r="470">
      <c r="A470" s="16"/>
      <c r="B470" s="16"/>
      <c r="C470" s="16"/>
    </row>
    <row r="471">
      <c r="A471" s="16"/>
      <c r="B471" s="16"/>
      <c r="C471" s="16"/>
    </row>
    <row r="472">
      <c r="A472" s="16"/>
      <c r="B472" s="16"/>
      <c r="C472" s="16"/>
    </row>
    <row r="473">
      <c r="A473" s="16"/>
      <c r="B473" s="16"/>
      <c r="C473" s="16"/>
    </row>
    <row r="474">
      <c r="A474" s="16"/>
      <c r="B474" s="16"/>
      <c r="C474" s="16"/>
    </row>
    <row r="475">
      <c r="A475" s="16"/>
      <c r="B475" s="16"/>
      <c r="C475" s="16"/>
    </row>
    <row r="476">
      <c r="A476" s="16"/>
      <c r="B476" s="16"/>
      <c r="C476" s="16"/>
    </row>
    <row r="477">
      <c r="A477" s="16"/>
      <c r="B477" s="16"/>
      <c r="C477" s="16"/>
    </row>
    <row r="478">
      <c r="A478" s="16"/>
      <c r="B478" s="16"/>
      <c r="C478" s="16"/>
    </row>
    <row r="479">
      <c r="A479" s="16"/>
      <c r="B479" s="16"/>
      <c r="C479" s="16"/>
    </row>
    <row r="480">
      <c r="A480" s="16"/>
      <c r="B480" s="16"/>
      <c r="C480" s="16"/>
    </row>
    <row r="481">
      <c r="A481" s="16"/>
      <c r="B481" s="16"/>
      <c r="C481" s="16"/>
    </row>
    <row r="482">
      <c r="A482" s="16"/>
      <c r="B482" s="16"/>
      <c r="C482" s="16"/>
    </row>
    <row r="483">
      <c r="A483" s="16"/>
      <c r="B483" s="16"/>
      <c r="C483" s="16"/>
    </row>
    <row r="484">
      <c r="A484" s="16"/>
      <c r="B484" s="16"/>
      <c r="C484" s="16"/>
    </row>
    <row r="485">
      <c r="A485" s="16"/>
      <c r="B485" s="16"/>
      <c r="C485" s="16"/>
    </row>
    <row r="486">
      <c r="A486" s="16"/>
      <c r="B486" s="16"/>
      <c r="C486" s="16"/>
    </row>
    <row r="487">
      <c r="A487" s="16"/>
      <c r="B487" s="16"/>
      <c r="C487" s="16"/>
    </row>
    <row r="488">
      <c r="A488" s="16"/>
      <c r="B488" s="16"/>
      <c r="C488" s="16"/>
    </row>
    <row r="489">
      <c r="A489" s="16"/>
      <c r="B489" s="16"/>
      <c r="C489" s="16"/>
    </row>
    <row r="490">
      <c r="A490" s="16"/>
      <c r="B490" s="16"/>
      <c r="C490" s="16"/>
    </row>
    <row r="491">
      <c r="A491" s="16"/>
      <c r="B491" s="16"/>
      <c r="C491" s="16"/>
    </row>
    <row r="492">
      <c r="A492" s="16"/>
      <c r="B492" s="16"/>
      <c r="C492" s="16"/>
    </row>
    <row r="493">
      <c r="A493" s="16"/>
      <c r="B493" s="16"/>
      <c r="C493" s="16"/>
    </row>
    <row r="494">
      <c r="A494" s="16"/>
      <c r="B494" s="16"/>
      <c r="C494" s="16"/>
    </row>
    <row r="495">
      <c r="A495" s="16"/>
      <c r="B495" s="16"/>
      <c r="C495" s="16"/>
    </row>
    <row r="496">
      <c r="A496" s="16"/>
      <c r="B496" s="16"/>
      <c r="C496" s="16"/>
    </row>
    <row r="497">
      <c r="A497" s="16"/>
      <c r="B497" s="16"/>
      <c r="C497" s="16"/>
    </row>
    <row r="498">
      <c r="A498" s="16"/>
      <c r="B498" s="16"/>
      <c r="C498" s="16"/>
    </row>
    <row r="499">
      <c r="A499" s="16"/>
      <c r="B499" s="16"/>
      <c r="C499" s="16"/>
    </row>
    <row r="500">
      <c r="A500" s="16"/>
      <c r="B500" s="16"/>
      <c r="C500" s="16"/>
    </row>
    <row r="501">
      <c r="A501" s="16"/>
      <c r="B501" s="16"/>
      <c r="C501" s="16"/>
    </row>
    <row r="502">
      <c r="A502" s="16"/>
      <c r="B502" s="16"/>
      <c r="C502" s="16"/>
    </row>
    <row r="503">
      <c r="A503" s="16"/>
      <c r="B503" s="16"/>
      <c r="C503" s="16"/>
    </row>
    <row r="504">
      <c r="A504" s="16"/>
      <c r="B504" s="16"/>
      <c r="C504" s="16"/>
    </row>
    <row r="505">
      <c r="A505" s="16"/>
      <c r="B505" s="16"/>
      <c r="C505" s="16"/>
    </row>
    <row r="506">
      <c r="A506" s="16"/>
      <c r="B506" s="16"/>
      <c r="C506" s="16"/>
    </row>
    <row r="507">
      <c r="A507" s="16"/>
      <c r="B507" s="16"/>
      <c r="C507" s="16"/>
    </row>
    <row r="508">
      <c r="A508" s="16"/>
      <c r="B508" s="16"/>
      <c r="C508" s="16"/>
    </row>
    <row r="509">
      <c r="A509" s="16"/>
      <c r="B509" s="16"/>
      <c r="C509" s="16"/>
    </row>
    <row r="510">
      <c r="A510" s="16"/>
      <c r="B510" s="16"/>
      <c r="C510" s="16"/>
    </row>
    <row r="511">
      <c r="A511" s="16"/>
      <c r="B511" s="16"/>
      <c r="C511" s="16"/>
    </row>
    <row r="512">
      <c r="A512" s="16"/>
      <c r="B512" s="16"/>
      <c r="C512" s="16"/>
    </row>
    <row r="513">
      <c r="A513" s="16"/>
      <c r="B513" s="16"/>
      <c r="C513" s="16"/>
    </row>
    <row r="514">
      <c r="A514" s="16"/>
      <c r="B514" s="16"/>
      <c r="C514" s="16"/>
    </row>
    <row r="515">
      <c r="A515" s="16"/>
      <c r="B515" s="16"/>
      <c r="C515" s="16"/>
    </row>
    <row r="516">
      <c r="A516" s="16"/>
      <c r="B516" s="16"/>
      <c r="C516" s="16"/>
    </row>
    <row r="517">
      <c r="A517" s="16"/>
      <c r="B517" s="16"/>
      <c r="C517" s="16"/>
    </row>
    <row r="518">
      <c r="A518" s="16"/>
      <c r="B518" s="16"/>
      <c r="C518" s="16"/>
    </row>
    <row r="519">
      <c r="A519" s="16"/>
      <c r="B519" s="16"/>
      <c r="C519" s="16"/>
    </row>
    <row r="520">
      <c r="A520" s="16"/>
      <c r="B520" s="16"/>
      <c r="C520" s="16"/>
    </row>
    <row r="521">
      <c r="A521" s="16"/>
      <c r="B521" s="16"/>
      <c r="C521" s="16"/>
    </row>
    <row r="522">
      <c r="A522" s="16"/>
      <c r="B522" s="16"/>
      <c r="C522" s="16"/>
    </row>
    <row r="523">
      <c r="A523" s="16"/>
      <c r="B523" s="16"/>
      <c r="C523" s="16"/>
    </row>
    <row r="524">
      <c r="A524" s="16"/>
      <c r="B524" s="16"/>
      <c r="C524" s="16"/>
    </row>
    <row r="525">
      <c r="A525" s="16"/>
      <c r="B525" s="16"/>
      <c r="C525" s="16"/>
    </row>
    <row r="526">
      <c r="A526" s="16"/>
      <c r="B526" s="16"/>
      <c r="C526" s="16"/>
    </row>
    <row r="527">
      <c r="A527" s="16"/>
      <c r="B527" s="16"/>
      <c r="C527" s="16"/>
    </row>
    <row r="528">
      <c r="A528" s="16"/>
      <c r="B528" s="16"/>
      <c r="C528" s="16"/>
    </row>
    <row r="529">
      <c r="A529" s="16"/>
      <c r="B529" s="16"/>
      <c r="C529" s="16"/>
    </row>
    <row r="530">
      <c r="A530" s="16"/>
      <c r="B530" s="16"/>
      <c r="C530" s="16"/>
    </row>
    <row r="531">
      <c r="A531" s="16"/>
      <c r="B531" s="16"/>
      <c r="C531" s="16"/>
    </row>
    <row r="532">
      <c r="A532" s="16"/>
      <c r="B532" s="16"/>
      <c r="C532" s="16"/>
    </row>
    <row r="533">
      <c r="A533" s="16"/>
      <c r="B533" s="16"/>
      <c r="C533" s="16"/>
    </row>
    <row r="534">
      <c r="A534" s="16"/>
      <c r="B534" s="16"/>
      <c r="C534" s="16"/>
    </row>
    <row r="535">
      <c r="A535" s="16"/>
      <c r="B535" s="16"/>
      <c r="C535" s="16"/>
    </row>
    <row r="536">
      <c r="A536" s="16"/>
      <c r="B536" s="16"/>
      <c r="C536" s="16"/>
    </row>
    <row r="537">
      <c r="A537" s="16"/>
      <c r="B537" s="16"/>
      <c r="C537" s="16"/>
    </row>
    <row r="538">
      <c r="A538" s="16"/>
      <c r="B538" s="16"/>
      <c r="C538" s="16"/>
    </row>
    <row r="539">
      <c r="A539" s="16"/>
      <c r="B539" s="16"/>
      <c r="C539" s="16"/>
    </row>
    <row r="540">
      <c r="A540" s="16"/>
      <c r="B540" s="16"/>
      <c r="C540" s="16"/>
    </row>
    <row r="541">
      <c r="A541" s="16"/>
      <c r="B541" s="16"/>
      <c r="C541" s="16"/>
    </row>
    <row r="542">
      <c r="A542" s="16"/>
      <c r="B542" s="16"/>
      <c r="C542" s="16"/>
    </row>
    <row r="543">
      <c r="A543" s="16"/>
      <c r="B543" s="16"/>
      <c r="C543" s="16"/>
    </row>
    <row r="544">
      <c r="A544" s="16"/>
      <c r="B544" s="16"/>
      <c r="C544" s="16"/>
    </row>
    <row r="545">
      <c r="A545" s="16"/>
      <c r="B545" s="16"/>
      <c r="C545" s="16"/>
    </row>
    <row r="546">
      <c r="A546" s="16"/>
      <c r="B546" s="16"/>
      <c r="C546" s="16"/>
    </row>
    <row r="547">
      <c r="A547" s="16"/>
      <c r="B547" s="16"/>
      <c r="C547" s="16"/>
    </row>
    <row r="548">
      <c r="A548" s="16"/>
      <c r="B548" s="16"/>
      <c r="C548" s="16"/>
    </row>
    <row r="549">
      <c r="A549" s="16"/>
      <c r="B549" s="16"/>
      <c r="C549" s="16"/>
    </row>
    <row r="550">
      <c r="A550" s="16"/>
      <c r="B550" s="16"/>
      <c r="C550" s="16"/>
    </row>
    <row r="551">
      <c r="A551" s="16"/>
      <c r="B551" s="16"/>
      <c r="C551" s="16"/>
    </row>
    <row r="552">
      <c r="A552" s="16"/>
      <c r="B552" s="16"/>
      <c r="C552" s="16"/>
    </row>
    <row r="553">
      <c r="A553" s="16"/>
      <c r="B553" s="16"/>
      <c r="C553" s="16"/>
    </row>
    <row r="554">
      <c r="A554" s="16"/>
      <c r="B554" s="16"/>
      <c r="C554" s="16"/>
    </row>
    <row r="555">
      <c r="A555" s="16"/>
      <c r="B555" s="16"/>
      <c r="C555" s="16"/>
    </row>
    <row r="556">
      <c r="A556" s="16"/>
      <c r="B556" s="16"/>
      <c r="C556" s="16"/>
    </row>
    <row r="557">
      <c r="A557" s="16"/>
      <c r="B557" s="16"/>
      <c r="C557" s="16"/>
    </row>
    <row r="558">
      <c r="A558" s="16"/>
      <c r="B558" s="16"/>
      <c r="C558" s="16"/>
    </row>
    <row r="559">
      <c r="A559" s="16"/>
      <c r="B559" s="16"/>
      <c r="C559" s="16"/>
    </row>
    <row r="560">
      <c r="A560" s="16"/>
      <c r="B560" s="16"/>
      <c r="C560" s="16"/>
    </row>
    <row r="561">
      <c r="A561" s="16"/>
      <c r="B561" s="16"/>
      <c r="C561" s="16"/>
    </row>
    <row r="562">
      <c r="A562" s="16"/>
      <c r="B562" s="16"/>
      <c r="C562" s="16"/>
    </row>
    <row r="563">
      <c r="A563" s="16"/>
      <c r="B563" s="16"/>
      <c r="C563" s="16"/>
    </row>
    <row r="564">
      <c r="A564" s="16"/>
      <c r="B564" s="16"/>
      <c r="C564" s="16"/>
    </row>
    <row r="565">
      <c r="A565" s="16"/>
      <c r="B565" s="16"/>
      <c r="C565" s="16"/>
    </row>
    <row r="566">
      <c r="A566" s="16"/>
      <c r="B566" s="16"/>
      <c r="C566" s="16"/>
    </row>
    <row r="567">
      <c r="A567" s="16"/>
      <c r="B567" s="16"/>
      <c r="C567" s="16"/>
    </row>
    <row r="568">
      <c r="A568" s="16"/>
      <c r="B568" s="16"/>
      <c r="C568" s="16"/>
    </row>
    <row r="569">
      <c r="A569" s="16"/>
      <c r="B569" s="16"/>
      <c r="C569" s="16"/>
    </row>
    <row r="570">
      <c r="A570" s="16"/>
      <c r="B570" s="16"/>
      <c r="C570" s="16"/>
    </row>
    <row r="571">
      <c r="A571" s="16"/>
      <c r="B571" s="16"/>
      <c r="C571" s="16"/>
    </row>
    <row r="572">
      <c r="A572" s="16"/>
      <c r="B572" s="16"/>
      <c r="C572" s="16"/>
    </row>
    <row r="573">
      <c r="A573" s="16"/>
      <c r="B573" s="16"/>
      <c r="C573" s="16"/>
    </row>
    <row r="574">
      <c r="A574" s="16"/>
      <c r="B574" s="16"/>
      <c r="C574" s="16"/>
    </row>
    <row r="575">
      <c r="A575" s="16"/>
      <c r="B575" s="16"/>
      <c r="C575" s="16"/>
    </row>
    <row r="576">
      <c r="A576" s="16"/>
      <c r="B576" s="16"/>
      <c r="C576" s="16"/>
    </row>
    <row r="577">
      <c r="A577" s="16"/>
      <c r="B577" s="16"/>
      <c r="C577" s="16"/>
    </row>
    <row r="578">
      <c r="A578" s="16"/>
      <c r="B578" s="16"/>
      <c r="C578" s="16"/>
    </row>
    <row r="579">
      <c r="A579" s="16"/>
      <c r="B579" s="16"/>
      <c r="C579" s="16"/>
    </row>
    <row r="580">
      <c r="A580" s="16"/>
      <c r="B580" s="16"/>
      <c r="C580" s="16"/>
    </row>
    <row r="581">
      <c r="A581" s="16"/>
      <c r="B581" s="16"/>
      <c r="C581" s="16"/>
    </row>
    <row r="582">
      <c r="A582" s="16"/>
      <c r="B582" s="16"/>
      <c r="C582" s="16"/>
    </row>
    <row r="583">
      <c r="A583" s="16"/>
      <c r="B583" s="16"/>
      <c r="C583" s="16"/>
    </row>
    <row r="584">
      <c r="A584" s="16"/>
      <c r="B584" s="16"/>
      <c r="C584" s="16"/>
    </row>
    <row r="585">
      <c r="A585" s="16"/>
      <c r="B585" s="16"/>
      <c r="C585" s="16"/>
    </row>
    <row r="586">
      <c r="A586" s="16"/>
      <c r="B586" s="16"/>
      <c r="C586" s="16"/>
    </row>
    <row r="587">
      <c r="A587" s="16"/>
      <c r="B587" s="16"/>
      <c r="C587" s="16"/>
    </row>
    <row r="588">
      <c r="A588" s="16"/>
      <c r="B588" s="16"/>
      <c r="C588" s="16"/>
    </row>
    <row r="589">
      <c r="A589" s="16"/>
      <c r="B589" s="16"/>
      <c r="C589" s="16"/>
    </row>
    <row r="590">
      <c r="A590" s="16"/>
      <c r="B590" s="16"/>
      <c r="C590" s="16"/>
    </row>
    <row r="591">
      <c r="A591" s="16"/>
      <c r="B591" s="16"/>
      <c r="C591" s="16"/>
    </row>
    <row r="592">
      <c r="A592" s="16"/>
      <c r="B592" s="16"/>
      <c r="C592" s="16"/>
    </row>
    <row r="593">
      <c r="A593" s="16"/>
      <c r="B593" s="16"/>
      <c r="C593" s="16"/>
    </row>
    <row r="594">
      <c r="A594" s="16"/>
      <c r="B594" s="16"/>
      <c r="C594" s="16"/>
    </row>
    <row r="595">
      <c r="A595" s="16"/>
      <c r="B595" s="16"/>
      <c r="C595" s="16"/>
    </row>
    <row r="596">
      <c r="A596" s="16"/>
      <c r="B596" s="16"/>
      <c r="C596" s="16"/>
    </row>
    <row r="597">
      <c r="A597" s="16"/>
      <c r="B597" s="16"/>
      <c r="C597" s="16"/>
    </row>
    <row r="598">
      <c r="A598" s="16"/>
      <c r="B598" s="16"/>
      <c r="C598" s="16"/>
    </row>
    <row r="599">
      <c r="A599" s="16"/>
      <c r="B599" s="16"/>
      <c r="C599" s="16"/>
    </row>
    <row r="600">
      <c r="A600" s="16"/>
      <c r="B600" s="16"/>
      <c r="C600" s="16"/>
    </row>
    <row r="601">
      <c r="A601" s="16"/>
      <c r="B601" s="16"/>
      <c r="C601" s="16"/>
    </row>
    <row r="602">
      <c r="A602" s="16"/>
      <c r="B602" s="16"/>
      <c r="C602" s="16"/>
    </row>
    <row r="603">
      <c r="A603" s="16"/>
      <c r="B603" s="16"/>
      <c r="C603" s="16"/>
    </row>
    <row r="604">
      <c r="A604" s="16"/>
      <c r="B604" s="16"/>
      <c r="C604" s="16"/>
    </row>
    <row r="605">
      <c r="A605" s="16"/>
      <c r="B605" s="16"/>
      <c r="C605" s="16"/>
    </row>
    <row r="606">
      <c r="A606" s="16"/>
      <c r="B606" s="16"/>
      <c r="C606" s="16"/>
    </row>
    <row r="607">
      <c r="A607" s="16"/>
      <c r="B607" s="16"/>
      <c r="C607" s="16"/>
    </row>
    <row r="608">
      <c r="A608" s="16"/>
      <c r="B608" s="16"/>
      <c r="C608" s="16"/>
    </row>
    <row r="609">
      <c r="A609" s="16"/>
      <c r="B609" s="16"/>
      <c r="C609" s="16"/>
    </row>
    <row r="610">
      <c r="A610" s="16"/>
      <c r="B610" s="16"/>
      <c r="C610" s="16"/>
    </row>
    <row r="611">
      <c r="A611" s="16"/>
      <c r="B611" s="16"/>
      <c r="C611" s="16"/>
    </row>
    <row r="612">
      <c r="A612" s="16"/>
      <c r="B612" s="16"/>
      <c r="C612" s="16"/>
    </row>
    <row r="613">
      <c r="A613" s="16"/>
      <c r="B613" s="16"/>
      <c r="C613" s="16"/>
    </row>
    <row r="614">
      <c r="A614" s="16"/>
      <c r="B614" s="16"/>
      <c r="C614" s="16"/>
    </row>
    <row r="615">
      <c r="A615" s="16"/>
      <c r="B615" s="16"/>
      <c r="C615" s="16"/>
    </row>
    <row r="616">
      <c r="A616" s="16"/>
      <c r="B616" s="16"/>
      <c r="C616" s="16"/>
    </row>
    <row r="617">
      <c r="A617" s="16"/>
      <c r="B617" s="16"/>
      <c r="C617" s="16"/>
    </row>
    <row r="618">
      <c r="A618" s="16"/>
      <c r="B618" s="16"/>
      <c r="C618" s="16"/>
    </row>
    <row r="619">
      <c r="A619" s="16"/>
      <c r="B619" s="16"/>
      <c r="C619" s="16"/>
    </row>
    <row r="620">
      <c r="A620" s="16"/>
      <c r="B620" s="16"/>
      <c r="C620" s="16"/>
    </row>
    <row r="621">
      <c r="A621" s="16"/>
      <c r="B621" s="16"/>
      <c r="C621" s="16"/>
    </row>
    <row r="622">
      <c r="A622" s="16"/>
      <c r="B622" s="16"/>
      <c r="C622" s="16"/>
    </row>
    <row r="623">
      <c r="A623" s="16"/>
      <c r="B623" s="16"/>
      <c r="C623" s="16"/>
    </row>
    <row r="624">
      <c r="A624" s="16"/>
      <c r="B624" s="16"/>
      <c r="C624" s="16"/>
    </row>
    <row r="625">
      <c r="A625" s="16"/>
      <c r="B625" s="16"/>
      <c r="C625" s="16"/>
    </row>
    <row r="626">
      <c r="A626" s="16"/>
      <c r="B626" s="16"/>
      <c r="C626" s="16"/>
    </row>
    <row r="627">
      <c r="A627" s="16"/>
      <c r="B627" s="16"/>
      <c r="C627" s="16"/>
    </row>
    <row r="628">
      <c r="A628" s="16"/>
      <c r="B628" s="16"/>
      <c r="C628" s="16"/>
    </row>
    <row r="629">
      <c r="A629" s="16"/>
      <c r="B629" s="16"/>
      <c r="C629" s="16"/>
    </row>
    <row r="630">
      <c r="A630" s="16"/>
      <c r="B630" s="16"/>
      <c r="C630" s="16"/>
    </row>
    <row r="631">
      <c r="A631" s="16"/>
      <c r="B631" s="16"/>
      <c r="C631" s="16"/>
    </row>
    <row r="632">
      <c r="A632" s="16"/>
      <c r="B632" s="16"/>
      <c r="C632" s="16"/>
    </row>
    <row r="633">
      <c r="A633" s="16"/>
      <c r="B633" s="16"/>
      <c r="C633" s="16"/>
    </row>
    <row r="634">
      <c r="A634" s="16"/>
      <c r="B634" s="16"/>
      <c r="C634" s="16"/>
    </row>
    <row r="635">
      <c r="A635" s="16"/>
      <c r="B635" s="16"/>
      <c r="C635" s="16"/>
    </row>
    <row r="636">
      <c r="A636" s="16"/>
      <c r="B636" s="16"/>
      <c r="C636" s="16"/>
    </row>
    <row r="637">
      <c r="A637" s="16"/>
      <c r="B637" s="16"/>
      <c r="C637" s="16"/>
    </row>
    <row r="638">
      <c r="A638" s="16"/>
      <c r="B638" s="16"/>
      <c r="C638" s="16"/>
    </row>
    <row r="639">
      <c r="A639" s="16"/>
      <c r="B639" s="16"/>
      <c r="C639" s="16"/>
    </row>
    <row r="640">
      <c r="A640" s="16"/>
      <c r="B640" s="16"/>
      <c r="C640" s="16"/>
    </row>
    <row r="641">
      <c r="A641" s="16"/>
      <c r="B641" s="16"/>
      <c r="C641" s="16"/>
    </row>
    <row r="642">
      <c r="A642" s="16"/>
      <c r="B642" s="16"/>
      <c r="C642" s="16"/>
    </row>
    <row r="643">
      <c r="A643" s="16"/>
      <c r="B643" s="16"/>
      <c r="C643" s="16"/>
    </row>
    <row r="644">
      <c r="A644" s="16"/>
      <c r="B644" s="16"/>
      <c r="C644" s="16"/>
    </row>
    <row r="645">
      <c r="A645" s="16"/>
      <c r="B645" s="16"/>
      <c r="C645" s="16"/>
    </row>
    <row r="646">
      <c r="A646" s="16"/>
      <c r="B646" s="16"/>
      <c r="C646" s="16"/>
    </row>
    <row r="647">
      <c r="A647" s="16"/>
      <c r="B647" s="16"/>
      <c r="C647" s="16"/>
    </row>
    <row r="648">
      <c r="A648" s="16"/>
      <c r="B648" s="16"/>
      <c r="C648" s="16"/>
    </row>
    <row r="649">
      <c r="A649" s="16"/>
      <c r="B649" s="16"/>
      <c r="C649" s="16"/>
    </row>
    <row r="650">
      <c r="A650" s="16"/>
      <c r="B650" s="16"/>
      <c r="C650" s="16"/>
    </row>
    <row r="651">
      <c r="A651" s="16"/>
      <c r="B651" s="16"/>
      <c r="C651" s="16"/>
    </row>
    <row r="652">
      <c r="A652" s="16"/>
      <c r="B652" s="16"/>
      <c r="C652" s="16"/>
    </row>
    <row r="653">
      <c r="A653" s="16"/>
      <c r="B653" s="16"/>
      <c r="C653" s="16"/>
    </row>
    <row r="654">
      <c r="A654" s="16"/>
      <c r="B654" s="16"/>
      <c r="C654" s="16"/>
    </row>
    <row r="655">
      <c r="A655" s="16"/>
      <c r="B655" s="16"/>
      <c r="C655" s="16"/>
    </row>
    <row r="656">
      <c r="A656" s="16"/>
      <c r="B656" s="16"/>
      <c r="C656" s="16"/>
    </row>
    <row r="657">
      <c r="A657" s="16"/>
      <c r="B657" s="16"/>
      <c r="C657" s="16"/>
    </row>
    <row r="658">
      <c r="A658" s="16"/>
      <c r="B658" s="16"/>
      <c r="C658" s="16"/>
    </row>
    <row r="659">
      <c r="A659" s="16"/>
      <c r="B659" s="16"/>
      <c r="C659" s="16"/>
    </row>
    <row r="660">
      <c r="A660" s="16"/>
      <c r="B660" s="16"/>
      <c r="C660" s="16"/>
    </row>
    <row r="661">
      <c r="A661" s="16"/>
      <c r="B661" s="16"/>
      <c r="C661" s="16"/>
    </row>
    <row r="662">
      <c r="A662" s="16"/>
      <c r="B662" s="16"/>
      <c r="C662" s="16"/>
    </row>
    <row r="663">
      <c r="A663" s="16"/>
      <c r="B663" s="16"/>
      <c r="C663" s="16"/>
    </row>
    <row r="664">
      <c r="A664" s="16"/>
      <c r="B664" s="16"/>
      <c r="C664" s="16"/>
    </row>
    <row r="665">
      <c r="A665" s="16"/>
      <c r="B665" s="16"/>
      <c r="C665" s="16"/>
    </row>
    <row r="666">
      <c r="A666" s="16"/>
      <c r="B666" s="16"/>
      <c r="C666" s="16"/>
    </row>
    <row r="667">
      <c r="A667" s="16"/>
      <c r="B667" s="16"/>
      <c r="C667" s="16"/>
    </row>
    <row r="668">
      <c r="A668" s="16"/>
      <c r="B668" s="16"/>
      <c r="C668" s="16"/>
    </row>
    <row r="669">
      <c r="A669" s="16"/>
      <c r="B669" s="16"/>
      <c r="C669" s="16"/>
    </row>
    <row r="670">
      <c r="A670" s="16"/>
      <c r="B670" s="16"/>
      <c r="C670" s="16"/>
    </row>
    <row r="671">
      <c r="A671" s="16"/>
      <c r="B671" s="16"/>
      <c r="C671" s="16"/>
    </row>
    <row r="672">
      <c r="A672" s="16"/>
      <c r="B672" s="16"/>
      <c r="C672" s="16"/>
    </row>
    <row r="673">
      <c r="A673" s="16"/>
      <c r="B673" s="16"/>
      <c r="C673" s="16"/>
    </row>
    <row r="674">
      <c r="A674" s="16"/>
      <c r="B674" s="16"/>
      <c r="C674" s="16"/>
    </row>
    <row r="675">
      <c r="A675" s="16"/>
      <c r="B675" s="16"/>
      <c r="C675" s="16"/>
    </row>
    <row r="676">
      <c r="A676" s="16"/>
      <c r="B676" s="16"/>
      <c r="C676" s="16"/>
    </row>
    <row r="677">
      <c r="A677" s="16"/>
      <c r="B677" s="16"/>
      <c r="C677" s="16"/>
    </row>
    <row r="678">
      <c r="A678" s="16"/>
      <c r="B678" s="16"/>
      <c r="C678" s="16"/>
    </row>
    <row r="679">
      <c r="A679" s="16"/>
      <c r="B679" s="16"/>
      <c r="C679" s="16"/>
    </row>
    <row r="680">
      <c r="A680" s="16"/>
      <c r="B680" s="16"/>
      <c r="C680" s="16"/>
    </row>
    <row r="681">
      <c r="A681" s="16"/>
      <c r="B681" s="16"/>
      <c r="C681" s="16"/>
    </row>
    <row r="682">
      <c r="A682" s="16"/>
      <c r="B682" s="16"/>
      <c r="C682" s="16"/>
    </row>
    <row r="683">
      <c r="A683" s="16"/>
      <c r="B683" s="16"/>
      <c r="C683" s="16"/>
    </row>
    <row r="684">
      <c r="A684" s="16"/>
      <c r="B684" s="16"/>
      <c r="C684" s="16"/>
    </row>
    <row r="685">
      <c r="A685" s="16"/>
      <c r="B685" s="16"/>
      <c r="C685" s="16"/>
    </row>
    <row r="686">
      <c r="A686" s="16"/>
      <c r="B686" s="16"/>
      <c r="C686" s="16"/>
    </row>
    <row r="687">
      <c r="A687" s="16"/>
      <c r="B687" s="16"/>
      <c r="C687" s="16"/>
    </row>
    <row r="688">
      <c r="A688" s="16"/>
      <c r="B688" s="16"/>
      <c r="C688" s="16"/>
    </row>
    <row r="689">
      <c r="A689" s="16"/>
      <c r="B689" s="16"/>
      <c r="C689" s="16"/>
    </row>
    <row r="690">
      <c r="A690" s="16"/>
      <c r="B690" s="16"/>
      <c r="C690" s="16"/>
    </row>
    <row r="691">
      <c r="A691" s="16"/>
      <c r="B691" s="16"/>
      <c r="C691" s="16"/>
    </row>
    <row r="692">
      <c r="A692" s="16"/>
      <c r="B692" s="16"/>
      <c r="C692" s="16"/>
    </row>
    <row r="693">
      <c r="A693" s="16"/>
      <c r="B693" s="16"/>
      <c r="C693" s="16"/>
    </row>
    <row r="694">
      <c r="A694" s="16"/>
      <c r="B694" s="16"/>
      <c r="C694" s="16"/>
    </row>
    <row r="695">
      <c r="A695" s="16"/>
      <c r="B695" s="16"/>
      <c r="C695" s="16"/>
    </row>
    <row r="696">
      <c r="A696" s="16"/>
      <c r="B696" s="16"/>
      <c r="C696" s="16"/>
    </row>
    <row r="697">
      <c r="A697" s="16"/>
      <c r="B697" s="16"/>
      <c r="C697" s="16"/>
    </row>
    <row r="698">
      <c r="A698" s="16"/>
      <c r="B698" s="16"/>
      <c r="C698" s="16"/>
    </row>
    <row r="699">
      <c r="A699" s="16"/>
      <c r="B699" s="16"/>
      <c r="C699" s="16"/>
    </row>
    <row r="700">
      <c r="A700" s="16"/>
      <c r="B700" s="16"/>
      <c r="C700" s="16"/>
    </row>
    <row r="701">
      <c r="A701" s="16"/>
      <c r="B701" s="16"/>
      <c r="C701" s="16"/>
    </row>
    <row r="702">
      <c r="A702" s="16"/>
      <c r="B702" s="16"/>
      <c r="C702" s="16"/>
    </row>
    <row r="703">
      <c r="A703" s="16"/>
      <c r="B703" s="16"/>
      <c r="C703" s="16"/>
    </row>
    <row r="704">
      <c r="A704" s="16"/>
      <c r="B704" s="16"/>
      <c r="C704" s="16"/>
    </row>
    <row r="705">
      <c r="A705" s="16"/>
      <c r="B705" s="16"/>
      <c r="C705" s="16"/>
    </row>
    <row r="706">
      <c r="A706" s="16"/>
      <c r="B706" s="16"/>
      <c r="C706" s="16"/>
    </row>
    <row r="707">
      <c r="A707" s="16"/>
      <c r="B707" s="16"/>
      <c r="C707" s="16"/>
    </row>
    <row r="708">
      <c r="A708" s="16"/>
      <c r="B708" s="16"/>
      <c r="C708" s="16"/>
    </row>
    <row r="709">
      <c r="A709" s="16"/>
      <c r="B709" s="16"/>
      <c r="C709" s="16"/>
    </row>
    <row r="710">
      <c r="A710" s="16"/>
      <c r="B710" s="16"/>
      <c r="C710" s="16"/>
    </row>
    <row r="711">
      <c r="A711" s="16"/>
      <c r="B711" s="16"/>
      <c r="C711" s="16"/>
    </row>
    <row r="712">
      <c r="A712" s="16"/>
      <c r="B712" s="16"/>
      <c r="C712" s="16"/>
    </row>
    <row r="713">
      <c r="A713" s="16"/>
      <c r="B713" s="16"/>
      <c r="C713" s="16"/>
    </row>
    <row r="714">
      <c r="A714" s="16"/>
      <c r="B714" s="16"/>
      <c r="C714" s="16"/>
    </row>
    <row r="715">
      <c r="A715" s="16"/>
      <c r="B715" s="16"/>
      <c r="C715" s="16"/>
    </row>
    <row r="716">
      <c r="A716" s="16"/>
      <c r="B716" s="16"/>
      <c r="C716" s="16"/>
    </row>
    <row r="717">
      <c r="A717" s="16"/>
      <c r="B717" s="16"/>
      <c r="C717" s="16"/>
    </row>
    <row r="718">
      <c r="A718" s="16"/>
      <c r="B718" s="16"/>
      <c r="C718" s="16"/>
    </row>
    <row r="719">
      <c r="A719" s="16"/>
      <c r="B719" s="16"/>
      <c r="C719" s="16"/>
    </row>
    <row r="720">
      <c r="A720" s="16"/>
      <c r="B720" s="16"/>
      <c r="C720" s="16"/>
    </row>
    <row r="721">
      <c r="A721" s="16"/>
      <c r="B721" s="16"/>
      <c r="C721" s="16"/>
    </row>
    <row r="722">
      <c r="A722" s="16"/>
      <c r="B722" s="16"/>
      <c r="C722" s="16"/>
    </row>
    <row r="723">
      <c r="A723" s="16"/>
      <c r="B723" s="16"/>
      <c r="C723" s="16"/>
    </row>
    <row r="724">
      <c r="A724" s="16"/>
      <c r="B724" s="16"/>
      <c r="C724" s="16"/>
    </row>
    <row r="725">
      <c r="A725" s="16"/>
      <c r="B725" s="16"/>
      <c r="C725" s="16"/>
    </row>
    <row r="726">
      <c r="A726" s="16"/>
      <c r="B726" s="16"/>
      <c r="C726" s="16"/>
    </row>
    <row r="727">
      <c r="A727" s="16"/>
      <c r="B727" s="16"/>
      <c r="C727" s="16"/>
    </row>
    <row r="728">
      <c r="A728" s="16"/>
      <c r="B728" s="16"/>
      <c r="C728" s="16"/>
    </row>
    <row r="729">
      <c r="A729" s="16"/>
      <c r="B729" s="16"/>
      <c r="C729" s="16"/>
    </row>
    <row r="730">
      <c r="A730" s="16"/>
      <c r="B730" s="16"/>
      <c r="C730" s="16"/>
    </row>
    <row r="731">
      <c r="A731" s="16"/>
      <c r="B731" s="16"/>
      <c r="C731" s="16"/>
    </row>
    <row r="732">
      <c r="A732" s="16"/>
      <c r="B732" s="16"/>
      <c r="C732" s="16"/>
    </row>
    <row r="733">
      <c r="A733" s="16"/>
      <c r="B733" s="16"/>
      <c r="C733" s="16"/>
    </row>
    <row r="734">
      <c r="A734" s="16"/>
      <c r="B734" s="16"/>
      <c r="C734" s="16"/>
    </row>
    <row r="735">
      <c r="A735" s="16"/>
      <c r="B735" s="16"/>
      <c r="C735" s="16"/>
    </row>
    <row r="736">
      <c r="A736" s="16"/>
      <c r="B736" s="16"/>
      <c r="C736" s="16"/>
    </row>
    <row r="737">
      <c r="A737" s="16"/>
      <c r="B737" s="16"/>
      <c r="C737" s="16"/>
    </row>
    <row r="738">
      <c r="A738" s="16"/>
      <c r="B738" s="16"/>
      <c r="C738" s="16"/>
    </row>
    <row r="739">
      <c r="A739" s="16"/>
      <c r="B739" s="16"/>
      <c r="C739" s="16"/>
    </row>
    <row r="740">
      <c r="A740" s="16"/>
      <c r="B740" s="16"/>
      <c r="C740" s="16"/>
    </row>
    <row r="741">
      <c r="A741" s="16"/>
      <c r="B741" s="16"/>
      <c r="C741" s="16"/>
    </row>
    <row r="742">
      <c r="A742" s="16"/>
      <c r="B742" s="16"/>
      <c r="C742" s="16"/>
    </row>
    <row r="743">
      <c r="A743" s="16"/>
      <c r="B743" s="16"/>
      <c r="C743" s="16"/>
    </row>
    <row r="744">
      <c r="A744" s="16"/>
      <c r="B744" s="16"/>
      <c r="C744" s="16"/>
    </row>
    <row r="745">
      <c r="A745" s="16"/>
      <c r="B745" s="16"/>
      <c r="C745" s="16"/>
    </row>
    <row r="746">
      <c r="A746" s="16"/>
      <c r="B746" s="16"/>
      <c r="C746" s="16"/>
    </row>
    <row r="747">
      <c r="A747" s="16"/>
      <c r="B747" s="16"/>
      <c r="C747" s="16"/>
    </row>
    <row r="748">
      <c r="A748" s="16"/>
      <c r="B748" s="16"/>
      <c r="C748" s="16"/>
    </row>
    <row r="749">
      <c r="A749" s="16"/>
      <c r="B749" s="16"/>
      <c r="C749" s="16"/>
    </row>
    <row r="750">
      <c r="A750" s="16"/>
      <c r="B750" s="16"/>
      <c r="C750" s="16"/>
    </row>
    <row r="751">
      <c r="A751" s="16"/>
      <c r="B751" s="16"/>
      <c r="C751" s="16"/>
    </row>
    <row r="752">
      <c r="A752" s="16"/>
      <c r="B752" s="16"/>
      <c r="C752" s="16"/>
    </row>
    <row r="753">
      <c r="A753" s="16"/>
      <c r="B753" s="16"/>
      <c r="C753" s="16"/>
    </row>
    <row r="754">
      <c r="A754" s="16"/>
      <c r="B754" s="16"/>
      <c r="C754" s="16"/>
    </row>
    <row r="755">
      <c r="A755" s="16"/>
      <c r="B755" s="16"/>
      <c r="C755" s="16"/>
    </row>
    <row r="756">
      <c r="A756" s="16"/>
      <c r="B756" s="16"/>
      <c r="C756" s="16"/>
    </row>
    <row r="757">
      <c r="A757" s="16"/>
      <c r="B757" s="16"/>
      <c r="C757" s="16"/>
    </row>
    <row r="758">
      <c r="A758" s="16"/>
      <c r="B758" s="16"/>
      <c r="C758" s="16"/>
    </row>
    <row r="759">
      <c r="A759" s="16"/>
      <c r="B759" s="16"/>
      <c r="C759" s="16"/>
    </row>
    <row r="760">
      <c r="A760" s="16"/>
      <c r="B760" s="16"/>
      <c r="C760" s="16"/>
    </row>
    <row r="761">
      <c r="A761" s="16"/>
      <c r="B761" s="16"/>
      <c r="C761" s="16"/>
    </row>
    <row r="762">
      <c r="A762" s="16"/>
      <c r="B762" s="16"/>
      <c r="C762" s="16"/>
    </row>
    <row r="763">
      <c r="A763" s="16"/>
      <c r="B763" s="16"/>
      <c r="C763" s="16"/>
    </row>
    <row r="764">
      <c r="A764" s="16"/>
      <c r="B764" s="16"/>
      <c r="C764" s="16"/>
    </row>
    <row r="765">
      <c r="A765" s="16"/>
      <c r="B765" s="16"/>
      <c r="C765" s="16"/>
    </row>
    <row r="766">
      <c r="A766" s="16"/>
      <c r="B766" s="16"/>
      <c r="C766" s="16"/>
    </row>
    <row r="767">
      <c r="A767" s="16"/>
      <c r="B767" s="16"/>
      <c r="C767" s="16"/>
    </row>
    <row r="768">
      <c r="A768" s="16"/>
      <c r="B768" s="16"/>
      <c r="C768" s="16"/>
    </row>
    <row r="769">
      <c r="A769" s="16"/>
      <c r="B769" s="16"/>
      <c r="C769" s="16"/>
    </row>
    <row r="770">
      <c r="A770" s="16"/>
      <c r="B770" s="16"/>
      <c r="C770" s="16"/>
    </row>
    <row r="771">
      <c r="A771" s="16"/>
      <c r="B771" s="16"/>
      <c r="C771" s="16"/>
    </row>
    <row r="772">
      <c r="A772" s="16"/>
      <c r="B772" s="16"/>
      <c r="C772" s="16"/>
    </row>
    <row r="773">
      <c r="A773" s="16"/>
      <c r="B773" s="16"/>
      <c r="C773" s="16"/>
    </row>
    <row r="774">
      <c r="A774" s="16"/>
      <c r="B774" s="16"/>
      <c r="C774" s="16"/>
    </row>
    <row r="775">
      <c r="A775" s="16"/>
      <c r="B775" s="16"/>
      <c r="C775" s="16"/>
    </row>
    <row r="776">
      <c r="A776" s="16"/>
      <c r="B776" s="16"/>
      <c r="C776" s="16"/>
    </row>
    <row r="777">
      <c r="A777" s="16"/>
      <c r="B777" s="16"/>
      <c r="C777" s="16"/>
    </row>
    <row r="778">
      <c r="A778" s="16"/>
      <c r="B778" s="16"/>
      <c r="C778" s="16"/>
    </row>
    <row r="779">
      <c r="A779" s="16"/>
      <c r="B779" s="16"/>
      <c r="C779" s="16"/>
    </row>
    <row r="780">
      <c r="A780" s="16"/>
      <c r="B780" s="16"/>
      <c r="C780" s="16"/>
    </row>
    <row r="781">
      <c r="A781" s="16"/>
      <c r="B781" s="16"/>
      <c r="C781" s="16"/>
    </row>
    <row r="782">
      <c r="A782" s="16"/>
      <c r="B782" s="16"/>
      <c r="C782" s="16"/>
    </row>
    <row r="783">
      <c r="A783" s="16"/>
      <c r="B783" s="16"/>
      <c r="C783" s="16"/>
    </row>
    <row r="784">
      <c r="A784" s="16"/>
      <c r="B784" s="16"/>
      <c r="C784" s="16"/>
    </row>
    <row r="785">
      <c r="A785" s="16"/>
      <c r="B785" s="16"/>
      <c r="C785" s="16"/>
    </row>
    <row r="786">
      <c r="A786" s="16"/>
      <c r="B786" s="16"/>
      <c r="C786" s="16"/>
    </row>
    <row r="787">
      <c r="A787" s="16"/>
      <c r="B787" s="16"/>
      <c r="C787" s="16"/>
    </row>
    <row r="788">
      <c r="A788" s="16"/>
      <c r="B788" s="16"/>
      <c r="C788" s="16"/>
    </row>
    <row r="789">
      <c r="A789" s="16"/>
      <c r="B789" s="16"/>
      <c r="C789" s="16"/>
    </row>
    <row r="790">
      <c r="A790" s="16"/>
      <c r="B790" s="16"/>
      <c r="C790" s="16"/>
    </row>
    <row r="791">
      <c r="A791" s="16"/>
      <c r="B791" s="16"/>
      <c r="C791" s="16"/>
    </row>
    <row r="792">
      <c r="A792" s="16"/>
      <c r="B792" s="16"/>
      <c r="C792" s="16"/>
    </row>
    <row r="793">
      <c r="A793" s="16"/>
      <c r="B793" s="16"/>
      <c r="C793" s="16"/>
    </row>
    <row r="794">
      <c r="A794" s="16"/>
      <c r="B794" s="16"/>
      <c r="C794" s="16"/>
    </row>
    <row r="795">
      <c r="A795" s="16"/>
      <c r="B795" s="16"/>
      <c r="C795" s="16"/>
    </row>
    <row r="796">
      <c r="A796" s="16"/>
      <c r="B796" s="16"/>
      <c r="C796" s="16"/>
    </row>
    <row r="797">
      <c r="A797" s="16"/>
      <c r="B797" s="16"/>
      <c r="C797" s="16"/>
    </row>
    <row r="798">
      <c r="A798" s="16"/>
      <c r="B798" s="16"/>
      <c r="C798" s="16"/>
    </row>
    <row r="799">
      <c r="A799" s="16"/>
      <c r="B799" s="16"/>
      <c r="C799" s="16"/>
    </row>
    <row r="800">
      <c r="A800" s="16"/>
      <c r="B800" s="16"/>
      <c r="C800" s="16"/>
    </row>
    <row r="801">
      <c r="A801" s="16"/>
      <c r="B801" s="16"/>
      <c r="C801" s="16"/>
    </row>
    <row r="802">
      <c r="A802" s="16"/>
      <c r="B802" s="16"/>
      <c r="C802" s="16"/>
    </row>
    <row r="803">
      <c r="A803" s="16"/>
      <c r="B803" s="16"/>
      <c r="C803" s="16"/>
    </row>
    <row r="804">
      <c r="A804" s="16"/>
      <c r="B804" s="16"/>
      <c r="C804" s="16"/>
    </row>
    <row r="805">
      <c r="A805" s="16"/>
      <c r="B805" s="16"/>
      <c r="C805" s="16"/>
    </row>
    <row r="806">
      <c r="A806" s="16"/>
      <c r="B806" s="16"/>
      <c r="C806" s="16"/>
    </row>
    <row r="807">
      <c r="A807" s="16"/>
      <c r="B807" s="16"/>
      <c r="C807" s="16"/>
    </row>
    <row r="808">
      <c r="A808" s="16"/>
      <c r="B808" s="16"/>
      <c r="C808" s="16"/>
    </row>
    <row r="809">
      <c r="A809" s="16"/>
      <c r="B809" s="16"/>
      <c r="C809" s="16"/>
    </row>
    <row r="810">
      <c r="A810" s="16"/>
      <c r="B810" s="16"/>
      <c r="C810" s="16"/>
    </row>
    <row r="811">
      <c r="A811" s="16"/>
      <c r="B811" s="16"/>
      <c r="C811" s="16"/>
    </row>
    <row r="812">
      <c r="A812" s="16"/>
      <c r="B812" s="16"/>
      <c r="C812" s="16"/>
    </row>
    <row r="813">
      <c r="A813" s="16"/>
      <c r="B813" s="16"/>
      <c r="C813" s="16"/>
    </row>
    <row r="814">
      <c r="A814" s="16"/>
      <c r="B814" s="16"/>
      <c r="C814" s="16"/>
    </row>
    <row r="815">
      <c r="A815" s="16"/>
      <c r="B815" s="16"/>
      <c r="C815" s="16"/>
    </row>
    <row r="816">
      <c r="A816" s="16"/>
      <c r="B816" s="16"/>
      <c r="C816" s="16"/>
    </row>
    <row r="817">
      <c r="A817" s="16"/>
      <c r="B817" s="16"/>
      <c r="C817" s="16"/>
    </row>
    <row r="818">
      <c r="A818" s="16"/>
      <c r="B818" s="16"/>
      <c r="C818" s="16"/>
    </row>
    <row r="819">
      <c r="A819" s="16"/>
      <c r="B819" s="16"/>
      <c r="C819" s="16"/>
    </row>
    <row r="820">
      <c r="A820" s="16"/>
      <c r="B820" s="16"/>
      <c r="C820" s="16"/>
    </row>
    <row r="821">
      <c r="A821" s="16"/>
      <c r="B821" s="16"/>
      <c r="C821" s="16"/>
    </row>
    <row r="822">
      <c r="A822" s="16"/>
      <c r="B822" s="16"/>
      <c r="C822" s="16"/>
    </row>
    <row r="823">
      <c r="A823" s="16"/>
      <c r="B823" s="16"/>
      <c r="C823" s="16"/>
    </row>
    <row r="824">
      <c r="A824" s="16"/>
      <c r="B824" s="16"/>
      <c r="C824" s="16"/>
    </row>
    <row r="825">
      <c r="A825" s="16"/>
      <c r="B825" s="16"/>
      <c r="C825" s="16"/>
    </row>
    <row r="826">
      <c r="A826" s="16"/>
      <c r="B826" s="16"/>
      <c r="C826" s="16"/>
    </row>
    <row r="827">
      <c r="A827" s="16"/>
      <c r="B827" s="16"/>
      <c r="C827" s="16"/>
    </row>
    <row r="828">
      <c r="A828" s="16"/>
      <c r="B828" s="16"/>
      <c r="C828" s="16"/>
    </row>
    <row r="829">
      <c r="A829" s="16"/>
      <c r="B829" s="16"/>
      <c r="C829" s="16"/>
    </row>
    <row r="830">
      <c r="A830" s="16"/>
      <c r="B830" s="16"/>
      <c r="C830" s="16"/>
    </row>
    <row r="831">
      <c r="A831" s="16"/>
      <c r="B831" s="16"/>
      <c r="C831" s="16"/>
    </row>
    <row r="832">
      <c r="A832" s="16"/>
      <c r="B832" s="16"/>
      <c r="C832" s="16"/>
    </row>
    <row r="833">
      <c r="A833" s="16"/>
      <c r="B833" s="16"/>
      <c r="C833" s="16"/>
    </row>
    <row r="834">
      <c r="A834" s="16"/>
      <c r="B834" s="16"/>
      <c r="C834" s="16"/>
    </row>
    <row r="835">
      <c r="A835" s="16"/>
      <c r="B835" s="16"/>
      <c r="C835" s="16"/>
    </row>
    <row r="836">
      <c r="A836" s="16"/>
      <c r="B836" s="16"/>
      <c r="C836" s="16"/>
    </row>
    <row r="837">
      <c r="A837" s="16"/>
      <c r="B837" s="16"/>
      <c r="C837" s="16"/>
    </row>
    <row r="838">
      <c r="A838" s="16"/>
      <c r="B838" s="16"/>
      <c r="C838" s="16"/>
    </row>
    <row r="839">
      <c r="A839" s="16"/>
      <c r="B839" s="16"/>
      <c r="C839" s="16"/>
    </row>
    <row r="840">
      <c r="A840" s="16"/>
      <c r="B840" s="16"/>
      <c r="C840" s="16"/>
    </row>
    <row r="841">
      <c r="A841" s="16"/>
      <c r="B841" s="16"/>
      <c r="C841" s="16"/>
    </row>
    <row r="842">
      <c r="A842" s="16"/>
      <c r="B842" s="16"/>
      <c r="C842" s="16"/>
    </row>
    <row r="843">
      <c r="A843" s="16"/>
      <c r="B843" s="16"/>
      <c r="C843" s="16"/>
    </row>
    <row r="844">
      <c r="A844" s="16"/>
      <c r="B844" s="16"/>
      <c r="C844" s="16"/>
    </row>
    <row r="845">
      <c r="A845" s="16"/>
      <c r="B845" s="16"/>
      <c r="C845" s="16"/>
    </row>
    <row r="846">
      <c r="A846" s="16"/>
      <c r="B846" s="16"/>
      <c r="C846" s="16"/>
    </row>
    <row r="847">
      <c r="A847" s="16"/>
      <c r="B847" s="16"/>
      <c r="C847" s="16"/>
    </row>
    <row r="848">
      <c r="A848" s="16"/>
      <c r="B848" s="16"/>
      <c r="C848" s="16"/>
    </row>
    <row r="849">
      <c r="A849" s="16"/>
      <c r="B849" s="16"/>
      <c r="C849" s="16"/>
    </row>
    <row r="850">
      <c r="A850" s="16"/>
      <c r="B850" s="16"/>
      <c r="C850" s="16"/>
    </row>
    <row r="851">
      <c r="A851" s="16"/>
      <c r="B851" s="16"/>
      <c r="C851" s="16"/>
    </row>
    <row r="852">
      <c r="A852" s="16"/>
      <c r="B852" s="16"/>
      <c r="C852" s="16"/>
    </row>
    <row r="853">
      <c r="A853" s="16"/>
      <c r="B853" s="16"/>
      <c r="C853" s="16"/>
    </row>
    <row r="854">
      <c r="A854" s="16"/>
      <c r="B854" s="16"/>
      <c r="C854" s="16"/>
    </row>
    <row r="855">
      <c r="A855" s="16"/>
      <c r="B855" s="16"/>
      <c r="C855" s="16"/>
    </row>
    <row r="856">
      <c r="A856" s="16"/>
      <c r="B856" s="16"/>
      <c r="C856" s="16"/>
    </row>
    <row r="857">
      <c r="A857" s="16"/>
      <c r="B857" s="16"/>
      <c r="C857" s="16"/>
    </row>
    <row r="858">
      <c r="A858" s="16"/>
      <c r="B858" s="16"/>
      <c r="C858" s="16"/>
    </row>
    <row r="859">
      <c r="A859" s="16"/>
      <c r="B859" s="16"/>
      <c r="C859" s="16"/>
    </row>
    <row r="860">
      <c r="A860" s="16"/>
      <c r="B860" s="16"/>
      <c r="C860" s="16"/>
    </row>
    <row r="861">
      <c r="A861" s="16"/>
      <c r="B861" s="16"/>
      <c r="C861" s="16"/>
    </row>
    <row r="862">
      <c r="A862" s="16"/>
      <c r="B862" s="16"/>
      <c r="C862" s="16"/>
    </row>
    <row r="863">
      <c r="A863" s="16"/>
      <c r="B863" s="16"/>
      <c r="C863" s="16"/>
    </row>
    <row r="864">
      <c r="A864" s="16"/>
      <c r="B864" s="16"/>
      <c r="C864" s="16"/>
    </row>
    <row r="865">
      <c r="A865" s="16"/>
      <c r="B865" s="16"/>
      <c r="C865" s="16"/>
    </row>
    <row r="866">
      <c r="A866" s="16"/>
      <c r="B866" s="16"/>
      <c r="C866" s="16"/>
    </row>
    <row r="867">
      <c r="A867" s="16"/>
      <c r="B867" s="16"/>
      <c r="C867" s="16"/>
    </row>
    <row r="868">
      <c r="A868" s="16"/>
      <c r="B868" s="16"/>
      <c r="C868" s="16"/>
    </row>
    <row r="869">
      <c r="A869" s="16"/>
      <c r="B869" s="16"/>
      <c r="C869" s="16"/>
    </row>
    <row r="870">
      <c r="A870" s="16"/>
      <c r="B870" s="16"/>
      <c r="C870" s="16"/>
    </row>
    <row r="871">
      <c r="A871" s="16"/>
      <c r="B871" s="16"/>
      <c r="C871" s="16"/>
    </row>
    <row r="872">
      <c r="A872" s="16"/>
      <c r="B872" s="16"/>
      <c r="C872" s="16"/>
    </row>
    <row r="873">
      <c r="A873" s="16"/>
      <c r="B873" s="16"/>
      <c r="C873" s="16"/>
    </row>
    <row r="874">
      <c r="A874" s="16"/>
      <c r="B874" s="16"/>
      <c r="C874" s="16"/>
    </row>
    <row r="875">
      <c r="A875" s="16"/>
      <c r="B875" s="16"/>
      <c r="C875" s="16"/>
    </row>
    <row r="876">
      <c r="A876" s="16"/>
      <c r="B876" s="16"/>
      <c r="C876" s="16"/>
    </row>
    <row r="877">
      <c r="A877" s="16"/>
      <c r="B877" s="16"/>
      <c r="C877" s="16"/>
    </row>
    <row r="878">
      <c r="A878" s="16"/>
      <c r="B878" s="16"/>
      <c r="C878" s="16"/>
    </row>
    <row r="879">
      <c r="A879" s="16"/>
      <c r="B879" s="16"/>
      <c r="C879" s="16"/>
    </row>
    <row r="880">
      <c r="A880" s="16"/>
      <c r="B880" s="16"/>
      <c r="C880" s="16"/>
    </row>
    <row r="881">
      <c r="A881" s="16"/>
      <c r="B881" s="16"/>
      <c r="C881" s="16"/>
    </row>
    <row r="882">
      <c r="A882" s="16"/>
      <c r="B882" s="16"/>
      <c r="C882" s="16"/>
    </row>
    <row r="883">
      <c r="A883" s="16"/>
      <c r="B883" s="16"/>
      <c r="C883" s="16"/>
    </row>
    <row r="884">
      <c r="A884" s="16"/>
      <c r="B884" s="16"/>
      <c r="C884" s="16"/>
    </row>
    <row r="885">
      <c r="A885" s="16"/>
      <c r="B885" s="16"/>
      <c r="C885" s="16"/>
    </row>
    <row r="886">
      <c r="A886" s="16"/>
      <c r="B886" s="16"/>
      <c r="C886" s="16"/>
    </row>
    <row r="887">
      <c r="A887" s="16"/>
      <c r="B887" s="16"/>
      <c r="C887" s="16"/>
    </row>
    <row r="888">
      <c r="A888" s="16"/>
      <c r="B888" s="16"/>
      <c r="C888" s="16"/>
    </row>
    <row r="889">
      <c r="A889" s="16"/>
      <c r="B889" s="16"/>
      <c r="C889" s="16"/>
    </row>
    <row r="890">
      <c r="A890" s="16"/>
      <c r="B890" s="16"/>
      <c r="C890" s="16"/>
    </row>
    <row r="891">
      <c r="A891" s="16"/>
      <c r="B891" s="16"/>
      <c r="C891" s="16"/>
    </row>
    <row r="892">
      <c r="A892" s="16"/>
      <c r="B892" s="16"/>
      <c r="C892" s="16"/>
    </row>
    <row r="893">
      <c r="A893" s="16"/>
      <c r="B893" s="16"/>
      <c r="C893" s="16"/>
    </row>
    <row r="894">
      <c r="A894" s="16"/>
      <c r="B894" s="16"/>
      <c r="C894" s="16"/>
    </row>
    <row r="895">
      <c r="A895" s="16"/>
      <c r="B895" s="16"/>
      <c r="C895" s="16"/>
    </row>
    <row r="896">
      <c r="A896" s="16"/>
      <c r="B896" s="16"/>
      <c r="C896" s="16"/>
    </row>
    <row r="897">
      <c r="A897" s="16"/>
      <c r="B897" s="16"/>
      <c r="C897" s="16"/>
    </row>
    <row r="898">
      <c r="A898" s="16"/>
      <c r="B898" s="16"/>
      <c r="C898" s="16"/>
    </row>
    <row r="899">
      <c r="A899" s="16"/>
      <c r="B899" s="16"/>
      <c r="C899" s="16"/>
    </row>
    <row r="900">
      <c r="A900" s="16"/>
      <c r="B900" s="16"/>
      <c r="C900" s="16"/>
    </row>
    <row r="901">
      <c r="A901" s="16"/>
      <c r="B901" s="16"/>
      <c r="C901" s="16"/>
    </row>
    <row r="902">
      <c r="A902" s="16"/>
      <c r="B902" s="16"/>
      <c r="C902" s="16"/>
    </row>
    <row r="903">
      <c r="A903" s="16"/>
      <c r="B903" s="16"/>
      <c r="C903" s="16"/>
    </row>
    <row r="904">
      <c r="A904" s="16"/>
      <c r="B904" s="16"/>
      <c r="C904" s="16"/>
    </row>
    <row r="905">
      <c r="A905" s="16"/>
      <c r="B905" s="16"/>
      <c r="C905" s="16"/>
    </row>
    <row r="906">
      <c r="A906" s="16"/>
      <c r="B906" s="16"/>
      <c r="C906" s="16"/>
    </row>
    <row r="907">
      <c r="A907" s="16"/>
      <c r="B907" s="16"/>
      <c r="C907" s="16"/>
    </row>
    <row r="908">
      <c r="A908" s="16"/>
      <c r="B908" s="16"/>
      <c r="C908" s="16"/>
    </row>
    <row r="909">
      <c r="A909" s="16"/>
      <c r="B909" s="16"/>
      <c r="C909" s="16"/>
    </row>
    <row r="910">
      <c r="A910" s="16"/>
      <c r="B910" s="16"/>
      <c r="C910" s="16"/>
    </row>
    <row r="911">
      <c r="A911" s="16"/>
      <c r="B911" s="16"/>
      <c r="C911" s="16"/>
    </row>
    <row r="912">
      <c r="A912" s="16"/>
      <c r="B912" s="16"/>
      <c r="C912" s="16"/>
    </row>
    <row r="913">
      <c r="A913" s="16"/>
      <c r="B913" s="16"/>
      <c r="C913" s="16"/>
    </row>
    <row r="914">
      <c r="A914" s="16"/>
      <c r="B914" s="16"/>
      <c r="C914" s="16"/>
    </row>
    <row r="915">
      <c r="A915" s="16"/>
      <c r="B915" s="16"/>
      <c r="C915" s="16"/>
    </row>
    <row r="916">
      <c r="A916" s="16"/>
      <c r="B916" s="16"/>
      <c r="C916" s="16"/>
    </row>
    <row r="917">
      <c r="A917" s="16"/>
      <c r="B917" s="16"/>
      <c r="C917" s="16"/>
    </row>
    <row r="918">
      <c r="A918" s="16"/>
      <c r="B918" s="16"/>
      <c r="C918" s="16"/>
    </row>
    <row r="919">
      <c r="A919" s="16"/>
      <c r="B919" s="16"/>
      <c r="C919" s="16"/>
    </row>
    <row r="920">
      <c r="A920" s="16"/>
      <c r="B920" s="16"/>
      <c r="C920" s="16"/>
    </row>
    <row r="921">
      <c r="A921" s="16"/>
      <c r="B921" s="16"/>
      <c r="C921" s="16"/>
    </row>
    <row r="922">
      <c r="A922" s="16"/>
      <c r="B922" s="16"/>
      <c r="C922" s="16"/>
    </row>
    <row r="923">
      <c r="A923" s="16"/>
      <c r="B923" s="16"/>
      <c r="C923" s="16"/>
    </row>
    <row r="924">
      <c r="A924" s="16"/>
      <c r="B924" s="16"/>
      <c r="C924" s="16"/>
    </row>
    <row r="925">
      <c r="A925" s="16"/>
      <c r="B925" s="16"/>
      <c r="C925" s="16"/>
    </row>
    <row r="926">
      <c r="A926" s="16"/>
      <c r="B926" s="16"/>
      <c r="C926" s="16"/>
    </row>
    <row r="927">
      <c r="A927" s="16"/>
      <c r="B927" s="16"/>
      <c r="C927" s="16"/>
    </row>
    <row r="928">
      <c r="A928" s="16"/>
      <c r="B928" s="16"/>
      <c r="C928" s="16"/>
    </row>
    <row r="929">
      <c r="A929" s="16"/>
      <c r="B929" s="16"/>
      <c r="C929" s="16"/>
    </row>
    <row r="930">
      <c r="A930" s="16"/>
      <c r="B930" s="16"/>
      <c r="C930" s="16"/>
    </row>
    <row r="931">
      <c r="A931" s="16"/>
      <c r="B931" s="16"/>
      <c r="C931" s="16"/>
    </row>
    <row r="932">
      <c r="A932" s="16"/>
      <c r="B932" s="16"/>
      <c r="C932" s="16"/>
    </row>
    <row r="933">
      <c r="A933" s="16"/>
      <c r="B933" s="16"/>
      <c r="C933" s="16"/>
    </row>
    <row r="934">
      <c r="A934" s="16"/>
      <c r="B934" s="16"/>
      <c r="C934" s="16"/>
    </row>
    <row r="935">
      <c r="A935" s="16"/>
      <c r="B935" s="16"/>
      <c r="C935" s="16"/>
    </row>
    <row r="936">
      <c r="A936" s="16"/>
      <c r="B936" s="16"/>
      <c r="C936" s="16"/>
    </row>
    <row r="937">
      <c r="A937" s="16"/>
      <c r="B937" s="16"/>
      <c r="C937" s="16"/>
    </row>
    <row r="938">
      <c r="A938" s="16"/>
      <c r="B938" s="16"/>
      <c r="C938" s="16"/>
    </row>
    <row r="939">
      <c r="A939" s="16"/>
      <c r="B939" s="16"/>
      <c r="C939" s="16"/>
    </row>
    <row r="940">
      <c r="A940" s="16"/>
      <c r="B940" s="16"/>
      <c r="C940" s="16"/>
    </row>
    <row r="941">
      <c r="A941" s="16"/>
      <c r="B941" s="16"/>
      <c r="C941" s="16"/>
    </row>
    <row r="942">
      <c r="A942" s="16"/>
      <c r="B942" s="16"/>
      <c r="C942" s="16"/>
    </row>
    <row r="943">
      <c r="A943" s="16"/>
      <c r="B943" s="16"/>
      <c r="C943" s="16"/>
    </row>
    <row r="944">
      <c r="A944" s="16"/>
      <c r="B944" s="16"/>
      <c r="C944" s="16"/>
    </row>
    <row r="945">
      <c r="A945" s="16"/>
      <c r="B945" s="16"/>
      <c r="C945" s="16"/>
    </row>
    <row r="946">
      <c r="A946" s="16"/>
      <c r="B946" s="16"/>
      <c r="C946" s="16"/>
    </row>
    <row r="947">
      <c r="A947" s="16"/>
      <c r="B947" s="16"/>
      <c r="C947" s="16"/>
    </row>
    <row r="948">
      <c r="A948" s="16"/>
      <c r="B948" s="16"/>
      <c r="C948" s="16"/>
    </row>
    <row r="949">
      <c r="A949" s="16"/>
      <c r="B949" s="16"/>
      <c r="C949" s="16"/>
    </row>
    <row r="950">
      <c r="A950" s="16"/>
      <c r="B950" s="16"/>
      <c r="C950" s="16"/>
    </row>
    <row r="951">
      <c r="A951" s="16"/>
      <c r="B951" s="16"/>
      <c r="C951" s="16"/>
    </row>
    <row r="952">
      <c r="A952" s="16"/>
      <c r="B952" s="16"/>
      <c r="C952" s="16"/>
    </row>
    <row r="953">
      <c r="A953" s="16"/>
      <c r="B953" s="16"/>
      <c r="C953" s="16"/>
    </row>
    <row r="954">
      <c r="A954" s="16"/>
      <c r="B954" s="16"/>
      <c r="C954" s="16"/>
    </row>
    <row r="955">
      <c r="A955" s="16"/>
      <c r="B955" s="16"/>
      <c r="C955" s="16"/>
    </row>
    <row r="956">
      <c r="A956" s="16"/>
      <c r="B956" s="16"/>
      <c r="C956" s="16"/>
    </row>
    <row r="957">
      <c r="A957" s="16"/>
      <c r="B957" s="16"/>
      <c r="C957" s="16"/>
    </row>
    <row r="958">
      <c r="A958" s="16"/>
      <c r="B958" s="16"/>
      <c r="C958" s="16"/>
    </row>
    <row r="959">
      <c r="A959" s="16"/>
      <c r="B959" s="16"/>
      <c r="C959" s="16"/>
    </row>
    <row r="960">
      <c r="A960" s="16"/>
      <c r="B960" s="16"/>
      <c r="C960" s="16"/>
    </row>
    <row r="961">
      <c r="A961" s="16"/>
      <c r="B961" s="16"/>
      <c r="C961" s="16"/>
    </row>
    <row r="962">
      <c r="A962" s="16"/>
      <c r="B962" s="16"/>
      <c r="C962" s="16"/>
    </row>
    <row r="963">
      <c r="A963" s="16"/>
      <c r="B963" s="16"/>
      <c r="C963" s="16"/>
    </row>
    <row r="964">
      <c r="A964" s="16"/>
      <c r="B964" s="16"/>
      <c r="C964" s="16"/>
    </row>
    <row r="965">
      <c r="A965" s="16"/>
      <c r="B965" s="16"/>
      <c r="C965" s="16"/>
    </row>
    <row r="966">
      <c r="A966" s="16"/>
      <c r="B966" s="16"/>
      <c r="C966" s="16"/>
    </row>
    <row r="967">
      <c r="A967" s="16"/>
      <c r="B967" s="16"/>
      <c r="C967" s="16"/>
    </row>
    <row r="968">
      <c r="A968" s="16"/>
      <c r="B968" s="16"/>
      <c r="C968" s="16"/>
    </row>
    <row r="969">
      <c r="A969" s="16"/>
      <c r="B969" s="16"/>
      <c r="C969" s="16"/>
    </row>
    <row r="970">
      <c r="A970" s="16"/>
      <c r="B970" s="16"/>
      <c r="C970" s="16"/>
    </row>
    <row r="971">
      <c r="A971" s="16"/>
      <c r="B971" s="16"/>
      <c r="C971" s="16"/>
    </row>
    <row r="972">
      <c r="A972" s="16"/>
      <c r="B972" s="16"/>
      <c r="C972" s="16"/>
    </row>
    <row r="973">
      <c r="A973" s="16"/>
      <c r="B973" s="16"/>
      <c r="C973" s="16"/>
    </row>
    <row r="974">
      <c r="A974" s="16"/>
      <c r="B974" s="16"/>
      <c r="C974" s="16"/>
    </row>
    <row r="975">
      <c r="A975" s="16"/>
      <c r="B975" s="16"/>
      <c r="C975" s="16"/>
    </row>
    <row r="976">
      <c r="A976" s="16"/>
      <c r="B976" s="16"/>
      <c r="C976" s="16"/>
    </row>
    <row r="977">
      <c r="A977" s="16"/>
      <c r="B977" s="16"/>
      <c r="C977" s="16"/>
    </row>
    <row r="978">
      <c r="A978" s="16"/>
      <c r="B978" s="16"/>
      <c r="C978" s="16"/>
    </row>
    <row r="979">
      <c r="A979" s="16"/>
      <c r="B979" s="16"/>
      <c r="C979" s="16"/>
    </row>
    <row r="980">
      <c r="A980" s="16"/>
      <c r="B980" s="16"/>
      <c r="C980" s="16"/>
    </row>
    <row r="981">
      <c r="A981" s="16"/>
      <c r="B981" s="16"/>
      <c r="C981" s="16"/>
    </row>
    <row r="982">
      <c r="A982" s="16"/>
      <c r="B982" s="16"/>
      <c r="C982" s="16"/>
    </row>
    <row r="983">
      <c r="A983" s="16"/>
      <c r="B983" s="16"/>
      <c r="C983" s="16"/>
    </row>
    <row r="984">
      <c r="A984" s="16"/>
      <c r="B984" s="16"/>
      <c r="C984" s="16"/>
    </row>
    <row r="985">
      <c r="A985" s="16"/>
      <c r="B985" s="16"/>
      <c r="C985" s="16"/>
    </row>
    <row r="986">
      <c r="A986" s="16"/>
      <c r="B986" s="16"/>
      <c r="C986" s="16"/>
    </row>
    <row r="987">
      <c r="A987" s="16"/>
      <c r="B987" s="16"/>
      <c r="C987" s="16"/>
    </row>
    <row r="988">
      <c r="A988" s="16"/>
      <c r="B988" s="16"/>
      <c r="C988" s="16"/>
    </row>
    <row r="989">
      <c r="A989" s="16"/>
      <c r="B989" s="16"/>
      <c r="C989" s="16"/>
    </row>
    <row r="990">
      <c r="A990" s="16"/>
      <c r="B990" s="16"/>
      <c r="C990" s="16"/>
    </row>
    <row r="991">
      <c r="A991" s="16"/>
      <c r="B991" s="16"/>
      <c r="C991" s="16"/>
    </row>
    <row r="992">
      <c r="A992" s="16"/>
      <c r="B992" s="16"/>
      <c r="C992" s="16"/>
    </row>
    <row r="993">
      <c r="A993" s="16"/>
      <c r="B993" s="16"/>
      <c r="C993" s="16"/>
    </row>
    <row r="994">
      <c r="A994" s="16"/>
      <c r="B994" s="16"/>
      <c r="C994" s="16"/>
    </row>
    <row r="995">
      <c r="A995" s="16"/>
      <c r="B995" s="16"/>
      <c r="C995" s="16"/>
    </row>
    <row r="996">
      <c r="A996" s="16"/>
      <c r="B996" s="16"/>
      <c r="C996" s="16"/>
    </row>
    <row r="997">
      <c r="A997" s="16"/>
      <c r="B997" s="16"/>
      <c r="C997" s="16"/>
    </row>
    <row r="998">
      <c r="A998" s="16"/>
      <c r="B998" s="16"/>
      <c r="C998" s="16"/>
    </row>
    <row r="999">
      <c r="A999" s="16"/>
      <c r="B999" s="16"/>
      <c r="C999" s="16"/>
    </row>
    <row r="1000">
      <c r="A1000" s="16"/>
      <c r="B1000" s="16"/>
      <c r="C1000" s="1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6" t="s">
        <v>80</v>
      </c>
      <c r="B1" s="16" t="s">
        <v>2</v>
      </c>
      <c r="C1" s="16" t="s">
        <v>142</v>
      </c>
    </row>
    <row r="2">
      <c r="A2" s="18">
        <v>307.0</v>
      </c>
      <c r="B2" s="16" t="s">
        <v>16</v>
      </c>
      <c r="C2" s="16" t="s">
        <v>81</v>
      </c>
    </row>
    <row r="3">
      <c r="A3" s="18">
        <v>308.0</v>
      </c>
      <c r="B3" s="16" t="s">
        <v>16</v>
      </c>
      <c r="C3" s="16" t="s">
        <v>81</v>
      </c>
    </row>
    <row r="4">
      <c r="A4" s="18">
        <v>309.0</v>
      </c>
      <c r="B4" s="16" t="s">
        <v>16</v>
      </c>
      <c r="C4" s="16" t="s">
        <v>81</v>
      </c>
    </row>
    <row r="5">
      <c r="A5" s="18">
        <v>1618.0</v>
      </c>
      <c r="B5" s="16" t="s">
        <v>82</v>
      </c>
      <c r="C5" s="16" t="s">
        <v>83</v>
      </c>
    </row>
    <row r="6">
      <c r="A6" s="18">
        <v>1622.0</v>
      </c>
      <c r="B6" s="16" t="s">
        <v>82</v>
      </c>
      <c r="C6" s="16" t="s">
        <v>83</v>
      </c>
    </row>
    <row r="7">
      <c r="A7" s="18">
        <v>1627.0</v>
      </c>
      <c r="B7" s="16" t="s">
        <v>82</v>
      </c>
      <c r="C7" s="16" t="s">
        <v>83</v>
      </c>
    </row>
    <row r="8">
      <c r="A8" s="18">
        <v>1628.0</v>
      </c>
      <c r="B8" s="16" t="s">
        <v>82</v>
      </c>
      <c r="C8" s="16" t="s">
        <v>83</v>
      </c>
    </row>
    <row r="9">
      <c r="A9" s="18">
        <v>1629.0</v>
      </c>
      <c r="B9" s="16" t="s">
        <v>82</v>
      </c>
      <c r="C9" s="16" t="s">
        <v>83</v>
      </c>
    </row>
    <row r="10">
      <c r="A10" s="18">
        <v>1630.0</v>
      </c>
      <c r="B10" s="16" t="s">
        <v>82</v>
      </c>
      <c r="C10" s="16" t="s">
        <v>83</v>
      </c>
    </row>
    <row r="11">
      <c r="A11" s="18">
        <v>1633.0</v>
      </c>
      <c r="B11" s="16" t="s">
        <v>82</v>
      </c>
      <c r="C11" s="16" t="s">
        <v>83</v>
      </c>
    </row>
    <row r="12">
      <c r="A12" s="18">
        <v>1635.0</v>
      </c>
      <c r="B12" s="16" t="s">
        <v>82</v>
      </c>
      <c r="C12" s="16" t="s">
        <v>83</v>
      </c>
    </row>
    <row r="13">
      <c r="A13" s="18">
        <v>1636.0</v>
      </c>
      <c r="B13" s="16" t="s">
        <v>82</v>
      </c>
      <c r="C13" s="16" t="s">
        <v>135</v>
      </c>
    </row>
    <row r="14">
      <c r="A14" s="18">
        <v>1637.0</v>
      </c>
      <c r="B14" s="16" t="s">
        <v>82</v>
      </c>
      <c r="C14" s="16" t="s">
        <v>83</v>
      </c>
    </row>
    <row r="15">
      <c r="A15" s="18">
        <v>1639.0</v>
      </c>
      <c r="B15" s="16" t="s">
        <v>82</v>
      </c>
      <c r="C15" s="16" t="s">
        <v>83</v>
      </c>
    </row>
    <row r="16">
      <c r="A16" s="18">
        <v>1640.0</v>
      </c>
      <c r="B16" s="16" t="s">
        <v>82</v>
      </c>
      <c r="C16" s="16" t="s">
        <v>83</v>
      </c>
    </row>
    <row r="17">
      <c r="A17" s="18">
        <v>1641.0</v>
      </c>
      <c r="B17" s="16" t="s">
        <v>82</v>
      </c>
      <c r="C17" s="16" t="s">
        <v>83</v>
      </c>
    </row>
    <row r="18">
      <c r="A18" s="18">
        <v>1643.0</v>
      </c>
      <c r="B18" s="16" t="s">
        <v>82</v>
      </c>
      <c r="C18" s="16" t="s">
        <v>83</v>
      </c>
    </row>
    <row r="19">
      <c r="A19" s="18">
        <v>1649.0</v>
      </c>
      <c r="B19" s="16" t="s">
        <v>82</v>
      </c>
      <c r="C19" s="16" t="s">
        <v>83</v>
      </c>
    </row>
    <row r="20">
      <c r="A20" s="18">
        <v>1657.0</v>
      </c>
      <c r="B20" s="16" t="s">
        <v>82</v>
      </c>
      <c r="C20" s="16" t="s">
        <v>83</v>
      </c>
    </row>
    <row r="21">
      <c r="A21" s="18">
        <v>1660.0</v>
      </c>
      <c r="B21" s="16" t="s">
        <v>82</v>
      </c>
      <c r="C21" s="16" t="s">
        <v>83</v>
      </c>
    </row>
    <row r="22">
      <c r="A22" s="18">
        <v>1661.0</v>
      </c>
      <c r="B22" s="16" t="s">
        <v>82</v>
      </c>
      <c r="C22" s="16" t="s">
        <v>83</v>
      </c>
    </row>
    <row r="23">
      <c r="A23" s="18">
        <v>1662.0</v>
      </c>
      <c r="B23" s="16" t="s">
        <v>82</v>
      </c>
      <c r="C23" s="16" t="s">
        <v>83</v>
      </c>
    </row>
    <row r="24">
      <c r="A24" s="18">
        <v>1664.0</v>
      </c>
      <c r="B24" s="16" t="s">
        <v>82</v>
      </c>
      <c r="C24" s="16" t="s">
        <v>83</v>
      </c>
    </row>
    <row r="25">
      <c r="A25" s="18">
        <v>1665.0</v>
      </c>
      <c r="B25" s="16" t="s">
        <v>82</v>
      </c>
      <c r="C25" s="16" t="s">
        <v>83</v>
      </c>
    </row>
    <row r="26">
      <c r="A26" s="18">
        <v>1666.0</v>
      </c>
      <c r="B26" s="16" t="s">
        <v>82</v>
      </c>
      <c r="C26" s="16" t="s">
        <v>83</v>
      </c>
    </row>
    <row r="27">
      <c r="A27" s="18">
        <v>1667.0</v>
      </c>
      <c r="B27" s="16" t="s">
        <v>82</v>
      </c>
      <c r="C27" s="16" t="s">
        <v>83</v>
      </c>
    </row>
    <row r="28">
      <c r="A28" s="18">
        <v>1668.0</v>
      </c>
      <c r="B28" s="16" t="s">
        <v>82</v>
      </c>
      <c r="C28" s="16" t="s">
        <v>83</v>
      </c>
    </row>
    <row r="29">
      <c r="A29" s="18">
        <v>1669.0</v>
      </c>
      <c r="B29" s="16" t="s">
        <v>88</v>
      </c>
      <c r="C29" s="16" t="s">
        <v>91</v>
      </c>
    </row>
    <row r="30">
      <c r="A30" s="18">
        <v>1670.0</v>
      </c>
      <c r="B30" s="16" t="s">
        <v>82</v>
      </c>
      <c r="C30" s="16" t="s">
        <v>135</v>
      </c>
    </row>
    <row r="31">
      <c r="A31" s="18">
        <v>1671.0</v>
      </c>
      <c r="B31" s="16" t="s">
        <v>82</v>
      </c>
      <c r="C31" s="16" t="s">
        <v>83</v>
      </c>
    </row>
    <row r="32">
      <c r="A32" s="18">
        <v>1672.0</v>
      </c>
      <c r="B32" s="16" t="s">
        <v>82</v>
      </c>
      <c r="C32" s="16" t="s">
        <v>83</v>
      </c>
    </row>
    <row r="33">
      <c r="A33" s="18">
        <v>1673.0</v>
      </c>
      <c r="B33" s="16" t="s">
        <v>82</v>
      </c>
      <c r="C33" s="16" t="s">
        <v>83</v>
      </c>
    </row>
    <row r="34">
      <c r="A34" s="18">
        <v>1675.0</v>
      </c>
      <c r="B34" s="16" t="s">
        <v>82</v>
      </c>
      <c r="C34" s="16" t="s">
        <v>83</v>
      </c>
    </row>
    <row r="35">
      <c r="A35" s="18">
        <v>1676.0</v>
      </c>
      <c r="B35" s="16" t="s">
        <v>82</v>
      </c>
      <c r="C35" s="16" t="s">
        <v>83</v>
      </c>
    </row>
    <row r="36">
      <c r="A36" s="18">
        <v>1677.0</v>
      </c>
      <c r="B36" s="16" t="s">
        <v>82</v>
      </c>
      <c r="C36" s="16" t="s">
        <v>83</v>
      </c>
    </row>
    <row r="37">
      <c r="A37" s="18">
        <v>1678.0</v>
      </c>
      <c r="B37" s="16" t="s">
        <v>82</v>
      </c>
      <c r="C37" s="16" t="s">
        <v>83</v>
      </c>
    </row>
    <row r="38">
      <c r="A38" s="18">
        <v>1679.0</v>
      </c>
      <c r="B38" s="16" t="s">
        <v>82</v>
      </c>
      <c r="C38" s="16" t="s">
        <v>83</v>
      </c>
    </row>
    <row r="39">
      <c r="A39" s="18">
        <v>1680.0</v>
      </c>
      <c r="B39" s="16" t="s">
        <v>82</v>
      </c>
      <c r="C39" s="16" t="s">
        <v>83</v>
      </c>
    </row>
    <row r="40">
      <c r="A40" s="18">
        <v>1682.0</v>
      </c>
      <c r="B40" s="16" t="s">
        <v>101</v>
      </c>
      <c r="C40" s="16" t="s">
        <v>102</v>
      </c>
    </row>
    <row r="41">
      <c r="A41" s="18">
        <v>1683.0</v>
      </c>
      <c r="B41" s="16" t="s">
        <v>86</v>
      </c>
      <c r="C41" s="16" t="s">
        <v>87</v>
      </c>
    </row>
    <row r="42">
      <c r="A42" s="18">
        <v>1684.0</v>
      </c>
      <c r="B42" s="16" t="s">
        <v>82</v>
      </c>
      <c r="C42" s="16" t="s">
        <v>83</v>
      </c>
    </row>
    <row r="43">
      <c r="A43" s="18">
        <v>1685.0</v>
      </c>
      <c r="B43" s="16" t="s">
        <v>86</v>
      </c>
      <c r="C43" s="16" t="s">
        <v>87</v>
      </c>
    </row>
    <row r="44">
      <c r="A44" s="18">
        <v>1688.0</v>
      </c>
      <c r="B44" s="16" t="s">
        <v>86</v>
      </c>
      <c r="C44" s="16" t="s">
        <v>87</v>
      </c>
    </row>
    <row r="45">
      <c r="A45" s="18">
        <v>1689.0</v>
      </c>
      <c r="B45" s="16" t="s">
        <v>86</v>
      </c>
      <c r="C45" s="16" t="s">
        <v>87</v>
      </c>
    </row>
    <row r="46">
      <c r="A46" s="18">
        <v>1690.0</v>
      </c>
      <c r="B46" s="16" t="s">
        <v>82</v>
      </c>
      <c r="C46" s="16" t="s">
        <v>83</v>
      </c>
    </row>
    <row r="47">
      <c r="A47" s="18">
        <v>1692.0</v>
      </c>
      <c r="B47" s="16" t="s">
        <v>82</v>
      </c>
      <c r="C47" s="16" t="s">
        <v>83</v>
      </c>
    </row>
    <row r="48">
      <c r="A48" s="18">
        <v>1693.0</v>
      </c>
      <c r="B48" s="16" t="s">
        <v>82</v>
      </c>
      <c r="C48" s="16" t="s">
        <v>83</v>
      </c>
    </row>
    <row r="49">
      <c r="A49" s="18">
        <v>1694.0</v>
      </c>
      <c r="B49" s="16" t="s">
        <v>82</v>
      </c>
      <c r="C49" s="16" t="s">
        <v>83</v>
      </c>
    </row>
    <row r="50">
      <c r="A50" s="18">
        <v>1695.0</v>
      </c>
      <c r="B50" s="16" t="s">
        <v>86</v>
      </c>
      <c r="C50" s="16" t="s">
        <v>87</v>
      </c>
    </row>
    <row r="51">
      <c r="A51" s="18">
        <v>1696.0</v>
      </c>
      <c r="B51" s="16" t="s">
        <v>82</v>
      </c>
      <c r="C51" s="16" t="s">
        <v>83</v>
      </c>
    </row>
    <row r="52">
      <c r="A52" s="18">
        <v>1697.0</v>
      </c>
      <c r="B52" s="16" t="s">
        <v>86</v>
      </c>
      <c r="C52" s="16" t="s">
        <v>87</v>
      </c>
    </row>
    <row r="53">
      <c r="A53" s="18">
        <v>1698.0</v>
      </c>
      <c r="B53" s="16" t="s">
        <v>82</v>
      </c>
      <c r="C53" s="16" t="s">
        <v>83</v>
      </c>
    </row>
    <row r="54">
      <c r="A54" s="18">
        <v>1701.0</v>
      </c>
      <c r="B54" s="16" t="s">
        <v>101</v>
      </c>
      <c r="C54" s="16" t="s">
        <v>103</v>
      </c>
    </row>
    <row r="55">
      <c r="A55" s="18">
        <v>1702.0</v>
      </c>
      <c r="B55" s="16" t="s">
        <v>82</v>
      </c>
      <c r="C55" s="16" t="s">
        <v>83</v>
      </c>
    </row>
    <row r="56">
      <c r="A56" s="18">
        <v>1704.0</v>
      </c>
      <c r="B56" s="16" t="s">
        <v>86</v>
      </c>
      <c r="C56" s="16" t="s">
        <v>87</v>
      </c>
    </row>
    <row r="57">
      <c r="A57" s="18">
        <v>1705.0</v>
      </c>
      <c r="B57" s="16" t="s">
        <v>101</v>
      </c>
      <c r="C57" s="16" t="s">
        <v>103</v>
      </c>
    </row>
    <row r="58">
      <c r="A58" s="18">
        <v>1706.0</v>
      </c>
      <c r="B58" s="16" t="s">
        <v>82</v>
      </c>
      <c r="C58" s="16" t="s">
        <v>83</v>
      </c>
    </row>
    <row r="59">
      <c r="A59" s="18">
        <v>1707.0</v>
      </c>
      <c r="B59" s="16" t="s">
        <v>82</v>
      </c>
      <c r="C59" s="16" t="s">
        <v>83</v>
      </c>
    </row>
    <row r="60">
      <c r="A60" s="18">
        <v>1708.0</v>
      </c>
      <c r="B60" s="16" t="s">
        <v>82</v>
      </c>
      <c r="C60" s="16" t="s">
        <v>83</v>
      </c>
    </row>
    <row r="61">
      <c r="A61" s="18">
        <v>1709.0</v>
      </c>
      <c r="B61" s="16" t="s">
        <v>82</v>
      </c>
      <c r="C61" s="16" t="s">
        <v>83</v>
      </c>
    </row>
    <row r="62">
      <c r="A62" s="18">
        <v>1710.0</v>
      </c>
      <c r="B62" s="16" t="s">
        <v>82</v>
      </c>
      <c r="C62" s="16" t="s">
        <v>83</v>
      </c>
    </row>
    <row r="63">
      <c r="A63" s="18">
        <v>1711.0</v>
      </c>
      <c r="B63" s="16" t="s">
        <v>93</v>
      </c>
      <c r="C63" s="16" t="s">
        <v>143</v>
      </c>
    </row>
    <row r="64">
      <c r="A64" s="18">
        <v>1712.0</v>
      </c>
      <c r="B64" s="16" t="s">
        <v>82</v>
      </c>
      <c r="C64" s="16" t="s">
        <v>135</v>
      </c>
    </row>
    <row r="65">
      <c r="A65" s="18">
        <v>1713.0</v>
      </c>
      <c r="B65" s="16" t="s">
        <v>82</v>
      </c>
      <c r="C65" s="16" t="s">
        <v>83</v>
      </c>
    </row>
    <row r="66">
      <c r="A66" s="18">
        <v>1714.0</v>
      </c>
      <c r="B66" s="16" t="s">
        <v>101</v>
      </c>
      <c r="C66" s="16" t="s">
        <v>102</v>
      </c>
    </row>
    <row r="67">
      <c r="A67" s="18">
        <v>1715.0</v>
      </c>
      <c r="B67" s="16" t="s">
        <v>101</v>
      </c>
      <c r="C67" s="16" t="s">
        <v>102</v>
      </c>
    </row>
    <row r="68">
      <c r="A68" s="18">
        <v>1716.0</v>
      </c>
      <c r="B68" s="16" t="s">
        <v>101</v>
      </c>
      <c r="C68" s="16" t="s">
        <v>102</v>
      </c>
    </row>
    <row r="69">
      <c r="A69" s="18">
        <v>1717.0</v>
      </c>
      <c r="B69" s="16" t="s">
        <v>101</v>
      </c>
      <c r="C69" s="16" t="s">
        <v>102</v>
      </c>
    </row>
    <row r="70">
      <c r="A70" s="18">
        <v>1718.0</v>
      </c>
      <c r="B70" s="16" t="s">
        <v>86</v>
      </c>
      <c r="C70" s="16" t="s">
        <v>87</v>
      </c>
    </row>
    <row r="71">
      <c r="A71" s="18">
        <v>1719.0</v>
      </c>
      <c r="B71" s="16" t="s">
        <v>101</v>
      </c>
      <c r="C71" s="16" t="s">
        <v>102</v>
      </c>
    </row>
    <row r="72">
      <c r="A72" s="18">
        <v>1720.0</v>
      </c>
      <c r="B72" s="16" t="s">
        <v>86</v>
      </c>
      <c r="C72" s="16" t="s">
        <v>87</v>
      </c>
    </row>
    <row r="73">
      <c r="A73" s="18">
        <v>1721.0</v>
      </c>
      <c r="B73" s="16" t="s">
        <v>101</v>
      </c>
      <c r="C73" s="16" t="s">
        <v>103</v>
      </c>
    </row>
    <row r="74">
      <c r="A74" s="18">
        <v>1722.0</v>
      </c>
      <c r="B74" s="16" t="s">
        <v>101</v>
      </c>
      <c r="C74" s="16" t="s">
        <v>103</v>
      </c>
    </row>
    <row r="75">
      <c r="A75" s="18">
        <v>1723.0</v>
      </c>
      <c r="B75" s="16" t="s">
        <v>101</v>
      </c>
      <c r="C75" s="16" t="s">
        <v>102</v>
      </c>
    </row>
    <row r="76">
      <c r="A76" s="18">
        <v>1724.0</v>
      </c>
      <c r="B76" s="16" t="s">
        <v>84</v>
      </c>
      <c r="C76" s="16" t="s">
        <v>85</v>
      </c>
    </row>
    <row r="77">
      <c r="A77" s="18">
        <v>1725.0</v>
      </c>
      <c r="B77" s="16" t="s">
        <v>101</v>
      </c>
      <c r="C77" s="16" t="s">
        <v>102</v>
      </c>
    </row>
    <row r="78">
      <c r="A78" s="18">
        <v>1726.0</v>
      </c>
      <c r="B78" s="16" t="s">
        <v>101</v>
      </c>
      <c r="C78" s="16" t="s">
        <v>102</v>
      </c>
    </row>
    <row r="79">
      <c r="A79" s="18">
        <v>1727.0</v>
      </c>
      <c r="B79" s="16" t="s">
        <v>84</v>
      </c>
      <c r="C79" s="16" t="s">
        <v>85</v>
      </c>
    </row>
    <row r="80">
      <c r="A80" s="18">
        <v>1728.0</v>
      </c>
      <c r="B80" s="16" t="s">
        <v>101</v>
      </c>
      <c r="C80" s="16" t="s">
        <v>103</v>
      </c>
    </row>
    <row r="81">
      <c r="A81" s="18">
        <v>1729.0</v>
      </c>
      <c r="B81" s="16" t="s">
        <v>101</v>
      </c>
      <c r="C81" s="16" t="s">
        <v>103</v>
      </c>
    </row>
    <row r="82">
      <c r="A82" s="18">
        <v>1730.0</v>
      </c>
      <c r="B82" s="16" t="s">
        <v>101</v>
      </c>
      <c r="C82" s="16" t="s">
        <v>102</v>
      </c>
    </row>
    <row r="83">
      <c r="A83" s="18">
        <v>1731.0</v>
      </c>
      <c r="B83" s="16" t="s">
        <v>86</v>
      </c>
      <c r="C83" s="16" t="s">
        <v>87</v>
      </c>
    </row>
    <row r="84">
      <c r="A84" s="18">
        <v>1732.0</v>
      </c>
      <c r="B84" s="16" t="s">
        <v>93</v>
      </c>
      <c r="C84" s="16" t="s">
        <v>100</v>
      </c>
    </row>
    <row r="85">
      <c r="A85" s="18">
        <v>1733.0</v>
      </c>
      <c r="B85" s="16" t="s">
        <v>84</v>
      </c>
      <c r="C85" s="16" t="s">
        <v>85</v>
      </c>
    </row>
    <row r="86">
      <c r="A86" s="18">
        <v>1734.0</v>
      </c>
      <c r="B86" s="16" t="s">
        <v>88</v>
      </c>
      <c r="C86" s="16" t="s">
        <v>89</v>
      </c>
    </row>
    <row r="87">
      <c r="A87" s="18">
        <v>1735.0</v>
      </c>
      <c r="B87" s="16" t="s">
        <v>86</v>
      </c>
      <c r="C87" s="16" t="s">
        <v>87</v>
      </c>
    </row>
    <row r="88">
      <c r="A88" s="18">
        <v>1736.0</v>
      </c>
      <c r="B88" s="16" t="s">
        <v>101</v>
      </c>
      <c r="C88" s="16" t="s">
        <v>103</v>
      </c>
    </row>
    <row r="89">
      <c r="A89" s="18">
        <v>1737.0</v>
      </c>
      <c r="B89" s="16" t="s">
        <v>101</v>
      </c>
      <c r="C89" s="16" t="s">
        <v>102</v>
      </c>
    </row>
    <row r="90">
      <c r="A90" s="18">
        <v>1738.0</v>
      </c>
      <c r="B90" s="16" t="s">
        <v>101</v>
      </c>
      <c r="C90" s="16" t="s">
        <v>103</v>
      </c>
    </row>
    <row r="91">
      <c r="A91" s="18">
        <v>1739.0</v>
      </c>
      <c r="B91" s="16" t="s">
        <v>101</v>
      </c>
      <c r="C91" s="16" t="s">
        <v>102</v>
      </c>
    </row>
    <row r="92">
      <c r="A92" s="18">
        <v>1740.0</v>
      </c>
      <c r="B92" s="16" t="s">
        <v>93</v>
      </c>
      <c r="C92" s="16" t="s">
        <v>94</v>
      </c>
    </row>
    <row r="93">
      <c r="A93" s="18">
        <v>1741.0</v>
      </c>
      <c r="B93" s="16" t="s">
        <v>93</v>
      </c>
      <c r="C93" s="16" t="s">
        <v>143</v>
      </c>
    </row>
    <row r="94">
      <c r="A94" s="18">
        <v>1742.0</v>
      </c>
      <c r="B94" s="16" t="s">
        <v>101</v>
      </c>
      <c r="C94" s="16" t="s">
        <v>102</v>
      </c>
    </row>
    <row r="95">
      <c r="A95" s="18">
        <v>1743.0</v>
      </c>
      <c r="B95" s="16" t="s">
        <v>84</v>
      </c>
      <c r="C95" s="16" t="s">
        <v>85</v>
      </c>
    </row>
    <row r="96">
      <c r="A96" s="18">
        <v>1745.0</v>
      </c>
      <c r="B96" s="16" t="s">
        <v>93</v>
      </c>
      <c r="C96" s="16" t="s">
        <v>100</v>
      </c>
    </row>
    <row r="97">
      <c r="A97" s="18">
        <v>1746.0</v>
      </c>
      <c r="B97" s="16" t="s">
        <v>101</v>
      </c>
      <c r="C97" s="16" t="s">
        <v>103</v>
      </c>
    </row>
    <row r="98">
      <c r="A98" s="18">
        <v>1747.0</v>
      </c>
      <c r="B98" s="16" t="s">
        <v>101</v>
      </c>
      <c r="C98" s="16" t="s">
        <v>103</v>
      </c>
    </row>
    <row r="99">
      <c r="A99" s="18">
        <v>1748.0</v>
      </c>
      <c r="B99" s="16" t="s">
        <v>84</v>
      </c>
      <c r="C99" s="16" t="s">
        <v>85</v>
      </c>
    </row>
    <row r="100">
      <c r="A100" s="18">
        <v>1749.0</v>
      </c>
      <c r="B100" s="16" t="s">
        <v>84</v>
      </c>
      <c r="C100" s="16" t="s">
        <v>85</v>
      </c>
    </row>
    <row r="101">
      <c r="A101" s="18">
        <v>1750.0</v>
      </c>
      <c r="B101" s="16" t="s">
        <v>93</v>
      </c>
      <c r="C101" s="16" t="s">
        <v>100</v>
      </c>
    </row>
    <row r="102">
      <c r="A102" s="18">
        <v>1751.0</v>
      </c>
      <c r="B102" s="16" t="s">
        <v>84</v>
      </c>
      <c r="C102" s="16" t="s">
        <v>85</v>
      </c>
    </row>
    <row r="103">
      <c r="A103" s="18">
        <v>1752.0</v>
      </c>
      <c r="B103" s="16" t="s">
        <v>84</v>
      </c>
      <c r="C103" s="16" t="s">
        <v>85</v>
      </c>
    </row>
    <row r="104">
      <c r="A104" s="18">
        <v>1753.0</v>
      </c>
      <c r="B104" s="16" t="s">
        <v>101</v>
      </c>
      <c r="C104" s="16" t="s">
        <v>103</v>
      </c>
    </row>
    <row r="105">
      <c r="A105" s="18">
        <v>1754.0</v>
      </c>
      <c r="B105" s="16" t="s">
        <v>86</v>
      </c>
      <c r="C105" s="16" t="s">
        <v>87</v>
      </c>
    </row>
    <row r="106">
      <c r="A106" s="18">
        <v>1755.0</v>
      </c>
      <c r="B106" s="16" t="s">
        <v>101</v>
      </c>
      <c r="C106" s="16" t="s">
        <v>103</v>
      </c>
    </row>
    <row r="107">
      <c r="A107" s="18">
        <v>1756.0</v>
      </c>
      <c r="B107" s="16" t="s">
        <v>97</v>
      </c>
      <c r="C107" s="16" t="s">
        <v>136</v>
      </c>
    </row>
    <row r="108">
      <c r="A108" s="18">
        <v>1757.0</v>
      </c>
      <c r="B108" s="16" t="s">
        <v>86</v>
      </c>
      <c r="C108" s="16" t="s">
        <v>87</v>
      </c>
    </row>
    <row r="109">
      <c r="A109" s="18">
        <v>1758.0</v>
      </c>
      <c r="B109" s="16" t="s">
        <v>101</v>
      </c>
      <c r="C109" s="16" t="s">
        <v>103</v>
      </c>
    </row>
    <row r="110">
      <c r="A110" s="18">
        <v>1759.0</v>
      </c>
      <c r="B110" s="16" t="s">
        <v>84</v>
      </c>
      <c r="C110" s="16" t="s">
        <v>85</v>
      </c>
    </row>
    <row r="111">
      <c r="A111" s="18">
        <v>1760.0</v>
      </c>
      <c r="B111" s="16" t="s">
        <v>86</v>
      </c>
      <c r="C111" s="16" t="s">
        <v>111</v>
      </c>
    </row>
    <row r="112">
      <c r="A112" s="18">
        <v>1761.0</v>
      </c>
      <c r="B112" s="16" t="s">
        <v>101</v>
      </c>
      <c r="C112" s="16" t="s">
        <v>103</v>
      </c>
    </row>
    <row r="113">
      <c r="A113" s="18">
        <v>1762.0</v>
      </c>
      <c r="B113" s="16" t="s">
        <v>93</v>
      </c>
      <c r="C113" s="16" t="s">
        <v>143</v>
      </c>
    </row>
    <row r="114">
      <c r="A114" s="18">
        <v>1763.0</v>
      </c>
      <c r="B114" s="16" t="s">
        <v>101</v>
      </c>
      <c r="C114" s="16" t="s">
        <v>102</v>
      </c>
    </row>
    <row r="115">
      <c r="A115" s="18">
        <v>1764.0</v>
      </c>
      <c r="B115" s="16" t="s">
        <v>88</v>
      </c>
      <c r="C115" s="16" t="s">
        <v>144</v>
      </c>
    </row>
    <row r="116">
      <c r="A116" s="18">
        <v>1765.0</v>
      </c>
      <c r="B116" s="16" t="s">
        <v>93</v>
      </c>
      <c r="C116" s="16" t="s">
        <v>94</v>
      </c>
    </row>
    <row r="117">
      <c r="A117" s="18">
        <v>1766.0</v>
      </c>
      <c r="B117" s="16" t="s">
        <v>82</v>
      </c>
      <c r="C117" s="16" t="s">
        <v>83</v>
      </c>
    </row>
    <row r="118">
      <c r="A118" s="18">
        <v>1767.0</v>
      </c>
      <c r="B118" s="16" t="s">
        <v>86</v>
      </c>
      <c r="C118" s="16" t="s">
        <v>87</v>
      </c>
    </row>
    <row r="119">
      <c r="A119" s="18">
        <v>1768.0</v>
      </c>
      <c r="B119" s="16" t="s">
        <v>86</v>
      </c>
      <c r="C119" s="16" t="s">
        <v>111</v>
      </c>
    </row>
    <row r="120">
      <c r="A120" s="18">
        <v>1769.0</v>
      </c>
      <c r="B120" s="16" t="s">
        <v>101</v>
      </c>
      <c r="C120" s="16" t="s">
        <v>102</v>
      </c>
    </row>
    <row r="121">
      <c r="A121" s="18">
        <v>1770.0</v>
      </c>
      <c r="B121" s="16" t="s">
        <v>101</v>
      </c>
      <c r="C121" s="16" t="s">
        <v>103</v>
      </c>
    </row>
    <row r="122">
      <c r="A122" s="18">
        <v>1774.0</v>
      </c>
      <c r="B122" s="16" t="s">
        <v>93</v>
      </c>
      <c r="C122" s="16" t="s">
        <v>94</v>
      </c>
    </row>
    <row r="123">
      <c r="A123" s="18">
        <v>1777.0</v>
      </c>
      <c r="B123" s="16" t="s">
        <v>84</v>
      </c>
      <c r="C123" s="16" t="s">
        <v>85</v>
      </c>
    </row>
    <row r="124">
      <c r="A124" s="18">
        <v>1778.0</v>
      </c>
      <c r="B124" s="16" t="s">
        <v>16</v>
      </c>
      <c r="C124" s="16" t="s">
        <v>145</v>
      </c>
    </row>
    <row r="125">
      <c r="A125" s="18">
        <v>1779.0</v>
      </c>
      <c r="B125" s="16" t="s">
        <v>16</v>
      </c>
      <c r="C125" s="16" t="s">
        <v>146</v>
      </c>
    </row>
    <row r="126">
      <c r="A126" s="18">
        <v>1780.0</v>
      </c>
      <c r="B126" s="16" t="s">
        <v>86</v>
      </c>
      <c r="C126" s="16" t="s">
        <v>87</v>
      </c>
    </row>
    <row r="127">
      <c r="A127" s="18">
        <v>1782.0</v>
      </c>
      <c r="B127" s="16" t="s">
        <v>16</v>
      </c>
      <c r="C127" s="16" t="s">
        <v>139</v>
      </c>
    </row>
    <row r="128">
      <c r="A128" s="18">
        <v>1783.0</v>
      </c>
      <c r="B128" s="16" t="s">
        <v>84</v>
      </c>
      <c r="C128" s="16" t="s">
        <v>85</v>
      </c>
    </row>
    <row r="129">
      <c r="A129" s="18">
        <v>1784.0</v>
      </c>
      <c r="B129" s="16" t="s">
        <v>16</v>
      </c>
      <c r="C129" s="16" t="s">
        <v>139</v>
      </c>
    </row>
    <row r="130">
      <c r="A130" s="18">
        <v>1785.0</v>
      </c>
      <c r="B130" s="16" t="s">
        <v>93</v>
      </c>
      <c r="C130" s="16" t="s">
        <v>100</v>
      </c>
    </row>
    <row r="131">
      <c r="A131" s="18">
        <v>1786.0</v>
      </c>
      <c r="B131" s="16" t="s">
        <v>16</v>
      </c>
      <c r="C131" s="16" t="s">
        <v>139</v>
      </c>
    </row>
    <row r="132">
      <c r="A132" s="18">
        <v>1787.0</v>
      </c>
      <c r="B132" s="16" t="s">
        <v>16</v>
      </c>
      <c r="C132" s="16" t="s">
        <v>139</v>
      </c>
    </row>
    <row r="133">
      <c r="A133" s="18">
        <v>1788.0</v>
      </c>
      <c r="B133" s="16" t="s">
        <v>84</v>
      </c>
      <c r="C133" s="16" t="s">
        <v>85</v>
      </c>
    </row>
    <row r="134">
      <c r="A134" s="18">
        <v>1789.0</v>
      </c>
      <c r="B134" s="16" t="s">
        <v>93</v>
      </c>
      <c r="C134" s="16" t="s">
        <v>143</v>
      </c>
    </row>
    <row r="135">
      <c r="A135" s="18">
        <v>1790.0</v>
      </c>
      <c r="B135" s="16" t="s">
        <v>16</v>
      </c>
      <c r="C135" s="16" t="s">
        <v>139</v>
      </c>
    </row>
    <row r="136">
      <c r="A136" s="18">
        <v>1791.0</v>
      </c>
      <c r="B136" s="16" t="s">
        <v>101</v>
      </c>
      <c r="C136" s="16" t="s">
        <v>102</v>
      </c>
    </row>
    <row r="137">
      <c r="A137" s="18">
        <v>1792.0</v>
      </c>
      <c r="B137" s="16" t="s">
        <v>16</v>
      </c>
      <c r="C137" s="16" t="s">
        <v>139</v>
      </c>
    </row>
    <row r="138">
      <c r="A138" s="18">
        <v>1793.0</v>
      </c>
      <c r="B138" s="16" t="s">
        <v>93</v>
      </c>
      <c r="C138" s="16" t="s">
        <v>143</v>
      </c>
    </row>
    <row r="139">
      <c r="A139" s="18">
        <v>1794.0</v>
      </c>
      <c r="B139" s="16" t="s">
        <v>97</v>
      </c>
      <c r="C139" s="16" t="s">
        <v>147</v>
      </c>
    </row>
    <row r="140">
      <c r="A140" s="18">
        <v>1795.0</v>
      </c>
      <c r="B140" s="16" t="s">
        <v>86</v>
      </c>
      <c r="C140" s="16" t="s">
        <v>87</v>
      </c>
    </row>
    <row r="141">
      <c r="A141" s="18">
        <v>1796.0</v>
      </c>
      <c r="B141" s="16" t="s">
        <v>97</v>
      </c>
      <c r="C141" s="16" t="s">
        <v>147</v>
      </c>
    </row>
    <row r="142">
      <c r="A142" s="18">
        <v>1797.0</v>
      </c>
      <c r="B142" s="16" t="s">
        <v>93</v>
      </c>
      <c r="C142" s="16" t="s">
        <v>143</v>
      </c>
    </row>
    <row r="143">
      <c r="A143" s="18">
        <v>1798.0</v>
      </c>
      <c r="B143" s="16" t="s">
        <v>101</v>
      </c>
      <c r="C143" s="16" t="s">
        <v>103</v>
      </c>
    </row>
    <row r="144">
      <c r="A144" s="18">
        <v>1799.0</v>
      </c>
      <c r="B144" s="16" t="s">
        <v>16</v>
      </c>
      <c r="C144" s="16" t="s">
        <v>140</v>
      </c>
    </row>
    <row r="145">
      <c r="A145" s="18">
        <v>1800.0</v>
      </c>
      <c r="B145" s="16" t="s">
        <v>16</v>
      </c>
      <c r="C145" s="16" t="s">
        <v>140</v>
      </c>
    </row>
    <row r="146">
      <c r="A146" s="18">
        <v>1801.0</v>
      </c>
      <c r="B146" s="16" t="s">
        <v>16</v>
      </c>
      <c r="C146" s="16" t="s">
        <v>140</v>
      </c>
    </row>
    <row r="147">
      <c r="A147" s="18">
        <v>1802.0</v>
      </c>
      <c r="B147" s="16" t="s">
        <v>84</v>
      </c>
      <c r="C147" s="16" t="s">
        <v>85</v>
      </c>
    </row>
    <row r="148">
      <c r="A148" s="18">
        <v>1803.0</v>
      </c>
      <c r="B148" s="16" t="s">
        <v>16</v>
      </c>
      <c r="C148" s="16" t="s">
        <v>140</v>
      </c>
    </row>
    <row r="149">
      <c r="A149" s="18">
        <v>1804.0</v>
      </c>
      <c r="B149" s="16" t="s">
        <v>16</v>
      </c>
      <c r="C149" s="16" t="s">
        <v>140</v>
      </c>
    </row>
    <row r="150">
      <c r="A150" s="18">
        <v>1805.0</v>
      </c>
      <c r="B150" s="16" t="s">
        <v>16</v>
      </c>
      <c r="C150" s="16" t="s">
        <v>140</v>
      </c>
    </row>
    <row r="151">
      <c r="A151" s="18">
        <v>1806.0</v>
      </c>
      <c r="B151" s="16" t="s">
        <v>16</v>
      </c>
      <c r="C151" s="16" t="s">
        <v>140</v>
      </c>
    </row>
    <row r="152">
      <c r="A152" s="18">
        <v>1807.0</v>
      </c>
      <c r="B152" s="16" t="s">
        <v>84</v>
      </c>
      <c r="C152" s="16" t="s">
        <v>85</v>
      </c>
    </row>
    <row r="153">
      <c r="A153" s="18">
        <v>1808.0</v>
      </c>
      <c r="B153" s="16" t="s">
        <v>16</v>
      </c>
      <c r="C153" s="16" t="s">
        <v>140</v>
      </c>
    </row>
    <row r="154">
      <c r="A154" s="18">
        <v>1809.0</v>
      </c>
      <c r="B154" s="16" t="s">
        <v>84</v>
      </c>
      <c r="C154" s="16" t="s">
        <v>114</v>
      </c>
    </row>
    <row r="155">
      <c r="A155" s="18">
        <v>1810.0</v>
      </c>
      <c r="B155" s="16" t="s">
        <v>93</v>
      </c>
      <c r="C155" s="16" t="s">
        <v>94</v>
      </c>
    </row>
    <row r="156">
      <c r="A156" s="18">
        <v>1811.0</v>
      </c>
      <c r="B156" s="16" t="s">
        <v>101</v>
      </c>
      <c r="C156" s="16" t="s">
        <v>102</v>
      </c>
    </row>
    <row r="157">
      <c r="A157" s="18">
        <v>1812.0</v>
      </c>
      <c r="B157" s="16" t="s">
        <v>93</v>
      </c>
      <c r="C157" s="16" t="s">
        <v>100</v>
      </c>
    </row>
    <row r="158">
      <c r="A158" s="18">
        <v>1813.0</v>
      </c>
      <c r="B158" s="16" t="s">
        <v>101</v>
      </c>
      <c r="C158" s="16" t="s">
        <v>103</v>
      </c>
    </row>
    <row r="159">
      <c r="A159" s="18">
        <v>1814.0</v>
      </c>
      <c r="B159" s="16" t="s">
        <v>101</v>
      </c>
      <c r="C159" s="16" t="s">
        <v>103</v>
      </c>
    </row>
    <row r="160">
      <c r="A160" s="18">
        <v>1816.0</v>
      </c>
      <c r="B160" s="16" t="s">
        <v>101</v>
      </c>
      <c r="C160" s="16" t="s">
        <v>103</v>
      </c>
    </row>
    <row r="161">
      <c r="A161" s="18">
        <v>1817.0</v>
      </c>
      <c r="B161" s="16" t="s">
        <v>101</v>
      </c>
      <c r="C161" s="16" t="s">
        <v>103</v>
      </c>
    </row>
    <row r="162">
      <c r="A162" s="18">
        <v>1818.0</v>
      </c>
      <c r="B162" s="16" t="s">
        <v>101</v>
      </c>
      <c r="C162" s="16" t="s">
        <v>103</v>
      </c>
    </row>
    <row r="163">
      <c r="A163" s="18">
        <v>1819.0</v>
      </c>
      <c r="B163" s="16" t="s">
        <v>101</v>
      </c>
      <c r="C163" s="16" t="s">
        <v>103</v>
      </c>
    </row>
    <row r="164">
      <c r="A164" s="18">
        <v>1820.0</v>
      </c>
      <c r="B164" s="16" t="s">
        <v>101</v>
      </c>
      <c r="C164" s="16" t="s">
        <v>103</v>
      </c>
    </row>
    <row r="165">
      <c r="A165" s="18">
        <v>1821.0</v>
      </c>
      <c r="B165" s="16" t="s">
        <v>93</v>
      </c>
      <c r="C165" s="16" t="s">
        <v>94</v>
      </c>
    </row>
    <row r="166">
      <c r="A166" s="18">
        <v>1822.0</v>
      </c>
      <c r="B166" s="16" t="s">
        <v>16</v>
      </c>
      <c r="C166" s="16" t="s">
        <v>137</v>
      </c>
    </row>
    <row r="167">
      <c r="A167" s="18">
        <v>1823.0</v>
      </c>
      <c r="B167" s="16" t="s">
        <v>84</v>
      </c>
      <c r="C167" s="16" t="s">
        <v>85</v>
      </c>
    </row>
    <row r="168">
      <c r="A168" s="18">
        <v>1824.0</v>
      </c>
      <c r="B168" s="16" t="s">
        <v>101</v>
      </c>
      <c r="C168" s="16" t="s">
        <v>103</v>
      </c>
    </row>
    <row r="169">
      <c r="A169" s="18">
        <v>1825.0</v>
      </c>
      <c r="B169" s="16" t="s">
        <v>93</v>
      </c>
      <c r="C169" s="16" t="s">
        <v>94</v>
      </c>
    </row>
    <row r="170">
      <c r="A170" s="18">
        <v>1826.0</v>
      </c>
      <c r="B170" s="16" t="s">
        <v>101</v>
      </c>
      <c r="C170" s="16" t="s">
        <v>103</v>
      </c>
    </row>
    <row r="171">
      <c r="A171" s="18">
        <v>1827.0</v>
      </c>
      <c r="B171" s="16" t="s">
        <v>84</v>
      </c>
      <c r="C171" s="16" t="s">
        <v>114</v>
      </c>
    </row>
    <row r="172">
      <c r="A172" s="18">
        <v>1828.0</v>
      </c>
      <c r="B172" s="16" t="s">
        <v>93</v>
      </c>
      <c r="C172" s="16" t="s">
        <v>94</v>
      </c>
    </row>
    <row r="173">
      <c r="A173" s="18">
        <v>1829.0</v>
      </c>
      <c r="B173" s="16" t="s">
        <v>93</v>
      </c>
      <c r="C173" s="16" t="s">
        <v>94</v>
      </c>
    </row>
    <row r="174">
      <c r="A174" s="18">
        <v>1830.0</v>
      </c>
      <c r="B174" s="16" t="s">
        <v>82</v>
      </c>
      <c r="C174" s="16" t="s">
        <v>135</v>
      </c>
    </row>
    <row r="175">
      <c r="A175" s="18">
        <v>1831.0</v>
      </c>
      <c r="B175" s="16" t="s">
        <v>84</v>
      </c>
      <c r="C175" s="16" t="s">
        <v>114</v>
      </c>
    </row>
    <row r="176">
      <c r="A176" s="18">
        <v>1832.0</v>
      </c>
      <c r="B176" s="16" t="s">
        <v>84</v>
      </c>
      <c r="C176" s="16" t="s">
        <v>85</v>
      </c>
    </row>
    <row r="177">
      <c r="A177" s="18">
        <v>1833.0</v>
      </c>
      <c r="B177" s="16" t="s">
        <v>84</v>
      </c>
      <c r="C177" s="16" t="s">
        <v>85</v>
      </c>
    </row>
    <row r="178">
      <c r="A178" s="18">
        <v>1834.0</v>
      </c>
      <c r="B178" s="16" t="s">
        <v>16</v>
      </c>
      <c r="C178" s="16" t="s">
        <v>140</v>
      </c>
    </row>
    <row r="179">
      <c r="A179" s="18">
        <v>1835.0</v>
      </c>
      <c r="B179" s="16" t="s">
        <v>16</v>
      </c>
      <c r="C179" s="16" t="s">
        <v>139</v>
      </c>
    </row>
    <row r="180">
      <c r="A180" s="18">
        <v>1836.0</v>
      </c>
      <c r="B180" s="16" t="s">
        <v>84</v>
      </c>
      <c r="C180" s="16" t="s">
        <v>114</v>
      </c>
    </row>
    <row r="181">
      <c r="A181" s="18">
        <v>1837.0</v>
      </c>
      <c r="B181" s="16" t="s">
        <v>84</v>
      </c>
      <c r="C181" s="16" t="s">
        <v>85</v>
      </c>
    </row>
    <row r="182">
      <c r="A182" s="18">
        <v>1838.0</v>
      </c>
      <c r="B182" s="16" t="s">
        <v>84</v>
      </c>
      <c r="C182" s="16" t="s">
        <v>85</v>
      </c>
    </row>
    <row r="183">
      <c r="A183" s="18">
        <v>1839.0</v>
      </c>
      <c r="B183" s="16" t="s">
        <v>84</v>
      </c>
      <c r="C183" s="16" t="s">
        <v>85</v>
      </c>
    </row>
    <row r="184">
      <c r="A184" s="18">
        <v>1846.0</v>
      </c>
      <c r="B184" s="16" t="s">
        <v>16</v>
      </c>
      <c r="C184" s="16" t="s">
        <v>146</v>
      </c>
    </row>
    <row r="185">
      <c r="A185" s="18">
        <v>1847.0</v>
      </c>
      <c r="B185" s="16" t="s">
        <v>93</v>
      </c>
      <c r="C185" s="16" t="s">
        <v>94</v>
      </c>
    </row>
    <row r="186">
      <c r="A186" s="18">
        <v>1848.0</v>
      </c>
      <c r="B186" s="16" t="s">
        <v>16</v>
      </c>
      <c r="C186" s="16" t="s">
        <v>139</v>
      </c>
    </row>
    <row r="187">
      <c r="A187" s="18">
        <v>1849.0</v>
      </c>
      <c r="B187" s="16" t="s">
        <v>93</v>
      </c>
      <c r="C187" s="16" t="s">
        <v>94</v>
      </c>
    </row>
    <row r="188">
      <c r="A188" s="18">
        <v>1850.0</v>
      </c>
      <c r="B188" s="16" t="s">
        <v>93</v>
      </c>
      <c r="C188" s="16" t="s">
        <v>143</v>
      </c>
    </row>
    <row r="189">
      <c r="A189" s="18">
        <v>1851.0</v>
      </c>
      <c r="B189" s="16" t="s">
        <v>93</v>
      </c>
      <c r="C189" s="16" t="s">
        <v>94</v>
      </c>
    </row>
    <row r="190">
      <c r="A190" s="18">
        <v>1852.0</v>
      </c>
      <c r="B190" s="16" t="s">
        <v>93</v>
      </c>
      <c r="C190" s="16" t="s">
        <v>94</v>
      </c>
    </row>
    <row r="191">
      <c r="A191" s="18">
        <v>1853.0</v>
      </c>
      <c r="B191" s="16" t="s">
        <v>16</v>
      </c>
      <c r="C191" s="16" t="s">
        <v>139</v>
      </c>
    </row>
    <row r="192">
      <c r="A192" s="18">
        <v>1854.0</v>
      </c>
      <c r="B192" s="16" t="s">
        <v>93</v>
      </c>
      <c r="C192" s="16" t="s">
        <v>143</v>
      </c>
    </row>
    <row r="193">
      <c r="A193" s="18">
        <v>1855.0</v>
      </c>
      <c r="B193" s="16" t="s">
        <v>93</v>
      </c>
      <c r="C193" s="16" t="s">
        <v>94</v>
      </c>
    </row>
    <row r="194">
      <c r="A194" s="18">
        <v>1856.0</v>
      </c>
      <c r="B194" s="16" t="s">
        <v>86</v>
      </c>
      <c r="C194" s="16" t="s">
        <v>111</v>
      </c>
    </row>
    <row r="195">
      <c r="A195" s="18">
        <v>1857.0</v>
      </c>
      <c r="B195" s="16" t="s">
        <v>86</v>
      </c>
      <c r="C195" s="16" t="s">
        <v>111</v>
      </c>
    </row>
    <row r="196">
      <c r="A196" s="18">
        <v>1858.0</v>
      </c>
      <c r="B196" s="16" t="s">
        <v>93</v>
      </c>
      <c r="C196" s="16" t="s">
        <v>143</v>
      </c>
    </row>
    <row r="197">
      <c r="A197" s="18">
        <v>1859.0</v>
      </c>
      <c r="B197" s="16" t="s">
        <v>93</v>
      </c>
      <c r="C197" s="16" t="s">
        <v>94</v>
      </c>
    </row>
    <row r="198">
      <c r="A198" s="18">
        <v>1860.0</v>
      </c>
      <c r="B198" s="16" t="s">
        <v>93</v>
      </c>
      <c r="C198" s="16" t="s">
        <v>94</v>
      </c>
    </row>
    <row r="199">
      <c r="A199" s="18">
        <v>1861.0</v>
      </c>
      <c r="B199" s="16" t="s">
        <v>86</v>
      </c>
      <c r="C199" s="16" t="s">
        <v>87</v>
      </c>
    </row>
    <row r="200">
      <c r="A200" s="18">
        <v>1862.0</v>
      </c>
      <c r="B200" s="16" t="s">
        <v>93</v>
      </c>
      <c r="C200" s="16" t="s">
        <v>94</v>
      </c>
    </row>
    <row r="201">
      <c r="A201" s="18">
        <v>1863.0</v>
      </c>
      <c r="B201" s="16" t="s">
        <v>86</v>
      </c>
      <c r="C201" s="16" t="s">
        <v>87</v>
      </c>
    </row>
    <row r="202">
      <c r="A202" s="18">
        <v>1864.0</v>
      </c>
      <c r="B202" s="16" t="s">
        <v>84</v>
      </c>
      <c r="C202" s="16" t="s">
        <v>114</v>
      </c>
    </row>
    <row r="203">
      <c r="A203" s="18">
        <v>1865.0</v>
      </c>
      <c r="B203" s="16" t="s">
        <v>93</v>
      </c>
      <c r="C203" s="16" t="s">
        <v>94</v>
      </c>
    </row>
    <row r="204">
      <c r="A204" s="18">
        <v>1866.0</v>
      </c>
      <c r="B204" s="16" t="s">
        <v>86</v>
      </c>
      <c r="C204" s="16" t="s">
        <v>87</v>
      </c>
    </row>
    <row r="205">
      <c r="A205" s="18">
        <v>1867.0</v>
      </c>
      <c r="B205" s="16" t="s">
        <v>93</v>
      </c>
      <c r="C205" s="16" t="s">
        <v>94</v>
      </c>
    </row>
    <row r="206">
      <c r="A206" s="18">
        <v>1868.0</v>
      </c>
      <c r="B206" s="16" t="s">
        <v>93</v>
      </c>
      <c r="C206" s="16" t="s">
        <v>94</v>
      </c>
    </row>
    <row r="207">
      <c r="A207" s="18">
        <v>1869.0</v>
      </c>
      <c r="B207" s="16" t="s">
        <v>93</v>
      </c>
      <c r="C207" s="16" t="s">
        <v>94</v>
      </c>
    </row>
    <row r="208">
      <c r="A208" s="18">
        <v>1870.0</v>
      </c>
      <c r="B208" s="16" t="s">
        <v>93</v>
      </c>
      <c r="C208" s="16" t="s">
        <v>94</v>
      </c>
    </row>
    <row r="209">
      <c r="A209" s="18">
        <v>1871.0</v>
      </c>
      <c r="B209" s="16" t="s">
        <v>93</v>
      </c>
      <c r="C209" s="16" t="s">
        <v>94</v>
      </c>
    </row>
    <row r="210">
      <c r="A210" s="18">
        <v>1872.0</v>
      </c>
      <c r="B210" s="16" t="s">
        <v>93</v>
      </c>
      <c r="C210" s="16" t="s">
        <v>94</v>
      </c>
    </row>
    <row r="211">
      <c r="A211" s="18">
        <v>1873.0</v>
      </c>
      <c r="B211" s="16" t="s">
        <v>93</v>
      </c>
      <c r="C211" s="16" t="s">
        <v>94</v>
      </c>
    </row>
    <row r="212">
      <c r="A212" s="18">
        <v>1874.0</v>
      </c>
      <c r="B212" s="16" t="s">
        <v>93</v>
      </c>
      <c r="C212" s="16" t="s">
        <v>94</v>
      </c>
    </row>
    <row r="213">
      <c r="A213" s="18">
        <v>1875.0</v>
      </c>
      <c r="B213" s="16" t="s">
        <v>93</v>
      </c>
      <c r="C213" s="16" t="s">
        <v>94</v>
      </c>
    </row>
    <row r="214">
      <c r="A214" s="18">
        <v>1876.0</v>
      </c>
      <c r="B214" s="16" t="s">
        <v>93</v>
      </c>
      <c r="C214" s="16" t="s">
        <v>94</v>
      </c>
    </row>
    <row r="215">
      <c r="A215" s="18">
        <v>1877.0</v>
      </c>
      <c r="B215" s="16" t="s">
        <v>93</v>
      </c>
      <c r="C215" s="16" t="s">
        <v>94</v>
      </c>
    </row>
    <row r="216">
      <c r="A216" s="18">
        <v>1878.0</v>
      </c>
      <c r="B216" s="16" t="s">
        <v>93</v>
      </c>
      <c r="C216" s="16" t="s">
        <v>94</v>
      </c>
    </row>
    <row r="217">
      <c r="A217" s="18">
        <v>1879.0</v>
      </c>
      <c r="B217" s="16" t="s">
        <v>93</v>
      </c>
      <c r="C217" s="16" t="s">
        <v>94</v>
      </c>
    </row>
    <row r="218">
      <c r="A218" s="18">
        <v>1880.0</v>
      </c>
      <c r="B218" s="16" t="s">
        <v>93</v>
      </c>
      <c r="C218" s="16" t="s">
        <v>94</v>
      </c>
    </row>
    <row r="219">
      <c r="A219" s="18">
        <v>1881.0</v>
      </c>
      <c r="B219" s="16" t="s">
        <v>93</v>
      </c>
      <c r="C219" s="16" t="s">
        <v>94</v>
      </c>
    </row>
    <row r="220">
      <c r="A220" s="18">
        <v>1882.0</v>
      </c>
      <c r="B220" s="16" t="s">
        <v>16</v>
      </c>
      <c r="C220" s="16" t="s">
        <v>139</v>
      </c>
    </row>
    <row r="221">
      <c r="A221" s="18">
        <v>1883.0</v>
      </c>
      <c r="B221" s="16" t="s">
        <v>93</v>
      </c>
      <c r="C221" s="16" t="s">
        <v>94</v>
      </c>
    </row>
    <row r="222">
      <c r="A222" s="18">
        <v>1884.0</v>
      </c>
      <c r="B222" s="16" t="s">
        <v>84</v>
      </c>
      <c r="C222" s="16" t="s">
        <v>85</v>
      </c>
    </row>
    <row r="223">
      <c r="A223" s="18">
        <v>1885.0</v>
      </c>
      <c r="B223" s="16" t="s">
        <v>84</v>
      </c>
      <c r="C223" s="16" t="s">
        <v>85</v>
      </c>
    </row>
    <row r="224">
      <c r="A224" s="18">
        <v>1886.0</v>
      </c>
      <c r="B224" s="16" t="s">
        <v>93</v>
      </c>
      <c r="C224" s="16" t="s">
        <v>94</v>
      </c>
    </row>
    <row r="225">
      <c r="A225" s="18">
        <v>1887.0</v>
      </c>
      <c r="B225" s="16" t="s">
        <v>93</v>
      </c>
      <c r="C225" s="16" t="s">
        <v>94</v>
      </c>
    </row>
    <row r="226">
      <c r="A226" s="18">
        <v>1888.0</v>
      </c>
      <c r="B226" s="16" t="s">
        <v>93</v>
      </c>
      <c r="C226" s="16" t="s">
        <v>94</v>
      </c>
    </row>
    <row r="227">
      <c r="A227" s="18">
        <v>1889.0</v>
      </c>
      <c r="B227" s="16" t="s">
        <v>108</v>
      </c>
      <c r="C227" s="16" t="s">
        <v>115</v>
      </c>
    </row>
    <row r="228">
      <c r="A228" s="18">
        <v>1890.0</v>
      </c>
      <c r="B228" s="16" t="s">
        <v>16</v>
      </c>
      <c r="C228" s="16" t="s">
        <v>146</v>
      </c>
    </row>
    <row r="229">
      <c r="A229" s="18">
        <v>1891.0</v>
      </c>
      <c r="B229" s="16" t="s">
        <v>93</v>
      </c>
      <c r="C229" s="16" t="s">
        <v>94</v>
      </c>
    </row>
    <row r="230">
      <c r="A230" s="18">
        <v>1892.0</v>
      </c>
      <c r="B230" s="16" t="s">
        <v>84</v>
      </c>
      <c r="C230" s="16" t="s">
        <v>114</v>
      </c>
    </row>
    <row r="231">
      <c r="A231" s="18">
        <v>1893.0</v>
      </c>
      <c r="B231" s="16" t="s">
        <v>84</v>
      </c>
      <c r="C231" s="16" t="s">
        <v>114</v>
      </c>
    </row>
    <row r="232">
      <c r="A232" s="18">
        <v>1894.0</v>
      </c>
      <c r="B232" s="16" t="s">
        <v>86</v>
      </c>
      <c r="C232" s="16" t="s">
        <v>111</v>
      </c>
    </row>
    <row r="233">
      <c r="A233" s="18">
        <v>1895.0</v>
      </c>
      <c r="B233" s="16" t="s">
        <v>16</v>
      </c>
      <c r="C233" s="16" t="s">
        <v>139</v>
      </c>
    </row>
    <row r="234">
      <c r="A234" s="18">
        <v>1896.0</v>
      </c>
      <c r="B234" s="16" t="s">
        <v>93</v>
      </c>
      <c r="C234" s="16" t="s">
        <v>143</v>
      </c>
    </row>
    <row r="235">
      <c r="A235" s="18">
        <v>1897.0</v>
      </c>
      <c r="B235" s="16" t="s">
        <v>84</v>
      </c>
      <c r="C235" s="16" t="s">
        <v>114</v>
      </c>
    </row>
    <row r="236">
      <c r="A236" s="18">
        <v>1898.0</v>
      </c>
      <c r="B236" s="16" t="s">
        <v>84</v>
      </c>
      <c r="C236" s="16" t="s">
        <v>114</v>
      </c>
    </row>
    <row r="237">
      <c r="A237" s="18">
        <v>1899.0</v>
      </c>
      <c r="B237" s="16" t="s">
        <v>84</v>
      </c>
      <c r="C237" s="16" t="s">
        <v>114</v>
      </c>
    </row>
    <row r="238">
      <c r="A238" s="18">
        <v>1900.0</v>
      </c>
      <c r="B238" s="16" t="s">
        <v>84</v>
      </c>
      <c r="C238" s="16" t="s">
        <v>114</v>
      </c>
    </row>
    <row r="239">
      <c r="A239" s="18">
        <v>1901.0</v>
      </c>
      <c r="B239" s="16" t="s">
        <v>86</v>
      </c>
      <c r="C239" s="16" t="s">
        <v>111</v>
      </c>
    </row>
    <row r="240">
      <c r="A240" s="18">
        <v>1902.0</v>
      </c>
      <c r="B240" s="16" t="s">
        <v>86</v>
      </c>
      <c r="C240" s="16" t="s">
        <v>111</v>
      </c>
    </row>
    <row r="241">
      <c r="A241" s="18">
        <v>1903.0</v>
      </c>
      <c r="B241" s="16" t="s">
        <v>16</v>
      </c>
      <c r="C241" s="16" t="s">
        <v>137</v>
      </c>
    </row>
    <row r="242">
      <c r="A242" s="18">
        <v>1904.0</v>
      </c>
      <c r="B242" s="16" t="s">
        <v>108</v>
      </c>
      <c r="C242" s="16" t="s">
        <v>115</v>
      </c>
    </row>
    <row r="243">
      <c r="A243" s="18">
        <v>1905.0</v>
      </c>
      <c r="B243" s="16" t="s">
        <v>108</v>
      </c>
      <c r="C243" s="16" t="s">
        <v>115</v>
      </c>
    </row>
    <row r="244">
      <c r="A244" s="18">
        <v>1906.0</v>
      </c>
      <c r="B244" s="16" t="s">
        <v>108</v>
      </c>
      <c r="C244" s="16" t="s">
        <v>115</v>
      </c>
    </row>
    <row r="245">
      <c r="A245" s="18">
        <v>1907.0</v>
      </c>
      <c r="B245" s="16" t="s">
        <v>93</v>
      </c>
      <c r="C245" s="16" t="s">
        <v>94</v>
      </c>
    </row>
    <row r="246">
      <c r="A246" s="18">
        <v>1908.0</v>
      </c>
      <c r="B246" s="16" t="s">
        <v>93</v>
      </c>
      <c r="C246" s="16" t="s">
        <v>94</v>
      </c>
    </row>
    <row r="247">
      <c r="A247" s="18">
        <v>1909.0</v>
      </c>
      <c r="B247" s="16" t="s">
        <v>93</v>
      </c>
      <c r="C247" s="16" t="s">
        <v>94</v>
      </c>
    </row>
    <row r="248">
      <c r="A248" s="18">
        <v>1910.0</v>
      </c>
      <c r="B248" s="16" t="s">
        <v>82</v>
      </c>
      <c r="C248" s="16" t="s">
        <v>135</v>
      </c>
    </row>
    <row r="249">
      <c r="A249" s="18">
        <v>1911.0</v>
      </c>
      <c r="B249" s="16" t="s">
        <v>82</v>
      </c>
      <c r="C249" s="16" t="s">
        <v>135</v>
      </c>
    </row>
    <row r="250">
      <c r="A250" s="18">
        <v>1912.0</v>
      </c>
      <c r="B250" s="16" t="s">
        <v>108</v>
      </c>
      <c r="C250" s="16" t="s">
        <v>115</v>
      </c>
    </row>
    <row r="251">
      <c r="A251" s="18">
        <v>1913.0</v>
      </c>
      <c r="B251" s="16" t="s">
        <v>82</v>
      </c>
      <c r="C251" s="16" t="s">
        <v>135</v>
      </c>
    </row>
    <row r="252">
      <c r="A252" s="18">
        <v>1914.0</v>
      </c>
      <c r="B252" s="16" t="s">
        <v>82</v>
      </c>
      <c r="C252" s="16" t="s">
        <v>135</v>
      </c>
    </row>
    <row r="253">
      <c r="A253" s="18">
        <v>1915.0</v>
      </c>
      <c r="B253" s="16" t="s">
        <v>82</v>
      </c>
      <c r="C253" s="16" t="s">
        <v>135</v>
      </c>
    </row>
    <row r="254">
      <c r="A254" s="18">
        <v>1916.0</v>
      </c>
      <c r="B254" s="16" t="s">
        <v>108</v>
      </c>
      <c r="C254" s="16" t="s">
        <v>148</v>
      </c>
    </row>
    <row r="255">
      <c r="A255" s="18">
        <v>1917.0</v>
      </c>
      <c r="B255" s="16" t="s">
        <v>108</v>
      </c>
      <c r="C255" s="16" t="s">
        <v>115</v>
      </c>
    </row>
    <row r="256">
      <c r="A256" s="18">
        <v>1918.0</v>
      </c>
      <c r="B256" s="16" t="s">
        <v>108</v>
      </c>
      <c r="C256" s="16" t="s">
        <v>115</v>
      </c>
    </row>
    <row r="257">
      <c r="A257" s="18">
        <v>1919.0</v>
      </c>
      <c r="B257" s="16" t="s">
        <v>108</v>
      </c>
      <c r="C257" s="16" t="s">
        <v>148</v>
      </c>
    </row>
    <row r="258">
      <c r="A258" s="18">
        <v>1920.0</v>
      </c>
      <c r="B258" s="16" t="s">
        <v>108</v>
      </c>
      <c r="C258" s="16" t="s">
        <v>115</v>
      </c>
    </row>
    <row r="259">
      <c r="A259" s="18">
        <v>1921.0</v>
      </c>
      <c r="B259" s="16" t="s">
        <v>93</v>
      </c>
      <c r="C259" s="16" t="s">
        <v>94</v>
      </c>
    </row>
    <row r="260">
      <c r="A260" s="18">
        <v>1922.0</v>
      </c>
      <c r="B260" s="16" t="s">
        <v>108</v>
      </c>
      <c r="C260" s="16" t="s">
        <v>148</v>
      </c>
    </row>
    <row r="261">
      <c r="A261" s="18">
        <v>1923.0</v>
      </c>
      <c r="B261" s="16" t="s">
        <v>108</v>
      </c>
      <c r="C261" s="16" t="s">
        <v>148</v>
      </c>
    </row>
    <row r="262">
      <c r="A262" s="18">
        <v>1924.0</v>
      </c>
      <c r="B262" s="16" t="s">
        <v>82</v>
      </c>
      <c r="C262" s="16" t="s">
        <v>135</v>
      </c>
    </row>
    <row r="263">
      <c r="A263" s="18">
        <v>1925.0</v>
      </c>
      <c r="B263" s="16" t="s">
        <v>82</v>
      </c>
      <c r="C263" s="16" t="s">
        <v>135</v>
      </c>
    </row>
    <row r="264">
      <c r="A264" s="18">
        <v>1926.0</v>
      </c>
      <c r="B264" s="16" t="s">
        <v>82</v>
      </c>
      <c r="C264" s="16" t="s">
        <v>135</v>
      </c>
    </row>
    <row r="265">
      <c r="A265" s="18">
        <v>1927.0</v>
      </c>
      <c r="B265" s="16" t="s">
        <v>108</v>
      </c>
      <c r="C265" s="16" t="s">
        <v>115</v>
      </c>
    </row>
    <row r="266">
      <c r="A266" s="18">
        <v>1928.0</v>
      </c>
      <c r="B266" s="16" t="s">
        <v>108</v>
      </c>
      <c r="C266" s="16" t="s">
        <v>148</v>
      </c>
    </row>
    <row r="267">
      <c r="A267" s="18">
        <v>1929.0</v>
      </c>
      <c r="B267" s="16" t="s">
        <v>82</v>
      </c>
      <c r="C267" s="16" t="s">
        <v>135</v>
      </c>
    </row>
    <row r="268">
      <c r="A268" s="18">
        <v>1930.0</v>
      </c>
      <c r="B268" s="16" t="s">
        <v>82</v>
      </c>
      <c r="C268" s="16" t="s">
        <v>135</v>
      </c>
    </row>
    <row r="269">
      <c r="A269" s="18">
        <v>1931.0</v>
      </c>
      <c r="B269" s="16" t="s">
        <v>93</v>
      </c>
      <c r="C269" s="16" t="s">
        <v>94</v>
      </c>
    </row>
    <row r="270">
      <c r="A270" s="18">
        <v>1932.0</v>
      </c>
      <c r="B270" s="16" t="s">
        <v>93</v>
      </c>
      <c r="C270" s="16" t="s">
        <v>94</v>
      </c>
    </row>
    <row r="271">
      <c r="A271" s="18">
        <v>1933.0</v>
      </c>
      <c r="B271" s="16" t="s">
        <v>93</v>
      </c>
      <c r="C271" s="16" t="s">
        <v>94</v>
      </c>
    </row>
    <row r="272">
      <c r="A272" s="18">
        <v>1934.0</v>
      </c>
      <c r="B272" s="16" t="s">
        <v>93</v>
      </c>
      <c r="C272" s="16" t="s">
        <v>94</v>
      </c>
    </row>
    <row r="273">
      <c r="A273" s="18">
        <v>1935.0</v>
      </c>
      <c r="B273" s="16" t="s">
        <v>93</v>
      </c>
      <c r="C273" s="16" t="s">
        <v>100</v>
      </c>
    </row>
    <row r="274">
      <c r="A274" s="18">
        <v>1936.0</v>
      </c>
      <c r="B274" s="16" t="s">
        <v>93</v>
      </c>
      <c r="C274" s="16" t="s">
        <v>94</v>
      </c>
    </row>
    <row r="275">
      <c r="A275" s="18">
        <v>1937.0</v>
      </c>
      <c r="B275" s="16" t="s">
        <v>108</v>
      </c>
      <c r="C275" s="16" t="s">
        <v>115</v>
      </c>
    </row>
    <row r="276">
      <c r="A276" s="18">
        <v>1938.0</v>
      </c>
      <c r="B276" s="16" t="s">
        <v>16</v>
      </c>
      <c r="C276" s="16" t="s">
        <v>139</v>
      </c>
    </row>
    <row r="277">
      <c r="A277" s="18">
        <v>1939.0</v>
      </c>
      <c r="B277" s="16" t="s">
        <v>84</v>
      </c>
      <c r="C277" s="16" t="s">
        <v>114</v>
      </c>
    </row>
    <row r="278">
      <c r="A278" s="18">
        <v>1940.0</v>
      </c>
      <c r="B278" s="16" t="s">
        <v>93</v>
      </c>
      <c r="C278" s="16" t="s">
        <v>94</v>
      </c>
    </row>
    <row r="279">
      <c r="A279" s="18">
        <v>1941.0</v>
      </c>
      <c r="B279" s="16" t="s">
        <v>82</v>
      </c>
      <c r="C279" s="16" t="s">
        <v>135</v>
      </c>
    </row>
    <row r="280">
      <c r="A280" s="18">
        <v>1942.0</v>
      </c>
      <c r="B280" s="16" t="s">
        <v>108</v>
      </c>
      <c r="C280" s="16" t="s">
        <v>115</v>
      </c>
    </row>
    <row r="281">
      <c r="A281" s="18">
        <v>1943.0</v>
      </c>
      <c r="B281" s="16" t="s">
        <v>93</v>
      </c>
      <c r="C281" s="16" t="s">
        <v>94</v>
      </c>
    </row>
    <row r="282">
      <c r="A282" s="18">
        <v>1944.0</v>
      </c>
      <c r="B282" s="16" t="s">
        <v>108</v>
      </c>
      <c r="C282" s="16" t="s">
        <v>115</v>
      </c>
    </row>
    <row r="283">
      <c r="A283" s="18">
        <v>1945.0</v>
      </c>
      <c r="B283" s="16" t="s">
        <v>108</v>
      </c>
      <c r="C283" s="16" t="s">
        <v>115</v>
      </c>
    </row>
    <row r="284">
      <c r="A284" s="18">
        <v>1946.0</v>
      </c>
      <c r="B284" s="16" t="s">
        <v>108</v>
      </c>
      <c r="C284" s="16" t="s">
        <v>115</v>
      </c>
    </row>
    <row r="285">
      <c r="A285" s="18">
        <v>1947.0</v>
      </c>
      <c r="B285" s="16" t="s">
        <v>93</v>
      </c>
      <c r="C285" s="16" t="s">
        <v>94</v>
      </c>
    </row>
    <row r="286">
      <c r="A286" s="18">
        <v>1948.0</v>
      </c>
      <c r="B286" s="16" t="s">
        <v>93</v>
      </c>
      <c r="C286" s="16" t="s">
        <v>94</v>
      </c>
    </row>
    <row r="287">
      <c r="A287" s="18">
        <v>1949.0</v>
      </c>
      <c r="B287" s="16" t="s">
        <v>108</v>
      </c>
      <c r="C287" s="16" t="s">
        <v>115</v>
      </c>
    </row>
    <row r="288">
      <c r="A288" s="18">
        <v>1950.0</v>
      </c>
      <c r="B288" s="16" t="s">
        <v>108</v>
      </c>
      <c r="C288" s="16" t="s">
        <v>115</v>
      </c>
    </row>
    <row r="289">
      <c r="A289" s="18">
        <v>1951.0</v>
      </c>
      <c r="B289" s="16" t="s">
        <v>108</v>
      </c>
      <c r="C289" s="16" t="s">
        <v>115</v>
      </c>
    </row>
    <row r="290">
      <c r="A290" s="18">
        <v>1952.0</v>
      </c>
      <c r="B290" s="16" t="s">
        <v>108</v>
      </c>
      <c r="C290" s="16" t="s">
        <v>115</v>
      </c>
    </row>
    <row r="291">
      <c r="A291" s="18">
        <v>1953.0</v>
      </c>
      <c r="B291" s="16" t="s">
        <v>108</v>
      </c>
      <c r="C291" s="16" t="s">
        <v>115</v>
      </c>
    </row>
    <row r="292">
      <c r="A292" s="18">
        <v>1954.0</v>
      </c>
      <c r="B292" s="16" t="s">
        <v>108</v>
      </c>
      <c r="C292" s="16" t="s">
        <v>115</v>
      </c>
    </row>
    <row r="293">
      <c r="A293" s="18">
        <v>1955.0</v>
      </c>
      <c r="B293" s="16" t="s">
        <v>93</v>
      </c>
      <c r="C293" s="16" t="s">
        <v>94</v>
      </c>
    </row>
    <row r="294">
      <c r="A294" s="18">
        <v>1956.0</v>
      </c>
      <c r="B294" s="16" t="s">
        <v>108</v>
      </c>
      <c r="C294" s="16" t="s">
        <v>115</v>
      </c>
    </row>
    <row r="295">
      <c r="A295" s="18">
        <v>1957.0</v>
      </c>
      <c r="B295" s="16" t="s">
        <v>108</v>
      </c>
      <c r="C295" s="16" t="s">
        <v>115</v>
      </c>
    </row>
    <row r="296">
      <c r="A296" s="18">
        <v>1958.0</v>
      </c>
      <c r="B296" s="16" t="s">
        <v>84</v>
      </c>
      <c r="C296" s="16" t="s">
        <v>114</v>
      </c>
    </row>
    <row r="297">
      <c r="A297" s="18">
        <v>1959.0</v>
      </c>
      <c r="B297" s="16" t="s">
        <v>84</v>
      </c>
      <c r="C297" s="16" t="s">
        <v>114</v>
      </c>
    </row>
    <row r="298">
      <c r="A298" s="18">
        <v>1960.0</v>
      </c>
      <c r="B298" s="16" t="s">
        <v>108</v>
      </c>
      <c r="C298" s="16" t="s">
        <v>115</v>
      </c>
    </row>
    <row r="299">
      <c r="A299" s="18">
        <v>1961.0</v>
      </c>
      <c r="B299" s="16" t="s">
        <v>108</v>
      </c>
      <c r="C299" s="16" t="s">
        <v>115</v>
      </c>
    </row>
    <row r="300">
      <c r="A300" s="18">
        <v>1963.0</v>
      </c>
      <c r="B300" s="16" t="s">
        <v>108</v>
      </c>
      <c r="C300" s="16" t="s">
        <v>115</v>
      </c>
    </row>
    <row r="301">
      <c r="A301" s="18">
        <v>1964.0</v>
      </c>
      <c r="B301" s="16" t="s">
        <v>108</v>
      </c>
      <c r="C301" s="16" t="s">
        <v>115</v>
      </c>
    </row>
    <row r="302">
      <c r="A302" s="18">
        <v>1965.0</v>
      </c>
      <c r="B302" s="16" t="s">
        <v>93</v>
      </c>
      <c r="C302" s="16" t="s">
        <v>94</v>
      </c>
    </row>
    <row r="303">
      <c r="A303" s="18">
        <v>1966.0</v>
      </c>
      <c r="B303" s="16" t="s">
        <v>16</v>
      </c>
      <c r="C303" s="16" t="s">
        <v>139</v>
      </c>
    </row>
    <row r="304">
      <c r="A304" s="18">
        <v>1967.0</v>
      </c>
      <c r="B304" s="16" t="s">
        <v>16</v>
      </c>
      <c r="C304" s="16" t="s">
        <v>139</v>
      </c>
    </row>
    <row r="305">
      <c r="A305" s="18">
        <v>1968.0</v>
      </c>
      <c r="B305" s="16" t="s">
        <v>16</v>
      </c>
      <c r="C305" s="16" t="s">
        <v>139</v>
      </c>
    </row>
    <row r="306">
      <c r="A306" s="18">
        <v>1969.0</v>
      </c>
      <c r="B306" s="16" t="s">
        <v>16</v>
      </c>
      <c r="C306" s="16" t="s">
        <v>137</v>
      </c>
    </row>
    <row r="307">
      <c r="A307" s="18">
        <v>1970.0</v>
      </c>
      <c r="B307" s="16" t="s">
        <v>16</v>
      </c>
      <c r="C307" s="16" t="s">
        <v>137</v>
      </c>
    </row>
    <row r="308">
      <c r="A308" s="18">
        <v>1971.0</v>
      </c>
      <c r="B308" s="16" t="s">
        <v>16</v>
      </c>
      <c r="C308" s="16" t="s">
        <v>139</v>
      </c>
    </row>
    <row r="309">
      <c r="A309" s="18">
        <v>1972.0</v>
      </c>
      <c r="B309" s="16" t="s">
        <v>16</v>
      </c>
      <c r="C309" s="16" t="s">
        <v>139</v>
      </c>
    </row>
    <row r="310">
      <c r="A310" s="18">
        <v>1973.0</v>
      </c>
      <c r="B310" s="16" t="s">
        <v>16</v>
      </c>
      <c r="C310" s="16" t="s">
        <v>139</v>
      </c>
    </row>
    <row r="311">
      <c r="A311" s="18">
        <v>1974.0</v>
      </c>
      <c r="B311" s="16" t="s">
        <v>108</v>
      </c>
      <c r="C311" s="16" t="s">
        <v>115</v>
      </c>
    </row>
    <row r="312">
      <c r="A312" s="18">
        <v>1975.0</v>
      </c>
      <c r="B312" s="16" t="s">
        <v>16</v>
      </c>
      <c r="C312" s="16" t="s">
        <v>139</v>
      </c>
    </row>
    <row r="313">
      <c r="A313" s="18">
        <v>1976.0</v>
      </c>
      <c r="B313" s="16" t="s">
        <v>108</v>
      </c>
      <c r="C313" s="16" t="s">
        <v>115</v>
      </c>
    </row>
    <row r="314">
      <c r="A314" s="18">
        <v>1977.0</v>
      </c>
      <c r="B314" s="16" t="s">
        <v>108</v>
      </c>
      <c r="C314" s="16" t="s">
        <v>115</v>
      </c>
    </row>
    <row r="315">
      <c r="A315" s="18">
        <v>1978.0</v>
      </c>
      <c r="B315" s="16" t="s">
        <v>108</v>
      </c>
      <c r="C315" s="16" t="s">
        <v>115</v>
      </c>
    </row>
    <row r="316">
      <c r="A316" s="18">
        <v>1979.0</v>
      </c>
      <c r="B316" s="16" t="s">
        <v>108</v>
      </c>
      <c r="C316" s="16" t="s">
        <v>115</v>
      </c>
    </row>
    <row r="317">
      <c r="A317" s="18">
        <v>1980.0</v>
      </c>
      <c r="B317" s="16" t="s">
        <v>108</v>
      </c>
      <c r="C317" s="16" t="s">
        <v>115</v>
      </c>
    </row>
    <row r="318">
      <c r="A318" s="18">
        <v>1981.0</v>
      </c>
      <c r="B318" s="16" t="s">
        <v>108</v>
      </c>
      <c r="C318" s="16" t="s">
        <v>115</v>
      </c>
    </row>
    <row r="319">
      <c r="A319" s="18">
        <v>1982.0</v>
      </c>
      <c r="B319" s="16" t="s">
        <v>108</v>
      </c>
      <c r="C319" s="16" t="s">
        <v>115</v>
      </c>
    </row>
    <row r="320">
      <c r="A320" s="18">
        <v>1983.0</v>
      </c>
      <c r="B320" s="16" t="s">
        <v>108</v>
      </c>
      <c r="C320" s="16" t="s">
        <v>115</v>
      </c>
    </row>
    <row r="321">
      <c r="A321" s="18">
        <v>1984.0</v>
      </c>
      <c r="B321" s="16" t="s">
        <v>108</v>
      </c>
      <c r="C321" s="16" t="s">
        <v>115</v>
      </c>
    </row>
    <row r="322">
      <c r="A322" s="18">
        <v>1985.0</v>
      </c>
      <c r="B322" s="16" t="s">
        <v>108</v>
      </c>
      <c r="C322" s="16" t="s">
        <v>117</v>
      </c>
    </row>
    <row r="323">
      <c r="A323" s="18">
        <v>1986.0</v>
      </c>
      <c r="B323" s="16" t="s">
        <v>108</v>
      </c>
      <c r="C323" s="16" t="s">
        <v>115</v>
      </c>
    </row>
    <row r="324">
      <c r="A324" s="18">
        <v>1987.0</v>
      </c>
      <c r="B324" s="16" t="s">
        <v>108</v>
      </c>
      <c r="C324" s="16" t="s">
        <v>115</v>
      </c>
    </row>
    <row r="325">
      <c r="A325" s="18">
        <v>1988.0</v>
      </c>
      <c r="B325" s="16" t="s">
        <v>108</v>
      </c>
      <c r="C325" s="16" t="s">
        <v>115</v>
      </c>
    </row>
    <row r="326">
      <c r="A326" s="18">
        <v>1989.0</v>
      </c>
      <c r="B326" s="16" t="s">
        <v>108</v>
      </c>
      <c r="C326" s="16" t="s">
        <v>115</v>
      </c>
    </row>
    <row r="327">
      <c r="A327" s="18">
        <v>1990.0</v>
      </c>
      <c r="B327" s="16" t="s">
        <v>108</v>
      </c>
      <c r="C327" s="16" t="s">
        <v>115</v>
      </c>
    </row>
    <row r="328">
      <c r="A328" s="18">
        <v>1991.0</v>
      </c>
      <c r="B328" s="16" t="s">
        <v>108</v>
      </c>
      <c r="C328" s="16" t="s">
        <v>149</v>
      </c>
    </row>
    <row r="329">
      <c r="A329" s="18">
        <v>1992.0</v>
      </c>
      <c r="B329" s="16" t="s">
        <v>108</v>
      </c>
      <c r="C329" s="16" t="s">
        <v>117</v>
      </c>
    </row>
    <row r="330">
      <c r="A330" s="18">
        <v>1993.0</v>
      </c>
      <c r="B330" s="16" t="s">
        <v>108</v>
      </c>
      <c r="C330" s="16" t="s">
        <v>117</v>
      </c>
    </row>
    <row r="331">
      <c r="A331" s="18">
        <v>1994.0</v>
      </c>
      <c r="B331" s="16" t="s">
        <v>108</v>
      </c>
      <c r="C331" s="16" t="s">
        <v>117</v>
      </c>
    </row>
    <row r="332">
      <c r="A332" s="18">
        <v>1995.0</v>
      </c>
      <c r="B332" s="16" t="s">
        <v>108</v>
      </c>
      <c r="C332" s="16" t="s">
        <v>149</v>
      </c>
    </row>
    <row r="333">
      <c r="A333" s="18">
        <v>1996.0</v>
      </c>
      <c r="B333" s="16" t="s">
        <v>108</v>
      </c>
      <c r="C333" s="16" t="s">
        <v>149</v>
      </c>
    </row>
    <row r="334">
      <c r="A334" s="18">
        <v>1997.0</v>
      </c>
      <c r="B334" s="16" t="s">
        <v>108</v>
      </c>
      <c r="C334" s="16" t="s">
        <v>149</v>
      </c>
    </row>
    <row r="335">
      <c r="A335" s="18">
        <v>1998.0</v>
      </c>
      <c r="B335" s="16" t="s">
        <v>108</v>
      </c>
      <c r="C335" s="16" t="s">
        <v>149</v>
      </c>
    </row>
    <row r="336">
      <c r="A336" s="18">
        <v>1999.0</v>
      </c>
      <c r="B336" s="16" t="s">
        <v>108</v>
      </c>
      <c r="C336" s="16" t="s">
        <v>149</v>
      </c>
    </row>
    <row r="337">
      <c r="A337" s="18">
        <v>2000.0</v>
      </c>
      <c r="B337" s="16" t="s">
        <v>108</v>
      </c>
      <c r="C337" s="16" t="s">
        <v>149</v>
      </c>
    </row>
    <row r="338">
      <c r="A338" s="18">
        <v>2001.0</v>
      </c>
      <c r="B338" s="16" t="s">
        <v>108</v>
      </c>
      <c r="C338" s="16" t="s">
        <v>149</v>
      </c>
    </row>
    <row r="339">
      <c r="A339" s="18">
        <v>2002.0</v>
      </c>
      <c r="B339" s="16" t="s">
        <v>108</v>
      </c>
      <c r="C339" s="16" t="s">
        <v>149</v>
      </c>
    </row>
    <row r="340">
      <c r="A340" s="18">
        <v>2003.0</v>
      </c>
      <c r="B340" s="16" t="s">
        <v>108</v>
      </c>
      <c r="C340" s="16" t="s">
        <v>117</v>
      </c>
    </row>
    <row r="341">
      <c r="A341" s="18">
        <v>2004.0</v>
      </c>
      <c r="B341" s="16" t="s">
        <v>108</v>
      </c>
      <c r="C341" s="16" t="s">
        <v>149</v>
      </c>
    </row>
    <row r="342">
      <c r="A342" s="18">
        <v>2005.0</v>
      </c>
      <c r="B342" s="16" t="s">
        <v>108</v>
      </c>
      <c r="C342" s="16" t="s">
        <v>149</v>
      </c>
    </row>
    <row r="343">
      <c r="A343" s="18">
        <v>2006.0</v>
      </c>
      <c r="B343" s="16" t="s">
        <v>108</v>
      </c>
      <c r="C343" s="16" t="s">
        <v>149</v>
      </c>
    </row>
    <row r="344">
      <c r="A344" s="18">
        <v>2007.0</v>
      </c>
      <c r="B344" s="16" t="s">
        <v>108</v>
      </c>
      <c r="C344" s="16" t="s">
        <v>116</v>
      </c>
    </row>
    <row r="345">
      <c r="A345" s="18">
        <v>2008.0</v>
      </c>
      <c r="B345" s="16" t="s">
        <v>108</v>
      </c>
      <c r="C345" s="16" t="s">
        <v>149</v>
      </c>
    </row>
    <row r="346">
      <c r="A346" s="18">
        <v>2009.0</v>
      </c>
      <c r="B346" s="16" t="s">
        <v>108</v>
      </c>
      <c r="C346" s="16" t="s">
        <v>149</v>
      </c>
    </row>
    <row r="347">
      <c r="A347" s="18">
        <v>2010.0</v>
      </c>
      <c r="B347" s="16" t="s">
        <v>108</v>
      </c>
      <c r="C347" s="16" t="s">
        <v>115</v>
      </c>
    </row>
    <row r="348">
      <c r="A348" s="18">
        <v>2011.0</v>
      </c>
      <c r="B348" s="16" t="s">
        <v>108</v>
      </c>
      <c r="C348" s="16" t="s">
        <v>117</v>
      </c>
    </row>
    <row r="349">
      <c r="A349" s="18">
        <v>2012.0</v>
      </c>
      <c r="B349" s="16" t="s">
        <v>16</v>
      </c>
      <c r="C349" s="16" t="s">
        <v>139</v>
      </c>
    </row>
    <row r="350">
      <c r="A350" s="18">
        <v>2013.0</v>
      </c>
      <c r="B350" s="16" t="s">
        <v>108</v>
      </c>
      <c r="C350" s="16" t="s">
        <v>149</v>
      </c>
    </row>
    <row r="351">
      <c r="A351" s="18">
        <v>2014.0</v>
      </c>
      <c r="B351" s="16" t="s">
        <v>108</v>
      </c>
      <c r="C351" s="16" t="s">
        <v>116</v>
      </c>
    </row>
    <row r="352">
      <c r="A352" s="18">
        <v>2015.0</v>
      </c>
      <c r="B352" s="16" t="s">
        <v>108</v>
      </c>
      <c r="C352" s="16" t="s">
        <v>116</v>
      </c>
    </row>
    <row r="353">
      <c r="A353" s="18">
        <v>2016.0</v>
      </c>
      <c r="B353" s="16" t="s">
        <v>108</v>
      </c>
      <c r="C353" s="16" t="s">
        <v>116</v>
      </c>
    </row>
    <row r="354">
      <c r="A354" s="18">
        <v>2017.0</v>
      </c>
      <c r="B354" s="16" t="s">
        <v>108</v>
      </c>
      <c r="C354" s="16" t="s">
        <v>117</v>
      </c>
    </row>
    <row r="355">
      <c r="A355" s="18">
        <v>2018.0</v>
      </c>
      <c r="B355" s="16" t="s">
        <v>108</v>
      </c>
      <c r="C355" s="16" t="s">
        <v>117</v>
      </c>
    </row>
    <row r="356">
      <c r="A356" s="18">
        <v>2019.0</v>
      </c>
      <c r="B356" s="16" t="s">
        <v>108</v>
      </c>
      <c r="C356" s="16" t="s">
        <v>116</v>
      </c>
    </row>
    <row r="357">
      <c r="A357" s="18">
        <v>2020.0</v>
      </c>
      <c r="B357" s="16" t="s">
        <v>108</v>
      </c>
      <c r="C357" s="16" t="s">
        <v>149</v>
      </c>
    </row>
    <row r="358">
      <c r="A358" s="18">
        <v>2021.0</v>
      </c>
      <c r="B358" s="16" t="s">
        <v>108</v>
      </c>
      <c r="C358" s="16" t="s">
        <v>149</v>
      </c>
    </row>
    <row r="359">
      <c r="A359" s="18">
        <v>2022.0</v>
      </c>
      <c r="B359" s="16" t="s">
        <v>108</v>
      </c>
      <c r="C359" s="16" t="s">
        <v>117</v>
      </c>
    </row>
    <row r="360">
      <c r="A360" s="18">
        <v>2023.0</v>
      </c>
      <c r="B360" s="16" t="s">
        <v>108</v>
      </c>
      <c r="C360" s="16" t="s">
        <v>116</v>
      </c>
    </row>
    <row r="361">
      <c r="A361" s="18">
        <v>2024.0</v>
      </c>
      <c r="B361" s="16" t="s">
        <v>108</v>
      </c>
      <c r="C361" s="16" t="s">
        <v>149</v>
      </c>
    </row>
    <row r="362">
      <c r="A362" s="18">
        <v>2025.0</v>
      </c>
      <c r="B362" s="16" t="s">
        <v>108</v>
      </c>
      <c r="C362" s="16" t="s">
        <v>117</v>
      </c>
    </row>
    <row r="363">
      <c r="A363" s="18">
        <v>2026.0</v>
      </c>
      <c r="B363" s="16" t="s">
        <v>108</v>
      </c>
      <c r="C363" s="16" t="s">
        <v>149</v>
      </c>
    </row>
    <row r="364">
      <c r="A364" s="18">
        <v>2027.0</v>
      </c>
      <c r="B364" s="16" t="s">
        <v>108</v>
      </c>
      <c r="C364" s="16" t="s">
        <v>149</v>
      </c>
    </row>
    <row r="365">
      <c r="A365" s="18">
        <v>2028.0</v>
      </c>
      <c r="B365" s="16" t="s">
        <v>108</v>
      </c>
      <c r="C365" s="16" t="s">
        <v>149</v>
      </c>
    </row>
    <row r="366">
      <c r="A366" s="18">
        <v>2029.0</v>
      </c>
      <c r="B366" s="16" t="s">
        <v>108</v>
      </c>
      <c r="C366" s="16" t="s">
        <v>149</v>
      </c>
    </row>
    <row r="367">
      <c r="A367" s="18">
        <v>2030.0</v>
      </c>
      <c r="B367" s="16" t="s">
        <v>108</v>
      </c>
      <c r="C367" s="16" t="s">
        <v>117</v>
      </c>
    </row>
    <row r="368">
      <c r="A368" s="18">
        <v>2031.0</v>
      </c>
      <c r="B368" s="16" t="s">
        <v>108</v>
      </c>
      <c r="C368" s="16" t="s">
        <v>149</v>
      </c>
    </row>
    <row r="369">
      <c r="A369" s="18">
        <v>2032.0</v>
      </c>
      <c r="B369" s="16" t="s">
        <v>82</v>
      </c>
      <c r="C369" s="16" t="s">
        <v>135</v>
      </c>
    </row>
    <row r="370">
      <c r="A370" s="18">
        <v>2033.0</v>
      </c>
      <c r="B370" s="16" t="s">
        <v>82</v>
      </c>
      <c r="C370" s="16" t="s">
        <v>135</v>
      </c>
    </row>
    <row r="371">
      <c r="A371" s="18">
        <v>2034.0</v>
      </c>
      <c r="B371" s="16" t="s">
        <v>84</v>
      </c>
      <c r="C371" s="16" t="s">
        <v>85</v>
      </c>
    </row>
    <row r="372">
      <c r="A372" s="18">
        <v>2035.0</v>
      </c>
      <c r="B372" s="16" t="s">
        <v>84</v>
      </c>
      <c r="C372" s="16" t="s">
        <v>85</v>
      </c>
    </row>
    <row r="373">
      <c r="A373" s="18">
        <v>2036.0</v>
      </c>
      <c r="B373" s="16" t="s">
        <v>84</v>
      </c>
      <c r="C373" s="16" t="s">
        <v>85</v>
      </c>
    </row>
    <row r="374">
      <c r="A374" s="18">
        <v>2037.0</v>
      </c>
      <c r="B374" s="16" t="s">
        <v>84</v>
      </c>
      <c r="C374" s="16" t="s">
        <v>85</v>
      </c>
    </row>
    <row r="375">
      <c r="A375" s="18">
        <v>2038.0</v>
      </c>
      <c r="B375" s="16" t="s">
        <v>97</v>
      </c>
      <c r="C375" s="16" t="s">
        <v>136</v>
      </c>
    </row>
    <row r="376">
      <c r="A376" s="18">
        <v>2039.0</v>
      </c>
      <c r="B376" s="16" t="s">
        <v>97</v>
      </c>
      <c r="C376" s="16" t="s">
        <v>136</v>
      </c>
    </row>
    <row r="377">
      <c r="A377" s="18">
        <v>2040.0</v>
      </c>
      <c r="B377" s="16" t="s">
        <v>84</v>
      </c>
      <c r="C377" s="16" t="s">
        <v>85</v>
      </c>
    </row>
    <row r="378">
      <c r="A378" s="18">
        <v>2041.0</v>
      </c>
      <c r="B378" s="16" t="s">
        <v>97</v>
      </c>
      <c r="C378" s="16" t="s">
        <v>136</v>
      </c>
    </row>
    <row r="379">
      <c r="A379" s="18">
        <v>2042.0</v>
      </c>
      <c r="B379" s="16" t="s">
        <v>84</v>
      </c>
      <c r="C379" s="16" t="s">
        <v>85</v>
      </c>
    </row>
    <row r="380">
      <c r="A380" s="18">
        <v>2043.0</v>
      </c>
      <c r="B380" s="16" t="s">
        <v>84</v>
      </c>
      <c r="C380" s="16" t="s">
        <v>85</v>
      </c>
    </row>
    <row r="381">
      <c r="A381" s="18">
        <v>2044.0</v>
      </c>
      <c r="B381" s="16" t="s">
        <v>97</v>
      </c>
      <c r="C381" s="16" t="s">
        <v>136</v>
      </c>
    </row>
    <row r="382">
      <c r="A382" s="18">
        <v>2045.0</v>
      </c>
      <c r="B382" s="16" t="s">
        <v>84</v>
      </c>
      <c r="C382" s="16" t="s">
        <v>85</v>
      </c>
    </row>
    <row r="383">
      <c r="A383" s="18">
        <v>2046.0</v>
      </c>
      <c r="B383" s="16" t="s">
        <v>84</v>
      </c>
      <c r="C383" s="16" t="s">
        <v>85</v>
      </c>
    </row>
    <row r="384">
      <c r="A384" s="18">
        <v>2047.0</v>
      </c>
      <c r="B384" s="16" t="s">
        <v>84</v>
      </c>
      <c r="C384" s="16" t="s">
        <v>85</v>
      </c>
    </row>
    <row r="385">
      <c r="A385" s="18">
        <v>2048.0</v>
      </c>
      <c r="B385" s="16" t="s">
        <v>88</v>
      </c>
      <c r="C385" s="16" t="s">
        <v>89</v>
      </c>
    </row>
    <row r="386">
      <c r="A386" s="18">
        <v>2049.0</v>
      </c>
      <c r="B386" s="16" t="s">
        <v>88</v>
      </c>
      <c r="C386" s="16" t="s">
        <v>89</v>
      </c>
    </row>
    <row r="387">
      <c r="A387" s="18">
        <v>2050.0</v>
      </c>
      <c r="B387" s="16" t="s">
        <v>88</v>
      </c>
      <c r="C387" s="16" t="s">
        <v>89</v>
      </c>
    </row>
    <row r="388">
      <c r="A388" s="18">
        <v>2051.0</v>
      </c>
      <c r="B388" s="16" t="s">
        <v>97</v>
      </c>
      <c r="C388" s="16" t="s">
        <v>136</v>
      </c>
    </row>
    <row r="389">
      <c r="A389" s="18">
        <v>2052.0</v>
      </c>
      <c r="B389" s="16" t="s">
        <v>88</v>
      </c>
      <c r="C389" s="16" t="s">
        <v>91</v>
      </c>
    </row>
    <row r="390">
      <c r="A390" s="18">
        <v>2053.0</v>
      </c>
      <c r="B390" s="16" t="s">
        <v>97</v>
      </c>
      <c r="C390" s="16" t="s">
        <v>136</v>
      </c>
    </row>
    <row r="391">
      <c r="A391" s="18">
        <v>2054.0</v>
      </c>
      <c r="B391" s="16" t="s">
        <v>88</v>
      </c>
      <c r="C391" s="16" t="s">
        <v>89</v>
      </c>
    </row>
    <row r="392">
      <c r="A392" s="18">
        <v>2055.0</v>
      </c>
      <c r="B392" s="16" t="s">
        <v>88</v>
      </c>
      <c r="C392" s="16" t="s">
        <v>89</v>
      </c>
    </row>
    <row r="393">
      <c r="A393" s="18">
        <v>2056.0</v>
      </c>
      <c r="B393" s="16" t="s">
        <v>97</v>
      </c>
      <c r="C393" s="16" t="s">
        <v>136</v>
      </c>
    </row>
    <row r="394">
      <c r="A394" s="18">
        <v>2057.0</v>
      </c>
      <c r="B394" s="16" t="s">
        <v>97</v>
      </c>
      <c r="C394" s="16" t="s">
        <v>136</v>
      </c>
    </row>
    <row r="395">
      <c r="A395" s="18">
        <v>2058.0</v>
      </c>
      <c r="B395" s="16" t="s">
        <v>86</v>
      </c>
      <c r="C395" s="16" t="s">
        <v>95</v>
      </c>
    </row>
    <row r="396">
      <c r="A396" s="18">
        <v>2059.0</v>
      </c>
      <c r="B396" s="16" t="s">
        <v>97</v>
      </c>
      <c r="C396" s="16" t="s">
        <v>136</v>
      </c>
    </row>
    <row r="397">
      <c r="A397" s="18">
        <v>2060.0</v>
      </c>
      <c r="B397" s="16" t="s">
        <v>97</v>
      </c>
      <c r="C397" s="16" t="s">
        <v>136</v>
      </c>
    </row>
    <row r="398">
      <c r="A398" s="18">
        <v>2061.0</v>
      </c>
      <c r="B398" s="16" t="s">
        <v>97</v>
      </c>
      <c r="C398" s="16" t="s">
        <v>136</v>
      </c>
    </row>
    <row r="399">
      <c r="A399" s="18">
        <v>2062.0</v>
      </c>
      <c r="B399" s="16" t="s">
        <v>97</v>
      </c>
      <c r="C399" s="16" t="s">
        <v>136</v>
      </c>
    </row>
    <row r="400">
      <c r="A400" s="18">
        <v>2063.0</v>
      </c>
      <c r="B400" s="16" t="s">
        <v>97</v>
      </c>
      <c r="C400" s="16" t="s">
        <v>136</v>
      </c>
    </row>
    <row r="401">
      <c r="A401" s="18">
        <v>2064.0</v>
      </c>
      <c r="B401" s="16" t="s">
        <v>88</v>
      </c>
      <c r="C401" s="16" t="s">
        <v>91</v>
      </c>
    </row>
    <row r="402">
      <c r="A402" s="18">
        <v>2065.0</v>
      </c>
      <c r="B402" s="16" t="s">
        <v>97</v>
      </c>
      <c r="C402" s="16" t="s">
        <v>136</v>
      </c>
    </row>
    <row r="403">
      <c r="A403" s="18">
        <v>2066.0</v>
      </c>
      <c r="B403" s="16" t="s">
        <v>86</v>
      </c>
      <c r="C403" s="16" t="s">
        <v>95</v>
      </c>
    </row>
    <row r="404">
      <c r="A404" s="18">
        <v>2067.0</v>
      </c>
      <c r="B404" s="16" t="s">
        <v>82</v>
      </c>
      <c r="C404" s="16" t="s">
        <v>135</v>
      </c>
    </row>
    <row r="405">
      <c r="A405" s="18">
        <v>2068.0</v>
      </c>
      <c r="B405" s="16" t="s">
        <v>16</v>
      </c>
      <c r="C405" s="16" t="s">
        <v>145</v>
      </c>
    </row>
    <row r="406">
      <c r="A406" s="18">
        <v>2069.0</v>
      </c>
      <c r="B406" s="16" t="s">
        <v>86</v>
      </c>
      <c r="C406" s="16" t="s">
        <v>95</v>
      </c>
    </row>
    <row r="407">
      <c r="A407" s="18">
        <v>2070.0</v>
      </c>
      <c r="B407" s="16" t="s">
        <v>97</v>
      </c>
      <c r="C407" s="16" t="s">
        <v>136</v>
      </c>
    </row>
    <row r="408">
      <c r="A408" s="18">
        <v>2071.0</v>
      </c>
      <c r="B408" s="16" t="s">
        <v>97</v>
      </c>
      <c r="C408" s="16" t="s">
        <v>136</v>
      </c>
    </row>
    <row r="409">
      <c r="A409" s="18">
        <v>2072.0</v>
      </c>
      <c r="B409" s="16" t="s">
        <v>86</v>
      </c>
      <c r="C409" s="16" t="s">
        <v>95</v>
      </c>
    </row>
    <row r="410">
      <c r="A410" s="18">
        <v>2073.0</v>
      </c>
      <c r="B410" s="16" t="s">
        <v>88</v>
      </c>
      <c r="C410" s="16" t="s">
        <v>91</v>
      </c>
    </row>
    <row r="411">
      <c r="A411" s="18">
        <v>2074.0</v>
      </c>
      <c r="B411" s="16" t="s">
        <v>97</v>
      </c>
      <c r="C411" s="16" t="s">
        <v>136</v>
      </c>
    </row>
    <row r="412">
      <c r="A412" s="18">
        <v>2075.0</v>
      </c>
      <c r="B412" s="16" t="s">
        <v>86</v>
      </c>
      <c r="C412" s="16" t="s">
        <v>95</v>
      </c>
    </row>
    <row r="413">
      <c r="A413" s="18">
        <v>2076.0</v>
      </c>
      <c r="B413" s="16" t="s">
        <v>88</v>
      </c>
      <c r="C413" s="16" t="s">
        <v>91</v>
      </c>
    </row>
    <row r="414">
      <c r="A414" s="18">
        <v>2077.0</v>
      </c>
      <c r="B414" s="16" t="s">
        <v>97</v>
      </c>
      <c r="C414" s="16" t="s">
        <v>136</v>
      </c>
    </row>
    <row r="415">
      <c r="A415" s="18">
        <v>2078.0</v>
      </c>
      <c r="B415" s="16" t="s">
        <v>93</v>
      </c>
      <c r="C415" s="16" t="s">
        <v>96</v>
      </c>
    </row>
    <row r="416">
      <c r="A416" s="18">
        <v>2079.0</v>
      </c>
      <c r="B416" s="16" t="s">
        <v>93</v>
      </c>
      <c r="C416" s="16" t="s">
        <v>96</v>
      </c>
    </row>
    <row r="417">
      <c r="A417" s="18">
        <v>2080.0</v>
      </c>
      <c r="B417" s="16" t="s">
        <v>97</v>
      </c>
      <c r="C417" s="16" t="s">
        <v>136</v>
      </c>
    </row>
    <row r="418">
      <c r="A418" s="18">
        <v>2081.0</v>
      </c>
      <c r="B418" s="16" t="s">
        <v>88</v>
      </c>
      <c r="C418" s="16" t="s">
        <v>91</v>
      </c>
    </row>
    <row r="419">
      <c r="A419" s="18">
        <v>2082.0</v>
      </c>
      <c r="B419" s="16" t="s">
        <v>86</v>
      </c>
      <c r="C419" s="16" t="s">
        <v>95</v>
      </c>
    </row>
    <row r="420">
      <c r="A420" s="18">
        <v>2083.0</v>
      </c>
      <c r="B420" s="16" t="s">
        <v>16</v>
      </c>
      <c r="C420" s="16" t="s">
        <v>145</v>
      </c>
    </row>
    <row r="421">
      <c r="A421" s="18">
        <v>2084.0</v>
      </c>
      <c r="B421" s="16" t="s">
        <v>97</v>
      </c>
      <c r="C421" s="16" t="s">
        <v>136</v>
      </c>
    </row>
    <row r="422">
      <c r="A422" s="18">
        <v>2085.0</v>
      </c>
      <c r="B422" s="16" t="s">
        <v>97</v>
      </c>
      <c r="C422" s="16" t="s">
        <v>136</v>
      </c>
    </row>
    <row r="423">
      <c r="A423" s="18">
        <v>2086.0</v>
      </c>
      <c r="B423" s="16" t="s">
        <v>108</v>
      </c>
      <c r="C423" s="16" t="s">
        <v>115</v>
      </c>
    </row>
    <row r="424">
      <c r="A424" s="18">
        <v>2087.0</v>
      </c>
      <c r="B424" s="16" t="s">
        <v>108</v>
      </c>
      <c r="C424" s="16" t="s">
        <v>115</v>
      </c>
    </row>
    <row r="425">
      <c r="A425" s="18">
        <v>2088.0</v>
      </c>
      <c r="B425" s="16" t="s">
        <v>108</v>
      </c>
      <c r="C425" s="16" t="s">
        <v>148</v>
      </c>
    </row>
    <row r="426">
      <c r="A426" s="16" t="s">
        <v>118</v>
      </c>
      <c r="B426" s="16" t="s">
        <v>16</v>
      </c>
      <c r="C426" s="16" t="s">
        <v>119</v>
      </c>
    </row>
    <row r="427">
      <c r="A427" s="16" t="s">
        <v>120</v>
      </c>
      <c r="B427" s="16" t="s">
        <v>84</v>
      </c>
      <c r="C427" s="16" t="s">
        <v>150</v>
      </c>
    </row>
    <row r="428">
      <c r="A428" s="16" t="s">
        <v>121</v>
      </c>
      <c r="B428" s="16" t="s">
        <v>84</v>
      </c>
      <c r="C428" s="16" t="s">
        <v>150</v>
      </c>
    </row>
    <row r="429">
      <c r="A429" s="16" t="s">
        <v>122</v>
      </c>
      <c r="B429" s="16" t="s">
        <v>84</v>
      </c>
      <c r="C429" s="16" t="s">
        <v>150</v>
      </c>
    </row>
    <row r="430">
      <c r="A430" s="16" t="s">
        <v>123</v>
      </c>
      <c r="B430" s="16" t="s">
        <v>84</v>
      </c>
      <c r="C430" s="16" t="s">
        <v>150</v>
      </c>
    </row>
    <row r="431">
      <c r="A431" s="16" t="s">
        <v>124</v>
      </c>
      <c r="B431" s="16" t="s">
        <v>16</v>
      </c>
      <c r="C431" s="16" t="s">
        <v>119</v>
      </c>
    </row>
    <row r="432">
      <c r="A432" s="16" t="s">
        <v>125</v>
      </c>
      <c r="B432" s="16" t="s">
        <v>16</v>
      </c>
      <c r="C432" s="16" t="s">
        <v>119</v>
      </c>
    </row>
    <row r="433">
      <c r="A433" s="16" t="s">
        <v>126</v>
      </c>
      <c r="B433" s="16" t="s">
        <v>82</v>
      </c>
      <c r="C433" s="16" t="s">
        <v>135</v>
      </c>
    </row>
    <row r="434">
      <c r="A434" s="16" t="s">
        <v>127</v>
      </c>
      <c r="B434" s="16" t="s">
        <v>16</v>
      </c>
      <c r="C434" s="16" t="s">
        <v>119</v>
      </c>
    </row>
    <row r="435">
      <c r="A435" s="16" t="s">
        <v>128</v>
      </c>
      <c r="B435" s="16" t="s">
        <v>86</v>
      </c>
      <c r="C435" s="16" t="s">
        <v>95</v>
      </c>
    </row>
    <row r="436">
      <c r="A436" s="18">
        <v>2089.0</v>
      </c>
      <c r="B436" s="16" t="s">
        <v>93</v>
      </c>
      <c r="C436" s="16" t="s">
        <v>94</v>
      </c>
    </row>
    <row r="437">
      <c r="A437" s="18">
        <v>2090.0</v>
      </c>
      <c r="B437" s="16" t="s">
        <v>93</v>
      </c>
      <c r="C437" s="16" t="s">
        <v>94</v>
      </c>
    </row>
    <row r="438">
      <c r="A438" s="18">
        <v>2091.0</v>
      </c>
      <c r="B438" s="16" t="s">
        <v>82</v>
      </c>
      <c r="C438" s="16" t="s">
        <v>135</v>
      </c>
    </row>
    <row r="439">
      <c r="A439" s="18">
        <v>2092.0</v>
      </c>
      <c r="B439" s="16" t="s">
        <v>93</v>
      </c>
      <c r="C439" s="16" t="s">
        <v>94</v>
      </c>
    </row>
    <row r="440">
      <c r="A440" s="18">
        <v>2093.0</v>
      </c>
      <c r="B440" s="16" t="s">
        <v>82</v>
      </c>
      <c r="C440" s="16" t="s">
        <v>135</v>
      </c>
    </row>
    <row r="441">
      <c r="A441" s="18">
        <v>2094.0</v>
      </c>
      <c r="B441" s="16" t="s">
        <v>82</v>
      </c>
      <c r="C441" s="16" t="s">
        <v>135</v>
      </c>
    </row>
    <row r="442">
      <c r="A442" s="18">
        <v>2095.0</v>
      </c>
      <c r="B442" s="16" t="s">
        <v>82</v>
      </c>
      <c r="C442" s="16" t="s">
        <v>135</v>
      </c>
    </row>
    <row r="443">
      <c r="A443" s="18">
        <v>2096.0</v>
      </c>
      <c r="B443" s="16" t="s">
        <v>82</v>
      </c>
      <c r="C443" s="16" t="s">
        <v>135</v>
      </c>
    </row>
    <row r="444">
      <c r="A444" s="18">
        <v>2097.0</v>
      </c>
      <c r="B444" s="16" t="s">
        <v>82</v>
      </c>
      <c r="C444" s="16" t="s">
        <v>135</v>
      </c>
    </row>
    <row r="445">
      <c r="A445" s="18">
        <v>2098.0</v>
      </c>
      <c r="B445" s="16" t="s">
        <v>82</v>
      </c>
      <c r="C445" s="16" t="s">
        <v>135</v>
      </c>
    </row>
    <row r="446">
      <c r="A446" s="18">
        <v>2099.0</v>
      </c>
      <c r="B446" s="16" t="s">
        <v>82</v>
      </c>
      <c r="C446" s="16" t="s">
        <v>135</v>
      </c>
    </row>
    <row r="447">
      <c r="A447" s="18">
        <v>2100.0</v>
      </c>
      <c r="B447" s="16" t="s">
        <v>82</v>
      </c>
      <c r="C447" s="16" t="s">
        <v>135</v>
      </c>
    </row>
    <row r="448">
      <c r="A448" s="18">
        <v>2101.0</v>
      </c>
      <c r="B448" s="16" t="s">
        <v>82</v>
      </c>
      <c r="C448" s="16" t="s">
        <v>135</v>
      </c>
    </row>
    <row r="449">
      <c r="A449" s="18">
        <v>2102.0</v>
      </c>
      <c r="B449" s="16" t="s">
        <v>82</v>
      </c>
      <c r="C449" s="16" t="s">
        <v>135</v>
      </c>
    </row>
    <row r="450">
      <c r="A450" s="18">
        <v>2103.0</v>
      </c>
      <c r="B450" s="16" t="s">
        <v>82</v>
      </c>
      <c r="C450" s="16" t="s">
        <v>135</v>
      </c>
    </row>
    <row r="451">
      <c r="A451" s="18">
        <v>2104.0</v>
      </c>
      <c r="B451" s="16" t="s">
        <v>82</v>
      </c>
      <c r="C451" s="16" t="s">
        <v>135</v>
      </c>
    </row>
    <row r="452">
      <c r="A452" s="18">
        <v>2105.0</v>
      </c>
      <c r="B452" s="16" t="s">
        <v>82</v>
      </c>
      <c r="C452" s="16" t="s">
        <v>135</v>
      </c>
    </row>
    <row r="453">
      <c r="A453" s="18">
        <v>2106.0</v>
      </c>
      <c r="B453" s="16" t="s">
        <v>82</v>
      </c>
      <c r="C453" s="16" t="s">
        <v>135</v>
      </c>
    </row>
    <row r="454">
      <c r="A454" s="18">
        <v>2107.0</v>
      </c>
      <c r="B454" s="16" t="s">
        <v>82</v>
      </c>
      <c r="C454" s="16" t="s">
        <v>135</v>
      </c>
    </row>
    <row r="455">
      <c r="A455" s="18">
        <v>2108.0</v>
      </c>
      <c r="B455" s="16" t="s">
        <v>82</v>
      </c>
      <c r="C455" s="16" t="s">
        <v>135</v>
      </c>
    </row>
    <row r="456">
      <c r="A456" s="18">
        <v>2109.0</v>
      </c>
      <c r="B456" s="16" t="s">
        <v>82</v>
      </c>
      <c r="C456" s="16" t="s">
        <v>135</v>
      </c>
    </row>
    <row r="457">
      <c r="A457" s="16"/>
      <c r="B457" s="16"/>
      <c r="C457" s="16"/>
    </row>
    <row r="458">
      <c r="A458" s="16"/>
      <c r="B458" s="16"/>
      <c r="C458" s="16"/>
    </row>
    <row r="459">
      <c r="A459" s="16"/>
      <c r="B459" s="16"/>
      <c r="C459" s="16"/>
    </row>
    <row r="460">
      <c r="A460" s="16"/>
      <c r="B460" s="16"/>
      <c r="C460" s="16"/>
    </row>
    <row r="461">
      <c r="A461" s="16"/>
      <c r="B461" s="16"/>
      <c r="C461" s="16"/>
    </row>
    <row r="462">
      <c r="A462" s="16"/>
      <c r="B462" s="16"/>
      <c r="C462" s="16"/>
    </row>
    <row r="463">
      <c r="A463" s="16"/>
      <c r="B463" s="16"/>
      <c r="C463" s="16"/>
    </row>
    <row r="464">
      <c r="A464" s="16"/>
      <c r="B464" s="16"/>
      <c r="C464" s="16"/>
    </row>
    <row r="465">
      <c r="A465" s="16"/>
      <c r="B465" s="16"/>
      <c r="C465" s="16"/>
    </row>
    <row r="466">
      <c r="A466" s="16"/>
      <c r="B466" s="16"/>
      <c r="C466" s="16"/>
    </row>
    <row r="467">
      <c r="A467" s="16"/>
      <c r="B467" s="16"/>
      <c r="C467" s="16"/>
    </row>
    <row r="468">
      <c r="A468" s="16"/>
      <c r="B468" s="16"/>
      <c r="C468" s="16"/>
    </row>
    <row r="469">
      <c r="A469" s="16"/>
      <c r="B469" s="16"/>
      <c r="C469" s="16"/>
    </row>
    <row r="470">
      <c r="A470" s="16"/>
      <c r="B470" s="16"/>
      <c r="C470" s="16"/>
    </row>
    <row r="471">
      <c r="A471" s="16"/>
      <c r="B471" s="16"/>
      <c r="C471" s="16"/>
    </row>
    <row r="472">
      <c r="A472" s="16"/>
      <c r="B472" s="16"/>
      <c r="C472" s="16"/>
    </row>
    <row r="473">
      <c r="A473" s="16"/>
      <c r="B473" s="16"/>
      <c r="C473" s="16"/>
    </row>
    <row r="474">
      <c r="A474" s="16"/>
      <c r="B474" s="16"/>
      <c r="C474" s="16"/>
    </row>
    <row r="475">
      <c r="A475" s="16"/>
      <c r="B475" s="16"/>
      <c r="C475" s="16"/>
    </row>
    <row r="476">
      <c r="A476" s="16"/>
      <c r="B476" s="16"/>
      <c r="C476" s="16"/>
    </row>
    <row r="477">
      <c r="A477" s="16"/>
      <c r="B477" s="16"/>
      <c r="C477" s="16"/>
    </row>
    <row r="478">
      <c r="A478" s="16"/>
      <c r="B478" s="16"/>
      <c r="C478" s="16"/>
    </row>
    <row r="479">
      <c r="A479" s="16"/>
      <c r="B479" s="16"/>
      <c r="C479" s="16"/>
    </row>
    <row r="480">
      <c r="A480" s="16"/>
      <c r="B480" s="16"/>
      <c r="C480" s="16"/>
    </row>
    <row r="481">
      <c r="A481" s="16"/>
      <c r="B481" s="16"/>
      <c r="C481" s="16"/>
    </row>
    <row r="482">
      <c r="A482" s="16"/>
      <c r="B482" s="16"/>
      <c r="C482" s="16"/>
    </row>
    <row r="483">
      <c r="A483" s="16"/>
      <c r="B483" s="16"/>
      <c r="C483" s="16"/>
    </row>
    <row r="484">
      <c r="A484" s="16"/>
      <c r="B484" s="16"/>
      <c r="C484" s="16"/>
    </row>
    <row r="485">
      <c r="A485" s="16"/>
      <c r="B485" s="16"/>
      <c r="C485" s="16"/>
    </row>
    <row r="486">
      <c r="A486" s="16"/>
      <c r="B486" s="16"/>
      <c r="C486" s="16"/>
    </row>
    <row r="487">
      <c r="A487" s="16"/>
      <c r="B487" s="16"/>
      <c r="C487" s="16"/>
    </row>
    <row r="488">
      <c r="A488" s="16"/>
      <c r="B488" s="16"/>
      <c r="C488" s="16"/>
    </row>
    <row r="489">
      <c r="A489" s="16"/>
      <c r="B489" s="16"/>
      <c r="C489" s="16"/>
    </row>
    <row r="490">
      <c r="A490" s="16"/>
      <c r="B490" s="16"/>
      <c r="C490" s="16"/>
    </row>
    <row r="491">
      <c r="A491" s="16"/>
      <c r="B491" s="16"/>
      <c r="C491" s="16"/>
    </row>
    <row r="492">
      <c r="A492" s="16"/>
      <c r="B492" s="16"/>
      <c r="C492" s="16"/>
    </row>
    <row r="493">
      <c r="A493" s="16"/>
      <c r="B493" s="16"/>
      <c r="C493" s="16"/>
    </row>
    <row r="494">
      <c r="A494" s="16"/>
      <c r="B494" s="16"/>
      <c r="C494" s="16"/>
    </row>
    <row r="495">
      <c r="A495" s="16"/>
      <c r="B495" s="16"/>
      <c r="C495" s="16"/>
    </row>
    <row r="496">
      <c r="A496" s="16"/>
      <c r="B496" s="16"/>
      <c r="C496" s="16"/>
    </row>
    <row r="497">
      <c r="A497" s="16"/>
      <c r="B497" s="16"/>
      <c r="C497" s="16"/>
    </row>
    <row r="498">
      <c r="A498" s="16"/>
      <c r="B498" s="16"/>
      <c r="C498" s="16"/>
    </row>
    <row r="499">
      <c r="A499" s="16"/>
      <c r="B499" s="16"/>
      <c r="C499" s="16"/>
    </row>
    <row r="500">
      <c r="A500" s="16"/>
      <c r="B500" s="16"/>
      <c r="C500" s="16"/>
    </row>
    <row r="501">
      <c r="A501" s="16"/>
      <c r="B501" s="16"/>
      <c r="C501" s="16"/>
    </row>
    <row r="502">
      <c r="A502" s="16"/>
      <c r="B502" s="16"/>
      <c r="C502" s="16"/>
    </row>
    <row r="503">
      <c r="A503" s="16"/>
      <c r="B503" s="16"/>
      <c r="C503" s="16"/>
    </row>
    <row r="504">
      <c r="A504" s="16"/>
      <c r="B504" s="16"/>
      <c r="C504" s="16"/>
    </row>
    <row r="505">
      <c r="A505" s="16"/>
      <c r="B505" s="16"/>
      <c r="C505" s="16"/>
    </row>
    <row r="506">
      <c r="A506" s="16"/>
      <c r="B506" s="16"/>
      <c r="C506" s="16"/>
    </row>
    <row r="507">
      <c r="A507" s="16"/>
      <c r="B507" s="16"/>
      <c r="C507" s="16"/>
    </row>
    <row r="508">
      <c r="A508" s="16"/>
      <c r="B508" s="16"/>
      <c r="C508" s="16"/>
    </row>
    <row r="509">
      <c r="A509" s="16"/>
      <c r="B509" s="16"/>
      <c r="C509" s="16"/>
    </row>
    <row r="510">
      <c r="A510" s="16"/>
      <c r="B510" s="16"/>
      <c r="C510" s="16"/>
    </row>
    <row r="511">
      <c r="A511" s="16"/>
      <c r="B511" s="16"/>
      <c r="C511" s="16"/>
    </row>
    <row r="512">
      <c r="A512" s="16"/>
      <c r="B512" s="16"/>
      <c r="C512" s="16"/>
    </row>
    <row r="513">
      <c r="A513" s="16"/>
      <c r="B513" s="16"/>
      <c r="C513" s="16"/>
    </row>
    <row r="514">
      <c r="A514" s="16"/>
      <c r="B514" s="16"/>
      <c r="C514" s="16"/>
    </row>
    <row r="515">
      <c r="A515" s="16"/>
      <c r="B515" s="16"/>
      <c r="C515" s="16"/>
    </row>
    <row r="516">
      <c r="A516" s="16"/>
      <c r="B516" s="16"/>
      <c r="C516" s="16"/>
    </row>
    <row r="517">
      <c r="A517" s="16"/>
      <c r="B517" s="16"/>
      <c r="C517" s="16"/>
    </row>
    <row r="518">
      <c r="A518" s="16"/>
      <c r="B518" s="16"/>
      <c r="C518" s="16"/>
    </row>
    <row r="519">
      <c r="A519" s="16"/>
      <c r="B519" s="16"/>
      <c r="C519" s="16"/>
    </row>
    <row r="520">
      <c r="A520" s="16"/>
      <c r="B520" s="16"/>
      <c r="C520" s="16"/>
    </row>
    <row r="521">
      <c r="A521" s="16"/>
      <c r="B521" s="16"/>
      <c r="C521" s="16"/>
    </row>
    <row r="522">
      <c r="A522" s="16"/>
      <c r="B522" s="16"/>
      <c r="C522" s="16"/>
    </row>
    <row r="523">
      <c r="A523" s="16"/>
      <c r="B523" s="16"/>
      <c r="C523" s="16"/>
    </row>
    <row r="524">
      <c r="A524" s="16"/>
      <c r="B524" s="16"/>
      <c r="C524" s="16"/>
    </row>
    <row r="525">
      <c r="A525" s="16"/>
      <c r="B525" s="16"/>
      <c r="C525" s="16"/>
    </row>
    <row r="526">
      <c r="A526" s="16"/>
      <c r="B526" s="16"/>
      <c r="C526" s="16"/>
    </row>
    <row r="527">
      <c r="A527" s="16"/>
      <c r="B527" s="16"/>
      <c r="C527" s="16"/>
    </row>
    <row r="528">
      <c r="A528" s="16"/>
      <c r="B528" s="16"/>
      <c r="C528" s="16"/>
    </row>
    <row r="529">
      <c r="A529" s="16"/>
      <c r="B529" s="16"/>
      <c r="C529" s="16"/>
    </row>
    <row r="530">
      <c r="A530" s="16"/>
      <c r="B530" s="16"/>
      <c r="C530" s="16"/>
    </row>
    <row r="531">
      <c r="A531" s="16"/>
      <c r="B531" s="16"/>
      <c r="C531" s="16"/>
    </row>
    <row r="532">
      <c r="A532" s="16"/>
      <c r="B532" s="16"/>
      <c r="C532" s="16"/>
    </row>
    <row r="533">
      <c r="A533" s="16"/>
      <c r="B533" s="16"/>
      <c r="C533" s="16"/>
    </row>
    <row r="534">
      <c r="A534" s="16"/>
      <c r="B534" s="16"/>
      <c r="C534" s="16"/>
    </row>
    <row r="535">
      <c r="A535" s="16"/>
      <c r="B535" s="16"/>
      <c r="C535" s="16"/>
    </row>
    <row r="536">
      <c r="A536" s="16"/>
      <c r="B536" s="16"/>
      <c r="C536" s="16"/>
    </row>
    <row r="537">
      <c r="A537" s="16"/>
      <c r="B537" s="16"/>
      <c r="C537" s="16"/>
    </row>
    <row r="538">
      <c r="A538" s="16"/>
      <c r="B538" s="16"/>
      <c r="C538" s="16"/>
    </row>
    <row r="539">
      <c r="A539" s="16"/>
      <c r="B539" s="16"/>
      <c r="C539" s="16"/>
    </row>
    <row r="540">
      <c r="A540" s="16"/>
      <c r="B540" s="16"/>
      <c r="C540" s="16"/>
    </row>
    <row r="541">
      <c r="A541" s="16"/>
      <c r="B541" s="16"/>
      <c r="C541" s="16"/>
    </row>
    <row r="542">
      <c r="A542" s="16"/>
      <c r="B542" s="16"/>
      <c r="C542" s="16"/>
    </row>
    <row r="543">
      <c r="A543" s="16"/>
      <c r="B543" s="16"/>
      <c r="C543" s="16"/>
    </row>
    <row r="544">
      <c r="A544" s="16"/>
      <c r="B544" s="16"/>
      <c r="C544" s="16"/>
    </row>
    <row r="545">
      <c r="A545" s="16"/>
      <c r="B545" s="16"/>
      <c r="C545" s="16"/>
    </row>
    <row r="546">
      <c r="A546" s="16"/>
      <c r="B546" s="16"/>
      <c r="C546" s="16"/>
    </row>
    <row r="547">
      <c r="A547" s="16"/>
      <c r="B547" s="16"/>
      <c r="C547" s="16"/>
    </row>
    <row r="548">
      <c r="A548" s="16"/>
      <c r="B548" s="16"/>
      <c r="C548" s="16"/>
    </row>
    <row r="549">
      <c r="A549" s="16"/>
      <c r="B549" s="16"/>
      <c r="C549" s="16"/>
    </row>
    <row r="550">
      <c r="A550" s="16"/>
      <c r="B550" s="16"/>
      <c r="C550" s="16"/>
    </row>
    <row r="551">
      <c r="A551" s="16"/>
      <c r="B551" s="16"/>
      <c r="C551" s="16"/>
    </row>
    <row r="552">
      <c r="A552" s="16"/>
      <c r="B552" s="16"/>
      <c r="C552" s="16"/>
    </row>
    <row r="553">
      <c r="A553" s="16"/>
      <c r="B553" s="16"/>
      <c r="C553" s="16"/>
    </row>
    <row r="554">
      <c r="A554" s="16"/>
      <c r="B554" s="16"/>
      <c r="C554" s="16"/>
    </row>
    <row r="555">
      <c r="A555" s="16"/>
      <c r="B555" s="16"/>
      <c r="C555" s="16"/>
    </row>
    <row r="556">
      <c r="A556" s="16"/>
      <c r="B556" s="16"/>
      <c r="C556" s="16"/>
    </row>
    <row r="557">
      <c r="A557" s="16"/>
      <c r="B557" s="16"/>
      <c r="C557" s="16"/>
    </row>
    <row r="558">
      <c r="A558" s="16"/>
      <c r="B558" s="16"/>
      <c r="C558" s="16"/>
    </row>
    <row r="559">
      <c r="A559" s="16"/>
      <c r="B559" s="16"/>
      <c r="C559" s="16"/>
    </row>
    <row r="560">
      <c r="A560" s="16"/>
      <c r="B560" s="16"/>
      <c r="C560" s="16"/>
    </row>
    <row r="561">
      <c r="A561" s="16"/>
      <c r="B561" s="16"/>
      <c r="C561" s="16"/>
    </row>
    <row r="562">
      <c r="A562" s="16"/>
      <c r="B562" s="16"/>
      <c r="C562" s="16"/>
    </row>
    <row r="563">
      <c r="A563" s="16"/>
      <c r="B563" s="16"/>
      <c r="C563" s="16"/>
    </row>
    <row r="564">
      <c r="A564" s="16"/>
      <c r="B564" s="16"/>
      <c r="C564" s="16"/>
    </row>
    <row r="565">
      <c r="A565" s="16"/>
      <c r="B565" s="16"/>
      <c r="C565" s="16"/>
    </row>
    <row r="566">
      <c r="A566" s="16"/>
      <c r="B566" s="16"/>
      <c r="C566" s="16"/>
    </row>
    <row r="567">
      <c r="A567" s="16"/>
      <c r="B567" s="16"/>
      <c r="C567" s="16"/>
    </row>
    <row r="568">
      <c r="A568" s="16"/>
      <c r="B568" s="16"/>
      <c r="C568" s="16"/>
    </row>
    <row r="569">
      <c r="A569" s="16"/>
      <c r="B569" s="16"/>
      <c r="C569" s="16"/>
    </row>
    <row r="570">
      <c r="A570" s="16"/>
      <c r="B570" s="16"/>
      <c r="C570" s="16"/>
    </row>
    <row r="571">
      <c r="A571" s="16"/>
      <c r="B571" s="16"/>
      <c r="C571" s="16"/>
    </row>
    <row r="572">
      <c r="A572" s="16"/>
      <c r="B572" s="16"/>
      <c r="C572" s="16"/>
    </row>
    <row r="573">
      <c r="A573" s="16"/>
      <c r="B573" s="16"/>
      <c r="C573" s="16"/>
    </row>
    <row r="574">
      <c r="A574" s="16"/>
      <c r="B574" s="16"/>
      <c r="C574" s="16"/>
    </row>
    <row r="575">
      <c r="A575" s="16"/>
      <c r="B575" s="16"/>
      <c r="C575" s="16"/>
    </row>
    <row r="576">
      <c r="A576" s="16"/>
      <c r="B576" s="16"/>
      <c r="C576" s="16"/>
    </row>
    <row r="577">
      <c r="A577" s="16"/>
      <c r="B577" s="16"/>
      <c r="C577" s="16"/>
    </row>
    <row r="578">
      <c r="A578" s="16"/>
      <c r="B578" s="16"/>
      <c r="C578" s="16"/>
    </row>
    <row r="579">
      <c r="A579" s="16"/>
      <c r="B579" s="16"/>
      <c r="C579" s="16"/>
    </row>
    <row r="580">
      <c r="A580" s="16"/>
      <c r="B580" s="16"/>
      <c r="C580" s="16"/>
    </row>
    <row r="581">
      <c r="A581" s="16"/>
      <c r="B581" s="16"/>
      <c r="C581" s="16"/>
    </row>
    <row r="582">
      <c r="A582" s="16"/>
      <c r="B582" s="16"/>
      <c r="C582" s="16"/>
    </row>
    <row r="583">
      <c r="A583" s="16"/>
      <c r="B583" s="16"/>
      <c r="C583" s="16"/>
    </row>
    <row r="584">
      <c r="A584" s="16"/>
      <c r="B584" s="16"/>
      <c r="C584" s="16"/>
    </row>
    <row r="585">
      <c r="A585" s="16"/>
      <c r="B585" s="16"/>
      <c r="C585" s="16"/>
    </row>
    <row r="586">
      <c r="A586" s="16"/>
      <c r="B586" s="16"/>
      <c r="C586" s="16"/>
    </row>
    <row r="587">
      <c r="A587" s="16"/>
      <c r="B587" s="16"/>
      <c r="C587" s="16"/>
    </row>
    <row r="588">
      <c r="A588" s="16"/>
      <c r="B588" s="16"/>
      <c r="C588" s="16"/>
    </row>
    <row r="589">
      <c r="A589" s="16"/>
      <c r="B589" s="16"/>
      <c r="C589" s="16"/>
    </row>
    <row r="590">
      <c r="A590" s="16"/>
      <c r="B590" s="16"/>
      <c r="C590" s="16"/>
    </row>
    <row r="591">
      <c r="A591" s="16"/>
      <c r="B591" s="16"/>
      <c r="C591" s="16"/>
    </row>
    <row r="592">
      <c r="A592" s="16"/>
      <c r="B592" s="16"/>
      <c r="C592" s="16"/>
    </row>
    <row r="593">
      <c r="A593" s="16"/>
      <c r="B593" s="16"/>
      <c r="C593" s="16"/>
    </row>
    <row r="594">
      <c r="A594" s="16"/>
      <c r="B594" s="16"/>
      <c r="C594" s="16"/>
    </row>
    <row r="595">
      <c r="A595" s="16"/>
      <c r="B595" s="16"/>
      <c r="C595" s="16"/>
    </row>
    <row r="596">
      <c r="A596" s="16"/>
      <c r="B596" s="16"/>
      <c r="C596" s="16"/>
    </row>
    <row r="597">
      <c r="A597" s="16"/>
      <c r="B597" s="16"/>
      <c r="C597" s="16"/>
    </row>
    <row r="598">
      <c r="A598" s="16"/>
      <c r="B598" s="16"/>
      <c r="C598" s="16"/>
    </row>
    <row r="599">
      <c r="A599" s="16"/>
      <c r="B599" s="16"/>
      <c r="C599" s="16"/>
    </row>
    <row r="600">
      <c r="A600" s="16"/>
      <c r="B600" s="16"/>
      <c r="C600" s="16"/>
    </row>
    <row r="601">
      <c r="A601" s="16"/>
      <c r="B601" s="16"/>
      <c r="C601" s="16"/>
    </row>
    <row r="602">
      <c r="A602" s="16"/>
      <c r="B602" s="16"/>
      <c r="C602" s="16"/>
    </row>
    <row r="603">
      <c r="A603" s="16"/>
      <c r="B603" s="16"/>
      <c r="C603" s="16"/>
    </row>
    <row r="604">
      <c r="A604" s="16"/>
      <c r="B604" s="16"/>
      <c r="C604" s="16"/>
    </row>
    <row r="605">
      <c r="A605" s="16"/>
      <c r="B605" s="16"/>
      <c r="C605" s="16"/>
    </row>
    <row r="606">
      <c r="A606" s="16"/>
      <c r="B606" s="16"/>
      <c r="C606" s="16"/>
    </row>
    <row r="607">
      <c r="A607" s="16"/>
      <c r="B607" s="16"/>
      <c r="C607" s="16"/>
    </row>
    <row r="608">
      <c r="A608" s="16"/>
      <c r="B608" s="16"/>
      <c r="C608" s="16"/>
    </row>
    <row r="609">
      <c r="A609" s="16"/>
      <c r="B609" s="16"/>
      <c r="C609" s="16"/>
    </row>
    <row r="610">
      <c r="A610" s="16"/>
      <c r="B610" s="16"/>
      <c r="C610" s="16"/>
    </row>
    <row r="611">
      <c r="A611" s="16"/>
      <c r="B611" s="16"/>
      <c r="C611" s="16"/>
    </row>
    <row r="612">
      <c r="A612" s="16"/>
      <c r="B612" s="16"/>
      <c r="C612" s="16"/>
    </row>
    <row r="613">
      <c r="A613" s="16"/>
      <c r="B613" s="16"/>
      <c r="C613" s="16"/>
    </row>
    <row r="614">
      <c r="A614" s="16"/>
      <c r="B614" s="16"/>
      <c r="C614" s="16"/>
    </row>
    <row r="615">
      <c r="A615" s="16"/>
      <c r="B615" s="16"/>
      <c r="C615" s="16"/>
    </row>
    <row r="616">
      <c r="A616" s="16"/>
      <c r="B616" s="16"/>
      <c r="C616" s="16"/>
    </row>
    <row r="617">
      <c r="A617" s="16"/>
      <c r="B617" s="16"/>
      <c r="C617" s="16"/>
    </row>
    <row r="618">
      <c r="A618" s="16"/>
      <c r="B618" s="16"/>
      <c r="C618" s="16"/>
    </row>
    <row r="619">
      <c r="A619" s="16"/>
      <c r="B619" s="16"/>
      <c r="C619" s="16"/>
    </row>
    <row r="620">
      <c r="A620" s="16"/>
      <c r="B620" s="16"/>
      <c r="C620" s="16"/>
    </row>
    <row r="621">
      <c r="A621" s="16"/>
      <c r="B621" s="16"/>
      <c r="C621" s="16"/>
    </row>
    <row r="622">
      <c r="A622" s="16"/>
      <c r="B622" s="16"/>
      <c r="C622" s="16"/>
    </row>
    <row r="623">
      <c r="A623" s="16"/>
      <c r="B623" s="16"/>
      <c r="C623" s="16"/>
    </row>
    <row r="624">
      <c r="A624" s="16"/>
      <c r="B624" s="16"/>
      <c r="C624" s="16"/>
    </row>
    <row r="625">
      <c r="A625" s="16"/>
      <c r="B625" s="16"/>
      <c r="C625" s="16"/>
    </row>
    <row r="626">
      <c r="A626" s="16"/>
      <c r="B626" s="16"/>
      <c r="C626" s="16"/>
    </row>
    <row r="627">
      <c r="A627" s="16"/>
      <c r="B627" s="16"/>
      <c r="C627" s="16"/>
    </row>
    <row r="628">
      <c r="A628" s="16"/>
      <c r="B628" s="16"/>
      <c r="C628" s="16"/>
    </row>
    <row r="629">
      <c r="A629" s="16"/>
      <c r="B629" s="16"/>
      <c r="C629" s="16"/>
    </row>
    <row r="630">
      <c r="A630" s="16"/>
      <c r="B630" s="16"/>
      <c r="C630" s="16"/>
    </row>
    <row r="631">
      <c r="A631" s="16"/>
      <c r="B631" s="16"/>
      <c r="C631" s="16"/>
    </row>
    <row r="632">
      <c r="A632" s="16"/>
      <c r="B632" s="16"/>
      <c r="C632" s="16"/>
    </row>
    <row r="633">
      <c r="A633" s="16"/>
      <c r="B633" s="16"/>
      <c r="C633" s="16"/>
    </row>
    <row r="634">
      <c r="A634" s="16"/>
      <c r="B634" s="16"/>
      <c r="C634" s="16"/>
    </row>
    <row r="635">
      <c r="A635" s="16"/>
      <c r="B635" s="16"/>
      <c r="C635" s="16"/>
    </row>
    <row r="636">
      <c r="A636" s="16"/>
      <c r="B636" s="16"/>
      <c r="C636" s="16"/>
    </row>
    <row r="637">
      <c r="A637" s="16"/>
      <c r="B637" s="16"/>
      <c r="C637" s="16"/>
    </row>
    <row r="638">
      <c r="A638" s="16"/>
      <c r="B638" s="16"/>
      <c r="C638" s="16"/>
    </row>
    <row r="639">
      <c r="A639" s="16"/>
      <c r="B639" s="16"/>
      <c r="C639" s="16"/>
    </row>
    <row r="640">
      <c r="A640" s="16"/>
      <c r="B640" s="16"/>
      <c r="C640" s="16"/>
    </row>
    <row r="641">
      <c r="A641" s="16"/>
      <c r="B641" s="16"/>
      <c r="C641" s="16"/>
    </row>
    <row r="642">
      <c r="A642" s="16"/>
      <c r="B642" s="16"/>
      <c r="C642" s="16"/>
    </row>
    <row r="643">
      <c r="A643" s="16"/>
      <c r="B643" s="16"/>
      <c r="C643" s="16"/>
    </row>
    <row r="644">
      <c r="A644" s="16"/>
      <c r="B644" s="16"/>
      <c r="C644" s="16"/>
    </row>
    <row r="645">
      <c r="A645" s="16"/>
      <c r="B645" s="16"/>
      <c r="C645" s="16"/>
    </row>
    <row r="646">
      <c r="A646" s="16"/>
      <c r="B646" s="16"/>
      <c r="C646" s="16"/>
    </row>
    <row r="647">
      <c r="A647" s="16"/>
      <c r="B647" s="16"/>
      <c r="C647" s="16"/>
    </row>
    <row r="648">
      <c r="A648" s="16"/>
      <c r="B648" s="16"/>
      <c r="C648" s="16"/>
    </row>
    <row r="649">
      <c r="A649" s="16"/>
      <c r="B649" s="16"/>
      <c r="C649" s="16"/>
    </row>
    <row r="650">
      <c r="A650" s="16"/>
      <c r="B650" s="16"/>
      <c r="C650" s="16"/>
    </row>
    <row r="651">
      <c r="A651" s="16"/>
      <c r="B651" s="16"/>
      <c r="C651" s="16"/>
    </row>
    <row r="652">
      <c r="A652" s="16"/>
      <c r="B652" s="16"/>
      <c r="C652" s="16"/>
    </row>
    <row r="653">
      <c r="A653" s="16"/>
      <c r="B653" s="16"/>
      <c r="C653" s="16"/>
    </row>
    <row r="654">
      <c r="A654" s="16"/>
      <c r="B654" s="16"/>
      <c r="C654" s="16"/>
    </row>
    <row r="655">
      <c r="A655" s="16"/>
      <c r="B655" s="16"/>
      <c r="C655" s="16"/>
    </row>
    <row r="656">
      <c r="A656" s="16"/>
      <c r="B656" s="16"/>
      <c r="C656" s="16"/>
    </row>
    <row r="657">
      <c r="A657" s="16"/>
      <c r="B657" s="16"/>
      <c r="C657" s="16"/>
    </row>
    <row r="658">
      <c r="A658" s="16"/>
      <c r="B658" s="16"/>
      <c r="C658" s="16"/>
    </row>
    <row r="659">
      <c r="A659" s="16"/>
      <c r="B659" s="16"/>
      <c r="C659" s="16"/>
    </row>
    <row r="660">
      <c r="A660" s="16"/>
      <c r="B660" s="16"/>
      <c r="C660" s="16"/>
    </row>
    <row r="661">
      <c r="A661" s="16"/>
      <c r="B661" s="16"/>
      <c r="C661" s="16"/>
    </row>
    <row r="662">
      <c r="A662" s="16"/>
      <c r="B662" s="16"/>
      <c r="C662" s="16"/>
    </row>
    <row r="663">
      <c r="A663" s="16"/>
      <c r="B663" s="16"/>
      <c r="C663" s="16"/>
    </row>
    <row r="664">
      <c r="A664" s="16"/>
      <c r="B664" s="16"/>
      <c r="C664" s="16"/>
    </row>
    <row r="665">
      <c r="A665" s="16"/>
      <c r="B665" s="16"/>
      <c r="C665" s="16"/>
    </row>
    <row r="666">
      <c r="A666" s="16"/>
      <c r="B666" s="16"/>
      <c r="C666" s="16"/>
    </row>
    <row r="667">
      <c r="A667" s="16"/>
      <c r="B667" s="16"/>
      <c r="C667" s="16"/>
    </row>
    <row r="668">
      <c r="A668" s="16"/>
      <c r="B668" s="16"/>
      <c r="C668" s="16"/>
    </row>
    <row r="669">
      <c r="A669" s="16"/>
      <c r="B669" s="16"/>
      <c r="C669" s="16"/>
    </row>
    <row r="670">
      <c r="A670" s="16"/>
      <c r="B670" s="16"/>
      <c r="C670" s="16"/>
    </row>
    <row r="671">
      <c r="A671" s="16"/>
      <c r="B671" s="16"/>
      <c r="C671" s="16"/>
    </row>
    <row r="672">
      <c r="A672" s="16"/>
      <c r="B672" s="16"/>
      <c r="C672" s="16"/>
    </row>
    <row r="673">
      <c r="A673" s="16"/>
      <c r="B673" s="16"/>
      <c r="C673" s="16"/>
    </row>
    <row r="674">
      <c r="A674" s="16"/>
      <c r="B674" s="16"/>
      <c r="C674" s="16"/>
    </row>
    <row r="675">
      <c r="A675" s="16"/>
      <c r="B675" s="16"/>
      <c r="C675" s="16"/>
    </row>
    <row r="676">
      <c r="A676" s="16"/>
      <c r="B676" s="16"/>
      <c r="C676" s="16"/>
    </row>
    <row r="677">
      <c r="A677" s="16"/>
      <c r="B677" s="16"/>
      <c r="C677" s="16"/>
    </row>
    <row r="678">
      <c r="A678" s="16"/>
      <c r="B678" s="16"/>
      <c r="C678" s="16"/>
    </row>
    <row r="679">
      <c r="A679" s="16"/>
      <c r="B679" s="16"/>
      <c r="C679" s="16"/>
    </row>
    <row r="680">
      <c r="A680" s="16"/>
      <c r="B680" s="16"/>
      <c r="C680" s="16"/>
    </row>
    <row r="681">
      <c r="A681" s="16"/>
      <c r="B681" s="16"/>
      <c r="C681" s="16"/>
    </row>
    <row r="682">
      <c r="A682" s="16"/>
      <c r="B682" s="16"/>
      <c r="C682" s="16"/>
    </row>
    <row r="683">
      <c r="A683" s="16"/>
      <c r="B683" s="16"/>
      <c r="C683" s="16"/>
    </row>
    <row r="684">
      <c r="A684" s="16"/>
      <c r="B684" s="16"/>
      <c r="C684" s="16"/>
    </row>
    <row r="685">
      <c r="A685" s="16"/>
      <c r="B685" s="16"/>
      <c r="C685" s="16"/>
    </row>
    <row r="686">
      <c r="A686" s="16"/>
      <c r="B686" s="16"/>
      <c r="C686" s="16"/>
    </row>
    <row r="687">
      <c r="A687" s="16"/>
      <c r="B687" s="16"/>
      <c r="C687" s="16"/>
    </row>
    <row r="688">
      <c r="A688" s="16"/>
      <c r="B688" s="16"/>
      <c r="C688" s="16"/>
    </row>
    <row r="689">
      <c r="A689" s="16"/>
      <c r="B689" s="16"/>
      <c r="C689" s="16"/>
    </row>
    <row r="690">
      <c r="A690" s="16"/>
      <c r="B690" s="16"/>
      <c r="C690" s="16"/>
    </row>
    <row r="691">
      <c r="A691" s="16"/>
      <c r="B691" s="16"/>
      <c r="C691" s="16"/>
    </row>
    <row r="692">
      <c r="A692" s="16"/>
      <c r="B692" s="16"/>
      <c r="C692" s="16"/>
    </row>
    <row r="693">
      <c r="A693" s="16"/>
      <c r="B693" s="16"/>
      <c r="C693" s="16"/>
    </row>
    <row r="694">
      <c r="A694" s="16"/>
      <c r="B694" s="16"/>
      <c r="C694" s="16"/>
    </row>
    <row r="695">
      <c r="A695" s="16"/>
      <c r="B695" s="16"/>
      <c r="C695" s="16"/>
    </row>
    <row r="696">
      <c r="A696" s="16"/>
      <c r="B696" s="16"/>
      <c r="C696" s="16"/>
    </row>
    <row r="697">
      <c r="A697" s="16"/>
      <c r="B697" s="16"/>
      <c r="C697" s="16"/>
    </row>
    <row r="698">
      <c r="A698" s="16"/>
      <c r="B698" s="16"/>
      <c r="C698" s="16"/>
    </row>
    <row r="699">
      <c r="A699" s="16"/>
      <c r="B699" s="16"/>
      <c r="C699" s="16"/>
    </row>
    <row r="700">
      <c r="A700" s="16"/>
      <c r="B700" s="16"/>
      <c r="C700" s="16"/>
    </row>
    <row r="701">
      <c r="A701" s="16"/>
      <c r="B701" s="16"/>
      <c r="C701" s="16"/>
    </row>
    <row r="702">
      <c r="A702" s="16"/>
      <c r="B702" s="16"/>
      <c r="C702" s="16"/>
    </row>
    <row r="703">
      <c r="A703" s="16"/>
      <c r="B703" s="16"/>
      <c r="C703" s="16"/>
    </row>
    <row r="704">
      <c r="A704" s="16"/>
      <c r="B704" s="16"/>
      <c r="C704" s="16"/>
    </row>
    <row r="705">
      <c r="A705" s="16"/>
      <c r="B705" s="16"/>
      <c r="C705" s="16"/>
    </row>
    <row r="706">
      <c r="A706" s="16"/>
      <c r="B706" s="16"/>
      <c r="C706" s="16"/>
    </row>
    <row r="707">
      <c r="A707" s="16"/>
      <c r="B707" s="16"/>
      <c r="C707" s="16"/>
    </row>
    <row r="708">
      <c r="A708" s="16"/>
      <c r="B708" s="16"/>
      <c r="C708" s="16"/>
    </row>
    <row r="709">
      <c r="A709" s="16"/>
      <c r="B709" s="16"/>
      <c r="C709" s="16"/>
    </row>
    <row r="710">
      <c r="A710" s="16"/>
      <c r="B710" s="16"/>
      <c r="C710" s="16"/>
    </row>
    <row r="711">
      <c r="A711" s="16"/>
      <c r="B711" s="16"/>
      <c r="C711" s="16"/>
    </row>
    <row r="712">
      <c r="A712" s="16"/>
      <c r="B712" s="16"/>
      <c r="C712" s="16"/>
    </row>
    <row r="713">
      <c r="A713" s="16"/>
      <c r="B713" s="16"/>
      <c r="C713" s="16"/>
    </row>
    <row r="714">
      <c r="A714" s="16"/>
      <c r="B714" s="16"/>
      <c r="C714" s="16"/>
    </row>
    <row r="715">
      <c r="A715" s="16"/>
      <c r="B715" s="16"/>
      <c r="C715" s="16"/>
    </row>
    <row r="716">
      <c r="A716" s="16"/>
      <c r="B716" s="16"/>
      <c r="C716" s="16"/>
    </row>
    <row r="717">
      <c r="A717" s="16"/>
      <c r="B717" s="16"/>
      <c r="C717" s="16"/>
    </row>
    <row r="718">
      <c r="A718" s="16"/>
      <c r="B718" s="16"/>
      <c r="C718" s="16"/>
    </row>
    <row r="719">
      <c r="A719" s="16"/>
      <c r="B719" s="16"/>
      <c r="C719" s="16"/>
    </row>
    <row r="720">
      <c r="A720" s="16"/>
      <c r="B720" s="16"/>
      <c r="C720" s="16"/>
    </row>
    <row r="721">
      <c r="A721" s="16"/>
      <c r="B721" s="16"/>
      <c r="C721" s="16"/>
    </row>
    <row r="722">
      <c r="A722" s="16"/>
      <c r="B722" s="16"/>
      <c r="C722" s="16"/>
    </row>
    <row r="723">
      <c r="A723" s="16"/>
      <c r="B723" s="16"/>
      <c r="C723" s="16"/>
    </row>
    <row r="724">
      <c r="A724" s="16"/>
      <c r="B724" s="16"/>
      <c r="C724" s="16"/>
    </row>
    <row r="725">
      <c r="A725" s="16"/>
      <c r="B725" s="16"/>
      <c r="C725" s="16"/>
    </row>
    <row r="726">
      <c r="A726" s="16"/>
      <c r="B726" s="16"/>
      <c r="C726" s="16"/>
    </row>
    <row r="727">
      <c r="A727" s="16"/>
      <c r="B727" s="16"/>
      <c r="C727" s="16"/>
    </row>
    <row r="728">
      <c r="A728" s="16"/>
      <c r="B728" s="16"/>
      <c r="C728" s="16"/>
    </row>
    <row r="729">
      <c r="A729" s="16"/>
      <c r="B729" s="16"/>
      <c r="C729" s="16"/>
    </row>
    <row r="730">
      <c r="A730" s="16"/>
      <c r="B730" s="16"/>
      <c r="C730" s="16"/>
    </row>
    <row r="731">
      <c r="A731" s="16"/>
      <c r="B731" s="16"/>
      <c r="C731" s="16"/>
    </row>
    <row r="732">
      <c r="A732" s="16"/>
      <c r="B732" s="16"/>
      <c r="C732" s="16"/>
    </row>
    <row r="733">
      <c r="A733" s="16"/>
      <c r="B733" s="16"/>
      <c r="C733" s="16"/>
    </row>
    <row r="734">
      <c r="A734" s="16"/>
      <c r="B734" s="16"/>
      <c r="C734" s="16"/>
    </row>
    <row r="735">
      <c r="A735" s="16"/>
      <c r="B735" s="16"/>
      <c r="C735" s="16"/>
    </row>
    <row r="736">
      <c r="A736" s="16"/>
      <c r="B736" s="16"/>
      <c r="C736" s="16"/>
    </row>
    <row r="737">
      <c r="A737" s="16"/>
      <c r="B737" s="16"/>
      <c r="C737" s="16"/>
    </row>
    <row r="738">
      <c r="A738" s="16"/>
      <c r="B738" s="16"/>
      <c r="C738" s="16"/>
    </row>
    <row r="739">
      <c r="A739" s="16"/>
      <c r="B739" s="16"/>
      <c r="C739" s="16"/>
    </row>
    <row r="740">
      <c r="A740" s="16"/>
      <c r="B740" s="16"/>
      <c r="C740" s="16"/>
    </row>
    <row r="741">
      <c r="A741" s="16"/>
      <c r="B741" s="16"/>
      <c r="C741" s="16"/>
    </row>
    <row r="742">
      <c r="A742" s="16"/>
      <c r="B742" s="16"/>
      <c r="C742" s="16"/>
    </row>
    <row r="743">
      <c r="A743" s="16"/>
      <c r="B743" s="16"/>
      <c r="C743" s="16"/>
    </row>
    <row r="744">
      <c r="A744" s="16"/>
      <c r="B744" s="16"/>
      <c r="C744" s="16"/>
    </row>
    <row r="745">
      <c r="A745" s="16"/>
      <c r="B745" s="16"/>
      <c r="C745" s="16"/>
    </row>
    <row r="746">
      <c r="A746" s="16"/>
      <c r="B746" s="16"/>
      <c r="C746" s="16"/>
    </row>
    <row r="747">
      <c r="A747" s="16"/>
      <c r="B747" s="16"/>
      <c r="C747" s="16"/>
    </row>
    <row r="748">
      <c r="A748" s="16"/>
      <c r="B748" s="16"/>
      <c r="C748" s="16"/>
    </row>
    <row r="749">
      <c r="A749" s="16"/>
      <c r="B749" s="16"/>
      <c r="C749" s="16"/>
    </row>
    <row r="750">
      <c r="A750" s="16"/>
      <c r="B750" s="16"/>
      <c r="C750" s="16"/>
    </row>
    <row r="751">
      <c r="A751" s="16"/>
      <c r="B751" s="16"/>
      <c r="C751" s="16"/>
    </row>
    <row r="752">
      <c r="A752" s="16"/>
      <c r="B752" s="16"/>
      <c r="C752" s="16"/>
    </row>
    <row r="753">
      <c r="A753" s="16"/>
      <c r="B753" s="16"/>
      <c r="C753" s="16"/>
    </row>
    <row r="754">
      <c r="A754" s="16"/>
      <c r="B754" s="16"/>
      <c r="C754" s="16"/>
    </row>
    <row r="755">
      <c r="A755" s="16"/>
      <c r="B755" s="16"/>
      <c r="C755" s="16"/>
    </row>
    <row r="756">
      <c r="A756" s="16"/>
      <c r="B756" s="16"/>
      <c r="C756" s="16"/>
    </row>
    <row r="757">
      <c r="A757" s="16"/>
      <c r="B757" s="16"/>
      <c r="C757" s="16"/>
    </row>
    <row r="758">
      <c r="A758" s="16"/>
      <c r="B758" s="16"/>
      <c r="C758" s="16"/>
    </row>
    <row r="759">
      <c r="A759" s="16"/>
      <c r="B759" s="16"/>
      <c r="C759" s="16"/>
    </row>
    <row r="760">
      <c r="A760" s="16"/>
      <c r="B760" s="16"/>
      <c r="C760" s="16"/>
    </row>
    <row r="761">
      <c r="A761" s="16"/>
      <c r="B761" s="16"/>
      <c r="C761" s="16"/>
    </row>
    <row r="762">
      <c r="A762" s="16"/>
      <c r="B762" s="16"/>
      <c r="C762" s="16"/>
    </row>
    <row r="763">
      <c r="A763" s="16"/>
      <c r="B763" s="16"/>
      <c r="C763" s="16"/>
    </row>
    <row r="764">
      <c r="A764" s="16"/>
      <c r="B764" s="16"/>
      <c r="C764" s="16"/>
    </row>
    <row r="765">
      <c r="A765" s="16"/>
      <c r="B765" s="16"/>
      <c r="C765" s="16"/>
    </row>
    <row r="766">
      <c r="A766" s="16"/>
      <c r="B766" s="16"/>
      <c r="C766" s="16"/>
    </row>
    <row r="767">
      <c r="A767" s="16"/>
      <c r="B767" s="16"/>
      <c r="C767" s="16"/>
    </row>
    <row r="768">
      <c r="A768" s="16"/>
      <c r="B768" s="16"/>
      <c r="C768" s="16"/>
    </row>
    <row r="769">
      <c r="A769" s="16"/>
      <c r="B769" s="16"/>
      <c r="C769" s="16"/>
    </row>
    <row r="770">
      <c r="A770" s="16"/>
      <c r="B770" s="16"/>
      <c r="C770" s="16"/>
    </row>
    <row r="771">
      <c r="A771" s="16"/>
      <c r="B771" s="16"/>
      <c r="C771" s="16"/>
    </row>
    <row r="772">
      <c r="A772" s="16"/>
      <c r="B772" s="16"/>
      <c r="C772" s="16"/>
    </row>
    <row r="773">
      <c r="A773" s="16"/>
      <c r="B773" s="16"/>
      <c r="C773" s="16"/>
    </row>
    <row r="774">
      <c r="A774" s="16"/>
      <c r="B774" s="16"/>
      <c r="C774" s="16"/>
    </row>
    <row r="775">
      <c r="A775" s="16"/>
      <c r="B775" s="16"/>
      <c r="C775" s="16"/>
    </row>
    <row r="776">
      <c r="A776" s="16"/>
      <c r="B776" s="16"/>
      <c r="C776" s="16"/>
    </row>
    <row r="777">
      <c r="A777" s="16"/>
      <c r="B777" s="16"/>
      <c r="C777" s="16"/>
    </row>
    <row r="778">
      <c r="A778" s="16"/>
      <c r="B778" s="16"/>
      <c r="C778" s="16"/>
    </row>
    <row r="779">
      <c r="A779" s="16"/>
      <c r="B779" s="16"/>
      <c r="C779" s="16"/>
    </row>
    <row r="780">
      <c r="A780" s="16"/>
      <c r="B780" s="16"/>
      <c r="C780" s="16"/>
    </row>
    <row r="781">
      <c r="A781" s="16"/>
      <c r="B781" s="16"/>
      <c r="C781" s="16"/>
    </row>
    <row r="782">
      <c r="A782" s="16"/>
      <c r="B782" s="16"/>
      <c r="C782" s="16"/>
    </row>
    <row r="783">
      <c r="A783" s="16"/>
      <c r="B783" s="16"/>
      <c r="C783" s="16"/>
    </row>
    <row r="784">
      <c r="A784" s="16"/>
      <c r="B784" s="16"/>
      <c r="C784" s="16"/>
    </row>
    <row r="785">
      <c r="A785" s="16"/>
      <c r="B785" s="16"/>
      <c r="C785" s="16"/>
    </row>
    <row r="786">
      <c r="A786" s="16"/>
      <c r="B786" s="16"/>
      <c r="C786" s="16"/>
    </row>
    <row r="787">
      <c r="A787" s="16"/>
      <c r="B787" s="16"/>
      <c r="C787" s="16"/>
    </row>
    <row r="788">
      <c r="A788" s="16"/>
      <c r="B788" s="16"/>
      <c r="C788" s="16"/>
    </row>
    <row r="789">
      <c r="A789" s="16"/>
      <c r="B789" s="16"/>
      <c r="C789" s="16"/>
    </row>
    <row r="790">
      <c r="A790" s="16"/>
      <c r="B790" s="16"/>
      <c r="C790" s="16"/>
    </row>
    <row r="791">
      <c r="A791" s="16"/>
      <c r="B791" s="16"/>
      <c r="C791" s="16"/>
    </row>
    <row r="792">
      <c r="A792" s="16"/>
      <c r="B792" s="16"/>
      <c r="C792" s="16"/>
    </row>
    <row r="793">
      <c r="A793" s="16"/>
      <c r="B793" s="16"/>
      <c r="C793" s="16"/>
    </row>
    <row r="794">
      <c r="A794" s="16"/>
      <c r="B794" s="16"/>
      <c r="C794" s="16"/>
    </row>
    <row r="795">
      <c r="A795" s="16"/>
      <c r="B795" s="16"/>
      <c r="C795" s="16"/>
    </row>
    <row r="796">
      <c r="A796" s="16"/>
      <c r="B796" s="16"/>
      <c r="C796" s="16"/>
    </row>
    <row r="797">
      <c r="A797" s="16"/>
      <c r="B797" s="16"/>
      <c r="C797" s="16"/>
    </row>
    <row r="798">
      <c r="A798" s="16"/>
      <c r="B798" s="16"/>
      <c r="C798" s="16"/>
    </row>
    <row r="799">
      <c r="A799" s="16"/>
      <c r="B799" s="16"/>
      <c r="C799" s="16"/>
    </row>
    <row r="800">
      <c r="A800" s="16"/>
      <c r="B800" s="16"/>
      <c r="C800" s="16"/>
    </row>
    <row r="801">
      <c r="A801" s="16"/>
      <c r="B801" s="16"/>
      <c r="C801" s="16"/>
    </row>
    <row r="802">
      <c r="A802" s="16"/>
      <c r="B802" s="16"/>
      <c r="C802" s="16"/>
    </row>
    <row r="803">
      <c r="A803" s="16"/>
      <c r="B803" s="16"/>
      <c r="C803" s="16"/>
    </row>
    <row r="804">
      <c r="A804" s="16"/>
      <c r="B804" s="16"/>
      <c r="C804" s="16"/>
    </row>
    <row r="805">
      <c r="A805" s="16"/>
      <c r="B805" s="16"/>
      <c r="C805" s="16"/>
    </row>
    <row r="806">
      <c r="A806" s="16"/>
      <c r="B806" s="16"/>
      <c r="C806" s="16"/>
    </row>
    <row r="807">
      <c r="A807" s="16"/>
      <c r="B807" s="16"/>
      <c r="C807" s="16"/>
    </row>
    <row r="808">
      <c r="A808" s="16"/>
      <c r="B808" s="16"/>
      <c r="C808" s="16"/>
    </row>
    <row r="809">
      <c r="A809" s="16"/>
      <c r="B809" s="16"/>
      <c r="C809" s="16"/>
    </row>
    <row r="810">
      <c r="A810" s="16"/>
      <c r="B810" s="16"/>
      <c r="C810" s="16"/>
    </row>
    <row r="811">
      <c r="A811" s="16"/>
      <c r="B811" s="16"/>
      <c r="C811" s="16"/>
    </row>
    <row r="812">
      <c r="A812" s="16"/>
      <c r="B812" s="16"/>
      <c r="C812" s="16"/>
    </row>
    <row r="813">
      <c r="A813" s="16"/>
      <c r="B813" s="16"/>
      <c r="C813" s="16"/>
    </row>
    <row r="814">
      <c r="A814" s="16"/>
      <c r="B814" s="16"/>
      <c r="C814" s="16"/>
    </row>
    <row r="815">
      <c r="A815" s="16"/>
      <c r="B815" s="16"/>
      <c r="C815" s="16"/>
    </row>
    <row r="816">
      <c r="A816" s="16"/>
      <c r="B816" s="16"/>
      <c r="C816" s="16"/>
    </row>
    <row r="817">
      <c r="A817" s="16"/>
      <c r="B817" s="16"/>
      <c r="C817" s="16"/>
    </row>
    <row r="818">
      <c r="A818" s="16"/>
      <c r="B818" s="16"/>
      <c r="C818" s="16"/>
    </row>
    <row r="819">
      <c r="A819" s="16"/>
      <c r="B819" s="16"/>
      <c r="C819" s="16"/>
    </row>
    <row r="820">
      <c r="A820" s="16"/>
      <c r="B820" s="16"/>
      <c r="C820" s="16"/>
    </row>
    <row r="821">
      <c r="A821" s="16"/>
      <c r="B821" s="16"/>
      <c r="C821" s="16"/>
    </row>
    <row r="822">
      <c r="A822" s="16"/>
      <c r="B822" s="16"/>
      <c r="C822" s="16"/>
    </row>
    <row r="823">
      <c r="A823" s="16"/>
      <c r="B823" s="16"/>
      <c r="C823" s="16"/>
    </row>
    <row r="824">
      <c r="A824" s="16"/>
      <c r="B824" s="16"/>
      <c r="C824" s="16"/>
    </row>
    <row r="825">
      <c r="A825" s="16"/>
      <c r="B825" s="16"/>
      <c r="C825" s="16"/>
    </row>
    <row r="826">
      <c r="A826" s="16"/>
      <c r="B826" s="16"/>
      <c r="C826" s="16"/>
    </row>
    <row r="827">
      <c r="A827" s="16"/>
      <c r="B827" s="16"/>
      <c r="C827" s="16"/>
    </row>
    <row r="828">
      <c r="A828" s="16"/>
      <c r="B828" s="16"/>
      <c r="C828" s="16"/>
    </row>
    <row r="829">
      <c r="A829" s="16"/>
      <c r="B829" s="16"/>
      <c r="C829" s="16"/>
    </row>
    <row r="830">
      <c r="A830" s="16"/>
      <c r="B830" s="16"/>
      <c r="C830" s="16"/>
    </row>
    <row r="831">
      <c r="A831" s="16"/>
      <c r="B831" s="16"/>
      <c r="C831" s="16"/>
    </row>
    <row r="832">
      <c r="A832" s="16"/>
      <c r="B832" s="16"/>
      <c r="C832" s="16"/>
    </row>
    <row r="833">
      <c r="A833" s="16"/>
      <c r="B833" s="16"/>
      <c r="C833" s="16"/>
    </row>
    <row r="834">
      <c r="A834" s="16"/>
      <c r="B834" s="16"/>
      <c r="C834" s="16"/>
    </row>
    <row r="835">
      <c r="A835" s="16"/>
      <c r="B835" s="16"/>
      <c r="C835" s="16"/>
    </row>
    <row r="836">
      <c r="A836" s="16"/>
      <c r="B836" s="16"/>
      <c r="C836" s="16"/>
    </row>
    <row r="837">
      <c r="A837" s="16"/>
      <c r="B837" s="16"/>
      <c r="C837" s="16"/>
    </row>
    <row r="838">
      <c r="A838" s="16"/>
      <c r="B838" s="16"/>
      <c r="C838" s="16"/>
    </row>
    <row r="839">
      <c r="A839" s="16"/>
      <c r="B839" s="16"/>
      <c r="C839" s="16"/>
    </row>
    <row r="840">
      <c r="A840" s="16"/>
      <c r="B840" s="16"/>
      <c r="C840" s="16"/>
    </row>
    <row r="841">
      <c r="A841" s="16"/>
      <c r="B841" s="16"/>
      <c r="C841" s="16"/>
    </row>
    <row r="842">
      <c r="A842" s="16"/>
      <c r="B842" s="16"/>
      <c r="C842" s="16"/>
    </row>
    <row r="843">
      <c r="A843" s="16"/>
      <c r="B843" s="16"/>
      <c r="C843" s="16"/>
    </row>
    <row r="844">
      <c r="A844" s="16"/>
      <c r="B844" s="16"/>
      <c r="C844" s="16"/>
    </row>
    <row r="845">
      <c r="A845" s="16"/>
      <c r="B845" s="16"/>
      <c r="C845" s="16"/>
    </row>
    <row r="846">
      <c r="A846" s="16"/>
      <c r="B846" s="16"/>
      <c r="C846" s="16"/>
    </row>
    <row r="847">
      <c r="A847" s="16"/>
      <c r="B847" s="16"/>
      <c r="C847" s="16"/>
    </row>
    <row r="848">
      <c r="A848" s="16"/>
      <c r="B848" s="16"/>
      <c r="C848" s="16"/>
    </row>
    <row r="849">
      <c r="A849" s="16"/>
      <c r="B849" s="16"/>
      <c r="C849" s="16"/>
    </row>
    <row r="850">
      <c r="A850" s="16"/>
      <c r="B850" s="16"/>
      <c r="C850" s="16"/>
    </row>
    <row r="851">
      <c r="A851" s="16"/>
      <c r="B851" s="16"/>
      <c r="C851" s="16"/>
    </row>
    <row r="852">
      <c r="A852" s="16"/>
      <c r="B852" s="16"/>
      <c r="C852" s="16"/>
    </row>
    <row r="853">
      <c r="A853" s="16"/>
      <c r="B853" s="16"/>
      <c r="C853" s="16"/>
    </row>
    <row r="854">
      <c r="A854" s="16"/>
      <c r="B854" s="16"/>
      <c r="C854" s="16"/>
    </row>
    <row r="855">
      <c r="A855" s="16"/>
      <c r="B855" s="16"/>
      <c r="C855" s="16"/>
    </row>
    <row r="856">
      <c r="A856" s="16"/>
      <c r="B856" s="16"/>
      <c r="C856" s="16"/>
    </row>
    <row r="857">
      <c r="A857" s="16"/>
      <c r="B857" s="16"/>
      <c r="C857" s="16"/>
    </row>
    <row r="858">
      <c r="A858" s="16"/>
      <c r="B858" s="16"/>
      <c r="C858" s="16"/>
    </row>
    <row r="859">
      <c r="A859" s="16"/>
      <c r="B859" s="16"/>
      <c r="C859" s="16"/>
    </row>
    <row r="860">
      <c r="A860" s="16"/>
      <c r="B860" s="16"/>
      <c r="C860" s="16"/>
    </row>
    <row r="861">
      <c r="A861" s="16"/>
      <c r="B861" s="16"/>
      <c r="C861" s="16"/>
    </row>
    <row r="862">
      <c r="A862" s="16"/>
      <c r="B862" s="16"/>
      <c r="C862" s="16"/>
    </row>
    <row r="863">
      <c r="A863" s="16"/>
      <c r="B863" s="16"/>
      <c r="C863" s="16"/>
    </row>
    <row r="864">
      <c r="A864" s="16"/>
      <c r="B864" s="16"/>
      <c r="C864" s="16"/>
    </row>
    <row r="865">
      <c r="A865" s="16"/>
      <c r="B865" s="16"/>
      <c r="C865" s="16"/>
    </row>
    <row r="866">
      <c r="A866" s="16"/>
      <c r="B866" s="16"/>
      <c r="C866" s="16"/>
    </row>
    <row r="867">
      <c r="A867" s="16"/>
      <c r="B867" s="16"/>
      <c r="C867" s="16"/>
    </row>
    <row r="868">
      <c r="A868" s="16"/>
      <c r="B868" s="16"/>
      <c r="C868" s="16"/>
    </row>
    <row r="869">
      <c r="A869" s="16"/>
      <c r="B869" s="16"/>
      <c r="C869" s="16"/>
    </row>
    <row r="870">
      <c r="A870" s="16"/>
      <c r="B870" s="16"/>
      <c r="C870" s="16"/>
    </row>
    <row r="871">
      <c r="A871" s="16"/>
      <c r="B871" s="16"/>
      <c r="C871" s="16"/>
    </row>
    <row r="872">
      <c r="A872" s="16"/>
      <c r="B872" s="16"/>
      <c r="C872" s="16"/>
    </row>
    <row r="873">
      <c r="A873" s="16"/>
      <c r="B873" s="16"/>
      <c r="C873" s="16"/>
    </row>
    <row r="874">
      <c r="A874" s="16"/>
      <c r="B874" s="16"/>
      <c r="C874" s="16"/>
    </row>
    <row r="875">
      <c r="A875" s="16"/>
      <c r="B875" s="16"/>
      <c r="C875" s="16"/>
    </row>
    <row r="876">
      <c r="A876" s="16"/>
      <c r="B876" s="16"/>
      <c r="C876" s="16"/>
    </row>
    <row r="877">
      <c r="A877" s="16"/>
      <c r="B877" s="16"/>
      <c r="C877" s="16"/>
    </row>
    <row r="878">
      <c r="A878" s="16"/>
      <c r="B878" s="16"/>
      <c r="C878" s="16"/>
    </row>
    <row r="879">
      <c r="A879" s="16"/>
      <c r="B879" s="16"/>
      <c r="C879" s="16"/>
    </row>
    <row r="880">
      <c r="A880" s="16"/>
      <c r="B880" s="16"/>
      <c r="C880" s="16"/>
    </row>
    <row r="881">
      <c r="A881" s="16"/>
      <c r="B881" s="16"/>
      <c r="C881" s="16"/>
    </row>
    <row r="882">
      <c r="A882" s="16"/>
      <c r="B882" s="16"/>
      <c r="C882" s="16"/>
    </row>
    <row r="883">
      <c r="A883" s="16"/>
      <c r="B883" s="16"/>
      <c r="C883" s="16"/>
    </row>
    <row r="884">
      <c r="A884" s="16"/>
      <c r="B884" s="16"/>
      <c r="C884" s="16"/>
    </row>
    <row r="885">
      <c r="A885" s="16"/>
      <c r="B885" s="16"/>
      <c r="C885" s="16"/>
    </row>
    <row r="886">
      <c r="A886" s="16"/>
      <c r="B886" s="16"/>
      <c r="C886" s="16"/>
    </row>
    <row r="887">
      <c r="A887" s="16"/>
      <c r="B887" s="16"/>
      <c r="C887" s="16"/>
    </row>
    <row r="888">
      <c r="A888" s="16"/>
      <c r="B888" s="16"/>
      <c r="C888" s="16"/>
    </row>
    <row r="889">
      <c r="A889" s="16"/>
      <c r="B889" s="16"/>
      <c r="C889" s="16"/>
    </row>
    <row r="890">
      <c r="A890" s="16"/>
      <c r="B890" s="16"/>
      <c r="C890" s="16"/>
    </row>
    <row r="891">
      <c r="A891" s="16"/>
      <c r="B891" s="16"/>
      <c r="C891" s="16"/>
    </row>
    <row r="892">
      <c r="A892" s="16"/>
      <c r="B892" s="16"/>
      <c r="C892" s="16"/>
    </row>
    <row r="893">
      <c r="A893" s="16"/>
      <c r="B893" s="16"/>
      <c r="C893" s="16"/>
    </row>
    <row r="894">
      <c r="A894" s="16"/>
      <c r="B894" s="16"/>
      <c r="C894" s="16"/>
    </row>
    <row r="895">
      <c r="A895" s="16"/>
      <c r="B895" s="16"/>
      <c r="C895" s="16"/>
    </row>
    <row r="896">
      <c r="A896" s="16"/>
      <c r="B896" s="16"/>
      <c r="C896" s="16"/>
    </row>
    <row r="897">
      <c r="A897" s="16"/>
      <c r="B897" s="16"/>
      <c r="C897" s="16"/>
    </row>
    <row r="898">
      <c r="A898" s="16"/>
      <c r="B898" s="16"/>
      <c r="C898" s="16"/>
    </row>
    <row r="899">
      <c r="A899" s="16"/>
      <c r="B899" s="16"/>
      <c r="C899" s="16"/>
    </row>
    <row r="900">
      <c r="A900" s="16"/>
      <c r="B900" s="16"/>
      <c r="C900" s="16"/>
    </row>
    <row r="901">
      <c r="A901" s="16"/>
      <c r="B901" s="16"/>
      <c r="C901" s="16"/>
    </row>
    <row r="902">
      <c r="A902" s="16"/>
      <c r="B902" s="16"/>
      <c r="C902" s="16"/>
    </row>
    <row r="903">
      <c r="A903" s="16"/>
      <c r="B903" s="16"/>
      <c r="C903" s="16"/>
    </row>
    <row r="904">
      <c r="A904" s="16"/>
      <c r="B904" s="16"/>
      <c r="C904" s="16"/>
    </row>
    <row r="905">
      <c r="A905" s="16"/>
      <c r="B905" s="16"/>
      <c r="C905" s="16"/>
    </row>
    <row r="906">
      <c r="A906" s="16"/>
      <c r="B906" s="16"/>
      <c r="C906" s="16"/>
    </row>
    <row r="907">
      <c r="A907" s="16"/>
      <c r="B907" s="16"/>
      <c r="C907" s="16"/>
    </row>
    <row r="908">
      <c r="A908" s="16"/>
      <c r="B908" s="16"/>
      <c r="C908" s="16"/>
    </row>
    <row r="909">
      <c r="A909" s="16"/>
      <c r="B909" s="16"/>
      <c r="C909" s="16"/>
    </row>
    <row r="910">
      <c r="A910" s="16"/>
      <c r="B910" s="16"/>
      <c r="C910" s="16"/>
    </row>
    <row r="911">
      <c r="A911" s="16"/>
      <c r="B911" s="16"/>
      <c r="C911" s="16"/>
    </row>
    <row r="912">
      <c r="A912" s="16"/>
      <c r="B912" s="16"/>
      <c r="C912" s="16"/>
    </row>
    <row r="913">
      <c r="A913" s="16"/>
      <c r="B913" s="16"/>
      <c r="C913" s="16"/>
    </row>
    <row r="914">
      <c r="A914" s="16"/>
      <c r="B914" s="16"/>
      <c r="C914" s="16"/>
    </row>
    <row r="915">
      <c r="A915" s="16"/>
      <c r="B915" s="16"/>
      <c r="C915" s="16"/>
    </row>
    <row r="916">
      <c r="A916" s="16"/>
      <c r="B916" s="16"/>
      <c r="C916" s="16"/>
    </row>
    <row r="917">
      <c r="A917" s="16"/>
      <c r="B917" s="16"/>
      <c r="C917" s="16"/>
    </row>
    <row r="918">
      <c r="A918" s="16"/>
      <c r="B918" s="16"/>
      <c r="C918" s="16"/>
    </row>
    <row r="919">
      <c r="A919" s="16"/>
      <c r="B919" s="16"/>
      <c r="C919" s="16"/>
    </row>
    <row r="920">
      <c r="A920" s="16"/>
      <c r="B920" s="16"/>
      <c r="C920" s="16"/>
    </row>
    <row r="921">
      <c r="A921" s="16"/>
      <c r="B921" s="16"/>
      <c r="C921" s="16"/>
    </row>
    <row r="922">
      <c r="A922" s="16"/>
      <c r="B922" s="16"/>
      <c r="C922" s="16"/>
    </row>
    <row r="923">
      <c r="A923" s="16"/>
      <c r="B923" s="16"/>
      <c r="C923" s="16"/>
    </row>
    <row r="924">
      <c r="A924" s="16"/>
      <c r="B924" s="16"/>
      <c r="C924" s="16"/>
    </row>
    <row r="925">
      <c r="A925" s="16"/>
      <c r="B925" s="16"/>
      <c r="C925" s="16"/>
    </row>
    <row r="926">
      <c r="A926" s="16"/>
      <c r="B926" s="16"/>
      <c r="C926" s="16"/>
    </row>
    <row r="927">
      <c r="A927" s="16"/>
      <c r="B927" s="16"/>
      <c r="C927" s="16"/>
    </row>
    <row r="928">
      <c r="A928" s="16"/>
      <c r="B928" s="16"/>
      <c r="C928" s="16"/>
    </row>
    <row r="929">
      <c r="A929" s="16"/>
      <c r="B929" s="16"/>
      <c r="C929" s="16"/>
    </row>
    <row r="930">
      <c r="A930" s="16"/>
      <c r="B930" s="16"/>
      <c r="C930" s="16"/>
    </row>
    <row r="931">
      <c r="A931" s="16"/>
      <c r="B931" s="16"/>
      <c r="C931" s="16"/>
    </row>
    <row r="932">
      <c r="A932" s="16"/>
      <c r="B932" s="16"/>
      <c r="C932" s="16"/>
    </row>
    <row r="933">
      <c r="A933" s="16"/>
      <c r="B933" s="16"/>
      <c r="C933" s="16"/>
    </row>
    <row r="934">
      <c r="A934" s="16"/>
      <c r="B934" s="16"/>
      <c r="C934" s="16"/>
    </row>
    <row r="935">
      <c r="A935" s="16"/>
      <c r="B935" s="16"/>
      <c r="C935" s="16"/>
    </row>
    <row r="936">
      <c r="A936" s="16"/>
      <c r="B936" s="16"/>
      <c r="C936" s="16"/>
    </row>
    <row r="937">
      <c r="A937" s="16"/>
      <c r="B937" s="16"/>
      <c r="C937" s="16"/>
    </row>
    <row r="938">
      <c r="A938" s="16"/>
      <c r="B938" s="16"/>
      <c r="C938" s="16"/>
    </row>
    <row r="939">
      <c r="A939" s="16"/>
      <c r="B939" s="16"/>
      <c r="C939" s="16"/>
    </row>
    <row r="940">
      <c r="A940" s="16"/>
      <c r="B940" s="16"/>
      <c r="C940" s="16"/>
    </row>
    <row r="941">
      <c r="A941" s="16"/>
      <c r="B941" s="16"/>
      <c r="C941" s="16"/>
    </row>
    <row r="942">
      <c r="A942" s="16"/>
      <c r="B942" s="16"/>
      <c r="C942" s="16"/>
    </row>
    <row r="943">
      <c r="A943" s="16"/>
      <c r="B943" s="16"/>
      <c r="C943" s="16"/>
    </row>
    <row r="944">
      <c r="A944" s="16"/>
      <c r="B944" s="16"/>
      <c r="C944" s="16"/>
    </row>
    <row r="945">
      <c r="A945" s="16"/>
      <c r="B945" s="16"/>
      <c r="C945" s="16"/>
    </row>
    <row r="946">
      <c r="A946" s="16"/>
      <c r="B946" s="16"/>
      <c r="C946" s="16"/>
    </row>
    <row r="947">
      <c r="A947" s="16"/>
      <c r="B947" s="16"/>
      <c r="C947" s="16"/>
    </row>
    <row r="948">
      <c r="A948" s="16"/>
      <c r="B948" s="16"/>
      <c r="C948" s="16"/>
    </row>
    <row r="949">
      <c r="A949" s="16"/>
      <c r="B949" s="16"/>
      <c r="C949" s="16"/>
    </row>
    <row r="950">
      <c r="A950" s="16"/>
      <c r="B950" s="16"/>
      <c r="C950" s="16"/>
    </row>
    <row r="951">
      <c r="A951" s="16"/>
      <c r="B951" s="16"/>
      <c r="C951" s="16"/>
    </row>
    <row r="952">
      <c r="A952" s="16"/>
      <c r="B952" s="16"/>
      <c r="C952" s="16"/>
    </row>
    <row r="953">
      <c r="A953" s="16"/>
      <c r="B953" s="16"/>
      <c r="C953" s="16"/>
    </row>
    <row r="954">
      <c r="A954" s="16"/>
      <c r="B954" s="16"/>
      <c r="C954" s="16"/>
    </row>
    <row r="955">
      <c r="A955" s="16"/>
      <c r="B955" s="16"/>
      <c r="C955" s="16"/>
    </row>
    <row r="956">
      <c r="A956" s="16"/>
      <c r="B956" s="16"/>
      <c r="C956" s="16"/>
    </row>
    <row r="957">
      <c r="A957" s="16"/>
      <c r="B957" s="16"/>
      <c r="C957" s="16"/>
    </row>
    <row r="958">
      <c r="A958" s="16"/>
      <c r="B958" s="16"/>
      <c r="C958" s="16"/>
    </row>
    <row r="959">
      <c r="A959" s="16"/>
      <c r="B959" s="16"/>
      <c r="C959" s="16"/>
    </row>
    <row r="960">
      <c r="A960" s="16"/>
      <c r="B960" s="16"/>
      <c r="C960" s="16"/>
    </row>
    <row r="961">
      <c r="A961" s="16"/>
      <c r="B961" s="16"/>
      <c r="C961" s="16"/>
    </row>
    <row r="962">
      <c r="A962" s="16"/>
      <c r="B962" s="16"/>
      <c r="C962" s="16"/>
    </row>
    <row r="963">
      <c r="A963" s="16"/>
      <c r="B963" s="16"/>
      <c r="C963" s="16"/>
    </row>
    <row r="964">
      <c r="A964" s="16"/>
      <c r="B964" s="16"/>
      <c r="C964" s="16"/>
    </row>
    <row r="965">
      <c r="A965" s="16"/>
      <c r="B965" s="16"/>
      <c r="C965" s="16"/>
    </row>
    <row r="966">
      <c r="A966" s="16"/>
      <c r="B966" s="16"/>
      <c r="C966" s="16"/>
    </row>
    <row r="967">
      <c r="A967" s="16"/>
      <c r="B967" s="16"/>
      <c r="C967" s="16"/>
    </row>
    <row r="968">
      <c r="A968" s="16"/>
      <c r="B968" s="16"/>
      <c r="C968" s="16"/>
    </row>
    <row r="969">
      <c r="A969" s="16"/>
      <c r="B969" s="16"/>
      <c r="C969" s="16"/>
    </row>
    <row r="970">
      <c r="A970" s="16"/>
      <c r="B970" s="16"/>
      <c r="C970" s="16"/>
    </row>
    <row r="971">
      <c r="A971" s="16"/>
      <c r="B971" s="16"/>
      <c r="C971" s="16"/>
    </row>
    <row r="972">
      <c r="A972" s="16"/>
      <c r="B972" s="16"/>
      <c r="C972" s="16"/>
    </row>
    <row r="973">
      <c r="A973" s="16"/>
      <c r="B973" s="16"/>
      <c r="C973" s="16"/>
    </row>
    <row r="974">
      <c r="A974" s="16"/>
      <c r="B974" s="16"/>
      <c r="C974" s="16"/>
    </row>
    <row r="975">
      <c r="A975" s="16"/>
      <c r="B975" s="16"/>
      <c r="C975" s="16"/>
    </row>
    <row r="976">
      <c r="A976" s="16"/>
      <c r="B976" s="16"/>
      <c r="C976" s="16"/>
    </row>
    <row r="977">
      <c r="A977" s="16"/>
      <c r="B977" s="16"/>
      <c r="C977" s="16"/>
    </row>
    <row r="978">
      <c r="A978" s="16"/>
      <c r="B978" s="16"/>
      <c r="C978" s="16"/>
    </row>
    <row r="979">
      <c r="A979" s="16"/>
      <c r="B979" s="16"/>
      <c r="C979" s="16"/>
    </row>
    <row r="980">
      <c r="A980" s="16"/>
      <c r="B980" s="16"/>
      <c r="C980" s="16"/>
    </row>
    <row r="981">
      <c r="A981" s="16"/>
      <c r="B981" s="16"/>
      <c r="C981" s="16"/>
    </row>
    <row r="982">
      <c r="A982" s="16"/>
      <c r="B982" s="16"/>
      <c r="C982" s="16"/>
    </row>
    <row r="983">
      <c r="A983" s="16"/>
      <c r="B983" s="16"/>
      <c r="C983" s="16"/>
    </row>
    <row r="984">
      <c r="A984" s="16"/>
      <c r="B984" s="16"/>
      <c r="C984" s="16"/>
    </row>
    <row r="985">
      <c r="A985" s="16"/>
      <c r="B985" s="16"/>
      <c r="C985" s="16"/>
    </row>
    <row r="986">
      <c r="A986" s="16"/>
      <c r="B986" s="16"/>
      <c r="C986" s="16"/>
    </row>
    <row r="987">
      <c r="A987" s="16"/>
      <c r="B987" s="16"/>
      <c r="C987" s="16"/>
    </row>
    <row r="988">
      <c r="A988" s="16"/>
      <c r="B988" s="16"/>
      <c r="C988" s="16"/>
    </row>
    <row r="989">
      <c r="A989" s="16"/>
      <c r="B989" s="16"/>
      <c r="C989" s="16"/>
    </row>
    <row r="990">
      <c r="A990" s="16"/>
      <c r="B990" s="16"/>
      <c r="C990" s="16"/>
    </row>
    <row r="991">
      <c r="A991" s="16"/>
      <c r="B991" s="16"/>
      <c r="C991" s="16"/>
    </row>
    <row r="992">
      <c r="A992" s="16"/>
      <c r="B992" s="16"/>
      <c r="C992" s="16"/>
    </row>
    <row r="993">
      <c r="A993" s="16"/>
      <c r="B993" s="16"/>
      <c r="C993" s="16"/>
    </row>
    <row r="994">
      <c r="A994" s="16"/>
      <c r="B994" s="16"/>
      <c r="C994" s="16"/>
    </row>
    <row r="995">
      <c r="A995" s="16"/>
      <c r="B995" s="16"/>
      <c r="C995" s="16"/>
    </row>
    <row r="996">
      <c r="A996" s="16"/>
      <c r="B996" s="16"/>
      <c r="C996" s="16"/>
    </row>
    <row r="997">
      <c r="A997" s="16"/>
      <c r="B997" s="16"/>
      <c r="C997" s="16"/>
    </row>
    <row r="998">
      <c r="A998" s="16"/>
      <c r="B998" s="16"/>
      <c r="C998" s="16"/>
    </row>
    <row r="999">
      <c r="A999" s="16"/>
      <c r="B999" s="16"/>
      <c r="C999" s="16"/>
    </row>
    <row r="1000">
      <c r="A1000" s="16"/>
      <c r="B1000" s="16"/>
      <c r="C1000" s="16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25"/>
    <col customWidth="1" min="2" max="2" width="15.75"/>
    <col customWidth="1" min="3" max="3" width="9.38"/>
    <col customWidth="1" min="4" max="4" width="16.5"/>
    <col customWidth="1" min="5" max="5" width="45.88"/>
    <col customWidth="1" min="6" max="6" width="16.0"/>
    <col customWidth="1" min="7" max="7" width="20.63"/>
    <col customWidth="1" min="8" max="8" width="12.13"/>
    <col customWidth="1" min="9" max="9" width="9.63"/>
    <col customWidth="1" min="12" max="12" width="12.25"/>
    <col customWidth="1" min="13" max="14" width="9.88"/>
  </cols>
  <sheetData>
    <row r="1">
      <c r="A1" s="28" t="s">
        <v>0</v>
      </c>
      <c r="B1" s="29" t="s">
        <v>1</v>
      </c>
      <c r="C1" s="29" t="s">
        <v>2</v>
      </c>
      <c r="D1" s="30" t="s">
        <v>3</v>
      </c>
      <c r="E1" s="29" t="s">
        <v>4</v>
      </c>
      <c r="F1" s="29" t="s">
        <v>5</v>
      </c>
      <c r="G1" s="29" t="s">
        <v>6</v>
      </c>
      <c r="H1" s="31" t="s">
        <v>7</v>
      </c>
      <c r="I1" s="32" t="s">
        <v>8</v>
      </c>
      <c r="J1" s="31" t="s">
        <v>9</v>
      </c>
      <c r="K1" s="33" t="s">
        <v>10</v>
      </c>
      <c r="L1" s="34" t="s">
        <v>11</v>
      </c>
      <c r="M1" s="34" t="s">
        <v>12</v>
      </c>
      <c r="N1" s="28" t="s">
        <v>13</v>
      </c>
      <c r="O1" s="35" t="s">
        <v>14</v>
      </c>
    </row>
    <row r="2">
      <c r="A2" s="36">
        <v>1892.0</v>
      </c>
      <c r="B2" s="37" t="str">
        <f>IFERROR(VLOOKUP(A2,'asig octubre'!$A$2:$C$442,3,0))</f>
        <v>Full Liver</v>
      </c>
      <c r="C2" s="37" t="str">
        <f>IFERROR(VLOOKUP(A2,'asig octubre'!$A$2:$B$442,2,0))</f>
        <v>EC-01</v>
      </c>
      <c r="D2" s="38">
        <v>45567.97237268519</v>
      </c>
      <c r="E2" s="36" t="s">
        <v>151</v>
      </c>
      <c r="F2" s="37" t="str">
        <f t="array" ref="F2">IFERROR(XLOOKUP(E2,Operadores!A:A,Operadores!B:B))</f>
        <v>CALVI</v>
      </c>
      <c r="G2" s="36" t="s">
        <v>72</v>
      </c>
      <c r="H2" s="39">
        <v>19.286532</v>
      </c>
      <c r="I2" s="40">
        <v>892.23</v>
      </c>
      <c r="J2" s="41">
        <f t="shared" ref="J2:J2490" si="1">IFERROR(H2*I2)</f>
        <v>17208.02245</v>
      </c>
      <c r="K2" s="37" t="str">
        <f t="array" ref="K2">IFERROR(XLOOKUP(G2,'Tipo de carga'!A:A,'Tipo de carga'!B:B))</f>
        <v>Autoabasto</v>
      </c>
      <c r="L2" s="37">
        <f t="shared" ref="L2:L10995" si="2">IFERROR(WEEKNUM(D2))</f>
        <v>40</v>
      </c>
      <c r="M2" s="37">
        <f t="shared" ref="M2:M10995" si="3">IFERROR(DAY(D2))</f>
        <v>2</v>
      </c>
      <c r="N2" s="37">
        <f t="shared" ref="N2:N10995" si="4">IFERROR(MONTH(D2))</f>
        <v>10</v>
      </c>
      <c r="O2" s="37" t="str">
        <f t="array" ref="O2">IFERROR(XLOOKUP(K2,'Tipo de carga'!B:B,'Tipo de carga'!C:C))</f>
        <v>Diesel</v>
      </c>
    </row>
    <row r="3">
      <c r="A3" s="36">
        <v>1683.0</v>
      </c>
      <c r="B3" s="37" t="str">
        <f>IFERROR(VLOOKUP(A3,'asig octubre'!$A$2:$C$442,3,0))</f>
        <v>Pilgrims Tepo</v>
      </c>
      <c r="C3" s="37" t="str">
        <f>IFERROR(VLOOKUP(A3,'asig octubre'!$A$2:$B$442,2,0))</f>
        <v>EC-02</v>
      </c>
      <c r="D3" s="38">
        <v>45567.96976851852</v>
      </c>
      <c r="E3" s="36" t="s">
        <v>152</v>
      </c>
      <c r="F3" s="37" t="str">
        <f t="array" ref="F3">IFERROR(XLOOKUP(E3,Operadores!A:A,Operadores!B:B))</f>
        <v>HERJUA01</v>
      </c>
      <c r="G3" s="36" t="s">
        <v>72</v>
      </c>
      <c r="H3" s="39">
        <v>19.286532</v>
      </c>
      <c r="I3" s="40">
        <v>390.03</v>
      </c>
      <c r="J3" s="41">
        <f t="shared" si="1"/>
        <v>7522.326076</v>
      </c>
      <c r="K3" s="37" t="str">
        <f t="array" ref="K3">IFERROR(XLOOKUP(G3,'Tipo de carga'!A:A,'Tipo de carga'!B:B))</f>
        <v>Autoabasto</v>
      </c>
      <c r="L3" s="37">
        <f t="shared" si="2"/>
        <v>40</v>
      </c>
      <c r="M3" s="37">
        <f t="shared" si="3"/>
        <v>2</v>
      </c>
      <c r="N3" s="37">
        <f t="shared" si="4"/>
        <v>10</v>
      </c>
      <c r="O3" s="37" t="str">
        <f t="array" ref="O3">IFERROR(XLOOKUP(K3,'Tipo de carga'!B:B,'Tipo de carga'!C:C))</f>
        <v>Diesel</v>
      </c>
    </row>
    <row r="4">
      <c r="A4" s="36">
        <v>1975.0</v>
      </c>
      <c r="B4" s="37" t="str">
        <f>IFERROR(VLOOKUP(A4,'asig octubre'!$A$2:$C$442,3,0))</f>
        <v>Sayer Sencillo</v>
      </c>
      <c r="C4" s="37" t="str">
        <f>IFERROR(VLOOKUP(A4,'asig octubre'!$A$2:$B$442,2,0))</f>
        <v>EC-04</v>
      </c>
      <c r="D4" s="38">
        <v>45567.95247685185</v>
      </c>
      <c r="E4" s="36" t="s">
        <v>153</v>
      </c>
      <c r="F4" s="37" t="str">
        <f t="array" ref="F4">IFERROR(XLOOKUP(E4,Operadores!A:A,Operadores!B:B))</f>
        <v>LECJOS</v>
      </c>
      <c r="G4" s="36" t="s">
        <v>72</v>
      </c>
      <c r="H4" s="39">
        <v>19.286532</v>
      </c>
      <c r="I4" s="40">
        <v>886.26</v>
      </c>
      <c r="J4" s="41">
        <f t="shared" si="1"/>
        <v>17092.88185</v>
      </c>
      <c r="K4" s="37" t="str">
        <f t="array" ref="K4">IFERROR(XLOOKUP(G4,'Tipo de carga'!A:A,'Tipo de carga'!B:B))</f>
        <v>Autoabasto</v>
      </c>
      <c r="L4" s="37">
        <f t="shared" si="2"/>
        <v>40</v>
      </c>
      <c r="M4" s="37">
        <f t="shared" si="3"/>
        <v>2</v>
      </c>
      <c r="N4" s="37">
        <f t="shared" si="4"/>
        <v>10</v>
      </c>
      <c r="O4" s="37" t="str">
        <f t="array" ref="O4">IFERROR(XLOOKUP(K4,'Tipo de carga'!B:B,'Tipo de carga'!C:C))</f>
        <v>Diesel</v>
      </c>
    </row>
    <row r="5">
      <c r="A5" s="36">
        <v>1854.0</v>
      </c>
      <c r="B5" s="37" t="str">
        <f>IFERROR(VLOOKUP(A5,'asig octubre'!$A$2:$C$442,3,0))</f>
        <v>Circuitos</v>
      </c>
      <c r="C5" s="37" t="str">
        <f>IFERROR(VLOOKUP(A5,'asig octubre'!$A$2:$B$442,2,0))</f>
        <v>EC-03</v>
      </c>
      <c r="D5" s="38">
        <v>45567.893217592595</v>
      </c>
      <c r="E5" s="36" t="s">
        <v>154</v>
      </c>
      <c r="F5" s="37" t="str">
        <f t="array" ref="F5">IFERROR(XLOOKUP(E5,Operadores!A:A,Operadores!B:B))</f>
        <v>MARJO08</v>
      </c>
      <c r="G5" s="36" t="s">
        <v>72</v>
      </c>
      <c r="H5" s="39">
        <v>19.286532</v>
      </c>
      <c r="I5" s="40">
        <v>471.56</v>
      </c>
      <c r="J5" s="41">
        <f t="shared" si="1"/>
        <v>9094.75703</v>
      </c>
      <c r="K5" s="37" t="str">
        <f t="array" ref="K5">IFERROR(XLOOKUP(G5,'Tipo de carga'!A:A,'Tipo de carga'!B:B))</f>
        <v>Autoabasto</v>
      </c>
      <c r="L5" s="37">
        <f t="shared" si="2"/>
        <v>40</v>
      </c>
      <c r="M5" s="37">
        <f t="shared" si="3"/>
        <v>2</v>
      </c>
      <c r="N5" s="37">
        <f t="shared" si="4"/>
        <v>10</v>
      </c>
      <c r="O5" s="37" t="str">
        <f t="array" ref="O5">IFERROR(XLOOKUP(K5,'Tipo de carga'!B:B,'Tipo de carga'!C:C))</f>
        <v>Diesel</v>
      </c>
    </row>
    <row r="6">
      <c r="A6" s="36">
        <v>1935.0</v>
      </c>
      <c r="B6" s="37" t="str">
        <f>IFERROR(VLOOKUP(A6,'asig octubre'!$A$2:$C$442,3,0))</f>
        <v>Patieros sucursal</v>
      </c>
      <c r="C6" s="37" t="str">
        <f>IFERROR(VLOOKUP(A6,'asig octubre'!$A$2:$B$442,2,0))</f>
        <v>EC-03</v>
      </c>
      <c r="D6" s="38">
        <v>45567.88638888889</v>
      </c>
      <c r="E6" s="36" t="s">
        <v>155</v>
      </c>
      <c r="F6" s="37" t="str">
        <f t="array" ref="F6">IFERROR(XLOOKUP(E6,Operadores!A:A,Operadores!B:B))</f>
        <v>RODMA</v>
      </c>
      <c r="G6" s="36" t="s">
        <v>72</v>
      </c>
      <c r="H6" s="39">
        <v>19.286532</v>
      </c>
      <c r="I6" s="40">
        <v>325.74</v>
      </c>
      <c r="J6" s="41">
        <f t="shared" si="1"/>
        <v>6282.394934</v>
      </c>
      <c r="K6" s="37" t="str">
        <f t="array" ref="K6">IFERROR(XLOOKUP(G6,'Tipo de carga'!A:A,'Tipo de carga'!B:B))</f>
        <v>Autoabasto</v>
      </c>
      <c r="L6" s="37">
        <f t="shared" si="2"/>
        <v>40</v>
      </c>
      <c r="M6" s="37">
        <f t="shared" si="3"/>
        <v>2</v>
      </c>
      <c r="N6" s="37">
        <f t="shared" si="4"/>
        <v>10</v>
      </c>
      <c r="O6" s="37" t="str">
        <f t="array" ref="O6">IFERROR(XLOOKUP(K6,'Tipo de carga'!B:B,'Tipo de carga'!C:C))</f>
        <v>Diesel</v>
      </c>
    </row>
    <row r="7">
      <c r="A7" s="36">
        <v>2046.0</v>
      </c>
      <c r="B7" s="37" t="str">
        <f>IFERROR(VLOOKUP(A7,'asig octubre'!$A$2:$C$442,3,0))</f>
        <v>Available</v>
      </c>
      <c r="C7" s="37" t="str">
        <f>IFERROR(VLOOKUP(A7,'asig octubre'!$A$2:$B$442,2,0))</f>
        <v>TTE</v>
      </c>
      <c r="D7" s="38">
        <v>45567.86603009259</v>
      </c>
      <c r="E7" s="36" t="s">
        <v>156</v>
      </c>
      <c r="F7" s="37" t="str">
        <f t="array" ref="F7">IFERROR(XLOOKUP(E7,Operadores!A:A,Operadores!B:B))</f>
        <v>CCEO</v>
      </c>
      <c r="G7" s="36" t="s">
        <v>72</v>
      </c>
      <c r="H7" s="39">
        <v>19.286532</v>
      </c>
      <c r="I7" s="40">
        <v>88.35</v>
      </c>
      <c r="J7" s="41">
        <f t="shared" si="1"/>
        <v>1703.965102</v>
      </c>
      <c r="K7" s="37" t="str">
        <f t="array" ref="K7">IFERROR(XLOOKUP(G7,'Tipo de carga'!A:A,'Tipo de carga'!B:B))</f>
        <v>Autoabasto</v>
      </c>
      <c r="L7" s="37">
        <f t="shared" si="2"/>
        <v>40</v>
      </c>
      <c r="M7" s="37">
        <f t="shared" si="3"/>
        <v>2</v>
      </c>
      <c r="N7" s="37">
        <f t="shared" si="4"/>
        <v>10</v>
      </c>
      <c r="O7" s="37" t="str">
        <f t="array" ref="O7">IFERROR(XLOOKUP(K7,'Tipo de carga'!B:B,'Tipo de carga'!C:C))</f>
        <v>Diesel</v>
      </c>
    </row>
    <row r="8">
      <c r="A8" s="36">
        <v>1879.0</v>
      </c>
      <c r="B8" s="37" t="str">
        <f>IFERROR(VLOOKUP(A8,'asig octubre'!$A$2:$C$442,3,0))</f>
        <v>Circuitos</v>
      </c>
      <c r="C8" s="37" t="str">
        <f>IFERROR(VLOOKUP(A8,'asig octubre'!$A$2:$B$442,2,0))</f>
        <v>EC-03</v>
      </c>
      <c r="D8" s="38">
        <v>45567.85693287037</v>
      </c>
      <c r="E8" s="36" t="s">
        <v>157</v>
      </c>
      <c r="F8" s="37" t="str">
        <f t="array" ref="F8">IFERROR(XLOOKUP(E8,Operadores!A:A,Operadores!B:B))</f>
        <v>CRUAUR</v>
      </c>
      <c r="G8" s="36" t="s">
        <v>72</v>
      </c>
      <c r="H8" s="39">
        <v>19.286532</v>
      </c>
      <c r="I8" s="40">
        <v>133.21</v>
      </c>
      <c r="J8" s="41">
        <f t="shared" si="1"/>
        <v>2569.158928</v>
      </c>
      <c r="K8" s="37" t="str">
        <f t="array" ref="K8">IFERROR(XLOOKUP(G8,'Tipo de carga'!A:A,'Tipo de carga'!B:B))</f>
        <v>Autoabasto</v>
      </c>
      <c r="L8" s="37">
        <f t="shared" si="2"/>
        <v>40</v>
      </c>
      <c r="M8" s="37">
        <f t="shared" si="3"/>
        <v>2</v>
      </c>
      <c r="N8" s="37">
        <f t="shared" si="4"/>
        <v>10</v>
      </c>
      <c r="O8" s="37" t="str">
        <f t="array" ref="O8">IFERROR(XLOOKUP(K8,'Tipo de carga'!B:B,'Tipo de carga'!C:C))</f>
        <v>Diesel</v>
      </c>
    </row>
    <row r="9">
      <c r="A9" s="36">
        <v>2006.0</v>
      </c>
      <c r="B9" s="37" t="str">
        <f>IFERROR(VLOOKUP(A9,'asig octubre'!$A$2:$C$442,3,0))</f>
        <v>MeLi Dedicado Merida</v>
      </c>
      <c r="C9" s="37" t="str">
        <f>IFERROR(VLOOKUP(A9,'asig octubre'!$A$2:$B$442,2,0))</f>
        <v>EC-05</v>
      </c>
      <c r="D9" s="38">
        <v>45567.854155092595</v>
      </c>
      <c r="E9" s="36" t="s">
        <v>158</v>
      </c>
      <c r="F9" s="37" t="str">
        <f t="array" ref="F9">IFERROR(XLOOKUP(E9,Operadores!A:A,Operadores!B:B))</f>
        <v>SANOSC</v>
      </c>
      <c r="G9" s="36" t="s">
        <v>72</v>
      </c>
      <c r="H9" s="39">
        <v>19.286532</v>
      </c>
      <c r="I9" s="40">
        <v>248.82</v>
      </c>
      <c r="J9" s="41">
        <f t="shared" si="1"/>
        <v>4798.874892</v>
      </c>
      <c r="K9" s="37" t="str">
        <f t="array" ref="K9">IFERROR(XLOOKUP(G9,'Tipo de carga'!A:A,'Tipo de carga'!B:B))</f>
        <v>Autoabasto</v>
      </c>
      <c r="L9" s="37">
        <f t="shared" si="2"/>
        <v>40</v>
      </c>
      <c r="M9" s="37">
        <f t="shared" si="3"/>
        <v>2</v>
      </c>
      <c r="N9" s="37">
        <f t="shared" si="4"/>
        <v>10</v>
      </c>
      <c r="O9" s="37" t="str">
        <f t="array" ref="O9">IFERROR(XLOOKUP(K9,'Tipo de carga'!B:B,'Tipo de carga'!C:C))</f>
        <v>Diesel</v>
      </c>
    </row>
    <row r="10">
      <c r="A10" s="36">
        <v>1685.0</v>
      </c>
      <c r="B10" s="37" t="str">
        <f>IFERROR(VLOOKUP(A10,'asig octubre'!$A$2:$C$442,3,0))</f>
        <v>Pilgrims Tepo</v>
      </c>
      <c r="C10" s="37" t="str">
        <f>IFERROR(VLOOKUP(A10,'asig octubre'!$A$2:$B$442,2,0))</f>
        <v>EC-02</v>
      </c>
      <c r="D10" s="38">
        <v>45567.843993055554</v>
      </c>
      <c r="E10" s="36" t="s">
        <v>159</v>
      </c>
      <c r="F10" s="37" t="str">
        <f t="array" ref="F10">IFERROR(XLOOKUP(E10,Operadores!A:A,Operadores!B:B))</f>
        <v>GONENR</v>
      </c>
      <c r="G10" s="36" t="s">
        <v>72</v>
      </c>
      <c r="H10" s="39">
        <v>19.286532</v>
      </c>
      <c r="I10" s="40">
        <v>248.78</v>
      </c>
      <c r="J10" s="41">
        <f t="shared" si="1"/>
        <v>4798.103431</v>
      </c>
      <c r="K10" s="37" t="str">
        <f t="array" ref="K10">IFERROR(XLOOKUP(G10,'Tipo de carga'!A:A,'Tipo de carga'!B:B))</f>
        <v>Autoabasto</v>
      </c>
      <c r="L10" s="37">
        <f t="shared" si="2"/>
        <v>40</v>
      </c>
      <c r="M10" s="37">
        <f t="shared" si="3"/>
        <v>2</v>
      </c>
      <c r="N10" s="37">
        <f t="shared" si="4"/>
        <v>10</v>
      </c>
      <c r="O10" s="37" t="str">
        <f t="array" ref="O10">IFERROR(XLOOKUP(K10,'Tipo de carga'!B:B,'Tipo de carga'!C:C))</f>
        <v>Diesel</v>
      </c>
    </row>
    <row r="11">
      <c r="A11" s="36">
        <v>1735.0</v>
      </c>
      <c r="B11" s="37" t="str">
        <f>IFERROR(VLOOKUP(A11,'asig octubre'!$A$2:$C$442,3,0))</f>
        <v>Pilgrims Tepo</v>
      </c>
      <c r="C11" s="37" t="str">
        <f>IFERROR(VLOOKUP(A11,'asig octubre'!$A$2:$B$442,2,0))</f>
        <v>EC-02</v>
      </c>
      <c r="D11" s="38">
        <v>45567.823541666665</v>
      </c>
      <c r="E11" s="36" t="s">
        <v>160</v>
      </c>
      <c r="F11" s="37" t="str">
        <f t="array" ref="F11">IFERROR(XLOOKUP(E11,Operadores!A:A,Operadores!B:B))</f>
        <v>ESTMANX</v>
      </c>
      <c r="G11" s="36" t="s">
        <v>72</v>
      </c>
      <c r="H11" s="39">
        <v>19.286532</v>
      </c>
      <c r="I11" s="40">
        <v>158.86</v>
      </c>
      <c r="J11" s="41">
        <f t="shared" si="1"/>
        <v>3063.858474</v>
      </c>
      <c r="K11" s="37" t="str">
        <f t="array" ref="K11">IFERROR(XLOOKUP(G11,'Tipo de carga'!A:A,'Tipo de carga'!B:B))</f>
        <v>Autoabasto</v>
      </c>
      <c r="L11" s="37">
        <f t="shared" si="2"/>
        <v>40</v>
      </c>
      <c r="M11" s="37">
        <f t="shared" si="3"/>
        <v>2</v>
      </c>
      <c r="N11" s="37">
        <f t="shared" si="4"/>
        <v>10</v>
      </c>
      <c r="O11" s="37" t="str">
        <f t="array" ref="O11">IFERROR(XLOOKUP(K11,'Tipo de carga'!B:B,'Tipo de carga'!C:C))</f>
        <v>Diesel</v>
      </c>
    </row>
    <row r="12">
      <c r="A12" s="36">
        <v>2016.0</v>
      </c>
      <c r="B12" s="37" t="str">
        <f>IFERROR(VLOOKUP(A12,'asig octubre'!$A$2:$C$442,3,0))</f>
        <v>MeLi asignado SD</v>
      </c>
      <c r="C12" s="37" t="str">
        <f>IFERROR(VLOOKUP(A12,'asig octubre'!$A$2:$B$442,2,0))</f>
        <v>EC-05</v>
      </c>
      <c r="D12" s="38">
        <v>45567.8125</v>
      </c>
      <c r="E12" s="36" t="s">
        <v>161</v>
      </c>
      <c r="F12" s="37" t="str">
        <f t="array" ref="F12">IFERROR(XLOOKUP(E12,Operadores!A:A,Operadores!B:B))</f>
        <v>SANART</v>
      </c>
      <c r="G12" s="36" t="s">
        <v>72</v>
      </c>
      <c r="H12" s="39">
        <v>19.286532</v>
      </c>
      <c r="I12" s="40">
        <v>333.15</v>
      </c>
      <c r="J12" s="41">
        <f t="shared" si="1"/>
        <v>6425.308136</v>
      </c>
      <c r="K12" s="37" t="str">
        <f t="array" ref="K12">IFERROR(XLOOKUP(G12,'Tipo de carga'!A:A,'Tipo de carga'!B:B))</f>
        <v>Autoabasto</v>
      </c>
      <c r="L12" s="37">
        <f t="shared" si="2"/>
        <v>40</v>
      </c>
      <c r="M12" s="37">
        <f t="shared" si="3"/>
        <v>2</v>
      </c>
      <c r="N12" s="37">
        <f t="shared" si="4"/>
        <v>10</v>
      </c>
      <c r="O12" s="37" t="str">
        <f t="array" ref="O12">IFERROR(XLOOKUP(K12,'Tipo de carga'!B:B,'Tipo de carga'!C:C))</f>
        <v>Diesel</v>
      </c>
    </row>
    <row r="13">
      <c r="A13" s="36">
        <v>1754.0</v>
      </c>
      <c r="B13" s="37" t="str">
        <f>IFERROR(VLOOKUP(A13,'asig octubre'!$A$2:$C$442,3,0))</f>
        <v>Pilgrims Tepo</v>
      </c>
      <c r="C13" s="37" t="str">
        <f>IFERROR(VLOOKUP(A13,'asig octubre'!$A$2:$B$442,2,0))</f>
        <v>EC-02</v>
      </c>
      <c r="D13" s="38">
        <v>45567.79717592592</v>
      </c>
      <c r="E13" s="36" t="s">
        <v>162</v>
      </c>
      <c r="F13" s="37" t="str">
        <f t="array" ref="F13">IFERROR(XLOOKUP(E13,Operadores!A:A,Operadores!B:B))</f>
        <v>TABYAI</v>
      </c>
      <c r="G13" s="36" t="s">
        <v>72</v>
      </c>
      <c r="H13" s="39">
        <v>19.286532</v>
      </c>
      <c r="I13" s="40">
        <v>139.73</v>
      </c>
      <c r="J13" s="41">
        <f t="shared" si="1"/>
        <v>2694.907116</v>
      </c>
      <c r="K13" s="37" t="str">
        <f t="array" ref="K13">IFERROR(XLOOKUP(G13,'Tipo de carga'!A:A,'Tipo de carga'!B:B))</f>
        <v>Autoabasto</v>
      </c>
      <c r="L13" s="37">
        <f t="shared" si="2"/>
        <v>40</v>
      </c>
      <c r="M13" s="37">
        <f t="shared" si="3"/>
        <v>2</v>
      </c>
      <c r="N13" s="37">
        <f t="shared" si="4"/>
        <v>10</v>
      </c>
      <c r="O13" s="37" t="str">
        <f t="array" ref="O13">IFERROR(XLOOKUP(K13,'Tipo de carga'!B:B,'Tipo de carga'!C:C))</f>
        <v>Diesel</v>
      </c>
    </row>
    <row r="14">
      <c r="A14" s="36">
        <v>1866.0</v>
      </c>
      <c r="B14" s="37" t="str">
        <f>IFERROR(VLOOKUP(A14,'asig octubre'!$A$2:$C$442,3,0))</f>
        <v>Pilgrims Tepo</v>
      </c>
      <c r="C14" s="37" t="str">
        <f>IFERROR(VLOOKUP(A14,'asig octubre'!$A$2:$B$442,2,0))</f>
        <v>EC-02</v>
      </c>
      <c r="D14" s="38">
        <v>45567.79597222222</v>
      </c>
      <c r="E14" s="36" t="s">
        <v>163</v>
      </c>
      <c r="F14" s="37" t="str">
        <f t="array" ref="F14">IFERROR(XLOOKUP(E14,Operadores!A:A,Operadores!B:B))</f>
        <v>JORJON</v>
      </c>
      <c r="G14" s="36" t="s">
        <v>72</v>
      </c>
      <c r="H14" s="39">
        <v>19.286532</v>
      </c>
      <c r="I14" s="40">
        <v>190.21</v>
      </c>
      <c r="J14" s="41">
        <f t="shared" si="1"/>
        <v>3668.491252</v>
      </c>
      <c r="K14" s="37" t="str">
        <f t="array" ref="K14">IFERROR(XLOOKUP(G14,'Tipo de carga'!A:A,'Tipo de carga'!B:B))</f>
        <v>Autoabasto</v>
      </c>
      <c r="L14" s="37">
        <f t="shared" si="2"/>
        <v>40</v>
      </c>
      <c r="M14" s="37">
        <f t="shared" si="3"/>
        <v>2</v>
      </c>
      <c r="N14" s="37">
        <f t="shared" si="4"/>
        <v>10</v>
      </c>
      <c r="O14" s="37" t="str">
        <f t="array" ref="O14">IFERROR(XLOOKUP(K14,'Tipo de carga'!B:B,'Tipo de carga'!C:C))</f>
        <v>Diesel</v>
      </c>
    </row>
    <row r="15">
      <c r="A15" s="36">
        <v>2020.0</v>
      </c>
      <c r="B15" s="37" t="str">
        <f>IFERROR(VLOOKUP(A15,'asig octubre'!$A$2:$C$442,3,0))</f>
        <v>Available</v>
      </c>
      <c r="C15" s="37" t="str">
        <f>IFERROR(VLOOKUP(A15,'asig octubre'!$A$2:$B$442,2,0))</f>
        <v>TTE</v>
      </c>
      <c r="D15" s="38">
        <v>45567.78438657407</v>
      </c>
      <c r="E15" s="36" t="s">
        <v>164</v>
      </c>
      <c r="F15" s="37" t="str">
        <f t="array" ref="F15">IFERROR(XLOOKUP(E15,Operadores!A:A,Operadores!B:B))</f>
        <v>MUÑOSC</v>
      </c>
      <c r="G15" s="36" t="s">
        <v>72</v>
      </c>
      <c r="H15" s="39">
        <v>19.286532</v>
      </c>
      <c r="I15" s="40">
        <v>320.02</v>
      </c>
      <c r="J15" s="41">
        <f t="shared" si="1"/>
        <v>6172.075971</v>
      </c>
      <c r="K15" s="37" t="str">
        <f t="array" ref="K15">IFERROR(XLOOKUP(G15,'Tipo de carga'!A:A,'Tipo de carga'!B:B))</f>
        <v>Autoabasto</v>
      </c>
      <c r="L15" s="37">
        <f t="shared" si="2"/>
        <v>40</v>
      </c>
      <c r="M15" s="37">
        <f t="shared" si="3"/>
        <v>2</v>
      </c>
      <c r="N15" s="37">
        <f t="shared" si="4"/>
        <v>10</v>
      </c>
      <c r="O15" s="37" t="str">
        <f t="array" ref="O15">IFERROR(XLOOKUP(K15,'Tipo de carga'!B:B,'Tipo de carga'!C:C))</f>
        <v>Diesel</v>
      </c>
    </row>
    <row r="16">
      <c r="A16" s="36">
        <v>2021.0</v>
      </c>
      <c r="B16" s="37" t="str">
        <f>IFERROR(VLOOKUP(A16,'asig octubre'!$A$2:$C$442,3,0))</f>
        <v>Available</v>
      </c>
      <c r="C16" s="37" t="str">
        <f>IFERROR(VLOOKUP(A16,'asig octubre'!$A$2:$B$442,2,0))</f>
        <v>TTE</v>
      </c>
      <c r="D16" s="38">
        <v>45567.77862268518</v>
      </c>
      <c r="E16" s="36" t="s">
        <v>165</v>
      </c>
      <c r="F16" s="37" t="str">
        <f t="array" ref="F16">IFERROR(XLOOKUP(E16,Operadores!A:A,Operadores!B:B))</f>
        <v>MUNSA</v>
      </c>
      <c r="G16" s="36" t="s">
        <v>72</v>
      </c>
      <c r="H16" s="39">
        <v>19.286532</v>
      </c>
      <c r="I16" s="40">
        <v>358.09</v>
      </c>
      <c r="J16" s="41">
        <f t="shared" si="1"/>
        <v>6906.314244</v>
      </c>
      <c r="K16" s="37" t="str">
        <f t="array" ref="K16">IFERROR(XLOOKUP(G16,'Tipo de carga'!A:A,'Tipo de carga'!B:B))</f>
        <v>Autoabasto</v>
      </c>
      <c r="L16" s="37">
        <f t="shared" si="2"/>
        <v>40</v>
      </c>
      <c r="M16" s="37">
        <f t="shared" si="3"/>
        <v>2</v>
      </c>
      <c r="N16" s="37">
        <f t="shared" si="4"/>
        <v>10</v>
      </c>
      <c r="O16" s="37" t="str">
        <f t="array" ref="O16">IFERROR(XLOOKUP(K16,'Tipo de carga'!B:B,'Tipo de carga'!C:C))</f>
        <v>Diesel</v>
      </c>
    </row>
    <row r="17">
      <c r="A17" s="36">
        <v>2007.0</v>
      </c>
      <c r="B17" s="37" t="str">
        <f>IFERROR(VLOOKUP(A17,'asig octubre'!$A$2:$C$442,3,0))</f>
        <v>MeLi Asignado TD</v>
      </c>
      <c r="C17" s="37" t="str">
        <f>IFERROR(VLOOKUP(A17,'asig octubre'!$A$2:$B$442,2,0))</f>
        <v>EC-05</v>
      </c>
      <c r="D17" s="38">
        <v>45567.77137731481</v>
      </c>
      <c r="E17" s="36" t="s">
        <v>166</v>
      </c>
      <c r="F17" s="37" t="str">
        <f t="array" ref="F17">IFERROR(XLOOKUP(E17,Operadores!A:A,Operadores!B:B))</f>
        <v>PADRI</v>
      </c>
      <c r="G17" s="36" t="s">
        <v>72</v>
      </c>
      <c r="H17" s="39">
        <v>19.286532</v>
      </c>
      <c r="I17" s="40">
        <v>566.69</v>
      </c>
      <c r="J17" s="41">
        <f t="shared" si="1"/>
        <v>10929.48482</v>
      </c>
      <c r="K17" s="37" t="str">
        <f t="array" ref="K17">IFERROR(XLOOKUP(G17,'Tipo de carga'!A:A,'Tipo de carga'!B:B))</f>
        <v>Autoabasto</v>
      </c>
      <c r="L17" s="37">
        <f t="shared" si="2"/>
        <v>40</v>
      </c>
      <c r="M17" s="37">
        <f t="shared" si="3"/>
        <v>2</v>
      </c>
      <c r="N17" s="37">
        <f t="shared" si="4"/>
        <v>10</v>
      </c>
      <c r="O17" s="37" t="str">
        <f t="array" ref="O17">IFERROR(XLOOKUP(K17,'Tipo de carga'!B:B,'Tipo de carga'!C:C))</f>
        <v>Diesel</v>
      </c>
    </row>
    <row r="18">
      <c r="A18" s="36">
        <v>1812.0</v>
      </c>
      <c r="B18" s="37" t="str">
        <f>IFERROR(VLOOKUP(A18,'asig octubre'!$A$2:$C$442,3,0))</f>
        <v>Patieros sucursal</v>
      </c>
      <c r="C18" s="37" t="str">
        <f>IFERROR(VLOOKUP(A18,'asig octubre'!$A$2:$B$442,2,0))</f>
        <v>EC-03</v>
      </c>
      <c r="D18" s="38">
        <v>45567.755625</v>
      </c>
      <c r="E18" s="36" t="s">
        <v>167</v>
      </c>
      <c r="F18" s="37" t="str">
        <f t="array" ref="F18">IFERROR(XLOOKUP(E18,Operadores!A:A,Operadores!B:B))</f>
        <v>REYVI01</v>
      </c>
      <c r="G18" s="36" t="s">
        <v>72</v>
      </c>
      <c r="H18" s="39">
        <v>19.286532</v>
      </c>
      <c r="I18" s="40">
        <v>578.36</v>
      </c>
      <c r="J18" s="41">
        <f t="shared" si="1"/>
        <v>11154.55865</v>
      </c>
      <c r="K18" s="37" t="str">
        <f t="array" ref="K18">IFERROR(XLOOKUP(G18,'Tipo de carga'!A:A,'Tipo de carga'!B:B))</f>
        <v>Autoabasto</v>
      </c>
      <c r="L18" s="37">
        <f t="shared" si="2"/>
        <v>40</v>
      </c>
      <c r="M18" s="37">
        <f t="shared" si="3"/>
        <v>2</v>
      </c>
      <c r="N18" s="37">
        <f t="shared" si="4"/>
        <v>10</v>
      </c>
      <c r="O18" s="37" t="str">
        <f t="array" ref="O18">IFERROR(XLOOKUP(K18,'Tipo de carga'!B:B,'Tipo de carga'!C:C))</f>
        <v>Diesel</v>
      </c>
    </row>
    <row r="19">
      <c r="A19" s="36">
        <v>1768.0</v>
      </c>
      <c r="B19" s="37" t="str">
        <f>IFERROR(VLOOKUP(A19,'asig octubre'!$A$2:$C$442,3,0))</f>
        <v>Peñafiel Tecamac</v>
      </c>
      <c r="C19" s="37" t="str">
        <f>IFERROR(VLOOKUP(A19,'asig octubre'!$A$2:$B$442,2,0))</f>
        <v>EC-02</v>
      </c>
      <c r="D19" s="38">
        <v>45567.75417824074</v>
      </c>
      <c r="E19" s="36" t="s">
        <v>168</v>
      </c>
      <c r="F19" s="37" t="str">
        <f t="array" ref="F19">IFERROR(XLOOKUP(E19,Operadores!A:A,Operadores!B:B))</f>
        <v>GARLUI</v>
      </c>
      <c r="G19" s="36" t="s">
        <v>72</v>
      </c>
      <c r="H19" s="39">
        <v>19.286532</v>
      </c>
      <c r="I19" s="40">
        <v>288.85</v>
      </c>
      <c r="J19" s="41">
        <f t="shared" si="1"/>
        <v>5570.914768</v>
      </c>
      <c r="K19" s="37" t="str">
        <f t="array" ref="K19">IFERROR(XLOOKUP(G19,'Tipo de carga'!A:A,'Tipo de carga'!B:B))</f>
        <v>Autoabasto</v>
      </c>
      <c r="L19" s="37">
        <f t="shared" si="2"/>
        <v>40</v>
      </c>
      <c r="M19" s="37">
        <f t="shared" si="3"/>
        <v>2</v>
      </c>
      <c r="N19" s="37">
        <f t="shared" si="4"/>
        <v>10</v>
      </c>
      <c r="O19" s="37" t="str">
        <f t="array" ref="O19">IFERROR(XLOOKUP(K19,'Tipo de carga'!B:B,'Tipo de carga'!C:C))</f>
        <v>Diesel</v>
      </c>
    </row>
    <row r="20">
      <c r="A20" s="36">
        <v>1688.0</v>
      </c>
      <c r="B20" s="37" t="str">
        <f>IFERROR(VLOOKUP(A20,'asig octubre'!$A$2:$C$442,3,0))</f>
        <v>Pilgrims Tepo</v>
      </c>
      <c r="C20" s="37" t="str">
        <f>IFERROR(VLOOKUP(A20,'asig octubre'!$A$2:$B$442,2,0))</f>
        <v>EC-02</v>
      </c>
      <c r="D20" s="38">
        <v>45567.71408564815</v>
      </c>
      <c r="E20" s="36" t="s">
        <v>169</v>
      </c>
      <c r="F20" s="37" t="str">
        <f t="array" ref="F20">IFERROR(XLOOKUP(E20,Operadores!A:A,Operadores!B:B))</f>
        <v>ESPJUA</v>
      </c>
      <c r="G20" s="36" t="s">
        <v>72</v>
      </c>
      <c r="H20" s="39">
        <v>19.286532</v>
      </c>
      <c r="I20" s="40">
        <v>358.63</v>
      </c>
      <c r="J20" s="41">
        <f t="shared" si="1"/>
        <v>6916.728971</v>
      </c>
      <c r="K20" s="37" t="str">
        <f t="array" ref="K20">IFERROR(XLOOKUP(G20,'Tipo de carga'!A:A,'Tipo de carga'!B:B))</f>
        <v>Autoabasto</v>
      </c>
      <c r="L20" s="37">
        <f t="shared" si="2"/>
        <v>40</v>
      </c>
      <c r="M20" s="37">
        <f t="shared" si="3"/>
        <v>2</v>
      </c>
      <c r="N20" s="37">
        <f t="shared" si="4"/>
        <v>10</v>
      </c>
      <c r="O20" s="37" t="str">
        <f t="array" ref="O20">IFERROR(XLOOKUP(K20,'Tipo de carga'!B:B,'Tipo de carga'!C:C))</f>
        <v>Diesel</v>
      </c>
    </row>
    <row r="21">
      <c r="A21" s="36">
        <v>1945.0</v>
      </c>
      <c r="B21" s="37" t="str">
        <f>IFERROR(VLOOKUP(A21,'asig octubre'!$A$2:$C$442,3,0))</f>
        <v>MeLi asignado SD</v>
      </c>
      <c r="C21" s="37" t="str">
        <f>IFERROR(VLOOKUP(A21,'asig octubre'!$A$2:$B$442,2,0))</f>
        <v>EC-05</v>
      </c>
      <c r="D21" s="38">
        <v>45567.70824074074</v>
      </c>
      <c r="E21" s="36" t="s">
        <v>170</v>
      </c>
      <c r="F21" s="37" t="str">
        <f t="array" ref="F21">IFERROR(XLOOKUP(E21,Operadores!A:A,Operadores!B:B))</f>
        <v>MIRISR</v>
      </c>
      <c r="G21" s="36" t="s">
        <v>72</v>
      </c>
      <c r="H21" s="39">
        <v>19.286532</v>
      </c>
      <c r="I21" s="40">
        <v>316.23</v>
      </c>
      <c r="J21" s="41">
        <f t="shared" si="1"/>
        <v>6098.980014</v>
      </c>
      <c r="K21" s="37" t="str">
        <f t="array" ref="K21">IFERROR(XLOOKUP(G21,'Tipo de carga'!A:A,'Tipo de carga'!B:B))</f>
        <v>Autoabasto</v>
      </c>
      <c r="L21" s="37">
        <f t="shared" si="2"/>
        <v>40</v>
      </c>
      <c r="M21" s="37">
        <f t="shared" si="3"/>
        <v>2</v>
      </c>
      <c r="N21" s="37">
        <f t="shared" si="4"/>
        <v>10</v>
      </c>
      <c r="O21" s="37" t="str">
        <f t="array" ref="O21">IFERROR(XLOOKUP(K21,'Tipo de carga'!B:B,'Tipo de carga'!C:C))</f>
        <v>Diesel</v>
      </c>
    </row>
    <row r="22">
      <c r="A22" s="36">
        <v>1757.0</v>
      </c>
      <c r="B22" s="37" t="str">
        <f>IFERROR(VLOOKUP(A22,'asig octubre'!$A$2:$C$442,3,0))</f>
        <v>Pilgrims Tepo</v>
      </c>
      <c r="C22" s="37" t="str">
        <f>IFERROR(VLOOKUP(A22,'asig octubre'!$A$2:$B$442,2,0))</f>
        <v>EC-02</v>
      </c>
      <c r="D22" s="38">
        <v>45567.698229166665</v>
      </c>
      <c r="E22" s="36" t="s">
        <v>171</v>
      </c>
      <c r="F22" s="37" t="str">
        <f t="array" ref="F22">IFERROR(XLOOKUP(E22,Operadores!A:A,Operadores!B:B))</f>
        <v>RAMJOS</v>
      </c>
      <c r="G22" s="36" t="s">
        <v>72</v>
      </c>
      <c r="H22" s="39">
        <v>19.286532</v>
      </c>
      <c r="I22" s="40">
        <v>237.67</v>
      </c>
      <c r="J22" s="41">
        <f t="shared" si="1"/>
        <v>4583.83006</v>
      </c>
      <c r="K22" s="37" t="str">
        <f t="array" ref="K22">IFERROR(XLOOKUP(G22,'Tipo de carga'!A:A,'Tipo de carga'!B:B))</f>
        <v>Autoabasto</v>
      </c>
      <c r="L22" s="37">
        <f t="shared" si="2"/>
        <v>40</v>
      </c>
      <c r="M22" s="37">
        <f t="shared" si="3"/>
        <v>2</v>
      </c>
      <c r="N22" s="37">
        <f t="shared" si="4"/>
        <v>10</v>
      </c>
      <c r="O22" s="37" t="str">
        <f t="array" ref="O22">IFERROR(XLOOKUP(K22,'Tipo de carga'!B:B,'Tipo de carga'!C:C))</f>
        <v>Diesel</v>
      </c>
    </row>
    <row r="23">
      <c r="A23" s="36">
        <v>1953.0</v>
      </c>
      <c r="B23" s="37" t="str">
        <f>IFERROR(VLOOKUP(A23,'asig octubre'!$A$2:$C$442,3,0))</f>
        <v>MeLi asignado SD</v>
      </c>
      <c r="C23" s="37" t="str">
        <f>IFERROR(VLOOKUP(A23,'asig octubre'!$A$2:$B$442,2,0))</f>
        <v>EC-05</v>
      </c>
      <c r="D23" s="38">
        <v>45567.67663194444</v>
      </c>
      <c r="E23" s="36" t="s">
        <v>172</v>
      </c>
      <c r="F23" s="37" t="str">
        <f t="array" ref="F23">IFERROR(XLOOKUP(E23,Operadores!A:A,Operadores!B:B))</f>
        <v>REDJUL</v>
      </c>
      <c r="G23" s="36" t="s">
        <v>72</v>
      </c>
      <c r="H23" s="39">
        <v>19.286532</v>
      </c>
      <c r="I23" s="40">
        <v>598.17</v>
      </c>
      <c r="J23" s="41">
        <f t="shared" si="1"/>
        <v>11536.62485</v>
      </c>
      <c r="K23" s="37" t="str">
        <f t="array" ref="K23">IFERROR(XLOOKUP(G23,'Tipo de carga'!A:A,'Tipo de carga'!B:B))</f>
        <v>Autoabasto</v>
      </c>
      <c r="L23" s="37">
        <f t="shared" si="2"/>
        <v>40</v>
      </c>
      <c r="M23" s="37">
        <f t="shared" si="3"/>
        <v>2</v>
      </c>
      <c r="N23" s="37">
        <f t="shared" si="4"/>
        <v>10</v>
      </c>
      <c r="O23" s="37" t="str">
        <f t="array" ref="O23">IFERROR(XLOOKUP(K23,'Tipo de carga'!B:B,'Tipo de carga'!C:C))</f>
        <v>Diesel</v>
      </c>
    </row>
    <row r="24">
      <c r="A24" s="36">
        <v>1974.0</v>
      </c>
      <c r="B24" s="37" t="str">
        <f>IFERROR(VLOOKUP(A24,'asig octubre'!$A$2:$C$442,3,0))</f>
        <v>MeLi asignado SD</v>
      </c>
      <c r="C24" s="37" t="str">
        <f>IFERROR(VLOOKUP(A24,'asig octubre'!$A$2:$B$442,2,0))</f>
        <v>EC-05</v>
      </c>
      <c r="D24" s="38">
        <v>45567.67601851852</v>
      </c>
      <c r="E24" s="36" t="s">
        <v>173</v>
      </c>
      <c r="F24" s="37" t="str">
        <f t="array" ref="F24">IFERROR(XLOOKUP(E24,Operadores!A:A,Operadores!B:B))</f>
        <v>AGUMIG</v>
      </c>
      <c r="G24" s="36" t="s">
        <v>72</v>
      </c>
      <c r="H24" s="39">
        <v>19.286532</v>
      </c>
      <c r="I24" s="40">
        <v>342.81</v>
      </c>
      <c r="J24" s="41">
        <f t="shared" si="1"/>
        <v>6611.616035</v>
      </c>
      <c r="K24" s="37" t="str">
        <f t="array" ref="K24">IFERROR(XLOOKUP(G24,'Tipo de carga'!A:A,'Tipo de carga'!B:B))</f>
        <v>Autoabasto</v>
      </c>
      <c r="L24" s="37">
        <f t="shared" si="2"/>
        <v>40</v>
      </c>
      <c r="M24" s="37">
        <f t="shared" si="3"/>
        <v>2</v>
      </c>
      <c r="N24" s="37">
        <f t="shared" si="4"/>
        <v>10</v>
      </c>
      <c r="O24" s="37" t="str">
        <f t="array" ref="O24">IFERROR(XLOOKUP(K24,'Tipo de carga'!B:B,'Tipo de carga'!C:C))</f>
        <v>Diesel</v>
      </c>
    </row>
    <row r="25">
      <c r="A25" s="36">
        <v>1633.0</v>
      </c>
      <c r="B25" s="37" t="str">
        <f>IFERROR(VLOOKUP(A25,'asig octubre'!$A$2:$C$442,3,0))</f>
        <v>Available</v>
      </c>
      <c r="C25" s="37" t="str">
        <f>IFERROR(VLOOKUP(A25,'asig octubre'!$A$2:$B$442,2,0))</f>
        <v>TTE</v>
      </c>
      <c r="D25" s="38">
        <v>45567.66614583333</v>
      </c>
      <c r="E25" s="36" t="s">
        <v>174</v>
      </c>
      <c r="F25" s="37" t="str">
        <f t="array" ref="F25">IFERROR(XLOOKUP(E25,Operadores!A:A,Operadores!B:B))</f>
        <v>SANROD</v>
      </c>
      <c r="G25" s="36" t="s">
        <v>72</v>
      </c>
      <c r="H25" s="39">
        <v>19.286532</v>
      </c>
      <c r="I25" s="40">
        <v>454.05</v>
      </c>
      <c r="J25" s="41">
        <f t="shared" si="1"/>
        <v>8757.049855</v>
      </c>
      <c r="K25" s="37" t="str">
        <f t="array" ref="K25">IFERROR(XLOOKUP(G25,'Tipo de carga'!A:A,'Tipo de carga'!B:B))</f>
        <v>Autoabasto</v>
      </c>
      <c r="L25" s="37">
        <f t="shared" si="2"/>
        <v>40</v>
      </c>
      <c r="M25" s="37">
        <f t="shared" si="3"/>
        <v>2</v>
      </c>
      <c r="N25" s="37">
        <f t="shared" si="4"/>
        <v>10</v>
      </c>
      <c r="O25" s="37" t="str">
        <f t="array" ref="O25">IFERROR(XLOOKUP(K25,'Tipo de carga'!B:B,'Tipo de carga'!C:C))</f>
        <v>Diesel</v>
      </c>
    </row>
    <row r="26">
      <c r="A26" s="36">
        <v>2018.0</v>
      </c>
      <c r="B26" s="37" t="str">
        <f>IFERROR(VLOOKUP(A26,'asig octubre'!$A$2:$C$442,3,0))</f>
        <v>MeLi asignado SD</v>
      </c>
      <c r="C26" s="37" t="str">
        <f>IFERROR(VLOOKUP(A26,'asig octubre'!$A$2:$B$442,2,0))</f>
        <v>EC-05</v>
      </c>
      <c r="D26" s="38">
        <v>45567.65803240741</v>
      </c>
      <c r="E26" s="36" t="s">
        <v>175</v>
      </c>
      <c r="F26" s="37" t="str">
        <f t="array" ref="F26">IFERROR(XLOOKUP(E26,Operadores!A:A,Operadores!B:B))</f>
        <v>PERRIC</v>
      </c>
      <c r="G26" s="36" t="s">
        <v>72</v>
      </c>
      <c r="H26" s="39">
        <v>19.286532</v>
      </c>
      <c r="I26" s="40">
        <v>350.2</v>
      </c>
      <c r="J26" s="41">
        <f t="shared" si="1"/>
        <v>6754.143506</v>
      </c>
      <c r="K26" s="37" t="str">
        <f t="array" ref="K26">IFERROR(XLOOKUP(G26,'Tipo de carga'!A:A,'Tipo de carga'!B:B))</f>
        <v>Autoabasto</v>
      </c>
      <c r="L26" s="37">
        <f t="shared" si="2"/>
        <v>40</v>
      </c>
      <c r="M26" s="37">
        <f t="shared" si="3"/>
        <v>2</v>
      </c>
      <c r="N26" s="37">
        <f t="shared" si="4"/>
        <v>10</v>
      </c>
      <c r="O26" s="37" t="str">
        <f t="array" ref="O26">IFERROR(XLOOKUP(K26,'Tipo de carga'!B:B,'Tipo de carga'!C:C))</f>
        <v>Diesel</v>
      </c>
    </row>
    <row r="27">
      <c r="A27" s="36">
        <v>1642.0</v>
      </c>
      <c r="B27" s="37" t="str">
        <f>IFERROR(VLOOKUP(A27,'asig octubre'!$A$2:$C$442,3,0))</f>
        <v>Available</v>
      </c>
      <c r="C27" s="37" t="str">
        <f>IFERROR(VLOOKUP(A27,'asig octubre'!$A$2:$B$442,2,0))</f>
        <v>TTE</v>
      </c>
      <c r="D27" s="38">
        <v>45567.64603009259</v>
      </c>
      <c r="E27" s="36" t="s">
        <v>176</v>
      </c>
      <c r="F27" s="37" t="str">
        <f t="array" ref="F27">IFERROR(XLOOKUP(E27,Operadores!A:A,Operadores!B:B))</f>
        <v>GONCES</v>
      </c>
      <c r="G27" s="36" t="s">
        <v>72</v>
      </c>
      <c r="H27" s="39">
        <v>19.286532</v>
      </c>
      <c r="I27" s="40">
        <v>113.27</v>
      </c>
      <c r="J27" s="41">
        <f t="shared" si="1"/>
        <v>2184.58548</v>
      </c>
      <c r="K27" s="37" t="str">
        <f t="array" ref="K27">IFERROR(XLOOKUP(G27,'Tipo de carga'!A:A,'Tipo de carga'!B:B))</f>
        <v>Autoabasto</v>
      </c>
      <c r="L27" s="37">
        <f t="shared" si="2"/>
        <v>40</v>
      </c>
      <c r="M27" s="37">
        <f t="shared" si="3"/>
        <v>2</v>
      </c>
      <c r="N27" s="37">
        <f t="shared" si="4"/>
        <v>10</v>
      </c>
      <c r="O27" s="37" t="str">
        <f t="array" ref="O27">IFERROR(XLOOKUP(K27,'Tipo de carga'!B:B,'Tipo de carga'!C:C))</f>
        <v>Diesel</v>
      </c>
    </row>
    <row r="28">
      <c r="A28" s="36">
        <v>1629.0</v>
      </c>
      <c r="B28" s="37" t="str">
        <f>IFERROR(VLOOKUP(A28,'asig octubre'!$A$2:$C$442,3,0))</f>
        <v>Available</v>
      </c>
      <c r="C28" s="37" t="str">
        <f>IFERROR(VLOOKUP(A28,'asig octubre'!$A$2:$B$442,2,0))</f>
        <v>TTE</v>
      </c>
      <c r="D28" s="38">
        <v>45567.64078703704</v>
      </c>
      <c r="E28" s="36" t="s">
        <v>177</v>
      </c>
      <c r="F28" s="37" t="str">
        <f t="array" ref="F28">IFERROR(XLOOKUP(E28,Operadores!A:A,Operadores!B:B))</f>
        <v>MATAND</v>
      </c>
      <c r="G28" s="36" t="s">
        <v>72</v>
      </c>
      <c r="H28" s="39">
        <v>19.286532</v>
      </c>
      <c r="I28" s="40">
        <v>205.81</v>
      </c>
      <c r="J28" s="41">
        <f t="shared" si="1"/>
        <v>3969.361151</v>
      </c>
      <c r="K28" s="37" t="str">
        <f t="array" ref="K28">IFERROR(XLOOKUP(G28,'Tipo de carga'!A:A,'Tipo de carga'!B:B))</f>
        <v>Autoabasto</v>
      </c>
      <c r="L28" s="37">
        <f t="shared" si="2"/>
        <v>40</v>
      </c>
      <c r="M28" s="37">
        <f t="shared" si="3"/>
        <v>2</v>
      </c>
      <c r="N28" s="37">
        <f t="shared" si="4"/>
        <v>10</v>
      </c>
      <c r="O28" s="37" t="str">
        <f t="array" ref="O28">IFERROR(XLOOKUP(K28,'Tipo de carga'!B:B,'Tipo de carga'!C:C))</f>
        <v>Diesel</v>
      </c>
    </row>
    <row r="29">
      <c r="A29" s="36">
        <v>1976.0</v>
      </c>
      <c r="B29" s="37" t="str">
        <f>IFERROR(VLOOKUP(A29,'asig octubre'!$A$2:$C$442,3,0))</f>
        <v>MeLi asignado SD</v>
      </c>
      <c r="C29" s="37" t="str">
        <f>IFERROR(VLOOKUP(A29,'asig octubre'!$A$2:$B$442,2,0))</f>
        <v>EC-05</v>
      </c>
      <c r="D29" s="38">
        <v>45567.633564814816</v>
      </c>
      <c r="E29" s="36" t="s">
        <v>178</v>
      </c>
      <c r="F29" s="37" t="str">
        <f t="array" ref="F29">IFERROR(XLOOKUP(E29,Operadores!A:A,Operadores!B:B))</f>
        <v>BAUGEO</v>
      </c>
      <c r="G29" s="36" t="s">
        <v>72</v>
      </c>
      <c r="H29" s="39">
        <v>19.286532</v>
      </c>
      <c r="I29" s="40">
        <v>290.06</v>
      </c>
      <c r="J29" s="41">
        <f t="shared" si="1"/>
        <v>5594.251472</v>
      </c>
      <c r="K29" s="37" t="str">
        <f t="array" ref="K29">IFERROR(XLOOKUP(G29,'Tipo de carga'!A:A,'Tipo de carga'!B:B))</f>
        <v>Autoabasto</v>
      </c>
      <c r="L29" s="37">
        <f t="shared" si="2"/>
        <v>40</v>
      </c>
      <c r="M29" s="37">
        <f t="shared" si="3"/>
        <v>2</v>
      </c>
      <c r="N29" s="37">
        <f t="shared" si="4"/>
        <v>10</v>
      </c>
      <c r="O29" s="37" t="str">
        <f t="array" ref="O29">IFERROR(XLOOKUP(K29,'Tipo de carga'!B:B,'Tipo de carga'!C:C))</f>
        <v>Diesel</v>
      </c>
    </row>
    <row r="30">
      <c r="A30" s="36">
        <v>2017.0</v>
      </c>
      <c r="B30" s="37" t="str">
        <f>IFERROR(VLOOKUP(A30,'asig octubre'!$A$2:$C$442,3,0))</f>
        <v>MeLi asignado SD</v>
      </c>
      <c r="C30" s="37" t="str">
        <f>IFERROR(VLOOKUP(A30,'asig octubre'!$A$2:$B$442,2,0))</f>
        <v>EC-05</v>
      </c>
      <c r="D30" s="38">
        <v>45567.62432870371</v>
      </c>
      <c r="E30" s="36" t="s">
        <v>179</v>
      </c>
      <c r="F30" s="37" t="str">
        <f t="array" ref="F30">IFERROR(XLOOKUP(E30,Operadores!A:A,Operadores!B:B))</f>
        <v>IBAJOS</v>
      </c>
      <c r="G30" s="36" t="s">
        <v>72</v>
      </c>
      <c r="H30" s="39">
        <v>19.286532</v>
      </c>
      <c r="I30" s="40">
        <v>317.45</v>
      </c>
      <c r="J30" s="41">
        <f t="shared" si="1"/>
        <v>6122.509583</v>
      </c>
      <c r="K30" s="37" t="str">
        <f t="array" ref="K30">IFERROR(XLOOKUP(G30,'Tipo de carga'!A:A,'Tipo de carga'!B:B))</f>
        <v>Autoabasto</v>
      </c>
      <c r="L30" s="37">
        <f t="shared" si="2"/>
        <v>40</v>
      </c>
      <c r="M30" s="37">
        <f t="shared" si="3"/>
        <v>2</v>
      </c>
      <c r="N30" s="37">
        <f t="shared" si="4"/>
        <v>10</v>
      </c>
      <c r="O30" s="37" t="str">
        <f t="array" ref="O30">IFERROR(XLOOKUP(K30,'Tipo de carga'!B:B,'Tipo de carga'!C:C))</f>
        <v>Diesel</v>
      </c>
    </row>
    <row r="31">
      <c r="A31" s="36">
        <v>1779.0</v>
      </c>
      <c r="B31" s="37" t="str">
        <f>IFERROR(VLOOKUP(A31,'asig octubre'!$A$2:$C$442,3,0))</f>
        <v>Sayer Vuelteros</v>
      </c>
      <c r="C31" s="37" t="str">
        <f>IFERROR(VLOOKUP(A31,'asig octubre'!$A$2:$B$442,2,0))</f>
        <v>EC-04</v>
      </c>
      <c r="D31" s="38">
        <v>45567.61056712963</v>
      </c>
      <c r="E31" s="36" t="s">
        <v>180</v>
      </c>
      <c r="F31" s="37" t="str">
        <f t="array" ref="F31">IFERROR(XLOOKUP(E31,Operadores!A:A,Operadores!B:B))</f>
        <v>SERSAU</v>
      </c>
      <c r="G31" s="36" t="s">
        <v>72</v>
      </c>
      <c r="H31" s="39">
        <v>19.286532</v>
      </c>
      <c r="I31" s="40">
        <v>149.62</v>
      </c>
      <c r="J31" s="41">
        <f t="shared" si="1"/>
        <v>2885.650918</v>
      </c>
      <c r="K31" s="37" t="str">
        <f t="array" ref="K31">IFERROR(XLOOKUP(G31,'Tipo de carga'!A:A,'Tipo de carga'!B:B))</f>
        <v>Autoabasto</v>
      </c>
      <c r="L31" s="37">
        <f t="shared" si="2"/>
        <v>40</v>
      </c>
      <c r="M31" s="37">
        <f t="shared" si="3"/>
        <v>2</v>
      </c>
      <c r="N31" s="37">
        <f t="shared" si="4"/>
        <v>10</v>
      </c>
      <c r="O31" s="37" t="str">
        <f t="array" ref="O31">IFERROR(XLOOKUP(K31,'Tipo de carga'!B:B,'Tipo de carga'!C:C))</f>
        <v>Diesel</v>
      </c>
    </row>
    <row r="32">
      <c r="A32" s="36">
        <v>1965.0</v>
      </c>
      <c r="B32" s="37" t="str">
        <f>IFERROR(VLOOKUP(A32,'asig octubre'!$A$2:$C$442,3,0))</f>
        <v>Circuitos</v>
      </c>
      <c r="C32" s="37" t="str">
        <f>IFERROR(VLOOKUP(A32,'asig octubre'!$A$2:$B$442,2,0))</f>
        <v>EC-03</v>
      </c>
      <c r="D32" s="38">
        <v>45567.58734953704</v>
      </c>
      <c r="E32" s="36" t="s">
        <v>181</v>
      </c>
      <c r="F32" s="37" t="str">
        <f t="array" ref="F32">IFERROR(XLOOKUP(E32,Operadores!A:A,Operadores!B:B))</f>
        <v>BREISR</v>
      </c>
      <c r="G32" s="36" t="s">
        <v>72</v>
      </c>
      <c r="H32" s="39">
        <v>19.286532</v>
      </c>
      <c r="I32" s="40">
        <v>144.24</v>
      </c>
      <c r="J32" s="41">
        <f t="shared" si="1"/>
        <v>2781.889376</v>
      </c>
      <c r="K32" s="37" t="str">
        <f t="array" ref="K32">IFERROR(XLOOKUP(G32,'Tipo de carga'!A:A,'Tipo de carga'!B:B))</f>
        <v>Autoabasto</v>
      </c>
      <c r="L32" s="37">
        <f t="shared" si="2"/>
        <v>40</v>
      </c>
      <c r="M32" s="37">
        <f t="shared" si="3"/>
        <v>2</v>
      </c>
      <c r="N32" s="37">
        <f t="shared" si="4"/>
        <v>10</v>
      </c>
      <c r="O32" s="37" t="str">
        <f t="array" ref="O32">IFERROR(XLOOKUP(K32,'Tipo de carga'!B:B,'Tipo de carga'!C:C))</f>
        <v>Diesel</v>
      </c>
    </row>
    <row r="33">
      <c r="A33" s="36">
        <v>1693.0</v>
      </c>
      <c r="B33" s="37" t="str">
        <f>IFERROR(VLOOKUP(A33,'asig octubre'!$A$2:$C$442,3,0))</f>
        <v>Liverpool Local</v>
      </c>
      <c r="C33" s="37" t="str">
        <f>IFERROR(VLOOKUP(A33,'asig octubre'!$A$2:$B$442,2,0))</f>
        <v>EC-01</v>
      </c>
      <c r="D33" s="38">
        <v>45567.580462962964</v>
      </c>
      <c r="E33" s="36" t="s">
        <v>182</v>
      </c>
      <c r="F33" s="37" t="str">
        <f t="array" ref="F33">IFERROR(XLOOKUP(E33,Operadores!A:A,Operadores!B:B))</f>
        <v>ROBJUA01</v>
      </c>
      <c r="G33" s="36" t="s">
        <v>72</v>
      </c>
      <c r="H33" s="39">
        <v>19.286532</v>
      </c>
      <c r="I33" s="40">
        <v>307.45</v>
      </c>
      <c r="J33" s="41">
        <f t="shared" si="1"/>
        <v>5929.644263</v>
      </c>
      <c r="K33" s="37" t="str">
        <f t="array" ref="K33">IFERROR(XLOOKUP(G33,'Tipo de carga'!A:A,'Tipo de carga'!B:B))</f>
        <v>Autoabasto</v>
      </c>
      <c r="L33" s="37">
        <f t="shared" si="2"/>
        <v>40</v>
      </c>
      <c r="M33" s="37">
        <f t="shared" si="3"/>
        <v>2</v>
      </c>
      <c r="N33" s="37">
        <f t="shared" si="4"/>
        <v>10</v>
      </c>
      <c r="O33" s="37" t="str">
        <f t="array" ref="O33">IFERROR(XLOOKUP(K33,'Tipo de carga'!B:B,'Tipo de carga'!C:C))</f>
        <v>Diesel</v>
      </c>
    </row>
    <row r="34">
      <c r="A34" s="36">
        <v>1946.0</v>
      </c>
      <c r="B34" s="37" t="str">
        <f>IFERROR(VLOOKUP(A34,'asig octubre'!$A$2:$C$442,3,0))</f>
        <v>MeLi asignado SD</v>
      </c>
      <c r="C34" s="37" t="str">
        <f>IFERROR(VLOOKUP(A34,'asig octubre'!$A$2:$B$442,2,0))</f>
        <v>EC-05</v>
      </c>
      <c r="D34" s="38">
        <v>45567.57853009259</v>
      </c>
      <c r="E34" s="36" t="s">
        <v>183</v>
      </c>
      <c r="F34" s="37" t="str">
        <f t="array" ref="F34">IFERROR(XLOOKUP(E34,Operadores!A:A,Operadores!B:B))</f>
        <v>VARJUAX</v>
      </c>
      <c r="G34" s="36" t="s">
        <v>72</v>
      </c>
      <c r="H34" s="39">
        <v>19.286532</v>
      </c>
      <c r="I34" s="40">
        <v>458.84</v>
      </c>
      <c r="J34" s="41">
        <f t="shared" si="1"/>
        <v>8849.432343</v>
      </c>
      <c r="K34" s="37" t="str">
        <f t="array" ref="K34">IFERROR(XLOOKUP(G34,'Tipo de carga'!A:A,'Tipo de carga'!B:B))</f>
        <v>Autoabasto</v>
      </c>
      <c r="L34" s="37">
        <f t="shared" si="2"/>
        <v>40</v>
      </c>
      <c r="M34" s="37">
        <f t="shared" si="3"/>
        <v>2</v>
      </c>
      <c r="N34" s="37">
        <f t="shared" si="4"/>
        <v>10</v>
      </c>
      <c r="O34" s="37" t="str">
        <f t="array" ref="O34">IFERROR(XLOOKUP(K34,'Tipo de carga'!B:B,'Tipo de carga'!C:C))</f>
        <v>Diesel</v>
      </c>
    </row>
    <row r="35">
      <c r="A35" s="36">
        <v>1996.0</v>
      </c>
      <c r="B35" s="37" t="str">
        <f>IFERROR(VLOOKUP(A35,'asig octubre'!$A$2:$C$442,3,0))</f>
        <v>MeLi Dedicado Merida</v>
      </c>
      <c r="C35" s="37" t="str">
        <f>IFERROR(VLOOKUP(A35,'asig octubre'!$A$2:$B$442,2,0))</f>
        <v>EC-05</v>
      </c>
      <c r="D35" s="38">
        <v>45567.57252314815</v>
      </c>
      <c r="E35" s="36" t="s">
        <v>184</v>
      </c>
      <c r="F35" s="37" t="str">
        <f t="array" ref="F35">IFERROR(XLOOKUP(E35,Operadores!A:A,Operadores!B:B))</f>
        <v>TORVIC</v>
      </c>
      <c r="G35" s="36" t="s">
        <v>72</v>
      </c>
      <c r="H35" s="39">
        <v>19.286532</v>
      </c>
      <c r="I35" s="40">
        <v>223.97</v>
      </c>
      <c r="J35" s="41">
        <f t="shared" si="1"/>
        <v>4319.604572</v>
      </c>
      <c r="K35" s="37" t="str">
        <f t="array" ref="K35">IFERROR(XLOOKUP(G35,'Tipo de carga'!A:A,'Tipo de carga'!B:B))</f>
        <v>Autoabasto</v>
      </c>
      <c r="L35" s="37">
        <f t="shared" si="2"/>
        <v>40</v>
      </c>
      <c r="M35" s="37">
        <f t="shared" si="3"/>
        <v>2</v>
      </c>
      <c r="N35" s="37">
        <f t="shared" si="4"/>
        <v>10</v>
      </c>
      <c r="O35" s="37" t="str">
        <f t="array" ref="O35">IFERROR(XLOOKUP(K35,'Tipo de carga'!B:B,'Tipo de carga'!C:C))</f>
        <v>Diesel</v>
      </c>
    </row>
    <row r="36">
      <c r="A36" s="36">
        <v>1932.0</v>
      </c>
      <c r="B36" s="37" t="str">
        <f>IFERROR(VLOOKUP(A36,'asig octubre'!$A$2:$C$442,3,0))</f>
        <v>Circuitos</v>
      </c>
      <c r="C36" s="37" t="str">
        <f>IFERROR(VLOOKUP(A36,'asig octubre'!$A$2:$B$442,2,0))</f>
        <v>EC-03</v>
      </c>
      <c r="D36" s="38">
        <v>45567.56387731482</v>
      </c>
      <c r="E36" s="36" t="s">
        <v>185</v>
      </c>
      <c r="F36" s="37" t="str">
        <f t="array" ref="F36">IFERROR(XLOOKUP(E36,Operadores!A:A,Operadores!B:B))</f>
        <v>FERRI</v>
      </c>
      <c r="G36" s="36" t="s">
        <v>72</v>
      </c>
      <c r="H36" s="39">
        <v>19.286532</v>
      </c>
      <c r="I36" s="40">
        <v>435.29</v>
      </c>
      <c r="J36" s="41">
        <f t="shared" si="1"/>
        <v>8395.234514</v>
      </c>
      <c r="K36" s="37" t="str">
        <f t="array" ref="K36">IFERROR(XLOOKUP(G36,'Tipo de carga'!A:A,'Tipo de carga'!B:B))</f>
        <v>Autoabasto</v>
      </c>
      <c r="L36" s="37">
        <f t="shared" si="2"/>
        <v>40</v>
      </c>
      <c r="M36" s="37">
        <f t="shared" si="3"/>
        <v>2</v>
      </c>
      <c r="N36" s="37">
        <f t="shared" si="4"/>
        <v>10</v>
      </c>
      <c r="O36" s="37" t="str">
        <f t="array" ref="O36">IFERROR(XLOOKUP(K36,'Tipo de carga'!B:B,'Tipo de carga'!C:C))</f>
        <v>Diesel</v>
      </c>
    </row>
    <row r="37">
      <c r="A37" s="36">
        <v>1909.0</v>
      </c>
      <c r="B37" s="37" t="str">
        <f>IFERROR(VLOOKUP(A37,'asig octubre'!$A$2:$C$442,3,0))</f>
        <v>Circuitos</v>
      </c>
      <c r="C37" s="37" t="str">
        <f>IFERROR(VLOOKUP(A37,'asig octubre'!$A$2:$B$442,2,0))</f>
        <v>EC-03</v>
      </c>
      <c r="D37" s="38">
        <v>45567.55148148148</v>
      </c>
      <c r="E37" s="36" t="s">
        <v>186</v>
      </c>
      <c r="F37" s="37" t="str">
        <f t="array" ref="F37">IFERROR(XLOOKUP(E37,Operadores!A:A,Operadores!B:B))</f>
        <v>ZUÑDAV</v>
      </c>
      <c r="G37" s="36" t="s">
        <v>72</v>
      </c>
      <c r="H37" s="39">
        <v>19.286532</v>
      </c>
      <c r="I37" s="40">
        <v>684.33</v>
      </c>
      <c r="J37" s="41">
        <f t="shared" si="1"/>
        <v>13198.35244</v>
      </c>
      <c r="K37" s="37" t="str">
        <f t="array" ref="K37">IFERROR(XLOOKUP(G37,'Tipo de carga'!A:A,'Tipo de carga'!B:B))</f>
        <v>Autoabasto</v>
      </c>
      <c r="L37" s="37">
        <f t="shared" si="2"/>
        <v>40</v>
      </c>
      <c r="M37" s="37">
        <f t="shared" si="3"/>
        <v>2</v>
      </c>
      <c r="N37" s="37">
        <f t="shared" si="4"/>
        <v>10</v>
      </c>
      <c r="O37" s="37" t="str">
        <f t="array" ref="O37">IFERROR(XLOOKUP(K37,'Tipo de carga'!B:B,'Tipo de carga'!C:C))</f>
        <v>Diesel</v>
      </c>
    </row>
    <row r="38">
      <c r="A38" s="36" t="s">
        <v>187</v>
      </c>
      <c r="B38" s="37" t="str">
        <f>IFERROR(VLOOKUP(A38,'asig octubre'!$A$2:$C$442,3,0))</f>
        <v/>
      </c>
      <c r="C38" s="37" t="str">
        <f>IFERROR(VLOOKUP(A38,'asig octubre'!$A$2:$B$442,2,0))</f>
        <v/>
      </c>
      <c r="D38" s="38">
        <v>45567.551400462966</v>
      </c>
      <c r="E38" s="36" t="s">
        <v>69</v>
      </c>
      <c r="F38" s="37" t="str">
        <f t="array" ref="F38">IFERROR(XLOOKUP(E38,Operadores!A:A,Operadores!B:B))</f>
        <v>MTTO</v>
      </c>
      <c r="G38" s="36" t="s">
        <v>72</v>
      </c>
      <c r="H38" s="39">
        <v>19.286532</v>
      </c>
      <c r="I38" s="40">
        <v>20.01</v>
      </c>
      <c r="J38" s="41">
        <f t="shared" si="1"/>
        <v>385.9235053</v>
      </c>
      <c r="K38" s="37" t="str">
        <f t="array" ref="K38">IFERROR(XLOOKUP(G38,'Tipo de carga'!A:A,'Tipo de carga'!B:B))</f>
        <v>Autoabasto</v>
      </c>
      <c r="L38" s="37">
        <f t="shared" si="2"/>
        <v>40</v>
      </c>
      <c r="M38" s="37">
        <f t="shared" si="3"/>
        <v>2</v>
      </c>
      <c r="N38" s="37">
        <f t="shared" si="4"/>
        <v>10</v>
      </c>
      <c r="O38" s="37" t="str">
        <f t="array" ref="O38">IFERROR(XLOOKUP(K38,'Tipo de carga'!B:B,'Tipo de carga'!C:C))</f>
        <v>Diesel</v>
      </c>
    </row>
    <row r="39">
      <c r="A39" s="36">
        <v>1993.0</v>
      </c>
      <c r="B39" s="37" t="str">
        <f>IFERROR(VLOOKUP(A39,'asig octubre'!$A$2:$C$442,3,0))</f>
        <v>MeLi Dedicado TD</v>
      </c>
      <c r="C39" s="37" t="str">
        <f>IFERROR(VLOOKUP(A39,'asig octubre'!$A$2:$B$442,2,0))</f>
        <v>EC-05</v>
      </c>
      <c r="D39" s="38">
        <v>45567.444398148145</v>
      </c>
      <c r="E39" s="36" t="s">
        <v>188</v>
      </c>
      <c r="F39" s="37" t="str">
        <f t="array" ref="F39">IFERROR(XLOOKUP(E39,Operadores!A:A,Operadores!B:B))</f>
        <v>ZAMROB</v>
      </c>
      <c r="G39" s="36" t="s">
        <v>72</v>
      </c>
      <c r="H39" s="39">
        <v>19.286532</v>
      </c>
      <c r="I39" s="40">
        <v>510.18</v>
      </c>
      <c r="J39" s="41">
        <f t="shared" si="1"/>
        <v>9839.602896</v>
      </c>
      <c r="K39" s="37" t="str">
        <f t="array" ref="K39">IFERROR(XLOOKUP(G39,'Tipo de carga'!A:A,'Tipo de carga'!B:B))</f>
        <v>Autoabasto</v>
      </c>
      <c r="L39" s="37">
        <f t="shared" si="2"/>
        <v>40</v>
      </c>
      <c r="M39" s="37">
        <f t="shared" si="3"/>
        <v>2</v>
      </c>
      <c r="N39" s="37">
        <f t="shared" si="4"/>
        <v>10</v>
      </c>
      <c r="O39" s="37" t="str">
        <f t="array" ref="O39">IFERROR(XLOOKUP(K39,'Tipo de carga'!B:B,'Tipo de carga'!C:C))</f>
        <v>Diesel</v>
      </c>
    </row>
    <row r="40">
      <c r="A40" s="36">
        <v>1807.0</v>
      </c>
      <c r="B40" s="37" t="str">
        <f>IFERROR(VLOOKUP(A40,'asig octubre'!$A$2:$C$442,3,0))</f>
        <v>Liverpool Local</v>
      </c>
      <c r="C40" s="37" t="str">
        <f>IFERROR(VLOOKUP(A40,'asig octubre'!$A$2:$B$442,2,0))</f>
        <v>EC-01</v>
      </c>
      <c r="D40" s="38">
        <v>45567.30774305556</v>
      </c>
      <c r="E40" s="36" t="s">
        <v>189</v>
      </c>
      <c r="F40" s="37" t="str">
        <f t="array" ref="F40">IFERROR(XLOOKUP(E40,Operadores!A:A,Operadores!B:B))</f>
        <v>ORTROB</v>
      </c>
      <c r="G40" s="36" t="s">
        <v>72</v>
      </c>
      <c r="H40" s="39">
        <v>19.286532</v>
      </c>
      <c r="I40" s="40">
        <v>719.63</v>
      </c>
      <c r="J40" s="41">
        <f t="shared" si="1"/>
        <v>13879.16702</v>
      </c>
      <c r="K40" s="37" t="str">
        <f t="array" ref="K40">IFERROR(XLOOKUP(G40,'Tipo de carga'!A:A,'Tipo de carga'!B:B))</f>
        <v>Autoabasto</v>
      </c>
      <c r="L40" s="37">
        <f t="shared" si="2"/>
        <v>40</v>
      </c>
      <c r="M40" s="37">
        <f t="shared" si="3"/>
        <v>2</v>
      </c>
      <c r="N40" s="37">
        <f t="shared" si="4"/>
        <v>10</v>
      </c>
      <c r="O40" s="37" t="str">
        <f t="array" ref="O40">IFERROR(XLOOKUP(K40,'Tipo de carga'!B:B,'Tipo de carga'!C:C))</f>
        <v>Diesel</v>
      </c>
    </row>
    <row r="41">
      <c r="A41" s="36">
        <v>1982.0</v>
      </c>
      <c r="B41" s="37" t="str">
        <f>IFERROR(VLOOKUP(A41,'asig octubre'!$A$2:$C$442,3,0))</f>
        <v>MeLi asignado SD</v>
      </c>
      <c r="C41" s="37" t="str">
        <f>IFERROR(VLOOKUP(A41,'asig octubre'!$A$2:$B$442,2,0))</f>
        <v>EC-05</v>
      </c>
      <c r="D41" s="38">
        <v>45567.28444444444</v>
      </c>
      <c r="E41" s="36" t="s">
        <v>190</v>
      </c>
      <c r="F41" s="37" t="str">
        <f t="array" ref="F41">IFERROR(XLOOKUP(E41,Operadores!A:A,Operadores!B:B))</f>
        <v>BUSJUA</v>
      </c>
      <c r="G41" s="36" t="s">
        <v>72</v>
      </c>
      <c r="H41" s="39">
        <v>19.286532</v>
      </c>
      <c r="I41" s="40">
        <v>594.02</v>
      </c>
      <c r="J41" s="41">
        <f t="shared" si="1"/>
        <v>11456.58574</v>
      </c>
      <c r="K41" s="37" t="str">
        <f t="array" ref="K41">IFERROR(XLOOKUP(G41,'Tipo de carga'!A:A,'Tipo de carga'!B:B))</f>
        <v>Autoabasto</v>
      </c>
      <c r="L41" s="37">
        <f t="shared" si="2"/>
        <v>40</v>
      </c>
      <c r="M41" s="37">
        <f t="shared" si="3"/>
        <v>2</v>
      </c>
      <c r="N41" s="37">
        <f t="shared" si="4"/>
        <v>10</v>
      </c>
      <c r="O41" s="37" t="str">
        <f t="array" ref="O41">IFERROR(XLOOKUP(K41,'Tipo de carga'!B:B,'Tipo de carga'!C:C))</f>
        <v>Diesel</v>
      </c>
    </row>
    <row r="42">
      <c r="A42" s="36">
        <v>1952.0</v>
      </c>
      <c r="B42" s="37" t="str">
        <f>IFERROR(VLOOKUP(A42,'asig octubre'!$A$2:$C$442,3,0))</f>
        <v>MeLi asignado SD</v>
      </c>
      <c r="C42" s="37" t="str">
        <f>IFERROR(VLOOKUP(A42,'asig octubre'!$A$2:$B$442,2,0))</f>
        <v>EC-05</v>
      </c>
      <c r="D42" s="38">
        <v>45567.26997685185</v>
      </c>
      <c r="E42" s="36" t="s">
        <v>191</v>
      </c>
      <c r="F42" s="37" t="str">
        <f t="array" ref="F42">IFERROR(XLOOKUP(E42,Operadores!A:A,Operadores!B:B))</f>
        <v>DIADAV</v>
      </c>
      <c r="G42" s="36" t="s">
        <v>72</v>
      </c>
      <c r="H42" s="39">
        <v>19.286532</v>
      </c>
      <c r="I42" s="40">
        <v>670.7</v>
      </c>
      <c r="J42" s="41">
        <f t="shared" si="1"/>
        <v>12935.47701</v>
      </c>
      <c r="K42" s="37" t="str">
        <f t="array" ref="K42">IFERROR(XLOOKUP(G42,'Tipo de carga'!A:A,'Tipo de carga'!B:B))</f>
        <v>Autoabasto</v>
      </c>
      <c r="L42" s="37">
        <f t="shared" si="2"/>
        <v>40</v>
      </c>
      <c r="M42" s="37">
        <f t="shared" si="3"/>
        <v>2</v>
      </c>
      <c r="N42" s="37">
        <f t="shared" si="4"/>
        <v>10</v>
      </c>
      <c r="O42" s="37" t="str">
        <f t="array" ref="O42">IFERROR(XLOOKUP(K42,'Tipo de carga'!B:B,'Tipo de carga'!C:C))</f>
        <v>Diesel</v>
      </c>
    </row>
    <row r="43">
      <c r="A43" s="36">
        <v>1762.0</v>
      </c>
      <c r="B43" s="37" t="str">
        <f>IFERROR(VLOOKUP(A43,'asig octubre'!$A$2:$C$442,3,0))</f>
        <v>Peñafiel Tecamac</v>
      </c>
      <c r="C43" s="37" t="str">
        <f>IFERROR(VLOOKUP(A43,'asig octubre'!$A$2:$B$442,2,0))</f>
        <v>EC-02</v>
      </c>
      <c r="D43" s="38">
        <v>45567.231203703705</v>
      </c>
      <c r="E43" s="36" t="s">
        <v>192</v>
      </c>
      <c r="F43" s="37" t="str">
        <f t="array" ref="F43">IFERROR(XLOOKUP(E43,Operadores!A:A,Operadores!B:B))</f>
        <v>RODRO01</v>
      </c>
      <c r="G43" s="36" t="s">
        <v>72</v>
      </c>
      <c r="H43" s="39">
        <v>19.286532</v>
      </c>
      <c r="I43" s="40">
        <v>239.0</v>
      </c>
      <c r="J43" s="41">
        <f t="shared" si="1"/>
        <v>4609.481148</v>
      </c>
      <c r="K43" s="37" t="str">
        <f t="array" ref="K43">IFERROR(XLOOKUP(G43,'Tipo de carga'!A:A,'Tipo de carga'!B:B))</f>
        <v>Autoabasto</v>
      </c>
      <c r="L43" s="37">
        <f t="shared" si="2"/>
        <v>40</v>
      </c>
      <c r="M43" s="37">
        <f t="shared" si="3"/>
        <v>2</v>
      </c>
      <c r="N43" s="37">
        <f t="shared" si="4"/>
        <v>10</v>
      </c>
      <c r="O43" s="37" t="str">
        <f t="array" ref="O43">IFERROR(XLOOKUP(K43,'Tipo de carga'!B:B,'Tipo de carga'!C:C))</f>
        <v>Diesel</v>
      </c>
    </row>
    <row r="44">
      <c r="A44" s="36">
        <v>1864.0</v>
      </c>
      <c r="B44" s="37" t="str">
        <f>IFERROR(VLOOKUP(A44,'asig octubre'!$A$2:$C$442,3,0))</f>
        <v>Full Liver</v>
      </c>
      <c r="C44" s="37" t="str">
        <f>IFERROR(VLOOKUP(A44,'asig octubre'!$A$2:$B$442,2,0))</f>
        <v>EC-01</v>
      </c>
      <c r="D44" s="38">
        <v>45567.16935185185</v>
      </c>
      <c r="E44" s="36" t="s">
        <v>193</v>
      </c>
      <c r="F44" s="37" t="str">
        <f t="array" ref="F44">IFERROR(XLOOKUP(E44,Operadores!A:A,Operadores!B:B))</f>
        <v>SEGMAU</v>
      </c>
      <c r="G44" s="36" t="s">
        <v>72</v>
      </c>
      <c r="H44" s="39">
        <v>19.286532</v>
      </c>
      <c r="I44" s="40">
        <v>770.31</v>
      </c>
      <c r="J44" s="41">
        <f t="shared" si="1"/>
        <v>14856.60846</v>
      </c>
      <c r="K44" s="37" t="str">
        <f t="array" ref="K44">IFERROR(XLOOKUP(G44,'Tipo de carga'!A:A,'Tipo de carga'!B:B))</f>
        <v>Autoabasto</v>
      </c>
      <c r="L44" s="37">
        <f t="shared" si="2"/>
        <v>40</v>
      </c>
      <c r="M44" s="37">
        <f t="shared" si="3"/>
        <v>2</v>
      </c>
      <c r="N44" s="37">
        <f t="shared" si="4"/>
        <v>10</v>
      </c>
      <c r="O44" s="37" t="str">
        <f t="array" ref="O44">IFERROR(XLOOKUP(K44,'Tipo de carga'!B:B,'Tipo de carga'!C:C))</f>
        <v>Diesel</v>
      </c>
    </row>
    <row r="45">
      <c r="A45" s="36">
        <v>2010.0</v>
      </c>
      <c r="B45" s="37" t="str">
        <f>IFERROR(VLOOKUP(A45,'asig octubre'!$A$2:$C$442,3,0))</f>
        <v>MeLi asignado SD</v>
      </c>
      <c r="C45" s="37" t="str">
        <f>IFERROR(VLOOKUP(A45,'asig octubre'!$A$2:$B$442,2,0))</f>
        <v>EC-05</v>
      </c>
      <c r="D45" s="38">
        <v>45567.12464120371</v>
      </c>
      <c r="E45" s="36" t="s">
        <v>194</v>
      </c>
      <c r="F45" s="37" t="str">
        <f t="array" ref="F45">IFERROR(XLOOKUP(E45,Operadores!A:A,Operadores!B:B))</f>
        <v>CHAJE</v>
      </c>
      <c r="G45" s="36" t="s">
        <v>72</v>
      </c>
      <c r="H45" s="39">
        <v>19.286532</v>
      </c>
      <c r="I45" s="40">
        <v>505.1</v>
      </c>
      <c r="J45" s="41">
        <f t="shared" si="1"/>
        <v>9741.627313</v>
      </c>
      <c r="K45" s="37" t="str">
        <f t="array" ref="K45">IFERROR(XLOOKUP(G45,'Tipo de carga'!A:A,'Tipo de carga'!B:B))</f>
        <v>Autoabasto</v>
      </c>
      <c r="L45" s="37">
        <f t="shared" si="2"/>
        <v>40</v>
      </c>
      <c r="M45" s="37">
        <f t="shared" si="3"/>
        <v>2</v>
      </c>
      <c r="N45" s="37">
        <f t="shared" si="4"/>
        <v>10</v>
      </c>
      <c r="O45" s="37" t="str">
        <f t="array" ref="O45">IFERROR(XLOOKUP(K45,'Tipo de carga'!B:B,'Tipo de carga'!C:C))</f>
        <v>Diesel</v>
      </c>
    </row>
    <row r="46">
      <c r="A46" s="36">
        <v>1891.0</v>
      </c>
      <c r="B46" s="37" t="str">
        <f>IFERROR(VLOOKUP(A46,'asig octubre'!$A$2:$C$442,3,0))</f>
        <v>Circuitos</v>
      </c>
      <c r="C46" s="37" t="str">
        <f>IFERROR(VLOOKUP(A46,'asig octubre'!$A$2:$B$442,2,0))</f>
        <v>EC-03</v>
      </c>
      <c r="D46" s="38">
        <v>45567.11221064815</v>
      </c>
      <c r="E46" s="36" t="s">
        <v>195</v>
      </c>
      <c r="F46" s="37" t="str">
        <f t="array" ref="F46">IFERROR(XLOOKUP(E46,Operadores!A:A,Operadores!B:B))</f>
        <v>APAJOS</v>
      </c>
      <c r="G46" s="36" t="s">
        <v>72</v>
      </c>
      <c r="H46" s="39">
        <v>19.286532</v>
      </c>
      <c r="I46" s="40">
        <v>515.02</v>
      </c>
      <c r="J46" s="41">
        <f t="shared" si="1"/>
        <v>9932.949711</v>
      </c>
      <c r="K46" s="37" t="str">
        <f t="array" ref="K46">IFERROR(XLOOKUP(G46,'Tipo de carga'!A:A,'Tipo de carga'!B:B))</f>
        <v>Autoabasto</v>
      </c>
      <c r="L46" s="37">
        <f t="shared" si="2"/>
        <v>40</v>
      </c>
      <c r="M46" s="37">
        <f t="shared" si="3"/>
        <v>2</v>
      </c>
      <c r="N46" s="37">
        <f t="shared" si="4"/>
        <v>10</v>
      </c>
      <c r="O46" s="37" t="str">
        <f t="array" ref="O46">IFERROR(XLOOKUP(K46,'Tipo de carga'!B:B,'Tipo de carga'!C:C))</f>
        <v>Diesel</v>
      </c>
    </row>
    <row r="47">
      <c r="A47" s="36">
        <v>1961.0</v>
      </c>
      <c r="B47" s="37" t="str">
        <f>IFERROR(VLOOKUP(A47,'asig octubre'!$A$2:$C$442,3,0))</f>
        <v>MeLi asignado SD</v>
      </c>
      <c r="C47" s="37" t="str">
        <f>IFERROR(VLOOKUP(A47,'asig octubre'!$A$2:$B$442,2,0))</f>
        <v>EC-05</v>
      </c>
      <c r="D47" s="38">
        <v>45567.09893518518</v>
      </c>
      <c r="E47" s="36" t="s">
        <v>196</v>
      </c>
      <c r="F47" s="37" t="str">
        <f t="array" ref="F47">IFERROR(XLOOKUP(E47,Operadores!A:A,Operadores!B:B))</f>
        <v>HERJOS07</v>
      </c>
      <c r="G47" s="36" t="s">
        <v>72</v>
      </c>
      <c r="H47" s="39">
        <v>19.286532</v>
      </c>
      <c r="I47" s="40">
        <v>674.63</v>
      </c>
      <c r="J47" s="41">
        <f t="shared" si="1"/>
        <v>13011.27308</v>
      </c>
      <c r="K47" s="37" t="str">
        <f t="array" ref="K47">IFERROR(XLOOKUP(G47,'Tipo de carga'!A:A,'Tipo de carga'!B:B))</f>
        <v>Autoabasto</v>
      </c>
      <c r="L47" s="37">
        <f t="shared" si="2"/>
        <v>40</v>
      </c>
      <c r="M47" s="37">
        <f t="shared" si="3"/>
        <v>2</v>
      </c>
      <c r="N47" s="37">
        <f t="shared" si="4"/>
        <v>10</v>
      </c>
      <c r="O47" s="37" t="str">
        <f t="array" ref="O47">IFERROR(XLOOKUP(K47,'Tipo de carga'!B:B,'Tipo de carga'!C:C))</f>
        <v>Diesel</v>
      </c>
    </row>
    <row r="48">
      <c r="A48" s="36">
        <v>1871.0</v>
      </c>
      <c r="B48" s="37" t="str">
        <f>IFERROR(VLOOKUP(A48,'asig octubre'!$A$2:$C$442,3,0))</f>
        <v>Circuitos</v>
      </c>
      <c r="C48" s="37" t="str">
        <f>IFERROR(VLOOKUP(A48,'asig octubre'!$A$2:$B$442,2,0))</f>
        <v>EC-03</v>
      </c>
      <c r="D48" s="38">
        <v>45567.0724537037</v>
      </c>
      <c r="E48" s="36" t="s">
        <v>197</v>
      </c>
      <c r="F48" s="37" t="str">
        <f t="array" ref="F48">IFERROR(XLOOKUP(E48,Operadores!A:A,Operadores!B:B))</f>
        <v>REYALE</v>
      </c>
      <c r="G48" s="36" t="s">
        <v>72</v>
      </c>
      <c r="H48" s="39">
        <v>19.286532</v>
      </c>
      <c r="I48" s="40">
        <v>268.48</v>
      </c>
      <c r="J48" s="41">
        <f t="shared" si="1"/>
        <v>5178.048111</v>
      </c>
      <c r="K48" s="37" t="str">
        <f t="array" ref="K48">IFERROR(XLOOKUP(G48,'Tipo de carga'!A:A,'Tipo de carga'!B:B))</f>
        <v>Autoabasto</v>
      </c>
      <c r="L48" s="37">
        <f t="shared" si="2"/>
        <v>40</v>
      </c>
      <c r="M48" s="37">
        <f t="shared" si="3"/>
        <v>2</v>
      </c>
      <c r="N48" s="37">
        <f t="shared" si="4"/>
        <v>10</v>
      </c>
      <c r="O48" s="37" t="str">
        <f t="array" ref="O48">IFERROR(XLOOKUP(K48,'Tipo de carga'!B:B,'Tipo de carga'!C:C))</f>
        <v>Diesel</v>
      </c>
    </row>
    <row r="49">
      <c r="A49" s="36">
        <v>1821.0</v>
      </c>
      <c r="B49" s="37" t="str">
        <f>IFERROR(VLOOKUP(A49,'asig octubre'!$A$2:$C$442,3,0))</f>
        <v>Circuitos</v>
      </c>
      <c r="C49" s="37" t="str">
        <f>IFERROR(VLOOKUP(A49,'asig octubre'!$A$2:$B$442,2,0))</f>
        <v>EC-03</v>
      </c>
      <c r="D49" s="38">
        <v>45567.02177083334</v>
      </c>
      <c r="E49" s="36" t="s">
        <v>198</v>
      </c>
      <c r="F49" s="37" t="str">
        <f t="array" ref="F49">IFERROR(XLOOKUP(E49,Operadores!A:A,Operadores!B:B))</f>
        <v>BAULUI</v>
      </c>
      <c r="G49" s="36" t="s">
        <v>72</v>
      </c>
      <c r="H49" s="39">
        <v>19.286532</v>
      </c>
      <c r="I49" s="40">
        <v>705.1</v>
      </c>
      <c r="J49" s="41">
        <f t="shared" si="1"/>
        <v>13598.93371</v>
      </c>
      <c r="K49" s="37" t="str">
        <f t="array" ref="K49">IFERROR(XLOOKUP(G49,'Tipo de carga'!A:A,'Tipo de carga'!B:B))</f>
        <v>Autoabasto</v>
      </c>
      <c r="L49" s="37">
        <f t="shared" si="2"/>
        <v>40</v>
      </c>
      <c r="M49" s="37">
        <f t="shared" si="3"/>
        <v>2</v>
      </c>
      <c r="N49" s="37">
        <f t="shared" si="4"/>
        <v>10</v>
      </c>
      <c r="O49" s="37" t="str">
        <f t="array" ref="O49">IFERROR(XLOOKUP(K49,'Tipo de carga'!B:B,'Tipo de carga'!C:C))</f>
        <v>Diesel</v>
      </c>
    </row>
    <row r="50">
      <c r="A50" s="36">
        <v>1995.0</v>
      </c>
      <c r="B50" s="37" t="str">
        <f>IFERROR(VLOOKUP(A50,'asig octubre'!$A$2:$C$442,3,0))</f>
        <v>MeLi Dedicado Merida</v>
      </c>
      <c r="C50" s="37" t="str">
        <f>IFERROR(VLOOKUP(A50,'asig octubre'!$A$2:$B$442,2,0))</f>
        <v>EC-05</v>
      </c>
      <c r="D50" s="38">
        <v>45567.005902777775</v>
      </c>
      <c r="E50" s="36" t="s">
        <v>199</v>
      </c>
      <c r="F50" s="37" t="str">
        <f t="array" ref="F50">IFERROR(XLOOKUP(E50,Operadores!A:A,Operadores!B:B))</f>
        <v>OLIGER</v>
      </c>
      <c r="G50" s="36" t="s">
        <v>72</v>
      </c>
      <c r="H50" s="39">
        <v>19.286532</v>
      </c>
      <c r="I50" s="40">
        <v>269.11</v>
      </c>
      <c r="J50" s="41">
        <f t="shared" si="1"/>
        <v>5190.198627</v>
      </c>
      <c r="K50" s="37" t="str">
        <f t="array" ref="K50">IFERROR(XLOOKUP(G50,'Tipo de carga'!A:A,'Tipo de carga'!B:B))</f>
        <v>Autoabasto</v>
      </c>
      <c r="L50" s="37">
        <f t="shared" si="2"/>
        <v>40</v>
      </c>
      <c r="M50" s="37">
        <f t="shared" si="3"/>
        <v>2</v>
      </c>
      <c r="N50" s="37">
        <f t="shared" si="4"/>
        <v>10</v>
      </c>
      <c r="O50" s="37" t="str">
        <f t="array" ref="O50">IFERROR(XLOOKUP(K50,'Tipo de carga'!B:B,'Tipo de carga'!C:C))</f>
        <v>Diesel</v>
      </c>
    </row>
    <row r="51">
      <c r="A51" s="36">
        <v>1950.0</v>
      </c>
      <c r="B51" s="37" t="str">
        <f>IFERROR(VLOOKUP(A51,'asig octubre'!$A$2:$C$442,3,0))</f>
        <v>MeLi asignado SD</v>
      </c>
      <c r="C51" s="37" t="str">
        <f>IFERROR(VLOOKUP(A51,'asig octubre'!$A$2:$B$442,2,0))</f>
        <v>EC-05</v>
      </c>
      <c r="D51" s="38">
        <v>45566.997025462966</v>
      </c>
      <c r="E51" s="36" t="s">
        <v>200</v>
      </c>
      <c r="F51" s="37" t="str">
        <f t="array" ref="F51">IFERROR(XLOOKUP(E51,Operadores!A:A,Operadores!B:B))</f>
        <v>MAROSC</v>
      </c>
      <c r="G51" s="36" t="s">
        <v>72</v>
      </c>
      <c r="H51" s="39">
        <v>19.286532</v>
      </c>
      <c r="I51" s="40">
        <v>314.83</v>
      </c>
      <c r="J51" s="41">
        <f t="shared" si="1"/>
        <v>6071.97887</v>
      </c>
      <c r="K51" s="37" t="str">
        <f t="array" ref="K51">IFERROR(XLOOKUP(G51,'Tipo de carga'!A:A,'Tipo de carga'!B:B))</f>
        <v>Autoabasto</v>
      </c>
      <c r="L51" s="37">
        <f t="shared" si="2"/>
        <v>40</v>
      </c>
      <c r="M51" s="37">
        <f t="shared" si="3"/>
        <v>1</v>
      </c>
      <c r="N51" s="37">
        <f t="shared" si="4"/>
        <v>10</v>
      </c>
      <c r="O51" s="37" t="str">
        <f t="array" ref="O51">IFERROR(XLOOKUP(K51,'Tipo de carga'!B:B,'Tipo de carga'!C:C))</f>
        <v>Diesel</v>
      </c>
    </row>
    <row r="52">
      <c r="A52" s="36">
        <v>1888.0</v>
      </c>
      <c r="B52" s="37" t="str">
        <f>IFERROR(VLOOKUP(A52,'asig octubre'!$A$2:$C$442,3,0))</f>
        <v>Circuitos</v>
      </c>
      <c r="C52" s="37" t="str">
        <f>IFERROR(VLOOKUP(A52,'asig octubre'!$A$2:$B$442,2,0))</f>
        <v>EC-03</v>
      </c>
      <c r="D52" s="38">
        <v>45566.9840625</v>
      </c>
      <c r="E52" s="36" t="s">
        <v>201</v>
      </c>
      <c r="F52" s="37" t="str">
        <f t="array" ref="F52">IFERROR(XLOOKUP(E52,Operadores!A:A,Operadores!B:B))</f>
        <v>CARJOR</v>
      </c>
      <c r="G52" s="36" t="s">
        <v>72</v>
      </c>
      <c r="H52" s="39">
        <v>19.286532</v>
      </c>
      <c r="I52" s="40">
        <v>580.34</v>
      </c>
      <c r="J52" s="41">
        <f t="shared" si="1"/>
        <v>11192.74598</v>
      </c>
      <c r="K52" s="37" t="str">
        <f t="array" ref="K52">IFERROR(XLOOKUP(G52,'Tipo de carga'!A:A,'Tipo de carga'!B:B))</f>
        <v>Autoabasto</v>
      </c>
      <c r="L52" s="37">
        <f t="shared" si="2"/>
        <v>40</v>
      </c>
      <c r="M52" s="37">
        <f t="shared" si="3"/>
        <v>1</v>
      </c>
      <c r="N52" s="37">
        <f t="shared" si="4"/>
        <v>10</v>
      </c>
      <c r="O52" s="37" t="str">
        <f t="array" ref="O52">IFERROR(XLOOKUP(K52,'Tipo de carga'!B:B,'Tipo de carga'!C:C))</f>
        <v>Diesel</v>
      </c>
    </row>
    <row r="53">
      <c r="A53" s="36">
        <v>1883.0</v>
      </c>
      <c r="B53" s="37" t="str">
        <f>IFERROR(VLOOKUP(A53,'asig octubre'!$A$2:$C$442,3,0))</f>
        <v>Circuitos</v>
      </c>
      <c r="C53" s="37" t="str">
        <f>IFERROR(VLOOKUP(A53,'asig octubre'!$A$2:$B$442,2,0))</f>
        <v>EC-03</v>
      </c>
      <c r="D53" s="38">
        <v>45566.96969907408</v>
      </c>
      <c r="E53" s="36" t="s">
        <v>202</v>
      </c>
      <c r="F53" s="37" t="str">
        <f t="array" ref="F53">IFERROR(XLOOKUP(E53,Operadores!A:A,Operadores!B:B))</f>
        <v>JIMMI01</v>
      </c>
      <c r="G53" s="36" t="s">
        <v>72</v>
      </c>
      <c r="H53" s="39">
        <v>19.286532</v>
      </c>
      <c r="I53" s="40">
        <v>637.84</v>
      </c>
      <c r="J53" s="41">
        <f t="shared" si="1"/>
        <v>12301.72157</v>
      </c>
      <c r="K53" s="37" t="str">
        <f t="array" ref="K53">IFERROR(XLOOKUP(G53,'Tipo de carga'!A:A,'Tipo de carga'!B:B))</f>
        <v>Autoabasto</v>
      </c>
      <c r="L53" s="37">
        <f t="shared" si="2"/>
        <v>40</v>
      </c>
      <c r="M53" s="37">
        <f t="shared" si="3"/>
        <v>1</v>
      </c>
      <c r="N53" s="37">
        <f t="shared" si="4"/>
        <v>10</v>
      </c>
      <c r="O53" s="37" t="str">
        <f t="array" ref="O53">IFERROR(XLOOKUP(K53,'Tipo de carga'!B:B,'Tipo de carga'!C:C))</f>
        <v>Diesel</v>
      </c>
    </row>
    <row r="54">
      <c r="A54" s="36">
        <v>1711.0</v>
      </c>
      <c r="B54" s="37" t="str">
        <f>IFERROR(VLOOKUP(A54,'asig octubre'!$A$2:$C$442,3,0))</f>
        <v>Peñafiel Tecamac</v>
      </c>
      <c r="C54" s="37" t="str">
        <f>IFERROR(VLOOKUP(A54,'asig octubre'!$A$2:$B$442,2,0))</f>
        <v>EC-02</v>
      </c>
      <c r="D54" s="38">
        <v>45566.9512962963</v>
      </c>
      <c r="E54" s="36" t="s">
        <v>203</v>
      </c>
      <c r="F54" s="37" t="str">
        <f t="array" ref="F54">IFERROR(XLOOKUP(E54,Operadores!A:A,Operadores!B:B))</f>
        <v>VALJUA</v>
      </c>
      <c r="G54" s="36" t="s">
        <v>72</v>
      </c>
      <c r="H54" s="39">
        <v>19.286532</v>
      </c>
      <c r="I54" s="40">
        <v>179.36</v>
      </c>
      <c r="J54" s="41">
        <f t="shared" si="1"/>
        <v>3459.23238</v>
      </c>
      <c r="K54" s="37" t="str">
        <f t="array" ref="K54">IFERROR(XLOOKUP(G54,'Tipo de carga'!A:A,'Tipo de carga'!B:B))</f>
        <v>Autoabasto</v>
      </c>
      <c r="L54" s="37">
        <f t="shared" si="2"/>
        <v>40</v>
      </c>
      <c r="M54" s="37">
        <f t="shared" si="3"/>
        <v>1</v>
      </c>
      <c r="N54" s="37">
        <f t="shared" si="4"/>
        <v>10</v>
      </c>
      <c r="O54" s="37" t="str">
        <f t="array" ref="O54">IFERROR(XLOOKUP(K54,'Tipo de carga'!B:B,'Tipo de carga'!C:C))</f>
        <v>Diesel</v>
      </c>
    </row>
    <row r="55">
      <c r="A55" s="36">
        <v>1991.0</v>
      </c>
      <c r="B55" s="37" t="str">
        <f>IFERROR(VLOOKUP(A55,'asig octubre'!$A$2:$C$442,3,0))</f>
        <v>MeLi Dedicado Merida</v>
      </c>
      <c r="C55" s="37" t="str">
        <f>IFERROR(VLOOKUP(A55,'asig octubre'!$A$2:$B$442,2,0))</f>
        <v>EC-05</v>
      </c>
      <c r="D55" s="38">
        <v>45566.88134259259</v>
      </c>
      <c r="E55" s="36" t="s">
        <v>204</v>
      </c>
      <c r="F55" s="37" t="str">
        <f t="array" ref="F55">IFERROR(XLOOKUP(E55,Operadores!A:A,Operadores!B:B))</f>
        <v>AGUARM</v>
      </c>
      <c r="G55" s="36" t="s">
        <v>72</v>
      </c>
      <c r="H55" s="39">
        <v>19.286532</v>
      </c>
      <c r="I55" s="40">
        <v>253.64</v>
      </c>
      <c r="J55" s="41">
        <f t="shared" si="1"/>
        <v>4891.835976</v>
      </c>
      <c r="K55" s="37" t="str">
        <f t="array" ref="K55">IFERROR(XLOOKUP(G55,'Tipo de carga'!A:A,'Tipo de carga'!B:B))</f>
        <v>Autoabasto</v>
      </c>
      <c r="L55" s="37">
        <f t="shared" si="2"/>
        <v>40</v>
      </c>
      <c r="M55" s="37">
        <f t="shared" si="3"/>
        <v>1</v>
      </c>
      <c r="N55" s="37">
        <f t="shared" si="4"/>
        <v>10</v>
      </c>
      <c r="O55" s="37" t="str">
        <f t="array" ref="O55">IFERROR(XLOOKUP(K55,'Tipo de carga'!B:B,'Tipo de carga'!C:C))</f>
        <v>Diesel</v>
      </c>
    </row>
    <row r="56">
      <c r="A56" s="36">
        <v>1864.0</v>
      </c>
      <c r="B56" s="37" t="str">
        <f>IFERROR(VLOOKUP(A56,'asig octubre'!$A$2:$C$442,3,0))</f>
        <v>Full Liver</v>
      </c>
      <c r="C56" s="37" t="str">
        <f>IFERROR(VLOOKUP(A56,'asig octubre'!$A$2:$B$442,2,0))</f>
        <v>EC-01</v>
      </c>
      <c r="D56" s="38">
        <v>45566.86733796296</v>
      </c>
      <c r="E56" s="36" t="s">
        <v>193</v>
      </c>
      <c r="F56" s="37" t="str">
        <f t="array" ref="F56">IFERROR(XLOOKUP(E56,Operadores!A:A,Operadores!B:B))</f>
        <v>SEGMAU</v>
      </c>
      <c r="G56" s="36" t="s">
        <v>72</v>
      </c>
      <c r="H56" s="39">
        <v>19.286532</v>
      </c>
      <c r="I56" s="40">
        <v>794.59</v>
      </c>
      <c r="J56" s="41">
        <f t="shared" si="1"/>
        <v>15324.88546</v>
      </c>
      <c r="K56" s="37" t="str">
        <f t="array" ref="K56">IFERROR(XLOOKUP(G56,'Tipo de carga'!A:A,'Tipo de carga'!B:B))</f>
        <v>Autoabasto</v>
      </c>
      <c r="L56" s="37">
        <f t="shared" si="2"/>
        <v>40</v>
      </c>
      <c r="M56" s="37">
        <f t="shared" si="3"/>
        <v>1</v>
      </c>
      <c r="N56" s="37">
        <f t="shared" si="4"/>
        <v>10</v>
      </c>
      <c r="O56" s="37" t="str">
        <f t="array" ref="O56">IFERROR(XLOOKUP(K56,'Tipo de carga'!B:B,'Tipo de carga'!C:C))</f>
        <v>Diesel</v>
      </c>
    </row>
    <row r="57">
      <c r="A57" s="36">
        <v>1955.0</v>
      </c>
      <c r="B57" s="37" t="str">
        <f>IFERROR(VLOOKUP(A57,'asig octubre'!$A$2:$C$442,3,0))</f>
        <v>Circuitos</v>
      </c>
      <c r="C57" s="37" t="str">
        <f>IFERROR(VLOOKUP(A57,'asig octubre'!$A$2:$B$442,2,0))</f>
        <v>EC-03</v>
      </c>
      <c r="D57" s="38">
        <v>45566.85292824074</v>
      </c>
      <c r="E57" s="36" t="s">
        <v>205</v>
      </c>
      <c r="F57" s="37" t="str">
        <f t="array" ref="F57">IFERROR(XLOOKUP(E57,Operadores!A:A,Operadores!B:B))</f>
        <v>MOZPEDX</v>
      </c>
      <c r="G57" s="36" t="s">
        <v>72</v>
      </c>
      <c r="H57" s="39">
        <v>19.286532</v>
      </c>
      <c r="I57" s="40">
        <v>384.49</v>
      </c>
      <c r="J57" s="41">
        <f t="shared" si="1"/>
        <v>7415.478689</v>
      </c>
      <c r="K57" s="37" t="str">
        <f t="array" ref="K57">IFERROR(XLOOKUP(G57,'Tipo de carga'!A:A,'Tipo de carga'!B:B))</f>
        <v>Autoabasto</v>
      </c>
      <c r="L57" s="37">
        <f t="shared" si="2"/>
        <v>40</v>
      </c>
      <c r="M57" s="37">
        <f t="shared" si="3"/>
        <v>1</v>
      </c>
      <c r="N57" s="37">
        <f t="shared" si="4"/>
        <v>10</v>
      </c>
      <c r="O57" s="37" t="str">
        <f t="array" ref="O57">IFERROR(XLOOKUP(K57,'Tipo de carga'!B:B,'Tipo de carga'!C:C))</f>
        <v>Diesel</v>
      </c>
    </row>
    <row r="58">
      <c r="A58" s="36">
        <v>1809.0</v>
      </c>
      <c r="B58" s="37" t="str">
        <f>IFERROR(VLOOKUP(A58,'asig octubre'!$A$2:$C$442,3,0))</f>
        <v>Full Liver</v>
      </c>
      <c r="C58" s="37" t="str">
        <f>IFERROR(VLOOKUP(A58,'asig octubre'!$A$2:$B$442,2,0))</f>
        <v>EC-01</v>
      </c>
      <c r="D58" s="38">
        <v>45566.84043981481</v>
      </c>
      <c r="E58" s="36" t="s">
        <v>206</v>
      </c>
      <c r="F58" s="37" t="str">
        <f t="array" ref="F58">IFERROR(XLOOKUP(E58,Operadores!A:A,Operadores!B:B))</f>
        <v>JARDAN</v>
      </c>
      <c r="G58" s="36" t="s">
        <v>72</v>
      </c>
      <c r="H58" s="39">
        <v>19.286532</v>
      </c>
      <c r="I58" s="40">
        <v>832.71</v>
      </c>
      <c r="J58" s="41">
        <f t="shared" si="1"/>
        <v>16060.08806</v>
      </c>
      <c r="K58" s="37" t="str">
        <f t="array" ref="K58">IFERROR(XLOOKUP(G58,'Tipo de carga'!A:A,'Tipo de carga'!B:B))</f>
        <v>Autoabasto</v>
      </c>
      <c r="L58" s="37">
        <f t="shared" si="2"/>
        <v>40</v>
      </c>
      <c r="M58" s="37">
        <f t="shared" si="3"/>
        <v>1</v>
      </c>
      <c r="N58" s="37">
        <f t="shared" si="4"/>
        <v>10</v>
      </c>
      <c r="O58" s="37" t="str">
        <f t="array" ref="O58">IFERROR(XLOOKUP(K58,'Tipo de carga'!B:B,'Tipo de carga'!C:C))</f>
        <v>Diesel</v>
      </c>
    </row>
    <row r="59">
      <c r="A59" s="36">
        <v>2019.0</v>
      </c>
      <c r="B59" s="37" t="str">
        <f>IFERROR(VLOOKUP(A59,'asig octubre'!$A$2:$C$442,3,0))</f>
        <v>MeLi asignado SD</v>
      </c>
      <c r="C59" s="37" t="str">
        <f>IFERROR(VLOOKUP(A59,'asig octubre'!$A$2:$B$442,2,0))</f>
        <v>EC-05</v>
      </c>
      <c r="D59" s="38">
        <v>45566.82236111111</v>
      </c>
      <c r="E59" s="36" t="s">
        <v>207</v>
      </c>
      <c r="F59" s="37" t="str">
        <f t="array" ref="F59">IFERROR(XLOOKUP(E59,Operadores!A:A,Operadores!B:B))</f>
        <v>HERJOS08</v>
      </c>
      <c r="G59" s="36" t="s">
        <v>72</v>
      </c>
      <c r="H59" s="39">
        <v>19.286532</v>
      </c>
      <c r="I59" s="40">
        <v>357.21</v>
      </c>
      <c r="J59" s="41">
        <f t="shared" si="1"/>
        <v>6889.342096</v>
      </c>
      <c r="K59" s="37" t="str">
        <f t="array" ref="K59">IFERROR(XLOOKUP(G59,'Tipo de carga'!A:A,'Tipo de carga'!B:B))</f>
        <v>Autoabasto</v>
      </c>
      <c r="L59" s="37">
        <f t="shared" si="2"/>
        <v>40</v>
      </c>
      <c r="M59" s="37">
        <f t="shared" si="3"/>
        <v>1</v>
      </c>
      <c r="N59" s="37">
        <f t="shared" si="4"/>
        <v>10</v>
      </c>
      <c r="O59" s="37" t="str">
        <f t="array" ref="O59">IFERROR(XLOOKUP(K59,'Tipo de carga'!B:B,'Tipo de carga'!C:C))</f>
        <v>Diesel</v>
      </c>
    </row>
    <row r="60">
      <c r="A60" s="36">
        <v>1780.0</v>
      </c>
      <c r="B60" s="37" t="str">
        <f>IFERROR(VLOOKUP(A60,'asig octubre'!$A$2:$C$442,3,0))</f>
        <v>Pilgrims Tepo</v>
      </c>
      <c r="C60" s="37" t="str">
        <f>IFERROR(VLOOKUP(A60,'asig octubre'!$A$2:$B$442,2,0))</f>
        <v>EC-02</v>
      </c>
      <c r="D60" s="38">
        <v>45566.8130787037</v>
      </c>
      <c r="E60" s="36" t="s">
        <v>208</v>
      </c>
      <c r="F60" s="37" t="str">
        <f t="array" ref="F60">IFERROR(XLOOKUP(E60,Operadores!A:A,Operadores!B:B))</f>
        <v>TORJUA</v>
      </c>
      <c r="G60" s="36" t="s">
        <v>72</v>
      </c>
      <c r="H60" s="39">
        <v>19.286532</v>
      </c>
      <c r="I60" s="40">
        <v>71.57</v>
      </c>
      <c r="J60" s="41">
        <f t="shared" si="1"/>
        <v>1380.337095</v>
      </c>
      <c r="K60" s="37" t="str">
        <f t="array" ref="K60">IFERROR(XLOOKUP(G60,'Tipo de carga'!A:A,'Tipo de carga'!B:B))</f>
        <v>Autoabasto</v>
      </c>
      <c r="L60" s="37">
        <f t="shared" si="2"/>
        <v>40</v>
      </c>
      <c r="M60" s="37">
        <f t="shared" si="3"/>
        <v>1</v>
      </c>
      <c r="N60" s="37">
        <f t="shared" si="4"/>
        <v>10</v>
      </c>
      <c r="O60" s="37" t="str">
        <f t="array" ref="O60">IFERROR(XLOOKUP(K60,'Tipo de carga'!B:B,'Tipo de carga'!C:C))</f>
        <v>Diesel</v>
      </c>
    </row>
    <row r="61">
      <c r="A61" s="36">
        <v>1936.0</v>
      </c>
      <c r="B61" s="37" t="str">
        <f>IFERROR(VLOOKUP(A61,'asig octubre'!$A$2:$C$442,3,0))</f>
        <v>Circuitos</v>
      </c>
      <c r="C61" s="37" t="str">
        <f>IFERROR(VLOOKUP(A61,'asig octubre'!$A$2:$B$442,2,0))</f>
        <v>EC-03</v>
      </c>
      <c r="D61" s="38">
        <v>45566.79466435185</v>
      </c>
      <c r="E61" s="36" t="s">
        <v>209</v>
      </c>
      <c r="F61" s="37" t="str">
        <f t="array" ref="F61">IFERROR(XLOOKUP(E61,Operadores!A:A,Operadores!B:B))</f>
        <v>OCAMA</v>
      </c>
      <c r="G61" s="36" t="s">
        <v>72</v>
      </c>
      <c r="H61" s="39">
        <v>19.286532</v>
      </c>
      <c r="I61" s="40">
        <v>320.79</v>
      </c>
      <c r="J61" s="41">
        <f t="shared" si="1"/>
        <v>6186.9266</v>
      </c>
      <c r="K61" s="37" t="str">
        <f t="array" ref="K61">IFERROR(XLOOKUP(G61,'Tipo de carga'!A:A,'Tipo de carga'!B:B))</f>
        <v>Autoabasto</v>
      </c>
      <c r="L61" s="37">
        <f t="shared" si="2"/>
        <v>40</v>
      </c>
      <c r="M61" s="37">
        <f t="shared" si="3"/>
        <v>1</v>
      </c>
      <c r="N61" s="37">
        <f t="shared" si="4"/>
        <v>10</v>
      </c>
      <c r="O61" s="37" t="str">
        <f t="array" ref="O61">IFERROR(XLOOKUP(K61,'Tipo de carga'!B:B,'Tipo de carga'!C:C))</f>
        <v>Diesel</v>
      </c>
    </row>
    <row r="62">
      <c r="A62" s="36">
        <v>1881.0</v>
      </c>
      <c r="B62" s="37" t="str">
        <f>IFERROR(VLOOKUP(A62,'asig octubre'!$A$2:$C$442,3,0))</f>
        <v>Circuitos</v>
      </c>
      <c r="C62" s="37" t="str">
        <f>IFERROR(VLOOKUP(A62,'asig octubre'!$A$2:$B$442,2,0))</f>
        <v>EC-03</v>
      </c>
      <c r="D62" s="38">
        <v>45566.78496527778</v>
      </c>
      <c r="E62" s="36" t="s">
        <v>210</v>
      </c>
      <c r="F62" s="37" t="str">
        <f t="array" ref="F62">IFERROR(XLOOKUP(E62,Operadores!A:A,Operadores!B:B))</f>
        <v>CERJER</v>
      </c>
      <c r="G62" s="36" t="s">
        <v>72</v>
      </c>
      <c r="H62" s="39">
        <v>19.286532</v>
      </c>
      <c r="I62" s="40">
        <v>746.47</v>
      </c>
      <c r="J62" s="41">
        <f t="shared" si="1"/>
        <v>14396.81754</v>
      </c>
      <c r="K62" s="37" t="str">
        <f t="array" ref="K62">IFERROR(XLOOKUP(G62,'Tipo de carga'!A:A,'Tipo de carga'!B:B))</f>
        <v>Autoabasto</v>
      </c>
      <c r="L62" s="37">
        <f t="shared" si="2"/>
        <v>40</v>
      </c>
      <c r="M62" s="37">
        <f t="shared" si="3"/>
        <v>1</v>
      </c>
      <c r="N62" s="37">
        <f t="shared" si="4"/>
        <v>10</v>
      </c>
      <c r="O62" s="37" t="str">
        <f t="array" ref="O62">IFERROR(XLOOKUP(K62,'Tipo de carga'!B:B,'Tipo de carga'!C:C))</f>
        <v>Diesel</v>
      </c>
    </row>
    <row r="63">
      <c r="A63" s="36">
        <v>1992.0</v>
      </c>
      <c r="B63" s="37" t="str">
        <f>IFERROR(VLOOKUP(A63,'asig octubre'!$A$2:$C$442,3,0))</f>
        <v>MeLi asignado SD</v>
      </c>
      <c r="C63" s="37" t="str">
        <f>IFERROR(VLOOKUP(A63,'asig octubre'!$A$2:$B$442,2,0))</f>
        <v>EC-05</v>
      </c>
      <c r="D63" s="38">
        <v>45566.764375</v>
      </c>
      <c r="E63" s="36" t="s">
        <v>211</v>
      </c>
      <c r="F63" s="37" t="str">
        <f t="array" ref="F63">IFERROR(XLOOKUP(E63,Operadores!A:A,Operadores!B:B))</f>
        <v>MARANG</v>
      </c>
      <c r="G63" s="36" t="s">
        <v>72</v>
      </c>
      <c r="H63" s="39">
        <v>19.286532</v>
      </c>
      <c r="I63" s="40">
        <v>365.4</v>
      </c>
      <c r="J63" s="41">
        <f t="shared" si="1"/>
        <v>7047.298793</v>
      </c>
      <c r="K63" s="37" t="str">
        <f t="array" ref="K63">IFERROR(XLOOKUP(G63,'Tipo de carga'!A:A,'Tipo de carga'!B:B))</f>
        <v>Autoabasto</v>
      </c>
      <c r="L63" s="37">
        <f t="shared" si="2"/>
        <v>40</v>
      </c>
      <c r="M63" s="37">
        <f t="shared" si="3"/>
        <v>1</v>
      </c>
      <c r="N63" s="37">
        <f t="shared" si="4"/>
        <v>10</v>
      </c>
      <c r="O63" s="37" t="str">
        <f t="array" ref="O63">IFERROR(XLOOKUP(K63,'Tipo de carga'!B:B,'Tipo de carga'!C:C))</f>
        <v>Diesel</v>
      </c>
    </row>
    <row r="64">
      <c r="A64" s="36">
        <v>1863.0</v>
      </c>
      <c r="B64" s="37" t="str">
        <f>IFERROR(VLOOKUP(A64,'asig octubre'!$A$2:$C$442,3,0))</f>
        <v>Pilgrims Tepo</v>
      </c>
      <c r="C64" s="37" t="str">
        <f>IFERROR(VLOOKUP(A64,'asig octubre'!$A$2:$B$442,2,0))</f>
        <v>EC-02</v>
      </c>
      <c r="D64" s="38">
        <v>45566.75430555556</v>
      </c>
      <c r="E64" s="36" t="s">
        <v>212</v>
      </c>
      <c r="F64" s="37" t="str">
        <f t="array" ref="F64">IFERROR(XLOOKUP(E64,Operadores!A:A,Operadores!B:B))</f>
        <v>SANJES01</v>
      </c>
      <c r="G64" s="36" t="s">
        <v>72</v>
      </c>
      <c r="H64" s="39">
        <v>19.286532</v>
      </c>
      <c r="I64" s="40">
        <v>451.36</v>
      </c>
      <c r="J64" s="41">
        <f t="shared" si="1"/>
        <v>8705.169084</v>
      </c>
      <c r="K64" s="37" t="str">
        <f t="array" ref="K64">IFERROR(XLOOKUP(G64,'Tipo de carga'!A:A,'Tipo de carga'!B:B))</f>
        <v>Autoabasto</v>
      </c>
      <c r="L64" s="37">
        <f t="shared" si="2"/>
        <v>40</v>
      </c>
      <c r="M64" s="37">
        <f t="shared" si="3"/>
        <v>1</v>
      </c>
      <c r="N64" s="37">
        <f t="shared" si="4"/>
        <v>10</v>
      </c>
      <c r="O64" s="37" t="str">
        <f t="array" ref="O64">IFERROR(XLOOKUP(K64,'Tipo de carga'!B:B,'Tipo de carga'!C:C))</f>
        <v>Diesel</v>
      </c>
    </row>
    <row r="65">
      <c r="A65" s="36">
        <v>1933.0</v>
      </c>
      <c r="B65" s="37" t="str">
        <f>IFERROR(VLOOKUP(A65,'asig octubre'!$A$2:$C$442,3,0))</f>
        <v>Circuitos</v>
      </c>
      <c r="C65" s="37" t="str">
        <f>IFERROR(VLOOKUP(A65,'asig octubre'!$A$2:$B$442,2,0))</f>
        <v>EC-03</v>
      </c>
      <c r="D65" s="38">
        <v>45566.736875</v>
      </c>
      <c r="E65" s="36" t="s">
        <v>213</v>
      </c>
      <c r="F65" s="37" t="str">
        <f t="array" ref="F65">IFERROR(XLOOKUP(E65,Operadores!A:A,Operadores!B:B))</f>
        <v>OLIMAR01</v>
      </c>
      <c r="G65" s="36" t="s">
        <v>72</v>
      </c>
      <c r="H65" s="39">
        <v>19.286532</v>
      </c>
      <c r="I65" s="40">
        <v>321.27</v>
      </c>
      <c r="J65" s="41">
        <f t="shared" si="1"/>
        <v>6196.184136</v>
      </c>
      <c r="K65" s="37" t="str">
        <f t="array" ref="K65">IFERROR(XLOOKUP(G65,'Tipo de carga'!A:A,'Tipo de carga'!B:B))</f>
        <v>Autoabasto</v>
      </c>
      <c r="L65" s="37">
        <f t="shared" si="2"/>
        <v>40</v>
      </c>
      <c r="M65" s="37">
        <f t="shared" si="3"/>
        <v>1</v>
      </c>
      <c r="N65" s="37">
        <f t="shared" si="4"/>
        <v>10</v>
      </c>
      <c r="O65" s="37" t="str">
        <f t="array" ref="O65">IFERROR(XLOOKUP(K65,'Tipo de carga'!B:B,'Tipo de carga'!C:C))</f>
        <v>Diesel</v>
      </c>
    </row>
    <row r="66">
      <c r="A66" s="36">
        <v>1695.0</v>
      </c>
      <c r="B66" s="37" t="str">
        <f>IFERROR(VLOOKUP(A66,'asig octubre'!$A$2:$C$442,3,0))</f>
        <v>Pilgrims Tepo</v>
      </c>
      <c r="C66" s="37" t="str">
        <f>IFERROR(VLOOKUP(A66,'asig octubre'!$A$2:$B$442,2,0))</f>
        <v>EC-02</v>
      </c>
      <c r="D66" s="38">
        <v>45566.72814814815</v>
      </c>
      <c r="E66" s="36" t="s">
        <v>214</v>
      </c>
      <c r="F66" s="37" t="str">
        <f t="array" ref="F66">IFERROR(XLOOKUP(E66,Operadores!A:A,Operadores!B:B))</f>
        <v>OROEDU</v>
      </c>
      <c r="G66" s="36" t="s">
        <v>72</v>
      </c>
      <c r="H66" s="39">
        <v>19.286532</v>
      </c>
      <c r="I66" s="40">
        <v>185.46</v>
      </c>
      <c r="J66" s="41">
        <f t="shared" si="1"/>
        <v>3576.880225</v>
      </c>
      <c r="K66" s="37" t="str">
        <f t="array" ref="K66">IFERROR(XLOOKUP(G66,'Tipo de carga'!A:A,'Tipo de carga'!B:B))</f>
        <v>Autoabasto</v>
      </c>
      <c r="L66" s="37">
        <f t="shared" si="2"/>
        <v>40</v>
      </c>
      <c r="M66" s="37">
        <f t="shared" si="3"/>
        <v>1</v>
      </c>
      <c r="N66" s="37">
        <f t="shared" si="4"/>
        <v>10</v>
      </c>
      <c r="O66" s="37" t="str">
        <f t="array" ref="O66">IFERROR(XLOOKUP(K66,'Tipo de carga'!B:B,'Tipo de carga'!C:C))</f>
        <v>Diesel</v>
      </c>
    </row>
    <row r="67">
      <c r="A67" s="36">
        <v>1861.0</v>
      </c>
      <c r="B67" s="37" t="str">
        <f>IFERROR(VLOOKUP(A67,'asig octubre'!$A$2:$C$442,3,0))</f>
        <v>Pilgrims Tepo</v>
      </c>
      <c r="C67" s="37" t="str">
        <f>IFERROR(VLOOKUP(A67,'asig octubre'!$A$2:$B$442,2,0))</f>
        <v>EC-02</v>
      </c>
      <c r="D67" s="38">
        <v>45566.71072916667</v>
      </c>
      <c r="E67" s="36" t="s">
        <v>215</v>
      </c>
      <c r="F67" s="37" t="str">
        <f t="array" ref="F67">IFERROR(XLOOKUP(E67,Operadores!A:A,Operadores!B:B))</f>
        <v>GARJUA</v>
      </c>
      <c r="G67" s="36" t="s">
        <v>72</v>
      </c>
      <c r="H67" s="39">
        <v>19.286532</v>
      </c>
      <c r="I67" s="40">
        <v>168.98</v>
      </c>
      <c r="J67" s="41">
        <f t="shared" si="1"/>
        <v>3259.038177</v>
      </c>
      <c r="K67" s="37" t="str">
        <f t="array" ref="K67">IFERROR(XLOOKUP(G67,'Tipo de carga'!A:A,'Tipo de carga'!B:B))</f>
        <v>Autoabasto</v>
      </c>
      <c r="L67" s="37">
        <f t="shared" si="2"/>
        <v>40</v>
      </c>
      <c r="M67" s="37">
        <f t="shared" si="3"/>
        <v>1</v>
      </c>
      <c r="N67" s="37">
        <f t="shared" si="4"/>
        <v>10</v>
      </c>
      <c r="O67" s="37" t="str">
        <f t="array" ref="O67">IFERROR(XLOOKUP(K67,'Tipo de carga'!B:B,'Tipo de carga'!C:C))</f>
        <v>Diesel</v>
      </c>
    </row>
    <row r="68">
      <c r="A68" s="36">
        <v>1990.0</v>
      </c>
      <c r="B68" s="37" t="str">
        <f>IFERROR(VLOOKUP(A68,'asig octubre'!$A$2:$C$442,3,0))</f>
        <v>MeLi asignado SD</v>
      </c>
      <c r="C68" s="37" t="str">
        <f>IFERROR(VLOOKUP(A68,'asig octubre'!$A$2:$B$442,2,0))</f>
        <v>EC-05</v>
      </c>
      <c r="D68" s="38">
        <v>45566.70133101852</v>
      </c>
      <c r="E68" s="36" t="s">
        <v>216</v>
      </c>
      <c r="F68" s="37" t="str">
        <f t="array" ref="F68">IFERROR(XLOOKUP(E68,Operadores!A:A,Operadores!B:B))</f>
        <v>MENCAX</v>
      </c>
      <c r="G68" s="36" t="s">
        <v>72</v>
      </c>
      <c r="H68" s="39">
        <v>19.286532</v>
      </c>
      <c r="I68" s="40">
        <v>315.86</v>
      </c>
      <c r="J68" s="41">
        <f t="shared" si="1"/>
        <v>6091.843998</v>
      </c>
      <c r="K68" s="37" t="str">
        <f t="array" ref="K68">IFERROR(XLOOKUP(G68,'Tipo de carga'!A:A,'Tipo de carga'!B:B))</f>
        <v>Autoabasto</v>
      </c>
      <c r="L68" s="37">
        <f t="shared" si="2"/>
        <v>40</v>
      </c>
      <c r="M68" s="37">
        <f t="shared" si="3"/>
        <v>1</v>
      </c>
      <c r="N68" s="37">
        <f t="shared" si="4"/>
        <v>10</v>
      </c>
      <c r="O68" s="37" t="str">
        <f t="array" ref="O68">IFERROR(XLOOKUP(K68,'Tipo de carga'!B:B,'Tipo de carga'!C:C))</f>
        <v>Diesel</v>
      </c>
    </row>
    <row r="69">
      <c r="A69" s="36">
        <v>1957.0</v>
      </c>
      <c r="B69" s="37" t="str">
        <f>IFERROR(VLOOKUP(A69,'asig octubre'!$A$2:$C$442,3,0))</f>
        <v>MeLi asignado SD</v>
      </c>
      <c r="C69" s="37" t="str">
        <f>IFERROR(VLOOKUP(A69,'asig octubre'!$A$2:$B$442,2,0))</f>
        <v>EC-05</v>
      </c>
      <c r="D69" s="38">
        <v>45566.68417824074</v>
      </c>
      <c r="E69" s="36" t="s">
        <v>217</v>
      </c>
      <c r="F69" s="37" t="str">
        <f t="array" ref="F69">IFERROR(XLOOKUP(E69,Operadores!A:A,Operadores!B:B))</f>
        <v>HERFRA</v>
      </c>
      <c r="G69" s="36" t="s">
        <v>72</v>
      </c>
      <c r="H69" s="39">
        <v>19.286532</v>
      </c>
      <c r="I69" s="40">
        <v>832.6</v>
      </c>
      <c r="J69" s="41">
        <f t="shared" si="1"/>
        <v>16057.96654</v>
      </c>
      <c r="K69" s="37" t="str">
        <f t="array" ref="K69">IFERROR(XLOOKUP(G69,'Tipo de carga'!A:A,'Tipo de carga'!B:B))</f>
        <v>Autoabasto</v>
      </c>
      <c r="L69" s="37">
        <f t="shared" si="2"/>
        <v>40</v>
      </c>
      <c r="M69" s="37">
        <f t="shared" si="3"/>
        <v>1</v>
      </c>
      <c r="N69" s="37">
        <f t="shared" si="4"/>
        <v>10</v>
      </c>
      <c r="O69" s="37" t="str">
        <f t="array" ref="O69">IFERROR(XLOOKUP(K69,'Tipo de carga'!B:B,'Tipo de carga'!C:C))</f>
        <v>Diesel</v>
      </c>
    </row>
    <row r="70">
      <c r="A70" s="36">
        <v>1827.0</v>
      </c>
      <c r="B70" s="37" t="str">
        <f>IFERROR(VLOOKUP(A70,'asig octubre'!$A$2:$C$442,3,0))</f>
        <v>Full Liver</v>
      </c>
      <c r="C70" s="37" t="str">
        <f>IFERROR(VLOOKUP(A70,'asig octubre'!$A$2:$B$442,2,0))</f>
        <v>EC-01</v>
      </c>
      <c r="D70" s="38">
        <v>45566.66538194445</v>
      </c>
      <c r="E70" s="36" t="s">
        <v>218</v>
      </c>
      <c r="F70" s="37" t="str">
        <f t="array" ref="F70">IFERROR(XLOOKUP(E70,Operadores!A:A,Operadores!B:B))</f>
        <v>MONAL</v>
      </c>
      <c r="G70" s="36" t="s">
        <v>72</v>
      </c>
      <c r="H70" s="39">
        <v>19.286532</v>
      </c>
      <c r="I70" s="40">
        <v>709.94</v>
      </c>
      <c r="J70" s="41">
        <f t="shared" si="1"/>
        <v>13692.28053</v>
      </c>
      <c r="K70" s="37" t="str">
        <f t="array" ref="K70">IFERROR(XLOOKUP(G70,'Tipo de carga'!A:A,'Tipo de carga'!B:B))</f>
        <v>Autoabasto</v>
      </c>
      <c r="L70" s="37">
        <f t="shared" si="2"/>
        <v>40</v>
      </c>
      <c r="M70" s="37">
        <f t="shared" si="3"/>
        <v>1</v>
      </c>
      <c r="N70" s="37">
        <f t="shared" si="4"/>
        <v>10</v>
      </c>
      <c r="O70" s="37" t="str">
        <f t="array" ref="O70">IFERROR(XLOOKUP(K70,'Tipo de carga'!B:B,'Tipo de carga'!C:C))</f>
        <v>Diesel</v>
      </c>
    </row>
    <row r="71">
      <c r="A71" s="36">
        <v>1689.0</v>
      </c>
      <c r="B71" s="37" t="str">
        <f>IFERROR(VLOOKUP(A71,'asig octubre'!$A$2:$C$442,3,0))</f>
        <v>Pilgrims Tepo</v>
      </c>
      <c r="C71" s="37" t="str">
        <f>IFERROR(VLOOKUP(A71,'asig octubre'!$A$2:$B$442,2,0))</f>
        <v>EC-02</v>
      </c>
      <c r="D71" s="38">
        <v>45566.65020833333</v>
      </c>
      <c r="E71" s="36" t="s">
        <v>219</v>
      </c>
      <c r="F71" s="37" t="str">
        <f t="array" ref="F71">IFERROR(XLOOKUP(E71,Operadores!A:A,Operadores!B:B))</f>
        <v>MAREVA</v>
      </c>
      <c r="G71" s="36" t="s">
        <v>72</v>
      </c>
      <c r="H71" s="39">
        <v>19.286532</v>
      </c>
      <c r="I71" s="40">
        <v>474.82</v>
      </c>
      <c r="J71" s="41">
        <f t="shared" si="1"/>
        <v>9157.631124</v>
      </c>
      <c r="K71" s="37" t="str">
        <f t="array" ref="K71">IFERROR(XLOOKUP(G71,'Tipo de carga'!A:A,'Tipo de carga'!B:B))</f>
        <v>Autoabasto</v>
      </c>
      <c r="L71" s="37">
        <f t="shared" si="2"/>
        <v>40</v>
      </c>
      <c r="M71" s="37">
        <f t="shared" si="3"/>
        <v>1</v>
      </c>
      <c r="N71" s="37">
        <f t="shared" si="4"/>
        <v>10</v>
      </c>
      <c r="O71" s="37" t="str">
        <f t="array" ref="O71">IFERROR(XLOOKUP(K71,'Tipo de carga'!B:B,'Tipo de carga'!C:C))</f>
        <v>Diesel</v>
      </c>
    </row>
    <row r="72">
      <c r="A72" s="36">
        <v>1989.0</v>
      </c>
      <c r="B72" s="37" t="str">
        <f>IFERROR(VLOOKUP(A72,'asig octubre'!$A$2:$C$442,3,0))</f>
        <v>MeLi asignado SD</v>
      </c>
      <c r="C72" s="37" t="str">
        <f>IFERROR(VLOOKUP(A72,'asig octubre'!$A$2:$B$442,2,0))</f>
        <v>EC-05</v>
      </c>
      <c r="D72" s="38">
        <v>45566.63642361111</v>
      </c>
      <c r="E72" s="36" t="s">
        <v>220</v>
      </c>
      <c r="F72" s="37" t="str">
        <f t="array" ref="F72">IFERROR(XLOOKUP(E72,Operadores!A:A,Operadores!B:B))</f>
        <v>CARCRI01</v>
      </c>
      <c r="G72" s="36" t="s">
        <v>72</v>
      </c>
      <c r="H72" s="39">
        <v>19.286532</v>
      </c>
      <c r="I72" s="40">
        <v>565.85</v>
      </c>
      <c r="J72" s="41">
        <f t="shared" si="1"/>
        <v>10913.28413</v>
      </c>
      <c r="K72" s="37" t="str">
        <f t="array" ref="K72">IFERROR(XLOOKUP(G72,'Tipo de carga'!A:A,'Tipo de carga'!B:B))</f>
        <v>Autoabasto</v>
      </c>
      <c r="L72" s="37">
        <f t="shared" si="2"/>
        <v>40</v>
      </c>
      <c r="M72" s="37">
        <f t="shared" si="3"/>
        <v>1</v>
      </c>
      <c r="N72" s="37">
        <f t="shared" si="4"/>
        <v>10</v>
      </c>
      <c r="O72" s="37" t="str">
        <f t="array" ref="O72">IFERROR(XLOOKUP(K72,'Tipo de carga'!B:B,'Tipo de carga'!C:C))</f>
        <v>Diesel</v>
      </c>
    </row>
    <row r="73">
      <c r="A73" s="36">
        <v>1944.0</v>
      </c>
      <c r="B73" s="37" t="str">
        <f>IFERROR(VLOOKUP(A73,'asig octubre'!$A$2:$C$442,3,0))</f>
        <v>MeLi asignado SD</v>
      </c>
      <c r="C73" s="37" t="str">
        <f>IFERROR(VLOOKUP(A73,'asig octubre'!$A$2:$B$442,2,0))</f>
        <v>EC-05</v>
      </c>
      <c r="D73" s="38">
        <v>45566.624398148146</v>
      </c>
      <c r="E73" s="36" t="s">
        <v>221</v>
      </c>
      <c r="F73" s="37" t="str">
        <f t="array" ref="F73">IFERROR(XLOOKUP(E73,Operadores!A:A,Operadores!B:B))</f>
        <v>ORTARM</v>
      </c>
      <c r="G73" s="36" t="s">
        <v>72</v>
      </c>
      <c r="H73" s="39">
        <v>19.286532</v>
      </c>
      <c r="I73" s="40">
        <v>22.82</v>
      </c>
      <c r="J73" s="41">
        <f t="shared" si="1"/>
        <v>440.1186602</v>
      </c>
      <c r="K73" s="37" t="str">
        <f t="array" ref="K73">IFERROR(XLOOKUP(G73,'Tipo de carga'!A:A,'Tipo de carga'!B:B))</f>
        <v>Autoabasto</v>
      </c>
      <c r="L73" s="37">
        <f t="shared" si="2"/>
        <v>40</v>
      </c>
      <c r="M73" s="37">
        <f t="shared" si="3"/>
        <v>1</v>
      </c>
      <c r="N73" s="37">
        <f t="shared" si="4"/>
        <v>10</v>
      </c>
      <c r="O73" s="37" t="str">
        <f t="array" ref="O73">IFERROR(XLOOKUP(K73,'Tipo de carga'!B:B,'Tipo de carga'!C:C))</f>
        <v>Diesel</v>
      </c>
    </row>
    <row r="74">
      <c r="A74" s="36">
        <v>1754.0</v>
      </c>
      <c r="B74" s="37" t="str">
        <f>IFERROR(VLOOKUP(A74,'asig octubre'!$A$2:$C$442,3,0))</f>
        <v>Pilgrims Tepo</v>
      </c>
      <c r="C74" s="37" t="str">
        <f>IFERROR(VLOOKUP(A74,'asig octubre'!$A$2:$B$442,2,0))</f>
        <v>EC-02</v>
      </c>
      <c r="D74" s="38">
        <v>45566.616956018515</v>
      </c>
      <c r="E74" s="36" t="s">
        <v>222</v>
      </c>
      <c r="F74" s="37" t="str">
        <f t="array" ref="F74">IFERROR(XLOOKUP(E74,Operadores!A:A,Operadores!B:B))</f>
        <v>BOROSC</v>
      </c>
      <c r="G74" s="36" t="s">
        <v>72</v>
      </c>
      <c r="H74" s="39">
        <v>19.286532</v>
      </c>
      <c r="I74" s="40">
        <v>268.98</v>
      </c>
      <c r="J74" s="41">
        <f t="shared" si="1"/>
        <v>5187.691377</v>
      </c>
      <c r="K74" s="37" t="str">
        <f t="array" ref="K74">IFERROR(XLOOKUP(G74,'Tipo de carga'!A:A,'Tipo de carga'!B:B))</f>
        <v>Autoabasto</v>
      </c>
      <c r="L74" s="37">
        <f t="shared" si="2"/>
        <v>40</v>
      </c>
      <c r="M74" s="37">
        <f t="shared" si="3"/>
        <v>1</v>
      </c>
      <c r="N74" s="37">
        <f t="shared" si="4"/>
        <v>10</v>
      </c>
      <c r="O74" s="37" t="str">
        <f t="array" ref="O74">IFERROR(XLOOKUP(K74,'Tipo de carga'!B:B,'Tipo de carga'!C:C))</f>
        <v>Diesel</v>
      </c>
    </row>
    <row r="75">
      <c r="A75" s="36">
        <v>1976.0</v>
      </c>
      <c r="B75" s="37" t="str">
        <f>IFERROR(VLOOKUP(A75,'asig octubre'!$A$2:$C$442,3,0))</f>
        <v>MeLi asignado SD</v>
      </c>
      <c r="C75" s="37" t="str">
        <f>IFERROR(VLOOKUP(A75,'asig octubre'!$A$2:$B$442,2,0))</f>
        <v>EC-05</v>
      </c>
      <c r="D75" s="38">
        <v>45566.6069212963</v>
      </c>
      <c r="E75" s="36" t="s">
        <v>223</v>
      </c>
      <c r="F75" s="37" t="str">
        <f t="array" ref="F75">IFERROR(XLOOKUP(E75,Operadores!A:A,Operadores!B:B))</f>
        <v>GARMAR02</v>
      </c>
      <c r="G75" s="36" t="s">
        <v>72</v>
      </c>
      <c r="H75" s="39">
        <v>19.286532</v>
      </c>
      <c r="I75" s="40">
        <v>345.15</v>
      </c>
      <c r="J75" s="41">
        <f t="shared" si="1"/>
        <v>6656.74652</v>
      </c>
      <c r="K75" s="37" t="str">
        <f t="array" ref="K75">IFERROR(XLOOKUP(G75,'Tipo de carga'!A:A,'Tipo de carga'!B:B))</f>
        <v>Autoabasto</v>
      </c>
      <c r="L75" s="37">
        <f t="shared" si="2"/>
        <v>40</v>
      </c>
      <c r="M75" s="37">
        <f t="shared" si="3"/>
        <v>1</v>
      </c>
      <c r="N75" s="37">
        <f t="shared" si="4"/>
        <v>10</v>
      </c>
      <c r="O75" s="37" t="str">
        <f t="array" ref="O75">IFERROR(XLOOKUP(K75,'Tipo de carga'!B:B,'Tipo de carga'!C:C))</f>
        <v>Diesel</v>
      </c>
    </row>
    <row r="76">
      <c r="A76" s="36">
        <v>1960.0</v>
      </c>
      <c r="B76" s="37" t="str">
        <f>IFERROR(VLOOKUP(A76,'asig octubre'!$A$2:$C$442,3,0))</f>
        <v>MeLi asignado SD</v>
      </c>
      <c r="C76" s="37" t="str">
        <f>IFERROR(VLOOKUP(A76,'asig octubre'!$A$2:$B$442,2,0))</f>
        <v>EC-05</v>
      </c>
      <c r="D76" s="38">
        <v>45566.59521990741</v>
      </c>
      <c r="E76" s="36" t="s">
        <v>224</v>
      </c>
      <c r="F76" s="37" t="str">
        <f t="array" ref="F76">IFERROR(XLOOKUP(E76,Operadores!A:A,Operadores!B:B))</f>
        <v>MARJUA02</v>
      </c>
      <c r="G76" s="36" t="s">
        <v>72</v>
      </c>
      <c r="H76" s="39">
        <v>19.286532</v>
      </c>
      <c r="I76" s="40">
        <v>635.6</v>
      </c>
      <c r="J76" s="41">
        <f t="shared" si="1"/>
        <v>12258.51974</v>
      </c>
      <c r="K76" s="37" t="str">
        <f t="array" ref="K76">IFERROR(XLOOKUP(G76,'Tipo de carga'!A:A,'Tipo de carga'!B:B))</f>
        <v>Autoabasto</v>
      </c>
      <c r="L76" s="37">
        <f t="shared" si="2"/>
        <v>40</v>
      </c>
      <c r="M76" s="37">
        <f t="shared" si="3"/>
        <v>1</v>
      </c>
      <c r="N76" s="37">
        <f t="shared" si="4"/>
        <v>10</v>
      </c>
      <c r="O76" s="37" t="str">
        <f t="array" ref="O76">IFERROR(XLOOKUP(K76,'Tipo de carga'!B:B,'Tipo de carga'!C:C))</f>
        <v>Diesel</v>
      </c>
    </row>
    <row r="77">
      <c r="A77" s="36">
        <v>1954.0</v>
      </c>
      <c r="B77" s="37" t="str">
        <f>IFERROR(VLOOKUP(A77,'asig octubre'!$A$2:$C$442,3,0))</f>
        <v>MeLi asignado SD</v>
      </c>
      <c r="C77" s="37" t="str">
        <f>IFERROR(VLOOKUP(A77,'asig octubre'!$A$2:$B$442,2,0))</f>
        <v>EC-05</v>
      </c>
      <c r="D77" s="38">
        <v>45566.57575231481</v>
      </c>
      <c r="E77" s="36" t="s">
        <v>225</v>
      </c>
      <c r="F77" s="37" t="str">
        <f t="array" ref="F77">IFERROR(XLOOKUP(E77,Operadores!A:A,Operadores!B:B))</f>
        <v>MENERNX</v>
      </c>
      <c r="G77" s="36" t="s">
        <v>72</v>
      </c>
      <c r="H77" s="39">
        <v>19.286532</v>
      </c>
      <c r="I77" s="40">
        <v>735.09</v>
      </c>
      <c r="J77" s="41">
        <f t="shared" si="1"/>
        <v>14177.33681</v>
      </c>
      <c r="K77" s="37" t="str">
        <f t="array" ref="K77">IFERROR(XLOOKUP(G77,'Tipo de carga'!A:A,'Tipo de carga'!B:B))</f>
        <v>Autoabasto</v>
      </c>
      <c r="L77" s="37">
        <f t="shared" si="2"/>
        <v>40</v>
      </c>
      <c r="M77" s="37">
        <f t="shared" si="3"/>
        <v>1</v>
      </c>
      <c r="N77" s="37">
        <f t="shared" si="4"/>
        <v>10</v>
      </c>
      <c r="O77" s="37" t="str">
        <f t="array" ref="O77">IFERROR(XLOOKUP(K77,'Tipo de carga'!B:B,'Tipo de carga'!C:C))</f>
        <v>Diesel</v>
      </c>
    </row>
    <row r="78">
      <c r="A78" s="36">
        <v>2011.0</v>
      </c>
      <c r="B78" s="37" t="str">
        <f>IFERROR(VLOOKUP(A78,'asig octubre'!$A$2:$C$442,3,0))</f>
        <v>MeLi asignado SD</v>
      </c>
      <c r="C78" s="37" t="str">
        <f>IFERROR(VLOOKUP(A78,'asig octubre'!$A$2:$B$442,2,0))</f>
        <v>EC-05</v>
      </c>
      <c r="D78" s="38">
        <v>45566.56123842593</v>
      </c>
      <c r="E78" s="36" t="s">
        <v>226</v>
      </c>
      <c r="F78" s="37" t="str">
        <f t="array" ref="F78">IFERROR(XLOOKUP(E78,Operadores!A:A,Operadores!B:B))</f>
        <v>PERFID</v>
      </c>
      <c r="G78" s="36" t="s">
        <v>72</v>
      </c>
      <c r="H78" s="39">
        <v>19.286532</v>
      </c>
      <c r="I78" s="40">
        <v>290.4</v>
      </c>
      <c r="J78" s="41">
        <f t="shared" si="1"/>
        <v>5600.808893</v>
      </c>
      <c r="K78" s="37" t="str">
        <f t="array" ref="K78">IFERROR(XLOOKUP(G78,'Tipo de carga'!A:A,'Tipo de carga'!B:B))</f>
        <v>Autoabasto</v>
      </c>
      <c r="L78" s="37">
        <f t="shared" si="2"/>
        <v>40</v>
      </c>
      <c r="M78" s="37">
        <f t="shared" si="3"/>
        <v>1</v>
      </c>
      <c r="N78" s="37">
        <f t="shared" si="4"/>
        <v>10</v>
      </c>
      <c r="O78" s="37" t="str">
        <f t="array" ref="O78">IFERROR(XLOOKUP(K78,'Tipo de carga'!B:B,'Tipo de carga'!C:C))</f>
        <v>Diesel</v>
      </c>
    </row>
    <row r="79">
      <c r="A79" s="36">
        <v>2008.0</v>
      </c>
      <c r="B79" s="37" t="str">
        <f>IFERROR(VLOOKUP(A79,'asig octubre'!$A$2:$C$442,3,0))</f>
        <v>Available</v>
      </c>
      <c r="C79" s="37" t="str">
        <f>IFERROR(VLOOKUP(A79,'asig octubre'!$A$2:$B$442,2,0))</f>
        <v>TTE</v>
      </c>
      <c r="D79" s="38">
        <v>45566.54074074074</v>
      </c>
      <c r="E79" s="36" t="s">
        <v>227</v>
      </c>
      <c r="F79" s="37" t="str">
        <f t="array" ref="F79">IFERROR(XLOOKUP(E79,Operadores!A:A,Operadores!B:B))</f>
        <v>PERAN01</v>
      </c>
      <c r="G79" s="36" t="s">
        <v>72</v>
      </c>
      <c r="H79" s="39">
        <v>19.286532</v>
      </c>
      <c r="I79" s="40">
        <v>555.52</v>
      </c>
      <c r="J79" s="41">
        <f t="shared" si="1"/>
        <v>10714.05426</v>
      </c>
      <c r="K79" s="37" t="str">
        <f t="array" ref="K79">IFERROR(XLOOKUP(G79,'Tipo de carga'!A:A,'Tipo de carga'!B:B))</f>
        <v>Autoabasto</v>
      </c>
      <c r="L79" s="37">
        <f t="shared" si="2"/>
        <v>40</v>
      </c>
      <c r="M79" s="37">
        <f t="shared" si="3"/>
        <v>1</v>
      </c>
      <c r="N79" s="37">
        <f t="shared" si="4"/>
        <v>10</v>
      </c>
      <c r="O79" s="37" t="str">
        <f t="array" ref="O79">IFERROR(XLOOKUP(K79,'Tipo de carga'!B:B,'Tipo de carga'!C:C))</f>
        <v>Diesel</v>
      </c>
    </row>
    <row r="80">
      <c r="A80" s="36">
        <v>1958.0</v>
      </c>
      <c r="B80" s="37" t="str">
        <f>IFERROR(VLOOKUP(A80,'asig octubre'!$A$2:$C$442,3,0))</f>
        <v>Full Liver</v>
      </c>
      <c r="C80" s="37" t="str">
        <f>IFERROR(VLOOKUP(A80,'asig octubre'!$A$2:$B$442,2,0))</f>
        <v>EC-01</v>
      </c>
      <c r="D80" s="38">
        <v>45566.52173611111</v>
      </c>
      <c r="E80" s="36" t="s">
        <v>228</v>
      </c>
      <c r="F80" s="37" t="str">
        <f t="array" ref="F80">IFERROR(XLOOKUP(E80,Operadores!A:A,Operadores!B:B))</f>
        <v>ESCALA</v>
      </c>
      <c r="G80" s="36" t="s">
        <v>72</v>
      </c>
      <c r="H80" s="39">
        <v>19.286532</v>
      </c>
      <c r="I80" s="40">
        <v>762.47</v>
      </c>
      <c r="J80" s="41">
        <f t="shared" si="1"/>
        <v>14705.40205</v>
      </c>
      <c r="K80" s="37" t="str">
        <f t="array" ref="K80">IFERROR(XLOOKUP(G80,'Tipo de carga'!A:A,'Tipo de carga'!B:B))</f>
        <v>Autoabasto</v>
      </c>
      <c r="L80" s="37">
        <f t="shared" si="2"/>
        <v>40</v>
      </c>
      <c r="M80" s="37">
        <f t="shared" si="3"/>
        <v>1</v>
      </c>
      <c r="N80" s="37">
        <f t="shared" si="4"/>
        <v>10</v>
      </c>
      <c r="O80" s="37" t="str">
        <f t="array" ref="O80">IFERROR(XLOOKUP(K80,'Tipo de carga'!B:B,'Tipo de carga'!C:C))</f>
        <v>Diesel</v>
      </c>
    </row>
    <row r="81">
      <c r="A81" s="36">
        <v>1628.0</v>
      </c>
      <c r="B81" s="37" t="str">
        <f>IFERROR(VLOOKUP(A81,'asig octubre'!$A$2:$C$442,3,0))</f>
        <v>Liverpool Local</v>
      </c>
      <c r="C81" s="37" t="str">
        <f>IFERROR(VLOOKUP(A81,'asig octubre'!$A$2:$B$442,2,0))</f>
        <v>EC-01</v>
      </c>
      <c r="D81" s="38">
        <v>45566.48946759259</v>
      </c>
      <c r="E81" s="36" t="s">
        <v>229</v>
      </c>
      <c r="F81" s="37" t="str">
        <f t="array" ref="F81">IFERROR(XLOOKUP(E81,Operadores!A:A,Operadores!B:B))</f>
        <v>MIRJON</v>
      </c>
      <c r="G81" s="36" t="s">
        <v>72</v>
      </c>
      <c r="H81" s="39">
        <v>19.286532</v>
      </c>
      <c r="I81" s="40">
        <v>159.88</v>
      </c>
      <c r="J81" s="41">
        <f t="shared" si="1"/>
        <v>3083.530736</v>
      </c>
      <c r="K81" s="37" t="str">
        <f t="array" ref="K81">IFERROR(XLOOKUP(G81,'Tipo de carga'!A:A,'Tipo de carga'!B:B))</f>
        <v>Autoabasto</v>
      </c>
      <c r="L81" s="37">
        <f t="shared" si="2"/>
        <v>40</v>
      </c>
      <c r="M81" s="37">
        <f t="shared" si="3"/>
        <v>1</v>
      </c>
      <c r="N81" s="37">
        <f t="shared" si="4"/>
        <v>10</v>
      </c>
      <c r="O81" s="37" t="str">
        <f t="array" ref="O81">IFERROR(XLOOKUP(K81,'Tipo de carga'!B:B,'Tipo de carga'!C:C))</f>
        <v>Diesel</v>
      </c>
    </row>
    <row r="82">
      <c r="A82" s="36">
        <v>1720.0</v>
      </c>
      <c r="B82" s="37" t="str">
        <f>IFERROR(VLOOKUP(A82,'asig octubre'!$A$2:$C$442,3,0))</f>
        <v>Pilgrims Tepo</v>
      </c>
      <c r="C82" s="37" t="str">
        <f>IFERROR(VLOOKUP(A82,'asig octubre'!$A$2:$B$442,2,0))</f>
        <v>EC-02</v>
      </c>
      <c r="D82" s="38">
        <v>45566.47925925926</v>
      </c>
      <c r="E82" s="36" t="s">
        <v>230</v>
      </c>
      <c r="F82" s="37" t="str">
        <f t="array" ref="F82">IFERROR(XLOOKUP(E82,Operadores!A:A,Operadores!B:B))</f>
        <v>DELJOS</v>
      </c>
      <c r="G82" s="36" t="s">
        <v>72</v>
      </c>
      <c r="H82" s="39">
        <v>19.286532</v>
      </c>
      <c r="I82" s="40">
        <v>418.09</v>
      </c>
      <c r="J82" s="41">
        <f t="shared" si="1"/>
        <v>8063.506164</v>
      </c>
      <c r="K82" s="37" t="str">
        <f t="array" ref="K82">IFERROR(XLOOKUP(G82,'Tipo de carga'!A:A,'Tipo de carga'!B:B))</f>
        <v>Autoabasto</v>
      </c>
      <c r="L82" s="37">
        <f t="shared" si="2"/>
        <v>40</v>
      </c>
      <c r="M82" s="37">
        <f t="shared" si="3"/>
        <v>1</v>
      </c>
      <c r="N82" s="37">
        <f t="shared" si="4"/>
        <v>10</v>
      </c>
      <c r="O82" s="37" t="str">
        <f t="array" ref="O82">IFERROR(XLOOKUP(K82,'Tipo de carga'!B:B,'Tipo de carga'!C:C))</f>
        <v>Diesel</v>
      </c>
    </row>
    <row r="83">
      <c r="A83" s="36">
        <v>1944.0</v>
      </c>
      <c r="B83" s="37" t="str">
        <f>IFERROR(VLOOKUP(A83,'asig octubre'!$A$2:$C$442,3,0))</f>
        <v>MeLi asignado SD</v>
      </c>
      <c r="C83" s="37" t="str">
        <f>IFERROR(VLOOKUP(A83,'asig octubre'!$A$2:$B$442,2,0))</f>
        <v>EC-05</v>
      </c>
      <c r="D83" s="38">
        <v>45566.467939814815</v>
      </c>
      <c r="E83" s="36" t="s">
        <v>231</v>
      </c>
      <c r="F83" s="37" t="str">
        <f t="array" ref="F83">IFERROR(XLOOKUP(E83,Operadores!A:A,Operadores!B:B))</f>
        <v>MARARM</v>
      </c>
      <c r="G83" s="36" t="s">
        <v>72</v>
      </c>
      <c r="H83" s="39">
        <v>19.286532</v>
      </c>
      <c r="I83" s="40">
        <v>110.04</v>
      </c>
      <c r="J83" s="41">
        <f t="shared" si="1"/>
        <v>2122.289981</v>
      </c>
      <c r="K83" s="37" t="str">
        <f t="array" ref="K83">IFERROR(XLOOKUP(G83,'Tipo de carga'!A:A,'Tipo de carga'!B:B))</f>
        <v>Autoabasto</v>
      </c>
      <c r="L83" s="37">
        <f t="shared" si="2"/>
        <v>40</v>
      </c>
      <c r="M83" s="37">
        <f t="shared" si="3"/>
        <v>1</v>
      </c>
      <c r="N83" s="37">
        <f t="shared" si="4"/>
        <v>10</v>
      </c>
      <c r="O83" s="37" t="str">
        <f t="array" ref="O83">IFERROR(XLOOKUP(K83,'Tipo de carga'!B:B,'Tipo de carga'!C:C))</f>
        <v>Diesel</v>
      </c>
    </row>
    <row r="84">
      <c r="A84" s="36">
        <v>1959.0</v>
      </c>
      <c r="B84" s="37" t="str">
        <f>IFERROR(VLOOKUP(A84,'asig octubre'!$A$2:$C$442,3,0))</f>
        <v>Full Liver</v>
      </c>
      <c r="C84" s="37" t="str">
        <f>IFERROR(VLOOKUP(A84,'asig octubre'!$A$2:$B$442,2,0))</f>
        <v>EC-01</v>
      </c>
      <c r="D84" s="38">
        <v>45566.45789351852</v>
      </c>
      <c r="E84" s="36" t="s">
        <v>232</v>
      </c>
      <c r="F84" s="37" t="str">
        <f t="array" ref="F84">IFERROR(XLOOKUP(E84,Operadores!A:A,Operadores!B:B))</f>
        <v>OVAQUI</v>
      </c>
      <c r="G84" s="36" t="s">
        <v>72</v>
      </c>
      <c r="H84" s="39">
        <v>19.286532</v>
      </c>
      <c r="I84" s="40">
        <v>722.0</v>
      </c>
      <c r="J84" s="41">
        <f t="shared" si="1"/>
        <v>13924.8761</v>
      </c>
      <c r="K84" s="37" t="str">
        <f t="array" ref="K84">IFERROR(XLOOKUP(G84,'Tipo de carga'!A:A,'Tipo de carga'!B:B))</f>
        <v>Autoabasto</v>
      </c>
      <c r="L84" s="37">
        <f t="shared" si="2"/>
        <v>40</v>
      </c>
      <c r="M84" s="37">
        <f t="shared" si="3"/>
        <v>1</v>
      </c>
      <c r="N84" s="37">
        <f t="shared" si="4"/>
        <v>10</v>
      </c>
      <c r="O84" s="37" t="str">
        <f t="array" ref="O84">IFERROR(XLOOKUP(K84,'Tipo de carga'!B:B,'Tipo de carga'!C:C))</f>
        <v>Diesel</v>
      </c>
    </row>
    <row r="85">
      <c r="A85" s="36">
        <v>1759.0</v>
      </c>
      <c r="B85" s="37" t="str">
        <f>IFERROR(VLOOKUP(A85,'asig octubre'!$A$2:$C$442,3,0))</f>
        <v>Liverpool Local</v>
      </c>
      <c r="C85" s="37" t="str">
        <f>IFERROR(VLOOKUP(A85,'asig octubre'!$A$2:$B$442,2,0))</f>
        <v>EC-01</v>
      </c>
      <c r="D85" s="38">
        <v>45566.42606481481</v>
      </c>
      <c r="E85" s="36" t="s">
        <v>233</v>
      </c>
      <c r="F85" s="37" t="str">
        <f t="array" ref="F85">IFERROR(XLOOKUP(E85,Operadores!A:A,Operadores!B:B))</f>
        <v>QUILA</v>
      </c>
      <c r="G85" s="36" t="s">
        <v>72</v>
      </c>
      <c r="H85" s="39">
        <v>19.286532</v>
      </c>
      <c r="I85" s="40">
        <v>460.01</v>
      </c>
      <c r="J85" s="41">
        <f t="shared" si="1"/>
        <v>8871.997585</v>
      </c>
      <c r="K85" s="37" t="str">
        <f t="array" ref="K85">IFERROR(XLOOKUP(G85,'Tipo de carga'!A:A,'Tipo de carga'!B:B))</f>
        <v>Autoabasto</v>
      </c>
      <c r="L85" s="37">
        <f t="shared" si="2"/>
        <v>40</v>
      </c>
      <c r="M85" s="37">
        <f t="shared" si="3"/>
        <v>1</v>
      </c>
      <c r="N85" s="37">
        <f t="shared" si="4"/>
        <v>10</v>
      </c>
      <c r="O85" s="37" t="str">
        <f t="array" ref="O85">IFERROR(XLOOKUP(K85,'Tipo de carga'!B:B,'Tipo de carga'!C:C))</f>
        <v>Diesel</v>
      </c>
    </row>
    <row r="86">
      <c r="A86" s="36">
        <v>2020.0</v>
      </c>
      <c r="B86" s="37" t="str">
        <f>IFERROR(VLOOKUP(A86,'asig octubre'!$A$2:$C$442,3,0))</f>
        <v>Available</v>
      </c>
      <c r="C86" s="37" t="str">
        <f>IFERROR(VLOOKUP(A86,'asig octubre'!$A$2:$B$442,2,0))</f>
        <v>TTE</v>
      </c>
      <c r="D86" s="38">
        <v>45566.36834490741</v>
      </c>
      <c r="E86" s="36" t="s">
        <v>164</v>
      </c>
      <c r="F86" s="37" t="str">
        <f t="array" ref="F86">IFERROR(XLOOKUP(E86,Operadores!A:A,Operadores!B:B))</f>
        <v>MUÑOSC</v>
      </c>
      <c r="G86" s="36" t="s">
        <v>72</v>
      </c>
      <c r="H86" s="39">
        <v>19.286532</v>
      </c>
      <c r="I86" s="40">
        <v>426.04</v>
      </c>
      <c r="J86" s="41">
        <f t="shared" si="1"/>
        <v>8216.834093</v>
      </c>
      <c r="K86" s="37" t="str">
        <f t="array" ref="K86">IFERROR(XLOOKUP(G86,'Tipo de carga'!A:A,'Tipo de carga'!B:B))</f>
        <v>Autoabasto</v>
      </c>
      <c r="L86" s="37">
        <f t="shared" si="2"/>
        <v>40</v>
      </c>
      <c r="M86" s="37">
        <f t="shared" si="3"/>
        <v>1</v>
      </c>
      <c r="N86" s="37">
        <f t="shared" si="4"/>
        <v>10</v>
      </c>
      <c r="O86" s="37" t="str">
        <f t="array" ref="O86">IFERROR(XLOOKUP(K86,'Tipo de carga'!B:B,'Tipo de carga'!C:C))</f>
        <v>Diesel</v>
      </c>
    </row>
    <row r="87">
      <c r="A87" s="36">
        <v>2017.0</v>
      </c>
      <c r="B87" s="37" t="str">
        <f>IFERROR(VLOOKUP(A87,'asig octubre'!$A$2:$C$442,3,0))</f>
        <v>MeLi asignado SD</v>
      </c>
      <c r="C87" s="37" t="str">
        <f>IFERROR(VLOOKUP(A87,'asig octubre'!$A$2:$B$442,2,0))</f>
        <v>EC-05</v>
      </c>
      <c r="D87" s="38">
        <v>45566.30049768519</v>
      </c>
      <c r="E87" s="36" t="s">
        <v>179</v>
      </c>
      <c r="F87" s="37" t="str">
        <f t="array" ref="F87">IFERROR(XLOOKUP(E87,Operadores!A:A,Operadores!B:B))</f>
        <v>IBAJOS</v>
      </c>
      <c r="G87" s="36" t="s">
        <v>72</v>
      </c>
      <c r="H87" s="39">
        <v>19.286532</v>
      </c>
      <c r="I87" s="40">
        <v>352.5</v>
      </c>
      <c r="J87" s="41">
        <f t="shared" si="1"/>
        <v>6798.50253</v>
      </c>
      <c r="K87" s="37" t="str">
        <f t="array" ref="K87">IFERROR(XLOOKUP(G87,'Tipo de carga'!A:A,'Tipo de carga'!B:B))</f>
        <v>Autoabasto</v>
      </c>
      <c r="L87" s="37">
        <f t="shared" si="2"/>
        <v>40</v>
      </c>
      <c r="M87" s="37">
        <f t="shared" si="3"/>
        <v>1</v>
      </c>
      <c r="N87" s="37">
        <f t="shared" si="4"/>
        <v>10</v>
      </c>
      <c r="O87" s="37" t="str">
        <f t="array" ref="O87">IFERROR(XLOOKUP(K87,'Tipo de carga'!B:B,'Tipo de carga'!C:C))</f>
        <v>Diesel</v>
      </c>
    </row>
    <row r="88">
      <c r="A88" s="36">
        <v>1885.0</v>
      </c>
      <c r="B88" s="37" t="str">
        <f>IFERROR(VLOOKUP(A88,'asig octubre'!$A$2:$C$442,3,0))</f>
        <v>Liverpool Local</v>
      </c>
      <c r="C88" s="37" t="str">
        <f>IFERROR(VLOOKUP(A88,'asig octubre'!$A$2:$B$442,2,0))</f>
        <v>EC-01</v>
      </c>
      <c r="D88" s="38">
        <v>45566.1934837963</v>
      </c>
      <c r="E88" s="36" t="s">
        <v>234</v>
      </c>
      <c r="F88" s="37" t="str">
        <f t="array" ref="F88">IFERROR(XLOOKUP(E88,Operadores!A:A,Operadores!B:B))</f>
        <v>MONJU</v>
      </c>
      <c r="G88" s="36" t="s">
        <v>72</v>
      </c>
      <c r="H88" s="39">
        <v>19.286532</v>
      </c>
      <c r="I88" s="40">
        <v>340.13</v>
      </c>
      <c r="J88" s="41">
        <f t="shared" si="1"/>
        <v>6559.928129</v>
      </c>
      <c r="K88" s="37" t="str">
        <f t="array" ref="K88">IFERROR(XLOOKUP(G88,'Tipo de carga'!A:A,'Tipo de carga'!B:B))</f>
        <v>Autoabasto</v>
      </c>
      <c r="L88" s="37">
        <f t="shared" si="2"/>
        <v>40</v>
      </c>
      <c r="M88" s="37">
        <f t="shared" si="3"/>
        <v>1</v>
      </c>
      <c r="N88" s="37">
        <f t="shared" si="4"/>
        <v>10</v>
      </c>
      <c r="O88" s="37" t="str">
        <f t="array" ref="O88">IFERROR(XLOOKUP(K88,'Tipo de carga'!B:B,'Tipo de carga'!C:C))</f>
        <v>Diesel</v>
      </c>
    </row>
    <row r="89">
      <c r="A89" s="36">
        <v>1875.0</v>
      </c>
      <c r="B89" s="37" t="str">
        <f>IFERROR(VLOOKUP(A89,'asig octubre'!$A$2:$C$442,3,0))</f>
        <v>Circuitos Mty</v>
      </c>
      <c r="C89" s="37" t="str">
        <f>IFERROR(VLOOKUP(A89,'asig octubre'!$A$2:$B$442,2,0))</f>
        <v>EC-07</v>
      </c>
      <c r="D89" s="38">
        <v>45566.17921296296</v>
      </c>
      <c r="E89" s="36" t="s">
        <v>235</v>
      </c>
      <c r="F89" s="37" t="str">
        <f t="array" ref="F89">IFERROR(XLOOKUP(E89,Operadores!A:A,Operadores!B:B))</f>
        <v>LEAMIG</v>
      </c>
      <c r="G89" s="36" t="s">
        <v>72</v>
      </c>
      <c r="H89" s="39">
        <v>19.286532</v>
      </c>
      <c r="I89" s="40">
        <v>223.59</v>
      </c>
      <c r="J89" s="41">
        <f t="shared" si="1"/>
        <v>4312.27569</v>
      </c>
      <c r="K89" s="37" t="str">
        <f t="array" ref="K89">IFERROR(XLOOKUP(G89,'Tipo de carga'!A:A,'Tipo de carga'!B:B))</f>
        <v>Autoabasto</v>
      </c>
      <c r="L89" s="37">
        <f t="shared" si="2"/>
        <v>40</v>
      </c>
      <c r="M89" s="37">
        <f t="shared" si="3"/>
        <v>1</v>
      </c>
      <c r="N89" s="37">
        <f t="shared" si="4"/>
        <v>10</v>
      </c>
      <c r="O89" s="37" t="str">
        <f t="array" ref="O89">IFERROR(XLOOKUP(K89,'Tipo de carga'!B:B,'Tipo de carga'!C:C))</f>
        <v>Diesel</v>
      </c>
    </row>
    <row r="90">
      <c r="A90" s="36">
        <v>1964.0</v>
      </c>
      <c r="B90" s="37" t="str">
        <f>IFERROR(VLOOKUP(A90,'asig octubre'!$A$2:$C$442,3,0))</f>
        <v>MeLi asignado SD</v>
      </c>
      <c r="C90" s="37" t="str">
        <f>IFERROR(VLOOKUP(A90,'asig octubre'!$A$2:$B$442,2,0))</f>
        <v>EC-05</v>
      </c>
      <c r="D90" s="38">
        <v>45566.16137731481</v>
      </c>
      <c r="E90" s="36" t="s">
        <v>236</v>
      </c>
      <c r="F90" s="37" t="str">
        <f t="array" ref="F90">IFERROR(XLOOKUP(E90,Operadores!A:A,Operadores!B:B))</f>
        <v>BENOSC</v>
      </c>
      <c r="G90" s="36" t="s">
        <v>72</v>
      </c>
      <c r="H90" s="39">
        <v>19.286532</v>
      </c>
      <c r="I90" s="40">
        <v>224.74</v>
      </c>
      <c r="J90" s="41">
        <f t="shared" si="1"/>
        <v>4334.455202</v>
      </c>
      <c r="K90" s="37" t="str">
        <f t="array" ref="K90">IFERROR(XLOOKUP(G90,'Tipo de carga'!A:A,'Tipo de carga'!B:B))</f>
        <v>Autoabasto</v>
      </c>
      <c r="L90" s="37">
        <f t="shared" si="2"/>
        <v>40</v>
      </c>
      <c r="M90" s="37">
        <f t="shared" si="3"/>
        <v>1</v>
      </c>
      <c r="N90" s="37">
        <f t="shared" si="4"/>
        <v>10</v>
      </c>
      <c r="O90" s="37" t="str">
        <f t="array" ref="O90">IFERROR(XLOOKUP(K90,'Tipo de carga'!B:B,'Tipo de carga'!C:C))</f>
        <v>Diesel</v>
      </c>
    </row>
    <row r="91">
      <c r="A91" s="36">
        <v>1780.0</v>
      </c>
      <c r="B91" s="37" t="str">
        <f>IFERROR(VLOOKUP(A91,'asig octubre'!$A$2:$C$442,3,0))</f>
        <v>Pilgrims Tepo</v>
      </c>
      <c r="C91" s="37" t="str">
        <f>IFERROR(VLOOKUP(A91,'asig octubre'!$A$2:$B$442,2,0))</f>
        <v>EC-02</v>
      </c>
      <c r="D91" s="38">
        <v>45566.148368055554</v>
      </c>
      <c r="E91" s="36" t="s">
        <v>237</v>
      </c>
      <c r="F91" s="37" t="str">
        <f t="array" ref="F91">IFERROR(XLOOKUP(E91,Operadores!A:A,Operadores!B:B))</f>
        <v>HUAIS</v>
      </c>
      <c r="G91" s="36" t="s">
        <v>72</v>
      </c>
      <c r="H91" s="39">
        <v>19.286532</v>
      </c>
      <c r="I91" s="40">
        <v>299.05</v>
      </c>
      <c r="J91" s="41">
        <f t="shared" si="1"/>
        <v>5767.637395</v>
      </c>
      <c r="K91" s="37" t="str">
        <f t="array" ref="K91">IFERROR(XLOOKUP(G91,'Tipo de carga'!A:A,'Tipo de carga'!B:B))</f>
        <v>Autoabasto</v>
      </c>
      <c r="L91" s="37">
        <f t="shared" si="2"/>
        <v>40</v>
      </c>
      <c r="M91" s="37">
        <f t="shared" si="3"/>
        <v>1</v>
      </c>
      <c r="N91" s="37">
        <f t="shared" si="4"/>
        <v>10</v>
      </c>
      <c r="O91" s="37" t="str">
        <f t="array" ref="O91">IFERROR(XLOOKUP(K91,'Tipo de carga'!B:B,'Tipo de carga'!C:C))</f>
        <v>Diesel</v>
      </c>
    </row>
    <row r="92">
      <c r="A92" s="36">
        <v>1859.0</v>
      </c>
      <c r="B92" s="37" t="str">
        <f>IFERROR(VLOOKUP(A92,'asig octubre'!$A$2:$C$442,3,0))</f>
        <v>Circuitos</v>
      </c>
      <c r="C92" s="37" t="str">
        <f>IFERROR(VLOOKUP(A92,'asig octubre'!$A$2:$B$442,2,0))</f>
        <v>EC-03</v>
      </c>
      <c r="D92" s="38">
        <v>45566.1328125</v>
      </c>
      <c r="E92" s="36" t="s">
        <v>238</v>
      </c>
      <c r="F92" s="37" t="str">
        <f t="array" ref="F92">IFERROR(XLOOKUP(E92,Operadores!A:A,Operadores!B:B))</f>
        <v>JIMMI</v>
      </c>
      <c r="G92" s="36" t="s">
        <v>72</v>
      </c>
      <c r="H92" s="39">
        <v>19.286532</v>
      </c>
      <c r="I92" s="40">
        <v>796.39</v>
      </c>
      <c r="J92" s="41">
        <f t="shared" si="1"/>
        <v>15359.60122</v>
      </c>
      <c r="K92" s="37" t="str">
        <f t="array" ref="K92">IFERROR(XLOOKUP(G92,'Tipo de carga'!A:A,'Tipo de carga'!B:B))</f>
        <v>Autoabasto</v>
      </c>
      <c r="L92" s="37">
        <f t="shared" si="2"/>
        <v>40</v>
      </c>
      <c r="M92" s="37">
        <f t="shared" si="3"/>
        <v>1</v>
      </c>
      <c r="N92" s="37">
        <f t="shared" si="4"/>
        <v>10</v>
      </c>
      <c r="O92" s="37" t="str">
        <f t="array" ref="O92">IFERROR(XLOOKUP(K92,'Tipo de carga'!B:B,'Tipo de carga'!C:C))</f>
        <v>Diesel</v>
      </c>
    </row>
    <row r="93">
      <c r="A93" s="36">
        <v>1983.0</v>
      </c>
      <c r="B93" s="37" t="str">
        <f>IFERROR(VLOOKUP(A93,'asig octubre'!$A$2:$C$442,3,0))</f>
        <v>MeLi Dedicado TD</v>
      </c>
      <c r="C93" s="37" t="str">
        <f>IFERROR(VLOOKUP(A93,'asig octubre'!$A$2:$B$442,2,0))</f>
        <v>EC-05</v>
      </c>
      <c r="D93" s="38">
        <v>45566.11471064815</v>
      </c>
      <c r="E93" s="36" t="s">
        <v>239</v>
      </c>
      <c r="F93" s="37" t="str">
        <f t="array" ref="F93">IFERROR(XLOOKUP(E93,Operadores!A:A,Operadores!B:B))</f>
        <v>BONAR</v>
      </c>
      <c r="G93" s="36" t="s">
        <v>72</v>
      </c>
      <c r="H93" s="39">
        <v>19.286532</v>
      </c>
      <c r="I93" s="40">
        <v>748.23</v>
      </c>
      <c r="J93" s="41">
        <f t="shared" si="1"/>
        <v>14430.76184</v>
      </c>
      <c r="K93" s="37" t="str">
        <f t="array" ref="K93">IFERROR(XLOOKUP(G93,'Tipo de carga'!A:A,'Tipo de carga'!B:B))</f>
        <v>Autoabasto</v>
      </c>
      <c r="L93" s="37">
        <f t="shared" si="2"/>
        <v>40</v>
      </c>
      <c r="M93" s="37">
        <f t="shared" si="3"/>
        <v>1</v>
      </c>
      <c r="N93" s="37">
        <f t="shared" si="4"/>
        <v>10</v>
      </c>
      <c r="O93" s="37" t="str">
        <f t="array" ref="O93">IFERROR(XLOOKUP(K93,'Tipo de carga'!B:B,'Tipo de carga'!C:C))</f>
        <v>Diesel</v>
      </c>
    </row>
    <row r="94">
      <c r="A94" s="36">
        <v>1963.0</v>
      </c>
      <c r="B94" s="37" t="str">
        <f>IFERROR(VLOOKUP(A94,'asig octubre'!$A$2:$C$442,3,0))</f>
        <v>MeLi Dedicado Merida</v>
      </c>
      <c r="C94" s="37" t="str">
        <f>IFERROR(VLOOKUP(A94,'asig octubre'!$A$2:$B$442,2,0))</f>
        <v>EC-05</v>
      </c>
      <c r="D94" s="38">
        <v>45566.08914351852</v>
      </c>
      <c r="E94" s="36" t="s">
        <v>240</v>
      </c>
      <c r="F94" s="37" t="str">
        <f t="array" ref="F94">IFERROR(XLOOKUP(E94,Operadores!A:A,Operadores!B:B))</f>
        <v>ACOHER</v>
      </c>
      <c r="G94" s="36" t="s">
        <v>72</v>
      </c>
      <c r="H94" s="39">
        <v>19.286532</v>
      </c>
      <c r="I94" s="40">
        <v>731.05</v>
      </c>
      <c r="J94" s="41">
        <f t="shared" si="1"/>
        <v>14099.41922</v>
      </c>
      <c r="K94" s="37" t="str">
        <f t="array" ref="K94">IFERROR(XLOOKUP(G94,'Tipo de carga'!A:A,'Tipo de carga'!B:B))</f>
        <v>Autoabasto</v>
      </c>
      <c r="L94" s="37">
        <f t="shared" si="2"/>
        <v>40</v>
      </c>
      <c r="M94" s="37">
        <f t="shared" si="3"/>
        <v>1</v>
      </c>
      <c r="N94" s="37">
        <f t="shared" si="4"/>
        <v>10</v>
      </c>
      <c r="O94" s="37" t="str">
        <f t="array" ref="O94">IFERROR(XLOOKUP(K94,'Tipo de carga'!B:B,'Tipo de carga'!C:C))</f>
        <v>Diesel</v>
      </c>
    </row>
    <row r="95">
      <c r="A95" s="36">
        <v>2015.0</v>
      </c>
      <c r="B95" s="37" t="str">
        <f>IFERROR(VLOOKUP(A95,'asig octubre'!$A$2:$C$442,3,0))</f>
        <v>MeLi asignado SD</v>
      </c>
      <c r="C95" s="37" t="str">
        <f>IFERROR(VLOOKUP(A95,'asig octubre'!$A$2:$B$442,2,0))</f>
        <v>EC-05</v>
      </c>
      <c r="D95" s="38">
        <v>45566.07387731481</v>
      </c>
      <c r="E95" s="36" t="s">
        <v>241</v>
      </c>
      <c r="F95" s="37" t="str">
        <f t="array" ref="F95">IFERROR(XLOOKUP(E95,Operadores!A:A,Operadores!B:B))</f>
        <v>CADEMM</v>
      </c>
      <c r="G95" s="36" t="s">
        <v>72</v>
      </c>
      <c r="H95" s="39">
        <v>19.286532</v>
      </c>
      <c r="I95" s="40">
        <v>349.77</v>
      </c>
      <c r="J95" s="41">
        <f t="shared" si="1"/>
        <v>6745.850298</v>
      </c>
      <c r="K95" s="37" t="str">
        <f t="array" ref="K95">IFERROR(XLOOKUP(G95,'Tipo de carga'!A:A,'Tipo de carga'!B:B))</f>
        <v>Autoabasto</v>
      </c>
      <c r="L95" s="37">
        <f t="shared" si="2"/>
        <v>40</v>
      </c>
      <c r="M95" s="37">
        <f t="shared" si="3"/>
        <v>1</v>
      </c>
      <c r="N95" s="37">
        <f t="shared" si="4"/>
        <v>10</v>
      </c>
      <c r="O95" s="37" t="str">
        <f t="array" ref="O95">IFERROR(XLOOKUP(K95,'Tipo de carga'!B:B,'Tipo de carga'!C:C))</f>
        <v>Diesel</v>
      </c>
    </row>
    <row r="96">
      <c r="A96" s="36">
        <v>2002.0</v>
      </c>
      <c r="B96" s="37" t="str">
        <f>IFERROR(VLOOKUP(A96,'asig octubre'!$A$2:$C$442,3,0))</f>
        <v>MeLi Dedicado Merida</v>
      </c>
      <c r="C96" s="37" t="str">
        <f>IFERROR(VLOOKUP(A96,'asig octubre'!$A$2:$B$442,2,0))</f>
        <v>EC-05</v>
      </c>
      <c r="D96" s="38">
        <v>45566.063263888886</v>
      </c>
      <c r="E96" s="36" t="s">
        <v>242</v>
      </c>
      <c r="F96" s="37" t="str">
        <f t="array" ref="F96">IFERROR(XLOOKUP(E96,Operadores!A:A,Operadores!B:B))</f>
        <v>GARVIC01</v>
      </c>
      <c r="G96" s="36" t="s">
        <v>72</v>
      </c>
      <c r="H96" s="39">
        <v>19.286532</v>
      </c>
      <c r="I96" s="40">
        <v>310.12</v>
      </c>
      <c r="J96" s="41">
        <f t="shared" si="1"/>
        <v>5981.139304</v>
      </c>
      <c r="K96" s="37" t="str">
        <f t="array" ref="K96">IFERROR(XLOOKUP(G96,'Tipo de carga'!A:A,'Tipo de carga'!B:B))</f>
        <v>Autoabasto</v>
      </c>
      <c r="L96" s="37">
        <f t="shared" si="2"/>
        <v>40</v>
      </c>
      <c r="M96" s="37">
        <f t="shared" si="3"/>
        <v>1</v>
      </c>
      <c r="N96" s="37">
        <f t="shared" si="4"/>
        <v>10</v>
      </c>
      <c r="O96" s="37" t="str">
        <f t="array" ref="O96">IFERROR(XLOOKUP(K96,'Tipo de carga'!B:B,'Tipo de carga'!C:C))</f>
        <v>Diesel</v>
      </c>
    </row>
    <row r="97">
      <c r="A97" s="36">
        <v>1847.0</v>
      </c>
      <c r="B97" s="37" t="str">
        <f>IFERROR(VLOOKUP(A97,'asig octubre'!$A$2:$C$442,3,0))</f>
        <v>Circuitos</v>
      </c>
      <c r="C97" s="37" t="str">
        <f>IFERROR(VLOOKUP(A97,'asig octubre'!$A$2:$B$442,2,0))</f>
        <v>EC-03</v>
      </c>
      <c r="D97" s="38">
        <v>45566.05185185185</v>
      </c>
      <c r="E97" s="36" t="s">
        <v>243</v>
      </c>
      <c r="F97" s="37" t="str">
        <f t="array" ref="F97">IFERROR(XLOOKUP(E97,Operadores!A:A,Operadores!B:B))</f>
        <v>HERJO17X</v>
      </c>
      <c r="G97" s="36" t="s">
        <v>72</v>
      </c>
      <c r="H97" s="39">
        <v>19.286532</v>
      </c>
      <c r="I97" s="40">
        <v>589.27</v>
      </c>
      <c r="J97" s="41">
        <f t="shared" si="1"/>
        <v>11364.97471</v>
      </c>
      <c r="K97" s="37" t="str">
        <f t="array" ref="K97">IFERROR(XLOOKUP(G97,'Tipo de carga'!A:A,'Tipo de carga'!B:B))</f>
        <v>Autoabasto</v>
      </c>
      <c r="L97" s="37">
        <f t="shared" si="2"/>
        <v>40</v>
      </c>
      <c r="M97" s="37">
        <f t="shared" si="3"/>
        <v>1</v>
      </c>
      <c r="N97" s="37">
        <f t="shared" si="4"/>
        <v>10</v>
      </c>
      <c r="O97" s="37" t="str">
        <f t="array" ref="O97">IFERROR(XLOOKUP(K97,'Tipo de carga'!B:B,'Tipo de carga'!C:C))</f>
        <v>Diesel</v>
      </c>
    </row>
    <row r="98">
      <c r="A98" s="36">
        <v>1987.0</v>
      </c>
      <c r="B98" s="37" t="str">
        <f>IFERROR(VLOOKUP(A98,'asig octubre'!$A$2:$C$442,3,0))</f>
        <v>MeLi asignado SD</v>
      </c>
      <c r="C98" s="37" t="str">
        <f>IFERROR(VLOOKUP(A98,'asig octubre'!$A$2:$B$442,2,0))</f>
        <v>EC-05</v>
      </c>
      <c r="D98" s="38">
        <v>45566.03461805556</v>
      </c>
      <c r="E98" s="36" t="s">
        <v>244</v>
      </c>
      <c r="F98" s="37" t="str">
        <f t="array" ref="F98">IFERROR(XLOOKUP(E98,Operadores!A:A,Operadores!B:B))</f>
        <v>BALEDU</v>
      </c>
      <c r="G98" s="36" t="s">
        <v>72</v>
      </c>
      <c r="H98" s="39">
        <v>19.286532</v>
      </c>
      <c r="I98" s="40">
        <v>200.23</v>
      </c>
      <c r="J98" s="41">
        <f t="shared" si="1"/>
        <v>3861.742302</v>
      </c>
      <c r="K98" s="37" t="str">
        <f t="array" ref="K98">IFERROR(XLOOKUP(G98,'Tipo de carga'!A:A,'Tipo de carga'!B:B))</f>
        <v>Autoabasto</v>
      </c>
      <c r="L98" s="37">
        <f t="shared" si="2"/>
        <v>40</v>
      </c>
      <c r="M98" s="37">
        <f t="shared" si="3"/>
        <v>1</v>
      </c>
      <c r="N98" s="37">
        <f t="shared" si="4"/>
        <v>10</v>
      </c>
      <c r="O98" s="37" t="str">
        <f t="array" ref="O98">IFERROR(XLOOKUP(K98,'Tipo de carga'!B:B,'Tipo de carga'!C:C))</f>
        <v>Diesel</v>
      </c>
    </row>
    <row r="99">
      <c r="A99" s="36">
        <v>1829.0</v>
      </c>
      <c r="B99" s="37" t="str">
        <f>IFERROR(VLOOKUP(A99,'asig octubre'!$A$2:$C$442,3,0))</f>
        <v>Circuitos</v>
      </c>
      <c r="C99" s="37" t="str">
        <f>IFERROR(VLOOKUP(A99,'asig octubre'!$A$2:$B$442,2,0))</f>
        <v>EC-03</v>
      </c>
      <c r="D99" s="38">
        <v>45566.019791666666</v>
      </c>
      <c r="E99" s="36" t="s">
        <v>245</v>
      </c>
      <c r="F99" s="37" t="str">
        <f t="array" ref="F99">IFERROR(XLOOKUP(E99,Operadores!A:A,Operadores!B:B))</f>
        <v>HERAL04</v>
      </c>
      <c r="G99" s="36" t="s">
        <v>72</v>
      </c>
      <c r="H99" s="39">
        <v>19.286532</v>
      </c>
      <c r="I99" s="40">
        <v>321.18</v>
      </c>
      <c r="J99" s="41">
        <f t="shared" si="1"/>
        <v>6194.448348</v>
      </c>
      <c r="K99" s="37" t="str">
        <f t="array" ref="K99">IFERROR(XLOOKUP(G99,'Tipo de carga'!A:A,'Tipo de carga'!B:B))</f>
        <v>Autoabasto</v>
      </c>
      <c r="L99" s="37">
        <f t="shared" si="2"/>
        <v>40</v>
      </c>
      <c r="M99" s="37">
        <f t="shared" si="3"/>
        <v>1</v>
      </c>
      <c r="N99" s="37">
        <f t="shared" si="4"/>
        <v>10</v>
      </c>
      <c r="O99" s="37" t="str">
        <f t="array" ref="O99">IFERROR(XLOOKUP(K99,'Tipo de carga'!B:B,'Tipo de carga'!C:C))</f>
        <v>Diesel</v>
      </c>
    </row>
    <row r="100">
      <c r="A100" s="36">
        <v>1999.0</v>
      </c>
      <c r="B100" s="37" t="str">
        <f>IFERROR(VLOOKUP(A100,'asig octubre'!$A$2:$C$442,3,0))</f>
        <v>MeLi Dedicado Merida</v>
      </c>
      <c r="C100" s="37" t="str">
        <f>IFERROR(VLOOKUP(A100,'asig octubre'!$A$2:$B$442,2,0))</f>
        <v>EC-05</v>
      </c>
      <c r="D100" s="38">
        <v>45566.00375</v>
      </c>
      <c r="E100" s="36" t="s">
        <v>246</v>
      </c>
      <c r="F100" s="37" t="str">
        <f t="array" ref="F100">IFERROR(XLOOKUP(E100,Operadores!A:A,Operadores!B:B))</f>
        <v>LUNADO</v>
      </c>
      <c r="G100" s="36" t="s">
        <v>72</v>
      </c>
      <c r="H100" s="39">
        <v>19.286532</v>
      </c>
      <c r="I100" s="40">
        <v>305.39</v>
      </c>
      <c r="J100" s="41">
        <f t="shared" si="1"/>
        <v>5889.914007</v>
      </c>
      <c r="K100" s="37" t="str">
        <f t="array" ref="K100">IFERROR(XLOOKUP(G100,'Tipo de carga'!A:A,'Tipo de carga'!B:B))</f>
        <v>Autoabasto</v>
      </c>
      <c r="L100" s="37">
        <f t="shared" si="2"/>
        <v>40</v>
      </c>
      <c r="M100" s="37">
        <f t="shared" si="3"/>
        <v>1</v>
      </c>
      <c r="N100" s="37">
        <f t="shared" si="4"/>
        <v>10</v>
      </c>
      <c r="O100" s="37" t="str">
        <f t="array" ref="O100">IFERROR(XLOOKUP(K100,'Tipo de carga'!B:B,'Tipo de carga'!C:C))</f>
        <v>Diesel</v>
      </c>
    </row>
    <row r="101">
      <c r="A101" s="36">
        <v>1882.0</v>
      </c>
      <c r="B101" s="37" t="str">
        <f>IFERROR(VLOOKUP(A101,'asig octubre'!$A$2:$C$442,3,0))</f>
        <v>Sayer Sencillo</v>
      </c>
      <c r="C101" s="37" t="str">
        <f>IFERROR(VLOOKUP(A101,'asig octubre'!$A$2:$B$442,2,0))</f>
        <v>EC-04</v>
      </c>
      <c r="D101" s="38">
        <v>45567.833402777775</v>
      </c>
      <c r="E101" s="36" t="s">
        <v>49</v>
      </c>
      <c r="F101" s="37" t="str">
        <f t="array" ref="F101">IFERROR(XLOOKUP(E101,Operadores!A:A,Operadores!B:B))</f>
        <v>FABMA</v>
      </c>
      <c r="G101" s="36" t="s">
        <v>19</v>
      </c>
      <c r="H101" s="39">
        <v>19.433084</v>
      </c>
      <c r="I101" s="40">
        <v>390.11</v>
      </c>
      <c r="J101" s="41">
        <f t="shared" si="1"/>
        <v>7581.040399</v>
      </c>
      <c r="K101" s="37" t="str">
        <f t="array" ref="K101">IFERROR(XLOOKUP(G101,'Tipo de carga'!A:A,'Tipo de carga'!B:B))</f>
        <v>Autoabasto</v>
      </c>
      <c r="L101" s="37">
        <f t="shared" si="2"/>
        <v>40</v>
      </c>
      <c r="M101" s="37">
        <f t="shared" si="3"/>
        <v>2</v>
      </c>
      <c r="N101" s="37">
        <f t="shared" si="4"/>
        <v>10</v>
      </c>
      <c r="O101" s="37" t="str">
        <f t="array" ref="O101">IFERROR(XLOOKUP(K101,'Tipo de carga'!B:B,'Tipo de carga'!C:C))</f>
        <v>Diesel</v>
      </c>
    </row>
    <row r="102">
      <c r="A102" s="36">
        <v>1973.0</v>
      </c>
      <c r="B102" s="37" t="str">
        <f>IFERROR(VLOOKUP(A102,'asig octubre'!$A$2:$C$442,3,0))</f>
        <v>Sayer Sencillo</v>
      </c>
      <c r="C102" s="37" t="str">
        <f>IFERROR(VLOOKUP(A102,'asig octubre'!$A$2:$B$442,2,0))</f>
        <v>EC-04</v>
      </c>
      <c r="D102" s="38">
        <v>45567.82135416667</v>
      </c>
      <c r="E102" s="36" t="s">
        <v>61</v>
      </c>
      <c r="F102" s="37" t="str">
        <f t="array" ref="F102">IFERROR(XLOOKUP(E102,Operadores!A:A,Operadores!B:B))</f>
        <v>MENIG</v>
      </c>
      <c r="G102" s="36" t="s">
        <v>19</v>
      </c>
      <c r="H102" s="39">
        <v>19.433084</v>
      </c>
      <c r="I102" s="40">
        <v>780.01</v>
      </c>
      <c r="J102" s="41">
        <f t="shared" si="1"/>
        <v>15157.99985</v>
      </c>
      <c r="K102" s="37" t="str">
        <f t="array" ref="K102">IFERROR(XLOOKUP(G102,'Tipo de carga'!A:A,'Tipo de carga'!B:B))</f>
        <v>Autoabasto</v>
      </c>
      <c r="L102" s="37">
        <f t="shared" si="2"/>
        <v>40</v>
      </c>
      <c r="M102" s="37">
        <f t="shared" si="3"/>
        <v>2</v>
      </c>
      <c r="N102" s="37">
        <f t="shared" si="4"/>
        <v>10</v>
      </c>
      <c r="O102" s="37" t="str">
        <f t="array" ref="O102">IFERROR(XLOOKUP(K102,'Tipo de carga'!B:B,'Tipo de carga'!C:C))</f>
        <v>Diesel</v>
      </c>
    </row>
    <row r="103">
      <c r="A103" s="36">
        <v>2012.0</v>
      </c>
      <c r="B103" s="37" t="str">
        <f>IFERROR(VLOOKUP(A103,'asig octubre'!$A$2:$C$442,3,0))</f>
        <v>Sayer Sencillo</v>
      </c>
      <c r="C103" s="37" t="str">
        <f>IFERROR(VLOOKUP(A103,'asig octubre'!$A$2:$B$442,2,0))</f>
        <v>EC-04</v>
      </c>
      <c r="D103" s="38">
        <v>45567.804768518516</v>
      </c>
      <c r="E103" s="36" t="s">
        <v>247</v>
      </c>
      <c r="F103" s="37" t="str">
        <f t="array" ref="F103">IFERROR(XLOOKUP(E103,Operadores!A:A,Operadores!B:B))</f>
        <v>ZUGRO</v>
      </c>
      <c r="G103" s="36" t="s">
        <v>19</v>
      </c>
      <c r="H103" s="39">
        <v>19.433084</v>
      </c>
      <c r="I103" s="40">
        <v>685.01</v>
      </c>
      <c r="J103" s="41">
        <f t="shared" si="1"/>
        <v>13311.85687</v>
      </c>
      <c r="K103" s="37" t="str">
        <f t="array" ref="K103">IFERROR(XLOOKUP(G103,'Tipo de carga'!A:A,'Tipo de carga'!B:B))</f>
        <v>Autoabasto</v>
      </c>
      <c r="L103" s="37">
        <f t="shared" si="2"/>
        <v>40</v>
      </c>
      <c r="M103" s="37">
        <f t="shared" si="3"/>
        <v>2</v>
      </c>
      <c r="N103" s="37">
        <f t="shared" si="4"/>
        <v>10</v>
      </c>
      <c r="O103" s="37" t="str">
        <f t="array" ref="O103">IFERROR(XLOOKUP(K103,'Tipo de carga'!B:B,'Tipo de carga'!C:C))</f>
        <v>Diesel</v>
      </c>
    </row>
    <row r="104">
      <c r="A104" s="36">
        <v>1880.0</v>
      </c>
      <c r="B104" s="37" t="str">
        <f>IFERROR(VLOOKUP(A104,'asig octubre'!$A$2:$C$442,3,0))</f>
        <v>Circuitos</v>
      </c>
      <c r="C104" s="37" t="str">
        <f>IFERROR(VLOOKUP(A104,'asig octubre'!$A$2:$B$442,2,0))</f>
        <v>EC-03</v>
      </c>
      <c r="D104" s="38">
        <v>45567.789039351854</v>
      </c>
      <c r="E104" s="36" t="s">
        <v>248</v>
      </c>
      <c r="F104" s="37" t="str">
        <f t="array" ref="F104">IFERROR(XLOOKUP(E104,Operadores!A:A,Operadores!B:B))</f>
        <v>CRULE</v>
      </c>
      <c r="G104" s="36" t="s">
        <v>19</v>
      </c>
      <c r="H104" s="39">
        <v>19.433084</v>
      </c>
      <c r="I104" s="40">
        <v>451.04</v>
      </c>
      <c r="J104" s="41">
        <f t="shared" si="1"/>
        <v>8765.098207</v>
      </c>
      <c r="K104" s="37" t="str">
        <f t="array" ref="K104">IFERROR(XLOOKUP(G104,'Tipo de carga'!A:A,'Tipo de carga'!B:B))</f>
        <v>Autoabasto</v>
      </c>
      <c r="L104" s="37">
        <f t="shared" si="2"/>
        <v>40</v>
      </c>
      <c r="M104" s="37">
        <f t="shared" si="3"/>
        <v>2</v>
      </c>
      <c r="N104" s="37">
        <f t="shared" si="4"/>
        <v>10</v>
      </c>
      <c r="O104" s="37" t="str">
        <f t="array" ref="O104">IFERROR(XLOOKUP(K104,'Tipo de carga'!B:B,'Tipo de carga'!C:C))</f>
        <v>Diesel</v>
      </c>
    </row>
    <row r="105">
      <c r="A105" s="36">
        <v>1740.0</v>
      </c>
      <c r="B105" s="37" t="str">
        <f>IFERROR(VLOOKUP(A105,'asig octubre'!$A$2:$C$442,3,0))</f>
        <v>Protans</v>
      </c>
      <c r="C105" s="37" t="str">
        <f>IFERROR(VLOOKUP(A105,'asig octubre'!$A$2:$B$442,2,0))</f>
        <v>EC-03</v>
      </c>
      <c r="D105" s="38">
        <v>45567.73793981481</v>
      </c>
      <c r="E105" s="36" t="s">
        <v>249</v>
      </c>
      <c r="F105" s="37" t="str">
        <f t="array" ref="F105">IFERROR(XLOOKUP(E105,Operadores!A:A,Operadores!B:B))</f>
        <v>LOPJOS03</v>
      </c>
      <c r="G105" s="36" t="s">
        <v>19</v>
      </c>
      <c r="H105" s="39">
        <v>19.433084</v>
      </c>
      <c r="I105" s="40">
        <v>297.27</v>
      </c>
      <c r="J105" s="41">
        <f t="shared" si="1"/>
        <v>5776.872881</v>
      </c>
      <c r="K105" s="37" t="str">
        <f t="array" ref="K105">IFERROR(XLOOKUP(G105,'Tipo de carga'!A:A,'Tipo de carga'!B:B))</f>
        <v>Autoabasto</v>
      </c>
      <c r="L105" s="37">
        <f t="shared" si="2"/>
        <v>40</v>
      </c>
      <c r="M105" s="37">
        <f t="shared" si="3"/>
        <v>2</v>
      </c>
      <c r="N105" s="37">
        <f t="shared" si="4"/>
        <v>10</v>
      </c>
      <c r="O105" s="37" t="str">
        <f t="array" ref="O105">IFERROR(XLOOKUP(K105,'Tipo de carga'!B:B,'Tipo de carga'!C:C))</f>
        <v>Diesel</v>
      </c>
    </row>
    <row r="106">
      <c r="A106" s="36">
        <v>1853.0</v>
      </c>
      <c r="B106" s="37" t="str">
        <f>IFERROR(VLOOKUP(A106,'asig octubre'!$A$2:$C$442,3,0))</f>
        <v>Sayer Sencillo</v>
      </c>
      <c r="C106" s="37" t="str">
        <f>IFERROR(VLOOKUP(A106,'asig octubre'!$A$2:$B$442,2,0))</f>
        <v>EC-04</v>
      </c>
      <c r="D106" s="38">
        <v>45567.59707175926</v>
      </c>
      <c r="E106" s="36" t="s">
        <v>65</v>
      </c>
      <c r="F106" s="37" t="str">
        <f t="array" ref="F106">IFERROR(XLOOKUP(E106,Operadores!A:A,Operadores!B:B))</f>
        <v>VARRUB</v>
      </c>
      <c r="G106" s="36" t="s">
        <v>19</v>
      </c>
      <c r="H106" s="39">
        <v>19.433084</v>
      </c>
      <c r="I106" s="40">
        <v>715.0</v>
      </c>
      <c r="J106" s="41">
        <f t="shared" si="1"/>
        <v>13894.65506</v>
      </c>
      <c r="K106" s="37" t="str">
        <f t="array" ref="K106">IFERROR(XLOOKUP(G106,'Tipo de carga'!A:A,'Tipo de carga'!B:B))</f>
        <v>Autoabasto</v>
      </c>
      <c r="L106" s="37">
        <f t="shared" si="2"/>
        <v>40</v>
      </c>
      <c r="M106" s="37">
        <f t="shared" si="3"/>
        <v>2</v>
      </c>
      <c r="N106" s="37">
        <f t="shared" si="4"/>
        <v>10</v>
      </c>
      <c r="O106" s="37" t="str">
        <f t="array" ref="O106">IFERROR(XLOOKUP(K106,'Tipo de carga'!B:B,'Tipo de carga'!C:C))</f>
        <v>Diesel</v>
      </c>
    </row>
    <row r="107">
      <c r="A107" s="36">
        <v>1804.0</v>
      </c>
      <c r="B107" s="37" t="str">
        <f>IFERROR(VLOOKUP(A107,'asig octubre'!$A$2:$C$442,3,0))</f>
        <v>Sayer Full</v>
      </c>
      <c r="C107" s="37" t="str">
        <f>IFERROR(VLOOKUP(A107,'asig octubre'!$A$2:$B$442,2,0))</f>
        <v>EC-04</v>
      </c>
      <c r="D107" s="38">
        <v>45567.58427083334</v>
      </c>
      <c r="E107" s="36" t="s">
        <v>57</v>
      </c>
      <c r="F107" s="37" t="str">
        <f t="array" ref="F107">IFERROR(XLOOKUP(E107,Operadores!A:A,Operadores!B:B))</f>
        <v>GONJOS03</v>
      </c>
      <c r="G107" s="36" t="s">
        <v>19</v>
      </c>
      <c r="H107" s="39">
        <v>19.433084</v>
      </c>
      <c r="I107" s="40">
        <v>720.02</v>
      </c>
      <c r="J107" s="41">
        <f t="shared" si="1"/>
        <v>13992.20914</v>
      </c>
      <c r="K107" s="37" t="str">
        <f t="array" ref="K107">IFERROR(XLOOKUP(G107,'Tipo de carga'!A:A,'Tipo de carga'!B:B))</f>
        <v>Autoabasto</v>
      </c>
      <c r="L107" s="37">
        <f t="shared" si="2"/>
        <v>40</v>
      </c>
      <c r="M107" s="37">
        <f t="shared" si="3"/>
        <v>2</v>
      </c>
      <c r="N107" s="37">
        <f t="shared" si="4"/>
        <v>10</v>
      </c>
      <c r="O107" s="37" t="str">
        <f t="array" ref="O107">IFERROR(XLOOKUP(K107,'Tipo de carga'!B:B,'Tipo de carga'!C:C))</f>
        <v>Diesel</v>
      </c>
    </row>
    <row r="108">
      <c r="A108" s="36">
        <v>1698.0</v>
      </c>
      <c r="B108" s="37" t="str">
        <f>IFERROR(VLOOKUP(A108,'asig octubre'!$A$2:$C$442,3,0))</f>
        <v>Available</v>
      </c>
      <c r="C108" s="37" t="str">
        <f>IFERROR(VLOOKUP(A108,'asig octubre'!$A$2:$B$442,2,0))</f>
        <v>TTE</v>
      </c>
      <c r="D108" s="38">
        <v>45567.54424768518</v>
      </c>
      <c r="E108" s="36" t="s">
        <v>250</v>
      </c>
      <c r="F108" s="37" t="str">
        <f t="array" ref="F108">IFERROR(XLOOKUP(E108,Operadores!A:A,Operadores!B:B))</f>
        <v>FIGMAR</v>
      </c>
      <c r="G108" s="36" t="s">
        <v>19</v>
      </c>
      <c r="H108" s="39">
        <v>19.433084</v>
      </c>
      <c r="I108" s="40">
        <v>370.01</v>
      </c>
      <c r="J108" s="41">
        <f t="shared" si="1"/>
        <v>7190.435411</v>
      </c>
      <c r="K108" s="37" t="str">
        <f t="array" ref="K108">IFERROR(XLOOKUP(G108,'Tipo de carga'!A:A,'Tipo de carga'!B:B))</f>
        <v>Autoabasto</v>
      </c>
      <c r="L108" s="37">
        <f t="shared" si="2"/>
        <v>40</v>
      </c>
      <c r="M108" s="37">
        <f t="shared" si="3"/>
        <v>2</v>
      </c>
      <c r="N108" s="37">
        <f t="shared" si="4"/>
        <v>10</v>
      </c>
      <c r="O108" s="37" t="str">
        <f t="array" ref="O108">IFERROR(XLOOKUP(K108,'Tipo de carga'!B:B,'Tipo de carga'!C:C))</f>
        <v>Diesel</v>
      </c>
    </row>
    <row r="109">
      <c r="A109" s="36">
        <v>1968.0</v>
      </c>
      <c r="B109" s="37" t="str">
        <f>IFERROR(VLOOKUP(A109,'asig octubre'!$A$2:$C$442,3,0))</f>
        <v>Sayer Sencillo</v>
      </c>
      <c r="C109" s="37" t="str">
        <f>IFERROR(VLOOKUP(A109,'asig octubre'!$A$2:$B$442,2,0))</f>
        <v>EC-04</v>
      </c>
      <c r="D109" s="38">
        <v>45567.519837962966</v>
      </c>
      <c r="E109" s="36" t="s">
        <v>251</v>
      </c>
      <c r="F109" s="37" t="str">
        <f t="array" ref="F109">IFERROR(XLOOKUP(E109,Operadores!A:A,Operadores!B:B))</f>
        <v>MORMA03</v>
      </c>
      <c r="G109" s="36" t="s">
        <v>19</v>
      </c>
      <c r="H109" s="39">
        <v>19.433084</v>
      </c>
      <c r="I109" s="40">
        <v>43.24</v>
      </c>
      <c r="J109" s="41">
        <f t="shared" si="1"/>
        <v>840.2865522</v>
      </c>
      <c r="K109" s="37" t="str">
        <f t="array" ref="K109">IFERROR(XLOOKUP(G109,'Tipo de carga'!A:A,'Tipo de carga'!B:B))</f>
        <v>Autoabasto</v>
      </c>
      <c r="L109" s="37">
        <f t="shared" si="2"/>
        <v>40</v>
      </c>
      <c r="M109" s="37">
        <f t="shared" si="3"/>
        <v>2</v>
      </c>
      <c r="N109" s="37">
        <f t="shared" si="4"/>
        <v>10</v>
      </c>
      <c r="O109" s="37" t="str">
        <f t="array" ref="O109">IFERROR(XLOOKUP(K109,'Tipo de carga'!B:B,'Tipo de carga'!C:C))</f>
        <v>Diesel</v>
      </c>
    </row>
    <row r="110">
      <c r="A110" s="36">
        <v>2047.0</v>
      </c>
      <c r="B110" s="37" t="str">
        <f>IFERROR(VLOOKUP(A110,'asig octubre'!$A$2:$C$442,3,0))</f>
        <v>Liverpool Local</v>
      </c>
      <c r="C110" s="37" t="str">
        <f>IFERROR(VLOOKUP(A110,'asig octubre'!$A$2:$B$442,2,0))</f>
        <v>EC-01</v>
      </c>
      <c r="D110" s="38">
        <v>45567.51472222222</v>
      </c>
      <c r="E110" s="36" t="s">
        <v>69</v>
      </c>
      <c r="F110" s="37" t="str">
        <f t="array" ref="F110">IFERROR(XLOOKUP(E110,Operadores!A:A,Operadores!B:B))</f>
        <v>MTTO</v>
      </c>
      <c r="G110" s="36" t="s">
        <v>19</v>
      </c>
      <c r="H110" s="39">
        <v>19.433084</v>
      </c>
      <c r="I110" s="40">
        <v>974.25</v>
      </c>
      <c r="J110" s="41">
        <f t="shared" si="1"/>
        <v>18932.68209</v>
      </c>
      <c r="K110" s="37" t="str">
        <f t="array" ref="K110">IFERROR(XLOOKUP(G110,'Tipo de carga'!A:A,'Tipo de carga'!B:B))</f>
        <v>Autoabasto</v>
      </c>
      <c r="L110" s="37">
        <f t="shared" si="2"/>
        <v>40</v>
      </c>
      <c r="M110" s="37">
        <f t="shared" si="3"/>
        <v>2</v>
      </c>
      <c r="N110" s="37">
        <f t="shared" si="4"/>
        <v>10</v>
      </c>
      <c r="O110" s="37" t="str">
        <f t="array" ref="O110">IFERROR(XLOOKUP(K110,'Tipo de carga'!B:B,'Tipo de carga'!C:C))</f>
        <v>Diesel</v>
      </c>
    </row>
    <row r="111">
      <c r="A111" s="36" t="s">
        <v>120</v>
      </c>
      <c r="B111" s="37" t="str">
        <f>IFERROR(VLOOKUP(A111,'asig octubre'!$A$2:$C$442,3,0))</f>
        <v>Liverpool Local</v>
      </c>
      <c r="C111" s="37" t="str">
        <f>IFERROR(VLOOKUP(A111,'asig octubre'!$A$2:$B$442,2,0))</f>
        <v>EC-01</v>
      </c>
      <c r="D111" s="38">
        <v>45567.49917824074</v>
      </c>
      <c r="E111" s="36" t="s">
        <v>252</v>
      </c>
      <c r="F111" s="37" t="str">
        <f t="array" ref="F111">IFERROR(XLOOKUP(E111,Operadores!A:A,Operadores!B:B))</f>
        <v>HERVIC</v>
      </c>
      <c r="G111" s="36" t="s">
        <v>19</v>
      </c>
      <c r="H111" s="39">
        <v>19.433084</v>
      </c>
      <c r="I111" s="40">
        <v>385.45</v>
      </c>
      <c r="J111" s="41">
        <f t="shared" si="1"/>
        <v>7490.482228</v>
      </c>
      <c r="K111" s="37" t="str">
        <f t="array" ref="K111">IFERROR(XLOOKUP(G111,'Tipo de carga'!A:A,'Tipo de carga'!B:B))</f>
        <v>Autoabasto</v>
      </c>
      <c r="L111" s="37">
        <f t="shared" si="2"/>
        <v>40</v>
      </c>
      <c r="M111" s="37">
        <f t="shared" si="3"/>
        <v>2</v>
      </c>
      <c r="N111" s="37">
        <f t="shared" si="4"/>
        <v>10</v>
      </c>
      <c r="O111" s="37" t="str">
        <f t="array" ref="O111">IFERROR(XLOOKUP(K111,'Tipo de carga'!B:B,'Tipo de carga'!C:C))</f>
        <v>Diesel</v>
      </c>
    </row>
    <row r="112">
      <c r="A112" s="36" t="s">
        <v>120</v>
      </c>
      <c r="B112" s="37" t="str">
        <f>IFERROR(VLOOKUP(A112,'asig octubre'!$A$2:$C$442,3,0))</f>
        <v>Liverpool Local</v>
      </c>
      <c r="C112" s="37" t="str">
        <f>IFERROR(VLOOKUP(A112,'asig octubre'!$A$2:$B$442,2,0))</f>
        <v>EC-01</v>
      </c>
      <c r="D112" s="38">
        <v>45567.489016203705</v>
      </c>
      <c r="E112" s="36" t="s">
        <v>252</v>
      </c>
      <c r="F112" s="37" t="str">
        <f t="array" ref="F112">IFERROR(XLOOKUP(E112,Operadores!A:A,Operadores!B:B))</f>
        <v>HERVIC</v>
      </c>
      <c r="G112" s="36" t="s">
        <v>19</v>
      </c>
      <c r="H112" s="39">
        <v>19.433084</v>
      </c>
      <c r="I112" s="40">
        <v>234.31</v>
      </c>
      <c r="J112" s="41">
        <f t="shared" si="1"/>
        <v>4553.365912</v>
      </c>
      <c r="K112" s="37" t="str">
        <f t="array" ref="K112">IFERROR(XLOOKUP(G112,'Tipo de carga'!A:A,'Tipo de carga'!B:B))</f>
        <v>Autoabasto</v>
      </c>
      <c r="L112" s="37">
        <f t="shared" si="2"/>
        <v>40</v>
      </c>
      <c r="M112" s="37">
        <f t="shared" si="3"/>
        <v>2</v>
      </c>
      <c r="N112" s="37">
        <f t="shared" si="4"/>
        <v>10</v>
      </c>
      <c r="O112" s="37" t="str">
        <f t="array" ref="O112">IFERROR(XLOOKUP(K112,'Tipo de carga'!B:B,'Tipo de carga'!C:C))</f>
        <v>Diesel</v>
      </c>
    </row>
    <row r="113">
      <c r="A113" s="36">
        <v>1778.0</v>
      </c>
      <c r="B113" s="37" t="str">
        <f>IFERROR(VLOOKUP(A113,'asig octubre'!$A$2:$C$442,3,0))</f>
        <v>Available</v>
      </c>
      <c r="C113" s="37" t="str">
        <f>IFERROR(VLOOKUP(A113,'asig octubre'!$A$2:$B$442,2,0))</f>
        <v>TTE</v>
      </c>
      <c r="D113" s="38">
        <v>45567.48373842592</v>
      </c>
      <c r="E113" s="36" t="s">
        <v>253</v>
      </c>
      <c r="F113" s="37" t="str">
        <f t="array" ref="F113">IFERROR(XLOOKUP(E113,Operadores!A:A,Operadores!B:B))</f>
        <v>MARFRA</v>
      </c>
      <c r="G113" s="36" t="s">
        <v>19</v>
      </c>
      <c r="H113" s="39">
        <v>19.433084</v>
      </c>
      <c r="I113" s="40">
        <v>280.67</v>
      </c>
      <c r="J113" s="41">
        <f t="shared" si="1"/>
        <v>5454.283686</v>
      </c>
      <c r="K113" s="37" t="str">
        <f t="array" ref="K113">IFERROR(XLOOKUP(G113,'Tipo de carga'!A:A,'Tipo de carga'!B:B))</f>
        <v>Autoabasto</v>
      </c>
      <c r="L113" s="37">
        <f t="shared" si="2"/>
        <v>40</v>
      </c>
      <c r="M113" s="37">
        <f t="shared" si="3"/>
        <v>2</v>
      </c>
      <c r="N113" s="37">
        <f t="shared" si="4"/>
        <v>10</v>
      </c>
      <c r="O113" s="37" t="str">
        <f t="array" ref="O113">IFERROR(XLOOKUP(K113,'Tipo de carga'!B:B,'Tipo de carga'!C:C))</f>
        <v>Diesel</v>
      </c>
    </row>
    <row r="114">
      <c r="A114" s="36">
        <v>1665.0</v>
      </c>
      <c r="B114" s="37" t="str">
        <f>IFERROR(VLOOKUP(A114,'asig octubre'!$A$2:$C$442,3,0))</f>
        <v>Protans</v>
      </c>
      <c r="C114" s="37" t="str">
        <f>IFERROR(VLOOKUP(A114,'asig octubre'!$A$2:$B$442,2,0))</f>
        <v>EC-03</v>
      </c>
      <c r="D114" s="38">
        <v>45567.429189814815</v>
      </c>
      <c r="E114" s="36" t="s">
        <v>254</v>
      </c>
      <c r="F114" s="37" t="str">
        <f t="array" ref="F114">IFERROR(XLOOKUP(E114,Operadores!A:A,Operadores!B:B))</f>
        <v>PERFE</v>
      </c>
      <c r="G114" s="36" t="s">
        <v>19</v>
      </c>
      <c r="H114" s="39">
        <v>19.433084</v>
      </c>
      <c r="I114" s="40">
        <v>278.27</v>
      </c>
      <c r="J114" s="41">
        <f t="shared" si="1"/>
        <v>5407.644285</v>
      </c>
      <c r="K114" s="37" t="str">
        <f t="array" ref="K114">IFERROR(XLOOKUP(G114,'Tipo de carga'!A:A,'Tipo de carga'!B:B))</f>
        <v>Autoabasto</v>
      </c>
      <c r="L114" s="37">
        <f t="shared" si="2"/>
        <v>40</v>
      </c>
      <c r="M114" s="37">
        <f t="shared" si="3"/>
        <v>2</v>
      </c>
      <c r="N114" s="37">
        <f t="shared" si="4"/>
        <v>10</v>
      </c>
      <c r="O114" s="37" t="str">
        <f t="array" ref="O114">IFERROR(XLOOKUP(K114,'Tipo de carga'!B:B,'Tipo de carga'!C:C))</f>
        <v>Diesel</v>
      </c>
    </row>
    <row r="115">
      <c r="A115" s="36" t="s">
        <v>123</v>
      </c>
      <c r="B115" s="37" t="str">
        <f>IFERROR(VLOOKUP(A115,'asig octubre'!$A$2:$C$442,3,0))</f>
        <v>Liverpool Local</v>
      </c>
      <c r="C115" s="37" t="str">
        <f>IFERROR(VLOOKUP(A115,'asig octubre'!$A$2:$B$442,2,0))</f>
        <v>EC-01</v>
      </c>
      <c r="D115" s="38">
        <v>45567.42267361111</v>
      </c>
      <c r="E115" s="36" t="s">
        <v>255</v>
      </c>
      <c r="F115" s="37" t="str">
        <f t="array" ref="F115">IFERROR(XLOOKUP(E115,Operadores!A:A,Operadores!B:B))</f>
        <v>FRAJO</v>
      </c>
      <c r="G115" s="36" t="s">
        <v>19</v>
      </c>
      <c r="H115" s="39">
        <v>19.433084</v>
      </c>
      <c r="I115" s="40">
        <v>665.69</v>
      </c>
      <c r="J115" s="41">
        <f t="shared" si="1"/>
        <v>12936.40969</v>
      </c>
      <c r="K115" s="37" t="str">
        <f t="array" ref="K115">IFERROR(XLOOKUP(G115,'Tipo de carga'!A:A,'Tipo de carga'!B:B))</f>
        <v>Autoabasto</v>
      </c>
      <c r="L115" s="37">
        <f t="shared" si="2"/>
        <v>40</v>
      </c>
      <c r="M115" s="37">
        <f t="shared" si="3"/>
        <v>2</v>
      </c>
      <c r="N115" s="37">
        <f t="shared" si="4"/>
        <v>10</v>
      </c>
      <c r="O115" s="37" t="str">
        <f t="array" ref="O115">IFERROR(XLOOKUP(K115,'Tipo de carga'!B:B,'Tipo de carga'!C:C))</f>
        <v>Diesel</v>
      </c>
    </row>
    <row r="116">
      <c r="A116" s="36">
        <v>1805.0</v>
      </c>
      <c r="B116" s="37" t="str">
        <f>IFERROR(VLOOKUP(A116,'asig octubre'!$A$2:$C$442,3,0))</f>
        <v>Sayer Full</v>
      </c>
      <c r="C116" s="37" t="str">
        <f>IFERROR(VLOOKUP(A116,'asig octubre'!$A$2:$B$442,2,0))</f>
        <v>EC-04</v>
      </c>
      <c r="D116" s="38">
        <v>45567.40864583333</v>
      </c>
      <c r="E116" s="36" t="s">
        <v>40</v>
      </c>
      <c r="F116" s="37" t="str">
        <f t="array" ref="F116">IFERROR(XLOOKUP(E116,Operadores!A:A,Operadores!B:B))</f>
        <v>DIAOMA</v>
      </c>
      <c r="G116" s="36" t="s">
        <v>19</v>
      </c>
      <c r="H116" s="39">
        <v>19.433084</v>
      </c>
      <c r="I116" s="40">
        <v>820.96</v>
      </c>
      <c r="J116" s="41">
        <f t="shared" si="1"/>
        <v>15953.78464</v>
      </c>
      <c r="K116" s="37" t="str">
        <f t="array" ref="K116">IFERROR(XLOOKUP(G116,'Tipo de carga'!A:A,'Tipo de carga'!B:B))</f>
        <v>Autoabasto</v>
      </c>
      <c r="L116" s="37">
        <f t="shared" si="2"/>
        <v>40</v>
      </c>
      <c r="M116" s="37">
        <f t="shared" si="3"/>
        <v>2</v>
      </c>
      <c r="N116" s="37">
        <f t="shared" si="4"/>
        <v>10</v>
      </c>
      <c r="O116" s="37" t="str">
        <f t="array" ref="O116">IFERROR(XLOOKUP(K116,'Tipo de carga'!B:B,'Tipo de carga'!C:C))</f>
        <v>Diesel</v>
      </c>
    </row>
    <row r="117">
      <c r="A117" s="36">
        <v>1948.0</v>
      </c>
      <c r="B117" s="37" t="str">
        <f>IFERROR(VLOOKUP(A117,'asig octubre'!$A$2:$C$442,3,0))</f>
        <v>Circuitos Mty</v>
      </c>
      <c r="C117" s="37" t="str">
        <f>IFERROR(VLOOKUP(A117,'asig octubre'!$A$2:$B$442,2,0))</f>
        <v>EC-07</v>
      </c>
      <c r="D117" s="38">
        <v>45567.30855324074</v>
      </c>
      <c r="E117" s="36" t="s">
        <v>256</v>
      </c>
      <c r="F117" s="37" t="str">
        <f t="array" ref="F117">IFERROR(XLOOKUP(E117,Operadores!A:A,Operadores!B:B))</f>
        <v>MOREFR</v>
      </c>
      <c r="G117" s="36" t="s">
        <v>19</v>
      </c>
      <c r="H117" s="39">
        <v>19.433084</v>
      </c>
      <c r="I117" s="40">
        <v>304.34</v>
      </c>
      <c r="J117" s="41">
        <f t="shared" si="1"/>
        <v>5914.264785</v>
      </c>
      <c r="K117" s="37" t="str">
        <f t="array" ref="K117">IFERROR(XLOOKUP(G117,'Tipo de carga'!A:A,'Tipo de carga'!B:B))</f>
        <v>Autoabasto</v>
      </c>
      <c r="L117" s="37">
        <f t="shared" si="2"/>
        <v>40</v>
      </c>
      <c r="M117" s="37">
        <f t="shared" si="3"/>
        <v>2</v>
      </c>
      <c r="N117" s="37">
        <f t="shared" si="4"/>
        <v>10</v>
      </c>
      <c r="O117" s="37" t="str">
        <f t="array" ref="O117">IFERROR(XLOOKUP(K117,'Tipo de carga'!B:B,'Tipo de carga'!C:C))</f>
        <v>Diesel</v>
      </c>
    </row>
    <row r="118">
      <c r="A118" s="36">
        <v>1806.0</v>
      </c>
      <c r="B118" s="37" t="str">
        <f>IFERROR(VLOOKUP(A118,'asig octubre'!$A$2:$C$442,3,0))</f>
        <v>Colgate</v>
      </c>
      <c r="C118" s="37" t="str">
        <f>IFERROR(VLOOKUP(A118,'asig octubre'!$A$2:$B$442,2,0))</f>
        <v>EC-04</v>
      </c>
      <c r="D118" s="38">
        <v>45567.29069444445</v>
      </c>
      <c r="E118" s="36" t="s">
        <v>76</v>
      </c>
      <c r="F118" s="37" t="str">
        <f t="array" ref="F118">IFERROR(XLOOKUP(E118,Operadores!A:A,Operadores!B:B))</f>
        <v>GALSA</v>
      </c>
      <c r="G118" s="36" t="s">
        <v>19</v>
      </c>
      <c r="H118" s="39">
        <v>19.433084</v>
      </c>
      <c r="I118" s="40">
        <v>780.11</v>
      </c>
      <c r="J118" s="41">
        <f t="shared" si="1"/>
        <v>15159.94316</v>
      </c>
      <c r="K118" s="37" t="str">
        <f t="array" ref="K118">IFERROR(XLOOKUP(G118,'Tipo de carga'!A:A,'Tipo de carga'!B:B))</f>
        <v>Autoabasto</v>
      </c>
      <c r="L118" s="37">
        <f t="shared" si="2"/>
        <v>40</v>
      </c>
      <c r="M118" s="37">
        <f t="shared" si="3"/>
        <v>2</v>
      </c>
      <c r="N118" s="37">
        <f t="shared" si="4"/>
        <v>10</v>
      </c>
      <c r="O118" s="37" t="str">
        <f t="array" ref="O118">IFERROR(XLOOKUP(K118,'Tipo de carga'!B:B,'Tipo de carga'!C:C))</f>
        <v>Diesel</v>
      </c>
    </row>
    <row r="119">
      <c r="A119" s="36">
        <v>1903.0</v>
      </c>
      <c r="B119" s="37" t="str">
        <f>IFERROR(VLOOKUP(A119,'asig octubre'!$A$2:$C$442,3,0))</f>
        <v>Sayer Vuelteros</v>
      </c>
      <c r="C119" s="37" t="str">
        <f>IFERROR(VLOOKUP(A119,'asig octubre'!$A$2:$B$442,2,0))</f>
        <v>EC-04</v>
      </c>
      <c r="D119" s="38">
        <v>45567.13762731481</v>
      </c>
      <c r="E119" s="36" t="s">
        <v>45</v>
      </c>
      <c r="F119" s="37" t="str">
        <f t="array" ref="F119">IFERROR(XLOOKUP(E119,Operadores!A:A,Operadores!B:B))</f>
        <v>HEREM</v>
      </c>
      <c r="G119" s="36" t="s">
        <v>19</v>
      </c>
      <c r="H119" s="39">
        <v>19.433084</v>
      </c>
      <c r="I119" s="40">
        <v>630.05</v>
      </c>
      <c r="J119" s="41">
        <f t="shared" si="1"/>
        <v>12243.81457</v>
      </c>
      <c r="K119" s="37" t="str">
        <f t="array" ref="K119">IFERROR(XLOOKUP(G119,'Tipo de carga'!A:A,'Tipo de carga'!B:B))</f>
        <v>Autoabasto</v>
      </c>
      <c r="L119" s="37">
        <f t="shared" si="2"/>
        <v>40</v>
      </c>
      <c r="M119" s="37">
        <f t="shared" si="3"/>
        <v>2</v>
      </c>
      <c r="N119" s="37">
        <f t="shared" si="4"/>
        <v>10</v>
      </c>
      <c r="O119" s="37" t="str">
        <f t="array" ref="O119">IFERROR(XLOOKUP(K119,'Tipo de carga'!B:B,'Tipo de carga'!C:C))</f>
        <v>Diesel</v>
      </c>
    </row>
    <row r="120">
      <c r="A120" s="36">
        <v>1970.0</v>
      </c>
      <c r="B120" s="37" t="str">
        <f>IFERROR(VLOOKUP(A120,'asig octubre'!$A$2:$C$442,3,0))</f>
        <v>Sayer Vuelteros</v>
      </c>
      <c r="C120" s="37" t="str">
        <f>IFERROR(VLOOKUP(A120,'asig octubre'!$A$2:$B$442,2,0))</f>
        <v>EC-04</v>
      </c>
      <c r="D120" s="38">
        <v>45567.06107638889</v>
      </c>
      <c r="E120" s="36" t="s">
        <v>47</v>
      </c>
      <c r="F120" s="37" t="str">
        <f t="array" ref="F120">IFERROR(XLOOKUP(E120,Operadores!A:A,Operadores!B:B))</f>
        <v>HERLEX</v>
      </c>
      <c r="G120" s="36" t="s">
        <v>19</v>
      </c>
      <c r="H120" s="39">
        <v>19.433084</v>
      </c>
      <c r="I120" s="40">
        <v>631.22</v>
      </c>
      <c r="J120" s="41">
        <f t="shared" si="1"/>
        <v>12266.55128</v>
      </c>
      <c r="K120" s="37" t="str">
        <f t="array" ref="K120">IFERROR(XLOOKUP(G120,'Tipo de carga'!A:A,'Tipo de carga'!B:B))</f>
        <v>Autoabasto</v>
      </c>
      <c r="L120" s="37">
        <f t="shared" si="2"/>
        <v>40</v>
      </c>
      <c r="M120" s="37">
        <f t="shared" si="3"/>
        <v>2</v>
      </c>
      <c r="N120" s="37">
        <f t="shared" si="4"/>
        <v>10</v>
      </c>
      <c r="O120" s="37" t="str">
        <f t="array" ref="O120">IFERROR(XLOOKUP(K120,'Tipo de carga'!B:B,'Tipo de carga'!C:C))</f>
        <v>Diesel</v>
      </c>
    </row>
    <row r="121">
      <c r="A121" s="36">
        <v>1966.0</v>
      </c>
      <c r="B121" s="37" t="str">
        <f>IFERROR(VLOOKUP(A121,'asig octubre'!$A$2:$C$442,3,0))</f>
        <v>Sayer Sencillo</v>
      </c>
      <c r="C121" s="37" t="str">
        <f>IFERROR(VLOOKUP(A121,'asig octubre'!$A$2:$B$442,2,0))</f>
        <v>EC-04</v>
      </c>
      <c r="D121" s="38">
        <v>45566.99822916667</v>
      </c>
      <c r="E121" s="36" t="s">
        <v>28</v>
      </c>
      <c r="F121" s="37" t="str">
        <f t="array" ref="F121">IFERROR(XLOOKUP(E121,Operadores!A:A,Operadores!B:B))</f>
        <v>SANJE01</v>
      </c>
      <c r="G121" s="36" t="s">
        <v>19</v>
      </c>
      <c r="H121" s="39">
        <v>19.433084</v>
      </c>
      <c r="I121" s="40">
        <v>900.89</v>
      </c>
      <c r="J121" s="41">
        <f t="shared" si="1"/>
        <v>17507.07104</v>
      </c>
      <c r="K121" s="37" t="str">
        <f t="array" ref="K121">IFERROR(XLOOKUP(G121,'Tipo de carga'!A:A,'Tipo de carga'!B:B))</f>
        <v>Autoabasto</v>
      </c>
      <c r="L121" s="37">
        <f t="shared" si="2"/>
        <v>40</v>
      </c>
      <c r="M121" s="37">
        <f t="shared" si="3"/>
        <v>1</v>
      </c>
      <c r="N121" s="37">
        <f t="shared" si="4"/>
        <v>10</v>
      </c>
      <c r="O121" s="37" t="str">
        <f t="array" ref="O121">IFERROR(XLOOKUP(K121,'Tipo de carga'!B:B,'Tipo de carga'!C:C))</f>
        <v>Diesel</v>
      </c>
    </row>
    <row r="122">
      <c r="A122" s="36">
        <v>1848.0</v>
      </c>
      <c r="B122" s="37" t="str">
        <f>IFERROR(VLOOKUP(A122,'asig octubre'!$A$2:$C$442,3,0))</f>
        <v>Sayer Vuelteros</v>
      </c>
      <c r="C122" s="37" t="str">
        <f>IFERROR(VLOOKUP(A122,'asig octubre'!$A$2:$B$442,2,0))</f>
        <v>EC-04</v>
      </c>
      <c r="D122" s="38">
        <v>45566.933657407404</v>
      </c>
      <c r="E122" s="36" t="s">
        <v>257</v>
      </c>
      <c r="F122" s="37" t="str">
        <f t="array" ref="F122">IFERROR(XLOOKUP(E122,Operadores!A:A,Operadores!B:B))</f>
        <v>ROSMA</v>
      </c>
      <c r="G122" s="36" t="s">
        <v>19</v>
      </c>
      <c r="H122" s="39">
        <v>19.433084</v>
      </c>
      <c r="I122" s="40">
        <v>299.99</v>
      </c>
      <c r="J122" s="41">
        <f t="shared" si="1"/>
        <v>5829.730869</v>
      </c>
      <c r="K122" s="37" t="str">
        <f t="array" ref="K122">IFERROR(XLOOKUP(G122,'Tipo de carga'!A:A,'Tipo de carga'!B:B))</f>
        <v>Autoabasto</v>
      </c>
      <c r="L122" s="37">
        <f t="shared" si="2"/>
        <v>40</v>
      </c>
      <c r="M122" s="37">
        <f t="shared" si="3"/>
        <v>1</v>
      </c>
      <c r="N122" s="37">
        <f t="shared" si="4"/>
        <v>10</v>
      </c>
      <c r="O122" s="37" t="str">
        <f t="array" ref="O122">IFERROR(XLOOKUP(K122,'Tipo de carga'!B:B,'Tipo de carga'!C:C))</f>
        <v>Diesel</v>
      </c>
    </row>
    <row r="123">
      <c r="A123" s="36">
        <v>1967.0</v>
      </c>
      <c r="B123" s="37" t="str">
        <f>IFERROR(VLOOKUP(A123,'asig octubre'!$A$2:$C$442,3,0))</f>
        <v>Sayer Sencillo</v>
      </c>
      <c r="C123" s="37" t="str">
        <f>IFERROR(VLOOKUP(A123,'asig octubre'!$A$2:$B$442,2,0))</f>
        <v>EC-04</v>
      </c>
      <c r="D123" s="38">
        <v>45566.89873842592</v>
      </c>
      <c r="E123" s="36" t="s">
        <v>30</v>
      </c>
      <c r="F123" s="37" t="str">
        <f t="array" ref="F123">IFERROR(XLOOKUP(E123,Operadores!A:A,Operadores!B:B))</f>
        <v>BARMIGX</v>
      </c>
      <c r="G123" s="36" t="s">
        <v>19</v>
      </c>
      <c r="H123" s="39">
        <v>19.433084</v>
      </c>
      <c r="I123" s="40">
        <v>325.1</v>
      </c>
      <c r="J123" s="41">
        <f t="shared" si="1"/>
        <v>6317.695608</v>
      </c>
      <c r="K123" s="37" t="str">
        <f t="array" ref="K123">IFERROR(XLOOKUP(G123,'Tipo de carga'!A:A,'Tipo de carga'!B:B))</f>
        <v>Autoabasto</v>
      </c>
      <c r="L123" s="37">
        <f t="shared" si="2"/>
        <v>40</v>
      </c>
      <c r="M123" s="37">
        <f t="shared" si="3"/>
        <v>1</v>
      </c>
      <c r="N123" s="37">
        <f t="shared" si="4"/>
        <v>10</v>
      </c>
      <c r="O123" s="37" t="str">
        <f t="array" ref="O123">IFERROR(XLOOKUP(K123,'Tipo de carga'!B:B,'Tipo de carga'!C:C))</f>
        <v>Diesel</v>
      </c>
    </row>
    <row r="124">
      <c r="A124" s="36">
        <v>1895.0</v>
      </c>
      <c r="B124" s="37" t="str">
        <f>IFERROR(VLOOKUP(A124,'asig octubre'!$A$2:$C$442,3,0))</f>
        <v>Sayer Sencillo</v>
      </c>
      <c r="C124" s="37" t="str">
        <f>IFERROR(VLOOKUP(A124,'asig octubre'!$A$2:$B$442,2,0))</f>
        <v>EC-04</v>
      </c>
      <c r="D124" s="38">
        <v>45566.85666666667</v>
      </c>
      <c r="E124" s="36" t="s">
        <v>258</v>
      </c>
      <c r="F124" s="37" t="str">
        <f t="array" ref="F124">IFERROR(XLOOKUP(E124,Operadores!A:A,Operadores!B:B))</f>
        <v>REYJU02</v>
      </c>
      <c r="G124" s="36" t="s">
        <v>19</v>
      </c>
      <c r="H124" s="39">
        <v>19.433084</v>
      </c>
      <c r="I124" s="40">
        <v>385.31</v>
      </c>
      <c r="J124" s="41">
        <f t="shared" si="1"/>
        <v>7487.761596</v>
      </c>
      <c r="K124" s="37" t="str">
        <f t="array" ref="K124">IFERROR(XLOOKUP(G124,'Tipo de carga'!A:A,'Tipo de carga'!B:B))</f>
        <v>Autoabasto</v>
      </c>
      <c r="L124" s="37">
        <f t="shared" si="2"/>
        <v>40</v>
      </c>
      <c r="M124" s="37">
        <f t="shared" si="3"/>
        <v>1</v>
      </c>
      <c r="N124" s="37">
        <f t="shared" si="4"/>
        <v>10</v>
      </c>
      <c r="O124" s="37" t="str">
        <f t="array" ref="O124">IFERROR(XLOOKUP(K124,'Tipo de carga'!B:B,'Tipo de carga'!C:C))</f>
        <v>Diesel</v>
      </c>
    </row>
    <row r="125">
      <c r="A125" s="36">
        <v>1938.0</v>
      </c>
      <c r="B125" s="37" t="str">
        <f>IFERROR(VLOOKUP(A125,'asig octubre'!$A$2:$C$442,3,0))</f>
        <v>Sayer Sencillo</v>
      </c>
      <c r="C125" s="37" t="str">
        <f>IFERROR(VLOOKUP(A125,'asig octubre'!$A$2:$B$442,2,0))</f>
        <v>EC-04</v>
      </c>
      <c r="D125" s="38">
        <v>45566.75886574074</v>
      </c>
      <c r="E125" s="36" t="s">
        <v>38</v>
      </c>
      <c r="F125" s="37" t="str">
        <f t="array" ref="F125">IFERROR(XLOOKUP(E125,Operadores!A:A,Operadores!B:B))</f>
        <v>SOSCA01</v>
      </c>
      <c r="G125" s="36" t="s">
        <v>19</v>
      </c>
      <c r="H125" s="39">
        <v>19.433084</v>
      </c>
      <c r="I125" s="40">
        <v>295.02</v>
      </c>
      <c r="J125" s="41">
        <f t="shared" si="1"/>
        <v>5733.148442</v>
      </c>
      <c r="K125" s="37" t="str">
        <f t="array" ref="K125">IFERROR(XLOOKUP(G125,'Tipo de carga'!A:A,'Tipo de carga'!B:B))</f>
        <v>Autoabasto</v>
      </c>
      <c r="L125" s="37">
        <f t="shared" si="2"/>
        <v>40</v>
      </c>
      <c r="M125" s="37">
        <f t="shared" si="3"/>
        <v>1</v>
      </c>
      <c r="N125" s="37">
        <f t="shared" si="4"/>
        <v>10</v>
      </c>
      <c r="O125" s="37" t="str">
        <f t="array" ref="O125">IFERROR(XLOOKUP(K125,'Tipo de carga'!B:B,'Tipo de carga'!C:C))</f>
        <v>Diesel</v>
      </c>
    </row>
    <row r="126">
      <c r="A126" s="36">
        <v>1940.0</v>
      </c>
      <c r="B126" s="37" t="str">
        <f>IFERROR(VLOOKUP(A126,'asig octubre'!$A$2:$C$442,3,0))</f>
        <v>Circuitos Mty</v>
      </c>
      <c r="C126" s="37" t="str">
        <f>IFERROR(VLOOKUP(A126,'asig octubre'!$A$2:$B$442,2,0))</f>
        <v>EC-07</v>
      </c>
      <c r="D126" s="38">
        <v>45566.691782407404</v>
      </c>
      <c r="E126" s="36" t="s">
        <v>259</v>
      </c>
      <c r="F126" s="37" t="str">
        <f t="array" ref="F126">IFERROR(XLOOKUP(E126,Operadores!A:A,Operadores!B:B))</f>
        <v>FLOPE</v>
      </c>
      <c r="G126" s="36" t="s">
        <v>19</v>
      </c>
      <c r="H126" s="39">
        <v>19.433084</v>
      </c>
      <c r="I126" s="40">
        <v>336.59</v>
      </c>
      <c r="J126" s="41">
        <f t="shared" si="1"/>
        <v>6540.981744</v>
      </c>
      <c r="K126" s="37" t="str">
        <f t="array" ref="K126">IFERROR(XLOOKUP(G126,'Tipo de carga'!A:A,'Tipo de carga'!B:B))</f>
        <v>Autoabasto</v>
      </c>
      <c r="L126" s="37">
        <f t="shared" si="2"/>
        <v>40</v>
      </c>
      <c r="M126" s="37">
        <f t="shared" si="3"/>
        <v>1</v>
      </c>
      <c r="N126" s="37">
        <f t="shared" si="4"/>
        <v>10</v>
      </c>
      <c r="O126" s="37" t="str">
        <f t="array" ref="O126">IFERROR(XLOOKUP(K126,'Tipo de carga'!B:B,'Tipo de carga'!C:C))</f>
        <v>Diesel</v>
      </c>
    </row>
    <row r="127">
      <c r="A127" s="36">
        <v>1800.0</v>
      </c>
      <c r="B127" s="37" t="str">
        <f>IFERROR(VLOOKUP(A127,'asig octubre'!$A$2:$C$442,3,0))</f>
        <v>Sayer Full</v>
      </c>
      <c r="C127" s="37" t="str">
        <f>IFERROR(VLOOKUP(A127,'asig octubre'!$A$2:$B$442,2,0))</f>
        <v>EC-04</v>
      </c>
      <c r="D127" s="38">
        <v>45566.67287037037</v>
      </c>
      <c r="E127" s="36" t="s">
        <v>73</v>
      </c>
      <c r="F127" s="37" t="str">
        <f t="array" ref="F127">IFERROR(XLOOKUP(E127,Operadores!A:A,Operadores!B:B))</f>
        <v>PERJU03</v>
      </c>
      <c r="G127" s="36" t="s">
        <v>19</v>
      </c>
      <c r="H127" s="39">
        <v>19.433084</v>
      </c>
      <c r="I127" s="40">
        <v>830.02</v>
      </c>
      <c r="J127" s="41">
        <f t="shared" si="1"/>
        <v>16129.84838</v>
      </c>
      <c r="K127" s="37" t="str">
        <f t="array" ref="K127">IFERROR(XLOOKUP(G127,'Tipo de carga'!A:A,'Tipo de carga'!B:B))</f>
        <v>Autoabasto</v>
      </c>
      <c r="L127" s="37">
        <f t="shared" si="2"/>
        <v>40</v>
      </c>
      <c r="M127" s="37">
        <f t="shared" si="3"/>
        <v>1</v>
      </c>
      <c r="N127" s="37">
        <f t="shared" si="4"/>
        <v>10</v>
      </c>
      <c r="O127" s="37" t="str">
        <f t="array" ref="O127">IFERROR(XLOOKUP(K127,'Tipo de carga'!B:B,'Tipo de carga'!C:C))</f>
        <v>Diesel</v>
      </c>
    </row>
    <row r="128">
      <c r="A128" s="36">
        <v>1886.0</v>
      </c>
      <c r="B128" s="37" t="str">
        <f>IFERROR(VLOOKUP(A128,'asig octubre'!$A$2:$C$442,3,0))</f>
        <v>Circuitos</v>
      </c>
      <c r="C128" s="37" t="str">
        <f>IFERROR(VLOOKUP(A128,'asig octubre'!$A$2:$B$442,2,0))</f>
        <v>EC-03</v>
      </c>
      <c r="D128" s="38">
        <v>45566.650034722225</v>
      </c>
      <c r="E128" s="36" t="s">
        <v>260</v>
      </c>
      <c r="F128" s="37" t="str">
        <f t="array" ref="F128">IFERROR(XLOOKUP(E128,Operadores!A:A,Operadores!B:B))</f>
        <v>CORER</v>
      </c>
      <c r="G128" s="36" t="s">
        <v>19</v>
      </c>
      <c r="H128" s="39">
        <v>19.433084</v>
      </c>
      <c r="I128" s="40">
        <v>490.07</v>
      </c>
      <c r="J128" s="41">
        <f t="shared" si="1"/>
        <v>9523.571476</v>
      </c>
      <c r="K128" s="37" t="str">
        <f t="array" ref="K128">IFERROR(XLOOKUP(G128,'Tipo de carga'!A:A,'Tipo de carga'!B:B))</f>
        <v>Autoabasto</v>
      </c>
      <c r="L128" s="37">
        <f t="shared" si="2"/>
        <v>40</v>
      </c>
      <c r="M128" s="37">
        <f t="shared" si="3"/>
        <v>1</v>
      </c>
      <c r="N128" s="37">
        <f t="shared" si="4"/>
        <v>10</v>
      </c>
      <c r="O128" s="37" t="str">
        <f t="array" ref="O128">IFERROR(XLOOKUP(K128,'Tipo de carga'!B:B,'Tipo de carga'!C:C))</f>
        <v>Diesel</v>
      </c>
    </row>
    <row r="129">
      <c r="A129" s="36">
        <v>1971.0</v>
      </c>
      <c r="B129" s="37" t="str">
        <f>IFERROR(VLOOKUP(A129,'asig octubre'!$A$2:$C$442,3,0))</f>
        <v>Sayer Sencillo</v>
      </c>
      <c r="C129" s="37" t="str">
        <f>IFERROR(VLOOKUP(A129,'asig octubre'!$A$2:$B$442,2,0))</f>
        <v>EC-04</v>
      </c>
      <c r="D129" s="38">
        <v>45566.60086805555</v>
      </c>
      <c r="E129" s="36" t="s">
        <v>36</v>
      </c>
      <c r="F129" s="37" t="str">
        <f t="array" ref="F129">IFERROR(XLOOKUP(E129,Operadores!A:A,Operadores!B:B))</f>
        <v>OLVOSX</v>
      </c>
      <c r="G129" s="36" t="s">
        <v>19</v>
      </c>
      <c r="H129" s="39">
        <v>19.433084</v>
      </c>
      <c r="I129" s="40">
        <v>356.03</v>
      </c>
      <c r="J129" s="41">
        <f t="shared" si="1"/>
        <v>6918.760897</v>
      </c>
      <c r="K129" s="37" t="str">
        <f t="array" ref="K129">IFERROR(XLOOKUP(G129,'Tipo de carga'!A:A,'Tipo de carga'!B:B))</f>
        <v>Autoabasto</v>
      </c>
      <c r="L129" s="37">
        <f t="shared" si="2"/>
        <v>40</v>
      </c>
      <c r="M129" s="37">
        <f t="shared" si="3"/>
        <v>1</v>
      </c>
      <c r="N129" s="37">
        <f t="shared" si="4"/>
        <v>10</v>
      </c>
      <c r="O129" s="37" t="str">
        <f t="array" ref="O129">IFERROR(XLOOKUP(K129,'Tipo de carga'!B:B,'Tipo de carga'!C:C))</f>
        <v>Diesel</v>
      </c>
    </row>
    <row r="130">
      <c r="A130" s="36">
        <v>1822.0</v>
      </c>
      <c r="B130" s="37" t="str">
        <f>IFERROR(VLOOKUP(A130,'asig octubre'!$A$2:$C$442,3,0))</f>
        <v>Sayer Vuelteros</v>
      </c>
      <c r="C130" s="37" t="str">
        <f>IFERROR(VLOOKUP(A130,'asig octubre'!$A$2:$B$442,2,0))</f>
        <v>EC-04</v>
      </c>
      <c r="D130" s="38">
        <v>45566.5903587963</v>
      </c>
      <c r="E130" s="36" t="s">
        <v>78</v>
      </c>
      <c r="F130" s="37" t="str">
        <f t="array" ref="F130">IFERROR(XLOOKUP(E130,Operadores!A:A,Operadores!B:B))</f>
        <v>OLVJES</v>
      </c>
      <c r="G130" s="36" t="s">
        <v>19</v>
      </c>
      <c r="H130" s="39">
        <v>19.433084</v>
      </c>
      <c r="I130" s="40">
        <v>800.29</v>
      </c>
      <c r="J130" s="41">
        <f t="shared" si="1"/>
        <v>15552.10279</v>
      </c>
      <c r="K130" s="37" t="str">
        <f t="array" ref="K130">IFERROR(XLOOKUP(G130,'Tipo de carga'!A:A,'Tipo de carga'!B:B))</f>
        <v>Autoabasto</v>
      </c>
      <c r="L130" s="37">
        <f t="shared" si="2"/>
        <v>40</v>
      </c>
      <c r="M130" s="37">
        <f t="shared" si="3"/>
        <v>1</v>
      </c>
      <c r="N130" s="37">
        <f t="shared" si="4"/>
        <v>10</v>
      </c>
      <c r="O130" s="37" t="str">
        <f t="array" ref="O130">IFERROR(XLOOKUP(K130,'Tipo de carga'!B:B,'Tipo de carga'!C:C))</f>
        <v>Diesel</v>
      </c>
    </row>
    <row r="131">
      <c r="A131" s="36">
        <v>308.0</v>
      </c>
      <c r="B131" s="37" t="str">
        <f>IFERROR(VLOOKUP(A131,'asig octubre'!$A$2:$C$442,3,0))</f>
        <v>Sayer Thorton</v>
      </c>
      <c r="C131" s="37" t="str">
        <f>IFERROR(VLOOKUP(A131,'asig octubre'!$A$2:$B$442,2,0))</f>
        <v>EC-04</v>
      </c>
      <c r="D131" s="38">
        <v>45566.53087962963</v>
      </c>
      <c r="E131" s="36" t="s">
        <v>261</v>
      </c>
      <c r="F131" s="37" t="str">
        <f t="array" ref="F131">IFERROR(XLOOKUP(E131,Operadores!A:A,Operadores!B:B))</f>
        <v>FLOTIT</v>
      </c>
      <c r="G131" s="36" t="s">
        <v>19</v>
      </c>
      <c r="H131" s="39">
        <v>19.433084</v>
      </c>
      <c r="I131" s="40">
        <v>270.13</v>
      </c>
      <c r="J131" s="41">
        <f t="shared" si="1"/>
        <v>5249.458981</v>
      </c>
      <c r="K131" s="37" t="str">
        <f t="array" ref="K131">IFERROR(XLOOKUP(G131,'Tipo de carga'!A:A,'Tipo de carga'!B:B))</f>
        <v>Autoabasto</v>
      </c>
      <c r="L131" s="37">
        <f t="shared" si="2"/>
        <v>40</v>
      </c>
      <c r="M131" s="37">
        <f t="shared" si="3"/>
        <v>1</v>
      </c>
      <c r="N131" s="37">
        <f t="shared" si="4"/>
        <v>10</v>
      </c>
      <c r="O131" s="37" t="str">
        <f t="array" ref="O131">IFERROR(XLOOKUP(K131,'Tipo de carga'!B:B,'Tipo de carga'!C:C))</f>
        <v>Diesel</v>
      </c>
    </row>
    <row r="132">
      <c r="A132" s="36">
        <v>1732.0</v>
      </c>
      <c r="B132" s="37" t="str">
        <f>IFERROR(VLOOKUP(A132,'asig octubre'!$A$2:$C$442,3,0))</f>
        <v>MeLi Dedicado Merida</v>
      </c>
      <c r="C132" s="37" t="str">
        <f>IFERROR(VLOOKUP(A132,'asig octubre'!$A$2:$B$442,2,0))</f>
        <v>EC-05</v>
      </c>
      <c r="D132" s="38">
        <v>45566.504953703705</v>
      </c>
      <c r="E132" s="36" t="s">
        <v>262</v>
      </c>
      <c r="F132" s="37" t="str">
        <f t="array" ref="F132">IFERROR(XLOOKUP(E132,Operadores!A:A,Operadores!B:B))</f>
        <v>ORTVIC</v>
      </c>
      <c r="G132" s="36" t="s">
        <v>19</v>
      </c>
      <c r="H132" s="39">
        <v>19.433084</v>
      </c>
      <c r="I132" s="40">
        <v>430.0</v>
      </c>
      <c r="J132" s="41">
        <f t="shared" si="1"/>
        <v>8356.22612</v>
      </c>
      <c r="K132" s="37" t="str">
        <f t="array" ref="K132">IFERROR(XLOOKUP(G132,'Tipo de carga'!A:A,'Tipo de carga'!B:B))</f>
        <v>Autoabasto</v>
      </c>
      <c r="L132" s="37">
        <f t="shared" si="2"/>
        <v>40</v>
      </c>
      <c r="M132" s="37">
        <f t="shared" si="3"/>
        <v>1</v>
      </c>
      <c r="N132" s="37">
        <f t="shared" si="4"/>
        <v>10</v>
      </c>
      <c r="O132" s="37" t="str">
        <f t="array" ref="O132">IFERROR(XLOOKUP(K132,'Tipo de carga'!B:B,'Tipo de carga'!C:C))</f>
        <v>Diesel</v>
      </c>
    </row>
    <row r="133">
      <c r="A133" s="36">
        <v>1790.0</v>
      </c>
      <c r="B133" s="37" t="str">
        <f>IFERROR(VLOOKUP(A133,'asig octubre'!$A$2:$C$442,3,0))</f>
        <v>Sayer Sencillo</v>
      </c>
      <c r="C133" s="37" t="str">
        <f>IFERROR(VLOOKUP(A133,'asig octubre'!$A$2:$B$442,2,0))</f>
        <v>EC-04</v>
      </c>
      <c r="D133" s="38">
        <v>45566.49052083334</v>
      </c>
      <c r="E133" s="36" t="s">
        <v>263</v>
      </c>
      <c r="F133" s="37" t="str">
        <f t="array" ref="F133">IFERROR(XLOOKUP(E133,Operadores!A:A,Operadores!B:B))</f>
        <v>DEJISR</v>
      </c>
      <c r="G133" s="36" t="s">
        <v>19</v>
      </c>
      <c r="H133" s="39">
        <v>19.433084</v>
      </c>
      <c r="I133" s="40">
        <v>545.09</v>
      </c>
      <c r="J133" s="41">
        <f t="shared" si="1"/>
        <v>10592.77976</v>
      </c>
      <c r="K133" s="37" t="str">
        <f t="array" ref="K133">IFERROR(XLOOKUP(G133,'Tipo de carga'!A:A,'Tipo de carga'!B:B))</f>
        <v>Autoabasto</v>
      </c>
      <c r="L133" s="37">
        <f t="shared" si="2"/>
        <v>40</v>
      </c>
      <c r="M133" s="37">
        <f t="shared" si="3"/>
        <v>1</v>
      </c>
      <c r="N133" s="37">
        <f t="shared" si="4"/>
        <v>10</v>
      </c>
      <c r="O133" s="37" t="str">
        <f t="array" ref="O133">IFERROR(XLOOKUP(K133,'Tipo de carga'!B:B,'Tipo de carga'!C:C))</f>
        <v>Diesel</v>
      </c>
    </row>
    <row r="134">
      <c r="A134" s="36">
        <v>309.0</v>
      </c>
      <c r="B134" s="37" t="str">
        <f>IFERROR(VLOOKUP(A134,'asig octubre'!$A$2:$C$442,3,0))</f>
        <v>Sayer Thorton</v>
      </c>
      <c r="C134" s="37" t="str">
        <f>IFERROR(VLOOKUP(A134,'asig octubre'!$A$2:$B$442,2,0))</f>
        <v>EC-04</v>
      </c>
      <c r="D134" s="38">
        <v>45566.4627662037</v>
      </c>
      <c r="E134" s="36" t="s">
        <v>264</v>
      </c>
      <c r="F134" s="37" t="str">
        <f t="array" ref="F134">IFERROR(XLOOKUP(E134,Operadores!A:A,Operadores!B:B))</f>
        <v>REVELI</v>
      </c>
      <c r="G134" s="36" t="s">
        <v>19</v>
      </c>
      <c r="H134" s="39">
        <v>19.433084</v>
      </c>
      <c r="I134" s="40">
        <v>95.0</v>
      </c>
      <c r="J134" s="41">
        <f t="shared" si="1"/>
        <v>1846.14298</v>
      </c>
      <c r="K134" s="37" t="str">
        <f t="array" ref="K134">IFERROR(XLOOKUP(G134,'Tipo de carga'!A:A,'Tipo de carga'!B:B))</f>
        <v>Autoabasto</v>
      </c>
      <c r="L134" s="37">
        <f t="shared" si="2"/>
        <v>40</v>
      </c>
      <c r="M134" s="37">
        <f t="shared" si="3"/>
        <v>1</v>
      </c>
      <c r="N134" s="37">
        <f t="shared" si="4"/>
        <v>10</v>
      </c>
      <c r="O134" s="37" t="str">
        <f t="array" ref="O134">IFERROR(XLOOKUP(K134,'Tipo de carga'!B:B,'Tipo de carga'!C:C))</f>
        <v>Diesel</v>
      </c>
    </row>
    <row r="135">
      <c r="A135" s="36">
        <v>1947.0</v>
      </c>
      <c r="B135" s="37" t="str">
        <f>IFERROR(VLOOKUP(A135,'asig octubre'!$A$2:$C$442,3,0))</f>
        <v>Circuitos</v>
      </c>
      <c r="C135" s="37" t="str">
        <f>IFERROR(VLOOKUP(A135,'asig octubre'!$A$2:$B$442,2,0))</f>
        <v>EC-03</v>
      </c>
      <c r="D135" s="38">
        <v>45566.448067129626</v>
      </c>
      <c r="E135" s="36" t="s">
        <v>265</v>
      </c>
      <c r="F135" s="37" t="str">
        <f t="array" ref="F135">IFERROR(XLOOKUP(E135,Operadores!A:A,Operadores!B:B))</f>
        <v>DAMOS</v>
      </c>
      <c r="G135" s="36" t="s">
        <v>19</v>
      </c>
      <c r="H135" s="39">
        <v>19.433084</v>
      </c>
      <c r="I135" s="40">
        <v>144.17</v>
      </c>
      <c r="J135" s="41">
        <f t="shared" si="1"/>
        <v>2801.66772</v>
      </c>
      <c r="K135" s="37" t="str">
        <f t="array" ref="K135">IFERROR(XLOOKUP(G135,'Tipo de carga'!A:A,'Tipo de carga'!B:B))</f>
        <v>Autoabasto</v>
      </c>
      <c r="L135" s="37">
        <f t="shared" si="2"/>
        <v>40</v>
      </c>
      <c r="M135" s="37">
        <f t="shared" si="3"/>
        <v>1</v>
      </c>
      <c r="N135" s="37">
        <f t="shared" si="4"/>
        <v>10</v>
      </c>
      <c r="O135" s="37" t="str">
        <f t="array" ref="O135">IFERROR(XLOOKUP(K135,'Tipo de carga'!B:B,'Tipo de carga'!C:C))</f>
        <v>Diesel</v>
      </c>
    </row>
    <row r="136">
      <c r="A136" s="36">
        <v>1848.0</v>
      </c>
      <c r="B136" s="37" t="str">
        <f>IFERROR(VLOOKUP(A136,'asig octubre'!$A$2:$C$442,3,0))</f>
        <v>Sayer Vuelteros</v>
      </c>
      <c r="C136" s="37" t="str">
        <f>IFERROR(VLOOKUP(A136,'asig octubre'!$A$2:$B$442,2,0))</f>
        <v>EC-04</v>
      </c>
      <c r="D136" s="38">
        <v>45566.084131944444</v>
      </c>
      <c r="E136" s="36" t="s">
        <v>257</v>
      </c>
      <c r="F136" s="37" t="str">
        <f t="array" ref="F136">IFERROR(XLOOKUP(E136,Operadores!A:A,Operadores!B:B))</f>
        <v>ROSMA</v>
      </c>
      <c r="G136" s="36" t="s">
        <v>19</v>
      </c>
      <c r="H136" s="39">
        <v>19.433084</v>
      </c>
      <c r="I136" s="40">
        <v>600.01</v>
      </c>
      <c r="J136" s="41">
        <f t="shared" si="1"/>
        <v>11660.04473</v>
      </c>
      <c r="K136" s="37" t="str">
        <f t="array" ref="K136">IFERROR(XLOOKUP(G136,'Tipo de carga'!A:A,'Tipo de carga'!B:B))</f>
        <v>Autoabasto</v>
      </c>
      <c r="L136" s="37">
        <f t="shared" si="2"/>
        <v>40</v>
      </c>
      <c r="M136" s="37">
        <f t="shared" si="3"/>
        <v>1</v>
      </c>
      <c r="N136" s="37">
        <f t="shared" si="4"/>
        <v>10</v>
      </c>
      <c r="O136" s="37" t="str">
        <f t="array" ref="O136">IFERROR(XLOOKUP(K136,'Tipo de carga'!B:B,'Tipo de carga'!C:C))</f>
        <v>Diesel</v>
      </c>
    </row>
    <row r="137">
      <c r="A137" s="36">
        <v>1741.0</v>
      </c>
      <c r="B137" s="37" t="str">
        <f>IFERROR(VLOOKUP(A137,'asig octubre'!$A$2:$C$442,3,0))</f>
        <v>Circuitos</v>
      </c>
      <c r="C137" s="37" t="str">
        <f>IFERROR(VLOOKUP(A137,'asig octubre'!$A$2:$B$442,2,0))</f>
        <v>EC-03</v>
      </c>
      <c r="D137" s="38">
        <v>45566.01380787037</v>
      </c>
      <c r="E137" s="36" t="s">
        <v>266</v>
      </c>
      <c r="F137" s="37" t="str">
        <f t="array" ref="F137">IFERROR(XLOOKUP(E137,Operadores!A:A,Operadores!B:B))</f>
        <v>HERROB</v>
      </c>
      <c r="G137" s="36" t="s">
        <v>19</v>
      </c>
      <c r="H137" s="39">
        <v>19.433084</v>
      </c>
      <c r="I137" s="40">
        <v>416.49</v>
      </c>
      <c r="J137" s="41">
        <f t="shared" si="1"/>
        <v>8093.685155</v>
      </c>
      <c r="K137" s="37" t="str">
        <f t="array" ref="K137">IFERROR(XLOOKUP(G137,'Tipo de carga'!A:A,'Tipo de carga'!B:B))</f>
        <v>Autoabasto</v>
      </c>
      <c r="L137" s="37">
        <f t="shared" si="2"/>
        <v>40</v>
      </c>
      <c r="M137" s="37">
        <f t="shared" si="3"/>
        <v>1</v>
      </c>
      <c r="N137" s="37">
        <f t="shared" si="4"/>
        <v>10</v>
      </c>
      <c r="O137" s="37" t="str">
        <f t="array" ref="O137">IFERROR(XLOOKUP(K137,'Tipo de carga'!B:B,'Tipo de carga'!C:C))</f>
        <v>Diesel</v>
      </c>
    </row>
    <row r="138">
      <c r="A138" s="36">
        <v>1774.0</v>
      </c>
      <c r="B138" s="37" t="str">
        <f>IFERROR(VLOOKUP(A138,'asig octubre'!$A$2:$C$442,3,0))</f>
        <v>PISA Gdl</v>
      </c>
      <c r="C138" s="37" t="str">
        <f>IFERROR(VLOOKUP(A138,'asig octubre'!$A$2:$B$442,2,0))</f>
        <v>EC-06</v>
      </c>
      <c r="D138" s="38">
        <v>45567.71954861111</v>
      </c>
      <c r="E138" s="36" t="s">
        <v>267</v>
      </c>
      <c r="F138" s="37" t="str">
        <f t="array" ref="F138">IFERROR(XLOOKUP(E138,Operadores!A:A,Operadores!B:B))</f>
        <v>LOPEDU</v>
      </c>
      <c r="G138" s="36" t="s">
        <v>75</v>
      </c>
      <c r="H138" s="39">
        <v>19.63136</v>
      </c>
      <c r="I138" s="40">
        <v>75.21</v>
      </c>
      <c r="J138" s="41">
        <f t="shared" si="1"/>
        <v>1476.474586</v>
      </c>
      <c r="K138" s="37" t="str">
        <f t="array" ref="K138">IFERROR(XLOOKUP(G138,'Tipo de carga'!A:A,'Tipo de carga'!B:B))</f>
        <v>Autoabasto</v>
      </c>
      <c r="L138" s="37">
        <f t="shared" si="2"/>
        <v>40</v>
      </c>
      <c r="M138" s="37">
        <f t="shared" si="3"/>
        <v>2</v>
      </c>
      <c r="N138" s="37">
        <f t="shared" si="4"/>
        <v>10</v>
      </c>
      <c r="O138" s="37" t="str">
        <f t="array" ref="O138">IFERROR(XLOOKUP(K138,'Tipo de carga'!B:B,'Tipo de carga'!C:C))</f>
        <v>Diesel</v>
      </c>
    </row>
    <row r="139">
      <c r="A139" s="36">
        <v>1941.0</v>
      </c>
      <c r="B139" s="37" t="str">
        <f>IFERROR(VLOOKUP(A139,'asig octubre'!$A$2:$C$442,3,0))</f>
        <v>PISA Gdl</v>
      </c>
      <c r="C139" s="37" t="str">
        <f>IFERROR(VLOOKUP(A139,'asig octubre'!$A$2:$B$442,2,0))</f>
        <v>EC-06</v>
      </c>
      <c r="D139" s="38">
        <v>45567.592199074075</v>
      </c>
      <c r="E139" s="36" t="s">
        <v>268</v>
      </c>
      <c r="F139" s="37" t="str">
        <f t="array" ref="F139">IFERROR(XLOOKUP(E139,Operadores!A:A,Operadores!B:B))</f>
        <v>ARCEDG</v>
      </c>
      <c r="G139" s="36" t="s">
        <v>75</v>
      </c>
      <c r="H139" s="39">
        <v>19.63136</v>
      </c>
      <c r="I139" s="40">
        <v>260.35</v>
      </c>
      <c r="J139" s="41">
        <f t="shared" si="1"/>
        <v>5111.024576</v>
      </c>
      <c r="K139" s="37" t="str">
        <f t="array" ref="K139">IFERROR(XLOOKUP(G139,'Tipo de carga'!A:A,'Tipo de carga'!B:B))</f>
        <v>Autoabasto</v>
      </c>
      <c r="L139" s="37">
        <f t="shared" si="2"/>
        <v>40</v>
      </c>
      <c r="M139" s="37">
        <f t="shared" si="3"/>
        <v>2</v>
      </c>
      <c r="N139" s="37">
        <f t="shared" si="4"/>
        <v>10</v>
      </c>
      <c r="O139" s="37" t="str">
        <f t="array" ref="O139">IFERROR(XLOOKUP(K139,'Tipo de carga'!B:B,'Tipo de carga'!C:C))</f>
        <v>Diesel</v>
      </c>
    </row>
    <row r="140">
      <c r="A140" s="36">
        <v>1884.0</v>
      </c>
      <c r="B140" s="37" t="str">
        <f>IFERROR(VLOOKUP(A140,'asig octubre'!$A$2:$C$442,3,0))</f>
        <v>PISA Gdl</v>
      </c>
      <c r="C140" s="37" t="str">
        <f>IFERROR(VLOOKUP(A140,'asig octubre'!$A$2:$B$442,2,0))</f>
        <v>EC-06</v>
      </c>
      <c r="D140" s="38">
        <v>45567.45337962963</v>
      </c>
      <c r="E140" s="36" t="s">
        <v>269</v>
      </c>
      <c r="F140" s="37" t="str">
        <f t="array" ref="F140">IFERROR(XLOOKUP(E140,Operadores!A:A,Operadores!B:B))</f>
        <v>GOMLUI02</v>
      </c>
      <c r="G140" s="36" t="s">
        <v>75</v>
      </c>
      <c r="H140" s="39">
        <v>19.63136</v>
      </c>
      <c r="I140" s="40">
        <v>587.22</v>
      </c>
      <c r="J140" s="41">
        <f t="shared" si="1"/>
        <v>11527.92722</v>
      </c>
      <c r="K140" s="37" t="str">
        <f t="array" ref="K140">IFERROR(XLOOKUP(G140,'Tipo de carga'!A:A,'Tipo de carga'!B:B))</f>
        <v>Autoabasto</v>
      </c>
      <c r="L140" s="37">
        <f t="shared" si="2"/>
        <v>40</v>
      </c>
      <c r="M140" s="37">
        <f t="shared" si="3"/>
        <v>2</v>
      </c>
      <c r="N140" s="37">
        <f t="shared" si="4"/>
        <v>10</v>
      </c>
      <c r="O140" s="37" t="str">
        <f t="array" ref="O140">IFERROR(XLOOKUP(K140,'Tipo de carga'!B:B,'Tipo de carga'!C:C))</f>
        <v>Diesel</v>
      </c>
    </row>
    <row r="141">
      <c r="A141" s="36">
        <v>1942.0</v>
      </c>
      <c r="B141" s="37" t="str">
        <f>IFERROR(VLOOKUP(A141,'asig octubre'!$A$2:$C$442,3,0))</f>
        <v>PISA Gdl</v>
      </c>
      <c r="C141" s="37" t="str">
        <f>IFERROR(VLOOKUP(A141,'asig octubre'!$A$2:$B$442,2,0))</f>
        <v>EC-06</v>
      </c>
      <c r="D141" s="38">
        <v>45567.449583333335</v>
      </c>
      <c r="E141" s="36" t="s">
        <v>270</v>
      </c>
      <c r="F141" s="37" t="str">
        <f t="array" ref="F141">IFERROR(XLOOKUP(E141,Operadores!A:A,Operadores!B:B))</f>
        <v>RESEDU</v>
      </c>
      <c r="G141" s="36" t="s">
        <v>75</v>
      </c>
      <c r="H141" s="39">
        <v>19.63136</v>
      </c>
      <c r="I141" s="40">
        <v>252.02</v>
      </c>
      <c r="J141" s="41">
        <f t="shared" si="1"/>
        <v>4947.495347</v>
      </c>
      <c r="K141" s="37" t="str">
        <f t="array" ref="K141">IFERROR(XLOOKUP(G141,'Tipo de carga'!A:A,'Tipo de carga'!B:B))</f>
        <v>Autoabasto</v>
      </c>
      <c r="L141" s="37">
        <f t="shared" si="2"/>
        <v>40</v>
      </c>
      <c r="M141" s="37">
        <f t="shared" si="3"/>
        <v>2</v>
      </c>
      <c r="N141" s="37">
        <f t="shared" si="4"/>
        <v>10</v>
      </c>
      <c r="O141" s="37" t="str">
        <f t="array" ref="O141">IFERROR(XLOOKUP(K141,'Tipo de carga'!B:B,'Tipo de carga'!C:C))</f>
        <v>Diesel</v>
      </c>
    </row>
    <row r="142">
      <c r="A142" s="36">
        <v>1794.0</v>
      </c>
      <c r="B142" s="37" t="str">
        <f>IFERROR(VLOOKUP(A142,'asig octubre'!$A$2:$C$442,3,0))</f>
        <v>Peñafiel Tlajomulco</v>
      </c>
      <c r="C142" s="37" t="str">
        <f>IFERROR(VLOOKUP(A142,'asig octubre'!$A$2:$B$442,2,0))</f>
        <v>EC-06</v>
      </c>
      <c r="D142" s="38">
        <v>45567.43394675926</v>
      </c>
      <c r="E142" s="36" t="s">
        <v>267</v>
      </c>
      <c r="F142" s="37" t="str">
        <f t="array" ref="F142">IFERROR(XLOOKUP(E142,Operadores!A:A,Operadores!B:B))</f>
        <v>LOPEDU</v>
      </c>
      <c r="G142" s="36" t="s">
        <v>75</v>
      </c>
      <c r="H142" s="39">
        <v>19.63136</v>
      </c>
      <c r="I142" s="40">
        <v>725.01</v>
      </c>
      <c r="J142" s="41">
        <f t="shared" si="1"/>
        <v>14232.93231</v>
      </c>
      <c r="K142" s="37" t="str">
        <f t="array" ref="K142">IFERROR(XLOOKUP(G142,'Tipo de carga'!A:A,'Tipo de carga'!B:B))</f>
        <v>Autoabasto</v>
      </c>
      <c r="L142" s="37">
        <f t="shared" si="2"/>
        <v>40</v>
      </c>
      <c r="M142" s="37">
        <f t="shared" si="3"/>
        <v>2</v>
      </c>
      <c r="N142" s="37">
        <f t="shared" si="4"/>
        <v>10</v>
      </c>
      <c r="O142" s="37" t="str">
        <f t="array" ref="O142">IFERROR(XLOOKUP(K142,'Tipo de carga'!B:B,'Tipo de carga'!C:C))</f>
        <v>Diesel</v>
      </c>
    </row>
    <row r="143">
      <c r="A143" s="36">
        <v>1869.0</v>
      </c>
      <c r="B143" s="37" t="str">
        <f>IFERROR(VLOOKUP(A143,'asig octubre'!$A$2:$C$442,3,0))</f>
        <v>Circuitos</v>
      </c>
      <c r="C143" s="37" t="str">
        <f>IFERROR(VLOOKUP(A143,'asig octubre'!$A$2:$B$442,2,0))</f>
        <v>EC-03</v>
      </c>
      <c r="D143" s="38">
        <v>45567.39747685185</v>
      </c>
      <c r="E143" s="36" t="s">
        <v>271</v>
      </c>
      <c r="F143" s="37" t="str">
        <f t="array" ref="F143">IFERROR(XLOOKUP(E143,Operadores!A:A,Operadores!B:B))</f>
        <v>MERUBA</v>
      </c>
      <c r="G143" s="36" t="s">
        <v>75</v>
      </c>
      <c r="H143" s="39">
        <v>19.63136</v>
      </c>
      <c r="I143" s="40">
        <v>335.16</v>
      </c>
      <c r="J143" s="41">
        <f t="shared" si="1"/>
        <v>6579.646618</v>
      </c>
      <c r="K143" s="37" t="str">
        <f t="array" ref="K143">IFERROR(XLOOKUP(G143,'Tipo de carga'!A:A,'Tipo de carga'!B:B))</f>
        <v>Autoabasto</v>
      </c>
      <c r="L143" s="37">
        <f t="shared" si="2"/>
        <v>40</v>
      </c>
      <c r="M143" s="37">
        <f t="shared" si="3"/>
        <v>2</v>
      </c>
      <c r="N143" s="37">
        <f t="shared" si="4"/>
        <v>10</v>
      </c>
      <c r="O143" s="37" t="str">
        <f t="array" ref="O143">IFERROR(XLOOKUP(K143,'Tipo de carga'!B:B,'Tipo de carga'!C:C))</f>
        <v>Diesel</v>
      </c>
    </row>
    <row r="144">
      <c r="A144" s="36">
        <v>1934.0</v>
      </c>
      <c r="B144" s="37" t="str">
        <f>IFERROR(VLOOKUP(A144,'asig octubre'!$A$2:$C$442,3,0))</f>
        <v>Circuitos</v>
      </c>
      <c r="C144" s="37" t="str">
        <f>IFERROR(VLOOKUP(A144,'asig octubre'!$A$2:$B$442,2,0))</f>
        <v>EC-03</v>
      </c>
      <c r="D144" s="38">
        <v>45566.57392361111</v>
      </c>
      <c r="E144" s="36" t="s">
        <v>272</v>
      </c>
      <c r="F144" s="37" t="str">
        <f t="array" ref="F144">IFERROR(XLOOKUP(E144,Operadores!A:A,Operadores!B:B))</f>
        <v>AVIEN</v>
      </c>
      <c r="G144" s="36" t="s">
        <v>75</v>
      </c>
      <c r="H144" s="39">
        <v>19.63136</v>
      </c>
      <c r="I144" s="40">
        <v>495.12</v>
      </c>
      <c r="J144" s="41">
        <f t="shared" si="1"/>
        <v>9719.878963</v>
      </c>
      <c r="K144" s="37" t="str">
        <f t="array" ref="K144">IFERROR(XLOOKUP(G144,'Tipo de carga'!A:A,'Tipo de carga'!B:B))</f>
        <v>Autoabasto</v>
      </c>
      <c r="L144" s="37">
        <f t="shared" si="2"/>
        <v>40</v>
      </c>
      <c r="M144" s="37">
        <f t="shared" si="3"/>
        <v>1</v>
      </c>
      <c r="N144" s="37">
        <f t="shared" si="4"/>
        <v>10</v>
      </c>
      <c r="O144" s="37" t="str">
        <f t="array" ref="O144">IFERROR(XLOOKUP(K144,'Tipo de carga'!B:B,'Tipo de carga'!C:C))</f>
        <v>Diesel</v>
      </c>
    </row>
    <row r="145">
      <c r="A145" s="36">
        <v>1872.0</v>
      </c>
      <c r="B145" s="37" t="str">
        <f>IFERROR(VLOOKUP(A145,'asig octubre'!$A$2:$C$442,3,0))</f>
        <v>Circuitos Mty</v>
      </c>
      <c r="C145" s="37" t="str">
        <f>IFERROR(VLOOKUP(A145,'asig octubre'!$A$2:$B$442,2,0))</f>
        <v>EC-07</v>
      </c>
      <c r="D145" s="38">
        <v>45567.83148148148</v>
      </c>
      <c r="E145" s="36" t="s">
        <v>273</v>
      </c>
      <c r="F145" s="37" t="str">
        <f t="array" ref="F145">IFERROR(XLOOKUP(E145,Operadores!A:A,Operadores!B:B))</f>
        <v>VAZJU02</v>
      </c>
      <c r="G145" s="36" t="s">
        <v>274</v>
      </c>
      <c r="H145" s="39">
        <v>19.23481</v>
      </c>
      <c r="I145" s="40">
        <v>200.05</v>
      </c>
      <c r="J145" s="41">
        <f t="shared" si="1"/>
        <v>3847.923741</v>
      </c>
      <c r="K145" s="37" t="str">
        <f t="array" ref="K145">IFERROR(XLOOKUP(G145,'Tipo de carga'!A:A,'Tipo de carga'!B:B))</f>
        <v>Autoabasto</v>
      </c>
      <c r="L145" s="37">
        <f t="shared" si="2"/>
        <v>40</v>
      </c>
      <c r="M145" s="37">
        <f t="shared" si="3"/>
        <v>2</v>
      </c>
      <c r="N145" s="37">
        <f t="shared" si="4"/>
        <v>10</v>
      </c>
      <c r="O145" s="37" t="str">
        <f t="array" ref="O145">IFERROR(XLOOKUP(K145,'Tipo de carga'!B:B,'Tipo de carga'!C:C))</f>
        <v>Diesel</v>
      </c>
    </row>
    <row r="146">
      <c r="A146" s="36">
        <v>2055.0</v>
      </c>
      <c r="B146" s="37" t="str">
        <f>IFERROR(VLOOKUP(A146,'asig octubre'!$A$2:$C$442,3,0))</f>
        <v>Crisa</v>
      </c>
      <c r="C146" s="37" t="str">
        <f>IFERROR(VLOOKUP(A146,'asig octubre'!$A$2:$B$442,2,0))</f>
        <v>EC-07</v>
      </c>
      <c r="D146" s="38">
        <v>45567.726585648146</v>
      </c>
      <c r="E146" s="36" t="s">
        <v>275</v>
      </c>
      <c r="F146" s="37" t="str">
        <f t="array" ref="F146">IFERROR(XLOOKUP(E146,Operadores!A:A,Operadores!B:B))</f>
        <v>DELVIC</v>
      </c>
      <c r="G146" s="36" t="s">
        <v>274</v>
      </c>
      <c r="H146" s="39">
        <v>19.23481</v>
      </c>
      <c r="I146" s="40">
        <v>236.36</v>
      </c>
      <c r="J146" s="41">
        <f t="shared" si="1"/>
        <v>4546.339692</v>
      </c>
      <c r="K146" s="37" t="str">
        <f t="array" ref="K146">IFERROR(XLOOKUP(G146,'Tipo de carga'!A:A,'Tipo de carga'!B:B))</f>
        <v>Autoabasto</v>
      </c>
      <c r="L146" s="37">
        <f t="shared" si="2"/>
        <v>40</v>
      </c>
      <c r="M146" s="37">
        <f t="shared" si="3"/>
        <v>2</v>
      </c>
      <c r="N146" s="37">
        <f t="shared" si="4"/>
        <v>10</v>
      </c>
      <c r="O146" s="37" t="str">
        <f t="array" ref="O146">IFERROR(XLOOKUP(K146,'Tipo de carga'!B:B,'Tipo de carga'!C:C))</f>
        <v>Diesel</v>
      </c>
    </row>
    <row r="147">
      <c r="A147" s="36">
        <v>1765.0</v>
      </c>
      <c r="B147" s="37" t="str">
        <f>IFERROR(VLOOKUP(A147,'asig octubre'!$A$2:$C$442,3,0))</f>
        <v>Available</v>
      </c>
      <c r="C147" s="37" t="str">
        <f>IFERROR(VLOOKUP(A147,'asig octubre'!$A$2:$B$442,2,0))</f>
        <v>TTE</v>
      </c>
      <c r="D147" s="38">
        <v>45567.460914351854</v>
      </c>
      <c r="E147" s="36" t="s">
        <v>276</v>
      </c>
      <c r="F147" s="37" t="str">
        <f t="array" ref="F147">IFERROR(XLOOKUP(E147,Operadores!A:A,Operadores!B:B))</f>
        <v>JUAFR</v>
      </c>
      <c r="G147" s="36" t="s">
        <v>274</v>
      </c>
      <c r="H147" s="39">
        <v>19.23481</v>
      </c>
      <c r="I147" s="40">
        <v>468.08</v>
      </c>
      <c r="J147" s="41">
        <f t="shared" si="1"/>
        <v>9003.429865</v>
      </c>
      <c r="K147" s="37" t="str">
        <f t="array" ref="K147">IFERROR(XLOOKUP(G147,'Tipo de carga'!A:A,'Tipo de carga'!B:B))</f>
        <v>Autoabasto</v>
      </c>
      <c r="L147" s="37">
        <f t="shared" si="2"/>
        <v>40</v>
      </c>
      <c r="M147" s="37">
        <f t="shared" si="3"/>
        <v>2</v>
      </c>
      <c r="N147" s="37">
        <f t="shared" si="4"/>
        <v>10</v>
      </c>
      <c r="O147" s="37" t="str">
        <f t="array" ref="O147">IFERROR(XLOOKUP(K147,'Tipo de carga'!B:B,'Tipo de carga'!C:C))</f>
        <v>Diesel</v>
      </c>
    </row>
    <row r="148">
      <c r="A148" s="36">
        <v>1947.0</v>
      </c>
      <c r="B148" s="37" t="str">
        <f>IFERROR(VLOOKUP(A148,'asig octubre'!$A$2:$C$442,3,0))</f>
        <v>Circuitos</v>
      </c>
      <c r="C148" s="37" t="str">
        <f>IFERROR(VLOOKUP(A148,'asig octubre'!$A$2:$B$442,2,0))</f>
        <v>EC-03</v>
      </c>
      <c r="D148" s="38">
        <v>45567.44503472222</v>
      </c>
      <c r="E148" s="36" t="s">
        <v>265</v>
      </c>
      <c r="F148" s="37" t="str">
        <f t="array" ref="F148">IFERROR(XLOOKUP(E148,Operadores!A:A,Operadores!B:B))</f>
        <v>DAMOS</v>
      </c>
      <c r="G148" s="36" t="s">
        <v>274</v>
      </c>
      <c r="H148" s="39">
        <v>19.23481</v>
      </c>
      <c r="I148" s="40">
        <v>250.22</v>
      </c>
      <c r="J148" s="41">
        <f t="shared" si="1"/>
        <v>4812.934158</v>
      </c>
      <c r="K148" s="37" t="str">
        <f t="array" ref="K148">IFERROR(XLOOKUP(G148,'Tipo de carga'!A:A,'Tipo de carga'!B:B))</f>
        <v>Autoabasto</v>
      </c>
      <c r="L148" s="37">
        <f t="shared" si="2"/>
        <v>40</v>
      </c>
      <c r="M148" s="37">
        <f t="shared" si="3"/>
        <v>2</v>
      </c>
      <c r="N148" s="37">
        <f t="shared" si="4"/>
        <v>10</v>
      </c>
      <c r="O148" s="37" t="str">
        <f t="array" ref="O148">IFERROR(XLOOKUP(K148,'Tipo de carga'!B:B,'Tipo de carga'!C:C))</f>
        <v>Diesel</v>
      </c>
    </row>
    <row r="149">
      <c r="A149" s="36">
        <v>1698.0</v>
      </c>
      <c r="B149" s="37" t="str">
        <f>IFERROR(VLOOKUP(A149,'asig octubre'!$A$2:$C$442,3,0))</f>
        <v>Available</v>
      </c>
      <c r="C149" s="37" t="str">
        <f>IFERROR(VLOOKUP(A149,'asig octubre'!$A$2:$B$442,2,0))</f>
        <v>TTE</v>
      </c>
      <c r="D149" s="38">
        <v>45566.970601851855</v>
      </c>
      <c r="E149" s="36" t="s">
        <v>250</v>
      </c>
      <c r="F149" s="37" t="str">
        <f t="array" ref="F149">IFERROR(XLOOKUP(E149,Operadores!A:A,Operadores!B:B))</f>
        <v>FIGMAR</v>
      </c>
      <c r="G149" s="36" t="s">
        <v>274</v>
      </c>
      <c r="H149" s="39">
        <v>19.23481</v>
      </c>
      <c r="I149" s="40">
        <v>462.01</v>
      </c>
      <c r="J149" s="41">
        <f t="shared" si="1"/>
        <v>8886.674568</v>
      </c>
      <c r="K149" s="37" t="str">
        <f t="array" ref="K149">IFERROR(XLOOKUP(G149,'Tipo de carga'!A:A,'Tipo de carga'!B:B))</f>
        <v>Autoabasto</v>
      </c>
      <c r="L149" s="37">
        <f t="shared" si="2"/>
        <v>40</v>
      </c>
      <c r="M149" s="37">
        <f t="shared" si="3"/>
        <v>1</v>
      </c>
      <c r="N149" s="37">
        <f t="shared" si="4"/>
        <v>10</v>
      </c>
      <c r="O149" s="37" t="str">
        <f t="array" ref="O149">IFERROR(XLOOKUP(K149,'Tipo de carga'!B:B,'Tipo de carga'!C:C))</f>
        <v>Diesel</v>
      </c>
    </row>
    <row r="150">
      <c r="A150" s="36">
        <v>1948.0</v>
      </c>
      <c r="B150" s="37" t="str">
        <f>IFERROR(VLOOKUP(A150,'asig octubre'!$A$2:$C$442,3,0))</f>
        <v>Circuitos Mty</v>
      </c>
      <c r="C150" s="37" t="str">
        <f>IFERROR(VLOOKUP(A150,'asig octubre'!$A$2:$B$442,2,0))</f>
        <v>EC-07</v>
      </c>
      <c r="D150" s="38">
        <v>45566.52993055555</v>
      </c>
      <c r="E150" s="36" t="s">
        <v>256</v>
      </c>
      <c r="F150" s="37" t="str">
        <f t="array" ref="F150">IFERROR(XLOOKUP(E150,Operadores!A:A,Operadores!B:B))</f>
        <v>MOREFR</v>
      </c>
      <c r="G150" s="36" t="s">
        <v>274</v>
      </c>
      <c r="H150" s="39">
        <v>19.23481</v>
      </c>
      <c r="I150" s="40">
        <v>252.4</v>
      </c>
      <c r="J150" s="41">
        <f t="shared" si="1"/>
        <v>4854.866044</v>
      </c>
      <c r="K150" s="37" t="str">
        <f t="array" ref="K150">IFERROR(XLOOKUP(G150,'Tipo de carga'!A:A,'Tipo de carga'!B:B))</f>
        <v>Autoabasto</v>
      </c>
      <c r="L150" s="37">
        <f t="shared" si="2"/>
        <v>40</v>
      </c>
      <c r="M150" s="37">
        <f t="shared" si="3"/>
        <v>1</v>
      </c>
      <c r="N150" s="37">
        <f t="shared" si="4"/>
        <v>10</v>
      </c>
      <c r="O150" s="37" t="str">
        <f t="array" ref="O150">IFERROR(XLOOKUP(K150,'Tipo de carga'!B:B,'Tipo de carga'!C:C))</f>
        <v>Diesel</v>
      </c>
    </row>
    <row r="151">
      <c r="A151" s="36">
        <v>1880.0</v>
      </c>
      <c r="B151" s="37" t="str">
        <f>IFERROR(VLOOKUP(A151,'asig octubre'!$A$2:$C$442,3,0))</f>
        <v>Circuitos</v>
      </c>
      <c r="C151" s="37" t="str">
        <f>IFERROR(VLOOKUP(A151,'asig octubre'!$A$2:$B$442,2,0))</f>
        <v>EC-03</v>
      </c>
      <c r="D151" s="38">
        <v>45566.45275462963</v>
      </c>
      <c r="E151" s="36" t="s">
        <v>248</v>
      </c>
      <c r="F151" s="37" t="str">
        <f t="array" ref="F151">IFERROR(XLOOKUP(E151,Operadores!A:A,Operadores!B:B))</f>
        <v>CRULE</v>
      </c>
      <c r="G151" s="36" t="s">
        <v>274</v>
      </c>
      <c r="H151" s="39">
        <v>19.23481</v>
      </c>
      <c r="I151" s="40">
        <v>539.18</v>
      </c>
      <c r="J151" s="41">
        <f t="shared" si="1"/>
        <v>10371.02486</v>
      </c>
      <c r="K151" s="37" t="str">
        <f t="array" ref="K151">IFERROR(XLOOKUP(G151,'Tipo de carga'!A:A,'Tipo de carga'!B:B))</f>
        <v>Autoabasto</v>
      </c>
      <c r="L151" s="37">
        <f t="shared" si="2"/>
        <v>40</v>
      </c>
      <c r="M151" s="37">
        <f t="shared" si="3"/>
        <v>1</v>
      </c>
      <c r="N151" s="37">
        <f t="shared" si="4"/>
        <v>10</v>
      </c>
      <c r="O151" s="37" t="str">
        <f t="array" ref="O151">IFERROR(XLOOKUP(K151,'Tipo de carga'!B:B,'Tipo de carga'!C:C))</f>
        <v>Diesel</v>
      </c>
    </row>
    <row r="152">
      <c r="A152" s="36">
        <v>1871.0</v>
      </c>
      <c r="B152" s="37" t="str">
        <f>IFERROR(VLOOKUP(A152,'asig octubre'!$A$2:$C$442,3,0))</f>
        <v>Circuitos</v>
      </c>
      <c r="C152" s="37" t="str">
        <f>IFERROR(VLOOKUP(A152,'asig octubre'!$A$2:$B$442,2,0))</f>
        <v>EC-03</v>
      </c>
      <c r="D152" s="38">
        <v>45566.030011574076</v>
      </c>
      <c r="E152" s="36" t="s">
        <v>197</v>
      </c>
      <c r="F152" s="37" t="str">
        <f t="array" ref="F152">IFERROR(XLOOKUP(E152,Operadores!A:A,Operadores!B:B))</f>
        <v>REYALE</v>
      </c>
      <c r="G152" s="36" t="s">
        <v>274</v>
      </c>
      <c r="H152" s="39">
        <v>19.23481</v>
      </c>
      <c r="I152" s="40">
        <v>300.37</v>
      </c>
      <c r="J152" s="41">
        <f t="shared" si="1"/>
        <v>5777.55988</v>
      </c>
      <c r="K152" s="37" t="str">
        <f t="array" ref="K152">IFERROR(XLOOKUP(G152,'Tipo de carga'!A:A,'Tipo de carga'!B:B))</f>
        <v>Autoabasto</v>
      </c>
      <c r="L152" s="37">
        <f t="shared" si="2"/>
        <v>40</v>
      </c>
      <c r="M152" s="37">
        <f t="shared" si="3"/>
        <v>1</v>
      </c>
      <c r="N152" s="37">
        <f t="shared" si="4"/>
        <v>10</v>
      </c>
      <c r="O152" s="37" t="str">
        <f t="array" ref="O152">IFERROR(XLOOKUP(K152,'Tipo de carga'!B:B,'Tipo de carga'!C:C))</f>
        <v>Diesel</v>
      </c>
    </row>
    <row r="153">
      <c r="A153" s="36">
        <v>1873.0</v>
      </c>
      <c r="B153" s="37" t="str">
        <f>IFERROR(VLOOKUP(A153,'asig octubre'!$A$2:$C$442,3,0))</f>
        <v>Circuitos</v>
      </c>
      <c r="C153" s="37" t="str">
        <f>IFERROR(VLOOKUP(A153,'asig octubre'!$A$2:$B$442,2,0))</f>
        <v>EC-03</v>
      </c>
      <c r="D153" s="38">
        <v>45567.97136574074</v>
      </c>
      <c r="E153" s="36" t="s">
        <v>277</v>
      </c>
      <c r="F153" s="37" t="str">
        <f t="array" ref="F153">IFERROR(XLOOKUP(E153,Operadores!A:A,Operadores!B:B))</f>
        <v>GUADI</v>
      </c>
      <c r="G153" s="36" t="s">
        <v>42</v>
      </c>
      <c r="H153" s="39">
        <v>19.15722</v>
      </c>
      <c r="I153" s="40">
        <v>620.01</v>
      </c>
      <c r="J153" s="41">
        <f t="shared" si="1"/>
        <v>11877.66797</v>
      </c>
      <c r="K153" s="37" t="str">
        <f t="array" ref="K153">IFERROR(XLOOKUP(G153,'Tipo de carga'!A:A,'Tipo de carga'!B:B))</f>
        <v>Autoabasto</v>
      </c>
      <c r="L153" s="37">
        <f t="shared" si="2"/>
        <v>40</v>
      </c>
      <c r="M153" s="37">
        <f t="shared" si="3"/>
        <v>2</v>
      </c>
      <c r="N153" s="37">
        <f t="shared" si="4"/>
        <v>10</v>
      </c>
      <c r="O153" s="37" t="str">
        <f t="array" ref="O153">IFERROR(XLOOKUP(K153,'Tipo de carga'!B:B,'Tipo de carga'!C:C))</f>
        <v>Diesel</v>
      </c>
    </row>
    <row r="154">
      <c r="A154" s="36">
        <v>1991.0</v>
      </c>
      <c r="B154" s="37" t="str">
        <f>IFERROR(VLOOKUP(A154,'asig octubre'!$A$2:$C$442,3,0))</f>
        <v>MeLi Dedicado Merida</v>
      </c>
      <c r="C154" s="37" t="str">
        <f>IFERROR(VLOOKUP(A154,'asig octubre'!$A$2:$B$442,2,0))</f>
        <v>EC-05</v>
      </c>
      <c r="D154" s="38">
        <v>45567.83667824074</v>
      </c>
      <c r="E154" s="36" t="s">
        <v>204</v>
      </c>
      <c r="F154" s="37" t="str">
        <f t="array" ref="F154">IFERROR(XLOOKUP(E154,Operadores!A:A,Operadores!B:B))</f>
        <v>AGUARM</v>
      </c>
      <c r="G154" s="36" t="s">
        <v>42</v>
      </c>
      <c r="H154" s="39">
        <v>19.15722</v>
      </c>
      <c r="I154" s="40">
        <v>226.65</v>
      </c>
      <c r="J154" s="41">
        <f t="shared" si="1"/>
        <v>4341.983913</v>
      </c>
      <c r="K154" s="37" t="str">
        <f t="array" ref="K154">IFERROR(XLOOKUP(G154,'Tipo de carga'!A:A,'Tipo de carga'!B:B))</f>
        <v>Autoabasto</v>
      </c>
      <c r="L154" s="37">
        <f t="shared" si="2"/>
        <v>40</v>
      </c>
      <c r="M154" s="37">
        <f t="shared" si="3"/>
        <v>2</v>
      </c>
      <c r="N154" s="37">
        <f t="shared" si="4"/>
        <v>10</v>
      </c>
      <c r="O154" s="37" t="str">
        <f t="array" ref="O154">IFERROR(XLOOKUP(K154,'Tipo de carga'!B:B,'Tipo de carga'!C:C))</f>
        <v>Diesel</v>
      </c>
    </row>
    <row r="155">
      <c r="A155" s="36">
        <v>1761.0</v>
      </c>
      <c r="B155" s="37" t="str">
        <f>IFERROR(VLOOKUP(A155,'asig octubre'!$A$2:$C$442,3,0))</f>
        <v>Wm Full</v>
      </c>
      <c r="C155" s="37" t="str">
        <f>IFERROR(VLOOKUP(A155,'asig octubre'!$A$2:$B$442,2,0))</f>
        <v>EC-08</v>
      </c>
      <c r="D155" s="38">
        <v>45567.74679398148</v>
      </c>
      <c r="E155" s="36" t="s">
        <v>278</v>
      </c>
      <c r="F155" s="37" t="str">
        <f t="array" ref="F155">IFERROR(XLOOKUP(E155,Operadores!A:A,Operadores!B:B))</f>
        <v>RAMBAR</v>
      </c>
      <c r="G155" s="36" t="s">
        <v>42</v>
      </c>
      <c r="H155" s="39">
        <v>19.15722</v>
      </c>
      <c r="I155" s="40">
        <v>275.02</v>
      </c>
      <c r="J155" s="41">
        <f t="shared" si="1"/>
        <v>5268.618644</v>
      </c>
      <c r="K155" s="37" t="str">
        <f t="array" ref="K155">IFERROR(XLOOKUP(G155,'Tipo de carga'!A:A,'Tipo de carga'!B:B))</f>
        <v>Autoabasto</v>
      </c>
      <c r="L155" s="37">
        <f t="shared" si="2"/>
        <v>40</v>
      </c>
      <c r="M155" s="37">
        <f t="shared" si="3"/>
        <v>2</v>
      </c>
      <c r="N155" s="37">
        <f t="shared" si="4"/>
        <v>10</v>
      </c>
      <c r="O155" s="37" t="str">
        <f t="array" ref="O155">IFERROR(XLOOKUP(K155,'Tipo de carga'!B:B,'Tipo de carga'!C:C))</f>
        <v>Diesel</v>
      </c>
    </row>
    <row r="156">
      <c r="A156" s="36">
        <v>1887.0</v>
      </c>
      <c r="B156" s="37" t="str">
        <f>IFERROR(VLOOKUP(A156,'asig octubre'!$A$2:$C$442,3,0))</f>
        <v>Circuitos</v>
      </c>
      <c r="C156" s="37" t="str">
        <f>IFERROR(VLOOKUP(A156,'asig octubre'!$A$2:$B$442,2,0))</f>
        <v>EC-03</v>
      </c>
      <c r="D156" s="38">
        <v>45567.71061342592</v>
      </c>
      <c r="E156" s="36" t="s">
        <v>279</v>
      </c>
      <c r="F156" s="37" t="str">
        <f t="array" ref="F156">IFERROR(XLOOKUP(E156,Operadores!A:A,Operadores!B:B))</f>
        <v>NARCA</v>
      </c>
      <c r="G156" s="36" t="s">
        <v>42</v>
      </c>
      <c r="H156" s="39">
        <v>19.15722</v>
      </c>
      <c r="I156" s="40">
        <v>624.1</v>
      </c>
      <c r="J156" s="41">
        <f t="shared" si="1"/>
        <v>11956.021</v>
      </c>
      <c r="K156" s="37" t="str">
        <f t="array" ref="K156">IFERROR(XLOOKUP(G156,'Tipo de carga'!A:A,'Tipo de carga'!B:B))</f>
        <v>Autoabasto</v>
      </c>
      <c r="L156" s="37">
        <f t="shared" si="2"/>
        <v>40</v>
      </c>
      <c r="M156" s="37">
        <f t="shared" si="3"/>
        <v>2</v>
      </c>
      <c r="N156" s="37">
        <f t="shared" si="4"/>
        <v>10</v>
      </c>
      <c r="O156" s="37" t="str">
        <f t="array" ref="O156">IFERROR(XLOOKUP(K156,'Tipo de carga'!B:B,'Tipo de carga'!C:C))</f>
        <v>Diesel</v>
      </c>
    </row>
    <row r="157">
      <c r="A157" s="36">
        <v>1715.0</v>
      </c>
      <c r="B157" s="37" t="str">
        <f>IFERROR(VLOOKUP(A157,'asig octubre'!$A$2:$C$442,3,0))</f>
        <v>Wm Sencillo</v>
      </c>
      <c r="C157" s="37" t="str">
        <f>IFERROR(VLOOKUP(A157,'asig octubre'!$A$2:$B$442,2,0))</f>
        <v>EC-08</v>
      </c>
      <c r="D157" s="38">
        <v>45567.68582175926</v>
      </c>
      <c r="E157" s="36" t="s">
        <v>280</v>
      </c>
      <c r="F157" s="37" t="str">
        <f t="array" ref="F157">IFERROR(XLOOKUP(E157,Operadores!A:A,Operadores!B:B))</f>
        <v>LEOJAI</v>
      </c>
      <c r="G157" s="36" t="s">
        <v>42</v>
      </c>
      <c r="H157" s="39">
        <v>19.15722</v>
      </c>
      <c r="I157" s="40">
        <v>427.11</v>
      </c>
      <c r="J157" s="41">
        <f t="shared" si="1"/>
        <v>8182.240234</v>
      </c>
      <c r="K157" s="37" t="str">
        <f t="array" ref="K157">IFERROR(XLOOKUP(G157,'Tipo de carga'!A:A,'Tipo de carga'!B:B))</f>
        <v>Autoabasto</v>
      </c>
      <c r="L157" s="37">
        <f t="shared" si="2"/>
        <v>40</v>
      </c>
      <c r="M157" s="37">
        <f t="shared" si="3"/>
        <v>2</v>
      </c>
      <c r="N157" s="37">
        <f t="shared" si="4"/>
        <v>10</v>
      </c>
      <c r="O157" s="37" t="str">
        <f t="array" ref="O157">IFERROR(XLOOKUP(K157,'Tipo de carga'!B:B,'Tipo de carga'!C:C))</f>
        <v>Diesel</v>
      </c>
    </row>
    <row r="158">
      <c r="A158" s="36">
        <v>1728.0</v>
      </c>
      <c r="B158" s="37" t="str">
        <f>IFERROR(VLOOKUP(A158,'asig octubre'!$A$2:$C$442,3,0))</f>
        <v>Wm Full</v>
      </c>
      <c r="C158" s="37" t="str">
        <f>IFERROR(VLOOKUP(A158,'asig octubre'!$A$2:$B$442,2,0))</f>
        <v>EC-08</v>
      </c>
      <c r="D158" s="38">
        <v>45567.6703587963</v>
      </c>
      <c r="E158" s="36" t="s">
        <v>281</v>
      </c>
      <c r="F158" s="37" t="str">
        <f t="array" ref="F158">IFERROR(XLOOKUP(E158,Operadores!A:A,Operadores!B:B))</f>
        <v>MARJO13</v>
      </c>
      <c r="G158" s="36" t="s">
        <v>42</v>
      </c>
      <c r="H158" s="39">
        <v>19.15722</v>
      </c>
      <c r="I158" s="40">
        <v>385.08</v>
      </c>
      <c r="J158" s="41">
        <f t="shared" si="1"/>
        <v>7377.062278</v>
      </c>
      <c r="K158" s="37" t="str">
        <f t="array" ref="K158">IFERROR(XLOOKUP(G158,'Tipo de carga'!A:A,'Tipo de carga'!B:B))</f>
        <v>Autoabasto</v>
      </c>
      <c r="L158" s="37">
        <f t="shared" si="2"/>
        <v>40</v>
      </c>
      <c r="M158" s="37">
        <f t="shared" si="3"/>
        <v>2</v>
      </c>
      <c r="N158" s="37">
        <f t="shared" si="4"/>
        <v>10</v>
      </c>
      <c r="O158" s="37" t="str">
        <f t="array" ref="O158">IFERROR(XLOOKUP(K158,'Tipo de carga'!B:B,'Tipo de carga'!C:C))</f>
        <v>Diesel</v>
      </c>
    </row>
    <row r="159">
      <c r="A159" s="36">
        <v>1824.0</v>
      </c>
      <c r="B159" s="37" t="str">
        <f>IFERROR(VLOOKUP(A159,'asig octubre'!$A$2:$C$442,3,0))</f>
        <v>Wm Full</v>
      </c>
      <c r="C159" s="37" t="str">
        <f>IFERROR(VLOOKUP(A159,'asig octubre'!$A$2:$B$442,2,0))</f>
        <v>EC-08</v>
      </c>
      <c r="D159" s="38">
        <v>45567.65829861111</v>
      </c>
      <c r="E159" s="36" t="s">
        <v>282</v>
      </c>
      <c r="F159" s="37" t="str">
        <f t="array" ref="F159">IFERROR(XLOOKUP(E159,Operadores!A:A,Operadores!B:B))</f>
        <v>MENJUA01</v>
      </c>
      <c r="G159" s="36" t="s">
        <v>42</v>
      </c>
      <c r="H159" s="39">
        <v>19.15722</v>
      </c>
      <c r="I159" s="40">
        <v>297.26</v>
      </c>
      <c r="J159" s="41">
        <f t="shared" si="1"/>
        <v>5694.675217</v>
      </c>
      <c r="K159" s="37" t="str">
        <f t="array" ref="K159">IFERROR(XLOOKUP(G159,'Tipo de carga'!A:A,'Tipo de carga'!B:B))</f>
        <v>Autoabasto</v>
      </c>
      <c r="L159" s="37">
        <f t="shared" si="2"/>
        <v>40</v>
      </c>
      <c r="M159" s="37">
        <f t="shared" si="3"/>
        <v>2</v>
      </c>
      <c r="N159" s="37">
        <f t="shared" si="4"/>
        <v>10</v>
      </c>
      <c r="O159" s="37" t="str">
        <f t="array" ref="O159">IFERROR(XLOOKUP(K159,'Tipo de carga'!B:B,'Tipo de carga'!C:C))</f>
        <v>Diesel</v>
      </c>
    </row>
    <row r="160">
      <c r="A160" s="36">
        <v>1721.0</v>
      </c>
      <c r="B160" s="37" t="str">
        <f>IFERROR(VLOOKUP(A160,'asig octubre'!$A$2:$C$442,3,0))</f>
        <v>Wm Full</v>
      </c>
      <c r="C160" s="37" t="str">
        <f>IFERROR(VLOOKUP(A160,'asig octubre'!$A$2:$B$442,2,0))</f>
        <v>EC-08</v>
      </c>
      <c r="D160" s="38">
        <v>45567.623761574076</v>
      </c>
      <c r="E160" s="36" t="s">
        <v>283</v>
      </c>
      <c r="F160" s="37" t="str">
        <f t="array" ref="F160">IFERROR(XLOOKUP(E160,Operadores!A:A,Operadores!B:B))</f>
        <v>MAYSA</v>
      </c>
      <c r="G160" s="36" t="s">
        <v>42</v>
      </c>
      <c r="H160" s="39">
        <v>19.15722</v>
      </c>
      <c r="I160" s="40">
        <v>290.78</v>
      </c>
      <c r="J160" s="41">
        <f t="shared" si="1"/>
        <v>5570.536432</v>
      </c>
      <c r="K160" s="37" t="str">
        <f t="array" ref="K160">IFERROR(XLOOKUP(G160,'Tipo de carga'!A:A,'Tipo de carga'!B:B))</f>
        <v>Autoabasto</v>
      </c>
      <c r="L160" s="37">
        <f t="shared" si="2"/>
        <v>40</v>
      </c>
      <c r="M160" s="37">
        <f t="shared" si="3"/>
        <v>2</v>
      </c>
      <c r="N160" s="37">
        <f t="shared" si="4"/>
        <v>10</v>
      </c>
      <c r="O160" s="37" t="str">
        <f t="array" ref="O160">IFERROR(XLOOKUP(K160,'Tipo de carga'!B:B,'Tipo de carga'!C:C))</f>
        <v>Diesel</v>
      </c>
    </row>
    <row r="161">
      <c r="A161" s="36">
        <v>1722.0</v>
      </c>
      <c r="B161" s="37" t="str">
        <f>IFERROR(VLOOKUP(A161,'asig octubre'!$A$2:$C$442,3,0))</f>
        <v>Wm Full</v>
      </c>
      <c r="C161" s="37" t="str">
        <f>IFERROR(VLOOKUP(A161,'asig octubre'!$A$2:$B$442,2,0))</f>
        <v>EC-08</v>
      </c>
      <c r="D161" s="38">
        <v>45567.606886574074</v>
      </c>
      <c r="E161" s="36" t="s">
        <v>284</v>
      </c>
      <c r="F161" s="37" t="str">
        <f t="array" ref="F161">IFERROR(XLOOKUP(E161,Operadores!A:A,Operadores!B:B))</f>
        <v>CAMJU01</v>
      </c>
      <c r="G161" s="36" t="s">
        <v>42</v>
      </c>
      <c r="H161" s="39">
        <v>19.15722</v>
      </c>
      <c r="I161" s="40">
        <v>409.03</v>
      </c>
      <c r="J161" s="41">
        <f t="shared" si="1"/>
        <v>7835.877697</v>
      </c>
      <c r="K161" s="37" t="str">
        <f t="array" ref="K161">IFERROR(XLOOKUP(G161,'Tipo de carga'!A:A,'Tipo de carga'!B:B))</f>
        <v>Autoabasto</v>
      </c>
      <c r="L161" s="37">
        <f t="shared" si="2"/>
        <v>40</v>
      </c>
      <c r="M161" s="37">
        <f t="shared" si="3"/>
        <v>2</v>
      </c>
      <c r="N161" s="37">
        <f t="shared" si="4"/>
        <v>10</v>
      </c>
      <c r="O161" s="37" t="str">
        <f t="array" ref="O161">IFERROR(XLOOKUP(K161,'Tipo de carga'!B:B,'Tipo de carga'!C:C))</f>
        <v>Diesel</v>
      </c>
    </row>
    <row r="162">
      <c r="A162" s="36">
        <v>1808.0</v>
      </c>
      <c r="B162" s="37" t="str">
        <f>IFERROR(VLOOKUP(A162,'asig octubre'!$A$2:$C$442,3,0))</f>
        <v>Sayer Full</v>
      </c>
      <c r="C162" s="37" t="str">
        <f>IFERROR(VLOOKUP(A162,'asig octubre'!$A$2:$B$442,2,0))</f>
        <v>EC-04</v>
      </c>
      <c r="D162" s="38">
        <v>45567.602638888886</v>
      </c>
      <c r="E162" s="36" t="s">
        <v>55</v>
      </c>
      <c r="F162" s="37" t="str">
        <f t="array" ref="F162">IFERROR(XLOOKUP(E162,Operadores!A:A,Operadores!B:B))</f>
        <v>ZAPNO</v>
      </c>
      <c r="G162" s="36" t="s">
        <v>42</v>
      </c>
      <c r="H162" s="39">
        <v>19.15722</v>
      </c>
      <c r="I162" s="40">
        <v>620.0</v>
      </c>
      <c r="J162" s="41">
        <f t="shared" si="1"/>
        <v>11877.4764</v>
      </c>
      <c r="K162" s="37" t="str">
        <f t="array" ref="K162">IFERROR(XLOOKUP(G162,'Tipo de carga'!A:A,'Tipo de carga'!B:B))</f>
        <v>Autoabasto</v>
      </c>
      <c r="L162" s="37">
        <f t="shared" si="2"/>
        <v>40</v>
      </c>
      <c r="M162" s="37">
        <f t="shared" si="3"/>
        <v>2</v>
      </c>
      <c r="N162" s="37">
        <f t="shared" si="4"/>
        <v>10</v>
      </c>
      <c r="O162" s="37" t="str">
        <f t="array" ref="O162">IFERROR(XLOOKUP(K162,'Tipo de carga'!B:B,'Tipo de carga'!C:C))</f>
        <v>Diesel</v>
      </c>
    </row>
    <row r="163">
      <c r="A163" s="36">
        <v>1705.0</v>
      </c>
      <c r="B163" s="37" t="str">
        <f>IFERROR(VLOOKUP(A163,'asig octubre'!$A$2:$C$442,3,0))</f>
        <v>Wm Full</v>
      </c>
      <c r="C163" s="37" t="str">
        <f>IFERROR(VLOOKUP(A163,'asig octubre'!$A$2:$B$442,2,0))</f>
        <v>EC-08</v>
      </c>
      <c r="D163" s="38">
        <v>45567.59599537037</v>
      </c>
      <c r="E163" s="36" t="s">
        <v>285</v>
      </c>
      <c r="F163" s="37" t="str">
        <f t="array" ref="F163">IFERROR(XLOOKUP(E163,Operadores!A:A,Operadores!B:B))</f>
        <v>PERVIC</v>
      </c>
      <c r="G163" s="36" t="s">
        <v>42</v>
      </c>
      <c r="H163" s="39">
        <v>19.15722</v>
      </c>
      <c r="I163" s="40">
        <v>407.0</v>
      </c>
      <c r="J163" s="41">
        <f t="shared" si="1"/>
        <v>7796.98854</v>
      </c>
      <c r="K163" s="37" t="str">
        <f t="array" ref="K163">IFERROR(XLOOKUP(G163,'Tipo de carga'!A:A,'Tipo de carga'!B:B))</f>
        <v>Autoabasto</v>
      </c>
      <c r="L163" s="37">
        <f t="shared" si="2"/>
        <v>40</v>
      </c>
      <c r="M163" s="37">
        <f t="shared" si="3"/>
        <v>2</v>
      </c>
      <c r="N163" s="37">
        <f t="shared" si="4"/>
        <v>10</v>
      </c>
      <c r="O163" s="37" t="str">
        <f t="array" ref="O163">IFERROR(XLOOKUP(K163,'Tipo de carga'!B:B,'Tipo de carga'!C:C))</f>
        <v>Diesel</v>
      </c>
    </row>
    <row r="164">
      <c r="A164" s="36">
        <v>1964.0</v>
      </c>
      <c r="B164" s="37" t="str">
        <f>IFERROR(VLOOKUP(A164,'asig octubre'!$A$2:$C$442,3,0))</f>
        <v>MeLi asignado SD</v>
      </c>
      <c r="C164" s="37" t="str">
        <f>IFERROR(VLOOKUP(A164,'asig octubre'!$A$2:$B$442,2,0))</f>
        <v>EC-05</v>
      </c>
      <c r="D164" s="38">
        <v>45567.581041666665</v>
      </c>
      <c r="E164" s="36" t="s">
        <v>236</v>
      </c>
      <c r="F164" s="37" t="str">
        <f t="array" ref="F164">IFERROR(XLOOKUP(E164,Operadores!A:A,Operadores!B:B))</f>
        <v>BENOSC</v>
      </c>
      <c r="G164" s="36" t="s">
        <v>42</v>
      </c>
      <c r="H164" s="39">
        <v>19.15722</v>
      </c>
      <c r="I164" s="40">
        <v>300.0</v>
      </c>
      <c r="J164" s="41">
        <f t="shared" si="1"/>
        <v>5747.166</v>
      </c>
      <c r="K164" s="37" t="str">
        <f t="array" ref="K164">IFERROR(XLOOKUP(G164,'Tipo de carga'!A:A,'Tipo de carga'!B:B))</f>
        <v>Autoabasto</v>
      </c>
      <c r="L164" s="37">
        <f t="shared" si="2"/>
        <v>40</v>
      </c>
      <c r="M164" s="37">
        <f t="shared" si="3"/>
        <v>2</v>
      </c>
      <c r="N164" s="37">
        <f t="shared" si="4"/>
        <v>10</v>
      </c>
      <c r="O164" s="37" t="str">
        <f t="array" ref="O164">IFERROR(XLOOKUP(K164,'Tipo de carga'!B:B,'Tipo de carga'!C:C))</f>
        <v>Diesel</v>
      </c>
    </row>
    <row r="165">
      <c r="A165" s="36">
        <v>1801.0</v>
      </c>
      <c r="B165" s="37" t="str">
        <f>IFERROR(VLOOKUP(A165,'asig octubre'!$A$2:$C$442,3,0))</f>
        <v>Sayer Full</v>
      </c>
      <c r="C165" s="37" t="str">
        <f>IFERROR(VLOOKUP(A165,'asig octubre'!$A$2:$B$442,2,0))</f>
        <v>EC-04</v>
      </c>
      <c r="D165" s="38">
        <v>45567.56873842593</v>
      </c>
      <c r="E165" s="36" t="s">
        <v>67</v>
      </c>
      <c r="F165" s="37" t="str">
        <f t="array" ref="F165">IFERROR(XLOOKUP(E165,Operadores!A:A,Operadores!B:B))</f>
        <v>DURMA01</v>
      </c>
      <c r="G165" s="36" t="s">
        <v>42</v>
      </c>
      <c r="H165" s="39">
        <v>19.15722</v>
      </c>
      <c r="I165" s="40">
        <v>570.2</v>
      </c>
      <c r="J165" s="41">
        <f t="shared" si="1"/>
        <v>10923.44684</v>
      </c>
      <c r="K165" s="37" t="str">
        <f t="array" ref="K165">IFERROR(XLOOKUP(G165,'Tipo de carga'!A:A,'Tipo de carga'!B:B))</f>
        <v>Autoabasto</v>
      </c>
      <c r="L165" s="37">
        <f t="shared" si="2"/>
        <v>40</v>
      </c>
      <c r="M165" s="37">
        <f t="shared" si="3"/>
        <v>2</v>
      </c>
      <c r="N165" s="37">
        <f t="shared" si="4"/>
        <v>10</v>
      </c>
      <c r="O165" s="37" t="str">
        <f t="array" ref="O165">IFERROR(XLOOKUP(K165,'Tipo de carga'!B:B,'Tipo de carga'!C:C))</f>
        <v>Diesel</v>
      </c>
    </row>
    <row r="166">
      <c r="A166" s="36">
        <v>1730.0</v>
      </c>
      <c r="B166" s="37" t="str">
        <f>IFERROR(VLOOKUP(A166,'asig octubre'!$A$2:$C$442,3,0))</f>
        <v>Wm Sencillo</v>
      </c>
      <c r="C166" s="37" t="str">
        <f>IFERROR(VLOOKUP(A166,'asig octubre'!$A$2:$B$442,2,0))</f>
        <v>EC-08</v>
      </c>
      <c r="D166" s="38">
        <v>45567.554664351854</v>
      </c>
      <c r="E166" s="36" t="s">
        <v>286</v>
      </c>
      <c r="F166" s="37" t="str">
        <f t="array" ref="F166">IFERROR(XLOOKUP(E166,Operadores!A:A,Operadores!B:B))</f>
        <v>LOPERI</v>
      </c>
      <c r="G166" s="36" t="s">
        <v>42</v>
      </c>
      <c r="H166" s="39">
        <v>19.15722</v>
      </c>
      <c r="I166" s="40">
        <v>448.3</v>
      </c>
      <c r="J166" s="41">
        <f t="shared" si="1"/>
        <v>8588.181726</v>
      </c>
      <c r="K166" s="37" t="str">
        <f t="array" ref="K166">IFERROR(XLOOKUP(G166,'Tipo de carga'!A:A,'Tipo de carga'!B:B))</f>
        <v>Autoabasto</v>
      </c>
      <c r="L166" s="37">
        <f t="shared" si="2"/>
        <v>40</v>
      </c>
      <c r="M166" s="37">
        <f t="shared" si="3"/>
        <v>2</v>
      </c>
      <c r="N166" s="37">
        <f t="shared" si="4"/>
        <v>10</v>
      </c>
      <c r="O166" s="37" t="str">
        <f t="array" ref="O166">IFERROR(XLOOKUP(K166,'Tipo de carga'!B:B,'Tipo de carga'!C:C))</f>
        <v>Diesel</v>
      </c>
    </row>
    <row r="167">
      <c r="A167" s="36">
        <v>1758.0</v>
      </c>
      <c r="B167" s="37" t="str">
        <f>IFERROR(VLOOKUP(A167,'asig octubre'!$A$2:$C$442,3,0))</f>
        <v>Wm Full</v>
      </c>
      <c r="C167" s="37" t="str">
        <f>IFERROR(VLOOKUP(A167,'asig octubre'!$A$2:$B$442,2,0))</f>
        <v>EC-08</v>
      </c>
      <c r="D167" s="38">
        <v>45567.55063657407</v>
      </c>
      <c r="E167" s="36" t="s">
        <v>287</v>
      </c>
      <c r="F167" s="37" t="str">
        <f t="array" ref="F167">IFERROR(XLOOKUP(E167,Operadores!A:A,Operadores!B:B))</f>
        <v>ALVGAB</v>
      </c>
      <c r="G167" s="36" t="s">
        <v>42</v>
      </c>
      <c r="H167" s="39">
        <v>19.15722</v>
      </c>
      <c r="I167" s="40">
        <v>123.04</v>
      </c>
      <c r="J167" s="41">
        <f t="shared" si="1"/>
        <v>2357.104349</v>
      </c>
      <c r="K167" s="37" t="str">
        <f t="array" ref="K167">IFERROR(XLOOKUP(G167,'Tipo de carga'!A:A,'Tipo de carga'!B:B))</f>
        <v>Autoabasto</v>
      </c>
      <c r="L167" s="37">
        <f t="shared" si="2"/>
        <v>40</v>
      </c>
      <c r="M167" s="37">
        <f t="shared" si="3"/>
        <v>2</v>
      </c>
      <c r="N167" s="37">
        <f t="shared" si="4"/>
        <v>10</v>
      </c>
      <c r="O167" s="37" t="str">
        <f t="array" ref="O167">IFERROR(XLOOKUP(K167,'Tipo de carga'!B:B,'Tipo de carga'!C:C))</f>
        <v>Diesel</v>
      </c>
    </row>
    <row r="168">
      <c r="A168" s="36">
        <v>1816.0</v>
      </c>
      <c r="B168" s="37" t="str">
        <f>IFERROR(VLOOKUP(A168,'asig octubre'!$A$2:$C$442,3,0))</f>
        <v>Wm Full</v>
      </c>
      <c r="C168" s="37" t="str">
        <f>IFERROR(VLOOKUP(A168,'asig octubre'!$A$2:$B$442,2,0))</f>
        <v>EC-08</v>
      </c>
      <c r="D168" s="38">
        <v>45567.54371527778</v>
      </c>
      <c r="E168" s="36" t="s">
        <v>288</v>
      </c>
      <c r="F168" s="37" t="str">
        <f t="array" ref="F168">IFERROR(XLOOKUP(E168,Operadores!A:A,Operadores!B:B))</f>
        <v>RODMIG</v>
      </c>
      <c r="G168" s="36" t="s">
        <v>42</v>
      </c>
      <c r="H168" s="39">
        <v>19.15722</v>
      </c>
      <c r="I168" s="40">
        <v>517.05</v>
      </c>
      <c r="J168" s="41">
        <f t="shared" si="1"/>
        <v>9905.240601</v>
      </c>
      <c r="K168" s="37" t="str">
        <f t="array" ref="K168">IFERROR(XLOOKUP(G168,'Tipo de carga'!A:A,'Tipo de carga'!B:B))</f>
        <v>Autoabasto</v>
      </c>
      <c r="L168" s="37">
        <f t="shared" si="2"/>
        <v>40</v>
      </c>
      <c r="M168" s="37">
        <f t="shared" si="3"/>
        <v>2</v>
      </c>
      <c r="N168" s="37">
        <f t="shared" si="4"/>
        <v>10</v>
      </c>
      <c r="O168" s="37" t="str">
        <f t="array" ref="O168">IFERROR(XLOOKUP(K168,'Tipo de carga'!B:B,'Tipo de carga'!C:C))</f>
        <v>Diesel</v>
      </c>
    </row>
    <row r="169">
      <c r="A169" s="36">
        <v>1813.0</v>
      </c>
      <c r="B169" s="37" t="str">
        <f>IFERROR(VLOOKUP(A169,'asig octubre'!$A$2:$C$442,3,0))</f>
        <v>Wm Full</v>
      </c>
      <c r="C169" s="37" t="str">
        <f>IFERROR(VLOOKUP(A169,'asig octubre'!$A$2:$B$442,2,0))</f>
        <v>EC-08</v>
      </c>
      <c r="D169" s="38">
        <v>45567.53927083333</v>
      </c>
      <c r="E169" s="36" t="s">
        <v>289</v>
      </c>
      <c r="F169" s="37" t="str">
        <f t="array" ref="F169">IFERROR(XLOOKUP(E169,Operadores!A:A,Operadores!B:B))</f>
        <v>ALFEDI</v>
      </c>
      <c r="G169" s="36" t="s">
        <v>42</v>
      </c>
      <c r="H169" s="39">
        <v>19.15722</v>
      </c>
      <c r="I169" s="40">
        <v>471.02</v>
      </c>
      <c r="J169" s="41">
        <f t="shared" si="1"/>
        <v>9023.433764</v>
      </c>
      <c r="K169" s="37" t="str">
        <f t="array" ref="K169">IFERROR(XLOOKUP(G169,'Tipo de carga'!A:A,'Tipo de carga'!B:B))</f>
        <v>Autoabasto</v>
      </c>
      <c r="L169" s="37">
        <f t="shared" si="2"/>
        <v>40</v>
      </c>
      <c r="M169" s="37">
        <f t="shared" si="3"/>
        <v>2</v>
      </c>
      <c r="N169" s="37">
        <f t="shared" si="4"/>
        <v>10</v>
      </c>
      <c r="O169" s="37" t="str">
        <f t="array" ref="O169">IFERROR(XLOOKUP(K169,'Tipo de carga'!B:B,'Tipo de carga'!C:C))</f>
        <v>Diesel</v>
      </c>
    </row>
    <row r="170">
      <c r="A170" s="36">
        <v>1997.0</v>
      </c>
      <c r="B170" s="37" t="str">
        <f>IFERROR(VLOOKUP(A170,'asig octubre'!$A$2:$C$442,3,0))</f>
        <v>MeLi Dedicado Merida</v>
      </c>
      <c r="C170" s="37" t="str">
        <f>IFERROR(VLOOKUP(A170,'asig octubre'!$A$2:$B$442,2,0))</f>
        <v>EC-05</v>
      </c>
      <c r="D170" s="38">
        <v>45567.531493055554</v>
      </c>
      <c r="E170" s="36" t="s">
        <v>290</v>
      </c>
      <c r="F170" s="37" t="str">
        <f t="array" ref="F170">IFERROR(XLOOKUP(E170,Operadores!A:A,Operadores!B:B))</f>
        <v>MARLEO</v>
      </c>
      <c r="G170" s="36" t="s">
        <v>42</v>
      </c>
      <c r="H170" s="39">
        <v>19.15722</v>
      </c>
      <c r="I170" s="40">
        <v>219.66</v>
      </c>
      <c r="J170" s="41">
        <f t="shared" si="1"/>
        <v>4208.074945</v>
      </c>
      <c r="K170" s="37" t="str">
        <f t="array" ref="K170">IFERROR(XLOOKUP(G170,'Tipo de carga'!A:A,'Tipo de carga'!B:B))</f>
        <v>Autoabasto</v>
      </c>
      <c r="L170" s="37">
        <f t="shared" si="2"/>
        <v>40</v>
      </c>
      <c r="M170" s="37">
        <f t="shared" si="3"/>
        <v>2</v>
      </c>
      <c r="N170" s="37">
        <f t="shared" si="4"/>
        <v>10</v>
      </c>
      <c r="O170" s="37" t="str">
        <f t="array" ref="O170">IFERROR(XLOOKUP(K170,'Tipo de carga'!B:B,'Tipo de carga'!C:C))</f>
        <v>Diesel</v>
      </c>
    </row>
    <row r="171">
      <c r="A171" s="36">
        <v>1753.0</v>
      </c>
      <c r="B171" s="37" t="str">
        <f>IFERROR(VLOOKUP(A171,'asig octubre'!$A$2:$C$442,3,0))</f>
        <v>Wm Full</v>
      </c>
      <c r="C171" s="37" t="str">
        <f>IFERROR(VLOOKUP(A171,'asig octubre'!$A$2:$B$442,2,0))</f>
        <v>EC-08</v>
      </c>
      <c r="D171" s="38">
        <v>45567.51416666667</v>
      </c>
      <c r="E171" s="36" t="s">
        <v>291</v>
      </c>
      <c r="F171" s="37" t="str">
        <f t="array" ref="F171">IFERROR(XLOOKUP(E171,Operadores!A:A,Operadores!B:B))</f>
        <v>MENRI</v>
      </c>
      <c r="G171" s="36" t="s">
        <v>42</v>
      </c>
      <c r="H171" s="39">
        <v>19.15722</v>
      </c>
      <c r="I171" s="40">
        <v>460.0</v>
      </c>
      <c r="J171" s="41">
        <f t="shared" si="1"/>
        <v>8812.3212</v>
      </c>
      <c r="K171" s="37" t="str">
        <f t="array" ref="K171">IFERROR(XLOOKUP(G171,'Tipo de carga'!A:A,'Tipo de carga'!B:B))</f>
        <v>Autoabasto</v>
      </c>
      <c r="L171" s="37">
        <f t="shared" si="2"/>
        <v>40</v>
      </c>
      <c r="M171" s="37">
        <f t="shared" si="3"/>
        <v>2</v>
      </c>
      <c r="N171" s="37">
        <f t="shared" si="4"/>
        <v>10</v>
      </c>
      <c r="O171" s="37" t="str">
        <f t="array" ref="O171">IFERROR(XLOOKUP(K171,'Tipo de carga'!B:B,'Tipo de carga'!C:C))</f>
        <v>Diesel</v>
      </c>
    </row>
    <row r="172">
      <c r="A172" s="36">
        <v>2005.0</v>
      </c>
      <c r="B172" s="37" t="str">
        <f>IFERROR(VLOOKUP(A172,'asig octubre'!$A$2:$C$442,3,0))</f>
        <v>MeLi Dedicado Merida</v>
      </c>
      <c r="C172" s="37" t="str">
        <f>IFERROR(VLOOKUP(A172,'asig octubre'!$A$2:$B$442,2,0))</f>
        <v>EC-05</v>
      </c>
      <c r="D172" s="38">
        <v>45567.40060185185</v>
      </c>
      <c r="E172" s="36" t="s">
        <v>292</v>
      </c>
      <c r="F172" s="37" t="str">
        <f t="array" ref="F172">IFERROR(XLOOKUP(E172,Operadores!A:A,Operadores!B:B))</f>
        <v>GARJUL</v>
      </c>
      <c r="G172" s="36" t="s">
        <v>42</v>
      </c>
      <c r="H172" s="39">
        <v>19.15722</v>
      </c>
      <c r="I172" s="40">
        <v>200.04</v>
      </c>
      <c r="J172" s="41">
        <f t="shared" si="1"/>
        <v>3832.210289</v>
      </c>
      <c r="K172" s="37" t="str">
        <f t="array" ref="K172">IFERROR(XLOOKUP(G172,'Tipo de carga'!A:A,'Tipo de carga'!B:B))</f>
        <v>Autoabasto</v>
      </c>
      <c r="L172" s="37">
        <f t="shared" si="2"/>
        <v>40</v>
      </c>
      <c r="M172" s="37">
        <f t="shared" si="3"/>
        <v>2</v>
      </c>
      <c r="N172" s="37">
        <f t="shared" si="4"/>
        <v>10</v>
      </c>
      <c r="O172" s="37" t="str">
        <f t="array" ref="O172">IFERROR(XLOOKUP(K172,'Tipo de carga'!B:B,'Tipo de carga'!C:C))</f>
        <v>Diesel</v>
      </c>
    </row>
    <row r="173">
      <c r="A173" s="36">
        <v>1746.0</v>
      </c>
      <c r="B173" s="37" t="str">
        <f>IFERROR(VLOOKUP(A173,'asig octubre'!$A$2:$C$442,3,0))</f>
        <v>Wm Full</v>
      </c>
      <c r="C173" s="37" t="str">
        <f>IFERROR(VLOOKUP(A173,'asig octubre'!$A$2:$B$442,2,0))</f>
        <v>EC-08</v>
      </c>
      <c r="D173" s="38">
        <v>45567.329733796294</v>
      </c>
      <c r="E173" s="36" t="s">
        <v>293</v>
      </c>
      <c r="F173" s="37" t="str">
        <f t="array" ref="F173">IFERROR(XLOOKUP(E173,Operadores!A:A,Operadores!B:B))</f>
        <v>LOPFER</v>
      </c>
      <c r="G173" s="36" t="s">
        <v>42</v>
      </c>
      <c r="H173" s="39">
        <v>19.15722</v>
      </c>
      <c r="I173" s="40">
        <v>422.01</v>
      </c>
      <c r="J173" s="41">
        <f t="shared" si="1"/>
        <v>8084.538412</v>
      </c>
      <c r="K173" s="37" t="str">
        <f t="array" ref="K173">IFERROR(XLOOKUP(G173,'Tipo de carga'!A:A,'Tipo de carga'!B:B))</f>
        <v>Autoabasto</v>
      </c>
      <c r="L173" s="37">
        <f t="shared" si="2"/>
        <v>40</v>
      </c>
      <c r="M173" s="37">
        <f t="shared" si="3"/>
        <v>2</v>
      </c>
      <c r="N173" s="37">
        <f t="shared" si="4"/>
        <v>10</v>
      </c>
      <c r="O173" s="37" t="str">
        <f t="array" ref="O173">IFERROR(XLOOKUP(K173,'Tipo de carga'!B:B,'Tipo de carga'!C:C))</f>
        <v>Diesel</v>
      </c>
    </row>
    <row r="174">
      <c r="A174" s="36">
        <v>2006.0</v>
      </c>
      <c r="B174" s="37" t="str">
        <f>IFERROR(VLOOKUP(A174,'asig octubre'!$A$2:$C$442,3,0))</f>
        <v>MeLi Dedicado Merida</v>
      </c>
      <c r="C174" s="37" t="str">
        <f>IFERROR(VLOOKUP(A174,'asig octubre'!$A$2:$B$442,2,0))</f>
        <v>EC-05</v>
      </c>
      <c r="D174" s="38">
        <v>45567.25380787037</v>
      </c>
      <c r="E174" s="36" t="s">
        <v>158</v>
      </c>
      <c r="F174" s="37" t="str">
        <f t="array" ref="F174">IFERROR(XLOOKUP(E174,Operadores!A:A,Operadores!B:B))</f>
        <v>SANOSC</v>
      </c>
      <c r="G174" s="36" t="s">
        <v>42</v>
      </c>
      <c r="H174" s="39">
        <v>19.15722</v>
      </c>
      <c r="I174" s="40">
        <v>378.98</v>
      </c>
      <c r="J174" s="41">
        <f t="shared" si="1"/>
        <v>7260.203236</v>
      </c>
      <c r="K174" s="37" t="str">
        <f t="array" ref="K174">IFERROR(XLOOKUP(G174,'Tipo de carga'!A:A,'Tipo de carga'!B:B))</f>
        <v>Autoabasto</v>
      </c>
      <c r="L174" s="37">
        <f t="shared" si="2"/>
        <v>40</v>
      </c>
      <c r="M174" s="37">
        <f t="shared" si="3"/>
        <v>2</v>
      </c>
      <c r="N174" s="37">
        <f t="shared" si="4"/>
        <v>10</v>
      </c>
      <c r="O174" s="37" t="str">
        <f t="array" ref="O174">IFERROR(XLOOKUP(K174,'Tipo de carga'!B:B,'Tipo de carga'!C:C))</f>
        <v>Diesel</v>
      </c>
    </row>
    <row r="175">
      <c r="A175" s="36">
        <v>2009.0</v>
      </c>
      <c r="B175" s="37" t="str">
        <f>IFERROR(VLOOKUP(A175,'asig octubre'!$A$2:$C$442,3,0))</f>
        <v>MeLi Dedicado Merida</v>
      </c>
      <c r="C175" s="37" t="str">
        <f>IFERROR(VLOOKUP(A175,'asig octubre'!$A$2:$B$442,2,0))</f>
        <v>EC-05</v>
      </c>
      <c r="D175" s="38">
        <v>45567.02736111111</v>
      </c>
      <c r="E175" s="36" t="s">
        <v>294</v>
      </c>
      <c r="F175" s="37" t="str">
        <f t="array" ref="F175">IFERROR(XLOOKUP(E175,Operadores!A:A,Operadores!B:B))</f>
        <v>GONCAR01</v>
      </c>
      <c r="G175" s="36" t="s">
        <v>42</v>
      </c>
      <c r="H175" s="39">
        <v>19.15722</v>
      </c>
      <c r="I175" s="40">
        <v>242.06</v>
      </c>
      <c r="J175" s="41">
        <f t="shared" si="1"/>
        <v>4637.196673</v>
      </c>
      <c r="K175" s="37" t="str">
        <f t="array" ref="K175">IFERROR(XLOOKUP(G175,'Tipo de carga'!A:A,'Tipo de carga'!B:B))</f>
        <v>Autoabasto</v>
      </c>
      <c r="L175" s="37">
        <f t="shared" si="2"/>
        <v>40</v>
      </c>
      <c r="M175" s="37">
        <f t="shared" si="3"/>
        <v>2</v>
      </c>
      <c r="N175" s="37">
        <f t="shared" si="4"/>
        <v>10</v>
      </c>
      <c r="O175" s="37" t="str">
        <f t="array" ref="O175">IFERROR(XLOOKUP(K175,'Tipo de carga'!B:B,'Tipo de carga'!C:C))</f>
        <v>Diesel</v>
      </c>
    </row>
    <row r="176">
      <c r="A176" s="36">
        <v>1738.0</v>
      </c>
      <c r="B176" s="37" t="str">
        <f>IFERROR(VLOOKUP(A176,'asig octubre'!$A$2:$C$442,3,0))</f>
        <v>Wm Full</v>
      </c>
      <c r="C176" s="37" t="str">
        <f>IFERROR(VLOOKUP(A176,'asig octubre'!$A$2:$B$442,2,0))</f>
        <v>EC-08</v>
      </c>
      <c r="D176" s="38">
        <v>45566.92934027778</v>
      </c>
      <c r="E176" s="36" t="s">
        <v>295</v>
      </c>
      <c r="F176" s="37" t="str">
        <f t="array" ref="F176">IFERROR(XLOOKUP(E176,Operadores!A:A,Operadores!B:B))</f>
        <v>PEROMA</v>
      </c>
      <c r="G176" s="36" t="s">
        <v>42</v>
      </c>
      <c r="H176" s="39">
        <v>19.15722</v>
      </c>
      <c r="I176" s="40">
        <v>444.06</v>
      </c>
      <c r="J176" s="41">
        <f t="shared" si="1"/>
        <v>8506.955113</v>
      </c>
      <c r="K176" s="37" t="str">
        <f t="array" ref="K176">IFERROR(XLOOKUP(G176,'Tipo de carga'!A:A,'Tipo de carga'!B:B))</f>
        <v>Autoabasto</v>
      </c>
      <c r="L176" s="37">
        <f t="shared" si="2"/>
        <v>40</v>
      </c>
      <c r="M176" s="37">
        <f t="shared" si="3"/>
        <v>1</v>
      </c>
      <c r="N176" s="37">
        <f t="shared" si="4"/>
        <v>10</v>
      </c>
      <c r="O176" s="37" t="str">
        <f t="array" ref="O176">IFERROR(XLOOKUP(K176,'Tipo de carga'!B:B,'Tipo de carga'!C:C))</f>
        <v>Diesel</v>
      </c>
    </row>
    <row r="177">
      <c r="A177" s="36">
        <v>1817.0</v>
      </c>
      <c r="B177" s="37" t="str">
        <f>IFERROR(VLOOKUP(A177,'asig octubre'!$A$2:$C$442,3,0))</f>
        <v>Wm Full</v>
      </c>
      <c r="C177" s="37" t="str">
        <f>IFERROR(VLOOKUP(A177,'asig octubre'!$A$2:$B$442,2,0))</f>
        <v>EC-08</v>
      </c>
      <c r="D177" s="38">
        <v>45566.81138888889</v>
      </c>
      <c r="E177" s="36" t="s">
        <v>296</v>
      </c>
      <c r="F177" s="37" t="str">
        <f t="array" ref="F177">IFERROR(XLOOKUP(E177,Operadores!A:A,Operadores!B:B))</f>
        <v>PINGUA</v>
      </c>
      <c r="G177" s="36" t="s">
        <v>42</v>
      </c>
      <c r="H177" s="39">
        <v>19.15722</v>
      </c>
      <c r="I177" s="40">
        <v>405.04</v>
      </c>
      <c r="J177" s="41">
        <f t="shared" si="1"/>
        <v>7759.440389</v>
      </c>
      <c r="K177" s="37" t="str">
        <f t="array" ref="K177">IFERROR(XLOOKUP(G177,'Tipo de carga'!A:A,'Tipo de carga'!B:B))</f>
        <v>Autoabasto</v>
      </c>
      <c r="L177" s="37">
        <f t="shared" si="2"/>
        <v>40</v>
      </c>
      <c r="M177" s="37">
        <f t="shared" si="3"/>
        <v>1</v>
      </c>
      <c r="N177" s="37">
        <f t="shared" si="4"/>
        <v>10</v>
      </c>
      <c r="O177" s="37" t="str">
        <f t="array" ref="O177">IFERROR(XLOOKUP(K177,'Tipo de carga'!B:B,'Tipo de carga'!C:C))</f>
        <v>Diesel</v>
      </c>
    </row>
    <row r="178">
      <c r="A178" s="36">
        <v>1999.0</v>
      </c>
      <c r="B178" s="37" t="str">
        <f>IFERROR(VLOOKUP(A178,'asig octubre'!$A$2:$C$442,3,0))</f>
        <v>MeLi Dedicado Merida</v>
      </c>
      <c r="C178" s="37" t="str">
        <f>IFERROR(VLOOKUP(A178,'asig octubre'!$A$2:$B$442,2,0))</f>
        <v>EC-05</v>
      </c>
      <c r="D178" s="38">
        <v>45566.777141203704</v>
      </c>
      <c r="E178" s="36" t="s">
        <v>246</v>
      </c>
      <c r="F178" s="37" t="str">
        <f t="array" ref="F178">IFERROR(XLOOKUP(E178,Operadores!A:A,Operadores!B:B))</f>
        <v>LUNADO</v>
      </c>
      <c r="G178" s="36" t="s">
        <v>42</v>
      </c>
      <c r="H178" s="39">
        <v>19.15722</v>
      </c>
      <c r="I178" s="40">
        <v>234.14</v>
      </c>
      <c r="J178" s="41">
        <f t="shared" si="1"/>
        <v>4485.471491</v>
      </c>
      <c r="K178" s="37" t="str">
        <f t="array" ref="K178">IFERROR(XLOOKUP(G178,'Tipo de carga'!A:A,'Tipo de carga'!B:B))</f>
        <v>Autoabasto</v>
      </c>
      <c r="L178" s="37">
        <f t="shared" si="2"/>
        <v>40</v>
      </c>
      <c r="M178" s="37">
        <f t="shared" si="3"/>
        <v>1</v>
      </c>
      <c r="N178" s="37">
        <f t="shared" si="4"/>
        <v>10</v>
      </c>
      <c r="O178" s="37" t="str">
        <f t="array" ref="O178">IFERROR(XLOOKUP(K178,'Tipo de carga'!B:B,'Tipo de carga'!C:C))</f>
        <v>Diesel</v>
      </c>
    </row>
    <row r="179">
      <c r="A179" s="36">
        <v>1882.0</v>
      </c>
      <c r="B179" s="37" t="str">
        <f>IFERROR(VLOOKUP(A179,'asig octubre'!$A$2:$C$442,3,0))</f>
        <v>Sayer Sencillo</v>
      </c>
      <c r="C179" s="37" t="str">
        <f>IFERROR(VLOOKUP(A179,'asig octubre'!$A$2:$B$442,2,0))</f>
        <v>EC-04</v>
      </c>
      <c r="D179" s="38">
        <v>45566.768483796295</v>
      </c>
      <c r="E179" s="36" t="s">
        <v>49</v>
      </c>
      <c r="F179" s="37" t="str">
        <f t="array" ref="F179">IFERROR(XLOOKUP(E179,Operadores!A:A,Operadores!B:B))</f>
        <v>FABMA</v>
      </c>
      <c r="G179" s="36" t="s">
        <v>42</v>
      </c>
      <c r="H179" s="39">
        <v>19.15722</v>
      </c>
      <c r="I179" s="40">
        <v>620.0</v>
      </c>
      <c r="J179" s="41">
        <f t="shared" si="1"/>
        <v>11877.4764</v>
      </c>
      <c r="K179" s="37" t="str">
        <f t="array" ref="K179">IFERROR(XLOOKUP(G179,'Tipo de carga'!A:A,'Tipo de carga'!B:B))</f>
        <v>Autoabasto</v>
      </c>
      <c r="L179" s="37">
        <f t="shared" si="2"/>
        <v>40</v>
      </c>
      <c r="M179" s="37">
        <f t="shared" si="3"/>
        <v>1</v>
      </c>
      <c r="N179" s="37">
        <f t="shared" si="4"/>
        <v>10</v>
      </c>
      <c r="O179" s="37" t="str">
        <f t="array" ref="O179">IFERROR(XLOOKUP(K179,'Tipo de carga'!B:B,'Tipo de carga'!C:C))</f>
        <v>Diesel</v>
      </c>
    </row>
    <row r="180">
      <c r="A180" s="36">
        <v>1996.0</v>
      </c>
      <c r="B180" s="37" t="str">
        <f>IFERROR(VLOOKUP(A180,'asig octubre'!$A$2:$C$442,3,0))</f>
        <v>MeLi Dedicado Merida</v>
      </c>
      <c r="C180" s="37" t="str">
        <f>IFERROR(VLOOKUP(A180,'asig octubre'!$A$2:$B$442,2,0))</f>
        <v>EC-05</v>
      </c>
      <c r="D180" s="38">
        <v>45566.726018518515</v>
      </c>
      <c r="E180" s="36" t="s">
        <v>184</v>
      </c>
      <c r="F180" s="37" t="str">
        <f t="array" ref="F180">IFERROR(XLOOKUP(E180,Operadores!A:A,Operadores!B:B))</f>
        <v>TORVIC</v>
      </c>
      <c r="G180" s="36" t="s">
        <v>42</v>
      </c>
      <c r="H180" s="39">
        <v>19.15722</v>
      </c>
      <c r="I180" s="40">
        <v>315.51</v>
      </c>
      <c r="J180" s="41">
        <f t="shared" si="1"/>
        <v>6044.294482</v>
      </c>
      <c r="K180" s="37" t="str">
        <f t="array" ref="K180">IFERROR(XLOOKUP(G180,'Tipo de carga'!A:A,'Tipo de carga'!B:B))</f>
        <v>Autoabasto</v>
      </c>
      <c r="L180" s="37">
        <f t="shared" si="2"/>
        <v>40</v>
      </c>
      <c r="M180" s="37">
        <f t="shared" si="3"/>
        <v>1</v>
      </c>
      <c r="N180" s="37">
        <f t="shared" si="4"/>
        <v>10</v>
      </c>
      <c r="O180" s="37" t="str">
        <f t="array" ref="O180">IFERROR(XLOOKUP(K180,'Tipo de carga'!B:B,'Tipo de carga'!C:C))</f>
        <v>Diesel</v>
      </c>
    </row>
    <row r="181">
      <c r="A181" s="36">
        <v>1836.0</v>
      </c>
      <c r="B181" s="37" t="str">
        <f>IFERROR(VLOOKUP(A181,'asig octubre'!$A$2:$C$442,3,0))</f>
        <v>Full Liver</v>
      </c>
      <c r="C181" s="37" t="str">
        <f>IFERROR(VLOOKUP(A181,'asig octubre'!$A$2:$B$442,2,0))</f>
        <v>EC-01</v>
      </c>
      <c r="D181" s="38">
        <v>45566.65583333333</v>
      </c>
      <c r="E181" s="36" t="s">
        <v>297</v>
      </c>
      <c r="F181" s="37" t="str">
        <f t="array" ref="F181">IFERROR(XLOOKUP(E181,Operadores!A:A,Operadores!B:B))</f>
        <v>HUEAR</v>
      </c>
      <c r="G181" s="36" t="s">
        <v>42</v>
      </c>
      <c r="H181" s="39">
        <v>19.15722</v>
      </c>
      <c r="I181" s="40">
        <v>650.07</v>
      </c>
      <c r="J181" s="41">
        <f t="shared" si="1"/>
        <v>12453.53401</v>
      </c>
      <c r="K181" s="37" t="str">
        <f t="array" ref="K181">IFERROR(XLOOKUP(G181,'Tipo de carga'!A:A,'Tipo de carga'!B:B))</f>
        <v>Autoabasto</v>
      </c>
      <c r="L181" s="37">
        <f t="shared" si="2"/>
        <v>40</v>
      </c>
      <c r="M181" s="37">
        <f t="shared" si="3"/>
        <v>1</v>
      </c>
      <c r="N181" s="37">
        <f t="shared" si="4"/>
        <v>10</v>
      </c>
      <c r="O181" s="37" t="str">
        <f t="array" ref="O181">IFERROR(XLOOKUP(K181,'Tipo de carga'!B:B,'Tipo de carga'!C:C))</f>
        <v>Diesel</v>
      </c>
    </row>
    <row r="182">
      <c r="A182" s="36">
        <v>1736.0</v>
      </c>
      <c r="B182" s="37" t="str">
        <f>IFERROR(VLOOKUP(A182,'asig octubre'!$A$2:$C$442,3,0))</f>
        <v>Wm Full</v>
      </c>
      <c r="C182" s="37" t="str">
        <f>IFERROR(VLOOKUP(A182,'asig octubre'!$A$2:$B$442,2,0))</f>
        <v>EC-08</v>
      </c>
      <c r="D182" s="38">
        <v>45566.476377314815</v>
      </c>
      <c r="E182" s="36" t="s">
        <v>298</v>
      </c>
      <c r="F182" s="37" t="str">
        <f t="array" ref="F182">IFERROR(XLOOKUP(E182,Operadores!A:A,Operadores!B:B))</f>
        <v>MORFRE01</v>
      </c>
      <c r="G182" s="36" t="s">
        <v>42</v>
      </c>
      <c r="H182" s="39">
        <v>19.15722</v>
      </c>
      <c r="I182" s="40">
        <v>412.9</v>
      </c>
      <c r="J182" s="41">
        <f t="shared" si="1"/>
        <v>7910.016138</v>
      </c>
      <c r="K182" s="37" t="str">
        <f t="array" ref="K182">IFERROR(XLOOKUP(G182,'Tipo de carga'!A:A,'Tipo de carga'!B:B))</f>
        <v>Autoabasto</v>
      </c>
      <c r="L182" s="37">
        <f t="shared" si="2"/>
        <v>40</v>
      </c>
      <c r="M182" s="37">
        <f t="shared" si="3"/>
        <v>1</v>
      </c>
      <c r="N182" s="37">
        <f t="shared" si="4"/>
        <v>10</v>
      </c>
      <c r="O182" s="37" t="str">
        <f t="array" ref="O182">IFERROR(XLOOKUP(K182,'Tipo de carga'!B:B,'Tipo de carga'!C:C))</f>
        <v>Diesel</v>
      </c>
    </row>
    <row r="183">
      <c r="A183" s="36">
        <v>2005.0</v>
      </c>
      <c r="B183" s="37" t="str">
        <f>IFERROR(VLOOKUP(A183,'asig octubre'!$A$2:$C$442,3,0))</f>
        <v>MeLi Dedicado Merida</v>
      </c>
      <c r="C183" s="37" t="str">
        <f>IFERROR(VLOOKUP(A183,'asig octubre'!$A$2:$B$442,2,0))</f>
        <v>EC-05</v>
      </c>
      <c r="D183" s="38">
        <v>45566.44489583333</v>
      </c>
      <c r="E183" s="36" t="s">
        <v>292</v>
      </c>
      <c r="F183" s="37" t="str">
        <f t="array" ref="F183">IFERROR(XLOOKUP(E183,Operadores!A:A,Operadores!B:B))</f>
        <v>GARJUL</v>
      </c>
      <c r="G183" s="36" t="s">
        <v>42</v>
      </c>
      <c r="H183" s="39">
        <v>19.15722</v>
      </c>
      <c r="I183" s="40">
        <v>226.07</v>
      </c>
      <c r="J183" s="41">
        <f t="shared" si="1"/>
        <v>4330.872725</v>
      </c>
      <c r="K183" s="37" t="str">
        <f t="array" ref="K183">IFERROR(XLOOKUP(G183,'Tipo de carga'!A:A,'Tipo de carga'!B:B))</f>
        <v>Autoabasto</v>
      </c>
      <c r="L183" s="37">
        <f t="shared" si="2"/>
        <v>40</v>
      </c>
      <c r="M183" s="37">
        <f t="shared" si="3"/>
        <v>1</v>
      </c>
      <c r="N183" s="37">
        <f t="shared" si="4"/>
        <v>10</v>
      </c>
      <c r="O183" s="37" t="str">
        <f t="array" ref="O183">IFERROR(XLOOKUP(K183,'Tipo de carga'!B:B,'Tipo de carga'!C:C))</f>
        <v>Diesel</v>
      </c>
    </row>
    <row r="184">
      <c r="A184" s="36">
        <v>1798.0</v>
      </c>
      <c r="B184" s="37" t="str">
        <f>IFERROR(VLOOKUP(A184,'asig octubre'!$A$2:$C$442,3,0))</f>
        <v>Wm Full</v>
      </c>
      <c r="C184" s="37" t="str">
        <f>IFERROR(VLOOKUP(A184,'asig octubre'!$A$2:$B$442,2,0))</f>
        <v>EC-08</v>
      </c>
      <c r="D184" s="38">
        <v>45566.44388888889</v>
      </c>
      <c r="E184" s="36" t="s">
        <v>299</v>
      </c>
      <c r="F184" s="37" t="str">
        <f t="array" ref="F184">IFERROR(XLOOKUP(E184,Operadores!A:A,Operadores!B:B))</f>
        <v>MARWAL</v>
      </c>
      <c r="G184" s="36" t="s">
        <v>42</v>
      </c>
      <c r="H184" s="39">
        <v>19.15722</v>
      </c>
      <c r="I184" s="40">
        <v>373.41</v>
      </c>
      <c r="J184" s="41">
        <f t="shared" si="1"/>
        <v>7153.49752</v>
      </c>
      <c r="K184" s="37" t="str">
        <f t="array" ref="K184">IFERROR(XLOOKUP(G184,'Tipo de carga'!A:A,'Tipo de carga'!B:B))</f>
        <v>Autoabasto</v>
      </c>
      <c r="L184" s="37">
        <f t="shared" si="2"/>
        <v>40</v>
      </c>
      <c r="M184" s="37">
        <f t="shared" si="3"/>
        <v>1</v>
      </c>
      <c r="N184" s="37">
        <f t="shared" si="4"/>
        <v>10</v>
      </c>
      <c r="O184" s="37" t="str">
        <f t="array" ref="O184">IFERROR(XLOOKUP(K184,'Tipo de carga'!B:B,'Tipo de carga'!C:C))</f>
        <v>Diesel</v>
      </c>
    </row>
    <row r="185">
      <c r="A185" s="36">
        <v>1995.0</v>
      </c>
      <c r="B185" s="37" t="str">
        <f>IFERROR(VLOOKUP(A185,'asig octubre'!$A$2:$C$442,3,0))</f>
        <v>MeLi Dedicado Merida</v>
      </c>
      <c r="C185" s="37" t="str">
        <f>IFERROR(VLOOKUP(A185,'asig octubre'!$A$2:$B$442,2,0))</f>
        <v>EC-05</v>
      </c>
      <c r="D185" s="38">
        <v>45566.32509259259</v>
      </c>
      <c r="E185" s="36" t="s">
        <v>300</v>
      </c>
      <c r="F185" s="37" t="str">
        <f t="array" ref="F185">IFERROR(XLOOKUP(E185,Operadores!A:A,Operadores!B:B))</f>
        <v>QUIULI</v>
      </c>
      <c r="G185" s="36" t="s">
        <v>42</v>
      </c>
      <c r="H185" s="39">
        <v>19.15722</v>
      </c>
      <c r="I185" s="40">
        <v>355.04</v>
      </c>
      <c r="J185" s="41">
        <f t="shared" si="1"/>
        <v>6801.579389</v>
      </c>
      <c r="K185" s="37" t="str">
        <f t="array" ref="K185">IFERROR(XLOOKUP(G185,'Tipo de carga'!A:A,'Tipo de carga'!B:B))</f>
        <v>Autoabasto</v>
      </c>
      <c r="L185" s="37">
        <f t="shared" si="2"/>
        <v>40</v>
      </c>
      <c r="M185" s="37">
        <f t="shared" si="3"/>
        <v>1</v>
      </c>
      <c r="N185" s="37">
        <f t="shared" si="4"/>
        <v>10</v>
      </c>
      <c r="O185" s="37" t="str">
        <f t="array" ref="O185">IFERROR(XLOOKUP(K185,'Tipo de carga'!B:B,'Tipo de carga'!C:C))</f>
        <v>Diesel</v>
      </c>
    </row>
    <row r="186">
      <c r="A186" s="36">
        <v>2006.0</v>
      </c>
      <c r="B186" s="37" t="str">
        <f>IFERROR(VLOOKUP(A186,'asig octubre'!$A$2:$C$442,3,0))</f>
        <v>MeLi Dedicado Merida</v>
      </c>
      <c r="C186" s="37" t="str">
        <f>IFERROR(VLOOKUP(A186,'asig octubre'!$A$2:$B$442,2,0))</f>
        <v>EC-05</v>
      </c>
      <c r="D186" s="38">
        <v>45566.29510416667</v>
      </c>
      <c r="E186" s="36" t="s">
        <v>158</v>
      </c>
      <c r="F186" s="37" t="str">
        <f t="array" ref="F186">IFERROR(XLOOKUP(E186,Operadores!A:A,Operadores!B:B))</f>
        <v>SANOSC</v>
      </c>
      <c r="G186" s="36" t="s">
        <v>42</v>
      </c>
      <c r="H186" s="39">
        <v>19.15722</v>
      </c>
      <c r="I186" s="40">
        <v>237.67</v>
      </c>
      <c r="J186" s="41">
        <f t="shared" si="1"/>
        <v>4553.096477</v>
      </c>
      <c r="K186" s="37" t="str">
        <f t="array" ref="K186">IFERROR(XLOOKUP(G186,'Tipo de carga'!A:A,'Tipo de carga'!B:B))</f>
        <v>Autoabasto</v>
      </c>
      <c r="L186" s="37">
        <f t="shared" si="2"/>
        <v>40</v>
      </c>
      <c r="M186" s="37">
        <f t="shared" si="3"/>
        <v>1</v>
      </c>
      <c r="N186" s="37">
        <f t="shared" si="4"/>
        <v>10</v>
      </c>
      <c r="O186" s="37" t="str">
        <f t="array" ref="O186">IFERROR(XLOOKUP(K186,'Tipo de carga'!B:B,'Tipo de carga'!C:C))</f>
        <v>Diesel</v>
      </c>
    </row>
    <row r="187">
      <c r="A187" s="36">
        <v>1991.0</v>
      </c>
      <c r="B187" s="37" t="str">
        <f>IFERROR(VLOOKUP(A187,'asig octubre'!$A$2:$C$442,3,0))</f>
        <v>MeLi Dedicado Merida</v>
      </c>
      <c r="C187" s="37" t="str">
        <f>IFERROR(VLOOKUP(A187,'asig octubre'!$A$2:$B$442,2,0))</f>
        <v>EC-05</v>
      </c>
      <c r="D187" s="38">
        <v>45566.27829861111</v>
      </c>
      <c r="E187" s="36" t="s">
        <v>301</v>
      </c>
      <c r="F187" s="37" t="str">
        <f t="array" ref="F187">IFERROR(XLOOKUP(E187,Operadores!A:A,Operadores!B:B))</f>
        <v>RUEREN</v>
      </c>
      <c r="G187" s="36" t="s">
        <v>42</v>
      </c>
      <c r="H187" s="39">
        <v>19.15722</v>
      </c>
      <c r="I187" s="40">
        <v>325.01</v>
      </c>
      <c r="J187" s="41">
        <f t="shared" si="1"/>
        <v>6226.288072</v>
      </c>
      <c r="K187" s="37" t="str">
        <f t="array" ref="K187">IFERROR(XLOOKUP(G187,'Tipo de carga'!A:A,'Tipo de carga'!B:B))</f>
        <v>Autoabasto</v>
      </c>
      <c r="L187" s="37">
        <f t="shared" si="2"/>
        <v>40</v>
      </c>
      <c r="M187" s="37">
        <f t="shared" si="3"/>
        <v>1</v>
      </c>
      <c r="N187" s="37">
        <f t="shared" si="4"/>
        <v>10</v>
      </c>
      <c r="O187" s="37" t="str">
        <f t="array" ref="O187">IFERROR(XLOOKUP(K187,'Tipo de carga'!B:B,'Tipo de carga'!C:C))</f>
        <v>Diesel</v>
      </c>
    </row>
    <row r="188">
      <c r="A188" s="36">
        <v>1818.0</v>
      </c>
      <c r="B188" s="37" t="str">
        <f>IFERROR(VLOOKUP(A188,'asig octubre'!$A$2:$C$442,3,0))</f>
        <v>Wm Full</v>
      </c>
      <c r="C188" s="37" t="str">
        <f>IFERROR(VLOOKUP(A188,'asig octubre'!$A$2:$B$442,2,0))</f>
        <v>EC-08</v>
      </c>
      <c r="D188" s="38">
        <v>45566.17837962963</v>
      </c>
      <c r="E188" s="36" t="s">
        <v>302</v>
      </c>
      <c r="F188" s="37" t="str">
        <f t="array" ref="F188">IFERROR(XLOOKUP(E188,Operadores!A:A,Operadores!B:B))</f>
        <v>HEROCT</v>
      </c>
      <c r="G188" s="36" t="s">
        <v>42</v>
      </c>
      <c r="H188" s="39">
        <v>19.15722</v>
      </c>
      <c r="I188" s="40">
        <v>366.86</v>
      </c>
      <c r="J188" s="41">
        <f t="shared" si="1"/>
        <v>7028.017729</v>
      </c>
      <c r="K188" s="37" t="str">
        <f t="array" ref="K188">IFERROR(XLOOKUP(G188,'Tipo de carga'!A:A,'Tipo de carga'!B:B))</f>
        <v>Autoabasto</v>
      </c>
      <c r="L188" s="37">
        <f t="shared" si="2"/>
        <v>40</v>
      </c>
      <c r="M188" s="37">
        <f t="shared" si="3"/>
        <v>1</v>
      </c>
      <c r="N188" s="37">
        <f t="shared" si="4"/>
        <v>10</v>
      </c>
      <c r="O188" s="37" t="str">
        <f t="array" ref="O188">IFERROR(XLOOKUP(K188,'Tipo de carga'!B:B,'Tipo de carga'!C:C))</f>
        <v>Diesel</v>
      </c>
    </row>
    <row r="189">
      <c r="A189" s="36">
        <v>1820.0</v>
      </c>
      <c r="B189" s="37" t="str">
        <f>IFERROR(VLOOKUP(A189,'asig octubre'!$A$2:$C$442,3,0))</f>
        <v>Wm Full</v>
      </c>
      <c r="C189" s="37" t="str">
        <f>IFERROR(VLOOKUP(A189,'asig octubre'!$A$2:$B$442,2,0))</f>
        <v>EC-08</v>
      </c>
      <c r="D189" s="38">
        <v>45566.14506944444</v>
      </c>
      <c r="E189" s="36" t="s">
        <v>303</v>
      </c>
      <c r="F189" s="37" t="str">
        <f t="array" ref="F189">IFERROR(XLOOKUP(E189,Operadores!A:A,Operadores!B:B))</f>
        <v>CAMVI01</v>
      </c>
      <c r="G189" s="36" t="s">
        <v>42</v>
      </c>
      <c r="H189" s="39">
        <v>19.15722</v>
      </c>
      <c r="I189" s="40">
        <v>353.24</v>
      </c>
      <c r="J189" s="41">
        <f t="shared" si="1"/>
        <v>6767.096393</v>
      </c>
      <c r="K189" s="37" t="str">
        <f t="array" ref="K189">IFERROR(XLOOKUP(G189,'Tipo de carga'!A:A,'Tipo de carga'!B:B))</f>
        <v>Autoabasto</v>
      </c>
      <c r="L189" s="37">
        <f t="shared" si="2"/>
        <v>40</v>
      </c>
      <c r="M189" s="37">
        <f t="shared" si="3"/>
        <v>1</v>
      </c>
      <c r="N189" s="37">
        <f t="shared" si="4"/>
        <v>10</v>
      </c>
      <c r="O189" s="37" t="str">
        <f t="array" ref="O189">IFERROR(XLOOKUP(K189,'Tipo de carga'!B:B,'Tipo de carga'!C:C))</f>
        <v>Diesel</v>
      </c>
    </row>
    <row r="190">
      <c r="A190" s="36">
        <v>1998.0</v>
      </c>
      <c r="B190" s="37" t="str">
        <f>IFERROR(VLOOKUP(A190,'asig octubre'!$A$2:$C$442,3,0))</f>
        <v>MeLi Dedicado Merida</v>
      </c>
      <c r="C190" s="37" t="str">
        <f>IFERROR(VLOOKUP(A190,'asig octubre'!$A$2:$B$442,2,0))</f>
        <v>EC-05</v>
      </c>
      <c r="D190" s="38">
        <v>45566.10423611111</v>
      </c>
      <c r="E190" s="36" t="s">
        <v>304</v>
      </c>
      <c r="F190" s="37" t="str">
        <f t="array" ref="F190">IFERROR(XLOOKUP(E190,Operadores!A:A,Operadores!B:B))</f>
        <v>ORTEDU</v>
      </c>
      <c r="G190" s="36" t="s">
        <v>42</v>
      </c>
      <c r="H190" s="39">
        <v>19.15722</v>
      </c>
      <c r="I190" s="40">
        <v>240.0</v>
      </c>
      <c r="J190" s="41">
        <f t="shared" si="1"/>
        <v>4597.7328</v>
      </c>
      <c r="K190" s="37" t="str">
        <f t="array" ref="K190">IFERROR(XLOOKUP(G190,'Tipo de carga'!A:A,'Tipo de carga'!B:B))</f>
        <v>Autoabasto</v>
      </c>
      <c r="L190" s="37">
        <f t="shared" si="2"/>
        <v>40</v>
      </c>
      <c r="M190" s="37">
        <f t="shared" si="3"/>
        <v>1</v>
      </c>
      <c r="N190" s="37">
        <f t="shared" si="4"/>
        <v>10</v>
      </c>
      <c r="O190" s="37" t="str">
        <f t="array" ref="O190">IFERROR(XLOOKUP(K190,'Tipo de carga'!B:B,'Tipo de carga'!C:C))</f>
        <v>Diesel</v>
      </c>
    </row>
    <row r="191">
      <c r="A191" s="36">
        <v>1800.0</v>
      </c>
      <c r="B191" s="37" t="str">
        <f>IFERROR(VLOOKUP(A191,'asig octubre'!$A$2:$C$442,3,0))</f>
        <v>Sayer Full</v>
      </c>
      <c r="C191" s="37" t="str">
        <f>IFERROR(VLOOKUP(A191,'asig octubre'!$A$2:$B$442,2,0))</f>
        <v>EC-04</v>
      </c>
      <c r="D191" s="38">
        <v>45566.33611111111</v>
      </c>
      <c r="E191" s="36" t="s">
        <v>73</v>
      </c>
      <c r="F191" s="37" t="str">
        <f t="array" ref="F191">IFERROR(XLOOKUP(E191,Operadores!A:A,Operadores!B:B))</f>
        <v>PERJU03</v>
      </c>
      <c r="G191" s="36" t="s">
        <v>305</v>
      </c>
      <c r="H191" s="39">
        <v>25.99</v>
      </c>
      <c r="I191" s="40">
        <v>128.01</v>
      </c>
      <c r="J191" s="41">
        <f t="shared" si="1"/>
        <v>3326.9799</v>
      </c>
      <c r="K191" s="37" t="str">
        <f t="array" ref="K191">IFERROR(XLOOKUP(G191,'Tipo de carga'!A:A,'Tipo de carga'!B:B))</f>
        <v>Ticket</v>
      </c>
      <c r="L191" s="37">
        <f t="shared" si="2"/>
        <v>40</v>
      </c>
      <c r="M191" s="37">
        <f t="shared" si="3"/>
        <v>1</v>
      </c>
      <c r="N191" s="37">
        <f t="shared" si="4"/>
        <v>10</v>
      </c>
      <c r="O191" s="37" t="str">
        <f t="array" ref="O191">IFERROR(XLOOKUP(K191,'Tipo de carga'!B:B,'Tipo de carga'!C:C))</f>
        <v>Diesel</v>
      </c>
    </row>
    <row r="192">
      <c r="A192" s="36">
        <v>1805.0</v>
      </c>
      <c r="B192" s="37" t="str">
        <f>IFERROR(VLOOKUP(A192,'asig octubre'!$A$2:$C$442,3,0))</f>
        <v>Sayer Full</v>
      </c>
      <c r="C192" s="37" t="str">
        <f>IFERROR(VLOOKUP(A192,'asig octubre'!$A$2:$B$442,2,0))</f>
        <v>EC-04</v>
      </c>
      <c r="D192" s="38">
        <v>45566.489583333336</v>
      </c>
      <c r="E192" s="36"/>
      <c r="F192" s="37" t="str">
        <f t="array" ref="F192">IFERROR(XLOOKUP(E192,Operadores!A:A,Operadores!B:B))</f>
        <v/>
      </c>
      <c r="G192" s="36" t="s">
        <v>305</v>
      </c>
      <c r="H192" s="39">
        <v>25.65</v>
      </c>
      <c r="I192" s="40">
        <v>92.0</v>
      </c>
      <c r="J192" s="41">
        <f t="shared" si="1"/>
        <v>2359.8</v>
      </c>
      <c r="K192" s="37" t="str">
        <f t="array" ref="K192">IFERROR(XLOOKUP(G192,'Tipo de carga'!A:A,'Tipo de carga'!B:B))</f>
        <v>Ticket</v>
      </c>
      <c r="L192" s="37">
        <f t="shared" si="2"/>
        <v>40</v>
      </c>
      <c r="M192" s="37">
        <f t="shared" si="3"/>
        <v>1</v>
      </c>
      <c r="N192" s="37">
        <f t="shared" si="4"/>
        <v>10</v>
      </c>
      <c r="O192" s="37" t="str">
        <f t="array" ref="O192">IFERROR(XLOOKUP(K192,'Tipo de carga'!B:B,'Tipo de carga'!C:C))</f>
        <v>Diesel</v>
      </c>
    </row>
    <row r="193">
      <c r="A193" s="36">
        <v>1761.0</v>
      </c>
      <c r="B193" s="37" t="str">
        <f>IFERROR(VLOOKUP(A193,'asig octubre'!$A$2:$C$442,3,0))</f>
        <v>Wm Full</v>
      </c>
      <c r="C193" s="37" t="str">
        <f>IFERROR(VLOOKUP(A193,'asig octubre'!$A$2:$B$442,2,0))</f>
        <v>EC-08</v>
      </c>
      <c r="D193" s="38">
        <v>45566.57013888889</v>
      </c>
      <c r="E193" s="36"/>
      <c r="F193" s="37" t="str">
        <f t="array" ref="F193">IFERROR(XLOOKUP(E193,Operadores!A:A,Operadores!B:B))</f>
        <v/>
      </c>
      <c r="G193" s="36" t="s">
        <v>305</v>
      </c>
      <c r="H193" s="39">
        <v>25.79</v>
      </c>
      <c r="I193" s="40">
        <v>440.04</v>
      </c>
      <c r="J193" s="41">
        <f t="shared" si="1"/>
        <v>11348.6316</v>
      </c>
      <c r="K193" s="37" t="str">
        <f t="array" ref="K193">IFERROR(XLOOKUP(G193,'Tipo de carga'!A:A,'Tipo de carga'!B:B))</f>
        <v>Ticket</v>
      </c>
      <c r="L193" s="37">
        <f t="shared" si="2"/>
        <v>40</v>
      </c>
      <c r="M193" s="37">
        <f t="shared" si="3"/>
        <v>1</v>
      </c>
      <c r="N193" s="37">
        <f t="shared" si="4"/>
        <v>10</v>
      </c>
      <c r="O193" s="37" t="str">
        <f t="array" ref="O193">IFERROR(XLOOKUP(K193,'Tipo de carga'!B:B,'Tipo de carga'!C:C))</f>
        <v>Diesel</v>
      </c>
    </row>
    <row r="194">
      <c r="A194" s="36">
        <v>1758.0</v>
      </c>
      <c r="B194" s="37" t="str">
        <f>IFERROR(VLOOKUP(A194,'asig octubre'!$A$2:$C$442,3,0))</f>
        <v>Wm Full</v>
      </c>
      <c r="C194" s="37" t="str">
        <f>IFERROR(VLOOKUP(A194,'asig octubre'!$A$2:$B$442,2,0))</f>
        <v>EC-08</v>
      </c>
      <c r="D194" s="38">
        <v>45566.572222222225</v>
      </c>
      <c r="E194" s="36"/>
      <c r="F194" s="37" t="str">
        <f t="array" ref="F194">IFERROR(XLOOKUP(E194,Operadores!A:A,Operadores!B:B))</f>
        <v/>
      </c>
      <c r="G194" s="36" t="s">
        <v>305</v>
      </c>
      <c r="H194" s="39">
        <v>25.79</v>
      </c>
      <c r="I194" s="40">
        <v>345.01</v>
      </c>
      <c r="J194" s="41">
        <f t="shared" si="1"/>
        <v>8897.8079</v>
      </c>
      <c r="K194" s="37" t="str">
        <f t="array" ref="K194">IFERROR(XLOOKUP(G194,'Tipo de carga'!A:A,'Tipo de carga'!B:B))</f>
        <v>Ticket</v>
      </c>
      <c r="L194" s="37">
        <f t="shared" si="2"/>
        <v>40</v>
      </c>
      <c r="M194" s="37">
        <f t="shared" si="3"/>
        <v>1</v>
      </c>
      <c r="N194" s="37">
        <f t="shared" si="4"/>
        <v>10</v>
      </c>
      <c r="O194" s="37" t="str">
        <f t="array" ref="O194">IFERROR(XLOOKUP(K194,'Tipo de carga'!B:B,'Tipo de carga'!C:C))</f>
        <v>Diesel</v>
      </c>
    </row>
    <row r="195">
      <c r="A195" s="36">
        <v>1730.0</v>
      </c>
      <c r="B195" s="37" t="str">
        <f>IFERROR(VLOOKUP(A195,'asig octubre'!$A$2:$C$442,3,0))</f>
        <v>Wm Sencillo</v>
      </c>
      <c r="C195" s="37" t="str">
        <f>IFERROR(VLOOKUP(A195,'asig octubre'!$A$2:$B$442,2,0))</f>
        <v>EC-08</v>
      </c>
      <c r="D195" s="38">
        <v>45566.57638888889</v>
      </c>
      <c r="E195" s="36"/>
      <c r="F195" s="37" t="str">
        <f t="array" ref="F195">IFERROR(XLOOKUP(E195,Operadores!A:A,Operadores!B:B))</f>
        <v/>
      </c>
      <c r="G195" s="36" t="s">
        <v>305</v>
      </c>
      <c r="H195" s="39">
        <v>25.79</v>
      </c>
      <c r="I195" s="40">
        <v>206.53</v>
      </c>
      <c r="J195" s="41">
        <f t="shared" si="1"/>
        <v>5326.4087</v>
      </c>
      <c r="K195" s="37" t="str">
        <f t="array" ref="K195">IFERROR(XLOOKUP(G195,'Tipo de carga'!A:A,'Tipo de carga'!B:B))</f>
        <v>Ticket</v>
      </c>
      <c r="L195" s="37">
        <f t="shared" si="2"/>
        <v>40</v>
      </c>
      <c r="M195" s="37">
        <f t="shared" si="3"/>
        <v>1</v>
      </c>
      <c r="N195" s="37">
        <f t="shared" si="4"/>
        <v>10</v>
      </c>
      <c r="O195" s="37" t="str">
        <f t="array" ref="O195">IFERROR(XLOOKUP(K195,'Tipo de carga'!B:B,'Tipo de carga'!C:C))</f>
        <v>Diesel</v>
      </c>
    </row>
    <row r="196">
      <c r="A196" s="36">
        <v>1816.0</v>
      </c>
      <c r="B196" s="37" t="str">
        <f>IFERROR(VLOOKUP(A196,'asig octubre'!$A$2:$C$442,3,0))</f>
        <v>Wm Full</v>
      </c>
      <c r="C196" s="37" t="str">
        <f>IFERROR(VLOOKUP(A196,'asig octubre'!$A$2:$B$442,2,0))</f>
        <v>EC-08</v>
      </c>
      <c r="D196" s="38">
        <v>45566.57986111111</v>
      </c>
      <c r="E196" s="36"/>
      <c r="F196" s="37" t="str">
        <f t="array" ref="F196">IFERROR(XLOOKUP(E196,Operadores!A:A,Operadores!B:B))</f>
        <v/>
      </c>
      <c r="G196" s="36" t="s">
        <v>305</v>
      </c>
      <c r="H196" s="39">
        <v>25.79</v>
      </c>
      <c r="I196" s="40">
        <v>372.0</v>
      </c>
      <c r="J196" s="41">
        <f t="shared" si="1"/>
        <v>9593.88</v>
      </c>
      <c r="K196" s="37" t="str">
        <f t="array" ref="K196">IFERROR(XLOOKUP(G196,'Tipo de carga'!A:A,'Tipo de carga'!B:B))</f>
        <v>Ticket</v>
      </c>
      <c r="L196" s="37">
        <f t="shared" si="2"/>
        <v>40</v>
      </c>
      <c r="M196" s="37">
        <f t="shared" si="3"/>
        <v>1</v>
      </c>
      <c r="N196" s="37">
        <f t="shared" si="4"/>
        <v>10</v>
      </c>
      <c r="O196" s="37" t="str">
        <f t="array" ref="O196">IFERROR(XLOOKUP(K196,'Tipo de carga'!B:B,'Tipo de carga'!C:C))</f>
        <v>Diesel</v>
      </c>
    </row>
    <row r="197">
      <c r="A197" s="36">
        <v>1801.0</v>
      </c>
      <c r="B197" s="37" t="str">
        <f>IFERROR(VLOOKUP(A197,'asig octubre'!$A$2:$C$442,3,0))</f>
        <v>Sayer Full</v>
      </c>
      <c r="C197" s="37" t="str">
        <f>IFERROR(VLOOKUP(A197,'asig octubre'!$A$2:$B$442,2,0))</f>
        <v>EC-04</v>
      </c>
      <c r="D197" s="38">
        <v>45566.6125</v>
      </c>
      <c r="E197" s="36" t="s">
        <v>67</v>
      </c>
      <c r="F197" s="37" t="str">
        <f t="array" ref="F197">IFERROR(XLOOKUP(E197,Operadores!A:A,Operadores!B:B))</f>
        <v>DURMA01</v>
      </c>
      <c r="G197" s="36" t="s">
        <v>305</v>
      </c>
      <c r="H197" s="39">
        <v>26.59</v>
      </c>
      <c r="I197" s="40">
        <v>225.0</v>
      </c>
      <c r="J197" s="41">
        <f t="shared" si="1"/>
        <v>5982.75</v>
      </c>
      <c r="K197" s="37" t="str">
        <f t="array" ref="K197">IFERROR(XLOOKUP(G197,'Tipo de carga'!A:A,'Tipo de carga'!B:B))</f>
        <v>Ticket</v>
      </c>
      <c r="L197" s="37">
        <f t="shared" si="2"/>
        <v>40</v>
      </c>
      <c r="M197" s="37">
        <f t="shared" si="3"/>
        <v>1</v>
      </c>
      <c r="N197" s="37">
        <f t="shared" si="4"/>
        <v>10</v>
      </c>
      <c r="O197" s="37" t="str">
        <f t="array" ref="O197">IFERROR(XLOOKUP(K197,'Tipo de carga'!B:B,'Tipo de carga'!C:C))</f>
        <v>Diesel</v>
      </c>
    </row>
    <row r="198">
      <c r="A198" s="36" t="s">
        <v>127</v>
      </c>
      <c r="B198" s="37" t="str">
        <f>IFERROR(VLOOKUP(A198,'asig octubre'!$A$2:$C$442,3,0))</f>
        <v>Sayer Patios y T.</v>
      </c>
      <c r="C198" s="37" t="str">
        <f>IFERROR(VLOOKUP(A198,'asig octubre'!$A$2:$B$442,2,0))</f>
        <v>EC-04</v>
      </c>
      <c r="D198" s="38">
        <v>45566.72777777778</v>
      </c>
      <c r="E198" s="36" t="s">
        <v>306</v>
      </c>
      <c r="F198" s="37" t="str">
        <f t="array" ref="F198">IFERROR(XLOOKUP(E198,Operadores!A:A,Operadores!B:B))</f>
        <v>TAMDAV</v>
      </c>
      <c r="G198" s="36" t="s">
        <v>305</v>
      </c>
      <c r="H198" s="39">
        <v>25.33</v>
      </c>
      <c r="I198" s="40">
        <v>284.24</v>
      </c>
      <c r="J198" s="41">
        <f t="shared" si="1"/>
        <v>7199.7992</v>
      </c>
      <c r="K198" s="37" t="str">
        <f t="array" ref="K198">IFERROR(XLOOKUP(G198,'Tipo de carga'!A:A,'Tipo de carga'!B:B))</f>
        <v>Ticket</v>
      </c>
      <c r="L198" s="37">
        <f t="shared" si="2"/>
        <v>40</v>
      </c>
      <c r="M198" s="37">
        <f t="shared" si="3"/>
        <v>1</v>
      </c>
      <c r="N198" s="37">
        <f t="shared" si="4"/>
        <v>10</v>
      </c>
      <c r="O198" s="37" t="str">
        <f t="array" ref="O198">IFERROR(XLOOKUP(K198,'Tipo de carga'!B:B,'Tipo de carga'!C:C))</f>
        <v>Diesel</v>
      </c>
    </row>
    <row r="199">
      <c r="A199" s="36">
        <v>1975.0</v>
      </c>
      <c r="B199" s="37" t="str">
        <f>IFERROR(VLOOKUP(A199,'asig octubre'!$A$2:$C$442,3,0))</f>
        <v>Sayer Sencillo</v>
      </c>
      <c r="C199" s="37" t="str">
        <f>IFERROR(VLOOKUP(A199,'asig octubre'!$A$2:$B$442,2,0))</f>
        <v>EC-04</v>
      </c>
      <c r="D199" s="38">
        <v>45566.82013888889</v>
      </c>
      <c r="E199" s="36"/>
      <c r="F199" s="37" t="str">
        <f t="array" ref="F199">IFERROR(XLOOKUP(E199,Operadores!A:A,Operadores!B:B))</f>
        <v/>
      </c>
      <c r="G199" s="36" t="s">
        <v>305</v>
      </c>
      <c r="H199" s="39">
        <v>26.95</v>
      </c>
      <c r="I199" s="40">
        <v>92.76</v>
      </c>
      <c r="J199" s="41">
        <f t="shared" si="1"/>
        <v>2499.882</v>
      </c>
      <c r="K199" s="37" t="str">
        <f t="array" ref="K199">IFERROR(XLOOKUP(G199,'Tipo de carga'!A:A,'Tipo de carga'!B:B))</f>
        <v>Ticket</v>
      </c>
      <c r="L199" s="37">
        <f t="shared" si="2"/>
        <v>40</v>
      </c>
      <c r="M199" s="37">
        <f t="shared" si="3"/>
        <v>1</v>
      </c>
      <c r="N199" s="37">
        <f t="shared" si="4"/>
        <v>10</v>
      </c>
      <c r="O199" s="37" t="str">
        <f t="array" ref="O199">IFERROR(XLOOKUP(K199,'Tipo de carga'!B:B,'Tipo de carga'!C:C))</f>
        <v>Diesel</v>
      </c>
    </row>
    <row r="200">
      <c r="A200" s="36">
        <v>1932.0</v>
      </c>
      <c r="B200" s="37" t="str">
        <f>IFERROR(VLOOKUP(A200,'asig octubre'!$A$2:$C$442,3,0))</f>
        <v>Circuitos</v>
      </c>
      <c r="C200" s="37" t="str">
        <f>IFERROR(VLOOKUP(A200,'asig octubre'!$A$2:$B$442,2,0))</f>
        <v>EC-03</v>
      </c>
      <c r="D200" s="38">
        <v>45567.03680555556</v>
      </c>
      <c r="E200" s="36"/>
      <c r="F200" s="37" t="str">
        <f t="array" ref="F200">IFERROR(XLOOKUP(E200,Operadores!A:A,Operadores!B:B))</f>
        <v/>
      </c>
      <c r="G200" s="36" t="s">
        <v>305</v>
      </c>
      <c r="H200" s="39">
        <v>25.99</v>
      </c>
      <c r="I200" s="40">
        <v>277.0</v>
      </c>
      <c r="J200" s="41">
        <f t="shared" si="1"/>
        <v>7199.23</v>
      </c>
      <c r="K200" s="37" t="str">
        <f t="array" ref="K200">IFERROR(XLOOKUP(G200,'Tipo de carga'!A:A,'Tipo de carga'!B:B))</f>
        <v>Ticket</v>
      </c>
      <c r="L200" s="37">
        <f t="shared" si="2"/>
        <v>40</v>
      </c>
      <c r="M200" s="37">
        <f t="shared" si="3"/>
        <v>2</v>
      </c>
      <c r="N200" s="37">
        <f t="shared" si="4"/>
        <v>10</v>
      </c>
      <c r="O200" s="37" t="str">
        <f t="array" ref="O200">IFERROR(XLOOKUP(K200,'Tipo de carga'!B:B,'Tipo de carga'!C:C))</f>
        <v>Diesel</v>
      </c>
    </row>
    <row r="201">
      <c r="A201" s="36" t="s">
        <v>128</v>
      </c>
      <c r="B201" s="37" t="str">
        <f>IFERROR(VLOOKUP(A201,'asig octubre'!$A$2:$C$442,3,0))</f>
        <v>Peñafiel Tecamac</v>
      </c>
      <c r="C201" s="37" t="str">
        <f>IFERROR(VLOOKUP(A201,'asig octubre'!$A$2:$B$442,2,0))</f>
        <v>EC-02</v>
      </c>
      <c r="D201" s="38">
        <v>45567.325</v>
      </c>
      <c r="E201" s="36" t="s">
        <v>307</v>
      </c>
      <c r="F201" s="37" t="str">
        <f t="array" ref="F201">IFERROR(XLOOKUP(E201,Operadores!A:A,Operadores!B:B))</f>
        <v>LARGE</v>
      </c>
      <c r="G201" s="36" t="s">
        <v>305</v>
      </c>
      <c r="H201" s="39">
        <v>24.99</v>
      </c>
      <c r="I201" s="40">
        <v>211.28</v>
      </c>
      <c r="J201" s="41">
        <f t="shared" si="1"/>
        <v>5279.8872</v>
      </c>
      <c r="K201" s="37" t="str">
        <f t="array" ref="K201">IFERROR(XLOOKUP(G201,'Tipo de carga'!A:A,'Tipo de carga'!B:B))</f>
        <v>Ticket</v>
      </c>
      <c r="L201" s="37">
        <f t="shared" si="2"/>
        <v>40</v>
      </c>
      <c r="M201" s="37">
        <f t="shared" si="3"/>
        <v>2</v>
      </c>
      <c r="N201" s="37">
        <f t="shared" si="4"/>
        <v>10</v>
      </c>
      <c r="O201" s="37" t="str">
        <f t="array" ref="O201">IFERROR(XLOOKUP(K201,'Tipo de carga'!B:B,'Tipo de carga'!C:C))</f>
        <v>Diesel</v>
      </c>
    </row>
    <row r="202">
      <c r="A202" s="36">
        <v>1931.0</v>
      </c>
      <c r="B202" s="37" t="str">
        <f>IFERROR(VLOOKUP(A202,'asig octubre'!$A$2:$C$442,3,0))</f>
        <v>Circuitos</v>
      </c>
      <c r="C202" s="37" t="str">
        <f>IFERROR(VLOOKUP(A202,'asig octubre'!$A$2:$B$442,2,0))</f>
        <v>EC-03</v>
      </c>
      <c r="D202" s="38">
        <v>45567.558333333334</v>
      </c>
      <c r="E202" s="36"/>
      <c r="F202" s="37" t="str">
        <f t="array" ref="F202">IFERROR(XLOOKUP(E202,Operadores!A:A,Operadores!B:B))</f>
        <v/>
      </c>
      <c r="G202" s="36" t="s">
        <v>305</v>
      </c>
      <c r="H202" s="39">
        <v>26.1</v>
      </c>
      <c r="I202" s="40">
        <v>294.25</v>
      </c>
      <c r="J202" s="41">
        <f t="shared" si="1"/>
        <v>7679.925</v>
      </c>
      <c r="K202" s="37" t="str">
        <f t="array" ref="K202">IFERROR(XLOOKUP(G202,'Tipo de carga'!A:A,'Tipo de carga'!B:B))</f>
        <v>Ticket</v>
      </c>
      <c r="L202" s="37">
        <f t="shared" si="2"/>
        <v>40</v>
      </c>
      <c r="M202" s="37">
        <f t="shared" si="3"/>
        <v>2</v>
      </c>
      <c r="N202" s="37">
        <f t="shared" si="4"/>
        <v>10</v>
      </c>
      <c r="O202" s="37" t="str">
        <f t="array" ref="O202">IFERROR(XLOOKUP(K202,'Tipo de carga'!B:B,'Tipo de carga'!C:C))</f>
        <v>Diesel</v>
      </c>
    </row>
    <row r="203">
      <c r="A203" s="36">
        <v>1984.0</v>
      </c>
      <c r="B203" s="37" t="str">
        <f>IFERROR(VLOOKUP(A203,'asig octubre'!$A$2:$C$442,3,0))</f>
        <v>MeLi Dedicado TD</v>
      </c>
      <c r="C203" s="37" t="str">
        <f>IFERROR(VLOOKUP(A203,'asig octubre'!$A$2:$B$442,2,0))</f>
        <v>EC-05</v>
      </c>
      <c r="D203" s="38">
        <v>45567.59930555556</v>
      </c>
      <c r="E203" s="36" t="s">
        <v>308</v>
      </c>
      <c r="F203" s="37" t="str">
        <f t="array" ref="F203">IFERROR(XLOOKUP(E203,Operadores!A:A,Operadores!B:B))</f>
        <v>DELBL</v>
      </c>
      <c r="G203" s="36" t="s">
        <v>305</v>
      </c>
      <c r="H203" s="39">
        <v>26.95</v>
      </c>
      <c r="I203" s="40">
        <v>222.63</v>
      </c>
      <c r="J203" s="41">
        <f t="shared" si="1"/>
        <v>5999.8785</v>
      </c>
      <c r="K203" s="37" t="str">
        <f t="array" ref="K203">IFERROR(XLOOKUP(G203,'Tipo de carga'!A:A,'Tipo de carga'!B:B))</f>
        <v>Ticket</v>
      </c>
      <c r="L203" s="37">
        <f t="shared" si="2"/>
        <v>40</v>
      </c>
      <c r="M203" s="37">
        <f t="shared" si="3"/>
        <v>2</v>
      </c>
      <c r="N203" s="37">
        <f t="shared" si="4"/>
        <v>10</v>
      </c>
      <c r="O203" s="37" t="str">
        <f t="array" ref="O203">IFERROR(XLOOKUP(K203,'Tipo de carga'!B:B,'Tipo de carga'!C:C))</f>
        <v>Diesel</v>
      </c>
    </row>
    <row r="204">
      <c r="A204" s="36">
        <v>1800.0</v>
      </c>
      <c r="B204" s="37" t="str">
        <f>IFERROR(VLOOKUP(A204,'asig octubre'!$A$2:$C$442,3,0))</f>
        <v>Sayer Full</v>
      </c>
      <c r="C204" s="37" t="str">
        <f>IFERROR(VLOOKUP(A204,'asig octubre'!$A$2:$B$442,2,0))</f>
        <v>EC-04</v>
      </c>
      <c r="D204" s="38">
        <v>45567.69305555556</v>
      </c>
      <c r="E204" s="36" t="s">
        <v>73</v>
      </c>
      <c r="F204" s="37" t="str">
        <f t="array" ref="F204">IFERROR(XLOOKUP(E204,Operadores!A:A,Operadores!B:B))</f>
        <v>PERJU03</v>
      </c>
      <c r="G204" s="36" t="s">
        <v>305</v>
      </c>
      <c r="H204" s="39">
        <v>25.35</v>
      </c>
      <c r="I204" s="40">
        <v>512.82</v>
      </c>
      <c r="J204" s="41">
        <f t="shared" si="1"/>
        <v>12999.987</v>
      </c>
      <c r="K204" s="37" t="str">
        <f t="array" ref="K204">IFERROR(XLOOKUP(G204,'Tipo de carga'!A:A,'Tipo de carga'!B:B))</f>
        <v>Ticket</v>
      </c>
      <c r="L204" s="37">
        <f t="shared" si="2"/>
        <v>40</v>
      </c>
      <c r="M204" s="37">
        <f t="shared" si="3"/>
        <v>2</v>
      </c>
      <c r="N204" s="37">
        <f t="shared" si="4"/>
        <v>10</v>
      </c>
      <c r="O204" s="37" t="str">
        <f t="array" ref="O204">IFERROR(XLOOKUP(K204,'Tipo de carga'!B:B,'Tipo de carga'!C:C))</f>
        <v>Diesel</v>
      </c>
    </row>
    <row r="205">
      <c r="A205" s="36">
        <v>1873.0</v>
      </c>
      <c r="B205" s="37" t="str">
        <f>IFERROR(VLOOKUP(A205,'asig octubre'!$A$2:$C$442,3,0))</f>
        <v>Circuitos</v>
      </c>
      <c r="C205" s="37" t="str">
        <f>IFERROR(VLOOKUP(A205,'asig octubre'!$A$2:$B$442,2,0))</f>
        <v>EC-03</v>
      </c>
      <c r="D205" s="38">
        <v>45567.73263888889</v>
      </c>
      <c r="E205" s="36"/>
      <c r="F205" s="37" t="str">
        <f t="array" ref="F205">IFERROR(XLOOKUP(E205,Operadores!A:A,Operadores!B:B))</f>
        <v/>
      </c>
      <c r="G205" s="36" t="s">
        <v>305</v>
      </c>
      <c r="H205" s="39">
        <v>25.99</v>
      </c>
      <c r="I205" s="40">
        <v>246.0</v>
      </c>
      <c r="J205" s="41">
        <f t="shared" si="1"/>
        <v>6393.54</v>
      </c>
      <c r="K205" s="37" t="str">
        <f t="array" ref="K205">IFERROR(XLOOKUP(G205,'Tipo de carga'!A:A,'Tipo de carga'!B:B))</f>
        <v>Ticket</v>
      </c>
      <c r="L205" s="37">
        <f t="shared" si="2"/>
        <v>40</v>
      </c>
      <c r="M205" s="37">
        <f t="shared" si="3"/>
        <v>2</v>
      </c>
      <c r="N205" s="37">
        <f t="shared" si="4"/>
        <v>10</v>
      </c>
      <c r="O205" s="37" t="str">
        <f t="array" ref="O205">IFERROR(XLOOKUP(K205,'Tipo de carga'!B:B,'Tipo de carga'!C:C))</f>
        <v>Diesel</v>
      </c>
    </row>
    <row r="206">
      <c r="A206" s="36">
        <v>1799.0</v>
      </c>
      <c r="B206" s="37" t="str">
        <f>IFERROR(VLOOKUP(A206,'asig octubre'!$A$2:$C$442,3,0))</f>
        <v>Sayer Full</v>
      </c>
      <c r="C206" s="37" t="str">
        <f>IFERROR(VLOOKUP(A206,'asig octubre'!$A$2:$B$442,2,0))</f>
        <v>EC-04</v>
      </c>
      <c r="D206" s="38">
        <v>45567.745833333334</v>
      </c>
      <c r="E206" s="36" t="s">
        <v>309</v>
      </c>
      <c r="F206" s="37" t="str">
        <f t="array" ref="F206">IFERROR(XLOOKUP(E206,Operadores!A:A,Operadores!B:B))</f>
        <v>FERFRA</v>
      </c>
      <c r="G206" s="36" t="s">
        <v>305</v>
      </c>
      <c r="H206" s="39">
        <v>25.35</v>
      </c>
      <c r="I206" s="40">
        <v>450.0</v>
      </c>
      <c r="J206" s="41">
        <f t="shared" si="1"/>
        <v>11407.5</v>
      </c>
      <c r="K206" s="37" t="str">
        <f t="array" ref="K206">IFERROR(XLOOKUP(G206,'Tipo de carga'!A:A,'Tipo de carga'!B:B))</f>
        <v>Ticket</v>
      </c>
      <c r="L206" s="37">
        <f t="shared" si="2"/>
        <v>40</v>
      </c>
      <c r="M206" s="37">
        <f t="shared" si="3"/>
        <v>2</v>
      </c>
      <c r="N206" s="37">
        <f t="shared" si="4"/>
        <v>10</v>
      </c>
      <c r="O206" s="37" t="str">
        <f t="array" ref="O206">IFERROR(XLOOKUP(K206,'Tipo de carga'!B:B,'Tipo de carga'!C:C))</f>
        <v>Diesel</v>
      </c>
    </row>
    <row r="207">
      <c r="A207" s="36">
        <v>1799.0</v>
      </c>
      <c r="B207" s="37" t="str">
        <f>IFERROR(VLOOKUP(A207,'asig octubre'!$A$2:$C$442,3,0))</f>
        <v>Sayer Full</v>
      </c>
      <c r="C207" s="37" t="str">
        <f>IFERROR(VLOOKUP(A207,'asig octubre'!$A$2:$B$442,2,0))</f>
        <v>EC-04</v>
      </c>
      <c r="D207" s="38">
        <v>45567.74652777778</v>
      </c>
      <c r="E207" s="36" t="s">
        <v>309</v>
      </c>
      <c r="F207" s="37" t="str">
        <f t="array" ref="F207">IFERROR(XLOOKUP(E207,Operadores!A:A,Operadores!B:B))</f>
        <v>FERFRA</v>
      </c>
      <c r="G207" s="36" t="s">
        <v>305</v>
      </c>
      <c r="H207" s="39">
        <v>25.35</v>
      </c>
      <c r="I207" s="40">
        <v>425.07</v>
      </c>
      <c r="J207" s="41">
        <f t="shared" si="1"/>
        <v>10775.5245</v>
      </c>
      <c r="K207" s="37" t="str">
        <f t="array" ref="K207">IFERROR(XLOOKUP(G207,'Tipo de carga'!A:A,'Tipo de carga'!B:B))</f>
        <v>Ticket</v>
      </c>
      <c r="L207" s="37">
        <f t="shared" si="2"/>
        <v>40</v>
      </c>
      <c r="M207" s="37">
        <f t="shared" si="3"/>
        <v>2</v>
      </c>
      <c r="N207" s="37">
        <f t="shared" si="4"/>
        <v>10</v>
      </c>
      <c r="O207" s="37" t="str">
        <f t="array" ref="O207">IFERROR(XLOOKUP(K207,'Tipo de carga'!B:B,'Tipo de carga'!C:C))</f>
        <v>Diesel</v>
      </c>
    </row>
    <row r="208">
      <c r="A208" s="36">
        <v>1877.0</v>
      </c>
      <c r="B208" s="37" t="str">
        <f>IFERROR(VLOOKUP(A208,'asig octubre'!$A$2:$C$442,3,0))</f>
        <v>Circuitos</v>
      </c>
      <c r="C208" s="37" t="str">
        <f>IFERROR(VLOOKUP(A208,'asig octubre'!$A$2:$B$442,2,0))</f>
        <v>EC-03</v>
      </c>
      <c r="D208" s="38">
        <v>45567.75486111111</v>
      </c>
      <c r="E208" s="36"/>
      <c r="F208" s="37" t="str">
        <f t="array" ref="F208">IFERROR(XLOOKUP(E208,Operadores!A:A,Operadores!B:B))</f>
        <v/>
      </c>
      <c r="G208" s="36" t="s">
        <v>305</v>
      </c>
      <c r="H208" s="39">
        <v>25.96</v>
      </c>
      <c r="I208" s="40">
        <v>291.21</v>
      </c>
      <c r="J208" s="41">
        <f t="shared" si="1"/>
        <v>7559.8116</v>
      </c>
      <c r="K208" s="37" t="str">
        <f t="array" ref="K208">IFERROR(XLOOKUP(G208,'Tipo de carga'!A:A,'Tipo de carga'!B:B))</f>
        <v>Ticket</v>
      </c>
      <c r="L208" s="37">
        <f t="shared" si="2"/>
        <v>40</v>
      </c>
      <c r="M208" s="37">
        <f t="shared" si="3"/>
        <v>2</v>
      </c>
      <c r="N208" s="37">
        <f t="shared" si="4"/>
        <v>10</v>
      </c>
      <c r="O208" s="37" t="str">
        <f t="array" ref="O208">IFERROR(XLOOKUP(K208,'Tipo de carga'!B:B,'Tipo de carga'!C:C))</f>
        <v>Diesel</v>
      </c>
    </row>
    <row r="209">
      <c r="A209" s="36">
        <v>1918.0</v>
      </c>
      <c r="B209" s="37" t="str">
        <f>IFERROR(VLOOKUP(A209,'asig octubre'!$A$2:$C$442,3,0))</f>
        <v>MeLi asignado SD</v>
      </c>
      <c r="C209" s="37" t="str">
        <f>IFERROR(VLOOKUP(A209,'asig octubre'!$A$2:$B$442,2,0))</f>
        <v>EC-05</v>
      </c>
      <c r="D209" s="38">
        <v>45567.0</v>
      </c>
      <c r="E209" s="36" t="s">
        <v>310</v>
      </c>
      <c r="F209" s="37" t="str">
        <f t="array" ref="F209">IFERROR(XLOOKUP(E209,Operadores!A:A,Operadores!B:B))</f>
        <v>RIVIGN</v>
      </c>
      <c r="G209" s="36" t="s">
        <v>311</v>
      </c>
      <c r="H209" s="39">
        <v>9.99</v>
      </c>
      <c r="I209" s="40">
        <v>219.43</v>
      </c>
      <c r="J209" s="41">
        <f t="shared" si="1"/>
        <v>2192.1057</v>
      </c>
      <c r="K209" s="37" t="str">
        <f t="array" ref="K209">IFERROR(XLOOKUP(G209,'Tipo de carga'!A:A,'Tipo de carga'!B:B))</f>
        <v>Natgas</v>
      </c>
      <c r="L209" s="37">
        <f t="shared" si="2"/>
        <v>40</v>
      </c>
      <c r="M209" s="37">
        <f t="shared" si="3"/>
        <v>2</v>
      </c>
      <c r="N209" s="37">
        <f t="shared" si="4"/>
        <v>10</v>
      </c>
      <c r="O209" s="37" t="str">
        <f t="array" ref="O209">IFERROR(XLOOKUP(K209,'Tipo de carga'!B:B,'Tipo de carga'!C:C))</f>
        <v>GNC</v>
      </c>
    </row>
    <row r="210">
      <c r="A210" s="36">
        <v>1917.0</v>
      </c>
      <c r="B210" s="37" t="str">
        <f>IFERROR(VLOOKUP(A210,'asig octubre'!$A$2:$C$442,3,0))</f>
        <v>MeLi asignado SD</v>
      </c>
      <c r="C210" s="37" t="str">
        <f>IFERROR(VLOOKUP(A210,'asig octubre'!$A$2:$B$442,2,0))</f>
        <v>EC-05</v>
      </c>
      <c r="D210" s="38">
        <v>45567.0</v>
      </c>
      <c r="E210" s="36" t="s">
        <v>17</v>
      </c>
      <c r="F210" s="37" t="str">
        <f t="array" ref="F210">IFERROR(XLOOKUP(E210,Operadores!A:A,Operadores!B:B))</f>
        <v>ARASAL</v>
      </c>
      <c r="G210" s="36" t="s">
        <v>311</v>
      </c>
      <c r="H210" s="39">
        <v>9.99</v>
      </c>
      <c r="I210" s="40">
        <v>235.6</v>
      </c>
      <c r="J210" s="41">
        <f t="shared" si="1"/>
        <v>2353.644</v>
      </c>
      <c r="K210" s="37" t="str">
        <f t="array" ref="K210">IFERROR(XLOOKUP(G210,'Tipo de carga'!A:A,'Tipo de carga'!B:B))</f>
        <v>Natgas</v>
      </c>
      <c r="L210" s="37">
        <f t="shared" si="2"/>
        <v>40</v>
      </c>
      <c r="M210" s="37">
        <f t="shared" si="3"/>
        <v>2</v>
      </c>
      <c r="N210" s="37">
        <f t="shared" si="4"/>
        <v>10</v>
      </c>
      <c r="O210" s="37" t="str">
        <f t="array" ref="O210">IFERROR(XLOOKUP(K210,'Tipo de carga'!B:B,'Tipo de carga'!C:C))</f>
        <v>GNC</v>
      </c>
    </row>
    <row r="211">
      <c r="A211" s="36">
        <v>1918.0</v>
      </c>
      <c r="B211" s="37" t="str">
        <f>IFERROR(VLOOKUP(A211,'asig octubre'!$A$2:$C$442,3,0))</f>
        <v>MeLi asignado SD</v>
      </c>
      <c r="C211" s="37" t="str">
        <f>IFERROR(VLOOKUP(A211,'asig octubre'!$A$2:$B$442,2,0))</f>
        <v>EC-05</v>
      </c>
      <c r="D211" s="38">
        <v>45566.0</v>
      </c>
      <c r="E211" s="36" t="s">
        <v>310</v>
      </c>
      <c r="F211" s="37" t="str">
        <f t="array" ref="F211">IFERROR(XLOOKUP(E211,Operadores!A:A,Operadores!B:B))</f>
        <v>RIVIGN</v>
      </c>
      <c r="G211" s="36" t="s">
        <v>311</v>
      </c>
      <c r="H211" s="39">
        <v>9.99</v>
      </c>
      <c r="I211" s="40">
        <v>261.35</v>
      </c>
      <c r="J211" s="41">
        <f t="shared" si="1"/>
        <v>2610.8865</v>
      </c>
      <c r="K211" s="37" t="str">
        <f t="array" ref="K211">IFERROR(XLOOKUP(G211,'Tipo de carga'!A:A,'Tipo de carga'!B:B))</f>
        <v>Natgas</v>
      </c>
      <c r="L211" s="37">
        <f t="shared" si="2"/>
        <v>40</v>
      </c>
      <c r="M211" s="37">
        <f t="shared" si="3"/>
        <v>1</v>
      </c>
      <c r="N211" s="37">
        <f t="shared" si="4"/>
        <v>10</v>
      </c>
      <c r="O211" s="37" t="str">
        <f t="array" ref="O211">IFERROR(XLOOKUP(K211,'Tipo de carga'!B:B,'Tipo de carga'!C:C))</f>
        <v>GNC</v>
      </c>
    </row>
    <row r="212">
      <c r="A212" s="36">
        <v>1917.0</v>
      </c>
      <c r="B212" s="37" t="str">
        <f>IFERROR(VLOOKUP(A212,'asig octubre'!$A$2:$C$442,3,0))</f>
        <v>MeLi asignado SD</v>
      </c>
      <c r="C212" s="37" t="str">
        <f>IFERROR(VLOOKUP(A212,'asig octubre'!$A$2:$B$442,2,0))</f>
        <v>EC-05</v>
      </c>
      <c r="D212" s="38">
        <v>45566.0</v>
      </c>
      <c r="E212" s="36" t="s">
        <v>17</v>
      </c>
      <c r="F212" s="37" t="str">
        <f t="array" ref="F212">IFERROR(XLOOKUP(E212,Operadores!A:A,Operadores!B:B))</f>
        <v>ARASAL</v>
      </c>
      <c r="G212" s="36" t="s">
        <v>311</v>
      </c>
      <c r="H212" s="39">
        <v>9.99</v>
      </c>
      <c r="I212" s="40">
        <v>203.78</v>
      </c>
      <c r="J212" s="41">
        <f t="shared" si="1"/>
        <v>2035.7622</v>
      </c>
      <c r="K212" s="37" t="str">
        <f t="array" ref="K212">IFERROR(XLOOKUP(G212,'Tipo de carga'!A:A,'Tipo de carga'!B:B))</f>
        <v>Natgas</v>
      </c>
      <c r="L212" s="37">
        <f t="shared" si="2"/>
        <v>40</v>
      </c>
      <c r="M212" s="37">
        <f t="shared" si="3"/>
        <v>1</v>
      </c>
      <c r="N212" s="37">
        <f t="shared" si="4"/>
        <v>10</v>
      </c>
      <c r="O212" s="37" t="str">
        <f t="array" ref="O212">IFERROR(XLOOKUP(K212,'Tipo de carga'!B:B,'Tipo de carga'!C:C))</f>
        <v>GNC</v>
      </c>
    </row>
    <row r="213">
      <c r="A213" s="36">
        <v>1930.0</v>
      </c>
      <c r="B213" s="37" t="str">
        <f>IFERROR(VLOOKUP(A213,'asig octubre'!$A$2:$C$442,3,0))</f>
        <v>MeLi asignado SD</v>
      </c>
      <c r="C213" s="37" t="str">
        <f>IFERROR(VLOOKUP(A213,'asig octubre'!$A$2:$B$442,2,0))</f>
        <v>EC-05</v>
      </c>
      <c r="D213" s="38">
        <v>45566.0</v>
      </c>
      <c r="E213" s="36" t="s">
        <v>312</v>
      </c>
      <c r="F213" s="37" t="str">
        <f t="array" ref="F213">IFERROR(XLOOKUP(E213,Operadores!A:A,Operadores!B:B))</f>
        <v>MIRLEO</v>
      </c>
      <c r="G213" s="36" t="s">
        <v>313</v>
      </c>
      <c r="H213" s="39">
        <v>9.99</v>
      </c>
      <c r="I213" s="40">
        <v>321.9</v>
      </c>
      <c r="J213" s="41">
        <f t="shared" si="1"/>
        <v>3215.781</v>
      </c>
      <c r="K213" s="37" t="str">
        <f t="array" ref="K213">IFERROR(XLOOKUP(G213,'Tipo de carga'!A:A,'Tipo de carga'!B:B))</f>
        <v>Natgas</v>
      </c>
      <c r="L213" s="37">
        <f t="shared" si="2"/>
        <v>40</v>
      </c>
      <c r="M213" s="37">
        <f t="shared" si="3"/>
        <v>1</v>
      </c>
      <c r="N213" s="37">
        <f t="shared" si="4"/>
        <v>10</v>
      </c>
      <c r="O213" s="37" t="str">
        <f t="array" ref="O213">IFERROR(XLOOKUP(K213,'Tipo de carga'!B:B,'Tipo de carga'!C:C))</f>
        <v>GNC</v>
      </c>
    </row>
    <row r="214">
      <c r="A214" s="36">
        <v>1919.0</v>
      </c>
      <c r="B214" s="37" t="str">
        <f>IFERROR(VLOOKUP(A214,'asig octubre'!$A$2:$C$442,3,0))</f>
        <v>MeLi Ded Puebla</v>
      </c>
      <c r="C214" s="37" t="str">
        <f>IFERROR(VLOOKUP(A214,'asig octubre'!$A$2:$B$442,2,0))</f>
        <v>EC-05</v>
      </c>
      <c r="D214" s="38">
        <v>45566.0</v>
      </c>
      <c r="E214" s="36" t="s">
        <v>314</v>
      </c>
      <c r="F214" s="37" t="str">
        <f t="array" ref="F214">IFERROR(XLOOKUP(E214,Operadores!A:A,Operadores!B:B))</f>
        <v>HERRE</v>
      </c>
      <c r="G214" s="36" t="s">
        <v>315</v>
      </c>
      <c r="H214" s="39">
        <v>10.65</v>
      </c>
      <c r="I214" s="40">
        <v>253.0</v>
      </c>
      <c r="J214" s="41">
        <f t="shared" si="1"/>
        <v>2694.45</v>
      </c>
      <c r="K214" s="37" t="str">
        <f t="array" ref="K214">IFERROR(XLOOKUP(G214,'Tipo de carga'!A:A,'Tipo de carga'!B:B))</f>
        <v>COMSUSTENTA</v>
      </c>
      <c r="L214" s="37">
        <f t="shared" si="2"/>
        <v>40</v>
      </c>
      <c r="M214" s="37">
        <f t="shared" si="3"/>
        <v>1</v>
      </c>
      <c r="N214" s="37">
        <f t="shared" si="4"/>
        <v>10</v>
      </c>
      <c r="O214" s="37" t="str">
        <f t="array" ref="O214">IFERROR(XLOOKUP(K214,'Tipo de carga'!B:B,'Tipo de carga'!C:C))</f>
        <v>GNC</v>
      </c>
    </row>
    <row r="215">
      <c r="A215" s="36">
        <v>1923.0</v>
      </c>
      <c r="B215" s="37" t="str">
        <f>IFERROR(VLOOKUP(A215,'asig octubre'!$A$2:$C$442,3,0))</f>
        <v>MeLi Ded Puebla</v>
      </c>
      <c r="C215" s="37" t="str">
        <f>IFERROR(VLOOKUP(A215,'asig octubre'!$A$2:$B$442,2,0))</f>
        <v>EC-05</v>
      </c>
      <c r="D215" s="38">
        <v>45566.0</v>
      </c>
      <c r="E215" s="36" t="s">
        <v>316</v>
      </c>
      <c r="F215" s="37" t="str">
        <f t="array" ref="F215">IFERROR(XLOOKUP(E215,Operadores!A:A,Operadores!B:B))</f>
        <v>HERERI</v>
      </c>
      <c r="G215" s="36" t="s">
        <v>315</v>
      </c>
      <c r="H215" s="39">
        <v>10.65</v>
      </c>
      <c r="I215" s="40">
        <v>237.0</v>
      </c>
      <c r="J215" s="41">
        <f t="shared" si="1"/>
        <v>2524.05</v>
      </c>
      <c r="K215" s="37" t="str">
        <f t="array" ref="K215">IFERROR(XLOOKUP(G215,'Tipo de carga'!A:A,'Tipo de carga'!B:B))</f>
        <v>COMSUSTENTA</v>
      </c>
      <c r="L215" s="37">
        <f t="shared" si="2"/>
        <v>40</v>
      </c>
      <c r="M215" s="37">
        <f t="shared" si="3"/>
        <v>1</v>
      </c>
      <c r="N215" s="37">
        <f t="shared" si="4"/>
        <v>10</v>
      </c>
      <c r="O215" s="37" t="str">
        <f t="array" ref="O215">IFERROR(XLOOKUP(K215,'Tipo de carga'!B:B,'Tipo de carga'!C:C))</f>
        <v>GNC</v>
      </c>
    </row>
    <row r="216">
      <c r="A216" s="36">
        <v>1925.0</v>
      </c>
      <c r="B216" s="37" t="str">
        <f>IFERROR(VLOOKUP(A216,'asig octubre'!$A$2:$C$442,3,0))</f>
        <v>MeLi asignado SD</v>
      </c>
      <c r="C216" s="37" t="str">
        <f>IFERROR(VLOOKUP(A216,'asig octubre'!$A$2:$B$442,2,0))</f>
        <v>EC-05</v>
      </c>
      <c r="D216" s="38">
        <v>45566.0</v>
      </c>
      <c r="E216" s="36" t="s">
        <v>317</v>
      </c>
      <c r="F216" s="37" t="str">
        <f t="array" ref="F216">IFERROR(XLOOKUP(E216,Operadores!A:A,Operadores!B:B))</f>
        <v>VALGUS</v>
      </c>
      <c r="G216" s="36" t="s">
        <v>315</v>
      </c>
      <c r="H216" s="39">
        <v>10.65</v>
      </c>
      <c r="I216" s="40">
        <v>210.0</v>
      </c>
      <c r="J216" s="41">
        <f t="shared" si="1"/>
        <v>2236.5</v>
      </c>
      <c r="K216" s="37" t="str">
        <f t="array" ref="K216">IFERROR(XLOOKUP(G216,'Tipo de carga'!A:A,'Tipo de carga'!B:B))</f>
        <v>COMSUSTENTA</v>
      </c>
      <c r="L216" s="37">
        <f t="shared" si="2"/>
        <v>40</v>
      </c>
      <c r="M216" s="37">
        <f t="shared" si="3"/>
        <v>1</v>
      </c>
      <c r="N216" s="37">
        <f t="shared" si="4"/>
        <v>10</v>
      </c>
      <c r="O216" s="37" t="str">
        <f t="array" ref="O216">IFERROR(XLOOKUP(K216,'Tipo de carga'!B:B,'Tipo de carga'!C:C))</f>
        <v>GNC</v>
      </c>
    </row>
    <row r="217">
      <c r="A217" s="36">
        <v>1926.0</v>
      </c>
      <c r="B217" s="37" t="str">
        <f>IFERROR(VLOOKUP(A217,'asig octubre'!$A$2:$C$442,3,0))</f>
        <v>MeLi asignado SD</v>
      </c>
      <c r="C217" s="37" t="str">
        <f>IFERROR(VLOOKUP(A217,'asig octubre'!$A$2:$B$442,2,0))</f>
        <v>EC-05</v>
      </c>
      <c r="D217" s="38">
        <v>45566.0</v>
      </c>
      <c r="E217" s="36" t="s">
        <v>318</v>
      </c>
      <c r="F217" s="37" t="str">
        <f t="array" ref="F217">IFERROR(XLOOKUP(E217,Operadores!A:A,Operadores!B:B))</f>
        <v>SOSERN</v>
      </c>
      <c r="G217" s="36" t="s">
        <v>315</v>
      </c>
      <c r="H217" s="39">
        <v>10.65</v>
      </c>
      <c r="I217" s="40">
        <v>209.0</v>
      </c>
      <c r="J217" s="41">
        <f t="shared" si="1"/>
        <v>2225.85</v>
      </c>
      <c r="K217" s="37" t="str">
        <f t="array" ref="K217">IFERROR(XLOOKUP(G217,'Tipo de carga'!A:A,'Tipo de carga'!B:B))</f>
        <v>COMSUSTENTA</v>
      </c>
      <c r="L217" s="37">
        <f t="shared" si="2"/>
        <v>40</v>
      </c>
      <c r="M217" s="37">
        <f t="shared" si="3"/>
        <v>1</v>
      </c>
      <c r="N217" s="37">
        <f t="shared" si="4"/>
        <v>10</v>
      </c>
      <c r="O217" s="37" t="str">
        <f t="array" ref="O217">IFERROR(XLOOKUP(K217,'Tipo de carga'!B:B,'Tipo de carga'!C:C))</f>
        <v>GNC</v>
      </c>
    </row>
    <row r="218">
      <c r="A218" s="36">
        <v>1928.0</v>
      </c>
      <c r="B218" s="37" t="str">
        <f>IFERROR(VLOOKUP(A218,'asig octubre'!$A$2:$C$442,3,0))</f>
        <v>MeLi Ded Puebla</v>
      </c>
      <c r="C218" s="37" t="str">
        <f>IFERROR(VLOOKUP(A218,'asig octubre'!$A$2:$B$442,2,0))</f>
        <v>EC-05</v>
      </c>
      <c r="D218" s="38">
        <v>45566.0</v>
      </c>
      <c r="E218" s="36" t="s">
        <v>319</v>
      </c>
      <c r="F218" s="37" t="str">
        <f t="array" ref="F218">IFERROR(XLOOKUP(E218,Operadores!A:A,Operadores!B:B))</f>
        <v>BARPED</v>
      </c>
      <c r="G218" s="36" t="s">
        <v>315</v>
      </c>
      <c r="H218" s="39">
        <v>10.65</v>
      </c>
      <c r="I218" s="40">
        <v>269.0</v>
      </c>
      <c r="J218" s="41">
        <f t="shared" si="1"/>
        <v>2864.85</v>
      </c>
      <c r="K218" s="37" t="str">
        <f t="array" ref="K218">IFERROR(XLOOKUP(G218,'Tipo de carga'!A:A,'Tipo de carga'!B:B))</f>
        <v>COMSUSTENTA</v>
      </c>
      <c r="L218" s="37">
        <f t="shared" si="2"/>
        <v>40</v>
      </c>
      <c r="M218" s="37">
        <f t="shared" si="3"/>
        <v>1</v>
      </c>
      <c r="N218" s="37">
        <f t="shared" si="4"/>
        <v>10</v>
      </c>
      <c r="O218" s="37" t="str">
        <f t="array" ref="O218">IFERROR(XLOOKUP(K218,'Tipo de carga'!B:B,'Tipo de carga'!C:C))</f>
        <v>GNC</v>
      </c>
    </row>
    <row r="219">
      <c r="A219" s="36">
        <v>1930.0</v>
      </c>
      <c r="B219" s="37" t="str">
        <f>IFERROR(VLOOKUP(A219,'asig octubre'!$A$2:$C$442,3,0))</f>
        <v>MeLi asignado SD</v>
      </c>
      <c r="C219" s="37" t="str">
        <f>IFERROR(VLOOKUP(A219,'asig octubre'!$A$2:$B$442,2,0))</f>
        <v>EC-05</v>
      </c>
      <c r="D219" s="38">
        <v>45566.0</v>
      </c>
      <c r="E219" s="36" t="s">
        <v>312</v>
      </c>
      <c r="F219" s="37" t="str">
        <f t="array" ref="F219">IFERROR(XLOOKUP(E219,Operadores!A:A,Operadores!B:B))</f>
        <v>MIRLEO</v>
      </c>
      <c r="G219" s="36" t="s">
        <v>315</v>
      </c>
      <c r="H219" s="39">
        <v>10.65</v>
      </c>
      <c r="I219" s="40">
        <v>351.0</v>
      </c>
      <c r="J219" s="41">
        <f t="shared" si="1"/>
        <v>3738.15</v>
      </c>
      <c r="K219" s="37" t="str">
        <f t="array" ref="K219">IFERROR(XLOOKUP(G219,'Tipo de carga'!A:A,'Tipo de carga'!B:B))</f>
        <v>COMSUSTENTA</v>
      </c>
      <c r="L219" s="37">
        <f t="shared" si="2"/>
        <v>40</v>
      </c>
      <c r="M219" s="37">
        <f t="shared" si="3"/>
        <v>1</v>
      </c>
      <c r="N219" s="37">
        <f t="shared" si="4"/>
        <v>10</v>
      </c>
      <c r="O219" s="37" t="str">
        <f t="array" ref="O219">IFERROR(XLOOKUP(K219,'Tipo de carga'!B:B,'Tipo de carga'!C:C))</f>
        <v>GNC</v>
      </c>
    </row>
    <row r="220">
      <c r="A220" s="36">
        <v>1910.0</v>
      </c>
      <c r="B220" s="37" t="str">
        <f>IFERROR(VLOOKUP(A220,'asig octubre'!$A$2:$C$442,3,0))</f>
        <v>MeLi Ded Puebla</v>
      </c>
      <c r="C220" s="37" t="str">
        <f>IFERROR(VLOOKUP(A220,'asig octubre'!$A$2:$B$442,2,0))</f>
        <v>EC-05</v>
      </c>
      <c r="D220" s="38">
        <v>45567.0</v>
      </c>
      <c r="E220" s="36" t="s">
        <v>320</v>
      </c>
      <c r="F220" s="37" t="str">
        <f t="array" ref="F220">IFERROR(XLOOKUP(E220,Operadores!A:A,Operadores!B:B))</f>
        <v>GUTIRV</v>
      </c>
      <c r="G220" s="36" t="s">
        <v>315</v>
      </c>
      <c r="H220" s="39">
        <v>10.65</v>
      </c>
      <c r="I220" s="40">
        <v>330.0</v>
      </c>
      <c r="J220" s="41">
        <f t="shared" si="1"/>
        <v>3514.5</v>
      </c>
      <c r="K220" s="37" t="str">
        <f t="array" ref="K220">IFERROR(XLOOKUP(G220,'Tipo de carga'!A:A,'Tipo de carga'!B:B))</f>
        <v>COMSUSTENTA</v>
      </c>
      <c r="L220" s="37">
        <f t="shared" si="2"/>
        <v>40</v>
      </c>
      <c r="M220" s="37">
        <f t="shared" si="3"/>
        <v>2</v>
      </c>
      <c r="N220" s="37">
        <f t="shared" si="4"/>
        <v>10</v>
      </c>
      <c r="O220" s="37" t="str">
        <f t="array" ref="O220">IFERROR(XLOOKUP(K220,'Tipo de carga'!B:B,'Tipo de carga'!C:C))</f>
        <v>GNC</v>
      </c>
    </row>
    <row r="221">
      <c r="A221" s="36">
        <v>1916.0</v>
      </c>
      <c r="B221" s="37" t="str">
        <f>IFERROR(VLOOKUP(A221,'asig octubre'!$A$2:$C$442,3,0))</f>
        <v>MeLi Ded Puebla</v>
      </c>
      <c r="C221" s="37" t="str">
        <f>IFERROR(VLOOKUP(A221,'asig octubre'!$A$2:$B$442,2,0))</f>
        <v>EC-05</v>
      </c>
      <c r="D221" s="38">
        <v>45567.0</v>
      </c>
      <c r="E221" s="36" t="s">
        <v>321</v>
      </c>
      <c r="F221" s="37" t="str">
        <f t="array" ref="F221">IFERROR(XLOOKUP(E221,Operadores!A:A,Operadores!B:B))</f>
        <v>REBCAN</v>
      </c>
      <c r="G221" s="36" t="s">
        <v>315</v>
      </c>
      <c r="H221" s="39">
        <v>10.65</v>
      </c>
      <c r="I221" s="40">
        <v>282.0</v>
      </c>
      <c r="J221" s="41">
        <f t="shared" si="1"/>
        <v>3003.3</v>
      </c>
      <c r="K221" s="37" t="str">
        <f t="array" ref="K221">IFERROR(XLOOKUP(G221,'Tipo de carga'!A:A,'Tipo de carga'!B:B))</f>
        <v>COMSUSTENTA</v>
      </c>
      <c r="L221" s="37">
        <f t="shared" si="2"/>
        <v>40</v>
      </c>
      <c r="M221" s="37">
        <f t="shared" si="3"/>
        <v>2</v>
      </c>
      <c r="N221" s="37">
        <f t="shared" si="4"/>
        <v>10</v>
      </c>
      <c r="O221" s="37" t="str">
        <f t="array" ref="O221">IFERROR(XLOOKUP(K221,'Tipo de carga'!B:B,'Tipo de carga'!C:C))</f>
        <v>GNC</v>
      </c>
    </row>
    <row r="222">
      <c r="A222" s="36">
        <v>1919.0</v>
      </c>
      <c r="B222" s="37" t="str">
        <f>IFERROR(VLOOKUP(A222,'asig octubre'!$A$2:$C$442,3,0))</f>
        <v>MeLi Ded Puebla</v>
      </c>
      <c r="C222" s="37" t="str">
        <f>IFERROR(VLOOKUP(A222,'asig octubre'!$A$2:$B$442,2,0))</f>
        <v>EC-05</v>
      </c>
      <c r="D222" s="38">
        <v>45567.0</v>
      </c>
      <c r="E222" s="36" t="s">
        <v>314</v>
      </c>
      <c r="F222" s="37" t="str">
        <f t="array" ref="F222">IFERROR(XLOOKUP(E222,Operadores!A:A,Operadores!B:B))</f>
        <v>HERRE</v>
      </c>
      <c r="G222" s="36" t="s">
        <v>315</v>
      </c>
      <c r="H222" s="39">
        <v>10.65</v>
      </c>
      <c r="I222" s="40">
        <v>245.0</v>
      </c>
      <c r="J222" s="41">
        <f t="shared" si="1"/>
        <v>2609.25</v>
      </c>
      <c r="K222" s="37" t="str">
        <f t="array" ref="K222">IFERROR(XLOOKUP(G222,'Tipo de carga'!A:A,'Tipo de carga'!B:B))</f>
        <v>COMSUSTENTA</v>
      </c>
      <c r="L222" s="37">
        <f t="shared" si="2"/>
        <v>40</v>
      </c>
      <c r="M222" s="37">
        <f t="shared" si="3"/>
        <v>2</v>
      </c>
      <c r="N222" s="37">
        <f t="shared" si="4"/>
        <v>10</v>
      </c>
      <c r="O222" s="37" t="str">
        <f t="array" ref="O222">IFERROR(XLOOKUP(K222,'Tipo de carga'!B:B,'Tipo de carga'!C:C))</f>
        <v>GNC</v>
      </c>
    </row>
    <row r="223">
      <c r="A223" s="36">
        <v>2014.0</v>
      </c>
      <c r="B223" s="37" t="str">
        <f>IFERROR(VLOOKUP(A223,'asig octubre'!$A$2:$C$442,3,0))</f>
        <v>MeLi asignado SD</v>
      </c>
      <c r="C223" s="37" t="str">
        <f>IFERROR(VLOOKUP(A223,'asig octubre'!$A$2:$B$442,2,0))</f>
        <v>EC-05</v>
      </c>
      <c r="D223" s="38">
        <v>45568.988275462965</v>
      </c>
      <c r="E223" s="36" t="s">
        <v>322</v>
      </c>
      <c r="F223" s="37" t="str">
        <f t="array" ref="F223">IFERROR(XLOOKUP(E223,Operadores!A:A,Operadores!B:B))</f>
        <v>PERMAR</v>
      </c>
      <c r="G223" s="36" t="s">
        <v>72</v>
      </c>
      <c r="H223" s="39">
        <v>19.286532</v>
      </c>
      <c r="I223" s="40">
        <v>316.82</v>
      </c>
      <c r="J223" s="41">
        <f t="shared" si="1"/>
        <v>6110.359068</v>
      </c>
      <c r="K223" s="37" t="str">
        <f t="array" ref="K223">IFERROR(XLOOKUP(G223,'Tipo de carga'!A:A,'Tipo de carga'!B:B))</f>
        <v>Autoabasto</v>
      </c>
      <c r="L223" s="37">
        <f t="shared" si="2"/>
        <v>40</v>
      </c>
      <c r="M223" s="37">
        <f t="shared" si="3"/>
        <v>3</v>
      </c>
      <c r="N223" s="37">
        <f t="shared" si="4"/>
        <v>10</v>
      </c>
      <c r="O223" s="37" t="str">
        <f t="array" ref="O223">IFERROR(XLOOKUP(K223,'Tipo de carga'!B:B,'Tipo de carga'!C:C))</f>
        <v>Diesel</v>
      </c>
    </row>
    <row r="224">
      <c r="A224" s="36">
        <v>1977.0</v>
      </c>
      <c r="B224" s="37" t="str">
        <f>IFERROR(VLOOKUP(A224,'asig octubre'!$A$2:$C$442,3,0))</f>
        <v>Available</v>
      </c>
      <c r="C224" s="37" t="str">
        <f>IFERROR(VLOOKUP(A224,'asig octubre'!$A$2:$B$442,2,0))</f>
        <v>TTE</v>
      </c>
      <c r="D224" s="38">
        <v>45568.97686342592</v>
      </c>
      <c r="E224" s="36" t="s">
        <v>237</v>
      </c>
      <c r="F224" s="37" t="str">
        <f t="array" ref="F224">IFERROR(XLOOKUP(E224,Operadores!A:A,Operadores!B:B))</f>
        <v>HUAIS</v>
      </c>
      <c r="G224" s="36" t="s">
        <v>72</v>
      </c>
      <c r="H224" s="39">
        <v>19.286532</v>
      </c>
      <c r="I224" s="40">
        <v>745.45</v>
      </c>
      <c r="J224" s="41">
        <f t="shared" si="1"/>
        <v>14377.14528</v>
      </c>
      <c r="K224" s="37" t="str">
        <f t="array" ref="K224">IFERROR(XLOOKUP(G224,'Tipo de carga'!A:A,'Tipo de carga'!B:B))</f>
        <v>Autoabasto</v>
      </c>
      <c r="L224" s="37">
        <f t="shared" si="2"/>
        <v>40</v>
      </c>
      <c r="M224" s="37">
        <f t="shared" si="3"/>
        <v>3</v>
      </c>
      <c r="N224" s="37">
        <f t="shared" si="4"/>
        <v>10</v>
      </c>
      <c r="O224" s="37" t="str">
        <f t="array" ref="O224">IFERROR(XLOOKUP(K224,'Tipo de carga'!B:B,'Tipo de carga'!C:C))</f>
        <v>Diesel</v>
      </c>
    </row>
    <row r="225">
      <c r="A225" s="36">
        <v>1978.0</v>
      </c>
      <c r="B225" s="37" t="str">
        <f>IFERROR(VLOOKUP(A225,'asig octubre'!$A$2:$C$442,3,0))</f>
        <v>MeLi Dedicado TD</v>
      </c>
      <c r="C225" s="37" t="str">
        <f>IFERROR(VLOOKUP(A225,'asig octubre'!$A$2:$B$442,2,0))</f>
        <v>EC-05</v>
      </c>
      <c r="D225" s="38">
        <v>45568.97378472222</v>
      </c>
      <c r="E225" s="36" t="s">
        <v>323</v>
      </c>
      <c r="F225" s="37" t="str">
        <f t="array" ref="F225">IFERROR(XLOOKUP(E225,Operadores!A:A,Operadores!B:B))</f>
        <v>MENBER</v>
      </c>
      <c r="G225" s="36" t="s">
        <v>72</v>
      </c>
      <c r="H225" s="39">
        <v>19.286532</v>
      </c>
      <c r="I225" s="40">
        <v>670.02</v>
      </c>
      <c r="J225" s="41">
        <f t="shared" si="1"/>
        <v>12922.36217</v>
      </c>
      <c r="K225" s="37" t="str">
        <f t="array" ref="K225">IFERROR(XLOOKUP(G225,'Tipo de carga'!A:A,'Tipo de carga'!B:B))</f>
        <v>Autoabasto</v>
      </c>
      <c r="L225" s="37">
        <f t="shared" si="2"/>
        <v>40</v>
      </c>
      <c r="M225" s="37">
        <f t="shared" si="3"/>
        <v>3</v>
      </c>
      <c r="N225" s="37">
        <f t="shared" si="4"/>
        <v>10</v>
      </c>
      <c r="O225" s="37" t="str">
        <f t="array" ref="O225">IFERROR(XLOOKUP(K225,'Tipo de carga'!B:B,'Tipo de carga'!C:C))</f>
        <v>Diesel</v>
      </c>
    </row>
    <row r="226">
      <c r="A226" s="36">
        <v>1780.0</v>
      </c>
      <c r="B226" s="37" t="str">
        <f>IFERROR(VLOOKUP(A226,'asig octubre'!$A$2:$C$442,3,0))</f>
        <v>Pilgrims Tepo</v>
      </c>
      <c r="C226" s="37" t="str">
        <f>IFERROR(VLOOKUP(A226,'asig octubre'!$A$2:$B$442,2,0))</f>
        <v>EC-02</v>
      </c>
      <c r="D226" s="38">
        <v>45568.94087962963</v>
      </c>
      <c r="E226" s="36"/>
      <c r="F226" s="37" t="str">
        <f t="array" ref="F226">IFERROR(XLOOKUP(E226,Operadores!A:A,Operadores!B:B))</f>
        <v/>
      </c>
      <c r="G226" s="36" t="s">
        <v>72</v>
      </c>
      <c r="H226" s="39">
        <v>19.286532</v>
      </c>
      <c r="I226" s="40">
        <v>16.08</v>
      </c>
      <c r="J226" s="41">
        <f t="shared" si="1"/>
        <v>310.1274346</v>
      </c>
      <c r="K226" s="37" t="str">
        <f t="array" ref="K226">IFERROR(XLOOKUP(G226,'Tipo de carga'!A:A,'Tipo de carga'!B:B))</f>
        <v>Autoabasto</v>
      </c>
      <c r="L226" s="37">
        <f t="shared" si="2"/>
        <v>40</v>
      </c>
      <c r="M226" s="37">
        <f t="shared" si="3"/>
        <v>3</v>
      </c>
      <c r="N226" s="37">
        <f t="shared" si="4"/>
        <v>10</v>
      </c>
      <c r="O226" s="37" t="str">
        <f t="array" ref="O226">IFERROR(XLOOKUP(K226,'Tipo de carga'!B:B,'Tipo de carga'!C:C))</f>
        <v>Diesel</v>
      </c>
    </row>
    <row r="227">
      <c r="A227" s="36">
        <v>1863.0</v>
      </c>
      <c r="B227" s="37" t="str">
        <f>IFERROR(VLOOKUP(A227,'asig octubre'!$A$2:$C$442,3,0))</f>
        <v>Pilgrims Tepo</v>
      </c>
      <c r="C227" s="37" t="str">
        <f>IFERROR(VLOOKUP(A227,'asig octubre'!$A$2:$B$442,2,0))</f>
        <v>EC-02</v>
      </c>
      <c r="D227" s="38">
        <v>45568.928078703706</v>
      </c>
      <c r="E227" s="36" t="s">
        <v>324</v>
      </c>
      <c r="F227" s="37" t="str">
        <f t="array" ref="F227">IFERROR(XLOOKUP(E227,Operadores!A:A,Operadores!B:B))</f>
        <v>MORDAN</v>
      </c>
      <c r="G227" s="36" t="s">
        <v>72</v>
      </c>
      <c r="H227" s="39">
        <v>19.286532</v>
      </c>
      <c r="I227" s="40">
        <v>233.55</v>
      </c>
      <c r="J227" s="41">
        <f t="shared" si="1"/>
        <v>4504.369549</v>
      </c>
      <c r="K227" s="37" t="str">
        <f t="array" ref="K227">IFERROR(XLOOKUP(G227,'Tipo de carga'!A:A,'Tipo de carga'!B:B))</f>
        <v>Autoabasto</v>
      </c>
      <c r="L227" s="37">
        <f t="shared" si="2"/>
        <v>40</v>
      </c>
      <c r="M227" s="37">
        <f t="shared" si="3"/>
        <v>3</v>
      </c>
      <c r="N227" s="37">
        <f t="shared" si="4"/>
        <v>10</v>
      </c>
      <c r="O227" s="37" t="str">
        <f t="array" ref="O227">IFERROR(XLOOKUP(K227,'Tipo de carga'!B:B,'Tipo de carga'!C:C))</f>
        <v>Diesel</v>
      </c>
    </row>
    <row r="228">
      <c r="A228" s="36">
        <v>1780.0</v>
      </c>
      <c r="B228" s="37" t="str">
        <f>IFERROR(VLOOKUP(A228,'asig octubre'!$A$2:$C$442,3,0))</f>
        <v>Pilgrims Tepo</v>
      </c>
      <c r="C228" s="37" t="str">
        <f>IFERROR(VLOOKUP(A228,'asig octubre'!$A$2:$B$442,2,0))</f>
        <v>EC-02</v>
      </c>
      <c r="D228" s="38">
        <v>45568.92732638889</v>
      </c>
      <c r="E228" s="36"/>
      <c r="F228" s="37" t="str">
        <f t="array" ref="F228">IFERROR(XLOOKUP(E228,Operadores!A:A,Operadores!B:B))</f>
        <v/>
      </c>
      <c r="G228" s="36" t="s">
        <v>72</v>
      </c>
      <c r="H228" s="39">
        <v>19.286532</v>
      </c>
      <c r="I228" s="40">
        <v>183.71</v>
      </c>
      <c r="J228" s="41">
        <f t="shared" si="1"/>
        <v>3543.128794</v>
      </c>
      <c r="K228" s="37" t="str">
        <f t="array" ref="K228">IFERROR(XLOOKUP(G228,'Tipo de carga'!A:A,'Tipo de carga'!B:B))</f>
        <v>Autoabasto</v>
      </c>
      <c r="L228" s="37">
        <f t="shared" si="2"/>
        <v>40</v>
      </c>
      <c r="M228" s="37">
        <f t="shared" si="3"/>
        <v>3</v>
      </c>
      <c r="N228" s="37">
        <f t="shared" si="4"/>
        <v>10</v>
      </c>
      <c r="O228" s="37" t="str">
        <f t="array" ref="O228">IFERROR(XLOOKUP(K228,'Tipo de carga'!B:B,'Tipo de carga'!C:C))</f>
        <v>Diesel</v>
      </c>
    </row>
    <row r="229">
      <c r="A229" s="36">
        <v>1836.0</v>
      </c>
      <c r="B229" s="37" t="str">
        <f>IFERROR(VLOOKUP(A229,'asig octubre'!$A$2:$C$442,3,0))</f>
        <v>Full Liver</v>
      </c>
      <c r="C229" s="37" t="str">
        <f>IFERROR(VLOOKUP(A229,'asig octubre'!$A$2:$B$442,2,0))</f>
        <v>EC-01</v>
      </c>
      <c r="D229" s="38">
        <v>45568.89230324074</v>
      </c>
      <c r="E229" s="36" t="s">
        <v>297</v>
      </c>
      <c r="F229" s="37" t="str">
        <f t="array" ref="F229">IFERROR(XLOOKUP(E229,Operadores!A:A,Operadores!B:B))</f>
        <v>HUEAR</v>
      </c>
      <c r="G229" s="36" t="s">
        <v>72</v>
      </c>
      <c r="H229" s="39">
        <v>19.286532</v>
      </c>
      <c r="I229" s="40">
        <v>340.01</v>
      </c>
      <c r="J229" s="41">
        <f t="shared" si="1"/>
        <v>6557.613745</v>
      </c>
      <c r="K229" s="37" t="str">
        <f t="array" ref="K229">IFERROR(XLOOKUP(G229,'Tipo de carga'!A:A,'Tipo de carga'!B:B))</f>
        <v>Autoabasto</v>
      </c>
      <c r="L229" s="37">
        <f t="shared" si="2"/>
        <v>40</v>
      </c>
      <c r="M229" s="37">
        <f t="shared" si="3"/>
        <v>3</v>
      </c>
      <c r="N229" s="37">
        <f t="shared" si="4"/>
        <v>10</v>
      </c>
      <c r="O229" s="37" t="str">
        <f t="array" ref="O229">IFERROR(XLOOKUP(K229,'Tipo de carga'!B:B,'Tipo de carga'!C:C))</f>
        <v>Diesel</v>
      </c>
    </row>
    <row r="230">
      <c r="A230" s="36">
        <v>1831.0</v>
      </c>
      <c r="B230" s="37" t="str">
        <f>IFERROR(VLOOKUP(A230,'asig octubre'!$A$2:$C$442,3,0))</f>
        <v>Full Liver</v>
      </c>
      <c r="C230" s="37" t="str">
        <f>IFERROR(VLOOKUP(A230,'asig octubre'!$A$2:$B$442,2,0))</f>
        <v>EC-01</v>
      </c>
      <c r="D230" s="38">
        <v>45568.86101851852</v>
      </c>
      <c r="E230" s="36" t="s">
        <v>325</v>
      </c>
      <c r="F230" s="37" t="str">
        <f t="array" ref="F230">IFERROR(XLOOKUP(E230,Operadores!A:A,Operadores!B:B))</f>
        <v>VELOSC</v>
      </c>
      <c r="G230" s="36" t="s">
        <v>72</v>
      </c>
      <c r="H230" s="39">
        <v>19.286532</v>
      </c>
      <c r="I230" s="40">
        <v>804.69</v>
      </c>
      <c r="J230" s="41">
        <f t="shared" si="1"/>
        <v>15519.67944</v>
      </c>
      <c r="K230" s="37" t="str">
        <f t="array" ref="K230">IFERROR(XLOOKUP(G230,'Tipo de carga'!A:A,'Tipo de carga'!B:B))</f>
        <v>Autoabasto</v>
      </c>
      <c r="L230" s="37">
        <f t="shared" si="2"/>
        <v>40</v>
      </c>
      <c r="M230" s="37">
        <f t="shared" si="3"/>
        <v>3</v>
      </c>
      <c r="N230" s="37">
        <f t="shared" si="4"/>
        <v>10</v>
      </c>
      <c r="O230" s="37" t="str">
        <f t="array" ref="O230">IFERROR(XLOOKUP(K230,'Tipo de carga'!B:B,'Tipo de carga'!C:C))</f>
        <v>Diesel</v>
      </c>
    </row>
    <row r="231">
      <c r="A231" s="36" t="s">
        <v>187</v>
      </c>
      <c r="B231" s="37" t="str">
        <f>IFERROR(VLOOKUP(A231,'asig octubre'!$A$2:$C$442,3,0))</f>
        <v/>
      </c>
      <c r="C231" s="37" t="str">
        <f>IFERROR(VLOOKUP(A231,'asig octubre'!$A$2:$B$442,2,0))</f>
        <v/>
      </c>
      <c r="D231" s="38">
        <v>45568.84707175926</v>
      </c>
      <c r="E231" s="36" t="s">
        <v>69</v>
      </c>
      <c r="F231" s="37" t="str">
        <f t="array" ref="F231">IFERROR(XLOOKUP(E231,Operadores!A:A,Operadores!B:B))</f>
        <v>MTTO</v>
      </c>
      <c r="G231" s="36" t="s">
        <v>72</v>
      </c>
      <c r="H231" s="39">
        <v>19.286532</v>
      </c>
      <c r="I231" s="40">
        <v>477.32</v>
      </c>
      <c r="J231" s="41">
        <f t="shared" si="1"/>
        <v>9205.847454</v>
      </c>
      <c r="K231" s="37" t="str">
        <f t="array" ref="K231">IFERROR(XLOOKUP(G231,'Tipo de carga'!A:A,'Tipo de carga'!B:B))</f>
        <v>Autoabasto</v>
      </c>
      <c r="L231" s="37">
        <f t="shared" si="2"/>
        <v>40</v>
      </c>
      <c r="M231" s="37">
        <f t="shared" si="3"/>
        <v>3</v>
      </c>
      <c r="N231" s="37">
        <f t="shared" si="4"/>
        <v>10</v>
      </c>
      <c r="O231" s="37" t="str">
        <f t="array" ref="O231">IFERROR(XLOOKUP(K231,'Tipo de carga'!B:B,'Tipo de carga'!C:C))</f>
        <v>Diesel</v>
      </c>
    </row>
    <row r="232">
      <c r="A232" s="36">
        <v>1695.0</v>
      </c>
      <c r="B232" s="37" t="str">
        <f>IFERROR(VLOOKUP(A232,'asig octubre'!$A$2:$C$442,3,0))</f>
        <v>Pilgrims Tepo</v>
      </c>
      <c r="C232" s="37" t="str">
        <f>IFERROR(VLOOKUP(A232,'asig octubre'!$A$2:$B$442,2,0))</f>
        <v>EC-02</v>
      </c>
      <c r="D232" s="38">
        <v>45568.818506944444</v>
      </c>
      <c r="E232" s="36" t="s">
        <v>326</v>
      </c>
      <c r="F232" s="37" t="str">
        <f t="array" ref="F232">IFERROR(XLOOKUP(E232,Operadores!A:A,Operadores!B:B))</f>
        <v>SANJOR</v>
      </c>
      <c r="G232" s="36" t="s">
        <v>72</v>
      </c>
      <c r="H232" s="39">
        <v>19.286532</v>
      </c>
      <c r="I232" s="40">
        <v>257.05</v>
      </c>
      <c r="J232" s="41">
        <f t="shared" si="1"/>
        <v>4957.603051</v>
      </c>
      <c r="K232" s="37" t="str">
        <f t="array" ref="K232">IFERROR(XLOOKUP(G232,'Tipo de carga'!A:A,'Tipo de carga'!B:B))</f>
        <v>Autoabasto</v>
      </c>
      <c r="L232" s="37">
        <f t="shared" si="2"/>
        <v>40</v>
      </c>
      <c r="M232" s="37">
        <f t="shared" si="3"/>
        <v>3</v>
      </c>
      <c r="N232" s="37">
        <f t="shared" si="4"/>
        <v>10</v>
      </c>
      <c r="O232" s="37" t="str">
        <f t="array" ref="O232">IFERROR(XLOOKUP(K232,'Tipo de carga'!B:B,'Tipo de carga'!C:C))</f>
        <v>Diesel</v>
      </c>
    </row>
    <row r="233">
      <c r="A233" s="36">
        <v>1963.0</v>
      </c>
      <c r="B233" s="37" t="str">
        <f>IFERROR(VLOOKUP(A233,'asig octubre'!$A$2:$C$442,3,0))</f>
        <v>MeLi Dedicado Merida</v>
      </c>
      <c r="C233" s="37" t="str">
        <f>IFERROR(VLOOKUP(A233,'asig octubre'!$A$2:$B$442,2,0))</f>
        <v>EC-05</v>
      </c>
      <c r="D233" s="38">
        <v>45568.81627314815</v>
      </c>
      <c r="E233" s="36" t="s">
        <v>240</v>
      </c>
      <c r="F233" s="37" t="str">
        <f t="array" ref="F233">IFERROR(XLOOKUP(E233,Operadores!A:A,Operadores!B:B))</f>
        <v>ACOHER</v>
      </c>
      <c r="G233" s="36" t="s">
        <v>72</v>
      </c>
      <c r="H233" s="39">
        <v>19.286532</v>
      </c>
      <c r="I233" s="40">
        <v>712.18</v>
      </c>
      <c r="J233" s="41">
        <f t="shared" si="1"/>
        <v>13735.48236</v>
      </c>
      <c r="K233" s="37" t="str">
        <f t="array" ref="K233">IFERROR(XLOOKUP(G233,'Tipo de carga'!A:A,'Tipo de carga'!B:B))</f>
        <v>Autoabasto</v>
      </c>
      <c r="L233" s="37">
        <f t="shared" si="2"/>
        <v>40</v>
      </c>
      <c r="M233" s="37">
        <f t="shared" si="3"/>
        <v>3</v>
      </c>
      <c r="N233" s="37">
        <f t="shared" si="4"/>
        <v>10</v>
      </c>
      <c r="O233" s="37" t="str">
        <f t="array" ref="O233">IFERROR(XLOOKUP(K233,'Tipo de carga'!B:B,'Tipo de carga'!C:C))</f>
        <v>Diesel</v>
      </c>
    </row>
    <row r="234">
      <c r="A234" s="36">
        <v>2023.0</v>
      </c>
      <c r="B234" s="37" t="str">
        <f>IFERROR(VLOOKUP(A234,'asig octubre'!$A$2:$C$442,3,0))</f>
        <v>MeLi Asignado TD</v>
      </c>
      <c r="C234" s="37" t="str">
        <f>IFERROR(VLOOKUP(A234,'asig octubre'!$A$2:$B$442,2,0))</f>
        <v>EC-05</v>
      </c>
      <c r="D234" s="38">
        <v>45568.81061342593</v>
      </c>
      <c r="E234" s="36" t="s">
        <v>327</v>
      </c>
      <c r="F234" s="37" t="str">
        <f t="array" ref="F234">IFERROR(XLOOKUP(E234,Operadores!A:A,Operadores!B:B))</f>
        <v>ESCSAU</v>
      </c>
      <c r="G234" s="36" t="s">
        <v>72</v>
      </c>
      <c r="H234" s="39">
        <v>19.286532</v>
      </c>
      <c r="I234" s="40">
        <v>48.64</v>
      </c>
      <c r="J234" s="41">
        <f t="shared" si="1"/>
        <v>938.0969165</v>
      </c>
      <c r="K234" s="37" t="str">
        <f t="array" ref="K234">IFERROR(XLOOKUP(G234,'Tipo de carga'!A:A,'Tipo de carga'!B:B))</f>
        <v>Autoabasto</v>
      </c>
      <c r="L234" s="37">
        <f t="shared" si="2"/>
        <v>40</v>
      </c>
      <c r="M234" s="37">
        <f t="shared" si="3"/>
        <v>3</v>
      </c>
      <c r="N234" s="37">
        <f t="shared" si="4"/>
        <v>10</v>
      </c>
      <c r="O234" s="37" t="str">
        <f t="array" ref="O234">IFERROR(XLOOKUP(K234,'Tipo de carga'!B:B,'Tipo de carga'!C:C))</f>
        <v>Diesel</v>
      </c>
    </row>
    <row r="235">
      <c r="A235" s="36">
        <v>1855.0</v>
      </c>
      <c r="B235" s="37" t="str">
        <f>IFERROR(VLOOKUP(A235,'asig octubre'!$A$2:$C$442,3,0))</f>
        <v>Circuitos</v>
      </c>
      <c r="C235" s="37" t="str">
        <f>IFERROR(VLOOKUP(A235,'asig octubre'!$A$2:$B$442,2,0))</f>
        <v>EC-03</v>
      </c>
      <c r="D235" s="38">
        <v>45568.80200231481</v>
      </c>
      <c r="E235" s="36" t="s">
        <v>328</v>
      </c>
      <c r="F235" s="37" t="str">
        <f t="array" ref="F235">IFERROR(XLOOKUP(E235,Operadores!A:A,Operadores!B:B))</f>
        <v>REYPED</v>
      </c>
      <c r="G235" s="36" t="s">
        <v>72</v>
      </c>
      <c r="H235" s="39">
        <v>19.286532</v>
      </c>
      <c r="I235" s="40">
        <v>650.23</v>
      </c>
      <c r="J235" s="41">
        <f t="shared" si="1"/>
        <v>12540.6817</v>
      </c>
      <c r="K235" s="37" t="str">
        <f t="array" ref="K235">IFERROR(XLOOKUP(G235,'Tipo de carga'!A:A,'Tipo de carga'!B:B))</f>
        <v>Autoabasto</v>
      </c>
      <c r="L235" s="37">
        <f t="shared" si="2"/>
        <v>40</v>
      </c>
      <c r="M235" s="37">
        <f t="shared" si="3"/>
        <v>3</v>
      </c>
      <c r="N235" s="37">
        <f t="shared" si="4"/>
        <v>10</v>
      </c>
      <c r="O235" s="37" t="str">
        <f t="array" ref="O235">IFERROR(XLOOKUP(K235,'Tipo de carga'!B:B,'Tipo de carga'!C:C))</f>
        <v>Diesel</v>
      </c>
    </row>
    <row r="236">
      <c r="A236" s="36">
        <v>1943.0</v>
      </c>
      <c r="B236" s="37" t="str">
        <f>IFERROR(VLOOKUP(A236,'asig octubre'!$A$2:$C$442,3,0))</f>
        <v>Circuitos</v>
      </c>
      <c r="C236" s="37" t="str">
        <f>IFERROR(VLOOKUP(A236,'asig octubre'!$A$2:$B$442,2,0))</f>
        <v>EC-03</v>
      </c>
      <c r="D236" s="38">
        <v>45568.79309027778</v>
      </c>
      <c r="E236" s="36" t="s">
        <v>329</v>
      </c>
      <c r="F236" s="37" t="str">
        <f t="array" ref="F236">IFERROR(XLOOKUP(E236,Operadores!A:A,Operadores!B:B))</f>
        <v>RODRAU01</v>
      </c>
      <c r="G236" s="36" t="s">
        <v>72</v>
      </c>
      <c r="H236" s="39">
        <v>19.286532</v>
      </c>
      <c r="I236" s="40">
        <v>88.83</v>
      </c>
      <c r="J236" s="41">
        <f t="shared" si="1"/>
        <v>1713.222638</v>
      </c>
      <c r="K236" s="37" t="str">
        <f t="array" ref="K236">IFERROR(XLOOKUP(G236,'Tipo de carga'!A:A,'Tipo de carga'!B:B))</f>
        <v>Autoabasto</v>
      </c>
      <c r="L236" s="37">
        <f t="shared" si="2"/>
        <v>40</v>
      </c>
      <c r="M236" s="37">
        <f t="shared" si="3"/>
        <v>3</v>
      </c>
      <c r="N236" s="37">
        <f t="shared" si="4"/>
        <v>10</v>
      </c>
      <c r="O236" s="37" t="str">
        <f t="array" ref="O236">IFERROR(XLOOKUP(K236,'Tipo de carga'!B:B,'Tipo de carga'!C:C))</f>
        <v>Diesel</v>
      </c>
    </row>
    <row r="237">
      <c r="A237" s="36">
        <v>1861.0</v>
      </c>
      <c r="B237" s="37" t="str">
        <f>IFERROR(VLOOKUP(A237,'asig octubre'!$A$2:$C$442,3,0))</f>
        <v>Pilgrims Tepo</v>
      </c>
      <c r="C237" s="37" t="str">
        <f>IFERROR(VLOOKUP(A237,'asig octubre'!$A$2:$B$442,2,0))</f>
        <v>EC-02</v>
      </c>
      <c r="D237" s="38">
        <v>45568.78155092592</v>
      </c>
      <c r="E237" s="36" t="s">
        <v>330</v>
      </c>
      <c r="F237" s="37" t="str">
        <f t="array" ref="F237">IFERROR(XLOOKUP(E237,Operadores!A:A,Operadores!B:B))</f>
        <v>JIMJOR</v>
      </c>
      <c r="G237" s="36" t="s">
        <v>72</v>
      </c>
      <c r="H237" s="39">
        <v>19.286532</v>
      </c>
      <c r="I237" s="40">
        <v>230.95</v>
      </c>
      <c r="J237" s="41">
        <f t="shared" si="1"/>
        <v>4454.224565</v>
      </c>
      <c r="K237" s="37" t="str">
        <f t="array" ref="K237">IFERROR(XLOOKUP(G237,'Tipo de carga'!A:A,'Tipo de carga'!B:B))</f>
        <v>Autoabasto</v>
      </c>
      <c r="L237" s="37">
        <f t="shared" si="2"/>
        <v>40</v>
      </c>
      <c r="M237" s="37">
        <f t="shared" si="3"/>
        <v>3</v>
      </c>
      <c r="N237" s="37">
        <f t="shared" si="4"/>
        <v>10</v>
      </c>
      <c r="O237" s="37" t="str">
        <f t="array" ref="O237">IFERROR(XLOOKUP(K237,'Tipo de carga'!B:B,'Tipo de carga'!C:C))</f>
        <v>Diesel</v>
      </c>
    </row>
    <row r="238">
      <c r="A238" s="36">
        <v>1857.0</v>
      </c>
      <c r="B238" s="37" t="str">
        <f>IFERROR(VLOOKUP(A238,'asig octubre'!$A$2:$C$442,3,0))</f>
        <v>Pipas</v>
      </c>
      <c r="C238" s="37" t="str">
        <f>IFERROR(VLOOKUP(A238,'asig octubre'!$A$2:$B$442,2,0))</f>
        <v>EC-02</v>
      </c>
      <c r="D238" s="38">
        <v>45568.777719907404</v>
      </c>
      <c r="E238" s="36" t="s">
        <v>331</v>
      </c>
      <c r="F238" s="37" t="str">
        <f t="array" ref="F238">IFERROR(XLOOKUP(E238,Operadores!A:A,Operadores!B:B))</f>
        <v>ANGJOE</v>
      </c>
      <c r="G238" s="36" t="s">
        <v>72</v>
      </c>
      <c r="H238" s="39">
        <v>19.286532</v>
      </c>
      <c r="I238" s="40">
        <v>455.41</v>
      </c>
      <c r="J238" s="41">
        <f t="shared" si="1"/>
        <v>8783.279538</v>
      </c>
      <c r="K238" s="37" t="str">
        <f t="array" ref="K238">IFERROR(XLOOKUP(G238,'Tipo de carga'!A:A,'Tipo de carga'!B:B))</f>
        <v>Autoabasto</v>
      </c>
      <c r="L238" s="37">
        <f t="shared" si="2"/>
        <v>40</v>
      </c>
      <c r="M238" s="37">
        <f t="shared" si="3"/>
        <v>3</v>
      </c>
      <c r="N238" s="37">
        <f t="shared" si="4"/>
        <v>10</v>
      </c>
      <c r="O238" s="37" t="str">
        <f t="array" ref="O238">IFERROR(XLOOKUP(K238,'Tipo de carga'!B:B,'Tipo de carga'!C:C))</f>
        <v>Diesel</v>
      </c>
    </row>
    <row r="239">
      <c r="A239" s="36">
        <v>2036.0</v>
      </c>
      <c r="B239" s="37" t="str">
        <f>IFERROR(VLOOKUP(A239,'asig octubre'!$A$2:$C$442,3,0))</f>
        <v>Liverpool Local</v>
      </c>
      <c r="C239" s="37" t="str">
        <f>IFERROR(VLOOKUP(A239,'asig octubre'!$A$2:$B$442,2,0))</f>
        <v>EC-01</v>
      </c>
      <c r="D239" s="38">
        <v>45568.77305555555</v>
      </c>
      <c r="E239" s="36" t="s">
        <v>69</v>
      </c>
      <c r="F239" s="37" t="str">
        <f t="array" ref="F239">IFERROR(XLOOKUP(E239,Operadores!A:A,Operadores!B:B))</f>
        <v>MTTO</v>
      </c>
      <c r="G239" s="36" t="s">
        <v>72</v>
      </c>
      <c r="H239" s="39">
        <v>19.286532</v>
      </c>
      <c r="I239" s="40">
        <v>47.92</v>
      </c>
      <c r="J239" s="41">
        <f t="shared" si="1"/>
        <v>924.2106134</v>
      </c>
      <c r="K239" s="37" t="str">
        <f t="array" ref="K239">IFERROR(XLOOKUP(G239,'Tipo de carga'!A:A,'Tipo de carga'!B:B))</f>
        <v>Autoabasto</v>
      </c>
      <c r="L239" s="37">
        <f t="shared" si="2"/>
        <v>40</v>
      </c>
      <c r="M239" s="37">
        <f t="shared" si="3"/>
        <v>3</v>
      </c>
      <c r="N239" s="37">
        <f t="shared" si="4"/>
        <v>10</v>
      </c>
      <c r="O239" s="37" t="str">
        <f t="array" ref="O239">IFERROR(XLOOKUP(K239,'Tipo de carga'!B:B,'Tipo de carga'!C:C))</f>
        <v>Diesel</v>
      </c>
    </row>
    <row r="240">
      <c r="A240" s="36">
        <v>1688.0</v>
      </c>
      <c r="B240" s="37" t="str">
        <f>IFERROR(VLOOKUP(A240,'asig octubre'!$A$2:$C$442,3,0))</f>
        <v>Pilgrims Tepo</v>
      </c>
      <c r="C240" s="37" t="str">
        <f>IFERROR(VLOOKUP(A240,'asig octubre'!$A$2:$B$442,2,0))</f>
        <v>EC-02</v>
      </c>
      <c r="D240" s="38">
        <v>45568.767743055556</v>
      </c>
      <c r="E240" s="36" t="s">
        <v>169</v>
      </c>
      <c r="F240" s="37" t="str">
        <f t="array" ref="F240">IFERROR(XLOOKUP(E240,Operadores!A:A,Operadores!B:B))</f>
        <v>ESPJUA</v>
      </c>
      <c r="G240" s="36" t="s">
        <v>72</v>
      </c>
      <c r="H240" s="39">
        <v>19.286532</v>
      </c>
      <c r="I240" s="40">
        <v>152.36</v>
      </c>
      <c r="J240" s="41">
        <f t="shared" si="1"/>
        <v>2938.496016</v>
      </c>
      <c r="K240" s="37" t="str">
        <f t="array" ref="K240">IFERROR(XLOOKUP(G240,'Tipo de carga'!A:A,'Tipo de carga'!B:B))</f>
        <v>Autoabasto</v>
      </c>
      <c r="L240" s="37">
        <f t="shared" si="2"/>
        <v>40</v>
      </c>
      <c r="M240" s="37">
        <f t="shared" si="3"/>
        <v>3</v>
      </c>
      <c r="N240" s="37">
        <f t="shared" si="4"/>
        <v>10</v>
      </c>
      <c r="O240" s="37" t="str">
        <f t="array" ref="O240">IFERROR(XLOOKUP(K240,'Tipo de carga'!B:B,'Tipo de carga'!C:C))</f>
        <v>Diesel</v>
      </c>
    </row>
    <row r="241">
      <c r="A241" s="36">
        <v>1860.0</v>
      </c>
      <c r="B241" s="37" t="str">
        <f>IFERROR(VLOOKUP(A241,'asig octubre'!$A$2:$C$442,3,0))</f>
        <v>Circuitos</v>
      </c>
      <c r="C241" s="37" t="str">
        <f>IFERROR(VLOOKUP(A241,'asig octubre'!$A$2:$B$442,2,0))</f>
        <v>EC-03</v>
      </c>
      <c r="D241" s="38">
        <v>45568.759363425925</v>
      </c>
      <c r="E241" s="36" t="s">
        <v>203</v>
      </c>
      <c r="F241" s="37" t="str">
        <f t="array" ref="F241">IFERROR(XLOOKUP(E241,Operadores!A:A,Operadores!B:B))</f>
        <v>VALJUA</v>
      </c>
      <c r="G241" s="36" t="s">
        <v>72</v>
      </c>
      <c r="H241" s="39">
        <v>19.286532</v>
      </c>
      <c r="I241" s="40">
        <v>266.07</v>
      </c>
      <c r="J241" s="41">
        <f t="shared" si="1"/>
        <v>5131.567569</v>
      </c>
      <c r="K241" s="37" t="str">
        <f t="array" ref="K241">IFERROR(XLOOKUP(G241,'Tipo de carga'!A:A,'Tipo de carga'!B:B))</f>
        <v>Autoabasto</v>
      </c>
      <c r="L241" s="37">
        <f t="shared" si="2"/>
        <v>40</v>
      </c>
      <c r="M241" s="37">
        <f t="shared" si="3"/>
        <v>3</v>
      </c>
      <c r="N241" s="37">
        <f t="shared" si="4"/>
        <v>10</v>
      </c>
      <c r="O241" s="37" t="str">
        <f t="array" ref="O241">IFERROR(XLOOKUP(K241,'Tipo de carga'!B:B,'Tipo de carga'!C:C))</f>
        <v>Diesel</v>
      </c>
    </row>
    <row r="242">
      <c r="A242" s="36">
        <v>1992.0</v>
      </c>
      <c r="B242" s="37" t="str">
        <f>IFERROR(VLOOKUP(A242,'asig octubre'!$A$2:$C$442,3,0))</f>
        <v>MeLi asignado SD</v>
      </c>
      <c r="C242" s="37" t="str">
        <f>IFERROR(VLOOKUP(A242,'asig octubre'!$A$2:$B$442,2,0))</f>
        <v>EC-05</v>
      </c>
      <c r="D242" s="38">
        <v>45568.710543981484</v>
      </c>
      <c r="E242" s="36" t="s">
        <v>211</v>
      </c>
      <c r="F242" s="37" t="str">
        <f t="array" ref="F242">IFERROR(XLOOKUP(E242,Operadores!A:A,Operadores!B:B))</f>
        <v>MARANG</v>
      </c>
      <c r="G242" s="36" t="s">
        <v>72</v>
      </c>
      <c r="H242" s="39">
        <v>19.286532</v>
      </c>
      <c r="I242" s="40">
        <v>345.8</v>
      </c>
      <c r="J242" s="41">
        <f t="shared" si="1"/>
        <v>6669.282766</v>
      </c>
      <c r="K242" s="37" t="str">
        <f t="array" ref="K242">IFERROR(XLOOKUP(G242,'Tipo de carga'!A:A,'Tipo de carga'!B:B))</f>
        <v>Autoabasto</v>
      </c>
      <c r="L242" s="37">
        <f t="shared" si="2"/>
        <v>40</v>
      </c>
      <c r="M242" s="37">
        <f t="shared" si="3"/>
        <v>3</v>
      </c>
      <c r="N242" s="37">
        <f t="shared" si="4"/>
        <v>10</v>
      </c>
      <c r="O242" s="37" t="str">
        <f t="array" ref="O242">IFERROR(XLOOKUP(K242,'Tipo de carga'!B:B,'Tipo de carga'!C:C))</f>
        <v>Diesel</v>
      </c>
    </row>
    <row r="243">
      <c r="A243" s="36">
        <v>2019.0</v>
      </c>
      <c r="B243" s="37" t="str">
        <f>IFERROR(VLOOKUP(A243,'asig octubre'!$A$2:$C$442,3,0))</f>
        <v>MeLi asignado SD</v>
      </c>
      <c r="C243" s="37" t="str">
        <f>IFERROR(VLOOKUP(A243,'asig octubre'!$A$2:$B$442,2,0))</f>
        <v>EC-05</v>
      </c>
      <c r="D243" s="38">
        <v>45568.696018518516</v>
      </c>
      <c r="E243" s="36" t="s">
        <v>207</v>
      </c>
      <c r="F243" s="37" t="str">
        <f t="array" ref="F243">IFERROR(XLOOKUP(E243,Operadores!A:A,Operadores!B:B))</f>
        <v>HERJOS08</v>
      </c>
      <c r="G243" s="36" t="s">
        <v>72</v>
      </c>
      <c r="H243" s="39">
        <v>19.286532</v>
      </c>
      <c r="I243" s="40">
        <v>325.02</v>
      </c>
      <c r="J243" s="41">
        <f t="shared" si="1"/>
        <v>6268.508631</v>
      </c>
      <c r="K243" s="37" t="str">
        <f t="array" ref="K243">IFERROR(XLOOKUP(G243,'Tipo de carga'!A:A,'Tipo de carga'!B:B))</f>
        <v>Autoabasto</v>
      </c>
      <c r="L243" s="37">
        <f t="shared" si="2"/>
        <v>40</v>
      </c>
      <c r="M243" s="37">
        <f t="shared" si="3"/>
        <v>3</v>
      </c>
      <c r="N243" s="37">
        <f t="shared" si="4"/>
        <v>10</v>
      </c>
      <c r="O243" s="37" t="str">
        <f t="array" ref="O243">IFERROR(XLOOKUP(K243,'Tipo de carga'!B:B,'Tipo de carga'!C:C))</f>
        <v>Diesel</v>
      </c>
    </row>
    <row r="244">
      <c r="A244" s="36">
        <v>1880.0</v>
      </c>
      <c r="B244" s="37" t="str">
        <f>IFERROR(VLOOKUP(A244,'asig octubre'!$A$2:$C$442,3,0))</f>
        <v>Circuitos</v>
      </c>
      <c r="C244" s="37" t="str">
        <f>IFERROR(VLOOKUP(A244,'asig octubre'!$A$2:$B$442,2,0))</f>
        <v>EC-03</v>
      </c>
      <c r="D244" s="38">
        <v>45568.69452546296</v>
      </c>
      <c r="E244" s="36" t="s">
        <v>248</v>
      </c>
      <c r="F244" s="37" t="str">
        <f t="array" ref="F244">IFERROR(XLOOKUP(E244,Operadores!A:A,Operadores!B:B))</f>
        <v>CRULE</v>
      </c>
      <c r="G244" s="36" t="s">
        <v>72</v>
      </c>
      <c r="H244" s="39">
        <v>19.286532</v>
      </c>
      <c r="I244" s="40">
        <v>110.38</v>
      </c>
      <c r="J244" s="41">
        <f t="shared" si="1"/>
        <v>2128.847402</v>
      </c>
      <c r="K244" s="37" t="str">
        <f t="array" ref="K244">IFERROR(XLOOKUP(G244,'Tipo de carga'!A:A,'Tipo de carga'!B:B))</f>
        <v>Autoabasto</v>
      </c>
      <c r="L244" s="37">
        <f t="shared" si="2"/>
        <v>40</v>
      </c>
      <c r="M244" s="37">
        <f t="shared" si="3"/>
        <v>3</v>
      </c>
      <c r="N244" s="37">
        <f t="shared" si="4"/>
        <v>10</v>
      </c>
      <c r="O244" s="37" t="str">
        <f t="array" ref="O244">IFERROR(XLOOKUP(K244,'Tipo de carga'!B:B,'Tipo de carga'!C:C))</f>
        <v>Diesel</v>
      </c>
    </row>
    <row r="245">
      <c r="A245" s="36">
        <v>1999.0</v>
      </c>
      <c r="B245" s="37" t="str">
        <f>IFERROR(VLOOKUP(A245,'asig octubre'!$A$2:$C$442,3,0))</f>
        <v>MeLi Dedicado Merida</v>
      </c>
      <c r="C245" s="37" t="str">
        <f>IFERROR(VLOOKUP(A245,'asig octubre'!$A$2:$B$442,2,0))</f>
        <v>EC-05</v>
      </c>
      <c r="D245" s="38">
        <v>45568.68403935185</v>
      </c>
      <c r="E245" s="36" t="s">
        <v>246</v>
      </c>
      <c r="F245" s="37" t="str">
        <f t="array" ref="F245">IFERROR(XLOOKUP(E245,Operadores!A:A,Operadores!B:B))</f>
        <v>LUNADO</v>
      </c>
      <c r="G245" s="36" t="s">
        <v>72</v>
      </c>
      <c r="H245" s="39">
        <v>19.286532</v>
      </c>
      <c r="I245" s="40">
        <v>278.01</v>
      </c>
      <c r="J245" s="41">
        <f t="shared" si="1"/>
        <v>5361.848761</v>
      </c>
      <c r="K245" s="37" t="str">
        <f t="array" ref="K245">IFERROR(XLOOKUP(G245,'Tipo de carga'!A:A,'Tipo de carga'!B:B))</f>
        <v>Autoabasto</v>
      </c>
      <c r="L245" s="37">
        <f t="shared" si="2"/>
        <v>40</v>
      </c>
      <c r="M245" s="37">
        <f t="shared" si="3"/>
        <v>3</v>
      </c>
      <c r="N245" s="37">
        <f t="shared" si="4"/>
        <v>10</v>
      </c>
      <c r="O245" s="37" t="str">
        <f t="array" ref="O245">IFERROR(XLOOKUP(K245,'Tipo de carga'!B:B,'Tipo de carga'!C:C))</f>
        <v>Diesel</v>
      </c>
    </row>
    <row r="246">
      <c r="A246" s="36">
        <v>1802.0</v>
      </c>
      <c r="B246" s="37" t="str">
        <f>IFERROR(VLOOKUP(A246,'asig octubre'!$A$2:$C$442,3,0))</f>
        <v>Liverpool Local</v>
      </c>
      <c r="C246" s="37" t="str">
        <f>IFERROR(VLOOKUP(A246,'asig octubre'!$A$2:$B$442,2,0))</f>
        <v>EC-01</v>
      </c>
      <c r="D246" s="38">
        <v>45568.64908564815</v>
      </c>
      <c r="E246" s="36" t="s">
        <v>332</v>
      </c>
      <c r="F246" s="37" t="str">
        <f t="array" ref="F246">IFERROR(XLOOKUP(E246,Operadores!A:A,Operadores!B:B))</f>
        <v>OROMAR</v>
      </c>
      <c r="G246" s="36" t="s">
        <v>72</v>
      </c>
      <c r="H246" s="39">
        <v>19.286532</v>
      </c>
      <c r="I246" s="40">
        <v>547.02</v>
      </c>
      <c r="J246" s="41">
        <f t="shared" si="1"/>
        <v>10550.11873</v>
      </c>
      <c r="K246" s="37" t="str">
        <f t="array" ref="K246">IFERROR(XLOOKUP(G246,'Tipo de carga'!A:A,'Tipo de carga'!B:B))</f>
        <v>Autoabasto</v>
      </c>
      <c r="L246" s="37">
        <f t="shared" si="2"/>
        <v>40</v>
      </c>
      <c r="M246" s="37">
        <f t="shared" si="3"/>
        <v>3</v>
      </c>
      <c r="N246" s="37">
        <f t="shared" si="4"/>
        <v>10</v>
      </c>
      <c r="O246" s="37" t="str">
        <f t="array" ref="O246">IFERROR(XLOOKUP(K246,'Tipo de carga'!B:B,'Tipo de carga'!C:C))</f>
        <v>Diesel</v>
      </c>
    </row>
    <row r="247">
      <c r="A247" s="36">
        <v>2042.0</v>
      </c>
      <c r="B247" s="37" t="str">
        <f>IFERROR(VLOOKUP(A247,'asig octubre'!$A$2:$C$442,3,0))</f>
        <v>Available</v>
      </c>
      <c r="C247" s="37" t="str">
        <f>IFERROR(VLOOKUP(A247,'asig octubre'!$A$2:$B$442,2,0))</f>
        <v>TTE</v>
      </c>
      <c r="D247" s="38">
        <v>45568.6456712963</v>
      </c>
      <c r="E247" s="36" t="s">
        <v>156</v>
      </c>
      <c r="F247" s="37" t="str">
        <f t="array" ref="F247">IFERROR(XLOOKUP(E247,Operadores!A:A,Operadores!B:B))</f>
        <v>CCEO</v>
      </c>
      <c r="G247" s="36" t="s">
        <v>72</v>
      </c>
      <c r="H247" s="39">
        <v>19.286532</v>
      </c>
      <c r="I247" s="40">
        <v>198.5</v>
      </c>
      <c r="J247" s="41">
        <f t="shared" si="1"/>
        <v>3828.376602</v>
      </c>
      <c r="K247" s="37" t="str">
        <f t="array" ref="K247">IFERROR(XLOOKUP(G247,'Tipo de carga'!A:A,'Tipo de carga'!B:B))</f>
        <v>Autoabasto</v>
      </c>
      <c r="L247" s="37">
        <f t="shared" si="2"/>
        <v>40</v>
      </c>
      <c r="M247" s="37">
        <f t="shared" si="3"/>
        <v>3</v>
      </c>
      <c r="N247" s="37">
        <f t="shared" si="4"/>
        <v>10</v>
      </c>
      <c r="O247" s="37" t="str">
        <f t="array" ref="O247">IFERROR(XLOOKUP(K247,'Tipo de carga'!B:B,'Tipo de carga'!C:C))</f>
        <v>Diesel</v>
      </c>
    </row>
    <row r="248">
      <c r="A248" s="36">
        <v>1958.0</v>
      </c>
      <c r="B248" s="37" t="str">
        <f>IFERROR(VLOOKUP(A248,'asig octubre'!$A$2:$C$442,3,0))</f>
        <v>Full Liver</v>
      </c>
      <c r="C248" s="37" t="str">
        <f>IFERROR(VLOOKUP(A248,'asig octubre'!$A$2:$B$442,2,0))</f>
        <v>EC-01</v>
      </c>
      <c r="D248" s="38">
        <v>45568.62435185185</v>
      </c>
      <c r="E248" s="36" t="s">
        <v>333</v>
      </c>
      <c r="F248" s="37" t="str">
        <f t="array" ref="F248">IFERROR(XLOOKUP(E248,Operadores!A:A,Operadores!B:B))</f>
        <v>RAMJUA03</v>
      </c>
      <c r="G248" s="36" t="s">
        <v>72</v>
      </c>
      <c r="H248" s="39">
        <v>19.286532</v>
      </c>
      <c r="I248" s="40">
        <v>282.57</v>
      </c>
      <c r="J248" s="41">
        <f t="shared" si="1"/>
        <v>5449.795347</v>
      </c>
      <c r="K248" s="37" t="str">
        <f t="array" ref="K248">IFERROR(XLOOKUP(G248,'Tipo de carga'!A:A,'Tipo de carga'!B:B))</f>
        <v>Autoabasto</v>
      </c>
      <c r="L248" s="37">
        <f t="shared" si="2"/>
        <v>40</v>
      </c>
      <c r="M248" s="37">
        <f t="shared" si="3"/>
        <v>3</v>
      </c>
      <c r="N248" s="37">
        <f t="shared" si="4"/>
        <v>10</v>
      </c>
      <c r="O248" s="37" t="str">
        <f t="array" ref="O248">IFERROR(XLOOKUP(K248,'Tipo de carga'!B:B,'Tipo de carga'!C:C))</f>
        <v>Diesel</v>
      </c>
    </row>
    <row r="249">
      <c r="A249" s="36">
        <v>1633.0</v>
      </c>
      <c r="B249" s="37" t="str">
        <f>IFERROR(VLOOKUP(A249,'asig octubre'!$A$2:$C$442,3,0))</f>
        <v>Available</v>
      </c>
      <c r="C249" s="37" t="str">
        <f>IFERROR(VLOOKUP(A249,'asig octubre'!$A$2:$B$442,2,0))</f>
        <v>TTE</v>
      </c>
      <c r="D249" s="38">
        <v>45568.61042824074</v>
      </c>
      <c r="E249" s="36" t="s">
        <v>334</v>
      </c>
      <c r="F249" s="37" t="str">
        <f t="array" ref="F249">IFERROR(XLOOKUP(E249,Operadores!A:A,Operadores!B:B))</f>
        <v>LOPJAV</v>
      </c>
      <c r="G249" s="36" t="s">
        <v>72</v>
      </c>
      <c r="H249" s="39">
        <v>19.286532</v>
      </c>
      <c r="I249" s="40">
        <v>84.04</v>
      </c>
      <c r="J249" s="41">
        <f t="shared" si="1"/>
        <v>1620.840149</v>
      </c>
      <c r="K249" s="37" t="str">
        <f t="array" ref="K249">IFERROR(XLOOKUP(G249,'Tipo de carga'!A:A,'Tipo de carga'!B:B))</f>
        <v>Autoabasto</v>
      </c>
      <c r="L249" s="37">
        <f t="shared" si="2"/>
        <v>40</v>
      </c>
      <c r="M249" s="37">
        <f t="shared" si="3"/>
        <v>3</v>
      </c>
      <c r="N249" s="37">
        <f t="shared" si="4"/>
        <v>10</v>
      </c>
      <c r="O249" s="37" t="str">
        <f t="array" ref="O249">IFERROR(XLOOKUP(K249,'Tipo de carga'!B:B,'Tipo de carga'!C:C))</f>
        <v>Diesel</v>
      </c>
    </row>
    <row r="250">
      <c r="A250" s="36">
        <v>1713.0</v>
      </c>
      <c r="B250" s="37" t="str">
        <f>IFERROR(VLOOKUP(A250,'asig octubre'!$A$2:$C$442,3,0))</f>
        <v>Available</v>
      </c>
      <c r="C250" s="37" t="str">
        <f>IFERROR(VLOOKUP(A250,'asig octubre'!$A$2:$B$442,2,0))</f>
        <v>TTE</v>
      </c>
      <c r="D250" s="38">
        <v>45568.60015046296</v>
      </c>
      <c r="E250" s="36" t="s">
        <v>180</v>
      </c>
      <c r="F250" s="37" t="str">
        <f t="array" ref="F250">IFERROR(XLOOKUP(E250,Operadores!A:A,Operadores!B:B))</f>
        <v>SERSAU</v>
      </c>
      <c r="G250" s="36" t="s">
        <v>72</v>
      </c>
      <c r="H250" s="39">
        <v>19.286532</v>
      </c>
      <c r="I250" s="40">
        <v>544.62</v>
      </c>
      <c r="J250" s="41">
        <f t="shared" si="1"/>
        <v>10503.83106</v>
      </c>
      <c r="K250" s="37" t="str">
        <f t="array" ref="K250">IFERROR(XLOOKUP(G250,'Tipo de carga'!A:A,'Tipo de carga'!B:B))</f>
        <v>Autoabasto</v>
      </c>
      <c r="L250" s="37">
        <f t="shared" si="2"/>
        <v>40</v>
      </c>
      <c r="M250" s="37">
        <f t="shared" si="3"/>
        <v>3</v>
      </c>
      <c r="N250" s="37">
        <f t="shared" si="4"/>
        <v>10</v>
      </c>
      <c r="O250" s="37" t="str">
        <f t="array" ref="O250">IFERROR(XLOOKUP(K250,'Tipo de carga'!B:B,'Tipo de carga'!C:C))</f>
        <v>Diesel</v>
      </c>
    </row>
    <row r="251">
      <c r="A251" s="36">
        <v>1952.0</v>
      </c>
      <c r="B251" s="37" t="str">
        <f>IFERROR(VLOOKUP(A251,'asig octubre'!$A$2:$C$442,3,0))</f>
        <v>MeLi asignado SD</v>
      </c>
      <c r="C251" s="37" t="str">
        <f>IFERROR(VLOOKUP(A251,'asig octubre'!$A$2:$B$442,2,0))</f>
        <v>EC-05</v>
      </c>
      <c r="D251" s="38">
        <v>45568.56489583333</v>
      </c>
      <c r="E251" s="36" t="s">
        <v>191</v>
      </c>
      <c r="F251" s="37" t="str">
        <f t="array" ref="F251">IFERROR(XLOOKUP(E251,Operadores!A:A,Operadores!B:B))</f>
        <v>DIADAV</v>
      </c>
      <c r="G251" s="36" t="s">
        <v>72</v>
      </c>
      <c r="H251" s="39">
        <v>19.286532</v>
      </c>
      <c r="I251" s="40">
        <v>440.43</v>
      </c>
      <c r="J251" s="41">
        <f t="shared" si="1"/>
        <v>8494.367289</v>
      </c>
      <c r="K251" s="37" t="str">
        <f t="array" ref="K251">IFERROR(XLOOKUP(G251,'Tipo de carga'!A:A,'Tipo de carga'!B:B))</f>
        <v>Autoabasto</v>
      </c>
      <c r="L251" s="37">
        <f t="shared" si="2"/>
        <v>40</v>
      </c>
      <c r="M251" s="37">
        <f t="shared" si="3"/>
        <v>3</v>
      </c>
      <c r="N251" s="37">
        <f t="shared" si="4"/>
        <v>10</v>
      </c>
      <c r="O251" s="37" t="str">
        <f t="array" ref="O251">IFERROR(XLOOKUP(K251,'Tipo de carga'!B:B,'Tipo de carga'!C:C))</f>
        <v>Diesel</v>
      </c>
    </row>
    <row r="252">
      <c r="A252" s="36">
        <v>1899.0</v>
      </c>
      <c r="B252" s="37" t="str">
        <f>IFERROR(VLOOKUP(A252,'asig octubre'!$A$2:$C$442,3,0))</f>
        <v>Full Liver</v>
      </c>
      <c r="C252" s="37" t="str">
        <f>IFERROR(VLOOKUP(A252,'asig octubre'!$A$2:$B$442,2,0))</f>
        <v>EC-01</v>
      </c>
      <c r="D252" s="38">
        <v>45568.54125</v>
      </c>
      <c r="E252" s="36" t="s">
        <v>335</v>
      </c>
      <c r="F252" s="37" t="str">
        <f t="array" ref="F252">IFERROR(XLOOKUP(E252,Operadores!A:A,Operadores!B:B))</f>
        <v>VEROD</v>
      </c>
      <c r="G252" s="36" t="s">
        <v>72</v>
      </c>
      <c r="H252" s="39">
        <v>19.286532</v>
      </c>
      <c r="I252" s="40">
        <v>658.94</v>
      </c>
      <c r="J252" s="41">
        <f t="shared" si="1"/>
        <v>12708.6674</v>
      </c>
      <c r="K252" s="37" t="str">
        <f t="array" ref="K252">IFERROR(XLOOKUP(G252,'Tipo de carga'!A:A,'Tipo de carga'!B:B))</f>
        <v>Autoabasto</v>
      </c>
      <c r="L252" s="37">
        <f t="shared" si="2"/>
        <v>40</v>
      </c>
      <c r="M252" s="37">
        <f t="shared" si="3"/>
        <v>3</v>
      </c>
      <c r="N252" s="37">
        <f t="shared" si="4"/>
        <v>10</v>
      </c>
      <c r="O252" s="37" t="str">
        <f t="array" ref="O252">IFERROR(XLOOKUP(K252,'Tipo de carga'!B:B,'Tipo de carga'!C:C))</f>
        <v>Diesel</v>
      </c>
    </row>
    <row r="253">
      <c r="A253" s="36">
        <v>1900.0</v>
      </c>
      <c r="B253" s="37" t="str">
        <f>IFERROR(VLOOKUP(A253,'asig octubre'!$A$2:$C$442,3,0))</f>
        <v>Full Liver</v>
      </c>
      <c r="C253" s="37" t="str">
        <f>IFERROR(VLOOKUP(A253,'asig octubre'!$A$2:$B$442,2,0))</f>
        <v>EC-01</v>
      </c>
      <c r="D253" s="38">
        <v>45568.53025462963</v>
      </c>
      <c r="E253" s="36" t="s">
        <v>336</v>
      </c>
      <c r="F253" s="37" t="str">
        <f t="array" ref="F253">IFERROR(XLOOKUP(E253,Operadores!A:A,Operadores!B:B))</f>
        <v>BUEMA</v>
      </c>
      <c r="G253" s="36" t="s">
        <v>72</v>
      </c>
      <c r="H253" s="39">
        <v>19.286532</v>
      </c>
      <c r="I253" s="40">
        <v>656.85</v>
      </c>
      <c r="J253" s="41">
        <f t="shared" si="1"/>
        <v>12668.35854</v>
      </c>
      <c r="K253" s="37" t="str">
        <f t="array" ref="K253">IFERROR(XLOOKUP(G253,'Tipo de carga'!A:A,'Tipo de carga'!B:B))</f>
        <v>Autoabasto</v>
      </c>
      <c r="L253" s="37">
        <f t="shared" si="2"/>
        <v>40</v>
      </c>
      <c r="M253" s="37">
        <f t="shared" si="3"/>
        <v>3</v>
      </c>
      <c r="N253" s="37">
        <f t="shared" si="4"/>
        <v>10</v>
      </c>
      <c r="O253" s="37" t="str">
        <f t="array" ref="O253">IFERROR(XLOOKUP(K253,'Tipo de carga'!B:B,'Tipo de carga'!C:C))</f>
        <v>Diesel</v>
      </c>
    </row>
    <row r="254">
      <c r="A254" s="36">
        <v>2008.0</v>
      </c>
      <c r="B254" s="37" t="str">
        <f>IFERROR(VLOOKUP(A254,'asig octubre'!$A$2:$C$442,3,0))</f>
        <v>Available</v>
      </c>
      <c r="C254" s="37" t="str">
        <f>IFERROR(VLOOKUP(A254,'asig octubre'!$A$2:$B$442,2,0))</f>
        <v>TTE</v>
      </c>
      <c r="D254" s="38">
        <v>45568.52711805556</v>
      </c>
      <c r="E254" s="36" t="s">
        <v>337</v>
      </c>
      <c r="F254" s="37" t="str">
        <f t="array" ref="F254">IFERROR(XLOOKUP(E254,Operadores!A:A,Operadores!B:B))</f>
        <v>FLOBRA</v>
      </c>
      <c r="G254" s="36" t="s">
        <v>72</v>
      </c>
      <c r="H254" s="39">
        <v>19.286532</v>
      </c>
      <c r="I254" s="40">
        <v>553.57</v>
      </c>
      <c r="J254" s="41">
        <f t="shared" si="1"/>
        <v>10676.44552</v>
      </c>
      <c r="K254" s="37" t="str">
        <f t="array" ref="K254">IFERROR(XLOOKUP(G254,'Tipo de carga'!A:A,'Tipo de carga'!B:B))</f>
        <v>Autoabasto</v>
      </c>
      <c r="L254" s="37">
        <f t="shared" si="2"/>
        <v>40</v>
      </c>
      <c r="M254" s="37">
        <f t="shared" si="3"/>
        <v>3</v>
      </c>
      <c r="N254" s="37">
        <f t="shared" si="4"/>
        <v>10</v>
      </c>
      <c r="O254" s="37" t="str">
        <f t="array" ref="O254">IFERROR(XLOOKUP(K254,'Tipo de carga'!B:B,'Tipo de carga'!C:C))</f>
        <v>Diesel</v>
      </c>
    </row>
    <row r="255">
      <c r="A255" s="36">
        <v>2016.0</v>
      </c>
      <c r="B255" s="37" t="str">
        <f>IFERROR(VLOOKUP(A255,'asig octubre'!$A$2:$C$442,3,0))</f>
        <v>MeLi asignado SD</v>
      </c>
      <c r="C255" s="37" t="str">
        <f>IFERROR(VLOOKUP(A255,'asig octubre'!$A$2:$B$442,2,0))</f>
        <v>EC-05</v>
      </c>
      <c r="D255" s="38">
        <v>45568.51663194445</v>
      </c>
      <c r="E255" s="36" t="s">
        <v>161</v>
      </c>
      <c r="F255" s="37" t="str">
        <f t="array" ref="F255">IFERROR(XLOOKUP(E255,Operadores!A:A,Operadores!B:B))</f>
        <v>SANART</v>
      </c>
      <c r="G255" s="36" t="s">
        <v>72</v>
      </c>
      <c r="H255" s="39">
        <v>19.286532</v>
      </c>
      <c r="I255" s="40">
        <v>107.02</v>
      </c>
      <c r="J255" s="41">
        <f t="shared" si="1"/>
        <v>2064.044655</v>
      </c>
      <c r="K255" s="37" t="str">
        <f t="array" ref="K255">IFERROR(XLOOKUP(G255,'Tipo de carga'!A:A,'Tipo de carga'!B:B))</f>
        <v>Autoabasto</v>
      </c>
      <c r="L255" s="37">
        <f t="shared" si="2"/>
        <v>40</v>
      </c>
      <c r="M255" s="37">
        <f t="shared" si="3"/>
        <v>3</v>
      </c>
      <c r="N255" s="37">
        <f t="shared" si="4"/>
        <v>10</v>
      </c>
      <c r="O255" s="37" t="str">
        <f t="array" ref="O255">IFERROR(XLOOKUP(K255,'Tipo de carga'!B:B,'Tipo de carga'!C:C))</f>
        <v>Diesel</v>
      </c>
    </row>
    <row r="256">
      <c r="A256" s="36">
        <v>2034.0</v>
      </c>
      <c r="B256" s="37" t="str">
        <f>IFERROR(VLOOKUP(A256,'asig octubre'!$A$2:$C$442,3,0))</f>
        <v>Liverpool Local</v>
      </c>
      <c r="C256" s="37" t="str">
        <f>IFERROR(VLOOKUP(A256,'asig octubre'!$A$2:$B$442,2,0))</f>
        <v>EC-01</v>
      </c>
      <c r="D256" s="38">
        <v>45568.513645833336</v>
      </c>
      <c r="E256" s="36" t="s">
        <v>338</v>
      </c>
      <c r="F256" s="37" t="str">
        <f t="array" ref="F256">IFERROR(XLOOKUP(E256,Operadores!A:A,Operadores!B:B))</f>
        <v>GUZDA</v>
      </c>
      <c r="G256" s="36" t="s">
        <v>72</v>
      </c>
      <c r="H256" s="39">
        <v>19.286532</v>
      </c>
      <c r="I256" s="40">
        <v>760.01</v>
      </c>
      <c r="J256" s="41">
        <f t="shared" si="1"/>
        <v>14657.95719</v>
      </c>
      <c r="K256" s="37" t="str">
        <f t="array" ref="K256">IFERROR(XLOOKUP(G256,'Tipo de carga'!A:A,'Tipo de carga'!B:B))</f>
        <v>Autoabasto</v>
      </c>
      <c r="L256" s="37">
        <f t="shared" si="2"/>
        <v>40</v>
      </c>
      <c r="M256" s="37">
        <f t="shared" si="3"/>
        <v>3</v>
      </c>
      <c r="N256" s="37">
        <f t="shared" si="4"/>
        <v>10</v>
      </c>
      <c r="O256" s="37" t="str">
        <f t="array" ref="O256">IFERROR(XLOOKUP(K256,'Tipo de carga'!B:B,'Tipo de carga'!C:C))</f>
        <v>Diesel</v>
      </c>
    </row>
    <row r="257">
      <c r="A257" s="36">
        <v>1994.0</v>
      </c>
      <c r="B257" s="37" t="str">
        <f>IFERROR(VLOOKUP(A257,'asig octubre'!$A$2:$C$442,3,0))</f>
        <v>MeLi Dedicado TD</v>
      </c>
      <c r="C257" s="37" t="str">
        <f>IFERROR(VLOOKUP(A257,'asig octubre'!$A$2:$B$442,2,0))</f>
        <v>EC-05</v>
      </c>
      <c r="D257" s="38">
        <v>45568.50745370371</v>
      </c>
      <c r="E257" s="36" t="s">
        <v>339</v>
      </c>
      <c r="F257" s="37" t="str">
        <f t="array" ref="F257">IFERROR(XLOOKUP(E257,Operadores!A:A,Operadores!B:B))</f>
        <v>ESCJOR</v>
      </c>
      <c r="G257" s="36" t="s">
        <v>72</v>
      </c>
      <c r="H257" s="39">
        <v>19.286532</v>
      </c>
      <c r="I257" s="40">
        <v>508.7</v>
      </c>
      <c r="J257" s="41">
        <f t="shared" si="1"/>
        <v>9811.058828</v>
      </c>
      <c r="K257" s="37" t="str">
        <f t="array" ref="K257">IFERROR(XLOOKUP(G257,'Tipo de carga'!A:A,'Tipo de carga'!B:B))</f>
        <v>Autoabasto</v>
      </c>
      <c r="L257" s="37">
        <f t="shared" si="2"/>
        <v>40</v>
      </c>
      <c r="M257" s="37">
        <f t="shared" si="3"/>
        <v>3</v>
      </c>
      <c r="N257" s="37">
        <f t="shared" si="4"/>
        <v>10</v>
      </c>
      <c r="O257" s="37" t="str">
        <f t="array" ref="O257">IFERROR(XLOOKUP(K257,'Tipo de carga'!B:B,'Tipo de carga'!C:C))</f>
        <v>Diesel</v>
      </c>
    </row>
    <row r="258">
      <c r="A258" s="36">
        <v>1751.0</v>
      </c>
      <c r="B258" s="37" t="str">
        <f>IFERROR(VLOOKUP(A258,'asig octubre'!$A$2:$C$442,3,0))</f>
        <v>Liverpool Local</v>
      </c>
      <c r="C258" s="37" t="str">
        <f>IFERROR(VLOOKUP(A258,'asig octubre'!$A$2:$B$442,2,0))</f>
        <v>EC-01</v>
      </c>
      <c r="D258" s="38">
        <v>45568.46318287037</v>
      </c>
      <c r="E258" s="36" t="s">
        <v>340</v>
      </c>
      <c r="F258" s="37" t="str">
        <f t="array" ref="F258">IFERROR(XLOOKUP(E258,Operadores!A:A,Operadores!B:B))</f>
        <v>VELJU</v>
      </c>
      <c r="G258" s="36" t="s">
        <v>72</v>
      </c>
      <c r="H258" s="39">
        <v>19.286532</v>
      </c>
      <c r="I258" s="40">
        <v>528.15</v>
      </c>
      <c r="J258" s="41">
        <f t="shared" si="1"/>
        <v>10186.18188</v>
      </c>
      <c r="K258" s="37" t="str">
        <f t="array" ref="K258">IFERROR(XLOOKUP(G258,'Tipo de carga'!A:A,'Tipo de carga'!B:B))</f>
        <v>Autoabasto</v>
      </c>
      <c r="L258" s="37">
        <f t="shared" si="2"/>
        <v>40</v>
      </c>
      <c r="M258" s="37">
        <f t="shared" si="3"/>
        <v>3</v>
      </c>
      <c r="N258" s="37">
        <f t="shared" si="4"/>
        <v>10</v>
      </c>
      <c r="O258" s="37" t="str">
        <f t="array" ref="O258">IFERROR(XLOOKUP(K258,'Tipo de carga'!B:B,'Tipo de carga'!C:C))</f>
        <v>Diesel</v>
      </c>
    </row>
    <row r="259">
      <c r="A259" s="36">
        <v>1949.0</v>
      </c>
      <c r="B259" s="37" t="str">
        <f>IFERROR(VLOOKUP(A259,'asig octubre'!$A$2:$C$442,3,0))</f>
        <v>MeLi asignado SD</v>
      </c>
      <c r="C259" s="37" t="str">
        <f>IFERROR(VLOOKUP(A259,'asig octubre'!$A$2:$B$442,2,0))</f>
        <v>EC-05</v>
      </c>
      <c r="D259" s="38">
        <v>45568.413252314815</v>
      </c>
      <c r="E259" s="36" t="s">
        <v>170</v>
      </c>
      <c r="F259" s="37" t="str">
        <f t="array" ref="F259">IFERROR(XLOOKUP(E259,Operadores!A:A,Operadores!B:B))</f>
        <v>MIRISR</v>
      </c>
      <c r="G259" s="36" t="s">
        <v>72</v>
      </c>
      <c r="H259" s="39">
        <v>19.286532</v>
      </c>
      <c r="I259" s="40">
        <v>352.69</v>
      </c>
      <c r="J259" s="41">
        <f t="shared" si="1"/>
        <v>6802.166971</v>
      </c>
      <c r="K259" s="37" t="str">
        <f t="array" ref="K259">IFERROR(XLOOKUP(G259,'Tipo de carga'!A:A,'Tipo de carga'!B:B))</f>
        <v>Autoabasto</v>
      </c>
      <c r="L259" s="37">
        <f t="shared" si="2"/>
        <v>40</v>
      </c>
      <c r="M259" s="37">
        <f t="shared" si="3"/>
        <v>3</v>
      </c>
      <c r="N259" s="37">
        <f t="shared" si="4"/>
        <v>10</v>
      </c>
      <c r="O259" s="37" t="str">
        <f t="array" ref="O259">IFERROR(XLOOKUP(K259,'Tipo de carga'!B:B,'Tipo de carga'!C:C))</f>
        <v>Diesel</v>
      </c>
    </row>
    <row r="260">
      <c r="A260" s="36">
        <v>1639.0</v>
      </c>
      <c r="B260" s="37" t="str">
        <f>IFERROR(VLOOKUP(A260,'asig octubre'!$A$2:$C$442,3,0))</f>
        <v>Liverpool Local</v>
      </c>
      <c r="C260" s="37" t="str">
        <f>IFERROR(VLOOKUP(A260,'asig octubre'!$A$2:$B$442,2,0))</f>
        <v>EC-01</v>
      </c>
      <c r="D260" s="38">
        <v>45568.41050925926</v>
      </c>
      <c r="E260" s="36" t="s">
        <v>341</v>
      </c>
      <c r="F260" s="37" t="str">
        <f t="array" ref="F260">IFERROR(XLOOKUP(E260,Operadores!A:A,Operadores!B:B))</f>
        <v>SALJO01</v>
      </c>
      <c r="G260" s="36" t="s">
        <v>72</v>
      </c>
      <c r="H260" s="39">
        <v>19.286532</v>
      </c>
      <c r="I260" s="40">
        <v>588.17</v>
      </c>
      <c r="J260" s="41">
        <f t="shared" si="1"/>
        <v>11343.75953</v>
      </c>
      <c r="K260" s="37" t="str">
        <f t="array" ref="K260">IFERROR(XLOOKUP(G260,'Tipo de carga'!A:A,'Tipo de carga'!B:B))</f>
        <v>Autoabasto</v>
      </c>
      <c r="L260" s="37">
        <f t="shared" si="2"/>
        <v>40</v>
      </c>
      <c r="M260" s="37">
        <f t="shared" si="3"/>
        <v>3</v>
      </c>
      <c r="N260" s="37">
        <f t="shared" si="4"/>
        <v>10</v>
      </c>
      <c r="O260" s="37" t="str">
        <f t="array" ref="O260">IFERROR(XLOOKUP(K260,'Tipo de carga'!B:B,'Tipo de carga'!C:C))</f>
        <v>Diesel</v>
      </c>
    </row>
    <row r="261">
      <c r="A261" s="36">
        <v>1885.0</v>
      </c>
      <c r="B261" s="37" t="str">
        <f>IFERROR(VLOOKUP(A261,'asig octubre'!$A$2:$C$442,3,0))</f>
        <v>Liverpool Local</v>
      </c>
      <c r="C261" s="37" t="str">
        <f>IFERROR(VLOOKUP(A261,'asig octubre'!$A$2:$B$442,2,0))</f>
        <v>EC-01</v>
      </c>
      <c r="D261" s="38">
        <v>45568.33715277778</v>
      </c>
      <c r="E261" s="36" t="s">
        <v>342</v>
      </c>
      <c r="F261" s="37" t="str">
        <f t="array" ref="F261">IFERROR(XLOOKUP(E261,Operadores!A:A,Operadores!B:B))</f>
        <v>PANJU</v>
      </c>
      <c r="G261" s="36" t="s">
        <v>72</v>
      </c>
      <c r="H261" s="39">
        <v>19.286532</v>
      </c>
      <c r="I261" s="40">
        <v>313.5</v>
      </c>
      <c r="J261" s="41">
        <f t="shared" si="1"/>
        <v>6046.327782</v>
      </c>
      <c r="K261" s="37" t="str">
        <f t="array" ref="K261">IFERROR(XLOOKUP(G261,'Tipo de carga'!A:A,'Tipo de carga'!B:B))</f>
        <v>Autoabasto</v>
      </c>
      <c r="L261" s="37">
        <f t="shared" si="2"/>
        <v>40</v>
      </c>
      <c r="M261" s="37">
        <f t="shared" si="3"/>
        <v>3</v>
      </c>
      <c r="N261" s="37">
        <f t="shared" si="4"/>
        <v>10</v>
      </c>
      <c r="O261" s="37" t="str">
        <f t="array" ref="O261">IFERROR(XLOOKUP(K261,'Tipo de carga'!B:B,'Tipo de carga'!C:C))</f>
        <v>Diesel</v>
      </c>
    </row>
    <row r="262">
      <c r="A262" s="36">
        <v>2005.0</v>
      </c>
      <c r="B262" s="37" t="str">
        <f>IFERROR(VLOOKUP(A262,'asig octubre'!$A$2:$C$442,3,0))</f>
        <v>MeLi Dedicado Merida</v>
      </c>
      <c r="C262" s="37" t="str">
        <f>IFERROR(VLOOKUP(A262,'asig octubre'!$A$2:$B$442,2,0))</f>
        <v>EC-05</v>
      </c>
      <c r="D262" s="38">
        <v>45568.33319444444</v>
      </c>
      <c r="E262" s="36" t="s">
        <v>292</v>
      </c>
      <c r="F262" s="37" t="str">
        <f t="array" ref="F262">IFERROR(XLOOKUP(E262,Operadores!A:A,Operadores!B:B))</f>
        <v>GARJUL</v>
      </c>
      <c r="G262" s="36" t="s">
        <v>72</v>
      </c>
      <c r="H262" s="39">
        <v>19.286532</v>
      </c>
      <c r="I262" s="40">
        <v>27.31</v>
      </c>
      <c r="J262" s="41">
        <f t="shared" si="1"/>
        <v>526.7151889</v>
      </c>
      <c r="K262" s="37" t="str">
        <f t="array" ref="K262">IFERROR(XLOOKUP(G262,'Tipo de carga'!A:A,'Tipo de carga'!B:B))</f>
        <v>Autoabasto</v>
      </c>
      <c r="L262" s="37">
        <f t="shared" si="2"/>
        <v>40</v>
      </c>
      <c r="M262" s="37">
        <f t="shared" si="3"/>
        <v>3</v>
      </c>
      <c r="N262" s="37">
        <f t="shared" si="4"/>
        <v>10</v>
      </c>
      <c r="O262" s="37" t="str">
        <f t="array" ref="O262">IFERROR(XLOOKUP(K262,'Tipo de carga'!B:B,'Tipo de carga'!C:C))</f>
        <v>Diesel</v>
      </c>
    </row>
    <row r="263">
      <c r="A263" s="36">
        <v>2015.0</v>
      </c>
      <c r="B263" s="37" t="str">
        <f>IFERROR(VLOOKUP(A263,'asig octubre'!$A$2:$C$442,3,0))</f>
        <v>MeLi asignado SD</v>
      </c>
      <c r="C263" s="37" t="str">
        <f>IFERROR(VLOOKUP(A263,'asig octubre'!$A$2:$B$442,2,0))</f>
        <v>EC-05</v>
      </c>
      <c r="D263" s="38">
        <v>45568.324594907404</v>
      </c>
      <c r="E263" s="36" t="s">
        <v>241</v>
      </c>
      <c r="F263" s="37" t="str">
        <f t="array" ref="F263">IFERROR(XLOOKUP(E263,Operadores!A:A,Operadores!B:B))</f>
        <v>CADEMM</v>
      </c>
      <c r="G263" s="36" t="s">
        <v>72</v>
      </c>
      <c r="H263" s="39">
        <v>19.286532</v>
      </c>
      <c r="I263" s="40">
        <v>340.73</v>
      </c>
      <c r="J263" s="41">
        <f t="shared" si="1"/>
        <v>6571.500048</v>
      </c>
      <c r="K263" s="37" t="str">
        <f t="array" ref="K263">IFERROR(XLOOKUP(G263,'Tipo de carga'!A:A,'Tipo de carga'!B:B))</f>
        <v>Autoabasto</v>
      </c>
      <c r="L263" s="37">
        <f t="shared" si="2"/>
        <v>40</v>
      </c>
      <c r="M263" s="37">
        <f t="shared" si="3"/>
        <v>3</v>
      </c>
      <c r="N263" s="37">
        <f t="shared" si="4"/>
        <v>10</v>
      </c>
      <c r="O263" s="37" t="str">
        <f t="array" ref="O263">IFERROR(XLOOKUP(K263,'Tipo de carga'!B:B,'Tipo de carga'!C:C))</f>
        <v>Diesel</v>
      </c>
    </row>
    <row r="264">
      <c r="A264" s="36">
        <v>2005.0</v>
      </c>
      <c r="B264" s="37" t="str">
        <f>IFERROR(VLOOKUP(A264,'asig octubre'!$A$2:$C$442,3,0))</f>
        <v>MeLi Dedicado Merida</v>
      </c>
      <c r="C264" s="37" t="str">
        <f>IFERROR(VLOOKUP(A264,'asig octubre'!$A$2:$B$442,2,0))</f>
        <v>EC-05</v>
      </c>
      <c r="D264" s="38">
        <v>45568.311423611114</v>
      </c>
      <c r="E264" s="36" t="s">
        <v>292</v>
      </c>
      <c r="F264" s="37" t="str">
        <f t="array" ref="F264">IFERROR(XLOOKUP(E264,Operadores!A:A,Operadores!B:B))</f>
        <v>GARJUL</v>
      </c>
      <c r="G264" s="36" t="s">
        <v>72</v>
      </c>
      <c r="H264" s="39">
        <v>19.286532</v>
      </c>
      <c r="I264" s="40">
        <v>405.6</v>
      </c>
      <c r="J264" s="41">
        <f t="shared" si="1"/>
        <v>7822.617379</v>
      </c>
      <c r="K264" s="37" t="str">
        <f t="array" ref="K264">IFERROR(XLOOKUP(G264,'Tipo de carga'!A:A,'Tipo de carga'!B:B))</f>
        <v>Autoabasto</v>
      </c>
      <c r="L264" s="37">
        <f t="shared" si="2"/>
        <v>40</v>
      </c>
      <c r="M264" s="37">
        <f t="shared" si="3"/>
        <v>3</v>
      </c>
      <c r="N264" s="37">
        <f t="shared" si="4"/>
        <v>10</v>
      </c>
      <c r="O264" s="37" t="str">
        <f t="array" ref="O264">IFERROR(XLOOKUP(K264,'Tipo de carga'!B:B,'Tipo de carga'!C:C))</f>
        <v>Diesel</v>
      </c>
    </row>
    <row r="265">
      <c r="A265" s="36">
        <v>1833.0</v>
      </c>
      <c r="B265" s="37" t="str">
        <f>IFERROR(VLOOKUP(A265,'asig octubre'!$A$2:$C$442,3,0))</f>
        <v>Liverpool Local</v>
      </c>
      <c r="C265" s="37" t="str">
        <f>IFERROR(VLOOKUP(A265,'asig octubre'!$A$2:$B$442,2,0))</f>
        <v>EC-01</v>
      </c>
      <c r="D265" s="38">
        <v>45568.29530092593</v>
      </c>
      <c r="E265" s="36" t="s">
        <v>174</v>
      </c>
      <c r="F265" s="37" t="str">
        <f t="array" ref="F265">IFERROR(XLOOKUP(E265,Operadores!A:A,Operadores!B:B))</f>
        <v>SANROD</v>
      </c>
      <c r="G265" s="36" t="s">
        <v>72</v>
      </c>
      <c r="H265" s="39">
        <v>19.286532</v>
      </c>
      <c r="I265" s="40">
        <v>801.98</v>
      </c>
      <c r="J265" s="41">
        <f t="shared" si="1"/>
        <v>15467.41293</v>
      </c>
      <c r="K265" s="37" t="str">
        <f t="array" ref="K265">IFERROR(XLOOKUP(G265,'Tipo de carga'!A:A,'Tipo de carga'!B:B))</f>
        <v>Autoabasto</v>
      </c>
      <c r="L265" s="37">
        <f t="shared" si="2"/>
        <v>40</v>
      </c>
      <c r="M265" s="37">
        <f t="shared" si="3"/>
        <v>3</v>
      </c>
      <c r="N265" s="37">
        <f t="shared" si="4"/>
        <v>10</v>
      </c>
      <c r="O265" s="37" t="str">
        <f t="array" ref="O265">IFERROR(XLOOKUP(K265,'Tipo de carga'!B:B,'Tipo de carga'!C:C))</f>
        <v>Diesel</v>
      </c>
    </row>
    <row r="266">
      <c r="A266" s="36">
        <v>1823.0</v>
      </c>
      <c r="B266" s="37" t="str">
        <f>IFERROR(VLOOKUP(A266,'asig octubre'!$A$2:$C$442,3,0))</f>
        <v>Liverpool Local</v>
      </c>
      <c r="C266" s="37" t="str">
        <f>IFERROR(VLOOKUP(A266,'asig octubre'!$A$2:$B$442,2,0))</f>
        <v>EC-01</v>
      </c>
      <c r="D266" s="38">
        <v>45568.27652777778</v>
      </c>
      <c r="E266" s="36" t="s">
        <v>343</v>
      </c>
      <c r="F266" s="37" t="str">
        <f t="array" ref="F266">IFERROR(XLOOKUP(E266,Operadores!A:A,Operadores!B:B))</f>
        <v>MONCAR</v>
      </c>
      <c r="G266" s="36" t="s">
        <v>72</v>
      </c>
      <c r="H266" s="39">
        <v>19.286532</v>
      </c>
      <c r="I266" s="40">
        <v>815.12</v>
      </c>
      <c r="J266" s="41">
        <f t="shared" si="1"/>
        <v>15720.83796</v>
      </c>
      <c r="K266" s="37" t="str">
        <f t="array" ref="K266">IFERROR(XLOOKUP(G266,'Tipo de carga'!A:A,'Tipo de carga'!B:B))</f>
        <v>Autoabasto</v>
      </c>
      <c r="L266" s="37">
        <f t="shared" si="2"/>
        <v>40</v>
      </c>
      <c r="M266" s="37">
        <f t="shared" si="3"/>
        <v>3</v>
      </c>
      <c r="N266" s="37">
        <f t="shared" si="4"/>
        <v>10</v>
      </c>
      <c r="O266" s="37" t="str">
        <f t="array" ref="O266">IFERROR(XLOOKUP(K266,'Tipo de carga'!B:B,'Tipo de carga'!C:C))</f>
        <v>Diesel</v>
      </c>
    </row>
    <row r="267">
      <c r="A267" s="36">
        <v>1724.0</v>
      </c>
      <c r="B267" s="37" t="str">
        <f>IFERROR(VLOOKUP(A267,'asig octubre'!$A$2:$C$442,3,0))</f>
        <v>Liverpool Local</v>
      </c>
      <c r="C267" s="37" t="str">
        <f>IFERROR(VLOOKUP(A267,'asig octubre'!$A$2:$B$442,2,0))</f>
        <v>EC-01</v>
      </c>
      <c r="D267" s="38">
        <v>45568.253657407404</v>
      </c>
      <c r="E267" s="36" t="s">
        <v>344</v>
      </c>
      <c r="F267" s="37" t="str">
        <f t="array" ref="F267">IFERROR(XLOOKUP(E267,Operadores!A:A,Operadores!B:B))</f>
        <v>MORLU01</v>
      </c>
      <c r="G267" s="36" t="s">
        <v>72</v>
      </c>
      <c r="H267" s="39">
        <v>19.286532</v>
      </c>
      <c r="I267" s="40">
        <v>395.24</v>
      </c>
      <c r="J267" s="41">
        <f t="shared" si="1"/>
        <v>7622.808908</v>
      </c>
      <c r="K267" s="37" t="str">
        <f t="array" ref="K267">IFERROR(XLOOKUP(G267,'Tipo de carga'!A:A,'Tipo de carga'!B:B))</f>
        <v>Autoabasto</v>
      </c>
      <c r="L267" s="37">
        <f t="shared" si="2"/>
        <v>40</v>
      </c>
      <c r="M267" s="37">
        <f t="shared" si="3"/>
        <v>3</v>
      </c>
      <c r="N267" s="37">
        <f t="shared" si="4"/>
        <v>10</v>
      </c>
      <c r="O267" s="37" t="str">
        <f t="array" ref="O267">IFERROR(XLOOKUP(K267,'Tipo de carga'!B:B,'Tipo de carga'!C:C))</f>
        <v>Diesel</v>
      </c>
    </row>
    <row r="268">
      <c r="A268" s="36">
        <v>1641.0</v>
      </c>
      <c r="B268" s="37" t="str">
        <f>IFERROR(VLOOKUP(A268,'asig octubre'!$A$2:$C$442,3,0))</f>
        <v>Liverpool Local</v>
      </c>
      <c r="C268" s="37" t="str">
        <f>IFERROR(VLOOKUP(A268,'asig octubre'!$A$2:$B$442,2,0))</f>
        <v>EC-01</v>
      </c>
      <c r="D268" s="38">
        <v>45568.24015046296</v>
      </c>
      <c r="E268" s="36" t="s">
        <v>345</v>
      </c>
      <c r="F268" s="37" t="str">
        <f t="array" ref="F268">IFERROR(XLOOKUP(E268,Operadores!A:A,Operadores!B:B))</f>
        <v>PARMI</v>
      </c>
      <c r="G268" s="36" t="s">
        <v>72</v>
      </c>
      <c r="H268" s="39">
        <v>19.286532</v>
      </c>
      <c r="I268" s="40">
        <v>522.72</v>
      </c>
      <c r="J268" s="41">
        <f t="shared" si="1"/>
        <v>10081.45601</v>
      </c>
      <c r="K268" s="37" t="str">
        <f t="array" ref="K268">IFERROR(XLOOKUP(G268,'Tipo de carga'!A:A,'Tipo de carga'!B:B))</f>
        <v>Autoabasto</v>
      </c>
      <c r="L268" s="37">
        <f t="shared" si="2"/>
        <v>40</v>
      </c>
      <c r="M268" s="37">
        <f t="shared" si="3"/>
        <v>3</v>
      </c>
      <c r="N268" s="37">
        <f t="shared" si="4"/>
        <v>10</v>
      </c>
      <c r="O268" s="37" t="str">
        <f t="array" ref="O268">IFERROR(XLOOKUP(K268,'Tipo de carga'!B:B,'Tipo de carga'!C:C))</f>
        <v>Diesel</v>
      </c>
    </row>
    <row r="269">
      <c r="A269" s="36">
        <v>1825.0</v>
      </c>
      <c r="B269" s="37" t="str">
        <f>IFERROR(VLOOKUP(A269,'asig octubre'!$A$2:$C$442,3,0))</f>
        <v>Circuitos</v>
      </c>
      <c r="C269" s="37" t="str">
        <f>IFERROR(VLOOKUP(A269,'asig octubre'!$A$2:$B$442,2,0))</f>
        <v>EC-03</v>
      </c>
      <c r="D269" s="38">
        <v>45568.17246527778</v>
      </c>
      <c r="E269" s="36" t="s">
        <v>346</v>
      </c>
      <c r="F269" s="37" t="str">
        <f t="array" ref="F269">IFERROR(XLOOKUP(E269,Operadores!A:A,Operadores!B:B))</f>
        <v>ESPIS</v>
      </c>
      <c r="G269" s="36" t="s">
        <v>72</v>
      </c>
      <c r="H269" s="39">
        <v>19.286532</v>
      </c>
      <c r="I269" s="40">
        <v>35.35</v>
      </c>
      <c r="J269" s="41">
        <f t="shared" si="1"/>
        <v>681.7789062</v>
      </c>
      <c r="K269" s="37" t="str">
        <f t="array" ref="K269">IFERROR(XLOOKUP(G269,'Tipo de carga'!A:A,'Tipo de carga'!B:B))</f>
        <v>Autoabasto</v>
      </c>
      <c r="L269" s="37">
        <f t="shared" si="2"/>
        <v>40</v>
      </c>
      <c r="M269" s="37">
        <f t="shared" si="3"/>
        <v>3</v>
      </c>
      <c r="N269" s="37">
        <f t="shared" si="4"/>
        <v>10</v>
      </c>
      <c r="O269" s="37" t="str">
        <f t="array" ref="O269">IFERROR(XLOOKUP(K269,'Tipo de carga'!B:B,'Tipo de carga'!C:C))</f>
        <v>Diesel</v>
      </c>
    </row>
    <row r="270">
      <c r="A270" s="36">
        <v>1839.0</v>
      </c>
      <c r="B270" s="37" t="str">
        <f>IFERROR(VLOOKUP(A270,'asig octubre'!$A$2:$C$442,3,0))</f>
        <v>Liverpool Local</v>
      </c>
      <c r="C270" s="37" t="str">
        <f>IFERROR(VLOOKUP(A270,'asig octubre'!$A$2:$B$442,2,0))</f>
        <v>EC-01</v>
      </c>
      <c r="D270" s="38">
        <v>45568.16553240741</v>
      </c>
      <c r="E270" s="36" t="s">
        <v>347</v>
      </c>
      <c r="F270" s="37" t="str">
        <f t="array" ref="F270">IFERROR(XLOOKUP(E270,Operadores!A:A,Operadores!B:B))</f>
        <v>QUIALA</v>
      </c>
      <c r="G270" s="36" t="s">
        <v>72</v>
      </c>
      <c r="H270" s="39">
        <v>19.286532</v>
      </c>
      <c r="I270" s="40">
        <v>686.67</v>
      </c>
      <c r="J270" s="41">
        <f t="shared" si="1"/>
        <v>13243.48293</v>
      </c>
      <c r="K270" s="37" t="str">
        <f t="array" ref="K270">IFERROR(XLOOKUP(G270,'Tipo de carga'!A:A,'Tipo de carga'!B:B))</f>
        <v>Autoabasto</v>
      </c>
      <c r="L270" s="37">
        <f t="shared" si="2"/>
        <v>40</v>
      </c>
      <c r="M270" s="37">
        <f t="shared" si="3"/>
        <v>3</v>
      </c>
      <c r="N270" s="37">
        <f t="shared" si="4"/>
        <v>10</v>
      </c>
      <c r="O270" s="37" t="str">
        <f t="array" ref="O270">IFERROR(XLOOKUP(K270,'Tipo de carga'!B:B,'Tipo de carga'!C:C))</f>
        <v>Diesel</v>
      </c>
    </row>
    <row r="271">
      <c r="A271" s="36">
        <v>2030.0</v>
      </c>
      <c r="B271" s="37" t="str">
        <f>IFERROR(VLOOKUP(A271,'asig octubre'!$A$2:$C$442,3,0))</f>
        <v>Available</v>
      </c>
      <c r="C271" s="37" t="str">
        <f>IFERROR(VLOOKUP(A271,'asig octubre'!$A$2:$B$442,2,0))</f>
        <v>TTE</v>
      </c>
      <c r="D271" s="38">
        <v>45568.12708333333</v>
      </c>
      <c r="E271" s="36" t="s">
        <v>348</v>
      </c>
      <c r="F271" s="37" t="str">
        <f t="array" ref="F271">IFERROR(XLOOKUP(E271,Operadores!A:A,Operadores!B:B))</f>
        <v>REYFER01</v>
      </c>
      <c r="G271" s="36" t="s">
        <v>72</v>
      </c>
      <c r="H271" s="39">
        <v>19.286532</v>
      </c>
      <c r="I271" s="40">
        <v>441.32</v>
      </c>
      <c r="J271" s="41">
        <f t="shared" si="1"/>
        <v>8511.532302</v>
      </c>
      <c r="K271" s="37" t="str">
        <f t="array" ref="K271">IFERROR(XLOOKUP(G271,'Tipo de carga'!A:A,'Tipo de carga'!B:B))</f>
        <v>Autoabasto</v>
      </c>
      <c r="L271" s="37">
        <f t="shared" si="2"/>
        <v>40</v>
      </c>
      <c r="M271" s="37">
        <f t="shared" si="3"/>
        <v>3</v>
      </c>
      <c r="N271" s="37">
        <f t="shared" si="4"/>
        <v>10</v>
      </c>
      <c r="O271" s="37" t="str">
        <f t="array" ref="O271">IFERROR(XLOOKUP(K271,'Tipo de carga'!B:B,'Tipo de carga'!C:C))</f>
        <v>Diesel</v>
      </c>
    </row>
    <row r="272">
      <c r="A272" s="36">
        <v>1984.0</v>
      </c>
      <c r="B272" s="37" t="str">
        <f>IFERROR(VLOOKUP(A272,'asig octubre'!$A$2:$C$442,3,0))</f>
        <v>MeLi Dedicado TD</v>
      </c>
      <c r="C272" s="37" t="str">
        <f>IFERROR(VLOOKUP(A272,'asig octubre'!$A$2:$B$442,2,0))</f>
        <v>EC-05</v>
      </c>
      <c r="D272" s="38">
        <v>45568.10008101852</v>
      </c>
      <c r="E272" s="36" t="s">
        <v>308</v>
      </c>
      <c r="F272" s="37" t="str">
        <f t="array" ref="F272">IFERROR(XLOOKUP(E272,Operadores!A:A,Operadores!B:B))</f>
        <v>DELBL</v>
      </c>
      <c r="G272" s="36" t="s">
        <v>72</v>
      </c>
      <c r="H272" s="39">
        <v>19.286532</v>
      </c>
      <c r="I272" s="40">
        <v>746.01</v>
      </c>
      <c r="J272" s="41">
        <f t="shared" si="1"/>
        <v>14387.94574</v>
      </c>
      <c r="K272" s="37" t="str">
        <f t="array" ref="K272">IFERROR(XLOOKUP(G272,'Tipo de carga'!A:A,'Tipo de carga'!B:B))</f>
        <v>Autoabasto</v>
      </c>
      <c r="L272" s="37">
        <f t="shared" si="2"/>
        <v>40</v>
      </c>
      <c r="M272" s="37">
        <f t="shared" si="3"/>
        <v>3</v>
      </c>
      <c r="N272" s="37">
        <f t="shared" si="4"/>
        <v>10</v>
      </c>
      <c r="O272" s="37" t="str">
        <f t="array" ref="O272">IFERROR(XLOOKUP(K272,'Tipo de carga'!B:B,'Tipo de carga'!C:C))</f>
        <v>Diesel</v>
      </c>
    </row>
    <row r="273">
      <c r="A273" s="36">
        <v>1752.0</v>
      </c>
      <c r="B273" s="37" t="str">
        <f>IFERROR(VLOOKUP(A273,'asig octubre'!$A$2:$C$442,3,0))</f>
        <v>Liverpool Local</v>
      </c>
      <c r="C273" s="37" t="str">
        <f>IFERROR(VLOOKUP(A273,'asig octubre'!$A$2:$B$442,2,0))</f>
        <v>EC-01</v>
      </c>
      <c r="D273" s="38">
        <v>45568.052395833336</v>
      </c>
      <c r="E273" s="36" t="s">
        <v>177</v>
      </c>
      <c r="F273" s="37" t="str">
        <f t="array" ref="F273">IFERROR(XLOOKUP(E273,Operadores!A:A,Operadores!B:B))</f>
        <v>MATAND</v>
      </c>
      <c r="G273" s="36" t="s">
        <v>72</v>
      </c>
      <c r="H273" s="39">
        <v>19.286532</v>
      </c>
      <c r="I273" s="40">
        <v>480.92</v>
      </c>
      <c r="J273" s="41">
        <f t="shared" si="1"/>
        <v>9275.278969</v>
      </c>
      <c r="K273" s="37" t="str">
        <f t="array" ref="K273">IFERROR(XLOOKUP(G273,'Tipo de carga'!A:A,'Tipo de carga'!B:B))</f>
        <v>Autoabasto</v>
      </c>
      <c r="L273" s="37">
        <f t="shared" si="2"/>
        <v>40</v>
      </c>
      <c r="M273" s="37">
        <f t="shared" si="3"/>
        <v>3</v>
      </c>
      <c r="N273" s="37">
        <f t="shared" si="4"/>
        <v>10</v>
      </c>
      <c r="O273" s="37" t="str">
        <f t="array" ref="O273">IFERROR(XLOOKUP(K273,'Tipo de carga'!B:B,'Tipo de carga'!C:C))</f>
        <v>Diesel</v>
      </c>
    </row>
    <row r="274">
      <c r="A274" s="36">
        <v>1852.0</v>
      </c>
      <c r="B274" s="37" t="str">
        <f>IFERROR(VLOOKUP(A274,'asig octubre'!$A$2:$C$442,3,0))</f>
        <v>Circuitos</v>
      </c>
      <c r="C274" s="37" t="str">
        <f>IFERROR(VLOOKUP(A274,'asig octubre'!$A$2:$B$442,2,0))</f>
        <v>EC-03</v>
      </c>
      <c r="D274" s="38">
        <v>45568.00877314815</v>
      </c>
      <c r="E274" s="36" t="s">
        <v>43</v>
      </c>
      <c r="F274" s="37" t="str">
        <f t="array" ref="F274">IFERROR(XLOOKUP(E274,Operadores!A:A,Operadores!B:B))</f>
        <v>HERJU01</v>
      </c>
      <c r="G274" s="36" t="s">
        <v>72</v>
      </c>
      <c r="H274" s="39">
        <v>19.286532</v>
      </c>
      <c r="I274" s="40">
        <v>521.6</v>
      </c>
      <c r="J274" s="41">
        <f t="shared" si="1"/>
        <v>10059.85509</v>
      </c>
      <c r="K274" s="37" t="str">
        <f t="array" ref="K274">IFERROR(XLOOKUP(G274,'Tipo de carga'!A:A,'Tipo de carga'!B:B))</f>
        <v>Autoabasto</v>
      </c>
      <c r="L274" s="37">
        <f t="shared" si="2"/>
        <v>40</v>
      </c>
      <c r="M274" s="37">
        <f t="shared" si="3"/>
        <v>3</v>
      </c>
      <c r="N274" s="37">
        <f t="shared" si="4"/>
        <v>10</v>
      </c>
      <c r="O274" s="37" t="str">
        <f t="array" ref="O274">IFERROR(XLOOKUP(K274,'Tipo de carga'!B:B,'Tipo de carga'!C:C))</f>
        <v>Diesel</v>
      </c>
    </row>
    <row r="275">
      <c r="A275" s="36">
        <v>1731.0</v>
      </c>
      <c r="B275" s="37" t="str">
        <f>IFERROR(VLOOKUP(A275,'asig octubre'!$A$2:$C$442,3,0))</f>
        <v>Pilgrims Tepo</v>
      </c>
      <c r="C275" s="37" t="str">
        <f>IFERROR(VLOOKUP(A275,'asig octubre'!$A$2:$B$442,2,0))</f>
        <v>EC-02</v>
      </c>
      <c r="D275" s="38">
        <v>45568.00746527778</v>
      </c>
      <c r="E275" s="36" t="s">
        <v>162</v>
      </c>
      <c r="F275" s="37" t="str">
        <f t="array" ref="F275">IFERROR(XLOOKUP(E275,Operadores!A:A,Operadores!B:B))</f>
        <v>TABYAI</v>
      </c>
      <c r="G275" s="36" t="s">
        <v>72</v>
      </c>
      <c r="H275" s="39">
        <v>19.286532</v>
      </c>
      <c r="I275" s="40">
        <v>167.35</v>
      </c>
      <c r="J275" s="41">
        <f t="shared" si="1"/>
        <v>3227.60113</v>
      </c>
      <c r="K275" s="37" t="str">
        <f t="array" ref="K275">IFERROR(XLOOKUP(G275,'Tipo de carga'!A:A,'Tipo de carga'!B:B))</f>
        <v>Autoabasto</v>
      </c>
      <c r="L275" s="37">
        <f t="shared" si="2"/>
        <v>40</v>
      </c>
      <c r="M275" s="37">
        <f t="shared" si="3"/>
        <v>3</v>
      </c>
      <c r="N275" s="37">
        <f t="shared" si="4"/>
        <v>10</v>
      </c>
      <c r="O275" s="37" t="str">
        <f t="array" ref="O275">IFERROR(XLOOKUP(K275,'Tipo de carga'!B:B,'Tipo de carga'!C:C))</f>
        <v>Diesel</v>
      </c>
    </row>
    <row r="276">
      <c r="A276" s="36">
        <v>1938.0</v>
      </c>
      <c r="B276" s="37" t="str">
        <f>IFERROR(VLOOKUP(A276,'asig octubre'!$A$2:$C$442,3,0))</f>
        <v>Sayer Sencillo</v>
      </c>
      <c r="C276" s="37" t="str">
        <f>IFERROR(VLOOKUP(A276,'asig octubre'!$A$2:$B$442,2,0))</f>
        <v>EC-04</v>
      </c>
      <c r="D276" s="38">
        <v>45568.793217592596</v>
      </c>
      <c r="E276" s="36" t="s">
        <v>38</v>
      </c>
      <c r="F276" s="37" t="str">
        <f t="array" ref="F276">IFERROR(XLOOKUP(E276,Operadores!A:A,Operadores!B:B))</f>
        <v>SOSCA01</v>
      </c>
      <c r="G276" s="36" t="s">
        <v>19</v>
      </c>
      <c r="H276" s="39">
        <v>19.433084</v>
      </c>
      <c r="I276" s="40">
        <v>553.01</v>
      </c>
      <c r="J276" s="41">
        <f t="shared" si="1"/>
        <v>10746.68978</v>
      </c>
      <c r="K276" s="37" t="str">
        <f t="array" ref="K276">IFERROR(XLOOKUP(G276,'Tipo de carga'!A:A,'Tipo de carga'!B:B))</f>
        <v>Autoabasto</v>
      </c>
      <c r="L276" s="37">
        <f t="shared" si="2"/>
        <v>40</v>
      </c>
      <c r="M276" s="37">
        <f t="shared" si="3"/>
        <v>3</v>
      </c>
      <c r="N276" s="37">
        <f t="shared" si="4"/>
        <v>10</v>
      </c>
      <c r="O276" s="37" t="str">
        <f t="array" ref="O276">IFERROR(XLOOKUP(K276,'Tipo de carga'!B:B,'Tipo de carga'!C:C))</f>
        <v>Diesel</v>
      </c>
    </row>
    <row r="277">
      <c r="A277" s="36">
        <v>1741.0</v>
      </c>
      <c r="B277" s="37" t="str">
        <f>IFERROR(VLOOKUP(A277,'asig octubre'!$A$2:$C$442,3,0))</f>
        <v>Circuitos</v>
      </c>
      <c r="C277" s="37" t="str">
        <f>IFERROR(VLOOKUP(A277,'asig octubre'!$A$2:$B$442,2,0))</f>
        <v>EC-03</v>
      </c>
      <c r="D277" s="38">
        <v>45568.752847222226</v>
      </c>
      <c r="E277" s="36" t="s">
        <v>266</v>
      </c>
      <c r="F277" s="37" t="str">
        <f t="array" ref="F277">IFERROR(XLOOKUP(E277,Operadores!A:A,Operadores!B:B))</f>
        <v>HERROB</v>
      </c>
      <c r="G277" s="36" t="s">
        <v>19</v>
      </c>
      <c r="H277" s="39">
        <v>19.433084</v>
      </c>
      <c r="I277" s="40">
        <v>341.7</v>
      </c>
      <c r="J277" s="41">
        <f t="shared" si="1"/>
        <v>6640.284803</v>
      </c>
      <c r="K277" s="37" t="str">
        <f t="array" ref="K277">IFERROR(XLOOKUP(G277,'Tipo de carga'!A:A,'Tipo de carga'!B:B))</f>
        <v>Autoabasto</v>
      </c>
      <c r="L277" s="37">
        <f t="shared" si="2"/>
        <v>40</v>
      </c>
      <c r="M277" s="37">
        <f t="shared" si="3"/>
        <v>3</v>
      </c>
      <c r="N277" s="37">
        <f t="shared" si="4"/>
        <v>10</v>
      </c>
      <c r="O277" s="37" t="str">
        <f t="array" ref="O277">IFERROR(XLOOKUP(K277,'Tipo de carga'!B:B,'Tipo de carga'!C:C))</f>
        <v>Diesel</v>
      </c>
    </row>
    <row r="278">
      <c r="A278" s="36">
        <v>1886.0</v>
      </c>
      <c r="B278" s="37" t="str">
        <f>IFERROR(VLOOKUP(A278,'asig octubre'!$A$2:$C$442,3,0))</f>
        <v>Circuitos</v>
      </c>
      <c r="C278" s="37" t="str">
        <f>IFERROR(VLOOKUP(A278,'asig octubre'!$A$2:$B$442,2,0))</f>
        <v>EC-03</v>
      </c>
      <c r="D278" s="38">
        <v>45568.744722222225</v>
      </c>
      <c r="E278" s="36" t="s">
        <v>260</v>
      </c>
      <c r="F278" s="37" t="str">
        <f t="array" ref="F278">IFERROR(XLOOKUP(E278,Operadores!A:A,Operadores!B:B))</f>
        <v>CORER</v>
      </c>
      <c r="G278" s="36" t="s">
        <v>19</v>
      </c>
      <c r="H278" s="39">
        <v>19.433084</v>
      </c>
      <c r="I278" s="40">
        <v>176.26</v>
      </c>
      <c r="J278" s="41">
        <f t="shared" si="1"/>
        <v>3425.275386</v>
      </c>
      <c r="K278" s="37" t="str">
        <f t="array" ref="K278">IFERROR(XLOOKUP(G278,'Tipo de carga'!A:A,'Tipo de carga'!B:B))</f>
        <v>Autoabasto</v>
      </c>
      <c r="L278" s="37">
        <f t="shared" si="2"/>
        <v>40</v>
      </c>
      <c r="M278" s="37">
        <f t="shared" si="3"/>
        <v>3</v>
      </c>
      <c r="N278" s="37">
        <f t="shared" si="4"/>
        <v>10</v>
      </c>
      <c r="O278" s="37" t="str">
        <f t="array" ref="O278">IFERROR(XLOOKUP(K278,'Tipo de carga'!B:B,'Tipo de carga'!C:C))</f>
        <v>Diesel</v>
      </c>
    </row>
    <row r="279">
      <c r="A279" s="36">
        <v>2030.0</v>
      </c>
      <c r="B279" s="37" t="str">
        <f>IFERROR(VLOOKUP(A279,'asig octubre'!$A$2:$C$442,3,0))</f>
        <v>Available</v>
      </c>
      <c r="C279" s="37" t="str">
        <f>IFERROR(VLOOKUP(A279,'asig octubre'!$A$2:$B$442,2,0))</f>
        <v>TTE</v>
      </c>
      <c r="D279" s="38">
        <v>45568.60597222222</v>
      </c>
      <c r="E279" s="36" t="s">
        <v>349</v>
      </c>
      <c r="F279" s="37" t="str">
        <f t="array" ref="F279">IFERROR(XLOOKUP(E279,Operadores!A:A,Operadores!B:B))</f>
        <v>GUEGAB</v>
      </c>
      <c r="G279" s="36" t="s">
        <v>19</v>
      </c>
      <c r="H279" s="39">
        <v>19.433084</v>
      </c>
      <c r="I279" s="40">
        <v>50.0</v>
      </c>
      <c r="J279" s="41">
        <f t="shared" si="1"/>
        <v>971.6542</v>
      </c>
      <c r="K279" s="37" t="str">
        <f t="array" ref="K279">IFERROR(XLOOKUP(G279,'Tipo de carga'!A:A,'Tipo de carga'!B:B))</f>
        <v>Autoabasto</v>
      </c>
      <c r="L279" s="37">
        <f t="shared" si="2"/>
        <v>40</v>
      </c>
      <c r="M279" s="37">
        <f t="shared" si="3"/>
        <v>3</v>
      </c>
      <c r="N279" s="37">
        <f t="shared" si="4"/>
        <v>10</v>
      </c>
      <c r="O279" s="37" t="str">
        <f t="array" ref="O279">IFERROR(XLOOKUP(K279,'Tipo de carga'!B:B,'Tipo de carga'!C:C))</f>
        <v>Diesel</v>
      </c>
    </row>
    <row r="280">
      <c r="A280" s="36">
        <v>308.0</v>
      </c>
      <c r="B280" s="37" t="str">
        <f>IFERROR(VLOOKUP(A280,'asig octubre'!$A$2:$C$442,3,0))</f>
        <v>Sayer Thorton</v>
      </c>
      <c r="C280" s="37" t="str">
        <f>IFERROR(VLOOKUP(A280,'asig octubre'!$A$2:$B$442,2,0))</f>
        <v>EC-04</v>
      </c>
      <c r="D280" s="38">
        <v>45568.52295138889</v>
      </c>
      <c r="E280" s="36" t="s">
        <v>261</v>
      </c>
      <c r="F280" s="37" t="str">
        <f t="array" ref="F280">IFERROR(XLOOKUP(E280,Operadores!A:A,Operadores!B:B))</f>
        <v>FLOTIT</v>
      </c>
      <c r="G280" s="36" t="s">
        <v>19</v>
      </c>
      <c r="H280" s="39">
        <v>19.433084</v>
      </c>
      <c r="I280" s="40">
        <v>230.0</v>
      </c>
      <c r="J280" s="41">
        <f t="shared" si="1"/>
        <v>4469.60932</v>
      </c>
      <c r="K280" s="37" t="str">
        <f t="array" ref="K280">IFERROR(XLOOKUP(G280,'Tipo de carga'!A:A,'Tipo de carga'!B:B))</f>
        <v>Autoabasto</v>
      </c>
      <c r="L280" s="37">
        <f t="shared" si="2"/>
        <v>40</v>
      </c>
      <c r="M280" s="37">
        <f t="shared" si="3"/>
        <v>3</v>
      </c>
      <c r="N280" s="37">
        <f t="shared" si="4"/>
        <v>10</v>
      </c>
      <c r="O280" s="37" t="str">
        <f t="array" ref="O280">IFERROR(XLOOKUP(K280,'Tipo de carga'!B:B,'Tipo de carga'!C:C))</f>
        <v>Diesel</v>
      </c>
    </row>
    <row r="281">
      <c r="A281" s="36">
        <v>2036.0</v>
      </c>
      <c r="B281" s="37" t="str">
        <f>IFERROR(VLOOKUP(A281,'asig octubre'!$A$2:$C$442,3,0))</f>
        <v>Liverpool Local</v>
      </c>
      <c r="C281" s="37" t="str">
        <f>IFERROR(VLOOKUP(A281,'asig octubre'!$A$2:$B$442,2,0))</f>
        <v>EC-01</v>
      </c>
      <c r="D281" s="38">
        <v>45568.49319444445</v>
      </c>
      <c r="E281" s="36" t="s">
        <v>69</v>
      </c>
      <c r="F281" s="37" t="str">
        <f t="array" ref="F281">IFERROR(XLOOKUP(E281,Operadores!A:A,Operadores!B:B))</f>
        <v>MTTO</v>
      </c>
      <c r="G281" s="36" t="s">
        <v>19</v>
      </c>
      <c r="H281" s="39">
        <v>19.433084</v>
      </c>
      <c r="I281" s="40">
        <v>965.92</v>
      </c>
      <c r="J281" s="41">
        <f t="shared" si="1"/>
        <v>18770.8045</v>
      </c>
      <c r="K281" s="37" t="str">
        <f t="array" ref="K281">IFERROR(XLOOKUP(G281,'Tipo de carga'!A:A,'Tipo de carga'!B:B))</f>
        <v>Autoabasto</v>
      </c>
      <c r="L281" s="37">
        <f t="shared" si="2"/>
        <v>40</v>
      </c>
      <c r="M281" s="37">
        <f t="shared" si="3"/>
        <v>3</v>
      </c>
      <c r="N281" s="37">
        <f t="shared" si="4"/>
        <v>10</v>
      </c>
      <c r="O281" s="37" t="str">
        <f t="array" ref="O281">IFERROR(XLOOKUP(K281,'Tipo de carga'!B:B,'Tipo de carga'!C:C))</f>
        <v>Diesel</v>
      </c>
    </row>
    <row r="282">
      <c r="A282" s="36">
        <v>309.0</v>
      </c>
      <c r="B282" s="37" t="str">
        <f>IFERROR(VLOOKUP(A282,'asig octubre'!$A$2:$C$442,3,0))</f>
        <v>Sayer Thorton</v>
      </c>
      <c r="C282" s="37" t="str">
        <f>IFERROR(VLOOKUP(A282,'asig octubre'!$A$2:$B$442,2,0))</f>
        <v>EC-04</v>
      </c>
      <c r="D282" s="38">
        <v>45568.47697916667</v>
      </c>
      <c r="E282" s="36" t="s">
        <v>264</v>
      </c>
      <c r="F282" s="37" t="str">
        <f t="array" ref="F282">IFERROR(XLOOKUP(E282,Operadores!A:A,Operadores!B:B))</f>
        <v>REVELI</v>
      </c>
      <c r="G282" s="36" t="s">
        <v>19</v>
      </c>
      <c r="H282" s="39">
        <v>19.433084</v>
      </c>
      <c r="I282" s="40">
        <v>232.0</v>
      </c>
      <c r="J282" s="41">
        <f t="shared" si="1"/>
        <v>4508.475488</v>
      </c>
      <c r="K282" s="37" t="str">
        <f t="array" ref="K282">IFERROR(XLOOKUP(G282,'Tipo de carga'!A:A,'Tipo de carga'!B:B))</f>
        <v>Autoabasto</v>
      </c>
      <c r="L282" s="37">
        <f t="shared" si="2"/>
        <v>40</v>
      </c>
      <c r="M282" s="37">
        <f t="shared" si="3"/>
        <v>3</v>
      </c>
      <c r="N282" s="37">
        <f t="shared" si="4"/>
        <v>10</v>
      </c>
      <c r="O282" s="37" t="str">
        <f t="array" ref="O282">IFERROR(XLOOKUP(K282,'Tipo de carga'!B:B,'Tipo de carga'!C:C))</f>
        <v>Diesel</v>
      </c>
    </row>
    <row r="283">
      <c r="A283" s="36">
        <v>1862.0</v>
      </c>
      <c r="B283" s="37" t="str">
        <f>IFERROR(VLOOKUP(A283,'asig octubre'!$A$2:$C$442,3,0))</f>
        <v>Circuitos Mty</v>
      </c>
      <c r="C283" s="37" t="str">
        <f>IFERROR(VLOOKUP(A283,'asig octubre'!$A$2:$B$442,2,0))</f>
        <v>EC-07</v>
      </c>
      <c r="D283" s="38">
        <v>45568.46215277778</v>
      </c>
      <c r="E283" s="36" t="s">
        <v>350</v>
      </c>
      <c r="F283" s="37" t="str">
        <f t="array" ref="F283">IFERROR(XLOOKUP(E283,Operadores!A:A,Operadores!B:B))</f>
        <v>PERRI</v>
      </c>
      <c r="G283" s="36" t="s">
        <v>19</v>
      </c>
      <c r="H283" s="39">
        <v>19.433084</v>
      </c>
      <c r="I283" s="40">
        <v>775.56</v>
      </c>
      <c r="J283" s="41">
        <f t="shared" si="1"/>
        <v>15071.52263</v>
      </c>
      <c r="K283" s="37" t="str">
        <f t="array" ref="K283">IFERROR(XLOOKUP(G283,'Tipo de carga'!A:A,'Tipo de carga'!B:B))</f>
        <v>Autoabasto</v>
      </c>
      <c r="L283" s="37">
        <f t="shared" si="2"/>
        <v>40</v>
      </c>
      <c r="M283" s="37">
        <f t="shared" si="3"/>
        <v>3</v>
      </c>
      <c r="N283" s="37">
        <f t="shared" si="4"/>
        <v>10</v>
      </c>
      <c r="O283" s="37" t="str">
        <f t="array" ref="O283">IFERROR(XLOOKUP(K283,'Tipo de carga'!B:B,'Tipo de carga'!C:C))</f>
        <v>Diesel</v>
      </c>
    </row>
    <row r="284">
      <c r="A284" s="36">
        <v>1971.0</v>
      </c>
      <c r="B284" s="37" t="str">
        <f>IFERROR(VLOOKUP(A284,'asig octubre'!$A$2:$C$442,3,0))</f>
        <v>Sayer Sencillo</v>
      </c>
      <c r="C284" s="37" t="str">
        <f>IFERROR(VLOOKUP(A284,'asig octubre'!$A$2:$B$442,2,0))</f>
        <v>EC-04</v>
      </c>
      <c r="D284" s="38">
        <v>45568.409780092596</v>
      </c>
      <c r="E284" s="36" t="s">
        <v>36</v>
      </c>
      <c r="F284" s="37" t="str">
        <f t="array" ref="F284">IFERROR(XLOOKUP(E284,Operadores!A:A,Operadores!B:B))</f>
        <v>OLVOSX</v>
      </c>
      <c r="G284" s="36" t="s">
        <v>19</v>
      </c>
      <c r="H284" s="39">
        <v>19.433084</v>
      </c>
      <c r="I284" s="40">
        <v>620.0</v>
      </c>
      <c r="J284" s="41">
        <f t="shared" si="1"/>
        <v>12048.51208</v>
      </c>
      <c r="K284" s="37" t="str">
        <f t="array" ref="K284">IFERROR(XLOOKUP(G284,'Tipo de carga'!A:A,'Tipo de carga'!B:B))</f>
        <v>Autoabasto</v>
      </c>
      <c r="L284" s="37">
        <f t="shared" si="2"/>
        <v>40</v>
      </c>
      <c r="M284" s="37">
        <f t="shared" si="3"/>
        <v>3</v>
      </c>
      <c r="N284" s="37">
        <f t="shared" si="4"/>
        <v>10</v>
      </c>
      <c r="O284" s="37" t="str">
        <f t="array" ref="O284">IFERROR(XLOOKUP(K284,'Tipo de carga'!B:B,'Tipo de carga'!C:C))</f>
        <v>Diesel</v>
      </c>
    </row>
    <row r="285">
      <c r="A285" s="36">
        <v>1793.0</v>
      </c>
      <c r="B285" s="37" t="str">
        <f>IFERROR(VLOOKUP(A285,'asig octubre'!$A$2:$C$442,3,0))</f>
        <v>Circuitos</v>
      </c>
      <c r="C285" s="37" t="str">
        <f>IFERROR(VLOOKUP(A285,'asig octubre'!$A$2:$B$442,2,0))</f>
        <v>EC-03</v>
      </c>
      <c r="D285" s="38">
        <v>45568.37186342593</v>
      </c>
      <c r="E285" s="36" t="s">
        <v>70</v>
      </c>
      <c r="F285" s="37" t="str">
        <f t="array" ref="F285">IFERROR(XLOOKUP(E285,Operadores!A:A,Operadores!B:B))</f>
        <v>IBAANY</v>
      </c>
      <c r="G285" s="36" t="s">
        <v>19</v>
      </c>
      <c r="H285" s="39">
        <v>19.433084</v>
      </c>
      <c r="I285" s="40">
        <v>674.11</v>
      </c>
      <c r="J285" s="41">
        <f t="shared" si="1"/>
        <v>13100.03626</v>
      </c>
      <c r="K285" s="37" t="str">
        <f t="array" ref="K285">IFERROR(XLOOKUP(G285,'Tipo de carga'!A:A,'Tipo de carga'!B:B))</f>
        <v>Autoabasto</v>
      </c>
      <c r="L285" s="37">
        <f t="shared" si="2"/>
        <v>40</v>
      </c>
      <c r="M285" s="37">
        <f t="shared" si="3"/>
        <v>3</v>
      </c>
      <c r="N285" s="37">
        <f t="shared" si="4"/>
        <v>10</v>
      </c>
      <c r="O285" s="37" t="str">
        <f t="array" ref="O285">IFERROR(XLOOKUP(K285,'Tipo de carga'!B:B,'Tipo de carga'!C:C))</f>
        <v>Diesel</v>
      </c>
    </row>
    <row r="286">
      <c r="A286" s="36">
        <v>1907.0</v>
      </c>
      <c r="B286" s="37" t="str">
        <f>IFERROR(VLOOKUP(A286,'asig octubre'!$A$2:$C$442,3,0))</f>
        <v>PISA Gdl</v>
      </c>
      <c r="C286" s="37" t="str">
        <f>IFERROR(VLOOKUP(A286,'asig octubre'!$A$2:$B$442,2,0))</f>
        <v>EC-06</v>
      </c>
      <c r="D286" s="38">
        <v>45568.908171296294</v>
      </c>
      <c r="E286" s="36" t="s">
        <v>351</v>
      </c>
      <c r="F286" s="37" t="str">
        <f t="array" ref="F286">IFERROR(XLOOKUP(E286,Operadores!A:A,Operadores!B:B))</f>
        <v>GONOSC</v>
      </c>
      <c r="G286" s="36" t="s">
        <v>75</v>
      </c>
      <c r="H286" s="39">
        <v>19.61336</v>
      </c>
      <c r="I286" s="40">
        <v>267.02</v>
      </c>
      <c r="J286" s="41">
        <f t="shared" si="1"/>
        <v>5237.159387</v>
      </c>
      <c r="K286" s="37" t="str">
        <f t="array" ref="K286">IFERROR(XLOOKUP(G286,'Tipo de carga'!A:A,'Tipo de carga'!B:B))</f>
        <v>Autoabasto</v>
      </c>
      <c r="L286" s="37">
        <f t="shared" si="2"/>
        <v>40</v>
      </c>
      <c r="M286" s="37">
        <f t="shared" si="3"/>
        <v>3</v>
      </c>
      <c r="N286" s="37">
        <f t="shared" si="4"/>
        <v>10</v>
      </c>
      <c r="O286" s="37" t="str">
        <f t="array" ref="O286">IFERROR(XLOOKUP(K286,'Tipo de carga'!B:B,'Tipo de carga'!C:C))</f>
        <v>Diesel</v>
      </c>
    </row>
    <row r="287">
      <c r="A287" s="36">
        <v>1733.0</v>
      </c>
      <c r="B287" s="37" t="str">
        <f>IFERROR(VLOOKUP(A287,'asig octubre'!$A$2:$C$442,3,0))</f>
        <v>PISA Gdl</v>
      </c>
      <c r="C287" s="37" t="str">
        <f>IFERROR(VLOOKUP(A287,'asig octubre'!$A$2:$B$442,2,0))</f>
        <v>EC-06</v>
      </c>
      <c r="D287" s="38">
        <v>45568.85145833333</v>
      </c>
      <c r="E287" s="36" t="s">
        <v>352</v>
      </c>
      <c r="F287" s="37" t="str">
        <f t="array" ref="F287">IFERROR(XLOOKUP(E287,Operadores!A:A,Operadores!B:B))</f>
        <v>AQUISA</v>
      </c>
      <c r="G287" s="36" t="s">
        <v>75</v>
      </c>
      <c r="H287" s="39">
        <v>19.61336</v>
      </c>
      <c r="I287" s="40">
        <v>386.02</v>
      </c>
      <c r="J287" s="41">
        <f t="shared" si="1"/>
        <v>7571.149227</v>
      </c>
      <c r="K287" s="37" t="str">
        <f t="array" ref="K287">IFERROR(XLOOKUP(G287,'Tipo de carga'!A:A,'Tipo de carga'!B:B))</f>
        <v>Autoabasto</v>
      </c>
      <c r="L287" s="37">
        <f t="shared" si="2"/>
        <v>40</v>
      </c>
      <c r="M287" s="37">
        <f t="shared" si="3"/>
        <v>3</v>
      </c>
      <c r="N287" s="37">
        <f t="shared" si="4"/>
        <v>10</v>
      </c>
      <c r="O287" s="37" t="str">
        <f t="array" ref="O287">IFERROR(XLOOKUP(K287,'Tipo de carga'!B:B,'Tipo de carga'!C:C))</f>
        <v>Diesel</v>
      </c>
    </row>
    <row r="288">
      <c r="A288" s="36">
        <v>1796.0</v>
      </c>
      <c r="B288" s="37" t="str">
        <f>IFERROR(VLOOKUP(A288,'asig octubre'!$A$2:$C$442,3,0))</f>
        <v>Peñafiel Tlajomulco</v>
      </c>
      <c r="C288" s="37" t="str">
        <f>IFERROR(VLOOKUP(A288,'asig octubre'!$A$2:$B$442,2,0))</f>
        <v>EC-06</v>
      </c>
      <c r="D288" s="38">
        <v>45568.76599537037</v>
      </c>
      <c r="E288" s="36" t="s">
        <v>353</v>
      </c>
      <c r="F288" s="37" t="str">
        <f t="array" ref="F288">IFERROR(XLOOKUP(E288,Operadores!A:A,Operadores!B:B))</f>
        <v>CUAALV</v>
      </c>
      <c r="G288" s="36" t="s">
        <v>75</v>
      </c>
      <c r="H288" s="39">
        <v>19.61336</v>
      </c>
      <c r="I288" s="40">
        <v>779.01</v>
      </c>
      <c r="J288" s="41">
        <f t="shared" si="1"/>
        <v>15279.00357</v>
      </c>
      <c r="K288" s="37" t="str">
        <f t="array" ref="K288">IFERROR(XLOOKUP(G288,'Tipo de carga'!A:A,'Tipo de carga'!B:B))</f>
        <v>Autoabasto</v>
      </c>
      <c r="L288" s="37">
        <f t="shared" si="2"/>
        <v>40</v>
      </c>
      <c r="M288" s="37">
        <f t="shared" si="3"/>
        <v>3</v>
      </c>
      <c r="N288" s="37">
        <f t="shared" si="4"/>
        <v>10</v>
      </c>
      <c r="O288" s="37" t="str">
        <f t="array" ref="O288">IFERROR(XLOOKUP(K288,'Tipo de carga'!B:B,'Tipo de carga'!C:C))</f>
        <v>Diesel</v>
      </c>
    </row>
    <row r="289">
      <c r="A289" s="36">
        <v>1748.0</v>
      </c>
      <c r="B289" s="37" t="str">
        <f>IFERROR(VLOOKUP(A289,'asig octubre'!$A$2:$C$442,3,0))</f>
        <v>PISA Gdl</v>
      </c>
      <c r="C289" s="37" t="str">
        <f>IFERROR(VLOOKUP(A289,'asig octubre'!$A$2:$B$442,2,0))</f>
        <v>EC-06</v>
      </c>
      <c r="D289" s="38">
        <v>45568.69332175926</v>
      </c>
      <c r="E289" s="36" t="s">
        <v>354</v>
      </c>
      <c r="F289" s="37" t="str">
        <f t="array" ref="F289">IFERROR(XLOOKUP(E289,Operadores!A:A,Operadores!B:B))</f>
        <v>ROSCES</v>
      </c>
      <c r="G289" s="36" t="s">
        <v>75</v>
      </c>
      <c r="H289" s="39">
        <v>19.61336</v>
      </c>
      <c r="I289" s="40">
        <v>470.95</v>
      </c>
      <c r="J289" s="41">
        <f t="shared" si="1"/>
        <v>9236.911892</v>
      </c>
      <c r="K289" s="37" t="str">
        <f t="array" ref="K289">IFERROR(XLOOKUP(G289,'Tipo de carga'!A:A,'Tipo de carga'!B:B))</f>
        <v>Autoabasto</v>
      </c>
      <c r="L289" s="37">
        <f t="shared" si="2"/>
        <v>40</v>
      </c>
      <c r="M289" s="37">
        <f t="shared" si="3"/>
        <v>3</v>
      </c>
      <c r="N289" s="37">
        <f t="shared" si="4"/>
        <v>10</v>
      </c>
      <c r="O289" s="37" t="str">
        <f t="array" ref="O289">IFERROR(XLOOKUP(K289,'Tipo de carga'!B:B,'Tipo de carga'!C:C))</f>
        <v>Diesel</v>
      </c>
    </row>
    <row r="290">
      <c r="A290" s="36">
        <v>1889.0</v>
      </c>
      <c r="B290" s="37" t="str">
        <f>IFERROR(VLOOKUP(A290,'asig octubre'!$A$2:$C$442,3,0))</f>
        <v>PISA Gdl</v>
      </c>
      <c r="C290" s="37" t="str">
        <f>IFERROR(VLOOKUP(A290,'asig octubre'!$A$2:$B$442,2,0))</f>
        <v>EC-06</v>
      </c>
      <c r="D290" s="38">
        <v>45568.48615740741</v>
      </c>
      <c r="E290" s="36" t="s">
        <v>355</v>
      </c>
      <c r="F290" s="37" t="str">
        <f t="array" ref="F290">IFERROR(XLOOKUP(E290,Operadores!A:A,Operadores!B:B))</f>
        <v>PERJOS</v>
      </c>
      <c r="G290" s="36" t="s">
        <v>75</v>
      </c>
      <c r="H290" s="39">
        <v>19.61336</v>
      </c>
      <c r="I290" s="40">
        <v>748.07</v>
      </c>
      <c r="J290" s="41">
        <f t="shared" si="1"/>
        <v>14672.16622</v>
      </c>
      <c r="K290" s="37" t="str">
        <f t="array" ref="K290">IFERROR(XLOOKUP(G290,'Tipo de carga'!A:A,'Tipo de carga'!B:B))</f>
        <v>Autoabasto</v>
      </c>
      <c r="L290" s="37">
        <f t="shared" si="2"/>
        <v>40</v>
      </c>
      <c r="M290" s="37">
        <f t="shared" si="3"/>
        <v>3</v>
      </c>
      <c r="N290" s="37">
        <f t="shared" si="4"/>
        <v>10</v>
      </c>
      <c r="O290" s="37" t="str">
        <f t="array" ref="O290">IFERROR(XLOOKUP(K290,'Tipo de carga'!B:B,'Tipo de carga'!C:C))</f>
        <v>Diesel</v>
      </c>
    </row>
    <row r="291">
      <c r="A291" s="36">
        <v>1788.0</v>
      </c>
      <c r="B291" s="37" t="str">
        <f>IFERROR(VLOOKUP(A291,'asig octubre'!$A$2:$C$442,3,0))</f>
        <v>PISA Gdl</v>
      </c>
      <c r="C291" s="37" t="str">
        <f>IFERROR(VLOOKUP(A291,'asig octubre'!$A$2:$B$442,2,0))</f>
        <v>EC-06</v>
      </c>
      <c r="D291" s="38">
        <v>45568.997453703705</v>
      </c>
      <c r="E291" s="36" t="s">
        <v>356</v>
      </c>
      <c r="F291" s="37" t="str">
        <f t="array" ref="F291">IFERROR(XLOOKUP(E291,Operadores!A:A,Operadores!B:B))</f>
        <v>PADLUI</v>
      </c>
      <c r="G291" s="36" t="s">
        <v>274</v>
      </c>
      <c r="H291" s="39">
        <v>19.23481</v>
      </c>
      <c r="I291" s="40">
        <v>720.05</v>
      </c>
      <c r="J291" s="41">
        <f t="shared" si="1"/>
        <v>13850.02494</v>
      </c>
      <c r="K291" s="37" t="str">
        <f t="array" ref="K291">IFERROR(XLOOKUP(G291,'Tipo de carga'!A:A,'Tipo de carga'!B:B))</f>
        <v>Autoabasto</v>
      </c>
      <c r="L291" s="37">
        <f t="shared" si="2"/>
        <v>40</v>
      </c>
      <c r="M291" s="37">
        <f t="shared" si="3"/>
        <v>3</v>
      </c>
      <c r="N291" s="37">
        <f t="shared" si="4"/>
        <v>10</v>
      </c>
      <c r="O291" s="37" t="str">
        <f t="array" ref="O291">IFERROR(XLOOKUP(K291,'Tipo de carga'!B:B,'Tipo de carga'!C:C))</f>
        <v>Diesel</v>
      </c>
    </row>
    <row r="292">
      <c r="A292" s="36">
        <v>1942.0</v>
      </c>
      <c r="B292" s="37" t="str">
        <f>IFERROR(VLOOKUP(A292,'asig octubre'!$A$2:$C$442,3,0))</f>
        <v>PISA Gdl</v>
      </c>
      <c r="C292" s="37" t="str">
        <f>IFERROR(VLOOKUP(A292,'asig octubre'!$A$2:$B$442,2,0))</f>
        <v>EC-06</v>
      </c>
      <c r="D292" s="38">
        <v>45568.926145833335</v>
      </c>
      <c r="E292" s="36" t="s">
        <v>270</v>
      </c>
      <c r="F292" s="37" t="str">
        <f t="array" ref="F292">IFERROR(XLOOKUP(E292,Operadores!A:A,Operadores!B:B))</f>
        <v>RESEDU</v>
      </c>
      <c r="G292" s="36" t="s">
        <v>274</v>
      </c>
      <c r="H292" s="39">
        <v>19.23481</v>
      </c>
      <c r="I292" s="40">
        <v>348.01</v>
      </c>
      <c r="J292" s="41">
        <f t="shared" si="1"/>
        <v>6693.906228</v>
      </c>
      <c r="K292" s="37" t="str">
        <f t="array" ref="K292">IFERROR(XLOOKUP(G292,'Tipo de carga'!A:A,'Tipo de carga'!B:B))</f>
        <v>Autoabasto</v>
      </c>
      <c r="L292" s="37">
        <f t="shared" si="2"/>
        <v>40</v>
      </c>
      <c r="M292" s="37">
        <f t="shared" si="3"/>
        <v>3</v>
      </c>
      <c r="N292" s="37">
        <f t="shared" si="4"/>
        <v>10</v>
      </c>
      <c r="O292" s="37" t="str">
        <f t="array" ref="O292">IFERROR(XLOOKUP(K292,'Tipo de carga'!B:B,'Tipo de carga'!C:C))</f>
        <v>Diesel</v>
      </c>
    </row>
    <row r="293">
      <c r="A293" s="36">
        <v>1879.0</v>
      </c>
      <c r="B293" s="37" t="str">
        <f>IFERROR(VLOOKUP(A293,'asig octubre'!$A$2:$C$442,3,0))</f>
        <v>Circuitos</v>
      </c>
      <c r="C293" s="37" t="str">
        <f>IFERROR(VLOOKUP(A293,'asig octubre'!$A$2:$B$442,2,0))</f>
        <v>EC-03</v>
      </c>
      <c r="D293" s="38">
        <v>45568.83982638889</v>
      </c>
      <c r="E293" s="36" t="s">
        <v>357</v>
      </c>
      <c r="F293" s="37" t="str">
        <f t="array" ref="F293">IFERROR(XLOOKUP(E293,Operadores!A:A,Operadores!B:B))</f>
        <v>ISLHI</v>
      </c>
      <c r="G293" s="36" t="s">
        <v>274</v>
      </c>
      <c r="H293" s="39">
        <v>19.23481</v>
      </c>
      <c r="I293" s="40">
        <v>240.04</v>
      </c>
      <c r="J293" s="41">
        <f t="shared" si="1"/>
        <v>4617.123792</v>
      </c>
      <c r="K293" s="37" t="str">
        <f t="array" ref="K293">IFERROR(XLOOKUP(G293,'Tipo de carga'!A:A,'Tipo de carga'!B:B))</f>
        <v>Autoabasto</v>
      </c>
      <c r="L293" s="37">
        <f t="shared" si="2"/>
        <v>40</v>
      </c>
      <c r="M293" s="37">
        <f t="shared" si="3"/>
        <v>3</v>
      </c>
      <c r="N293" s="37">
        <f t="shared" si="4"/>
        <v>10</v>
      </c>
      <c r="O293" s="37" t="str">
        <f t="array" ref="O293">IFERROR(XLOOKUP(K293,'Tipo de carga'!B:B,'Tipo de carga'!C:C))</f>
        <v>Diesel</v>
      </c>
    </row>
    <row r="294">
      <c r="A294" s="36">
        <v>2050.0</v>
      </c>
      <c r="B294" s="37" t="str">
        <f>IFERROR(VLOOKUP(A294,'asig octubre'!$A$2:$C$442,3,0))</f>
        <v>Crisa</v>
      </c>
      <c r="C294" s="37" t="str">
        <f>IFERROR(VLOOKUP(A294,'asig octubre'!$A$2:$B$442,2,0))</f>
        <v>EC-07</v>
      </c>
      <c r="D294" s="38">
        <v>45568.78828703704</v>
      </c>
      <c r="E294" s="36" t="s">
        <v>358</v>
      </c>
      <c r="F294" s="37" t="str">
        <f t="array" ref="F294">IFERROR(XLOOKUP(E294,Operadores!A:A,Operadores!B:B))</f>
        <v>CHAJES01</v>
      </c>
      <c r="G294" s="36" t="s">
        <v>274</v>
      </c>
      <c r="H294" s="39">
        <v>19.23481</v>
      </c>
      <c r="I294" s="40">
        <v>131.06</v>
      </c>
      <c r="J294" s="41">
        <f t="shared" si="1"/>
        <v>2520.914199</v>
      </c>
      <c r="K294" s="37" t="str">
        <f t="array" ref="K294">IFERROR(XLOOKUP(G294,'Tipo de carga'!A:A,'Tipo de carga'!B:B))</f>
        <v>Autoabasto</v>
      </c>
      <c r="L294" s="37">
        <f t="shared" si="2"/>
        <v>40</v>
      </c>
      <c r="M294" s="37">
        <f t="shared" si="3"/>
        <v>3</v>
      </c>
      <c r="N294" s="37">
        <f t="shared" si="4"/>
        <v>10</v>
      </c>
      <c r="O294" s="37" t="str">
        <f t="array" ref="O294">IFERROR(XLOOKUP(K294,'Tipo de carga'!B:B,'Tipo de carga'!C:C))</f>
        <v>Diesel</v>
      </c>
    </row>
    <row r="295">
      <c r="A295" s="36">
        <v>1965.0</v>
      </c>
      <c r="B295" s="37" t="str">
        <f>IFERROR(VLOOKUP(A295,'asig octubre'!$A$2:$C$442,3,0))</f>
        <v>Circuitos</v>
      </c>
      <c r="C295" s="37" t="str">
        <f>IFERROR(VLOOKUP(A295,'asig octubre'!$A$2:$B$442,2,0))</f>
        <v>EC-03</v>
      </c>
      <c r="D295" s="38">
        <v>45568.76721064815</v>
      </c>
      <c r="E295" s="36" t="s">
        <v>181</v>
      </c>
      <c r="F295" s="37" t="str">
        <f t="array" ref="F295">IFERROR(XLOOKUP(E295,Operadores!A:A,Operadores!B:B))</f>
        <v>BREISR</v>
      </c>
      <c r="G295" s="36" t="s">
        <v>274</v>
      </c>
      <c r="H295" s="39">
        <v>19.23481</v>
      </c>
      <c r="I295" s="40">
        <v>300.04</v>
      </c>
      <c r="J295" s="41">
        <f t="shared" si="1"/>
        <v>5771.212392</v>
      </c>
      <c r="K295" s="37" t="str">
        <f t="array" ref="K295">IFERROR(XLOOKUP(G295,'Tipo de carga'!A:A,'Tipo de carga'!B:B))</f>
        <v>Autoabasto</v>
      </c>
      <c r="L295" s="37">
        <f t="shared" si="2"/>
        <v>40</v>
      </c>
      <c r="M295" s="37">
        <f t="shared" si="3"/>
        <v>3</v>
      </c>
      <c r="N295" s="37">
        <f t="shared" si="4"/>
        <v>10</v>
      </c>
      <c r="O295" s="37" t="str">
        <f t="array" ref="O295">IFERROR(XLOOKUP(K295,'Tipo de carga'!B:B,'Tipo de carga'!C:C))</f>
        <v>Diesel</v>
      </c>
    </row>
    <row r="296">
      <c r="A296" s="36">
        <v>1908.0</v>
      </c>
      <c r="B296" s="37" t="str">
        <f>IFERROR(VLOOKUP(A296,'asig octubre'!$A$2:$C$442,3,0))</f>
        <v>Circuitos Mty</v>
      </c>
      <c r="C296" s="37" t="str">
        <f>IFERROR(VLOOKUP(A296,'asig octubre'!$A$2:$B$442,2,0))</f>
        <v>EC-07</v>
      </c>
      <c r="D296" s="38">
        <v>45568.67758101852</v>
      </c>
      <c r="E296" s="36" t="s">
        <v>359</v>
      </c>
      <c r="F296" s="37" t="str">
        <f t="array" ref="F296">IFERROR(XLOOKUP(E296,Operadores!A:A,Operadores!B:B))</f>
        <v>GARJOR01</v>
      </c>
      <c r="G296" s="36" t="s">
        <v>274</v>
      </c>
      <c r="H296" s="39">
        <v>19.23481</v>
      </c>
      <c r="I296" s="40">
        <v>792.53</v>
      </c>
      <c r="J296" s="41">
        <f t="shared" si="1"/>
        <v>15244.16397</v>
      </c>
      <c r="K296" s="37" t="str">
        <f t="array" ref="K296">IFERROR(XLOOKUP(G296,'Tipo de carga'!A:A,'Tipo de carga'!B:B))</f>
        <v>Autoabasto</v>
      </c>
      <c r="L296" s="37">
        <f t="shared" si="2"/>
        <v>40</v>
      </c>
      <c r="M296" s="37">
        <f t="shared" si="3"/>
        <v>3</v>
      </c>
      <c r="N296" s="37">
        <f t="shared" si="4"/>
        <v>10</v>
      </c>
      <c r="O296" s="37" t="str">
        <f t="array" ref="O296">IFERROR(XLOOKUP(K296,'Tipo de carga'!B:B,'Tipo de carga'!C:C))</f>
        <v>Diesel</v>
      </c>
    </row>
    <row r="297">
      <c r="A297" s="36">
        <v>1871.0</v>
      </c>
      <c r="B297" s="37" t="str">
        <f>IFERROR(VLOOKUP(A297,'asig octubre'!$A$2:$C$442,3,0))</f>
        <v>Circuitos</v>
      </c>
      <c r="C297" s="37" t="str">
        <f>IFERROR(VLOOKUP(A297,'asig octubre'!$A$2:$B$442,2,0))</f>
        <v>EC-03</v>
      </c>
      <c r="D297" s="38">
        <v>45568.58730324074</v>
      </c>
      <c r="E297" s="36" t="s">
        <v>197</v>
      </c>
      <c r="F297" s="37" t="str">
        <f t="array" ref="F297">IFERROR(XLOOKUP(E297,Operadores!A:A,Operadores!B:B))</f>
        <v>REYALE</v>
      </c>
      <c r="G297" s="36" t="s">
        <v>274</v>
      </c>
      <c r="H297" s="39">
        <v>19.23481</v>
      </c>
      <c r="I297" s="40">
        <v>280.65</v>
      </c>
      <c r="J297" s="41">
        <f t="shared" si="1"/>
        <v>5398.249427</v>
      </c>
      <c r="K297" s="37" t="str">
        <f t="array" ref="K297">IFERROR(XLOOKUP(G297,'Tipo de carga'!A:A,'Tipo de carga'!B:B))</f>
        <v>Autoabasto</v>
      </c>
      <c r="L297" s="37">
        <f t="shared" si="2"/>
        <v>40</v>
      </c>
      <c r="M297" s="37">
        <f t="shared" si="3"/>
        <v>3</v>
      </c>
      <c r="N297" s="37">
        <f t="shared" si="4"/>
        <v>10</v>
      </c>
      <c r="O297" s="37" t="str">
        <f t="array" ref="O297">IFERROR(XLOOKUP(K297,'Tipo de carga'!B:B,'Tipo de carga'!C:C))</f>
        <v>Diesel</v>
      </c>
    </row>
    <row r="298">
      <c r="A298" s="36">
        <v>2048.0</v>
      </c>
      <c r="B298" s="37" t="str">
        <f>IFERROR(VLOOKUP(A298,'asig octubre'!$A$2:$C$442,3,0))</f>
        <v>Crisa</v>
      </c>
      <c r="C298" s="37" t="str">
        <f>IFERROR(VLOOKUP(A298,'asig octubre'!$A$2:$B$442,2,0))</f>
        <v>EC-07</v>
      </c>
      <c r="D298" s="38">
        <v>45568.56972222222</v>
      </c>
      <c r="E298" s="36" t="s">
        <v>360</v>
      </c>
      <c r="F298" s="37" t="str">
        <f t="array" ref="F298">IFERROR(XLOOKUP(E298,Operadores!A:A,Operadores!B:B))</f>
        <v>CASJES</v>
      </c>
      <c r="G298" s="36" t="s">
        <v>274</v>
      </c>
      <c r="H298" s="39">
        <v>19.23481</v>
      </c>
      <c r="I298" s="40">
        <v>358.08</v>
      </c>
      <c r="J298" s="41">
        <f t="shared" si="1"/>
        <v>6887.600765</v>
      </c>
      <c r="K298" s="37" t="str">
        <f t="array" ref="K298">IFERROR(XLOOKUP(G298,'Tipo de carga'!A:A,'Tipo de carga'!B:B))</f>
        <v>Autoabasto</v>
      </c>
      <c r="L298" s="37">
        <f t="shared" si="2"/>
        <v>40</v>
      </c>
      <c r="M298" s="37">
        <f t="shared" si="3"/>
        <v>3</v>
      </c>
      <c r="N298" s="37">
        <f t="shared" si="4"/>
        <v>10</v>
      </c>
      <c r="O298" s="37" t="str">
        <f t="array" ref="O298">IFERROR(XLOOKUP(K298,'Tipo de carga'!B:B,'Tipo de carga'!C:C))</f>
        <v>Diesel</v>
      </c>
    </row>
    <row r="299">
      <c r="A299" s="36">
        <v>1955.0</v>
      </c>
      <c r="B299" s="37" t="str">
        <f>IFERROR(VLOOKUP(A299,'asig octubre'!$A$2:$C$442,3,0))</f>
        <v>Circuitos</v>
      </c>
      <c r="C299" s="37" t="str">
        <f>IFERROR(VLOOKUP(A299,'asig octubre'!$A$2:$B$442,2,0))</f>
        <v>EC-03</v>
      </c>
      <c r="D299" s="38">
        <v>45568.566400462965</v>
      </c>
      <c r="E299" s="36" t="s">
        <v>205</v>
      </c>
      <c r="F299" s="37" t="str">
        <f t="array" ref="F299">IFERROR(XLOOKUP(E299,Operadores!A:A,Operadores!B:B))</f>
        <v>MOZPEDX</v>
      </c>
      <c r="G299" s="36" t="s">
        <v>274</v>
      </c>
      <c r="H299" s="39">
        <v>19.23481</v>
      </c>
      <c r="I299" s="40">
        <v>243.31</v>
      </c>
      <c r="J299" s="41">
        <f t="shared" si="1"/>
        <v>4680.021621</v>
      </c>
      <c r="K299" s="37" t="str">
        <f t="array" ref="K299">IFERROR(XLOOKUP(G299,'Tipo de carga'!A:A,'Tipo de carga'!B:B))</f>
        <v>Autoabasto</v>
      </c>
      <c r="L299" s="37">
        <f t="shared" si="2"/>
        <v>40</v>
      </c>
      <c r="M299" s="37">
        <f t="shared" si="3"/>
        <v>3</v>
      </c>
      <c r="N299" s="37">
        <f t="shared" si="4"/>
        <v>10</v>
      </c>
      <c r="O299" s="37" t="str">
        <f t="array" ref="O299">IFERROR(XLOOKUP(K299,'Tipo de carga'!B:B,'Tipo de carga'!C:C))</f>
        <v>Diesel</v>
      </c>
    </row>
    <row r="300">
      <c r="A300" s="36">
        <v>1718.0</v>
      </c>
      <c r="B300" s="37" t="str">
        <f>IFERROR(VLOOKUP(A300,'asig octubre'!$A$2:$C$442,3,0))</f>
        <v>PISA Gdl</v>
      </c>
      <c r="C300" s="37" t="str">
        <f>IFERROR(VLOOKUP(A300,'asig octubre'!$A$2:$B$442,2,0))</f>
        <v>EC-06</v>
      </c>
      <c r="D300" s="38">
        <v>45568.46351851852</v>
      </c>
      <c r="E300" s="36" t="s">
        <v>361</v>
      </c>
      <c r="F300" s="37" t="str">
        <f t="array" ref="F300">IFERROR(XLOOKUP(E300,Operadores!A:A,Operadores!B:B))</f>
        <v>HERLUI03</v>
      </c>
      <c r="G300" s="36" t="s">
        <v>274</v>
      </c>
      <c r="H300" s="39">
        <v>19.23481</v>
      </c>
      <c r="I300" s="40">
        <v>435.02</v>
      </c>
      <c r="J300" s="41">
        <f t="shared" si="1"/>
        <v>8367.527046</v>
      </c>
      <c r="K300" s="37" t="str">
        <f t="array" ref="K300">IFERROR(XLOOKUP(G300,'Tipo de carga'!A:A,'Tipo de carga'!B:B))</f>
        <v>Autoabasto</v>
      </c>
      <c r="L300" s="37">
        <f t="shared" si="2"/>
        <v>40</v>
      </c>
      <c r="M300" s="37">
        <f t="shared" si="3"/>
        <v>3</v>
      </c>
      <c r="N300" s="37">
        <f t="shared" si="4"/>
        <v>10</v>
      </c>
      <c r="O300" s="37" t="str">
        <f t="array" ref="O300">IFERROR(XLOOKUP(K300,'Tipo de carga'!B:B,'Tipo de carga'!C:C))</f>
        <v>Diesel</v>
      </c>
    </row>
    <row r="301">
      <c r="A301" s="36">
        <v>1905.0</v>
      </c>
      <c r="B301" s="37" t="str">
        <f>IFERROR(VLOOKUP(A301,'asig octubre'!$A$2:$C$442,3,0))</f>
        <v>PISA Gdl</v>
      </c>
      <c r="C301" s="37" t="str">
        <f>IFERROR(VLOOKUP(A301,'asig octubre'!$A$2:$B$442,2,0))</f>
        <v>EC-06</v>
      </c>
      <c r="D301" s="38">
        <v>45568.459652777776</v>
      </c>
      <c r="E301" s="36" t="s">
        <v>362</v>
      </c>
      <c r="F301" s="37" t="str">
        <f t="array" ref="F301">IFERROR(XLOOKUP(E301,Operadores!A:A,Operadores!B:B))</f>
        <v>HUIRA</v>
      </c>
      <c r="G301" s="36" t="s">
        <v>274</v>
      </c>
      <c r="H301" s="39">
        <v>19.23481</v>
      </c>
      <c r="I301" s="40">
        <v>380.01</v>
      </c>
      <c r="J301" s="41">
        <f t="shared" si="1"/>
        <v>7309.420148</v>
      </c>
      <c r="K301" s="37" t="str">
        <f t="array" ref="K301">IFERROR(XLOOKUP(G301,'Tipo de carga'!A:A,'Tipo de carga'!B:B))</f>
        <v>Autoabasto</v>
      </c>
      <c r="L301" s="37">
        <f t="shared" si="2"/>
        <v>40</v>
      </c>
      <c r="M301" s="37">
        <f t="shared" si="3"/>
        <v>3</v>
      </c>
      <c r="N301" s="37">
        <f t="shared" si="4"/>
        <v>10</v>
      </c>
      <c r="O301" s="37" t="str">
        <f t="array" ref="O301">IFERROR(XLOOKUP(K301,'Tipo de carga'!B:B,'Tipo de carga'!C:C))</f>
        <v>Diesel</v>
      </c>
    </row>
    <row r="302">
      <c r="A302" s="36">
        <v>1936.0</v>
      </c>
      <c r="B302" s="37" t="str">
        <f>IFERROR(VLOOKUP(A302,'asig octubre'!$A$2:$C$442,3,0))</f>
        <v>Circuitos</v>
      </c>
      <c r="C302" s="37" t="str">
        <f>IFERROR(VLOOKUP(A302,'asig octubre'!$A$2:$B$442,2,0))</f>
        <v>EC-03</v>
      </c>
      <c r="D302" s="38">
        <v>45568.43009259259</v>
      </c>
      <c r="E302" s="36" t="s">
        <v>209</v>
      </c>
      <c r="F302" s="37" t="str">
        <f t="array" ref="F302">IFERROR(XLOOKUP(E302,Operadores!A:A,Operadores!B:B))</f>
        <v>OCAMA</v>
      </c>
      <c r="G302" s="36" t="s">
        <v>274</v>
      </c>
      <c r="H302" s="39">
        <v>19.23481</v>
      </c>
      <c r="I302" s="40">
        <v>280.01</v>
      </c>
      <c r="J302" s="41">
        <f t="shared" si="1"/>
        <v>5385.939148</v>
      </c>
      <c r="K302" s="37" t="str">
        <f t="array" ref="K302">IFERROR(XLOOKUP(G302,'Tipo de carga'!A:A,'Tipo de carga'!B:B))</f>
        <v>Autoabasto</v>
      </c>
      <c r="L302" s="37">
        <f t="shared" si="2"/>
        <v>40</v>
      </c>
      <c r="M302" s="37">
        <f t="shared" si="3"/>
        <v>3</v>
      </c>
      <c r="N302" s="37">
        <f t="shared" si="4"/>
        <v>10</v>
      </c>
      <c r="O302" s="37" t="str">
        <f t="array" ref="O302">IFERROR(XLOOKUP(K302,'Tipo de carga'!B:B,'Tipo de carga'!C:C))</f>
        <v>Diesel</v>
      </c>
    </row>
    <row r="303">
      <c r="A303" s="36">
        <v>1940.0</v>
      </c>
      <c r="B303" s="37" t="str">
        <f>IFERROR(VLOOKUP(A303,'asig octubre'!$A$2:$C$442,3,0))</f>
        <v>Circuitos Mty</v>
      </c>
      <c r="C303" s="37" t="str">
        <f>IFERROR(VLOOKUP(A303,'asig octubre'!$A$2:$B$442,2,0))</f>
        <v>EC-07</v>
      </c>
      <c r="D303" s="38">
        <v>45568.41175925926</v>
      </c>
      <c r="E303" s="36" t="s">
        <v>259</v>
      </c>
      <c r="F303" s="37" t="str">
        <f t="array" ref="F303">IFERROR(XLOOKUP(E303,Operadores!A:A,Operadores!B:B))</f>
        <v>FLOPE</v>
      </c>
      <c r="G303" s="36" t="s">
        <v>274</v>
      </c>
      <c r="H303" s="39">
        <v>19.23481</v>
      </c>
      <c r="I303" s="40">
        <v>251.33</v>
      </c>
      <c r="J303" s="41">
        <f t="shared" si="1"/>
        <v>4834.284797</v>
      </c>
      <c r="K303" s="37" t="str">
        <f t="array" ref="K303">IFERROR(XLOOKUP(G303,'Tipo de carga'!A:A,'Tipo de carga'!B:B))</f>
        <v>Autoabasto</v>
      </c>
      <c r="L303" s="37">
        <f t="shared" si="2"/>
        <v>40</v>
      </c>
      <c r="M303" s="37">
        <f t="shared" si="3"/>
        <v>3</v>
      </c>
      <c r="N303" s="37">
        <f t="shared" si="4"/>
        <v>10</v>
      </c>
      <c r="O303" s="37" t="str">
        <f t="array" ref="O303">IFERROR(XLOOKUP(K303,'Tipo de carga'!B:B,'Tipo de carga'!C:C))</f>
        <v>Diesel</v>
      </c>
    </row>
    <row r="304">
      <c r="A304" s="36">
        <v>1875.0</v>
      </c>
      <c r="B304" s="37" t="str">
        <f>IFERROR(VLOOKUP(A304,'asig octubre'!$A$2:$C$442,3,0))</f>
        <v>Circuitos Mty</v>
      </c>
      <c r="C304" s="37" t="str">
        <f>IFERROR(VLOOKUP(A304,'asig octubre'!$A$2:$B$442,2,0))</f>
        <v>EC-07</v>
      </c>
      <c r="D304" s="38">
        <v>45568.36085648148</v>
      </c>
      <c r="E304" s="36" t="s">
        <v>235</v>
      </c>
      <c r="F304" s="37" t="str">
        <f t="array" ref="F304">IFERROR(XLOOKUP(E304,Operadores!A:A,Operadores!B:B))</f>
        <v>LEAMIG</v>
      </c>
      <c r="G304" s="36" t="s">
        <v>274</v>
      </c>
      <c r="H304" s="39">
        <v>19.23481</v>
      </c>
      <c r="I304" s="40">
        <v>357.75</v>
      </c>
      <c r="J304" s="41">
        <f t="shared" si="1"/>
        <v>6881.253278</v>
      </c>
      <c r="K304" s="37" t="str">
        <f t="array" ref="K304">IFERROR(XLOOKUP(G304,'Tipo de carga'!A:A,'Tipo de carga'!B:B))</f>
        <v>Autoabasto</v>
      </c>
      <c r="L304" s="37">
        <f t="shared" si="2"/>
        <v>40</v>
      </c>
      <c r="M304" s="37">
        <f t="shared" si="3"/>
        <v>3</v>
      </c>
      <c r="N304" s="37">
        <f t="shared" si="4"/>
        <v>10</v>
      </c>
      <c r="O304" s="37" t="str">
        <f t="array" ref="O304">IFERROR(XLOOKUP(K304,'Tipo de carga'!B:B,'Tipo de carga'!C:C))</f>
        <v>Diesel</v>
      </c>
    </row>
    <row r="305">
      <c r="A305" s="36">
        <v>1847.0</v>
      </c>
      <c r="B305" s="37" t="str">
        <f>IFERROR(VLOOKUP(A305,'asig octubre'!$A$2:$C$442,3,0))</f>
        <v>Circuitos</v>
      </c>
      <c r="C305" s="37" t="str">
        <f>IFERROR(VLOOKUP(A305,'asig octubre'!$A$2:$B$442,2,0))</f>
        <v>EC-03</v>
      </c>
      <c r="D305" s="38">
        <v>45568.28396990741</v>
      </c>
      <c r="E305" s="36" t="s">
        <v>243</v>
      </c>
      <c r="F305" s="37" t="str">
        <f t="array" ref="F305">IFERROR(XLOOKUP(E305,Operadores!A:A,Operadores!B:B))</f>
        <v>HERJO17X</v>
      </c>
      <c r="G305" s="36" t="s">
        <v>274</v>
      </c>
      <c r="H305" s="39">
        <v>19.23481</v>
      </c>
      <c r="I305" s="40">
        <v>295.07</v>
      </c>
      <c r="J305" s="41">
        <f t="shared" si="1"/>
        <v>5675.615387</v>
      </c>
      <c r="K305" s="37" t="str">
        <f t="array" ref="K305">IFERROR(XLOOKUP(G305,'Tipo de carga'!A:A,'Tipo de carga'!B:B))</f>
        <v>Autoabasto</v>
      </c>
      <c r="L305" s="37">
        <f t="shared" si="2"/>
        <v>40</v>
      </c>
      <c r="M305" s="37">
        <f t="shared" si="3"/>
        <v>3</v>
      </c>
      <c r="N305" s="37">
        <f t="shared" si="4"/>
        <v>10</v>
      </c>
      <c r="O305" s="37" t="str">
        <f t="array" ref="O305">IFERROR(XLOOKUP(K305,'Tipo de carga'!B:B,'Tipo de carga'!C:C))</f>
        <v>Diesel</v>
      </c>
    </row>
    <row r="306">
      <c r="A306" s="36">
        <v>2006.0</v>
      </c>
      <c r="B306" s="37" t="str">
        <f>IFERROR(VLOOKUP(A306,'asig octubre'!$A$2:$C$442,3,0))</f>
        <v>MeLi Dedicado Merida</v>
      </c>
      <c r="C306" s="37" t="str">
        <f>IFERROR(VLOOKUP(A306,'asig octubre'!$A$2:$B$442,2,0))</f>
        <v>EC-05</v>
      </c>
      <c r="D306" s="38">
        <v>45568.99505787037</v>
      </c>
      <c r="E306" s="36" t="s">
        <v>363</v>
      </c>
      <c r="F306" s="37" t="str">
        <f t="array" ref="F306">IFERROR(XLOOKUP(E306,Operadores!A:A,Operadores!B:B))</f>
        <v>TREJUA</v>
      </c>
      <c r="G306" s="36" t="s">
        <v>42</v>
      </c>
      <c r="H306" s="39">
        <v>19.15722</v>
      </c>
      <c r="I306" s="40">
        <v>260.41</v>
      </c>
      <c r="J306" s="41">
        <f t="shared" si="1"/>
        <v>4988.73166</v>
      </c>
      <c r="K306" s="37" t="str">
        <f t="array" ref="K306">IFERROR(XLOOKUP(G306,'Tipo de carga'!A:A,'Tipo de carga'!B:B))</f>
        <v>Autoabasto</v>
      </c>
      <c r="L306" s="37">
        <f t="shared" si="2"/>
        <v>40</v>
      </c>
      <c r="M306" s="37">
        <f t="shared" si="3"/>
        <v>3</v>
      </c>
      <c r="N306" s="37">
        <f t="shared" si="4"/>
        <v>10</v>
      </c>
      <c r="O306" s="37" t="str">
        <f t="array" ref="O306">IFERROR(XLOOKUP(K306,'Tipo de carga'!B:B,'Tipo de carga'!C:C))</f>
        <v>Diesel</v>
      </c>
    </row>
    <row r="307">
      <c r="A307" s="36">
        <v>1817.0</v>
      </c>
      <c r="B307" s="37" t="str">
        <f>IFERROR(VLOOKUP(A307,'asig octubre'!$A$2:$C$442,3,0))</f>
        <v>Wm Full</v>
      </c>
      <c r="C307" s="37" t="str">
        <f>IFERROR(VLOOKUP(A307,'asig octubre'!$A$2:$B$442,2,0))</f>
        <v>EC-08</v>
      </c>
      <c r="D307" s="38">
        <v>45568.81328703704</v>
      </c>
      <c r="E307" s="36" t="s">
        <v>296</v>
      </c>
      <c r="F307" s="37" t="str">
        <f t="array" ref="F307">IFERROR(XLOOKUP(E307,Operadores!A:A,Operadores!B:B))</f>
        <v>PINGUA</v>
      </c>
      <c r="G307" s="36" t="s">
        <v>42</v>
      </c>
      <c r="H307" s="39">
        <v>19.15722</v>
      </c>
      <c r="I307" s="40">
        <v>378.74</v>
      </c>
      <c r="J307" s="41">
        <f t="shared" si="1"/>
        <v>7255.605503</v>
      </c>
      <c r="K307" s="37" t="str">
        <f t="array" ref="K307">IFERROR(XLOOKUP(G307,'Tipo de carga'!A:A,'Tipo de carga'!B:B))</f>
        <v>Autoabasto</v>
      </c>
      <c r="L307" s="37">
        <f t="shared" si="2"/>
        <v>40</v>
      </c>
      <c r="M307" s="37">
        <f t="shared" si="3"/>
        <v>3</v>
      </c>
      <c r="N307" s="37">
        <f t="shared" si="4"/>
        <v>10</v>
      </c>
      <c r="O307" s="37" t="str">
        <f t="array" ref="O307">IFERROR(XLOOKUP(K307,'Tipo de carga'!B:B,'Tipo de carga'!C:C))</f>
        <v>Diesel</v>
      </c>
    </row>
    <row r="308">
      <c r="A308" s="36">
        <v>2002.0</v>
      </c>
      <c r="B308" s="37" t="str">
        <f>IFERROR(VLOOKUP(A308,'asig octubre'!$A$2:$C$442,3,0))</f>
        <v>MeLi Dedicado Merida</v>
      </c>
      <c r="C308" s="37" t="str">
        <f>IFERROR(VLOOKUP(A308,'asig octubre'!$A$2:$B$442,2,0))</f>
        <v>EC-05</v>
      </c>
      <c r="D308" s="38">
        <v>45568.81233796296</v>
      </c>
      <c r="E308" s="36" t="s">
        <v>292</v>
      </c>
      <c r="F308" s="37" t="str">
        <f t="array" ref="F308">IFERROR(XLOOKUP(E308,Operadores!A:A,Operadores!B:B))</f>
        <v>GARJUL</v>
      </c>
      <c r="G308" s="36" t="s">
        <v>42</v>
      </c>
      <c r="H308" s="39">
        <v>19.15722</v>
      </c>
      <c r="I308" s="40">
        <v>240.01</v>
      </c>
      <c r="J308" s="41">
        <f t="shared" si="1"/>
        <v>4597.924372</v>
      </c>
      <c r="K308" s="37" t="str">
        <f t="array" ref="K308">IFERROR(XLOOKUP(G308,'Tipo de carga'!A:A,'Tipo de carga'!B:B))</f>
        <v>Autoabasto</v>
      </c>
      <c r="L308" s="37">
        <f t="shared" si="2"/>
        <v>40</v>
      </c>
      <c r="M308" s="37">
        <f t="shared" si="3"/>
        <v>3</v>
      </c>
      <c r="N308" s="37">
        <f t="shared" si="4"/>
        <v>10</v>
      </c>
      <c r="O308" s="37" t="str">
        <f t="array" ref="O308">IFERROR(XLOOKUP(K308,'Tipo de carga'!B:B,'Tipo de carga'!C:C))</f>
        <v>Diesel</v>
      </c>
    </row>
    <row r="309">
      <c r="A309" s="36">
        <v>1819.0</v>
      </c>
      <c r="B309" s="37" t="str">
        <f>IFERROR(VLOOKUP(A309,'asig octubre'!$A$2:$C$442,3,0))</f>
        <v>Wm Full</v>
      </c>
      <c r="C309" s="37" t="str">
        <f>IFERROR(VLOOKUP(A309,'asig octubre'!$A$2:$B$442,2,0))</f>
        <v>EC-08</v>
      </c>
      <c r="D309" s="38">
        <v>45568.80236111111</v>
      </c>
      <c r="E309" s="36" t="s">
        <v>287</v>
      </c>
      <c r="F309" s="37" t="str">
        <f t="array" ref="F309">IFERROR(XLOOKUP(E309,Operadores!A:A,Operadores!B:B))</f>
        <v>ALVGAB</v>
      </c>
      <c r="G309" s="36" t="s">
        <v>42</v>
      </c>
      <c r="H309" s="39">
        <v>19.15722</v>
      </c>
      <c r="I309" s="40">
        <v>80.03</v>
      </c>
      <c r="J309" s="41">
        <f t="shared" si="1"/>
        <v>1533.152317</v>
      </c>
      <c r="K309" s="37" t="str">
        <f t="array" ref="K309">IFERROR(XLOOKUP(G309,'Tipo de carga'!A:A,'Tipo de carga'!B:B))</f>
        <v>Autoabasto</v>
      </c>
      <c r="L309" s="37">
        <f t="shared" si="2"/>
        <v>40</v>
      </c>
      <c r="M309" s="37">
        <f t="shared" si="3"/>
        <v>3</v>
      </c>
      <c r="N309" s="37">
        <f t="shared" si="4"/>
        <v>10</v>
      </c>
      <c r="O309" s="37" t="str">
        <f t="array" ref="O309">IFERROR(XLOOKUP(K309,'Tipo de carga'!B:B,'Tipo de carga'!C:C))</f>
        <v>Diesel</v>
      </c>
    </row>
    <row r="310">
      <c r="A310" s="36">
        <v>1736.0</v>
      </c>
      <c r="B310" s="37" t="str">
        <f>IFERROR(VLOOKUP(A310,'asig octubre'!$A$2:$C$442,3,0))</f>
        <v>Wm Full</v>
      </c>
      <c r="C310" s="37" t="str">
        <f>IFERROR(VLOOKUP(A310,'asig octubre'!$A$2:$B$442,2,0))</f>
        <v>EC-08</v>
      </c>
      <c r="D310" s="38">
        <v>45568.79510416667</v>
      </c>
      <c r="E310" s="36" t="s">
        <v>298</v>
      </c>
      <c r="F310" s="37" t="str">
        <f t="array" ref="F310">IFERROR(XLOOKUP(E310,Operadores!A:A,Operadores!B:B))</f>
        <v>MORFRE01</v>
      </c>
      <c r="G310" s="36" t="s">
        <v>42</v>
      </c>
      <c r="H310" s="39">
        <v>19.15722</v>
      </c>
      <c r="I310" s="40">
        <v>400.0</v>
      </c>
      <c r="J310" s="41">
        <f t="shared" si="1"/>
        <v>7662.888</v>
      </c>
      <c r="K310" s="37" t="str">
        <f t="array" ref="K310">IFERROR(XLOOKUP(G310,'Tipo de carga'!A:A,'Tipo de carga'!B:B))</f>
        <v>Autoabasto</v>
      </c>
      <c r="L310" s="37">
        <f t="shared" si="2"/>
        <v>40</v>
      </c>
      <c r="M310" s="37">
        <f t="shared" si="3"/>
        <v>3</v>
      </c>
      <c r="N310" s="37">
        <f t="shared" si="4"/>
        <v>10</v>
      </c>
      <c r="O310" s="37" t="str">
        <f t="array" ref="O310">IFERROR(XLOOKUP(K310,'Tipo de carga'!B:B,'Tipo de carga'!C:C))</f>
        <v>Diesel</v>
      </c>
    </row>
    <row r="311">
      <c r="A311" s="36">
        <v>1939.0</v>
      </c>
      <c r="B311" s="37" t="str">
        <f>IFERROR(VLOOKUP(A311,'asig octubre'!$A$2:$C$442,3,0))</f>
        <v>Full Liver</v>
      </c>
      <c r="C311" s="37" t="str">
        <f>IFERROR(VLOOKUP(A311,'asig octubre'!$A$2:$B$442,2,0))</f>
        <v>EC-01</v>
      </c>
      <c r="D311" s="38">
        <v>45568.67841435185</v>
      </c>
      <c r="E311" s="36" t="s">
        <v>364</v>
      </c>
      <c r="F311" s="37" t="str">
        <f t="array" ref="F311">IFERROR(XLOOKUP(E311,Operadores!A:A,Operadores!B:B))</f>
        <v>TORBR01</v>
      </c>
      <c r="G311" s="36" t="s">
        <v>42</v>
      </c>
      <c r="H311" s="39">
        <v>19.15722</v>
      </c>
      <c r="I311" s="40">
        <v>280.0</v>
      </c>
      <c r="J311" s="41">
        <f t="shared" si="1"/>
        <v>5364.0216</v>
      </c>
      <c r="K311" s="37" t="str">
        <f t="array" ref="K311">IFERROR(XLOOKUP(G311,'Tipo de carga'!A:A,'Tipo de carga'!B:B))</f>
        <v>Autoabasto</v>
      </c>
      <c r="L311" s="37">
        <f t="shared" si="2"/>
        <v>40</v>
      </c>
      <c r="M311" s="37">
        <f t="shared" si="3"/>
        <v>3</v>
      </c>
      <c r="N311" s="37">
        <f t="shared" si="4"/>
        <v>10</v>
      </c>
      <c r="O311" s="37" t="str">
        <f t="array" ref="O311">IFERROR(XLOOKUP(K311,'Tipo de carga'!B:B,'Tipo de carga'!C:C))</f>
        <v>Diesel</v>
      </c>
    </row>
    <row r="312">
      <c r="A312" s="36">
        <v>1997.0</v>
      </c>
      <c r="B312" s="37" t="str">
        <f>IFERROR(VLOOKUP(A312,'asig octubre'!$A$2:$C$442,3,0))</f>
        <v>MeLi Dedicado Merida</v>
      </c>
      <c r="C312" s="37" t="str">
        <f>IFERROR(VLOOKUP(A312,'asig octubre'!$A$2:$B$442,2,0))</f>
        <v>EC-05</v>
      </c>
      <c r="D312" s="38">
        <v>45568.593136574076</v>
      </c>
      <c r="E312" s="36" t="s">
        <v>290</v>
      </c>
      <c r="F312" s="37" t="str">
        <f t="array" ref="F312">IFERROR(XLOOKUP(E312,Operadores!A:A,Operadores!B:B))</f>
        <v>MARLEO</v>
      </c>
      <c r="G312" s="36" t="s">
        <v>42</v>
      </c>
      <c r="H312" s="39">
        <v>19.15722</v>
      </c>
      <c r="I312" s="40">
        <v>200.02</v>
      </c>
      <c r="J312" s="41">
        <f t="shared" si="1"/>
        <v>3831.827144</v>
      </c>
      <c r="K312" s="37" t="str">
        <f t="array" ref="K312">IFERROR(XLOOKUP(G312,'Tipo de carga'!A:A,'Tipo de carga'!B:B))</f>
        <v>Autoabasto</v>
      </c>
      <c r="L312" s="37">
        <f t="shared" si="2"/>
        <v>40</v>
      </c>
      <c r="M312" s="37">
        <f t="shared" si="3"/>
        <v>3</v>
      </c>
      <c r="N312" s="37">
        <f t="shared" si="4"/>
        <v>10</v>
      </c>
      <c r="O312" s="37" t="str">
        <f t="array" ref="O312">IFERROR(XLOOKUP(K312,'Tipo de carga'!B:B,'Tipo de carga'!C:C))</f>
        <v>Diesel</v>
      </c>
    </row>
    <row r="313">
      <c r="A313" s="36">
        <v>1902.0</v>
      </c>
      <c r="B313" s="37" t="str">
        <f>IFERROR(VLOOKUP(A313,'asig octubre'!$A$2:$C$442,3,0))</f>
        <v>Pipas</v>
      </c>
      <c r="C313" s="37" t="str">
        <f>IFERROR(VLOOKUP(A313,'asig octubre'!$A$2:$B$442,2,0))</f>
        <v>EC-02</v>
      </c>
      <c r="D313" s="38">
        <v>45568.475810185184</v>
      </c>
      <c r="E313" s="36" t="s">
        <v>365</v>
      </c>
      <c r="F313" s="37" t="str">
        <f t="array" ref="F313">IFERROR(XLOOKUP(E313,Operadores!A:A,Operadores!B:B))</f>
        <v>RUICRU</v>
      </c>
      <c r="G313" s="36" t="s">
        <v>42</v>
      </c>
      <c r="H313" s="39">
        <v>19.15722</v>
      </c>
      <c r="I313" s="40">
        <v>350.02</v>
      </c>
      <c r="J313" s="41">
        <f t="shared" si="1"/>
        <v>6705.410144</v>
      </c>
      <c r="K313" s="37" t="str">
        <f t="array" ref="K313">IFERROR(XLOOKUP(G313,'Tipo de carga'!A:A,'Tipo de carga'!B:B))</f>
        <v>Autoabasto</v>
      </c>
      <c r="L313" s="37">
        <f t="shared" si="2"/>
        <v>40</v>
      </c>
      <c r="M313" s="37">
        <f t="shared" si="3"/>
        <v>3</v>
      </c>
      <c r="N313" s="37">
        <f t="shared" si="4"/>
        <v>10</v>
      </c>
      <c r="O313" s="37" t="str">
        <f t="array" ref="O313">IFERROR(XLOOKUP(K313,'Tipo de carga'!B:B,'Tipo de carga'!C:C))</f>
        <v>Diesel</v>
      </c>
    </row>
    <row r="314">
      <c r="A314" s="36">
        <v>1738.0</v>
      </c>
      <c r="B314" s="37" t="str">
        <f>IFERROR(VLOOKUP(A314,'asig octubre'!$A$2:$C$442,3,0))</f>
        <v>Wm Full</v>
      </c>
      <c r="C314" s="37" t="str">
        <f>IFERROR(VLOOKUP(A314,'asig octubre'!$A$2:$B$442,2,0))</f>
        <v>EC-08</v>
      </c>
      <c r="D314" s="38">
        <v>45568.44403935185</v>
      </c>
      <c r="E314" s="36" t="s">
        <v>295</v>
      </c>
      <c r="F314" s="37" t="str">
        <f t="array" ref="F314">IFERROR(XLOOKUP(E314,Operadores!A:A,Operadores!B:B))</f>
        <v>PEROMA</v>
      </c>
      <c r="G314" s="36" t="s">
        <v>42</v>
      </c>
      <c r="H314" s="39">
        <v>19.15722</v>
      </c>
      <c r="I314" s="40">
        <v>435.37</v>
      </c>
      <c r="J314" s="41">
        <f t="shared" si="1"/>
        <v>8340.478871</v>
      </c>
      <c r="K314" s="37" t="str">
        <f t="array" ref="K314">IFERROR(XLOOKUP(G314,'Tipo de carga'!A:A,'Tipo de carga'!B:B))</f>
        <v>Autoabasto</v>
      </c>
      <c r="L314" s="37">
        <f t="shared" si="2"/>
        <v>40</v>
      </c>
      <c r="M314" s="37">
        <f t="shared" si="3"/>
        <v>3</v>
      </c>
      <c r="N314" s="37">
        <f t="shared" si="4"/>
        <v>10</v>
      </c>
      <c r="O314" s="37" t="str">
        <f t="array" ref="O314">IFERROR(XLOOKUP(K314,'Tipo de carga'!B:B,'Tipo de carga'!C:C))</f>
        <v>Diesel</v>
      </c>
    </row>
    <row r="315">
      <c r="A315" s="36">
        <v>1798.0</v>
      </c>
      <c r="B315" s="37" t="str">
        <f>IFERROR(VLOOKUP(A315,'asig octubre'!$A$2:$C$442,3,0))</f>
        <v>Wm Full</v>
      </c>
      <c r="C315" s="37" t="str">
        <f>IFERROR(VLOOKUP(A315,'asig octubre'!$A$2:$B$442,2,0))</f>
        <v>EC-08</v>
      </c>
      <c r="D315" s="38">
        <v>45568.339375</v>
      </c>
      <c r="E315" s="36" t="s">
        <v>299</v>
      </c>
      <c r="F315" s="37" t="str">
        <f t="array" ref="F315">IFERROR(XLOOKUP(E315,Operadores!A:A,Operadores!B:B))</f>
        <v>MARWAL</v>
      </c>
      <c r="G315" s="36" t="s">
        <v>42</v>
      </c>
      <c r="H315" s="39">
        <v>19.15722</v>
      </c>
      <c r="I315" s="40">
        <v>350.03</v>
      </c>
      <c r="J315" s="41">
        <f t="shared" si="1"/>
        <v>6705.601717</v>
      </c>
      <c r="K315" s="37" t="str">
        <f t="array" ref="K315">IFERROR(XLOOKUP(G315,'Tipo de carga'!A:A,'Tipo de carga'!B:B))</f>
        <v>Autoabasto</v>
      </c>
      <c r="L315" s="37">
        <f t="shared" si="2"/>
        <v>40</v>
      </c>
      <c r="M315" s="37">
        <f t="shared" si="3"/>
        <v>3</v>
      </c>
      <c r="N315" s="37">
        <f t="shared" si="4"/>
        <v>10</v>
      </c>
      <c r="O315" s="37" t="str">
        <f t="array" ref="O315">IFERROR(XLOOKUP(K315,'Tipo de carga'!B:B,'Tipo de carga'!C:C))</f>
        <v>Diesel</v>
      </c>
    </row>
    <row r="316">
      <c r="A316" s="36">
        <v>1820.0</v>
      </c>
      <c r="B316" s="37" t="str">
        <f>IFERROR(VLOOKUP(A316,'asig octubre'!$A$2:$C$442,3,0))</f>
        <v>Wm Full</v>
      </c>
      <c r="C316" s="37" t="str">
        <f>IFERROR(VLOOKUP(A316,'asig octubre'!$A$2:$B$442,2,0))</f>
        <v>EC-08</v>
      </c>
      <c r="D316" s="38">
        <v>45568.31726851852</v>
      </c>
      <c r="E316" s="36" t="s">
        <v>303</v>
      </c>
      <c r="F316" s="37" t="str">
        <f t="array" ref="F316">IFERROR(XLOOKUP(E316,Operadores!A:A,Operadores!B:B))</f>
        <v>CAMVI01</v>
      </c>
      <c r="G316" s="36" t="s">
        <v>42</v>
      </c>
      <c r="H316" s="39">
        <v>19.15722</v>
      </c>
      <c r="I316" s="40">
        <v>347.16</v>
      </c>
      <c r="J316" s="41">
        <f t="shared" si="1"/>
        <v>6650.620495</v>
      </c>
      <c r="K316" s="37" t="str">
        <f t="array" ref="K316">IFERROR(XLOOKUP(G316,'Tipo de carga'!A:A,'Tipo de carga'!B:B))</f>
        <v>Autoabasto</v>
      </c>
      <c r="L316" s="37">
        <f t="shared" si="2"/>
        <v>40</v>
      </c>
      <c r="M316" s="37">
        <f t="shared" si="3"/>
        <v>3</v>
      </c>
      <c r="N316" s="37">
        <f t="shared" si="4"/>
        <v>10</v>
      </c>
      <c r="O316" s="37" t="str">
        <f t="array" ref="O316">IFERROR(XLOOKUP(K316,'Tipo de carga'!B:B,'Tipo de carga'!C:C))</f>
        <v>Diesel</v>
      </c>
    </row>
    <row r="317">
      <c r="A317" s="36">
        <v>1898.0</v>
      </c>
      <c r="B317" s="37" t="str">
        <f>IFERROR(VLOOKUP(A317,'asig octubre'!$A$2:$C$442,3,0))</f>
        <v>Full Liver</v>
      </c>
      <c r="C317" s="37" t="str">
        <f>IFERROR(VLOOKUP(A317,'asig octubre'!$A$2:$B$442,2,0))</f>
        <v>EC-01</v>
      </c>
      <c r="D317" s="38">
        <v>45568.20924768518</v>
      </c>
      <c r="E317" s="36" t="s">
        <v>366</v>
      </c>
      <c r="F317" s="37" t="str">
        <f t="array" ref="F317">IFERROR(XLOOKUP(E317,Operadores!A:A,Operadores!B:B))</f>
        <v>CASMA</v>
      </c>
      <c r="G317" s="36" t="s">
        <v>42</v>
      </c>
      <c r="H317" s="39">
        <v>19.15722</v>
      </c>
      <c r="I317" s="40">
        <v>730.02</v>
      </c>
      <c r="J317" s="41">
        <f t="shared" si="1"/>
        <v>13985.15374</v>
      </c>
      <c r="K317" s="37" t="str">
        <f t="array" ref="K317">IFERROR(XLOOKUP(G317,'Tipo de carga'!A:A,'Tipo de carga'!B:B))</f>
        <v>Autoabasto</v>
      </c>
      <c r="L317" s="37">
        <f t="shared" si="2"/>
        <v>40</v>
      </c>
      <c r="M317" s="37">
        <f t="shared" si="3"/>
        <v>3</v>
      </c>
      <c r="N317" s="37">
        <f t="shared" si="4"/>
        <v>10</v>
      </c>
      <c r="O317" s="37" t="str">
        <f t="array" ref="O317">IFERROR(XLOOKUP(K317,'Tipo de carga'!B:B,'Tipo de carga'!C:C))</f>
        <v>Diesel</v>
      </c>
    </row>
    <row r="318">
      <c r="A318" s="36">
        <v>1999.0</v>
      </c>
      <c r="B318" s="37" t="str">
        <f>IFERROR(VLOOKUP(A318,'asig octubre'!$A$2:$C$442,3,0))</f>
        <v>MeLi Dedicado Merida</v>
      </c>
      <c r="C318" s="37" t="str">
        <f>IFERROR(VLOOKUP(A318,'asig octubre'!$A$2:$B$442,2,0))</f>
        <v>EC-05</v>
      </c>
      <c r="D318" s="38">
        <v>45568.16427083333</v>
      </c>
      <c r="E318" s="36" t="s">
        <v>246</v>
      </c>
      <c r="F318" s="37" t="str">
        <f t="array" ref="F318">IFERROR(XLOOKUP(E318,Operadores!A:A,Operadores!B:B))</f>
        <v>LUNADO</v>
      </c>
      <c r="G318" s="36" t="s">
        <v>42</v>
      </c>
      <c r="H318" s="39">
        <v>19.15722</v>
      </c>
      <c r="I318" s="40">
        <v>364.12</v>
      </c>
      <c r="J318" s="41">
        <f t="shared" si="1"/>
        <v>6975.526946</v>
      </c>
      <c r="K318" s="37" t="str">
        <f t="array" ref="K318">IFERROR(XLOOKUP(G318,'Tipo de carga'!A:A,'Tipo de carga'!B:B))</f>
        <v>Autoabasto</v>
      </c>
      <c r="L318" s="37">
        <f t="shared" si="2"/>
        <v>40</v>
      </c>
      <c r="M318" s="37">
        <f t="shared" si="3"/>
        <v>3</v>
      </c>
      <c r="N318" s="37">
        <f t="shared" si="4"/>
        <v>10</v>
      </c>
      <c r="O318" s="37" t="str">
        <f t="array" ref="O318">IFERROR(XLOOKUP(K318,'Tipo de carga'!B:B,'Tipo de carga'!C:C))</f>
        <v>Diesel</v>
      </c>
    </row>
    <row r="319">
      <c r="A319" s="36">
        <v>1998.0</v>
      </c>
      <c r="B319" s="37" t="str">
        <f>IFERROR(VLOOKUP(A319,'asig octubre'!$A$2:$C$442,3,0))</f>
        <v>MeLi Dedicado Merida</v>
      </c>
      <c r="C319" s="37" t="str">
        <f>IFERROR(VLOOKUP(A319,'asig octubre'!$A$2:$B$442,2,0))</f>
        <v>EC-05</v>
      </c>
      <c r="D319" s="38">
        <v>45568.115439814814</v>
      </c>
      <c r="E319" s="36" t="s">
        <v>304</v>
      </c>
      <c r="F319" s="37" t="str">
        <f t="array" ref="F319">IFERROR(XLOOKUP(E319,Operadores!A:A,Operadores!B:B))</f>
        <v>ORTEDU</v>
      </c>
      <c r="G319" s="36" t="s">
        <v>42</v>
      </c>
      <c r="H319" s="39">
        <v>19.15722</v>
      </c>
      <c r="I319" s="40">
        <v>397.9</v>
      </c>
      <c r="J319" s="41">
        <f t="shared" si="1"/>
        <v>7622.657838</v>
      </c>
      <c r="K319" s="37" t="str">
        <f t="array" ref="K319">IFERROR(XLOOKUP(G319,'Tipo de carga'!A:A,'Tipo de carga'!B:B))</f>
        <v>Autoabasto</v>
      </c>
      <c r="L319" s="37">
        <f t="shared" si="2"/>
        <v>40</v>
      </c>
      <c r="M319" s="37">
        <f t="shared" si="3"/>
        <v>3</v>
      </c>
      <c r="N319" s="37">
        <f t="shared" si="4"/>
        <v>10</v>
      </c>
      <c r="O319" s="37" t="str">
        <f t="array" ref="O319">IFERROR(XLOOKUP(K319,'Tipo de carga'!B:B,'Tipo de carga'!C:C))</f>
        <v>Diesel</v>
      </c>
    </row>
    <row r="320">
      <c r="A320" s="36">
        <v>2001.0</v>
      </c>
      <c r="B320" s="37" t="str">
        <f>IFERROR(VLOOKUP(A320,'asig octubre'!$A$2:$C$442,3,0))</f>
        <v>MeLi Dedicado Merida</v>
      </c>
      <c r="C320" s="37" t="str">
        <f>IFERROR(VLOOKUP(A320,'asig octubre'!$A$2:$B$442,2,0))</f>
        <v>EC-05</v>
      </c>
      <c r="D320" s="38">
        <v>45568.09190972222</v>
      </c>
      <c r="E320" s="36" t="s">
        <v>367</v>
      </c>
      <c r="F320" s="37" t="str">
        <f t="array" ref="F320">IFERROR(XLOOKUP(E320,Operadores!A:A,Operadores!B:B))</f>
        <v>ALTJOS</v>
      </c>
      <c r="G320" s="36" t="s">
        <v>42</v>
      </c>
      <c r="H320" s="39">
        <v>19.15722</v>
      </c>
      <c r="I320" s="40">
        <v>443.0</v>
      </c>
      <c r="J320" s="41">
        <f t="shared" si="1"/>
        <v>8486.64846</v>
      </c>
      <c r="K320" s="37" t="str">
        <f t="array" ref="K320">IFERROR(XLOOKUP(G320,'Tipo de carga'!A:A,'Tipo de carga'!B:B))</f>
        <v>Autoabasto</v>
      </c>
      <c r="L320" s="37">
        <f t="shared" si="2"/>
        <v>40</v>
      </c>
      <c r="M320" s="37">
        <f t="shared" si="3"/>
        <v>3</v>
      </c>
      <c r="N320" s="37">
        <f t="shared" si="4"/>
        <v>10</v>
      </c>
      <c r="O320" s="37" t="str">
        <f t="array" ref="O320">IFERROR(XLOOKUP(K320,'Tipo de carga'!B:B,'Tipo de carga'!C:C))</f>
        <v>Diesel</v>
      </c>
    </row>
    <row r="321">
      <c r="A321" s="36">
        <v>1995.0</v>
      </c>
      <c r="B321" s="37" t="str">
        <f>IFERROR(VLOOKUP(A321,'asig octubre'!$A$2:$C$442,3,0))</f>
        <v>MeLi Dedicado Merida</v>
      </c>
      <c r="C321" s="37" t="str">
        <f>IFERROR(VLOOKUP(A321,'asig octubre'!$A$2:$B$442,2,0))</f>
        <v>EC-05</v>
      </c>
      <c r="D321" s="38">
        <v>45568.04607638889</v>
      </c>
      <c r="E321" s="36" t="s">
        <v>199</v>
      </c>
      <c r="F321" s="37" t="str">
        <f t="array" ref="F321">IFERROR(XLOOKUP(E321,Operadores!A:A,Operadores!B:B))</f>
        <v>OLIGER</v>
      </c>
      <c r="G321" s="36" t="s">
        <v>42</v>
      </c>
      <c r="H321" s="39">
        <v>19.15722</v>
      </c>
      <c r="I321" s="40">
        <v>256.85</v>
      </c>
      <c r="J321" s="41">
        <f t="shared" si="1"/>
        <v>4920.531957</v>
      </c>
      <c r="K321" s="37" t="str">
        <f t="array" ref="K321">IFERROR(XLOOKUP(G321,'Tipo de carga'!A:A,'Tipo de carga'!B:B))</f>
        <v>Autoabasto</v>
      </c>
      <c r="L321" s="37">
        <f t="shared" si="2"/>
        <v>40</v>
      </c>
      <c r="M321" s="37">
        <f t="shared" si="3"/>
        <v>3</v>
      </c>
      <c r="N321" s="37">
        <f t="shared" si="4"/>
        <v>10</v>
      </c>
      <c r="O321" s="37" t="str">
        <f t="array" ref="O321">IFERROR(XLOOKUP(K321,'Tipo de carga'!B:B,'Tipo de carga'!C:C))</f>
        <v>Diesel</v>
      </c>
    </row>
    <row r="322">
      <c r="A322" s="36">
        <v>1978.0</v>
      </c>
      <c r="B322" s="37" t="str">
        <f>IFERROR(VLOOKUP(A322,'asig octubre'!$A$2:$C$442,3,0))</f>
        <v>MeLi Dedicado TD</v>
      </c>
      <c r="C322" s="37" t="str">
        <f>IFERROR(VLOOKUP(A322,'asig octubre'!$A$2:$B$442,2,0))</f>
        <v>EC-05</v>
      </c>
      <c r="D322" s="38">
        <v>45568.0</v>
      </c>
      <c r="E322" s="36" t="s">
        <v>368</v>
      </c>
      <c r="F322" s="37" t="str">
        <f t="array" ref="F322">IFERROR(XLOOKUP(E322,Operadores!A:A,Operadores!B:B))</f>
        <v>GARMAR</v>
      </c>
      <c r="G322" s="36" t="s">
        <v>305</v>
      </c>
      <c r="H322" s="39">
        <v>24.97</v>
      </c>
      <c r="I322" s="40">
        <v>240.28</v>
      </c>
      <c r="J322" s="41">
        <f t="shared" si="1"/>
        <v>5999.7916</v>
      </c>
      <c r="K322" s="37" t="str">
        <f t="array" ref="K322">IFERROR(XLOOKUP(G322,'Tipo de carga'!A:A,'Tipo de carga'!B:B))</f>
        <v>Ticket</v>
      </c>
      <c r="L322" s="37">
        <f t="shared" si="2"/>
        <v>40</v>
      </c>
      <c r="M322" s="37">
        <f t="shared" si="3"/>
        <v>3</v>
      </c>
      <c r="N322" s="37">
        <f t="shared" si="4"/>
        <v>10</v>
      </c>
      <c r="O322" s="37" t="str">
        <f t="array" ref="O322">IFERROR(XLOOKUP(K322,'Tipo de carga'!B:B,'Tipo de carga'!C:C))</f>
        <v>Diesel</v>
      </c>
    </row>
    <row r="323">
      <c r="A323" s="36">
        <v>1790.0</v>
      </c>
      <c r="B323" s="37" t="str">
        <f>IFERROR(VLOOKUP(A323,'asig octubre'!$A$2:$C$442,3,0))</f>
        <v>Sayer Sencillo</v>
      </c>
      <c r="C323" s="37" t="str">
        <f>IFERROR(VLOOKUP(A323,'asig octubre'!$A$2:$B$442,2,0))</f>
        <v>EC-04</v>
      </c>
      <c r="D323" s="38">
        <v>45568.0</v>
      </c>
      <c r="E323" s="36" t="s">
        <v>263</v>
      </c>
      <c r="F323" s="37" t="str">
        <f t="array" ref="F323">IFERROR(XLOOKUP(E323,Operadores!A:A,Operadores!B:B))</f>
        <v>DEJISR</v>
      </c>
      <c r="G323" s="36" t="s">
        <v>305</v>
      </c>
      <c r="H323" s="39">
        <v>26.69</v>
      </c>
      <c r="I323" s="40">
        <v>341.7</v>
      </c>
      <c r="J323" s="41">
        <f t="shared" si="1"/>
        <v>9119.973</v>
      </c>
      <c r="K323" s="37" t="str">
        <f t="array" ref="K323">IFERROR(XLOOKUP(G323,'Tipo de carga'!A:A,'Tipo de carga'!B:B))</f>
        <v>Ticket</v>
      </c>
      <c r="L323" s="37">
        <f t="shared" si="2"/>
        <v>40</v>
      </c>
      <c r="M323" s="37">
        <f t="shared" si="3"/>
        <v>3</v>
      </c>
      <c r="N323" s="37">
        <f t="shared" si="4"/>
        <v>10</v>
      </c>
      <c r="O323" s="37" t="str">
        <f t="array" ref="O323">IFERROR(XLOOKUP(K323,'Tipo de carga'!B:B,'Tipo de carga'!C:C))</f>
        <v>Diesel</v>
      </c>
    </row>
    <row r="324">
      <c r="A324" s="36">
        <v>1938.0</v>
      </c>
      <c r="B324" s="37" t="str">
        <f>IFERROR(VLOOKUP(A324,'asig octubre'!$A$2:$C$442,3,0))</f>
        <v>Sayer Sencillo</v>
      </c>
      <c r="C324" s="37" t="str">
        <f>IFERROR(VLOOKUP(A324,'asig octubre'!$A$2:$B$442,2,0))</f>
        <v>EC-04</v>
      </c>
      <c r="D324" s="38">
        <v>45568.0</v>
      </c>
      <c r="E324" s="36" t="s">
        <v>38</v>
      </c>
      <c r="F324" s="37" t="str">
        <f t="array" ref="F324">IFERROR(XLOOKUP(E324,Operadores!A:A,Operadores!B:B))</f>
        <v>SOSCA01</v>
      </c>
      <c r="G324" s="36" t="s">
        <v>305</v>
      </c>
      <c r="H324" s="39">
        <v>24.49</v>
      </c>
      <c r="I324" s="40">
        <v>342.99</v>
      </c>
      <c r="J324" s="41">
        <f t="shared" si="1"/>
        <v>8399.8251</v>
      </c>
      <c r="K324" s="37" t="str">
        <f t="array" ref="K324">IFERROR(XLOOKUP(G324,'Tipo de carga'!A:A,'Tipo de carga'!B:B))</f>
        <v>Ticket</v>
      </c>
      <c r="L324" s="37">
        <f t="shared" si="2"/>
        <v>40</v>
      </c>
      <c r="M324" s="37">
        <f t="shared" si="3"/>
        <v>3</v>
      </c>
      <c r="N324" s="37">
        <f t="shared" si="4"/>
        <v>10</v>
      </c>
      <c r="O324" s="37" t="str">
        <f t="array" ref="O324">IFERROR(XLOOKUP(K324,'Tipo de carga'!B:B,'Tipo de carga'!C:C))</f>
        <v>Diesel</v>
      </c>
    </row>
    <row r="325">
      <c r="A325" s="36">
        <v>2016.0</v>
      </c>
      <c r="B325" s="37" t="str">
        <f>IFERROR(VLOOKUP(A325,'asig octubre'!$A$2:$C$442,3,0))</f>
        <v>MeLi asignado SD</v>
      </c>
      <c r="C325" s="37" t="str">
        <f>IFERROR(VLOOKUP(A325,'asig octubre'!$A$2:$B$442,2,0))</f>
        <v>EC-05</v>
      </c>
      <c r="D325" s="38">
        <v>45568.0</v>
      </c>
      <c r="E325" s="36"/>
      <c r="F325" s="37"/>
      <c r="G325" s="36" t="s">
        <v>305</v>
      </c>
      <c r="H325" s="39">
        <v>24.79</v>
      </c>
      <c r="I325" s="40">
        <v>193.62</v>
      </c>
      <c r="J325" s="41">
        <f t="shared" si="1"/>
        <v>4799.8398</v>
      </c>
      <c r="K325" s="37" t="str">
        <f t="array" ref="K325">IFERROR(XLOOKUP(G325,'Tipo de carga'!A:A,'Tipo de carga'!B:B))</f>
        <v>Ticket</v>
      </c>
      <c r="L325" s="37">
        <f t="shared" si="2"/>
        <v>40</v>
      </c>
      <c r="M325" s="37">
        <f t="shared" si="3"/>
        <v>3</v>
      </c>
      <c r="N325" s="37">
        <f t="shared" si="4"/>
        <v>10</v>
      </c>
      <c r="O325" s="37" t="str">
        <f t="array" ref="O325">IFERROR(XLOOKUP(K325,'Tipo de carga'!B:B,'Tipo de carga'!C:C))</f>
        <v>Diesel</v>
      </c>
    </row>
    <row r="326">
      <c r="A326" s="36">
        <v>1949.0</v>
      </c>
      <c r="B326" s="37" t="str">
        <f>IFERROR(VLOOKUP(A326,'asig octubre'!$A$2:$C$442,3,0))</f>
        <v>MeLi asignado SD</v>
      </c>
      <c r="C326" s="37" t="str">
        <f>IFERROR(VLOOKUP(A326,'asig octubre'!$A$2:$B$442,2,0))</f>
        <v>EC-05</v>
      </c>
      <c r="D326" s="38">
        <v>45568.0</v>
      </c>
      <c r="E326" s="36"/>
      <c r="F326" s="37"/>
      <c r="G326" s="36" t="s">
        <v>305</v>
      </c>
      <c r="H326" s="39">
        <v>24.79</v>
      </c>
      <c r="I326" s="40">
        <v>294.47</v>
      </c>
      <c r="J326" s="41">
        <f t="shared" si="1"/>
        <v>7299.9113</v>
      </c>
      <c r="K326" s="37" t="str">
        <f t="array" ref="K326">IFERROR(XLOOKUP(G326,'Tipo de carga'!A:A,'Tipo de carga'!B:B))</f>
        <v>Ticket</v>
      </c>
      <c r="L326" s="37">
        <f t="shared" si="2"/>
        <v>40</v>
      </c>
      <c r="M326" s="37">
        <f t="shared" si="3"/>
        <v>3</v>
      </c>
      <c r="N326" s="37">
        <f t="shared" si="4"/>
        <v>10</v>
      </c>
      <c r="O326" s="37" t="str">
        <f t="array" ref="O326">IFERROR(XLOOKUP(K326,'Tipo de carga'!B:B,'Tipo de carga'!C:C))</f>
        <v>Diesel</v>
      </c>
    </row>
    <row r="327">
      <c r="A327" s="36">
        <v>1799.0</v>
      </c>
      <c r="B327" s="37" t="str">
        <f>IFERROR(VLOOKUP(A327,'asig octubre'!$A$2:$C$442,3,0))</f>
        <v>Sayer Full</v>
      </c>
      <c r="C327" s="37" t="str">
        <f>IFERROR(VLOOKUP(A327,'asig octubre'!$A$2:$B$442,2,0))</f>
        <v>EC-04</v>
      </c>
      <c r="D327" s="38">
        <v>45568.0</v>
      </c>
      <c r="E327" s="36" t="s">
        <v>309</v>
      </c>
      <c r="F327" s="37" t="str">
        <f t="array" ref="F327">IFERROR(XLOOKUP(E327,Operadores!A:A,Operadores!B:B))</f>
        <v>FERFRA</v>
      </c>
      <c r="G327" s="36" t="s">
        <v>305</v>
      </c>
      <c r="H327" s="39">
        <v>24.59</v>
      </c>
      <c r="I327" s="40">
        <v>73.85</v>
      </c>
      <c r="J327" s="41">
        <f t="shared" si="1"/>
        <v>1815.9715</v>
      </c>
      <c r="K327" s="37" t="str">
        <f t="array" ref="K327">IFERROR(XLOOKUP(G327,'Tipo de carga'!A:A,'Tipo de carga'!B:B))</f>
        <v>Ticket</v>
      </c>
      <c r="L327" s="37">
        <f t="shared" si="2"/>
        <v>40</v>
      </c>
      <c r="M327" s="37">
        <f t="shared" si="3"/>
        <v>3</v>
      </c>
      <c r="N327" s="37">
        <f t="shared" si="4"/>
        <v>10</v>
      </c>
      <c r="O327" s="37" t="str">
        <f t="array" ref="O327">IFERROR(XLOOKUP(K327,'Tipo de carga'!B:B,'Tipo de carga'!C:C))</f>
        <v>Diesel</v>
      </c>
    </row>
    <row r="328">
      <c r="A328" s="36">
        <v>1799.0</v>
      </c>
      <c r="B328" s="37" t="str">
        <f>IFERROR(VLOOKUP(A328,'asig octubre'!$A$2:$C$442,3,0))</f>
        <v>Sayer Full</v>
      </c>
      <c r="C328" s="37" t="str">
        <f>IFERROR(VLOOKUP(A328,'asig octubre'!$A$2:$B$442,2,0))</f>
        <v>EC-04</v>
      </c>
      <c r="D328" s="38">
        <v>45568.0</v>
      </c>
      <c r="E328" s="36" t="s">
        <v>309</v>
      </c>
      <c r="F328" s="37" t="str">
        <f t="array" ref="F328">IFERROR(XLOOKUP(E328,Operadores!A:A,Operadores!B:B))</f>
        <v>FERFRA</v>
      </c>
      <c r="G328" s="36" t="s">
        <v>305</v>
      </c>
      <c r="H328" s="39">
        <v>24.59</v>
      </c>
      <c r="I328" s="40">
        <v>585.0</v>
      </c>
      <c r="J328" s="41">
        <f t="shared" si="1"/>
        <v>14385.15</v>
      </c>
      <c r="K328" s="37" t="str">
        <f t="array" ref="K328">IFERROR(XLOOKUP(G328,'Tipo de carga'!A:A,'Tipo de carga'!B:B))</f>
        <v>Ticket</v>
      </c>
      <c r="L328" s="37">
        <f t="shared" si="2"/>
        <v>40</v>
      </c>
      <c r="M328" s="37">
        <f t="shared" si="3"/>
        <v>3</v>
      </c>
      <c r="N328" s="37">
        <f t="shared" si="4"/>
        <v>10</v>
      </c>
      <c r="O328" s="37" t="str">
        <f t="array" ref="O328">IFERROR(XLOOKUP(K328,'Tipo de carga'!B:B,'Tipo de carga'!C:C))</f>
        <v>Diesel</v>
      </c>
    </row>
    <row r="329">
      <c r="A329" s="36">
        <v>1725.0</v>
      </c>
      <c r="B329" s="37" t="str">
        <f>IFERROR(VLOOKUP(A329,'asig octubre'!$A$2:$C$442,3,0))</f>
        <v>Wm Sencillo</v>
      </c>
      <c r="C329" s="37" t="str">
        <f>IFERROR(VLOOKUP(A329,'asig octubre'!$A$2:$B$442,2,0))</f>
        <v>EC-08</v>
      </c>
      <c r="D329" s="38">
        <v>45568.0</v>
      </c>
      <c r="E329" s="36"/>
      <c r="F329" s="37"/>
      <c r="G329" s="36" t="s">
        <v>305</v>
      </c>
      <c r="H329" s="39">
        <v>25.78</v>
      </c>
      <c r="I329" s="40">
        <v>252.93</v>
      </c>
      <c r="J329" s="41">
        <f t="shared" si="1"/>
        <v>6520.5354</v>
      </c>
      <c r="K329" s="37" t="str">
        <f t="array" ref="K329">IFERROR(XLOOKUP(G329,'Tipo de carga'!A:A,'Tipo de carga'!B:B))</f>
        <v>Ticket</v>
      </c>
      <c r="L329" s="37">
        <f t="shared" si="2"/>
        <v>40</v>
      </c>
      <c r="M329" s="37">
        <f t="shared" si="3"/>
        <v>3</v>
      </c>
      <c r="N329" s="37">
        <f t="shared" si="4"/>
        <v>10</v>
      </c>
      <c r="O329" s="37" t="str">
        <f t="array" ref="O329">IFERROR(XLOOKUP(K329,'Tipo de carga'!B:B,'Tipo de carga'!C:C))</f>
        <v>Diesel</v>
      </c>
    </row>
    <row r="330">
      <c r="A330" s="36">
        <v>1828.0</v>
      </c>
      <c r="B330" s="37" t="str">
        <f>IFERROR(VLOOKUP(A330,'asig octubre'!$A$2:$C$442,3,0))</f>
        <v>Circuitos Mty</v>
      </c>
      <c r="C330" s="37" t="str">
        <f>IFERROR(VLOOKUP(A330,'asig octubre'!$A$2:$B$442,2,0))</f>
        <v>EC-07</v>
      </c>
      <c r="D330" s="38">
        <v>45568.0</v>
      </c>
      <c r="E330" s="36"/>
      <c r="F330" s="37"/>
      <c r="G330" s="36" t="s">
        <v>305</v>
      </c>
      <c r="H330" s="39">
        <v>26.3</v>
      </c>
      <c r="I330" s="40">
        <v>273.76</v>
      </c>
      <c r="J330" s="41">
        <f t="shared" si="1"/>
        <v>7199.888</v>
      </c>
      <c r="K330" s="37" t="str">
        <f t="array" ref="K330">IFERROR(XLOOKUP(G330,'Tipo de carga'!A:A,'Tipo de carga'!B:B))</f>
        <v>Ticket</v>
      </c>
      <c r="L330" s="37">
        <f t="shared" si="2"/>
        <v>40</v>
      </c>
      <c r="M330" s="37">
        <f t="shared" si="3"/>
        <v>3</v>
      </c>
      <c r="N330" s="37">
        <f t="shared" si="4"/>
        <v>10</v>
      </c>
      <c r="O330" s="37" t="str">
        <f t="array" ref="O330">IFERROR(XLOOKUP(K330,'Tipo de carga'!B:B,'Tipo de carga'!C:C))</f>
        <v>Diesel</v>
      </c>
    </row>
    <row r="331">
      <c r="A331" s="36">
        <v>1737.0</v>
      </c>
      <c r="B331" s="37" t="str">
        <f>IFERROR(VLOOKUP(A331,'asig octubre'!$A$2:$C$442,3,0))</f>
        <v>Wm Sencillo</v>
      </c>
      <c r="C331" s="37" t="str">
        <f>IFERROR(VLOOKUP(A331,'asig octubre'!$A$2:$B$442,2,0))</f>
        <v>EC-08</v>
      </c>
      <c r="D331" s="38">
        <v>45568.0</v>
      </c>
      <c r="E331" s="36"/>
      <c r="F331" s="37"/>
      <c r="G331" s="36" t="s">
        <v>305</v>
      </c>
      <c r="H331" s="39">
        <v>25.78</v>
      </c>
      <c r="I331" s="40">
        <v>320.96</v>
      </c>
      <c r="J331" s="41">
        <f t="shared" si="1"/>
        <v>8274.3488</v>
      </c>
      <c r="K331" s="37" t="str">
        <f t="array" ref="K331">IFERROR(XLOOKUP(G331,'Tipo de carga'!A:A,'Tipo de carga'!B:B))</f>
        <v>Ticket</v>
      </c>
      <c r="L331" s="37">
        <f t="shared" si="2"/>
        <v>40</v>
      </c>
      <c r="M331" s="37">
        <f t="shared" si="3"/>
        <v>3</v>
      </c>
      <c r="N331" s="37">
        <f t="shared" si="4"/>
        <v>10</v>
      </c>
      <c r="O331" s="37" t="str">
        <f t="array" ref="O331">IFERROR(XLOOKUP(K331,'Tipo de carga'!B:B,'Tipo de carga'!C:C))</f>
        <v>Diesel</v>
      </c>
    </row>
    <row r="332">
      <c r="A332" s="36">
        <v>1916.0</v>
      </c>
      <c r="B332" s="37" t="str">
        <f>IFERROR(VLOOKUP(A332,'asig octubre'!$A$2:$C$442,3,0))</f>
        <v>MeLi Ded Puebla</v>
      </c>
      <c r="C332" s="37" t="str">
        <f>IFERROR(VLOOKUP(A332,'asig octubre'!$A$2:$B$442,2,0))</f>
        <v>EC-05</v>
      </c>
      <c r="D332" s="38">
        <v>45568.0</v>
      </c>
      <c r="E332" s="36" t="s">
        <v>321</v>
      </c>
      <c r="F332" s="37" t="str">
        <f t="array" ref="F332">IFERROR(XLOOKUP(E332,Operadores!A:A,Operadores!B:B))</f>
        <v>REBCAN</v>
      </c>
      <c r="G332" s="36" t="s">
        <v>315</v>
      </c>
      <c r="H332" s="39">
        <v>10.65</v>
      </c>
      <c r="I332" s="40">
        <v>233.0</v>
      </c>
      <c r="J332" s="41">
        <f t="shared" si="1"/>
        <v>2481.45</v>
      </c>
      <c r="K332" s="37" t="str">
        <f t="array" ref="K332">IFERROR(XLOOKUP(G332,'Tipo de carga'!A:A,'Tipo de carga'!B:B))</f>
        <v>COMSUSTENTA</v>
      </c>
      <c r="L332" s="37">
        <f t="shared" si="2"/>
        <v>40</v>
      </c>
      <c r="M332" s="37">
        <f t="shared" si="3"/>
        <v>3</v>
      </c>
      <c r="N332" s="37">
        <f t="shared" si="4"/>
        <v>10</v>
      </c>
      <c r="O332" s="37" t="str">
        <f t="array" ref="O332">IFERROR(XLOOKUP(K332,'Tipo de carga'!B:B,'Tipo de carga'!C:C))</f>
        <v>GNC</v>
      </c>
    </row>
    <row r="333">
      <c r="A333" s="36">
        <v>1919.0</v>
      </c>
      <c r="B333" s="37" t="str">
        <f>IFERROR(VLOOKUP(A333,'asig octubre'!$A$2:$C$442,3,0))</f>
        <v>MeLi Ded Puebla</v>
      </c>
      <c r="C333" s="37" t="str">
        <f>IFERROR(VLOOKUP(A333,'asig octubre'!$A$2:$B$442,2,0))</f>
        <v>EC-05</v>
      </c>
      <c r="D333" s="38">
        <v>45568.0</v>
      </c>
      <c r="E333" s="36" t="s">
        <v>314</v>
      </c>
      <c r="F333" s="37" t="str">
        <f t="array" ref="F333">IFERROR(XLOOKUP(E333,Operadores!A:A,Operadores!B:B))</f>
        <v>HERRE</v>
      </c>
      <c r="G333" s="36" t="s">
        <v>315</v>
      </c>
      <c r="H333" s="39">
        <v>10.65</v>
      </c>
      <c r="I333" s="40">
        <v>231.0</v>
      </c>
      <c r="J333" s="41">
        <f t="shared" si="1"/>
        <v>2460.15</v>
      </c>
      <c r="K333" s="37" t="str">
        <f t="array" ref="K333">IFERROR(XLOOKUP(G333,'Tipo de carga'!A:A,'Tipo de carga'!B:B))</f>
        <v>COMSUSTENTA</v>
      </c>
      <c r="L333" s="37">
        <f t="shared" si="2"/>
        <v>40</v>
      </c>
      <c r="M333" s="37">
        <f t="shared" si="3"/>
        <v>3</v>
      </c>
      <c r="N333" s="37">
        <f t="shared" si="4"/>
        <v>10</v>
      </c>
      <c r="O333" s="37" t="str">
        <f t="array" ref="O333">IFERROR(XLOOKUP(K333,'Tipo de carga'!B:B,'Tipo de carga'!C:C))</f>
        <v>GNC</v>
      </c>
    </row>
    <row r="334">
      <c r="A334" s="36">
        <v>1920.0</v>
      </c>
      <c r="B334" s="37" t="str">
        <f>IFERROR(VLOOKUP(A334,'asig octubre'!$A$2:$C$442,3,0))</f>
        <v>MeLi asignado SD</v>
      </c>
      <c r="C334" s="37" t="str">
        <f>IFERROR(VLOOKUP(A334,'asig octubre'!$A$2:$B$442,2,0))</f>
        <v>EC-05</v>
      </c>
      <c r="D334" s="38">
        <v>45568.0</v>
      </c>
      <c r="E334" s="36" t="s">
        <v>369</v>
      </c>
      <c r="F334" s="37" t="str">
        <f t="array" ref="F334">IFERROR(XLOOKUP(E334,Operadores!A:A,Operadores!B:B))</f>
        <v>DIAOSC</v>
      </c>
      <c r="G334" s="36" t="s">
        <v>315</v>
      </c>
      <c r="H334" s="39">
        <v>10.65</v>
      </c>
      <c r="I334" s="40">
        <v>406.0</v>
      </c>
      <c r="J334" s="41">
        <f t="shared" si="1"/>
        <v>4323.9</v>
      </c>
      <c r="K334" s="37" t="str">
        <f t="array" ref="K334">IFERROR(XLOOKUP(G334,'Tipo de carga'!A:A,'Tipo de carga'!B:B))</f>
        <v>COMSUSTENTA</v>
      </c>
      <c r="L334" s="37">
        <f t="shared" si="2"/>
        <v>40</v>
      </c>
      <c r="M334" s="37">
        <f t="shared" si="3"/>
        <v>3</v>
      </c>
      <c r="N334" s="37">
        <f t="shared" si="4"/>
        <v>10</v>
      </c>
      <c r="O334" s="37" t="str">
        <f t="array" ref="O334">IFERROR(XLOOKUP(K334,'Tipo de carga'!B:B,'Tipo de carga'!C:C))</f>
        <v>GNC</v>
      </c>
    </row>
    <row r="335">
      <c r="A335" s="36">
        <v>1926.0</v>
      </c>
      <c r="B335" s="37" t="str">
        <f>IFERROR(VLOOKUP(A335,'asig octubre'!$A$2:$C$442,3,0))</f>
        <v>MeLi asignado SD</v>
      </c>
      <c r="C335" s="37" t="str">
        <f>IFERROR(VLOOKUP(A335,'asig octubre'!$A$2:$B$442,2,0))</f>
        <v>EC-05</v>
      </c>
      <c r="D335" s="38">
        <v>45568.0</v>
      </c>
      <c r="E335" s="36" t="s">
        <v>318</v>
      </c>
      <c r="F335" s="37" t="str">
        <f t="array" ref="F335">IFERROR(XLOOKUP(E335,Operadores!A:A,Operadores!B:B))</f>
        <v>SOSERN</v>
      </c>
      <c r="G335" s="36" t="s">
        <v>315</v>
      </c>
      <c r="H335" s="39">
        <v>10.65</v>
      </c>
      <c r="I335" s="40">
        <v>275.0</v>
      </c>
      <c r="J335" s="41">
        <f t="shared" si="1"/>
        <v>2928.75</v>
      </c>
      <c r="K335" s="37" t="str">
        <f t="array" ref="K335">IFERROR(XLOOKUP(G335,'Tipo de carga'!A:A,'Tipo de carga'!B:B))</f>
        <v>COMSUSTENTA</v>
      </c>
      <c r="L335" s="37">
        <f t="shared" si="2"/>
        <v>40</v>
      </c>
      <c r="M335" s="37">
        <f t="shared" si="3"/>
        <v>3</v>
      </c>
      <c r="N335" s="37">
        <f t="shared" si="4"/>
        <v>10</v>
      </c>
      <c r="O335" s="37" t="str">
        <f t="array" ref="O335">IFERROR(XLOOKUP(K335,'Tipo de carga'!B:B,'Tipo de carga'!C:C))</f>
        <v>GNC</v>
      </c>
    </row>
    <row r="336">
      <c r="A336" s="36">
        <v>1925.0</v>
      </c>
      <c r="B336" s="37" t="str">
        <f>IFERROR(VLOOKUP(A336,'asig octubre'!$A$2:$C$442,3,0))</f>
        <v>MeLi asignado SD</v>
      </c>
      <c r="C336" s="37" t="str">
        <f>IFERROR(VLOOKUP(A336,'asig octubre'!$A$2:$B$442,2,0))</f>
        <v>EC-05</v>
      </c>
      <c r="D336" s="38">
        <v>45568.0</v>
      </c>
      <c r="E336" s="36" t="s">
        <v>317</v>
      </c>
      <c r="F336" s="37" t="str">
        <f t="array" ref="F336">IFERROR(XLOOKUP(E336,Operadores!A:A,Operadores!B:B))</f>
        <v>VALGUS</v>
      </c>
      <c r="G336" s="36" t="s">
        <v>315</v>
      </c>
      <c r="H336" s="39">
        <v>10.65</v>
      </c>
      <c r="I336" s="40">
        <v>301.0</v>
      </c>
      <c r="J336" s="41">
        <f t="shared" si="1"/>
        <v>3205.65</v>
      </c>
      <c r="K336" s="37" t="str">
        <f t="array" ref="K336">IFERROR(XLOOKUP(G336,'Tipo de carga'!A:A,'Tipo de carga'!B:B))</f>
        <v>COMSUSTENTA</v>
      </c>
      <c r="L336" s="37">
        <f t="shared" si="2"/>
        <v>40</v>
      </c>
      <c r="M336" s="37">
        <f t="shared" si="3"/>
        <v>3</v>
      </c>
      <c r="N336" s="37">
        <f t="shared" si="4"/>
        <v>10</v>
      </c>
      <c r="O336" s="37" t="str">
        <f t="array" ref="O336">IFERROR(XLOOKUP(K336,'Tipo de carga'!B:B,'Tipo de carga'!C:C))</f>
        <v>GNC</v>
      </c>
    </row>
    <row r="337">
      <c r="A337" s="36">
        <v>1926.0</v>
      </c>
      <c r="B337" s="37" t="str">
        <f>IFERROR(VLOOKUP(A337,'asig octubre'!$A$2:$C$442,3,0))</f>
        <v>MeLi asignado SD</v>
      </c>
      <c r="C337" s="37" t="str">
        <f>IFERROR(VLOOKUP(A337,'asig octubre'!$A$2:$B$442,2,0))</f>
        <v>EC-05</v>
      </c>
      <c r="D337" s="38">
        <v>45568.0</v>
      </c>
      <c r="E337" s="36" t="s">
        <v>318</v>
      </c>
      <c r="F337" s="37" t="str">
        <f t="array" ref="F337">IFERROR(XLOOKUP(E337,Operadores!A:A,Operadores!B:B))</f>
        <v>SOSERN</v>
      </c>
      <c r="G337" s="36" t="s">
        <v>315</v>
      </c>
      <c r="H337" s="39">
        <v>10.65</v>
      </c>
      <c r="I337" s="40">
        <v>197.0</v>
      </c>
      <c r="J337" s="41">
        <f t="shared" si="1"/>
        <v>2098.05</v>
      </c>
      <c r="K337" s="37" t="str">
        <f t="array" ref="K337">IFERROR(XLOOKUP(G337,'Tipo de carga'!A:A,'Tipo de carga'!B:B))</f>
        <v>COMSUSTENTA</v>
      </c>
      <c r="L337" s="37">
        <f t="shared" si="2"/>
        <v>40</v>
      </c>
      <c r="M337" s="37">
        <f t="shared" si="3"/>
        <v>3</v>
      </c>
      <c r="N337" s="37">
        <f t="shared" si="4"/>
        <v>10</v>
      </c>
      <c r="O337" s="37" t="str">
        <f t="array" ref="O337">IFERROR(XLOOKUP(K337,'Tipo de carga'!B:B,'Tipo de carga'!C:C))</f>
        <v>GNC</v>
      </c>
    </row>
    <row r="338">
      <c r="A338" s="36">
        <v>1928.0</v>
      </c>
      <c r="B338" s="37" t="str">
        <f>IFERROR(VLOOKUP(A338,'asig octubre'!$A$2:$C$442,3,0))</f>
        <v>MeLi Ded Puebla</v>
      </c>
      <c r="C338" s="37" t="str">
        <f>IFERROR(VLOOKUP(A338,'asig octubre'!$A$2:$B$442,2,0))</f>
        <v>EC-05</v>
      </c>
      <c r="D338" s="38">
        <v>45568.0</v>
      </c>
      <c r="E338" s="36" t="s">
        <v>319</v>
      </c>
      <c r="F338" s="37" t="str">
        <f t="array" ref="F338">IFERROR(XLOOKUP(E338,Operadores!A:A,Operadores!B:B))</f>
        <v>BARPED</v>
      </c>
      <c r="G338" s="36" t="s">
        <v>315</v>
      </c>
      <c r="H338" s="39">
        <v>10.65</v>
      </c>
      <c r="I338" s="40">
        <v>287.0</v>
      </c>
      <c r="J338" s="41">
        <f t="shared" si="1"/>
        <v>3056.55</v>
      </c>
      <c r="K338" s="37" t="str">
        <f t="array" ref="K338">IFERROR(XLOOKUP(G338,'Tipo de carga'!A:A,'Tipo de carga'!B:B))</f>
        <v>COMSUSTENTA</v>
      </c>
      <c r="L338" s="37">
        <f t="shared" si="2"/>
        <v>40</v>
      </c>
      <c r="M338" s="37">
        <f t="shared" si="3"/>
        <v>3</v>
      </c>
      <c r="N338" s="37">
        <f t="shared" si="4"/>
        <v>10</v>
      </c>
      <c r="O338" s="37" t="str">
        <f t="array" ref="O338">IFERROR(XLOOKUP(K338,'Tipo de carga'!B:B,'Tipo de carga'!C:C))</f>
        <v>GNC</v>
      </c>
    </row>
    <row r="339">
      <c r="A339" s="36">
        <v>1918.0</v>
      </c>
      <c r="B339" s="37" t="str">
        <f>IFERROR(VLOOKUP(A339,'asig octubre'!$A$2:$C$442,3,0))</f>
        <v>MeLi asignado SD</v>
      </c>
      <c r="C339" s="37" t="str">
        <f>IFERROR(VLOOKUP(A339,'asig octubre'!$A$2:$B$442,2,0))</f>
        <v>EC-05</v>
      </c>
      <c r="D339" s="38">
        <v>45568.0</v>
      </c>
      <c r="E339" s="36" t="s">
        <v>310</v>
      </c>
      <c r="F339" s="37" t="str">
        <f t="array" ref="F339">IFERROR(XLOOKUP(E339,Operadores!A:A,Operadores!B:B))</f>
        <v>RIVIGN</v>
      </c>
      <c r="G339" s="36" t="s">
        <v>311</v>
      </c>
      <c r="H339" s="39">
        <v>9.99</v>
      </c>
      <c r="I339" s="40">
        <v>233.45</v>
      </c>
      <c r="J339" s="41">
        <f t="shared" si="1"/>
        <v>2332.1655</v>
      </c>
      <c r="K339" s="37" t="str">
        <f t="array" ref="K339">IFERROR(XLOOKUP(G339,'Tipo de carga'!A:A,'Tipo de carga'!B:B))</f>
        <v>Natgas</v>
      </c>
      <c r="L339" s="37">
        <f t="shared" si="2"/>
        <v>40</v>
      </c>
      <c r="M339" s="37">
        <f t="shared" si="3"/>
        <v>3</v>
      </c>
      <c r="N339" s="37">
        <f t="shared" si="4"/>
        <v>10</v>
      </c>
      <c r="O339" s="37" t="str">
        <f t="array" ref="O339">IFERROR(XLOOKUP(K339,'Tipo de carga'!B:B,'Tipo de carga'!C:C))</f>
        <v>GNC</v>
      </c>
    </row>
    <row r="340">
      <c r="A340" s="36">
        <v>1925.0</v>
      </c>
      <c r="B340" s="37" t="str">
        <f>IFERROR(VLOOKUP(A340,'asig octubre'!$A$2:$C$442,3,0))</f>
        <v>MeLi asignado SD</v>
      </c>
      <c r="C340" s="37" t="str">
        <f>IFERROR(VLOOKUP(A340,'asig octubre'!$A$2:$B$442,2,0))</f>
        <v>EC-05</v>
      </c>
      <c r="D340" s="38">
        <v>45568.0</v>
      </c>
      <c r="E340" s="36" t="s">
        <v>191</v>
      </c>
      <c r="F340" s="37" t="str">
        <f t="array" ref="F340">IFERROR(XLOOKUP(E340,Operadores!A:A,Operadores!B:B))</f>
        <v>DIADAV</v>
      </c>
      <c r="G340" s="36" t="s">
        <v>313</v>
      </c>
      <c r="H340" s="39">
        <v>9.99</v>
      </c>
      <c r="I340" s="40">
        <v>293.47</v>
      </c>
      <c r="J340" s="41">
        <f t="shared" si="1"/>
        <v>2931.7653</v>
      </c>
      <c r="K340" s="37" t="str">
        <f t="array" ref="K340">IFERROR(XLOOKUP(G340,'Tipo de carga'!A:A,'Tipo de carga'!B:B))</f>
        <v>Natgas</v>
      </c>
      <c r="L340" s="37">
        <f t="shared" si="2"/>
        <v>40</v>
      </c>
      <c r="M340" s="37">
        <f t="shared" si="3"/>
        <v>3</v>
      </c>
      <c r="N340" s="37">
        <f t="shared" si="4"/>
        <v>10</v>
      </c>
      <c r="O340" s="37" t="str">
        <f t="array" ref="O340">IFERROR(XLOOKUP(K340,'Tipo de carga'!B:B,'Tipo de carga'!C:C))</f>
        <v>GNC</v>
      </c>
    </row>
    <row r="341">
      <c r="A341" s="36">
        <v>1917.0</v>
      </c>
      <c r="B341" s="37" t="str">
        <f>IFERROR(VLOOKUP(A341,'asig octubre'!$A$2:$C$442,3,0))</f>
        <v>MeLi asignado SD</v>
      </c>
      <c r="C341" s="37" t="str">
        <f>IFERROR(VLOOKUP(A341,'asig octubre'!$A$2:$B$442,2,0))</f>
        <v>EC-05</v>
      </c>
      <c r="D341" s="38">
        <v>45568.0</v>
      </c>
      <c r="E341" s="36" t="s">
        <v>17</v>
      </c>
      <c r="F341" s="37" t="str">
        <f t="array" ref="F341">IFERROR(XLOOKUP(E341,Operadores!A:A,Operadores!B:B))</f>
        <v>ARASAL</v>
      </c>
      <c r="G341" s="36" t="s">
        <v>311</v>
      </c>
      <c r="H341" s="39">
        <v>9.99</v>
      </c>
      <c r="I341" s="40">
        <v>201.34</v>
      </c>
      <c r="J341" s="41">
        <f t="shared" si="1"/>
        <v>2011.3866</v>
      </c>
      <c r="K341" s="37" t="str">
        <f t="array" ref="K341">IFERROR(XLOOKUP(G341,'Tipo de carga'!A:A,'Tipo de carga'!B:B))</f>
        <v>Natgas</v>
      </c>
      <c r="L341" s="37">
        <f t="shared" si="2"/>
        <v>40</v>
      </c>
      <c r="M341" s="37">
        <f t="shared" si="3"/>
        <v>3</v>
      </c>
      <c r="N341" s="37">
        <f t="shared" si="4"/>
        <v>10</v>
      </c>
      <c r="O341" s="37" t="str">
        <f t="array" ref="O341">IFERROR(XLOOKUP(K341,'Tipo de carga'!B:B,'Tipo de carga'!C:C))</f>
        <v>GNC</v>
      </c>
    </row>
    <row r="342">
      <c r="A342" s="36">
        <v>1946.0</v>
      </c>
      <c r="B342" s="37" t="str">
        <f>IFERROR(VLOOKUP(A342,'asig octubre'!$A$2:$C$442,3,0))</f>
        <v>MeLi asignado SD</v>
      </c>
      <c r="C342" s="37" t="str">
        <f>IFERROR(VLOOKUP(A342,'asig octubre'!$A$2:$B$442,2,0))</f>
        <v>EC-05</v>
      </c>
      <c r="D342" s="38">
        <v>45569.998773148145</v>
      </c>
      <c r="E342" s="36" t="s">
        <v>370</v>
      </c>
      <c r="F342" s="37" t="str">
        <f t="array" ref="F342">IFERROR(XLOOKUP(E342,Operadores!A:A,Operadores!B:B))</f>
        <v>GALODI</v>
      </c>
      <c r="G342" s="36" t="s">
        <v>72</v>
      </c>
      <c r="H342" s="39">
        <v>19.21757</v>
      </c>
      <c r="I342" s="40">
        <v>385.0</v>
      </c>
      <c r="J342" s="41">
        <f t="shared" si="1"/>
        <v>7398.76445</v>
      </c>
      <c r="K342" s="37" t="str">
        <f t="array" ref="K342">IFERROR(XLOOKUP(G342,'Tipo de carga'!A:A,'Tipo de carga'!B:B))</f>
        <v>Autoabasto</v>
      </c>
      <c r="L342" s="37">
        <f t="shared" si="2"/>
        <v>40</v>
      </c>
      <c r="M342" s="37">
        <f t="shared" si="3"/>
        <v>4</v>
      </c>
      <c r="N342" s="37">
        <f t="shared" si="4"/>
        <v>10</v>
      </c>
      <c r="O342" s="37" t="str">
        <f t="array" ref="O342">IFERROR(XLOOKUP(K342,'Tipo de carga'!B:B,'Tipo de carga'!C:C))</f>
        <v>Diesel</v>
      </c>
    </row>
    <row r="343">
      <c r="A343" s="36">
        <v>2018.0</v>
      </c>
      <c r="B343" s="37" t="str">
        <f>IFERROR(VLOOKUP(A343,'asig octubre'!$A$2:$C$442,3,0))</f>
        <v>MeLi asignado SD</v>
      </c>
      <c r="C343" s="37" t="str">
        <f>IFERROR(VLOOKUP(A343,'asig octubre'!$A$2:$B$442,2,0))</f>
        <v>EC-05</v>
      </c>
      <c r="D343" s="38">
        <v>45569.97094907407</v>
      </c>
      <c r="E343" s="36" t="s">
        <v>175</v>
      </c>
      <c r="F343" s="37" t="str">
        <f t="array" ref="F343">IFERROR(XLOOKUP(E343,Operadores!A:A,Operadores!B:B))</f>
        <v>PERRIC</v>
      </c>
      <c r="G343" s="36" t="s">
        <v>72</v>
      </c>
      <c r="H343" s="39">
        <v>19.21757</v>
      </c>
      <c r="I343" s="40">
        <v>330.0</v>
      </c>
      <c r="J343" s="41">
        <f t="shared" si="1"/>
        <v>6341.7981</v>
      </c>
      <c r="K343" s="37" t="str">
        <f t="array" ref="K343">IFERROR(XLOOKUP(G343,'Tipo de carga'!A:A,'Tipo de carga'!B:B))</f>
        <v>Autoabasto</v>
      </c>
      <c r="L343" s="37">
        <f t="shared" si="2"/>
        <v>40</v>
      </c>
      <c r="M343" s="37">
        <f t="shared" si="3"/>
        <v>4</v>
      </c>
      <c r="N343" s="37">
        <f t="shared" si="4"/>
        <v>10</v>
      </c>
      <c r="O343" s="37" t="str">
        <f t="array" ref="O343">IFERROR(XLOOKUP(K343,'Tipo de carga'!B:B,'Tipo de carga'!C:C))</f>
        <v>Diesel</v>
      </c>
    </row>
    <row r="344">
      <c r="A344" s="36">
        <v>2020.0</v>
      </c>
      <c r="B344" s="37" t="str">
        <f>IFERROR(VLOOKUP(A344,'asig octubre'!$A$2:$C$442,3,0))</f>
        <v>Available</v>
      </c>
      <c r="C344" s="37" t="str">
        <f>IFERROR(VLOOKUP(A344,'asig octubre'!$A$2:$B$442,2,0))</f>
        <v>TTE</v>
      </c>
      <c r="D344" s="38">
        <v>45569.95376157408</v>
      </c>
      <c r="E344" s="36" t="s">
        <v>164</v>
      </c>
      <c r="F344" s="37" t="str">
        <f t="array" ref="F344">IFERROR(XLOOKUP(E344,Operadores!A:A,Operadores!B:B))</f>
        <v>MUÑOSC</v>
      </c>
      <c r="G344" s="36" t="s">
        <v>72</v>
      </c>
      <c r="H344" s="39">
        <v>19.21757</v>
      </c>
      <c r="I344" s="40">
        <v>21.0</v>
      </c>
      <c r="J344" s="41">
        <f t="shared" si="1"/>
        <v>403.56897</v>
      </c>
      <c r="K344" s="37" t="str">
        <f t="array" ref="K344">IFERROR(XLOOKUP(G344,'Tipo de carga'!A:A,'Tipo de carga'!B:B))</f>
        <v>Autoabasto</v>
      </c>
      <c r="L344" s="37">
        <f t="shared" si="2"/>
        <v>40</v>
      </c>
      <c r="M344" s="37">
        <f t="shared" si="3"/>
        <v>4</v>
      </c>
      <c r="N344" s="37">
        <f t="shared" si="4"/>
        <v>10</v>
      </c>
      <c r="O344" s="37" t="str">
        <f t="array" ref="O344">IFERROR(XLOOKUP(K344,'Tipo de carga'!B:B,'Tipo de carga'!C:C))</f>
        <v>Diesel</v>
      </c>
    </row>
    <row r="345">
      <c r="A345" s="36">
        <v>2021.0</v>
      </c>
      <c r="B345" s="37" t="str">
        <f>IFERROR(VLOOKUP(A345,'asig octubre'!$A$2:$C$442,3,0))</f>
        <v>Available</v>
      </c>
      <c r="C345" s="37" t="str">
        <f>IFERROR(VLOOKUP(A345,'asig octubre'!$A$2:$B$442,2,0))</f>
        <v>TTE</v>
      </c>
      <c r="D345" s="38">
        <v>45569.94923611111</v>
      </c>
      <c r="E345" s="36" t="s">
        <v>165</v>
      </c>
      <c r="F345" s="37" t="str">
        <f t="array" ref="F345">IFERROR(XLOOKUP(E345,Operadores!A:A,Operadores!B:B))</f>
        <v>MUNSA</v>
      </c>
      <c r="G345" s="36" t="s">
        <v>72</v>
      </c>
      <c r="H345" s="39">
        <v>19.21757</v>
      </c>
      <c r="I345" s="40">
        <v>340.0</v>
      </c>
      <c r="J345" s="41">
        <f t="shared" si="1"/>
        <v>6533.9738</v>
      </c>
      <c r="K345" s="37" t="str">
        <f t="array" ref="K345">IFERROR(XLOOKUP(G345,'Tipo de carga'!A:A,'Tipo de carga'!B:B))</f>
        <v>Autoabasto</v>
      </c>
      <c r="L345" s="37">
        <f t="shared" si="2"/>
        <v>40</v>
      </c>
      <c r="M345" s="37">
        <f t="shared" si="3"/>
        <v>4</v>
      </c>
      <c r="N345" s="37">
        <f t="shared" si="4"/>
        <v>10</v>
      </c>
      <c r="O345" s="37" t="str">
        <f t="array" ref="O345">IFERROR(XLOOKUP(K345,'Tipo de carga'!B:B,'Tipo de carga'!C:C))</f>
        <v>Diesel</v>
      </c>
    </row>
    <row r="346">
      <c r="A346" s="36">
        <v>2020.0</v>
      </c>
      <c r="B346" s="37" t="str">
        <f>IFERROR(VLOOKUP(A346,'asig octubre'!$A$2:$C$442,3,0))</f>
        <v>Available</v>
      </c>
      <c r="C346" s="37" t="str">
        <f>IFERROR(VLOOKUP(A346,'asig octubre'!$A$2:$B$442,2,0))</f>
        <v>TTE</v>
      </c>
      <c r="D346" s="38">
        <v>45569.94920138889</v>
      </c>
      <c r="E346" s="36" t="s">
        <v>164</v>
      </c>
      <c r="F346" s="37" t="str">
        <f t="array" ref="F346">IFERROR(XLOOKUP(E346,Operadores!A:A,Operadores!B:B))</f>
        <v>MUÑOSC</v>
      </c>
      <c r="G346" s="36" t="s">
        <v>72</v>
      </c>
      <c r="H346" s="39">
        <v>19.21757</v>
      </c>
      <c r="I346" s="40">
        <v>312.0</v>
      </c>
      <c r="J346" s="41">
        <f t="shared" si="1"/>
        <v>5995.88184</v>
      </c>
      <c r="K346" s="37" t="str">
        <f t="array" ref="K346">IFERROR(XLOOKUP(G346,'Tipo de carga'!A:A,'Tipo de carga'!B:B))</f>
        <v>Autoabasto</v>
      </c>
      <c r="L346" s="37">
        <f t="shared" si="2"/>
        <v>40</v>
      </c>
      <c r="M346" s="37">
        <f t="shared" si="3"/>
        <v>4</v>
      </c>
      <c r="N346" s="37">
        <f t="shared" si="4"/>
        <v>10</v>
      </c>
      <c r="O346" s="37" t="str">
        <f t="array" ref="O346">IFERROR(XLOOKUP(K346,'Tipo de carga'!B:B,'Tipo de carga'!C:C))</f>
        <v>Diesel</v>
      </c>
    </row>
    <row r="347">
      <c r="A347" s="36">
        <v>1711.0</v>
      </c>
      <c r="B347" s="37" t="str">
        <f>IFERROR(VLOOKUP(A347,'asig octubre'!$A$2:$C$442,3,0))</f>
        <v>Peñafiel Tecamac</v>
      </c>
      <c r="C347" s="37" t="str">
        <f>IFERROR(VLOOKUP(A347,'asig octubre'!$A$2:$B$442,2,0))</f>
        <v>EC-02</v>
      </c>
      <c r="D347" s="38">
        <v>45569.93829861111</v>
      </c>
      <c r="E347" s="36" t="s">
        <v>203</v>
      </c>
      <c r="F347" s="37" t="str">
        <f t="array" ref="F347">IFERROR(XLOOKUP(E347,Operadores!A:A,Operadores!B:B))</f>
        <v>VALJUA</v>
      </c>
      <c r="G347" s="36" t="s">
        <v>72</v>
      </c>
      <c r="H347" s="39">
        <v>19.21757</v>
      </c>
      <c r="I347" s="40">
        <v>310.0</v>
      </c>
      <c r="J347" s="41">
        <f t="shared" si="1"/>
        <v>5957.4467</v>
      </c>
      <c r="K347" s="37" t="str">
        <f t="array" ref="K347">IFERROR(XLOOKUP(G347,'Tipo de carga'!A:A,'Tipo de carga'!B:B))</f>
        <v>Autoabasto</v>
      </c>
      <c r="L347" s="37">
        <f t="shared" si="2"/>
        <v>40</v>
      </c>
      <c r="M347" s="37">
        <f t="shared" si="3"/>
        <v>4</v>
      </c>
      <c r="N347" s="37">
        <f t="shared" si="4"/>
        <v>10</v>
      </c>
      <c r="O347" s="37" t="str">
        <f t="array" ref="O347">IFERROR(XLOOKUP(K347,'Tipo de carga'!B:B,'Tipo de carga'!C:C))</f>
        <v>Diesel</v>
      </c>
    </row>
    <row r="348">
      <c r="A348" s="36">
        <v>2003.0</v>
      </c>
      <c r="B348" s="37" t="str">
        <f>IFERROR(VLOOKUP(A348,'asig octubre'!$A$2:$C$442,3,0))</f>
        <v>MeLi asignado SD</v>
      </c>
      <c r="C348" s="37" t="str">
        <f>IFERROR(VLOOKUP(A348,'asig octubre'!$A$2:$B$442,2,0))</f>
        <v>EC-05</v>
      </c>
      <c r="D348" s="38">
        <v>45569.93634259259</v>
      </c>
      <c r="E348" s="36" t="s">
        <v>371</v>
      </c>
      <c r="F348" s="37" t="str">
        <f t="array" ref="F348">IFERROR(XLOOKUP(E348,Operadores!A:A,Operadores!B:B))</f>
        <v>MEDJOS01</v>
      </c>
      <c r="G348" s="36" t="s">
        <v>72</v>
      </c>
      <c r="H348" s="39">
        <v>19.21757</v>
      </c>
      <c r="I348" s="40">
        <v>504.0</v>
      </c>
      <c r="J348" s="41">
        <f t="shared" si="1"/>
        <v>9685.65528</v>
      </c>
      <c r="K348" s="37" t="str">
        <f t="array" ref="K348">IFERROR(XLOOKUP(G348,'Tipo de carga'!A:A,'Tipo de carga'!B:B))</f>
        <v>Autoabasto</v>
      </c>
      <c r="L348" s="37">
        <f t="shared" si="2"/>
        <v>40</v>
      </c>
      <c r="M348" s="37">
        <f t="shared" si="3"/>
        <v>4</v>
      </c>
      <c r="N348" s="37">
        <f t="shared" si="4"/>
        <v>10</v>
      </c>
      <c r="O348" s="37" t="str">
        <f t="array" ref="O348">IFERROR(XLOOKUP(K348,'Tipo de carga'!B:B,'Tipo de carga'!C:C))</f>
        <v>Diesel</v>
      </c>
    </row>
    <row r="349">
      <c r="A349" s="36">
        <v>2009.0</v>
      </c>
      <c r="B349" s="37" t="str">
        <f>IFERROR(VLOOKUP(A349,'asig octubre'!$A$2:$C$442,3,0))</f>
        <v>MeLi Dedicado Merida</v>
      </c>
      <c r="C349" s="37" t="str">
        <f>IFERROR(VLOOKUP(A349,'asig octubre'!$A$2:$B$442,2,0))</f>
        <v>EC-05</v>
      </c>
      <c r="D349" s="38">
        <v>45569.92665509259</v>
      </c>
      <c r="E349" s="36" t="s">
        <v>372</v>
      </c>
      <c r="F349" s="37" t="str">
        <f t="array" ref="F349">IFERROR(XLOOKUP(E349,Operadores!A:A,Operadores!B:B))</f>
        <v>IBAABI</v>
      </c>
      <c r="G349" s="36" t="s">
        <v>72</v>
      </c>
      <c r="H349" s="39">
        <v>19.21757</v>
      </c>
      <c r="I349" s="40">
        <v>253.0</v>
      </c>
      <c r="J349" s="41">
        <f t="shared" si="1"/>
        <v>4862.04521</v>
      </c>
      <c r="K349" s="37" t="str">
        <f t="array" ref="K349">IFERROR(XLOOKUP(G349,'Tipo de carga'!A:A,'Tipo de carga'!B:B))</f>
        <v>Autoabasto</v>
      </c>
      <c r="L349" s="37">
        <f t="shared" si="2"/>
        <v>40</v>
      </c>
      <c r="M349" s="37">
        <f t="shared" si="3"/>
        <v>4</v>
      </c>
      <c r="N349" s="37">
        <f t="shared" si="4"/>
        <v>10</v>
      </c>
      <c r="O349" s="37" t="str">
        <f t="array" ref="O349">IFERROR(XLOOKUP(K349,'Tipo de carga'!B:B,'Tipo de carga'!C:C))</f>
        <v>Diesel</v>
      </c>
    </row>
    <row r="350">
      <c r="A350" s="36">
        <v>1974.0</v>
      </c>
      <c r="B350" s="37" t="str">
        <f>IFERROR(VLOOKUP(A350,'asig octubre'!$A$2:$C$442,3,0))</f>
        <v>MeLi asignado SD</v>
      </c>
      <c r="C350" s="37" t="str">
        <f>IFERROR(VLOOKUP(A350,'asig octubre'!$A$2:$B$442,2,0))</f>
        <v>EC-05</v>
      </c>
      <c r="D350" s="38">
        <v>45569.91446759259</v>
      </c>
      <c r="E350" s="36" t="s">
        <v>173</v>
      </c>
      <c r="F350" s="37" t="str">
        <f t="array" ref="F350">IFERROR(XLOOKUP(E350,Operadores!A:A,Operadores!B:B))</f>
        <v>AGUMIG</v>
      </c>
      <c r="G350" s="36" t="s">
        <v>72</v>
      </c>
      <c r="H350" s="39">
        <v>19.21757</v>
      </c>
      <c r="I350" s="40">
        <v>352.0</v>
      </c>
      <c r="J350" s="41">
        <f t="shared" si="1"/>
        <v>6764.58464</v>
      </c>
      <c r="K350" s="37" t="str">
        <f t="array" ref="K350">IFERROR(XLOOKUP(G350,'Tipo de carga'!A:A,'Tipo de carga'!B:B))</f>
        <v>Autoabasto</v>
      </c>
      <c r="L350" s="37">
        <f t="shared" si="2"/>
        <v>40</v>
      </c>
      <c r="M350" s="37">
        <f t="shared" si="3"/>
        <v>4</v>
      </c>
      <c r="N350" s="37">
        <f t="shared" si="4"/>
        <v>10</v>
      </c>
      <c r="O350" s="37" t="str">
        <f t="array" ref="O350">IFERROR(XLOOKUP(K350,'Tipo de carga'!B:B,'Tipo de carga'!C:C))</f>
        <v>Diesel</v>
      </c>
    </row>
    <row r="351">
      <c r="A351" s="36">
        <v>1683.0</v>
      </c>
      <c r="B351" s="37" t="str">
        <f>IFERROR(VLOOKUP(A351,'asig octubre'!$A$2:$C$442,3,0))</f>
        <v>Pilgrims Tepo</v>
      </c>
      <c r="C351" s="37" t="str">
        <f>IFERROR(VLOOKUP(A351,'asig octubre'!$A$2:$B$442,2,0))</f>
        <v>EC-02</v>
      </c>
      <c r="D351" s="38">
        <v>45569.90519675926</v>
      </c>
      <c r="E351" s="36" t="s">
        <v>373</v>
      </c>
      <c r="F351" s="37" t="str">
        <f t="array" ref="F351">IFERROR(XLOOKUP(E351,Operadores!A:A,Operadores!B:B))</f>
        <v>RENOSC</v>
      </c>
      <c r="G351" s="36" t="s">
        <v>72</v>
      </c>
      <c r="H351" s="39">
        <v>19.21757</v>
      </c>
      <c r="I351" s="40">
        <v>228.0</v>
      </c>
      <c r="J351" s="41">
        <f t="shared" si="1"/>
        <v>4381.60596</v>
      </c>
      <c r="K351" s="37" t="str">
        <f t="array" ref="K351">IFERROR(XLOOKUP(G351,'Tipo de carga'!A:A,'Tipo de carga'!B:B))</f>
        <v>Autoabasto</v>
      </c>
      <c r="L351" s="37">
        <f t="shared" si="2"/>
        <v>40</v>
      </c>
      <c r="M351" s="37">
        <f t="shared" si="3"/>
        <v>4</v>
      </c>
      <c r="N351" s="37">
        <f t="shared" si="4"/>
        <v>10</v>
      </c>
      <c r="O351" s="37" t="str">
        <f t="array" ref="O351">IFERROR(XLOOKUP(K351,'Tipo de carga'!B:B,'Tipo de carga'!C:C))</f>
        <v>Diesel</v>
      </c>
    </row>
    <row r="352">
      <c r="A352" s="36">
        <v>1821.0</v>
      </c>
      <c r="B352" s="37" t="str">
        <f>IFERROR(VLOOKUP(A352,'asig octubre'!$A$2:$C$442,3,0))</f>
        <v>Circuitos</v>
      </c>
      <c r="C352" s="37" t="str">
        <f>IFERROR(VLOOKUP(A352,'asig octubre'!$A$2:$B$442,2,0))</f>
        <v>EC-03</v>
      </c>
      <c r="D352" s="38">
        <v>45569.90408564815</v>
      </c>
      <c r="E352" s="36" t="s">
        <v>198</v>
      </c>
      <c r="F352" s="37" t="str">
        <f t="array" ref="F352">IFERROR(XLOOKUP(E352,Operadores!A:A,Operadores!B:B))</f>
        <v>BAULUI</v>
      </c>
      <c r="G352" s="36" t="s">
        <v>72</v>
      </c>
      <c r="H352" s="39">
        <v>19.21757</v>
      </c>
      <c r="I352" s="40">
        <v>465.0</v>
      </c>
      <c r="J352" s="41">
        <f t="shared" si="1"/>
        <v>8936.17005</v>
      </c>
      <c r="K352" s="37" t="str">
        <f t="array" ref="K352">IFERROR(XLOOKUP(G352,'Tipo de carga'!A:A,'Tipo de carga'!B:B))</f>
        <v>Autoabasto</v>
      </c>
      <c r="L352" s="37">
        <f t="shared" si="2"/>
        <v>40</v>
      </c>
      <c r="M352" s="37">
        <f t="shared" si="3"/>
        <v>4</v>
      </c>
      <c r="N352" s="37">
        <f t="shared" si="4"/>
        <v>10</v>
      </c>
      <c r="O352" s="37" t="str">
        <f t="array" ref="O352">IFERROR(XLOOKUP(K352,'Tipo de carga'!B:B,'Tipo de carga'!C:C))</f>
        <v>Diesel</v>
      </c>
    </row>
    <row r="353">
      <c r="A353" s="36">
        <v>1947.0</v>
      </c>
      <c r="B353" s="37" t="str">
        <f>IFERROR(VLOOKUP(A353,'asig octubre'!$A$2:$C$442,3,0))</f>
        <v>Circuitos</v>
      </c>
      <c r="C353" s="37" t="str">
        <f>IFERROR(VLOOKUP(A353,'asig octubre'!$A$2:$B$442,2,0))</f>
        <v>EC-03</v>
      </c>
      <c r="D353" s="38">
        <v>45569.87403935185</v>
      </c>
      <c r="E353" s="36" t="s">
        <v>265</v>
      </c>
      <c r="F353" s="37" t="str">
        <f t="array" ref="F353">IFERROR(XLOOKUP(E353,Operadores!A:A,Operadores!B:B))</f>
        <v>DAMOS</v>
      </c>
      <c r="G353" s="36" t="s">
        <v>72</v>
      </c>
      <c r="H353" s="39">
        <v>19.21757</v>
      </c>
      <c r="I353" s="40">
        <v>536.0</v>
      </c>
      <c r="J353" s="41">
        <f t="shared" si="1"/>
        <v>10300.61752</v>
      </c>
      <c r="K353" s="37" t="str">
        <f t="array" ref="K353">IFERROR(XLOOKUP(G353,'Tipo de carga'!A:A,'Tipo de carga'!B:B))</f>
        <v>Autoabasto</v>
      </c>
      <c r="L353" s="37">
        <f t="shared" si="2"/>
        <v>40</v>
      </c>
      <c r="M353" s="37">
        <f t="shared" si="3"/>
        <v>4</v>
      </c>
      <c r="N353" s="37">
        <f t="shared" si="4"/>
        <v>10</v>
      </c>
      <c r="O353" s="37" t="str">
        <f t="array" ref="O353">IFERROR(XLOOKUP(K353,'Tipo de carga'!B:B,'Tipo de carga'!C:C))</f>
        <v>Diesel</v>
      </c>
    </row>
    <row r="354">
      <c r="A354" s="36">
        <v>1855.0</v>
      </c>
      <c r="B354" s="37" t="str">
        <f>IFERROR(VLOOKUP(A354,'asig octubre'!$A$2:$C$442,3,0))</f>
        <v>Circuitos</v>
      </c>
      <c r="C354" s="37" t="str">
        <f>IFERROR(VLOOKUP(A354,'asig octubre'!$A$2:$B$442,2,0))</f>
        <v>EC-03</v>
      </c>
      <c r="D354" s="38">
        <v>45569.86744212963</v>
      </c>
      <c r="E354" s="36" t="s">
        <v>328</v>
      </c>
      <c r="F354" s="37" t="str">
        <f t="array" ref="F354">IFERROR(XLOOKUP(E354,Operadores!A:A,Operadores!B:B))</f>
        <v>REYPED</v>
      </c>
      <c r="G354" s="36" t="s">
        <v>72</v>
      </c>
      <c r="H354" s="39">
        <v>19.21757</v>
      </c>
      <c r="I354" s="40">
        <v>301.0</v>
      </c>
      <c r="J354" s="41">
        <f t="shared" si="1"/>
        <v>5784.48857</v>
      </c>
      <c r="K354" s="37" t="str">
        <f t="array" ref="K354">IFERROR(XLOOKUP(G354,'Tipo de carga'!A:A,'Tipo de carga'!B:B))</f>
        <v>Autoabasto</v>
      </c>
      <c r="L354" s="37">
        <f t="shared" si="2"/>
        <v>40</v>
      </c>
      <c r="M354" s="37">
        <f t="shared" si="3"/>
        <v>4</v>
      </c>
      <c r="N354" s="37">
        <f t="shared" si="4"/>
        <v>10</v>
      </c>
      <c r="O354" s="37" t="str">
        <f t="array" ref="O354">IFERROR(XLOOKUP(K354,'Tipo de carga'!B:B,'Tipo de carga'!C:C))</f>
        <v>Diesel</v>
      </c>
    </row>
    <row r="355">
      <c r="A355" s="36">
        <v>1847.0</v>
      </c>
      <c r="B355" s="37" t="str">
        <f>IFERROR(VLOOKUP(A355,'asig octubre'!$A$2:$C$442,3,0))</f>
        <v>Circuitos</v>
      </c>
      <c r="C355" s="37" t="str">
        <f>IFERROR(VLOOKUP(A355,'asig octubre'!$A$2:$B$442,2,0))</f>
        <v>EC-03</v>
      </c>
      <c r="D355" s="38">
        <v>45569.8605787037</v>
      </c>
      <c r="E355" s="36" t="s">
        <v>243</v>
      </c>
      <c r="F355" s="37" t="str">
        <f t="array" ref="F355">IFERROR(XLOOKUP(E355,Operadores!A:A,Operadores!B:B))</f>
        <v>HERJO17X</v>
      </c>
      <c r="G355" s="36" t="s">
        <v>72</v>
      </c>
      <c r="H355" s="39">
        <v>19.21757</v>
      </c>
      <c r="I355" s="40">
        <v>473.0</v>
      </c>
      <c r="J355" s="41">
        <f t="shared" si="1"/>
        <v>9089.91061</v>
      </c>
      <c r="K355" s="37" t="str">
        <f t="array" ref="K355">IFERROR(XLOOKUP(G355,'Tipo de carga'!A:A,'Tipo de carga'!B:B))</f>
        <v>Autoabasto</v>
      </c>
      <c r="L355" s="37">
        <f t="shared" si="2"/>
        <v>40</v>
      </c>
      <c r="M355" s="37">
        <f t="shared" si="3"/>
        <v>4</v>
      </c>
      <c r="N355" s="37">
        <f t="shared" si="4"/>
        <v>10</v>
      </c>
      <c r="O355" s="37" t="str">
        <f t="array" ref="O355">IFERROR(XLOOKUP(K355,'Tipo de carga'!B:B,'Tipo de carga'!C:C))</f>
        <v>Diesel</v>
      </c>
    </row>
    <row r="356">
      <c r="A356" s="36">
        <v>1827.0</v>
      </c>
      <c r="B356" s="37" t="str">
        <f>IFERROR(VLOOKUP(A356,'asig octubre'!$A$2:$C$442,3,0))</f>
        <v>Full Liver</v>
      </c>
      <c r="C356" s="37" t="str">
        <f>IFERROR(VLOOKUP(A356,'asig octubre'!$A$2:$B$442,2,0))</f>
        <v>EC-01</v>
      </c>
      <c r="D356" s="38">
        <v>45569.85664351852</v>
      </c>
      <c r="E356" s="36" t="s">
        <v>374</v>
      </c>
      <c r="F356" s="37" t="str">
        <f t="array" ref="F356">IFERROR(XLOOKUP(E356,Operadores!A:A,Operadores!B:B))</f>
        <v>ANGMA</v>
      </c>
      <c r="G356" s="36" t="s">
        <v>72</v>
      </c>
      <c r="H356" s="39">
        <v>19.21757</v>
      </c>
      <c r="I356" s="40">
        <v>818.0</v>
      </c>
      <c r="J356" s="41">
        <f t="shared" si="1"/>
        <v>15719.97226</v>
      </c>
      <c r="K356" s="37" t="str">
        <f t="array" ref="K356">IFERROR(XLOOKUP(G356,'Tipo de carga'!A:A,'Tipo de carga'!B:B))</f>
        <v>Autoabasto</v>
      </c>
      <c r="L356" s="37">
        <f t="shared" si="2"/>
        <v>40</v>
      </c>
      <c r="M356" s="37">
        <f t="shared" si="3"/>
        <v>4</v>
      </c>
      <c r="N356" s="37">
        <f t="shared" si="4"/>
        <v>10</v>
      </c>
      <c r="O356" s="37" t="str">
        <f t="array" ref="O356">IFERROR(XLOOKUP(K356,'Tipo de carga'!B:B,'Tipo de carga'!C:C))</f>
        <v>Diesel</v>
      </c>
    </row>
    <row r="357">
      <c r="A357" s="36">
        <v>1933.0</v>
      </c>
      <c r="B357" s="37" t="str">
        <f>IFERROR(VLOOKUP(A357,'asig octubre'!$A$2:$C$442,3,0))</f>
        <v>Circuitos</v>
      </c>
      <c r="C357" s="37" t="str">
        <f>IFERROR(VLOOKUP(A357,'asig octubre'!$A$2:$B$442,2,0))</f>
        <v>EC-03</v>
      </c>
      <c r="D357" s="38">
        <v>45569.84798611111</v>
      </c>
      <c r="E357" s="36" t="s">
        <v>213</v>
      </c>
      <c r="F357" s="37" t="str">
        <f t="array" ref="F357">IFERROR(XLOOKUP(E357,Operadores!A:A,Operadores!B:B))</f>
        <v>OLIMAR01</v>
      </c>
      <c r="G357" s="36" t="s">
        <v>72</v>
      </c>
      <c r="H357" s="39">
        <v>19.21757</v>
      </c>
      <c r="I357" s="40">
        <v>494.0</v>
      </c>
      <c r="J357" s="41">
        <f t="shared" si="1"/>
        <v>9493.47958</v>
      </c>
      <c r="K357" s="37" t="str">
        <f t="array" ref="K357">IFERROR(XLOOKUP(G357,'Tipo de carga'!A:A,'Tipo de carga'!B:B))</f>
        <v>Autoabasto</v>
      </c>
      <c r="L357" s="37">
        <f t="shared" si="2"/>
        <v>40</v>
      </c>
      <c r="M357" s="37">
        <f t="shared" si="3"/>
        <v>4</v>
      </c>
      <c r="N357" s="37">
        <f t="shared" si="4"/>
        <v>10</v>
      </c>
      <c r="O357" s="37" t="str">
        <f t="array" ref="O357">IFERROR(XLOOKUP(K357,'Tipo de carga'!B:B,'Tipo de carga'!C:C))</f>
        <v>Diesel</v>
      </c>
    </row>
    <row r="358">
      <c r="A358" s="36">
        <v>1768.0</v>
      </c>
      <c r="B358" s="37" t="str">
        <f>IFERROR(VLOOKUP(A358,'asig octubre'!$A$2:$C$442,3,0))</f>
        <v>Peñafiel Tecamac</v>
      </c>
      <c r="C358" s="37" t="str">
        <f>IFERROR(VLOOKUP(A358,'asig octubre'!$A$2:$B$442,2,0))</f>
        <v>EC-02</v>
      </c>
      <c r="D358" s="38">
        <v>45569.842002314814</v>
      </c>
      <c r="E358" s="36" t="s">
        <v>168</v>
      </c>
      <c r="F358" s="37" t="str">
        <f t="array" ref="F358">IFERROR(XLOOKUP(E358,Operadores!A:A,Operadores!B:B))</f>
        <v>GARLUI</v>
      </c>
      <c r="G358" s="36" t="s">
        <v>72</v>
      </c>
      <c r="H358" s="39">
        <v>19.21757</v>
      </c>
      <c r="I358" s="40">
        <v>198.0</v>
      </c>
      <c r="J358" s="41">
        <f t="shared" si="1"/>
        <v>3805.07886</v>
      </c>
      <c r="K358" s="37" t="str">
        <f t="array" ref="K358">IFERROR(XLOOKUP(G358,'Tipo de carga'!A:A,'Tipo de carga'!B:B))</f>
        <v>Autoabasto</v>
      </c>
      <c r="L358" s="37">
        <f t="shared" si="2"/>
        <v>40</v>
      </c>
      <c r="M358" s="37">
        <f t="shared" si="3"/>
        <v>4</v>
      </c>
      <c r="N358" s="37">
        <f t="shared" si="4"/>
        <v>10</v>
      </c>
      <c r="O358" s="37" t="str">
        <f t="array" ref="O358">IFERROR(XLOOKUP(K358,'Tipo de carga'!B:B,'Tipo de carga'!C:C))</f>
        <v>Diesel</v>
      </c>
    </row>
    <row r="359">
      <c r="A359" s="36">
        <v>1795.0</v>
      </c>
      <c r="B359" s="37" t="str">
        <f>IFERROR(VLOOKUP(A359,'asig octubre'!$A$2:$C$442,3,0))</f>
        <v>Pilgrims Tepo</v>
      </c>
      <c r="C359" s="37" t="str">
        <f>IFERROR(VLOOKUP(A359,'asig octubre'!$A$2:$B$442,2,0))</f>
        <v>EC-02</v>
      </c>
      <c r="D359" s="38">
        <v>45569.832766203705</v>
      </c>
      <c r="E359" s="36" t="s">
        <v>375</v>
      </c>
      <c r="F359" s="37" t="str">
        <f t="array" ref="F359">IFERROR(XLOOKUP(E359,Operadores!A:A,Operadores!B:B))</f>
        <v>ZENALB</v>
      </c>
      <c r="G359" s="36" t="s">
        <v>72</v>
      </c>
      <c r="H359" s="39">
        <v>19.21757</v>
      </c>
      <c r="I359" s="40">
        <v>372.0</v>
      </c>
      <c r="J359" s="41">
        <f t="shared" si="1"/>
        <v>7148.93604</v>
      </c>
      <c r="K359" s="37" t="str">
        <f t="array" ref="K359">IFERROR(XLOOKUP(G359,'Tipo de carga'!A:A,'Tipo de carga'!B:B))</f>
        <v>Autoabasto</v>
      </c>
      <c r="L359" s="37">
        <f t="shared" si="2"/>
        <v>40</v>
      </c>
      <c r="M359" s="37">
        <f t="shared" si="3"/>
        <v>4</v>
      </c>
      <c r="N359" s="37">
        <f t="shared" si="4"/>
        <v>10</v>
      </c>
      <c r="O359" s="37" t="str">
        <f t="array" ref="O359">IFERROR(XLOOKUP(K359,'Tipo de carga'!B:B,'Tipo de carga'!C:C))</f>
        <v>Diesel</v>
      </c>
    </row>
    <row r="360">
      <c r="A360" s="36">
        <v>1780.0</v>
      </c>
      <c r="B360" s="37" t="str">
        <f>IFERROR(VLOOKUP(A360,'asig octubre'!$A$2:$C$442,3,0))</f>
        <v>Pilgrims Tepo</v>
      </c>
      <c r="C360" s="37" t="str">
        <f>IFERROR(VLOOKUP(A360,'asig octubre'!$A$2:$B$442,2,0))</f>
        <v>EC-02</v>
      </c>
      <c r="D360" s="38">
        <v>45569.82813657408</v>
      </c>
      <c r="E360" s="36" t="s">
        <v>376</v>
      </c>
      <c r="F360" s="37" t="str">
        <f t="array" ref="F360">IFERROR(XLOOKUP(E360,Operadores!A:A,Operadores!B:B))</f>
        <v>GUTBE</v>
      </c>
      <c r="G360" s="36" t="s">
        <v>72</v>
      </c>
      <c r="H360" s="39">
        <v>19.21757</v>
      </c>
      <c r="I360" s="40">
        <v>20.0</v>
      </c>
      <c r="J360" s="41">
        <f t="shared" si="1"/>
        <v>384.3514</v>
      </c>
      <c r="K360" s="37" t="str">
        <f t="array" ref="K360">IFERROR(XLOOKUP(G360,'Tipo de carga'!A:A,'Tipo de carga'!B:B))</f>
        <v>Autoabasto</v>
      </c>
      <c r="L360" s="37">
        <f t="shared" si="2"/>
        <v>40</v>
      </c>
      <c r="M360" s="37">
        <f t="shared" si="3"/>
        <v>4</v>
      </c>
      <c r="N360" s="37">
        <f t="shared" si="4"/>
        <v>10</v>
      </c>
      <c r="O360" s="37" t="str">
        <f t="array" ref="O360">IFERROR(XLOOKUP(K360,'Tipo de carga'!B:B,'Tipo de carga'!C:C))</f>
        <v>Diesel</v>
      </c>
    </row>
    <row r="361">
      <c r="A361" s="36">
        <v>1757.0</v>
      </c>
      <c r="B361" s="37" t="str">
        <f>IFERROR(VLOOKUP(A361,'asig octubre'!$A$2:$C$442,3,0))</f>
        <v>Pilgrims Tepo</v>
      </c>
      <c r="C361" s="37" t="str">
        <f>IFERROR(VLOOKUP(A361,'asig octubre'!$A$2:$B$442,2,0))</f>
        <v>EC-02</v>
      </c>
      <c r="D361" s="38">
        <v>45569.81116898148</v>
      </c>
      <c r="E361" s="36" t="s">
        <v>377</v>
      </c>
      <c r="F361" s="37" t="str">
        <f t="array" ref="F361">IFERROR(XLOOKUP(E361,Operadores!A:A,Operadores!B:B))</f>
        <v>MARMIG</v>
      </c>
      <c r="G361" s="36" t="s">
        <v>72</v>
      </c>
      <c r="H361" s="39">
        <v>19.21757</v>
      </c>
      <c r="I361" s="40">
        <v>220.0</v>
      </c>
      <c r="J361" s="41">
        <f t="shared" si="1"/>
        <v>4227.8654</v>
      </c>
      <c r="K361" s="37" t="str">
        <f t="array" ref="K361">IFERROR(XLOOKUP(G361,'Tipo de carga'!A:A,'Tipo de carga'!B:B))</f>
        <v>Autoabasto</v>
      </c>
      <c r="L361" s="37">
        <f t="shared" si="2"/>
        <v>40</v>
      </c>
      <c r="M361" s="37">
        <f t="shared" si="3"/>
        <v>4</v>
      </c>
      <c r="N361" s="37">
        <f t="shared" si="4"/>
        <v>10</v>
      </c>
      <c r="O361" s="37" t="str">
        <f t="array" ref="O361">IFERROR(XLOOKUP(K361,'Tipo de carga'!B:B,'Tipo de carga'!C:C))</f>
        <v>Diesel</v>
      </c>
    </row>
    <row r="362">
      <c r="A362" s="36">
        <v>1958.0</v>
      </c>
      <c r="B362" s="37" t="str">
        <f>IFERROR(VLOOKUP(A362,'asig octubre'!$A$2:$C$442,3,0))</f>
        <v>Full Liver</v>
      </c>
      <c r="C362" s="37" t="str">
        <f>IFERROR(VLOOKUP(A362,'asig octubre'!$A$2:$B$442,2,0))</f>
        <v>EC-01</v>
      </c>
      <c r="D362" s="38">
        <v>45569.803252314814</v>
      </c>
      <c r="E362" s="36" t="s">
        <v>333</v>
      </c>
      <c r="F362" s="37" t="str">
        <f t="array" ref="F362">IFERROR(XLOOKUP(E362,Operadores!A:A,Operadores!B:B))</f>
        <v>RAMJUA03</v>
      </c>
      <c r="G362" s="36" t="s">
        <v>72</v>
      </c>
      <c r="H362" s="39">
        <v>19.21757</v>
      </c>
      <c r="I362" s="40">
        <v>678.0</v>
      </c>
      <c r="J362" s="41">
        <f t="shared" si="1"/>
        <v>13029.51246</v>
      </c>
      <c r="K362" s="37" t="str">
        <f t="array" ref="K362">IFERROR(XLOOKUP(G362,'Tipo de carga'!A:A,'Tipo de carga'!B:B))</f>
        <v>Autoabasto</v>
      </c>
      <c r="L362" s="37">
        <f t="shared" si="2"/>
        <v>40</v>
      </c>
      <c r="M362" s="37">
        <f t="shared" si="3"/>
        <v>4</v>
      </c>
      <c r="N362" s="37">
        <f t="shared" si="4"/>
        <v>10</v>
      </c>
      <c r="O362" s="37" t="str">
        <f t="array" ref="O362">IFERROR(XLOOKUP(K362,'Tipo de carga'!B:B,'Tipo de carga'!C:C))</f>
        <v>Diesel</v>
      </c>
    </row>
    <row r="363">
      <c r="A363" s="36">
        <v>1731.0</v>
      </c>
      <c r="B363" s="37" t="str">
        <f>IFERROR(VLOOKUP(A363,'asig octubre'!$A$2:$C$442,3,0))</f>
        <v>Pilgrims Tepo</v>
      </c>
      <c r="C363" s="37" t="str">
        <f>IFERROR(VLOOKUP(A363,'asig octubre'!$A$2:$B$442,2,0))</f>
        <v>EC-02</v>
      </c>
      <c r="D363" s="38">
        <v>45569.79168981482</v>
      </c>
      <c r="E363" s="36" t="s">
        <v>378</v>
      </c>
      <c r="F363" s="37" t="str">
        <f t="array" ref="F363">IFERROR(XLOOKUP(E363,Operadores!A:A,Operadores!B:B))</f>
        <v>RAMHEC</v>
      </c>
      <c r="G363" s="36" t="s">
        <v>72</v>
      </c>
      <c r="H363" s="39">
        <v>19.21757</v>
      </c>
      <c r="I363" s="40">
        <v>121.0</v>
      </c>
      <c r="J363" s="41">
        <f t="shared" si="1"/>
        <v>2325.32597</v>
      </c>
      <c r="K363" s="37" t="str">
        <f t="array" ref="K363">IFERROR(XLOOKUP(G363,'Tipo de carga'!A:A,'Tipo de carga'!B:B))</f>
        <v>Autoabasto</v>
      </c>
      <c r="L363" s="37">
        <f t="shared" si="2"/>
        <v>40</v>
      </c>
      <c r="M363" s="37">
        <f t="shared" si="3"/>
        <v>4</v>
      </c>
      <c r="N363" s="37">
        <f t="shared" si="4"/>
        <v>10</v>
      </c>
      <c r="O363" s="37" t="str">
        <f t="array" ref="O363">IFERROR(XLOOKUP(K363,'Tipo de carga'!B:B,'Tipo de carga'!C:C))</f>
        <v>Diesel</v>
      </c>
    </row>
    <row r="364">
      <c r="A364" s="36">
        <v>1689.0</v>
      </c>
      <c r="B364" s="37" t="str">
        <f>IFERROR(VLOOKUP(A364,'asig octubre'!$A$2:$C$442,3,0))</f>
        <v>Pilgrims Tepo</v>
      </c>
      <c r="C364" s="37" t="str">
        <f>IFERROR(VLOOKUP(A364,'asig octubre'!$A$2:$B$442,2,0))</f>
        <v>EC-02</v>
      </c>
      <c r="D364" s="38">
        <v>45569.78349537037</v>
      </c>
      <c r="E364" s="36" t="s">
        <v>379</v>
      </c>
      <c r="F364" s="37" t="str">
        <f t="array" ref="F364">IFERROR(XLOOKUP(E364,Operadores!A:A,Operadores!B:B))</f>
        <v>MEDAND</v>
      </c>
      <c r="G364" s="36" t="s">
        <v>72</v>
      </c>
      <c r="H364" s="39">
        <v>19.21757</v>
      </c>
      <c r="I364" s="40">
        <v>406.0</v>
      </c>
      <c r="J364" s="41">
        <f t="shared" si="1"/>
        <v>7802.33342</v>
      </c>
      <c r="K364" s="37" t="str">
        <f t="array" ref="K364">IFERROR(XLOOKUP(G364,'Tipo de carga'!A:A,'Tipo de carga'!B:B))</f>
        <v>Autoabasto</v>
      </c>
      <c r="L364" s="37">
        <f t="shared" si="2"/>
        <v>40</v>
      </c>
      <c r="M364" s="37">
        <f t="shared" si="3"/>
        <v>4</v>
      </c>
      <c r="N364" s="37">
        <f t="shared" si="4"/>
        <v>10</v>
      </c>
      <c r="O364" s="37" t="str">
        <f t="array" ref="O364">IFERROR(XLOOKUP(K364,'Tipo de carga'!B:B,'Tipo de carga'!C:C))</f>
        <v>Diesel</v>
      </c>
    </row>
    <row r="365">
      <c r="A365" s="36">
        <v>1866.0</v>
      </c>
      <c r="B365" s="37" t="str">
        <f>IFERROR(VLOOKUP(A365,'asig octubre'!$A$2:$C$442,3,0))</f>
        <v>Pilgrims Tepo</v>
      </c>
      <c r="C365" s="37" t="str">
        <f>IFERROR(VLOOKUP(A365,'asig octubre'!$A$2:$B$442,2,0))</f>
        <v>EC-02</v>
      </c>
      <c r="D365" s="38">
        <v>45569.76422453704</v>
      </c>
      <c r="E365" s="36" t="s">
        <v>380</v>
      </c>
      <c r="F365" s="37" t="str">
        <f t="array" ref="F365">IFERROR(XLOOKUP(E365,Operadores!A:A,Operadores!B:B))</f>
        <v>FRAMAU</v>
      </c>
      <c r="G365" s="36" t="s">
        <v>72</v>
      </c>
      <c r="H365" s="39">
        <v>19.21757</v>
      </c>
      <c r="I365" s="40">
        <v>153.0</v>
      </c>
      <c r="J365" s="41">
        <f t="shared" si="1"/>
        <v>2940.28821</v>
      </c>
      <c r="K365" s="37" t="str">
        <f t="array" ref="K365">IFERROR(XLOOKUP(G365,'Tipo de carga'!A:A,'Tipo de carga'!B:B))</f>
        <v>Autoabasto</v>
      </c>
      <c r="L365" s="37">
        <f t="shared" si="2"/>
        <v>40</v>
      </c>
      <c r="M365" s="37">
        <f t="shared" si="3"/>
        <v>4</v>
      </c>
      <c r="N365" s="37">
        <f t="shared" si="4"/>
        <v>10</v>
      </c>
      <c r="O365" s="37" t="str">
        <f t="array" ref="O365">IFERROR(XLOOKUP(K365,'Tipo de carga'!B:B,'Tipo de carga'!C:C))</f>
        <v>Diesel</v>
      </c>
    </row>
    <row r="366">
      <c r="A366" s="36">
        <v>1996.0</v>
      </c>
      <c r="B366" s="37" t="str">
        <f>IFERROR(VLOOKUP(A366,'asig octubre'!$A$2:$C$442,3,0))</f>
        <v>MeLi Dedicado Merida</v>
      </c>
      <c r="C366" s="37" t="str">
        <f>IFERROR(VLOOKUP(A366,'asig octubre'!$A$2:$B$442,2,0))</f>
        <v>EC-05</v>
      </c>
      <c r="D366" s="38">
        <v>45569.76049768519</v>
      </c>
      <c r="E366" s="36" t="s">
        <v>196</v>
      </c>
      <c r="F366" s="37" t="str">
        <f t="array" ref="F366">IFERROR(XLOOKUP(E366,Operadores!A:A,Operadores!B:B))</f>
        <v>HERJOS07</v>
      </c>
      <c r="G366" s="36" t="s">
        <v>72</v>
      </c>
      <c r="H366" s="39">
        <v>19.21757</v>
      </c>
      <c r="I366" s="40">
        <v>313.0</v>
      </c>
      <c r="J366" s="41">
        <f t="shared" si="1"/>
        <v>6015.09941</v>
      </c>
      <c r="K366" s="37" t="str">
        <f t="array" ref="K366">IFERROR(XLOOKUP(G366,'Tipo de carga'!A:A,'Tipo de carga'!B:B))</f>
        <v>Autoabasto</v>
      </c>
      <c r="L366" s="37">
        <f t="shared" si="2"/>
        <v>40</v>
      </c>
      <c r="M366" s="37">
        <f t="shared" si="3"/>
        <v>4</v>
      </c>
      <c r="N366" s="37">
        <f t="shared" si="4"/>
        <v>10</v>
      </c>
      <c r="O366" s="37" t="str">
        <f t="array" ref="O366">IFERROR(XLOOKUP(K366,'Tipo de carga'!B:B,'Tipo de carga'!C:C))</f>
        <v>Diesel</v>
      </c>
    </row>
    <row r="367">
      <c r="A367" s="36">
        <v>1998.0</v>
      </c>
      <c r="B367" s="37" t="str">
        <f>IFERROR(VLOOKUP(A367,'asig octubre'!$A$2:$C$442,3,0))</f>
        <v>MeLi Dedicado Merida</v>
      </c>
      <c r="C367" s="37" t="str">
        <f>IFERROR(VLOOKUP(A367,'asig octubre'!$A$2:$B$442,2,0))</f>
        <v>EC-05</v>
      </c>
      <c r="D367" s="38">
        <v>45569.75084490741</v>
      </c>
      <c r="E367" s="36" t="s">
        <v>381</v>
      </c>
      <c r="F367" s="37" t="str">
        <f t="array" ref="F367">IFERROR(XLOOKUP(E367,Operadores!A:A,Operadores!B:B))</f>
        <v>CHAJUA</v>
      </c>
      <c r="G367" s="36" t="s">
        <v>72</v>
      </c>
      <c r="H367" s="39">
        <v>19.21757</v>
      </c>
      <c r="I367" s="40">
        <v>264.0</v>
      </c>
      <c r="J367" s="41">
        <f t="shared" si="1"/>
        <v>5073.43848</v>
      </c>
      <c r="K367" s="37" t="str">
        <f t="array" ref="K367">IFERROR(XLOOKUP(G367,'Tipo de carga'!A:A,'Tipo de carga'!B:B))</f>
        <v>Autoabasto</v>
      </c>
      <c r="L367" s="37">
        <f t="shared" si="2"/>
        <v>40</v>
      </c>
      <c r="M367" s="37">
        <f t="shared" si="3"/>
        <v>4</v>
      </c>
      <c r="N367" s="37">
        <f t="shared" si="4"/>
        <v>10</v>
      </c>
      <c r="O367" s="37" t="str">
        <f t="array" ref="O367">IFERROR(XLOOKUP(K367,'Tipo de carga'!B:B,'Tipo de carga'!C:C))</f>
        <v>Diesel</v>
      </c>
    </row>
    <row r="368">
      <c r="A368" s="36">
        <v>1735.0</v>
      </c>
      <c r="B368" s="37" t="str">
        <f>IFERROR(VLOOKUP(A368,'asig octubre'!$A$2:$C$442,3,0))</f>
        <v>Pilgrims Tepo</v>
      </c>
      <c r="C368" s="37" t="str">
        <f>IFERROR(VLOOKUP(A368,'asig octubre'!$A$2:$B$442,2,0))</f>
        <v>EC-02</v>
      </c>
      <c r="D368" s="38">
        <v>45569.738020833334</v>
      </c>
      <c r="E368" s="36" t="s">
        <v>382</v>
      </c>
      <c r="F368" s="37" t="str">
        <f t="array" ref="F368">IFERROR(XLOOKUP(E368,Operadores!A:A,Operadores!B:B))</f>
        <v>SALMIG01</v>
      </c>
      <c r="G368" s="36" t="s">
        <v>72</v>
      </c>
      <c r="H368" s="39">
        <v>19.21757</v>
      </c>
      <c r="I368" s="40">
        <v>14.0</v>
      </c>
      <c r="J368" s="41">
        <f t="shared" si="1"/>
        <v>269.04598</v>
      </c>
      <c r="K368" s="37" t="str">
        <f t="array" ref="K368">IFERROR(XLOOKUP(G368,'Tipo de carga'!A:A,'Tipo de carga'!B:B))</f>
        <v>Autoabasto</v>
      </c>
      <c r="L368" s="37">
        <f t="shared" si="2"/>
        <v>40</v>
      </c>
      <c r="M368" s="37">
        <f t="shared" si="3"/>
        <v>4</v>
      </c>
      <c r="N368" s="37">
        <f t="shared" si="4"/>
        <v>10</v>
      </c>
      <c r="O368" s="37" t="str">
        <f t="array" ref="O368">IFERROR(XLOOKUP(K368,'Tipo de carga'!B:B,'Tipo de carga'!C:C))</f>
        <v>Diesel</v>
      </c>
    </row>
    <row r="369">
      <c r="A369" s="36">
        <v>1735.0</v>
      </c>
      <c r="B369" s="37" t="str">
        <f>IFERROR(VLOOKUP(A369,'asig octubre'!$A$2:$C$442,3,0))</f>
        <v>Pilgrims Tepo</v>
      </c>
      <c r="C369" s="37" t="str">
        <f>IFERROR(VLOOKUP(A369,'asig octubre'!$A$2:$B$442,2,0))</f>
        <v>EC-02</v>
      </c>
      <c r="D369" s="38">
        <v>45569.730092592596</v>
      </c>
      <c r="E369" s="36" t="s">
        <v>382</v>
      </c>
      <c r="F369" s="37" t="str">
        <f t="array" ref="F369">IFERROR(XLOOKUP(E369,Operadores!A:A,Operadores!B:B))</f>
        <v>SALMIG01</v>
      </c>
      <c r="G369" s="36" t="s">
        <v>72</v>
      </c>
      <c r="H369" s="39">
        <v>19.21757</v>
      </c>
      <c r="I369" s="40">
        <v>224.0</v>
      </c>
      <c r="J369" s="41">
        <f t="shared" si="1"/>
        <v>4304.73568</v>
      </c>
      <c r="K369" s="37" t="str">
        <f t="array" ref="K369">IFERROR(XLOOKUP(G369,'Tipo de carga'!A:A,'Tipo de carga'!B:B))</f>
        <v>Autoabasto</v>
      </c>
      <c r="L369" s="37">
        <f t="shared" si="2"/>
        <v>40</v>
      </c>
      <c r="M369" s="37">
        <f t="shared" si="3"/>
        <v>4</v>
      </c>
      <c r="N369" s="37">
        <f t="shared" si="4"/>
        <v>10</v>
      </c>
      <c r="O369" s="37" t="str">
        <f t="array" ref="O369">IFERROR(XLOOKUP(K369,'Tipo de carga'!B:B,'Tipo de carga'!C:C))</f>
        <v>Diesel</v>
      </c>
    </row>
    <row r="370">
      <c r="A370" s="36">
        <v>1838.0</v>
      </c>
      <c r="B370" s="37" t="str">
        <f>IFERROR(VLOOKUP(A370,'asig octubre'!$A$2:$C$442,3,0))</f>
        <v>Liverpool Local</v>
      </c>
      <c r="C370" s="37" t="str">
        <f>IFERROR(VLOOKUP(A370,'asig octubre'!$A$2:$B$442,2,0))</f>
        <v>EC-01</v>
      </c>
      <c r="D370" s="38">
        <v>45569.727002314816</v>
      </c>
      <c r="E370" s="36" t="s">
        <v>383</v>
      </c>
      <c r="F370" s="37" t="str">
        <f t="array" ref="F370">IFERROR(XLOOKUP(E370,Operadores!A:A,Operadores!B:B))</f>
        <v>CARCRI</v>
      </c>
      <c r="G370" s="36" t="s">
        <v>72</v>
      </c>
      <c r="H370" s="39">
        <v>19.21757</v>
      </c>
      <c r="I370" s="40">
        <v>900.0</v>
      </c>
      <c r="J370" s="41">
        <f t="shared" si="1"/>
        <v>17295.813</v>
      </c>
      <c r="K370" s="37" t="str">
        <f t="array" ref="K370">IFERROR(XLOOKUP(G370,'Tipo de carga'!A:A,'Tipo de carga'!B:B))</f>
        <v>Autoabasto</v>
      </c>
      <c r="L370" s="37">
        <f t="shared" si="2"/>
        <v>40</v>
      </c>
      <c r="M370" s="37">
        <f t="shared" si="3"/>
        <v>4</v>
      </c>
      <c r="N370" s="37">
        <f t="shared" si="4"/>
        <v>10</v>
      </c>
      <c r="O370" s="37" t="str">
        <f t="array" ref="O370">IFERROR(XLOOKUP(K370,'Tipo de carga'!B:B,'Tipo de carga'!C:C))</f>
        <v>Diesel</v>
      </c>
    </row>
    <row r="371">
      <c r="A371" s="36">
        <v>1995.0</v>
      </c>
      <c r="B371" s="37" t="str">
        <f>IFERROR(VLOOKUP(A371,'asig octubre'!$A$2:$C$442,3,0))</f>
        <v>MeLi Dedicado Merida</v>
      </c>
      <c r="C371" s="37" t="str">
        <f>IFERROR(VLOOKUP(A371,'asig octubre'!$A$2:$B$442,2,0))</f>
        <v>EC-05</v>
      </c>
      <c r="D371" s="38">
        <v>45569.711122685185</v>
      </c>
      <c r="E371" s="36" t="s">
        <v>199</v>
      </c>
      <c r="F371" s="37" t="str">
        <f t="array" ref="F371">IFERROR(XLOOKUP(E371,Operadores!A:A,Operadores!B:B))</f>
        <v>OLIGER</v>
      </c>
      <c r="G371" s="36" t="s">
        <v>72</v>
      </c>
      <c r="H371" s="39">
        <v>19.21757</v>
      </c>
      <c r="I371" s="40">
        <v>246.0</v>
      </c>
      <c r="J371" s="41">
        <f t="shared" si="1"/>
        <v>4727.52222</v>
      </c>
      <c r="K371" s="37" t="str">
        <f t="array" ref="K371">IFERROR(XLOOKUP(G371,'Tipo de carga'!A:A,'Tipo de carga'!B:B))</f>
        <v>Autoabasto</v>
      </c>
      <c r="L371" s="37">
        <f t="shared" si="2"/>
        <v>40</v>
      </c>
      <c r="M371" s="37">
        <f t="shared" si="3"/>
        <v>4</v>
      </c>
      <c r="N371" s="37">
        <f t="shared" si="4"/>
        <v>10</v>
      </c>
      <c r="O371" s="37" t="str">
        <f t="array" ref="O371">IFERROR(XLOOKUP(K371,'Tipo de carga'!B:B,'Tipo de carga'!C:C))</f>
        <v>Diesel</v>
      </c>
    </row>
    <row r="372">
      <c r="A372" s="36">
        <v>1754.0</v>
      </c>
      <c r="B372" s="37" t="str">
        <f>IFERROR(VLOOKUP(A372,'asig octubre'!$A$2:$C$442,3,0))</f>
        <v>Pilgrims Tepo</v>
      </c>
      <c r="C372" s="37" t="str">
        <f>IFERROR(VLOOKUP(A372,'asig octubre'!$A$2:$B$442,2,0))</f>
        <v>EC-02</v>
      </c>
      <c r="D372" s="38">
        <v>45569.69100694444</v>
      </c>
      <c r="E372" s="36" t="s">
        <v>384</v>
      </c>
      <c r="F372" s="37" t="str">
        <f t="array" ref="F372">IFERROR(XLOOKUP(E372,Operadores!A:A,Operadores!B:B))</f>
        <v>LEOJOS</v>
      </c>
      <c r="G372" s="36" t="s">
        <v>72</v>
      </c>
      <c r="H372" s="39">
        <v>19.21757</v>
      </c>
      <c r="I372" s="40">
        <v>2.0</v>
      </c>
      <c r="J372" s="41">
        <f t="shared" si="1"/>
        <v>38.43514</v>
      </c>
      <c r="K372" s="37" t="str">
        <f t="array" ref="K372">IFERROR(XLOOKUP(G372,'Tipo de carga'!A:A,'Tipo de carga'!B:B))</f>
        <v>Autoabasto</v>
      </c>
      <c r="L372" s="37">
        <f t="shared" si="2"/>
        <v>40</v>
      </c>
      <c r="M372" s="37">
        <f t="shared" si="3"/>
        <v>4</v>
      </c>
      <c r="N372" s="37">
        <f t="shared" si="4"/>
        <v>10</v>
      </c>
      <c r="O372" s="37" t="str">
        <f t="array" ref="O372">IFERROR(XLOOKUP(K372,'Tipo de carga'!B:B,'Tipo de carga'!C:C))</f>
        <v>Diesel</v>
      </c>
    </row>
    <row r="373">
      <c r="A373" s="36">
        <v>1870.0</v>
      </c>
      <c r="B373" s="37" t="str">
        <f>IFERROR(VLOOKUP(A373,'asig octubre'!$A$2:$C$442,3,0))</f>
        <v>Circuitos</v>
      </c>
      <c r="C373" s="37" t="str">
        <f>IFERROR(VLOOKUP(A373,'asig octubre'!$A$2:$B$442,2,0))</f>
        <v>EC-03</v>
      </c>
      <c r="D373" s="38">
        <v>45569.69043981482</v>
      </c>
      <c r="E373" s="36" t="s">
        <v>385</v>
      </c>
      <c r="F373" s="37" t="str">
        <f t="array" ref="F373">IFERROR(XLOOKUP(E373,Operadores!A:A,Operadores!B:B))</f>
        <v>RIOFE</v>
      </c>
      <c r="G373" s="36" t="s">
        <v>72</v>
      </c>
      <c r="H373" s="39">
        <v>19.21757</v>
      </c>
      <c r="I373" s="40">
        <v>775.0</v>
      </c>
      <c r="J373" s="41">
        <f t="shared" si="1"/>
        <v>14893.61675</v>
      </c>
      <c r="K373" s="37" t="str">
        <f t="array" ref="K373">IFERROR(XLOOKUP(G373,'Tipo de carga'!A:A,'Tipo de carga'!B:B))</f>
        <v>Autoabasto</v>
      </c>
      <c r="L373" s="37">
        <f t="shared" si="2"/>
        <v>40</v>
      </c>
      <c r="M373" s="37">
        <f t="shared" si="3"/>
        <v>4</v>
      </c>
      <c r="N373" s="37">
        <f t="shared" si="4"/>
        <v>10</v>
      </c>
      <c r="O373" s="37" t="str">
        <f t="array" ref="O373">IFERROR(XLOOKUP(K373,'Tipo de carga'!B:B,'Tipo de carga'!C:C))</f>
        <v>Diesel</v>
      </c>
    </row>
    <row r="374">
      <c r="A374" s="36">
        <v>1754.0</v>
      </c>
      <c r="B374" s="37" t="str">
        <f>IFERROR(VLOOKUP(A374,'asig octubre'!$A$2:$C$442,3,0))</f>
        <v>Pilgrims Tepo</v>
      </c>
      <c r="C374" s="37" t="str">
        <f>IFERROR(VLOOKUP(A374,'asig octubre'!$A$2:$B$442,2,0))</f>
        <v>EC-02</v>
      </c>
      <c r="D374" s="38">
        <v>45569.68797453704</v>
      </c>
      <c r="E374" s="36" t="s">
        <v>384</v>
      </c>
      <c r="F374" s="37" t="str">
        <f t="array" ref="F374">IFERROR(XLOOKUP(E374,Operadores!A:A,Operadores!B:B))</f>
        <v>LEOJOS</v>
      </c>
      <c r="G374" s="36" t="s">
        <v>72</v>
      </c>
      <c r="H374" s="39">
        <v>19.21757</v>
      </c>
      <c r="I374" s="40">
        <v>197.0</v>
      </c>
      <c r="J374" s="41">
        <f t="shared" si="1"/>
        <v>3785.86129</v>
      </c>
      <c r="K374" s="37" t="str">
        <f t="array" ref="K374">IFERROR(XLOOKUP(G374,'Tipo de carga'!A:A,'Tipo de carga'!B:B))</f>
        <v>Autoabasto</v>
      </c>
      <c r="L374" s="37">
        <f t="shared" si="2"/>
        <v>40</v>
      </c>
      <c r="M374" s="37">
        <f t="shared" si="3"/>
        <v>4</v>
      </c>
      <c r="N374" s="37">
        <f t="shared" si="4"/>
        <v>10</v>
      </c>
      <c r="O374" s="37" t="str">
        <f t="array" ref="O374">IFERROR(XLOOKUP(K374,'Tipo de carga'!B:B,'Tipo de carga'!C:C))</f>
        <v>Diesel</v>
      </c>
    </row>
    <row r="375">
      <c r="A375" s="36">
        <v>1940.0</v>
      </c>
      <c r="B375" s="37" t="str">
        <f>IFERROR(VLOOKUP(A375,'asig octubre'!$A$2:$C$442,3,0))</f>
        <v>Circuitos Mty</v>
      </c>
      <c r="C375" s="37" t="str">
        <f>IFERROR(VLOOKUP(A375,'asig octubre'!$A$2:$B$442,2,0))</f>
        <v>EC-07</v>
      </c>
      <c r="D375" s="38">
        <v>45569.65006944445</v>
      </c>
      <c r="E375" s="36" t="s">
        <v>259</v>
      </c>
      <c r="F375" s="37" t="str">
        <f t="array" ref="F375">IFERROR(XLOOKUP(E375,Operadores!A:A,Operadores!B:B))</f>
        <v>FLOPE</v>
      </c>
      <c r="G375" s="36" t="s">
        <v>72</v>
      </c>
      <c r="H375" s="39">
        <v>19.21757</v>
      </c>
      <c r="I375" s="40">
        <v>423.0</v>
      </c>
      <c r="J375" s="41">
        <f t="shared" si="1"/>
        <v>8129.03211</v>
      </c>
      <c r="K375" s="37" t="str">
        <f t="array" ref="K375">IFERROR(XLOOKUP(G375,'Tipo de carga'!A:A,'Tipo de carga'!B:B))</f>
        <v>Autoabasto</v>
      </c>
      <c r="L375" s="37">
        <f t="shared" si="2"/>
        <v>40</v>
      </c>
      <c r="M375" s="37">
        <f t="shared" si="3"/>
        <v>4</v>
      </c>
      <c r="N375" s="37">
        <f t="shared" si="4"/>
        <v>10</v>
      </c>
      <c r="O375" s="37" t="str">
        <f t="array" ref="O375">IFERROR(XLOOKUP(K375,'Tipo de carga'!B:B,'Tipo de carga'!C:C))</f>
        <v>Diesel</v>
      </c>
    </row>
    <row r="376">
      <c r="A376" s="36">
        <v>1987.0</v>
      </c>
      <c r="B376" s="37" t="str">
        <f>IFERROR(VLOOKUP(A376,'asig octubre'!$A$2:$C$442,3,0))</f>
        <v>MeLi asignado SD</v>
      </c>
      <c r="C376" s="37" t="str">
        <f>IFERROR(VLOOKUP(A376,'asig octubre'!$A$2:$B$442,2,0))</f>
        <v>EC-05</v>
      </c>
      <c r="D376" s="38">
        <v>45569.6249537037</v>
      </c>
      <c r="E376" s="36" t="s">
        <v>244</v>
      </c>
      <c r="F376" s="37" t="str">
        <f t="array" ref="F376">IFERROR(XLOOKUP(E376,Operadores!A:A,Operadores!B:B))</f>
        <v>BALEDU</v>
      </c>
      <c r="G376" s="36" t="s">
        <v>72</v>
      </c>
      <c r="H376" s="39">
        <v>19.21757</v>
      </c>
      <c r="I376" s="40">
        <v>617.0</v>
      </c>
      <c r="J376" s="41">
        <f t="shared" si="1"/>
        <v>11857.24069</v>
      </c>
      <c r="K376" s="37" t="str">
        <f t="array" ref="K376">IFERROR(XLOOKUP(G376,'Tipo de carga'!A:A,'Tipo de carga'!B:B))</f>
        <v>Autoabasto</v>
      </c>
      <c r="L376" s="37">
        <f t="shared" si="2"/>
        <v>40</v>
      </c>
      <c r="M376" s="37">
        <f t="shared" si="3"/>
        <v>4</v>
      </c>
      <c r="N376" s="37">
        <f t="shared" si="4"/>
        <v>10</v>
      </c>
      <c r="O376" s="37" t="str">
        <f t="array" ref="O376">IFERROR(XLOOKUP(K376,'Tipo de carga'!B:B,'Tipo de carga'!C:C))</f>
        <v>Diesel</v>
      </c>
    </row>
    <row r="377">
      <c r="A377" s="36">
        <v>1937.0</v>
      </c>
      <c r="B377" s="37" t="str">
        <f>IFERROR(VLOOKUP(A377,'asig octubre'!$A$2:$C$442,3,0))</f>
        <v>PISA Gdl</v>
      </c>
      <c r="C377" s="37" t="str">
        <f>IFERROR(VLOOKUP(A377,'asig octubre'!$A$2:$B$442,2,0))</f>
        <v>EC-06</v>
      </c>
      <c r="D377" s="38">
        <v>45569.60732638889</v>
      </c>
      <c r="E377" s="36" t="s">
        <v>386</v>
      </c>
      <c r="F377" s="37" t="str">
        <f t="array" ref="F377">IFERROR(XLOOKUP(E377,Operadores!A:A,Operadores!B:B))</f>
        <v>RAMJPO</v>
      </c>
      <c r="G377" s="36" t="s">
        <v>72</v>
      </c>
      <c r="H377" s="39">
        <v>19.21757</v>
      </c>
      <c r="I377" s="40">
        <v>467.0</v>
      </c>
      <c r="J377" s="41">
        <f t="shared" si="1"/>
        <v>8974.60519</v>
      </c>
      <c r="K377" s="37" t="str">
        <f t="array" ref="K377">IFERROR(XLOOKUP(G377,'Tipo de carga'!A:A,'Tipo de carga'!B:B))</f>
        <v>Autoabasto</v>
      </c>
      <c r="L377" s="37">
        <f t="shared" si="2"/>
        <v>40</v>
      </c>
      <c r="M377" s="37">
        <f t="shared" si="3"/>
        <v>4</v>
      </c>
      <c r="N377" s="37">
        <f t="shared" si="4"/>
        <v>10</v>
      </c>
      <c r="O377" s="37" t="str">
        <f t="array" ref="O377">IFERROR(XLOOKUP(K377,'Tipo de carga'!B:B,'Tipo de carga'!C:C))</f>
        <v>Diesel</v>
      </c>
    </row>
    <row r="378">
      <c r="A378" s="36">
        <v>1931.0</v>
      </c>
      <c r="B378" s="37" t="str">
        <f>IFERROR(VLOOKUP(A378,'asig octubre'!$A$2:$C$442,3,0))</f>
        <v>Circuitos</v>
      </c>
      <c r="C378" s="37" t="str">
        <f>IFERROR(VLOOKUP(A378,'asig octubre'!$A$2:$B$442,2,0))</f>
        <v>EC-03</v>
      </c>
      <c r="D378" s="38">
        <v>45569.59923611111</v>
      </c>
      <c r="E378" s="36" t="s">
        <v>26</v>
      </c>
      <c r="F378" s="37" t="str">
        <f t="array" ref="F378">IFERROR(XLOOKUP(E378,Operadores!A:A,Operadores!B:B))</f>
        <v>ARBJO</v>
      </c>
      <c r="G378" s="36" t="s">
        <v>72</v>
      </c>
      <c r="H378" s="39">
        <v>19.21757</v>
      </c>
      <c r="I378" s="40">
        <v>560.0</v>
      </c>
      <c r="J378" s="41">
        <f t="shared" si="1"/>
        <v>10761.8392</v>
      </c>
      <c r="K378" s="37" t="str">
        <f t="array" ref="K378">IFERROR(XLOOKUP(G378,'Tipo de carga'!A:A,'Tipo de carga'!B:B))</f>
        <v>Autoabasto</v>
      </c>
      <c r="L378" s="37">
        <f t="shared" si="2"/>
        <v>40</v>
      </c>
      <c r="M378" s="37">
        <f t="shared" si="3"/>
        <v>4</v>
      </c>
      <c r="N378" s="37">
        <f t="shared" si="4"/>
        <v>10</v>
      </c>
      <c r="O378" s="37" t="str">
        <f t="array" ref="O378">IFERROR(XLOOKUP(K378,'Tipo de carga'!B:B,'Tipo de carga'!C:C))</f>
        <v>Diesel</v>
      </c>
    </row>
    <row r="379">
      <c r="A379" s="36">
        <v>1986.0</v>
      </c>
      <c r="B379" s="37" t="str">
        <f>IFERROR(VLOOKUP(A379,'asig octubre'!$A$2:$C$442,3,0))</f>
        <v>MeLi asignado SD</v>
      </c>
      <c r="C379" s="37" t="str">
        <f>IFERROR(VLOOKUP(A379,'asig octubre'!$A$2:$B$442,2,0))</f>
        <v>EC-05</v>
      </c>
      <c r="D379" s="38">
        <v>45569.5965162037</v>
      </c>
      <c r="E379" s="36" t="s">
        <v>387</v>
      </c>
      <c r="F379" s="37" t="str">
        <f t="array" ref="F379">IFERROR(XLOOKUP(E379,Operadores!A:A,Operadores!B:B))</f>
        <v>SOSMAR</v>
      </c>
      <c r="G379" s="36" t="s">
        <v>72</v>
      </c>
      <c r="H379" s="39">
        <v>19.21757</v>
      </c>
      <c r="I379" s="40">
        <v>983.0</v>
      </c>
      <c r="J379" s="41">
        <f t="shared" si="1"/>
        <v>18890.87131</v>
      </c>
      <c r="K379" s="37" t="str">
        <f t="array" ref="K379">IFERROR(XLOOKUP(G379,'Tipo de carga'!A:A,'Tipo de carga'!B:B))</f>
        <v>Autoabasto</v>
      </c>
      <c r="L379" s="37">
        <f t="shared" si="2"/>
        <v>40</v>
      </c>
      <c r="M379" s="37">
        <f t="shared" si="3"/>
        <v>4</v>
      </c>
      <c r="N379" s="37">
        <f t="shared" si="4"/>
        <v>10</v>
      </c>
      <c r="O379" s="37" t="str">
        <f t="array" ref="O379">IFERROR(XLOOKUP(K379,'Tipo de carga'!B:B,'Tipo de carga'!C:C))</f>
        <v>Diesel</v>
      </c>
    </row>
    <row r="380">
      <c r="A380" s="36">
        <v>1934.0</v>
      </c>
      <c r="B380" s="37" t="str">
        <f>IFERROR(VLOOKUP(A380,'asig octubre'!$A$2:$C$442,3,0))</f>
        <v>Circuitos</v>
      </c>
      <c r="C380" s="37" t="str">
        <f>IFERROR(VLOOKUP(A380,'asig octubre'!$A$2:$B$442,2,0))</f>
        <v>EC-03</v>
      </c>
      <c r="D380" s="38">
        <v>45569.58998842593</v>
      </c>
      <c r="E380" s="36" t="s">
        <v>272</v>
      </c>
      <c r="F380" s="37" t="str">
        <f t="array" ref="F380">IFERROR(XLOOKUP(E380,Operadores!A:A,Operadores!B:B))</f>
        <v>AVIEN</v>
      </c>
      <c r="G380" s="36" t="s">
        <v>72</v>
      </c>
      <c r="H380" s="39">
        <v>19.21757</v>
      </c>
      <c r="I380" s="40">
        <v>580.0</v>
      </c>
      <c r="J380" s="41">
        <f t="shared" si="1"/>
        <v>11146.1906</v>
      </c>
      <c r="K380" s="37" t="str">
        <f t="array" ref="K380">IFERROR(XLOOKUP(G380,'Tipo de carga'!A:A,'Tipo de carga'!B:B))</f>
        <v>Autoabasto</v>
      </c>
      <c r="L380" s="37">
        <f t="shared" si="2"/>
        <v>40</v>
      </c>
      <c r="M380" s="37">
        <f t="shared" si="3"/>
        <v>4</v>
      </c>
      <c r="N380" s="37">
        <f t="shared" si="4"/>
        <v>10</v>
      </c>
      <c r="O380" s="37" t="str">
        <f t="array" ref="O380">IFERROR(XLOOKUP(K380,'Tipo de carga'!B:B,'Tipo de carga'!C:C))</f>
        <v>Diesel</v>
      </c>
    </row>
    <row r="381">
      <c r="A381" s="36">
        <v>1829.0</v>
      </c>
      <c r="B381" s="37" t="str">
        <f>IFERROR(VLOOKUP(A381,'asig octubre'!$A$2:$C$442,3,0))</f>
        <v>Circuitos</v>
      </c>
      <c r="C381" s="37" t="str">
        <f>IFERROR(VLOOKUP(A381,'asig octubre'!$A$2:$B$442,2,0))</f>
        <v>EC-03</v>
      </c>
      <c r="D381" s="38">
        <v>45569.58913194444</v>
      </c>
      <c r="E381" s="36" t="s">
        <v>245</v>
      </c>
      <c r="F381" s="37" t="str">
        <f t="array" ref="F381">IFERROR(XLOOKUP(E381,Operadores!A:A,Operadores!B:B))</f>
        <v>HERAL04</v>
      </c>
      <c r="G381" s="36" t="s">
        <v>72</v>
      </c>
      <c r="H381" s="39">
        <v>19.21757</v>
      </c>
      <c r="I381" s="40">
        <v>790.0</v>
      </c>
      <c r="J381" s="41">
        <f t="shared" si="1"/>
        <v>15181.8803</v>
      </c>
      <c r="K381" s="37" t="str">
        <f t="array" ref="K381">IFERROR(XLOOKUP(G381,'Tipo de carga'!A:A,'Tipo de carga'!B:B))</f>
        <v>Autoabasto</v>
      </c>
      <c r="L381" s="37">
        <f t="shared" si="2"/>
        <v>40</v>
      </c>
      <c r="M381" s="37">
        <f t="shared" si="3"/>
        <v>4</v>
      </c>
      <c r="N381" s="37">
        <f t="shared" si="4"/>
        <v>10</v>
      </c>
      <c r="O381" s="37" t="str">
        <f t="array" ref="O381">IFERROR(XLOOKUP(K381,'Tipo de carga'!B:B,'Tipo de carga'!C:C))</f>
        <v>Diesel</v>
      </c>
    </row>
    <row r="382">
      <c r="A382" s="36">
        <v>2017.0</v>
      </c>
      <c r="B382" s="37" t="str">
        <f>IFERROR(VLOOKUP(A382,'asig octubre'!$A$2:$C$442,3,0))</f>
        <v>MeLi asignado SD</v>
      </c>
      <c r="C382" s="37" t="str">
        <f>IFERROR(VLOOKUP(A382,'asig octubre'!$A$2:$B$442,2,0))</f>
        <v>EC-05</v>
      </c>
      <c r="D382" s="38">
        <v>45569.529444444444</v>
      </c>
      <c r="E382" s="36" t="s">
        <v>179</v>
      </c>
      <c r="F382" s="37" t="str">
        <f t="array" ref="F382">IFERROR(XLOOKUP(E382,Operadores!A:A,Operadores!B:B))</f>
        <v>IBAJOS</v>
      </c>
      <c r="G382" s="36" t="s">
        <v>72</v>
      </c>
      <c r="H382" s="39">
        <v>19.21757</v>
      </c>
      <c r="I382" s="40">
        <v>307.0</v>
      </c>
      <c r="J382" s="41">
        <f t="shared" si="1"/>
        <v>5899.79399</v>
      </c>
      <c r="K382" s="37" t="str">
        <f t="array" ref="K382">IFERROR(XLOOKUP(G382,'Tipo de carga'!A:A,'Tipo de carga'!B:B))</f>
        <v>Autoabasto</v>
      </c>
      <c r="L382" s="37">
        <f t="shared" si="2"/>
        <v>40</v>
      </c>
      <c r="M382" s="37">
        <f t="shared" si="3"/>
        <v>4</v>
      </c>
      <c r="N382" s="37">
        <f t="shared" si="4"/>
        <v>10</v>
      </c>
      <c r="O382" s="37" t="str">
        <f t="array" ref="O382">IFERROR(XLOOKUP(K382,'Tipo de carga'!B:B,'Tipo de carga'!C:C))</f>
        <v>Diesel</v>
      </c>
    </row>
    <row r="383">
      <c r="A383" s="36">
        <v>2015.0</v>
      </c>
      <c r="B383" s="37" t="str">
        <f>IFERROR(VLOOKUP(A383,'asig octubre'!$A$2:$C$442,3,0))</f>
        <v>MeLi asignado SD</v>
      </c>
      <c r="C383" s="37" t="str">
        <f>IFERROR(VLOOKUP(A383,'asig octubre'!$A$2:$B$442,2,0))</f>
        <v>EC-05</v>
      </c>
      <c r="D383" s="38">
        <v>45569.52585648148</v>
      </c>
      <c r="E383" s="36" t="s">
        <v>241</v>
      </c>
      <c r="F383" s="37" t="str">
        <f t="array" ref="F383">IFERROR(XLOOKUP(E383,Operadores!A:A,Operadores!B:B))</f>
        <v>CADEMM</v>
      </c>
      <c r="G383" s="36" t="s">
        <v>72</v>
      </c>
      <c r="H383" s="39">
        <v>19.21757</v>
      </c>
      <c r="I383" s="40">
        <v>308.0</v>
      </c>
      <c r="J383" s="41">
        <f t="shared" si="1"/>
        <v>5919.01156</v>
      </c>
      <c r="K383" s="37" t="str">
        <f t="array" ref="K383">IFERROR(XLOOKUP(G383,'Tipo de carga'!A:A,'Tipo de carga'!B:B))</f>
        <v>Autoabasto</v>
      </c>
      <c r="L383" s="37">
        <f t="shared" si="2"/>
        <v>40</v>
      </c>
      <c r="M383" s="37">
        <f t="shared" si="3"/>
        <v>4</v>
      </c>
      <c r="N383" s="37">
        <f t="shared" si="4"/>
        <v>10</v>
      </c>
      <c r="O383" s="37" t="str">
        <f t="array" ref="O383">IFERROR(XLOOKUP(K383,'Tipo de carga'!B:B,'Tipo de carga'!C:C))</f>
        <v>Diesel</v>
      </c>
    </row>
    <row r="384">
      <c r="A384" s="36">
        <v>1949.0</v>
      </c>
      <c r="B384" s="37" t="str">
        <f>IFERROR(VLOOKUP(A384,'asig octubre'!$A$2:$C$442,3,0))</f>
        <v>MeLi asignado SD</v>
      </c>
      <c r="C384" s="37" t="str">
        <f>IFERROR(VLOOKUP(A384,'asig octubre'!$A$2:$B$442,2,0))</f>
        <v>EC-05</v>
      </c>
      <c r="D384" s="38">
        <v>45569.5187037037</v>
      </c>
      <c r="E384" s="36" t="s">
        <v>170</v>
      </c>
      <c r="F384" s="37" t="str">
        <f t="array" ref="F384">IFERROR(XLOOKUP(E384,Operadores!A:A,Operadores!B:B))</f>
        <v>MIRISR</v>
      </c>
      <c r="G384" s="36" t="s">
        <v>72</v>
      </c>
      <c r="H384" s="39">
        <v>19.21757</v>
      </c>
      <c r="I384" s="40">
        <v>339.0</v>
      </c>
      <c r="J384" s="41">
        <f t="shared" si="1"/>
        <v>6514.75623</v>
      </c>
      <c r="K384" s="37" t="str">
        <f t="array" ref="K384">IFERROR(XLOOKUP(G384,'Tipo de carga'!A:A,'Tipo de carga'!B:B))</f>
        <v>Autoabasto</v>
      </c>
      <c r="L384" s="37">
        <f t="shared" si="2"/>
        <v>40</v>
      </c>
      <c r="M384" s="37">
        <f t="shared" si="3"/>
        <v>4</v>
      </c>
      <c r="N384" s="37">
        <f t="shared" si="4"/>
        <v>10</v>
      </c>
      <c r="O384" s="37" t="str">
        <f t="array" ref="O384">IFERROR(XLOOKUP(K384,'Tipo de carga'!B:B,'Tipo de carga'!C:C))</f>
        <v>Diesel</v>
      </c>
    </row>
    <row r="385">
      <c r="A385" s="36">
        <v>2047.0</v>
      </c>
      <c r="B385" s="37" t="str">
        <f>IFERROR(VLOOKUP(A385,'asig octubre'!$A$2:$C$442,3,0))</f>
        <v>Liverpool Local</v>
      </c>
      <c r="C385" s="37" t="str">
        <f>IFERROR(VLOOKUP(A385,'asig octubre'!$A$2:$B$442,2,0))</f>
        <v>EC-01</v>
      </c>
      <c r="D385" s="38">
        <v>45569.504745370374</v>
      </c>
      <c r="E385" s="36" t="s">
        <v>189</v>
      </c>
      <c r="F385" s="37" t="str">
        <f t="array" ref="F385">IFERROR(XLOOKUP(E385,Operadores!A:A,Operadores!B:B))</f>
        <v>ORTROB</v>
      </c>
      <c r="G385" s="36" t="s">
        <v>72</v>
      </c>
      <c r="H385" s="39">
        <v>19.21757</v>
      </c>
      <c r="I385" s="40">
        <v>51.0</v>
      </c>
      <c r="J385" s="41">
        <f t="shared" si="1"/>
        <v>980.09607</v>
      </c>
      <c r="K385" s="37" t="str">
        <f t="array" ref="K385">IFERROR(XLOOKUP(G385,'Tipo de carga'!A:A,'Tipo de carga'!B:B))</f>
        <v>Autoabasto</v>
      </c>
      <c r="L385" s="37">
        <f t="shared" si="2"/>
        <v>40</v>
      </c>
      <c r="M385" s="37">
        <f t="shared" si="3"/>
        <v>4</v>
      </c>
      <c r="N385" s="37">
        <f t="shared" si="4"/>
        <v>10</v>
      </c>
      <c r="O385" s="37" t="str">
        <f t="array" ref="O385">IFERROR(XLOOKUP(K385,'Tipo de carga'!B:B,'Tipo de carga'!C:C))</f>
        <v>Diesel</v>
      </c>
    </row>
    <row r="386">
      <c r="A386" s="36">
        <v>1649.0</v>
      </c>
      <c r="B386" s="37" t="str">
        <f>IFERROR(VLOOKUP(A386,'asig octubre'!$A$2:$C$442,3,0))</f>
        <v>Liverpool Local</v>
      </c>
      <c r="C386" s="37" t="str">
        <f>IFERROR(VLOOKUP(A386,'asig octubre'!$A$2:$B$442,2,0))</f>
        <v>EC-01</v>
      </c>
      <c r="D386" s="38">
        <v>45569.48065972222</v>
      </c>
      <c r="E386" s="36" t="s">
        <v>388</v>
      </c>
      <c r="F386" s="37" t="str">
        <f t="array" ref="F386">IFERROR(XLOOKUP(E386,Operadores!A:A,Operadores!B:B))</f>
        <v>SANBEN</v>
      </c>
      <c r="G386" s="36" t="s">
        <v>72</v>
      </c>
      <c r="H386" s="39">
        <v>19.21757</v>
      </c>
      <c r="I386" s="40">
        <v>570.0</v>
      </c>
      <c r="J386" s="41">
        <f t="shared" si="1"/>
        <v>10954.0149</v>
      </c>
      <c r="K386" s="37" t="str">
        <f t="array" ref="K386">IFERROR(XLOOKUP(G386,'Tipo de carga'!A:A,'Tipo de carga'!B:B))</f>
        <v>Autoabasto</v>
      </c>
      <c r="L386" s="37">
        <f t="shared" si="2"/>
        <v>40</v>
      </c>
      <c r="M386" s="37">
        <f t="shared" si="3"/>
        <v>4</v>
      </c>
      <c r="N386" s="37">
        <f t="shared" si="4"/>
        <v>10</v>
      </c>
      <c r="O386" s="37" t="str">
        <f t="array" ref="O386">IFERROR(XLOOKUP(K386,'Tipo de carga'!B:B,'Tipo de carga'!C:C))</f>
        <v>Diesel</v>
      </c>
    </row>
    <row r="387">
      <c r="A387" s="36">
        <v>2007.0</v>
      </c>
      <c r="B387" s="37" t="str">
        <f>IFERROR(VLOOKUP(A387,'asig octubre'!$A$2:$C$442,3,0))</f>
        <v>MeLi Asignado TD</v>
      </c>
      <c r="C387" s="37" t="str">
        <f>IFERROR(VLOOKUP(A387,'asig octubre'!$A$2:$B$442,2,0))</f>
        <v>EC-05</v>
      </c>
      <c r="D387" s="38">
        <v>45569.47387731481</v>
      </c>
      <c r="E387" s="36" t="s">
        <v>166</v>
      </c>
      <c r="F387" s="37" t="str">
        <f t="array" ref="F387">IFERROR(XLOOKUP(E387,Operadores!A:A,Operadores!B:B))</f>
        <v>PADRI</v>
      </c>
      <c r="G387" s="36" t="s">
        <v>72</v>
      </c>
      <c r="H387" s="39">
        <v>19.21757</v>
      </c>
      <c r="I387" s="40">
        <v>570.0</v>
      </c>
      <c r="J387" s="41">
        <f t="shared" si="1"/>
        <v>10954.0149</v>
      </c>
      <c r="K387" s="37" t="str">
        <f t="array" ref="K387">IFERROR(XLOOKUP(G387,'Tipo de carga'!A:A,'Tipo de carga'!B:B))</f>
        <v>Autoabasto</v>
      </c>
      <c r="L387" s="37">
        <f t="shared" si="2"/>
        <v>40</v>
      </c>
      <c r="M387" s="37">
        <f t="shared" si="3"/>
        <v>4</v>
      </c>
      <c r="N387" s="37">
        <f t="shared" si="4"/>
        <v>10</v>
      </c>
      <c r="O387" s="37" t="str">
        <f t="array" ref="O387">IFERROR(XLOOKUP(K387,'Tipo de carga'!B:B,'Tipo de carga'!C:C))</f>
        <v>Diesel</v>
      </c>
    </row>
    <row r="388">
      <c r="A388" s="36">
        <v>1993.0</v>
      </c>
      <c r="B388" s="37" t="str">
        <f>IFERROR(VLOOKUP(A388,'asig octubre'!$A$2:$C$442,3,0))</f>
        <v>MeLi Dedicado TD</v>
      </c>
      <c r="C388" s="37" t="str">
        <f>IFERROR(VLOOKUP(A388,'asig octubre'!$A$2:$B$442,2,0))</f>
        <v>EC-05</v>
      </c>
      <c r="D388" s="38">
        <v>45569.46556712963</v>
      </c>
      <c r="E388" s="36" t="s">
        <v>389</v>
      </c>
      <c r="F388" s="37" t="str">
        <f t="array" ref="F388">IFERROR(XLOOKUP(E388,Operadores!A:A,Operadores!B:B))</f>
        <v>CELJOS</v>
      </c>
      <c r="G388" s="36" t="s">
        <v>72</v>
      </c>
      <c r="H388" s="39">
        <v>19.21757</v>
      </c>
      <c r="I388" s="40">
        <v>505.0</v>
      </c>
      <c r="J388" s="41">
        <f t="shared" si="1"/>
        <v>9704.87285</v>
      </c>
      <c r="K388" s="37" t="str">
        <f t="array" ref="K388">IFERROR(XLOOKUP(G388,'Tipo de carga'!A:A,'Tipo de carga'!B:B))</f>
        <v>Autoabasto</v>
      </c>
      <c r="L388" s="37">
        <f t="shared" si="2"/>
        <v>40</v>
      </c>
      <c r="M388" s="37">
        <f t="shared" si="3"/>
        <v>4</v>
      </c>
      <c r="N388" s="37">
        <f t="shared" si="4"/>
        <v>10</v>
      </c>
      <c r="O388" s="37" t="str">
        <f t="array" ref="O388">IFERROR(XLOOKUP(K388,'Tipo de carga'!B:B,'Tipo de carga'!C:C))</f>
        <v>Diesel</v>
      </c>
    </row>
    <row r="389">
      <c r="A389" s="36">
        <v>1976.0</v>
      </c>
      <c r="B389" s="37" t="str">
        <f>IFERROR(VLOOKUP(A389,'asig octubre'!$A$2:$C$442,3,0))</f>
        <v>MeLi asignado SD</v>
      </c>
      <c r="C389" s="37" t="str">
        <f>IFERROR(VLOOKUP(A389,'asig octubre'!$A$2:$B$442,2,0))</f>
        <v>EC-05</v>
      </c>
      <c r="D389" s="38">
        <v>45569.447916666664</v>
      </c>
      <c r="E389" s="36" t="s">
        <v>178</v>
      </c>
      <c r="F389" s="37" t="str">
        <f t="array" ref="F389">IFERROR(XLOOKUP(E389,Operadores!A:A,Operadores!B:B))</f>
        <v>BAUGEO</v>
      </c>
      <c r="G389" s="36" t="s">
        <v>72</v>
      </c>
      <c r="H389" s="39">
        <v>19.21757</v>
      </c>
      <c r="I389" s="40">
        <v>285.0</v>
      </c>
      <c r="J389" s="41">
        <f t="shared" si="1"/>
        <v>5477.00745</v>
      </c>
      <c r="K389" s="37" t="str">
        <f t="array" ref="K389">IFERROR(XLOOKUP(G389,'Tipo de carga'!A:A,'Tipo de carga'!B:B))</f>
        <v>Autoabasto</v>
      </c>
      <c r="L389" s="37">
        <f t="shared" si="2"/>
        <v>40</v>
      </c>
      <c r="M389" s="37">
        <f t="shared" si="3"/>
        <v>4</v>
      </c>
      <c r="N389" s="37">
        <f t="shared" si="4"/>
        <v>10</v>
      </c>
      <c r="O389" s="37" t="str">
        <f t="array" ref="O389">IFERROR(XLOOKUP(K389,'Tipo de carga'!B:B,'Tipo de carga'!C:C))</f>
        <v>Diesel</v>
      </c>
    </row>
    <row r="390">
      <c r="A390" s="36">
        <v>1720.0</v>
      </c>
      <c r="B390" s="37" t="str">
        <f>IFERROR(VLOOKUP(A390,'asig octubre'!$A$2:$C$442,3,0))</f>
        <v>Pilgrims Tepo</v>
      </c>
      <c r="C390" s="37" t="str">
        <f>IFERROR(VLOOKUP(A390,'asig octubre'!$A$2:$B$442,2,0))</f>
        <v>EC-02</v>
      </c>
      <c r="D390" s="38">
        <v>45569.43659722222</v>
      </c>
      <c r="E390" s="36" t="s">
        <v>390</v>
      </c>
      <c r="F390" s="37" t="str">
        <f t="array" ref="F390">IFERROR(XLOOKUP(E390,Operadores!A:A,Operadores!B:B))</f>
        <v>LORJOR</v>
      </c>
      <c r="G390" s="36" t="s">
        <v>72</v>
      </c>
      <c r="H390" s="39">
        <v>19.21757</v>
      </c>
      <c r="I390" s="40">
        <v>303.0</v>
      </c>
      <c r="J390" s="41">
        <f t="shared" si="1"/>
        <v>5822.92371</v>
      </c>
      <c r="K390" s="37" t="str">
        <f t="array" ref="K390">IFERROR(XLOOKUP(G390,'Tipo de carga'!A:A,'Tipo de carga'!B:B))</f>
        <v>Autoabasto</v>
      </c>
      <c r="L390" s="37">
        <f t="shared" si="2"/>
        <v>40</v>
      </c>
      <c r="M390" s="37">
        <f t="shared" si="3"/>
        <v>4</v>
      </c>
      <c r="N390" s="37">
        <f t="shared" si="4"/>
        <v>10</v>
      </c>
      <c r="O390" s="37" t="str">
        <f t="array" ref="O390">IFERROR(XLOOKUP(K390,'Tipo de carga'!B:B,'Tipo de carga'!C:C))</f>
        <v>Diesel</v>
      </c>
    </row>
    <row r="391">
      <c r="A391" s="36">
        <v>1997.0</v>
      </c>
      <c r="B391" s="37" t="str">
        <f>IFERROR(VLOOKUP(A391,'asig octubre'!$A$2:$C$442,3,0))</f>
        <v>MeLi Dedicado Merida</v>
      </c>
      <c r="C391" s="37" t="str">
        <f>IFERROR(VLOOKUP(A391,'asig octubre'!$A$2:$B$442,2,0))</f>
        <v>EC-05</v>
      </c>
      <c r="D391" s="38">
        <v>45569.436261574076</v>
      </c>
      <c r="E391" s="36" t="s">
        <v>391</v>
      </c>
      <c r="F391" s="37" t="str">
        <f t="array" ref="F391">IFERROR(XLOOKUP(E391,Operadores!A:A,Operadores!B:B))</f>
        <v>HERVIC02</v>
      </c>
      <c r="G391" s="36" t="s">
        <v>72</v>
      </c>
      <c r="H391" s="39">
        <v>19.21757</v>
      </c>
      <c r="I391" s="40">
        <v>493.0</v>
      </c>
      <c r="J391" s="41">
        <f t="shared" si="1"/>
        <v>9474.26201</v>
      </c>
      <c r="K391" s="37" t="str">
        <f t="array" ref="K391">IFERROR(XLOOKUP(G391,'Tipo de carga'!A:A,'Tipo de carga'!B:B))</f>
        <v>Autoabasto</v>
      </c>
      <c r="L391" s="37">
        <f t="shared" si="2"/>
        <v>40</v>
      </c>
      <c r="M391" s="37">
        <f t="shared" si="3"/>
        <v>4</v>
      </c>
      <c r="N391" s="37">
        <f t="shared" si="4"/>
        <v>10</v>
      </c>
      <c r="O391" s="37" t="str">
        <f t="array" ref="O391">IFERROR(XLOOKUP(K391,'Tipo de carga'!B:B,'Tipo de carga'!C:C))</f>
        <v>Diesel</v>
      </c>
    </row>
    <row r="392">
      <c r="A392" s="36">
        <v>2001.0</v>
      </c>
      <c r="B392" s="37" t="str">
        <f>IFERROR(VLOOKUP(A392,'asig octubre'!$A$2:$C$442,3,0))</f>
        <v>MeLi Dedicado Merida</v>
      </c>
      <c r="C392" s="37" t="str">
        <f>IFERROR(VLOOKUP(A392,'asig octubre'!$A$2:$B$442,2,0))</f>
        <v>EC-05</v>
      </c>
      <c r="D392" s="38">
        <v>45569.343564814815</v>
      </c>
      <c r="E392" s="36" t="s">
        <v>367</v>
      </c>
      <c r="F392" s="37" t="str">
        <f t="array" ref="F392">IFERROR(XLOOKUP(E392,Operadores!A:A,Operadores!B:B))</f>
        <v>ALTJOS</v>
      </c>
      <c r="G392" s="36" t="s">
        <v>72</v>
      </c>
      <c r="H392" s="39">
        <v>19.21757</v>
      </c>
      <c r="I392" s="40">
        <v>305.0</v>
      </c>
      <c r="J392" s="41">
        <f t="shared" si="1"/>
        <v>5861.35885</v>
      </c>
      <c r="K392" s="37" t="str">
        <f t="array" ref="K392">IFERROR(XLOOKUP(G392,'Tipo de carga'!A:A,'Tipo de carga'!B:B))</f>
        <v>Autoabasto</v>
      </c>
      <c r="L392" s="37">
        <f t="shared" si="2"/>
        <v>40</v>
      </c>
      <c r="M392" s="37">
        <f t="shared" si="3"/>
        <v>4</v>
      </c>
      <c r="N392" s="37">
        <f t="shared" si="4"/>
        <v>10</v>
      </c>
      <c r="O392" s="37" t="str">
        <f t="array" ref="O392">IFERROR(XLOOKUP(K392,'Tipo de carga'!B:B,'Tipo de carga'!C:C))</f>
        <v>Diesel</v>
      </c>
    </row>
    <row r="393">
      <c r="A393" s="36">
        <v>1951.0</v>
      </c>
      <c r="B393" s="37" t="str">
        <f>IFERROR(VLOOKUP(A393,'asig octubre'!$A$2:$C$442,3,0))</f>
        <v>MeLi Dedicado TD</v>
      </c>
      <c r="C393" s="37" t="str">
        <f>IFERROR(VLOOKUP(A393,'asig octubre'!$A$2:$B$442,2,0))</f>
        <v>EC-05</v>
      </c>
      <c r="D393" s="38">
        <v>45569.33766203704</v>
      </c>
      <c r="E393" s="36" t="s">
        <v>348</v>
      </c>
      <c r="F393" s="37" t="str">
        <f t="array" ref="F393">IFERROR(XLOOKUP(E393,Operadores!A:A,Operadores!B:B))</f>
        <v>REYFER01</v>
      </c>
      <c r="G393" s="36" t="s">
        <v>72</v>
      </c>
      <c r="H393" s="39">
        <v>19.21757</v>
      </c>
      <c r="I393" s="40">
        <v>312.0</v>
      </c>
      <c r="J393" s="41">
        <f t="shared" si="1"/>
        <v>5995.88184</v>
      </c>
      <c r="K393" s="37" t="str">
        <f t="array" ref="K393">IFERROR(XLOOKUP(G393,'Tipo de carga'!A:A,'Tipo de carga'!B:B))</f>
        <v>Autoabasto</v>
      </c>
      <c r="L393" s="37">
        <f t="shared" si="2"/>
        <v>40</v>
      </c>
      <c r="M393" s="37">
        <f t="shared" si="3"/>
        <v>4</v>
      </c>
      <c r="N393" s="37">
        <f t="shared" si="4"/>
        <v>10</v>
      </c>
      <c r="O393" s="37" t="str">
        <f t="array" ref="O393">IFERROR(XLOOKUP(K393,'Tipo de carga'!B:B,'Tipo de carga'!C:C))</f>
        <v>Diesel</v>
      </c>
    </row>
    <row r="394">
      <c r="A394" s="36">
        <v>1955.0</v>
      </c>
      <c r="B394" s="37" t="str">
        <f>IFERROR(VLOOKUP(A394,'asig octubre'!$A$2:$C$442,3,0))</f>
        <v>Circuitos</v>
      </c>
      <c r="C394" s="37" t="str">
        <f>IFERROR(VLOOKUP(A394,'asig octubre'!$A$2:$B$442,2,0))</f>
        <v>EC-03</v>
      </c>
      <c r="D394" s="38">
        <v>45569.336331018516</v>
      </c>
      <c r="E394" s="36" t="s">
        <v>205</v>
      </c>
      <c r="F394" s="37" t="str">
        <f t="array" ref="F394">IFERROR(XLOOKUP(E394,Operadores!A:A,Operadores!B:B))</f>
        <v>MOZPEDX</v>
      </c>
      <c r="G394" s="36" t="s">
        <v>72</v>
      </c>
      <c r="H394" s="39">
        <v>19.21757</v>
      </c>
      <c r="I394" s="40">
        <v>410.0</v>
      </c>
      <c r="J394" s="41">
        <f t="shared" si="1"/>
        <v>7879.2037</v>
      </c>
      <c r="K394" s="37" t="str">
        <f t="array" ref="K394">IFERROR(XLOOKUP(G394,'Tipo de carga'!A:A,'Tipo de carga'!B:B))</f>
        <v>Autoabasto</v>
      </c>
      <c r="L394" s="37">
        <f t="shared" si="2"/>
        <v>40</v>
      </c>
      <c r="M394" s="37">
        <f t="shared" si="3"/>
        <v>4</v>
      </c>
      <c r="N394" s="37">
        <f t="shared" si="4"/>
        <v>10</v>
      </c>
      <c r="O394" s="37" t="str">
        <f t="array" ref="O394">IFERROR(XLOOKUP(K394,'Tipo de carga'!B:B,'Tipo de carga'!C:C))</f>
        <v>Diesel</v>
      </c>
    </row>
    <row r="395">
      <c r="A395" s="36">
        <v>1950.0</v>
      </c>
      <c r="B395" s="37" t="str">
        <f>IFERROR(VLOOKUP(A395,'asig octubre'!$A$2:$C$442,3,0))</f>
        <v>MeLi asignado SD</v>
      </c>
      <c r="C395" s="37" t="str">
        <f>IFERROR(VLOOKUP(A395,'asig octubre'!$A$2:$B$442,2,0))</f>
        <v>EC-05</v>
      </c>
      <c r="D395" s="38">
        <v>45569.277766203704</v>
      </c>
      <c r="E395" s="36" t="s">
        <v>200</v>
      </c>
      <c r="F395" s="37" t="str">
        <f t="array" ref="F395">IFERROR(XLOOKUP(E395,Operadores!A:A,Operadores!B:B))</f>
        <v>MAROSC</v>
      </c>
      <c r="G395" s="36" t="s">
        <v>72</v>
      </c>
      <c r="H395" s="39">
        <v>19.21757</v>
      </c>
      <c r="I395" s="40">
        <v>346.0</v>
      </c>
      <c r="J395" s="41">
        <f t="shared" si="1"/>
        <v>6649.27922</v>
      </c>
      <c r="K395" s="37" t="str">
        <f t="array" ref="K395">IFERROR(XLOOKUP(G395,'Tipo de carga'!A:A,'Tipo de carga'!B:B))</f>
        <v>Autoabasto</v>
      </c>
      <c r="L395" s="37">
        <f t="shared" si="2"/>
        <v>40</v>
      </c>
      <c r="M395" s="37">
        <f t="shared" si="3"/>
        <v>4</v>
      </c>
      <c r="N395" s="37">
        <f t="shared" si="4"/>
        <v>10</v>
      </c>
      <c r="O395" s="37" t="str">
        <f t="array" ref="O395">IFERROR(XLOOKUP(K395,'Tipo de carga'!B:B,'Tipo de carga'!C:C))</f>
        <v>Diesel</v>
      </c>
    </row>
    <row r="396">
      <c r="A396" s="36">
        <v>1952.0</v>
      </c>
      <c r="B396" s="37" t="str">
        <f>IFERROR(VLOOKUP(A396,'asig octubre'!$A$2:$C$442,3,0))</f>
        <v>MeLi asignado SD</v>
      </c>
      <c r="C396" s="37" t="str">
        <f>IFERROR(VLOOKUP(A396,'asig octubre'!$A$2:$B$442,2,0))</f>
        <v>EC-05</v>
      </c>
      <c r="D396" s="38">
        <v>45569.26086805556</v>
      </c>
      <c r="E396" s="36" t="s">
        <v>191</v>
      </c>
      <c r="F396" s="37" t="str">
        <f t="array" ref="F396">IFERROR(XLOOKUP(E396,Operadores!A:A,Operadores!B:B))</f>
        <v>DIADAV</v>
      </c>
      <c r="G396" s="36" t="s">
        <v>72</v>
      </c>
      <c r="H396" s="39">
        <v>19.21757</v>
      </c>
      <c r="I396" s="40">
        <v>88.0</v>
      </c>
      <c r="J396" s="41">
        <f t="shared" si="1"/>
        <v>1691.14616</v>
      </c>
      <c r="K396" s="37" t="str">
        <f t="array" ref="K396">IFERROR(XLOOKUP(G396,'Tipo de carga'!A:A,'Tipo de carga'!B:B))</f>
        <v>Autoabasto</v>
      </c>
      <c r="L396" s="37">
        <f t="shared" si="2"/>
        <v>40</v>
      </c>
      <c r="M396" s="37">
        <f t="shared" si="3"/>
        <v>4</v>
      </c>
      <c r="N396" s="37">
        <f t="shared" si="4"/>
        <v>10</v>
      </c>
      <c r="O396" s="37" t="str">
        <f t="array" ref="O396">IFERROR(XLOOKUP(K396,'Tipo de carga'!B:B,'Tipo de carga'!C:C))</f>
        <v>Diesel</v>
      </c>
    </row>
    <row r="397">
      <c r="A397" s="36">
        <v>1807.0</v>
      </c>
      <c r="B397" s="37" t="str">
        <f>IFERROR(VLOOKUP(A397,'asig octubre'!$A$2:$C$442,3,0))</f>
        <v>Liverpool Local</v>
      </c>
      <c r="C397" s="37" t="str">
        <f>IFERROR(VLOOKUP(A397,'asig octubre'!$A$2:$B$442,2,0))</f>
        <v>EC-01</v>
      </c>
      <c r="D397" s="38">
        <v>45569.202627314815</v>
      </c>
      <c r="E397" s="36" t="s">
        <v>189</v>
      </c>
      <c r="F397" s="37" t="str">
        <f t="array" ref="F397">IFERROR(XLOOKUP(E397,Operadores!A:A,Operadores!B:B))</f>
        <v>ORTROB</v>
      </c>
      <c r="G397" s="36" t="s">
        <v>72</v>
      </c>
      <c r="H397" s="39">
        <v>19.21757</v>
      </c>
      <c r="I397" s="40">
        <v>269.0</v>
      </c>
      <c r="J397" s="41">
        <f t="shared" si="1"/>
        <v>5169.52633</v>
      </c>
      <c r="K397" s="37" t="str">
        <f t="array" ref="K397">IFERROR(XLOOKUP(G397,'Tipo de carga'!A:A,'Tipo de carga'!B:B))</f>
        <v>Autoabasto</v>
      </c>
      <c r="L397" s="37">
        <f t="shared" si="2"/>
        <v>40</v>
      </c>
      <c r="M397" s="37">
        <f t="shared" si="3"/>
        <v>4</v>
      </c>
      <c r="N397" s="37">
        <f t="shared" si="4"/>
        <v>10</v>
      </c>
      <c r="O397" s="37" t="str">
        <f t="array" ref="O397">IFERROR(XLOOKUP(K397,'Tipo de carga'!B:B,'Tipo de carga'!C:C))</f>
        <v>Diesel</v>
      </c>
    </row>
    <row r="398">
      <c r="A398" s="36">
        <v>2011.0</v>
      </c>
      <c r="B398" s="37" t="str">
        <f>IFERROR(VLOOKUP(A398,'asig octubre'!$A$2:$C$442,3,0))</f>
        <v>MeLi asignado SD</v>
      </c>
      <c r="C398" s="37" t="str">
        <f>IFERROR(VLOOKUP(A398,'asig octubre'!$A$2:$B$442,2,0))</f>
        <v>EC-05</v>
      </c>
      <c r="D398" s="38">
        <v>45569.104583333334</v>
      </c>
      <c r="E398" s="36" t="s">
        <v>226</v>
      </c>
      <c r="F398" s="37" t="str">
        <f t="array" ref="F398">IFERROR(XLOOKUP(E398,Operadores!A:A,Operadores!B:B))</f>
        <v>PERFID</v>
      </c>
      <c r="G398" s="36" t="s">
        <v>72</v>
      </c>
      <c r="H398" s="39">
        <v>19.21757</v>
      </c>
      <c r="I398" s="40">
        <v>357.0</v>
      </c>
      <c r="J398" s="41">
        <f t="shared" si="1"/>
        <v>6860.67249</v>
      </c>
      <c r="K398" s="37" t="str">
        <f t="array" ref="K398">IFERROR(XLOOKUP(G398,'Tipo de carga'!A:A,'Tipo de carga'!B:B))</f>
        <v>Autoabasto</v>
      </c>
      <c r="L398" s="37">
        <f t="shared" si="2"/>
        <v>40</v>
      </c>
      <c r="M398" s="37">
        <f t="shared" si="3"/>
        <v>4</v>
      </c>
      <c r="N398" s="37">
        <f t="shared" si="4"/>
        <v>10</v>
      </c>
      <c r="O398" s="37" t="str">
        <f t="array" ref="O398">IFERROR(XLOOKUP(K398,'Tipo de carga'!B:B,'Tipo de carga'!C:C))</f>
        <v>Diesel</v>
      </c>
    </row>
    <row r="399">
      <c r="A399" s="36">
        <v>2037.0</v>
      </c>
      <c r="B399" s="37" t="str">
        <f>IFERROR(VLOOKUP(A399,'asig octubre'!$A$2:$C$442,3,0))</f>
        <v>Liverpool Local</v>
      </c>
      <c r="C399" s="37" t="str">
        <f>IFERROR(VLOOKUP(A399,'asig octubre'!$A$2:$B$442,2,0))</f>
        <v>EC-01</v>
      </c>
      <c r="D399" s="38">
        <v>45569.01043981482</v>
      </c>
      <c r="E399" s="36"/>
      <c r="F399" s="37" t="str">
        <f t="array" ref="F399">IFERROR(XLOOKUP(E399,Operadores!A:A,Operadores!B:B))</f>
        <v/>
      </c>
      <c r="G399" s="36" t="s">
        <v>72</v>
      </c>
      <c r="H399" s="39">
        <v>19.21757</v>
      </c>
      <c r="I399" s="40">
        <v>397.0</v>
      </c>
      <c r="J399" s="41">
        <f t="shared" si="1"/>
        <v>7629.37529</v>
      </c>
      <c r="K399" s="37" t="str">
        <f t="array" ref="K399">IFERROR(XLOOKUP(G399,'Tipo de carga'!A:A,'Tipo de carga'!B:B))</f>
        <v>Autoabasto</v>
      </c>
      <c r="L399" s="37">
        <f t="shared" si="2"/>
        <v>40</v>
      </c>
      <c r="M399" s="37">
        <f t="shared" si="3"/>
        <v>4</v>
      </c>
      <c r="N399" s="37">
        <f t="shared" si="4"/>
        <v>10</v>
      </c>
      <c r="O399" s="37" t="str">
        <f t="array" ref="O399">IFERROR(XLOOKUP(K399,'Tipo de carga'!B:B,'Tipo de carga'!C:C))</f>
        <v>Diesel</v>
      </c>
    </row>
    <row r="400">
      <c r="A400" s="36">
        <v>308.0</v>
      </c>
      <c r="B400" s="37" t="str">
        <f>IFERROR(VLOOKUP(A400,'asig octubre'!$A$2:$C$442,3,0))</f>
        <v>Sayer Thorton</v>
      </c>
      <c r="C400" s="37" t="str">
        <f>IFERROR(VLOOKUP(A400,'asig octubre'!$A$2:$B$442,2,0))</f>
        <v>EC-04</v>
      </c>
      <c r="D400" s="38">
        <v>45569.98957175926</v>
      </c>
      <c r="E400" s="36" t="s">
        <v>261</v>
      </c>
      <c r="F400" s="37" t="str">
        <f t="array" ref="F400">IFERROR(XLOOKUP(E400,Operadores!A:A,Operadores!B:B))</f>
        <v>FLOTIT</v>
      </c>
      <c r="G400" s="36" t="s">
        <v>19</v>
      </c>
      <c r="H400" s="39">
        <v>19.433084</v>
      </c>
      <c r="I400" s="40">
        <v>280.0</v>
      </c>
      <c r="J400" s="41">
        <f t="shared" si="1"/>
        <v>5441.26352</v>
      </c>
      <c r="K400" s="37" t="str">
        <f t="array" ref="K400">IFERROR(XLOOKUP(G400,'Tipo de carga'!A:A,'Tipo de carga'!B:B))</f>
        <v>Autoabasto</v>
      </c>
      <c r="L400" s="37">
        <f t="shared" si="2"/>
        <v>40</v>
      </c>
      <c r="M400" s="37">
        <f t="shared" si="3"/>
        <v>4</v>
      </c>
      <c r="N400" s="37">
        <f t="shared" si="4"/>
        <v>10</v>
      </c>
      <c r="O400" s="37" t="str">
        <f t="array" ref="O400">IFERROR(XLOOKUP(K400,'Tipo de carga'!B:B,'Tipo de carga'!C:C))</f>
        <v>Diesel</v>
      </c>
    </row>
    <row r="401">
      <c r="A401" s="36">
        <v>1822.0</v>
      </c>
      <c r="B401" s="37" t="str">
        <f>IFERROR(VLOOKUP(A401,'asig octubre'!$A$2:$C$442,3,0))</f>
        <v>Sayer Vuelteros</v>
      </c>
      <c r="C401" s="37" t="str">
        <f>IFERROR(VLOOKUP(A401,'asig octubre'!$A$2:$B$442,2,0))</f>
        <v>EC-04</v>
      </c>
      <c r="D401" s="38">
        <v>45569.87152777778</v>
      </c>
      <c r="E401" s="36" t="s">
        <v>78</v>
      </c>
      <c r="F401" s="37" t="str">
        <f t="array" ref="F401">IFERROR(XLOOKUP(E401,Operadores!A:A,Operadores!B:B))</f>
        <v>OLVJES</v>
      </c>
      <c r="G401" s="36" t="s">
        <v>19</v>
      </c>
      <c r="H401" s="39">
        <v>19.433084</v>
      </c>
      <c r="I401" s="40">
        <v>923.0</v>
      </c>
      <c r="J401" s="41">
        <f t="shared" si="1"/>
        <v>17936.73653</v>
      </c>
      <c r="K401" s="37" t="str">
        <f t="array" ref="K401">IFERROR(XLOOKUP(G401,'Tipo de carga'!A:A,'Tipo de carga'!B:B))</f>
        <v>Autoabasto</v>
      </c>
      <c r="L401" s="37">
        <f t="shared" si="2"/>
        <v>40</v>
      </c>
      <c r="M401" s="37">
        <f t="shared" si="3"/>
        <v>4</v>
      </c>
      <c r="N401" s="37">
        <f t="shared" si="4"/>
        <v>10</v>
      </c>
      <c r="O401" s="37" t="str">
        <f t="array" ref="O401">IFERROR(XLOOKUP(K401,'Tipo de carga'!B:B,'Tipo de carga'!C:C))</f>
        <v>Diesel</v>
      </c>
    </row>
    <row r="402">
      <c r="A402" s="36">
        <v>1973.0</v>
      </c>
      <c r="B402" s="37" t="str">
        <f>IFERROR(VLOOKUP(A402,'asig octubre'!$A$2:$C$442,3,0))</f>
        <v>Sayer Sencillo</v>
      </c>
      <c r="C402" s="37" t="str">
        <f>IFERROR(VLOOKUP(A402,'asig octubre'!$A$2:$B$442,2,0))</f>
        <v>EC-04</v>
      </c>
      <c r="D402" s="38">
        <v>45569.766331018516</v>
      </c>
      <c r="E402" s="36" t="s">
        <v>61</v>
      </c>
      <c r="F402" s="37" t="str">
        <f t="array" ref="F402">IFERROR(XLOOKUP(E402,Operadores!A:A,Operadores!B:B))</f>
        <v>MENIG</v>
      </c>
      <c r="G402" s="36" t="s">
        <v>19</v>
      </c>
      <c r="H402" s="39">
        <v>19.433084</v>
      </c>
      <c r="I402" s="40">
        <v>620.0</v>
      </c>
      <c r="J402" s="41">
        <f t="shared" si="1"/>
        <v>12048.51208</v>
      </c>
      <c r="K402" s="37" t="str">
        <f t="array" ref="K402">IFERROR(XLOOKUP(G402,'Tipo de carga'!A:A,'Tipo de carga'!B:B))</f>
        <v>Autoabasto</v>
      </c>
      <c r="L402" s="37">
        <f t="shared" si="2"/>
        <v>40</v>
      </c>
      <c r="M402" s="37">
        <f t="shared" si="3"/>
        <v>4</v>
      </c>
      <c r="N402" s="37">
        <f t="shared" si="4"/>
        <v>10</v>
      </c>
      <c r="O402" s="37" t="str">
        <f t="array" ref="O402">IFERROR(XLOOKUP(K402,'Tipo de carga'!B:B,'Tipo de carga'!C:C))</f>
        <v>Diesel</v>
      </c>
    </row>
    <row r="403">
      <c r="A403" s="36">
        <v>1967.0</v>
      </c>
      <c r="B403" s="37" t="str">
        <f>IFERROR(VLOOKUP(A403,'asig octubre'!$A$2:$C$442,3,0))</f>
        <v>Sayer Sencillo</v>
      </c>
      <c r="C403" s="37" t="str">
        <f>IFERROR(VLOOKUP(A403,'asig octubre'!$A$2:$B$442,2,0))</f>
        <v>EC-04</v>
      </c>
      <c r="D403" s="38">
        <v>45569.659907407404</v>
      </c>
      <c r="E403" s="36" t="s">
        <v>30</v>
      </c>
      <c r="F403" s="37" t="str">
        <f t="array" ref="F403">IFERROR(XLOOKUP(E403,Operadores!A:A,Operadores!B:B))</f>
        <v>BARMIGX</v>
      </c>
      <c r="G403" s="36" t="s">
        <v>19</v>
      </c>
      <c r="H403" s="39">
        <v>19.433084</v>
      </c>
      <c r="I403" s="40">
        <v>722.0</v>
      </c>
      <c r="J403" s="41">
        <f t="shared" si="1"/>
        <v>14030.68665</v>
      </c>
      <c r="K403" s="37" t="str">
        <f t="array" ref="K403">IFERROR(XLOOKUP(G403,'Tipo de carga'!A:A,'Tipo de carga'!B:B))</f>
        <v>Autoabasto</v>
      </c>
      <c r="L403" s="37">
        <f t="shared" si="2"/>
        <v>40</v>
      </c>
      <c r="M403" s="37">
        <f t="shared" si="3"/>
        <v>4</v>
      </c>
      <c r="N403" s="37">
        <f t="shared" si="4"/>
        <v>10</v>
      </c>
      <c r="O403" s="37" t="str">
        <f t="array" ref="O403">IFERROR(XLOOKUP(K403,'Tipo de carga'!B:B,'Tipo de carga'!C:C))</f>
        <v>Diesel</v>
      </c>
    </row>
    <row r="404">
      <c r="A404" s="36">
        <v>1872.0</v>
      </c>
      <c r="B404" s="37" t="str">
        <f>IFERROR(VLOOKUP(A404,'asig octubre'!$A$2:$C$442,3,0))</f>
        <v>Circuitos Mty</v>
      </c>
      <c r="C404" s="37" t="str">
        <f>IFERROR(VLOOKUP(A404,'asig octubre'!$A$2:$B$442,2,0))</f>
        <v>EC-07</v>
      </c>
      <c r="D404" s="38">
        <v>45569.615752314814</v>
      </c>
      <c r="E404" s="36" t="s">
        <v>273</v>
      </c>
      <c r="F404" s="37" t="str">
        <f t="array" ref="F404">IFERROR(XLOOKUP(E404,Operadores!A:A,Operadores!B:B))</f>
        <v>VAZJU02</v>
      </c>
      <c r="G404" s="36" t="s">
        <v>19</v>
      </c>
      <c r="H404" s="39">
        <v>19.433084</v>
      </c>
      <c r="I404" s="40">
        <v>696.0</v>
      </c>
      <c r="J404" s="41">
        <f t="shared" si="1"/>
        <v>13525.42646</v>
      </c>
      <c r="K404" s="37" t="str">
        <f t="array" ref="K404">IFERROR(XLOOKUP(G404,'Tipo de carga'!A:A,'Tipo de carga'!B:B))</f>
        <v>Autoabasto</v>
      </c>
      <c r="L404" s="37">
        <f t="shared" si="2"/>
        <v>40</v>
      </c>
      <c r="M404" s="37">
        <f t="shared" si="3"/>
        <v>4</v>
      </c>
      <c r="N404" s="37">
        <f t="shared" si="4"/>
        <v>10</v>
      </c>
      <c r="O404" s="37" t="str">
        <f t="array" ref="O404">IFERROR(XLOOKUP(K404,'Tipo de carga'!B:B,'Tipo de carga'!C:C))</f>
        <v>Diesel</v>
      </c>
    </row>
    <row r="405">
      <c r="A405" s="36">
        <v>1971.0</v>
      </c>
      <c r="B405" s="37" t="str">
        <f>IFERROR(VLOOKUP(A405,'asig octubre'!$A$2:$C$442,3,0))</f>
        <v>Sayer Sencillo</v>
      </c>
      <c r="C405" s="37" t="str">
        <f>IFERROR(VLOOKUP(A405,'asig octubre'!$A$2:$B$442,2,0))</f>
        <v>EC-04</v>
      </c>
      <c r="D405" s="38">
        <v>45569.57425925926</v>
      </c>
      <c r="E405" s="36" t="s">
        <v>36</v>
      </c>
      <c r="F405" s="37" t="str">
        <f t="array" ref="F405">IFERROR(XLOOKUP(E405,Operadores!A:A,Operadores!B:B))</f>
        <v>OLVOSX</v>
      </c>
      <c r="G405" s="36" t="s">
        <v>19</v>
      </c>
      <c r="H405" s="39">
        <v>19.433084</v>
      </c>
      <c r="I405" s="40">
        <v>450.0</v>
      </c>
      <c r="J405" s="41">
        <f t="shared" si="1"/>
        <v>8744.8878</v>
      </c>
      <c r="K405" s="37" t="str">
        <f t="array" ref="K405">IFERROR(XLOOKUP(G405,'Tipo de carga'!A:A,'Tipo de carga'!B:B))</f>
        <v>Autoabasto</v>
      </c>
      <c r="L405" s="37">
        <f t="shared" si="2"/>
        <v>40</v>
      </c>
      <c r="M405" s="37">
        <f t="shared" si="3"/>
        <v>4</v>
      </c>
      <c r="N405" s="37">
        <f t="shared" si="4"/>
        <v>10</v>
      </c>
      <c r="O405" s="37" t="str">
        <f t="array" ref="O405">IFERROR(XLOOKUP(K405,'Tipo de carga'!B:B,'Tipo de carga'!C:C))</f>
        <v>Diesel</v>
      </c>
    </row>
    <row r="406">
      <c r="A406" s="36">
        <v>1766.0</v>
      </c>
      <c r="B406" s="37" t="str">
        <f>IFERROR(VLOOKUP(A406,'asig octubre'!$A$2:$C$442,3,0))</f>
        <v>Available</v>
      </c>
      <c r="C406" s="37" t="str">
        <f>IFERROR(VLOOKUP(A406,'asig octubre'!$A$2:$B$442,2,0))</f>
        <v>TTE</v>
      </c>
      <c r="D406" s="38">
        <v>45569.56337962963</v>
      </c>
      <c r="E406" s="36" t="s">
        <v>392</v>
      </c>
      <c r="F406" s="37" t="str">
        <f t="array" ref="F406">IFERROR(XLOOKUP(E406,Operadores!A:A,Operadores!B:B))</f>
        <v>MUÑGER</v>
      </c>
      <c r="G406" s="36" t="s">
        <v>19</v>
      </c>
      <c r="H406" s="39">
        <v>19.433084</v>
      </c>
      <c r="I406" s="40">
        <v>197.0</v>
      </c>
      <c r="J406" s="41">
        <f t="shared" si="1"/>
        <v>3828.317548</v>
      </c>
      <c r="K406" s="37" t="str">
        <f t="array" ref="K406">IFERROR(XLOOKUP(G406,'Tipo de carga'!A:A,'Tipo de carga'!B:B))</f>
        <v>Autoabasto</v>
      </c>
      <c r="L406" s="37">
        <f t="shared" si="2"/>
        <v>40</v>
      </c>
      <c r="M406" s="37">
        <f t="shared" si="3"/>
        <v>4</v>
      </c>
      <c r="N406" s="37">
        <f t="shared" si="4"/>
        <v>10</v>
      </c>
      <c r="O406" s="37" t="str">
        <f t="array" ref="O406">IFERROR(XLOOKUP(K406,'Tipo de carga'!B:B,'Tipo de carga'!C:C))</f>
        <v>Diesel</v>
      </c>
    </row>
    <row r="407">
      <c r="A407" s="36">
        <v>1853.0</v>
      </c>
      <c r="B407" s="37" t="str">
        <f>IFERROR(VLOOKUP(A407,'asig octubre'!$A$2:$C$442,3,0))</f>
        <v>Sayer Sencillo</v>
      </c>
      <c r="C407" s="37" t="str">
        <f>IFERROR(VLOOKUP(A407,'asig octubre'!$A$2:$B$442,2,0))</f>
        <v>EC-04</v>
      </c>
      <c r="D407" s="38">
        <v>45569.55244212963</v>
      </c>
      <c r="E407" s="36" t="s">
        <v>65</v>
      </c>
      <c r="F407" s="37" t="str">
        <f t="array" ref="F407">IFERROR(XLOOKUP(E407,Operadores!A:A,Operadores!B:B))</f>
        <v>VARRUB</v>
      </c>
      <c r="G407" s="36" t="s">
        <v>19</v>
      </c>
      <c r="H407" s="39">
        <v>19.433084</v>
      </c>
      <c r="I407" s="40">
        <v>730.0</v>
      </c>
      <c r="J407" s="41">
        <f t="shared" si="1"/>
        <v>14186.15132</v>
      </c>
      <c r="K407" s="37" t="str">
        <f t="array" ref="K407">IFERROR(XLOOKUP(G407,'Tipo de carga'!A:A,'Tipo de carga'!B:B))</f>
        <v>Autoabasto</v>
      </c>
      <c r="L407" s="37">
        <f t="shared" si="2"/>
        <v>40</v>
      </c>
      <c r="M407" s="37">
        <f t="shared" si="3"/>
        <v>4</v>
      </c>
      <c r="N407" s="37">
        <f t="shared" si="4"/>
        <v>10</v>
      </c>
      <c r="O407" s="37" t="str">
        <f t="array" ref="O407">IFERROR(XLOOKUP(K407,'Tipo de carga'!B:B,'Tipo de carga'!C:C))</f>
        <v>Diesel</v>
      </c>
    </row>
    <row r="408">
      <c r="A408" s="36">
        <v>1970.0</v>
      </c>
      <c r="B408" s="37" t="str">
        <f>IFERROR(VLOOKUP(A408,'asig octubre'!$A$2:$C$442,3,0))</f>
        <v>Sayer Vuelteros</v>
      </c>
      <c r="C408" s="37" t="str">
        <f>IFERROR(VLOOKUP(A408,'asig octubre'!$A$2:$B$442,2,0))</f>
        <v>EC-04</v>
      </c>
      <c r="D408" s="38">
        <v>45569.53141203704</v>
      </c>
      <c r="E408" s="36" t="s">
        <v>47</v>
      </c>
      <c r="F408" s="37" t="str">
        <f t="array" ref="F408">IFERROR(XLOOKUP(E408,Operadores!A:A,Operadores!B:B))</f>
        <v>HERLEX</v>
      </c>
      <c r="G408" s="36" t="s">
        <v>19</v>
      </c>
      <c r="H408" s="39">
        <v>19.433084</v>
      </c>
      <c r="I408" s="40">
        <v>691.0</v>
      </c>
      <c r="J408" s="41">
        <f t="shared" si="1"/>
        <v>13428.26104</v>
      </c>
      <c r="K408" s="37" t="str">
        <f t="array" ref="K408">IFERROR(XLOOKUP(G408,'Tipo de carga'!A:A,'Tipo de carga'!B:B))</f>
        <v>Autoabasto</v>
      </c>
      <c r="L408" s="37">
        <f t="shared" si="2"/>
        <v>40</v>
      </c>
      <c r="M408" s="37">
        <f t="shared" si="3"/>
        <v>4</v>
      </c>
      <c r="N408" s="37">
        <f t="shared" si="4"/>
        <v>10</v>
      </c>
      <c r="O408" s="37" t="str">
        <f t="array" ref="O408">IFERROR(XLOOKUP(K408,'Tipo de carga'!B:B,'Tipo de carga'!C:C))</f>
        <v>Diesel</v>
      </c>
    </row>
    <row r="409">
      <c r="A409" s="36">
        <v>1740.0</v>
      </c>
      <c r="B409" s="37" t="str">
        <f>IFERROR(VLOOKUP(A409,'asig octubre'!$A$2:$C$442,3,0))</f>
        <v>Protans</v>
      </c>
      <c r="C409" s="37" t="str">
        <f>IFERROR(VLOOKUP(A409,'asig octubre'!$A$2:$B$442,2,0))</f>
        <v>EC-03</v>
      </c>
      <c r="D409" s="38">
        <v>45569.492314814815</v>
      </c>
      <c r="E409" s="36" t="s">
        <v>249</v>
      </c>
      <c r="F409" s="37" t="str">
        <f t="array" ref="F409">IFERROR(XLOOKUP(E409,Operadores!A:A,Operadores!B:B))</f>
        <v>LOPJOS03</v>
      </c>
      <c r="G409" s="36" t="s">
        <v>19</v>
      </c>
      <c r="H409" s="39">
        <v>19.433084</v>
      </c>
      <c r="I409" s="40">
        <v>260.0</v>
      </c>
      <c r="J409" s="41">
        <f t="shared" si="1"/>
        <v>5052.60184</v>
      </c>
      <c r="K409" s="37" t="str">
        <f t="array" ref="K409">IFERROR(XLOOKUP(G409,'Tipo de carga'!A:A,'Tipo de carga'!B:B))</f>
        <v>Autoabasto</v>
      </c>
      <c r="L409" s="37">
        <f t="shared" si="2"/>
        <v>40</v>
      </c>
      <c r="M409" s="37">
        <f t="shared" si="3"/>
        <v>4</v>
      </c>
      <c r="N409" s="37">
        <f t="shared" si="4"/>
        <v>10</v>
      </c>
      <c r="O409" s="37" t="str">
        <f t="array" ref="O409">IFERROR(XLOOKUP(K409,'Tipo de carga'!B:B,'Tipo de carga'!C:C))</f>
        <v>Diesel</v>
      </c>
    </row>
    <row r="410">
      <c r="A410" s="36">
        <v>1895.0</v>
      </c>
      <c r="B410" s="37" t="str">
        <f>IFERROR(VLOOKUP(A410,'asig octubre'!$A$2:$C$442,3,0))</f>
        <v>Sayer Sencillo</v>
      </c>
      <c r="C410" s="37" t="str">
        <f>IFERROR(VLOOKUP(A410,'asig octubre'!$A$2:$B$442,2,0))</f>
        <v>EC-04</v>
      </c>
      <c r="D410" s="38">
        <v>45569.43840277778</v>
      </c>
      <c r="E410" s="36" t="s">
        <v>258</v>
      </c>
      <c r="F410" s="37" t="str">
        <f t="array" ref="F410">IFERROR(XLOOKUP(E410,Operadores!A:A,Operadores!B:B))</f>
        <v>REYJU02</v>
      </c>
      <c r="G410" s="36" t="s">
        <v>19</v>
      </c>
      <c r="H410" s="39">
        <v>19.433084</v>
      </c>
      <c r="I410" s="40">
        <v>533.0</v>
      </c>
      <c r="J410" s="41">
        <f t="shared" si="1"/>
        <v>10357.83377</v>
      </c>
      <c r="K410" s="37" t="str">
        <f t="array" ref="K410">IFERROR(XLOOKUP(G410,'Tipo de carga'!A:A,'Tipo de carga'!B:B))</f>
        <v>Autoabasto</v>
      </c>
      <c r="L410" s="37">
        <f t="shared" si="2"/>
        <v>40</v>
      </c>
      <c r="M410" s="37">
        <f t="shared" si="3"/>
        <v>4</v>
      </c>
      <c r="N410" s="37">
        <f t="shared" si="4"/>
        <v>10</v>
      </c>
      <c r="O410" s="37" t="str">
        <f t="array" ref="O410">IFERROR(XLOOKUP(K410,'Tipo de carga'!B:B,'Tipo de carga'!C:C))</f>
        <v>Diesel</v>
      </c>
    </row>
    <row r="411">
      <c r="A411" s="36">
        <v>2040.0</v>
      </c>
      <c r="B411" s="37" t="str">
        <f>IFERROR(VLOOKUP(A411,'asig octubre'!$A$2:$C$442,3,0))</f>
        <v>Liverpool Local</v>
      </c>
      <c r="C411" s="37" t="str">
        <f>IFERROR(VLOOKUP(A411,'asig octubre'!$A$2:$B$442,2,0))</f>
        <v>EC-01</v>
      </c>
      <c r="D411" s="38">
        <v>45569.42901620371</v>
      </c>
      <c r="E411" s="36" t="s">
        <v>69</v>
      </c>
      <c r="F411" s="37" t="str">
        <f t="array" ref="F411">IFERROR(XLOOKUP(E411,Operadores!A:A,Operadores!B:B))</f>
        <v>MTTO</v>
      </c>
      <c r="G411" s="36" t="s">
        <v>19</v>
      </c>
      <c r="H411" s="39">
        <v>19.433084</v>
      </c>
      <c r="I411" s="40">
        <v>984.0</v>
      </c>
      <c r="J411" s="41">
        <f t="shared" si="1"/>
        <v>19122.15466</v>
      </c>
      <c r="K411" s="37" t="str">
        <f t="array" ref="K411">IFERROR(XLOOKUP(G411,'Tipo de carga'!A:A,'Tipo de carga'!B:B))</f>
        <v>Autoabasto</v>
      </c>
      <c r="L411" s="37">
        <f t="shared" si="2"/>
        <v>40</v>
      </c>
      <c r="M411" s="37">
        <f t="shared" si="3"/>
        <v>4</v>
      </c>
      <c r="N411" s="37">
        <f t="shared" si="4"/>
        <v>10</v>
      </c>
      <c r="O411" s="37" t="str">
        <f t="array" ref="O411">IFERROR(XLOOKUP(K411,'Tipo de carga'!B:B,'Tipo de carga'!C:C))</f>
        <v>Diesel</v>
      </c>
    </row>
    <row r="412">
      <c r="A412" s="36" t="s">
        <v>121</v>
      </c>
      <c r="B412" s="37" t="str">
        <f>IFERROR(VLOOKUP(A412,'asig octubre'!$A$2:$C$442,3,0))</f>
        <v>Liverpool Local</v>
      </c>
      <c r="C412" s="37" t="str">
        <f>IFERROR(VLOOKUP(A412,'asig octubre'!$A$2:$B$442,2,0))</f>
        <v>EC-01</v>
      </c>
      <c r="D412" s="38">
        <v>45569.402025462965</v>
      </c>
      <c r="E412" s="36" t="s">
        <v>252</v>
      </c>
      <c r="F412" s="37" t="str">
        <f t="array" ref="F412">IFERROR(XLOOKUP(E412,Operadores!A:A,Operadores!B:B))</f>
        <v>HERVIC</v>
      </c>
      <c r="G412" s="36" t="s">
        <v>19</v>
      </c>
      <c r="H412" s="39">
        <v>19.433084</v>
      </c>
      <c r="I412" s="40">
        <v>622.0</v>
      </c>
      <c r="J412" s="41">
        <f t="shared" si="1"/>
        <v>12087.37825</v>
      </c>
      <c r="K412" s="37" t="str">
        <f t="array" ref="K412">IFERROR(XLOOKUP(G412,'Tipo de carga'!A:A,'Tipo de carga'!B:B))</f>
        <v>Autoabasto</v>
      </c>
      <c r="L412" s="37">
        <f t="shared" si="2"/>
        <v>40</v>
      </c>
      <c r="M412" s="37">
        <f t="shared" si="3"/>
        <v>4</v>
      </c>
      <c r="N412" s="37">
        <f t="shared" si="4"/>
        <v>10</v>
      </c>
      <c r="O412" s="37" t="str">
        <f t="array" ref="O412">IFERROR(XLOOKUP(K412,'Tipo de carga'!B:B,'Tipo de carga'!C:C))</f>
        <v>Diesel</v>
      </c>
    </row>
    <row r="413">
      <c r="A413" s="36">
        <v>1800.0</v>
      </c>
      <c r="B413" s="37" t="str">
        <f>IFERROR(VLOOKUP(A413,'asig octubre'!$A$2:$C$442,3,0))</f>
        <v>Sayer Full</v>
      </c>
      <c r="C413" s="37" t="str">
        <f>IFERROR(VLOOKUP(A413,'asig octubre'!$A$2:$B$442,2,0))</f>
        <v>EC-04</v>
      </c>
      <c r="D413" s="38">
        <v>45569.38700231481</v>
      </c>
      <c r="E413" s="36" t="s">
        <v>73</v>
      </c>
      <c r="F413" s="37" t="str">
        <f t="array" ref="F413">IFERROR(XLOOKUP(E413,Operadores!A:A,Operadores!B:B))</f>
        <v>PERJU03</v>
      </c>
      <c r="G413" s="36" t="s">
        <v>19</v>
      </c>
      <c r="H413" s="39">
        <v>19.433084</v>
      </c>
      <c r="I413" s="40">
        <v>675.0</v>
      </c>
      <c r="J413" s="41">
        <f t="shared" si="1"/>
        <v>13117.3317</v>
      </c>
      <c r="K413" s="37" t="str">
        <f t="array" ref="K413">IFERROR(XLOOKUP(G413,'Tipo de carga'!A:A,'Tipo de carga'!B:B))</f>
        <v>Autoabasto</v>
      </c>
      <c r="L413" s="37">
        <f t="shared" si="2"/>
        <v>40</v>
      </c>
      <c r="M413" s="37">
        <f t="shared" si="3"/>
        <v>4</v>
      </c>
      <c r="N413" s="37">
        <f t="shared" si="4"/>
        <v>10</v>
      </c>
      <c r="O413" s="37" t="str">
        <f t="array" ref="O413">IFERROR(XLOOKUP(K413,'Tipo de carga'!B:B,'Tipo de carga'!C:C))</f>
        <v>Diesel</v>
      </c>
    </row>
    <row r="414">
      <c r="A414" s="36">
        <v>1801.0</v>
      </c>
      <c r="B414" s="37" t="str">
        <f>IFERROR(VLOOKUP(A414,'asig octubre'!$A$2:$C$442,3,0))</f>
        <v>Sayer Full</v>
      </c>
      <c r="C414" s="37" t="str">
        <f>IFERROR(VLOOKUP(A414,'asig octubre'!$A$2:$B$442,2,0))</f>
        <v>EC-04</v>
      </c>
      <c r="D414" s="38">
        <v>45569.15902777778</v>
      </c>
      <c r="E414" s="36" t="s">
        <v>67</v>
      </c>
      <c r="F414" s="37" t="str">
        <f t="array" ref="F414">IFERROR(XLOOKUP(E414,Operadores!A:A,Operadores!B:B))</f>
        <v>DURMA01</v>
      </c>
      <c r="G414" s="36" t="s">
        <v>19</v>
      </c>
      <c r="H414" s="39">
        <v>19.433084</v>
      </c>
      <c r="I414" s="40">
        <v>515.0</v>
      </c>
      <c r="J414" s="41">
        <f t="shared" si="1"/>
        <v>10008.03826</v>
      </c>
      <c r="K414" s="37" t="str">
        <f t="array" ref="K414">IFERROR(XLOOKUP(G414,'Tipo de carga'!A:A,'Tipo de carga'!B:B))</f>
        <v>Autoabasto</v>
      </c>
      <c r="L414" s="37">
        <f t="shared" si="2"/>
        <v>40</v>
      </c>
      <c r="M414" s="37">
        <f t="shared" si="3"/>
        <v>4</v>
      </c>
      <c r="N414" s="37">
        <f t="shared" si="4"/>
        <v>10</v>
      </c>
      <c r="O414" s="37" t="str">
        <f t="array" ref="O414">IFERROR(XLOOKUP(K414,'Tipo de carga'!B:B,'Tipo de carga'!C:C))</f>
        <v>Diesel</v>
      </c>
    </row>
    <row r="415">
      <c r="A415" s="36">
        <v>1903.0</v>
      </c>
      <c r="B415" s="37" t="str">
        <f>IFERROR(VLOOKUP(A415,'asig octubre'!$A$2:$C$442,3,0))</f>
        <v>Sayer Vuelteros</v>
      </c>
      <c r="C415" s="37" t="str">
        <f>IFERROR(VLOOKUP(A415,'asig octubre'!$A$2:$B$442,2,0))</f>
        <v>EC-04</v>
      </c>
      <c r="D415" s="38">
        <v>45569.10905092592</v>
      </c>
      <c r="E415" s="36" t="s">
        <v>45</v>
      </c>
      <c r="F415" s="37" t="str">
        <f t="array" ref="F415">IFERROR(XLOOKUP(E415,Operadores!A:A,Operadores!B:B))</f>
        <v>HEREM</v>
      </c>
      <c r="G415" s="36" t="s">
        <v>19</v>
      </c>
      <c r="H415" s="39">
        <v>19.433084</v>
      </c>
      <c r="I415" s="40">
        <v>520.0</v>
      </c>
      <c r="J415" s="41">
        <f t="shared" si="1"/>
        <v>10105.20368</v>
      </c>
      <c r="K415" s="37" t="str">
        <f t="array" ref="K415">IFERROR(XLOOKUP(G415,'Tipo de carga'!A:A,'Tipo de carga'!B:B))</f>
        <v>Autoabasto</v>
      </c>
      <c r="L415" s="37">
        <f t="shared" si="2"/>
        <v>40</v>
      </c>
      <c r="M415" s="37">
        <f t="shared" si="3"/>
        <v>4</v>
      </c>
      <c r="N415" s="37">
        <f t="shared" si="4"/>
        <v>10</v>
      </c>
      <c r="O415" s="37" t="str">
        <f t="array" ref="O415">IFERROR(XLOOKUP(K415,'Tipo de carga'!B:B,'Tipo de carga'!C:C))</f>
        <v>Diesel</v>
      </c>
    </row>
    <row r="416">
      <c r="A416" s="36">
        <v>2012.0</v>
      </c>
      <c r="B416" s="37" t="str">
        <f>IFERROR(VLOOKUP(A416,'asig octubre'!$A$2:$C$442,3,0))</f>
        <v>Sayer Sencillo</v>
      </c>
      <c r="C416" s="37" t="str">
        <f>IFERROR(VLOOKUP(A416,'asig octubre'!$A$2:$B$442,2,0))</f>
        <v>EC-04</v>
      </c>
      <c r="D416" s="38">
        <v>45569.06122685185</v>
      </c>
      <c r="E416" s="36" t="s">
        <v>247</v>
      </c>
      <c r="F416" s="37" t="str">
        <f t="array" ref="F416">IFERROR(XLOOKUP(E416,Operadores!A:A,Operadores!B:B))</f>
        <v>ZUGRO</v>
      </c>
      <c r="G416" s="36" t="s">
        <v>19</v>
      </c>
      <c r="H416" s="39">
        <v>19.433084</v>
      </c>
      <c r="I416" s="40">
        <v>420.0</v>
      </c>
      <c r="J416" s="41">
        <f t="shared" si="1"/>
        <v>8161.89528</v>
      </c>
      <c r="K416" s="37" t="str">
        <f t="array" ref="K416">IFERROR(XLOOKUP(G416,'Tipo de carga'!A:A,'Tipo de carga'!B:B))</f>
        <v>Autoabasto</v>
      </c>
      <c r="L416" s="37">
        <f t="shared" si="2"/>
        <v>40</v>
      </c>
      <c r="M416" s="37">
        <f t="shared" si="3"/>
        <v>4</v>
      </c>
      <c r="N416" s="37">
        <f t="shared" si="4"/>
        <v>10</v>
      </c>
      <c r="O416" s="37" t="str">
        <f t="array" ref="O416">IFERROR(XLOOKUP(K416,'Tipo de carga'!B:B,'Tipo de carga'!C:C))</f>
        <v>Diesel</v>
      </c>
    </row>
    <row r="417">
      <c r="A417" s="36">
        <v>1848.0</v>
      </c>
      <c r="B417" s="37" t="str">
        <f>IFERROR(VLOOKUP(A417,'asig octubre'!$A$2:$C$442,3,0))</f>
        <v>Sayer Vuelteros</v>
      </c>
      <c r="C417" s="37" t="str">
        <f>IFERROR(VLOOKUP(A417,'asig octubre'!$A$2:$B$442,2,0))</f>
        <v>EC-04</v>
      </c>
      <c r="D417" s="38">
        <v>45569.032476851855</v>
      </c>
      <c r="E417" s="36" t="s">
        <v>257</v>
      </c>
      <c r="F417" s="37" t="str">
        <f t="array" ref="F417">IFERROR(XLOOKUP(E417,Operadores!A:A,Operadores!B:B))</f>
        <v>ROSMA</v>
      </c>
      <c r="G417" s="36" t="s">
        <v>19</v>
      </c>
      <c r="H417" s="39">
        <v>19.433084</v>
      </c>
      <c r="I417" s="40">
        <v>600.0</v>
      </c>
      <c r="J417" s="41">
        <f t="shared" si="1"/>
        <v>11659.8504</v>
      </c>
      <c r="K417" s="37" t="str">
        <f t="array" ref="K417">IFERROR(XLOOKUP(G417,'Tipo de carga'!A:A,'Tipo de carga'!B:B))</f>
        <v>Autoabasto</v>
      </c>
      <c r="L417" s="37">
        <f t="shared" si="2"/>
        <v>40</v>
      </c>
      <c r="M417" s="37">
        <f t="shared" si="3"/>
        <v>4</v>
      </c>
      <c r="N417" s="37">
        <f t="shared" si="4"/>
        <v>10</v>
      </c>
      <c r="O417" s="37" t="str">
        <f t="array" ref="O417">IFERROR(XLOOKUP(K417,'Tipo de carga'!B:B,'Tipo de carga'!C:C))</f>
        <v>Diesel</v>
      </c>
    </row>
    <row r="418">
      <c r="A418" s="36">
        <v>1972.0</v>
      </c>
      <c r="B418" s="37" t="str">
        <f>IFERROR(VLOOKUP(A418,'asig octubre'!$A$2:$C$442,3,0))</f>
        <v>Sayer Sencillo</v>
      </c>
      <c r="C418" s="37" t="str">
        <f>IFERROR(VLOOKUP(A418,'asig octubre'!$A$2:$B$442,2,0))</f>
        <v>EC-04</v>
      </c>
      <c r="D418" s="38">
        <v>45569.018854166665</v>
      </c>
      <c r="E418" s="36" t="s">
        <v>59</v>
      </c>
      <c r="F418" s="37" t="str">
        <f t="array" ref="F418">IFERROR(XLOOKUP(E418,Operadores!A:A,Operadores!B:B))</f>
        <v>ROMJOS</v>
      </c>
      <c r="G418" s="36" t="s">
        <v>19</v>
      </c>
      <c r="H418" s="39">
        <v>19.433084</v>
      </c>
      <c r="I418" s="40">
        <v>755.0</v>
      </c>
      <c r="J418" s="41">
        <f t="shared" si="1"/>
        <v>14671.97842</v>
      </c>
      <c r="K418" s="37" t="str">
        <f t="array" ref="K418">IFERROR(XLOOKUP(G418,'Tipo de carga'!A:A,'Tipo de carga'!B:B))</f>
        <v>Autoabasto</v>
      </c>
      <c r="L418" s="37">
        <f t="shared" si="2"/>
        <v>40</v>
      </c>
      <c r="M418" s="37">
        <f t="shared" si="3"/>
        <v>4</v>
      </c>
      <c r="N418" s="37">
        <f t="shared" si="4"/>
        <v>10</v>
      </c>
      <c r="O418" s="37" t="str">
        <f t="array" ref="O418">IFERROR(XLOOKUP(K418,'Tipo de carga'!B:B,'Tipo de carga'!C:C))</f>
        <v>Diesel</v>
      </c>
    </row>
    <row r="419">
      <c r="A419" s="36">
        <v>1875.0</v>
      </c>
      <c r="B419" s="37" t="str">
        <f>IFERROR(VLOOKUP(A419,'asig octubre'!$A$2:$C$442,3,0))</f>
        <v>Circuitos Mty</v>
      </c>
      <c r="C419" s="37" t="str">
        <f>IFERROR(VLOOKUP(A419,'asig octubre'!$A$2:$B$442,2,0))</f>
        <v>EC-07</v>
      </c>
      <c r="D419" s="38">
        <v>45569.448125</v>
      </c>
      <c r="E419" s="36" t="s">
        <v>235</v>
      </c>
      <c r="F419" s="37" t="str">
        <f t="array" ref="F419">IFERROR(XLOOKUP(E419,Operadores!A:A,Operadores!B:B))</f>
        <v>LEAMIG</v>
      </c>
      <c r="G419" s="36" t="s">
        <v>75</v>
      </c>
      <c r="H419" s="39">
        <v>19.61336</v>
      </c>
      <c r="I419" s="40">
        <v>387.0</v>
      </c>
      <c r="J419" s="41">
        <f t="shared" si="1"/>
        <v>7590.37032</v>
      </c>
      <c r="K419" s="37" t="str">
        <f t="array" ref="K419">IFERROR(XLOOKUP(G419,'Tipo de carga'!A:A,'Tipo de carga'!B:B))</f>
        <v>Autoabasto</v>
      </c>
      <c r="L419" s="37">
        <f t="shared" si="2"/>
        <v>40</v>
      </c>
      <c r="M419" s="37">
        <f t="shared" si="3"/>
        <v>4</v>
      </c>
      <c r="N419" s="37">
        <f t="shared" si="4"/>
        <v>10</v>
      </c>
      <c r="O419" s="37" t="str">
        <f t="array" ref="O419">IFERROR(XLOOKUP(K419,'Tipo de carga'!B:B,'Tipo de carga'!C:C))</f>
        <v>Diesel</v>
      </c>
    </row>
    <row r="420">
      <c r="A420" s="36">
        <v>1886.0</v>
      </c>
      <c r="B420" s="37" t="str">
        <f>IFERROR(VLOOKUP(A420,'asig octubre'!$A$2:$C$442,3,0))</f>
        <v>Circuitos</v>
      </c>
      <c r="C420" s="37" t="str">
        <f>IFERROR(VLOOKUP(A420,'asig octubre'!$A$2:$B$442,2,0))</f>
        <v>EC-03</v>
      </c>
      <c r="D420" s="38">
        <v>45569.89979166666</v>
      </c>
      <c r="E420" s="36" t="s">
        <v>260</v>
      </c>
      <c r="F420" s="37" t="str">
        <f t="array" ref="F420">IFERROR(XLOOKUP(E420,Operadores!A:A,Operadores!B:B))</f>
        <v>CORER</v>
      </c>
      <c r="G420" s="36" t="s">
        <v>274</v>
      </c>
      <c r="H420" s="39">
        <v>19.23481</v>
      </c>
      <c r="I420" s="40">
        <v>332.0</v>
      </c>
      <c r="J420" s="41">
        <f t="shared" si="1"/>
        <v>6385.95692</v>
      </c>
      <c r="K420" s="37" t="str">
        <f t="array" ref="K420">IFERROR(XLOOKUP(G420,'Tipo de carga'!A:A,'Tipo de carga'!B:B))</f>
        <v>Autoabasto</v>
      </c>
      <c r="L420" s="37">
        <f t="shared" si="2"/>
        <v>40</v>
      </c>
      <c r="M420" s="37">
        <f t="shared" si="3"/>
        <v>4</v>
      </c>
      <c r="N420" s="37">
        <f t="shared" si="4"/>
        <v>10</v>
      </c>
      <c r="O420" s="37" t="str">
        <f t="array" ref="O420">IFERROR(XLOOKUP(K420,'Tipo de carga'!B:B,'Tipo de carga'!C:C))</f>
        <v>Diesel</v>
      </c>
    </row>
    <row r="421">
      <c r="A421" s="36">
        <v>1748.0</v>
      </c>
      <c r="B421" s="37" t="str">
        <f>IFERROR(VLOOKUP(A421,'asig octubre'!$A$2:$C$442,3,0))</f>
        <v>PISA Gdl</v>
      </c>
      <c r="C421" s="37" t="str">
        <f>IFERROR(VLOOKUP(A421,'asig octubre'!$A$2:$B$442,2,0))</f>
        <v>EC-06</v>
      </c>
      <c r="D421" s="38">
        <v>45569.87708333333</v>
      </c>
      <c r="E421" s="36" t="s">
        <v>354</v>
      </c>
      <c r="F421" s="37" t="str">
        <f t="array" ref="F421">IFERROR(XLOOKUP(E421,Operadores!A:A,Operadores!B:B))</f>
        <v>ROSCES</v>
      </c>
      <c r="G421" s="36" t="s">
        <v>274</v>
      </c>
      <c r="H421" s="39">
        <v>19.23481</v>
      </c>
      <c r="I421" s="40">
        <v>423.0</v>
      </c>
      <c r="J421" s="41">
        <f t="shared" si="1"/>
        <v>8136.32463</v>
      </c>
      <c r="K421" s="37" t="str">
        <f t="array" ref="K421">IFERROR(XLOOKUP(G421,'Tipo de carga'!A:A,'Tipo de carga'!B:B))</f>
        <v>Autoabasto</v>
      </c>
      <c r="L421" s="37">
        <f t="shared" si="2"/>
        <v>40</v>
      </c>
      <c r="M421" s="37">
        <f t="shared" si="3"/>
        <v>4</v>
      </c>
      <c r="N421" s="37">
        <f t="shared" si="4"/>
        <v>10</v>
      </c>
      <c r="O421" s="37" t="str">
        <f t="array" ref="O421">IFERROR(XLOOKUP(K421,'Tipo de carga'!B:B,'Tipo de carga'!C:C))</f>
        <v>Diesel</v>
      </c>
    </row>
    <row r="422">
      <c r="A422" s="36">
        <v>1698.0</v>
      </c>
      <c r="B422" s="37" t="str">
        <f>IFERROR(VLOOKUP(A422,'asig octubre'!$A$2:$C$442,3,0))</f>
        <v>Available</v>
      </c>
      <c r="C422" s="37" t="str">
        <f>IFERROR(VLOOKUP(A422,'asig octubre'!$A$2:$B$442,2,0))</f>
        <v>TTE</v>
      </c>
      <c r="D422" s="38">
        <v>45569.856099537035</v>
      </c>
      <c r="E422" s="36" t="s">
        <v>250</v>
      </c>
      <c r="F422" s="37" t="str">
        <f t="array" ref="F422">IFERROR(XLOOKUP(E422,Operadores!A:A,Operadores!B:B))</f>
        <v>FIGMAR</v>
      </c>
      <c r="G422" s="36" t="s">
        <v>274</v>
      </c>
      <c r="H422" s="39">
        <v>19.23481</v>
      </c>
      <c r="I422" s="40">
        <v>465.0</v>
      </c>
      <c r="J422" s="41">
        <f t="shared" si="1"/>
        <v>8944.18665</v>
      </c>
      <c r="K422" s="37" t="str">
        <f t="array" ref="K422">IFERROR(XLOOKUP(G422,'Tipo de carga'!A:A,'Tipo de carga'!B:B))</f>
        <v>Autoabasto</v>
      </c>
      <c r="L422" s="37">
        <f t="shared" si="2"/>
        <v>40</v>
      </c>
      <c r="M422" s="37">
        <f t="shared" si="3"/>
        <v>4</v>
      </c>
      <c r="N422" s="37">
        <f t="shared" si="4"/>
        <v>10</v>
      </c>
      <c r="O422" s="37" t="str">
        <f t="array" ref="O422">IFERROR(XLOOKUP(K422,'Tipo de carga'!B:B,'Tipo de carga'!C:C))</f>
        <v>Diesel</v>
      </c>
    </row>
    <row r="423">
      <c r="A423" s="36">
        <v>1873.0</v>
      </c>
      <c r="B423" s="37" t="str">
        <f>IFERROR(VLOOKUP(A423,'asig octubre'!$A$2:$C$442,3,0))</f>
        <v>Circuitos</v>
      </c>
      <c r="C423" s="37" t="str">
        <f>IFERROR(VLOOKUP(A423,'asig octubre'!$A$2:$B$442,2,0))</f>
        <v>EC-03</v>
      </c>
      <c r="D423" s="38">
        <v>45569.850856481484</v>
      </c>
      <c r="E423" s="36" t="s">
        <v>277</v>
      </c>
      <c r="F423" s="37" t="str">
        <f t="array" ref="F423">IFERROR(XLOOKUP(E423,Operadores!A:A,Operadores!B:B))</f>
        <v>GUADI</v>
      </c>
      <c r="G423" s="36" t="s">
        <v>274</v>
      </c>
      <c r="H423" s="39">
        <v>19.23481</v>
      </c>
      <c r="I423" s="40">
        <v>630.0</v>
      </c>
      <c r="J423" s="41">
        <f t="shared" si="1"/>
        <v>12117.9303</v>
      </c>
      <c r="K423" s="37" t="str">
        <f t="array" ref="K423">IFERROR(XLOOKUP(G423,'Tipo de carga'!A:A,'Tipo de carga'!B:B))</f>
        <v>Autoabasto</v>
      </c>
      <c r="L423" s="37">
        <f t="shared" si="2"/>
        <v>40</v>
      </c>
      <c r="M423" s="37">
        <f t="shared" si="3"/>
        <v>4</v>
      </c>
      <c r="N423" s="37">
        <f t="shared" si="4"/>
        <v>10</v>
      </c>
      <c r="O423" s="37" t="str">
        <f t="array" ref="O423">IFERROR(XLOOKUP(K423,'Tipo de carga'!B:B,'Tipo de carga'!C:C))</f>
        <v>Diesel</v>
      </c>
    </row>
    <row r="424">
      <c r="A424" s="36">
        <v>1887.0</v>
      </c>
      <c r="B424" s="37" t="str">
        <f>IFERROR(VLOOKUP(A424,'asig octubre'!$A$2:$C$442,3,0))</f>
        <v>Circuitos</v>
      </c>
      <c r="C424" s="37" t="str">
        <f>IFERROR(VLOOKUP(A424,'asig octubre'!$A$2:$B$442,2,0))</f>
        <v>EC-03</v>
      </c>
      <c r="D424" s="38">
        <v>45569.73900462963</v>
      </c>
      <c r="E424" s="36" t="s">
        <v>279</v>
      </c>
      <c r="F424" s="37" t="str">
        <f t="array" ref="F424">IFERROR(XLOOKUP(E424,Operadores!A:A,Operadores!B:B))</f>
        <v>NARCA</v>
      </c>
      <c r="G424" s="36" t="s">
        <v>274</v>
      </c>
      <c r="H424" s="39">
        <v>19.23481</v>
      </c>
      <c r="I424" s="40">
        <v>801.0</v>
      </c>
      <c r="J424" s="41">
        <f t="shared" si="1"/>
        <v>15407.08281</v>
      </c>
      <c r="K424" s="37" t="str">
        <f t="array" ref="K424">IFERROR(XLOOKUP(G424,'Tipo de carga'!A:A,'Tipo de carga'!B:B))</f>
        <v>Autoabasto</v>
      </c>
      <c r="L424" s="37">
        <f t="shared" si="2"/>
        <v>40</v>
      </c>
      <c r="M424" s="37">
        <f t="shared" si="3"/>
        <v>4</v>
      </c>
      <c r="N424" s="37">
        <f t="shared" si="4"/>
        <v>10</v>
      </c>
      <c r="O424" s="37" t="str">
        <f t="array" ref="O424">IFERROR(XLOOKUP(K424,'Tipo de carga'!B:B,'Tipo de carga'!C:C))</f>
        <v>Diesel</v>
      </c>
    </row>
    <row r="425">
      <c r="A425" s="36">
        <v>1862.0</v>
      </c>
      <c r="B425" s="37" t="str">
        <f>IFERROR(VLOOKUP(A425,'asig octubre'!$A$2:$C$442,3,0))</f>
        <v>Circuitos Mty</v>
      </c>
      <c r="C425" s="37" t="str">
        <f>IFERROR(VLOOKUP(A425,'asig octubre'!$A$2:$B$442,2,0))</f>
        <v>EC-07</v>
      </c>
      <c r="D425" s="38">
        <v>45569.7175462963</v>
      </c>
      <c r="E425" s="36" t="s">
        <v>350</v>
      </c>
      <c r="F425" s="37" t="str">
        <f t="array" ref="F425">IFERROR(XLOOKUP(E425,Operadores!A:A,Operadores!B:B))</f>
        <v>PERRI</v>
      </c>
      <c r="G425" s="36" t="s">
        <v>274</v>
      </c>
      <c r="H425" s="39">
        <v>19.23481</v>
      </c>
      <c r="I425" s="40">
        <v>272.0</v>
      </c>
      <c r="J425" s="41">
        <f t="shared" si="1"/>
        <v>5231.86832</v>
      </c>
      <c r="K425" s="37" t="str">
        <f t="array" ref="K425">IFERROR(XLOOKUP(G425,'Tipo de carga'!A:A,'Tipo de carga'!B:B))</f>
        <v>Autoabasto</v>
      </c>
      <c r="L425" s="37">
        <f t="shared" si="2"/>
        <v>40</v>
      </c>
      <c r="M425" s="37">
        <f t="shared" si="3"/>
        <v>4</v>
      </c>
      <c r="N425" s="37">
        <f t="shared" si="4"/>
        <v>10</v>
      </c>
      <c r="O425" s="37" t="str">
        <f t="array" ref="O425">IFERROR(XLOOKUP(K425,'Tipo de carga'!B:B,'Tipo de carga'!C:C))</f>
        <v>Diesel</v>
      </c>
    </row>
    <row r="426">
      <c r="A426" s="36">
        <v>1932.0</v>
      </c>
      <c r="B426" s="37" t="str">
        <f>IFERROR(VLOOKUP(A426,'asig octubre'!$A$2:$C$442,3,0))</f>
        <v>Circuitos</v>
      </c>
      <c r="C426" s="37" t="str">
        <f>IFERROR(VLOOKUP(A426,'asig octubre'!$A$2:$B$442,2,0))</f>
        <v>EC-03</v>
      </c>
      <c r="D426" s="38">
        <v>45569.7091087963</v>
      </c>
      <c r="E426" s="36" t="s">
        <v>185</v>
      </c>
      <c r="F426" s="37" t="str">
        <f t="array" ref="F426">IFERROR(XLOOKUP(E426,Operadores!A:A,Operadores!B:B))</f>
        <v>FERRI</v>
      </c>
      <c r="G426" s="36" t="s">
        <v>274</v>
      </c>
      <c r="H426" s="39">
        <v>19.23481</v>
      </c>
      <c r="I426" s="40">
        <v>266.0</v>
      </c>
      <c r="J426" s="41">
        <f t="shared" si="1"/>
        <v>5116.45946</v>
      </c>
      <c r="K426" s="37" t="str">
        <f t="array" ref="K426">IFERROR(XLOOKUP(G426,'Tipo de carga'!A:A,'Tipo de carga'!B:B))</f>
        <v>Autoabasto</v>
      </c>
      <c r="L426" s="37">
        <f t="shared" si="2"/>
        <v>40</v>
      </c>
      <c r="M426" s="37">
        <f t="shared" si="3"/>
        <v>4</v>
      </c>
      <c r="N426" s="37">
        <f t="shared" si="4"/>
        <v>10</v>
      </c>
      <c r="O426" s="37" t="str">
        <f t="array" ref="O426">IFERROR(XLOOKUP(K426,'Tipo de carga'!B:B,'Tipo de carga'!C:C))</f>
        <v>Diesel</v>
      </c>
    </row>
    <row r="427">
      <c r="A427" s="36">
        <v>1906.0</v>
      </c>
      <c r="B427" s="37" t="str">
        <f>IFERROR(VLOOKUP(A427,'asig octubre'!$A$2:$C$442,3,0))</f>
        <v>PISA Gdl</v>
      </c>
      <c r="C427" s="37" t="str">
        <f>IFERROR(VLOOKUP(A427,'asig octubre'!$A$2:$B$442,2,0))</f>
        <v>EC-06</v>
      </c>
      <c r="D427" s="38">
        <v>45569.685162037036</v>
      </c>
      <c r="E427" s="36" t="s">
        <v>393</v>
      </c>
      <c r="F427" s="37" t="str">
        <f t="array" ref="F427">IFERROR(XLOOKUP(E427,Operadores!A:A,Operadores!B:B))</f>
        <v>GAJJOS</v>
      </c>
      <c r="G427" s="36" t="s">
        <v>274</v>
      </c>
      <c r="H427" s="39">
        <v>19.23481</v>
      </c>
      <c r="I427" s="40">
        <v>450.0</v>
      </c>
      <c r="J427" s="41">
        <f t="shared" si="1"/>
        <v>8655.6645</v>
      </c>
      <c r="K427" s="37" t="str">
        <f t="array" ref="K427">IFERROR(XLOOKUP(G427,'Tipo de carga'!A:A,'Tipo de carga'!B:B))</f>
        <v>Autoabasto</v>
      </c>
      <c r="L427" s="37">
        <f t="shared" si="2"/>
        <v>40</v>
      </c>
      <c r="M427" s="37">
        <f t="shared" si="3"/>
        <v>4</v>
      </c>
      <c r="N427" s="37">
        <f t="shared" si="4"/>
        <v>10</v>
      </c>
      <c r="O427" s="37" t="str">
        <f t="array" ref="O427">IFERROR(XLOOKUP(K427,'Tipo de carga'!B:B,'Tipo de carga'!C:C))</f>
        <v>Diesel</v>
      </c>
    </row>
    <row r="428">
      <c r="A428" s="36">
        <v>1868.0</v>
      </c>
      <c r="B428" s="37" t="str">
        <f>IFERROR(VLOOKUP(A428,'asig octubre'!$A$2:$C$442,3,0))</f>
        <v>Circuitos Mty</v>
      </c>
      <c r="C428" s="37" t="str">
        <f>IFERROR(VLOOKUP(A428,'asig octubre'!$A$2:$B$442,2,0))</f>
        <v>EC-07</v>
      </c>
      <c r="D428" s="38">
        <v>45569.58840277778</v>
      </c>
      <c r="E428" s="36" t="s">
        <v>394</v>
      </c>
      <c r="F428" s="37" t="str">
        <f t="array" ref="F428">IFERROR(XLOOKUP(E428,Operadores!A:A,Operadores!B:B))</f>
        <v>GAYJOS</v>
      </c>
      <c r="G428" s="36" t="s">
        <v>274</v>
      </c>
      <c r="H428" s="39">
        <v>19.23481</v>
      </c>
      <c r="I428" s="40">
        <v>760.0</v>
      </c>
      <c r="J428" s="41">
        <f t="shared" si="1"/>
        <v>14618.4556</v>
      </c>
      <c r="K428" s="37" t="str">
        <f t="array" ref="K428">IFERROR(XLOOKUP(G428,'Tipo de carga'!A:A,'Tipo de carga'!B:B))</f>
        <v>Autoabasto</v>
      </c>
      <c r="L428" s="37">
        <f t="shared" si="2"/>
        <v>40</v>
      </c>
      <c r="M428" s="37">
        <f t="shared" si="3"/>
        <v>4</v>
      </c>
      <c r="N428" s="37">
        <f t="shared" si="4"/>
        <v>10</v>
      </c>
      <c r="O428" s="37" t="str">
        <f t="array" ref="O428">IFERROR(XLOOKUP(K428,'Tipo de carga'!B:B,'Tipo de carga'!C:C))</f>
        <v>Diesel</v>
      </c>
    </row>
    <row r="429">
      <c r="A429" s="36">
        <v>1878.0</v>
      </c>
      <c r="B429" s="37" t="str">
        <f>IFERROR(VLOOKUP(A429,'asig octubre'!$A$2:$C$442,3,0))</f>
        <v>Circuitos</v>
      </c>
      <c r="C429" s="37" t="str">
        <f>IFERROR(VLOOKUP(A429,'asig octubre'!$A$2:$B$442,2,0))</f>
        <v>EC-03</v>
      </c>
      <c r="D429" s="38">
        <v>45569.56480324074</v>
      </c>
      <c r="E429" s="36" t="s">
        <v>53</v>
      </c>
      <c r="F429" s="37" t="str">
        <f t="array" ref="F429">IFERROR(XLOOKUP(E429,Operadores!A:A,Operadores!B:B))</f>
        <v>CASSA</v>
      </c>
      <c r="G429" s="36" t="s">
        <v>274</v>
      </c>
      <c r="H429" s="39">
        <v>19.23481</v>
      </c>
      <c r="I429" s="40">
        <v>665.0</v>
      </c>
      <c r="J429" s="41">
        <f t="shared" si="1"/>
        <v>12791.14865</v>
      </c>
      <c r="K429" s="37" t="str">
        <f t="array" ref="K429">IFERROR(XLOOKUP(G429,'Tipo de carga'!A:A,'Tipo de carga'!B:B))</f>
        <v>Autoabasto</v>
      </c>
      <c r="L429" s="37">
        <f t="shared" si="2"/>
        <v>40</v>
      </c>
      <c r="M429" s="37">
        <f t="shared" si="3"/>
        <v>4</v>
      </c>
      <c r="N429" s="37">
        <f t="shared" si="4"/>
        <v>10</v>
      </c>
      <c r="O429" s="37" t="str">
        <f t="array" ref="O429">IFERROR(XLOOKUP(K429,'Tipo de carga'!B:B,'Tipo de carga'!C:C))</f>
        <v>Diesel</v>
      </c>
    </row>
    <row r="430">
      <c r="A430" s="36">
        <v>1734.0</v>
      </c>
      <c r="B430" s="37" t="str">
        <f>IFERROR(VLOOKUP(A430,'asig octubre'!$A$2:$C$442,3,0))</f>
        <v>Circuitos Mty</v>
      </c>
      <c r="C430" s="37" t="str">
        <f>IFERROR(VLOOKUP(A430,'asig octubre'!$A$2:$B$442,2,0))</f>
        <v>EC-07</v>
      </c>
      <c r="D430" s="38">
        <v>45569.538993055554</v>
      </c>
      <c r="E430" s="36" t="s">
        <v>395</v>
      </c>
      <c r="F430" s="37" t="str">
        <f t="array" ref="F430">IFERROR(XLOOKUP(E430,Operadores!A:A,Operadores!B:B))</f>
        <v>BALGER</v>
      </c>
      <c r="G430" s="36" t="s">
        <v>274</v>
      </c>
      <c r="H430" s="39">
        <v>19.23481</v>
      </c>
      <c r="I430" s="40">
        <v>361.0</v>
      </c>
      <c r="J430" s="41">
        <f t="shared" si="1"/>
        <v>6943.76641</v>
      </c>
      <c r="K430" s="37" t="str">
        <f t="array" ref="K430">IFERROR(XLOOKUP(G430,'Tipo de carga'!A:A,'Tipo de carga'!B:B))</f>
        <v>Autoabasto</v>
      </c>
      <c r="L430" s="37">
        <f t="shared" si="2"/>
        <v>40</v>
      </c>
      <c r="M430" s="37">
        <f t="shared" si="3"/>
        <v>4</v>
      </c>
      <c r="N430" s="37">
        <f t="shared" si="4"/>
        <v>10</v>
      </c>
      <c r="O430" s="37" t="str">
        <f t="array" ref="O430">IFERROR(XLOOKUP(K430,'Tipo de carga'!B:B,'Tipo de carga'!C:C))</f>
        <v>Diesel</v>
      </c>
    </row>
    <row r="431">
      <c r="A431" s="36">
        <v>2049.0</v>
      </c>
      <c r="B431" s="37" t="str">
        <f>IFERROR(VLOOKUP(A431,'asig octubre'!$A$2:$C$442,3,0))</f>
        <v>Crisa</v>
      </c>
      <c r="C431" s="37" t="str">
        <f>IFERROR(VLOOKUP(A431,'asig octubre'!$A$2:$B$442,2,0))</f>
        <v>EC-07</v>
      </c>
      <c r="D431" s="38">
        <v>45569.5255787037</v>
      </c>
      <c r="E431" s="36" t="s">
        <v>396</v>
      </c>
      <c r="F431" s="37" t="str">
        <f t="array" ref="F431">IFERROR(XLOOKUP(E431,Operadores!A:A,Operadores!B:B))</f>
        <v>TORANG</v>
      </c>
      <c r="G431" s="36" t="s">
        <v>274</v>
      </c>
      <c r="H431" s="39">
        <v>19.23481</v>
      </c>
      <c r="I431" s="40">
        <v>319.0</v>
      </c>
      <c r="J431" s="41">
        <f t="shared" si="1"/>
        <v>6135.90439</v>
      </c>
      <c r="K431" s="37" t="str">
        <f t="array" ref="K431">IFERROR(XLOOKUP(G431,'Tipo de carga'!A:A,'Tipo de carga'!B:B))</f>
        <v>Autoabasto</v>
      </c>
      <c r="L431" s="37">
        <f t="shared" si="2"/>
        <v>40</v>
      </c>
      <c r="M431" s="37">
        <f t="shared" si="3"/>
        <v>4</v>
      </c>
      <c r="N431" s="37">
        <f t="shared" si="4"/>
        <v>10</v>
      </c>
      <c r="O431" s="37" t="str">
        <f t="array" ref="O431">IFERROR(XLOOKUP(K431,'Tipo de carga'!B:B,'Tipo de carga'!C:C))</f>
        <v>Diesel</v>
      </c>
    </row>
    <row r="432">
      <c r="A432" s="36">
        <v>1877.0</v>
      </c>
      <c r="B432" s="37" t="str">
        <f>IFERROR(VLOOKUP(A432,'asig octubre'!$A$2:$C$442,3,0))</f>
        <v>Circuitos</v>
      </c>
      <c r="C432" s="37" t="str">
        <f>IFERROR(VLOOKUP(A432,'asig octubre'!$A$2:$B$442,2,0))</f>
        <v>EC-03</v>
      </c>
      <c r="D432" s="38">
        <v>45569.28395833333</v>
      </c>
      <c r="E432" s="36" t="s">
        <v>397</v>
      </c>
      <c r="F432" s="37" t="str">
        <f t="array" ref="F432">IFERROR(XLOOKUP(E432,Operadores!A:A,Operadores!B:B))</f>
        <v>GRERI</v>
      </c>
      <c r="G432" s="36" t="s">
        <v>274</v>
      </c>
      <c r="H432" s="39">
        <v>19.23481</v>
      </c>
      <c r="I432" s="40">
        <v>533.0</v>
      </c>
      <c r="J432" s="41">
        <f t="shared" si="1"/>
        <v>10252.15373</v>
      </c>
      <c r="K432" s="37" t="str">
        <f t="array" ref="K432">IFERROR(XLOOKUP(G432,'Tipo de carga'!A:A,'Tipo de carga'!B:B))</f>
        <v>Autoabasto</v>
      </c>
      <c r="L432" s="37">
        <f t="shared" si="2"/>
        <v>40</v>
      </c>
      <c r="M432" s="37">
        <f t="shared" si="3"/>
        <v>4</v>
      </c>
      <c r="N432" s="37">
        <f t="shared" si="4"/>
        <v>10</v>
      </c>
      <c r="O432" s="37" t="str">
        <f t="array" ref="O432">IFERROR(XLOOKUP(K432,'Tipo de carga'!B:B,'Tipo de carga'!C:C))</f>
        <v>Diesel</v>
      </c>
    </row>
    <row r="433">
      <c r="A433" s="36">
        <v>1729.0</v>
      </c>
      <c r="B433" s="37" t="str">
        <f>IFERROR(VLOOKUP(A433,'asig octubre'!$A$2:$C$442,3,0))</f>
        <v>Wm Full</v>
      </c>
      <c r="C433" s="37" t="str">
        <f>IFERROR(VLOOKUP(A433,'asig octubre'!$A$2:$B$442,2,0))</f>
        <v>EC-08</v>
      </c>
      <c r="D433" s="38">
        <v>45569.8016087963</v>
      </c>
      <c r="E433" s="36" t="s">
        <v>284</v>
      </c>
      <c r="F433" s="37" t="str">
        <f t="array" ref="F433">IFERROR(XLOOKUP(E433,Operadores!A:A,Operadores!B:B))</f>
        <v>CAMJU01</v>
      </c>
      <c r="G433" s="36" t="s">
        <v>42</v>
      </c>
      <c r="H433" s="39">
        <v>19.15722</v>
      </c>
      <c r="I433" s="40">
        <v>388.0</v>
      </c>
      <c r="J433" s="41">
        <f t="shared" si="1"/>
        <v>7433.00136</v>
      </c>
      <c r="K433" s="37" t="str">
        <f t="array" ref="K433">IFERROR(XLOOKUP(G433,'Tipo de carga'!A:A,'Tipo de carga'!B:B))</f>
        <v>Autoabasto</v>
      </c>
      <c r="L433" s="37">
        <f t="shared" si="2"/>
        <v>40</v>
      </c>
      <c r="M433" s="37">
        <f t="shared" si="3"/>
        <v>4</v>
      </c>
      <c r="N433" s="37">
        <f t="shared" si="4"/>
        <v>10</v>
      </c>
      <c r="O433" s="37" t="str">
        <f t="array" ref="O433">IFERROR(XLOOKUP(K433,'Tipo de carga'!B:B,'Tipo de carga'!C:C))</f>
        <v>Diesel</v>
      </c>
    </row>
    <row r="434">
      <c r="A434" s="36">
        <v>1705.0</v>
      </c>
      <c r="B434" s="37" t="str">
        <f>IFERROR(VLOOKUP(A434,'asig octubre'!$A$2:$C$442,3,0))</f>
        <v>Wm Full</v>
      </c>
      <c r="C434" s="37" t="str">
        <f>IFERROR(VLOOKUP(A434,'asig octubre'!$A$2:$B$442,2,0))</f>
        <v>EC-08</v>
      </c>
      <c r="D434" s="38">
        <v>45569.792291666665</v>
      </c>
      <c r="E434" s="36" t="s">
        <v>285</v>
      </c>
      <c r="F434" s="37" t="str">
        <f t="array" ref="F434">IFERROR(XLOOKUP(E434,Operadores!A:A,Operadores!B:B))</f>
        <v>PERVIC</v>
      </c>
      <c r="G434" s="36" t="s">
        <v>42</v>
      </c>
      <c r="H434" s="39">
        <v>19.15722</v>
      </c>
      <c r="I434" s="40">
        <v>395.0</v>
      </c>
      <c r="J434" s="41">
        <f t="shared" si="1"/>
        <v>7567.1019</v>
      </c>
      <c r="K434" s="37" t="str">
        <f t="array" ref="K434">IFERROR(XLOOKUP(G434,'Tipo de carga'!A:A,'Tipo de carga'!B:B))</f>
        <v>Autoabasto</v>
      </c>
      <c r="L434" s="37">
        <f t="shared" si="2"/>
        <v>40</v>
      </c>
      <c r="M434" s="37">
        <f t="shared" si="3"/>
        <v>4</v>
      </c>
      <c r="N434" s="37">
        <f t="shared" si="4"/>
        <v>10</v>
      </c>
      <c r="O434" s="37" t="str">
        <f t="array" ref="O434">IFERROR(XLOOKUP(K434,'Tipo de carga'!B:B,'Tipo de carga'!C:C))</f>
        <v>Diesel</v>
      </c>
    </row>
    <row r="435">
      <c r="A435" s="36">
        <v>1813.0</v>
      </c>
      <c r="B435" s="37" t="str">
        <f>IFERROR(VLOOKUP(A435,'asig octubre'!$A$2:$C$442,3,0))</f>
        <v>Wm Full</v>
      </c>
      <c r="C435" s="37" t="str">
        <f>IFERROR(VLOOKUP(A435,'asig octubre'!$A$2:$B$442,2,0))</f>
        <v>EC-08</v>
      </c>
      <c r="D435" s="38">
        <v>45569.70199074074</v>
      </c>
      <c r="E435" s="36" t="s">
        <v>289</v>
      </c>
      <c r="F435" s="37" t="str">
        <f t="array" ref="F435">IFERROR(XLOOKUP(E435,Operadores!A:A,Operadores!B:B))</f>
        <v>ALFEDI</v>
      </c>
      <c r="G435" s="36" t="s">
        <v>42</v>
      </c>
      <c r="H435" s="39">
        <v>19.15722</v>
      </c>
      <c r="I435" s="40">
        <v>377.0</v>
      </c>
      <c r="J435" s="41">
        <f t="shared" si="1"/>
        <v>7222.27194</v>
      </c>
      <c r="K435" s="37" t="str">
        <f t="array" ref="K435">IFERROR(XLOOKUP(G435,'Tipo de carga'!A:A,'Tipo de carga'!B:B))</f>
        <v>Autoabasto</v>
      </c>
      <c r="L435" s="37">
        <f t="shared" si="2"/>
        <v>40</v>
      </c>
      <c r="M435" s="37">
        <f t="shared" si="3"/>
        <v>4</v>
      </c>
      <c r="N435" s="37">
        <f t="shared" si="4"/>
        <v>10</v>
      </c>
      <c r="O435" s="37" t="str">
        <f t="array" ref="O435">IFERROR(XLOOKUP(K435,'Tipo de carga'!B:B,'Tipo de carga'!C:C))</f>
        <v>Diesel</v>
      </c>
    </row>
    <row r="436">
      <c r="A436" s="36">
        <v>1808.0</v>
      </c>
      <c r="B436" s="37" t="str">
        <f>IFERROR(VLOOKUP(A436,'asig octubre'!$A$2:$C$442,3,0))</f>
        <v>Sayer Full</v>
      </c>
      <c r="C436" s="37" t="str">
        <f>IFERROR(VLOOKUP(A436,'asig octubre'!$A$2:$B$442,2,0))</f>
        <v>EC-04</v>
      </c>
      <c r="D436" s="38">
        <v>45569.67710648148</v>
      </c>
      <c r="E436" s="36" t="s">
        <v>55</v>
      </c>
      <c r="F436" s="37" t="str">
        <f t="array" ref="F436">IFERROR(XLOOKUP(E436,Operadores!A:A,Operadores!B:B))</f>
        <v>ZAPNO</v>
      </c>
      <c r="G436" s="36" t="s">
        <v>42</v>
      </c>
      <c r="H436" s="39">
        <v>19.15722</v>
      </c>
      <c r="I436" s="40">
        <v>760.0</v>
      </c>
      <c r="J436" s="41">
        <f t="shared" si="1"/>
        <v>14559.4872</v>
      </c>
      <c r="K436" s="37" t="str">
        <f t="array" ref="K436">IFERROR(XLOOKUP(G436,'Tipo de carga'!A:A,'Tipo de carga'!B:B))</f>
        <v>Autoabasto</v>
      </c>
      <c r="L436" s="37">
        <f t="shared" si="2"/>
        <v>40</v>
      </c>
      <c r="M436" s="37">
        <f t="shared" si="3"/>
        <v>4</v>
      </c>
      <c r="N436" s="37">
        <f t="shared" si="4"/>
        <v>10</v>
      </c>
      <c r="O436" s="37" t="str">
        <f t="array" ref="O436">IFERROR(XLOOKUP(K436,'Tipo de carga'!B:B,'Tipo de carga'!C:C))</f>
        <v>Diesel</v>
      </c>
    </row>
    <row r="437">
      <c r="A437" s="36">
        <v>2004.0</v>
      </c>
      <c r="B437" s="37" t="str">
        <f>IFERROR(VLOOKUP(A437,'asig octubre'!$A$2:$C$442,3,0))</f>
        <v>MeLi asignado SD</v>
      </c>
      <c r="C437" s="37" t="str">
        <f>IFERROR(VLOOKUP(A437,'asig octubre'!$A$2:$B$442,2,0))</f>
        <v>EC-05</v>
      </c>
      <c r="D437" s="38">
        <v>45569.663819444446</v>
      </c>
      <c r="E437" s="36" t="s">
        <v>398</v>
      </c>
      <c r="F437" s="37" t="str">
        <f t="array" ref="F437">IFERROR(XLOOKUP(E437,Operadores!A:A,Operadores!B:B))</f>
        <v>SANEUS</v>
      </c>
      <c r="G437" s="36" t="s">
        <v>42</v>
      </c>
      <c r="H437" s="39">
        <v>19.15722</v>
      </c>
      <c r="I437" s="40">
        <v>237.0</v>
      </c>
      <c r="J437" s="41">
        <f t="shared" si="1"/>
        <v>4540.26114</v>
      </c>
      <c r="K437" s="37" t="str">
        <f t="array" ref="K437">IFERROR(XLOOKUP(G437,'Tipo de carga'!A:A,'Tipo de carga'!B:B))</f>
        <v>Autoabasto</v>
      </c>
      <c r="L437" s="37">
        <f t="shared" si="2"/>
        <v>40</v>
      </c>
      <c r="M437" s="37">
        <f t="shared" si="3"/>
        <v>4</v>
      </c>
      <c r="N437" s="37">
        <f t="shared" si="4"/>
        <v>10</v>
      </c>
      <c r="O437" s="37" t="str">
        <f t="array" ref="O437">IFERROR(XLOOKUP(K437,'Tipo de carga'!B:B,'Tipo de carga'!C:C))</f>
        <v>Diesel</v>
      </c>
    </row>
    <row r="438">
      <c r="A438" s="36">
        <v>2005.0</v>
      </c>
      <c r="B438" s="37" t="str">
        <f>IFERROR(VLOOKUP(A438,'asig octubre'!$A$2:$C$442,3,0))</f>
        <v>MeLi Dedicado Merida</v>
      </c>
      <c r="C438" s="37" t="str">
        <f>IFERROR(VLOOKUP(A438,'asig octubre'!$A$2:$B$442,2,0))</f>
        <v>EC-05</v>
      </c>
      <c r="D438" s="38">
        <v>45569.606620370374</v>
      </c>
      <c r="E438" s="36" t="s">
        <v>399</v>
      </c>
      <c r="F438" s="37" t="str">
        <f t="array" ref="F438">IFERROR(XLOOKUP(E438,Operadores!A:A,Operadores!B:B))</f>
        <v>DOMLEO</v>
      </c>
      <c r="G438" s="36" t="s">
        <v>42</v>
      </c>
      <c r="H438" s="39">
        <v>19.15722</v>
      </c>
      <c r="I438" s="40">
        <v>264.0</v>
      </c>
      <c r="J438" s="41">
        <f t="shared" si="1"/>
        <v>5057.50608</v>
      </c>
      <c r="K438" s="37" t="str">
        <f t="array" ref="K438">IFERROR(XLOOKUP(G438,'Tipo de carga'!A:A,'Tipo de carga'!B:B))</f>
        <v>Autoabasto</v>
      </c>
      <c r="L438" s="37">
        <f t="shared" si="2"/>
        <v>40</v>
      </c>
      <c r="M438" s="37">
        <f t="shared" si="3"/>
        <v>4</v>
      </c>
      <c r="N438" s="37">
        <f t="shared" si="4"/>
        <v>10</v>
      </c>
      <c r="O438" s="37" t="str">
        <f t="array" ref="O438">IFERROR(XLOOKUP(K438,'Tipo de carga'!B:B,'Tipo de carga'!C:C))</f>
        <v>Diesel</v>
      </c>
    </row>
    <row r="439">
      <c r="A439" s="36">
        <v>2031.0</v>
      </c>
      <c r="B439" s="37" t="str">
        <f>IFERROR(VLOOKUP(A439,'asig octubre'!$A$2:$C$442,3,0))</f>
        <v>Available</v>
      </c>
      <c r="C439" s="37" t="str">
        <f>IFERROR(VLOOKUP(A439,'asig octubre'!$A$2:$B$442,2,0))</f>
        <v>TTE</v>
      </c>
      <c r="D439" s="38">
        <v>45569.52087962963</v>
      </c>
      <c r="E439" s="36" t="s">
        <v>349</v>
      </c>
      <c r="F439" s="37" t="str">
        <f t="array" ref="F439">IFERROR(XLOOKUP(E439,Operadores!A:A,Operadores!B:B))</f>
        <v>GUEGAB</v>
      </c>
      <c r="G439" s="36" t="s">
        <v>42</v>
      </c>
      <c r="H439" s="39">
        <v>19.15722</v>
      </c>
      <c r="I439" s="40">
        <v>130.0</v>
      </c>
      <c r="J439" s="41">
        <f t="shared" si="1"/>
        <v>2490.4386</v>
      </c>
      <c r="K439" s="37" t="str">
        <f t="array" ref="K439">IFERROR(XLOOKUP(G439,'Tipo de carga'!A:A,'Tipo de carga'!B:B))</f>
        <v>Autoabasto</v>
      </c>
      <c r="L439" s="37">
        <f t="shared" si="2"/>
        <v>40</v>
      </c>
      <c r="M439" s="37">
        <f t="shared" si="3"/>
        <v>4</v>
      </c>
      <c r="N439" s="37">
        <f t="shared" si="4"/>
        <v>10</v>
      </c>
      <c r="O439" s="37" t="str">
        <f t="array" ref="O439">IFERROR(XLOOKUP(K439,'Tipo de carga'!B:B,'Tipo de carga'!C:C))</f>
        <v>Diesel</v>
      </c>
    </row>
    <row r="440">
      <c r="A440" s="36">
        <v>1964.0</v>
      </c>
      <c r="B440" s="37" t="str">
        <f>IFERROR(VLOOKUP(A440,'asig octubre'!$A$2:$C$442,3,0))</f>
        <v>MeLi asignado SD</v>
      </c>
      <c r="C440" s="37" t="str">
        <f>IFERROR(VLOOKUP(A440,'asig octubre'!$A$2:$B$442,2,0))</f>
        <v>EC-05</v>
      </c>
      <c r="D440" s="38">
        <v>45569.47275462963</v>
      </c>
      <c r="E440" s="36" t="s">
        <v>236</v>
      </c>
      <c r="F440" s="37" t="str">
        <f t="array" ref="F440">IFERROR(XLOOKUP(E440,Operadores!A:A,Operadores!B:B))</f>
        <v>BENOSC</v>
      </c>
      <c r="G440" s="36" t="s">
        <v>42</v>
      </c>
      <c r="H440" s="39">
        <v>19.15722</v>
      </c>
      <c r="I440" s="40">
        <v>601.0</v>
      </c>
      <c r="J440" s="41">
        <f t="shared" si="1"/>
        <v>11513.48922</v>
      </c>
      <c r="K440" s="37" t="str">
        <f t="array" ref="K440">IFERROR(XLOOKUP(G440,'Tipo de carga'!A:A,'Tipo de carga'!B:B))</f>
        <v>Autoabasto</v>
      </c>
      <c r="L440" s="37">
        <f t="shared" si="2"/>
        <v>40</v>
      </c>
      <c r="M440" s="37">
        <f t="shared" si="3"/>
        <v>4</v>
      </c>
      <c r="N440" s="37">
        <f t="shared" si="4"/>
        <v>10</v>
      </c>
      <c r="O440" s="37" t="str">
        <f t="array" ref="O440">IFERROR(XLOOKUP(K440,'Tipo de carga'!B:B,'Tipo de carga'!C:C))</f>
        <v>Diesel</v>
      </c>
    </row>
    <row r="441">
      <c r="A441" s="36">
        <v>1758.0</v>
      </c>
      <c r="B441" s="37" t="str">
        <f>IFERROR(VLOOKUP(A441,'asig octubre'!$A$2:$C$442,3,0))</f>
        <v>Wm Full</v>
      </c>
      <c r="C441" s="37" t="str">
        <f>IFERROR(VLOOKUP(A441,'asig octubre'!$A$2:$B$442,2,0))</f>
        <v>EC-08</v>
      </c>
      <c r="D441" s="38">
        <v>45569.456712962965</v>
      </c>
      <c r="E441" s="36" t="s">
        <v>296</v>
      </c>
      <c r="F441" s="37" t="str">
        <f t="array" ref="F441">IFERROR(XLOOKUP(E441,Operadores!A:A,Operadores!B:B))</f>
        <v>PINGUA</v>
      </c>
      <c r="G441" s="36" t="s">
        <v>42</v>
      </c>
      <c r="H441" s="39">
        <v>19.15722</v>
      </c>
      <c r="I441" s="40">
        <v>66.0</v>
      </c>
      <c r="J441" s="41">
        <f t="shared" si="1"/>
        <v>1264.37652</v>
      </c>
      <c r="K441" s="37" t="str">
        <f t="array" ref="K441">IFERROR(XLOOKUP(G441,'Tipo de carga'!A:A,'Tipo de carga'!B:B))</f>
        <v>Autoabasto</v>
      </c>
      <c r="L441" s="37">
        <f t="shared" si="2"/>
        <v>40</v>
      </c>
      <c r="M441" s="37">
        <f t="shared" si="3"/>
        <v>4</v>
      </c>
      <c r="N441" s="37">
        <f t="shared" si="4"/>
        <v>10</v>
      </c>
      <c r="O441" s="37" t="str">
        <f t="array" ref="O441">IFERROR(XLOOKUP(K441,'Tipo de carga'!B:B,'Tipo de carga'!C:C))</f>
        <v>Diesel</v>
      </c>
    </row>
    <row r="442">
      <c r="A442" s="36">
        <v>1818.0</v>
      </c>
      <c r="B442" s="37" t="str">
        <f>IFERROR(VLOOKUP(A442,'asig octubre'!$A$2:$C$442,3,0))</f>
        <v>Wm Full</v>
      </c>
      <c r="C442" s="37" t="str">
        <f>IFERROR(VLOOKUP(A442,'asig octubre'!$A$2:$B$442,2,0))</f>
        <v>EC-08</v>
      </c>
      <c r="D442" s="38">
        <v>45569.34438657408</v>
      </c>
      <c r="E442" s="36" t="s">
        <v>302</v>
      </c>
      <c r="F442" s="37" t="str">
        <f t="array" ref="F442">IFERROR(XLOOKUP(E442,Operadores!A:A,Operadores!B:B))</f>
        <v>HEROCT</v>
      </c>
      <c r="G442" s="36" t="s">
        <v>42</v>
      </c>
      <c r="H442" s="39">
        <v>19.15722</v>
      </c>
      <c r="I442" s="40">
        <v>451.0</v>
      </c>
      <c r="J442" s="41">
        <f t="shared" si="1"/>
        <v>8639.90622</v>
      </c>
      <c r="K442" s="37" t="str">
        <f t="array" ref="K442">IFERROR(XLOOKUP(G442,'Tipo de carga'!A:A,'Tipo de carga'!B:B))</f>
        <v>Autoabasto</v>
      </c>
      <c r="L442" s="37">
        <f t="shared" si="2"/>
        <v>40</v>
      </c>
      <c r="M442" s="37">
        <f t="shared" si="3"/>
        <v>4</v>
      </c>
      <c r="N442" s="37">
        <f t="shared" si="4"/>
        <v>10</v>
      </c>
      <c r="O442" s="37" t="str">
        <f t="array" ref="O442">IFERROR(XLOOKUP(K442,'Tipo de carga'!B:B,'Tipo de carga'!C:C))</f>
        <v>Diesel</v>
      </c>
    </row>
    <row r="443">
      <c r="A443" s="36">
        <v>1991.0</v>
      </c>
      <c r="B443" s="37" t="str">
        <f>IFERROR(VLOOKUP(A443,'asig octubre'!$A$2:$C$442,3,0))</f>
        <v>MeLi Dedicado Merida</v>
      </c>
      <c r="C443" s="37" t="str">
        <f>IFERROR(VLOOKUP(A443,'asig octubre'!$A$2:$B$442,2,0))</f>
        <v>EC-05</v>
      </c>
      <c r="D443" s="38">
        <v>45569.240648148145</v>
      </c>
      <c r="E443" s="36" t="s">
        <v>204</v>
      </c>
      <c r="F443" s="37" t="str">
        <f t="array" ref="F443">IFERROR(XLOOKUP(E443,Operadores!A:A,Operadores!B:B))</f>
        <v>AGUARM</v>
      </c>
      <c r="G443" s="36" t="s">
        <v>42</v>
      </c>
      <c r="H443" s="39">
        <v>19.15722</v>
      </c>
      <c r="I443" s="40">
        <v>352.0</v>
      </c>
      <c r="J443" s="41">
        <f t="shared" si="1"/>
        <v>6743.34144</v>
      </c>
      <c r="K443" s="37" t="str">
        <f t="array" ref="K443">IFERROR(XLOOKUP(G443,'Tipo de carga'!A:A,'Tipo de carga'!B:B))</f>
        <v>Autoabasto</v>
      </c>
      <c r="L443" s="37">
        <f t="shared" si="2"/>
        <v>40</v>
      </c>
      <c r="M443" s="37">
        <f t="shared" si="3"/>
        <v>4</v>
      </c>
      <c r="N443" s="37">
        <f t="shared" si="4"/>
        <v>10</v>
      </c>
      <c r="O443" s="37" t="str">
        <f t="array" ref="O443">IFERROR(XLOOKUP(K443,'Tipo de carga'!B:B,'Tipo de carga'!C:C))</f>
        <v>Diesel</v>
      </c>
    </row>
    <row r="444">
      <c r="A444" s="36">
        <v>1701.0</v>
      </c>
      <c r="B444" s="37" t="str">
        <f>IFERROR(VLOOKUP(A444,'asig octubre'!$A$2:$C$442,3,0))</f>
        <v>Wm Full</v>
      </c>
      <c r="C444" s="37" t="str">
        <f>IFERROR(VLOOKUP(A444,'asig octubre'!$A$2:$B$442,2,0))</f>
        <v>EC-08</v>
      </c>
      <c r="D444" s="38">
        <v>45569.20777777778</v>
      </c>
      <c r="E444" s="36" t="s">
        <v>400</v>
      </c>
      <c r="F444" s="37" t="str">
        <f t="array" ref="F444">IFERROR(XLOOKUP(E444,Operadores!A:A,Operadores!B:B))</f>
        <v>HERMOI</v>
      </c>
      <c r="G444" s="36" t="s">
        <v>42</v>
      </c>
      <c r="H444" s="39">
        <v>19.15722</v>
      </c>
      <c r="I444" s="40">
        <v>400.0</v>
      </c>
      <c r="J444" s="41">
        <f t="shared" si="1"/>
        <v>7662.888</v>
      </c>
      <c r="K444" s="37" t="str">
        <f t="array" ref="K444">IFERROR(XLOOKUP(G444,'Tipo de carga'!A:A,'Tipo de carga'!B:B))</f>
        <v>Autoabasto</v>
      </c>
      <c r="L444" s="37">
        <f t="shared" si="2"/>
        <v>40</v>
      </c>
      <c r="M444" s="37">
        <f t="shared" si="3"/>
        <v>4</v>
      </c>
      <c r="N444" s="37">
        <f t="shared" si="4"/>
        <v>10</v>
      </c>
      <c r="O444" s="37" t="str">
        <f t="array" ref="O444">IFERROR(XLOOKUP(K444,'Tipo de carga'!B:B,'Tipo de carga'!C:C))</f>
        <v>Diesel</v>
      </c>
    </row>
    <row r="445">
      <c r="A445" s="36">
        <v>1904.0</v>
      </c>
      <c r="B445" s="37" t="str">
        <f>IFERROR(VLOOKUP(A445,'asig octubre'!$A$2:$C$442,3,0))</f>
        <v>PISA Gdl</v>
      </c>
      <c r="C445" s="37" t="str">
        <f>IFERROR(VLOOKUP(A445,'asig octubre'!$A$2:$B$442,2,0))</f>
        <v>EC-06</v>
      </c>
      <c r="D445" s="38">
        <v>45569.14894675926</v>
      </c>
      <c r="E445" s="36" t="s">
        <v>401</v>
      </c>
      <c r="F445" s="37" t="str">
        <f t="array" ref="F445">IFERROR(XLOOKUP(E445,Operadores!A:A,Operadores!B:B))</f>
        <v>CARGUS</v>
      </c>
      <c r="G445" s="36" t="s">
        <v>42</v>
      </c>
      <c r="H445" s="39">
        <v>19.15722</v>
      </c>
      <c r="I445" s="40">
        <v>471.0</v>
      </c>
      <c r="J445" s="41">
        <f t="shared" si="1"/>
        <v>9023.05062</v>
      </c>
      <c r="K445" s="37" t="str">
        <f t="array" ref="K445">IFERROR(XLOOKUP(G445,'Tipo de carga'!A:A,'Tipo de carga'!B:B))</f>
        <v>Autoabasto</v>
      </c>
      <c r="L445" s="37">
        <f t="shared" si="2"/>
        <v>40</v>
      </c>
      <c r="M445" s="37">
        <f t="shared" si="3"/>
        <v>4</v>
      </c>
      <c r="N445" s="37">
        <f t="shared" si="4"/>
        <v>10</v>
      </c>
      <c r="O445" s="37" t="str">
        <f t="array" ref="O445">IFERROR(XLOOKUP(K445,'Tipo de carga'!B:B,'Tipo de carga'!C:C))</f>
        <v>Diesel</v>
      </c>
    </row>
    <row r="446">
      <c r="A446" s="36">
        <v>2009.0</v>
      </c>
      <c r="B446" s="37" t="str">
        <f>IFERROR(VLOOKUP(A446,'asig octubre'!$A$2:$C$442,3,0))</f>
        <v>MeLi Dedicado Merida</v>
      </c>
      <c r="C446" s="37" t="str">
        <f>IFERROR(VLOOKUP(A446,'asig octubre'!$A$2:$B$442,2,0))</f>
        <v>EC-05</v>
      </c>
      <c r="D446" s="38">
        <v>45569.11855324074</v>
      </c>
      <c r="E446" s="36" t="s">
        <v>372</v>
      </c>
      <c r="F446" s="37" t="str">
        <f t="array" ref="F446">IFERROR(XLOOKUP(E446,Operadores!A:A,Operadores!B:B))</f>
        <v>IBAABI</v>
      </c>
      <c r="G446" s="36" t="s">
        <v>42</v>
      </c>
      <c r="H446" s="39">
        <v>19.15722</v>
      </c>
      <c r="I446" s="40">
        <v>431.0</v>
      </c>
      <c r="J446" s="41">
        <f t="shared" si="1"/>
        <v>8256.76182</v>
      </c>
      <c r="K446" s="37" t="str">
        <f t="array" ref="K446">IFERROR(XLOOKUP(G446,'Tipo de carga'!A:A,'Tipo de carga'!B:B))</f>
        <v>Autoabasto</v>
      </c>
      <c r="L446" s="37">
        <f t="shared" si="2"/>
        <v>40</v>
      </c>
      <c r="M446" s="37">
        <f t="shared" si="3"/>
        <v>4</v>
      </c>
      <c r="N446" s="37">
        <f t="shared" si="4"/>
        <v>10</v>
      </c>
      <c r="O446" s="37" t="str">
        <f t="array" ref="O446">IFERROR(XLOOKUP(K446,'Tipo de carga'!B:B,'Tipo de carga'!C:C))</f>
        <v>Diesel</v>
      </c>
    </row>
    <row r="447">
      <c r="A447" s="36">
        <v>1995.0</v>
      </c>
      <c r="B447" s="37" t="str">
        <f>IFERROR(VLOOKUP(A447,'asig octubre'!$A$2:$C$442,3,0))</f>
        <v>MeLi Dedicado Merida</v>
      </c>
      <c r="C447" s="37" t="str">
        <f>IFERROR(VLOOKUP(A447,'asig octubre'!$A$2:$B$442,2,0))</f>
        <v>EC-05</v>
      </c>
      <c r="D447" s="38">
        <v>45569.09680555556</v>
      </c>
      <c r="E447" s="36" t="s">
        <v>199</v>
      </c>
      <c r="F447" s="37" t="str">
        <f t="array" ref="F447">IFERROR(XLOOKUP(E447,Operadores!A:A,Operadores!B:B))</f>
        <v>OLIGER</v>
      </c>
      <c r="G447" s="36" t="s">
        <v>42</v>
      </c>
      <c r="H447" s="39">
        <v>19.15722</v>
      </c>
      <c r="I447" s="40">
        <v>355.0</v>
      </c>
      <c r="J447" s="41">
        <f t="shared" si="1"/>
        <v>6800.8131</v>
      </c>
      <c r="K447" s="37" t="str">
        <f t="array" ref="K447">IFERROR(XLOOKUP(G447,'Tipo de carga'!A:A,'Tipo de carga'!B:B))</f>
        <v>Autoabasto</v>
      </c>
      <c r="L447" s="37">
        <f t="shared" si="2"/>
        <v>40</v>
      </c>
      <c r="M447" s="37">
        <f t="shared" si="3"/>
        <v>4</v>
      </c>
      <c r="N447" s="37">
        <f t="shared" si="4"/>
        <v>10</v>
      </c>
      <c r="O447" s="37" t="str">
        <f t="array" ref="O447">IFERROR(XLOOKUP(K447,'Tipo de carga'!B:B,'Tipo de carga'!C:C))</f>
        <v>Diesel</v>
      </c>
    </row>
    <row r="448">
      <c r="A448" s="36">
        <v>1983.0</v>
      </c>
      <c r="B448" s="37" t="str">
        <f>IFERROR(VLOOKUP(A448,'asig octubre'!$A$2:$C$442,3,0))</f>
        <v>MeLi Dedicado TD</v>
      </c>
      <c r="C448" s="37" t="str">
        <f>IFERROR(VLOOKUP(A448,'asig octubre'!$A$2:$B$442,2,0))</f>
        <v>EC-05</v>
      </c>
      <c r="D448" s="38">
        <v>45569.12847222222</v>
      </c>
      <c r="E448" s="36" t="s">
        <v>402</v>
      </c>
      <c r="F448" s="37" t="str">
        <f t="array" ref="F448">IFERROR(XLOOKUP(E448,Operadores!A:A,Operadores!B:B))</f>
        <v>GARJOS02</v>
      </c>
      <c r="G448" s="36" t="s">
        <v>305</v>
      </c>
      <c r="H448" s="39">
        <v>24.97</v>
      </c>
      <c r="I448" s="40">
        <v>240.0</v>
      </c>
      <c r="J448" s="41">
        <f t="shared" si="1"/>
        <v>5992.8</v>
      </c>
      <c r="K448" s="37" t="str">
        <f t="array" ref="K448">IFERROR(XLOOKUP(G448,'Tipo de carga'!A:A,'Tipo de carga'!B:B))</f>
        <v>Ticket</v>
      </c>
      <c r="L448" s="37">
        <f t="shared" si="2"/>
        <v>40</v>
      </c>
      <c r="M448" s="37">
        <f t="shared" si="3"/>
        <v>4</v>
      </c>
      <c r="N448" s="37">
        <f t="shared" si="4"/>
        <v>10</v>
      </c>
      <c r="O448" s="37" t="str">
        <f t="array" ref="O448">IFERROR(XLOOKUP(K448,'Tipo de carga'!B:B,'Tipo de carga'!C:C))</f>
        <v>Diesel</v>
      </c>
    </row>
    <row r="449">
      <c r="A449" s="36">
        <v>1944.0</v>
      </c>
      <c r="B449" s="37" t="str">
        <f>IFERROR(VLOOKUP(A449,'asig octubre'!$A$2:$C$442,3,0))</f>
        <v>MeLi asignado SD</v>
      </c>
      <c r="C449" s="37" t="str">
        <f>IFERROR(VLOOKUP(A449,'asig octubre'!$A$2:$B$442,2,0))</f>
        <v>EC-05</v>
      </c>
      <c r="D449" s="38">
        <v>45569.13680555556</v>
      </c>
      <c r="E449" s="36" t="s">
        <v>221</v>
      </c>
      <c r="F449" s="37" t="str">
        <f t="array" ref="F449">IFERROR(XLOOKUP(E449,Operadores!A:A,Operadores!B:B))</f>
        <v>ORTARM</v>
      </c>
      <c r="G449" s="36" t="s">
        <v>305</v>
      </c>
      <c r="H449" s="39">
        <v>25.99</v>
      </c>
      <c r="I449" s="40">
        <v>369.0</v>
      </c>
      <c r="J449" s="41">
        <f t="shared" si="1"/>
        <v>9590.31</v>
      </c>
      <c r="K449" s="37" t="str">
        <f t="array" ref="K449">IFERROR(XLOOKUP(G449,'Tipo de carga'!A:A,'Tipo de carga'!B:B))</f>
        <v>Ticket</v>
      </c>
      <c r="L449" s="37">
        <f t="shared" si="2"/>
        <v>40</v>
      </c>
      <c r="M449" s="37">
        <f t="shared" si="3"/>
        <v>4</v>
      </c>
      <c r="N449" s="37">
        <f t="shared" si="4"/>
        <v>10</v>
      </c>
      <c r="O449" s="37" t="str">
        <f t="array" ref="O449">IFERROR(XLOOKUP(K449,'Tipo de carga'!B:B,'Tipo de carga'!C:C))</f>
        <v>Diesel</v>
      </c>
    </row>
    <row r="450">
      <c r="A450" s="36">
        <v>1933.0</v>
      </c>
      <c r="B450" s="37" t="str">
        <f>IFERROR(VLOOKUP(A450,'asig octubre'!$A$2:$C$442,3,0))</f>
        <v>Circuitos</v>
      </c>
      <c r="C450" s="37" t="str">
        <f>IFERROR(VLOOKUP(A450,'asig octubre'!$A$2:$B$442,2,0))</f>
        <v>EC-03</v>
      </c>
      <c r="D450" s="38">
        <v>45569.13680555556</v>
      </c>
      <c r="E450" s="36"/>
      <c r="F450" s="37"/>
      <c r="G450" s="36" t="s">
        <v>305</v>
      </c>
      <c r="H450" s="39">
        <v>26.95</v>
      </c>
      <c r="I450" s="40">
        <v>267.16</v>
      </c>
      <c r="J450" s="41">
        <f t="shared" si="1"/>
        <v>7199.962</v>
      </c>
      <c r="K450" s="37" t="str">
        <f t="array" ref="K450">IFERROR(XLOOKUP(G450,'Tipo de carga'!A:A,'Tipo de carga'!B:B))</f>
        <v>Ticket</v>
      </c>
      <c r="L450" s="37">
        <f t="shared" si="2"/>
        <v>40</v>
      </c>
      <c r="M450" s="37">
        <f t="shared" si="3"/>
        <v>4</v>
      </c>
      <c r="N450" s="37">
        <f t="shared" si="4"/>
        <v>10</v>
      </c>
      <c r="O450" s="37" t="str">
        <f t="array" ref="O450">IFERROR(XLOOKUP(K450,'Tipo de carga'!B:B,'Tipo de carga'!C:C))</f>
        <v>Diesel</v>
      </c>
    </row>
    <row r="451">
      <c r="A451" s="36">
        <v>1805.0</v>
      </c>
      <c r="B451" s="37" t="str">
        <f>IFERROR(VLOOKUP(A451,'asig octubre'!$A$2:$C$442,3,0))</f>
        <v>Sayer Full</v>
      </c>
      <c r="C451" s="37" t="str">
        <f>IFERROR(VLOOKUP(A451,'asig octubre'!$A$2:$B$442,2,0))</f>
        <v>EC-04</v>
      </c>
      <c r="D451" s="38">
        <v>45569.40069444444</v>
      </c>
      <c r="E451" s="36" t="s">
        <v>40</v>
      </c>
      <c r="F451" s="37" t="str">
        <f t="array" ref="F451">IFERROR(XLOOKUP(E451,Operadores!A:A,Operadores!B:B))</f>
        <v>DIAOMA</v>
      </c>
      <c r="G451" s="36" t="s">
        <v>305</v>
      </c>
      <c r="H451" s="39">
        <v>25.62</v>
      </c>
      <c r="I451" s="40">
        <v>195.0</v>
      </c>
      <c r="J451" s="41">
        <f t="shared" si="1"/>
        <v>4995.9</v>
      </c>
      <c r="K451" s="37" t="str">
        <f t="array" ref="K451">IFERROR(XLOOKUP(G451,'Tipo de carga'!A:A,'Tipo de carga'!B:B))</f>
        <v>Ticket</v>
      </c>
      <c r="L451" s="37">
        <f t="shared" si="2"/>
        <v>40</v>
      </c>
      <c r="M451" s="37">
        <f t="shared" si="3"/>
        <v>4</v>
      </c>
      <c r="N451" s="37">
        <f t="shared" si="4"/>
        <v>10</v>
      </c>
      <c r="O451" s="37" t="str">
        <f t="array" ref="O451">IFERROR(XLOOKUP(K451,'Tipo de carga'!B:B,'Tipo de carga'!C:C))</f>
        <v>Diesel</v>
      </c>
    </row>
    <row r="452">
      <c r="A452" s="36">
        <v>1939.0</v>
      </c>
      <c r="B452" s="37" t="str">
        <f>IFERROR(VLOOKUP(A452,'asig octubre'!$A$2:$C$442,3,0))</f>
        <v>Full Liver</v>
      </c>
      <c r="C452" s="37" t="str">
        <f>IFERROR(VLOOKUP(A452,'asig octubre'!$A$2:$B$442,2,0))</f>
        <v>EC-01</v>
      </c>
      <c r="D452" s="38">
        <v>45569.55486111111</v>
      </c>
      <c r="E452" s="36" t="s">
        <v>364</v>
      </c>
      <c r="F452" s="37" t="str">
        <f t="array" ref="F452">IFERROR(XLOOKUP(E452,Operadores!A:A,Operadores!B:B))</f>
        <v>TORBR01</v>
      </c>
      <c r="G452" s="36" t="s">
        <v>305</v>
      </c>
      <c r="H452" s="39">
        <v>27.39</v>
      </c>
      <c r="I452" s="40">
        <v>100.0</v>
      </c>
      <c r="J452" s="41">
        <f t="shared" si="1"/>
        <v>2739</v>
      </c>
      <c r="K452" s="37" t="str">
        <f t="array" ref="K452">IFERROR(XLOOKUP(G452,'Tipo de carga'!A:A,'Tipo de carga'!B:B))</f>
        <v>Ticket</v>
      </c>
      <c r="L452" s="37">
        <f t="shared" si="2"/>
        <v>40</v>
      </c>
      <c r="M452" s="37">
        <f t="shared" si="3"/>
        <v>4</v>
      </c>
      <c r="N452" s="37">
        <f t="shared" si="4"/>
        <v>10</v>
      </c>
      <c r="O452" s="37" t="str">
        <f t="array" ref="O452">IFERROR(XLOOKUP(K452,'Tipo de carga'!B:B,'Tipo de carga'!C:C))</f>
        <v>Diesel</v>
      </c>
    </row>
    <row r="453">
      <c r="A453" s="36">
        <v>1935.0</v>
      </c>
      <c r="B453" s="37" t="str">
        <f>IFERROR(VLOOKUP(A453,'asig octubre'!$A$2:$C$442,3,0))</f>
        <v>Patieros sucursal</v>
      </c>
      <c r="C453" s="37" t="str">
        <f>IFERROR(VLOOKUP(A453,'asig octubre'!$A$2:$B$442,2,0))</f>
        <v>EC-03</v>
      </c>
      <c r="D453" s="38">
        <v>45569.592361111114</v>
      </c>
      <c r="E453" s="36" t="s">
        <v>155</v>
      </c>
      <c r="F453" s="37" t="str">
        <f t="array" ref="F453">IFERROR(XLOOKUP(E453,Operadores!A:A,Operadores!B:B))</f>
        <v>RODMA</v>
      </c>
      <c r="G453" s="36" t="s">
        <v>305</v>
      </c>
      <c r="H453" s="39">
        <v>25.89</v>
      </c>
      <c r="I453" s="40">
        <v>139.0</v>
      </c>
      <c r="J453" s="41">
        <f t="shared" si="1"/>
        <v>3598.71</v>
      </c>
      <c r="K453" s="37" t="str">
        <f t="array" ref="K453">IFERROR(XLOOKUP(G453,'Tipo de carga'!A:A,'Tipo de carga'!B:B))</f>
        <v>Ticket</v>
      </c>
      <c r="L453" s="37">
        <f t="shared" si="2"/>
        <v>40</v>
      </c>
      <c r="M453" s="37">
        <f t="shared" si="3"/>
        <v>4</v>
      </c>
      <c r="N453" s="37">
        <f t="shared" si="4"/>
        <v>10</v>
      </c>
      <c r="O453" s="37" t="str">
        <f t="array" ref="O453">IFERROR(XLOOKUP(K453,'Tipo de carga'!B:B,'Tipo de carga'!C:C))</f>
        <v>Diesel</v>
      </c>
    </row>
    <row r="454">
      <c r="A454" s="36">
        <v>1966.0</v>
      </c>
      <c r="B454" s="37" t="str">
        <f>IFERROR(VLOOKUP(A454,'asig octubre'!$A$2:$C$442,3,0))</f>
        <v>Sayer Sencillo</v>
      </c>
      <c r="C454" s="37" t="str">
        <f>IFERROR(VLOOKUP(A454,'asig octubre'!$A$2:$B$442,2,0))</f>
        <v>EC-04</v>
      </c>
      <c r="D454" s="38">
        <v>45569.69930555556</v>
      </c>
      <c r="E454" s="36" t="s">
        <v>28</v>
      </c>
      <c r="F454" s="37" t="str">
        <f t="array" ref="F454">IFERROR(XLOOKUP(E454,Operadores!A:A,Operadores!B:B))</f>
        <v>SANJE01</v>
      </c>
      <c r="G454" s="36" t="s">
        <v>305</v>
      </c>
      <c r="H454" s="39">
        <v>25.19</v>
      </c>
      <c r="I454" s="40">
        <v>391.0</v>
      </c>
      <c r="J454" s="41">
        <f t="shared" si="1"/>
        <v>9849.29</v>
      </c>
      <c r="K454" s="37" t="str">
        <f t="array" ref="K454">IFERROR(XLOOKUP(G454,'Tipo de carga'!A:A,'Tipo de carga'!B:B))</f>
        <v>Ticket</v>
      </c>
      <c r="L454" s="37">
        <f t="shared" si="2"/>
        <v>40</v>
      </c>
      <c r="M454" s="37">
        <f t="shared" si="3"/>
        <v>4</v>
      </c>
      <c r="N454" s="37">
        <f t="shared" si="4"/>
        <v>10</v>
      </c>
      <c r="O454" s="37" t="str">
        <f t="array" ref="O454">IFERROR(XLOOKUP(K454,'Tipo de carga'!B:B,'Tipo de carga'!C:C))</f>
        <v>Diesel</v>
      </c>
    </row>
    <row r="455">
      <c r="A455" s="36">
        <v>1894.0</v>
      </c>
      <c r="B455" s="37" t="str">
        <f>IFERROR(VLOOKUP(A455,'asig octubre'!$A$2:$C$442,3,0))</f>
        <v>Pipas</v>
      </c>
      <c r="C455" s="37" t="str">
        <f>IFERROR(VLOOKUP(A455,'asig octubre'!$A$2:$B$442,2,0))</f>
        <v>EC-02</v>
      </c>
      <c r="D455" s="38">
        <v>45569.71597222222</v>
      </c>
      <c r="E455" s="36" t="s">
        <v>403</v>
      </c>
      <c r="F455" s="37" t="str">
        <f t="array" ref="F455">IFERROR(XLOOKUP(E455,Operadores!A:A,Operadores!B:B))</f>
        <v>LOPJU</v>
      </c>
      <c r="G455" s="36" t="s">
        <v>305</v>
      </c>
      <c r="H455" s="39">
        <v>24.99</v>
      </c>
      <c r="I455" s="40">
        <v>480.0</v>
      </c>
      <c r="J455" s="41">
        <f t="shared" si="1"/>
        <v>11995.2</v>
      </c>
      <c r="K455" s="37" t="str">
        <f t="array" ref="K455">IFERROR(XLOOKUP(G455,'Tipo de carga'!A:A,'Tipo de carga'!B:B))</f>
        <v>Ticket</v>
      </c>
      <c r="L455" s="37">
        <f t="shared" si="2"/>
        <v>40</v>
      </c>
      <c r="M455" s="37">
        <f t="shared" si="3"/>
        <v>4</v>
      </c>
      <c r="N455" s="37">
        <f t="shared" si="4"/>
        <v>10</v>
      </c>
      <c r="O455" s="37" t="str">
        <f t="array" ref="O455">IFERROR(XLOOKUP(K455,'Tipo de carga'!B:B,'Tipo de carga'!C:C))</f>
        <v>Diesel</v>
      </c>
    </row>
    <row r="456">
      <c r="A456" s="36">
        <v>1805.0</v>
      </c>
      <c r="B456" s="37" t="str">
        <f>IFERROR(VLOOKUP(A456,'asig octubre'!$A$2:$C$442,3,0))</f>
        <v>Sayer Full</v>
      </c>
      <c r="C456" s="37" t="str">
        <f>IFERROR(VLOOKUP(A456,'asig octubre'!$A$2:$B$442,2,0))</f>
        <v>EC-04</v>
      </c>
      <c r="D456" s="38">
        <v>45569.73402777778</v>
      </c>
      <c r="E456" s="36" t="s">
        <v>40</v>
      </c>
      <c r="F456" s="37" t="str">
        <f t="array" ref="F456">IFERROR(XLOOKUP(E456,Operadores!A:A,Operadores!B:B))</f>
        <v>DIAOMA</v>
      </c>
      <c r="G456" s="36" t="s">
        <v>305</v>
      </c>
      <c r="H456" s="39">
        <v>25.65</v>
      </c>
      <c r="I456" s="40">
        <v>585.0</v>
      </c>
      <c r="J456" s="41">
        <f t="shared" si="1"/>
        <v>15005.25</v>
      </c>
      <c r="K456" s="37" t="str">
        <f t="array" ref="K456">IFERROR(XLOOKUP(G456,'Tipo de carga'!A:A,'Tipo de carga'!B:B))</f>
        <v>Ticket</v>
      </c>
      <c r="L456" s="37">
        <f t="shared" si="2"/>
        <v>40</v>
      </c>
      <c r="M456" s="37">
        <f t="shared" si="3"/>
        <v>4</v>
      </c>
      <c r="N456" s="37">
        <f t="shared" si="4"/>
        <v>10</v>
      </c>
      <c r="O456" s="37" t="str">
        <f t="array" ref="O456">IFERROR(XLOOKUP(K456,'Tipo de carga'!B:B,'Tipo de carga'!C:C))</f>
        <v>Diesel</v>
      </c>
    </row>
    <row r="457">
      <c r="A457" s="36">
        <v>1909.0</v>
      </c>
      <c r="B457" s="37" t="str">
        <f>IFERROR(VLOOKUP(A457,'asig octubre'!$A$2:$C$442,3,0))</f>
        <v>Circuitos</v>
      </c>
      <c r="C457" s="37" t="str">
        <f>IFERROR(VLOOKUP(A457,'asig octubre'!$A$2:$B$442,2,0))</f>
        <v>EC-03</v>
      </c>
      <c r="D457" s="38">
        <v>45569.85138888889</v>
      </c>
      <c r="E457" s="36" t="s">
        <v>186</v>
      </c>
      <c r="F457" s="37" t="str">
        <f t="array" ref="F457">IFERROR(XLOOKUP(E457,Operadores!A:A,Operadores!B:B))</f>
        <v>ZUÑDAV</v>
      </c>
      <c r="G457" s="36" t="s">
        <v>305</v>
      </c>
      <c r="H457" s="39">
        <v>25.74</v>
      </c>
      <c r="I457" s="40">
        <v>180.0</v>
      </c>
      <c r="J457" s="41">
        <f t="shared" si="1"/>
        <v>4633.2</v>
      </c>
      <c r="K457" s="37" t="str">
        <f t="array" ref="K457">IFERROR(XLOOKUP(G457,'Tipo de carga'!A:A,'Tipo de carga'!B:B))</f>
        <v>Ticket</v>
      </c>
      <c r="L457" s="37">
        <f t="shared" si="2"/>
        <v>40</v>
      </c>
      <c r="M457" s="37">
        <f t="shared" si="3"/>
        <v>4</v>
      </c>
      <c r="N457" s="37">
        <f t="shared" si="4"/>
        <v>10</v>
      </c>
      <c r="O457" s="37" t="str">
        <f t="array" ref="O457">IFERROR(XLOOKUP(K457,'Tipo de carga'!B:B,'Tipo de carga'!C:C))</f>
        <v>Diesel</v>
      </c>
    </row>
    <row r="458">
      <c r="A458" s="36">
        <v>1790.0</v>
      </c>
      <c r="B458" s="37" t="str">
        <f>IFERROR(VLOOKUP(A458,'asig octubre'!$A$2:$C$442,3,0))</f>
        <v>Sayer Sencillo</v>
      </c>
      <c r="C458" s="37" t="str">
        <f>IFERROR(VLOOKUP(A458,'asig octubre'!$A$2:$B$442,2,0))</f>
        <v>EC-04</v>
      </c>
      <c r="D458" s="38">
        <v>45569.98333333333</v>
      </c>
      <c r="E458" s="36" t="s">
        <v>263</v>
      </c>
      <c r="F458" s="37" t="str">
        <f t="array" ref="F458">IFERROR(XLOOKUP(E458,Operadores!A:A,Operadores!B:B))</f>
        <v>DEJISR</v>
      </c>
      <c r="G458" s="36" t="s">
        <v>305</v>
      </c>
      <c r="H458" s="39">
        <v>26.19</v>
      </c>
      <c r="I458" s="40">
        <v>275.0</v>
      </c>
      <c r="J458" s="41">
        <f t="shared" si="1"/>
        <v>7202.25</v>
      </c>
      <c r="K458" s="37" t="str">
        <f t="array" ref="K458">IFERROR(XLOOKUP(G458,'Tipo de carga'!A:A,'Tipo de carga'!B:B))</f>
        <v>Ticket</v>
      </c>
      <c r="L458" s="37">
        <f t="shared" si="2"/>
        <v>40</v>
      </c>
      <c r="M458" s="37">
        <f t="shared" si="3"/>
        <v>4</v>
      </c>
      <c r="N458" s="37">
        <f t="shared" si="4"/>
        <v>10</v>
      </c>
      <c r="O458" s="37" t="str">
        <f t="array" ref="O458">IFERROR(XLOOKUP(K458,'Tipo de carga'!B:B,'Tipo de carga'!C:C))</f>
        <v>Diesel</v>
      </c>
    </row>
    <row r="459">
      <c r="A459" s="36">
        <v>1918.0</v>
      </c>
      <c r="B459" s="37" t="str">
        <f>IFERROR(VLOOKUP(A459,'asig octubre'!$A$2:$C$442,3,0))</f>
        <v>MeLi asignado SD</v>
      </c>
      <c r="C459" s="37" t="str">
        <f>IFERROR(VLOOKUP(A459,'asig octubre'!$A$2:$B$442,2,0))</f>
        <v>EC-05</v>
      </c>
      <c r="D459" s="38">
        <v>45569.0</v>
      </c>
      <c r="E459" s="36" t="s">
        <v>310</v>
      </c>
      <c r="F459" s="37" t="str">
        <f t="array" ref="F459">IFERROR(XLOOKUP(E459,Operadores!A:A,Operadores!B:B))</f>
        <v>RIVIGN</v>
      </c>
      <c r="G459" s="36" t="s">
        <v>311</v>
      </c>
      <c r="H459" s="39">
        <v>9.99</v>
      </c>
      <c r="I459" s="40">
        <v>202.44</v>
      </c>
      <c r="J459" s="41">
        <f t="shared" si="1"/>
        <v>2022.3756</v>
      </c>
      <c r="K459" s="37" t="str">
        <f t="array" ref="K459">IFERROR(XLOOKUP(G459,'Tipo de carga'!A:A,'Tipo de carga'!B:B))</f>
        <v>Natgas</v>
      </c>
      <c r="L459" s="37">
        <f t="shared" si="2"/>
        <v>40</v>
      </c>
      <c r="M459" s="37">
        <f t="shared" si="3"/>
        <v>4</v>
      </c>
      <c r="N459" s="37">
        <f t="shared" si="4"/>
        <v>10</v>
      </c>
      <c r="O459" s="37" t="str">
        <f t="array" ref="O459">IFERROR(XLOOKUP(K459,'Tipo de carga'!B:B,'Tipo de carga'!C:C))</f>
        <v>GNC</v>
      </c>
    </row>
    <row r="460">
      <c r="A460" s="36">
        <v>1928.0</v>
      </c>
      <c r="B460" s="37" t="str">
        <f>IFERROR(VLOOKUP(A460,'asig octubre'!$A$2:$C$442,3,0))</f>
        <v>MeLi Ded Puebla</v>
      </c>
      <c r="C460" s="37" t="str">
        <f>IFERROR(VLOOKUP(A460,'asig octubre'!$A$2:$B$442,2,0))</f>
        <v>EC-05</v>
      </c>
      <c r="D460" s="38">
        <v>45569.0</v>
      </c>
      <c r="E460" s="36" t="s">
        <v>319</v>
      </c>
      <c r="F460" s="37" t="str">
        <f t="array" ref="F460">IFERROR(XLOOKUP(E460,Operadores!A:A,Operadores!B:B))</f>
        <v>BARPED</v>
      </c>
      <c r="G460" s="36" t="s">
        <v>311</v>
      </c>
      <c r="H460" s="39">
        <v>9.99</v>
      </c>
      <c r="I460" s="40">
        <v>195.84</v>
      </c>
      <c r="J460" s="41">
        <f t="shared" si="1"/>
        <v>1956.4416</v>
      </c>
      <c r="K460" s="37" t="str">
        <f t="array" ref="K460">IFERROR(XLOOKUP(G460,'Tipo de carga'!A:A,'Tipo de carga'!B:B))</f>
        <v>Natgas</v>
      </c>
      <c r="L460" s="37">
        <f t="shared" si="2"/>
        <v>40</v>
      </c>
      <c r="M460" s="37">
        <f t="shared" si="3"/>
        <v>4</v>
      </c>
      <c r="N460" s="37">
        <f t="shared" si="4"/>
        <v>10</v>
      </c>
      <c r="O460" s="37" t="str">
        <f t="array" ref="O460">IFERROR(XLOOKUP(K460,'Tipo de carga'!B:B,'Tipo de carga'!C:C))</f>
        <v>GNC</v>
      </c>
    </row>
    <row r="461">
      <c r="A461" s="36">
        <v>1917.0</v>
      </c>
      <c r="B461" s="37" t="str">
        <f>IFERROR(VLOOKUP(A461,'asig octubre'!$A$2:$C$442,3,0))</f>
        <v>MeLi asignado SD</v>
      </c>
      <c r="C461" s="37" t="str">
        <f>IFERROR(VLOOKUP(A461,'asig octubre'!$A$2:$B$442,2,0))</f>
        <v>EC-05</v>
      </c>
      <c r="D461" s="38">
        <v>45569.0</v>
      </c>
      <c r="E461" s="36" t="s">
        <v>17</v>
      </c>
      <c r="F461" s="37" t="str">
        <f t="array" ref="F461">IFERROR(XLOOKUP(E461,Operadores!A:A,Operadores!B:B))</f>
        <v>ARASAL</v>
      </c>
      <c r="G461" s="36" t="s">
        <v>311</v>
      </c>
      <c r="H461" s="39">
        <v>9.99</v>
      </c>
      <c r="I461" s="40">
        <v>188.11</v>
      </c>
      <c r="J461" s="41">
        <f t="shared" si="1"/>
        <v>1879.2189</v>
      </c>
      <c r="K461" s="37" t="str">
        <f t="array" ref="K461">IFERROR(XLOOKUP(G461,'Tipo de carga'!A:A,'Tipo de carga'!B:B))</f>
        <v>Natgas</v>
      </c>
      <c r="L461" s="37">
        <f t="shared" si="2"/>
        <v>40</v>
      </c>
      <c r="M461" s="37">
        <f t="shared" si="3"/>
        <v>4</v>
      </c>
      <c r="N461" s="37">
        <f t="shared" si="4"/>
        <v>10</v>
      </c>
      <c r="O461" s="37" t="str">
        <f t="array" ref="O461">IFERROR(XLOOKUP(K461,'Tipo de carga'!B:B,'Tipo de carga'!C:C))</f>
        <v>GNC</v>
      </c>
    </row>
    <row r="462">
      <c r="A462" s="36">
        <v>1988.0</v>
      </c>
      <c r="B462" s="37" t="str">
        <f>IFERROR(VLOOKUP(A462,'asig octubre'!$A$2:$C$442,3,0))</f>
        <v>MeLi asignado SD</v>
      </c>
      <c r="C462" s="37" t="str">
        <f>IFERROR(VLOOKUP(A462,'asig octubre'!$A$2:$B$442,2,0))</f>
        <v>EC-05</v>
      </c>
      <c r="D462" s="38">
        <v>45570.98079861111</v>
      </c>
      <c r="E462" s="36" t="s">
        <v>404</v>
      </c>
      <c r="F462" s="37" t="str">
        <f t="array" ref="F462">IFERROR(XLOOKUP(E462,Operadores!A:A,Operadores!B:B))</f>
        <v>CHAJOE</v>
      </c>
      <c r="G462" s="36" t="s">
        <v>72</v>
      </c>
      <c r="H462" s="39">
        <v>19.21757</v>
      </c>
      <c r="I462" s="40">
        <v>834.0</v>
      </c>
      <c r="J462" s="41">
        <f t="shared" si="1"/>
        <v>16027.45338</v>
      </c>
      <c r="K462" s="37" t="str">
        <f t="array" ref="K462">IFERROR(XLOOKUP(G462,'Tipo de carga'!A:A,'Tipo de carga'!B:B))</f>
        <v>Autoabasto</v>
      </c>
      <c r="L462" s="37">
        <f t="shared" si="2"/>
        <v>40</v>
      </c>
      <c r="M462" s="37">
        <f t="shared" si="3"/>
        <v>5</v>
      </c>
      <c r="N462" s="37">
        <f t="shared" si="4"/>
        <v>10</v>
      </c>
      <c r="O462" s="37" t="str">
        <f t="array" ref="O462">IFERROR(XLOOKUP(K462,'Tipo de carga'!B:B,'Tipo de carga'!C:C))</f>
        <v>Diesel</v>
      </c>
    </row>
    <row r="463">
      <c r="A463" s="36">
        <v>1954.0</v>
      </c>
      <c r="B463" s="37" t="str">
        <f>IFERROR(VLOOKUP(A463,'asig octubre'!$A$2:$C$442,3,0))</f>
        <v>MeLi asignado SD</v>
      </c>
      <c r="C463" s="37" t="str">
        <f>IFERROR(VLOOKUP(A463,'asig octubre'!$A$2:$B$442,2,0))</f>
        <v>EC-05</v>
      </c>
      <c r="D463" s="38">
        <v>45570.96097222222</v>
      </c>
      <c r="E463" s="36" t="s">
        <v>225</v>
      </c>
      <c r="F463" s="37" t="str">
        <f t="array" ref="F463">IFERROR(XLOOKUP(E463,Operadores!A:A,Operadores!B:B))</f>
        <v>MENERNX</v>
      </c>
      <c r="G463" s="36" t="s">
        <v>72</v>
      </c>
      <c r="H463" s="39">
        <v>19.21757</v>
      </c>
      <c r="I463" s="40">
        <v>743.0</v>
      </c>
      <c r="J463" s="41">
        <f t="shared" si="1"/>
        <v>14278.65451</v>
      </c>
      <c r="K463" s="37" t="str">
        <f t="array" ref="K463">IFERROR(XLOOKUP(G463,'Tipo de carga'!A:A,'Tipo de carga'!B:B))</f>
        <v>Autoabasto</v>
      </c>
      <c r="L463" s="37">
        <f t="shared" si="2"/>
        <v>40</v>
      </c>
      <c r="M463" s="37">
        <f t="shared" si="3"/>
        <v>5</v>
      </c>
      <c r="N463" s="37">
        <f t="shared" si="4"/>
        <v>10</v>
      </c>
      <c r="O463" s="37" t="str">
        <f t="array" ref="O463">IFERROR(XLOOKUP(K463,'Tipo de carga'!B:B,'Tipo de carga'!C:C))</f>
        <v>Diesel</v>
      </c>
    </row>
    <row r="464">
      <c r="A464" s="36">
        <v>1984.0</v>
      </c>
      <c r="B464" s="37" t="str">
        <f>IFERROR(VLOOKUP(A464,'asig octubre'!$A$2:$C$442,3,0))</f>
        <v>MeLi Dedicado TD</v>
      </c>
      <c r="C464" s="37" t="str">
        <f>IFERROR(VLOOKUP(A464,'asig octubre'!$A$2:$B$442,2,0))</f>
        <v>EC-05</v>
      </c>
      <c r="D464" s="38">
        <v>45570.796793981484</v>
      </c>
      <c r="E464" s="36" t="s">
        <v>308</v>
      </c>
      <c r="F464" s="37" t="str">
        <f t="array" ref="F464">IFERROR(XLOOKUP(E464,Operadores!A:A,Operadores!B:B))</f>
        <v>DELBL</v>
      </c>
      <c r="G464" s="36" t="s">
        <v>72</v>
      </c>
      <c r="H464" s="39">
        <v>19.21757</v>
      </c>
      <c r="I464" s="40">
        <v>745.0</v>
      </c>
      <c r="J464" s="41">
        <f t="shared" si="1"/>
        <v>14317.08965</v>
      </c>
      <c r="K464" s="37" t="str">
        <f t="array" ref="K464">IFERROR(XLOOKUP(G464,'Tipo de carga'!A:A,'Tipo de carga'!B:B))</f>
        <v>Autoabasto</v>
      </c>
      <c r="L464" s="37">
        <f t="shared" si="2"/>
        <v>40</v>
      </c>
      <c r="M464" s="37">
        <f t="shared" si="3"/>
        <v>5</v>
      </c>
      <c r="N464" s="37">
        <f t="shared" si="4"/>
        <v>10</v>
      </c>
      <c r="O464" s="37" t="str">
        <f t="array" ref="O464">IFERROR(XLOOKUP(K464,'Tipo de carga'!B:B,'Tipo de carga'!C:C))</f>
        <v>Diesel</v>
      </c>
    </row>
    <row r="465">
      <c r="A465" s="36">
        <v>1959.0</v>
      </c>
      <c r="B465" s="37" t="str">
        <f>IFERROR(VLOOKUP(A465,'asig octubre'!$A$2:$C$442,3,0))</f>
        <v>Full Liver</v>
      </c>
      <c r="C465" s="37" t="str">
        <f>IFERROR(VLOOKUP(A465,'asig octubre'!$A$2:$B$442,2,0))</f>
        <v>EC-01</v>
      </c>
      <c r="D465" s="38">
        <v>45570.77340277778</v>
      </c>
      <c r="E465" s="36" t="s">
        <v>232</v>
      </c>
      <c r="F465" s="37" t="str">
        <f t="array" ref="F465">IFERROR(XLOOKUP(E465,Operadores!A:A,Operadores!B:B))</f>
        <v>OVAQUI</v>
      </c>
      <c r="G465" s="36" t="s">
        <v>72</v>
      </c>
      <c r="H465" s="39">
        <v>19.21757</v>
      </c>
      <c r="I465" s="40">
        <v>585.0</v>
      </c>
      <c r="J465" s="41">
        <f t="shared" si="1"/>
        <v>11242.27845</v>
      </c>
      <c r="K465" s="37" t="str">
        <f t="array" ref="K465">IFERROR(XLOOKUP(G465,'Tipo de carga'!A:A,'Tipo de carga'!B:B))</f>
        <v>Autoabasto</v>
      </c>
      <c r="L465" s="37">
        <f t="shared" si="2"/>
        <v>40</v>
      </c>
      <c r="M465" s="37">
        <f t="shared" si="3"/>
        <v>5</v>
      </c>
      <c r="N465" s="37">
        <f t="shared" si="4"/>
        <v>10</v>
      </c>
      <c r="O465" s="37" t="str">
        <f t="array" ref="O465">IFERROR(XLOOKUP(K465,'Tipo de carga'!B:B,'Tipo de carga'!C:C))</f>
        <v>Diesel</v>
      </c>
    </row>
    <row r="466">
      <c r="A466" s="36">
        <v>1876.0</v>
      </c>
      <c r="B466" s="37" t="str">
        <f>IFERROR(VLOOKUP(A466,'asig octubre'!$A$2:$C$442,3,0))</f>
        <v>Circuitos</v>
      </c>
      <c r="C466" s="37" t="str">
        <f>IFERROR(VLOOKUP(A466,'asig octubre'!$A$2:$B$442,2,0))</f>
        <v>EC-03</v>
      </c>
      <c r="D466" s="38">
        <v>45570.67309027778</v>
      </c>
      <c r="E466" s="36" t="s">
        <v>405</v>
      </c>
      <c r="F466" s="37" t="str">
        <f t="array" ref="F466">IFERROR(XLOOKUP(E466,Operadores!A:A,Operadores!B:B))</f>
        <v>RUIFR</v>
      </c>
      <c r="G466" s="36" t="s">
        <v>72</v>
      </c>
      <c r="H466" s="39">
        <v>19.21757</v>
      </c>
      <c r="I466" s="40">
        <v>755.0</v>
      </c>
      <c r="J466" s="41">
        <f t="shared" si="1"/>
        <v>14509.26535</v>
      </c>
      <c r="K466" s="37" t="str">
        <f t="array" ref="K466">IFERROR(XLOOKUP(G466,'Tipo de carga'!A:A,'Tipo de carga'!B:B))</f>
        <v>Autoabasto</v>
      </c>
      <c r="L466" s="37">
        <f t="shared" si="2"/>
        <v>40</v>
      </c>
      <c r="M466" s="37">
        <f t="shared" si="3"/>
        <v>5</v>
      </c>
      <c r="N466" s="37">
        <f t="shared" si="4"/>
        <v>10</v>
      </c>
      <c r="O466" s="37" t="str">
        <f t="array" ref="O466">IFERROR(XLOOKUP(K466,'Tipo de carga'!B:B,'Tipo de carga'!C:C))</f>
        <v>Diesel</v>
      </c>
    </row>
    <row r="467">
      <c r="A467" s="36">
        <v>1982.0</v>
      </c>
      <c r="B467" s="37" t="str">
        <f>IFERROR(VLOOKUP(A467,'asig octubre'!$A$2:$C$442,3,0))</f>
        <v>MeLi asignado SD</v>
      </c>
      <c r="C467" s="37" t="str">
        <f>IFERROR(VLOOKUP(A467,'asig octubre'!$A$2:$B$442,2,0))</f>
        <v>EC-05</v>
      </c>
      <c r="D467" s="38">
        <v>45570.667337962965</v>
      </c>
      <c r="E467" s="36" t="s">
        <v>190</v>
      </c>
      <c r="F467" s="37" t="str">
        <f t="array" ref="F467">IFERROR(XLOOKUP(E467,Operadores!A:A,Operadores!B:B))</f>
        <v>BUSJUA</v>
      </c>
      <c r="G467" s="36" t="s">
        <v>72</v>
      </c>
      <c r="H467" s="39">
        <v>19.21757</v>
      </c>
      <c r="I467" s="40">
        <v>693.0</v>
      </c>
      <c r="J467" s="41">
        <f t="shared" si="1"/>
        <v>13317.77601</v>
      </c>
      <c r="K467" s="37" t="str">
        <f t="array" ref="K467">IFERROR(XLOOKUP(G467,'Tipo de carga'!A:A,'Tipo de carga'!B:B))</f>
        <v>Autoabasto</v>
      </c>
      <c r="L467" s="37">
        <f t="shared" si="2"/>
        <v>40</v>
      </c>
      <c r="M467" s="37">
        <f t="shared" si="3"/>
        <v>5</v>
      </c>
      <c r="N467" s="37">
        <f t="shared" si="4"/>
        <v>10</v>
      </c>
      <c r="O467" s="37" t="str">
        <f t="array" ref="O467">IFERROR(XLOOKUP(K467,'Tipo de carga'!B:B,'Tipo de carga'!C:C))</f>
        <v>Diesel</v>
      </c>
    </row>
    <row r="468">
      <c r="A468" s="36">
        <v>1760.0</v>
      </c>
      <c r="B468" s="37" t="str">
        <f>IFERROR(VLOOKUP(A468,'asig octubre'!$A$2:$C$442,3,0))</f>
        <v>Pipas</v>
      </c>
      <c r="C468" s="37" t="str">
        <f>IFERROR(VLOOKUP(A468,'asig octubre'!$A$2:$B$442,2,0))</f>
        <v>EC-02</v>
      </c>
      <c r="D468" s="38">
        <v>45570.6590162037</v>
      </c>
      <c r="E468" s="36" t="s">
        <v>154</v>
      </c>
      <c r="F468" s="37" t="str">
        <f t="array" ref="F468">IFERROR(XLOOKUP(E468,Operadores!A:A,Operadores!B:B))</f>
        <v>MARJO08</v>
      </c>
      <c r="G468" s="36" t="s">
        <v>72</v>
      </c>
      <c r="H468" s="39">
        <v>19.21757</v>
      </c>
      <c r="I468" s="40">
        <v>561.0</v>
      </c>
      <c r="J468" s="41">
        <f t="shared" si="1"/>
        <v>10781.05677</v>
      </c>
      <c r="K468" s="37" t="str">
        <f t="array" ref="K468">IFERROR(XLOOKUP(G468,'Tipo de carga'!A:A,'Tipo de carga'!B:B))</f>
        <v>Autoabasto</v>
      </c>
      <c r="L468" s="37">
        <f t="shared" si="2"/>
        <v>40</v>
      </c>
      <c r="M468" s="37">
        <f t="shared" si="3"/>
        <v>5</v>
      </c>
      <c r="N468" s="37">
        <f t="shared" si="4"/>
        <v>10</v>
      </c>
      <c r="O468" s="37" t="str">
        <f t="array" ref="O468">IFERROR(XLOOKUP(K468,'Tipo de carga'!B:B,'Tipo de carga'!C:C))</f>
        <v>Diesel</v>
      </c>
    </row>
    <row r="469">
      <c r="A469" s="36">
        <v>1992.0</v>
      </c>
      <c r="B469" s="37" t="str">
        <f>IFERROR(VLOOKUP(A469,'asig octubre'!$A$2:$C$442,3,0))</f>
        <v>MeLi asignado SD</v>
      </c>
      <c r="C469" s="37" t="str">
        <f>IFERROR(VLOOKUP(A469,'asig octubre'!$A$2:$B$442,2,0))</f>
        <v>EC-05</v>
      </c>
      <c r="D469" s="38">
        <v>45570.650509259256</v>
      </c>
      <c r="E469" s="36" t="s">
        <v>223</v>
      </c>
      <c r="F469" s="37" t="str">
        <f t="array" ref="F469">IFERROR(XLOOKUP(E469,Operadores!A:A,Operadores!B:B))</f>
        <v>GARMAR02</v>
      </c>
      <c r="G469" s="36" t="s">
        <v>72</v>
      </c>
      <c r="H469" s="39">
        <v>19.21757</v>
      </c>
      <c r="I469" s="40">
        <v>367.0</v>
      </c>
      <c r="J469" s="41">
        <f t="shared" si="1"/>
        <v>7052.84819</v>
      </c>
      <c r="K469" s="37" t="str">
        <f t="array" ref="K469">IFERROR(XLOOKUP(G469,'Tipo de carga'!A:A,'Tipo de carga'!B:B))</f>
        <v>Autoabasto</v>
      </c>
      <c r="L469" s="37">
        <f t="shared" si="2"/>
        <v>40</v>
      </c>
      <c r="M469" s="37">
        <f t="shared" si="3"/>
        <v>5</v>
      </c>
      <c r="N469" s="37">
        <f t="shared" si="4"/>
        <v>10</v>
      </c>
      <c r="O469" s="37" t="str">
        <f t="array" ref="O469">IFERROR(XLOOKUP(K469,'Tipo de carga'!B:B,'Tipo de carga'!C:C))</f>
        <v>Diesel</v>
      </c>
    </row>
    <row r="470">
      <c r="A470" s="36">
        <v>1689.0</v>
      </c>
      <c r="B470" s="37" t="str">
        <f>IFERROR(VLOOKUP(A470,'asig octubre'!$A$2:$C$442,3,0))</f>
        <v>Pilgrims Tepo</v>
      </c>
      <c r="C470" s="37" t="str">
        <f>IFERROR(VLOOKUP(A470,'asig octubre'!$A$2:$B$442,2,0))</f>
        <v>EC-02</v>
      </c>
      <c r="D470" s="38">
        <v>45570.641238425924</v>
      </c>
      <c r="E470" s="36" t="s">
        <v>219</v>
      </c>
      <c r="F470" s="37" t="str">
        <f t="array" ref="F470">IFERROR(XLOOKUP(E470,Operadores!A:A,Operadores!B:B))</f>
        <v>MAREVA</v>
      </c>
      <c r="G470" s="36" t="s">
        <v>72</v>
      </c>
      <c r="H470" s="39">
        <v>19.21757</v>
      </c>
      <c r="I470" s="40">
        <v>94.0</v>
      </c>
      <c r="J470" s="41">
        <f t="shared" si="1"/>
        <v>1806.45158</v>
      </c>
      <c r="K470" s="37" t="str">
        <f t="array" ref="K470">IFERROR(XLOOKUP(G470,'Tipo de carga'!A:A,'Tipo de carga'!B:B))</f>
        <v>Autoabasto</v>
      </c>
      <c r="L470" s="37">
        <f t="shared" si="2"/>
        <v>40</v>
      </c>
      <c r="M470" s="37">
        <f t="shared" si="3"/>
        <v>5</v>
      </c>
      <c r="N470" s="37">
        <f t="shared" si="4"/>
        <v>10</v>
      </c>
      <c r="O470" s="37" t="str">
        <f t="array" ref="O470">IFERROR(XLOOKUP(K470,'Tipo de carga'!B:B,'Tipo de carga'!C:C))</f>
        <v>Diesel</v>
      </c>
    </row>
    <row r="471">
      <c r="A471" s="36">
        <v>1891.0</v>
      </c>
      <c r="B471" s="37" t="str">
        <f>IFERROR(VLOOKUP(A471,'asig octubre'!$A$2:$C$442,3,0))</f>
        <v>Circuitos</v>
      </c>
      <c r="C471" s="37" t="str">
        <f>IFERROR(VLOOKUP(A471,'asig octubre'!$A$2:$B$442,2,0))</f>
        <v>EC-03</v>
      </c>
      <c r="D471" s="38">
        <v>45570.635104166664</v>
      </c>
      <c r="E471" s="36" t="s">
        <v>195</v>
      </c>
      <c r="F471" s="37" t="str">
        <f t="array" ref="F471">IFERROR(XLOOKUP(E471,Operadores!A:A,Operadores!B:B))</f>
        <v>APAJOS</v>
      </c>
      <c r="G471" s="36" t="s">
        <v>72</v>
      </c>
      <c r="H471" s="39">
        <v>19.21757</v>
      </c>
      <c r="I471" s="40">
        <v>860.0</v>
      </c>
      <c r="J471" s="41">
        <f t="shared" si="1"/>
        <v>16527.1102</v>
      </c>
      <c r="K471" s="37" t="str">
        <f t="array" ref="K471">IFERROR(XLOOKUP(G471,'Tipo de carga'!A:A,'Tipo de carga'!B:B))</f>
        <v>Autoabasto</v>
      </c>
      <c r="L471" s="37">
        <f t="shared" si="2"/>
        <v>40</v>
      </c>
      <c r="M471" s="37">
        <f t="shared" si="3"/>
        <v>5</v>
      </c>
      <c r="N471" s="37">
        <f t="shared" si="4"/>
        <v>10</v>
      </c>
      <c r="O471" s="37" t="str">
        <f t="array" ref="O471">IFERROR(XLOOKUP(K471,'Tipo de carga'!B:B,'Tipo de carga'!C:C))</f>
        <v>Diesel</v>
      </c>
    </row>
    <row r="472">
      <c r="A472" s="36">
        <v>1809.0</v>
      </c>
      <c r="B472" s="37" t="str">
        <f>IFERROR(VLOOKUP(A472,'asig octubre'!$A$2:$C$442,3,0))</f>
        <v>Full Liver</v>
      </c>
      <c r="C472" s="37" t="str">
        <f>IFERROR(VLOOKUP(A472,'asig octubre'!$A$2:$B$442,2,0))</f>
        <v>EC-01</v>
      </c>
      <c r="D472" s="38">
        <v>45570.62986111111</v>
      </c>
      <c r="E472" s="36" t="s">
        <v>206</v>
      </c>
      <c r="F472" s="37" t="str">
        <f t="array" ref="F472">IFERROR(XLOOKUP(E472,Operadores!A:A,Operadores!B:B))</f>
        <v>JARDAN</v>
      </c>
      <c r="G472" s="36" t="s">
        <v>72</v>
      </c>
      <c r="H472" s="39">
        <v>19.21757</v>
      </c>
      <c r="I472" s="40">
        <v>734.0</v>
      </c>
      <c r="J472" s="41">
        <f t="shared" si="1"/>
        <v>14105.69638</v>
      </c>
      <c r="K472" s="37" t="str">
        <f t="array" ref="K472">IFERROR(XLOOKUP(G472,'Tipo de carga'!A:A,'Tipo de carga'!B:B))</f>
        <v>Autoabasto</v>
      </c>
      <c r="L472" s="37">
        <f t="shared" si="2"/>
        <v>40</v>
      </c>
      <c r="M472" s="37">
        <f t="shared" si="3"/>
        <v>5</v>
      </c>
      <c r="N472" s="37">
        <f t="shared" si="4"/>
        <v>10</v>
      </c>
      <c r="O472" s="37" t="str">
        <f t="array" ref="O472">IFERROR(XLOOKUP(K472,'Tipo de carga'!B:B,'Tipo de carga'!C:C))</f>
        <v>Diesel</v>
      </c>
    </row>
    <row r="473">
      <c r="A473" s="36">
        <v>1989.0</v>
      </c>
      <c r="B473" s="37" t="str">
        <f>IFERROR(VLOOKUP(A473,'asig octubre'!$A$2:$C$442,3,0))</f>
        <v>MeLi asignado SD</v>
      </c>
      <c r="C473" s="37" t="str">
        <f>IFERROR(VLOOKUP(A473,'asig octubre'!$A$2:$B$442,2,0))</f>
        <v>EC-05</v>
      </c>
      <c r="D473" s="38">
        <v>45570.619363425925</v>
      </c>
      <c r="E473" s="36" t="s">
        <v>220</v>
      </c>
      <c r="F473" s="37" t="str">
        <f t="array" ref="F473">IFERROR(XLOOKUP(E473,Operadores!A:A,Operadores!B:B))</f>
        <v>CARCRI01</v>
      </c>
      <c r="G473" s="36" t="s">
        <v>72</v>
      </c>
      <c r="H473" s="39">
        <v>19.21757</v>
      </c>
      <c r="I473" s="40">
        <v>590.0</v>
      </c>
      <c r="J473" s="41">
        <f t="shared" si="1"/>
        <v>11338.3663</v>
      </c>
      <c r="K473" s="37" t="str">
        <f t="array" ref="K473">IFERROR(XLOOKUP(G473,'Tipo de carga'!A:A,'Tipo de carga'!B:B))</f>
        <v>Autoabasto</v>
      </c>
      <c r="L473" s="37">
        <f t="shared" si="2"/>
        <v>40</v>
      </c>
      <c r="M473" s="37">
        <f t="shared" si="3"/>
        <v>5</v>
      </c>
      <c r="N473" s="37">
        <f t="shared" si="4"/>
        <v>10</v>
      </c>
      <c r="O473" s="37" t="str">
        <f t="array" ref="O473">IFERROR(XLOOKUP(K473,'Tipo de carga'!B:B,'Tipo de carga'!C:C))</f>
        <v>Diesel</v>
      </c>
    </row>
    <row r="474">
      <c r="A474" s="36">
        <v>1935.0</v>
      </c>
      <c r="B474" s="37" t="str">
        <f>IFERROR(VLOOKUP(A474,'asig octubre'!$A$2:$C$442,3,0))</f>
        <v>Patieros sucursal</v>
      </c>
      <c r="C474" s="37" t="str">
        <f>IFERROR(VLOOKUP(A474,'asig octubre'!$A$2:$B$442,2,0))</f>
        <v>EC-03</v>
      </c>
      <c r="D474" s="38">
        <v>45570.608148148145</v>
      </c>
      <c r="E474" s="36" t="s">
        <v>155</v>
      </c>
      <c r="F474" s="37" t="str">
        <f t="array" ref="F474">IFERROR(XLOOKUP(E474,Operadores!A:A,Operadores!B:B))</f>
        <v>RODMA</v>
      </c>
      <c r="G474" s="36" t="s">
        <v>72</v>
      </c>
      <c r="H474" s="39">
        <v>19.21757</v>
      </c>
      <c r="I474" s="40">
        <v>540.0</v>
      </c>
      <c r="J474" s="41">
        <f t="shared" si="1"/>
        <v>10377.4878</v>
      </c>
      <c r="K474" s="37" t="str">
        <f t="array" ref="K474">IFERROR(XLOOKUP(G474,'Tipo de carga'!A:A,'Tipo de carga'!B:B))</f>
        <v>Autoabasto</v>
      </c>
      <c r="L474" s="37">
        <f t="shared" si="2"/>
        <v>40</v>
      </c>
      <c r="M474" s="37">
        <f t="shared" si="3"/>
        <v>5</v>
      </c>
      <c r="N474" s="37">
        <f t="shared" si="4"/>
        <v>10</v>
      </c>
      <c r="O474" s="37" t="str">
        <f t="array" ref="O474">IFERROR(XLOOKUP(K474,'Tipo de carga'!B:B,'Tipo de carga'!C:C))</f>
        <v>Diesel</v>
      </c>
    </row>
    <row r="475">
      <c r="A475" s="36">
        <v>2011.0</v>
      </c>
      <c r="B475" s="37" t="str">
        <f>IFERROR(VLOOKUP(A475,'asig octubre'!$A$2:$C$442,3,0))</f>
        <v>MeLi asignado SD</v>
      </c>
      <c r="C475" s="37" t="str">
        <f>IFERROR(VLOOKUP(A475,'asig octubre'!$A$2:$B$442,2,0))</f>
        <v>EC-05</v>
      </c>
      <c r="D475" s="38">
        <v>45570.585381944446</v>
      </c>
      <c r="E475" s="36" t="s">
        <v>226</v>
      </c>
      <c r="F475" s="37" t="str">
        <f t="array" ref="F475">IFERROR(XLOOKUP(E475,Operadores!A:A,Operadores!B:B))</f>
        <v>PERFID</v>
      </c>
      <c r="G475" s="36" t="s">
        <v>72</v>
      </c>
      <c r="H475" s="39">
        <v>19.21757</v>
      </c>
      <c r="I475" s="40">
        <v>310.0</v>
      </c>
      <c r="J475" s="41">
        <f t="shared" si="1"/>
        <v>5957.4467</v>
      </c>
      <c r="K475" s="37" t="str">
        <f t="array" ref="K475">IFERROR(XLOOKUP(G475,'Tipo de carga'!A:A,'Tipo de carga'!B:B))</f>
        <v>Autoabasto</v>
      </c>
      <c r="L475" s="37">
        <f t="shared" si="2"/>
        <v>40</v>
      </c>
      <c r="M475" s="37">
        <f t="shared" si="3"/>
        <v>5</v>
      </c>
      <c r="N475" s="37">
        <f t="shared" si="4"/>
        <v>10</v>
      </c>
      <c r="O475" s="37" t="str">
        <f t="array" ref="O475">IFERROR(XLOOKUP(K475,'Tipo de carga'!B:B,'Tipo de carga'!C:C))</f>
        <v>Diesel</v>
      </c>
    </row>
    <row r="476">
      <c r="A476" s="36" t="s">
        <v>124</v>
      </c>
      <c r="B476" s="37" t="str">
        <f>IFERROR(VLOOKUP(A476,'asig octubre'!$A$2:$C$442,3,0))</f>
        <v>Sayer Patios y T.</v>
      </c>
      <c r="C476" s="37" t="str">
        <f>IFERROR(VLOOKUP(A476,'asig octubre'!$A$2:$B$442,2,0))</f>
        <v>EC-04</v>
      </c>
      <c r="D476" s="38">
        <v>45570.58460648148</v>
      </c>
      <c r="E476" s="36" t="s">
        <v>406</v>
      </c>
      <c r="F476" s="37" t="str">
        <f t="array" ref="F476">IFERROR(XLOOKUP(E476,Operadores!A:A,Operadores!B:B))</f>
        <v>CABOS</v>
      </c>
      <c r="G476" s="36" t="s">
        <v>72</v>
      </c>
      <c r="H476" s="39">
        <v>19.21757</v>
      </c>
      <c r="I476" s="40">
        <v>518.0</v>
      </c>
      <c r="J476" s="41">
        <f t="shared" si="1"/>
        <v>9954.70126</v>
      </c>
      <c r="K476" s="37" t="str">
        <f t="array" ref="K476">IFERROR(XLOOKUP(G476,'Tipo de carga'!A:A,'Tipo de carga'!B:B))</f>
        <v>Autoabasto</v>
      </c>
      <c r="L476" s="37">
        <f t="shared" si="2"/>
        <v>40</v>
      </c>
      <c r="M476" s="37">
        <f t="shared" si="3"/>
        <v>5</v>
      </c>
      <c r="N476" s="37">
        <f t="shared" si="4"/>
        <v>10</v>
      </c>
      <c r="O476" s="37" t="str">
        <f t="array" ref="O476">IFERROR(XLOOKUP(K476,'Tipo de carga'!B:B,'Tipo de carga'!C:C))</f>
        <v>Diesel</v>
      </c>
    </row>
    <row r="477">
      <c r="A477" s="36">
        <v>1871.0</v>
      </c>
      <c r="B477" s="37" t="str">
        <f>IFERROR(VLOOKUP(A477,'asig octubre'!$A$2:$C$442,3,0))</f>
        <v>Circuitos</v>
      </c>
      <c r="C477" s="37" t="str">
        <f>IFERROR(VLOOKUP(A477,'asig octubre'!$A$2:$B$442,2,0))</f>
        <v>EC-03</v>
      </c>
      <c r="D477" s="38">
        <v>45570.570243055554</v>
      </c>
      <c r="E477" s="36" t="s">
        <v>197</v>
      </c>
      <c r="F477" s="37" t="str">
        <f t="array" ref="F477">IFERROR(XLOOKUP(E477,Operadores!A:A,Operadores!B:B))</f>
        <v>REYALE</v>
      </c>
      <c r="G477" s="36" t="s">
        <v>72</v>
      </c>
      <c r="H477" s="39">
        <v>19.21757</v>
      </c>
      <c r="I477" s="40">
        <v>440.0</v>
      </c>
      <c r="J477" s="41">
        <f t="shared" si="1"/>
        <v>8455.7308</v>
      </c>
      <c r="K477" s="37" t="str">
        <f t="array" ref="K477">IFERROR(XLOOKUP(G477,'Tipo de carga'!A:A,'Tipo de carga'!B:B))</f>
        <v>Autoabasto</v>
      </c>
      <c r="L477" s="37">
        <f t="shared" si="2"/>
        <v>40</v>
      </c>
      <c r="M477" s="37">
        <f t="shared" si="3"/>
        <v>5</v>
      </c>
      <c r="N477" s="37">
        <f t="shared" si="4"/>
        <v>10</v>
      </c>
      <c r="O477" s="37" t="str">
        <f t="array" ref="O477">IFERROR(XLOOKUP(K477,'Tipo de carga'!B:B,'Tipo de carga'!C:C))</f>
        <v>Diesel</v>
      </c>
    </row>
    <row r="478">
      <c r="A478" s="36">
        <v>1896.0</v>
      </c>
      <c r="B478" s="37" t="str">
        <f>IFERROR(VLOOKUP(A478,'asig octubre'!$A$2:$C$442,3,0))</f>
        <v>Circuitos</v>
      </c>
      <c r="C478" s="37" t="str">
        <f>IFERROR(VLOOKUP(A478,'asig octubre'!$A$2:$B$442,2,0))</f>
        <v>EC-03</v>
      </c>
      <c r="D478" s="38">
        <v>45570.56674768519</v>
      </c>
      <c r="E478" s="36" t="s">
        <v>329</v>
      </c>
      <c r="F478" s="37" t="str">
        <f t="array" ref="F478">IFERROR(XLOOKUP(E478,Operadores!A:A,Operadores!B:B))</f>
        <v>RODRAU01</v>
      </c>
      <c r="G478" s="36" t="s">
        <v>72</v>
      </c>
      <c r="H478" s="39">
        <v>19.21757</v>
      </c>
      <c r="I478" s="40">
        <v>861.0</v>
      </c>
      <c r="J478" s="41">
        <f t="shared" si="1"/>
        <v>16546.32777</v>
      </c>
      <c r="K478" s="37" t="str">
        <f t="array" ref="K478">IFERROR(XLOOKUP(G478,'Tipo de carga'!A:A,'Tipo de carga'!B:B))</f>
        <v>Autoabasto</v>
      </c>
      <c r="L478" s="37">
        <f t="shared" si="2"/>
        <v>40</v>
      </c>
      <c r="M478" s="37">
        <f t="shared" si="3"/>
        <v>5</v>
      </c>
      <c r="N478" s="37">
        <f t="shared" si="4"/>
        <v>10</v>
      </c>
      <c r="O478" s="37" t="str">
        <f t="array" ref="O478">IFERROR(XLOOKUP(K478,'Tipo de carga'!B:B,'Tipo de carga'!C:C))</f>
        <v>Diesel</v>
      </c>
    </row>
    <row r="479">
      <c r="A479" s="36">
        <v>1863.0</v>
      </c>
      <c r="B479" s="37" t="str">
        <f>IFERROR(VLOOKUP(A479,'asig octubre'!$A$2:$C$442,3,0))</f>
        <v>Pilgrims Tepo</v>
      </c>
      <c r="C479" s="37" t="str">
        <f>IFERROR(VLOOKUP(A479,'asig octubre'!$A$2:$B$442,2,0))</f>
        <v>EC-02</v>
      </c>
      <c r="D479" s="38">
        <v>45570.557754629626</v>
      </c>
      <c r="E479" s="36" t="s">
        <v>212</v>
      </c>
      <c r="F479" s="37" t="str">
        <f t="array" ref="F479">IFERROR(XLOOKUP(E479,Operadores!A:A,Operadores!B:B))</f>
        <v>SANJES01</v>
      </c>
      <c r="G479" s="36" t="s">
        <v>72</v>
      </c>
      <c r="H479" s="39">
        <v>19.21757</v>
      </c>
      <c r="I479" s="40">
        <v>225.0</v>
      </c>
      <c r="J479" s="41">
        <f t="shared" si="1"/>
        <v>4323.95325</v>
      </c>
      <c r="K479" s="37" t="str">
        <f t="array" ref="K479">IFERROR(XLOOKUP(G479,'Tipo de carga'!A:A,'Tipo de carga'!B:B))</f>
        <v>Autoabasto</v>
      </c>
      <c r="L479" s="37">
        <f t="shared" si="2"/>
        <v>40</v>
      </c>
      <c r="M479" s="37">
        <f t="shared" si="3"/>
        <v>5</v>
      </c>
      <c r="N479" s="37">
        <f t="shared" si="4"/>
        <v>10</v>
      </c>
      <c r="O479" s="37" t="str">
        <f t="array" ref="O479">IFERROR(XLOOKUP(K479,'Tipo de carga'!B:B,'Tipo de carga'!C:C))</f>
        <v>Diesel</v>
      </c>
    </row>
    <row r="480">
      <c r="A480" s="36">
        <v>1981.0</v>
      </c>
      <c r="B480" s="37" t="str">
        <f>IFERROR(VLOOKUP(A480,'asig octubre'!$A$2:$C$442,3,0))</f>
        <v>MeLi asignado SD</v>
      </c>
      <c r="C480" s="37" t="str">
        <f>IFERROR(VLOOKUP(A480,'asig octubre'!$A$2:$B$442,2,0))</f>
        <v>EC-05</v>
      </c>
      <c r="D480" s="38">
        <v>45570.54895833333</v>
      </c>
      <c r="E480" s="36" t="s">
        <v>407</v>
      </c>
      <c r="F480" s="37" t="str">
        <f t="array" ref="F480">IFERROR(XLOOKUP(E480,Operadores!A:A,Operadores!B:B))</f>
        <v>BENMAX</v>
      </c>
      <c r="G480" s="36" t="s">
        <v>72</v>
      </c>
      <c r="H480" s="39">
        <v>19.21757</v>
      </c>
      <c r="I480" s="40">
        <v>346.0</v>
      </c>
      <c r="J480" s="41">
        <f t="shared" si="1"/>
        <v>6649.27922</v>
      </c>
      <c r="K480" s="37" t="str">
        <f t="array" ref="K480">IFERROR(XLOOKUP(G480,'Tipo de carga'!A:A,'Tipo de carga'!B:B))</f>
        <v>Autoabasto</v>
      </c>
      <c r="L480" s="37">
        <f t="shared" si="2"/>
        <v>40</v>
      </c>
      <c r="M480" s="37">
        <f t="shared" si="3"/>
        <v>5</v>
      </c>
      <c r="N480" s="37">
        <f t="shared" si="4"/>
        <v>10</v>
      </c>
      <c r="O480" s="37" t="str">
        <f t="array" ref="O480">IFERROR(XLOOKUP(K480,'Tipo de carga'!B:B,'Tipo de carga'!C:C))</f>
        <v>Diesel</v>
      </c>
    </row>
    <row r="481">
      <c r="A481" s="36">
        <v>1767.0</v>
      </c>
      <c r="B481" s="37" t="str">
        <f>IFERROR(VLOOKUP(A481,'asig octubre'!$A$2:$C$442,3,0))</f>
        <v>Pilgrims Tepo</v>
      </c>
      <c r="C481" s="37" t="str">
        <f>IFERROR(VLOOKUP(A481,'asig octubre'!$A$2:$B$442,2,0))</f>
        <v>EC-02</v>
      </c>
      <c r="D481" s="38">
        <v>45570.520208333335</v>
      </c>
      <c r="E481" s="36" t="s">
        <v>230</v>
      </c>
      <c r="F481" s="37" t="str">
        <f t="array" ref="F481">IFERROR(XLOOKUP(E481,Operadores!A:A,Operadores!B:B))</f>
        <v>DELJOS</v>
      </c>
      <c r="G481" s="36" t="s">
        <v>72</v>
      </c>
      <c r="H481" s="39">
        <v>19.21757</v>
      </c>
      <c r="I481" s="40">
        <v>211.0</v>
      </c>
      <c r="J481" s="41">
        <f t="shared" si="1"/>
        <v>4054.90727</v>
      </c>
      <c r="K481" s="37" t="str">
        <f t="array" ref="K481">IFERROR(XLOOKUP(G481,'Tipo de carga'!A:A,'Tipo de carga'!B:B))</f>
        <v>Autoabasto</v>
      </c>
      <c r="L481" s="37">
        <f t="shared" si="2"/>
        <v>40</v>
      </c>
      <c r="M481" s="37">
        <f t="shared" si="3"/>
        <v>5</v>
      </c>
      <c r="N481" s="37">
        <f t="shared" si="4"/>
        <v>10</v>
      </c>
      <c r="O481" s="37" t="str">
        <f t="array" ref="O481">IFERROR(XLOOKUP(K481,'Tipo de carga'!B:B,'Tipo de carga'!C:C))</f>
        <v>Diesel</v>
      </c>
    </row>
    <row r="482">
      <c r="A482" s="36">
        <v>2023.0</v>
      </c>
      <c r="B482" s="37" t="str">
        <f>IFERROR(VLOOKUP(A482,'asig octubre'!$A$2:$C$442,3,0))</f>
        <v>MeLi Asignado TD</v>
      </c>
      <c r="C482" s="37" t="str">
        <f>IFERROR(VLOOKUP(A482,'asig octubre'!$A$2:$B$442,2,0))</f>
        <v>EC-05</v>
      </c>
      <c r="D482" s="38">
        <v>45570.51605324074</v>
      </c>
      <c r="E482" s="36" t="s">
        <v>327</v>
      </c>
      <c r="F482" s="37" t="str">
        <f t="array" ref="F482">IFERROR(XLOOKUP(E482,Operadores!A:A,Operadores!B:B))</f>
        <v>ESCSAU</v>
      </c>
      <c r="G482" s="36" t="s">
        <v>72</v>
      </c>
      <c r="H482" s="39">
        <v>19.21757</v>
      </c>
      <c r="I482" s="40">
        <v>576.0</v>
      </c>
      <c r="J482" s="41">
        <f t="shared" si="1"/>
        <v>11069.32032</v>
      </c>
      <c r="K482" s="37" t="str">
        <f t="array" ref="K482">IFERROR(XLOOKUP(G482,'Tipo de carga'!A:A,'Tipo de carga'!B:B))</f>
        <v>Autoabasto</v>
      </c>
      <c r="L482" s="37">
        <f t="shared" si="2"/>
        <v>40</v>
      </c>
      <c r="M482" s="37">
        <f t="shared" si="3"/>
        <v>5</v>
      </c>
      <c r="N482" s="37">
        <f t="shared" si="4"/>
        <v>10</v>
      </c>
      <c r="O482" s="37" t="str">
        <f t="array" ref="O482">IFERROR(XLOOKUP(K482,'Tipo de carga'!B:B,'Tipo de carga'!C:C))</f>
        <v>Diesel</v>
      </c>
    </row>
    <row r="483">
      <c r="A483" s="36">
        <v>1852.0</v>
      </c>
      <c r="B483" s="37" t="str">
        <f>IFERROR(VLOOKUP(A483,'asig octubre'!$A$2:$C$442,3,0))</f>
        <v>Circuitos</v>
      </c>
      <c r="C483" s="37" t="str">
        <f>IFERROR(VLOOKUP(A483,'asig octubre'!$A$2:$B$442,2,0))</f>
        <v>EC-03</v>
      </c>
      <c r="D483" s="38">
        <v>45570.507210648146</v>
      </c>
      <c r="E483" s="36" t="s">
        <v>43</v>
      </c>
      <c r="F483" s="37" t="str">
        <f t="array" ref="F483">IFERROR(XLOOKUP(E483,Operadores!A:A,Operadores!B:B))</f>
        <v>HERJU01</v>
      </c>
      <c r="G483" s="36" t="s">
        <v>72</v>
      </c>
      <c r="H483" s="39">
        <v>19.21757</v>
      </c>
      <c r="I483" s="40">
        <v>575.0</v>
      </c>
      <c r="J483" s="41">
        <f t="shared" si="1"/>
        <v>11050.10275</v>
      </c>
      <c r="K483" s="37" t="str">
        <f t="array" ref="K483">IFERROR(XLOOKUP(G483,'Tipo de carga'!A:A,'Tipo de carga'!B:B))</f>
        <v>Autoabasto</v>
      </c>
      <c r="L483" s="37">
        <f t="shared" si="2"/>
        <v>40</v>
      </c>
      <c r="M483" s="37">
        <f t="shared" si="3"/>
        <v>5</v>
      </c>
      <c r="N483" s="37">
        <f t="shared" si="4"/>
        <v>10</v>
      </c>
      <c r="O483" s="37" t="str">
        <f t="array" ref="O483">IFERROR(XLOOKUP(K483,'Tipo de carga'!B:B,'Tipo de carga'!C:C))</f>
        <v>Diesel</v>
      </c>
    </row>
    <row r="484">
      <c r="A484" s="36">
        <v>2016.0</v>
      </c>
      <c r="B484" s="37" t="str">
        <f>IFERROR(VLOOKUP(A484,'asig octubre'!$A$2:$C$442,3,0))</f>
        <v>MeLi asignado SD</v>
      </c>
      <c r="C484" s="37" t="str">
        <f>IFERROR(VLOOKUP(A484,'asig octubre'!$A$2:$B$442,2,0))</f>
        <v>EC-05</v>
      </c>
      <c r="D484" s="38">
        <v>45570.50293981482</v>
      </c>
      <c r="E484" s="36" t="s">
        <v>161</v>
      </c>
      <c r="F484" s="37" t="str">
        <f t="array" ref="F484">IFERROR(XLOOKUP(E484,Operadores!A:A,Operadores!B:B))</f>
        <v>SANART</v>
      </c>
      <c r="G484" s="36" t="s">
        <v>72</v>
      </c>
      <c r="H484" s="39">
        <v>19.21757</v>
      </c>
      <c r="I484" s="40">
        <v>346.0</v>
      </c>
      <c r="J484" s="41">
        <f t="shared" si="1"/>
        <v>6649.27922</v>
      </c>
      <c r="K484" s="37" t="str">
        <f t="array" ref="K484">IFERROR(XLOOKUP(G484,'Tipo de carga'!A:A,'Tipo de carga'!B:B))</f>
        <v>Autoabasto</v>
      </c>
      <c r="L484" s="37">
        <f t="shared" si="2"/>
        <v>40</v>
      </c>
      <c r="M484" s="37">
        <f t="shared" si="3"/>
        <v>5</v>
      </c>
      <c r="N484" s="37">
        <f t="shared" si="4"/>
        <v>10</v>
      </c>
      <c r="O484" s="37" t="str">
        <f t="array" ref="O484">IFERROR(XLOOKUP(K484,'Tipo de carga'!B:B,'Tipo de carga'!C:C))</f>
        <v>Diesel</v>
      </c>
    </row>
    <row r="485">
      <c r="A485" s="36">
        <v>1991.0</v>
      </c>
      <c r="B485" s="37" t="str">
        <f>IFERROR(VLOOKUP(A485,'asig octubre'!$A$2:$C$442,3,0))</f>
        <v>MeLi Dedicado Merida</v>
      </c>
      <c r="C485" s="37" t="str">
        <f>IFERROR(VLOOKUP(A485,'asig octubre'!$A$2:$B$442,2,0))</f>
        <v>EC-05</v>
      </c>
      <c r="D485" s="38">
        <v>45570.4784375</v>
      </c>
      <c r="E485" s="36" t="s">
        <v>204</v>
      </c>
      <c r="F485" s="37" t="str">
        <f t="array" ref="F485">IFERROR(XLOOKUP(E485,Operadores!A:A,Operadores!B:B))</f>
        <v>AGUARM</v>
      </c>
      <c r="G485" s="36" t="s">
        <v>72</v>
      </c>
      <c r="H485" s="39">
        <v>19.21757</v>
      </c>
      <c r="I485" s="40">
        <v>270.0</v>
      </c>
      <c r="J485" s="41">
        <f t="shared" si="1"/>
        <v>5188.7439</v>
      </c>
      <c r="K485" s="37" t="str">
        <f t="array" ref="K485">IFERROR(XLOOKUP(G485,'Tipo de carga'!A:A,'Tipo de carga'!B:B))</f>
        <v>Autoabasto</v>
      </c>
      <c r="L485" s="37">
        <f t="shared" si="2"/>
        <v>40</v>
      </c>
      <c r="M485" s="37">
        <f t="shared" si="3"/>
        <v>5</v>
      </c>
      <c r="N485" s="37">
        <f t="shared" si="4"/>
        <v>10</v>
      </c>
      <c r="O485" s="37" t="str">
        <f t="array" ref="O485">IFERROR(XLOOKUP(K485,'Tipo de carga'!B:B,'Tipo de carga'!C:C))</f>
        <v>Diesel</v>
      </c>
    </row>
    <row r="486">
      <c r="A486" s="36">
        <v>1897.0</v>
      </c>
      <c r="B486" s="37" t="str">
        <f>IFERROR(VLOOKUP(A486,'asig octubre'!$A$2:$C$442,3,0))</f>
        <v>Full Liver</v>
      </c>
      <c r="C486" s="37" t="str">
        <f>IFERROR(VLOOKUP(A486,'asig octubre'!$A$2:$B$442,2,0))</f>
        <v>EC-01</v>
      </c>
      <c r="D486" s="38">
        <v>45570.46800925926</v>
      </c>
      <c r="E486" s="36" t="s">
        <v>408</v>
      </c>
      <c r="F486" s="37" t="str">
        <f t="array" ref="F486">IFERROR(XLOOKUP(E486,Operadores!A:A,Operadores!B:B))</f>
        <v>RODAR</v>
      </c>
      <c r="G486" s="36" t="s">
        <v>72</v>
      </c>
      <c r="H486" s="39">
        <v>19.21757</v>
      </c>
      <c r="I486" s="40">
        <v>680.0</v>
      </c>
      <c r="J486" s="41">
        <f t="shared" si="1"/>
        <v>13067.9476</v>
      </c>
      <c r="K486" s="37" t="str">
        <f t="array" ref="K486">IFERROR(XLOOKUP(G486,'Tipo de carga'!A:A,'Tipo de carga'!B:B))</f>
        <v>Autoabasto</v>
      </c>
      <c r="L486" s="37">
        <f t="shared" si="2"/>
        <v>40</v>
      </c>
      <c r="M486" s="37">
        <f t="shared" si="3"/>
        <v>5</v>
      </c>
      <c r="N486" s="37">
        <f t="shared" si="4"/>
        <v>10</v>
      </c>
      <c r="O486" s="37" t="str">
        <f t="array" ref="O486">IFERROR(XLOOKUP(K486,'Tipo de carga'!B:B,'Tipo de carga'!C:C))</f>
        <v>Diesel</v>
      </c>
    </row>
    <row r="487">
      <c r="A487" s="36">
        <v>1724.0</v>
      </c>
      <c r="B487" s="37" t="str">
        <f>IFERROR(VLOOKUP(A487,'asig octubre'!$A$2:$C$442,3,0))</f>
        <v>Liverpool Local</v>
      </c>
      <c r="C487" s="37" t="str">
        <f>IFERROR(VLOOKUP(A487,'asig octubre'!$A$2:$B$442,2,0))</f>
        <v>EC-01</v>
      </c>
      <c r="D487" s="38">
        <v>45570.43115740741</v>
      </c>
      <c r="E487" s="36" t="s">
        <v>344</v>
      </c>
      <c r="F487" s="37" t="str">
        <f t="array" ref="F487">IFERROR(XLOOKUP(E487,Operadores!A:A,Operadores!B:B))</f>
        <v>MORLU01</v>
      </c>
      <c r="G487" s="36" t="s">
        <v>72</v>
      </c>
      <c r="H487" s="39">
        <v>19.21757</v>
      </c>
      <c r="I487" s="40">
        <v>225.0</v>
      </c>
      <c r="J487" s="41">
        <f t="shared" si="1"/>
        <v>4323.95325</v>
      </c>
      <c r="K487" s="37" t="str">
        <f t="array" ref="K487">IFERROR(XLOOKUP(G487,'Tipo de carga'!A:A,'Tipo de carga'!B:B))</f>
        <v>Autoabasto</v>
      </c>
      <c r="L487" s="37">
        <f t="shared" si="2"/>
        <v>40</v>
      </c>
      <c r="M487" s="37">
        <f t="shared" si="3"/>
        <v>5</v>
      </c>
      <c r="N487" s="37">
        <f t="shared" si="4"/>
        <v>10</v>
      </c>
      <c r="O487" s="37" t="str">
        <f t="array" ref="O487">IFERROR(XLOOKUP(K487,'Tipo de carga'!B:B,'Tipo de carga'!C:C))</f>
        <v>Diesel</v>
      </c>
    </row>
    <row r="488">
      <c r="A488" s="36">
        <v>1994.0</v>
      </c>
      <c r="B488" s="37" t="str">
        <f>IFERROR(VLOOKUP(A488,'asig octubre'!$A$2:$C$442,3,0))</f>
        <v>MeLi Dedicado TD</v>
      </c>
      <c r="C488" s="37" t="str">
        <f>IFERROR(VLOOKUP(A488,'asig octubre'!$A$2:$B$442,2,0))</f>
        <v>EC-05</v>
      </c>
      <c r="D488" s="38">
        <v>45570.42215277778</v>
      </c>
      <c r="E488" s="36" t="s">
        <v>339</v>
      </c>
      <c r="F488" s="37" t="str">
        <f t="array" ref="F488">IFERROR(XLOOKUP(E488,Operadores!A:A,Operadores!B:B))</f>
        <v>ESCJOR</v>
      </c>
      <c r="G488" s="36" t="s">
        <v>72</v>
      </c>
      <c r="H488" s="39">
        <v>19.21757</v>
      </c>
      <c r="I488" s="40">
        <v>498.0</v>
      </c>
      <c r="J488" s="41">
        <f t="shared" si="1"/>
        <v>9570.34986</v>
      </c>
      <c r="K488" s="37" t="str">
        <f t="array" ref="K488">IFERROR(XLOOKUP(G488,'Tipo de carga'!A:A,'Tipo de carga'!B:B))</f>
        <v>Autoabasto</v>
      </c>
      <c r="L488" s="37">
        <f t="shared" si="2"/>
        <v>40</v>
      </c>
      <c r="M488" s="37">
        <f t="shared" si="3"/>
        <v>5</v>
      </c>
      <c r="N488" s="37">
        <f t="shared" si="4"/>
        <v>10</v>
      </c>
      <c r="O488" s="37" t="str">
        <f t="array" ref="O488">IFERROR(XLOOKUP(K488,'Tipo de carga'!B:B,'Tipo de carga'!C:C))</f>
        <v>Diesel</v>
      </c>
    </row>
    <row r="489">
      <c r="A489" s="36">
        <v>1944.0</v>
      </c>
      <c r="B489" s="37" t="str">
        <f>IFERROR(VLOOKUP(A489,'asig octubre'!$A$2:$C$442,3,0))</f>
        <v>MeLi asignado SD</v>
      </c>
      <c r="C489" s="37" t="str">
        <f>IFERROR(VLOOKUP(A489,'asig octubre'!$A$2:$B$442,2,0))</f>
        <v>EC-05</v>
      </c>
      <c r="D489" s="38">
        <v>45570.41847222222</v>
      </c>
      <c r="E489" s="36" t="s">
        <v>221</v>
      </c>
      <c r="F489" s="37" t="str">
        <f t="array" ref="F489">IFERROR(XLOOKUP(E489,Operadores!A:A,Operadores!B:B))</f>
        <v>ORTARM</v>
      </c>
      <c r="G489" s="36" t="s">
        <v>72</v>
      </c>
      <c r="H489" s="39">
        <v>19.2175699999999</v>
      </c>
      <c r="I489" s="40">
        <v>346.0</v>
      </c>
      <c r="J489" s="41">
        <f t="shared" si="1"/>
        <v>6649.27922</v>
      </c>
      <c r="K489" s="37" t="str">
        <f t="array" ref="K489">IFERROR(XLOOKUP(G489,'Tipo de carga'!A:A,'Tipo de carga'!B:B))</f>
        <v>Autoabasto</v>
      </c>
      <c r="L489" s="37">
        <f t="shared" si="2"/>
        <v>40</v>
      </c>
      <c r="M489" s="37">
        <f t="shared" si="3"/>
        <v>5</v>
      </c>
      <c r="N489" s="37">
        <f t="shared" si="4"/>
        <v>10</v>
      </c>
      <c r="O489" s="37" t="str">
        <f t="array" ref="O489">IFERROR(XLOOKUP(K489,'Tipo de carga'!B:B,'Tipo de carga'!C:C))</f>
        <v>Diesel</v>
      </c>
    </row>
    <row r="490">
      <c r="A490" s="36">
        <v>1854.0</v>
      </c>
      <c r="B490" s="37" t="str">
        <f>IFERROR(VLOOKUP(A490,'asig octubre'!$A$2:$C$442,3,0))</f>
        <v>Circuitos</v>
      </c>
      <c r="C490" s="37" t="str">
        <f>IFERROR(VLOOKUP(A490,'asig octubre'!$A$2:$B$442,2,0))</f>
        <v>EC-03</v>
      </c>
      <c r="D490" s="38">
        <v>45570.35980324074</v>
      </c>
      <c r="E490" s="36" t="s">
        <v>409</v>
      </c>
      <c r="F490" s="37" t="str">
        <f t="array" ref="F490">IFERROR(XLOOKUP(E490,Operadores!A:A,Operadores!B:B))</f>
        <v>SANJUL</v>
      </c>
      <c r="G490" s="36" t="s">
        <v>72</v>
      </c>
      <c r="H490" s="39">
        <v>19.2175699999999</v>
      </c>
      <c r="I490" s="40">
        <v>549.0</v>
      </c>
      <c r="J490" s="41">
        <f t="shared" si="1"/>
        <v>10550.44593</v>
      </c>
      <c r="K490" s="37" t="str">
        <f t="array" ref="K490">IFERROR(XLOOKUP(G490,'Tipo de carga'!A:A,'Tipo de carga'!B:B))</f>
        <v>Autoabasto</v>
      </c>
      <c r="L490" s="37">
        <f t="shared" si="2"/>
        <v>40</v>
      </c>
      <c r="M490" s="37">
        <f t="shared" si="3"/>
        <v>5</v>
      </c>
      <c r="N490" s="37">
        <f t="shared" si="4"/>
        <v>10</v>
      </c>
      <c r="O490" s="37" t="str">
        <f t="array" ref="O490">IFERROR(XLOOKUP(K490,'Tipo de carga'!B:B,'Tipo de carga'!C:C))</f>
        <v>Diesel</v>
      </c>
    </row>
    <row r="491">
      <c r="A491" s="36">
        <v>309.0</v>
      </c>
      <c r="B491" s="37" t="str">
        <f>IFERROR(VLOOKUP(A491,'asig octubre'!$A$2:$C$442,3,0))</f>
        <v>Sayer Thorton</v>
      </c>
      <c r="C491" s="37" t="str">
        <f>IFERROR(VLOOKUP(A491,'asig octubre'!$A$2:$B$442,2,0))</f>
        <v>EC-04</v>
      </c>
      <c r="D491" s="38">
        <v>45570.32560185185</v>
      </c>
      <c r="E491" s="36" t="s">
        <v>264</v>
      </c>
      <c r="F491" s="37" t="str">
        <f t="array" ref="F491">IFERROR(XLOOKUP(E491,Operadores!A:A,Operadores!B:B))</f>
        <v>REVELI</v>
      </c>
      <c r="G491" s="36" t="s">
        <v>72</v>
      </c>
      <c r="H491" s="39">
        <v>19.2175699999999</v>
      </c>
      <c r="I491" s="40">
        <v>150.0</v>
      </c>
      <c r="J491" s="41">
        <f t="shared" si="1"/>
        <v>2882.6355</v>
      </c>
      <c r="K491" s="37" t="str">
        <f t="array" ref="K491">IFERROR(XLOOKUP(G491,'Tipo de carga'!A:A,'Tipo de carga'!B:B))</f>
        <v>Autoabasto</v>
      </c>
      <c r="L491" s="37">
        <f t="shared" si="2"/>
        <v>40</v>
      </c>
      <c r="M491" s="37">
        <f t="shared" si="3"/>
        <v>5</v>
      </c>
      <c r="N491" s="37">
        <f t="shared" si="4"/>
        <v>10</v>
      </c>
      <c r="O491" s="37" t="str">
        <f t="array" ref="O491">IFERROR(XLOOKUP(K491,'Tipo de carga'!B:B,'Tipo de carga'!C:C))</f>
        <v>Diesel</v>
      </c>
    </row>
    <row r="492">
      <c r="A492" s="36">
        <v>1750.0</v>
      </c>
      <c r="B492" s="37" t="str">
        <f>IFERROR(VLOOKUP(A492,'asig octubre'!$A$2:$C$442,3,0))</f>
        <v>Patieros sucursal</v>
      </c>
      <c r="C492" s="37" t="str">
        <f>IFERROR(VLOOKUP(A492,'asig octubre'!$A$2:$B$442,2,0))</f>
        <v>EC-03</v>
      </c>
      <c r="D492" s="38">
        <v>45570.274733796294</v>
      </c>
      <c r="E492" s="36" t="s">
        <v>410</v>
      </c>
      <c r="F492" s="37" t="str">
        <f t="array" ref="F492">IFERROR(XLOOKUP(E492,Operadores!A:A,Operadores!B:B))</f>
        <v>LOPMA03</v>
      </c>
      <c r="G492" s="36" t="s">
        <v>72</v>
      </c>
      <c r="H492" s="39">
        <v>19.2175699999999</v>
      </c>
      <c r="I492" s="40">
        <v>440.0</v>
      </c>
      <c r="J492" s="41">
        <f t="shared" si="1"/>
        <v>8455.7308</v>
      </c>
      <c r="K492" s="37" t="str">
        <f t="array" ref="K492">IFERROR(XLOOKUP(G492,'Tipo de carga'!A:A,'Tipo de carga'!B:B))</f>
        <v>Autoabasto</v>
      </c>
      <c r="L492" s="37">
        <f t="shared" si="2"/>
        <v>40</v>
      </c>
      <c r="M492" s="37">
        <f t="shared" si="3"/>
        <v>5</v>
      </c>
      <c r="N492" s="37">
        <f t="shared" si="4"/>
        <v>10</v>
      </c>
      <c r="O492" s="37" t="str">
        <f t="array" ref="O492">IFERROR(XLOOKUP(K492,'Tipo de carga'!B:B,'Tipo de carga'!C:C))</f>
        <v>Diesel</v>
      </c>
    </row>
    <row r="493">
      <c r="A493" s="36">
        <v>1953.0</v>
      </c>
      <c r="B493" s="37" t="str">
        <f>IFERROR(VLOOKUP(A493,'asig octubre'!$A$2:$C$442,3,0))</f>
        <v>MeLi asignado SD</v>
      </c>
      <c r="C493" s="37" t="str">
        <f>IFERROR(VLOOKUP(A493,'asig octubre'!$A$2:$B$442,2,0))</f>
        <v>EC-05</v>
      </c>
      <c r="D493" s="38">
        <v>45570.23672453704</v>
      </c>
      <c r="E493" s="36" t="s">
        <v>172</v>
      </c>
      <c r="F493" s="37" t="str">
        <f t="array" ref="F493">IFERROR(XLOOKUP(E493,Operadores!A:A,Operadores!B:B))</f>
        <v>REDJUL</v>
      </c>
      <c r="G493" s="36" t="s">
        <v>72</v>
      </c>
      <c r="H493" s="39">
        <v>19.2175699999999</v>
      </c>
      <c r="I493" s="40">
        <v>731.0</v>
      </c>
      <c r="J493" s="41">
        <f t="shared" si="1"/>
        <v>14048.04367</v>
      </c>
      <c r="K493" s="37" t="str">
        <f t="array" ref="K493">IFERROR(XLOOKUP(G493,'Tipo de carga'!A:A,'Tipo de carga'!B:B))</f>
        <v>Autoabasto</v>
      </c>
      <c r="L493" s="37">
        <f t="shared" si="2"/>
        <v>40</v>
      </c>
      <c r="M493" s="37">
        <f t="shared" si="3"/>
        <v>5</v>
      </c>
      <c r="N493" s="37">
        <f t="shared" si="4"/>
        <v>10</v>
      </c>
      <c r="O493" s="37" t="str">
        <f t="array" ref="O493">IFERROR(XLOOKUP(K493,'Tipo de carga'!B:B,'Tipo de carga'!C:C))</f>
        <v>Diesel</v>
      </c>
    </row>
    <row r="494">
      <c r="A494" s="36">
        <v>1759.0</v>
      </c>
      <c r="B494" s="37" t="str">
        <f>IFERROR(VLOOKUP(A494,'asig octubre'!$A$2:$C$442,3,0))</f>
        <v>Liverpool Local</v>
      </c>
      <c r="C494" s="37" t="str">
        <f>IFERROR(VLOOKUP(A494,'asig octubre'!$A$2:$B$442,2,0))</f>
        <v>EC-01</v>
      </c>
      <c r="D494" s="38">
        <v>45570.18284722222</v>
      </c>
      <c r="E494" s="36" t="s">
        <v>233</v>
      </c>
      <c r="F494" s="37" t="str">
        <f t="array" ref="F494">IFERROR(XLOOKUP(E494,Operadores!A:A,Operadores!B:B))</f>
        <v>QUILA</v>
      </c>
      <c r="G494" s="36" t="s">
        <v>72</v>
      </c>
      <c r="H494" s="39">
        <v>19.2175699999999</v>
      </c>
      <c r="I494" s="40">
        <v>500.0</v>
      </c>
      <c r="J494" s="41">
        <f t="shared" si="1"/>
        <v>9608.785</v>
      </c>
      <c r="K494" s="37" t="str">
        <f t="array" ref="K494">IFERROR(XLOOKUP(G494,'Tipo de carga'!A:A,'Tipo de carga'!B:B))</f>
        <v>Autoabasto</v>
      </c>
      <c r="L494" s="37">
        <f t="shared" si="2"/>
        <v>40</v>
      </c>
      <c r="M494" s="37">
        <f t="shared" si="3"/>
        <v>5</v>
      </c>
      <c r="N494" s="37">
        <f t="shared" si="4"/>
        <v>10</v>
      </c>
      <c r="O494" s="37" t="str">
        <f t="array" ref="O494">IFERROR(XLOOKUP(K494,'Tipo de carga'!B:B,'Tipo de carga'!C:C))</f>
        <v>Diesel</v>
      </c>
    </row>
    <row r="495">
      <c r="A495" s="36">
        <v>1693.0</v>
      </c>
      <c r="B495" s="37" t="str">
        <f>IFERROR(VLOOKUP(A495,'asig octubre'!$A$2:$C$442,3,0))</f>
        <v>Liverpool Local</v>
      </c>
      <c r="C495" s="37" t="str">
        <f>IFERROR(VLOOKUP(A495,'asig octubre'!$A$2:$B$442,2,0))</f>
        <v>EC-01</v>
      </c>
      <c r="D495" s="38">
        <v>45570.17068287037</v>
      </c>
      <c r="E495" s="36" t="s">
        <v>182</v>
      </c>
      <c r="F495" s="37" t="str">
        <f t="array" ref="F495">IFERROR(XLOOKUP(E495,Operadores!A:A,Operadores!B:B))</f>
        <v>ROBJUA01</v>
      </c>
      <c r="G495" s="36" t="s">
        <v>72</v>
      </c>
      <c r="H495" s="39">
        <v>19.2175699999999</v>
      </c>
      <c r="I495" s="40">
        <v>372.0</v>
      </c>
      <c r="J495" s="41">
        <f t="shared" si="1"/>
        <v>7148.93604</v>
      </c>
      <c r="K495" s="37" t="str">
        <f t="array" ref="K495">IFERROR(XLOOKUP(G495,'Tipo de carga'!A:A,'Tipo de carga'!B:B))</f>
        <v>Autoabasto</v>
      </c>
      <c r="L495" s="37">
        <f t="shared" si="2"/>
        <v>40</v>
      </c>
      <c r="M495" s="37">
        <f t="shared" si="3"/>
        <v>5</v>
      </c>
      <c r="N495" s="37">
        <f t="shared" si="4"/>
        <v>10</v>
      </c>
      <c r="O495" s="37" t="str">
        <f t="array" ref="O495">IFERROR(XLOOKUP(K495,'Tipo de carga'!B:B,'Tipo de carga'!C:C))</f>
        <v>Diesel</v>
      </c>
    </row>
    <row r="496">
      <c r="A496" s="36">
        <v>2045.0</v>
      </c>
      <c r="B496" s="37" t="str">
        <f>IFERROR(VLOOKUP(A496,'asig octubre'!$A$2:$C$442,3,0))</f>
        <v>Liverpool Local</v>
      </c>
      <c r="C496" s="37" t="str">
        <f>IFERROR(VLOOKUP(A496,'asig octubre'!$A$2:$B$442,2,0))</f>
        <v>EC-01</v>
      </c>
      <c r="D496" s="38">
        <v>45570.161145833335</v>
      </c>
      <c r="E496" s="36" t="s">
        <v>334</v>
      </c>
      <c r="F496" s="37" t="str">
        <f t="array" ref="F496">IFERROR(XLOOKUP(E496,Operadores!A:A,Operadores!B:B))</f>
        <v>LOPJAV</v>
      </c>
      <c r="G496" s="36" t="s">
        <v>72</v>
      </c>
      <c r="H496" s="39">
        <v>19.2175699999999</v>
      </c>
      <c r="I496" s="40">
        <v>762.0</v>
      </c>
      <c r="J496" s="41">
        <f t="shared" si="1"/>
        <v>14643.78834</v>
      </c>
      <c r="K496" s="37" t="str">
        <f t="array" ref="K496">IFERROR(XLOOKUP(G496,'Tipo de carga'!A:A,'Tipo de carga'!B:B))</f>
        <v>Autoabasto</v>
      </c>
      <c r="L496" s="37">
        <f t="shared" si="2"/>
        <v>40</v>
      </c>
      <c r="M496" s="37">
        <f t="shared" si="3"/>
        <v>5</v>
      </c>
      <c r="N496" s="37">
        <f t="shared" si="4"/>
        <v>10</v>
      </c>
      <c r="O496" s="37" t="str">
        <f t="array" ref="O496">IFERROR(XLOOKUP(K496,'Tipo de carga'!B:B,'Tipo de carga'!C:C))</f>
        <v>Diesel</v>
      </c>
    </row>
    <row r="497">
      <c r="A497" s="36">
        <v>1983.0</v>
      </c>
      <c r="B497" s="37" t="str">
        <f>IFERROR(VLOOKUP(A497,'asig octubre'!$A$2:$C$442,3,0))</f>
        <v>MeLi Dedicado TD</v>
      </c>
      <c r="C497" s="37" t="str">
        <f>IFERROR(VLOOKUP(A497,'asig octubre'!$A$2:$B$442,2,0))</f>
        <v>EC-05</v>
      </c>
      <c r="D497" s="38">
        <v>45570.130057870374</v>
      </c>
      <c r="E497" s="36" t="s">
        <v>239</v>
      </c>
      <c r="F497" s="37" t="str">
        <f t="array" ref="F497">IFERROR(XLOOKUP(E497,Operadores!A:A,Operadores!B:B))</f>
        <v>BONAR</v>
      </c>
      <c r="G497" s="36" t="s">
        <v>72</v>
      </c>
      <c r="H497" s="39">
        <v>19.2175699999999</v>
      </c>
      <c r="I497" s="40">
        <v>725.0</v>
      </c>
      <c r="J497" s="41">
        <f t="shared" si="1"/>
        <v>13932.73825</v>
      </c>
      <c r="K497" s="37" t="str">
        <f t="array" ref="K497">IFERROR(XLOOKUP(G497,'Tipo de carga'!A:A,'Tipo de carga'!B:B))</f>
        <v>Autoabasto</v>
      </c>
      <c r="L497" s="37">
        <f t="shared" si="2"/>
        <v>40</v>
      </c>
      <c r="M497" s="37">
        <f t="shared" si="3"/>
        <v>5</v>
      </c>
      <c r="N497" s="37">
        <f t="shared" si="4"/>
        <v>10</v>
      </c>
      <c r="O497" s="37" t="str">
        <f t="array" ref="O497">IFERROR(XLOOKUP(K497,'Tipo de carga'!B:B,'Tipo de carga'!C:C))</f>
        <v>Diesel</v>
      </c>
    </row>
    <row r="498">
      <c r="A498" s="36">
        <v>1965.0</v>
      </c>
      <c r="B498" s="37" t="str">
        <f>IFERROR(VLOOKUP(A498,'asig octubre'!$A$2:$C$442,3,0))</f>
        <v>Circuitos</v>
      </c>
      <c r="C498" s="37" t="str">
        <f>IFERROR(VLOOKUP(A498,'asig octubre'!$A$2:$B$442,2,0))</f>
        <v>EC-03</v>
      </c>
      <c r="D498" s="38">
        <v>45570.09722222222</v>
      </c>
      <c r="E498" s="36" t="s">
        <v>181</v>
      </c>
      <c r="F498" s="37" t="str">
        <f t="array" ref="F498">IFERROR(XLOOKUP(E498,Operadores!A:A,Operadores!B:B))</f>
        <v>BREISR</v>
      </c>
      <c r="G498" s="36" t="s">
        <v>72</v>
      </c>
      <c r="H498" s="39">
        <v>19.2175699999999</v>
      </c>
      <c r="I498" s="40">
        <v>354.0</v>
      </c>
      <c r="J498" s="41">
        <f t="shared" si="1"/>
        <v>6803.01978</v>
      </c>
      <c r="K498" s="37" t="str">
        <f t="array" ref="K498">IFERROR(XLOOKUP(G498,'Tipo de carga'!A:A,'Tipo de carga'!B:B))</f>
        <v>Autoabasto</v>
      </c>
      <c r="L498" s="37">
        <f t="shared" si="2"/>
        <v>40</v>
      </c>
      <c r="M498" s="37">
        <f t="shared" si="3"/>
        <v>5</v>
      </c>
      <c r="N498" s="37">
        <f t="shared" si="4"/>
        <v>10</v>
      </c>
      <c r="O498" s="37" t="str">
        <f t="array" ref="O498">IFERROR(XLOOKUP(K498,'Tipo de carga'!B:B,'Tipo de carga'!C:C))</f>
        <v>Diesel</v>
      </c>
    </row>
    <row r="499">
      <c r="A499" s="36">
        <v>1856.0</v>
      </c>
      <c r="B499" s="37" t="str">
        <f>IFERROR(VLOOKUP(A499,'asig octubre'!$A$2:$C$442,3,0))</f>
        <v>Pipas</v>
      </c>
      <c r="C499" s="37" t="str">
        <f>IFERROR(VLOOKUP(A499,'asig octubre'!$A$2:$B$442,2,0))</f>
        <v>EC-02</v>
      </c>
      <c r="D499" s="38">
        <v>45570.07608796296</v>
      </c>
      <c r="E499" s="36" t="s">
        <v>411</v>
      </c>
      <c r="F499" s="37" t="str">
        <f t="array" ref="F499">IFERROR(XLOOKUP(E499,Operadores!A:A,Operadores!B:B))</f>
        <v>APODA</v>
      </c>
      <c r="G499" s="36" t="s">
        <v>72</v>
      </c>
      <c r="H499" s="39">
        <v>19.2175699999999</v>
      </c>
      <c r="I499" s="40">
        <v>788.0</v>
      </c>
      <c r="J499" s="41">
        <f t="shared" si="1"/>
        <v>15143.44516</v>
      </c>
      <c r="K499" s="37" t="str">
        <f t="array" ref="K499">IFERROR(XLOOKUP(G499,'Tipo de carga'!A:A,'Tipo de carga'!B:B))</f>
        <v>Autoabasto</v>
      </c>
      <c r="L499" s="37">
        <f t="shared" si="2"/>
        <v>40</v>
      </c>
      <c r="M499" s="37">
        <f t="shared" si="3"/>
        <v>5</v>
      </c>
      <c r="N499" s="37">
        <f t="shared" si="4"/>
        <v>10</v>
      </c>
      <c r="O499" s="37" t="str">
        <f t="array" ref="O499">IFERROR(XLOOKUP(K499,'Tipo de carga'!B:B,'Tipo de carga'!C:C))</f>
        <v>Diesel</v>
      </c>
    </row>
    <row r="500">
      <c r="A500" s="36">
        <v>1685.0</v>
      </c>
      <c r="B500" s="37" t="str">
        <f>IFERROR(VLOOKUP(A500,'asig octubre'!$A$2:$C$442,3,0))</f>
        <v>Pilgrims Tepo</v>
      </c>
      <c r="C500" s="37" t="str">
        <f>IFERROR(VLOOKUP(A500,'asig octubre'!$A$2:$B$442,2,0))</f>
        <v>EC-02</v>
      </c>
      <c r="D500" s="38">
        <v>45570.05384259259</v>
      </c>
      <c r="E500" s="36" t="s">
        <v>412</v>
      </c>
      <c r="F500" s="37" t="str">
        <f t="array" ref="F500">IFERROR(XLOOKUP(E500,Operadores!A:A,Operadores!B:B))</f>
        <v>SANCAR01</v>
      </c>
      <c r="G500" s="36" t="s">
        <v>72</v>
      </c>
      <c r="H500" s="39">
        <v>19.2175699999999</v>
      </c>
      <c r="I500" s="40">
        <v>169.0</v>
      </c>
      <c r="J500" s="41">
        <f t="shared" si="1"/>
        <v>3247.76933</v>
      </c>
      <c r="K500" s="37" t="str">
        <f t="array" ref="K500">IFERROR(XLOOKUP(G500,'Tipo de carga'!A:A,'Tipo de carga'!B:B))</f>
        <v>Autoabasto</v>
      </c>
      <c r="L500" s="37">
        <f t="shared" si="2"/>
        <v>40</v>
      </c>
      <c r="M500" s="37">
        <f t="shared" si="3"/>
        <v>5</v>
      </c>
      <c r="N500" s="37">
        <f t="shared" si="4"/>
        <v>10</v>
      </c>
      <c r="O500" s="37" t="str">
        <f t="array" ref="O500">IFERROR(XLOOKUP(K500,'Tipo de carga'!B:B,'Tipo de carga'!C:C))</f>
        <v>Diesel</v>
      </c>
    </row>
    <row r="501">
      <c r="A501" s="36">
        <v>2012.0</v>
      </c>
      <c r="B501" s="37" t="str">
        <f>IFERROR(VLOOKUP(A501,'asig octubre'!$A$2:$C$442,3,0))</f>
        <v>Sayer Sencillo</v>
      </c>
      <c r="C501" s="37" t="str">
        <f>IFERROR(VLOOKUP(A501,'asig octubre'!$A$2:$B$442,2,0))</f>
        <v>EC-04</v>
      </c>
      <c r="D501" s="38">
        <v>45570.98773148148</v>
      </c>
      <c r="E501" s="36" t="s">
        <v>247</v>
      </c>
      <c r="F501" s="37" t="str">
        <f t="array" ref="F501">IFERROR(XLOOKUP(E501,Operadores!A:A,Operadores!B:B))</f>
        <v>ZUGRO</v>
      </c>
      <c r="G501" s="36" t="s">
        <v>19</v>
      </c>
      <c r="H501" s="39">
        <v>19.433084</v>
      </c>
      <c r="I501" s="40">
        <v>330.0</v>
      </c>
      <c r="J501" s="41">
        <f t="shared" si="1"/>
        <v>6412.91772</v>
      </c>
      <c r="K501" s="37" t="str">
        <f t="array" ref="K501">IFERROR(XLOOKUP(G501,'Tipo de carga'!A:A,'Tipo de carga'!B:B))</f>
        <v>Autoabasto</v>
      </c>
      <c r="L501" s="37">
        <f t="shared" si="2"/>
        <v>40</v>
      </c>
      <c r="M501" s="37">
        <f t="shared" si="3"/>
        <v>5</v>
      </c>
      <c r="N501" s="37">
        <f t="shared" si="4"/>
        <v>10</v>
      </c>
      <c r="O501" s="37" t="str">
        <f t="array" ref="O501">IFERROR(XLOOKUP(K501,'Tipo de carga'!B:B,'Tipo de carga'!C:C))</f>
        <v>Diesel</v>
      </c>
    </row>
    <row r="502">
      <c r="A502" s="36">
        <v>1657.0</v>
      </c>
      <c r="B502" s="37" t="str">
        <f>IFERROR(VLOOKUP(A502,'asig octubre'!$A$2:$C$442,3,0))</f>
        <v>Available</v>
      </c>
      <c r="C502" s="37" t="str">
        <f>IFERROR(VLOOKUP(A502,'asig octubre'!$A$2:$B$442,2,0))</f>
        <v>TTE</v>
      </c>
      <c r="D502" s="38">
        <v>45570.82892361111</v>
      </c>
      <c r="E502" s="36" t="s">
        <v>275</v>
      </c>
      <c r="F502" s="37" t="str">
        <f t="array" ref="F502">IFERROR(XLOOKUP(E502,Operadores!A:A,Operadores!B:B))</f>
        <v>DELVIC</v>
      </c>
      <c r="G502" s="36" t="s">
        <v>19</v>
      </c>
      <c r="H502" s="39">
        <v>19.433084</v>
      </c>
      <c r="I502" s="40">
        <v>236.0</v>
      </c>
      <c r="J502" s="41">
        <f t="shared" si="1"/>
        <v>4586.207824</v>
      </c>
      <c r="K502" s="37" t="str">
        <f t="array" ref="K502">IFERROR(XLOOKUP(G502,'Tipo de carga'!A:A,'Tipo de carga'!B:B))</f>
        <v>Autoabasto</v>
      </c>
      <c r="L502" s="37">
        <f t="shared" si="2"/>
        <v>40</v>
      </c>
      <c r="M502" s="37">
        <f t="shared" si="3"/>
        <v>5</v>
      </c>
      <c r="N502" s="37">
        <f t="shared" si="4"/>
        <v>10</v>
      </c>
      <c r="O502" s="37" t="str">
        <f t="array" ref="O502">IFERROR(XLOOKUP(K502,'Tipo de carga'!B:B,'Tipo de carga'!C:C))</f>
        <v>Diesel</v>
      </c>
    </row>
    <row r="503">
      <c r="A503" s="36">
        <v>1971.0</v>
      </c>
      <c r="B503" s="37" t="str">
        <f>IFERROR(VLOOKUP(A503,'asig octubre'!$A$2:$C$442,3,0))</f>
        <v>Sayer Sencillo</v>
      </c>
      <c r="C503" s="37" t="str">
        <f>IFERROR(VLOOKUP(A503,'asig octubre'!$A$2:$B$442,2,0))</f>
        <v>EC-04</v>
      </c>
      <c r="D503" s="38">
        <v>45570.81932870371</v>
      </c>
      <c r="E503" s="36" t="s">
        <v>36</v>
      </c>
      <c r="F503" s="37" t="str">
        <f t="array" ref="F503">IFERROR(XLOOKUP(E503,Operadores!A:A,Operadores!B:B))</f>
        <v>OLVOSX</v>
      </c>
      <c r="G503" s="36" t="s">
        <v>19</v>
      </c>
      <c r="H503" s="39">
        <v>19.433084</v>
      </c>
      <c r="I503" s="40">
        <v>455.0</v>
      </c>
      <c r="J503" s="41">
        <f t="shared" si="1"/>
        <v>8842.05322</v>
      </c>
      <c r="K503" s="37" t="str">
        <f t="array" ref="K503">IFERROR(XLOOKUP(G503,'Tipo de carga'!A:A,'Tipo de carga'!B:B))</f>
        <v>Autoabasto</v>
      </c>
      <c r="L503" s="37">
        <f t="shared" si="2"/>
        <v>40</v>
      </c>
      <c r="M503" s="37">
        <f t="shared" si="3"/>
        <v>5</v>
      </c>
      <c r="N503" s="37">
        <f t="shared" si="4"/>
        <v>10</v>
      </c>
      <c r="O503" s="37" t="str">
        <f t="array" ref="O503">IFERROR(XLOOKUP(K503,'Tipo de carga'!B:B,'Tipo de carga'!C:C))</f>
        <v>Diesel</v>
      </c>
    </row>
    <row r="504">
      <c r="A504" s="36">
        <v>1972.0</v>
      </c>
      <c r="B504" s="37" t="str">
        <f>IFERROR(VLOOKUP(A504,'asig octubre'!$A$2:$C$442,3,0))</f>
        <v>Sayer Sencillo</v>
      </c>
      <c r="C504" s="37" t="str">
        <f>IFERROR(VLOOKUP(A504,'asig octubre'!$A$2:$B$442,2,0))</f>
        <v>EC-04</v>
      </c>
      <c r="D504" s="38">
        <v>45570.80747685185</v>
      </c>
      <c r="E504" s="36" t="s">
        <v>59</v>
      </c>
      <c r="F504" s="37" t="str">
        <f t="array" ref="F504">IFERROR(XLOOKUP(E504,Operadores!A:A,Operadores!B:B))</f>
        <v>ROMJOS</v>
      </c>
      <c r="G504" s="36" t="s">
        <v>19</v>
      </c>
      <c r="H504" s="39">
        <v>19.433084</v>
      </c>
      <c r="I504" s="40">
        <v>620.0</v>
      </c>
      <c r="J504" s="41">
        <f t="shared" si="1"/>
        <v>12048.51208</v>
      </c>
      <c r="K504" s="37" t="str">
        <f t="array" ref="K504">IFERROR(XLOOKUP(G504,'Tipo de carga'!A:A,'Tipo de carga'!B:B))</f>
        <v>Autoabasto</v>
      </c>
      <c r="L504" s="37">
        <f t="shared" si="2"/>
        <v>40</v>
      </c>
      <c r="M504" s="37">
        <f t="shared" si="3"/>
        <v>5</v>
      </c>
      <c r="N504" s="37">
        <f t="shared" si="4"/>
        <v>10</v>
      </c>
      <c r="O504" s="37" t="str">
        <f t="array" ref="O504">IFERROR(XLOOKUP(K504,'Tipo de carga'!B:B,'Tipo de carga'!C:C))</f>
        <v>Diesel</v>
      </c>
    </row>
    <row r="505">
      <c r="A505" s="36">
        <v>1808.0</v>
      </c>
      <c r="B505" s="37" t="str">
        <f>IFERROR(VLOOKUP(A505,'asig octubre'!$A$2:$C$442,3,0))</f>
        <v>Sayer Full</v>
      </c>
      <c r="C505" s="37" t="str">
        <f>IFERROR(VLOOKUP(A505,'asig octubre'!$A$2:$B$442,2,0))</f>
        <v>EC-04</v>
      </c>
      <c r="D505" s="38">
        <v>45570.75177083333</v>
      </c>
      <c r="E505" s="36" t="s">
        <v>55</v>
      </c>
      <c r="F505" s="37" t="str">
        <f t="array" ref="F505">IFERROR(XLOOKUP(E505,Operadores!A:A,Operadores!B:B))</f>
        <v>ZAPNO</v>
      </c>
      <c r="G505" s="36" t="s">
        <v>19</v>
      </c>
      <c r="H505" s="39">
        <v>19.433084</v>
      </c>
      <c r="I505" s="40">
        <v>413.0</v>
      </c>
      <c r="J505" s="41">
        <f t="shared" si="1"/>
        <v>8025.863692</v>
      </c>
      <c r="K505" s="37" t="str">
        <f t="array" ref="K505">IFERROR(XLOOKUP(G505,'Tipo de carga'!A:A,'Tipo de carga'!B:B))</f>
        <v>Autoabasto</v>
      </c>
      <c r="L505" s="37">
        <f t="shared" si="2"/>
        <v>40</v>
      </c>
      <c r="M505" s="37">
        <f t="shared" si="3"/>
        <v>5</v>
      </c>
      <c r="N505" s="37">
        <f t="shared" si="4"/>
        <v>10</v>
      </c>
      <c r="O505" s="37" t="str">
        <f t="array" ref="O505">IFERROR(XLOOKUP(K505,'Tipo de carga'!B:B,'Tipo de carga'!C:C))</f>
        <v>Diesel</v>
      </c>
    </row>
    <row r="506">
      <c r="A506" s="36">
        <v>1966.0</v>
      </c>
      <c r="B506" s="37" t="str">
        <f>IFERROR(VLOOKUP(A506,'asig octubre'!$A$2:$C$442,3,0))</f>
        <v>Sayer Sencillo</v>
      </c>
      <c r="C506" s="37" t="str">
        <f>IFERROR(VLOOKUP(A506,'asig octubre'!$A$2:$B$442,2,0))</f>
        <v>EC-04</v>
      </c>
      <c r="D506" s="38">
        <v>45570.74060185185</v>
      </c>
      <c r="E506" s="36" t="s">
        <v>28</v>
      </c>
      <c r="F506" s="37" t="str">
        <f t="array" ref="F506">IFERROR(XLOOKUP(E506,Operadores!A:A,Operadores!B:B))</f>
        <v>SANJE01</v>
      </c>
      <c r="G506" s="36" t="s">
        <v>19</v>
      </c>
      <c r="H506" s="39">
        <v>19.433084</v>
      </c>
      <c r="I506" s="40">
        <v>870.0</v>
      </c>
      <c r="J506" s="41">
        <f t="shared" si="1"/>
        <v>16906.78308</v>
      </c>
      <c r="K506" s="37" t="str">
        <f t="array" ref="K506">IFERROR(XLOOKUP(G506,'Tipo de carga'!A:A,'Tipo de carga'!B:B))</f>
        <v>Autoabasto</v>
      </c>
      <c r="L506" s="37">
        <f t="shared" si="2"/>
        <v>40</v>
      </c>
      <c r="M506" s="37">
        <f t="shared" si="3"/>
        <v>5</v>
      </c>
      <c r="N506" s="37">
        <f t="shared" si="4"/>
        <v>10</v>
      </c>
      <c r="O506" s="37" t="str">
        <f t="array" ref="O506">IFERROR(XLOOKUP(K506,'Tipo de carga'!B:B,'Tipo de carga'!C:C))</f>
        <v>Diesel</v>
      </c>
    </row>
    <row r="507">
      <c r="A507" s="36">
        <v>1789.0</v>
      </c>
      <c r="B507" s="37" t="str">
        <f>IFERROR(VLOOKUP(A507,'asig octubre'!$A$2:$C$442,3,0))</f>
        <v>Colgate</v>
      </c>
      <c r="C507" s="37" t="str">
        <f>IFERROR(VLOOKUP(A507,'asig octubre'!$A$2:$B$442,2,0))</f>
        <v>EC-04</v>
      </c>
      <c r="D507" s="38">
        <v>45570.67300925926</v>
      </c>
      <c r="E507" s="36" t="s">
        <v>413</v>
      </c>
      <c r="F507" s="37" t="str">
        <f t="array" ref="F507">IFERROR(XLOOKUP(E507,Operadores!A:A,Operadores!B:B))</f>
        <v>GALANG</v>
      </c>
      <c r="G507" s="36" t="s">
        <v>19</v>
      </c>
      <c r="H507" s="39">
        <v>19.433084</v>
      </c>
      <c r="I507" s="40">
        <v>653.0</v>
      </c>
      <c r="J507" s="41">
        <f t="shared" si="1"/>
        <v>12689.80385</v>
      </c>
      <c r="K507" s="37" t="str">
        <f t="array" ref="K507">IFERROR(XLOOKUP(G507,'Tipo de carga'!A:A,'Tipo de carga'!B:B))</f>
        <v>Autoabasto</v>
      </c>
      <c r="L507" s="37">
        <f t="shared" si="2"/>
        <v>40</v>
      </c>
      <c r="M507" s="37">
        <f t="shared" si="3"/>
        <v>5</v>
      </c>
      <c r="N507" s="37">
        <f t="shared" si="4"/>
        <v>10</v>
      </c>
      <c r="O507" s="37" t="str">
        <f t="array" ref="O507">IFERROR(XLOOKUP(K507,'Tipo de carga'!B:B,'Tipo de carga'!C:C))</f>
        <v>Diesel</v>
      </c>
    </row>
    <row r="508">
      <c r="A508" s="36">
        <v>1936.0</v>
      </c>
      <c r="B508" s="37" t="str">
        <f>IFERROR(VLOOKUP(A508,'asig octubre'!$A$2:$C$442,3,0))</f>
        <v>Circuitos</v>
      </c>
      <c r="C508" s="37" t="str">
        <f>IFERROR(VLOOKUP(A508,'asig octubre'!$A$2:$B$442,2,0))</f>
        <v>EC-03</v>
      </c>
      <c r="D508" s="38">
        <v>45570.6378587963</v>
      </c>
      <c r="E508" s="36" t="s">
        <v>209</v>
      </c>
      <c r="F508" s="37" t="str">
        <f t="array" ref="F508">IFERROR(XLOOKUP(E508,Operadores!A:A,Operadores!B:B))</f>
        <v>OCAMA</v>
      </c>
      <c r="G508" s="36" t="s">
        <v>19</v>
      </c>
      <c r="H508" s="39">
        <v>19.433084</v>
      </c>
      <c r="I508" s="40">
        <v>415.0</v>
      </c>
      <c r="J508" s="41">
        <f t="shared" si="1"/>
        <v>8064.72986</v>
      </c>
      <c r="K508" s="37" t="str">
        <f t="array" ref="K508">IFERROR(XLOOKUP(G508,'Tipo de carga'!A:A,'Tipo de carga'!B:B))</f>
        <v>Autoabasto</v>
      </c>
      <c r="L508" s="37">
        <f t="shared" si="2"/>
        <v>40</v>
      </c>
      <c r="M508" s="37">
        <f t="shared" si="3"/>
        <v>5</v>
      </c>
      <c r="N508" s="37">
        <f t="shared" si="4"/>
        <v>10</v>
      </c>
      <c r="O508" s="37" t="str">
        <f t="array" ref="O508">IFERROR(XLOOKUP(K508,'Tipo de carga'!B:B,'Tipo de carga'!C:C))</f>
        <v>Diesel</v>
      </c>
    </row>
    <row r="509">
      <c r="A509" s="36">
        <v>2039.0</v>
      </c>
      <c r="B509" s="37" t="str">
        <f>IFERROR(VLOOKUP(A509,'asig octubre'!$A$2:$C$442,3,0))</f>
        <v>Available</v>
      </c>
      <c r="C509" s="37" t="str">
        <f>IFERROR(VLOOKUP(A509,'asig octubre'!$A$2:$B$442,2,0))</f>
        <v>TTE</v>
      </c>
      <c r="D509" s="38">
        <v>45570.611180555556</v>
      </c>
      <c r="E509" s="36" t="s">
        <v>69</v>
      </c>
      <c r="F509" s="37" t="str">
        <f t="array" ref="F509">IFERROR(XLOOKUP(E509,Operadores!A:A,Operadores!B:B))</f>
        <v>MTTO</v>
      </c>
      <c r="G509" s="36" t="s">
        <v>19</v>
      </c>
      <c r="H509" s="39">
        <v>19.433084</v>
      </c>
      <c r="I509" s="40">
        <v>998.0</v>
      </c>
      <c r="J509" s="41">
        <f t="shared" si="1"/>
        <v>19394.21783</v>
      </c>
      <c r="K509" s="37" t="str">
        <f t="array" ref="K509">IFERROR(XLOOKUP(G509,'Tipo de carga'!A:A,'Tipo de carga'!B:B))</f>
        <v>Autoabasto</v>
      </c>
      <c r="L509" s="37">
        <f t="shared" si="2"/>
        <v>40</v>
      </c>
      <c r="M509" s="37">
        <f t="shared" si="3"/>
        <v>5</v>
      </c>
      <c r="N509" s="37">
        <f t="shared" si="4"/>
        <v>10</v>
      </c>
      <c r="O509" s="37" t="str">
        <f t="array" ref="O509">IFERROR(XLOOKUP(K509,'Tipo de carga'!B:B,'Tipo de carga'!C:C))</f>
        <v>Diesel</v>
      </c>
    </row>
    <row r="510">
      <c r="A510" s="36">
        <v>2052.0</v>
      </c>
      <c r="B510" s="37" t="str">
        <f>IFERROR(VLOOKUP(A510,'asig octubre'!$A$2:$C$442,3,0))</f>
        <v>Patieros Crisa</v>
      </c>
      <c r="C510" s="37" t="str">
        <f>IFERROR(VLOOKUP(A510,'asig octubre'!$A$2:$B$442,2,0))</f>
        <v>EC-07</v>
      </c>
      <c r="D510" s="38">
        <v>45570.59232638889</v>
      </c>
      <c r="E510" s="36" t="s">
        <v>69</v>
      </c>
      <c r="F510" s="37" t="str">
        <f t="array" ref="F510">IFERROR(XLOOKUP(E510,Operadores!A:A,Operadores!B:B))</f>
        <v>MTTO</v>
      </c>
      <c r="G510" s="36" t="s">
        <v>19</v>
      </c>
      <c r="H510" s="39">
        <v>19.433084</v>
      </c>
      <c r="I510" s="40">
        <v>508.0</v>
      </c>
      <c r="J510" s="41">
        <f t="shared" si="1"/>
        <v>9872.006672</v>
      </c>
      <c r="K510" s="37" t="str">
        <f t="array" ref="K510">IFERROR(XLOOKUP(G510,'Tipo de carga'!A:A,'Tipo de carga'!B:B))</f>
        <v>Autoabasto</v>
      </c>
      <c r="L510" s="37">
        <f t="shared" si="2"/>
        <v>40</v>
      </c>
      <c r="M510" s="37">
        <f t="shared" si="3"/>
        <v>5</v>
      </c>
      <c r="N510" s="37">
        <f t="shared" si="4"/>
        <v>10</v>
      </c>
      <c r="O510" s="37" t="str">
        <f t="array" ref="O510">IFERROR(XLOOKUP(K510,'Tipo de carga'!B:B,'Tipo de carga'!C:C))</f>
        <v>Diesel</v>
      </c>
    </row>
    <row r="511">
      <c r="A511" s="36">
        <v>1698.0</v>
      </c>
      <c r="B511" s="37" t="str">
        <f>IFERROR(VLOOKUP(A511,'asig octubre'!$A$2:$C$442,3,0))</f>
        <v>Available</v>
      </c>
      <c r="C511" s="37" t="str">
        <f>IFERROR(VLOOKUP(A511,'asig octubre'!$A$2:$B$442,2,0))</f>
        <v>TTE</v>
      </c>
      <c r="D511" s="38">
        <v>45570.494097222225</v>
      </c>
      <c r="E511" s="36" t="s">
        <v>250</v>
      </c>
      <c r="F511" s="37" t="str">
        <f t="array" ref="F511">IFERROR(XLOOKUP(E511,Operadores!A:A,Operadores!B:B))</f>
        <v>FIGMAR</v>
      </c>
      <c r="G511" s="36" t="s">
        <v>19</v>
      </c>
      <c r="H511" s="39">
        <v>19.433084</v>
      </c>
      <c r="I511" s="40">
        <v>350.0</v>
      </c>
      <c r="J511" s="41">
        <f t="shared" si="1"/>
        <v>6801.5794</v>
      </c>
      <c r="K511" s="37" t="str">
        <f t="array" ref="K511">IFERROR(XLOOKUP(G511,'Tipo de carga'!A:A,'Tipo de carga'!B:B))</f>
        <v>Autoabasto</v>
      </c>
      <c r="L511" s="37">
        <f t="shared" si="2"/>
        <v>40</v>
      </c>
      <c r="M511" s="37">
        <f t="shared" si="3"/>
        <v>5</v>
      </c>
      <c r="N511" s="37">
        <f t="shared" si="4"/>
        <v>10</v>
      </c>
      <c r="O511" s="37" t="str">
        <f t="array" ref="O511">IFERROR(XLOOKUP(K511,'Tipo de carga'!B:B,'Tipo de carga'!C:C))</f>
        <v>Diesel</v>
      </c>
    </row>
    <row r="512">
      <c r="A512" s="36">
        <v>1665.0</v>
      </c>
      <c r="B512" s="37" t="str">
        <f>IFERROR(VLOOKUP(A512,'asig octubre'!$A$2:$C$442,3,0))</f>
        <v>Protans</v>
      </c>
      <c r="C512" s="37" t="str">
        <f>IFERROR(VLOOKUP(A512,'asig octubre'!$A$2:$B$442,2,0))</f>
        <v>EC-03</v>
      </c>
      <c r="D512" s="38">
        <v>45570.44260416667</v>
      </c>
      <c r="E512" s="36" t="s">
        <v>254</v>
      </c>
      <c r="F512" s="37" t="str">
        <f t="array" ref="F512">IFERROR(XLOOKUP(E512,Operadores!A:A,Operadores!B:B))</f>
        <v>PERFE</v>
      </c>
      <c r="G512" s="36" t="s">
        <v>19</v>
      </c>
      <c r="H512" s="39">
        <v>19.433084</v>
      </c>
      <c r="I512" s="40">
        <v>521.0</v>
      </c>
      <c r="J512" s="41">
        <f t="shared" si="1"/>
        <v>10124.63676</v>
      </c>
      <c r="K512" s="37" t="str">
        <f t="array" ref="K512">IFERROR(XLOOKUP(G512,'Tipo de carga'!A:A,'Tipo de carga'!B:B))</f>
        <v>Autoabasto</v>
      </c>
      <c r="L512" s="37">
        <f t="shared" si="2"/>
        <v>40</v>
      </c>
      <c r="M512" s="37">
        <f t="shared" si="3"/>
        <v>5</v>
      </c>
      <c r="N512" s="37">
        <f t="shared" si="4"/>
        <v>10</v>
      </c>
      <c r="O512" s="37" t="str">
        <f t="array" ref="O512">IFERROR(XLOOKUP(K512,'Tipo de carga'!B:B,'Tipo de carga'!C:C))</f>
        <v>Diesel</v>
      </c>
    </row>
    <row r="513">
      <c r="A513" s="36">
        <v>2031.0</v>
      </c>
      <c r="B513" s="37" t="str">
        <f>IFERROR(VLOOKUP(A513,'asig octubre'!$A$2:$C$442,3,0))</f>
        <v>Available</v>
      </c>
      <c r="C513" s="37" t="str">
        <f>IFERROR(VLOOKUP(A513,'asig octubre'!$A$2:$B$442,2,0))</f>
        <v>TTE</v>
      </c>
      <c r="D513" s="38">
        <v>45570.169907407406</v>
      </c>
      <c r="E513" s="36" t="s">
        <v>349</v>
      </c>
      <c r="F513" s="37" t="str">
        <f t="array" ref="F513">IFERROR(XLOOKUP(E513,Operadores!A:A,Operadores!B:B))</f>
        <v>GUEGAB</v>
      </c>
      <c r="G513" s="36" t="s">
        <v>19</v>
      </c>
      <c r="H513" s="39">
        <v>19.433084</v>
      </c>
      <c r="I513" s="40">
        <v>280.0</v>
      </c>
      <c r="J513" s="41">
        <f t="shared" si="1"/>
        <v>5441.26352</v>
      </c>
      <c r="K513" s="37" t="str">
        <f t="array" ref="K513">IFERROR(XLOOKUP(G513,'Tipo de carga'!A:A,'Tipo de carga'!B:B))</f>
        <v>Autoabasto</v>
      </c>
      <c r="L513" s="37">
        <f t="shared" si="2"/>
        <v>40</v>
      </c>
      <c r="M513" s="37">
        <f t="shared" si="3"/>
        <v>5</v>
      </c>
      <c r="N513" s="37">
        <f t="shared" si="4"/>
        <v>10</v>
      </c>
      <c r="O513" s="37" t="str">
        <f t="array" ref="O513">IFERROR(XLOOKUP(K513,'Tipo de carga'!B:B,'Tipo de carga'!C:C))</f>
        <v>Diesel</v>
      </c>
    </row>
    <row r="514">
      <c r="A514" s="36">
        <v>1882.0</v>
      </c>
      <c r="B514" s="37" t="str">
        <f>IFERROR(VLOOKUP(A514,'asig octubre'!$A$2:$C$442,3,0))</f>
        <v>Sayer Sencillo</v>
      </c>
      <c r="C514" s="37" t="str">
        <f>IFERROR(VLOOKUP(A514,'asig octubre'!$A$2:$B$442,2,0))</f>
        <v>EC-04</v>
      </c>
      <c r="D514" s="38">
        <v>45570.06644675926</v>
      </c>
      <c r="E514" s="36" t="s">
        <v>49</v>
      </c>
      <c r="F514" s="37" t="str">
        <f t="array" ref="F514">IFERROR(XLOOKUP(E514,Operadores!A:A,Operadores!B:B))</f>
        <v>FABMA</v>
      </c>
      <c r="G514" s="36" t="s">
        <v>19</v>
      </c>
      <c r="H514" s="39">
        <v>19.433084</v>
      </c>
      <c r="I514" s="40">
        <v>480.0</v>
      </c>
      <c r="J514" s="41">
        <f t="shared" si="1"/>
        <v>9327.88032</v>
      </c>
      <c r="K514" s="37" t="str">
        <f t="array" ref="K514">IFERROR(XLOOKUP(G514,'Tipo de carga'!A:A,'Tipo de carga'!B:B))</f>
        <v>Autoabasto</v>
      </c>
      <c r="L514" s="37">
        <f t="shared" si="2"/>
        <v>40</v>
      </c>
      <c r="M514" s="37">
        <f t="shared" si="3"/>
        <v>5</v>
      </c>
      <c r="N514" s="37">
        <f t="shared" si="4"/>
        <v>10</v>
      </c>
      <c r="O514" s="37" t="str">
        <f t="array" ref="O514">IFERROR(XLOOKUP(K514,'Tipo de carga'!B:B,'Tipo de carga'!C:C))</f>
        <v>Diesel</v>
      </c>
    </row>
    <row r="515">
      <c r="A515" s="36">
        <v>1947.0</v>
      </c>
      <c r="B515" s="37" t="str">
        <f>IFERROR(VLOOKUP(A515,'asig octubre'!$A$2:$C$442,3,0))</f>
        <v>Circuitos</v>
      </c>
      <c r="C515" s="37" t="str">
        <f>IFERROR(VLOOKUP(A515,'asig octubre'!$A$2:$B$442,2,0))</f>
        <v>EC-03</v>
      </c>
      <c r="D515" s="38">
        <v>45570.89864583333</v>
      </c>
      <c r="E515" s="36" t="s">
        <v>265</v>
      </c>
      <c r="F515" s="37" t="str">
        <f t="array" ref="F515">IFERROR(XLOOKUP(E515,Operadores!A:A,Operadores!B:B))</f>
        <v>DAMOS</v>
      </c>
      <c r="G515" s="36" t="s">
        <v>75</v>
      </c>
      <c r="H515" s="39">
        <v>19.61336</v>
      </c>
      <c r="I515" s="40">
        <v>300.0</v>
      </c>
      <c r="J515" s="41">
        <f t="shared" si="1"/>
        <v>5884.008</v>
      </c>
      <c r="K515" s="37" t="str">
        <f t="array" ref="K515">IFERROR(XLOOKUP(G515,'Tipo de carga'!A:A,'Tipo de carga'!B:B))</f>
        <v>Autoabasto</v>
      </c>
      <c r="L515" s="37">
        <f t="shared" si="2"/>
        <v>40</v>
      </c>
      <c r="M515" s="37">
        <f t="shared" si="3"/>
        <v>5</v>
      </c>
      <c r="N515" s="37">
        <f t="shared" si="4"/>
        <v>10</v>
      </c>
      <c r="O515" s="37" t="str">
        <f t="array" ref="O515">IFERROR(XLOOKUP(K515,'Tipo de carga'!B:B,'Tipo de carga'!C:C))</f>
        <v>Diesel</v>
      </c>
    </row>
    <row r="516">
      <c r="A516" s="36">
        <v>1718.0</v>
      </c>
      <c r="B516" s="37" t="str">
        <f>IFERROR(VLOOKUP(A516,'asig octubre'!$A$2:$C$442,3,0))</f>
        <v>PISA Gdl</v>
      </c>
      <c r="C516" s="37" t="str">
        <f>IFERROR(VLOOKUP(A516,'asig octubre'!$A$2:$B$442,2,0))</f>
        <v>EC-06</v>
      </c>
      <c r="D516" s="38">
        <v>45570.87940972222</v>
      </c>
      <c r="E516" s="36" t="s">
        <v>361</v>
      </c>
      <c r="F516" s="37" t="str">
        <f t="array" ref="F516">IFERROR(XLOOKUP(E516,Operadores!A:A,Operadores!B:B))</f>
        <v>HERLUI03</v>
      </c>
      <c r="G516" s="36" t="s">
        <v>75</v>
      </c>
      <c r="H516" s="39">
        <v>19.61336</v>
      </c>
      <c r="I516" s="40">
        <v>352.0</v>
      </c>
      <c r="J516" s="41">
        <f t="shared" si="1"/>
        <v>6903.90272</v>
      </c>
      <c r="K516" s="37" t="str">
        <f t="array" ref="K516">IFERROR(XLOOKUP(G516,'Tipo de carga'!A:A,'Tipo de carga'!B:B))</f>
        <v>Autoabasto</v>
      </c>
      <c r="L516" s="37">
        <f t="shared" si="2"/>
        <v>40</v>
      </c>
      <c r="M516" s="37">
        <f t="shared" si="3"/>
        <v>5</v>
      </c>
      <c r="N516" s="37">
        <f t="shared" si="4"/>
        <v>10</v>
      </c>
      <c r="O516" s="37" t="str">
        <f t="array" ref="O516">IFERROR(XLOOKUP(K516,'Tipo de carga'!B:B,'Tipo de carga'!C:C))</f>
        <v>Diesel</v>
      </c>
    </row>
    <row r="517">
      <c r="A517" s="36">
        <v>1904.0</v>
      </c>
      <c r="B517" s="37" t="str">
        <f>IFERROR(VLOOKUP(A517,'asig octubre'!$A$2:$C$442,3,0))</f>
        <v>PISA Gdl</v>
      </c>
      <c r="C517" s="37" t="str">
        <f>IFERROR(VLOOKUP(A517,'asig octubre'!$A$2:$B$442,2,0))</f>
        <v>EC-06</v>
      </c>
      <c r="D517" s="38">
        <v>45570.82178240741</v>
      </c>
      <c r="E517" s="36" t="s">
        <v>401</v>
      </c>
      <c r="F517" s="37" t="str">
        <f t="array" ref="F517">IFERROR(XLOOKUP(E517,Operadores!A:A,Operadores!B:B))</f>
        <v>CARGUS</v>
      </c>
      <c r="G517" s="36" t="s">
        <v>75</v>
      </c>
      <c r="H517" s="39">
        <v>19.61336</v>
      </c>
      <c r="I517" s="40">
        <v>411.0</v>
      </c>
      <c r="J517" s="41">
        <f t="shared" si="1"/>
        <v>8061.09096</v>
      </c>
      <c r="K517" s="37" t="str">
        <f t="array" ref="K517">IFERROR(XLOOKUP(G517,'Tipo de carga'!A:A,'Tipo de carga'!B:B))</f>
        <v>Autoabasto</v>
      </c>
      <c r="L517" s="37">
        <f t="shared" si="2"/>
        <v>40</v>
      </c>
      <c r="M517" s="37">
        <f t="shared" si="3"/>
        <v>5</v>
      </c>
      <c r="N517" s="37">
        <f t="shared" si="4"/>
        <v>10</v>
      </c>
      <c r="O517" s="37" t="str">
        <f t="array" ref="O517">IFERROR(XLOOKUP(K517,'Tipo de carga'!B:B,'Tipo de carga'!C:C))</f>
        <v>Diesel</v>
      </c>
    </row>
    <row r="518">
      <c r="A518" s="36">
        <v>1931.0</v>
      </c>
      <c r="B518" s="37" t="str">
        <f>IFERROR(VLOOKUP(A518,'asig octubre'!$A$2:$C$442,3,0))</f>
        <v>Circuitos</v>
      </c>
      <c r="C518" s="37" t="str">
        <f>IFERROR(VLOOKUP(A518,'asig octubre'!$A$2:$B$442,2,0))</f>
        <v>EC-03</v>
      </c>
      <c r="D518" s="38">
        <v>45570.766226851854</v>
      </c>
      <c r="E518" s="36" t="s">
        <v>26</v>
      </c>
      <c r="F518" s="37" t="str">
        <f t="array" ref="F518">IFERROR(XLOOKUP(E518,Operadores!A:A,Operadores!B:B))</f>
        <v>ARBJO</v>
      </c>
      <c r="G518" s="36" t="s">
        <v>75</v>
      </c>
      <c r="H518" s="39">
        <v>19.61336</v>
      </c>
      <c r="I518" s="40">
        <v>405.0</v>
      </c>
      <c r="J518" s="41">
        <f t="shared" si="1"/>
        <v>7943.4108</v>
      </c>
      <c r="K518" s="37" t="str">
        <f t="array" ref="K518">IFERROR(XLOOKUP(G518,'Tipo de carga'!A:A,'Tipo de carga'!B:B))</f>
        <v>Autoabasto</v>
      </c>
      <c r="L518" s="37">
        <f t="shared" si="2"/>
        <v>40</v>
      </c>
      <c r="M518" s="37">
        <f t="shared" si="3"/>
        <v>5</v>
      </c>
      <c r="N518" s="37">
        <f t="shared" si="4"/>
        <v>10</v>
      </c>
      <c r="O518" s="37" t="str">
        <f t="array" ref="O518">IFERROR(XLOOKUP(K518,'Tipo de carga'!B:B,'Tipo de carga'!C:C))</f>
        <v>Diesel</v>
      </c>
    </row>
    <row r="519">
      <c r="A519" s="36">
        <v>1906.0</v>
      </c>
      <c r="B519" s="37" t="str">
        <f>IFERROR(VLOOKUP(A519,'asig octubre'!$A$2:$C$442,3,0))</f>
        <v>PISA Gdl</v>
      </c>
      <c r="C519" s="37" t="str">
        <f>IFERROR(VLOOKUP(A519,'asig octubre'!$A$2:$B$442,2,0))</f>
        <v>EC-06</v>
      </c>
      <c r="D519" s="38">
        <v>45570.56453703704</v>
      </c>
      <c r="E519" s="36" t="s">
        <v>393</v>
      </c>
      <c r="F519" s="37" t="str">
        <f t="array" ref="F519">IFERROR(XLOOKUP(E519,Operadores!A:A,Operadores!B:B))</f>
        <v>GAJJOS</v>
      </c>
      <c r="G519" s="36" t="s">
        <v>75</v>
      </c>
      <c r="H519" s="39">
        <v>19.61336</v>
      </c>
      <c r="I519" s="40">
        <v>300.0</v>
      </c>
      <c r="J519" s="41">
        <f t="shared" si="1"/>
        <v>5884.008</v>
      </c>
      <c r="K519" s="37" t="str">
        <f t="array" ref="K519">IFERROR(XLOOKUP(G519,'Tipo de carga'!A:A,'Tipo de carga'!B:B))</f>
        <v>Autoabasto</v>
      </c>
      <c r="L519" s="37">
        <f t="shared" si="2"/>
        <v>40</v>
      </c>
      <c r="M519" s="37">
        <f t="shared" si="3"/>
        <v>5</v>
      </c>
      <c r="N519" s="37">
        <f t="shared" si="4"/>
        <v>10</v>
      </c>
      <c r="O519" s="37" t="str">
        <f t="array" ref="O519">IFERROR(XLOOKUP(K519,'Tipo de carga'!B:B,'Tipo de carga'!C:C))</f>
        <v>Diesel</v>
      </c>
    </row>
    <row r="520">
      <c r="A520" s="36">
        <v>1942.0</v>
      </c>
      <c r="B520" s="37" t="str">
        <f>IFERROR(VLOOKUP(A520,'asig octubre'!$A$2:$C$442,3,0))</f>
        <v>PISA Gdl</v>
      </c>
      <c r="C520" s="37" t="str">
        <f>IFERROR(VLOOKUP(A520,'asig octubre'!$A$2:$B$442,2,0))</f>
        <v>EC-06</v>
      </c>
      <c r="D520" s="38">
        <v>45570.53026620371</v>
      </c>
      <c r="E520" s="36" t="s">
        <v>270</v>
      </c>
      <c r="F520" s="37" t="str">
        <f t="array" ref="F520">IFERROR(XLOOKUP(E520,Operadores!A:A,Operadores!B:B))</f>
        <v>RESEDU</v>
      </c>
      <c r="G520" s="36" t="s">
        <v>75</v>
      </c>
      <c r="H520" s="39">
        <v>19.61336</v>
      </c>
      <c r="I520" s="40">
        <v>244.0</v>
      </c>
      <c r="J520" s="41">
        <f t="shared" si="1"/>
        <v>4785.65984</v>
      </c>
      <c r="K520" s="37" t="str">
        <f t="array" ref="K520">IFERROR(XLOOKUP(G520,'Tipo de carga'!A:A,'Tipo de carga'!B:B))</f>
        <v>Autoabasto</v>
      </c>
      <c r="L520" s="37">
        <f t="shared" si="2"/>
        <v>40</v>
      </c>
      <c r="M520" s="37">
        <f t="shared" si="3"/>
        <v>5</v>
      </c>
      <c r="N520" s="37">
        <f t="shared" si="4"/>
        <v>10</v>
      </c>
      <c r="O520" s="37" t="str">
        <f t="array" ref="O520">IFERROR(XLOOKUP(K520,'Tipo de carga'!B:B,'Tipo de carga'!C:C))</f>
        <v>Diesel</v>
      </c>
    </row>
    <row r="521">
      <c r="A521" s="36">
        <v>1794.0</v>
      </c>
      <c r="B521" s="37" t="str">
        <f>IFERROR(VLOOKUP(A521,'asig octubre'!$A$2:$C$442,3,0))</f>
        <v>Peñafiel Tlajomulco</v>
      </c>
      <c r="C521" s="37" t="str">
        <f>IFERROR(VLOOKUP(A521,'asig octubre'!$A$2:$B$442,2,0))</f>
        <v>EC-06</v>
      </c>
      <c r="D521" s="38">
        <v>45570.49684027778</v>
      </c>
      <c r="E521" s="36" t="s">
        <v>269</v>
      </c>
      <c r="F521" s="37" t="str">
        <f t="array" ref="F521">IFERROR(XLOOKUP(E521,Operadores!A:A,Operadores!B:B))</f>
        <v>GOMLUI02</v>
      </c>
      <c r="G521" s="36" t="s">
        <v>75</v>
      </c>
      <c r="H521" s="39">
        <v>19.61336</v>
      </c>
      <c r="I521" s="40">
        <v>701.0</v>
      </c>
      <c r="J521" s="41">
        <f t="shared" si="1"/>
        <v>13748.96536</v>
      </c>
      <c r="K521" s="37" t="str">
        <f t="array" ref="K521">IFERROR(XLOOKUP(G521,'Tipo de carga'!A:A,'Tipo de carga'!B:B))</f>
        <v>Autoabasto</v>
      </c>
      <c r="L521" s="37">
        <f t="shared" si="2"/>
        <v>40</v>
      </c>
      <c r="M521" s="37">
        <f t="shared" si="3"/>
        <v>5</v>
      </c>
      <c r="N521" s="37">
        <f t="shared" si="4"/>
        <v>10</v>
      </c>
      <c r="O521" s="37" t="str">
        <f t="array" ref="O521">IFERROR(XLOOKUP(K521,'Tipo de carga'!B:B,'Tipo de carga'!C:C))</f>
        <v>Diesel</v>
      </c>
    </row>
    <row r="522">
      <c r="A522" s="36">
        <v>1869.0</v>
      </c>
      <c r="B522" s="37" t="str">
        <f>IFERROR(VLOOKUP(A522,'asig octubre'!$A$2:$C$442,3,0))</f>
        <v>Circuitos</v>
      </c>
      <c r="C522" s="37" t="str">
        <f>IFERROR(VLOOKUP(A522,'asig octubre'!$A$2:$B$442,2,0))</f>
        <v>EC-03</v>
      </c>
      <c r="D522" s="38">
        <v>45570.763344907406</v>
      </c>
      <c r="E522" s="36" t="s">
        <v>271</v>
      </c>
      <c r="F522" s="37" t="str">
        <f t="array" ref="F522">IFERROR(XLOOKUP(E522,Operadores!A:A,Operadores!B:B))</f>
        <v>MERUBA</v>
      </c>
      <c r="G522" s="36" t="s">
        <v>274</v>
      </c>
      <c r="H522" s="39">
        <v>19.23481</v>
      </c>
      <c r="I522" s="40">
        <v>300.0</v>
      </c>
      <c r="J522" s="41">
        <f t="shared" si="1"/>
        <v>5770.443</v>
      </c>
      <c r="K522" s="37" t="str">
        <f t="array" ref="K522">IFERROR(XLOOKUP(G522,'Tipo de carga'!A:A,'Tipo de carga'!B:B))</f>
        <v>Autoabasto</v>
      </c>
      <c r="L522" s="37">
        <f t="shared" si="2"/>
        <v>40</v>
      </c>
      <c r="M522" s="37">
        <f t="shared" si="3"/>
        <v>5</v>
      </c>
      <c r="N522" s="37">
        <f t="shared" si="4"/>
        <v>10</v>
      </c>
      <c r="O522" s="37" t="str">
        <f t="array" ref="O522">IFERROR(XLOOKUP(K522,'Tipo de carga'!B:B,'Tipo de carga'!C:C))</f>
        <v>Diesel</v>
      </c>
    </row>
    <row r="523">
      <c r="A523" s="36">
        <v>1948.0</v>
      </c>
      <c r="B523" s="37" t="str">
        <f>IFERROR(VLOOKUP(A523,'asig octubre'!$A$2:$C$442,3,0))</f>
        <v>Circuitos Mty</v>
      </c>
      <c r="C523" s="37" t="str">
        <f>IFERROR(VLOOKUP(A523,'asig octubre'!$A$2:$B$442,2,0))</f>
        <v>EC-07</v>
      </c>
      <c r="D523" s="38">
        <v>45570.423171296294</v>
      </c>
      <c r="E523" s="36" t="s">
        <v>256</v>
      </c>
      <c r="F523" s="37" t="str">
        <f t="array" ref="F523">IFERROR(XLOOKUP(E523,Operadores!A:A,Operadores!B:B))</f>
        <v>MOREFR</v>
      </c>
      <c r="G523" s="36" t="s">
        <v>274</v>
      </c>
      <c r="H523" s="39">
        <v>19.23481</v>
      </c>
      <c r="I523" s="40">
        <v>455.0</v>
      </c>
      <c r="J523" s="41">
        <f t="shared" si="1"/>
        <v>8751.83855</v>
      </c>
      <c r="K523" s="37" t="str">
        <f t="array" ref="K523">IFERROR(XLOOKUP(G523,'Tipo de carga'!A:A,'Tipo de carga'!B:B))</f>
        <v>Autoabasto</v>
      </c>
      <c r="L523" s="37">
        <f t="shared" si="2"/>
        <v>40</v>
      </c>
      <c r="M523" s="37">
        <f t="shared" si="3"/>
        <v>5</v>
      </c>
      <c r="N523" s="37">
        <f t="shared" si="4"/>
        <v>10</v>
      </c>
      <c r="O523" s="37" t="str">
        <f t="array" ref="O523">IFERROR(XLOOKUP(K523,'Tipo de carga'!B:B,'Tipo de carga'!C:C))</f>
        <v>Diesel</v>
      </c>
    </row>
    <row r="524">
      <c r="A524" s="36">
        <v>1657.0</v>
      </c>
      <c r="B524" s="37" t="str">
        <f>IFERROR(VLOOKUP(A524,'asig octubre'!$A$2:$C$442,3,0))</f>
        <v>Available</v>
      </c>
      <c r="C524" s="37" t="str">
        <f>IFERROR(VLOOKUP(A524,'asig octubre'!$A$2:$B$442,2,0))</f>
        <v>TTE</v>
      </c>
      <c r="D524" s="38">
        <v>45570.30451388889</v>
      </c>
      <c r="E524" s="36" t="s">
        <v>275</v>
      </c>
      <c r="F524" s="37" t="str">
        <f t="array" ref="F524">IFERROR(XLOOKUP(E524,Operadores!A:A,Operadores!B:B))</f>
        <v>DELVIC</v>
      </c>
      <c r="G524" s="36" t="s">
        <v>274</v>
      </c>
      <c r="H524" s="39">
        <v>19.23481</v>
      </c>
      <c r="I524" s="40">
        <v>646.0</v>
      </c>
      <c r="J524" s="41">
        <f t="shared" si="1"/>
        <v>12425.68726</v>
      </c>
      <c r="K524" s="37" t="str">
        <f t="array" ref="K524">IFERROR(XLOOKUP(G524,'Tipo de carga'!A:A,'Tipo de carga'!B:B))</f>
        <v>Autoabasto</v>
      </c>
      <c r="L524" s="37">
        <f t="shared" si="2"/>
        <v>40</v>
      </c>
      <c r="M524" s="37">
        <f t="shared" si="3"/>
        <v>5</v>
      </c>
      <c r="N524" s="37">
        <f t="shared" si="4"/>
        <v>10</v>
      </c>
      <c r="O524" s="37" t="str">
        <f t="array" ref="O524">IFERROR(XLOOKUP(K524,'Tipo de carga'!B:B,'Tipo de carga'!C:C))</f>
        <v>Diesel</v>
      </c>
    </row>
    <row r="525">
      <c r="A525" s="36">
        <v>1828.0</v>
      </c>
      <c r="B525" s="37" t="str">
        <f>IFERROR(VLOOKUP(A525,'asig octubre'!$A$2:$C$442,3,0))</f>
        <v>Circuitos Mty</v>
      </c>
      <c r="C525" s="37" t="str">
        <f>IFERROR(VLOOKUP(A525,'asig octubre'!$A$2:$B$442,2,0))</f>
        <v>EC-07</v>
      </c>
      <c r="D525" s="38">
        <v>45570.270787037036</v>
      </c>
      <c r="E525" s="36" t="s">
        <v>414</v>
      </c>
      <c r="F525" s="37" t="str">
        <f t="array" ref="F525">IFERROR(XLOOKUP(E525,Operadores!A:A,Operadores!B:B))</f>
        <v>CRUBE</v>
      </c>
      <c r="G525" s="36" t="s">
        <v>274</v>
      </c>
      <c r="H525" s="39">
        <v>19.23481</v>
      </c>
      <c r="I525" s="40">
        <v>750.0</v>
      </c>
      <c r="J525" s="41">
        <f t="shared" si="1"/>
        <v>14426.1075</v>
      </c>
      <c r="K525" s="37" t="str">
        <f t="array" ref="K525">IFERROR(XLOOKUP(G525,'Tipo de carga'!A:A,'Tipo de carga'!B:B))</f>
        <v>Autoabasto</v>
      </c>
      <c r="L525" s="37">
        <f t="shared" si="2"/>
        <v>40</v>
      </c>
      <c r="M525" s="37">
        <f t="shared" si="3"/>
        <v>5</v>
      </c>
      <c r="N525" s="37">
        <f t="shared" si="4"/>
        <v>10</v>
      </c>
      <c r="O525" s="37" t="str">
        <f t="array" ref="O525">IFERROR(XLOOKUP(K525,'Tipo de carga'!B:B,'Tipo de carga'!C:C))</f>
        <v>Diesel</v>
      </c>
    </row>
    <row r="526">
      <c r="A526" s="36">
        <v>1941.0</v>
      </c>
      <c r="B526" s="37" t="str">
        <f>IFERROR(VLOOKUP(A526,'asig octubre'!$A$2:$C$442,3,0))</f>
        <v>PISA Gdl</v>
      </c>
      <c r="C526" s="37" t="str">
        <f>IFERROR(VLOOKUP(A526,'asig octubre'!$A$2:$B$442,2,0))</f>
        <v>EC-06</v>
      </c>
      <c r="D526" s="38">
        <v>45570.09881944444</v>
      </c>
      <c r="E526" s="36" t="s">
        <v>268</v>
      </c>
      <c r="F526" s="37" t="str">
        <f t="array" ref="F526">IFERROR(XLOOKUP(E526,Operadores!A:A,Operadores!B:B))</f>
        <v>ARCEDG</v>
      </c>
      <c r="G526" s="36" t="s">
        <v>274</v>
      </c>
      <c r="H526" s="39">
        <v>19.23481</v>
      </c>
      <c r="I526" s="40">
        <v>380.0</v>
      </c>
      <c r="J526" s="41">
        <f t="shared" si="1"/>
        <v>7309.2278</v>
      </c>
      <c r="K526" s="37" t="str">
        <f t="array" ref="K526">IFERROR(XLOOKUP(G526,'Tipo de carga'!A:A,'Tipo de carga'!B:B))</f>
        <v>Autoabasto</v>
      </c>
      <c r="L526" s="37">
        <f t="shared" si="2"/>
        <v>40</v>
      </c>
      <c r="M526" s="37">
        <f t="shared" si="3"/>
        <v>5</v>
      </c>
      <c r="N526" s="37">
        <f t="shared" si="4"/>
        <v>10</v>
      </c>
      <c r="O526" s="37" t="str">
        <f t="array" ref="O526">IFERROR(XLOOKUP(K526,'Tipo de carga'!B:B,'Tipo de carga'!C:C))</f>
        <v>Diesel</v>
      </c>
    </row>
    <row r="527">
      <c r="A527" s="36">
        <v>1997.0</v>
      </c>
      <c r="B527" s="37" t="str">
        <f>IFERROR(VLOOKUP(A527,'asig octubre'!$A$2:$C$442,3,0))</f>
        <v>MeLi Dedicado Merida</v>
      </c>
      <c r="C527" s="37" t="str">
        <f>IFERROR(VLOOKUP(A527,'asig octubre'!$A$2:$B$442,2,0))</f>
        <v>EC-05</v>
      </c>
      <c r="D527" s="38">
        <v>45570.98446759259</v>
      </c>
      <c r="E527" s="36" t="s">
        <v>391</v>
      </c>
      <c r="F527" s="37" t="str">
        <f t="array" ref="F527">IFERROR(XLOOKUP(E527,Operadores!A:A,Operadores!B:B))</f>
        <v>HERVIC02</v>
      </c>
      <c r="G527" s="36" t="s">
        <v>42</v>
      </c>
      <c r="H527" s="39">
        <v>19.15722</v>
      </c>
      <c r="I527" s="40">
        <v>210.0</v>
      </c>
      <c r="J527" s="41">
        <f t="shared" si="1"/>
        <v>4023.0162</v>
      </c>
      <c r="K527" s="37" t="str">
        <f t="array" ref="K527">IFERROR(XLOOKUP(G527,'Tipo de carga'!A:A,'Tipo de carga'!B:B))</f>
        <v>Autoabasto</v>
      </c>
      <c r="L527" s="37">
        <f t="shared" si="2"/>
        <v>40</v>
      </c>
      <c r="M527" s="37">
        <f t="shared" si="3"/>
        <v>5</v>
      </c>
      <c r="N527" s="37">
        <f t="shared" si="4"/>
        <v>10</v>
      </c>
      <c r="O527" s="37" t="str">
        <f t="array" ref="O527">IFERROR(XLOOKUP(K527,'Tipo de carga'!B:B,'Tipo de carga'!C:C))</f>
        <v>Diesel</v>
      </c>
    </row>
    <row r="528">
      <c r="A528" s="36">
        <v>1939.0</v>
      </c>
      <c r="B528" s="37" t="str">
        <f>IFERROR(VLOOKUP(A528,'asig octubre'!$A$2:$C$442,3,0))</f>
        <v>Full Liver</v>
      </c>
      <c r="C528" s="37" t="str">
        <f>IFERROR(VLOOKUP(A528,'asig octubre'!$A$2:$B$442,2,0))</f>
        <v>EC-01</v>
      </c>
      <c r="D528" s="38">
        <v>45570.944560185184</v>
      </c>
      <c r="E528" s="36" t="s">
        <v>364</v>
      </c>
      <c r="F528" s="37" t="str">
        <f t="array" ref="F528">IFERROR(XLOOKUP(E528,Operadores!A:A,Operadores!B:B))</f>
        <v>TORBR01</v>
      </c>
      <c r="G528" s="36" t="s">
        <v>42</v>
      </c>
      <c r="H528" s="39">
        <v>19.15722</v>
      </c>
      <c r="I528" s="40">
        <v>350.0</v>
      </c>
      <c r="J528" s="41">
        <f t="shared" si="1"/>
        <v>6705.027</v>
      </c>
      <c r="K528" s="37" t="str">
        <f t="array" ref="K528">IFERROR(XLOOKUP(G528,'Tipo de carga'!A:A,'Tipo de carga'!B:B))</f>
        <v>Autoabasto</v>
      </c>
      <c r="L528" s="37">
        <f t="shared" si="2"/>
        <v>40</v>
      </c>
      <c r="M528" s="37">
        <f t="shared" si="3"/>
        <v>5</v>
      </c>
      <c r="N528" s="37">
        <f t="shared" si="4"/>
        <v>10</v>
      </c>
      <c r="O528" s="37" t="str">
        <f t="array" ref="O528">IFERROR(XLOOKUP(K528,'Tipo de carga'!B:B,'Tipo de carga'!C:C))</f>
        <v>Diesel</v>
      </c>
    </row>
    <row r="529">
      <c r="A529" s="36">
        <v>2010.0</v>
      </c>
      <c r="B529" s="37" t="str">
        <f>IFERROR(VLOOKUP(A529,'asig octubre'!$A$2:$C$442,3,0))</f>
        <v>MeLi asignado SD</v>
      </c>
      <c r="C529" s="37" t="str">
        <f>IFERROR(VLOOKUP(A529,'asig octubre'!$A$2:$B$442,2,0))</f>
        <v>EC-05</v>
      </c>
      <c r="D529" s="38">
        <v>45570.649097222224</v>
      </c>
      <c r="E529" s="36" t="s">
        <v>194</v>
      </c>
      <c r="F529" s="37" t="str">
        <f t="array" ref="F529">IFERROR(XLOOKUP(E529,Operadores!A:A,Operadores!B:B))</f>
        <v>CHAJE</v>
      </c>
      <c r="G529" s="36" t="s">
        <v>42</v>
      </c>
      <c r="H529" s="39">
        <v>19.15722</v>
      </c>
      <c r="I529" s="40">
        <v>280.0</v>
      </c>
      <c r="J529" s="41">
        <f t="shared" si="1"/>
        <v>5364.0216</v>
      </c>
      <c r="K529" s="37" t="str">
        <f t="array" ref="K529">IFERROR(XLOOKUP(G529,'Tipo de carga'!A:A,'Tipo de carga'!B:B))</f>
        <v>Autoabasto</v>
      </c>
      <c r="L529" s="37">
        <f t="shared" si="2"/>
        <v>40</v>
      </c>
      <c r="M529" s="37">
        <f t="shared" si="3"/>
        <v>5</v>
      </c>
      <c r="N529" s="37">
        <f t="shared" si="4"/>
        <v>10</v>
      </c>
      <c r="O529" s="37" t="str">
        <f t="array" ref="O529">IFERROR(XLOOKUP(K529,'Tipo de carga'!B:B,'Tipo de carga'!C:C))</f>
        <v>Diesel</v>
      </c>
    </row>
    <row r="530">
      <c r="A530" s="36">
        <v>2009.0</v>
      </c>
      <c r="B530" s="37" t="str">
        <f>IFERROR(VLOOKUP(A530,'asig octubre'!$A$2:$C$442,3,0))</f>
        <v>MeLi Dedicado Merida</v>
      </c>
      <c r="C530" s="37" t="str">
        <f>IFERROR(VLOOKUP(A530,'asig octubre'!$A$2:$B$442,2,0))</f>
        <v>EC-05</v>
      </c>
      <c r="D530" s="38">
        <v>45570.61100694445</v>
      </c>
      <c r="E530" s="36" t="s">
        <v>372</v>
      </c>
      <c r="F530" s="37" t="str">
        <f t="array" ref="F530">IFERROR(XLOOKUP(E530,Operadores!A:A,Operadores!B:B))</f>
        <v>IBAABI</v>
      </c>
      <c r="G530" s="36" t="s">
        <v>42</v>
      </c>
      <c r="H530" s="39">
        <v>19.15722</v>
      </c>
      <c r="I530" s="40">
        <v>264.0</v>
      </c>
      <c r="J530" s="41">
        <f t="shared" si="1"/>
        <v>5057.50608</v>
      </c>
      <c r="K530" s="37" t="str">
        <f t="array" ref="K530">IFERROR(XLOOKUP(G530,'Tipo de carga'!A:A,'Tipo de carga'!B:B))</f>
        <v>Autoabasto</v>
      </c>
      <c r="L530" s="37">
        <f t="shared" si="2"/>
        <v>40</v>
      </c>
      <c r="M530" s="37">
        <f t="shared" si="3"/>
        <v>5</v>
      </c>
      <c r="N530" s="37">
        <f t="shared" si="4"/>
        <v>10</v>
      </c>
      <c r="O530" s="37" t="str">
        <f t="array" ref="O530">IFERROR(XLOOKUP(K530,'Tipo de carga'!B:B,'Tipo de carga'!C:C))</f>
        <v>Diesel</v>
      </c>
    </row>
    <row r="531">
      <c r="A531" s="36">
        <v>2005.0</v>
      </c>
      <c r="B531" s="37" t="str">
        <f>IFERROR(VLOOKUP(A531,'asig octubre'!$A$2:$C$442,3,0))</f>
        <v>MeLi Dedicado Merida</v>
      </c>
      <c r="C531" s="37" t="str">
        <f>IFERROR(VLOOKUP(A531,'asig octubre'!$A$2:$B$442,2,0))</f>
        <v>EC-05</v>
      </c>
      <c r="D531" s="38">
        <v>45570.534004629626</v>
      </c>
      <c r="E531" s="36" t="s">
        <v>399</v>
      </c>
      <c r="F531" s="37" t="str">
        <f t="array" ref="F531">IFERROR(XLOOKUP(E531,Operadores!A:A,Operadores!B:B))</f>
        <v>DOMLEO</v>
      </c>
      <c r="G531" s="36" t="s">
        <v>42</v>
      </c>
      <c r="H531" s="39">
        <v>19.15722</v>
      </c>
      <c r="I531" s="40">
        <v>331.0</v>
      </c>
      <c r="J531" s="41">
        <f t="shared" si="1"/>
        <v>6341.03982</v>
      </c>
      <c r="K531" s="37" t="str">
        <f t="array" ref="K531">IFERROR(XLOOKUP(G531,'Tipo de carga'!A:A,'Tipo de carga'!B:B))</f>
        <v>Autoabasto</v>
      </c>
      <c r="L531" s="37">
        <f t="shared" si="2"/>
        <v>40</v>
      </c>
      <c r="M531" s="37">
        <f t="shared" si="3"/>
        <v>5</v>
      </c>
      <c r="N531" s="37">
        <f t="shared" si="4"/>
        <v>10</v>
      </c>
      <c r="O531" s="37" t="str">
        <f t="array" ref="O531">IFERROR(XLOOKUP(K531,'Tipo de carga'!B:B,'Tipo de carga'!C:C))</f>
        <v>Diesel</v>
      </c>
    </row>
    <row r="532">
      <c r="A532" s="36">
        <v>1746.0</v>
      </c>
      <c r="B532" s="37" t="str">
        <f>IFERROR(VLOOKUP(A532,'asig octubre'!$A$2:$C$442,3,0))</f>
        <v>Wm Full</v>
      </c>
      <c r="C532" s="37" t="str">
        <f>IFERROR(VLOOKUP(A532,'asig octubre'!$A$2:$B$442,2,0))</f>
        <v>EC-08</v>
      </c>
      <c r="D532" s="38">
        <v>45570.45480324074</v>
      </c>
      <c r="E532" s="36" t="s">
        <v>293</v>
      </c>
      <c r="F532" s="37" t="str">
        <f t="array" ref="F532">IFERROR(XLOOKUP(E532,Operadores!A:A,Operadores!B:B))</f>
        <v>LOPFER</v>
      </c>
      <c r="G532" s="36" t="s">
        <v>42</v>
      </c>
      <c r="H532" s="39">
        <v>19.15722</v>
      </c>
      <c r="I532" s="40">
        <v>491.0</v>
      </c>
      <c r="J532" s="41">
        <f t="shared" si="1"/>
        <v>9406.19502</v>
      </c>
      <c r="K532" s="37" t="str">
        <f t="array" ref="K532">IFERROR(XLOOKUP(G532,'Tipo de carga'!A:A,'Tipo de carga'!B:B))</f>
        <v>Autoabasto</v>
      </c>
      <c r="L532" s="37">
        <f t="shared" si="2"/>
        <v>40</v>
      </c>
      <c r="M532" s="37">
        <f t="shared" si="3"/>
        <v>5</v>
      </c>
      <c r="N532" s="37">
        <f t="shared" si="4"/>
        <v>10</v>
      </c>
      <c r="O532" s="37" t="str">
        <f t="array" ref="O532">IFERROR(XLOOKUP(K532,'Tipo de carga'!B:B,'Tipo de carga'!C:C))</f>
        <v>Diesel</v>
      </c>
    </row>
    <row r="533">
      <c r="A533" s="36">
        <v>1738.0</v>
      </c>
      <c r="B533" s="37" t="str">
        <f>IFERROR(VLOOKUP(A533,'asig octubre'!$A$2:$C$442,3,0))</f>
        <v>Wm Full</v>
      </c>
      <c r="C533" s="37" t="str">
        <f>IFERROR(VLOOKUP(A533,'asig octubre'!$A$2:$B$442,2,0))</f>
        <v>EC-08</v>
      </c>
      <c r="D533" s="38">
        <v>45570.4534375</v>
      </c>
      <c r="E533" s="36" t="s">
        <v>295</v>
      </c>
      <c r="F533" s="37" t="str">
        <f t="array" ref="F533">IFERROR(XLOOKUP(E533,Operadores!A:A,Operadores!B:B))</f>
        <v>PEROMA</v>
      </c>
      <c r="G533" s="36" t="s">
        <v>42</v>
      </c>
      <c r="H533" s="39">
        <v>19.15722</v>
      </c>
      <c r="I533" s="40">
        <v>457.0</v>
      </c>
      <c r="J533" s="41">
        <f t="shared" si="1"/>
        <v>8754.84954</v>
      </c>
      <c r="K533" s="37" t="str">
        <f t="array" ref="K533">IFERROR(XLOOKUP(G533,'Tipo de carga'!A:A,'Tipo de carga'!B:B))</f>
        <v>Autoabasto</v>
      </c>
      <c r="L533" s="37">
        <f t="shared" si="2"/>
        <v>40</v>
      </c>
      <c r="M533" s="37">
        <f t="shared" si="3"/>
        <v>5</v>
      </c>
      <c r="N533" s="37">
        <f t="shared" si="4"/>
        <v>10</v>
      </c>
      <c r="O533" s="37" t="str">
        <f t="array" ref="O533">IFERROR(XLOOKUP(K533,'Tipo de carga'!B:B,'Tipo de carga'!C:C))</f>
        <v>Diesel</v>
      </c>
    </row>
    <row r="534">
      <c r="A534" s="36">
        <v>1761.0</v>
      </c>
      <c r="B534" s="37" t="str">
        <f>IFERROR(VLOOKUP(A534,'asig octubre'!$A$2:$C$442,3,0))</f>
        <v>Wm Full</v>
      </c>
      <c r="C534" s="37" t="str">
        <f>IFERROR(VLOOKUP(A534,'asig octubre'!$A$2:$B$442,2,0))</f>
        <v>EC-08</v>
      </c>
      <c r="D534" s="38">
        <v>45570.41423611111</v>
      </c>
      <c r="E534" s="36" t="s">
        <v>278</v>
      </c>
      <c r="F534" s="37" t="str">
        <f t="array" ref="F534">IFERROR(XLOOKUP(E534,Operadores!A:A,Operadores!B:B))</f>
        <v>RAMBAR</v>
      </c>
      <c r="G534" s="36" t="s">
        <v>42</v>
      </c>
      <c r="H534" s="39">
        <v>19.15722</v>
      </c>
      <c r="I534" s="40">
        <v>400.0</v>
      </c>
      <c r="J534" s="41">
        <f t="shared" si="1"/>
        <v>7662.888</v>
      </c>
      <c r="K534" s="37" t="str">
        <f t="array" ref="K534">IFERROR(XLOOKUP(G534,'Tipo de carga'!A:A,'Tipo de carga'!B:B))</f>
        <v>Autoabasto</v>
      </c>
      <c r="L534" s="37">
        <f t="shared" si="2"/>
        <v>40</v>
      </c>
      <c r="M534" s="37">
        <f t="shared" si="3"/>
        <v>5</v>
      </c>
      <c r="N534" s="37">
        <f t="shared" si="4"/>
        <v>10</v>
      </c>
      <c r="O534" s="37" t="str">
        <f t="array" ref="O534">IFERROR(XLOOKUP(K534,'Tipo de carga'!B:B,'Tipo de carga'!C:C))</f>
        <v>Diesel</v>
      </c>
    </row>
    <row r="535">
      <c r="A535" s="36">
        <v>1998.0</v>
      </c>
      <c r="B535" s="37" t="str">
        <f>IFERROR(VLOOKUP(A535,'asig octubre'!$A$2:$C$442,3,0))</f>
        <v>MeLi Dedicado Merida</v>
      </c>
      <c r="C535" s="37" t="str">
        <f>IFERROR(VLOOKUP(A535,'asig octubre'!$A$2:$B$442,2,0))</f>
        <v>EC-05</v>
      </c>
      <c r="D535" s="38">
        <v>45570.40466435185</v>
      </c>
      <c r="E535" s="36" t="s">
        <v>381</v>
      </c>
      <c r="F535" s="37" t="str">
        <f t="array" ref="F535">IFERROR(XLOOKUP(E535,Operadores!A:A,Operadores!B:B))</f>
        <v>CHAJUA</v>
      </c>
      <c r="G535" s="36" t="s">
        <v>42</v>
      </c>
      <c r="H535" s="39">
        <v>19.15722</v>
      </c>
      <c r="I535" s="40">
        <v>240.0</v>
      </c>
      <c r="J535" s="41">
        <f t="shared" si="1"/>
        <v>4597.7328</v>
      </c>
      <c r="K535" s="37" t="str">
        <f t="array" ref="K535">IFERROR(XLOOKUP(G535,'Tipo de carga'!A:A,'Tipo de carga'!B:B))</f>
        <v>Autoabasto</v>
      </c>
      <c r="L535" s="37">
        <f t="shared" si="2"/>
        <v>40</v>
      </c>
      <c r="M535" s="37">
        <f t="shared" si="3"/>
        <v>5</v>
      </c>
      <c r="N535" s="37">
        <f t="shared" si="4"/>
        <v>10</v>
      </c>
      <c r="O535" s="37" t="str">
        <f t="array" ref="O535">IFERROR(XLOOKUP(K535,'Tipo de carga'!B:B,'Tipo de carga'!C:C))</f>
        <v>Diesel</v>
      </c>
    </row>
    <row r="536">
      <c r="A536" s="36">
        <v>1824.0</v>
      </c>
      <c r="B536" s="37" t="str">
        <f>IFERROR(VLOOKUP(A536,'asig octubre'!$A$2:$C$442,3,0))</f>
        <v>Wm Full</v>
      </c>
      <c r="C536" s="37" t="str">
        <f>IFERROR(VLOOKUP(A536,'asig octubre'!$A$2:$B$442,2,0))</f>
        <v>EC-08</v>
      </c>
      <c r="D536" s="38">
        <v>45570.40420138889</v>
      </c>
      <c r="E536" s="36" t="s">
        <v>282</v>
      </c>
      <c r="F536" s="37" t="str">
        <f t="array" ref="F536">IFERROR(XLOOKUP(E536,Operadores!A:A,Operadores!B:B))</f>
        <v>MENJUA01</v>
      </c>
      <c r="G536" s="36" t="s">
        <v>42</v>
      </c>
      <c r="H536" s="39">
        <v>19.15722</v>
      </c>
      <c r="I536" s="40">
        <v>397.0</v>
      </c>
      <c r="J536" s="41">
        <f t="shared" si="1"/>
        <v>7605.41634</v>
      </c>
      <c r="K536" s="37" t="str">
        <f t="array" ref="K536">IFERROR(XLOOKUP(G536,'Tipo de carga'!A:A,'Tipo de carga'!B:B))</f>
        <v>Autoabasto</v>
      </c>
      <c r="L536" s="37">
        <f t="shared" si="2"/>
        <v>40</v>
      </c>
      <c r="M536" s="37">
        <f t="shared" si="3"/>
        <v>5</v>
      </c>
      <c r="N536" s="37">
        <f t="shared" si="4"/>
        <v>10</v>
      </c>
      <c r="O536" s="37" t="str">
        <f t="array" ref="O536">IFERROR(XLOOKUP(K536,'Tipo de carga'!B:B,'Tipo de carga'!C:C))</f>
        <v>Diesel</v>
      </c>
    </row>
    <row r="537">
      <c r="A537" s="36">
        <v>1753.0</v>
      </c>
      <c r="B537" s="37" t="str">
        <f>IFERROR(VLOOKUP(A537,'asig octubre'!$A$2:$C$442,3,0))</f>
        <v>Wm Full</v>
      </c>
      <c r="C537" s="37" t="str">
        <f>IFERROR(VLOOKUP(A537,'asig octubre'!$A$2:$B$442,2,0))</f>
        <v>EC-08</v>
      </c>
      <c r="D537" s="38">
        <v>45570.39572916667</v>
      </c>
      <c r="E537" s="36" t="s">
        <v>291</v>
      </c>
      <c r="F537" s="37" t="str">
        <f t="array" ref="F537">IFERROR(XLOOKUP(E537,Operadores!A:A,Operadores!B:B))</f>
        <v>MENRI</v>
      </c>
      <c r="G537" s="36" t="s">
        <v>42</v>
      </c>
      <c r="H537" s="39">
        <v>19.15722</v>
      </c>
      <c r="I537" s="40">
        <v>460.0</v>
      </c>
      <c r="J537" s="41">
        <f t="shared" si="1"/>
        <v>8812.3212</v>
      </c>
      <c r="K537" s="37" t="str">
        <f t="array" ref="K537">IFERROR(XLOOKUP(G537,'Tipo de carga'!A:A,'Tipo de carga'!B:B))</f>
        <v>Autoabasto</v>
      </c>
      <c r="L537" s="37">
        <f t="shared" si="2"/>
        <v>40</v>
      </c>
      <c r="M537" s="37">
        <f t="shared" si="3"/>
        <v>5</v>
      </c>
      <c r="N537" s="37">
        <f t="shared" si="4"/>
        <v>10</v>
      </c>
      <c r="O537" s="37" t="str">
        <f t="array" ref="O537">IFERROR(XLOOKUP(K537,'Tipo de carga'!B:B,'Tipo de carga'!C:C))</f>
        <v>Diesel</v>
      </c>
    </row>
    <row r="538">
      <c r="A538" s="36">
        <v>1715.0</v>
      </c>
      <c r="B538" s="37" t="str">
        <f>IFERROR(VLOOKUP(A538,'asig octubre'!$A$2:$C$442,3,0))</f>
        <v>Wm Sencillo</v>
      </c>
      <c r="C538" s="37" t="str">
        <f>IFERROR(VLOOKUP(A538,'asig octubre'!$A$2:$B$442,2,0))</f>
        <v>EC-08</v>
      </c>
      <c r="D538" s="38">
        <v>45570.38118055555</v>
      </c>
      <c r="E538" s="36" t="s">
        <v>280</v>
      </c>
      <c r="F538" s="37" t="str">
        <f t="array" ref="F538">IFERROR(XLOOKUP(E538,Operadores!A:A,Operadores!B:B))</f>
        <v>LEOJAI</v>
      </c>
      <c r="G538" s="36" t="s">
        <v>42</v>
      </c>
      <c r="H538" s="39">
        <v>19.15722</v>
      </c>
      <c r="I538" s="40">
        <v>422.0</v>
      </c>
      <c r="J538" s="41">
        <f t="shared" si="1"/>
        <v>8084.34684</v>
      </c>
      <c r="K538" s="37" t="str">
        <f t="array" ref="K538">IFERROR(XLOOKUP(G538,'Tipo de carga'!A:A,'Tipo de carga'!B:B))</f>
        <v>Autoabasto</v>
      </c>
      <c r="L538" s="37">
        <f t="shared" si="2"/>
        <v>40</v>
      </c>
      <c r="M538" s="37">
        <f t="shared" si="3"/>
        <v>5</v>
      </c>
      <c r="N538" s="37">
        <f t="shared" si="4"/>
        <v>10</v>
      </c>
      <c r="O538" s="37" t="str">
        <f t="array" ref="O538">IFERROR(XLOOKUP(K538,'Tipo de carga'!B:B,'Tipo de carga'!C:C))</f>
        <v>Diesel</v>
      </c>
    </row>
    <row r="539">
      <c r="A539" s="36">
        <v>1721.0</v>
      </c>
      <c r="B539" s="37" t="str">
        <f>IFERROR(VLOOKUP(A539,'asig octubre'!$A$2:$C$442,3,0))</f>
        <v>Wm Full</v>
      </c>
      <c r="C539" s="37" t="str">
        <f>IFERROR(VLOOKUP(A539,'asig octubre'!$A$2:$B$442,2,0))</f>
        <v>EC-08</v>
      </c>
      <c r="D539" s="38">
        <v>45570.359351851854</v>
      </c>
      <c r="E539" s="36" t="s">
        <v>283</v>
      </c>
      <c r="F539" s="37" t="str">
        <f t="array" ref="F539">IFERROR(XLOOKUP(E539,Operadores!A:A,Operadores!B:B))</f>
        <v>MAYSA</v>
      </c>
      <c r="G539" s="36" t="s">
        <v>42</v>
      </c>
      <c r="H539" s="39">
        <v>19.15722</v>
      </c>
      <c r="I539" s="40">
        <v>435.0</v>
      </c>
      <c r="J539" s="41">
        <f t="shared" si="1"/>
        <v>8333.3907</v>
      </c>
      <c r="K539" s="37" t="str">
        <f t="array" ref="K539">IFERROR(XLOOKUP(G539,'Tipo de carga'!A:A,'Tipo de carga'!B:B))</f>
        <v>Autoabasto</v>
      </c>
      <c r="L539" s="37">
        <f t="shared" si="2"/>
        <v>40</v>
      </c>
      <c r="M539" s="37">
        <f t="shared" si="3"/>
        <v>5</v>
      </c>
      <c r="N539" s="37">
        <f t="shared" si="4"/>
        <v>10</v>
      </c>
      <c r="O539" s="37" t="str">
        <f t="array" ref="O539">IFERROR(XLOOKUP(K539,'Tipo de carga'!B:B,'Tipo de carga'!C:C))</f>
        <v>Diesel</v>
      </c>
    </row>
    <row r="540">
      <c r="A540" s="36">
        <v>2002.0</v>
      </c>
      <c r="B540" s="37" t="str">
        <f>IFERROR(VLOOKUP(A540,'asig octubre'!$A$2:$C$442,3,0))</f>
        <v>MeLi Dedicado Merida</v>
      </c>
      <c r="C540" s="37" t="str">
        <f>IFERROR(VLOOKUP(A540,'asig octubre'!$A$2:$B$442,2,0))</f>
        <v>EC-05</v>
      </c>
      <c r="D540" s="38">
        <v>45570.26409722222</v>
      </c>
      <c r="E540" s="36" t="s">
        <v>292</v>
      </c>
      <c r="F540" s="37" t="str">
        <f t="array" ref="F540">IFERROR(XLOOKUP(E540,Operadores!A:A,Operadores!B:B))</f>
        <v>GARJUL</v>
      </c>
      <c r="G540" s="36" t="s">
        <v>42</v>
      </c>
      <c r="H540" s="39">
        <v>19.15722</v>
      </c>
      <c r="I540" s="40">
        <v>300.0</v>
      </c>
      <c r="J540" s="41">
        <f t="shared" si="1"/>
        <v>5747.166</v>
      </c>
      <c r="K540" s="37" t="str">
        <f t="array" ref="K540">IFERROR(XLOOKUP(G540,'Tipo de carga'!A:A,'Tipo de carga'!B:B))</f>
        <v>Autoabasto</v>
      </c>
      <c r="L540" s="37">
        <f t="shared" si="2"/>
        <v>40</v>
      </c>
      <c r="M540" s="37">
        <f t="shared" si="3"/>
        <v>5</v>
      </c>
      <c r="N540" s="37">
        <f t="shared" si="4"/>
        <v>10</v>
      </c>
      <c r="O540" s="37" t="str">
        <f t="array" ref="O540">IFERROR(XLOOKUP(K540,'Tipo de carga'!B:B,'Tipo de carga'!C:C))</f>
        <v>Diesel</v>
      </c>
    </row>
    <row r="541">
      <c r="A541" s="36">
        <v>2001.0</v>
      </c>
      <c r="B541" s="37" t="str">
        <f>IFERROR(VLOOKUP(A541,'asig octubre'!$A$2:$C$442,3,0))</f>
        <v>MeLi Dedicado Merida</v>
      </c>
      <c r="C541" s="37" t="str">
        <f>IFERROR(VLOOKUP(A541,'asig octubre'!$A$2:$B$442,2,0))</f>
        <v>EC-05</v>
      </c>
      <c r="D541" s="38">
        <v>45570.15033564815</v>
      </c>
      <c r="E541" s="36" t="s">
        <v>367</v>
      </c>
      <c r="F541" s="37" t="str">
        <f t="array" ref="F541">IFERROR(XLOOKUP(E541,Operadores!A:A,Operadores!B:B))</f>
        <v>ALTJOS</v>
      </c>
      <c r="G541" s="36" t="s">
        <v>42</v>
      </c>
      <c r="H541" s="39">
        <v>19.15722</v>
      </c>
      <c r="I541" s="40">
        <v>266.0</v>
      </c>
      <c r="J541" s="41">
        <f t="shared" si="1"/>
        <v>5095.82052</v>
      </c>
      <c r="K541" s="37" t="str">
        <f t="array" ref="K541">IFERROR(XLOOKUP(G541,'Tipo de carga'!A:A,'Tipo de carga'!B:B))</f>
        <v>Autoabasto</v>
      </c>
      <c r="L541" s="37">
        <f t="shared" si="2"/>
        <v>40</v>
      </c>
      <c r="M541" s="37">
        <f t="shared" si="3"/>
        <v>5</v>
      </c>
      <c r="N541" s="37">
        <f t="shared" si="4"/>
        <v>10</v>
      </c>
      <c r="O541" s="37" t="str">
        <f t="array" ref="O541">IFERROR(XLOOKUP(K541,'Tipo de carga'!B:B,'Tipo de carga'!C:C))</f>
        <v>Diesel</v>
      </c>
    </row>
    <row r="542">
      <c r="A542" s="36">
        <v>1809.0</v>
      </c>
      <c r="B542" s="37" t="str">
        <f>IFERROR(VLOOKUP(A542,'asig octubre'!$A$2:$C$442,3,0))</f>
        <v>Full Liver</v>
      </c>
      <c r="C542" s="37" t="str">
        <f>IFERROR(VLOOKUP(A542,'asig octubre'!$A$2:$B$442,2,0))</f>
        <v>EC-01</v>
      </c>
      <c r="D542" s="38">
        <v>45570.06319444445</v>
      </c>
      <c r="E542" s="36" t="s">
        <v>206</v>
      </c>
      <c r="F542" s="37" t="str">
        <f t="array" ref="F542">IFERROR(XLOOKUP(E542,Operadores!A:A,Operadores!B:B))</f>
        <v>JARDAN</v>
      </c>
      <c r="G542" s="36" t="s">
        <v>305</v>
      </c>
      <c r="H542" s="39">
        <v>25.29</v>
      </c>
      <c r="I542" s="40">
        <v>142.0</v>
      </c>
      <c r="J542" s="41">
        <f t="shared" si="1"/>
        <v>3591.18</v>
      </c>
      <c r="K542" s="37" t="str">
        <f t="array" ref="K542">IFERROR(XLOOKUP(G542,'Tipo de carga'!A:A,'Tipo de carga'!B:B))</f>
        <v>Ticket</v>
      </c>
      <c r="L542" s="37">
        <f t="shared" si="2"/>
        <v>40</v>
      </c>
      <c r="M542" s="37">
        <f t="shared" si="3"/>
        <v>5</v>
      </c>
      <c r="N542" s="37">
        <f t="shared" si="4"/>
        <v>10</v>
      </c>
      <c r="O542" s="37" t="str">
        <f t="array" ref="O542">IFERROR(XLOOKUP(K542,'Tipo de carga'!B:B,'Tipo de carga'!C:C))</f>
        <v>Diesel</v>
      </c>
    </row>
    <row r="543">
      <c r="A543" s="36">
        <v>1984.0</v>
      </c>
      <c r="B543" s="37" t="str">
        <f>IFERROR(VLOOKUP(A543,'asig octubre'!$A$2:$C$442,3,0))</f>
        <v>MeLi Dedicado TD</v>
      </c>
      <c r="C543" s="37" t="str">
        <f>IFERROR(VLOOKUP(A543,'asig octubre'!$A$2:$B$442,2,0))</f>
        <v>EC-05</v>
      </c>
      <c r="D543" s="38">
        <v>45570.31319444445</v>
      </c>
      <c r="E543" s="36" t="s">
        <v>415</v>
      </c>
      <c r="F543" s="37" t="str">
        <f t="array" ref="F543">IFERROR(XLOOKUP(E543,Operadores!A:A,Operadores!B:B))</f>
        <v>ESPAL</v>
      </c>
      <c r="G543" s="36" t="s">
        <v>305</v>
      </c>
      <c r="H543" s="39">
        <v>26.1</v>
      </c>
      <c r="I543" s="40">
        <v>230.0</v>
      </c>
      <c r="J543" s="41">
        <f t="shared" si="1"/>
        <v>6003</v>
      </c>
      <c r="K543" s="37" t="str">
        <f t="array" ref="K543">IFERROR(XLOOKUP(G543,'Tipo de carga'!A:A,'Tipo de carga'!B:B))</f>
        <v>Ticket</v>
      </c>
      <c r="L543" s="37">
        <f t="shared" si="2"/>
        <v>40</v>
      </c>
      <c r="M543" s="37">
        <f t="shared" si="3"/>
        <v>5</v>
      </c>
      <c r="N543" s="37">
        <f t="shared" si="4"/>
        <v>10</v>
      </c>
      <c r="O543" s="37" t="str">
        <f t="array" ref="O543">IFERROR(XLOOKUP(K543,'Tipo de carga'!B:B,'Tipo de carga'!C:C))</f>
        <v>Diesel</v>
      </c>
    </row>
    <row r="544">
      <c r="A544" s="36">
        <v>1938.0</v>
      </c>
      <c r="B544" s="37" t="str">
        <f>IFERROR(VLOOKUP(A544,'asig octubre'!$A$2:$C$442,3,0))</f>
        <v>Sayer Sencillo</v>
      </c>
      <c r="C544" s="37" t="str">
        <f>IFERROR(VLOOKUP(A544,'asig octubre'!$A$2:$B$442,2,0))</f>
        <v>EC-04</v>
      </c>
      <c r="D544" s="38">
        <v>45570.586805555555</v>
      </c>
      <c r="E544" s="36" t="s">
        <v>38</v>
      </c>
      <c r="F544" s="37" t="str">
        <f t="array" ref="F544">IFERROR(XLOOKUP(E544,Operadores!A:A,Operadores!B:B))</f>
        <v>SOSCA01</v>
      </c>
      <c r="G544" s="36" t="s">
        <v>305</v>
      </c>
      <c r="H544" s="39">
        <v>26.95</v>
      </c>
      <c r="I544" s="40">
        <v>267.0</v>
      </c>
      <c r="J544" s="41">
        <f t="shared" si="1"/>
        <v>7195.65</v>
      </c>
      <c r="K544" s="37" t="str">
        <f t="array" ref="K544">IFERROR(XLOOKUP(G544,'Tipo de carga'!A:A,'Tipo de carga'!B:B))</f>
        <v>Ticket</v>
      </c>
      <c r="L544" s="37">
        <f t="shared" si="2"/>
        <v>40</v>
      </c>
      <c r="M544" s="37">
        <f t="shared" si="3"/>
        <v>5</v>
      </c>
      <c r="N544" s="37">
        <f t="shared" si="4"/>
        <v>10</v>
      </c>
      <c r="O544" s="37" t="str">
        <f t="array" ref="O544">IFERROR(XLOOKUP(K544,'Tipo de carga'!B:B,'Tipo de carga'!C:C))</f>
        <v>Diesel</v>
      </c>
    </row>
    <row r="545">
      <c r="A545" s="36">
        <v>1939.0</v>
      </c>
      <c r="B545" s="37" t="str">
        <f>IFERROR(VLOOKUP(A545,'asig octubre'!$A$2:$C$442,3,0))</f>
        <v>Full Liver</v>
      </c>
      <c r="C545" s="37" t="str">
        <f>IFERROR(VLOOKUP(A545,'asig octubre'!$A$2:$B$442,2,0))</f>
        <v>EC-01</v>
      </c>
      <c r="D545" s="38">
        <v>45570.68958333333</v>
      </c>
      <c r="E545" s="36" t="s">
        <v>364</v>
      </c>
      <c r="F545" s="37" t="str">
        <f t="array" ref="F545">IFERROR(XLOOKUP(E545,Operadores!A:A,Operadores!B:B))</f>
        <v>TORBR01</v>
      </c>
      <c r="G545" s="36" t="s">
        <v>305</v>
      </c>
      <c r="H545" s="39">
        <v>25.99</v>
      </c>
      <c r="I545" s="40">
        <v>310.0</v>
      </c>
      <c r="J545" s="41">
        <f t="shared" si="1"/>
        <v>8056.9</v>
      </c>
      <c r="K545" s="37" t="str">
        <f t="array" ref="K545">IFERROR(XLOOKUP(G545,'Tipo de carga'!A:A,'Tipo de carga'!B:B))</f>
        <v>Ticket</v>
      </c>
      <c r="L545" s="37">
        <f t="shared" si="2"/>
        <v>40</v>
      </c>
      <c r="M545" s="37">
        <f t="shared" si="3"/>
        <v>5</v>
      </c>
      <c r="N545" s="37">
        <f t="shared" si="4"/>
        <v>10</v>
      </c>
      <c r="O545" s="37" t="str">
        <f t="array" ref="O545">IFERROR(XLOOKUP(K545,'Tipo de carga'!B:B,'Tipo de carga'!C:C))</f>
        <v>Diesel</v>
      </c>
    </row>
    <row r="546">
      <c r="A546" s="36">
        <v>1799.0</v>
      </c>
      <c r="B546" s="37" t="str">
        <f>IFERROR(VLOOKUP(A546,'asig octubre'!$A$2:$C$442,3,0))</f>
        <v>Sayer Full</v>
      </c>
      <c r="C546" s="37" t="str">
        <f>IFERROR(VLOOKUP(A546,'asig octubre'!$A$2:$B$442,2,0))</f>
        <v>EC-04</v>
      </c>
      <c r="D546" s="38">
        <v>45570.80416666667</v>
      </c>
      <c r="E546" s="36" t="s">
        <v>309</v>
      </c>
      <c r="F546" s="37" t="str">
        <f t="array" ref="F546">IFERROR(XLOOKUP(E546,Operadores!A:A,Operadores!B:B))</f>
        <v>FERFRA</v>
      </c>
      <c r="G546" s="36" t="s">
        <v>305</v>
      </c>
      <c r="H546" s="39">
        <v>25.29</v>
      </c>
      <c r="I546" s="40">
        <v>380.0</v>
      </c>
      <c r="J546" s="41">
        <f t="shared" si="1"/>
        <v>9610.2</v>
      </c>
      <c r="K546" s="37" t="str">
        <f t="array" ref="K546">IFERROR(XLOOKUP(G546,'Tipo de carga'!A:A,'Tipo de carga'!B:B))</f>
        <v>Ticket</v>
      </c>
      <c r="L546" s="37">
        <f t="shared" si="2"/>
        <v>40</v>
      </c>
      <c r="M546" s="37">
        <f t="shared" si="3"/>
        <v>5</v>
      </c>
      <c r="N546" s="37">
        <f t="shared" si="4"/>
        <v>10</v>
      </c>
      <c r="O546" s="37" t="str">
        <f t="array" ref="O546">IFERROR(XLOOKUP(K546,'Tipo de carga'!B:B,'Tipo de carga'!C:C))</f>
        <v>Diesel</v>
      </c>
    </row>
    <row r="547">
      <c r="A547" s="36">
        <v>1918.0</v>
      </c>
      <c r="B547" s="37" t="str">
        <f>IFERROR(VLOOKUP(A547,'asig octubre'!$A$2:$C$442,3,0))</f>
        <v>MeLi asignado SD</v>
      </c>
      <c r="C547" s="37" t="str">
        <f>IFERROR(VLOOKUP(A547,'asig octubre'!$A$2:$B$442,2,0))</f>
        <v>EC-05</v>
      </c>
      <c r="D547" s="38">
        <v>45570.0</v>
      </c>
      <c r="E547" s="36" t="s">
        <v>310</v>
      </c>
      <c r="F547" s="37" t="str">
        <f t="array" ref="F547">IFERROR(XLOOKUP(E547,Operadores!A:A,Operadores!B:B))</f>
        <v>RIVIGN</v>
      </c>
      <c r="G547" s="36" t="s">
        <v>311</v>
      </c>
      <c r="H547" s="39">
        <v>9.99</v>
      </c>
      <c r="I547" s="40">
        <v>200.77</v>
      </c>
      <c r="J547" s="41">
        <f t="shared" si="1"/>
        <v>2005.6923</v>
      </c>
      <c r="K547" s="37" t="str">
        <f t="array" ref="K547">IFERROR(XLOOKUP(G547,'Tipo de carga'!A:A,'Tipo de carga'!B:B))</f>
        <v>Natgas</v>
      </c>
      <c r="L547" s="37">
        <f t="shared" si="2"/>
        <v>40</v>
      </c>
      <c r="M547" s="37">
        <f t="shared" si="3"/>
        <v>5</v>
      </c>
      <c r="N547" s="37">
        <f t="shared" si="4"/>
        <v>10</v>
      </c>
      <c r="O547" s="37" t="str">
        <f t="array" ref="O547">IFERROR(XLOOKUP(K547,'Tipo de carga'!B:B,'Tipo de carga'!C:C))</f>
        <v>GNC</v>
      </c>
    </row>
    <row r="548">
      <c r="A548" s="36">
        <v>1930.0</v>
      </c>
      <c r="B548" s="37" t="str">
        <f>IFERROR(VLOOKUP(A548,'asig octubre'!$A$2:$C$442,3,0))</f>
        <v>MeLi asignado SD</v>
      </c>
      <c r="C548" s="37" t="str">
        <f>IFERROR(VLOOKUP(A548,'asig octubre'!$A$2:$B$442,2,0))</f>
        <v>EC-05</v>
      </c>
      <c r="D548" s="38">
        <v>45570.0</v>
      </c>
      <c r="E548" s="36" t="s">
        <v>231</v>
      </c>
      <c r="F548" s="37" t="str">
        <f t="array" ref="F548">IFERROR(XLOOKUP(E548,Operadores!A:A,Operadores!B:B))</f>
        <v>MARARM</v>
      </c>
      <c r="G548" s="36" t="s">
        <v>313</v>
      </c>
      <c r="H548" s="39">
        <v>9.99</v>
      </c>
      <c r="I548" s="40">
        <v>261.0</v>
      </c>
      <c r="J548" s="41">
        <f t="shared" si="1"/>
        <v>2607.39</v>
      </c>
      <c r="K548" s="37" t="str">
        <f t="array" ref="K548">IFERROR(XLOOKUP(G548,'Tipo de carga'!A:A,'Tipo de carga'!B:B))</f>
        <v>Natgas</v>
      </c>
      <c r="L548" s="37">
        <f t="shared" si="2"/>
        <v>40</v>
      </c>
      <c r="M548" s="37">
        <f t="shared" si="3"/>
        <v>5</v>
      </c>
      <c r="N548" s="37">
        <f t="shared" si="4"/>
        <v>10</v>
      </c>
      <c r="O548" s="37" t="str">
        <f t="array" ref="O548">IFERROR(XLOOKUP(K548,'Tipo de carga'!B:B,'Tipo de carga'!C:C))</f>
        <v>GNC</v>
      </c>
    </row>
    <row r="549">
      <c r="A549" s="36">
        <v>1917.0</v>
      </c>
      <c r="B549" s="37" t="str">
        <f>IFERROR(VLOOKUP(A549,'asig octubre'!$A$2:$C$442,3,0))</f>
        <v>MeLi asignado SD</v>
      </c>
      <c r="C549" s="37" t="str">
        <f>IFERROR(VLOOKUP(A549,'asig octubre'!$A$2:$B$442,2,0))</f>
        <v>EC-05</v>
      </c>
      <c r="D549" s="38">
        <v>45570.0</v>
      </c>
      <c r="E549" s="36" t="s">
        <v>17</v>
      </c>
      <c r="F549" s="37" t="str">
        <f t="array" ref="F549">IFERROR(XLOOKUP(E549,Operadores!A:A,Operadores!B:B))</f>
        <v>ARASAL</v>
      </c>
      <c r="G549" s="36" t="s">
        <v>311</v>
      </c>
      <c r="H549" s="39">
        <v>9.99</v>
      </c>
      <c r="I549" s="40">
        <v>212.78</v>
      </c>
      <c r="J549" s="41">
        <f t="shared" si="1"/>
        <v>2125.6722</v>
      </c>
      <c r="K549" s="37" t="str">
        <f t="array" ref="K549">IFERROR(XLOOKUP(G549,'Tipo de carga'!A:A,'Tipo de carga'!B:B))</f>
        <v>Natgas</v>
      </c>
      <c r="L549" s="37">
        <f t="shared" si="2"/>
        <v>40</v>
      </c>
      <c r="M549" s="37">
        <f t="shared" si="3"/>
        <v>5</v>
      </c>
      <c r="N549" s="37">
        <f t="shared" si="4"/>
        <v>10</v>
      </c>
      <c r="O549" s="37" t="str">
        <f t="array" ref="O549">IFERROR(XLOOKUP(K549,'Tipo de carga'!B:B,'Tipo de carga'!C:C))</f>
        <v>GNC</v>
      </c>
    </row>
    <row r="550">
      <c r="A550" s="36">
        <v>2018.0</v>
      </c>
      <c r="B550" s="37" t="str">
        <f>IFERROR(VLOOKUP(A550,'asig octubre'!$A$2:$C$442,3,0))</f>
        <v>MeLi asignado SD</v>
      </c>
      <c r="C550" s="37" t="str">
        <f>IFERROR(VLOOKUP(A550,'asig octubre'!$A$2:$B$442,2,0))</f>
        <v>EC-05</v>
      </c>
      <c r="D550" s="38">
        <v>45571.96734953704</v>
      </c>
      <c r="E550" s="36" t="s">
        <v>175</v>
      </c>
      <c r="F550" s="37" t="str">
        <f t="array" ref="F550">IFERROR(XLOOKUP(E550,Operadores!A:A,Operadores!B:B))</f>
        <v>PERRIC</v>
      </c>
      <c r="G550" s="36" t="s">
        <v>72</v>
      </c>
      <c r="H550" s="39">
        <v>19.21757</v>
      </c>
      <c r="I550" s="40">
        <v>329.0</v>
      </c>
      <c r="J550" s="41">
        <f t="shared" si="1"/>
        <v>6322.58053</v>
      </c>
      <c r="K550" s="37" t="str">
        <f t="array" ref="K550">IFERROR(XLOOKUP(G550,'Tipo de carga'!A:A,'Tipo de carga'!B:B))</f>
        <v>Autoabasto</v>
      </c>
      <c r="L550" s="37">
        <f t="shared" si="2"/>
        <v>41</v>
      </c>
      <c r="M550" s="37">
        <f t="shared" si="3"/>
        <v>6</v>
      </c>
      <c r="N550" s="37">
        <f t="shared" si="4"/>
        <v>10</v>
      </c>
      <c r="O550" s="37" t="str">
        <f t="array" ref="O550">IFERROR(XLOOKUP(K550,'Tipo de carga'!B:B,'Tipo de carga'!C:C))</f>
        <v>Diesel</v>
      </c>
    </row>
    <row r="551">
      <c r="A551" s="36">
        <v>2043.0</v>
      </c>
      <c r="B551" s="37" t="str">
        <f>IFERROR(VLOOKUP(A551,'asig octubre'!$A$2:$C$442,3,0))</f>
        <v>Liverpool Local</v>
      </c>
      <c r="C551" s="37" t="str">
        <f>IFERROR(VLOOKUP(A551,'asig octubre'!$A$2:$B$442,2,0))</f>
        <v>EC-01</v>
      </c>
      <c r="D551" s="38">
        <v>45571.89748842592</v>
      </c>
      <c r="E551" s="36" t="s">
        <v>416</v>
      </c>
      <c r="F551" s="37" t="str">
        <f t="array" ref="F551">IFERROR(XLOOKUP(E551,Operadores!A:A,Operadores!B:B))</f>
        <v>GONULI</v>
      </c>
      <c r="G551" s="36" t="s">
        <v>72</v>
      </c>
      <c r="H551" s="39">
        <v>19.21757</v>
      </c>
      <c r="I551" s="40">
        <v>850.0</v>
      </c>
      <c r="J551" s="41">
        <f t="shared" si="1"/>
        <v>16334.9345</v>
      </c>
      <c r="K551" s="37" t="str">
        <f t="array" ref="K551">IFERROR(XLOOKUP(G551,'Tipo de carga'!A:A,'Tipo de carga'!B:B))</f>
        <v>Autoabasto</v>
      </c>
      <c r="L551" s="37">
        <f t="shared" si="2"/>
        <v>41</v>
      </c>
      <c r="M551" s="37">
        <f t="shared" si="3"/>
        <v>6</v>
      </c>
      <c r="N551" s="37">
        <f t="shared" si="4"/>
        <v>10</v>
      </c>
      <c r="O551" s="37" t="str">
        <f t="array" ref="O551">IFERROR(XLOOKUP(K551,'Tipo de carga'!B:B,'Tipo de carga'!C:C))</f>
        <v>Diesel</v>
      </c>
    </row>
    <row r="552">
      <c r="A552" s="36">
        <v>2001.0</v>
      </c>
      <c r="B552" s="37" t="str">
        <f>IFERROR(VLOOKUP(A552,'asig octubre'!$A$2:$C$442,3,0))</f>
        <v>MeLi Dedicado Merida</v>
      </c>
      <c r="C552" s="37" t="str">
        <f>IFERROR(VLOOKUP(A552,'asig octubre'!$A$2:$B$442,2,0))</f>
        <v>EC-05</v>
      </c>
      <c r="D552" s="38">
        <v>45571.85818287037</v>
      </c>
      <c r="E552" s="36" t="s">
        <v>367</v>
      </c>
      <c r="F552" s="37" t="str">
        <f t="array" ref="F552">IFERROR(XLOOKUP(E552,Operadores!A:A,Operadores!B:B))</f>
        <v>ALTJOS</v>
      </c>
      <c r="G552" s="36" t="s">
        <v>72</v>
      </c>
      <c r="H552" s="39">
        <v>19.21757</v>
      </c>
      <c r="I552" s="40">
        <v>281.0</v>
      </c>
      <c r="J552" s="41">
        <f t="shared" si="1"/>
        <v>5400.13717</v>
      </c>
      <c r="K552" s="37" t="str">
        <f t="array" ref="K552">IFERROR(XLOOKUP(G552,'Tipo de carga'!A:A,'Tipo de carga'!B:B))</f>
        <v>Autoabasto</v>
      </c>
      <c r="L552" s="37">
        <f t="shared" si="2"/>
        <v>41</v>
      </c>
      <c r="M552" s="37">
        <f t="shared" si="3"/>
        <v>6</v>
      </c>
      <c r="N552" s="37">
        <f t="shared" si="4"/>
        <v>10</v>
      </c>
      <c r="O552" s="37" t="str">
        <f t="array" ref="O552">IFERROR(XLOOKUP(K552,'Tipo de carga'!B:B,'Tipo de carga'!C:C))</f>
        <v>Diesel</v>
      </c>
    </row>
    <row r="553">
      <c r="A553" s="36">
        <v>1950.0</v>
      </c>
      <c r="B553" s="37" t="str">
        <f>IFERROR(VLOOKUP(A553,'asig octubre'!$A$2:$C$442,3,0))</f>
        <v>MeLi asignado SD</v>
      </c>
      <c r="C553" s="37" t="str">
        <f>IFERROR(VLOOKUP(A553,'asig octubre'!$A$2:$B$442,2,0))</f>
        <v>EC-05</v>
      </c>
      <c r="D553" s="38">
        <v>45571.85265046296</v>
      </c>
      <c r="E553" s="36" t="s">
        <v>200</v>
      </c>
      <c r="F553" s="37" t="str">
        <f t="array" ref="F553">IFERROR(XLOOKUP(E553,Operadores!A:A,Operadores!B:B))</f>
        <v>MAROSC</v>
      </c>
      <c r="G553" s="36" t="s">
        <v>72</v>
      </c>
      <c r="H553" s="39">
        <v>19.21757</v>
      </c>
      <c r="I553" s="40">
        <v>325.0</v>
      </c>
      <c r="J553" s="41">
        <f t="shared" si="1"/>
        <v>6245.71025</v>
      </c>
      <c r="K553" s="37" t="str">
        <f t="array" ref="K553">IFERROR(XLOOKUP(G553,'Tipo de carga'!A:A,'Tipo de carga'!B:B))</f>
        <v>Autoabasto</v>
      </c>
      <c r="L553" s="37">
        <f t="shared" si="2"/>
        <v>41</v>
      </c>
      <c r="M553" s="37">
        <f t="shared" si="3"/>
        <v>6</v>
      </c>
      <c r="N553" s="37">
        <f t="shared" si="4"/>
        <v>10</v>
      </c>
      <c r="O553" s="37" t="str">
        <f t="array" ref="O553">IFERROR(XLOOKUP(K553,'Tipo de carga'!B:B,'Tipo de carga'!C:C))</f>
        <v>Diesel</v>
      </c>
    </row>
    <row r="554">
      <c r="A554" s="36">
        <v>1978.0</v>
      </c>
      <c r="B554" s="37" t="str">
        <f>IFERROR(VLOOKUP(A554,'asig octubre'!$A$2:$C$442,3,0))</f>
        <v>MeLi Dedicado TD</v>
      </c>
      <c r="C554" s="37" t="str">
        <f>IFERROR(VLOOKUP(A554,'asig octubre'!$A$2:$B$442,2,0))</f>
        <v>EC-05</v>
      </c>
      <c r="D554" s="38">
        <v>45571.84715277778</v>
      </c>
      <c r="E554" s="36" t="s">
        <v>368</v>
      </c>
      <c r="F554" s="37" t="str">
        <f t="array" ref="F554">IFERROR(XLOOKUP(E554,Operadores!A:A,Operadores!B:B))</f>
        <v>GARMAR</v>
      </c>
      <c r="G554" s="36" t="s">
        <v>72</v>
      </c>
      <c r="H554" s="39">
        <v>19.21757</v>
      </c>
      <c r="I554" s="40">
        <v>650.0</v>
      </c>
      <c r="J554" s="41">
        <f t="shared" si="1"/>
        <v>12491.4205</v>
      </c>
      <c r="K554" s="37" t="str">
        <f t="array" ref="K554">IFERROR(XLOOKUP(G554,'Tipo de carga'!A:A,'Tipo de carga'!B:B))</f>
        <v>Autoabasto</v>
      </c>
      <c r="L554" s="37">
        <f t="shared" si="2"/>
        <v>41</v>
      </c>
      <c r="M554" s="37">
        <f t="shared" si="3"/>
        <v>6</v>
      </c>
      <c r="N554" s="37">
        <f t="shared" si="4"/>
        <v>10</v>
      </c>
      <c r="O554" s="37" t="str">
        <f t="array" ref="O554">IFERROR(XLOOKUP(K554,'Tipo de carga'!B:B,'Tipo de carga'!C:C))</f>
        <v>Diesel</v>
      </c>
    </row>
    <row r="555">
      <c r="A555" s="36">
        <v>1957.0</v>
      </c>
      <c r="B555" s="37" t="str">
        <f>IFERROR(VLOOKUP(A555,'asig octubre'!$A$2:$C$442,3,0))</f>
        <v>MeLi asignado SD</v>
      </c>
      <c r="C555" s="37" t="str">
        <f>IFERROR(VLOOKUP(A555,'asig octubre'!$A$2:$B$442,2,0))</f>
        <v>EC-05</v>
      </c>
      <c r="D555" s="38">
        <v>45571.817557870374</v>
      </c>
      <c r="E555" s="36" t="s">
        <v>217</v>
      </c>
      <c r="F555" s="37" t="str">
        <f t="array" ref="F555">IFERROR(XLOOKUP(E555,Operadores!A:A,Operadores!B:B))</f>
        <v>HERFRA</v>
      </c>
      <c r="G555" s="36" t="s">
        <v>72</v>
      </c>
      <c r="H555" s="39">
        <v>19.21757</v>
      </c>
      <c r="I555" s="40">
        <v>679.0</v>
      </c>
      <c r="J555" s="41">
        <f t="shared" si="1"/>
        <v>13048.73003</v>
      </c>
      <c r="K555" s="37" t="str">
        <f t="array" ref="K555">IFERROR(XLOOKUP(G555,'Tipo de carga'!A:A,'Tipo de carga'!B:B))</f>
        <v>Autoabasto</v>
      </c>
      <c r="L555" s="37">
        <f t="shared" si="2"/>
        <v>41</v>
      </c>
      <c r="M555" s="37">
        <f t="shared" si="3"/>
        <v>6</v>
      </c>
      <c r="N555" s="37">
        <f t="shared" si="4"/>
        <v>10</v>
      </c>
      <c r="O555" s="37" t="str">
        <f t="array" ref="O555">IFERROR(XLOOKUP(K555,'Tipo de carga'!B:B,'Tipo de carga'!C:C))</f>
        <v>Diesel</v>
      </c>
    </row>
    <row r="556">
      <c r="A556" s="36">
        <v>2007.0</v>
      </c>
      <c r="B556" s="37" t="str">
        <f>IFERROR(VLOOKUP(A556,'asig octubre'!$A$2:$C$442,3,0))</f>
        <v>MeLi Asignado TD</v>
      </c>
      <c r="C556" s="37" t="str">
        <f>IFERROR(VLOOKUP(A556,'asig octubre'!$A$2:$B$442,2,0))</f>
        <v>EC-05</v>
      </c>
      <c r="D556" s="38">
        <v>45571.81642361111</v>
      </c>
      <c r="E556" s="36" t="s">
        <v>417</v>
      </c>
      <c r="F556" s="37" t="str">
        <f t="array" ref="F556">IFERROR(XLOOKUP(E556,Operadores!A:A,Operadores!B:B))</f>
        <v>OLVJUA01</v>
      </c>
      <c r="G556" s="36" t="s">
        <v>72</v>
      </c>
      <c r="H556" s="39">
        <v>19.21757</v>
      </c>
      <c r="I556" s="40">
        <v>569.0</v>
      </c>
      <c r="J556" s="41">
        <f t="shared" si="1"/>
        <v>10934.79733</v>
      </c>
      <c r="K556" s="37" t="str">
        <f t="array" ref="K556">IFERROR(XLOOKUP(G556,'Tipo de carga'!A:A,'Tipo de carga'!B:B))</f>
        <v>Autoabasto</v>
      </c>
      <c r="L556" s="37">
        <f t="shared" si="2"/>
        <v>41</v>
      </c>
      <c r="M556" s="37">
        <f t="shared" si="3"/>
        <v>6</v>
      </c>
      <c r="N556" s="37">
        <f t="shared" si="4"/>
        <v>10</v>
      </c>
      <c r="O556" s="37" t="str">
        <f t="array" ref="O556">IFERROR(XLOOKUP(K556,'Tipo de carga'!B:B,'Tipo de carga'!C:C))</f>
        <v>Diesel</v>
      </c>
    </row>
    <row r="557">
      <c r="A557" s="36">
        <v>1985.0</v>
      </c>
      <c r="B557" s="37" t="str">
        <f>IFERROR(VLOOKUP(A557,'asig octubre'!$A$2:$C$442,3,0))</f>
        <v>MeLi Dedicado TD</v>
      </c>
      <c r="C557" s="37" t="str">
        <f>IFERROR(VLOOKUP(A557,'asig octubre'!$A$2:$B$442,2,0))</f>
        <v>EC-05</v>
      </c>
      <c r="D557" s="38">
        <v>45571.75236111111</v>
      </c>
      <c r="E557" s="36" t="s">
        <v>418</v>
      </c>
      <c r="F557" s="37" t="str">
        <f t="array" ref="F557">IFERROR(XLOOKUP(E557,Operadores!A:A,Operadores!B:B))</f>
        <v>MENMI</v>
      </c>
      <c r="G557" s="36" t="s">
        <v>72</v>
      </c>
      <c r="H557" s="39">
        <v>19.21757</v>
      </c>
      <c r="I557" s="40">
        <v>655.0</v>
      </c>
      <c r="J557" s="41">
        <f t="shared" si="1"/>
        <v>12587.50835</v>
      </c>
      <c r="K557" s="37" t="str">
        <f t="array" ref="K557">IFERROR(XLOOKUP(G557,'Tipo de carga'!A:A,'Tipo de carga'!B:B))</f>
        <v>Autoabasto</v>
      </c>
      <c r="L557" s="37">
        <f t="shared" si="2"/>
        <v>41</v>
      </c>
      <c r="M557" s="37">
        <f t="shared" si="3"/>
        <v>6</v>
      </c>
      <c r="N557" s="37">
        <f t="shared" si="4"/>
        <v>10</v>
      </c>
      <c r="O557" s="37" t="str">
        <f t="array" ref="O557">IFERROR(XLOOKUP(K557,'Tipo de carga'!B:B,'Tipo de carga'!C:C))</f>
        <v>Diesel</v>
      </c>
    </row>
    <row r="558">
      <c r="A558" s="36">
        <v>1974.0</v>
      </c>
      <c r="B558" s="37" t="str">
        <f>IFERROR(VLOOKUP(A558,'asig octubre'!$A$2:$C$442,3,0))</f>
        <v>MeLi asignado SD</v>
      </c>
      <c r="C558" s="37" t="str">
        <f>IFERROR(VLOOKUP(A558,'asig octubre'!$A$2:$B$442,2,0))</f>
        <v>EC-05</v>
      </c>
      <c r="D558" s="38">
        <v>45571.69372685185</v>
      </c>
      <c r="E558" s="36" t="s">
        <v>173</v>
      </c>
      <c r="F558" s="37" t="str">
        <f t="array" ref="F558">IFERROR(XLOOKUP(E558,Operadores!A:A,Operadores!B:B))</f>
        <v>AGUMIG</v>
      </c>
      <c r="G558" s="36" t="s">
        <v>72</v>
      </c>
      <c r="H558" s="39">
        <v>19.21757</v>
      </c>
      <c r="I558" s="40">
        <v>341.0</v>
      </c>
      <c r="J558" s="41">
        <f t="shared" si="1"/>
        <v>6553.19137</v>
      </c>
      <c r="K558" s="37" t="str">
        <f t="array" ref="K558">IFERROR(XLOOKUP(G558,'Tipo de carga'!A:A,'Tipo de carga'!B:B))</f>
        <v>Autoabasto</v>
      </c>
      <c r="L558" s="37">
        <f t="shared" si="2"/>
        <v>41</v>
      </c>
      <c r="M558" s="37">
        <f t="shared" si="3"/>
        <v>6</v>
      </c>
      <c r="N558" s="37">
        <f t="shared" si="4"/>
        <v>10</v>
      </c>
      <c r="O558" s="37" t="str">
        <f t="array" ref="O558">IFERROR(XLOOKUP(K558,'Tipo de carga'!B:B,'Tipo de carga'!C:C))</f>
        <v>Diesel</v>
      </c>
    </row>
    <row r="559">
      <c r="A559" s="36">
        <v>1992.0</v>
      </c>
      <c r="B559" s="37" t="str">
        <f>IFERROR(VLOOKUP(A559,'asig octubre'!$A$2:$C$442,3,0))</f>
        <v>MeLi asignado SD</v>
      </c>
      <c r="C559" s="37" t="str">
        <f>IFERROR(VLOOKUP(A559,'asig octubre'!$A$2:$B$442,2,0))</f>
        <v>EC-05</v>
      </c>
      <c r="D559" s="38">
        <v>45571.68834490741</v>
      </c>
      <c r="E559" s="36" t="s">
        <v>223</v>
      </c>
      <c r="F559" s="37" t="str">
        <f t="array" ref="F559">IFERROR(XLOOKUP(E559,Operadores!A:A,Operadores!B:B))</f>
        <v>GARMAR02</v>
      </c>
      <c r="G559" s="36" t="s">
        <v>72</v>
      </c>
      <c r="H559" s="39">
        <v>19.21757</v>
      </c>
      <c r="I559" s="40">
        <v>349.0</v>
      </c>
      <c r="J559" s="41">
        <f t="shared" si="1"/>
        <v>6706.93193</v>
      </c>
      <c r="K559" s="37" t="str">
        <f t="array" ref="K559">IFERROR(XLOOKUP(G559,'Tipo de carga'!A:A,'Tipo de carga'!B:B))</f>
        <v>Autoabasto</v>
      </c>
      <c r="L559" s="37">
        <f t="shared" si="2"/>
        <v>41</v>
      </c>
      <c r="M559" s="37">
        <f t="shared" si="3"/>
        <v>6</v>
      </c>
      <c r="N559" s="37">
        <f t="shared" si="4"/>
        <v>10</v>
      </c>
      <c r="O559" s="37" t="str">
        <f t="array" ref="O559">IFERROR(XLOOKUP(K559,'Tipo de carga'!B:B,'Tipo de carga'!C:C))</f>
        <v>Diesel</v>
      </c>
    </row>
    <row r="560">
      <c r="A560" s="36">
        <v>2047.0</v>
      </c>
      <c r="B560" s="37" t="str">
        <f>IFERROR(VLOOKUP(A560,'asig octubre'!$A$2:$C$442,3,0))</f>
        <v>Liverpool Local</v>
      </c>
      <c r="C560" s="37" t="str">
        <f>IFERROR(VLOOKUP(A560,'asig octubre'!$A$2:$B$442,2,0))</f>
        <v>EC-01</v>
      </c>
      <c r="D560" s="38">
        <v>45571.667395833334</v>
      </c>
      <c r="E560" s="36" t="s">
        <v>156</v>
      </c>
      <c r="F560" s="37" t="str">
        <f t="array" ref="F560">IFERROR(XLOOKUP(E560,Operadores!A:A,Operadores!B:B))</f>
        <v>CCEO</v>
      </c>
      <c r="G560" s="36" t="s">
        <v>72</v>
      </c>
      <c r="H560" s="39">
        <v>19.21757</v>
      </c>
      <c r="I560" s="40">
        <v>10.0</v>
      </c>
      <c r="J560" s="41">
        <f t="shared" si="1"/>
        <v>192.1757</v>
      </c>
      <c r="K560" s="37" t="str">
        <f t="array" ref="K560">IFERROR(XLOOKUP(G560,'Tipo de carga'!A:A,'Tipo de carga'!B:B))</f>
        <v>Autoabasto</v>
      </c>
      <c r="L560" s="37">
        <f t="shared" si="2"/>
        <v>41</v>
      </c>
      <c r="M560" s="37">
        <f t="shared" si="3"/>
        <v>6</v>
      </c>
      <c r="N560" s="37">
        <f t="shared" si="4"/>
        <v>10</v>
      </c>
      <c r="O560" s="37" t="str">
        <f t="array" ref="O560">IFERROR(XLOOKUP(K560,'Tipo de carga'!B:B,'Tipo de carga'!C:C))</f>
        <v>Diesel</v>
      </c>
    </row>
    <row r="561">
      <c r="A561" s="36">
        <v>1757.0</v>
      </c>
      <c r="B561" s="37" t="str">
        <f>IFERROR(VLOOKUP(A561,'asig octubre'!$A$2:$C$442,3,0))</f>
        <v>Pilgrims Tepo</v>
      </c>
      <c r="C561" s="37" t="str">
        <f>IFERROR(VLOOKUP(A561,'asig octubre'!$A$2:$B$442,2,0))</f>
        <v>EC-02</v>
      </c>
      <c r="D561" s="38">
        <v>45571.62260416667</v>
      </c>
      <c r="E561" s="36" t="s">
        <v>171</v>
      </c>
      <c r="F561" s="37" t="str">
        <f t="array" ref="F561">IFERROR(XLOOKUP(E561,Operadores!A:A,Operadores!B:B))</f>
        <v>RAMJOS</v>
      </c>
      <c r="G561" s="36" t="s">
        <v>72</v>
      </c>
      <c r="H561" s="39">
        <v>19.21757</v>
      </c>
      <c r="I561" s="40">
        <v>238.0</v>
      </c>
      <c r="J561" s="41">
        <f t="shared" si="1"/>
        <v>4573.78166</v>
      </c>
      <c r="K561" s="37" t="str">
        <f t="array" ref="K561">IFERROR(XLOOKUP(G561,'Tipo de carga'!A:A,'Tipo de carga'!B:B))</f>
        <v>Autoabasto</v>
      </c>
      <c r="L561" s="37">
        <f t="shared" si="2"/>
        <v>41</v>
      </c>
      <c r="M561" s="37">
        <f t="shared" si="3"/>
        <v>6</v>
      </c>
      <c r="N561" s="37">
        <f t="shared" si="4"/>
        <v>10</v>
      </c>
      <c r="O561" s="37" t="str">
        <f t="array" ref="O561">IFERROR(XLOOKUP(K561,'Tipo de carga'!B:B,'Tipo de carga'!C:C))</f>
        <v>Diesel</v>
      </c>
    </row>
    <row r="562">
      <c r="A562" s="36">
        <v>1683.0</v>
      </c>
      <c r="B562" s="37" t="str">
        <f>IFERROR(VLOOKUP(A562,'asig octubre'!$A$2:$C$442,3,0))</f>
        <v>Pilgrims Tepo</v>
      </c>
      <c r="C562" s="37" t="str">
        <f>IFERROR(VLOOKUP(A562,'asig octubre'!$A$2:$B$442,2,0))</f>
        <v>EC-02</v>
      </c>
      <c r="D562" s="38">
        <v>45571.618425925924</v>
      </c>
      <c r="E562" s="36" t="s">
        <v>152</v>
      </c>
      <c r="F562" s="37" t="str">
        <f t="array" ref="F562">IFERROR(XLOOKUP(E562,Operadores!A:A,Operadores!B:B))</f>
        <v>HERJUA01</v>
      </c>
      <c r="G562" s="36" t="s">
        <v>72</v>
      </c>
      <c r="H562" s="39">
        <v>19.21757</v>
      </c>
      <c r="I562" s="40">
        <v>112.0</v>
      </c>
      <c r="J562" s="41">
        <f t="shared" si="1"/>
        <v>2152.36784</v>
      </c>
      <c r="K562" s="37" t="str">
        <f t="array" ref="K562">IFERROR(XLOOKUP(G562,'Tipo de carga'!A:A,'Tipo de carga'!B:B))</f>
        <v>Autoabasto</v>
      </c>
      <c r="L562" s="37">
        <f t="shared" si="2"/>
        <v>41</v>
      </c>
      <c r="M562" s="37">
        <f t="shared" si="3"/>
        <v>6</v>
      </c>
      <c r="N562" s="37">
        <f t="shared" si="4"/>
        <v>10</v>
      </c>
      <c r="O562" s="37" t="str">
        <f t="array" ref="O562">IFERROR(XLOOKUP(K562,'Tipo de carga'!B:B,'Tipo de carga'!C:C))</f>
        <v>Diesel</v>
      </c>
    </row>
    <row r="563">
      <c r="A563" s="36">
        <v>2017.0</v>
      </c>
      <c r="B563" s="37" t="str">
        <f>IFERROR(VLOOKUP(A563,'asig octubre'!$A$2:$C$442,3,0))</f>
        <v>MeLi asignado SD</v>
      </c>
      <c r="C563" s="37" t="str">
        <f>IFERROR(VLOOKUP(A563,'asig octubre'!$A$2:$B$442,2,0))</f>
        <v>EC-05</v>
      </c>
      <c r="D563" s="38">
        <v>45571.61300925926</v>
      </c>
      <c r="E563" s="36" t="s">
        <v>179</v>
      </c>
      <c r="F563" s="37" t="str">
        <f t="array" ref="F563">IFERROR(XLOOKUP(E563,Operadores!A:A,Operadores!B:B))</f>
        <v>IBAJOS</v>
      </c>
      <c r="G563" s="36" t="s">
        <v>72</v>
      </c>
      <c r="H563" s="39">
        <v>19.21757</v>
      </c>
      <c r="I563" s="40">
        <v>354.0</v>
      </c>
      <c r="J563" s="41">
        <f t="shared" si="1"/>
        <v>6803.01978</v>
      </c>
      <c r="K563" s="37" t="str">
        <f t="array" ref="K563">IFERROR(XLOOKUP(G563,'Tipo de carga'!A:A,'Tipo de carga'!B:B))</f>
        <v>Autoabasto</v>
      </c>
      <c r="L563" s="37">
        <f t="shared" si="2"/>
        <v>41</v>
      </c>
      <c r="M563" s="37">
        <f t="shared" si="3"/>
        <v>6</v>
      </c>
      <c r="N563" s="37">
        <f t="shared" si="4"/>
        <v>10</v>
      </c>
      <c r="O563" s="37" t="str">
        <f t="array" ref="O563">IFERROR(XLOOKUP(K563,'Tipo de carga'!B:B,'Tipo de carga'!C:C))</f>
        <v>Diesel</v>
      </c>
    </row>
    <row r="564">
      <c r="A564" s="36">
        <v>1795.0</v>
      </c>
      <c r="B564" s="37" t="str">
        <f>IFERROR(VLOOKUP(A564,'asig octubre'!$A$2:$C$442,3,0))</f>
        <v>Pilgrims Tepo</v>
      </c>
      <c r="C564" s="37" t="str">
        <f>IFERROR(VLOOKUP(A564,'asig octubre'!$A$2:$B$442,2,0))</f>
        <v>EC-02</v>
      </c>
      <c r="D564" s="38">
        <v>45571.605833333335</v>
      </c>
      <c r="E564" s="36" t="s">
        <v>375</v>
      </c>
      <c r="F564" s="37" t="str">
        <f t="array" ref="F564">IFERROR(XLOOKUP(E564,Operadores!A:A,Operadores!B:B))</f>
        <v>ZENALB</v>
      </c>
      <c r="G564" s="36" t="s">
        <v>72</v>
      </c>
      <c r="H564" s="39">
        <v>19.21757</v>
      </c>
      <c r="I564" s="40">
        <v>160.0</v>
      </c>
      <c r="J564" s="41">
        <f t="shared" si="1"/>
        <v>3074.8112</v>
      </c>
      <c r="K564" s="37" t="str">
        <f t="array" ref="K564">IFERROR(XLOOKUP(G564,'Tipo de carga'!A:A,'Tipo de carga'!B:B))</f>
        <v>Autoabasto</v>
      </c>
      <c r="L564" s="37">
        <f t="shared" si="2"/>
        <v>41</v>
      </c>
      <c r="M564" s="37">
        <f t="shared" si="3"/>
        <v>6</v>
      </c>
      <c r="N564" s="37">
        <f t="shared" si="4"/>
        <v>10</v>
      </c>
      <c r="O564" s="37" t="str">
        <f t="array" ref="O564">IFERROR(XLOOKUP(K564,'Tipo de carga'!B:B,'Tipo de carga'!C:C))</f>
        <v>Diesel</v>
      </c>
    </row>
    <row r="565">
      <c r="A565" s="36">
        <v>1731.0</v>
      </c>
      <c r="B565" s="37" t="str">
        <f>IFERROR(VLOOKUP(A565,'asig octubre'!$A$2:$C$442,3,0))</f>
        <v>Pilgrims Tepo</v>
      </c>
      <c r="C565" s="37" t="str">
        <f>IFERROR(VLOOKUP(A565,'asig octubre'!$A$2:$B$442,2,0))</f>
        <v>EC-02</v>
      </c>
      <c r="D565" s="38">
        <v>45571.58565972222</v>
      </c>
      <c r="E565" s="36" t="s">
        <v>419</v>
      </c>
      <c r="F565" s="37" t="str">
        <f t="array" ref="F565">IFERROR(XLOOKUP(E565,Operadores!A:A,Operadores!B:B))</f>
        <v>ROSGIL</v>
      </c>
      <c r="G565" s="36" t="s">
        <v>72</v>
      </c>
      <c r="H565" s="39">
        <v>19.21757</v>
      </c>
      <c r="I565" s="40">
        <v>234.0</v>
      </c>
      <c r="J565" s="41">
        <f t="shared" si="1"/>
        <v>4496.91138</v>
      </c>
      <c r="K565" s="37" t="str">
        <f t="array" ref="K565">IFERROR(XLOOKUP(G565,'Tipo de carga'!A:A,'Tipo de carga'!B:B))</f>
        <v>Autoabasto</v>
      </c>
      <c r="L565" s="37">
        <f t="shared" si="2"/>
        <v>41</v>
      </c>
      <c r="M565" s="37">
        <f t="shared" si="3"/>
        <v>6</v>
      </c>
      <c r="N565" s="37">
        <f t="shared" si="4"/>
        <v>10</v>
      </c>
      <c r="O565" s="37" t="str">
        <f t="array" ref="O565">IFERROR(XLOOKUP(K565,'Tipo de carga'!B:B,'Tipo de carga'!C:C))</f>
        <v>Diesel</v>
      </c>
    </row>
    <row r="566">
      <c r="A566" s="36">
        <v>1780.0</v>
      </c>
      <c r="B566" s="37" t="str">
        <f>IFERROR(VLOOKUP(A566,'asig octubre'!$A$2:$C$442,3,0))</f>
        <v>Pilgrims Tepo</v>
      </c>
      <c r="C566" s="37" t="str">
        <f>IFERROR(VLOOKUP(A566,'asig octubre'!$A$2:$B$442,2,0))</f>
        <v>EC-02</v>
      </c>
      <c r="D566" s="38">
        <v>45571.576898148145</v>
      </c>
      <c r="E566" s="36" t="s">
        <v>162</v>
      </c>
      <c r="F566" s="37" t="str">
        <f t="array" ref="F566">IFERROR(XLOOKUP(E566,Operadores!A:A,Operadores!B:B))</f>
        <v>TABYAI</v>
      </c>
      <c r="G566" s="36" t="s">
        <v>72</v>
      </c>
      <c r="H566" s="39">
        <v>19.21757</v>
      </c>
      <c r="I566" s="40">
        <v>225.0</v>
      </c>
      <c r="J566" s="41">
        <f t="shared" si="1"/>
        <v>4323.95325</v>
      </c>
      <c r="K566" s="37" t="str">
        <f t="array" ref="K566">IFERROR(XLOOKUP(G566,'Tipo de carga'!A:A,'Tipo de carga'!B:B))</f>
        <v>Autoabasto</v>
      </c>
      <c r="L566" s="37">
        <f t="shared" si="2"/>
        <v>41</v>
      </c>
      <c r="M566" s="37">
        <f t="shared" si="3"/>
        <v>6</v>
      </c>
      <c r="N566" s="37">
        <f t="shared" si="4"/>
        <v>10</v>
      </c>
      <c r="O566" s="37" t="str">
        <f t="array" ref="O566">IFERROR(XLOOKUP(K566,'Tipo de carga'!B:B,'Tipo de carga'!C:C))</f>
        <v>Diesel</v>
      </c>
    </row>
    <row r="567">
      <c r="A567" s="36">
        <v>1866.0</v>
      </c>
      <c r="B567" s="37" t="str">
        <f>IFERROR(VLOOKUP(A567,'asig octubre'!$A$2:$C$442,3,0))</f>
        <v>Pilgrims Tepo</v>
      </c>
      <c r="C567" s="37" t="str">
        <f>IFERROR(VLOOKUP(A567,'asig octubre'!$A$2:$B$442,2,0))</f>
        <v>EC-02</v>
      </c>
      <c r="D567" s="38">
        <v>45571.575208333335</v>
      </c>
      <c r="E567" s="36" t="s">
        <v>163</v>
      </c>
      <c r="F567" s="37" t="str">
        <f t="array" ref="F567">IFERROR(XLOOKUP(E567,Operadores!A:A,Operadores!B:B))</f>
        <v>JORJON</v>
      </c>
      <c r="G567" s="36" t="s">
        <v>72</v>
      </c>
      <c r="H567" s="39">
        <v>19.21757</v>
      </c>
      <c r="I567" s="40">
        <v>170.0</v>
      </c>
      <c r="J567" s="41">
        <f t="shared" si="1"/>
        <v>3266.9869</v>
      </c>
      <c r="K567" s="37" t="str">
        <f t="array" ref="K567">IFERROR(XLOOKUP(G567,'Tipo de carga'!A:A,'Tipo de carga'!B:B))</f>
        <v>Autoabasto</v>
      </c>
      <c r="L567" s="37">
        <f t="shared" si="2"/>
        <v>41</v>
      </c>
      <c r="M567" s="37">
        <f t="shared" si="3"/>
        <v>6</v>
      </c>
      <c r="N567" s="37">
        <f t="shared" si="4"/>
        <v>10</v>
      </c>
      <c r="O567" s="37" t="str">
        <f t="array" ref="O567">IFERROR(XLOOKUP(K567,'Tipo de carga'!B:B,'Tipo de carga'!C:C))</f>
        <v>Diesel</v>
      </c>
    </row>
    <row r="568">
      <c r="A568" s="36">
        <v>2015.0</v>
      </c>
      <c r="B568" s="37" t="str">
        <f>IFERROR(VLOOKUP(A568,'asig octubre'!$A$2:$C$442,3,0))</f>
        <v>MeLi asignado SD</v>
      </c>
      <c r="C568" s="37" t="str">
        <f>IFERROR(VLOOKUP(A568,'asig octubre'!$A$2:$B$442,2,0))</f>
        <v>EC-05</v>
      </c>
      <c r="D568" s="38">
        <v>45571.566030092596</v>
      </c>
      <c r="E568" s="36" t="s">
        <v>241</v>
      </c>
      <c r="F568" s="37" t="str">
        <f t="array" ref="F568">IFERROR(XLOOKUP(E568,Operadores!A:A,Operadores!B:B))</f>
        <v>CADEMM</v>
      </c>
      <c r="G568" s="36" t="s">
        <v>72</v>
      </c>
      <c r="H568" s="39">
        <v>19.21757</v>
      </c>
      <c r="I568" s="40">
        <v>331.0</v>
      </c>
      <c r="J568" s="41">
        <f t="shared" si="1"/>
        <v>6361.01567</v>
      </c>
      <c r="K568" s="37" t="str">
        <f t="array" ref="K568">IFERROR(XLOOKUP(G568,'Tipo de carga'!A:A,'Tipo de carga'!B:B))</f>
        <v>Autoabasto</v>
      </c>
      <c r="L568" s="37">
        <f t="shared" si="2"/>
        <v>41</v>
      </c>
      <c r="M568" s="37">
        <f t="shared" si="3"/>
        <v>6</v>
      </c>
      <c r="N568" s="37">
        <f t="shared" si="4"/>
        <v>10</v>
      </c>
      <c r="O568" s="37" t="str">
        <f t="array" ref="O568">IFERROR(XLOOKUP(K568,'Tipo de carga'!B:B,'Tipo de carga'!C:C))</f>
        <v>Diesel</v>
      </c>
    </row>
    <row r="569">
      <c r="A569" s="36">
        <v>1735.0</v>
      </c>
      <c r="B569" s="37" t="str">
        <f>IFERROR(VLOOKUP(A569,'asig octubre'!$A$2:$C$442,3,0))</f>
        <v>Pilgrims Tepo</v>
      </c>
      <c r="C569" s="37" t="str">
        <f>IFERROR(VLOOKUP(A569,'asig octubre'!$A$2:$B$442,2,0))</f>
        <v>EC-02</v>
      </c>
      <c r="D569" s="38">
        <v>45571.564722222225</v>
      </c>
      <c r="E569" s="36" t="s">
        <v>160</v>
      </c>
      <c r="F569" s="37" t="str">
        <f t="array" ref="F569">IFERROR(XLOOKUP(E569,Operadores!A:A,Operadores!B:B))</f>
        <v>ESTMANX</v>
      </c>
      <c r="G569" s="36" t="s">
        <v>72</v>
      </c>
      <c r="H569" s="39">
        <v>19.21757</v>
      </c>
      <c r="I569" s="40">
        <v>155.0</v>
      </c>
      <c r="J569" s="41">
        <f t="shared" si="1"/>
        <v>2978.72335</v>
      </c>
      <c r="K569" s="37" t="str">
        <f t="array" ref="K569">IFERROR(XLOOKUP(G569,'Tipo de carga'!A:A,'Tipo de carga'!B:B))</f>
        <v>Autoabasto</v>
      </c>
      <c r="L569" s="37">
        <f t="shared" si="2"/>
        <v>41</v>
      </c>
      <c r="M569" s="37">
        <f t="shared" si="3"/>
        <v>6</v>
      </c>
      <c r="N569" s="37">
        <f t="shared" si="4"/>
        <v>10</v>
      </c>
      <c r="O569" s="37" t="str">
        <f t="array" ref="O569">IFERROR(XLOOKUP(K569,'Tipo de carga'!B:B,'Tipo de carga'!C:C))</f>
        <v>Diesel</v>
      </c>
    </row>
    <row r="570">
      <c r="A570" s="36">
        <v>1695.0</v>
      </c>
      <c r="B570" s="37" t="str">
        <f>IFERROR(VLOOKUP(A570,'asig octubre'!$A$2:$C$442,3,0))</f>
        <v>Pilgrims Tepo</v>
      </c>
      <c r="C570" s="37" t="str">
        <f>IFERROR(VLOOKUP(A570,'asig octubre'!$A$2:$B$442,2,0))</f>
        <v>EC-02</v>
      </c>
      <c r="D570" s="38">
        <v>45571.54728009259</v>
      </c>
      <c r="E570" s="36" t="s">
        <v>326</v>
      </c>
      <c r="F570" s="37" t="str">
        <f t="array" ref="F570">IFERROR(XLOOKUP(E570,Operadores!A:A,Operadores!B:B))</f>
        <v>SANJOR</v>
      </c>
      <c r="G570" s="36" t="s">
        <v>72</v>
      </c>
      <c r="H570" s="39">
        <v>19.21757</v>
      </c>
      <c r="I570" s="40">
        <v>291.0</v>
      </c>
      <c r="J570" s="41">
        <f t="shared" si="1"/>
        <v>5592.31287</v>
      </c>
      <c r="K570" s="37" t="str">
        <f t="array" ref="K570">IFERROR(XLOOKUP(G570,'Tipo de carga'!A:A,'Tipo de carga'!B:B))</f>
        <v>Autoabasto</v>
      </c>
      <c r="L570" s="37">
        <f t="shared" si="2"/>
        <v>41</v>
      </c>
      <c r="M570" s="37">
        <f t="shared" si="3"/>
        <v>6</v>
      </c>
      <c r="N570" s="37">
        <f t="shared" si="4"/>
        <v>10</v>
      </c>
      <c r="O570" s="37" t="str">
        <f t="array" ref="O570">IFERROR(XLOOKUP(K570,'Tipo de carga'!B:B,'Tipo de carga'!C:C))</f>
        <v>Diesel</v>
      </c>
    </row>
    <row r="571">
      <c r="A571" s="36">
        <v>1688.0</v>
      </c>
      <c r="B571" s="37" t="str">
        <f>IFERROR(VLOOKUP(A571,'asig octubre'!$A$2:$C$442,3,0))</f>
        <v>Pilgrims Tepo</v>
      </c>
      <c r="C571" s="37" t="str">
        <f>IFERROR(VLOOKUP(A571,'asig octubre'!$A$2:$B$442,2,0))</f>
        <v>EC-02</v>
      </c>
      <c r="D571" s="38">
        <v>45571.54574074074</v>
      </c>
      <c r="E571" s="36" t="s">
        <v>420</v>
      </c>
      <c r="F571" s="37" t="str">
        <f t="array" ref="F571">IFERROR(XLOOKUP(E571,Operadores!A:A,Operadores!B:B))</f>
        <v>SANJUA07</v>
      </c>
      <c r="G571" s="36" t="s">
        <v>72</v>
      </c>
      <c r="H571" s="39">
        <v>19.21757</v>
      </c>
      <c r="I571" s="40">
        <v>343.0</v>
      </c>
      <c r="J571" s="41">
        <f t="shared" si="1"/>
        <v>6591.62651</v>
      </c>
      <c r="K571" s="37" t="str">
        <f t="array" ref="K571">IFERROR(XLOOKUP(G571,'Tipo de carga'!A:A,'Tipo de carga'!B:B))</f>
        <v>Autoabasto</v>
      </c>
      <c r="L571" s="37">
        <f t="shared" si="2"/>
        <v>41</v>
      </c>
      <c r="M571" s="37">
        <f t="shared" si="3"/>
        <v>6</v>
      </c>
      <c r="N571" s="37">
        <f t="shared" si="4"/>
        <v>10</v>
      </c>
      <c r="O571" s="37" t="str">
        <f t="array" ref="O571">IFERROR(XLOOKUP(K571,'Tipo de carga'!B:B,'Tipo de carga'!C:C))</f>
        <v>Diesel</v>
      </c>
    </row>
    <row r="572">
      <c r="A572" s="36">
        <v>1777.0</v>
      </c>
      <c r="B572" s="37" t="str">
        <f>IFERROR(VLOOKUP(A572,'asig octubre'!$A$2:$C$442,3,0))</f>
        <v>Liverpool Local</v>
      </c>
      <c r="C572" s="37" t="str">
        <f>IFERROR(VLOOKUP(A572,'asig octubre'!$A$2:$B$442,2,0))</f>
        <v>EC-01</v>
      </c>
      <c r="D572" s="38">
        <v>45571.532638888886</v>
      </c>
      <c r="E572" s="36" t="s">
        <v>421</v>
      </c>
      <c r="F572" s="37" t="str">
        <f t="array" ref="F572">IFERROR(XLOOKUP(E572,Operadores!A:A,Operadores!B:B))</f>
        <v>CORANT</v>
      </c>
      <c r="G572" s="36" t="s">
        <v>72</v>
      </c>
      <c r="H572" s="39">
        <v>19.21757</v>
      </c>
      <c r="I572" s="40">
        <v>806.0</v>
      </c>
      <c r="J572" s="41">
        <f t="shared" si="1"/>
        <v>15489.36142</v>
      </c>
      <c r="K572" s="37" t="str">
        <f t="array" ref="K572">IFERROR(XLOOKUP(G572,'Tipo de carga'!A:A,'Tipo de carga'!B:B))</f>
        <v>Autoabasto</v>
      </c>
      <c r="L572" s="37">
        <f t="shared" si="2"/>
        <v>41</v>
      </c>
      <c r="M572" s="37">
        <f t="shared" si="3"/>
        <v>6</v>
      </c>
      <c r="N572" s="37">
        <f t="shared" si="4"/>
        <v>10</v>
      </c>
      <c r="O572" s="37" t="str">
        <f t="array" ref="O572">IFERROR(XLOOKUP(K572,'Tipo de carga'!B:B,'Tipo de carga'!C:C))</f>
        <v>Diesel</v>
      </c>
    </row>
    <row r="573">
      <c r="A573" s="36">
        <v>2014.0</v>
      </c>
      <c r="B573" s="37" t="str">
        <f>IFERROR(VLOOKUP(A573,'asig octubre'!$A$2:$C$442,3,0))</f>
        <v>MeLi asignado SD</v>
      </c>
      <c r="C573" s="37" t="str">
        <f>IFERROR(VLOOKUP(A573,'asig octubre'!$A$2:$B$442,2,0))</f>
        <v>EC-05</v>
      </c>
      <c r="D573" s="38">
        <v>45571.52303240741</v>
      </c>
      <c r="E573" s="36" t="s">
        <v>322</v>
      </c>
      <c r="F573" s="37" t="str">
        <f t="array" ref="F573">IFERROR(XLOOKUP(E573,Operadores!A:A,Operadores!B:B))</f>
        <v>PERMAR</v>
      </c>
      <c r="G573" s="36" t="s">
        <v>72</v>
      </c>
      <c r="H573" s="39">
        <v>19.21757</v>
      </c>
      <c r="I573" s="40">
        <v>352.0</v>
      </c>
      <c r="J573" s="41">
        <f t="shared" si="1"/>
        <v>6764.58464</v>
      </c>
      <c r="K573" s="37" t="str">
        <f t="array" ref="K573">IFERROR(XLOOKUP(G573,'Tipo de carga'!A:A,'Tipo de carga'!B:B))</f>
        <v>Autoabasto</v>
      </c>
      <c r="L573" s="37">
        <f t="shared" si="2"/>
        <v>41</v>
      </c>
      <c r="M573" s="37">
        <f t="shared" si="3"/>
        <v>6</v>
      </c>
      <c r="N573" s="37">
        <f t="shared" si="4"/>
        <v>10</v>
      </c>
      <c r="O573" s="37" t="str">
        <f t="array" ref="O573">IFERROR(XLOOKUP(K573,'Tipo de carga'!B:B,'Tipo de carga'!C:C))</f>
        <v>Diesel</v>
      </c>
    </row>
    <row r="574">
      <c r="A574" s="36">
        <v>1860.0</v>
      </c>
      <c r="B574" s="37" t="str">
        <f>IFERROR(VLOOKUP(A574,'asig octubre'!$A$2:$C$442,3,0))</f>
        <v>Circuitos</v>
      </c>
      <c r="C574" s="37" t="str">
        <f>IFERROR(VLOOKUP(A574,'asig octubre'!$A$2:$B$442,2,0))</f>
        <v>EC-03</v>
      </c>
      <c r="D574" s="38">
        <v>45571.509108796294</v>
      </c>
      <c r="E574" s="36" t="s">
        <v>237</v>
      </c>
      <c r="F574" s="37" t="str">
        <f t="array" ref="F574">IFERROR(XLOOKUP(E574,Operadores!A:A,Operadores!B:B))</f>
        <v>HUAIS</v>
      </c>
      <c r="G574" s="36" t="s">
        <v>72</v>
      </c>
      <c r="H574" s="39">
        <v>19.21757</v>
      </c>
      <c r="I574" s="40">
        <v>655.0</v>
      </c>
      <c r="J574" s="41">
        <f t="shared" si="1"/>
        <v>12587.50835</v>
      </c>
      <c r="K574" s="37" t="str">
        <f t="array" ref="K574">IFERROR(XLOOKUP(G574,'Tipo de carga'!A:A,'Tipo de carga'!B:B))</f>
        <v>Autoabasto</v>
      </c>
      <c r="L574" s="37">
        <f t="shared" si="2"/>
        <v>41</v>
      </c>
      <c r="M574" s="37">
        <f t="shared" si="3"/>
        <v>6</v>
      </c>
      <c r="N574" s="37">
        <f t="shared" si="4"/>
        <v>10</v>
      </c>
      <c r="O574" s="37" t="str">
        <f t="array" ref="O574">IFERROR(XLOOKUP(K574,'Tipo de carga'!B:B,'Tipo de carga'!C:C))</f>
        <v>Diesel</v>
      </c>
    </row>
    <row r="575">
      <c r="A575" s="36">
        <v>1875.0</v>
      </c>
      <c r="B575" s="37" t="str">
        <f>IFERROR(VLOOKUP(A575,'asig octubre'!$A$2:$C$442,3,0))</f>
        <v>Circuitos Mty</v>
      </c>
      <c r="C575" s="37" t="str">
        <f>IFERROR(VLOOKUP(A575,'asig octubre'!$A$2:$B$442,2,0))</f>
        <v>EC-07</v>
      </c>
      <c r="D575" s="38">
        <v>45571.50859953704</v>
      </c>
      <c r="E575" s="36" t="s">
        <v>235</v>
      </c>
      <c r="F575" s="37" t="str">
        <f t="array" ref="F575">IFERROR(XLOOKUP(E575,Operadores!A:A,Operadores!B:B))</f>
        <v>LEAMIG</v>
      </c>
      <c r="G575" s="36" t="s">
        <v>72</v>
      </c>
      <c r="H575" s="39">
        <v>19.21757</v>
      </c>
      <c r="I575" s="40">
        <v>346.0</v>
      </c>
      <c r="J575" s="41">
        <f t="shared" si="1"/>
        <v>6649.27922</v>
      </c>
      <c r="K575" s="37" t="str">
        <f t="array" ref="K575">IFERROR(XLOOKUP(G575,'Tipo de carga'!A:A,'Tipo de carga'!B:B))</f>
        <v>Autoabasto</v>
      </c>
      <c r="L575" s="37">
        <f t="shared" si="2"/>
        <v>41</v>
      </c>
      <c r="M575" s="37">
        <f t="shared" si="3"/>
        <v>6</v>
      </c>
      <c r="N575" s="37">
        <f t="shared" si="4"/>
        <v>10</v>
      </c>
      <c r="O575" s="37" t="str">
        <f t="array" ref="O575">IFERROR(XLOOKUP(K575,'Tipo de carga'!B:B,'Tipo de carga'!C:C))</f>
        <v>Diesel</v>
      </c>
    </row>
    <row r="576">
      <c r="A576" s="36">
        <v>1901.0</v>
      </c>
      <c r="B576" s="37" t="str">
        <f>IFERROR(VLOOKUP(A576,'asig octubre'!$A$2:$C$442,3,0))</f>
        <v>Pipas</v>
      </c>
      <c r="C576" s="37" t="str">
        <f>IFERROR(VLOOKUP(A576,'asig octubre'!$A$2:$B$442,2,0))</f>
        <v>EC-02</v>
      </c>
      <c r="D576" s="38">
        <v>45571.4946875</v>
      </c>
      <c r="E576" s="36" t="s">
        <v>331</v>
      </c>
      <c r="F576" s="37" t="str">
        <f t="array" ref="F576">IFERROR(XLOOKUP(E576,Operadores!A:A,Operadores!B:B))</f>
        <v>ANGJOE</v>
      </c>
      <c r="G576" s="36" t="s">
        <v>72</v>
      </c>
      <c r="H576" s="39">
        <v>19.21757</v>
      </c>
      <c r="I576" s="40">
        <v>760.0</v>
      </c>
      <c r="J576" s="41">
        <f t="shared" si="1"/>
        <v>14605.3532</v>
      </c>
      <c r="K576" s="37" t="str">
        <f t="array" ref="K576">IFERROR(XLOOKUP(G576,'Tipo de carga'!A:A,'Tipo de carga'!B:B))</f>
        <v>Autoabasto</v>
      </c>
      <c r="L576" s="37">
        <f t="shared" si="2"/>
        <v>41</v>
      </c>
      <c r="M576" s="37">
        <f t="shared" si="3"/>
        <v>6</v>
      </c>
      <c r="N576" s="37">
        <f t="shared" si="4"/>
        <v>10</v>
      </c>
      <c r="O576" s="37" t="str">
        <f t="array" ref="O576">IFERROR(XLOOKUP(K576,'Tipo de carga'!B:B,'Tipo de carga'!C:C))</f>
        <v>Diesel</v>
      </c>
    </row>
    <row r="577">
      <c r="A577" s="36">
        <v>1693.0</v>
      </c>
      <c r="B577" s="37" t="str">
        <f>IFERROR(VLOOKUP(A577,'asig octubre'!$A$2:$C$442,3,0))</f>
        <v>Liverpool Local</v>
      </c>
      <c r="C577" s="37" t="str">
        <f>IFERROR(VLOOKUP(A577,'asig octubre'!$A$2:$B$442,2,0))</f>
        <v>EC-01</v>
      </c>
      <c r="D577" s="38">
        <v>45571.48626157407</v>
      </c>
      <c r="E577" s="36" t="s">
        <v>182</v>
      </c>
      <c r="F577" s="37" t="str">
        <f t="array" ref="F577">IFERROR(XLOOKUP(E577,Operadores!A:A,Operadores!B:B))</f>
        <v>ROBJUA01</v>
      </c>
      <c r="G577" s="36" t="s">
        <v>72</v>
      </c>
      <c r="H577" s="39">
        <v>19.2175699999999</v>
      </c>
      <c r="I577" s="40">
        <v>218.0</v>
      </c>
      <c r="J577" s="41">
        <f t="shared" si="1"/>
        <v>4189.43026</v>
      </c>
      <c r="K577" s="37" t="str">
        <f t="array" ref="K577">IFERROR(XLOOKUP(G577,'Tipo de carga'!A:A,'Tipo de carga'!B:B))</f>
        <v>Autoabasto</v>
      </c>
      <c r="L577" s="37">
        <f t="shared" si="2"/>
        <v>41</v>
      </c>
      <c r="M577" s="37">
        <f t="shared" si="3"/>
        <v>6</v>
      </c>
      <c r="N577" s="37">
        <f t="shared" si="4"/>
        <v>10</v>
      </c>
      <c r="O577" s="37" t="str">
        <f t="array" ref="O577">IFERROR(XLOOKUP(K577,'Tipo de carga'!B:B,'Tipo de carga'!C:C))</f>
        <v>Diesel</v>
      </c>
    </row>
    <row r="578">
      <c r="A578" s="36">
        <v>1931.0</v>
      </c>
      <c r="B578" s="37" t="str">
        <f>IFERROR(VLOOKUP(A578,'asig octubre'!$A$2:$C$442,3,0))</f>
        <v>Circuitos</v>
      </c>
      <c r="C578" s="37" t="str">
        <f>IFERROR(VLOOKUP(A578,'asig octubre'!$A$2:$B$442,2,0))</f>
        <v>EC-03</v>
      </c>
      <c r="D578" s="38">
        <v>45571.42728009259</v>
      </c>
      <c r="E578" s="36" t="s">
        <v>26</v>
      </c>
      <c r="F578" s="37" t="str">
        <f t="array" ref="F578">IFERROR(XLOOKUP(E578,Operadores!A:A,Operadores!B:B))</f>
        <v>ARBJO</v>
      </c>
      <c r="G578" s="36" t="s">
        <v>72</v>
      </c>
      <c r="H578" s="39">
        <v>19.2175699999999</v>
      </c>
      <c r="I578" s="40">
        <v>4.0</v>
      </c>
      <c r="J578" s="41">
        <f t="shared" si="1"/>
        <v>76.87028</v>
      </c>
      <c r="K578" s="37" t="str">
        <f t="array" ref="K578">IFERROR(XLOOKUP(G578,'Tipo de carga'!A:A,'Tipo de carga'!B:B))</f>
        <v>Autoabasto</v>
      </c>
      <c r="L578" s="37">
        <f t="shared" si="2"/>
        <v>41</v>
      </c>
      <c r="M578" s="37">
        <f t="shared" si="3"/>
        <v>6</v>
      </c>
      <c r="N578" s="37">
        <f t="shared" si="4"/>
        <v>10</v>
      </c>
      <c r="O578" s="37" t="str">
        <f t="array" ref="O578">IFERROR(XLOOKUP(K578,'Tipo de carga'!B:B,'Tipo de carga'!C:C))</f>
        <v>Diesel</v>
      </c>
    </row>
    <row r="579">
      <c r="A579" s="36">
        <v>2007.0</v>
      </c>
      <c r="B579" s="37" t="str">
        <f>IFERROR(VLOOKUP(A579,'asig octubre'!$A$2:$C$442,3,0))</f>
        <v>MeLi Asignado TD</v>
      </c>
      <c r="C579" s="37" t="str">
        <f>IFERROR(VLOOKUP(A579,'asig octubre'!$A$2:$B$442,2,0))</f>
        <v>EC-05</v>
      </c>
      <c r="D579" s="38">
        <v>45571.3465162037</v>
      </c>
      <c r="E579" s="36" t="s">
        <v>166</v>
      </c>
      <c r="F579" s="37" t="str">
        <f t="array" ref="F579">IFERROR(XLOOKUP(E579,Operadores!A:A,Operadores!B:B))</f>
        <v>PADRI</v>
      </c>
      <c r="G579" s="36" t="s">
        <v>72</v>
      </c>
      <c r="H579" s="39">
        <v>19.2175699999999</v>
      </c>
      <c r="I579" s="40">
        <v>4.0</v>
      </c>
      <c r="J579" s="41">
        <f t="shared" si="1"/>
        <v>76.87028</v>
      </c>
      <c r="K579" s="37" t="str">
        <f t="array" ref="K579">IFERROR(XLOOKUP(G579,'Tipo de carga'!A:A,'Tipo de carga'!B:B))</f>
        <v>Autoabasto</v>
      </c>
      <c r="L579" s="37">
        <f t="shared" si="2"/>
        <v>41</v>
      </c>
      <c r="M579" s="37">
        <f t="shared" si="3"/>
        <v>6</v>
      </c>
      <c r="N579" s="37">
        <f t="shared" si="4"/>
        <v>10</v>
      </c>
      <c r="O579" s="37" t="str">
        <f t="array" ref="O579">IFERROR(XLOOKUP(K579,'Tipo de carga'!B:B,'Tipo de carga'!C:C))</f>
        <v>Diesel</v>
      </c>
    </row>
    <row r="580">
      <c r="A580" s="36">
        <v>1993.0</v>
      </c>
      <c r="B580" s="37" t="str">
        <f>IFERROR(VLOOKUP(A580,'asig octubre'!$A$2:$C$442,3,0))</f>
        <v>MeLi Dedicado TD</v>
      </c>
      <c r="C580" s="37" t="str">
        <f>IFERROR(VLOOKUP(A580,'asig octubre'!$A$2:$B$442,2,0))</f>
        <v>EC-05</v>
      </c>
      <c r="D580" s="38">
        <v>45571.341516203705</v>
      </c>
      <c r="E580" s="36" t="s">
        <v>389</v>
      </c>
      <c r="F580" s="37" t="str">
        <f t="array" ref="F580">IFERROR(XLOOKUP(E580,Operadores!A:A,Operadores!B:B))</f>
        <v>CELJOS</v>
      </c>
      <c r="G580" s="36" t="s">
        <v>72</v>
      </c>
      <c r="H580" s="39">
        <v>19.2175699999999</v>
      </c>
      <c r="I580" s="40">
        <v>209.0</v>
      </c>
      <c r="J580" s="41">
        <f t="shared" si="1"/>
        <v>4016.47213</v>
      </c>
      <c r="K580" s="37" t="str">
        <f t="array" ref="K580">IFERROR(XLOOKUP(G580,'Tipo de carga'!A:A,'Tipo de carga'!B:B))</f>
        <v>Autoabasto</v>
      </c>
      <c r="L580" s="37">
        <f t="shared" si="2"/>
        <v>41</v>
      </c>
      <c r="M580" s="37">
        <f t="shared" si="3"/>
        <v>6</v>
      </c>
      <c r="N580" s="37">
        <f t="shared" si="4"/>
        <v>10</v>
      </c>
      <c r="O580" s="37" t="str">
        <f t="array" ref="O580">IFERROR(XLOOKUP(K580,'Tipo de carga'!B:B,'Tipo de carga'!C:C))</f>
        <v>Diesel</v>
      </c>
    </row>
    <row r="581">
      <c r="A581" s="36">
        <v>1862.0</v>
      </c>
      <c r="B581" s="37" t="str">
        <f>IFERROR(VLOOKUP(A581,'asig octubre'!$A$2:$C$442,3,0))</f>
        <v>Circuitos Mty</v>
      </c>
      <c r="C581" s="37" t="str">
        <f>IFERROR(VLOOKUP(A581,'asig octubre'!$A$2:$B$442,2,0))</f>
        <v>EC-07</v>
      </c>
      <c r="D581" s="38">
        <v>45571.33555555555</v>
      </c>
      <c r="E581" s="36" t="s">
        <v>350</v>
      </c>
      <c r="F581" s="37" t="str">
        <f t="array" ref="F581">IFERROR(XLOOKUP(E581,Operadores!A:A,Operadores!B:B))</f>
        <v>PERRI</v>
      </c>
      <c r="G581" s="36" t="s">
        <v>72</v>
      </c>
      <c r="H581" s="39">
        <v>19.2175699999999</v>
      </c>
      <c r="I581" s="40">
        <v>330.0</v>
      </c>
      <c r="J581" s="41">
        <f t="shared" si="1"/>
        <v>6341.7981</v>
      </c>
      <c r="K581" s="37" t="str">
        <f t="array" ref="K581">IFERROR(XLOOKUP(G581,'Tipo de carga'!A:A,'Tipo de carga'!B:B))</f>
        <v>Autoabasto</v>
      </c>
      <c r="L581" s="37">
        <f t="shared" si="2"/>
        <v>41</v>
      </c>
      <c r="M581" s="37">
        <f t="shared" si="3"/>
        <v>6</v>
      </c>
      <c r="N581" s="37">
        <f t="shared" si="4"/>
        <v>10</v>
      </c>
      <c r="O581" s="37" t="str">
        <f t="array" ref="O581">IFERROR(XLOOKUP(K581,'Tipo de carga'!B:B,'Tipo de carga'!C:C))</f>
        <v>Diesel</v>
      </c>
    </row>
    <row r="582">
      <c r="A582" s="36">
        <v>2010.0</v>
      </c>
      <c r="B582" s="37" t="str">
        <f>IFERROR(VLOOKUP(A582,'asig octubre'!$A$2:$C$442,3,0))</f>
        <v>MeLi asignado SD</v>
      </c>
      <c r="C582" s="37" t="str">
        <f>IFERROR(VLOOKUP(A582,'asig octubre'!$A$2:$B$442,2,0))</f>
        <v>EC-05</v>
      </c>
      <c r="D582" s="38">
        <v>45571.33231481481</v>
      </c>
      <c r="E582" s="36" t="s">
        <v>194</v>
      </c>
      <c r="F582" s="37" t="str">
        <f t="array" ref="F582">IFERROR(XLOOKUP(E582,Operadores!A:A,Operadores!B:B))</f>
        <v>CHAJE</v>
      </c>
      <c r="G582" s="36" t="s">
        <v>72</v>
      </c>
      <c r="H582" s="39">
        <v>19.2175699999999</v>
      </c>
      <c r="I582" s="40">
        <v>255.0</v>
      </c>
      <c r="J582" s="41">
        <f t="shared" si="1"/>
        <v>4900.48035</v>
      </c>
      <c r="K582" s="37" t="str">
        <f t="array" ref="K582">IFERROR(XLOOKUP(G582,'Tipo de carga'!A:A,'Tipo de carga'!B:B))</f>
        <v>Autoabasto</v>
      </c>
      <c r="L582" s="37">
        <f t="shared" si="2"/>
        <v>41</v>
      </c>
      <c r="M582" s="37">
        <f t="shared" si="3"/>
        <v>6</v>
      </c>
      <c r="N582" s="37">
        <f t="shared" si="4"/>
        <v>10</v>
      </c>
      <c r="O582" s="37" t="str">
        <f t="array" ref="O582">IFERROR(XLOOKUP(K582,'Tipo de carga'!B:B,'Tipo de carga'!C:C))</f>
        <v>Diesel</v>
      </c>
    </row>
    <row r="583">
      <c r="A583" s="36">
        <v>2005.0</v>
      </c>
      <c r="B583" s="37" t="str">
        <f>IFERROR(VLOOKUP(A583,'asig octubre'!$A$2:$C$442,3,0))</f>
        <v>MeLi Dedicado Merida</v>
      </c>
      <c r="C583" s="37" t="str">
        <f>IFERROR(VLOOKUP(A583,'asig octubre'!$A$2:$B$442,2,0))</f>
        <v>EC-05</v>
      </c>
      <c r="D583" s="38">
        <v>45571.21386574074</v>
      </c>
      <c r="E583" s="36" t="s">
        <v>399</v>
      </c>
      <c r="F583" s="37" t="str">
        <f t="array" ref="F583">IFERROR(XLOOKUP(E583,Operadores!A:A,Operadores!B:B))</f>
        <v>DOMLEO</v>
      </c>
      <c r="G583" s="36" t="s">
        <v>72</v>
      </c>
      <c r="H583" s="39">
        <v>19.2175699999999</v>
      </c>
      <c r="I583" s="40">
        <v>245.0</v>
      </c>
      <c r="J583" s="41">
        <f t="shared" si="1"/>
        <v>4708.30465</v>
      </c>
      <c r="K583" s="37" t="str">
        <f t="array" ref="K583">IFERROR(XLOOKUP(G583,'Tipo de carga'!A:A,'Tipo de carga'!B:B))</f>
        <v>Autoabasto</v>
      </c>
      <c r="L583" s="37">
        <f t="shared" si="2"/>
        <v>41</v>
      </c>
      <c r="M583" s="37">
        <f t="shared" si="3"/>
        <v>6</v>
      </c>
      <c r="N583" s="37">
        <f t="shared" si="4"/>
        <v>10</v>
      </c>
      <c r="O583" s="37" t="str">
        <f t="array" ref="O583">IFERROR(XLOOKUP(K583,'Tipo de carga'!B:B,'Tipo de carga'!C:C))</f>
        <v>Diesel</v>
      </c>
    </row>
    <row r="584">
      <c r="A584" s="36">
        <v>1954.0</v>
      </c>
      <c r="B584" s="37" t="str">
        <f>IFERROR(VLOOKUP(A584,'asig octubre'!$A$2:$C$442,3,0))</f>
        <v>MeLi asignado SD</v>
      </c>
      <c r="C584" s="37" t="str">
        <f>IFERROR(VLOOKUP(A584,'asig octubre'!$A$2:$B$442,2,0))</f>
        <v>EC-05</v>
      </c>
      <c r="D584" s="38">
        <v>45571.19262731481</v>
      </c>
      <c r="E584" s="36" t="s">
        <v>225</v>
      </c>
      <c r="F584" s="37" t="str">
        <f t="array" ref="F584">IFERROR(XLOOKUP(E584,Operadores!A:A,Operadores!B:B))</f>
        <v>MENERNX</v>
      </c>
      <c r="G584" s="36" t="s">
        <v>72</v>
      </c>
      <c r="H584" s="39">
        <v>19.2175699999999</v>
      </c>
      <c r="I584" s="40">
        <v>748.0</v>
      </c>
      <c r="J584" s="41">
        <f t="shared" si="1"/>
        <v>14374.74236</v>
      </c>
      <c r="K584" s="37" t="str">
        <f t="array" ref="K584">IFERROR(XLOOKUP(G584,'Tipo de carga'!A:A,'Tipo de carga'!B:B))</f>
        <v>Autoabasto</v>
      </c>
      <c r="L584" s="37">
        <f t="shared" si="2"/>
        <v>41</v>
      </c>
      <c r="M584" s="37">
        <f t="shared" si="3"/>
        <v>6</v>
      </c>
      <c r="N584" s="37">
        <f t="shared" si="4"/>
        <v>10</v>
      </c>
      <c r="O584" s="37" t="str">
        <f t="array" ref="O584">IFERROR(XLOOKUP(K584,'Tipo de carga'!B:B,'Tipo de carga'!C:C))</f>
        <v>Diesel</v>
      </c>
    </row>
    <row r="585">
      <c r="A585" s="36">
        <v>2037.0</v>
      </c>
      <c r="B585" s="37" t="str">
        <f>IFERROR(VLOOKUP(A585,'asig octubre'!$A$2:$C$442,3,0))</f>
        <v>Liverpool Local</v>
      </c>
      <c r="C585" s="37" t="str">
        <f>IFERROR(VLOOKUP(A585,'asig octubre'!$A$2:$B$442,2,0))</f>
        <v>EC-01</v>
      </c>
      <c r="D585" s="38">
        <v>45571.16853009259</v>
      </c>
      <c r="E585" s="36" t="s">
        <v>422</v>
      </c>
      <c r="F585" s="37" t="str">
        <f t="array" ref="F585">IFERROR(XLOOKUP(E585,Operadores!A:A,Operadores!B:B))</f>
        <v>ANGMIG</v>
      </c>
      <c r="G585" s="36" t="s">
        <v>72</v>
      </c>
      <c r="H585" s="39">
        <v>19.2175699999999</v>
      </c>
      <c r="I585" s="40">
        <v>325.0</v>
      </c>
      <c r="J585" s="41">
        <f t="shared" si="1"/>
        <v>6245.71025</v>
      </c>
      <c r="K585" s="37" t="str">
        <f t="array" ref="K585">IFERROR(XLOOKUP(G585,'Tipo de carga'!A:A,'Tipo de carga'!B:B))</f>
        <v>Autoabasto</v>
      </c>
      <c r="L585" s="37">
        <f t="shared" si="2"/>
        <v>41</v>
      </c>
      <c r="M585" s="37">
        <f t="shared" si="3"/>
        <v>6</v>
      </c>
      <c r="N585" s="37">
        <f t="shared" si="4"/>
        <v>10</v>
      </c>
      <c r="O585" s="37" t="str">
        <f t="array" ref="O585">IFERROR(XLOOKUP(K585,'Tipo de carga'!B:B,'Tipo de carga'!C:C))</f>
        <v>Diesel</v>
      </c>
    </row>
    <row r="586">
      <c r="A586" s="36">
        <v>1640.0</v>
      </c>
      <c r="B586" s="37" t="str">
        <f>IFERROR(VLOOKUP(A586,'asig octubre'!$A$2:$C$442,3,0))</f>
        <v>Liverpool Local</v>
      </c>
      <c r="C586" s="37" t="str">
        <f>IFERROR(VLOOKUP(A586,'asig octubre'!$A$2:$B$442,2,0))</f>
        <v>EC-01</v>
      </c>
      <c r="D586" s="38">
        <v>45571.12849537037</v>
      </c>
      <c r="E586" s="36" t="s">
        <v>423</v>
      </c>
      <c r="F586" s="37" t="str">
        <f t="array" ref="F586">IFERROR(XLOOKUP(E586,Operadores!A:A,Operadores!B:B))</f>
        <v>PERANT</v>
      </c>
      <c r="G586" s="36" t="s">
        <v>72</v>
      </c>
      <c r="H586" s="39">
        <v>19.2175699999999</v>
      </c>
      <c r="I586" s="40">
        <v>547.0</v>
      </c>
      <c r="J586" s="41">
        <f t="shared" si="1"/>
        <v>10512.01079</v>
      </c>
      <c r="K586" s="37" t="str">
        <f t="array" ref="K586">IFERROR(XLOOKUP(G586,'Tipo de carga'!A:A,'Tipo de carga'!B:B))</f>
        <v>Autoabasto</v>
      </c>
      <c r="L586" s="37">
        <f t="shared" si="2"/>
        <v>41</v>
      </c>
      <c r="M586" s="37">
        <f t="shared" si="3"/>
        <v>6</v>
      </c>
      <c r="N586" s="37">
        <f t="shared" si="4"/>
        <v>10</v>
      </c>
      <c r="O586" s="37" t="str">
        <f t="array" ref="O586">IFERROR(XLOOKUP(K586,'Tipo de carga'!B:B,'Tipo de carga'!C:C))</f>
        <v>Diesel</v>
      </c>
    </row>
    <row r="587">
      <c r="A587" s="36">
        <v>1836.0</v>
      </c>
      <c r="B587" s="37" t="str">
        <f>IFERROR(VLOOKUP(A587,'asig octubre'!$A$2:$C$442,3,0))</f>
        <v>Full Liver</v>
      </c>
      <c r="C587" s="37" t="str">
        <f>IFERROR(VLOOKUP(A587,'asig octubre'!$A$2:$B$442,2,0))</f>
        <v>EC-01</v>
      </c>
      <c r="D587" s="38">
        <v>45571.08899305556</v>
      </c>
      <c r="E587" s="36" t="s">
        <v>297</v>
      </c>
      <c r="F587" s="37" t="str">
        <f t="array" ref="F587">IFERROR(XLOOKUP(E587,Operadores!A:A,Operadores!B:B))</f>
        <v>HUEAR</v>
      </c>
      <c r="G587" s="36" t="s">
        <v>72</v>
      </c>
      <c r="H587" s="39">
        <v>19.2175699999999</v>
      </c>
      <c r="I587" s="40">
        <v>740.0</v>
      </c>
      <c r="J587" s="41">
        <f t="shared" si="1"/>
        <v>14221.0018</v>
      </c>
      <c r="K587" s="37" t="str">
        <f t="array" ref="K587">IFERROR(XLOOKUP(G587,'Tipo de carga'!A:A,'Tipo de carga'!B:B))</f>
        <v>Autoabasto</v>
      </c>
      <c r="L587" s="37">
        <f t="shared" si="2"/>
        <v>41</v>
      </c>
      <c r="M587" s="37">
        <f t="shared" si="3"/>
        <v>6</v>
      </c>
      <c r="N587" s="37">
        <f t="shared" si="4"/>
        <v>10</v>
      </c>
      <c r="O587" s="37" t="str">
        <f t="array" ref="O587">IFERROR(XLOOKUP(K587,'Tipo de carga'!B:B,'Tipo de carga'!C:C))</f>
        <v>Diesel</v>
      </c>
    </row>
    <row r="588">
      <c r="A588" s="36">
        <v>2002.0</v>
      </c>
      <c r="B588" s="37" t="str">
        <f>IFERROR(VLOOKUP(A588,'asig octubre'!$A$2:$C$442,3,0))</f>
        <v>MeLi Dedicado Merida</v>
      </c>
      <c r="C588" s="37" t="str">
        <f>IFERROR(VLOOKUP(A588,'asig octubre'!$A$2:$B$442,2,0))</f>
        <v>EC-05</v>
      </c>
      <c r="D588" s="38">
        <v>45571.01459490741</v>
      </c>
      <c r="E588" s="36" t="s">
        <v>292</v>
      </c>
      <c r="F588" s="37" t="str">
        <f t="array" ref="F588">IFERROR(XLOOKUP(E588,Operadores!A:A,Operadores!B:B))</f>
        <v>GARJUL</v>
      </c>
      <c r="G588" s="36" t="s">
        <v>72</v>
      </c>
      <c r="H588" s="39">
        <v>19.2175699999999</v>
      </c>
      <c r="I588" s="40">
        <v>269.0</v>
      </c>
      <c r="J588" s="41">
        <f t="shared" si="1"/>
        <v>5169.52633</v>
      </c>
      <c r="K588" s="37" t="str">
        <f t="array" ref="K588">IFERROR(XLOOKUP(G588,'Tipo de carga'!A:A,'Tipo de carga'!B:B))</f>
        <v>Autoabasto</v>
      </c>
      <c r="L588" s="37">
        <f t="shared" si="2"/>
        <v>41</v>
      </c>
      <c r="M588" s="37">
        <f t="shared" si="3"/>
        <v>6</v>
      </c>
      <c r="N588" s="37">
        <f t="shared" si="4"/>
        <v>10</v>
      </c>
      <c r="O588" s="37" t="str">
        <f t="array" ref="O588">IFERROR(XLOOKUP(K588,'Tipo de carga'!B:B,'Tipo de carga'!C:C))</f>
        <v>Diesel</v>
      </c>
    </row>
    <row r="589">
      <c r="A589" s="36">
        <v>1951.0</v>
      </c>
      <c r="B589" s="37" t="str">
        <f>IFERROR(VLOOKUP(A589,'asig octubre'!$A$2:$C$442,3,0))</f>
        <v>MeLi Dedicado TD</v>
      </c>
      <c r="C589" s="37" t="str">
        <f>IFERROR(VLOOKUP(A589,'asig octubre'!$A$2:$B$442,2,0))</f>
        <v>EC-05</v>
      </c>
      <c r="D589" s="38">
        <v>45571.01037037037</v>
      </c>
      <c r="E589" s="36" t="s">
        <v>196</v>
      </c>
      <c r="F589" s="37" t="str">
        <f t="array" ref="F589">IFERROR(XLOOKUP(E589,Operadores!A:A,Operadores!B:B))</f>
        <v>HERJOS07</v>
      </c>
      <c r="G589" s="36" t="s">
        <v>72</v>
      </c>
      <c r="H589" s="39">
        <v>19.2175699999999</v>
      </c>
      <c r="I589" s="40">
        <v>373.0</v>
      </c>
      <c r="J589" s="41">
        <f t="shared" si="1"/>
        <v>7168.15361</v>
      </c>
      <c r="K589" s="37" t="str">
        <f t="array" ref="K589">IFERROR(XLOOKUP(G589,'Tipo de carga'!A:A,'Tipo de carga'!B:B))</f>
        <v>Autoabasto</v>
      </c>
      <c r="L589" s="37">
        <f t="shared" si="2"/>
        <v>41</v>
      </c>
      <c r="M589" s="37">
        <f t="shared" si="3"/>
        <v>6</v>
      </c>
      <c r="N589" s="37">
        <f t="shared" si="4"/>
        <v>10</v>
      </c>
      <c r="O589" s="37" t="str">
        <f t="array" ref="O589">IFERROR(XLOOKUP(K589,'Tipo de carga'!B:B,'Tipo de carga'!C:C))</f>
        <v>Diesel</v>
      </c>
    </row>
    <row r="590">
      <c r="A590" s="36">
        <v>1799.0</v>
      </c>
      <c r="B590" s="37" t="str">
        <f>IFERROR(VLOOKUP(A590,'asig octubre'!$A$2:$C$442,3,0))</f>
        <v>Sayer Full</v>
      </c>
      <c r="C590" s="37" t="str">
        <f>IFERROR(VLOOKUP(A590,'asig octubre'!$A$2:$B$442,2,0))</f>
        <v>EC-04</v>
      </c>
      <c r="D590" s="38">
        <v>45571.97844907407</v>
      </c>
      <c r="E590" s="36" t="s">
        <v>309</v>
      </c>
      <c r="F590" s="37" t="str">
        <f t="array" ref="F590">IFERROR(XLOOKUP(E590,Operadores!A:A,Operadores!B:B))</f>
        <v>FERFRA</v>
      </c>
      <c r="G590" s="36" t="s">
        <v>19</v>
      </c>
      <c r="H590" s="39">
        <v>19.433084</v>
      </c>
      <c r="I590" s="40">
        <v>850.0</v>
      </c>
      <c r="J590" s="41">
        <f t="shared" si="1"/>
        <v>16518.1214</v>
      </c>
      <c r="K590" s="37" t="str">
        <f t="array" ref="K590">IFERROR(XLOOKUP(G590,'Tipo de carga'!A:A,'Tipo de carga'!B:B))</f>
        <v>Autoabasto</v>
      </c>
      <c r="L590" s="37">
        <f t="shared" si="2"/>
        <v>41</v>
      </c>
      <c r="M590" s="37">
        <f t="shared" si="3"/>
        <v>6</v>
      </c>
      <c r="N590" s="37">
        <f t="shared" si="4"/>
        <v>10</v>
      </c>
      <c r="O590" s="37" t="str">
        <f t="array" ref="O590">IFERROR(XLOOKUP(K590,'Tipo de carga'!B:B,'Tipo de carga'!C:C))</f>
        <v>Diesel</v>
      </c>
    </row>
    <row r="591">
      <c r="A591" s="36">
        <v>1970.0</v>
      </c>
      <c r="B591" s="37" t="str">
        <f>IFERROR(VLOOKUP(A591,'asig octubre'!$A$2:$C$442,3,0))</f>
        <v>Sayer Vuelteros</v>
      </c>
      <c r="C591" s="37" t="str">
        <f>IFERROR(VLOOKUP(A591,'asig octubre'!$A$2:$B$442,2,0))</f>
        <v>EC-04</v>
      </c>
      <c r="D591" s="38">
        <v>45571.93604166667</v>
      </c>
      <c r="E591" s="36" t="s">
        <v>47</v>
      </c>
      <c r="F591" s="37" t="str">
        <f t="array" ref="F591">IFERROR(XLOOKUP(E591,Operadores!A:A,Operadores!B:B))</f>
        <v>HERLEX</v>
      </c>
      <c r="G591" s="36" t="s">
        <v>19</v>
      </c>
      <c r="H591" s="39">
        <v>19.433084</v>
      </c>
      <c r="I591" s="40">
        <v>829.0</v>
      </c>
      <c r="J591" s="41">
        <f t="shared" si="1"/>
        <v>16110.02664</v>
      </c>
      <c r="K591" s="37" t="str">
        <f t="array" ref="K591">IFERROR(XLOOKUP(G591,'Tipo de carga'!A:A,'Tipo de carga'!B:B))</f>
        <v>Autoabasto</v>
      </c>
      <c r="L591" s="37">
        <f t="shared" si="2"/>
        <v>41</v>
      </c>
      <c r="M591" s="37">
        <f t="shared" si="3"/>
        <v>6</v>
      </c>
      <c r="N591" s="37">
        <f t="shared" si="4"/>
        <v>10</v>
      </c>
      <c r="O591" s="37" t="str">
        <f t="array" ref="O591">IFERROR(XLOOKUP(K591,'Tipo de carga'!B:B,'Tipo de carga'!C:C))</f>
        <v>Diesel</v>
      </c>
    </row>
    <row r="592">
      <c r="A592" s="36">
        <v>1948.0</v>
      </c>
      <c r="B592" s="37" t="str">
        <f>IFERROR(VLOOKUP(A592,'asig octubre'!$A$2:$C$442,3,0))</f>
        <v>Circuitos Mty</v>
      </c>
      <c r="C592" s="37" t="str">
        <f>IFERROR(VLOOKUP(A592,'asig octubre'!$A$2:$B$442,2,0))</f>
        <v>EC-07</v>
      </c>
      <c r="D592" s="38">
        <v>45571.80918981481</v>
      </c>
      <c r="E592" s="36" t="s">
        <v>256</v>
      </c>
      <c r="F592" s="37" t="str">
        <f t="array" ref="F592">IFERROR(XLOOKUP(E592,Operadores!A:A,Operadores!B:B))</f>
        <v>MOREFR</v>
      </c>
      <c r="G592" s="36" t="s">
        <v>19</v>
      </c>
      <c r="H592" s="39">
        <v>19.433084</v>
      </c>
      <c r="I592" s="40">
        <v>423.0</v>
      </c>
      <c r="J592" s="41">
        <f t="shared" si="1"/>
        <v>8220.194532</v>
      </c>
      <c r="K592" s="37" t="str">
        <f t="array" ref="K592">IFERROR(XLOOKUP(G592,'Tipo de carga'!A:A,'Tipo de carga'!B:B))</f>
        <v>Autoabasto</v>
      </c>
      <c r="L592" s="37">
        <f t="shared" si="2"/>
        <v>41</v>
      </c>
      <c r="M592" s="37">
        <f t="shared" si="3"/>
        <v>6</v>
      </c>
      <c r="N592" s="37">
        <f t="shared" si="4"/>
        <v>10</v>
      </c>
      <c r="O592" s="37" t="str">
        <f t="array" ref="O592">IFERROR(XLOOKUP(K592,'Tipo de carga'!B:B,'Tipo de carga'!C:C))</f>
        <v>Diesel</v>
      </c>
    </row>
    <row r="593">
      <c r="A593" s="36">
        <v>1877.0</v>
      </c>
      <c r="B593" s="37" t="str">
        <f>IFERROR(VLOOKUP(A593,'asig octubre'!$A$2:$C$442,3,0))</f>
        <v>Circuitos</v>
      </c>
      <c r="C593" s="37" t="str">
        <f>IFERROR(VLOOKUP(A593,'asig octubre'!$A$2:$B$442,2,0))</f>
        <v>EC-03</v>
      </c>
      <c r="D593" s="38">
        <v>45571.789293981485</v>
      </c>
      <c r="E593" s="36" t="s">
        <v>397</v>
      </c>
      <c r="F593" s="37" t="str">
        <f t="array" ref="F593">IFERROR(XLOOKUP(E593,Operadores!A:A,Operadores!B:B))</f>
        <v>GRERI</v>
      </c>
      <c r="G593" s="36" t="s">
        <v>19</v>
      </c>
      <c r="H593" s="39">
        <v>19.433084</v>
      </c>
      <c r="I593" s="40">
        <v>365.0</v>
      </c>
      <c r="J593" s="41">
        <f t="shared" si="1"/>
        <v>7093.07566</v>
      </c>
      <c r="K593" s="37" t="str">
        <f t="array" ref="K593">IFERROR(XLOOKUP(G593,'Tipo de carga'!A:A,'Tipo de carga'!B:B))</f>
        <v>Autoabasto</v>
      </c>
      <c r="L593" s="37">
        <f t="shared" si="2"/>
        <v>41</v>
      </c>
      <c r="M593" s="37">
        <f t="shared" si="3"/>
        <v>6</v>
      </c>
      <c r="N593" s="37">
        <f t="shared" si="4"/>
        <v>10</v>
      </c>
      <c r="O593" s="37" t="str">
        <f t="array" ref="O593">IFERROR(XLOOKUP(K593,'Tipo de carga'!B:B,'Tipo de carga'!C:C))</f>
        <v>Diesel</v>
      </c>
    </row>
    <row r="594">
      <c r="A594" s="36">
        <v>1938.0</v>
      </c>
      <c r="B594" s="37" t="str">
        <f>IFERROR(VLOOKUP(A594,'asig octubre'!$A$2:$C$442,3,0))</f>
        <v>Sayer Sencillo</v>
      </c>
      <c r="C594" s="37" t="str">
        <f>IFERROR(VLOOKUP(A594,'asig octubre'!$A$2:$B$442,2,0))</f>
        <v>EC-04</v>
      </c>
      <c r="D594" s="38">
        <v>45571.72483796296</v>
      </c>
      <c r="E594" s="36" t="s">
        <v>38</v>
      </c>
      <c r="F594" s="37" t="str">
        <f t="array" ref="F594">IFERROR(XLOOKUP(E594,Operadores!A:A,Operadores!B:B))</f>
        <v>SOSCA01</v>
      </c>
      <c r="G594" s="36" t="s">
        <v>19</v>
      </c>
      <c r="H594" s="39">
        <v>19.433084</v>
      </c>
      <c r="I594" s="40">
        <v>510.0</v>
      </c>
      <c r="J594" s="41">
        <f t="shared" si="1"/>
        <v>9910.87284</v>
      </c>
      <c r="K594" s="37" t="str">
        <f t="array" ref="K594">IFERROR(XLOOKUP(G594,'Tipo de carga'!A:A,'Tipo de carga'!B:B))</f>
        <v>Autoabasto</v>
      </c>
      <c r="L594" s="37">
        <f t="shared" si="2"/>
        <v>41</v>
      </c>
      <c r="M594" s="37">
        <f t="shared" si="3"/>
        <v>6</v>
      </c>
      <c r="N594" s="37">
        <f t="shared" si="4"/>
        <v>10</v>
      </c>
      <c r="O594" s="37" t="str">
        <f t="array" ref="O594">IFERROR(XLOOKUP(K594,'Tipo de carga'!B:B,'Tipo de carga'!C:C))</f>
        <v>Diesel</v>
      </c>
    </row>
    <row r="595">
      <c r="A595" s="36">
        <v>1886.0</v>
      </c>
      <c r="B595" s="37" t="str">
        <f>IFERROR(VLOOKUP(A595,'asig octubre'!$A$2:$C$442,3,0))</f>
        <v>Circuitos</v>
      </c>
      <c r="C595" s="37" t="str">
        <f>IFERROR(VLOOKUP(A595,'asig octubre'!$A$2:$B$442,2,0))</f>
        <v>EC-03</v>
      </c>
      <c r="D595" s="38">
        <v>45571.70775462963</v>
      </c>
      <c r="E595" s="36" t="s">
        <v>260</v>
      </c>
      <c r="F595" s="37" t="str">
        <f t="array" ref="F595">IFERROR(XLOOKUP(E595,Operadores!A:A,Operadores!B:B))</f>
        <v>CORER</v>
      </c>
      <c r="G595" s="36" t="s">
        <v>19</v>
      </c>
      <c r="H595" s="39">
        <v>19.433084</v>
      </c>
      <c r="I595" s="40">
        <v>266.0</v>
      </c>
      <c r="J595" s="41">
        <f t="shared" si="1"/>
        <v>5169.200344</v>
      </c>
      <c r="K595" s="37" t="str">
        <f t="array" ref="K595">IFERROR(XLOOKUP(G595,'Tipo de carga'!A:A,'Tipo de carga'!B:B))</f>
        <v>Autoabasto</v>
      </c>
      <c r="L595" s="37">
        <f t="shared" si="2"/>
        <v>41</v>
      </c>
      <c r="M595" s="37">
        <f t="shared" si="3"/>
        <v>6</v>
      </c>
      <c r="N595" s="37">
        <f t="shared" si="4"/>
        <v>10</v>
      </c>
      <c r="O595" s="37" t="str">
        <f t="array" ref="O595">IFERROR(XLOOKUP(K595,'Tipo de carga'!B:B,'Tipo de carga'!C:C))</f>
        <v>Diesel</v>
      </c>
    </row>
    <row r="596">
      <c r="A596" s="36">
        <v>2030.0</v>
      </c>
      <c r="B596" s="37" t="str">
        <f>IFERROR(VLOOKUP(A596,'asig octubre'!$A$2:$C$442,3,0))</f>
        <v>Available</v>
      </c>
      <c r="C596" s="37" t="str">
        <f>IFERROR(VLOOKUP(A596,'asig octubre'!$A$2:$B$442,2,0))</f>
        <v>TTE</v>
      </c>
      <c r="D596" s="38">
        <v>45571.68038194445</v>
      </c>
      <c r="E596" s="36" t="s">
        <v>349</v>
      </c>
      <c r="F596" s="37" t="str">
        <f t="array" ref="F596">IFERROR(XLOOKUP(E596,Operadores!A:A,Operadores!B:B))</f>
        <v>GUEGAB</v>
      </c>
      <c r="G596" s="36" t="s">
        <v>19</v>
      </c>
      <c r="H596" s="39">
        <v>19.433084</v>
      </c>
      <c r="I596" s="40">
        <v>499.0</v>
      </c>
      <c r="J596" s="41">
        <f t="shared" si="1"/>
        <v>9697.108916</v>
      </c>
      <c r="K596" s="37" t="str">
        <f t="array" ref="K596">IFERROR(XLOOKUP(G596,'Tipo de carga'!A:A,'Tipo de carga'!B:B))</f>
        <v>Autoabasto</v>
      </c>
      <c r="L596" s="37">
        <f t="shared" si="2"/>
        <v>41</v>
      </c>
      <c r="M596" s="37">
        <f t="shared" si="3"/>
        <v>6</v>
      </c>
      <c r="N596" s="37">
        <f t="shared" si="4"/>
        <v>10</v>
      </c>
      <c r="O596" s="37" t="str">
        <f t="array" ref="O596">IFERROR(XLOOKUP(K596,'Tipo de carga'!B:B,'Tipo de carga'!C:C))</f>
        <v>Diesel</v>
      </c>
    </row>
    <row r="597">
      <c r="A597" s="36">
        <v>1968.0</v>
      </c>
      <c r="B597" s="37" t="str">
        <f>IFERROR(VLOOKUP(A597,'asig octubre'!$A$2:$C$442,3,0))</f>
        <v>Sayer Sencillo</v>
      </c>
      <c r="C597" s="37" t="str">
        <f>IFERROR(VLOOKUP(A597,'asig octubre'!$A$2:$B$442,2,0))</f>
        <v>EC-04</v>
      </c>
      <c r="D597" s="38">
        <v>45571.598229166666</v>
      </c>
      <c r="E597" s="36" t="s">
        <v>251</v>
      </c>
      <c r="F597" s="37" t="str">
        <f t="array" ref="F597">IFERROR(XLOOKUP(E597,Operadores!A:A,Operadores!B:B))</f>
        <v>MORMA03</v>
      </c>
      <c r="G597" s="36" t="s">
        <v>19</v>
      </c>
      <c r="H597" s="39">
        <v>19.433084</v>
      </c>
      <c r="I597" s="40">
        <v>513.0</v>
      </c>
      <c r="J597" s="41">
        <f t="shared" si="1"/>
        <v>9969.172092</v>
      </c>
      <c r="K597" s="37" t="str">
        <f t="array" ref="K597">IFERROR(XLOOKUP(G597,'Tipo de carga'!A:A,'Tipo de carga'!B:B))</f>
        <v>Autoabasto</v>
      </c>
      <c r="L597" s="37">
        <f t="shared" si="2"/>
        <v>41</v>
      </c>
      <c r="M597" s="37">
        <f t="shared" si="3"/>
        <v>6</v>
      </c>
      <c r="N597" s="37">
        <f t="shared" si="4"/>
        <v>10</v>
      </c>
      <c r="O597" s="37" t="str">
        <f t="array" ref="O597">IFERROR(XLOOKUP(K597,'Tipo de carga'!B:B,'Tipo de carga'!C:C))</f>
        <v>Diesel</v>
      </c>
    </row>
    <row r="598">
      <c r="A598" s="36">
        <v>1975.0</v>
      </c>
      <c r="B598" s="37" t="str">
        <f>IFERROR(VLOOKUP(A598,'asig octubre'!$A$2:$C$442,3,0))</f>
        <v>Sayer Sencillo</v>
      </c>
      <c r="C598" s="37" t="str">
        <f>IFERROR(VLOOKUP(A598,'asig octubre'!$A$2:$B$442,2,0))</f>
        <v>EC-04</v>
      </c>
      <c r="D598" s="38">
        <v>45571.58515046296</v>
      </c>
      <c r="E598" s="36" t="s">
        <v>153</v>
      </c>
      <c r="F598" s="37" t="str">
        <f t="array" ref="F598">IFERROR(XLOOKUP(E598,Operadores!A:A,Operadores!B:B))</f>
        <v>LECJOS</v>
      </c>
      <c r="G598" s="36" t="s">
        <v>19</v>
      </c>
      <c r="H598" s="39">
        <v>19.433084</v>
      </c>
      <c r="I598" s="40">
        <v>539.0</v>
      </c>
      <c r="J598" s="41">
        <f t="shared" si="1"/>
        <v>10474.43228</v>
      </c>
      <c r="K598" s="37" t="str">
        <f t="array" ref="K598">IFERROR(XLOOKUP(G598,'Tipo de carga'!A:A,'Tipo de carga'!B:B))</f>
        <v>Autoabasto</v>
      </c>
      <c r="L598" s="37">
        <f t="shared" si="2"/>
        <v>41</v>
      </c>
      <c r="M598" s="37">
        <f t="shared" si="3"/>
        <v>6</v>
      </c>
      <c r="N598" s="37">
        <f t="shared" si="4"/>
        <v>10</v>
      </c>
      <c r="O598" s="37" t="str">
        <f t="array" ref="O598">IFERROR(XLOOKUP(K598,'Tipo de carga'!B:B,'Tipo de carga'!C:C))</f>
        <v>Diesel</v>
      </c>
    </row>
    <row r="599">
      <c r="A599" s="36">
        <v>1848.0</v>
      </c>
      <c r="B599" s="37" t="str">
        <f>IFERROR(VLOOKUP(A599,'asig octubre'!$A$2:$C$442,3,0))</f>
        <v>Sayer Vuelteros</v>
      </c>
      <c r="C599" s="37" t="str">
        <f>IFERROR(VLOOKUP(A599,'asig octubre'!$A$2:$B$442,2,0))</f>
        <v>EC-04</v>
      </c>
      <c r="D599" s="38">
        <v>45571.513287037036</v>
      </c>
      <c r="E599" s="36" t="s">
        <v>257</v>
      </c>
      <c r="F599" s="37" t="str">
        <f t="array" ref="F599">IFERROR(XLOOKUP(E599,Operadores!A:A,Operadores!B:B))</f>
        <v>ROSMA</v>
      </c>
      <c r="G599" s="36" t="s">
        <v>19</v>
      </c>
      <c r="H599" s="39">
        <v>19.433084</v>
      </c>
      <c r="I599" s="40">
        <v>560.0</v>
      </c>
      <c r="J599" s="41">
        <f t="shared" si="1"/>
        <v>10882.52704</v>
      </c>
      <c r="K599" s="37" t="str">
        <f t="array" ref="K599">IFERROR(XLOOKUP(G599,'Tipo de carga'!A:A,'Tipo de carga'!B:B))</f>
        <v>Autoabasto</v>
      </c>
      <c r="L599" s="37">
        <f t="shared" si="2"/>
        <v>41</v>
      </c>
      <c r="M599" s="37">
        <f t="shared" si="3"/>
        <v>6</v>
      </c>
      <c r="N599" s="37">
        <f t="shared" si="4"/>
        <v>10</v>
      </c>
      <c r="O599" s="37" t="str">
        <f t="array" ref="O599">IFERROR(XLOOKUP(K599,'Tipo de carga'!B:B,'Tipo de carga'!C:C))</f>
        <v>Diesel</v>
      </c>
    </row>
    <row r="600">
      <c r="A600" s="36">
        <v>1805.0</v>
      </c>
      <c r="B600" s="37" t="str">
        <f>IFERROR(VLOOKUP(A600,'asig octubre'!$A$2:$C$442,3,0))</f>
        <v>Sayer Full</v>
      </c>
      <c r="C600" s="37" t="str">
        <f>IFERROR(VLOOKUP(A600,'asig octubre'!$A$2:$B$442,2,0))</f>
        <v>EC-04</v>
      </c>
      <c r="D600" s="38">
        <v>45571.432962962965</v>
      </c>
      <c r="E600" s="36" t="s">
        <v>40</v>
      </c>
      <c r="F600" s="37" t="str">
        <f t="array" ref="F600">IFERROR(XLOOKUP(E600,Operadores!A:A,Operadores!B:B))</f>
        <v>DIAOMA</v>
      </c>
      <c r="G600" s="36" t="s">
        <v>19</v>
      </c>
      <c r="H600" s="39">
        <v>19.433084</v>
      </c>
      <c r="I600" s="40">
        <v>684.0</v>
      </c>
      <c r="J600" s="41">
        <f t="shared" si="1"/>
        <v>13292.22946</v>
      </c>
      <c r="K600" s="37" t="str">
        <f t="array" ref="K600">IFERROR(XLOOKUP(G600,'Tipo de carga'!A:A,'Tipo de carga'!B:B))</f>
        <v>Autoabasto</v>
      </c>
      <c r="L600" s="37">
        <f t="shared" si="2"/>
        <v>41</v>
      </c>
      <c r="M600" s="37">
        <f t="shared" si="3"/>
        <v>6</v>
      </c>
      <c r="N600" s="37">
        <f t="shared" si="4"/>
        <v>10</v>
      </c>
      <c r="O600" s="37" t="str">
        <f t="array" ref="O600">IFERROR(XLOOKUP(K600,'Tipo de carga'!B:B,'Tipo de carga'!C:C))</f>
        <v>Diesel</v>
      </c>
    </row>
    <row r="601">
      <c r="A601" s="36">
        <v>1825.0</v>
      </c>
      <c r="B601" s="37" t="str">
        <f>IFERROR(VLOOKUP(A601,'asig octubre'!$A$2:$C$442,3,0))</f>
        <v>Circuitos</v>
      </c>
      <c r="C601" s="37" t="str">
        <f>IFERROR(VLOOKUP(A601,'asig octubre'!$A$2:$B$442,2,0))</f>
        <v>EC-03</v>
      </c>
      <c r="D601" s="38">
        <v>45571.418657407405</v>
      </c>
      <c r="E601" s="36" t="s">
        <v>346</v>
      </c>
      <c r="F601" s="37" t="str">
        <f t="array" ref="F601">IFERROR(XLOOKUP(E601,Operadores!A:A,Operadores!B:B))</f>
        <v>ESPIS</v>
      </c>
      <c r="G601" s="36" t="s">
        <v>19</v>
      </c>
      <c r="H601" s="39">
        <v>19.433084</v>
      </c>
      <c r="I601" s="40">
        <v>635.0</v>
      </c>
      <c r="J601" s="41">
        <f t="shared" si="1"/>
        <v>12340.00834</v>
      </c>
      <c r="K601" s="37" t="str">
        <f t="array" ref="K601">IFERROR(XLOOKUP(G601,'Tipo de carga'!A:A,'Tipo de carga'!B:B))</f>
        <v>Autoabasto</v>
      </c>
      <c r="L601" s="37">
        <f t="shared" si="2"/>
        <v>41</v>
      </c>
      <c r="M601" s="37">
        <f t="shared" si="3"/>
        <v>6</v>
      </c>
      <c r="N601" s="37">
        <f t="shared" si="4"/>
        <v>10</v>
      </c>
      <c r="O601" s="37" t="str">
        <f t="array" ref="O601">IFERROR(XLOOKUP(K601,'Tipo de carga'!B:B,'Tipo de carga'!C:C))</f>
        <v>Diesel</v>
      </c>
    </row>
    <row r="602">
      <c r="A602" s="36">
        <v>1908.0</v>
      </c>
      <c r="B602" s="37" t="str">
        <f>IFERROR(VLOOKUP(A602,'asig octubre'!$A$2:$C$442,3,0))</f>
        <v>Circuitos Mty</v>
      </c>
      <c r="C602" s="37" t="str">
        <f>IFERROR(VLOOKUP(A602,'asig octubre'!$A$2:$B$442,2,0))</f>
        <v>EC-07</v>
      </c>
      <c r="D602" s="38">
        <v>45571.331145833334</v>
      </c>
      <c r="E602" s="36" t="s">
        <v>359</v>
      </c>
      <c r="F602" s="37" t="str">
        <f t="array" ref="F602">IFERROR(XLOOKUP(E602,Operadores!A:A,Operadores!B:B))</f>
        <v>GARJOR01</v>
      </c>
      <c r="G602" s="36" t="s">
        <v>19</v>
      </c>
      <c r="H602" s="39">
        <v>19.433084</v>
      </c>
      <c r="I602" s="40">
        <v>566.0</v>
      </c>
      <c r="J602" s="41">
        <f t="shared" si="1"/>
        <v>10999.12554</v>
      </c>
      <c r="K602" s="37" t="str">
        <f t="array" ref="K602">IFERROR(XLOOKUP(G602,'Tipo de carga'!A:A,'Tipo de carga'!B:B))</f>
        <v>Autoabasto</v>
      </c>
      <c r="L602" s="37">
        <f t="shared" si="2"/>
        <v>41</v>
      </c>
      <c r="M602" s="37">
        <f t="shared" si="3"/>
        <v>6</v>
      </c>
      <c r="N602" s="37">
        <f t="shared" si="4"/>
        <v>10</v>
      </c>
      <c r="O602" s="37" t="str">
        <f t="array" ref="O602">IFERROR(XLOOKUP(K602,'Tipo de carga'!B:B,'Tipo de carga'!C:C))</f>
        <v>Diesel</v>
      </c>
    </row>
    <row r="603">
      <c r="A603" s="36">
        <v>1879.0</v>
      </c>
      <c r="B603" s="37" t="str">
        <f>IFERROR(VLOOKUP(A603,'asig octubre'!$A$2:$C$442,3,0))</f>
        <v>Circuitos</v>
      </c>
      <c r="C603" s="37" t="str">
        <f>IFERROR(VLOOKUP(A603,'asig octubre'!$A$2:$B$442,2,0))</f>
        <v>EC-03</v>
      </c>
      <c r="D603" s="38">
        <v>45571.23619212963</v>
      </c>
      <c r="E603" s="36" t="s">
        <v>357</v>
      </c>
      <c r="F603" s="37" t="str">
        <f t="array" ref="F603">IFERROR(XLOOKUP(E603,Operadores!A:A,Operadores!B:B))</f>
        <v>ISLHI</v>
      </c>
      <c r="G603" s="36" t="s">
        <v>19</v>
      </c>
      <c r="H603" s="39">
        <v>19.433084</v>
      </c>
      <c r="I603" s="40">
        <v>545.0</v>
      </c>
      <c r="J603" s="41">
        <f t="shared" si="1"/>
        <v>10591.03078</v>
      </c>
      <c r="K603" s="37" t="str">
        <f t="array" ref="K603">IFERROR(XLOOKUP(G603,'Tipo de carga'!A:A,'Tipo de carga'!B:B))</f>
        <v>Autoabasto</v>
      </c>
      <c r="L603" s="37">
        <f t="shared" si="2"/>
        <v>41</v>
      </c>
      <c r="M603" s="37">
        <f t="shared" si="3"/>
        <v>6</v>
      </c>
      <c r="N603" s="37">
        <f t="shared" si="4"/>
        <v>10</v>
      </c>
      <c r="O603" s="37" t="str">
        <f t="array" ref="O603">IFERROR(XLOOKUP(K603,'Tipo de carga'!B:B,'Tipo de carga'!C:C))</f>
        <v>Diesel</v>
      </c>
    </row>
    <row r="604">
      <c r="A604" s="36">
        <v>1790.0</v>
      </c>
      <c r="B604" s="37" t="str">
        <f>IFERROR(VLOOKUP(A604,'asig octubre'!$A$2:$C$442,3,0))</f>
        <v>Sayer Sencillo</v>
      </c>
      <c r="C604" s="37" t="str">
        <f>IFERROR(VLOOKUP(A604,'asig octubre'!$A$2:$B$442,2,0))</f>
        <v>EC-04</v>
      </c>
      <c r="D604" s="38">
        <v>45571.14303240741</v>
      </c>
      <c r="E604" s="36" t="s">
        <v>263</v>
      </c>
      <c r="F604" s="37" t="str">
        <f t="array" ref="F604">IFERROR(XLOOKUP(E604,Operadores!A:A,Operadores!B:B))</f>
        <v>DEJISR</v>
      </c>
      <c r="G604" s="36" t="s">
        <v>19</v>
      </c>
      <c r="H604" s="39">
        <v>19.433084</v>
      </c>
      <c r="I604" s="40">
        <v>788.0</v>
      </c>
      <c r="J604" s="41">
        <f t="shared" si="1"/>
        <v>15313.27019</v>
      </c>
      <c r="K604" s="37" t="str">
        <f t="array" ref="K604">IFERROR(XLOOKUP(G604,'Tipo de carga'!A:A,'Tipo de carga'!B:B))</f>
        <v>Autoabasto</v>
      </c>
      <c r="L604" s="37">
        <f t="shared" si="2"/>
        <v>41</v>
      </c>
      <c r="M604" s="37">
        <f t="shared" si="3"/>
        <v>6</v>
      </c>
      <c r="N604" s="37">
        <f t="shared" si="4"/>
        <v>10</v>
      </c>
      <c r="O604" s="37" t="str">
        <f t="array" ref="O604">IFERROR(XLOOKUP(K604,'Tipo de carga'!B:B,'Tipo de carga'!C:C))</f>
        <v>Diesel</v>
      </c>
    </row>
    <row r="605">
      <c r="A605" s="36">
        <v>1801.0</v>
      </c>
      <c r="B605" s="37" t="str">
        <f>IFERROR(VLOOKUP(A605,'asig octubre'!$A$2:$C$442,3,0))</f>
        <v>Sayer Full</v>
      </c>
      <c r="C605" s="37" t="str">
        <f>IFERROR(VLOOKUP(A605,'asig octubre'!$A$2:$B$442,2,0))</f>
        <v>EC-04</v>
      </c>
      <c r="D605" s="38">
        <v>45571.01398148148</v>
      </c>
      <c r="E605" s="36" t="s">
        <v>67</v>
      </c>
      <c r="F605" s="37" t="str">
        <f t="array" ref="F605">IFERROR(XLOOKUP(E605,Operadores!A:A,Operadores!B:B))</f>
        <v>DURMA01</v>
      </c>
      <c r="G605" s="36" t="s">
        <v>19</v>
      </c>
      <c r="H605" s="39">
        <v>19.433084</v>
      </c>
      <c r="I605" s="40">
        <v>705.0</v>
      </c>
      <c r="J605" s="41">
        <f t="shared" si="1"/>
        <v>13700.32422</v>
      </c>
      <c r="K605" s="37" t="str">
        <f t="array" ref="K605">IFERROR(XLOOKUP(G605,'Tipo de carga'!A:A,'Tipo de carga'!B:B))</f>
        <v>Autoabasto</v>
      </c>
      <c r="L605" s="37">
        <f t="shared" si="2"/>
        <v>41</v>
      </c>
      <c r="M605" s="37">
        <f t="shared" si="3"/>
        <v>6</v>
      </c>
      <c r="N605" s="37">
        <f t="shared" si="4"/>
        <v>10</v>
      </c>
      <c r="O605" s="37" t="str">
        <f t="array" ref="O605">IFERROR(XLOOKUP(K605,'Tipo de carga'!B:B,'Tipo de carga'!C:C))</f>
        <v>Diesel</v>
      </c>
    </row>
    <row r="606">
      <c r="A606" s="36">
        <v>1879.0</v>
      </c>
      <c r="B606" s="37" t="str">
        <f>IFERROR(VLOOKUP(A606,'asig octubre'!$A$2:$C$442,3,0))</f>
        <v>Circuitos</v>
      </c>
      <c r="C606" s="37" t="str">
        <f>IFERROR(VLOOKUP(A606,'asig octubre'!$A$2:$B$442,2,0))</f>
        <v>EC-03</v>
      </c>
      <c r="D606" s="38">
        <v>45571.846817129626</v>
      </c>
      <c r="E606" s="36" t="s">
        <v>357</v>
      </c>
      <c r="F606" s="37" t="str">
        <f t="array" ref="F606">IFERROR(XLOOKUP(E606,Operadores!A:A,Operadores!B:B))</f>
        <v>ISLHI</v>
      </c>
      <c r="G606" s="36" t="s">
        <v>75</v>
      </c>
      <c r="H606" s="39">
        <v>19.61336</v>
      </c>
      <c r="I606" s="40">
        <v>195.0</v>
      </c>
      <c r="J606" s="41">
        <f t="shared" si="1"/>
        <v>3824.6052</v>
      </c>
      <c r="K606" s="37" t="str">
        <f t="array" ref="K606">IFERROR(XLOOKUP(G606,'Tipo de carga'!A:A,'Tipo de carga'!B:B))</f>
        <v>Autoabasto</v>
      </c>
      <c r="L606" s="37">
        <f t="shared" si="2"/>
        <v>41</v>
      </c>
      <c r="M606" s="37">
        <f t="shared" si="3"/>
        <v>6</v>
      </c>
      <c r="N606" s="37">
        <f t="shared" si="4"/>
        <v>10</v>
      </c>
      <c r="O606" s="37" t="str">
        <f t="array" ref="O606">IFERROR(XLOOKUP(K606,'Tipo de carga'!B:B,'Tipo de carga'!C:C))</f>
        <v>Diesel</v>
      </c>
    </row>
    <row r="607">
      <c r="A607" s="36">
        <v>1829.0</v>
      </c>
      <c r="B607" s="37" t="str">
        <f>IFERROR(VLOOKUP(A607,'asig octubre'!$A$2:$C$442,3,0))</f>
        <v>Circuitos</v>
      </c>
      <c r="C607" s="37" t="str">
        <f>IFERROR(VLOOKUP(A607,'asig octubre'!$A$2:$B$442,2,0))</f>
        <v>EC-03</v>
      </c>
      <c r="D607" s="38">
        <v>45571.754594907405</v>
      </c>
      <c r="E607" s="36" t="s">
        <v>245</v>
      </c>
      <c r="F607" s="37" t="str">
        <f t="array" ref="F607">IFERROR(XLOOKUP(E607,Operadores!A:A,Operadores!B:B))</f>
        <v>HERAL04</v>
      </c>
      <c r="G607" s="36" t="s">
        <v>75</v>
      </c>
      <c r="H607" s="39">
        <v>19.61336</v>
      </c>
      <c r="I607" s="40">
        <v>415.0</v>
      </c>
      <c r="J607" s="41">
        <f t="shared" si="1"/>
        <v>8139.5444</v>
      </c>
      <c r="K607" s="37" t="str">
        <f t="array" ref="K607">IFERROR(XLOOKUP(G607,'Tipo de carga'!A:A,'Tipo de carga'!B:B))</f>
        <v>Autoabasto</v>
      </c>
      <c r="L607" s="37">
        <f t="shared" si="2"/>
        <v>41</v>
      </c>
      <c r="M607" s="37">
        <f t="shared" si="3"/>
        <v>6</v>
      </c>
      <c r="N607" s="37">
        <f t="shared" si="4"/>
        <v>10</v>
      </c>
      <c r="O607" s="37" t="str">
        <f t="array" ref="O607">IFERROR(XLOOKUP(K607,'Tipo de carga'!B:B,'Tipo de carga'!C:C))</f>
        <v>Diesel</v>
      </c>
    </row>
    <row r="608">
      <c r="A608" s="36">
        <v>1880.0</v>
      </c>
      <c r="B608" s="37" t="str">
        <f>IFERROR(VLOOKUP(A608,'asig octubre'!$A$2:$C$442,3,0))</f>
        <v>Circuitos</v>
      </c>
      <c r="C608" s="37" t="str">
        <f>IFERROR(VLOOKUP(A608,'asig octubre'!$A$2:$B$442,2,0))</f>
        <v>EC-03</v>
      </c>
      <c r="D608" s="38">
        <v>45571.527662037035</v>
      </c>
      <c r="E608" s="36" t="s">
        <v>248</v>
      </c>
      <c r="F608" s="37" t="str">
        <f t="array" ref="F608">IFERROR(XLOOKUP(E608,Operadores!A:A,Operadores!B:B))</f>
        <v>CRULE</v>
      </c>
      <c r="G608" s="36" t="s">
        <v>75</v>
      </c>
      <c r="H608" s="39">
        <v>19.61336</v>
      </c>
      <c r="I608" s="40">
        <v>710.0</v>
      </c>
      <c r="J608" s="41">
        <f t="shared" si="1"/>
        <v>13925.4856</v>
      </c>
      <c r="K608" s="37" t="str">
        <f t="array" ref="K608">IFERROR(XLOOKUP(G608,'Tipo de carga'!A:A,'Tipo de carga'!B:B))</f>
        <v>Autoabasto</v>
      </c>
      <c r="L608" s="37">
        <f t="shared" si="2"/>
        <v>41</v>
      </c>
      <c r="M608" s="37">
        <f t="shared" si="3"/>
        <v>6</v>
      </c>
      <c r="N608" s="37">
        <f t="shared" si="4"/>
        <v>10</v>
      </c>
      <c r="O608" s="37" t="str">
        <f t="array" ref="O608">IFERROR(XLOOKUP(K608,'Tipo de carga'!B:B,'Tipo de carga'!C:C))</f>
        <v>Diesel</v>
      </c>
    </row>
    <row r="609">
      <c r="A609" s="36">
        <v>1748.0</v>
      </c>
      <c r="B609" s="37" t="str">
        <f>IFERROR(VLOOKUP(A609,'asig octubre'!$A$2:$C$442,3,0))</f>
        <v>PISA Gdl</v>
      </c>
      <c r="C609" s="37" t="str">
        <f>IFERROR(VLOOKUP(A609,'asig octubre'!$A$2:$B$442,2,0))</f>
        <v>EC-06</v>
      </c>
      <c r="D609" s="38">
        <v>45571.34186342593</v>
      </c>
      <c r="E609" s="36" t="s">
        <v>354</v>
      </c>
      <c r="F609" s="37" t="str">
        <f t="array" ref="F609">IFERROR(XLOOKUP(E609,Operadores!A:A,Operadores!B:B))</f>
        <v>ROSCES</v>
      </c>
      <c r="G609" s="36" t="s">
        <v>75</v>
      </c>
      <c r="H609" s="39">
        <v>19.61336</v>
      </c>
      <c r="I609" s="40">
        <v>400.0</v>
      </c>
      <c r="J609" s="41">
        <f t="shared" si="1"/>
        <v>7845.344</v>
      </c>
      <c r="K609" s="37" t="str">
        <f t="array" ref="K609">IFERROR(XLOOKUP(G609,'Tipo de carga'!A:A,'Tipo de carga'!B:B))</f>
        <v>Autoabasto</v>
      </c>
      <c r="L609" s="37">
        <f t="shared" si="2"/>
        <v>41</v>
      </c>
      <c r="M609" s="37">
        <f t="shared" si="3"/>
        <v>6</v>
      </c>
      <c r="N609" s="37">
        <f t="shared" si="4"/>
        <v>10</v>
      </c>
      <c r="O609" s="37" t="str">
        <f t="array" ref="O609">IFERROR(XLOOKUP(K609,'Tipo de carga'!B:B,'Tipo de carga'!C:C))</f>
        <v>Diesel</v>
      </c>
    </row>
    <row r="610">
      <c r="A610" s="36">
        <v>1933.0</v>
      </c>
      <c r="B610" s="37" t="str">
        <f>IFERROR(VLOOKUP(A610,'asig octubre'!$A$2:$C$442,3,0))</f>
        <v>Circuitos</v>
      </c>
      <c r="C610" s="37" t="str">
        <f>IFERROR(VLOOKUP(A610,'asig octubre'!$A$2:$B$442,2,0))</f>
        <v>EC-03</v>
      </c>
      <c r="D610" s="38">
        <v>45571.33060185185</v>
      </c>
      <c r="E610" s="36" t="s">
        <v>213</v>
      </c>
      <c r="F610" s="37" t="str">
        <f t="array" ref="F610">IFERROR(XLOOKUP(E610,Operadores!A:A,Operadores!B:B))</f>
        <v>OLIMAR01</v>
      </c>
      <c r="G610" s="36" t="s">
        <v>75</v>
      </c>
      <c r="H610" s="39">
        <v>19.61336</v>
      </c>
      <c r="I610" s="40">
        <v>300.0</v>
      </c>
      <c r="J610" s="41">
        <f t="shared" si="1"/>
        <v>5884.008</v>
      </c>
      <c r="K610" s="37" t="str">
        <f t="array" ref="K610">IFERROR(XLOOKUP(G610,'Tipo de carga'!A:A,'Tipo de carga'!B:B))</f>
        <v>Autoabasto</v>
      </c>
      <c r="L610" s="37">
        <f t="shared" si="2"/>
        <v>41</v>
      </c>
      <c r="M610" s="37">
        <f t="shared" si="3"/>
        <v>6</v>
      </c>
      <c r="N610" s="37">
        <f t="shared" si="4"/>
        <v>10</v>
      </c>
      <c r="O610" s="37" t="str">
        <f t="array" ref="O610">IFERROR(XLOOKUP(K610,'Tipo de carga'!B:B,'Tipo de carga'!C:C))</f>
        <v>Diesel</v>
      </c>
    </row>
    <row r="611">
      <c r="A611" s="36">
        <v>1942.0</v>
      </c>
      <c r="B611" s="37" t="str">
        <f>IFERROR(VLOOKUP(A611,'asig octubre'!$A$2:$C$442,3,0))</f>
        <v>PISA Gdl</v>
      </c>
      <c r="C611" s="37" t="str">
        <f>IFERROR(VLOOKUP(A611,'asig octubre'!$A$2:$B$442,2,0))</f>
        <v>EC-06</v>
      </c>
      <c r="D611" s="38">
        <v>45571.928981481484</v>
      </c>
      <c r="E611" s="36" t="s">
        <v>270</v>
      </c>
      <c r="F611" s="37" t="str">
        <f t="array" ref="F611">IFERROR(XLOOKUP(E611,Operadores!A:A,Operadores!B:B))</f>
        <v>RESEDU</v>
      </c>
      <c r="G611" s="36" t="s">
        <v>274</v>
      </c>
      <c r="H611" s="39">
        <v>19.23481</v>
      </c>
      <c r="I611" s="40">
        <v>358.0</v>
      </c>
      <c r="J611" s="41">
        <f t="shared" si="1"/>
        <v>6886.06198</v>
      </c>
      <c r="K611" s="37" t="str">
        <f t="array" ref="K611">IFERROR(XLOOKUP(G611,'Tipo de carga'!A:A,'Tipo de carga'!B:B))</f>
        <v>Autoabasto</v>
      </c>
      <c r="L611" s="37">
        <f t="shared" si="2"/>
        <v>41</v>
      </c>
      <c r="M611" s="37">
        <f t="shared" si="3"/>
        <v>6</v>
      </c>
      <c r="N611" s="37">
        <f t="shared" si="4"/>
        <v>10</v>
      </c>
      <c r="O611" s="37" t="str">
        <f t="array" ref="O611">IFERROR(XLOOKUP(K611,'Tipo de carga'!B:B,'Tipo de carga'!C:C))</f>
        <v>Diesel</v>
      </c>
    </row>
    <row r="612">
      <c r="A612" s="36">
        <v>1774.0</v>
      </c>
      <c r="B612" s="37" t="str">
        <f>IFERROR(VLOOKUP(A612,'asig octubre'!$A$2:$C$442,3,0))</f>
        <v>PISA Gdl</v>
      </c>
      <c r="C612" s="37" t="str">
        <f>IFERROR(VLOOKUP(A612,'asig octubre'!$A$2:$B$442,2,0))</f>
        <v>EC-06</v>
      </c>
      <c r="D612" s="38">
        <v>45571.52989583334</v>
      </c>
      <c r="E612" s="36" t="s">
        <v>267</v>
      </c>
      <c r="F612" s="37" t="str">
        <f t="array" ref="F612">IFERROR(XLOOKUP(E612,Operadores!A:A,Operadores!B:B))</f>
        <v>LOPEDU</v>
      </c>
      <c r="G612" s="36" t="s">
        <v>274</v>
      </c>
      <c r="H612" s="39">
        <v>19.23481</v>
      </c>
      <c r="I612" s="40">
        <v>460.0</v>
      </c>
      <c r="J612" s="41">
        <f t="shared" si="1"/>
        <v>8848.0126</v>
      </c>
      <c r="K612" s="37" t="str">
        <f t="array" ref="K612">IFERROR(XLOOKUP(G612,'Tipo de carga'!A:A,'Tipo de carga'!B:B))</f>
        <v>Autoabasto</v>
      </c>
      <c r="L612" s="37">
        <f t="shared" si="2"/>
        <v>41</v>
      </c>
      <c r="M612" s="37">
        <f t="shared" si="3"/>
        <v>6</v>
      </c>
      <c r="N612" s="37">
        <f t="shared" si="4"/>
        <v>10</v>
      </c>
      <c r="O612" s="37" t="str">
        <f t="array" ref="O612">IFERROR(XLOOKUP(K612,'Tipo de carga'!B:B,'Tipo de carga'!C:C))</f>
        <v>Diesel</v>
      </c>
    </row>
    <row r="613">
      <c r="A613" s="36">
        <v>1727.0</v>
      </c>
      <c r="B613" s="37" t="str">
        <f>IFERROR(VLOOKUP(A613,'asig octubre'!$A$2:$C$442,3,0))</f>
        <v>PISA Gdl</v>
      </c>
      <c r="C613" s="37" t="str">
        <f>IFERROR(VLOOKUP(A613,'asig octubre'!$A$2:$B$442,2,0))</f>
        <v>EC-06</v>
      </c>
      <c r="D613" s="38">
        <v>45571.52921296296</v>
      </c>
      <c r="E613" s="36" t="s">
        <v>424</v>
      </c>
      <c r="F613" s="37" t="str">
        <f t="array" ref="F613">IFERROR(XLOOKUP(E613,Operadores!A:A,Operadores!B:B))</f>
        <v>BENMAX01</v>
      </c>
      <c r="G613" s="36" t="s">
        <v>274</v>
      </c>
      <c r="H613" s="39">
        <v>19.23481</v>
      </c>
      <c r="I613" s="40">
        <v>473.0</v>
      </c>
      <c r="J613" s="41">
        <f t="shared" si="1"/>
        <v>9098.06513</v>
      </c>
      <c r="K613" s="37" t="str">
        <f t="array" ref="K613">IFERROR(XLOOKUP(G613,'Tipo de carga'!A:A,'Tipo de carga'!B:B))</f>
        <v>Autoabasto</v>
      </c>
      <c r="L613" s="37">
        <f t="shared" si="2"/>
        <v>41</v>
      </c>
      <c r="M613" s="37">
        <f t="shared" si="3"/>
        <v>6</v>
      </c>
      <c r="N613" s="37">
        <f t="shared" si="4"/>
        <v>10</v>
      </c>
      <c r="O613" s="37" t="str">
        <f t="array" ref="O613">IFERROR(XLOOKUP(K613,'Tipo de carga'!B:B,'Tipo de carga'!C:C))</f>
        <v>Diesel</v>
      </c>
    </row>
    <row r="614">
      <c r="A614" s="36">
        <v>1816.0</v>
      </c>
      <c r="B614" s="37" t="str">
        <f>IFERROR(VLOOKUP(A614,'asig octubre'!$A$2:$C$442,3,0))</f>
        <v>Wm Full</v>
      </c>
      <c r="C614" s="37" t="str">
        <f>IFERROR(VLOOKUP(A614,'asig octubre'!$A$2:$B$442,2,0))</f>
        <v>EC-08</v>
      </c>
      <c r="D614" s="38">
        <v>45571.83579861111</v>
      </c>
      <c r="E614" s="36" t="s">
        <v>288</v>
      </c>
      <c r="F614" s="37" t="str">
        <f t="array" ref="F614">IFERROR(XLOOKUP(E614,Operadores!A:A,Operadores!B:B))</f>
        <v>RODMIG</v>
      </c>
      <c r="G614" s="36" t="s">
        <v>42</v>
      </c>
      <c r="H614" s="39">
        <v>19.15722</v>
      </c>
      <c r="I614" s="40">
        <v>760.0</v>
      </c>
      <c r="J614" s="41">
        <f t="shared" si="1"/>
        <v>14559.4872</v>
      </c>
      <c r="K614" s="37" t="str">
        <f t="array" ref="K614">IFERROR(XLOOKUP(G614,'Tipo de carga'!A:A,'Tipo de carga'!B:B))</f>
        <v>Autoabasto</v>
      </c>
      <c r="L614" s="37">
        <f t="shared" si="2"/>
        <v>41</v>
      </c>
      <c r="M614" s="37">
        <f t="shared" si="3"/>
        <v>6</v>
      </c>
      <c r="N614" s="37">
        <f t="shared" si="4"/>
        <v>10</v>
      </c>
      <c r="O614" s="37" t="str">
        <f t="array" ref="O614">IFERROR(XLOOKUP(K614,'Tipo de carga'!B:B,'Tipo de carga'!C:C))</f>
        <v>Diesel</v>
      </c>
    </row>
    <row r="615">
      <c r="A615" s="36">
        <v>1958.0</v>
      </c>
      <c r="B615" s="37" t="str">
        <f>IFERROR(VLOOKUP(A615,'asig octubre'!$A$2:$C$442,3,0))</f>
        <v>Full Liver</v>
      </c>
      <c r="C615" s="37" t="str">
        <f>IFERROR(VLOOKUP(A615,'asig octubre'!$A$2:$B$442,2,0))</f>
        <v>EC-01</v>
      </c>
      <c r="D615" s="38">
        <v>45571.798796296294</v>
      </c>
      <c r="E615" s="36" t="s">
        <v>218</v>
      </c>
      <c r="F615" s="37" t="str">
        <f t="array" ref="F615">IFERROR(XLOOKUP(E615,Operadores!A:A,Operadores!B:B))</f>
        <v>MONAL</v>
      </c>
      <c r="G615" s="36" t="s">
        <v>42</v>
      </c>
      <c r="H615" s="39">
        <v>19.15722</v>
      </c>
      <c r="I615" s="40">
        <v>335.0</v>
      </c>
      <c r="J615" s="41">
        <f t="shared" si="1"/>
        <v>6417.6687</v>
      </c>
      <c r="K615" s="37" t="str">
        <f t="array" ref="K615">IFERROR(XLOOKUP(G615,'Tipo de carga'!A:A,'Tipo de carga'!B:B))</f>
        <v>Autoabasto</v>
      </c>
      <c r="L615" s="37">
        <f t="shared" si="2"/>
        <v>41</v>
      </c>
      <c r="M615" s="37">
        <f t="shared" si="3"/>
        <v>6</v>
      </c>
      <c r="N615" s="37">
        <f t="shared" si="4"/>
        <v>10</v>
      </c>
      <c r="O615" s="37" t="str">
        <f t="array" ref="O615">IFERROR(XLOOKUP(K615,'Tipo de carga'!B:B,'Tipo de carga'!C:C))</f>
        <v>Diesel</v>
      </c>
    </row>
    <row r="616">
      <c r="A616" s="36">
        <v>1964.0</v>
      </c>
      <c r="B616" s="37" t="str">
        <f>IFERROR(VLOOKUP(A616,'asig octubre'!$A$2:$C$442,3,0))</f>
        <v>MeLi asignado SD</v>
      </c>
      <c r="C616" s="37" t="str">
        <f>IFERROR(VLOOKUP(A616,'asig octubre'!$A$2:$B$442,2,0))</f>
        <v>EC-05</v>
      </c>
      <c r="D616" s="38">
        <v>45571.599386574075</v>
      </c>
      <c r="E616" s="36" t="s">
        <v>236</v>
      </c>
      <c r="F616" s="37" t="str">
        <f t="array" ref="F616">IFERROR(XLOOKUP(E616,Operadores!A:A,Operadores!B:B))</f>
        <v>BENOSC</v>
      </c>
      <c r="G616" s="36" t="s">
        <v>42</v>
      </c>
      <c r="H616" s="39">
        <v>19.15722</v>
      </c>
      <c r="I616" s="40">
        <v>579.0</v>
      </c>
      <c r="J616" s="41">
        <f t="shared" si="1"/>
        <v>11092.03038</v>
      </c>
      <c r="K616" s="37" t="str">
        <f t="array" ref="K616">IFERROR(XLOOKUP(G616,'Tipo de carga'!A:A,'Tipo de carga'!B:B))</f>
        <v>Autoabasto</v>
      </c>
      <c r="L616" s="37">
        <f t="shared" si="2"/>
        <v>41</v>
      </c>
      <c r="M616" s="37">
        <f t="shared" si="3"/>
        <v>6</v>
      </c>
      <c r="N616" s="37">
        <f t="shared" si="4"/>
        <v>10</v>
      </c>
      <c r="O616" s="37" t="str">
        <f t="array" ref="O616">IFERROR(XLOOKUP(K616,'Tipo de carga'!B:B,'Tipo de carga'!C:C))</f>
        <v>Diesel</v>
      </c>
    </row>
    <row r="617">
      <c r="A617" s="36">
        <v>1882.0</v>
      </c>
      <c r="B617" s="37" t="str">
        <f>IFERROR(VLOOKUP(A617,'asig octubre'!$A$2:$C$442,3,0))</f>
        <v>Sayer Sencillo</v>
      </c>
      <c r="C617" s="37" t="str">
        <f>IFERROR(VLOOKUP(A617,'asig octubre'!$A$2:$B$442,2,0))</f>
        <v>EC-04</v>
      </c>
      <c r="D617" s="38">
        <v>45571.56642361111</v>
      </c>
      <c r="E617" s="36" t="s">
        <v>49</v>
      </c>
      <c r="F617" s="37" t="str">
        <f t="array" ref="F617">IFERROR(XLOOKUP(E617,Operadores!A:A,Operadores!B:B))</f>
        <v>FABMA</v>
      </c>
      <c r="G617" s="36" t="s">
        <v>42</v>
      </c>
      <c r="H617" s="39">
        <v>19.15722</v>
      </c>
      <c r="I617" s="40">
        <v>400.0</v>
      </c>
      <c r="J617" s="41">
        <f t="shared" si="1"/>
        <v>7662.888</v>
      </c>
      <c r="K617" s="37" t="str">
        <f t="array" ref="K617">IFERROR(XLOOKUP(G617,'Tipo de carga'!A:A,'Tipo de carga'!B:B))</f>
        <v>Autoabasto</v>
      </c>
      <c r="L617" s="37">
        <f t="shared" si="2"/>
        <v>41</v>
      </c>
      <c r="M617" s="37">
        <f t="shared" si="3"/>
        <v>6</v>
      </c>
      <c r="N617" s="37">
        <f t="shared" si="4"/>
        <v>10</v>
      </c>
      <c r="O617" s="37" t="str">
        <f t="array" ref="O617">IFERROR(XLOOKUP(K617,'Tipo de carga'!B:B,'Tipo de carga'!C:C))</f>
        <v>Diesel</v>
      </c>
    </row>
    <row r="618">
      <c r="A618" s="36">
        <v>1991.0</v>
      </c>
      <c r="B618" s="37" t="str">
        <f>IFERROR(VLOOKUP(A618,'asig octubre'!$A$2:$C$442,3,0))</f>
        <v>MeLi Dedicado Merida</v>
      </c>
      <c r="C618" s="37" t="str">
        <f>IFERROR(VLOOKUP(A618,'asig octubre'!$A$2:$B$442,2,0))</f>
        <v>EC-05</v>
      </c>
      <c r="D618" s="38">
        <v>45571.541134259256</v>
      </c>
      <c r="E618" s="36" t="s">
        <v>204</v>
      </c>
      <c r="F618" s="37" t="str">
        <f t="array" ref="F618">IFERROR(XLOOKUP(E618,Operadores!A:A,Operadores!B:B))</f>
        <v>AGUARM</v>
      </c>
      <c r="G618" s="36" t="s">
        <v>42</v>
      </c>
      <c r="H618" s="39">
        <v>19.15722</v>
      </c>
      <c r="I618" s="40">
        <v>224.0</v>
      </c>
      <c r="J618" s="41">
        <f t="shared" si="1"/>
        <v>4291.21728</v>
      </c>
      <c r="K618" s="37" t="str">
        <f t="array" ref="K618">IFERROR(XLOOKUP(G618,'Tipo de carga'!A:A,'Tipo de carga'!B:B))</f>
        <v>Autoabasto</v>
      </c>
      <c r="L618" s="37">
        <f t="shared" si="2"/>
        <v>41</v>
      </c>
      <c r="M618" s="37">
        <f t="shared" si="3"/>
        <v>6</v>
      </c>
      <c r="N618" s="37">
        <f t="shared" si="4"/>
        <v>10</v>
      </c>
      <c r="O618" s="37" t="str">
        <f t="array" ref="O618">IFERROR(XLOOKUP(K618,'Tipo de carga'!B:B,'Tipo de carga'!C:C))</f>
        <v>Diesel</v>
      </c>
    </row>
    <row r="619">
      <c r="A619" s="36">
        <v>1758.0</v>
      </c>
      <c r="B619" s="37" t="str">
        <f>IFERROR(VLOOKUP(A619,'asig octubre'!$A$2:$C$442,3,0))</f>
        <v>Wm Full</v>
      </c>
      <c r="C619" s="37" t="str">
        <f>IFERROR(VLOOKUP(A619,'asig octubre'!$A$2:$B$442,2,0))</f>
        <v>EC-08</v>
      </c>
      <c r="D619" s="38">
        <v>45571.412997685184</v>
      </c>
      <c r="E619" s="36" t="s">
        <v>296</v>
      </c>
      <c r="F619" s="37" t="str">
        <f t="array" ref="F619">IFERROR(XLOOKUP(E619,Operadores!A:A,Operadores!B:B))</f>
        <v>PINGUA</v>
      </c>
      <c r="G619" s="36" t="s">
        <v>42</v>
      </c>
      <c r="H619" s="39">
        <v>19.15722</v>
      </c>
      <c r="I619" s="40">
        <v>413.0</v>
      </c>
      <c r="J619" s="41">
        <f t="shared" si="1"/>
        <v>7911.93186</v>
      </c>
      <c r="K619" s="37" t="str">
        <f t="array" ref="K619">IFERROR(XLOOKUP(G619,'Tipo de carga'!A:A,'Tipo de carga'!B:B))</f>
        <v>Autoabasto</v>
      </c>
      <c r="L619" s="37">
        <f t="shared" si="2"/>
        <v>41</v>
      </c>
      <c r="M619" s="37">
        <f t="shared" si="3"/>
        <v>6</v>
      </c>
      <c r="N619" s="37">
        <f t="shared" si="4"/>
        <v>10</v>
      </c>
      <c r="O619" s="37" t="str">
        <f t="array" ref="O619">IFERROR(XLOOKUP(K619,'Tipo de carga'!B:B,'Tipo de carga'!C:C))</f>
        <v>Diesel</v>
      </c>
    </row>
    <row r="620">
      <c r="A620" s="36">
        <v>1798.0</v>
      </c>
      <c r="B620" s="37" t="str">
        <f>IFERROR(VLOOKUP(A620,'asig octubre'!$A$2:$C$442,3,0))</f>
        <v>Wm Full</v>
      </c>
      <c r="C620" s="37" t="str">
        <f>IFERROR(VLOOKUP(A620,'asig octubre'!$A$2:$B$442,2,0))</f>
        <v>EC-08</v>
      </c>
      <c r="D620" s="38">
        <v>45571.396261574075</v>
      </c>
      <c r="E620" s="36" t="s">
        <v>299</v>
      </c>
      <c r="F620" s="37" t="str">
        <f t="array" ref="F620">IFERROR(XLOOKUP(E620,Operadores!A:A,Operadores!B:B))</f>
        <v>MARWAL</v>
      </c>
      <c r="G620" s="36" t="s">
        <v>42</v>
      </c>
      <c r="H620" s="39">
        <v>19.15722</v>
      </c>
      <c r="I620" s="40">
        <v>358.0</v>
      </c>
      <c r="J620" s="41">
        <f t="shared" si="1"/>
        <v>6858.28476</v>
      </c>
      <c r="K620" s="37" t="str">
        <f t="array" ref="K620">IFERROR(XLOOKUP(G620,'Tipo de carga'!A:A,'Tipo de carga'!B:B))</f>
        <v>Autoabasto</v>
      </c>
      <c r="L620" s="37">
        <f t="shared" si="2"/>
        <v>41</v>
      </c>
      <c r="M620" s="37">
        <f t="shared" si="3"/>
        <v>6</v>
      </c>
      <c r="N620" s="37">
        <f t="shared" si="4"/>
        <v>10</v>
      </c>
      <c r="O620" s="37" t="str">
        <f t="array" ref="O620">IFERROR(XLOOKUP(K620,'Tipo de carga'!B:B,'Tipo de carga'!C:C))</f>
        <v>Diesel</v>
      </c>
    </row>
    <row r="621">
      <c r="A621" s="36">
        <v>1818.0</v>
      </c>
      <c r="B621" s="37" t="str">
        <f>IFERROR(VLOOKUP(A621,'asig octubre'!$A$2:$C$442,3,0))</f>
        <v>Wm Full</v>
      </c>
      <c r="C621" s="37" t="str">
        <f>IFERROR(VLOOKUP(A621,'asig octubre'!$A$2:$B$442,2,0))</f>
        <v>EC-08</v>
      </c>
      <c r="D621" s="38">
        <v>45571.34284722222</v>
      </c>
      <c r="E621" s="36" t="s">
        <v>302</v>
      </c>
      <c r="F621" s="37" t="str">
        <f t="array" ref="F621">IFERROR(XLOOKUP(E621,Operadores!A:A,Operadores!B:B))</f>
        <v>HEROCT</v>
      </c>
      <c r="G621" s="36" t="s">
        <v>42</v>
      </c>
      <c r="H621" s="39">
        <v>19.15722</v>
      </c>
      <c r="I621" s="40">
        <v>360.0</v>
      </c>
      <c r="J621" s="41">
        <f t="shared" si="1"/>
        <v>6896.5992</v>
      </c>
      <c r="K621" s="37" t="str">
        <f t="array" ref="K621">IFERROR(XLOOKUP(G621,'Tipo de carga'!A:A,'Tipo de carga'!B:B))</f>
        <v>Autoabasto</v>
      </c>
      <c r="L621" s="37">
        <f t="shared" si="2"/>
        <v>41</v>
      </c>
      <c r="M621" s="37">
        <f t="shared" si="3"/>
        <v>6</v>
      </c>
      <c r="N621" s="37">
        <f t="shared" si="4"/>
        <v>10</v>
      </c>
      <c r="O621" s="37" t="str">
        <f t="array" ref="O621">IFERROR(XLOOKUP(K621,'Tipo de carga'!B:B,'Tipo de carga'!C:C))</f>
        <v>Diesel</v>
      </c>
    </row>
    <row r="622">
      <c r="A622" s="36">
        <v>1701.0</v>
      </c>
      <c r="B622" s="37" t="str">
        <f>IFERROR(VLOOKUP(A622,'asig octubre'!$A$2:$C$442,3,0))</f>
        <v>Wm Full</v>
      </c>
      <c r="C622" s="37" t="str">
        <f>IFERROR(VLOOKUP(A622,'asig octubre'!$A$2:$B$442,2,0))</f>
        <v>EC-08</v>
      </c>
      <c r="D622" s="38">
        <v>45571.3084375</v>
      </c>
      <c r="E622" s="36" t="s">
        <v>400</v>
      </c>
      <c r="F622" s="37" t="str">
        <f t="array" ref="F622">IFERROR(XLOOKUP(E622,Operadores!A:A,Operadores!B:B))</f>
        <v>HERMOI</v>
      </c>
      <c r="G622" s="36" t="s">
        <v>42</v>
      </c>
      <c r="H622" s="39">
        <v>19.15722</v>
      </c>
      <c r="I622" s="40">
        <v>411.0</v>
      </c>
      <c r="J622" s="41">
        <f t="shared" si="1"/>
        <v>7873.61742</v>
      </c>
      <c r="K622" s="37" t="str">
        <f t="array" ref="K622">IFERROR(XLOOKUP(G622,'Tipo de carga'!A:A,'Tipo de carga'!B:B))</f>
        <v>Autoabasto</v>
      </c>
      <c r="L622" s="37">
        <f t="shared" si="2"/>
        <v>41</v>
      </c>
      <c r="M622" s="37">
        <f t="shared" si="3"/>
        <v>6</v>
      </c>
      <c r="N622" s="37">
        <f t="shared" si="4"/>
        <v>10</v>
      </c>
      <c r="O622" s="37" t="str">
        <f t="array" ref="O622">IFERROR(XLOOKUP(K622,'Tipo de carga'!B:B,'Tipo de carga'!C:C))</f>
        <v>Diesel</v>
      </c>
    </row>
    <row r="623">
      <c r="A623" s="36">
        <v>1736.0</v>
      </c>
      <c r="B623" s="37" t="str">
        <f>IFERROR(VLOOKUP(A623,'asig octubre'!$A$2:$C$442,3,0))</f>
        <v>Wm Full</v>
      </c>
      <c r="C623" s="37" t="str">
        <f>IFERROR(VLOOKUP(A623,'asig octubre'!$A$2:$B$442,2,0))</f>
        <v>EC-08</v>
      </c>
      <c r="D623" s="38">
        <v>45571.29824074074</v>
      </c>
      <c r="E623" s="36" t="s">
        <v>298</v>
      </c>
      <c r="F623" s="37" t="str">
        <f t="array" ref="F623">IFERROR(XLOOKUP(E623,Operadores!A:A,Operadores!B:B))</f>
        <v>MORFRE01</v>
      </c>
      <c r="G623" s="36" t="s">
        <v>42</v>
      </c>
      <c r="H623" s="39">
        <v>19.15722</v>
      </c>
      <c r="I623" s="40">
        <v>401.0</v>
      </c>
      <c r="J623" s="41">
        <f t="shared" si="1"/>
        <v>7682.04522</v>
      </c>
      <c r="K623" s="37" t="str">
        <f t="array" ref="K623">IFERROR(XLOOKUP(G623,'Tipo de carga'!A:A,'Tipo de carga'!B:B))</f>
        <v>Autoabasto</v>
      </c>
      <c r="L623" s="37">
        <f t="shared" si="2"/>
        <v>41</v>
      </c>
      <c r="M623" s="37">
        <f t="shared" si="3"/>
        <v>6</v>
      </c>
      <c r="N623" s="37">
        <f t="shared" si="4"/>
        <v>10</v>
      </c>
      <c r="O623" s="37" t="str">
        <f t="array" ref="O623">IFERROR(XLOOKUP(K623,'Tipo de carga'!B:B,'Tipo de carga'!C:C))</f>
        <v>Diesel</v>
      </c>
    </row>
    <row r="624">
      <c r="A624" s="36">
        <v>2006.0</v>
      </c>
      <c r="B624" s="37" t="str">
        <f>IFERROR(VLOOKUP(A624,'asig octubre'!$A$2:$C$442,3,0))</f>
        <v>MeLi Dedicado Merida</v>
      </c>
      <c r="C624" s="37" t="str">
        <f>IFERROR(VLOOKUP(A624,'asig octubre'!$A$2:$B$442,2,0))</f>
        <v>EC-05</v>
      </c>
      <c r="D624" s="38">
        <v>45571.271157407406</v>
      </c>
      <c r="E624" s="36" t="s">
        <v>363</v>
      </c>
      <c r="F624" s="37" t="str">
        <f t="array" ref="F624">IFERROR(XLOOKUP(E624,Operadores!A:A,Operadores!B:B))</f>
        <v>TREJUA</v>
      </c>
      <c r="G624" s="36" t="s">
        <v>42</v>
      </c>
      <c r="H624" s="39">
        <v>19.15722</v>
      </c>
      <c r="I624" s="40">
        <v>201.0</v>
      </c>
      <c r="J624" s="41">
        <f t="shared" si="1"/>
        <v>3850.60122</v>
      </c>
      <c r="K624" s="37" t="str">
        <f t="array" ref="K624">IFERROR(XLOOKUP(G624,'Tipo de carga'!A:A,'Tipo de carga'!B:B))</f>
        <v>Autoabasto</v>
      </c>
      <c r="L624" s="37">
        <f t="shared" si="2"/>
        <v>41</v>
      </c>
      <c r="M624" s="37">
        <f t="shared" si="3"/>
        <v>6</v>
      </c>
      <c r="N624" s="37">
        <f t="shared" si="4"/>
        <v>10</v>
      </c>
      <c r="O624" s="37" t="str">
        <f t="array" ref="O624">IFERROR(XLOOKUP(K624,'Tipo de carga'!B:B,'Tipo de carga'!C:C))</f>
        <v>Diesel</v>
      </c>
    </row>
    <row r="625">
      <c r="A625" s="36">
        <v>1728.0</v>
      </c>
      <c r="B625" s="37" t="str">
        <f>IFERROR(VLOOKUP(A625,'asig octubre'!$A$2:$C$442,3,0))</f>
        <v>Wm Full</v>
      </c>
      <c r="C625" s="37" t="str">
        <f>IFERROR(VLOOKUP(A625,'asig octubre'!$A$2:$B$442,2,0))</f>
        <v>EC-08</v>
      </c>
      <c r="D625" s="38">
        <v>45571.243726851855</v>
      </c>
      <c r="E625" s="36" t="s">
        <v>281</v>
      </c>
      <c r="F625" s="37" t="str">
        <f t="array" ref="F625">IFERROR(XLOOKUP(E625,Operadores!A:A,Operadores!B:B))</f>
        <v>MARJO13</v>
      </c>
      <c r="G625" s="36" t="s">
        <v>42</v>
      </c>
      <c r="H625" s="39">
        <v>19.15722</v>
      </c>
      <c r="I625" s="40">
        <v>380.0</v>
      </c>
      <c r="J625" s="41">
        <f t="shared" si="1"/>
        <v>7279.7436</v>
      </c>
      <c r="K625" s="37" t="str">
        <f t="array" ref="K625">IFERROR(XLOOKUP(G625,'Tipo de carga'!A:A,'Tipo de carga'!B:B))</f>
        <v>Autoabasto</v>
      </c>
      <c r="L625" s="37">
        <f t="shared" si="2"/>
        <v>41</v>
      </c>
      <c r="M625" s="37">
        <f t="shared" si="3"/>
        <v>6</v>
      </c>
      <c r="N625" s="37">
        <f t="shared" si="4"/>
        <v>10</v>
      </c>
      <c r="O625" s="37" t="str">
        <f t="array" ref="O625">IFERROR(XLOOKUP(K625,'Tipo de carga'!B:B,'Tipo de carga'!C:C))</f>
        <v>Diesel</v>
      </c>
    </row>
    <row r="626">
      <c r="A626" s="36">
        <v>2001.0</v>
      </c>
      <c r="B626" s="37" t="str">
        <f>IFERROR(VLOOKUP(A626,'asig octubre'!$A$2:$C$442,3,0))</f>
        <v>MeLi Dedicado Merida</v>
      </c>
      <c r="C626" s="37" t="str">
        <f>IFERROR(VLOOKUP(A626,'asig octubre'!$A$2:$B$442,2,0))</f>
        <v>EC-05</v>
      </c>
      <c r="D626" s="38">
        <v>45571.219675925924</v>
      </c>
      <c r="E626" s="36" t="s">
        <v>367</v>
      </c>
      <c r="F626" s="37" t="str">
        <f t="array" ref="F626">IFERROR(XLOOKUP(E626,Operadores!A:A,Operadores!B:B))</f>
        <v>ALTJOS</v>
      </c>
      <c r="G626" s="36" t="s">
        <v>42</v>
      </c>
      <c r="H626" s="39">
        <v>19.15722</v>
      </c>
      <c r="I626" s="40">
        <v>340.0</v>
      </c>
      <c r="J626" s="41">
        <f t="shared" si="1"/>
        <v>6513.4548</v>
      </c>
      <c r="K626" s="37" t="str">
        <f t="array" ref="K626">IFERROR(XLOOKUP(G626,'Tipo de carga'!A:A,'Tipo de carga'!B:B))</f>
        <v>Autoabasto</v>
      </c>
      <c r="L626" s="37">
        <f t="shared" si="2"/>
        <v>41</v>
      </c>
      <c r="M626" s="37">
        <f t="shared" si="3"/>
        <v>6</v>
      </c>
      <c r="N626" s="37">
        <f t="shared" si="4"/>
        <v>10</v>
      </c>
      <c r="O626" s="37" t="str">
        <f t="array" ref="O626">IFERROR(XLOOKUP(K626,'Tipo de carga'!B:B,'Tipo de carga'!C:C))</f>
        <v>Diesel</v>
      </c>
    </row>
    <row r="627">
      <c r="A627" s="36">
        <v>1820.0</v>
      </c>
      <c r="B627" s="37" t="str">
        <f>IFERROR(VLOOKUP(A627,'asig octubre'!$A$2:$C$442,3,0))</f>
        <v>Wm Full</v>
      </c>
      <c r="C627" s="37" t="str">
        <f>IFERROR(VLOOKUP(A627,'asig octubre'!$A$2:$B$442,2,0))</f>
        <v>EC-08</v>
      </c>
      <c r="D627" s="38">
        <v>45571.17628472222</v>
      </c>
      <c r="E627" s="36" t="s">
        <v>303</v>
      </c>
      <c r="F627" s="37" t="str">
        <f t="array" ref="F627">IFERROR(XLOOKUP(E627,Operadores!A:A,Operadores!B:B))</f>
        <v>CAMVI01</v>
      </c>
      <c r="G627" s="36" t="s">
        <v>42</v>
      </c>
      <c r="H627" s="39">
        <v>19.15722</v>
      </c>
      <c r="I627" s="40">
        <v>327.0</v>
      </c>
      <c r="J627" s="41">
        <f t="shared" si="1"/>
        <v>6264.41094</v>
      </c>
      <c r="K627" s="37" t="str">
        <f t="array" ref="K627">IFERROR(XLOOKUP(G627,'Tipo de carga'!A:A,'Tipo de carga'!B:B))</f>
        <v>Autoabasto</v>
      </c>
      <c r="L627" s="37">
        <f t="shared" si="2"/>
        <v>41</v>
      </c>
      <c r="M627" s="37">
        <f t="shared" si="3"/>
        <v>6</v>
      </c>
      <c r="N627" s="37">
        <f t="shared" si="4"/>
        <v>10</v>
      </c>
      <c r="O627" s="37" t="str">
        <f t="array" ref="O627">IFERROR(XLOOKUP(K627,'Tipo de carga'!B:B,'Tipo de carga'!C:C))</f>
        <v>Diesel</v>
      </c>
    </row>
    <row r="628">
      <c r="A628" s="36">
        <v>1998.0</v>
      </c>
      <c r="B628" s="37" t="str">
        <f>IFERROR(VLOOKUP(A628,'asig octubre'!$A$2:$C$442,3,0))</f>
        <v>MeLi Dedicado Merida</v>
      </c>
      <c r="C628" s="37" t="str">
        <f>IFERROR(VLOOKUP(A628,'asig octubre'!$A$2:$B$442,2,0))</f>
        <v>EC-05</v>
      </c>
      <c r="D628" s="38">
        <v>45571.17321759259</v>
      </c>
      <c r="E628" s="36" t="s">
        <v>381</v>
      </c>
      <c r="F628" s="37" t="str">
        <f t="array" ref="F628">IFERROR(XLOOKUP(E628,Operadores!A:A,Operadores!B:B))</f>
        <v>CHAJUA</v>
      </c>
      <c r="G628" s="36" t="s">
        <v>42</v>
      </c>
      <c r="H628" s="39">
        <v>19.15722</v>
      </c>
      <c r="I628" s="40">
        <v>360.0</v>
      </c>
      <c r="J628" s="41">
        <f t="shared" si="1"/>
        <v>6896.5992</v>
      </c>
      <c r="K628" s="37" t="str">
        <f t="array" ref="K628">IFERROR(XLOOKUP(G628,'Tipo de carga'!A:A,'Tipo de carga'!B:B))</f>
        <v>Autoabasto</v>
      </c>
      <c r="L628" s="37">
        <f t="shared" si="2"/>
        <v>41</v>
      </c>
      <c r="M628" s="37">
        <f t="shared" si="3"/>
        <v>6</v>
      </c>
      <c r="N628" s="37">
        <f t="shared" si="4"/>
        <v>10</v>
      </c>
      <c r="O628" s="37" t="str">
        <f t="array" ref="O628">IFERROR(XLOOKUP(K628,'Tipo de carga'!B:B,'Tipo de carga'!C:C))</f>
        <v>Diesel</v>
      </c>
    </row>
    <row r="629">
      <c r="A629" s="36">
        <v>2004.0</v>
      </c>
      <c r="B629" s="37" t="str">
        <f>IFERROR(VLOOKUP(A629,'asig octubre'!$A$2:$C$442,3,0))</f>
        <v>MeLi asignado SD</v>
      </c>
      <c r="C629" s="37" t="str">
        <f>IFERROR(VLOOKUP(A629,'asig octubre'!$A$2:$B$442,2,0))</f>
        <v>EC-05</v>
      </c>
      <c r="D629" s="38">
        <v>45571.16590277778</v>
      </c>
      <c r="E629" s="36" t="s">
        <v>398</v>
      </c>
      <c r="F629" s="37" t="str">
        <f t="array" ref="F629">IFERROR(XLOOKUP(E629,Operadores!A:A,Operadores!B:B))</f>
        <v>SANEUS</v>
      </c>
      <c r="G629" s="36" t="s">
        <v>42</v>
      </c>
      <c r="H629" s="39">
        <v>19.15722</v>
      </c>
      <c r="I629" s="40">
        <v>415.0</v>
      </c>
      <c r="J629" s="41">
        <f t="shared" si="1"/>
        <v>7950.2463</v>
      </c>
      <c r="K629" s="37" t="str">
        <f t="array" ref="K629">IFERROR(XLOOKUP(G629,'Tipo de carga'!A:A,'Tipo de carga'!B:B))</f>
        <v>Autoabasto</v>
      </c>
      <c r="L629" s="37">
        <f t="shared" si="2"/>
        <v>41</v>
      </c>
      <c r="M629" s="37">
        <f t="shared" si="3"/>
        <v>6</v>
      </c>
      <c r="N629" s="37">
        <f t="shared" si="4"/>
        <v>10</v>
      </c>
      <c r="O629" s="37" t="str">
        <f t="array" ref="O629">IFERROR(XLOOKUP(K629,'Tipo de carga'!B:B,'Tipo de carga'!C:C))</f>
        <v>Diesel</v>
      </c>
    </row>
    <row r="630">
      <c r="A630" s="36">
        <v>1730.0</v>
      </c>
      <c r="B630" s="37" t="str">
        <f>IFERROR(VLOOKUP(A630,'asig octubre'!$A$2:$C$442,3,0))</f>
        <v>Wm Sencillo</v>
      </c>
      <c r="C630" s="37" t="str">
        <f>IFERROR(VLOOKUP(A630,'asig octubre'!$A$2:$B$442,2,0))</f>
        <v>EC-08</v>
      </c>
      <c r="D630" s="38">
        <v>45571.136412037034</v>
      </c>
      <c r="E630" s="36" t="s">
        <v>286</v>
      </c>
      <c r="F630" s="37" t="str">
        <f t="array" ref="F630">IFERROR(XLOOKUP(E630,Operadores!A:A,Operadores!B:B))</f>
        <v>LOPERI</v>
      </c>
      <c r="G630" s="36" t="s">
        <v>42</v>
      </c>
      <c r="H630" s="39">
        <v>19.15722</v>
      </c>
      <c r="I630" s="40">
        <v>456.0</v>
      </c>
      <c r="J630" s="41">
        <f t="shared" si="1"/>
        <v>8735.69232</v>
      </c>
      <c r="K630" s="37" t="str">
        <f t="array" ref="K630">IFERROR(XLOOKUP(G630,'Tipo de carga'!A:A,'Tipo de carga'!B:B))</f>
        <v>Autoabasto</v>
      </c>
      <c r="L630" s="37">
        <f t="shared" si="2"/>
        <v>41</v>
      </c>
      <c r="M630" s="37">
        <f t="shared" si="3"/>
        <v>6</v>
      </c>
      <c r="N630" s="37">
        <f t="shared" si="4"/>
        <v>10</v>
      </c>
      <c r="O630" s="37" t="str">
        <f t="array" ref="O630">IFERROR(XLOOKUP(K630,'Tipo de carga'!B:B,'Tipo de carga'!C:C))</f>
        <v>Diesel</v>
      </c>
    </row>
    <row r="631">
      <c r="A631" s="36">
        <v>1995.0</v>
      </c>
      <c r="B631" s="37" t="str">
        <f>IFERROR(VLOOKUP(A631,'asig octubre'!$A$2:$C$442,3,0))</f>
        <v>MeLi Dedicado Merida</v>
      </c>
      <c r="C631" s="37" t="str">
        <f>IFERROR(VLOOKUP(A631,'asig octubre'!$A$2:$B$442,2,0))</f>
        <v>EC-05</v>
      </c>
      <c r="D631" s="38">
        <v>45571.113530092596</v>
      </c>
      <c r="E631" s="36" t="s">
        <v>199</v>
      </c>
      <c r="F631" s="37" t="str">
        <f t="array" ref="F631">IFERROR(XLOOKUP(E631,Operadores!A:A,Operadores!B:B))</f>
        <v>OLIGER</v>
      </c>
      <c r="G631" s="36" t="s">
        <v>42</v>
      </c>
      <c r="H631" s="39">
        <v>19.15722</v>
      </c>
      <c r="I631" s="40">
        <v>258.0</v>
      </c>
      <c r="J631" s="41">
        <f t="shared" si="1"/>
        <v>4942.56276</v>
      </c>
      <c r="K631" s="37" t="str">
        <f t="array" ref="K631">IFERROR(XLOOKUP(G631,'Tipo de carga'!A:A,'Tipo de carga'!B:B))</f>
        <v>Autoabasto</v>
      </c>
      <c r="L631" s="37">
        <f t="shared" si="2"/>
        <v>41</v>
      </c>
      <c r="M631" s="37">
        <f t="shared" si="3"/>
        <v>6</v>
      </c>
      <c r="N631" s="37">
        <f t="shared" si="4"/>
        <v>10</v>
      </c>
      <c r="O631" s="37" t="str">
        <f t="array" ref="O631">IFERROR(XLOOKUP(K631,'Tipo de carga'!B:B,'Tipo de carga'!C:C))</f>
        <v>Diesel</v>
      </c>
    </row>
    <row r="632">
      <c r="A632" s="36">
        <v>1831.0</v>
      </c>
      <c r="B632" s="37" t="str">
        <f>IFERROR(VLOOKUP(A632,'asig octubre'!$A$2:$C$442,3,0))</f>
        <v>Full Liver</v>
      </c>
      <c r="C632" s="37" t="str">
        <f>IFERROR(VLOOKUP(A632,'asig octubre'!$A$2:$B$442,2,0))</f>
        <v>EC-01</v>
      </c>
      <c r="D632" s="38">
        <v>45571.104791666665</v>
      </c>
      <c r="E632" s="36" t="s">
        <v>325</v>
      </c>
      <c r="F632" s="37" t="str">
        <f t="array" ref="F632">IFERROR(XLOOKUP(E632,Operadores!A:A,Operadores!B:B))</f>
        <v>VELOSC</v>
      </c>
      <c r="G632" s="36" t="s">
        <v>42</v>
      </c>
      <c r="H632" s="39">
        <v>19.15722</v>
      </c>
      <c r="I632" s="40">
        <v>800.0</v>
      </c>
      <c r="J632" s="41">
        <f t="shared" si="1"/>
        <v>15325.776</v>
      </c>
      <c r="K632" s="37" t="str">
        <f t="array" ref="K632">IFERROR(XLOOKUP(G632,'Tipo de carga'!A:A,'Tipo de carga'!B:B))</f>
        <v>Autoabasto</v>
      </c>
      <c r="L632" s="37">
        <f t="shared" si="2"/>
        <v>41</v>
      </c>
      <c r="M632" s="37">
        <f t="shared" si="3"/>
        <v>6</v>
      </c>
      <c r="N632" s="37">
        <f t="shared" si="4"/>
        <v>10</v>
      </c>
      <c r="O632" s="37" t="str">
        <f t="array" ref="O632">IFERROR(XLOOKUP(K632,'Tipo de carga'!B:B,'Tipo de carga'!C:C))</f>
        <v>Diesel</v>
      </c>
    </row>
    <row r="633">
      <c r="A633" s="36">
        <v>1978.0</v>
      </c>
      <c r="B633" s="37" t="str">
        <f>IFERROR(VLOOKUP(A633,'asig octubre'!$A$2:$C$442,3,0))</f>
        <v>MeLi Dedicado TD</v>
      </c>
      <c r="C633" s="37" t="str">
        <f>IFERROR(VLOOKUP(A633,'asig octubre'!$A$2:$B$442,2,0))</f>
        <v>EC-05</v>
      </c>
      <c r="D633" s="38">
        <v>45571.00555555556</v>
      </c>
      <c r="E633" s="36" t="s">
        <v>323</v>
      </c>
      <c r="F633" s="37" t="str">
        <f t="array" ref="F633">IFERROR(XLOOKUP(E633,Operadores!A:A,Operadores!B:B))</f>
        <v>MENBER</v>
      </c>
      <c r="G633" s="36" t="s">
        <v>425</v>
      </c>
      <c r="H633" s="39">
        <v>24.97</v>
      </c>
      <c r="I633" s="40">
        <v>240.0</v>
      </c>
      <c r="J633" s="41">
        <f t="shared" si="1"/>
        <v>5992.8</v>
      </c>
      <c r="K633" s="37" t="str">
        <f t="array" ref="K633">IFERROR(XLOOKUP(G633,'Tipo de carga'!A:A,'Tipo de carga'!B:B))</f>
        <v>Ticket</v>
      </c>
      <c r="L633" s="37">
        <f t="shared" si="2"/>
        <v>41</v>
      </c>
      <c r="M633" s="37">
        <f t="shared" si="3"/>
        <v>6</v>
      </c>
      <c r="N633" s="37">
        <f t="shared" si="4"/>
        <v>10</v>
      </c>
      <c r="O633" s="37" t="str">
        <f t="array" ref="O633">IFERROR(XLOOKUP(K633,'Tipo de carga'!B:B,'Tipo de carga'!C:C))</f>
        <v>Diesel</v>
      </c>
    </row>
    <row r="634">
      <c r="A634" s="36">
        <v>1960.0</v>
      </c>
      <c r="B634" s="37" t="str">
        <f>IFERROR(VLOOKUP(A634,'asig octubre'!$A$2:$C$442,3,0))</f>
        <v>MeLi asignado SD</v>
      </c>
      <c r="C634" s="37" t="str">
        <f>IFERROR(VLOOKUP(A634,'asig octubre'!$A$2:$B$442,2,0))</f>
        <v>EC-05</v>
      </c>
      <c r="D634" s="38">
        <v>45571.45625</v>
      </c>
      <c r="E634" s="36" t="s">
        <v>224</v>
      </c>
      <c r="F634" s="37" t="str">
        <f t="array" ref="F634">IFERROR(XLOOKUP(E634,Operadores!A:A,Operadores!B:B))</f>
        <v>MARJUA02</v>
      </c>
      <c r="G634" s="36" t="s">
        <v>425</v>
      </c>
      <c r="H634" s="39">
        <v>26.88</v>
      </c>
      <c r="I634" s="40">
        <v>281.0</v>
      </c>
      <c r="J634" s="41">
        <f t="shared" si="1"/>
        <v>7553.28</v>
      </c>
      <c r="K634" s="37" t="str">
        <f t="array" ref="K634">IFERROR(XLOOKUP(G634,'Tipo de carga'!A:A,'Tipo de carga'!B:B))</f>
        <v>Ticket</v>
      </c>
      <c r="L634" s="37">
        <f t="shared" si="2"/>
        <v>41</v>
      </c>
      <c r="M634" s="37">
        <f t="shared" si="3"/>
        <v>6</v>
      </c>
      <c r="N634" s="37">
        <f t="shared" si="4"/>
        <v>10</v>
      </c>
      <c r="O634" s="37" t="str">
        <f t="array" ref="O634">IFERROR(XLOOKUP(K634,'Tipo de carga'!B:B,'Tipo de carga'!C:C))</f>
        <v>Diesel</v>
      </c>
    </row>
    <row r="635">
      <c r="A635" s="36">
        <v>1799.0</v>
      </c>
      <c r="B635" s="37" t="str">
        <f>IFERROR(VLOOKUP(A635,'asig octubre'!$A$2:$C$442,3,0))</f>
        <v>Sayer Full</v>
      </c>
      <c r="C635" s="37" t="str">
        <f>IFERROR(VLOOKUP(A635,'asig octubre'!$A$2:$B$442,2,0))</f>
        <v>EC-04</v>
      </c>
      <c r="D635" s="38">
        <v>45571.80416666667</v>
      </c>
      <c r="E635" s="36" t="s">
        <v>309</v>
      </c>
      <c r="F635" s="37" t="str">
        <f t="array" ref="F635">IFERROR(XLOOKUP(E635,Operadores!A:A,Operadores!B:B))</f>
        <v>FERFRA</v>
      </c>
      <c r="G635" s="36" t="s">
        <v>425</v>
      </c>
      <c r="H635" s="39">
        <v>24.15</v>
      </c>
      <c r="I635" s="40">
        <v>99.0</v>
      </c>
      <c r="J635" s="41">
        <f t="shared" si="1"/>
        <v>2390.85</v>
      </c>
      <c r="K635" s="37" t="str">
        <f t="array" ref="K635">IFERROR(XLOOKUP(G635,'Tipo de carga'!A:A,'Tipo de carga'!B:B))</f>
        <v>Ticket</v>
      </c>
      <c r="L635" s="37">
        <f t="shared" si="2"/>
        <v>41</v>
      </c>
      <c r="M635" s="37">
        <f t="shared" si="3"/>
        <v>6</v>
      </c>
      <c r="N635" s="37">
        <f t="shared" si="4"/>
        <v>10</v>
      </c>
      <c r="O635" s="37" t="str">
        <f t="array" ref="O635">IFERROR(XLOOKUP(K635,'Tipo de carga'!B:B,'Tipo de carga'!C:C))</f>
        <v>Diesel</v>
      </c>
    </row>
    <row r="636">
      <c r="A636" s="36">
        <v>1990.0</v>
      </c>
      <c r="B636" s="37" t="str">
        <f>IFERROR(VLOOKUP(A636,'asig octubre'!$A$2:$C$442,3,0))</f>
        <v>MeLi asignado SD</v>
      </c>
      <c r="C636" s="37" t="str">
        <f>IFERROR(VLOOKUP(A636,'asig octubre'!$A$2:$B$442,2,0))</f>
        <v>EC-05</v>
      </c>
      <c r="D636" s="38">
        <v>45571.938888888886</v>
      </c>
      <c r="E636" s="36" t="s">
        <v>216</v>
      </c>
      <c r="F636" s="37" t="str">
        <f t="array" ref="F636">IFERROR(XLOOKUP(E636,Operadores!A:A,Operadores!B:B))</f>
        <v>MENCAX</v>
      </c>
      <c r="G636" s="36" t="s">
        <v>425</v>
      </c>
      <c r="H636" s="39">
        <v>24.75</v>
      </c>
      <c r="I636" s="40">
        <v>194.0</v>
      </c>
      <c r="J636" s="41">
        <f t="shared" si="1"/>
        <v>4801.5</v>
      </c>
      <c r="K636" s="37" t="str">
        <f t="array" ref="K636">IFERROR(XLOOKUP(G636,'Tipo de carga'!A:A,'Tipo de carga'!B:B))</f>
        <v>Ticket</v>
      </c>
      <c r="L636" s="37">
        <f t="shared" si="2"/>
        <v>41</v>
      </c>
      <c r="M636" s="37">
        <f t="shared" si="3"/>
        <v>6</v>
      </c>
      <c r="N636" s="37">
        <f t="shared" si="4"/>
        <v>10</v>
      </c>
      <c r="O636" s="37" t="str">
        <f t="array" ref="O636">IFERROR(XLOOKUP(K636,'Tipo de carga'!B:B,'Tipo de carga'!C:C))</f>
        <v>Diesel</v>
      </c>
    </row>
    <row r="637">
      <c r="A637" s="36">
        <v>1918.0</v>
      </c>
      <c r="B637" s="37" t="str">
        <f>IFERROR(VLOOKUP(A637,'asig octubre'!$A$2:$C$442,3,0))</f>
        <v>MeLi asignado SD</v>
      </c>
      <c r="C637" s="37" t="str">
        <f>IFERROR(VLOOKUP(A637,'asig octubre'!$A$2:$B$442,2,0))</f>
        <v>EC-05</v>
      </c>
      <c r="D637" s="38">
        <v>45571.0</v>
      </c>
      <c r="E637" s="36" t="s">
        <v>310</v>
      </c>
      <c r="F637" s="37" t="str">
        <f t="array" ref="F637">IFERROR(XLOOKUP(E637,Operadores!A:A,Operadores!B:B))</f>
        <v>RIVIGN</v>
      </c>
      <c r="G637" s="36" t="s">
        <v>311</v>
      </c>
      <c r="H637" s="39">
        <v>9.99</v>
      </c>
      <c r="I637" s="40">
        <v>241.0</v>
      </c>
      <c r="J637" s="41">
        <f t="shared" si="1"/>
        <v>2407.59</v>
      </c>
      <c r="K637" s="37" t="str">
        <f t="array" ref="K637">IFERROR(XLOOKUP(G637,'Tipo de carga'!A:A,'Tipo de carga'!B:B))</f>
        <v>Natgas</v>
      </c>
      <c r="L637" s="37">
        <f t="shared" si="2"/>
        <v>41</v>
      </c>
      <c r="M637" s="37">
        <f t="shared" si="3"/>
        <v>6</v>
      </c>
      <c r="N637" s="37">
        <f t="shared" si="4"/>
        <v>10</v>
      </c>
      <c r="O637" s="37" t="str">
        <f t="array" ref="O637">IFERROR(XLOOKUP(K637,'Tipo de carga'!B:B,'Tipo de carga'!C:C))</f>
        <v>GNC</v>
      </c>
    </row>
    <row r="638">
      <c r="A638" s="36">
        <v>1917.0</v>
      </c>
      <c r="B638" s="37" t="str">
        <f>IFERROR(VLOOKUP(A638,'asig octubre'!$A$2:$C$442,3,0))</f>
        <v>MeLi asignado SD</v>
      </c>
      <c r="C638" s="37" t="str">
        <f>IFERROR(VLOOKUP(A638,'asig octubre'!$A$2:$B$442,2,0))</f>
        <v>EC-05</v>
      </c>
      <c r="D638" s="38">
        <v>45571.0</v>
      </c>
      <c r="E638" s="36" t="s">
        <v>17</v>
      </c>
      <c r="F638" s="37" t="str">
        <f t="array" ref="F638">IFERROR(XLOOKUP(E638,Operadores!A:A,Operadores!B:B))</f>
        <v>ARASAL</v>
      </c>
      <c r="G638" s="36" t="s">
        <v>311</v>
      </c>
      <c r="H638" s="39">
        <v>9.99</v>
      </c>
      <c r="I638" s="40">
        <v>207.0</v>
      </c>
      <c r="J638" s="41">
        <f t="shared" si="1"/>
        <v>2067.93</v>
      </c>
      <c r="K638" s="37" t="str">
        <f t="array" ref="K638">IFERROR(XLOOKUP(G638,'Tipo de carga'!A:A,'Tipo de carga'!B:B))</f>
        <v>Natgas</v>
      </c>
      <c r="L638" s="37">
        <f t="shared" si="2"/>
        <v>41</v>
      </c>
      <c r="M638" s="37">
        <f t="shared" si="3"/>
        <v>6</v>
      </c>
      <c r="N638" s="37">
        <f t="shared" si="4"/>
        <v>10</v>
      </c>
      <c r="O638" s="37" t="str">
        <f t="array" ref="O638">IFERROR(XLOOKUP(K638,'Tipo de carga'!B:B,'Tipo de carga'!C:C))</f>
        <v>GNC</v>
      </c>
    </row>
    <row r="639">
      <c r="A639" s="36">
        <v>1743.0</v>
      </c>
      <c r="B639" s="37" t="str">
        <f>IFERROR(VLOOKUP(A639,'asig octubre'!$A$2:$C$442,3,0))</f>
        <v>Liverpool Local</v>
      </c>
      <c r="C639" s="37" t="str">
        <f>IFERROR(VLOOKUP(A639,'asig octubre'!$A$2:$B$442,2,0))</f>
        <v>EC-01</v>
      </c>
      <c r="D639" s="38">
        <v>45572.97453703704</v>
      </c>
      <c r="E639" s="36" t="s">
        <v>426</v>
      </c>
      <c r="F639" s="37" t="str">
        <f t="array" ref="F639">IFERROR(XLOOKUP(E639,Operadores!A:A,Operadores!B:B))</f>
        <v>OLVMOI</v>
      </c>
      <c r="G639" s="36" t="s">
        <v>72</v>
      </c>
      <c r="H639" s="39">
        <v>19.21757</v>
      </c>
      <c r="I639" s="40">
        <v>550.0</v>
      </c>
      <c r="J639" s="41">
        <f t="shared" si="1"/>
        <v>10569.6635</v>
      </c>
      <c r="K639" s="37" t="str">
        <f t="array" ref="K639">IFERROR(XLOOKUP(G639,'Tipo de carga'!A:A,'Tipo de carga'!B:B))</f>
        <v>Autoabasto</v>
      </c>
      <c r="L639" s="37">
        <f t="shared" si="2"/>
        <v>41</v>
      </c>
      <c r="M639" s="37">
        <f t="shared" si="3"/>
        <v>7</v>
      </c>
      <c r="N639" s="37">
        <f t="shared" si="4"/>
        <v>10</v>
      </c>
      <c r="O639" s="37" t="str">
        <f t="array" ref="O639">IFERROR(XLOOKUP(K639,'Tipo de carga'!B:B,'Tipo de carga'!C:C))</f>
        <v>Diesel</v>
      </c>
    </row>
    <row r="640">
      <c r="A640" s="36">
        <v>1852.0</v>
      </c>
      <c r="B640" s="37" t="str">
        <f>IFERROR(VLOOKUP(A640,'asig octubre'!$A$2:$C$442,3,0))</f>
        <v>Circuitos</v>
      </c>
      <c r="C640" s="37" t="str">
        <f>IFERROR(VLOOKUP(A640,'asig octubre'!$A$2:$B$442,2,0))</f>
        <v>EC-03</v>
      </c>
      <c r="D640" s="38">
        <v>45572.9409375</v>
      </c>
      <c r="E640" s="36" t="s">
        <v>43</v>
      </c>
      <c r="F640" s="37" t="str">
        <f t="array" ref="F640">IFERROR(XLOOKUP(E640,Operadores!A:A,Operadores!B:B))</f>
        <v>HERJU01</v>
      </c>
      <c r="G640" s="36" t="s">
        <v>72</v>
      </c>
      <c r="H640" s="39">
        <v>19.21757</v>
      </c>
      <c r="I640" s="40">
        <v>31.0</v>
      </c>
      <c r="J640" s="41">
        <f t="shared" si="1"/>
        <v>595.74467</v>
      </c>
      <c r="K640" s="37" t="str">
        <f t="array" ref="K640">IFERROR(XLOOKUP(G640,'Tipo de carga'!A:A,'Tipo de carga'!B:B))</f>
        <v>Autoabasto</v>
      </c>
      <c r="L640" s="37">
        <f t="shared" si="2"/>
        <v>41</v>
      </c>
      <c r="M640" s="37">
        <f t="shared" si="3"/>
        <v>7</v>
      </c>
      <c r="N640" s="37">
        <f t="shared" si="4"/>
        <v>10</v>
      </c>
      <c r="O640" s="37" t="str">
        <f t="array" ref="O640">IFERROR(XLOOKUP(K640,'Tipo de carga'!B:B,'Tipo de carga'!C:C))</f>
        <v>Diesel</v>
      </c>
    </row>
    <row r="641">
      <c r="A641" s="36">
        <v>1852.0</v>
      </c>
      <c r="B641" s="37" t="str">
        <f>IFERROR(VLOOKUP(A641,'asig octubre'!$A$2:$C$442,3,0))</f>
        <v>Circuitos</v>
      </c>
      <c r="C641" s="37" t="str">
        <f>IFERROR(VLOOKUP(A641,'asig octubre'!$A$2:$B$442,2,0))</f>
        <v>EC-03</v>
      </c>
      <c r="D641" s="38">
        <v>45572.93576388889</v>
      </c>
      <c r="E641" s="36" t="s">
        <v>43</v>
      </c>
      <c r="F641" s="37" t="str">
        <f t="array" ref="F641">IFERROR(XLOOKUP(E641,Operadores!A:A,Operadores!B:B))</f>
        <v>HERJU01</v>
      </c>
      <c r="G641" s="36" t="s">
        <v>72</v>
      </c>
      <c r="H641" s="39">
        <v>19.21757</v>
      </c>
      <c r="I641" s="40">
        <v>27.0</v>
      </c>
      <c r="J641" s="41">
        <f t="shared" si="1"/>
        <v>518.87439</v>
      </c>
      <c r="K641" s="37" t="str">
        <f t="array" ref="K641">IFERROR(XLOOKUP(G641,'Tipo de carga'!A:A,'Tipo de carga'!B:B))</f>
        <v>Autoabasto</v>
      </c>
      <c r="L641" s="37">
        <f t="shared" si="2"/>
        <v>41</v>
      </c>
      <c r="M641" s="37">
        <f t="shared" si="3"/>
        <v>7</v>
      </c>
      <c r="N641" s="37">
        <f t="shared" si="4"/>
        <v>10</v>
      </c>
      <c r="O641" s="37" t="str">
        <f t="array" ref="O641">IFERROR(XLOOKUP(K641,'Tipo de carga'!B:B,'Tipo de carga'!C:C))</f>
        <v>Diesel</v>
      </c>
    </row>
    <row r="642">
      <c r="A642" s="36">
        <v>1990.0</v>
      </c>
      <c r="B642" s="37" t="str">
        <f>IFERROR(VLOOKUP(A642,'asig octubre'!$A$2:$C$442,3,0))</f>
        <v>MeLi asignado SD</v>
      </c>
      <c r="C642" s="37" t="str">
        <f>IFERROR(VLOOKUP(A642,'asig octubre'!$A$2:$B$442,2,0))</f>
        <v>EC-05</v>
      </c>
      <c r="D642" s="38">
        <v>45572.928148148145</v>
      </c>
      <c r="E642" s="36" t="s">
        <v>216</v>
      </c>
      <c r="F642" s="37" t="str">
        <f t="array" ref="F642">IFERROR(XLOOKUP(E642,Operadores!A:A,Operadores!B:B))</f>
        <v>MENCAX</v>
      </c>
      <c r="G642" s="36" t="s">
        <v>72</v>
      </c>
      <c r="H642" s="39">
        <v>19.21757</v>
      </c>
      <c r="I642" s="40">
        <v>680.0</v>
      </c>
      <c r="J642" s="41">
        <f t="shared" si="1"/>
        <v>13067.9476</v>
      </c>
      <c r="K642" s="37" t="str">
        <f t="array" ref="K642">IFERROR(XLOOKUP(G642,'Tipo de carga'!A:A,'Tipo de carga'!B:B))</f>
        <v>Autoabasto</v>
      </c>
      <c r="L642" s="37">
        <f t="shared" si="2"/>
        <v>41</v>
      </c>
      <c r="M642" s="37">
        <f t="shared" si="3"/>
        <v>7</v>
      </c>
      <c r="N642" s="37">
        <f t="shared" si="4"/>
        <v>10</v>
      </c>
      <c r="O642" s="37" t="str">
        <f t="array" ref="O642">IFERROR(XLOOKUP(K642,'Tipo de carga'!B:B,'Tipo de carga'!C:C))</f>
        <v>Diesel</v>
      </c>
    </row>
    <row r="643">
      <c r="A643" s="36">
        <v>1959.0</v>
      </c>
      <c r="B643" s="37" t="str">
        <f>IFERROR(VLOOKUP(A643,'asig octubre'!$A$2:$C$442,3,0))</f>
        <v>Full Liver</v>
      </c>
      <c r="C643" s="37" t="str">
        <f>IFERROR(VLOOKUP(A643,'asig octubre'!$A$2:$B$442,2,0))</f>
        <v>EC-01</v>
      </c>
      <c r="D643" s="38">
        <v>45572.92681712963</v>
      </c>
      <c r="E643" s="36" t="s">
        <v>232</v>
      </c>
      <c r="F643" s="37" t="str">
        <f t="array" ref="F643">IFERROR(XLOOKUP(E643,Operadores!A:A,Operadores!B:B))</f>
        <v>OVAQUI</v>
      </c>
      <c r="G643" s="36" t="s">
        <v>72</v>
      </c>
      <c r="H643" s="39">
        <v>19.21757</v>
      </c>
      <c r="I643" s="40">
        <v>104.0</v>
      </c>
      <c r="J643" s="41">
        <f t="shared" si="1"/>
        <v>1998.62728</v>
      </c>
      <c r="K643" s="37" t="str">
        <f t="array" ref="K643">IFERROR(XLOOKUP(G643,'Tipo de carga'!A:A,'Tipo de carga'!B:B))</f>
        <v>Autoabasto</v>
      </c>
      <c r="L643" s="37">
        <f t="shared" si="2"/>
        <v>41</v>
      </c>
      <c r="M643" s="37">
        <f t="shared" si="3"/>
        <v>7</v>
      </c>
      <c r="N643" s="37">
        <f t="shared" si="4"/>
        <v>10</v>
      </c>
      <c r="O643" s="37" t="str">
        <f t="array" ref="O643">IFERROR(XLOOKUP(K643,'Tipo de carga'!B:B,'Tipo de carga'!C:C))</f>
        <v>Diesel</v>
      </c>
    </row>
    <row r="644">
      <c r="A644" s="36">
        <v>1985.0</v>
      </c>
      <c r="B644" s="37" t="str">
        <f>IFERROR(VLOOKUP(A644,'asig octubre'!$A$2:$C$442,3,0))</f>
        <v>MeLi Dedicado TD</v>
      </c>
      <c r="C644" s="37" t="str">
        <f>IFERROR(VLOOKUP(A644,'asig octubre'!$A$2:$B$442,2,0))</f>
        <v>EC-05</v>
      </c>
      <c r="D644" s="38">
        <v>45572.91768518519</v>
      </c>
      <c r="E644" s="36" t="s">
        <v>418</v>
      </c>
      <c r="F644" s="37" t="str">
        <f t="array" ref="F644">IFERROR(XLOOKUP(E644,Operadores!A:A,Operadores!B:B))</f>
        <v>MENMI</v>
      </c>
      <c r="G644" s="36" t="s">
        <v>72</v>
      </c>
      <c r="H644" s="39">
        <v>19.21757</v>
      </c>
      <c r="I644" s="40">
        <v>287.0</v>
      </c>
      <c r="J644" s="41">
        <f t="shared" si="1"/>
        <v>5515.44259</v>
      </c>
      <c r="K644" s="37" t="str">
        <f t="array" ref="K644">IFERROR(XLOOKUP(G644,'Tipo de carga'!A:A,'Tipo de carga'!B:B))</f>
        <v>Autoabasto</v>
      </c>
      <c r="L644" s="37">
        <f t="shared" si="2"/>
        <v>41</v>
      </c>
      <c r="M644" s="37">
        <f t="shared" si="3"/>
        <v>7</v>
      </c>
      <c r="N644" s="37">
        <f t="shared" si="4"/>
        <v>10</v>
      </c>
      <c r="O644" s="37" t="str">
        <f t="array" ref="O644">IFERROR(XLOOKUP(K644,'Tipo de carga'!B:B,'Tipo de carga'!C:C))</f>
        <v>Diesel</v>
      </c>
    </row>
    <row r="645">
      <c r="A645" s="36">
        <v>1720.0</v>
      </c>
      <c r="B645" s="37" t="str">
        <f>IFERROR(VLOOKUP(A645,'asig octubre'!$A$2:$C$442,3,0))</f>
        <v>Pilgrims Tepo</v>
      </c>
      <c r="C645" s="37" t="str">
        <f>IFERROR(VLOOKUP(A645,'asig octubre'!$A$2:$B$442,2,0))</f>
        <v>EC-02</v>
      </c>
      <c r="D645" s="38">
        <v>45572.90866898148</v>
      </c>
      <c r="E645" s="36" t="s">
        <v>390</v>
      </c>
      <c r="F645" s="37" t="str">
        <f t="array" ref="F645">IFERROR(XLOOKUP(E645,Operadores!A:A,Operadores!B:B))</f>
        <v>LORJOR</v>
      </c>
      <c r="G645" s="36" t="s">
        <v>72</v>
      </c>
      <c r="H645" s="39">
        <v>19.21757</v>
      </c>
      <c r="I645" s="40">
        <v>225.0</v>
      </c>
      <c r="J645" s="41">
        <f t="shared" si="1"/>
        <v>4323.95325</v>
      </c>
      <c r="K645" s="37" t="str">
        <f t="array" ref="K645">IFERROR(XLOOKUP(G645,'Tipo de carga'!A:A,'Tipo de carga'!B:B))</f>
        <v>Autoabasto</v>
      </c>
      <c r="L645" s="37">
        <f t="shared" si="2"/>
        <v>41</v>
      </c>
      <c r="M645" s="37">
        <f t="shared" si="3"/>
        <v>7</v>
      </c>
      <c r="N645" s="37">
        <f t="shared" si="4"/>
        <v>10</v>
      </c>
      <c r="O645" s="37" t="str">
        <f t="array" ref="O645">IFERROR(XLOOKUP(K645,'Tipo de carga'!B:B,'Tipo de carga'!C:C))</f>
        <v>Diesel</v>
      </c>
    </row>
    <row r="646">
      <c r="A646" s="36">
        <v>1704.0</v>
      </c>
      <c r="B646" s="37" t="str">
        <f>IFERROR(VLOOKUP(A646,'asig octubre'!$A$2:$C$442,3,0))</f>
        <v>Pilgrims Tepo</v>
      </c>
      <c r="C646" s="37" t="str">
        <f>IFERROR(VLOOKUP(A646,'asig octubre'!$A$2:$B$442,2,0))</f>
        <v>EC-02</v>
      </c>
      <c r="D646" s="38">
        <v>45572.897824074076</v>
      </c>
      <c r="E646" s="36" t="s">
        <v>222</v>
      </c>
      <c r="F646" s="37" t="str">
        <f t="array" ref="F646">IFERROR(XLOOKUP(E646,Operadores!A:A,Operadores!B:B))</f>
        <v>BOROSC</v>
      </c>
      <c r="G646" s="36" t="s">
        <v>72</v>
      </c>
      <c r="H646" s="39">
        <v>19.21757</v>
      </c>
      <c r="I646" s="40">
        <v>46.0</v>
      </c>
      <c r="J646" s="41">
        <f t="shared" si="1"/>
        <v>884.00822</v>
      </c>
      <c r="K646" s="37" t="str">
        <f t="array" ref="K646">IFERROR(XLOOKUP(G646,'Tipo de carga'!A:A,'Tipo de carga'!B:B))</f>
        <v>Autoabasto</v>
      </c>
      <c r="L646" s="37">
        <f t="shared" si="2"/>
        <v>41</v>
      </c>
      <c r="M646" s="37">
        <f t="shared" si="3"/>
        <v>7</v>
      </c>
      <c r="N646" s="37">
        <f t="shared" si="4"/>
        <v>10</v>
      </c>
      <c r="O646" s="37" t="str">
        <f t="array" ref="O646">IFERROR(XLOOKUP(K646,'Tipo de carga'!B:B,'Tipo de carga'!C:C))</f>
        <v>Diesel</v>
      </c>
    </row>
    <row r="647">
      <c r="A647" s="36">
        <v>1883.0</v>
      </c>
      <c r="B647" s="37" t="str">
        <f>IFERROR(VLOOKUP(A647,'asig octubre'!$A$2:$C$442,3,0))</f>
        <v>Circuitos</v>
      </c>
      <c r="C647" s="37" t="str">
        <f>IFERROR(VLOOKUP(A647,'asig octubre'!$A$2:$B$442,2,0))</f>
        <v>EC-03</v>
      </c>
      <c r="D647" s="38">
        <v>45572.89277777778</v>
      </c>
      <c r="E647" s="36" t="s">
        <v>202</v>
      </c>
      <c r="F647" s="37" t="str">
        <f t="array" ref="F647">IFERROR(XLOOKUP(E647,Operadores!A:A,Operadores!B:B))</f>
        <v>JIMMI01</v>
      </c>
      <c r="G647" s="36" t="s">
        <v>72</v>
      </c>
      <c r="H647" s="39">
        <v>19.21757</v>
      </c>
      <c r="I647" s="40">
        <v>830.0</v>
      </c>
      <c r="J647" s="41">
        <f t="shared" si="1"/>
        <v>15950.5831</v>
      </c>
      <c r="K647" s="37" t="str">
        <f t="array" ref="K647">IFERROR(XLOOKUP(G647,'Tipo de carga'!A:A,'Tipo de carga'!B:B))</f>
        <v>Autoabasto</v>
      </c>
      <c r="L647" s="37">
        <f t="shared" si="2"/>
        <v>41</v>
      </c>
      <c r="M647" s="37">
        <f t="shared" si="3"/>
        <v>7</v>
      </c>
      <c r="N647" s="37">
        <f t="shared" si="4"/>
        <v>10</v>
      </c>
      <c r="O647" s="37" t="str">
        <f t="array" ref="O647">IFERROR(XLOOKUP(K647,'Tipo de carga'!B:B,'Tipo de carga'!C:C))</f>
        <v>Diesel</v>
      </c>
    </row>
    <row r="648">
      <c r="A648" s="36">
        <v>1887.0</v>
      </c>
      <c r="B648" s="37" t="str">
        <f>IFERROR(VLOOKUP(A648,'asig octubre'!$A$2:$C$442,3,0))</f>
        <v>Circuitos</v>
      </c>
      <c r="C648" s="37" t="str">
        <f>IFERROR(VLOOKUP(A648,'asig octubre'!$A$2:$B$442,2,0))</f>
        <v>EC-03</v>
      </c>
      <c r="D648" s="38">
        <v>45572.877650462964</v>
      </c>
      <c r="E648" s="36" t="s">
        <v>279</v>
      </c>
      <c r="F648" s="37" t="str">
        <f t="array" ref="F648">IFERROR(XLOOKUP(E648,Operadores!A:A,Operadores!B:B))</f>
        <v>NARCA</v>
      </c>
      <c r="G648" s="36" t="s">
        <v>72</v>
      </c>
      <c r="H648" s="39">
        <v>19.21757</v>
      </c>
      <c r="I648" s="40">
        <v>648.0</v>
      </c>
      <c r="J648" s="41">
        <f t="shared" si="1"/>
        <v>12452.98536</v>
      </c>
      <c r="K648" s="37" t="str">
        <f t="array" ref="K648">IFERROR(XLOOKUP(G648,'Tipo de carga'!A:A,'Tipo de carga'!B:B))</f>
        <v>Autoabasto</v>
      </c>
      <c r="L648" s="37">
        <f t="shared" si="2"/>
        <v>41</v>
      </c>
      <c r="M648" s="37">
        <f t="shared" si="3"/>
        <v>7</v>
      </c>
      <c r="N648" s="37">
        <f t="shared" si="4"/>
        <v>10</v>
      </c>
      <c r="O648" s="37" t="str">
        <f t="array" ref="O648">IFERROR(XLOOKUP(K648,'Tipo de carga'!B:B,'Tipo de carga'!C:C))</f>
        <v>Diesel</v>
      </c>
    </row>
    <row r="649">
      <c r="A649" s="36">
        <v>2016.0</v>
      </c>
      <c r="B649" s="37" t="str">
        <f>IFERROR(VLOOKUP(A649,'asig octubre'!$A$2:$C$442,3,0))</f>
        <v>MeLi asignado SD</v>
      </c>
      <c r="C649" s="37" t="str">
        <f>IFERROR(VLOOKUP(A649,'asig octubre'!$A$2:$B$442,2,0))</f>
        <v>EC-05</v>
      </c>
      <c r="D649" s="38">
        <v>45572.87274305556</v>
      </c>
      <c r="E649" s="36" t="s">
        <v>161</v>
      </c>
      <c r="F649" s="37" t="str">
        <f t="array" ref="F649">IFERROR(XLOOKUP(E649,Operadores!A:A,Operadores!B:B))</f>
        <v>SANART</v>
      </c>
      <c r="G649" s="36" t="s">
        <v>72</v>
      </c>
      <c r="H649" s="39">
        <v>19.21757</v>
      </c>
      <c r="I649" s="40">
        <v>363.0</v>
      </c>
      <c r="J649" s="41">
        <f t="shared" si="1"/>
        <v>6975.97791</v>
      </c>
      <c r="K649" s="37" t="str">
        <f t="array" ref="K649">IFERROR(XLOOKUP(G649,'Tipo de carga'!A:A,'Tipo de carga'!B:B))</f>
        <v>Autoabasto</v>
      </c>
      <c r="L649" s="37">
        <f t="shared" si="2"/>
        <v>41</v>
      </c>
      <c r="M649" s="37">
        <f t="shared" si="3"/>
        <v>7</v>
      </c>
      <c r="N649" s="37">
        <f t="shared" si="4"/>
        <v>10</v>
      </c>
      <c r="O649" s="37" t="str">
        <f t="array" ref="O649">IFERROR(XLOOKUP(K649,'Tipo de carga'!B:B,'Tipo de carga'!C:C))</f>
        <v>Diesel</v>
      </c>
    </row>
    <row r="650">
      <c r="A650" s="36">
        <v>1724.0</v>
      </c>
      <c r="B650" s="37" t="str">
        <f>IFERROR(VLOOKUP(A650,'asig octubre'!$A$2:$C$442,3,0))</f>
        <v>Liverpool Local</v>
      </c>
      <c r="C650" s="37" t="str">
        <f>IFERROR(VLOOKUP(A650,'asig octubre'!$A$2:$B$442,2,0))</f>
        <v>EC-01</v>
      </c>
      <c r="D650" s="38">
        <v>45572.86173611111</v>
      </c>
      <c r="E650" s="36" t="s">
        <v>427</v>
      </c>
      <c r="F650" s="37" t="str">
        <f t="array" ref="F650">IFERROR(XLOOKUP(E650,Operadores!A:A,Operadores!B:B))</f>
        <v>REYJA01</v>
      </c>
      <c r="G650" s="36" t="s">
        <v>72</v>
      </c>
      <c r="H650" s="39">
        <v>19.21757</v>
      </c>
      <c r="I650" s="40">
        <v>328.0</v>
      </c>
      <c r="J650" s="41">
        <f t="shared" si="1"/>
        <v>6303.36296</v>
      </c>
      <c r="K650" s="37" t="str">
        <f t="array" ref="K650">IFERROR(XLOOKUP(G650,'Tipo de carga'!A:A,'Tipo de carga'!B:B))</f>
        <v>Autoabasto</v>
      </c>
      <c r="L650" s="37">
        <f t="shared" si="2"/>
        <v>41</v>
      </c>
      <c r="M650" s="37">
        <f t="shared" si="3"/>
        <v>7</v>
      </c>
      <c r="N650" s="37">
        <f t="shared" si="4"/>
        <v>10</v>
      </c>
      <c r="O650" s="37" t="str">
        <f t="array" ref="O650">IFERROR(XLOOKUP(K650,'Tipo de carga'!B:B,'Tipo de carga'!C:C))</f>
        <v>Diesel</v>
      </c>
    </row>
    <row r="651">
      <c r="A651" s="36">
        <v>1754.0</v>
      </c>
      <c r="B651" s="37" t="str">
        <f>IFERROR(VLOOKUP(A651,'asig octubre'!$A$2:$C$442,3,0))</f>
        <v>Pilgrims Tepo</v>
      </c>
      <c r="C651" s="37" t="str">
        <f>IFERROR(VLOOKUP(A651,'asig octubre'!$A$2:$B$442,2,0))</f>
        <v>EC-02</v>
      </c>
      <c r="D651" s="38">
        <v>45572.852013888885</v>
      </c>
      <c r="E651" s="36" t="s">
        <v>384</v>
      </c>
      <c r="F651" s="37" t="str">
        <f t="array" ref="F651">IFERROR(XLOOKUP(E651,Operadores!A:A,Operadores!B:B))</f>
        <v>LEOJOS</v>
      </c>
      <c r="G651" s="36" t="s">
        <v>72</v>
      </c>
      <c r="H651" s="39">
        <v>19.21757</v>
      </c>
      <c r="I651" s="40">
        <v>17.0</v>
      </c>
      <c r="J651" s="41">
        <f t="shared" si="1"/>
        <v>326.69869</v>
      </c>
      <c r="K651" s="37" t="str">
        <f t="array" ref="K651">IFERROR(XLOOKUP(G651,'Tipo de carga'!A:A,'Tipo de carga'!B:B))</f>
        <v>Autoabasto</v>
      </c>
      <c r="L651" s="37">
        <f t="shared" si="2"/>
        <v>41</v>
      </c>
      <c r="M651" s="37">
        <f t="shared" si="3"/>
        <v>7</v>
      </c>
      <c r="N651" s="37">
        <f t="shared" si="4"/>
        <v>10</v>
      </c>
      <c r="O651" s="37" t="str">
        <f t="array" ref="O651">IFERROR(XLOOKUP(K651,'Tipo de carga'!B:B,'Tipo de carga'!C:C))</f>
        <v>Diesel</v>
      </c>
    </row>
    <row r="652">
      <c r="A652" s="36">
        <v>1735.0</v>
      </c>
      <c r="B652" s="37" t="str">
        <f>IFERROR(VLOOKUP(A652,'asig octubre'!$A$2:$C$442,3,0))</f>
        <v>Pilgrims Tepo</v>
      </c>
      <c r="C652" s="37" t="str">
        <f>IFERROR(VLOOKUP(A652,'asig octubre'!$A$2:$B$442,2,0))</f>
        <v>EC-02</v>
      </c>
      <c r="D652" s="38">
        <v>45572.831041666665</v>
      </c>
      <c r="E652" s="36" t="s">
        <v>428</v>
      </c>
      <c r="F652" s="37" t="str">
        <f t="array" ref="F652">IFERROR(XLOOKUP(E652,Operadores!A:A,Operadores!B:B))</f>
        <v>MARADO</v>
      </c>
      <c r="G652" s="36" t="s">
        <v>72</v>
      </c>
      <c r="H652" s="39">
        <v>19.21757</v>
      </c>
      <c r="I652" s="40">
        <v>140.0</v>
      </c>
      <c r="J652" s="41">
        <f t="shared" si="1"/>
        <v>2690.4598</v>
      </c>
      <c r="K652" s="37" t="str">
        <f t="array" ref="K652">IFERROR(XLOOKUP(G652,'Tipo de carga'!A:A,'Tipo de carga'!B:B))</f>
        <v>Autoabasto</v>
      </c>
      <c r="L652" s="37">
        <f t="shared" si="2"/>
        <v>41</v>
      </c>
      <c r="M652" s="37">
        <f t="shared" si="3"/>
        <v>7</v>
      </c>
      <c r="N652" s="37">
        <f t="shared" si="4"/>
        <v>10</v>
      </c>
      <c r="O652" s="37" t="str">
        <f t="array" ref="O652">IFERROR(XLOOKUP(K652,'Tipo de carga'!B:B,'Tipo de carga'!C:C))</f>
        <v>Diesel</v>
      </c>
    </row>
    <row r="653">
      <c r="A653" s="36">
        <v>1863.0</v>
      </c>
      <c r="B653" s="37" t="str">
        <f>IFERROR(VLOOKUP(A653,'asig octubre'!$A$2:$C$442,3,0))</f>
        <v>Pilgrims Tepo</v>
      </c>
      <c r="C653" s="37" t="str">
        <f>IFERROR(VLOOKUP(A653,'asig octubre'!$A$2:$B$442,2,0))</f>
        <v>EC-02</v>
      </c>
      <c r="D653" s="38">
        <v>45572.82456018519</v>
      </c>
      <c r="E653" s="36" t="s">
        <v>324</v>
      </c>
      <c r="F653" s="37" t="str">
        <f t="array" ref="F653">IFERROR(XLOOKUP(E653,Operadores!A:A,Operadores!B:B))</f>
        <v>MORDAN</v>
      </c>
      <c r="G653" s="36" t="s">
        <v>72</v>
      </c>
      <c r="H653" s="39">
        <v>19.21757</v>
      </c>
      <c r="I653" s="40">
        <v>161.0</v>
      </c>
      <c r="J653" s="41">
        <f t="shared" si="1"/>
        <v>3094.02877</v>
      </c>
      <c r="K653" s="37" t="str">
        <f t="array" ref="K653">IFERROR(XLOOKUP(G653,'Tipo de carga'!A:A,'Tipo de carga'!B:B))</f>
        <v>Autoabasto</v>
      </c>
      <c r="L653" s="37">
        <f t="shared" si="2"/>
        <v>41</v>
      </c>
      <c r="M653" s="37">
        <f t="shared" si="3"/>
        <v>7</v>
      </c>
      <c r="N653" s="37">
        <f t="shared" si="4"/>
        <v>10</v>
      </c>
      <c r="O653" s="37" t="str">
        <f t="array" ref="O653">IFERROR(XLOOKUP(K653,'Tipo de carga'!B:B,'Tipo de carga'!C:C))</f>
        <v>Diesel</v>
      </c>
    </row>
    <row r="654">
      <c r="A654" s="36">
        <v>1780.0</v>
      </c>
      <c r="B654" s="37" t="str">
        <f>IFERROR(VLOOKUP(A654,'asig octubre'!$A$2:$C$442,3,0))</f>
        <v>Pilgrims Tepo</v>
      </c>
      <c r="C654" s="37" t="str">
        <f>IFERROR(VLOOKUP(A654,'asig octubre'!$A$2:$B$442,2,0))</f>
        <v>EC-02</v>
      </c>
      <c r="D654" s="38">
        <v>45572.819652777776</v>
      </c>
      <c r="E654" s="36" t="s">
        <v>384</v>
      </c>
      <c r="F654" s="37" t="str">
        <f t="array" ref="F654">IFERROR(XLOOKUP(E654,Operadores!A:A,Operadores!B:B))</f>
        <v>LEOJOS</v>
      </c>
      <c r="G654" s="36" t="s">
        <v>72</v>
      </c>
      <c r="H654" s="39">
        <v>19.21757</v>
      </c>
      <c r="I654" s="40">
        <v>95.0</v>
      </c>
      <c r="J654" s="41">
        <f t="shared" si="1"/>
        <v>1825.66915</v>
      </c>
      <c r="K654" s="37" t="str">
        <f t="array" ref="K654">IFERROR(XLOOKUP(G654,'Tipo de carga'!A:A,'Tipo de carga'!B:B))</f>
        <v>Autoabasto</v>
      </c>
      <c r="L654" s="37">
        <f t="shared" si="2"/>
        <v>41</v>
      </c>
      <c r="M654" s="37">
        <f t="shared" si="3"/>
        <v>7</v>
      </c>
      <c r="N654" s="37">
        <f t="shared" si="4"/>
        <v>10</v>
      </c>
      <c r="O654" s="37" t="str">
        <f t="array" ref="O654">IFERROR(XLOOKUP(K654,'Tipo de carga'!B:B,'Tipo de carga'!C:C))</f>
        <v>Diesel</v>
      </c>
    </row>
    <row r="655">
      <c r="A655" s="36">
        <v>1685.0</v>
      </c>
      <c r="B655" s="37" t="str">
        <f>IFERROR(VLOOKUP(A655,'asig octubre'!$A$2:$C$442,3,0))</f>
        <v>Pilgrims Tepo</v>
      </c>
      <c r="C655" s="37" t="str">
        <f>IFERROR(VLOOKUP(A655,'asig octubre'!$A$2:$B$442,2,0))</f>
        <v>EC-02</v>
      </c>
      <c r="D655" s="38">
        <v>45572.810532407406</v>
      </c>
      <c r="E655" s="36" t="s">
        <v>159</v>
      </c>
      <c r="F655" s="37" t="str">
        <f t="array" ref="F655">IFERROR(XLOOKUP(E655,Operadores!A:A,Operadores!B:B))</f>
        <v>GONENR</v>
      </c>
      <c r="G655" s="36" t="s">
        <v>72</v>
      </c>
      <c r="H655" s="39">
        <v>19.21757</v>
      </c>
      <c r="I655" s="40">
        <v>245.0</v>
      </c>
      <c r="J655" s="41">
        <f t="shared" si="1"/>
        <v>4708.30465</v>
      </c>
      <c r="K655" s="37" t="str">
        <f t="array" ref="K655">IFERROR(XLOOKUP(G655,'Tipo de carga'!A:A,'Tipo de carga'!B:B))</f>
        <v>Autoabasto</v>
      </c>
      <c r="L655" s="37">
        <f t="shared" si="2"/>
        <v>41</v>
      </c>
      <c r="M655" s="37">
        <f t="shared" si="3"/>
        <v>7</v>
      </c>
      <c r="N655" s="37">
        <f t="shared" si="4"/>
        <v>10</v>
      </c>
      <c r="O655" s="37" t="str">
        <f t="array" ref="O655">IFERROR(XLOOKUP(K655,'Tipo de carga'!B:B,'Tipo de carga'!C:C))</f>
        <v>Diesel</v>
      </c>
    </row>
    <row r="656">
      <c r="A656" s="36">
        <v>1861.0</v>
      </c>
      <c r="B656" s="37" t="str">
        <f>IFERROR(VLOOKUP(A656,'asig octubre'!$A$2:$C$442,3,0))</f>
        <v>Pilgrims Tepo</v>
      </c>
      <c r="C656" s="37" t="str">
        <f>IFERROR(VLOOKUP(A656,'asig octubre'!$A$2:$B$442,2,0))</f>
        <v>EC-02</v>
      </c>
      <c r="D656" s="38">
        <v>45572.80386574074</v>
      </c>
      <c r="E656" s="36" t="s">
        <v>429</v>
      </c>
      <c r="F656" s="37" t="str">
        <f t="array" ref="F656">IFERROR(XLOOKUP(E656,Operadores!A:A,Operadores!B:B))</f>
        <v>RODLEO</v>
      </c>
      <c r="G656" s="36" t="s">
        <v>72</v>
      </c>
      <c r="H656" s="39">
        <v>19.21757</v>
      </c>
      <c r="I656" s="40">
        <v>483.0</v>
      </c>
      <c r="J656" s="41">
        <f t="shared" si="1"/>
        <v>9282.08631</v>
      </c>
      <c r="K656" s="37" t="str">
        <f t="array" ref="K656">IFERROR(XLOOKUP(G656,'Tipo de carga'!A:A,'Tipo de carga'!B:B))</f>
        <v>Autoabasto</v>
      </c>
      <c r="L656" s="37">
        <f t="shared" si="2"/>
        <v>41</v>
      </c>
      <c r="M656" s="37">
        <f t="shared" si="3"/>
        <v>7</v>
      </c>
      <c r="N656" s="37">
        <f t="shared" si="4"/>
        <v>10</v>
      </c>
      <c r="O656" s="37" t="str">
        <f t="array" ref="O656">IFERROR(XLOOKUP(K656,'Tipo de carga'!B:B,'Tipo de carga'!C:C))</f>
        <v>Diesel</v>
      </c>
    </row>
    <row r="657">
      <c r="A657" s="36">
        <v>1953.0</v>
      </c>
      <c r="B657" s="37" t="str">
        <f>IFERROR(VLOOKUP(A657,'asig octubre'!$A$2:$C$442,3,0))</f>
        <v>MeLi asignado SD</v>
      </c>
      <c r="C657" s="37" t="str">
        <f>IFERROR(VLOOKUP(A657,'asig octubre'!$A$2:$B$442,2,0))</f>
        <v>EC-05</v>
      </c>
      <c r="D657" s="38">
        <v>45572.751747685186</v>
      </c>
      <c r="E657" s="36" t="s">
        <v>172</v>
      </c>
      <c r="F657" s="37" t="str">
        <f t="array" ref="F657">IFERROR(XLOOKUP(E657,Operadores!A:A,Operadores!B:B))</f>
        <v>REDJUL</v>
      </c>
      <c r="G657" s="36" t="s">
        <v>72</v>
      </c>
      <c r="H657" s="39">
        <v>19.21757</v>
      </c>
      <c r="I657" s="40">
        <v>615.0</v>
      </c>
      <c r="J657" s="41">
        <f t="shared" si="1"/>
        <v>11818.80555</v>
      </c>
      <c r="K657" s="37" t="str">
        <f t="array" ref="K657">IFERROR(XLOOKUP(G657,'Tipo de carga'!A:A,'Tipo de carga'!B:B))</f>
        <v>Autoabasto</v>
      </c>
      <c r="L657" s="37">
        <f t="shared" si="2"/>
        <v>41</v>
      </c>
      <c r="M657" s="37">
        <f t="shared" si="3"/>
        <v>7</v>
      </c>
      <c r="N657" s="37">
        <f t="shared" si="4"/>
        <v>10</v>
      </c>
      <c r="O657" s="37" t="str">
        <f t="array" ref="O657">IFERROR(XLOOKUP(K657,'Tipo de carga'!B:B,'Tipo de carga'!C:C))</f>
        <v>Diesel</v>
      </c>
    </row>
    <row r="658">
      <c r="A658" s="36">
        <v>1695.0</v>
      </c>
      <c r="B658" s="37" t="str">
        <f>IFERROR(VLOOKUP(A658,'asig octubre'!$A$2:$C$442,3,0))</f>
        <v>Pilgrims Tepo</v>
      </c>
      <c r="C658" s="37" t="str">
        <f>IFERROR(VLOOKUP(A658,'asig octubre'!$A$2:$B$442,2,0))</f>
        <v>EC-02</v>
      </c>
      <c r="D658" s="38">
        <v>45572.73850694444</v>
      </c>
      <c r="E658" s="36" t="s">
        <v>326</v>
      </c>
      <c r="F658" s="37" t="str">
        <f t="array" ref="F658">IFERROR(XLOOKUP(E658,Operadores!A:A,Operadores!B:B))</f>
        <v>SANJOR</v>
      </c>
      <c r="G658" s="36" t="s">
        <v>72</v>
      </c>
      <c r="H658" s="39">
        <v>19.21757</v>
      </c>
      <c r="I658" s="40">
        <v>117.0</v>
      </c>
      <c r="J658" s="41">
        <f t="shared" si="1"/>
        <v>2248.45569</v>
      </c>
      <c r="K658" s="37" t="str">
        <f t="array" ref="K658">IFERROR(XLOOKUP(G658,'Tipo de carga'!A:A,'Tipo de carga'!B:B))</f>
        <v>Autoabasto</v>
      </c>
      <c r="L658" s="37">
        <f t="shared" si="2"/>
        <v>41</v>
      </c>
      <c r="M658" s="37">
        <f t="shared" si="3"/>
        <v>7</v>
      </c>
      <c r="N658" s="37">
        <f t="shared" si="4"/>
        <v>10</v>
      </c>
      <c r="O658" s="37" t="str">
        <f t="array" ref="O658">IFERROR(XLOOKUP(K658,'Tipo de carga'!B:B,'Tipo de carga'!C:C))</f>
        <v>Diesel</v>
      </c>
    </row>
    <row r="659">
      <c r="A659" s="36">
        <v>1963.0</v>
      </c>
      <c r="B659" s="37" t="str">
        <f>IFERROR(VLOOKUP(A659,'asig octubre'!$A$2:$C$442,3,0))</f>
        <v>MeLi Dedicado Merida</v>
      </c>
      <c r="C659" s="37" t="str">
        <f>IFERROR(VLOOKUP(A659,'asig octubre'!$A$2:$B$442,2,0))</f>
        <v>EC-05</v>
      </c>
      <c r="D659" s="38">
        <v>45572.72891203704</v>
      </c>
      <c r="E659" s="36" t="s">
        <v>240</v>
      </c>
      <c r="F659" s="37" t="str">
        <f t="array" ref="F659">IFERROR(XLOOKUP(E659,Operadores!A:A,Operadores!B:B))</f>
        <v>ACOHER</v>
      </c>
      <c r="G659" s="36" t="s">
        <v>72</v>
      </c>
      <c r="H659" s="39">
        <v>19.21757</v>
      </c>
      <c r="I659" s="40">
        <v>744.0</v>
      </c>
      <c r="J659" s="41">
        <f t="shared" si="1"/>
        <v>14297.87208</v>
      </c>
      <c r="K659" s="37" t="str">
        <f t="array" ref="K659">IFERROR(XLOOKUP(G659,'Tipo de carga'!A:A,'Tipo de carga'!B:B))</f>
        <v>Autoabasto</v>
      </c>
      <c r="L659" s="37">
        <f t="shared" si="2"/>
        <v>41</v>
      </c>
      <c r="M659" s="37">
        <f t="shared" si="3"/>
        <v>7</v>
      </c>
      <c r="N659" s="37">
        <f t="shared" si="4"/>
        <v>10</v>
      </c>
      <c r="O659" s="37" t="str">
        <f t="array" ref="O659">IFERROR(XLOOKUP(K659,'Tipo de carga'!B:B,'Tipo de carga'!C:C))</f>
        <v>Diesel</v>
      </c>
    </row>
    <row r="660">
      <c r="A660" s="36">
        <v>1993.0</v>
      </c>
      <c r="B660" s="37" t="str">
        <f>IFERROR(VLOOKUP(A660,'asig octubre'!$A$2:$C$442,3,0))</f>
        <v>MeLi Dedicado TD</v>
      </c>
      <c r="C660" s="37" t="str">
        <f>IFERROR(VLOOKUP(A660,'asig octubre'!$A$2:$B$442,2,0))</f>
        <v>EC-05</v>
      </c>
      <c r="D660" s="38">
        <v>45572.69709490741</v>
      </c>
      <c r="E660" s="36" t="s">
        <v>389</v>
      </c>
      <c r="F660" s="37" t="str">
        <f t="array" ref="F660">IFERROR(XLOOKUP(E660,Operadores!A:A,Operadores!B:B))</f>
        <v>CELJOS</v>
      </c>
      <c r="G660" s="36" t="s">
        <v>72</v>
      </c>
      <c r="H660" s="39">
        <v>19.21757</v>
      </c>
      <c r="I660" s="40">
        <v>314.0</v>
      </c>
      <c r="J660" s="41">
        <f t="shared" si="1"/>
        <v>6034.31698</v>
      </c>
      <c r="K660" s="37" t="str">
        <f t="array" ref="K660">IFERROR(XLOOKUP(G660,'Tipo de carga'!A:A,'Tipo de carga'!B:B))</f>
        <v>Autoabasto</v>
      </c>
      <c r="L660" s="37">
        <f t="shared" si="2"/>
        <v>41</v>
      </c>
      <c r="M660" s="37">
        <f t="shared" si="3"/>
        <v>7</v>
      </c>
      <c r="N660" s="37">
        <f t="shared" si="4"/>
        <v>10</v>
      </c>
      <c r="O660" s="37" t="str">
        <f t="array" ref="O660">IFERROR(XLOOKUP(K660,'Tipo de carga'!B:B,'Tipo de carga'!C:C))</f>
        <v>Diesel</v>
      </c>
    </row>
    <row r="661">
      <c r="A661" s="36">
        <v>1759.0</v>
      </c>
      <c r="B661" s="37" t="str">
        <f>IFERROR(VLOOKUP(A661,'asig octubre'!$A$2:$C$442,3,0))</f>
        <v>Liverpool Local</v>
      </c>
      <c r="C661" s="37" t="str">
        <f>IFERROR(VLOOKUP(A661,'asig octubre'!$A$2:$B$442,2,0))</f>
        <v>EC-01</v>
      </c>
      <c r="D661" s="38">
        <v>45572.68987268519</v>
      </c>
      <c r="E661" s="36" t="s">
        <v>233</v>
      </c>
      <c r="F661" s="37" t="str">
        <f t="array" ref="F661">IFERROR(XLOOKUP(E661,Operadores!A:A,Operadores!B:B))</f>
        <v>QUILA</v>
      </c>
      <c r="G661" s="36" t="s">
        <v>72</v>
      </c>
      <c r="H661" s="39">
        <v>19.21757</v>
      </c>
      <c r="I661" s="40">
        <v>321.0</v>
      </c>
      <c r="J661" s="41">
        <f t="shared" si="1"/>
        <v>6168.83997</v>
      </c>
      <c r="K661" s="37" t="str">
        <f t="array" ref="K661">IFERROR(XLOOKUP(G661,'Tipo de carga'!A:A,'Tipo de carga'!B:B))</f>
        <v>Autoabasto</v>
      </c>
      <c r="L661" s="37">
        <f t="shared" si="2"/>
        <v>41</v>
      </c>
      <c r="M661" s="37">
        <f t="shared" si="3"/>
        <v>7</v>
      </c>
      <c r="N661" s="37">
        <f t="shared" si="4"/>
        <v>10</v>
      </c>
      <c r="O661" s="37" t="str">
        <f t="array" ref="O661">IFERROR(XLOOKUP(K661,'Tipo de carga'!B:B,'Tipo de carga'!C:C))</f>
        <v>Diesel</v>
      </c>
    </row>
    <row r="662">
      <c r="A662" s="36">
        <v>1732.0</v>
      </c>
      <c r="B662" s="37" t="str">
        <f>IFERROR(VLOOKUP(A662,'asig octubre'!$A$2:$C$442,3,0))</f>
        <v>MeLi Dedicado Merida</v>
      </c>
      <c r="C662" s="37" t="str">
        <f>IFERROR(VLOOKUP(A662,'asig octubre'!$A$2:$B$442,2,0))</f>
        <v>EC-05</v>
      </c>
      <c r="D662" s="38">
        <v>45572.66258101852</v>
      </c>
      <c r="E662" s="36" t="s">
        <v>262</v>
      </c>
      <c r="F662" s="37" t="str">
        <f t="array" ref="F662">IFERROR(XLOOKUP(E662,Operadores!A:A,Operadores!B:B))</f>
        <v>ORTVIC</v>
      </c>
      <c r="G662" s="36" t="s">
        <v>72</v>
      </c>
      <c r="H662" s="39">
        <v>19.21757</v>
      </c>
      <c r="I662" s="40">
        <v>59.0</v>
      </c>
      <c r="J662" s="41">
        <f t="shared" si="1"/>
        <v>1133.83663</v>
      </c>
      <c r="K662" s="37" t="str">
        <f t="array" ref="K662">IFERROR(XLOOKUP(G662,'Tipo de carga'!A:A,'Tipo de carga'!B:B))</f>
        <v>Autoabasto</v>
      </c>
      <c r="L662" s="37">
        <f t="shared" si="2"/>
        <v>41</v>
      </c>
      <c r="M662" s="37">
        <f t="shared" si="3"/>
        <v>7</v>
      </c>
      <c r="N662" s="37">
        <f t="shared" si="4"/>
        <v>10</v>
      </c>
      <c r="O662" s="37" t="str">
        <f t="array" ref="O662">IFERROR(XLOOKUP(K662,'Tipo de carga'!B:B,'Tipo de carga'!C:C))</f>
        <v>Diesel</v>
      </c>
    </row>
    <row r="663">
      <c r="A663" s="36">
        <v>2020.0</v>
      </c>
      <c r="B663" s="37" t="str">
        <f>IFERROR(VLOOKUP(A663,'asig octubre'!$A$2:$C$442,3,0))</f>
        <v>Available</v>
      </c>
      <c r="C663" s="37" t="str">
        <f>IFERROR(VLOOKUP(A663,'asig octubre'!$A$2:$B$442,2,0))</f>
        <v>TTE</v>
      </c>
      <c r="D663" s="38">
        <v>45572.62694444445</v>
      </c>
      <c r="E663" s="36" t="s">
        <v>164</v>
      </c>
      <c r="F663" s="37" t="str">
        <f t="array" ref="F663">IFERROR(XLOOKUP(E663,Operadores!A:A,Operadores!B:B))</f>
        <v>MUÑOSC</v>
      </c>
      <c r="G663" s="36" t="s">
        <v>72</v>
      </c>
      <c r="H663" s="39">
        <v>19.21757</v>
      </c>
      <c r="I663" s="40">
        <v>347.0</v>
      </c>
      <c r="J663" s="41">
        <f t="shared" si="1"/>
        <v>6668.49679</v>
      </c>
      <c r="K663" s="37" t="str">
        <f t="array" ref="K663">IFERROR(XLOOKUP(G663,'Tipo de carga'!A:A,'Tipo de carga'!B:B))</f>
        <v>Autoabasto</v>
      </c>
      <c r="L663" s="37">
        <f t="shared" si="2"/>
        <v>41</v>
      </c>
      <c r="M663" s="37">
        <f t="shared" si="3"/>
        <v>7</v>
      </c>
      <c r="N663" s="37">
        <f t="shared" si="4"/>
        <v>10</v>
      </c>
      <c r="O663" s="37" t="str">
        <f t="array" ref="O663">IFERROR(XLOOKUP(K663,'Tipo de carga'!B:B,'Tipo de carga'!C:C))</f>
        <v>Diesel</v>
      </c>
    </row>
    <row r="664">
      <c r="A664" s="36">
        <v>1980.0</v>
      </c>
      <c r="B664" s="37" t="str">
        <f>IFERROR(VLOOKUP(A664,'asig octubre'!$A$2:$C$442,3,0))</f>
        <v>MeLi asignado SD</v>
      </c>
      <c r="C664" s="37" t="str">
        <f>IFERROR(VLOOKUP(A664,'asig octubre'!$A$2:$B$442,2,0))</f>
        <v>EC-05</v>
      </c>
      <c r="D664" s="38">
        <v>45572.62033564815</v>
      </c>
      <c r="E664" s="36" t="s">
        <v>183</v>
      </c>
      <c r="F664" s="37" t="str">
        <f t="array" ref="F664">IFERROR(XLOOKUP(E664,Operadores!A:A,Operadores!B:B))</f>
        <v>VARJUAX</v>
      </c>
      <c r="G664" s="36" t="s">
        <v>72</v>
      </c>
      <c r="H664" s="39">
        <v>19.2175699999999</v>
      </c>
      <c r="I664" s="40">
        <v>46.0</v>
      </c>
      <c r="J664" s="41">
        <f t="shared" si="1"/>
        <v>884.00822</v>
      </c>
      <c r="K664" s="37" t="str">
        <f t="array" ref="K664">IFERROR(XLOOKUP(G664,'Tipo de carga'!A:A,'Tipo de carga'!B:B))</f>
        <v>Autoabasto</v>
      </c>
      <c r="L664" s="37">
        <f t="shared" si="2"/>
        <v>41</v>
      </c>
      <c r="M664" s="37">
        <f t="shared" si="3"/>
        <v>7</v>
      </c>
      <c r="N664" s="37">
        <f t="shared" si="4"/>
        <v>10</v>
      </c>
      <c r="O664" s="37" t="str">
        <f t="array" ref="O664">IFERROR(XLOOKUP(K664,'Tipo de carga'!B:B,'Tipo de carga'!C:C))</f>
        <v>Diesel</v>
      </c>
    </row>
    <row r="665">
      <c r="A665" s="36">
        <v>2021.0</v>
      </c>
      <c r="B665" s="37" t="str">
        <f>IFERROR(VLOOKUP(A665,'asig octubre'!$A$2:$C$442,3,0))</f>
        <v>Available</v>
      </c>
      <c r="C665" s="37" t="str">
        <f>IFERROR(VLOOKUP(A665,'asig octubre'!$A$2:$B$442,2,0))</f>
        <v>TTE</v>
      </c>
      <c r="D665" s="38">
        <v>45572.6153587963</v>
      </c>
      <c r="E665" s="36" t="s">
        <v>165</v>
      </c>
      <c r="F665" s="37" t="str">
        <f t="array" ref="F665">IFERROR(XLOOKUP(E665,Operadores!A:A,Operadores!B:B))</f>
        <v>MUNSA</v>
      </c>
      <c r="G665" s="36" t="s">
        <v>72</v>
      </c>
      <c r="H665" s="39">
        <v>19.2175699999999</v>
      </c>
      <c r="I665" s="40">
        <v>343.0</v>
      </c>
      <c r="J665" s="41">
        <f t="shared" si="1"/>
        <v>6591.62651</v>
      </c>
      <c r="K665" s="37" t="str">
        <f t="array" ref="K665">IFERROR(XLOOKUP(G665,'Tipo de carga'!A:A,'Tipo de carga'!B:B))</f>
        <v>Autoabasto</v>
      </c>
      <c r="L665" s="37">
        <f t="shared" si="2"/>
        <v>41</v>
      </c>
      <c r="M665" s="37">
        <f t="shared" si="3"/>
        <v>7</v>
      </c>
      <c r="N665" s="37">
        <f t="shared" si="4"/>
        <v>10</v>
      </c>
      <c r="O665" s="37" t="str">
        <f t="array" ref="O665">IFERROR(XLOOKUP(K665,'Tipo de carga'!B:B,'Tipo de carga'!C:C))</f>
        <v>Diesel</v>
      </c>
    </row>
    <row r="666">
      <c r="A666" s="36">
        <v>2004.0</v>
      </c>
      <c r="B666" s="37" t="str">
        <f>IFERROR(VLOOKUP(A666,'asig octubre'!$A$2:$C$442,3,0))</f>
        <v>MeLi asignado SD</v>
      </c>
      <c r="C666" s="37" t="str">
        <f>IFERROR(VLOOKUP(A666,'asig octubre'!$A$2:$B$442,2,0))</f>
        <v>EC-05</v>
      </c>
      <c r="D666" s="38">
        <v>45572.612129629626</v>
      </c>
      <c r="E666" s="36" t="s">
        <v>246</v>
      </c>
      <c r="F666" s="37" t="str">
        <f t="array" ref="F666">IFERROR(XLOOKUP(E666,Operadores!A:A,Operadores!B:B))</f>
        <v>LUNADO</v>
      </c>
      <c r="G666" s="36" t="s">
        <v>72</v>
      </c>
      <c r="H666" s="39">
        <v>19.2175699999999</v>
      </c>
      <c r="I666" s="40">
        <v>280.0</v>
      </c>
      <c r="J666" s="41">
        <f t="shared" si="1"/>
        <v>5380.9196</v>
      </c>
      <c r="K666" s="37" t="str">
        <f t="array" ref="K666">IFERROR(XLOOKUP(G666,'Tipo de carga'!A:A,'Tipo de carga'!B:B))</f>
        <v>Autoabasto</v>
      </c>
      <c r="L666" s="37">
        <f t="shared" si="2"/>
        <v>41</v>
      </c>
      <c r="M666" s="37">
        <f t="shared" si="3"/>
        <v>7</v>
      </c>
      <c r="N666" s="37">
        <f t="shared" si="4"/>
        <v>10</v>
      </c>
      <c r="O666" s="37" t="str">
        <f t="array" ref="O666">IFERROR(XLOOKUP(K666,'Tipo de carga'!B:B,'Tipo de carga'!C:C))</f>
        <v>Diesel</v>
      </c>
    </row>
    <row r="667">
      <c r="A667" s="36">
        <v>1960.0</v>
      </c>
      <c r="B667" s="37" t="str">
        <f>IFERROR(VLOOKUP(A667,'asig octubre'!$A$2:$C$442,3,0))</f>
        <v>MeLi asignado SD</v>
      </c>
      <c r="C667" s="37" t="str">
        <f>IFERROR(VLOOKUP(A667,'asig octubre'!$A$2:$B$442,2,0))</f>
        <v>EC-05</v>
      </c>
      <c r="D667" s="38">
        <v>45572.560740740744</v>
      </c>
      <c r="E667" s="36" t="s">
        <v>224</v>
      </c>
      <c r="F667" s="37" t="str">
        <f t="array" ref="F667">IFERROR(XLOOKUP(E667,Operadores!A:A,Operadores!B:B))</f>
        <v>MARJUA02</v>
      </c>
      <c r="G667" s="36" t="s">
        <v>72</v>
      </c>
      <c r="H667" s="39">
        <v>19.2175699999999</v>
      </c>
      <c r="I667" s="40">
        <v>694.0</v>
      </c>
      <c r="J667" s="41">
        <f t="shared" si="1"/>
        <v>13336.99358</v>
      </c>
      <c r="K667" s="37" t="str">
        <f t="array" ref="K667">IFERROR(XLOOKUP(G667,'Tipo de carga'!A:A,'Tipo de carga'!B:B))</f>
        <v>Autoabasto</v>
      </c>
      <c r="L667" s="37">
        <f t="shared" si="2"/>
        <v>41</v>
      </c>
      <c r="M667" s="37">
        <f t="shared" si="3"/>
        <v>7</v>
      </c>
      <c r="N667" s="37">
        <f t="shared" si="4"/>
        <v>10</v>
      </c>
      <c r="O667" s="37" t="str">
        <f t="array" ref="O667">IFERROR(XLOOKUP(K667,'Tipo de carga'!B:B,'Tipo de carga'!C:C))</f>
        <v>Diesel</v>
      </c>
    </row>
    <row r="668">
      <c r="A668" s="36">
        <v>2011.0</v>
      </c>
      <c r="B668" s="37" t="str">
        <f>IFERROR(VLOOKUP(A668,'asig octubre'!$A$2:$C$442,3,0))</f>
        <v>MeLi asignado SD</v>
      </c>
      <c r="C668" s="37" t="str">
        <f>IFERROR(VLOOKUP(A668,'asig octubre'!$A$2:$B$442,2,0))</f>
        <v>EC-05</v>
      </c>
      <c r="D668" s="38">
        <v>45572.55724537037</v>
      </c>
      <c r="E668" s="36" t="s">
        <v>226</v>
      </c>
      <c r="F668" s="37" t="str">
        <f t="array" ref="F668">IFERROR(XLOOKUP(E668,Operadores!A:A,Operadores!B:B))</f>
        <v>PERFID</v>
      </c>
      <c r="G668" s="36" t="s">
        <v>72</v>
      </c>
      <c r="H668" s="39">
        <v>19.2175699999999</v>
      </c>
      <c r="I668" s="40">
        <v>310.0</v>
      </c>
      <c r="J668" s="41">
        <f t="shared" si="1"/>
        <v>5957.4467</v>
      </c>
      <c r="K668" s="37" t="str">
        <f t="array" ref="K668">IFERROR(XLOOKUP(G668,'Tipo de carga'!A:A,'Tipo de carga'!B:B))</f>
        <v>Autoabasto</v>
      </c>
      <c r="L668" s="37">
        <f t="shared" si="2"/>
        <v>41</v>
      </c>
      <c r="M668" s="37">
        <f t="shared" si="3"/>
        <v>7</v>
      </c>
      <c r="N668" s="37">
        <f t="shared" si="4"/>
        <v>10</v>
      </c>
      <c r="O668" s="37" t="str">
        <f t="array" ref="O668">IFERROR(XLOOKUP(K668,'Tipo de carga'!B:B,'Tipo de carga'!C:C))</f>
        <v>Diesel</v>
      </c>
    </row>
    <row r="669">
      <c r="A669" s="36">
        <v>2040.0</v>
      </c>
      <c r="B669" s="37" t="str">
        <f>IFERROR(VLOOKUP(A669,'asig octubre'!$A$2:$C$442,3,0))</f>
        <v>Liverpool Local</v>
      </c>
      <c r="C669" s="37" t="str">
        <f>IFERROR(VLOOKUP(A669,'asig octubre'!$A$2:$B$442,2,0))</f>
        <v>EC-01</v>
      </c>
      <c r="D669" s="38">
        <v>45572.544224537036</v>
      </c>
      <c r="E669" s="36" t="s">
        <v>430</v>
      </c>
      <c r="F669" s="37" t="str">
        <f t="array" ref="F669">IFERROR(XLOOKUP(E669,Operadores!A:A,Operadores!B:B))</f>
        <v>GONAL01</v>
      </c>
      <c r="G669" s="36" t="s">
        <v>72</v>
      </c>
      <c r="H669" s="39">
        <v>19.2175699999999</v>
      </c>
      <c r="I669" s="40">
        <v>82.0</v>
      </c>
      <c r="J669" s="41">
        <f t="shared" si="1"/>
        <v>1575.84074</v>
      </c>
      <c r="K669" s="37" t="str">
        <f t="array" ref="K669">IFERROR(XLOOKUP(G669,'Tipo de carga'!A:A,'Tipo de carga'!B:B))</f>
        <v>Autoabasto</v>
      </c>
      <c r="L669" s="37">
        <f t="shared" si="2"/>
        <v>41</v>
      </c>
      <c r="M669" s="37">
        <f t="shared" si="3"/>
        <v>7</v>
      </c>
      <c r="N669" s="37">
        <f t="shared" si="4"/>
        <v>10</v>
      </c>
      <c r="O669" s="37" t="str">
        <f t="array" ref="O669">IFERROR(XLOOKUP(K669,'Tipo de carga'!B:B,'Tipo de carga'!C:C))</f>
        <v>Diesel</v>
      </c>
    </row>
    <row r="670">
      <c r="A670" s="36">
        <v>1859.0</v>
      </c>
      <c r="B670" s="37" t="str">
        <f>IFERROR(VLOOKUP(A670,'asig octubre'!$A$2:$C$442,3,0))</f>
        <v>Circuitos</v>
      </c>
      <c r="C670" s="37" t="str">
        <f>IFERROR(VLOOKUP(A670,'asig octubre'!$A$2:$B$442,2,0))</f>
        <v>EC-03</v>
      </c>
      <c r="D670" s="38">
        <v>45572.54417824074</v>
      </c>
      <c r="E670" s="36" t="s">
        <v>157</v>
      </c>
      <c r="F670" s="37" t="str">
        <f t="array" ref="F670">IFERROR(XLOOKUP(E670,Operadores!A:A,Operadores!B:B))</f>
        <v>CRUAUR</v>
      </c>
      <c r="G670" s="36" t="s">
        <v>72</v>
      </c>
      <c r="H670" s="39">
        <v>19.21757</v>
      </c>
      <c r="I670" s="40">
        <v>144.0</v>
      </c>
      <c r="J670" s="41">
        <f t="shared" si="1"/>
        <v>2767.33008</v>
      </c>
      <c r="K670" s="37" t="str">
        <f t="array" ref="K670">IFERROR(XLOOKUP(G670,'Tipo de carga'!A:A,'Tipo de carga'!B:B))</f>
        <v>Autoabasto</v>
      </c>
      <c r="L670" s="37">
        <f t="shared" si="2"/>
        <v>41</v>
      </c>
      <c r="M670" s="37">
        <f t="shared" si="3"/>
        <v>7</v>
      </c>
      <c r="N670" s="37">
        <f t="shared" si="4"/>
        <v>10</v>
      </c>
      <c r="O670" s="37" t="str">
        <f t="array" ref="O670">IFERROR(XLOOKUP(K670,'Tipo de carga'!B:B,'Tipo de carga'!C:C))</f>
        <v>Diesel</v>
      </c>
    </row>
    <row r="671">
      <c r="A671" s="36">
        <v>1873.0</v>
      </c>
      <c r="B671" s="37" t="str">
        <f>IFERROR(VLOOKUP(A671,'asig octubre'!$A$2:$C$442,3,0))</f>
        <v>Circuitos</v>
      </c>
      <c r="C671" s="37" t="str">
        <f>IFERROR(VLOOKUP(A671,'asig octubre'!$A$2:$B$442,2,0))</f>
        <v>EC-03</v>
      </c>
      <c r="D671" s="38">
        <v>45572.53590277778</v>
      </c>
      <c r="E671" s="36" t="s">
        <v>277</v>
      </c>
      <c r="F671" s="37" t="str">
        <f t="array" ref="F671">IFERROR(XLOOKUP(E671,Operadores!A:A,Operadores!B:B))</f>
        <v>GUADI</v>
      </c>
      <c r="G671" s="36" t="s">
        <v>72</v>
      </c>
      <c r="H671" s="39">
        <v>19.21757</v>
      </c>
      <c r="I671" s="40">
        <v>542.0</v>
      </c>
      <c r="J671" s="41">
        <f t="shared" si="1"/>
        <v>10415.92294</v>
      </c>
      <c r="K671" s="37" t="str">
        <f t="array" ref="K671">IFERROR(XLOOKUP(G671,'Tipo de carga'!A:A,'Tipo de carga'!B:B))</f>
        <v>Autoabasto</v>
      </c>
      <c r="L671" s="37">
        <f t="shared" si="2"/>
        <v>41</v>
      </c>
      <c r="M671" s="37">
        <f t="shared" si="3"/>
        <v>7</v>
      </c>
      <c r="N671" s="37">
        <f t="shared" si="4"/>
        <v>10</v>
      </c>
      <c r="O671" s="37" t="str">
        <f t="array" ref="O671">IFERROR(XLOOKUP(K671,'Tipo de carga'!B:B,'Tipo de carga'!C:C))</f>
        <v>Diesel</v>
      </c>
    </row>
    <row r="672">
      <c r="A672" s="36">
        <v>1907.0</v>
      </c>
      <c r="B672" s="37" t="str">
        <f>IFERROR(VLOOKUP(A672,'asig octubre'!$A$2:$C$442,3,0))</f>
        <v>PISA Gdl</v>
      </c>
      <c r="C672" s="37" t="str">
        <f>IFERROR(VLOOKUP(A672,'asig octubre'!$A$2:$B$442,2,0))</f>
        <v>EC-06</v>
      </c>
      <c r="D672" s="38">
        <v>45572.51325231481</v>
      </c>
      <c r="E672" s="36" t="s">
        <v>353</v>
      </c>
      <c r="F672" s="37" t="str">
        <f t="array" ref="F672">IFERROR(XLOOKUP(E672,Operadores!A:A,Operadores!B:B))</f>
        <v>CUAALV</v>
      </c>
      <c r="G672" s="36" t="s">
        <v>72</v>
      </c>
      <c r="H672" s="39">
        <v>19.21757</v>
      </c>
      <c r="I672" s="40">
        <v>335.0</v>
      </c>
      <c r="J672" s="41">
        <f t="shared" si="1"/>
        <v>6437.88595</v>
      </c>
      <c r="K672" s="37" t="str">
        <f t="array" ref="K672">IFERROR(XLOOKUP(G672,'Tipo de carga'!A:A,'Tipo de carga'!B:B))</f>
        <v>Autoabasto</v>
      </c>
      <c r="L672" s="37">
        <f t="shared" si="2"/>
        <v>41</v>
      </c>
      <c r="M672" s="37">
        <f t="shared" si="3"/>
        <v>7</v>
      </c>
      <c r="N672" s="37">
        <f t="shared" si="4"/>
        <v>10</v>
      </c>
      <c r="O672" s="37" t="str">
        <f t="array" ref="O672">IFERROR(XLOOKUP(K672,'Tipo de carga'!B:B,'Tipo de carga'!C:C))</f>
        <v>Diesel</v>
      </c>
    </row>
    <row r="673">
      <c r="A673" s="36">
        <v>1998.0</v>
      </c>
      <c r="B673" s="37" t="str">
        <f>IFERROR(VLOOKUP(A673,'asig octubre'!$A$2:$C$442,3,0))</f>
        <v>MeLi Dedicado Merida</v>
      </c>
      <c r="C673" s="37" t="str">
        <f>IFERROR(VLOOKUP(A673,'asig octubre'!$A$2:$B$442,2,0))</f>
        <v>EC-05</v>
      </c>
      <c r="D673" s="38">
        <v>45572.423634259256</v>
      </c>
      <c r="E673" s="36" t="s">
        <v>304</v>
      </c>
      <c r="F673" s="37" t="str">
        <f t="array" ref="F673">IFERROR(XLOOKUP(E673,Operadores!A:A,Operadores!B:B))</f>
        <v>ORTEDU</v>
      </c>
      <c r="G673" s="36" t="s">
        <v>72</v>
      </c>
      <c r="H673" s="39">
        <v>19.21757</v>
      </c>
      <c r="I673" s="40">
        <v>284.0</v>
      </c>
      <c r="J673" s="41">
        <f t="shared" si="1"/>
        <v>5457.78988</v>
      </c>
      <c r="K673" s="37" t="str">
        <f t="array" ref="K673">IFERROR(XLOOKUP(G673,'Tipo de carga'!A:A,'Tipo de carga'!B:B))</f>
        <v>Autoabasto</v>
      </c>
      <c r="L673" s="37">
        <f t="shared" si="2"/>
        <v>41</v>
      </c>
      <c r="M673" s="37">
        <f t="shared" si="3"/>
        <v>7</v>
      </c>
      <c r="N673" s="37">
        <f t="shared" si="4"/>
        <v>10</v>
      </c>
      <c r="O673" s="37" t="str">
        <f t="array" ref="O673">IFERROR(XLOOKUP(K673,'Tipo de carga'!B:B,'Tipo de carga'!C:C))</f>
        <v>Diesel</v>
      </c>
    </row>
    <row r="674">
      <c r="A674" s="36">
        <v>1894.0</v>
      </c>
      <c r="B674" s="37" t="str">
        <f>IFERROR(VLOOKUP(A674,'asig octubre'!$A$2:$C$442,3,0))</f>
        <v>Pipas</v>
      </c>
      <c r="C674" s="37" t="str">
        <f>IFERROR(VLOOKUP(A674,'asig octubre'!$A$2:$B$442,2,0))</f>
        <v>EC-02</v>
      </c>
      <c r="D674" s="38">
        <v>45572.42053240741</v>
      </c>
      <c r="E674" s="36" t="s">
        <v>403</v>
      </c>
      <c r="F674" s="37" t="str">
        <f t="array" ref="F674">IFERROR(XLOOKUP(E674,Operadores!A:A,Operadores!B:B))</f>
        <v>LOPJU</v>
      </c>
      <c r="G674" s="36" t="s">
        <v>72</v>
      </c>
      <c r="H674" s="39">
        <v>19.2175699999999</v>
      </c>
      <c r="I674" s="40">
        <v>400.0</v>
      </c>
      <c r="J674" s="41">
        <f t="shared" si="1"/>
        <v>7687.028</v>
      </c>
      <c r="K674" s="37" t="str">
        <f t="array" ref="K674">IFERROR(XLOOKUP(G674,'Tipo de carga'!A:A,'Tipo de carga'!B:B))</f>
        <v>Autoabasto</v>
      </c>
      <c r="L674" s="37">
        <f t="shared" si="2"/>
        <v>41</v>
      </c>
      <c r="M674" s="37">
        <f t="shared" si="3"/>
        <v>7</v>
      </c>
      <c r="N674" s="37">
        <f t="shared" si="4"/>
        <v>10</v>
      </c>
      <c r="O674" s="37" t="str">
        <f t="array" ref="O674">IFERROR(XLOOKUP(K674,'Tipo de carga'!B:B,'Tipo de carga'!C:C))</f>
        <v>Diesel</v>
      </c>
    </row>
    <row r="675">
      <c r="A675" s="36">
        <v>1982.0</v>
      </c>
      <c r="B675" s="37" t="str">
        <f>IFERROR(VLOOKUP(A675,'asig octubre'!$A$2:$C$442,3,0))</f>
        <v>MeLi asignado SD</v>
      </c>
      <c r="C675" s="37" t="str">
        <f>IFERROR(VLOOKUP(A675,'asig octubre'!$A$2:$B$442,2,0))</f>
        <v>EC-05</v>
      </c>
      <c r="D675" s="38">
        <v>45572.40523148148</v>
      </c>
      <c r="E675" s="36" t="s">
        <v>190</v>
      </c>
      <c r="F675" s="37" t="str">
        <f t="array" ref="F675">IFERROR(XLOOKUP(E675,Operadores!A:A,Operadores!B:B))</f>
        <v>BUSJUA</v>
      </c>
      <c r="G675" s="36" t="s">
        <v>72</v>
      </c>
      <c r="H675" s="39">
        <v>19.2175699999999</v>
      </c>
      <c r="I675" s="40">
        <v>333.0</v>
      </c>
      <c r="J675" s="41">
        <f t="shared" si="1"/>
        <v>6399.45081</v>
      </c>
      <c r="K675" s="37" t="str">
        <f t="array" ref="K675">IFERROR(XLOOKUP(G675,'Tipo de carga'!A:A,'Tipo de carga'!B:B))</f>
        <v>Autoabasto</v>
      </c>
      <c r="L675" s="37">
        <f t="shared" si="2"/>
        <v>41</v>
      </c>
      <c r="M675" s="37">
        <f t="shared" si="3"/>
        <v>7</v>
      </c>
      <c r="N675" s="37">
        <f t="shared" si="4"/>
        <v>10</v>
      </c>
      <c r="O675" s="37" t="str">
        <f t="array" ref="O675">IFERROR(XLOOKUP(K675,'Tipo de carga'!B:B,'Tipo de carga'!C:C))</f>
        <v>Diesel</v>
      </c>
    </row>
    <row r="676">
      <c r="A676" s="36">
        <v>1628.0</v>
      </c>
      <c r="B676" s="37" t="str">
        <f>IFERROR(VLOOKUP(A676,'asig octubre'!$A$2:$C$442,3,0))</f>
        <v>Liverpool Local</v>
      </c>
      <c r="C676" s="37" t="str">
        <f>IFERROR(VLOOKUP(A676,'asig octubre'!$A$2:$B$442,2,0))</f>
        <v>EC-01</v>
      </c>
      <c r="D676" s="38">
        <v>45572.39142361111</v>
      </c>
      <c r="E676" s="36" t="s">
        <v>431</v>
      </c>
      <c r="F676" s="37" t="str">
        <f t="array" ref="F676">IFERROR(XLOOKUP(E676,Operadores!A:A,Operadores!B:B))</f>
        <v>ANANOE</v>
      </c>
      <c r="G676" s="36" t="s">
        <v>72</v>
      </c>
      <c r="H676" s="39">
        <v>19.2175699999999</v>
      </c>
      <c r="I676" s="40">
        <v>564.0</v>
      </c>
      <c r="J676" s="41">
        <f t="shared" si="1"/>
        <v>10838.70948</v>
      </c>
      <c r="K676" s="37" t="str">
        <f t="array" ref="K676">IFERROR(XLOOKUP(G676,'Tipo de carga'!A:A,'Tipo de carga'!B:B))</f>
        <v>Autoabasto</v>
      </c>
      <c r="L676" s="37">
        <f t="shared" si="2"/>
        <v>41</v>
      </c>
      <c r="M676" s="37">
        <f t="shared" si="3"/>
        <v>7</v>
      </c>
      <c r="N676" s="37">
        <f t="shared" si="4"/>
        <v>10</v>
      </c>
      <c r="O676" s="37" t="str">
        <f t="array" ref="O676">IFERROR(XLOOKUP(K676,'Tipo de carga'!B:B,'Tipo de carga'!C:C))</f>
        <v>Diesel</v>
      </c>
    </row>
    <row r="677">
      <c r="A677" s="36">
        <v>1807.0</v>
      </c>
      <c r="B677" s="37" t="str">
        <f>IFERROR(VLOOKUP(A677,'asig octubre'!$A$2:$C$442,3,0))</f>
        <v>Liverpool Local</v>
      </c>
      <c r="C677" s="37" t="str">
        <f>IFERROR(VLOOKUP(A677,'asig octubre'!$A$2:$B$442,2,0))</f>
        <v>EC-01</v>
      </c>
      <c r="D677" s="38">
        <v>45572.366736111115</v>
      </c>
      <c r="E677" s="36" t="s">
        <v>176</v>
      </c>
      <c r="F677" s="37" t="str">
        <f t="array" ref="F677">IFERROR(XLOOKUP(E677,Operadores!A:A,Operadores!B:B))</f>
        <v>GONCES</v>
      </c>
      <c r="G677" s="36" t="s">
        <v>72</v>
      </c>
      <c r="H677" s="39">
        <v>19.2175699999999</v>
      </c>
      <c r="I677" s="40">
        <v>328.0</v>
      </c>
      <c r="J677" s="41">
        <f t="shared" si="1"/>
        <v>6303.36296</v>
      </c>
      <c r="K677" s="37" t="str">
        <f t="array" ref="K677">IFERROR(XLOOKUP(G677,'Tipo de carga'!A:A,'Tipo de carga'!B:B))</f>
        <v>Autoabasto</v>
      </c>
      <c r="L677" s="37">
        <f t="shared" si="2"/>
        <v>41</v>
      </c>
      <c r="M677" s="37">
        <f t="shared" si="3"/>
        <v>7</v>
      </c>
      <c r="N677" s="37">
        <f t="shared" si="4"/>
        <v>10</v>
      </c>
      <c r="O677" s="37" t="str">
        <f t="array" ref="O677">IFERROR(XLOOKUP(K677,'Tipo de carga'!B:B,'Tipo de carga'!C:C))</f>
        <v>Diesel</v>
      </c>
    </row>
    <row r="678">
      <c r="A678" s="36">
        <v>1947.0</v>
      </c>
      <c r="B678" s="37" t="str">
        <f>IFERROR(VLOOKUP(A678,'asig octubre'!$A$2:$C$442,3,0))</f>
        <v>Circuitos</v>
      </c>
      <c r="C678" s="37" t="str">
        <f>IFERROR(VLOOKUP(A678,'asig octubre'!$A$2:$B$442,2,0))</f>
        <v>EC-03</v>
      </c>
      <c r="D678" s="38">
        <v>45572.3299537037</v>
      </c>
      <c r="E678" s="36" t="s">
        <v>265</v>
      </c>
      <c r="F678" s="37" t="str">
        <f t="array" ref="F678">IFERROR(XLOOKUP(E678,Operadores!A:A,Operadores!B:B))</f>
        <v>DAMOS</v>
      </c>
      <c r="G678" s="36" t="s">
        <v>72</v>
      </c>
      <c r="H678" s="39">
        <v>19.2175699999999</v>
      </c>
      <c r="I678" s="40">
        <v>283.0</v>
      </c>
      <c r="J678" s="41">
        <f t="shared" si="1"/>
        <v>5438.57231</v>
      </c>
      <c r="K678" s="37" t="str">
        <f t="array" ref="K678">IFERROR(XLOOKUP(G678,'Tipo de carga'!A:A,'Tipo de carga'!B:B))</f>
        <v>Autoabasto</v>
      </c>
      <c r="L678" s="37">
        <f t="shared" si="2"/>
        <v>41</v>
      </c>
      <c r="M678" s="37">
        <f t="shared" si="3"/>
        <v>7</v>
      </c>
      <c r="N678" s="37">
        <f t="shared" si="4"/>
        <v>10</v>
      </c>
      <c r="O678" s="37" t="str">
        <f t="array" ref="O678">IFERROR(XLOOKUP(K678,'Tipo de carga'!B:B,'Tipo de carga'!C:C))</f>
        <v>Diesel</v>
      </c>
    </row>
    <row r="679">
      <c r="A679" s="36">
        <v>1931.0</v>
      </c>
      <c r="B679" s="37" t="str">
        <f>IFERROR(VLOOKUP(A679,'asig octubre'!$A$2:$C$442,3,0))</f>
        <v>Circuitos</v>
      </c>
      <c r="C679" s="37" t="str">
        <f>IFERROR(VLOOKUP(A679,'asig octubre'!$A$2:$B$442,2,0))</f>
        <v>EC-03</v>
      </c>
      <c r="D679" s="38">
        <v>45572.31761574074</v>
      </c>
      <c r="E679" s="36" t="s">
        <v>26</v>
      </c>
      <c r="F679" s="37" t="str">
        <f t="array" ref="F679">IFERROR(XLOOKUP(E679,Operadores!A:A,Operadores!B:B))</f>
        <v>ARBJO</v>
      </c>
      <c r="G679" s="36" t="s">
        <v>72</v>
      </c>
      <c r="H679" s="39">
        <v>19.2175699999999</v>
      </c>
      <c r="I679" s="40">
        <v>280.0</v>
      </c>
      <c r="J679" s="41">
        <f t="shared" si="1"/>
        <v>5380.9196</v>
      </c>
      <c r="K679" s="37" t="str">
        <f t="array" ref="K679">IFERROR(XLOOKUP(G679,'Tipo de carga'!A:A,'Tipo de carga'!B:B))</f>
        <v>Autoabasto</v>
      </c>
      <c r="L679" s="37">
        <f t="shared" si="2"/>
        <v>41</v>
      </c>
      <c r="M679" s="37">
        <f t="shared" si="3"/>
        <v>7</v>
      </c>
      <c r="N679" s="37">
        <f t="shared" si="4"/>
        <v>10</v>
      </c>
      <c r="O679" s="37" t="str">
        <f t="array" ref="O679">IFERROR(XLOOKUP(K679,'Tipo de carga'!B:B,'Tipo de carga'!C:C))</f>
        <v>Diesel</v>
      </c>
    </row>
    <row r="680">
      <c r="A680" s="36">
        <v>1909.0</v>
      </c>
      <c r="B680" s="37" t="str">
        <f>IFERROR(VLOOKUP(A680,'asig octubre'!$A$2:$C$442,3,0))</f>
        <v>Circuitos</v>
      </c>
      <c r="C680" s="37" t="str">
        <f>IFERROR(VLOOKUP(A680,'asig octubre'!$A$2:$B$442,2,0))</f>
        <v>EC-03</v>
      </c>
      <c r="D680" s="38">
        <v>45572.301724537036</v>
      </c>
      <c r="E680" s="36" t="s">
        <v>186</v>
      </c>
      <c r="F680" s="37" t="str">
        <f t="array" ref="F680">IFERROR(XLOOKUP(E680,Operadores!A:A,Operadores!B:B))</f>
        <v>ZUÑDAV</v>
      </c>
      <c r="G680" s="36" t="s">
        <v>72</v>
      </c>
      <c r="H680" s="39">
        <v>19.2175699999999</v>
      </c>
      <c r="I680" s="40">
        <v>634.0</v>
      </c>
      <c r="J680" s="41">
        <f t="shared" si="1"/>
        <v>12183.93938</v>
      </c>
      <c r="K680" s="37" t="str">
        <f t="array" ref="K680">IFERROR(XLOOKUP(G680,'Tipo de carga'!A:A,'Tipo de carga'!B:B))</f>
        <v>Autoabasto</v>
      </c>
      <c r="L680" s="37">
        <f t="shared" si="2"/>
        <v>41</v>
      </c>
      <c r="M680" s="37">
        <f t="shared" si="3"/>
        <v>7</v>
      </c>
      <c r="N680" s="37">
        <f t="shared" si="4"/>
        <v>10</v>
      </c>
      <c r="O680" s="37" t="str">
        <f t="array" ref="O680">IFERROR(XLOOKUP(K680,'Tipo de carga'!B:B,'Tipo de carga'!C:C))</f>
        <v>Diesel</v>
      </c>
    </row>
    <row r="681">
      <c r="A681" s="36">
        <v>1802.0</v>
      </c>
      <c r="B681" s="37" t="str">
        <f>IFERROR(VLOOKUP(A681,'asig octubre'!$A$2:$C$442,3,0))</f>
        <v>Liverpool Local</v>
      </c>
      <c r="C681" s="37" t="str">
        <f>IFERROR(VLOOKUP(A681,'asig octubre'!$A$2:$B$442,2,0))</f>
        <v>EC-01</v>
      </c>
      <c r="D681" s="38">
        <v>45572.28119212963</v>
      </c>
      <c r="E681" s="36" t="s">
        <v>332</v>
      </c>
      <c r="F681" s="37" t="str">
        <f t="array" ref="F681">IFERROR(XLOOKUP(E681,Operadores!A:A,Operadores!B:B))</f>
        <v>OROMAR</v>
      </c>
      <c r="G681" s="36" t="s">
        <v>72</v>
      </c>
      <c r="H681" s="39">
        <v>19.2175699999999</v>
      </c>
      <c r="I681" s="40">
        <v>673.0</v>
      </c>
      <c r="J681" s="41">
        <f t="shared" si="1"/>
        <v>12933.42461</v>
      </c>
      <c r="K681" s="37" t="str">
        <f t="array" ref="K681">IFERROR(XLOOKUP(G681,'Tipo de carga'!A:A,'Tipo de carga'!B:B))</f>
        <v>Autoabasto</v>
      </c>
      <c r="L681" s="37">
        <f t="shared" si="2"/>
        <v>41</v>
      </c>
      <c r="M681" s="37">
        <f t="shared" si="3"/>
        <v>7</v>
      </c>
      <c r="N681" s="37">
        <f t="shared" si="4"/>
        <v>10</v>
      </c>
      <c r="O681" s="37" t="str">
        <f t="array" ref="O681">IFERROR(XLOOKUP(K681,'Tipo de carga'!B:B,'Tipo de carga'!C:C))</f>
        <v>Diesel</v>
      </c>
    </row>
    <row r="682">
      <c r="A682" s="36">
        <v>1939.0</v>
      </c>
      <c r="B682" s="37" t="str">
        <f>IFERROR(VLOOKUP(A682,'asig octubre'!$A$2:$C$442,3,0))</f>
        <v>Full Liver</v>
      </c>
      <c r="C682" s="37" t="str">
        <f>IFERROR(VLOOKUP(A682,'asig octubre'!$A$2:$B$442,2,0))</f>
        <v>EC-01</v>
      </c>
      <c r="D682" s="38">
        <v>45572.23584490741</v>
      </c>
      <c r="E682" s="36" t="s">
        <v>364</v>
      </c>
      <c r="F682" s="37" t="str">
        <f t="array" ref="F682">IFERROR(XLOOKUP(E682,Operadores!A:A,Operadores!B:B))</f>
        <v>TORBR01</v>
      </c>
      <c r="G682" s="36" t="s">
        <v>72</v>
      </c>
      <c r="H682" s="39">
        <v>19.2175699999999</v>
      </c>
      <c r="I682" s="40">
        <v>334.0</v>
      </c>
      <c r="J682" s="41">
        <f t="shared" si="1"/>
        <v>6418.66838</v>
      </c>
      <c r="K682" s="37" t="str">
        <f t="array" ref="K682">IFERROR(XLOOKUP(G682,'Tipo de carga'!A:A,'Tipo de carga'!B:B))</f>
        <v>Autoabasto</v>
      </c>
      <c r="L682" s="37">
        <f t="shared" si="2"/>
        <v>41</v>
      </c>
      <c r="M682" s="37">
        <f t="shared" si="3"/>
        <v>7</v>
      </c>
      <c r="N682" s="37">
        <f t="shared" si="4"/>
        <v>10</v>
      </c>
      <c r="O682" s="37" t="str">
        <f t="array" ref="O682">IFERROR(XLOOKUP(K682,'Tipo de carga'!B:B,'Tipo de carga'!C:C))</f>
        <v>Diesel</v>
      </c>
    </row>
    <row r="683">
      <c r="A683" s="36">
        <v>1762.0</v>
      </c>
      <c r="B683" s="37" t="str">
        <f>IFERROR(VLOOKUP(A683,'asig octubre'!$A$2:$C$442,3,0))</f>
        <v>Peñafiel Tecamac</v>
      </c>
      <c r="C683" s="37" t="str">
        <f>IFERROR(VLOOKUP(A683,'asig octubre'!$A$2:$B$442,2,0))</f>
        <v>EC-02</v>
      </c>
      <c r="D683" s="38">
        <v>45572.193564814814</v>
      </c>
      <c r="E683" s="36" t="s">
        <v>192</v>
      </c>
      <c r="F683" s="37" t="str">
        <f t="array" ref="F683">IFERROR(XLOOKUP(E683,Operadores!A:A,Operadores!B:B))</f>
        <v>RODRO01</v>
      </c>
      <c r="G683" s="36" t="s">
        <v>72</v>
      </c>
      <c r="H683" s="39">
        <v>19.2175699999999</v>
      </c>
      <c r="I683" s="40">
        <v>398.0</v>
      </c>
      <c r="J683" s="41">
        <f t="shared" si="1"/>
        <v>7648.59286</v>
      </c>
      <c r="K683" s="37" t="str">
        <f t="array" ref="K683">IFERROR(XLOOKUP(G683,'Tipo de carga'!A:A,'Tipo de carga'!B:B))</f>
        <v>Autoabasto</v>
      </c>
      <c r="L683" s="37">
        <f t="shared" si="2"/>
        <v>41</v>
      </c>
      <c r="M683" s="37">
        <f t="shared" si="3"/>
        <v>7</v>
      </c>
      <c r="N683" s="37">
        <f t="shared" si="4"/>
        <v>10</v>
      </c>
      <c r="O683" s="37" t="str">
        <f t="array" ref="O683">IFERROR(XLOOKUP(K683,'Tipo de carga'!B:B,'Tipo de carga'!C:C))</f>
        <v>Diesel</v>
      </c>
    </row>
    <row r="684">
      <c r="A684" s="36">
        <v>1934.0</v>
      </c>
      <c r="B684" s="37" t="str">
        <f>IFERROR(VLOOKUP(A684,'asig octubre'!$A$2:$C$442,3,0))</f>
        <v>Circuitos</v>
      </c>
      <c r="C684" s="37" t="str">
        <f>IFERROR(VLOOKUP(A684,'asig octubre'!$A$2:$B$442,2,0))</f>
        <v>EC-03</v>
      </c>
      <c r="D684" s="38">
        <v>45572.168333333335</v>
      </c>
      <c r="E684" s="36" t="s">
        <v>272</v>
      </c>
      <c r="F684" s="37" t="str">
        <f t="array" ref="F684">IFERROR(XLOOKUP(E684,Operadores!A:A,Operadores!B:B))</f>
        <v>AVIEN</v>
      </c>
      <c r="G684" s="36" t="s">
        <v>72</v>
      </c>
      <c r="H684" s="39">
        <v>19.2175699999999</v>
      </c>
      <c r="I684" s="40">
        <v>565.0</v>
      </c>
      <c r="J684" s="41">
        <f t="shared" si="1"/>
        <v>10857.92705</v>
      </c>
      <c r="K684" s="37" t="str">
        <f t="array" ref="K684">IFERROR(XLOOKUP(G684,'Tipo de carga'!A:A,'Tipo de carga'!B:B))</f>
        <v>Autoabasto</v>
      </c>
      <c r="L684" s="37">
        <f t="shared" si="2"/>
        <v>41</v>
      </c>
      <c r="M684" s="37">
        <f t="shared" si="3"/>
        <v>7</v>
      </c>
      <c r="N684" s="37">
        <f t="shared" si="4"/>
        <v>10</v>
      </c>
      <c r="O684" s="37" t="str">
        <f t="array" ref="O684">IFERROR(XLOOKUP(K684,'Tipo de carga'!B:B,'Tipo de carga'!C:C))</f>
        <v>Diesel</v>
      </c>
    </row>
    <row r="685">
      <c r="A685" s="36">
        <v>1892.0</v>
      </c>
      <c r="B685" s="37" t="str">
        <f>IFERROR(VLOOKUP(A685,'asig octubre'!$A$2:$C$442,3,0))</f>
        <v>Full Liver</v>
      </c>
      <c r="C685" s="37" t="str">
        <f>IFERROR(VLOOKUP(A685,'asig octubre'!$A$2:$B$442,2,0))</f>
        <v>EC-01</v>
      </c>
      <c r="D685" s="38">
        <v>45572.13560185185</v>
      </c>
      <c r="E685" s="36" t="s">
        <v>151</v>
      </c>
      <c r="F685" s="37" t="str">
        <f t="array" ref="F685">IFERROR(XLOOKUP(E685,Operadores!A:A,Operadores!B:B))</f>
        <v>CALVI</v>
      </c>
      <c r="G685" s="36" t="s">
        <v>72</v>
      </c>
      <c r="H685" s="39">
        <v>19.2175699999999</v>
      </c>
      <c r="I685" s="40">
        <v>744.0</v>
      </c>
      <c r="J685" s="41">
        <f t="shared" si="1"/>
        <v>14297.87208</v>
      </c>
      <c r="K685" s="37" t="str">
        <f t="array" ref="K685">IFERROR(XLOOKUP(G685,'Tipo de carga'!A:A,'Tipo de carga'!B:B))</f>
        <v>Autoabasto</v>
      </c>
      <c r="L685" s="37">
        <f t="shared" si="2"/>
        <v>41</v>
      </c>
      <c r="M685" s="37">
        <f t="shared" si="3"/>
        <v>7</v>
      </c>
      <c r="N685" s="37">
        <f t="shared" si="4"/>
        <v>10</v>
      </c>
      <c r="O685" s="37" t="str">
        <f t="array" ref="O685">IFERROR(XLOOKUP(K685,'Tipo de carga'!B:B,'Tipo de carga'!C:C))</f>
        <v>Diesel</v>
      </c>
    </row>
    <row r="686">
      <c r="A686" s="36">
        <v>1994.0</v>
      </c>
      <c r="B686" s="37" t="str">
        <f>IFERROR(VLOOKUP(A686,'asig octubre'!$A$2:$C$442,3,0))</f>
        <v>MeLi Dedicado TD</v>
      </c>
      <c r="C686" s="37" t="str">
        <f>IFERROR(VLOOKUP(A686,'asig octubre'!$A$2:$B$442,2,0))</f>
        <v>EC-05</v>
      </c>
      <c r="D686" s="38">
        <v>45572.10474537037</v>
      </c>
      <c r="E686" s="36" t="s">
        <v>339</v>
      </c>
      <c r="F686" s="37" t="str">
        <f t="array" ref="F686">IFERROR(XLOOKUP(E686,Operadores!A:A,Operadores!B:B))</f>
        <v>ESCJOR</v>
      </c>
      <c r="G686" s="36" t="s">
        <v>72</v>
      </c>
      <c r="H686" s="39">
        <v>19.2175699999999</v>
      </c>
      <c r="I686" s="40">
        <v>458.0</v>
      </c>
      <c r="J686" s="41">
        <f t="shared" si="1"/>
        <v>8801.64706</v>
      </c>
      <c r="K686" s="37" t="str">
        <f t="array" ref="K686">IFERROR(XLOOKUP(G686,'Tipo de carga'!A:A,'Tipo de carga'!B:B))</f>
        <v>Autoabasto</v>
      </c>
      <c r="L686" s="37">
        <f t="shared" si="2"/>
        <v>41</v>
      </c>
      <c r="M686" s="37">
        <f t="shared" si="3"/>
        <v>7</v>
      </c>
      <c r="N686" s="37">
        <f t="shared" si="4"/>
        <v>10</v>
      </c>
      <c r="O686" s="37" t="str">
        <f t="array" ref="O686">IFERROR(XLOOKUP(K686,'Tipo de carga'!B:B,'Tipo de carga'!C:C))</f>
        <v>Diesel</v>
      </c>
    </row>
    <row r="687">
      <c r="A687" s="36">
        <v>1858.0</v>
      </c>
      <c r="B687" s="37" t="str">
        <f>IFERROR(VLOOKUP(A687,'asig octubre'!$A$2:$C$442,3,0))</f>
        <v>Peñafiel Tecamac</v>
      </c>
      <c r="C687" s="37" t="str">
        <f>IFERROR(VLOOKUP(A687,'asig octubre'!$A$2:$B$442,2,0))</f>
        <v>EC-02</v>
      </c>
      <c r="D687" s="38">
        <v>45572.05635416666</v>
      </c>
      <c r="E687" s="36" t="s">
        <v>432</v>
      </c>
      <c r="F687" s="37" t="str">
        <f t="array" ref="F687">IFERROR(XLOOKUP(E687,Operadores!A:A,Operadores!B:B))</f>
        <v>CALPED</v>
      </c>
      <c r="G687" s="36" t="s">
        <v>72</v>
      </c>
      <c r="H687" s="39">
        <v>19.2175699999999</v>
      </c>
      <c r="I687" s="40">
        <v>421.0</v>
      </c>
      <c r="J687" s="41">
        <f t="shared" si="1"/>
        <v>8090.59697</v>
      </c>
      <c r="K687" s="37" t="str">
        <f t="array" ref="K687">IFERROR(XLOOKUP(G687,'Tipo de carga'!A:A,'Tipo de carga'!B:B))</f>
        <v>Autoabasto</v>
      </c>
      <c r="L687" s="37">
        <f t="shared" si="2"/>
        <v>41</v>
      </c>
      <c r="M687" s="37">
        <f t="shared" si="3"/>
        <v>7</v>
      </c>
      <c r="N687" s="37">
        <f t="shared" si="4"/>
        <v>10</v>
      </c>
      <c r="O687" s="37" t="str">
        <f t="array" ref="O687">IFERROR(XLOOKUP(K687,'Tipo de carga'!B:B,'Tipo de carga'!C:C))</f>
        <v>Diesel</v>
      </c>
    </row>
    <row r="688">
      <c r="A688" s="36">
        <v>1853.0</v>
      </c>
      <c r="B688" s="37" t="str">
        <f>IFERROR(VLOOKUP(A688,'asig octubre'!$A$2:$C$442,3,0))</f>
        <v>Sayer Sencillo</v>
      </c>
      <c r="C688" s="37" t="str">
        <f>IFERROR(VLOOKUP(A688,'asig octubre'!$A$2:$B$442,2,0))</f>
        <v>EC-04</v>
      </c>
      <c r="D688" s="38">
        <v>45572.93682870371</v>
      </c>
      <c r="E688" s="36" t="s">
        <v>65</v>
      </c>
      <c r="F688" s="37" t="str">
        <f t="array" ref="F688">IFERROR(XLOOKUP(E688,Operadores!A:A,Operadores!B:B))</f>
        <v>VARRUB</v>
      </c>
      <c r="G688" s="36" t="s">
        <v>19</v>
      </c>
      <c r="H688" s="39">
        <v>19.37274</v>
      </c>
      <c r="I688" s="40">
        <v>775.0</v>
      </c>
      <c r="J688" s="41">
        <f t="shared" si="1"/>
        <v>15013.8735</v>
      </c>
      <c r="K688" s="37" t="str">
        <f t="array" ref="K688">IFERROR(XLOOKUP(G688,'Tipo de carga'!A:A,'Tipo de carga'!B:B))</f>
        <v>Autoabasto</v>
      </c>
      <c r="L688" s="37">
        <f t="shared" si="2"/>
        <v>41</v>
      </c>
      <c r="M688" s="37">
        <f t="shared" si="3"/>
        <v>7</v>
      </c>
      <c r="N688" s="37">
        <f t="shared" si="4"/>
        <v>10</v>
      </c>
      <c r="O688" s="37" t="str">
        <f t="array" ref="O688">IFERROR(XLOOKUP(K688,'Tipo de carga'!B:B,'Tipo de carga'!C:C))</f>
        <v>Diesel</v>
      </c>
    </row>
    <row r="689">
      <c r="A689" s="36">
        <v>1846.0</v>
      </c>
      <c r="B689" s="37" t="str">
        <f>IFERROR(VLOOKUP(A689,'asig octubre'!$A$2:$C$442,3,0))</f>
        <v>Colgate</v>
      </c>
      <c r="C689" s="37" t="str">
        <f>IFERROR(VLOOKUP(A689,'asig octubre'!$A$2:$B$442,2,0))</f>
        <v>EC-04</v>
      </c>
      <c r="D689" s="38">
        <v>45572.897511574076</v>
      </c>
      <c r="E689" s="36" t="s">
        <v>70</v>
      </c>
      <c r="F689" s="37" t="str">
        <f t="array" ref="F689">IFERROR(XLOOKUP(E689,Operadores!A:A,Operadores!B:B))</f>
        <v>IBAANY</v>
      </c>
      <c r="G689" s="36" t="s">
        <v>19</v>
      </c>
      <c r="H689" s="39">
        <v>19.37274</v>
      </c>
      <c r="I689" s="40">
        <v>801.0</v>
      </c>
      <c r="J689" s="41">
        <f t="shared" si="1"/>
        <v>15517.56474</v>
      </c>
      <c r="K689" s="37" t="str">
        <f t="array" ref="K689">IFERROR(XLOOKUP(G689,'Tipo de carga'!A:A,'Tipo de carga'!B:B))</f>
        <v>Autoabasto</v>
      </c>
      <c r="L689" s="37">
        <f t="shared" si="2"/>
        <v>41</v>
      </c>
      <c r="M689" s="37">
        <f t="shared" si="3"/>
        <v>7</v>
      </c>
      <c r="N689" s="37">
        <f t="shared" si="4"/>
        <v>10</v>
      </c>
      <c r="O689" s="37" t="str">
        <f t="array" ref="O689">IFERROR(XLOOKUP(K689,'Tipo de carga'!B:B,'Tipo de carga'!C:C))</f>
        <v>Diesel</v>
      </c>
    </row>
    <row r="690">
      <c r="A690" s="36">
        <v>1741.0</v>
      </c>
      <c r="B690" s="37" t="str">
        <f>IFERROR(VLOOKUP(A690,'asig octubre'!$A$2:$C$442,3,0))</f>
        <v>Circuitos</v>
      </c>
      <c r="C690" s="37" t="str">
        <f>IFERROR(VLOOKUP(A690,'asig octubre'!$A$2:$B$442,2,0))</f>
        <v>EC-03</v>
      </c>
      <c r="D690" s="38">
        <v>45572.86736111111</v>
      </c>
      <c r="E690" s="36" t="s">
        <v>266</v>
      </c>
      <c r="F690" s="37" t="str">
        <f t="array" ref="F690">IFERROR(XLOOKUP(E690,Operadores!A:A,Operadores!B:B))</f>
        <v>HERROB</v>
      </c>
      <c r="G690" s="36" t="s">
        <v>19</v>
      </c>
      <c r="H690" s="39">
        <v>19.37274</v>
      </c>
      <c r="I690" s="40">
        <v>696.0</v>
      </c>
      <c r="J690" s="41">
        <f t="shared" si="1"/>
        <v>13483.42704</v>
      </c>
      <c r="K690" s="37" t="str">
        <f t="array" ref="K690">IFERROR(XLOOKUP(G690,'Tipo de carga'!A:A,'Tipo de carga'!B:B))</f>
        <v>Autoabasto</v>
      </c>
      <c r="L690" s="37">
        <f t="shared" si="2"/>
        <v>41</v>
      </c>
      <c r="M690" s="37">
        <f t="shared" si="3"/>
        <v>7</v>
      </c>
      <c r="N690" s="37">
        <f t="shared" si="4"/>
        <v>10</v>
      </c>
      <c r="O690" s="37" t="str">
        <f t="array" ref="O690">IFERROR(XLOOKUP(K690,'Tipo de carga'!B:B,'Tipo de carga'!C:C))</f>
        <v>Diesel</v>
      </c>
    </row>
    <row r="691">
      <c r="A691" s="36">
        <v>1787.0</v>
      </c>
      <c r="B691" s="37" t="str">
        <f>IFERROR(VLOOKUP(A691,'asig octubre'!$A$2:$C$442,3,0))</f>
        <v>Sayer Sencillo</v>
      </c>
      <c r="C691" s="37" t="str">
        <f>IFERROR(VLOOKUP(A691,'asig octubre'!$A$2:$B$442,2,0))</f>
        <v>EC-04</v>
      </c>
      <c r="D691" s="38">
        <v>45572.79864583333</v>
      </c>
      <c r="E691" s="36" t="s">
        <v>392</v>
      </c>
      <c r="F691" s="37" t="str">
        <f t="array" ref="F691">IFERROR(XLOOKUP(E691,Operadores!A:A,Operadores!B:B))</f>
        <v>MUÑGER</v>
      </c>
      <c r="G691" s="36" t="s">
        <v>19</v>
      </c>
      <c r="H691" s="39">
        <v>19.37274</v>
      </c>
      <c r="I691" s="40">
        <v>26.0</v>
      </c>
      <c r="J691" s="41">
        <f t="shared" si="1"/>
        <v>503.69124</v>
      </c>
      <c r="K691" s="37" t="str">
        <f t="array" ref="K691">IFERROR(XLOOKUP(G691,'Tipo de carga'!A:A,'Tipo de carga'!B:B))</f>
        <v>Autoabasto</v>
      </c>
      <c r="L691" s="37">
        <f t="shared" si="2"/>
        <v>41</v>
      </c>
      <c r="M691" s="37">
        <f t="shared" si="3"/>
        <v>7</v>
      </c>
      <c r="N691" s="37">
        <f t="shared" si="4"/>
        <v>10</v>
      </c>
      <c r="O691" s="37" t="str">
        <f t="array" ref="O691">IFERROR(XLOOKUP(K691,'Tipo de carga'!B:B,'Tipo de carga'!C:C))</f>
        <v>Diesel</v>
      </c>
    </row>
    <row r="692">
      <c r="A692" s="36">
        <v>1835.0</v>
      </c>
      <c r="B692" s="37" t="str">
        <f>IFERROR(VLOOKUP(A692,'asig octubre'!$A$2:$C$442,3,0))</f>
        <v>Sayer Full</v>
      </c>
      <c r="C692" s="37" t="str">
        <f>IFERROR(VLOOKUP(A692,'asig octubre'!$A$2:$B$442,2,0))</f>
        <v>EC-04</v>
      </c>
      <c r="D692" s="38">
        <v>45572.79099537037</v>
      </c>
      <c r="E692" s="36" t="s">
        <v>433</v>
      </c>
      <c r="F692" s="37" t="str">
        <f t="array" ref="F692">IFERROR(XLOOKUP(E692,Operadores!A:A,Operadores!B:B))</f>
        <v>ROBEFR</v>
      </c>
      <c r="G692" s="36" t="s">
        <v>19</v>
      </c>
      <c r="H692" s="39">
        <v>19.37274</v>
      </c>
      <c r="I692" s="40">
        <v>260.0</v>
      </c>
      <c r="J692" s="41">
        <f t="shared" si="1"/>
        <v>5036.9124</v>
      </c>
      <c r="K692" s="37" t="str">
        <f t="array" ref="K692">IFERROR(XLOOKUP(G692,'Tipo de carga'!A:A,'Tipo de carga'!B:B))</f>
        <v>Autoabasto</v>
      </c>
      <c r="L692" s="37">
        <f t="shared" si="2"/>
        <v>41</v>
      </c>
      <c r="M692" s="37">
        <f t="shared" si="3"/>
        <v>7</v>
      </c>
      <c r="N692" s="37">
        <f t="shared" si="4"/>
        <v>10</v>
      </c>
      <c r="O692" s="37" t="str">
        <f t="array" ref="O692">IFERROR(XLOOKUP(K692,'Tipo de carga'!B:B,'Tipo de carga'!C:C))</f>
        <v>Diesel</v>
      </c>
    </row>
    <row r="693">
      <c r="A693" s="36">
        <v>1903.0</v>
      </c>
      <c r="B693" s="37" t="str">
        <f>IFERROR(VLOOKUP(A693,'asig octubre'!$A$2:$C$442,3,0))</f>
        <v>Sayer Vuelteros</v>
      </c>
      <c r="C693" s="37" t="str">
        <f>IFERROR(VLOOKUP(A693,'asig octubre'!$A$2:$B$442,2,0))</f>
        <v>EC-04</v>
      </c>
      <c r="D693" s="38">
        <v>45572.739166666666</v>
      </c>
      <c r="E693" s="36" t="s">
        <v>45</v>
      </c>
      <c r="F693" s="37" t="str">
        <f t="array" ref="F693">IFERROR(XLOOKUP(E693,Operadores!A:A,Operadores!B:B))</f>
        <v>HEREM</v>
      </c>
      <c r="G693" s="36" t="s">
        <v>19</v>
      </c>
      <c r="H693" s="39">
        <v>19.37274</v>
      </c>
      <c r="I693" s="40">
        <v>800.0</v>
      </c>
      <c r="J693" s="41">
        <f t="shared" si="1"/>
        <v>15498.192</v>
      </c>
      <c r="K693" s="37" t="str">
        <f t="array" ref="K693">IFERROR(XLOOKUP(G693,'Tipo de carga'!A:A,'Tipo de carga'!B:B))</f>
        <v>Autoabasto</v>
      </c>
      <c r="L693" s="37">
        <f t="shared" si="2"/>
        <v>41</v>
      </c>
      <c r="M693" s="37">
        <f t="shared" si="3"/>
        <v>7</v>
      </c>
      <c r="N693" s="37">
        <f t="shared" si="4"/>
        <v>10</v>
      </c>
      <c r="O693" s="37" t="str">
        <f t="array" ref="O693">IFERROR(XLOOKUP(K693,'Tipo de carga'!B:B,'Tipo de carga'!C:C))</f>
        <v>Diesel</v>
      </c>
    </row>
    <row r="694">
      <c r="A694" s="36">
        <v>2028.0</v>
      </c>
      <c r="B694" s="37" t="str">
        <f>IFERROR(VLOOKUP(A694,'asig octubre'!$A$2:$C$442,3,0))</f>
        <v>Available</v>
      </c>
      <c r="C694" s="37" t="str">
        <f>IFERROR(VLOOKUP(A694,'asig octubre'!$A$2:$B$442,2,0))</f>
        <v>TTE</v>
      </c>
      <c r="D694" s="38">
        <v>45572.63600694444</v>
      </c>
      <c r="E694" s="36" t="s">
        <v>69</v>
      </c>
      <c r="F694" s="37" t="str">
        <f t="array" ref="F694">IFERROR(XLOOKUP(E694,Operadores!A:A,Operadores!B:B))</f>
        <v>MTTO</v>
      </c>
      <c r="G694" s="36" t="s">
        <v>19</v>
      </c>
      <c r="H694" s="39">
        <v>19.37274</v>
      </c>
      <c r="I694" s="40">
        <v>151.0</v>
      </c>
      <c r="J694" s="41">
        <f t="shared" si="1"/>
        <v>2925.28374</v>
      </c>
      <c r="K694" s="37" t="str">
        <f t="array" ref="K694">IFERROR(XLOOKUP(G694,'Tipo de carga'!A:A,'Tipo de carga'!B:B))</f>
        <v>Autoabasto</v>
      </c>
      <c r="L694" s="37">
        <f t="shared" si="2"/>
        <v>41</v>
      </c>
      <c r="M694" s="37">
        <f t="shared" si="3"/>
        <v>7</v>
      </c>
      <c r="N694" s="37">
        <f t="shared" si="4"/>
        <v>10</v>
      </c>
      <c r="O694" s="37" t="str">
        <f t="array" ref="O694">IFERROR(XLOOKUP(K694,'Tipo de carga'!B:B,'Tipo de carga'!C:C))</f>
        <v>Diesel</v>
      </c>
    </row>
    <row r="695">
      <c r="A695" s="36">
        <v>1966.0</v>
      </c>
      <c r="B695" s="37" t="str">
        <f>IFERROR(VLOOKUP(A695,'asig octubre'!$A$2:$C$442,3,0))</f>
        <v>Sayer Sencillo</v>
      </c>
      <c r="C695" s="37" t="str">
        <f>IFERROR(VLOOKUP(A695,'asig octubre'!$A$2:$B$442,2,0))</f>
        <v>EC-04</v>
      </c>
      <c r="D695" s="38">
        <v>45572.63153935185</v>
      </c>
      <c r="E695" s="36" t="s">
        <v>28</v>
      </c>
      <c r="F695" s="37" t="str">
        <f t="array" ref="F695">IFERROR(XLOOKUP(E695,Operadores!A:A,Operadores!B:B))</f>
        <v>SANJE01</v>
      </c>
      <c r="G695" s="36" t="s">
        <v>19</v>
      </c>
      <c r="H695" s="39">
        <v>19.37274</v>
      </c>
      <c r="I695" s="40">
        <v>159.0</v>
      </c>
      <c r="J695" s="41">
        <f t="shared" si="1"/>
        <v>3080.26566</v>
      </c>
      <c r="K695" s="37" t="str">
        <f t="array" ref="K695">IFERROR(XLOOKUP(G695,'Tipo de carga'!A:A,'Tipo de carga'!B:B))</f>
        <v>Autoabasto</v>
      </c>
      <c r="L695" s="37">
        <f t="shared" si="2"/>
        <v>41</v>
      </c>
      <c r="M695" s="37">
        <f t="shared" si="3"/>
        <v>7</v>
      </c>
      <c r="N695" s="37">
        <f t="shared" si="4"/>
        <v>10</v>
      </c>
      <c r="O695" s="37" t="str">
        <f t="array" ref="O695">IFERROR(XLOOKUP(K695,'Tipo de carga'!B:B,'Tipo de carga'!C:C))</f>
        <v>Diesel</v>
      </c>
    </row>
    <row r="696">
      <c r="A696" s="36">
        <v>1635.0</v>
      </c>
      <c r="B696" s="37" t="str">
        <f>IFERROR(VLOOKUP(A696,'asig octubre'!$A$2:$C$442,3,0))</f>
        <v>Available</v>
      </c>
      <c r="C696" s="37" t="str">
        <f>IFERROR(VLOOKUP(A696,'asig octubre'!$A$2:$B$442,2,0))</f>
        <v>TTE</v>
      </c>
      <c r="D696" s="38">
        <v>45572.55012731482</v>
      </c>
      <c r="E696" s="36" t="s">
        <v>347</v>
      </c>
      <c r="F696" s="37" t="str">
        <f t="array" ref="F696">IFERROR(XLOOKUP(E696,Operadores!A:A,Operadores!B:B))</f>
        <v>QUIALA</v>
      </c>
      <c r="G696" s="36" t="s">
        <v>19</v>
      </c>
      <c r="H696" s="39">
        <v>19.37274</v>
      </c>
      <c r="I696" s="40">
        <v>458.0</v>
      </c>
      <c r="J696" s="41">
        <f t="shared" si="1"/>
        <v>8872.71492</v>
      </c>
      <c r="K696" s="37" t="str">
        <f t="array" ref="K696">IFERROR(XLOOKUP(G696,'Tipo de carga'!A:A,'Tipo de carga'!B:B))</f>
        <v>Autoabasto</v>
      </c>
      <c r="L696" s="37">
        <f t="shared" si="2"/>
        <v>41</v>
      </c>
      <c r="M696" s="37">
        <f t="shared" si="3"/>
        <v>7</v>
      </c>
      <c r="N696" s="37">
        <f t="shared" si="4"/>
        <v>10</v>
      </c>
      <c r="O696" s="37" t="str">
        <f t="array" ref="O696">IFERROR(XLOOKUP(K696,'Tipo de carga'!B:B,'Tipo de carga'!C:C))</f>
        <v>Diesel</v>
      </c>
    </row>
    <row r="697">
      <c r="A697" s="36">
        <v>1630.0</v>
      </c>
      <c r="B697" s="37" t="str">
        <f>IFERROR(VLOOKUP(A697,'asig octubre'!$A$2:$C$442,3,0))</f>
        <v>Available</v>
      </c>
      <c r="C697" s="37" t="str">
        <f>IFERROR(VLOOKUP(A697,'asig octubre'!$A$2:$B$442,2,0))</f>
        <v>TTE</v>
      </c>
      <c r="D697" s="38">
        <v>45572.54246527778</v>
      </c>
      <c r="E697" s="36" t="s">
        <v>334</v>
      </c>
      <c r="F697" s="37" t="str">
        <f t="array" ref="F697">IFERROR(XLOOKUP(E697,Operadores!A:A,Operadores!B:B))</f>
        <v>LOPJAV</v>
      </c>
      <c r="G697" s="36" t="s">
        <v>19</v>
      </c>
      <c r="H697" s="39">
        <v>19.37274</v>
      </c>
      <c r="I697" s="40">
        <v>144.0</v>
      </c>
      <c r="J697" s="41">
        <f t="shared" si="1"/>
        <v>2789.67456</v>
      </c>
      <c r="K697" s="37" t="str">
        <f t="array" ref="K697">IFERROR(XLOOKUP(G697,'Tipo de carga'!A:A,'Tipo de carga'!B:B))</f>
        <v>Autoabasto</v>
      </c>
      <c r="L697" s="37">
        <f t="shared" si="2"/>
        <v>41</v>
      </c>
      <c r="M697" s="37">
        <f t="shared" si="3"/>
        <v>7</v>
      </c>
      <c r="N697" s="37">
        <f t="shared" si="4"/>
        <v>10</v>
      </c>
      <c r="O697" s="37" t="str">
        <f t="array" ref="O697">IFERROR(XLOOKUP(K697,'Tipo de carga'!B:B,'Tipo de carga'!C:C))</f>
        <v>Diesel</v>
      </c>
    </row>
    <row r="698">
      <c r="A698" s="36">
        <v>1793.0</v>
      </c>
      <c r="B698" s="37" t="str">
        <f>IFERROR(VLOOKUP(A698,'asig octubre'!$A$2:$C$442,3,0))</f>
        <v>Circuitos</v>
      </c>
      <c r="C698" s="37" t="str">
        <f>IFERROR(VLOOKUP(A698,'asig octubre'!$A$2:$B$442,2,0))</f>
        <v>EC-03</v>
      </c>
      <c r="D698" s="38">
        <v>45572.532164351855</v>
      </c>
      <c r="E698" s="36" t="s">
        <v>249</v>
      </c>
      <c r="F698" s="37" t="str">
        <f t="array" ref="F698">IFERROR(XLOOKUP(E698,Operadores!A:A,Operadores!B:B))</f>
        <v>LOPJOS03</v>
      </c>
      <c r="G698" s="36" t="s">
        <v>19</v>
      </c>
      <c r="H698" s="39">
        <v>19.37274</v>
      </c>
      <c r="I698" s="40">
        <v>179.0</v>
      </c>
      <c r="J698" s="41">
        <f t="shared" si="1"/>
        <v>3467.72046</v>
      </c>
      <c r="K698" s="37" t="str">
        <f t="array" ref="K698">IFERROR(XLOOKUP(G698,'Tipo de carga'!A:A,'Tipo de carga'!B:B))</f>
        <v>Autoabasto</v>
      </c>
      <c r="L698" s="37">
        <f t="shared" si="2"/>
        <v>41</v>
      </c>
      <c r="M698" s="37">
        <f t="shared" si="3"/>
        <v>7</v>
      </c>
      <c r="N698" s="37">
        <f t="shared" si="4"/>
        <v>10</v>
      </c>
      <c r="O698" s="37" t="str">
        <f t="array" ref="O698">IFERROR(XLOOKUP(K698,'Tipo de carga'!B:B,'Tipo de carga'!C:C))</f>
        <v>Diesel</v>
      </c>
    </row>
    <row r="699">
      <c r="A699" s="36">
        <v>1696.0</v>
      </c>
      <c r="B699" s="37" t="str">
        <f>IFERROR(VLOOKUP(A699,'asig octubre'!$A$2:$C$442,3,0))</f>
        <v>Available</v>
      </c>
      <c r="C699" s="37" t="str">
        <f>IFERROR(VLOOKUP(A699,'asig octubre'!$A$2:$B$442,2,0))</f>
        <v>TTE</v>
      </c>
      <c r="D699" s="38">
        <v>45572.52108796296</v>
      </c>
      <c r="E699" s="36" t="s">
        <v>69</v>
      </c>
      <c r="F699" s="37" t="str">
        <f t="array" ref="F699">IFERROR(XLOOKUP(E699,Operadores!A:A,Operadores!B:B))</f>
        <v>MTTO</v>
      </c>
      <c r="G699" s="36" t="s">
        <v>19</v>
      </c>
      <c r="H699" s="39">
        <v>19.37274</v>
      </c>
      <c r="I699" s="40">
        <v>353.0</v>
      </c>
      <c r="J699" s="41">
        <f t="shared" si="1"/>
        <v>6838.57722</v>
      </c>
      <c r="K699" s="37" t="str">
        <f t="array" ref="K699">IFERROR(XLOOKUP(G699,'Tipo de carga'!A:A,'Tipo de carga'!B:B))</f>
        <v>Autoabasto</v>
      </c>
      <c r="L699" s="37">
        <f t="shared" si="2"/>
        <v>41</v>
      </c>
      <c r="M699" s="37">
        <f t="shared" si="3"/>
        <v>7</v>
      </c>
      <c r="N699" s="37">
        <f t="shared" si="4"/>
        <v>10</v>
      </c>
      <c r="O699" s="37" t="str">
        <f t="array" ref="O699">IFERROR(XLOOKUP(K699,'Tipo de carga'!B:B,'Tipo de carga'!C:C))</f>
        <v>Diesel</v>
      </c>
    </row>
    <row r="700">
      <c r="A700" s="36">
        <v>1740.0</v>
      </c>
      <c r="B700" s="37" t="str">
        <f>IFERROR(VLOOKUP(A700,'asig octubre'!$A$2:$C$442,3,0))</f>
        <v>Protans</v>
      </c>
      <c r="C700" s="37" t="str">
        <f>IFERROR(VLOOKUP(A700,'asig octubre'!$A$2:$B$442,2,0))</f>
        <v>EC-03</v>
      </c>
      <c r="D700" s="38">
        <v>45572.504479166666</v>
      </c>
      <c r="E700" s="36" t="s">
        <v>249</v>
      </c>
      <c r="F700" s="37" t="str">
        <f t="array" ref="F700">IFERROR(XLOOKUP(E700,Operadores!A:A,Operadores!B:B))</f>
        <v>LOPJOS03</v>
      </c>
      <c r="G700" s="36" t="s">
        <v>19</v>
      </c>
      <c r="H700" s="39">
        <v>19.37274</v>
      </c>
      <c r="I700" s="40">
        <v>168.0</v>
      </c>
      <c r="J700" s="41">
        <f t="shared" si="1"/>
        <v>3254.62032</v>
      </c>
      <c r="K700" s="37" t="str">
        <f t="array" ref="K700">IFERROR(XLOOKUP(G700,'Tipo de carga'!A:A,'Tipo de carga'!B:B))</f>
        <v>Autoabasto</v>
      </c>
      <c r="L700" s="37">
        <f t="shared" si="2"/>
        <v>41</v>
      </c>
      <c r="M700" s="37">
        <f t="shared" si="3"/>
        <v>7</v>
      </c>
      <c r="N700" s="37">
        <f t="shared" si="4"/>
        <v>10</v>
      </c>
      <c r="O700" s="37" t="str">
        <f t="array" ref="O700">IFERROR(XLOOKUP(K700,'Tipo de carga'!B:B,'Tipo de carga'!C:C))</f>
        <v>Diesel</v>
      </c>
    </row>
    <row r="701">
      <c r="A701" s="36">
        <v>1869.0</v>
      </c>
      <c r="B701" s="37" t="str">
        <f>IFERROR(VLOOKUP(A701,'asig octubre'!$A$2:$C$442,3,0))</f>
        <v>Circuitos</v>
      </c>
      <c r="C701" s="37" t="str">
        <f>IFERROR(VLOOKUP(A701,'asig octubre'!$A$2:$B$442,2,0))</f>
        <v>EC-03</v>
      </c>
      <c r="D701" s="38">
        <v>45572.493738425925</v>
      </c>
      <c r="E701" s="36" t="s">
        <v>271</v>
      </c>
      <c r="F701" s="37" t="str">
        <f t="array" ref="F701">IFERROR(XLOOKUP(E701,Operadores!A:A,Operadores!B:B))</f>
        <v>MERUBA</v>
      </c>
      <c r="G701" s="36" t="s">
        <v>19</v>
      </c>
      <c r="H701" s="39">
        <v>19.37274</v>
      </c>
      <c r="I701" s="40">
        <v>441.0</v>
      </c>
      <c r="J701" s="41">
        <f t="shared" si="1"/>
        <v>8543.37834</v>
      </c>
      <c r="K701" s="37" t="str">
        <f t="array" ref="K701">IFERROR(XLOOKUP(G701,'Tipo de carga'!A:A,'Tipo de carga'!B:B))</f>
        <v>Autoabasto</v>
      </c>
      <c r="L701" s="37">
        <f t="shared" si="2"/>
        <v>41</v>
      </c>
      <c r="M701" s="37">
        <f t="shared" si="3"/>
        <v>7</v>
      </c>
      <c r="N701" s="37">
        <f t="shared" si="4"/>
        <v>10</v>
      </c>
      <c r="O701" s="37" t="str">
        <f t="array" ref="O701">IFERROR(XLOOKUP(K701,'Tipo de carga'!B:B,'Tipo de carga'!C:C))</f>
        <v>Diesel</v>
      </c>
    </row>
    <row r="702">
      <c r="A702" s="36" t="s">
        <v>122</v>
      </c>
      <c r="B702" s="37" t="str">
        <f>IFERROR(VLOOKUP(A702,'asig octubre'!$A$2:$C$442,3,0))</f>
        <v>Liverpool Local</v>
      </c>
      <c r="C702" s="37" t="str">
        <f>IFERROR(VLOOKUP(A702,'asig octubre'!$A$2:$B$442,2,0))</f>
        <v>EC-01</v>
      </c>
      <c r="D702" s="38">
        <v>45572.479583333334</v>
      </c>
      <c r="E702" s="36" t="s">
        <v>434</v>
      </c>
      <c r="F702" s="37" t="str">
        <f t="array" ref="F702">IFERROR(XLOOKUP(E702,Operadores!A:A,Operadores!B:B))</f>
        <v>HERGIL</v>
      </c>
      <c r="G702" s="36" t="s">
        <v>19</v>
      </c>
      <c r="H702" s="39">
        <v>19.37274</v>
      </c>
      <c r="I702" s="40">
        <v>538.0</v>
      </c>
      <c r="J702" s="41">
        <f t="shared" si="1"/>
        <v>10422.53412</v>
      </c>
      <c r="K702" s="37" t="str">
        <f t="array" ref="K702">IFERROR(XLOOKUP(G702,'Tipo de carga'!A:A,'Tipo de carga'!B:B))</f>
        <v>Autoabasto</v>
      </c>
      <c r="L702" s="37">
        <f t="shared" si="2"/>
        <v>41</v>
      </c>
      <c r="M702" s="37">
        <f t="shared" si="3"/>
        <v>7</v>
      </c>
      <c r="N702" s="37">
        <f t="shared" si="4"/>
        <v>10</v>
      </c>
      <c r="O702" s="37" t="str">
        <f t="array" ref="O702">IFERROR(XLOOKUP(K702,'Tipo de carga'!B:B,'Tipo de carga'!C:C))</f>
        <v>Diesel</v>
      </c>
    </row>
    <row r="703">
      <c r="A703" s="36">
        <v>1675.0</v>
      </c>
      <c r="B703" s="37" t="str">
        <f>IFERROR(VLOOKUP(A703,'asig octubre'!$A$2:$C$442,3,0))</f>
        <v>Sayer Patios y T.</v>
      </c>
      <c r="C703" s="37" t="str">
        <f>IFERROR(VLOOKUP(A703,'asig octubre'!$A$2:$B$442,2,0))</f>
        <v>EC-04</v>
      </c>
      <c r="D703" s="38">
        <v>45572.43744212963</v>
      </c>
      <c r="E703" s="36" t="s">
        <v>435</v>
      </c>
      <c r="F703" s="37" t="str">
        <f t="array" ref="F703">IFERROR(XLOOKUP(E703,Operadores!A:A,Operadores!B:B))</f>
        <v>DIABER</v>
      </c>
      <c r="G703" s="36" t="s">
        <v>19</v>
      </c>
      <c r="H703" s="39">
        <v>19.37274</v>
      </c>
      <c r="I703" s="40">
        <v>307.0</v>
      </c>
      <c r="J703" s="41">
        <f t="shared" si="1"/>
        <v>5947.43118</v>
      </c>
      <c r="K703" s="37" t="str">
        <f t="array" ref="K703">IFERROR(XLOOKUP(G703,'Tipo de carga'!A:A,'Tipo de carga'!B:B))</f>
        <v>Autoabasto</v>
      </c>
      <c r="L703" s="37">
        <f t="shared" si="2"/>
        <v>41</v>
      </c>
      <c r="M703" s="37">
        <f t="shared" si="3"/>
        <v>7</v>
      </c>
      <c r="N703" s="37">
        <f t="shared" si="4"/>
        <v>10</v>
      </c>
      <c r="O703" s="37" t="str">
        <f t="array" ref="O703">IFERROR(XLOOKUP(K703,'Tipo de carga'!B:B,'Tipo de carga'!C:C))</f>
        <v>Diesel</v>
      </c>
    </row>
    <row r="704">
      <c r="A704" s="36">
        <v>1796.0</v>
      </c>
      <c r="B704" s="37" t="str">
        <f>IFERROR(VLOOKUP(A704,'asig octubre'!$A$2:$C$442,3,0))</f>
        <v>Peñafiel Tlajomulco</v>
      </c>
      <c r="C704" s="37" t="str">
        <f>IFERROR(VLOOKUP(A704,'asig octubre'!$A$2:$B$442,2,0))</f>
        <v>EC-06</v>
      </c>
      <c r="D704" s="38">
        <v>45572.84427083333</v>
      </c>
      <c r="E704" s="36" t="s">
        <v>351</v>
      </c>
      <c r="F704" s="37" t="str">
        <f t="array" ref="F704">IFERROR(XLOOKUP(E704,Operadores!A:A,Operadores!B:B))</f>
        <v>GONOSC</v>
      </c>
      <c r="G704" s="36" t="s">
        <v>75</v>
      </c>
      <c r="H704" s="39">
        <v>19.61336</v>
      </c>
      <c r="I704" s="40">
        <v>696.0</v>
      </c>
      <c r="J704" s="41">
        <f t="shared" si="1"/>
        <v>13650.89856</v>
      </c>
      <c r="K704" s="37" t="str">
        <f t="array" ref="K704">IFERROR(XLOOKUP(G704,'Tipo de carga'!A:A,'Tipo de carga'!B:B))</f>
        <v>Autoabasto</v>
      </c>
      <c r="L704" s="37">
        <f t="shared" si="2"/>
        <v>41</v>
      </c>
      <c r="M704" s="37">
        <f t="shared" si="3"/>
        <v>7</v>
      </c>
      <c r="N704" s="37">
        <f t="shared" si="4"/>
        <v>10</v>
      </c>
      <c r="O704" s="37" t="str">
        <f t="array" ref="O704">IFERROR(XLOOKUP(K704,'Tipo de carga'!B:B,'Tipo de carga'!C:C))</f>
        <v>Diesel</v>
      </c>
    </row>
    <row r="705">
      <c r="A705" s="36">
        <v>1727.0</v>
      </c>
      <c r="B705" s="37" t="str">
        <f>IFERROR(VLOOKUP(A705,'asig octubre'!$A$2:$C$442,3,0))</f>
        <v>PISA Gdl</v>
      </c>
      <c r="C705" s="37" t="str">
        <f>IFERROR(VLOOKUP(A705,'asig octubre'!$A$2:$B$442,2,0))</f>
        <v>EC-06</v>
      </c>
      <c r="D705" s="38">
        <v>45572.54589120371</v>
      </c>
      <c r="E705" s="36" t="s">
        <v>424</v>
      </c>
      <c r="F705" s="37" t="str">
        <f t="array" ref="F705">IFERROR(XLOOKUP(E705,Operadores!A:A,Operadores!B:B))</f>
        <v>BENMAX01</v>
      </c>
      <c r="G705" s="36" t="s">
        <v>75</v>
      </c>
      <c r="H705" s="39">
        <v>19.61336</v>
      </c>
      <c r="I705" s="40">
        <v>270.0</v>
      </c>
      <c r="J705" s="41">
        <f t="shared" si="1"/>
        <v>5295.6072</v>
      </c>
      <c r="K705" s="37" t="str">
        <f t="array" ref="K705">IFERROR(XLOOKUP(G705,'Tipo de carga'!A:A,'Tipo de carga'!B:B))</f>
        <v>Autoabasto</v>
      </c>
      <c r="L705" s="37">
        <f t="shared" si="2"/>
        <v>41</v>
      </c>
      <c r="M705" s="37">
        <f t="shared" si="3"/>
        <v>7</v>
      </c>
      <c r="N705" s="37">
        <f t="shared" si="4"/>
        <v>10</v>
      </c>
      <c r="O705" s="37" t="str">
        <f t="array" ref="O705">IFERROR(XLOOKUP(K705,'Tipo de carga'!B:B,'Tipo de carga'!C:C))</f>
        <v>Diesel</v>
      </c>
    </row>
    <row r="706">
      <c r="A706" s="36">
        <v>1774.0</v>
      </c>
      <c r="B706" s="37" t="str">
        <f>IFERROR(VLOOKUP(A706,'asig octubre'!$A$2:$C$442,3,0))</f>
        <v>PISA Gdl</v>
      </c>
      <c r="C706" s="37" t="str">
        <f>IFERROR(VLOOKUP(A706,'asig octubre'!$A$2:$B$442,2,0))</f>
        <v>EC-06</v>
      </c>
      <c r="D706" s="38">
        <v>45572.535046296296</v>
      </c>
      <c r="E706" s="36" t="s">
        <v>267</v>
      </c>
      <c r="F706" s="37" t="str">
        <f t="array" ref="F706">IFERROR(XLOOKUP(E706,Operadores!A:A,Operadores!B:B))</f>
        <v>LOPEDU</v>
      </c>
      <c r="G706" s="36" t="s">
        <v>75</v>
      </c>
      <c r="H706" s="39">
        <v>19.61336</v>
      </c>
      <c r="I706" s="40">
        <v>280.0</v>
      </c>
      <c r="J706" s="41">
        <f t="shared" si="1"/>
        <v>5491.7408</v>
      </c>
      <c r="K706" s="37" t="str">
        <f t="array" ref="K706">IFERROR(XLOOKUP(G706,'Tipo de carga'!A:A,'Tipo de carga'!B:B))</f>
        <v>Autoabasto</v>
      </c>
      <c r="L706" s="37">
        <f t="shared" si="2"/>
        <v>41</v>
      </c>
      <c r="M706" s="37">
        <f t="shared" si="3"/>
        <v>7</v>
      </c>
      <c r="N706" s="37">
        <f t="shared" si="4"/>
        <v>10</v>
      </c>
      <c r="O706" s="37" t="str">
        <f t="array" ref="O706">IFERROR(XLOOKUP(K706,'Tipo de carga'!B:B,'Tipo de carga'!C:C))</f>
        <v>Diesel</v>
      </c>
    </row>
    <row r="707">
      <c r="A707" s="36">
        <v>1821.0</v>
      </c>
      <c r="B707" s="37" t="str">
        <f>IFERROR(VLOOKUP(A707,'asig octubre'!$A$2:$C$442,3,0))</f>
        <v>Circuitos</v>
      </c>
      <c r="C707" s="37" t="str">
        <f>IFERROR(VLOOKUP(A707,'asig octubre'!$A$2:$B$442,2,0))</f>
        <v>EC-03</v>
      </c>
      <c r="D707" s="38">
        <v>45572.31554398148</v>
      </c>
      <c r="E707" s="36" t="s">
        <v>198</v>
      </c>
      <c r="F707" s="37" t="str">
        <f t="array" ref="F707">IFERROR(XLOOKUP(E707,Operadores!A:A,Operadores!B:B))</f>
        <v>BAULUI</v>
      </c>
      <c r="G707" s="36" t="s">
        <v>75</v>
      </c>
      <c r="H707" s="39">
        <v>19.61336</v>
      </c>
      <c r="I707" s="40">
        <v>520.0</v>
      </c>
      <c r="J707" s="41">
        <f t="shared" si="1"/>
        <v>10198.9472</v>
      </c>
      <c r="K707" s="37" t="str">
        <f t="array" ref="K707">IFERROR(XLOOKUP(G707,'Tipo de carga'!A:A,'Tipo de carga'!B:B))</f>
        <v>Autoabasto</v>
      </c>
      <c r="L707" s="37">
        <f t="shared" si="2"/>
        <v>41</v>
      </c>
      <c r="M707" s="37">
        <f t="shared" si="3"/>
        <v>7</v>
      </c>
      <c r="N707" s="37">
        <f t="shared" si="4"/>
        <v>10</v>
      </c>
      <c r="O707" s="37" t="str">
        <f t="array" ref="O707">IFERROR(XLOOKUP(K707,'Tipo de carga'!B:B,'Tipo de carga'!C:C))</f>
        <v>Diesel</v>
      </c>
    </row>
    <row r="708">
      <c r="A708" s="36">
        <v>1825.0</v>
      </c>
      <c r="B708" s="37" t="str">
        <f>IFERROR(VLOOKUP(A708,'asig octubre'!$A$2:$C$442,3,0))</f>
        <v>Circuitos</v>
      </c>
      <c r="C708" s="37" t="str">
        <f>IFERROR(VLOOKUP(A708,'asig octubre'!$A$2:$B$442,2,0))</f>
        <v>EC-03</v>
      </c>
      <c r="D708" s="38">
        <v>45572.9383912037</v>
      </c>
      <c r="E708" s="36" t="s">
        <v>346</v>
      </c>
      <c r="F708" s="37" t="str">
        <f t="array" ref="F708">IFERROR(XLOOKUP(E708,Operadores!A:A,Operadores!B:B))</f>
        <v>ESPIS</v>
      </c>
      <c r="G708" s="36" t="s">
        <v>274</v>
      </c>
      <c r="H708" s="39">
        <v>19.23481</v>
      </c>
      <c r="I708" s="40">
        <v>285.0</v>
      </c>
      <c r="J708" s="41">
        <f t="shared" si="1"/>
        <v>5481.92085</v>
      </c>
      <c r="K708" s="37" t="str">
        <f t="array" ref="K708">IFERROR(XLOOKUP(G708,'Tipo de carga'!A:A,'Tipo de carga'!B:B))</f>
        <v>Autoabasto</v>
      </c>
      <c r="L708" s="37">
        <f t="shared" si="2"/>
        <v>41</v>
      </c>
      <c r="M708" s="37">
        <f t="shared" si="3"/>
        <v>7</v>
      </c>
      <c r="N708" s="37">
        <f t="shared" si="4"/>
        <v>10</v>
      </c>
      <c r="O708" s="37" t="str">
        <f t="array" ref="O708">IFERROR(XLOOKUP(K708,'Tipo de carga'!B:B,'Tipo de carga'!C:C))</f>
        <v>Diesel</v>
      </c>
    </row>
    <row r="709">
      <c r="A709" s="36">
        <v>1940.0</v>
      </c>
      <c r="B709" s="37" t="str">
        <f>IFERROR(VLOOKUP(A709,'asig octubre'!$A$2:$C$442,3,0))</f>
        <v>Circuitos Mty</v>
      </c>
      <c r="C709" s="37" t="str">
        <f>IFERROR(VLOOKUP(A709,'asig octubre'!$A$2:$B$442,2,0))</f>
        <v>EC-07</v>
      </c>
      <c r="D709" s="38">
        <v>45572.91197916667</v>
      </c>
      <c r="E709" s="36" t="s">
        <v>259</v>
      </c>
      <c r="F709" s="37" t="str">
        <f t="array" ref="F709">IFERROR(XLOOKUP(E709,Operadores!A:A,Operadores!B:B))</f>
        <v>FLOPE</v>
      </c>
      <c r="G709" s="36" t="s">
        <v>274</v>
      </c>
      <c r="H709" s="39">
        <v>19.23481</v>
      </c>
      <c r="I709" s="40">
        <v>363.0</v>
      </c>
      <c r="J709" s="41">
        <f t="shared" si="1"/>
        <v>6982.23603</v>
      </c>
      <c r="K709" s="37" t="str">
        <f t="array" ref="K709">IFERROR(XLOOKUP(G709,'Tipo de carga'!A:A,'Tipo de carga'!B:B))</f>
        <v>Autoabasto</v>
      </c>
      <c r="L709" s="37">
        <f t="shared" si="2"/>
        <v>41</v>
      </c>
      <c r="M709" s="37">
        <f t="shared" si="3"/>
        <v>7</v>
      </c>
      <c r="N709" s="37">
        <f t="shared" si="4"/>
        <v>10</v>
      </c>
      <c r="O709" s="37" t="str">
        <f t="array" ref="O709">IFERROR(XLOOKUP(K709,'Tipo de carga'!B:B,'Tipo de carga'!C:C))</f>
        <v>Diesel</v>
      </c>
    </row>
    <row r="710">
      <c r="A710" s="36">
        <v>2054.0</v>
      </c>
      <c r="B710" s="37" t="str">
        <f>IFERROR(VLOOKUP(A710,'asig octubre'!$A$2:$C$442,3,0))</f>
        <v>Crisa</v>
      </c>
      <c r="C710" s="37" t="str">
        <f>IFERROR(VLOOKUP(A710,'asig octubre'!$A$2:$B$442,2,0))</f>
        <v>EC-07</v>
      </c>
      <c r="D710" s="38">
        <v>45572.773043981484</v>
      </c>
      <c r="E710" s="36" t="s">
        <v>436</v>
      </c>
      <c r="F710" s="37" t="str">
        <f t="array" ref="F710">IFERROR(XLOOKUP(E710,Operadores!A:A,Operadores!B:B))</f>
        <v>MARRIC</v>
      </c>
      <c r="G710" s="36" t="s">
        <v>274</v>
      </c>
      <c r="H710" s="39">
        <v>19.23481</v>
      </c>
      <c r="I710" s="40">
        <v>330.0</v>
      </c>
      <c r="J710" s="41">
        <f t="shared" si="1"/>
        <v>6347.4873</v>
      </c>
      <c r="K710" s="37" t="str">
        <f t="array" ref="K710">IFERROR(XLOOKUP(G710,'Tipo de carga'!A:A,'Tipo de carga'!B:B))</f>
        <v>Autoabasto</v>
      </c>
      <c r="L710" s="37">
        <f t="shared" si="2"/>
        <v>41</v>
      </c>
      <c r="M710" s="37">
        <f t="shared" si="3"/>
        <v>7</v>
      </c>
      <c r="N710" s="37">
        <f t="shared" si="4"/>
        <v>10</v>
      </c>
      <c r="O710" s="37" t="str">
        <f t="array" ref="O710">IFERROR(XLOOKUP(K710,'Tipo de carga'!B:B,'Tipo de carga'!C:C))</f>
        <v>Diesel</v>
      </c>
    </row>
    <row r="711">
      <c r="A711" s="36">
        <v>1788.0</v>
      </c>
      <c r="B711" s="37" t="str">
        <f>IFERROR(VLOOKUP(A711,'asig octubre'!$A$2:$C$442,3,0))</f>
        <v>PISA Gdl</v>
      </c>
      <c r="C711" s="37" t="str">
        <f>IFERROR(VLOOKUP(A711,'asig octubre'!$A$2:$B$442,2,0))</f>
        <v>EC-06</v>
      </c>
      <c r="D711" s="38">
        <v>45572.73380787037</v>
      </c>
      <c r="E711" s="36" t="s">
        <v>356</v>
      </c>
      <c r="F711" s="37" t="str">
        <f t="array" ref="F711">IFERROR(XLOOKUP(E711,Operadores!A:A,Operadores!B:B))</f>
        <v>PADLUI</v>
      </c>
      <c r="G711" s="36" t="s">
        <v>274</v>
      </c>
      <c r="H711" s="39">
        <v>19.23481</v>
      </c>
      <c r="I711" s="40">
        <v>743.0</v>
      </c>
      <c r="J711" s="41">
        <f t="shared" si="1"/>
        <v>14291.46383</v>
      </c>
      <c r="K711" s="37" t="str">
        <f t="array" ref="K711">IFERROR(XLOOKUP(G711,'Tipo de carga'!A:A,'Tipo de carga'!B:B))</f>
        <v>Autoabasto</v>
      </c>
      <c r="L711" s="37">
        <f t="shared" si="2"/>
        <v>41</v>
      </c>
      <c r="M711" s="37">
        <f t="shared" si="3"/>
        <v>7</v>
      </c>
      <c r="N711" s="37">
        <f t="shared" si="4"/>
        <v>10</v>
      </c>
      <c r="O711" s="37" t="str">
        <f t="array" ref="O711">IFERROR(XLOOKUP(K711,'Tipo de carga'!B:B,'Tipo de carga'!C:C))</f>
        <v>Diesel</v>
      </c>
    </row>
    <row r="712">
      <c r="A712" s="36">
        <v>1745.0</v>
      </c>
      <c r="B712" s="37" t="str">
        <f>IFERROR(VLOOKUP(A712,'asig octubre'!$A$2:$C$442,3,0))</f>
        <v>Circuitos Mty</v>
      </c>
      <c r="C712" s="37" t="str">
        <f>IFERROR(VLOOKUP(A712,'asig octubre'!$A$2:$B$442,2,0))</f>
        <v>EC-07</v>
      </c>
      <c r="D712" s="38">
        <v>45572.71928240741</v>
      </c>
      <c r="E712" s="36" t="s">
        <v>437</v>
      </c>
      <c r="F712" s="37" t="str">
        <f t="array" ref="F712">IFERROR(XLOOKUP(E712,Operadores!A:A,Operadores!B:B))</f>
        <v>CHAAL</v>
      </c>
      <c r="G712" s="36" t="s">
        <v>274</v>
      </c>
      <c r="H712" s="39">
        <v>19.23481</v>
      </c>
      <c r="I712" s="40">
        <v>295.0</v>
      </c>
      <c r="J712" s="41">
        <f t="shared" si="1"/>
        <v>5674.26895</v>
      </c>
      <c r="K712" s="37" t="str">
        <f t="array" ref="K712">IFERROR(XLOOKUP(G712,'Tipo de carga'!A:A,'Tipo de carga'!B:B))</f>
        <v>Autoabasto</v>
      </c>
      <c r="L712" s="37">
        <f t="shared" si="2"/>
        <v>41</v>
      </c>
      <c r="M712" s="37">
        <f t="shared" si="3"/>
        <v>7</v>
      </c>
      <c r="N712" s="37">
        <f t="shared" si="4"/>
        <v>10</v>
      </c>
      <c r="O712" s="37" t="str">
        <f t="array" ref="O712">IFERROR(XLOOKUP(K712,'Tipo de carga'!B:B,'Tipo de carga'!C:C))</f>
        <v>Diesel</v>
      </c>
    </row>
    <row r="713">
      <c r="A713" s="36">
        <v>1904.0</v>
      </c>
      <c r="B713" s="37" t="str">
        <f>IFERROR(VLOOKUP(A713,'asig octubre'!$A$2:$C$442,3,0))</f>
        <v>PISA Gdl</v>
      </c>
      <c r="C713" s="37" t="str">
        <f>IFERROR(VLOOKUP(A713,'asig octubre'!$A$2:$B$442,2,0))</f>
        <v>EC-06</v>
      </c>
      <c r="D713" s="38">
        <v>45572.68462962963</v>
      </c>
      <c r="E713" s="36" t="s">
        <v>401</v>
      </c>
      <c r="F713" s="37" t="str">
        <f t="array" ref="F713">IFERROR(XLOOKUP(E713,Operadores!A:A,Operadores!B:B))</f>
        <v>CARGUS</v>
      </c>
      <c r="G713" s="36" t="s">
        <v>274</v>
      </c>
      <c r="H713" s="39">
        <v>19.23481</v>
      </c>
      <c r="I713" s="40">
        <v>397.0</v>
      </c>
      <c r="J713" s="41">
        <f t="shared" si="1"/>
        <v>7636.21957</v>
      </c>
      <c r="K713" s="37" t="str">
        <f t="array" ref="K713">IFERROR(XLOOKUP(G713,'Tipo de carga'!A:A,'Tipo de carga'!B:B))</f>
        <v>Autoabasto</v>
      </c>
      <c r="L713" s="37">
        <f t="shared" si="2"/>
        <v>41</v>
      </c>
      <c r="M713" s="37">
        <f t="shared" si="3"/>
        <v>7</v>
      </c>
      <c r="N713" s="37">
        <f t="shared" si="4"/>
        <v>10</v>
      </c>
      <c r="O713" s="37" t="str">
        <f t="array" ref="O713">IFERROR(XLOOKUP(K713,'Tipo de carga'!B:B,'Tipo de carga'!C:C))</f>
        <v>Diesel</v>
      </c>
    </row>
    <row r="714">
      <c r="A714" s="36">
        <v>1765.0</v>
      </c>
      <c r="B714" s="37" t="str">
        <f>IFERROR(VLOOKUP(A714,'asig octubre'!$A$2:$C$442,3,0))</f>
        <v>Available</v>
      </c>
      <c r="C714" s="37" t="str">
        <f>IFERROR(VLOOKUP(A714,'asig octubre'!$A$2:$B$442,2,0))</f>
        <v>TTE</v>
      </c>
      <c r="D714" s="38">
        <v>45572.670486111114</v>
      </c>
      <c r="E714" s="36" t="s">
        <v>438</v>
      </c>
      <c r="F714" s="37" t="str">
        <f t="array" ref="F714">IFERROR(XLOOKUP(E714,Operadores!A:A,Operadores!B:B))</f>
        <v>SALJES</v>
      </c>
      <c r="G714" s="36" t="s">
        <v>274</v>
      </c>
      <c r="H714" s="39">
        <v>19.23481</v>
      </c>
      <c r="I714" s="40">
        <v>230.0</v>
      </c>
      <c r="J714" s="41">
        <f t="shared" si="1"/>
        <v>4424.0063</v>
      </c>
      <c r="K714" s="37" t="str">
        <f t="array" ref="K714">IFERROR(XLOOKUP(G714,'Tipo de carga'!A:A,'Tipo de carga'!B:B))</f>
        <v>Autoabasto</v>
      </c>
      <c r="L714" s="37">
        <f t="shared" si="2"/>
        <v>41</v>
      </c>
      <c r="M714" s="37">
        <f t="shared" si="3"/>
        <v>7</v>
      </c>
      <c r="N714" s="37">
        <f t="shared" si="4"/>
        <v>10</v>
      </c>
      <c r="O714" s="37" t="str">
        <f t="array" ref="O714">IFERROR(XLOOKUP(K714,'Tipo de carga'!B:B,'Tipo de carga'!C:C))</f>
        <v>Diesel</v>
      </c>
    </row>
    <row r="715">
      <c r="A715" s="36">
        <v>1965.0</v>
      </c>
      <c r="B715" s="37" t="str">
        <f>IFERROR(VLOOKUP(A715,'asig octubre'!$A$2:$C$442,3,0))</f>
        <v>Circuitos</v>
      </c>
      <c r="C715" s="37" t="str">
        <f>IFERROR(VLOOKUP(A715,'asig octubre'!$A$2:$B$442,2,0))</f>
        <v>EC-03</v>
      </c>
      <c r="D715" s="38">
        <v>45572.64146990741</v>
      </c>
      <c r="E715" s="36" t="s">
        <v>181</v>
      </c>
      <c r="F715" s="37" t="str">
        <f t="array" ref="F715">IFERROR(XLOOKUP(E715,Operadores!A:A,Operadores!B:B))</f>
        <v>BREISR</v>
      </c>
      <c r="G715" s="36" t="s">
        <v>274</v>
      </c>
      <c r="H715" s="39">
        <v>19.23481</v>
      </c>
      <c r="I715" s="40">
        <v>295.0</v>
      </c>
      <c r="J715" s="41">
        <f t="shared" si="1"/>
        <v>5674.26895</v>
      </c>
      <c r="K715" s="37" t="str">
        <f t="array" ref="K715">IFERROR(XLOOKUP(G715,'Tipo de carga'!A:A,'Tipo de carga'!B:B))</f>
        <v>Autoabasto</v>
      </c>
      <c r="L715" s="37">
        <f t="shared" si="2"/>
        <v>41</v>
      </c>
      <c r="M715" s="37">
        <f t="shared" si="3"/>
        <v>7</v>
      </c>
      <c r="N715" s="37">
        <f t="shared" si="4"/>
        <v>10</v>
      </c>
      <c r="O715" s="37" t="str">
        <f t="array" ref="O715">IFERROR(XLOOKUP(K715,'Tipo de carga'!B:B,'Tipo de carga'!C:C))</f>
        <v>Diesel</v>
      </c>
    </row>
    <row r="716">
      <c r="A716" s="36">
        <v>1905.0</v>
      </c>
      <c r="B716" s="37" t="str">
        <f>IFERROR(VLOOKUP(A716,'asig octubre'!$A$2:$C$442,3,0))</f>
        <v>PISA Gdl</v>
      </c>
      <c r="C716" s="37" t="str">
        <f>IFERROR(VLOOKUP(A716,'asig octubre'!$A$2:$B$442,2,0))</f>
        <v>EC-06</v>
      </c>
      <c r="D716" s="38">
        <v>45572.63369212963</v>
      </c>
      <c r="E716" s="36" t="s">
        <v>362</v>
      </c>
      <c r="F716" s="37" t="str">
        <f t="array" ref="F716">IFERROR(XLOOKUP(E716,Operadores!A:A,Operadores!B:B))</f>
        <v>HUIRA</v>
      </c>
      <c r="G716" s="36" t="s">
        <v>274</v>
      </c>
      <c r="H716" s="39">
        <v>19.23481</v>
      </c>
      <c r="I716" s="40">
        <v>600.0</v>
      </c>
      <c r="J716" s="41">
        <f t="shared" si="1"/>
        <v>11540.886</v>
      </c>
      <c r="K716" s="37" t="str">
        <f t="array" ref="K716">IFERROR(XLOOKUP(G716,'Tipo de carga'!A:A,'Tipo de carga'!B:B))</f>
        <v>Autoabasto</v>
      </c>
      <c r="L716" s="37">
        <f t="shared" si="2"/>
        <v>41</v>
      </c>
      <c r="M716" s="37">
        <f t="shared" si="3"/>
        <v>7</v>
      </c>
      <c r="N716" s="37">
        <f t="shared" si="4"/>
        <v>10</v>
      </c>
      <c r="O716" s="37" t="str">
        <f t="array" ref="O716">IFERROR(XLOOKUP(K716,'Tipo de carga'!B:B,'Tipo de carga'!C:C))</f>
        <v>Diesel</v>
      </c>
    </row>
    <row r="717">
      <c r="A717" s="36">
        <v>2055.0</v>
      </c>
      <c r="B717" s="37" t="str">
        <f>IFERROR(VLOOKUP(A717,'asig octubre'!$A$2:$C$442,3,0))</f>
        <v>Crisa</v>
      </c>
      <c r="C717" s="37" t="str">
        <f>IFERROR(VLOOKUP(A717,'asig octubre'!$A$2:$B$442,2,0))</f>
        <v>EC-07</v>
      </c>
      <c r="D717" s="38">
        <v>45572.61386574074</v>
      </c>
      <c r="E717" s="36" t="s">
        <v>439</v>
      </c>
      <c r="F717" s="37" t="str">
        <f t="array" ref="F717">IFERROR(XLOOKUP(E717,Operadores!A:A,Operadores!B:B))</f>
        <v>RAMJUA04</v>
      </c>
      <c r="G717" s="36" t="s">
        <v>274</v>
      </c>
      <c r="H717" s="39">
        <v>19.23481</v>
      </c>
      <c r="I717" s="40">
        <v>124.0</v>
      </c>
      <c r="J717" s="41">
        <f t="shared" si="1"/>
        <v>2385.11644</v>
      </c>
      <c r="K717" s="37" t="str">
        <f t="array" ref="K717">IFERROR(XLOOKUP(G717,'Tipo de carga'!A:A,'Tipo de carga'!B:B))</f>
        <v>Autoabasto</v>
      </c>
      <c r="L717" s="37">
        <f t="shared" si="2"/>
        <v>41</v>
      </c>
      <c r="M717" s="37">
        <f t="shared" si="3"/>
        <v>7</v>
      </c>
      <c r="N717" s="37">
        <f t="shared" si="4"/>
        <v>10</v>
      </c>
      <c r="O717" s="37" t="str">
        <f t="array" ref="O717">IFERROR(XLOOKUP(K717,'Tipo de carga'!B:B,'Tipo de carga'!C:C))</f>
        <v>Diesel</v>
      </c>
    </row>
    <row r="718">
      <c r="A718" s="36">
        <v>1804.0</v>
      </c>
      <c r="B718" s="37" t="str">
        <f>IFERROR(VLOOKUP(A718,'asig octubre'!$A$2:$C$442,3,0))</f>
        <v>Sayer Full</v>
      </c>
      <c r="C718" s="37" t="str">
        <f>IFERROR(VLOOKUP(A718,'asig octubre'!$A$2:$B$442,2,0))</f>
        <v>EC-04</v>
      </c>
      <c r="D718" s="38">
        <v>45572.5356712963</v>
      </c>
      <c r="E718" s="36" t="s">
        <v>440</v>
      </c>
      <c r="F718" s="37" t="str">
        <f t="array" ref="F718">IFERROR(XLOOKUP(E718,Operadores!A:A,Operadores!B:B))</f>
        <v>OLVJUA</v>
      </c>
      <c r="G718" s="36" t="s">
        <v>274</v>
      </c>
      <c r="H718" s="39">
        <v>19.23481</v>
      </c>
      <c r="I718" s="40">
        <v>715.0</v>
      </c>
      <c r="J718" s="41">
        <f t="shared" si="1"/>
        <v>13752.88915</v>
      </c>
      <c r="K718" s="37" t="str">
        <f t="array" ref="K718">IFERROR(XLOOKUP(G718,'Tipo de carga'!A:A,'Tipo de carga'!B:B))</f>
        <v>Autoabasto</v>
      </c>
      <c r="L718" s="37">
        <f t="shared" si="2"/>
        <v>41</v>
      </c>
      <c r="M718" s="37">
        <f t="shared" si="3"/>
        <v>7</v>
      </c>
      <c r="N718" s="37">
        <f t="shared" si="4"/>
        <v>10</v>
      </c>
      <c r="O718" s="37" t="str">
        <f t="array" ref="O718">IFERROR(XLOOKUP(K718,'Tipo de carga'!B:B,'Tipo de carga'!C:C))</f>
        <v>Diesel</v>
      </c>
    </row>
    <row r="719">
      <c r="A719" s="36">
        <v>1830.0</v>
      </c>
      <c r="B719" s="37" t="str">
        <f>IFERROR(VLOOKUP(A719,'asig octubre'!$A$2:$C$442,3,0))</f>
        <v>Circuitos Mty</v>
      </c>
      <c r="C719" s="37" t="str">
        <f>IFERROR(VLOOKUP(A719,'asig octubre'!$A$2:$B$442,2,0))</f>
        <v>EC-07</v>
      </c>
      <c r="D719" s="38">
        <v>45572.53159722222</v>
      </c>
      <c r="E719" s="36" t="s">
        <v>441</v>
      </c>
      <c r="F719" s="37" t="str">
        <f t="array" ref="F719">IFERROR(XLOOKUP(E719,Operadores!A:A,Operadores!B:B))</f>
        <v>CARJOS01</v>
      </c>
      <c r="G719" s="36" t="s">
        <v>274</v>
      </c>
      <c r="H719" s="39">
        <v>19.23481</v>
      </c>
      <c r="I719" s="40">
        <v>550.0</v>
      </c>
      <c r="J719" s="41">
        <f t="shared" si="1"/>
        <v>10579.1455</v>
      </c>
      <c r="K719" s="37" t="str">
        <f t="array" ref="K719">IFERROR(XLOOKUP(G719,'Tipo de carga'!A:A,'Tipo de carga'!B:B))</f>
        <v>Autoabasto</v>
      </c>
      <c r="L719" s="37">
        <f t="shared" si="2"/>
        <v>41</v>
      </c>
      <c r="M719" s="37">
        <f t="shared" si="3"/>
        <v>7</v>
      </c>
      <c r="N719" s="37">
        <f t="shared" si="4"/>
        <v>10</v>
      </c>
      <c r="O719" s="37" t="str">
        <f t="array" ref="O719">IFERROR(XLOOKUP(K719,'Tipo de carga'!B:B,'Tipo de carga'!C:C))</f>
        <v>Diesel</v>
      </c>
    </row>
    <row r="720">
      <c r="A720" s="36">
        <v>1889.0</v>
      </c>
      <c r="B720" s="37" t="str">
        <f>IFERROR(VLOOKUP(A720,'asig octubre'!$A$2:$C$442,3,0))</f>
        <v>PISA Gdl</v>
      </c>
      <c r="C720" s="37" t="str">
        <f>IFERROR(VLOOKUP(A720,'asig octubre'!$A$2:$B$442,2,0))</f>
        <v>EC-06</v>
      </c>
      <c r="D720" s="38">
        <v>45572.51590277778</v>
      </c>
      <c r="E720" s="36" t="s">
        <v>442</v>
      </c>
      <c r="F720" s="37" t="str">
        <f t="array" ref="F720">IFERROR(XLOOKUP(E720,Operadores!A:A,Operadores!B:B))</f>
        <v>CARMAUX</v>
      </c>
      <c r="G720" s="36" t="s">
        <v>274</v>
      </c>
      <c r="H720" s="39">
        <v>19.23481</v>
      </c>
      <c r="I720" s="40">
        <v>712.0</v>
      </c>
      <c r="J720" s="41">
        <f t="shared" si="1"/>
        <v>13695.18472</v>
      </c>
      <c r="K720" s="37" t="str">
        <f t="array" ref="K720">IFERROR(XLOOKUP(G720,'Tipo de carga'!A:A,'Tipo de carga'!B:B))</f>
        <v>Autoabasto</v>
      </c>
      <c r="L720" s="37">
        <f t="shared" si="2"/>
        <v>41</v>
      </c>
      <c r="M720" s="37">
        <f t="shared" si="3"/>
        <v>7</v>
      </c>
      <c r="N720" s="37">
        <f t="shared" si="4"/>
        <v>10</v>
      </c>
      <c r="O720" s="37" t="str">
        <f t="array" ref="O720">IFERROR(XLOOKUP(K720,'Tipo de carga'!B:B,'Tipo de carga'!C:C))</f>
        <v>Diesel</v>
      </c>
    </row>
    <row r="721">
      <c r="A721" s="36">
        <v>1884.0</v>
      </c>
      <c r="B721" s="37" t="str">
        <f>IFERROR(VLOOKUP(A721,'asig octubre'!$A$2:$C$442,3,0))</f>
        <v>PISA Gdl</v>
      </c>
      <c r="C721" s="37" t="str">
        <f>IFERROR(VLOOKUP(A721,'asig octubre'!$A$2:$B$442,2,0))</f>
        <v>EC-06</v>
      </c>
      <c r="D721" s="38">
        <v>45572.49428240741</v>
      </c>
      <c r="E721" s="36" t="s">
        <v>317</v>
      </c>
      <c r="F721" s="37" t="str">
        <f t="array" ref="F721">IFERROR(XLOOKUP(E721,Operadores!A:A,Operadores!B:B))</f>
        <v>VALGUS</v>
      </c>
      <c r="G721" s="36" t="s">
        <v>274</v>
      </c>
      <c r="H721" s="39">
        <v>19.23481</v>
      </c>
      <c r="I721" s="40">
        <v>446.0</v>
      </c>
      <c r="J721" s="41">
        <f t="shared" si="1"/>
        <v>8578.72526</v>
      </c>
      <c r="K721" s="37" t="str">
        <f t="array" ref="K721">IFERROR(XLOOKUP(G721,'Tipo de carga'!A:A,'Tipo de carga'!B:B))</f>
        <v>Autoabasto</v>
      </c>
      <c r="L721" s="37">
        <f t="shared" si="2"/>
        <v>41</v>
      </c>
      <c r="M721" s="37">
        <f t="shared" si="3"/>
        <v>7</v>
      </c>
      <c r="N721" s="37">
        <f t="shared" si="4"/>
        <v>10</v>
      </c>
      <c r="O721" s="37" t="str">
        <f t="array" ref="O721">IFERROR(XLOOKUP(K721,'Tipo de carga'!B:B,'Tipo de carga'!C:C))</f>
        <v>Diesel</v>
      </c>
    </row>
    <row r="722">
      <c r="A722" s="36">
        <v>1995.0</v>
      </c>
      <c r="B722" s="37" t="str">
        <f>IFERROR(VLOOKUP(A722,'asig octubre'!$A$2:$C$442,3,0))</f>
        <v>MeLi Dedicado Merida</v>
      </c>
      <c r="C722" s="37" t="str">
        <f>IFERROR(VLOOKUP(A722,'asig octubre'!$A$2:$B$442,2,0))</f>
        <v>EC-05</v>
      </c>
      <c r="D722" s="38">
        <v>45572.940092592595</v>
      </c>
      <c r="E722" s="36" t="s">
        <v>199</v>
      </c>
      <c r="F722" s="37" t="str">
        <f t="array" ref="F722">IFERROR(XLOOKUP(E722,Operadores!A:A,Operadores!B:B))</f>
        <v>OLIGER</v>
      </c>
      <c r="G722" s="36" t="s">
        <v>42</v>
      </c>
      <c r="H722" s="39">
        <v>19.579636</v>
      </c>
      <c r="I722" s="40">
        <v>400.0</v>
      </c>
      <c r="J722" s="41">
        <f t="shared" si="1"/>
        <v>7831.8544</v>
      </c>
      <c r="K722" s="37" t="str">
        <f t="array" ref="K722">IFERROR(XLOOKUP(G722,'Tipo de carga'!A:A,'Tipo de carga'!B:B))</f>
        <v>Autoabasto</v>
      </c>
      <c r="L722" s="37">
        <f t="shared" si="2"/>
        <v>41</v>
      </c>
      <c r="M722" s="37">
        <f t="shared" si="3"/>
        <v>7</v>
      </c>
      <c r="N722" s="37">
        <f t="shared" si="4"/>
        <v>10</v>
      </c>
      <c r="O722" s="37" t="str">
        <f t="array" ref="O722">IFERROR(XLOOKUP(K722,'Tipo de carga'!B:B,'Tipo de carga'!C:C))</f>
        <v>Diesel</v>
      </c>
    </row>
    <row r="723">
      <c r="A723" s="36">
        <v>2030.0</v>
      </c>
      <c r="B723" s="37" t="str">
        <f>IFERROR(VLOOKUP(A723,'asig octubre'!$A$2:$C$442,3,0))</f>
        <v>Available</v>
      </c>
      <c r="C723" s="37" t="str">
        <f>IFERROR(VLOOKUP(A723,'asig octubre'!$A$2:$B$442,2,0))</f>
        <v>TTE</v>
      </c>
      <c r="D723" s="38">
        <v>45572.928252314814</v>
      </c>
      <c r="E723" s="36" t="s">
        <v>349</v>
      </c>
      <c r="F723" s="37" t="str">
        <f t="array" ref="F723">IFERROR(XLOOKUP(E723,Operadores!A:A,Operadores!B:B))</f>
        <v>GUEGAB</v>
      </c>
      <c r="G723" s="36" t="s">
        <v>42</v>
      </c>
      <c r="H723" s="39">
        <v>19.579636</v>
      </c>
      <c r="I723" s="40">
        <v>217.0</v>
      </c>
      <c r="J723" s="41">
        <f t="shared" si="1"/>
        <v>4248.781012</v>
      </c>
      <c r="K723" s="37" t="str">
        <f t="array" ref="K723">IFERROR(XLOOKUP(G723,'Tipo de carga'!A:A,'Tipo de carga'!B:B))</f>
        <v>Autoabasto</v>
      </c>
      <c r="L723" s="37">
        <f t="shared" si="2"/>
        <v>41</v>
      </c>
      <c r="M723" s="37">
        <f t="shared" si="3"/>
        <v>7</v>
      </c>
      <c r="N723" s="37">
        <f t="shared" si="4"/>
        <v>10</v>
      </c>
      <c r="O723" s="37" t="str">
        <f t="array" ref="O723">IFERROR(XLOOKUP(K723,'Tipo de carga'!B:B,'Tipo de carga'!C:C))</f>
        <v>Diesel</v>
      </c>
    </row>
    <row r="724">
      <c r="A724" s="36">
        <v>1936.0</v>
      </c>
      <c r="B724" s="37" t="str">
        <f>IFERROR(VLOOKUP(A724,'asig octubre'!$A$2:$C$442,3,0))</f>
        <v>Circuitos</v>
      </c>
      <c r="C724" s="37" t="str">
        <f>IFERROR(VLOOKUP(A724,'asig octubre'!$A$2:$B$442,2,0))</f>
        <v>EC-03</v>
      </c>
      <c r="D724" s="38">
        <v>45572.83269675926</v>
      </c>
      <c r="E724" s="36" t="s">
        <v>209</v>
      </c>
      <c r="F724" s="37" t="str">
        <f t="array" ref="F724">IFERROR(XLOOKUP(E724,Operadores!A:A,Operadores!B:B))</f>
        <v>OCAMA</v>
      </c>
      <c r="G724" s="36" t="s">
        <v>42</v>
      </c>
      <c r="H724" s="39">
        <v>19.579636</v>
      </c>
      <c r="I724" s="40">
        <v>305.0</v>
      </c>
      <c r="J724" s="41">
        <f t="shared" si="1"/>
        <v>5971.78898</v>
      </c>
      <c r="K724" s="37" t="str">
        <f t="array" ref="K724">IFERROR(XLOOKUP(G724,'Tipo de carga'!A:A,'Tipo de carga'!B:B))</f>
        <v>Autoabasto</v>
      </c>
      <c r="L724" s="37">
        <f t="shared" si="2"/>
        <v>41</v>
      </c>
      <c r="M724" s="37">
        <f t="shared" si="3"/>
        <v>7</v>
      </c>
      <c r="N724" s="37">
        <f t="shared" si="4"/>
        <v>10</v>
      </c>
      <c r="O724" s="37" t="str">
        <f t="array" ref="O724">IFERROR(XLOOKUP(K724,'Tipo de carga'!B:B,'Tipo de carga'!C:C))</f>
        <v>Diesel</v>
      </c>
    </row>
    <row r="725">
      <c r="A725" s="36">
        <v>2009.0</v>
      </c>
      <c r="B725" s="37" t="str">
        <f>IFERROR(VLOOKUP(A725,'asig octubre'!$A$2:$C$442,3,0))</f>
        <v>MeLi Dedicado Merida</v>
      </c>
      <c r="C725" s="37" t="str">
        <f>IFERROR(VLOOKUP(A725,'asig octubre'!$A$2:$B$442,2,0))</f>
        <v>EC-05</v>
      </c>
      <c r="D725" s="38">
        <v>45572.78537037037</v>
      </c>
      <c r="E725" s="36" t="s">
        <v>294</v>
      </c>
      <c r="F725" s="37" t="str">
        <f t="array" ref="F725">IFERROR(XLOOKUP(E725,Operadores!A:A,Operadores!B:B))</f>
        <v>GONCAR01</v>
      </c>
      <c r="G725" s="36" t="s">
        <v>42</v>
      </c>
      <c r="H725" s="39">
        <v>19.579636</v>
      </c>
      <c r="I725" s="40">
        <v>458.0</v>
      </c>
      <c r="J725" s="41">
        <f t="shared" si="1"/>
        <v>8967.473288</v>
      </c>
      <c r="K725" s="37" t="str">
        <f t="array" ref="K725">IFERROR(XLOOKUP(G725,'Tipo de carga'!A:A,'Tipo de carga'!B:B))</f>
        <v>Autoabasto</v>
      </c>
      <c r="L725" s="37">
        <f t="shared" si="2"/>
        <v>41</v>
      </c>
      <c r="M725" s="37">
        <f t="shared" si="3"/>
        <v>7</v>
      </c>
      <c r="N725" s="37">
        <f t="shared" si="4"/>
        <v>10</v>
      </c>
      <c r="O725" s="37" t="str">
        <f t="array" ref="O725">IFERROR(XLOOKUP(K725,'Tipo de carga'!B:B,'Tipo de carga'!C:C))</f>
        <v>Diesel</v>
      </c>
    </row>
    <row r="726">
      <c r="A726" s="36">
        <v>1753.0</v>
      </c>
      <c r="B726" s="37" t="str">
        <f>IFERROR(VLOOKUP(A726,'asig octubre'!$A$2:$C$442,3,0))</f>
        <v>Wm Full</v>
      </c>
      <c r="C726" s="37" t="str">
        <f>IFERROR(VLOOKUP(A726,'asig octubre'!$A$2:$B$442,2,0))</f>
        <v>EC-08</v>
      </c>
      <c r="D726" s="38">
        <v>45572.74561342593</v>
      </c>
      <c r="E726" s="36" t="s">
        <v>291</v>
      </c>
      <c r="F726" s="37" t="str">
        <f t="array" ref="F726">IFERROR(XLOOKUP(E726,Operadores!A:A,Operadores!B:B))</f>
        <v>MENRI</v>
      </c>
      <c r="G726" s="36" t="s">
        <v>42</v>
      </c>
      <c r="H726" s="39">
        <v>19.579636</v>
      </c>
      <c r="I726" s="40">
        <v>400.0</v>
      </c>
      <c r="J726" s="41">
        <f t="shared" si="1"/>
        <v>7831.8544</v>
      </c>
      <c r="K726" s="37" t="str">
        <f t="array" ref="K726">IFERROR(XLOOKUP(G726,'Tipo de carga'!A:A,'Tipo de carga'!B:B))</f>
        <v>Autoabasto</v>
      </c>
      <c r="L726" s="37">
        <f t="shared" si="2"/>
        <v>41</v>
      </c>
      <c r="M726" s="37">
        <f t="shared" si="3"/>
        <v>7</v>
      </c>
      <c r="N726" s="37">
        <f t="shared" si="4"/>
        <v>10</v>
      </c>
      <c r="O726" s="37" t="str">
        <f t="array" ref="O726">IFERROR(XLOOKUP(K726,'Tipo de carga'!B:B,'Tipo de carga'!C:C))</f>
        <v>Diesel</v>
      </c>
    </row>
    <row r="727">
      <c r="A727" s="36">
        <v>1808.0</v>
      </c>
      <c r="B727" s="37" t="str">
        <f>IFERROR(VLOOKUP(A727,'asig octubre'!$A$2:$C$442,3,0))</f>
        <v>Sayer Full</v>
      </c>
      <c r="C727" s="37" t="str">
        <f>IFERROR(VLOOKUP(A727,'asig octubre'!$A$2:$B$442,2,0))</f>
        <v>EC-04</v>
      </c>
      <c r="D727" s="38">
        <v>45572.62021990741</v>
      </c>
      <c r="E727" s="36" t="s">
        <v>55</v>
      </c>
      <c r="F727" s="37" t="str">
        <f t="array" ref="F727">IFERROR(XLOOKUP(E727,Operadores!A:A,Operadores!B:B))</f>
        <v>ZAPNO</v>
      </c>
      <c r="G727" s="36" t="s">
        <v>42</v>
      </c>
      <c r="H727" s="39">
        <v>19.579636</v>
      </c>
      <c r="I727" s="40">
        <v>560.0</v>
      </c>
      <c r="J727" s="41">
        <f t="shared" si="1"/>
        <v>10964.59616</v>
      </c>
      <c r="K727" s="37" t="str">
        <f t="array" ref="K727">IFERROR(XLOOKUP(G727,'Tipo de carga'!A:A,'Tipo de carga'!B:B))</f>
        <v>Autoabasto</v>
      </c>
      <c r="L727" s="37">
        <f t="shared" si="2"/>
        <v>41</v>
      </c>
      <c r="M727" s="37">
        <f t="shared" si="3"/>
        <v>7</v>
      </c>
      <c r="N727" s="37">
        <f t="shared" si="4"/>
        <v>10</v>
      </c>
      <c r="O727" s="37" t="str">
        <f t="array" ref="O727">IFERROR(XLOOKUP(K727,'Tipo de carga'!B:B,'Tipo de carga'!C:C))</f>
        <v>Diesel</v>
      </c>
    </row>
    <row r="728">
      <c r="A728" s="36">
        <v>1991.0</v>
      </c>
      <c r="B728" s="37" t="str">
        <f>IFERROR(VLOOKUP(A728,'asig octubre'!$A$2:$C$442,3,0))</f>
        <v>MeLi Dedicado Merida</v>
      </c>
      <c r="C728" s="37" t="str">
        <f>IFERROR(VLOOKUP(A728,'asig octubre'!$A$2:$B$442,2,0))</f>
        <v>EC-05</v>
      </c>
      <c r="D728" s="38">
        <v>45572.44386574074</v>
      </c>
      <c r="E728" s="36" t="s">
        <v>204</v>
      </c>
      <c r="F728" s="37" t="str">
        <f t="array" ref="F728">IFERROR(XLOOKUP(E728,Operadores!A:A,Operadores!B:B))</f>
        <v>AGUARM</v>
      </c>
      <c r="G728" s="36" t="s">
        <v>42</v>
      </c>
      <c r="H728" s="39">
        <v>19.579636</v>
      </c>
      <c r="I728" s="40">
        <v>358.0</v>
      </c>
      <c r="J728" s="41">
        <f t="shared" si="1"/>
        <v>7009.509688</v>
      </c>
      <c r="K728" s="37" t="str">
        <f t="array" ref="K728">IFERROR(XLOOKUP(G728,'Tipo de carga'!A:A,'Tipo de carga'!B:B))</f>
        <v>Autoabasto</v>
      </c>
      <c r="L728" s="37">
        <f t="shared" si="2"/>
        <v>41</v>
      </c>
      <c r="M728" s="37">
        <f t="shared" si="3"/>
        <v>7</v>
      </c>
      <c r="N728" s="37">
        <f t="shared" si="4"/>
        <v>10</v>
      </c>
      <c r="O728" s="37" t="str">
        <f t="array" ref="O728">IFERROR(XLOOKUP(K728,'Tipo de carga'!B:B,'Tipo de carga'!C:C))</f>
        <v>Diesel</v>
      </c>
    </row>
    <row r="729">
      <c r="A729" s="36">
        <v>1722.0</v>
      </c>
      <c r="B729" s="37" t="str">
        <f>IFERROR(VLOOKUP(A729,'asig octubre'!$A$2:$C$442,3,0))</f>
        <v>Wm Full</v>
      </c>
      <c r="C729" s="37" t="str">
        <f>IFERROR(VLOOKUP(A729,'asig octubre'!$A$2:$B$442,2,0))</f>
        <v>EC-08</v>
      </c>
      <c r="D729" s="38">
        <v>45572.39644675926</v>
      </c>
      <c r="E729" s="36" t="s">
        <v>443</v>
      </c>
      <c r="F729" s="37" t="str">
        <f t="array" ref="F729">IFERROR(XLOOKUP(E729,Operadores!A:A,Operadores!B:B))</f>
        <v>RODJO02</v>
      </c>
      <c r="G729" s="36" t="s">
        <v>42</v>
      </c>
      <c r="H729" s="39">
        <v>19.579636</v>
      </c>
      <c r="I729" s="40">
        <v>381.0</v>
      </c>
      <c r="J729" s="41">
        <f t="shared" si="1"/>
        <v>7459.841316</v>
      </c>
      <c r="K729" s="37" t="str">
        <f t="array" ref="K729">IFERROR(XLOOKUP(G729,'Tipo de carga'!A:A,'Tipo de carga'!B:B))</f>
        <v>Autoabasto</v>
      </c>
      <c r="L729" s="37">
        <f t="shared" si="2"/>
        <v>41</v>
      </c>
      <c r="M729" s="37">
        <f t="shared" si="3"/>
        <v>7</v>
      </c>
      <c r="N729" s="37">
        <f t="shared" si="4"/>
        <v>10</v>
      </c>
      <c r="O729" s="37" t="str">
        <f t="array" ref="O729">IFERROR(XLOOKUP(K729,'Tipo de carga'!B:B,'Tipo de carga'!C:C))</f>
        <v>Diesel</v>
      </c>
    </row>
    <row r="730">
      <c r="A730" s="36">
        <v>2002.0</v>
      </c>
      <c r="B730" s="37" t="str">
        <f>IFERROR(VLOOKUP(A730,'asig octubre'!$A$2:$C$442,3,0))</f>
        <v>MeLi Dedicado Merida</v>
      </c>
      <c r="C730" s="37" t="str">
        <f>IFERROR(VLOOKUP(A730,'asig octubre'!$A$2:$B$442,2,0))</f>
        <v>EC-05</v>
      </c>
      <c r="D730" s="38">
        <v>45572.35318287037</v>
      </c>
      <c r="E730" s="36" t="s">
        <v>292</v>
      </c>
      <c r="F730" s="37" t="str">
        <f t="array" ref="F730">IFERROR(XLOOKUP(E730,Operadores!A:A,Operadores!B:B))</f>
        <v>GARJUL</v>
      </c>
      <c r="G730" s="36" t="s">
        <v>42</v>
      </c>
      <c r="H730" s="39">
        <v>19.579636</v>
      </c>
      <c r="I730" s="40">
        <v>250.0</v>
      </c>
      <c r="J730" s="41">
        <f t="shared" si="1"/>
        <v>4894.909</v>
      </c>
      <c r="K730" s="37" t="str">
        <f t="array" ref="K730">IFERROR(XLOOKUP(G730,'Tipo de carga'!A:A,'Tipo de carga'!B:B))</f>
        <v>Autoabasto</v>
      </c>
      <c r="L730" s="37">
        <f t="shared" si="2"/>
        <v>41</v>
      </c>
      <c r="M730" s="37">
        <f t="shared" si="3"/>
        <v>7</v>
      </c>
      <c r="N730" s="37">
        <f t="shared" si="4"/>
        <v>10</v>
      </c>
      <c r="O730" s="37" t="str">
        <f t="array" ref="O730">IFERROR(XLOOKUP(K730,'Tipo de carga'!B:B,'Tipo de carga'!C:C))</f>
        <v>Diesel</v>
      </c>
    </row>
    <row r="731">
      <c r="A731" s="36">
        <v>2005.0</v>
      </c>
      <c r="B731" s="37" t="str">
        <f>IFERROR(VLOOKUP(A731,'asig octubre'!$A$2:$C$442,3,0))</f>
        <v>MeLi Dedicado Merida</v>
      </c>
      <c r="C731" s="37" t="str">
        <f>IFERROR(VLOOKUP(A731,'asig octubre'!$A$2:$B$442,2,0))</f>
        <v>EC-05</v>
      </c>
      <c r="D731" s="38">
        <v>45572.317881944444</v>
      </c>
      <c r="E731" s="36" t="s">
        <v>399</v>
      </c>
      <c r="F731" s="37" t="str">
        <f t="array" ref="F731">IFERROR(XLOOKUP(E731,Operadores!A:A,Operadores!B:B))</f>
        <v>DOMLEO</v>
      </c>
      <c r="G731" s="36" t="s">
        <v>42</v>
      </c>
      <c r="H731" s="39">
        <v>19.579636</v>
      </c>
      <c r="I731" s="40">
        <v>231.0</v>
      </c>
      <c r="J731" s="41">
        <f t="shared" si="1"/>
        <v>4522.895916</v>
      </c>
      <c r="K731" s="37" t="str">
        <f t="array" ref="K731">IFERROR(XLOOKUP(G731,'Tipo de carga'!A:A,'Tipo de carga'!B:B))</f>
        <v>Autoabasto</v>
      </c>
      <c r="L731" s="37">
        <f t="shared" si="2"/>
        <v>41</v>
      </c>
      <c r="M731" s="37">
        <f t="shared" si="3"/>
        <v>7</v>
      </c>
      <c r="N731" s="37">
        <f t="shared" si="4"/>
        <v>10</v>
      </c>
      <c r="O731" s="37" t="str">
        <f t="array" ref="O731">IFERROR(XLOOKUP(K731,'Tipo de carga'!B:B,'Tipo de carga'!C:C))</f>
        <v>Diesel</v>
      </c>
    </row>
    <row r="732">
      <c r="A732" s="36">
        <v>1729.0</v>
      </c>
      <c r="B732" s="37" t="str">
        <f>IFERROR(VLOOKUP(A732,'asig octubre'!$A$2:$C$442,3,0))</f>
        <v>Wm Full</v>
      </c>
      <c r="C732" s="37" t="str">
        <f>IFERROR(VLOOKUP(A732,'asig octubre'!$A$2:$B$442,2,0))</f>
        <v>EC-08</v>
      </c>
      <c r="D732" s="38">
        <v>45572.290625</v>
      </c>
      <c r="E732" s="36" t="s">
        <v>284</v>
      </c>
      <c r="F732" s="37" t="str">
        <f t="array" ref="F732">IFERROR(XLOOKUP(E732,Operadores!A:A,Operadores!B:B))</f>
        <v>CAMJU01</v>
      </c>
      <c r="G732" s="36" t="s">
        <v>42</v>
      </c>
      <c r="H732" s="39">
        <v>19.579636</v>
      </c>
      <c r="I732" s="40">
        <v>432.0</v>
      </c>
      <c r="J732" s="41">
        <f t="shared" si="1"/>
        <v>8458.402752</v>
      </c>
      <c r="K732" s="37" t="str">
        <f t="array" ref="K732">IFERROR(XLOOKUP(G732,'Tipo de carga'!A:A,'Tipo de carga'!B:B))</f>
        <v>Autoabasto</v>
      </c>
      <c r="L732" s="37">
        <f t="shared" si="2"/>
        <v>41</v>
      </c>
      <c r="M732" s="37">
        <f t="shared" si="3"/>
        <v>7</v>
      </c>
      <c r="N732" s="37">
        <f t="shared" si="4"/>
        <v>10</v>
      </c>
      <c r="O732" s="37" t="str">
        <f t="array" ref="O732">IFERROR(XLOOKUP(K732,'Tipo de carga'!B:B,'Tipo de carga'!C:C))</f>
        <v>Diesel</v>
      </c>
    </row>
    <row r="733">
      <c r="A733" s="36">
        <v>1705.0</v>
      </c>
      <c r="B733" s="37" t="str">
        <f>IFERROR(VLOOKUP(A733,'asig octubre'!$A$2:$C$442,3,0))</f>
        <v>Wm Full</v>
      </c>
      <c r="C733" s="37" t="str">
        <f>IFERROR(VLOOKUP(A733,'asig octubre'!$A$2:$B$442,2,0))</f>
        <v>EC-08</v>
      </c>
      <c r="D733" s="38">
        <v>45572.28230324074</v>
      </c>
      <c r="E733" s="36" t="s">
        <v>285</v>
      </c>
      <c r="F733" s="37" t="str">
        <f t="array" ref="F733">IFERROR(XLOOKUP(E733,Operadores!A:A,Operadores!B:B))</f>
        <v>PERVIC</v>
      </c>
      <c r="G733" s="36" t="s">
        <v>42</v>
      </c>
      <c r="H733" s="39">
        <v>19.579636</v>
      </c>
      <c r="I733" s="40">
        <v>397.0</v>
      </c>
      <c r="J733" s="41">
        <f t="shared" si="1"/>
        <v>7773.115492</v>
      </c>
      <c r="K733" s="37" t="str">
        <f t="array" ref="K733">IFERROR(XLOOKUP(G733,'Tipo de carga'!A:A,'Tipo de carga'!B:B))</f>
        <v>Autoabasto</v>
      </c>
      <c r="L733" s="37">
        <f t="shared" si="2"/>
        <v>41</v>
      </c>
      <c r="M733" s="37">
        <f t="shared" si="3"/>
        <v>7</v>
      </c>
      <c r="N733" s="37">
        <f t="shared" si="4"/>
        <v>10</v>
      </c>
      <c r="O733" s="37" t="str">
        <f t="array" ref="O733">IFERROR(XLOOKUP(K733,'Tipo de carga'!B:B,'Tipo de carga'!C:C))</f>
        <v>Diesel</v>
      </c>
    </row>
    <row r="734">
      <c r="A734" s="36">
        <v>1813.0</v>
      </c>
      <c r="B734" s="37" t="str">
        <f>IFERROR(VLOOKUP(A734,'asig octubre'!$A$2:$C$442,3,0))</f>
        <v>Wm Full</v>
      </c>
      <c r="C734" s="37" t="str">
        <f>IFERROR(VLOOKUP(A734,'asig octubre'!$A$2:$B$442,2,0))</f>
        <v>EC-08</v>
      </c>
      <c r="D734" s="38">
        <v>45572.27412037037</v>
      </c>
      <c r="E734" s="36" t="s">
        <v>289</v>
      </c>
      <c r="F734" s="37" t="str">
        <f t="array" ref="F734">IFERROR(XLOOKUP(E734,Operadores!A:A,Operadores!B:B))</f>
        <v>ALFEDI</v>
      </c>
      <c r="G734" s="36" t="s">
        <v>42</v>
      </c>
      <c r="H734" s="39">
        <v>19.579636</v>
      </c>
      <c r="I734" s="40">
        <v>279.0</v>
      </c>
      <c r="J734" s="41">
        <f t="shared" si="1"/>
        <v>5462.718444</v>
      </c>
      <c r="K734" s="37" t="str">
        <f t="array" ref="K734">IFERROR(XLOOKUP(G734,'Tipo de carga'!A:A,'Tipo de carga'!B:B))</f>
        <v>Autoabasto</v>
      </c>
      <c r="L734" s="37">
        <f t="shared" si="2"/>
        <v>41</v>
      </c>
      <c r="M734" s="37">
        <f t="shared" si="3"/>
        <v>7</v>
      </c>
      <c r="N734" s="37">
        <f t="shared" si="4"/>
        <v>10</v>
      </c>
      <c r="O734" s="37" t="str">
        <f t="array" ref="O734">IFERROR(XLOOKUP(K734,'Tipo de carga'!B:B,'Tipo de carga'!C:C))</f>
        <v>Diesel</v>
      </c>
    </row>
    <row r="735">
      <c r="A735" s="36">
        <v>1801.0</v>
      </c>
      <c r="B735" s="37" t="str">
        <f>IFERROR(VLOOKUP(A735,'asig octubre'!$A$2:$C$442,3,0))</f>
        <v>Sayer Full</v>
      </c>
      <c r="C735" s="37" t="str">
        <f>IFERROR(VLOOKUP(A735,'asig octubre'!$A$2:$B$442,2,0))</f>
        <v>EC-04</v>
      </c>
      <c r="D735" s="38">
        <v>45572.049837962964</v>
      </c>
      <c r="E735" s="36" t="s">
        <v>67</v>
      </c>
      <c r="F735" s="37" t="str">
        <f t="array" ref="F735">IFERROR(XLOOKUP(E735,Operadores!A:A,Operadores!B:B))</f>
        <v>DURMA01</v>
      </c>
      <c r="G735" s="36" t="s">
        <v>42</v>
      </c>
      <c r="H735" s="39">
        <v>19.579636</v>
      </c>
      <c r="I735" s="40">
        <v>445.0</v>
      </c>
      <c r="J735" s="41">
        <f t="shared" si="1"/>
        <v>8712.93802</v>
      </c>
      <c r="K735" s="37" t="str">
        <f t="array" ref="K735">IFERROR(XLOOKUP(G735,'Tipo de carga'!A:A,'Tipo de carga'!B:B))</f>
        <v>Autoabasto</v>
      </c>
      <c r="L735" s="37">
        <f t="shared" si="2"/>
        <v>41</v>
      </c>
      <c r="M735" s="37">
        <f t="shared" si="3"/>
        <v>7</v>
      </c>
      <c r="N735" s="37">
        <f t="shared" si="4"/>
        <v>10</v>
      </c>
      <c r="O735" s="37" t="str">
        <f t="array" ref="O735">IFERROR(XLOOKUP(K735,'Tipo de carga'!B:B,'Tipo de carga'!C:C))</f>
        <v>Diesel</v>
      </c>
    </row>
    <row r="736">
      <c r="A736" s="36">
        <v>1760.0</v>
      </c>
      <c r="B736" s="37" t="str">
        <f>IFERROR(VLOOKUP(A736,'asig octubre'!$A$2:$C$442,3,0))</f>
        <v>Pipas</v>
      </c>
      <c r="C736" s="37" t="str">
        <f>IFERROR(VLOOKUP(A736,'asig octubre'!$A$2:$B$442,2,0))</f>
        <v>EC-02</v>
      </c>
      <c r="D736" s="38">
        <v>45572.040613425925</v>
      </c>
      <c r="E736" s="36" t="s">
        <v>154</v>
      </c>
      <c r="F736" s="37" t="str">
        <f t="array" ref="F736">IFERROR(XLOOKUP(E736,Operadores!A:A,Operadores!B:B))</f>
        <v>MARJO08</v>
      </c>
      <c r="G736" s="36" t="s">
        <v>42</v>
      </c>
      <c r="H736" s="39">
        <v>19.579636</v>
      </c>
      <c r="I736" s="40">
        <v>423.0</v>
      </c>
      <c r="J736" s="41">
        <f t="shared" si="1"/>
        <v>8282.186028</v>
      </c>
      <c r="K736" s="37" t="str">
        <f t="array" ref="K736">IFERROR(XLOOKUP(G736,'Tipo de carga'!A:A,'Tipo de carga'!B:B))</f>
        <v>Autoabasto</v>
      </c>
      <c r="L736" s="37">
        <f t="shared" si="2"/>
        <v>41</v>
      </c>
      <c r="M736" s="37">
        <f t="shared" si="3"/>
        <v>7</v>
      </c>
      <c r="N736" s="37">
        <f t="shared" si="4"/>
        <v>10</v>
      </c>
      <c r="O736" s="37" t="str">
        <f t="array" ref="O736">IFERROR(XLOOKUP(K736,'Tipo de carga'!B:B,'Tipo de carga'!C:C))</f>
        <v>Diesel</v>
      </c>
    </row>
    <row r="737">
      <c r="A737" s="36">
        <v>1983.0</v>
      </c>
      <c r="B737" s="37" t="str">
        <f>IFERROR(VLOOKUP(A737,'asig octubre'!$A$2:$C$442,3,0))</f>
        <v>MeLi Dedicado TD</v>
      </c>
      <c r="C737" s="37" t="str">
        <f>IFERROR(VLOOKUP(A737,'asig octubre'!$A$2:$B$442,2,0))</f>
        <v>EC-05</v>
      </c>
      <c r="D737" s="38">
        <v>45572.17569444444</v>
      </c>
      <c r="E737" s="36" t="s">
        <v>239</v>
      </c>
      <c r="F737" s="37" t="str">
        <f t="array" ref="F737">IFERROR(XLOOKUP(E737,Operadores!A:A,Operadores!B:B))</f>
        <v>BONAR</v>
      </c>
      <c r="G737" s="36" t="s">
        <v>425</v>
      </c>
      <c r="H737" s="39">
        <v>24.97</v>
      </c>
      <c r="I737" s="40">
        <v>240.28</v>
      </c>
      <c r="J737" s="41">
        <f t="shared" si="1"/>
        <v>5999.7916</v>
      </c>
      <c r="K737" s="37" t="str">
        <f t="array" ref="K737">IFERROR(XLOOKUP(G737,'Tipo de carga'!A:A,'Tipo de carga'!B:B))</f>
        <v>Ticket</v>
      </c>
      <c r="L737" s="37">
        <f t="shared" si="2"/>
        <v>41</v>
      </c>
      <c r="M737" s="37">
        <f t="shared" si="3"/>
        <v>7</v>
      </c>
      <c r="N737" s="37">
        <f t="shared" si="4"/>
        <v>10</v>
      </c>
      <c r="O737" s="37" t="str">
        <f t="array" ref="O737">IFERROR(XLOOKUP(K737,'Tipo de carga'!B:B,'Tipo de carga'!C:C))</f>
        <v>Diesel</v>
      </c>
    </row>
    <row r="738">
      <c r="A738" s="36">
        <v>2019.0</v>
      </c>
      <c r="B738" s="37" t="str">
        <f>IFERROR(VLOOKUP(A738,'asig octubre'!$A$2:$C$442,3,0))</f>
        <v>MeLi asignado SD</v>
      </c>
      <c r="C738" s="37" t="str">
        <f>IFERROR(VLOOKUP(A738,'asig octubre'!$A$2:$B$442,2,0))</f>
        <v>EC-05</v>
      </c>
      <c r="D738" s="38">
        <v>45572.30069444444</v>
      </c>
      <c r="E738" s="36" t="s">
        <v>207</v>
      </c>
      <c r="F738" s="37" t="str">
        <f t="array" ref="F738">IFERROR(XLOOKUP(E738,Operadores!A:A,Operadores!B:B))</f>
        <v>HERJOS08</v>
      </c>
      <c r="G738" s="36" t="s">
        <v>425</v>
      </c>
      <c r="H738" s="39">
        <v>25.99</v>
      </c>
      <c r="I738" s="40">
        <v>211.61</v>
      </c>
      <c r="J738" s="41">
        <f t="shared" si="1"/>
        <v>5499.7439</v>
      </c>
      <c r="K738" s="37" t="str">
        <f t="array" ref="K738">IFERROR(XLOOKUP(G738,'Tipo de carga'!A:A,'Tipo de carga'!B:B))</f>
        <v>Ticket</v>
      </c>
      <c r="L738" s="37">
        <f t="shared" si="2"/>
        <v>41</v>
      </c>
      <c r="M738" s="37">
        <f t="shared" si="3"/>
        <v>7</v>
      </c>
      <c r="N738" s="37">
        <f t="shared" si="4"/>
        <v>10</v>
      </c>
      <c r="O738" s="37" t="str">
        <f t="array" ref="O738">IFERROR(XLOOKUP(K738,'Tipo de carga'!B:B,'Tipo de carga'!C:C))</f>
        <v>Diesel</v>
      </c>
    </row>
    <row r="739">
      <c r="A739" s="36">
        <v>1739.0</v>
      </c>
      <c r="B739" s="37" t="str">
        <f>IFERROR(VLOOKUP(A739,'asig octubre'!$A$2:$C$442,3,0))</f>
        <v>Wm Sencillo</v>
      </c>
      <c r="C739" s="37" t="str">
        <f>IFERROR(VLOOKUP(A739,'asig octubre'!$A$2:$B$442,2,0))</f>
        <v>EC-08</v>
      </c>
      <c r="D739" s="38">
        <v>45572.35763888889</v>
      </c>
      <c r="E739" s="36" t="s">
        <v>444</v>
      </c>
      <c r="F739" s="37" t="str">
        <f t="array" ref="F739">IFERROR(XLOOKUP(E739,Operadores!A:A,Operadores!B:B))</f>
        <v>FLOANG</v>
      </c>
      <c r="G739" s="36" t="s">
        <v>425</v>
      </c>
      <c r="H739" s="39">
        <v>25.78</v>
      </c>
      <c r="I739" s="40">
        <v>508.09</v>
      </c>
      <c r="J739" s="41">
        <f t="shared" si="1"/>
        <v>13098.5602</v>
      </c>
      <c r="K739" s="37" t="str">
        <f t="array" ref="K739">IFERROR(XLOOKUP(G739,'Tipo de carga'!A:A,'Tipo de carga'!B:B))</f>
        <v>Ticket</v>
      </c>
      <c r="L739" s="37">
        <f t="shared" si="2"/>
        <v>41</v>
      </c>
      <c r="M739" s="37">
        <f t="shared" si="3"/>
        <v>7</v>
      </c>
      <c r="N739" s="37">
        <f t="shared" si="4"/>
        <v>10</v>
      </c>
      <c r="O739" s="37" t="str">
        <f t="array" ref="O739">IFERROR(XLOOKUP(K739,'Tipo de carga'!B:B,'Tipo de carga'!C:C))</f>
        <v>Diesel</v>
      </c>
    </row>
    <row r="740">
      <c r="A740" s="36">
        <v>1982.0</v>
      </c>
      <c r="B740" s="37" t="str">
        <f>IFERROR(VLOOKUP(A740,'asig octubre'!$A$2:$C$442,3,0))</f>
        <v>MeLi asignado SD</v>
      </c>
      <c r="C740" s="37" t="str">
        <f>IFERROR(VLOOKUP(A740,'asig octubre'!$A$2:$B$442,2,0))</f>
        <v>EC-05</v>
      </c>
      <c r="D740" s="38">
        <v>45572.35763888889</v>
      </c>
      <c r="E740" s="36"/>
      <c r="F740" s="37"/>
      <c r="G740" s="36" t="s">
        <v>425</v>
      </c>
      <c r="H740" s="39">
        <v>24.79</v>
      </c>
      <c r="I740" s="40">
        <v>249.09</v>
      </c>
      <c r="J740" s="41">
        <f t="shared" si="1"/>
        <v>6174.9411</v>
      </c>
      <c r="K740" s="37" t="str">
        <f t="array" ref="K740">IFERROR(XLOOKUP(G740,'Tipo de carga'!A:A,'Tipo de carga'!B:B))</f>
        <v>Ticket</v>
      </c>
      <c r="L740" s="37">
        <f t="shared" si="2"/>
        <v>41</v>
      </c>
      <c r="M740" s="37">
        <f t="shared" si="3"/>
        <v>7</v>
      </c>
      <c r="N740" s="37">
        <f t="shared" si="4"/>
        <v>10</v>
      </c>
      <c r="O740" s="37" t="str">
        <f t="array" ref="O740">IFERROR(XLOOKUP(K740,'Tipo de carga'!B:B,'Tipo de carga'!C:C))</f>
        <v>Diesel</v>
      </c>
    </row>
    <row r="741">
      <c r="A741" s="36">
        <v>1982.0</v>
      </c>
      <c r="B741" s="37" t="str">
        <f>IFERROR(VLOOKUP(A741,'asig octubre'!$A$2:$C$442,3,0))</f>
        <v>MeLi asignado SD</v>
      </c>
      <c r="C741" s="37" t="str">
        <f>IFERROR(VLOOKUP(A741,'asig octubre'!$A$2:$B$442,2,0))</f>
        <v>EC-05</v>
      </c>
      <c r="D741" s="38">
        <v>45572.35763888889</v>
      </c>
      <c r="E741" s="36"/>
      <c r="F741" s="37"/>
      <c r="G741" s="36" t="s">
        <v>425</v>
      </c>
      <c r="H741" s="39">
        <v>24.79</v>
      </c>
      <c r="I741" s="40">
        <v>245.0</v>
      </c>
      <c r="J741" s="41">
        <f t="shared" si="1"/>
        <v>6073.55</v>
      </c>
      <c r="K741" s="37" t="str">
        <f t="array" ref="K741">IFERROR(XLOOKUP(G741,'Tipo de carga'!A:A,'Tipo de carga'!B:B))</f>
        <v>Ticket</v>
      </c>
      <c r="L741" s="37">
        <f t="shared" si="2"/>
        <v>41</v>
      </c>
      <c r="M741" s="37">
        <f t="shared" si="3"/>
        <v>7</v>
      </c>
      <c r="N741" s="37">
        <f t="shared" si="4"/>
        <v>10</v>
      </c>
      <c r="O741" s="37" t="str">
        <f t="array" ref="O741">IFERROR(XLOOKUP(K741,'Tipo de carga'!B:B,'Tipo de carga'!C:C))</f>
        <v>Diesel</v>
      </c>
    </row>
    <row r="742">
      <c r="A742" s="36">
        <v>1972.0</v>
      </c>
      <c r="B742" s="37" t="str">
        <f>IFERROR(VLOOKUP(A742,'asig octubre'!$A$2:$C$442,3,0))</f>
        <v>Sayer Sencillo</v>
      </c>
      <c r="C742" s="37" t="str">
        <f>IFERROR(VLOOKUP(A742,'asig octubre'!$A$2:$B$442,2,0))</f>
        <v>EC-04</v>
      </c>
      <c r="D742" s="38">
        <v>45572.35763888889</v>
      </c>
      <c r="E742" s="36" t="s">
        <v>59</v>
      </c>
      <c r="F742" s="37" t="str">
        <f t="array" ref="F742">IFERROR(XLOOKUP(E742,Operadores!A:A,Operadores!B:B))</f>
        <v>ROMJOS</v>
      </c>
      <c r="G742" s="36" t="s">
        <v>425</v>
      </c>
      <c r="H742" s="39">
        <v>25.62</v>
      </c>
      <c r="I742" s="40">
        <v>374.7</v>
      </c>
      <c r="J742" s="41">
        <f t="shared" si="1"/>
        <v>9599.814</v>
      </c>
      <c r="K742" s="37" t="str">
        <f t="array" ref="K742">IFERROR(XLOOKUP(G742,'Tipo de carga'!A:A,'Tipo de carga'!B:B))</f>
        <v>Ticket</v>
      </c>
      <c r="L742" s="37">
        <f t="shared" si="2"/>
        <v>41</v>
      </c>
      <c r="M742" s="37">
        <f t="shared" si="3"/>
        <v>7</v>
      </c>
      <c r="N742" s="37">
        <f t="shared" si="4"/>
        <v>10</v>
      </c>
      <c r="O742" s="37" t="str">
        <f t="array" ref="O742">IFERROR(XLOOKUP(K742,'Tipo de carga'!B:B,'Tipo de carga'!C:C))</f>
        <v>Diesel</v>
      </c>
    </row>
    <row r="743">
      <c r="A743" s="36">
        <v>1805.0</v>
      </c>
      <c r="B743" s="37" t="str">
        <f>IFERROR(VLOOKUP(A743,'asig octubre'!$A$2:$C$442,3,0))</f>
        <v>Sayer Full</v>
      </c>
      <c r="C743" s="37" t="str">
        <f>IFERROR(VLOOKUP(A743,'asig octubre'!$A$2:$B$442,2,0))</f>
        <v>EC-04</v>
      </c>
      <c r="D743" s="38">
        <v>45572.77916666667</v>
      </c>
      <c r="E743" s="36" t="s">
        <v>40</v>
      </c>
      <c r="F743" s="37" t="str">
        <f t="array" ref="F743">IFERROR(XLOOKUP(E743,Operadores!A:A,Operadores!B:B))</f>
        <v>DIAOMA</v>
      </c>
      <c r="G743" s="36" t="s">
        <v>425</v>
      </c>
      <c r="H743" s="39">
        <v>25.29</v>
      </c>
      <c r="I743" s="40">
        <v>389.08</v>
      </c>
      <c r="J743" s="41">
        <f t="shared" si="1"/>
        <v>9839.8332</v>
      </c>
      <c r="K743" s="37" t="str">
        <f t="array" ref="K743">IFERROR(XLOOKUP(G743,'Tipo de carga'!A:A,'Tipo de carga'!B:B))</f>
        <v>Ticket</v>
      </c>
      <c r="L743" s="37">
        <f t="shared" si="2"/>
        <v>41</v>
      </c>
      <c r="M743" s="37">
        <f t="shared" si="3"/>
        <v>7</v>
      </c>
      <c r="N743" s="37">
        <f t="shared" si="4"/>
        <v>10</v>
      </c>
      <c r="O743" s="37" t="str">
        <f t="array" ref="O743">IFERROR(XLOOKUP(K743,'Tipo de carga'!B:B,'Tipo de carga'!C:C))</f>
        <v>Diesel</v>
      </c>
    </row>
    <row r="744">
      <c r="A744" s="36">
        <v>1909.0</v>
      </c>
      <c r="B744" s="37" t="str">
        <f>IFERROR(VLOOKUP(A744,'asig octubre'!$A$2:$C$442,3,0))</f>
        <v>Circuitos</v>
      </c>
      <c r="C744" s="37" t="str">
        <f>IFERROR(VLOOKUP(A744,'asig octubre'!$A$2:$B$442,2,0))</f>
        <v>EC-03</v>
      </c>
      <c r="D744" s="38">
        <v>45572.89027777778</v>
      </c>
      <c r="E744" s="36" t="s">
        <v>186</v>
      </c>
      <c r="F744" s="37" t="str">
        <f t="array" ref="F744">IFERROR(XLOOKUP(E744,Operadores!A:A,Operadores!B:B))</f>
        <v>ZUÑDAV</v>
      </c>
      <c r="G744" s="36" t="s">
        <v>425</v>
      </c>
      <c r="H744" s="39">
        <v>26.16</v>
      </c>
      <c r="I744" s="40">
        <v>275.22</v>
      </c>
      <c r="J744" s="41">
        <f t="shared" si="1"/>
        <v>7199.7552</v>
      </c>
      <c r="K744" s="37" t="str">
        <f t="array" ref="K744">IFERROR(XLOOKUP(G744,'Tipo de carga'!A:A,'Tipo de carga'!B:B))</f>
        <v>Ticket</v>
      </c>
      <c r="L744" s="37">
        <f t="shared" si="2"/>
        <v>41</v>
      </c>
      <c r="M744" s="37">
        <f t="shared" si="3"/>
        <v>7</v>
      </c>
      <c r="N744" s="37">
        <f t="shared" si="4"/>
        <v>10</v>
      </c>
      <c r="O744" s="37" t="str">
        <f t="array" ref="O744">IFERROR(XLOOKUP(K744,'Tipo de carga'!B:B,'Tipo de carga'!C:C))</f>
        <v>Diesel</v>
      </c>
    </row>
    <row r="745">
      <c r="A745" s="36">
        <v>1847.0</v>
      </c>
      <c r="B745" s="37" t="str">
        <f>IFERROR(VLOOKUP(A745,'asig octubre'!$A$2:$C$442,3,0))</f>
        <v>Circuitos</v>
      </c>
      <c r="C745" s="37" t="str">
        <f>IFERROR(VLOOKUP(A745,'asig octubre'!$A$2:$B$442,2,0))</f>
        <v>EC-03</v>
      </c>
      <c r="D745" s="38">
        <v>45572.92361111111</v>
      </c>
      <c r="E745" s="36" t="s">
        <v>243</v>
      </c>
      <c r="F745" s="37" t="str">
        <f t="array" ref="F745">IFERROR(XLOOKUP(E745,Operadores!A:A,Operadores!B:B))</f>
        <v>HERJO17X</v>
      </c>
      <c r="G745" s="36" t="s">
        <v>425</v>
      </c>
      <c r="H745" s="39">
        <v>25.59</v>
      </c>
      <c r="I745" s="40">
        <v>281.35</v>
      </c>
      <c r="J745" s="41">
        <f t="shared" si="1"/>
        <v>7199.7465</v>
      </c>
      <c r="K745" s="37" t="str">
        <f t="array" ref="K745">IFERROR(XLOOKUP(G745,'Tipo de carga'!A:A,'Tipo de carga'!B:B))</f>
        <v>Ticket</v>
      </c>
      <c r="L745" s="37">
        <f t="shared" si="2"/>
        <v>41</v>
      </c>
      <c r="M745" s="37">
        <f t="shared" si="3"/>
        <v>7</v>
      </c>
      <c r="N745" s="37">
        <f t="shared" si="4"/>
        <v>10</v>
      </c>
      <c r="O745" s="37" t="str">
        <f t="array" ref="O745">IFERROR(XLOOKUP(K745,'Tipo de carga'!B:B,'Tipo de carga'!C:C))</f>
        <v>Diesel</v>
      </c>
    </row>
    <row r="746">
      <c r="A746" s="36">
        <v>1855.0</v>
      </c>
      <c r="B746" s="37" t="str">
        <f>IFERROR(VLOOKUP(A746,'asig octubre'!$A$2:$C$442,3,0))</f>
        <v>Circuitos</v>
      </c>
      <c r="C746" s="37" t="str">
        <f>IFERROR(VLOOKUP(A746,'asig octubre'!$A$2:$B$442,2,0))</f>
        <v>EC-03</v>
      </c>
      <c r="D746" s="38">
        <v>45572.925</v>
      </c>
      <c r="E746" s="36" t="s">
        <v>328</v>
      </c>
      <c r="F746" s="37" t="str">
        <f t="array" ref="F746">IFERROR(XLOOKUP(E746,Operadores!A:A,Operadores!B:B))</f>
        <v>REYPED</v>
      </c>
      <c r="G746" s="36" t="s">
        <v>425</v>
      </c>
      <c r="H746" s="39">
        <v>25.59</v>
      </c>
      <c r="I746" s="40">
        <v>295.42</v>
      </c>
      <c r="J746" s="41">
        <f t="shared" si="1"/>
        <v>7559.7978</v>
      </c>
      <c r="K746" s="37" t="str">
        <f t="array" ref="K746">IFERROR(XLOOKUP(G746,'Tipo de carga'!A:A,'Tipo de carga'!B:B))</f>
        <v>Ticket</v>
      </c>
      <c r="L746" s="37">
        <f t="shared" si="2"/>
        <v>41</v>
      </c>
      <c r="M746" s="37">
        <f t="shared" si="3"/>
        <v>7</v>
      </c>
      <c r="N746" s="37">
        <f t="shared" si="4"/>
        <v>10</v>
      </c>
      <c r="O746" s="37" t="str">
        <f t="array" ref="O746">IFERROR(XLOOKUP(K746,'Tipo de carga'!B:B,'Tipo de carga'!C:C))</f>
        <v>Diesel</v>
      </c>
    </row>
    <row r="747">
      <c r="A747" s="36">
        <v>1921.0</v>
      </c>
      <c r="B747" s="37" t="str">
        <f>IFERROR(VLOOKUP(A747,'asig octubre'!$A$2:$C$442,3,0))</f>
        <v>Circuitos</v>
      </c>
      <c r="C747" s="37" t="str">
        <f>IFERROR(VLOOKUP(A747,'asig octubre'!$A$2:$B$442,2,0))</f>
        <v>EC-03</v>
      </c>
      <c r="D747" s="38">
        <v>45572.0</v>
      </c>
      <c r="E747" s="36" t="s">
        <v>445</v>
      </c>
      <c r="F747" s="37" t="str">
        <f t="array" ref="F747">IFERROR(XLOOKUP(E747,Operadores!A:A,Operadores!B:B))</f>
        <v>MIREDM</v>
      </c>
      <c r="G747" s="36" t="s">
        <v>446</v>
      </c>
      <c r="H747" s="39">
        <v>9.99</v>
      </c>
      <c r="I747" s="40">
        <v>239.0</v>
      </c>
      <c r="J747" s="41">
        <f t="shared" si="1"/>
        <v>2387.61</v>
      </c>
      <c r="K747" s="37" t="str">
        <f t="array" ref="K747">IFERROR(XLOOKUP(G747,'Tipo de carga'!A:A,'Tipo de carga'!B:B))</f>
        <v>Natgas</v>
      </c>
      <c r="L747" s="37">
        <f t="shared" si="2"/>
        <v>41</v>
      </c>
      <c r="M747" s="37">
        <f t="shared" si="3"/>
        <v>7</v>
      </c>
      <c r="N747" s="37">
        <f t="shared" si="4"/>
        <v>10</v>
      </c>
      <c r="O747" s="37" t="str">
        <f t="array" ref="O747">IFERROR(XLOOKUP(K747,'Tipo de carga'!B:B,'Tipo de carga'!C:C))</f>
        <v>GNC</v>
      </c>
    </row>
    <row r="748">
      <c r="A748" s="36">
        <v>1918.0</v>
      </c>
      <c r="B748" s="37" t="str">
        <f>IFERROR(VLOOKUP(A748,'asig octubre'!$A$2:$C$442,3,0))</f>
        <v>MeLi asignado SD</v>
      </c>
      <c r="C748" s="37" t="str">
        <f>IFERROR(VLOOKUP(A748,'asig octubre'!$A$2:$B$442,2,0))</f>
        <v>EC-05</v>
      </c>
      <c r="D748" s="38">
        <v>45572.0</v>
      </c>
      <c r="E748" s="36" t="s">
        <v>310</v>
      </c>
      <c r="F748" s="37" t="str">
        <f t="array" ref="F748">IFERROR(XLOOKUP(E748,Operadores!A:A,Operadores!B:B))</f>
        <v>RIVIGN</v>
      </c>
      <c r="G748" s="36" t="s">
        <v>311</v>
      </c>
      <c r="H748" s="39">
        <v>9.99</v>
      </c>
      <c r="I748" s="40">
        <v>190.0</v>
      </c>
      <c r="J748" s="41">
        <f t="shared" si="1"/>
        <v>1898.1</v>
      </c>
      <c r="K748" s="37" t="str">
        <f t="array" ref="K748">IFERROR(XLOOKUP(G748,'Tipo de carga'!A:A,'Tipo de carga'!B:B))</f>
        <v>Natgas</v>
      </c>
      <c r="L748" s="37">
        <f t="shared" si="2"/>
        <v>41</v>
      </c>
      <c r="M748" s="37">
        <f t="shared" si="3"/>
        <v>7</v>
      </c>
      <c r="N748" s="37">
        <f t="shared" si="4"/>
        <v>10</v>
      </c>
      <c r="O748" s="37" t="str">
        <f t="array" ref="O748">IFERROR(XLOOKUP(K748,'Tipo de carga'!B:B,'Tipo de carga'!C:C))</f>
        <v>GNC</v>
      </c>
    </row>
    <row r="749">
      <c r="A749" s="36">
        <v>1917.0</v>
      </c>
      <c r="B749" s="37" t="str">
        <f>IFERROR(VLOOKUP(A749,'asig octubre'!$A$2:$C$442,3,0))</f>
        <v>MeLi asignado SD</v>
      </c>
      <c r="C749" s="37" t="str">
        <f>IFERROR(VLOOKUP(A749,'asig octubre'!$A$2:$B$442,2,0))</f>
        <v>EC-05</v>
      </c>
      <c r="D749" s="38">
        <v>45572.0</v>
      </c>
      <c r="E749" s="36" t="s">
        <v>17</v>
      </c>
      <c r="F749" s="37" t="str">
        <f t="array" ref="F749">IFERROR(XLOOKUP(E749,Operadores!A:A,Operadores!B:B))</f>
        <v>ARASAL</v>
      </c>
      <c r="G749" s="36" t="s">
        <v>311</v>
      </c>
      <c r="H749" s="39">
        <v>9.99</v>
      </c>
      <c r="I749" s="40">
        <v>205.0</v>
      </c>
      <c r="J749" s="41">
        <f t="shared" si="1"/>
        <v>2047.95</v>
      </c>
      <c r="K749" s="37" t="str">
        <f t="array" ref="K749">IFERROR(XLOOKUP(G749,'Tipo de carga'!A:A,'Tipo de carga'!B:B))</f>
        <v>Natgas</v>
      </c>
      <c r="L749" s="37">
        <f t="shared" si="2"/>
        <v>41</v>
      </c>
      <c r="M749" s="37">
        <f t="shared" si="3"/>
        <v>7</v>
      </c>
      <c r="N749" s="37">
        <f t="shared" si="4"/>
        <v>10</v>
      </c>
      <c r="O749" s="37" t="str">
        <f t="array" ref="O749">IFERROR(XLOOKUP(K749,'Tipo de carga'!B:B,'Tipo de carga'!C:C))</f>
        <v>GNC</v>
      </c>
    </row>
    <row r="750">
      <c r="A750" s="36">
        <v>1910.0</v>
      </c>
      <c r="B750" s="37" t="str">
        <f>IFERROR(VLOOKUP(A750,'asig octubre'!$A$2:$C$442,3,0))</f>
        <v>MeLi Ded Puebla</v>
      </c>
      <c r="C750" s="37" t="str">
        <f>IFERROR(VLOOKUP(A750,'asig octubre'!$A$2:$B$442,2,0))</f>
        <v>EC-05</v>
      </c>
      <c r="D750" s="38">
        <v>45569.0</v>
      </c>
      <c r="E750" s="36" t="s">
        <v>320</v>
      </c>
      <c r="F750" s="37" t="str">
        <f t="array" ref="F750">IFERROR(XLOOKUP(E750,Operadores!A:A,Operadores!B:B))</f>
        <v>GUTIRV</v>
      </c>
      <c r="G750" s="36" t="s">
        <v>315</v>
      </c>
      <c r="H750" s="39">
        <v>10.65</v>
      </c>
      <c r="I750" s="40">
        <v>293.0</v>
      </c>
      <c r="J750" s="41">
        <f t="shared" si="1"/>
        <v>3120.45</v>
      </c>
      <c r="K750" s="37" t="str">
        <f t="array" ref="K750">IFERROR(XLOOKUP(G750,'Tipo de carga'!A:A,'Tipo de carga'!B:B))</f>
        <v>COMSUSTENTA</v>
      </c>
      <c r="L750" s="37">
        <f t="shared" si="2"/>
        <v>40</v>
      </c>
      <c r="M750" s="37">
        <f t="shared" si="3"/>
        <v>4</v>
      </c>
      <c r="N750" s="37">
        <f t="shared" si="4"/>
        <v>10</v>
      </c>
      <c r="O750" s="37" t="str">
        <f t="array" ref="O750">IFERROR(XLOOKUP(K750,'Tipo de carga'!B:B,'Tipo de carga'!C:C))</f>
        <v>GNC</v>
      </c>
    </row>
    <row r="751">
      <c r="A751" s="36">
        <v>1916.0</v>
      </c>
      <c r="B751" s="37" t="str">
        <f>IFERROR(VLOOKUP(A751,'asig octubre'!$A$2:$C$442,3,0))</f>
        <v>MeLi Ded Puebla</v>
      </c>
      <c r="C751" s="37" t="str">
        <f>IFERROR(VLOOKUP(A751,'asig octubre'!$A$2:$B$442,2,0))</f>
        <v>EC-05</v>
      </c>
      <c r="D751" s="38">
        <v>45569.0</v>
      </c>
      <c r="E751" s="36" t="s">
        <v>321</v>
      </c>
      <c r="F751" s="37" t="str">
        <f t="array" ref="F751">IFERROR(XLOOKUP(E751,Operadores!A:A,Operadores!B:B))</f>
        <v>REBCAN</v>
      </c>
      <c r="G751" s="36" t="s">
        <v>315</v>
      </c>
      <c r="H751" s="39">
        <v>10.65</v>
      </c>
      <c r="I751" s="40">
        <v>236.0</v>
      </c>
      <c r="J751" s="41">
        <f t="shared" si="1"/>
        <v>2513.4</v>
      </c>
      <c r="K751" s="37" t="str">
        <f t="array" ref="K751">IFERROR(XLOOKUP(G751,'Tipo de carga'!A:A,'Tipo de carga'!B:B))</f>
        <v>COMSUSTENTA</v>
      </c>
      <c r="L751" s="37">
        <f t="shared" si="2"/>
        <v>40</v>
      </c>
      <c r="M751" s="37">
        <f t="shared" si="3"/>
        <v>4</v>
      </c>
      <c r="N751" s="37">
        <f t="shared" si="4"/>
        <v>10</v>
      </c>
      <c r="O751" s="37" t="str">
        <f t="array" ref="O751">IFERROR(XLOOKUP(K751,'Tipo de carga'!B:B,'Tipo de carga'!C:C))</f>
        <v>GNC</v>
      </c>
    </row>
    <row r="752">
      <c r="A752" s="36">
        <v>1923.0</v>
      </c>
      <c r="B752" s="37" t="str">
        <f>IFERROR(VLOOKUP(A752,'asig octubre'!$A$2:$C$442,3,0))</f>
        <v>MeLi Ded Puebla</v>
      </c>
      <c r="C752" s="37" t="str">
        <f>IFERROR(VLOOKUP(A752,'asig octubre'!$A$2:$B$442,2,0))</f>
        <v>EC-05</v>
      </c>
      <c r="D752" s="38">
        <v>45569.0</v>
      </c>
      <c r="E752" s="36" t="s">
        <v>447</v>
      </c>
      <c r="F752" s="37" t="str">
        <f t="array" ref="F752">IFERROR(XLOOKUP(E752,Operadores!A:A,Operadores!B:B))</f>
        <v>SANMA05</v>
      </c>
      <c r="G752" s="36" t="s">
        <v>315</v>
      </c>
      <c r="H752" s="39">
        <v>10.65</v>
      </c>
      <c r="I752" s="40">
        <v>256.0</v>
      </c>
      <c r="J752" s="41">
        <f t="shared" si="1"/>
        <v>2726.4</v>
      </c>
      <c r="K752" s="37" t="str">
        <f t="array" ref="K752">IFERROR(XLOOKUP(G752,'Tipo de carga'!A:A,'Tipo de carga'!B:B))</f>
        <v>COMSUSTENTA</v>
      </c>
      <c r="L752" s="37">
        <f t="shared" si="2"/>
        <v>40</v>
      </c>
      <c r="M752" s="37">
        <f t="shared" si="3"/>
        <v>4</v>
      </c>
      <c r="N752" s="37">
        <f t="shared" si="4"/>
        <v>10</v>
      </c>
      <c r="O752" s="37" t="str">
        <f t="array" ref="O752">IFERROR(XLOOKUP(K752,'Tipo de carga'!B:B,'Tipo de carga'!C:C))</f>
        <v>GNC</v>
      </c>
    </row>
    <row r="753">
      <c r="A753" s="36">
        <v>1926.0</v>
      </c>
      <c r="B753" s="37" t="str">
        <f>IFERROR(VLOOKUP(A753,'asig octubre'!$A$2:$C$442,3,0))</f>
        <v>MeLi asignado SD</v>
      </c>
      <c r="C753" s="37" t="str">
        <f>IFERROR(VLOOKUP(A753,'asig octubre'!$A$2:$B$442,2,0))</f>
        <v>EC-05</v>
      </c>
      <c r="D753" s="38">
        <v>45569.0</v>
      </c>
      <c r="E753" s="36" t="s">
        <v>318</v>
      </c>
      <c r="F753" s="37" t="str">
        <f t="array" ref="F753">IFERROR(XLOOKUP(E753,Operadores!A:A,Operadores!B:B))</f>
        <v>SOSERN</v>
      </c>
      <c r="G753" s="36" t="s">
        <v>315</v>
      </c>
      <c r="H753" s="39">
        <v>10.65</v>
      </c>
      <c r="I753" s="40">
        <v>250.0</v>
      </c>
      <c r="J753" s="41">
        <f t="shared" si="1"/>
        <v>2662.5</v>
      </c>
      <c r="K753" s="37" t="str">
        <f t="array" ref="K753">IFERROR(XLOOKUP(G753,'Tipo de carga'!A:A,'Tipo de carga'!B:B))</f>
        <v>COMSUSTENTA</v>
      </c>
      <c r="L753" s="37">
        <f t="shared" si="2"/>
        <v>40</v>
      </c>
      <c r="M753" s="37">
        <f t="shared" si="3"/>
        <v>4</v>
      </c>
      <c r="N753" s="37">
        <f t="shared" si="4"/>
        <v>10</v>
      </c>
      <c r="O753" s="37" t="str">
        <f t="array" ref="O753">IFERROR(XLOOKUP(K753,'Tipo de carga'!B:B,'Tipo de carga'!C:C))</f>
        <v>GNC</v>
      </c>
    </row>
    <row r="754">
      <c r="A754" s="36">
        <v>1928.0</v>
      </c>
      <c r="B754" s="37" t="str">
        <f>IFERROR(VLOOKUP(A754,'asig octubre'!$A$2:$C$442,3,0))</f>
        <v>MeLi Ded Puebla</v>
      </c>
      <c r="C754" s="37" t="str">
        <f>IFERROR(VLOOKUP(A754,'asig octubre'!$A$2:$B$442,2,0))</f>
        <v>EC-05</v>
      </c>
      <c r="D754" s="38">
        <v>45569.0</v>
      </c>
      <c r="E754" s="36" t="s">
        <v>319</v>
      </c>
      <c r="F754" s="37" t="str">
        <f t="array" ref="F754">IFERROR(XLOOKUP(E754,Operadores!A:A,Operadores!B:B))</f>
        <v>BARPED</v>
      </c>
      <c r="G754" s="36" t="s">
        <v>315</v>
      </c>
      <c r="H754" s="39">
        <v>10.65</v>
      </c>
      <c r="I754" s="40">
        <v>343.0</v>
      </c>
      <c r="J754" s="41">
        <f t="shared" si="1"/>
        <v>3652.95</v>
      </c>
      <c r="K754" s="37" t="str">
        <f t="array" ref="K754">IFERROR(XLOOKUP(G754,'Tipo de carga'!A:A,'Tipo de carga'!B:B))</f>
        <v>COMSUSTENTA</v>
      </c>
      <c r="L754" s="37">
        <f t="shared" si="2"/>
        <v>40</v>
      </c>
      <c r="M754" s="37">
        <f t="shared" si="3"/>
        <v>4</v>
      </c>
      <c r="N754" s="37">
        <f t="shared" si="4"/>
        <v>10</v>
      </c>
      <c r="O754" s="37" t="str">
        <f t="array" ref="O754">IFERROR(XLOOKUP(K754,'Tipo de carga'!B:B,'Tipo de carga'!C:C))</f>
        <v>GNC</v>
      </c>
    </row>
    <row r="755">
      <c r="A755" s="36">
        <v>1921.0</v>
      </c>
      <c r="B755" s="37" t="str">
        <f>IFERROR(VLOOKUP(A755,'asig octubre'!$A$2:$C$442,3,0))</f>
        <v>Circuitos</v>
      </c>
      <c r="C755" s="37" t="str">
        <f>IFERROR(VLOOKUP(A755,'asig octubre'!$A$2:$B$442,2,0))</f>
        <v>EC-03</v>
      </c>
      <c r="D755" s="38">
        <v>45566.0</v>
      </c>
      <c r="E755" s="36" t="s">
        <v>445</v>
      </c>
      <c r="F755" s="37" t="str">
        <f t="array" ref="F755">IFERROR(XLOOKUP(E755,Operadores!A:A,Operadores!B:B))</f>
        <v>MIREDM</v>
      </c>
      <c r="G755" s="36" t="s">
        <v>448</v>
      </c>
      <c r="H755" s="39">
        <v>10.65</v>
      </c>
      <c r="I755" s="40">
        <v>325.93</v>
      </c>
      <c r="J755" s="41">
        <f t="shared" si="1"/>
        <v>3471.1545</v>
      </c>
      <c r="K755" s="37" t="str">
        <f t="array" ref="K755">IFERROR(XLOOKUP(G755,'Tipo de carga'!A:A,'Tipo de carga'!B:B))</f>
        <v>Enco</v>
      </c>
      <c r="L755" s="37">
        <f t="shared" si="2"/>
        <v>40</v>
      </c>
      <c r="M755" s="37">
        <f t="shared" si="3"/>
        <v>1</v>
      </c>
      <c r="N755" s="37">
        <f t="shared" si="4"/>
        <v>10</v>
      </c>
      <c r="O755" s="37" t="str">
        <f t="array" ref="O755">IFERROR(XLOOKUP(K755,'Tipo de carga'!B:B,'Tipo de carga'!C:C))</f>
        <v>GNC</v>
      </c>
    </row>
    <row r="756">
      <c r="A756" s="36">
        <v>1921.0</v>
      </c>
      <c r="B756" s="37" t="str">
        <f>IFERROR(VLOOKUP(A756,'asig octubre'!$A$2:$C$442,3,0))</f>
        <v>Circuitos</v>
      </c>
      <c r="C756" s="37" t="str">
        <f>IFERROR(VLOOKUP(A756,'asig octubre'!$A$2:$B$442,2,0))</f>
        <v>EC-03</v>
      </c>
      <c r="D756" s="38">
        <v>45568.0</v>
      </c>
      <c r="E756" s="36" t="s">
        <v>445</v>
      </c>
      <c r="F756" s="37" t="str">
        <f t="array" ref="F756">IFERROR(XLOOKUP(E756,Operadores!A:A,Operadores!B:B))</f>
        <v>MIREDM</v>
      </c>
      <c r="G756" s="36" t="s">
        <v>448</v>
      </c>
      <c r="H756" s="39">
        <v>10.65</v>
      </c>
      <c r="I756" s="40">
        <v>293.44</v>
      </c>
      <c r="J756" s="41">
        <f t="shared" si="1"/>
        <v>3125.136</v>
      </c>
      <c r="K756" s="37" t="str">
        <f t="array" ref="K756">IFERROR(XLOOKUP(G756,'Tipo de carga'!A:A,'Tipo de carga'!B:B))</f>
        <v>Enco</v>
      </c>
      <c r="L756" s="37">
        <f t="shared" si="2"/>
        <v>40</v>
      </c>
      <c r="M756" s="37">
        <f t="shared" si="3"/>
        <v>3</v>
      </c>
      <c r="N756" s="37">
        <f t="shared" si="4"/>
        <v>10</v>
      </c>
      <c r="O756" s="37" t="str">
        <f t="array" ref="O756">IFERROR(XLOOKUP(K756,'Tipo de carga'!B:B,'Tipo de carga'!C:C))</f>
        <v>GNC</v>
      </c>
    </row>
    <row r="757">
      <c r="A757" s="36">
        <v>1921.0</v>
      </c>
      <c r="B757" s="37" t="str">
        <f>IFERROR(VLOOKUP(A757,'asig octubre'!$A$2:$C$442,3,0))</f>
        <v>Circuitos</v>
      </c>
      <c r="C757" s="37" t="str">
        <f>IFERROR(VLOOKUP(A757,'asig octubre'!$A$2:$B$442,2,0))</f>
        <v>EC-03</v>
      </c>
      <c r="D757" s="38">
        <v>45569.0</v>
      </c>
      <c r="E757" s="36" t="s">
        <v>445</v>
      </c>
      <c r="F757" s="37" t="str">
        <f t="array" ref="F757">IFERROR(XLOOKUP(E757,Operadores!A:A,Operadores!B:B))</f>
        <v>MIREDM</v>
      </c>
      <c r="G757" s="36" t="s">
        <v>448</v>
      </c>
      <c r="H757" s="39">
        <v>10.65</v>
      </c>
      <c r="I757" s="40">
        <v>268.2</v>
      </c>
      <c r="J757" s="41">
        <f t="shared" si="1"/>
        <v>2856.33</v>
      </c>
      <c r="K757" s="37" t="str">
        <f t="array" ref="K757">IFERROR(XLOOKUP(G757,'Tipo de carga'!A:A,'Tipo de carga'!B:B))</f>
        <v>Enco</v>
      </c>
      <c r="L757" s="37">
        <f t="shared" si="2"/>
        <v>40</v>
      </c>
      <c r="M757" s="37">
        <f t="shared" si="3"/>
        <v>4</v>
      </c>
      <c r="N757" s="37">
        <f t="shared" si="4"/>
        <v>10</v>
      </c>
      <c r="O757" s="37" t="str">
        <f t="array" ref="O757">IFERROR(XLOOKUP(K757,'Tipo de carga'!B:B,'Tipo de carga'!C:C))</f>
        <v>GNC</v>
      </c>
    </row>
    <row r="758">
      <c r="A758" s="36">
        <v>1910.0</v>
      </c>
      <c r="B758" s="37" t="str">
        <f>IFERROR(VLOOKUP(A758,'asig octubre'!$A$2:$C$442,3,0))</f>
        <v>MeLi Ded Puebla</v>
      </c>
      <c r="C758" s="37" t="str">
        <f>IFERROR(VLOOKUP(A758,'asig octubre'!$A$2:$B$442,2,0))</f>
        <v>EC-05</v>
      </c>
      <c r="D758" s="38">
        <v>45570.0</v>
      </c>
      <c r="E758" s="36" t="s">
        <v>316</v>
      </c>
      <c r="F758" s="37" t="str">
        <f t="array" ref="F758">IFERROR(XLOOKUP(E758,Operadores!A:A,Operadores!B:B))</f>
        <v>HERERI</v>
      </c>
      <c r="G758" s="36" t="s">
        <v>315</v>
      </c>
      <c r="H758" s="39">
        <v>10.65</v>
      </c>
      <c r="I758" s="40">
        <v>290.0</v>
      </c>
      <c r="J758" s="41">
        <f t="shared" si="1"/>
        <v>3088.5</v>
      </c>
      <c r="K758" s="37" t="str">
        <f t="array" ref="K758">IFERROR(XLOOKUP(G758,'Tipo de carga'!A:A,'Tipo de carga'!B:B))</f>
        <v>COMSUSTENTA</v>
      </c>
      <c r="L758" s="37">
        <f t="shared" si="2"/>
        <v>40</v>
      </c>
      <c r="M758" s="37">
        <f t="shared" si="3"/>
        <v>5</v>
      </c>
      <c r="N758" s="37">
        <f t="shared" si="4"/>
        <v>10</v>
      </c>
      <c r="O758" s="37" t="str">
        <f t="array" ref="O758">IFERROR(XLOOKUP(K758,'Tipo de carga'!B:B,'Tipo de carga'!C:C))</f>
        <v>GNC</v>
      </c>
    </row>
    <row r="759">
      <c r="A759" s="36">
        <v>1919.0</v>
      </c>
      <c r="B759" s="37" t="str">
        <f>IFERROR(VLOOKUP(A759,'asig octubre'!$A$2:$C$442,3,0))</f>
        <v>MeLi Ded Puebla</v>
      </c>
      <c r="C759" s="37" t="str">
        <f>IFERROR(VLOOKUP(A759,'asig octubre'!$A$2:$B$442,2,0))</f>
        <v>EC-05</v>
      </c>
      <c r="D759" s="38">
        <v>45570.0</v>
      </c>
      <c r="E759" s="36" t="s">
        <v>314</v>
      </c>
      <c r="F759" s="37" t="str">
        <f t="array" ref="F759">IFERROR(XLOOKUP(E759,Operadores!A:A,Operadores!B:B))</f>
        <v>HERRE</v>
      </c>
      <c r="G759" s="36" t="s">
        <v>315</v>
      </c>
      <c r="H759" s="39">
        <v>10.65</v>
      </c>
      <c r="I759" s="40">
        <v>214.0</v>
      </c>
      <c r="J759" s="41">
        <f t="shared" si="1"/>
        <v>2279.1</v>
      </c>
      <c r="K759" s="37" t="str">
        <f t="array" ref="K759">IFERROR(XLOOKUP(G759,'Tipo de carga'!A:A,'Tipo de carga'!B:B))</f>
        <v>COMSUSTENTA</v>
      </c>
      <c r="L759" s="37">
        <f t="shared" si="2"/>
        <v>40</v>
      </c>
      <c r="M759" s="37">
        <f t="shared" si="3"/>
        <v>5</v>
      </c>
      <c r="N759" s="37">
        <f t="shared" si="4"/>
        <v>10</v>
      </c>
      <c r="O759" s="37" t="str">
        <f t="array" ref="O759">IFERROR(XLOOKUP(K759,'Tipo de carga'!B:B,'Tipo de carga'!C:C))</f>
        <v>GNC</v>
      </c>
    </row>
    <row r="760">
      <c r="A760" s="36">
        <v>1920.0</v>
      </c>
      <c r="B760" s="37" t="str">
        <f>IFERROR(VLOOKUP(A760,'asig octubre'!$A$2:$C$442,3,0))</f>
        <v>MeLi asignado SD</v>
      </c>
      <c r="C760" s="37" t="str">
        <f>IFERROR(VLOOKUP(A760,'asig octubre'!$A$2:$B$442,2,0))</f>
        <v>EC-05</v>
      </c>
      <c r="D760" s="38">
        <v>45570.0</v>
      </c>
      <c r="E760" s="36" t="s">
        <v>369</v>
      </c>
      <c r="F760" s="37" t="str">
        <f t="array" ref="F760">IFERROR(XLOOKUP(E760,Operadores!A:A,Operadores!B:B))</f>
        <v>DIAOSC</v>
      </c>
      <c r="G760" s="36" t="s">
        <v>315</v>
      </c>
      <c r="H760" s="39">
        <v>10.65</v>
      </c>
      <c r="I760" s="40">
        <v>249.0</v>
      </c>
      <c r="J760" s="41">
        <f t="shared" si="1"/>
        <v>2651.85</v>
      </c>
      <c r="K760" s="37" t="str">
        <f t="array" ref="K760">IFERROR(XLOOKUP(G760,'Tipo de carga'!A:A,'Tipo de carga'!B:B))</f>
        <v>COMSUSTENTA</v>
      </c>
      <c r="L760" s="37">
        <f t="shared" si="2"/>
        <v>40</v>
      </c>
      <c r="M760" s="37">
        <f t="shared" si="3"/>
        <v>5</v>
      </c>
      <c r="N760" s="37">
        <f t="shared" si="4"/>
        <v>10</v>
      </c>
      <c r="O760" s="37" t="str">
        <f t="array" ref="O760">IFERROR(XLOOKUP(K760,'Tipo de carga'!B:B,'Tipo de carga'!C:C))</f>
        <v>GNC</v>
      </c>
    </row>
    <row r="761">
      <c r="A761" s="36">
        <v>1923.0</v>
      </c>
      <c r="B761" s="37" t="str">
        <f>IFERROR(VLOOKUP(A761,'asig octubre'!$A$2:$C$442,3,0))</f>
        <v>MeLi Ded Puebla</v>
      </c>
      <c r="C761" s="37" t="str">
        <f>IFERROR(VLOOKUP(A761,'asig octubre'!$A$2:$B$442,2,0))</f>
        <v>EC-05</v>
      </c>
      <c r="D761" s="38">
        <v>45570.0</v>
      </c>
      <c r="E761" s="36" t="s">
        <v>447</v>
      </c>
      <c r="F761" s="37" t="str">
        <f t="array" ref="F761">IFERROR(XLOOKUP(E761,Operadores!A:A,Operadores!B:B))</f>
        <v>SANMA05</v>
      </c>
      <c r="G761" s="36" t="s">
        <v>315</v>
      </c>
      <c r="H761" s="39">
        <v>10.65</v>
      </c>
      <c r="I761" s="40">
        <v>236.0</v>
      </c>
      <c r="J761" s="41">
        <f t="shared" si="1"/>
        <v>2513.4</v>
      </c>
      <c r="K761" s="37" t="str">
        <f t="array" ref="K761">IFERROR(XLOOKUP(G761,'Tipo de carga'!A:A,'Tipo de carga'!B:B))</f>
        <v>COMSUSTENTA</v>
      </c>
      <c r="L761" s="37">
        <f t="shared" si="2"/>
        <v>40</v>
      </c>
      <c r="M761" s="37">
        <f t="shared" si="3"/>
        <v>5</v>
      </c>
      <c r="N761" s="37">
        <f t="shared" si="4"/>
        <v>10</v>
      </c>
      <c r="O761" s="37" t="str">
        <f t="array" ref="O761">IFERROR(XLOOKUP(K761,'Tipo de carga'!B:B,'Tipo de carga'!C:C))</f>
        <v>GNC</v>
      </c>
    </row>
    <row r="762">
      <c r="A762" s="36">
        <v>1925.0</v>
      </c>
      <c r="B762" s="37" t="str">
        <f>IFERROR(VLOOKUP(A762,'asig octubre'!$A$2:$C$442,3,0))</f>
        <v>MeLi asignado SD</v>
      </c>
      <c r="C762" s="37" t="str">
        <f>IFERROR(VLOOKUP(A762,'asig octubre'!$A$2:$B$442,2,0))</f>
        <v>EC-05</v>
      </c>
      <c r="D762" s="38">
        <v>45570.0</v>
      </c>
      <c r="E762" s="36" t="s">
        <v>191</v>
      </c>
      <c r="F762" s="37" t="str">
        <f t="array" ref="F762">IFERROR(XLOOKUP(E762,Operadores!A:A,Operadores!B:B))</f>
        <v>DIADAV</v>
      </c>
      <c r="G762" s="36" t="s">
        <v>315</v>
      </c>
      <c r="H762" s="39">
        <v>10.65</v>
      </c>
      <c r="I762" s="40">
        <v>222.0</v>
      </c>
      <c r="J762" s="41">
        <f t="shared" si="1"/>
        <v>2364.3</v>
      </c>
      <c r="K762" s="37" t="str">
        <f t="array" ref="K762">IFERROR(XLOOKUP(G762,'Tipo de carga'!A:A,'Tipo de carga'!B:B))</f>
        <v>COMSUSTENTA</v>
      </c>
      <c r="L762" s="37">
        <f t="shared" si="2"/>
        <v>40</v>
      </c>
      <c r="M762" s="37">
        <f t="shared" si="3"/>
        <v>5</v>
      </c>
      <c r="N762" s="37">
        <f t="shared" si="4"/>
        <v>10</v>
      </c>
      <c r="O762" s="37" t="str">
        <f t="array" ref="O762">IFERROR(XLOOKUP(K762,'Tipo de carga'!B:B,'Tipo de carga'!C:C))</f>
        <v>GNC</v>
      </c>
    </row>
    <row r="763">
      <c r="A763" s="36">
        <v>1926.0</v>
      </c>
      <c r="B763" s="37" t="str">
        <f>IFERROR(VLOOKUP(A763,'asig octubre'!$A$2:$C$442,3,0))</f>
        <v>MeLi asignado SD</v>
      </c>
      <c r="C763" s="37" t="str">
        <f>IFERROR(VLOOKUP(A763,'asig octubre'!$A$2:$B$442,2,0))</f>
        <v>EC-05</v>
      </c>
      <c r="D763" s="38">
        <v>45570.0</v>
      </c>
      <c r="E763" s="36" t="s">
        <v>318</v>
      </c>
      <c r="F763" s="37" t="str">
        <f t="array" ref="F763">IFERROR(XLOOKUP(E763,Operadores!A:A,Operadores!B:B))</f>
        <v>SOSERN</v>
      </c>
      <c r="G763" s="36" t="s">
        <v>315</v>
      </c>
      <c r="H763" s="39">
        <v>10.65</v>
      </c>
      <c r="I763" s="40">
        <v>197.0</v>
      </c>
      <c r="J763" s="41">
        <f t="shared" si="1"/>
        <v>2098.05</v>
      </c>
      <c r="K763" s="37" t="str">
        <f t="array" ref="K763">IFERROR(XLOOKUP(G763,'Tipo de carga'!A:A,'Tipo de carga'!B:B))</f>
        <v>COMSUSTENTA</v>
      </c>
      <c r="L763" s="37">
        <f t="shared" si="2"/>
        <v>40</v>
      </c>
      <c r="M763" s="37">
        <f t="shared" si="3"/>
        <v>5</v>
      </c>
      <c r="N763" s="37">
        <f t="shared" si="4"/>
        <v>10</v>
      </c>
      <c r="O763" s="37" t="str">
        <f t="array" ref="O763">IFERROR(XLOOKUP(K763,'Tipo de carga'!B:B,'Tipo de carga'!C:C))</f>
        <v>GNC</v>
      </c>
    </row>
    <row r="764">
      <c r="A764" s="36">
        <v>1930.0</v>
      </c>
      <c r="B764" s="37" t="str">
        <f>IFERROR(VLOOKUP(A764,'asig octubre'!$A$2:$C$442,3,0))</f>
        <v>MeLi asignado SD</v>
      </c>
      <c r="C764" s="37" t="str">
        <f>IFERROR(VLOOKUP(A764,'asig octubre'!$A$2:$B$442,2,0))</f>
        <v>EC-05</v>
      </c>
      <c r="D764" s="38">
        <v>45570.0</v>
      </c>
      <c r="E764" s="36" t="s">
        <v>231</v>
      </c>
      <c r="F764" s="37" t="str">
        <f t="array" ref="F764">IFERROR(XLOOKUP(E764,Operadores!A:A,Operadores!B:B))</f>
        <v>MARARM</v>
      </c>
      <c r="G764" s="36" t="s">
        <v>315</v>
      </c>
      <c r="H764" s="39">
        <v>10.65</v>
      </c>
      <c r="I764" s="40">
        <v>348.0</v>
      </c>
      <c r="J764" s="41">
        <f t="shared" si="1"/>
        <v>3706.2</v>
      </c>
      <c r="K764" s="37" t="str">
        <f t="array" ref="K764">IFERROR(XLOOKUP(G764,'Tipo de carga'!A:A,'Tipo de carga'!B:B))</f>
        <v>COMSUSTENTA</v>
      </c>
      <c r="L764" s="37">
        <f t="shared" si="2"/>
        <v>40</v>
      </c>
      <c r="M764" s="37">
        <f t="shared" si="3"/>
        <v>5</v>
      </c>
      <c r="N764" s="37">
        <f t="shared" si="4"/>
        <v>10</v>
      </c>
      <c r="O764" s="37" t="str">
        <f t="array" ref="O764">IFERROR(XLOOKUP(K764,'Tipo de carga'!B:B,'Tipo de carga'!C:C))</f>
        <v>GNC</v>
      </c>
    </row>
    <row r="765">
      <c r="A765" s="36">
        <v>1910.0</v>
      </c>
      <c r="B765" s="37" t="str">
        <f>IFERROR(VLOOKUP(A765,'asig octubre'!$A$2:$C$442,3,0))</f>
        <v>MeLi Ded Puebla</v>
      </c>
      <c r="C765" s="37" t="str">
        <f>IFERROR(VLOOKUP(A765,'asig octubre'!$A$2:$B$442,2,0))</f>
        <v>EC-05</v>
      </c>
      <c r="D765" s="38">
        <v>45571.0</v>
      </c>
      <c r="E765" s="36" t="s">
        <v>316</v>
      </c>
      <c r="F765" s="37" t="str">
        <f t="array" ref="F765">IFERROR(XLOOKUP(E765,Operadores!A:A,Operadores!B:B))</f>
        <v>HERERI</v>
      </c>
      <c r="G765" s="36" t="s">
        <v>315</v>
      </c>
      <c r="H765" s="39">
        <v>10.65</v>
      </c>
      <c r="I765" s="40">
        <v>273.0</v>
      </c>
      <c r="J765" s="41">
        <f t="shared" si="1"/>
        <v>2907.45</v>
      </c>
      <c r="K765" s="37" t="str">
        <f t="array" ref="K765">IFERROR(XLOOKUP(G765,'Tipo de carga'!A:A,'Tipo de carga'!B:B))</f>
        <v>COMSUSTENTA</v>
      </c>
      <c r="L765" s="37">
        <f t="shared" si="2"/>
        <v>41</v>
      </c>
      <c r="M765" s="37">
        <f t="shared" si="3"/>
        <v>6</v>
      </c>
      <c r="N765" s="37">
        <f t="shared" si="4"/>
        <v>10</v>
      </c>
      <c r="O765" s="37" t="str">
        <f t="array" ref="O765">IFERROR(XLOOKUP(K765,'Tipo de carga'!B:B,'Tipo de carga'!C:C))</f>
        <v>GNC</v>
      </c>
    </row>
    <row r="766">
      <c r="A766" s="36">
        <v>1916.0</v>
      </c>
      <c r="B766" s="37" t="str">
        <f>IFERROR(VLOOKUP(A766,'asig octubre'!$A$2:$C$442,3,0))</f>
        <v>MeLi Ded Puebla</v>
      </c>
      <c r="C766" s="37" t="str">
        <f>IFERROR(VLOOKUP(A766,'asig octubre'!$A$2:$B$442,2,0))</f>
        <v>EC-05</v>
      </c>
      <c r="D766" s="38">
        <v>45571.0</v>
      </c>
      <c r="E766" s="36" t="s">
        <v>321</v>
      </c>
      <c r="F766" s="37" t="str">
        <f t="array" ref="F766">IFERROR(XLOOKUP(E766,Operadores!A:A,Operadores!B:B))</f>
        <v>REBCAN</v>
      </c>
      <c r="G766" s="36" t="s">
        <v>315</v>
      </c>
      <c r="H766" s="39">
        <v>10.65</v>
      </c>
      <c r="I766" s="40">
        <v>298.0</v>
      </c>
      <c r="J766" s="41">
        <f t="shared" si="1"/>
        <v>3173.7</v>
      </c>
      <c r="K766" s="37" t="str">
        <f t="array" ref="K766">IFERROR(XLOOKUP(G766,'Tipo de carga'!A:A,'Tipo de carga'!B:B))</f>
        <v>COMSUSTENTA</v>
      </c>
      <c r="L766" s="37">
        <f t="shared" si="2"/>
        <v>41</v>
      </c>
      <c r="M766" s="37">
        <f t="shared" si="3"/>
        <v>6</v>
      </c>
      <c r="N766" s="37">
        <f t="shared" si="4"/>
        <v>10</v>
      </c>
      <c r="O766" s="37" t="str">
        <f t="array" ref="O766">IFERROR(XLOOKUP(K766,'Tipo de carga'!B:B,'Tipo de carga'!C:C))</f>
        <v>GNC</v>
      </c>
    </row>
    <row r="767">
      <c r="A767" s="36">
        <v>1923.0</v>
      </c>
      <c r="B767" s="37" t="str">
        <f>IFERROR(VLOOKUP(A767,'asig octubre'!$A$2:$C$442,3,0))</f>
        <v>MeLi Ded Puebla</v>
      </c>
      <c r="C767" s="37" t="str">
        <f>IFERROR(VLOOKUP(A767,'asig octubre'!$A$2:$B$442,2,0))</f>
        <v>EC-05</v>
      </c>
      <c r="D767" s="38">
        <v>45571.0</v>
      </c>
      <c r="E767" s="36" t="s">
        <v>447</v>
      </c>
      <c r="F767" s="37" t="str">
        <f t="array" ref="F767">IFERROR(XLOOKUP(E767,Operadores!A:A,Operadores!B:B))</f>
        <v>SANMA05</v>
      </c>
      <c r="G767" s="36" t="s">
        <v>315</v>
      </c>
      <c r="H767" s="39">
        <v>10.65</v>
      </c>
      <c r="I767" s="40">
        <v>276.0</v>
      </c>
      <c r="J767" s="41">
        <f t="shared" si="1"/>
        <v>2939.4</v>
      </c>
      <c r="K767" s="37" t="str">
        <f t="array" ref="K767">IFERROR(XLOOKUP(G767,'Tipo de carga'!A:A,'Tipo de carga'!B:B))</f>
        <v>COMSUSTENTA</v>
      </c>
      <c r="L767" s="37">
        <f t="shared" si="2"/>
        <v>41</v>
      </c>
      <c r="M767" s="37">
        <f t="shared" si="3"/>
        <v>6</v>
      </c>
      <c r="N767" s="37">
        <f t="shared" si="4"/>
        <v>10</v>
      </c>
      <c r="O767" s="37" t="str">
        <f t="array" ref="O767">IFERROR(XLOOKUP(K767,'Tipo de carga'!B:B,'Tipo de carga'!C:C))</f>
        <v>GNC</v>
      </c>
    </row>
    <row r="768">
      <c r="A768" s="36">
        <v>1926.0</v>
      </c>
      <c r="B768" s="37" t="str">
        <f>IFERROR(VLOOKUP(A768,'asig octubre'!$A$2:$C$442,3,0))</f>
        <v>MeLi asignado SD</v>
      </c>
      <c r="C768" s="37" t="str">
        <f>IFERROR(VLOOKUP(A768,'asig octubre'!$A$2:$B$442,2,0))</f>
        <v>EC-05</v>
      </c>
      <c r="D768" s="38">
        <v>45571.0</v>
      </c>
      <c r="E768" s="36" t="s">
        <v>318</v>
      </c>
      <c r="F768" s="37" t="str">
        <f t="array" ref="F768">IFERROR(XLOOKUP(E768,Operadores!A:A,Operadores!B:B))</f>
        <v>SOSERN</v>
      </c>
      <c r="G768" s="36" t="s">
        <v>315</v>
      </c>
      <c r="H768" s="39">
        <v>10.65</v>
      </c>
      <c r="I768" s="40">
        <v>236.0</v>
      </c>
      <c r="J768" s="41">
        <f t="shared" si="1"/>
        <v>2513.4</v>
      </c>
      <c r="K768" s="37" t="str">
        <f t="array" ref="K768">IFERROR(XLOOKUP(G768,'Tipo de carga'!A:A,'Tipo de carga'!B:B))</f>
        <v>COMSUSTENTA</v>
      </c>
      <c r="L768" s="37">
        <f t="shared" si="2"/>
        <v>41</v>
      </c>
      <c r="M768" s="37">
        <f t="shared" si="3"/>
        <v>6</v>
      </c>
      <c r="N768" s="37">
        <f t="shared" si="4"/>
        <v>10</v>
      </c>
      <c r="O768" s="37" t="str">
        <f t="array" ref="O768">IFERROR(XLOOKUP(K768,'Tipo de carga'!B:B,'Tipo de carga'!C:C))</f>
        <v>GNC</v>
      </c>
    </row>
    <row r="769">
      <c r="A769" s="36">
        <v>1928.0</v>
      </c>
      <c r="B769" s="37" t="str">
        <f>IFERROR(VLOOKUP(A769,'asig octubre'!$A$2:$C$442,3,0))</f>
        <v>MeLi Ded Puebla</v>
      </c>
      <c r="C769" s="37" t="str">
        <f>IFERROR(VLOOKUP(A769,'asig octubre'!$A$2:$B$442,2,0))</f>
        <v>EC-05</v>
      </c>
      <c r="D769" s="38">
        <v>45571.0</v>
      </c>
      <c r="E769" s="36" t="s">
        <v>319</v>
      </c>
      <c r="F769" s="37" t="str">
        <f t="array" ref="F769">IFERROR(XLOOKUP(E769,Operadores!A:A,Operadores!B:B))</f>
        <v>BARPED</v>
      </c>
      <c r="G769" s="36" t="s">
        <v>315</v>
      </c>
      <c r="H769" s="39">
        <v>10.65</v>
      </c>
      <c r="I769" s="40">
        <v>269.0</v>
      </c>
      <c r="J769" s="41">
        <f t="shared" si="1"/>
        <v>2864.85</v>
      </c>
      <c r="K769" s="37" t="str">
        <f t="array" ref="K769">IFERROR(XLOOKUP(G769,'Tipo de carga'!A:A,'Tipo de carga'!B:B))</f>
        <v>COMSUSTENTA</v>
      </c>
      <c r="L769" s="37">
        <f t="shared" si="2"/>
        <v>41</v>
      </c>
      <c r="M769" s="37">
        <f t="shared" si="3"/>
        <v>6</v>
      </c>
      <c r="N769" s="37">
        <f t="shared" si="4"/>
        <v>10</v>
      </c>
      <c r="O769" s="37" t="str">
        <f t="array" ref="O769">IFERROR(XLOOKUP(K769,'Tipo de carga'!B:B,'Tipo de carga'!C:C))</f>
        <v>GNC</v>
      </c>
    </row>
    <row r="770">
      <c r="A770" s="36">
        <v>1916.0</v>
      </c>
      <c r="B770" s="37" t="str">
        <f>IFERROR(VLOOKUP(A770,'asig octubre'!$A$2:$C$442,3,0))</f>
        <v>MeLi Ded Puebla</v>
      </c>
      <c r="C770" s="37" t="str">
        <f>IFERROR(VLOOKUP(A770,'asig octubre'!$A$2:$B$442,2,0))</f>
        <v>EC-05</v>
      </c>
      <c r="D770" s="38">
        <v>45572.0</v>
      </c>
      <c r="E770" s="36" t="s">
        <v>321</v>
      </c>
      <c r="F770" s="37" t="str">
        <f t="array" ref="F770">IFERROR(XLOOKUP(E770,Operadores!A:A,Operadores!B:B))</f>
        <v>REBCAN</v>
      </c>
      <c r="G770" s="36" t="s">
        <v>315</v>
      </c>
      <c r="H770" s="39">
        <v>10.65</v>
      </c>
      <c r="I770" s="40">
        <v>245.0</v>
      </c>
      <c r="J770" s="41">
        <f t="shared" si="1"/>
        <v>2609.25</v>
      </c>
      <c r="K770" s="37" t="str">
        <f t="array" ref="K770">IFERROR(XLOOKUP(G770,'Tipo de carga'!A:A,'Tipo de carga'!B:B))</f>
        <v>COMSUSTENTA</v>
      </c>
      <c r="L770" s="37">
        <f t="shared" si="2"/>
        <v>41</v>
      </c>
      <c r="M770" s="37">
        <f t="shared" si="3"/>
        <v>7</v>
      </c>
      <c r="N770" s="37">
        <f t="shared" si="4"/>
        <v>10</v>
      </c>
      <c r="O770" s="37" t="str">
        <f t="array" ref="O770">IFERROR(XLOOKUP(K770,'Tipo de carga'!B:B,'Tipo de carga'!C:C))</f>
        <v>GNC</v>
      </c>
    </row>
    <row r="771">
      <c r="A771" s="36">
        <v>2009.0</v>
      </c>
      <c r="B771" s="37" t="str">
        <f>IFERROR(VLOOKUP(A771,'asig octubre'!$A$2:$C$442,3,0))</f>
        <v>MeLi Dedicado Merida</v>
      </c>
      <c r="C771" s="37" t="str">
        <f>IFERROR(VLOOKUP(A771,'asig octubre'!$A$2:$B$442,2,0))</f>
        <v>EC-05</v>
      </c>
      <c r="D771" s="38">
        <v>45573.9952662037</v>
      </c>
      <c r="E771" s="36" t="s">
        <v>372</v>
      </c>
      <c r="F771" s="37" t="str">
        <f t="array" ref="F771">IFERROR(XLOOKUP(E771,Operadores!A:A,Operadores!B:B))</f>
        <v>IBAABI</v>
      </c>
      <c r="G771" s="36" t="s">
        <v>72</v>
      </c>
      <c r="H771" s="39">
        <v>19.21757</v>
      </c>
      <c r="I771" s="40">
        <v>244.17</v>
      </c>
      <c r="J771" s="41">
        <f t="shared" si="1"/>
        <v>4692.354067</v>
      </c>
      <c r="K771" s="37" t="str">
        <f t="array" ref="K771">IFERROR(XLOOKUP(G771,'Tipo de carga'!A:A,'Tipo de carga'!B:B))</f>
        <v>Autoabasto</v>
      </c>
      <c r="L771" s="37">
        <f t="shared" si="2"/>
        <v>41</v>
      </c>
      <c r="M771" s="37">
        <f t="shared" si="3"/>
        <v>8</v>
      </c>
      <c r="N771" s="37">
        <f t="shared" si="4"/>
        <v>10</v>
      </c>
      <c r="O771" s="37" t="str">
        <f t="array" ref="O771">IFERROR(XLOOKUP(K771,'Tipo de carga'!B:B,'Tipo de carga'!C:C))</f>
        <v>Diesel</v>
      </c>
    </row>
    <row r="772">
      <c r="A772" s="36">
        <v>1974.0</v>
      </c>
      <c r="B772" s="37" t="str">
        <f>IFERROR(VLOOKUP(A772,'asig octubre'!$A$2:$C$442,3,0))</f>
        <v>MeLi asignado SD</v>
      </c>
      <c r="C772" s="37" t="str">
        <f>IFERROR(VLOOKUP(A772,'asig octubre'!$A$2:$B$442,2,0))</f>
        <v>EC-05</v>
      </c>
      <c r="D772" s="38">
        <v>45573.98086805556</v>
      </c>
      <c r="E772" s="36" t="s">
        <v>173</v>
      </c>
      <c r="F772" s="37" t="str">
        <f t="array" ref="F772">IFERROR(XLOOKUP(E772,Operadores!A:A,Operadores!B:B))</f>
        <v>AGUMIG</v>
      </c>
      <c r="G772" s="36" t="s">
        <v>72</v>
      </c>
      <c r="H772" s="39">
        <v>19.21757</v>
      </c>
      <c r="I772" s="40">
        <v>370.26</v>
      </c>
      <c r="J772" s="41">
        <f t="shared" si="1"/>
        <v>7115.497468</v>
      </c>
      <c r="K772" s="37" t="str">
        <f t="array" ref="K772">IFERROR(XLOOKUP(G772,'Tipo de carga'!A:A,'Tipo de carga'!B:B))</f>
        <v>Autoabasto</v>
      </c>
      <c r="L772" s="37">
        <f t="shared" si="2"/>
        <v>41</v>
      </c>
      <c r="M772" s="37">
        <f t="shared" si="3"/>
        <v>8</v>
      </c>
      <c r="N772" s="37">
        <f t="shared" si="4"/>
        <v>10</v>
      </c>
      <c r="O772" s="37" t="str">
        <f t="array" ref="O772">IFERROR(XLOOKUP(K772,'Tipo de carga'!B:B,'Tipo de carga'!C:C))</f>
        <v>Diesel</v>
      </c>
    </row>
    <row r="773">
      <c r="A773" s="36">
        <v>1935.0</v>
      </c>
      <c r="B773" s="37" t="str">
        <f>IFERROR(VLOOKUP(A773,'asig octubre'!$A$2:$C$442,3,0))</f>
        <v>Patieros sucursal</v>
      </c>
      <c r="C773" s="37" t="str">
        <f>IFERROR(VLOOKUP(A773,'asig octubre'!$A$2:$B$442,2,0))</f>
        <v>EC-03</v>
      </c>
      <c r="D773" s="38">
        <v>45573.9446875</v>
      </c>
      <c r="E773" s="36" t="s">
        <v>155</v>
      </c>
      <c r="F773" s="37" t="str">
        <f t="array" ref="F773">IFERROR(XLOOKUP(E773,Operadores!A:A,Operadores!B:B))</f>
        <v>RODMA</v>
      </c>
      <c r="G773" s="36" t="s">
        <v>72</v>
      </c>
      <c r="H773" s="39">
        <v>19.21757</v>
      </c>
      <c r="I773" s="40">
        <v>489.63</v>
      </c>
      <c r="J773" s="41">
        <f t="shared" si="1"/>
        <v>9409.498799</v>
      </c>
      <c r="K773" s="37" t="str">
        <f t="array" ref="K773">IFERROR(XLOOKUP(G773,'Tipo de carga'!A:A,'Tipo de carga'!B:B))</f>
        <v>Autoabasto</v>
      </c>
      <c r="L773" s="37">
        <f t="shared" si="2"/>
        <v>41</v>
      </c>
      <c r="M773" s="37">
        <f t="shared" si="3"/>
        <v>8</v>
      </c>
      <c r="N773" s="37">
        <f t="shared" si="4"/>
        <v>10</v>
      </c>
      <c r="O773" s="37" t="str">
        <f t="array" ref="O773">IFERROR(XLOOKUP(K773,'Tipo de carga'!B:B,'Tipo de carga'!C:C))</f>
        <v>Diesel</v>
      </c>
    </row>
    <row r="774">
      <c r="A774" s="36">
        <v>1731.0</v>
      </c>
      <c r="B774" s="37" t="str">
        <f>IFERROR(VLOOKUP(A774,'asig octubre'!$A$2:$C$442,3,0))</f>
        <v>Pilgrims Tepo</v>
      </c>
      <c r="C774" s="37" t="str">
        <f>IFERROR(VLOOKUP(A774,'asig octubre'!$A$2:$B$442,2,0))</f>
        <v>EC-02</v>
      </c>
      <c r="D774" s="38">
        <v>45573.943240740744</v>
      </c>
      <c r="E774" s="36" t="s">
        <v>378</v>
      </c>
      <c r="F774" s="37" t="str">
        <f t="array" ref="F774">IFERROR(XLOOKUP(E774,Operadores!A:A,Operadores!B:B))</f>
        <v>RAMHEC</v>
      </c>
      <c r="G774" s="36" t="s">
        <v>72</v>
      </c>
      <c r="H774" s="39">
        <v>19.21757</v>
      </c>
      <c r="I774" s="40">
        <v>221.98</v>
      </c>
      <c r="J774" s="41">
        <f t="shared" si="1"/>
        <v>4265.916189</v>
      </c>
      <c r="K774" s="37" t="str">
        <f t="array" ref="K774">IFERROR(XLOOKUP(G774,'Tipo de carga'!A:A,'Tipo de carga'!B:B))</f>
        <v>Autoabasto</v>
      </c>
      <c r="L774" s="37">
        <f t="shared" si="2"/>
        <v>41</v>
      </c>
      <c r="M774" s="37">
        <f t="shared" si="3"/>
        <v>8</v>
      </c>
      <c r="N774" s="37">
        <f t="shared" si="4"/>
        <v>10</v>
      </c>
      <c r="O774" s="37" t="str">
        <f t="array" ref="O774">IFERROR(XLOOKUP(K774,'Tipo de carga'!B:B,'Tipo de carga'!C:C))</f>
        <v>Diesel</v>
      </c>
    </row>
    <row r="775">
      <c r="A775" s="36">
        <v>1685.0</v>
      </c>
      <c r="B775" s="37" t="str">
        <f>IFERROR(VLOOKUP(A775,'asig octubre'!$A$2:$C$442,3,0))</f>
        <v>Pilgrims Tepo</v>
      </c>
      <c r="C775" s="37" t="str">
        <f>IFERROR(VLOOKUP(A775,'asig octubre'!$A$2:$B$442,2,0))</f>
        <v>EC-02</v>
      </c>
      <c r="D775" s="38">
        <v>45573.92827546296</v>
      </c>
      <c r="E775" s="36" t="s">
        <v>449</v>
      </c>
      <c r="F775" s="37" t="str">
        <f t="array" ref="F775">IFERROR(XLOOKUP(E775,Operadores!A:A,Operadores!B:B))</f>
        <v>PATRAM</v>
      </c>
      <c r="G775" s="36" t="s">
        <v>72</v>
      </c>
      <c r="H775" s="39">
        <v>19.21757</v>
      </c>
      <c r="I775" s="40">
        <v>111.74</v>
      </c>
      <c r="J775" s="41">
        <f t="shared" si="1"/>
        <v>2147.371272</v>
      </c>
      <c r="K775" s="37" t="str">
        <f t="array" ref="K775">IFERROR(XLOOKUP(G775,'Tipo de carga'!A:A,'Tipo de carga'!B:B))</f>
        <v>Autoabasto</v>
      </c>
      <c r="L775" s="37">
        <f t="shared" si="2"/>
        <v>41</v>
      </c>
      <c r="M775" s="37">
        <f t="shared" si="3"/>
        <v>8</v>
      </c>
      <c r="N775" s="37">
        <f t="shared" si="4"/>
        <v>10</v>
      </c>
      <c r="O775" s="37" t="str">
        <f t="array" ref="O775">IFERROR(XLOOKUP(K775,'Tipo de carga'!B:B,'Tipo de carga'!C:C))</f>
        <v>Diesel</v>
      </c>
    </row>
    <row r="776">
      <c r="A776" s="36">
        <v>1829.0</v>
      </c>
      <c r="B776" s="37" t="str">
        <f>IFERROR(VLOOKUP(A776,'asig octubre'!$A$2:$C$442,3,0))</f>
        <v>Circuitos</v>
      </c>
      <c r="C776" s="37" t="str">
        <f>IFERROR(VLOOKUP(A776,'asig octubre'!$A$2:$B$442,2,0))</f>
        <v>EC-03</v>
      </c>
      <c r="D776" s="38">
        <v>45573.927037037036</v>
      </c>
      <c r="E776" s="36" t="s">
        <v>245</v>
      </c>
      <c r="F776" s="37" t="str">
        <f t="array" ref="F776">IFERROR(XLOOKUP(E776,Operadores!A:A,Operadores!B:B))</f>
        <v>HERAL04</v>
      </c>
      <c r="G776" s="36" t="s">
        <v>72</v>
      </c>
      <c r="H776" s="39">
        <v>19.21757</v>
      </c>
      <c r="I776" s="40">
        <v>230.52</v>
      </c>
      <c r="J776" s="41">
        <f t="shared" si="1"/>
        <v>4430.034236</v>
      </c>
      <c r="K776" s="37" t="str">
        <f t="array" ref="K776">IFERROR(XLOOKUP(G776,'Tipo de carga'!A:A,'Tipo de carga'!B:B))</f>
        <v>Autoabasto</v>
      </c>
      <c r="L776" s="37">
        <f t="shared" si="2"/>
        <v>41</v>
      </c>
      <c r="M776" s="37">
        <f t="shared" si="3"/>
        <v>8</v>
      </c>
      <c r="N776" s="37">
        <f t="shared" si="4"/>
        <v>10</v>
      </c>
      <c r="O776" s="37" t="str">
        <f t="array" ref="O776">IFERROR(XLOOKUP(K776,'Tipo de carga'!B:B,'Tipo de carga'!C:C))</f>
        <v>Diesel</v>
      </c>
    </row>
    <row r="777">
      <c r="A777" s="36">
        <v>1768.0</v>
      </c>
      <c r="B777" s="37" t="str">
        <f>IFERROR(VLOOKUP(A777,'asig octubre'!$A$2:$C$442,3,0))</f>
        <v>Peñafiel Tecamac</v>
      </c>
      <c r="C777" s="37" t="str">
        <f>IFERROR(VLOOKUP(A777,'asig octubre'!$A$2:$B$442,2,0))</f>
        <v>EC-02</v>
      </c>
      <c r="D777" s="38">
        <v>45573.917858796296</v>
      </c>
      <c r="E777" s="36" t="s">
        <v>168</v>
      </c>
      <c r="F777" s="37" t="str">
        <f t="array" ref="F777">IFERROR(XLOOKUP(E777,Operadores!A:A,Operadores!B:B))</f>
        <v>GARLUI</v>
      </c>
      <c r="G777" s="36" t="s">
        <v>72</v>
      </c>
      <c r="H777" s="39">
        <v>19.21757</v>
      </c>
      <c r="I777" s="40">
        <v>325.61</v>
      </c>
      <c r="J777" s="41">
        <f t="shared" si="1"/>
        <v>6257.432968</v>
      </c>
      <c r="K777" s="37" t="str">
        <f t="array" ref="K777">IFERROR(XLOOKUP(G777,'Tipo de carga'!A:A,'Tipo de carga'!B:B))</f>
        <v>Autoabasto</v>
      </c>
      <c r="L777" s="37">
        <f t="shared" si="2"/>
        <v>41</v>
      </c>
      <c r="M777" s="37">
        <f t="shared" si="3"/>
        <v>8</v>
      </c>
      <c r="N777" s="37">
        <f t="shared" si="4"/>
        <v>10</v>
      </c>
      <c r="O777" s="37" t="str">
        <f t="array" ref="O777">IFERROR(XLOOKUP(K777,'Tipo de carga'!B:B,'Tipo de carga'!C:C))</f>
        <v>Diesel</v>
      </c>
    </row>
    <row r="778">
      <c r="A778" s="36">
        <v>1810.0</v>
      </c>
      <c r="B778" s="37" t="str">
        <f>IFERROR(VLOOKUP(A778,'asig octubre'!$A$2:$C$442,3,0))</f>
        <v>Peñafiel Tecamac</v>
      </c>
      <c r="C778" s="37" t="str">
        <f>IFERROR(VLOOKUP(A778,'asig octubre'!$A$2:$B$442,2,0))</f>
        <v>EC-02</v>
      </c>
      <c r="D778" s="38">
        <v>45573.90877314815</v>
      </c>
      <c r="E778" s="36" t="s">
        <v>450</v>
      </c>
      <c r="F778" s="37" t="str">
        <f t="array" ref="F778">IFERROR(XLOOKUP(E778,Operadores!A:A,Operadores!B:B))</f>
        <v>PERJU04</v>
      </c>
      <c r="G778" s="36" t="s">
        <v>72</v>
      </c>
      <c r="H778" s="39">
        <v>19.21757</v>
      </c>
      <c r="I778" s="40">
        <v>645.96</v>
      </c>
      <c r="J778" s="41">
        <f t="shared" si="1"/>
        <v>12413.78152</v>
      </c>
      <c r="K778" s="37" t="str">
        <f t="array" ref="K778">IFERROR(XLOOKUP(G778,'Tipo de carga'!A:A,'Tipo de carga'!B:B))</f>
        <v>Autoabasto</v>
      </c>
      <c r="L778" s="37">
        <f t="shared" si="2"/>
        <v>41</v>
      </c>
      <c r="M778" s="37">
        <f t="shared" si="3"/>
        <v>8</v>
      </c>
      <c r="N778" s="37">
        <f t="shared" si="4"/>
        <v>10</v>
      </c>
      <c r="O778" s="37" t="str">
        <f t="array" ref="O778">IFERROR(XLOOKUP(K778,'Tipo de carga'!B:B,'Tipo de carga'!C:C))</f>
        <v>Diesel</v>
      </c>
    </row>
    <row r="779">
      <c r="A779" s="36">
        <v>1866.0</v>
      </c>
      <c r="B779" s="37" t="str">
        <f>IFERROR(VLOOKUP(A779,'asig octubre'!$A$2:$C$442,3,0))</f>
        <v>Pilgrims Tepo</v>
      </c>
      <c r="C779" s="37" t="str">
        <f>IFERROR(VLOOKUP(A779,'asig octubre'!$A$2:$B$442,2,0))</f>
        <v>EC-02</v>
      </c>
      <c r="D779" s="38">
        <v>45573.88657407407</v>
      </c>
      <c r="E779" s="36" t="s">
        <v>380</v>
      </c>
      <c r="F779" s="37" t="str">
        <f t="array" ref="F779">IFERROR(XLOOKUP(E779,Operadores!A:A,Operadores!B:B))</f>
        <v>FRAMAU</v>
      </c>
      <c r="G779" s="36" t="s">
        <v>72</v>
      </c>
      <c r="H779" s="39">
        <v>19.21757</v>
      </c>
      <c r="I779" s="40">
        <v>195.16</v>
      </c>
      <c r="J779" s="41">
        <f t="shared" si="1"/>
        <v>3750.500961</v>
      </c>
      <c r="K779" s="37" t="str">
        <f t="array" ref="K779">IFERROR(XLOOKUP(G779,'Tipo de carga'!A:A,'Tipo de carga'!B:B))</f>
        <v>Autoabasto</v>
      </c>
      <c r="L779" s="37">
        <f t="shared" si="2"/>
        <v>41</v>
      </c>
      <c r="M779" s="37">
        <f t="shared" si="3"/>
        <v>8</v>
      </c>
      <c r="N779" s="37">
        <f t="shared" si="4"/>
        <v>10</v>
      </c>
      <c r="O779" s="37" t="str">
        <f t="array" ref="O779">IFERROR(XLOOKUP(K779,'Tipo de carga'!B:B,'Tipo de carga'!C:C))</f>
        <v>Diesel</v>
      </c>
    </row>
    <row r="780">
      <c r="A780" s="36">
        <v>1857.0</v>
      </c>
      <c r="B780" s="37" t="str">
        <f>IFERROR(VLOOKUP(A780,'asig octubre'!$A$2:$C$442,3,0))</f>
        <v>Pipas</v>
      </c>
      <c r="C780" s="37" t="str">
        <f>IFERROR(VLOOKUP(A780,'asig octubre'!$A$2:$B$442,2,0))</f>
        <v>EC-02</v>
      </c>
      <c r="D780" s="38">
        <v>45573.85512731481</v>
      </c>
      <c r="E780" s="36" t="s">
        <v>219</v>
      </c>
      <c r="F780" s="37" t="str">
        <f t="array" ref="F780">IFERROR(XLOOKUP(E780,Operadores!A:A,Operadores!B:B))</f>
        <v>MAREVA</v>
      </c>
      <c r="G780" s="36" t="s">
        <v>72</v>
      </c>
      <c r="H780" s="39">
        <v>19.21757</v>
      </c>
      <c r="I780" s="40">
        <v>485.27</v>
      </c>
      <c r="J780" s="41">
        <f t="shared" si="1"/>
        <v>9325.710194</v>
      </c>
      <c r="K780" s="37" t="str">
        <f t="array" ref="K780">IFERROR(XLOOKUP(G780,'Tipo de carga'!A:A,'Tipo de carga'!B:B))</f>
        <v>Autoabasto</v>
      </c>
      <c r="L780" s="37">
        <f t="shared" si="2"/>
        <v>41</v>
      </c>
      <c r="M780" s="37">
        <f t="shared" si="3"/>
        <v>8</v>
      </c>
      <c r="N780" s="37">
        <f t="shared" si="4"/>
        <v>10</v>
      </c>
      <c r="O780" s="37" t="str">
        <f t="array" ref="O780">IFERROR(XLOOKUP(K780,'Tipo de carga'!B:B,'Tipo de carga'!C:C))</f>
        <v>Diesel</v>
      </c>
    </row>
    <row r="781">
      <c r="A781" s="36">
        <v>1711.0</v>
      </c>
      <c r="B781" s="37" t="str">
        <f>IFERROR(VLOOKUP(A781,'asig octubre'!$A$2:$C$442,3,0))</f>
        <v>Peñafiel Tecamac</v>
      </c>
      <c r="C781" s="37" t="str">
        <f>IFERROR(VLOOKUP(A781,'asig octubre'!$A$2:$B$442,2,0))</f>
        <v>EC-02</v>
      </c>
      <c r="D781" s="38">
        <v>45573.84521990741</v>
      </c>
      <c r="E781" s="36" t="s">
        <v>203</v>
      </c>
      <c r="F781" s="37" t="str">
        <f t="array" ref="F781">IFERROR(XLOOKUP(E781,Operadores!A:A,Operadores!B:B))</f>
        <v>VALJUA</v>
      </c>
      <c r="G781" s="36" t="s">
        <v>72</v>
      </c>
      <c r="H781" s="39">
        <v>19.21757</v>
      </c>
      <c r="I781" s="40">
        <v>300.09</v>
      </c>
      <c r="J781" s="41">
        <f t="shared" si="1"/>
        <v>5767.000581</v>
      </c>
      <c r="K781" s="37" t="str">
        <f t="array" ref="K781">IFERROR(XLOOKUP(G781,'Tipo de carga'!A:A,'Tipo de carga'!B:B))</f>
        <v>Autoabasto</v>
      </c>
      <c r="L781" s="37">
        <f t="shared" si="2"/>
        <v>41</v>
      </c>
      <c r="M781" s="37">
        <f t="shared" si="3"/>
        <v>8</v>
      </c>
      <c r="N781" s="37">
        <f t="shared" si="4"/>
        <v>10</v>
      </c>
      <c r="O781" s="37" t="str">
        <f t="array" ref="O781">IFERROR(XLOOKUP(K781,'Tipo de carga'!B:B,'Tipo de carga'!C:C))</f>
        <v>Diesel</v>
      </c>
    </row>
    <row r="782">
      <c r="A782" s="36">
        <v>1795.0</v>
      </c>
      <c r="B782" s="37" t="str">
        <f>IFERROR(VLOOKUP(A782,'asig octubre'!$A$2:$C$442,3,0))</f>
        <v>Pilgrims Tepo</v>
      </c>
      <c r="C782" s="37" t="str">
        <f>IFERROR(VLOOKUP(A782,'asig octubre'!$A$2:$B$442,2,0))</f>
        <v>EC-02</v>
      </c>
      <c r="D782" s="38">
        <v>45573.8387037037</v>
      </c>
      <c r="E782" s="36" t="s">
        <v>451</v>
      </c>
      <c r="F782" s="37" t="str">
        <f t="array" ref="F782">IFERROR(XLOOKUP(E782,Operadores!A:A,Operadores!B:B))</f>
        <v>CARJOS02</v>
      </c>
      <c r="G782" s="36" t="s">
        <v>72</v>
      </c>
      <c r="H782" s="39">
        <v>19.21757</v>
      </c>
      <c r="I782" s="40">
        <v>188.66</v>
      </c>
      <c r="J782" s="41">
        <f t="shared" si="1"/>
        <v>3625.586756</v>
      </c>
      <c r="K782" s="37" t="str">
        <f t="array" ref="K782">IFERROR(XLOOKUP(G782,'Tipo de carga'!A:A,'Tipo de carga'!B:B))</f>
        <v>Autoabasto</v>
      </c>
      <c r="L782" s="37">
        <f t="shared" si="2"/>
        <v>41</v>
      </c>
      <c r="M782" s="37">
        <f t="shared" si="3"/>
        <v>8</v>
      </c>
      <c r="N782" s="37">
        <f t="shared" si="4"/>
        <v>10</v>
      </c>
      <c r="O782" s="37" t="str">
        <f t="array" ref="O782">IFERROR(XLOOKUP(K782,'Tipo de carga'!B:B,'Tipo de carga'!C:C))</f>
        <v>Diesel</v>
      </c>
    </row>
    <row r="783">
      <c r="A783" s="36">
        <v>1847.0</v>
      </c>
      <c r="B783" s="37" t="str">
        <f>IFERROR(VLOOKUP(A783,'asig octubre'!$A$2:$C$442,3,0))</f>
        <v>Circuitos</v>
      </c>
      <c r="C783" s="37" t="str">
        <f>IFERROR(VLOOKUP(A783,'asig octubre'!$A$2:$B$442,2,0))</f>
        <v>EC-03</v>
      </c>
      <c r="D783" s="38">
        <v>45573.83190972222</v>
      </c>
      <c r="E783" s="36" t="s">
        <v>243</v>
      </c>
      <c r="F783" s="37" t="str">
        <f t="array" ref="F783">IFERROR(XLOOKUP(E783,Operadores!A:A,Operadores!B:B))</f>
        <v>HERJO17X</v>
      </c>
      <c r="G783" s="36" t="s">
        <v>72</v>
      </c>
      <c r="H783" s="39">
        <v>19.21757</v>
      </c>
      <c r="I783" s="40">
        <v>624.1</v>
      </c>
      <c r="J783" s="41">
        <f t="shared" si="1"/>
        <v>11993.68544</v>
      </c>
      <c r="K783" s="37" t="str">
        <f t="array" ref="K783">IFERROR(XLOOKUP(G783,'Tipo de carga'!A:A,'Tipo de carga'!B:B))</f>
        <v>Autoabasto</v>
      </c>
      <c r="L783" s="37">
        <f t="shared" si="2"/>
        <v>41</v>
      </c>
      <c r="M783" s="37">
        <f t="shared" si="3"/>
        <v>8</v>
      </c>
      <c r="N783" s="37">
        <f t="shared" si="4"/>
        <v>10</v>
      </c>
      <c r="O783" s="37" t="str">
        <f t="array" ref="O783">IFERROR(XLOOKUP(K783,'Tipo de carga'!B:B,'Tipo de carga'!C:C))</f>
        <v>Diesel</v>
      </c>
    </row>
    <row r="784">
      <c r="A784" s="36">
        <v>1688.0</v>
      </c>
      <c r="B784" s="37" t="str">
        <f>IFERROR(VLOOKUP(A784,'asig octubre'!$A$2:$C$442,3,0))</f>
        <v>Pilgrims Tepo</v>
      </c>
      <c r="C784" s="37" t="str">
        <f>IFERROR(VLOOKUP(A784,'asig octubre'!$A$2:$B$442,2,0))</f>
        <v>EC-02</v>
      </c>
      <c r="D784" s="38">
        <v>45573.81717592593</v>
      </c>
      <c r="E784" s="36" t="s">
        <v>420</v>
      </c>
      <c r="F784" s="37" t="str">
        <f t="array" ref="F784">IFERROR(XLOOKUP(E784,Operadores!A:A,Operadores!B:B))</f>
        <v>SANJUA07</v>
      </c>
      <c r="G784" s="36" t="s">
        <v>72</v>
      </c>
      <c r="H784" s="39">
        <v>19.21757</v>
      </c>
      <c r="I784" s="40">
        <v>161.9</v>
      </c>
      <c r="J784" s="41">
        <f t="shared" si="1"/>
        <v>3111.324583</v>
      </c>
      <c r="K784" s="37" t="str">
        <f t="array" ref="K784">IFERROR(XLOOKUP(G784,'Tipo de carga'!A:A,'Tipo de carga'!B:B))</f>
        <v>Autoabasto</v>
      </c>
      <c r="L784" s="37">
        <f t="shared" si="2"/>
        <v>41</v>
      </c>
      <c r="M784" s="37">
        <f t="shared" si="3"/>
        <v>8</v>
      </c>
      <c r="N784" s="37">
        <f t="shared" si="4"/>
        <v>10</v>
      </c>
      <c r="O784" s="37" t="str">
        <f t="array" ref="O784">IFERROR(XLOOKUP(K784,'Tipo de carga'!B:B,'Tipo de carga'!C:C))</f>
        <v>Diesel</v>
      </c>
    </row>
    <row r="785">
      <c r="A785" s="36">
        <v>1944.0</v>
      </c>
      <c r="B785" s="37" t="str">
        <f>IFERROR(VLOOKUP(A785,'asig octubre'!$A$2:$C$442,3,0))</f>
        <v>MeLi asignado SD</v>
      </c>
      <c r="C785" s="37" t="str">
        <f>IFERROR(VLOOKUP(A785,'asig octubre'!$A$2:$B$442,2,0))</f>
        <v>EC-05</v>
      </c>
      <c r="D785" s="38">
        <v>45573.760092592594</v>
      </c>
      <c r="E785" s="36" t="s">
        <v>221</v>
      </c>
      <c r="F785" s="37" t="str">
        <f t="array" ref="F785">IFERROR(XLOOKUP(E785,Operadores!A:A,Operadores!B:B))</f>
        <v>ORTARM</v>
      </c>
      <c r="G785" s="36" t="s">
        <v>72</v>
      </c>
      <c r="H785" s="39">
        <v>19.21757</v>
      </c>
      <c r="I785" s="40">
        <v>554.27</v>
      </c>
      <c r="J785" s="41">
        <f t="shared" si="1"/>
        <v>10651.72252</v>
      </c>
      <c r="K785" s="37" t="str">
        <f t="array" ref="K785">IFERROR(XLOOKUP(G785,'Tipo de carga'!A:A,'Tipo de carga'!B:B))</f>
        <v>Autoabasto</v>
      </c>
      <c r="L785" s="37">
        <f t="shared" si="2"/>
        <v>41</v>
      </c>
      <c r="M785" s="37">
        <f t="shared" si="3"/>
        <v>8</v>
      </c>
      <c r="N785" s="37">
        <f t="shared" si="4"/>
        <v>10</v>
      </c>
      <c r="O785" s="37" t="str">
        <f t="array" ref="O785">IFERROR(XLOOKUP(K785,'Tipo de carga'!B:B,'Tipo de carga'!C:C))</f>
        <v>Diesel</v>
      </c>
    </row>
    <row r="786">
      <c r="A786" s="36">
        <v>1754.0</v>
      </c>
      <c r="B786" s="37" t="str">
        <f>IFERROR(VLOOKUP(A786,'asig octubre'!$A$2:$C$442,3,0))</f>
        <v>Pilgrims Tepo</v>
      </c>
      <c r="C786" s="37" t="str">
        <f>IFERROR(VLOOKUP(A786,'asig octubre'!$A$2:$B$442,2,0))</f>
        <v>EC-02</v>
      </c>
      <c r="D786" s="38">
        <v>45573.74622685185</v>
      </c>
      <c r="E786" s="36" t="s">
        <v>384</v>
      </c>
      <c r="F786" s="37" t="str">
        <f t="array" ref="F786">IFERROR(XLOOKUP(E786,Operadores!A:A,Operadores!B:B))</f>
        <v>LEOJOS</v>
      </c>
      <c r="G786" s="36" t="s">
        <v>72</v>
      </c>
      <c r="H786" s="39">
        <v>19.21757</v>
      </c>
      <c r="I786" s="40">
        <v>27.01</v>
      </c>
      <c r="J786" s="41">
        <f t="shared" si="1"/>
        <v>519.0665657</v>
      </c>
      <c r="K786" s="37" t="str">
        <f t="array" ref="K786">IFERROR(XLOOKUP(G786,'Tipo de carga'!A:A,'Tipo de carga'!B:B))</f>
        <v>Autoabasto</v>
      </c>
      <c r="L786" s="37">
        <f t="shared" si="2"/>
        <v>41</v>
      </c>
      <c r="M786" s="37">
        <f t="shared" si="3"/>
        <v>8</v>
      </c>
      <c r="N786" s="37">
        <f t="shared" si="4"/>
        <v>10</v>
      </c>
      <c r="O786" s="37" t="str">
        <f t="array" ref="O786">IFERROR(XLOOKUP(K786,'Tipo de carga'!B:B,'Tipo de carga'!C:C))</f>
        <v>Diesel</v>
      </c>
    </row>
    <row r="787">
      <c r="A787" s="36">
        <v>1985.0</v>
      </c>
      <c r="B787" s="37" t="str">
        <f>IFERROR(VLOOKUP(A787,'asig octubre'!$A$2:$C$442,3,0))</f>
        <v>MeLi Dedicado TD</v>
      </c>
      <c r="C787" s="37" t="str">
        <f>IFERROR(VLOOKUP(A787,'asig octubre'!$A$2:$B$442,2,0))</f>
        <v>EC-05</v>
      </c>
      <c r="D787" s="38">
        <v>45573.73599537037</v>
      </c>
      <c r="E787" s="36" t="s">
        <v>418</v>
      </c>
      <c r="F787" s="37" t="str">
        <f t="array" ref="F787">IFERROR(XLOOKUP(E787,Operadores!A:A,Operadores!B:B))</f>
        <v>MENMI</v>
      </c>
      <c r="G787" s="36" t="s">
        <v>72</v>
      </c>
      <c r="H787" s="39">
        <v>19.21757</v>
      </c>
      <c r="I787" s="40">
        <v>289.51</v>
      </c>
      <c r="J787" s="41">
        <f t="shared" si="1"/>
        <v>5563.678691</v>
      </c>
      <c r="K787" s="37" t="str">
        <f t="array" ref="K787">IFERROR(XLOOKUP(G787,'Tipo de carga'!A:A,'Tipo de carga'!B:B))</f>
        <v>Autoabasto</v>
      </c>
      <c r="L787" s="37">
        <f t="shared" si="2"/>
        <v>41</v>
      </c>
      <c r="M787" s="37">
        <f t="shared" si="3"/>
        <v>8</v>
      </c>
      <c r="N787" s="37">
        <f t="shared" si="4"/>
        <v>10</v>
      </c>
      <c r="O787" s="37" t="str">
        <f t="array" ref="O787">IFERROR(XLOOKUP(K787,'Tipo de carga'!B:B,'Tipo de carga'!C:C))</f>
        <v>Diesel</v>
      </c>
    </row>
    <row r="788">
      <c r="A788" s="36">
        <v>1880.0</v>
      </c>
      <c r="B788" s="37" t="str">
        <f>IFERROR(VLOOKUP(A788,'asig octubre'!$A$2:$C$442,3,0))</f>
        <v>Circuitos</v>
      </c>
      <c r="C788" s="37" t="str">
        <f>IFERROR(VLOOKUP(A788,'asig octubre'!$A$2:$B$442,2,0))</f>
        <v>EC-03</v>
      </c>
      <c r="D788" s="38">
        <v>45573.73238425926</v>
      </c>
      <c r="E788" s="36" t="s">
        <v>248</v>
      </c>
      <c r="F788" s="37" t="str">
        <f t="array" ref="F788">IFERROR(XLOOKUP(E788,Operadores!A:A,Operadores!B:B))</f>
        <v>CRULE</v>
      </c>
      <c r="G788" s="36" t="s">
        <v>72</v>
      </c>
      <c r="H788" s="39">
        <v>19.21757</v>
      </c>
      <c r="I788" s="40">
        <v>277.78</v>
      </c>
      <c r="J788" s="41">
        <f t="shared" si="1"/>
        <v>5338.256595</v>
      </c>
      <c r="K788" s="37" t="str">
        <f t="array" ref="K788">IFERROR(XLOOKUP(G788,'Tipo de carga'!A:A,'Tipo de carga'!B:B))</f>
        <v>Autoabasto</v>
      </c>
      <c r="L788" s="37">
        <f t="shared" si="2"/>
        <v>41</v>
      </c>
      <c r="M788" s="37">
        <f t="shared" si="3"/>
        <v>8</v>
      </c>
      <c r="N788" s="37">
        <f t="shared" si="4"/>
        <v>10</v>
      </c>
      <c r="O788" s="37" t="str">
        <f t="array" ref="O788">IFERROR(XLOOKUP(K788,'Tipo de carga'!B:B,'Tipo de carga'!C:C))</f>
        <v>Diesel</v>
      </c>
    </row>
    <row r="789">
      <c r="A789" s="36">
        <v>1953.0</v>
      </c>
      <c r="B789" s="37" t="str">
        <f>IFERROR(VLOOKUP(A789,'asig octubre'!$A$2:$C$442,3,0))</f>
        <v>MeLi asignado SD</v>
      </c>
      <c r="C789" s="37" t="str">
        <f>IFERROR(VLOOKUP(A789,'asig octubre'!$A$2:$B$442,2,0))</f>
        <v>EC-05</v>
      </c>
      <c r="D789" s="38">
        <v>45573.720613425925</v>
      </c>
      <c r="E789" s="36" t="s">
        <v>172</v>
      </c>
      <c r="F789" s="37" t="str">
        <f t="array" ref="F789">IFERROR(XLOOKUP(E789,Operadores!A:A,Operadores!B:B))</f>
        <v>REDJUL</v>
      </c>
      <c r="G789" s="36" t="s">
        <v>72</v>
      </c>
      <c r="H789" s="39">
        <v>19.21757</v>
      </c>
      <c r="I789" s="40">
        <v>285.5</v>
      </c>
      <c r="J789" s="41">
        <f t="shared" si="1"/>
        <v>5486.616235</v>
      </c>
      <c r="K789" s="37" t="str">
        <f t="array" ref="K789">IFERROR(XLOOKUP(G789,'Tipo de carga'!A:A,'Tipo de carga'!B:B))</f>
        <v>Autoabasto</v>
      </c>
      <c r="L789" s="37">
        <f t="shared" si="2"/>
        <v>41</v>
      </c>
      <c r="M789" s="37">
        <f t="shared" si="3"/>
        <v>8</v>
      </c>
      <c r="N789" s="37">
        <f t="shared" si="4"/>
        <v>10</v>
      </c>
      <c r="O789" s="37" t="str">
        <f t="array" ref="O789">IFERROR(XLOOKUP(K789,'Tipo de carga'!B:B,'Tipo de carga'!C:C))</f>
        <v>Diesel</v>
      </c>
    </row>
    <row r="790">
      <c r="A790" s="36">
        <v>1683.0</v>
      </c>
      <c r="B790" s="37" t="str">
        <f>IFERROR(VLOOKUP(A790,'asig octubre'!$A$2:$C$442,3,0))</f>
        <v>Pilgrims Tepo</v>
      </c>
      <c r="C790" s="37" t="str">
        <f>IFERROR(VLOOKUP(A790,'asig octubre'!$A$2:$B$442,2,0))</f>
        <v>EC-02</v>
      </c>
      <c r="D790" s="38">
        <v>45573.70710648148</v>
      </c>
      <c r="E790" s="36" t="s">
        <v>373</v>
      </c>
      <c r="F790" s="37" t="str">
        <f t="array" ref="F790">IFERROR(XLOOKUP(E790,Operadores!A:A,Operadores!B:B))</f>
        <v>RENOSC</v>
      </c>
      <c r="G790" s="36" t="s">
        <v>72</v>
      </c>
      <c r="H790" s="39">
        <v>19.21757</v>
      </c>
      <c r="I790" s="40">
        <v>114.11</v>
      </c>
      <c r="J790" s="41">
        <f t="shared" si="1"/>
        <v>2192.916913</v>
      </c>
      <c r="K790" s="37" t="str">
        <f t="array" ref="K790">IFERROR(XLOOKUP(G790,'Tipo de carga'!A:A,'Tipo de carga'!B:B))</f>
        <v>Autoabasto</v>
      </c>
      <c r="L790" s="37">
        <f t="shared" si="2"/>
        <v>41</v>
      </c>
      <c r="M790" s="37">
        <f t="shared" si="3"/>
        <v>8</v>
      </c>
      <c r="N790" s="37">
        <f t="shared" si="4"/>
        <v>10</v>
      </c>
      <c r="O790" s="37" t="str">
        <f t="array" ref="O790">IFERROR(XLOOKUP(K790,'Tipo de carga'!B:B,'Tipo de carga'!C:C))</f>
        <v>Diesel</v>
      </c>
    </row>
    <row r="791">
      <c r="A791" s="36">
        <v>1757.0</v>
      </c>
      <c r="B791" s="37" t="str">
        <f>IFERROR(VLOOKUP(A791,'asig octubre'!$A$2:$C$442,3,0))</f>
        <v>Pilgrims Tepo</v>
      </c>
      <c r="C791" s="37" t="str">
        <f>IFERROR(VLOOKUP(A791,'asig octubre'!$A$2:$B$442,2,0))</f>
        <v>EC-02</v>
      </c>
      <c r="D791" s="38">
        <v>45573.701319444444</v>
      </c>
      <c r="E791" s="36" t="s">
        <v>377</v>
      </c>
      <c r="F791" s="37" t="str">
        <f t="array" ref="F791">IFERROR(XLOOKUP(E791,Operadores!A:A,Operadores!B:B))</f>
        <v>MARMIG</v>
      </c>
      <c r="G791" s="36" t="s">
        <v>72</v>
      </c>
      <c r="H791" s="39">
        <v>19.21757</v>
      </c>
      <c r="I791" s="40">
        <v>160.0</v>
      </c>
      <c r="J791" s="41">
        <f t="shared" si="1"/>
        <v>3074.8112</v>
      </c>
      <c r="K791" s="37" t="str">
        <f t="array" ref="K791">IFERROR(XLOOKUP(G791,'Tipo de carga'!A:A,'Tipo de carga'!B:B))</f>
        <v>Autoabasto</v>
      </c>
      <c r="L791" s="37">
        <f t="shared" si="2"/>
        <v>41</v>
      </c>
      <c r="M791" s="37">
        <f t="shared" si="3"/>
        <v>8</v>
      </c>
      <c r="N791" s="37">
        <f t="shared" si="4"/>
        <v>10</v>
      </c>
      <c r="O791" s="37" t="str">
        <f t="array" ref="O791">IFERROR(XLOOKUP(K791,'Tipo de carga'!B:B,'Tipo de carga'!C:C))</f>
        <v>Diesel</v>
      </c>
    </row>
    <row r="792">
      <c r="A792" s="36">
        <v>1735.0</v>
      </c>
      <c r="B792" s="37" t="str">
        <f>IFERROR(VLOOKUP(A792,'asig octubre'!$A$2:$C$442,3,0))</f>
        <v>Pilgrims Tepo</v>
      </c>
      <c r="C792" s="37" t="str">
        <f>IFERROR(VLOOKUP(A792,'asig octubre'!$A$2:$B$442,2,0))</f>
        <v>EC-02</v>
      </c>
      <c r="D792" s="38">
        <v>45573.677766203706</v>
      </c>
      <c r="E792" s="36" t="s">
        <v>382</v>
      </c>
      <c r="F792" s="37" t="str">
        <f t="array" ref="F792">IFERROR(XLOOKUP(E792,Operadores!A:A,Operadores!B:B))</f>
        <v>SALMIG01</v>
      </c>
      <c r="G792" s="36" t="s">
        <v>72</v>
      </c>
      <c r="H792" s="39">
        <v>19.21757</v>
      </c>
      <c r="I792" s="40">
        <v>70.62</v>
      </c>
      <c r="J792" s="41">
        <f t="shared" si="1"/>
        <v>1357.144793</v>
      </c>
      <c r="K792" s="37" t="str">
        <f t="array" ref="K792">IFERROR(XLOOKUP(G792,'Tipo de carga'!A:A,'Tipo de carga'!B:B))</f>
        <v>Autoabasto</v>
      </c>
      <c r="L792" s="37">
        <f t="shared" si="2"/>
        <v>41</v>
      </c>
      <c r="M792" s="37">
        <f t="shared" si="3"/>
        <v>8</v>
      </c>
      <c r="N792" s="37">
        <f t="shared" si="4"/>
        <v>10</v>
      </c>
      <c r="O792" s="37" t="str">
        <f t="array" ref="O792">IFERROR(XLOOKUP(K792,'Tipo de carga'!B:B,'Tipo de carga'!C:C))</f>
        <v>Diesel</v>
      </c>
    </row>
    <row r="793">
      <c r="A793" s="36">
        <v>1999.0</v>
      </c>
      <c r="B793" s="37" t="str">
        <f>IFERROR(VLOOKUP(A793,'asig octubre'!$A$2:$C$442,3,0))</f>
        <v>MeLi Dedicado Merida</v>
      </c>
      <c r="C793" s="37" t="str">
        <f>IFERROR(VLOOKUP(A793,'asig octubre'!$A$2:$B$442,2,0))</f>
        <v>EC-05</v>
      </c>
      <c r="D793" s="38">
        <v>45573.671956018516</v>
      </c>
      <c r="E793" s="36" t="s">
        <v>452</v>
      </c>
      <c r="F793" s="37" t="str">
        <f t="array" ref="F793">IFERROR(XLOOKUP(E793,Operadores!A:A,Operadores!B:B))</f>
        <v>AGUMAU</v>
      </c>
      <c r="G793" s="36" t="s">
        <v>72</v>
      </c>
      <c r="H793" s="39">
        <v>19.21757</v>
      </c>
      <c r="I793" s="40">
        <v>31.17</v>
      </c>
      <c r="J793" s="41">
        <f t="shared" si="1"/>
        <v>599.0116569</v>
      </c>
      <c r="K793" s="37" t="str">
        <f t="array" ref="K793">IFERROR(XLOOKUP(G793,'Tipo de carga'!A:A,'Tipo de carga'!B:B))</f>
        <v>Autoabasto</v>
      </c>
      <c r="L793" s="37">
        <f t="shared" si="2"/>
        <v>41</v>
      </c>
      <c r="M793" s="37">
        <f t="shared" si="3"/>
        <v>8</v>
      </c>
      <c r="N793" s="37">
        <f t="shared" si="4"/>
        <v>10</v>
      </c>
      <c r="O793" s="37" t="str">
        <f t="array" ref="O793">IFERROR(XLOOKUP(K793,'Tipo de carga'!B:B,'Tipo de carga'!C:C))</f>
        <v>Diesel</v>
      </c>
    </row>
    <row r="794">
      <c r="A794" s="36">
        <v>1949.0</v>
      </c>
      <c r="B794" s="37" t="str">
        <f>IFERROR(VLOOKUP(A794,'asig octubre'!$A$2:$C$442,3,0))</f>
        <v>MeLi asignado SD</v>
      </c>
      <c r="C794" s="37" t="str">
        <f>IFERROR(VLOOKUP(A794,'asig octubre'!$A$2:$B$442,2,0))</f>
        <v>EC-05</v>
      </c>
      <c r="D794" s="38">
        <v>45573.665613425925</v>
      </c>
      <c r="E794" s="36" t="s">
        <v>170</v>
      </c>
      <c r="F794" s="37" t="str">
        <f t="array" ref="F794">IFERROR(XLOOKUP(E794,Operadores!A:A,Operadores!B:B))</f>
        <v>MIRISR</v>
      </c>
      <c r="G794" s="36" t="s">
        <v>72</v>
      </c>
      <c r="H794" s="39">
        <v>19.21757</v>
      </c>
      <c r="I794" s="40">
        <v>336.72</v>
      </c>
      <c r="J794" s="41">
        <f t="shared" si="1"/>
        <v>6470.94017</v>
      </c>
      <c r="K794" s="37" t="str">
        <f t="array" ref="K794">IFERROR(XLOOKUP(G794,'Tipo de carga'!A:A,'Tipo de carga'!B:B))</f>
        <v>Autoabasto</v>
      </c>
      <c r="L794" s="37">
        <f t="shared" si="2"/>
        <v>41</v>
      </c>
      <c r="M794" s="37">
        <f t="shared" si="3"/>
        <v>8</v>
      </c>
      <c r="N794" s="37">
        <f t="shared" si="4"/>
        <v>10</v>
      </c>
      <c r="O794" s="37" t="str">
        <f t="array" ref="O794">IFERROR(XLOOKUP(K794,'Tipo de carga'!B:B,'Tipo de carga'!C:C))</f>
        <v>Diesel</v>
      </c>
    </row>
    <row r="795">
      <c r="A795" s="36">
        <v>1870.0</v>
      </c>
      <c r="B795" s="37" t="str">
        <f>IFERROR(VLOOKUP(A795,'asig octubre'!$A$2:$C$442,3,0))</f>
        <v>Circuitos</v>
      </c>
      <c r="C795" s="37" t="str">
        <f>IFERROR(VLOOKUP(A795,'asig octubre'!$A$2:$B$442,2,0))</f>
        <v>EC-03</v>
      </c>
      <c r="D795" s="38">
        <v>45573.635787037034</v>
      </c>
      <c r="E795" s="36" t="s">
        <v>385</v>
      </c>
      <c r="F795" s="37" t="str">
        <f t="array" ref="F795">IFERROR(XLOOKUP(E795,Operadores!A:A,Operadores!B:B))</f>
        <v>RIOFE</v>
      </c>
      <c r="G795" s="36" t="s">
        <v>72</v>
      </c>
      <c r="H795" s="39">
        <v>19.21757</v>
      </c>
      <c r="I795" s="40">
        <v>850.19</v>
      </c>
      <c r="J795" s="41">
        <f t="shared" si="1"/>
        <v>16338.58584</v>
      </c>
      <c r="K795" s="37" t="str">
        <f t="array" ref="K795">IFERROR(XLOOKUP(G795,'Tipo de carga'!A:A,'Tipo de carga'!B:B))</f>
        <v>Autoabasto</v>
      </c>
      <c r="L795" s="37">
        <f t="shared" si="2"/>
        <v>41</v>
      </c>
      <c r="M795" s="37">
        <f t="shared" si="3"/>
        <v>8</v>
      </c>
      <c r="N795" s="37">
        <f t="shared" si="4"/>
        <v>10</v>
      </c>
      <c r="O795" s="37" t="str">
        <f t="array" ref="O795">IFERROR(XLOOKUP(K795,'Tipo de carga'!B:B,'Tipo de carga'!C:C))</f>
        <v>Diesel</v>
      </c>
    </row>
    <row r="796">
      <c r="A796" s="36">
        <v>1780.0</v>
      </c>
      <c r="B796" s="37" t="str">
        <f>IFERROR(VLOOKUP(A796,'asig octubre'!$A$2:$C$442,3,0))</f>
        <v>Pilgrims Tepo</v>
      </c>
      <c r="C796" s="37" t="str">
        <f>IFERROR(VLOOKUP(A796,'asig octubre'!$A$2:$B$442,2,0))</f>
        <v>EC-02</v>
      </c>
      <c r="D796" s="38">
        <v>45573.58799768519</v>
      </c>
      <c r="E796" s="36" t="s">
        <v>384</v>
      </c>
      <c r="F796" s="37" t="str">
        <f t="array" ref="F796">IFERROR(XLOOKUP(E796,Operadores!A:A,Operadores!B:B))</f>
        <v>LEOJOS</v>
      </c>
      <c r="G796" s="36" t="s">
        <v>72</v>
      </c>
      <c r="H796" s="39">
        <v>19.21757</v>
      </c>
      <c r="I796" s="40">
        <v>58.96</v>
      </c>
      <c r="J796" s="41">
        <f t="shared" si="1"/>
        <v>1133.067927</v>
      </c>
      <c r="K796" s="37" t="str">
        <f t="array" ref="K796">IFERROR(XLOOKUP(G796,'Tipo de carga'!A:A,'Tipo de carga'!B:B))</f>
        <v>Autoabasto</v>
      </c>
      <c r="L796" s="37">
        <f t="shared" si="2"/>
        <v>41</v>
      </c>
      <c r="M796" s="37">
        <f t="shared" si="3"/>
        <v>8</v>
      </c>
      <c r="N796" s="37">
        <f t="shared" si="4"/>
        <v>10</v>
      </c>
      <c r="O796" s="37" t="str">
        <f t="array" ref="O796">IFERROR(XLOOKUP(K796,'Tipo de carga'!B:B,'Tipo de carga'!C:C))</f>
        <v>Diesel</v>
      </c>
    </row>
    <row r="797">
      <c r="A797" s="36">
        <v>2007.0</v>
      </c>
      <c r="B797" s="37" t="str">
        <f>IFERROR(VLOOKUP(A797,'asig octubre'!$A$2:$C$442,3,0))</f>
        <v>MeLi Asignado TD</v>
      </c>
      <c r="C797" s="37" t="str">
        <f>IFERROR(VLOOKUP(A797,'asig octubre'!$A$2:$B$442,2,0))</f>
        <v>EC-05</v>
      </c>
      <c r="D797" s="38">
        <v>45573.505532407406</v>
      </c>
      <c r="E797" s="36" t="s">
        <v>417</v>
      </c>
      <c r="F797" s="37" t="str">
        <f t="array" ref="F797">IFERROR(XLOOKUP(E797,Operadores!A:A,Operadores!B:B))</f>
        <v>OLVJUA01</v>
      </c>
      <c r="G797" s="36" t="s">
        <v>72</v>
      </c>
      <c r="H797" s="39">
        <v>19.21757</v>
      </c>
      <c r="I797" s="40">
        <v>591.49</v>
      </c>
      <c r="J797" s="41">
        <f t="shared" si="1"/>
        <v>11367.00048</v>
      </c>
      <c r="K797" s="37" t="str">
        <f t="array" ref="K797">IFERROR(XLOOKUP(G797,'Tipo de carga'!A:A,'Tipo de carga'!B:B))</f>
        <v>Autoabasto</v>
      </c>
      <c r="L797" s="37">
        <f t="shared" si="2"/>
        <v>41</v>
      </c>
      <c r="M797" s="37">
        <f t="shared" si="3"/>
        <v>8</v>
      </c>
      <c r="N797" s="37">
        <f t="shared" si="4"/>
        <v>10</v>
      </c>
      <c r="O797" s="37" t="str">
        <f t="array" ref="O797">IFERROR(XLOOKUP(K797,'Tipo de carga'!B:B,'Tipo de carga'!C:C))</f>
        <v>Diesel</v>
      </c>
    </row>
    <row r="798">
      <c r="A798" s="36">
        <v>1837.0</v>
      </c>
      <c r="B798" s="37" t="str">
        <f>IFERROR(VLOOKUP(A798,'asig octubre'!$A$2:$C$442,3,0))</f>
        <v>Liverpool Local</v>
      </c>
      <c r="C798" s="37" t="str">
        <f>IFERROR(VLOOKUP(A798,'asig octubre'!$A$2:$B$442,2,0))</f>
        <v>EC-01</v>
      </c>
      <c r="D798" s="38">
        <v>45573.46092592592</v>
      </c>
      <c r="E798" s="36" t="s">
        <v>383</v>
      </c>
      <c r="F798" s="37" t="str">
        <f t="array" ref="F798">IFERROR(XLOOKUP(E798,Operadores!A:A,Operadores!B:B))</f>
        <v>CARCRI</v>
      </c>
      <c r="G798" s="36" t="s">
        <v>72</v>
      </c>
      <c r="H798" s="39">
        <v>19.21757</v>
      </c>
      <c r="I798" s="40">
        <v>928.13</v>
      </c>
      <c r="J798" s="41">
        <f t="shared" si="1"/>
        <v>17836.40324</v>
      </c>
      <c r="K798" s="37" t="str">
        <f t="array" ref="K798">IFERROR(XLOOKUP(G798,'Tipo de carga'!A:A,'Tipo de carga'!B:B))</f>
        <v>Autoabasto</v>
      </c>
      <c r="L798" s="37">
        <f t="shared" si="2"/>
        <v>41</v>
      </c>
      <c r="M798" s="37">
        <f t="shared" si="3"/>
        <v>8</v>
      </c>
      <c r="N798" s="37">
        <f t="shared" si="4"/>
        <v>10</v>
      </c>
      <c r="O798" s="37" t="str">
        <f t="array" ref="O798">IFERROR(XLOOKUP(K798,'Tipo de carga'!B:B,'Tipo de carga'!C:C))</f>
        <v>Diesel</v>
      </c>
    </row>
    <row r="799">
      <c r="A799" s="36">
        <v>1751.0</v>
      </c>
      <c r="B799" s="37" t="str">
        <f>IFERROR(VLOOKUP(A799,'asig octubre'!$A$2:$C$442,3,0))</f>
        <v>Liverpool Local</v>
      </c>
      <c r="C799" s="37" t="str">
        <f>IFERROR(VLOOKUP(A799,'asig octubre'!$A$2:$B$442,2,0))</f>
        <v>EC-01</v>
      </c>
      <c r="D799" s="38">
        <v>45573.44708333333</v>
      </c>
      <c r="E799" s="36" t="s">
        <v>453</v>
      </c>
      <c r="F799" s="37" t="str">
        <f t="array" ref="F799">IFERROR(XLOOKUP(E799,Operadores!A:A,Operadores!B:B))</f>
        <v>GARLO</v>
      </c>
      <c r="G799" s="36" t="s">
        <v>72</v>
      </c>
      <c r="H799" s="39">
        <v>19.21757</v>
      </c>
      <c r="I799" s="40">
        <v>401.0</v>
      </c>
      <c r="J799" s="41">
        <f t="shared" si="1"/>
        <v>7706.24557</v>
      </c>
      <c r="K799" s="37" t="str">
        <f t="array" ref="K799">IFERROR(XLOOKUP(G799,'Tipo de carga'!A:A,'Tipo de carga'!B:B))</f>
        <v>Autoabasto</v>
      </c>
      <c r="L799" s="37">
        <f t="shared" si="2"/>
        <v>41</v>
      </c>
      <c r="M799" s="37">
        <f t="shared" si="3"/>
        <v>8</v>
      </c>
      <c r="N799" s="37">
        <f t="shared" si="4"/>
        <v>10</v>
      </c>
      <c r="O799" s="37" t="str">
        <f t="array" ref="O799">IFERROR(XLOOKUP(K799,'Tipo de carga'!B:B,'Tipo de carga'!C:C))</f>
        <v>Diesel</v>
      </c>
    </row>
    <row r="800">
      <c r="A800" s="36">
        <v>1856.0</v>
      </c>
      <c r="B800" s="37" t="str">
        <f>IFERROR(VLOOKUP(A800,'asig octubre'!$A$2:$C$442,3,0))</f>
        <v>Pipas</v>
      </c>
      <c r="C800" s="37" t="str">
        <f>IFERROR(VLOOKUP(A800,'asig octubre'!$A$2:$B$442,2,0))</f>
        <v>EC-02</v>
      </c>
      <c r="D800" s="38">
        <v>45573.42810185185</v>
      </c>
      <c r="E800" s="36" t="s">
        <v>454</v>
      </c>
      <c r="F800" s="37" t="str">
        <f t="array" ref="F800">IFERROR(XLOOKUP(E800,Operadores!A:A,Operadores!B:B))</f>
        <v>GONAA</v>
      </c>
      <c r="G800" s="36" t="s">
        <v>72</v>
      </c>
      <c r="H800" s="39">
        <v>19.21757</v>
      </c>
      <c r="I800" s="40">
        <v>70.02</v>
      </c>
      <c r="J800" s="41">
        <f t="shared" si="1"/>
        <v>1345.614251</v>
      </c>
      <c r="K800" s="37" t="str">
        <f t="array" ref="K800">IFERROR(XLOOKUP(G800,'Tipo de carga'!A:A,'Tipo de carga'!B:B))</f>
        <v>Autoabasto</v>
      </c>
      <c r="L800" s="37">
        <f t="shared" si="2"/>
        <v>41</v>
      </c>
      <c r="M800" s="37">
        <f t="shared" si="3"/>
        <v>8</v>
      </c>
      <c r="N800" s="37">
        <f t="shared" si="4"/>
        <v>10</v>
      </c>
      <c r="O800" s="37" t="str">
        <f t="array" ref="O800">IFERROR(XLOOKUP(K800,'Tipo de carga'!B:B,'Tipo de carga'!C:C))</f>
        <v>Diesel</v>
      </c>
    </row>
    <row r="801">
      <c r="A801" s="36">
        <v>1933.0</v>
      </c>
      <c r="B801" s="37" t="str">
        <f>IFERROR(VLOOKUP(A801,'asig octubre'!$A$2:$C$442,3,0))</f>
        <v>Circuitos</v>
      </c>
      <c r="C801" s="37" t="str">
        <f>IFERROR(VLOOKUP(A801,'asig octubre'!$A$2:$B$442,2,0))</f>
        <v>EC-03</v>
      </c>
      <c r="D801" s="38">
        <v>45573.42083333333</v>
      </c>
      <c r="E801" s="36" t="s">
        <v>213</v>
      </c>
      <c r="F801" s="37" t="str">
        <f t="array" ref="F801">IFERROR(XLOOKUP(E801,Operadores!A:A,Operadores!B:B))</f>
        <v>OLIMAR01</v>
      </c>
      <c r="G801" s="36" t="s">
        <v>72</v>
      </c>
      <c r="H801" s="39">
        <v>19.21757</v>
      </c>
      <c r="I801" s="40">
        <v>310.24</v>
      </c>
      <c r="J801" s="41">
        <f t="shared" si="1"/>
        <v>5962.058917</v>
      </c>
      <c r="K801" s="37" t="str">
        <f t="array" ref="K801">IFERROR(XLOOKUP(G801,'Tipo de carga'!A:A,'Tipo de carga'!B:B))</f>
        <v>Autoabasto</v>
      </c>
      <c r="L801" s="37">
        <f t="shared" si="2"/>
        <v>41</v>
      </c>
      <c r="M801" s="37">
        <f t="shared" si="3"/>
        <v>8</v>
      </c>
      <c r="N801" s="37">
        <f t="shared" si="4"/>
        <v>10</v>
      </c>
      <c r="O801" s="37" t="str">
        <f t="array" ref="O801">IFERROR(XLOOKUP(K801,'Tipo de carga'!B:B,'Tipo de carga'!C:C))</f>
        <v>Diesel</v>
      </c>
    </row>
    <row r="802">
      <c r="A802" s="36">
        <v>1900.0</v>
      </c>
      <c r="B802" s="37" t="str">
        <f>IFERROR(VLOOKUP(A802,'asig octubre'!$A$2:$C$442,3,0))</f>
        <v>Full Liver</v>
      </c>
      <c r="C802" s="37" t="str">
        <f>IFERROR(VLOOKUP(A802,'asig octubre'!$A$2:$B$442,2,0))</f>
        <v>EC-01</v>
      </c>
      <c r="D802" s="38">
        <v>45573.400868055556</v>
      </c>
      <c r="E802" s="36" t="s">
        <v>336</v>
      </c>
      <c r="F802" s="37" t="str">
        <f t="array" ref="F802">IFERROR(XLOOKUP(E802,Operadores!A:A,Operadores!B:B))</f>
        <v>BUEMA</v>
      </c>
      <c r="G802" s="36" t="s">
        <v>72</v>
      </c>
      <c r="H802" s="39">
        <v>19.21757</v>
      </c>
      <c r="I802" s="40">
        <v>650.32</v>
      </c>
      <c r="J802" s="41">
        <f t="shared" si="1"/>
        <v>12497.57012</v>
      </c>
      <c r="K802" s="37" t="str">
        <f t="array" ref="K802">IFERROR(XLOOKUP(G802,'Tipo de carga'!A:A,'Tipo de carga'!B:B))</f>
        <v>Autoabasto</v>
      </c>
      <c r="L802" s="37">
        <f t="shared" si="2"/>
        <v>41</v>
      </c>
      <c r="M802" s="37">
        <f t="shared" si="3"/>
        <v>8</v>
      </c>
      <c r="N802" s="37">
        <f t="shared" si="4"/>
        <v>10</v>
      </c>
      <c r="O802" s="37" t="str">
        <f t="array" ref="O802">IFERROR(XLOOKUP(K802,'Tipo de carga'!B:B,'Tipo de carga'!C:C))</f>
        <v>Diesel</v>
      </c>
    </row>
    <row r="803">
      <c r="A803" s="36">
        <v>1957.0</v>
      </c>
      <c r="B803" s="37" t="str">
        <f>IFERROR(VLOOKUP(A803,'asig octubre'!$A$2:$C$442,3,0))</f>
        <v>MeLi asignado SD</v>
      </c>
      <c r="C803" s="37" t="str">
        <f>IFERROR(VLOOKUP(A803,'asig octubre'!$A$2:$B$442,2,0))</f>
        <v>EC-05</v>
      </c>
      <c r="D803" s="38">
        <v>45573.4002662037</v>
      </c>
      <c r="E803" s="36" t="s">
        <v>217</v>
      </c>
      <c r="F803" s="37" t="str">
        <f t="array" ref="F803">IFERROR(XLOOKUP(E803,Operadores!A:A,Operadores!B:B))</f>
        <v>HERFRA</v>
      </c>
      <c r="G803" s="36" t="s">
        <v>72</v>
      </c>
      <c r="H803" s="39">
        <v>19.21757</v>
      </c>
      <c r="I803" s="40">
        <v>855.53</v>
      </c>
      <c r="J803" s="41">
        <f t="shared" si="1"/>
        <v>16441.20766</v>
      </c>
      <c r="K803" s="37" t="str">
        <f t="array" ref="K803">IFERROR(XLOOKUP(G803,'Tipo de carga'!A:A,'Tipo de carga'!B:B))</f>
        <v>Autoabasto</v>
      </c>
      <c r="L803" s="37">
        <f t="shared" si="2"/>
        <v>41</v>
      </c>
      <c r="M803" s="37">
        <f t="shared" si="3"/>
        <v>8</v>
      </c>
      <c r="N803" s="37">
        <f t="shared" si="4"/>
        <v>10</v>
      </c>
      <c r="O803" s="37" t="str">
        <f t="array" ref="O803">IFERROR(XLOOKUP(K803,'Tipo de carga'!B:B,'Tipo de carga'!C:C))</f>
        <v>Diesel</v>
      </c>
    </row>
    <row r="804">
      <c r="A804" s="36">
        <v>1899.0</v>
      </c>
      <c r="B804" s="37" t="str">
        <f>IFERROR(VLOOKUP(A804,'asig octubre'!$A$2:$C$442,3,0))</f>
        <v>Full Liver</v>
      </c>
      <c r="C804" s="37" t="str">
        <f>IFERROR(VLOOKUP(A804,'asig octubre'!$A$2:$B$442,2,0))</f>
        <v>EC-01</v>
      </c>
      <c r="D804" s="38">
        <v>45573.38581018519</v>
      </c>
      <c r="E804" s="36" t="s">
        <v>335</v>
      </c>
      <c r="F804" s="37" t="str">
        <f t="array" ref="F804">IFERROR(XLOOKUP(E804,Operadores!A:A,Operadores!B:B))</f>
        <v>VEROD</v>
      </c>
      <c r="G804" s="36" t="s">
        <v>72</v>
      </c>
      <c r="H804" s="39">
        <v>19.21757</v>
      </c>
      <c r="I804" s="40">
        <v>701.99</v>
      </c>
      <c r="J804" s="41">
        <f t="shared" si="1"/>
        <v>13490.54196</v>
      </c>
      <c r="K804" s="37" t="str">
        <f t="array" ref="K804">IFERROR(XLOOKUP(G804,'Tipo de carga'!A:A,'Tipo de carga'!B:B))</f>
        <v>Autoabasto</v>
      </c>
      <c r="L804" s="37">
        <f t="shared" si="2"/>
        <v>41</v>
      </c>
      <c r="M804" s="37">
        <f t="shared" si="3"/>
        <v>8</v>
      </c>
      <c r="N804" s="37">
        <f t="shared" si="4"/>
        <v>10</v>
      </c>
      <c r="O804" s="37" t="str">
        <f t="array" ref="O804">IFERROR(XLOOKUP(K804,'Tipo de carga'!B:B,'Tipo de carga'!C:C))</f>
        <v>Diesel</v>
      </c>
    </row>
    <row r="805">
      <c r="A805" s="36">
        <v>1897.0</v>
      </c>
      <c r="B805" s="37" t="str">
        <f>IFERROR(VLOOKUP(A805,'asig octubre'!$A$2:$C$442,3,0))</f>
        <v>Full Liver</v>
      </c>
      <c r="C805" s="37" t="str">
        <f>IFERROR(VLOOKUP(A805,'asig octubre'!$A$2:$B$442,2,0))</f>
        <v>EC-01</v>
      </c>
      <c r="D805" s="38">
        <v>45573.38086805555</v>
      </c>
      <c r="E805" s="36" t="s">
        <v>408</v>
      </c>
      <c r="F805" s="37" t="str">
        <f t="array" ref="F805">IFERROR(XLOOKUP(E805,Operadores!A:A,Operadores!B:B))</f>
        <v>RODAR</v>
      </c>
      <c r="G805" s="36" t="s">
        <v>72</v>
      </c>
      <c r="H805" s="39">
        <v>19.21757</v>
      </c>
      <c r="I805" s="40">
        <v>609.02</v>
      </c>
      <c r="J805" s="41">
        <f t="shared" si="1"/>
        <v>11703.88448</v>
      </c>
      <c r="K805" s="37" t="str">
        <f t="array" ref="K805">IFERROR(XLOOKUP(G805,'Tipo de carga'!A:A,'Tipo de carga'!B:B))</f>
        <v>Autoabasto</v>
      </c>
      <c r="L805" s="37">
        <f t="shared" si="2"/>
        <v>41</v>
      </c>
      <c r="M805" s="37">
        <f t="shared" si="3"/>
        <v>8</v>
      </c>
      <c r="N805" s="37">
        <f t="shared" si="4"/>
        <v>10</v>
      </c>
      <c r="O805" s="37" t="str">
        <f t="array" ref="O805">IFERROR(XLOOKUP(K805,'Tipo de carga'!B:B,'Tipo de carga'!C:C))</f>
        <v>Diesel</v>
      </c>
    </row>
    <row r="806">
      <c r="A806" s="36">
        <v>1881.0</v>
      </c>
      <c r="B806" s="37" t="str">
        <f>IFERROR(VLOOKUP(A806,'asig octubre'!$A$2:$C$442,3,0))</f>
        <v>Circuitos</v>
      </c>
      <c r="C806" s="37" t="str">
        <f>IFERROR(VLOOKUP(A806,'asig octubre'!$A$2:$B$442,2,0))</f>
        <v>EC-03</v>
      </c>
      <c r="D806" s="38">
        <v>45573.36425925926</v>
      </c>
      <c r="E806" s="36" t="s">
        <v>202</v>
      </c>
      <c r="F806" s="37" t="str">
        <f t="array" ref="F806">IFERROR(XLOOKUP(E806,Operadores!A:A,Operadores!B:B))</f>
        <v>JIMMI01</v>
      </c>
      <c r="G806" s="36" t="s">
        <v>72</v>
      </c>
      <c r="H806" s="39">
        <v>19.21757</v>
      </c>
      <c r="I806" s="40">
        <v>638.4</v>
      </c>
      <c r="J806" s="41">
        <f t="shared" si="1"/>
        <v>12268.49669</v>
      </c>
      <c r="K806" s="37" t="str">
        <f t="array" ref="K806">IFERROR(XLOOKUP(G806,'Tipo de carga'!A:A,'Tipo de carga'!B:B))</f>
        <v>Autoabasto</v>
      </c>
      <c r="L806" s="37">
        <f t="shared" si="2"/>
        <v>41</v>
      </c>
      <c r="M806" s="37">
        <f t="shared" si="3"/>
        <v>8</v>
      </c>
      <c r="N806" s="37">
        <f t="shared" si="4"/>
        <v>10</v>
      </c>
      <c r="O806" s="37" t="str">
        <f t="array" ref="O806">IFERROR(XLOOKUP(K806,'Tipo de carga'!B:B,'Tipo de carga'!C:C))</f>
        <v>Diesel</v>
      </c>
    </row>
    <row r="807">
      <c r="A807" s="36">
        <v>1878.0</v>
      </c>
      <c r="B807" s="37" t="str">
        <f>IFERROR(VLOOKUP(A807,'asig octubre'!$A$2:$C$442,3,0))</f>
        <v>Circuitos</v>
      </c>
      <c r="C807" s="37" t="str">
        <f>IFERROR(VLOOKUP(A807,'asig octubre'!$A$2:$B$442,2,0))</f>
        <v>EC-03</v>
      </c>
      <c r="D807" s="38">
        <v>45573.29355324074</v>
      </c>
      <c r="E807" s="36" t="s">
        <v>53</v>
      </c>
      <c r="F807" s="37" t="str">
        <f t="array" ref="F807">IFERROR(XLOOKUP(E807,Operadores!A:A,Operadores!B:B))</f>
        <v>CASSA</v>
      </c>
      <c r="G807" s="36" t="s">
        <v>72</v>
      </c>
      <c r="H807" s="39">
        <v>19.21757</v>
      </c>
      <c r="I807" s="40">
        <v>418.05</v>
      </c>
      <c r="J807" s="41">
        <f t="shared" si="1"/>
        <v>8033.905139</v>
      </c>
      <c r="K807" s="37" t="str">
        <f t="array" ref="K807">IFERROR(XLOOKUP(G807,'Tipo de carga'!A:A,'Tipo de carga'!B:B))</f>
        <v>Autoabasto</v>
      </c>
      <c r="L807" s="37">
        <f t="shared" si="2"/>
        <v>41</v>
      </c>
      <c r="M807" s="37">
        <f t="shared" si="3"/>
        <v>8</v>
      </c>
      <c r="N807" s="37">
        <f t="shared" si="4"/>
        <v>10</v>
      </c>
      <c r="O807" s="37" t="str">
        <f t="array" ref="O807">IFERROR(XLOOKUP(K807,'Tipo de carga'!B:B,'Tipo de carga'!C:C))</f>
        <v>Diesel</v>
      </c>
    </row>
    <row r="808">
      <c r="A808" s="36">
        <v>2014.0</v>
      </c>
      <c r="B808" s="37" t="str">
        <f>IFERROR(VLOOKUP(A808,'asig octubre'!$A$2:$C$442,3,0))</f>
        <v>MeLi asignado SD</v>
      </c>
      <c r="C808" s="37" t="str">
        <f>IFERROR(VLOOKUP(A808,'asig octubre'!$A$2:$B$442,2,0))</f>
        <v>EC-05</v>
      </c>
      <c r="D808" s="38">
        <v>45573.26038194444</v>
      </c>
      <c r="E808" s="36" t="s">
        <v>322</v>
      </c>
      <c r="F808" s="37" t="str">
        <f t="array" ref="F808">IFERROR(XLOOKUP(E808,Operadores!A:A,Operadores!B:B))</f>
        <v>PERMAR</v>
      </c>
      <c r="G808" s="36" t="s">
        <v>72</v>
      </c>
      <c r="H808" s="39">
        <v>19.21757</v>
      </c>
      <c r="I808" s="40">
        <v>322.17</v>
      </c>
      <c r="J808" s="41">
        <f t="shared" si="1"/>
        <v>6191.324527</v>
      </c>
      <c r="K808" s="37" t="str">
        <f t="array" ref="K808">IFERROR(XLOOKUP(G808,'Tipo de carga'!A:A,'Tipo de carga'!B:B))</f>
        <v>Autoabasto</v>
      </c>
      <c r="L808" s="37">
        <f t="shared" si="2"/>
        <v>41</v>
      </c>
      <c r="M808" s="37">
        <f t="shared" si="3"/>
        <v>8</v>
      </c>
      <c r="N808" s="37">
        <f t="shared" si="4"/>
        <v>10</v>
      </c>
      <c r="O808" s="37" t="str">
        <f t="array" ref="O808">IFERROR(XLOOKUP(K808,'Tipo de carga'!B:B,'Tipo de carga'!C:C))</f>
        <v>Diesel</v>
      </c>
    </row>
    <row r="809">
      <c r="A809" s="36">
        <v>1987.0</v>
      </c>
      <c r="B809" s="37" t="str">
        <f>IFERROR(VLOOKUP(A809,'asig octubre'!$A$2:$C$442,3,0))</f>
        <v>MeLi asignado SD</v>
      </c>
      <c r="C809" s="37" t="str">
        <f>IFERROR(VLOOKUP(A809,'asig octubre'!$A$2:$B$442,2,0))</f>
        <v>EC-05</v>
      </c>
      <c r="D809" s="38">
        <v>45573.25181712963</v>
      </c>
      <c r="E809" s="36" t="s">
        <v>244</v>
      </c>
      <c r="F809" s="37" t="str">
        <f t="array" ref="F809">IFERROR(XLOOKUP(E809,Operadores!A:A,Operadores!B:B))</f>
        <v>BALEDU</v>
      </c>
      <c r="G809" s="36" t="s">
        <v>72</v>
      </c>
      <c r="H809" s="39">
        <v>19.21757</v>
      </c>
      <c r="I809" s="40">
        <v>722.26</v>
      </c>
      <c r="J809" s="41">
        <f t="shared" si="1"/>
        <v>13880.08211</v>
      </c>
      <c r="K809" s="37" t="str">
        <f t="array" ref="K809">IFERROR(XLOOKUP(G809,'Tipo de carga'!A:A,'Tipo de carga'!B:B))</f>
        <v>Autoabasto</v>
      </c>
      <c r="L809" s="37">
        <f t="shared" si="2"/>
        <v>41</v>
      </c>
      <c r="M809" s="37">
        <f t="shared" si="3"/>
        <v>8</v>
      </c>
      <c r="N809" s="37">
        <f t="shared" si="4"/>
        <v>10</v>
      </c>
      <c r="O809" s="37" t="str">
        <f t="array" ref="O809">IFERROR(XLOOKUP(K809,'Tipo de carga'!B:B,'Tipo de carga'!C:C))</f>
        <v>Diesel</v>
      </c>
    </row>
    <row r="810">
      <c r="A810" s="36">
        <v>2019.0</v>
      </c>
      <c r="B810" s="37" t="str">
        <f>IFERROR(VLOOKUP(A810,'asig octubre'!$A$2:$C$442,3,0))</f>
        <v>MeLi asignado SD</v>
      </c>
      <c r="C810" s="37" t="str">
        <f>IFERROR(VLOOKUP(A810,'asig octubre'!$A$2:$B$442,2,0))</f>
        <v>EC-05</v>
      </c>
      <c r="D810" s="38">
        <v>45573.23924768518</v>
      </c>
      <c r="E810" s="36" t="s">
        <v>207</v>
      </c>
      <c r="F810" s="37" t="str">
        <f t="array" ref="F810">IFERROR(XLOOKUP(E810,Operadores!A:A,Operadores!B:B))</f>
        <v>HERJOS08</v>
      </c>
      <c r="G810" s="36" t="s">
        <v>72</v>
      </c>
      <c r="H810" s="39">
        <v>19.21757</v>
      </c>
      <c r="I810" s="40">
        <v>465.01</v>
      </c>
      <c r="J810" s="41">
        <f t="shared" si="1"/>
        <v>8936.362226</v>
      </c>
      <c r="K810" s="37" t="str">
        <f t="array" ref="K810">IFERROR(XLOOKUP(G810,'Tipo de carga'!A:A,'Tipo de carga'!B:B))</f>
        <v>Autoabasto</v>
      </c>
      <c r="L810" s="37">
        <f t="shared" si="2"/>
        <v>41</v>
      </c>
      <c r="M810" s="37">
        <f t="shared" si="3"/>
        <v>8</v>
      </c>
      <c r="N810" s="37">
        <f t="shared" si="4"/>
        <v>10</v>
      </c>
      <c r="O810" s="37" t="str">
        <f t="array" ref="O810">IFERROR(XLOOKUP(K810,'Tipo de carga'!B:B,'Tipo de carga'!C:C))</f>
        <v>Diesel</v>
      </c>
    </row>
    <row r="811">
      <c r="A811" s="36">
        <v>2046.0</v>
      </c>
      <c r="B811" s="37" t="str">
        <f>IFERROR(VLOOKUP(A811,'asig octubre'!$A$2:$C$442,3,0))</f>
        <v>Available</v>
      </c>
      <c r="C811" s="37" t="str">
        <f>IFERROR(VLOOKUP(A811,'asig octubre'!$A$2:$B$442,2,0))</f>
        <v>TTE</v>
      </c>
      <c r="D811" s="38">
        <v>45573.228900462964</v>
      </c>
      <c r="E811" s="36" t="s">
        <v>455</v>
      </c>
      <c r="F811" s="37" t="str">
        <f t="array" ref="F811">IFERROR(XLOOKUP(E811,Operadores!A:A,Operadores!B:B))</f>
        <v>FLODIE</v>
      </c>
      <c r="G811" s="36" t="s">
        <v>72</v>
      </c>
      <c r="H811" s="39">
        <v>19.21757</v>
      </c>
      <c r="I811" s="40">
        <v>648.0</v>
      </c>
      <c r="J811" s="41">
        <f t="shared" si="1"/>
        <v>12452.98536</v>
      </c>
      <c r="K811" s="37" t="str">
        <f t="array" ref="K811">IFERROR(XLOOKUP(G811,'Tipo de carga'!A:A,'Tipo de carga'!B:B))</f>
        <v>Autoabasto</v>
      </c>
      <c r="L811" s="37">
        <f t="shared" si="2"/>
        <v>41</v>
      </c>
      <c r="M811" s="37">
        <f t="shared" si="3"/>
        <v>8</v>
      </c>
      <c r="N811" s="37">
        <f t="shared" si="4"/>
        <v>10</v>
      </c>
      <c r="O811" s="37" t="str">
        <f t="array" ref="O811">IFERROR(XLOOKUP(K811,'Tipo de carga'!B:B,'Tipo de carga'!C:C))</f>
        <v>Diesel</v>
      </c>
    </row>
    <row r="812">
      <c r="A812" s="36">
        <v>1991.0</v>
      </c>
      <c r="B812" s="37" t="str">
        <f>IFERROR(VLOOKUP(A812,'asig octubre'!$A$2:$C$442,3,0))</f>
        <v>MeLi Dedicado Merida</v>
      </c>
      <c r="C812" s="37" t="str">
        <f>IFERROR(VLOOKUP(A812,'asig octubre'!$A$2:$B$442,2,0))</f>
        <v>EC-05</v>
      </c>
      <c r="D812" s="38">
        <v>45573.199282407404</v>
      </c>
      <c r="E812" s="36" t="s">
        <v>301</v>
      </c>
      <c r="F812" s="37" t="str">
        <f t="array" ref="F812">IFERROR(XLOOKUP(E812,Operadores!A:A,Operadores!B:B))</f>
        <v>RUEREN</v>
      </c>
      <c r="G812" s="36" t="s">
        <v>72</v>
      </c>
      <c r="H812" s="39">
        <v>19.21757</v>
      </c>
      <c r="I812" s="40">
        <v>266.62</v>
      </c>
      <c r="J812" s="41">
        <f t="shared" si="1"/>
        <v>5123.788513</v>
      </c>
      <c r="K812" s="37" t="str">
        <f t="array" ref="K812">IFERROR(XLOOKUP(G812,'Tipo de carga'!A:A,'Tipo de carga'!B:B))</f>
        <v>Autoabasto</v>
      </c>
      <c r="L812" s="37">
        <f t="shared" si="2"/>
        <v>41</v>
      </c>
      <c r="M812" s="37">
        <f t="shared" si="3"/>
        <v>8</v>
      </c>
      <c r="N812" s="37">
        <f t="shared" si="4"/>
        <v>10</v>
      </c>
      <c r="O812" s="37" t="str">
        <f t="array" ref="O812">IFERROR(XLOOKUP(K812,'Tipo de carga'!B:B,'Tipo de carga'!C:C))</f>
        <v>Diesel</v>
      </c>
    </row>
    <row r="813">
      <c r="A813" s="36">
        <v>1864.0</v>
      </c>
      <c r="B813" s="37" t="str">
        <f>IFERROR(VLOOKUP(A813,'asig octubre'!$A$2:$C$442,3,0))</f>
        <v>Full Liver</v>
      </c>
      <c r="C813" s="37" t="str">
        <f>IFERROR(VLOOKUP(A813,'asig octubre'!$A$2:$B$442,2,0))</f>
        <v>EC-01</v>
      </c>
      <c r="D813" s="38">
        <v>45573.16850694444</v>
      </c>
      <c r="E813" s="36" t="s">
        <v>193</v>
      </c>
      <c r="F813" s="37" t="str">
        <f t="array" ref="F813">IFERROR(XLOOKUP(E813,Operadores!A:A,Operadores!B:B))</f>
        <v>SEGMAU</v>
      </c>
      <c r="G813" s="36" t="s">
        <v>72</v>
      </c>
      <c r="H813" s="39">
        <v>19.21757</v>
      </c>
      <c r="I813" s="40">
        <v>720.27</v>
      </c>
      <c r="J813" s="41">
        <f t="shared" si="1"/>
        <v>13841.83914</v>
      </c>
      <c r="K813" s="37" t="str">
        <f t="array" ref="K813">IFERROR(XLOOKUP(G813,'Tipo de carga'!A:A,'Tipo de carga'!B:B))</f>
        <v>Autoabasto</v>
      </c>
      <c r="L813" s="37">
        <f t="shared" si="2"/>
        <v>41</v>
      </c>
      <c r="M813" s="37">
        <f t="shared" si="3"/>
        <v>8</v>
      </c>
      <c r="N813" s="37">
        <f t="shared" si="4"/>
        <v>10</v>
      </c>
      <c r="O813" s="37" t="str">
        <f t="array" ref="O813">IFERROR(XLOOKUP(K813,'Tipo de carga'!B:B,'Tipo de carga'!C:C))</f>
        <v>Diesel</v>
      </c>
    </row>
    <row r="814">
      <c r="A814" s="36">
        <v>1885.0</v>
      </c>
      <c r="B814" s="37" t="str">
        <f>IFERROR(VLOOKUP(A814,'asig octubre'!$A$2:$C$442,3,0))</f>
        <v>Liverpool Local</v>
      </c>
      <c r="C814" s="37" t="str">
        <f>IFERROR(VLOOKUP(A814,'asig octubre'!$A$2:$B$442,2,0))</f>
        <v>EC-01</v>
      </c>
      <c r="D814" s="38">
        <v>45573.11638888889</v>
      </c>
      <c r="E814" s="36" t="s">
        <v>342</v>
      </c>
      <c r="F814" s="37" t="str">
        <f t="array" ref="F814">IFERROR(XLOOKUP(E814,Operadores!A:A,Operadores!B:B))</f>
        <v>PANJU</v>
      </c>
      <c r="G814" s="36" t="s">
        <v>72</v>
      </c>
      <c r="H814" s="39">
        <v>19.21757</v>
      </c>
      <c r="I814" s="40">
        <v>591.27</v>
      </c>
      <c r="J814" s="41">
        <f t="shared" si="1"/>
        <v>11362.77261</v>
      </c>
      <c r="K814" s="37" t="str">
        <f t="array" ref="K814">IFERROR(XLOOKUP(G814,'Tipo de carga'!A:A,'Tipo de carga'!B:B))</f>
        <v>Autoabasto</v>
      </c>
      <c r="L814" s="37">
        <f t="shared" si="2"/>
        <v>41</v>
      </c>
      <c r="M814" s="37">
        <f t="shared" si="3"/>
        <v>8</v>
      </c>
      <c r="N814" s="37">
        <f t="shared" si="4"/>
        <v>10</v>
      </c>
      <c r="O814" s="37" t="str">
        <f t="array" ref="O814">IFERROR(XLOOKUP(K814,'Tipo de carga'!B:B,'Tipo de carga'!C:C))</f>
        <v>Diesel</v>
      </c>
    </row>
    <row r="815">
      <c r="A815" s="36">
        <v>1964.0</v>
      </c>
      <c r="B815" s="37" t="str">
        <f>IFERROR(VLOOKUP(A815,'asig octubre'!$A$2:$C$442,3,0))</f>
        <v>MeLi asignado SD</v>
      </c>
      <c r="C815" s="37" t="str">
        <f>IFERROR(VLOOKUP(A815,'asig octubre'!$A$2:$B$442,2,0))</f>
        <v>EC-05</v>
      </c>
      <c r="D815" s="38">
        <v>45573.099270833336</v>
      </c>
      <c r="E815" s="36" t="s">
        <v>236</v>
      </c>
      <c r="F815" s="37" t="str">
        <f t="array" ref="F815">IFERROR(XLOOKUP(E815,Operadores!A:A,Operadores!B:B))</f>
        <v>BENOSC</v>
      </c>
      <c r="G815" s="36" t="s">
        <v>72</v>
      </c>
      <c r="H815" s="39">
        <v>19.21757</v>
      </c>
      <c r="I815" s="40">
        <v>274.11</v>
      </c>
      <c r="J815" s="41">
        <f t="shared" si="1"/>
        <v>5267.728113</v>
      </c>
      <c r="K815" s="37" t="str">
        <f t="array" ref="K815">IFERROR(XLOOKUP(G815,'Tipo de carga'!A:A,'Tipo de carga'!B:B))</f>
        <v>Autoabasto</v>
      </c>
      <c r="L815" s="37">
        <f t="shared" si="2"/>
        <v>41</v>
      </c>
      <c r="M815" s="37">
        <f t="shared" si="3"/>
        <v>8</v>
      </c>
      <c r="N815" s="37">
        <f t="shared" si="4"/>
        <v>10</v>
      </c>
      <c r="O815" s="37" t="str">
        <f t="array" ref="O815">IFERROR(XLOOKUP(K815,'Tipo de carga'!B:B,'Tipo de carga'!C:C))</f>
        <v>Diesel</v>
      </c>
    </row>
    <row r="816">
      <c r="A816" s="36">
        <v>1952.0</v>
      </c>
      <c r="B816" s="37" t="str">
        <f>IFERROR(VLOOKUP(A816,'asig octubre'!$A$2:$C$442,3,0))</f>
        <v>MeLi asignado SD</v>
      </c>
      <c r="C816" s="37" t="str">
        <f>IFERROR(VLOOKUP(A816,'asig octubre'!$A$2:$B$442,2,0))</f>
        <v>EC-05</v>
      </c>
      <c r="D816" s="38">
        <v>45573.08708333333</v>
      </c>
      <c r="E816" s="36" t="s">
        <v>320</v>
      </c>
      <c r="F816" s="37" t="str">
        <f t="array" ref="F816">IFERROR(XLOOKUP(E816,Operadores!A:A,Operadores!B:B))</f>
        <v>GUTIRV</v>
      </c>
      <c r="G816" s="36" t="s">
        <v>72</v>
      </c>
      <c r="H816" s="39">
        <v>19.21757</v>
      </c>
      <c r="I816" s="40">
        <v>224.23</v>
      </c>
      <c r="J816" s="41">
        <f t="shared" si="1"/>
        <v>4309.155721</v>
      </c>
      <c r="K816" s="37" t="str">
        <f t="array" ref="K816">IFERROR(XLOOKUP(G816,'Tipo de carga'!A:A,'Tipo de carga'!B:B))</f>
        <v>Autoabasto</v>
      </c>
      <c r="L816" s="37">
        <f t="shared" si="2"/>
        <v>41</v>
      </c>
      <c r="M816" s="37">
        <f t="shared" si="3"/>
        <v>8</v>
      </c>
      <c r="N816" s="37">
        <f t="shared" si="4"/>
        <v>10</v>
      </c>
      <c r="O816" s="37" t="str">
        <f t="array" ref="O816">IFERROR(XLOOKUP(K816,'Tipo de carga'!B:B,'Tipo de carga'!C:C))</f>
        <v>Diesel</v>
      </c>
    </row>
    <row r="817">
      <c r="A817" s="36">
        <v>1855.0</v>
      </c>
      <c r="B817" s="37" t="str">
        <f>IFERROR(VLOOKUP(A817,'asig octubre'!$A$2:$C$442,3,0))</f>
        <v>Circuitos</v>
      </c>
      <c r="C817" s="37" t="str">
        <f>IFERROR(VLOOKUP(A817,'asig octubre'!$A$2:$B$442,2,0))</f>
        <v>EC-03</v>
      </c>
      <c r="D817" s="38">
        <v>45573.071388888886</v>
      </c>
      <c r="E817" s="36" t="s">
        <v>328</v>
      </c>
      <c r="F817" s="37" t="str">
        <f t="array" ref="F817">IFERROR(XLOOKUP(E817,Operadores!A:A,Operadores!B:B))</f>
        <v>REYPED</v>
      </c>
      <c r="G817" s="36" t="s">
        <v>72</v>
      </c>
      <c r="H817" s="39">
        <v>19.21757</v>
      </c>
      <c r="I817" s="40">
        <v>465.35</v>
      </c>
      <c r="J817" s="41">
        <f t="shared" si="1"/>
        <v>8942.8962</v>
      </c>
      <c r="K817" s="37" t="str">
        <f t="array" ref="K817">IFERROR(XLOOKUP(G817,'Tipo de carga'!A:A,'Tipo de carga'!B:B))</f>
        <v>Autoabasto</v>
      </c>
      <c r="L817" s="37">
        <f t="shared" si="2"/>
        <v>41</v>
      </c>
      <c r="M817" s="37">
        <f t="shared" si="3"/>
        <v>8</v>
      </c>
      <c r="N817" s="37">
        <f t="shared" si="4"/>
        <v>10</v>
      </c>
      <c r="O817" s="37" t="str">
        <f t="array" ref="O817">IFERROR(XLOOKUP(K817,'Tipo de carga'!B:B,'Tipo de carga'!C:C))</f>
        <v>Diesel</v>
      </c>
    </row>
    <row r="818">
      <c r="A818" s="36">
        <v>1981.0</v>
      </c>
      <c r="B818" s="37" t="str">
        <f>IFERROR(VLOOKUP(A818,'asig octubre'!$A$2:$C$442,3,0))</f>
        <v>MeLi asignado SD</v>
      </c>
      <c r="C818" s="37" t="str">
        <f>IFERROR(VLOOKUP(A818,'asig octubre'!$A$2:$B$442,2,0))</f>
        <v>EC-05</v>
      </c>
      <c r="D818" s="38">
        <v>45573.05133101852</v>
      </c>
      <c r="E818" s="36" t="s">
        <v>407</v>
      </c>
      <c r="F818" s="37" t="str">
        <f t="array" ref="F818">IFERROR(XLOOKUP(E818,Operadores!A:A,Operadores!B:B))</f>
        <v>BENMAX</v>
      </c>
      <c r="G818" s="36" t="s">
        <v>72</v>
      </c>
      <c r="H818" s="39">
        <v>19.21757</v>
      </c>
      <c r="I818" s="40">
        <v>690.0</v>
      </c>
      <c r="J818" s="41">
        <f t="shared" si="1"/>
        <v>13260.1233</v>
      </c>
      <c r="K818" s="37" t="str">
        <f t="array" ref="K818">IFERROR(XLOOKUP(G818,'Tipo de carga'!A:A,'Tipo de carga'!B:B))</f>
        <v>Autoabasto</v>
      </c>
      <c r="L818" s="37">
        <f t="shared" si="2"/>
        <v>41</v>
      </c>
      <c r="M818" s="37">
        <f t="shared" si="3"/>
        <v>8</v>
      </c>
      <c r="N818" s="37">
        <f t="shared" si="4"/>
        <v>10</v>
      </c>
      <c r="O818" s="37" t="str">
        <f t="array" ref="O818">IFERROR(XLOOKUP(K818,'Tipo de carga'!B:B,'Tipo de carga'!C:C))</f>
        <v>Diesel</v>
      </c>
    </row>
    <row r="819">
      <c r="A819" s="36">
        <v>2006.0</v>
      </c>
      <c r="B819" s="37" t="str">
        <f>IFERROR(VLOOKUP(A819,'asig octubre'!$A$2:$C$442,3,0))</f>
        <v>MeLi Dedicado Merida</v>
      </c>
      <c r="C819" s="37" t="str">
        <f>IFERROR(VLOOKUP(A819,'asig octubre'!$A$2:$B$442,2,0))</f>
        <v>EC-05</v>
      </c>
      <c r="D819" s="38">
        <v>45573.05101851852</v>
      </c>
      <c r="E819" s="36" t="s">
        <v>363</v>
      </c>
      <c r="F819" s="37" t="str">
        <f t="array" ref="F819">IFERROR(XLOOKUP(E819,Operadores!A:A,Operadores!B:B))</f>
        <v>TREJUA</v>
      </c>
      <c r="G819" s="36" t="s">
        <v>72</v>
      </c>
      <c r="H819" s="39">
        <v>19.21757</v>
      </c>
      <c r="I819" s="40">
        <v>511.24</v>
      </c>
      <c r="J819" s="41">
        <f t="shared" si="1"/>
        <v>9824.790487</v>
      </c>
      <c r="K819" s="37" t="str">
        <f t="array" ref="K819">IFERROR(XLOOKUP(G819,'Tipo de carga'!A:A,'Tipo de carga'!B:B))</f>
        <v>Autoabasto</v>
      </c>
      <c r="L819" s="37">
        <f t="shared" si="2"/>
        <v>41</v>
      </c>
      <c r="M819" s="37">
        <f t="shared" si="3"/>
        <v>8</v>
      </c>
      <c r="N819" s="37">
        <f t="shared" si="4"/>
        <v>10</v>
      </c>
      <c r="O819" s="37" t="str">
        <f t="array" ref="O819">IFERROR(XLOOKUP(K819,'Tipo de carga'!B:B,'Tipo de carga'!C:C))</f>
        <v>Diesel</v>
      </c>
    </row>
    <row r="820">
      <c r="A820" s="36">
        <v>1951.0</v>
      </c>
      <c r="B820" s="37" t="str">
        <f>IFERROR(VLOOKUP(A820,'asig octubre'!$A$2:$C$442,3,0))</f>
        <v>MeLi Dedicado TD</v>
      </c>
      <c r="C820" s="37" t="str">
        <f>IFERROR(VLOOKUP(A820,'asig octubre'!$A$2:$B$442,2,0))</f>
        <v>EC-05</v>
      </c>
      <c r="D820" s="38">
        <v>45573.028449074074</v>
      </c>
      <c r="E820" s="36" t="s">
        <v>196</v>
      </c>
      <c r="F820" s="37" t="str">
        <f t="array" ref="F820">IFERROR(XLOOKUP(E820,Operadores!A:A,Operadores!B:B))</f>
        <v>HERJOS07</v>
      </c>
      <c r="G820" s="36" t="s">
        <v>72</v>
      </c>
      <c r="H820" s="39">
        <v>19.21757</v>
      </c>
      <c r="I820" s="40">
        <v>356.27</v>
      </c>
      <c r="J820" s="41">
        <f t="shared" si="1"/>
        <v>6846.643664</v>
      </c>
      <c r="K820" s="37" t="str">
        <f t="array" ref="K820">IFERROR(XLOOKUP(G820,'Tipo de carga'!A:A,'Tipo de carga'!B:B))</f>
        <v>Autoabasto</v>
      </c>
      <c r="L820" s="37">
        <f t="shared" si="2"/>
        <v>41</v>
      </c>
      <c r="M820" s="37">
        <f t="shared" si="3"/>
        <v>8</v>
      </c>
      <c r="N820" s="37">
        <f t="shared" si="4"/>
        <v>10</v>
      </c>
      <c r="O820" s="37" t="str">
        <f t="array" ref="O820">IFERROR(XLOOKUP(K820,'Tipo de carga'!B:B,'Tipo de carga'!C:C))</f>
        <v>Diesel</v>
      </c>
    </row>
    <row r="821">
      <c r="A821" s="36">
        <v>1831.0</v>
      </c>
      <c r="B821" s="37" t="str">
        <f>IFERROR(VLOOKUP(A821,'asig octubre'!$A$2:$C$442,3,0))</f>
        <v>Full Liver</v>
      </c>
      <c r="C821" s="37" t="str">
        <f>IFERROR(VLOOKUP(A821,'asig octubre'!$A$2:$B$442,2,0))</f>
        <v>EC-01</v>
      </c>
      <c r="D821" s="38">
        <v>45573.01809027778</v>
      </c>
      <c r="E821" s="36" t="s">
        <v>325</v>
      </c>
      <c r="F821" s="37" t="str">
        <f t="array" ref="F821">IFERROR(XLOOKUP(E821,Operadores!A:A,Operadores!B:B))</f>
        <v>VELOSC</v>
      </c>
      <c r="G821" s="36" t="s">
        <v>72</v>
      </c>
      <c r="H821" s="39">
        <v>19.21757</v>
      </c>
      <c r="I821" s="40">
        <v>370.0</v>
      </c>
      <c r="J821" s="41">
        <f t="shared" si="1"/>
        <v>7110.5009</v>
      </c>
      <c r="K821" s="37" t="str">
        <f t="array" ref="K821">IFERROR(XLOOKUP(G821,'Tipo de carga'!A:A,'Tipo de carga'!B:B))</f>
        <v>Autoabasto</v>
      </c>
      <c r="L821" s="37">
        <f t="shared" si="2"/>
        <v>41</v>
      </c>
      <c r="M821" s="37">
        <f t="shared" si="3"/>
        <v>8</v>
      </c>
      <c r="N821" s="37">
        <f t="shared" si="4"/>
        <v>10</v>
      </c>
      <c r="O821" s="37" t="str">
        <f t="array" ref="O821">IFERROR(XLOOKUP(K821,'Tipo de carga'!B:B,'Tipo de carga'!C:C))</f>
        <v>Diesel</v>
      </c>
    </row>
    <row r="822">
      <c r="A822" s="36">
        <v>1983.0</v>
      </c>
      <c r="B822" s="37" t="str">
        <f>IFERROR(VLOOKUP(A822,'asig octubre'!$A$2:$C$442,3,0))</f>
        <v>MeLi Dedicado TD</v>
      </c>
      <c r="C822" s="37" t="str">
        <f>IFERROR(VLOOKUP(A822,'asig octubre'!$A$2:$B$442,2,0))</f>
        <v>EC-05</v>
      </c>
      <c r="D822" s="38">
        <v>45573.01730324074</v>
      </c>
      <c r="E822" s="36" t="s">
        <v>242</v>
      </c>
      <c r="F822" s="37" t="str">
        <f t="array" ref="F822">IFERROR(XLOOKUP(E822,Operadores!A:A,Operadores!B:B))</f>
        <v>GARVIC01</v>
      </c>
      <c r="G822" s="36" t="s">
        <v>72</v>
      </c>
      <c r="H822" s="39">
        <v>19.21757</v>
      </c>
      <c r="I822" s="40">
        <v>750.16</v>
      </c>
      <c r="J822" s="41">
        <f t="shared" si="1"/>
        <v>14416.25231</v>
      </c>
      <c r="K822" s="37" t="str">
        <f t="array" ref="K822">IFERROR(XLOOKUP(G822,'Tipo de carga'!A:A,'Tipo de carga'!B:B))</f>
        <v>Autoabasto</v>
      </c>
      <c r="L822" s="37">
        <f t="shared" si="2"/>
        <v>41</v>
      </c>
      <c r="M822" s="37">
        <f t="shared" si="3"/>
        <v>8</v>
      </c>
      <c r="N822" s="37">
        <f t="shared" si="4"/>
        <v>10</v>
      </c>
      <c r="O822" s="37" t="str">
        <f t="array" ref="O822">IFERROR(XLOOKUP(K822,'Tipo de carga'!B:B,'Tipo de carga'!C:C))</f>
        <v>Diesel</v>
      </c>
    </row>
    <row r="823">
      <c r="A823" s="36">
        <v>1828.0</v>
      </c>
      <c r="B823" s="37" t="str">
        <f>IFERROR(VLOOKUP(A823,'asig octubre'!$A$2:$C$442,3,0))</f>
        <v>Circuitos Mty</v>
      </c>
      <c r="C823" s="37" t="str">
        <f>IFERROR(VLOOKUP(A823,'asig octubre'!$A$2:$B$442,2,0))</f>
        <v>EC-07</v>
      </c>
      <c r="D823" s="38">
        <v>45573.00278935185</v>
      </c>
      <c r="E823" s="36" t="s">
        <v>414</v>
      </c>
      <c r="F823" s="37" t="str">
        <f t="array" ref="F823">IFERROR(XLOOKUP(E823,Operadores!A:A,Operadores!B:B))</f>
        <v>CRUBE</v>
      </c>
      <c r="G823" s="36" t="s">
        <v>72</v>
      </c>
      <c r="H823" s="39">
        <v>19.21757</v>
      </c>
      <c r="I823" s="40">
        <v>660.01</v>
      </c>
      <c r="J823" s="41">
        <f t="shared" si="1"/>
        <v>12683.78838</v>
      </c>
      <c r="K823" s="37" t="str">
        <f t="array" ref="K823">IFERROR(XLOOKUP(G823,'Tipo de carga'!A:A,'Tipo de carga'!B:B))</f>
        <v>Autoabasto</v>
      </c>
      <c r="L823" s="37">
        <f t="shared" si="2"/>
        <v>41</v>
      </c>
      <c r="M823" s="37">
        <f t="shared" si="3"/>
        <v>8</v>
      </c>
      <c r="N823" s="37">
        <f t="shared" si="4"/>
        <v>10</v>
      </c>
      <c r="O823" s="37" t="str">
        <f t="array" ref="O823">IFERROR(XLOOKUP(K823,'Tipo de carga'!B:B,'Tipo de carga'!C:C))</f>
        <v>Diesel</v>
      </c>
    </row>
    <row r="824">
      <c r="A824" s="36">
        <v>1966.0</v>
      </c>
      <c r="B824" s="37" t="str">
        <f>IFERROR(VLOOKUP(A824,'asig octubre'!$A$2:$C$442,3,0))</f>
        <v>Sayer Sencillo</v>
      </c>
      <c r="C824" s="37" t="str">
        <f>IFERROR(VLOOKUP(A824,'asig octubre'!$A$2:$B$442,2,0))</f>
        <v>EC-04</v>
      </c>
      <c r="D824" s="38">
        <v>45573.99283564815</v>
      </c>
      <c r="E824" s="36" t="s">
        <v>28</v>
      </c>
      <c r="F824" s="37" t="str">
        <f t="array" ref="F824">IFERROR(XLOOKUP(E824,Operadores!A:A,Operadores!B:B))</f>
        <v>SANJE01</v>
      </c>
      <c r="G824" s="36" t="s">
        <v>19</v>
      </c>
      <c r="H824" s="39">
        <v>19.37274</v>
      </c>
      <c r="I824" s="40">
        <v>519.39</v>
      </c>
      <c r="J824" s="41">
        <f t="shared" si="1"/>
        <v>10062.00743</v>
      </c>
      <c r="K824" s="37" t="str">
        <f t="array" ref="K824">IFERROR(XLOOKUP(G824,'Tipo de carga'!A:A,'Tipo de carga'!B:B))</f>
        <v>Autoabasto</v>
      </c>
      <c r="L824" s="37">
        <f t="shared" si="2"/>
        <v>41</v>
      </c>
      <c r="M824" s="37">
        <f t="shared" si="3"/>
        <v>8</v>
      </c>
      <c r="N824" s="37">
        <f t="shared" si="4"/>
        <v>10</v>
      </c>
      <c r="O824" s="37" t="str">
        <f t="array" ref="O824">IFERROR(XLOOKUP(K824,'Tipo de carga'!B:B,'Tipo de carga'!C:C))</f>
        <v>Diesel</v>
      </c>
    </row>
    <row r="825">
      <c r="A825" s="36">
        <v>1973.0</v>
      </c>
      <c r="B825" s="37" t="str">
        <f>IFERROR(VLOOKUP(A825,'asig octubre'!$A$2:$C$442,3,0))</f>
        <v>Sayer Sencillo</v>
      </c>
      <c r="C825" s="37" t="str">
        <f>IFERROR(VLOOKUP(A825,'asig octubre'!$A$2:$B$442,2,0))</f>
        <v>EC-04</v>
      </c>
      <c r="D825" s="38">
        <v>45573.88861111111</v>
      </c>
      <c r="E825" s="36" t="s">
        <v>61</v>
      </c>
      <c r="F825" s="37" t="str">
        <f t="array" ref="F825">IFERROR(XLOOKUP(E825,Operadores!A:A,Operadores!B:B))</f>
        <v>MENIG</v>
      </c>
      <c r="G825" s="36" t="s">
        <v>19</v>
      </c>
      <c r="H825" s="39">
        <v>19.37274</v>
      </c>
      <c r="I825" s="40">
        <v>640.02</v>
      </c>
      <c r="J825" s="41">
        <f t="shared" si="1"/>
        <v>12398.94105</v>
      </c>
      <c r="K825" s="37" t="str">
        <f t="array" ref="K825">IFERROR(XLOOKUP(G825,'Tipo de carga'!A:A,'Tipo de carga'!B:B))</f>
        <v>Autoabasto</v>
      </c>
      <c r="L825" s="37">
        <f t="shared" si="2"/>
        <v>41</v>
      </c>
      <c r="M825" s="37">
        <f t="shared" si="3"/>
        <v>8</v>
      </c>
      <c r="N825" s="37">
        <f t="shared" si="4"/>
        <v>10</v>
      </c>
      <c r="O825" s="37" t="str">
        <f t="array" ref="O825">IFERROR(XLOOKUP(K825,'Tipo de carga'!B:B,'Tipo de carga'!C:C))</f>
        <v>Diesel</v>
      </c>
    </row>
    <row r="826">
      <c r="A826" s="36">
        <v>1790.0</v>
      </c>
      <c r="B826" s="37" t="str">
        <f>IFERROR(VLOOKUP(A826,'asig octubre'!$A$2:$C$442,3,0))</f>
        <v>Sayer Sencillo</v>
      </c>
      <c r="C826" s="37" t="str">
        <f>IFERROR(VLOOKUP(A826,'asig octubre'!$A$2:$B$442,2,0))</f>
        <v>EC-04</v>
      </c>
      <c r="D826" s="38">
        <v>45573.86638888889</v>
      </c>
      <c r="E826" s="36" t="s">
        <v>263</v>
      </c>
      <c r="F826" s="37" t="str">
        <f t="array" ref="F826">IFERROR(XLOOKUP(E826,Operadores!A:A,Operadores!B:B))</f>
        <v>DEJISR</v>
      </c>
      <c r="G826" s="36" t="s">
        <v>19</v>
      </c>
      <c r="H826" s="39">
        <v>19.37274</v>
      </c>
      <c r="I826" s="40">
        <v>605.1</v>
      </c>
      <c r="J826" s="41">
        <f t="shared" si="1"/>
        <v>11722.44497</v>
      </c>
      <c r="K826" s="37" t="str">
        <f t="array" ref="K826">IFERROR(XLOOKUP(G826,'Tipo de carga'!A:A,'Tipo de carga'!B:B))</f>
        <v>Autoabasto</v>
      </c>
      <c r="L826" s="37">
        <f t="shared" si="2"/>
        <v>41</v>
      </c>
      <c r="M826" s="37">
        <f t="shared" si="3"/>
        <v>8</v>
      </c>
      <c r="N826" s="37">
        <f t="shared" si="4"/>
        <v>10</v>
      </c>
      <c r="O826" s="37" t="str">
        <f t="array" ref="O826">IFERROR(XLOOKUP(K826,'Tipo de carga'!B:B,'Tipo de carga'!C:C))</f>
        <v>Diesel</v>
      </c>
    </row>
    <row r="827">
      <c r="A827" s="36">
        <v>1971.0</v>
      </c>
      <c r="B827" s="37" t="str">
        <f>IFERROR(VLOOKUP(A827,'asig octubre'!$A$2:$C$442,3,0))</f>
        <v>Sayer Sencillo</v>
      </c>
      <c r="C827" s="37" t="str">
        <f>IFERROR(VLOOKUP(A827,'asig octubre'!$A$2:$B$442,2,0))</f>
        <v>EC-04</v>
      </c>
      <c r="D827" s="38">
        <v>45573.84679398148</v>
      </c>
      <c r="E827" s="36" t="s">
        <v>36</v>
      </c>
      <c r="F827" s="37" t="str">
        <f t="array" ref="F827">IFERROR(XLOOKUP(E827,Operadores!A:A,Operadores!B:B))</f>
        <v>OLVOSX</v>
      </c>
      <c r="G827" s="36" t="s">
        <v>19</v>
      </c>
      <c r="H827" s="39">
        <v>19.37274</v>
      </c>
      <c r="I827" s="40">
        <v>345.09</v>
      </c>
      <c r="J827" s="41">
        <f t="shared" si="1"/>
        <v>6685.338847</v>
      </c>
      <c r="K827" s="37" t="str">
        <f t="array" ref="K827">IFERROR(XLOOKUP(G827,'Tipo de carga'!A:A,'Tipo de carga'!B:B))</f>
        <v>Autoabasto</v>
      </c>
      <c r="L827" s="37">
        <f t="shared" si="2"/>
        <v>41</v>
      </c>
      <c r="M827" s="37">
        <f t="shared" si="3"/>
        <v>8</v>
      </c>
      <c r="N827" s="37">
        <f t="shared" si="4"/>
        <v>10</v>
      </c>
      <c r="O827" s="37" t="str">
        <f t="array" ref="O827">IFERROR(XLOOKUP(K827,'Tipo de carga'!B:B,'Tipo de carga'!C:C))</f>
        <v>Diesel</v>
      </c>
    </row>
    <row r="828">
      <c r="A828" s="36">
        <v>1808.0</v>
      </c>
      <c r="B828" s="37" t="str">
        <f>IFERROR(VLOOKUP(A828,'asig octubre'!$A$2:$C$442,3,0))</f>
        <v>Sayer Full</v>
      </c>
      <c r="C828" s="37" t="str">
        <f>IFERROR(VLOOKUP(A828,'asig octubre'!$A$2:$B$442,2,0))</f>
        <v>EC-04</v>
      </c>
      <c r="D828" s="38">
        <v>45573.80818287037</v>
      </c>
      <c r="E828" s="36" t="s">
        <v>55</v>
      </c>
      <c r="F828" s="37" t="str">
        <f t="array" ref="F828">IFERROR(XLOOKUP(E828,Operadores!A:A,Operadores!B:B))</f>
        <v>ZAPNO</v>
      </c>
      <c r="G828" s="36" t="s">
        <v>19</v>
      </c>
      <c r="H828" s="39">
        <v>19.37274</v>
      </c>
      <c r="I828" s="40">
        <v>425.01</v>
      </c>
      <c r="J828" s="41">
        <f t="shared" si="1"/>
        <v>8233.608227</v>
      </c>
      <c r="K828" s="37" t="str">
        <f t="array" ref="K828">IFERROR(XLOOKUP(G828,'Tipo de carga'!A:A,'Tipo de carga'!B:B))</f>
        <v>Autoabasto</v>
      </c>
      <c r="L828" s="37">
        <f t="shared" si="2"/>
        <v>41</v>
      </c>
      <c r="M828" s="37">
        <f t="shared" si="3"/>
        <v>8</v>
      </c>
      <c r="N828" s="37">
        <f t="shared" si="4"/>
        <v>10</v>
      </c>
      <c r="O828" s="37" t="str">
        <f t="array" ref="O828">IFERROR(XLOOKUP(K828,'Tipo de carga'!B:B,'Tipo de carga'!C:C))</f>
        <v>Diesel</v>
      </c>
    </row>
    <row r="829">
      <c r="A829" s="36">
        <v>1938.0</v>
      </c>
      <c r="B829" s="37" t="str">
        <f>IFERROR(VLOOKUP(A829,'asig octubre'!$A$2:$C$442,3,0))</f>
        <v>Sayer Sencillo</v>
      </c>
      <c r="C829" s="37" t="str">
        <f>IFERROR(VLOOKUP(A829,'asig octubre'!$A$2:$B$442,2,0))</f>
        <v>EC-04</v>
      </c>
      <c r="D829" s="38">
        <v>45573.79890046296</v>
      </c>
      <c r="E829" s="36" t="s">
        <v>38</v>
      </c>
      <c r="F829" s="37" t="str">
        <f t="array" ref="F829">IFERROR(XLOOKUP(E829,Operadores!A:A,Operadores!B:B))</f>
        <v>SOSCA01</v>
      </c>
      <c r="G829" s="36" t="s">
        <v>19</v>
      </c>
      <c r="H829" s="39">
        <v>19.37274</v>
      </c>
      <c r="I829" s="40">
        <v>425.04</v>
      </c>
      <c r="J829" s="41">
        <f t="shared" si="1"/>
        <v>8234.18941</v>
      </c>
      <c r="K829" s="37" t="str">
        <f t="array" ref="K829">IFERROR(XLOOKUP(G829,'Tipo de carga'!A:A,'Tipo de carga'!B:B))</f>
        <v>Autoabasto</v>
      </c>
      <c r="L829" s="37">
        <f t="shared" si="2"/>
        <v>41</v>
      </c>
      <c r="M829" s="37">
        <f t="shared" si="3"/>
        <v>8</v>
      </c>
      <c r="N829" s="37">
        <f t="shared" si="4"/>
        <v>10</v>
      </c>
      <c r="O829" s="37" t="str">
        <f t="array" ref="O829">IFERROR(XLOOKUP(K829,'Tipo de carga'!B:B,'Tipo de carga'!C:C))</f>
        <v>Diesel</v>
      </c>
    </row>
    <row r="830">
      <c r="A830" s="36">
        <v>1822.0</v>
      </c>
      <c r="B830" s="37" t="str">
        <f>IFERROR(VLOOKUP(A830,'asig octubre'!$A$2:$C$442,3,0))</f>
        <v>Sayer Vuelteros</v>
      </c>
      <c r="C830" s="37" t="str">
        <f>IFERROR(VLOOKUP(A830,'asig octubre'!$A$2:$B$442,2,0))</f>
        <v>EC-04</v>
      </c>
      <c r="D830" s="38">
        <v>45573.77315972222</v>
      </c>
      <c r="E830" s="36" t="s">
        <v>78</v>
      </c>
      <c r="F830" s="37" t="str">
        <f t="array" ref="F830">IFERROR(XLOOKUP(E830,Operadores!A:A,Operadores!B:B))</f>
        <v>OLVJES</v>
      </c>
      <c r="G830" s="36" t="s">
        <v>19</v>
      </c>
      <c r="H830" s="39">
        <v>19.37274</v>
      </c>
      <c r="I830" s="40">
        <v>475.04</v>
      </c>
      <c r="J830" s="41">
        <f t="shared" si="1"/>
        <v>9202.82641</v>
      </c>
      <c r="K830" s="37" t="str">
        <f t="array" ref="K830">IFERROR(XLOOKUP(G830,'Tipo de carga'!A:A,'Tipo de carga'!B:B))</f>
        <v>Autoabasto</v>
      </c>
      <c r="L830" s="37">
        <f t="shared" si="2"/>
        <v>41</v>
      </c>
      <c r="M830" s="37">
        <f t="shared" si="3"/>
        <v>8</v>
      </c>
      <c r="N830" s="37">
        <f t="shared" si="4"/>
        <v>10</v>
      </c>
      <c r="O830" s="37" t="str">
        <f t="array" ref="O830">IFERROR(XLOOKUP(K830,'Tipo de carga'!B:B,'Tipo de carga'!C:C))</f>
        <v>Diesel</v>
      </c>
    </row>
    <row r="831">
      <c r="A831" s="36">
        <v>2024.0</v>
      </c>
      <c r="B831" s="37" t="str">
        <f>IFERROR(VLOOKUP(A831,'asig octubre'!$A$2:$C$442,3,0))</f>
        <v>Available</v>
      </c>
      <c r="C831" s="37" t="str">
        <f>IFERROR(VLOOKUP(A831,'asig octubre'!$A$2:$B$442,2,0))</f>
        <v>TTE</v>
      </c>
      <c r="D831" s="38">
        <v>45573.76131944444</v>
      </c>
      <c r="E831" s="36" t="s">
        <v>69</v>
      </c>
      <c r="F831" s="37" t="str">
        <f t="array" ref="F831">IFERROR(XLOOKUP(E831,Operadores!A:A,Operadores!B:B))</f>
        <v>MTTO</v>
      </c>
      <c r="G831" s="36" t="s">
        <v>19</v>
      </c>
      <c r="H831" s="39">
        <v>19.37274</v>
      </c>
      <c r="I831" s="40">
        <v>558.11</v>
      </c>
      <c r="J831" s="41">
        <f t="shared" si="1"/>
        <v>10812.11992</v>
      </c>
      <c r="K831" s="37" t="str">
        <f t="array" ref="K831">IFERROR(XLOOKUP(G831,'Tipo de carga'!A:A,'Tipo de carga'!B:B))</f>
        <v>Autoabasto</v>
      </c>
      <c r="L831" s="37">
        <f t="shared" si="2"/>
        <v>41</v>
      </c>
      <c r="M831" s="37">
        <f t="shared" si="3"/>
        <v>8</v>
      </c>
      <c r="N831" s="37">
        <f t="shared" si="4"/>
        <v>10</v>
      </c>
      <c r="O831" s="37" t="str">
        <f t="array" ref="O831">IFERROR(XLOOKUP(K831,'Tipo de carga'!B:B,'Tipo de carga'!C:C))</f>
        <v>Diesel</v>
      </c>
    </row>
    <row r="832">
      <c r="A832" s="36">
        <v>2030.0</v>
      </c>
      <c r="B832" s="37" t="str">
        <f>IFERROR(VLOOKUP(A832,'asig octubre'!$A$2:$C$442,3,0))</f>
        <v>Available</v>
      </c>
      <c r="C832" s="37" t="str">
        <f>IFERROR(VLOOKUP(A832,'asig octubre'!$A$2:$B$442,2,0))</f>
        <v>TTE</v>
      </c>
      <c r="D832" s="38">
        <v>45573.71810185185</v>
      </c>
      <c r="E832" s="36" t="s">
        <v>349</v>
      </c>
      <c r="F832" s="37" t="str">
        <f t="array" ref="F832">IFERROR(XLOOKUP(E832,Operadores!A:A,Operadores!B:B))</f>
        <v>GUEGAB</v>
      </c>
      <c r="G832" s="36" t="s">
        <v>19</v>
      </c>
      <c r="H832" s="39">
        <v>19.37274</v>
      </c>
      <c r="I832" s="40">
        <v>286.55</v>
      </c>
      <c r="J832" s="41">
        <f t="shared" si="1"/>
        <v>5551.258647</v>
      </c>
      <c r="K832" s="37" t="str">
        <f t="array" ref="K832">IFERROR(XLOOKUP(G832,'Tipo de carga'!A:A,'Tipo de carga'!B:B))</f>
        <v>Autoabasto</v>
      </c>
      <c r="L832" s="37">
        <f t="shared" si="2"/>
        <v>41</v>
      </c>
      <c r="M832" s="37">
        <f t="shared" si="3"/>
        <v>8</v>
      </c>
      <c r="N832" s="37">
        <f t="shared" si="4"/>
        <v>10</v>
      </c>
      <c r="O832" s="37" t="str">
        <f t="array" ref="O832">IFERROR(XLOOKUP(K832,'Tipo de carga'!B:B,'Tipo de carga'!C:C))</f>
        <v>Diesel</v>
      </c>
    </row>
    <row r="833">
      <c r="A833" s="36">
        <v>2025.0</v>
      </c>
      <c r="B833" s="37" t="str">
        <f>IFERROR(VLOOKUP(A833,'asig octubre'!$A$2:$C$442,3,0))</f>
        <v>Available</v>
      </c>
      <c r="C833" s="37" t="str">
        <f>IFERROR(VLOOKUP(A833,'asig octubre'!$A$2:$B$442,2,0))</f>
        <v>TTE</v>
      </c>
      <c r="D833" s="38">
        <v>45573.71045138889</v>
      </c>
      <c r="E833" s="36" t="s">
        <v>69</v>
      </c>
      <c r="F833" s="37" t="str">
        <f t="array" ref="F833">IFERROR(XLOOKUP(E833,Operadores!A:A,Operadores!B:B))</f>
        <v>MTTO</v>
      </c>
      <c r="G833" s="36" t="s">
        <v>19</v>
      </c>
      <c r="H833" s="39">
        <v>19.37274</v>
      </c>
      <c r="I833" s="40">
        <v>594.12</v>
      </c>
      <c r="J833" s="41">
        <f t="shared" si="1"/>
        <v>11509.73229</v>
      </c>
      <c r="K833" s="37" t="str">
        <f t="array" ref="K833">IFERROR(XLOOKUP(G833,'Tipo de carga'!A:A,'Tipo de carga'!B:B))</f>
        <v>Autoabasto</v>
      </c>
      <c r="L833" s="37">
        <f t="shared" si="2"/>
        <v>41</v>
      </c>
      <c r="M833" s="37">
        <f t="shared" si="3"/>
        <v>8</v>
      </c>
      <c r="N833" s="37">
        <f t="shared" si="4"/>
        <v>10</v>
      </c>
      <c r="O833" s="37" t="str">
        <f t="array" ref="O833">IFERROR(XLOOKUP(K833,'Tipo de carga'!B:B,'Tipo de carga'!C:C))</f>
        <v>Diesel</v>
      </c>
    </row>
    <row r="834">
      <c r="A834" s="36">
        <v>1698.0</v>
      </c>
      <c r="B834" s="37" t="str">
        <f>IFERROR(VLOOKUP(A834,'asig octubre'!$A$2:$C$442,3,0))</f>
        <v>Available</v>
      </c>
      <c r="C834" s="37" t="str">
        <f>IFERROR(VLOOKUP(A834,'asig octubre'!$A$2:$B$442,2,0))</f>
        <v>TTE</v>
      </c>
      <c r="D834" s="38">
        <v>45573.693773148145</v>
      </c>
      <c r="E834" s="36" t="s">
        <v>250</v>
      </c>
      <c r="F834" s="37" t="str">
        <f t="array" ref="F834">IFERROR(XLOOKUP(E834,Operadores!A:A,Operadores!B:B))</f>
        <v>FIGMAR</v>
      </c>
      <c r="G834" s="36" t="s">
        <v>19</v>
      </c>
      <c r="H834" s="39">
        <v>19.37274</v>
      </c>
      <c r="I834" s="40">
        <v>43.39</v>
      </c>
      <c r="J834" s="41">
        <f t="shared" si="1"/>
        <v>840.5831886</v>
      </c>
      <c r="K834" s="37" t="str">
        <f t="array" ref="K834">IFERROR(XLOOKUP(G834,'Tipo de carga'!A:A,'Tipo de carga'!B:B))</f>
        <v>Autoabasto</v>
      </c>
      <c r="L834" s="37">
        <f t="shared" si="2"/>
        <v>41</v>
      </c>
      <c r="M834" s="37">
        <f t="shared" si="3"/>
        <v>8</v>
      </c>
      <c r="N834" s="37">
        <f t="shared" si="4"/>
        <v>10</v>
      </c>
      <c r="O834" s="37" t="str">
        <f t="array" ref="O834">IFERROR(XLOOKUP(K834,'Tipo de carga'!B:B,'Tipo de carga'!C:C))</f>
        <v>Diesel</v>
      </c>
    </row>
    <row r="835">
      <c r="A835" s="36">
        <v>1970.0</v>
      </c>
      <c r="B835" s="37" t="str">
        <f>IFERROR(VLOOKUP(A835,'asig octubre'!$A$2:$C$442,3,0))</f>
        <v>Sayer Vuelteros</v>
      </c>
      <c r="C835" s="37" t="str">
        <f>IFERROR(VLOOKUP(A835,'asig octubre'!$A$2:$B$442,2,0))</f>
        <v>EC-04</v>
      </c>
      <c r="D835" s="38">
        <v>45573.53921296296</v>
      </c>
      <c r="E835" s="36" t="s">
        <v>47</v>
      </c>
      <c r="F835" s="37" t="str">
        <f t="array" ref="F835">IFERROR(XLOOKUP(E835,Operadores!A:A,Operadores!B:B))</f>
        <v>HERLEX</v>
      </c>
      <c r="G835" s="36" t="s">
        <v>19</v>
      </c>
      <c r="H835" s="39">
        <v>19.37274</v>
      </c>
      <c r="I835" s="40">
        <v>314.24</v>
      </c>
      <c r="J835" s="41">
        <f t="shared" si="1"/>
        <v>6087.689818</v>
      </c>
      <c r="K835" s="37" t="str">
        <f t="array" ref="K835">IFERROR(XLOOKUP(G835,'Tipo de carga'!A:A,'Tipo de carga'!B:B))</f>
        <v>Autoabasto</v>
      </c>
      <c r="L835" s="37">
        <f t="shared" si="2"/>
        <v>41</v>
      </c>
      <c r="M835" s="37">
        <f t="shared" si="3"/>
        <v>8</v>
      </c>
      <c r="N835" s="37">
        <f t="shared" si="4"/>
        <v>10</v>
      </c>
      <c r="O835" s="37" t="str">
        <f t="array" ref="O835">IFERROR(XLOOKUP(K835,'Tipo de carga'!B:B,'Tipo de carga'!C:C))</f>
        <v>Diesel</v>
      </c>
    </row>
    <row r="836">
      <c r="A836" s="36">
        <v>1968.0</v>
      </c>
      <c r="B836" s="37" t="str">
        <f>IFERROR(VLOOKUP(A836,'asig octubre'!$A$2:$C$442,3,0))</f>
        <v>Sayer Sencillo</v>
      </c>
      <c r="C836" s="37" t="str">
        <f>IFERROR(VLOOKUP(A836,'asig octubre'!$A$2:$B$442,2,0))</f>
        <v>EC-04</v>
      </c>
      <c r="D836" s="38">
        <v>45573.525555555556</v>
      </c>
      <c r="E836" s="36" t="s">
        <v>251</v>
      </c>
      <c r="F836" s="37" t="str">
        <f t="array" ref="F836">IFERROR(XLOOKUP(E836,Operadores!A:A,Operadores!B:B))</f>
        <v>MORMA03</v>
      </c>
      <c r="G836" s="36" t="s">
        <v>19</v>
      </c>
      <c r="H836" s="39">
        <v>19.37274</v>
      </c>
      <c r="I836" s="40">
        <v>663.75</v>
      </c>
      <c r="J836" s="41">
        <f t="shared" si="1"/>
        <v>12858.65618</v>
      </c>
      <c r="K836" s="37" t="str">
        <f t="array" ref="K836">IFERROR(XLOOKUP(G836,'Tipo de carga'!A:A,'Tipo de carga'!B:B))</f>
        <v>Autoabasto</v>
      </c>
      <c r="L836" s="37">
        <f t="shared" si="2"/>
        <v>41</v>
      </c>
      <c r="M836" s="37">
        <f t="shared" si="3"/>
        <v>8</v>
      </c>
      <c r="N836" s="37">
        <f t="shared" si="4"/>
        <v>10</v>
      </c>
      <c r="O836" s="37" t="str">
        <f t="array" ref="O836">IFERROR(XLOOKUP(K836,'Tipo de carga'!B:B,'Tipo de carga'!C:C))</f>
        <v>Diesel</v>
      </c>
    </row>
    <row r="837">
      <c r="A837" s="36">
        <v>308.0</v>
      </c>
      <c r="B837" s="37" t="str">
        <f>IFERROR(VLOOKUP(A837,'asig octubre'!$A$2:$C$442,3,0))</f>
        <v>Sayer Thorton</v>
      </c>
      <c r="C837" s="37" t="str">
        <f>IFERROR(VLOOKUP(A837,'asig octubre'!$A$2:$B$442,2,0))</f>
        <v>EC-04</v>
      </c>
      <c r="D837" s="38">
        <v>45573.504537037035</v>
      </c>
      <c r="E837" s="36" t="s">
        <v>261</v>
      </c>
      <c r="F837" s="37" t="str">
        <f t="array" ref="F837">IFERROR(XLOOKUP(E837,Operadores!A:A,Operadores!B:B))</f>
        <v>FLOTIT</v>
      </c>
      <c r="G837" s="36" t="s">
        <v>19</v>
      </c>
      <c r="H837" s="39">
        <v>19.37274</v>
      </c>
      <c r="I837" s="40">
        <v>150.01</v>
      </c>
      <c r="J837" s="41">
        <f t="shared" si="1"/>
        <v>2906.104727</v>
      </c>
      <c r="K837" s="37" t="str">
        <f t="array" ref="K837">IFERROR(XLOOKUP(G837,'Tipo de carga'!A:A,'Tipo de carga'!B:B))</f>
        <v>Autoabasto</v>
      </c>
      <c r="L837" s="37">
        <f t="shared" si="2"/>
        <v>41</v>
      </c>
      <c r="M837" s="37">
        <f t="shared" si="3"/>
        <v>8</v>
      </c>
      <c r="N837" s="37">
        <f t="shared" si="4"/>
        <v>10</v>
      </c>
      <c r="O837" s="37" t="str">
        <f t="array" ref="O837">IFERROR(XLOOKUP(K837,'Tipo de carga'!B:B,'Tipo de carga'!C:C))</f>
        <v>Diesel</v>
      </c>
    </row>
    <row r="838">
      <c r="A838" s="36">
        <v>1967.0</v>
      </c>
      <c r="B838" s="37" t="str">
        <f>IFERROR(VLOOKUP(A838,'asig octubre'!$A$2:$C$442,3,0))</f>
        <v>Sayer Sencillo</v>
      </c>
      <c r="C838" s="37" t="str">
        <f>IFERROR(VLOOKUP(A838,'asig octubre'!$A$2:$B$442,2,0))</f>
        <v>EC-04</v>
      </c>
      <c r="D838" s="38">
        <v>45573.47392361111</v>
      </c>
      <c r="E838" s="36" t="s">
        <v>30</v>
      </c>
      <c r="F838" s="37" t="str">
        <f t="array" ref="F838">IFERROR(XLOOKUP(E838,Operadores!A:A,Operadores!B:B))</f>
        <v>BARMIGX</v>
      </c>
      <c r="G838" s="36" t="s">
        <v>19</v>
      </c>
      <c r="H838" s="39">
        <v>19.37274</v>
      </c>
      <c r="I838" s="40">
        <v>775.9</v>
      </c>
      <c r="J838" s="41">
        <f t="shared" si="1"/>
        <v>15031.30897</v>
      </c>
      <c r="K838" s="37" t="str">
        <f t="array" ref="K838">IFERROR(XLOOKUP(G838,'Tipo de carga'!A:A,'Tipo de carga'!B:B))</f>
        <v>Autoabasto</v>
      </c>
      <c r="L838" s="37">
        <f t="shared" si="2"/>
        <v>41</v>
      </c>
      <c r="M838" s="37">
        <f t="shared" si="3"/>
        <v>8</v>
      </c>
      <c r="N838" s="37">
        <f t="shared" si="4"/>
        <v>10</v>
      </c>
      <c r="O838" s="37" t="str">
        <f t="array" ref="O838">IFERROR(XLOOKUP(K838,'Tipo de carga'!B:B,'Tipo de carga'!C:C))</f>
        <v>Diesel</v>
      </c>
    </row>
    <row r="839">
      <c r="A839" s="36">
        <v>1694.0</v>
      </c>
      <c r="B839" s="37" t="str">
        <f>IFERROR(VLOOKUP(A839,'asig octubre'!$A$2:$C$442,3,0))</f>
        <v>Available</v>
      </c>
      <c r="C839" s="37" t="str">
        <f>IFERROR(VLOOKUP(A839,'asig octubre'!$A$2:$B$442,2,0))</f>
        <v>TTE</v>
      </c>
      <c r="D839" s="38">
        <v>45573.45657407407</v>
      </c>
      <c r="E839" s="36" t="s">
        <v>276</v>
      </c>
      <c r="F839" s="37" t="str">
        <f t="array" ref="F839">IFERROR(XLOOKUP(E839,Operadores!A:A,Operadores!B:B))</f>
        <v>JUAFR</v>
      </c>
      <c r="G839" s="36" t="s">
        <v>19</v>
      </c>
      <c r="H839" s="39">
        <v>19.37274</v>
      </c>
      <c r="I839" s="40">
        <v>200.04</v>
      </c>
      <c r="J839" s="41">
        <f t="shared" si="1"/>
        <v>3875.32291</v>
      </c>
      <c r="K839" s="37" t="str">
        <f t="array" ref="K839">IFERROR(XLOOKUP(G839,'Tipo de carga'!A:A,'Tipo de carga'!B:B))</f>
        <v>Autoabasto</v>
      </c>
      <c r="L839" s="37">
        <f t="shared" si="2"/>
        <v>41</v>
      </c>
      <c r="M839" s="37">
        <f t="shared" si="3"/>
        <v>8</v>
      </c>
      <c r="N839" s="37">
        <f t="shared" si="4"/>
        <v>10</v>
      </c>
      <c r="O839" s="37" t="str">
        <f t="array" ref="O839">IFERROR(XLOOKUP(K839,'Tipo de carga'!B:B,'Tipo de carga'!C:C))</f>
        <v>Diesel</v>
      </c>
    </row>
    <row r="840">
      <c r="A840" s="36">
        <v>1694.0</v>
      </c>
      <c r="B840" s="37" t="str">
        <f>IFERROR(VLOOKUP(A840,'asig octubre'!$A$2:$C$442,3,0))</f>
        <v>Available</v>
      </c>
      <c r="C840" s="37" t="str">
        <f>IFERROR(VLOOKUP(A840,'asig octubre'!$A$2:$B$442,2,0))</f>
        <v>TTE</v>
      </c>
      <c r="D840" s="38">
        <v>45573.45278935185</v>
      </c>
      <c r="E840" s="36"/>
      <c r="F840" s="37" t="str">
        <f t="array" ref="F840">IFERROR(XLOOKUP(E840,Operadores!A:A,Operadores!B:B))</f>
        <v/>
      </c>
      <c r="G840" s="36" t="s">
        <v>19</v>
      </c>
      <c r="H840" s="39">
        <v>19.37274</v>
      </c>
      <c r="I840" s="40">
        <v>61.36</v>
      </c>
      <c r="J840" s="41">
        <f t="shared" si="1"/>
        <v>1188.711326</v>
      </c>
      <c r="K840" s="37" t="str">
        <f t="array" ref="K840">IFERROR(XLOOKUP(G840,'Tipo de carga'!A:A,'Tipo de carga'!B:B))</f>
        <v>Autoabasto</v>
      </c>
      <c r="L840" s="37">
        <f t="shared" si="2"/>
        <v>41</v>
      </c>
      <c r="M840" s="37">
        <f t="shared" si="3"/>
        <v>8</v>
      </c>
      <c r="N840" s="37">
        <f t="shared" si="4"/>
        <v>10</v>
      </c>
      <c r="O840" s="37" t="str">
        <f t="array" ref="O840">IFERROR(XLOOKUP(K840,'Tipo de carga'!B:B,'Tipo de carga'!C:C))</f>
        <v>Diesel</v>
      </c>
    </row>
    <row r="841">
      <c r="A841" s="36">
        <v>1672.0</v>
      </c>
      <c r="B841" s="37" t="str">
        <f>IFERROR(VLOOKUP(A841,'asig octubre'!$A$2:$C$442,3,0))</f>
        <v>Available</v>
      </c>
      <c r="C841" s="37" t="str">
        <f>IFERROR(VLOOKUP(A841,'asig octubre'!$A$2:$B$442,2,0))</f>
        <v>TTE</v>
      </c>
      <c r="D841" s="38">
        <v>45573.44541666667</v>
      </c>
      <c r="E841" s="36" t="s">
        <v>360</v>
      </c>
      <c r="F841" s="37" t="str">
        <f t="array" ref="F841">IFERROR(XLOOKUP(E841,Operadores!A:A,Operadores!B:B))</f>
        <v>CASJES</v>
      </c>
      <c r="G841" s="36" t="s">
        <v>19</v>
      </c>
      <c r="H841" s="39">
        <v>19.37274</v>
      </c>
      <c r="I841" s="40">
        <v>250.0</v>
      </c>
      <c r="J841" s="41">
        <f t="shared" si="1"/>
        <v>4843.185</v>
      </c>
      <c r="K841" s="37" t="str">
        <f t="array" ref="K841">IFERROR(XLOOKUP(G841,'Tipo de carga'!A:A,'Tipo de carga'!B:B))</f>
        <v>Autoabasto</v>
      </c>
      <c r="L841" s="37">
        <f t="shared" si="2"/>
        <v>41</v>
      </c>
      <c r="M841" s="37">
        <f t="shared" si="3"/>
        <v>8</v>
      </c>
      <c r="N841" s="37">
        <f t="shared" si="4"/>
        <v>10</v>
      </c>
      <c r="O841" s="37" t="str">
        <f t="array" ref="O841">IFERROR(XLOOKUP(K841,'Tipo de carga'!B:B,'Tipo de carga'!C:C))</f>
        <v>Diesel</v>
      </c>
    </row>
    <row r="842">
      <c r="A842" s="36">
        <v>1702.0</v>
      </c>
      <c r="B842" s="37" t="str">
        <f>IFERROR(VLOOKUP(A842,'asig octubre'!$A$2:$C$442,3,0))</f>
        <v>Available</v>
      </c>
      <c r="C842" s="37" t="str">
        <f>IFERROR(VLOOKUP(A842,'asig octubre'!$A$2:$B$442,2,0))</f>
        <v>TTE</v>
      </c>
      <c r="D842" s="38">
        <v>45573.43861111111</v>
      </c>
      <c r="E842" s="36" t="s">
        <v>456</v>
      </c>
      <c r="F842" s="37" t="str">
        <f t="array" ref="F842">IFERROR(XLOOKUP(E842,Operadores!A:A,Operadores!B:B))</f>
        <v>PERGO</v>
      </c>
      <c r="G842" s="36" t="s">
        <v>19</v>
      </c>
      <c r="H842" s="39">
        <v>19.37274</v>
      </c>
      <c r="I842" s="40">
        <v>450.0</v>
      </c>
      <c r="J842" s="41">
        <f t="shared" si="1"/>
        <v>8717.733</v>
      </c>
      <c r="K842" s="37" t="str">
        <f t="array" ref="K842">IFERROR(XLOOKUP(G842,'Tipo de carga'!A:A,'Tipo de carga'!B:B))</f>
        <v>Autoabasto</v>
      </c>
      <c r="L842" s="37">
        <f t="shared" si="2"/>
        <v>41</v>
      </c>
      <c r="M842" s="37">
        <f t="shared" si="3"/>
        <v>8</v>
      </c>
      <c r="N842" s="37">
        <f t="shared" si="4"/>
        <v>10</v>
      </c>
      <c r="O842" s="37" t="str">
        <f t="array" ref="O842">IFERROR(XLOOKUP(K842,'Tipo de carga'!B:B,'Tipo de carga'!C:C))</f>
        <v>Diesel</v>
      </c>
    </row>
    <row r="843">
      <c r="A843" s="36">
        <v>1797.0</v>
      </c>
      <c r="B843" s="37" t="str">
        <f>IFERROR(VLOOKUP(A843,'asig octubre'!$A$2:$C$442,3,0))</f>
        <v>Colgate</v>
      </c>
      <c r="C843" s="37" t="str">
        <f>IFERROR(VLOOKUP(A843,'asig octubre'!$A$2:$B$442,2,0))</f>
        <v>EC-04</v>
      </c>
      <c r="D843" s="38">
        <v>45573.33560185185</v>
      </c>
      <c r="E843" s="36" t="s">
        <v>457</v>
      </c>
      <c r="F843" s="37" t="str">
        <f t="array" ref="F843">IFERROR(XLOOKUP(E843,Operadores!A:A,Operadores!B:B))</f>
        <v>DEJMAR</v>
      </c>
      <c r="G843" s="36" t="s">
        <v>19</v>
      </c>
      <c r="H843" s="39">
        <v>19.37274</v>
      </c>
      <c r="I843" s="40">
        <v>589.73</v>
      </c>
      <c r="J843" s="41">
        <f t="shared" si="1"/>
        <v>11424.68596</v>
      </c>
      <c r="K843" s="37" t="str">
        <f t="array" ref="K843">IFERROR(XLOOKUP(G843,'Tipo de carga'!A:A,'Tipo de carga'!B:B))</f>
        <v>Autoabasto</v>
      </c>
      <c r="L843" s="37">
        <f t="shared" si="2"/>
        <v>41</v>
      </c>
      <c r="M843" s="37">
        <f t="shared" si="3"/>
        <v>8</v>
      </c>
      <c r="N843" s="37">
        <f t="shared" si="4"/>
        <v>10</v>
      </c>
      <c r="O843" s="37" t="str">
        <f t="array" ref="O843">IFERROR(XLOOKUP(K843,'Tipo de carga'!B:B,'Tipo de carga'!C:C))</f>
        <v>Diesel</v>
      </c>
    </row>
    <row r="844">
      <c r="A844" s="36">
        <v>1947.0</v>
      </c>
      <c r="B844" s="37" t="str">
        <f>IFERROR(VLOOKUP(A844,'asig octubre'!$A$2:$C$442,3,0))</f>
        <v>Circuitos</v>
      </c>
      <c r="C844" s="37" t="str">
        <f>IFERROR(VLOOKUP(A844,'asig octubre'!$A$2:$B$442,2,0))</f>
        <v>EC-03</v>
      </c>
      <c r="D844" s="38">
        <v>45573.684224537035</v>
      </c>
      <c r="E844" s="36" t="s">
        <v>265</v>
      </c>
      <c r="F844" s="37" t="str">
        <f t="array" ref="F844">IFERROR(XLOOKUP(E844,Operadores!A:A,Operadores!B:B))</f>
        <v>DAMOS</v>
      </c>
      <c r="G844" s="36" t="s">
        <v>75</v>
      </c>
      <c r="H844" s="39">
        <v>19.88136</v>
      </c>
      <c r="I844" s="40">
        <v>184.07</v>
      </c>
      <c r="J844" s="41">
        <f t="shared" si="1"/>
        <v>3659.561935</v>
      </c>
      <c r="K844" s="37" t="str">
        <f t="array" ref="K844">IFERROR(XLOOKUP(G844,'Tipo de carga'!A:A,'Tipo de carga'!B:B))</f>
        <v>Autoabasto</v>
      </c>
      <c r="L844" s="37">
        <f t="shared" si="2"/>
        <v>41</v>
      </c>
      <c r="M844" s="37">
        <f t="shared" si="3"/>
        <v>8</v>
      </c>
      <c r="N844" s="37">
        <f t="shared" si="4"/>
        <v>10</v>
      </c>
      <c r="O844" s="37" t="str">
        <f t="array" ref="O844">IFERROR(XLOOKUP(K844,'Tipo de carga'!B:B,'Tipo de carga'!C:C))</f>
        <v>Diesel</v>
      </c>
    </row>
    <row r="845">
      <c r="A845" s="36">
        <v>1942.0</v>
      </c>
      <c r="B845" s="37" t="str">
        <f>IFERROR(VLOOKUP(A845,'asig octubre'!$A$2:$C$442,3,0))</f>
        <v>PISA Gdl</v>
      </c>
      <c r="C845" s="37" t="str">
        <f>IFERROR(VLOOKUP(A845,'asig octubre'!$A$2:$B$442,2,0))</f>
        <v>EC-06</v>
      </c>
      <c r="D845" s="38">
        <v>45573.5880787037</v>
      </c>
      <c r="E845" s="36" t="s">
        <v>270</v>
      </c>
      <c r="F845" s="37" t="str">
        <f t="array" ref="F845">IFERROR(XLOOKUP(E845,Operadores!A:A,Operadores!B:B))</f>
        <v>RESEDU</v>
      </c>
      <c r="G845" s="36" t="s">
        <v>75</v>
      </c>
      <c r="H845" s="39">
        <v>19.88136</v>
      </c>
      <c r="I845" s="40">
        <v>266.03</v>
      </c>
      <c r="J845" s="41">
        <f t="shared" si="1"/>
        <v>5289.038201</v>
      </c>
      <c r="K845" s="37" t="str">
        <f t="array" ref="K845">IFERROR(XLOOKUP(G845,'Tipo de carga'!A:A,'Tipo de carga'!B:B))</f>
        <v>Autoabasto</v>
      </c>
      <c r="L845" s="37">
        <f t="shared" si="2"/>
        <v>41</v>
      </c>
      <c r="M845" s="37">
        <f t="shared" si="3"/>
        <v>8</v>
      </c>
      <c r="N845" s="37">
        <f t="shared" si="4"/>
        <v>10</v>
      </c>
      <c r="O845" s="37" t="str">
        <f t="array" ref="O845">IFERROR(XLOOKUP(K845,'Tipo de carga'!B:B,'Tipo de carga'!C:C))</f>
        <v>Diesel</v>
      </c>
    </row>
    <row r="846">
      <c r="A846" s="36">
        <v>1904.0</v>
      </c>
      <c r="B846" s="37" t="str">
        <f>IFERROR(VLOOKUP(A846,'asig octubre'!$A$2:$C$442,3,0))</f>
        <v>PISA Gdl</v>
      </c>
      <c r="C846" s="37" t="str">
        <f>IFERROR(VLOOKUP(A846,'asig octubre'!$A$2:$B$442,2,0))</f>
        <v>EC-06</v>
      </c>
      <c r="D846" s="38">
        <v>45573.49444444444</v>
      </c>
      <c r="E846" s="36" t="s">
        <v>401</v>
      </c>
      <c r="F846" s="37" t="str">
        <f t="array" ref="F846">IFERROR(XLOOKUP(E846,Operadores!A:A,Operadores!B:B))</f>
        <v>CARGUS</v>
      </c>
      <c r="G846" s="36" t="s">
        <v>75</v>
      </c>
      <c r="H846" s="39">
        <v>19.88136</v>
      </c>
      <c r="I846" s="40">
        <v>285.64</v>
      </c>
      <c r="J846" s="41">
        <f t="shared" si="1"/>
        <v>5678.91167</v>
      </c>
      <c r="K846" s="37" t="str">
        <f t="array" ref="K846">IFERROR(XLOOKUP(G846,'Tipo de carga'!A:A,'Tipo de carga'!B:B))</f>
        <v>Autoabasto</v>
      </c>
      <c r="L846" s="37">
        <f t="shared" si="2"/>
        <v>41</v>
      </c>
      <c r="M846" s="37">
        <f t="shared" si="3"/>
        <v>8</v>
      </c>
      <c r="N846" s="37">
        <f t="shared" si="4"/>
        <v>10</v>
      </c>
      <c r="O846" s="37" t="str">
        <f t="array" ref="O846">IFERROR(XLOOKUP(K846,'Tipo de carga'!B:B,'Tipo de carga'!C:C))</f>
        <v>Diesel</v>
      </c>
    </row>
    <row r="847">
      <c r="A847" s="36">
        <v>1889.0</v>
      </c>
      <c r="B847" s="37" t="str">
        <f>IFERROR(VLOOKUP(A847,'asig octubre'!$A$2:$C$442,3,0))</f>
        <v>PISA Gdl</v>
      </c>
      <c r="C847" s="37" t="str">
        <f>IFERROR(VLOOKUP(A847,'asig octubre'!$A$2:$B$442,2,0))</f>
        <v>EC-06</v>
      </c>
      <c r="D847" s="38">
        <v>45573.43886574074</v>
      </c>
      <c r="E847" s="36" t="s">
        <v>442</v>
      </c>
      <c r="F847" s="37" t="str">
        <f t="array" ref="F847">IFERROR(XLOOKUP(E847,Operadores!A:A,Operadores!B:B))</f>
        <v>CARMAUX</v>
      </c>
      <c r="G847" s="36" t="s">
        <v>75</v>
      </c>
      <c r="H847" s="39">
        <v>19.88136</v>
      </c>
      <c r="I847" s="40">
        <v>290.07</v>
      </c>
      <c r="J847" s="41">
        <f t="shared" si="1"/>
        <v>5766.986095</v>
      </c>
      <c r="K847" s="37" t="str">
        <f t="array" ref="K847">IFERROR(XLOOKUP(G847,'Tipo de carga'!A:A,'Tipo de carga'!B:B))</f>
        <v>Autoabasto</v>
      </c>
      <c r="L847" s="37">
        <f t="shared" si="2"/>
        <v>41</v>
      </c>
      <c r="M847" s="37">
        <f t="shared" si="3"/>
        <v>8</v>
      </c>
      <c r="N847" s="37">
        <f t="shared" si="4"/>
        <v>10</v>
      </c>
      <c r="O847" s="37" t="str">
        <f t="array" ref="O847">IFERROR(XLOOKUP(K847,'Tipo de carga'!B:B,'Tipo de carga'!C:C))</f>
        <v>Diesel</v>
      </c>
    </row>
    <row r="848">
      <c r="A848" s="36">
        <v>1884.0</v>
      </c>
      <c r="B848" s="37" t="str">
        <f>IFERROR(VLOOKUP(A848,'asig octubre'!$A$2:$C$442,3,0))</f>
        <v>PISA Gdl</v>
      </c>
      <c r="C848" s="37" t="str">
        <f>IFERROR(VLOOKUP(A848,'asig octubre'!$A$2:$B$442,2,0))</f>
        <v>EC-06</v>
      </c>
      <c r="D848" s="38">
        <v>45573.43880787037</v>
      </c>
      <c r="E848" s="36" t="s">
        <v>317</v>
      </c>
      <c r="F848" s="37" t="str">
        <f t="array" ref="F848">IFERROR(XLOOKUP(E848,Operadores!A:A,Operadores!B:B))</f>
        <v>VALGUS</v>
      </c>
      <c r="G848" s="36" t="s">
        <v>75</v>
      </c>
      <c r="H848" s="39">
        <v>19.88136</v>
      </c>
      <c r="I848" s="40">
        <v>277.06</v>
      </c>
      <c r="J848" s="41">
        <f t="shared" si="1"/>
        <v>5508.329602</v>
      </c>
      <c r="K848" s="37" t="str">
        <f t="array" ref="K848">IFERROR(XLOOKUP(G848,'Tipo de carga'!A:A,'Tipo de carga'!B:B))</f>
        <v>Autoabasto</v>
      </c>
      <c r="L848" s="37">
        <f t="shared" si="2"/>
        <v>41</v>
      </c>
      <c r="M848" s="37">
        <f t="shared" si="3"/>
        <v>8</v>
      </c>
      <c r="N848" s="37">
        <f t="shared" si="4"/>
        <v>10</v>
      </c>
      <c r="O848" s="37" t="str">
        <f t="array" ref="O848">IFERROR(XLOOKUP(K848,'Tipo de carga'!B:B,'Tipo de carga'!C:C))</f>
        <v>Diesel</v>
      </c>
    </row>
    <row r="849">
      <c r="A849" s="36">
        <v>1733.0</v>
      </c>
      <c r="B849" s="37" t="str">
        <f>IFERROR(VLOOKUP(A849,'asig octubre'!$A$2:$C$442,3,0))</f>
        <v>PISA Gdl</v>
      </c>
      <c r="C849" s="37" t="str">
        <f>IFERROR(VLOOKUP(A849,'asig octubre'!$A$2:$B$442,2,0))</f>
        <v>EC-06</v>
      </c>
      <c r="D849" s="38">
        <v>45573.41824074074</v>
      </c>
      <c r="E849" s="36" t="s">
        <v>352</v>
      </c>
      <c r="F849" s="37" t="str">
        <f t="array" ref="F849">IFERROR(XLOOKUP(E849,Operadores!A:A,Operadores!B:B))</f>
        <v>AQUISA</v>
      </c>
      <c r="G849" s="36" t="s">
        <v>75</v>
      </c>
      <c r="H849" s="39">
        <v>19.88136</v>
      </c>
      <c r="I849" s="40">
        <v>510.28</v>
      </c>
      <c r="J849" s="41">
        <f t="shared" si="1"/>
        <v>10145.06038</v>
      </c>
      <c r="K849" s="37" t="str">
        <f t="array" ref="K849">IFERROR(XLOOKUP(G849,'Tipo de carga'!A:A,'Tipo de carga'!B:B))</f>
        <v>Autoabasto</v>
      </c>
      <c r="L849" s="37">
        <f t="shared" si="2"/>
        <v>41</v>
      </c>
      <c r="M849" s="37">
        <f t="shared" si="3"/>
        <v>8</v>
      </c>
      <c r="N849" s="37">
        <f t="shared" si="4"/>
        <v>10</v>
      </c>
      <c r="O849" s="37" t="str">
        <f t="array" ref="O849">IFERROR(XLOOKUP(K849,'Tipo de carga'!B:B,'Tipo de carga'!C:C))</f>
        <v>Diesel</v>
      </c>
    </row>
    <row r="850">
      <c r="A850" s="36">
        <v>1875.0</v>
      </c>
      <c r="B850" s="37" t="str">
        <f>IFERROR(VLOOKUP(A850,'asig octubre'!$A$2:$C$442,3,0))</f>
        <v>Circuitos Mty</v>
      </c>
      <c r="C850" s="37" t="str">
        <f>IFERROR(VLOOKUP(A850,'asig octubre'!$A$2:$B$442,2,0))</f>
        <v>EC-07</v>
      </c>
      <c r="D850" s="38">
        <v>45573.85901620371</v>
      </c>
      <c r="E850" s="36" t="s">
        <v>235</v>
      </c>
      <c r="F850" s="37" t="str">
        <f t="array" ref="F850">IFERROR(XLOOKUP(E850,Operadores!A:A,Operadores!B:B))</f>
        <v>LEAMIG</v>
      </c>
      <c r="G850" s="36" t="s">
        <v>274</v>
      </c>
      <c r="H850" s="39">
        <v>19.23481</v>
      </c>
      <c r="I850" s="40">
        <v>350.3</v>
      </c>
      <c r="J850" s="41">
        <f t="shared" si="1"/>
        <v>6737.953943</v>
      </c>
      <c r="K850" s="37" t="str">
        <f t="array" ref="K850">IFERROR(XLOOKUP(G850,'Tipo de carga'!A:A,'Tipo de carga'!B:B))</f>
        <v>Autoabasto</v>
      </c>
      <c r="L850" s="37">
        <f t="shared" si="2"/>
        <v>41</v>
      </c>
      <c r="M850" s="37">
        <f t="shared" si="3"/>
        <v>8</v>
      </c>
      <c r="N850" s="37">
        <f t="shared" si="4"/>
        <v>10</v>
      </c>
      <c r="O850" s="37" t="str">
        <f t="array" ref="O850">IFERROR(XLOOKUP(K850,'Tipo de carga'!B:B,'Tipo de carga'!C:C))</f>
        <v>Diesel</v>
      </c>
    </row>
    <row r="851">
      <c r="A851" s="36">
        <v>2050.0</v>
      </c>
      <c r="B851" s="37" t="str">
        <f>IFERROR(VLOOKUP(A851,'asig octubre'!$A$2:$C$442,3,0))</f>
        <v>Crisa</v>
      </c>
      <c r="C851" s="37" t="str">
        <f>IFERROR(VLOOKUP(A851,'asig octubre'!$A$2:$B$442,2,0))</f>
        <v>EC-07</v>
      </c>
      <c r="D851" s="38">
        <v>45573.7628587963</v>
      </c>
      <c r="E851" s="36" t="s">
        <v>358</v>
      </c>
      <c r="F851" s="37" t="str">
        <f t="array" ref="F851">IFERROR(XLOOKUP(E851,Operadores!A:A,Operadores!B:B))</f>
        <v>CHAJES01</v>
      </c>
      <c r="G851" s="36" t="s">
        <v>274</v>
      </c>
      <c r="H851" s="39">
        <v>19.23481</v>
      </c>
      <c r="I851" s="40">
        <v>112.52</v>
      </c>
      <c r="J851" s="41">
        <f t="shared" si="1"/>
        <v>2164.300821</v>
      </c>
      <c r="K851" s="37" t="str">
        <f t="array" ref="K851">IFERROR(XLOOKUP(G851,'Tipo de carga'!A:A,'Tipo de carga'!B:B))</f>
        <v>Autoabasto</v>
      </c>
      <c r="L851" s="37">
        <f t="shared" si="2"/>
        <v>41</v>
      </c>
      <c r="M851" s="37">
        <f t="shared" si="3"/>
        <v>8</v>
      </c>
      <c r="N851" s="37">
        <f t="shared" si="4"/>
        <v>10</v>
      </c>
      <c r="O851" s="37" t="str">
        <f t="array" ref="O851">IFERROR(XLOOKUP(K851,'Tipo de carga'!B:B,'Tipo de carga'!C:C))</f>
        <v>Diesel</v>
      </c>
    </row>
    <row r="852">
      <c r="A852" s="36">
        <v>1764.0</v>
      </c>
      <c r="B852" s="37" t="str">
        <f>IFERROR(VLOOKUP(A852,'asig octubre'!$A$2:$C$442,3,0))</f>
        <v>Polaris</v>
      </c>
      <c r="C852" s="37" t="str">
        <f>IFERROR(VLOOKUP(A852,'asig octubre'!$A$2:$B$442,2,0))</f>
        <v>EC-07</v>
      </c>
      <c r="D852" s="38">
        <v>45573.7115625</v>
      </c>
      <c r="E852" s="36" t="s">
        <v>458</v>
      </c>
      <c r="F852" s="37" t="str">
        <f t="array" ref="F852">IFERROR(XLOOKUP(E852,Operadores!A:A,Operadores!B:B))</f>
        <v>ZAVJOS01X</v>
      </c>
      <c r="G852" s="36" t="s">
        <v>274</v>
      </c>
      <c r="H852" s="39">
        <v>19.23481</v>
      </c>
      <c r="I852" s="40">
        <v>20.24</v>
      </c>
      <c r="J852" s="41">
        <f t="shared" si="1"/>
        <v>389.3125544</v>
      </c>
      <c r="K852" s="37" t="str">
        <f t="array" ref="K852">IFERROR(XLOOKUP(G852,'Tipo de carga'!A:A,'Tipo de carga'!B:B))</f>
        <v>Autoabasto</v>
      </c>
      <c r="L852" s="37">
        <f t="shared" si="2"/>
        <v>41</v>
      </c>
      <c r="M852" s="37">
        <f t="shared" si="3"/>
        <v>8</v>
      </c>
      <c r="N852" s="37">
        <f t="shared" si="4"/>
        <v>10</v>
      </c>
      <c r="O852" s="37" t="str">
        <f t="array" ref="O852">IFERROR(XLOOKUP(K852,'Tipo de carga'!B:B,'Tipo de carga'!C:C))</f>
        <v>Diesel</v>
      </c>
    </row>
    <row r="853">
      <c r="A853" s="36">
        <v>2048.0</v>
      </c>
      <c r="B853" s="37" t="str">
        <f>IFERROR(VLOOKUP(A853,'asig octubre'!$A$2:$C$442,3,0))</f>
        <v>Crisa</v>
      </c>
      <c r="C853" s="37" t="str">
        <f>IFERROR(VLOOKUP(A853,'asig octubre'!$A$2:$B$442,2,0))</f>
        <v>EC-07</v>
      </c>
      <c r="D853" s="38">
        <v>45573.650358796294</v>
      </c>
      <c r="E853" s="36" t="s">
        <v>360</v>
      </c>
      <c r="F853" s="37" t="str">
        <f t="array" ref="F853">IFERROR(XLOOKUP(E853,Operadores!A:A,Operadores!B:B))</f>
        <v>CASJES</v>
      </c>
      <c r="G853" s="36" t="s">
        <v>274</v>
      </c>
      <c r="H853" s="39">
        <v>19.23481</v>
      </c>
      <c r="I853" s="40">
        <v>150.02</v>
      </c>
      <c r="J853" s="41">
        <f t="shared" si="1"/>
        <v>2885.606196</v>
      </c>
      <c r="K853" s="37" t="str">
        <f t="array" ref="K853">IFERROR(XLOOKUP(G853,'Tipo de carga'!A:A,'Tipo de carga'!B:B))</f>
        <v>Autoabasto</v>
      </c>
      <c r="L853" s="37">
        <f t="shared" si="2"/>
        <v>41</v>
      </c>
      <c r="M853" s="37">
        <f t="shared" si="3"/>
        <v>8</v>
      </c>
      <c r="N853" s="37">
        <f t="shared" si="4"/>
        <v>10</v>
      </c>
      <c r="O853" s="37" t="str">
        <f t="array" ref="O853">IFERROR(XLOOKUP(K853,'Tipo de carga'!B:B,'Tipo de carga'!C:C))</f>
        <v>Diesel</v>
      </c>
    </row>
    <row r="854">
      <c r="A854" s="36">
        <v>2052.0</v>
      </c>
      <c r="B854" s="37" t="str">
        <f>IFERROR(VLOOKUP(A854,'asig octubre'!$A$2:$C$442,3,0))</f>
        <v>Patieros Crisa</v>
      </c>
      <c r="C854" s="37" t="str">
        <f>IFERROR(VLOOKUP(A854,'asig octubre'!$A$2:$B$442,2,0))</f>
        <v>EC-07</v>
      </c>
      <c r="D854" s="38">
        <v>45573.630891203706</v>
      </c>
      <c r="E854" s="36" t="s">
        <v>394</v>
      </c>
      <c r="F854" s="37" t="str">
        <f t="array" ref="F854">IFERROR(XLOOKUP(E854,Operadores!A:A,Operadores!B:B))</f>
        <v>GAYJOS</v>
      </c>
      <c r="G854" s="36" t="s">
        <v>274</v>
      </c>
      <c r="H854" s="39">
        <v>19.23481</v>
      </c>
      <c r="I854" s="40">
        <v>173.13</v>
      </c>
      <c r="J854" s="41">
        <f t="shared" si="1"/>
        <v>3330.122655</v>
      </c>
      <c r="K854" s="37" t="str">
        <f t="array" ref="K854">IFERROR(XLOOKUP(G854,'Tipo de carga'!A:A,'Tipo de carga'!B:B))</f>
        <v>Autoabasto</v>
      </c>
      <c r="L854" s="37">
        <f t="shared" si="2"/>
        <v>41</v>
      </c>
      <c r="M854" s="37">
        <f t="shared" si="3"/>
        <v>8</v>
      </c>
      <c r="N854" s="37">
        <f t="shared" si="4"/>
        <v>10</v>
      </c>
      <c r="O854" s="37" t="str">
        <f t="array" ref="O854">IFERROR(XLOOKUP(K854,'Tipo de carga'!B:B,'Tipo de carga'!C:C))</f>
        <v>Diesel</v>
      </c>
    </row>
    <row r="855">
      <c r="A855" s="36">
        <v>1764.0</v>
      </c>
      <c r="B855" s="37" t="str">
        <f>IFERROR(VLOOKUP(A855,'asig octubre'!$A$2:$C$442,3,0))</f>
        <v>Polaris</v>
      </c>
      <c r="C855" s="37" t="str">
        <f>IFERROR(VLOOKUP(A855,'asig octubre'!$A$2:$B$442,2,0))</f>
        <v>EC-07</v>
      </c>
      <c r="D855" s="38">
        <v>45573.47877314815</v>
      </c>
      <c r="E855" s="36" t="s">
        <v>458</v>
      </c>
      <c r="F855" s="37" t="str">
        <f t="array" ref="F855">IFERROR(XLOOKUP(E855,Operadores!A:A,Operadores!B:B))</f>
        <v>ZAVJOS01X</v>
      </c>
      <c r="G855" s="36" t="s">
        <v>274</v>
      </c>
      <c r="H855" s="39">
        <v>19.23481</v>
      </c>
      <c r="I855" s="40">
        <v>315.46</v>
      </c>
      <c r="J855" s="41">
        <f t="shared" si="1"/>
        <v>6067.813163</v>
      </c>
      <c r="K855" s="37" t="str">
        <f t="array" ref="K855">IFERROR(XLOOKUP(G855,'Tipo de carga'!A:A,'Tipo de carga'!B:B))</f>
        <v>Autoabasto</v>
      </c>
      <c r="L855" s="37">
        <f t="shared" si="2"/>
        <v>41</v>
      </c>
      <c r="M855" s="37">
        <f t="shared" si="3"/>
        <v>8</v>
      </c>
      <c r="N855" s="37">
        <f t="shared" si="4"/>
        <v>10</v>
      </c>
      <c r="O855" s="37" t="str">
        <f t="array" ref="O855">IFERROR(XLOOKUP(K855,'Tipo de carga'!B:B,'Tipo de carga'!C:C))</f>
        <v>Diesel</v>
      </c>
    </row>
    <row r="856">
      <c r="A856" s="36">
        <v>1906.0</v>
      </c>
      <c r="B856" s="37" t="str">
        <f>IFERROR(VLOOKUP(A856,'asig octubre'!$A$2:$C$442,3,0))</f>
        <v>PISA Gdl</v>
      </c>
      <c r="C856" s="37" t="str">
        <f>IFERROR(VLOOKUP(A856,'asig octubre'!$A$2:$B$442,2,0))</f>
        <v>EC-06</v>
      </c>
      <c r="D856" s="38">
        <v>45573.17857638889</v>
      </c>
      <c r="E856" s="36" t="s">
        <v>393</v>
      </c>
      <c r="F856" s="37" t="str">
        <f t="array" ref="F856">IFERROR(XLOOKUP(E856,Operadores!A:A,Operadores!B:B))</f>
        <v>GAJJOS</v>
      </c>
      <c r="G856" s="36" t="s">
        <v>274</v>
      </c>
      <c r="H856" s="39">
        <v>19.23481</v>
      </c>
      <c r="I856" s="40">
        <v>400.04</v>
      </c>
      <c r="J856" s="41">
        <f t="shared" si="1"/>
        <v>7694.693392</v>
      </c>
      <c r="K856" s="37" t="str">
        <f t="array" ref="K856">IFERROR(XLOOKUP(G856,'Tipo de carga'!A:A,'Tipo de carga'!B:B))</f>
        <v>Autoabasto</v>
      </c>
      <c r="L856" s="37">
        <f t="shared" si="2"/>
        <v>41</v>
      </c>
      <c r="M856" s="37">
        <f t="shared" si="3"/>
        <v>8</v>
      </c>
      <c r="N856" s="37">
        <f t="shared" si="4"/>
        <v>10</v>
      </c>
      <c r="O856" s="37" t="str">
        <f t="array" ref="O856">IFERROR(XLOOKUP(K856,'Tipo de carga'!B:B,'Tipo de carga'!C:C))</f>
        <v>Diesel</v>
      </c>
    </row>
    <row r="857">
      <c r="A857" s="36">
        <v>1718.0</v>
      </c>
      <c r="B857" s="37" t="str">
        <f>IFERROR(VLOOKUP(A857,'asig octubre'!$A$2:$C$442,3,0))</f>
        <v>PISA Gdl</v>
      </c>
      <c r="C857" s="37" t="str">
        <f>IFERROR(VLOOKUP(A857,'asig octubre'!$A$2:$B$442,2,0))</f>
        <v>EC-06</v>
      </c>
      <c r="D857" s="38">
        <v>45573.12755787037</v>
      </c>
      <c r="E857" s="36" t="s">
        <v>361</v>
      </c>
      <c r="F857" s="37" t="str">
        <f t="array" ref="F857">IFERROR(XLOOKUP(E857,Operadores!A:A,Operadores!B:B))</f>
        <v>HERLUI03</v>
      </c>
      <c r="G857" s="36" t="s">
        <v>274</v>
      </c>
      <c r="H857" s="39">
        <v>19.23481</v>
      </c>
      <c r="I857" s="40">
        <v>460.78</v>
      </c>
      <c r="J857" s="41">
        <f t="shared" si="1"/>
        <v>8863.015752</v>
      </c>
      <c r="K857" s="37" t="str">
        <f t="array" ref="K857">IFERROR(XLOOKUP(G857,'Tipo de carga'!A:A,'Tipo de carga'!B:B))</f>
        <v>Autoabasto</v>
      </c>
      <c r="L857" s="37">
        <f t="shared" si="2"/>
        <v>41</v>
      </c>
      <c r="M857" s="37">
        <f t="shared" si="3"/>
        <v>8</v>
      </c>
      <c r="N857" s="37">
        <f t="shared" si="4"/>
        <v>10</v>
      </c>
      <c r="O857" s="37" t="str">
        <f t="array" ref="O857">IFERROR(XLOOKUP(K857,'Tipo de carga'!B:B,'Tipo de carga'!C:C))</f>
        <v>Diesel</v>
      </c>
    </row>
    <row r="858">
      <c r="A858" s="36">
        <v>1902.0</v>
      </c>
      <c r="B858" s="37" t="str">
        <f>IFERROR(VLOOKUP(A858,'asig octubre'!$A$2:$C$442,3,0))</f>
        <v>Pipas</v>
      </c>
      <c r="C858" s="37" t="str">
        <f>IFERROR(VLOOKUP(A858,'asig octubre'!$A$2:$B$442,2,0))</f>
        <v>EC-02</v>
      </c>
      <c r="D858" s="38">
        <v>45573.975798611114</v>
      </c>
      <c r="E858" s="36" t="s">
        <v>365</v>
      </c>
      <c r="F858" s="37" t="str">
        <f t="array" ref="F858">IFERROR(XLOOKUP(E858,Operadores!A:A,Operadores!B:B))</f>
        <v>RUICRU</v>
      </c>
      <c r="G858" s="36" t="s">
        <v>42</v>
      </c>
      <c r="H858" s="39">
        <v>19.24343</v>
      </c>
      <c r="I858" s="40">
        <v>810.07</v>
      </c>
      <c r="J858" s="41">
        <f t="shared" si="1"/>
        <v>15588.52534</v>
      </c>
      <c r="K858" s="37" t="str">
        <f t="array" ref="K858">IFERROR(XLOOKUP(G858,'Tipo de carga'!A:A,'Tipo de carga'!B:B))</f>
        <v>Autoabasto</v>
      </c>
      <c r="L858" s="37">
        <f t="shared" si="2"/>
        <v>41</v>
      </c>
      <c r="M858" s="37">
        <f t="shared" si="3"/>
        <v>8</v>
      </c>
      <c r="N858" s="37">
        <f t="shared" si="4"/>
        <v>10</v>
      </c>
      <c r="O858" s="37" t="str">
        <f t="array" ref="O858">IFERROR(XLOOKUP(K858,'Tipo de carga'!B:B,'Tipo de carga'!C:C))</f>
        <v>Diesel</v>
      </c>
    </row>
    <row r="859">
      <c r="A859" s="36">
        <v>1831.0</v>
      </c>
      <c r="B859" s="37" t="str">
        <f>IFERROR(VLOOKUP(A859,'asig octubre'!$A$2:$C$442,3,0))</f>
        <v>Full Liver</v>
      </c>
      <c r="C859" s="37" t="str">
        <f>IFERROR(VLOOKUP(A859,'asig octubre'!$A$2:$B$442,2,0))</f>
        <v>EC-01</v>
      </c>
      <c r="D859" s="38">
        <v>45573.975694444445</v>
      </c>
      <c r="E859" s="36" t="s">
        <v>325</v>
      </c>
      <c r="F859" s="37" t="str">
        <f t="array" ref="F859">IFERROR(XLOOKUP(E859,Operadores!A:A,Operadores!B:B))</f>
        <v>VELOSC</v>
      </c>
      <c r="G859" s="36" t="s">
        <v>42</v>
      </c>
      <c r="H859" s="39">
        <v>19.24343</v>
      </c>
      <c r="I859" s="40">
        <v>336.86</v>
      </c>
      <c r="J859" s="41">
        <f t="shared" si="1"/>
        <v>6482.34183</v>
      </c>
      <c r="K859" s="37" t="str">
        <f t="array" ref="K859">IFERROR(XLOOKUP(G859,'Tipo de carga'!A:A,'Tipo de carga'!B:B))</f>
        <v>Autoabasto</v>
      </c>
      <c r="L859" s="37">
        <f t="shared" si="2"/>
        <v>41</v>
      </c>
      <c r="M859" s="37">
        <f t="shared" si="3"/>
        <v>8</v>
      </c>
      <c r="N859" s="37">
        <f t="shared" si="4"/>
        <v>10</v>
      </c>
      <c r="O859" s="37" t="str">
        <f t="array" ref="O859">IFERROR(XLOOKUP(K859,'Tipo de carga'!B:B,'Tipo de carga'!C:C))</f>
        <v>Diesel</v>
      </c>
    </row>
    <row r="860">
      <c r="A860" s="36">
        <v>1997.0</v>
      </c>
      <c r="B860" s="37" t="str">
        <f>IFERROR(VLOOKUP(A860,'asig octubre'!$A$2:$C$442,3,0))</f>
        <v>MeLi Dedicado Merida</v>
      </c>
      <c r="C860" s="37" t="str">
        <f>IFERROR(VLOOKUP(A860,'asig octubre'!$A$2:$B$442,2,0))</f>
        <v>EC-05</v>
      </c>
      <c r="D860" s="38">
        <v>45573.96579861111</v>
      </c>
      <c r="E860" s="36" t="s">
        <v>391</v>
      </c>
      <c r="F860" s="37" t="str">
        <f t="array" ref="F860">IFERROR(XLOOKUP(E860,Operadores!A:A,Operadores!B:B))</f>
        <v>HERVIC02</v>
      </c>
      <c r="G860" s="36" t="s">
        <v>42</v>
      </c>
      <c r="H860" s="39">
        <v>19.24343</v>
      </c>
      <c r="I860" s="40">
        <v>201.02</v>
      </c>
      <c r="J860" s="41">
        <f t="shared" si="1"/>
        <v>3868.314299</v>
      </c>
      <c r="K860" s="37" t="str">
        <f t="array" ref="K860">IFERROR(XLOOKUP(G860,'Tipo de carga'!A:A,'Tipo de carga'!B:B))</f>
        <v>Autoabasto</v>
      </c>
      <c r="L860" s="37">
        <f t="shared" si="2"/>
        <v>41</v>
      </c>
      <c r="M860" s="37">
        <f t="shared" si="3"/>
        <v>8</v>
      </c>
      <c r="N860" s="37">
        <f t="shared" si="4"/>
        <v>10</v>
      </c>
      <c r="O860" s="37" t="str">
        <f t="array" ref="O860">IFERROR(XLOOKUP(K860,'Tipo de carga'!B:B,'Tipo de carga'!C:C))</f>
        <v>Diesel</v>
      </c>
    </row>
    <row r="861">
      <c r="A861" s="36">
        <v>1901.0</v>
      </c>
      <c r="B861" s="37" t="str">
        <f>IFERROR(VLOOKUP(A861,'asig octubre'!$A$2:$C$442,3,0))</f>
        <v>Pipas</v>
      </c>
      <c r="C861" s="37" t="str">
        <f>IFERROR(VLOOKUP(A861,'asig octubre'!$A$2:$B$442,2,0))</f>
        <v>EC-02</v>
      </c>
      <c r="D861" s="38">
        <v>45573.90939814815</v>
      </c>
      <c r="E861" s="36" t="s">
        <v>411</v>
      </c>
      <c r="F861" s="37" t="str">
        <f t="array" ref="F861">IFERROR(XLOOKUP(E861,Operadores!A:A,Operadores!B:B))</f>
        <v>APODA</v>
      </c>
      <c r="G861" s="36" t="s">
        <v>42</v>
      </c>
      <c r="H861" s="39">
        <v>19.24343</v>
      </c>
      <c r="I861" s="40">
        <v>340.0</v>
      </c>
      <c r="J861" s="41">
        <f t="shared" si="1"/>
        <v>6542.7662</v>
      </c>
      <c r="K861" s="37" t="str">
        <f t="array" ref="K861">IFERROR(XLOOKUP(G861,'Tipo de carga'!A:A,'Tipo de carga'!B:B))</f>
        <v>Autoabasto</v>
      </c>
      <c r="L861" s="37">
        <f t="shared" si="2"/>
        <v>41</v>
      </c>
      <c r="M861" s="37">
        <f t="shared" si="3"/>
        <v>8</v>
      </c>
      <c r="N861" s="37">
        <f t="shared" si="4"/>
        <v>10</v>
      </c>
      <c r="O861" s="37" t="str">
        <f t="array" ref="O861">IFERROR(XLOOKUP(K861,'Tipo de carga'!B:B,'Tipo de carga'!C:C))</f>
        <v>Diesel</v>
      </c>
    </row>
    <row r="862">
      <c r="A862" s="36">
        <v>2005.0</v>
      </c>
      <c r="B862" s="37" t="str">
        <f>IFERROR(VLOOKUP(A862,'asig octubre'!$A$2:$C$442,3,0))</f>
        <v>MeLi Dedicado Merida</v>
      </c>
      <c r="C862" s="37" t="str">
        <f>IFERROR(VLOOKUP(A862,'asig octubre'!$A$2:$B$442,2,0))</f>
        <v>EC-05</v>
      </c>
      <c r="D862" s="38">
        <v>45573.84846064815</v>
      </c>
      <c r="E862" s="36" t="s">
        <v>399</v>
      </c>
      <c r="F862" s="37" t="str">
        <f t="array" ref="F862">IFERROR(XLOOKUP(E862,Operadores!A:A,Operadores!B:B))</f>
        <v>DOMLEO</v>
      </c>
      <c r="G862" s="36" t="s">
        <v>42</v>
      </c>
      <c r="H862" s="39">
        <v>19.24343</v>
      </c>
      <c r="I862" s="40">
        <v>232.19</v>
      </c>
      <c r="J862" s="41">
        <f t="shared" si="1"/>
        <v>4468.132012</v>
      </c>
      <c r="K862" s="37" t="str">
        <f t="array" ref="K862">IFERROR(XLOOKUP(G862,'Tipo de carga'!A:A,'Tipo de carga'!B:B))</f>
        <v>Autoabasto</v>
      </c>
      <c r="L862" s="37">
        <f t="shared" si="2"/>
        <v>41</v>
      </c>
      <c r="M862" s="37">
        <f t="shared" si="3"/>
        <v>8</v>
      </c>
      <c r="N862" s="37">
        <f t="shared" si="4"/>
        <v>10</v>
      </c>
      <c r="O862" s="37" t="str">
        <f t="array" ref="O862">IFERROR(XLOOKUP(K862,'Tipo de carga'!B:B,'Tipo de carga'!C:C))</f>
        <v>Diesel</v>
      </c>
    </row>
    <row r="863">
      <c r="A863" s="36">
        <v>1799.0</v>
      </c>
      <c r="B863" s="37" t="str">
        <f>IFERROR(VLOOKUP(A863,'asig octubre'!$A$2:$C$442,3,0))</f>
        <v>Sayer Full</v>
      </c>
      <c r="C863" s="37" t="str">
        <f>IFERROR(VLOOKUP(A863,'asig octubre'!$A$2:$B$442,2,0))</f>
        <v>EC-04</v>
      </c>
      <c r="D863" s="38">
        <v>45573.79662037037</v>
      </c>
      <c r="E863" s="36" t="s">
        <v>309</v>
      </c>
      <c r="F863" s="37" t="str">
        <f t="array" ref="F863">IFERROR(XLOOKUP(E863,Operadores!A:A,Operadores!B:B))</f>
        <v>FERFRA</v>
      </c>
      <c r="G863" s="36" t="s">
        <v>42</v>
      </c>
      <c r="H863" s="39">
        <v>19.24343</v>
      </c>
      <c r="I863" s="40">
        <v>573.39</v>
      </c>
      <c r="J863" s="41">
        <f t="shared" si="1"/>
        <v>11033.99033</v>
      </c>
      <c r="K863" s="37" t="str">
        <f t="array" ref="K863">IFERROR(XLOOKUP(G863,'Tipo de carga'!A:A,'Tipo de carga'!B:B))</f>
        <v>Autoabasto</v>
      </c>
      <c r="L863" s="37">
        <f t="shared" si="2"/>
        <v>41</v>
      </c>
      <c r="M863" s="37">
        <f t="shared" si="3"/>
        <v>8</v>
      </c>
      <c r="N863" s="37">
        <f t="shared" si="4"/>
        <v>10</v>
      </c>
      <c r="O863" s="37" t="str">
        <f t="array" ref="O863">IFERROR(XLOOKUP(K863,'Tipo de carga'!B:B,'Tipo de carga'!C:C))</f>
        <v>Diesel</v>
      </c>
    </row>
    <row r="864">
      <c r="A864" s="36">
        <v>1738.0</v>
      </c>
      <c r="B864" s="37" t="str">
        <f>IFERROR(VLOOKUP(A864,'asig octubre'!$A$2:$C$442,3,0))</f>
        <v>Wm Full</v>
      </c>
      <c r="C864" s="37" t="str">
        <f>IFERROR(VLOOKUP(A864,'asig octubre'!$A$2:$B$442,2,0))</f>
        <v>EC-08</v>
      </c>
      <c r="D864" s="38">
        <v>45573.760104166664</v>
      </c>
      <c r="E864" s="36" t="s">
        <v>295</v>
      </c>
      <c r="F864" s="37" t="str">
        <f t="array" ref="F864">IFERROR(XLOOKUP(E864,Operadores!A:A,Operadores!B:B))</f>
        <v>PEROMA</v>
      </c>
      <c r="G864" s="36" t="s">
        <v>42</v>
      </c>
      <c r="H864" s="39">
        <v>19.24343</v>
      </c>
      <c r="I864" s="40">
        <v>479.11</v>
      </c>
      <c r="J864" s="41">
        <f t="shared" si="1"/>
        <v>9219.719747</v>
      </c>
      <c r="K864" s="37" t="str">
        <f t="array" ref="K864">IFERROR(XLOOKUP(G864,'Tipo de carga'!A:A,'Tipo de carga'!B:B))</f>
        <v>Autoabasto</v>
      </c>
      <c r="L864" s="37">
        <f t="shared" si="2"/>
        <v>41</v>
      </c>
      <c r="M864" s="37">
        <f t="shared" si="3"/>
        <v>8</v>
      </c>
      <c r="N864" s="37">
        <f t="shared" si="4"/>
        <v>10</v>
      </c>
      <c r="O864" s="37" t="str">
        <f t="array" ref="O864">IFERROR(XLOOKUP(K864,'Tipo de carga'!B:B,'Tipo de carga'!C:C))</f>
        <v>Diesel</v>
      </c>
    </row>
    <row r="865">
      <c r="A865" s="36">
        <v>1819.0</v>
      </c>
      <c r="B865" s="37" t="str">
        <f>IFERROR(VLOOKUP(A865,'asig octubre'!$A$2:$C$442,3,0))</f>
        <v>Wm Full</v>
      </c>
      <c r="C865" s="37" t="str">
        <f>IFERROR(VLOOKUP(A865,'asig octubre'!$A$2:$B$442,2,0))</f>
        <v>EC-08</v>
      </c>
      <c r="D865" s="38">
        <v>45573.73521990741</v>
      </c>
      <c r="E865" s="36" t="s">
        <v>287</v>
      </c>
      <c r="F865" s="37" t="str">
        <f t="array" ref="F865">IFERROR(XLOOKUP(E865,Operadores!A:A,Operadores!B:B))</f>
        <v>ALVGAB</v>
      </c>
      <c r="G865" s="36" t="s">
        <v>42</v>
      </c>
      <c r="H865" s="39">
        <v>19.24343</v>
      </c>
      <c r="I865" s="40">
        <v>455.99</v>
      </c>
      <c r="J865" s="41">
        <f t="shared" si="1"/>
        <v>8774.811646</v>
      </c>
      <c r="K865" s="37" t="str">
        <f t="array" ref="K865">IFERROR(XLOOKUP(G865,'Tipo de carga'!A:A,'Tipo de carga'!B:B))</f>
        <v>Autoabasto</v>
      </c>
      <c r="L865" s="37">
        <f t="shared" si="2"/>
        <v>41</v>
      </c>
      <c r="M865" s="37">
        <f t="shared" si="3"/>
        <v>8</v>
      </c>
      <c r="N865" s="37">
        <f t="shared" si="4"/>
        <v>10</v>
      </c>
      <c r="O865" s="37" t="str">
        <f t="array" ref="O865">IFERROR(XLOOKUP(K865,'Tipo de carga'!B:B,'Tipo de carga'!C:C))</f>
        <v>Diesel</v>
      </c>
    </row>
    <row r="866">
      <c r="A866" s="36">
        <v>2001.0</v>
      </c>
      <c r="B866" s="37" t="str">
        <f>IFERROR(VLOOKUP(A866,'asig octubre'!$A$2:$C$442,3,0))</f>
        <v>MeLi Dedicado Merida</v>
      </c>
      <c r="C866" s="37" t="str">
        <f>IFERROR(VLOOKUP(A866,'asig octubre'!$A$2:$B$442,2,0))</f>
        <v>EC-05</v>
      </c>
      <c r="D866" s="38">
        <v>45573.62951388889</v>
      </c>
      <c r="E866" s="36" t="s">
        <v>367</v>
      </c>
      <c r="F866" s="37" t="str">
        <f t="array" ref="F866">IFERROR(XLOOKUP(E866,Operadores!A:A,Operadores!B:B))</f>
        <v>ALTJOS</v>
      </c>
      <c r="G866" s="36" t="s">
        <v>42</v>
      </c>
      <c r="H866" s="39">
        <v>19.24343</v>
      </c>
      <c r="I866" s="40">
        <v>270.07</v>
      </c>
      <c r="J866" s="41">
        <f t="shared" si="1"/>
        <v>5197.07314</v>
      </c>
      <c r="K866" s="37" t="str">
        <f t="array" ref="K866">IFERROR(XLOOKUP(G866,'Tipo de carga'!A:A,'Tipo de carga'!B:B))</f>
        <v>Autoabasto</v>
      </c>
      <c r="L866" s="37">
        <f t="shared" si="2"/>
        <v>41</v>
      </c>
      <c r="M866" s="37">
        <f t="shared" si="3"/>
        <v>8</v>
      </c>
      <c r="N866" s="37">
        <f t="shared" si="4"/>
        <v>10</v>
      </c>
      <c r="O866" s="37" t="str">
        <f t="array" ref="O866">IFERROR(XLOOKUP(K866,'Tipo de carga'!B:B,'Tipo de carga'!C:C))</f>
        <v>Diesel</v>
      </c>
    </row>
    <row r="867">
      <c r="A867" s="36">
        <v>1746.0</v>
      </c>
      <c r="B867" s="37" t="str">
        <f>IFERROR(VLOOKUP(A867,'asig octubre'!$A$2:$C$442,3,0))</f>
        <v>Wm Full</v>
      </c>
      <c r="C867" s="37" t="str">
        <f>IFERROR(VLOOKUP(A867,'asig octubre'!$A$2:$B$442,2,0))</f>
        <v>EC-08</v>
      </c>
      <c r="D867" s="38">
        <v>45573.56559027778</v>
      </c>
      <c r="E867" s="36" t="s">
        <v>293</v>
      </c>
      <c r="F867" s="37" t="str">
        <f t="array" ref="F867">IFERROR(XLOOKUP(E867,Operadores!A:A,Operadores!B:B))</f>
        <v>LOPFER</v>
      </c>
      <c r="G867" s="36" t="s">
        <v>42</v>
      </c>
      <c r="H867" s="39">
        <v>19.24343</v>
      </c>
      <c r="I867" s="40">
        <v>400.01</v>
      </c>
      <c r="J867" s="41">
        <f t="shared" si="1"/>
        <v>7697.564434</v>
      </c>
      <c r="K867" s="37" t="str">
        <f t="array" ref="K867">IFERROR(XLOOKUP(G867,'Tipo de carga'!A:A,'Tipo de carga'!B:B))</f>
        <v>Autoabasto</v>
      </c>
      <c r="L867" s="37">
        <f t="shared" si="2"/>
        <v>41</v>
      </c>
      <c r="M867" s="37">
        <f t="shared" si="3"/>
        <v>8</v>
      </c>
      <c r="N867" s="37">
        <f t="shared" si="4"/>
        <v>10</v>
      </c>
      <c r="O867" s="37" t="str">
        <f t="array" ref="O867">IFERROR(XLOOKUP(K867,'Tipo de carga'!B:B,'Tipo de carga'!C:C))</f>
        <v>Diesel</v>
      </c>
    </row>
    <row r="868">
      <c r="A868" s="36">
        <v>1721.0</v>
      </c>
      <c r="B868" s="37" t="str">
        <f>IFERROR(VLOOKUP(A868,'asig octubre'!$A$2:$C$442,3,0))</f>
        <v>Wm Full</v>
      </c>
      <c r="C868" s="37" t="str">
        <f>IFERROR(VLOOKUP(A868,'asig octubre'!$A$2:$B$442,2,0))</f>
        <v>EC-08</v>
      </c>
      <c r="D868" s="38">
        <v>45573.53178240741</v>
      </c>
      <c r="E868" s="36" t="s">
        <v>283</v>
      </c>
      <c r="F868" s="37" t="str">
        <f t="array" ref="F868">IFERROR(XLOOKUP(E868,Operadores!A:A,Operadores!B:B))</f>
        <v>MAYSA</v>
      </c>
      <c r="G868" s="36" t="s">
        <v>42</v>
      </c>
      <c r="H868" s="39">
        <v>19.24343</v>
      </c>
      <c r="I868" s="40">
        <v>437.0</v>
      </c>
      <c r="J868" s="41">
        <f t="shared" si="1"/>
        <v>8409.37891</v>
      </c>
      <c r="K868" s="37" t="str">
        <f t="array" ref="K868">IFERROR(XLOOKUP(G868,'Tipo de carga'!A:A,'Tipo de carga'!B:B))</f>
        <v>Autoabasto</v>
      </c>
      <c r="L868" s="37">
        <f t="shared" si="2"/>
        <v>41</v>
      </c>
      <c r="M868" s="37">
        <f t="shared" si="3"/>
        <v>8</v>
      </c>
      <c r="N868" s="37">
        <f t="shared" si="4"/>
        <v>10</v>
      </c>
      <c r="O868" s="37" t="str">
        <f t="array" ref="O868">IFERROR(XLOOKUP(K868,'Tipo de carga'!B:B,'Tipo de carga'!C:C))</f>
        <v>Diesel</v>
      </c>
    </row>
    <row r="869">
      <c r="A869" s="36">
        <v>1817.0</v>
      </c>
      <c r="B869" s="37" t="str">
        <f>IFERROR(VLOOKUP(A869,'asig octubre'!$A$2:$C$442,3,0))</f>
        <v>Wm Full</v>
      </c>
      <c r="C869" s="37" t="str">
        <f>IFERROR(VLOOKUP(A869,'asig octubre'!$A$2:$B$442,2,0))</f>
        <v>EC-08</v>
      </c>
      <c r="D869" s="38">
        <v>45573.468206018515</v>
      </c>
      <c r="E869" s="36" t="s">
        <v>282</v>
      </c>
      <c r="F869" s="37" t="str">
        <f t="array" ref="F869">IFERROR(XLOOKUP(E869,Operadores!A:A,Operadores!B:B))</f>
        <v>MENJUA01</v>
      </c>
      <c r="G869" s="36" t="s">
        <v>42</v>
      </c>
      <c r="H869" s="39">
        <v>19.24343</v>
      </c>
      <c r="I869" s="40">
        <v>380.02</v>
      </c>
      <c r="J869" s="41">
        <f t="shared" si="1"/>
        <v>7312.888269</v>
      </c>
      <c r="K869" s="37" t="str">
        <f t="array" ref="K869">IFERROR(XLOOKUP(G869,'Tipo de carga'!A:A,'Tipo de carga'!B:B))</f>
        <v>Autoabasto</v>
      </c>
      <c r="L869" s="37">
        <f t="shared" si="2"/>
        <v>41</v>
      </c>
      <c r="M869" s="37">
        <f t="shared" si="3"/>
        <v>8</v>
      </c>
      <c r="N869" s="37">
        <f t="shared" si="4"/>
        <v>10</v>
      </c>
      <c r="O869" s="37" t="str">
        <f t="array" ref="O869">IFERROR(XLOOKUP(K869,'Tipo de carga'!B:B,'Tipo de carga'!C:C))</f>
        <v>Diesel</v>
      </c>
    </row>
    <row r="870">
      <c r="A870" s="36">
        <v>1761.0</v>
      </c>
      <c r="B870" s="37" t="str">
        <f>IFERROR(VLOOKUP(A870,'asig octubre'!$A$2:$C$442,3,0))</f>
        <v>Wm Full</v>
      </c>
      <c r="C870" s="37" t="str">
        <f>IFERROR(VLOOKUP(A870,'asig octubre'!$A$2:$B$442,2,0))</f>
        <v>EC-08</v>
      </c>
      <c r="D870" s="38">
        <v>45573.40467592593</v>
      </c>
      <c r="E870" s="36" t="s">
        <v>278</v>
      </c>
      <c r="F870" s="37" t="str">
        <f t="array" ref="F870">IFERROR(XLOOKUP(E870,Operadores!A:A,Operadores!B:B))</f>
        <v>RAMBAR</v>
      </c>
      <c r="G870" s="36" t="s">
        <v>42</v>
      </c>
      <c r="H870" s="39">
        <v>19.24343</v>
      </c>
      <c r="I870" s="40">
        <v>377.04</v>
      </c>
      <c r="J870" s="41">
        <f t="shared" si="1"/>
        <v>7255.542847</v>
      </c>
      <c r="K870" s="37" t="str">
        <f t="array" ref="K870">IFERROR(XLOOKUP(G870,'Tipo de carga'!A:A,'Tipo de carga'!B:B))</f>
        <v>Autoabasto</v>
      </c>
      <c r="L870" s="37">
        <f t="shared" si="2"/>
        <v>41</v>
      </c>
      <c r="M870" s="37">
        <f t="shared" si="3"/>
        <v>8</v>
      </c>
      <c r="N870" s="37">
        <f t="shared" si="4"/>
        <v>10</v>
      </c>
      <c r="O870" s="37" t="str">
        <f t="array" ref="O870">IFERROR(XLOOKUP(K870,'Tipo de carga'!B:B,'Tipo de carga'!C:C))</f>
        <v>Diesel</v>
      </c>
    </row>
    <row r="871">
      <c r="A871" s="36">
        <v>1715.0</v>
      </c>
      <c r="B871" s="37" t="str">
        <f>IFERROR(VLOOKUP(A871,'asig octubre'!$A$2:$C$442,3,0))</f>
        <v>Wm Sencillo</v>
      </c>
      <c r="C871" s="37" t="str">
        <f>IFERROR(VLOOKUP(A871,'asig octubre'!$A$2:$B$442,2,0))</f>
        <v>EC-08</v>
      </c>
      <c r="D871" s="38">
        <v>45573.37087962963</v>
      </c>
      <c r="E871" s="36" t="s">
        <v>280</v>
      </c>
      <c r="F871" s="37" t="str">
        <f t="array" ref="F871">IFERROR(XLOOKUP(E871,Operadores!A:A,Operadores!B:B))</f>
        <v>LEOJAI</v>
      </c>
      <c r="G871" s="36" t="s">
        <v>42</v>
      </c>
      <c r="H871" s="39">
        <v>19.24343</v>
      </c>
      <c r="I871" s="40">
        <v>425.05</v>
      </c>
      <c r="J871" s="41">
        <f t="shared" si="1"/>
        <v>8179.419922</v>
      </c>
      <c r="K871" s="37" t="str">
        <f t="array" ref="K871">IFERROR(XLOOKUP(G871,'Tipo de carga'!A:A,'Tipo de carga'!B:B))</f>
        <v>Autoabasto</v>
      </c>
      <c r="L871" s="37">
        <f t="shared" si="2"/>
        <v>41</v>
      </c>
      <c r="M871" s="37">
        <f t="shared" si="3"/>
        <v>8</v>
      </c>
      <c r="N871" s="37">
        <f t="shared" si="4"/>
        <v>10</v>
      </c>
      <c r="O871" s="37" t="str">
        <f t="array" ref="O871">IFERROR(XLOOKUP(K871,'Tipo de carga'!B:B,'Tipo de carga'!C:C))</f>
        <v>Diesel</v>
      </c>
    </row>
    <row r="872">
      <c r="A872" s="36">
        <v>2004.0</v>
      </c>
      <c r="B872" s="37" t="str">
        <f>IFERROR(VLOOKUP(A872,'asig octubre'!$A$2:$C$442,3,0))</f>
        <v>MeLi asignado SD</v>
      </c>
      <c r="C872" s="37" t="str">
        <f>IFERROR(VLOOKUP(A872,'asig octubre'!$A$2:$B$442,2,0))</f>
        <v>EC-05</v>
      </c>
      <c r="D872" s="38">
        <v>45573.323125</v>
      </c>
      <c r="E872" s="36" t="s">
        <v>398</v>
      </c>
      <c r="F872" s="37" t="str">
        <f t="array" ref="F872">IFERROR(XLOOKUP(E872,Operadores!A:A,Operadores!B:B))</f>
        <v>SANEUS</v>
      </c>
      <c r="G872" s="36" t="s">
        <v>42</v>
      </c>
      <c r="H872" s="39">
        <v>19.24343</v>
      </c>
      <c r="I872" s="40">
        <v>223.89</v>
      </c>
      <c r="J872" s="41">
        <f t="shared" si="1"/>
        <v>4308.411543</v>
      </c>
      <c r="K872" s="37" t="str">
        <f t="array" ref="K872">IFERROR(XLOOKUP(G872,'Tipo de carga'!A:A,'Tipo de carga'!B:B))</f>
        <v>Autoabasto</v>
      </c>
      <c r="L872" s="37">
        <f t="shared" si="2"/>
        <v>41</v>
      </c>
      <c r="M872" s="37">
        <f t="shared" si="3"/>
        <v>8</v>
      </c>
      <c r="N872" s="37">
        <f t="shared" si="4"/>
        <v>10</v>
      </c>
      <c r="O872" s="37" t="str">
        <f t="array" ref="O872">IFERROR(XLOOKUP(K872,'Tipo de carga'!B:B,'Tipo de carga'!C:C))</f>
        <v>Diesel</v>
      </c>
    </row>
    <row r="873">
      <c r="A873" s="36">
        <v>2002.0</v>
      </c>
      <c r="B873" s="37" t="str">
        <f>IFERROR(VLOOKUP(A873,'asig octubre'!$A$2:$C$442,3,0))</f>
        <v>MeLi Dedicado Merida</v>
      </c>
      <c r="C873" s="37" t="str">
        <f>IFERROR(VLOOKUP(A873,'asig octubre'!$A$2:$B$442,2,0))</f>
        <v>EC-05</v>
      </c>
      <c r="D873" s="38">
        <v>45573.089421296296</v>
      </c>
      <c r="E873" s="36" t="s">
        <v>292</v>
      </c>
      <c r="F873" s="37" t="str">
        <f t="array" ref="F873">IFERROR(XLOOKUP(E873,Operadores!A:A,Operadores!B:B))</f>
        <v>GARJUL</v>
      </c>
      <c r="G873" s="36" t="s">
        <v>42</v>
      </c>
      <c r="H873" s="39">
        <v>19.24343</v>
      </c>
      <c r="I873" s="40">
        <v>247.03</v>
      </c>
      <c r="J873" s="41">
        <f t="shared" si="1"/>
        <v>4753.704513</v>
      </c>
      <c r="K873" s="37" t="str">
        <f t="array" ref="K873">IFERROR(XLOOKUP(G873,'Tipo de carga'!A:A,'Tipo de carga'!B:B))</f>
        <v>Autoabasto</v>
      </c>
      <c r="L873" s="37">
        <f t="shared" si="2"/>
        <v>41</v>
      </c>
      <c r="M873" s="37">
        <f t="shared" si="3"/>
        <v>8</v>
      </c>
      <c r="N873" s="37">
        <f t="shared" si="4"/>
        <v>10</v>
      </c>
      <c r="O873" s="37" t="str">
        <f t="array" ref="O873">IFERROR(XLOOKUP(K873,'Tipo de carga'!B:B,'Tipo de carga'!C:C))</f>
        <v>Diesel</v>
      </c>
    </row>
    <row r="874">
      <c r="A874" s="36">
        <v>1898.0</v>
      </c>
      <c r="B874" s="37" t="str">
        <f>IFERROR(VLOOKUP(A874,'asig octubre'!$A$2:$C$442,3,0))</f>
        <v>Full Liver</v>
      </c>
      <c r="C874" s="37" t="str">
        <f>IFERROR(VLOOKUP(A874,'asig octubre'!$A$2:$B$442,2,0))</f>
        <v>EC-01</v>
      </c>
      <c r="D874" s="38">
        <v>45573.03030092592</v>
      </c>
      <c r="E874" s="36" t="s">
        <v>366</v>
      </c>
      <c r="F874" s="37" t="str">
        <f t="array" ref="F874">IFERROR(XLOOKUP(E874,Operadores!A:A,Operadores!B:B))</f>
        <v>CASMA</v>
      </c>
      <c r="G874" s="36" t="s">
        <v>42</v>
      </c>
      <c r="H874" s="39">
        <v>19.24343</v>
      </c>
      <c r="I874" s="40">
        <v>635.0</v>
      </c>
      <c r="J874" s="41">
        <f t="shared" si="1"/>
        <v>12219.57805</v>
      </c>
      <c r="K874" s="37" t="str">
        <f t="array" ref="K874">IFERROR(XLOOKUP(G874,'Tipo de carga'!A:A,'Tipo de carga'!B:B))</f>
        <v>Autoabasto</v>
      </c>
      <c r="L874" s="37">
        <f t="shared" si="2"/>
        <v>41</v>
      </c>
      <c r="M874" s="37">
        <f t="shared" si="3"/>
        <v>8</v>
      </c>
      <c r="N874" s="37">
        <f t="shared" si="4"/>
        <v>10</v>
      </c>
      <c r="O874" s="37" t="str">
        <f t="array" ref="O874">IFERROR(XLOOKUP(K874,'Tipo de carga'!B:B,'Tipo de carga'!C:C))</f>
        <v>Diesel</v>
      </c>
    </row>
    <row r="875">
      <c r="A875" s="36">
        <v>1944.0</v>
      </c>
      <c r="B875" s="37" t="str">
        <f>IFERROR(VLOOKUP(A875,'asig octubre'!$A$2:$C$442,3,0))</f>
        <v>MeLi asignado SD</v>
      </c>
      <c r="C875" s="37" t="str">
        <f>IFERROR(VLOOKUP(A875,'asig octubre'!$A$2:$B$442,2,0))</f>
        <v>EC-05</v>
      </c>
      <c r="D875" s="38">
        <v>45573.0</v>
      </c>
      <c r="E875" s="36"/>
      <c r="F875" s="37" t="str">
        <f t="array" ref="F875">IFERROR(XLOOKUP(E875,Operadores!A:A,Operadores!B:B))</f>
        <v/>
      </c>
      <c r="G875" s="36" t="s">
        <v>425</v>
      </c>
      <c r="H875" s="39">
        <v>24.79</v>
      </c>
      <c r="I875" s="40">
        <v>203.3</v>
      </c>
      <c r="J875" s="41">
        <f t="shared" si="1"/>
        <v>5039.807</v>
      </c>
      <c r="K875" s="37" t="str">
        <f t="array" ref="K875">IFERROR(XLOOKUP(G875,'Tipo de carga'!A:A,'Tipo de carga'!B:B))</f>
        <v>Ticket</v>
      </c>
      <c r="L875" s="37">
        <f t="shared" si="2"/>
        <v>41</v>
      </c>
      <c r="M875" s="37">
        <f t="shared" si="3"/>
        <v>8</v>
      </c>
      <c r="N875" s="37">
        <f t="shared" si="4"/>
        <v>10</v>
      </c>
      <c r="O875" s="37" t="str">
        <f t="array" ref="O875">IFERROR(XLOOKUP(K875,'Tipo de carga'!B:B,'Tipo de carga'!C:C))</f>
        <v>Diesel</v>
      </c>
    </row>
    <row r="876">
      <c r="A876" s="36">
        <v>1946.0</v>
      </c>
      <c r="B876" s="37" t="str">
        <f>IFERROR(VLOOKUP(A876,'asig octubre'!$A$2:$C$442,3,0))</f>
        <v>MeLi asignado SD</v>
      </c>
      <c r="C876" s="37" t="str">
        <f>IFERROR(VLOOKUP(A876,'asig octubre'!$A$2:$B$442,2,0))</f>
        <v>EC-05</v>
      </c>
      <c r="D876" s="38">
        <v>45573.0</v>
      </c>
      <c r="E876" s="36"/>
      <c r="F876" s="37" t="str">
        <f t="array" ref="F876">IFERROR(XLOOKUP(E876,Operadores!A:A,Operadores!B:B))</f>
        <v/>
      </c>
      <c r="G876" s="36" t="s">
        <v>425</v>
      </c>
      <c r="H876" s="39">
        <v>26.88</v>
      </c>
      <c r="I876" s="40">
        <v>267.85</v>
      </c>
      <c r="J876" s="41">
        <f t="shared" si="1"/>
        <v>7199.808</v>
      </c>
      <c r="K876" s="37" t="str">
        <f t="array" ref="K876">IFERROR(XLOOKUP(G876,'Tipo de carga'!A:A,'Tipo de carga'!B:B))</f>
        <v>Ticket</v>
      </c>
      <c r="L876" s="37">
        <f t="shared" si="2"/>
        <v>41</v>
      </c>
      <c r="M876" s="37">
        <f t="shared" si="3"/>
        <v>8</v>
      </c>
      <c r="N876" s="37">
        <f t="shared" si="4"/>
        <v>10</v>
      </c>
      <c r="O876" s="37" t="str">
        <f t="array" ref="O876">IFERROR(XLOOKUP(K876,'Tipo de carga'!B:B,'Tipo de carga'!C:C))</f>
        <v>Diesel</v>
      </c>
    </row>
    <row r="877">
      <c r="A877" s="36">
        <v>1877.0</v>
      </c>
      <c r="B877" s="37" t="str">
        <f>IFERROR(VLOOKUP(A877,'asig octubre'!$A$2:$C$442,3,0))</f>
        <v>Circuitos</v>
      </c>
      <c r="C877" s="37" t="str">
        <f>IFERROR(VLOOKUP(A877,'asig octubre'!$A$2:$B$442,2,0))</f>
        <v>EC-03</v>
      </c>
      <c r="D877" s="38">
        <v>45573.0</v>
      </c>
      <c r="E877" s="36"/>
      <c r="F877" s="37" t="str">
        <f t="array" ref="F877">IFERROR(XLOOKUP(E877,Operadores!A:A,Operadores!B:B))</f>
        <v/>
      </c>
      <c r="G877" s="36" t="s">
        <v>425</v>
      </c>
      <c r="H877" s="39">
        <v>25.99</v>
      </c>
      <c r="I877" s="40">
        <v>277.02</v>
      </c>
      <c r="J877" s="41">
        <f t="shared" si="1"/>
        <v>7199.7498</v>
      </c>
      <c r="K877" s="37" t="str">
        <f t="array" ref="K877">IFERROR(XLOOKUP(G877,'Tipo de carga'!A:A,'Tipo de carga'!B:B))</f>
        <v>Ticket</v>
      </c>
      <c r="L877" s="37">
        <f t="shared" si="2"/>
        <v>41</v>
      </c>
      <c r="M877" s="37">
        <f t="shared" si="3"/>
        <v>8</v>
      </c>
      <c r="N877" s="37">
        <f t="shared" si="4"/>
        <v>10</v>
      </c>
      <c r="O877" s="37" t="str">
        <f t="array" ref="O877">IFERROR(XLOOKUP(K877,'Tipo de carga'!B:B,'Tipo de carga'!C:C))</f>
        <v>Diesel</v>
      </c>
    </row>
    <row r="878">
      <c r="A878" s="36">
        <v>1938.0</v>
      </c>
      <c r="B878" s="37" t="str">
        <f>IFERROR(VLOOKUP(A878,'asig octubre'!$A$2:$C$442,3,0))</f>
        <v>Sayer Sencillo</v>
      </c>
      <c r="C878" s="37" t="str">
        <f>IFERROR(VLOOKUP(A878,'asig octubre'!$A$2:$B$442,2,0))</f>
        <v>EC-04</v>
      </c>
      <c r="D878" s="38">
        <v>45573.0</v>
      </c>
      <c r="E878" s="36" t="s">
        <v>38</v>
      </c>
      <c r="F878" s="37" t="str">
        <f t="array" ref="F878">IFERROR(XLOOKUP(E878,Operadores!A:A,Operadores!B:B))</f>
        <v>SOSCA01</v>
      </c>
      <c r="G878" s="36" t="s">
        <v>425</v>
      </c>
      <c r="H878" s="39">
        <v>25.36</v>
      </c>
      <c r="I878" s="40">
        <v>198.58</v>
      </c>
      <c r="J878" s="41">
        <f t="shared" si="1"/>
        <v>5035.9888</v>
      </c>
      <c r="K878" s="37" t="str">
        <f t="array" ref="K878">IFERROR(XLOOKUP(G878,'Tipo de carga'!A:A,'Tipo de carga'!B:B))</f>
        <v>Ticket</v>
      </c>
      <c r="L878" s="37">
        <f t="shared" si="2"/>
        <v>41</v>
      </c>
      <c r="M878" s="37">
        <f t="shared" si="3"/>
        <v>8</v>
      </c>
      <c r="N878" s="37">
        <f t="shared" si="4"/>
        <v>10</v>
      </c>
      <c r="O878" s="37" t="str">
        <f t="array" ref="O878">IFERROR(XLOOKUP(K878,'Tipo de carga'!B:B,'Tipo de carga'!C:C))</f>
        <v>Diesel</v>
      </c>
    </row>
    <row r="879">
      <c r="A879" s="36">
        <v>1976.0</v>
      </c>
      <c r="B879" s="37" t="str">
        <f>IFERROR(VLOOKUP(A879,'asig octubre'!$A$2:$C$442,3,0))</f>
        <v>MeLi asignado SD</v>
      </c>
      <c r="C879" s="37" t="str">
        <f>IFERROR(VLOOKUP(A879,'asig octubre'!$A$2:$B$442,2,0))</f>
        <v>EC-05</v>
      </c>
      <c r="D879" s="38">
        <v>45573.0</v>
      </c>
      <c r="E879" s="36"/>
      <c r="F879" s="37" t="str">
        <f t="array" ref="F879">IFERROR(XLOOKUP(E879,Operadores!A:A,Operadores!B:B))</f>
        <v/>
      </c>
      <c r="G879" s="36" t="s">
        <v>425</v>
      </c>
      <c r="H879" s="39">
        <v>25.19</v>
      </c>
      <c r="I879" s="40">
        <v>285.82</v>
      </c>
      <c r="J879" s="41">
        <f t="shared" si="1"/>
        <v>7199.8058</v>
      </c>
      <c r="K879" s="37" t="str">
        <f t="array" ref="K879">IFERROR(XLOOKUP(G879,'Tipo de carga'!A:A,'Tipo de carga'!B:B))</f>
        <v>Ticket</v>
      </c>
      <c r="L879" s="37">
        <f t="shared" si="2"/>
        <v>41</v>
      </c>
      <c r="M879" s="37">
        <f t="shared" si="3"/>
        <v>8</v>
      </c>
      <c r="N879" s="37">
        <f t="shared" si="4"/>
        <v>10</v>
      </c>
      <c r="O879" s="37" t="str">
        <f t="array" ref="O879">IFERROR(XLOOKUP(K879,'Tipo de carga'!B:B,'Tipo de carga'!C:C))</f>
        <v>Diesel</v>
      </c>
    </row>
    <row r="880">
      <c r="A880" s="36">
        <v>1790.0</v>
      </c>
      <c r="B880" s="37" t="str">
        <f>IFERROR(VLOOKUP(A880,'asig octubre'!$A$2:$C$442,3,0))</f>
        <v>Sayer Sencillo</v>
      </c>
      <c r="C880" s="37" t="str">
        <f>IFERROR(VLOOKUP(A880,'asig octubre'!$A$2:$B$442,2,0))</f>
        <v>EC-04</v>
      </c>
      <c r="D880" s="38">
        <v>45573.0</v>
      </c>
      <c r="E880" s="36" t="s">
        <v>263</v>
      </c>
      <c r="F880" s="37" t="str">
        <f t="array" ref="F880">IFERROR(XLOOKUP(E880,Operadores!A:A,Operadores!B:B))</f>
        <v>DEJISR</v>
      </c>
      <c r="G880" s="36" t="s">
        <v>425</v>
      </c>
      <c r="H880" s="39">
        <v>24.29</v>
      </c>
      <c r="I880" s="40">
        <v>271.41</v>
      </c>
      <c r="J880" s="41">
        <f t="shared" si="1"/>
        <v>6592.5489</v>
      </c>
      <c r="K880" s="37" t="str">
        <f t="array" ref="K880">IFERROR(XLOOKUP(G880,'Tipo de carga'!A:A,'Tipo de carga'!B:B))</f>
        <v>Ticket</v>
      </c>
      <c r="L880" s="37">
        <f t="shared" si="2"/>
        <v>41</v>
      </c>
      <c r="M880" s="37">
        <f t="shared" si="3"/>
        <v>8</v>
      </c>
      <c r="N880" s="37">
        <f t="shared" si="4"/>
        <v>10</v>
      </c>
      <c r="O880" s="37" t="str">
        <f t="array" ref="O880">IFERROR(XLOOKUP(K880,'Tipo de carga'!B:B,'Tipo de carga'!C:C))</f>
        <v>Diesel</v>
      </c>
    </row>
    <row r="881">
      <c r="A881" s="36">
        <v>1730.0</v>
      </c>
      <c r="B881" s="37" t="str">
        <f>IFERROR(VLOOKUP(A881,'asig octubre'!$A$2:$C$442,3,0))</f>
        <v>Wm Sencillo</v>
      </c>
      <c r="C881" s="37" t="str">
        <f>IFERROR(VLOOKUP(A881,'asig octubre'!$A$2:$B$442,2,0))</f>
        <v>EC-08</v>
      </c>
      <c r="D881" s="38">
        <v>45573.0</v>
      </c>
      <c r="E881" s="36"/>
      <c r="F881" s="37" t="str">
        <f t="array" ref="F881">IFERROR(XLOOKUP(E881,Operadores!A:A,Operadores!B:B))</f>
        <v/>
      </c>
      <c r="G881" s="36" t="s">
        <v>425</v>
      </c>
      <c r="H881" s="39">
        <v>24.59</v>
      </c>
      <c r="I881" s="40">
        <v>517.0</v>
      </c>
      <c r="J881" s="41">
        <f t="shared" si="1"/>
        <v>12713.03</v>
      </c>
      <c r="K881" s="37" t="str">
        <f t="array" ref="K881">IFERROR(XLOOKUP(G881,'Tipo de carga'!A:A,'Tipo de carga'!B:B))</f>
        <v>Ticket</v>
      </c>
      <c r="L881" s="37">
        <f t="shared" si="2"/>
        <v>41</v>
      </c>
      <c r="M881" s="37">
        <f t="shared" si="3"/>
        <v>8</v>
      </c>
      <c r="N881" s="37">
        <f t="shared" si="4"/>
        <v>10</v>
      </c>
      <c r="O881" s="37" t="str">
        <f t="array" ref="O881">IFERROR(XLOOKUP(K881,'Tipo de carga'!B:B,'Tipo de carga'!C:C))</f>
        <v>Diesel</v>
      </c>
    </row>
    <row r="882">
      <c r="A882" s="36">
        <v>1895.0</v>
      </c>
      <c r="B882" s="37" t="str">
        <f>IFERROR(VLOOKUP(A882,'asig octubre'!$A$2:$C$442,3,0))</f>
        <v>Sayer Sencillo</v>
      </c>
      <c r="C882" s="37" t="str">
        <f>IFERROR(VLOOKUP(A882,'asig octubre'!$A$2:$B$442,2,0))</f>
        <v>EC-04</v>
      </c>
      <c r="D882" s="38">
        <v>45573.0</v>
      </c>
      <c r="E882" s="36" t="s">
        <v>258</v>
      </c>
      <c r="F882" s="37" t="str">
        <f t="array" ref="F882">IFERROR(XLOOKUP(E882,Operadores!A:A,Operadores!B:B))</f>
        <v>REYJU02</v>
      </c>
      <c r="G882" s="36" t="s">
        <v>425</v>
      </c>
      <c r="H882" s="39">
        <v>26.95</v>
      </c>
      <c r="I882" s="40">
        <v>200.0</v>
      </c>
      <c r="J882" s="41">
        <f t="shared" si="1"/>
        <v>5390</v>
      </c>
      <c r="K882" s="37" t="str">
        <f t="array" ref="K882">IFERROR(XLOOKUP(G882,'Tipo de carga'!A:A,'Tipo de carga'!B:B))</f>
        <v>Ticket</v>
      </c>
      <c r="L882" s="37">
        <f t="shared" si="2"/>
        <v>41</v>
      </c>
      <c r="M882" s="37">
        <f t="shared" si="3"/>
        <v>8</v>
      </c>
      <c r="N882" s="37">
        <f t="shared" si="4"/>
        <v>10</v>
      </c>
      <c r="O882" s="37" t="str">
        <f t="array" ref="O882">IFERROR(XLOOKUP(K882,'Tipo de carga'!B:B,'Tipo de carga'!C:C))</f>
        <v>Diesel</v>
      </c>
    </row>
    <row r="883">
      <c r="A883" s="36">
        <v>1736.0</v>
      </c>
      <c r="B883" s="37" t="str">
        <f>IFERROR(VLOOKUP(A883,'asig octubre'!$A$2:$C$442,3,0))</f>
        <v>Wm Full</v>
      </c>
      <c r="C883" s="37" t="str">
        <f>IFERROR(VLOOKUP(A883,'asig octubre'!$A$2:$B$442,2,0))</f>
        <v>EC-08</v>
      </c>
      <c r="D883" s="38">
        <v>45573.0</v>
      </c>
      <c r="E883" s="36"/>
      <c r="F883" s="37" t="str">
        <f t="array" ref="F883">IFERROR(XLOOKUP(E883,Operadores!A:A,Operadores!B:B))</f>
        <v/>
      </c>
      <c r="G883" s="36" t="s">
        <v>425</v>
      </c>
      <c r="H883" s="39">
        <v>24.59</v>
      </c>
      <c r="I883" s="40">
        <v>536.8</v>
      </c>
      <c r="J883" s="41">
        <f t="shared" si="1"/>
        <v>13199.912</v>
      </c>
      <c r="K883" s="37" t="str">
        <f t="array" ref="K883">IFERROR(XLOOKUP(G883,'Tipo de carga'!A:A,'Tipo de carga'!B:B))</f>
        <v>Ticket</v>
      </c>
      <c r="L883" s="37">
        <f t="shared" si="2"/>
        <v>41</v>
      </c>
      <c r="M883" s="37">
        <f t="shared" si="3"/>
        <v>8</v>
      </c>
      <c r="N883" s="37">
        <f t="shared" si="4"/>
        <v>10</v>
      </c>
      <c r="O883" s="37" t="str">
        <f t="array" ref="O883">IFERROR(XLOOKUP(K883,'Tipo de carga'!B:B,'Tipo de carga'!C:C))</f>
        <v>Diesel</v>
      </c>
    </row>
    <row r="884">
      <c r="A884" s="36">
        <v>1958.0</v>
      </c>
      <c r="B884" s="37" t="str">
        <f>IFERROR(VLOOKUP(A884,'asig octubre'!$A$2:$C$442,3,0))</f>
        <v>Full Liver</v>
      </c>
      <c r="C884" s="37" t="str">
        <f>IFERROR(VLOOKUP(A884,'asig octubre'!$A$2:$B$442,2,0))</f>
        <v>EC-01</v>
      </c>
      <c r="D884" s="38">
        <v>45573.0</v>
      </c>
      <c r="E884" s="36"/>
      <c r="F884" s="37" t="str">
        <f t="array" ref="F884">IFERROR(XLOOKUP(E884,Operadores!A:A,Operadores!B:B))</f>
        <v/>
      </c>
      <c r="G884" s="36" t="s">
        <v>425</v>
      </c>
      <c r="H884" s="39">
        <v>25.25</v>
      </c>
      <c r="I884" s="40">
        <v>380.19</v>
      </c>
      <c r="J884" s="41">
        <f t="shared" si="1"/>
        <v>9599.7975</v>
      </c>
      <c r="K884" s="37" t="str">
        <f t="array" ref="K884">IFERROR(XLOOKUP(G884,'Tipo de carga'!A:A,'Tipo de carga'!B:B))</f>
        <v>Ticket</v>
      </c>
      <c r="L884" s="37">
        <f t="shared" si="2"/>
        <v>41</v>
      </c>
      <c r="M884" s="37">
        <f t="shared" si="3"/>
        <v>8</v>
      </c>
      <c r="N884" s="37">
        <f t="shared" si="4"/>
        <v>10</v>
      </c>
      <c r="O884" s="37" t="str">
        <f t="array" ref="O884">IFERROR(XLOOKUP(K884,'Tipo de carga'!B:B,'Tipo de carga'!C:C))</f>
        <v>Diesel</v>
      </c>
    </row>
    <row r="885">
      <c r="A885" s="36">
        <v>1755.0</v>
      </c>
      <c r="B885" s="37" t="str">
        <f>IFERROR(VLOOKUP(A885,'asig octubre'!$A$2:$C$442,3,0))</f>
        <v>Wm Full</v>
      </c>
      <c r="C885" s="37" t="str">
        <f>IFERROR(VLOOKUP(A885,'asig octubre'!$A$2:$B$442,2,0))</f>
        <v>EC-08</v>
      </c>
      <c r="D885" s="38">
        <v>45573.0</v>
      </c>
      <c r="E885" s="36" t="s">
        <v>459</v>
      </c>
      <c r="F885" s="37" t="str">
        <f t="array" ref="F885">IFERROR(XLOOKUP(E885,Operadores!A:A,Operadores!B:B))</f>
        <v>PERVIC01</v>
      </c>
      <c r="G885" s="36" t="s">
        <v>425</v>
      </c>
      <c r="H885" s="39">
        <v>25.78</v>
      </c>
      <c r="I885" s="40">
        <v>551.09</v>
      </c>
      <c r="J885" s="41">
        <f t="shared" si="1"/>
        <v>14207.1002</v>
      </c>
      <c r="K885" s="37" t="str">
        <f t="array" ref="K885">IFERROR(XLOOKUP(G885,'Tipo de carga'!A:A,'Tipo de carga'!B:B))</f>
        <v>Ticket</v>
      </c>
      <c r="L885" s="37">
        <f t="shared" si="2"/>
        <v>41</v>
      </c>
      <c r="M885" s="37">
        <f t="shared" si="3"/>
        <v>8</v>
      </c>
      <c r="N885" s="37">
        <f t="shared" si="4"/>
        <v>10</v>
      </c>
      <c r="O885" s="37" t="str">
        <f t="array" ref="O885">IFERROR(XLOOKUP(K885,'Tipo de carga'!B:B,'Tipo de carga'!C:C))</f>
        <v>Diesel</v>
      </c>
    </row>
    <row r="886">
      <c r="A886" s="36">
        <v>1811.0</v>
      </c>
      <c r="B886" s="37" t="str">
        <f>IFERROR(VLOOKUP(A886,'asig octubre'!$A$2:$C$442,3,0))</f>
        <v>Wm Sencillo</v>
      </c>
      <c r="C886" s="37" t="str">
        <f>IFERROR(VLOOKUP(A886,'asig octubre'!$A$2:$B$442,2,0))</f>
        <v>EC-08</v>
      </c>
      <c r="D886" s="38">
        <v>45573.0</v>
      </c>
      <c r="E886" s="36"/>
      <c r="F886" s="37" t="str">
        <f t="array" ref="F886">IFERROR(XLOOKUP(E886,Operadores!A:A,Operadores!B:B))</f>
        <v/>
      </c>
      <c r="G886" s="36" t="s">
        <v>425</v>
      </c>
      <c r="H886" s="39">
        <v>25.78</v>
      </c>
      <c r="I886" s="40">
        <v>764.06</v>
      </c>
      <c r="J886" s="41">
        <f t="shared" si="1"/>
        <v>19697.4668</v>
      </c>
      <c r="K886" s="37" t="str">
        <f t="array" ref="K886">IFERROR(XLOOKUP(G886,'Tipo de carga'!A:A,'Tipo de carga'!B:B))</f>
        <v>Ticket</v>
      </c>
      <c r="L886" s="37">
        <f t="shared" si="2"/>
        <v>41</v>
      </c>
      <c r="M886" s="37">
        <f t="shared" si="3"/>
        <v>8</v>
      </c>
      <c r="N886" s="37">
        <f t="shared" si="4"/>
        <v>10</v>
      </c>
      <c r="O886" s="37" t="str">
        <f t="array" ref="O886">IFERROR(XLOOKUP(K886,'Tipo de carga'!B:B,'Tipo de carga'!C:C))</f>
        <v>Diesel</v>
      </c>
    </row>
    <row r="887">
      <c r="A887" s="36">
        <v>1882.0</v>
      </c>
      <c r="B887" s="37" t="str">
        <f>IFERROR(VLOOKUP(A887,'asig octubre'!$A$2:$C$442,3,0))</f>
        <v>Sayer Sencillo</v>
      </c>
      <c r="C887" s="37" t="str">
        <f>IFERROR(VLOOKUP(A887,'asig octubre'!$A$2:$B$442,2,0))</f>
        <v>EC-04</v>
      </c>
      <c r="D887" s="38">
        <v>45573.0</v>
      </c>
      <c r="E887" s="36" t="s">
        <v>49</v>
      </c>
      <c r="F887" s="37" t="str">
        <f t="array" ref="F887">IFERROR(XLOOKUP(E887,Operadores!A:A,Operadores!B:B))</f>
        <v>FABMA</v>
      </c>
      <c r="G887" s="36" t="s">
        <v>425</v>
      </c>
      <c r="H887" s="39">
        <v>25.36</v>
      </c>
      <c r="I887" s="40">
        <v>394.32</v>
      </c>
      <c r="J887" s="41">
        <f t="shared" si="1"/>
        <v>9999.9552</v>
      </c>
      <c r="K887" s="37" t="str">
        <f t="array" ref="K887">IFERROR(XLOOKUP(G887,'Tipo de carga'!A:A,'Tipo de carga'!B:B))</f>
        <v>Ticket</v>
      </c>
      <c r="L887" s="37">
        <f t="shared" si="2"/>
        <v>41</v>
      </c>
      <c r="M887" s="37">
        <f t="shared" si="3"/>
        <v>8</v>
      </c>
      <c r="N887" s="37">
        <f t="shared" si="4"/>
        <v>10</v>
      </c>
      <c r="O887" s="37" t="str">
        <f t="array" ref="O887">IFERROR(XLOOKUP(K887,'Tipo de carga'!B:B,'Tipo de carga'!C:C))</f>
        <v>Diesel</v>
      </c>
    </row>
    <row r="888">
      <c r="A888" s="36">
        <v>1918.0</v>
      </c>
      <c r="B888" s="37" t="str">
        <f>IFERROR(VLOOKUP(A888,'asig octubre'!$A$2:$C$442,3,0))</f>
        <v>MeLi asignado SD</v>
      </c>
      <c r="C888" s="37" t="str">
        <f>IFERROR(VLOOKUP(A888,'asig octubre'!$A$2:$B$442,2,0))</f>
        <v>EC-05</v>
      </c>
      <c r="D888" s="38">
        <v>45573.0</v>
      </c>
      <c r="E888" s="36" t="s">
        <v>310</v>
      </c>
      <c r="F888" s="37" t="str">
        <f t="array" ref="F888">IFERROR(XLOOKUP(E888,Operadores!A:A,Operadores!B:B))</f>
        <v>RIVIGN</v>
      </c>
      <c r="G888" s="36" t="s">
        <v>311</v>
      </c>
      <c r="H888" s="39">
        <v>9.99</v>
      </c>
      <c r="I888" s="40">
        <v>249.12</v>
      </c>
      <c r="J888" s="41">
        <f t="shared" si="1"/>
        <v>2488.7088</v>
      </c>
      <c r="K888" s="37" t="str">
        <f t="array" ref="K888">IFERROR(XLOOKUP(G888,'Tipo de carga'!A:A,'Tipo de carga'!B:B))</f>
        <v>Natgas</v>
      </c>
      <c r="L888" s="37">
        <f t="shared" si="2"/>
        <v>41</v>
      </c>
      <c r="M888" s="37">
        <f t="shared" si="3"/>
        <v>8</v>
      </c>
      <c r="N888" s="37">
        <f t="shared" si="4"/>
        <v>10</v>
      </c>
      <c r="O888" s="37" t="str">
        <f t="array" ref="O888">IFERROR(XLOOKUP(K888,'Tipo de carga'!B:B,'Tipo de carga'!C:C))</f>
        <v>GNC</v>
      </c>
    </row>
    <row r="889">
      <c r="A889" s="36">
        <v>1917.0</v>
      </c>
      <c r="B889" s="37" t="str">
        <f>IFERROR(VLOOKUP(A889,'asig octubre'!$A$2:$C$442,3,0))</f>
        <v>MeLi asignado SD</v>
      </c>
      <c r="C889" s="37" t="str">
        <f>IFERROR(VLOOKUP(A889,'asig octubre'!$A$2:$B$442,2,0))</f>
        <v>EC-05</v>
      </c>
      <c r="D889" s="38">
        <v>45573.0</v>
      </c>
      <c r="E889" s="36" t="s">
        <v>17</v>
      </c>
      <c r="F889" s="37" t="str">
        <f t="array" ref="F889">IFERROR(XLOOKUP(E889,Operadores!A:A,Operadores!B:B))</f>
        <v>ARASAL</v>
      </c>
      <c r="G889" s="36" t="s">
        <v>311</v>
      </c>
      <c r="H889" s="39">
        <v>9.99</v>
      </c>
      <c r="I889" s="40">
        <v>205.09</v>
      </c>
      <c r="J889" s="41">
        <f t="shared" si="1"/>
        <v>2048.8491</v>
      </c>
      <c r="K889" s="37" t="str">
        <f t="array" ref="K889">IFERROR(XLOOKUP(G889,'Tipo de carga'!A:A,'Tipo de carga'!B:B))</f>
        <v>Natgas</v>
      </c>
      <c r="L889" s="37">
        <f t="shared" si="2"/>
        <v>41</v>
      </c>
      <c r="M889" s="37">
        <f t="shared" si="3"/>
        <v>8</v>
      </c>
      <c r="N889" s="37">
        <f t="shared" si="4"/>
        <v>10</v>
      </c>
      <c r="O889" s="37" t="str">
        <f t="array" ref="O889">IFERROR(XLOOKUP(K889,'Tipo de carga'!B:B,'Tipo de carga'!C:C))</f>
        <v>GNC</v>
      </c>
    </row>
    <row r="890">
      <c r="A890" s="36">
        <v>1928.0</v>
      </c>
      <c r="B890" s="37" t="str">
        <f>IFERROR(VLOOKUP(A890,'asig octubre'!$A$2:$C$442,3,0))</f>
        <v>MeLi Ded Puebla</v>
      </c>
      <c r="C890" s="37" t="str">
        <f>IFERROR(VLOOKUP(A890,'asig octubre'!$A$2:$B$442,2,0))</f>
        <v>EC-05</v>
      </c>
      <c r="D890" s="38">
        <v>45573.0</v>
      </c>
      <c r="E890" s="36" t="s">
        <v>319</v>
      </c>
      <c r="F890" s="37" t="str">
        <f t="array" ref="F890">IFERROR(XLOOKUP(E890,Operadores!A:A,Operadores!B:B))</f>
        <v>BARPED</v>
      </c>
      <c r="G890" s="36" t="s">
        <v>311</v>
      </c>
      <c r="H890" s="39">
        <v>9.99</v>
      </c>
      <c r="I890" s="40">
        <v>351.9</v>
      </c>
      <c r="J890" s="41">
        <f t="shared" si="1"/>
        <v>3515.481</v>
      </c>
      <c r="K890" s="37" t="str">
        <f t="array" ref="K890">IFERROR(XLOOKUP(G890,'Tipo de carga'!A:A,'Tipo de carga'!B:B))</f>
        <v>Natgas</v>
      </c>
      <c r="L890" s="37">
        <f t="shared" si="2"/>
        <v>41</v>
      </c>
      <c r="M890" s="37">
        <f t="shared" si="3"/>
        <v>8</v>
      </c>
      <c r="N890" s="37">
        <f t="shared" si="4"/>
        <v>10</v>
      </c>
      <c r="O890" s="37" t="str">
        <f t="array" ref="O890">IFERROR(XLOOKUP(K890,'Tipo de carga'!B:B,'Tipo de carga'!C:C))</f>
        <v>GNC</v>
      </c>
    </row>
    <row r="891">
      <c r="A891" s="36">
        <v>1916.0</v>
      </c>
      <c r="B891" s="37" t="str">
        <f>IFERROR(VLOOKUP(A891,'asig octubre'!$A$2:$C$442,3,0))</f>
        <v>MeLi Ded Puebla</v>
      </c>
      <c r="C891" s="37" t="str">
        <f>IFERROR(VLOOKUP(A891,'asig octubre'!$A$2:$B$442,2,0))</f>
        <v>EC-05</v>
      </c>
      <c r="D891" s="38">
        <v>45573.0</v>
      </c>
      <c r="E891" s="36" t="s">
        <v>321</v>
      </c>
      <c r="F891" s="37" t="str">
        <f t="array" ref="F891">IFERROR(XLOOKUP(E891,Operadores!A:A,Operadores!B:B))</f>
        <v>REBCAN</v>
      </c>
      <c r="G891" s="36" t="s">
        <v>315</v>
      </c>
      <c r="H891" s="39">
        <v>10.65</v>
      </c>
      <c r="I891" s="40">
        <v>294.0</v>
      </c>
      <c r="J891" s="41">
        <f t="shared" si="1"/>
        <v>3131.1</v>
      </c>
      <c r="K891" s="37" t="str">
        <f t="array" ref="K891">IFERROR(XLOOKUP(G891,'Tipo de carga'!A:A,'Tipo de carga'!B:B))</f>
        <v>COMSUSTENTA</v>
      </c>
      <c r="L891" s="37">
        <f t="shared" si="2"/>
        <v>41</v>
      </c>
      <c r="M891" s="37">
        <f t="shared" si="3"/>
        <v>8</v>
      </c>
      <c r="N891" s="37">
        <f t="shared" si="4"/>
        <v>10</v>
      </c>
      <c r="O891" s="37" t="str">
        <f t="array" ref="O891">IFERROR(XLOOKUP(K891,'Tipo de carga'!B:B,'Tipo de carga'!C:C))</f>
        <v>GNC</v>
      </c>
    </row>
    <row r="892">
      <c r="A892" s="36">
        <v>1923.0</v>
      </c>
      <c r="B892" s="37" t="str">
        <f>IFERROR(VLOOKUP(A892,'asig octubre'!$A$2:$C$442,3,0))</f>
        <v>MeLi Ded Puebla</v>
      </c>
      <c r="C892" s="37" t="str">
        <f>IFERROR(VLOOKUP(A892,'asig octubre'!$A$2:$B$442,2,0))</f>
        <v>EC-05</v>
      </c>
      <c r="D892" s="38">
        <v>45573.0</v>
      </c>
      <c r="E892" s="36" t="s">
        <v>447</v>
      </c>
      <c r="F892" s="37" t="str">
        <f t="array" ref="F892">IFERROR(XLOOKUP(E892,Operadores!A:A,Operadores!B:B))</f>
        <v>SANMA05</v>
      </c>
      <c r="G892" s="36" t="s">
        <v>315</v>
      </c>
      <c r="H892" s="39">
        <v>10.65</v>
      </c>
      <c r="I892" s="40">
        <v>519.0</v>
      </c>
      <c r="J892" s="41">
        <f t="shared" si="1"/>
        <v>5527.35</v>
      </c>
      <c r="K892" s="37" t="str">
        <f t="array" ref="K892">IFERROR(XLOOKUP(G892,'Tipo de carga'!A:A,'Tipo de carga'!B:B))</f>
        <v>COMSUSTENTA</v>
      </c>
      <c r="L892" s="37">
        <f t="shared" si="2"/>
        <v>41</v>
      </c>
      <c r="M892" s="37">
        <f t="shared" si="3"/>
        <v>8</v>
      </c>
      <c r="N892" s="37">
        <f t="shared" si="4"/>
        <v>10</v>
      </c>
      <c r="O892" s="37" t="str">
        <f t="array" ref="O892">IFERROR(XLOOKUP(K892,'Tipo de carga'!B:B,'Tipo de carga'!C:C))</f>
        <v>GNC</v>
      </c>
    </row>
    <row r="893">
      <c r="A893" s="36">
        <v>1926.0</v>
      </c>
      <c r="B893" s="37" t="str">
        <f>IFERROR(VLOOKUP(A893,'asig octubre'!$A$2:$C$442,3,0))</f>
        <v>MeLi asignado SD</v>
      </c>
      <c r="C893" s="37" t="str">
        <f>IFERROR(VLOOKUP(A893,'asig octubre'!$A$2:$B$442,2,0))</f>
        <v>EC-05</v>
      </c>
      <c r="D893" s="38">
        <v>45573.0</v>
      </c>
      <c r="E893" s="36" t="s">
        <v>318</v>
      </c>
      <c r="F893" s="37" t="str">
        <f t="array" ref="F893">IFERROR(XLOOKUP(E893,Operadores!A:A,Operadores!B:B))</f>
        <v>SOSERN</v>
      </c>
      <c r="G893" s="36" t="s">
        <v>315</v>
      </c>
      <c r="H893" s="39">
        <v>10.65</v>
      </c>
      <c r="I893" s="40">
        <v>217.0</v>
      </c>
      <c r="J893" s="41">
        <f t="shared" si="1"/>
        <v>2311.05</v>
      </c>
      <c r="K893" s="37" t="str">
        <f t="array" ref="K893">IFERROR(XLOOKUP(G893,'Tipo de carga'!A:A,'Tipo de carga'!B:B))</f>
        <v>COMSUSTENTA</v>
      </c>
      <c r="L893" s="37">
        <f t="shared" si="2"/>
        <v>41</v>
      </c>
      <c r="M893" s="37">
        <f t="shared" si="3"/>
        <v>8</v>
      </c>
      <c r="N893" s="37">
        <f t="shared" si="4"/>
        <v>10</v>
      </c>
      <c r="O893" s="37" t="str">
        <f t="array" ref="O893">IFERROR(XLOOKUP(K893,'Tipo de carga'!B:B,'Tipo de carga'!C:C))</f>
        <v>GNC</v>
      </c>
    </row>
    <row r="894">
      <c r="A894" s="36">
        <v>1928.0</v>
      </c>
      <c r="B894" s="37" t="str">
        <f>IFERROR(VLOOKUP(A894,'asig octubre'!$A$2:$C$442,3,0))</f>
        <v>MeLi Ded Puebla</v>
      </c>
      <c r="C894" s="37" t="str">
        <f>IFERROR(VLOOKUP(A894,'asig octubre'!$A$2:$B$442,2,0))</f>
        <v>EC-05</v>
      </c>
      <c r="D894" s="38">
        <v>45573.0</v>
      </c>
      <c r="E894" s="36" t="s">
        <v>319</v>
      </c>
      <c r="F894" s="37" t="str">
        <f t="array" ref="F894">IFERROR(XLOOKUP(E894,Operadores!A:A,Operadores!B:B))</f>
        <v>BARPED</v>
      </c>
      <c r="G894" s="36" t="s">
        <v>315</v>
      </c>
      <c r="H894" s="39">
        <v>10.65</v>
      </c>
      <c r="I894" s="40">
        <v>106.0</v>
      </c>
      <c r="J894" s="41">
        <f t="shared" si="1"/>
        <v>1128.9</v>
      </c>
      <c r="K894" s="37" t="str">
        <f t="array" ref="K894">IFERROR(XLOOKUP(G894,'Tipo de carga'!A:A,'Tipo de carga'!B:B))</f>
        <v>COMSUSTENTA</v>
      </c>
      <c r="L894" s="37">
        <f t="shared" si="2"/>
        <v>41</v>
      </c>
      <c r="M894" s="37">
        <f t="shared" si="3"/>
        <v>8</v>
      </c>
      <c r="N894" s="37">
        <f t="shared" si="4"/>
        <v>10</v>
      </c>
      <c r="O894" s="37" t="str">
        <f t="array" ref="O894">IFERROR(XLOOKUP(K894,'Tipo de carga'!B:B,'Tipo de carga'!C:C))</f>
        <v>GNC</v>
      </c>
    </row>
    <row r="895">
      <c r="A895" s="36">
        <v>1916.0</v>
      </c>
      <c r="B895" s="37" t="str">
        <f>IFERROR(VLOOKUP(A895,'asig octubre'!$A$2:$C$442,3,0))</f>
        <v>MeLi Ded Puebla</v>
      </c>
      <c r="C895" s="37" t="str">
        <f>IFERROR(VLOOKUP(A895,'asig octubre'!$A$2:$B$442,2,0))</f>
        <v>EC-05</v>
      </c>
      <c r="D895" s="38">
        <v>45574.0</v>
      </c>
      <c r="E895" s="36"/>
      <c r="F895" s="37"/>
      <c r="G895" s="36" t="s">
        <v>315</v>
      </c>
      <c r="H895" s="39">
        <v>10.65</v>
      </c>
      <c r="I895" s="40">
        <v>246.0</v>
      </c>
      <c r="J895" s="41">
        <f t="shared" si="1"/>
        <v>2619.9</v>
      </c>
      <c r="K895" s="37" t="str">
        <f t="array" ref="K895">IFERROR(XLOOKUP(G895,'Tipo de carga'!A:A,'Tipo de carga'!B:B))</f>
        <v>COMSUSTENTA</v>
      </c>
      <c r="L895" s="37">
        <f t="shared" si="2"/>
        <v>41</v>
      </c>
      <c r="M895" s="37">
        <f t="shared" si="3"/>
        <v>9</v>
      </c>
      <c r="N895" s="37">
        <f t="shared" si="4"/>
        <v>10</v>
      </c>
      <c r="O895" s="37" t="str">
        <f t="array" ref="O895">IFERROR(XLOOKUP(K895,'Tipo de carga'!B:B,'Tipo de carga'!C:C))</f>
        <v>GNC</v>
      </c>
    </row>
    <row r="896">
      <c r="A896" s="36">
        <v>1925.0</v>
      </c>
      <c r="B896" s="37" t="str">
        <f>IFERROR(VLOOKUP(A896,'asig octubre'!$A$2:$C$442,3,0))</f>
        <v>MeLi asignado SD</v>
      </c>
      <c r="C896" s="37" t="str">
        <f>IFERROR(VLOOKUP(A896,'asig octubre'!$A$2:$B$442,2,0))</f>
        <v>EC-05</v>
      </c>
      <c r="D896" s="38">
        <v>45574.0</v>
      </c>
      <c r="E896" s="36"/>
      <c r="F896" s="37"/>
      <c r="G896" s="36" t="s">
        <v>315</v>
      </c>
      <c r="H896" s="39">
        <v>10.65</v>
      </c>
      <c r="I896" s="40">
        <v>239.0</v>
      </c>
      <c r="J896" s="41">
        <f t="shared" si="1"/>
        <v>2545.35</v>
      </c>
      <c r="K896" s="37" t="str">
        <f t="array" ref="K896">IFERROR(XLOOKUP(G896,'Tipo de carga'!A:A,'Tipo de carga'!B:B))</f>
        <v>COMSUSTENTA</v>
      </c>
      <c r="L896" s="37">
        <f t="shared" si="2"/>
        <v>41</v>
      </c>
      <c r="M896" s="37">
        <f t="shared" si="3"/>
        <v>9</v>
      </c>
      <c r="N896" s="37">
        <f t="shared" si="4"/>
        <v>10</v>
      </c>
      <c r="O896" s="37" t="str">
        <f t="array" ref="O896">IFERROR(XLOOKUP(K896,'Tipo de carga'!B:B,'Tipo de carga'!C:C))</f>
        <v>GNC</v>
      </c>
    </row>
    <row r="897">
      <c r="A897" s="36">
        <v>1926.0</v>
      </c>
      <c r="B897" s="37" t="str">
        <f>IFERROR(VLOOKUP(A897,'asig octubre'!$A$2:$C$442,3,0))</f>
        <v>MeLi asignado SD</v>
      </c>
      <c r="C897" s="37" t="str">
        <f>IFERROR(VLOOKUP(A897,'asig octubre'!$A$2:$B$442,2,0))</f>
        <v>EC-05</v>
      </c>
      <c r="D897" s="38">
        <v>45574.0</v>
      </c>
      <c r="E897" s="36"/>
      <c r="F897" s="37"/>
      <c r="G897" s="36" t="s">
        <v>315</v>
      </c>
      <c r="H897" s="39">
        <v>10.65</v>
      </c>
      <c r="I897" s="40">
        <v>233.0</v>
      </c>
      <c r="J897" s="41">
        <f t="shared" si="1"/>
        <v>2481.45</v>
      </c>
      <c r="K897" s="37" t="str">
        <f t="array" ref="K897">IFERROR(XLOOKUP(G897,'Tipo de carga'!A:A,'Tipo de carga'!B:B))</f>
        <v>COMSUSTENTA</v>
      </c>
      <c r="L897" s="37">
        <f t="shared" si="2"/>
        <v>41</v>
      </c>
      <c r="M897" s="37">
        <f t="shared" si="3"/>
        <v>9</v>
      </c>
      <c r="N897" s="37">
        <f t="shared" si="4"/>
        <v>10</v>
      </c>
      <c r="O897" s="37" t="str">
        <f t="array" ref="O897">IFERROR(XLOOKUP(K897,'Tipo de carga'!B:B,'Tipo de carga'!C:C))</f>
        <v>GNC</v>
      </c>
    </row>
    <row r="898">
      <c r="A898" s="36">
        <v>1930.0</v>
      </c>
      <c r="B898" s="37" t="str">
        <f>IFERROR(VLOOKUP(A898,'asig octubre'!$A$2:$C$442,3,0))</f>
        <v>MeLi asignado SD</v>
      </c>
      <c r="C898" s="37" t="str">
        <f>IFERROR(VLOOKUP(A898,'asig octubre'!$A$2:$B$442,2,0))</f>
        <v>EC-05</v>
      </c>
      <c r="D898" s="38">
        <v>45574.0</v>
      </c>
      <c r="E898" s="36"/>
      <c r="F898" s="37"/>
      <c r="G898" s="36" t="s">
        <v>315</v>
      </c>
      <c r="H898" s="39">
        <v>10.65</v>
      </c>
      <c r="I898" s="40">
        <v>305.0</v>
      </c>
      <c r="J898" s="41">
        <f t="shared" si="1"/>
        <v>3248.25</v>
      </c>
      <c r="K898" s="37" t="str">
        <f t="array" ref="K898">IFERROR(XLOOKUP(G898,'Tipo de carga'!A:A,'Tipo de carga'!B:B))</f>
        <v>COMSUSTENTA</v>
      </c>
      <c r="L898" s="37">
        <f t="shared" si="2"/>
        <v>41</v>
      </c>
      <c r="M898" s="37">
        <f t="shared" si="3"/>
        <v>9</v>
      </c>
      <c r="N898" s="37">
        <f t="shared" si="4"/>
        <v>10</v>
      </c>
      <c r="O898" s="37" t="str">
        <f t="array" ref="O898">IFERROR(XLOOKUP(K898,'Tipo de carga'!B:B,'Tipo de carga'!C:C))</f>
        <v>GNC</v>
      </c>
    </row>
    <row r="899">
      <c r="A899" s="36">
        <v>1951.0</v>
      </c>
      <c r="B899" s="37" t="str">
        <f>IFERROR(VLOOKUP(A899,'asig octubre'!$A$2:$C$442,3,0))</f>
        <v>MeLi Dedicado TD</v>
      </c>
      <c r="C899" s="37" t="str">
        <f>IFERROR(VLOOKUP(A899,'asig octubre'!$A$2:$B$442,2,0))</f>
        <v>EC-05</v>
      </c>
      <c r="D899" s="38">
        <v>45574.97521990741</v>
      </c>
      <c r="E899" s="36" t="s">
        <v>196</v>
      </c>
      <c r="F899" s="37" t="str">
        <f t="array" ref="F899">IFERROR(XLOOKUP(E899,Operadores!A:A,Operadores!B:B))</f>
        <v>HERJOS07</v>
      </c>
      <c r="G899" s="36" t="s">
        <v>72</v>
      </c>
      <c r="H899" s="39">
        <v>19.21757</v>
      </c>
      <c r="I899" s="40">
        <v>379.04</v>
      </c>
      <c r="J899" s="41">
        <f t="shared" si="1"/>
        <v>7284.227733</v>
      </c>
      <c r="K899" s="37" t="str">
        <f t="array" ref="K899">IFERROR(XLOOKUP(G899,'Tipo de carga'!A:A,'Tipo de carga'!B:B))</f>
        <v>Autoabasto</v>
      </c>
      <c r="L899" s="37">
        <f t="shared" si="2"/>
        <v>41</v>
      </c>
      <c r="M899" s="37">
        <f t="shared" si="3"/>
        <v>9</v>
      </c>
      <c r="N899" s="37">
        <f t="shared" si="4"/>
        <v>10</v>
      </c>
      <c r="O899" s="37" t="str">
        <f t="array" ref="O899">IFERROR(XLOOKUP(K899,'Tipo de carga'!B:B,'Tipo de carga'!C:C))</f>
        <v>Diesel</v>
      </c>
    </row>
    <row r="900">
      <c r="A900" s="36">
        <v>1932.0</v>
      </c>
      <c r="B900" s="37" t="str">
        <f>IFERROR(VLOOKUP(A900,'asig octubre'!$A$2:$C$442,3,0))</f>
        <v>Circuitos</v>
      </c>
      <c r="C900" s="37" t="str">
        <f>IFERROR(VLOOKUP(A900,'asig octubre'!$A$2:$B$442,2,0))</f>
        <v>EC-03</v>
      </c>
      <c r="D900" s="38">
        <v>45574.958449074074</v>
      </c>
      <c r="E900" s="36" t="s">
        <v>185</v>
      </c>
      <c r="F900" s="37" t="str">
        <f t="array" ref="F900">IFERROR(XLOOKUP(E900,Operadores!A:A,Operadores!B:B))</f>
        <v>FERRI</v>
      </c>
      <c r="G900" s="36" t="s">
        <v>72</v>
      </c>
      <c r="H900" s="39">
        <v>19.21757</v>
      </c>
      <c r="I900" s="40">
        <v>501.11</v>
      </c>
      <c r="J900" s="41">
        <f t="shared" si="1"/>
        <v>9630.116503</v>
      </c>
      <c r="K900" s="37" t="str">
        <f t="array" ref="K900">IFERROR(XLOOKUP(G900,'Tipo de carga'!A:A,'Tipo de carga'!B:B))</f>
        <v>Autoabasto</v>
      </c>
      <c r="L900" s="37">
        <f t="shared" si="2"/>
        <v>41</v>
      </c>
      <c r="M900" s="37">
        <f t="shared" si="3"/>
        <v>9</v>
      </c>
      <c r="N900" s="37">
        <f t="shared" si="4"/>
        <v>10</v>
      </c>
      <c r="O900" s="37" t="str">
        <f t="array" ref="O900">IFERROR(XLOOKUP(K900,'Tipo de carga'!B:B,'Tipo de carga'!C:C))</f>
        <v>Diesel</v>
      </c>
    </row>
    <row r="901">
      <c r="A901" s="36">
        <v>2016.0</v>
      </c>
      <c r="B901" s="37" t="str">
        <f>IFERROR(VLOOKUP(A901,'asig octubre'!$A$2:$C$442,3,0))</f>
        <v>MeLi asignado SD</v>
      </c>
      <c r="C901" s="37" t="str">
        <f>IFERROR(VLOOKUP(A901,'asig octubre'!$A$2:$B$442,2,0))</f>
        <v>EC-05</v>
      </c>
      <c r="D901" s="38">
        <v>45574.94939814815</v>
      </c>
      <c r="E901" s="36" t="s">
        <v>161</v>
      </c>
      <c r="F901" s="37" t="str">
        <f t="array" ref="F901">IFERROR(XLOOKUP(E901,Operadores!A:A,Operadores!B:B))</f>
        <v>SANART</v>
      </c>
      <c r="G901" s="36" t="s">
        <v>72</v>
      </c>
      <c r="H901" s="39">
        <v>19.21757</v>
      </c>
      <c r="I901" s="40">
        <v>363.53</v>
      </c>
      <c r="J901" s="41">
        <f t="shared" si="1"/>
        <v>6986.163222</v>
      </c>
      <c r="K901" s="37" t="str">
        <f t="array" ref="K901">IFERROR(XLOOKUP(G901,'Tipo de carga'!A:A,'Tipo de carga'!B:B))</f>
        <v>Autoabasto</v>
      </c>
      <c r="L901" s="37">
        <f t="shared" si="2"/>
        <v>41</v>
      </c>
      <c r="M901" s="37">
        <f t="shared" si="3"/>
        <v>9</v>
      </c>
      <c r="N901" s="37">
        <f t="shared" si="4"/>
        <v>10</v>
      </c>
      <c r="O901" s="37" t="str">
        <f t="array" ref="O901">IFERROR(XLOOKUP(K901,'Tipo de carga'!B:B,'Tipo de carga'!C:C))</f>
        <v>Diesel</v>
      </c>
    </row>
    <row r="902">
      <c r="A902" s="36">
        <v>2011.0</v>
      </c>
      <c r="B902" s="37" t="str">
        <f>IFERROR(VLOOKUP(A902,'asig octubre'!$A$2:$C$442,3,0))</f>
        <v>MeLi asignado SD</v>
      </c>
      <c r="C902" s="37" t="str">
        <f>IFERROR(VLOOKUP(A902,'asig octubre'!$A$2:$B$442,2,0))</f>
        <v>EC-05</v>
      </c>
      <c r="D902" s="38">
        <v>45574.94247685185</v>
      </c>
      <c r="E902" s="36" t="s">
        <v>226</v>
      </c>
      <c r="F902" s="37" t="str">
        <f t="array" ref="F902">IFERROR(XLOOKUP(E902,Operadores!A:A,Operadores!B:B))</f>
        <v>PERFID</v>
      </c>
      <c r="G902" s="36" t="s">
        <v>72</v>
      </c>
      <c r="H902" s="39">
        <v>19.21757</v>
      </c>
      <c r="I902" s="40">
        <v>337.02</v>
      </c>
      <c r="J902" s="41">
        <f t="shared" si="1"/>
        <v>6476.705441</v>
      </c>
      <c r="K902" s="37" t="str">
        <f t="array" ref="K902">IFERROR(XLOOKUP(G902,'Tipo de carga'!A:A,'Tipo de carga'!B:B))</f>
        <v>Autoabasto</v>
      </c>
      <c r="L902" s="37">
        <f t="shared" si="2"/>
        <v>41</v>
      </c>
      <c r="M902" s="37">
        <f t="shared" si="3"/>
        <v>9</v>
      </c>
      <c r="N902" s="37">
        <f t="shared" si="4"/>
        <v>10</v>
      </c>
      <c r="O902" s="37" t="str">
        <f t="array" ref="O902">IFERROR(XLOOKUP(K902,'Tipo de carga'!B:B,'Tipo de carga'!C:C))</f>
        <v>Diesel</v>
      </c>
    </row>
    <row r="903">
      <c r="A903" s="36">
        <v>1821.0</v>
      </c>
      <c r="B903" s="37" t="str">
        <f>IFERROR(VLOOKUP(A903,'asig octubre'!$A$2:$C$442,3,0))</f>
        <v>Circuitos</v>
      </c>
      <c r="C903" s="37" t="str">
        <f>IFERROR(VLOOKUP(A903,'asig octubre'!$A$2:$B$442,2,0))</f>
        <v>EC-03</v>
      </c>
      <c r="D903" s="38">
        <v>45574.9366087963</v>
      </c>
      <c r="E903" s="36" t="s">
        <v>198</v>
      </c>
      <c r="F903" s="37" t="str">
        <f t="array" ref="F903">IFERROR(XLOOKUP(E903,Operadores!A:A,Operadores!B:B))</f>
        <v>BAULUI</v>
      </c>
      <c r="G903" s="36" t="s">
        <v>72</v>
      </c>
      <c r="H903" s="39">
        <v>19.21757</v>
      </c>
      <c r="I903" s="40">
        <v>385.12</v>
      </c>
      <c r="J903" s="41">
        <f t="shared" si="1"/>
        <v>7401.070558</v>
      </c>
      <c r="K903" s="37" t="str">
        <f t="array" ref="K903">IFERROR(XLOOKUP(G903,'Tipo de carga'!A:A,'Tipo de carga'!B:B))</f>
        <v>Autoabasto</v>
      </c>
      <c r="L903" s="37">
        <f t="shared" si="2"/>
        <v>41</v>
      </c>
      <c r="M903" s="37">
        <f t="shared" si="3"/>
        <v>9</v>
      </c>
      <c r="N903" s="37">
        <f t="shared" si="4"/>
        <v>10</v>
      </c>
      <c r="O903" s="37" t="str">
        <f t="array" ref="O903">IFERROR(XLOOKUP(K903,'Tipo de carga'!B:B,'Tipo de carga'!C:C))</f>
        <v>Diesel</v>
      </c>
    </row>
    <row r="904">
      <c r="A904" s="36">
        <v>1965.0</v>
      </c>
      <c r="B904" s="37" t="str">
        <f>IFERROR(VLOOKUP(A904,'asig octubre'!$A$2:$C$442,3,0))</f>
        <v>Circuitos</v>
      </c>
      <c r="C904" s="37" t="str">
        <f>IFERROR(VLOOKUP(A904,'asig octubre'!$A$2:$B$442,2,0))</f>
        <v>EC-03</v>
      </c>
      <c r="D904" s="38">
        <v>45574.91936342593</v>
      </c>
      <c r="E904" s="36" t="s">
        <v>181</v>
      </c>
      <c r="F904" s="37" t="str">
        <f t="array" ref="F904">IFERROR(XLOOKUP(E904,Operadores!A:A,Operadores!B:B))</f>
        <v>BREISR</v>
      </c>
      <c r="G904" s="36" t="s">
        <v>72</v>
      </c>
      <c r="H904" s="39">
        <v>19.21757</v>
      </c>
      <c r="I904" s="40">
        <v>670.56</v>
      </c>
      <c r="J904" s="41">
        <f t="shared" si="1"/>
        <v>12886.53374</v>
      </c>
      <c r="K904" s="37" t="str">
        <f t="array" ref="K904">IFERROR(XLOOKUP(G904,'Tipo de carga'!A:A,'Tipo de carga'!B:B))</f>
        <v>Autoabasto</v>
      </c>
      <c r="L904" s="37">
        <f t="shared" si="2"/>
        <v>41</v>
      </c>
      <c r="M904" s="37">
        <f t="shared" si="3"/>
        <v>9</v>
      </c>
      <c r="N904" s="37">
        <f t="shared" si="4"/>
        <v>10</v>
      </c>
      <c r="O904" s="37" t="str">
        <f t="array" ref="O904">IFERROR(XLOOKUP(K904,'Tipo de carga'!B:B,'Tipo de carga'!C:C))</f>
        <v>Diesel</v>
      </c>
    </row>
    <row r="905">
      <c r="A905" s="36">
        <v>1861.0</v>
      </c>
      <c r="B905" s="37" t="str">
        <f>IFERROR(VLOOKUP(A905,'asig octubre'!$A$2:$C$442,3,0))</f>
        <v>Pilgrims Tepo</v>
      </c>
      <c r="C905" s="37" t="str">
        <f>IFERROR(VLOOKUP(A905,'asig octubre'!$A$2:$B$442,2,0))</f>
        <v>EC-02</v>
      </c>
      <c r="D905" s="38">
        <v>45574.89702546296</v>
      </c>
      <c r="E905" s="36" t="s">
        <v>215</v>
      </c>
      <c r="F905" s="37" t="str">
        <f t="array" ref="F905">IFERROR(XLOOKUP(E905,Operadores!A:A,Operadores!B:B))</f>
        <v>GARJUA</v>
      </c>
      <c r="G905" s="36" t="s">
        <v>72</v>
      </c>
      <c r="H905" s="39">
        <v>19.21757</v>
      </c>
      <c r="I905" s="40">
        <v>186.63</v>
      </c>
      <c r="J905" s="41">
        <f t="shared" si="1"/>
        <v>3586.575089</v>
      </c>
      <c r="K905" s="37" t="str">
        <f t="array" ref="K905">IFERROR(XLOOKUP(G905,'Tipo de carga'!A:A,'Tipo de carga'!B:B))</f>
        <v>Autoabasto</v>
      </c>
      <c r="L905" s="37">
        <f t="shared" si="2"/>
        <v>41</v>
      </c>
      <c r="M905" s="37">
        <f t="shared" si="3"/>
        <v>9</v>
      </c>
      <c r="N905" s="37">
        <f t="shared" si="4"/>
        <v>10</v>
      </c>
      <c r="O905" s="37" t="str">
        <f t="array" ref="O905">IFERROR(XLOOKUP(K905,'Tipo de carga'!B:B,'Tipo de carga'!C:C))</f>
        <v>Diesel</v>
      </c>
    </row>
    <row r="906">
      <c r="A906" s="36">
        <v>1877.0</v>
      </c>
      <c r="B906" s="37" t="str">
        <f>IFERROR(VLOOKUP(A906,'asig octubre'!$A$2:$C$442,3,0))</f>
        <v>Circuitos</v>
      </c>
      <c r="C906" s="37" t="str">
        <f>IFERROR(VLOOKUP(A906,'asig octubre'!$A$2:$B$442,2,0))</f>
        <v>EC-03</v>
      </c>
      <c r="D906" s="38">
        <v>45574.84935185185</v>
      </c>
      <c r="E906" s="36" t="s">
        <v>397</v>
      </c>
      <c r="F906" s="37" t="str">
        <f t="array" ref="F906">IFERROR(XLOOKUP(E906,Operadores!A:A,Operadores!B:B))</f>
        <v>GRERI</v>
      </c>
      <c r="G906" s="36" t="s">
        <v>72</v>
      </c>
      <c r="H906" s="39">
        <v>19.21757</v>
      </c>
      <c r="I906" s="40">
        <v>610.08</v>
      </c>
      <c r="J906" s="41">
        <f t="shared" si="1"/>
        <v>11724.25511</v>
      </c>
      <c r="K906" s="37" t="str">
        <f t="array" ref="K906">IFERROR(XLOOKUP(G906,'Tipo de carga'!A:A,'Tipo de carga'!B:B))</f>
        <v>Autoabasto</v>
      </c>
      <c r="L906" s="37">
        <f t="shared" si="2"/>
        <v>41</v>
      </c>
      <c r="M906" s="37">
        <f t="shared" si="3"/>
        <v>9</v>
      </c>
      <c r="N906" s="37">
        <f t="shared" si="4"/>
        <v>10</v>
      </c>
      <c r="O906" s="37" t="str">
        <f t="array" ref="O906">IFERROR(XLOOKUP(K906,'Tipo de carga'!B:B,'Tipo de carga'!C:C))</f>
        <v>Diesel</v>
      </c>
    </row>
    <row r="907">
      <c r="A907" s="36">
        <v>1688.0</v>
      </c>
      <c r="B907" s="37" t="str">
        <f>IFERROR(VLOOKUP(A907,'asig octubre'!$A$2:$C$442,3,0))</f>
        <v>Pilgrims Tepo</v>
      </c>
      <c r="C907" s="37" t="str">
        <f>IFERROR(VLOOKUP(A907,'asig octubre'!$A$2:$B$442,2,0))</f>
        <v>EC-02</v>
      </c>
      <c r="D907" s="38">
        <v>45574.84662037037</v>
      </c>
      <c r="E907" s="36" t="s">
        <v>420</v>
      </c>
      <c r="F907" s="37" t="str">
        <f t="array" ref="F907">IFERROR(XLOOKUP(E907,Operadores!A:A,Operadores!B:B))</f>
        <v>SANJUA07</v>
      </c>
      <c r="G907" s="36" t="s">
        <v>72</v>
      </c>
      <c r="H907" s="39">
        <v>19.21757</v>
      </c>
      <c r="I907" s="40">
        <v>116.75</v>
      </c>
      <c r="J907" s="41">
        <f t="shared" si="1"/>
        <v>2243.651298</v>
      </c>
      <c r="K907" s="37" t="str">
        <f t="array" ref="K907">IFERROR(XLOOKUP(G907,'Tipo de carga'!A:A,'Tipo de carga'!B:B))</f>
        <v>Autoabasto</v>
      </c>
      <c r="L907" s="37">
        <f t="shared" si="2"/>
        <v>41</v>
      </c>
      <c r="M907" s="37">
        <f t="shared" si="3"/>
        <v>9</v>
      </c>
      <c r="N907" s="37">
        <f t="shared" si="4"/>
        <v>10</v>
      </c>
      <c r="O907" s="37" t="str">
        <f t="array" ref="O907">IFERROR(XLOOKUP(K907,'Tipo de carga'!B:B,'Tipo de carga'!C:C))</f>
        <v>Diesel</v>
      </c>
    </row>
    <row r="908">
      <c r="A908" s="36">
        <v>1649.0</v>
      </c>
      <c r="B908" s="37" t="str">
        <f>IFERROR(VLOOKUP(A908,'asig octubre'!$A$2:$C$442,3,0))</f>
        <v>Liverpool Local</v>
      </c>
      <c r="C908" s="37" t="str">
        <f>IFERROR(VLOOKUP(A908,'asig octubre'!$A$2:$B$442,2,0))</f>
        <v>EC-01</v>
      </c>
      <c r="D908" s="38">
        <v>45574.836875</v>
      </c>
      <c r="E908" s="36" t="s">
        <v>388</v>
      </c>
      <c r="F908" s="37" t="str">
        <f t="array" ref="F908">IFERROR(XLOOKUP(E908,Operadores!A:A,Operadores!B:B))</f>
        <v>SANBEN</v>
      </c>
      <c r="G908" s="36" t="s">
        <v>72</v>
      </c>
      <c r="H908" s="39">
        <v>19.21757</v>
      </c>
      <c r="I908" s="40">
        <v>494.06</v>
      </c>
      <c r="J908" s="41">
        <f t="shared" si="1"/>
        <v>9494.632634</v>
      </c>
      <c r="K908" s="37" t="str">
        <f t="array" ref="K908">IFERROR(XLOOKUP(G908,'Tipo de carga'!A:A,'Tipo de carga'!B:B))</f>
        <v>Autoabasto</v>
      </c>
      <c r="L908" s="37">
        <f t="shared" si="2"/>
        <v>41</v>
      </c>
      <c r="M908" s="37">
        <f t="shared" si="3"/>
        <v>9</v>
      </c>
      <c r="N908" s="37">
        <f t="shared" si="4"/>
        <v>10</v>
      </c>
      <c r="O908" s="37" t="str">
        <f t="array" ref="O908">IFERROR(XLOOKUP(K908,'Tipo de carga'!B:B,'Tipo de carga'!C:C))</f>
        <v>Diesel</v>
      </c>
    </row>
    <row r="909">
      <c r="A909" s="36">
        <v>2004.0</v>
      </c>
      <c r="B909" s="37" t="str">
        <f>IFERROR(VLOOKUP(A909,'asig octubre'!$A$2:$C$442,3,0))</f>
        <v>MeLi asignado SD</v>
      </c>
      <c r="C909" s="37" t="str">
        <f>IFERROR(VLOOKUP(A909,'asig octubre'!$A$2:$B$442,2,0))</f>
        <v>EC-05</v>
      </c>
      <c r="D909" s="38">
        <v>45574.834398148145</v>
      </c>
      <c r="E909" s="36" t="s">
        <v>398</v>
      </c>
      <c r="F909" s="37" t="str">
        <f t="array" ref="F909">IFERROR(XLOOKUP(E909,Operadores!A:A,Operadores!B:B))</f>
        <v>SANEUS</v>
      </c>
      <c r="G909" s="36" t="s">
        <v>72</v>
      </c>
      <c r="H909" s="39">
        <v>19.21757</v>
      </c>
      <c r="I909" s="40">
        <v>240.8</v>
      </c>
      <c r="J909" s="41">
        <f t="shared" si="1"/>
        <v>4627.590856</v>
      </c>
      <c r="K909" s="37" t="str">
        <f t="array" ref="K909">IFERROR(XLOOKUP(G909,'Tipo de carga'!A:A,'Tipo de carga'!B:B))</f>
        <v>Autoabasto</v>
      </c>
      <c r="L909" s="37">
        <f t="shared" si="2"/>
        <v>41</v>
      </c>
      <c r="M909" s="37">
        <f t="shared" si="3"/>
        <v>9</v>
      </c>
      <c r="N909" s="37">
        <f t="shared" si="4"/>
        <v>10</v>
      </c>
      <c r="O909" s="37" t="str">
        <f t="array" ref="O909">IFERROR(XLOOKUP(K909,'Tipo de carga'!B:B,'Tipo de carga'!C:C))</f>
        <v>Diesel</v>
      </c>
    </row>
    <row r="910">
      <c r="A910" s="36">
        <v>1902.0</v>
      </c>
      <c r="B910" s="37" t="str">
        <f>IFERROR(VLOOKUP(A910,'asig octubre'!$A$2:$C$442,3,0))</f>
        <v>Pipas</v>
      </c>
      <c r="C910" s="37" t="str">
        <f>IFERROR(VLOOKUP(A910,'asig octubre'!$A$2:$B$442,2,0))</f>
        <v>EC-02</v>
      </c>
      <c r="D910" s="38">
        <v>45574.79087962963</v>
      </c>
      <c r="E910" s="36" t="s">
        <v>365</v>
      </c>
      <c r="F910" s="37" t="str">
        <f t="array" ref="F910">IFERROR(XLOOKUP(E910,Operadores!A:A,Operadores!B:B))</f>
        <v>RUICRU</v>
      </c>
      <c r="G910" s="36" t="s">
        <v>72</v>
      </c>
      <c r="H910" s="39">
        <v>19.21757</v>
      </c>
      <c r="I910" s="40">
        <v>255.04</v>
      </c>
      <c r="J910" s="41">
        <f t="shared" si="1"/>
        <v>4901.249053</v>
      </c>
      <c r="K910" s="37" t="str">
        <f t="array" ref="K910">IFERROR(XLOOKUP(G910,'Tipo de carga'!A:A,'Tipo de carga'!B:B))</f>
        <v>Autoabasto</v>
      </c>
      <c r="L910" s="37">
        <f t="shared" si="2"/>
        <v>41</v>
      </c>
      <c r="M910" s="37">
        <f t="shared" si="3"/>
        <v>9</v>
      </c>
      <c r="N910" s="37">
        <f t="shared" si="4"/>
        <v>10</v>
      </c>
      <c r="O910" s="37" t="str">
        <f t="array" ref="O910">IFERROR(XLOOKUP(K910,'Tipo de carga'!B:B,'Tipo de carga'!C:C))</f>
        <v>Diesel</v>
      </c>
    </row>
    <row r="911">
      <c r="A911" s="36">
        <v>1946.0</v>
      </c>
      <c r="B911" s="37" t="str">
        <f>IFERROR(VLOOKUP(A911,'asig octubre'!$A$2:$C$442,3,0))</f>
        <v>MeLi asignado SD</v>
      </c>
      <c r="C911" s="37" t="str">
        <f>IFERROR(VLOOKUP(A911,'asig octubre'!$A$2:$B$442,2,0))</f>
        <v>EC-05</v>
      </c>
      <c r="D911" s="38">
        <v>45574.7840162037</v>
      </c>
      <c r="E911" s="36" t="s">
        <v>370</v>
      </c>
      <c r="F911" s="37" t="str">
        <f t="array" ref="F911">IFERROR(XLOOKUP(E911,Operadores!A:A,Operadores!B:B))</f>
        <v>GALODI</v>
      </c>
      <c r="G911" s="36" t="s">
        <v>72</v>
      </c>
      <c r="H911" s="39">
        <v>19.21757</v>
      </c>
      <c r="I911" s="40">
        <v>460.91</v>
      </c>
      <c r="J911" s="41">
        <f t="shared" si="1"/>
        <v>8857.570189</v>
      </c>
      <c r="K911" s="37" t="str">
        <f t="array" ref="K911">IFERROR(XLOOKUP(G911,'Tipo de carga'!A:A,'Tipo de carga'!B:B))</f>
        <v>Autoabasto</v>
      </c>
      <c r="L911" s="37">
        <f t="shared" si="2"/>
        <v>41</v>
      </c>
      <c r="M911" s="37">
        <f t="shared" si="3"/>
        <v>9</v>
      </c>
      <c r="N911" s="37">
        <f t="shared" si="4"/>
        <v>10</v>
      </c>
      <c r="O911" s="37" t="str">
        <f t="array" ref="O911">IFERROR(XLOOKUP(K911,'Tipo de carga'!B:B,'Tipo de carga'!C:C))</f>
        <v>Diesel</v>
      </c>
    </row>
    <row r="912">
      <c r="A912" s="36">
        <v>1985.0</v>
      </c>
      <c r="B912" s="37" t="str">
        <f>IFERROR(VLOOKUP(A912,'asig octubre'!$A$2:$C$442,3,0))</f>
        <v>MeLi Dedicado TD</v>
      </c>
      <c r="C912" s="37" t="str">
        <f>IFERROR(VLOOKUP(A912,'asig octubre'!$A$2:$B$442,2,0))</f>
        <v>EC-05</v>
      </c>
      <c r="D912" s="38">
        <v>45574.74298611111</v>
      </c>
      <c r="E912" s="36" t="s">
        <v>460</v>
      </c>
      <c r="F912" s="37" t="str">
        <f t="array" ref="F912">IFERROR(XLOOKUP(E912,Operadores!A:A,Operadores!B:B))</f>
        <v>TORAN</v>
      </c>
      <c r="G912" s="36" t="s">
        <v>72</v>
      </c>
      <c r="H912" s="39">
        <v>19.21757</v>
      </c>
      <c r="I912" s="40">
        <v>308.8</v>
      </c>
      <c r="J912" s="41">
        <f t="shared" si="1"/>
        <v>5934.385616</v>
      </c>
      <c r="K912" s="37" t="str">
        <f t="array" ref="K912">IFERROR(XLOOKUP(G912,'Tipo de carga'!A:A,'Tipo de carga'!B:B))</f>
        <v>Autoabasto</v>
      </c>
      <c r="L912" s="37">
        <f t="shared" si="2"/>
        <v>41</v>
      </c>
      <c r="M912" s="37">
        <f t="shared" si="3"/>
        <v>9</v>
      </c>
      <c r="N912" s="37">
        <f t="shared" si="4"/>
        <v>10</v>
      </c>
      <c r="O912" s="37" t="str">
        <f t="array" ref="O912">IFERROR(XLOOKUP(K912,'Tipo de carga'!B:B,'Tipo de carga'!C:C))</f>
        <v>Diesel</v>
      </c>
    </row>
    <row r="913">
      <c r="A913" s="36">
        <v>1704.0</v>
      </c>
      <c r="B913" s="37" t="str">
        <f>IFERROR(VLOOKUP(A913,'asig octubre'!$A$2:$C$442,3,0))</f>
        <v>Pilgrims Tepo</v>
      </c>
      <c r="C913" s="37" t="str">
        <f>IFERROR(VLOOKUP(A913,'asig octubre'!$A$2:$B$442,2,0))</f>
        <v>EC-02</v>
      </c>
      <c r="D913" s="38">
        <v>45574.722916666666</v>
      </c>
      <c r="E913" s="36" t="s">
        <v>222</v>
      </c>
      <c r="F913" s="37" t="str">
        <f t="array" ref="F913">IFERROR(XLOOKUP(E913,Operadores!A:A,Operadores!B:B))</f>
        <v>BOROSC</v>
      </c>
      <c r="G913" s="36" t="s">
        <v>72</v>
      </c>
      <c r="H913" s="39">
        <v>19.21757</v>
      </c>
      <c r="I913" s="40">
        <v>162.48</v>
      </c>
      <c r="J913" s="41">
        <f t="shared" si="1"/>
        <v>3122.470774</v>
      </c>
      <c r="K913" s="37" t="str">
        <f t="array" ref="K913">IFERROR(XLOOKUP(G913,'Tipo de carga'!A:A,'Tipo de carga'!B:B))</f>
        <v>Autoabasto</v>
      </c>
      <c r="L913" s="37">
        <f t="shared" si="2"/>
        <v>41</v>
      </c>
      <c r="M913" s="37">
        <f t="shared" si="3"/>
        <v>9</v>
      </c>
      <c r="N913" s="37">
        <f t="shared" si="4"/>
        <v>10</v>
      </c>
      <c r="O913" s="37" t="str">
        <f t="array" ref="O913">IFERROR(XLOOKUP(K913,'Tipo de carga'!B:B,'Tipo de carga'!C:C))</f>
        <v>Diesel</v>
      </c>
    </row>
    <row r="914">
      <c r="A914" s="36">
        <v>1863.0</v>
      </c>
      <c r="B914" s="37" t="str">
        <f>IFERROR(VLOOKUP(A914,'asig octubre'!$A$2:$C$442,3,0))</f>
        <v>Pilgrims Tepo</v>
      </c>
      <c r="C914" s="37" t="str">
        <f>IFERROR(VLOOKUP(A914,'asig octubre'!$A$2:$B$442,2,0))</f>
        <v>EC-02</v>
      </c>
      <c r="D914" s="38">
        <v>45574.722233796296</v>
      </c>
      <c r="E914" s="36" t="s">
        <v>212</v>
      </c>
      <c r="F914" s="37" t="str">
        <f t="array" ref="F914">IFERROR(XLOOKUP(E914,Operadores!A:A,Operadores!B:B))</f>
        <v>SANJES01</v>
      </c>
      <c r="G914" s="36" t="s">
        <v>72</v>
      </c>
      <c r="H914" s="39">
        <v>19.21757</v>
      </c>
      <c r="I914" s="40">
        <v>177.11</v>
      </c>
      <c r="J914" s="41">
        <f t="shared" si="1"/>
        <v>3403.623823</v>
      </c>
      <c r="K914" s="37" t="str">
        <f t="array" ref="K914">IFERROR(XLOOKUP(G914,'Tipo de carga'!A:A,'Tipo de carga'!B:B))</f>
        <v>Autoabasto</v>
      </c>
      <c r="L914" s="37">
        <f t="shared" si="2"/>
        <v>41</v>
      </c>
      <c r="M914" s="37">
        <f t="shared" si="3"/>
        <v>9</v>
      </c>
      <c r="N914" s="37">
        <f t="shared" si="4"/>
        <v>10</v>
      </c>
      <c r="O914" s="37" t="str">
        <f t="array" ref="O914">IFERROR(XLOOKUP(K914,'Tipo de carga'!B:B,'Tipo de carga'!C:C))</f>
        <v>Diesel</v>
      </c>
    </row>
    <row r="915">
      <c r="A915" s="36">
        <v>1767.0</v>
      </c>
      <c r="B915" s="37" t="str">
        <f>IFERROR(VLOOKUP(A915,'asig octubre'!$A$2:$C$442,3,0))</f>
        <v>Pilgrims Tepo</v>
      </c>
      <c r="C915" s="37" t="str">
        <f>IFERROR(VLOOKUP(A915,'asig octubre'!$A$2:$B$442,2,0))</f>
        <v>EC-02</v>
      </c>
      <c r="D915" s="38">
        <v>45574.70898148148</v>
      </c>
      <c r="E915" s="36" t="s">
        <v>214</v>
      </c>
      <c r="F915" s="37" t="str">
        <f t="array" ref="F915">IFERROR(XLOOKUP(E915,Operadores!A:A,Operadores!B:B))</f>
        <v>OROEDU</v>
      </c>
      <c r="G915" s="36" t="s">
        <v>72</v>
      </c>
      <c r="H915" s="39">
        <v>19.21757</v>
      </c>
      <c r="I915" s="40">
        <v>292.61</v>
      </c>
      <c r="J915" s="41">
        <f t="shared" si="1"/>
        <v>5623.253158</v>
      </c>
      <c r="K915" s="37" t="str">
        <f t="array" ref="K915">IFERROR(XLOOKUP(G915,'Tipo de carga'!A:A,'Tipo de carga'!B:B))</f>
        <v>Autoabasto</v>
      </c>
      <c r="L915" s="37">
        <f t="shared" si="2"/>
        <v>41</v>
      </c>
      <c r="M915" s="37">
        <f t="shared" si="3"/>
        <v>9</v>
      </c>
      <c r="N915" s="37">
        <f t="shared" si="4"/>
        <v>10</v>
      </c>
      <c r="O915" s="37" t="str">
        <f t="array" ref="O915">IFERROR(XLOOKUP(K915,'Tipo de carga'!B:B,'Tipo de carga'!C:C))</f>
        <v>Diesel</v>
      </c>
    </row>
    <row r="916">
      <c r="A916" s="36">
        <v>1683.0</v>
      </c>
      <c r="B916" s="37" t="str">
        <f>IFERROR(VLOOKUP(A916,'asig octubre'!$A$2:$C$442,3,0))</f>
        <v>Pilgrims Tepo</v>
      </c>
      <c r="C916" s="37" t="str">
        <f>IFERROR(VLOOKUP(A916,'asig octubre'!$A$2:$B$442,2,0))</f>
        <v>EC-02</v>
      </c>
      <c r="D916" s="38">
        <v>45574.69862268519</v>
      </c>
      <c r="E916" s="36" t="s">
        <v>449</v>
      </c>
      <c r="F916" s="37" t="str">
        <f t="array" ref="F916">IFERROR(XLOOKUP(E916,Operadores!A:A,Operadores!B:B))</f>
        <v>PATRAM</v>
      </c>
      <c r="G916" s="36" t="s">
        <v>72</v>
      </c>
      <c r="H916" s="39">
        <v>19.21757</v>
      </c>
      <c r="I916" s="40">
        <v>108.24</v>
      </c>
      <c r="J916" s="41">
        <f t="shared" si="1"/>
        <v>2080.109777</v>
      </c>
      <c r="K916" s="37" t="str">
        <f t="array" ref="K916">IFERROR(XLOOKUP(G916,'Tipo de carga'!A:A,'Tipo de carga'!B:B))</f>
        <v>Autoabasto</v>
      </c>
      <c r="L916" s="37">
        <f t="shared" si="2"/>
        <v>41</v>
      </c>
      <c r="M916" s="37">
        <f t="shared" si="3"/>
        <v>9</v>
      </c>
      <c r="N916" s="37">
        <f t="shared" si="4"/>
        <v>10</v>
      </c>
      <c r="O916" s="37" t="str">
        <f t="array" ref="O916">IFERROR(XLOOKUP(K916,'Tipo de carga'!B:B,'Tipo de carga'!C:C))</f>
        <v>Diesel</v>
      </c>
    </row>
    <row r="917">
      <c r="A917" s="36">
        <v>2019.0</v>
      </c>
      <c r="B917" s="37" t="str">
        <f>IFERROR(VLOOKUP(A917,'asig octubre'!$A$2:$C$442,3,0))</f>
        <v>MeLi asignado SD</v>
      </c>
      <c r="C917" s="37" t="str">
        <f>IFERROR(VLOOKUP(A917,'asig octubre'!$A$2:$B$442,2,0))</f>
        <v>EC-05</v>
      </c>
      <c r="D917" s="38">
        <v>45574.69583333333</v>
      </c>
      <c r="E917" s="36" t="s">
        <v>207</v>
      </c>
      <c r="F917" s="37" t="str">
        <f t="array" ref="F917">IFERROR(XLOOKUP(E917,Operadores!A:A,Operadores!B:B))</f>
        <v>HERJOS08</v>
      </c>
      <c r="G917" s="36" t="s">
        <v>72</v>
      </c>
      <c r="H917" s="39">
        <v>19.21757</v>
      </c>
      <c r="I917" s="40">
        <v>315.33</v>
      </c>
      <c r="J917" s="41">
        <f t="shared" si="1"/>
        <v>6059.876348</v>
      </c>
      <c r="K917" s="37" t="str">
        <f t="array" ref="K917">IFERROR(XLOOKUP(G917,'Tipo de carga'!A:A,'Tipo de carga'!B:B))</f>
        <v>Autoabasto</v>
      </c>
      <c r="L917" s="37">
        <f t="shared" si="2"/>
        <v>41</v>
      </c>
      <c r="M917" s="37">
        <f t="shared" si="3"/>
        <v>9</v>
      </c>
      <c r="N917" s="37">
        <f t="shared" si="4"/>
        <v>10</v>
      </c>
      <c r="O917" s="37" t="str">
        <f t="array" ref="O917">IFERROR(XLOOKUP(K917,'Tipo de carga'!B:B,'Tipo de carga'!C:C))</f>
        <v>Diesel</v>
      </c>
    </row>
    <row r="918">
      <c r="A918" s="36">
        <v>1983.0</v>
      </c>
      <c r="B918" s="37" t="str">
        <f>IFERROR(VLOOKUP(A918,'asig octubre'!$A$2:$C$442,3,0))</f>
        <v>MeLi Dedicado TD</v>
      </c>
      <c r="C918" s="37" t="str">
        <f>IFERROR(VLOOKUP(A918,'asig octubre'!$A$2:$B$442,2,0))</f>
        <v>EC-05</v>
      </c>
      <c r="D918" s="38">
        <v>45574.67935185185</v>
      </c>
      <c r="E918" s="36" t="s">
        <v>242</v>
      </c>
      <c r="F918" s="37" t="str">
        <f t="array" ref="F918">IFERROR(XLOOKUP(E918,Operadores!A:A,Operadores!B:B))</f>
        <v>GARVIC01</v>
      </c>
      <c r="G918" s="36" t="s">
        <v>72</v>
      </c>
      <c r="H918" s="39">
        <v>19.21757</v>
      </c>
      <c r="I918" s="40">
        <v>59.97</v>
      </c>
      <c r="J918" s="41">
        <f t="shared" si="1"/>
        <v>1152.477673</v>
      </c>
      <c r="K918" s="37" t="str">
        <f t="array" ref="K918">IFERROR(XLOOKUP(G918,'Tipo de carga'!A:A,'Tipo de carga'!B:B))</f>
        <v>Autoabasto</v>
      </c>
      <c r="L918" s="37">
        <f t="shared" si="2"/>
        <v>41</v>
      </c>
      <c r="M918" s="37">
        <f t="shared" si="3"/>
        <v>9</v>
      </c>
      <c r="N918" s="37">
        <f t="shared" si="4"/>
        <v>10</v>
      </c>
      <c r="O918" s="37" t="str">
        <f t="array" ref="O918">IFERROR(XLOOKUP(K918,'Tipo de carga'!B:B,'Tipo de carga'!C:C))</f>
        <v>Diesel</v>
      </c>
    </row>
    <row r="919">
      <c r="A919" s="36">
        <v>1997.0</v>
      </c>
      <c r="B919" s="37" t="str">
        <f>IFERROR(VLOOKUP(A919,'asig octubre'!$A$2:$C$442,3,0))</f>
        <v>MeLi Dedicado Merida</v>
      </c>
      <c r="C919" s="37" t="str">
        <f>IFERROR(VLOOKUP(A919,'asig octubre'!$A$2:$B$442,2,0))</f>
        <v>EC-05</v>
      </c>
      <c r="D919" s="38">
        <v>45574.65954861111</v>
      </c>
      <c r="E919" s="36" t="s">
        <v>290</v>
      </c>
      <c r="F919" s="37" t="str">
        <f t="array" ref="F919">IFERROR(XLOOKUP(E919,Operadores!A:A,Operadores!B:B))</f>
        <v>MARLEO</v>
      </c>
      <c r="G919" s="36" t="s">
        <v>72</v>
      </c>
      <c r="H919" s="39">
        <v>19.21757</v>
      </c>
      <c r="I919" s="40">
        <v>491.63</v>
      </c>
      <c r="J919" s="41">
        <f t="shared" si="1"/>
        <v>9447.933939</v>
      </c>
      <c r="K919" s="37" t="str">
        <f t="array" ref="K919">IFERROR(XLOOKUP(G919,'Tipo de carga'!A:A,'Tipo de carga'!B:B))</f>
        <v>Autoabasto</v>
      </c>
      <c r="L919" s="37">
        <f t="shared" si="2"/>
        <v>41</v>
      </c>
      <c r="M919" s="37">
        <f t="shared" si="3"/>
        <v>9</v>
      </c>
      <c r="N919" s="37">
        <f t="shared" si="4"/>
        <v>10</v>
      </c>
      <c r="O919" s="37" t="str">
        <f t="array" ref="O919">IFERROR(XLOOKUP(K919,'Tipo de carga'!B:B,'Tipo de carga'!C:C))</f>
        <v>Diesel</v>
      </c>
    </row>
    <row r="920">
      <c r="A920" s="36">
        <v>1812.0</v>
      </c>
      <c r="B920" s="37" t="str">
        <f>IFERROR(VLOOKUP(A920,'asig octubre'!$A$2:$C$442,3,0))</f>
        <v>Patieros sucursal</v>
      </c>
      <c r="C920" s="37" t="str">
        <f>IFERROR(VLOOKUP(A920,'asig octubre'!$A$2:$B$442,2,0))</f>
        <v>EC-03</v>
      </c>
      <c r="D920" s="38">
        <v>45574.646319444444</v>
      </c>
      <c r="E920" s="36" t="s">
        <v>167</v>
      </c>
      <c r="F920" s="37" t="str">
        <f t="array" ref="F920">IFERROR(XLOOKUP(E920,Operadores!A:A,Operadores!B:B))</f>
        <v>REYVI01</v>
      </c>
      <c r="G920" s="36" t="s">
        <v>72</v>
      </c>
      <c r="H920" s="39">
        <v>19.21757</v>
      </c>
      <c r="I920" s="40">
        <v>535.18</v>
      </c>
      <c r="J920" s="41">
        <f t="shared" si="1"/>
        <v>10284.85911</v>
      </c>
      <c r="K920" s="37" t="str">
        <f t="array" ref="K920">IFERROR(XLOOKUP(G920,'Tipo de carga'!A:A,'Tipo de carga'!B:B))</f>
        <v>Autoabasto</v>
      </c>
      <c r="L920" s="37">
        <f t="shared" si="2"/>
        <v>41</v>
      </c>
      <c r="M920" s="37">
        <f t="shared" si="3"/>
        <v>9</v>
      </c>
      <c r="N920" s="37">
        <f t="shared" si="4"/>
        <v>10</v>
      </c>
      <c r="O920" s="37" t="str">
        <f t="array" ref="O920">IFERROR(XLOOKUP(K920,'Tipo de carga'!B:B,'Tipo de carga'!C:C))</f>
        <v>Diesel</v>
      </c>
    </row>
    <row r="921">
      <c r="A921" s="36">
        <v>1953.0</v>
      </c>
      <c r="B921" s="37" t="str">
        <f>IFERROR(VLOOKUP(A921,'asig octubre'!$A$2:$C$442,3,0))</f>
        <v>MeLi asignado SD</v>
      </c>
      <c r="C921" s="37" t="str">
        <f>IFERROR(VLOOKUP(A921,'asig octubre'!$A$2:$B$442,2,0))</f>
        <v>EC-05</v>
      </c>
      <c r="D921" s="38">
        <v>45574.635833333334</v>
      </c>
      <c r="E921" s="36" t="s">
        <v>348</v>
      </c>
      <c r="F921" s="37" t="str">
        <f t="array" ref="F921">IFERROR(XLOOKUP(E921,Operadores!A:A,Operadores!B:B))</f>
        <v>REYFER01</v>
      </c>
      <c r="G921" s="36" t="s">
        <v>72</v>
      </c>
      <c r="H921" s="39">
        <v>19.21757</v>
      </c>
      <c r="I921" s="40">
        <v>97.33</v>
      </c>
      <c r="J921" s="41">
        <f t="shared" si="1"/>
        <v>1870.446088</v>
      </c>
      <c r="K921" s="37" t="str">
        <f t="array" ref="K921">IFERROR(XLOOKUP(G921,'Tipo de carga'!A:A,'Tipo de carga'!B:B))</f>
        <v>Autoabasto</v>
      </c>
      <c r="L921" s="37">
        <f t="shared" si="2"/>
        <v>41</v>
      </c>
      <c r="M921" s="37">
        <f t="shared" si="3"/>
        <v>9</v>
      </c>
      <c r="N921" s="37">
        <f t="shared" si="4"/>
        <v>10</v>
      </c>
      <c r="O921" s="37" t="str">
        <f t="array" ref="O921">IFERROR(XLOOKUP(K921,'Tipo de carga'!B:B,'Tipo de carga'!C:C))</f>
        <v>Diesel</v>
      </c>
    </row>
    <row r="922">
      <c r="A922" s="36">
        <v>1936.0</v>
      </c>
      <c r="B922" s="37" t="str">
        <f>IFERROR(VLOOKUP(A922,'asig octubre'!$A$2:$C$442,3,0))</f>
        <v>Circuitos</v>
      </c>
      <c r="C922" s="37" t="str">
        <f>IFERROR(VLOOKUP(A922,'asig octubre'!$A$2:$B$442,2,0))</f>
        <v>EC-03</v>
      </c>
      <c r="D922" s="38">
        <v>45574.609826388885</v>
      </c>
      <c r="E922" s="36" t="s">
        <v>209</v>
      </c>
      <c r="F922" s="37" t="str">
        <f t="array" ref="F922">IFERROR(XLOOKUP(E922,Operadores!A:A,Operadores!B:B))</f>
        <v>OCAMA</v>
      </c>
      <c r="G922" s="36" t="s">
        <v>72</v>
      </c>
      <c r="H922" s="39">
        <v>19.21757</v>
      </c>
      <c r="I922" s="40">
        <v>327.8</v>
      </c>
      <c r="J922" s="41">
        <f t="shared" si="1"/>
        <v>6299.519446</v>
      </c>
      <c r="K922" s="37" t="str">
        <f t="array" ref="K922">IFERROR(XLOOKUP(G922,'Tipo de carga'!A:A,'Tipo de carga'!B:B))</f>
        <v>Autoabasto</v>
      </c>
      <c r="L922" s="37">
        <f t="shared" si="2"/>
        <v>41</v>
      </c>
      <c r="M922" s="37">
        <f t="shared" si="3"/>
        <v>9</v>
      </c>
      <c r="N922" s="37">
        <f t="shared" si="4"/>
        <v>10</v>
      </c>
      <c r="O922" s="37" t="str">
        <f t="array" ref="O922">IFERROR(XLOOKUP(K922,'Tipo de carga'!B:B,'Tipo de carga'!C:C))</f>
        <v>Diesel</v>
      </c>
    </row>
    <row r="923">
      <c r="A923" s="36" t="s">
        <v>187</v>
      </c>
      <c r="B923" s="37" t="str">
        <f>IFERROR(VLOOKUP(A923,'asig octubre'!$A$2:$C$442,3,0))</f>
        <v/>
      </c>
      <c r="C923" s="37" t="str">
        <f>IFERROR(VLOOKUP(A923,'asig octubre'!$A$2:$B$442,2,0))</f>
        <v/>
      </c>
      <c r="D923" s="38">
        <v>45574.595300925925</v>
      </c>
      <c r="E923" s="36" t="s">
        <v>69</v>
      </c>
      <c r="F923" s="37" t="str">
        <f t="array" ref="F923">IFERROR(XLOOKUP(E923,Operadores!A:A,Operadores!B:B))</f>
        <v>MTTO</v>
      </c>
      <c r="G923" s="36" t="s">
        <v>72</v>
      </c>
      <c r="H923" s="39">
        <v>19.21757</v>
      </c>
      <c r="I923" s="40">
        <v>14.91</v>
      </c>
      <c r="J923" s="41">
        <f t="shared" si="1"/>
        <v>286.5339687</v>
      </c>
      <c r="K923" s="37" t="str">
        <f t="array" ref="K923">IFERROR(XLOOKUP(G923,'Tipo de carga'!A:A,'Tipo de carga'!B:B))</f>
        <v>Autoabasto</v>
      </c>
      <c r="L923" s="37">
        <f t="shared" si="2"/>
        <v>41</v>
      </c>
      <c r="M923" s="37">
        <f t="shared" si="3"/>
        <v>9</v>
      </c>
      <c r="N923" s="37">
        <f t="shared" si="4"/>
        <v>10</v>
      </c>
      <c r="O923" s="37" t="str">
        <f t="array" ref="O923">IFERROR(XLOOKUP(K923,'Tipo de carga'!B:B,'Tipo de carga'!C:C))</f>
        <v>Diesel</v>
      </c>
    </row>
    <row r="924">
      <c r="A924" s="36">
        <v>2035.0</v>
      </c>
      <c r="B924" s="37" t="str">
        <f>IFERROR(VLOOKUP(A924,'asig octubre'!$A$2:$C$442,3,0))</f>
        <v>Available</v>
      </c>
      <c r="C924" s="37" t="str">
        <f>IFERROR(VLOOKUP(A924,'asig octubre'!$A$2:$B$442,2,0))</f>
        <v>TTE</v>
      </c>
      <c r="D924" s="38">
        <v>45574.59024305556</v>
      </c>
      <c r="E924" s="36" t="s">
        <v>461</v>
      </c>
      <c r="F924" s="37" t="str">
        <f t="array" ref="F924">IFERROR(XLOOKUP(E924,Operadores!A:A,Operadores!B:B))</f>
        <v>JUAJOR</v>
      </c>
      <c r="G924" s="36" t="s">
        <v>72</v>
      </c>
      <c r="H924" s="39">
        <v>19.21757</v>
      </c>
      <c r="I924" s="40">
        <v>833.21</v>
      </c>
      <c r="J924" s="41">
        <f t="shared" si="1"/>
        <v>16012.2715</v>
      </c>
      <c r="K924" s="37" t="str">
        <f t="array" ref="K924">IFERROR(XLOOKUP(G924,'Tipo de carga'!A:A,'Tipo de carga'!B:B))</f>
        <v>Autoabasto</v>
      </c>
      <c r="L924" s="37">
        <f t="shared" si="2"/>
        <v>41</v>
      </c>
      <c r="M924" s="37">
        <f t="shared" si="3"/>
        <v>9</v>
      </c>
      <c r="N924" s="37">
        <f t="shared" si="4"/>
        <v>10</v>
      </c>
      <c r="O924" s="37" t="str">
        <f t="array" ref="O924">IFERROR(XLOOKUP(K924,'Tipo de carga'!B:B,'Tipo de carga'!C:C))</f>
        <v>Diesel</v>
      </c>
    </row>
    <row r="925">
      <c r="A925" s="36">
        <v>1857.0</v>
      </c>
      <c r="B925" s="37" t="str">
        <f>IFERROR(VLOOKUP(A925,'asig octubre'!$A$2:$C$442,3,0))</f>
        <v>Pipas</v>
      </c>
      <c r="C925" s="37" t="str">
        <f>IFERROR(VLOOKUP(A925,'asig octubre'!$A$2:$B$442,2,0))</f>
        <v>EC-02</v>
      </c>
      <c r="D925" s="38">
        <v>45574.56851851852</v>
      </c>
      <c r="E925" s="36" t="s">
        <v>331</v>
      </c>
      <c r="F925" s="37" t="str">
        <f t="array" ref="F925">IFERROR(XLOOKUP(E925,Operadores!A:A,Operadores!B:B))</f>
        <v>ANGJOE</v>
      </c>
      <c r="G925" s="36" t="s">
        <v>72</v>
      </c>
      <c r="H925" s="39">
        <v>19.21757</v>
      </c>
      <c r="I925" s="40">
        <v>61.18</v>
      </c>
      <c r="J925" s="41">
        <f t="shared" si="1"/>
        <v>1175.730933</v>
      </c>
      <c r="K925" s="37" t="str">
        <f t="array" ref="K925">IFERROR(XLOOKUP(G925,'Tipo de carga'!A:A,'Tipo de carga'!B:B))</f>
        <v>Autoabasto</v>
      </c>
      <c r="L925" s="37">
        <f t="shared" si="2"/>
        <v>41</v>
      </c>
      <c r="M925" s="37">
        <f t="shared" si="3"/>
        <v>9</v>
      </c>
      <c r="N925" s="37">
        <f t="shared" si="4"/>
        <v>10</v>
      </c>
      <c r="O925" s="37" t="str">
        <f t="array" ref="O925">IFERROR(XLOOKUP(K925,'Tipo de carga'!B:B,'Tipo de carga'!C:C))</f>
        <v>Diesel</v>
      </c>
    </row>
    <row r="926">
      <c r="A926" s="36">
        <v>2018.0</v>
      </c>
      <c r="B926" s="37" t="str">
        <f>IFERROR(VLOOKUP(A926,'asig octubre'!$A$2:$C$442,3,0))</f>
        <v>MeLi asignado SD</v>
      </c>
      <c r="C926" s="37" t="str">
        <f>IFERROR(VLOOKUP(A926,'asig octubre'!$A$2:$B$442,2,0))</f>
        <v>EC-05</v>
      </c>
      <c r="D926" s="38">
        <v>45574.54462962963</v>
      </c>
      <c r="E926" s="36" t="s">
        <v>175</v>
      </c>
      <c r="F926" s="37" t="str">
        <f t="array" ref="F926">IFERROR(XLOOKUP(E926,Operadores!A:A,Operadores!B:B))</f>
        <v>PERRIC</v>
      </c>
      <c r="G926" s="36" t="s">
        <v>72</v>
      </c>
      <c r="H926" s="39">
        <v>19.21757</v>
      </c>
      <c r="I926" s="40">
        <v>360.0</v>
      </c>
      <c r="J926" s="41">
        <f t="shared" si="1"/>
        <v>6918.3252</v>
      </c>
      <c r="K926" s="37" t="str">
        <f t="array" ref="K926">IFERROR(XLOOKUP(G926,'Tipo de carga'!A:A,'Tipo de carga'!B:B))</f>
        <v>Autoabasto</v>
      </c>
      <c r="L926" s="37">
        <f t="shared" si="2"/>
        <v>41</v>
      </c>
      <c r="M926" s="37">
        <f t="shared" si="3"/>
        <v>9</v>
      </c>
      <c r="N926" s="37">
        <f t="shared" si="4"/>
        <v>10</v>
      </c>
      <c r="O926" s="37" t="str">
        <f t="array" ref="O926">IFERROR(XLOOKUP(K926,'Tipo de carga'!B:B,'Tipo de carga'!C:C))</f>
        <v>Diesel</v>
      </c>
    </row>
    <row r="927">
      <c r="A927" s="36">
        <v>2015.0</v>
      </c>
      <c r="B927" s="37" t="str">
        <f>IFERROR(VLOOKUP(A927,'asig octubre'!$A$2:$C$442,3,0))</f>
        <v>MeLi asignado SD</v>
      </c>
      <c r="C927" s="37" t="str">
        <f>IFERROR(VLOOKUP(A927,'asig octubre'!$A$2:$B$442,2,0))</f>
        <v>EC-05</v>
      </c>
      <c r="D927" s="38">
        <v>45574.530127314814</v>
      </c>
      <c r="E927" s="36" t="s">
        <v>241</v>
      </c>
      <c r="F927" s="37" t="str">
        <f t="array" ref="F927">IFERROR(XLOOKUP(E927,Operadores!A:A,Operadores!B:B))</f>
        <v>CADEMM</v>
      </c>
      <c r="G927" s="36" t="s">
        <v>72</v>
      </c>
      <c r="H927" s="39">
        <v>19.21757</v>
      </c>
      <c r="I927" s="40">
        <v>316.62</v>
      </c>
      <c r="J927" s="41">
        <f t="shared" si="1"/>
        <v>6084.667013</v>
      </c>
      <c r="K927" s="37" t="str">
        <f t="array" ref="K927">IFERROR(XLOOKUP(G927,'Tipo de carga'!A:A,'Tipo de carga'!B:B))</f>
        <v>Autoabasto</v>
      </c>
      <c r="L927" s="37">
        <f t="shared" si="2"/>
        <v>41</v>
      </c>
      <c r="M927" s="37">
        <f t="shared" si="3"/>
        <v>9</v>
      </c>
      <c r="N927" s="37">
        <f t="shared" si="4"/>
        <v>10</v>
      </c>
      <c r="O927" s="37" t="str">
        <f t="array" ref="O927">IFERROR(XLOOKUP(K927,'Tipo de carga'!B:B,'Tipo de carga'!C:C))</f>
        <v>Diesel</v>
      </c>
    </row>
    <row r="928">
      <c r="A928" s="36">
        <v>2017.0</v>
      </c>
      <c r="B928" s="37" t="str">
        <f>IFERROR(VLOOKUP(A928,'asig octubre'!$A$2:$C$442,3,0))</f>
        <v>MeLi asignado SD</v>
      </c>
      <c r="C928" s="37" t="str">
        <f>IFERROR(VLOOKUP(A928,'asig octubre'!$A$2:$B$442,2,0))</f>
        <v>EC-05</v>
      </c>
      <c r="D928" s="38">
        <v>45574.52636574074</v>
      </c>
      <c r="E928" s="36" t="s">
        <v>179</v>
      </c>
      <c r="F928" s="37" t="str">
        <f t="array" ref="F928">IFERROR(XLOOKUP(E928,Operadores!A:A,Operadores!B:B))</f>
        <v>IBAJOS</v>
      </c>
      <c r="G928" s="36" t="s">
        <v>72</v>
      </c>
      <c r="H928" s="39">
        <v>19.21757</v>
      </c>
      <c r="I928" s="40">
        <v>325.95</v>
      </c>
      <c r="J928" s="41">
        <f t="shared" si="1"/>
        <v>6263.966942</v>
      </c>
      <c r="K928" s="37" t="str">
        <f t="array" ref="K928">IFERROR(XLOOKUP(G928,'Tipo de carga'!A:A,'Tipo de carga'!B:B))</f>
        <v>Autoabasto</v>
      </c>
      <c r="L928" s="37">
        <f t="shared" si="2"/>
        <v>41</v>
      </c>
      <c r="M928" s="37">
        <f t="shared" si="3"/>
        <v>9</v>
      </c>
      <c r="N928" s="37">
        <f t="shared" si="4"/>
        <v>10</v>
      </c>
      <c r="O928" s="37" t="str">
        <f t="array" ref="O928">IFERROR(XLOOKUP(K928,'Tipo de carga'!B:B,'Tipo de carga'!C:C))</f>
        <v>Diesel</v>
      </c>
    </row>
    <row r="929">
      <c r="A929" s="36">
        <v>2058.0</v>
      </c>
      <c r="B929" s="37" t="str">
        <f>IFERROR(VLOOKUP(A929,'asig octubre'!$A$2:$C$442,3,0))</f>
        <v>Available</v>
      </c>
      <c r="C929" s="37" t="str">
        <f>IFERROR(VLOOKUP(A929,'asig octubre'!$A$2:$B$442,2,0))</f>
        <v>TTE</v>
      </c>
      <c r="D929" s="38">
        <v>45574.47487268518</v>
      </c>
      <c r="E929" s="36" t="s">
        <v>450</v>
      </c>
      <c r="F929" s="37" t="str">
        <f t="array" ref="F929">IFERROR(XLOOKUP(E929,Operadores!A:A,Operadores!B:B))</f>
        <v>PERJU04</v>
      </c>
      <c r="G929" s="36" t="s">
        <v>72</v>
      </c>
      <c r="H929" s="39">
        <v>19.21757</v>
      </c>
      <c r="I929" s="40">
        <v>45.02</v>
      </c>
      <c r="J929" s="41">
        <f t="shared" si="1"/>
        <v>865.1750014</v>
      </c>
      <c r="K929" s="37" t="str">
        <f t="array" ref="K929">IFERROR(XLOOKUP(G929,'Tipo de carga'!A:A,'Tipo de carga'!B:B))</f>
        <v>Autoabasto</v>
      </c>
      <c r="L929" s="37">
        <f t="shared" si="2"/>
        <v>41</v>
      </c>
      <c r="M929" s="37">
        <f t="shared" si="3"/>
        <v>9</v>
      </c>
      <c r="N929" s="37">
        <f t="shared" si="4"/>
        <v>10</v>
      </c>
      <c r="O929" s="37" t="str">
        <f t="array" ref="O929">IFERROR(XLOOKUP(K929,'Tipo de carga'!B:B,'Tipo de carga'!C:C))</f>
        <v>Diesel</v>
      </c>
    </row>
    <row r="930">
      <c r="A930" s="36">
        <v>1832.0</v>
      </c>
      <c r="B930" s="37" t="str">
        <f>IFERROR(VLOOKUP(A930,'asig octubre'!$A$2:$C$442,3,0))</f>
        <v>Liverpool Local</v>
      </c>
      <c r="C930" s="37" t="str">
        <f>IFERROR(VLOOKUP(A930,'asig octubre'!$A$2:$B$442,2,0))</f>
        <v>EC-01</v>
      </c>
      <c r="D930" s="38">
        <v>45574.45849537037</v>
      </c>
      <c r="E930" s="36" t="s">
        <v>431</v>
      </c>
      <c r="F930" s="37" t="str">
        <f t="array" ref="F930">IFERROR(XLOOKUP(E930,Operadores!A:A,Operadores!B:B))</f>
        <v>ANANOE</v>
      </c>
      <c r="G930" s="36" t="s">
        <v>72</v>
      </c>
      <c r="H930" s="39">
        <v>19.21757</v>
      </c>
      <c r="I930" s="40">
        <v>830.25</v>
      </c>
      <c r="J930" s="41">
        <f t="shared" si="1"/>
        <v>15955.38749</v>
      </c>
      <c r="K930" s="37" t="str">
        <f t="array" ref="K930">IFERROR(XLOOKUP(G930,'Tipo de carga'!A:A,'Tipo de carga'!B:B))</f>
        <v>Autoabasto</v>
      </c>
      <c r="L930" s="37">
        <f t="shared" si="2"/>
        <v>41</v>
      </c>
      <c r="M930" s="37">
        <f t="shared" si="3"/>
        <v>9</v>
      </c>
      <c r="N930" s="37">
        <f t="shared" si="4"/>
        <v>10</v>
      </c>
      <c r="O930" s="37" t="str">
        <f t="array" ref="O930">IFERROR(XLOOKUP(K930,'Tipo de carga'!B:B,'Tipo de carga'!C:C))</f>
        <v>Diesel</v>
      </c>
    </row>
    <row r="931">
      <c r="A931" s="36">
        <v>2023.0</v>
      </c>
      <c r="B931" s="37" t="str">
        <f>IFERROR(VLOOKUP(A931,'asig octubre'!$A$2:$C$442,3,0))</f>
        <v>MeLi Asignado TD</v>
      </c>
      <c r="C931" s="37" t="str">
        <f>IFERROR(VLOOKUP(A931,'asig octubre'!$A$2:$B$442,2,0))</f>
        <v>EC-05</v>
      </c>
      <c r="D931" s="38">
        <v>45574.43609953704</v>
      </c>
      <c r="E931" s="36" t="s">
        <v>327</v>
      </c>
      <c r="F931" s="37" t="str">
        <f t="array" ref="F931">IFERROR(XLOOKUP(E931,Operadores!A:A,Operadores!B:B))</f>
        <v>ESCSAU</v>
      </c>
      <c r="G931" s="36" t="s">
        <v>72</v>
      </c>
      <c r="H931" s="39">
        <v>19.21757</v>
      </c>
      <c r="I931" s="40">
        <v>601.69</v>
      </c>
      <c r="J931" s="41">
        <f t="shared" si="1"/>
        <v>11563.01969</v>
      </c>
      <c r="K931" s="37" t="str">
        <f t="array" ref="K931">IFERROR(XLOOKUP(G931,'Tipo de carga'!A:A,'Tipo de carga'!B:B))</f>
        <v>Autoabasto</v>
      </c>
      <c r="L931" s="37">
        <f t="shared" si="2"/>
        <v>41</v>
      </c>
      <c r="M931" s="37">
        <f t="shared" si="3"/>
        <v>9</v>
      </c>
      <c r="N931" s="37">
        <f t="shared" si="4"/>
        <v>10</v>
      </c>
      <c r="O931" s="37" t="str">
        <f t="array" ref="O931">IFERROR(XLOOKUP(K931,'Tipo de carga'!B:B,'Tipo de carga'!C:C))</f>
        <v>Diesel</v>
      </c>
    </row>
    <row r="932">
      <c r="A932" s="36">
        <v>1993.0</v>
      </c>
      <c r="B932" s="37" t="str">
        <f>IFERROR(VLOOKUP(A932,'asig octubre'!$A$2:$C$442,3,0))</f>
        <v>MeLi Dedicado TD</v>
      </c>
      <c r="C932" s="37" t="str">
        <f>IFERROR(VLOOKUP(A932,'asig octubre'!$A$2:$B$442,2,0))</f>
        <v>EC-05</v>
      </c>
      <c r="D932" s="38">
        <v>45574.43010416667</v>
      </c>
      <c r="E932" s="36" t="s">
        <v>389</v>
      </c>
      <c r="F932" s="37" t="str">
        <f t="array" ref="F932">IFERROR(XLOOKUP(E932,Operadores!A:A,Operadores!B:B))</f>
        <v>CELJOS</v>
      </c>
      <c r="G932" s="36" t="s">
        <v>72</v>
      </c>
      <c r="H932" s="39">
        <v>19.21757</v>
      </c>
      <c r="I932" s="40">
        <v>520.21</v>
      </c>
      <c r="J932" s="41">
        <f t="shared" si="1"/>
        <v>9997.17209</v>
      </c>
      <c r="K932" s="37" t="str">
        <f t="array" ref="K932">IFERROR(XLOOKUP(G932,'Tipo de carga'!A:A,'Tipo de carga'!B:B))</f>
        <v>Autoabasto</v>
      </c>
      <c r="L932" s="37">
        <f t="shared" si="2"/>
        <v>41</v>
      </c>
      <c r="M932" s="37">
        <f t="shared" si="3"/>
        <v>9</v>
      </c>
      <c r="N932" s="37">
        <f t="shared" si="4"/>
        <v>10</v>
      </c>
      <c r="O932" s="37" t="str">
        <f t="array" ref="O932">IFERROR(XLOOKUP(K932,'Tipo de carga'!B:B,'Tipo de carga'!C:C))</f>
        <v>Diesel</v>
      </c>
    </row>
    <row r="933">
      <c r="A933" s="36">
        <v>1976.0</v>
      </c>
      <c r="B933" s="37" t="str">
        <f>IFERROR(VLOOKUP(A933,'asig octubre'!$A$2:$C$442,3,0))</f>
        <v>MeLi asignado SD</v>
      </c>
      <c r="C933" s="37" t="str">
        <f>IFERROR(VLOOKUP(A933,'asig octubre'!$A$2:$B$442,2,0))</f>
        <v>EC-05</v>
      </c>
      <c r="D933" s="38">
        <v>45574.4028125</v>
      </c>
      <c r="E933" s="36" t="s">
        <v>178</v>
      </c>
      <c r="F933" s="37" t="str">
        <f t="array" ref="F933">IFERROR(XLOOKUP(E933,Operadores!A:A,Operadores!B:B))</f>
        <v>BAUGEO</v>
      </c>
      <c r="G933" s="36" t="s">
        <v>72</v>
      </c>
      <c r="H933" s="39">
        <v>19.21757</v>
      </c>
      <c r="I933" s="40">
        <v>764.48</v>
      </c>
      <c r="J933" s="41">
        <f t="shared" si="1"/>
        <v>14691.44791</v>
      </c>
      <c r="K933" s="37" t="str">
        <f t="array" ref="K933">IFERROR(XLOOKUP(G933,'Tipo de carga'!A:A,'Tipo de carga'!B:B))</f>
        <v>Autoabasto</v>
      </c>
      <c r="L933" s="37">
        <f t="shared" si="2"/>
        <v>41</v>
      </c>
      <c r="M933" s="37">
        <f t="shared" si="3"/>
        <v>9</v>
      </c>
      <c r="N933" s="37">
        <f t="shared" si="4"/>
        <v>10</v>
      </c>
      <c r="O933" s="37" t="str">
        <f t="array" ref="O933">IFERROR(XLOOKUP(K933,'Tipo de carga'!B:B,'Tipo de carga'!C:C))</f>
        <v>Diesel</v>
      </c>
    </row>
    <row r="934">
      <c r="A934" s="36">
        <v>1823.0</v>
      </c>
      <c r="B934" s="37" t="str">
        <f>IFERROR(VLOOKUP(A934,'asig octubre'!$A$2:$C$442,3,0))</f>
        <v>Liverpool Local</v>
      </c>
      <c r="C934" s="37" t="str">
        <f>IFERROR(VLOOKUP(A934,'asig octubre'!$A$2:$B$442,2,0))</f>
        <v>EC-01</v>
      </c>
      <c r="D934" s="38">
        <v>45574.37795138889</v>
      </c>
      <c r="E934" s="36" t="s">
        <v>343</v>
      </c>
      <c r="F934" s="37" t="str">
        <f t="array" ref="F934">IFERROR(XLOOKUP(E934,Operadores!A:A,Operadores!B:B))</f>
        <v>MONCAR</v>
      </c>
      <c r="G934" s="36" t="s">
        <v>72</v>
      </c>
      <c r="H934" s="39">
        <v>19.21757</v>
      </c>
      <c r="I934" s="40">
        <v>852.04</v>
      </c>
      <c r="J934" s="41">
        <f t="shared" si="1"/>
        <v>16374.13834</v>
      </c>
      <c r="K934" s="37" t="str">
        <f t="array" ref="K934">IFERROR(XLOOKUP(G934,'Tipo de carga'!A:A,'Tipo de carga'!B:B))</f>
        <v>Autoabasto</v>
      </c>
      <c r="L934" s="37">
        <f t="shared" si="2"/>
        <v>41</v>
      </c>
      <c r="M934" s="37">
        <f t="shared" si="3"/>
        <v>9</v>
      </c>
      <c r="N934" s="37">
        <f t="shared" si="4"/>
        <v>10</v>
      </c>
      <c r="O934" s="37" t="str">
        <f t="array" ref="O934">IFERROR(XLOOKUP(K934,'Tipo de carga'!B:B,'Tipo de carga'!C:C))</f>
        <v>Diesel</v>
      </c>
    </row>
    <row r="935">
      <c r="A935" s="36">
        <v>1783.0</v>
      </c>
      <c r="B935" s="37" t="str">
        <f>IFERROR(VLOOKUP(A935,'asig octubre'!$A$2:$C$442,3,0))</f>
        <v>Liverpool Local</v>
      </c>
      <c r="C935" s="37" t="str">
        <f>IFERROR(VLOOKUP(A935,'asig octubre'!$A$2:$B$442,2,0))</f>
        <v>EC-01</v>
      </c>
      <c r="D935" s="38">
        <v>45574.36010416667</v>
      </c>
      <c r="E935" s="36" t="s">
        <v>228</v>
      </c>
      <c r="F935" s="37" t="str">
        <f t="array" ref="F935">IFERROR(XLOOKUP(E935,Operadores!A:A,Operadores!B:B))</f>
        <v>ESCALA</v>
      </c>
      <c r="G935" s="36" t="s">
        <v>72</v>
      </c>
      <c r="H935" s="39">
        <v>19.21757</v>
      </c>
      <c r="I935" s="40">
        <v>712.41</v>
      </c>
      <c r="J935" s="41">
        <f t="shared" si="1"/>
        <v>13690.78904</v>
      </c>
      <c r="K935" s="37" t="str">
        <f t="array" ref="K935">IFERROR(XLOOKUP(G935,'Tipo de carga'!A:A,'Tipo de carga'!B:B))</f>
        <v>Autoabasto</v>
      </c>
      <c r="L935" s="37">
        <f t="shared" si="2"/>
        <v>41</v>
      </c>
      <c r="M935" s="37">
        <f t="shared" si="3"/>
        <v>9</v>
      </c>
      <c r="N935" s="37">
        <f t="shared" si="4"/>
        <v>10</v>
      </c>
      <c r="O935" s="37" t="str">
        <f t="array" ref="O935">IFERROR(XLOOKUP(K935,'Tipo de carga'!B:B,'Tipo de carga'!C:C))</f>
        <v>Diesel</v>
      </c>
    </row>
    <row r="936">
      <c r="A936" s="36">
        <v>1837.0</v>
      </c>
      <c r="B936" s="37" t="str">
        <f>IFERROR(VLOOKUP(A936,'asig octubre'!$A$2:$C$442,3,0))</f>
        <v>Liverpool Local</v>
      </c>
      <c r="C936" s="37" t="str">
        <f>IFERROR(VLOOKUP(A936,'asig octubre'!$A$2:$B$442,2,0))</f>
        <v>EC-01</v>
      </c>
      <c r="D936" s="38">
        <v>45574.31303240741</v>
      </c>
      <c r="E936" s="36" t="s">
        <v>174</v>
      </c>
      <c r="F936" s="37" t="str">
        <f t="array" ref="F936">IFERROR(XLOOKUP(E936,Operadores!A:A,Operadores!B:B))</f>
        <v>SANROD</v>
      </c>
      <c r="G936" s="36" t="s">
        <v>72</v>
      </c>
      <c r="H936" s="39">
        <v>19.21757</v>
      </c>
      <c r="I936" s="40">
        <v>154.49</v>
      </c>
      <c r="J936" s="41">
        <f t="shared" si="1"/>
        <v>2968.922389</v>
      </c>
      <c r="K936" s="37" t="str">
        <f t="array" ref="K936">IFERROR(XLOOKUP(G936,'Tipo de carga'!A:A,'Tipo de carga'!B:B))</f>
        <v>Autoabasto</v>
      </c>
      <c r="L936" s="37">
        <f t="shared" si="2"/>
        <v>41</v>
      </c>
      <c r="M936" s="37">
        <f t="shared" si="3"/>
        <v>9</v>
      </c>
      <c r="N936" s="37">
        <f t="shared" si="4"/>
        <v>10</v>
      </c>
      <c r="O936" s="37" t="str">
        <f t="array" ref="O936">IFERROR(XLOOKUP(K936,'Tipo de carga'!B:B,'Tipo de carga'!C:C))</f>
        <v>Diesel</v>
      </c>
    </row>
    <row r="937">
      <c r="A937" s="36">
        <v>309.0</v>
      </c>
      <c r="B937" s="37" t="str">
        <f>IFERROR(VLOOKUP(A937,'asig octubre'!$A$2:$C$442,3,0))</f>
        <v>Sayer Thorton</v>
      </c>
      <c r="C937" s="37" t="str">
        <f>IFERROR(VLOOKUP(A937,'asig octubre'!$A$2:$B$442,2,0))</f>
        <v>EC-04</v>
      </c>
      <c r="D937" s="38">
        <v>45574.30875</v>
      </c>
      <c r="E937" s="36" t="s">
        <v>264</v>
      </c>
      <c r="F937" s="37" t="str">
        <f t="array" ref="F937">IFERROR(XLOOKUP(E937,Operadores!A:A,Operadores!B:B))</f>
        <v>REVELI</v>
      </c>
      <c r="G937" s="36" t="s">
        <v>72</v>
      </c>
      <c r="H937" s="39">
        <v>19.21757</v>
      </c>
      <c r="I937" s="40">
        <v>230.0</v>
      </c>
      <c r="J937" s="41">
        <f t="shared" si="1"/>
        <v>4420.0411</v>
      </c>
      <c r="K937" s="37" t="str">
        <f t="array" ref="K937">IFERROR(XLOOKUP(G937,'Tipo de carga'!A:A,'Tipo de carga'!B:B))</f>
        <v>Autoabasto</v>
      </c>
      <c r="L937" s="37">
        <f t="shared" si="2"/>
        <v>41</v>
      </c>
      <c r="M937" s="37">
        <f t="shared" si="3"/>
        <v>9</v>
      </c>
      <c r="N937" s="37">
        <f t="shared" si="4"/>
        <v>10</v>
      </c>
      <c r="O937" s="37" t="str">
        <f t="array" ref="O937">IFERROR(XLOOKUP(K937,'Tipo de carga'!B:B,'Tipo de carga'!C:C))</f>
        <v>Diesel</v>
      </c>
    </row>
    <row r="938">
      <c r="A938" s="36">
        <v>1909.0</v>
      </c>
      <c r="B938" s="37" t="str">
        <f>IFERROR(VLOOKUP(A938,'asig octubre'!$A$2:$C$442,3,0))</f>
        <v>Circuitos</v>
      </c>
      <c r="C938" s="37" t="str">
        <f>IFERROR(VLOOKUP(A938,'asig octubre'!$A$2:$B$442,2,0))</f>
        <v>EC-03</v>
      </c>
      <c r="D938" s="38">
        <v>45574.29829861111</v>
      </c>
      <c r="E938" s="36" t="s">
        <v>186</v>
      </c>
      <c r="F938" s="37" t="str">
        <f t="array" ref="F938">IFERROR(XLOOKUP(E938,Operadores!A:A,Operadores!B:B))</f>
        <v>ZUÑDAV</v>
      </c>
      <c r="G938" s="36" t="s">
        <v>72</v>
      </c>
      <c r="H938" s="39">
        <v>19.21757</v>
      </c>
      <c r="I938" s="40">
        <v>740.02</v>
      </c>
      <c r="J938" s="41">
        <f t="shared" si="1"/>
        <v>14221.38615</v>
      </c>
      <c r="K938" s="37" t="str">
        <f t="array" ref="K938">IFERROR(XLOOKUP(G938,'Tipo de carga'!A:A,'Tipo de carga'!B:B))</f>
        <v>Autoabasto</v>
      </c>
      <c r="L938" s="37">
        <f t="shared" si="2"/>
        <v>41</v>
      </c>
      <c r="M938" s="37">
        <f t="shared" si="3"/>
        <v>9</v>
      </c>
      <c r="N938" s="37">
        <f t="shared" si="4"/>
        <v>10</v>
      </c>
      <c r="O938" s="37" t="str">
        <f t="array" ref="O938">IFERROR(XLOOKUP(K938,'Tipo de carga'!B:B,'Tipo de carga'!C:C))</f>
        <v>Diesel</v>
      </c>
    </row>
    <row r="939">
      <c r="A939" s="36">
        <v>1693.0</v>
      </c>
      <c r="B939" s="37" t="str">
        <f>IFERROR(VLOOKUP(A939,'asig octubre'!$A$2:$C$442,3,0))</f>
        <v>Liverpool Local</v>
      </c>
      <c r="C939" s="37" t="str">
        <f>IFERROR(VLOOKUP(A939,'asig octubre'!$A$2:$B$442,2,0))</f>
        <v>EC-01</v>
      </c>
      <c r="D939" s="38">
        <v>45574.29313657407</v>
      </c>
      <c r="E939" s="36" t="s">
        <v>182</v>
      </c>
      <c r="F939" s="37" t="str">
        <f t="array" ref="F939">IFERROR(XLOOKUP(E939,Operadores!A:A,Operadores!B:B))</f>
        <v>ROBJUA01</v>
      </c>
      <c r="G939" s="36" t="s">
        <v>72</v>
      </c>
      <c r="H939" s="39">
        <v>19.21757</v>
      </c>
      <c r="I939" s="40">
        <v>432.18</v>
      </c>
      <c r="J939" s="41">
        <f t="shared" si="1"/>
        <v>8305.449403</v>
      </c>
      <c r="K939" s="37" t="str">
        <f t="array" ref="K939">IFERROR(XLOOKUP(G939,'Tipo de carga'!A:A,'Tipo de carga'!B:B))</f>
        <v>Autoabasto</v>
      </c>
      <c r="L939" s="37">
        <f t="shared" si="2"/>
        <v>41</v>
      </c>
      <c r="M939" s="37">
        <f t="shared" si="3"/>
        <v>9</v>
      </c>
      <c r="N939" s="37">
        <f t="shared" si="4"/>
        <v>10</v>
      </c>
      <c r="O939" s="37" t="str">
        <f t="array" ref="O939">IFERROR(XLOOKUP(K939,'Tipo de carga'!B:B,'Tipo de carga'!C:C))</f>
        <v>Diesel</v>
      </c>
    </row>
    <row r="940">
      <c r="A940" s="36">
        <v>1839.0</v>
      </c>
      <c r="B940" s="37" t="str">
        <f>IFERROR(VLOOKUP(A940,'asig octubre'!$A$2:$C$442,3,0))</f>
        <v>Liverpool Local</v>
      </c>
      <c r="C940" s="37" t="str">
        <f>IFERROR(VLOOKUP(A940,'asig octubre'!$A$2:$B$442,2,0))</f>
        <v>EC-01</v>
      </c>
      <c r="D940" s="38">
        <v>45574.28377314815</v>
      </c>
      <c r="E940" s="36" t="s">
        <v>347</v>
      </c>
      <c r="F940" s="37" t="str">
        <f t="array" ref="F940">IFERROR(XLOOKUP(E940,Operadores!A:A,Operadores!B:B))</f>
        <v>QUIALA</v>
      </c>
      <c r="G940" s="36" t="s">
        <v>72</v>
      </c>
      <c r="H940" s="39">
        <v>19.21757</v>
      </c>
      <c r="I940" s="40">
        <v>660.1</v>
      </c>
      <c r="J940" s="41">
        <f t="shared" si="1"/>
        <v>12685.51796</v>
      </c>
      <c r="K940" s="37" t="str">
        <f t="array" ref="K940">IFERROR(XLOOKUP(G940,'Tipo de carga'!A:A,'Tipo de carga'!B:B))</f>
        <v>Autoabasto</v>
      </c>
      <c r="L940" s="37">
        <f t="shared" si="2"/>
        <v>41</v>
      </c>
      <c r="M940" s="37">
        <f t="shared" si="3"/>
        <v>9</v>
      </c>
      <c r="N940" s="37">
        <f t="shared" si="4"/>
        <v>10</v>
      </c>
      <c r="O940" s="37" t="str">
        <f t="array" ref="O940">IFERROR(XLOOKUP(K940,'Tipo de carga'!B:B,'Tipo de carga'!C:C))</f>
        <v>Diesel</v>
      </c>
    </row>
    <row r="941">
      <c r="A941" s="36">
        <v>2037.0</v>
      </c>
      <c r="B941" s="37" t="str">
        <f>IFERROR(VLOOKUP(A941,'asig octubre'!$A$2:$C$442,3,0))</f>
        <v>Liverpool Local</v>
      </c>
      <c r="C941" s="37" t="str">
        <f>IFERROR(VLOOKUP(A941,'asig octubre'!$A$2:$B$442,2,0))</f>
        <v>EC-01</v>
      </c>
      <c r="D941" s="38">
        <v>45574.25939814815</v>
      </c>
      <c r="E941" s="36" t="s">
        <v>229</v>
      </c>
      <c r="F941" s="37" t="str">
        <f t="array" ref="F941">IFERROR(XLOOKUP(E941,Operadores!A:A,Operadores!B:B))</f>
        <v>MIRJON</v>
      </c>
      <c r="G941" s="36" t="s">
        <v>72</v>
      </c>
      <c r="H941" s="39">
        <v>19.21757</v>
      </c>
      <c r="I941" s="40">
        <v>301.38</v>
      </c>
      <c r="J941" s="41">
        <f t="shared" si="1"/>
        <v>5791.791247</v>
      </c>
      <c r="K941" s="37" t="str">
        <f t="array" ref="K941">IFERROR(XLOOKUP(G941,'Tipo de carga'!A:A,'Tipo de carga'!B:B))</f>
        <v>Autoabasto</v>
      </c>
      <c r="L941" s="37">
        <f t="shared" si="2"/>
        <v>41</v>
      </c>
      <c r="M941" s="37">
        <f t="shared" si="3"/>
        <v>9</v>
      </c>
      <c r="N941" s="37">
        <f t="shared" si="4"/>
        <v>10</v>
      </c>
      <c r="O941" s="37" t="str">
        <f t="array" ref="O941">IFERROR(XLOOKUP(K941,'Tipo de carga'!B:B,'Tipo de carga'!C:C))</f>
        <v>Diesel</v>
      </c>
    </row>
    <row r="942">
      <c r="A942" s="36">
        <v>1952.0</v>
      </c>
      <c r="B942" s="37" t="str">
        <f>IFERROR(VLOOKUP(A942,'asig octubre'!$A$2:$C$442,3,0))</f>
        <v>MeLi asignado SD</v>
      </c>
      <c r="C942" s="37" t="str">
        <f>IFERROR(VLOOKUP(A942,'asig octubre'!$A$2:$B$442,2,0))</f>
        <v>EC-05</v>
      </c>
      <c r="D942" s="38">
        <v>45574.2368287037</v>
      </c>
      <c r="E942" s="36" t="s">
        <v>320</v>
      </c>
      <c r="F942" s="37" t="str">
        <f t="array" ref="F942">IFERROR(XLOOKUP(E942,Operadores!A:A,Operadores!B:B))</f>
        <v>GUTIRV</v>
      </c>
      <c r="G942" s="36" t="s">
        <v>72</v>
      </c>
      <c r="H942" s="39">
        <v>19.21757</v>
      </c>
      <c r="I942" s="40">
        <v>129.01</v>
      </c>
      <c r="J942" s="41">
        <f t="shared" si="1"/>
        <v>2479.258706</v>
      </c>
      <c r="K942" s="37" t="str">
        <f t="array" ref="K942">IFERROR(XLOOKUP(G942,'Tipo de carga'!A:A,'Tipo de carga'!B:B))</f>
        <v>Autoabasto</v>
      </c>
      <c r="L942" s="37">
        <f t="shared" si="2"/>
        <v>41</v>
      </c>
      <c r="M942" s="37">
        <f t="shared" si="3"/>
        <v>9</v>
      </c>
      <c r="N942" s="37">
        <f t="shared" si="4"/>
        <v>10</v>
      </c>
      <c r="O942" s="37" t="str">
        <f t="array" ref="O942">IFERROR(XLOOKUP(K942,'Tipo de carga'!B:B,'Tipo de carga'!C:C))</f>
        <v>Diesel</v>
      </c>
    </row>
    <row r="943">
      <c r="A943" s="36">
        <v>1940.0</v>
      </c>
      <c r="B943" s="37" t="str">
        <f>IFERROR(VLOOKUP(A943,'asig octubre'!$A$2:$C$442,3,0))</f>
        <v>Circuitos Mty</v>
      </c>
      <c r="C943" s="37" t="str">
        <f>IFERROR(VLOOKUP(A943,'asig octubre'!$A$2:$B$442,2,0))</f>
        <v>EC-07</v>
      </c>
      <c r="D943" s="38">
        <v>45574.22032407407</v>
      </c>
      <c r="E943" s="36" t="s">
        <v>259</v>
      </c>
      <c r="F943" s="37" t="str">
        <f t="array" ref="F943">IFERROR(XLOOKUP(E943,Operadores!A:A,Operadores!B:B))</f>
        <v>FLOPE</v>
      </c>
      <c r="G943" s="36" t="s">
        <v>72</v>
      </c>
      <c r="H943" s="39">
        <v>19.21757</v>
      </c>
      <c r="I943" s="40">
        <v>345.24</v>
      </c>
      <c r="J943" s="41">
        <f t="shared" si="1"/>
        <v>6634.673867</v>
      </c>
      <c r="K943" s="37" t="str">
        <f t="array" ref="K943">IFERROR(XLOOKUP(G943,'Tipo de carga'!A:A,'Tipo de carga'!B:B))</f>
        <v>Autoabasto</v>
      </c>
      <c r="L943" s="37">
        <f t="shared" si="2"/>
        <v>41</v>
      </c>
      <c r="M943" s="37">
        <f t="shared" si="3"/>
        <v>9</v>
      </c>
      <c r="N943" s="37">
        <f t="shared" si="4"/>
        <v>10</v>
      </c>
      <c r="O943" s="37" t="str">
        <f t="array" ref="O943">IFERROR(XLOOKUP(K943,'Tipo de carga'!B:B,'Tipo de carga'!C:C))</f>
        <v>Diesel</v>
      </c>
    </row>
    <row r="944">
      <c r="A944" s="36">
        <v>1980.0</v>
      </c>
      <c r="B944" s="37" t="str">
        <f>IFERROR(VLOOKUP(A944,'asig octubre'!$A$2:$C$442,3,0))</f>
        <v>MeLi asignado SD</v>
      </c>
      <c r="C944" s="37" t="str">
        <f>IFERROR(VLOOKUP(A944,'asig octubre'!$A$2:$B$442,2,0))</f>
        <v>EC-05</v>
      </c>
      <c r="D944" s="38">
        <v>45574.16741898148</v>
      </c>
      <c r="E944" s="36" t="s">
        <v>462</v>
      </c>
      <c r="F944" s="37" t="str">
        <f t="array" ref="F944">IFERROR(XLOOKUP(E944,Operadores!A:A,Operadores!B:B))</f>
        <v>NAVLUI</v>
      </c>
      <c r="G944" s="36" t="s">
        <v>72</v>
      </c>
      <c r="H944" s="39">
        <v>19.21757</v>
      </c>
      <c r="I944" s="40">
        <v>32.56</v>
      </c>
      <c r="J944" s="41">
        <f t="shared" si="1"/>
        <v>625.7240792</v>
      </c>
      <c r="K944" s="37" t="str">
        <f t="array" ref="K944">IFERROR(XLOOKUP(G944,'Tipo de carga'!A:A,'Tipo de carga'!B:B))</f>
        <v>Autoabasto</v>
      </c>
      <c r="L944" s="37">
        <f t="shared" si="2"/>
        <v>41</v>
      </c>
      <c r="M944" s="37">
        <f t="shared" si="3"/>
        <v>9</v>
      </c>
      <c r="N944" s="37">
        <f t="shared" si="4"/>
        <v>10</v>
      </c>
      <c r="O944" s="37" t="str">
        <f t="array" ref="O944">IFERROR(XLOOKUP(K944,'Tipo de carga'!B:B,'Tipo de carga'!C:C))</f>
        <v>Diesel</v>
      </c>
    </row>
    <row r="945">
      <c r="A945" s="36">
        <v>1827.0</v>
      </c>
      <c r="B945" s="37" t="str">
        <f>IFERROR(VLOOKUP(A945,'asig octubre'!$A$2:$C$442,3,0))</f>
        <v>Full Liver</v>
      </c>
      <c r="C945" s="37" t="str">
        <f>IFERROR(VLOOKUP(A945,'asig octubre'!$A$2:$B$442,2,0))</f>
        <v>EC-01</v>
      </c>
      <c r="D945" s="38">
        <v>45574.15976851852</v>
      </c>
      <c r="E945" s="36" t="s">
        <v>374</v>
      </c>
      <c r="F945" s="37" t="str">
        <f t="array" ref="F945">IFERROR(XLOOKUP(E945,Operadores!A:A,Operadores!B:B))</f>
        <v>ANGMA</v>
      </c>
      <c r="G945" s="36" t="s">
        <v>72</v>
      </c>
      <c r="H945" s="39">
        <v>19.21757</v>
      </c>
      <c r="I945" s="40">
        <v>754.51</v>
      </c>
      <c r="J945" s="41">
        <f t="shared" si="1"/>
        <v>14499.84874</v>
      </c>
      <c r="K945" s="37" t="str">
        <f t="array" ref="K945">IFERROR(XLOOKUP(G945,'Tipo de carga'!A:A,'Tipo de carga'!B:B))</f>
        <v>Autoabasto</v>
      </c>
      <c r="L945" s="37">
        <f t="shared" si="2"/>
        <v>41</v>
      </c>
      <c r="M945" s="37">
        <f t="shared" si="3"/>
        <v>9</v>
      </c>
      <c r="N945" s="37">
        <f t="shared" si="4"/>
        <v>10</v>
      </c>
      <c r="O945" s="37" t="str">
        <f t="array" ref="O945">IFERROR(XLOOKUP(K945,'Tipo de carga'!B:B,'Tipo de carga'!C:C))</f>
        <v>Diesel</v>
      </c>
    </row>
    <row r="946">
      <c r="A946" s="36">
        <v>1980.0</v>
      </c>
      <c r="B946" s="37" t="str">
        <f>IFERROR(VLOOKUP(A946,'asig octubre'!$A$2:$C$442,3,0))</f>
        <v>MeLi asignado SD</v>
      </c>
      <c r="C946" s="37" t="str">
        <f>IFERROR(VLOOKUP(A946,'asig octubre'!$A$2:$B$442,2,0))</f>
        <v>EC-05</v>
      </c>
      <c r="D946" s="38">
        <v>45574.15174768519</v>
      </c>
      <c r="E946" s="36" t="s">
        <v>462</v>
      </c>
      <c r="F946" s="37" t="str">
        <f t="array" ref="F946">IFERROR(XLOOKUP(E946,Operadores!A:A,Operadores!B:B))</f>
        <v>NAVLUI</v>
      </c>
      <c r="G946" s="36" t="s">
        <v>72</v>
      </c>
      <c r="H946" s="39">
        <v>19.21757</v>
      </c>
      <c r="I946" s="40">
        <v>201.07</v>
      </c>
      <c r="J946" s="41">
        <f t="shared" si="1"/>
        <v>3864.0768</v>
      </c>
      <c r="K946" s="37" t="str">
        <f t="array" ref="K946">IFERROR(XLOOKUP(G946,'Tipo de carga'!A:A,'Tipo de carga'!B:B))</f>
        <v>Autoabasto</v>
      </c>
      <c r="L946" s="37">
        <f t="shared" si="2"/>
        <v>41</v>
      </c>
      <c r="M946" s="37">
        <f t="shared" si="3"/>
        <v>9</v>
      </c>
      <c r="N946" s="37">
        <f t="shared" si="4"/>
        <v>10</v>
      </c>
      <c r="O946" s="37" t="str">
        <f t="array" ref="O946">IFERROR(XLOOKUP(K946,'Tipo de carga'!B:B,'Tipo de carga'!C:C))</f>
        <v>Diesel</v>
      </c>
    </row>
    <row r="947">
      <c r="A947" s="36">
        <v>1988.0</v>
      </c>
      <c r="B947" s="37" t="str">
        <f>IFERROR(VLOOKUP(A947,'asig octubre'!$A$2:$C$442,3,0))</f>
        <v>MeLi asignado SD</v>
      </c>
      <c r="C947" s="37" t="str">
        <f>IFERROR(VLOOKUP(A947,'asig octubre'!$A$2:$B$442,2,0))</f>
        <v>EC-05</v>
      </c>
      <c r="D947" s="38">
        <v>45574.12165509259</v>
      </c>
      <c r="E947" s="36" t="s">
        <v>404</v>
      </c>
      <c r="F947" s="37" t="str">
        <f t="array" ref="F947">IFERROR(XLOOKUP(E947,Operadores!A:A,Operadores!B:B))</f>
        <v>CHAJOE</v>
      </c>
      <c r="G947" s="36" t="s">
        <v>72</v>
      </c>
      <c r="H947" s="39">
        <v>19.21757</v>
      </c>
      <c r="I947" s="40">
        <v>619.26</v>
      </c>
      <c r="J947" s="41">
        <f t="shared" si="1"/>
        <v>11900.6724</v>
      </c>
      <c r="K947" s="37" t="str">
        <f t="array" ref="K947">IFERROR(XLOOKUP(G947,'Tipo de carga'!A:A,'Tipo de carga'!B:B))</f>
        <v>Autoabasto</v>
      </c>
      <c r="L947" s="37">
        <f t="shared" si="2"/>
        <v>41</v>
      </c>
      <c r="M947" s="37">
        <f t="shared" si="3"/>
        <v>9</v>
      </c>
      <c r="N947" s="37">
        <f t="shared" si="4"/>
        <v>10</v>
      </c>
      <c r="O947" s="37" t="str">
        <f t="array" ref="O947">IFERROR(XLOOKUP(K947,'Tipo de carga'!B:B,'Tipo de carga'!C:C))</f>
        <v>Diesel</v>
      </c>
    </row>
    <row r="948">
      <c r="A948" s="36">
        <v>1641.0</v>
      </c>
      <c r="B948" s="37" t="str">
        <f>IFERROR(VLOOKUP(A948,'asig octubre'!$A$2:$C$442,3,0))</f>
        <v>Liverpool Local</v>
      </c>
      <c r="C948" s="37" t="str">
        <f>IFERROR(VLOOKUP(A948,'asig octubre'!$A$2:$B$442,2,0))</f>
        <v>EC-01</v>
      </c>
      <c r="D948" s="38">
        <v>45574.09653935185</v>
      </c>
      <c r="E948" s="36" t="s">
        <v>345</v>
      </c>
      <c r="F948" s="37" t="str">
        <f t="array" ref="F948">IFERROR(XLOOKUP(E948,Operadores!A:A,Operadores!B:B))</f>
        <v>PARMI</v>
      </c>
      <c r="G948" s="36" t="s">
        <v>72</v>
      </c>
      <c r="H948" s="39">
        <v>19.21757</v>
      </c>
      <c r="I948" s="40">
        <v>447.38</v>
      </c>
      <c r="J948" s="41">
        <f t="shared" si="1"/>
        <v>8597.556467</v>
      </c>
      <c r="K948" s="37" t="str">
        <f t="array" ref="K948">IFERROR(XLOOKUP(G948,'Tipo de carga'!A:A,'Tipo de carga'!B:B))</f>
        <v>Autoabasto</v>
      </c>
      <c r="L948" s="37">
        <f t="shared" si="2"/>
        <v>41</v>
      </c>
      <c r="M948" s="37">
        <f t="shared" si="3"/>
        <v>9</v>
      </c>
      <c r="N948" s="37">
        <f t="shared" si="4"/>
        <v>10</v>
      </c>
      <c r="O948" s="37" t="str">
        <f t="array" ref="O948">IFERROR(XLOOKUP(K948,'Tipo de carga'!B:B,'Tipo de carga'!C:C))</f>
        <v>Diesel</v>
      </c>
    </row>
    <row r="949">
      <c r="A949" s="36">
        <v>1887.0</v>
      </c>
      <c r="B949" s="37" t="str">
        <f>IFERROR(VLOOKUP(A949,'asig octubre'!$A$2:$C$442,3,0))</f>
        <v>Circuitos</v>
      </c>
      <c r="C949" s="37" t="str">
        <f>IFERROR(VLOOKUP(A949,'asig octubre'!$A$2:$B$442,2,0))</f>
        <v>EC-03</v>
      </c>
      <c r="D949" s="38">
        <v>45574.09543981482</v>
      </c>
      <c r="E949" s="36" t="s">
        <v>279</v>
      </c>
      <c r="F949" s="37" t="str">
        <f t="array" ref="F949">IFERROR(XLOOKUP(E949,Operadores!A:A,Operadores!B:B))</f>
        <v>NARCA</v>
      </c>
      <c r="G949" s="36" t="s">
        <v>72</v>
      </c>
      <c r="H949" s="39">
        <v>19.21757</v>
      </c>
      <c r="I949" s="40">
        <v>497.85</v>
      </c>
      <c r="J949" s="41">
        <f t="shared" si="1"/>
        <v>9567.467225</v>
      </c>
      <c r="K949" s="37" t="str">
        <f t="array" ref="K949">IFERROR(XLOOKUP(G949,'Tipo de carga'!A:A,'Tipo de carga'!B:B))</f>
        <v>Autoabasto</v>
      </c>
      <c r="L949" s="37">
        <f t="shared" si="2"/>
        <v>41</v>
      </c>
      <c r="M949" s="37">
        <f t="shared" si="3"/>
        <v>9</v>
      </c>
      <c r="N949" s="37">
        <f t="shared" si="4"/>
        <v>10</v>
      </c>
      <c r="O949" s="37" t="str">
        <f t="array" ref="O949">IFERROR(XLOOKUP(K949,'Tipo de carga'!B:B,'Tipo de carga'!C:C))</f>
        <v>Diesel</v>
      </c>
    </row>
    <row r="950">
      <c r="A950" s="36">
        <v>1891.0</v>
      </c>
      <c r="B950" s="37" t="str">
        <f>IFERROR(VLOOKUP(A950,'asig octubre'!$A$2:$C$442,3,0))</f>
        <v>Circuitos</v>
      </c>
      <c r="C950" s="37" t="str">
        <f>IFERROR(VLOOKUP(A950,'asig octubre'!$A$2:$B$442,2,0))</f>
        <v>EC-03</v>
      </c>
      <c r="D950" s="38">
        <v>45574.08186342593</v>
      </c>
      <c r="E950" s="36" t="s">
        <v>195</v>
      </c>
      <c r="F950" s="37" t="str">
        <f t="array" ref="F950">IFERROR(XLOOKUP(E950,Operadores!A:A,Operadores!B:B))</f>
        <v>APAJOS</v>
      </c>
      <c r="G950" s="36" t="s">
        <v>72</v>
      </c>
      <c r="H950" s="39">
        <v>19.21757</v>
      </c>
      <c r="I950" s="40">
        <v>391.26</v>
      </c>
      <c r="J950" s="41">
        <f t="shared" si="1"/>
        <v>7519.066438</v>
      </c>
      <c r="K950" s="37" t="str">
        <f t="array" ref="K950">IFERROR(XLOOKUP(G950,'Tipo de carga'!A:A,'Tipo de carga'!B:B))</f>
        <v>Autoabasto</v>
      </c>
      <c r="L950" s="37">
        <f t="shared" si="2"/>
        <v>41</v>
      </c>
      <c r="M950" s="37">
        <f t="shared" si="3"/>
        <v>9</v>
      </c>
      <c r="N950" s="37">
        <f t="shared" si="4"/>
        <v>10</v>
      </c>
      <c r="O950" s="37" t="str">
        <f t="array" ref="O950">IFERROR(XLOOKUP(K950,'Tipo de carga'!B:B,'Tipo de carga'!C:C))</f>
        <v>Diesel</v>
      </c>
    </row>
    <row r="951">
      <c r="A951" s="42"/>
      <c r="B951" s="43" t="str">
        <f>IFERROR(VLOOKUP(A951,'asig octubre'!$A$2:$C$442,3,0))</f>
        <v/>
      </c>
      <c r="C951" s="43" t="str">
        <f>IFERROR(VLOOKUP(A951,'asig octubre'!$A$2:$B$442,2,0))</f>
        <v/>
      </c>
      <c r="D951" s="44">
        <v>45574.08186342593</v>
      </c>
      <c r="E951" s="42" t="s">
        <v>199</v>
      </c>
      <c r="F951" s="43"/>
      <c r="G951" s="42" t="s">
        <v>72</v>
      </c>
      <c r="H951" s="45">
        <v>19.21757</v>
      </c>
      <c r="I951" s="46">
        <v>282.61</v>
      </c>
      <c r="J951" s="47">
        <f t="shared" si="1"/>
        <v>5431.077458</v>
      </c>
      <c r="K951" s="43" t="str">
        <f t="array" ref="K951">IFERROR(XLOOKUP(G951,'Tipo de carga'!A:A,'Tipo de carga'!B:B))</f>
        <v>Autoabasto</v>
      </c>
      <c r="L951" s="43">
        <f t="shared" si="2"/>
        <v>41</v>
      </c>
      <c r="M951" s="43">
        <f t="shared" si="3"/>
        <v>9</v>
      </c>
      <c r="N951" s="43">
        <f t="shared" si="4"/>
        <v>10</v>
      </c>
      <c r="O951" s="43" t="str">
        <f t="array" ref="O951">IFERROR(XLOOKUP(K951,'Tipo de carga'!B:B,'Tipo de carga'!C:C))</f>
        <v>Diesel</v>
      </c>
    </row>
    <row r="952">
      <c r="A952" s="36">
        <v>1950.0</v>
      </c>
      <c r="B952" s="37" t="str">
        <f>IFERROR(VLOOKUP(A952,'asig octubre'!$A$2:$C$442,3,0))</f>
        <v>MeLi asignado SD</v>
      </c>
      <c r="C952" s="37" t="str">
        <f>IFERROR(VLOOKUP(A952,'asig octubre'!$A$2:$B$442,2,0))</f>
        <v>EC-05</v>
      </c>
      <c r="D952" s="38">
        <v>45574.061423611114</v>
      </c>
      <c r="E952" s="36" t="s">
        <v>200</v>
      </c>
      <c r="F952" s="37" t="str">
        <f t="array" ref="F952">IFERROR(XLOOKUP(E952,Operadores!A:A,Operadores!B:B))</f>
        <v>MAROSC</v>
      </c>
      <c r="G952" s="36" t="s">
        <v>72</v>
      </c>
      <c r="H952" s="39">
        <v>19.21757</v>
      </c>
      <c r="I952" s="40">
        <v>372.86</v>
      </c>
      <c r="J952" s="41">
        <f t="shared" si="1"/>
        <v>7165.46315</v>
      </c>
      <c r="K952" s="37" t="str">
        <f t="array" ref="K952">IFERROR(XLOOKUP(G952,'Tipo de carga'!A:A,'Tipo de carga'!B:B))</f>
        <v>Autoabasto</v>
      </c>
      <c r="L952" s="37">
        <f t="shared" si="2"/>
        <v>41</v>
      </c>
      <c r="M952" s="37">
        <f t="shared" si="3"/>
        <v>9</v>
      </c>
      <c r="N952" s="37">
        <f t="shared" si="4"/>
        <v>10</v>
      </c>
      <c r="O952" s="37" t="str">
        <f t="array" ref="O952">IFERROR(XLOOKUP(K952,'Tipo de carga'!B:B,'Tipo de carga'!C:C))</f>
        <v>Diesel</v>
      </c>
    </row>
    <row r="953">
      <c r="A953" s="36">
        <v>1858.0</v>
      </c>
      <c r="B953" s="37" t="str">
        <f>IFERROR(VLOOKUP(A953,'asig octubre'!$A$2:$C$442,3,0))</f>
        <v>Peñafiel Tecamac</v>
      </c>
      <c r="C953" s="37" t="str">
        <f>IFERROR(VLOOKUP(A953,'asig octubre'!$A$2:$B$442,2,0))</f>
        <v>EC-02</v>
      </c>
      <c r="D953" s="38">
        <v>45574.00648148148</v>
      </c>
      <c r="E953" s="36" t="s">
        <v>432</v>
      </c>
      <c r="F953" s="37" t="str">
        <f t="array" ref="F953">IFERROR(XLOOKUP(E953,Operadores!A:A,Operadores!B:B))</f>
        <v>CALPED</v>
      </c>
      <c r="G953" s="36" t="s">
        <v>72</v>
      </c>
      <c r="H953" s="39">
        <v>19.21757</v>
      </c>
      <c r="I953" s="40">
        <v>273.18</v>
      </c>
      <c r="J953" s="41">
        <f t="shared" si="1"/>
        <v>5249.855773</v>
      </c>
      <c r="K953" s="37" t="str">
        <f t="array" ref="K953">IFERROR(XLOOKUP(G953,'Tipo de carga'!A:A,'Tipo de carga'!B:B))</f>
        <v>Autoabasto</v>
      </c>
      <c r="L953" s="37">
        <f t="shared" si="2"/>
        <v>41</v>
      </c>
      <c r="M953" s="37">
        <f t="shared" si="3"/>
        <v>9</v>
      </c>
      <c r="N953" s="37">
        <f t="shared" si="4"/>
        <v>10</v>
      </c>
      <c r="O953" s="37" t="str">
        <f t="array" ref="O953">IFERROR(XLOOKUP(K953,'Tipo de carga'!B:B,'Tipo de carga'!C:C))</f>
        <v>Diesel</v>
      </c>
    </row>
    <row r="954">
      <c r="A954" s="36">
        <v>1879.0</v>
      </c>
      <c r="B954" s="37" t="str">
        <f>IFERROR(VLOOKUP(A954,'asig octubre'!$A$2:$C$442,3,0))</f>
        <v>Circuitos</v>
      </c>
      <c r="C954" s="37" t="str">
        <f>IFERROR(VLOOKUP(A954,'asig octubre'!$A$2:$B$442,2,0))</f>
        <v>EC-03</v>
      </c>
      <c r="D954" s="38">
        <v>45574.9865162037</v>
      </c>
      <c r="E954" s="36" t="s">
        <v>357</v>
      </c>
      <c r="F954" s="37" t="str">
        <f t="array" ref="F954">IFERROR(XLOOKUP(E954,Operadores!A:A,Operadores!B:B))</f>
        <v>ISLHI</v>
      </c>
      <c r="G954" s="36" t="s">
        <v>19</v>
      </c>
      <c r="H954" s="39">
        <v>19.37274</v>
      </c>
      <c r="I954" s="40">
        <v>637.0</v>
      </c>
      <c r="J954" s="41">
        <f t="shared" si="1"/>
        <v>12340.43538</v>
      </c>
      <c r="K954" s="37" t="str">
        <f t="array" ref="K954">IFERROR(XLOOKUP(G954,'Tipo de carga'!A:A,'Tipo de carga'!B:B))</f>
        <v>Autoabasto</v>
      </c>
      <c r="L954" s="37">
        <f t="shared" si="2"/>
        <v>41</v>
      </c>
      <c r="M954" s="37">
        <f t="shared" si="3"/>
        <v>9</v>
      </c>
      <c r="N954" s="37">
        <f t="shared" si="4"/>
        <v>10</v>
      </c>
      <c r="O954" s="37" t="str">
        <f t="array" ref="O954">IFERROR(XLOOKUP(K954,'Tipo de carga'!B:B,'Tipo de carga'!C:C))</f>
        <v>Diesel</v>
      </c>
    </row>
    <row r="955">
      <c r="A955" s="36">
        <v>1799.0</v>
      </c>
      <c r="B955" s="37" t="str">
        <f>IFERROR(VLOOKUP(A955,'asig octubre'!$A$2:$C$442,3,0))</f>
        <v>Sayer Full</v>
      </c>
      <c r="C955" s="37" t="str">
        <f>IFERROR(VLOOKUP(A955,'asig octubre'!$A$2:$B$442,2,0))</f>
        <v>EC-04</v>
      </c>
      <c r="D955" s="38">
        <v>45574.97552083333</v>
      </c>
      <c r="E955" s="36" t="s">
        <v>309</v>
      </c>
      <c r="F955" s="37" t="str">
        <f t="array" ref="F955">IFERROR(XLOOKUP(E955,Operadores!A:A,Operadores!B:B))</f>
        <v>FERFRA</v>
      </c>
      <c r="G955" s="36" t="s">
        <v>19</v>
      </c>
      <c r="H955" s="39">
        <v>19.37274</v>
      </c>
      <c r="I955" s="40">
        <v>480.0</v>
      </c>
      <c r="J955" s="41">
        <f t="shared" si="1"/>
        <v>9298.9152</v>
      </c>
      <c r="K955" s="37" t="str">
        <f t="array" ref="K955">IFERROR(XLOOKUP(G955,'Tipo de carga'!A:A,'Tipo de carga'!B:B))</f>
        <v>Autoabasto</v>
      </c>
      <c r="L955" s="37">
        <f t="shared" si="2"/>
        <v>41</v>
      </c>
      <c r="M955" s="37">
        <f t="shared" si="3"/>
        <v>9</v>
      </c>
      <c r="N955" s="37">
        <f t="shared" si="4"/>
        <v>10</v>
      </c>
      <c r="O955" s="37" t="str">
        <f t="array" ref="O955">IFERROR(XLOOKUP(K955,'Tipo de carga'!B:B,'Tipo de carga'!C:C))</f>
        <v>Diesel</v>
      </c>
    </row>
    <row r="956">
      <c r="A956" s="36">
        <v>1972.0</v>
      </c>
      <c r="B956" s="37" t="str">
        <f>IFERROR(VLOOKUP(A956,'asig octubre'!$A$2:$C$442,3,0))</f>
        <v>Sayer Sencillo</v>
      </c>
      <c r="C956" s="37" t="str">
        <f>IFERROR(VLOOKUP(A956,'asig octubre'!$A$2:$B$442,2,0))</f>
        <v>EC-04</v>
      </c>
      <c r="D956" s="38">
        <v>45574.8521875</v>
      </c>
      <c r="E956" s="36" t="s">
        <v>59</v>
      </c>
      <c r="F956" s="37" t="str">
        <f t="array" ref="F956">IFERROR(XLOOKUP(E956,Operadores!A:A,Operadores!B:B))</f>
        <v>ROMJOS</v>
      </c>
      <c r="G956" s="36" t="s">
        <v>19</v>
      </c>
      <c r="H956" s="39">
        <v>19.37274</v>
      </c>
      <c r="I956" s="40">
        <v>875.03</v>
      </c>
      <c r="J956" s="41">
        <f t="shared" si="1"/>
        <v>16951.72868</v>
      </c>
      <c r="K956" s="37" t="str">
        <f t="array" ref="K956">IFERROR(XLOOKUP(G956,'Tipo de carga'!A:A,'Tipo de carga'!B:B))</f>
        <v>Autoabasto</v>
      </c>
      <c r="L956" s="37">
        <f t="shared" si="2"/>
        <v>41</v>
      </c>
      <c r="M956" s="37">
        <f t="shared" si="3"/>
        <v>9</v>
      </c>
      <c r="N956" s="37">
        <f t="shared" si="4"/>
        <v>10</v>
      </c>
      <c r="O956" s="37" t="str">
        <f t="array" ref="O956">IFERROR(XLOOKUP(K956,'Tipo de carga'!B:B,'Tipo de carga'!C:C))</f>
        <v>Diesel</v>
      </c>
    </row>
    <row r="957">
      <c r="A957" s="36">
        <v>1969.0</v>
      </c>
      <c r="B957" s="37" t="str">
        <f>IFERROR(VLOOKUP(A957,'asig octubre'!$A$2:$C$442,3,0))</f>
        <v>Sayer Sencillo</v>
      </c>
      <c r="C957" s="37" t="str">
        <f>IFERROR(VLOOKUP(A957,'asig octubre'!$A$2:$B$442,2,0))</f>
        <v>EC-04</v>
      </c>
      <c r="D957" s="38">
        <v>45574.70297453704</v>
      </c>
      <c r="E957" s="36" t="s">
        <v>63</v>
      </c>
      <c r="F957" s="37" t="str">
        <f t="array" ref="F957">IFERROR(XLOOKUP(E957,Operadores!A:A,Operadores!B:B))</f>
        <v>DIAFRA</v>
      </c>
      <c r="G957" s="36" t="s">
        <v>19</v>
      </c>
      <c r="H957" s="39">
        <v>19.37274</v>
      </c>
      <c r="I957" s="40">
        <v>91.93</v>
      </c>
      <c r="J957" s="41">
        <f t="shared" si="1"/>
        <v>1780.935988</v>
      </c>
      <c r="K957" s="37" t="str">
        <f t="array" ref="K957">IFERROR(XLOOKUP(G957,'Tipo de carga'!A:A,'Tipo de carga'!B:B))</f>
        <v>Autoabasto</v>
      </c>
      <c r="L957" s="37">
        <f t="shared" si="2"/>
        <v>41</v>
      </c>
      <c r="M957" s="37">
        <f t="shared" si="3"/>
        <v>9</v>
      </c>
      <c r="N957" s="37">
        <f t="shared" si="4"/>
        <v>10</v>
      </c>
      <c r="O957" s="37" t="str">
        <f t="array" ref="O957">IFERROR(XLOOKUP(K957,'Tipo de carga'!B:B,'Tipo de carga'!C:C))</f>
        <v>Diesel</v>
      </c>
    </row>
    <row r="958">
      <c r="A958" s="36">
        <v>1890.0</v>
      </c>
      <c r="B958" s="37" t="str">
        <f>IFERROR(VLOOKUP(A958,'asig octubre'!$A$2:$C$442,3,0))</f>
        <v>Sayer Sencillo</v>
      </c>
      <c r="C958" s="37" t="str">
        <f>IFERROR(VLOOKUP(A958,'asig octubre'!$A$2:$B$442,2,0))</f>
        <v>EC-04</v>
      </c>
      <c r="D958" s="38">
        <v>45574.651655092595</v>
      </c>
      <c r="E958" s="36" t="s">
        <v>463</v>
      </c>
      <c r="F958" s="37" t="str">
        <f t="array" ref="F958">IFERROR(XLOOKUP(E958,Operadores!A:A,Operadores!B:B))</f>
        <v>OSOCA01</v>
      </c>
      <c r="G958" s="36" t="s">
        <v>19</v>
      </c>
      <c r="H958" s="39">
        <v>19.37274</v>
      </c>
      <c r="I958" s="40">
        <v>455.09</v>
      </c>
      <c r="J958" s="41">
        <f t="shared" si="1"/>
        <v>8816.340247</v>
      </c>
      <c r="K958" s="37" t="str">
        <f t="array" ref="K958">IFERROR(XLOOKUP(G958,'Tipo de carga'!A:A,'Tipo de carga'!B:B))</f>
        <v>Autoabasto</v>
      </c>
      <c r="L958" s="37">
        <f t="shared" si="2"/>
        <v>41</v>
      </c>
      <c r="M958" s="37">
        <f t="shared" si="3"/>
        <v>9</v>
      </c>
      <c r="N958" s="37">
        <f t="shared" si="4"/>
        <v>10</v>
      </c>
      <c r="O958" s="37" t="str">
        <f t="array" ref="O958">IFERROR(XLOOKUP(K958,'Tipo de carga'!B:B,'Tipo de carga'!C:C))</f>
        <v>Diesel</v>
      </c>
    </row>
    <row r="959">
      <c r="A959" s="36">
        <v>1804.0</v>
      </c>
      <c r="B959" s="37" t="str">
        <f>IFERROR(VLOOKUP(A959,'asig octubre'!$A$2:$C$442,3,0))</f>
        <v>Sayer Full</v>
      </c>
      <c r="C959" s="37" t="str">
        <f>IFERROR(VLOOKUP(A959,'asig octubre'!$A$2:$B$442,2,0))</f>
        <v>EC-04</v>
      </c>
      <c r="D959" s="38">
        <v>45574.57539351852</v>
      </c>
      <c r="E959" s="36" t="s">
        <v>440</v>
      </c>
      <c r="F959" s="37" t="str">
        <f t="array" ref="F959">IFERROR(XLOOKUP(E959,Operadores!A:A,Operadores!B:B))</f>
        <v>OLVJUA</v>
      </c>
      <c r="G959" s="36" t="s">
        <v>19</v>
      </c>
      <c r="H959" s="39">
        <v>19.37274</v>
      </c>
      <c r="I959" s="40">
        <v>313.28</v>
      </c>
      <c r="J959" s="41">
        <f t="shared" si="1"/>
        <v>6069.091987</v>
      </c>
      <c r="K959" s="37" t="str">
        <f t="array" ref="K959">IFERROR(XLOOKUP(G959,'Tipo de carga'!A:A,'Tipo de carga'!B:B))</f>
        <v>Autoabasto</v>
      </c>
      <c r="L959" s="37">
        <f t="shared" si="2"/>
        <v>41</v>
      </c>
      <c r="M959" s="37">
        <f t="shared" si="3"/>
        <v>9</v>
      </c>
      <c r="N959" s="37">
        <f t="shared" si="4"/>
        <v>10</v>
      </c>
      <c r="O959" s="37" t="str">
        <f t="array" ref="O959">IFERROR(XLOOKUP(K959,'Tipo de carga'!B:B,'Tipo de carga'!C:C))</f>
        <v>Diesel</v>
      </c>
    </row>
    <row r="960">
      <c r="A960" s="36">
        <v>1793.0</v>
      </c>
      <c r="B960" s="37" t="str">
        <f>IFERROR(VLOOKUP(A960,'asig octubre'!$A$2:$C$442,3,0))</f>
        <v>Circuitos</v>
      </c>
      <c r="C960" s="37" t="str">
        <f>IFERROR(VLOOKUP(A960,'asig octubre'!$A$2:$B$442,2,0))</f>
        <v>EC-03</v>
      </c>
      <c r="D960" s="38">
        <v>45574.55642361111</v>
      </c>
      <c r="E960" s="36" t="s">
        <v>249</v>
      </c>
      <c r="F960" s="37" t="str">
        <f t="array" ref="F960">IFERROR(XLOOKUP(E960,Operadores!A:A,Operadores!B:B))</f>
        <v>LOPJOS03</v>
      </c>
      <c r="G960" s="36" t="s">
        <v>19</v>
      </c>
      <c r="H960" s="39">
        <v>19.37274</v>
      </c>
      <c r="I960" s="40">
        <v>310.0</v>
      </c>
      <c r="J960" s="41">
        <f t="shared" si="1"/>
        <v>6005.5494</v>
      </c>
      <c r="K960" s="37" t="str">
        <f t="array" ref="K960">IFERROR(XLOOKUP(G960,'Tipo de carga'!A:A,'Tipo de carga'!B:B))</f>
        <v>Autoabasto</v>
      </c>
      <c r="L960" s="37">
        <f t="shared" si="2"/>
        <v>41</v>
      </c>
      <c r="M960" s="37">
        <f t="shared" si="3"/>
        <v>9</v>
      </c>
      <c r="N960" s="37">
        <f t="shared" si="4"/>
        <v>10</v>
      </c>
      <c r="O960" s="37" t="str">
        <f t="array" ref="O960">IFERROR(XLOOKUP(K960,'Tipo de carga'!B:B,'Tipo de carga'!C:C))</f>
        <v>Diesel</v>
      </c>
    </row>
    <row r="961">
      <c r="A961" s="36">
        <v>1908.0</v>
      </c>
      <c r="B961" s="37" t="str">
        <f>IFERROR(VLOOKUP(A961,'asig octubre'!$A$2:$C$442,3,0))</f>
        <v>Circuitos Mty</v>
      </c>
      <c r="C961" s="37" t="str">
        <f>IFERROR(VLOOKUP(A961,'asig octubre'!$A$2:$B$442,2,0))</f>
        <v>EC-07</v>
      </c>
      <c r="D961" s="38">
        <v>45574.427835648145</v>
      </c>
      <c r="E961" s="36" t="s">
        <v>359</v>
      </c>
      <c r="F961" s="37" t="str">
        <f t="array" ref="F961">IFERROR(XLOOKUP(E961,Operadores!A:A,Operadores!B:B))</f>
        <v>GARJOR01</v>
      </c>
      <c r="G961" s="36" t="s">
        <v>19</v>
      </c>
      <c r="H961" s="39">
        <v>19.37274</v>
      </c>
      <c r="I961" s="40">
        <v>660.0</v>
      </c>
      <c r="J961" s="41">
        <f t="shared" si="1"/>
        <v>12786.0084</v>
      </c>
      <c r="K961" s="37" t="str">
        <f t="array" ref="K961">IFERROR(XLOOKUP(G961,'Tipo de carga'!A:A,'Tipo de carga'!B:B))</f>
        <v>Autoabasto</v>
      </c>
      <c r="L961" s="37">
        <f t="shared" si="2"/>
        <v>41</v>
      </c>
      <c r="M961" s="37">
        <f t="shared" si="3"/>
        <v>9</v>
      </c>
      <c r="N961" s="37">
        <f t="shared" si="4"/>
        <v>10</v>
      </c>
      <c r="O961" s="37" t="str">
        <f t="array" ref="O961">IFERROR(XLOOKUP(K961,'Tipo de carga'!B:B,'Tipo de carga'!C:C))</f>
        <v>Diesel</v>
      </c>
    </row>
    <row r="962">
      <c r="A962" s="36">
        <v>1806.0</v>
      </c>
      <c r="B962" s="37" t="str">
        <f>IFERROR(VLOOKUP(A962,'asig octubre'!$A$2:$C$442,3,0))</f>
        <v>Colgate</v>
      </c>
      <c r="C962" s="37" t="str">
        <f>IFERROR(VLOOKUP(A962,'asig octubre'!$A$2:$B$442,2,0))</f>
        <v>EC-04</v>
      </c>
      <c r="D962" s="38">
        <v>45574.39842592592</v>
      </c>
      <c r="E962" s="36" t="s">
        <v>76</v>
      </c>
      <c r="F962" s="37" t="str">
        <f t="array" ref="F962">IFERROR(XLOOKUP(E962,Operadores!A:A,Operadores!B:B))</f>
        <v>GALSA</v>
      </c>
      <c r="G962" s="36" t="s">
        <v>19</v>
      </c>
      <c r="H962" s="39">
        <v>19.37274</v>
      </c>
      <c r="I962" s="40">
        <v>640.11</v>
      </c>
      <c r="J962" s="41">
        <f t="shared" si="1"/>
        <v>12400.6846</v>
      </c>
      <c r="K962" s="37" t="str">
        <f t="array" ref="K962">IFERROR(XLOOKUP(G962,'Tipo de carga'!A:A,'Tipo de carga'!B:B))</f>
        <v>Autoabasto</v>
      </c>
      <c r="L962" s="37">
        <f t="shared" si="2"/>
        <v>41</v>
      </c>
      <c r="M962" s="37">
        <f t="shared" si="3"/>
        <v>9</v>
      </c>
      <c r="N962" s="37">
        <f t="shared" si="4"/>
        <v>10</v>
      </c>
      <c r="O962" s="37" t="str">
        <f t="array" ref="O962">IFERROR(XLOOKUP(K962,'Tipo de carga'!B:B,'Tipo de carga'!C:C))</f>
        <v>Diesel</v>
      </c>
    </row>
    <row r="963">
      <c r="A963" s="36">
        <v>1750.0</v>
      </c>
      <c r="B963" s="37" t="str">
        <f>IFERROR(VLOOKUP(A963,'asig octubre'!$A$2:$C$442,3,0))</f>
        <v>Patieros sucursal</v>
      </c>
      <c r="C963" s="37" t="str">
        <f>IFERROR(VLOOKUP(A963,'asig octubre'!$A$2:$B$442,2,0))</f>
        <v>EC-03</v>
      </c>
      <c r="D963" s="38">
        <v>45574.37547453704</v>
      </c>
      <c r="E963" s="36" t="s">
        <v>410</v>
      </c>
      <c r="F963" s="37" t="str">
        <f t="array" ref="F963">IFERROR(XLOOKUP(E963,Operadores!A:A,Operadores!B:B))</f>
        <v>LOPMA03</v>
      </c>
      <c r="G963" s="36" t="s">
        <v>19</v>
      </c>
      <c r="H963" s="39">
        <v>19.37274</v>
      </c>
      <c r="I963" s="40">
        <v>540.0</v>
      </c>
      <c r="J963" s="41">
        <f t="shared" si="1"/>
        <v>10461.2796</v>
      </c>
      <c r="K963" s="37" t="str">
        <f t="array" ref="K963">IFERROR(XLOOKUP(G963,'Tipo de carga'!A:A,'Tipo de carga'!B:B))</f>
        <v>Autoabasto</v>
      </c>
      <c r="L963" s="37">
        <f t="shared" si="2"/>
        <v>41</v>
      </c>
      <c r="M963" s="37">
        <f t="shared" si="3"/>
        <v>9</v>
      </c>
      <c r="N963" s="37">
        <f t="shared" si="4"/>
        <v>10</v>
      </c>
      <c r="O963" s="37" t="str">
        <f t="array" ref="O963">IFERROR(XLOOKUP(K963,'Tipo de carga'!B:B,'Tipo de carga'!C:C))</f>
        <v>Diesel</v>
      </c>
    </row>
    <row r="964">
      <c r="A964" s="36">
        <v>1805.0</v>
      </c>
      <c r="B964" s="37" t="str">
        <f>IFERROR(VLOOKUP(A964,'asig octubre'!$A$2:$C$442,3,0))</f>
        <v>Sayer Full</v>
      </c>
      <c r="C964" s="37" t="str">
        <f>IFERROR(VLOOKUP(A964,'asig octubre'!$A$2:$B$442,2,0))</f>
        <v>EC-04</v>
      </c>
      <c r="D964" s="38">
        <v>45574.36384259259</v>
      </c>
      <c r="E964" s="36" t="s">
        <v>40</v>
      </c>
      <c r="F964" s="37" t="str">
        <f t="array" ref="F964">IFERROR(XLOOKUP(E964,Operadores!A:A,Operadores!B:B))</f>
        <v>DIAOMA</v>
      </c>
      <c r="G964" s="36" t="s">
        <v>19</v>
      </c>
      <c r="H964" s="39">
        <v>19.37274</v>
      </c>
      <c r="I964" s="40">
        <v>899.4</v>
      </c>
      <c r="J964" s="41">
        <f t="shared" si="1"/>
        <v>17423.84236</v>
      </c>
      <c r="K964" s="37" t="str">
        <f t="array" ref="K964">IFERROR(XLOOKUP(G964,'Tipo de carga'!A:A,'Tipo de carga'!B:B))</f>
        <v>Autoabasto</v>
      </c>
      <c r="L964" s="37">
        <f t="shared" si="2"/>
        <v>41</v>
      </c>
      <c r="M964" s="37">
        <f t="shared" si="3"/>
        <v>9</v>
      </c>
      <c r="N964" s="37">
        <f t="shared" si="4"/>
        <v>10</v>
      </c>
      <c r="O964" s="37" t="str">
        <f t="array" ref="O964">IFERROR(XLOOKUP(K964,'Tipo de carga'!B:B,'Tipo de carga'!C:C))</f>
        <v>Diesel</v>
      </c>
    </row>
    <row r="965">
      <c r="A965" s="36">
        <v>1882.0</v>
      </c>
      <c r="B965" s="37" t="str">
        <f>IFERROR(VLOOKUP(A965,'asig octubre'!$A$2:$C$442,3,0))</f>
        <v>Sayer Sencillo</v>
      </c>
      <c r="C965" s="37" t="str">
        <f>IFERROR(VLOOKUP(A965,'asig octubre'!$A$2:$B$442,2,0))</f>
        <v>EC-04</v>
      </c>
      <c r="D965" s="38">
        <v>45574.13675925926</v>
      </c>
      <c r="E965" s="36" t="s">
        <v>49</v>
      </c>
      <c r="F965" s="37" t="str">
        <f t="array" ref="F965">IFERROR(XLOOKUP(E965,Operadores!A:A,Operadores!B:B))</f>
        <v>FABMA</v>
      </c>
      <c r="G965" s="36" t="s">
        <v>19</v>
      </c>
      <c r="H965" s="39">
        <v>19.37274</v>
      </c>
      <c r="I965" s="40">
        <v>475.02</v>
      </c>
      <c r="J965" s="41">
        <f t="shared" si="1"/>
        <v>9202.438955</v>
      </c>
      <c r="K965" s="37" t="str">
        <f t="array" ref="K965">IFERROR(XLOOKUP(G965,'Tipo de carga'!A:A,'Tipo de carga'!B:B))</f>
        <v>Autoabasto</v>
      </c>
      <c r="L965" s="37">
        <f t="shared" si="2"/>
        <v>41</v>
      </c>
      <c r="M965" s="37">
        <f t="shared" si="3"/>
        <v>9</v>
      </c>
      <c r="N965" s="37">
        <f t="shared" si="4"/>
        <v>10</v>
      </c>
      <c r="O965" s="37" t="str">
        <f t="array" ref="O965">IFERROR(XLOOKUP(K965,'Tipo de carga'!B:B,'Tipo de carga'!C:C))</f>
        <v>Diesel</v>
      </c>
    </row>
    <row r="966">
      <c r="A966" s="36">
        <v>2012.0</v>
      </c>
      <c r="B966" s="37" t="str">
        <f>IFERROR(VLOOKUP(A966,'asig octubre'!$A$2:$C$442,3,0))</f>
        <v>Sayer Sencillo</v>
      </c>
      <c r="C966" s="37" t="str">
        <f>IFERROR(VLOOKUP(A966,'asig octubre'!$A$2:$B$442,2,0))</f>
        <v>EC-04</v>
      </c>
      <c r="D966" s="38">
        <v>45574.07041666667</v>
      </c>
      <c r="E966" s="36" t="s">
        <v>247</v>
      </c>
      <c r="F966" s="37" t="str">
        <f t="array" ref="F966">IFERROR(XLOOKUP(E966,Operadores!A:A,Operadores!B:B))</f>
        <v>ZUGRO</v>
      </c>
      <c r="G966" s="36" t="s">
        <v>19</v>
      </c>
      <c r="H966" s="39">
        <v>19.37274</v>
      </c>
      <c r="I966" s="40">
        <v>730.0</v>
      </c>
      <c r="J966" s="41">
        <f t="shared" si="1"/>
        <v>14142.1002</v>
      </c>
      <c r="K966" s="37" t="str">
        <f t="array" ref="K966">IFERROR(XLOOKUP(G966,'Tipo de carga'!A:A,'Tipo de carga'!B:B))</f>
        <v>Autoabasto</v>
      </c>
      <c r="L966" s="37">
        <f t="shared" si="2"/>
        <v>41</v>
      </c>
      <c r="M966" s="37">
        <f t="shared" si="3"/>
        <v>9</v>
      </c>
      <c r="N966" s="37">
        <f t="shared" si="4"/>
        <v>10</v>
      </c>
      <c r="O966" s="37" t="str">
        <f t="array" ref="O966">IFERROR(XLOOKUP(K966,'Tipo de carga'!B:B,'Tipo de carga'!C:C))</f>
        <v>Diesel</v>
      </c>
    </row>
    <row r="967">
      <c r="A967" s="36">
        <v>1943.0</v>
      </c>
      <c r="B967" s="37" t="str">
        <f>IFERROR(VLOOKUP(A967,'asig octubre'!$A$2:$C$442,3,0))</f>
        <v>Circuitos</v>
      </c>
      <c r="C967" s="37" t="str">
        <f>IFERROR(VLOOKUP(A967,'asig octubre'!$A$2:$B$442,2,0))</f>
        <v>EC-03</v>
      </c>
      <c r="D967" s="38">
        <v>45574.855462962965</v>
      </c>
      <c r="E967" s="36" t="s">
        <v>329</v>
      </c>
      <c r="F967" s="37" t="str">
        <f t="array" ref="F967">IFERROR(XLOOKUP(E967,Operadores!A:A,Operadores!B:B))</f>
        <v>RODRAU01</v>
      </c>
      <c r="G967" s="36" t="s">
        <v>75</v>
      </c>
      <c r="H967" s="39">
        <v>19.88136</v>
      </c>
      <c r="I967" s="40">
        <v>310.03</v>
      </c>
      <c r="J967" s="41">
        <f t="shared" si="1"/>
        <v>6163.818041</v>
      </c>
      <c r="K967" s="37" t="str">
        <f t="array" ref="K967">IFERROR(XLOOKUP(G967,'Tipo de carga'!A:A,'Tipo de carga'!B:B))</f>
        <v>Autoabasto</v>
      </c>
      <c r="L967" s="37">
        <f t="shared" si="2"/>
        <v>41</v>
      </c>
      <c r="M967" s="37">
        <f t="shared" si="3"/>
        <v>9</v>
      </c>
      <c r="N967" s="37">
        <f t="shared" si="4"/>
        <v>10</v>
      </c>
      <c r="O967" s="37" t="str">
        <f t="array" ref="O967">IFERROR(XLOOKUP(K967,'Tipo de carga'!B:B,'Tipo de carga'!C:C))</f>
        <v>Diesel</v>
      </c>
    </row>
    <row r="968">
      <c r="A968" s="36">
        <v>1934.0</v>
      </c>
      <c r="B968" s="37" t="str">
        <f>IFERROR(VLOOKUP(A968,'asig octubre'!$A$2:$C$442,3,0))</f>
        <v>Circuitos</v>
      </c>
      <c r="C968" s="37" t="str">
        <f>IFERROR(VLOOKUP(A968,'asig octubre'!$A$2:$B$442,2,0))</f>
        <v>EC-03</v>
      </c>
      <c r="D968" s="38">
        <v>45574.72446759259</v>
      </c>
      <c r="E968" s="36" t="s">
        <v>272</v>
      </c>
      <c r="F968" s="37" t="str">
        <f t="array" ref="F968">IFERROR(XLOOKUP(E968,Operadores!A:A,Operadores!B:B))</f>
        <v>AVIEN</v>
      </c>
      <c r="G968" s="36" t="s">
        <v>75</v>
      </c>
      <c r="H968" s="39">
        <v>19.88136</v>
      </c>
      <c r="I968" s="40">
        <v>500.0</v>
      </c>
      <c r="J968" s="41">
        <f t="shared" si="1"/>
        <v>9940.68</v>
      </c>
      <c r="K968" s="37" t="str">
        <f t="array" ref="K968">IFERROR(XLOOKUP(G968,'Tipo de carga'!A:A,'Tipo de carga'!B:B))</f>
        <v>Autoabasto</v>
      </c>
      <c r="L968" s="37">
        <f t="shared" si="2"/>
        <v>41</v>
      </c>
      <c r="M968" s="37">
        <f t="shared" si="3"/>
        <v>9</v>
      </c>
      <c r="N968" s="37">
        <f t="shared" si="4"/>
        <v>10</v>
      </c>
      <c r="O968" s="37" t="str">
        <f t="array" ref="O968">IFERROR(XLOOKUP(K968,'Tipo de carga'!B:B,'Tipo de carga'!C:C))</f>
        <v>Diesel</v>
      </c>
    </row>
    <row r="969">
      <c r="A969" s="36">
        <v>1796.0</v>
      </c>
      <c r="B969" s="37" t="str">
        <f>IFERROR(VLOOKUP(A969,'asig octubre'!$A$2:$C$442,3,0))</f>
        <v>Peñafiel Tlajomulco</v>
      </c>
      <c r="C969" s="37" t="str">
        <f>IFERROR(VLOOKUP(A969,'asig octubre'!$A$2:$B$442,2,0))</f>
        <v>EC-06</v>
      </c>
      <c r="D969" s="38">
        <v>45574.677465277775</v>
      </c>
      <c r="E969" s="36" t="s">
        <v>351</v>
      </c>
      <c r="F969" s="37" t="str">
        <f t="array" ref="F969">IFERROR(XLOOKUP(E969,Operadores!A:A,Operadores!B:B))</f>
        <v>GONOSC</v>
      </c>
      <c r="G969" s="36" t="s">
        <v>75</v>
      </c>
      <c r="H969" s="39">
        <v>19.88136</v>
      </c>
      <c r="I969" s="40">
        <v>483.9</v>
      </c>
      <c r="J969" s="41">
        <f t="shared" si="1"/>
        <v>9620.590104</v>
      </c>
      <c r="K969" s="37" t="str">
        <f t="array" ref="K969">IFERROR(XLOOKUP(G969,'Tipo de carga'!A:A,'Tipo de carga'!B:B))</f>
        <v>Autoabasto</v>
      </c>
      <c r="L969" s="37">
        <f t="shared" si="2"/>
        <v>41</v>
      </c>
      <c r="M969" s="37">
        <f t="shared" si="3"/>
        <v>9</v>
      </c>
      <c r="N969" s="37">
        <f t="shared" si="4"/>
        <v>10</v>
      </c>
      <c r="O969" s="37" t="str">
        <f t="array" ref="O969">IFERROR(XLOOKUP(K969,'Tipo de carga'!B:B,'Tipo de carga'!C:C))</f>
        <v>Diesel</v>
      </c>
    </row>
    <row r="970">
      <c r="A970" s="36">
        <v>1906.0</v>
      </c>
      <c r="B970" s="37" t="str">
        <f>IFERROR(VLOOKUP(A970,'asig octubre'!$A$2:$C$442,3,0))</f>
        <v>PISA Gdl</v>
      </c>
      <c r="C970" s="37" t="str">
        <f>IFERROR(VLOOKUP(A970,'asig octubre'!$A$2:$B$442,2,0))</f>
        <v>EC-06</v>
      </c>
      <c r="D970" s="38">
        <v>45574.54854166666</v>
      </c>
      <c r="E970" s="36" t="s">
        <v>393</v>
      </c>
      <c r="F970" s="37" t="str">
        <f t="array" ref="F970">IFERROR(XLOOKUP(E970,Operadores!A:A,Operadores!B:B))</f>
        <v>GAJJOS</v>
      </c>
      <c r="G970" s="36" t="s">
        <v>75</v>
      </c>
      <c r="H970" s="39">
        <v>19.88136</v>
      </c>
      <c r="I970" s="40">
        <v>333.47</v>
      </c>
      <c r="J970" s="41">
        <f t="shared" si="1"/>
        <v>6629.837119</v>
      </c>
      <c r="K970" s="37" t="str">
        <f t="array" ref="K970">IFERROR(XLOOKUP(G970,'Tipo de carga'!A:A,'Tipo de carga'!B:B))</f>
        <v>Autoabasto</v>
      </c>
      <c r="L970" s="37">
        <f t="shared" si="2"/>
        <v>41</v>
      </c>
      <c r="M970" s="37">
        <f t="shared" si="3"/>
        <v>9</v>
      </c>
      <c r="N970" s="37">
        <f t="shared" si="4"/>
        <v>10</v>
      </c>
      <c r="O970" s="37" t="str">
        <f t="array" ref="O970">IFERROR(XLOOKUP(K970,'Tipo de carga'!B:B,'Tipo de carga'!C:C))</f>
        <v>Diesel</v>
      </c>
    </row>
    <row r="971">
      <c r="A971" s="36">
        <v>1825.0</v>
      </c>
      <c r="B971" s="37" t="str">
        <f>IFERROR(VLOOKUP(A971,'asig octubre'!$A$2:$C$442,3,0))</f>
        <v>Circuitos</v>
      </c>
      <c r="C971" s="37" t="str">
        <f>IFERROR(VLOOKUP(A971,'asig octubre'!$A$2:$B$442,2,0))</f>
        <v>EC-03</v>
      </c>
      <c r="D971" s="38">
        <v>45574.390231481484</v>
      </c>
      <c r="E971" s="36" t="s">
        <v>346</v>
      </c>
      <c r="F971" s="37" t="str">
        <f t="array" ref="F971">IFERROR(XLOOKUP(E971,Operadores!A:A,Operadores!B:B))</f>
        <v>ESPIS</v>
      </c>
      <c r="G971" s="36" t="s">
        <v>75</v>
      </c>
      <c r="H971" s="39">
        <v>19.88136</v>
      </c>
      <c r="I971" s="40">
        <v>415.03</v>
      </c>
      <c r="J971" s="41">
        <f t="shared" si="1"/>
        <v>8251.360841</v>
      </c>
      <c r="K971" s="37" t="str">
        <f t="array" ref="K971">IFERROR(XLOOKUP(G971,'Tipo de carga'!A:A,'Tipo de carga'!B:B))</f>
        <v>Autoabasto</v>
      </c>
      <c r="L971" s="37">
        <f t="shared" si="2"/>
        <v>41</v>
      </c>
      <c r="M971" s="37">
        <f t="shared" si="3"/>
        <v>9</v>
      </c>
      <c r="N971" s="37">
        <f t="shared" si="4"/>
        <v>10</v>
      </c>
      <c r="O971" s="37" t="str">
        <f t="array" ref="O971">IFERROR(XLOOKUP(K971,'Tipo de carga'!B:B,'Tipo de carga'!C:C))</f>
        <v>Diesel</v>
      </c>
    </row>
    <row r="972">
      <c r="A972" s="36">
        <v>1794.0</v>
      </c>
      <c r="B972" s="37" t="str">
        <f>IFERROR(VLOOKUP(A972,'asig octubre'!$A$2:$C$442,3,0))</f>
        <v>Peñafiel Tlajomulco</v>
      </c>
      <c r="C972" s="37" t="str">
        <f>IFERROR(VLOOKUP(A972,'asig octubre'!$A$2:$B$442,2,0))</f>
        <v>EC-06</v>
      </c>
      <c r="D972" s="38">
        <v>45574.35585648148</v>
      </c>
      <c r="E972" s="36" t="s">
        <v>269</v>
      </c>
      <c r="F972" s="37" t="str">
        <f t="array" ref="F972">IFERROR(XLOOKUP(E972,Operadores!A:A,Operadores!B:B))</f>
        <v>GOMLUI02</v>
      </c>
      <c r="G972" s="36" t="s">
        <v>75</v>
      </c>
      <c r="H972" s="39">
        <v>19.88136</v>
      </c>
      <c r="I972" s="40">
        <v>413.95</v>
      </c>
      <c r="J972" s="41">
        <f t="shared" si="1"/>
        <v>8229.888972</v>
      </c>
      <c r="K972" s="37" t="str">
        <f t="array" ref="K972">IFERROR(XLOOKUP(G972,'Tipo de carga'!A:A,'Tipo de carga'!B:B))</f>
        <v>Autoabasto</v>
      </c>
      <c r="L972" s="37">
        <f t="shared" si="2"/>
        <v>41</v>
      </c>
      <c r="M972" s="37">
        <f t="shared" si="3"/>
        <v>9</v>
      </c>
      <c r="N972" s="37">
        <f t="shared" si="4"/>
        <v>10</v>
      </c>
      <c r="O972" s="37" t="str">
        <f t="array" ref="O972">IFERROR(XLOOKUP(K972,'Tipo de carga'!B:B,'Tipo de carga'!C:C))</f>
        <v>Diesel</v>
      </c>
    </row>
    <row r="973">
      <c r="A973" s="36">
        <v>1748.0</v>
      </c>
      <c r="B973" s="37" t="str">
        <f>IFERROR(VLOOKUP(A973,'asig octubre'!$A$2:$C$442,3,0))</f>
        <v>PISA Gdl</v>
      </c>
      <c r="C973" s="37" t="str">
        <f>IFERROR(VLOOKUP(A973,'asig octubre'!$A$2:$B$442,2,0))</f>
        <v>EC-06</v>
      </c>
      <c r="D973" s="38">
        <v>45574.848449074074</v>
      </c>
      <c r="E973" s="36" t="s">
        <v>354</v>
      </c>
      <c r="F973" s="37" t="str">
        <f t="array" ref="F973">IFERROR(XLOOKUP(E973,Operadores!A:A,Operadores!B:B))</f>
        <v>ROSCES</v>
      </c>
      <c r="G973" s="36" t="s">
        <v>274</v>
      </c>
      <c r="H973" s="39">
        <v>19.23481</v>
      </c>
      <c r="I973" s="40">
        <v>423.94</v>
      </c>
      <c r="J973" s="41">
        <f t="shared" si="1"/>
        <v>8154.405351</v>
      </c>
      <c r="K973" s="37" t="str">
        <f t="array" ref="K973">IFERROR(XLOOKUP(G973,'Tipo de carga'!A:A,'Tipo de carga'!B:B))</f>
        <v>Autoabasto</v>
      </c>
      <c r="L973" s="37">
        <f t="shared" si="2"/>
        <v>41</v>
      </c>
      <c r="M973" s="37">
        <f t="shared" si="3"/>
        <v>9</v>
      </c>
      <c r="N973" s="37">
        <f t="shared" si="4"/>
        <v>10</v>
      </c>
      <c r="O973" s="37" t="str">
        <f t="array" ref="O973">IFERROR(XLOOKUP(K973,'Tipo de carga'!B:B,'Tipo de carga'!C:C))</f>
        <v>Diesel</v>
      </c>
    </row>
    <row r="974">
      <c r="A974" s="36">
        <v>2054.0</v>
      </c>
      <c r="B974" s="37" t="str">
        <f>IFERROR(VLOOKUP(A974,'asig octubre'!$A$2:$C$442,3,0))</f>
        <v>Crisa</v>
      </c>
      <c r="C974" s="37" t="str">
        <f>IFERROR(VLOOKUP(A974,'asig octubre'!$A$2:$B$442,2,0))</f>
        <v>EC-07</v>
      </c>
      <c r="D974" s="38">
        <v>45574.73664351852</v>
      </c>
      <c r="E974" s="36" t="s">
        <v>464</v>
      </c>
      <c r="F974" s="37" t="str">
        <f t="array" ref="F974">IFERROR(XLOOKUP(E974,Operadores!A:A,Operadores!B:B))</f>
        <v>LOPAND</v>
      </c>
      <c r="G974" s="36" t="s">
        <v>274</v>
      </c>
      <c r="H974" s="39">
        <v>19.23481</v>
      </c>
      <c r="I974" s="40">
        <v>11.94</v>
      </c>
      <c r="J974" s="41">
        <f t="shared" si="1"/>
        <v>229.6636314</v>
      </c>
      <c r="K974" s="37" t="str">
        <f t="array" ref="K974">IFERROR(XLOOKUP(G974,'Tipo de carga'!A:A,'Tipo de carga'!B:B))</f>
        <v>Autoabasto</v>
      </c>
      <c r="L974" s="37">
        <f t="shared" si="2"/>
        <v>41</v>
      </c>
      <c r="M974" s="37">
        <f t="shared" si="3"/>
        <v>9</v>
      </c>
      <c r="N974" s="37">
        <f t="shared" si="4"/>
        <v>10</v>
      </c>
      <c r="O974" s="37" t="str">
        <f t="array" ref="O974">IFERROR(XLOOKUP(K974,'Tipo de carga'!B:B,'Tipo de carga'!C:C))</f>
        <v>Diesel</v>
      </c>
    </row>
    <row r="975">
      <c r="A975" s="36">
        <v>2054.0</v>
      </c>
      <c r="B975" s="37" t="str">
        <f>IFERROR(VLOOKUP(A975,'asig octubre'!$A$2:$C$442,3,0))</f>
        <v>Crisa</v>
      </c>
      <c r="C975" s="37" t="str">
        <f>IFERROR(VLOOKUP(A975,'asig octubre'!$A$2:$B$442,2,0))</f>
        <v>EC-07</v>
      </c>
      <c r="D975" s="38">
        <v>45574.71605324074</v>
      </c>
      <c r="E975" s="36" t="s">
        <v>464</v>
      </c>
      <c r="F975" s="37" t="str">
        <f t="array" ref="F975">IFERROR(XLOOKUP(E975,Operadores!A:A,Operadores!B:B))</f>
        <v>LOPAND</v>
      </c>
      <c r="G975" s="36" t="s">
        <v>274</v>
      </c>
      <c r="H975" s="39">
        <v>19.23481</v>
      </c>
      <c r="I975" s="40">
        <v>97.34</v>
      </c>
      <c r="J975" s="41">
        <f t="shared" si="1"/>
        <v>1872.316405</v>
      </c>
      <c r="K975" s="37" t="str">
        <f t="array" ref="K975">IFERROR(XLOOKUP(G975,'Tipo de carga'!A:A,'Tipo de carga'!B:B))</f>
        <v>Autoabasto</v>
      </c>
      <c r="L975" s="37">
        <f t="shared" si="2"/>
        <v>41</v>
      </c>
      <c r="M975" s="37">
        <f t="shared" si="3"/>
        <v>9</v>
      </c>
      <c r="N975" s="37">
        <f t="shared" si="4"/>
        <v>10</v>
      </c>
      <c r="O975" s="37" t="str">
        <f t="array" ref="O975">IFERROR(XLOOKUP(K975,'Tipo de carga'!B:B,'Tipo de carga'!C:C))</f>
        <v>Diesel</v>
      </c>
    </row>
    <row r="976">
      <c r="A976" s="36">
        <v>1869.0</v>
      </c>
      <c r="B976" s="37" t="str">
        <f>IFERROR(VLOOKUP(A976,'asig octubre'!$A$2:$C$442,3,0))</f>
        <v>Circuitos</v>
      </c>
      <c r="C976" s="37" t="str">
        <f>IFERROR(VLOOKUP(A976,'asig octubre'!$A$2:$B$442,2,0))</f>
        <v>EC-03</v>
      </c>
      <c r="D976" s="38">
        <v>45574.67412037037</v>
      </c>
      <c r="E976" s="36" t="s">
        <v>271</v>
      </c>
      <c r="F976" s="37" t="str">
        <f t="array" ref="F976">IFERROR(XLOOKUP(E976,Operadores!A:A,Operadores!B:B))</f>
        <v>MERUBA</v>
      </c>
      <c r="G976" s="36" t="s">
        <v>274</v>
      </c>
      <c r="H976" s="39">
        <v>19.23481</v>
      </c>
      <c r="I976" s="40">
        <v>390.06</v>
      </c>
      <c r="J976" s="41">
        <f t="shared" si="1"/>
        <v>7502.729989</v>
      </c>
      <c r="K976" s="37" t="str">
        <f t="array" ref="K976">IFERROR(XLOOKUP(G976,'Tipo de carga'!A:A,'Tipo de carga'!B:B))</f>
        <v>Autoabasto</v>
      </c>
      <c r="L976" s="37">
        <f t="shared" si="2"/>
        <v>41</v>
      </c>
      <c r="M976" s="37">
        <f t="shared" si="3"/>
        <v>9</v>
      </c>
      <c r="N976" s="37">
        <f t="shared" si="4"/>
        <v>10</v>
      </c>
      <c r="O976" s="37" t="str">
        <f t="array" ref="O976">IFERROR(XLOOKUP(K976,'Tipo de carga'!B:B,'Tipo de carga'!C:C))</f>
        <v>Diesel</v>
      </c>
    </row>
    <row r="977">
      <c r="A977" s="36">
        <v>1948.0</v>
      </c>
      <c r="B977" s="37" t="str">
        <f>IFERROR(VLOOKUP(A977,'asig octubre'!$A$2:$C$442,3,0))</f>
        <v>Circuitos Mty</v>
      </c>
      <c r="C977" s="37" t="str">
        <f>IFERROR(VLOOKUP(A977,'asig octubre'!$A$2:$B$442,2,0))</f>
        <v>EC-07</v>
      </c>
      <c r="D977" s="38">
        <v>45574.66423611111</v>
      </c>
      <c r="E977" s="36" t="s">
        <v>256</v>
      </c>
      <c r="F977" s="37" t="str">
        <f t="array" ref="F977">IFERROR(XLOOKUP(E977,Operadores!A:A,Operadores!B:B))</f>
        <v>MOREFR</v>
      </c>
      <c r="G977" s="36" t="s">
        <v>274</v>
      </c>
      <c r="H977" s="39">
        <v>19.23481</v>
      </c>
      <c r="I977" s="40">
        <v>425.02</v>
      </c>
      <c r="J977" s="41">
        <f t="shared" si="1"/>
        <v>8175.178946</v>
      </c>
      <c r="K977" s="37" t="str">
        <f t="array" ref="K977">IFERROR(XLOOKUP(G977,'Tipo de carga'!A:A,'Tipo de carga'!B:B))</f>
        <v>Autoabasto</v>
      </c>
      <c r="L977" s="37">
        <f t="shared" si="2"/>
        <v>41</v>
      </c>
      <c r="M977" s="37">
        <f t="shared" si="3"/>
        <v>9</v>
      </c>
      <c r="N977" s="37">
        <f t="shared" si="4"/>
        <v>10</v>
      </c>
      <c r="O977" s="37" t="str">
        <f t="array" ref="O977">IFERROR(XLOOKUP(K977,'Tipo de carga'!B:B,'Tipo de carga'!C:C))</f>
        <v>Diesel</v>
      </c>
    </row>
    <row r="978">
      <c r="A978" s="36">
        <v>1881.0</v>
      </c>
      <c r="B978" s="37" t="str">
        <f>IFERROR(VLOOKUP(A978,'asig octubre'!$A$2:$C$442,3,0))</f>
        <v>Circuitos</v>
      </c>
      <c r="C978" s="37" t="str">
        <f>IFERROR(VLOOKUP(A978,'asig octubre'!$A$2:$B$442,2,0))</f>
        <v>EC-03</v>
      </c>
      <c r="D978" s="38">
        <v>45574.5678125</v>
      </c>
      <c r="E978" s="36" t="s">
        <v>238</v>
      </c>
      <c r="F978" s="37" t="str">
        <f t="array" ref="F978">IFERROR(XLOOKUP(E978,Operadores!A:A,Operadores!B:B))</f>
        <v>JIMMI</v>
      </c>
      <c r="G978" s="36" t="s">
        <v>274</v>
      </c>
      <c r="H978" s="39">
        <v>19.23481</v>
      </c>
      <c r="I978" s="40">
        <v>272.33</v>
      </c>
      <c r="J978" s="41">
        <f t="shared" si="1"/>
        <v>5238.215807</v>
      </c>
      <c r="K978" s="37" t="str">
        <f t="array" ref="K978">IFERROR(XLOOKUP(G978,'Tipo de carga'!A:A,'Tipo de carga'!B:B))</f>
        <v>Autoabasto</v>
      </c>
      <c r="L978" s="37">
        <f t="shared" si="2"/>
        <v>41</v>
      </c>
      <c r="M978" s="37">
        <f t="shared" si="3"/>
        <v>9</v>
      </c>
      <c r="N978" s="37">
        <f t="shared" si="4"/>
        <v>10</v>
      </c>
      <c r="O978" s="37" t="str">
        <f t="array" ref="O978">IFERROR(XLOOKUP(K978,'Tipo de carga'!B:B,'Tipo de carga'!C:C))</f>
        <v>Diesel</v>
      </c>
    </row>
    <row r="979">
      <c r="A979" s="36">
        <v>1774.0</v>
      </c>
      <c r="B979" s="37" t="str">
        <f>IFERROR(VLOOKUP(A979,'asig octubre'!$A$2:$C$442,3,0))</f>
        <v>PISA Gdl</v>
      </c>
      <c r="C979" s="37" t="str">
        <f>IFERROR(VLOOKUP(A979,'asig octubre'!$A$2:$B$442,2,0))</f>
        <v>EC-06</v>
      </c>
      <c r="D979" s="38">
        <v>45574.561956018515</v>
      </c>
      <c r="E979" s="36" t="s">
        <v>267</v>
      </c>
      <c r="F979" s="37" t="str">
        <f t="array" ref="F979">IFERROR(XLOOKUP(E979,Operadores!A:A,Operadores!B:B))</f>
        <v>LOPEDU</v>
      </c>
      <c r="G979" s="36" t="s">
        <v>274</v>
      </c>
      <c r="H979" s="39">
        <v>19.23481</v>
      </c>
      <c r="I979" s="40">
        <v>347.06</v>
      </c>
      <c r="J979" s="41">
        <f t="shared" si="1"/>
        <v>6675.633159</v>
      </c>
      <c r="K979" s="37" t="str">
        <f t="array" ref="K979">IFERROR(XLOOKUP(G979,'Tipo de carga'!A:A,'Tipo de carga'!B:B))</f>
        <v>Autoabasto</v>
      </c>
      <c r="L979" s="37">
        <f t="shared" si="2"/>
        <v>41</v>
      </c>
      <c r="M979" s="37">
        <f t="shared" si="3"/>
        <v>9</v>
      </c>
      <c r="N979" s="37">
        <f t="shared" si="4"/>
        <v>10</v>
      </c>
      <c r="O979" s="37" t="str">
        <f t="array" ref="O979">IFERROR(XLOOKUP(K979,'Tipo de carga'!B:B,'Tipo de carga'!C:C))</f>
        <v>Diesel</v>
      </c>
    </row>
    <row r="980">
      <c r="A980" s="36">
        <v>2055.0</v>
      </c>
      <c r="B980" s="37" t="str">
        <f>IFERROR(VLOOKUP(A980,'asig octubre'!$A$2:$C$442,3,0))</f>
        <v>Crisa</v>
      </c>
      <c r="C980" s="37" t="str">
        <f>IFERROR(VLOOKUP(A980,'asig octubre'!$A$2:$B$442,2,0))</f>
        <v>EC-07</v>
      </c>
      <c r="D980" s="38">
        <v>45574.50539351852</v>
      </c>
      <c r="E980" s="36" t="s">
        <v>439</v>
      </c>
      <c r="F980" s="37" t="str">
        <f t="array" ref="F980">IFERROR(XLOOKUP(E980,Operadores!A:A,Operadores!B:B))</f>
        <v>RAMJUA04</v>
      </c>
      <c r="G980" s="36" t="s">
        <v>274</v>
      </c>
      <c r="H980" s="39">
        <v>19.23481</v>
      </c>
      <c r="I980" s="40">
        <v>58.47</v>
      </c>
      <c r="J980" s="41">
        <f t="shared" si="1"/>
        <v>1124.659341</v>
      </c>
      <c r="K980" s="37" t="str">
        <f t="array" ref="K980">IFERROR(XLOOKUP(G980,'Tipo de carga'!A:A,'Tipo de carga'!B:B))</f>
        <v>Autoabasto</v>
      </c>
      <c r="L980" s="37">
        <f t="shared" si="2"/>
        <v>41</v>
      </c>
      <c r="M980" s="37">
        <f t="shared" si="3"/>
        <v>9</v>
      </c>
      <c r="N980" s="37">
        <f t="shared" si="4"/>
        <v>10</v>
      </c>
      <c r="O980" s="37" t="str">
        <f t="array" ref="O980">IFERROR(XLOOKUP(K980,'Tipo de carga'!B:B,'Tipo de carga'!C:C))</f>
        <v>Diesel</v>
      </c>
    </row>
    <row r="981">
      <c r="A981" s="36">
        <v>1851.0</v>
      </c>
      <c r="B981" s="37" t="str">
        <f>IFERROR(VLOOKUP(A981,'asig octubre'!$A$2:$C$442,3,0))</f>
        <v>PISA Gdl</v>
      </c>
      <c r="C981" s="37" t="str">
        <f>IFERROR(VLOOKUP(A981,'asig octubre'!$A$2:$B$442,2,0))</f>
        <v>EC-06</v>
      </c>
      <c r="D981" s="38">
        <v>45574.39796296296</v>
      </c>
      <c r="E981" s="36" t="s">
        <v>465</v>
      </c>
      <c r="F981" s="37" t="str">
        <f t="array" ref="F981">IFERROR(XLOOKUP(E981,Operadores!A:A,Operadores!B:B))</f>
        <v>SANMAN</v>
      </c>
      <c r="G981" s="36" t="s">
        <v>274</v>
      </c>
      <c r="H981" s="39">
        <v>19.23481</v>
      </c>
      <c r="I981" s="40">
        <v>225.52</v>
      </c>
      <c r="J981" s="41">
        <f t="shared" si="1"/>
        <v>4337.834351</v>
      </c>
      <c r="K981" s="37" t="str">
        <f t="array" ref="K981">IFERROR(XLOOKUP(G981,'Tipo de carga'!A:A,'Tipo de carga'!B:B))</f>
        <v>Autoabasto</v>
      </c>
      <c r="L981" s="37">
        <f t="shared" si="2"/>
        <v>41</v>
      </c>
      <c r="M981" s="37">
        <f t="shared" si="3"/>
        <v>9</v>
      </c>
      <c r="N981" s="37">
        <f t="shared" si="4"/>
        <v>10</v>
      </c>
      <c r="O981" s="37" t="str">
        <f t="array" ref="O981">IFERROR(XLOOKUP(K981,'Tipo de carga'!B:B,'Tipo de carga'!C:C))</f>
        <v>Diesel</v>
      </c>
    </row>
    <row r="982">
      <c r="A982" s="36">
        <v>1898.0</v>
      </c>
      <c r="B982" s="37" t="str">
        <f>IFERROR(VLOOKUP(A982,'asig octubre'!$A$2:$C$442,3,0))</f>
        <v>Full Liver</v>
      </c>
      <c r="C982" s="37" t="str">
        <f>IFERROR(VLOOKUP(A982,'asig octubre'!$A$2:$B$442,2,0))</f>
        <v>EC-01</v>
      </c>
      <c r="D982" s="38">
        <v>45574.98736111111</v>
      </c>
      <c r="E982" s="36" t="s">
        <v>366</v>
      </c>
      <c r="F982" s="37" t="str">
        <f t="array" ref="F982">IFERROR(XLOOKUP(E982,Operadores!A:A,Operadores!B:B))</f>
        <v>CASMA</v>
      </c>
      <c r="G982" s="36" t="s">
        <v>42</v>
      </c>
      <c r="H982" s="39">
        <v>19.24343</v>
      </c>
      <c r="I982" s="40">
        <v>612.42</v>
      </c>
      <c r="J982" s="41">
        <f t="shared" si="1"/>
        <v>11785.0614</v>
      </c>
      <c r="K982" s="37" t="str">
        <f t="array" ref="K982">IFERROR(XLOOKUP(G982,'Tipo de carga'!A:A,'Tipo de carga'!B:B))</f>
        <v>Autoabasto</v>
      </c>
      <c r="L982" s="37">
        <f t="shared" si="2"/>
        <v>41</v>
      </c>
      <c r="M982" s="37">
        <f t="shared" si="3"/>
        <v>9</v>
      </c>
      <c r="N982" s="37">
        <f t="shared" si="4"/>
        <v>10</v>
      </c>
      <c r="O982" s="37" t="str">
        <f t="array" ref="O982">IFERROR(XLOOKUP(K982,'Tipo de carga'!B:B,'Tipo de carga'!C:C))</f>
        <v>Diesel</v>
      </c>
    </row>
    <row r="983">
      <c r="A983" s="36">
        <v>1801.0</v>
      </c>
      <c r="B983" s="37" t="str">
        <f>IFERROR(VLOOKUP(A983,'asig octubre'!$A$2:$C$442,3,0))</f>
        <v>Sayer Full</v>
      </c>
      <c r="C983" s="37" t="str">
        <f>IFERROR(VLOOKUP(A983,'asig octubre'!$A$2:$B$442,2,0))</f>
        <v>EC-04</v>
      </c>
      <c r="D983" s="38">
        <v>45574.92039351852</v>
      </c>
      <c r="E983" s="36" t="s">
        <v>67</v>
      </c>
      <c r="F983" s="37" t="str">
        <f t="array" ref="F983">IFERROR(XLOOKUP(E983,Operadores!A:A,Operadores!B:B))</f>
        <v>DURMA01</v>
      </c>
      <c r="G983" s="36" t="s">
        <v>42</v>
      </c>
      <c r="H983" s="39">
        <v>19.24343</v>
      </c>
      <c r="I983" s="40">
        <v>595.12</v>
      </c>
      <c r="J983" s="41">
        <f t="shared" si="1"/>
        <v>11452.15006</v>
      </c>
      <c r="K983" s="37" t="str">
        <f t="array" ref="K983">IFERROR(XLOOKUP(G983,'Tipo de carga'!A:A,'Tipo de carga'!B:B))</f>
        <v>Autoabasto</v>
      </c>
      <c r="L983" s="37">
        <f t="shared" si="2"/>
        <v>41</v>
      </c>
      <c r="M983" s="37">
        <f t="shared" si="3"/>
        <v>9</v>
      </c>
      <c r="N983" s="37">
        <f t="shared" si="4"/>
        <v>10</v>
      </c>
      <c r="O983" s="37" t="str">
        <f t="array" ref="O983">IFERROR(XLOOKUP(K983,'Tipo de carga'!B:B,'Tipo de carga'!C:C))</f>
        <v>Diesel</v>
      </c>
    </row>
    <row r="984">
      <c r="A984" s="36">
        <v>1820.0</v>
      </c>
      <c r="B984" s="37" t="str">
        <f>IFERROR(VLOOKUP(A984,'asig octubre'!$A$2:$C$442,3,0))</f>
        <v>Wm Full</v>
      </c>
      <c r="C984" s="37" t="str">
        <f>IFERROR(VLOOKUP(A984,'asig octubre'!$A$2:$B$442,2,0))</f>
        <v>EC-08</v>
      </c>
      <c r="D984" s="38">
        <v>45574.740069444444</v>
      </c>
      <c r="E984" s="36" t="s">
        <v>303</v>
      </c>
      <c r="F984" s="37" t="str">
        <f t="array" ref="F984">IFERROR(XLOOKUP(E984,Operadores!A:A,Operadores!B:B))</f>
        <v>CAMVI01</v>
      </c>
      <c r="G984" s="36" t="s">
        <v>42</v>
      </c>
      <c r="H984" s="39">
        <v>19.24343</v>
      </c>
      <c r="I984" s="40">
        <v>347.13</v>
      </c>
      <c r="J984" s="41">
        <f t="shared" si="1"/>
        <v>6679.971856</v>
      </c>
      <c r="K984" s="37" t="str">
        <f t="array" ref="K984">IFERROR(XLOOKUP(G984,'Tipo de carga'!A:A,'Tipo de carga'!B:B))</f>
        <v>Autoabasto</v>
      </c>
      <c r="L984" s="37">
        <f t="shared" si="2"/>
        <v>41</v>
      </c>
      <c r="M984" s="37">
        <f t="shared" si="3"/>
        <v>9</v>
      </c>
      <c r="N984" s="37">
        <f t="shared" si="4"/>
        <v>10</v>
      </c>
      <c r="O984" s="37" t="str">
        <f t="array" ref="O984">IFERROR(XLOOKUP(K984,'Tipo de carga'!B:B,'Tipo de carga'!C:C))</f>
        <v>Diesel</v>
      </c>
    </row>
    <row r="985">
      <c r="A985" s="36">
        <v>1758.0</v>
      </c>
      <c r="B985" s="37" t="str">
        <f>IFERROR(VLOOKUP(A985,'asig octubre'!$A$2:$C$442,3,0))</f>
        <v>Wm Full</v>
      </c>
      <c r="C985" s="37" t="str">
        <f>IFERROR(VLOOKUP(A985,'asig octubre'!$A$2:$B$442,2,0))</f>
        <v>EC-08</v>
      </c>
      <c r="D985" s="38">
        <v>45574.63663194444</v>
      </c>
      <c r="E985" s="36" t="s">
        <v>296</v>
      </c>
      <c r="F985" s="37" t="str">
        <f t="array" ref="F985">IFERROR(XLOOKUP(E985,Operadores!A:A,Operadores!B:B))</f>
        <v>PINGUA</v>
      </c>
      <c r="G985" s="36" t="s">
        <v>42</v>
      </c>
      <c r="H985" s="39">
        <v>19.24343</v>
      </c>
      <c r="I985" s="40">
        <v>461.5</v>
      </c>
      <c r="J985" s="41">
        <f t="shared" si="1"/>
        <v>8880.842945</v>
      </c>
      <c r="K985" s="37" t="str">
        <f t="array" ref="K985">IFERROR(XLOOKUP(G985,'Tipo de carga'!A:A,'Tipo de carga'!B:B))</f>
        <v>Autoabasto</v>
      </c>
      <c r="L985" s="37">
        <f t="shared" si="2"/>
        <v>41</v>
      </c>
      <c r="M985" s="37">
        <f t="shared" si="3"/>
        <v>9</v>
      </c>
      <c r="N985" s="37">
        <f t="shared" si="4"/>
        <v>10</v>
      </c>
      <c r="O985" s="37" t="str">
        <f t="array" ref="O985">IFERROR(XLOOKUP(K985,'Tipo de carga'!B:B,'Tipo de carga'!C:C))</f>
        <v>Diesel</v>
      </c>
    </row>
    <row r="986">
      <c r="A986" s="36">
        <v>1897.0</v>
      </c>
      <c r="B986" s="37" t="str">
        <f>IFERROR(VLOOKUP(A986,'asig octubre'!$A$2:$C$442,3,0))</f>
        <v>Full Liver</v>
      </c>
      <c r="C986" s="37" t="str">
        <f>IFERROR(VLOOKUP(A986,'asig octubre'!$A$2:$B$442,2,0))</f>
        <v>EC-01</v>
      </c>
      <c r="D986" s="38">
        <v>45574.56922453704</v>
      </c>
      <c r="E986" s="36" t="s">
        <v>408</v>
      </c>
      <c r="F986" s="37" t="str">
        <f t="array" ref="F986">IFERROR(XLOOKUP(E986,Operadores!A:A,Operadores!B:B))</f>
        <v>RODAR</v>
      </c>
      <c r="G986" s="36" t="s">
        <v>42</v>
      </c>
      <c r="H986" s="39">
        <v>19.24343</v>
      </c>
      <c r="I986" s="40">
        <v>265.05</v>
      </c>
      <c r="J986" s="41">
        <f t="shared" si="1"/>
        <v>5100.471122</v>
      </c>
      <c r="K986" s="37" t="str">
        <f t="array" ref="K986">IFERROR(XLOOKUP(G986,'Tipo de carga'!A:A,'Tipo de carga'!B:B))</f>
        <v>Autoabasto</v>
      </c>
      <c r="L986" s="37">
        <f t="shared" si="2"/>
        <v>41</v>
      </c>
      <c r="M986" s="37">
        <f t="shared" si="3"/>
        <v>9</v>
      </c>
      <c r="N986" s="37">
        <f t="shared" si="4"/>
        <v>10</v>
      </c>
      <c r="O986" s="37" t="str">
        <f t="array" ref="O986">IFERROR(XLOOKUP(K986,'Tipo de carga'!B:B,'Tipo de carga'!C:C))</f>
        <v>Diesel</v>
      </c>
    </row>
    <row r="987">
      <c r="A987" s="36">
        <v>1798.0</v>
      </c>
      <c r="B987" s="37" t="str">
        <f>IFERROR(VLOOKUP(A987,'asig octubre'!$A$2:$C$442,3,0))</f>
        <v>Wm Full</v>
      </c>
      <c r="C987" s="37" t="str">
        <f>IFERROR(VLOOKUP(A987,'asig octubre'!$A$2:$B$442,2,0))</f>
        <v>EC-08</v>
      </c>
      <c r="D987" s="38">
        <v>45574.54200231482</v>
      </c>
      <c r="E987" s="36" t="s">
        <v>299</v>
      </c>
      <c r="F987" s="37" t="str">
        <f t="array" ref="F987">IFERROR(XLOOKUP(E987,Operadores!A:A,Operadores!B:B))</f>
        <v>MARWAL</v>
      </c>
      <c r="G987" s="36" t="s">
        <v>42</v>
      </c>
      <c r="H987" s="39">
        <v>19.24343</v>
      </c>
      <c r="I987" s="40">
        <v>352.47</v>
      </c>
      <c r="J987" s="41">
        <f t="shared" si="1"/>
        <v>6782.731772</v>
      </c>
      <c r="K987" s="37" t="str">
        <f t="array" ref="K987">IFERROR(XLOOKUP(G987,'Tipo de carga'!A:A,'Tipo de carga'!B:B))</f>
        <v>Autoabasto</v>
      </c>
      <c r="L987" s="37">
        <f t="shared" si="2"/>
        <v>41</v>
      </c>
      <c r="M987" s="37">
        <f t="shared" si="3"/>
        <v>9</v>
      </c>
      <c r="N987" s="37">
        <f t="shared" si="4"/>
        <v>10</v>
      </c>
      <c r="O987" s="37" t="str">
        <f t="array" ref="O987">IFERROR(XLOOKUP(K987,'Tipo de carga'!B:B,'Tipo de carga'!C:C))</f>
        <v>Diesel</v>
      </c>
    </row>
    <row r="988">
      <c r="A988" s="36">
        <v>1964.0</v>
      </c>
      <c r="B988" s="37" t="str">
        <f>IFERROR(VLOOKUP(A988,'asig octubre'!$A$2:$C$442,3,0))</f>
        <v>MeLi asignado SD</v>
      </c>
      <c r="C988" s="37" t="str">
        <f>IFERROR(VLOOKUP(A988,'asig octubre'!$A$2:$B$442,2,0))</f>
        <v>EC-05</v>
      </c>
      <c r="D988" s="38">
        <v>45574.39556712963</v>
      </c>
      <c r="E988" s="36" t="s">
        <v>236</v>
      </c>
      <c r="F988" s="37" t="str">
        <f t="array" ref="F988">IFERROR(XLOOKUP(E988,Operadores!A:A,Operadores!B:B))</f>
        <v>BENOSC</v>
      </c>
      <c r="G988" s="36" t="s">
        <v>42</v>
      </c>
      <c r="H988" s="39">
        <v>19.24343</v>
      </c>
      <c r="I988" s="40">
        <v>275.96</v>
      </c>
      <c r="J988" s="41">
        <f t="shared" si="1"/>
        <v>5310.416943</v>
      </c>
      <c r="K988" s="37" t="str">
        <f t="array" ref="K988">IFERROR(XLOOKUP(G988,'Tipo de carga'!A:A,'Tipo de carga'!B:B))</f>
        <v>Autoabasto</v>
      </c>
      <c r="L988" s="37">
        <f t="shared" si="2"/>
        <v>41</v>
      </c>
      <c r="M988" s="37">
        <f t="shared" si="3"/>
        <v>9</v>
      </c>
      <c r="N988" s="37">
        <f t="shared" si="4"/>
        <v>10</v>
      </c>
      <c r="O988" s="37" t="str">
        <f t="array" ref="O988">IFERROR(XLOOKUP(K988,'Tipo de carga'!B:B,'Tipo de carga'!C:C))</f>
        <v>Diesel</v>
      </c>
    </row>
    <row r="989">
      <c r="A989" s="36">
        <v>2004.0</v>
      </c>
      <c r="B989" s="37" t="str">
        <f>IFERROR(VLOOKUP(A989,'asig octubre'!$A$2:$C$442,3,0))</f>
        <v>MeLi asignado SD</v>
      </c>
      <c r="C989" s="37" t="str">
        <f>IFERROR(VLOOKUP(A989,'asig octubre'!$A$2:$B$442,2,0))</f>
        <v>EC-05</v>
      </c>
      <c r="D989" s="38">
        <v>45574.35496527778</v>
      </c>
      <c r="E989" s="36" t="s">
        <v>398</v>
      </c>
      <c r="F989" s="37" t="str">
        <f t="array" ref="F989">IFERROR(XLOOKUP(E989,Operadores!A:A,Operadores!B:B))</f>
        <v>SANEUS</v>
      </c>
      <c r="G989" s="36" t="s">
        <v>42</v>
      </c>
      <c r="H989" s="39">
        <v>19.24343</v>
      </c>
      <c r="I989" s="40">
        <v>400.14</v>
      </c>
      <c r="J989" s="41">
        <f t="shared" si="1"/>
        <v>7700.06608</v>
      </c>
      <c r="K989" s="37" t="str">
        <f t="array" ref="K989">IFERROR(XLOOKUP(G989,'Tipo de carga'!A:A,'Tipo de carga'!B:B))</f>
        <v>Autoabasto</v>
      </c>
      <c r="L989" s="37">
        <f t="shared" si="2"/>
        <v>41</v>
      </c>
      <c r="M989" s="37">
        <f t="shared" si="3"/>
        <v>9</v>
      </c>
      <c r="N989" s="37">
        <f t="shared" si="4"/>
        <v>10</v>
      </c>
      <c r="O989" s="37" t="str">
        <f t="array" ref="O989">IFERROR(XLOOKUP(K989,'Tipo de carga'!B:B,'Tipo de carga'!C:C))</f>
        <v>Diesel</v>
      </c>
    </row>
    <row r="990">
      <c r="A990" s="36">
        <v>1818.0</v>
      </c>
      <c r="B990" s="37" t="str">
        <f>IFERROR(VLOOKUP(A990,'asig octubre'!$A$2:$C$442,3,0))</f>
        <v>Wm Full</v>
      </c>
      <c r="C990" s="37" t="str">
        <f>IFERROR(VLOOKUP(A990,'asig octubre'!$A$2:$B$442,2,0))</f>
        <v>EC-08</v>
      </c>
      <c r="D990" s="38">
        <v>45574.31585648148</v>
      </c>
      <c r="E990" s="36" t="s">
        <v>302</v>
      </c>
      <c r="F990" s="37" t="str">
        <f t="array" ref="F990">IFERROR(XLOOKUP(E990,Operadores!A:A,Operadores!B:B))</f>
        <v>HEROCT</v>
      </c>
      <c r="G990" s="36" t="s">
        <v>42</v>
      </c>
      <c r="H990" s="39">
        <v>19.24343</v>
      </c>
      <c r="I990" s="40">
        <v>389.16</v>
      </c>
      <c r="J990" s="41">
        <f t="shared" si="1"/>
        <v>7488.773219</v>
      </c>
      <c r="K990" s="37" t="str">
        <f t="array" ref="K990">IFERROR(XLOOKUP(G990,'Tipo de carga'!A:A,'Tipo de carga'!B:B))</f>
        <v>Autoabasto</v>
      </c>
      <c r="L990" s="37">
        <f t="shared" si="2"/>
        <v>41</v>
      </c>
      <c r="M990" s="37">
        <f t="shared" si="3"/>
        <v>9</v>
      </c>
      <c r="N990" s="37">
        <f t="shared" si="4"/>
        <v>10</v>
      </c>
      <c r="O990" s="37" t="str">
        <f t="array" ref="O990">IFERROR(XLOOKUP(K990,'Tipo de carga'!B:B,'Tipo de carga'!C:C))</f>
        <v>Diesel</v>
      </c>
    </row>
    <row r="991">
      <c r="A991" s="36">
        <v>1801.0</v>
      </c>
      <c r="B991" s="37" t="str">
        <f>IFERROR(VLOOKUP(A991,'asig octubre'!$A$2:$C$442,3,0))</f>
        <v>Sayer Full</v>
      </c>
      <c r="C991" s="37" t="str">
        <f>IFERROR(VLOOKUP(A991,'asig octubre'!$A$2:$B$442,2,0))</f>
        <v>EC-04</v>
      </c>
      <c r="D991" s="38">
        <v>45574.0</v>
      </c>
      <c r="E991" s="36" t="s">
        <v>67</v>
      </c>
      <c r="F991" s="37" t="str">
        <f t="array" ref="F991">IFERROR(XLOOKUP(E991,Operadores!A:A,Operadores!B:B))</f>
        <v>DURMA01</v>
      </c>
      <c r="G991" s="36" t="s">
        <v>425</v>
      </c>
      <c r="H991" s="39">
        <v>26.59</v>
      </c>
      <c r="I991" s="40">
        <v>180.0</v>
      </c>
      <c r="J991" s="41">
        <f t="shared" si="1"/>
        <v>4786.2</v>
      </c>
      <c r="K991" s="37" t="str">
        <f t="array" ref="K991">IFERROR(XLOOKUP(G991,'Tipo de carga'!A:A,'Tipo de carga'!B:B))</f>
        <v>Ticket</v>
      </c>
      <c r="L991" s="37">
        <f t="shared" si="2"/>
        <v>41</v>
      </c>
      <c r="M991" s="37">
        <f t="shared" si="3"/>
        <v>9</v>
      </c>
      <c r="N991" s="37">
        <f t="shared" si="4"/>
        <v>10</v>
      </c>
      <c r="O991" s="37" t="str">
        <f t="array" ref="O991">IFERROR(XLOOKUP(K991,'Tipo de carga'!B:B,'Tipo de carga'!C:C))</f>
        <v>Diesel</v>
      </c>
    </row>
    <row r="992">
      <c r="A992" s="36">
        <v>1760.0</v>
      </c>
      <c r="B992" s="37" t="str">
        <f>IFERROR(VLOOKUP(A992,'asig octubre'!$A$2:$C$442,3,0))</f>
        <v>Pipas</v>
      </c>
      <c r="C992" s="37" t="str">
        <f>IFERROR(VLOOKUP(A992,'asig octubre'!$A$2:$B$442,2,0))</f>
        <v>EC-02</v>
      </c>
      <c r="D992" s="38">
        <v>45574.0</v>
      </c>
      <c r="E992" s="36" t="s">
        <v>154</v>
      </c>
      <c r="F992" s="37" t="str">
        <f t="array" ref="F992">IFERROR(XLOOKUP(E992,Operadores!A:A,Operadores!B:B))</f>
        <v>MARJO08</v>
      </c>
      <c r="G992" s="36" t="s">
        <v>425</v>
      </c>
      <c r="H992" s="39">
        <v>26.99</v>
      </c>
      <c r="I992" s="40">
        <v>370.13</v>
      </c>
      <c r="J992" s="41">
        <f t="shared" si="1"/>
        <v>9989.8087</v>
      </c>
      <c r="K992" s="37" t="str">
        <f t="array" ref="K992">IFERROR(XLOOKUP(G992,'Tipo de carga'!A:A,'Tipo de carga'!B:B))</f>
        <v>Ticket</v>
      </c>
      <c r="L992" s="37">
        <f t="shared" si="2"/>
        <v>41</v>
      </c>
      <c r="M992" s="37">
        <f t="shared" si="3"/>
        <v>9</v>
      </c>
      <c r="N992" s="37">
        <f t="shared" si="4"/>
        <v>10</v>
      </c>
      <c r="O992" s="37" t="str">
        <f t="array" ref="O992">IFERROR(XLOOKUP(K992,'Tipo de carga'!B:B,'Tipo de carga'!C:C))</f>
        <v>Diesel</v>
      </c>
    </row>
    <row r="993">
      <c r="A993" s="36">
        <v>1984.0</v>
      </c>
      <c r="B993" s="37" t="str">
        <f>IFERROR(VLOOKUP(A993,'asig octubre'!$A$2:$C$442,3,0))</f>
        <v>MeLi Dedicado TD</v>
      </c>
      <c r="C993" s="37" t="str">
        <f>IFERROR(VLOOKUP(A993,'asig octubre'!$A$2:$B$442,2,0))</f>
        <v>EC-05</v>
      </c>
      <c r="D993" s="38">
        <v>45574.0</v>
      </c>
      <c r="E993" s="36" t="s">
        <v>308</v>
      </c>
      <c r="F993" s="37" t="str">
        <f t="array" ref="F993">IFERROR(XLOOKUP(E993,Operadores!A:A,Operadores!B:B))</f>
        <v>DELBL</v>
      </c>
      <c r="G993" s="36" t="s">
        <v>425</v>
      </c>
      <c r="H993" s="39">
        <v>26.95</v>
      </c>
      <c r="I993" s="40">
        <v>222.63</v>
      </c>
      <c r="J993" s="41">
        <f t="shared" si="1"/>
        <v>5999.8785</v>
      </c>
      <c r="K993" s="37" t="str">
        <f t="array" ref="K993">IFERROR(XLOOKUP(G993,'Tipo de carga'!A:A,'Tipo de carga'!B:B))</f>
        <v>Ticket</v>
      </c>
      <c r="L993" s="37">
        <f t="shared" si="2"/>
        <v>41</v>
      </c>
      <c r="M993" s="37">
        <f t="shared" si="3"/>
        <v>9</v>
      </c>
      <c r="N993" s="37">
        <f t="shared" si="4"/>
        <v>10</v>
      </c>
      <c r="O993" s="37" t="str">
        <f t="array" ref="O993">IFERROR(XLOOKUP(K993,'Tipo de carga'!B:B,'Tipo de carga'!C:C))</f>
        <v>Diesel</v>
      </c>
    </row>
    <row r="994">
      <c r="A994" s="36">
        <v>1763.0</v>
      </c>
      <c r="B994" s="37" t="str">
        <f>IFERROR(VLOOKUP(A994,'asig octubre'!$A$2:$C$442,3,0))</f>
        <v>Wm Sencillo</v>
      </c>
      <c r="C994" s="37" t="str">
        <f>IFERROR(VLOOKUP(A994,'asig octubre'!$A$2:$B$442,2,0))</f>
        <v>EC-08</v>
      </c>
      <c r="D994" s="38">
        <v>45574.0</v>
      </c>
      <c r="E994" s="36"/>
      <c r="F994" s="37" t="str">
        <f t="array" ref="F994">IFERROR(XLOOKUP(E994,Operadores!A:A,Operadores!B:B))</f>
        <v/>
      </c>
      <c r="G994" s="36" t="s">
        <v>425</v>
      </c>
      <c r="H994" s="39">
        <v>25.78</v>
      </c>
      <c r="I994" s="40">
        <v>474.84</v>
      </c>
      <c r="J994" s="41">
        <f t="shared" si="1"/>
        <v>12241.3752</v>
      </c>
      <c r="K994" s="37" t="str">
        <f t="array" ref="K994">IFERROR(XLOOKUP(G994,'Tipo de carga'!A:A,'Tipo de carga'!B:B))</f>
        <v>Ticket</v>
      </c>
      <c r="L994" s="37">
        <f t="shared" si="2"/>
        <v>41</v>
      </c>
      <c r="M994" s="37">
        <f t="shared" si="3"/>
        <v>9</v>
      </c>
      <c r="N994" s="37">
        <f t="shared" si="4"/>
        <v>10</v>
      </c>
      <c r="O994" s="37" t="str">
        <f t="array" ref="O994">IFERROR(XLOOKUP(K994,'Tipo de carga'!B:B,'Tipo de carga'!C:C))</f>
        <v>Diesel</v>
      </c>
    </row>
    <row r="995">
      <c r="A995" s="36" t="s">
        <v>127</v>
      </c>
      <c r="B995" s="37" t="str">
        <f>IFERROR(VLOOKUP(A995,'asig octubre'!$A$2:$C$442,3,0))</f>
        <v>Sayer Patios y T.</v>
      </c>
      <c r="C995" s="37" t="str">
        <f>IFERROR(VLOOKUP(A995,'asig octubre'!$A$2:$B$442,2,0))</f>
        <v>EC-04</v>
      </c>
      <c r="D995" s="38">
        <v>45574.0</v>
      </c>
      <c r="E995" s="36" t="s">
        <v>306</v>
      </c>
      <c r="F995" s="37" t="str">
        <f t="array" ref="F995">IFERROR(XLOOKUP(E995,Operadores!A:A,Operadores!B:B))</f>
        <v>TAMDAV</v>
      </c>
      <c r="G995" s="36" t="s">
        <v>425</v>
      </c>
      <c r="H995" s="39">
        <v>24.99</v>
      </c>
      <c r="I995" s="40">
        <v>288.11</v>
      </c>
      <c r="J995" s="41">
        <f t="shared" si="1"/>
        <v>7199.8689</v>
      </c>
      <c r="K995" s="37" t="str">
        <f t="array" ref="K995">IFERROR(XLOOKUP(G995,'Tipo de carga'!A:A,'Tipo de carga'!B:B))</f>
        <v>Ticket</v>
      </c>
      <c r="L995" s="37">
        <f t="shared" si="2"/>
        <v>41</v>
      </c>
      <c r="M995" s="37">
        <f t="shared" si="3"/>
        <v>9</v>
      </c>
      <c r="N995" s="37">
        <f t="shared" si="4"/>
        <v>10</v>
      </c>
      <c r="O995" s="37" t="str">
        <f t="array" ref="O995">IFERROR(XLOOKUP(K995,'Tipo de carga'!B:B,'Tipo de carga'!C:C))</f>
        <v>Diesel</v>
      </c>
    </row>
    <row r="996">
      <c r="A996" s="36">
        <v>1792.0</v>
      </c>
      <c r="B996" s="37" t="str">
        <f>IFERROR(VLOOKUP(A996,'asig octubre'!$A$2:$C$442,3,0))</f>
        <v>Sayer Sencillo</v>
      </c>
      <c r="C996" s="37" t="str">
        <f>IFERROR(VLOOKUP(A996,'asig octubre'!$A$2:$B$442,2,0))</f>
        <v>EC-04</v>
      </c>
      <c r="D996" s="38">
        <v>45574.0</v>
      </c>
      <c r="E996" s="36" t="s">
        <v>466</v>
      </c>
      <c r="F996" s="37" t="str">
        <f t="array" ref="F996">IFERROR(XLOOKUP(E996,Operadores!A:A,Operadores!B:B))</f>
        <v>MORSI</v>
      </c>
      <c r="G996" s="36" t="s">
        <v>425</v>
      </c>
      <c r="H996" s="39">
        <v>25.45</v>
      </c>
      <c r="I996" s="40">
        <v>282.89</v>
      </c>
      <c r="J996" s="41">
        <f t="shared" si="1"/>
        <v>7199.5505</v>
      </c>
      <c r="K996" s="37" t="str">
        <f t="array" ref="K996">IFERROR(XLOOKUP(G996,'Tipo de carga'!A:A,'Tipo de carga'!B:B))</f>
        <v>Ticket</v>
      </c>
      <c r="L996" s="37">
        <f t="shared" si="2"/>
        <v>41</v>
      </c>
      <c r="M996" s="37">
        <f t="shared" si="3"/>
        <v>9</v>
      </c>
      <c r="N996" s="37">
        <f t="shared" si="4"/>
        <v>10</v>
      </c>
      <c r="O996" s="37" t="str">
        <f t="array" ref="O996">IFERROR(XLOOKUP(K996,'Tipo de carga'!B:B,'Tipo de carga'!C:C))</f>
        <v>Diesel</v>
      </c>
    </row>
    <row r="997">
      <c r="A997" s="36">
        <v>1953.0</v>
      </c>
      <c r="B997" s="37" t="str">
        <f>IFERROR(VLOOKUP(A997,'asig octubre'!$A$2:$C$442,3,0))</f>
        <v>MeLi asignado SD</v>
      </c>
      <c r="C997" s="37" t="str">
        <f>IFERROR(VLOOKUP(A997,'asig octubre'!$A$2:$B$442,2,0))</f>
        <v>EC-05</v>
      </c>
      <c r="D997" s="38">
        <v>45574.0</v>
      </c>
      <c r="E997" s="36"/>
      <c r="F997" s="37"/>
      <c r="G997" s="36" t="s">
        <v>425</v>
      </c>
      <c r="H997" s="39">
        <v>25.49</v>
      </c>
      <c r="I997" s="40">
        <v>266.77</v>
      </c>
      <c r="J997" s="41">
        <f t="shared" si="1"/>
        <v>6799.9673</v>
      </c>
      <c r="K997" s="37" t="str">
        <f t="array" ref="K997">IFERROR(XLOOKUP(G997,'Tipo de carga'!A:A,'Tipo de carga'!B:B))</f>
        <v>Ticket</v>
      </c>
      <c r="L997" s="37">
        <f t="shared" si="2"/>
        <v>41</v>
      </c>
      <c r="M997" s="37">
        <f t="shared" si="3"/>
        <v>9</v>
      </c>
      <c r="N997" s="37">
        <f t="shared" si="4"/>
        <v>10</v>
      </c>
      <c r="O997" s="37" t="str">
        <f t="array" ref="O997">IFERROR(XLOOKUP(K997,'Tipo de carga'!B:B,'Tipo de carga'!C:C))</f>
        <v>Diesel</v>
      </c>
    </row>
    <row r="998">
      <c r="A998" s="36">
        <v>2010.0</v>
      </c>
      <c r="B998" s="37" t="str">
        <f>IFERROR(VLOOKUP(A998,'asig octubre'!$A$2:$C$442,3,0))</f>
        <v>MeLi asignado SD</v>
      </c>
      <c r="C998" s="37" t="str">
        <f>IFERROR(VLOOKUP(A998,'asig octubre'!$A$2:$B$442,2,0))</f>
        <v>EC-05</v>
      </c>
      <c r="D998" s="38">
        <v>45574.0</v>
      </c>
      <c r="E998" s="36"/>
      <c r="F998" s="37"/>
      <c r="G998" s="36" t="s">
        <v>425</v>
      </c>
      <c r="H998" s="39">
        <v>25.49</v>
      </c>
      <c r="I998" s="40">
        <v>243.23</v>
      </c>
      <c r="J998" s="41">
        <f t="shared" si="1"/>
        <v>6199.9327</v>
      </c>
      <c r="K998" s="37" t="str">
        <f t="array" ref="K998">IFERROR(XLOOKUP(G998,'Tipo de carga'!A:A,'Tipo de carga'!B:B))</f>
        <v>Ticket</v>
      </c>
      <c r="L998" s="37">
        <f t="shared" si="2"/>
        <v>41</v>
      </c>
      <c r="M998" s="37">
        <f t="shared" si="3"/>
        <v>9</v>
      </c>
      <c r="N998" s="37">
        <f t="shared" si="4"/>
        <v>10</v>
      </c>
      <c r="O998" s="37" t="str">
        <f t="array" ref="O998">IFERROR(XLOOKUP(K998,'Tipo de carga'!B:B,'Tipo de carga'!C:C))</f>
        <v>Diesel</v>
      </c>
    </row>
    <row r="999">
      <c r="A999" s="36">
        <v>1814.0</v>
      </c>
      <c r="B999" s="37" t="str">
        <f>IFERROR(VLOOKUP(A999,'asig octubre'!$A$2:$C$442,3,0))</f>
        <v>Wm Full</v>
      </c>
      <c r="C999" s="37" t="str">
        <f>IFERROR(VLOOKUP(A999,'asig octubre'!$A$2:$B$442,2,0))</f>
        <v>EC-08</v>
      </c>
      <c r="D999" s="38">
        <v>45574.0</v>
      </c>
      <c r="E999" s="36"/>
      <c r="F999" s="37" t="str">
        <f t="array" ref="F999">IFERROR(XLOOKUP(E999,Operadores!A:A,Operadores!B:B))</f>
        <v/>
      </c>
      <c r="G999" s="36" t="s">
        <v>425</v>
      </c>
      <c r="H999" s="39">
        <v>25.78</v>
      </c>
      <c r="I999" s="40">
        <v>654.89</v>
      </c>
      <c r="J999" s="41">
        <f t="shared" si="1"/>
        <v>16883.0642</v>
      </c>
      <c r="K999" s="37" t="str">
        <f t="array" ref="K999">IFERROR(XLOOKUP(G999,'Tipo de carga'!A:A,'Tipo de carga'!B:B))</f>
        <v>Ticket</v>
      </c>
      <c r="L999" s="37">
        <f t="shared" si="2"/>
        <v>41</v>
      </c>
      <c r="M999" s="37">
        <f t="shared" si="3"/>
        <v>9</v>
      </c>
      <c r="N999" s="37">
        <f t="shared" si="4"/>
        <v>10</v>
      </c>
      <c r="O999" s="37" t="str">
        <f t="array" ref="O999">IFERROR(XLOOKUP(K999,'Tipo de carga'!B:B,'Tipo de carga'!C:C))</f>
        <v>Diesel</v>
      </c>
    </row>
    <row r="1000">
      <c r="A1000" s="36">
        <v>1939.0</v>
      </c>
      <c r="B1000" s="37" t="str">
        <f>IFERROR(VLOOKUP(A1000,'asig octubre'!$A$2:$C$442,3,0))</f>
        <v>Full Liver</v>
      </c>
      <c r="C1000" s="37" t="str">
        <f>IFERROR(VLOOKUP(A1000,'asig octubre'!$A$2:$B$442,2,0))</f>
        <v>EC-01</v>
      </c>
      <c r="D1000" s="38">
        <v>45574.0</v>
      </c>
      <c r="E1000" s="36" t="s">
        <v>364</v>
      </c>
      <c r="F1000" s="37" t="str">
        <f t="array" ref="F1000">IFERROR(XLOOKUP(E1000,Operadores!A:A,Operadores!B:B))</f>
        <v>TORBR01</v>
      </c>
      <c r="G1000" s="36" t="s">
        <v>425</v>
      </c>
      <c r="H1000" s="39">
        <v>25.79</v>
      </c>
      <c r="I1000" s="40">
        <v>300.0</v>
      </c>
      <c r="J1000" s="41">
        <f t="shared" si="1"/>
        <v>7737</v>
      </c>
      <c r="K1000" s="37" t="str">
        <f t="array" ref="K1000">IFERROR(XLOOKUP(G1000,'Tipo de carga'!A:A,'Tipo de carga'!B:B))</f>
        <v>Ticket</v>
      </c>
      <c r="L1000" s="37">
        <f t="shared" si="2"/>
        <v>41</v>
      </c>
      <c r="M1000" s="37">
        <f t="shared" si="3"/>
        <v>9</v>
      </c>
      <c r="N1000" s="37">
        <f t="shared" si="4"/>
        <v>10</v>
      </c>
      <c r="O1000" s="37" t="str">
        <f t="array" ref="O1000">IFERROR(XLOOKUP(K1000,'Tipo de carga'!B:B,'Tipo de carga'!C:C))</f>
        <v>Diesel</v>
      </c>
    </row>
    <row r="1001">
      <c r="A1001" s="36">
        <v>1931.0</v>
      </c>
      <c r="B1001" s="37" t="str">
        <f>IFERROR(VLOOKUP(A1001,'asig octubre'!$A$2:$C$442,3,0))</f>
        <v>Circuitos</v>
      </c>
      <c r="C1001" s="37" t="str">
        <f>IFERROR(VLOOKUP(A1001,'asig octubre'!$A$2:$B$442,2,0))</f>
        <v>EC-03</v>
      </c>
      <c r="D1001" s="38">
        <v>45574.0</v>
      </c>
      <c r="E1001" s="36"/>
      <c r="F1001" s="37" t="str">
        <f t="array" ref="F1001">IFERROR(XLOOKUP(E1001,Operadores!A:A,Operadores!B:B))</f>
        <v/>
      </c>
      <c r="G1001" s="36" t="s">
        <v>425</v>
      </c>
      <c r="H1001" s="39">
        <v>26.95</v>
      </c>
      <c r="I1001" s="40">
        <v>222.63</v>
      </c>
      <c r="J1001" s="41">
        <f t="shared" si="1"/>
        <v>5999.8785</v>
      </c>
      <c r="K1001" s="37" t="str">
        <f t="array" ref="K1001">IFERROR(XLOOKUP(G1001,'Tipo de carga'!A:A,'Tipo de carga'!B:B))</f>
        <v>Ticket</v>
      </c>
      <c r="L1001" s="37">
        <f t="shared" si="2"/>
        <v>41</v>
      </c>
      <c r="M1001" s="37">
        <f t="shared" si="3"/>
        <v>9</v>
      </c>
      <c r="N1001" s="37">
        <f t="shared" si="4"/>
        <v>10</v>
      </c>
      <c r="O1001" s="37" t="str">
        <f t="array" ref="O1001">IFERROR(XLOOKUP(K1001,'Tipo de carga'!B:B,'Tipo de carga'!C:C))</f>
        <v>Diesel</v>
      </c>
    </row>
    <row r="1002">
      <c r="A1002" s="36">
        <v>1939.0</v>
      </c>
      <c r="B1002" s="37" t="str">
        <f>IFERROR(VLOOKUP(A1002,'asig octubre'!$A$2:$C$442,3,0))</f>
        <v>Full Liver</v>
      </c>
      <c r="C1002" s="37" t="str">
        <f>IFERROR(VLOOKUP(A1002,'asig octubre'!$A$2:$B$442,2,0))</f>
        <v>EC-01</v>
      </c>
      <c r="D1002" s="38">
        <v>45574.0</v>
      </c>
      <c r="E1002" s="36" t="s">
        <v>364</v>
      </c>
      <c r="F1002" s="37" t="str">
        <f t="array" ref="F1002">IFERROR(XLOOKUP(E1002,Operadores!A:A,Operadores!B:B))</f>
        <v>TORBR01</v>
      </c>
      <c r="G1002" s="36" t="s">
        <v>425</v>
      </c>
      <c r="H1002" s="39">
        <v>25.96</v>
      </c>
      <c r="I1002" s="40">
        <v>117.98</v>
      </c>
      <c r="J1002" s="41">
        <f t="shared" si="1"/>
        <v>3062.7608</v>
      </c>
      <c r="K1002" s="37" t="str">
        <f t="array" ref="K1002">IFERROR(XLOOKUP(G1002,'Tipo de carga'!A:A,'Tipo de carga'!B:B))</f>
        <v>Ticket</v>
      </c>
      <c r="L1002" s="37">
        <f t="shared" si="2"/>
        <v>41</v>
      </c>
      <c r="M1002" s="37">
        <f t="shared" si="3"/>
        <v>9</v>
      </c>
      <c r="N1002" s="37">
        <f t="shared" si="4"/>
        <v>10</v>
      </c>
      <c r="O1002" s="37" t="str">
        <f t="array" ref="O1002">IFERROR(XLOOKUP(K1002,'Tipo de carga'!B:B,'Tipo de carga'!C:C))</f>
        <v>Diesel</v>
      </c>
    </row>
    <row r="1003">
      <c r="A1003" s="36">
        <v>1808.0</v>
      </c>
      <c r="B1003" s="37" t="str">
        <f>IFERROR(VLOOKUP(A1003,'asig octubre'!$A$2:$C$442,3,0))</f>
        <v>Sayer Full</v>
      </c>
      <c r="C1003" s="37" t="str">
        <f>IFERROR(VLOOKUP(A1003,'asig octubre'!$A$2:$B$442,2,0))</f>
        <v>EC-04</v>
      </c>
      <c r="D1003" s="38">
        <v>45574.0</v>
      </c>
      <c r="E1003" s="36" t="s">
        <v>55</v>
      </c>
      <c r="F1003" s="37" t="str">
        <f t="array" ref="F1003">IFERROR(XLOOKUP(E1003,Operadores!A:A,Operadores!B:B))</f>
        <v>ZAPNO</v>
      </c>
      <c r="G1003" s="36" t="s">
        <v>425</v>
      </c>
      <c r="H1003" s="39">
        <v>25.39</v>
      </c>
      <c r="I1003" s="40">
        <v>659.92</v>
      </c>
      <c r="J1003" s="41">
        <f t="shared" si="1"/>
        <v>16755.3688</v>
      </c>
      <c r="K1003" s="37" t="str">
        <f t="array" ref="K1003">IFERROR(XLOOKUP(G1003,'Tipo de carga'!A:A,'Tipo de carga'!B:B))</f>
        <v>Ticket</v>
      </c>
      <c r="L1003" s="37">
        <f t="shared" si="2"/>
        <v>41</v>
      </c>
      <c r="M1003" s="37">
        <f t="shared" si="3"/>
        <v>9</v>
      </c>
      <c r="N1003" s="37">
        <f t="shared" si="4"/>
        <v>10</v>
      </c>
      <c r="O1003" s="37" t="str">
        <f t="array" ref="O1003">IFERROR(XLOOKUP(K1003,'Tipo de carga'!B:B,'Tipo de carga'!C:C))</f>
        <v>Diesel</v>
      </c>
    </row>
    <row r="1004">
      <c r="A1004" s="36">
        <v>1938.0</v>
      </c>
      <c r="B1004" s="37" t="str">
        <f>IFERROR(VLOOKUP(A1004,'asig octubre'!$A$2:$C$442,3,0))</f>
        <v>Sayer Sencillo</v>
      </c>
      <c r="C1004" s="37" t="str">
        <f>IFERROR(VLOOKUP(A1004,'asig octubre'!$A$2:$B$442,2,0))</f>
        <v>EC-04</v>
      </c>
      <c r="D1004" s="38">
        <v>45574.0</v>
      </c>
      <c r="E1004" s="36" t="s">
        <v>38</v>
      </c>
      <c r="F1004" s="37" t="str">
        <f t="array" ref="F1004">IFERROR(XLOOKUP(E1004,Operadores!A:A,Operadores!B:B))</f>
        <v>SOSCA01</v>
      </c>
      <c r="G1004" s="36" t="s">
        <v>425</v>
      </c>
      <c r="H1004" s="39">
        <v>25.45</v>
      </c>
      <c r="I1004" s="40">
        <v>400.0</v>
      </c>
      <c r="J1004" s="41">
        <f t="shared" si="1"/>
        <v>10180</v>
      </c>
      <c r="K1004" s="37" t="str">
        <f t="array" ref="K1004">IFERROR(XLOOKUP(G1004,'Tipo de carga'!A:A,'Tipo de carga'!B:B))</f>
        <v>Ticket</v>
      </c>
      <c r="L1004" s="37">
        <f t="shared" si="2"/>
        <v>41</v>
      </c>
      <c r="M1004" s="37">
        <f t="shared" si="3"/>
        <v>9</v>
      </c>
      <c r="N1004" s="37">
        <f t="shared" si="4"/>
        <v>10</v>
      </c>
      <c r="O1004" s="37" t="str">
        <f t="array" ref="O1004">IFERROR(XLOOKUP(K1004,'Tipo de carga'!B:B,'Tipo de carga'!C:C))</f>
        <v>Diesel</v>
      </c>
    </row>
    <row r="1005">
      <c r="A1005" s="36">
        <v>1791.0</v>
      </c>
      <c r="B1005" s="37" t="str">
        <f>IFERROR(VLOOKUP(A1005,'asig octubre'!$A$2:$C$442,3,0))</f>
        <v>Wm Sencillo</v>
      </c>
      <c r="C1005" s="37" t="str">
        <f>IFERROR(VLOOKUP(A1005,'asig octubre'!$A$2:$B$442,2,0))</f>
        <v>EC-08</v>
      </c>
      <c r="D1005" s="38">
        <v>45574.0</v>
      </c>
      <c r="E1005" s="36"/>
      <c r="F1005" s="37" t="str">
        <f t="array" ref="F1005">IFERROR(XLOOKUP(E1005,Operadores!A:A,Operadores!B:B))</f>
        <v/>
      </c>
      <c r="G1005" s="36" t="s">
        <v>425</v>
      </c>
      <c r="H1005" s="39">
        <v>25.78</v>
      </c>
      <c r="I1005" s="40">
        <v>469.36</v>
      </c>
      <c r="J1005" s="41">
        <f t="shared" si="1"/>
        <v>12100.1008</v>
      </c>
      <c r="K1005" s="37" t="str">
        <f t="array" ref="K1005">IFERROR(XLOOKUP(G1005,'Tipo de carga'!A:A,'Tipo de carga'!B:B))</f>
        <v>Ticket</v>
      </c>
      <c r="L1005" s="37">
        <f t="shared" si="2"/>
        <v>41</v>
      </c>
      <c r="M1005" s="37">
        <f t="shared" si="3"/>
        <v>9</v>
      </c>
      <c r="N1005" s="37">
        <f t="shared" si="4"/>
        <v>10</v>
      </c>
      <c r="O1005" s="37" t="str">
        <f t="array" ref="O1005">IFERROR(XLOOKUP(K1005,'Tipo de carga'!B:B,'Tipo de carga'!C:C))</f>
        <v>Diesel</v>
      </c>
    </row>
    <row r="1006">
      <c r="A1006" s="36">
        <v>1791.0</v>
      </c>
      <c r="B1006" s="37" t="str">
        <f>IFERROR(VLOOKUP(A1006,'asig octubre'!$A$2:$C$442,3,0))</f>
        <v>Wm Sencillo</v>
      </c>
      <c r="C1006" s="37" t="str">
        <f>IFERROR(VLOOKUP(A1006,'asig octubre'!$A$2:$B$442,2,0))</f>
        <v>EC-08</v>
      </c>
      <c r="D1006" s="38">
        <v>45574.0</v>
      </c>
      <c r="E1006" s="36"/>
      <c r="F1006" s="37" t="str">
        <f t="array" ref="F1006">IFERROR(XLOOKUP(E1006,Operadores!A:A,Operadores!B:B))</f>
        <v/>
      </c>
      <c r="G1006" s="36" t="s">
        <v>425</v>
      </c>
      <c r="H1006" s="39">
        <v>25.78</v>
      </c>
      <c r="I1006" s="40">
        <v>384.01</v>
      </c>
      <c r="J1006" s="41">
        <f t="shared" si="1"/>
        <v>9899.7778</v>
      </c>
      <c r="K1006" s="37" t="str">
        <f t="array" ref="K1006">IFERROR(XLOOKUP(G1006,'Tipo de carga'!A:A,'Tipo de carga'!B:B))</f>
        <v>Ticket</v>
      </c>
      <c r="L1006" s="37">
        <f t="shared" si="2"/>
        <v>41</v>
      </c>
      <c r="M1006" s="37">
        <f t="shared" si="3"/>
        <v>9</v>
      </c>
      <c r="N1006" s="37">
        <f t="shared" si="4"/>
        <v>10</v>
      </c>
      <c r="O1006" s="37" t="str">
        <f t="array" ref="O1006">IFERROR(XLOOKUP(K1006,'Tipo de carga'!B:B,'Tipo de carga'!C:C))</f>
        <v>Diesel</v>
      </c>
    </row>
    <row r="1007">
      <c r="A1007" s="36">
        <v>1719.0</v>
      </c>
      <c r="B1007" s="37" t="str">
        <f>IFERROR(VLOOKUP(A1007,'asig octubre'!$A$2:$C$442,3,0))</f>
        <v>Wm Sencillo</v>
      </c>
      <c r="C1007" s="37" t="str">
        <f>IFERROR(VLOOKUP(A1007,'asig octubre'!$A$2:$B$442,2,0))</f>
        <v>EC-08</v>
      </c>
      <c r="D1007" s="38">
        <v>45574.0</v>
      </c>
      <c r="E1007" s="36"/>
      <c r="F1007" s="37" t="str">
        <f t="array" ref="F1007">IFERROR(XLOOKUP(E1007,Operadores!A:A,Operadores!B:B))</f>
        <v/>
      </c>
      <c r="G1007" s="36" t="s">
        <v>425</v>
      </c>
      <c r="H1007" s="39">
        <v>25.78</v>
      </c>
      <c r="I1007" s="40">
        <v>437.44</v>
      </c>
      <c r="J1007" s="41">
        <f t="shared" si="1"/>
        <v>11277.2032</v>
      </c>
      <c r="K1007" s="37" t="str">
        <f t="array" ref="K1007">IFERROR(XLOOKUP(G1007,'Tipo de carga'!A:A,'Tipo de carga'!B:B))</f>
        <v>Ticket</v>
      </c>
      <c r="L1007" s="37">
        <f t="shared" si="2"/>
        <v>41</v>
      </c>
      <c r="M1007" s="37">
        <f t="shared" si="3"/>
        <v>9</v>
      </c>
      <c r="N1007" s="37">
        <f t="shared" si="4"/>
        <v>10</v>
      </c>
      <c r="O1007" s="37" t="str">
        <f t="array" ref="O1007">IFERROR(XLOOKUP(K1007,'Tipo de carga'!B:B,'Tipo de carga'!C:C))</f>
        <v>Diesel</v>
      </c>
    </row>
    <row r="1008">
      <c r="A1008" s="36">
        <v>1921.0</v>
      </c>
      <c r="B1008" s="37" t="str">
        <f>IFERROR(VLOOKUP(A1008,'asig octubre'!$A$2:$C$442,3,0))</f>
        <v>Circuitos</v>
      </c>
      <c r="C1008" s="37" t="str">
        <f>IFERROR(VLOOKUP(A1008,'asig octubre'!$A$2:$B$442,2,0))</f>
        <v>EC-03</v>
      </c>
      <c r="D1008" s="38">
        <v>45574.0</v>
      </c>
      <c r="E1008" s="36" t="s">
        <v>445</v>
      </c>
      <c r="F1008" s="37" t="str">
        <f t="array" ref="F1008">IFERROR(XLOOKUP(E1008,Operadores!A:A,Operadores!B:B))</f>
        <v>MIREDM</v>
      </c>
      <c r="G1008" s="36" t="s">
        <v>446</v>
      </c>
      <c r="H1008" s="39">
        <v>9.99</v>
      </c>
      <c r="I1008" s="40">
        <v>257.47</v>
      </c>
      <c r="J1008" s="41">
        <f t="shared" si="1"/>
        <v>2572.1253</v>
      </c>
      <c r="K1008" s="37" t="str">
        <f t="array" ref="K1008">IFERROR(XLOOKUP(G1008,'Tipo de carga'!A:A,'Tipo de carga'!B:B))</f>
        <v>Natgas</v>
      </c>
      <c r="L1008" s="37">
        <f t="shared" si="2"/>
        <v>41</v>
      </c>
      <c r="M1008" s="37">
        <f t="shared" si="3"/>
        <v>9</v>
      </c>
      <c r="N1008" s="37">
        <f t="shared" si="4"/>
        <v>10</v>
      </c>
      <c r="O1008" s="37" t="str">
        <f t="array" ref="O1008">IFERROR(XLOOKUP(K1008,'Tipo de carga'!B:B,'Tipo de carga'!C:C))</f>
        <v>GNC</v>
      </c>
    </row>
    <row r="1009">
      <c r="A1009" s="36">
        <v>1918.0</v>
      </c>
      <c r="B1009" s="37" t="str">
        <f>IFERROR(VLOOKUP(A1009,'asig octubre'!$A$2:$C$442,3,0))</f>
        <v>MeLi asignado SD</v>
      </c>
      <c r="C1009" s="37" t="str">
        <f>IFERROR(VLOOKUP(A1009,'asig octubre'!$A$2:$B$442,2,0))</f>
        <v>EC-05</v>
      </c>
      <c r="D1009" s="38">
        <v>45574.0</v>
      </c>
      <c r="E1009" s="36" t="s">
        <v>310</v>
      </c>
      <c r="F1009" s="37" t="str">
        <f t="array" ref="F1009">IFERROR(XLOOKUP(E1009,Operadores!A:A,Operadores!B:B))</f>
        <v>RIVIGN</v>
      </c>
      <c r="G1009" s="36" t="s">
        <v>311</v>
      </c>
      <c r="H1009" s="39">
        <v>9.99</v>
      </c>
      <c r="I1009" s="40">
        <v>214.85</v>
      </c>
      <c r="J1009" s="41">
        <f t="shared" si="1"/>
        <v>2146.3515</v>
      </c>
      <c r="K1009" s="37" t="str">
        <f t="array" ref="K1009">IFERROR(XLOOKUP(G1009,'Tipo de carga'!A:A,'Tipo de carga'!B:B))</f>
        <v>Natgas</v>
      </c>
      <c r="L1009" s="37">
        <f t="shared" si="2"/>
        <v>41</v>
      </c>
      <c r="M1009" s="37">
        <f t="shared" si="3"/>
        <v>9</v>
      </c>
      <c r="N1009" s="37">
        <f t="shared" si="4"/>
        <v>10</v>
      </c>
      <c r="O1009" s="37" t="str">
        <f t="array" ref="O1009">IFERROR(XLOOKUP(K1009,'Tipo de carga'!B:B,'Tipo de carga'!C:C))</f>
        <v>GNC</v>
      </c>
    </row>
    <row r="1010">
      <c r="A1010" s="36">
        <v>1930.0</v>
      </c>
      <c r="B1010" s="37" t="str">
        <f>IFERROR(VLOOKUP(A1010,'asig octubre'!$A$2:$C$442,3,0))</f>
        <v>MeLi asignado SD</v>
      </c>
      <c r="C1010" s="37" t="str">
        <f>IFERROR(VLOOKUP(A1010,'asig octubre'!$A$2:$B$442,2,0))</f>
        <v>EC-05</v>
      </c>
      <c r="D1010" s="38">
        <v>45574.0</v>
      </c>
      <c r="E1010" s="36" t="s">
        <v>231</v>
      </c>
      <c r="F1010" s="37" t="str">
        <f t="array" ref="F1010">IFERROR(XLOOKUP(E1010,Operadores!A:A,Operadores!B:B))</f>
        <v>MARARM</v>
      </c>
      <c r="G1010" s="36" t="s">
        <v>313</v>
      </c>
      <c r="H1010" s="39">
        <v>9.99</v>
      </c>
      <c r="I1010" s="40">
        <v>323.1</v>
      </c>
      <c r="J1010" s="41">
        <f t="shared" si="1"/>
        <v>3227.769</v>
      </c>
      <c r="K1010" s="37" t="str">
        <f t="array" ref="K1010">IFERROR(XLOOKUP(G1010,'Tipo de carga'!A:A,'Tipo de carga'!B:B))</f>
        <v>Natgas</v>
      </c>
      <c r="L1010" s="37">
        <f t="shared" si="2"/>
        <v>41</v>
      </c>
      <c r="M1010" s="37">
        <f t="shared" si="3"/>
        <v>9</v>
      </c>
      <c r="N1010" s="37">
        <f t="shared" si="4"/>
        <v>10</v>
      </c>
      <c r="O1010" s="37" t="str">
        <f t="array" ref="O1010">IFERROR(XLOOKUP(K1010,'Tipo de carga'!B:B,'Tipo de carga'!C:C))</f>
        <v>GNC</v>
      </c>
    </row>
    <row r="1011">
      <c r="A1011" s="36">
        <v>1917.0</v>
      </c>
      <c r="B1011" s="37" t="str">
        <f>IFERROR(VLOOKUP(A1011,'asig octubre'!$A$2:$C$442,3,0))</f>
        <v>MeLi asignado SD</v>
      </c>
      <c r="C1011" s="37" t="str">
        <f>IFERROR(VLOOKUP(A1011,'asig octubre'!$A$2:$B$442,2,0))</f>
        <v>EC-05</v>
      </c>
      <c r="D1011" s="38">
        <v>45574.0</v>
      </c>
      <c r="E1011" s="36" t="s">
        <v>17</v>
      </c>
      <c r="F1011" s="37" t="str">
        <f t="array" ref="F1011">IFERROR(XLOOKUP(E1011,Operadores!A:A,Operadores!B:B))</f>
        <v>ARASAL</v>
      </c>
      <c r="G1011" s="36" t="s">
        <v>311</v>
      </c>
      <c r="H1011" s="39">
        <v>9.99</v>
      </c>
      <c r="I1011" s="40">
        <v>213.65</v>
      </c>
      <c r="J1011" s="41">
        <f t="shared" si="1"/>
        <v>2134.3635</v>
      </c>
      <c r="K1011" s="37" t="str">
        <f t="array" ref="K1011">IFERROR(XLOOKUP(G1011,'Tipo de carga'!A:A,'Tipo de carga'!B:B))</f>
        <v>Natgas</v>
      </c>
      <c r="L1011" s="37">
        <f t="shared" si="2"/>
        <v>41</v>
      </c>
      <c r="M1011" s="37">
        <f t="shared" si="3"/>
        <v>9</v>
      </c>
      <c r="N1011" s="37">
        <f t="shared" si="4"/>
        <v>10</v>
      </c>
      <c r="O1011" s="37" t="str">
        <f t="array" ref="O1011">IFERROR(XLOOKUP(K1011,'Tipo de carga'!B:B,'Tipo de carga'!C:C))</f>
        <v>GNC</v>
      </c>
    </row>
    <row r="1012">
      <c r="A1012" s="36">
        <v>1939.0</v>
      </c>
      <c r="B1012" s="37" t="str">
        <f>IFERROR(VLOOKUP(A1012,'asig octubre'!$A$2:$C$442,3,0))</f>
        <v>Full Liver</v>
      </c>
      <c r="C1012" s="37" t="str">
        <f>IFERROR(VLOOKUP(A1012,'asig octubre'!$A$2:$B$442,2,0))</f>
        <v>EC-01</v>
      </c>
      <c r="D1012" s="38">
        <v>45575.99489583333</v>
      </c>
      <c r="E1012" s="36" t="s">
        <v>364</v>
      </c>
      <c r="F1012" s="37" t="str">
        <f t="array" ref="F1012">IFERROR(XLOOKUP(E1012,Operadores!A:A,Operadores!B:B))</f>
        <v>TORBR01</v>
      </c>
      <c r="G1012" s="36" t="s">
        <v>72</v>
      </c>
      <c r="H1012" s="39">
        <v>19.5</v>
      </c>
      <c r="I1012" s="40">
        <v>412.74</v>
      </c>
      <c r="J1012" s="41">
        <f t="shared" si="1"/>
        <v>8048.43</v>
      </c>
      <c r="K1012" s="37" t="str">
        <f t="array" ref="K1012">IFERROR(XLOOKUP(G1012,'Tipo de carga'!A:A,'Tipo de carga'!B:B))</f>
        <v>Autoabasto</v>
      </c>
      <c r="L1012" s="37">
        <f t="shared" si="2"/>
        <v>41</v>
      </c>
      <c r="M1012" s="37">
        <f t="shared" si="3"/>
        <v>10</v>
      </c>
      <c r="N1012" s="37">
        <f t="shared" si="4"/>
        <v>10</v>
      </c>
      <c r="O1012" s="37" t="str">
        <f t="array" ref="O1012">IFERROR(XLOOKUP(K1012,'Tipo de carga'!B:B,'Tipo de carga'!C:C))</f>
        <v>Diesel</v>
      </c>
    </row>
    <row r="1013">
      <c r="A1013" s="36">
        <v>1720.0</v>
      </c>
      <c r="B1013" s="37" t="str">
        <f>IFERROR(VLOOKUP(A1013,'asig octubre'!$A$2:$C$442,3,0))</f>
        <v>Pilgrims Tepo</v>
      </c>
      <c r="C1013" s="37" t="str">
        <f>IFERROR(VLOOKUP(A1013,'asig octubre'!$A$2:$B$442,2,0))</f>
        <v>EC-02</v>
      </c>
      <c r="D1013" s="38">
        <v>45575.98032407407</v>
      </c>
      <c r="E1013" s="36" t="s">
        <v>390</v>
      </c>
      <c r="F1013" s="37" t="str">
        <f t="array" ref="F1013">IFERROR(XLOOKUP(E1013,Operadores!A:A,Operadores!B:B))</f>
        <v>LORJOR</v>
      </c>
      <c r="G1013" s="36" t="s">
        <v>72</v>
      </c>
      <c r="H1013" s="39">
        <v>19.5</v>
      </c>
      <c r="I1013" s="40">
        <v>398.76</v>
      </c>
      <c r="J1013" s="41">
        <f t="shared" si="1"/>
        <v>7775.82</v>
      </c>
      <c r="K1013" s="37" t="str">
        <f t="array" ref="K1013">IFERROR(XLOOKUP(G1013,'Tipo de carga'!A:A,'Tipo de carga'!B:B))</f>
        <v>Autoabasto</v>
      </c>
      <c r="L1013" s="37">
        <f t="shared" si="2"/>
        <v>41</v>
      </c>
      <c r="M1013" s="37">
        <f t="shared" si="3"/>
        <v>10</v>
      </c>
      <c r="N1013" s="37">
        <f t="shared" si="4"/>
        <v>10</v>
      </c>
      <c r="O1013" s="37" t="str">
        <f t="array" ref="O1013">IFERROR(XLOOKUP(K1013,'Tipo de carga'!B:B,'Tipo de carga'!C:C))</f>
        <v>Diesel</v>
      </c>
    </row>
    <row r="1014">
      <c r="A1014" s="36">
        <v>1936.0</v>
      </c>
      <c r="B1014" s="37" t="str">
        <f>IFERROR(VLOOKUP(A1014,'asig octubre'!$A$2:$C$442,3,0))</f>
        <v>Circuitos</v>
      </c>
      <c r="C1014" s="37" t="str">
        <f>IFERROR(VLOOKUP(A1014,'asig octubre'!$A$2:$B$442,2,0))</f>
        <v>EC-03</v>
      </c>
      <c r="D1014" s="38">
        <v>45575.97642361111</v>
      </c>
      <c r="E1014" s="36" t="s">
        <v>209</v>
      </c>
      <c r="F1014" s="37" t="str">
        <f t="array" ref="F1014">IFERROR(XLOOKUP(E1014,Operadores!A:A,Operadores!B:B))</f>
        <v>OCAMA</v>
      </c>
      <c r="G1014" s="36" t="s">
        <v>72</v>
      </c>
      <c r="H1014" s="39">
        <v>19.5</v>
      </c>
      <c r="I1014" s="40">
        <v>319.1</v>
      </c>
      <c r="J1014" s="41">
        <f t="shared" si="1"/>
        <v>6222.45</v>
      </c>
      <c r="K1014" s="37" t="str">
        <f t="array" ref="K1014">IFERROR(XLOOKUP(G1014,'Tipo de carga'!A:A,'Tipo de carga'!B:B))</f>
        <v>Autoabasto</v>
      </c>
      <c r="L1014" s="37">
        <f t="shared" si="2"/>
        <v>41</v>
      </c>
      <c r="M1014" s="37">
        <f t="shared" si="3"/>
        <v>10</v>
      </c>
      <c r="N1014" s="37">
        <f t="shared" si="4"/>
        <v>10</v>
      </c>
      <c r="O1014" s="37" t="str">
        <f t="array" ref="O1014">IFERROR(XLOOKUP(K1014,'Tipo de carga'!B:B,'Tipo de carga'!C:C))</f>
        <v>Diesel</v>
      </c>
    </row>
    <row r="1015">
      <c r="A1015" s="36">
        <v>2009.0</v>
      </c>
      <c r="B1015" s="37" t="str">
        <f>IFERROR(VLOOKUP(A1015,'asig octubre'!$A$2:$C$442,3,0))</f>
        <v>MeLi Dedicado Merida</v>
      </c>
      <c r="C1015" s="37" t="str">
        <f>IFERROR(VLOOKUP(A1015,'asig octubre'!$A$2:$B$442,2,0))</f>
        <v>EC-05</v>
      </c>
      <c r="D1015" s="38">
        <v>45575.96582175926</v>
      </c>
      <c r="E1015" s="36" t="s">
        <v>372</v>
      </c>
      <c r="F1015" s="37" t="str">
        <f t="array" ref="F1015">IFERROR(XLOOKUP(E1015,Operadores!A:A,Operadores!B:B))</f>
        <v>IBAABI</v>
      </c>
      <c r="G1015" s="36" t="s">
        <v>72</v>
      </c>
      <c r="H1015" s="39">
        <v>19.5</v>
      </c>
      <c r="I1015" s="40">
        <v>553.22</v>
      </c>
      <c r="J1015" s="41">
        <f t="shared" si="1"/>
        <v>10787.79</v>
      </c>
      <c r="K1015" s="37" t="str">
        <f t="array" ref="K1015">IFERROR(XLOOKUP(G1015,'Tipo de carga'!A:A,'Tipo de carga'!B:B))</f>
        <v>Autoabasto</v>
      </c>
      <c r="L1015" s="37">
        <f t="shared" si="2"/>
        <v>41</v>
      </c>
      <c r="M1015" s="37">
        <f t="shared" si="3"/>
        <v>10</v>
      </c>
      <c r="N1015" s="37">
        <f t="shared" si="4"/>
        <v>10</v>
      </c>
      <c r="O1015" s="37" t="str">
        <f t="array" ref="O1015">IFERROR(XLOOKUP(K1015,'Tipo de carga'!B:B,'Tipo de carga'!C:C))</f>
        <v>Diesel</v>
      </c>
    </row>
    <row r="1016">
      <c r="A1016" s="36">
        <v>1685.0</v>
      </c>
      <c r="B1016" s="37" t="str">
        <f>IFERROR(VLOOKUP(A1016,'asig octubre'!$A$2:$C$442,3,0))</f>
        <v>Pilgrims Tepo</v>
      </c>
      <c r="C1016" s="37" t="str">
        <f>IFERROR(VLOOKUP(A1016,'asig octubre'!$A$2:$B$442,2,0))</f>
        <v>EC-02</v>
      </c>
      <c r="D1016" s="38">
        <v>45575.90959490741</v>
      </c>
      <c r="E1016" s="36" t="s">
        <v>159</v>
      </c>
      <c r="F1016" s="37" t="str">
        <f t="array" ref="F1016">IFERROR(XLOOKUP(E1016,Operadores!A:A,Operadores!B:B))</f>
        <v>GONENR</v>
      </c>
      <c r="G1016" s="36" t="s">
        <v>72</v>
      </c>
      <c r="H1016" s="39">
        <v>19.5</v>
      </c>
      <c r="I1016" s="40">
        <v>189.42</v>
      </c>
      <c r="J1016" s="41">
        <f t="shared" si="1"/>
        <v>3693.69</v>
      </c>
      <c r="K1016" s="37" t="str">
        <f t="array" ref="K1016">IFERROR(XLOOKUP(G1016,'Tipo de carga'!A:A,'Tipo de carga'!B:B))</f>
        <v>Autoabasto</v>
      </c>
      <c r="L1016" s="37">
        <f t="shared" si="2"/>
        <v>41</v>
      </c>
      <c r="M1016" s="37">
        <f t="shared" si="3"/>
        <v>10</v>
      </c>
      <c r="N1016" s="37">
        <f t="shared" si="4"/>
        <v>10</v>
      </c>
      <c r="O1016" s="37" t="str">
        <f t="array" ref="O1016">IFERROR(XLOOKUP(K1016,'Tipo de carga'!B:B,'Tipo de carga'!C:C))</f>
        <v>Diesel</v>
      </c>
    </row>
    <row r="1017">
      <c r="A1017" s="36">
        <v>1881.0</v>
      </c>
      <c r="B1017" s="37" t="str">
        <f>IFERROR(VLOOKUP(A1017,'asig octubre'!$A$2:$C$442,3,0))</f>
        <v>Circuitos</v>
      </c>
      <c r="C1017" s="37" t="str">
        <f>IFERROR(VLOOKUP(A1017,'asig octubre'!$A$2:$B$442,2,0))</f>
        <v>EC-03</v>
      </c>
      <c r="D1017" s="38">
        <v>45575.89378472222</v>
      </c>
      <c r="E1017" s="36" t="s">
        <v>238</v>
      </c>
      <c r="F1017" s="37" t="str">
        <f t="array" ref="F1017">IFERROR(XLOOKUP(E1017,Operadores!A:A,Operadores!B:B))</f>
        <v>JIMMI</v>
      </c>
      <c r="G1017" s="36" t="s">
        <v>72</v>
      </c>
      <c r="H1017" s="39">
        <v>19.5</v>
      </c>
      <c r="I1017" s="40">
        <v>413.6</v>
      </c>
      <c r="J1017" s="41">
        <f t="shared" si="1"/>
        <v>8065.2</v>
      </c>
      <c r="K1017" s="37" t="str">
        <f t="array" ref="K1017">IFERROR(XLOOKUP(G1017,'Tipo de carga'!A:A,'Tipo de carga'!B:B))</f>
        <v>Autoabasto</v>
      </c>
      <c r="L1017" s="37">
        <f t="shared" si="2"/>
        <v>41</v>
      </c>
      <c r="M1017" s="37">
        <f t="shared" si="3"/>
        <v>10</v>
      </c>
      <c r="N1017" s="37">
        <f t="shared" si="4"/>
        <v>10</v>
      </c>
      <c r="O1017" s="37" t="str">
        <f t="array" ref="O1017">IFERROR(XLOOKUP(K1017,'Tipo de carga'!B:B,'Tipo de carga'!C:C))</f>
        <v>Diesel</v>
      </c>
    </row>
    <row r="1018">
      <c r="A1018" s="36">
        <v>1825.0</v>
      </c>
      <c r="B1018" s="37" t="str">
        <f>IFERROR(VLOOKUP(A1018,'asig octubre'!$A$2:$C$442,3,0))</f>
        <v>Circuitos</v>
      </c>
      <c r="C1018" s="37" t="str">
        <f>IFERROR(VLOOKUP(A1018,'asig octubre'!$A$2:$B$442,2,0))</f>
        <v>EC-03</v>
      </c>
      <c r="D1018" s="38">
        <v>45575.879849537036</v>
      </c>
      <c r="E1018" s="36" t="s">
        <v>346</v>
      </c>
      <c r="F1018" s="37" t="str">
        <f t="array" ref="F1018">IFERROR(XLOOKUP(E1018,Operadores!A:A,Operadores!B:B))</f>
        <v>ESPIS</v>
      </c>
      <c r="G1018" s="36" t="s">
        <v>72</v>
      </c>
      <c r="H1018" s="39">
        <v>19.5</v>
      </c>
      <c r="I1018" s="40">
        <v>331.01</v>
      </c>
      <c r="J1018" s="41">
        <f t="shared" si="1"/>
        <v>6454.695</v>
      </c>
      <c r="K1018" s="37" t="str">
        <f t="array" ref="K1018">IFERROR(XLOOKUP(G1018,'Tipo de carga'!A:A,'Tipo de carga'!B:B))</f>
        <v>Autoabasto</v>
      </c>
      <c r="L1018" s="37">
        <f t="shared" si="2"/>
        <v>41</v>
      </c>
      <c r="M1018" s="37">
        <f t="shared" si="3"/>
        <v>10</v>
      </c>
      <c r="N1018" s="37">
        <f t="shared" si="4"/>
        <v>10</v>
      </c>
      <c r="O1018" s="37" t="str">
        <f t="array" ref="O1018">IFERROR(XLOOKUP(K1018,'Tipo de carga'!B:B,'Tipo de carga'!C:C))</f>
        <v>Diesel</v>
      </c>
    </row>
    <row r="1019">
      <c r="A1019" s="36">
        <v>1795.0</v>
      </c>
      <c r="B1019" s="37" t="str">
        <f>IFERROR(VLOOKUP(A1019,'asig octubre'!$A$2:$C$442,3,0))</f>
        <v>Pilgrims Tepo</v>
      </c>
      <c r="C1019" s="37" t="str">
        <f>IFERROR(VLOOKUP(A1019,'asig octubre'!$A$2:$B$442,2,0))</f>
        <v>EC-02</v>
      </c>
      <c r="D1019" s="38">
        <v>45575.867164351854</v>
      </c>
      <c r="E1019" s="36" t="s">
        <v>375</v>
      </c>
      <c r="F1019" s="37" t="str">
        <f t="array" ref="F1019">IFERROR(XLOOKUP(E1019,Operadores!A:A,Operadores!B:B))</f>
        <v>ZENALB</v>
      </c>
      <c r="G1019" s="36" t="s">
        <v>72</v>
      </c>
      <c r="H1019" s="39">
        <v>19.5</v>
      </c>
      <c r="I1019" s="40">
        <v>161.14</v>
      </c>
      <c r="J1019" s="41">
        <f t="shared" si="1"/>
        <v>3142.23</v>
      </c>
      <c r="K1019" s="37" t="str">
        <f t="array" ref="K1019">IFERROR(XLOOKUP(G1019,'Tipo de carga'!A:A,'Tipo de carga'!B:B))</f>
        <v>Autoabasto</v>
      </c>
      <c r="L1019" s="37">
        <f t="shared" si="2"/>
        <v>41</v>
      </c>
      <c r="M1019" s="37">
        <f t="shared" si="3"/>
        <v>10</v>
      </c>
      <c r="N1019" s="37">
        <f t="shared" si="4"/>
        <v>10</v>
      </c>
      <c r="O1019" s="37" t="str">
        <f t="array" ref="O1019">IFERROR(XLOOKUP(K1019,'Tipo de carga'!B:B,'Tipo de carga'!C:C))</f>
        <v>Diesel</v>
      </c>
    </row>
    <row r="1020">
      <c r="A1020" s="36">
        <v>1991.0</v>
      </c>
      <c r="B1020" s="37" t="str">
        <f>IFERROR(VLOOKUP(A1020,'asig octubre'!$A$2:$C$442,3,0))</f>
        <v>MeLi Dedicado Merida</v>
      </c>
      <c r="C1020" s="37" t="str">
        <f>IFERROR(VLOOKUP(A1020,'asig octubre'!$A$2:$B$442,2,0))</f>
        <v>EC-05</v>
      </c>
      <c r="D1020" s="38">
        <v>45575.831666666665</v>
      </c>
      <c r="E1020" s="36" t="s">
        <v>204</v>
      </c>
      <c r="F1020" s="37" t="str">
        <f t="array" ref="F1020">IFERROR(XLOOKUP(E1020,Operadores!A:A,Operadores!B:B))</f>
        <v>AGUARM</v>
      </c>
      <c r="G1020" s="36" t="s">
        <v>72</v>
      </c>
      <c r="H1020" s="39">
        <v>19.5</v>
      </c>
      <c r="I1020" s="40">
        <v>527.11</v>
      </c>
      <c r="J1020" s="41">
        <f t="shared" si="1"/>
        <v>10278.645</v>
      </c>
      <c r="K1020" s="37" t="str">
        <f t="array" ref="K1020">IFERROR(XLOOKUP(G1020,'Tipo de carga'!A:A,'Tipo de carga'!B:B))</f>
        <v>Autoabasto</v>
      </c>
      <c r="L1020" s="37">
        <f t="shared" si="2"/>
        <v>41</v>
      </c>
      <c r="M1020" s="37">
        <f t="shared" si="3"/>
        <v>10</v>
      </c>
      <c r="N1020" s="37">
        <f t="shared" si="4"/>
        <v>10</v>
      </c>
      <c r="O1020" s="37" t="str">
        <f t="array" ref="O1020">IFERROR(XLOOKUP(K1020,'Tipo de carga'!B:B,'Tipo de carga'!C:C))</f>
        <v>Diesel</v>
      </c>
    </row>
    <row r="1021">
      <c r="A1021" s="36">
        <v>1994.0</v>
      </c>
      <c r="B1021" s="37" t="str">
        <f>IFERROR(VLOOKUP(A1021,'asig octubre'!$A$2:$C$442,3,0))</f>
        <v>MeLi Dedicado TD</v>
      </c>
      <c r="C1021" s="37" t="str">
        <f>IFERROR(VLOOKUP(A1021,'asig octubre'!$A$2:$B$442,2,0))</f>
        <v>EC-05</v>
      </c>
      <c r="D1021" s="38">
        <v>45575.817453703705</v>
      </c>
      <c r="E1021" s="36" t="s">
        <v>339</v>
      </c>
      <c r="F1021" s="37" t="str">
        <f t="array" ref="F1021">IFERROR(XLOOKUP(E1021,Operadores!A:A,Operadores!B:B))</f>
        <v>ESCJOR</v>
      </c>
      <c r="G1021" s="36" t="s">
        <v>72</v>
      </c>
      <c r="H1021" s="39">
        <v>19.5</v>
      </c>
      <c r="I1021" s="40">
        <v>505.44</v>
      </c>
      <c r="J1021" s="41">
        <f t="shared" si="1"/>
        <v>9856.08</v>
      </c>
      <c r="K1021" s="37" t="str">
        <f t="array" ref="K1021">IFERROR(XLOOKUP(G1021,'Tipo de carga'!A:A,'Tipo de carga'!B:B))</f>
        <v>Autoabasto</v>
      </c>
      <c r="L1021" s="37">
        <f t="shared" si="2"/>
        <v>41</v>
      </c>
      <c r="M1021" s="37">
        <f t="shared" si="3"/>
        <v>10</v>
      </c>
      <c r="N1021" s="37">
        <f t="shared" si="4"/>
        <v>10</v>
      </c>
      <c r="O1021" s="37" t="str">
        <f t="array" ref="O1021">IFERROR(XLOOKUP(K1021,'Tipo de carga'!B:B,'Tipo de carga'!C:C))</f>
        <v>Diesel</v>
      </c>
    </row>
    <row r="1022">
      <c r="A1022" s="36">
        <v>1731.0</v>
      </c>
      <c r="B1022" s="37" t="str">
        <f>IFERROR(VLOOKUP(A1022,'asig octubre'!$A$2:$C$442,3,0))</f>
        <v>Pilgrims Tepo</v>
      </c>
      <c r="C1022" s="37" t="str">
        <f>IFERROR(VLOOKUP(A1022,'asig octubre'!$A$2:$B$442,2,0))</f>
        <v>EC-02</v>
      </c>
      <c r="D1022" s="38">
        <v>45575.75016203704</v>
      </c>
      <c r="E1022" s="36" t="s">
        <v>419</v>
      </c>
      <c r="F1022" s="37" t="str">
        <f t="array" ref="F1022">IFERROR(XLOOKUP(E1022,Operadores!A:A,Operadores!B:B))</f>
        <v>ROSGIL</v>
      </c>
      <c r="G1022" s="36" t="s">
        <v>72</v>
      </c>
      <c r="H1022" s="39">
        <v>19.5</v>
      </c>
      <c r="I1022" s="40">
        <v>139.61</v>
      </c>
      <c r="J1022" s="41">
        <f t="shared" si="1"/>
        <v>2722.395</v>
      </c>
      <c r="K1022" s="37" t="str">
        <f t="array" ref="K1022">IFERROR(XLOOKUP(G1022,'Tipo de carga'!A:A,'Tipo de carga'!B:B))</f>
        <v>Autoabasto</v>
      </c>
      <c r="L1022" s="37">
        <f t="shared" si="2"/>
        <v>41</v>
      </c>
      <c r="M1022" s="37">
        <f t="shared" si="3"/>
        <v>10</v>
      </c>
      <c r="N1022" s="37">
        <f t="shared" si="4"/>
        <v>10</v>
      </c>
      <c r="O1022" s="37" t="str">
        <f t="array" ref="O1022">IFERROR(XLOOKUP(K1022,'Tipo de carga'!B:B,'Tipo de carga'!C:C))</f>
        <v>Diesel</v>
      </c>
    </row>
    <row r="1023">
      <c r="A1023" s="36">
        <v>1754.0</v>
      </c>
      <c r="B1023" s="37" t="str">
        <f>IFERROR(VLOOKUP(A1023,'asig octubre'!$A$2:$C$442,3,0))</f>
        <v>Pilgrims Tepo</v>
      </c>
      <c r="C1023" s="37" t="str">
        <f>IFERROR(VLOOKUP(A1023,'asig octubre'!$A$2:$B$442,2,0))</f>
        <v>EC-02</v>
      </c>
      <c r="D1023" s="38">
        <v>45575.74291666667</v>
      </c>
      <c r="E1023" s="36" t="s">
        <v>162</v>
      </c>
      <c r="F1023" s="37" t="str">
        <f t="array" ref="F1023">IFERROR(XLOOKUP(E1023,Operadores!A:A,Operadores!B:B))</f>
        <v>TABYAI</v>
      </c>
      <c r="G1023" s="36" t="s">
        <v>72</v>
      </c>
      <c r="H1023" s="39">
        <v>19.5</v>
      </c>
      <c r="I1023" s="40">
        <v>64.95</v>
      </c>
      <c r="J1023" s="41">
        <f t="shared" si="1"/>
        <v>1266.525</v>
      </c>
      <c r="K1023" s="37" t="str">
        <f t="array" ref="K1023">IFERROR(XLOOKUP(G1023,'Tipo de carga'!A:A,'Tipo de carga'!B:B))</f>
        <v>Autoabasto</v>
      </c>
      <c r="L1023" s="37">
        <f t="shared" si="2"/>
        <v>41</v>
      </c>
      <c r="M1023" s="37">
        <f t="shared" si="3"/>
        <v>10</v>
      </c>
      <c r="N1023" s="37">
        <f t="shared" si="4"/>
        <v>10</v>
      </c>
      <c r="O1023" s="37" t="str">
        <f t="array" ref="O1023">IFERROR(XLOOKUP(K1023,'Tipo de carga'!B:B,'Tipo de carga'!C:C))</f>
        <v>Diesel</v>
      </c>
    </row>
    <row r="1024">
      <c r="A1024" s="36">
        <v>1866.0</v>
      </c>
      <c r="B1024" s="37" t="str">
        <f>IFERROR(VLOOKUP(A1024,'asig octubre'!$A$2:$C$442,3,0))</f>
        <v>Pilgrims Tepo</v>
      </c>
      <c r="C1024" s="37" t="str">
        <f>IFERROR(VLOOKUP(A1024,'asig octubre'!$A$2:$B$442,2,0))</f>
        <v>EC-02</v>
      </c>
      <c r="D1024" s="38">
        <v>45575.73850694444</v>
      </c>
      <c r="E1024" s="36" t="s">
        <v>163</v>
      </c>
      <c r="F1024" s="37" t="str">
        <f t="array" ref="F1024">IFERROR(XLOOKUP(E1024,Operadores!A:A,Operadores!B:B))</f>
        <v>JORJON</v>
      </c>
      <c r="G1024" s="36" t="s">
        <v>72</v>
      </c>
      <c r="H1024" s="39">
        <v>19.5</v>
      </c>
      <c r="I1024" s="40">
        <v>132.25</v>
      </c>
      <c r="J1024" s="41">
        <f t="shared" si="1"/>
        <v>2578.875</v>
      </c>
      <c r="K1024" s="37" t="str">
        <f t="array" ref="K1024">IFERROR(XLOOKUP(G1024,'Tipo de carga'!A:A,'Tipo de carga'!B:B))</f>
        <v>Autoabasto</v>
      </c>
      <c r="L1024" s="37">
        <f t="shared" si="2"/>
        <v>41</v>
      </c>
      <c r="M1024" s="37">
        <f t="shared" si="3"/>
        <v>10</v>
      </c>
      <c r="N1024" s="37">
        <f t="shared" si="4"/>
        <v>10</v>
      </c>
      <c r="O1024" s="37" t="str">
        <f t="array" ref="O1024">IFERROR(XLOOKUP(K1024,'Tipo de carga'!B:B,'Tipo de carga'!C:C))</f>
        <v>Diesel</v>
      </c>
    </row>
    <row r="1025">
      <c r="A1025" s="36">
        <v>1735.0</v>
      </c>
      <c r="B1025" s="37" t="str">
        <f>IFERROR(VLOOKUP(A1025,'asig octubre'!$A$2:$C$442,3,0))</f>
        <v>Pilgrims Tepo</v>
      </c>
      <c r="C1025" s="37" t="str">
        <f>IFERROR(VLOOKUP(A1025,'asig octubre'!$A$2:$B$442,2,0))</f>
        <v>EC-02</v>
      </c>
      <c r="D1025" s="38">
        <v>45575.72597222222</v>
      </c>
      <c r="E1025" s="36" t="s">
        <v>160</v>
      </c>
      <c r="F1025" s="37" t="str">
        <f t="array" ref="F1025">IFERROR(XLOOKUP(E1025,Operadores!A:A,Operadores!B:B))</f>
        <v>ESTMANX</v>
      </c>
      <c r="G1025" s="36" t="s">
        <v>72</v>
      </c>
      <c r="H1025" s="39">
        <v>19.5</v>
      </c>
      <c r="I1025" s="40">
        <v>8.64</v>
      </c>
      <c r="J1025" s="41">
        <f t="shared" si="1"/>
        <v>168.48</v>
      </c>
      <c r="K1025" s="37" t="str">
        <f t="array" ref="K1025">IFERROR(XLOOKUP(G1025,'Tipo de carga'!A:A,'Tipo de carga'!B:B))</f>
        <v>Autoabasto</v>
      </c>
      <c r="L1025" s="37">
        <f t="shared" si="2"/>
        <v>41</v>
      </c>
      <c r="M1025" s="37">
        <f t="shared" si="3"/>
        <v>10</v>
      </c>
      <c r="N1025" s="37">
        <f t="shared" si="4"/>
        <v>10</v>
      </c>
      <c r="O1025" s="37" t="str">
        <f t="array" ref="O1025">IFERROR(XLOOKUP(K1025,'Tipo de carga'!B:B,'Tipo de carga'!C:C))</f>
        <v>Diesel</v>
      </c>
    </row>
    <row r="1026">
      <c r="A1026" s="36">
        <v>1757.0</v>
      </c>
      <c r="B1026" s="37" t="str">
        <f>IFERROR(VLOOKUP(A1026,'asig octubre'!$A$2:$C$442,3,0))</f>
        <v>Pilgrims Tepo</v>
      </c>
      <c r="C1026" s="37" t="str">
        <f>IFERROR(VLOOKUP(A1026,'asig octubre'!$A$2:$B$442,2,0))</f>
        <v>EC-02</v>
      </c>
      <c r="D1026" s="38">
        <v>45575.72436342593</v>
      </c>
      <c r="E1026" s="36" t="s">
        <v>171</v>
      </c>
      <c r="F1026" s="37" t="str">
        <f t="array" ref="F1026">IFERROR(XLOOKUP(E1026,Operadores!A:A,Operadores!B:B))</f>
        <v>RAMJOS</v>
      </c>
      <c r="G1026" s="36" t="s">
        <v>72</v>
      </c>
      <c r="H1026" s="39">
        <v>19.5</v>
      </c>
      <c r="I1026" s="40">
        <v>293.26</v>
      </c>
      <c r="J1026" s="41">
        <f t="shared" si="1"/>
        <v>5718.57</v>
      </c>
      <c r="K1026" s="37" t="str">
        <f t="array" ref="K1026">IFERROR(XLOOKUP(G1026,'Tipo de carga'!A:A,'Tipo de carga'!B:B))</f>
        <v>Autoabasto</v>
      </c>
      <c r="L1026" s="37">
        <f t="shared" si="2"/>
        <v>41</v>
      </c>
      <c r="M1026" s="37">
        <f t="shared" si="3"/>
        <v>10</v>
      </c>
      <c r="N1026" s="37">
        <f t="shared" si="4"/>
        <v>10</v>
      </c>
      <c r="O1026" s="37" t="str">
        <f t="array" ref="O1026">IFERROR(XLOOKUP(K1026,'Tipo de carga'!B:B,'Tipo de carga'!C:C))</f>
        <v>Diesel</v>
      </c>
    </row>
    <row r="1027">
      <c r="A1027" s="36">
        <v>1735.0</v>
      </c>
      <c r="B1027" s="37" t="str">
        <f>IFERROR(VLOOKUP(A1027,'asig octubre'!$A$2:$C$442,3,0))</f>
        <v>Pilgrims Tepo</v>
      </c>
      <c r="C1027" s="37" t="str">
        <f>IFERROR(VLOOKUP(A1027,'asig octubre'!$A$2:$B$442,2,0))</f>
        <v>EC-02</v>
      </c>
      <c r="D1027" s="38">
        <v>45575.72069444445</v>
      </c>
      <c r="E1027" s="36" t="s">
        <v>160</v>
      </c>
      <c r="F1027" s="37" t="str">
        <f t="array" ref="F1027">IFERROR(XLOOKUP(E1027,Operadores!A:A,Operadores!B:B))</f>
        <v>ESTMANX</v>
      </c>
      <c r="G1027" s="36" t="s">
        <v>72</v>
      </c>
      <c r="H1027" s="39">
        <v>19.5</v>
      </c>
      <c r="I1027" s="40">
        <v>167.07</v>
      </c>
      <c r="J1027" s="41">
        <f t="shared" si="1"/>
        <v>3257.865</v>
      </c>
      <c r="K1027" s="37" t="str">
        <f t="array" ref="K1027">IFERROR(XLOOKUP(G1027,'Tipo de carga'!A:A,'Tipo de carga'!B:B))</f>
        <v>Autoabasto</v>
      </c>
      <c r="L1027" s="37">
        <f t="shared" si="2"/>
        <v>41</v>
      </c>
      <c r="M1027" s="37">
        <f t="shared" si="3"/>
        <v>10</v>
      </c>
      <c r="N1027" s="37">
        <f t="shared" si="4"/>
        <v>10</v>
      </c>
      <c r="O1027" s="37" t="str">
        <f t="array" ref="O1027">IFERROR(XLOOKUP(K1027,'Tipo de carga'!B:B,'Tipo de carga'!C:C))</f>
        <v>Diesel</v>
      </c>
    </row>
    <row r="1028">
      <c r="A1028" s="36">
        <v>1876.0</v>
      </c>
      <c r="B1028" s="37" t="str">
        <f>IFERROR(VLOOKUP(A1028,'asig octubre'!$A$2:$C$442,3,0))</f>
        <v>Circuitos</v>
      </c>
      <c r="C1028" s="37" t="str">
        <f>IFERROR(VLOOKUP(A1028,'asig octubre'!$A$2:$B$442,2,0))</f>
        <v>EC-03</v>
      </c>
      <c r="D1028" s="38">
        <v>45575.712060185186</v>
      </c>
      <c r="E1028" s="36" t="s">
        <v>405</v>
      </c>
      <c r="F1028" s="37" t="str">
        <f t="array" ref="F1028">IFERROR(XLOOKUP(E1028,Operadores!A:A,Operadores!B:B))</f>
        <v>RUIFR</v>
      </c>
      <c r="G1028" s="36" t="s">
        <v>72</v>
      </c>
      <c r="H1028" s="39">
        <v>19.5</v>
      </c>
      <c r="I1028" s="40">
        <v>565.59</v>
      </c>
      <c r="J1028" s="41">
        <f t="shared" si="1"/>
        <v>11029.005</v>
      </c>
      <c r="K1028" s="37" t="str">
        <f t="array" ref="K1028">IFERROR(XLOOKUP(G1028,'Tipo de carga'!A:A,'Tipo de carga'!B:B))</f>
        <v>Autoabasto</v>
      </c>
      <c r="L1028" s="37">
        <f t="shared" si="2"/>
        <v>41</v>
      </c>
      <c r="M1028" s="37">
        <f t="shared" si="3"/>
        <v>10</v>
      </c>
      <c r="N1028" s="37">
        <f t="shared" si="4"/>
        <v>10</v>
      </c>
      <c r="O1028" s="37" t="str">
        <f t="array" ref="O1028">IFERROR(XLOOKUP(K1028,'Tipo de carga'!B:B,'Tipo de carga'!C:C))</f>
        <v>Diesel</v>
      </c>
    </row>
    <row r="1029">
      <c r="A1029" s="36">
        <v>1812.0</v>
      </c>
      <c r="B1029" s="37" t="str">
        <f>IFERROR(VLOOKUP(A1029,'asig octubre'!$A$2:$C$442,3,0))</f>
        <v>Patieros sucursal</v>
      </c>
      <c r="C1029" s="37" t="str">
        <f>IFERROR(VLOOKUP(A1029,'asig octubre'!$A$2:$B$442,2,0))</f>
        <v>EC-03</v>
      </c>
      <c r="D1029" s="38">
        <v>45575.699479166666</v>
      </c>
      <c r="E1029" s="36" t="s">
        <v>167</v>
      </c>
      <c r="F1029" s="37" t="str">
        <f t="array" ref="F1029">IFERROR(XLOOKUP(E1029,Operadores!A:A,Operadores!B:B))</f>
        <v>REYVI01</v>
      </c>
      <c r="G1029" s="36" t="s">
        <v>72</v>
      </c>
      <c r="H1029" s="39">
        <v>19.5</v>
      </c>
      <c r="I1029" s="40">
        <v>137.29</v>
      </c>
      <c r="J1029" s="41">
        <f t="shared" si="1"/>
        <v>2677.155</v>
      </c>
      <c r="K1029" s="37" t="str">
        <f t="array" ref="K1029">IFERROR(XLOOKUP(G1029,'Tipo de carga'!A:A,'Tipo de carga'!B:B))</f>
        <v>Autoabasto</v>
      </c>
      <c r="L1029" s="37">
        <f t="shared" si="2"/>
        <v>41</v>
      </c>
      <c r="M1029" s="37">
        <f t="shared" si="3"/>
        <v>10</v>
      </c>
      <c r="N1029" s="37">
        <f t="shared" si="4"/>
        <v>10</v>
      </c>
      <c r="O1029" s="37" t="str">
        <f t="array" ref="O1029">IFERROR(XLOOKUP(K1029,'Tipo de carga'!B:B,'Tipo de carga'!C:C))</f>
        <v>Diesel</v>
      </c>
    </row>
    <row r="1030">
      <c r="A1030" s="36">
        <v>1896.0</v>
      </c>
      <c r="B1030" s="37" t="str">
        <f>IFERROR(VLOOKUP(A1030,'asig octubre'!$A$2:$C$442,3,0))</f>
        <v>Circuitos</v>
      </c>
      <c r="C1030" s="37" t="str">
        <f>IFERROR(VLOOKUP(A1030,'asig octubre'!$A$2:$B$442,2,0))</f>
        <v>EC-03</v>
      </c>
      <c r="D1030" s="38">
        <v>45575.69278935185</v>
      </c>
      <c r="E1030" s="36" t="s">
        <v>157</v>
      </c>
      <c r="F1030" s="37" t="str">
        <f t="array" ref="F1030">IFERROR(XLOOKUP(E1030,Operadores!A:A,Operadores!B:B))</f>
        <v>CRUAUR</v>
      </c>
      <c r="G1030" s="36" t="s">
        <v>72</v>
      </c>
      <c r="H1030" s="39">
        <v>19.5</v>
      </c>
      <c r="I1030" s="40">
        <v>223.23</v>
      </c>
      <c r="J1030" s="41">
        <f t="shared" si="1"/>
        <v>4352.985</v>
      </c>
      <c r="K1030" s="37" t="str">
        <f t="array" ref="K1030">IFERROR(XLOOKUP(G1030,'Tipo de carga'!A:A,'Tipo de carga'!B:B))</f>
        <v>Autoabasto</v>
      </c>
      <c r="L1030" s="37">
        <f t="shared" si="2"/>
        <v>41</v>
      </c>
      <c r="M1030" s="37">
        <f t="shared" si="3"/>
        <v>10</v>
      </c>
      <c r="N1030" s="37">
        <f t="shared" si="4"/>
        <v>10</v>
      </c>
      <c r="O1030" s="37" t="str">
        <f t="array" ref="O1030">IFERROR(XLOOKUP(K1030,'Tipo de carga'!B:B,'Tipo de carga'!C:C))</f>
        <v>Diesel</v>
      </c>
    </row>
    <row r="1031">
      <c r="A1031" s="36">
        <v>1767.0</v>
      </c>
      <c r="B1031" s="37" t="str">
        <f>IFERROR(VLOOKUP(A1031,'asig octubre'!$A$2:$C$442,3,0))</f>
        <v>Pilgrims Tepo</v>
      </c>
      <c r="C1031" s="37" t="str">
        <f>IFERROR(VLOOKUP(A1031,'asig octubre'!$A$2:$B$442,2,0))</f>
        <v>EC-02</v>
      </c>
      <c r="D1031" s="38">
        <v>45575.69055555556</v>
      </c>
      <c r="E1031" s="36" t="s">
        <v>208</v>
      </c>
      <c r="F1031" s="37" t="str">
        <f t="array" ref="F1031">IFERROR(XLOOKUP(E1031,Operadores!A:A,Operadores!B:B))</f>
        <v>TORJUA</v>
      </c>
      <c r="G1031" s="36" t="s">
        <v>72</v>
      </c>
      <c r="H1031" s="39">
        <v>19.5</v>
      </c>
      <c r="I1031" s="40">
        <v>94.53</v>
      </c>
      <c r="J1031" s="41">
        <f t="shared" si="1"/>
        <v>1843.335</v>
      </c>
      <c r="K1031" s="37" t="str">
        <f t="array" ref="K1031">IFERROR(XLOOKUP(G1031,'Tipo de carga'!A:A,'Tipo de carga'!B:B))</f>
        <v>Autoabasto</v>
      </c>
      <c r="L1031" s="37">
        <f t="shared" si="2"/>
        <v>41</v>
      </c>
      <c r="M1031" s="37">
        <f t="shared" si="3"/>
        <v>10</v>
      </c>
      <c r="N1031" s="37">
        <f t="shared" si="4"/>
        <v>10</v>
      </c>
      <c r="O1031" s="37" t="str">
        <f t="array" ref="O1031">IFERROR(XLOOKUP(K1031,'Tipo de carga'!B:B,'Tipo de carga'!C:C))</f>
        <v>Diesel</v>
      </c>
    </row>
    <row r="1032">
      <c r="A1032" s="36">
        <v>2007.0</v>
      </c>
      <c r="B1032" s="37" t="str">
        <f>IFERROR(VLOOKUP(A1032,'asig octubre'!$A$2:$C$442,3,0))</f>
        <v>MeLi Asignado TD</v>
      </c>
      <c r="C1032" s="37" t="str">
        <f>IFERROR(VLOOKUP(A1032,'asig octubre'!$A$2:$B$442,2,0))</f>
        <v>EC-05</v>
      </c>
      <c r="D1032" s="38">
        <v>45575.67140046296</v>
      </c>
      <c r="E1032" s="36" t="s">
        <v>166</v>
      </c>
      <c r="F1032" s="37" t="str">
        <f t="array" ref="F1032">IFERROR(XLOOKUP(E1032,Operadores!A:A,Operadores!B:B))</f>
        <v>PADRI</v>
      </c>
      <c r="G1032" s="36" t="s">
        <v>72</v>
      </c>
      <c r="H1032" s="39">
        <v>19.5</v>
      </c>
      <c r="I1032" s="40">
        <v>580.09</v>
      </c>
      <c r="J1032" s="41">
        <f t="shared" si="1"/>
        <v>11311.755</v>
      </c>
      <c r="K1032" s="37" t="str">
        <f t="array" ref="K1032">IFERROR(XLOOKUP(G1032,'Tipo de carga'!A:A,'Tipo de carga'!B:B))</f>
        <v>Autoabasto</v>
      </c>
      <c r="L1032" s="37">
        <f t="shared" si="2"/>
        <v>41</v>
      </c>
      <c r="M1032" s="37">
        <f t="shared" si="3"/>
        <v>10</v>
      </c>
      <c r="N1032" s="37">
        <f t="shared" si="4"/>
        <v>10</v>
      </c>
      <c r="O1032" s="37" t="str">
        <f t="array" ref="O1032">IFERROR(XLOOKUP(K1032,'Tipo de carga'!B:B,'Tipo de carga'!C:C))</f>
        <v>Diesel</v>
      </c>
    </row>
    <row r="1033">
      <c r="A1033" s="36">
        <v>1982.0</v>
      </c>
      <c r="B1033" s="37" t="str">
        <f>IFERROR(VLOOKUP(A1033,'asig octubre'!$A$2:$C$442,3,0))</f>
        <v>MeLi asignado SD</v>
      </c>
      <c r="C1033" s="37" t="str">
        <f>IFERROR(VLOOKUP(A1033,'asig octubre'!$A$2:$B$442,2,0))</f>
        <v>EC-05</v>
      </c>
      <c r="D1033" s="38">
        <v>45575.64310185185</v>
      </c>
      <c r="E1033" s="36" t="s">
        <v>363</v>
      </c>
      <c r="F1033" s="37" t="str">
        <f t="array" ref="F1033">IFERROR(XLOOKUP(E1033,Operadores!A:A,Operadores!B:B))</f>
        <v>TREJUA</v>
      </c>
      <c r="G1033" s="36" t="s">
        <v>72</v>
      </c>
      <c r="H1033" s="39">
        <v>19.5</v>
      </c>
      <c r="I1033" s="40">
        <v>42.59</v>
      </c>
      <c r="J1033" s="41">
        <f t="shared" si="1"/>
        <v>830.505</v>
      </c>
      <c r="K1033" s="37" t="str">
        <f t="array" ref="K1033">IFERROR(XLOOKUP(G1033,'Tipo de carga'!A:A,'Tipo de carga'!B:B))</f>
        <v>Autoabasto</v>
      </c>
      <c r="L1033" s="37">
        <f t="shared" si="2"/>
        <v>41</v>
      </c>
      <c r="M1033" s="37">
        <f t="shared" si="3"/>
        <v>10</v>
      </c>
      <c r="N1033" s="37">
        <f t="shared" si="4"/>
        <v>10</v>
      </c>
      <c r="O1033" s="37" t="str">
        <f t="array" ref="O1033">IFERROR(XLOOKUP(K1033,'Tipo de carga'!B:B,'Tipo de carga'!C:C))</f>
        <v>Diesel</v>
      </c>
    </row>
    <row r="1034">
      <c r="A1034" s="36">
        <v>1838.0</v>
      </c>
      <c r="B1034" s="37" t="str">
        <f>IFERROR(VLOOKUP(A1034,'asig octubre'!$A$2:$C$442,3,0))</f>
        <v>Liverpool Local</v>
      </c>
      <c r="C1034" s="37" t="str">
        <f>IFERROR(VLOOKUP(A1034,'asig octubre'!$A$2:$B$442,2,0))</f>
        <v>EC-01</v>
      </c>
      <c r="D1034" s="38">
        <v>45575.63957175926</v>
      </c>
      <c r="E1034" s="36" t="s">
        <v>467</v>
      </c>
      <c r="F1034" s="37" t="str">
        <f t="array" ref="F1034">IFERROR(XLOOKUP(E1034,Operadores!A:A,Operadores!B:B))</f>
        <v>SILAL</v>
      </c>
      <c r="G1034" s="36" t="s">
        <v>72</v>
      </c>
      <c r="H1034" s="39">
        <v>19.5</v>
      </c>
      <c r="I1034" s="40">
        <v>697.72</v>
      </c>
      <c r="J1034" s="41">
        <f t="shared" si="1"/>
        <v>13605.54</v>
      </c>
      <c r="K1034" s="37" t="str">
        <f t="array" ref="K1034">IFERROR(XLOOKUP(G1034,'Tipo de carga'!A:A,'Tipo de carga'!B:B))</f>
        <v>Autoabasto</v>
      </c>
      <c r="L1034" s="37">
        <f t="shared" si="2"/>
        <v>41</v>
      </c>
      <c r="M1034" s="37">
        <f t="shared" si="3"/>
        <v>10</v>
      </c>
      <c r="N1034" s="37">
        <f t="shared" si="4"/>
        <v>10</v>
      </c>
      <c r="O1034" s="37" t="str">
        <f t="array" ref="O1034">IFERROR(XLOOKUP(K1034,'Tipo de carga'!B:B,'Tipo de carga'!C:C))</f>
        <v>Diesel</v>
      </c>
    </row>
    <row r="1035">
      <c r="A1035" s="36">
        <v>1883.0</v>
      </c>
      <c r="B1035" s="37" t="str">
        <f>IFERROR(VLOOKUP(A1035,'asig octubre'!$A$2:$C$442,3,0))</f>
        <v>Circuitos</v>
      </c>
      <c r="C1035" s="37" t="str">
        <f>IFERROR(VLOOKUP(A1035,'asig octubre'!$A$2:$B$442,2,0))</f>
        <v>EC-03</v>
      </c>
      <c r="D1035" s="38">
        <v>45575.606087962966</v>
      </c>
      <c r="E1035" s="36" t="s">
        <v>202</v>
      </c>
      <c r="F1035" s="37" t="str">
        <f t="array" ref="F1035">IFERROR(XLOOKUP(E1035,Operadores!A:A,Operadores!B:B))</f>
        <v>JIMMI01</v>
      </c>
      <c r="G1035" s="36" t="s">
        <v>72</v>
      </c>
      <c r="H1035" s="39">
        <v>19.5</v>
      </c>
      <c r="I1035" s="40">
        <v>643.3</v>
      </c>
      <c r="J1035" s="41">
        <f t="shared" si="1"/>
        <v>12544.35</v>
      </c>
      <c r="K1035" s="37" t="str">
        <f t="array" ref="K1035">IFERROR(XLOOKUP(G1035,'Tipo de carga'!A:A,'Tipo de carga'!B:B))</f>
        <v>Autoabasto</v>
      </c>
      <c r="L1035" s="37">
        <f t="shared" si="2"/>
        <v>41</v>
      </c>
      <c r="M1035" s="37">
        <f t="shared" si="3"/>
        <v>10</v>
      </c>
      <c r="N1035" s="37">
        <f t="shared" si="4"/>
        <v>10</v>
      </c>
      <c r="O1035" s="37" t="str">
        <f t="array" ref="O1035">IFERROR(XLOOKUP(K1035,'Tipo de carga'!B:B,'Tipo de carga'!C:C))</f>
        <v>Diesel</v>
      </c>
    </row>
    <row r="1036">
      <c r="A1036" s="36">
        <v>2010.0</v>
      </c>
      <c r="B1036" s="37" t="str">
        <f>IFERROR(VLOOKUP(A1036,'asig octubre'!$A$2:$C$442,3,0))</f>
        <v>MeLi asignado SD</v>
      </c>
      <c r="C1036" s="37" t="str">
        <f>IFERROR(VLOOKUP(A1036,'asig octubre'!$A$2:$B$442,2,0))</f>
        <v>EC-05</v>
      </c>
      <c r="D1036" s="38">
        <v>45575.58818287037</v>
      </c>
      <c r="E1036" s="36" t="s">
        <v>363</v>
      </c>
      <c r="F1036" s="37" t="str">
        <f t="array" ref="F1036">IFERROR(XLOOKUP(E1036,Operadores!A:A,Operadores!B:B))</f>
        <v>TREJUA</v>
      </c>
      <c r="G1036" s="36" t="s">
        <v>72</v>
      </c>
      <c r="H1036" s="39">
        <v>19.5</v>
      </c>
      <c r="I1036" s="40">
        <v>127.72</v>
      </c>
      <c r="J1036" s="41">
        <f t="shared" si="1"/>
        <v>2490.54</v>
      </c>
      <c r="K1036" s="37" t="str">
        <f t="array" ref="K1036">IFERROR(XLOOKUP(G1036,'Tipo de carga'!A:A,'Tipo de carga'!B:B))</f>
        <v>Autoabasto</v>
      </c>
      <c r="L1036" s="37">
        <f t="shared" si="2"/>
        <v>41</v>
      </c>
      <c r="M1036" s="37">
        <f t="shared" si="3"/>
        <v>10</v>
      </c>
      <c r="N1036" s="37">
        <f t="shared" si="4"/>
        <v>10</v>
      </c>
      <c r="O1036" s="37" t="str">
        <f t="array" ref="O1036">IFERROR(XLOOKUP(K1036,'Tipo de carga'!B:B,'Tipo de carga'!C:C))</f>
        <v>Diesel</v>
      </c>
    </row>
    <row r="1037">
      <c r="A1037" s="36">
        <v>1979.0</v>
      </c>
      <c r="B1037" s="37" t="str">
        <f>IFERROR(VLOOKUP(A1037,'asig octubre'!$A$2:$C$442,3,0))</f>
        <v>MeLi asignado SD</v>
      </c>
      <c r="C1037" s="37" t="str">
        <f>IFERROR(VLOOKUP(A1037,'asig octubre'!$A$2:$B$442,2,0))</f>
        <v>EC-05</v>
      </c>
      <c r="D1037" s="38">
        <v>45575.531018518515</v>
      </c>
      <c r="E1037" s="36" t="s">
        <v>370</v>
      </c>
      <c r="F1037" s="37" t="str">
        <f t="array" ref="F1037">IFERROR(XLOOKUP(E1037,Operadores!A:A,Operadores!B:B))</f>
        <v>GALODI</v>
      </c>
      <c r="G1037" s="36" t="s">
        <v>72</v>
      </c>
      <c r="H1037" s="39">
        <v>19.5</v>
      </c>
      <c r="I1037" s="40">
        <v>55.17</v>
      </c>
      <c r="J1037" s="41">
        <f t="shared" si="1"/>
        <v>1075.815</v>
      </c>
      <c r="K1037" s="37" t="str">
        <f t="array" ref="K1037">IFERROR(XLOOKUP(G1037,'Tipo de carga'!A:A,'Tipo de carga'!B:B))</f>
        <v>Autoabasto</v>
      </c>
      <c r="L1037" s="37">
        <f t="shared" si="2"/>
        <v>41</v>
      </c>
      <c r="M1037" s="37">
        <f t="shared" si="3"/>
        <v>10</v>
      </c>
      <c r="N1037" s="37">
        <f t="shared" si="4"/>
        <v>10</v>
      </c>
      <c r="O1037" s="37" t="str">
        <f t="array" ref="O1037">IFERROR(XLOOKUP(K1037,'Tipo de carga'!B:B,'Tipo de carga'!C:C))</f>
        <v>Diesel</v>
      </c>
    </row>
    <row r="1038">
      <c r="A1038" s="36">
        <v>1987.0</v>
      </c>
      <c r="B1038" s="37" t="str">
        <f>IFERROR(VLOOKUP(A1038,'asig octubre'!$A$2:$C$442,3,0))</f>
        <v>MeLi asignado SD</v>
      </c>
      <c r="C1038" s="37" t="str">
        <f>IFERROR(VLOOKUP(A1038,'asig octubre'!$A$2:$B$442,2,0))</f>
        <v>EC-05</v>
      </c>
      <c r="D1038" s="38">
        <v>45575.49277777778</v>
      </c>
      <c r="E1038" s="36" t="s">
        <v>244</v>
      </c>
      <c r="F1038" s="37" t="str">
        <f t="array" ref="F1038">IFERROR(XLOOKUP(E1038,Operadores!A:A,Operadores!B:B))</f>
        <v>BALEDU</v>
      </c>
      <c r="G1038" s="36" t="s">
        <v>72</v>
      </c>
      <c r="H1038" s="39">
        <v>19.5</v>
      </c>
      <c r="I1038" s="40">
        <v>818.83</v>
      </c>
      <c r="J1038" s="41">
        <f t="shared" si="1"/>
        <v>15967.185</v>
      </c>
      <c r="K1038" s="37" t="str">
        <f t="array" ref="K1038">IFERROR(XLOOKUP(G1038,'Tipo de carga'!A:A,'Tipo de carga'!B:B))</f>
        <v>Autoabasto</v>
      </c>
      <c r="L1038" s="37">
        <f t="shared" si="2"/>
        <v>41</v>
      </c>
      <c r="M1038" s="37">
        <f t="shared" si="3"/>
        <v>10</v>
      </c>
      <c r="N1038" s="37">
        <f t="shared" si="4"/>
        <v>10</v>
      </c>
      <c r="O1038" s="37" t="str">
        <f t="array" ref="O1038">IFERROR(XLOOKUP(K1038,'Tipo de carga'!B:B,'Tipo de carga'!C:C))</f>
        <v>Diesel</v>
      </c>
    </row>
    <row r="1039">
      <c r="A1039" s="36">
        <v>2020.0</v>
      </c>
      <c r="B1039" s="37" t="str">
        <f>IFERROR(VLOOKUP(A1039,'asig octubre'!$A$2:$C$442,3,0))</f>
        <v>Available</v>
      </c>
      <c r="C1039" s="37" t="str">
        <f>IFERROR(VLOOKUP(A1039,'asig octubre'!$A$2:$B$442,2,0))</f>
        <v>TTE</v>
      </c>
      <c r="D1039" s="38">
        <v>45575.46665509259</v>
      </c>
      <c r="E1039" s="36" t="s">
        <v>164</v>
      </c>
      <c r="F1039" s="37" t="str">
        <f t="array" ref="F1039">IFERROR(XLOOKUP(E1039,Operadores!A:A,Operadores!B:B))</f>
        <v>MUÑOSC</v>
      </c>
      <c r="G1039" s="36" t="s">
        <v>72</v>
      </c>
      <c r="H1039" s="39">
        <v>19.5</v>
      </c>
      <c r="I1039" s="40">
        <v>330.4</v>
      </c>
      <c r="J1039" s="41">
        <f t="shared" si="1"/>
        <v>6442.8</v>
      </c>
      <c r="K1039" s="37" t="str">
        <f t="array" ref="K1039">IFERROR(XLOOKUP(G1039,'Tipo de carga'!A:A,'Tipo de carga'!B:B))</f>
        <v>Autoabasto</v>
      </c>
      <c r="L1039" s="37">
        <f t="shared" si="2"/>
        <v>41</v>
      </c>
      <c r="M1039" s="37">
        <f t="shared" si="3"/>
        <v>10</v>
      </c>
      <c r="N1039" s="37">
        <f t="shared" si="4"/>
        <v>10</v>
      </c>
      <c r="O1039" s="37" t="str">
        <f t="array" ref="O1039">IFERROR(XLOOKUP(K1039,'Tipo de carga'!B:B,'Tipo de carga'!C:C))</f>
        <v>Diesel</v>
      </c>
    </row>
    <row r="1040">
      <c r="A1040" s="36">
        <v>2021.0</v>
      </c>
      <c r="B1040" s="37" t="str">
        <f>IFERROR(VLOOKUP(A1040,'asig octubre'!$A$2:$C$442,3,0))</f>
        <v>Available</v>
      </c>
      <c r="C1040" s="37" t="str">
        <f>IFERROR(VLOOKUP(A1040,'asig octubre'!$A$2:$B$442,2,0))</f>
        <v>TTE</v>
      </c>
      <c r="D1040" s="38">
        <v>45575.46251157407</v>
      </c>
      <c r="E1040" s="36" t="s">
        <v>165</v>
      </c>
      <c r="F1040" s="37" t="str">
        <f t="array" ref="F1040">IFERROR(XLOOKUP(E1040,Operadores!A:A,Operadores!B:B))</f>
        <v>MUNSA</v>
      </c>
      <c r="G1040" s="36" t="s">
        <v>72</v>
      </c>
      <c r="H1040" s="39">
        <v>19.5</v>
      </c>
      <c r="I1040" s="40">
        <v>327.15</v>
      </c>
      <c r="J1040" s="41">
        <f t="shared" si="1"/>
        <v>6379.425</v>
      </c>
      <c r="K1040" s="37" t="str">
        <f t="array" ref="K1040">IFERROR(XLOOKUP(G1040,'Tipo de carga'!A:A,'Tipo de carga'!B:B))</f>
        <v>Autoabasto</v>
      </c>
      <c r="L1040" s="37">
        <f t="shared" si="2"/>
        <v>41</v>
      </c>
      <c r="M1040" s="37">
        <f t="shared" si="3"/>
        <v>10</v>
      </c>
      <c r="N1040" s="37">
        <f t="shared" si="4"/>
        <v>10</v>
      </c>
      <c r="O1040" s="37" t="str">
        <f t="array" ref="O1040">IFERROR(XLOOKUP(K1040,'Tipo de carga'!B:B,'Tipo de carga'!C:C))</f>
        <v>Diesel</v>
      </c>
    </row>
    <row r="1041">
      <c r="A1041" s="36">
        <v>2001.0</v>
      </c>
      <c r="B1041" s="37" t="str">
        <f>IFERROR(VLOOKUP(A1041,'asig octubre'!$A$2:$C$442,3,0))</f>
        <v>MeLi Dedicado Merida</v>
      </c>
      <c r="C1041" s="37" t="str">
        <f>IFERROR(VLOOKUP(A1041,'asig octubre'!$A$2:$B$442,2,0))</f>
        <v>EC-05</v>
      </c>
      <c r="D1041" s="38">
        <v>45575.41478009259</v>
      </c>
      <c r="E1041" s="36" t="s">
        <v>367</v>
      </c>
      <c r="F1041" s="37" t="str">
        <f t="array" ref="F1041">IFERROR(XLOOKUP(E1041,Operadores!A:A,Operadores!B:B))</f>
        <v>ALTJOS</v>
      </c>
      <c r="G1041" s="36" t="s">
        <v>72</v>
      </c>
      <c r="H1041" s="39">
        <v>19.5</v>
      </c>
      <c r="I1041" s="40">
        <v>372.53</v>
      </c>
      <c r="J1041" s="41">
        <f t="shared" si="1"/>
        <v>7264.335</v>
      </c>
      <c r="K1041" s="37" t="str">
        <f t="array" ref="K1041">IFERROR(XLOOKUP(G1041,'Tipo de carga'!A:A,'Tipo de carga'!B:B))</f>
        <v>Autoabasto</v>
      </c>
      <c r="L1041" s="37">
        <f t="shared" si="2"/>
        <v>41</v>
      </c>
      <c r="M1041" s="37">
        <f t="shared" si="3"/>
        <v>10</v>
      </c>
      <c r="N1041" s="37">
        <f t="shared" si="4"/>
        <v>10</v>
      </c>
      <c r="O1041" s="37" t="str">
        <f t="array" ref="O1041">IFERROR(XLOOKUP(K1041,'Tipo de carga'!B:B,'Tipo de carga'!C:C))</f>
        <v>Diesel</v>
      </c>
    </row>
    <row r="1042">
      <c r="A1042" s="36">
        <v>1998.0</v>
      </c>
      <c r="B1042" s="37" t="str">
        <f>IFERROR(VLOOKUP(A1042,'asig octubre'!$A$2:$C$442,3,0))</f>
        <v>MeLi Dedicado Merida</v>
      </c>
      <c r="C1042" s="37" t="str">
        <f>IFERROR(VLOOKUP(A1042,'asig octubre'!$A$2:$B$442,2,0))</f>
        <v>EC-05</v>
      </c>
      <c r="D1042" s="38">
        <v>45575.377858796295</v>
      </c>
      <c r="E1042" s="36" t="s">
        <v>304</v>
      </c>
      <c r="F1042" s="37" t="str">
        <f t="array" ref="F1042">IFERROR(XLOOKUP(E1042,Operadores!A:A,Operadores!B:B))</f>
        <v>ORTEDU</v>
      </c>
      <c r="G1042" s="36" t="s">
        <v>72</v>
      </c>
      <c r="H1042" s="39">
        <v>19.5</v>
      </c>
      <c r="I1042" s="40">
        <v>571.64</v>
      </c>
      <c r="J1042" s="41">
        <f t="shared" si="1"/>
        <v>11146.98</v>
      </c>
      <c r="K1042" s="37" t="str">
        <f t="array" ref="K1042">IFERROR(XLOOKUP(G1042,'Tipo de carga'!A:A,'Tipo de carga'!B:B))</f>
        <v>Autoabasto</v>
      </c>
      <c r="L1042" s="37">
        <f t="shared" si="2"/>
        <v>41</v>
      </c>
      <c r="M1042" s="37">
        <f t="shared" si="3"/>
        <v>10</v>
      </c>
      <c r="N1042" s="37">
        <f t="shared" si="4"/>
        <v>10</v>
      </c>
      <c r="O1042" s="37" t="str">
        <f t="array" ref="O1042">IFERROR(XLOOKUP(K1042,'Tipo de carga'!B:B,'Tipo de carga'!C:C))</f>
        <v>Diesel</v>
      </c>
    </row>
    <row r="1043">
      <c r="A1043" s="36">
        <v>2006.0</v>
      </c>
      <c r="B1043" s="37" t="str">
        <f>IFERROR(VLOOKUP(A1043,'asig octubre'!$A$2:$C$442,3,0))</f>
        <v>MeLi Dedicado Merida</v>
      </c>
      <c r="C1043" s="37" t="str">
        <f>IFERROR(VLOOKUP(A1043,'asig octubre'!$A$2:$B$442,2,0))</f>
        <v>EC-05</v>
      </c>
      <c r="D1043" s="38">
        <v>45575.349444444444</v>
      </c>
      <c r="E1043" s="36" t="s">
        <v>242</v>
      </c>
      <c r="F1043" s="37" t="str">
        <f t="array" ref="F1043">IFERROR(XLOOKUP(E1043,Operadores!A:A,Operadores!B:B))</f>
        <v>GARVIC01</v>
      </c>
      <c r="G1043" s="36" t="s">
        <v>72</v>
      </c>
      <c r="H1043" s="39">
        <v>19.5</v>
      </c>
      <c r="I1043" s="40">
        <v>567.87</v>
      </c>
      <c r="J1043" s="41">
        <f t="shared" si="1"/>
        <v>11073.465</v>
      </c>
      <c r="K1043" s="37" t="str">
        <f t="array" ref="K1043">IFERROR(XLOOKUP(G1043,'Tipo de carga'!A:A,'Tipo de carga'!B:B))</f>
        <v>Autoabasto</v>
      </c>
      <c r="L1043" s="37">
        <f t="shared" si="2"/>
        <v>41</v>
      </c>
      <c r="M1043" s="37">
        <f t="shared" si="3"/>
        <v>10</v>
      </c>
      <c r="N1043" s="37">
        <f t="shared" si="4"/>
        <v>10</v>
      </c>
      <c r="O1043" s="37" t="str">
        <f t="array" ref="O1043">IFERROR(XLOOKUP(K1043,'Tipo de carga'!B:B,'Tipo de carga'!C:C))</f>
        <v>Diesel</v>
      </c>
    </row>
    <row r="1044">
      <c r="A1044" s="36">
        <v>1783.0</v>
      </c>
      <c r="B1044" s="37" t="str">
        <f>IFERROR(VLOOKUP(A1044,'asig octubre'!$A$2:$C$442,3,0))</f>
        <v>Liverpool Local</v>
      </c>
      <c r="C1044" s="37" t="str">
        <f>IFERROR(VLOOKUP(A1044,'asig octubre'!$A$2:$B$442,2,0))</f>
        <v>EC-01</v>
      </c>
      <c r="D1044" s="38">
        <v>45575.28556712963</v>
      </c>
      <c r="E1044" s="36" t="s">
        <v>468</v>
      </c>
      <c r="F1044" s="37" t="str">
        <f t="array" ref="F1044">IFERROR(XLOOKUP(E1044,Operadores!A:A,Operadores!B:B))</f>
        <v>JUAOSC</v>
      </c>
      <c r="G1044" s="36" t="s">
        <v>72</v>
      </c>
      <c r="H1044" s="39">
        <v>19.5</v>
      </c>
      <c r="I1044" s="40">
        <v>19.99</v>
      </c>
      <c r="J1044" s="41">
        <f t="shared" si="1"/>
        <v>389.805</v>
      </c>
      <c r="K1044" s="37" t="str">
        <f t="array" ref="K1044">IFERROR(XLOOKUP(G1044,'Tipo de carga'!A:A,'Tipo de carga'!B:B))</f>
        <v>Autoabasto</v>
      </c>
      <c r="L1044" s="37">
        <f t="shared" si="2"/>
        <v>41</v>
      </c>
      <c r="M1044" s="37">
        <f t="shared" si="3"/>
        <v>10</v>
      </c>
      <c r="N1044" s="37">
        <f t="shared" si="4"/>
        <v>10</v>
      </c>
      <c r="O1044" s="37" t="str">
        <f t="array" ref="O1044">IFERROR(XLOOKUP(K1044,'Tipo de carga'!B:B,'Tipo de carga'!C:C))</f>
        <v>Diesel</v>
      </c>
    </row>
    <row r="1045">
      <c r="A1045" s="36">
        <v>2024.0</v>
      </c>
      <c r="B1045" s="37" t="str">
        <f>IFERROR(VLOOKUP(A1045,'asig octubre'!$A$2:$C$442,3,0))</f>
        <v>Available</v>
      </c>
      <c r="C1045" s="37" t="str">
        <f>IFERROR(VLOOKUP(A1045,'asig octubre'!$A$2:$B$442,2,0))</f>
        <v>TTE</v>
      </c>
      <c r="D1045" s="38">
        <v>45575.282013888886</v>
      </c>
      <c r="E1045" s="36" t="s">
        <v>469</v>
      </c>
      <c r="F1045" s="37" t="str">
        <f t="array" ref="F1045">IFERROR(XLOOKUP(E1045,Operadores!A:A,Operadores!B:B))</f>
        <v>DELJOS01</v>
      </c>
      <c r="G1045" s="36" t="s">
        <v>72</v>
      </c>
      <c r="H1045" s="39">
        <v>19.5</v>
      </c>
      <c r="I1045" s="40">
        <v>72.43</v>
      </c>
      <c r="J1045" s="41">
        <f t="shared" si="1"/>
        <v>1412.385</v>
      </c>
      <c r="K1045" s="37" t="str">
        <f t="array" ref="K1045">IFERROR(XLOOKUP(G1045,'Tipo de carga'!A:A,'Tipo de carga'!B:B))</f>
        <v>Autoabasto</v>
      </c>
      <c r="L1045" s="37">
        <f t="shared" si="2"/>
        <v>41</v>
      </c>
      <c r="M1045" s="37">
        <f t="shared" si="3"/>
        <v>10</v>
      </c>
      <c r="N1045" s="37">
        <f t="shared" si="4"/>
        <v>10</v>
      </c>
      <c r="O1045" s="37" t="str">
        <f t="array" ref="O1045">IFERROR(XLOOKUP(K1045,'Tipo de carga'!B:B,'Tipo de carga'!C:C))</f>
        <v>Diesel</v>
      </c>
    </row>
    <row r="1046">
      <c r="A1046" s="36">
        <v>1783.0</v>
      </c>
      <c r="B1046" s="37" t="str">
        <f>IFERROR(VLOOKUP(A1046,'asig octubre'!$A$2:$C$442,3,0))</f>
        <v>Liverpool Local</v>
      </c>
      <c r="C1046" s="37" t="str">
        <f>IFERROR(VLOOKUP(A1046,'asig octubre'!$A$2:$B$442,2,0))</f>
        <v>EC-01</v>
      </c>
      <c r="D1046" s="38">
        <v>45575.27390046296</v>
      </c>
      <c r="E1046" s="36" t="s">
        <v>468</v>
      </c>
      <c r="F1046" s="37" t="str">
        <f t="array" ref="F1046">IFERROR(XLOOKUP(E1046,Operadores!A:A,Operadores!B:B))</f>
        <v>JUAOSC</v>
      </c>
      <c r="G1046" s="36" t="s">
        <v>72</v>
      </c>
      <c r="H1046" s="39">
        <v>19.5</v>
      </c>
      <c r="I1046" s="40">
        <v>85.62</v>
      </c>
      <c r="J1046" s="41">
        <f t="shared" si="1"/>
        <v>1669.59</v>
      </c>
      <c r="K1046" s="37" t="str">
        <f t="array" ref="K1046">IFERROR(XLOOKUP(G1046,'Tipo de carga'!A:A,'Tipo de carga'!B:B))</f>
        <v>Autoabasto</v>
      </c>
      <c r="L1046" s="37">
        <f t="shared" si="2"/>
        <v>41</v>
      </c>
      <c r="M1046" s="37">
        <f t="shared" si="3"/>
        <v>10</v>
      </c>
      <c r="N1046" s="37">
        <f t="shared" si="4"/>
        <v>10</v>
      </c>
      <c r="O1046" s="37" t="str">
        <f t="array" ref="O1046">IFERROR(XLOOKUP(K1046,'Tipo de carga'!B:B,'Tipo de carga'!C:C))</f>
        <v>Diesel</v>
      </c>
    </row>
    <row r="1047">
      <c r="A1047" s="36">
        <v>1996.0</v>
      </c>
      <c r="B1047" s="37" t="str">
        <f>IFERROR(VLOOKUP(A1047,'asig octubre'!$A$2:$C$442,3,0))</f>
        <v>MeLi Dedicado Merida</v>
      </c>
      <c r="C1047" s="37" t="str">
        <f>IFERROR(VLOOKUP(A1047,'asig octubre'!$A$2:$B$442,2,0))</f>
        <v>EC-05</v>
      </c>
      <c r="D1047" s="38">
        <v>45575.2628587963</v>
      </c>
      <c r="E1047" s="36" t="s">
        <v>184</v>
      </c>
      <c r="F1047" s="37" t="str">
        <f t="array" ref="F1047">IFERROR(XLOOKUP(E1047,Operadores!A:A,Operadores!B:B))</f>
        <v>TORVIC</v>
      </c>
      <c r="G1047" s="36" t="s">
        <v>72</v>
      </c>
      <c r="H1047" s="39">
        <v>19.5</v>
      </c>
      <c r="I1047" s="40">
        <v>527.5</v>
      </c>
      <c r="J1047" s="41">
        <f t="shared" si="1"/>
        <v>10286.25</v>
      </c>
      <c r="K1047" s="37" t="str">
        <f t="array" ref="K1047">IFERROR(XLOOKUP(G1047,'Tipo de carga'!A:A,'Tipo de carga'!B:B))</f>
        <v>Autoabasto</v>
      </c>
      <c r="L1047" s="37">
        <f t="shared" si="2"/>
        <v>41</v>
      </c>
      <c r="M1047" s="37">
        <f t="shared" si="3"/>
        <v>10</v>
      </c>
      <c r="N1047" s="37">
        <f t="shared" si="4"/>
        <v>10</v>
      </c>
      <c r="O1047" s="37" t="str">
        <f t="array" ref="O1047">IFERROR(XLOOKUP(K1047,'Tipo de carga'!B:B,'Tipo de carga'!C:C))</f>
        <v>Diesel</v>
      </c>
    </row>
    <row r="1048">
      <c r="A1048" s="36">
        <v>1836.0</v>
      </c>
      <c r="B1048" s="37" t="str">
        <f>IFERROR(VLOOKUP(A1048,'asig octubre'!$A$2:$C$442,3,0))</f>
        <v>Full Liver</v>
      </c>
      <c r="C1048" s="37" t="str">
        <f>IFERROR(VLOOKUP(A1048,'asig octubre'!$A$2:$B$442,2,0))</f>
        <v>EC-01</v>
      </c>
      <c r="D1048" s="38">
        <v>45575.19261574074</v>
      </c>
      <c r="E1048" s="36" t="s">
        <v>297</v>
      </c>
      <c r="F1048" s="37" t="str">
        <f t="array" ref="F1048">IFERROR(XLOOKUP(E1048,Operadores!A:A,Operadores!B:B))</f>
        <v>HUEAR</v>
      </c>
      <c r="G1048" s="36" t="s">
        <v>72</v>
      </c>
      <c r="H1048" s="39">
        <v>19.5</v>
      </c>
      <c r="I1048" s="40">
        <v>692.72</v>
      </c>
      <c r="J1048" s="41">
        <f t="shared" si="1"/>
        <v>13508.04</v>
      </c>
      <c r="K1048" s="37" t="str">
        <f t="array" ref="K1048">IFERROR(XLOOKUP(G1048,'Tipo de carga'!A:A,'Tipo de carga'!B:B))</f>
        <v>Autoabasto</v>
      </c>
      <c r="L1048" s="37">
        <f t="shared" si="2"/>
        <v>41</v>
      </c>
      <c r="M1048" s="37">
        <f t="shared" si="3"/>
        <v>10</v>
      </c>
      <c r="N1048" s="37">
        <f t="shared" si="4"/>
        <v>10</v>
      </c>
      <c r="O1048" s="37" t="str">
        <f t="array" ref="O1048">IFERROR(XLOOKUP(K1048,'Tipo de carga'!B:B,'Tipo de carga'!C:C))</f>
        <v>Diesel</v>
      </c>
    </row>
    <row r="1049">
      <c r="A1049" s="36">
        <v>1754.0</v>
      </c>
      <c r="B1049" s="37" t="str">
        <f>IFERROR(VLOOKUP(A1049,'asig octubre'!$A$2:$C$442,3,0))</f>
        <v>Pilgrims Tepo</v>
      </c>
      <c r="C1049" s="37" t="str">
        <f>IFERROR(VLOOKUP(A1049,'asig octubre'!$A$2:$B$442,2,0))</f>
        <v>EC-02</v>
      </c>
      <c r="D1049" s="38">
        <v>45575.148368055554</v>
      </c>
      <c r="E1049" s="36" t="s">
        <v>384</v>
      </c>
      <c r="F1049" s="37" t="str">
        <f t="array" ref="F1049">IFERROR(XLOOKUP(E1049,Operadores!A:A,Operadores!B:B))</f>
        <v>LEOJOS</v>
      </c>
      <c r="G1049" s="36" t="s">
        <v>72</v>
      </c>
      <c r="H1049" s="39">
        <v>19.5</v>
      </c>
      <c r="I1049" s="40">
        <v>10.14</v>
      </c>
      <c r="J1049" s="41">
        <f t="shared" si="1"/>
        <v>197.73</v>
      </c>
      <c r="K1049" s="37" t="str">
        <f t="array" ref="K1049">IFERROR(XLOOKUP(G1049,'Tipo de carga'!A:A,'Tipo de carga'!B:B))</f>
        <v>Autoabasto</v>
      </c>
      <c r="L1049" s="37">
        <f t="shared" si="2"/>
        <v>41</v>
      </c>
      <c r="M1049" s="37">
        <f t="shared" si="3"/>
        <v>10</v>
      </c>
      <c r="N1049" s="37">
        <f t="shared" si="4"/>
        <v>10</v>
      </c>
      <c r="O1049" s="37" t="str">
        <f t="array" ref="O1049">IFERROR(XLOOKUP(K1049,'Tipo de carga'!B:B,'Tipo de carga'!C:C))</f>
        <v>Diesel</v>
      </c>
    </row>
    <row r="1050">
      <c r="A1050" s="36">
        <v>1862.0</v>
      </c>
      <c r="B1050" s="37" t="str">
        <f>IFERROR(VLOOKUP(A1050,'asig octubre'!$A$2:$C$442,3,0))</f>
        <v>Circuitos Mty</v>
      </c>
      <c r="C1050" s="37" t="str">
        <f>IFERROR(VLOOKUP(A1050,'asig octubre'!$A$2:$B$442,2,0))</f>
        <v>EC-07</v>
      </c>
      <c r="D1050" s="38">
        <v>45575.132002314815</v>
      </c>
      <c r="E1050" s="36" t="s">
        <v>350</v>
      </c>
      <c r="F1050" s="37" t="str">
        <f t="array" ref="F1050">IFERROR(XLOOKUP(E1050,Operadores!A:A,Operadores!B:B))</f>
        <v>PERRI</v>
      </c>
      <c r="G1050" s="36" t="s">
        <v>72</v>
      </c>
      <c r="H1050" s="39">
        <v>19.5</v>
      </c>
      <c r="I1050" s="40">
        <v>632.88</v>
      </c>
      <c r="J1050" s="41">
        <f t="shared" si="1"/>
        <v>12341.16</v>
      </c>
      <c r="K1050" s="37" t="str">
        <f t="array" ref="K1050">IFERROR(XLOOKUP(G1050,'Tipo de carga'!A:A,'Tipo de carga'!B:B))</f>
        <v>Autoabasto</v>
      </c>
      <c r="L1050" s="37">
        <f t="shared" si="2"/>
        <v>41</v>
      </c>
      <c r="M1050" s="37">
        <f t="shared" si="3"/>
        <v>10</v>
      </c>
      <c r="N1050" s="37">
        <f t="shared" si="4"/>
        <v>10</v>
      </c>
      <c r="O1050" s="37" t="str">
        <f t="array" ref="O1050">IFERROR(XLOOKUP(K1050,'Tipo de carga'!B:B,'Tipo de carga'!C:C))</f>
        <v>Diesel</v>
      </c>
    </row>
    <row r="1051">
      <c r="A1051" s="36">
        <v>1984.0</v>
      </c>
      <c r="B1051" s="37" t="str">
        <f>IFERROR(VLOOKUP(A1051,'asig octubre'!$A$2:$C$442,3,0))</f>
        <v>MeLi Dedicado TD</v>
      </c>
      <c r="C1051" s="37" t="str">
        <f>IFERROR(VLOOKUP(A1051,'asig octubre'!$A$2:$B$442,2,0))</f>
        <v>EC-05</v>
      </c>
      <c r="D1051" s="38">
        <v>45575.105208333334</v>
      </c>
      <c r="E1051" s="36" t="s">
        <v>308</v>
      </c>
      <c r="F1051" s="37" t="str">
        <f t="array" ref="F1051">IFERROR(XLOOKUP(E1051,Operadores!A:A,Operadores!B:B))</f>
        <v>DELBL</v>
      </c>
      <c r="G1051" s="36" t="s">
        <v>72</v>
      </c>
      <c r="H1051" s="39">
        <v>19.5</v>
      </c>
      <c r="I1051" s="40">
        <v>740.21</v>
      </c>
      <c r="J1051" s="41">
        <f t="shared" si="1"/>
        <v>14434.095</v>
      </c>
      <c r="K1051" s="37" t="str">
        <f t="array" ref="K1051">IFERROR(XLOOKUP(G1051,'Tipo de carga'!A:A,'Tipo de carga'!B:B))</f>
        <v>Autoabasto</v>
      </c>
      <c r="L1051" s="37">
        <f t="shared" si="2"/>
        <v>41</v>
      </c>
      <c r="M1051" s="37">
        <f t="shared" si="3"/>
        <v>10</v>
      </c>
      <c r="N1051" s="37">
        <f t="shared" si="4"/>
        <v>10</v>
      </c>
      <c r="O1051" s="37" t="str">
        <f t="array" ref="O1051">IFERROR(XLOOKUP(K1051,'Tipo de carga'!B:B,'Tipo de carga'!C:C))</f>
        <v>Diesel</v>
      </c>
    </row>
    <row r="1052">
      <c r="A1052" s="36">
        <v>1856.0</v>
      </c>
      <c r="B1052" s="37" t="str">
        <f>IFERROR(VLOOKUP(A1052,'asig octubre'!$A$2:$C$442,3,0))</f>
        <v>Pipas</v>
      </c>
      <c r="C1052" s="37" t="str">
        <f>IFERROR(VLOOKUP(A1052,'asig octubre'!$A$2:$B$442,2,0))</f>
        <v>EC-02</v>
      </c>
      <c r="D1052" s="38">
        <v>45575.10037037037</v>
      </c>
      <c r="E1052" s="36" t="s">
        <v>162</v>
      </c>
      <c r="F1052" s="37" t="str">
        <f t="array" ref="F1052">IFERROR(XLOOKUP(E1052,Operadores!A:A,Operadores!B:B))</f>
        <v>TABYAI</v>
      </c>
      <c r="G1052" s="36" t="s">
        <v>72</v>
      </c>
      <c r="H1052" s="39">
        <v>19.5</v>
      </c>
      <c r="I1052" s="40">
        <v>152.15</v>
      </c>
      <c r="J1052" s="41">
        <f t="shared" si="1"/>
        <v>2966.925</v>
      </c>
      <c r="K1052" s="37" t="str">
        <f t="array" ref="K1052">IFERROR(XLOOKUP(G1052,'Tipo de carga'!A:A,'Tipo de carga'!B:B))</f>
        <v>Autoabasto</v>
      </c>
      <c r="L1052" s="37">
        <f t="shared" si="2"/>
        <v>41</v>
      </c>
      <c r="M1052" s="37">
        <f t="shared" si="3"/>
        <v>10</v>
      </c>
      <c r="N1052" s="37">
        <f t="shared" si="4"/>
        <v>10</v>
      </c>
      <c r="O1052" s="37" t="str">
        <f t="array" ref="O1052">IFERROR(XLOOKUP(K1052,'Tipo de carga'!B:B,'Tipo de carga'!C:C))</f>
        <v>Diesel</v>
      </c>
    </row>
    <row r="1053">
      <c r="A1053" s="36">
        <v>1640.0</v>
      </c>
      <c r="B1053" s="37" t="str">
        <f>IFERROR(VLOOKUP(A1053,'asig octubre'!$A$2:$C$442,3,0))</f>
        <v>Liverpool Local</v>
      </c>
      <c r="C1053" s="37" t="str">
        <f>IFERROR(VLOOKUP(A1053,'asig octubre'!$A$2:$B$442,2,0))</f>
        <v>EC-01</v>
      </c>
      <c r="D1053" s="38">
        <v>45575.065671296295</v>
      </c>
      <c r="E1053" s="36" t="s">
        <v>470</v>
      </c>
      <c r="F1053" s="37" t="str">
        <f t="array" ref="F1053">IFERROR(XLOOKUP(E1053,Operadores!A:A,Operadores!B:B))</f>
        <v>MORBR</v>
      </c>
      <c r="G1053" s="36" t="s">
        <v>72</v>
      </c>
      <c r="H1053" s="39">
        <v>19.5</v>
      </c>
      <c r="I1053" s="40">
        <v>524.27</v>
      </c>
      <c r="J1053" s="41">
        <f t="shared" si="1"/>
        <v>10223.265</v>
      </c>
      <c r="K1053" s="37" t="str">
        <f t="array" ref="K1053">IFERROR(XLOOKUP(G1053,'Tipo de carga'!A:A,'Tipo de carga'!B:B))</f>
        <v>Autoabasto</v>
      </c>
      <c r="L1053" s="37">
        <f t="shared" si="2"/>
        <v>41</v>
      </c>
      <c r="M1053" s="37">
        <f t="shared" si="3"/>
        <v>10</v>
      </c>
      <c r="N1053" s="37">
        <f t="shared" si="4"/>
        <v>10</v>
      </c>
      <c r="O1053" s="37" t="str">
        <f t="array" ref="O1053">IFERROR(XLOOKUP(K1053,'Tipo de carga'!B:B,'Tipo de carga'!C:C))</f>
        <v>Diesel</v>
      </c>
    </row>
    <row r="1054">
      <c r="A1054" s="36">
        <v>1716.0</v>
      </c>
      <c r="B1054" s="37" t="str">
        <f>IFERROR(VLOOKUP(A1054,'asig octubre'!$A$2:$C$442,3,0))</f>
        <v>Wm Sencillo</v>
      </c>
      <c r="C1054" s="37" t="str">
        <f>IFERROR(VLOOKUP(A1054,'asig octubre'!$A$2:$B$442,2,0))</f>
        <v>EC-08</v>
      </c>
      <c r="D1054" s="38">
        <v>45575.05064814815</v>
      </c>
      <c r="E1054" s="36" t="s">
        <v>471</v>
      </c>
      <c r="F1054" s="37" t="str">
        <f t="array" ref="F1054">IFERROR(XLOOKUP(E1054,Operadores!A:A,Operadores!B:B))</f>
        <v>RICFRA</v>
      </c>
      <c r="G1054" s="36" t="s">
        <v>72</v>
      </c>
      <c r="H1054" s="39">
        <v>19.5</v>
      </c>
      <c r="I1054" s="40">
        <v>464.74</v>
      </c>
      <c r="J1054" s="41">
        <f t="shared" si="1"/>
        <v>9062.43</v>
      </c>
      <c r="K1054" s="37" t="str">
        <f t="array" ref="K1054">IFERROR(XLOOKUP(G1054,'Tipo de carga'!A:A,'Tipo de carga'!B:B))</f>
        <v>Autoabasto</v>
      </c>
      <c r="L1054" s="37">
        <f t="shared" si="2"/>
        <v>41</v>
      </c>
      <c r="M1054" s="37">
        <f t="shared" si="3"/>
        <v>10</v>
      </c>
      <c r="N1054" s="37">
        <f t="shared" si="4"/>
        <v>10</v>
      </c>
      <c r="O1054" s="37" t="str">
        <f t="array" ref="O1054">IFERROR(XLOOKUP(K1054,'Tipo de carga'!B:B,'Tipo de carga'!C:C))</f>
        <v>Diesel</v>
      </c>
    </row>
    <row r="1055">
      <c r="A1055" s="36">
        <v>1982.0</v>
      </c>
      <c r="B1055" s="37" t="str">
        <f>IFERROR(VLOOKUP(A1055,'asig octubre'!$A$2:$C$442,3,0))</f>
        <v>MeLi asignado SD</v>
      </c>
      <c r="C1055" s="37" t="str">
        <f>IFERROR(VLOOKUP(A1055,'asig octubre'!$A$2:$B$442,2,0))</f>
        <v>EC-05</v>
      </c>
      <c r="D1055" s="38">
        <v>45575.013819444444</v>
      </c>
      <c r="E1055" s="36" t="s">
        <v>190</v>
      </c>
      <c r="F1055" s="37" t="str">
        <f t="array" ref="F1055">IFERROR(XLOOKUP(E1055,Operadores!A:A,Operadores!B:B))</f>
        <v>BUSJUA</v>
      </c>
      <c r="G1055" s="36" t="s">
        <v>72</v>
      </c>
      <c r="H1055" s="39">
        <v>19.5</v>
      </c>
      <c r="I1055" s="40">
        <v>690.19</v>
      </c>
      <c r="J1055" s="41">
        <f t="shared" si="1"/>
        <v>13458.705</v>
      </c>
      <c r="K1055" s="37" t="str">
        <f t="array" ref="K1055">IFERROR(XLOOKUP(G1055,'Tipo de carga'!A:A,'Tipo de carga'!B:B))</f>
        <v>Autoabasto</v>
      </c>
      <c r="L1055" s="37">
        <f t="shared" si="2"/>
        <v>41</v>
      </c>
      <c r="M1055" s="37">
        <f t="shared" si="3"/>
        <v>10</v>
      </c>
      <c r="N1055" s="37">
        <f t="shared" si="4"/>
        <v>10</v>
      </c>
      <c r="O1055" s="37" t="str">
        <f t="array" ref="O1055">IFERROR(XLOOKUP(K1055,'Tipo de carga'!B:B,'Tipo de carga'!C:C))</f>
        <v>Diesel</v>
      </c>
    </row>
    <row r="1056">
      <c r="A1056" s="36">
        <v>1981.0</v>
      </c>
      <c r="B1056" s="37" t="str">
        <f>IFERROR(VLOOKUP(A1056,'asig octubre'!$A$2:$C$442,3,0))</f>
        <v>MeLi asignado SD</v>
      </c>
      <c r="C1056" s="37" t="str">
        <f>IFERROR(VLOOKUP(A1056,'asig octubre'!$A$2:$B$442,2,0))</f>
        <v>EC-05</v>
      </c>
      <c r="D1056" s="38">
        <v>45575.00167824074</v>
      </c>
      <c r="E1056" s="36" t="s">
        <v>407</v>
      </c>
      <c r="F1056" s="37" t="str">
        <f t="array" ref="F1056">IFERROR(XLOOKUP(E1056,Operadores!A:A,Operadores!B:B))</f>
        <v>BENMAX</v>
      </c>
      <c r="G1056" s="36" t="s">
        <v>72</v>
      </c>
      <c r="H1056" s="39">
        <v>19.5</v>
      </c>
      <c r="I1056" s="40">
        <v>331.0</v>
      </c>
      <c r="J1056" s="41">
        <f t="shared" si="1"/>
        <v>6454.5</v>
      </c>
      <c r="K1056" s="37" t="str">
        <f t="array" ref="K1056">IFERROR(XLOOKUP(G1056,'Tipo de carga'!A:A,'Tipo de carga'!B:B))</f>
        <v>Autoabasto</v>
      </c>
      <c r="L1056" s="37">
        <f t="shared" si="2"/>
        <v>41</v>
      </c>
      <c r="M1056" s="37">
        <f t="shared" si="3"/>
        <v>10</v>
      </c>
      <c r="N1056" s="37">
        <f t="shared" si="4"/>
        <v>10</v>
      </c>
      <c r="O1056" s="37" t="str">
        <f t="array" ref="O1056">IFERROR(XLOOKUP(K1056,'Tipo de carga'!B:B,'Tipo de carga'!C:C))</f>
        <v>Diesel</v>
      </c>
    </row>
    <row r="1057">
      <c r="A1057" s="36">
        <v>308.0</v>
      </c>
      <c r="B1057" s="37" t="str">
        <f>IFERROR(VLOOKUP(A1057,'asig octubre'!$A$2:$C$442,3,0))</f>
        <v>Sayer Thorton</v>
      </c>
      <c r="C1057" s="37" t="str">
        <f>IFERROR(VLOOKUP(A1057,'asig octubre'!$A$2:$B$442,2,0))</f>
        <v>EC-04</v>
      </c>
      <c r="D1057" s="38">
        <v>45575.95927083334</v>
      </c>
      <c r="E1057" s="36" t="s">
        <v>261</v>
      </c>
      <c r="F1057" s="37" t="str">
        <f t="array" ref="F1057">IFERROR(XLOOKUP(E1057,Operadores!A:A,Operadores!B:B))</f>
        <v>FLOTIT</v>
      </c>
      <c r="G1057" s="36" t="s">
        <v>19</v>
      </c>
      <c r="H1057" s="39">
        <v>19.37274</v>
      </c>
      <c r="I1057" s="40">
        <v>170.48</v>
      </c>
      <c r="J1057" s="41">
        <f t="shared" si="1"/>
        <v>3302.664715</v>
      </c>
      <c r="K1057" s="37" t="str">
        <f t="array" ref="K1057">IFERROR(XLOOKUP(G1057,'Tipo de carga'!A:A,'Tipo de carga'!B:B))</f>
        <v>Autoabasto</v>
      </c>
      <c r="L1057" s="37">
        <f t="shared" si="2"/>
        <v>41</v>
      </c>
      <c r="M1057" s="37">
        <f t="shared" si="3"/>
        <v>10</v>
      </c>
      <c r="N1057" s="37">
        <f t="shared" si="4"/>
        <v>10</v>
      </c>
      <c r="O1057" s="37" t="str">
        <f t="array" ref="O1057">IFERROR(XLOOKUP(K1057,'Tipo de carga'!B:B,'Tipo de carga'!C:C))</f>
        <v>Diesel</v>
      </c>
    </row>
    <row r="1058">
      <c r="A1058" s="36">
        <v>1895.0</v>
      </c>
      <c r="B1058" s="37" t="str">
        <f>IFERROR(VLOOKUP(A1058,'asig octubre'!$A$2:$C$442,3,0))</f>
        <v>Sayer Sencillo</v>
      </c>
      <c r="C1058" s="37" t="str">
        <f>IFERROR(VLOOKUP(A1058,'asig octubre'!$A$2:$B$442,2,0))</f>
        <v>EC-04</v>
      </c>
      <c r="D1058" s="38">
        <v>45575.938726851855</v>
      </c>
      <c r="E1058" s="36" t="s">
        <v>258</v>
      </c>
      <c r="F1058" s="37" t="str">
        <f t="array" ref="F1058">IFERROR(XLOOKUP(E1058,Operadores!A:A,Operadores!B:B))</f>
        <v>REYJU02</v>
      </c>
      <c r="G1058" s="36" t="s">
        <v>19</v>
      </c>
      <c r="H1058" s="39">
        <v>19.37274</v>
      </c>
      <c r="I1058" s="40">
        <v>289.25</v>
      </c>
      <c r="J1058" s="41">
        <f t="shared" si="1"/>
        <v>5603.565045</v>
      </c>
      <c r="K1058" s="37" t="str">
        <f t="array" ref="K1058">IFERROR(XLOOKUP(G1058,'Tipo de carga'!A:A,'Tipo de carga'!B:B))</f>
        <v>Autoabasto</v>
      </c>
      <c r="L1058" s="37">
        <f t="shared" si="2"/>
        <v>41</v>
      </c>
      <c r="M1058" s="37">
        <f t="shared" si="3"/>
        <v>10</v>
      </c>
      <c r="N1058" s="37">
        <f t="shared" si="4"/>
        <v>10</v>
      </c>
      <c r="O1058" s="37" t="str">
        <f t="array" ref="O1058">IFERROR(XLOOKUP(K1058,'Tipo de carga'!B:B,'Tipo de carga'!C:C))</f>
        <v>Diesel</v>
      </c>
    </row>
    <row r="1059">
      <c r="A1059" s="36">
        <v>1787.0</v>
      </c>
      <c r="B1059" s="37" t="str">
        <f>IFERROR(VLOOKUP(A1059,'asig octubre'!$A$2:$C$442,3,0))</f>
        <v>Sayer Sencillo</v>
      </c>
      <c r="C1059" s="37" t="str">
        <f>IFERROR(VLOOKUP(A1059,'asig octubre'!$A$2:$B$442,2,0))</f>
        <v>EC-04</v>
      </c>
      <c r="D1059" s="38">
        <v>45575.91947916667</v>
      </c>
      <c r="E1059" s="36" t="s">
        <v>392</v>
      </c>
      <c r="F1059" s="37" t="str">
        <f t="array" ref="F1059">IFERROR(XLOOKUP(E1059,Operadores!A:A,Operadores!B:B))</f>
        <v>MUÑGER</v>
      </c>
      <c r="G1059" s="36" t="s">
        <v>19</v>
      </c>
      <c r="H1059" s="39">
        <v>19.37274</v>
      </c>
      <c r="I1059" s="40">
        <v>520.23</v>
      </c>
      <c r="J1059" s="41">
        <f t="shared" si="1"/>
        <v>10078.28053</v>
      </c>
      <c r="K1059" s="37" t="str">
        <f t="array" ref="K1059">IFERROR(XLOOKUP(G1059,'Tipo de carga'!A:A,'Tipo de carga'!B:B))</f>
        <v>Autoabasto</v>
      </c>
      <c r="L1059" s="37">
        <f t="shared" si="2"/>
        <v>41</v>
      </c>
      <c r="M1059" s="37">
        <f t="shared" si="3"/>
        <v>10</v>
      </c>
      <c r="N1059" s="37">
        <f t="shared" si="4"/>
        <v>10</v>
      </c>
      <c r="O1059" s="37" t="str">
        <f t="array" ref="O1059">IFERROR(XLOOKUP(K1059,'Tipo de carga'!B:B,'Tipo de carga'!C:C))</f>
        <v>Diesel</v>
      </c>
    </row>
    <row r="1060">
      <c r="A1060" s="36">
        <v>1800.0</v>
      </c>
      <c r="B1060" s="37" t="str">
        <f>IFERROR(VLOOKUP(A1060,'asig octubre'!$A$2:$C$442,3,0))</f>
        <v>Sayer Full</v>
      </c>
      <c r="C1060" s="37" t="str">
        <f>IFERROR(VLOOKUP(A1060,'asig octubre'!$A$2:$B$442,2,0))</f>
        <v>EC-04</v>
      </c>
      <c r="D1060" s="38">
        <v>45575.880324074074</v>
      </c>
      <c r="E1060" s="36" t="s">
        <v>73</v>
      </c>
      <c r="F1060" s="37" t="str">
        <f t="array" ref="F1060">IFERROR(XLOOKUP(E1060,Operadores!A:A,Operadores!B:B))</f>
        <v>PERJU03</v>
      </c>
      <c r="G1060" s="36" t="s">
        <v>19</v>
      </c>
      <c r="H1060" s="39">
        <v>19.37274</v>
      </c>
      <c r="I1060" s="40">
        <v>785.1</v>
      </c>
      <c r="J1060" s="41">
        <f t="shared" si="1"/>
        <v>15209.53817</v>
      </c>
      <c r="K1060" s="37" t="str">
        <f t="array" ref="K1060">IFERROR(XLOOKUP(G1060,'Tipo de carga'!A:A,'Tipo de carga'!B:B))</f>
        <v>Autoabasto</v>
      </c>
      <c r="L1060" s="37">
        <f t="shared" si="2"/>
        <v>41</v>
      </c>
      <c r="M1060" s="37">
        <f t="shared" si="3"/>
        <v>10</v>
      </c>
      <c r="N1060" s="37">
        <f t="shared" si="4"/>
        <v>10</v>
      </c>
      <c r="O1060" s="37" t="str">
        <f t="array" ref="O1060">IFERROR(XLOOKUP(K1060,'Tipo de carga'!B:B,'Tipo de carga'!C:C))</f>
        <v>Diesel</v>
      </c>
    </row>
    <row r="1061">
      <c r="A1061" s="36">
        <v>1848.0</v>
      </c>
      <c r="B1061" s="37" t="str">
        <f>IFERROR(VLOOKUP(A1061,'asig octubre'!$A$2:$C$442,3,0))</f>
        <v>Sayer Vuelteros</v>
      </c>
      <c r="C1061" s="37" t="str">
        <f>IFERROR(VLOOKUP(A1061,'asig octubre'!$A$2:$B$442,2,0))</f>
        <v>EC-04</v>
      </c>
      <c r="D1061" s="38">
        <v>45575.755578703705</v>
      </c>
      <c r="E1061" s="36" t="s">
        <v>257</v>
      </c>
      <c r="F1061" s="37" t="str">
        <f t="array" ref="F1061">IFERROR(XLOOKUP(E1061,Operadores!A:A,Operadores!B:B))</f>
        <v>ROSMA</v>
      </c>
      <c r="G1061" s="36" t="s">
        <v>19</v>
      </c>
      <c r="H1061" s="39">
        <v>19.37274</v>
      </c>
      <c r="I1061" s="40">
        <v>763.0</v>
      </c>
      <c r="J1061" s="41">
        <f t="shared" si="1"/>
        <v>14781.40062</v>
      </c>
      <c r="K1061" s="37" t="str">
        <f t="array" ref="K1061">IFERROR(XLOOKUP(G1061,'Tipo de carga'!A:A,'Tipo de carga'!B:B))</f>
        <v>Autoabasto</v>
      </c>
      <c r="L1061" s="37">
        <f t="shared" si="2"/>
        <v>41</v>
      </c>
      <c r="M1061" s="37">
        <f t="shared" si="3"/>
        <v>10</v>
      </c>
      <c r="N1061" s="37">
        <f t="shared" si="4"/>
        <v>10</v>
      </c>
      <c r="O1061" s="37" t="str">
        <f t="array" ref="O1061">IFERROR(XLOOKUP(K1061,'Tipo de carga'!B:B,'Tipo de carga'!C:C))</f>
        <v>Diesel</v>
      </c>
    </row>
    <row r="1062">
      <c r="A1062" s="36">
        <v>2026.0</v>
      </c>
      <c r="B1062" s="37" t="str">
        <f>IFERROR(VLOOKUP(A1062,'asig octubre'!$A$2:$C$442,3,0))</f>
        <v>Available</v>
      </c>
      <c r="C1062" s="37" t="str">
        <f>IFERROR(VLOOKUP(A1062,'asig octubre'!$A$2:$B$442,2,0))</f>
        <v>TTE</v>
      </c>
      <c r="D1062" s="38">
        <v>45575.723541666666</v>
      </c>
      <c r="E1062" s="36" t="s">
        <v>69</v>
      </c>
      <c r="F1062" s="37" t="str">
        <f t="array" ref="F1062">IFERROR(XLOOKUP(E1062,Operadores!A:A,Operadores!B:B))</f>
        <v>MTTO</v>
      </c>
      <c r="G1062" s="36" t="s">
        <v>19</v>
      </c>
      <c r="H1062" s="39">
        <v>19.37274</v>
      </c>
      <c r="I1062" s="40">
        <v>234.9</v>
      </c>
      <c r="J1062" s="41">
        <f t="shared" si="1"/>
        <v>4550.656626</v>
      </c>
      <c r="K1062" s="37" t="str">
        <f t="array" ref="K1062">IFERROR(XLOOKUP(G1062,'Tipo de carga'!A:A,'Tipo de carga'!B:B))</f>
        <v>Autoabasto</v>
      </c>
      <c r="L1062" s="37">
        <f t="shared" si="2"/>
        <v>41</v>
      </c>
      <c r="M1062" s="37">
        <f t="shared" si="3"/>
        <v>10</v>
      </c>
      <c r="N1062" s="37">
        <f t="shared" si="4"/>
        <v>10</v>
      </c>
      <c r="O1062" s="37" t="str">
        <f t="array" ref="O1062">IFERROR(XLOOKUP(K1062,'Tipo de carga'!B:B,'Tipo de carga'!C:C))</f>
        <v>Diesel</v>
      </c>
    </row>
    <row r="1063">
      <c r="A1063" s="36">
        <v>2029.0</v>
      </c>
      <c r="B1063" s="37" t="str">
        <f>IFERROR(VLOOKUP(A1063,'asig octubre'!$A$2:$C$442,3,0))</f>
        <v>Available</v>
      </c>
      <c r="C1063" s="37" t="str">
        <f>IFERROR(VLOOKUP(A1063,'asig octubre'!$A$2:$B$442,2,0))</f>
        <v>TTE</v>
      </c>
      <c r="D1063" s="38">
        <v>45575.69388888889</v>
      </c>
      <c r="E1063" s="36" t="s">
        <v>69</v>
      </c>
      <c r="F1063" s="37" t="str">
        <f t="array" ref="F1063">IFERROR(XLOOKUP(E1063,Operadores!A:A,Operadores!B:B))</f>
        <v>MTTO</v>
      </c>
      <c r="G1063" s="36" t="s">
        <v>19</v>
      </c>
      <c r="H1063" s="39">
        <v>19.37274</v>
      </c>
      <c r="I1063" s="40">
        <v>552.72</v>
      </c>
      <c r="J1063" s="41">
        <f t="shared" si="1"/>
        <v>10707.70085</v>
      </c>
      <c r="K1063" s="37" t="str">
        <f t="array" ref="K1063">IFERROR(XLOOKUP(G1063,'Tipo de carga'!A:A,'Tipo de carga'!B:B))</f>
        <v>Autoabasto</v>
      </c>
      <c r="L1063" s="37">
        <f t="shared" si="2"/>
        <v>41</v>
      </c>
      <c r="M1063" s="37">
        <f t="shared" si="3"/>
        <v>10</v>
      </c>
      <c r="N1063" s="37">
        <f t="shared" si="4"/>
        <v>10</v>
      </c>
      <c r="O1063" s="37" t="str">
        <f t="array" ref="O1063">IFERROR(XLOOKUP(K1063,'Tipo de carga'!B:B,'Tipo de carga'!C:C))</f>
        <v>Diesel</v>
      </c>
    </row>
    <row r="1064">
      <c r="A1064" s="36">
        <v>1710.0</v>
      </c>
      <c r="B1064" s="37" t="str">
        <f>IFERROR(VLOOKUP(A1064,'asig octubre'!$A$2:$C$442,3,0))</f>
        <v>Available</v>
      </c>
      <c r="C1064" s="37" t="str">
        <f>IFERROR(VLOOKUP(A1064,'asig octubre'!$A$2:$B$442,2,0))</f>
        <v>TTE</v>
      </c>
      <c r="D1064" s="38">
        <v>45575.669386574074</v>
      </c>
      <c r="E1064" s="36" t="s">
        <v>472</v>
      </c>
      <c r="F1064" s="37" t="str">
        <f t="array" ref="F1064">IFERROR(XLOOKUP(E1064,Operadores!A:A,Operadores!B:B))</f>
        <v>ROMMAU</v>
      </c>
      <c r="G1064" s="36" t="s">
        <v>19</v>
      </c>
      <c r="H1064" s="39">
        <v>19.37274</v>
      </c>
      <c r="I1064" s="40">
        <v>60.57</v>
      </c>
      <c r="J1064" s="41">
        <f t="shared" si="1"/>
        <v>1173.406862</v>
      </c>
      <c r="K1064" s="37" t="str">
        <f t="array" ref="K1064">IFERROR(XLOOKUP(G1064,'Tipo de carga'!A:A,'Tipo de carga'!B:B))</f>
        <v>Autoabasto</v>
      </c>
      <c r="L1064" s="37">
        <f t="shared" si="2"/>
        <v>41</v>
      </c>
      <c r="M1064" s="37">
        <f t="shared" si="3"/>
        <v>10</v>
      </c>
      <c r="N1064" s="37">
        <f t="shared" si="4"/>
        <v>10</v>
      </c>
      <c r="O1064" s="37" t="str">
        <f t="array" ref="O1064">IFERROR(XLOOKUP(K1064,'Tipo de carga'!B:B,'Tipo de carga'!C:C))</f>
        <v>Diesel</v>
      </c>
    </row>
    <row r="1065">
      <c r="A1065" s="36">
        <v>2028.0</v>
      </c>
      <c r="B1065" s="37" t="str">
        <f>IFERROR(VLOOKUP(A1065,'asig octubre'!$A$2:$C$442,3,0))</f>
        <v>Available</v>
      </c>
      <c r="C1065" s="37" t="str">
        <f>IFERROR(VLOOKUP(A1065,'asig octubre'!$A$2:$B$442,2,0))</f>
        <v>TTE</v>
      </c>
      <c r="D1065" s="38">
        <v>45575.66185185185</v>
      </c>
      <c r="E1065" s="36" t="s">
        <v>69</v>
      </c>
      <c r="F1065" s="37" t="str">
        <f t="array" ref="F1065">IFERROR(XLOOKUP(E1065,Operadores!A:A,Operadores!B:B))</f>
        <v>MTTO</v>
      </c>
      <c r="G1065" s="36" t="s">
        <v>19</v>
      </c>
      <c r="H1065" s="39">
        <v>19.37274</v>
      </c>
      <c r="I1065" s="40">
        <v>447.16</v>
      </c>
      <c r="J1065" s="41">
        <f t="shared" si="1"/>
        <v>8662.714418</v>
      </c>
      <c r="K1065" s="37" t="str">
        <f t="array" ref="K1065">IFERROR(XLOOKUP(G1065,'Tipo de carga'!A:A,'Tipo de carga'!B:B))</f>
        <v>Autoabasto</v>
      </c>
      <c r="L1065" s="37">
        <f t="shared" si="2"/>
        <v>41</v>
      </c>
      <c r="M1065" s="37">
        <f t="shared" si="3"/>
        <v>10</v>
      </c>
      <c r="N1065" s="37">
        <f t="shared" si="4"/>
        <v>10</v>
      </c>
      <c r="O1065" s="37" t="str">
        <f t="array" ref="O1065">IFERROR(XLOOKUP(K1065,'Tipo de carga'!B:B,'Tipo de carga'!C:C))</f>
        <v>Diesel</v>
      </c>
    </row>
    <row r="1066">
      <c r="A1066" s="36">
        <v>1708.0</v>
      </c>
      <c r="B1066" s="37" t="str">
        <f>IFERROR(VLOOKUP(A1066,'asig octubre'!$A$2:$C$442,3,0))</f>
        <v>Available</v>
      </c>
      <c r="C1066" s="37" t="str">
        <f>IFERROR(VLOOKUP(A1066,'asig octubre'!$A$2:$B$442,2,0))</f>
        <v>TTE</v>
      </c>
      <c r="D1066" s="38">
        <v>45575.64796296296</v>
      </c>
      <c r="E1066" s="36" t="s">
        <v>441</v>
      </c>
      <c r="F1066" s="37" t="str">
        <f t="array" ref="F1066">IFERROR(XLOOKUP(E1066,Operadores!A:A,Operadores!B:B))</f>
        <v>CARJOS01</v>
      </c>
      <c r="G1066" s="36" t="s">
        <v>19</v>
      </c>
      <c r="H1066" s="39">
        <v>19.37274</v>
      </c>
      <c r="I1066" s="40">
        <v>245.91</v>
      </c>
      <c r="J1066" s="41">
        <f t="shared" si="1"/>
        <v>4763.950493</v>
      </c>
      <c r="K1066" s="37" t="str">
        <f t="array" ref="K1066">IFERROR(XLOOKUP(G1066,'Tipo de carga'!A:A,'Tipo de carga'!B:B))</f>
        <v>Autoabasto</v>
      </c>
      <c r="L1066" s="37">
        <f t="shared" si="2"/>
        <v>41</v>
      </c>
      <c r="M1066" s="37">
        <f t="shared" si="3"/>
        <v>10</v>
      </c>
      <c r="N1066" s="37">
        <f t="shared" si="4"/>
        <v>10</v>
      </c>
      <c r="O1066" s="37" t="str">
        <f t="array" ref="O1066">IFERROR(XLOOKUP(K1066,'Tipo de carga'!B:B,'Tipo de carga'!C:C))</f>
        <v>Diesel</v>
      </c>
    </row>
    <row r="1067">
      <c r="A1067" s="36">
        <v>1967.0</v>
      </c>
      <c r="B1067" s="37" t="str">
        <f>IFERROR(VLOOKUP(A1067,'asig octubre'!$A$2:$C$442,3,0))</f>
        <v>Sayer Sencillo</v>
      </c>
      <c r="C1067" s="37" t="str">
        <f>IFERROR(VLOOKUP(A1067,'asig octubre'!$A$2:$B$442,2,0))</f>
        <v>EC-04</v>
      </c>
      <c r="D1067" s="38">
        <v>45575.639965277776</v>
      </c>
      <c r="E1067" s="36" t="s">
        <v>30</v>
      </c>
      <c r="F1067" s="37" t="str">
        <f t="array" ref="F1067">IFERROR(XLOOKUP(E1067,Operadores!A:A,Operadores!B:B))</f>
        <v>BARMIGX</v>
      </c>
      <c r="G1067" s="36" t="s">
        <v>19</v>
      </c>
      <c r="H1067" s="39">
        <v>19.37274</v>
      </c>
      <c r="I1067" s="40">
        <v>453.86</v>
      </c>
      <c r="J1067" s="41">
        <f t="shared" si="1"/>
        <v>8792.511776</v>
      </c>
      <c r="K1067" s="37" t="str">
        <f t="array" ref="K1067">IFERROR(XLOOKUP(G1067,'Tipo de carga'!A:A,'Tipo de carga'!B:B))</f>
        <v>Autoabasto</v>
      </c>
      <c r="L1067" s="37">
        <f t="shared" si="2"/>
        <v>41</v>
      </c>
      <c r="M1067" s="37">
        <f t="shared" si="3"/>
        <v>10</v>
      </c>
      <c r="N1067" s="37">
        <f t="shared" si="4"/>
        <v>10</v>
      </c>
      <c r="O1067" s="37" t="str">
        <f t="array" ref="O1067">IFERROR(XLOOKUP(K1067,'Tipo de carga'!B:B,'Tipo de carga'!C:C))</f>
        <v>Diesel</v>
      </c>
    </row>
    <row r="1068">
      <c r="A1068" s="36">
        <v>1790.0</v>
      </c>
      <c r="B1068" s="37" t="str">
        <f>IFERROR(VLOOKUP(A1068,'asig octubre'!$A$2:$C$442,3,0))</f>
        <v>Sayer Sencillo</v>
      </c>
      <c r="C1068" s="37" t="str">
        <f>IFERROR(VLOOKUP(A1068,'asig octubre'!$A$2:$B$442,2,0))</f>
        <v>EC-04</v>
      </c>
      <c r="D1068" s="38">
        <v>45575.51892361111</v>
      </c>
      <c r="E1068" s="36" t="s">
        <v>263</v>
      </c>
      <c r="F1068" s="37" t="str">
        <f t="array" ref="F1068">IFERROR(XLOOKUP(E1068,Operadores!A:A,Operadores!B:B))</f>
        <v>DEJISR</v>
      </c>
      <c r="G1068" s="36" t="s">
        <v>19</v>
      </c>
      <c r="H1068" s="39">
        <v>19.37274</v>
      </c>
      <c r="I1068" s="40">
        <v>519.07</v>
      </c>
      <c r="J1068" s="41">
        <f t="shared" si="1"/>
        <v>10055.80815</v>
      </c>
      <c r="K1068" s="37" t="str">
        <f t="array" ref="K1068">IFERROR(XLOOKUP(G1068,'Tipo de carga'!A:A,'Tipo de carga'!B:B))</f>
        <v>Autoabasto</v>
      </c>
      <c r="L1068" s="37">
        <f t="shared" si="2"/>
        <v>41</v>
      </c>
      <c r="M1068" s="37">
        <f t="shared" si="3"/>
        <v>10</v>
      </c>
      <c r="N1068" s="37">
        <f t="shared" si="4"/>
        <v>10</v>
      </c>
      <c r="O1068" s="37" t="str">
        <f t="array" ref="O1068">IFERROR(XLOOKUP(K1068,'Tipo de carga'!B:B,'Tipo de carga'!C:C))</f>
        <v>Diesel</v>
      </c>
    </row>
    <row r="1069">
      <c r="A1069" s="36">
        <v>1971.0</v>
      </c>
      <c r="B1069" s="37" t="str">
        <f>IFERROR(VLOOKUP(A1069,'asig octubre'!$A$2:$C$442,3,0))</f>
        <v>Sayer Sencillo</v>
      </c>
      <c r="C1069" s="37" t="str">
        <f>IFERROR(VLOOKUP(A1069,'asig octubre'!$A$2:$B$442,2,0))</f>
        <v>EC-04</v>
      </c>
      <c r="D1069" s="38">
        <v>45575.489641203705</v>
      </c>
      <c r="E1069" s="36" t="s">
        <v>36</v>
      </c>
      <c r="F1069" s="37" t="str">
        <f t="array" ref="F1069">IFERROR(XLOOKUP(E1069,Operadores!A:A,Operadores!B:B))</f>
        <v>OLVOSX</v>
      </c>
      <c r="G1069" s="36" t="s">
        <v>19</v>
      </c>
      <c r="H1069" s="39">
        <v>19.37274</v>
      </c>
      <c r="I1069" s="40">
        <v>580.01</v>
      </c>
      <c r="J1069" s="41">
        <f t="shared" si="1"/>
        <v>11236.38293</v>
      </c>
      <c r="K1069" s="37" t="str">
        <f t="array" ref="K1069">IFERROR(XLOOKUP(G1069,'Tipo de carga'!A:A,'Tipo de carga'!B:B))</f>
        <v>Autoabasto</v>
      </c>
      <c r="L1069" s="37">
        <f t="shared" si="2"/>
        <v>41</v>
      </c>
      <c r="M1069" s="37">
        <f t="shared" si="3"/>
        <v>10</v>
      </c>
      <c r="N1069" s="37">
        <f t="shared" si="4"/>
        <v>10</v>
      </c>
      <c r="O1069" s="37" t="str">
        <f t="array" ref="O1069">IFERROR(XLOOKUP(K1069,'Tipo de carga'!B:B,'Tipo de carga'!C:C))</f>
        <v>Diesel</v>
      </c>
    </row>
    <row r="1070">
      <c r="A1070" s="36">
        <v>1886.0</v>
      </c>
      <c r="B1070" s="37" t="str">
        <f>IFERROR(VLOOKUP(A1070,'asig octubre'!$A$2:$C$442,3,0))</f>
        <v>Circuitos</v>
      </c>
      <c r="C1070" s="37" t="str">
        <f>IFERROR(VLOOKUP(A1070,'asig octubre'!$A$2:$B$442,2,0))</f>
        <v>EC-03</v>
      </c>
      <c r="D1070" s="38">
        <v>45575.36025462963</v>
      </c>
      <c r="E1070" s="36" t="s">
        <v>260</v>
      </c>
      <c r="F1070" s="37" t="str">
        <f t="array" ref="F1070">IFERROR(XLOOKUP(E1070,Operadores!A:A,Operadores!B:B))</f>
        <v>CORER</v>
      </c>
      <c r="G1070" s="36" t="s">
        <v>19</v>
      </c>
      <c r="H1070" s="39">
        <v>19.37274</v>
      </c>
      <c r="I1070" s="40">
        <v>176.47</v>
      </c>
      <c r="J1070" s="41">
        <f t="shared" si="1"/>
        <v>3418.707428</v>
      </c>
      <c r="K1070" s="37" t="str">
        <f t="array" ref="K1070">IFERROR(XLOOKUP(G1070,'Tipo de carga'!A:A,'Tipo de carga'!B:B))</f>
        <v>Autoabasto</v>
      </c>
      <c r="L1070" s="37">
        <f t="shared" si="2"/>
        <v>41</v>
      </c>
      <c r="M1070" s="37">
        <f t="shared" si="3"/>
        <v>10</v>
      </c>
      <c r="N1070" s="37">
        <f t="shared" si="4"/>
        <v>10</v>
      </c>
      <c r="O1070" s="37" t="str">
        <f t="array" ref="O1070">IFERROR(XLOOKUP(K1070,'Tipo de carga'!B:B,'Tipo de carga'!C:C))</f>
        <v>Diesel</v>
      </c>
    </row>
    <row r="1071">
      <c r="A1071" s="36">
        <v>1853.0</v>
      </c>
      <c r="B1071" s="37" t="str">
        <f>IFERROR(VLOOKUP(A1071,'asig octubre'!$A$2:$C$442,3,0))</f>
        <v>Sayer Sencillo</v>
      </c>
      <c r="C1071" s="37" t="str">
        <f>IFERROR(VLOOKUP(A1071,'asig octubre'!$A$2:$B$442,2,0))</f>
        <v>EC-04</v>
      </c>
      <c r="D1071" s="38">
        <v>45575.30409722222</v>
      </c>
      <c r="E1071" s="36" t="s">
        <v>65</v>
      </c>
      <c r="F1071" s="37" t="str">
        <f t="array" ref="F1071">IFERROR(XLOOKUP(E1071,Operadores!A:A,Operadores!B:B))</f>
        <v>VARRUB</v>
      </c>
      <c r="G1071" s="36" t="s">
        <v>19</v>
      </c>
      <c r="H1071" s="39">
        <v>19.37274</v>
      </c>
      <c r="I1071" s="40">
        <v>790.97</v>
      </c>
      <c r="J1071" s="41">
        <f t="shared" si="1"/>
        <v>15323.25616</v>
      </c>
      <c r="K1071" s="37" t="str">
        <f t="array" ref="K1071">IFERROR(XLOOKUP(G1071,'Tipo de carga'!A:A,'Tipo de carga'!B:B))</f>
        <v>Autoabasto</v>
      </c>
      <c r="L1071" s="37">
        <f t="shared" si="2"/>
        <v>41</v>
      </c>
      <c r="M1071" s="37">
        <f t="shared" si="3"/>
        <v>10</v>
      </c>
      <c r="N1071" s="37">
        <f t="shared" si="4"/>
        <v>10</v>
      </c>
      <c r="O1071" s="37" t="str">
        <f t="array" ref="O1071">IFERROR(XLOOKUP(K1071,'Tipo de carga'!B:B,'Tipo de carga'!C:C))</f>
        <v>Diesel</v>
      </c>
    </row>
    <row r="1072">
      <c r="A1072" s="36">
        <v>1895.0</v>
      </c>
      <c r="B1072" s="37" t="str">
        <f>IFERROR(VLOOKUP(A1072,'asig octubre'!$A$2:$C$442,3,0))</f>
        <v>Sayer Sencillo</v>
      </c>
      <c r="C1072" s="37" t="str">
        <f>IFERROR(VLOOKUP(A1072,'asig octubre'!$A$2:$B$442,2,0))</f>
        <v>EC-04</v>
      </c>
      <c r="D1072" s="38">
        <v>45575.183344907404</v>
      </c>
      <c r="E1072" s="36" t="s">
        <v>258</v>
      </c>
      <c r="F1072" s="37" t="str">
        <f t="array" ref="F1072">IFERROR(XLOOKUP(E1072,Operadores!A:A,Operadores!B:B))</f>
        <v>REYJU02</v>
      </c>
      <c r="G1072" s="36" t="s">
        <v>19</v>
      </c>
      <c r="H1072" s="39">
        <v>19.37274</v>
      </c>
      <c r="I1072" s="40">
        <v>695.15</v>
      </c>
      <c r="J1072" s="41">
        <f t="shared" si="1"/>
        <v>13466.96021</v>
      </c>
      <c r="K1072" s="37" t="str">
        <f t="array" ref="K1072">IFERROR(XLOOKUP(G1072,'Tipo de carga'!A:A,'Tipo de carga'!B:B))</f>
        <v>Autoabasto</v>
      </c>
      <c r="L1072" s="37">
        <f t="shared" si="2"/>
        <v>41</v>
      </c>
      <c r="M1072" s="37">
        <f t="shared" si="3"/>
        <v>10</v>
      </c>
      <c r="N1072" s="37">
        <f t="shared" si="4"/>
        <v>10</v>
      </c>
      <c r="O1072" s="37" t="str">
        <f t="array" ref="O1072">IFERROR(XLOOKUP(K1072,'Tipo de carga'!B:B,'Tipo de carga'!C:C))</f>
        <v>Diesel</v>
      </c>
    </row>
    <row r="1073">
      <c r="A1073" s="36">
        <v>1903.0</v>
      </c>
      <c r="B1073" s="37" t="str">
        <f>IFERROR(VLOOKUP(A1073,'asig octubre'!$A$2:$C$442,3,0))</f>
        <v>Sayer Vuelteros</v>
      </c>
      <c r="C1073" s="37" t="str">
        <f>IFERROR(VLOOKUP(A1073,'asig octubre'!$A$2:$B$442,2,0))</f>
        <v>EC-04</v>
      </c>
      <c r="D1073" s="38">
        <v>45575.11309027778</v>
      </c>
      <c r="E1073" s="36" t="s">
        <v>45</v>
      </c>
      <c r="F1073" s="37" t="str">
        <f t="array" ref="F1073">IFERROR(XLOOKUP(E1073,Operadores!A:A,Operadores!B:B))</f>
        <v>HEREM</v>
      </c>
      <c r="G1073" s="36" t="s">
        <v>19</v>
      </c>
      <c r="H1073" s="39">
        <v>19.37274</v>
      </c>
      <c r="I1073" s="40">
        <v>715.04</v>
      </c>
      <c r="J1073" s="41">
        <f t="shared" si="1"/>
        <v>13852.28401</v>
      </c>
      <c r="K1073" s="37" t="str">
        <f t="array" ref="K1073">IFERROR(XLOOKUP(G1073,'Tipo de carga'!A:A,'Tipo de carga'!B:B))</f>
        <v>Autoabasto</v>
      </c>
      <c r="L1073" s="37">
        <f t="shared" si="2"/>
        <v>41</v>
      </c>
      <c r="M1073" s="37">
        <f t="shared" si="3"/>
        <v>10</v>
      </c>
      <c r="N1073" s="37">
        <f t="shared" si="4"/>
        <v>10</v>
      </c>
      <c r="O1073" s="37" t="str">
        <f t="array" ref="O1073">IFERROR(XLOOKUP(K1073,'Tipo de carga'!B:B,'Tipo de carga'!C:C))</f>
        <v>Diesel</v>
      </c>
    </row>
    <row r="1074">
      <c r="A1074" s="36">
        <v>1975.0</v>
      </c>
      <c r="B1074" s="37" t="str">
        <f>IFERROR(VLOOKUP(A1074,'asig octubre'!$A$2:$C$442,3,0))</f>
        <v>Sayer Sencillo</v>
      </c>
      <c r="C1074" s="37" t="str">
        <f>IFERROR(VLOOKUP(A1074,'asig octubre'!$A$2:$B$442,2,0))</f>
        <v>EC-04</v>
      </c>
      <c r="D1074" s="38">
        <v>45575.08146990741</v>
      </c>
      <c r="E1074" s="36" t="s">
        <v>153</v>
      </c>
      <c r="F1074" s="37" t="str">
        <f t="array" ref="F1074">IFERROR(XLOOKUP(E1074,Operadores!A:A,Operadores!B:B))</f>
        <v>LECJOS</v>
      </c>
      <c r="G1074" s="36" t="s">
        <v>19</v>
      </c>
      <c r="H1074" s="39">
        <v>19.37274</v>
      </c>
      <c r="I1074" s="40">
        <v>910.8</v>
      </c>
      <c r="J1074" s="41">
        <f t="shared" si="1"/>
        <v>17644.69159</v>
      </c>
      <c r="K1074" s="37" t="str">
        <f t="array" ref="K1074">IFERROR(XLOOKUP(G1074,'Tipo de carga'!A:A,'Tipo de carga'!B:B))</f>
        <v>Autoabasto</v>
      </c>
      <c r="L1074" s="37">
        <f t="shared" si="2"/>
        <v>41</v>
      </c>
      <c r="M1074" s="37">
        <f t="shared" si="3"/>
        <v>10</v>
      </c>
      <c r="N1074" s="37">
        <f t="shared" si="4"/>
        <v>10</v>
      </c>
      <c r="O1074" s="37" t="str">
        <f t="array" ref="O1074">IFERROR(XLOOKUP(K1074,'Tipo de carga'!B:B,'Tipo de carga'!C:C))</f>
        <v>Diesel</v>
      </c>
    </row>
    <row r="1075">
      <c r="A1075" s="36">
        <v>1973.0</v>
      </c>
      <c r="B1075" s="37" t="str">
        <f>IFERROR(VLOOKUP(A1075,'asig octubre'!$A$2:$C$442,3,0))</f>
        <v>Sayer Sencillo</v>
      </c>
      <c r="C1075" s="37" t="str">
        <f>IFERROR(VLOOKUP(A1075,'asig octubre'!$A$2:$B$442,2,0))</f>
        <v>EC-04</v>
      </c>
      <c r="D1075" s="38">
        <v>45575.029340277775</v>
      </c>
      <c r="E1075" s="36" t="s">
        <v>61</v>
      </c>
      <c r="F1075" s="37" t="str">
        <f t="array" ref="F1075">IFERROR(XLOOKUP(E1075,Operadores!A:A,Operadores!B:B))</f>
        <v>MENIG</v>
      </c>
      <c r="G1075" s="36" t="s">
        <v>19</v>
      </c>
      <c r="H1075" s="39">
        <v>19.37274</v>
      </c>
      <c r="I1075" s="40">
        <v>300.02</v>
      </c>
      <c r="J1075" s="41">
        <f t="shared" si="1"/>
        <v>5812.209455</v>
      </c>
      <c r="K1075" s="37" t="str">
        <f t="array" ref="K1075">IFERROR(XLOOKUP(G1075,'Tipo de carga'!A:A,'Tipo de carga'!B:B))</f>
        <v>Autoabasto</v>
      </c>
      <c r="L1075" s="37">
        <f t="shared" si="2"/>
        <v>41</v>
      </c>
      <c r="M1075" s="37">
        <f t="shared" si="3"/>
        <v>10</v>
      </c>
      <c r="N1075" s="37">
        <f t="shared" si="4"/>
        <v>10</v>
      </c>
      <c r="O1075" s="37" t="str">
        <f t="array" ref="O1075">IFERROR(XLOOKUP(K1075,'Tipo de carga'!B:B,'Tipo de carga'!C:C))</f>
        <v>Diesel</v>
      </c>
    </row>
    <row r="1076">
      <c r="A1076" s="36">
        <v>1965.0</v>
      </c>
      <c r="B1076" s="37" t="str">
        <f>IFERROR(VLOOKUP(A1076,'asig octubre'!$A$2:$C$442,3,0))</f>
        <v>Circuitos</v>
      </c>
      <c r="C1076" s="37" t="str">
        <f>IFERROR(VLOOKUP(A1076,'asig octubre'!$A$2:$B$442,2,0))</f>
        <v>EC-03</v>
      </c>
      <c r="D1076" s="38">
        <v>45575.91290509259</v>
      </c>
      <c r="E1076" s="36" t="s">
        <v>181</v>
      </c>
      <c r="F1076" s="37" t="str">
        <f t="array" ref="F1076">IFERROR(XLOOKUP(E1076,Operadores!A:A,Operadores!B:B))</f>
        <v>BREISR</v>
      </c>
      <c r="G1076" s="36" t="s">
        <v>75</v>
      </c>
      <c r="H1076" s="39">
        <v>19.88136</v>
      </c>
      <c r="I1076" s="40">
        <v>490.13</v>
      </c>
      <c r="J1076" s="41">
        <f t="shared" si="1"/>
        <v>9744.450977</v>
      </c>
      <c r="K1076" s="37" t="str">
        <f t="array" ref="K1076">IFERROR(XLOOKUP(G1076,'Tipo de carga'!A:A,'Tipo de carga'!B:B))</f>
        <v>Autoabasto</v>
      </c>
      <c r="L1076" s="37">
        <f t="shared" si="2"/>
        <v>41</v>
      </c>
      <c r="M1076" s="37">
        <f t="shared" si="3"/>
        <v>10</v>
      </c>
      <c r="N1076" s="37">
        <f t="shared" si="4"/>
        <v>10</v>
      </c>
      <c r="O1076" s="37" t="str">
        <f t="array" ref="O1076">IFERROR(XLOOKUP(K1076,'Tipo de carga'!B:B,'Tipo de carga'!C:C))</f>
        <v>Diesel</v>
      </c>
    </row>
    <row r="1077">
      <c r="A1077" s="36">
        <v>1794.0</v>
      </c>
      <c r="B1077" s="37" t="str">
        <f>IFERROR(VLOOKUP(A1077,'asig octubre'!$A$2:$C$442,3,0))</f>
        <v>Peñafiel Tlajomulco</v>
      </c>
      <c r="C1077" s="37" t="str">
        <f>IFERROR(VLOOKUP(A1077,'asig octubre'!$A$2:$B$442,2,0))</f>
        <v>EC-06</v>
      </c>
      <c r="D1077" s="38">
        <v>45575.69886574074</v>
      </c>
      <c r="E1077" s="36" t="s">
        <v>269</v>
      </c>
      <c r="F1077" s="37" t="str">
        <f t="array" ref="F1077">IFERROR(XLOOKUP(E1077,Operadores!A:A,Operadores!B:B))</f>
        <v>GOMLUI02</v>
      </c>
      <c r="G1077" s="36" t="s">
        <v>75</v>
      </c>
      <c r="H1077" s="39">
        <v>19.88136</v>
      </c>
      <c r="I1077" s="40">
        <v>433.18</v>
      </c>
      <c r="J1077" s="41">
        <f t="shared" si="1"/>
        <v>8612.207525</v>
      </c>
      <c r="K1077" s="37" t="str">
        <f t="array" ref="K1077">IFERROR(XLOOKUP(G1077,'Tipo de carga'!A:A,'Tipo de carga'!B:B))</f>
        <v>Autoabasto</v>
      </c>
      <c r="L1077" s="37">
        <f t="shared" si="2"/>
        <v>41</v>
      </c>
      <c r="M1077" s="37">
        <f t="shared" si="3"/>
        <v>10</v>
      </c>
      <c r="N1077" s="37">
        <f t="shared" si="4"/>
        <v>10</v>
      </c>
      <c r="O1077" s="37" t="str">
        <f t="array" ref="O1077">IFERROR(XLOOKUP(K1077,'Tipo de carga'!B:B,'Tipo de carga'!C:C))</f>
        <v>Diesel</v>
      </c>
    </row>
    <row r="1078">
      <c r="A1078" s="36">
        <v>1931.0</v>
      </c>
      <c r="B1078" s="37" t="str">
        <f>IFERROR(VLOOKUP(A1078,'asig octubre'!$A$2:$C$442,3,0))</f>
        <v>Circuitos</v>
      </c>
      <c r="C1078" s="37" t="str">
        <f>IFERROR(VLOOKUP(A1078,'asig octubre'!$A$2:$B$442,2,0))</f>
        <v>EC-03</v>
      </c>
      <c r="D1078" s="38">
        <v>45575.664305555554</v>
      </c>
      <c r="E1078" s="36" t="s">
        <v>26</v>
      </c>
      <c r="F1078" s="37" t="str">
        <f t="array" ref="F1078">IFERROR(XLOOKUP(E1078,Operadores!A:A,Operadores!B:B))</f>
        <v>ARBJO</v>
      </c>
      <c r="G1078" s="36" t="s">
        <v>75</v>
      </c>
      <c r="H1078" s="39">
        <v>19.88136</v>
      </c>
      <c r="I1078" s="40">
        <v>415.08</v>
      </c>
      <c r="J1078" s="41">
        <f t="shared" si="1"/>
        <v>8252.354909</v>
      </c>
      <c r="K1078" s="37" t="str">
        <f t="array" ref="K1078">IFERROR(XLOOKUP(G1078,'Tipo de carga'!A:A,'Tipo de carga'!B:B))</f>
        <v>Autoabasto</v>
      </c>
      <c r="L1078" s="37">
        <f t="shared" si="2"/>
        <v>41</v>
      </c>
      <c r="M1078" s="37">
        <f t="shared" si="3"/>
        <v>10</v>
      </c>
      <c r="N1078" s="37">
        <f t="shared" si="4"/>
        <v>10</v>
      </c>
      <c r="O1078" s="37" t="str">
        <f t="array" ref="O1078">IFERROR(XLOOKUP(K1078,'Tipo de carga'!B:B,'Tipo de carga'!C:C))</f>
        <v>Diesel</v>
      </c>
    </row>
    <row r="1079">
      <c r="A1079" s="36">
        <v>1889.0</v>
      </c>
      <c r="B1079" s="37" t="str">
        <f>IFERROR(VLOOKUP(A1079,'asig octubre'!$A$2:$C$442,3,0))</f>
        <v>PISA Gdl</v>
      </c>
      <c r="C1079" s="37" t="str">
        <f>IFERROR(VLOOKUP(A1079,'asig octubre'!$A$2:$B$442,2,0))</f>
        <v>EC-06</v>
      </c>
      <c r="D1079" s="38">
        <v>45575.65611111111</v>
      </c>
      <c r="E1079" s="36" t="s">
        <v>355</v>
      </c>
      <c r="F1079" s="37" t="str">
        <f t="array" ref="F1079">IFERROR(XLOOKUP(E1079,Operadores!A:A,Operadores!B:B))</f>
        <v>PERJOS</v>
      </c>
      <c r="G1079" s="36" t="s">
        <v>75</v>
      </c>
      <c r="H1079" s="39">
        <v>19.88136</v>
      </c>
      <c r="I1079" s="40">
        <v>100.85</v>
      </c>
      <c r="J1079" s="41">
        <f t="shared" si="1"/>
        <v>2005.035156</v>
      </c>
      <c r="K1079" s="37" t="str">
        <f t="array" ref="K1079">IFERROR(XLOOKUP(G1079,'Tipo de carga'!A:A,'Tipo de carga'!B:B))</f>
        <v>Autoabasto</v>
      </c>
      <c r="L1079" s="37">
        <f t="shared" si="2"/>
        <v>41</v>
      </c>
      <c r="M1079" s="37">
        <f t="shared" si="3"/>
        <v>10</v>
      </c>
      <c r="N1079" s="37">
        <f t="shared" si="4"/>
        <v>10</v>
      </c>
      <c r="O1079" s="37" t="str">
        <f t="array" ref="O1079">IFERROR(XLOOKUP(K1079,'Tipo de carga'!B:B,'Tipo de carga'!C:C))</f>
        <v>Diesel</v>
      </c>
    </row>
    <row r="1080">
      <c r="A1080" s="36">
        <v>1851.0</v>
      </c>
      <c r="B1080" s="37" t="str">
        <f>IFERROR(VLOOKUP(A1080,'asig octubre'!$A$2:$C$442,3,0))</f>
        <v>PISA Gdl</v>
      </c>
      <c r="C1080" s="37" t="str">
        <f>IFERROR(VLOOKUP(A1080,'asig octubre'!$A$2:$B$442,2,0))</f>
        <v>EC-06</v>
      </c>
      <c r="D1080" s="38">
        <v>45575.58111111111</v>
      </c>
      <c r="E1080" s="36" t="s">
        <v>465</v>
      </c>
      <c r="F1080" s="37" t="str">
        <f t="array" ref="F1080">IFERROR(XLOOKUP(E1080,Operadores!A:A,Operadores!B:B))</f>
        <v>SANMAN</v>
      </c>
      <c r="G1080" s="36" t="s">
        <v>75</v>
      </c>
      <c r="H1080" s="39">
        <v>19.88136</v>
      </c>
      <c r="I1080" s="40">
        <v>387.18</v>
      </c>
      <c r="J1080" s="41">
        <f t="shared" si="1"/>
        <v>7697.664965</v>
      </c>
      <c r="K1080" s="37" t="str">
        <f t="array" ref="K1080">IFERROR(XLOOKUP(G1080,'Tipo de carga'!A:A,'Tipo de carga'!B:B))</f>
        <v>Autoabasto</v>
      </c>
      <c r="L1080" s="37">
        <f t="shared" si="2"/>
        <v>41</v>
      </c>
      <c r="M1080" s="37">
        <f t="shared" si="3"/>
        <v>10</v>
      </c>
      <c r="N1080" s="37">
        <f t="shared" si="4"/>
        <v>10</v>
      </c>
      <c r="O1080" s="37" t="str">
        <f t="array" ref="O1080">IFERROR(XLOOKUP(K1080,'Tipo de carga'!B:B,'Tipo de carga'!C:C))</f>
        <v>Diesel</v>
      </c>
    </row>
    <row r="1081">
      <c r="A1081" s="36">
        <v>1905.0</v>
      </c>
      <c r="B1081" s="37" t="str">
        <f>IFERROR(VLOOKUP(A1081,'asig octubre'!$A$2:$C$442,3,0))</f>
        <v>PISA Gdl</v>
      </c>
      <c r="C1081" s="37" t="str">
        <f>IFERROR(VLOOKUP(A1081,'asig octubre'!$A$2:$B$442,2,0))</f>
        <v>EC-06</v>
      </c>
      <c r="D1081" s="38">
        <v>45575.51263888889</v>
      </c>
      <c r="E1081" s="36" t="s">
        <v>362</v>
      </c>
      <c r="F1081" s="37" t="str">
        <f t="array" ref="F1081">IFERROR(XLOOKUP(E1081,Operadores!A:A,Operadores!B:B))</f>
        <v>HUIRA</v>
      </c>
      <c r="G1081" s="36" t="s">
        <v>75</v>
      </c>
      <c r="H1081" s="39">
        <v>19.88136</v>
      </c>
      <c r="I1081" s="40">
        <v>322.06</v>
      </c>
      <c r="J1081" s="41">
        <f t="shared" si="1"/>
        <v>6402.990802</v>
      </c>
      <c r="K1081" s="37" t="str">
        <f t="array" ref="K1081">IFERROR(XLOOKUP(G1081,'Tipo de carga'!A:A,'Tipo de carga'!B:B))</f>
        <v>Autoabasto</v>
      </c>
      <c r="L1081" s="37">
        <f t="shared" si="2"/>
        <v>41</v>
      </c>
      <c r="M1081" s="37">
        <f t="shared" si="3"/>
        <v>10</v>
      </c>
      <c r="N1081" s="37">
        <f t="shared" si="4"/>
        <v>10</v>
      </c>
      <c r="O1081" s="37" t="str">
        <f t="array" ref="O1081">IFERROR(XLOOKUP(K1081,'Tipo de carga'!B:B,'Tipo de carga'!C:C))</f>
        <v>Diesel</v>
      </c>
    </row>
    <row r="1082">
      <c r="A1082" s="36">
        <v>1956.0</v>
      </c>
      <c r="B1082" s="37" t="str">
        <f>IFERROR(VLOOKUP(A1082,'asig octubre'!$A$2:$C$442,3,0))</f>
        <v>PISA Gdl</v>
      </c>
      <c r="C1082" s="37" t="str">
        <f>IFERROR(VLOOKUP(A1082,'asig octubre'!$A$2:$B$442,2,0))</f>
        <v>EC-06</v>
      </c>
      <c r="D1082" s="38">
        <v>45575.51228009259</v>
      </c>
      <c r="E1082" s="36" t="s">
        <v>442</v>
      </c>
      <c r="F1082" s="37" t="str">
        <f t="array" ref="F1082">IFERROR(XLOOKUP(E1082,Operadores!A:A,Operadores!B:B))</f>
        <v>CARMAUX</v>
      </c>
      <c r="G1082" s="36" t="s">
        <v>75</v>
      </c>
      <c r="H1082" s="39">
        <v>19.88136</v>
      </c>
      <c r="I1082" s="40">
        <v>290.06</v>
      </c>
      <c r="J1082" s="41">
        <f t="shared" si="1"/>
        <v>5766.787282</v>
      </c>
      <c r="K1082" s="37" t="str">
        <f t="array" ref="K1082">IFERROR(XLOOKUP(G1082,'Tipo de carga'!A:A,'Tipo de carga'!B:B))</f>
        <v>Autoabasto</v>
      </c>
      <c r="L1082" s="37">
        <f t="shared" si="2"/>
        <v>41</v>
      </c>
      <c r="M1082" s="37">
        <f t="shared" si="3"/>
        <v>10</v>
      </c>
      <c r="N1082" s="37">
        <f t="shared" si="4"/>
        <v>10</v>
      </c>
      <c r="O1082" s="37" t="str">
        <f t="array" ref="O1082">IFERROR(XLOOKUP(K1082,'Tipo de carga'!B:B,'Tipo de carga'!C:C))</f>
        <v>Diesel</v>
      </c>
    </row>
    <row r="1083">
      <c r="A1083" s="36">
        <v>1941.0</v>
      </c>
      <c r="B1083" s="37" t="str">
        <f>IFERROR(VLOOKUP(A1083,'asig octubre'!$A$2:$C$442,3,0))</f>
        <v>PISA Gdl</v>
      </c>
      <c r="C1083" s="37" t="str">
        <f>IFERROR(VLOOKUP(A1083,'asig octubre'!$A$2:$B$442,2,0))</f>
        <v>EC-06</v>
      </c>
      <c r="D1083" s="38">
        <v>45575.45259259259</v>
      </c>
      <c r="E1083" s="36" t="s">
        <v>268</v>
      </c>
      <c r="F1083" s="37" t="str">
        <f t="array" ref="F1083">IFERROR(XLOOKUP(E1083,Operadores!A:A,Operadores!B:B))</f>
        <v>ARCEDG</v>
      </c>
      <c r="G1083" s="36" t="s">
        <v>75</v>
      </c>
      <c r="H1083" s="39">
        <v>19.88136</v>
      </c>
      <c r="I1083" s="40">
        <v>387.94</v>
      </c>
      <c r="J1083" s="41">
        <f t="shared" si="1"/>
        <v>7712.774798</v>
      </c>
      <c r="K1083" s="37" t="str">
        <f t="array" ref="K1083">IFERROR(XLOOKUP(G1083,'Tipo de carga'!A:A,'Tipo de carga'!B:B))</f>
        <v>Autoabasto</v>
      </c>
      <c r="L1083" s="37">
        <f t="shared" si="2"/>
        <v>41</v>
      </c>
      <c r="M1083" s="37">
        <f t="shared" si="3"/>
        <v>10</v>
      </c>
      <c r="N1083" s="37">
        <f t="shared" si="4"/>
        <v>10</v>
      </c>
      <c r="O1083" s="37" t="str">
        <f t="array" ref="O1083">IFERROR(XLOOKUP(K1083,'Tipo de carga'!B:B,'Tipo de carga'!C:C))</f>
        <v>Diesel</v>
      </c>
    </row>
    <row r="1084">
      <c r="A1084" s="36">
        <v>1947.0</v>
      </c>
      <c r="B1084" s="37" t="str">
        <f>IFERROR(VLOOKUP(A1084,'asig octubre'!$A$2:$C$442,3,0))</f>
        <v>Circuitos</v>
      </c>
      <c r="C1084" s="37" t="str">
        <f>IFERROR(VLOOKUP(A1084,'asig octubre'!$A$2:$B$442,2,0))</f>
        <v>EC-03</v>
      </c>
      <c r="D1084" s="38">
        <v>45575.20995370371</v>
      </c>
      <c r="E1084" s="36" t="s">
        <v>265</v>
      </c>
      <c r="F1084" s="37" t="str">
        <f t="array" ref="F1084">IFERROR(XLOOKUP(E1084,Operadores!A:A,Operadores!B:B))</f>
        <v>DAMOS</v>
      </c>
      <c r="G1084" s="36" t="s">
        <v>75</v>
      </c>
      <c r="H1084" s="39">
        <v>19.88136</v>
      </c>
      <c r="I1084" s="40">
        <v>320.02</v>
      </c>
      <c r="J1084" s="41">
        <f t="shared" si="1"/>
        <v>6362.432827</v>
      </c>
      <c r="K1084" s="37" t="str">
        <f t="array" ref="K1084">IFERROR(XLOOKUP(G1084,'Tipo de carga'!A:A,'Tipo de carga'!B:B))</f>
        <v>Autoabasto</v>
      </c>
      <c r="L1084" s="37">
        <f t="shared" si="2"/>
        <v>41</v>
      </c>
      <c r="M1084" s="37">
        <f t="shared" si="3"/>
        <v>10</v>
      </c>
      <c r="N1084" s="37">
        <f t="shared" si="4"/>
        <v>10</v>
      </c>
      <c r="O1084" s="37" t="str">
        <f t="array" ref="O1084">IFERROR(XLOOKUP(K1084,'Tipo de carga'!B:B,'Tipo de carga'!C:C))</f>
        <v>Diesel</v>
      </c>
    </row>
    <row r="1085">
      <c r="A1085" s="36">
        <v>1733.0</v>
      </c>
      <c r="B1085" s="37" t="str">
        <f>IFERROR(VLOOKUP(A1085,'asig octubre'!$A$2:$C$442,3,0))</f>
        <v>PISA Gdl</v>
      </c>
      <c r="C1085" s="37" t="str">
        <f>IFERROR(VLOOKUP(A1085,'asig octubre'!$A$2:$B$442,2,0))</f>
        <v>EC-06</v>
      </c>
      <c r="D1085" s="38">
        <v>45575.95849537037</v>
      </c>
      <c r="E1085" s="36" t="s">
        <v>352</v>
      </c>
      <c r="F1085" s="37" t="str">
        <f t="array" ref="F1085">IFERROR(XLOOKUP(E1085,Operadores!A:A,Operadores!B:B))</f>
        <v>AQUISA</v>
      </c>
      <c r="G1085" s="36" t="s">
        <v>274</v>
      </c>
      <c r="H1085" s="39">
        <v>19.23481</v>
      </c>
      <c r="I1085" s="40">
        <v>360.29</v>
      </c>
      <c r="J1085" s="41">
        <f t="shared" si="1"/>
        <v>6930.109695</v>
      </c>
      <c r="K1085" s="37" t="str">
        <f t="array" ref="K1085">IFERROR(XLOOKUP(G1085,'Tipo de carga'!A:A,'Tipo de carga'!B:B))</f>
        <v>Autoabasto</v>
      </c>
      <c r="L1085" s="37">
        <f t="shared" si="2"/>
        <v>41</v>
      </c>
      <c r="M1085" s="37">
        <f t="shared" si="3"/>
        <v>10</v>
      </c>
      <c r="N1085" s="37">
        <f t="shared" si="4"/>
        <v>10</v>
      </c>
      <c r="O1085" s="37" t="str">
        <f t="array" ref="O1085">IFERROR(XLOOKUP(K1085,'Tipo de carga'!B:B,'Tipo de carga'!C:C))</f>
        <v>Diesel</v>
      </c>
    </row>
    <row r="1086">
      <c r="A1086" s="36">
        <v>1748.0</v>
      </c>
      <c r="B1086" s="37" t="str">
        <f>IFERROR(VLOOKUP(A1086,'asig octubre'!$A$2:$C$442,3,0))</f>
        <v>PISA Gdl</v>
      </c>
      <c r="C1086" s="37" t="str">
        <f>IFERROR(VLOOKUP(A1086,'asig octubre'!$A$2:$B$442,2,0))</f>
        <v>EC-06</v>
      </c>
      <c r="D1086" s="38">
        <v>45575.78238425926</v>
      </c>
      <c r="E1086" s="36" t="s">
        <v>354</v>
      </c>
      <c r="F1086" s="37" t="str">
        <f t="array" ref="F1086">IFERROR(XLOOKUP(E1086,Operadores!A:A,Operadores!B:B))</f>
        <v>ROSCES</v>
      </c>
      <c r="G1086" s="36" t="s">
        <v>274</v>
      </c>
      <c r="H1086" s="39">
        <v>19.23481</v>
      </c>
      <c r="I1086" s="40">
        <v>155.68</v>
      </c>
      <c r="J1086" s="41">
        <f t="shared" si="1"/>
        <v>2994.475221</v>
      </c>
      <c r="K1086" s="37" t="str">
        <f t="array" ref="K1086">IFERROR(XLOOKUP(G1086,'Tipo de carga'!A:A,'Tipo de carga'!B:B))</f>
        <v>Autoabasto</v>
      </c>
      <c r="L1086" s="37">
        <f t="shared" si="2"/>
        <v>41</v>
      </c>
      <c r="M1086" s="37">
        <f t="shared" si="3"/>
        <v>10</v>
      </c>
      <c r="N1086" s="37">
        <f t="shared" si="4"/>
        <v>10</v>
      </c>
      <c r="O1086" s="37" t="str">
        <f t="array" ref="O1086">IFERROR(XLOOKUP(K1086,'Tipo de carga'!B:B,'Tipo de carga'!C:C))</f>
        <v>Diesel</v>
      </c>
    </row>
    <row r="1087">
      <c r="A1087" s="36">
        <v>2049.0</v>
      </c>
      <c r="B1087" s="37" t="str">
        <f>IFERROR(VLOOKUP(A1087,'asig octubre'!$A$2:$C$442,3,0))</f>
        <v>Crisa</v>
      </c>
      <c r="C1087" s="37" t="str">
        <f>IFERROR(VLOOKUP(A1087,'asig octubre'!$A$2:$B$442,2,0))</f>
        <v>EC-07</v>
      </c>
      <c r="D1087" s="38">
        <v>45575.69084490741</v>
      </c>
      <c r="E1087" s="36" t="s">
        <v>396</v>
      </c>
      <c r="F1087" s="37" t="str">
        <f t="array" ref="F1087">IFERROR(XLOOKUP(E1087,Operadores!A:A,Operadores!B:B))</f>
        <v>TORANG</v>
      </c>
      <c r="G1087" s="36" t="s">
        <v>274</v>
      </c>
      <c r="H1087" s="39">
        <v>19.23481</v>
      </c>
      <c r="I1087" s="40">
        <v>181.32</v>
      </c>
      <c r="J1087" s="41">
        <f t="shared" si="1"/>
        <v>3487.655749</v>
      </c>
      <c r="K1087" s="37" t="str">
        <f t="array" ref="K1087">IFERROR(XLOOKUP(G1087,'Tipo de carga'!A:A,'Tipo de carga'!B:B))</f>
        <v>Autoabasto</v>
      </c>
      <c r="L1087" s="37">
        <f t="shared" si="2"/>
        <v>41</v>
      </c>
      <c r="M1087" s="37">
        <f t="shared" si="3"/>
        <v>10</v>
      </c>
      <c r="N1087" s="37">
        <f t="shared" si="4"/>
        <v>10</v>
      </c>
      <c r="O1087" s="37" t="str">
        <f t="array" ref="O1087">IFERROR(XLOOKUP(K1087,'Tipo de carga'!B:B,'Tipo de carga'!C:C))</f>
        <v>Diesel</v>
      </c>
    </row>
    <row r="1088">
      <c r="A1088" s="36">
        <v>2052.0</v>
      </c>
      <c r="B1088" s="37" t="str">
        <f>IFERROR(VLOOKUP(A1088,'asig octubre'!$A$2:$C$442,3,0))</f>
        <v>Patieros Crisa</v>
      </c>
      <c r="C1088" s="37" t="str">
        <f>IFERROR(VLOOKUP(A1088,'asig octubre'!$A$2:$B$442,2,0))</f>
        <v>EC-07</v>
      </c>
      <c r="D1088" s="38">
        <v>45575.55289351852</v>
      </c>
      <c r="E1088" s="36" t="s">
        <v>473</v>
      </c>
      <c r="F1088" s="37" t="str">
        <f t="array" ref="F1088">IFERROR(XLOOKUP(E1088,Operadores!A:A,Operadores!B:B))</f>
        <v>TRIJUA</v>
      </c>
      <c r="G1088" s="36" t="s">
        <v>274</v>
      </c>
      <c r="H1088" s="39">
        <v>19.23481</v>
      </c>
      <c r="I1088" s="40">
        <v>73.13</v>
      </c>
      <c r="J1088" s="41">
        <f t="shared" si="1"/>
        <v>1406.641655</v>
      </c>
      <c r="K1088" s="37" t="str">
        <f t="array" ref="K1088">IFERROR(XLOOKUP(G1088,'Tipo de carga'!A:A,'Tipo de carga'!B:B))</f>
        <v>Autoabasto</v>
      </c>
      <c r="L1088" s="37">
        <f t="shared" si="2"/>
        <v>41</v>
      </c>
      <c r="M1088" s="37">
        <f t="shared" si="3"/>
        <v>10</v>
      </c>
      <c r="N1088" s="37">
        <f t="shared" si="4"/>
        <v>10</v>
      </c>
      <c r="O1088" s="37" t="str">
        <f t="array" ref="O1088">IFERROR(XLOOKUP(K1088,'Tipo de carga'!B:B,'Tipo de carga'!C:C))</f>
        <v>Diesel</v>
      </c>
    </row>
    <row r="1089">
      <c r="A1089" s="36">
        <v>1727.0</v>
      </c>
      <c r="B1089" s="37" t="str">
        <f>IFERROR(VLOOKUP(A1089,'asig octubre'!$A$2:$C$442,3,0))</f>
        <v>PISA Gdl</v>
      </c>
      <c r="C1089" s="37" t="str">
        <f>IFERROR(VLOOKUP(A1089,'asig octubre'!$A$2:$B$442,2,0))</f>
        <v>EC-06</v>
      </c>
      <c r="D1089" s="38">
        <v>45575.44358796296</v>
      </c>
      <c r="E1089" s="36" t="s">
        <v>424</v>
      </c>
      <c r="F1089" s="37" t="str">
        <f t="array" ref="F1089">IFERROR(XLOOKUP(E1089,Operadores!A:A,Operadores!B:B))</f>
        <v>BENMAX01</v>
      </c>
      <c r="G1089" s="36" t="s">
        <v>274</v>
      </c>
      <c r="H1089" s="39">
        <v>19.23481</v>
      </c>
      <c r="I1089" s="40">
        <v>421.01</v>
      </c>
      <c r="J1089" s="41">
        <f t="shared" si="1"/>
        <v>8098.047358</v>
      </c>
      <c r="K1089" s="37" t="str">
        <f t="array" ref="K1089">IFERROR(XLOOKUP(G1089,'Tipo de carga'!A:A,'Tipo de carga'!B:B))</f>
        <v>Autoabasto</v>
      </c>
      <c r="L1089" s="37">
        <f t="shared" si="2"/>
        <v>41</v>
      </c>
      <c r="M1089" s="37">
        <f t="shared" si="3"/>
        <v>10</v>
      </c>
      <c r="N1089" s="37">
        <f t="shared" si="4"/>
        <v>10</v>
      </c>
      <c r="O1089" s="37" t="str">
        <f t="array" ref="O1089">IFERROR(XLOOKUP(K1089,'Tipo de carga'!B:B,'Tipo de carga'!C:C))</f>
        <v>Diesel</v>
      </c>
    </row>
    <row r="1090">
      <c r="A1090" s="36">
        <v>2050.0</v>
      </c>
      <c r="B1090" s="37" t="str">
        <f>IFERROR(VLOOKUP(A1090,'asig octubre'!$A$2:$C$442,3,0))</f>
        <v>Crisa</v>
      </c>
      <c r="C1090" s="37" t="str">
        <f>IFERROR(VLOOKUP(A1090,'asig octubre'!$A$2:$B$442,2,0))</f>
        <v>EC-07</v>
      </c>
      <c r="D1090" s="38">
        <v>45575.412673611114</v>
      </c>
      <c r="E1090" s="36" t="s">
        <v>358</v>
      </c>
      <c r="F1090" s="37" t="str">
        <f t="array" ref="F1090">IFERROR(XLOOKUP(E1090,Operadores!A:A,Operadores!B:B))</f>
        <v>CHAJES01</v>
      </c>
      <c r="G1090" s="36" t="s">
        <v>274</v>
      </c>
      <c r="H1090" s="39">
        <v>19.23481</v>
      </c>
      <c r="I1090" s="40">
        <v>110.16</v>
      </c>
      <c r="J1090" s="41">
        <f t="shared" si="1"/>
        <v>2118.90667</v>
      </c>
      <c r="K1090" s="37" t="str">
        <f t="array" ref="K1090">IFERROR(XLOOKUP(G1090,'Tipo de carga'!A:A,'Tipo de carga'!B:B))</f>
        <v>Autoabasto</v>
      </c>
      <c r="L1090" s="37">
        <f t="shared" si="2"/>
        <v>41</v>
      </c>
      <c r="M1090" s="37">
        <f t="shared" si="3"/>
        <v>10</v>
      </c>
      <c r="N1090" s="37">
        <f t="shared" si="4"/>
        <v>10</v>
      </c>
      <c r="O1090" s="37" t="str">
        <f t="array" ref="O1090">IFERROR(XLOOKUP(K1090,'Tipo de carga'!B:B,'Tipo de carga'!C:C))</f>
        <v>Diesel</v>
      </c>
    </row>
    <row r="1091">
      <c r="A1091" s="36">
        <v>1995.0</v>
      </c>
      <c r="B1091" s="37" t="str">
        <f>IFERROR(VLOOKUP(A1091,'asig octubre'!$A$2:$C$442,3,0))</f>
        <v>MeLi Dedicado Merida</v>
      </c>
      <c r="C1091" s="37" t="str">
        <f>IFERROR(VLOOKUP(A1091,'asig octubre'!$A$2:$B$442,2,0))</f>
        <v>EC-05</v>
      </c>
      <c r="D1091" s="38">
        <v>45575.40644675926</v>
      </c>
      <c r="E1091" s="36" t="s">
        <v>158</v>
      </c>
      <c r="F1091" s="37" t="str">
        <f t="array" ref="F1091">IFERROR(XLOOKUP(E1091,Operadores!A:A,Operadores!B:B))</f>
        <v>SANOSC</v>
      </c>
      <c r="G1091" s="36" t="s">
        <v>274</v>
      </c>
      <c r="H1091" s="39">
        <v>19.23481</v>
      </c>
      <c r="I1091" s="40">
        <v>274.74</v>
      </c>
      <c r="J1091" s="41">
        <f t="shared" si="1"/>
        <v>5284.571699</v>
      </c>
      <c r="K1091" s="37" t="str">
        <f t="array" ref="K1091">IFERROR(XLOOKUP(G1091,'Tipo de carga'!A:A,'Tipo de carga'!B:B))</f>
        <v>Autoabasto</v>
      </c>
      <c r="L1091" s="37">
        <f t="shared" si="2"/>
        <v>41</v>
      </c>
      <c r="M1091" s="37">
        <f t="shared" si="3"/>
        <v>10</v>
      </c>
      <c r="N1091" s="37">
        <f t="shared" si="4"/>
        <v>10</v>
      </c>
      <c r="O1091" s="37" t="str">
        <f t="array" ref="O1091">IFERROR(XLOOKUP(K1091,'Tipo de carga'!B:B,'Tipo de carga'!C:C))</f>
        <v>Diesel</v>
      </c>
    </row>
    <row r="1092">
      <c r="A1092" s="36">
        <v>1887.0</v>
      </c>
      <c r="B1092" s="37" t="str">
        <f>IFERROR(VLOOKUP(A1092,'asig octubre'!$A$2:$C$442,3,0))</f>
        <v>Circuitos</v>
      </c>
      <c r="C1092" s="37" t="str">
        <f>IFERROR(VLOOKUP(A1092,'asig octubre'!$A$2:$B$442,2,0))</f>
        <v>EC-03</v>
      </c>
      <c r="D1092" s="38">
        <v>45575.8181712963</v>
      </c>
      <c r="E1092" s="36" t="s">
        <v>279</v>
      </c>
      <c r="F1092" s="37" t="str">
        <f t="array" ref="F1092">IFERROR(XLOOKUP(E1092,Operadores!A:A,Operadores!B:B))</f>
        <v>NARCA</v>
      </c>
      <c r="G1092" s="36" t="s">
        <v>42</v>
      </c>
      <c r="H1092" s="39">
        <v>19.24343</v>
      </c>
      <c r="I1092" s="40">
        <v>320.01</v>
      </c>
      <c r="J1092" s="41">
        <f t="shared" si="1"/>
        <v>6158.090034</v>
      </c>
      <c r="K1092" s="37" t="str">
        <f t="array" ref="K1092">IFERROR(XLOOKUP(G1092,'Tipo de carga'!A:A,'Tipo de carga'!B:B))</f>
        <v>Autoabasto</v>
      </c>
      <c r="L1092" s="37">
        <f t="shared" si="2"/>
        <v>41</v>
      </c>
      <c r="M1092" s="37">
        <f t="shared" si="3"/>
        <v>10</v>
      </c>
      <c r="N1092" s="37">
        <f t="shared" si="4"/>
        <v>10</v>
      </c>
      <c r="O1092" s="37" t="str">
        <f t="array" ref="O1092">IFERROR(XLOOKUP(K1092,'Tipo de carga'!B:B,'Tipo de carga'!C:C))</f>
        <v>Diesel</v>
      </c>
    </row>
    <row r="1093">
      <c r="A1093" s="36">
        <v>2005.0</v>
      </c>
      <c r="B1093" s="37" t="str">
        <f>IFERROR(VLOOKUP(A1093,'asig octubre'!$A$2:$C$442,3,0))</f>
        <v>MeLi Dedicado Merida</v>
      </c>
      <c r="C1093" s="37" t="str">
        <f>IFERROR(VLOOKUP(A1093,'asig octubre'!$A$2:$B$442,2,0))</f>
        <v>EC-05</v>
      </c>
      <c r="D1093" s="38">
        <v>45575.79</v>
      </c>
      <c r="E1093" s="36" t="s">
        <v>399</v>
      </c>
      <c r="F1093" s="37" t="str">
        <f t="array" ref="F1093">IFERROR(XLOOKUP(E1093,Operadores!A:A,Operadores!B:B))</f>
        <v>DOMLEO</v>
      </c>
      <c r="G1093" s="36" t="s">
        <v>42</v>
      </c>
      <c r="H1093" s="39">
        <v>19.24343</v>
      </c>
      <c r="I1093" s="40">
        <v>440.63</v>
      </c>
      <c r="J1093" s="41">
        <f t="shared" si="1"/>
        <v>8479.232561</v>
      </c>
      <c r="K1093" s="37" t="str">
        <f t="array" ref="K1093">IFERROR(XLOOKUP(G1093,'Tipo de carga'!A:A,'Tipo de carga'!B:B))</f>
        <v>Autoabasto</v>
      </c>
      <c r="L1093" s="37">
        <f t="shared" si="2"/>
        <v>41</v>
      </c>
      <c r="M1093" s="37">
        <f t="shared" si="3"/>
        <v>10</v>
      </c>
      <c r="N1093" s="37">
        <f t="shared" si="4"/>
        <v>10</v>
      </c>
      <c r="O1093" s="37" t="str">
        <f t="array" ref="O1093">IFERROR(XLOOKUP(K1093,'Tipo de carga'!B:B,'Tipo de carga'!C:C))</f>
        <v>Diesel</v>
      </c>
    </row>
    <row r="1094">
      <c r="A1094" s="36">
        <v>1816.0</v>
      </c>
      <c r="B1094" s="37" t="str">
        <f>IFERROR(VLOOKUP(A1094,'asig octubre'!$A$2:$C$442,3,0))</f>
        <v>Wm Full</v>
      </c>
      <c r="C1094" s="37" t="str">
        <f>IFERROR(VLOOKUP(A1094,'asig octubre'!$A$2:$B$442,2,0))</f>
        <v>EC-08</v>
      </c>
      <c r="D1094" s="38">
        <v>45575.76440972222</v>
      </c>
      <c r="E1094" s="36" t="s">
        <v>288</v>
      </c>
      <c r="F1094" s="37" t="str">
        <f t="array" ref="F1094">IFERROR(XLOOKUP(E1094,Operadores!A:A,Operadores!B:B))</f>
        <v>RODMIG</v>
      </c>
      <c r="G1094" s="36" t="s">
        <v>42</v>
      </c>
      <c r="H1094" s="39">
        <v>19.24343</v>
      </c>
      <c r="I1094" s="40">
        <v>725.0</v>
      </c>
      <c r="J1094" s="41">
        <f t="shared" si="1"/>
        <v>13951.48675</v>
      </c>
      <c r="K1094" s="37" t="str">
        <f t="array" ref="K1094">IFERROR(XLOOKUP(G1094,'Tipo de carga'!A:A,'Tipo de carga'!B:B))</f>
        <v>Autoabasto</v>
      </c>
      <c r="L1094" s="37">
        <f t="shared" si="2"/>
        <v>41</v>
      </c>
      <c r="M1094" s="37">
        <f t="shared" si="3"/>
        <v>10</v>
      </c>
      <c r="N1094" s="37">
        <f t="shared" si="4"/>
        <v>10</v>
      </c>
      <c r="O1094" s="37" t="str">
        <f t="array" ref="O1094">IFERROR(XLOOKUP(K1094,'Tipo de carga'!B:B,'Tipo de carga'!C:C))</f>
        <v>Diesel</v>
      </c>
    </row>
    <row r="1095">
      <c r="A1095" s="36">
        <v>1945.0</v>
      </c>
      <c r="B1095" s="37" t="str">
        <f>IFERROR(VLOOKUP(A1095,'asig octubre'!$A$2:$C$442,3,0))</f>
        <v>MeLi asignado SD</v>
      </c>
      <c r="C1095" s="37" t="str">
        <f>IFERROR(VLOOKUP(A1095,'asig octubre'!$A$2:$B$442,2,0))</f>
        <v>EC-05</v>
      </c>
      <c r="D1095" s="38">
        <v>45575.663877314815</v>
      </c>
      <c r="E1095" s="36" t="s">
        <v>349</v>
      </c>
      <c r="F1095" s="37" t="str">
        <f t="array" ref="F1095">IFERROR(XLOOKUP(E1095,Operadores!A:A,Operadores!B:B))</f>
        <v>GUEGAB</v>
      </c>
      <c r="G1095" s="36" t="s">
        <v>42</v>
      </c>
      <c r="H1095" s="39">
        <v>19.24343</v>
      </c>
      <c r="I1095" s="40">
        <v>280.01</v>
      </c>
      <c r="J1095" s="41">
        <f t="shared" si="1"/>
        <v>5388.352834</v>
      </c>
      <c r="K1095" s="37" t="str">
        <f t="array" ref="K1095">IFERROR(XLOOKUP(G1095,'Tipo de carga'!A:A,'Tipo de carga'!B:B))</f>
        <v>Autoabasto</v>
      </c>
      <c r="L1095" s="37">
        <f t="shared" si="2"/>
        <v>41</v>
      </c>
      <c r="M1095" s="37">
        <f t="shared" si="3"/>
        <v>10</v>
      </c>
      <c r="N1095" s="37">
        <f t="shared" si="4"/>
        <v>10</v>
      </c>
      <c r="O1095" s="37" t="str">
        <f t="array" ref="O1095">IFERROR(XLOOKUP(K1095,'Tipo de carga'!B:B,'Tipo de carga'!C:C))</f>
        <v>Diesel</v>
      </c>
    </row>
    <row r="1096">
      <c r="A1096" s="36">
        <v>1722.0</v>
      </c>
      <c r="B1096" s="37" t="str">
        <f>IFERROR(VLOOKUP(A1096,'asig octubre'!$A$2:$C$442,3,0))</f>
        <v>Wm Full</v>
      </c>
      <c r="C1096" s="37" t="str">
        <f>IFERROR(VLOOKUP(A1096,'asig octubre'!$A$2:$B$442,2,0))</f>
        <v>EC-08</v>
      </c>
      <c r="D1096" s="38">
        <v>45575.64677083334</v>
      </c>
      <c r="E1096" s="36" t="s">
        <v>443</v>
      </c>
      <c r="F1096" s="37" t="str">
        <f t="array" ref="F1096">IFERROR(XLOOKUP(E1096,Operadores!A:A,Operadores!B:B))</f>
        <v>RODJO02</v>
      </c>
      <c r="G1096" s="36" t="s">
        <v>42</v>
      </c>
      <c r="H1096" s="39">
        <v>19.24343</v>
      </c>
      <c r="I1096" s="40">
        <v>389.06</v>
      </c>
      <c r="J1096" s="41">
        <f t="shared" si="1"/>
        <v>7486.848876</v>
      </c>
      <c r="K1096" s="37" t="str">
        <f t="array" ref="K1096">IFERROR(XLOOKUP(G1096,'Tipo de carga'!A:A,'Tipo de carga'!B:B))</f>
        <v>Autoabasto</v>
      </c>
      <c r="L1096" s="37">
        <f t="shared" si="2"/>
        <v>41</v>
      </c>
      <c r="M1096" s="37">
        <f t="shared" si="3"/>
        <v>10</v>
      </c>
      <c r="N1096" s="37">
        <f t="shared" si="4"/>
        <v>10</v>
      </c>
      <c r="O1096" s="37" t="str">
        <f t="array" ref="O1096">IFERROR(XLOOKUP(K1096,'Tipo de carga'!B:B,'Tipo de carga'!C:C))</f>
        <v>Diesel</v>
      </c>
    </row>
    <row r="1097">
      <c r="A1097" s="36">
        <v>1997.0</v>
      </c>
      <c r="B1097" s="37" t="str">
        <f>IFERROR(VLOOKUP(A1097,'asig octubre'!$A$2:$C$442,3,0))</f>
        <v>MeLi Dedicado Merida</v>
      </c>
      <c r="C1097" s="37" t="str">
        <f>IFERROR(VLOOKUP(A1097,'asig octubre'!$A$2:$B$442,2,0))</f>
        <v>EC-05</v>
      </c>
      <c r="D1097" s="38">
        <v>45575.624074074076</v>
      </c>
      <c r="E1097" s="36" t="s">
        <v>290</v>
      </c>
      <c r="F1097" s="37" t="str">
        <f t="array" ref="F1097">IFERROR(XLOOKUP(E1097,Operadores!A:A,Operadores!B:B))</f>
        <v>MARLEO</v>
      </c>
      <c r="G1097" s="36" t="s">
        <v>42</v>
      </c>
      <c r="H1097" s="39">
        <v>19.24343</v>
      </c>
      <c r="I1097" s="40">
        <v>232.69</v>
      </c>
      <c r="J1097" s="41">
        <f t="shared" si="1"/>
        <v>4477.753727</v>
      </c>
      <c r="K1097" s="37" t="str">
        <f t="array" ref="K1097">IFERROR(XLOOKUP(G1097,'Tipo de carga'!A:A,'Tipo de carga'!B:B))</f>
        <v>Autoabasto</v>
      </c>
      <c r="L1097" s="37">
        <f t="shared" si="2"/>
        <v>41</v>
      </c>
      <c r="M1097" s="37">
        <f t="shared" si="3"/>
        <v>10</v>
      </c>
      <c r="N1097" s="37">
        <f t="shared" si="4"/>
        <v>10</v>
      </c>
      <c r="O1097" s="37" t="str">
        <f t="array" ref="O1097">IFERROR(XLOOKUP(K1097,'Tipo de carga'!B:B,'Tipo de carga'!C:C))</f>
        <v>Diesel</v>
      </c>
    </row>
    <row r="1098">
      <c r="A1098" s="36">
        <v>1738.0</v>
      </c>
      <c r="B1098" s="37" t="str">
        <f>IFERROR(VLOOKUP(A1098,'asig octubre'!$A$2:$C$442,3,0))</f>
        <v>Wm Full</v>
      </c>
      <c r="C1098" s="37" t="str">
        <f>IFERROR(VLOOKUP(A1098,'asig octubre'!$A$2:$B$442,2,0))</f>
        <v>EC-08</v>
      </c>
      <c r="D1098" s="38">
        <v>45575.54221064815</v>
      </c>
      <c r="E1098" s="36" t="s">
        <v>295</v>
      </c>
      <c r="F1098" s="37" t="str">
        <f t="array" ref="F1098">IFERROR(XLOOKUP(E1098,Operadores!A:A,Operadores!B:B))</f>
        <v>PEROMA</v>
      </c>
      <c r="G1098" s="36" t="s">
        <v>42</v>
      </c>
      <c r="H1098" s="39">
        <v>19.24343</v>
      </c>
      <c r="I1098" s="40">
        <v>445.03</v>
      </c>
      <c r="J1098" s="41">
        <f t="shared" si="1"/>
        <v>8563.903653</v>
      </c>
      <c r="K1098" s="37" t="str">
        <f t="array" ref="K1098">IFERROR(XLOOKUP(G1098,'Tipo de carga'!A:A,'Tipo de carga'!B:B))</f>
        <v>Autoabasto</v>
      </c>
      <c r="L1098" s="37">
        <f t="shared" si="2"/>
        <v>41</v>
      </c>
      <c r="M1098" s="37">
        <f t="shared" si="3"/>
        <v>10</v>
      </c>
      <c r="N1098" s="37">
        <f t="shared" si="4"/>
        <v>10</v>
      </c>
      <c r="O1098" s="37" t="str">
        <f t="array" ref="O1098">IFERROR(XLOOKUP(K1098,'Tipo de carga'!B:B,'Tipo de carga'!C:C))</f>
        <v>Diesel</v>
      </c>
    </row>
    <row r="1099">
      <c r="A1099" s="36">
        <v>1857.0</v>
      </c>
      <c r="B1099" s="37" t="str">
        <f>IFERROR(VLOOKUP(A1099,'asig octubre'!$A$2:$C$442,3,0))</f>
        <v>Pipas</v>
      </c>
      <c r="C1099" s="37" t="str">
        <f>IFERROR(VLOOKUP(A1099,'asig octubre'!$A$2:$B$442,2,0))</f>
        <v>EC-02</v>
      </c>
      <c r="D1099" s="38">
        <v>45575.53024305555</v>
      </c>
      <c r="E1099" s="36" t="s">
        <v>331</v>
      </c>
      <c r="F1099" s="37" t="str">
        <f t="array" ref="F1099">IFERROR(XLOOKUP(E1099,Operadores!A:A,Operadores!B:B))</f>
        <v>ANGJOE</v>
      </c>
      <c r="G1099" s="36" t="s">
        <v>42</v>
      </c>
      <c r="H1099" s="39">
        <v>19.24343</v>
      </c>
      <c r="I1099" s="40">
        <v>320.12</v>
      </c>
      <c r="J1099" s="41">
        <f t="shared" si="1"/>
        <v>6160.206812</v>
      </c>
      <c r="K1099" s="37" t="str">
        <f t="array" ref="K1099">IFERROR(XLOOKUP(G1099,'Tipo de carga'!A:A,'Tipo de carga'!B:B))</f>
        <v>Autoabasto</v>
      </c>
      <c r="L1099" s="37">
        <f t="shared" si="2"/>
        <v>41</v>
      </c>
      <c r="M1099" s="37">
        <f t="shared" si="3"/>
        <v>10</v>
      </c>
      <c r="N1099" s="37">
        <f t="shared" si="4"/>
        <v>10</v>
      </c>
      <c r="O1099" s="37" t="str">
        <f t="array" ref="O1099">IFERROR(XLOOKUP(K1099,'Tipo de carga'!B:B,'Tipo de carga'!C:C))</f>
        <v>Diesel</v>
      </c>
    </row>
    <row r="1100">
      <c r="A1100" s="36">
        <v>1705.0</v>
      </c>
      <c r="B1100" s="37" t="str">
        <f>IFERROR(VLOOKUP(A1100,'asig octubre'!$A$2:$C$442,3,0))</f>
        <v>Wm Full</v>
      </c>
      <c r="C1100" s="37" t="str">
        <f>IFERROR(VLOOKUP(A1100,'asig octubre'!$A$2:$B$442,2,0))</f>
        <v>EC-08</v>
      </c>
      <c r="D1100" s="38">
        <v>45575.46457175926</v>
      </c>
      <c r="E1100" s="36" t="s">
        <v>285</v>
      </c>
      <c r="F1100" s="37" t="str">
        <f t="array" ref="F1100">IFERROR(XLOOKUP(E1100,Operadores!A:A,Operadores!B:B))</f>
        <v>PERVIC</v>
      </c>
      <c r="G1100" s="36" t="s">
        <v>42</v>
      </c>
      <c r="H1100" s="39">
        <v>19.24343</v>
      </c>
      <c r="I1100" s="40">
        <v>363.03</v>
      </c>
      <c r="J1100" s="41">
        <f t="shared" si="1"/>
        <v>6985.942393</v>
      </c>
      <c r="K1100" s="37" t="str">
        <f t="array" ref="K1100">IFERROR(XLOOKUP(G1100,'Tipo de carga'!A:A,'Tipo de carga'!B:B))</f>
        <v>Autoabasto</v>
      </c>
      <c r="L1100" s="37">
        <f t="shared" si="2"/>
        <v>41</v>
      </c>
      <c r="M1100" s="37">
        <f t="shared" si="3"/>
        <v>10</v>
      </c>
      <c r="N1100" s="37">
        <f t="shared" si="4"/>
        <v>10</v>
      </c>
      <c r="O1100" s="37" t="str">
        <f t="array" ref="O1100">IFERROR(XLOOKUP(K1100,'Tipo de carga'!B:B,'Tipo de carga'!C:C))</f>
        <v>Diesel</v>
      </c>
    </row>
    <row r="1101">
      <c r="A1101" s="36">
        <v>1729.0</v>
      </c>
      <c r="B1101" s="37" t="str">
        <f>IFERROR(VLOOKUP(A1101,'asig octubre'!$A$2:$C$442,3,0))</f>
        <v>Wm Full</v>
      </c>
      <c r="C1101" s="37" t="str">
        <f>IFERROR(VLOOKUP(A1101,'asig octubre'!$A$2:$B$442,2,0))</f>
        <v>EC-08</v>
      </c>
      <c r="D1101" s="38">
        <v>45575.462696759256</v>
      </c>
      <c r="E1101" s="36" t="s">
        <v>284</v>
      </c>
      <c r="F1101" s="37" t="str">
        <f t="array" ref="F1101">IFERROR(XLOOKUP(E1101,Operadores!A:A,Operadores!B:B))</f>
        <v>CAMJU01</v>
      </c>
      <c r="G1101" s="36" t="s">
        <v>42</v>
      </c>
      <c r="H1101" s="39">
        <v>19.24343</v>
      </c>
      <c r="I1101" s="40">
        <v>429.61</v>
      </c>
      <c r="J1101" s="41">
        <f t="shared" si="1"/>
        <v>8267.169962</v>
      </c>
      <c r="K1101" s="37" t="str">
        <f t="array" ref="K1101">IFERROR(XLOOKUP(G1101,'Tipo de carga'!A:A,'Tipo de carga'!B:B))</f>
        <v>Autoabasto</v>
      </c>
      <c r="L1101" s="37">
        <f t="shared" si="2"/>
        <v>41</v>
      </c>
      <c r="M1101" s="37">
        <f t="shared" si="3"/>
        <v>10</v>
      </c>
      <c r="N1101" s="37">
        <f t="shared" si="4"/>
        <v>10</v>
      </c>
      <c r="O1101" s="37" t="str">
        <f t="array" ref="O1101">IFERROR(XLOOKUP(K1101,'Tipo de carga'!B:B,'Tipo de carga'!C:C))</f>
        <v>Diesel</v>
      </c>
    </row>
    <row r="1102">
      <c r="A1102" s="36">
        <v>1963.0</v>
      </c>
      <c r="B1102" s="37" t="str">
        <f>IFERROR(VLOOKUP(A1102,'asig octubre'!$A$2:$C$442,3,0))</f>
        <v>MeLi Dedicado Merida</v>
      </c>
      <c r="C1102" s="37" t="str">
        <f>IFERROR(VLOOKUP(A1102,'asig octubre'!$A$2:$B$442,2,0))</f>
        <v>EC-05</v>
      </c>
      <c r="D1102" s="38">
        <v>45575.44611111111</v>
      </c>
      <c r="E1102" s="36" t="s">
        <v>474</v>
      </c>
      <c r="F1102" s="37" t="str">
        <f t="array" ref="F1102">IFERROR(XLOOKUP(E1102,Operadores!A:A,Operadores!B:B))</f>
        <v>COLALE</v>
      </c>
      <c r="G1102" s="36" t="s">
        <v>42</v>
      </c>
      <c r="H1102" s="39">
        <v>19.24343</v>
      </c>
      <c r="I1102" s="40">
        <v>562.44</v>
      </c>
      <c r="J1102" s="41">
        <f t="shared" si="1"/>
        <v>10823.27477</v>
      </c>
      <c r="K1102" s="37" t="str">
        <f t="array" ref="K1102">IFERROR(XLOOKUP(G1102,'Tipo de carga'!A:A,'Tipo de carga'!B:B))</f>
        <v>Autoabasto</v>
      </c>
      <c r="L1102" s="37">
        <f t="shared" si="2"/>
        <v>41</v>
      </c>
      <c r="M1102" s="37">
        <f t="shared" si="3"/>
        <v>10</v>
      </c>
      <c r="N1102" s="37">
        <f t="shared" si="4"/>
        <v>10</v>
      </c>
      <c r="O1102" s="37" t="str">
        <f t="array" ref="O1102">IFERROR(XLOOKUP(K1102,'Tipo de carga'!B:B,'Tipo de carga'!C:C))</f>
        <v>Diesel</v>
      </c>
    </row>
    <row r="1103">
      <c r="A1103" s="36">
        <v>1834.0</v>
      </c>
      <c r="B1103" s="37" t="str">
        <f>IFERROR(VLOOKUP(A1103,'asig octubre'!$A$2:$C$442,3,0))</f>
        <v>Sayer Full</v>
      </c>
      <c r="C1103" s="37" t="str">
        <f>IFERROR(VLOOKUP(A1103,'asig octubre'!$A$2:$B$442,2,0))</f>
        <v>EC-04</v>
      </c>
      <c r="D1103" s="38">
        <v>45575.39565972222</v>
      </c>
      <c r="E1103" s="36" t="s">
        <v>475</v>
      </c>
      <c r="F1103" s="37" t="str">
        <f t="array" ref="F1103">IFERROR(XLOOKUP(E1103,Operadores!A:A,Operadores!B:B))</f>
        <v>AGUERN</v>
      </c>
      <c r="G1103" s="36" t="s">
        <v>42</v>
      </c>
      <c r="H1103" s="39">
        <v>19.24343</v>
      </c>
      <c r="I1103" s="40">
        <v>400.08</v>
      </c>
      <c r="J1103" s="41">
        <f t="shared" si="1"/>
        <v>7698.911474</v>
      </c>
      <c r="K1103" s="37" t="str">
        <f t="array" ref="K1103">IFERROR(XLOOKUP(G1103,'Tipo de carga'!A:A,'Tipo de carga'!B:B))</f>
        <v>Autoabasto</v>
      </c>
      <c r="L1103" s="37">
        <f t="shared" si="2"/>
        <v>41</v>
      </c>
      <c r="M1103" s="37">
        <f t="shared" si="3"/>
        <v>10</v>
      </c>
      <c r="N1103" s="37">
        <f t="shared" si="4"/>
        <v>10</v>
      </c>
      <c r="O1103" s="37" t="str">
        <f t="array" ref="O1103">IFERROR(XLOOKUP(K1103,'Tipo de carga'!B:B,'Tipo de carga'!C:C))</f>
        <v>Diesel</v>
      </c>
    </row>
    <row r="1104">
      <c r="A1104" s="36">
        <v>1728.0</v>
      </c>
      <c r="B1104" s="37" t="str">
        <f>IFERROR(VLOOKUP(A1104,'asig octubre'!$A$2:$C$442,3,0))</f>
        <v>Wm Full</v>
      </c>
      <c r="C1104" s="37" t="str">
        <f>IFERROR(VLOOKUP(A1104,'asig octubre'!$A$2:$B$442,2,0))</f>
        <v>EC-08</v>
      </c>
      <c r="D1104" s="38">
        <v>45575.355162037034</v>
      </c>
      <c r="E1104" s="36" t="s">
        <v>281</v>
      </c>
      <c r="F1104" s="37" t="str">
        <f t="array" ref="F1104">IFERROR(XLOOKUP(E1104,Operadores!A:A,Operadores!B:B))</f>
        <v>MARJO13</v>
      </c>
      <c r="G1104" s="36" t="s">
        <v>42</v>
      </c>
      <c r="H1104" s="39">
        <v>19.24343</v>
      </c>
      <c r="I1104" s="40">
        <v>434.1</v>
      </c>
      <c r="J1104" s="41">
        <f t="shared" si="1"/>
        <v>8353.572963</v>
      </c>
      <c r="K1104" s="37" t="str">
        <f t="array" ref="K1104">IFERROR(XLOOKUP(G1104,'Tipo de carga'!A:A,'Tipo de carga'!B:B))</f>
        <v>Autoabasto</v>
      </c>
      <c r="L1104" s="37">
        <f t="shared" si="2"/>
        <v>41</v>
      </c>
      <c r="M1104" s="37">
        <f t="shared" si="3"/>
        <v>10</v>
      </c>
      <c r="N1104" s="37">
        <f t="shared" si="4"/>
        <v>10</v>
      </c>
      <c r="O1104" s="37" t="str">
        <f t="array" ref="O1104">IFERROR(XLOOKUP(K1104,'Tipo de carga'!B:B,'Tipo de carga'!C:C))</f>
        <v>Diesel</v>
      </c>
    </row>
    <row r="1105">
      <c r="A1105" s="36">
        <v>1813.0</v>
      </c>
      <c r="B1105" s="37" t="str">
        <f>IFERROR(VLOOKUP(A1105,'asig octubre'!$A$2:$C$442,3,0))</f>
        <v>Wm Full</v>
      </c>
      <c r="C1105" s="37" t="str">
        <f>IFERROR(VLOOKUP(A1105,'asig octubre'!$A$2:$B$442,2,0))</f>
        <v>EC-08</v>
      </c>
      <c r="D1105" s="38">
        <v>45575.30494212963</v>
      </c>
      <c r="E1105" s="36" t="s">
        <v>476</v>
      </c>
      <c r="F1105" s="37" t="str">
        <f t="array" ref="F1105">IFERROR(XLOOKUP(E1105,Operadores!A:A,Operadores!B:B))</f>
        <v>VILJE</v>
      </c>
      <c r="G1105" s="36" t="s">
        <v>42</v>
      </c>
      <c r="H1105" s="39">
        <v>19.24343</v>
      </c>
      <c r="I1105" s="40">
        <v>305.01</v>
      </c>
      <c r="J1105" s="41">
        <f t="shared" si="1"/>
        <v>5869.438584</v>
      </c>
      <c r="K1105" s="37" t="str">
        <f t="array" ref="K1105">IFERROR(XLOOKUP(G1105,'Tipo de carga'!A:A,'Tipo de carga'!B:B))</f>
        <v>Autoabasto</v>
      </c>
      <c r="L1105" s="37">
        <f t="shared" si="2"/>
        <v>41</v>
      </c>
      <c r="M1105" s="37">
        <f t="shared" si="3"/>
        <v>10</v>
      </c>
      <c r="N1105" s="37">
        <f t="shared" si="4"/>
        <v>10</v>
      </c>
      <c r="O1105" s="37" t="str">
        <f t="array" ref="O1105">IFERROR(XLOOKUP(K1105,'Tipo de carga'!B:B,'Tipo de carga'!C:C))</f>
        <v>Diesel</v>
      </c>
    </row>
    <row r="1106">
      <c r="A1106" s="36">
        <v>1698.0</v>
      </c>
      <c r="B1106" s="37" t="str">
        <f>IFERROR(VLOOKUP(A1106,'asig octubre'!$A$2:$C$442,3,0))</f>
        <v>Available</v>
      </c>
      <c r="C1106" s="37" t="str">
        <f>IFERROR(VLOOKUP(A1106,'asig octubre'!$A$2:$B$442,2,0))</f>
        <v>TTE</v>
      </c>
      <c r="D1106" s="38">
        <v>45575.242951388886</v>
      </c>
      <c r="E1106" s="36" t="s">
        <v>24</v>
      </c>
      <c r="F1106" s="37" t="str">
        <f t="array" ref="F1106">IFERROR(XLOOKUP(E1106,Operadores!A:A,Operadores!B:B))</f>
        <v>LOPOSC</v>
      </c>
      <c r="G1106" s="36" t="s">
        <v>42</v>
      </c>
      <c r="H1106" s="39">
        <v>19.24343</v>
      </c>
      <c r="I1106" s="40">
        <v>217.25</v>
      </c>
      <c r="J1106" s="41">
        <f t="shared" si="1"/>
        <v>4180.635168</v>
      </c>
      <c r="K1106" s="37" t="str">
        <f t="array" ref="K1106">IFERROR(XLOOKUP(G1106,'Tipo de carga'!A:A,'Tipo de carga'!B:B))</f>
        <v>Autoabasto</v>
      </c>
      <c r="L1106" s="37">
        <f t="shared" si="2"/>
        <v>41</v>
      </c>
      <c r="M1106" s="37">
        <f t="shared" si="3"/>
        <v>10</v>
      </c>
      <c r="N1106" s="37">
        <f t="shared" si="4"/>
        <v>10</v>
      </c>
      <c r="O1106" s="37" t="str">
        <f t="array" ref="O1106">IFERROR(XLOOKUP(K1106,'Tipo de carga'!B:B,'Tipo de carga'!C:C))</f>
        <v>Diesel</v>
      </c>
    </row>
    <row r="1107">
      <c r="A1107" s="36">
        <v>2002.0</v>
      </c>
      <c r="B1107" s="37" t="str">
        <f>IFERROR(VLOOKUP(A1107,'asig octubre'!$A$2:$C$442,3,0))</f>
        <v>MeLi Dedicado Merida</v>
      </c>
      <c r="C1107" s="37" t="str">
        <f>IFERROR(VLOOKUP(A1107,'asig octubre'!$A$2:$B$442,2,0))</f>
        <v>EC-05</v>
      </c>
      <c r="D1107" s="38">
        <v>45575.211435185185</v>
      </c>
      <c r="E1107" s="36" t="s">
        <v>292</v>
      </c>
      <c r="F1107" s="37" t="str">
        <f t="array" ref="F1107">IFERROR(XLOOKUP(E1107,Operadores!A:A,Operadores!B:B))</f>
        <v>GARJUL</v>
      </c>
      <c r="G1107" s="36" t="s">
        <v>42</v>
      </c>
      <c r="H1107" s="39">
        <v>19.24343</v>
      </c>
      <c r="I1107" s="40">
        <v>380.06</v>
      </c>
      <c r="J1107" s="41">
        <f t="shared" si="1"/>
        <v>7313.658006</v>
      </c>
      <c r="K1107" s="37" t="str">
        <f t="array" ref="K1107">IFERROR(XLOOKUP(G1107,'Tipo de carga'!A:A,'Tipo de carga'!B:B))</f>
        <v>Autoabasto</v>
      </c>
      <c r="L1107" s="37">
        <f t="shared" si="2"/>
        <v>41</v>
      </c>
      <c r="M1107" s="37">
        <f t="shared" si="3"/>
        <v>10</v>
      </c>
      <c r="N1107" s="37">
        <f t="shared" si="4"/>
        <v>10</v>
      </c>
      <c r="O1107" s="37" t="str">
        <f t="array" ref="O1107">IFERROR(XLOOKUP(K1107,'Tipo de carga'!B:B,'Tipo de carga'!C:C))</f>
        <v>Diesel</v>
      </c>
    </row>
    <row r="1108">
      <c r="A1108" s="36">
        <v>1701.0</v>
      </c>
      <c r="B1108" s="37" t="str">
        <f>IFERROR(VLOOKUP(A1108,'asig octubre'!$A$2:$C$442,3,0))</f>
        <v>Wm Full</v>
      </c>
      <c r="C1108" s="37" t="str">
        <f>IFERROR(VLOOKUP(A1108,'asig octubre'!$A$2:$B$442,2,0))</f>
        <v>EC-08</v>
      </c>
      <c r="D1108" s="38">
        <v>45575.08940972222</v>
      </c>
      <c r="E1108" s="36" t="s">
        <v>400</v>
      </c>
      <c r="F1108" s="37" t="str">
        <f t="array" ref="F1108">IFERROR(XLOOKUP(E1108,Operadores!A:A,Operadores!B:B))</f>
        <v>HERMOI</v>
      </c>
      <c r="G1108" s="36" t="s">
        <v>42</v>
      </c>
      <c r="H1108" s="39">
        <v>19.24343</v>
      </c>
      <c r="I1108" s="40">
        <v>440.12</v>
      </c>
      <c r="J1108" s="41">
        <f t="shared" si="1"/>
        <v>8469.418412</v>
      </c>
      <c r="K1108" s="37" t="str">
        <f t="array" ref="K1108">IFERROR(XLOOKUP(G1108,'Tipo de carga'!A:A,'Tipo de carga'!B:B))</f>
        <v>Autoabasto</v>
      </c>
      <c r="L1108" s="37">
        <f t="shared" si="2"/>
        <v>41</v>
      </c>
      <c r="M1108" s="37">
        <f t="shared" si="3"/>
        <v>10</v>
      </c>
      <c r="N1108" s="37">
        <f t="shared" si="4"/>
        <v>10</v>
      </c>
      <c r="O1108" s="37" t="str">
        <f t="array" ref="O1108">IFERROR(XLOOKUP(K1108,'Tipo de carga'!B:B,'Tipo de carga'!C:C))</f>
        <v>Diesel</v>
      </c>
    </row>
    <row r="1109">
      <c r="A1109" s="36">
        <v>2001.0</v>
      </c>
      <c r="B1109" s="37" t="str">
        <f>IFERROR(VLOOKUP(A1109,'asig octubre'!$A$2:$C$442,3,0))</f>
        <v>MeLi Dedicado Merida</v>
      </c>
      <c r="C1109" s="37" t="str">
        <f>IFERROR(VLOOKUP(A1109,'asig octubre'!$A$2:$B$442,2,0))</f>
        <v>EC-05</v>
      </c>
      <c r="D1109" s="38">
        <v>45575.0</v>
      </c>
      <c r="E1109" s="36"/>
      <c r="F1109" s="37"/>
      <c r="G1109" s="36" t="s">
        <v>425</v>
      </c>
      <c r="H1109" s="39">
        <v>25.17</v>
      </c>
      <c r="I1109" s="40">
        <v>286.05</v>
      </c>
      <c r="J1109" s="41">
        <f t="shared" si="1"/>
        <v>7199.8785</v>
      </c>
      <c r="K1109" s="37" t="str">
        <f t="array" ref="K1109">IFERROR(XLOOKUP(G1109,'Tipo de carga'!A:A,'Tipo de carga'!B:B))</f>
        <v>Ticket</v>
      </c>
      <c r="L1109" s="37">
        <f t="shared" si="2"/>
        <v>41</v>
      </c>
      <c r="M1109" s="37">
        <f t="shared" si="3"/>
        <v>10</v>
      </c>
      <c r="N1109" s="37">
        <f t="shared" si="4"/>
        <v>10</v>
      </c>
      <c r="O1109" s="37" t="str">
        <f t="array" ref="O1109">IFERROR(XLOOKUP(K1109,'Tipo de carga'!B:B,'Tipo de carga'!C:C))</f>
        <v>Diesel</v>
      </c>
    </row>
    <row r="1110">
      <c r="A1110" s="36">
        <v>1978.0</v>
      </c>
      <c r="B1110" s="37" t="str">
        <f>IFERROR(VLOOKUP(A1110,'asig octubre'!$A$2:$C$442,3,0))</f>
        <v>MeLi Dedicado TD</v>
      </c>
      <c r="C1110" s="37" t="str">
        <f>IFERROR(VLOOKUP(A1110,'asig octubre'!$A$2:$B$442,2,0))</f>
        <v>EC-05</v>
      </c>
      <c r="D1110" s="38">
        <v>45575.0</v>
      </c>
      <c r="E1110" s="36" t="s">
        <v>368</v>
      </c>
      <c r="F1110" s="37" t="str">
        <f t="array" ref="F1110">IFERROR(XLOOKUP(E1110,Operadores!A:A,Operadores!B:B))</f>
        <v>GARMAR</v>
      </c>
      <c r="G1110" s="36" t="s">
        <v>425</v>
      </c>
      <c r="H1110" s="39">
        <v>24.97</v>
      </c>
      <c r="I1110" s="40">
        <v>240.28</v>
      </c>
      <c r="J1110" s="41">
        <f t="shared" si="1"/>
        <v>5999.7916</v>
      </c>
      <c r="K1110" s="37" t="str">
        <f t="array" ref="K1110">IFERROR(XLOOKUP(G1110,'Tipo de carga'!A:A,'Tipo de carga'!B:B))</f>
        <v>Ticket</v>
      </c>
      <c r="L1110" s="37">
        <f t="shared" si="2"/>
        <v>41</v>
      </c>
      <c r="M1110" s="37">
        <f t="shared" si="3"/>
        <v>10</v>
      </c>
      <c r="N1110" s="37">
        <f t="shared" si="4"/>
        <v>10</v>
      </c>
      <c r="O1110" s="37" t="str">
        <f t="array" ref="O1110">IFERROR(XLOOKUP(K1110,'Tipo de carga'!B:B,'Tipo de carga'!C:C))</f>
        <v>Diesel</v>
      </c>
    </row>
    <row r="1111">
      <c r="A1111" s="36">
        <v>1958.0</v>
      </c>
      <c r="B1111" s="37" t="str">
        <f>IFERROR(VLOOKUP(A1111,'asig octubre'!$A$2:$C$442,3,0))</f>
        <v>Full Liver</v>
      </c>
      <c r="C1111" s="37" t="str">
        <f>IFERROR(VLOOKUP(A1111,'asig octubre'!$A$2:$B$442,2,0))</f>
        <v>EC-01</v>
      </c>
      <c r="D1111" s="38">
        <v>45575.0</v>
      </c>
      <c r="E1111" s="36"/>
      <c r="F1111" s="37"/>
      <c r="G1111" s="36" t="s">
        <v>425</v>
      </c>
      <c r="H1111" s="39">
        <v>25.79</v>
      </c>
      <c r="I1111" s="40">
        <v>293.13</v>
      </c>
      <c r="J1111" s="41">
        <f t="shared" si="1"/>
        <v>7559.8227</v>
      </c>
      <c r="K1111" s="37" t="str">
        <f t="array" ref="K1111">IFERROR(XLOOKUP(G1111,'Tipo de carga'!A:A,'Tipo de carga'!B:B))</f>
        <v>Ticket</v>
      </c>
      <c r="L1111" s="37">
        <f t="shared" si="2"/>
        <v>41</v>
      </c>
      <c r="M1111" s="37">
        <f t="shared" si="3"/>
        <v>10</v>
      </c>
      <c r="N1111" s="37">
        <f t="shared" si="4"/>
        <v>10</v>
      </c>
      <c r="O1111" s="37" t="str">
        <f t="array" ref="O1111">IFERROR(XLOOKUP(K1111,'Tipo de carga'!B:B,'Tipo de carga'!C:C))</f>
        <v>Diesel</v>
      </c>
    </row>
    <row r="1112">
      <c r="A1112" s="36">
        <v>1959.0</v>
      </c>
      <c r="B1112" s="37" t="str">
        <f>IFERROR(VLOOKUP(A1112,'asig octubre'!$A$2:$C$442,3,0))</f>
        <v>Full Liver</v>
      </c>
      <c r="C1112" s="37" t="str">
        <f>IFERROR(VLOOKUP(A1112,'asig octubre'!$A$2:$B$442,2,0))</f>
        <v>EC-01</v>
      </c>
      <c r="D1112" s="38">
        <v>45575.0</v>
      </c>
      <c r="E1112" s="36"/>
      <c r="F1112" s="37"/>
      <c r="G1112" s="36" t="s">
        <v>425</v>
      </c>
      <c r="H1112" s="39">
        <v>25.7</v>
      </c>
      <c r="I1112" s="40">
        <v>144.71</v>
      </c>
      <c r="J1112" s="41">
        <f t="shared" si="1"/>
        <v>3719.047</v>
      </c>
      <c r="K1112" s="37" t="str">
        <f t="array" ref="K1112">IFERROR(XLOOKUP(G1112,'Tipo de carga'!A:A,'Tipo de carga'!B:B))</f>
        <v>Ticket</v>
      </c>
      <c r="L1112" s="37">
        <f t="shared" si="2"/>
        <v>41</v>
      </c>
      <c r="M1112" s="37">
        <f t="shared" si="3"/>
        <v>10</v>
      </c>
      <c r="N1112" s="37">
        <f t="shared" si="4"/>
        <v>10</v>
      </c>
      <c r="O1112" s="37" t="str">
        <f t="array" ref="O1112">IFERROR(XLOOKUP(K1112,'Tipo de carga'!B:B,'Tipo de carga'!C:C))</f>
        <v>Diesel</v>
      </c>
    </row>
    <row r="1113">
      <c r="A1113" s="36">
        <v>1730.0</v>
      </c>
      <c r="B1113" s="37" t="str">
        <f>IFERROR(VLOOKUP(A1113,'asig octubre'!$A$2:$C$442,3,0))</f>
        <v>Wm Sencillo</v>
      </c>
      <c r="C1113" s="37" t="str">
        <f>IFERROR(VLOOKUP(A1113,'asig octubre'!$A$2:$B$442,2,0))</f>
        <v>EC-08</v>
      </c>
      <c r="D1113" s="38">
        <v>45575.0</v>
      </c>
      <c r="E1113" s="36"/>
      <c r="F1113" s="37"/>
      <c r="G1113" s="36" t="s">
        <v>425</v>
      </c>
      <c r="H1113" s="39">
        <v>25.1</v>
      </c>
      <c r="I1113" s="40">
        <v>250.0</v>
      </c>
      <c r="J1113" s="41">
        <f t="shared" si="1"/>
        <v>6275</v>
      </c>
      <c r="K1113" s="37" t="str">
        <f t="array" ref="K1113">IFERROR(XLOOKUP(G1113,'Tipo de carga'!A:A,'Tipo de carga'!B:B))</f>
        <v>Ticket</v>
      </c>
      <c r="L1113" s="37">
        <f t="shared" si="2"/>
        <v>41</v>
      </c>
      <c r="M1113" s="37">
        <f t="shared" si="3"/>
        <v>10</v>
      </c>
      <c r="N1113" s="37">
        <f t="shared" si="4"/>
        <v>10</v>
      </c>
      <c r="O1113" s="37" t="str">
        <f t="array" ref="O1113">IFERROR(XLOOKUP(K1113,'Tipo de carga'!B:B,'Tipo de carga'!C:C))</f>
        <v>Diesel</v>
      </c>
    </row>
    <row r="1114">
      <c r="A1114" s="36">
        <v>1894.0</v>
      </c>
      <c r="B1114" s="37" t="str">
        <f>IFERROR(VLOOKUP(A1114,'asig octubre'!$A$2:$C$442,3,0))</f>
        <v>Pipas</v>
      </c>
      <c r="C1114" s="37" t="str">
        <f>IFERROR(VLOOKUP(A1114,'asig octubre'!$A$2:$B$442,2,0))</f>
        <v>EC-02</v>
      </c>
      <c r="D1114" s="38">
        <v>45575.0</v>
      </c>
      <c r="E1114" s="36"/>
      <c r="F1114" s="37"/>
      <c r="G1114" s="36" t="s">
        <v>425</v>
      </c>
      <c r="H1114" s="39">
        <v>24.99</v>
      </c>
      <c r="I1114" s="40">
        <v>480.0</v>
      </c>
      <c r="J1114" s="41">
        <f t="shared" si="1"/>
        <v>11995.2</v>
      </c>
      <c r="K1114" s="37" t="str">
        <f t="array" ref="K1114">IFERROR(XLOOKUP(G1114,'Tipo de carga'!A:A,'Tipo de carga'!B:B))</f>
        <v>Ticket</v>
      </c>
      <c r="L1114" s="37">
        <f t="shared" si="2"/>
        <v>41</v>
      </c>
      <c r="M1114" s="37">
        <f t="shared" si="3"/>
        <v>10</v>
      </c>
      <c r="N1114" s="37">
        <f t="shared" si="4"/>
        <v>10</v>
      </c>
      <c r="O1114" s="37" t="str">
        <f t="array" ref="O1114">IFERROR(XLOOKUP(K1114,'Tipo de carga'!B:B,'Tipo de carga'!C:C))</f>
        <v>Diesel</v>
      </c>
    </row>
    <row r="1115">
      <c r="A1115" s="36">
        <v>1715.0</v>
      </c>
      <c r="B1115" s="37" t="str">
        <f>IFERROR(VLOOKUP(A1115,'asig octubre'!$A$2:$C$442,3,0))</f>
        <v>Wm Sencillo</v>
      </c>
      <c r="C1115" s="37" t="str">
        <f>IFERROR(VLOOKUP(A1115,'asig octubre'!$A$2:$B$442,2,0))</f>
        <v>EC-08</v>
      </c>
      <c r="D1115" s="38">
        <v>45575.0</v>
      </c>
      <c r="E1115" s="36"/>
      <c r="F1115" s="37"/>
      <c r="G1115" s="36" t="s">
        <v>425</v>
      </c>
      <c r="H1115" s="39">
        <v>25.29</v>
      </c>
      <c r="I1115" s="40">
        <v>332.13</v>
      </c>
      <c r="J1115" s="41">
        <f t="shared" si="1"/>
        <v>8399.5677</v>
      </c>
      <c r="K1115" s="37" t="str">
        <f t="array" ref="K1115">IFERROR(XLOOKUP(G1115,'Tipo de carga'!A:A,'Tipo de carga'!B:B))</f>
        <v>Ticket</v>
      </c>
      <c r="L1115" s="37">
        <f t="shared" si="2"/>
        <v>41</v>
      </c>
      <c r="M1115" s="37">
        <f t="shared" si="3"/>
        <v>10</v>
      </c>
      <c r="N1115" s="37">
        <f t="shared" si="4"/>
        <v>10</v>
      </c>
      <c r="O1115" s="37" t="str">
        <f t="array" ref="O1115">IFERROR(XLOOKUP(K1115,'Tipo de carga'!B:B,'Tipo de carga'!C:C))</f>
        <v>Diesel</v>
      </c>
    </row>
    <row r="1116">
      <c r="A1116" s="36">
        <v>1871.0</v>
      </c>
      <c r="B1116" s="37" t="str">
        <f>IFERROR(VLOOKUP(A1116,'asig octubre'!$A$2:$C$442,3,0))</f>
        <v>Circuitos</v>
      </c>
      <c r="C1116" s="37" t="str">
        <f>IFERROR(VLOOKUP(A1116,'asig octubre'!$A$2:$B$442,2,0))</f>
        <v>EC-03</v>
      </c>
      <c r="D1116" s="38">
        <v>45575.0</v>
      </c>
      <c r="E1116" s="36"/>
      <c r="F1116" s="37"/>
      <c r="G1116" s="36" t="s">
        <v>425</v>
      </c>
      <c r="H1116" s="39">
        <v>26.59</v>
      </c>
      <c r="I1116" s="40">
        <v>90.0</v>
      </c>
      <c r="J1116" s="41">
        <f t="shared" si="1"/>
        <v>2393.1</v>
      </c>
      <c r="K1116" s="37" t="str">
        <f t="array" ref="K1116">IFERROR(XLOOKUP(G1116,'Tipo de carga'!A:A,'Tipo de carga'!B:B))</f>
        <v>Ticket</v>
      </c>
      <c r="L1116" s="37">
        <f t="shared" si="2"/>
        <v>41</v>
      </c>
      <c r="M1116" s="37">
        <f t="shared" si="3"/>
        <v>10</v>
      </c>
      <c r="N1116" s="37">
        <f t="shared" si="4"/>
        <v>10</v>
      </c>
      <c r="O1116" s="37" t="str">
        <f t="array" ref="O1116">IFERROR(XLOOKUP(K1116,'Tipo de carga'!B:B,'Tipo de carga'!C:C))</f>
        <v>Diesel</v>
      </c>
    </row>
    <row r="1117">
      <c r="A1117" s="36">
        <v>1989.0</v>
      </c>
      <c r="B1117" s="37" t="str">
        <f>IFERROR(VLOOKUP(A1117,'asig octubre'!$A$2:$C$442,3,0))</f>
        <v>MeLi asignado SD</v>
      </c>
      <c r="C1117" s="37" t="str">
        <f>IFERROR(VLOOKUP(A1117,'asig octubre'!$A$2:$B$442,2,0))</f>
        <v>EC-05</v>
      </c>
      <c r="D1117" s="38">
        <v>45575.0</v>
      </c>
      <c r="E1117" s="36"/>
      <c r="F1117" s="37"/>
      <c r="G1117" s="36" t="s">
        <v>425</v>
      </c>
      <c r="H1117" s="39">
        <v>26.15</v>
      </c>
      <c r="I1117" s="40">
        <v>275.33</v>
      </c>
      <c r="J1117" s="41">
        <f t="shared" si="1"/>
        <v>7199.8795</v>
      </c>
      <c r="K1117" s="37" t="str">
        <f t="array" ref="K1117">IFERROR(XLOOKUP(G1117,'Tipo de carga'!A:A,'Tipo de carga'!B:B))</f>
        <v>Ticket</v>
      </c>
      <c r="L1117" s="37">
        <f t="shared" si="2"/>
        <v>41</v>
      </c>
      <c r="M1117" s="37">
        <f t="shared" si="3"/>
        <v>10</v>
      </c>
      <c r="N1117" s="37">
        <f t="shared" si="4"/>
        <v>10</v>
      </c>
      <c r="O1117" s="37" t="str">
        <f t="array" ref="O1117">IFERROR(XLOOKUP(K1117,'Tipo de carga'!B:B,'Tipo de carga'!C:C))</f>
        <v>Diesel</v>
      </c>
    </row>
    <row r="1118">
      <c r="A1118" s="36">
        <v>1880.0</v>
      </c>
      <c r="B1118" s="37" t="str">
        <f>IFERROR(VLOOKUP(A1118,'asig octubre'!$A$2:$C$442,3,0))</f>
        <v>Circuitos</v>
      </c>
      <c r="C1118" s="37" t="str">
        <f>IFERROR(VLOOKUP(A1118,'asig octubre'!$A$2:$B$442,2,0))</f>
        <v>EC-03</v>
      </c>
      <c r="D1118" s="38">
        <v>45575.0</v>
      </c>
      <c r="E1118" s="36"/>
      <c r="F1118" s="37"/>
      <c r="G1118" s="36" t="s">
        <v>425</v>
      </c>
      <c r="H1118" s="39">
        <v>27.5</v>
      </c>
      <c r="I1118" s="40">
        <v>130.9</v>
      </c>
      <c r="J1118" s="41">
        <f t="shared" si="1"/>
        <v>3599.75</v>
      </c>
      <c r="K1118" s="37" t="str">
        <f t="array" ref="K1118">IFERROR(XLOOKUP(G1118,'Tipo de carga'!A:A,'Tipo de carga'!B:B))</f>
        <v>Ticket</v>
      </c>
      <c r="L1118" s="37">
        <f t="shared" si="2"/>
        <v>41</v>
      </c>
      <c r="M1118" s="37">
        <f t="shared" si="3"/>
        <v>10</v>
      </c>
      <c r="N1118" s="37">
        <f t="shared" si="4"/>
        <v>10</v>
      </c>
      <c r="O1118" s="37" t="str">
        <f t="array" ref="O1118">IFERROR(XLOOKUP(K1118,'Tipo de carga'!B:B,'Tipo de carga'!C:C))</f>
        <v>Diesel</v>
      </c>
    </row>
    <row r="1119">
      <c r="A1119" s="36">
        <v>1938.0</v>
      </c>
      <c r="B1119" s="37" t="str">
        <f>IFERROR(VLOOKUP(A1119,'asig octubre'!$A$2:$C$442,3,0))</f>
        <v>Sayer Sencillo</v>
      </c>
      <c r="C1119" s="37" t="str">
        <f>IFERROR(VLOOKUP(A1119,'asig octubre'!$A$2:$B$442,2,0))</f>
        <v>EC-04</v>
      </c>
      <c r="D1119" s="38">
        <v>45575.0</v>
      </c>
      <c r="E1119" s="36" t="s">
        <v>38</v>
      </c>
      <c r="F1119" s="37" t="str">
        <f t="array" ref="F1119">IFERROR(XLOOKUP(E1119,Operadores!A:A,Operadores!B:B))</f>
        <v>SOSCA01</v>
      </c>
      <c r="G1119" s="36" t="s">
        <v>425</v>
      </c>
      <c r="H1119" s="39">
        <v>25.82</v>
      </c>
      <c r="I1119" s="40">
        <v>172.72</v>
      </c>
      <c r="J1119" s="41">
        <f t="shared" si="1"/>
        <v>4459.6304</v>
      </c>
      <c r="K1119" s="37" t="str">
        <f t="array" ref="K1119">IFERROR(XLOOKUP(G1119,'Tipo de carga'!A:A,'Tipo de carga'!B:B))</f>
        <v>Ticket</v>
      </c>
      <c r="L1119" s="37">
        <f t="shared" si="2"/>
        <v>41</v>
      </c>
      <c r="M1119" s="37">
        <f t="shared" si="3"/>
        <v>10</v>
      </c>
      <c r="N1119" s="37">
        <f t="shared" si="4"/>
        <v>10</v>
      </c>
      <c r="O1119" s="37" t="str">
        <f t="array" ref="O1119">IFERROR(XLOOKUP(K1119,'Tipo de carga'!B:B,'Tipo de carga'!C:C))</f>
        <v>Diesel</v>
      </c>
    </row>
    <row r="1120">
      <c r="A1120" s="36">
        <v>1900.0</v>
      </c>
      <c r="B1120" s="37" t="str">
        <f>IFERROR(VLOOKUP(A1120,'asig octubre'!$A$2:$C$442,3,0))</f>
        <v>Full Liver</v>
      </c>
      <c r="C1120" s="37" t="str">
        <f>IFERROR(VLOOKUP(A1120,'asig octubre'!$A$2:$B$442,2,0))</f>
        <v>EC-01</v>
      </c>
      <c r="D1120" s="38">
        <v>45575.0</v>
      </c>
      <c r="E1120" s="36"/>
      <c r="F1120" s="37"/>
      <c r="G1120" s="36" t="s">
        <v>425</v>
      </c>
      <c r="H1120" s="39">
        <v>25.79</v>
      </c>
      <c r="I1120" s="40">
        <v>139.58</v>
      </c>
      <c r="J1120" s="41">
        <f t="shared" si="1"/>
        <v>3599.7682</v>
      </c>
      <c r="K1120" s="37" t="str">
        <f t="array" ref="K1120">IFERROR(XLOOKUP(G1120,'Tipo de carga'!A:A,'Tipo de carga'!B:B))</f>
        <v>Ticket</v>
      </c>
      <c r="L1120" s="37">
        <f t="shared" si="2"/>
        <v>41</v>
      </c>
      <c r="M1120" s="37">
        <f t="shared" si="3"/>
        <v>10</v>
      </c>
      <c r="N1120" s="37">
        <f t="shared" si="4"/>
        <v>10</v>
      </c>
      <c r="O1120" s="37" t="str">
        <f t="array" ref="O1120">IFERROR(XLOOKUP(K1120,'Tipo de carga'!B:B,'Tipo de carga'!C:C))</f>
        <v>Diesel</v>
      </c>
    </row>
    <row r="1121">
      <c r="A1121" s="36">
        <v>308.0</v>
      </c>
      <c r="B1121" s="37" t="str">
        <f>IFERROR(VLOOKUP(A1121,'asig octubre'!$A$2:$C$442,3,0))</f>
        <v>Sayer Thorton</v>
      </c>
      <c r="C1121" s="37" t="str">
        <f>IFERROR(VLOOKUP(A1121,'asig octubre'!$A$2:$B$442,2,0))</f>
        <v>EC-04</v>
      </c>
      <c r="D1121" s="38">
        <v>45575.0</v>
      </c>
      <c r="E1121" s="36" t="s">
        <v>261</v>
      </c>
      <c r="F1121" s="37" t="str">
        <f t="array" ref="F1121">IFERROR(XLOOKUP(E1121,Operadores!A:A,Operadores!B:B))</f>
        <v>FLOTIT</v>
      </c>
      <c r="G1121" s="36" t="s">
        <v>425</v>
      </c>
      <c r="H1121" s="39">
        <v>25.99</v>
      </c>
      <c r="I1121" s="40">
        <v>184.68</v>
      </c>
      <c r="J1121" s="41">
        <f t="shared" si="1"/>
        <v>4799.8332</v>
      </c>
      <c r="K1121" s="37" t="str">
        <f t="array" ref="K1121">IFERROR(XLOOKUP(G1121,'Tipo de carga'!A:A,'Tipo de carga'!B:B))</f>
        <v>Ticket</v>
      </c>
      <c r="L1121" s="37">
        <f t="shared" si="2"/>
        <v>41</v>
      </c>
      <c r="M1121" s="37">
        <f t="shared" si="3"/>
        <v>10</v>
      </c>
      <c r="N1121" s="37">
        <f t="shared" si="4"/>
        <v>10</v>
      </c>
      <c r="O1121" s="37" t="str">
        <f t="array" ref="O1121">IFERROR(XLOOKUP(K1121,'Tipo de carga'!B:B,'Tipo de carga'!C:C))</f>
        <v>Diesel</v>
      </c>
    </row>
    <row r="1122">
      <c r="A1122" s="36">
        <v>1970.0</v>
      </c>
      <c r="B1122" s="37" t="str">
        <f>IFERROR(VLOOKUP(A1122,'asig octubre'!$A$2:$C$442,3,0))</f>
        <v>Sayer Vuelteros</v>
      </c>
      <c r="C1122" s="37" t="str">
        <f>IFERROR(VLOOKUP(A1122,'asig octubre'!$A$2:$B$442,2,0))</f>
        <v>EC-04</v>
      </c>
      <c r="D1122" s="38">
        <v>45575.0</v>
      </c>
      <c r="E1122" s="36" t="s">
        <v>47</v>
      </c>
      <c r="F1122" s="37" t="str">
        <f t="array" ref="F1122">IFERROR(XLOOKUP(E1122,Operadores!A:A,Operadores!B:B))</f>
        <v>HERLEX</v>
      </c>
      <c r="G1122" s="36" t="s">
        <v>425</v>
      </c>
      <c r="H1122" s="39">
        <v>24.89</v>
      </c>
      <c r="I1122" s="40">
        <v>289.27</v>
      </c>
      <c r="J1122" s="41">
        <f t="shared" si="1"/>
        <v>7199.9303</v>
      </c>
      <c r="K1122" s="37" t="str">
        <f t="array" ref="K1122">IFERROR(XLOOKUP(G1122,'Tipo de carga'!A:A,'Tipo de carga'!B:B))</f>
        <v>Ticket</v>
      </c>
      <c r="L1122" s="37">
        <f t="shared" si="2"/>
        <v>41</v>
      </c>
      <c r="M1122" s="37">
        <f t="shared" si="3"/>
        <v>10</v>
      </c>
      <c r="N1122" s="37">
        <f t="shared" si="4"/>
        <v>10</v>
      </c>
      <c r="O1122" s="37" t="str">
        <f t="array" ref="O1122">IFERROR(XLOOKUP(K1122,'Tipo de carga'!B:B,'Tipo de carga'!C:C))</f>
        <v>Diesel</v>
      </c>
    </row>
    <row r="1123">
      <c r="A1123" s="36">
        <v>1878.0</v>
      </c>
      <c r="B1123" s="37" t="str">
        <f>IFERROR(VLOOKUP(A1123,'asig octubre'!$A$2:$C$442,3,0))</f>
        <v>Circuitos</v>
      </c>
      <c r="C1123" s="37" t="str">
        <f>IFERROR(VLOOKUP(A1123,'asig octubre'!$A$2:$B$442,2,0))</f>
        <v>EC-03</v>
      </c>
      <c r="D1123" s="38">
        <v>45575.0</v>
      </c>
      <c r="E1123" s="36"/>
      <c r="F1123" s="37"/>
      <c r="G1123" s="36" t="s">
        <v>425</v>
      </c>
      <c r="H1123" s="39">
        <v>26.95</v>
      </c>
      <c r="I1123" s="40">
        <v>178.1</v>
      </c>
      <c r="J1123" s="41">
        <f t="shared" si="1"/>
        <v>4799.795</v>
      </c>
      <c r="K1123" s="37" t="str">
        <f t="array" ref="K1123">IFERROR(XLOOKUP(G1123,'Tipo de carga'!A:A,'Tipo de carga'!B:B))</f>
        <v>Ticket</v>
      </c>
      <c r="L1123" s="37">
        <f t="shared" si="2"/>
        <v>41</v>
      </c>
      <c r="M1123" s="37">
        <f t="shared" si="3"/>
        <v>10</v>
      </c>
      <c r="N1123" s="37">
        <f t="shared" si="4"/>
        <v>10</v>
      </c>
      <c r="O1123" s="37" t="str">
        <f t="array" ref="O1123">IFERROR(XLOOKUP(K1123,'Tipo de carga'!B:B,'Tipo de carga'!C:C))</f>
        <v>Diesel</v>
      </c>
    </row>
    <row r="1124">
      <c r="A1124" s="36">
        <v>1921.0</v>
      </c>
      <c r="B1124" s="37" t="str">
        <f>IFERROR(VLOOKUP(A1124,'asig octubre'!$A$2:$C$442,3,0))</f>
        <v>Circuitos</v>
      </c>
      <c r="C1124" s="37" t="str">
        <f>IFERROR(VLOOKUP(A1124,'asig octubre'!$A$2:$B$442,2,0))</f>
        <v>EC-03</v>
      </c>
      <c r="D1124" s="38">
        <v>45575.0</v>
      </c>
      <c r="E1124" s="36" t="s">
        <v>445</v>
      </c>
      <c r="F1124" s="37" t="str">
        <f t="array" ref="F1124">IFERROR(XLOOKUP(E1124,Operadores!A:A,Operadores!B:B))</f>
        <v>MIREDM</v>
      </c>
      <c r="G1124" s="36" t="s">
        <v>446</v>
      </c>
      <c r="H1124" s="39">
        <v>9.99</v>
      </c>
      <c r="I1124" s="40">
        <v>232.24</v>
      </c>
      <c r="J1124" s="41">
        <f t="shared" si="1"/>
        <v>2320.0776</v>
      </c>
      <c r="K1124" s="37" t="str">
        <f t="array" ref="K1124">IFERROR(XLOOKUP(G1124,'Tipo de carga'!A:A,'Tipo de carga'!B:B))</f>
        <v>Natgas</v>
      </c>
      <c r="L1124" s="37">
        <f t="shared" si="2"/>
        <v>41</v>
      </c>
      <c r="M1124" s="37">
        <f t="shared" si="3"/>
        <v>10</v>
      </c>
      <c r="N1124" s="37">
        <f t="shared" si="4"/>
        <v>10</v>
      </c>
      <c r="O1124" s="37" t="str">
        <f t="array" ref="O1124">IFERROR(XLOOKUP(K1124,'Tipo de carga'!B:B,'Tipo de carga'!C:C))</f>
        <v>GNC</v>
      </c>
    </row>
    <row r="1125">
      <c r="A1125" s="36">
        <v>1924.0</v>
      </c>
      <c r="B1125" s="37" t="str">
        <f>IFERROR(VLOOKUP(A1125,'asig octubre'!$A$2:$C$442,3,0))</f>
        <v>MeLi Ded Puebla</v>
      </c>
      <c r="C1125" s="37" t="str">
        <f>IFERROR(VLOOKUP(A1125,'asig octubre'!$A$2:$B$442,2,0))</f>
        <v>EC-05</v>
      </c>
      <c r="D1125" s="38">
        <v>45575.0</v>
      </c>
      <c r="E1125" s="36"/>
      <c r="F1125" s="37"/>
      <c r="G1125" s="36" t="s">
        <v>311</v>
      </c>
      <c r="H1125" s="39">
        <v>9.99</v>
      </c>
      <c r="I1125" s="40">
        <v>329.72</v>
      </c>
      <c r="J1125" s="41">
        <f t="shared" si="1"/>
        <v>3293.9028</v>
      </c>
      <c r="K1125" s="37" t="str">
        <f t="array" ref="K1125">IFERROR(XLOOKUP(G1125,'Tipo de carga'!A:A,'Tipo de carga'!B:B))</f>
        <v>Natgas</v>
      </c>
      <c r="L1125" s="37">
        <f t="shared" si="2"/>
        <v>41</v>
      </c>
      <c r="M1125" s="37">
        <f t="shared" si="3"/>
        <v>10</v>
      </c>
      <c r="N1125" s="37">
        <f t="shared" si="4"/>
        <v>10</v>
      </c>
      <c r="O1125" s="37" t="str">
        <f t="array" ref="O1125">IFERROR(XLOOKUP(K1125,'Tipo de carga'!B:B,'Tipo de carga'!C:C))</f>
        <v>GNC</v>
      </c>
    </row>
    <row r="1126">
      <c r="A1126" s="36">
        <v>1917.0</v>
      </c>
      <c r="B1126" s="37" t="str">
        <f>IFERROR(VLOOKUP(A1126,'asig octubre'!$A$2:$C$442,3,0))</f>
        <v>MeLi asignado SD</v>
      </c>
      <c r="C1126" s="37" t="str">
        <f>IFERROR(VLOOKUP(A1126,'asig octubre'!$A$2:$B$442,2,0))</f>
        <v>EC-05</v>
      </c>
      <c r="D1126" s="38">
        <v>45575.0</v>
      </c>
      <c r="E1126" s="36" t="s">
        <v>17</v>
      </c>
      <c r="F1126" s="37" t="str">
        <f t="array" ref="F1126">IFERROR(XLOOKUP(E1126,Operadores!A:A,Operadores!B:B))</f>
        <v>ARASAL</v>
      </c>
      <c r="G1126" s="36" t="s">
        <v>311</v>
      </c>
      <c r="H1126" s="39">
        <v>9.99</v>
      </c>
      <c r="I1126" s="40">
        <v>192.12</v>
      </c>
      <c r="J1126" s="41">
        <f t="shared" si="1"/>
        <v>1919.2788</v>
      </c>
      <c r="K1126" s="37" t="str">
        <f t="array" ref="K1126">IFERROR(XLOOKUP(G1126,'Tipo de carga'!A:A,'Tipo de carga'!B:B))</f>
        <v>Natgas</v>
      </c>
      <c r="L1126" s="37">
        <f t="shared" si="2"/>
        <v>41</v>
      </c>
      <c r="M1126" s="37">
        <f t="shared" si="3"/>
        <v>10</v>
      </c>
      <c r="N1126" s="37">
        <f t="shared" si="4"/>
        <v>10</v>
      </c>
      <c r="O1126" s="37" t="str">
        <f t="array" ref="O1126">IFERROR(XLOOKUP(K1126,'Tipo de carga'!B:B,'Tipo de carga'!C:C))</f>
        <v>GNC</v>
      </c>
    </row>
    <row r="1127">
      <c r="A1127" s="36">
        <v>1910.0</v>
      </c>
      <c r="B1127" s="37" t="str">
        <f>IFERROR(VLOOKUP(A1127,'asig octubre'!$A$2:$C$442,3,0))</f>
        <v>MeLi Ded Puebla</v>
      </c>
      <c r="C1127" s="37" t="str">
        <f>IFERROR(VLOOKUP(A1127,'asig octubre'!$A$2:$B$442,2,0))</f>
        <v>EC-05</v>
      </c>
      <c r="D1127" s="38">
        <v>45575.0</v>
      </c>
      <c r="E1127" s="36" t="s">
        <v>320</v>
      </c>
      <c r="F1127" s="37" t="str">
        <f t="array" ref="F1127">IFERROR(XLOOKUP(E1127,Operadores!A:A,Operadores!B:B))</f>
        <v>GUTIRV</v>
      </c>
      <c r="G1127" s="36" t="s">
        <v>315</v>
      </c>
      <c r="H1127" s="39">
        <v>10.65</v>
      </c>
      <c r="I1127" s="40">
        <v>332.0</v>
      </c>
      <c r="J1127" s="41">
        <f t="shared" si="1"/>
        <v>3535.8</v>
      </c>
      <c r="K1127" s="37" t="str">
        <f t="array" ref="K1127">IFERROR(XLOOKUP(G1127,'Tipo de carga'!A:A,'Tipo de carga'!B:B))</f>
        <v>COMSUSTENTA</v>
      </c>
      <c r="L1127" s="37">
        <f t="shared" si="2"/>
        <v>41</v>
      </c>
      <c r="M1127" s="37">
        <f t="shared" si="3"/>
        <v>10</v>
      </c>
      <c r="N1127" s="37">
        <f t="shared" si="4"/>
        <v>10</v>
      </c>
      <c r="O1127" s="37" t="str">
        <f t="array" ref="O1127">IFERROR(XLOOKUP(K1127,'Tipo de carga'!B:B,'Tipo de carga'!C:C))</f>
        <v>GNC</v>
      </c>
    </row>
    <row r="1128">
      <c r="A1128" s="36">
        <v>1916.0</v>
      </c>
      <c r="B1128" s="37" t="str">
        <f>IFERROR(VLOOKUP(A1128,'asig octubre'!$A$2:$C$442,3,0))</f>
        <v>MeLi Ded Puebla</v>
      </c>
      <c r="C1128" s="37" t="str">
        <f>IFERROR(VLOOKUP(A1128,'asig octubre'!$A$2:$B$442,2,0))</f>
        <v>EC-05</v>
      </c>
      <c r="D1128" s="38">
        <v>45575.0</v>
      </c>
      <c r="E1128" s="36" t="s">
        <v>321</v>
      </c>
      <c r="F1128" s="37" t="str">
        <f t="array" ref="F1128">IFERROR(XLOOKUP(E1128,Operadores!A:A,Operadores!B:B))</f>
        <v>REBCAN</v>
      </c>
      <c r="G1128" s="36" t="s">
        <v>315</v>
      </c>
      <c r="H1128" s="39">
        <v>10.65</v>
      </c>
      <c r="I1128" s="40">
        <v>277.0</v>
      </c>
      <c r="J1128" s="41">
        <f t="shared" si="1"/>
        <v>2950.05</v>
      </c>
      <c r="K1128" s="37" t="str">
        <f t="array" ref="K1128">IFERROR(XLOOKUP(G1128,'Tipo de carga'!A:A,'Tipo de carga'!B:B))</f>
        <v>COMSUSTENTA</v>
      </c>
      <c r="L1128" s="37">
        <f t="shared" si="2"/>
        <v>41</v>
      </c>
      <c r="M1128" s="37">
        <f t="shared" si="3"/>
        <v>10</v>
      </c>
      <c r="N1128" s="37">
        <f t="shared" si="4"/>
        <v>10</v>
      </c>
      <c r="O1128" s="37" t="str">
        <f t="array" ref="O1128">IFERROR(XLOOKUP(K1128,'Tipo de carga'!B:B,'Tipo de carga'!C:C))</f>
        <v>GNC</v>
      </c>
    </row>
    <row r="1129">
      <c r="A1129" s="36">
        <v>1920.0</v>
      </c>
      <c r="B1129" s="37" t="str">
        <f>IFERROR(VLOOKUP(A1129,'asig octubre'!$A$2:$C$442,3,0))</f>
        <v>MeLi asignado SD</v>
      </c>
      <c r="C1129" s="37" t="str">
        <f>IFERROR(VLOOKUP(A1129,'asig octubre'!$A$2:$B$442,2,0))</f>
        <v>EC-05</v>
      </c>
      <c r="D1129" s="38">
        <v>45575.0</v>
      </c>
      <c r="E1129" s="36" t="s">
        <v>369</v>
      </c>
      <c r="F1129" s="37" t="str">
        <f t="array" ref="F1129">IFERROR(XLOOKUP(E1129,Operadores!A:A,Operadores!B:B))</f>
        <v>DIAOSC</v>
      </c>
      <c r="G1129" s="36" t="s">
        <v>315</v>
      </c>
      <c r="H1129" s="39">
        <v>10.65</v>
      </c>
      <c r="I1129" s="40">
        <v>274.0</v>
      </c>
      <c r="J1129" s="41">
        <f t="shared" si="1"/>
        <v>2918.1</v>
      </c>
      <c r="K1129" s="37" t="str">
        <f t="array" ref="K1129">IFERROR(XLOOKUP(G1129,'Tipo de carga'!A:A,'Tipo de carga'!B:B))</f>
        <v>COMSUSTENTA</v>
      </c>
      <c r="L1129" s="37">
        <f t="shared" si="2"/>
        <v>41</v>
      </c>
      <c r="M1129" s="37">
        <f t="shared" si="3"/>
        <v>10</v>
      </c>
      <c r="N1129" s="37">
        <f t="shared" si="4"/>
        <v>10</v>
      </c>
      <c r="O1129" s="37" t="str">
        <f t="array" ref="O1129">IFERROR(XLOOKUP(K1129,'Tipo de carga'!B:B,'Tipo de carga'!C:C))</f>
        <v>GNC</v>
      </c>
    </row>
    <row r="1130">
      <c r="A1130" s="36">
        <v>1923.0</v>
      </c>
      <c r="B1130" s="37" t="str">
        <f>IFERROR(VLOOKUP(A1130,'asig octubre'!$A$2:$C$442,3,0))</f>
        <v>MeLi Ded Puebla</v>
      </c>
      <c r="C1130" s="37" t="str">
        <f>IFERROR(VLOOKUP(A1130,'asig octubre'!$A$2:$B$442,2,0))</f>
        <v>EC-05</v>
      </c>
      <c r="D1130" s="38">
        <v>45575.0</v>
      </c>
      <c r="E1130" s="36" t="s">
        <v>447</v>
      </c>
      <c r="F1130" s="37" t="str">
        <f t="array" ref="F1130">IFERROR(XLOOKUP(E1130,Operadores!A:A,Operadores!B:B))</f>
        <v>SANMA05</v>
      </c>
      <c r="G1130" s="36" t="s">
        <v>315</v>
      </c>
      <c r="H1130" s="39">
        <v>10.65</v>
      </c>
      <c r="I1130" s="40">
        <v>266.0</v>
      </c>
      <c r="J1130" s="41">
        <f t="shared" si="1"/>
        <v>2832.9</v>
      </c>
      <c r="K1130" s="37" t="str">
        <f t="array" ref="K1130">IFERROR(XLOOKUP(G1130,'Tipo de carga'!A:A,'Tipo de carga'!B:B))</f>
        <v>COMSUSTENTA</v>
      </c>
      <c r="L1130" s="37">
        <f t="shared" si="2"/>
        <v>41</v>
      </c>
      <c r="M1130" s="37">
        <f t="shared" si="3"/>
        <v>10</v>
      </c>
      <c r="N1130" s="37">
        <f t="shared" si="4"/>
        <v>10</v>
      </c>
      <c r="O1130" s="37" t="str">
        <f t="array" ref="O1130">IFERROR(XLOOKUP(K1130,'Tipo de carga'!B:B,'Tipo de carga'!C:C))</f>
        <v>GNC</v>
      </c>
    </row>
    <row r="1131">
      <c r="A1131" s="36">
        <v>1925.0</v>
      </c>
      <c r="B1131" s="37" t="str">
        <f>IFERROR(VLOOKUP(A1131,'asig octubre'!$A$2:$C$442,3,0))</f>
        <v>MeLi asignado SD</v>
      </c>
      <c r="C1131" s="37" t="str">
        <f>IFERROR(VLOOKUP(A1131,'asig octubre'!$A$2:$B$442,2,0))</f>
        <v>EC-05</v>
      </c>
      <c r="D1131" s="38">
        <v>45575.0</v>
      </c>
      <c r="E1131" s="36" t="s">
        <v>191</v>
      </c>
      <c r="F1131" s="37" t="str">
        <f t="array" ref="F1131">IFERROR(XLOOKUP(E1131,Operadores!A:A,Operadores!B:B))</f>
        <v>DIADAV</v>
      </c>
      <c r="G1131" s="36" t="s">
        <v>315</v>
      </c>
      <c r="H1131" s="39">
        <v>10.65</v>
      </c>
      <c r="I1131" s="40">
        <v>206.0</v>
      </c>
      <c r="J1131" s="41">
        <f t="shared" si="1"/>
        <v>2193.9</v>
      </c>
      <c r="K1131" s="37" t="str">
        <f t="array" ref="K1131">IFERROR(XLOOKUP(G1131,'Tipo de carga'!A:A,'Tipo de carga'!B:B))</f>
        <v>COMSUSTENTA</v>
      </c>
      <c r="L1131" s="37">
        <f t="shared" si="2"/>
        <v>41</v>
      </c>
      <c r="M1131" s="37">
        <f t="shared" si="3"/>
        <v>10</v>
      </c>
      <c r="N1131" s="37">
        <f t="shared" si="4"/>
        <v>10</v>
      </c>
      <c r="O1131" s="37" t="str">
        <f t="array" ref="O1131">IFERROR(XLOOKUP(K1131,'Tipo de carga'!B:B,'Tipo de carga'!C:C))</f>
        <v>GNC</v>
      </c>
    </row>
    <row r="1132">
      <c r="A1132" s="36">
        <v>1926.0</v>
      </c>
      <c r="B1132" s="37" t="str">
        <f>IFERROR(VLOOKUP(A1132,'asig octubre'!$A$2:$C$442,3,0))</f>
        <v>MeLi asignado SD</v>
      </c>
      <c r="C1132" s="37" t="str">
        <f>IFERROR(VLOOKUP(A1132,'asig octubre'!$A$2:$B$442,2,0))</f>
        <v>EC-05</v>
      </c>
      <c r="D1132" s="38">
        <v>45575.0</v>
      </c>
      <c r="E1132" s="36" t="s">
        <v>318</v>
      </c>
      <c r="F1132" s="37" t="str">
        <f t="array" ref="F1132">IFERROR(XLOOKUP(E1132,Operadores!A:A,Operadores!B:B))</f>
        <v>SOSERN</v>
      </c>
      <c r="G1132" s="36" t="s">
        <v>315</v>
      </c>
      <c r="H1132" s="39">
        <v>10.65</v>
      </c>
      <c r="I1132" s="40">
        <v>228.0</v>
      </c>
      <c r="J1132" s="41">
        <f t="shared" si="1"/>
        <v>2428.2</v>
      </c>
      <c r="K1132" s="37" t="str">
        <f t="array" ref="K1132">IFERROR(XLOOKUP(G1132,'Tipo de carga'!A:A,'Tipo de carga'!B:B))</f>
        <v>COMSUSTENTA</v>
      </c>
      <c r="L1132" s="37">
        <f t="shared" si="2"/>
        <v>41</v>
      </c>
      <c r="M1132" s="37">
        <f t="shared" si="3"/>
        <v>10</v>
      </c>
      <c r="N1132" s="37">
        <f t="shared" si="4"/>
        <v>10</v>
      </c>
      <c r="O1132" s="37" t="str">
        <f t="array" ref="O1132">IFERROR(XLOOKUP(K1132,'Tipo de carga'!B:B,'Tipo de carga'!C:C))</f>
        <v>GNC</v>
      </c>
    </row>
    <row r="1133">
      <c r="A1133" s="36">
        <v>1928.0</v>
      </c>
      <c r="B1133" s="37" t="str">
        <f>IFERROR(VLOOKUP(A1133,'asig octubre'!$A$2:$C$442,3,0))</f>
        <v>MeLi Ded Puebla</v>
      </c>
      <c r="C1133" s="37" t="str">
        <f>IFERROR(VLOOKUP(A1133,'asig octubre'!$A$2:$B$442,2,0))</f>
        <v>EC-05</v>
      </c>
      <c r="D1133" s="38">
        <v>45575.0</v>
      </c>
      <c r="E1133" s="36" t="s">
        <v>319</v>
      </c>
      <c r="F1133" s="37" t="str">
        <f t="array" ref="F1133">IFERROR(XLOOKUP(E1133,Operadores!A:A,Operadores!B:B))</f>
        <v>BARPED</v>
      </c>
      <c r="G1133" s="36" t="s">
        <v>315</v>
      </c>
      <c r="H1133" s="39">
        <v>10.65</v>
      </c>
      <c r="I1133" s="40">
        <v>263.0</v>
      </c>
      <c r="J1133" s="41">
        <f t="shared" si="1"/>
        <v>2800.95</v>
      </c>
      <c r="K1133" s="37" t="str">
        <f t="array" ref="K1133">IFERROR(XLOOKUP(G1133,'Tipo de carga'!A:A,'Tipo de carga'!B:B))</f>
        <v>COMSUSTENTA</v>
      </c>
      <c r="L1133" s="37">
        <f t="shared" si="2"/>
        <v>41</v>
      </c>
      <c r="M1133" s="37">
        <f t="shared" si="3"/>
        <v>10</v>
      </c>
      <c r="N1133" s="37">
        <f t="shared" si="4"/>
        <v>10</v>
      </c>
      <c r="O1133" s="37" t="str">
        <f t="array" ref="O1133">IFERROR(XLOOKUP(K1133,'Tipo de carga'!B:B,'Tipo de carga'!C:C))</f>
        <v>GNC</v>
      </c>
    </row>
    <row r="1134">
      <c r="A1134" s="36">
        <v>1901.0</v>
      </c>
      <c r="B1134" s="37" t="str">
        <f>IFERROR(VLOOKUP(A1134,'asig octubre'!$A$2:$C$442,3,0))</f>
        <v>Pipas</v>
      </c>
      <c r="C1134" s="37" t="str">
        <f>IFERROR(VLOOKUP(A1134,'asig octubre'!$A$2:$B$442,2,0))</f>
        <v>EC-02</v>
      </c>
      <c r="D1134" s="38">
        <v>45576.97142361111</v>
      </c>
      <c r="E1134" s="36" t="s">
        <v>411</v>
      </c>
      <c r="F1134" s="37" t="str">
        <f t="array" ref="F1134">IFERROR(XLOOKUP(E1134,Operadores!A:A,Operadores!B:B))</f>
        <v>APODA</v>
      </c>
      <c r="G1134" s="36" t="s">
        <v>72</v>
      </c>
      <c r="H1134" s="39">
        <v>19.5</v>
      </c>
      <c r="I1134" s="40">
        <v>985.0</v>
      </c>
      <c r="J1134" s="41">
        <f t="shared" si="1"/>
        <v>19207.5</v>
      </c>
      <c r="K1134" s="37" t="str">
        <f t="array" ref="K1134">IFERROR(XLOOKUP(G1134,'Tipo de carga'!A:A,'Tipo de carga'!B:B))</f>
        <v>Autoabasto</v>
      </c>
      <c r="L1134" s="37">
        <f t="shared" si="2"/>
        <v>41</v>
      </c>
      <c r="M1134" s="37">
        <f t="shared" si="3"/>
        <v>11</v>
      </c>
      <c r="N1134" s="37">
        <f t="shared" si="4"/>
        <v>10</v>
      </c>
      <c r="O1134" s="37" t="str">
        <f t="array" ref="O1134">IFERROR(XLOOKUP(K1134,'Tipo de carga'!B:B,'Tipo de carga'!C:C))</f>
        <v>Diesel</v>
      </c>
    </row>
    <row r="1135">
      <c r="A1135" s="36">
        <v>1711.0</v>
      </c>
      <c r="B1135" s="37" t="str">
        <f>IFERROR(VLOOKUP(A1135,'asig octubre'!$A$2:$C$442,3,0))</f>
        <v>Peñafiel Tecamac</v>
      </c>
      <c r="C1135" s="37" t="str">
        <f>IFERROR(VLOOKUP(A1135,'asig octubre'!$A$2:$B$442,2,0))</f>
        <v>EC-02</v>
      </c>
      <c r="D1135" s="38">
        <v>45576.92762731481</v>
      </c>
      <c r="E1135" s="36" t="s">
        <v>203</v>
      </c>
      <c r="F1135" s="37" t="str">
        <f t="array" ref="F1135">IFERROR(XLOOKUP(E1135,Operadores!A:A,Operadores!B:B))</f>
        <v>VALJUA</v>
      </c>
      <c r="G1135" s="36" t="s">
        <v>72</v>
      </c>
      <c r="H1135" s="39">
        <v>19.5</v>
      </c>
      <c r="I1135" s="40">
        <v>371.0</v>
      </c>
      <c r="J1135" s="41">
        <f t="shared" si="1"/>
        <v>7234.5</v>
      </c>
      <c r="K1135" s="37" t="str">
        <f t="array" ref="K1135">IFERROR(XLOOKUP(G1135,'Tipo de carga'!A:A,'Tipo de carga'!B:B))</f>
        <v>Autoabasto</v>
      </c>
      <c r="L1135" s="37">
        <f t="shared" si="2"/>
        <v>41</v>
      </c>
      <c r="M1135" s="37">
        <f t="shared" si="3"/>
        <v>11</v>
      </c>
      <c r="N1135" s="37">
        <f t="shared" si="4"/>
        <v>10</v>
      </c>
      <c r="O1135" s="37" t="str">
        <f t="array" ref="O1135">IFERROR(XLOOKUP(K1135,'Tipo de carga'!B:B,'Tipo de carga'!C:C))</f>
        <v>Diesel</v>
      </c>
    </row>
    <row r="1136">
      <c r="A1136" s="36">
        <v>1985.0</v>
      </c>
      <c r="B1136" s="37" t="str">
        <f>IFERROR(VLOOKUP(A1136,'asig octubre'!$A$2:$C$442,3,0))</f>
        <v>MeLi Dedicado TD</v>
      </c>
      <c r="C1136" s="37" t="str">
        <f>IFERROR(VLOOKUP(A1136,'asig octubre'!$A$2:$B$442,2,0))</f>
        <v>EC-05</v>
      </c>
      <c r="D1136" s="38">
        <v>45576.903182870374</v>
      </c>
      <c r="E1136" s="36" t="s">
        <v>418</v>
      </c>
      <c r="F1136" s="37" t="str">
        <f t="array" ref="F1136">IFERROR(XLOOKUP(E1136,Operadores!A:A,Operadores!B:B))</f>
        <v>MENMI</v>
      </c>
      <c r="G1136" s="36" t="s">
        <v>72</v>
      </c>
      <c r="H1136" s="39">
        <v>19.5</v>
      </c>
      <c r="I1136" s="40">
        <v>615.0</v>
      </c>
      <c r="J1136" s="41">
        <f t="shared" si="1"/>
        <v>11992.5</v>
      </c>
      <c r="K1136" s="37" t="str">
        <f t="array" ref="K1136">IFERROR(XLOOKUP(G1136,'Tipo de carga'!A:A,'Tipo de carga'!B:B))</f>
        <v>Autoabasto</v>
      </c>
      <c r="L1136" s="37">
        <f t="shared" si="2"/>
        <v>41</v>
      </c>
      <c r="M1136" s="37">
        <f t="shared" si="3"/>
        <v>11</v>
      </c>
      <c r="N1136" s="37">
        <f t="shared" si="4"/>
        <v>10</v>
      </c>
      <c r="O1136" s="37" t="str">
        <f t="array" ref="O1136">IFERROR(XLOOKUP(K1136,'Tipo de carga'!B:B,'Tipo de carga'!C:C))</f>
        <v>Diesel</v>
      </c>
    </row>
    <row r="1137">
      <c r="A1137" s="36">
        <v>2019.0</v>
      </c>
      <c r="B1137" s="37" t="str">
        <f>IFERROR(VLOOKUP(A1137,'asig octubre'!$A$2:$C$442,3,0))</f>
        <v>MeLi asignado SD</v>
      </c>
      <c r="C1137" s="37" t="str">
        <f>IFERROR(VLOOKUP(A1137,'asig octubre'!$A$2:$B$442,2,0))</f>
        <v>EC-05</v>
      </c>
      <c r="D1137" s="38">
        <v>45576.88984953704</v>
      </c>
      <c r="E1137" s="36" t="s">
        <v>207</v>
      </c>
      <c r="F1137" s="37" t="str">
        <f t="array" ref="F1137">IFERROR(XLOOKUP(E1137,Operadores!A:A,Operadores!B:B))</f>
        <v>HERJOS08</v>
      </c>
      <c r="G1137" s="36" t="s">
        <v>72</v>
      </c>
      <c r="H1137" s="39">
        <v>19.5</v>
      </c>
      <c r="I1137" s="40">
        <v>320.0</v>
      </c>
      <c r="J1137" s="41">
        <f t="shared" si="1"/>
        <v>6240</v>
      </c>
      <c r="K1137" s="37" t="str">
        <f t="array" ref="K1137">IFERROR(XLOOKUP(G1137,'Tipo de carga'!A:A,'Tipo de carga'!B:B))</f>
        <v>Autoabasto</v>
      </c>
      <c r="L1137" s="37">
        <f t="shared" si="2"/>
        <v>41</v>
      </c>
      <c r="M1137" s="37">
        <f t="shared" si="3"/>
        <v>11</v>
      </c>
      <c r="N1137" s="37">
        <f t="shared" si="4"/>
        <v>10</v>
      </c>
      <c r="O1137" s="37" t="str">
        <f t="array" ref="O1137">IFERROR(XLOOKUP(K1137,'Tipo de carga'!B:B,'Tipo de carga'!C:C))</f>
        <v>Diesel</v>
      </c>
    </row>
    <row r="1138">
      <c r="A1138" s="36">
        <v>1768.0</v>
      </c>
      <c r="B1138" s="37" t="str">
        <f>IFERROR(VLOOKUP(A1138,'asig octubre'!$A$2:$C$442,3,0))</f>
        <v>Peñafiel Tecamac</v>
      </c>
      <c r="C1138" s="37" t="str">
        <f>IFERROR(VLOOKUP(A1138,'asig octubre'!$A$2:$B$442,2,0))</f>
        <v>EC-02</v>
      </c>
      <c r="D1138" s="38">
        <v>45576.886979166666</v>
      </c>
      <c r="E1138" s="36" t="s">
        <v>168</v>
      </c>
      <c r="F1138" s="37" t="str">
        <f t="array" ref="F1138">IFERROR(XLOOKUP(E1138,Operadores!A:A,Operadores!B:B))</f>
        <v>GARLUI</v>
      </c>
      <c r="G1138" s="36" t="s">
        <v>72</v>
      </c>
      <c r="H1138" s="39">
        <v>19.5</v>
      </c>
      <c r="I1138" s="40">
        <v>286.0</v>
      </c>
      <c r="J1138" s="41">
        <f t="shared" si="1"/>
        <v>5577</v>
      </c>
      <c r="K1138" s="37" t="str">
        <f t="array" ref="K1138">IFERROR(XLOOKUP(G1138,'Tipo de carga'!A:A,'Tipo de carga'!B:B))</f>
        <v>Autoabasto</v>
      </c>
      <c r="L1138" s="37">
        <f t="shared" si="2"/>
        <v>41</v>
      </c>
      <c r="M1138" s="37">
        <f t="shared" si="3"/>
        <v>11</v>
      </c>
      <c r="N1138" s="37">
        <f t="shared" si="4"/>
        <v>10</v>
      </c>
      <c r="O1138" s="37" t="str">
        <f t="array" ref="O1138">IFERROR(XLOOKUP(K1138,'Tipo de carga'!B:B,'Tipo de carga'!C:C))</f>
        <v>Diesel</v>
      </c>
    </row>
    <row r="1139">
      <c r="A1139" s="36">
        <v>2016.0</v>
      </c>
      <c r="B1139" s="37" t="str">
        <f>IFERROR(VLOOKUP(A1139,'asig octubre'!$A$2:$C$442,3,0))</f>
        <v>MeLi asignado SD</v>
      </c>
      <c r="C1139" s="37" t="str">
        <f>IFERROR(VLOOKUP(A1139,'asig octubre'!$A$2:$B$442,2,0))</f>
        <v>EC-05</v>
      </c>
      <c r="D1139" s="38">
        <v>45576.87871527778</v>
      </c>
      <c r="E1139" s="36" t="s">
        <v>161</v>
      </c>
      <c r="F1139" s="37" t="str">
        <f t="array" ref="F1139">IFERROR(XLOOKUP(E1139,Operadores!A:A,Operadores!B:B))</f>
        <v>SANART</v>
      </c>
      <c r="G1139" s="36" t="s">
        <v>72</v>
      </c>
      <c r="H1139" s="39">
        <v>19.5</v>
      </c>
      <c r="I1139" s="40">
        <v>351.0</v>
      </c>
      <c r="J1139" s="41">
        <f t="shared" si="1"/>
        <v>6844.5</v>
      </c>
      <c r="K1139" s="37" t="str">
        <f t="array" ref="K1139">IFERROR(XLOOKUP(G1139,'Tipo de carga'!A:A,'Tipo de carga'!B:B))</f>
        <v>Autoabasto</v>
      </c>
      <c r="L1139" s="37">
        <f t="shared" si="2"/>
        <v>41</v>
      </c>
      <c r="M1139" s="37">
        <f t="shared" si="3"/>
        <v>11</v>
      </c>
      <c r="N1139" s="37">
        <f t="shared" si="4"/>
        <v>10</v>
      </c>
      <c r="O1139" s="37" t="str">
        <f t="array" ref="O1139">IFERROR(XLOOKUP(K1139,'Tipo de carga'!B:B,'Tipo de carga'!C:C))</f>
        <v>Diesel</v>
      </c>
    </row>
    <row r="1140">
      <c r="A1140" s="36">
        <v>1762.0</v>
      </c>
      <c r="B1140" s="37" t="str">
        <f>IFERROR(VLOOKUP(A1140,'asig octubre'!$A$2:$C$442,3,0))</f>
        <v>Peñafiel Tecamac</v>
      </c>
      <c r="C1140" s="37" t="str">
        <f>IFERROR(VLOOKUP(A1140,'asig octubre'!$A$2:$B$442,2,0))</f>
        <v>EC-02</v>
      </c>
      <c r="D1140" s="38">
        <v>45576.86547453704</v>
      </c>
      <c r="E1140" s="36" t="s">
        <v>192</v>
      </c>
      <c r="F1140" s="37" t="str">
        <f t="array" ref="F1140">IFERROR(XLOOKUP(E1140,Operadores!A:A,Operadores!B:B))</f>
        <v>RODRO01</v>
      </c>
      <c r="G1140" s="36" t="s">
        <v>72</v>
      </c>
      <c r="H1140" s="39">
        <v>19.5</v>
      </c>
      <c r="I1140" s="40">
        <v>461.0</v>
      </c>
      <c r="J1140" s="41">
        <f t="shared" si="1"/>
        <v>8989.5</v>
      </c>
      <c r="K1140" s="37" t="str">
        <f t="array" ref="K1140">IFERROR(XLOOKUP(G1140,'Tipo de carga'!A:A,'Tipo de carga'!B:B))</f>
        <v>Autoabasto</v>
      </c>
      <c r="L1140" s="37">
        <f t="shared" si="2"/>
        <v>41</v>
      </c>
      <c r="M1140" s="37">
        <f t="shared" si="3"/>
        <v>11</v>
      </c>
      <c r="N1140" s="37">
        <f t="shared" si="4"/>
        <v>10</v>
      </c>
      <c r="O1140" s="37" t="str">
        <f t="array" ref="O1140">IFERROR(XLOOKUP(K1140,'Tipo de carga'!B:B,'Tipo de carga'!C:C))</f>
        <v>Diesel</v>
      </c>
    </row>
    <row r="1141">
      <c r="A1141" s="36">
        <v>1861.0</v>
      </c>
      <c r="B1141" s="37" t="str">
        <f>IFERROR(VLOOKUP(A1141,'asig octubre'!$A$2:$C$442,3,0))</f>
        <v>Pilgrims Tepo</v>
      </c>
      <c r="C1141" s="37" t="str">
        <f>IFERROR(VLOOKUP(A1141,'asig octubre'!$A$2:$B$442,2,0))</f>
        <v>EC-02</v>
      </c>
      <c r="D1141" s="38">
        <v>45576.78497685185</v>
      </c>
      <c r="E1141" s="36" t="s">
        <v>428</v>
      </c>
      <c r="F1141" s="37" t="str">
        <f t="array" ref="F1141">IFERROR(XLOOKUP(E1141,Operadores!A:A,Operadores!B:B))</f>
        <v>MARADO</v>
      </c>
      <c r="G1141" s="36" t="s">
        <v>72</v>
      </c>
      <c r="H1141" s="39">
        <v>19.5</v>
      </c>
      <c r="I1141" s="40">
        <v>102.0</v>
      </c>
      <c r="J1141" s="41">
        <f t="shared" si="1"/>
        <v>1989</v>
      </c>
      <c r="K1141" s="37" t="str">
        <f t="array" ref="K1141">IFERROR(XLOOKUP(G1141,'Tipo de carga'!A:A,'Tipo de carga'!B:B))</f>
        <v>Autoabasto</v>
      </c>
      <c r="L1141" s="37">
        <f t="shared" si="2"/>
        <v>41</v>
      </c>
      <c r="M1141" s="37">
        <f t="shared" si="3"/>
        <v>11</v>
      </c>
      <c r="N1141" s="37">
        <f t="shared" si="4"/>
        <v>10</v>
      </c>
      <c r="O1141" s="37" t="str">
        <f t="array" ref="O1141">IFERROR(XLOOKUP(K1141,'Tipo de carga'!B:B,'Tipo de carga'!C:C))</f>
        <v>Diesel</v>
      </c>
    </row>
    <row r="1142">
      <c r="A1142" s="36">
        <v>1685.0</v>
      </c>
      <c r="B1142" s="37" t="str">
        <f>IFERROR(VLOOKUP(A1142,'asig octubre'!$A$2:$C$442,3,0))</f>
        <v>Pilgrims Tepo</v>
      </c>
      <c r="C1142" s="37" t="str">
        <f>IFERROR(VLOOKUP(A1142,'asig octubre'!$A$2:$B$442,2,0))</f>
        <v>EC-02</v>
      </c>
      <c r="D1142" s="38">
        <v>45576.77670138889</v>
      </c>
      <c r="E1142" s="36" t="s">
        <v>477</v>
      </c>
      <c r="F1142" s="37" t="str">
        <f t="array" ref="F1142">IFERROR(XLOOKUP(E1142,Operadores!A:A,Operadores!B:B))</f>
        <v>GARJOS01</v>
      </c>
      <c r="G1142" s="36" t="s">
        <v>72</v>
      </c>
      <c r="H1142" s="39">
        <v>19.5</v>
      </c>
      <c r="I1142" s="40">
        <v>70.0</v>
      </c>
      <c r="J1142" s="41">
        <f t="shared" si="1"/>
        <v>1365</v>
      </c>
      <c r="K1142" s="37" t="str">
        <f t="array" ref="K1142">IFERROR(XLOOKUP(G1142,'Tipo de carga'!A:A,'Tipo de carga'!B:B))</f>
        <v>Autoabasto</v>
      </c>
      <c r="L1142" s="37">
        <f t="shared" si="2"/>
        <v>41</v>
      </c>
      <c r="M1142" s="37">
        <f t="shared" si="3"/>
        <v>11</v>
      </c>
      <c r="N1142" s="37">
        <f t="shared" si="4"/>
        <v>10</v>
      </c>
      <c r="O1142" s="37" t="str">
        <f t="array" ref="O1142">IFERROR(XLOOKUP(K1142,'Tipo de carga'!B:B,'Tipo de carga'!C:C))</f>
        <v>Diesel</v>
      </c>
    </row>
    <row r="1143">
      <c r="A1143" s="36">
        <v>1688.0</v>
      </c>
      <c r="B1143" s="37" t="str">
        <f>IFERROR(VLOOKUP(A1143,'asig octubre'!$A$2:$C$442,3,0))</f>
        <v>Pilgrims Tepo</v>
      </c>
      <c r="C1143" s="37" t="str">
        <f>IFERROR(VLOOKUP(A1143,'asig octubre'!$A$2:$B$442,2,0))</f>
        <v>EC-02</v>
      </c>
      <c r="D1143" s="38">
        <v>45576.76393518518</v>
      </c>
      <c r="E1143" s="36" t="s">
        <v>169</v>
      </c>
      <c r="F1143" s="37" t="str">
        <f t="array" ref="F1143">IFERROR(XLOOKUP(E1143,Operadores!A:A,Operadores!B:B))</f>
        <v>ESPJUA</v>
      </c>
      <c r="G1143" s="36" t="s">
        <v>72</v>
      </c>
      <c r="H1143" s="39">
        <v>19.5</v>
      </c>
      <c r="I1143" s="40">
        <v>198.0</v>
      </c>
      <c r="J1143" s="41">
        <f t="shared" si="1"/>
        <v>3861</v>
      </c>
      <c r="K1143" s="37" t="str">
        <f t="array" ref="K1143">IFERROR(XLOOKUP(G1143,'Tipo de carga'!A:A,'Tipo de carga'!B:B))</f>
        <v>Autoabasto</v>
      </c>
      <c r="L1143" s="37">
        <f t="shared" si="2"/>
        <v>41</v>
      </c>
      <c r="M1143" s="37">
        <f t="shared" si="3"/>
        <v>11</v>
      </c>
      <c r="N1143" s="37">
        <f t="shared" si="4"/>
        <v>10</v>
      </c>
      <c r="O1143" s="37" t="str">
        <f t="array" ref="O1143">IFERROR(XLOOKUP(K1143,'Tipo de carga'!B:B,'Tipo de carga'!C:C))</f>
        <v>Diesel</v>
      </c>
    </row>
    <row r="1144">
      <c r="A1144" s="36">
        <v>2018.0</v>
      </c>
      <c r="B1144" s="37" t="str">
        <f>IFERROR(VLOOKUP(A1144,'asig octubre'!$A$2:$C$442,3,0))</f>
        <v>MeLi asignado SD</v>
      </c>
      <c r="C1144" s="37" t="str">
        <f>IFERROR(VLOOKUP(A1144,'asig octubre'!$A$2:$B$442,2,0))</f>
        <v>EC-05</v>
      </c>
      <c r="D1144" s="38">
        <v>45576.73159722222</v>
      </c>
      <c r="E1144" s="36" t="s">
        <v>175</v>
      </c>
      <c r="F1144" s="37" t="str">
        <f t="array" ref="F1144">IFERROR(XLOOKUP(E1144,Operadores!A:A,Operadores!B:B))</f>
        <v>PERRIC</v>
      </c>
      <c r="G1144" s="36" t="s">
        <v>72</v>
      </c>
      <c r="H1144" s="39">
        <v>19.5</v>
      </c>
      <c r="I1144" s="40">
        <v>334.0</v>
      </c>
      <c r="J1144" s="41">
        <f t="shared" si="1"/>
        <v>6513</v>
      </c>
      <c r="K1144" s="37" t="str">
        <f t="array" ref="K1144">IFERROR(XLOOKUP(G1144,'Tipo de carga'!A:A,'Tipo de carga'!B:B))</f>
        <v>Autoabasto</v>
      </c>
      <c r="L1144" s="37">
        <f t="shared" si="2"/>
        <v>41</v>
      </c>
      <c r="M1144" s="37">
        <f t="shared" si="3"/>
        <v>11</v>
      </c>
      <c r="N1144" s="37">
        <f t="shared" si="4"/>
        <v>10</v>
      </c>
      <c r="O1144" s="37" t="str">
        <f t="array" ref="O1144">IFERROR(XLOOKUP(K1144,'Tipo de carga'!B:B,'Tipo de carga'!C:C))</f>
        <v>Diesel</v>
      </c>
    </row>
    <row r="1145">
      <c r="A1145" s="36">
        <v>1704.0</v>
      </c>
      <c r="B1145" s="37" t="str">
        <f>IFERROR(VLOOKUP(A1145,'asig octubre'!$A$2:$C$442,3,0))</f>
        <v>Pilgrims Tepo</v>
      </c>
      <c r="C1145" s="37" t="str">
        <f>IFERROR(VLOOKUP(A1145,'asig octubre'!$A$2:$B$442,2,0))</f>
        <v>EC-02</v>
      </c>
      <c r="D1145" s="38">
        <v>45576.73079861111</v>
      </c>
      <c r="E1145" s="36" t="s">
        <v>478</v>
      </c>
      <c r="F1145" s="37" t="str">
        <f t="array" ref="F1145">IFERROR(XLOOKUP(E1145,Operadores!A:A,Operadores!B:B))</f>
        <v>CHAJUA01</v>
      </c>
      <c r="G1145" s="36" t="s">
        <v>72</v>
      </c>
      <c r="H1145" s="39">
        <v>19.5</v>
      </c>
      <c r="I1145" s="40">
        <v>169.0</v>
      </c>
      <c r="J1145" s="41">
        <f t="shared" si="1"/>
        <v>3295.5</v>
      </c>
      <c r="K1145" s="37" t="str">
        <f t="array" ref="K1145">IFERROR(XLOOKUP(G1145,'Tipo de carga'!A:A,'Tipo de carga'!B:B))</f>
        <v>Autoabasto</v>
      </c>
      <c r="L1145" s="37">
        <f t="shared" si="2"/>
        <v>41</v>
      </c>
      <c r="M1145" s="37">
        <f t="shared" si="3"/>
        <v>11</v>
      </c>
      <c r="N1145" s="37">
        <f t="shared" si="4"/>
        <v>10</v>
      </c>
      <c r="O1145" s="37" t="str">
        <f t="array" ref="O1145">IFERROR(XLOOKUP(K1145,'Tipo de carga'!B:B,'Tipo de carga'!C:C))</f>
        <v>Diesel</v>
      </c>
    </row>
    <row r="1146">
      <c r="A1146" s="36">
        <v>1989.0</v>
      </c>
      <c r="B1146" s="37" t="str">
        <f>IFERROR(VLOOKUP(A1146,'asig octubre'!$A$2:$C$442,3,0))</f>
        <v>MeLi asignado SD</v>
      </c>
      <c r="C1146" s="37" t="str">
        <f>IFERROR(VLOOKUP(A1146,'asig octubre'!$A$2:$B$442,2,0))</f>
        <v>EC-05</v>
      </c>
      <c r="D1146" s="38">
        <v>45576.71640046296</v>
      </c>
      <c r="E1146" s="36" t="s">
        <v>220</v>
      </c>
      <c r="F1146" s="37" t="str">
        <f t="array" ref="F1146">IFERROR(XLOOKUP(E1146,Operadores!A:A,Operadores!B:B))</f>
        <v>CARCRI01</v>
      </c>
      <c r="G1146" s="36" t="s">
        <v>72</v>
      </c>
      <c r="H1146" s="39">
        <v>19.5</v>
      </c>
      <c r="I1146" s="40">
        <v>700.0</v>
      </c>
      <c r="J1146" s="41">
        <f t="shared" si="1"/>
        <v>13650</v>
      </c>
      <c r="K1146" s="37" t="str">
        <f t="array" ref="K1146">IFERROR(XLOOKUP(G1146,'Tipo de carga'!A:A,'Tipo de carga'!B:B))</f>
        <v>Autoabasto</v>
      </c>
      <c r="L1146" s="37">
        <f t="shared" si="2"/>
        <v>41</v>
      </c>
      <c r="M1146" s="37">
        <f t="shared" si="3"/>
        <v>11</v>
      </c>
      <c r="N1146" s="37">
        <f t="shared" si="4"/>
        <v>10</v>
      </c>
      <c r="O1146" s="37" t="str">
        <f t="array" ref="O1146">IFERROR(XLOOKUP(K1146,'Tipo de carga'!B:B,'Tipo de carga'!C:C))</f>
        <v>Diesel</v>
      </c>
    </row>
    <row r="1147">
      <c r="A1147" s="36">
        <v>2017.0</v>
      </c>
      <c r="B1147" s="37" t="str">
        <f>IFERROR(VLOOKUP(A1147,'asig octubre'!$A$2:$C$442,3,0))</f>
        <v>MeLi asignado SD</v>
      </c>
      <c r="C1147" s="37" t="str">
        <f>IFERROR(VLOOKUP(A1147,'asig octubre'!$A$2:$B$442,2,0))</f>
        <v>EC-05</v>
      </c>
      <c r="D1147" s="38">
        <v>45576.71046296296</v>
      </c>
      <c r="E1147" s="36" t="s">
        <v>179</v>
      </c>
      <c r="F1147" s="37" t="str">
        <f t="array" ref="F1147">IFERROR(XLOOKUP(E1147,Operadores!A:A,Operadores!B:B))</f>
        <v>IBAJOS</v>
      </c>
      <c r="G1147" s="36" t="s">
        <v>72</v>
      </c>
      <c r="H1147" s="39">
        <v>19.5</v>
      </c>
      <c r="I1147" s="40">
        <v>340.0</v>
      </c>
      <c r="J1147" s="41">
        <f t="shared" si="1"/>
        <v>6630</v>
      </c>
      <c r="K1147" s="37" t="str">
        <f t="array" ref="K1147">IFERROR(XLOOKUP(G1147,'Tipo de carga'!A:A,'Tipo de carga'!B:B))</f>
        <v>Autoabasto</v>
      </c>
      <c r="L1147" s="37">
        <f t="shared" si="2"/>
        <v>41</v>
      </c>
      <c r="M1147" s="37">
        <f t="shared" si="3"/>
        <v>11</v>
      </c>
      <c r="N1147" s="37">
        <f t="shared" si="4"/>
        <v>10</v>
      </c>
      <c r="O1147" s="37" t="str">
        <f t="array" ref="O1147">IFERROR(XLOOKUP(K1147,'Tipo de carga'!B:B,'Tipo de carga'!C:C))</f>
        <v>Diesel</v>
      </c>
    </row>
    <row r="1148">
      <c r="A1148" s="36">
        <v>2003.0</v>
      </c>
      <c r="B1148" s="37" t="str">
        <f>IFERROR(VLOOKUP(A1148,'asig octubre'!$A$2:$C$442,3,0))</f>
        <v>MeLi asignado SD</v>
      </c>
      <c r="C1148" s="37" t="str">
        <f>IFERROR(VLOOKUP(A1148,'asig octubre'!$A$2:$B$442,2,0))</f>
        <v>EC-05</v>
      </c>
      <c r="D1148" s="38">
        <v>45576.69883101852</v>
      </c>
      <c r="E1148" s="36" t="s">
        <v>371</v>
      </c>
      <c r="F1148" s="37" t="str">
        <f t="array" ref="F1148">IFERROR(XLOOKUP(E1148,Operadores!A:A,Operadores!B:B))</f>
        <v>MEDJOS01</v>
      </c>
      <c r="G1148" s="36" t="s">
        <v>72</v>
      </c>
      <c r="H1148" s="39">
        <v>19.5</v>
      </c>
      <c r="I1148" s="40">
        <v>361.0</v>
      </c>
      <c r="J1148" s="41">
        <f t="shared" si="1"/>
        <v>7039.5</v>
      </c>
      <c r="K1148" s="37" t="str">
        <f t="array" ref="K1148">IFERROR(XLOOKUP(G1148,'Tipo de carga'!A:A,'Tipo de carga'!B:B))</f>
        <v>Autoabasto</v>
      </c>
      <c r="L1148" s="37">
        <f t="shared" si="2"/>
        <v>41</v>
      </c>
      <c r="M1148" s="37">
        <f t="shared" si="3"/>
        <v>11</v>
      </c>
      <c r="N1148" s="37">
        <f t="shared" si="4"/>
        <v>10</v>
      </c>
      <c r="O1148" s="37" t="str">
        <f t="array" ref="O1148">IFERROR(XLOOKUP(K1148,'Tipo de carga'!B:B,'Tipo de carga'!C:C))</f>
        <v>Diesel</v>
      </c>
    </row>
    <row r="1149">
      <c r="A1149" s="36">
        <v>1863.0</v>
      </c>
      <c r="B1149" s="37" t="str">
        <f>IFERROR(VLOOKUP(A1149,'asig octubre'!$A$2:$C$442,3,0))</f>
        <v>Pilgrims Tepo</v>
      </c>
      <c r="C1149" s="37" t="str">
        <f>IFERROR(VLOOKUP(A1149,'asig octubre'!$A$2:$B$442,2,0))</f>
        <v>EC-02</v>
      </c>
      <c r="D1149" s="38">
        <v>45576.68546296296</v>
      </c>
      <c r="E1149" s="36" t="s">
        <v>324</v>
      </c>
      <c r="F1149" s="37" t="str">
        <f t="array" ref="F1149">IFERROR(XLOOKUP(E1149,Operadores!A:A,Operadores!B:B))</f>
        <v>MORDAN</v>
      </c>
      <c r="G1149" s="36" t="s">
        <v>72</v>
      </c>
      <c r="H1149" s="39">
        <v>19.5</v>
      </c>
      <c r="I1149" s="40">
        <v>215.0</v>
      </c>
      <c r="J1149" s="41">
        <f t="shared" si="1"/>
        <v>4192.5</v>
      </c>
      <c r="K1149" s="37" t="str">
        <f t="array" ref="K1149">IFERROR(XLOOKUP(G1149,'Tipo de carga'!A:A,'Tipo de carga'!B:B))</f>
        <v>Autoabasto</v>
      </c>
      <c r="L1149" s="37">
        <f t="shared" si="2"/>
        <v>41</v>
      </c>
      <c r="M1149" s="37">
        <f t="shared" si="3"/>
        <v>11</v>
      </c>
      <c r="N1149" s="37">
        <f t="shared" si="4"/>
        <v>10</v>
      </c>
      <c r="O1149" s="37" t="str">
        <f t="array" ref="O1149">IFERROR(XLOOKUP(K1149,'Tipo de carga'!B:B,'Tipo de carga'!C:C))</f>
        <v>Diesel</v>
      </c>
    </row>
    <row r="1150">
      <c r="A1150" s="36">
        <v>1695.0</v>
      </c>
      <c r="B1150" s="37" t="str">
        <f>IFERROR(VLOOKUP(A1150,'asig octubre'!$A$2:$C$442,3,0))</f>
        <v>Pilgrims Tepo</v>
      </c>
      <c r="C1150" s="37" t="str">
        <f>IFERROR(VLOOKUP(A1150,'asig octubre'!$A$2:$B$442,2,0))</f>
        <v>EC-02</v>
      </c>
      <c r="D1150" s="38">
        <v>45576.670752314814</v>
      </c>
      <c r="E1150" s="36" t="s">
        <v>326</v>
      </c>
      <c r="F1150" s="37" t="str">
        <f t="array" ref="F1150">IFERROR(XLOOKUP(E1150,Operadores!A:A,Operadores!B:B))</f>
        <v>SANJOR</v>
      </c>
      <c r="G1150" s="36" t="s">
        <v>72</v>
      </c>
      <c r="H1150" s="39">
        <v>19.5</v>
      </c>
      <c r="I1150" s="40">
        <v>193.0</v>
      </c>
      <c r="J1150" s="41">
        <f t="shared" si="1"/>
        <v>3763.5</v>
      </c>
      <c r="K1150" s="37" t="str">
        <f t="array" ref="K1150">IFERROR(XLOOKUP(G1150,'Tipo de carga'!A:A,'Tipo de carga'!B:B))</f>
        <v>Autoabasto</v>
      </c>
      <c r="L1150" s="37">
        <f t="shared" si="2"/>
        <v>41</v>
      </c>
      <c r="M1150" s="37">
        <f t="shared" si="3"/>
        <v>11</v>
      </c>
      <c r="N1150" s="37">
        <f t="shared" si="4"/>
        <v>10</v>
      </c>
      <c r="O1150" s="37" t="str">
        <f t="array" ref="O1150">IFERROR(XLOOKUP(K1150,'Tipo de carga'!B:B,'Tipo de carga'!C:C))</f>
        <v>Diesel</v>
      </c>
    </row>
    <row r="1151">
      <c r="A1151" s="36">
        <v>1944.0</v>
      </c>
      <c r="B1151" s="37" t="str">
        <f>IFERROR(VLOOKUP(A1151,'asig octubre'!$A$2:$C$442,3,0))</f>
        <v>MeLi asignado SD</v>
      </c>
      <c r="C1151" s="37" t="str">
        <f>IFERROR(VLOOKUP(A1151,'asig octubre'!$A$2:$B$442,2,0))</f>
        <v>EC-05</v>
      </c>
      <c r="D1151" s="38">
        <v>45576.668969907405</v>
      </c>
      <c r="E1151" s="36" t="s">
        <v>221</v>
      </c>
      <c r="F1151" s="37" t="str">
        <f t="array" ref="F1151">IFERROR(XLOOKUP(E1151,Operadores!A:A,Operadores!B:B))</f>
        <v>ORTARM</v>
      </c>
      <c r="G1151" s="36" t="s">
        <v>72</v>
      </c>
      <c r="H1151" s="39">
        <v>19.5</v>
      </c>
      <c r="I1151" s="40">
        <v>401.0</v>
      </c>
      <c r="J1151" s="41">
        <f t="shared" si="1"/>
        <v>7819.5</v>
      </c>
      <c r="K1151" s="37" t="str">
        <f t="array" ref="K1151">IFERROR(XLOOKUP(G1151,'Tipo de carga'!A:A,'Tipo de carga'!B:B))</f>
        <v>Autoabasto</v>
      </c>
      <c r="L1151" s="37">
        <f t="shared" si="2"/>
        <v>41</v>
      </c>
      <c r="M1151" s="37">
        <f t="shared" si="3"/>
        <v>11</v>
      </c>
      <c r="N1151" s="37">
        <f t="shared" si="4"/>
        <v>10</v>
      </c>
      <c r="O1151" s="37" t="str">
        <f t="array" ref="O1151">IFERROR(XLOOKUP(K1151,'Tipo de carga'!B:B,'Tipo de carga'!C:C))</f>
        <v>Diesel</v>
      </c>
    </row>
    <row r="1152">
      <c r="A1152" s="36">
        <v>2020.0</v>
      </c>
      <c r="B1152" s="37" t="str">
        <f>IFERROR(VLOOKUP(A1152,'asig octubre'!$A$2:$C$442,3,0))</f>
        <v>Available</v>
      </c>
      <c r="C1152" s="37" t="str">
        <f>IFERROR(VLOOKUP(A1152,'asig octubre'!$A$2:$B$442,2,0))</f>
        <v>TTE</v>
      </c>
      <c r="D1152" s="38">
        <v>45576.66196759259</v>
      </c>
      <c r="E1152" s="36" t="s">
        <v>164</v>
      </c>
      <c r="F1152" s="37" t="str">
        <f t="array" ref="F1152">IFERROR(XLOOKUP(E1152,Operadores!A:A,Operadores!B:B))</f>
        <v>MUÑOSC</v>
      </c>
      <c r="G1152" s="36" t="s">
        <v>72</v>
      </c>
      <c r="H1152" s="39">
        <v>19.5</v>
      </c>
      <c r="I1152" s="40">
        <v>321.0</v>
      </c>
      <c r="J1152" s="41">
        <f t="shared" si="1"/>
        <v>6259.5</v>
      </c>
      <c r="K1152" s="37" t="str">
        <f t="array" ref="K1152">IFERROR(XLOOKUP(G1152,'Tipo de carga'!A:A,'Tipo de carga'!B:B))</f>
        <v>Autoabasto</v>
      </c>
      <c r="L1152" s="37">
        <f t="shared" si="2"/>
        <v>41</v>
      </c>
      <c r="M1152" s="37">
        <f t="shared" si="3"/>
        <v>11</v>
      </c>
      <c r="N1152" s="37">
        <f t="shared" si="4"/>
        <v>10</v>
      </c>
      <c r="O1152" s="37" t="str">
        <f t="array" ref="O1152">IFERROR(XLOOKUP(K1152,'Tipo de carga'!B:B,'Tipo de carga'!C:C))</f>
        <v>Diesel</v>
      </c>
    </row>
    <row r="1153">
      <c r="A1153" s="36">
        <v>1777.0</v>
      </c>
      <c r="B1153" s="37" t="str">
        <f>IFERROR(VLOOKUP(A1153,'asig octubre'!$A$2:$C$442,3,0))</f>
        <v>Liverpool Local</v>
      </c>
      <c r="C1153" s="37" t="str">
        <f>IFERROR(VLOOKUP(A1153,'asig octubre'!$A$2:$B$442,2,0))</f>
        <v>EC-01</v>
      </c>
      <c r="D1153" s="38">
        <v>45576.65655092592</v>
      </c>
      <c r="E1153" s="36" t="s">
        <v>232</v>
      </c>
      <c r="F1153" s="37" t="str">
        <f t="array" ref="F1153">IFERROR(XLOOKUP(E1153,Operadores!A:A,Operadores!B:B))</f>
        <v>OVAQUI</v>
      </c>
      <c r="G1153" s="36" t="s">
        <v>72</v>
      </c>
      <c r="H1153" s="39">
        <v>19.5</v>
      </c>
      <c r="I1153" s="40">
        <v>745.0</v>
      </c>
      <c r="J1153" s="41">
        <f t="shared" si="1"/>
        <v>14527.5</v>
      </c>
      <c r="K1153" s="37" t="str">
        <f t="array" ref="K1153">IFERROR(XLOOKUP(G1153,'Tipo de carga'!A:A,'Tipo de carga'!B:B))</f>
        <v>Autoabasto</v>
      </c>
      <c r="L1153" s="37">
        <f t="shared" si="2"/>
        <v>41</v>
      </c>
      <c r="M1153" s="37">
        <f t="shared" si="3"/>
        <v>11</v>
      </c>
      <c r="N1153" s="37">
        <f t="shared" si="4"/>
        <v>10</v>
      </c>
      <c r="O1153" s="37" t="str">
        <f t="array" ref="O1153">IFERROR(XLOOKUP(K1153,'Tipo de carga'!B:B,'Tipo de carga'!C:C))</f>
        <v>Diesel</v>
      </c>
    </row>
    <row r="1154">
      <c r="A1154" s="36">
        <v>2021.0</v>
      </c>
      <c r="B1154" s="37" t="str">
        <f>IFERROR(VLOOKUP(A1154,'asig octubre'!$A$2:$C$442,3,0))</f>
        <v>Available</v>
      </c>
      <c r="C1154" s="37" t="str">
        <f>IFERROR(VLOOKUP(A1154,'asig octubre'!$A$2:$B$442,2,0))</f>
        <v>TTE</v>
      </c>
      <c r="D1154" s="38">
        <v>45576.649513888886</v>
      </c>
      <c r="E1154" s="36" t="s">
        <v>165</v>
      </c>
      <c r="F1154" s="37" t="str">
        <f t="array" ref="F1154">IFERROR(XLOOKUP(E1154,Operadores!A:A,Operadores!B:B))</f>
        <v>MUNSA</v>
      </c>
      <c r="G1154" s="36" t="s">
        <v>72</v>
      </c>
      <c r="H1154" s="39">
        <v>19.5</v>
      </c>
      <c r="I1154" s="40">
        <v>317.0</v>
      </c>
      <c r="J1154" s="41">
        <f t="shared" si="1"/>
        <v>6181.5</v>
      </c>
      <c r="K1154" s="37" t="str">
        <f t="array" ref="K1154">IFERROR(XLOOKUP(G1154,'Tipo de carga'!A:A,'Tipo de carga'!B:B))</f>
        <v>Autoabasto</v>
      </c>
      <c r="L1154" s="37">
        <f t="shared" si="2"/>
        <v>41</v>
      </c>
      <c r="M1154" s="37">
        <f t="shared" si="3"/>
        <v>11</v>
      </c>
      <c r="N1154" s="37">
        <f t="shared" si="4"/>
        <v>10</v>
      </c>
      <c r="O1154" s="37" t="str">
        <f t="array" ref="O1154">IFERROR(XLOOKUP(K1154,'Tipo de carga'!B:B,'Tipo de carga'!C:C))</f>
        <v>Diesel</v>
      </c>
    </row>
    <row r="1155">
      <c r="A1155" s="36">
        <v>2023.0</v>
      </c>
      <c r="B1155" s="37" t="str">
        <f>IFERROR(VLOOKUP(A1155,'asig octubre'!$A$2:$C$442,3,0))</f>
        <v>MeLi Asignado TD</v>
      </c>
      <c r="C1155" s="37" t="str">
        <f>IFERROR(VLOOKUP(A1155,'asig octubre'!$A$2:$B$442,2,0))</f>
        <v>EC-05</v>
      </c>
      <c r="D1155" s="38">
        <v>45576.633564814816</v>
      </c>
      <c r="E1155" s="36" t="s">
        <v>327</v>
      </c>
      <c r="F1155" s="37" t="str">
        <f t="array" ref="F1155">IFERROR(XLOOKUP(E1155,Operadores!A:A,Operadores!B:B))</f>
        <v>ESCSAU</v>
      </c>
      <c r="G1155" s="36" t="s">
        <v>72</v>
      </c>
      <c r="H1155" s="39">
        <v>19.5</v>
      </c>
      <c r="I1155" s="40">
        <v>604.0</v>
      </c>
      <c r="J1155" s="41">
        <f t="shared" si="1"/>
        <v>11778</v>
      </c>
      <c r="K1155" s="37" t="str">
        <f t="array" ref="K1155">IFERROR(XLOOKUP(G1155,'Tipo de carga'!A:A,'Tipo de carga'!B:B))</f>
        <v>Autoabasto</v>
      </c>
      <c r="L1155" s="37">
        <f t="shared" si="2"/>
        <v>41</v>
      </c>
      <c r="M1155" s="37">
        <f t="shared" si="3"/>
        <v>11</v>
      </c>
      <c r="N1155" s="37">
        <f t="shared" si="4"/>
        <v>10</v>
      </c>
      <c r="O1155" s="37" t="str">
        <f t="array" ref="O1155">IFERROR(XLOOKUP(K1155,'Tipo de carga'!B:B,'Tipo de carga'!C:C))</f>
        <v>Diesel</v>
      </c>
    </row>
    <row r="1156">
      <c r="A1156" s="36">
        <v>1785.0</v>
      </c>
      <c r="B1156" s="37" t="str">
        <f>IFERROR(VLOOKUP(A1156,'asig octubre'!$A$2:$C$442,3,0))</f>
        <v>Patieros sucursal</v>
      </c>
      <c r="C1156" s="37" t="str">
        <f>IFERROR(VLOOKUP(A1156,'asig octubre'!$A$2:$B$442,2,0))</f>
        <v>EC-03</v>
      </c>
      <c r="D1156" s="38">
        <v>45576.633472222224</v>
      </c>
      <c r="E1156" s="36" t="s">
        <v>157</v>
      </c>
      <c r="F1156" s="37" t="str">
        <f t="array" ref="F1156">IFERROR(XLOOKUP(E1156,Operadores!A:A,Operadores!B:B))</f>
        <v>CRUAUR</v>
      </c>
      <c r="G1156" s="36" t="s">
        <v>72</v>
      </c>
      <c r="H1156" s="39">
        <v>19.5</v>
      </c>
      <c r="I1156" s="40">
        <v>626.0</v>
      </c>
      <c r="J1156" s="41">
        <f t="shared" si="1"/>
        <v>12207</v>
      </c>
      <c r="K1156" s="37" t="str">
        <f t="array" ref="K1156">IFERROR(XLOOKUP(G1156,'Tipo de carga'!A:A,'Tipo de carga'!B:B))</f>
        <v>Autoabasto</v>
      </c>
      <c r="L1156" s="37">
        <f t="shared" si="2"/>
        <v>41</v>
      </c>
      <c r="M1156" s="37">
        <f t="shared" si="3"/>
        <v>11</v>
      </c>
      <c r="N1156" s="37">
        <f t="shared" si="4"/>
        <v>10</v>
      </c>
      <c r="O1156" s="37" t="str">
        <f t="array" ref="O1156">IFERROR(XLOOKUP(K1156,'Tipo de carga'!B:B,'Tipo de carga'!C:C))</f>
        <v>Diesel</v>
      </c>
    </row>
    <row r="1157">
      <c r="A1157" s="36">
        <v>2040.0</v>
      </c>
      <c r="B1157" s="37" t="str">
        <f>IFERROR(VLOOKUP(A1157,'asig octubre'!$A$2:$C$442,3,0))</f>
        <v>Liverpool Local</v>
      </c>
      <c r="C1157" s="37" t="str">
        <f>IFERROR(VLOOKUP(A1157,'asig octubre'!$A$2:$B$442,2,0))</f>
        <v>EC-01</v>
      </c>
      <c r="D1157" s="38">
        <v>45576.56125</v>
      </c>
      <c r="E1157" s="36" t="s">
        <v>430</v>
      </c>
      <c r="F1157" s="37" t="str">
        <f t="array" ref="F1157">IFERROR(XLOOKUP(E1157,Operadores!A:A,Operadores!B:B))</f>
        <v>GONAL01</v>
      </c>
      <c r="G1157" s="36" t="s">
        <v>72</v>
      </c>
      <c r="H1157" s="39">
        <v>19.5</v>
      </c>
      <c r="I1157" s="40">
        <v>759.0</v>
      </c>
      <c r="J1157" s="41">
        <f t="shared" si="1"/>
        <v>14800.5</v>
      </c>
      <c r="K1157" s="37" t="str">
        <f t="array" ref="K1157">IFERROR(XLOOKUP(G1157,'Tipo de carga'!A:A,'Tipo de carga'!B:B))</f>
        <v>Autoabasto</v>
      </c>
      <c r="L1157" s="37">
        <f t="shared" si="2"/>
        <v>41</v>
      </c>
      <c r="M1157" s="37">
        <f t="shared" si="3"/>
        <v>11</v>
      </c>
      <c r="N1157" s="37">
        <f t="shared" si="4"/>
        <v>10</v>
      </c>
      <c r="O1157" s="37" t="str">
        <f t="array" ref="O1157">IFERROR(XLOOKUP(K1157,'Tipo de carga'!B:B,'Tipo de carga'!C:C))</f>
        <v>Diesel</v>
      </c>
    </row>
    <row r="1158">
      <c r="A1158" s="36">
        <v>1639.0</v>
      </c>
      <c r="B1158" s="37" t="str">
        <f>IFERROR(VLOOKUP(A1158,'asig octubre'!$A$2:$C$442,3,0))</f>
        <v>Liverpool Local</v>
      </c>
      <c r="C1158" s="37" t="str">
        <f>IFERROR(VLOOKUP(A1158,'asig octubre'!$A$2:$B$442,2,0))</f>
        <v>EC-01</v>
      </c>
      <c r="D1158" s="38">
        <v>45576.540659722225</v>
      </c>
      <c r="E1158" s="36" t="s">
        <v>341</v>
      </c>
      <c r="F1158" s="37" t="str">
        <f t="array" ref="F1158">IFERROR(XLOOKUP(E1158,Operadores!A:A,Operadores!B:B))</f>
        <v>SALJO01</v>
      </c>
      <c r="G1158" s="36" t="s">
        <v>72</v>
      </c>
      <c r="H1158" s="39">
        <v>19.5</v>
      </c>
      <c r="I1158" s="40">
        <v>40.0</v>
      </c>
      <c r="J1158" s="41">
        <f t="shared" si="1"/>
        <v>780</v>
      </c>
      <c r="K1158" s="37" t="str">
        <f t="array" ref="K1158">IFERROR(XLOOKUP(G1158,'Tipo de carga'!A:A,'Tipo de carga'!B:B))</f>
        <v>Autoabasto</v>
      </c>
      <c r="L1158" s="37">
        <f t="shared" si="2"/>
        <v>41</v>
      </c>
      <c r="M1158" s="37">
        <f t="shared" si="3"/>
        <v>11</v>
      </c>
      <c r="N1158" s="37">
        <f t="shared" si="4"/>
        <v>10</v>
      </c>
      <c r="O1158" s="37" t="str">
        <f t="array" ref="O1158">IFERROR(XLOOKUP(K1158,'Tipo de carga'!B:B,'Tipo de carga'!C:C))</f>
        <v>Diesel</v>
      </c>
    </row>
    <row r="1159">
      <c r="A1159" s="36">
        <v>1990.0</v>
      </c>
      <c r="B1159" s="37" t="str">
        <f>IFERROR(VLOOKUP(A1159,'asig octubre'!$A$2:$C$442,3,0))</f>
        <v>MeLi asignado SD</v>
      </c>
      <c r="C1159" s="37" t="str">
        <f>IFERROR(VLOOKUP(A1159,'asig octubre'!$A$2:$B$442,2,0))</f>
        <v>EC-05</v>
      </c>
      <c r="D1159" s="38">
        <v>45576.532002314816</v>
      </c>
      <c r="E1159" s="36" t="s">
        <v>389</v>
      </c>
      <c r="F1159" s="37" t="str">
        <f t="array" ref="F1159">IFERROR(XLOOKUP(E1159,Operadores!A:A,Operadores!B:B))</f>
        <v>CELJOS</v>
      </c>
      <c r="G1159" s="36" t="s">
        <v>72</v>
      </c>
      <c r="H1159" s="39">
        <v>19.5</v>
      </c>
      <c r="I1159" s="40">
        <v>487.0</v>
      </c>
      <c r="J1159" s="41">
        <f t="shared" si="1"/>
        <v>9496.5</v>
      </c>
      <c r="K1159" s="37" t="str">
        <f t="array" ref="K1159">IFERROR(XLOOKUP(G1159,'Tipo de carga'!A:A,'Tipo de carga'!B:B))</f>
        <v>Autoabasto</v>
      </c>
      <c r="L1159" s="37">
        <f t="shared" si="2"/>
        <v>41</v>
      </c>
      <c r="M1159" s="37">
        <f t="shared" si="3"/>
        <v>11</v>
      </c>
      <c r="N1159" s="37">
        <f t="shared" si="4"/>
        <v>10</v>
      </c>
      <c r="O1159" s="37" t="str">
        <f t="array" ref="O1159">IFERROR(XLOOKUP(K1159,'Tipo de carga'!B:B,'Tipo de carga'!C:C))</f>
        <v>Diesel</v>
      </c>
    </row>
    <row r="1160">
      <c r="A1160" s="36">
        <v>1639.0</v>
      </c>
      <c r="B1160" s="37" t="str">
        <f>IFERROR(VLOOKUP(A1160,'asig octubre'!$A$2:$C$442,3,0))</f>
        <v>Liverpool Local</v>
      </c>
      <c r="C1160" s="37" t="str">
        <f>IFERROR(VLOOKUP(A1160,'asig octubre'!$A$2:$B$442,2,0))</f>
        <v>EC-01</v>
      </c>
      <c r="D1160" s="38">
        <v>45576.51819444444</v>
      </c>
      <c r="E1160" s="36" t="s">
        <v>341</v>
      </c>
      <c r="F1160" s="37" t="str">
        <f t="array" ref="F1160">IFERROR(XLOOKUP(E1160,Operadores!A:A,Operadores!B:B))</f>
        <v>SALJO01</v>
      </c>
      <c r="G1160" s="36" t="s">
        <v>72</v>
      </c>
      <c r="H1160" s="39">
        <v>19.5</v>
      </c>
      <c r="I1160" s="40">
        <v>570.0</v>
      </c>
      <c r="J1160" s="41">
        <f t="shared" si="1"/>
        <v>11115</v>
      </c>
      <c r="K1160" s="37" t="str">
        <f t="array" ref="K1160">IFERROR(XLOOKUP(G1160,'Tipo de carga'!A:A,'Tipo de carga'!B:B))</f>
        <v>Autoabasto</v>
      </c>
      <c r="L1160" s="37">
        <f t="shared" si="2"/>
        <v>41</v>
      </c>
      <c r="M1160" s="37">
        <f t="shared" si="3"/>
        <v>11</v>
      </c>
      <c r="N1160" s="37">
        <f t="shared" si="4"/>
        <v>10</v>
      </c>
      <c r="O1160" s="37" t="str">
        <f t="array" ref="O1160">IFERROR(XLOOKUP(K1160,'Tipo de carga'!B:B,'Tipo de carga'!C:C))</f>
        <v>Diesel</v>
      </c>
    </row>
    <row r="1161">
      <c r="A1161" s="36">
        <v>2047.0</v>
      </c>
      <c r="B1161" s="37" t="str">
        <f>IFERROR(VLOOKUP(A1161,'asig octubre'!$A$2:$C$442,3,0))</f>
        <v>Liverpool Local</v>
      </c>
      <c r="C1161" s="37" t="str">
        <f>IFERROR(VLOOKUP(A1161,'asig octubre'!$A$2:$B$442,2,0))</f>
        <v>EC-01</v>
      </c>
      <c r="D1161" s="38">
        <v>45576.495</v>
      </c>
      <c r="E1161" s="36" t="s">
        <v>189</v>
      </c>
      <c r="F1161" s="37" t="str">
        <f t="array" ref="F1161">IFERROR(XLOOKUP(E1161,Operadores!A:A,Operadores!B:B))</f>
        <v>ORTROB</v>
      </c>
      <c r="G1161" s="36" t="s">
        <v>72</v>
      </c>
      <c r="H1161" s="39">
        <v>19.5</v>
      </c>
      <c r="I1161" s="40">
        <v>510.0</v>
      </c>
      <c r="J1161" s="41">
        <f t="shared" si="1"/>
        <v>9945</v>
      </c>
      <c r="K1161" s="37" t="str">
        <f t="array" ref="K1161">IFERROR(XLOOKUP(G1161,'Tipo de carga'!A:A,'Tipo de carga'!B:B))</f>
        <v>Autoabasto</v>
      </c>
      <c r="L1161" s="37">
        <f t="shared" si="2"/>
        <v>41</v>
      </c>
      <c r="M1161" s="37">
        <f t="shared" si="3"/>
        <v>11</v>
      </c>
      <c r="N1161" s="37">
        <f t="shared" si="4"/>
        <v>10</v>
      </c>
      <c r="O1161" s="37" t="str">
        <f t="array" ref="O1161">IFERROR(XLOOKUP(K1161,'Tipo de carga'!B:B,'Tipo de carga'!C:C))</f>
        <v>Diesel</v>
      </c>
    </row>
    <row r="1162">
      <c r="A1162" s="36">
        <v>1947.0</v>
      </c>
      <c r="B1162" s="37" t="str">
        <f>IFERROR(VLOOKUP(A1162,'asig octubre'!$A$2:$C$442,3,0))</f>
        <v>Circuitos</v>
      </c>
      <c r="C1162" s="37" t="str">
        <f>IFERROR(VLOOKUP(A1162,'asig octubre'!$A$2:$B$442,2,0))</f>
        <v>EC-03</v>
      </c>
      <c r="D1162" s="38">
        <v>45576.49253472222</v>
      </c>
      <c r="E1162" s="36" t="s">
        <v>265</v>
      </c>
      <c r="F1162" s="37" t="str">
        <f t="array" ref="F1162">IFERROR(XLOOKUP(E1162,Operadores!A:A,Operadores!B:B))</f>
        <v>DAMOS</v>
      </c>
      <c r="G1162" s="36" t="s">
        <v>72</v>
      </c>
      <c r="H1162" s="39">
        <v>19.5</v>
      </c>
      <c r="I1162" s="40">
        <v>242.0</v>
      </c>
      <c r="J1162" s="41">
        <f t="shared" si="1"/>
        <v>4719</v>
      </c>
      <c r="K1162" s="37" t="str">
        <f t="array" ref="K1162">IFERROR(XLOOKUP(G1162,'Tipo de carga'!A:A,'Tipo de carga'!B:B))</f>
        <v>Autoabasto</v>
      </c>
      <c r="L1162" s="37">
        <f t="shared" si="2"/>
        <v>41</v>
      </c>
      <c r="M1162" s="37">
        <f t="shared" si="3"/>
        <v>11</v>
      </c>
      <c r="N1162" s="37">
        <f t="shared" si="4"/>
        <v>10</v>
      </c>
      <c r="O1162" s="37" t="str">
        <f t="array" ref="O1162">IFERROR(XLOOKUP(K1162,'Tipo de carga'!B:B,'Tipo de carga'!C:C))</f>
        <v>Diesel</v>
      </c>
    </row>
    <row r="1163">
      <c r="A1163" s="36">
        <v>1751.0</v>
      </c>
      <c r="B1163" s="37" t="str">
        <f>IFERROR(VLOOKUP(A1163,'asig octubre'!$A$2:$C$442,3,0))</f>
        <v>Liverpool Local</v>
      </c>
      <c r="C1163" s="37" t="str">
        <f>IFERROR(VLOOKUP(A1163,'asig octubre'!$A$2:$B$442,2,0))</f>
        <v>EC-01</v>
      </c>
      <c r="D1163" s="38">
        <v>45576.44761574074</v>
      </c>
      <c r="E1163" s="36" t="s">
        <v>340</v>
      </c>
      <c r="F1163" s="37" t="str">
        <f t="array" ref="F1163">IFERROR(XLOOKUP(E1163,Operadores!A:A,Operadores!B:B))</f>
        <v>VELJU</v>
      </c>
      <c r="G1163" s="36" t="s">
        <v>72</v>
      </c>
      <c r="H1163" s="39">
        <v>19.5</v>
      </c>
      <c r="I1163" s="40">
        <v>400.0</v>
      </c>
      <c r="J1163" s="41">
        <f t="shared" si="1"/>
        <v>7800</v>
      </c>
      <c r="K1163" s="37" t="str">
        <f t="array" ref="K1163">IFERROR(XLOOKUP(G1163,'Tipo de carga'!A:A,'Tipo de carga'!B:B))</f>
        <v>Autoabasto</v>
      </c>
      <c r="L1163" s="37">
        <f t="shared" si="2"/>
        <v>41</v>
      </c>
      <c r="M1163" s="37">
        <f t="shared" si="3"/>
        <v>11</v>
      </c>
      <c r="N1163" s="37">
        <f t="shared" si="4"/>
        <v>10</v>
      </c>
      <c r="O1163" s="37" t="str">
        <f t="array" ref="O1163">IFERROR(XLOOKUP(K1163,'Tipo de carga'!B:B,'Tipo de carga'!C:C))</f>
        <v>Diesel</v>
      </c>
    </row>
    <row r="1164">
      <c r="A1164" s="36">
        <v>1945.0</v>
      </c>
      <c r="B1164" s="37" t="str">
        <f>IFERROR(VLOOKUP(A1164,'asig octubre'!$A$2:$C$442,3,0))</f>
        <v>MeLi asignado SD</v>
      </c>
      <c r="C1164" s="37" t="str">
        <f>IFERROR(VLOOKUP(A1164,'asig octubre'!$A$2:$B$442,2,0))</f>
        <v>EC-05</v>
      </c>
      <c r="D1164" s="38">
        <v>45576.44510416667</v>
      </c>
      <c r="E1164" s="36" t="s">
        <v>349</v>
      </c>
      <c r="F1164" s="37" t="str">
        <f t="array" ref="F1164">IFERROR(XLOOKUP(E1164,Operadores!A:A,Operadores!B:B))</f>
        <v>GUEGAB</v>
      </c>
      <c r="G1164" s="36" t="s">
        <v>72</v>
      </c>
      <c r="H1164" s="39">
        <v>19.5</v>
      </c>
      <c r="I1164" s="40">
        <v>290.0</v>
      </c>
      <c r="J1164" s="41">
        <f t="shared" si="1"/>
        <v>5655</v>
      </c>
      <c r="K1164" s="37" t="str">
        <f t="array" ref="K1164">IFERROR(XLOOKUP(G1164,'Tipo de carga'!A:A,'Tipo de carga'!B:B))</f>
        <v>Autoabasto</v>
      </c>
      <c r="L1164" s="37">
        <f t="shared" si="2"/>
        <v>41</v>
      </c>
      <c r="M1164" s="37">
        <f t="shared" si="3"/>
        <v>11</v>
      </c>
      <c r="N1164" s="37">
        <f t="shared" si="4"/>
        <v>10</v>
      </c>
      <c r="O1164" s="37" t="str">
        <f t="array" ref="O1164">IFERROR(XLOOKUP(K1164,'Tipo de carga'!B:B,'Tipo de carga'!C:C))</f>
        <v>Diesel</v>
      </c>
    </row>
    <row r="1165">
      <c r="A1165" s="36">
        <v>2005.0</v>
      </c>
      <c r="B1165" s="37" t="str">
        <f>IFERROR(VLOOKUP(A1165,'asig octubre'!$A$2:$C$442,3,0))</f>
        <v>MeLi Dedicado Merida</v>
      </c>
      <c r="C1165" s="37" t="str">
        <f>IFERROR(VLOOKUP(A1165,'asig octubre'!$A$2:$B$442,2,0))</f>
        <v>EC-05</v>
      </c>
      <c r="D1165" s="38">
        <v>45576.43672453704</v>
      </c>
      <c r="E1165" s="36" t="s">
        <v>227</v>
      </c>
      <c r="F1165" s="37" t="str">
        <f t="array" ref="F1165">IFERROR(XLOOKUP(E1165,Operadores!A:A,Operadores!B:B))</f>
        <v>PERAN01</v>
      </c>
      <c r="G1165" s="36" t="s">
        <v>72</v>
      </c>
      <c r="H1165" s="39">
        <v>19.5</v>
      </c>
      <c r="I1165" s="40">
        <v>280.0</v>
      </c>
      <c r="J1165" s="41">
        <f t="shared" si="1"/>
        <v>5460</v>
      </c>
      <c r="K1165" s="37" t="str">
        <f t="array" ref="K1165">IFERROR(XLOOKUP(G1165,'Tipo de carga'!A:A,'Tipo de carga'!B:B))</f>
        <v>Autoabasto</v>
      </c>
      <c r="L1165" s="37">
        <f t="shared" si="2"/>
        <v>41</v>
      </c>
      <c r="M1165" s="37">
        <f t="shared" si="3"/>
        <v>11</v>
      </c>
      <c r="N1165" s="37">
        <f t="shared" si="4"/>
        <v>10</v>
      </c>
      <c r="O1165" s="37" t="str">
        <f t="array" ref="O1165">IFERROR(XLOOKUP(K1165,'Tipo de carga'!B:B,'Tipo de carga'!C:C))</f>
        <v>Diesel</v>
      </c>
    </row>
    <row r="1166">
      <c r="A1166" s="36">
        <v>1949.0</v>
      </c>
      <c r="B1166" s="37" t="str">
        <f>IFERROR(VLOOKUP(A1166,'asig octubre'!$A$2:$C$442,3,0))</f>
        <v>MeLi asignado SD</v>
      </c>
      <c r="C1166" s="37" t="str">
        <f>IFERROR(VLOOKUP(A1166,'asig octubre'!$A$2:$B$442,2,0))</f>
        <v>EC-05</v>
      </c>
      <c r="D1166" s="38">
        <v>45576.42128472222</v>
      </c>
      <c r="E1166" s="36" t="s">
        <v>170</v>
      </c>
      <c r="F1166" s="37" t="str">
        <f t="array" ref="F1166">IFERROR(XLOOKUP(E1166,Operadores!A:A,Operadores!B:B))</f>
        <v>MIRISR</v>
      </c>
      <c r="G1166" s="36" t="s">
        <v>72</v>
      </c>
      <c r="H1166" s="39">
        <v>19.5</v>
      </c>
      <c r="I1166" s="40">
        <v>464.0</v>
      </c>
      <c r="J1166" s="41">
        <f t="shared" si="1"/>
        <v>9048</v>
      </c>
      <c r="K1166" s="37" t="str">
        <f t="array" ref="K1166">IFERROR(XLOOKUP(G1166,'Tipo de carga'!A:A,'Tipo de carga'!B:B))</f>
        <v>Autoabasto</v>
      </c>
      <c r="L1166" s="37">
        <f t="shared" si="2"/>
        <v>41</v>
      </c>
      <c r="M1166" s="37">
        <f t="shared" si="3"/>
        <v>11</v>
      </c>
      <c r="N1166" s="37">
        <f t="shared" si="4"/>
        <v>10</v>
      </c>
      <c r="O1166" s="37" t="str">
        <f t="array" ref="O1166">IFERROR(XLOOKUP(K1166,'Tipo de carga'!B:B,'Tipo de carga'!C:C))</f>
        <v>Diesel</v>
      </c>
    </row>
    <row r="1167">
      <c r="A1167" s="36">
        <v>1821.0</v>
      </c>
      <c r="B1167" s="37" t="str">
        <f>IFERROR(VLOOKUP(A1167,'asig octubre'!$A$2:$C$442,3,0))</f>
        <v>Circuitos</v>
      </c>
      <c r="C1167" s="37" t="str">
        <f>IFERROR(VLOOKUP(A1167,'asig octubre'!$A$2:$B$442,2,0))</f>
        <v>EC-03</v>
      </c>
      <c r="D1167" s="38">
        <v>45576.38979166667</v>
      </c>
      <c r="E1167" s="36" t="s">
        <v>198</v>
      </c>
      <c r="F1167" s="37" t="str">
        <f t="array" ref="F1167">IFERROR(XLOOKUP(E1167,Operadores!A:A,Operadores!B:B))</f>
        <v>BAULUI</v>
      </c>
      <c r="G1167" s="36" t="s">
        <v>72</v>
      </c>
      <c r="H1167" s="39">
        <v>19.5</v>
      </c>
      <c r="I1167" s="40">
        <v>234.0</v>
      </c>
      <c r="J1167" s="41">
        <f t="shared" si="1"/>
        <v>4563</v>
      </c>
      <c r="K1167" s="37" t="str">
        <f t="array" ref="K1167">IFERROR(XLOOKUP(G1167,'Tipo de carga'!A:A,'Tipo de carga'!B:B))</f>
        <v>Autoabasto</v>
      </c>
      <c r="L1167" s="37">
        <f t="shared" si="2"/>
        <v>41</v>
      </c>
      <c r="M1167" s="37">
        <f t="shared" si="3"/>
        <v>11</v>
      </c>
      <c r="N1167" s="37">
        <f t="shared" si="4"/>
        <v>10</v>
      </c>
      <c r="O1167" s="37" t="str">
        <f t="array" ref="O1167">IFERROR(XLOOKUP(K1167,'Tipo de carga'!B:B,'Tipo de carga'!C:C))</f>
        <v>Diesel</v>
      </c>
    </row>
    <row r="1168">
      <c r="A1168" s="36">
        <v>2015.0</v>
      </c>
      <c r="B1168" s="37" t="str">
        <f>IFERROR(VLOOKUP(A1168,'asig octubre'!$A$2:$C$442,3,0))</f>
        <v>MeLi asignado SD</v>
      </c>
      <c r="C1168" s="37" t="str">
        <f>IFERROR(VLOOKUP(A1168,'asig octubre'!$A$2:$B$442,2,0))</f>
        <v>EC-05</v>
      </c>
      <c r="D1168" s="38">
        <v>45576.36923611111</v>
      </c>
      <c r="E1168" s="36" t="s">
        <v>241</v>
      </c>
      <c r="F1168" s="37" t="str">
        <f t="array" ref="F1168">IFERROR(XLOOKUP(E1168,Operadores!A:A,Operadores!B:B))</f>
        <v>CADEMM</v>
      </c>
      <c r="G1168" s="36" t="s">
        <v>72</v>
      </c>
      <c r="H1168" s="39">
        <v>19.5</v>
      </c>
      <c r="I1168" s="40">
        <v>334.0</v>
      </c>
      <c r="J1168" s="41">
        <f t="shared" si="1"/>
        <v>6513</v>
      </c>
      <c r="K1168" s="37" t="str">
        <f t="array" ref="K1168">IFERROR(XLOOKUP(G1168,'Tipo de carga'!A:A,'Tipo de carga'!B:B))</f>
        <v>Autoabasto</v>
      </c>
      <c r="L1168" s="37">
        <f t="shared" si="2"/>
        <v>41</v>
      </c>
      <c r="M1168" s="37">
        <f t="shared" si="3"/>
        <v>11</v>
      </c>
      <c r="N1168" s="37">
        <f t="shared" si="4"/>
        <v>10</v>
      </c>
      <c r="O1168" s="37" t="str">
        <f t="array" ref="O1168">IFERROR(XLOOKUP(K1168,'Tipo de carga'!B:B,'Tipo de carga'!C:C))</f>
        <v>Diesel</v>
      </c>
    </row>
    <row r="1169">
      <c r="A1169" s="36">
        <v>1885.0</v>
      </c>
      <c r="B1169" s="37" t="str">
        <f>IFERROR(VLOOKUP(A1169,'asig octubre'!$A$2:$C$442,3,0))</f>
        <v>Liverpool Local</v>
      </c>
      <c r="C1169" s="37" t="str">
        <f>IFERROR(VLOOKUP(A1169,'asig octubre'!$A$2:$B$442,2,0))</f>
        <v>EC-01</v>
      </c>
      <c r="D1169" s="38">
        <v>45576.36770833333</v>
      </c>
      <c r="E1169" s="36" t="s">
        <v>234</v>
      </c>
      <c r="F1169" s="37" t="str">
        <f t="array" ref="F1169">IFERROR(XLOOKUP(E1169,Operadores!A:A,Operadores!B:B))</f>
        <v>MONJU</v>
      </c>
      <c r="G1169" s="36" t="s">
        <v>72</v>
      </c>
      <c r="H1169" s="39">
        <v>19.5</v>
      </c>
      <c r="I1169" s="40">
        <v>434.0</v>
      </c>
      <c r="J1169" s="41">
        <f t="shared" si="1"/>
        <v>8463</v>
      </c>
      <c r="K1169" s="37" t="str">
        <f t="array" ref="K1169">IFERROR(XLOOKUP(G1169,'Tipo de carga'!A:A,'Tipo de carga'!B:B))</f>
        <v>Autoabasto</v>
      </c>
      <c r="L1169" s="37">
        <f t="shared" si="2"/>
        <v>41</v>
      </c>
      <c r="M1169" s="37">
        <f t="shared" si="3"/>
        <v>11</v>
      </c>
      <c r="N1169" s="37">
        <f t="shared" si="4"/>
        <v>10</v>
      </c>
      <c r="O1169" s="37" t="str">
        <f t="array" ref="O1169">IFERROR(XLOOKUP(K1169,'Tipo de carga'!B:B,'Tipo de carga'!C:C))</f>
        <v>Diesel</v>
      </c>
    </row>
    <row r="1170">
      <c r="A1170" s="36">
        <v>2042.0</v>
      </c>
      <c r="B1170" s="37" t="str">
        <f>IFERROR(VLOOKUP(A1170,'asig octubre'!$A$2:$C$442,3,0))</f>
        <v>Available</v>
      </c>
      <c r="C1170" s="37" t="str">
        <f>IFERROR(VLOOKUP(A1170,'asig octubre'!$A$2:$B$442,2,0))</f>
        <v>TTE</v>
      </c>
      <c r="D1170" s="38">
        <v>45576.3503125</v>
      </c>
      <c r="E1170" s="36" t="s">
        <v>468</v>
      </c>
      <c r="F1170" s="37" t="str">
        <f t="array" ref="F1170">IFERROR(XLOOKUP(E1170,Operadores!A:A,Operadores!B:B))</f>
        <v>JUAOSC</v>
      </c>
      <c r="G1170" s="36" t="s">
        <v>72</v>
      </c>
      <c r="H1170" s="39">
        <v>19.5</v>
      </c>
      <c r="I1170" s="40">
        <v>361.0</v>
      </c>
      <c r="J1170" s="41">
        <f t="shared" si="1"/>
        <v>7039.5</v>
      </c>
      <c r="K1170" s="37" t="str">
        <f t="array" ref="K1170">IFERROR(XLOOKUP(G1170,'Tipo de carga'!A:A,'Tipo de carga'!B:B))</f>
        <v>Autoabasto</v>
      </c>
      <c r="L1170" s="37">
        <f t="shared" si="2"/>
        <v>41</v>
      </c>
      <c r="M1170" s="37">
        <f t="shared" si="3"/>
        <v>11</v>
      </c>
      <c r="N1170" s="37">
        <f t="shared" si="4"/>
        <v>10</v>
      </c>
      <c r="O1170" s="37" t="str">
        <f t="array" ref="O1170">IFERROR(XLOOKUP(K1170,'Tipo de carga'!B:B,'Tipo de carga'!C:C))</f>
        <v>Diesel</v>
      </c>
    </row>
    <row r="1171">
      <c r="A1171" s="36">
        <v>1899.0</v>
      </c>
      <c r="B1171" s="37" t="str">
        <f>IFERROR(VLOOKUP(A1171,'asig octubre'!$A$2:$C$442,3,0))</f>
        <v>Full Liver</v>
      </c>
      <c r="C1171" s="37" t="str">
        <f>IFERROR(VLOOKUP(A1171,'asig octubre'!$A$2:$B$442,2,0))</f>
        <v>EC-01</v>
      </c>
      <c r="D1171" s="38">
        <v>45576.33144675926</v>
      </c>
      <c r="E1171" s="36" t="s">
        <v>335</v>
      </c>
      <c r="F1171" s="37" t="str">
        <f t="array" ref="F1171">IFERROR(XLOOKUP(E1171,Operadores!A:A,Operadores!B:B))</f>
        <v>VEROD</v>
      </c>
      <c r="G1171" s="36" t="s">
        <v>72</v>
      </c>
      <c r="H1171" s="39">
        <v>19.5</v>
      </c>
      <c r="I1171" s="40">
        <v>676.0</v>
      </c>
      <c r="J1171" s="41">
        <f t="shared" si="1"/>
        <v>13182</v>
      </c>
      <c r="K1171" s="37" t="str">
        <f t="array" ref="K1171">IFERROR(XLOOKUP(G1171,'Tipo de carga'!A:A,'Tipo de carga'!B:B))</f>
        <v>Autoabasto</v>
      </c>
      <c r="L1171" s="37">
        <f t="shared" si="2"/>
        <v>41</v>
      </c>
      <c r="M1171" s="37">
        <f t="shared" si="3"/>
        <v>11</v>
      </c>
      <c r="N1171" s="37">
        <f t="shared" si="4"/>
        <v>10</v>
      </c>
      <c r="O1171" s="37" t="str">
        <f t="array" ref="O1171">IFERROR(XLOOKUP(K1171,'Tipo de carga'!B:B,'Tipo de carga'!C:C))</f>
        <v>Diesel</v>
      </c>
    </row>
    <row r="1172">
      <c r="A1172" s="36">
        <v>2034.0</v>
      </c>
      <c r="B1172" s="37" t="str">
        <f>IFERROR(VLOOKUP(A1172,'asig octubre'!$A$2:$C$442,3,0))</f>
        <v>Liverpool Local</v>
      </c>
      <c r="C1172" s="37" t="str">
        <f>IFERROR(VLOOKUP(A1172,'asig octubre'!$A$2:$B$442,2,0))</f>
        <v>EC-01</v>
      </c>
      <c r="D1172" s="38">
        <v>45576.31219907408</v>
      </c>
      <c r="E1172" s="36" t="s">
        <v>479</v>
      </c>
      <c r="F1172" s="37" t="str">
        <f t="array" ref="F1172">IFERROR(XLOOKUP(E1172,Operadores!A:A,Operadores!B:B))</f>
        <v>SILEL01</v>
      </c>
      <c r="G1172" s="36" t="s">
        <v>72</v>
      </c>
      <c r="H1172" s="39">
        <v>19.5</v>
      </c>
      <c r="I1172" s="40">
        <v>790.0</v>
      </c>
      <c r="J1172" s="41">
        <f t="shared" si="1"/>
        <v>15405</v>
      </c>
      <c r="K1172" s="37" t="str">
        <f t="array" ref="K1172">IFERROR(XLOOKUP(G1172,'Tipo de carga'!A:A,'Tipo de carga'!B:B))</f>
        <v>Autoabasto</v>
      </c>
      <c r="L1172" s="37">
        <f t="shared" si="2"/>
        <v>41</v>
      </c>
      <c r="M1172" s="37">
        <f t="shared" si="3"/>
        <v>11</v>
      </c>
      <c r="N1172" s="37">
        <f t="shared" si="4"/>
        <v>10</v>
      </c>
      <c r="O1172" s="37" t="str">
        <f t="array" ref="O1172">IFERROR(XLOOKUP(K1172,'Tipo de carga'!B:B,'Tipo de carga'!C:C))</f>
        <v>Diesel</v>
      </c>
    </row>
    <row r="1173">
      <c r="A1173" s="36">
        <v>1958.0</v>
      </c>
      <c r="B1173" s="37" t="str">
        <f>IFERROR(VLOOKUP(A1173,'asig octubre'!$A$2:$C$442,3,0))</f>
        <v>Full Liver</v>
      </c>
      <c r="C1173" s="37" t="str">
        <f>IFERROR(VLOOKUP(A1173,'asig octubre'!$A$2:$B$442,2,0))</f>
        <v>EC-01</v>
      </c>
      <c r="D1173" s="38">
        <v>45576.28423611111</v>
      </c>
      <c r="E1173" s="36" t="s">
        <v>218</v>
      </c>
      <c r="F1173" s="37" t="str">
        <f t="array" ref="F1173">IFERROR(XLOOKUP(E1173,Operadores!A:A,Operadores!B:B))</f>
        <v>MONAL</v>
      </c>
      <c r="G1173" s="36" t="s">
        <v>72</v>
      </c>
      <c r="H1173" s="39">
        <v>19.5</v>
      </c>
      <c r="I1173" s="40">
        <v>750.0</v>
      </c>
      <c r="J1173" s="41">
        <f t="shared" si="1"/>
        <v>14625</v>
      </c>
      <c r="K1173" s="37" t="str">
        <f t="array" ref="K1173">IFERROR(XLOOKUP(G1173,'Tipo de carga'!A:A,'Tipo de carga'!B:B))</f>
        <v>Autoabasto</v>
      </c>
      <c r="L1173" s="37">
        <f t="shared" si="2"/>
        <v>41</v>
      </c>
      <c r="M1173" s="37">
        <f t="shared" si="3"/>
        <v>11</v>
      </c>
      <c r="N1173" s="37">
        <f t="shared" si="4"/>
        <v>10</v>
      </c>
      <c r="O1173" s="37" t="str">
        <f t="array" ref="O1173">IFERROR(XLOOKUP(K1173,'Tipo de carga'!B:B,'Tipo de carga'!C:C))</f>
        <v>Diesel</v>
      </c>
    </row>
    <row r="1174">
      <c r="A1174" s="36">
        <v>1954.0</v>
      </c>
      <c r="B1174" s="37" t="str">
        <f>IFERROR(VLOOKUP(A1174,'asig octubre'!$A$2:$C$442,3,0))</f>
        <v>MeLi asignado SD</v>
      </c>
      <c r="C1174" s="37" t="str">
        <f>IFERROR(VLOOKUP(A1174,'asig octubre'!$A$2:$B$442,2,0))</f>
        <v>EC-05</v>
      </c>
      <c r="D1174" s="38">
        <v>45576.27056712963</v>
      </c>
      <c r="E1174" s="36" t="s">
        <v>225</v>
      </c>
      <c r="F1174" s="37" t="str">
        <f t="array" ref="F1174">IFERROR(XLOOKUP(E1174,Operadores!A:A,Operadores!B:B))</f>
        <v>MENERNX</v>
      </c>
      <c r="G1174" s="36" t="s">
        <v>72</v>
      </c>
      <c r="H1174" s="39">
        <v>19.5</v>
      </c>
      <c r="I1174" s="40">
        <v>762.0</v>
      </c>
      <c r="J1174" s="41">
        <f t="shared" si="1"/>
        <v>14859</v>
      </c>
      <c r="K1174" s="37" t="str">
        <f t="array" ref="K1174">IFERROR(XLOOKUP(G1174,'Tipo de carga'!A:A,'Tipo de carga'!B:B))</f>
        <v>Autoabasto</v>
      </c>
      <c r="L1174" s="37">
        <f t="shared" si="2"/>
        <v>41</v>
      </c>
      <c r="M1174" s="37">
        <f t="shared" si="3"/>
        <v>11</v>
      </c>
      <c r="N1174" s="37">
        <f t="shared" si="4"/>
        <v>10</v>
      </c>
      <c r="O1174" s="37" t="str">
        <f t="array" ref="O1174">IFERROR(XLOOKUP(K1174,'Tipo de carga'!B:B,'Tipo de carga'!C:C))</f>
        <v>Diesel</v>
      </c>
    </row>
    <row r="1175">
      <c r="A1175" s="36">
        <v>1946.0</v>
      </c>
      <c r="B1175" s="37" t="str">
        <f>IFERROR(VLOOKUP(A1175,'asig octubre'!$A$2:$C$442,3,0))</f>
        <v>MeLi asignado SD</v>
      </c>
      <c r="C1175" s="37" t="str">
        <f>IFERROR(VLOOKUP(A1175,'asig octubre'!$A$2:$B$442,2,0))</f>
        <v>EC-05</v>
      </c>
      <c r="D1175" s="38">
        <v>45576.26474537037</v>
      </c>
      <c r="E1175" s="36" t="s">
        <v>183</v>
      </c>
      <c r="F1175" s="37" t="str">
        <f t="array" ref="F1175">IFERROR(XLOOKUP(E1175,Operadores!A:A,Operadores!B:B))</f>
        <v>VARJUAX</v>
      </c>
      <c r="G1175" s="36" t="s">
        <v>72</v>
      </c>
      <c r="H1175" s="39">
        <v>19.5</v>
      </c>
      <c r="I1175" s="40">
        <v>360.0</v>
      </c>
      <c r="J1175" s="41">
        <f t="shared" si="1"/>
        <v>7020</v>
      </c>
      <c r="K1175" s="37" t="str">
        <f t="array" ref="K1175">IFERROR(XLOOKUP(G1175,'Tipo de carga'!A:A,'Tipo de carga'!B:B))</f>
        <v>Autoabasto</v>
      </c>
      <c r="L1175" s="37">
        <f t="shared" si="2"/>
        <v>41</v>
      </c>
      <c r="M1175" s="37">
        <f t="shared" si="3"/>
        <v>11</v>
      </c>
      <c r="N1175" s="37">
        <f t="shared" si="4"/>
        <v>10</v>
      </c>
      <c r="O1175" s="37" t="str">
        <f t="array" ref="O1175">IFERROR(XLOOKUP(K1175,'Tipo de carga'!B:B,'Tipo de carga'!C:C))</f>
        <v>Diesel</v>
      </c>
    </row>
    <row r="1176">
      <c r="A1176" s="36">
        <v>2014.0</v>
      </c>
      <c r="B1176" s="37" t="str">
        <f>IFERROR(VLOOKUP(A1176,'asig octubre'!$A$2:$C$442,3,0))</f>
        <v>MeLi asignado SD</v>
      </c>
      <c r="C1176" s="37" t="str">
        <f>IFERROR(VLOOKUP(A1176,'asig octubre'!$A$2:$B$442,2,0))</f>
        <v>EC-05</v>
      </c>
      <c r="D1176" s="38">
        <v>45576.249872685185</v>
      </c>
      <c r="E1176" s="36" t="s">
        <v>322</v>
      </c>
      <c r="F1176" s="37" t="str">
        <f t="array" ref="F1176">IFERROR(XLOOKUP(E1176,Operadores!A:A,Operadores!B:B))</f>
        <v>PERMAR</v>
      </c>
      <c r="G1176" s="36" t="s">
        <v>72</v>
      </c>
      <c r="H1176" s="39">
        <v>19.5</v>
      </c>
      <c r="I1176" s="40">
        <v>332.0</v>
      </c>
      <c r="J1176" s="41">
        <f t="shared" si="1"/>
        <v>6474</v>
      </c>
      <c r="K1176" s="37" t="str">
        <f t="array" ref="K1176">IFERROR(XLOOKUP(G1176,'Tipo de carga'!A:A,'Tipo de carga'!B:B))</f>
        <v>Autoabasto</v>
      </c>
      <c r="L1176" s="37">
        <f t="shared" si="2"/>
        <v>41</v>
      </c>
      <c r="M1176" s="37">
        <f t="shared" si="3"/>
        <v>11</v>
      </c>
      <c r="N1176" s="37">
        <f t="shared" si="4"/>
        <v>10</v>
      </c>
      <c r="O1176" s="37" t="str">
        <f t="array" ref="O1176">IFERROR(XLOOKUP(K1176,'Tipo de carga'!B:B,'Tipo de carga'!C:C))</f>
        <v>Diesel</v>
      </c>
    </row>
    <row r="1177">
      <c r="A1177" s="36">
        <v>1999.0</v>
      </c>
      <c r="B1177" s="37" t="str">
        <f>IFERROR(VLOOKUP(A1177,'asig octubre'!$A$2:$C$442,3,0))</f>
        <v>MeLi Dedicado Merida</v>
      </c>
      <c r="C1177" s="37" t="str">
        <f>IFERROR(VLOOKUP(A1177,'asig octubre'!$A$2:$B$442,2,0))</f>
        <v>EC-05</v>
      </c>
      <c r="D1177" s="38">
        <v>45576.24424768519</v>
      </c>
      <c r="E1177" s="36" t="s">
        <v>480</v>
      </c>
      <c r="F1177" s="37" t="str">
        <f t="array" ref="F1177">IFERROR(XLOOKUP(E1177,Operadores!A:A,Operadores!B:B))</f>
        <v>VELGIO</v>
      </c>
      <c r="G1177" s="36" t="s">
        <v>72</v>
      </c>
      <c r="H1177" s="39">
        <v>19.5</v>
      </c>
      <c r="I1177" s="40">
        <v>351.0</v>
      </c>
      <c r="J1177" s="41">
        <f t="shared" si="1"/>
        <v>6844.5</v>
      </c>
      <c r="K1177" s="37" t="str">
        <f t="array" ref="K1177">IFERROR(XLOOKUP(G1177,'Tipo de carga'!A:A,'Tipo de carga'!B:B))</f>
        <v>Autoabasto</v>
      </c>
      <c r="L1177" s="37">
        <f t="shared" si="2"/>
        <v>41</v>
      </c>
      <c r="M1177" s="37">
        <f t="shared" si="3"/>
        <v>11</v>
      </c>
      <c r="N1177" s="37">
        <f t="shared" si="4"/>
        <v>10</v>
      </c>
      <c r="O1177" s="37" t="str">
        <f t="array" ref="O1177">IFERROR(XLOOKUP(K1177,'Tipo de carga'!B:B,'Tipo de carga'!C:C))</f>
        <v>Diesel</v>
      </c>
    </row>
    <row r="1178">
      <c r="A1178" s="36">
        <v>2045.0</v>
      </c>
      <c r="B1178" s="37" t="str">
        <f>IFERROR(VLOOKUP(A1178,'asig octubre'!$A$2:$C$442,3,0))</f>
        <v>Liverpool Local</v>
      </c>
      <c r="C1178" s="37" t="str">
        <f>IFERROR(VLOOKUP(A1178,'asig octubre'!$A$2:$B$442,2,0))</f>
        <v>EC-01</v>
      </c>
      <c r="D1178" s="38">
        <v>45576.22605324074</v>
      </c>
      <c r="E1178" s="36" t="s">
        <v>481</v>
      </c>
      <c r="F1178" s="37" t="str">
        <f t="array" ref="F1178">IFERROR(XLOOKUP(E1178,Operadores!A:A,Operadores!B:B))</f>
        <v>ALVGE</v>
      </c>
      <c r="G1178" s="36" t="s">
        <v>72</v>
      </c>
      <c r="H1178" s="39">
        <v>19.5</v>
      </c>
      <c r="I1178" s="40">
        <v>815.0</v>
      </c>
      <c r="J1178" s="41">
        <f t="shared" si="1"/>
        <v>15892.5</v>
      </c>
      <c r="K1178" s="37" t="str">
        <f t="array" ref="K1178">IFERROR(XLOOKUP(G1178,'Tipo de carga'!A:A,'Tipo de carga'!B:B))</f>
        <v>Autoabasto</v>
      </c>
      <c r="L1178" s="37">
        <f t="shared" si="2"/>
        <v>41</v>
      </c>
      <c r="M1178" s="37">
        <f t="shared" si="3"/>
        <v>11</v>
      </c>
      <c r="N1178" s="37">
        <f t="shared" si="4"/>
        <v>10</v>
      </c>
      <c r="O1178" s="37" t="str">
        <f t="array" ref="O1178">IFERROR(XLOOKUP(K1178,'Tipo de carga'!B:B,'Tipo de carga'!C:C))</f>
        <v>Diesel</v>
      </c>
    </row>
    <row r="1179">
      <c r="A1179" s="36">
        <v>1873.0</v>
      </c>
      <c r="B1179" s="37" t="str">
        <f>IFERROR(VLOOKUP(A1179,'asig octubre'!$A$2:$C$442,3,0))</f>
        <v>Circuitos</v>
      </c>
      <c r="C1179" s="37" t="str">
        <f>IFERROR(VLOOKUP(A1179,'asig octubre'!$A$2:$B$442,2,0))</f>
        <v>EC-03</v>
      </c>
      <c r="D1179" s="38">
        <v>45576.208645833336</v>
      </c>
      <c r="E1179" s="36" t="s">
        <v>277</v>
      </c>
      <c r="F1179" s="37" t="str">
        <f t="array" ref="F1179">IFERROR(XLOOKUP(E1179,Operadores!A:A,Operadores!B:B))</f>
        <v>GUADI</v>
      </c>
      <c r="G1179" s="36" t="s">
        <v>72</v>
      </c>
      <c r="H1179" s="39">
        <v>19.5</v>
      </c>
      <c r="I1179" s="40">
        <v>691.0</v>
      </c>
      <c r="J1179" s="41">
        <f t="shared" si="1"/>
        <v>13474.5</v>
      </c>
      <c r="K1179" s="37" t="str">
        <f t="array" ref="K1179">IFERROR(XLOOKUP(G1179,'Tipo de carga'!A:A,'Tipo de carga'!B:B))</f>
        <v>Autoabasto</v>
      </c>
      <c r="L1179" s="37">
        <f t="shared" si="2"/>
        <v>41</v>
      </c>
      <c r="M1179" s="37">
        <f t="shared" si="3"/>
        <v>11</v>
      </c>
      <c r="N1179" s="37">
        <f t="shared" si="4"/>
        <v>10</v>
      </c>
      <c r="O1179" s="37" t="str">
        <f t="array" ref="O1179">IFERROR(XLOOKUP(K1179,'Tipo de carga'!B:B,'Tipo de carga'!C:C))</f>
        <v>Diesel</v>
      </c>
    </row>
    <row r="1180">
      <c r="A1180" s="36">
        <v>1992.0</v>
      </c>
      <c r="B1180" s="37" t="str">
        <f>IFERROR(VLOOKUP(A1180,'asig octubre'!$A$2:$C$442,3,0))</f>
        <v>MeLi asignado SD</v>
      </c>
      <c r="C1180" s="37" t="str">
        <f>IFERROR(VLOOKUP(A1180,'asig octubre'!$A$2:$B$442,2,0))</f>
        <v>EC-05</v>
      </c>
      <c r="D1180" s="38">
        <v>45576.17680555556</v>
      </c>
      <c r="E1180" s="36" t="s">
        <v>223</v>
      </c>
      <c r="F1180" s="37" t="str">
        <f t="array" ref="F1180">IFERROR(XLOOKUP(E1180,Operadores!A:A,Operadores!B:B))</f>
        <v>GARMAR02</v>
      </c>
      <c r="G1180" s="36" t="s">
        <v>72</v>
      </c>
      <c r="H1180" s="39">
        <v>19.5</v>
      </c>
      <c r="I1180" s="40">
        <v>360.0</v>
      </c>
      <c r="J1180" s="41">
        <f t="shared" si="1"/>
        <v>7020</v>
      </c>
      <c r="K1180" s="37" t="str">
        <f t="array" ref="K1180">IFERROR(XLOOKUP(G1180,'Tipo de carga'!A:A,'Tipo de carga'!B:B))</f>
        <v>Autoabasto</v>
      </c>
      <c r="L1180" s="37">
        <f t="shared" si="2"/>
        <v>41</v>
      </c>
      <c r="M1180" s="37">
        <f t="shared" si="3"/>
        <v>11</v>
      </c>
      <c r="N1180" s="37">
        <f t="shared" si="4"/>
        <v>10</v>
      </c>
      <c r="O1180" s="37" t="str">
        <f t="array" ref="O1180">IFERROR(XLOOKUP(K1180,'Tipo de carga'!B:B,'Tipo de carga'!C:C))</f>
        <v>Diesel</v>
      </c>
    </row>
    <row r="1181">
      <c r="A1181" s="36">
        <v>1855.0</v>
      </c>
      <c r="B1181" s="37" t="str">
        <f>IFERROR(VLOOKUP(A1181,'asig octubre'!$A$2:$C$442,3,0))</f>
        <v>Circuitos</v>
      </c>
      <c r="C1181" s="37" t="str">
        <f>IFERROR(VLOOKUP(A1181,'asig octubre'!$A$2:$B$442,2,0))</f>
        <v>EC-03</v>
      </c>
      <c r="D1181" s="38">
        <v>45576.17428240741</v>
      </c>
      <c r="E1181" s="36" t="s">
        <v>328</v>
      </c>
      <c r="F1181" s="37" t="str">
        <f t="array" ref="F1181">IFERROR(XLOOKUP(E1181,Operadores!A:A,Operadores!B:B))</f>
        <v>REYPED</v>
      </c>
      <c r="G1181" s="36" t="s">
        <v>72</v>
      </c>
      <c r="H1181" s="39">
        <v>19.5</v>
      </c>
      <c r="I1181" s="40">
        <v>757.0</v>
      </c>
      <c r="J1181" s="41">
        <f t="shared" si="1"/>
        <v>14761.5</v>
      </c>
      <c r="K1181" s="37" t="str">
        <f t="array" ref="K1181">IFERROR(XLOOKUP(G1181,'Tipo de carga'!A:A,'Tipo de carga'!B:B))</f>
        <v>Autoabasto</v>
      </c>
      <c r="L1181" s="37">
        <f t="shared" si="2"/>
        <v>41</v>
      </c>
      <c r="M1181" s="37">
        <f t="shared" si="3"/>
        <v>11</v>
      </c>
      <c r="N1181" s="37">
        <f t="shared" si="4"/>
        <v>10</v>
      </c>
      <c r="O1181" s="37" t="str">
        <f t="array" ref="O1181">IFERROR(XLOOKUP(K1181,'Tipo de carga'!B:B,'Tipo de carga'!C:C))</f>
        <v>Diesel</v>
      </c>
    </row>
    <row r="1182">
      <c r="A1182" s="36">
        <v>1950.0</v>
      </c>
      <c r="B1182" s="37" t="str">
        <f>IFERROR(VLOOKUP(A1182,'asig octubre'!$A$2:$C$442,3,0))</f>
        <v>MeLi asignado SD</v>
      </c>
      <c r="C1182" s="37" t="str">
        <f>IFERROR(VLOOKUP(A1182,'asig octubre'!$A$2:$B$442,2,0))</f>
        <v>EC-05</v>
      </c>
      <c r="D1182" s="38">
        <v>45576.16268518518</v>
      </c>
      <c r="E1182" s="36" t="s">
        <v>200</v>
      </c>
      <c r="F1182" s="37" t="str">
        <f t="array" ref="F1182">IFERROR(XLOOKUP(E1182,Operadores!A:A,Operadores!B:B))</f>
        <v>MAROSC</v>
      </c>
      <c r="G1182" s="36" t="s">
        <v>72</v>
      </c>
      <c r="H1182" s="39">
        <v>19.5</v>
      </c>
      <c r="I1182" s="40">
        <v>382.0</v>
      </c>
      <c r="J1182" s="41">
        <f t="shared" si="1"/>
        <v>7449</v>
      </c>
      <c r="K1182" s="37" t="str">
        <f t="array" ref="K1182">IFERROR(XLOOKUP(G1182,'Tipo de carga'!A:A,'Tipo de carga'!B:B))</f>
        <v>Autoabasto</v>
      </c>
      <c r="L1182" s="37">
        <f t="shared" si="2"/>
        <v>41</v>
      </c>
      <c r="M1182" s="37">
        <f t="shared" si="3"/>
        <v>11</v>
      </c>
      <c r="N1182" s="37">
        <f t="shared" si="4"/>
        <v>10</v>
      </c>
      <c r="O1182" s="37" t="str">
        <f t="array" ref="O1182">IFERROR(XLOOKUP(K1182,'Tipo de carga'!B:B,'Tipo de carga'!C:C))</f>
        <v>Diesel</v>
      </c>
    </row>
    <row r="1183">
      <c r="A1183" s="36">
        <v>1995.0</v>
      </c>
      <c r="B1183" s="37" t="str">
        <f>IFERROR(VLOOKUP(A1183,'asig octubre'!$A$2:$C$442,3,0))</f>
        <v>MeLi Dedicado Merida</v>
      </c>
      <c r="C1183" s="37" t="str">
        <f>IFERROR(VLOOKUP(A1183,'asig octubre'!$A$2:$B$442,2,0))</f>
        <v>EC-05</v>
      </c>
      <c r="D1183" s="38">
        <v>45576.158125</v>
      </c>
      <c r="E1183" s="36" t="s">
        <v>482</v>
      </c>
      <c r="F1183" s="37" t="str">
        <f t="array" ref="F1183">IFERROR(XLOOKUP(E1183,Operadores!A:A,Operadores!B:B))</f>
        <v>RIVJOS</v>
      </c>
      <c r="G1183" s="36" t="s">
        <v>72</v>
      </c>
      <c r="H1183" s="39">
        <v>19.5</v>
      </c>
      <c r="I1183" s="40">
        <v>6.0</v>
      </c>
      <c r="J1183" s="41">
        <f t="shared" si="1"/>
        <v>117</v>
      </c>
      <c r="K1183" s="37" t="str">
        <f t="array" ref="K1183">IFERROR(XLOOKUP(G1183,'Tipo de carga'!A:A,'Tipo de carga'!B:B))</f>
        <v>Autoabasto</v>
      </c>
      <c r="L1183" s="37">
        <f t="shared" si="2"/>
        <v>41</v>
      </c>
      <c r="M1183" s="37">
        <f t="shared" si="3"/>
        <v>11</v>
      </c>
      <c r="N1183" s="37">
        <f t="shared" si="4"/>
        <v>10</v>
      </c>
      <c r="O1183" s="37" t="str">
        <f t="array" ref="O1183">IFERROR(XLOOKUP(K1183,'Tipo de carga'!B:B,'Tipo de carga'!C:C))</f>
        <v>Diesel</v>
      </c>
    </row>
    <row r="1184">
      <c r="A1184" s="36">
        <v>1995.0</v>
      </c>
      <c r="B1184" s="37" t="str">
        <f>IFERROR(VLOOKUP(A1184,'asig octubre'!$A$2:$C$442,3,0))</f>
        <v>MeLi Dedicado Merida</v>
      </c>
      <c r="C1184" s="37" t="str">
        <f>IFERROR(VLOOKUP(A1184,'asig octubre'!$A$2:$B$442,2,0))</f>
        <v>EC-05</v>
      </c>
      <c r="D1184" s="38">
        <v>45576.14806712963</v>
      </c>
      <c r="E1184" s="36" t="s">
        <v>482</v>
      </c>
      <c r="F1184" s="37" t="str">
        <f t="array" ref="F1184">IFERROR(XLOOKUP(E1184,Operadores!A:A,Operadores!B:B))</f>
        <v>RIVJOS</v>
      </c>
      <c r="G1184" s="36" t="s">
        <v>72</v>
      </c>
      <c r="H1184" s="39">
        <v>19.5</v>
      </c>
      <c r="I1184" s="40">
        <v>282.0</v>
      </c>
      <c r="J1184" s="41">
        <f t="shared" si="1"/>
        <v>5499</v>
      </c>
      <c r="K1184" s="37" t="str">
        <f t="array" ref="K1184">IFERROR(XLOOKUP(G1184,'Tipo de carga'!A:A,'Tipo de carga'!B:B))</f>
        <v>Autoabasto</v>
      </c>
      <c r="L1184" s="37">
        <f t="shared" si="2"/>
        <v>41</v>
      </c>
      <c r="M1184" s="37">
        <f t="shared" si="3"/>
        <v>11</v>
      </c>
      <c r="N1184" s="37">
        <f t="shared" si="4"/>
        <v>10</v>
      </c>
      <c r="O1184" s="37" t="str">
        <f t="array" ref="O1184">IFERROR(XLOOKUP(K1184,'Tipo de carga'!B:B,'Tipo de carga'!C:C))</f>
        <v>Diesel</v>
      </c>
    </row>
    <row r="1185">
      <c r="A1185" s="36">
        <v>2002.0</v>
      </c>
      <c r="B1185" s="37" t="str">
        <f>IFERROR(VLOOKUP(A1185,'asig octubre'!$A$2:$C$442,3,0))</f>
        <v>MeLi Dedicado Merida</v>
      </c>
      <c r="C1185" s="37" t="str">
        <f>IFERROR(VLOOKUP(A1185,'asig octubre'!$A$2:$B$442,2,0))</f>
        <v>EC-05</v>
      </c>
      <c r="D1185" s="38">
        <v>45576.146145833336</v>
      </c>
      <c r="E1185" s="36" t="s">
        <v>292</v>
      </c>
      <c r="F1185" s="37" t="str">
        <f t="array" ref="F1185">IFERROR(XLOOKUP(E1185,Operadores!A:A,Operadores!B:B))</f>
        <v>GARJUL</v>
      </c>
      <c r="G1185" s="36" t="s">
        <v>72</v>
      </c>
      <c r="H1185" s="39">
        <v>19.5</v>
      </c>
      <c r="I1185" s="40">
        <v>318.0</v>
      </c>
      <c r="J1185" s="41">
        <f t="shared" si="1"/>
        <v>6201</v>
      </c>
      <c r="K1185" s="37" t="str">
        <f t="array" ref="K1185">IFERROR(XLOOKUP(G1185,'Tipo de carga'!A:A,'Tipo de carga'!B:B))</f>
        <v>Autoabasto</v>
      </c>
      <c r="L1185" s="37">
        <f t="shared" si="2"/>
        <v>41</v>
      </c>
      <c r="M1185" s="37">
        <f t="shared" si="3"/>
        <v>11</v>
      </c>
      <c r="N1185" s="37">
        <f t="shared" si="4"/>
        <v>10</v>
      </c>
      <c r="O1185" s="37" t="str">
        <f t="array" ref="O1185">IFERROR(XLOOKUP(K1185,'Tipo de carga'!B:B,'Tipo de carga'!C:C))</f>
        <v>Diesel</v>
      </c>
    </row>
    <row r="1186">
      <c r="A1186" s="36">
        <v>1628.0</v>
      </c>
      <c r="B1186" s="37" t="str">
        <f>IFERROR(VLOOKUP(A1186,'asig octubre'!$A$2:$C$442,3,0))</f>
        <v>Liverpool Local</v>
      </c>
      <c r="C1186" s="37" t="str">
        <f>IFERROR(VLOOKUP(A1186,'asig octubre'!$A$2:$B$442,2,0))</f>
        <v>EC-01</v>
      </c>
      <c r="D1186" s="38">
        <v>45576.13836805556</v>
      </c>
      <c r="E1186" s="36" t="s">
        <v>483</v>
      </c>
      <c r="F1186" s="37" t="str">
        <f t="array" ref="F1186">IFERROR(XLOOKUP(E1186,Operadores!A:A,Operadores!B:B))</f>
        <v>REYRUB</v>
      </c>
      <c r="G1186" s="36" t="s">
        <v>72</v>
      </c>
      <c r="H1186" s="39">
        <v>19.5</v>
      </c>
      <c r="I1186" s="40">
        <v>564.0</v>
      </c>
      <c r="J1186" s="41">
        <f t="shared" si="1"/>
        <v>10998</v>
      </c>
      <c r="K1186" s="37" t="str">
        <f t="array" ref="K1186">IFERROR(XLOOKUP(G1186,'Tipo de carga'!A:A,'Tipo de carga'!B:B))</f>
        <v>Autoabasto</v>
      </c>
      <c r="L1186" s="37">
        <f t="shared" si="2"/>
        <v>41</v>
      </c>
      <c r="M1186" s="37">
        <f t="shared" si="3"/>
        <v>11</v>
      </c>
      <c r="N1186" s="37">
        <f t="shared" si="4"/>
        <v>10</v>
      </c>
      <c r="O1186" s="37" t="str">
        <f t="array" ref="O1186">IFERROR(XLOOKUP(K1186,'Tipo de carga'!B:B,'Tipo de carga'!C:C))</f>
        <v>Diesel</v>
      </c>
    </row>
    <row r="1187">
      <c r="A1187" s="36">
        <v>1986.0</v>
      </c>
      <c r="B1187" s="37" t="str">
        <f>IFERROR(VLOOKUP(A1187,'asig octubre'!$A$2:$C$442,3,0))</f>
        <v>MeLi asignado SD</v>
      </c>
      <c r="C1187" s="37" t="str">
        <f>IFERROR(VLOOKUP(A1187,'asig octubre'!$A$2:$B$442,2,0))</f>
        <v>EC-05</v>
      </c>
      <c r="D1187" s="38">
        <v>45576.135717592595</v>
      </c>
      <c r="E1187" s="36" t="s">
        <v>387</v>
      </c>
      <c r="F1187" s="37" t="str">
        <f t="array" ref="F1187">IFERROR(XLOOKUP(E1187,Operadores!A:A,Operadores!B:B))</f>
        <v>SOSMAR</v>
      </c>
      <c r="G1187" s="36" t="s">
        <v>72</v>
      </c>
      <c r="H1187" s="39">
        <v>19.5</v>
      </c>
      <c r="I1187" s="40">
        <v>956.0</v>
      </c>
      <c r="J1187" s="41">
        <f t="shared" si="1"/>
        <v>18642</v>
      </c>
      <c r="K1187" s="37" t="str">
        <f t="array" ref="K1187">IFERROR(XLOOKUP(G1187,'Tipo de carga'!A:A,'Tipo de carga'!B:B))</f>
        <v>Autoabasto</v>
      </c>
      <c r="L1187" s="37">
        <f t="shared" si="2"/>
        <v>41</v>
      </c>
      <c r="M1187" s="37">
        <f t="shared" si="3"/>
        <v>11</v>
      </c>
      <c r="N1187" s="37">
        <f t="shared" si="4"/>
        <v>10</v>
      </c>
      <c r="O1187" s="37" t="str">
        <f t="array" ref="O1187">IFERROR(XLOOKUP(K1187,'Tipo de carga'!B:B,'Tipo de carga'!C:C))</f>
        <v>Diesel</v>
      </c>
    </row>
    <row r="1188">
      <c r="A1188" s="36">
        <v>1697.0</v>
      </c>
      <c r="B1188" s="37" t="str">
        <f>IFERROR(VLOOKUP(A1188,'asig octubre'!$A$2:$C$442,3,0))</f>
        <v>Pilgrims Tepo</v>
      </c>
      <c r="C1188" s="37" t="str">
        <f>IFERROR(VLOOKUP(A1188,'asig octubre'!$A$2:$B$442,2,0))</f>
        <v>EC-02</v>
      </c>
      <c r="D1188" s="38">
        <v>45576.09861111111</v>
      </c>
      <c r="E1188" s="36" t="s">
        <v>230</v>
      </c>
      <c r="F1188" s="37" t="str">
        <f t="array" ref="F1188">IFERROR(XLOOKUP(E1188,Operadores!A:A,Operadores!B:B))</f>
        <v>DELJOS</v>
      </c>
      <c r="G1188" s="36" t="s">
        <v>72</v>
      </c>
      <c r="H1188" s="39">
        <v>19.5</v>
      </c>
      <c r="I1188" s="40">
        <v>109.0</v>
      </c>
      <c r="J1188" s="41">
        <f t="shared" si="1"/>
        <v>2125.5</v>
      </c>
      <c r="K1188" s="37" t="str">
        <f t="array" ref="K1188">IFERROR(XLOOKUP(G1188,'Tipo de carga'!A:A,'Tipo de carga'!B:B))</f>
        <v>Autoabasto</v>
      </c>
      <c r="L1188" s="37">
        <f t="shared" si="2"/>
        <v>41</v>
      </c>
      <c r="M1188" s="37">
        <f t="shared" si="3"/>
        <v>11</v>
      </c>
      <c r="N1188" s="37">
        <f t="shared" si="4"/>
        <v>10</v>
      </c>
      <c r="O1188" s="37" t="str">
        <f t="array" ref="O1188">IFERROR(XLOOKUP(K1188,'Tipo de carga'!B:B,'Tipo de carga'!C:C))</f>
        <v>Diesel</v>
      </c>
    </row>
    <row r="1189">
      <c r="A1189" s="36">
        <v>2004.0</v>
      </c>
      <c r="B1189" s="37" t="str">
        <f>IFERROR(VLOOKUP(A1189,'asig octubre'!$A$2:$C$442,3,0))</f>
        <v>MeLi asignado SD</v>
      </c>
      <c r="C1189" s="37" t="str">
        <f>IFERROR(VLOOKUP(A1189,'asig octubre'!$A$2:$B$442,2,0))</f>
        <v>EC-05</v>
      </c>
      <c r="D1189" s="38">
        <v>45576.09290509259</v>
      </c>
      <c r="E1189" s="36" t="s">
        <v>348</v>
      </c>
      <c r="F1189" s="37" t="str">
        <f t="array" ref="F1189">IFERROR(XLOOKUP(E1189,Operadores!A:A,Operadores!B:B))</f>
        <v>REYFER01</v>
      </c>
      <c r="G1189" s="36" t="s">
        <v>72</v>
      </c>
      <c r="H1189" s="39">
        <v>19.5</v>
      </c>
      <c r="I1189" s="40">
        <v>141.0</v>
      </c>
      <c r="J1189" s="41">
        <f t="shared" si="1"/>
        <v>2749.5</v>
      </c>
      <c r="K1189" s="37" t="str">
        <f t="array" ref="K1189">IFERROR(XLOOKUP(G1189,'Tipo de carga'!A:A,'Tipo de carga'!B:B))</f>
        <v>Autoabasto</v>
      </c>
      <c r="L1189" s="37">
        <f t="shared" si="2"/>
        <v>41</v>
      </c>
      <c r="M1189" s="37">
        <f t="shared" si="3"/>
        <v>11</v>
      </c>
      <c r="N1189" s="37">
        <f t="shared" si="4"/>
        <v>10</v>
      </c>
      <c r="O1189" s="37" t="str">
        <f t="array" ref="O1189">IFERROR(XLOOKUP(K1189,'Tipo de carga'!B:B,'Tipo de carga'!C:C))</f>
        <v>Diesel</v>
      </c>
    </row>
    <row r="1190">
      <c r="A1190" s="36">
        <v>1752.0</v>
      </c>
      <c r="B1190" s="37" t="str">
        <f>IFERROR(VLOOKUP(A1190,'asig octubre'!$A$2:$C$442,3,0))</f>
        <v>Liverpool Local</v>
      </c>
      <c r="C1190" s="37" t="str">
        <f>IFERROR(VLOOKUP(A1190,'asig octubre'!$A$2:$B$442,2,0))</f>
        <v>EC-01</v>
      </c>
      <c r="D1190" s="38">
        <v>45576.08545138889</v>
      </c>
      <c r="E1190" s="36" t="s">
        <v>333</v>
      </c>
      <c r="F1190" s="37" t="str">
        <f t="array" ref="F1190">IFERROR(XLOOKUP(E1190,Operadores!A:A,Operadores!B:B))</f>
        <v>RAMJUA03</v>
      </c>
      <c r="G1190" s="36" t="s">
        <v>72</v>
      </c>
      <c r="H1190" s="39">
        <v>19.5</v>
      </c>
      <c r="I1190" s="40">
        <v>572.0</v>
      </c>
      <c r="J1190" s="41">
        <f t="shared" si="1"/>
        <v>11154</v>
      </c>
      <c r="K1190" s="37" t="str">
        <f t="array" ref="K1190">IFERROR(XLOOKUP(G1190,'Tipo de carga'!A:A,'Tipo de carga'!B:B))</f>
        <v>Autoabasto</v>
      </c>
      <c r="L1190" s="37">
        <f t="shared" si="2"/>
        <v>41</v>
      </c>
      <c r="M1190" s="37">
        <f t="shared" si="3"/>
        <v>11</v>
      </c>
      <c r="N1190" s="37">
        <f t="shared" si="4"/>
        <v>10</v>
      </c>
      <c r="O1190" s="37" t="str">
        <f t="array" ref="O1190">IFERROR(XLOOKUP(K1190,'Tipo de carga'!B:B,'Tipo de carga'!C:C))</f>
        <v>Diesel</v>
      </c>
    </row>
    <row r="1191">
      <c r="A1191" s="36">
        <v>1780.0</v>
      </c>
      <c r="B1191" s="37" t="str">
        <f>IFERROR(VLOOKUP(A1191,'asig octubre'!$A$2:$C$442,3,0))</f>
        <v>Pilgrims Tepo</v>
      </c>
      <c r="C1191" s="37" t="str">
        <f>IFERROR(VLOOKUP(A1191,'asig octubre'!$A$2:$B$442,2,0))</f>
        <v>EC-02</v>
      </c>
      <c r="D1191" s="38">
        <v>45576.07412037037</v>
      </c>
      <c r="E1191" s="36" t="s">
        <v>379</v>
      </c>
      <c r="F1191" s="37" t="str">
        <f t="array" ref="F1191">IFERROR(XLOOKUP(E1191,Operadores!A:A,Operadores!B:B))</f>
        <v>MEDAND</v>
      </c>
      <c r="G1191" s="36" t="s">
        <v>72</v>
      </c>
      <c r="H1191" s="39">
        <v>19.5</v>
      </c>
      <c r="I1191" s="40">
        <v>303.0</v>
      </c>
      <c r="J1191" s="41">
        <f t="shared" si="1"/>
        <v>5908.5</v>
      </c>
      <c r="K1191" s="37" t="str">
        <f t="array" ref="K1191">IFERROR(XLOOKUP(G1191,'Tipo de carga'!A:A,'Tipo de carga'!B:B))</f>
        <v>Autoabasto</v>
      </c>
      <c r="L1191" s="37">
        <f t="shared" si="2"/>
        <v>41</v>
      </c>
      <c r="M1191" s="37">
        <f t="shared" si="3"/>
        <v>11</v>
      </c>
      <c r="N1191" s="37">
        <f t="shared" si="4"/>
        <v>10</v>
      </c>
      <c r="O1191" s="37" t="str">
        <f t="array" ref="O1191">IFERROR(XLOOKUP(K1191,'Tipo de carga'!B:B,'Tipo de carga'!C:C))</f>
        <v>Diesel</v>
      </c>
    </row>
    <row r="1192">
      <c r="A1192" s="36">
        <v>1852.0</v>
      </c>
      <c r="B1192" s="37" t="str">
        <f>IFERROR(VLOOKUP(A1192,'asig octubre'!$A$2:$C$442,3,0))</f>
        <v>Circuitos</v>
      </c>
      <c r="C1192" s="37" t="str">
        <f>IFERROR(VLOOKUP(A1192,'asig octubre'!$A$2:$B$442,2,0))</f>
        <v>EC-03</v>
      </c>
      <c r="D1192" s="38">
        <v>45576.06940972222</v>
      </c>
      <c r="E1192" s="36" t="s">
        <v>237</v>
      </c>
      <c r="F1192" s="37" t="str">
        <f t="array" ref="F1192">IFERROR(XLOOKUP(E1192,Operadores!A:A,Operadores!B:B))</f>
        <v>HUAIS</v>
      </c>
      <c r="G1192" s="36" t="s">
        <v>72</v>
      </c>
      <c r="H1192" s="39">
        <v>19.5</v>
      </c>
      <c r="I1192" s="40">
        <v>775.0</v>
      </c>
      <c r="J1192" s="41">
        <f t="shared" si="1"/>
        <v>15112.5</v>
      </c>
      <c r="K1192" s="37" t="str">
        <f t="array" ref="K1192">IFERROR(XLOOKUP(G1192,'Tipo de carga'!A:A,'Tipo de carga'!B:B))</f>
        <v>Autoabasto</v>
      </c>
      <c r="L1192" s="37">
        <f t="shared" si="2"/>
        <v>41</v>
      </c>
      <c r="M1192" s="37">
        <f t="shared" si="3"/>
        <v>11</v>
      </c>
      <c r="N1192" s="37">
        <f t="shared" si="4"/>
        <v>10</v>
      </c>
      <c r="O1192" s="37" t="str">
        <f t="array" ref="O1192">IFERROR(XLOOKUP(K1192,'Tipo de carga'!B:B,'Tipo de carga'!C:C))</f>
        <v>Diesel</v>
      </c>
    </row>
    <row r="1193">
      <c r="A1193" s="36">
        <v>1976.0</v>
      </c>
      <c r="B1193" s="37" t="str">
        <f>IFERROR(VLOOKUP(A1193,'asig octubre'!$A$2:$C$442,3,0))</f>
        <v>MeLi asignado SD</v>
      </c>
      <c r="C1193" s="37" t="str">
        <f>IFERROR(VLOOKUP(A1193,'asig octubre'!$A$2:$B$442,2,0))</f>
        <v>EC-05</v>
      </c>
      <c r="D1193" s="38">
        <v>45576.050578703704</v>
      </c>
      <c r="E1193" s="36" t="s">
        <v>178</v>
      </c>
      <c r="F1193" s="37" t="str">
        <f t="array" ref="F1193">IFERROR(XLOOKUP(E1193,Operadores!A:A,Operadores!B:B))</f>
        <v>BAUGEO</v>
      </c>
      <c r="G1193" s="36" t="s">
        <v>72</v>
      </c>
      <c r="H1193" s="39">
        <v>19.5</v>
      </c>
      <c r="I1193" s="40">
        <v>318.0</v>
      </c>
      <c r="J1193" s="41">
        <f t="shared" si="1"/>
        <v>6201</v>
      </c>
      <c r="K1193" s="37" t="str">
        <f t="array" ref="K1193">IFERROR(XLOOKUP(G1193,'Tipo de carga'!A:A,'Tipo de carga'!B:B))</f>
        <v>Autoabasto</v>
      </c>
      <c r="L1193" s="37">
        <f t="shared" si="2"/>
        <v>41</v>
      </c>
      <c r="M1193" s="37">
        <f t="shared" si="3"/>
        <v>11</v>
      </c>
      <c r="N1193" s="37">
        <f t="shared" si="4"/>
        <v>10</v>
      </c>
      <c r="O1193" s="37" t="str">
        <f t="array" ref="O1193">IFERROR(XLOOKUP(K1193,'Tipo de carga'!B:B,'Tipo de carga'!C:C))</f>
        <v>Diesel</v>
      </c>
    </row>
    <row r="1194">
      <c r="A1194" s="36">
        <v>1978.0</v>
      </c>
      <c r="B1194" s="37" t="str">
        <f>IFERROR(VLOOKUP(A1194,'asig octubre'!$A$2:$C$442,3,0))</f>
        <v>MeLi Dedicado TD</v>
      </c>
      <c r="C1194" s="37" t="str">
        <f>IFERROR(VLOOKUP(A1194,'asig octubre'!$A$2:$B$442,2,0))</f>
        <v>EC-05</v>
      </c>
      <c r="D1194" s="38">
        <v>45576.05055555556</v>
      </c>
      <c r="E1194" s="36" t="s">
        <v>323</v>
      </c>
      <c r="F1194" s="37" t="str">
        <f t="array" ref="F1194">IFERROR(XLOOKUP(E1194,Operadores!A:A,Operadores!B:B))</f>
        <v>MENBER</v>
      </c>
      <c r="G1194" s="36" t="s">
        <v>72</v>
      </c>
      <c r="H1194" s="39">
        <v>19.5</v>
      </c>
      <c r="I1194" s="40">
        <v>655.0</v>
      </c>
      <c r="J1194" s="41">
        <f t="shared" si="1"/>
        <v>12772.5</v>
      </c>
      <c r="K1194" s="37" t="str">
        <f t="array" ref="K1194">IFERROR(XLOOKUP(G1194,'Tipo de carga'!A:A,'Tipo de carga'!B:B))</f>
        <v>Autoabasto</v>
      </c>
      <c r="L1194" s="37">
        <f t="shared" si="2"/>
        <v>41</v>
      </c>
      <c r="M1194" s="37">
        <f t="shared" si="3"/>
        <v>11</v>
      </c>
      <c r="N1194" s="37">
        <f t="shared" si="4"/>
        <v>10</v>
      </c>
      <c r="O1194" s="37" t="str">
        <f t="array" ref="O1194">IFERROR(XLOOKUP(K1194,'Tipo de carga'!B:B,'Tipo de carga'!C:C))</f>
        <v>Diesel</v>
      </c>
    </row>
    <row r="1195">
      <c r="A1195" s="36">
        <v>1974.0</v>
      </c>
      <c r="B1195" s="37" t="str">
        <f>IFERROR(VLOOKUP(A1195,'asig octubre'!$A$2:$C$442,3,0))</f>
        <v>MeLi asignado SD</v>
      </c>
      <c r="C1195" s="37" t="str">
        <f>IFERROR(VLOOKUP(A1195,'asig octubre'!$A$2:$B$442,2,0))</f>
        <v>EC-05</v>
      </c>
      <c r="D1195" s="38">
        <v>45576.038506944446</v>
      </c>
      <c r="E1195" s="36" t="s">
        <v>173</v>
      </c>
      <c r="F1195" s="37" t="str">
        <f t="array" ref="F1195">IFERROR(XLOOKUP(E1195,Operadores!A:A,Operadores!B:B))</f>
        <v>AGUMIG</v>
      </c>
      <c r="G1195" s="36" t="s">
        <v>72</v>
      </c>
      <c r="H1195" s="39">
        <v>19.5</v>
      </c>
      <c r="I1195" s="40">
        <v>357.0</v>
      </c>
      <c r="J1195" s="41">
        <f t="shared" si="1"/>
        <v>6961.5</v>
      </c>
      <c r="K1195" s="37" t="str">
        <f t="array" ref="K1195">IFERROR(XLOOKUP(G1195,'Tipo de carga'!A:A,'Tipo de carga'!B:B))</f>
        <v>Autoabasto</v>
      </c>
      <c r="L1195" s="37">
        <f t="shared" si="2"/>
        <v>41</v>
      </c>
      <c r="M1195" s="37">
        <f t="shared" si="3"/>
        <v>11</v>
      </c>
      <c r="N1195" s="37">
        <f t="shared" si="4"/>
        <v>10</v>
      </c>
      <c r="O1195" s="37" t="str">
        <f t="array" ref="O1195">IFERROR(XLOOKUP(K1195,'Tipo de carga'!B:B,'Tipo de carga'!C:C))</f>
        <v>Diesel</v>
      </c>
    </row>
    <row r="1196">
      <c r="A1196" s="36">
        <v>1963.0</v>
      </c>
      <c r="B1196" s="37" t="str">
        <f>IFERROR(VLOOKUP(A1196,'asig octubre'!$A$2:$C$442,3,0))</f>
        <v>MeLi Dedicado Merida</v>
      </c>
      <c r="C1196" s="37" t="str">
        <f>IFERROR(VLOOKUP(A1196,'asig octubre'!$A$2:$B$442,2,0))</f>
        <v>EC-05</v>
      </c>
      <c r="D1196" s="38">
        <v>45576.01252314815</v>
      </c>
      <c r="E1196" s="36" t="s">
        <v>474</v>
      </c>
      <c r="F1196" s="37" t="str">
        <f t="array" ref="F1196">IFERROR(XLOOKUP(E1196,Operadores!A:A,Operadores!B:B))</f>
        <v>COLALE</v>
      </c>
      <c r="G1196" s="36" t="s">
        <v>72</v>
      </c>
      <c r="H1196" s="39">
        <v>19.5</v>
      </c>
      <c r="I1196" s="40">
        <v>305.0</v>
      </c>
      <c r="J1196" s="41">
        <f t="shared" si="1"/>
        <v>5947.5</v>
      </c>
      <c r="K1196" s="37" t="str">
        <f t="array" ref="K1196">IFERROR(XLOOKUP(G1196,'Tipo de carga'!A:A,'Tipo de carga'!B:B))</f>
        <v>Autoabasto</v>
      </c>
      <c r="L1196" s="37">
        <f t="shared" si="2"/>
        <v>41</v>
      </c>
      <c r="M1196" s="37">
        <f t="shared" si="3"/>
        <v>11</v>
      </c>
      <c r="N1196" s="37">
        <f t="shared" si="4"/>
        <v>10</v>
      </c>
      <c r="O1196" s="37" t="str">
        <f t="array" ref="O1196">IFERROR(XLOOKUP(K1196,'Tipo de carga'!B:B,'Tipo de carga'!C:C))</f>
        <v>Diesel</v>
      </c>
    </row>
    <row r="1197">
      <c r="A1197" s="36">
        <v>309.0</v>
      </c>
      <c r="B1197" s="37" t="str">
        <f>IFERROR(VLOOKUP(A1197,'asig octubre'!$A$2:$C$442,3,0))</f>
        <v>Sayer Thorton</v>
      </c>
      <c r="C1197" s="37" t="str">
        <f>IFERROR(VLOOKUP(A1197,'asig octubre'!$A$2:$B$442,2,0))</f>
        <v>EC-04</v>
      </c>
      <c r="D1197" s="38">
        <v>45576.99116898148</v>
      </c>
      <c r="E1197" s="36" t="s">
        <v>264</v>
      </c>
      <c r="F1197" s="37" t="str">
        <f t="array" ref="F1197">IFERROR(XLOOKUP(E1197,Operadores!A:A,Operadores!B:B))</f>
        <v>REVELI</v>
      </c>
      <c r="G1197" s="36" t="s">
        <v>19</v>
      </c>
      <c r="H1197" s="39">
        <v>19.59</v>
      </c>
      <c r="I1197" s="40">
        <v>260.0</v>
      </c>
      <c r="J1197" s="41">
        <f t="shared" si="1"/>
        <v>5093.4</v>
      </c>
      <c r="K1197" s="37" t="str">
        <f t="array" ref="K1197">IFERROR(XLOOKUP(G1197,'Tipo de carga'!A:A,'Tipo de carga'!B:B))</f>
        <v>Autoabasto</v>
      </c>
      <c r="L1197" s="37">
        <f t="shared" si="2"/>
        <v>41</v>
      </c>
      <c r="M1197" s="37">
        <f t="shared" si="3"/>
        <v>11</v>
      </c>
      <c r="N1197" s="37">
        <f t="shared" si="4"/>
        <v>10</v>
      </c>
      <c r="O1197" s="37" t="str">
        <f t="array" ref="O1197">IFERROR(XLOOKUP(K1197,'Tipo de carga'!B:B,'Tipo de carga'!C:C))</f>
        <v>Diesel</v>
      </c>
    </row>
    <row r="1198">
      <c r="A1198" s="36">
        <v>1935.0</v>
      </c>
      <c r="B1198" s="37" t="str">
        <f>IFERROR(VLOOKUP(A1198,'asig octubre'!$A$2:$C$442,3,0))</f>
        <v>Patieros sucursal</v>
      </c>
      <c r="C1198" s="37" t="str">
        <f>IFERROR(VLOOKUP(A1198,'asig octubre'!$A$2:$B$442,2,0))</f>
        <v>EC-03</v>
      </c>
      <c r="D1198" s="38">
        <v>45576.925</v>
      </c>
      <c r="E1198" s="36" t="s">
        <v>155</v>
      </c>
      <c r="F1198" s="37" t="str">
        <f t="array" ref="F1198">IFERROR(XLOOKUP(E1198,Operadores!A:A,Operadores!B:B))</f>
        <v>RODMA</v>
      </c>
      <c r="G1198" s="36" t="s">
        <v>19</v>
      </c>
      <c r="H1198" s="39">
        <v>19.59</v>
      </c>
      <c r="I1198" s="40">
        <v>420.0</v>
      </c>
      <c r="J1198" s="41">
        <f t="shared" si="1"/>
        <v>8227.8</v>
      </c>
      <c r="K1198" s="37" t="str">
        <f t="array" ref="K1198">IFERROR(XLOOKUP(G1198,'Tipo de carga'!A:A,'Tipo de carga'!B:B))</f>
        <v>Autoabasto</v>
      </c>
      <c r="L1198" s="37">
        <f t="shared" si="2"/>
        <v>41</v>
      </c>
      <c r="M1198" s="37">
        <f t="shared" si="3"/>
        <v>11</v>
      </c>
      <c r="N1198" s="37">
        <f t="shared" si="4"/>
        <v>10</v>
      </c>
      <c r="O1198" s="37" t="str">
        <f t="array" ref="O1198">IFERROR(XLOOKUP(K1198,'Tipo de carga'!B:B,'Tipo de carga'!C:C))</f>
        <v>Diesel</v>
      </c>
    </row>
    <row r="1199">
      <c r="A1199" s="36">
        <v>1800.0</v>
      </c>
      <c r="B1199" s="37" t="str">
        <f>IFERROR(VLOOKUP(A1199,'asig octubre'!$A$2:$C$442,3,0))</f>
        <v>Sayer Full</v>
      </c>
      <c r="C1199" s="37" t="str">
        <f>IFERROR(VLOOKUP(A1199,'asig octubre'!$A$2:$B$442,2,0))</f>
        <v>EC-04</v>
      </c>
      <c r="D1199" s="38">
        <v>45576.86357638889</v>
      </c>
      <c r="E1199" s="36" t="s">
        <v>73</v>
      </c>
      <c r="F1199" s="37" t="str">
        <f t="array" ref="F1199">IFERROR(XLOOKUP(E1199,Operadores!A:A,Operadores!B:B))</f>
        <v>PERJU03</v>
      </c>
      <c r="G1199" s="36" t="s">
        <v>19</v>
      </c>
      <c r="H1199" s="39">
        <v>19.59</v>
      </c>
      <c r="I1199" s="40">
        <v>380.0</v>
      </c>
      <c r="J1199" s="41">
        <f t="shared" si="1"/>
        <v>7444.2</v>
      </c>
      <c r="K1199" s="37" t="str">
        <f t="array" ref="K1199">IFERROR(XLOOKUP(G1199,'Tipo de carga'!A:A,'Tipo de carga'!B:B))</f>
        <v>Autoabasto</v>
      </c>
      <c r="L1199" s="37">
        <f t="shared" si="2"/>
        <v>41</v>
      </c>
      <c r="M1199" s="37">
        <f t="shared" si="3"/>
        <v>11</v>
      </c>
      <c r="N1199" s="37">
        <f t="shared" si="4"/>
        <v>10</v>
      </c>
      <c r="O1199" s="37" t="str">
        <f t="array" ref="O1199">IFERROR(XLOOKUP(K1199,'Tipo de carga'!B:B,'Tipo de carga'!C:C))</f>
        <v>Diesel</v>
      </c>
    </row>
    <row r="1200">
      <c r="A1200" s="36">
        <v>1846.0</v>
      </c>
      <c r="B1200" s="37" t="str">
        <f>IFERROR(VLOOKUP(A1200,'asig octubre'!$A$2:$C$442,3,0))</f>
        <v>Colgate</v>
      </c>
      <c r="C1200" s="37" t="str">
        <f>IFERROR(VLOOKUP(A1200,'asig octubre'!$A$2:$B$442,2,0))</f>
        <v>EC-04</v>
      </c>
      <c r="D1200" s="38">
        <v>45576.65458333334</v>
      </c>
      <c r="E1200" s="36" t="s">
        <v>70</v>
      </c>
      <c r="F1200" s="37" t="str">
        <f t="array" ref="F1200">IFERROR(XLOOKUP(E1200,Operadores!A:A,Operadores!B:B))</f>
        <v>IBAANY</v>
      </c>
      <c r="G1200" s="36" t="s">
        <v>19</v>
      </c>
      <c r="H1200" s="39">
        <v>19.59</v>
      </c>
      <c r="I1200" s="40">
        <v>475.0</v>
      </c>
      <c r="J1200" s="41">
        <f t="shared" si="1"/>
        <v>9305.25</v>
      </c>
      <c r="K1200" s="37" t="str">
        <f t="array" ref="K1200">IFERROR(XLOOKUP(G1200,'Tipo de carga'!A:A,'Tipo de carga'!B:B))</f>
        <v>Autoabasto</v>
      </c>
      <c r="L1200" s="37">
        <f t="shared" si="2"/>
        <v>41</v>
      </c>
      <c r="M1200" s="37">
        <f t="shared" si="3"/>
        <v>11</v>
      </c>
      <c r="N1200" s="37">
        <f t="shared" si="4"/>
        <v>10</v>
      </c>
      <c r="O1200" s="37" t="str">
        <f t="array" ref="O1200">IFERROR(XLOOKUP(K1200,'Tipo de carga'!B:B,'Tipo de carga'!C:C))</f>
        <v>Diesel</v>
      </c>
    </row>
    <row r="1201">
      <c r="A1201" s="36">
        <v>1801.0</v>
      </c>
      <c r="B1201" s="37" t="str">
        <f>IFERROR(VLOOKUP(A1201,'asig octubre'!$A$2:$C$442,3,0))</f>
        <v>Sayer Full</v>
      </c>
      <c r="C1201" s="37" t="str">
        <f>IFERROR(VLOOKUP(A1201,'asig octubre'!$A$2:$B$442,2,0))</f>
        <v>EC-04</v>
      </c>
      <c r="D1201" s="38">
        <v>45576.60361111111</v>
      </c>
      <c r="E1201" s="36" t="s">
        <v>67</v>
      </c>
      <c r="F1201" s="37" t="str">
        <f t="array" ref="F1201">IFERROR(XLOOKUP(E1201,Operadores!A:A,Operadores!B:B))</f>
        <v>DURMA01</v>
      </c>
      <c r="G1201" s="36" t="s">
        <v>19</v>
      </c>
      <c r="H1201" s="39">
        <v>19.59</v>
      </c>
      <c r="I1201" s="40">
        <v>506.0</v>
      </c>
      <c r="J1201" s="41">
        <f t="shared" si="1"/>
        <v>9912.54</v>
      </c>
      <c r="K1201" s="37" t="str">
        <f t="array" ref="K1201">IFERROR(XLOOKUP(G1201,'Tipo de carga'!A:A,'Tipo de carga'!B:B))</f>
        <v>Autoabasto</v>
      </c>
      <c r="L1201" s="37">
        <f t="shared" si="2"/>
        <v>41</v>
      </c>
      <c r="M1201" s="37">
        <f t="shared" si="3"/>
        <v>11</v>
      </c>
      <c r="N1201" s="37">
        <f t="shared" si="4"/>
        <v>10</v>
      </c>
      <c r="O1201" s="37" t="str">
        <f t="array" ref="O1201">IFERROR(XLOOKUP(K1201,'Tipo de carga'!B:B,'Tipo de carga'!C:C))</f>
        <v>Diesel</v>
      </c>
    </row>
    <row r="1202">
      <c r="A1202" s="36">
        <v>1970.0</v>
      </c>
      <c r="B1202" s="37" t="str">
        <f>IFERROR(VLOOKUP(A1202,'asig octubre'!$A$2:$C$442,3,0))</f>
        <v>Sayer Vuelteros</v>
      </c>
      <c r="C1202" s="37" t="str">
        <f>IFERROR(VLOOKUP(A1202,'asig octubre'!$A$2:$B$442,2,0))</f>
        <v>EC-04</v>
      </c>
      <c r="D1202" s="38">
        <v>45576.588171296295</v>
      </c>
      <c r="E1202" s="36" t="s">
        <v>47</v>
      </c>
      <c r="F1202" s="37" t="str">
        <f t="array" ref="F1202">IFERROR(XLOOKUP(E1202,Operadores!A:A,Operadores!B:B))</f>
        <v>HERLEX</v>
      </c>
      <c r="G1202" s="36" t="s">
        <v>19</v>
      </c>
      <c r="H1202" s="39">
        <v>19.59</v>
      </c>
      <c r="I1202" s="40">
        <v>790.0</v>
      </c>
      <c r="J1202" s="41">
        <f t="shared" si="1"/>
        <v>15476.1</v>
      </c>
      <c r="K1202" s="37" t="str">
        <f t="array" ref="K1202">IFERROR(XLOOKUP(G1202,'Tipo de carga'!A:A,'Tipo de carga'!B:B))</f>
        <v>Autoabasto</v>
      </c>
      <c r="L1202" s="37">
        <f t="shared" si="2"/>
        <v>41</v>
      </c>
      <c r="M1202" s="37">
        <f t="shared" si="3"/>
        <v>11</v>
      </c>
      <c r="N1202" s="37">
        <f t="shared" si="4"/>
        <v>10</v>
      </c>
      <c r="O1202" s="37" t="str">
        <f t="array" ref="O1202">IFERROR(XLOOKUP(K1202,'Tipo de carga'!B:B,'Tipo de carga'!C:C))</f>
        <v>Diesel</v>
      </c>
    </row>
    <row r="1203">
      <c r="A1203" s="36">
        <v>1766.0</v>
      </c>
      <c r="B1203" s="37" t="str">
        <f>IFERROR(VLOOKUP(A1203,'asig octubre'!$A$2:$C$442,3,0))</f>
        <v>Available</v>
      </c>
      <c r="C1203" s="37" t="str">
        <f>IFERROR(VLOOKUP(A1203,'asig octubre'!$A$2:$B$442,2,0))</f>
        <v>TTE</v>
      </c>
      <c r="D1203" s="38">
        <v>45576.57230324074</v>
      </c>
      <c r="E1203" s="36" t="s">
        <v>484</v>
      </c>
      <c r="F1203" s="37" t="str">
        <f t="array" ref="F1203">IFERROR(XLOOKUP(E1203,Operadores!A:A,Operadores!B:B))</f>
        <v>MOLALE</v>
      </c>
      <c r="G1203" s="36" t="s">
        <v>19</v>
      </c>
      <c r="H1203" s="39">
        <v>19.59</v>
      </c>
      <c r="I1203" s="40">
        <v>165.0</v>
      </c>
      <c r="J1203" s="41">
        <f t="shared" si="1"/>
        <v>3232.35</v>
      </c>
      <c r="K1203" s="37" t="str">
        <f t="array" ref="K1203">IFERROR(XLOOKUP(G1203,'Tipo de carga'!A:A,'Tipo de carga'!B:B))</f>
        <v>Autoabasto</v>
      </c>
      <c r="L1203" s="37">
        <f t="shared" si="2"/>
        <v>41</v>
      </c>
      <c r="M1203" s="37">
        <f t="shared" si="3"/>
        <v>11</v>
      </c>
      <c r="N1203" s="37">
        <f t="shared" si="4"/>
        <v>10</v>
      </c>
      <c r="O1203" s="37" t="str">
        <f t="array" ref="O1203">IFERROR(XLOOKUP(K1203,'Tipo de carga'!B:B,'Tipo de carga'!C:C))</f>
        <v>Diesel</v>
      </c>
    </row>
    <row r="1204">
      <c r="A1204" s="36">
        <v>1665.0</v>
      </c>
      <c r="B1204" s="37" t="str">
        <f>IFERROR(VLOOKUP(A1204,'asig octubre'!$A$2:$C$442,3,0))</f>
        <v>Protans</v>
      </c>
      <c r="C1204" s="37" t="str">
        <f>IFERROR(VLOOKUP(A1204,'asig octubre'!$A$2:$B$442,2,0))</f>
        <v>EC-03</v>
      </c>
      <c r="D1204" s="38">
        <v>45576.56196759259</v>
      </c>
      <c r="E1204" s="36" t="s">
        <v>254</v>
      </c>
      <c r="F1204" s="37" t="str">
        <f t="array" ref="F1204">IFERROR(XLOOKUP(E1204,Operadores!A:A,Operadores!B:B))</f>
        <v>PERFE</v>
      </c>
      <c r="G1204" s="36" t="s">
        <v>19</v>
      </c>
      <c r="H1204" s="39">
        <v>19.59</v>
      </c>
      <c r="I1204" s="40">
        <v>479.0</v>
      </c>
      <c r="J1204" s="41">
        <f t="shared" si="1"/>
        <v>9383.61</v>
      </c>
      <c r="K1204" s="37" t="str">
        <f t="array" ref="K1204">IFERROR(XLOOKUP(G1204,'Tipo de carga'!A:A,'Tipo de carga'!B:B))</f>
        <v>Autoabasto</v>
      </c>
      <c r="L1204" s="37">
        <f t="shared" si="2"/>
        <v>41</v>
      </c>
      <c r="M1204" s="37">
        <f t="shared" si="3"/>
        <v>11</v>
      </c>
      <c r="N1204" s="37">
        <f t="shared" si="4"/>
        <v>10</v>
      </c>
      <c r="O1204" s="37" t="str">
        <f t="array" ref="O1204">IFERROR(XLOOKUP(K1204,'Tipo de carga'!B:B,'Tipo de carga'!C:C))</f>
        <v>Diesel</v>
      </c>
    </row>
    <row r="1205">
      <c r="A1205" s="36">
        <v>1698.0</v>
      </c>
      <c r="B1205" s="37" t="str">
        <f>IFERROR(VLOOKUP(A1205,'asig octubre'!$A$2:$C$442,3,0))</f>
        <v>Available</v>
      </c>
      <c r="C1205" s="37" t="str">
        <f>IFERROR(VLOOKUP(A1205,'asig octubre'!$A$2:$B$442,2,0))</f>
        <v>TTE</v>
      </c>
      <c r="D1205" s="38">
        <v>45576.48164351852</v>
      </c>
      <c r="E1205" s="36" t="s">
        <v>24</v>
      </c>
      <c r="F1205" s="37" t="str">
        <f t="array" ref="F1205">IFERROR(XLOOKUP(E1205,Operadores!A:A,Operadores!B:B))</f>
        <v>LOPOSC</v>
      </c>
      <c r="G1205" s="36" t="s">
        <v>19</v>
      </c>
      <c r="H1205" s="39">
        <v>19.59</v>
      </c>
      <c r="I1205" s="40">
        <v>310.0</v>
      </c>
      <c r="J1205" s="41">
        <f t="shared" si="1"/>
        <v>6072.9</v>
      </c>
      <c r="K1205" s="37" t="str">
        <f t="array" ref="K1205">IFERROR(XLOOKUP(G1205,'Tipo de carga'!A:A,'Tipo de carga'!B:B))</f>
        <v>Autoabasto</v>
      </c>
      <c r="L1205" s="37">
        <f t="shared" si="2"/>
        <v>41</v>
      </c>
      <c r="M1205" s="37">
        <f t="shared" si="3"/>
        <v>11</v>
      </c>
      <c r="N1205" s="37">
        <f t="shared" si="4"/>
        <v>10</v>
      </c>
      <c r="O1205" s="37" t="str">
        <f t="array" ref="O1205">IFERROR(XLOOKUP(K1205,'Tipo de carga'!B:B,'Tipo de carga'!C:C))</f>
        <v>Diesel</v>
      </c>
    </row>
    <row r="1206">
      <c r="A1206" s="36">
        <v>1948.0</v>
      </c>
      <c r="B1206" s="37" t="str">
        <f>IFERROR(VLOOKUP(A1206,'asig octubre'!$A$2:$C$442,3,0))</f>
        <v>Circuitos Mty</v>
      </c>
      <c r="C1206" s="37" t="str">
        <f>IFERROR(VLOOKUP(A1206,'asig octubre'!$A$2:$B$442,2,0))</f>
        <v>EC-07</v>
      </c>
      <c r="D1206" s="38">
        <v>45576.42085648148</v>
      </c>
      <c r="E1206" s="36" t="s">
        <v>256</v>
      </c>
      <c r="F1206" s="37" t="str">
        <f t="array" ref="F1206">IFERROR(XLOOKUP(E1206,Operadores!A:A,Operadores!B:B))</f>
        <v>MOREFR</v>
      </c>
      <c r="G1206" s="36" t="s">
        <v>19</v>
      </c>
      <c r="H1206" s="39">
        <v>19.59</v>
      </c>
      <c r="I1206" s="40">
        <v>466.0</v>
      </c>
      <c r="J1206" s="41">
        <f t="shared" si="1"/>
        <v>9128.94</v>
      </c>
      <c r="K1206" s="37" t="str">
        <f t="array" ref="K1206">IFERROR(XLOOKUP(G1206,'Tipo de carga'!A:A,'Tipo de carga'!B:B))</f>
        <v>Autoabasto</v>
      </c>
      <c r="L1206" s="37">
        <f t="shared" si="2"/>
        <v>41</v>
      </c>
      <c r="M1206" s="37">
        <f t="shared" si="3"/>
        <v>11</v>
      </c>
      <c r="N1206" s="37">
        <f t="shared" si="4"/>
        <v>10</v>
      </c>
      <c r="O1206" s="37" t="str">
        <f t="array" ref="O1206">IFERROR(XLOOKUP(K1206,'Tipo de carga'!B:B,'Tipo de carga'!C:C))</f>
        <v>Diesel</v>
      </c>
    </row>
    <row r="1207">
      <c r="A1207" s="36">
        <v>1779.0</v>
      </c>
      <c r="B1207" s="37" t="str">
        <f>IFERROR(VLOOKUP(A1207,'asig octubre'!$A$2:$C$442,3,0))</f>
        <v>Sayer Vuelteros</v>
      </c>
      <c r="C1207" s="37" t="str">
        <f>IFERROR(VLOOKUP(A1207,'asig octubre'!$A$2:$B$442,2,0))</f>
        <v>EC-04</v>
      </c>
      <c r="D1207" s="38">
        <v>45576.41261574074</v>
      </c>
      <c r="E1207" s="36" t="s">
        <v>484</v>
      </c>
      <c r="F1207" s="37" t="str">
        <f t="array" ref="F1207">IFERROR(XLOOKUP(E1207,Operadores!A:A,Operadores!B:B))</f>
        <v>MOLALE</v>
      </c>
      <c r="G1207" s="36" t="s">
        <v>19</v>
      </c>
      <c r="H1207" s="39">
        <v>19.59</v>
      </c>
      <c r="I1207" s="40">
        <v>100.0</v>
      </c>
      <c r="J1207" s="41">
        <f t="shared" si="1"/>
        <v>1959</v>
      </c>
      <c r="K1207" s="37" t="str">
        <f t="array" ref="K1207">IFERROR(XLOOKUP(G1207,'Tipo de carga'!A:A,'Tipo de carga'!B:B))</f>
        <v>Autoabasto</v>
      </c>
      <c r="L1207" s="37">
        <f t="shared" si="2"/>
        <v>41</v>
      </c>
      <c r="M1207" s="37">
        <f t="shared" si="3"/>
        <v>11</v>
      </c>
      <c r="N1207" s="37">
        <f t="shared" si="4"/>
        <v>10</v>
      </c>
      <c r="O1207" s="37" t="str">
        <f t="array" ref="O1207">IFERROR(XLOOKUP(K1207,'Tipo de carga'!B:B,'Tipo de carga'!C:C))</f>
        <v>Diesel</v>
      </c>
    </row>
    <row r="1208">
      <c r="A1208" s="36">
        <v>1938.0</v>
      </c>
      <c r="B1208" s="37" t="str">
        <f>IFERROR(VLOOKUP(A1208,'asig octubre'!$A$2:$C$442,3,0))</f>
        <v>Sayer Sencillo</v>
      </c>
      <c r="C1208" s="37" t="str">
        <f>IFERROR(VLOOKUP(A1208,'asig octubre'!$A$2:$B$442,2,0))</f>
        <v>EC-04</v>
      </c>
      <c r="D1208" s="38">
        <v>45576.40268518519</v>
      </c>
      <c r="E1208" s="36" t="s">
        <v>38</v>
      </c>
      <c r="F1208" s="37" t="str">
        <f t="array" ref="F1208">IFERROR(XLOOKUP(E1208,Operadores!A:A,Operadores!B:B))</f>
        <v>SOSCA01</v>
      </c>
      <c r="G1208" s="36" t="s">
        <v>19</v>
      </c>
      <c r="H1208" s="39">
        <v>19.59</v>
      </c>
      <c r="I1208" s="40">
        <v>340.0</v>
      </c>
      <c r="J1208" s="41">
        <f t="shared" si="1"/>
        <v>6660.6</v>
      </c>
      <c r="K1208" s="37" t="str">
        <f t="array" ref="K1208">IFERROR(XLOOKUP(G1208,'Tipo de carga'!A:A,'Tipo de carga'!B:B))</f>
        <v>Autoabasto</v>
      </c>
      <c r="L1208" s="37">
        <f t="shared" si="2"/>
        <v>41</v>
      </c>
      <c r="M1208" s="37">
        <f t="shared" si="3"/>
        <v>11</v>
      </c>
      <c r="N1208" s="37">
        <f t="shared" si="4"/>
        <v>10</v>
      </c>
      <c r="O1208" s="37" t="str">
        <f t="array" ref="O1208">IFERROR(XLOOKUP(K1208,'Tipo de carga'!B:B,'Tipo de carga'!C:C))</f>
        <v>Diesel</v>
      </c>
    </row>
    <row r="1209">
      <c r="A1209" s="36">
        <v>1931.0</v>
      </c>
      <c r="B1209" s="37" t="str">
        <f>IFERROR(VLOOKUP(A1209,'asig octubre'!$A$2:$C$442,3,0))</f>
        <v>Circuitos</v>
      </c>
      <c r="C1209" s="37" t="str">
        <f>IFERROR(VLOOKUP(A1209,'asig octubre'!$A$2:$B$442,2,0))</f>
        <v>EC-03</v>
      </c>
      <c r="D1209" s="38">
        <v>45576.367627314816</v>
      </c>
      <c r="E1209" s="36" t="s">
        <v>26</v>
      </c>
      <c r="F1209" s="37" t="str">
        <f t="array" ref="F1209">IFERROR(XLOOKUP(E1209,Operadores!A:A,Operadores!B:B))</f>
        <v>ARBJO</v>
      </c>
      <c r="G1209" s="36" t="s">
        <v>19</v>
      </c>
      <c r="H1209" s="39">
        <v>19.59</v>
      </c>
      <c r="I1209" s="40">
        <v>235.0</v>
      </c>
      <c r="J1209" s="41">
        <f t="shared" si="1"/>
        <v>4603.65</v>
      </c>
      <c r="K1209" s="37" t="str">
        <f t="array" ref="K1209">IFERROR(XLOOKUP(G1209,'Tipo de carga'!A:A,'Tipo de carga'!B:B))</f>
        <v>Autoabasto</v>
      </c>
      <c r="L1209" s="37">
        <f t="shared" si="2"/>
        <v>41</v>
      </c>
      <c r="M1209" s="37">
        <f t="shared" si="3"/>
        <v>11</v>
      </c>
      <c r="N1209" s="37">
        <f t="shared" si="4"/>
        <v>10</v>
      </c>
      <c r="O1209" s="37" t="str">
        <f t="array" ref="O1209">IFERROR(XLOOKUP(K1209,'Tipo de carga'!B:B,'Tipo de carga'!C:C))</f>
        <v>Diesel</v>
      </c>
    </row>
    <row r="1210">
      <c r="A1210" s="36">
        <v>1968.0</v>
      </c>
      <c r="B1210" s="37" t="str">
        <f>IFERROR(VLOOKUP(A1210,'asig octubre'!$A$2:$C$442,3,0))</f>
        <v>Sayer Sencillo</v>
      </c>
      <c r="C1210" s="37" t="str">
        <f>IFERROR(VLOOKUP(A1210,'asig octubre'!$A$2:$B$442,2,0))</f>
        <v>EC-04</v>
      </c>
      <c r="D1210" s="38">
        <v>45576.36079861111</v>
      </c>
      <c r="E1210" s="36" t="s">
        <v>251</v>
      </c>
      <c r="F1210" s="37" t="str">
        <f t="array" ref="F1210">IFERROR(XLOOKUP(E1210,Operadores!A:A,Operadores!B:B))</f>
        <v>MORMA03</v>
      </c>
      <c r="G1210" s="36" t="s">
        <v>19</v>
      </c>
      <c r="H1210" s="39">
        <v>19.59</v>
      </c>
      <c r="I1210" s="40">
        <v>838.0</v>
      </c>
      <c r="J1210" s="41">
        <f t="shared" si="1"/>
        <v>16416.42</v>
      </c>
      <c r="K1210" s="37" t="str">
        <f t="array" ref="K1210">IFERROR(XLOOKUP(G1210,'Tipo de carga'!A:A,'Tipo de carga'!B:B))</f>
        <v>Autoabasto</v>
      </c>
      <c r="L1210" s="37">
        <f t="shared" si="2"/>
        <v>41</v>
      </c>
      <c r="M1210" s="37">
        <f t="shared" si="3"/>
        <v>11</v>
      </c>
      <c r="N1210" s="37">
        <f t="shared" si="4"/>
        <v>10</v>
      </c>
      <c r="O1210" s="37" t="str">
        <f t="array" ref="O1210">IFERROR(XLOOKUP(K1210,'Tipo de carga'!B:B,'Tipo de carga'!C:C))</f>
        <v>Diesel</v>
      </c>
    </row>
    <row r="1211">
      <c r="A1211" s="36">
        <v>1972.0</v>
      </c>
      <c r="B1211" s="37" t="str">
        <f>IFERROR(VLOOKUP(A1211,'asig octubre'!$A$2:$C$442,3,0))</f>
        <v>Sayer Sencillo</v>
      </c>
      <c r="C1211" s="37" t="str">
        <f>IFERROR(VLOOKUP(A1211,'asig octubre'!$A$2:$B$442,2,0))</f>
        <v>EC-04</v>
      </c>
      <c r="D1211" s="38">
        <v>45576.21581018518</v>
      </c>
      <c r="E1211" s="36" t="s">
        <v>59</v>
      </c>
      <c r="F1211" s="37" t="str">
        <f t="array" ref="F1211">IFERROR(XLOOKUP(E1211,Operadores!A:A,Operadores!B:B))</f>
        <v>ROMJOS</v>
      </c>
      <c r="G1211" s="36" t="s">
        <v>19</v>
      </c>
      <c r="H1211" s="39">
        <v>19.59</v>
      </c>
      <c r="I1211" s="40">
        <v>595.0</v>
      </c>
      <c r="J1211" s="41">
        <f t="shared" si="1"/>
        <v>11656.05</v>
      </c>
      <c r="K1211" s="37" t="str">
        <f t="array" ref="K1211">IFERROR(XLOOKUP(G1211,'Tipo de carga'!A:A,'Tipo de carga'!B:B))</f>
        <v>Autoabasto</v>
      </c>
      <c r="L1211" s="37">
        <f t="shared" si="2"/>
        <v>41</v>
      </c>
      <c r="M1211" s="37">
        <f t="shared" si="3"/>
        <v>11</v>
      </c>
      <c r="N1211" s="37">
        <f t="shared" si="4"/>
        <v>10</v>
      </c>
      <c r="O1211" s="37" t="str">
        <f t="array" ref="O1211">IFERROR(XLOOKUP(K1211,'Tipo de carga'!B:B,'Tipo de carga'!C:C))</f>
        <v>Diesel</v>
      </c>
    </row>
    <row r="1212">
      <c r="A1212" s="36">
        <v>1822.0</v>
      </c>
      <c r="B1212" s="37" t="str">
        <f>IFERROR(VLOOKUP(A1212,'asig octubre'!$A$2:$C$442,3,0))</f>
        <v>Sayer Vuelteros</v>
      </c>
      <c r="C1212" s="37" t="str">
        <f>IFERROR(VLOOKUP(A1212,'asig octubre'!$A$2:$B$442,2,0))</f>
        <v>EC-04</v>
      </c>
      <c r="D1212" s="38">
        <v>45576.14638888889</v>
      </c>
      <c r="E1212" s="36" t="s">
        <v>78</v>
      </c>
      <c r="F1212" s="37" t="str">
        <f t="array" ref="F1212">IFERROR(XLOOKUP(E1212,Operadores!A:A,Operadores!B:B))</f>
        <v>OLVJES</v>
      </c>
      <c r="G1212" s="36" t="s">
        <v>19</v>
      </c>
      <c r="H1212" s="39">
        <v>19.59</v>
      </c>
      <c r="I1212" s="40">
        <v>751.0</v>
      </c>
      <c r="J1212" s="41">
        <f t="shared" si="1"/>
        <v>14712.09</v>
      </c>
      <c r="K1212" s="37" t="str">
        <f t="array" ref="K1212">IFERROR(XLOOKUP(G1212,'Tipo de carga'!A:A,'Tipo de carga'!B:B))</f>
        <v>Autoabasto</v>
      </c>
      <c r="L1212" s="37">
        <f t="shared" si="2"/>
        <v>41</v>
      </c>
      <c r="M1212" s="37">
        <f t="shared" si="3"/>
        <v>11</v>
      </c>
      <c r="N1212" s="37">
        <f t="shared" si="4"/>
        <v>10</v>
      </c>
      <c r="O1212" s="37" t="str">
        <f t="array" ref="O1212">IFERROR(XLOOKUP(K1212,'Tipo de carga'!B:B,'Tipo de carga'!C:C))</f>
        <v>Diesel</v>
      </c>
    </row>
    <row r="1213">
      <c r="A1213" s="36">
        <v>1903.0</v>
      </c>
      <c r="B1213" s="37" t="str">
        <f>IFERROR(VLOOKUP(A1213,'asig octubre'!$A$2:$C$442,3,0))</f>
        <v>Sayer Vuelteros</v>
      </c>
      <c r="C1213" s="37" t="str">
        <f>IFERROR(VLOOKUP(A1213,'asig octubre'!$A$2:$B$442,2,0))</f>
        <v>EC-04</v>
      </c>
      <c r="D1213" s="38">
        <v>45576.078252314815</v>
      </c>
      <c r="E1213" s="36" t="s">
        <v>45</v>
      </c>
      <c r="F1213" s="37" t="str">
        <f t="array" ref="F1213">IFERROR(XLOOKUP(E1213,Operadores!A:A,Operadores!B:B))</f>
        <v>HEREM</v>
      </c>
      <c r="G1213" s="36" t="s">
        <v>19</v>
      </c>
      <c r="H1213" s="39">
        <v>19.59</v>
      </c>
      <c r="I1213" s="40">
        <v>385.0</v>
      </c>
      <c r="J1213" s="41">
        <f t="shared" si="1"/>
        <v>7542.15</v>
      </c>
      <c r="K1213" s="37" t="str">
        <f t="array" ref="K1213">IFERROR(XLOOKUP(G1213,'Tipo de carga'!A:A,'Tipo de carga'!B:B))</f>
        <v>Autoabasto</v>
      </c>
      <c r="L1213" s="37">
        <f t="shared" si="2"/>
        <v>41</v>
      </c>
      <c r="M1213" s="37">
        <f t="shared" si="3"/>
        <v>11</v>
      </c>
      <c r="N1213" s="37">
        <f t="shared" si="4"/>
        <v>10</v>
      </c>
      <c r="O1213" s="37" t="str">
        <f t="array" ref="O1213">IFERROR(XLOOKUP(K1213,'Tipo de carga'!B:B,'Tipo de carga'!C:C))</f>
        <v>Diesel</v>
      </c>
    </row>
    <row r="1214">
      <c r="A1214" s="36">
        <v>2012.0</v>
      </c>
      <c r="B1214" s="37" t="str">
        <f>IFERROR(VLOOKUP(A1214,'asig octubre'!$A$2:$C$442,3,0))</f>
        <v>Sayer Sencillo</v>
      </c>
      <c r="C1214" s="37" t="str">
        <f>IFERROR(VLOOKUP(A1214,'asig octubre'!$A$2:$B$442,2,0))</f>
        <v>EC-04</v>
      </c>
      <c r="D1214" s="38">
        <v>45576.00850694445</v>
      </c>
      <c r="E1214" s="36" t="s">
        <v>247</v>
      </c>
      <c r="F1214" s="37" t="str">
        <f t="array" ref="F1214">IFERROR(XLOOKUP(E1214,Operadores!A:A,Operadores!B:B))</f>
        <v>ZUGRO</v>
      </c>
      <c r="G1214" s="36" t="s">
        <v>19</v>
      </c>
      <c r="H1214" s="39">
        <v>19.59</v>
      </c>
      <c r="I1214" s="40">
        <v>545.0</v>
      </c>
      <c r="J1214" s="41">
        <f t="shared" si="1"/>
        <v>10676.55</v>
      </c>
      <c r="K1214" s="37" t="str">
        <f t="array" ref="K1214">IFERROR(XLOOKUP(G1214,'Tipo de carga'!A:A,'Tipo de carga'!B:B))</f>
        <v>Autoabasto</v>
      </c>
      <c r="L1214" s="37">
        <f t="shared" si="2"/>
        <v>41</v>
      </c>
      <c r="M1214" s="37">
        <f t="shared" si="3"/>
        <v>11</v>
      </c>
      <c r="N1214" s="37">
        <f t="shared" si="4"/>
        <v>10</v>
      </c>
      <c r="O1214" s="37" t="str">
        <f t="array" ref="O1214">IFERROR(XLOOKUP(K1214,'Tipo de carga'!B:B,'Tipo de carga'!C:C))</f>
        <v>Diesel</v>
      </c>
    </row>
    <row r="1215">
      <c r="A1215" s="36">
        <v>1902.0</v>
      </c>
      <c r="B1215" s="37" t="str">
        <f>IFERROR(VLOOKUP(A1215,'asig octubre'!$A$2:$C$442,3,0))</f>
        <v>Pipas</v>
      </c>
      <c r="C1215" s="37" t="str">
        <f>IFERROR(VLOOKUP(A1215,'asig octubre'!$A$2:$B$442,2,0))</f>
        <v>EC-02</v>
      </c>
      <c r="D1215" s="38">
        <v>45576.6178125</v>
      </c>
      <c r="E1215" s="36" t="s">
        <v>365</v>
      </c>
      <c r="F1215" s="37" t="str">
        <f t="array" ref="F1215">IFERROR(XLOOKUP(E1215,Operadores!A:A,Operadores!B:B))</f>
        <v>RUICRU</v>
      </c>
      <c r="G1215" s="36" t="s">
        <v>75</v>
      </c>
      <c r="H1215" s="39">
        <v>19.88136</v>
      </c>
      <c r="I1215" s="40">
        <v>300.0</v>
      </c>
      <c r="J1215" s="41">
        <f t="shared" si="1"/>
        <v>5964.408</v>
      </c>
      <c r="K1215" s="37" t="str">
        <f t="array" ref="K1215">IFERROR(XLOOKUP(G1215,'Tipo de carga'!A:A,'Tipo de carga'!B:B))</f>
        <v>Autoabasto</v>
      </c>
      <c r="L1215" s="37">
        <f t="shared" si="2"/>
        <v>41</v>
      </c>
      <c r="M1215" s="37">
        <f t="shared" si="3"/>
        <v>11</v>
      </c>
      <c r="N1215" s="37">
        <f t="shared" si="4"/>
        <v>10</v>
      </c>
      <c r="O1215" s="37" t="str">
        <f t="array" ref="O1215">IFERROR(XLOOKUP(K1215,'Tipo de carga'!B:B,'Tipo de carga'!C:C))</f>
        <v>Diesel</v>
      </c>
    </row>
    <row r="1216">
      <c r="A1216" s="36">
        <v>1718.0</v>
      </c>
      <c r="B1216" s="37" t="str">
        <f>IFERROR(VLOOKUP(A1216,'asig octubre'!$A$2:$C$442,3,0))</f>
        <v>PISA Gdl</v>
      </c>
      <c r="C1216" s="37" t="str">
        <f>IFERROR(VLOOKUP(A1216,'asig octubre'!$A$2:$B$442,2,0))</f>
        <v>EC-06</v>
      </c>
      <c r="D1216" s="38">
        <v>45576.55613425926</v>
      </c>
      <c r="E1216" s="36" t="s">
        <v>361</v>
      </c>
      <c r="F1216" s="37" t="str">
        <f t="array" ref="F1216">IFERROR(XLOOKUP(E1216,Operadores!A:A,Operadores!B:B))</f>
        <v>HERLUI03</v>
      </c>
      <c r="G1216" s="36" t="s">
        <v>75</v>
      </c>
      <c r="H1216" s="39">
        <v>19.88136</v>
      </c>
      <c r="I1216" s="40">
        <v>306.0</v>
      </c>
      <c r="J1216" s="41">
        <f t="shared" si="1"/>
        <v>6083.69616</v>
      </c>
      <c r="K1216" s="37" t="str">
        <f t="array" ref="K1216">IFERROR(XLOOKUP(G1216,'Tipo de carga'!A:A,'Tipo de carga'!B:B))</f>
        <v>Autoabasto</v>
      </c>
      <c r="L1216" s="37">
        <f t="shared" si="2"/>
        <v>41</v>
      </c>
      <c r="M1216" s="37">
        <f t="shared" si="3"/>
        <v>11</v>
      </c>
      <c r="N1216" s="37">
        <f t="shared" si="4"/>
        <v>10</v>
      </c>
      <c r="O1216" s="37" t="str">
        <f t="array" ref="O1216">IFERROR(XLOOKUP(K1216,'Tipo de carga'!B:B,'Tipo de carga'!C:C))</f>
        <v>Diesel</v>
      </c>
    </row>
    <row r="1217">
      <c r="A1217" s="36">
        <v>1727.0</v>
      </c>
      <c r="B1217" s="37" t="str">
        <f>IFERROR(VLOOKUP(A1217,'asig octubre'!$A$2:$C$442,3,0))</f>
        <v>PISA Gdl</v>
      </c>
      <c r="C1217" s="37" t="str">
        <f>IFERROR(VLOOKUP(A1217,'asig octubre'!$A$2:$B$442,2,0))</f>
        <v>EC-06</v>
      </c>
      <c r="D1217" s="38">
        <v>45576.51225694444</v>
      </c>
      <c r="E1217" s="36" t="s">
        <v>424</v>
      </c>
      <c r="F1217" s="37" t="str">
        <f t="array" ref="F1217">IFERROR(XLOOKUP(E1217,Operadores!A:A,Operadores!B:B))</f>
        <v>BENMAX01</v>
      </c>
      <c r="G1217" s="36" t="s">
        <v>75</v>
      </c>
      <c r="H1217" s="39">
        <v>19.88136</v>
      </c>
      <c r="I1217" s="40">
        <v>270.0</v>
      </c>
      <c r="J1217" s="41">
        <f t="shared" si="1"/>
        <v>5367.9672</v>
      </c>
      <c r="K1217" s="37" t="str">
        <f t="array" ref="K1217">IFERROR(XLOOKUP(G1217,'Tipo de carga'!A:A,'Tipo de carga'!B:B))</f>
        <v>Autoabasto</v>
      </c>
      <c r="L1217" s="37">
        <f t="shared" si="2"/>
        <v>41</v>
      </c>
      <c r="M1217" s="37">
        <f t="shared" si="3"/>
        <v>11</v>
      </c>
      <c r="N1217" s="37">
        <f t="shared" si="4"/>
        <v>10</v>
      </c>
      <c r="O1217" s="37" t="str">
        <f t="array" ref="O1217">IFERROR(XLOOKUP(K1217,'Tipo de carga'!B:B,'Tipo de carga'!C:C))</f>
        <v>Diesel</v>
      </c>
    </row>
    <row r="1218">
      <c r="A1218" s="36">
        <v>1891.0</v>
      </c>
      <c r="B1218" s="37" t="str">
        <f>IFERROR(VLOOKUP(A1218,'asig octubre'!$A$2:$C$442,3,0))</f>
        <v>Circuitos</v>
      </c>
      <c r="C1218" s="37" t="str">
        <f>IFERROR(VLOOKUP(A1218,'asig octubre'!$A$2:$B$442,2,0))</f>
        <v>EC-03</v>
      </c>
      <c r="D1218" s="38">
        <v>45576.46670138889</v>
      </c>
      <c r="E1218" s="36" t="s">
        <v>195</v>
      </c>
      <c r="F1218" s="37" t="str">
        <f t="array" ref="F1218">IFERROR(XLOOKUP(E1218,Operadores!A:A,Operadores!B:B))</f>
        <v>APAJOS</v>
      </c>
      <c r="G1218" s="36" t="s">
        <v>75</v>
      </c>
      <c r="H1218" s="39">
        <v>19.88136</v>
      </c>
      <c r="I1218" s="40">
        <v>676.0</v>
      </c>
      <c r="J1218" s="41">
        <f t="shared" si="1"/>
        <v>13439.79936</v>
      </c>
      <c r="K1218" s="37" t="str">
        <f t="array" ref="K1218">IFERROR(XLOOKUP(G1218,'Tipo de carga'!A:A,'Tipo de carga'!B:B))</f>
        <v>Autoabasto</v>
      </c>
      <c r="L1218" s="37">
        <f t="shared" si="2"/>
        <v>41</v>
      </c>
      <c r="M1218" s="37">
        <f t="shared" si="3"/>
        <v>11</v>
      </c>
      <c r="N1218" s="37">
        <f t="shared" si="4"/>
        <v>10</v>
      </c>
      <c r="O1218" s="37" t="str">
        <f t="array" ref="O1218">IFERROR(XLOOKUP(K1218,'Tipo de carga'!B:B,'Tipo de carga'!C:C))</f>
        <v>Diesel</v>
      </c>
    </row>
    <row r="1219">
      <c r="A1219" s="36">
        <v>1877.0</v>
      </c>
      <c r="B1219" s="37" t="str">
        <f>IFERROR(VLOOKUP(A1219,'asig octubre'!$A$2:$C$442,3,0))</f>
        <v>Circuitos</v>
      </c>
      <c r="C1219" s="37" t="str">
        <f>IFERROR(VLOOKUP(A1219,'asig octubre'!$A$2:$B$442,2,0))</f>
        <v>EC-03</v>
      </c>
      <c r="D1219" s="38">
        <v>45576.445497685185</v>
      </c>
      <c r="E1219" s="36" t="s">
        <v>397</v>
      </c>
      <c r="F1219" s="37" t="str">
        <f t="array" ref="F1219">IFERROR(XLOOKUP(E1219,Operadores!A:A,Operadores!B:B))</f>
        <v>GRERI</v>
      </c>
      <c r="G1219" s="36" t="s">
        <v>75</v>
      </c>
      <c r="H1219" s="39">
        <v>19.88136</v>
      </c>
      <c r="I1219" s="40">
        <v>620.0</v>
      </c>
      <c r="J1219" s="41">
        <f t="shared" si="1"/>
        <v>12326.4432</v>
      </c>
      <c r="K1219" s="37" t="str">
        <f t="array" ref="K1219">IFERROR(XLOOKUP(G1219,'Tipo de carga'!A:A,'Tipo de carga'!B:B))</f>
        <v>Autoabasto</v>
      </c>
      <c r="L1219" s="37">
        <f t="shared" si="2"/>
        <v>41</v>
      </c>
      <c r="M1219" s="37">
        <f t="shared" si="3"/>
        <v>11</v>
      </c>
      <c r="N1219" s="37">
        <f t="shared" si="4"/>
        <v>10</v>
      </c>
      <c r="O1219" s="37" t="str">
        <f t="array" ref="O1219">IFERROR(XLOOKUP(K1219,'Tipo de carga'!B:B,'Tipo de carga'!C:C))</f>
        <v>Diesel</v>
      </c>
    </row>
    <row r="1220">
      <c r="A1220" s="36">
        <v>1829.0</v>
      </c>
      <c r="B1220" s="37" t="str">
        <f>IFERROR(VLOOKUP(A1220,'asig octubre'!$A$2:$C$442,3,0))</f>
        <v>Circuitos</v>
      </c>
      <c r="C1220" s="37" t="str">
        <f>IFERROR(VLOOKUP(A1220,'asig octubre'!$A$2:$B$442,2,0))</f>
        <v>EC-03</v>
      </c>
      <c r="D1220" s="38">
        <v>45576.020219907405</v>
      </c>
      <c r="E1220" s="36" t="s">
        <v>245</v>
      </c>
      <c r="F1220" s="37" t="str">
        <f t="array" ref="F1220">IFERROR(XLOOKUP(E1220,Operadores!A:A,Operadores!B:B))</f>
        <v>HERAL04</v>
      </c>
      <c r="G1220" s="36" t="s">
        <v>75</v>
      </c>
      <c r="H1220" s="39">
        <v>19.88136</v>
      </c>
      <c r="I1220" s="40">
        <v>510.0</v>
      </c>
      <c r="J1220" s="41">
        <f t="shared" si="1"/>
        <v>10139.4936</v>
      </c>
      <c r="K1220" s="37" t="str">
        <f t="array" ref="K1220">IFERROR(XLOOKUP(G1220,'Tipo de carga'!A:A,'Tipo de carga'!B:B))</f>
        <v>Autoabasto</v>
      </c>
      <c r="L1220" s="37">
        <f t="shared" si="2"/>
        <v>41</v>
      </c>
      <c r="M1220" s="37">
        <f t="shared" si="3"/>
        <v>11</v>
      </c>
      <c r="N1220" s="37">
        <f t="shared" si="4"/>
        <v>10</v>
      </c>
      <c r="O1220" s="37" t="str">
        <f t="array" ref="O1220">IFERROR(XLOOKUP(K1220,'Tipo de carga'!B:B,'Tipo de carga'!C:C))</f>
        <v>Diesel</v>
      </c>
    </row>
    <row r="1221">
      <c r="A1221" s="36">
        <v>1934.0</v>
      </c>
      <c r="B1221" s="37" t="str">
        <f>IFERROR(VLOOKUP(A1221,'asig octubre'!$A$2:$C$442,3,0))</f>
        <v>Circuitos</v>
      </c>
      <c r="C1221" s="37" t="str">
        <f>IFERROR(VLOOKUP(A1221,'asig octubre'!$A$2:$B$442,2,0))</f>
        <v>EC-03</v>
      </c>
      <c r="D1221" s="38">
        <v>45576.01621527778</v>
      </c>
      <c r="E1221" s="36" t="s">
        <v>272</v>
      </c>
      <c r="F1221" s="37" t="str">
        <f t="array" ref="F1221">IFERROR(XLOOKUP(E1221,Operadores!A:A,Operadores!B:B))</f>
        <v>AVIEN</v>
      </c>
      <c r="G1221" s="36" t="s">
        <v>75</v>
      </c>
      <c r="H1221" s="39">
        <v>19.88136</v>
      </c>
      <c r="I1221" s="40">
        <v>290.0</v>
      </c>
      <c r="J1221" s="41">
        <f t="shared" si="1"/>
        <v>5765.5944</v>
      </c>
      <c r="K1221" s="37" t="str">
        <f t="array" ref="K1221">IFERROR(XLOOKUP(G1221,'Tipo de carga'!A:A,'Tipo de carga'!B:B))</f>
        <v>Autoabasto</v>
      </c>
      <c r="L1221" s="37">
        <f t="shared" si="2"/>
        <v>41</v>
      </c>
      <c r="M1221" s="37">
        <f t="shared" si="3"/>
        <v>11</v>
      </c>
      <c r="N1221" s="37">
        <f t="shared" si="4"/>
        <v>10</v>
      </c>
      <c r="O1221" s="37" t="str">
        <f t="array" ref="O1221">IFERROR(XLOOKUP(K1221,'Tipo de carga'!B:B,'Tipo de carga'!C:C))</f>
        <v>Diesel</v>
      </c>
    </row>
    <row r="1222">
      <c r="A1222" s="36">
        <v>1931.0</v>
      </c>
      <c r="B1222" s="37" t="str">
        <f>IFERROR(VLOOKUP(A1222,'asig octubre'!$A$2:$C$442,3,0))</f>
        <v>Circuitos</v>
      </c>
      <c r="C1222" s="37" t="str">
        <f>IFERROR(VLOOKUP(A1222,'asig octubre'!$A$2:$B$442,2,0))</f>
        <v>EC-03</v>
      </c>
      <c r="D1222" s="38">
        <v>45576.89240740741</v>
      </c>
      <c r="E1222" s="36" t="s">
        <v>26</v>
      </c>
      <c r="F1222" s="37" t="str">
        <f t="array" ref="F1222">IFERROR(XLOOKUP(E1222,Operadores!A:A,Operadores!B:B))</f>
        <v>ARBJO</v>
      </c>
      <c r="G1222" s="36" t="s">
        <v>274</v>
      </c>
      <c r="H1222" s="39">
        <v>19.23481</v>
      </c>
      <c r="I1222" s="40">
        <v>211.0</v>
      </c>
      <c r="J1222" s="41">
        <f t="shared" si="1"/>
        <v>4058.54491</v>
      </c>
      <c r="K1222" s="37" t="str">
        <f t="array" ref="K1222">IFERROR(XLOOKUP(G1222,'Tipo de carga'!A:A,'Tipo de carga'!B:B))</f>
        <v>Autoabasto</v>
      </c>
      <c r="L1222" s="37">
        <f t="shared" si="2"/>
        <v>41</v>
      </c>
      <c r="M1222" s="37">
        <f t="shared" si="3"/>
        <v>11</v>
      </c>
      <c r="N1222" s="37">
        <f t="shared" si="4"/>
        <v>10</v>
      </c>
      <c r="O1222" s="37" t="str">
        <f t="array" ref="O1222">IFERROR(XLOOKUP(K1222,'Tipo de carga'!B:B,'Tipo de carga'!C:C))</f>
        <v>Diesel</v>
      </c>
    </row>
    <row r="1223">
      <c r="A1223" s="36">
        <v>1886.0</v>
      </c>
      <c r="B1223" s="37" t="str">
        <f>IFERROR(VLOOKUP(A1223,'asig octubre'!$A$2:$C$442,3,0))</f>
        <v>Circuitos</v>
      </c>
      <c r="C1223" s="37" t="str">
        <f>IFERROR(VLOOKUP(A1223,'asig octubre'!$A$2:$B$442,2,0))</f>
        <v>EC-03</v>
      </c>
      <c r="D1223" s="38">
        <v>45576.873460648145</v>
      </c>
      <c r="E1223" s="36" t="s">
        <v>260</v>
      </c>
      <c r="F1223" s="37" t="str">
        <f t="array" ref="F1223">IFERROR(XLOOKUP(E1223,Operadores!A:A,Operadores!B:B))</f>
        <v>CORER</v>
      </c>
      <c r="G1223" s="36" t="s">
        <v>274</v>
      </c>
      <c r="H1223" s="39">
        <v>19.23481</v>
      </c>
      <c r="I1223" s="40">
        <v>262.0</v>
      </c>
      <c r="J1223" s="41">
        <f t="shared" si="1"/>
        <v>5039.52022</v>
      </c>
      <c r="K1223" s="37" t="str">
        <f t="array" ref="K1223">IFERROR(XLOOKUP(G1223,'Tipo de carga'!A:A,'Tipo de carga'!B:B))</f>
        <v>Autoabasto</v>
      </c>
      <c r="L1223" s="37">
        <f t="shared" si="2"/>
        <v>41</v>
      </c>
      <c r="M1223" s="37">
        <f t="shared" si="3"/>
        <v>11</v>
      </c>
      <c r="N1223" s="37">
        <f t="shared" si="4"/>
        <v>10</v>
      </c>
      <c r="O1223" s="37" t="str">
        <f t="array" ref="O1223">IFERROR(XLOOKUP(K1223,'Tipo de carga'!B:B,'Tipo de carga'!C:C))</f>
        <v>Diesel</v>
      </c>
    </row>
    <row r="1224">
      <c r="A1224" s="36">
        <v>1932.0</v>
      </c>
      <c r="B1224" s="37" t="str">
        <f>IFERROR(VLOOKUP(A1224,'asig octubre'!$A$2:$C$442,3,0))</f>
        <v>Circuitos</v>
      </c>
      <c r="C1224" s="37" t="str">
        <f>IFERROR(VLOOKUP(A1224,'asig octubre'!$A$2:$B$442,2,0))</f>
        <v>EC-03</v>
      </c>
      <c r="D1224" s="38">
        <v>45576.75953703704</v>
      </c>
      <c r="E1224" s="36" t="s">
        <v>185</v>
      </c>
      <c r="F1224" s="37" t="str">
        <f t="array" ref="F1224">IFERROR(XLOOKUP(E1224,Operadores!A:A,Operadores!B:B))</f>
        <v>FERRI</v>
      </c>
      <c r="G1224" s="36" t="s">
        <v>274</v>
      </c>
      <c r="H1224" s="39">
        <v>19.23481</v>
      </c>
      <c r="I1224" s="40">
        <v>280.0</v>
      </c>
      <c r="J1224" s="41">
        <f t="shared" si="1"/>
        <v>5385.7468</v>
      </c>
      <c r="K1224" s="37" t="str">
        <f t="array" ref="K1224">IFERROR(XLOOKUP(G1224,'Tipo de carga'!A:A,'Tipo de carga'!B:B))</f>
        <v>Autoabasto</v>
      </c>
      <c r="L1224" s="37">
        <f t="shared" si="2"/>
        <v>41</v>
      </c>
      <c r="M1224" s="37">
        <f t="shared" si="3"/>
        <v>11</v>
      </c>
      <c r="N1224" s="37">
        <f t="shared" si="4"/>
        <v>10</v>
      </c>
      <c r="O1224" s="37" t="str">
        <f t="array" ref="O1224">IFERROR(XLOOKUP(K1224,'Tipo de carga'!B:B,'Tipo de carga'!C:C))</f>
        <v>Diesel</v>
      </c>
    </row>
    <row r="1225">
      <c r="A1225" s="36">
        <v>1734.0</v>
      </c>
      <c r="B1225" s="37" t="str">
        <f>IFERROR(VLOOKUP(A1225,'asig octubre'!$A$2:$C$442,3,0))</f>
        <v>Circuitos Mty</v>
      </c>
      <c r="C1225" s="37" t="str">
        <f>IFERROR(VLOOKUP(A1225,'asig octubre'!$A$2:$B$442,2,0))</f>
        <v>EC-07</v>
      </c>
      <c r="D1225" s="38">
        <v>45576.623935185184</v>
      </c>
      <c r="E1225" s="36" t="s">
        <v>395</v>
      </c>
      <c r="F1225" s="37" t="str">
        <f t="array" ref="F1225">IFERROR(XLOOKUP(E1225,Operadores!A:A,Operadores!B:B))</f>
        <v>BALGER</v>
      </c>
      <c r="G1225" s="36" t="s">
        <v>274</v>
      </c>
      <c r="H1225" s="39">
        <v>19.23481</v>
      </c>
      <c r="I1225" s="40">
        <v>413.0</v>
      </c>
      <c r="J1225" s="41">
        <f t="shared" si="1"/>
        <v>7943.97653</v>
      </c>
      <c r="K1225" s="37" t="str">
        <f t="array" ref="K1225">IFERROR(XLOOKUP(G1225,'Tipo de carga'!A:A,'Tipo de carga'!B:B))</f>
        <v>Autoabasto</v>
      </c>
      <c r="L1225" s="37">
        <f t="shared" si="2"/>
        <v>41</v>
      </c>
      <c r="M1225" s="37">
        <f t="shared" si="3"/>
        <v>11</v>
      </c>
      <c r="N1225" s="37">
        <f t="shared" si="4"/>
        <v>10</v>
      </c>
      <c r="O1225" s="37" t="str">
        <f t="array" ref="O1225">IFERROR(XLOOKUP(K1225,'Tipo de carga'!B:B,'Tipo de carga'!C:C))</f>
        <v>Diesel</v>
      </c>
    </row>
    <row r="1226">
      <c r="A1226" s="36">
        <v>1940.0</v>
      </c>
      <c r="B1226" s="37" t="str">
        <f>IFERROR(VLOOKUP(A1226,'asig octubre'!$A$2:$C$442,3,0))</f>
        <v>Circuitos Mty</v>
      </c>
      <c r="C1226" s="37" t="str">
        <f>IFERROR(VLOOKUP(A1226,'asig octubre'!$A$2:$B$442,2,0))</f>
        <v>EC-07</v>
      </c>
      <c r="D1226" s="38">
        <v>45576.21403935185</v>
      </c>
      <c r="E1226" s="36" t="s">
        <v>259</v>
      </c>
      <c r="F1226" s="37" t="str">
        <f t="array" ref="F1226">IFERROR(XLOOKUP(E1226,Operadores!A:A,Operadores!B:B))</f>
        <v>FLOPE</v>
      </c>
      <c r="G1226" s="36" t="s">
        <v>274</v>
      </c>
      <c r="H1226" s="39">
        <v>19.23481</v>
      </c>
      <c r="I1226" s="40">
        <v>305.0</v>
      </c>
      <c r="J1226" s="41">
        <f t="shared" si="1"/>
        <v>5866.61705</v>
      </c>
      <c r="K1226" s="37" t="str">
        <f t="array" ref="K1226">IFERROR(XLOOKUP(G1226,'Tipo de carga'!A:A,'Tipo de carga'!B:B))</f>
        <v>Autoabasto</v>
      </c>
      <c r="L1226" s="37">
        <f t="shared" si="2"/>
        <v>41</v>
      </c>
      <c r="M1226" s="37">
        <f t="shared" si="3"/>
        <v>11</v>
      </c>
      <c r="N1226" s="37">
        <f t="shared" si="4"/>
        <v>10</v>
      </c>
      <c r="O1226" s="37" t="str">
        <f t="array" ref="O1226">IFERROR(XLOOKUP(K1226,'Tipo de carga'!B:B,'Tipo de carga'!C:C))</f>
        <v>Diesel</v>
      </c>
    </row>
    <row r="1227">
      <c r="A1227" s="36">
        <v>1991.0</v>
      </c>
      <c r="B1227" s="37" t="str">
        <f>IFERROR(VLOOKUP(A1227,'asig octubre'!$A$2:$C$442,3,0))</f>
        <v>MeLi Dedicado Merida</v>
      </c>
      <c r="C1227" s="37" t="str">
        <f>IFERROR(VLOOKUP(A1227,'asig octubre'!$A$2:$B$442,2,0))</f>
        <v>EC-05</v>
      </c>
      <c r="D1227" s="38">
        <v>45576.93215277778</v>
      </c>
      <c r="E1227" s="36" t="s">
        <v>204</v>
      </c>
      <c r="F1227" s="37" t="str">
        <f t="array" ref="F1227">IFERROR(XLOOKUP(E1227,Operadores!A:A,Operadores!B:B))</f>
        <v>AGUARM</v>
      </c>
      <c r="G1227" s="36" t="s">
        <v>42</v>
      </c>
      <c r="H1227" s="39">
        <v>19.24343</v>
      </c>
      <c r="I1227" s="40">
        <v>206.0</v>
      </c>
      <c r="J1227" s="41">
        <f t="shared" si="1"/>
        <v>3964.14658</v>
      </c>
      <c r="K1227" s="37" t="str">
        <f t="array" ref="K1227">IFERROR(XLOOKUP(G1227,'Tipo de carga'!A:A,'Tipo de carga'!B:B))</f>
        <v>Autoabasto</v>
      </c>
      <c r="L1227" s="37">
        <f t="shared" si="2"/>
        <v>41</v>
      </c>
      <c r="M1227" s="37">
        <f t="shared" si="3"/>
        <v>11</v>
      </c>
      <c r="N1227" s="37">
        <f t="shared" si="4"/>
        <v>10</v>
      </c>
      <c r="O1227" s="37" t="str">
        <f t="array" ref="O1227">IFERROR(XLOOKUP(K1227,'Tipo de carga'!B:B,'Tipo de carga'!C:C))</f>
        <v>Diesel</v>
      </c>
    </row>
    <row r="1228">
      <c r="A1228" s="36">
        <v>1721.0</v>
      </c>
      <c r="B1228" s="37" t="str">
        <f>IFERROR(VLOOKUP(A1228,'asig octubre'!$A$2:$C$442,3,0))</f>
        <v>Wm Full</v>
      </c>
      <c r="C1228" s="37" t="str">
        <f>IFERROR(VLOOKUP(A1228,'asig octubre'!$A$2:$B$442,2,0))</f>
        <v>EC-08</v>
      </c>
      <c r="D1228" s="38">
        <v>45576.85287037037</v>
      </c>
      <c r="E1228" s="36" t="s">
        <v>283</v>
      </c>
      <c r="F1228" s="37" t="str">
        <f t="array" ref="F1228">IFERROR(XLOOKUP(E1228,Operadores!A:A,Operadores!B:B))</f>
        <v>MAYSA</v>
      </c>
      <c r="G1228" s="36" t="s">
        <v>42</v>
      </c>
      <c r="H1228" s="39">
        <v>19.24343</v>
      </c>
      <c r="I1228" s="40">
        <v>409.0</v>
      </c>
      <c r="J1228" s="41">
        <f t="shared" si="1"/>
        <v>7870.56287</v>
      </c>
      <c r="K1228" s="37" t="str">
        <f t="array" ref="K1228">IFERROR(XLOOKUP(G1228,'Tipo de carga'!A:A,'Tipo de carga'!B:B))</f>
        <v>Autoabasto</v>
      </c>
      <c r="L1228" s="37">
        <f t="shared" si="2"/>
        <v>41</v>
      </c>
      <c r="M1228" s="37">
        <f t="shared" si="3"/>
        <v>11</v>
      </c>
      <c r="N1228" s="37">
        <f t="shared" si="4"/>
        <v>10</v>
      </c>
      <c r="O1228" s="37" t="str">
        <f t="array" ref="O1228">IFERROR(XLOOKUP(K1228,'Tipo de carga'!B:B,'Tipo de carga'!C:C))</f>
        <v>Diesel</v>
      </c>
    </row>
    <row r="1229">
      <c r="A1229" s="36">
        <v>1897.0</v>
      </c>
      <c r="B1229" s="37" t="str">
        <f>IFERROR(VLOOKUP(A1229,'asig octubre'!$A$2:$C$442,3,0))</f>
        <v>Full Liver</v>
      </c>
      <c r="C1229" s="37" t="str">
        <f>IFERROR(VLOOKUP(A1229,'asig octubre'!$A$2:$B$442,2,0))</f>
        <v>EC-01</v>
      </c>
      <c r="D1229" s="38">
        <v>45576.753587962965</v>
      </c>
      <c r="E1229" s="36" t="s">
        <v>408</v>
      </c>
      <c r="F1229" s="37" t="str">
        <f t="array" ref="F1229">IFERROR(XLOOKUP(E1229,Operadores!A:A,Operadores!B:B))</f>
        <v>RODAR</v>
      </c>
      <c r="G1229" s="36" t="s">
        <v>42</v>
      </c>
      <c r="H1229" s="39">
        <v>19.24343</v>
      </c>
      <c r="I1229" s="40">
        <v>609.0</v>
      </c>
      <c r="J1229" s="41">
        <f t="shared" si="1"/>
        <v>11719.24887</v>
      </c>
      <c r="K1229" s="37" t="str">
        <f t="array" ref="K1229">IFERROR(XLOOKUP(G1229,'Tipo de carga'!A:A,'Tipo de carga'!B:B))</f>
        <v>Autoabasto</v>
      </c>
      <c r="L1229" s="37">
        <f t="shared" si="2"/>
        <v>41</v>
      </c>
      <c r="M1229" s="37">
        <f t="shared" si="3"/>
        <v>11</v>
      </c>
      <c r="N1229" s="37">
        <f t="shared" si="4"/>
        <v>10</v>
      </c>
      <c r="O1229" s="37" t="str">
        <f t="array" ref="O1229">IFERROR(XLOOKUP(K1229,'Tipo de carga'!B:B,'Tipo de carga'!C:C))</f>
        <v>Diesel</v>
      </c>
    </row>
    <row r="1230">
      <c r="A1230" s="36">
        <v>1819.0</v>
      </c>
      <c r="B1230" s="37" t="str">
        <f>IFERROR(VLOOKUP(A1230,'asig octubre'!$A$2:$C$442,3,0))</f>
        <v>Wm Full</v>
      </c>
      <c r="C1230" s="37" t="str">
        <f>IFERROR(VLOOKUP(A1230,'asig octubre'!$A$2:$B$442,2,0))</f>
        <v>EC-08</v>
      </c>
      <c r="D1230" s="38">
        <v>45576.738541666666</v>
      </c>
      <c r="E1230" s="36" t="s">
        <v>287</v>
      </c>
      <c r="F1230" s="37" t="str">
        <f t="array" ref="F1230">IFERROR(XLOOKUP(E1230,Operadores!A:A,Operadores!B:B))</f>
        <v>ALVGAB</v>
      </c>
      <c r="G1230" s="36" t="s">
        <v>42</v>
      </c>
      <c r="H1230" s="39">
        <v>19.24343</v>
      </c>
      <c r="I1230" s="40">
        <v>435.0</v>
      </c>
      <c r="J1230" s="41">
        <f t="shared" si="1"/>
        <v>8370.89205</v>
      </c>
      <c r="K1230" s="37" t="str">
        <f t="array" ref="K1230">IFERROR(XLOOKUP(G1230,'Tipo de carga'!A:A,'Tipo de carga'!B:B))</f>
        <v>Autoabasto</v>
      </c>
      <c r="L1230" s="37">
        <f t="shared" si="2"/>
        <v>41</v>
      </c>
      <c r="M1230" s="37">
        <f t="shared" si="3"/>
        <v>11</v>
      </c>
      <c r="N1230" s="37">
        <f t="shared" si="4"/>
        <v>10</v>
      </c>
      <c r="O1230" s="37" t="str">
        <f t="array" ref="O1230">IFERROR(XLOOKUP(K1230,'Tipo de carga'!B:B,'Tipo de carga'!C:C))</f>
        <v>Diesel</v>
      </c>
    </row>
    <row r="1231">
      <c r="A1231" s="36">
        <v>1997.0</v>
      </c>
      <c r="B1231" s="37" t="str">
        <f>IFERROR(VLOOKUP(A1231,'asig octubre'!$A$2:$C$442,3,0))</f>
        <v>MeLi Dedicado Merida</v>
      </c>
      <c r="C1231" s="37" t="str">
        <f>IFERROR(VLOOKUP(A1231,'asig octubre'!$A$2:$B$442,2,0))</f>
        <v>EC-05</v>
      </c>
      <c r="D1231" s="38">
        <v>45576.66203703704</v>
      </c>
      <c r="E1231" s="36" t="s">
        <v>391</v>
      </c>
      <c r="F1231" s="37" t="str">
        <f t="array" ref="F1231">IFERROR(XLOOKUP(E1231,Operadores!A:A,Operadores!B:B))</f>
        <v>HERVIC02</v>
      </c>
      <c r="G1231" s="36" t="s">
        <v>42</v>
      </c>
      <c r="H1231" s="39">
        <v>19.24343</v>
      </c>
      <c r="I1231" s="40">
        <v>180.0</v>
      </c>
      <c r="J1231" s="41">
        <f t="shared" si="1"/>
        <v>3463.8174</v>
      </c>
      <c r="K1231" s="37" t="str">
        <f t="array" ref="K1231">IFERROR(XLOOKUP(G1231,'Tipo de carga'!A:A,'Tipo de carga'!B:B))</f>
        <v>Autoabasto</v>
      </c>
      <c r="L1231" s="37">
        <f t="shared" si="2"/>
        <v>41</v>
      </c>
      <c r="M1231" s="37">
        <f t="shared" si="3"/>
        <v>11</v>
      </c>
      <c r="N1231" s="37">
        <f t="shared" si="4"/>
        <v>10</v>
      </c>
      <c r="O1231" s="37" t="str">
        <f t="array" ref="O1231">IFERROR(XLOOKUP(K1231,'Tipo de carga'!B:B,'Tipo de carga'!C:C))</f>
        <v>Diesel</v>
      </c>
    </row>
    <row r="1232">
      <c r="A1232" s="36">
        <v>1871.0</v>
      </c>
      <c r="B1232" s="37" t="str">
        <f>IFERROR(VLOOKUP(A1232,'asig octubre'!$A$2:$C$442,3,0))</f>
        <v>Circuitos</v>
      </c>
      <c r="C1232" s="37" t="str">
        <f>IFERROR(VLOOKUP(A1232,'asig octubre'!$A$2:$B$442,2,0))</f>
        <v>EC-03</v>
      </c>
      <c r="D1232" s="38">
        <v>45576.60369212963</v>
      </c>
      <c r="E1232" s="36" t="s">
        <v>197</v>
      </c>
      <c r="F1232" s="37" t="str">
        <f t="array" ref="F1232">IFERROR(XLOOKUP(E1232,Operadores!A:A,Operadores!B:B))</f>
        <v>REYALE</v>
      </c>
      <c r="G1232" s="36" t="s">
        <v>42</v>
      </c>
      <c r="H1232" s="39">
        <v>19.24343</v>
      </c>
      <c r="I1232" s="40">
        <v>680.0</v>
      </c>
      <c r="J1232" s="41">
        <f t="shared" si="1"/>
        <v>13085.5324</v>
      </c>
      <c r="K1232" s="37" t="str">
        <f t="array" ref="K1232">IFERROR(XLOOKUP(G1232,'Tipo de carga'!A:A,'Tipo de carga'!B:B))</f>
        <v>Autoabasto</v>
      </c>
      <c r="L1232" s="37">
        <f t="shared" si="2"/>
        <v>41</v>
      </c>
      <c r="M1232" s="37">
        <f t="shared" si="3"/>
        <v>11</v>
      </c>
      <c r="N1232" s="37">
        <f t="shared" si="4"/>
        <v>10</v>
      </c>
      <c r="O1232" s="37" t="str">
        <f t="array" ref="O1232">IFERROR(XLOOKUP(K1232,'Tipo de carga'!B:B,'Tipo de carga'!C:C))</f>
        <v>Diesel</v>
      </c>
    </row>
    <row r="1233">
      <c r="A1233" s="36">
        <v>1933.0</v>
      </c>
      <c r="B1233" s="37" t="str">
        <f>IFERROR(VLOOKUP(A1233,'asig octubre'!$A$2:$C$442,3,0))</f>
        <v>Circuitos</v>
      </c>
      <c r="C1233" s="37" t="str">
        <f>IFERROR(VLOOKUP(A1233,'asig octubre'!$A$2:$B$442,2,0))</f>
        <v>EC-03</v>
      </c>
      <c r="D1233" s="38">
        <v>45576.60050925926</v>
      </c>
      <c r="E1233" s="36" t="s">
        <v>213</v>
      </c>
      <c r="F1233" s="37" t="str">
        <f t="array" ref="F1233">IFERROR(XLOOKUP(E1233,Operadores!A:A,Operadores!B:B))</f>
        <v>OLIMAR01</v>
      </c>
      <c r="G1233" s="36" t="s">
        <v>42</v>
      </c>
      <c r="H1233" s="39">
        <v>19.24343</v>
      </c>
      <c r="I1233" s="40">
        <v>291.0</v>
      </c>
      <c r="J1233" s="41">
        <f t="shared" si="1"/>
        <v>5599.83813</v>
      </c>
      <c r="K1233" s="37" t="str">
        <f t="array" ref="K1233">IFERROR(XLOOKUP(G1233,'Tipo de carga'!A:A,'Tipo de carga'!B:B))</f>
        <v>Autoabasto</v>
      </c>
      <c r="L1233" s="37">
        <f t="shared" si="2"/>
        <v>41</v>
      </c>
      <c r="M1233" s="37">
        <f t="shared" si="3"/>
        <v>11</v>
      </c>
      <c r="N1233" s="37">
        <f t="shared" si="4"/>
        <v>10</v>
      </c>
      <c r="O1233" s="37" t="str">
        <f t="array" ref="O1233">IFERROR(XLOOKUP(K1233,'Tipo de carga'!B:B,'Tipo de carga'!C:C))</f>
        <v>Diesel</v>
      </c>
    </row>
    <row r="1234">
      <c r="A1234" s="36">
        <v>1817.0</v>
      </c>
      <c r="B1234" s="37" t="str">
        <f>IFERROR(VLOOKUP(A1234,'asig octubre'!$A$2:$C$442,3,0))</f>
        <v>Wm Full</v>
      </c>
      <c r="C1234" s="37" t="str">
        <f>IFERROR(VLOOKUP(A1234,'asig octubre'!$A$2:$B$442,2,0))</f>
        <v>EC-08</v>
      </c>
      <c r="D1234" s="38">
        <v>45576.578043981484</v>
      </c>
      <c r="E1234" s="36" t="s">
        <v>282</v>
      </c>
      <c r="F1234" s="37" t="str">
        <f t="array" ref="F1234">IFERROR(XLOOKUP(E1234,Operadores!A:A,Operadores!B:B))</f>
        <v>MENJUA01</v>
      </c>
      <c r="G1234" s="36" t="s">
        <v>42</v>
      </c>
      <c r="H1234" s="39">
        <v>19.24343</v>
      </c>
      <c r="I1234" s="40">
        <v>714.0</v>
      </c>
      <c r="J1234" s="41">
        <f t="shared" si="1"/>
        <v>13739.80902</v>
      </c>
      <c r="K1234" s="37" t="str">
        <f t="array" ref="K1234">IFERROR(XLOOKUP(G1234,'Tipo de carga'!A:A,'Tipo de carga'!B:B))</f>
        <v>Autoabasto</v>
      </c>
      <c r="L1234" s="37">
        <f t="shared" si="2"/>
        <v>41</v>
      </c>
      <c r="M1234" s="37">
        <f t="shared" si="3"/>
        <v>11</v>
      </c>
      <c r="N1234" s="37">
        <f t="shared" si="4"/>
        <v>10</v>
      </c>
      <c r="O1234" s="37" t="str">
        <f t="array" ref="O1234">IFERROR(XLOOKUP(K1234,'Tipo de carga'!B:B,'Tipo de carga'!C:C))</f>
        <v>Diesel</v>
      </c>
    </row>
    <row r="1235">
      <c r="A1235" s="36">
        <v>1753.0</v>
      </c>
      <c r="B1235" s="37" t="str">
        <f>IFERROR(VLOOKUP(A1235,'asig octubre'!$A$2:$C$442,3,0))</f>
        <v>Wm Full</v>
      </c>
      <c r="C1235" s="37" t="str">
        <f>IFERROR(VLOOKUP(A1235,'asig octubre'!$A$2:$B$442,2,0))</f>
        <v>EC-08</v>
      </c>
      <c r="D1235" s="38">
        <v>45576.460810185185</v>
      </c>
      <c r="E1235" s="36" t="s">
        <v>291</v>
      </c>
      <c r="F1235" s="37" t="str">
        <f t="array" ref="F1235">IFERROR(XLOOKUP(E1235,Operadores!A:A,Operadores!B:B))</f>
        <v>MENRI</v>
      </c>
      <c r="G1235" s="36" t="s">
        <v>42</v>
      </c>
      <c r="H1235" s="39">
        <v>19.24343</v>
      </c>
      <c r="I1235" s="40">
        <v>485.0</v>
      </c>
      <c r="J1235" s="41">
        <f t="shared" si="1"/>
        <v>9333.06355</v>
      </c>
      <c r="K1235" s="37" t="str">
        <f t="array" ref="K1235">IFERROR(XLOOKUP(G1235,'Tipo de carga'!A:A,'Tipo de carga'!B:B))</f>
        <v>Autoabasto</v>
      </c>
      <c r="L1235" s="37">
        <f t="shared" si="2"/>
        <v>41</v>
      </c>
      <c r="M1235" s="37">
        <f t="shared" si="3"/>
        <v>11</v>
      </c>
      <c r="N1235" s="37">
        <f t="shared" si="4"/>
        <v>10</v>
      </c>
      <c r="O1235" s="37" t="str">
        <f t="array" ref="O1235">IFERROR(XLOOKUP(K1235,'Tipo de carga'!B:B,'Tipo de carga'!C:C))</f>
        <v>Diesel</v>
      </c>
    </row>
    <row r="1236">
      <c r="A1236" s="36">
        <v>1998.0</v>
      </c>
      <c r="B1236" s="37" t="str">
        <f>IFERROR(VLOOKUP(A1236,'asig octubre'!$A$2:$C$442,3,0))</f>
        <v>MeLi Dedicado Merida</v>
      </c>
      <c r="C1236" s="37" t="str">
        <f>IFERROR(VLOOKUP(A1236,'asig octubre'!$A$2:$B$442,2,0))</f>
        <v>EC-05</v>
      </c>
      <c r="D1236" s="38">
        <v>45576.45511574074</v>
      </c>
      <c r="E1236" s="36" t="s">
        <v>381</v>
      </c>
      <c r="F1236" s="37" t="str">
        <f t="array" ref="F1236">IFERROR(XLOOKUP(E1236,Operadores!A:A,Operadores!B:B))</f>
        <v>CHAJUA</v>
      </c>
      <c r="G1236" s="36" t="s">
        <v>42</v>
      </c>
      <c r="H1236" s="39">
        <v>19.24343</v>
      </c>
      <c r="I1236" s="40">
        <v>240.0</v>
      </c>
      <c r="J1236" s="41">
        <f t="shared" si="1"/>
        <v>4618.4232</v>
      </c>
      <c r="K1236" s="37" t="str">
        <f t="array" ref="K1236">IFERROR(XLOOKUP(G1236,'Tipo de carga'!A:A,'Tipo de carga'!B:B))</f>
        <v>Autoabasto</v>
      </c>
      <c r="L1236" s="37">
        <f t="shared" si="2"/>
        <v>41</v>
      </c>
      <c r="M1236" s="37">
        <f t="shared" si="3"/>
        <v>11</v>
      </c>
      <c r="N1236" s="37">
        <f t="shared" si="4"/>
        <v>10</v>
      </c>
      <c r="O1236" s="37" t="str">
        <f t="array" ref="O1236">IFERROR(XLOOKUP(K1236,'Tipo de carga'!B:B,'Tipo de carga'!C:C))</f>
        <v>Diesel</v>
      </c>
    </row>
    <row r="1237">
      <c r="A1237" s="36">
        <v>1964.0</v>
      </c>
      <c r="B1237" s="37" t="str">
        <f>IFERROR(VLOOKUP(A1237,'asig octubre'!$A$2:$C$442,3,0))</f>
        <v>MeLi asignado SD</v>
      </c>
      <c r="C1237" s="37" t="str">
        <f>IFERROR(VLOOKUP(A1237,'asig octubre'!$A$2:$B$442,2,0))</f>
        <v>EC-05</v>
      </c>
      <c r="D1237" s="38">
        <v>45576.443402777775</v>
      </c>
      <c r="E1237" s="36" t="s">
        <v>236</v>
      </c>
      <c r="F1237" s="37" t="str">
        <f t="array" ref="F1237">IFERROR(XLOOKUP(E1237,Operadores!A:A,Operadores!B:B))</f>
        <v>BENOSC</v>
      </c>
      <c r="G1237" s="36" t="s">
        <v>42</v>
      </c>
      <c r="H1237" s="39">
        <v>19.24343</v>
      </c>
      <c r="I1237" s="40">
        <v>561.0</v>
      </c>
      <c r="J1237" s="41">
        <f t="shared" si="1"/>
        <v>10795.56423</v>
      </c>
      <c r="K1237" s="37" t="str">
        <f t="array" ref="K1237">IFERROR(XLOOKUP(G1237,'Tipo de carga'!A:A,'Tipo de carga'!B:B))</f>
        <v>Autoabasto</v>
      </c>
      <c r="L1237" s="37">
        <f t="shared" si="2"/>
        <v>41</v>
      </c>
      <c r="M1237" s="37">
        <f t="shared" si="3"/>
        <v>11</v>
      </c>
      <c r="N1237" s="37">
        <f t="shared" si="4"/>
        <v>10</v>
      </c>
      <c r="O1237" s="37" t="str">
        <f t="array" ref="O1237">IFERROR(XLOOKUP(K1237,'Tipo de carga'!B:B,'Tipo de carga'!C:C))</f>
        <v>Diesel</v>
      </c>
    </row>
    <row r="1238">
      <c r="A1238" s="36">
        <v>2031.0</v>
      </c>
      <c r="B1238" s="37" t="str">
        <f>IFERROR(VLOOKUP(A1238,'asig octubre'!$A$2:$C$442,3,0))</f>
        <v>Available</v>
      </c>
      <c r="C1238" s="37" t="str">
        <f>IFERROR(VLOOKUP(A1238,'asig octubre'!$A$2:$B$442,2,0))</f>
        <v>TTE</v>
      </c>
      <c r="D1238" s="38">
        <v>45576.430138888885</v>
      </c>
      <c r="E1238" s="36" t="s">
        <v>300</v>
      </c>
      <c r="F1238" s="37" t="str">
        <f t="array" ref="F1238">IFERROR(XLOOKUP(E1238,Operadores!A:A,Operadores!B:B))</f>
        <v>QUIULI</v>
      </c>
      <c r="G1238" s="36" t="s">
        <v>42</v>
      </c>
      <c r="H1238" s="39">
        <v>19.24343</v>
      </c>
      <c r="I1238" s="40">
        <v>220.0</v>
      </c>
      <c r="J1238" s="41">
        <f t="shared" si="1"/>
        <v>4233.5546</v>
      </c>
      <c r="K1238" s="37" t="str">
        <f t="array" ref="K1238">IFERROR(XLOOKUP(G1238,'Tipo de carga'!A:A,'Tipo de carga'!B:B))</f>
        <v>Autoabasto</v>
      </c>
      <c r="L1238" s="37">
        <f t="shared" si="2"/>
        <v>41</v>
      </c>
      <c r="M1238" s="37">
        <f t="shared" si="3"/>
        <v>11</v>
      </c>
      <c r="N1238" s="37">
        <f t="shared" si="4"/>
        <v>10</v>
      </c>
      <c r="O1238" s="37" t="str">
        <f t="array" ref="O1238">IFERROR(XLOOKUP(K1238,'Tipo de carga'!B:B,'Tipo de carga'!C:C))</f>
        <v>Diesel</v>
      </c>
    </row>
    <row r="1239">
      <c r="A1239" s="36">
        <v>1730.0</v>
      </c>
      <c r="B1239" s="37" t="str">
        <f>IFERROR(VLOOKUP(A1239,'asig octubre'!$A$2:$C$442,3,0))</f>
        <v>Wm Sencillo</v>
      </c>
      <c r="C1239" s="37" t="str">
        <f>IFERROR(VLOOKUP(A1239,'asig octubre'!$A$2:$B$442,2,0))</f>
        <v>EC-08</v>
      </c>
      <c r="D1239" s="38">
        <v>45576.39947916667</v>
      </c>
      <c r="E1239" s="36" t="s">
        <v>286</v>
      </c>
      <c r="F1239" s="37" t="str">
        <f t="array" ref="F1239">IFERROR(XLOOKUP(E1239,Operadores!A:A,Operadores!B:B))</f>
        <v>LOPERI</v>
      </c>
      <c r="G1239" s="36" t="s">
        <v>42</v>
      </c>
      <c r="H1239" s="39">
        <v>19.24343</v>
      </c>
      <c r="I1239" s="40">
        <v>236.0</v>
      </c>
      <c r="J1239" s="41">
        <f t="shared" si="1"/>
        <v>4541.44948</v>
      </c>
      <c r="K1239" s="37" t="str">
        <f t="array" ref="K1239">IFERROR(XLOOKUP(G1239,'Tipo de carga'!A:A,'Tipo de carga'!B:B))</f>
        <v>Autoabasto</v>
      </c>
      <c r="L1239" s="37">
        <f t="shared" si="2"/>
        <v>41</v>
      </c>
      <c r="M1239" s="37">
        <f t="shared" si="3"/>
        <v>11</v>
      </c>
      <c r="N1239" s="37">
        <f t="shared" si="4"/>
        <v>10</v>
      </c>
      <c r="O1239" s="37" t="str">
        <f t="array" ref="O1239">IFERROR(XLOOKUP(K1239,'Tipo de carga'!B:B,'Tipo de carga'!C:C))</f>
        <v>Diesel</v>
      </c>
    </row>
    <row r="1240">
      <c r="A1240" s="36">
        <v>1761.0</v>
      </c>
      <c r="B1240" s="37" t="str">
        <f>IFERROR(VLOOKUP(A1240,'asig octubre'!$A$2:$C$442,3,0))</f>
        <v>Wm Full</v>
      </c>
      <c r="C1240" s="37" t="str">
        <f>IFERROR(VLOOKUP(A1240,'asig octubre'!$A$2:$B$442,2,0))</f>
        <v>EC-08</v>
      </c>
      <c r="D1240" s="38">
        <v>45576.38332175926</v>
      </c>
      <c r="E1240" s="36" t="s">
        <v>278</v>
      </c>
      <c r="F1240" s="37" t="str">
        <f t="array" ref="F1240">IFERROR(XLOOKUP(E1240,Operadores!A:A,Operadores!B:B))</f>
        <v>RAMBAR</v>
      </c>
      <c r="G1240" s="36" t="s">
        <v>42</v>
      </c>
      <c r="H1240" s="39">
        <v>19.24343</v>
      </c>
      <c r="I1240" s="40">
        <v>376.0</v>
      </c>
      <c r="J1240" s="41">
        <f t="shared" si="1"/>
        <v>7235.52968</v>
      </c>
      <c r="K1240" s="37" t="str">
        <f t="array" ref="K1240">IFERROR(XLOOKUP(G1240,'Tipo de carga'!A:A,'Tipo de carga'!B:B))</f>
        <v>Autoabasto</v>
      </c>
      <c r="L1240" s="37">
        <f t="shared" si="2"/>
        <v>41</v>
      </c>
      <c r="M1240" s="37">
        <f t="shared" si="3"/>
        <v>11</v>
      </c>
      <c r="N1240" s="37">
        <f t="shared" si="4"/>
        <v>10</v>
      </c>
      <c r="O1240" s="37" t="str">
        <f t="array" ref="O1240">IFERROR(XLOOKUP(K1240,'Tipo de carga'!B:B,'Tipo de carga'!C:C))</f>
        <v>Diesel</v>
      </c>
    </row>
    <row r="1241">
      <c r="A1241" s="36">
        <v>2000.0</v>
      </c>
      <c r="B1241" s="37" t="str">
        <f>IFERROR(VLOOKUP(A1241,'asig octubre'!$A$2:$C$442,3,0))</f>
        <v>MeLi Dedicado Merida</v>
      </c>
      <c r="C1241" s="37" t="str">
        <f>IFERROR(VLOOKUP(A1241,'asig octubre'!$A$2:$B$442,2,0))</f>
        <v>EC-05</v>
      </c>
      <c r="D1241" s="38">
        <v>45576.35070601852</v>
      </c>
      <c r="E1241" s="36" t="s">
        <v>402</v>
      </c>
      <c r="F1241" s="37" t="str">
        <f t="array" ref="F1241">IFERROR(XLOOKUP(E1241,Operadores!A:A,Operadores!B:B))</f>
        <v>GARJOS02</v>
      </c>
      <c r="G1241" s="36" t="s">
        <v>42</v>
      </c>
      <c r="H1241" s="39">
        <v>19.24343</v>
      </c>
      <c r="I1241" s="40">
        <v>310.0</v>
      </c>
      <c r="J1241" s="41">
        <f t="shared" si="1"/>
        <v>5965.4633</v>
      </c>
      <c r="K1241" s="37" t="str">
        <f t="array" ref="K1241">IFERROR(XLOOKUP(G1241,'Tipo de carga'!A:A,'Tipo de carga'!B:B))</f>
        <v>Autoabasto</v>
      </c>
      <c r="L1241" s="37">
        <f t="shared" si="2"/>
        <v>41</v>
      </c>
      <c r="M1241" s="37">
        <f t="shared" si="3"/>
        <v>11</v>
      </c>
      <c r="N1241" s="37">
        <f t="shared" si="4"/>
        <v>10</v>
      </c>
      <c r="O1241" s="37" t="str">
        <f t="array" ref="O1241">IFERROR(XLOOKUP(K1241,'Tipo de carga'!B:B,'Tipo de carga'!C:C))</f>
        <v>Diesel</v>
      </c>
    </row>
    <row r="1242">
      <c r="A1242" s="36">
        <v>2001.0</v>
      </c>
      <c r="B1242" s="37" t="str">
        <f>IFERROR(VLOOKUP(A1242,'asig octubre'!$A$2:$C$442,3,0))</f>
        <v>MeLi Dedicado Merida</v>
      </c>
      <c r="C1242" s="37" t="str">
        <f>IFERROR(VLOOKUP(A1242,'asig octubre'!$A$2:$B$442,2,0))</f>
        <v>EC-05</v>
      </c>
      <c r="D1242" s="38">
        <v>45576.34510416666</v>
      </c>
      <c r="E1242" s="36" t="s">
        <v>367</v>
      </c>
      <c r="F1242" s="37" t="str">
        <f t="array" ref="F1242">IFERROR(XLOOKUP(E1242,Operadores!A:A,Operadores!B:B))</f>
        <v>ALTJOS</v>
      </c>
      <c r="G1242" s="36" t="s">
        <v>42</v>
      </c>
      <c r="H1242" s="39">
        <v>19.24343</v>
      </c>
      <c r="I1242" s="40">
        <v>250.0</v>
      </c>
      <c r="J1242" s="41">
        <f t="shared" si="1"/>
        <v>4810.8575</v>
      </c>
      <c r="K1242" s="37" t="str">
        <f t="array" ref="K1242">IFERROR(XLOOKUP(G1242,'Tipo de carga'!A:A,'Tipo de carga'!B:B))</f>
        <v>Autoabasto</v>
      </c>
      <c r="L1242" s="37">
        <f t="shared" si="2"/>
        <v>41</v>
      </c>
      <c r="M1242" s="37">
        <f t="shared" si="3"/>
        <v>11</v>
      </c>
      <c r="N1242" s="37">
        <f t="shared" si="4"/>
        <v>10</v>
      </c>
      <c r="O1242" s="37" t="str">
        <f t="array" ref="O1242">IFERROR(XLOOKUP(K1242,'Tipo de carga'!B:B,'Tipo de carga'!C:C))</f>
        <v>Diesel</v>
      </c>
    </row>
    <row r="1243">
      <c r="A1243" s="36">
        <v>1736.0</v>
      </c>
      <c r="B1243" s="37" t="str">
        <f>IFERROR(VLOOKUP(A1243,'asig octubre'!$A$2:$C$442,3,0))</f>
        <v>Wm Full</v>
      </c>
      <c r="C1243" s="37" t="str">
        <f>IFERROR(VLOOKUP(A1243,'asig octubre'!$A$2:$B$442,2,0))</f>
        <v>EC-08</v>
      </c>
      <c r="D1243" s="38">
        <v>45576.34075231481</v>
      </c>
      <c r="E1243" s="36" t="s">
        <v>298</v>
      </c>
      <c r="F1243" s="37" t="str">
        <f t="array" ref="F1243">IFERROR(XLOOKUP(E1243,Operadores!A:A,Operadores!B:B))</f>
        <v>MORFRE01</v>
      </c>
      <c r="G1243" s="36" t="s">
        <v>42</v>
      </c>
      <c r="H1243" s="39">
        <v>19.24343</v>
      </c>
      <c r="I1243" s="40">
        <v>526.0</v>
      </c>
      <c r="J1243" s="41">
        <f t="shared" si="1"/>
        <v>10122.04418</v>
      </c>
      <c r="K1243" s="37" t="str">
        <f t="array" ref="K1243">IFERROR(XLOOKUP(G1243,'Tipo de carga'!A:A,'Tipo de carga'!B:B))</f>
        <v>Autoabasto</v>
      </c>
      <c r="L1243" s="37">
        <f t="shared" si="2"/>
        <v>41</v>
      </c>
      <c r="M1243" s="37">
        <f t="shared" si="3"/>
        <v>11</v>
      </c>
      <c r="N1243" s="37">
        <f t="shared" si="4"/>
        <v>10</v>
      </c>
      <c r="O1243" s="37" t="str">
        <f t="array" ref="O1243">IFERROR(XLOOKUP(K1243,'Tipo de carga'!B:B,'Tipo de carga'!C:C))</f>
        <v>Diesel</v>
      </c>
    </row>
    <row r="1244">
      <c r="A1244" s="36">
        <v>2024.0</v>
      </c>
      <c r="B1244" s="37" t="str">
        <f>IFERROR(VLOOKUP(A1244,'asig octubre'!$A$2:$C$442,3,0))</f>
        <v>Available</v>
      </c>
      <c r="C1244" s="37" t="str">
        <f>IFERROR(VLOOKUP(A1244,'asig octubre'!$A$2:$B$442,2,0))</f>
        <v>TTE</v>
      </c>
      <c r="D1244" s="38">
        <v>45576.05506944445</v>
      </c>
      <c r="E1244" s="36" t="s">
        <v>469</v>
      </c>
      <c r="F1244" s="37" t="str">
        <f t="array" ref="F1244">IFERROR(XLOOKUP(E1244,Operadores!A:A,Operadores!B:B))</f>
        <v>DELJOS01</v>
      </c>
      <c r="G1244" s="36" t="s">
        <v>42</v>
      </c>
      <c r="H1244" s="39">
        <v>19.24343</v>
      </c>
      <c r="I1244" s="40">
        <v>238.0</v>
      </c>
      <c r="J1244" s="41">
        <f t="shared" si="1"/>
        <v>4579.93634</v>
      </c>
      <c r="K1244" s="37" t="str">
        <f t="array" ref="K1244">IFERROR(XLOOKUP(G1244,'Tipo de carga'!A:A,'Tipo de carga'!B:B))</f>
        <v>Autoabasto</v>
      </c>
      <c r="L1244" s="37">
        <f t="shared" si="2"/>
        <v>41</v>
      </c>
      <c r="M1244" s="37">
        <f t="shared" si="3"/>
        <v>11</v>
      </c>
      <c r="N1244" s="37">
        <f t="shared" si="4"/>
        <v>10</v>
      </c>
      <c r="O1244" s="37" t="str">
        <f t="array" ref="O1244">IFERROR(XLOOKUP(K1244,'Tipo de carga'!B:B,'Tipo de carga'!C:C))</f>
        <v>Diesel</v>
      </c>
    </row>
    <row r="1245">
      <c r="A1245" s="36">
        <v>1959.0</v>
      </c>
      <c r="B1245" s="37" t="str">
        <f>IFERROR(VLOOKUP(A1245,'asig octubre'!$A$2:$C$442,3,0))</f>
        <v>Full Liver</v>
      </c>
      <c r="C1245" s="37" t="str">
        <f>IFERROR(VLOOKUP(A1245,'asig octubre'!$A$2:$B$442,2,0))</f>
        <v>EC-01</v>
      </c>
      <c r="D1245" s="38">
        <v>45576.00524305556</v>
      </c>
      <c r="E1245" s="36" t="s">
        <v>206</v>
      </c>
      <c r="F1245" s="37" t="str">
        <f t="array" ref="F1245">IFERROR(XLOOKUP(E1245,Operadores!A:A,Operadores!B:B))</f>
        <v>JARDAN</v>
      </c>
      <c r="G1245" s="36" t="s">
        <v>42</v>
      </c>
      <c r="H1245" s="39">
        <v>19.24343</v>
      </c>
      <c r="I1245" s="40">
        <v>835.0</v>
      </c>
      <c r="J1245" s="41">
        <f t="shared" si="1"/>
        <v>16068.26405</v>
      </c>
      <c r="K1245" s="37" t="str">
        <f t="array" ref="K1245">IFERROR(XLOOKUP(G1245,'Tipo de carga'!A:A,'Tipo de carga'!B:B))</f>
        <v>Autoabasto</v>
      </c>
      <c r="L1245" s="37">
        <f t="shared" si="2"/>
        <v>41</v>
      </c>
      <c r="M1245" s="37">
        <f t="shared" si="3"/>
        <v>11</v>
      </c>
      <c r="N1245" s="37">
        <f t="shared" si="4"/>
        <v>10</v>
      </c>
      <c r="O1245" s="37" t="str">
        <f t="array" ref="O1245">IFERROR(XLOOKUP(K1245,'Tipo de carga'!B:B,'Tipo de carga'!C:C))</f>
        <v>Diesel</v>
      </c>
    </row>
    <row r="1246">
      <c r="A1246" s="36">
        <v>1983.0</v>
      </c>
      <c r="B1246" s="37" t="str">
        <f>IFERROR(VLOOKUP(A1246,'asig octubre'!$A$2:$C$442,3,0))</f>
        <v>MeLi Dedicado TD</v>
      </c>
      <c r="C1246" s="37" t="str">
        <f>IFERROR(VLOOKUP(A1246,'asig octubre'!$A$2:$B$442,2,0))</f>
        <v>EC-05</v>
      </c>
      <c r="D1246" s="38">
        <v>45576.12152777778</v>
      </c>
      <c r="E1246" s="36" t="s">
        <v>485</v>
      </c>
      <c r="F1246" s="37" t="str">
        <f t="array" ref="F1246">IFERROR(XLOOKUP(E1246,Operadores!A:A,Operadores!B:B))</f>
        <v>HERROD</v>
      </c>
      <c r="G1246" s="36" t="s">
        <v>425</v>
      </c>
      <c r="H1246" s="39">
        <v>24.97</v>
      </c>
      <c r="I1246" s="40">
        <v>240.0</v>
      </c>
      <c r="J1246" s="41">
        <f t="shared" si="1"/>
        <v>5992.8</v>
      </c>
      <c r="K1246" s="37" t="str">
        <f t="array" ref="K1246">IFERROR(XLOOKUP(G1246,'Tipo de carga'!A:A,'Tipo de carga'!B:B))</f>
        <v>Ticket</v>
      </c>
      <c r="L1246" s="37">
        <f t="shared" si="2"/>
        <v>41</v>
      </c>
      <c r="M1246" s="37">
        <f t="shared" si="3"/>
        <v>11</v>
      </c>
      <c r="N1246" s="37">
        <f t="shared" si="4"/>
        <v>10</v>
      </c>
      <c r="O1246" s="37" t="str">
        <f t="array" ref="O1246">IFERROR(XLOOKUP(K1246,'Tipo de carga'!B:B,'Tipo de carga'!C:C))</f>
        <v>Diesel</v>
      </c>
    </row>
    <row r="1247">
      <c r="A1247" s="36">
        <v>1723.0</v>
      </c>
      <c r="B1247" s="37" t="str">
        <f>IFERROR(VLOOKUP(A1247,'asig octubre'!$A$2:$C$442,3,0))</f>
        <v>Wm Sencillo</v>
      </c>
      <c r="C1247" s="37" t="str">
        <f>IFERROR(VLOOKUP(A1247,'asig octubre'!$A$2:$B$442,2,0))</f>
        <v>EC-08</v>
      </c>
      <c r="D1247" s="38">
        <v>45576.41458333333</v>
      </c>
      <c r="E1247" s="36" t="s">
        <v>486</v>
      </c>
      <c r="F1247" s="37" t="str">
        <f t="array" ref="F1247">IFERROR(XLOOKUP(E1247,Operadores!A:A,Operadores!B:B))</f>
        <v>TOVREN</v>
      </c>
      <c r="G1247" s="36" t="s">
        <v>425</v>
      </c>
      <c r="H1247" s="39">
        <v>25.78</v>
      </c>
      <c r="I1247" s="40">
        <v>513.0</v>
      </c>
      <c r="J1247" s="41">
        <f t="shared" si="1"/>
        <v>13225.14</v>
      </c>
      <c r="K1247" s="37" t="str">
        <f t="array" ref="K1247">IFERROR(XLOOKUP(G1247,'Tipo de carga'!A:A,'Tipo de carga'!B:B))</f>
        <v>Ticket</v>
      </c>
      <c r="L1247" s="37">
        <f t="shared" si="2"/>
        <v>41</v>
      </c>
      <c r="M1247" s="37">
        <f t="shared" si="3"/>
        <v>11</v>
      </c>
      <c r="N1247" s="37">
        <f t="shared" si="4"/>
        <v>10</v>
      </c>
      <c r="O1247" s="37" t="str">
        <f t="array" ref="O1247">IFERROR(XLOOKUP(K1247,'Tipo de carga'!B:B,'Tipo de carga'!C:C))</f>
        <v>Diesel</v>
      </c>
    </row>
    <row r="1248">
      <c r="A1248" s="36">
        <v>309.0</v>
      </c>
      <c r="B1248" s="37" t="str">
        <f>IFERROR(VLOOKUP(A1248,'asig octubre'!$A$2:$C$442,3,0))</f>
        <v>Sayer Thorton</v>
      </c>
      <c r="C1248" s="37" t="str">
        <f>IFERROR(VLOOKUP(A1248,'asig octubre'!$A$2:$B$442,2,0))</f>
        <v>EC-04</v>
      </c>
      <c r="D1248" s="38">
        <v>45576.532638888886</v>
      </c>
      <c r="E1248" s="36" t="s">
        <v>264</v>
      </c>
      <c r="F1248" s="37" t="str">
        <f t="array" ref="F1248">IFERROR(XLOOKUP(E1248,Operadores!A:A,Operadores!B:B))</f>
        <v>REVELI</v>
      </c>
      <c r="G1248" s="36" t="s">
        <v>425</v>
      </c>
      <c r="H1248" s="39">
        <v>25.99</v>
      </c>
      <c r="I1248" s="40">
        <v>185.0</v>
      </c>
      <c r="J1248" s="41">
        <f t="shared" si="1"/>
        <v>4808.15</v>
      </c>
      <c r="K1248" s="37" t="str">
        <f t="array" ref="K1248">IFERROR(XLOOKUP(G1248,'Tipo de carga'!A:A,'Tipo de carga'!B:B))</f>
        <v>Ticket</v>
      </c>
      <c r="L1248" s="37">
        <f t="shared" si="2"/>
        <v>41</v>
      </c>
      <c r="M1248" s="37">
        <f t="shared" si="3"/>
        <v>11</v>
      </c>
      <c r="N1248" s="37">
        <f t="shared" si="4"/>
        <v>10</v>
      </c>
      <c r="O1248" s="37" t="str">
        <f t="array" ref="O1248">IFERROR(XLOOKUP(K1248,'Tipo de carga'!B:B,'Tipo de carga'!C:C))</f>
        <v>Diesel</v>
      </c>
    </row>
    <row r="1249">
      <c r="A1249" s="36">
        <v>1909.0</v>
      </c>
      <c r="B1249" s="37" t="str">
        <f>IFERROR(VLOOKUP(A1249,'asig octubre'!$A$2:$C$442,3,0))</f>
        <v>Circuitos</v>
      </c>
      <c r="C1249" s="37" t="str">
        <f>IFERROR(VLOOKUP(A1249,'asig octubre'!$A$2:$B$442,2,0))</f>
        <v>EC-03</v>
      </c>
      <c r="D1249" s="38">
        <v>45576.53680555556</v>
      </c>
      <c r="E1249" s="36" t="s">
        <v>186</v>
      </c>
      <c r="F1249" s="37" t="str">
        <f t="array" ref="F1249">IFERROR(XLOOKUP(E1249,Operadores!A:A,Operadores!B:B))</f>
        <v>ZUÑDAV</v>
      </c>
      <c r="G1249" s="36" t="s">
        <v>425</v>
      </c>
      <c r="H1249" s="39">
        <v>26.3</v>
      </c>
      <c r="I1249" s="40">
        <v>383.0</v>
      </c>
      <c r="J1249" s="41">
        <f t="shared" si="1"/>
        <v>10072.9</v>
      </c>
      <c r="K1249" s="37" t="str">
        <f t="array" ref="K1249">IFERROR(XLOOKUP(G1249,'Tipo de carga'!A:A,'Tipo de carga'!B:B))</f>
        <v>Ticket</v>
      </c>
      <c r="L1249" s="37">
        <f t="shared" si="2"/>
        <v>41</v>
      </c>
      <c r="M1249" s="37">
        <f t="shared" si="3"/>
        <v>11</v>
      </c>
      <c r="N1249" s="37">
        <f t="shared" si="4"/>
        <v>10</v>
      </c>
      <c r="O1249" s="37" t="str">
        <f t="array" ref="O1249">IFERROR(XLOOKUP(K1249,'Tipo de carga'!B:B,'Tipo de carga'!C:C))</f>
        <v>Diesel</v>
      </c>
    </row>
    <row r="1250">
      <c r="A1250" s="36">
        <v>1850.0</v>
      </c>
      <c r="B1250" s="37" t="str">
        <f>IFERROR(VLOOKUP(A1250,'asig octubre'!$A$2:$C$442,3,0))</f>
        <v>Circuitos</v>
      </c>
      <c r="C1250" s="37" t="str">
        <f>IFERROR(VLOOKUP(A1250,'asig octubre'!$A$2:$B$442,2,0))</f>
        <v>EC-03</v>
      </c>
      <c r="D1250" s="38">
        <v>45576.558333333334</v>
      </c>
      <c r="E1250" s="36" t="s">
        <v>487</v>
      </c>
      <c r="F1250" s="37" t="str">
        <f t="array" ref="F1250">IFERROR(XLOOKUP(E1250,Operadores!A:A,Operadores!B:B))</f>
        <v>DOMSAL</v>
      </c>
      <c r="G1250" s="36" t="s">
        <v>425</v>
      </c>
      <c r="H1250" s="39">
        <v>25.39</v>
      </c>
      <c r="I1250" s="40">
        <v>110.0</v>
      </c>
      <c r="J1250" s="41">
        <f t="shared" si="1"/>
        <v>2792.9</v>
      </c>
      <c r="K1250" s="37" t="str">
        <f t="array" ref="K1250">IFERROR(XLOOKUP(G1250,'Tipo de carga'!A:A,'Tipo de carga'!B:B))</f>
        <v>Ticket</v>
      </c>
      <c r="L1250" s="37">
        <f t="shared" si="2"/>
        <v>41</v>
      </c>
      <c r="M1250" s="37">
        <f t="shared" si="3"/>
        <v>11</v>
      </c>
      <c r="N1250" s="37">
        <f t="shared" si="4"/>
        <v>10</v>
      </c>
      <c r="O1250" s="37" t="str">
        <f t="array" ref="O1250">IFERROR(XLOOKUP(K1250,'Tipo de carga'!B:B,'Tipo de carga'!C:C))</f>
        <v>Diesel</v>
      </c>
    </row>
    <row r="1251">
      <c r="A1251" s="36">
        <v>1949.0</v>
      </c>
      <c r="B1251" s="37" t="str">
        <f>IFERROR(VLOOKUP(A1251,'asig octubre'!$A$2:$C$442,3,0))</f>
        <v>MeLi asignado SD</v>
      </c>
      <c r="C1251" s="37" t="str">
        <f>IFERROR(VLOOKUP(A1251,'asig octubre'!$A$2:$B$442,2,0))</f>
        <v>EC-05</v>
      </c>
      <c r="D1251" s="38">
        <v>45576.558333333334</v>
      </c>
      <c r="E1251" s="36"/>
      <c r="F1251" s="37"/>
      <c r="G1251" s="36" t="s">
        <v>425</v>
      </c>
      <c r="H1251" s="39">
        <v>24.79</v>
      </c>
      <c r="I1251" s="40">
        <v>205.72</v>
      </c>
      <c r="J1251" s="41">
        <f t="shared" si="1"/>
        <v>5099.7988</v>
      </c>
      <c r="K1251" s="37" t="str">
        <f t="array" ref="K1251">IFERROR(XLOOKUP(G1251,'Tipo de carga'!A:A,'Tipo de carga'!B:B))</f>
        <v>Ticket</v>
      </c>
      <c r="L1251" s="37">
        <f t="shared" si="2"/>
        <v>41</v>
      </c>
      <c r="M1251" s="37">
        <f t="shared" si="3"/>
        <v>11</v>
      </c>
      <c r="N1251" s="37">
        <f t="shared" si="4"/>
        <v>10</v>
      </c>
      <c r="O1251" s="37" t="str">
        <f t="array" ref="O1251">IFERROR(XLOOKUP(K1251,'Tipo de carga'!B:B,'Tipo de carga'!C:C))</f>
        <v>Diesel</v>
      </c>
    </row>
    <row r="1252">
      <c r="A1252" s="36">
        <v>1945.0</v>
      </c>
      <c r="B1252" s="37" t="str">
        <f>IFERROR(VLOOKUP(A1252,'asig octubre'!$A$2:$C$442,3,0))</f>
        <v>MeLi asignado SD</v>
      </c>
      <c r="C1252" s="37" t="str">
        <f>IFERROR(VLOOKUP(A1252,'asig octubre'!$A$2:$B$442,2,0))</f>
        <v>EC-05</v>
      </c>
      <c r="D1252" s="38">
        <v>45576.558333333334</v>
      </c>
      <c r="E1252" s="36"/>
      <c r="F1252" s="37"/>
      <c r="G1252" s="36" t="s">
        <v>425</v>
      </c>
      <c r="H1252" s="39">
        <v>24.79</v>
      </c>
      <c r="I1252" s="40">
        <v>286.4</v>
      </c>
      <c r="J1252" s="41">
        <f t="shared" si="1"/>
        <v>7099.856</v>
      </c>
      <c r="K1252" s="37" t="str">
        <f t="array" ref="K1252">IFERROR(XLOOKUP(G1252,'Tipo de carga'!A:A,'Tipo de carga'!B:B))</f>
        <v>Ticket</v>
      </c>
      <c r="L1252" s="37">
        <f t="shared" si="2"/>
        <v>41</v>
      </c>
      <c r="M1252" s="37">
        <f t="shared" si="3"/>
        <v>11</v>
      </c>
      <c r="N1252" s="37">
        <f t="shared" si="4"/>
        <v>10</v>
      </c>
      <c r="O1252" s="37" t="str">
        <f t="array" ref="O1252">IFERROR(XLOOKUP(K1252,'Tipo de carga'!B:B,'Tipo de carga'!C:C))</f>
        <v>Diesel</v>
      </c>
    </row>
    <row r="1253">
      <c r="A1253" s="36">
        <v>1742.0</v>
      </c>
      <c r="B1253" s="37" t="str">
        <f>IFERROR(VLOOKUP(A1253,'asig octubre'!$A$2:$C$442,3,0))</f>
        <v>Wm Sencillo</v>
      </c>
      <c r="C1253" s="37" t="str">
        <f>IFERROR(VLOOKUP(A1253,'asig octubre'!$A$2:$B$442,2,0))</f>
        <v>EC-08</v>
      </c>
      <c r="D1253" s="38">
        <v>45576.80902777778</v>
      </c>
      <c r="E1253" s="36" t="s">
        <v>488</v>
      </c>
      <c r="F1253" s="37" t="str">
        <f t="array" ref="F1253">IFERROR(XLOOKUP(E1253,Operadores!A:A,Operadores!B:B))</f>
        <v>PENJUA</v>
      </c>
      <c r="G1253" s="36" t="s">
        <v>425</v>
      </c>
      <c r="H1253" s="39">
        <v>25.78</v>
      </c>
      <c r="I1253" s="40">
        <v>435.0</v>
      </c>
      <c r="J1253" s="41">
        <f t="shared" si="1"/>
        <v>11214.3</v>
      </c>
      <c r="K1253" s="37" t="str">
        <f t="array" ref="K1253">IFERROR(XLOOKUP(G1253,'Tipo de carga'!A:A,'Tipo de carga'!B:B))</f>
        <v>Ticket</v>
      </c>
      <c r="L1253" s="37">
        <f t="shared" si="2"/>
        <v>41</v>
      </c>
      <c r="M1253" s="37">
        <f t="shared" si="3"/>
        <v>11</v>
      </c>
      <c r="N1253" s="37">
        <f t="shared" si="4"/>
        <v>10</v>
      </c>
      <c r="O1253" s="37" t="str">
        <f t="array" ref="O1253">IFERROR(XLOOKUP(K1253,'Tipo de carga'!B:B,'Tipo de carga'!C:C))</f>
        <v>Diesel</v>
      </c>
    </row>
    <row r="1254">
      <c r="A1254" s="36">
        <v>1966.0</v>
      </c>
      <c r="B1254" s="37" t="str">
        <f>IFERROR(VLOOKUP(A1254,'asig octubre'!$A$2:$C$442,3,0))</f>
        <v>Sayer Sencillo</v>
      </c>
      <c r="C1254" s="37" t="str">
        <f>IFERROR(VLOOKUP(A1254,'asig octubre'!$A$2:$B$442,2,0))</f>
        <v>EC-04</v>
      </c>
      <c r="D1254" s="38">
        <v>45576.864583333336</v>
      </c>
      <c r="E1254" s="36" t="s">
        <v>28</v>
      </c>
      <c r="F1254" s="37" t="str">
        <f t="array" ref="F1254">IFERROR(XLOOKUP(E1254,Operadores!A:A,Operadores!B:B))</f>
        <v>SANJE01</v>
      </c>
      <c r="G1254" s="36" t="s">
        <v>425</v>
      </c>
      <c r="H1254" s="39">
        <v>25.45</v>
      </c>
      <c r="I1254" s="40">
        <v>377.0</v>
      </c>
      <c r="J1254" s="41">
        <f t="shared" si="1"/>
        <v>9594.65</v>
      </c>
      <c r="K1254" s="37" t="str">
        <f t="array" ref="K1254">IFERROR(XLOOKUP(G1254,'Tipo de carga'!A:A,'Tipo de carga'!B:B))</f>
        <v>Ticket</v>
      </c>
      <c r="L1254" s="37">
        <f t="shared" si="2"/>
        <v>41</v>
      </c>
      <c r="M1254" s="37">
        <f t="shared" si="3"/>
        <v>11</v>
      </c>
      <c r="N1254" s="37">
        <f t="shared" si="4"/>
        <v>10</v>
      </c>
      <c r="O1254" s="37" t="str">
        <f t="array" ref="O1254">IFERROR(XLOOKUP(K1254,'Tipo de carga'!B:B,'Tipo de carga'!C:C))</f>
        <v>Diesel</v>
      </c>
    </row>
    <row r="1255">
      <c r="A1255" s="36">
        <v>1739.0</v>
      </c>
      <c r="B1255" s="37" t="str">
        <f>IFERROR(VLOOKUP(A1255,'asig octubre'!$A$2:$C$442,3,0))</f>
        <v>Wm Sencillo</v>
      </c>
      <c r="C1255" s="37" t="str">
        <f>IFERROR(VLOOKUP(A1255,'asig octubre'!$A$2:$B$442,2,0))</f>
        <v>EC-08</v>
      </c>
      <c r="D1255" s="38">
        <v>45576.89027777778</v>
      </c>
      <c r="E1255" s="36" t="s">
        <v>489</v>
      </c>
      <c r="F1255" s="37" t="str">
        <f t="array" ref="F1255">IFERROR(XLOOKUP(E1255,Operadores!A:A,Operadores!B:B))</f>
        <v>LOPJUA</v>
      </c>
      <c r="G1255" s="36" t="s">
        <v>425</v>
      </c>
      <c r="H1255" s="39">
        <v>25.78</v>
      </c>
      <c r="I1255" s="40">
        <v>286.0</v>
      </c>
      <c r="J1255" s="41">
        <f t="shared" si="1"/>
        <v>7373.08</v>
      </c>
      <c r="K1255" s="37" t="str">
        <f t="array" ref="K1255">IFERROR(XLOOKUP(G1255,'Tipo de carga'!A:A,'Tipo de carga'!B:B))</f>
        <v>Ticket</v>
      </c>
      <c r="L1255" s="37">
        <f t="shared" si="2"/>
        <v>41</v>
      </c>
      <c r="M1255" s="37">
        <f t="shared" si="3"/>
        <v>11</v>
      </c>
      <c r="N1255" s="37">
        <f t="shared" si="4"/>
        <v>10</v>
      </c>
      <c r="O1255" s="37" t="str">
        <f t="array" ref="O1255">IFERROR(XLOOKUP(K1255,'Tipo de carga'!B:B,'Tipo de carga'!C:C))</f>
        <v>Diesel</v>
      </c>
    </row>
    <row r="1256">
      <c r="A1256" s="36">
        <v>1808.0</v>
      </c>
      <c r="B1256" s="37" t="str">
        <f>IFERROR(VLOOKUP(A1256,'asig octubre'!$A$2:$C$442,3,0))</f>
        <v>Sayer Full</v>
      </c>
      <c r="C1256" s="37" t="str">
        <f>IFERROR(VLOOKUP(A1256,'asig octubre'!$A$2:$B$442,2,0))</f>
        <v>EC-04</v>
      </c>
      <c r="D1256" s="38">
        <v>45576.92291666667</v>
      </c>
      <c r="E1256" s="36" t="s">
        <v>55</v>
      </c>
      <c r="F1256" s="37" t="str">
        <f t="array" ref="F1256">IFERROR(XLOOKUP(E1256,Operadores!A:A,Operadores!B:B))</f>
        <v>ZAPNO</v>
      </c>
      <c r="G1256" s="36" t="s">
        <v>425</v>
      </c>
      <c r="H1256" s="39">
        <v>25.59</v>
      </c>
      <c r="I1256" s="40">
        <v>126.0</v>
      </c>
      <c r="J1256" s="41">
        <f t="shared" si="1"/>
        <v>3224.34</v>
      </c>
      <c r="K1256" s="37" t="str">
        <f t="array" ref="K1256">IFERROR(XLOOKUP(G1256,'Tipo de carga'!A:A,'Tipo de carga'!B:B))</f>
        <v>Ticket</v>
      </c>
      <c r="L1256" s="37">
        <f t="shared" si="2"/>
        <v>41</v>
      </c>
      <c r="M1256" s="37">
        <f t="shared" si="3"/>
        <v>11</v>
      </c>
      <c r="N1256" s="37">
        <f t="shared" si="4"/>
        <v>10</v>
      </c>
      <c r="O1256" s="37" t="str">
        <f t="array" ref="O1256">IFERROR(XLOOKUP(K1256,'Tipo de carga'!B:B,'Tipo de carga'!C:C))</f>
        <v>Diesel</v>
      </c>
    </row>
    <row r="1257">
      <c r="A1257" s="36">
        <v>1921.0</v>
      </c>
      <c r="B1257" s="37" t="str">
        <f>IFERROR(VLOOKUP(A1257,'asig octubre'!$A$2:$C$442,3,0))</f>
        <v>Circuitos</v>
      </c>
      <c r="C1257" s="37" t="str">
        <f>IFERROR(VLOOKUP(A1257,'asig octubre'!$A$2:$B$442,2,0))</f>
        <v>EC-03</v>
      </c>
      <c r="D1257" s="38">
        <v>45576.0</v>
      </c>
      <c r="E1257" s="36" t="s">
        <v>445</v>
      </c>
      <c r="F1257" s="37" t="str">
        <f t="array" ref="F1257">IFERROR(XLOOKUP(E1257,Operadores!A:A,Operadores!B:B))</f>
        <v>MIREDM</v>
      </c>
      <c r="G1257" s="36" t="s">
        <v>446</v>
      </c>
      <c r="H1257" s="39">
        <v>9.99</v>
      </c>
      <c r="I1257" s="40">
        <v>207.0</v>
      </c>
      <c r="J1257" s="41">
        <f t="shared" si="1"/>
        <v>2067.93</v>
      </c>
      <c r="K1257" s="37" t="str">
        <f t="array" ref="K1257">IFERROR(XLOOKUP(G1257,'Tipo de carga'!A:A,'Tipo de carga'!B:B))</f>
        <v>Natgas</v>
      </c>
      <c r="L1257" s="37">
        <f t="shared" si="2"/>
        <v>41</v>
      </c>
      <c r="M1257" s="37">
        <f t="shared" si="3"/>
        <v>11</v>
      </c>
      <c r="N1257" s="37">
        <f t="shared" si="4"/>
        <v>10</v>
      </c>
      <c r="O1257" s="37" t="str">
        <f t="array" ref="O1257">IFERROR(XLOOKUP(K1257,'Tipo de carga'!B:B,'Tipo de carga'!C:C))</f>
        <v>GNC</v>
      </c>
    </row>
    <row r="1258">
      <c r="A1258" s="36">
        <v>1930.0</v>
      </c>
      <c r="B1258" s="37" t="str">
        <f>IFERROR(VLOOKUP(A1258,'asig octubre'!$A$2:$C$442,3,0))</f>
        <v>MeLi asignado SD</v>
      </c>
      <c r="C1258" s="37" t="str">
        <f>IFERROR(VLOOKUP(A1258,'asig octubre'!$A$2:$B$442,2,0))</f>
        <v>EC-05</v>
      </c>
      <c r="D1258" s="38">
        <v>45576.0</v>
      </c>
      <c r="E1258" s="36" t="s">
        <v>231</v>
      </c>
      <c r="F1258" s="37" t="str">
        <f t="array" ref="F1258">IFERROR(XLOOKUP(E1258,Operadores!A:A,Operadores!B:B))</f>
        <v>MARARM</v>
      </c>
      <c r="G1258" s="36" t="s">
        <v>313</v>
      </c>
      <c r="H1258" s="39">
        <v>9.99</v>
      </c>
      <c r="I1258" s="40">
        <v>340.0</v>
      </c>
      <c r="J1258" s="41">
        <f t="shared" si="1"/>
        <v>3396.6</v>
      </c>
      <c r="K1258" s="37" t="str">
        <f t="array" ref="K1258">IFERROR(XLOOKUP(G1258,'Tipo de carga'!A:A,'Tipo de carga'!B:B))</f>
        <v>Natgas</v>
      </c>
      <c r="L1258" s="37">
        <f t="shared" si="2"/>
        <v>41</v>
      </c>
      <c r="M1258" s="37">
        <f t="shared" si="3"/>
        <v>11</v>
      </c>
      <c r="N1258" s="37">
        <f t="shared" si="4"/>
        <v>10</v>
      </c>
      <c r="O1258" s="37" t="str">
        <f t="array" ref="O1258">IFERROR(XLOOKUP(K1258,'Tipo de carga'!B:B,'Tipo de carga'!C:C))</f>
        <v>GNC</v>
      </c>
    </row>
    <row r="1259">
      <c r="A1259" s="36">
        <v>1917.0</v>
      </c>
      <c r="B1259" s="37" t="str">
        <f>IFERROR(VLOOKUP(A1259,'asig octubre'!$A$2:$C$442,3,0))</f>
        <v>MeLi asignado SD</v>
      </c>
      <c r="C1259" s="37" t="str">
        <f>IFERROR(VLOOKUP(A1259,'asig octubre'!$A$2:$B$442,2,0))</f>
        <v>EC-05</v>
      </c>
      <c r="D1259" s="38">
        <v>45576.0</v>
      </c>
      <c r="E1259" s="36" t="s">
        <v>17</v>
      </c>
      <c r="F1259" s="37" t="str">
        <f t="array" ref="F1259">IFERROR(XLOOKUP(E1259,Operadores!A:A,Operadores!B:B))</f>
        <v>ARASAL</v>
      </c>
      <c r="G1259" s="36" t="s">
        <v>311</v>
      </c>
      <c r="H1259" s="39">
        <v>9.99</v>
      </c>
      <c r="I1259" s="40">
        <v>246.0</v>
      </c>
      <c r="J1259" s="41">
        <f t="shared" si="1"/>
        <v>2457.54</v>
      </c>
      <c r="K1259" s="37" t="str">
        <f t="array" ref="K1259">IFERROR(XLOOKUP(G1259,'Tipo de carga'!A:A,'Tipo de carga'!B:B))</f>
        <v>Natgas</v>
      </c>
      <c r="L1259" s="37">
        <f t="shared" si="2"/>
        <v>41</v>
      </c>
      <c r="M1259" s="37">
        <f t="shared" si="3"/>
        <v>11</v>
      </c>
      <c r="N1259" s="37">
        <f t="shared" si="4"/>
        <v>10</v>
      </c>
      <c r="O1259" s="37" t="str">
        <f t="array" ref="O1259">IFERROR(XLOOKUP(K1259,'Tipo de carga'!B:B,'Tipo de carga'!C:C))</f>
        <v>GNC</v>
      </c>
    </row>
    <row r="1260">
      <c r="A1260" s="36">
        <v>1910.0</v>
      </c>
      <c r="B1260" s="37" t="str">
        <f>IFERROR(VLOOKUP(A1260,'asig octubre'!$A$2:$C$442,3,0))</f>
        <v>MeLi Ded Puebla</v>
      </c>
      <c r="C1260" s="37" t="str">
        <f>IFERROR(VLOOKUP(A1260,'asig octubre'!$A$2:$B$442,2,0))</f>
        <v>EC-05</v>
      </c>
      <c r="D1260" s="38">
        <v>45576.0</v>
      </c>
      <c r="E1260" s="36" t="s">
        <v>320</v>
      </c>
      <c r="F1260" s="37" t="str">
        <f t="array" ref="F1260">IFERROR(XLOOKUP(E1260,Operadores!A:A,Operadores!B:B))</f>
        <v>GUTIRV</v>
      </c>
      <c r="G1260" s="36" t="s">
        <v>315</v>
      </c>
      <c r="H1260" s="39">
        <v>10.65</v>
      </c>
      <c r="I1260" s="40">
        <v>282.0</v>
      </c>
      <c r="J1260" s="41">
        <f t="shared" si="1"/>
        <v>3003.3</v>
      </c>
      <c r="K1260" s="37" t="str">
        <f t="array" ref="K1260">IFERROR(XLOOKUP(G1260,'Tipo de carga'!A:A,'Tipo de carga'!B:B))</f>
        <v>COMSUSTENTA</v>
      </c>
      <c r="L1260" s="37">
        <f t="shared" si="2"/>
        <v>41</v>
      </c>
      <c r="M1260" s="37">
        <f t="shared" si="3"/>
        <v>11</v>
      </c>
      <c r="N1260" s="37">
        <f t="shared" si="4"/>
        <v>10</v>
      </c>
      <c r="O1260" s="37" t="str">
        <f t="array" ref="O1260">IFERROR(XLOOKUP(K1260,'Tipo de carga'!B:B,'Tipo de carga'!C:C))</f>
        <v>GNC</v>
      </c>
    </row>
    <row r="1261">
      <c r="A1261" s="36">
        <v>1923.0</v>
      </c>
      <c r="B1261" s="37" t="str">
        <f>IFERROR(VLOOKUP(A1261,'asig octubre'!$A$2:$C$442,3,0))</f>
        <v>MeLi Ded Puebla</v>
      </c>
      <c r="C1261" s="37" t="str">
        <f>IFERROR(VLOOKUP(A1261,'asig octubre'!$A$2:$B$442,2,0))</f>
        <v>EC-05</v>
      </c>
      <c r="D1261" s="38">
        <v>45576.0</v>
      </c>
      <c r="E1261" s="36" t="s">
        <v>447</v>
      </c>
      <c r="F1261" s="37" t="str">
        <f t="array" ref="F1261">IFERROR(XLOOKUP(E1261,Operadores!A:A,Operadores!B:B))</f>
        <v>SANMA05</v>
      </c>
      <c r="G1261" s="36" t="s">
        <v>315</v>
      </c>
      <c r="H1261" s="39">
        <v>10.65</v>
      </c>
      <c r="I1261" s="40">
        <v>475.0</v>
      </c>
      <c r="J1261" s="41">
        <f t="shared" si="1"/>
        <v>5058.75</v>
      </c>
      <c r="K1261" s="37" t="str">
        <f t="array" ref="K1261">IFERROR(XLOOKUP(G1261,'Tipo de carga'!A:A,'Tipo de carga'!B:B))</f>
        <v>COMSUSTENTA</v>
      </c>
      <c r="L1261" s="37">
        <f t="shared" si="2"/>
        <v>41</v>
      </c>
      <c r="M1261" s="37">
        <f t="shared" si="3"/>
        <v>11</v>
      </c>
      <c r="N1261" s="37">
        <f t="shared" si="4"/>
        <v>10</v>
      </c>
      <c r="O1261" s="37" t="str">
        <f t="array" ref="O1261">IFERROR(XLOOKUP(K1261,'Tipo de carga'!B:B,'Tipo de carga'!C:C))</f>
        <v>GNC</v>
      </c>
    </row>
    <row r="1262">
      <c r="A1262" s="36">
        <v>1926.0</v>
      </c>
      <c r="B1262" s="37" t="str">
        <f>IFERROR(VLOOKUP(A1262,'asig octubre'!$A$2:$C$442,3,0))</f>
        <v>MeLi asignado SD</v>
      </c>
      <c r="C1262" s="37" t="str">
        <f>IFERROR(VLOOKUP(A1262,'asig octubre'!$A$2:$B$442,2,0))</f>
        <v>EC-05</v>
      </c>
      <c r="D1262" s="38">
        <v>45576.0</v>
      </c>
      <c r="E1262" s="36" t="s">
        <v>318</v>
      </c>
      <c r="F1262" s="37" t="str">
        <f t="array" ref="F1262">IFERROR(XLOOKUP(E1262,Operadores!A:A,Operadores!B:B))</f>
        <v>SOSERN</v>
      </c>
      <c r="G1262" s="36" t="s">
        <v>315</v>
      </c>
      <c r="H1262" s="39">
        <v>10.65</v>
      </c>
      <c r="I1262" s="40">
        <v>209.0</v>
      </c>
      <c r="J1262" s="41">
        <f t="shared" si="1"/>
        <v>2225.85</v>
      </c>
      <c r="K1262" s="37" t="str">
        <f t="array" ref="K1262">IFERROR(XLOOKUP(G1262,'Tipo de carga'!A:A,'Tipo de carga'!B:B))</f>
        <v>COMSUSTENTA</v>
      </c>
      <c r="L1262" s="37">
        <f t="shared" si="2"/>
        <v>41</v>
      </c>
      <c r="M1262" s="37">
        <f t="shared" si="3"/>
        <v>11</v>
      </c>
      <c r="N1262" s="37">
        <f t="shared" si="4"/>
        <v>10</v>
      </c>
      <c r="O1262" s="37" t="str">
        <f t="array" ref="O1262">IFERROR(XLOOKUP(K1262,'Tipo de carga'!B:B,'Tipo de carga'!C:C))</f>
        <v>GNC</v>
      </c>
    </row>
    <row r="1263">
      <c r="A1263" s="36">
        <v>1928.0</v>
      </c>
      <c r="B1263" s="37" t="str">
        <f>IFERROR(VLOOKUP(A1263,'asig octubre'!$A$2:$C$442,3,0))</f>
        <v>MeLi Ded Puebla</v>
      </c>
      <c r="C1263" s="37" t="str">
        <f>IFERROR(VLOOKUP(A1263,'asig octubre'!$A$2:$B$442,2,0))</f>
        <v>EC-05</v>
      </c>
      <c r="D1263" s="38">
        <v>45576.0</v>
      </c>
      <c r="E1263" s="36" t="s">
        <v>319</v>
      </c>
      <c r="F1263" s="37" t="str">
        <f t="array" ref="F1263">IFERROR(XLOOKUP(E1263,Operadores!A:A,Operadores!B:B))</f>
        <v>BARPED</v>
      </c>
      <c r="G1263" s="36" t="s">
        <v>315</v>
      </c>
      <c r="H1263" s="39">
        <v>10.65</v>
      </c>
      <c r="I1263" s="40">
        <v>248.0</v>
      </c>
      <c r="J1263" s="41">
        <f t="shared" si="1"/>
        <v>2641.2</v>
      </c>
      <c r="K1263" s="37" t="str">
        <f t="array" ref="K1263">IFERROR(XLOOKUP(G1263,'Tipo de carga'!A:A,'Tipo de carga'!B:B))</f>
        <v>COMSUSTENTA</v>
      </c>
      <c r="L1263" s="37">
        <f t="shared" si="2"/>
        <v>41</v>
      </c>
      <c r="M1263" s="37">
        <f t="shared" si="3"/>
        <v>11</v>
      </c>
      <c r="N1263" s="37">
        <f t="shared" si="4"/>
        <v>10</v>
      </c>
      <c r="O1263" s="37" t="str">
        <f t="array" ref="O1263">IFERROR(XLOOKUP(K1263,'Tipo de carga'!B:B,'Tipo de carga'!C:C))</f>
        <v>GNC</v>
      </c>
    </row>
    <row r="1264">
      <c r="A1264" s="36">
        <v>1930.0</v>
      </c>
      <c r="B1264" s="37" t="str">
        <f>IFERROR(VLOOKUP(A1264,'asig octubre'!$A$2:$C$442,3,0))</f>
        <v>MeLi asignado SD</v>
      </c>
      <c r="C1264" s="37" t="str">
        <f>IFERROR(VLOOKUP(A1264,'asig octubre'!$A$2:$B$442,2,0))</f>
        <v>EC-05</v>
      </c>
      <c r="D1264" s="38">
        <v>45576.0</v>
      </c>
      <c r="E1264" s="36" t="s">
        <v>231</v>
      </c>
      <c r="F1264" s="37" t="str">
        <f t="array" ref="F1264">IFERROR(XLOOKUP(E1264,Operadores!A:A,Operadores!B:B))</f>
        <v>MARARM</v>
      </c>
      <c r="G1264" s="36" t="s">
        <v>315</v>
      </c>
      <c r="H1264" s="39">
        <v>10.65</v>
      </c>
      <c r="I1264" s="40">
        <v>321.0</v>
      </c>
      <c r="J1264" s="41">
        <f t="shared" si="1"/>
        <v>3418.65</v>
      </c>
      <c r="K1264" s="37" t="str">
        <f t="array" ref="K1264">IFERROR(XLOOKUP(G1264,'Tipo de carga'!A:A,'Tipo de carga'!B:B))</f>
        <v>COMSUSTENTA</v>
      </c>
      <c r="L1264" s="37">
        <f t="shared" si="2"/>
        <v>41</v>
      </c>
      <c r="M1264" s="37">
        <f t="shared" si="3"/>
        <v>11</v>
      </c>
      <c r="N1264" s="37">
        <f t="shared" si="4"/>
        <v>10</v>
      </c>
      <c r="O1264" s="37" t="str">
        <f t="array" ref="O1264">IFERROR(XLOOKUP(K1264,'Tipo de carga'!B:B,'Tipo de carga'!C:C))</f>
        <v>GNC</v>
      </c>
    </row>
    <row r="1265">
      <c r="A1265" s="36">
        <v>1864.0</v>
      </c>
      <c r="B1265" s="37" t="str">
        <f>IFERROR(VLOOKUP(A1265,'asig octubre'!$A$2:$C$442,3,0))</f>
        <v>Full Liver</v>
      </c>
      <c r="C1265" s="37" t="str">
        <f>IFERROR(VLOOKUP(A1265,'asig octubre'!$A$2:$B$442,2,0))</f>
        <v>EC-01</v>
      </c>
      <c r="D1265" s="38">
        <v>45578.98788194444</v>
      </c>
      <c r="E1265" s="36" t="s">
        <v>193</v>
      </c>
      <c r="F1265" s="37" t="str">
        <f t="array" ref="F1265">IFERROR(XLOOKUP(E1265,Operadores!A:A,Operadores!B:B))</f>
        <v>SEGMAU</v>
      </c>
      <c r="G1265" s="36" t="s">
        <v>72</v>
      </c>
      <c r="H1265" s="39">
        <v>19.5</v>
      </c>
      <c r="I1265" s="40">
        <v>689.0</v>
      </c>
      <c r="J1265" s="41">
        <f t="shared" si="1"/>
        <v>13435.5</v>
      </c>
      <c r="K1265" s="37" t="str">
        <f t="array" ref="K1265">IFERROR(XLOOKUP(G1265,'Tipo de carga'!A:A,'Tipo de carga'!B:B))</f>
        <v>Autoabasto</v>
      </c>
      <c r="L1265" s="37">
        <f t="shared" si="2"/>
        <v>42</v>
      </c>
      <c r="M1265" s="37">
        <f t="shared" si="3"/>
        <v>13</v>
      </c>
      <c r="N1265" s="37">
        <f t="shared" si="4"/>
        <v>10</v>
      </c>
      <c r="O1265" s="37" t="str">
        <f t="array" ref="O1265">IFERROR(XLOOKUP(K1265,'Tipo de carga'!B:B,'Tipo de carga'!C:C))</f>
        <v>Diesel</v>
      </c>
    </row>
    <row r="1266">
      <c r="A1266" s="36">
        <v>2017.0</v>
      </c>
      <c r="B1266" s="37" t="str">
        <f>IFERROR(VLOOKUP(A1266,'asig octubre'!$A$2:$C$442,3,0))</f>
        <v>MeLi asignado SD</v>
      </c>
      <c r="C1266" s="37" t="str">
        <f>IFERROR(VLOOKUP(A1266,'asig octubre'!$A$2:$B$442,2,0))</f>
        <v>EC-05</v>
      </c>
      <c r="D1266" s="38">
        <v>45578.96527777778</v>
      </c>
      <c r="E1266" s="36" t="s">
        <v>179</v>
      </c>
      <c r="F1266" s="37" t="str">
        <f t="array" ref="F1266">IFERROR(XLOOKUP(E1266,Operadores!A:A,Operadores!B:B))</f>
        <v>IBAJOS</v>
      </c>
      <c r="G1266" s="36" t="s">
        <v>72</v>
      </c>
      <c r="H1266" s="39">
        <v>19.5</v>
      </c>
      <c r="I1266" s="40">
        <v>332.0</v>
      </c>
      <c r="J1266" s="41">
        <f t="shared" si="1"/>
        <v>6474</v>
      </c>
      <c r="K1266" s="37" t="str">
        <f t="array" ref="K1266">IFERROR(XLOOKUP(G1266,'Tipo de carga'!A:A,'Tipo de carga'!B:B))</f>
        <v>Autoabasto</v>
      </c>
      <c r="L1266" s="37">
        <f t="shared" si="2"/>
        <v>42</v>
      </c>
      <c r="M1266" s="37">
        <f t="shared" si="3"/>
        <v>13</v>
      </c>
      <c r="N1266" s="37">
        <f t="shared" si="4"/>
        <v>10</v>
      </c>
      <c r="O1266" s="37" t="str">
        <f t="array" ref="O1266">IFERROR(XLOOKUP(K1266,'Tipo de carga'!B:B,'Tipo de carga'!C:C))</f>
        <v>Diesel</v>
      </c>
    </row>
    <row r="1267">
      <c r="A1267" s="36">
        <v>2001.0</v>
      </c>
      <c r="B1267" s="37" t="str">
        <f>IFERROR(VLOOKUP(A1267,'asig octubre'!$A$2:$C$442,3,0))</f>
        <v>MeLi Dedicado Merida</v>
      </c>
      <c r="C1267" s="37" t="str">
        <f>IFERROR(VLOOKUP(A1267,'asig octubre'!$A$2:$B$442,2,0))</f>
        <v>EC-05</v>
      </c>
      <c r="D1267" s="38">
        <v>45578.942766203705</v>
      </c>
      <c r="E1267" s="36" t="s">
        <v>367</v>
      </c>
      <c r="F1267" s="37" t="str">
        <f t="array" ref="F1267">IFERROR(XLOOKUP(E1267,Operadores!A:A,Operadores!B:B))</f>
        <v>ALTJOS</v>
      </c>
      <c r="G1267" s="36" t="s">
        <v>72</v>
      </c>
      <c r="H1267" s="39">
        <v>19.5</v>
      </c>
      <c r="I1267" s="40">
        <v>250.0</v>
      </c>
      <c r="J1267" s="41">
        <f t="shared" si="1"/>
        <v>4875</v>
      </c>
      <c r="K1267" s="37" t="str">
        <f t="array" ref="K1267">IFERROR(XLOOKUP(G1267,'Tipo de carga'!A:A,'Tipo de carga'!B:B))</f>
        <v>Autoabasto</v>
      </c>
      <c r="L1267" s="37">
        <f t="shared" si="2"/>
        <v>42</v>
      </c>
      <c r="M1267" s="37">
        <f t="shared" si="3"/>
        <v>13</v>
      </c>
      <c r="N1267" s="37">
        <f t="shared" si="4"/>
        <v>10</v>
      </c>
      <c r="O1267" s="37" t="str">
        <f t="array" ref="O1267">IFERROR(XLOOKUP(K1267,'Tipo de carga'!B:B,'Tipo de carga'!C:C))</f>
        <v>Diesel</v>
      </c>
    </row>
    <row r="1268">
      <c r="A1268" s="36">
        <v>1998.0</v>
      </c>
      <c r="B1268" s="37" t="str">
        <f>IFERROR(VLOOKUP(A1268,'asig octubre'!$A$2:$C$442,3,0))</f>
        <v>MeLi Dedicado Merida</v>
      </c>
      <c r="C1268" s="37" t="str">
        <f>IFERROR(VLOOKUP(A1268,'asig octubre'!$A$2:$B$442,2,0))</f>
        <v>EC-05</v>
      </c>
      <c r="D1268" s="38">
        <v>45578.91979166667</v>
      </c>
      <c r="E1268" s="36" t="s">
        <v>304</v>
      </c>
      <c r="F1268" s="37" t="str">
        <f t="array" ref="F1268">IFERROR(XLOOKUP(E1268,Operadores!A:A,Operadores!B:B))</f>
        <v>ORTEDU</v>
      </c>
      <c r="G1268" s="36" t="s">
        <v>72</v>
      </c>
      <c r="H1268" s="39">
        <v>19.5</v>
      </c>
      <c r="I1268" s="40">
        <v>273.0</v>
      </c>
      <c r="J1268" s="41">
        <f t="shared" si="1"/>
        <v>5323.5</v>
      </c>
      <c r="K1268" s="37" t="str">
        <f t="array" ref="K1268">IFERROR(XLOOKUP(G1268,'Tipo de carga'!A:A,'Tipo de carga'!B:B))</f>
        <v>Autoabasto</v>
      </c>
      <c r="L1268" s="37">
        <f t="shared" si="2"/>
        <v>42</v>
      </c>
      <c r="M1268" s="37">
        <f t="shared" si="3"/>
        <v>13</v>
      </c>
      <c r="N1268" s="37">
        <f t="shared" si="4"/>
        <v>10</v>
      </c>
      <c r="O1268" s="37" t="str">
        <f t="array" ref="O1268">IFERROR(XLOOKUP(K1268,'Tipo de carga'!B:B,'Tipo de carga'!C:C))</f>
        <v>Diesel</v>
      </c>
    </row>
    <row r="1269">
      <c r="A1269" s="36">
        <v>1909.0</v>
      </c>
      <c r="B1269" s="37" t="str">
        <f>IFERROR(VLOOKUP(A1269,'asig octubre'!$A$2:$C$442,3,0))</f>
        <v>Circuitos</v>
      </c>
      <c r="C1269" s="37" t="str">
        <f>IFERROR(VLOOKUP(A1269,'asig octubre'!$A$2:$B$442,2,0))</f>
        <v>EC-03</v>
      </c>
      <c r="D1269" s="38">
        <v>45578.88784722222</v>
      </c>
      <c r="E1269" s="36" t="s">
        <v>186</v>
      </c>
      <c r="F1269" s="37" t="str">
        <f t="array" ref="F1269">IFERROR(XLOOKUP(E1269,Operadores!A:A,Operadores!B:B))</f>
        <v>ZUÑDAV</v>
      </c>
      <c r="G1269" s="36" t="s">
        <v>72</v>
      </c>
      <c r="H1269" s="39">
        <v>19.5</v>
      </c>
      <c r="I1269" s="40">
        <v>926.0</v>
      </c>
      <c r="J1269" s="41">
        <f t="shared" si="1"/>
        <v>18057</v>
      </c>
      <c r="K1269" s="37" t="str">
        <f t="array" ref="K1269">IFERROR(XLOOKUP(G1269,'Tipo de carga'!A:A,'Tipo de carga'!B:B))</f>
        <v>Autoabasto</v>
      </c>
      <c r="L1269" s="37">
        <f t="shared" si="2"/>
        <v>42</v>
      </c>
      <c r="M1269" s="37">
        <f t="shared" si="3"/>
        <v>13</v>
      </c>
      <c r="N1269" s="37">
        <f t="shared" si="4"/>
        <v>10</v>
      </c>
      <c r="O1269" s="37" t="str">
        <f t="array" ref="O1269">IFERROR(XLOOKUP(K1269,'Tipo de carga'!B:B,'Tipo de carga'!C:C))</f>
        <v>Diesel</v>
      </c>
    </row>
    <row r="1270">
      <c r="A1270" s="36">
        <v>2043.0</v>
      </c>
      <c r="B1270" s="37" t="str">
        <f>IFERROR(VLOOKUP(A1270,'asig octubre'!$A$2:$C$442,3,0))</f>
        <v>Liverpool Local</v>
      </c>
      <c r="C1270" s="37" t="str">
        <f>IFERROR(VLOOKUP(A1270,'asig octubre'!$A$2:$B$442,2,0))</f>
        <v>EC-01</v>
      </c>
      <c r="D1270" s="38">
        <v>45578.86282407407</v>
      </c>
      <c r="E1270" s="36" t="s">
        <v>416</v>
      </c>
      <c r="F1270" s="37" t="str">
        <f t="array" ref="F1270">IFERROR(XLOOKUP(E1270,Operadores!A:A,Operadores!B:B))</f>
        <v>GONULI</v>
      </c>
      <c r="G1270" s="36" t="s">
        <v>72</v>
      </c>
      <c r="H1270" s="39">
        <v>19.5</v>
      </c>
      <c r="I1270" s="40">
        <v>954.0</v>
      </c>
      <c r="J1270" s="41">
        <f t="shared" si="1"/>
        <v>18603</v>
      </c>
      <c r="K1270" s="37" t="str">
        <f t="array" ref="K1270">IFERROR(XLOOKUP(G1270,'Tipo de carga'!A:A,'Tipo de carga'!B:B))</f>
        <v>Autoabasto</v>
      </c>
      <c r="L1270" s="37">
        <f t="shared" si="2"/>
        <v>42</v>
      </c>
      <c r="M1270" s="37">
        <f t="shared" si="3"/>
        <v>13</v>
      </c>
      <c r="N1270" s="37">
        <f t="shared" si="4"/>
        <v>10</v>
      </c>
      <c r="O1270" s="37" t="str">
        <f t="array" ref="O1270">IFERROR(XLOOKUP(K1270,'Tipo de carga'!B:B,'Tipo de carga'!C:C))</f>
        <v>Diesel</v>
      </c>
    </row>
    <row r="1271">
      <c r="A1271" s="36">
        <v>1978.0</v>
      </c>
      <c r="B1271" s="37" t="str">
        <f>IFERROR(VLOOKUP(A1271,'asig octubre'!$A$2:$C$442,3,0))</f>
        <v>MeLi Dedicado TD</v>
      </c>
      <c r="C1271" s="37" t="str">
        <f>IFERROR(VLOOKUP(A1271,'asig octubre'!$A$2:$B$442,2,0))</f>
        <v>EC-05</v>
      </c>
      <c r="D1271" s="38">
        <v>45578.84357638889</v>
      </c>
      <c r="E1271" s="36" t="s">
        <v>368</v>
      </c>
      <c r="F1271" s="37" t="str">
        <f t="array" ref="F1271">IFERROR(XLOOKUP(E1271,Operadores!A:A,Operadores!B:B))</f>
        <v>GARMAR</v>
      </c>
      <c r="G1271" s="36" t="s">
        <v>72</v>
      </c>
      <c r="H1271" s="39">
        <v>19.5</v>
      </c>
      <c r="I1271" s="40">
        <v>666.0</v>
      </c>
      <c r="J1271" s="41">
        <f t="shared" si="1"/>
        <v>12987</v>
      </c>
      <c r="K1271" s="37" t="str">
        <f t="array" ref="K1271">IFERROR(XLOOKUP(G1271,'Tipo de carga'!A:A,'Tipo de carga'!B:B))</f>
        <v>Autoabasto</v>
      </c>
      <c r="L1271" s="37">
        <f t="shared" si="2"/>
        <v>42</v>
      </c>
      <c r="M1271" s="37">
        <f t="shared" si="3"/>
        <v>13</v>
      </c>
      <c r="N1271" s="37">
        <f t="shared" si="4"/>
        <v>10</v>
      </c>
      <c r="O1271" s="37" t="str">
        <f t="array" ref="O1271">IFERROR(XLOOKUP(K1271,'Tipo de carga'!B:B,'Tipo de carga'!C:C))</f>
        <v>Diesel</v>
      </c>
    </row>
    <row r="1272">
      <c r="A1272" s="36">
        <v>1960.0</v>
      </c>
      <c r="B1272" s="37" t="str">
        <f>IFERROR(VLOOKUP(A1272,'asig octubre'!$A$2:$C$442,3,0))</f>
        <v>MeLi asignado SD</v>
      </c>
      <c r="C1272" s="37" t="str">
        <f>IFERROR(VLOOKUP(A1272,'asig octubre'!$A$2:$B$442,2,0))</f>
        <v>EC-05</v>
      </c>
      <c r="D1272" s="38">
        <v>45578.82623842593</v>
      </c>
      <c r="E1272" s="36" t="s">
        <v>224</v>
      </c>
      <c r="F1272" s="37" t="str">
        <f t="array" ref="F1272">IFERROR(XLOOKUP(E1272,Operadores!A:A,Operadores!B:B))</f>
        <v>MARJUA02</v>
      </c>
      <c r="G1272" s="36" t="s">
        <v>72</v>
      </c>
      <c r="H1272" s="39">
        <v>19.5</v>
      </c>
      <c r="I1272" s="40">
        <v>691.0</v>
      </c>
      <c r="J1272" s="41">
        <f t="shared" si="1"/>
        <v>13474.5</v>
      </c>
      <c r="K1272" s="37" t="str">
        <f t="array" ref="K1272">IFERROR(XLOOKUP(G1272,'Tipo de carga'!A:A,'Tipo de carga'!B:B))</f>
        <v>Autoabasto</v>
      </c>
      <c r="L1272" s="37">
        <f t="shared" si="2"/>
        <v>42</v>
      </c>
      <c r="M1272" s="37">
        <f t="shared" si="3"/>
        <v>13</v>
      </c>
      <c r="N1272" s="37">
        <f t="shared" si="4"/>
        <v>10</v>
      </c>
      <c r="O1272" s="37" t="str">
        <f t="array" ref="O1272">IFERROR(XLOOKUP(K1272,'Tipo de carga'!B:B,'Tipo de carga'!C:C))</f>
        <v>Diesel</v>
      </c>
    </row>
    <row r="1273">
      <c r="A1273" s="36">
        <v>1868.0</v>
      </c>
      <c r="B1273" s="37" t="str">
        <f>IFERROR(VLOOKUP(A1273,'asig octubre'!$A$2:$C$442,3,0))</f>
        <v>Circuitos Mty</v>
      </c>
      <c r="C1273" s="37" t="str">
        <f>IFERROR(VLOOKUP(A1273,'asig octubre'!$A$2:$B$442,2,0))</f>
        <v>EC-07</v>
      </c>
      <c r="D1273" s="38">
        <v>45578.80732638889</v>
      </c>
      <c r="E1273" s="36" t="s">
        <v>273</v>
      </c>
      <c r="F1273" s="37" t="str">
        <f t="array" ref="F1273">IFERROR(XLOOKUP(E1273,Operadores!A:A,Operadores!B:B))</f>
        <v>VAZJU02</v>
      </c>
      <c r="G1273" s="36" t="s">
        <v>72</v>
      </c>
      <c r="H1273" s="39">
        <v>19.5</v>
      </c>
      <c r="I1273" s="40">
        <v>495.0</v>
      </c>
      <c r="J1273" s="41">
        <f t="shared" si="1"/>
        <v>9652.5</v>
      </c>
      <c r="K1273" s="37" t="str">
        <f t="array" ref="K1273">IFERROR(XLOOKUP(G1273,'Tipo de carga'!A:A,'Tipo de carga'!B:B))</f>
        <v>Autoabasto</v>
      </c>
      <c r="L1273" s="37">
        <f t="shared" si="2"/>
        <v>42</v>
      </c>
      <c r="M1273" s="37">
        <f t="shared" si="3"/>
        <v>13</v>
      </c>
      <c r="N1273" s="37">
        <f t="shared" si="4"/>
        <v>10</v>
      </c>
      <c r="O1273" s="37" t="str">
        <f t="array" ref="O1273">IFERROR(XLOOKUP(K1273,'Tipo de carga'!B:B,'Tipo de carga'!C:C))</f>
        <v>Diesel</v>
      </c>
    </row>
    <row r="1274">
      <c r="A1274" s="36">
        <v>1936.0</v>
      </c>
      <c r="B1274" s="37" t="str">
        <f>IFERROR(VLOOKUP(A1274,'asig octubre'!$A$2:$C$442,3,0))</f>
        <v>Circuitos</v>
      </c>
      <c r="C1274" s="37" t="str">
        <f>IFERROR(VLOOKUP(A1274,'asig octubre'!$A$2:$B$442,2,0))</f>
        <v>EC-03</v>
      </c>
      <c r="D1274" s="38">
        <v>45578.794641203705</v>
      </c>
      <c r="E1274" s="36" t="s">
        <v>346</v>
      </c>
      <c r="F1274" s="37" t="str">
        <f t="array" ref="F1274">IFERROR(XLOOKUP(E1274,Operadores!A:A,Operadores!B:B))</f>
        <v>ESPIS</v>
      </c>
      <c r="G1274" s="36" t="s">
        <v>72</v>
      </c>
      <c r="H1274" s="39">
        <v>19.5</v>
      </c>
      <c r="I1274" s="40">
        <v>453.0</v>
      </c>
      <c r="J1274" s="41">
        <f t="shared" si="1"/>
        <v>8833.5</v>
      </c>
      <c r="K1274" s="37" t="str">
        <f t="array" ref="K1274">IFERROR(XLOOKUP(G1274,'Tipo de carga'!A:A,'Tipo de carga'!B:B))</f>
        <v>Autoabasto</v>
      </c>
      <c r="L1274" s="37">
        <f t="shared" si="2"/>
        <v>42</v>
      </c>
      <c r="M1274" s="37">
        <f t="shared" si="3"/>
        <v>13</v>
      </c>
      <c r="N1274" s="37">
        <f t="shared" si="4"/>
        <v>10</v>
      </c>
      <c r="O1274" s="37" t="str">
        <f t="array" ref="O1274">IFERROR(XLOOKUP(K1274,'Tipo de carga'!B:B,'Tipo de carga'!C:C))</f>
        <v>Diesel</v>
      </c>
    </row>
    <row r="1275">
      <c r="A1275" s="36">
        <v>1878.0</v>
      </c>
      <c r="B1275" s="37" t="str">
        <f>IFERROR(VLOOKUP(A1275,'asig octubre'!$A$2:$C$442,3,0))</f>
        <v>Circuitos</v>
      </c>
      <c r="C1275" s="37" t="str">
        <f>IFERROR(VLOOKUP(A1275,'asig octubre'!$A$2:$B$442,2,0))</f>
        <v>EC-03</v>
      </c>
      <c r="D1275" s="38">
        <v>45578.78351851852</v>
      </c>
      <c r="E1275" s="36" t="s">
        <v>53</v>
      </c>
      <c r="F1275" s="37" t="str">
        <f t="array" ref="F1275">IFERROR(XLOOKUP(E1275,Operadores!A:A,Operadores!B:B))</f>
        <v>CASSA</v>
      </c>
      <c r="G1275" s="36" t="s">
        <v>72</v>
      </c>
      <c r="H1275" s="39">
        <v>19.5</v>
      </c>
      <c r="I1275" s="40">
        <v>679.0</v>
      </c>
      <c r="J1275" s="41">
        <f t="shared" si="1"/>
        <v>13240.5</v>
      </c>
      <c r="K1275" s="37" t="str">
        <f t="array" ref="K1275">IFERROR(XLOOKUP(G1275,'Tipo de carga'!A:A,'Tipo de carga'!B:B))</f>
        <v>Autoabasto</v>
      </c>
      <c r="L1275" s="37">
        <f t="shared" si="2"/>
        <v>42</v>
      </c>
      <c r="M1275" s="37">
        <f t="shared" si="3"/>
        <v>13</v>
      </c>
      <c r="N1275" s="37">
        <f t="shared" si="4"/>
        <v>10</v>
      </c>
      <c r="O1275" s="37" t="str">
        <f t="array" ref="O1275">IFERROR(XLOOKUP(K1275,'Tipo de carga'!B:B,'Tipo de carga'!C:C))</f>
        <v>Diesel</v>
      </c>
    </row>
    <row r="1276">
      <c r="A1276" s="36">
        <v>1945.0</v>
      </c>
      <c r="B1276" s="37" t="str">
        <f>IFERROR(VLOOKUP(A1276,'asig octubre'!$A$2:$C$442,3,0))</f>
        <v>MeLi asignado SD</v>
      </c>
      <c r="C1276" s="37" t="str">
        <f>IFERROR(VLOOKUP(A1276,'asig octubre'!$A$2:$B$442,2,0))</f>
        <v>EC-05</v>
      </c>
      <c r="D1276" s="38">
        <v>45578.649305555555</v>
      </c>
      <c r="E1276" s="36" t="s">
        <v>349</v>
      </c>
      <c r="F1276" s="37" t="str">
        <f t="array" ref="F1276">IFERROR(XLOOKUP(E1276,Operadores!A:A,Operadores!B:B))</f>
        <v>GUEGAB</v>
      </c>
      <c r="G1276" s="36" t="s">
        <v>72</v>
      </c>
      <c r="H1276" s="39">
        <v>19.5</v>
      </c>
      <c r="I1276" s="40">
        <v>286.0</v>
      </c>
      <c r="J1276" s="41">
        <f t="shared" si="1"/>
        <v>5577</v>
      </c>
      <c r="K1276" s="37" t="str">
        <f t="array" ref="K1276">IFERROR(XLOOKUP(G1276,'Tipo de carga'!A:A,'Tipo de carga'!B:B))</f>
        <v>Autoabasto</v>
      </c>
      <c r="L1276" s="37">
        <f t="shared" si="2"/>
        <v>42</v>
      </c>
      <c r="M1276" s="37">
        <f t="shared" si="3"/>
        <v>13</v>
      </c>
      <c r="N1276" s="37">
        <f t="shared" si="4"/>
        <v>10</v>
      </c>
      <c r="O1276" s="37" t="str">
        <f t="array" ref="O1276">IFERROR(XLOOKUP(K1276,'Tipo de carga'!B:B,'Tipo de carga'!C:C))</f>
        <v>Diesel</v>
      </c>
    </row>
    <row r="1277">
      <c r="A1277" s="36">
        <v>1735.0</v>
      </c>
      <c r="B1277" s="37" t="str">
        <f>IFERROR(VLOOKUP(A1277,'asig octubre'!$A$2:$C$442,3,0))</f>
        <v>Pilgrims Tepo</v>
      </c>
      <c r="C1277" s="37" t="str">
        <f>IFERROR(VLOOKUP(A1277,'asig octubre'!$A$2:$B$442,2,0))</f>
        <v>EC-02</v>
      </c>
      <c r="D1277" s="38">
        <v>45578.64</v>
      </c>
      <c r="E1277" s="36" t="s">
        <v>382</v>
      </c>
      <c r="F1277" s="37" t="str">
        <f t="array" ref="F1277">IFERROR(XLOOKUP(E1277,Operadores!A:A,Operadores!B:B))</f>
        <v>SALMIG01</v>
      </c>
      <c r="G1277" s="36" t="s">
        <v>72</v>
      </c>
      <c r="H1277" s="39">
        <v>19.5</v>
      </c>
      <c r="I1277" s="40">
        <v>212.0</v>
      </c>
      <c r="J1277" s="41">
        <f t="shared" si="1"/>
        <v>4134</v>
      </c>
      <c r="K1277" s="37" t="str">
        <f t="array" ref="K1277">IFERROR(XLOOKUP(G1277,'Tipo de carga'!A:A,'Tipo de carga'!B:B))</f>
        <v>Autoabasto</v>
      </c>
      <c r="L1277" s="37">
        <f t="shared" si="2"/>
        <v>42</v>
      </c>
      <c r="M1277" s="37">
        <f t="shared" si="3"/>
        <v>13</v>
      </c>
      <c r="N1277" s="37">
        <f t="shared" si="4"/>
        <v>10</v>
      </c>
      <c r="O1277" s="37" t="str">
        <f t="array" ref="O1277">IFERROR(XLOOKUP(K1277,'Tipo de carga'!B:B,'Tipo de carga'!C:C))</f>
        <v>Diesel</v>
      </c>
    </row>
    <row r="1278">
      <c r="A1278" s="36">
        <v>1991.0</v>
      </c>
      <c r="B1278" s="37" t="str">
        <f>IFERROR(VLOOKUP(A1278,'asig octubre'!$A$2:$C$442,3,0))</f>
        <v>MeLi Dedicado Merida</v>
      </c>
      <c r="C1278" s="37" t="str">
        <f>IFERROR(VLOOKUP(A1278,'asig octubre'!$A$2:$B$442,2,0))</f>
        <v>EC-05</v>
      </c>
      <c r="D1278" s="38">
        <v>45578.63533564815</v>
      </c>
      <c r="E1278" s="36" t="s">
        <v>204</v>
      </c>
      <c r="F1278" s="37" t="str">
        <f t="array" ref="F1278">IFERROR(XLOOKUP(E1278,Operadores!A:A,Operadores!B:B))</f>
        <v>AGUARM</v>
      </c>
      <c r="G1278" s="36" t="s">
        <v>72</v>
      </c>
      <c r="H1278" s="39">
        <v>19.5</v>
      </c>
      <c r="I1278" s="40">
        <v>256.0</v>
      </c>
      <c r="J1278" s="41">
        <f t="shared" si="1"/>
        <v>4992</v>
      </c>
      <c r="K1278" s="37" t="str">
        <f t="array" ref="K1278">IFERROR(XLOOKUP(G1278,'Tipo de carga'!A:A,'Tipo de carga'!B:B))</f>
        <v>Autoabasto</v>
      </c>
      <c r="L1278" s="37">
        <f t="shared" si="2"/>
        <v>42</v>
      </c>
      <c r="M1278" s="37">
        <f t="shared" si="3"/>
        <v>13</v>
      </c>
      <c r="N1278" s="37">
        <f t="shared" si="4"/>
        <v>10</v>
      </c>
      <c r="O1278" s="37" t="str">
        <f t="array" ref="O1278">IFERROR(XLOOKUP(K1278,'Tipo de carga'!B:B,'Tipo de carga'!C:C))</f>
        <v>Diesel</v>
      </c>
    </row>
    <row r="1279">
      <c r="A1279" s="36">
        <v>1985.0</v>
      </c>
      <c r="B1279" s="37" t="str">
        <f>IFERROR(VLOOKUP(A1279,'asig octubre'!$A$2:$C$442,3,0))</f>
        <v>MeLi Dedicado TD</v>
      </c>
      <c r="C1279" s="37" t="str">
        <f>IFERROR(VLOOKUP(A1279,'asig octubre'!$A$2:$B$442,2,0))</f>
        <v>EC-05</v>
      </c>
      <c r="D1279" s="38">
        <v>45578.624872685185</v>
      </c>
      <c r="E1279" s="36" t="s">
        <v>460</v>
      </c>
      <c r="F1279" s="37" t="str">
        <f t="array" ref="F1279">IFERROR(XLOOKUP(E1279,Operadores!A:A,Operadores!B:B))</f>
        <v>TORAN</v>
      </c>
      <c r="G1279" s="36" t="s">
        <v>72</v>
      </c>
      <c r="H1279" s="39">
        <v>19.5</v>
      </c>
      <c r="I1279" s="40">
        <v>591.0</v>
      </c>
      <c r="J1279" s="41">
        <f t="shared" si="1"/>
        <v>11524.5</v>
      </c>
      <c r="K1279" s="37" t="str">
        <f t="array" ref="K1279">IFERROR(XLOOKUP(G1279,'Tipo de carga'!A:A,'Tipo de carga'!B:B))</f>
        <v>Autoabasto</v>
      </c>
      <c r="L1279" s="37">
        <f t="shared" si="2"/>
        <v>42</v>
      </c>
      <c r="M1279" s="37">
        <f t="shared" si="3"/>
        <v>13</v>
      </c>
      <c r="N1279" s="37">
        <f t="shared" si="4"/>
        <v>10</v>
      </c>
      <c r="O1279" s="37" t="str">
        <f t="array" ref="O1279">IFERROR(XLOOKUP(K1279,'Tipo de carga'!B:B,'Tipo de carga'!C:C))</f>
        <v>Diesel</v>
      </c>
    </row>
    <row r="1280">
      <c r="A1280" s="36">
        <v>1977.0</v>
      </c>
      <c r="B1280" s="37" t="str">
        <f>IFERROR(VLOOKUP(A1280,'asig octubre'!$A$2:$C$442,3,0))</f>
        <v>Available</v>
      </c>
      <c r="C1280" s="37" t="str">
        <f>IFERROR(VLOOKUP(A1280,'asig octubre'!$A$2:$B$442,2,0))</f>
        <v>TTE</v>
      </c>
      <c r="D1280" s="38">
        <v>45578.62384259259</v>
      </c>
      <c r="E1280" s="36" t="s">
        <v>490</v>
      </c>
      <c r="F1280" s="37" t="str">
        <f t="array" ref="F1280">IFERROR(XLOOKUP(E1280,Operadores!A:A,Operadores!B:B))</f>
        <v>PANDAV</v>
      </c>
      <c r="G1280" s="36" t="s">
        <v>72</v>
      </c>
      <c r="H1280" s="39">
        <v>19.5</v>
      </c>
      <c r="I1280" s="40">
        <v>298.0</v>
      </c>
      <c r="J1280" s="41">
        <f t="shared" si="1"/>
        <v>5811</v>
      </c>
      <c r="K1280" s="37" t="str">
        <f t="array" ref="K1280">IFERROR(XLOOKUP(G1280,'Tipo de carga'!A:A,'Tipo de carga'!B:B))</f>
        <v>Autoabasto</v>
      </c>
      <c r="L1280" s="37">
        <f t="shared" si="2"/>
        <v>42</v>
      </c>
      <c r="M1280" s="37">
        <f t="shared" si="3"/>
        <v>13</v>
      </c>
      <c r="N1280" s="37">
        <f t="shared" si="4"/>
        <v>10</v>
      </c>
      <c r="O1280" s="37" t="str">
        <f t="array" ref="O1280">IFERROR(XLOOKUP(K1280,'Tipo de carga'!B:B,'Tipo de carga'!C:C))</f>
        <v>Diesel</v>
      </c>
    </row>
    <row r="1281">
      <c r="A1281" s="36">
        <v>1881.0</v>
      </c>
      <c r="B1281" s="37" t="str">
        <f>IFERROR(VLOOKUP(A1281,'asig octubre'!$A$2:$C$442,3,0))</f>
        <v>Circuitos</v>
      </c>
      <c r="C1281" s="37" t="str">
        <f>IFERROR(VLOOKUP(A1281,'asig octubre'!$A$2:$B$442,2,0))</f>
        <v>EC-03</v>
      </c>
      <c r="D1281" s="38">
        <v>45578.60755787037</v>
      </c>
      <c r="E1281" s="36" t="s">
        <v>210</v>
      </c>
      <c r="F1281" s="37" t="str">
        <f t="array" ref="F1281">IFERROR(XLOOKUP(E1281,Operadores!A:A,Operadores!B:B))</f>
        <v>CERJER</v>
      </c>
      <c r="G1281" s="36" t="s">
        <v>72</v>
      </c>
      <c r="H1281" s="39">
        <v>19.5</v>
      </c>
      <c r="I1281" s="40">
        <v>586.0</v>
      </c>
      <c r="J1281" s="41">
        <f t="shared" si="1"/>
        <v>11427</v>
      </c>
      <c r="K1281" s="37" t="str">
        <f t="array" ref="K1281">IFERROR(XLOOKUP(G1281,'Tipo de carga'!A:A,'Tipo de carga'!B:B))</f>
        <v>Autoabasto</v>
      </c>
      <c r="L1281" s="37">
        <f t="shared" si="2"/>
        <v>42</v>
      </c>
      <c r="M1281" s="37">
        <f t="shared" si="3"/>
        <v>13</v>
      </c>
      <c r="N1281" s="37">
        <f t="shared" si="4"/>
        <v>10</v>
      </c>
      <c r="O1281" s="37" t="str">
        <f t="array" ref="O1281">IFERROR(XLOOKUP(K1281,'Tipo de carga'!B:B,'Tipo de carga'!C:C))</f>
        <v>Diesel</v>
      </c>
    </row>
    <row r="1282">
      <c r="A1282" s="36">
        <v>1780.0</v>
      </c>
      <c r="B1282" s="37" t="str">
        <f>IFERROR(VLOOKUP(A1282,'asig octubre'!$A$2:$C$442,3,0))</f>
        <v>Pilgrims Tepo</v>
      </c>
      <c r="C1282" s="37" t="str">
        <f>IFERROR(VLOOKUP(A1282,'asig octubre'!$A$2:$B$442,2,0))</f>
        <v>EC-02</v>
      </c>
      <c r="D1282" s="38">
        <v>45578.60469907407</v>
      </c>
      <c r="E1282" s="36" t="s">
        <v>412</v>
      </c>
      <c r="F1282" s="37" t="str">
        <f t="array" ref="F1282">IFERROR(XLOOKUP(E1282,Operadores!A:A,Operadores!B:B))</f>
        <v>SANCAR01</v>
      </c>
      <c r="G1282" s="36" t="s">
        <v>72</v>
      </c>
      <c r="H1282" s="39">
        <v>19.5</v>
      </c>
      <c r="I1282" s="40">
        <v>146.0</v>
      </c>
      <c r="J1282" s="41">
        <f t="shared" si="1"/>
        <v>2847</v>
      </c>
      <c r="K1282" s="37" t="str">
        <f t="array" ref="K1282">IFERROR(XLOOKUP(G1282,'Tipo de carga'!A:A,'Tipo de carga'!B:B))</f>
        <v>Autoabasto</v>
      </c>
      <c r="L1282" s="37">
        <f t="shared" si="2"/>
        <v>42</v>
      </c>
      <c r="M1282" s="37">
        <f t="shared" si="3"/>
        <v>13</v>
      </c>
      <c r="N1282" s="37">
        <f t="shared" si="4"/>
        <v>10</v>
      </c>
      <c r="O1282" s="37" t="str">
        <f t="array" ref="O1282">IFERROR(XLOOKUP(K1282,'Tipo de carga'!B:B,'Tipo de carga'!C:C))</f>
        <v>Diesel</v>
      </c>
    </row>
    <row r="1283">
      <c r="A1283" s="36">
        <v>1704.0</v>
      </c>
      <c r="B1283" s="37" t="str">
        <f>IFERROR(VLOOKUP(A1283,'asig octubre'!$A$2:$C$442,3,0))</f>
        <v>Pilgrims Tepo</v>
      </c>
      <c r="C1283" s="37" t="str">
        <f>IFERROR(VLOOKUP(A1283,'asig octubre'!$A$2:$B$442,2,0))</f>
        <v>EC-02</v>
      </c>
      <c r="D1283" s="38">
        <v>45578.58695601852</v>
      </c>
      <c r="E1283" s="36" t="s">
        <v>222</v>
      </c>
      <c r="F1283" s="37" t="str">
        <f t="array" ref="F1283">IFERROR(XLOOKUP(E1283,Operadores!A:A,Operadores!B:B))</f>
        <v>BOROSC</v>
      </c>
      <c r="G1283" s="36" t="s">
        <v>72</v>
      </c>
      <c r="H1283" s="39">
        <v>19.5</v>
      </c>
      <c r="I1283" s="40">
        <v>200.0</v>
      </c>
      <c r="J1283" s="41">
        <f t="shared" si="1"/>
        <v>3900</v>
      </c>
      <c r="K1283" s="37" t="str">
        <f t="array" ref="K1283">IFERROR(XLOOKUP(G1283,'Tipo de carga'!A:A,'Tipo de carga'!B:B))</f>
        <v>Autoabasto</v>
      </c>
      <c r="L1283" s="37">
        <f t="shared" si="2"/>
        <v>42</v>
      </c>
      <c r="M1283" s="37">
        <f t="shared" si="3"/>
        <v>13</v>
      </c>
      <c r="N1283" s="37">
        <f t="shared" si="4"/>
        <v>10</v>
      </c>
      <c r="O1283" s="37" t="str">
        <f t="array" ref="O1283">IFERROR(XLOOKUP(K1283,'Tipo de carga'!B:B,'Tipo de carga'!C:C))</f>
        <v>Diesel</v>
      </c>
    </row>
    <row r="1284">
      <c r="A1284" s="36">
        <v>1988.0</v>
      </c>
      <c r="B1284" s="37" t="str">
        <f>IFERROR(VLOOKUP(A1284,'asig octubre'!$A$2:$C$442,3,0))</f>
        <v>MeLi asignado SD</v>
      </c>
      <c r="C1284" s="37" t="str">
        <f>IFERROR(VLOOKUP(A1284,'asig octubre'!$A$2:$B$442,2,0))</f>
        <v>EC-05</v>
      </c>
      <c r="D1284" s="38">
        <v>45578.583506944444</v>
      </c>
      <c r="E1284" s="36" t="s">
        <v>404</v>
      </c>
      <c r="F1284" s="37" t="str">
        <f t="array" ref="F1284">IFERROR(XLOOKUP(E1284,Operadores!A:A,Operadores!B:B))</f>
        <v>CHAJOE</v>
      </c>
      <c r="G1284" s="36" t="s">
        <v>72</v>
      </c>
      <c r="H1284" s="39">
        <v>19.5</v>
      </c>
      <c r="I1284" s="40">
        <v>652.0</v>
      </c>
      <c r="J1284" s="41">
        <f t="shared" si="1"/>
        <v>12714</v>
      </c>
      <c r="K1284" s="37" t="str">
        <f t="array" ref="K1284">IFERROR(XLOOKUP(G1284,'Tipo de carga'!A:A,'Tipo de carga'!B:B))</f>
        <v>Autoabasto</v>
      </c>
      <c r="L1284" s="37">
        <f t="shared" si="2"/>
        <v>42</v>
      </c>
      <c r="M1284" s="37">
        <f t="shared" si="3"/>
        <v>13</v>
      </c>
      <c r="N1284" s="37">
        <f t="shared" si="4"/>
        <v>10</v>
      </c>
      <c r="O1284" s="37" t="str">
        <f t="array" ref="O1284">IFERROR(XLOOKUP(K1284,'Tipo de carga'!B:B,'Tipo de carga'!C:C))</f>
        <v>Diesel</v>
      </c>
    </row>
    <row r="1285">
      <c r="A1285" s="36">
        <v>2018.0</v>
      </c>
      <c r="B1285" s="37" t="str">
        <f>IFERROR(VLOOKUP(A1285,'asig octubre'!$A$2:$C$442,3,0))</f>
        <v>MeLi asignado SD</v>
      </c>
      <c r="C1285" s="37" t="str">
        <f>IFERROR(VLOOKUP(A1285,'asig octubre'!$A$2:$B$442,2,0))</f>
        <v>EC-05</v>
      </c>
      <c r="D1285" s="38">
        <v>45578.57616898148</v>
      </c>
      <c r="E1285" s="36" t="s">
        <v>175</v>
      </c>
      <c r="F1285" s="37" t="str">
        <f t="array" ref="F1285">IFERROR(XLOOKUP(E1285,Operadores!A:A,Operadores!B:B))</f>
        <v>PERRIC</v>
      </c>
      <c r="G1285" s="36" t="s">
        <v>72</v>
      </c>
      <c r="H1285" s="39">
        <v>19.5</v>
      </c>
      <c r="I1285" s="40">
        <v>25.0</v>
      </c>
      <c r="J1285" s="41">
        <f t="shared" si="1"/>
        <v>487.5</v>
      </c>
      <c r="K1285" s="37" t="str">
        <f t="array" ref="K1285">IFERROR(XLOOKUP(G1285,'Tipo de carga'!A:A,'Tipo de carga'!B:B))</f>
        <v>Autoabasto</v>
      </c>
      <c r="L1285" s="37">
        <f t="shared" si="2"/>
        <v>42</v>
      </c>
      <c r="M1285" s="37">
        <f t="shared" si="3"/>
        <v>13</v>
      </c>
      <c r="N1285" s="37">
        <f t="shared" si="4"/>
        <v>10</v>
      </c>
      <c r="O1285" s="37" t="str">
        <f t="array" ref="O1285">IFERROR(XLOOKUP(K1285,'Tipo de carga'!B:B,'Tipo de carga'!C:C))</f>
        <v>Diesel</v>
      </c>
    </row>
    <row r="1286">
      <c r="A1286" s="36">
        <v>1981.0</v>
      </c>
      <c r="B1286" s="37" t="str">
        <f>IFERROR(VLOOKUP(A1286,'asig octubre'!$A$2:$C$442,3,0))</f>
        <v>MeLi asignado SD</v>
      </c>
      <c r="C1286" s="37" t="str">
        <f>IFERROR(VLOOKUP(A1286,'asig octubre'!$A$2:$B$442,2,0))</f>
        <v>EC-05</v>
      </c>
      <c r="D1286" s="38">
        <v>45578.55856481481</v>
      </c>
      <c r="E1286" s="36" t="s">
        <v>407</v>
      </c>
      <c r="F1286" s="37" t="str">
        <f t="array" ref="F1286">IFERROR(XLOOKUP(E1286,Operadores!A:A,Operadores!B:B))</f>
        <v>BENMAX</v>
      </c>
      <c r="G1286" s="36" t="s">
        <v>72</v>
      </c>
      <c r="H1286" s="39">
        <v>19.5</v>
      </c>
      <c r="I1286" s="40">
        <v>484.0</v>
      </c>
      <c r="J1286" s="41">
        <f t="shared" si="1"/>
        <v>9438</v>
      </c>
      <c r="K1286" s="37" t="str">
        <f t="array" ref="K1286">IFERROR(XLOOKUP(G1286,'Tipo de carga'!A:A,'Tipo de carga'!B:B))</f>
        <v>Autoabasto</v>
      </c>
      <c r="L1286" s="37">
        <f t="shared" si="2"/>
        <v>42</v>
      </c>
      <c r="M1286" s="37">
        <f t="shared" si="3"/>
        <v>13</v>
      </c>
      <c r="N1286" s="37">
        <f t="shared" si="4"/>
        <v>10</v>
      </c>
      <c r="O1286" s="37" t="str">
        <f t="array" ref="O1286">IFERROR(XLOOKUP(K1286,'Tipo de carga'!B:B,'Tipo de carga'!C:C))</f>
        <v>Diesel</v>
      </c>
    </row>
    <row r="1287">
      <c r="A1287" s="36">
        <v>1861.0</v>
      </c>
      <c r="B1287" s="37" t="str">
        <f>IFERROR(VLOOKUP(A1287,'asig octubre'!$A$2:$C$442,3,0))</f>
        <v>Pilgrims Tepo</v>
      </c>
      <c r="C1287" s="37" t="str">
        <f>IFERROR(VLOOKUP(A1287,'asig octubre'!$A$2:$B$442,2,0))</f>
        <v>EC-02</v>
      </c>
      <c r="D1287" s="38">
        <v>45578.555</v>
      </c>
      <c r="E1287" s="36" t="s">
        <v>215</v>
      </c>
      <c r="F1287" s="37" t="str">
        <f t="array" ref="F1287">IFERROR(XLOOKUP(E1287,Operadores!A:A,Operadores!B:B))</f>
        <v>GARJUA</v>
      </c>
      <c r="G1287" s="36" t="s">
        <v>72</v>
      </c>
      <c r="H1287" s="39">
        <v>19.5</v>
      </c>
      <c r="I1287" s="40">
        <v>141.0</v>
      </c>
      <c r="J1287" s="41">
        <f t="shared" si="1"/>
        <v>2749.5</v>
      </c>
      <c r="K1287" s="37" t="str">
        <f t="array" ref="K1287">IFERROR(XLOOKUP(G1287,'Tipo de carga'!A:A,'Tipo de carga'!B:B))</f>
        <v>Autoabasto</v>
      </c>
      <c r="L1287" s="37">
        <f t="shared" si="2"/>
        <v>42</v>
      </c>
      <c r="M1287" s="37">
        <f t="shared" si="3"/>
        <v>13</v>
      </c>
      <c r="N1287" s="37">
        <f t="shared" si="4"/>
        <v>10</v>
      </c>
      <c r="O1287" s="37" t="str">
        <f t="array" ref="O1287">IFERROR(XLOOKUP(K1287,'Tipo de carga'!B:B,'Tipo de carga'!C:C))</f>
        <v>Diesel</v>
      </c>
    </row>
    <row r="1288">
      <c r="A1288" s="36" t="s">
        <v>187</v>
      </c>
      <c r="B1288" s="37" t="str">
        <f>IFERROR(VLOOKUP(A1288,'asig octubre'!$A$2:$C$442,3,0))</f>
        <v/>
      </c>
      <c r="C1288" s="37" t="str">
        <f>IFERROR(VLOOKUP(A1288,'asig octubre'!$A$2:$B$442,2,0))</f>
        <v/>
      </c>
      <c r="D1288" s="38">
        <v>45578.518738425926</v>
      </c>
      <c r="E1288" s="36" t="s">
        <v>69</v>
      </c>
      <c r="F1288" s="37" t="str">
        <f t="array" ref="F1288">IFERROR(XLOOKUP(E1288,Operadores!A:A,Operadores!B:B))</f>
        <v>MTTO</v>
      </c>
      <c r="G1288" s="36" t="s">
        <v>72</v>
      </c>
      <c r="H1288" s="39">
        <v>19.5</v>
      </c>
      <c r="I1288" s="40">
        <v>22.0</v>
      </c>
      <c r="J1288" s="41">
        <f t="shared" si="1"/>
        <v>429</v>
      </c>
      <c r="K1288" s="37" t="str">
        <f t="array" ref="K1288">IFERROR(XLOOKUP(G1288,'Tipo de carga'!A:A,'Tipo de carga'!B:B))</f>
        <v>Autoabasto</v>
      </c>
      <c r="L1288" s="37">
        <f t="shared" si="2"/>
        <v>42</v>
      </c>
      <c r="M1288" s="37">
        <f t="shared" si="3"/>
        <v>13</v>
      </c>
      <c r="N1288" s="37">
        <f t="shared" si="4"/>
        <v>10</v>
      </c>
      <c r="O1288" s="37" t="str">
        <f t="array" ref="O1288">IFERROR(XLOOKUP(K1288,'Tipo de carga'!B:B,'Tipo de carga'!C:C))</f>
        <v>Diesel</v>
      </c>
    </row>
    <row r="1289">
      <c r="A1289" s="36">
        <v>1697.0</v>
      </c>
      <c r="B1289" s="37" t="str">
        <f>IFERROR(VLOOKUP(A1289,'asig octubre'!$A$2:$C$442,3,0))</f>
        <v>Pilgrims Tepo</v>
      </c>
      <c r="C1289" s="37" t="str">
        <f>IFERROR(VLOOKUP(A1289,'asig octubre'!$A$2:$B$442,2,0))</f>
        <v>EC-02</v>
      </c>
      <c r="D1289" s="38">
        <v>45578.51372685185</v>
      </c>
      <c r="E1289" s="36" t="s">
        <v>230</v>
      </c>
      <c r="F1289" s="37" t="str">
        <f t="array" ref="F1289">IFERROR(XLOOKUP(E1289,Operadores!A:A,Operadores!B:B))</f>
        <v>DELJOS</v>
      </c>
      <c r="G1289" s="36" t="s">
        <v>72</v>
      </c>
      <c r="H1289" s="39">
        <v>19.5</v>
      </c>
      <c r="I1289" s="40">
        <v>258.0</v>
      </c>
      <c r="J1289" s="41">
        <f t="shared" si="1"/>
        <v>5031</v>
      </c>
      <c r="K1289" s="37" t="str">
        <f t="array" ref="K1289">IFERROR(XLOOKUP(G1289,'Tipo de carga'!A:A,'Tipo de carga'!B:B))</f>
        <v>Autoabasto</v>
      </c>
      <c r="L1289" s="37">
        <f t="shared" si="2"/>
        <v>42</v>
      </c>
      <c r="M1289" s="37">
        <f t="shared" si="3"/>
        <v>13</v>
      </c>
      <c r="N1289" s="37">
        <f t="shared" si="4"/>
        <v>10</v>
      </c>
      <c r="O1289" s="37" t="str">
        <f t="array" ref="O1289">IFERROR(XLOOKUP(K1289,'Tipo de carga'!B:B,'Tipo de carga'!C:C))</f>
        <v>Diesel</v>
      </c>
    </row>
    <row r="1290">
      <c r="A1290" s="36">
        <v>2024.0</v>
      </c>
      <c r="B1290" s="37" t="str">
        <f>IFERROR(VLOOKUP(A1290,'asig octubre'!$A$2:$C$442,3,0))</f>
        <v>Available</v>
      </c>
      <c r="C1290" s="37" t="str">
        <f>IFERROR(VLOOKUP(A1290,'asig octubre'!$A$2:$B$442,2,0))</f>
        <v>TTE</v>
      </c>
      <c r="D1290" s="38">
        <v>45578.50601851852</v>
      </c>
      <c r="E1290" s="36" t="s">
        <v>469</v>
      </c>
      <c r="F1290" s="37" t="str">
        <f t="array" ref="F1290">IFERROR(XLOOKUP(E1290,Operadores!A:A,Operadores!B:B))</f>
        <v>DELJOS01</v>
      </c>
      <c r="G1290" s="36" t="s">
        <v>72</v>
      </c>
      <c r="H1290" s="39">
        <v>19.5</v>
      </c>
      <c r="I1290" s="40">
        <v>270.0</v>
      </c>
      <c r="J1290" s="41">
        <f t="shared" si="1"/>
        <v>5265</v>
      </c>
      <c r="K1290" s="37" t="str">
        <f t="array" ref="K1290">IFERROR(XLOOKUP(G1290,'Tipo de carga'!A:A,'Tipo de carga'!B:B))</f>
        <v>Autoabasto</v>
      </c>
      <c r="L1290" s="37">
        <f t="shared" si="2"/>
        <v>42</v>
      </c>
      <c r="M1290" s="37">
        <f t="shared" si="3"/>
        <v>13</v>
      </c>
      <c r="N1290" s="37">
        <f t="shared" si="4"/>
        <v>10</v>
      </c>
      <c r="O1290" s="37" t="str">
        <f t="array" ref="O1290">IFERROR(XLOOKUP(K1290,'Tipo de carga'!B:B,'Tipo de carga'!C:C))</f>
        <v>Diesel</v>
      </c>
    </row>
    <row r="1291">
      <c r="A1291" s="36">
        <v>1887.0</v>
      </c>
      <c r="B1291" s="37" t="str">
        <f>IFERROR(VLOOKUP(A1291,'asig octubre'!$A$2:$C$442,3,0))</f>
        <v>Circuitos</v>
      </c>
      <c r="C1291" s="37" t="str">
        <f>IFERROR(VLOOKUP(A1291,'asig octubre'!$A$2:$B$442,2,0))</f>
        <v>EC-03</v>
      </c>
      <c r="D1291" s="38">
        <v>45578.48185185185</v>
      </c>
      <c r="E1291" s="36" t="s">
        <v>279</v>
      </c>
      <c r="F1291" s="37" t="str">
        <f t="array" ref="F1291">IFERROR(XLOOKUP(E1291,Operadores!A:A,Operadores!B:B))</f>
        <v>NARCA</v>
      </c>
      <c r="G1291" s="36" t="s">
        <v>72</v>
      </c>
      <c r="H1291" s="39">
        <v>19.5</v>
      </c>
      <c r="I1291" s="40">
        <v>818.0</v>
      </c>
      <c r="J1291" s="41">
        <f t="shared" si="1"/>
        <v>15951</v>
      </c>
      <c r="K1291" s="37" t="str">
        <f t="array" ref="K1291">IFERROR(XLOOKUP(G1291,'Tipo de carga'!A:A,'Tipo de carga'!B:B))</f>
        <v>Autoabasto</v>
      </c>
      <c r="L1291" s="37">
        <f t="shared" si="2"/>
        <v>42</v>
      </c>
      <c r="M1291" s="37">
        <f t="shared" si="3"/>
        <v>13</v>
      </c>
      <c r="N1291" s="37">
        <f t="shared" si="4"/>
        <v>10</v>
      </c>
      <c r="O1291" s="37" t="str">
        <f t="array" ref="O1291">IFERROR(XLOOKUP(K1291,'Tipo de carga'!B:B,'Tipo de carga'!C:C))</f>
        <v>Diesel</v>
      </c>
    </row>
    <row r="1292">
      <c r="A1292" s="36">
        <v>2010.0</v>
      </c>
      <c r="B1292" s="37" t="str">
        <f>IFERROR(VLOOKUP(A1292,'asig octubre'!$A$2:$C$442,3,0))</f>
        <v>MeLi asignado SD</v>
      </c>
      <c r="C1292" s="37" t="str">
        <f>IFERROR(VLOOKUP(A1292,'asig octubre'!$A$2:$B$442,2,0))</f>
        <v>EC-05</v>
      </c>
      <c r="D1292" s="38">
        <v>45578.47618055555</v>
      </c>
      <c r="E1292" s="36" t="s">
        <v>348</v>
      </c>
      <c r="F1292" s="37" t="str">
        <f t="array" ref="F1292">IFERROR(XLOOKUP(E1292,Operadores!A:A,Operadores!B:B))</f>
        <v>REYFER01</v>
      </c>
      <c r="G1292" s="36" t="s">
        <v>72</v>
      </c>
      <c r="H1292" s="39">
        <v>19.5</v>
      </c>
      <c r="I1292" s="40">
        <v>133.0</v>
      </c>
      <c r="J1292" s="41">
        <f t="shared" si="1"/>
        <v>2593.5</v>
      </c>
      <c r="K1292" s="37" t="str">
        <f t="array" ref="K1292">IFERROR(XLOOKUP(G1292,'Tipo de carga'!A:A,'Tipo de carga'!B:B))</f>
        <v>Autoabasto</v>
      </c>
      <c r="L1292" s="37">
        <f t="shared" si="2"/>
        <v>42</v>
      </c>
      <c r="M1292" s="37">
        <f t="shared" si="3"/>
        <v>13</v>
      </c>
      <c r="N1292" s="37">
        <f t="shared" si="4"/>
        <v>10</v>
      </c>
      <c r="O1292" s="37" t="str">
        <f t="array" ref="O1292">IFERROR(XLOOKUP(K1292,'Tipo de carga'!B:B,'Tipo de carga'!C:C))</f>
        <v>Diesel</v>
      </c>
    </row>
    <row r="1293">
      <c r="A1293" s="36">
        <v>1831.0</v>
      </c>
      <c r="B1293" s="37" t="str">
        <f>IFERROR(VLOOKUP(A1293,'asig octubre'!$A$2:$C$442,3,0))</f>
        <v>Full Liver</v>
      </c>
      <c r="C1293" s="37" t="str">
        <f>IFERROR(VLOOKUP(A1293,'asig octubre'!$A$2:$B$442,2,0))</f>
        <v>EC-01</v>
      </c>
      <c r="D1293" s="38">
        <v>45578.422627314816</v>
      </c>
      <c r="E1293" s="36" t="s">
        <v>325</v>
      </c>
      <c r="F1293" s="37" t="str">
        <f t="array" ref="F1293">IFERROR(XLOOKUP(E1293,Operadores!A:A,Operadores!B:B))</f>
        <v>VELOSC</v>
      </c>
      <c r="G1293" s="36" t="s">
        <v>72</v>
      </c>
      <c r="H1293" s="39">
        <v>19.5</v>
      </c>
      <c r="I1293" s="40">
        <v>887.0</v>
      </c>
      <c r="J1293" s="41">
        <f t="shared" si="1"/>
        <v>17296.5</v>
      </c>
      <c r="K1293" s="37" t="str">
        <f t="array" ref="K1293">IFERROR(XLOOKUP(G1293,'Tipo de carga'!A:A,'Tipo de carga'!B:B))</f>
        <v>Autoabasto</v>
      </c>
      <c r="L1293" s="37">
        <f t="shared" si="2"/>
        <v>42</v>
      </c>
      <c r="M1293" s="37">
        <f t="shared" si="3"/>
        <v>13</v>
      </c>
      <c r="N1293" s="37">
        <f t="shared" si="4"/>
        <v>10</v>
      </c>
      <c r="O1293" s="37" t="str">
        <f t="array" ref="O1293">IFERROR(XLOOKUP(K1293,'Tipo de carga'!B:B,'Tipo de carga'!C:C))</f>
        <v>Diesel</v>
      </c>
    </row>
    <row r="1294">
      <c r="A1294" s="36">
        <v>1809.0</v>
      </c>
      <c r="B1294" s="37" t="str">
        <f>IFERROR(VLOOKUP(A1294,'asig octubre'!$A$2:$C$442,3,0))</f>
        <v>Full Liver</v>
      </c>
      <c r="C1294" s="37" t="str">
        <f>IFERROR(VLOOKUP(A1294,'asig octubre'!$A$2:$B$442,2,0))</f>
        <v>EC-01</v>
      </c>
      <c r="D1294" s="38">
        <v>45578.41740740741</v>
      </c>
      <c r="E1294" s="36" t="s">
        <v>253</v>
      </c>
      <c r="F1294" s="37" t="str">
        <f t="array" ref="F1294">IFERROR(XLOOKUP(E1294,Operadores!A:A,Operadores!B:B))</f>
        <v>MARFRA</v>
      </c>
      <c r="G1294" s="36" t="s">
        <v>72</v>
      </c>
      <c r="H1294" s="39">
        <v>19.5</v>
      </c>
      <c r="I1294" s="40">
        <v>800.0</v>
      </c>
      <c r="J1294" s="41">
        <f t="shared" si="1"/>
        <v>15600</v>
      </c>
      <c r="K1294" s="37" t="str">
        <f t="array" ref="K1294">IFERROR(XLOOKUP(G1294,'Tipo de carga'!A:A,'Tipo de carga'!B:B))</f>
        <v>Autoabasto</v>
      </c>
      <c r="L1294" s="37">
        <f t="shared" si="2"/>
        <v>42</v>
      </c>
      <c r="M1294" s="37">
        <f t="shared" si="3"/>
        <v>13</v>
      </c>
      <c r="N1294" s="37">
        <f t="shared" si="4"/>
        <v>10</v>
      </c>
      <c r="O1294" s="37" t="str">
        <f t="array" ref="O1294">IFERROR(XLOOKUP(K1294,'Tipo de carga'!B:B,'Tipo de carga'!C:C))</f>
        <v>Diesel</v>
      </c>
    </row>
    <row r="1295">
      <c r="A1295" s="36">
        <v>1852.0</v>
      </c>
      <c r="B1295" s="37" t="str">
        <f>IFERROR(VLOOKUP(A1295,'asig octubre'!$A$2:$C$442,3,0))</f>
        <v>Circuitos</v>
      </c>
      <c r="C1295" s="37" t="str">
        <f>IFERROR(VLOOKUP(A1295,'asig octubre'!$A$2:$B$442,2,0))</f>
        <v>EC-03</v>
      </c>
      <c r="D1295" s="38">
        <v>45578.385729166665</v>
      </c>
      <c r="E1295" s="36" t="s">
        <v>237</v>
      </c>
      <c r="F1295" s="37" t="str">
        <f t="array" ref="F1295">IFERROR(XLOOKUP(E1295,Operadores!A:A,Operadores!B:B))</f>
        <v>HUAIS</v>
      </c>
      <c r="G1295" s="36" t="s">
        <v>72</v>
      </c>
      <c r="H1295" s="39">
        <v>19.5</v>
      </c>
      <c r="I1295" s="40">
        <v>246.0</v>
      </c>
      <c r="J1295" s="41">
        <f t="shared" si="1"/>
        <v>4797</v>
      </c>
      <c r="K1295" s="37" t="str">
        <f t="array" ref="K1295">IFERROR(XLOOKUP(G1295,'Tipo de carga'!A:A,'Tipo de carga'!B:B))</f>
        <v>Autoabasto</v>
      </c>
      <c r="L1295" s="37">
        <f t="shared" si="2"/>
        <v>42</v>
      </c>
      <c r="M1295" s="37">
        <f t="shared" si="3"/>
        <v>13</v>
      </c>
      <c r="N1295" s="37">
        <f t="shared" si="4"/>
        <v>10</v>
      </c>
      <c r="O1295" s="37" t="str">
        <f t="array" ref="O1295">IFERROR(XLOOKUP(K1295,'Tipo de carga'!B:B,'Tipo de carga'!C:C))</f>
        <v>Diesel</v>
      </c>
    </row>
    <row r="1296">
      <c r="A1296" s="36">
        <v>1727.0</v>
      </c>
      <c r="B1296" s="37" t="str">
        <f>IFERROR(VLOOKUP(A1296,'asig octubre'!$A$2:$C$442,3,0))</f>
        <v>PISA Gdl</v>
      </c>
      <c r="C1296" s="37" t="str">
        <f>IFERROR(VLOOKUP(A1296,'asig octubre'!$A$2:$B$442,2,0))</f>
        <v>EC-06</v>
      </c>
      <c r="D1296" s="38">
        <v>45578.347604166665</v>
      </c>
      <c r="E1296" s="36" t="s">
        <v>424</v>
      </c>
      <c r="F1296" s="37" t="str">
        <f t="array" ref="F1296">IFERROR(XLOOKUP(E1296,Operadores!A:A,Operadores!B:B))</f>
        <v>BENMAX01</v>
      </c>
      <c r="G1296" s="36" t="s">
        <v>72</v>
      </c>
      <c r="H1296" s="39">
        <v>19.5</v>
      </c>
      <c r="I1296" s="40">
        <v>302.0</v>
      </c>
      <c r="J1296" s="41">
        <f t="shared" si="1"/>
        <v>5889</v>
      </c>
      <c r="K1296" s="37" t="str">
        <f t="array" ref="K1296">IFERROR(XLOOKUP(G1296,'Tipo de carga'!A:A,'Tipo de carga'!B:B))</f>
        <v>Autoabasto</v>
      </c>
      <c r="L1296" s="37">
        <f t="shared" si="2"/>
        <v>42</v>
      </c>
      <c r="M1296" s="37">
        <f t="shared" si="3"/>
        <v>13</v>
      </c>
      <c r="N1296" s="37">
        <f t="shared" si="4"/>
        <v>10</v>
      </c>
      <c r="O1296" s="37" t="str">
        <f t="array" ref="O1296">IFERROR(XLOOKUP(K1296,'Tipo de carga'!B:B,'Tipo de carga'!C:C))</f>
        <v>Diesel</v>
      </c>
    </row>
    <row r="1297">
      <c r="A1297" s="36">
        <v>2023.0</v>
      </c>
      <c r="B1297" s="37" t="str">
        <f>IFERROR(VLOOKUP(A1297,'asig octubre'!$A$2:$C$442,3,0))</f>
        <v>MeLi Asignado TD</v>
      </c>
      <c r="C1297" s="37" t="str">
        <f>IFERROR(VLOOKUP(A1297,'asig octubre'!$A$2:$B$442,2,0))</f>
        <v>EC-05</v>
      </c>
      <c r="D1297" s="38">
        <v>45578.28460648148</v>
      </c>
      <c r="E1297" s="36" t="s">
        <v>327</v>
      </c>
      <c r="F1297" s="37" t="str">
        <f t="array" ref="F1297">IFERROR(XLOOKUP(E1297,Operadores!A:A,Operadores!B:B))</f>
        <v>ESCSAU</v>
      </c>
      <c r="G1297" s="36" t="s">
        <v>72</v>
      </c>
      <c r="H1297" s="39">
        <v>19.5</v>
      </c>
      <c r="I1297" s="40">
        <v>587.0</v>
      </c>
      <c r="J1297" s="41">
        <f t="shared" si="1"/>
        <v>11446.5</v>
      </c>
      <c r="K1297" s="37" t="str">
        <f t="array" ref="K1297">IFERROR(XLOOKUP(G1297,'Tipo de carga'!A:A,'Tipo de carga'!B:B))</f>
        <v>Autoabasto</v>
      </c>
      <c r="L1297" s="37">
        <f t="shared" si="2"/>
        <v>42</v>
      </c>
      <c r="M1297" s="37">
        <f t="shared" si="3"/>
        <v>13</v>
      </c>
      <c r="N1297" s="37">
        <f t="shared" si="4"/>
        <v>10</v>
      </c>
      <c r="O1297" s="37" t="str">
        <f t="array" ref="O1297">IFERROR(XLOOKUP(K1297,'Tipo de carga'!B:B,'Tipo de carga'!C:C))</f>
        <v>Diesel</v>
      </c>
    </row>
    <row r="1298">
      <c r="A1298" s="36">
        <v>1990.0</v>
      </c>
      <c r="B1298" s="37" t="str">
        <f>IFERROR(VLOOKUP(A1298,'asig octubre'!$A$2:$C$442,3,0))</f>
        <v>MeLi asignado SD</v>
      </c>
      <c r="C1298" s="37" t="str">
        <f>IFERROR(VLOOKUP(A1298,'asig octubre'!$A$2:$B$442,2,0))</f>
        <v>EC-05</v>
      </c>
      <c r="D1298" s="38">
        <v>45578.246145833335</v>
      </c>
      <c r="E1298" s="36" t="s">
        <v>389</v>
      </c>
      <c r="F1298" s="37" t="str">
        <f t="array" ref="F1298">IFERROR(XLOOKUP(E1298,Operadores!A:A,Operadores!B:B))</f>
        <v>CELJOS</v>
      </c>
      <c r="G1298" s="36" t="s">
        <v>72</v>
      </c>
      <c r="H1298" s="39">
        <v>19.5</v>
      </c>
      <c r="I1298" s="40">
        <v>499.0</v>
      </c>
      <c r="J1298" s="41">
        <f t="shared" si="1"/>
        <v>9730.5</v>
      </c>
      <c r="K1298" s="37" t="str">
        <f t="array" ref="K1298">IFERROR(XLOOKUP(G1298,'Tipo de carga'!A:A,'Tipo de carga'!B:B))</f>
        <v>Autoabasto</v>
      </c>
      <c r="L1298" s="37">
        <f t="shared" si="2"/>
        <v>42</v>
      </c>
      <c r="M1298" s="37">
        <f t="shared" si="3"/>
        <v>13</v>
      </c>
      <c r="N1298" s="37">
        <f t="shared" si="4"/>
        <v>10</v>
      </c>
      <c r="O1298" s="37" t="str">
        <f t="array" ref="O1298">IFERROR(XLOOKUP(K1298,'Tipo de carga'!B:B,'Tipo de carga'!C:C))</f>
        <v>Diesel</v>
      </c>
    </row>
    <row r="1299">
      <c r="A1299" s="36">
        <v>1640.0</v>
      </c>
      <c r="B1299" s="37" t="str">
        <f>IFERROR(VLOOKUP(A1299,'asig octubre'!$A$2:$C$442,3,0))</f>
        <v>Liverpool Local</v>
      </c>
      <c r="C1299" s="37" t="str">
        <f>IFERROR(VLOOKUP(A1299,'asig octubre'!$A$2:$B$442,2,0))</f>
        <v>EC-01</v>
      </c>
      <c r="D1299" s="38">
        <v>45578.18423611111</v>
      </c>
      <c r="E1299" s="36" t="s">
        <v>470</v>
      </c>
      <c r="F1299" s="37" t="str">
        <f t="array" ref="F1299">IFERROR(XLOOKUP(E1299,Operadores!A:A,Operadores!B:B))</f>
        <v>MORBR</v>
      </c>
      <c r="G1299" s="36" t="s">
        <v>72</v>
      </c>
      <c r="H1299" s="39">
        <v>19.5</v>
      </c>
      <c r="I1299" s="40">
        <v>542.0</v>
      </c>
      <c r="J1299" s="41">
        <f t="shared" si="1"/>
        <v>10569</v>
      </c>
      <c r="K1299" s="37" t="str">
        <f t="array" ref="K1299">IFERROR(XLOOKUP(G1299,'Tipo de carga'!A:A,'Tipo de carga'!B:B))</f>
        <v>Autoabasto</v>
      </c>
      <c r="L1299" s="37">
        <f t="shared" si="2"/>
        <v>42</v>
      </c>
      <c r="M1299" s="37">
        <f t="shared" si="3"/>
        <v>13</v>
      </c>
      <c r="N1299" s="37">
        <f t="shared" si="4"/>
        <v>10</v>
      </c>
      <c r="O1299" s="37" t="str">
        <f t="array" ref="O1299">IFERROR(XLOOKUP(K1299,'Tipo de carga'!B:B,'Tipo de carga'!C:C))</f>
        <v>Diesel</v>
      </c>
    </row>
    <row r="1300">
      <c r="A1300" s="36">
        <v>1892.0</v>
      </c>
      <c r="B1300" s="37" t="str">
        <f>IFERROR(VLOOKUP(A1300,'asig octubre'!$A$2:$C$442,3,0))</f>
        <v>Full Liver</v>
      </c>
      <c r="C1300" s="37" t="str">
        <f>IFERROR(VLOOKUP(A1300,'asig octubre'!$A$2:$B$442,2,0))</f>
        <v>EC-01</v>
      </c>
      <c r="D1300" s="38">
        <v>45578.169895833336</v>
      </c>
      <c r="E1300" s="36" t="s">
        <v>151</v>
      </c>
      <c r="F1300" s="37" t="str">
        <f t="array" ref="F1300">IFERROR(XLOOKUP(E1300,Operadores!A:A,Operadores!B:B))</f>
        <v>CALVI</v>
      </c>
      <c r="G1300" s="36" t="s">
        <v>72</v>
      </c>
      <c r="H1300" s="39">
        <v>19.5</v>
      </c>
      <c r="I1300" s="40">
        <v>692.0</v>
      </c>
      <c r="J1300" s="41">
        <f t="shared" si="1"/>
        <v>13494</v>
      </c>
      <c r="K1300" s="37" t="str">
        <f t="array" ref="K1300">IFERROR(XLOOKUP(G1300,'Tipo de carga'!A:A,'Tipo de carga'!B:B))</f>
        <v>Autoabasto</v>
      </c>
      <c r="L1300" s="37">
        <f t="shared" si="2"/>
        <v>42</v>
      </c>
      <c r="M1300" s="37">
        <f t="shared" si="3"/>
        <v>13</v>
      </c>
      <c r="N1300" s="37">
        <f t="shared" si="4"/>
        <v>10</v>
      </c>
      <c r="O1300" s="37" t="str">
        <f t="array" ref="O1300">IFERROR(XLOOKUP(K1300,'Tipo de carga'!B:B,'Tipo de carga'!C:C))</f>
        <v>Diesel</v>
      </c>
    </row>
    <row r="1301">
      <c r="A1301" s="36">
        <v>1984.0</v>
      </c>
      <c r="B1301" s="37" t="str">
        <f>IFERROR(VLOOKUP(A1301,'asig octubre'!$A$2:$C$442,3,0))</f>
        <v>MeLi Dedicado TD</v>
      </c>
      <c r="C1301" s="37" t="str">
        <f>IFERROR(VLOOKUP(A1301,'asig octubre'!$A$2:$B$442,2,0))</f>
        <v>EC-05</v>
      </c>
      <c r="D1301" s="38">
        <v>45578.125231481485</v>
      </c>
      <c r="E1301" s="36" t="s">
        <v>308</v>
      </c>
      <c r="F1301" s="37" t="str">
        <f t="array" ref="F1301">IFERROR(XLOOKUP(E1301,Operadores!A:A,Operadores!B:B))</f>
        <v>DELBL</v>
      </c>
      <c r="G1301" s="36" t="s">
        <v>72</v>
      </c>
      <c r="H1301" s="39">
        <v>19.5</v>
      </c>
      <c r="I1301" s="40">
        <v>735.0</v>
      </c>
      <c r="J1301" s="41">
        <f t="shared" si="1"/>
        <v>14332.5</v>
      </c>
      <c r="K1301" s="37" t="str">
        <f t="array" ref="K1301">IFERROR(XLOOKUP(G1301,'Tipo de carga'!A:A,'Tipo de carga'!B:B))</f>
        <v>Autoabasto</v>
      </c>
      <c r="L1301" s="37">
        <f t="shared" si="2"/>
        <v>42</v>
      </c>
      <c r="M1301" s="37">
        <f t="shared" si="3"/>
        <v>13</v>
      </c>
      <c r="N1301" s="37">
        <f t="shared" si="4"/>
        <v>10</v>
      </c>
      <c r="O1301" s="37" t="str">
        <f t="array" ref="O1301">IFERROR(XLOOKUP(K1301,'Tipo de carga'!B:B,'Tipo de carga'!C:C))</f>
        <v>Diesel</v>
      </c>
    </row>
    <row r="1302">
      <c r="A1302" s="36">
        <v>1854.0</v>
      </c>
      <c r="B1302" s="37" t="str">
        <f>IFERROR(VLOOKUP(A1302,'asig octubre'!$A$2:$C$442,3,0))</f>
        <v>Circuitos</v>
      </c>
      <c r="C1302" s="37" t="str">
        <f>IFERROR(VLOOKUP(A1302,'asig octubre'!$A$2:$B$442,2,0))</f>
        <v>EC-03</v>
      </c>
      <c r="D1302" s="38">
        <v>45578.120104166665</v>
      </c>
      <c r="E1302" s="36" t="s">
        <v>409</v>
      </c>
      <c r="F1302" s="37" t="str">
        <f t="array" ref="F1302">IFERROR(XLOOKUP(E1302,Operadores!A:A,Operadores!B:B))</f>
        <v>SANJUL</v>
      </c>
      <c r="G1302" s="36" t="s">
        <v>72</v>
      </c>
      <c r="H1302" s="39">
        <v>19.5</v>
      </c>
      <c r="I1302" s="40">
        <v>398.0</v>
      </c>
      <c r="J1302" s="41">
        <f t="shared" si="1"/>
        <v>7761</v>
      </c>
      <c r="K1302" s="37" t="str">
        <f t="array" ref="K1302">IFERROR(XLOOKUP(G1302,'Tipo de carga'!A:A,'Tipo de carga'!B:B))</f>
        <v>Autoabasto</v>
      </c>
      <c r="L1302" s="37">
        <f t="shared" si="2"/>
        <v>42</v>
      </c>
      <c r="M1302" s="37">
        <f t="shared" si="3"/>
        <v>13</v>
      </c>
      <c r="N1302" s="37">
        <f t="shared" si="4"/>
        <v>10</v>
      </c>
      <c r="O1302" s="37" t="str">
        <f t="array" ref="O1302">IFERROR(XLOOKUP(K1302,'Tipo de carga'!B:B,'Tipo de carga'!C:C))</f>
        <v>Diesel</v>
      </c>
    </row>
    <row r="1303">
      <c r="A1303" s="36">
        <v>2018.0</v>
      </c>
      <c r="B1303" s="37" t="str">
        <f>IFERROR(VLOOKUP(A1303,'asig octubre'!$A$2:$C$442,3,0))</f>
        <v>MeLi asignado SD</v>
      </c>
      <c r="C1303" s="37" t="str">
        <f>IFERROR(VLOOKUP(A1303,'asig octubre'!$A$2:$B$442,2,0))</f>
        <v>EC-05</v>
      </c>
      <c r="D1303" s="38">
        <v>45578.09459490741</v>
      </c>
      <c r="E1303" s="36" t="s">
        <v>175</v>
      </c>
      <c r="F1303" s="37" t="str">
        <f t="array" ref="F1303">IFERROR(XLOOKUP(E1303,Operadores!A:A,Operadores!B:B))</f>
        <v>PERRIC</v>
      </c>
      <c r="G1303" s="36" t="s">
        <v>72</v>
      </c>
      <c r="H1303" s="39">
        <v>19.5</v>
      </c>
      <c r="I1303" s="40">
        <v>310.0</v>
      </c>
      <c r="J1303" s="41">
        <f t="shared" si="1"/>
        <v>6045</v>
      </c>
      <c r="K1303" s="37" t="str">
        <f t="array" ref="K1303">IFERROR(XLOOKUP(G1303,'Tipo de carga'!A:A,'Tipo de carga'!B:B))</f>
        <v>Autoabasto</v>
      </c>
      <c r="L1303" s="37">
        <f t="shared" si="2"/>
        <v>42</v>
      </c>
      <c r="M1303" s="37">
        <f t="shared" si="3"/>
        <v>13</v>
      </c>
      <c r="N1303" s="37">
        <f t="shared" si="4"/>
        <v>10</v>
      </c>
      <c r="O1303" s="37" t="str">
        <f t="array" ref="O1303">IFERROR(XLOOKUP(K1303,'Tipo de carga'!B:B,'Tipo de carga'!C:C))</f>
        <v>Diesel</v>
      </c>
    </row>
    <row r="1304">
      <c r="A1304" s="36">
        <v>1907.0</v>
      </c>
      <c r="B1304" s="37" t="str">
        <f>IFERROR(VLOOKUP(A1304,'asig octubre'!$A$2:$C$442,3,0))</f>
        <v>PISA Gdl</v>
      </c>
      <c r="C1304" s="37" t="str">
        <f>IFERROR(VLOOKUP(A1304,'asig octubre'!$A$2:$B$442,2,0))</f>
        <v>EC-06</v>
      </c>
      <c r="D1304" s="38">
        <v>45578.03418981482</v>
      </c>
      <c r="E1304" s="36" t="s">
        <v>201</v>
      </c>
      <c r="F1304" s="37" t="str">
        <f t="array" ref="F1304">IFERROR(XLOOKUP(E1304,Operadores!A:A,Operadores!B:B))</f>
        <v>CARJOR</v>
      </c>
      <c r="G1304" s="36" t="s">
        <v>72</v>
      </c>
      <c r="H1304" s="39">
        <v>19.5</v>
      </c>
      <c r="I1304" s="40">
        <v>254.0</v>
      </c>
      <c r="J1304" s="41">
        <f t="shared" si="1"/>
        <v>4953</v>
      </c>
      <c r="K1304" s="37" t="str">
        <f t="array" ref="K1304">IFERROR(XLOOKUP(G1304,'Tipo de carga'!A:A,'Tipo de carga'!B:B))</f>
        <v>Autoabasto</v>
      </c>
      <c r="L1304" s="37">
        <f t="shared" si="2"/>
        <v>42</v>
      </c>
      <c r="M1304" s="37">
        <f t="shared" si="3"/>
        <v>13</v>
      </c>
      <c r="N1304" s="37">
        <f t="shared" si="4"/>
        <v>10</v>
      </c>
      <c r="O1304" s="37" t="str">
        <f t="array" ref="O1304">IFERROR(XLOOKUP(K1304,'Tipo de carga'!B:B,'Tipo de carga'!C:C))</f>
        <v>Diesel</v>
      </c>
    </row>
    <row r="1305">
      <c r="A1305" s="36">
        <v>1952.0</v>
      </c>
      <c r="B1305" s="37" t="str">
        <f>IFERROR(VLOOKUP(A1305,'asig octubre'!$A$2:$C$442,3,0))</f>
        <v>MeLi asignado SD</v>
      </c>
      <c r="C1305" s="37" t="str">
        <f>IFERROR(VLOOKUP(A1305,'asig octubre'!$A$2:$B$442,2,0))</f>
        <v>EC-05</v>
      </c>
      <c r="D1305" s="38">
        <v>45578.00451388889</v>
      </c>
      <c r="E1305" s="36" t="s">
        <v>462</v>
      </c>
      <c r="F1305" s="37" t="str">
        <f t="array" ref="F1305">IFERROR(XLOOKUP(E1305,Operadores!A:A,Operadores!B:B))</f>
        <v>NAVLUI</v>
      </c>
      <c r="G1305" s="36" t="s">
        <v>72</v>
      </c>
      <c r="H1305" s="39">
        <v>19.5</v>
      </c>
      <c r="I1305" s="40">
        <v>506.0</v>
      </c>
      <c r="J1305" s="41">
        <f t="shared" si="1"/>
        <v>9867</v>
      </c>
      <c r="K1305" s="37" t="str">
        <f t="array" ref="K1305">IFERROR(XLOOKUP(G1305,'Tipo de carga'!A:A,'Tipo de carga'!B:B))</f>
        <v>Autoabasto</v>
      </c>
      <c r="L1305" s="37">
        <f t="shared" si="2"/>
        <v>42</v>
      </c>
      <c r="M1305" s="37">
        <f t="shared" si="3"/>
        <v>13</v>
      </c>
      <c r="N1305" s="37">
        <f t="shared" si="4"/>
        <v>10</v>
      </c>
      <c r="O1305" s="37" t="str">
        <f t="array" ref="O1305">IFERROR(XLOOKUP(K1305,'Tipo de carga'!B:B,'Tipo de carga'!C:C))</f>
        <v>Diesel</v>
      </c>
    </row>
    <row r="1306">
      <c r="A1306" s="36">
        <v>2015.0</v>
      </c>
      <c r="B1306" s="37" t="str">
        <f>IFERROR(VLOOKUP(A1306,'asig octubre'!$A$2:$C$442,3,0))</f>
        <v>MeLi asignado SD</v>
      </c>
      <c r="C1306" s="37" t="str">
        <f>IFERROR(VLOOKUP(A1306,'asig octubre'!$A$2:$B$442,2,0))</f>
        <v>EC-05</v>
      </c>
      <c r="D1306" s="38">
        <v>45577.99355324074</v>
      </c>
      <c r="E1306" s="36" t="s">
        <v>241</v>
      </c>
      <c r="F1306" s="37" t="str">
        <f t="array" ref="F1306">IFERROR(XLOOKUP(E1306,Operadores!A:A,Operadores!B:B))</f>
        <v>CADEMM</v>
      </c>
      <c r="G1306" s="36" t="s">
        <v>72</v>
      </c>
      <c r="H1306" s="39">
        <v>19.5</v>
      </c>
      <c r="I1306" s="40">
        <v>335.0</v>
      </c>
      <c r="J1306" s="41">
        <f t="shared" si="1"/>
        <v>6532.5</v>
      </c>
      <c r="K1306" s="37" t="str">
        <f t="array" ref="K1306">IFERROR(XLOOKUP(G1306,'Tipo de carga'!A:A,'Tipo de carga'!B:B))</f>
        <v>Autoabasto</v>
      </c>
      <c r="L1306" s="37">
        <f t="shared" si="2"/>
        <v>41</v>
      </c>
      <c r="M1306" s="37">
        <f t="shared" si="3"/>
        <v>12</v>
      </c>
      <c r="N1306" s="37">
        <f t="shared" si="4"/>
        <v>10</v>
      </c>
      <c r="O1306" s="37" t="str">
        <f t="array" ref="O1306">IFERROR(XLOOKUP(K1306,'Tipo de carga'!B:B,'Tipo de carga'!C:C))</f>
        <v>Diesel</v>
      </c>
    </row>
    <row r="1307">
      <c r="A1307" s="36">
        <v>1950.0</v>
      </c>
      <c r="B1307" s="37" t="str">
        <f>IFERROR(VLOOKUP(A1307,'asig octubre'!$A$2:$C$442,3,0))</f>
        <v>MeLi asignado SD</v>
      </c>
      <c r="C1307" s="37" t="str">
        <f>IFERROR(VLOOKUP(A1307,'asig octubre'!$A$2:$B$442,2,0))</f>
        <v>EC-05</v>
      </c>
      <c r="D1307" s="38">
        <v>45577.95445601852</v>
      </c>
      <c r="E1307" s="36" t="s">
        <v>200</v>
      </c>
      <c r="F1307" s="37" t="str">
        <f t="array" ref="F1307">IFERROR(XLOOKUP(E1307,Operadores!A:A,Operadores!B:B))</f>
        <v>MAROSC</v>
      </c>
      <c r="G1307" s="36" t="s">
        <v>72</v>
      </c>
      <c r="H1307" s="39">
        <v>19.5</v>
      </c>
      <c r="I1307" s="40">
        <v>325.0</v>
      </c>
      <c r="J1307" s="41">
        <f t="shared" si="1"/>
        <v>6337.5</v>
      </c>
      <c r="K1307" s="37" t="str">
        <f t="array" ref="K1307">IFERROR(XLOOKUP(G1307,'Tipo de carga'!A:A,'Tipo de carga'!B:B))</f>
        <v>Autoabasto</v>
      </c>
      <c r="L1307" s="37">
        <f t="shared" si="2"/>
        <v>41</v>
      </c>
      <c r="M1307" s="37">
        <f t="shared" si="3"/>
        <v>12</v>
      </c>
      <c r="N1307" s="37">
        <f t="shared" si="4"/>
        <v>10</v>
      </c>
      <c r="O1307" s="37" t="str">
        <f t="array" ref="O1307">IFERROR(XLOOKUP(K1307,'Tipo de carga'!B:B,'Tipo de carga'!C:C))</f>
        <v>Diesel</v>
      </c>
    </row>
    <row r="1308">
      <c r="A1308" s="36">
        <v>1897.0</v>
      </c>
      <c r="B1308" s="37" t="str">
        <f>IFERROR(VLOOKUP(A1308,'asig octubre'!$A$2:$C$442,3,0))</f>
        <v>Full Liver</v>
      </c>
      <c r="C1308" s="37" t="str">
        <f>IFERROR(VLOOKUP(A1308,'asig octubre'!$A$2:$B$442,2,0))</f>
        <v>EC-01</v>
      </c>
      <c r="D1308" s="38">
        <v>45577.92721064815</v>
      </c>
      <c r="E1308" s="36" t="s">
        <v>408</v>
      </c>
      <c r="F1308" s="37" t="str">
        <f t="array" ref="F1308">IFERROR(XLOOKUP(E1308,Operadores!A:A,Operadores!B:B))</f>
        <v>RODAR</v>
      </c>
      <c r="G1308" s="36" t="s">
        <v>72</v>
      </c>
      <c r="H1308" s="39">
        <v>19.5</v>
      </c>
      <c r="I1308" s="40">
        <v>343.0</v>
      </c>
      <c r="J1308" s="41">
        <f t="shared" si="1"/>
        <v>6688.5</v>
      </c>
      <c r="K1308" s="37" t="str">
        <f t="array" ref="K1308">IFERROR(XLOOKUP(G1308,'Tipo de carga'!A:A,'Tipo de carga'!B:B))</f>
        <v>Autoabasto</v>
      </c>
      <c r="L1308" s="37">
        <f t="shared" si="2"/>
        <v>41</v>
      </c>
      <c r="M1308" s="37">
        <f t="shared" si="3"/>
        <v>12</v>
      </c>
      <c r="N1308" s="37">
        <f t="shared" si="4"/>
        <v>10</v>
      </c>
      <c r="O1308" s="37" t="str">
        <f t="array" ref="O1308">IFERROR(XLOOKUP(K1308,'Tipo de carga'!B:B,'Tipo de carga'!C:C))</f>
        <v>Diesel</v>
      </c>
    </row>
    <row r="1309">
      <c r="A1309" s="36">
        <v>1946.0</v>
      </c>
      <c r="B1309" s="37" t="str">
        <f>IFERROR(VLOOKUP(A1309,'asig octubre'!$A$2:$C$442,3,0))</f>
        <v>MeLi asignado SD</v>
      </c>
      <c r="C1309" s="37" t="str">
        <f>IFERROR(VLOOKUP(A1309,'asig octubre'!$A$2:$B$442,2,0))</f>
        <v>EC-05</v>
      </c>
      <c r="D1309" s="38">
        <v>45577.90755787037</v>
      </c>
      <c r="E1309" s="36" t="s">
        <v>183</v>
      </c>
      <c r="F1309" s="37" t="str">
        <f t="array" ref="F1309">IFERROR(XLOOKUP(E1309,Operadores!A:A,Operadores!B:B))</f>
        <v>VARJUAX</v>
      </c>
      <c r="G1309" s="36" t="s">
        <v>72</v>
      </c>
      <c r="H1309" s="39">
        <v>19.5</v>
      </c>
      <c r="I1309" s="40">
        <v>347.0</v>
      </c>
      <c r="J1309" s="41">
        <f t="shared" si="1"/>
        <v>6766.5</v>
      </c>
      <c r="K1309" s="37" t="str">
        <f t="array" ref="K1309">IFERROR(XLOOKUP(G1309,'Tipo de carga'!A:A,'Tipo de carga'!B:B))</f>
        <v>Autoabasto</v>
      </c>
      <c r="L1309" s="37">
        <f t="shared" si="2"/>
        <v>41</v>
      </c>
      <c r="M1309" s="37">
        <f t="shared" si="3"/>
        <v>12</v>
      </c>
      <c r="N1309" s="37">
        <f t="shared" si="4"/>
        <v>10</v>
      </c>
      <c r="O1309" s="37" t="str">
        <f t="array" ref="O1309">IFERROR(XLOOKUP(K1309,'Tipo de carga'!B:B,'Tipo de carga'!C:C))</f>
        <v>Diesel</v>
      </c>
    </row>
    <row r="1310">
      <c r="A1310" s="36">
        <v>1802.0</v>
      </c>
      <c r="B1310" s="37" t="str">
        <f>IFERROR(VLOOKUP(A1310,'asig octubre'!$A$2:$C$442,3,0))</f>
        <v>Liverpool Local</v>
      </c>
      <c r="C1310" s="37" t="str">
        <f>IFERROR(VLOOKUP(A1310,'asig octubre'!$A$2:$B$442,2,0))</f>
        <v>EC-01</v>
      </c>
      <c r="D1310" s="38">
        <v>45577.867789351854</v>
      </c>
      <c r="E1310" s="36" t="s">
        <v>332</v>
      </c>
      <c r="F1310" s="37" t="str">
        <f t="array" ref="F1310">IFERROR(XLOOKUP(E1310,Operadores!A:A,Operadores!B:B))</f>
        <v>OROMAR</v>
      </c>
      <c r="G1310" s="36" t="s">
        <v>72</v>
      </c>
      <c r="H1310" s="39">
        <v>19.5</v>
      </c>
      <c r="I1310" s="40">
        <v>293.0</v>
      </c>
      <c r="J1310" s="41">
        <f t="shared" si="1"/>
        <v>5713.5</v>
      </c>
      <c r="K1310" s="37" t="str">
        <f t="array" ref="K1310">IFERROR(XLOOKUP(G1310,'Tipo de carga'!A:A,'Tipo de carga'!B:B))</f>
        <v>Autoabasto</v>
      </c>
      <c r="L1310" s="37">
        <f t="shared" si="2"/>
        <v>41</v>
      </c>
      <c r="M1310" s="37">
        <f t="shared" si="3"/>
        <v>12</v>
      </c>
      <c r="N1310" s="37">
        <f t="shared" si="4"/>
        <v>10</v>
      </c>
      <c r="O1310" s="37" t="str">
        <f t="array" ref="O1310">IFERROR(XLOOKUP(K1310,'Tipo de carga'!B:B,'Tipo de carga'!C:C))</f>
        <v>Diesel</v>
      </c>
    </row>
    <row r="1311">
      <c r="A1311" s="36">
        <v>2011.0</v>
      </c>
      <c r="B1311" s="37" t="str">
        <f>IFERROR(VLOOKUP(A1311,'asig octubre'!$A$2:$C$442,3,0))</f>
        <v>MeLi asignado SD</v>
      </c>
      <c r="C1311" s="37" t="str">
        <f>IFERROR(VLOOKUP(A1311,'asig octubre'!$A$2:$B$442,2,0))</f>
        <v>EC-05</v>
      </c>
      <c r="D1311" s="38">
        <v>45577.82234953704</v>
      </c>
      <c r="E1311" s="36" t="s">
        <v>226</v>
      </c>
      <c r="F1311" s="37" t="str">
        <f t="array" ref="F1311">IFERROR(XLOOKUP(E1311,Operadores!A:A,Operadores!B:B))</f>
        <v>PERFID</v>
      </c>
      <c r="G1311" s="36" t="s">
        <v>72</v>
      </c>
      <c r="H1311" s="39">
        <v>19.5</v>
      </c>
      <c r="I1311" s="40">
        <v>360.0</v>
      </c>
      <c r="J1311" s="41">
        <f t="shared" si="1"/>
        <v>7020</v>
      </c>
      <c r="K1311" s="37" t="str">
        <f t="array" ref="K1311">IFERROR(XLOOKUP(G1311,'Tipo de carga'!A:A,'Tipo de carga'!B:B))</f>
        <v>Autoabasto</v>
      </c>
      <c r="L1311" s="37">
        <f t="shared" si="2"/>
        <v>41</v>
      </c>
      <c r="M1311" s="37">
        <f t="shared" si="3"/>
        <v>12</v>
      </c>
      <c r="N1311" s="37">
        <f t="shared" si="4"/>
        <v>10</v>
      </c>
      <c r="O1311" s="37" t="str">
        <f t="array" ref="O1311">IFERROR(XLOOKUP(K1311,'Tipo de carga'!B:B,'Tipo de carga'!C:C))</f>
        <v>Diesel</v>
      </c>
    </row>
    <row r="1312">
      <c r="A1312" s="36">
        <v>1812.0</v>
      </c>
      <c r="B1312" s="37" t="str">
        <f>IFERROR(VLOOKUP(A1312,'asig octubre'!$A$2:$C$442,3,0))</f>
        <v>Patieros sucursal</v>
      </c>
      <c r="C1312" s="37" t="str">
        <f>IFERROR(VLOOKUP(A1312,'asig octubre'!$A$2:$B$442,2,0))</f>
        <v>EC-03</v>
      </c>
      <c r="D1312" s="38">
        <v>45577.816458333335</v>
      </c>
      <c r="E1312" s="36" t="s">
        <v>167</v>
      </c>
      <c r="F1312" s="37" t="str">
        <f t="array" ref="F1312">IFERROR(XLOOKUP(E1312,Operadores!A:A,Operadores!B:B))</f>
        <v>REYVI01</v>
      </c>
      <c r="G1312" s="36" t="s">
        <v>72</v>
      </c>
      <c r="H1312" s="39">
        <v>19.5</v>
      </c>
      <c r="I1312" s="40">
        <v>481.0</v>
      </c>
      <c r="J1312" s="41">
        <f t="shared" si="1"/>
        <v>9379.5</v>
      </c>
      <c r="K1312" s="37" t="str">
        <f t="array" ref="K1312">IFERROR(XLOOKUP(G1312,'Tipo de carga'!A:A,'Tipo de carga'!B:B))</f>
        <v>Autoabasto</v>
      </c>
      <c r="L1312" s="37">
        <f t="shared" si="2"/>
        <v>41</v>
      </c>
      <c r="M1312" s="37">
        <f t="shared" si="3"/>
        <v>12</v>
      </c>
      <c r="N1312" s="37">
        <f t="shared" si="4"/>
        <v>10</v>
      </c>
      <c r="O1312" s="37" t="str">
        <f t="array" ref="O1312">IFERROR(XLOOKUP(K1312,'Tipo de carga'!B:B,'Tipo de carga'!C:C))</f>
        <v>Diesel</v>
      </c>
    </row>
    <row r="1313">
      <c r="A1313" s="36">
        <v>2027.0</v>
      </c>
      <c r="B1313" s="37" t="str">
        <f>IFERROR(VLOOKUP(A1313,'asig octubre'!$A$2:$C$442,3,0))</f>
        <v>Available</v>
      </c>
      <c r="C1313" s="37" t="str">
        <f>IFERROR(VLOOKUP(A1313,'asig octubre'!$A$2:$B$442,2,0))</f>
        <v>TTE</v>
      </c>
      <c r="D1313" s="38">
        <v>45577.7621875</v>
      </c>
      <c r="E1313" s="36" t="s">
        <v>452</v>
      </c>
      <c r="F1313" s="37" t="str">
        <f t="array" ref="F1313">IFERROR(XLOOKUP(E1313,Operadores!A:A,Operadores!B:B))</f>
        <v>AGUMAU</v>
      </c>
      <c r="G1313" s="36" t="s">
        <v>72</v>
      </c>
      <c r="H1313" s="39">
        <v>19.5</v>
      </c>
      <c r="I1313" s="40">
        <v>137.0</v>
      </c>
      <c r="J1313" s="41">
        <f t="shared" si="1"/>
        <v>2671.5</v>
      </c>
      <c r="K1313" s="37" t="str">
        <f t="array" ref="K1313">IFERROR(XLOOKUP(G1313,'Tipo de carga'!A:A,'Tipo de carga'!B:B))</f>
        <v>Autoabasto</v>
      </c>
      <c r="L1313" s="37">
        <f t="shared" si="2"/>
        <v>41</v>
      </c>
      <c r="M1313" s="37">
        <f t="shared" si="3"/>
        <v>12</v>
      </c>
      <c r="N1313" s="37">
        <f t="shared" si="4"/>
        <v>10</v>
      </c>
      <c r="O1313" s="37" t="str">
        <f t="array" ref="O1313">IFERROR(XLOOKUP(K1313,'Tipo de carga'!B:B,'Tipo de carga'!C:C))</f>
        <v>Diesel</v>
      </c>
    </row>
    <row r="1314">
      <c r="A1314" s="36">
        <v>1871.0</v>
      </c>
      <c r="B1314" s="37" t="str">
        <f>IFERROR(VLOOKUP(A1314,'asig octubre'!$A$2:$C$442,3,0))</f>
        <v>Circuitos</v>
      </c>
      <c r="C1314" s="37" t="str">
        <f>IFERROR(VLOOKUP(A1314,'asig octubre'!$A$2:$B$442,2,0))</f>
        <v>EC-03</v>
      </c>
      <c r="D1314" s="38">
        <v>45577.751759259256</v>
      </c>
      <c r="E1314" s="36" t="s">
        <v>197</v>
      </c>
      <c r="F1314" s="37" t="str">
        <f t="array" ref="F1314">IFERROR(XLOOKUP(E1314,Operadores!A:A,Operadores!B:B))</f>
        <v>REYALE</v>
      </c>
      <c r="G1314" s="36" t="s">
        <v>72</v>
      </c>
      <c r="H1314" s="39">
        <v>19.5</v>
      </c>
      <c r="I1314" s="40">
        <v>268.0</v>
      </c>
      <c r="J1314" s="41">
        <f t="shared" si="1"/>
        <v>5226</v>
      </c>
      <c r="K1314" s="37" t="str">
        <f t="array" ref="K1314">IFERROR(XLOOKUP(G1314,'Tipo de carga'!A:A,'Tipo de carga'!B:B))</f>
        <v>Autoabasto</v>
      </c>
      <c r="L1314" s="37">
        <f t="shared" si="2"/>
        <v>41</v>
      </c>
      <c r="M1314" s="37">
        <f t="shared" si="3"/>
        <v>12</v>
      </c>
      <c r="N1314" s="37">
        <f t="shared" si="4"/>
        <v>10</v>
      </c>
      <c r="O1314" s="37" t="str">
        <f t="array" ref="O1314">IFERROR(XLOOKUP(K1314,'Tipo de carga'!B:B,'Tipo de carga'!C:C))</f>
        <v>Diesel</v>
      </c>
    </row>
    <row r="1315">
      <c r="A1315" s="36">
        <v>1685.0</v>
      </c>
      <c r="B1315" s="37" t="str">
        <f>IFERROR(VLOOKUP(A1315,'asig octubre'!$A$2:$C$442,3,0))</f>
        <v>Pilgrims Tepo</v>
      </c>
      <c r="C1315" s="37" t="str">
        <f>IFERROR(VLOOKUP(A1315,'asig octubre'!$A$2:$B$442,2,0))</f>
        <v>EC-02</v>
      </c>
      <c r="D1315" s="38">
        <v>45577.739166666666</v>
      </c>
      <c r="E1315" s="36" t="s">
        <v>412</v>
      </c>
      <c r="F1315" s="37" t="str">
        <f t="array" ref="F1315">IFERROR(XLOOKUP(E1315,Operadores!A:A,Operadores!B:B))</f>
        <v>SANCAR01</v>
      </c>
      <c r="G1315" s="36" t="s">
        <v>72</v>
      </c>
      <c r="H1315" s="39">
        <v>19.5</v>
      </c>
      <c r="I1315" s="40">
        <v>98.0</v>
      </c>
      <c r="J1315" s="41">
        <f t="shared" si="1"/>
        <v>1911</v>
      </c>
      <c r="K1315" s="37" t="str">
        <f t="array" ref="K1315">IFERROR(XLOOKUP(G1315,'Tipo de carga'!A:A,'Tipo de carga'!B:B))</f>
        <v>Autoabasto</v>
      </c>
      <c r="L1315" s="37">
        <f t="shared" si="2"/>
        <v>41</v>
      </c>
      <c r="M1315" s="37">
        <f t="shared" si="3"/>
        <v>12</v>
      </c>
      <c r="N1315" s="37">
        <f t="shared" si="4"/>
        <v>10</v>
      </c>
      <c r="O1315" s="37" t="str">
        <f t="array" ref="O1315">IFERROR(XLOOKUP(K1315,'Tipo de carga'!B:B,'Tipo de carga'!C:C))</f>
        <v>Diesel</v>
      </c>
    </row>
    <row r="1316">
      <c r="A1316" s="36">
        <v>2014.0</v>
      </c>
      <c r="B1316" s="37" t="str">
        <f>IFERROR(VLOOKUP(A1316,'asig octubre'!$A$2:$C$442,3,0))</f>
        <v>MeLi asignado SD</v>
      </c>
      <c r="C1316" s="37" t="str">
        <f>IFERROR(VLOOKUP(A1316,'asig octubre'!$A$2:$B$442,2,0))</f>
        <v>EC-05</v>
      </c>
      <c r="D1316" s="38">
        <v>45577.73804398148</v>
      </c>
      <c r="E1316" s="36" t="s">
        <v>322</v>
      </c>
      <c r="F1316" s="37" t="str">
        <f t="array" ref="F1316">IFERROR(XLOOKUP(E1316,Operadores!A:A,Operadores!B:B))</f>
        <v>PERMAR</v>
      </c>
      <c r="G1316" s="36" t="s">
        <v>72</v>
      </c>
      <c r="H1316" s="39">
        <v>19.5</v>
      </c>
      <c r="I1316" s="40">
        <v>290.0</v>
      </c>
      <c r="J1316" s="41">
        <f t="shared" si="1"/>
        <v>5655</v>
      </c>
      <c r="K1316" s="37" t="str">
        <f t="array" ref="K1316">IFERROR(XLOOKUP(G1316,'Tipo de carga'!A:A,'Tipo de carga'!B:B))</f>
        <v>Autoabasto</v>
      </c>
      <c r="L1316" s="37">
        <f t="shared" si="2"/>
        <v>41</v>
      </c>
      <c r="M1316" s="37">
        <f t="shared" si="3"/>
        <v>12</v>
      </c>
      <c r="N1316" s="37">
        <f t="shared" si="4"/>
        <v>10</v>
      </c>
      <c r="O1316" s="37" t="str">
        <f t="array" ref="O1316">IFERROR(XLOOKUP(K1316,'Tipo de carga'!B:B,'Tipo de carga'!C:C))</f>
        <v>Diesel</v>
      </c>
    </row>
    <row r="1317">
      <c r="A1317" s="36">
        <v>1944.0</v>
      </c>
      <c r="B1317" s="37" t="str">
        <f>IFERROR(VLOOKUP(A1317,'asig octubre'!$A$2:$C$442,3,0))</f>
        <v>MeLi asignado SD</v>
      </c>
      <c r="C1317" s="37" t="str">
        <f>IFERROR(VLOOKUP(A1317,'asig octubre'!$A$2:$B$442,2,0))</f>
        <v>EC-05</v>
      </c>
      <c r="D1317" s="38">
        <v>45577.727013888885</v>
      </c>
      <c r="E1317" s="36" t="s">
        <v>221</v>
      </c>
      <c r="F1317" s="37" t="str">
        <f t="array" ref="F1317">IFERROR(XLOOKUP(E1317,Operadores!A:A,Operadores!B:B))</f>
        <v>ORTARM</v>
      </c>
      <c r="G1317" s="36" t="s">
        <v>72</v>
      </c>
      <c r="H1317" s="39">
        <v>19.5</v>
      </c>
      <c r="I1317" s="40">
        <v>316.0</v>
      </c>
      <c r="J1317" s="41">
        <f t="shared" si="1"/>
        <v>6162</v>
      </c>
      <c r="K1317" s="37" t="str">
        <f t="array" ref="K1317">IFERROR(XLOOKUP(G1317,'Tipo de carga'!A:A,'Tipo de carga'!B:B))</f>
        <v>Autoabasto</v>
      </c>
      <c r="L1317" s="37">
        <f t="shared" si="2"/>
        <v>41</v>
      </c>
      <c r="M1317" s="37">
        <f t="shared" si="3"/>
        <v>12</v>
      </c>
      <c r="N1317" s="37">
        <f t="shared" si="4"/>
        <v>10</v>
      </c>
      <c r="O1317" s="37" t="str">
        <f t="array" ref="O1317">IFERROR(XLOOKUP(K1317,'Tipo de carga'!B:B,'Tipo de carga'!C:C))</f>
        <v>Diesel</v>
      </c>
    </row>
    <row r="1318">
      <c r="A1318" s="36">
        <v>1982.0</v>
      </c>
      <c r="B1318" s="37" t="str">
        <f>IFERROR(VLOOKUP(A1318,'asig octubre'!$A$2:$C$442,3,0))</f>
        <v>MeLi asignado SD</v>
      </c>
      <c r="C1318" s="37" t="str">
        <f>IFERROR(VLOOKUP(A1318,'asig octubre'!$A$2:$B$442,2,0))</f>
        <v>EC-05</v>
      </c>
      <c r="D1318" s="38">
        <v>45577.72318287037</v>
      </c>
      <c r="E1318" s="36" t="s">
        <v>363</v>
      </c>
      <c r="F1318" s="37" t="str">
        <f t="array" ref="F1318">IFERROR(XLOOKUP(E1318,Operadores!A:A,Operadores!B:B))</f>
        <v>TREJUA</v>
      </c>
      <c r="G1318" s="36" t="s">
        <v>72</v>
      </c>
      <c r="H1318" s="39">
        <v>19.5</v>
      </c>
      <c r="I1318" s="40">
        <v>301.0</v>
      </c>
      <c r="J1318" s="41">
        <f t="shared" si="1"/>
        <v>5869.5</v>
      </c>
      <c r="K1318" s="37" t="str">
        <f t="array" ref="K1318">IFERROR(XLOOKUP(G1318,'Tipo de carga'!A:A,'Tipo de carga'!B:B))</f>
        <v>Autoabasto</v>
      </c>
      <c r="L1318" s="37">
        <f t="shared" si="2"/>
        <v>41</v>
      </c>
      <c r="M1318" s="37">
        <f t="shared" si="3"/>
        <v>12</v>
      </c>
      <c r="N1318" s="37">
        <f t="shared" si="4"/>
        <v>10</v>
      </c>
      <c r="O1318" s="37" t="str">
        <f t="array" ref="O1318">IFERROR(XLOOKUP(K1318,'Tipo de carga'!B:B,'Tipo de carga'!C:C))</f>
        <v>Diesel</v>
      </c>
    </row>
    <row r="1319">
      <c r="A1319" s="36">
        <v>1933.0</v>
      </c>
      <c r="B1319" s="37" t="str">
        <f>IFERROR(VLOOKUP(A1319,'asig octubre'!$A$2:$C$442,3,0))</f>
        <v>Circuitos</v>
      </c>
      <c r="C1319" s="37" t="str">
        <f>IFERROR(VLOOKUP(A1319,'asig octubre'!$A$2:$B$442,2,0))</f>
        <v>EC-03</v>
      </c>
      <c r="D1319" s="38">
        <v>45577.71740740741</v>
      </c>
      <c r="E1319" s="36" t="s">
        <v>213</v>
      </c>
      <c r="F1319" s="37" t="str">
        <f t="array" ref="F1319">IFERROR(XLOOKUP(E1319,Operadores!A:A,Operadores!B:B))</f>
        <v>OLIMAR01</v>
      </c>
      <c r="G1319" s="36" t="s">
        <v>72</v>
      </c>
      <c r="H1319" s="39">
        <v>19.5</v>
      </c>
      <c r="I1319" s="40">
        <v>259.0</v>
      </c>
      <c r="J1319" s="41">
        <f t="shared" si="1"/>
        <v>5050.5</v>
      </c>
      <c r="K1319" s="37" t="str">
        <f t="array" ref="K1319">IFERROR(XLOOKUP(G1319,'Tipo de carga'!A:A,'Tipo de carga'!B:B))</f>
        <v>Autoabasto</v>
      </c>
      <c r="L1319" s="37">
        <f t="shared" si="2"/>
        <v>41</v>
      </c>
      <c r="M1319" s="37">
        <f t="shared" si="3"/>
        <v>12</v>
      </c>
      <c r="N1319" s="37">
        <f t="shared" si="4"/>
        <v>10</v>
      </c>
      <c r="O1319" s="37" t="str">
        <f t="array" ref="O1319">IFERROR(XLOOKUP(K1319,'Tipo de carga'!B:B,'Tipo de carga'!C:C))</f>
        <v>Diesel</v>
      </c>
    </row>
    <row r="1320">
      <c r="A1320" s="36">
        <v>1827.0</v>
      </c>
      <c r="B1320" s="37" t="str">
        <f>IFERROR(VLOOKUP(A1320,'asig octubre'!$A$2:$C$442,3,0))</f>
        <v>Full Liver</v>
      </c>
      <c r="C1320" s="37" t="str">
        <f>IFERROR(VLOOKUP(A1320,'asig octubre'!$A$2:$B$442,2,0))</f>
        <v>EC-01</v>
      </c>
      <c r="D1320" s="38">
        <v>45577.69105324074</v>
      </c>
      <c r="E1320" s="36" t="s">
        <v>374</v>
      </c>
      <c r="F1320" s="37" t="str">
        <f t="array" ref="F1320">IFERROR(XLOOKUP(E1320,Operadores!A:A,Operadores!B:B))</f>
        <v>ANGMA</v>
      </c>
      <c r="G1320" s="36" t="s">
        <v>72</v>
      </c>
      <c r="H1320" s="39">
        <v>19.5</v>
      </c>
      <c r="I1320" s="40">
        <v>723.0</v>
      </c>
      <c r="J1320" s="41">
        <f t="shared" si="1"/>
        <v>14098.5</v>
      </c>
      <c r="K1320" s="37" t="str">
        <f t="array" ref="K1320">IFERROR(XLOOKUP(G1320,'Tipo de carga'!A:A,'Tipo de carga'!B:B))</f>
        <v>Autoabasto</v>
      </c>
      <c r="L1320" s="37">
        <f t="shared" si="2"/>
        <v>41</v>
      </c>
      <c r="M1320" s="37">
        <f t="shared" si="3"/>
        <v>12</v>
      </c>
      <c r="N1320" s="37">
        <f t="shared" si="4"/>
        <v>10</v>
      </c>
      <c r="O1320" s="37" t="str">
        <f t="array" ref="O1320">IFERROR(XLOOKUP(K1320,'Tipo de carga'!B:B,'Tipo de carga'!C:C))</f>
        <v>Diesel</v>
      </c>
    </row>
    <row r="1321">
      <c r="A1321" s="36">
        <v>1880.0</v>
      </c>
      <c r="B1321" s="37" t="str">
        <f>IFERROR(VLOOKUP(A1321,'asig octubre'!$A$2:$C$442,3,0))</f>
        <v>Circuitos</v>
      </c>
      <c r="C1321" s="37" t="str">
        <f>IFERROR(VLOOKUP(A1321,'asig octubre'!$A$2:$B$442,2,0))</f>
        <v>EC-03</v>
      </c>
      <c r="D1321" s="38">
        <v>45577.65158564815</v>
      </c>
      <c r="E1321" s="36" t="s">
        <v>248</v>
      </c>
      <c r="F1321" s="37" t="str">
        <f t="array" ref="F1321">IFERROR(XLOOKUP(E1321,Operadores!A:A,Operadores!B:B))</f>
        <v>CRULE</v>
      </c>
      <c r="G1321" s="36" t="s">
        <v>72</v>
      </c>
      <c r="H1321" s="39">
        <v>19.5</v>
      </c>
      <c r="I1321" s="40">
        <v>704.0</v>
      </c>
      <c r="J1321" s="41">
        <f t="shared" si="1"/>
        <v>13728</v>
      </c>
      <c r="K1321" s="37" t="str">
        <f t="array" ref="K1321">IFERROR(XLOOKUP(G1321,'Tipo de carga'!A:A,'Tipo de carga'!B:B))</f>
        <v>Autoabasto</v>
      </c>
      <c r="L1321" s="37">
        <f t="shared" si="2"/>
        <v>41</v>
      </c>
      <c r="M1321" s="37">
        <f t="shared" si="3"/>
        <v>12</v>
      </c>
      <c r="N1321" s="37">
        <f t="shared" si="4"/>
        <v>10</v>
      </c>
      <c r="O1321" s="37" t="str">
        <f t="array" ref="O1321">IFERROR(XLOOKUP(K1321,'Tipo de carga'!B:B,'Tipo de carga'!C:C))</f>
        <v>Diesel</v>
      </c>
    </row>
    <row r="1322">
      <c r="A1322" s="36">
        <v>1870.0</v>
      </c>
      <c r="B1322" s="37" t="str">
        <f>IFERROR(VLOOKUP(A1322,'asig octubre'!$A$2:$C$442,3,0))</f>
        <v>Circuitos</v>
      </c>
      <c r="C1322" s="37" t="str">
        <f>IFERROR(VLOOKUP(A1322,'asig octubre'!$A$2:$B$442,2,0))</f>
        <v>EC-03</v>
      </c>
      <c r="D1322" s="38">
        <v>45577.63721064815</v>
      </c>
      <c r="E1322" s="36" t="s">
        <v>385</v>
      </c>
      <c r="F1322" s="37" t="str">
        <f t="array" ref="F1322">IFERROR(XLOOKUP(E1322,Operadores!A:A,Operadores!B:B))</f>
        <v>RIOFE</v>
      </c>
      <c r="G1322" s="36" t="s">
        <v>72</v>
      </c>
      <c r="H1322" s="39">
        <v>19.5</v>
      </c>
      <c r="I1322" s="40">
        <v>780.0</v>
      </c>
      <c r="J1322" s="41">
        <f t="shared" si="1"/>
        <v>15210</v>
      </c>
      <c r="K1322" s="37" t="str">
        <f t="array" ref="K1322">IFERROR(XLOOKUP(G1322,'Tipo de carga'!A:A,'Tipo de carga'!B:B))</f>
        <v>Autoabasto</v>
      </c>
      <c r="L1322" s="37">
        <f t="shared" si="2"/>
        <v>41</v>
      </c>
      <c r="M1322" s="37">
        <f t="shared" si="3"/>
        <v>12</v>
      </c>
      <c r="N1322" s="37">
        <f t="shared" si="4"/>
        <v>10</v>
      </c>
      <c r="O1322" s="37" t="str">
        <f t="array" ref="O1322">IFERROR(XLOOKUP(K1322,'Tipo de carga'!B:B,'Tipo de carga'!C:C))</f>
        <v>Diesel</v>
      </c>
    </row>
    <row r="1323">
      <c r="A1323" s="36">
        <v>1934.0</v>
      </c>
      <c r="B1323" s="37" t="str">
        <f>IFERROR(VLOOKUP(A1323,'asig octubre'!$A$2:$C$442,3,0))</f>
        <v>Circuitos</v>
      </c>
      <c r="C1323" s="37" t="str">
        <f>IFERROR(VLOOKUP(A1323,'asig octubre'!$A$2:$B$442,2,0))</f>
        <v>EC-03</v>
      </c>
      <c r="D1323" s="38">
        <v>45577.61121527778</v>
      </c>
      <c r="E1323" s="36" t="s">
        <v>272</v>
      </c>
      <c r="F1323" s="37" t="str">
        <f t="array" ref="F1323">IFERROR(XLOOKUP(E1323,Operadores!A:A,Operadores!B:B))</f>
        <v>AVIEN</v>
      </c>
      <c r="G1323" s="36" t="s">
        <v>72</v>
      </c>
      <c r="H1323" s="39">
        <v>19.5</v>
      </c>
      <c r="I1323" s="40">
        <v>271.0</v>
      </c>
      <c r="J1323" s="41">
        <f t="shared" si="1"/>
        <v>5284.5</v>
      </c>
      <c r="K1323" s="37" t="str">
        <f t="array" ref="K1323">IFERROR(XLOOKUP(G1323,'Tipo de carga'!A:A,'Tipo de carga'!B:B))</f>
        <v>Autoabasto</v>
      </c>
      <c r="L1323" s="37">
        <f t="shared" si="2"/>
        <v>41</v>
      </c>
      <c r="M1323" s="37">
        <f t="shared" si="3"/>
        <v>12</v>
      </c>
      <c r="N1323" s="37">
        <f t="shared" si="4"/>
        <v>10</v>
      </c>
      <c r="O1323" s="37" t="str">
        <f t="array" ref="O1323">IFERROR(XLOOKUP(K1323,'Tipo de carga'!B:B,'Tipo de carga'!C:C))</f>
        <v>Diesel</v>
      </c>
    </row>
    <row r="1324">
      <c r="A1324" s="36">
        <v>1953.0</v>
      </c>
      <c r="B1324" s="37" t="str">
        <f>IFERROR(VLOOKUP(A1324,'asig octubre'!$A$2:$C$442,3,0))</f>
        <v>MeLi asignado SD</v>
      </c>
      <c r="C1324" s="37" t="str">
        <f>IFERROR(VLOOKUP(A1324,'asig octubre'!$A$2:$B$442,2,0))</f>
        <v>EC-05</v>
      </c>
      <c r="D1324" s="38">
        <v>45577.59607638889</v>
      </c>
      <c r="E1324" s="36" t="s">
        <v>172</v>
      </c>
      <c r="F1324" s="37" t="str">
        <f t="array" ref="F1324">IFERROR(XLOOKUP(E1324,Operadores!A:A,Operadores!B:B))</f>
        <v>REDJUL</v>
      </c>
      <c r="G1324" s="36" t="s">
        <v>72</v>
      </c>
      <c r="H1324" s="39">
        <v>19.5</v>
      </c>
      <c r="I1324" s="40">
        <v>626.0</v>
      </c>
      <c r="J1324" s="41">
        <f t="shared" si="1"/>
        <v>12207</v>
      </c>
      <c r="K1324" s="37" t="str">
        <f t="array" ref="K1324">IFERROR(XLOOKUP(G1324,'Tipo de carga'!A:A,'Tipo de carga'!B:B))</f>
        <v>Autoabasto</v>
      </c>
      <c r="L1324" s="37">
        <f t="shared" si="2"/>
        <v>41</v>
      </c>
      <c r="M1324" s="37">
        <f t="shared" si="3"/>
        <v>12</v>
      </c>
      <c r="N1324" s="37">
        <f t="shared" si="4"/>
        <v>10</v>
      </c>
      <c r="O1324" s="37" t="str">
        <f t="array" ref="O1324">IFERROR(XLOOKUP(K1324,'Tipo de carga'!B:B,'Tipo de carga'!C:C))</f>
        <v>Diesel</v>
      </c>
    </row>
    <row r="1325">
      <c r="A1325" s="36">
        <v>1828.0</v>
      </c>
      <c r="B1325" s="37" t="str">
        <f>IFERROR(VLOOKUP(A1325,'asig octubre'!$A$2:$C$442,3,0))</f>
        <v>Circuitos Mty</v>
      </c>
      <c r="C1325" s="37" t="str">
        <f>IFERROR(VLOOKUP(A1325,'asig octubre'!$A$2:$B$442,2,0))</f>
        <v>EC-07</v>
      </c>
      <c r="D1325" s="38">
        <v>45577.58729166666</v>
      </c>
      <c r="E1325" s="36" t="s">
        <v>414</v>
      </c>
      <c r="F1325" s="37" t="str">
        <f t="array" ref="F1325">IFERROR(XLOOKUP(E1325,Operadores!A:A,Operadores!B:B))</f>
        <v>CRUBE</v>
      </c>
      <c r="G1325" s="36" t="s">
        <v>72</v>
      </c>
      <c r="H1325" s="39">
        <v>19.5</v>
      </c>
      <c r="I1325" s="40">
        <v>691.0</v>
      </c>
      <c r="J1325" s="41">
        <f t="shared" si="1"/>
        <v>13474.5</v>
      </c>
      <c r="K1325" s="37" t="str">
        <f t="array" ref="K1325">IFERROR(XLOOKUP(G1325,'Tipo de carga'!A:A,'Tipo de carga'!B:B))</f>
        <v>Autoabasto</v>
      </c>
      <c r="L1325" s="37">
        <f t="shared" si="2"/>
        <v>41</v>
      </c>
      <c r="M1325" s="37">
        <f t="shared" si="3"/>
        <v>12</v>
      </c>
      <c r="N1325" s="37">
        <f t="shared" si="4"/>
        <v>10</v>
      </c>
      <c r="O1325" s="37" t="str">
        <f t="array" ref="O1325">IFERROR(XLOOKUP(K1325,'Tipo de carga'!B:B,'Tipo de carga'!C:C))</f>
        <v>Diesel</v>
      </c>
    </row>
    <row r="1326">
      <c r="A1326" s="36">
        <v>1997.0</v>
      </c>
      <c r="B1326" s="37" t="str">
        <f>IFERROR(VLOOKUP(A1326,'asig octubre'!$A$2:$C$442,3,0))</f>
        <v>MeLi Dedicado Merida</v>
      </c>
      <c r="C1326" s="37" t="str">
        <f>IFERROR(VLOOKUP(A1326,'asig octubre'!$A$2:$B$442,2,0))</f>
        <v>EC-05</v>
      </c>
      <c r="D1326" s="38">
        <v>45577.576689814814</v>
      </c>
      <c r="E1326" s="36" t="s">
        <v>391</v>
      </c>
      <c r="F1326" s="37" t="str">
        <f t="array" ref="F1326">IFERROR(XLOOKUP(E1326,Operadores!A:A,Operadores!B:B))</f>
        <v>HERVIC02</v>
      </c>
      <c r="G1326" s="36" t="s">
        <v>72</v>
      </c>
      <c r="H1326" s="39">
        <v>19.5</v>
      </c>
      <c r="I1326" s="40">
        <v>481.0</v>
      </c>
      <c r="J1326" s="41">
        <f t="shared" si="1"/>
        <v>9379.5</v>
      </c>
      <c r="K1326" s="37" t="str">
        <f t="array" ref="K1326">IFERROR(XLOOKUP(G1326,'Tipo de carga'!A:A,'Tipo de carga'!B:B))</f>
        <v>Autoabasto</v>
      </c>
      <c r="L1326" s="37">
        <f t="shared" si="2"/>
        <v>41</v>
      </c>
      <c r="M1326" s="37">
        <f t="shared" si="3"/>
        <v>12</v>
      </c>
      <c r="N1326" s="37">
        <f t="shared" si="4"/>
        <v>10</v>
      </c>
      <c r="O1326" s="37" t="str">
        <f t="array" ref="O1326">IFERROR(XLOOKUP(K1326,'Tipo de carga'!B:B,'Tipo de carga'!C:C))</f>
        <v>Diesel</v>
      </c>
    </row>
    <row r="1327">
      <c r="A1327" s="36">
        <v>1876.0</v>
      </c>
      <c r="B1327" s="37" t="str">
        <f>IFERROR(VLOOKUP(A1327,'asig octubre'!$A$2:$C$442,3,0))</f>
        <v>Circuitos</v>
      </c>
      <c r="C1327" s="37" t="str">
        <f>IFERROR(VLOOKUP(A1327,'asig octubre'!$A$2:$B$442,2,0))</f>
        <v>EC-03</v>
      </c>
      <c r="D1327" s="38">
        <v>45577.56795138889</v>
      </c>
      <c r="E1327" s="36" t="s">
        <v>405</v>
      </c>
      <c r="F1327" s="37" t="str">
        <f t="array" ref="F1327">IFERROR(XLOOKUP(E1327,Operadores!A:A,Operadores!B:B))</f>
        <v>RUIFR</v>
      </c>
      <c r="G1327" s="36" t="s">
        <v>72</v>
      </c>
      <c r="H1327" s="39">
        <v>19.5</v>
      </c>
      <c r="I1327" s="40">
        <v>485.0</v>
      </c>
      <c r="J1327" s="41">
        <f t="shared" si="1"/>
        <v>9457.5</v>
      </c>
      <c r="K1327" s="37" t="str">
        <f t="array" ref="K1327">IFERROR(XLOOKUP(G1327,'Tipo de carga'!A:A,'Tipo de carga'!B:B))</f>
        <v>Autoabasto</v>
      </c>
      <c r="L1327" s="37">
        <f t="shared" si="2"/>
        <v>41</v>
      </c>
      <c r="M1327" s="37">
        <f t="shared" si="3"/>
        <v>12</v>
      </c>
      <c r="N1327" s="37">
        <f t="shared" si="4"/>
        <v>10</v>
      </c>
      <c r="O1327" s="37" t="str">
        <f t="array" ref="O1327">IFERROR(XLOOKUP(K1327,'Tipo de carga'!B:B,'Tipo de carga'!C:C))</f>
        <v>Diesel</v>
      </c>
    </row>
    <row r="1328">
      <c r="A1328" s="36">
        <v>1850.0</v>
      </c>
      <c r="B1328" s="37" t="str">
        <f>IFERROR(VLOOKUP(A1328,'asig octubre'!$A$2:$C$442,3,0))</f>
        <v>Circuitos</v>
      </c>
      <c r="C1328" s="37" t="str">
        <f>IFERROR(VLOOKUP(A1328,'asig octubre'!$A$2:$B$442,2,0))</f>
        <v>EC-03</v>
      </c>
      <c r="D1328" s="38">
        <v>45577.562581018516</v>
      </c>
      <c r="E1328" s="36" t="s">
        <v>487</v>
      </c>
      <c r="F1328" s="37" t="str">
        <f t="array" ref="F1328">IFERROR(XLOOKUP(E1328,Operadores!A:A,Operadores!B:B))</f>
        <v>DOMSAL</v>
      </c>
      <c r="G1328" s="36" t="s">
        <v>72</v>
      </c>
      <c r="H1328" s="39">
        <v>19.5</v>
      </c>
      <c r="I1328" s="40">
        <v>15.0</v>
      </c>
      <c r="J1328" s="41">
        <f t="shared" si="1"/>
        <v>292.5</v>
      </c>
      <c r="K1328" s="37" t="str">
        <f t="array" ref="K1328">IFERROR(XLOOKUP(G1328,'Tipo de carga'!A:A,'Tipo de carga'!B:B))</f>
        <v>Autoabasto</v>
      </c>
      <c r="L1328" s="37">
        <f t="shared" si="2"/>
        <v>41</v>
      </c>
      <c r="M1328" s="37">
        <f t="shared" si="3"/>
        <v>12</v>
      </c>
      <c r="N1328" s="37">
        <f t="shared" si="4"/>
        <v>10</v>
      </c>
      <c r="O1328" s="37" t="str">
        <f t="array" ref="O1328">IFERROR(XLOOKUP(K1328,'Tipo de carga'!B:B,'Tipo de carga'!C:C))</f>
        <v>Diesel</v>
      </c>
    </row>
    <row r="1329">
      <c r="A1329" s="36">
        <v>1976.0</v>
      </c>
      <c r="B1329" s="37" t="str">
        <f>IFERROR(VLOOKUP(A1329,'asig octubre'!$A$2:$C$442,3,0))</f>
        <v>MeLi asignado SD</v>
      </c>
      <c r="C1329" s="37" t="str">
        <f>IFERROR(VLOOKUP(A1329,'asig octubre'!$A$2:$B$442,2,0))</f>
        <v>EC-05</v>
      </c>
      <c r="D1329" s="38">
        <v>45577.557442129626</v>
      </c>
      <c r="E1329" s="36" t="s">
        <v>178</v>
      </c>
      <c r="F1329" s="37" t="str">
        <f t="array" ref="F1329">IFERROR(XLOOKUP(E1329,Operadores!A:A,Operadores!B:B))</f>
        <v>BAUGEO</v>
      </c>
      <c r="G1329" s="36" t="s">
        <v>72</v>
      </c>
      <c r="H1329" s="39">
        <v>19.5</v>
      </c>
      <c r="I1329" s="40">
        <v>300.0</v>
      </c>
      <c r="J1329" s="41">
        <f t="shared" si="1"/>
        <v>5850</v>
      </c>
      <c r="K1329" s="37" t="str">
        <f t="array" ref="K1329">IFERROR(XLOOKUP(G1329,'Tipo de carga'!A:A,'Tipo de carga'!B:B))</f>
        <v>Autoabasto</v>
      </c>
      <c r="L1329" s="37">
        <f t="shared" si="2"/>
        <v>41</v>
      </c>
      <c r="M1329" s="37">
        <f t="shared" si="3"/>
        <v>12</v>
      </c>
      <c r="N1329" s="37">
        <f t="shared" si="4"/>
        <v>10</v>
      </c>
      <c r="O1329" s="37" t="str">
        <f t="array" ref="O1329">IFERROR(XLOOKUP(K1329,'Tipo de carga'!B:B,'Tipo de carga'!C:C))</f>
        <v>Diesel</v>
      </c>
    </row>
    <row r="1330">
      <c r="A1330" s="36">
        <v>1795.0</v>
      </c>
      <c r="B1330" s="37" t="str">
        <f>IFERROR(VLOOKUP(A1330,'asig octubre'!$A$2:$C$442,3,0))</f>
        <v>Pilgrims Tepo</v>
      </c>
      <c r="C1330" s="37" t="str">
        <f>IFERROR(VLOOKUP(A1330,'asig octubre'!$A$2:$B$442,2,0))</f>
        <v>EC-02</v>
      </c>
      <c r="D1330" s="38">
        <v>45577.547627314816</v>
      </c>
      <c r="E1330" s="36" t="s">
        <v>451</v>
      </c>
      <c r="F1330" s="37" t="str">
        <f t="array" ref="F1330">IFERROR(XLOOKUP(E1330,Operadores!A:A,Operadores!B:B))</f>
        <v>CARJOS02</v>
      </c>
      <c r="G1330" s="36" t="s">
        <v>72</v>
      </c>
      <c r="H1330" s="39">
        <v>19.5</v>
      </c>
      <c r="I1330" s="40">
        <v>183.0</v>
      </c>
      <c r="J1330" s="41">
        <f t="shared" si="1"/>
        <v>3568.5</v>
      </c>
      <c r="K1330" s="37" t="str">
        <f t="array" ref="K1330">IFERROR(XLOOKUP(G1330,'Tipo de carga'!A:A,'Tipo de carga'!B:B))</f>
        <v>Autoabasto</v>
      </c>
      <c r="L1330" s="37">
        <f t="shared" si="2"/>
        <v>41</v>
      </c>
      <c r="M1330" s="37">
        <f t="shared" si="3"/>
        <v>12</v>
      </c>
      <c r="N1330" s="37">
        <f t="shared" si="4"/>
        <v>10</v>
      </c>
      <c r="O1330" s="37" t="str">
        <f t="array" ref="O1330">IFERROR(XLOOKUP(K1330,'Tipo de carga'!B:B,'Tipo de carga'!C:C))</f>
        <v>Diesel</v>
      </c>
    </row>
    <row r="1331">
      <c r="A1331" s="36">
        <v>1850.0</v>
      </c>
      <c r="B1331" s="37" t="str">
        <f>IFERROR(VLOOKUP(A1331,'asig octubre'!$A$2:$C$442,3,0))</f>
        <v>Circuitos</v>
      </c>
      <c r="C1331" s="37" t="str">
        <f>IFERROR(VLOOKUP(A1331,'asig octubre'!$A$2:$B$442,2,0))</f>
        <v>EC-03</v>
      </c>
      <c r="D1331" s="38">
        <v>45577.54357638889</v>
      </c>
      <c r="E1331" s="36" t="s">
        <v>487</v>
      </c>
      <c r="F1331" s="37" t="str">
        <f t="array" ref="F1331">IFERROR(XLOOKUP(E1331,Operadores!A:A,Operadores!B:B))</f>
        <v>DOMSAL</v>
      </c>
      <c r="G1331" s="36" t="s">
        <v>72</v>
      </c>
      <c r="H1331" s="39">
        <v>19.5</v>
      </c>
      <c r="I1331" s="40">
        <v>492.0</v>
      </c>
      <c r="J1331" s="41">
        <f t="shared" si="1"/>
        <v>9594</v>
      </c>
      <c r="K1331" s="37" t="str">
        <f t="array" ref="K1331">IFERROR(XLOOKUP(G1331,'Tipo de carga'!A:A,'Tipo de carga'!B:B))</f>
        <v>Autoabasto</v>
      </c>
      <c r="L1331" s="37">
        <f t="shared" si="2"/>
        <v>41</v>
      </c>
      <c r="M1331" s="37">
        <f t="shared" si="3"/>
        <v>12</v>
      </c>
      <c r="N1331" s="37">
        <f t="shared" si="4"/>
        <v>10</v>
      </c>
      <c r="O1331" s="37" t="str">
        <f t="array" ref="O1331">IFERROR(XLOOKUP(K1331,'Tipo de carga'!B:B,'Tipo de carga'!C:C))</f>
        <v>Diesel</v>
      </c>
    </row>
    <row r="1332">
      <c r="A1332" s="36">
        <v>2021.0</v>
      </c>
      <c r="B1332" s="37" t="str">
        <f>IFERROR(VLOOKUP(A1332,'asig octubre'!$A$2:$C$442,3,0))</f>
        <v>Available</v>
      </c>
      <c r="C1332" s="37" t="str">
        <f>IFERROR(VLOOKUP(A1332,'asig octubre'!$A$2:$B$442,2,0))</f>
        <v>TTE</v>
      </c>
      <c r="D1332" s="38">
        <v>45577.529490740744</v>
      </c>
      <c r="E1332" s="36" t="s">
        <v>191</v>
      </c>
      <c r="F1332" s="37" t="str">
        <f t="array" ref="F1332">IFERROR(XLOOKUP(E1332,Operadores!A:A,Operadores!B:B))</f>
        <v>DIADAV</v>
      </c>
      <c r="G1332" s="36" t="s">
        <v>72</v>
      </c>
      <c r="H1332" s="39">
        <v>19.5</v>
      </c>
      <c r="I1332" s="40">
        <v>103.0</v>
      </c>
      <c r="J1332" s="41">
        <f t="shared" si="1"/>
        <v>2008.5</v>
      </c>
      <c r="K1332" s="37" t="str">
        <f t="array" ref="K1332">IFERROR(XLOOKUP(G1332,'Tipo de carga'!A:A,'Tipo de carga'!B:B))</f>
        <v>Autoabasto</v>
      </c>
      <c r="L1332" s="37">
        <f t="shared" si="2"/>
        <v>41</v>
      </c>
      <c r="M1332" s="37">
        <f t="shared" si="3"/>
        <v>12</v>
      </c>
      <c r="N1332" s="37">
        <f t="shared" si="4"/>
        <v>10</v>
      </c>
      <c r="O1332" s="37" t="str">
        <f t="array" ref="O1332">IFERROR(XLOOKUP(K1332,'Tipo de carga'!B:B,'Tipo de carga'!C:C))</f>
        <v>Diesel</v>
      </c>
    </row>
    <row r="1333">
      <c r="A1333" s="36">
        <v>2010.0</v>
      </c>
      <c r="B1333" s="37" t="str">
        <f>IFERROR(VLOOKUP(A1333,'asig octubre'!$A$2:$C$442,3,0))</f>
        <v>MeLi asignado SD</v>
      </c>
      <c r="C1333" s="37" t="str">
        <f>IFERROR(VLOOKUP(A1333,'asig octubre'!$A$2:$B$442,2,0))</f>
        <v>EC-05</v>
      </c>
      <c r="D1333" s="38">
        <v>45577.516168981485</v>
      </c>
      <c r="E1333" s="36" t="s">
        <v>348</v>
      </c>
      <c r="F1333" s="37" t="str">
        <f t="array" ref="F1333">IFERROR(XLOOKUP(E1333,Operadores!A:A,Operadores!B:B))</f>
        <v>REYFER01</v>
      </c>
      <c r="G1333" s="36" t="s">
        <v>72</v>
      </c>
      <c r="H1333" s="39">
        <v>19.5</v>
      </c>
      <c r="I1333" s="40">
        <v>117.0</v>
      </c>
      <c r="J1333" s="41">
        <f t="shared" si="1"/>
        <v>2281.5</v>
      </c>
      <c r="K1333" s="37" t="str">
        <f t="array" ref="K1333">IFERROR(XLOOKUP(G1333,'Tipo de carga'!A:A,'Tipo de carga'!B:B))</f>
        <v>Autoabasto</v>
      </c>
      <c r="L1333" s="37">
        <f t="shared" si="2"/>
        <v>41</v>
      </c>
      <c r="M1333" s="37">
        <f t="shared" si="3"/>
        <v>12</v>
      </c>
      <c r="N1333" s="37">
        <f t="shared" si="4"/>
        <v>10</v>
      </c>
      <c r="O1333" s="37" t="str">
        <f t="array" ref="O1333">IFERROR(XLOOKUP(K1333,'Tipo de carga'!B:B,'Tipo de carga'!C:C))</f>
        <v>Diesel</v>
      </c>
    </row>
    <row r="1334">
      <c r="A1334" s="36">
        <v>1757.0</v>
      </c>
      <c r="B1334" s="37" t="str">
        <f>IFERROR(VLOOKUP(A1334,'asig octubre'!$A$2:$C$442,3,0))</f>
        <v>Pilgrims Tepo</v>
      </c>
      <c r="C1334" s="37" t="str">
        <f>IFERROR(VLOOKUP(A1334,'asig octubre'!$A$2:$B$442,2,0))</f>
        <v>EC-02</v>
      </c>
      <c r="D1334" s="38">
        <v>45577.5084375</v>
      </c>
      <c r="E1334" s="36" t="s">
        <v>377</v>
      </c>
      <c r="F1334" s="37" t="str">
        <f t="array" ref="F1334">IFERROR(XLOOKUP(E1334,Operadores!A:A,Operadores!B:B))</f>
        <v>MARMIG</v>
      </c>
      <c r="G1334" s="36" t="s">
        <v>72</v>
      </c>
      <c r="H1334" s="39">
        <v>19.5</v>
      </c>
      <c r="I1334" s="40">
        <v>126.0</v>
      </c>
      <c r="J1334" s="41">
        <f t="shared" si="1"/>
        <v>2457</v>
      </c>
      <c r="K1334" s="37" t="str">
        <f t="array" ref="K1334">IFERROR(XLOOKUP(G1334,'Tipo de carga'!A:A,'Tipo de carga'!B:B))</f>
        <v>Autoabasto</v>
      </c>
      <c r="L1334" s="37">
        <f t="shared" si="2"/>
        <v>41</v>
      </c>
      <c r="M1334" s="37">
        <f t="shared" si="3"/>
        <v>12</v>
      </c>
      <c r="N1334" s="37">
        <f t="shared" si="4"/>
        <v>10</v>
      </c>
      <c r="O1334" s="37" t="str">
        <f t="array" ref="O1334">IFERROR(XLOOKUP(K1334,'Tipo de carga'!B:B,'Tipo de carga'!C:C))</f>
        <v>Diesel</v>
      </c>
    </row>
    <row r="1335">
      <c r="A1335" s="36">
        <v>1731.0</v>
      </c>
      <c r="B1335" s="37" t="str">
        <f>IFERROR(VLOOKUP(A1335,'asig octubre'!$A$2:$C$442,3,0))</f>
        <v>Pilgrims Tepo</v>
      </c>
      <c r="C1335" s="37" t="str">
        <f>IFERROR(VLOOKUP(A1335,'asig octubre'!$A$2:$B$442,2,0))</f>
        <v>EC-02</v>
      </c>
      <c r="D1335" s="38">
        <v>45577.49553240741</v>
      </c>
      <c r="E1335" s="36" t="s">
        <v>378</v>
      </c>
      <c r="F1335" s="37" t="str">
        <f t="array" ref="F1335">IFERROR(XLOOKUP(E1335,Operadores!A:A,Operadores!B:B))</f>
        <v>RAMHEC</v>
      </c>
      <c r="G1335" s="36" t="s">
        <v>72</v>
      </c>
      <c r="H1335" s="39">
        <v>19.5</v>
      </c>
      <c r="I1335" s="40">
        <v>127.0</v>
      </c>
      <c r="J1335" s="41">
        <f t="shared" si="1"/>
        <v>2476.5</v>
      </c>
      <c r="K1335" s="37" t="str">
        <f t="array" ref="K1335">IFERROR(XLOOKUP(G1335,'Tipo de carga'!A:A,'Tipo de carga'!B:B))</f>
        <v>Autoabasto</v>
      </c>
      <c r="L1335" s="37">
        <f t="shared" si="2"/>
        <v>41</v>
      </c>
      <c r="M1335" s="37">
        <f t="shared" si="3"/>
        <v>12</v>
      </c>
      <c r="N1335" s="37">
        <f t="shared" si="4"/>
        <v>10</v>
      </c>
      <c r="O1335" s="37" t="str">
        <f t="array" ref="O1335">IFERROR(XLOOKUP(K1335,'Tipo de carga'!B:B,'Tipo de carga'!C:C))</f>
        <v>Diesel</v>
      </c>
    </row>
    <row r="1336">
      <c r="A1336" s="36">
        <v>2007.0</v>
      </c>
      <c r="B1336" s="37" t="str">
        <f>IFERROR(VLOOKUP(A1336,'asig octubre'!$A$2:$C$442,3,0))</f>
        <v>MeLi Asignado TD</v>
      </c>
      <c r="C1336" s="37" t="str">
        <f>IFERROR(VLOOKUP(A1336,'asig octubre'!$A$2:$B$442,2,0))</f>
        <v>EC-05</v>
      </c>
      <c r="D1336" s="38">
        <v>45577.47077546296</v>
      </c>
      <c r="E1336" s="36" t="s">
        <v>166</v>
      </c>
      <c r="F1336" s="37" t="str">
        <f t="array" ref="F1336">IFERROR(XLOOKUP(E1336,Operadores!A:A,Operadores!B:B))</f>
        <v>PADRI</v>
      </c>
      <c r="G1336" s="36" t="s">
        <v>72</v>
      </c>
      <c r="H1336" s="39">
        <v>19.5</v>
      </c>
      <c r="I1336" s="40">
        <v>580.0</v>
      </c>
      <c r="J1336" s="41">
        <f t="shared" si="1"/>
        <v>11310</v>
      </c>
      <c r="K1336" s="37" t="str">
        <f t="array" ref="K1336">IFERROR(XLOOKUP(G1336,'Tipo de carga'!A:A,'Tipo de carga'!B:B))</f>
        <v>Autoabasto</v>
      </c>
      <c r="L1336" s="37">
        <f t="shared" si="2"/>
        <v>41</v>
      </c>
      <c r="M1336" s="37">
        <f t="shared" si="3"/>
        <v>12</v>
      </c>
      <c r="N1336" s="37">
        <f t="shared" si="4"/>
        <v>10</v>
      </c>
      <c r="O1336" s="37" t="str">
        <f t="array" ref="O1336">IFERROR(XLOOKUP(K1336,'Tipo de carga'!B:B,'Tipo de carga'!C:C))</f>
        <v>Diesel</v>
      </c>
    </row>
    <row r="1337">
      <c r="A1337" s="36">
        <v>1959.0</v>
      </c>
      <c r="B1337" s="37" t="str">
        <f>IFERROR(VLOOKUP(A1337,'asig octubre'!$A$2:$C$442,3,0))</f>
        <v>Full Liver</v>
      </c>
      <c r="C1337" s="37" t="str">
        <f>IFERROR(VLOOKUP(A1337,'asig octubre'!$A$2:$B$442,2,0))</f>
        <v>EC-01</v>
      </c>
      <c r="D1337" s="38">
        <v>45577.44737268519</v>
      </c>
      <c r="E1337" s="36" t="s">
        <v>206</v>
      </c>
      <c r="F1337" s="37" t="str">
        <f t="array" ref="F1337">IFERROR(XLOOKUP(E1337,Operadores!A:A,Operadores!B:B))</f>
        <v>JARDAN</v>
      </c>
      <c r="G1337" s="36" t="s">
        <v>72</v>
      </c>
      <c r="H1337" s="39">
        <v>19.5</v>
      </c>
      <c r="I1337" s="40">
        <v>315.0</v>
      </c>
      <c r="J1337" s="41">
        <f t="shared" si="1"/>
        <v>6142.5</v>
      </c>
      <c r="K1337" s="37" t="str">
        <f t="array" ref="K1337">IFERROR(XLOOKUP(G1337,'Tipo de carga'!A:A,'Tipo de carga'!B:B))</f>
        <v>Autoabasto</v>
      </c>
      <c r="L1337" s="37">
        <f t="shared" si="2"/>
        <v>41</v>
      </c>
      <c r="M1337" s="37">
        <f t="shared" si="3"/>
        <v>12</v>
      </c>
      <c r="N1337" s="37">
        <f t="shared" si="4"/>
        <v>10</v>
      </c>
      <c r="O1337" s="37" t="str">
        <f t="array" ref="O1337">IFERROR(XLOOKUP(K1337,'Tipo de carga'!B:B,'Tipo de carga'!C:C))</f>
        <v>Diesel</v>
      </c>
    </row>
    <row r="1338">
      <c r="A1338" s="36">
        <v>1994.0</v>
      </c>
      <c r="B1338" s="37" t="str">
        <f>IFERROR(VLOOKUP(A1338,'asig octubre'!$A$2:$C$442,3,0))</f>
        <v>MeLi Dedicado TD</v>
      </c>
      <c r="C1338" s="37" t="str">
        <f>IFERROR(VLOOKUP(A1338,'asig octubre'!$A$2:$B$442,2,0))</f>
        <v>EC-05</v>
      </c>
      <c r="D1338" s="38">
        <v>45577.43672453704</v>
      </c>
      <c r="E1338" s="36" t="s">
        <v>339</v>
      </c>
      <c r="F1338" s="37" t="str">
        <f t="array" ref="F1338">IFERROR(XLOOKUP(E1338,Operadores!A:A,Operadores!B:B))</f>
        <v>ESCJOR</v>
      </c>
      <c r="G1338" s="36" t="s">
        <v>72</v>
      </c>
      <c r="H1338" s="39">
        <v>19.5</v>
      </c>
      <c r="I1338" s="40">
        <v>501.0</v>
      </c>
      <c r="J1338" s="41">
        <f t="shared" si="1"/>
        <v>9769.5</v>
      </c>
      <c r="K1338" s="37" t="str">
        <f t="array" ref="K1338">IFERROR(XLOOKUP(G1338,'Tipo de carga'!A:A,'Tipo de carga'!B:B))</f>
        <v>Autoabasto</v>
      </c>
      <c r="L1338" s="37">
        <f t="shared" si="2"/>
        <v>41</v>
      </c>
      <c r="M1338" s="37">
        <f t="shared" si="3"/>
        <v>12</v>
      </c>
      <c r="N1338" s="37">
        <f t="shared" si="4"/>
        <v>10</v>
      </c>
      <c r="O1338" s="37" t="str">
        <f t="array" ref="O1338">IFERROR(XLOOKUP(K1338,'Tipo de carga'!B:B,'Tipo de carga'!C:C))</f>
        <v>Diesel</v>
      </c>
    </row>
    <row r="1339">
      <c r="A1339" s="36">
        <v>1898.0</v>
      </c>
      <c r="B1339" s="37" t="str">
        <f>IFERROR(VLOOKUP(A1339,'asig octubre'!$A$2:$C$442,3,0))</f>
        <v>Full Liver</v>
      </c>
      <c r="C1339" s="37" t="str">
        <f>IFERROR(VLOOKUP(A1339,'asig octubre'!$A$2:$B$442,2,0))</f>
        <v>EC-01</v>
      </c>
      <c r="D1339" s="38">
        <v>45577.41744212963</v>
      </c>
      <c r="E1339" s="36" t="s">
        <v>366</v>
      </c>
      <c r="F1339" s="37" t="str">
        <f t="array" ref="F1339">IFERROR(XLOOKUP(E1339,Operadores!A:A,Operadores!B:B))</f>
        <v>CASMA</v>
      </c>
      <c r="G1339" s="36" t="s">
        <v>72</v>
      </c>
      <c r="H1339" s="39">
        <v>19.5</v>
      </c>
      <c r="I1339" s="40">
        <v>356.0</v>
      </c>
      <c r="J1339" s="41">
        <f t="shared" si="1"/>
        <v>6942</v>
      </c>
      <c r="K1339" s="37" t="str">
        <f t="array" ref="K1339">IFERROR(XLOOKUP(G1339,'Tipo de carga'!A:A,'Tipo de carga'!B:B))</f>
        <v>Autoabasto</v>
      </c>
      <c r="L1339" s="37">
        <f t="shared" si="2"/>
        <v>41</v>
      </c>
      <c r="M1339" s="37">
        <f t="shared" si="3"/>
        <v>12</v>
      </c>
      <c r="N1339" s="37">
        <f t="shared" si="4"/>
        <v>10</v>
      </c>
      <c r="O1339" s="37" t="str">
        <f t="array" ref="O1339">IFERROR(XLOOKUP(K1339,'Tipo de carga'!B:B,'Tipo de carga'!C:C))</f>
        <v>Diesel</v>
      </c>
    </row>
    <row r="1340">
      <c r="A1340" s="36">
        <v>1839.0</v>
      </c>
      <c r="B1340" s="37" t="str">
        <f>IFERROR(VLOOKUP(A1340,'asig octubre'!$A$2:$C$442,3,0))</f>
        <v>Liverpool Local</v>
      </c>
      <c r="C1340" s="37" t="str">
        <f>IFERROR(VLOOKUP(A1340,'asig octubre'!$A$2:$B$442,2,0))</f>
        <v>EC-01</v>
      </c>
      <c r="D1340" s="38">
        <v>45577.4112962963</v>
      </c>
      <c r="E1340" s="36" t="s">
        <v>491</v>
      </c>
      <c r="F1340" s="37" t="str">
        <f t="array" ref="F1340">IFERROR(XLOOKUP(E1340,Operadores!A:A,Operadores!B:B))</f>
        <v>CABCAR</v>
      </c>
      <c r="G1340" s="36" t="s">
        <v>72</v>
      </c>
      <c r="H1340" s="39">
        <v>19.5</v>
      </c>
      <c r="I1340" s="40">
        <v>639.0</v>
      </c>
      <c r="J1340" s="41">
        <f t="shared" si="1"/>
        <v>12460.5</v>
      </c>
      <c r="K1340" s="37" t="str">
        <f t="array" ref="K1340">IFERROR(XLOOKUP(G1340,'Tipo de carga'!A:A,'Tipo de carga'!B:B))</f>
        <v>Autoabasto</v>
      </c>
      <c r="L1340" s="37">
        <f t="shared" si="2"/>
        <v>41</v>
      </c>
      <c r="M1340" s="37">
        <f t="shared" si="3"/>
        <v>12</v>
      </c>
      <c r="N1340" s="37">
        <f t="shared" si="4"/>
        <v>10</v>
      </c>
      <c r="O1340" s="37" t="str">
        <f t="array" ref="O1340">IFERROR(XLOOKUP(K1340,'Tipo de carga'!B:B,'Tipo de carga'!C:C))</f>
        <v>Diesel</v>
      </c>
    </row>
    <row r="1341">
      <c r="A1341" s="36">
        <v>1833.0</v>
      </c>
      <c r="B1341" s="37" t="str">
        <f>IFERROR(VLOOKUP(A1341,'asig octubre'!$A$2:$C$442,3,0))</f>
        <v>Liverpool Local</v>
      </c>
      <c r="C1341" s="37" t="str">
        <f>IFERROR(VLOOKUP(A1341,'asig octubre'!$A$2:$B$442,2,0))</f>
        <v>EC-01</v>
      </c>
      <c r="D1341" s="38">
        <v>45577.396319444444</v>
      </c>
      <c r="E1341" s="36" t="s">
        <v>174</v>
      </c>
      <c r="F1341" s="37" t="str">
        <f t="array" ref="F1341">IFERROR(XLOOKUP(E1341,Operadores!A:A,Operadores!B:B))</f>
        <v>SANROD</v>
      </c>
      <c r="G1341" s="36" t="s">
        <v>72</v>
      </c>
      <c r="H1341" s="39">
        <v>19.5</v>
      </c>
      <c r="I1341" s="40">
        <v>610.0</v>
      </c>
      <c r="J1341" s="41">
        <f t="shared" si="1"/>
        <v>11895</v>
      </c>
      <c r="K1341" s="37" t="str">
        <f t="array" ref="K1341">IFERROR(XLOOKUP(G1341,'Tipo de carga'!A:A,'Tipo de carga'!B:B))</f>
        <v>Autoabasto</v>
      </c>
      <c r="L1341" s="37">
        <f t="shared" si="2"/>
        <v>41</v>
      </c>
      <c r="M1341" s="37">
        <f t="shared" si="3"/>
        <v>12</v>
      </c>
      <c r="N1341" s="37">
        <f t="shared" si="4"/>
        <v>10</v>
      </c>
      <c r="O1341" s="37" t="str">
        <f t="array" ref="O1341">IFERROR(XLOOKUP(K1341,'Tipo de carga'!B:B,'Tipo de carga'!C:C))</f>
        <v>Diesel</v>
      </c>
    </row>
    <row r="1342">
      <c r="A1342" s="36">
        <v>1866.0</v>
      </c>
      <c r="B1342" s="37" t="str">
        <f>IFERROR(VLOOKUP(A1342,'asig octubre'!$A$2:$C$442,3,0))</f>
        <v>Pilgrims Tepo</v>
      </c>
      <c r="C1342" s="37" t="str">
        <f>IFERROR(VLOOKUP(A1342,'asig octubre'!$A$2:$B$442,2,0))</f>
        <v>EC-02</v>
      </c>
      <c r="D1342" s="38">
        <v>45577.39604166667</v>
      </c>
      <c r="E1342" s="36" t="s">
        <v>380</v>
      </c>
      <c r="F1342" s="37" t="str">
        <f t="array" ref="F1342">IFERROR(XLOOKUP(E1342,Operadores!A:A,Operadores!B:B))</f>
        <v>FRAMAU</v>
      </c>
      <c r="G1342" s="36" t="s">
        <v>72</v>
      </c>
      <c r="H1342" s="39">
        <v>19.5</v>
      </c>
      <c r="I1342" s="40">
        <v>135.0</v>
      </c>
      <c r="J1342" s="41">
        <f t="shared" si="1"/>
        <v>2632.5</v>
      </c>
      <c r="K1342" s="37" t="str">
        <f t="array" ref="K1342">IFERROR(XLOOKUP(G1342,'Tipo de carga'!A:A,'Tipo de carga'!B:B))</f>
        <v>Autoabasto</v>
      </c>
      <c r="L1342" s="37">
        <f t="shared" si="2"/>
        <v>41</v>
      </c>
      <c r="M1342" s="37">
        <f t="shared" si="3"/>
        <v>12</v>
      </c>
      <c r="N1342" s="37">
        <f t="shared" si="4"/>
        <v>10</v>
      </c>
      <c r="O1342" s="37" t="str">
        <f t="array" ref="O1342">IFERROR(XLOOKUP(K1342,'Tipo de carga'!B:B,'Tipo de carga'!C:C))</f>
        <v>Diesel</v>
      </c>
    </row>
    <row r="1343">
      <c r="A1343" s="36">
        <v>1943.0</v>
      </c>
      <c r="B1343" s="37" t="str">
        <f>IFERROR(VLOOKUP(A1343,'asig octubre'!$A$2:$C$442,3,0))</f>
        <v>Circuitos</v>
      </c>
      <c r="C1343" s="37" t="str">
        <f>IFERROR(VLOOKUP(A1343,'asig octubre'!$A$2:$B$442,2,0))</f>
        <v>EC-03</v>
      </c>
      <c r="D1343" s="38">
        <v>45577.36688657408</v>
      </c>
      <c r="E1343" s="36" t="s">
        <v>329</v>
      </c>
      <c r="F1343" s="37" t="str">
        <f t="array" ref="F1343">IFERROR(XLOOKUP(E1343,Operadores!A:A,Operadores!B:B))</f>
        <v>RODRAU01</v>
      </c>
      <c r="G1343" s="36" t="s">
        <v>72</v>
      </c>
      <c r="H1343" s="39">
        <v>19.5</v>
      </c>
      <c r="I1343" s="40">
        <v>275.0</v>
      </c>
      <c r="J1343" s="41">
        <f t="shared" si="1"/>
        <v>5362.5</v>
      </c>
      <c r="K1343" s="37" t="str">
        <f t="array" ref="K1343">IFERROR(XLOOKUP(G1343,'Tipo de carga'!A:A,'Tipo de carga'!B:B))</f>
        <v>Autoabasto</v>
      </c>
      <c r="L1343" s="37">
        <f t="shared" si="2"/>
        <v>41</v>
      </c>
      <c r="M1343" s="37">
        <f t="shared" si="3"/>
        <v>12</v>
      </c>
      <c r="N1343" s="37">
        <f t="shared" si="4"/>
        <v>10</v>
      </c>
      <c r="O1343" s="37" t="str">
        <f t="array" ref="O1343">IFERROR(XLOOKUP(K1343,'Tipo de carga'!B:B,'Tipo de carga'!C:C))</f>
        <v>Diesel</v>
      </c>
    </row>
    <row r="1344">
      <c r="A1344" s="36">
        <v>1948.0</v>
      </c>
      <c r="B1344" s="37" t="str">
        <f>IFERROR(VLOOKUP(A1344,'asig octubre'!$A$2:$C$442,3,0))</f>
        <v>Circuitos Mty</v>
      </c>
      <c r="C1344" s="37" t="str">
        <f>IFERROR(VLOOKUP(A1344,'asig octubre'!$A$2:$B$442,2,0))</f>
        <v>EC-07</v>
      </c>
      <c r="D1344" s="38">
        <v>45577.344039351854</v>
      </c>
      <c r="E1344" s="36" t="s">
        <v>256</v>
      </c>
      <c r="F1344" s="37" t="str">
        <f t="array" ref="F1344">IFERROR(XLOOKUP(E1344,Operadores!A:A,Operadores!B:B))</f>
        <v>MOREFR</v>
      </c>
      <c r="G1344" s="36" t="s">
        <v>72</v>
      </c>
      <c r="H1344" s="39">
        <v>19.5</v>
      </c>
      <c r="I1344" s="40">
        <v>227.0</v>
      </c>
      <c r="J1344" s="41">
        <f t="shared" si="1"/>
        <v>4426.5</v>
      </c>
      <c r="K1344" s="37" t="str">
        <f t="array" ref="K1344">IFERROR(XLOOKUP(G1344,'Tipo de carga'!A:A,'Tipo de carga'!B:B))</f>
        <v>Autoabasto</v>
      </c>
      <c r="L1344" s="37">
        <f t="shared" si="2"/>
        <v>41</v>
      </c>
      <c r="M1344" s="37">
        <f t="shared" si="3"/>
        <v>12</v>
      </c>
      <c r="N1344" s="37">
        <f t="shared" si="4"/>
        <v>10</v>
      </c>
      <c r="O1344" s="37" t="str">
        <f t="array" ref="O1344">IFERROR(XLOOKUP(K1344,'Tipo de carga'!B:B,'Tipo de carga'!C:C))</f>
        <v>Diesel</v>
      </c>
    </row>
    <row r="1345">
      <c r="A1345" s="36">
        <v>1749.0</v>
      </c>
      <c r="B1345" s="37" t="str">
        <f>IFERROR(VLOOKUP(A1345,'asig octubre'!$A$2:$C$442,3,0))</f>
        <v>Liverpool Local</v>
      </c>
      <c r="C1345" s="37" t="str">
        <f>IFERROR(VLOOKUP(A1345,'asig octubre'!$A$2:$B$442,2,0))</f>
        <v>EC-01</v>
      </c>
      <c r="D1345" s="38">
        <v>45577.305243055554</v>
      </c>
      <c r="E1345" s="36" t="s">
        <v>453</v>
      </c>
      <c r="F1345" s="37" t="str">
        <f t="array" ref="F1345">IFERROR(XLOOKUP(E1345,Operadores!A:A,Operadores!B:B))</f>
        <v>GARLO</v>
      </c>
      <c r="G1345" s="36" t="s">
        <v>72</v>
      </c>
      <c r="H1345" s="39">
        <v>19.5</v>
      </c>
      <c r="I1345" s="40">
        <v>323.0</v>
      </c>
      <c r="J1345" s="41">
        <f t="shared" si="1"/>
        <v>6298.5</v>
      </c>
      <c r="K1345" s="37" t="str">
        <f t="array" ref="K1345">IFERROR(XLOOKUP(G1345,'Tipo de carga'!A:A,'Tipo de carga'!B:B))</f>
        <v>Autoabasto</v>
      </c>
      <c r="L1345" s="37">
        <f t="shared" si="2"/>
        <v>41</v>
      </c>
      <c r="M1345" s="37">
        <f t="shared" si="3"/>
        <v>12</v>
      </c>
      <c r="N1345" s="37">
        <f t="shared" si="4"/>
        <v>10</v>
      </c>
      <c r="O1345" s="37" t="str">
        <f t="array" ref="O1345">IFERROR(XLOOKUP(K1345,'Tipo de carga'!B:B,'Tipo de carga'!C:C))</f>
        <v>Diesel</v>
      </c>
    </row>
    <row r="1346">
      <c r="A1346" s="36">
        <v>2037.0</v>
      </c>
      <c r="B1346" s="37" t="str">
        <f>IFERROR(VLOOKUP(A1346,'asig octubre'!$A$2:$C$442,3,0))</f>
        <v>Liverpool Local</v>
      </c>
      <c r="C1346" s="37" t="str">
        <f>IFERROR(VLOOKUP(A1346,'asig octubre'!$A$2:$B$442,2,0))</f>
        <v>EC-01</v>
      </c>
      <c r="D1346" s="38">
        <v>45577.29825231482</v>
      </c>
      <c r="E1346" s="36" t="s">
        <v>422</v>
      </c>
      <c r="F1346" s="37" t="str">
        <f t="array" ref="F1346">IFERROR(XLOOKUP(E1346,Operadores!A:A,Operadores!B:B))</f>
        <v>ANGMIG</v>
      </c>
      <c r="G1346" s="36" t="s">
        <v>72</v>
      </c>
      <c r="H1346" s="39">
        <v>19.5</v>
      </c>
      <c r="I1346" s="40">
        <v>341.0</v>
      </c>
      <c r="J1346" s="41">
        <f t="shared" si="1"/>
        <v>6649.5</v>
      </c>
      <c r="K1346" s="37" t="str">
        <f t="array" ref="K1346">IFERROR(XLOOKUP(G1346,'Tipo de carga'!A:A,'Tipo de carga'!B:B))</f>
        <v>Autoabasto</v>
      </c>
      <c r="L1346" s="37">
        <f t="shared" si="2"/>
        <v>41</v>
      </c>
      <c r="M1346" s="37">
        <f t="shared" si="3"/>
        <v>12</v>
      </c>
      <c r="N1346" s="37">
        <f t="shared" si="4"/>
        <v>10</v>
      </c>
      <c r="O1346" s="37" t="str">
        <f t="array" ref="O1346">IFERROR(XLOOKUP(K1346,'Tipo de carga'!B:B,'Tipo de carga'!C:C))</f>
        <v>Diesel</v>
      </c>
    </row>
    <row r="1347">
      <c r="A1347" s="36">
        <v>1641.0</v>
      </c>
      <c r="B1347" s="37" t="str">
        <f>IFERROR(VLOOKUP(A1347,'asig octubre'!$A$2:$C$442,3,0))</f>
        <v>Liverpool Local</v>
      </c>
      <c r="C1347" s="37" t="str">
        <f>IFERROR(VLOOKUP(A1347,'asig octubre'!$A$2:$B$442,2,0))</f>
        <v>EC-01</v>
      </c>
      <c r="D1347" s="38">
        <v>45577.19826388889</v>
      </c>
      <c r="E1347" s="36" t="s">
        <v>345</v>
      </c>
      <c r="F1347" s="37" t="str">
        <f t="array" ref="F1347">IFERROR(XLOOKUP(E1347,Operadores!A:A,Operadores!B:B))</f>
        <v>PARMI</v>
      </c>
      <c r="G1347" s="36" t="s">
        <v>72</v>
      </c>
      <c r="H1347" s="39">
        <v>19.5</v>
      </c>
      <c r="I1347" s="40">
        <v>507.0</v>
      </c>
      <c r="J1347" s="41">
        <f t="shared" si="1"/>
        <v>9886.5</v>
      </c>
      <c r="K1347" s="37" t="str">
        <f t="array" ref="K1347">IFERROR(XLOOKUP(G1347,'Tipo de carga'!A:A,'Tipo de carga'!B:B))</f>
        <v>Autoabasto</v>
      </c>
      <c r="L1347" s="37">
        <f t="shared" si="2"/>
        <v>41</v>
      </c>
      <c r="M1347" s="37">
        <f t="shared" si="3"/>
        <v>12</v>
      </c>
      <c r="N1347" s="37">
        <f t="shared" si="4"/>
        <v>10</v>
      </c>
      <c r="O1347" s="37" t="str">
        <f t="array" ref="O1347">IFERROR(XLOOKUP(K1347,'Tipo de carga'!B:B,'Tipo de carga'!C:C))</f>
        <v>Diesel</v>
      </c>
    </row>
    <row r="1348">
      <c r="A1348" s="36">
        <v>1724.0</v>
      </c>
      <c r="B1348" s="37" t="str">
        <f>IFERROR(VLOOKUP(A1348,'asig octubre'!$A$2:$C$442,3,0))</f>
        <v>Liverpool Local</v>
      </c>
      <c r="C1348" s="37" t="str">
        <f>IFERROR(VLOOKUP(A1348,'asig octubre'!$A$2:$B$442,2,0))</f>
        <v>EC-01</v>
      </c>
      <c r="D1348" s="38">
        <v>45577.09715277778</v>
      </c>
      <c r="E1348" s="36" t="s">
        <v>427</v>
      </c>
      <c r="F1348" s="37" t="str">
        <f t="array" ref="F1348">IFERROR(XLOOKUP(E1348,Operadores!A:A,Operadores!B:B))</f>
        <v>REYJA01</v>
      </c>
      <c r="G1348" s="36" t="s">
        <v>72</v>
      </c>
      <c r="H1348" s="39">
        <v>19.5</v>
      </c>
      <c r="I1348" s="40">
        <v>552.0</v>
      </c>
      <c r="J1348" s="41">
        <f t="shared" si="1"/>
        <v>10764</v>
      </c>
      <c r="K1348" s="37" t="str">
        <f t="array" ref="K1348">IFERROR(XLOOKUP(G1348,'Tipo de carga'!A:A,'Tipo de carga'!B:B))</f>
        <v>Autoabasto</v>
      </c>
      <c r="L1348" s="37">
        <f t="shared" si="2"/>
        <v>41</v>
      </c>
      <c r="M1348" s="37">
        <f t="shared" si="3"/>
        <v>12</v>
      </c>
      <c r="N1348" s="37">
        <f t="shared" si="4"/>
        <v>10</v>
      </c>
      <c r="O1348" s="37" t="str">
        <f t="array" ref="O1348">IFERROR(XLOOKUP(K1348,'Tipo de carga'!B:B,'Tipo de carga'!C:C))</f>
        <v>Diesel</v>
      </c>
    </row>
    <row r="1349">
      <c r="A1349" s="36">
        <v>1983.0</v>
      </c>
      <c r="B1349" s="37" t="str">
        <f>IFERROR(VLOOKUP(A1349,'asig octubre'!$A$2:$C$442,3,0))</f>
        <v>MeLi Dedicado TD</v>
      </c>
      <c r="C1349" s="37" t="str">
        <f>IFERROR(VLOOKUP(A1349,'asig octubre'!$A$2:$B$442,2,0))</f>
        <v>EC-05</v>
      </c>
      <c r="D1349" s="38">
        <v>45577.079884259256</v>
      </c>
      <c r="E1349" s="36" t="s">
        <v>239</v>
      </c>
      <c r="F1349" s="37" t="str">
        <f t="array" ref="F1349">IFERROR(XLOOKUP(E1349,Operadores!A:A,Operadores!B:B))</f>
        <v>BONAR</v>
      </c>
      <c r="G1349" s="36" t="s">
        <v>72</v>
      </c>
      <c r="H1349" s="39">
        <v>19.5</v>
      </c>
      <c r="I1349" s="40">
        <v>753.0</v>
      </c>
      <c r="J1349" s="41">
        <f t="shared" si="1"/>
        <v>14683.5</v>
      </c>
      <c r="K1349" s="37" t="str">
        <f t="array" ref="K1349">IFERROR(XLOOKUP(G1349,'Tipo de carga'!A:A,'Tipo de carga'!B:B))</f>
        <v>Autoabasto</v>
      </c>
      <c r="L1349" s="37">
        <f t="shared" si="2"/>
        <v>41</v>
      </c>
      <c r="M1349" s="37">
        <f t="shared" si="3"/>
        <v>12</v>
      </c>
      <c r="N1349" s="37">
        <f t="shared" si="4"/>
        <v>10</v>
      </c>
      <c r="O1349" s="37" t="str">
        <f t="array" ref="O1349">IFERROR(XLOOKUP(K1349,'Tipo de carga'!B:B,'Tipo de carga'!C:C))</f>
        <v>Diesel</v>
      </c>
    </row>
    <row r="1350">
      <c r="A1350" s="36">
        <v>1879.0</v>
      </c>
      <c r="B1350" s="37" t="str">
        <f>IFERROR(VLOOKUP(A1350,'asig octubre'!$A$2:$C$442,3,0))</f>
        <v>Circuitos</v>
      </c>
      <c r="C1350" s="37" t="str">
        <f>IFERROR(VLOOKUP(A1350,'asig octubre'!$A$2:$B$442,2,0))</f>
        <v>EC-03</v>
      </c>
      <c r="D1350" s="38">
        <v>45577.06230324074</v>
      </c>
      <c r="E1350" s="36" t="s">
        <v>357</v>
      </c>
      <c r="F1350" s="37" t="str">
        <f t="array" ref="F1350">IFERROR(XLOOKUP(E1350,Operadores!A:A,Operadores!B:B))</f>
        <v>ISLHI</v>
      </c>
      <c r="G1350" s="36" t="s">
        <v>72</v>
      </c>
      <c r="H1350" s="39">
        <v>19.5</v>
      </c>
      <c r="I1350" s="40">
        <v>647.0</v>
      </c>
      <c r="J1350" s="41">
        <f t="shared" si="1"/>
        <v>12616.5</v>
      </c>
      <c r="K1350" s="37" t="str">
        <f t="array" ref="K1350">IFERROR(XLOOKUP(G1350,'Tipo de carga'!A:A,'Tipo de carga'!B:B))</f>
        <v>Autoabasto</v>
      </c>
      <c r="L1350" s="37">
        <f t="shared" si="2"/>
        <v>41</v>
      </c>
      <c r="M1350" s="37">
        <f t="shared" si="3"/>
        <v>12</v>
      </c>
      <c r="N1350" s="37">
        <f t="shared" si="4"/>
        <v>10</v>
      </c>
      <c r="O1350" s="37" t="str">
        <f t="array" ref="O1350">IFERROR(XLOOKUP(K1350,'Tipo de carga'!B:B,'Tipo de carga'!C:C))</f>
        <v>Diesel</v>
      </c>
    </row>
    <row r="1351">
      <c r="A1351" s="36">
        <v>2026.0</v>
      </c>
      <c r="B1351" s="37" t="str">
        <f>IFERROR(VLOOKUP(A1351,'asig octubre'!$A$2:$C$442,3,0))</f>
        <v>Available</v>
      </c>
      <c r="C1351" s="37" t="str">
        <f>IFERROR(VLOOKUP(A1351,'asig octubre'!$A$2:$B$442,2,0))</f>
        <v>TTE</v>
      </c>
      <c r="D1351" s="38">
        <v>45577.016493055555</v>
      </c>
      <c r="E1351" s="36" t="s">
        <v>492</v>
      </c>
      <c r="F1351" s="37" t="str">
        <f t="array" ref="F1351">IFERROR(XLOOKUP(E1351,Operadores!A:A,Operadores!B:B))</f>
        <v>CRUTOM</v>
      </c>
      <c r="G1351" s="36" t="s">
        <v>72</v>
      </c>
      <c r="H1351" s="39">
        <v>19.5</v>
      </c>
      <c r="I1351" s="40">
        <v>53.0</v>
      </c>
      <c r="J1351" s="41">
        <f t="shared" si="1"/>
        <v>1033.5</v>
      </c>
      <c r="K1351" s="37" t="str">
        <f t="array" ref="K1351">IFERROR(XLOOKUP(G1351,'Tipo de carga'!A:A,'Tipo de carga'!B:B))</f>
        <v>Autoabasto</v>
      </c>
      <c r="L1351" s="37">
        <f t="shared" si="2"/>
        <v>41</v>
      </c>
      <c r="M1351" s="37">
        <f t="shared" si="3"/>
        <v>12</v>
      </c>
      <c r="N1351" s="37">
        <f t="shared" si="4"/>
        <v>10</v>
      </c>
      <c r="O1351" s="37" t="str">
        <f t="array" ref="O1351">IFERROR(XLOOKUP(K1351,'Tipo de carga'!B:B,'Tipo de carga'!C:C))</f>
        <v>Diesel</v>
      </c>
    </row>
    <row r="1352">
      <c r="A1352" s="36">
        <v>1932.0</v>
      </c>
      <c r="B1352" s="37" t="str">
        <f>IFERROR(VLOOKUP(A1352,'asig octubre'!$A$2:$C$442,3,0))</f>
        <v>Circuitos</v>
      </c>
      <c r="C1352" s="37" t="str">
        <f>IFERROR(VLOOKUP(A1352,'asig octubre'!$A$2:$B$442,2,0))</f>
        <v>EC-03</v>
      </c>
      <c r="D1352" s="38">
        <v>45578.96869212963</v>
      </c>
      <c r="E1352" s="36" t="s">
        <v>185</v>
      </c>
      <c r="F1352" s="37" t="str">
        <f t="array" ref="F1352">IFERROR(XLOOKUP(E1352,Operadores!A:A,Operadores!B:B))</f>
        <v>FERRI</v>
      </c>
      <c r="G1352" s="36" t="s">
        <v>19</v>
      </c>
      <c r="H1352" s="39">
        <v>19.59</v>
      </c>
      <c r="I1352" s="40">
        <v>442.0</v>
      </c>
      <c r="J1352" s="41">
        <f t="shared" si="1"/>
        <v>8658.78</v>
      </c>
      <c r="K1352" s="37" t="str">
        <f t="array" ref="K1352">IFERROR(XLOOKUP(G1352,'Tipo de carga'!A:A,'Tipo de carga'!B:B))</f>
        <v>Autoabasto</v>
      </c>
      <c r="L1352" s="37">
        <f t="shared" si="2"/>
        <v>42</v>
      </c>
      <c r="M1352" s="37">
        <f t="shared" si="3"/>
        <v>13</v>
      </c>
      <c r="N1352" s="37">
        <f t="shared" si="4"/>
        <v>10</v>
      </c>
      <c r="O1352" s="37" t="str">
        <f t="array" ref="O1352">IFERROR(XLOOKUP(K1352,'Tipo de carga'!B:B,'Tipo de carga'!C:C))</f>
        <v>Diesel</v>
      </c>
    </row>
    <row r="1353">
      <c r="A1353" s="36">
        <v>1741.0</v>
      </c>
      <c r="B1353" s="37" t="str">
        <f>IFERROR(VLOOKUP(A1353,'asig octubre'!$A$2:$C$442,3,0))</f>
        <v>Circuitos</v>
      </c>
      <c r="C1353" s="37" t="str">
        <f>IFERROR(VLOOKUP(A1353,'asig octubre'!$A$2:$B$442,2,0))</f>
        <v>EC-03</v>
      </c>
      <c r="D1353" s="38">
        <v>45578.92824074074</v>
      </c>
      <c r="E1353" s="36" t="s">
        <v>266</v>
      </c>
      <c r="F1353" s="37" t="str">
        <f t="array" ref="F1353">IFERROR(XLOOKUP(E1353,Operadores!A:A,Operadores!B:B))</f>
        <v>HERROB</v>
      </c>
      <c r="G1353" s="36" t="s">
        <v>19</v>
      </c>
      <c r="H1353" s="39">
        <v>19.59</v>
      </c>
      <c r="I1353" s="40">
        <v>85.0</v>
      </c>
      <c r="J1353" s="41">
        <f t="shared" si="1"/>
        <v>1665.15</v>
      </c>
      <c r="K1353" s="37" t="str">
        <f t="array" ref="K1353">IFERROR(XLOOKUP(G1353,'Tipo de carga'!A:A,'Tipo de carga'!B:B))</f>
        <v>Autoabasto</v>
      </c>
      <c r="L1353" s="37">
        <f t="shared" si="2"/>
        <v>42</v>
      </c>
      <c r="M1353" s="37">
        <f t="shared" si="3"/>
        <v>13</v>
      </c>
      <c r="N1353" s="37">
        <f t="shared" si="4"/>
        <v>10</v>
      </c>
      <c r="O1353" s="37" t="str">
        <f t="array" ref="O1353">IFERROR(XLOOKUP(K1353,'Tipo de carga'!B:B,'Tipo de carga'!C:C))</f>
        <v>Diesel</v>
      </c>
    </row>
    <row r="1354">
      <c r="A1354" s="36">
        <v>1948.0</v>
      </c>
      <c r="B1354" s="37" t="str">
        <f>IFERROR(VLOOKUP(A1354,'asig octubre'!$A$2:$C$442,3,0))</f>
        <v>Circuitos Mty</v>
      </c>
      <c r="C1354" s="37" t="str">
        <f>IFERROR(VLOOKUP(A1354,'asig octubre'!$A$2:$B$442,2,0))</f>
        <v>EC-07</v>
      </c>
      <c r="D1354" s="38">
        <v>45578.87701388889</v>
      </c>
      <c r="E1354" s="36" t="s">
        <v>256</v>
      </c>
      <c r="F1354" s="37" t="str">
        <f t="array" ref="F1354">IFERROR(XLOOKUP(E1354,Operadores!A:A,Operadores!B:B))</f>
        <v>MOREFR</v>
      </c>
      <c r="G1354" s="36" t="s">
        <v>19</v>
      </c>
      <c r="H1354" s="39">
        <v>19.59</v>
      </c>
      <c r="I1354" s="40">
        <v>241.0</v>
      </c>
      <c r="J1354" s="41">
        <f t="shared" si="1"/>
        <v>4721.19</v>
      </c>
      <c r="K1354" s="37" t="str">
        <f t="array" ref="K1354">IFERROR(XLOOKUP(G1354,'Tipo de carga'!A:A,'Tipo de carga'!B:B))</f>
        <v>Autoabasto</v>
      </c>
      <c r="L1354" s="37">
        <f t="shared" si="2"/>
        <v>42</v>
      </c>
      <c r="M1354" s="37">
        <f t="shared" si="3"/>
        <v>13</v>
      </c>
      <c r="N1354" s="37">
        <f t="shared" si="4"/>
        <v>10</v>
      </c>
      <c r="O1354" s="37" t="str">
        <f t="array" ref="O1354">IFERROR(XLOOKUP(K1354,'Tipo de carga'!B:B,'Tipo de carga'!C:C))</f>
        <v>Diesel</v>
      </c>
    </row>
    <row r="1355">
      <c r="A1355" s="36">
        <v>1799.0</v>
      </c>
      <c r="B1355" s="37" t="str">
        <f>IFERROR(VLOOKUP(A1355,'asig octubre'!$A$2:$C$442,3,0))</f>
        <v>Sayer Full</v>
      </c>
      <c r="C1355" s="37" t="str">
        <f>IFERROR(VLOOKUP(A1355,'asig octubre'!$A$2:$B$442,2,0))</f>
        <v>EC-04</v>
      </c>
      <c r="D1355" s="38">
        <v>45578.866747685184</v>
      </c>
      <c r="E1355" s="36" t="s">
        <v>309</v>
      </c>
      <c r="F1355" s="37" t="str">
        <f t="array" ref="F1355">IFERROR(XLOOKUP(E1355,Operadores!A:A,Operadores!B:B))</f>
        <v>FERFRA</v>
      </c>
      <c r="G1355" s="36" t="s">
        <v>19</v>
      </c>
      <c r="H1355" s="39">
        <v>19.59</v>
      </c>
      <c r="I1355" s="40">
        <v>850.0</v>
      </c>
      <c r="J1355" s="41">
        <f t="shared" si="1"/>
        <v>16651.5</v>
      </c>
      <c r="K1355" s="37" t="str">
        <f t="array" ref="K1355">IFERROR(XLOOKUP(G1355,'Tipo de carga'!A:A,'Tipo de carga'!B:B))</f>
        <v>Autoabasto</v>
      </c>
      <c r="L1355" s="37">
        <f t="shared" si="2"/>
        <v>42</v>
      </c>
      <c r="M1355" s="37">
        <f t="shared" si="3"/>
        <v>13</v>
      </c>
      <c r="N1355" s="37">
        <f t="shared" si="4"/>
        <v>10</v>
      </c>
      <c r="O1355" s="37" t="str">
        <f t="array" ref="O1355">IFERROR(XLOOKUP(K1355,'Tipo de carga'!B:B,'Tipo de carga'!C:C))</f>
        <v>Diesel</v>
      </c>
    </row>
    <row r="1356">
      <c r="A1356" s="36">
        <v>1972.0</v>
      </c>
      <c r="B1356" s="37" t="str">
        <f>IFERROR(VLOOKUP(A1356,'asig octubre'!$A$2:$C$442,3,0))</f>
        <v>Sayer Sencillo</v>
      </c>
      <c r="C1356" s="37" t="str">
        <f>IFERROR(VLOOKUP(A1356,'asig octubre'!$A$2:$B$442,2,0))</f>
        <v>EC-04</v>
      </c>
      <c r="D1356" s="38">
        <v>45578.624074074076</v>
      </c>
      <c r="E1356" s="36" t="s">
        <v>59</v>
      </c>
      <c r="F1356" s="37" t="str">
        <f t="array" ref="F1356">IFERROR(XLOOKUP(E1356,Operadores!A:A,Operadores!B:B))</f>
        <v>ROMJOS</v>
      </c>
      <c r="G1356" s="36" t="s">
        <v>19</v>
      </c>
      <c r="H1356" s="39">
        <v>19.59</v>
      </c>
      <c r="I1356" s="40">
        <v>665.0</v>
      </c>
      <c r="J1356" s="41">
        <f t="shared" si="1"/>
        <v>13027.35</v>
      </c>
      <c r="K1356" s="37" t="str">
        <f t="array" ref="K1356">IFERROR(XLOOKUP(G1356,'Tipo de carga'!A:A,'Tipo de carga'!B:B))</f>
        <v>Autoabasto</v>
      </c>
      <c r="L1356" s="37">
        <f t="shared" si="2"/>
        <v>42</v>
      </c>
      <c r="M1356" s="37">
        <f t="shared" si="3"/>
        <v>13</v>
      </c>
      <c r="N1356" s="37">
        <f t="shared" si="4"/>
        <v>10</v>
      </c>
      <c r="O1356" s="37" t="str">
        <f t="array" ref="O1356">IFERROR(XLOOKUP(K1356,'Tipo de carga'!B:B,'Tipo de carga'!C:C))</f>
        <v>Diesel</v>
      </c>
    </row>
    <row r="1357">
      <c r="A1357" s="36">
        <v>1931.0</v>
      </c>
      <c r="B1357" s="37" t="str">
        <f>IFERROR(VLOOKUP(A1357,'asig octubre'!$A$2:$C$442,3,0))</f>
        <v>Circuitos</v>
      </c>
      <c r="C1357" s="37" t="str">
        <f>IFERROR(VLOOKUP(A1357,'asig octubre'!$A$2:$B$442,2,0))</f>
        <v>EC-03</v>
      </c>
      <c r="D1357" s="38">
        <v>45578.49085648148</v>
      </c>
      <c r="E1357" s="36" t="s">
        <v>26</v>
      </c>
      <c r="F1357" s="37" t="str">
        <f t="array" ref="F1357">IFERROR(XLOOKUP(E1357,Operadores!A:A,Operadores!B:B))</f>
        <v>ARBJO</v>
      </c>
      <c r="G1357" s="36" t="s">
        <v>19</v>
      </c>
      <c r="H1357" s="39">
        <v>19.59</v>
      </c>
      <c r="I1357" s="40">
        <v>445.0</v>
      </c>
      <c r="J1357" s="41">
        <f t="shared" si="1"/>
        <v>8717.55</v>
      </c>
      <c r="K1357" s="37" t="str">
        <f t="array" ref="K1357">IFERROR(XLOOKUP(G1357,'Tipo de carga'!A:A,'Tipo de carga'!B:B))</f>
        <v>Autoabasto</v>
      </c>
      <c r="L1357" s="37">
        <f t="shared" si="2"/>
        <v>42</v>
      </c>
      <c r="M1357" s="37">
        <f t="shared" si="3"/>
        <v>13</v>
      </c>
      <c r="N1357" s="37">
        <f t="shared" si="4"/>
        <v>10</v>
      </c>
      <c r="O1357" s="37" t="str">
        <f t="array" ref="O1357">IFERROR(XLOOKUP(K1357,'Tipo de carga'!B:B,'Tipo de carga'!C:C))</f>
        <v>Diesel</v>
      </c>
    </row>
    <row r="1358">
      <c r="A1358" s="36">
        <v>1862.0</v>
      </c>
      <c r="B1358" s="37" t="str">
        <f>IFERROR(VLOOKUP(A1358,'asig octubre'!$A$2:$C$442,3,0))</f>
        <v>Circuitos Mty</v>
      </c>
      <c r="C1358" s="37" t="str">
        <f>IFERROR(VLOOKUP(A1358,'asig octubre'!$A$2:$B$442,2,0))</f>
        <v>EC-07</v>
      </c>
      <c r="D1358" s="38">
        <v>45578.393483796295</v>
      </c>
      <c r="E1358" s="36" t="s">
        <v>350</v>
      </c>
      <c r="F1358" s="37" t="str">
        <f t="array" ref="F1358">IFERROR(XLOOKUP(E1358,Operadores!A:A,Operadores!B:B))</f>
        <v>PERRI</v>
      </c>
      <c r="G1358" s="36" t="s">
        <v>19</v>
      </c>
      <c r="H1358" s="39">
        <v>19.59</v>
      </c>
      <c r="I1358" s="40">
        <v>657.0</v>
      </c>
      <c r="J1358" s="41">
        <f t="shared" si="1"/>
        <v>12870.63</v>
      </c>
      <c r="K1358" s="37" t="str">
        <f t="array" ref="K1358">IFERROR(XLOOKUP(G1358,'Tipo de carga'!A:A,'Tipo de carga'!B:B))</f>
        <v>Autoabasto</v>
      </c>
      <c r="L1358" s="37">
        <f t="shared" si="2"/>
        <v>42</v>
      </c>
      <c r="M1358" s="37">
        <f t="shared" si="3"/>
        <v>13</v>
      </c>
      <c r="N1358" s="37">
        <f t="shared" si="4"/>
        <v>10</v>
      </c>
      <c r="O1358" s="37" t="str">
        <f t="array" ref="O1358">IFERROR(XLOOKUP(K1358,'Tipo de carga'!B:B,'Tipo de carga'!C:C))</f>
        <v>Diesel</v>
      </c>
    </row>
    <row r="1359">
      <c r="A1359" s="36">
        <v>1908.0</v>
      </c>
      <c r="B1359" s="37" t="str">
        <f>IFERROR(VLOOKUP(A1359,'asig octubre'!$A$2:$C$442,3,0))</f>
        <v>Circuitos Mty</v>
      </c>
      <c r="C1359" s="37" t="str">
        <f>IFERROR(VLOOKUP(A1359,'asig octubre'!$A$2:$B$442,2,0))</f>
        <v>EC-07</v>
      </c>
      <c r="D1359" s="38">
        <v>45578.37024305556</v>
      </c>
      <c r="E1359" s="36" t="s">
        <v>359</v>
      </c>
      <c r="F1359" s="37" t="str">
        <f t="array" ref="F1359">IFERROR(XLOOKUP(E1359,Operadores!A:A,Operadores!B:B))</f>
        <v>GARJOR01</v>
      </c>
      <c r="G1359" s="36" t="s">
        <v>19</v>
      </c>
      <c r="H1359" s="39">
        <v>19.59</v>
      </c>
      <c r="I1359" s="40">
        <v>397.0</v>
      </c>
      <c r="J1359" s="41">
        <f t="shared" si="1"/>
        <v>7777.23</v>
      </c>
      <c r="K1359" s="37" t="str">
        <f t="array" ref="K1359">IFERROR(XLOOKUP(G1359,'Tipo de carga'!A:A,'Tipo de carga'!B:B))</f>
        <v>Autoabasto</v>
      </c>
      <c r="L1359" s="37">
        <f t="shared" si="2"/>
        <v>42</v>
      </c>
      <c r="M1359" s="37">
        <f t="shared" si="3"/>
        <v>13</v>
      </c>
      <c r="N1359" s="37">
        <f t="shared" si="4"/>
        <v>10</v>
      </c>
      <c r="O1359" s="37" t="str">
        <f t="array" ref="O1359">IFERROR(XLOOKUP(K1359,'Tipo de carga'!B:B,'Tipo de carga'!C:C))</f>
        <v>Diesel</v>
      </c>
    </row>
    <row r="1360">
      <c r="A1360" s="36">
        <v>1971.0</v>
      </c>
      <c r="B1360" s="37" t="str">
        <f>IFERROR(VLOOKUP(A1360,'asig octubre'!$A$2:$C$442,3,0))</f>
        <v>Sayer Sencillo</v>
      </c>
      <c r="C1360" s="37" t="str">
        <f>IFERROR(VLOOKUP(A1360,'asig octubre'!$A$2:$B$442,2,0))</f>
        <v>EC-04</v>
      </c>
      <c r="D1360" s="38">
        <v>45578.286990740744</v>
      </c>
      <c r="E1360" s="36" t="s">
        <v>36</v>
      </c>
      <c r="F1360" s="37" t="str">
        <f t="array" ref="F1360">IFERROR(XLOOKUP(E1360,Operadores!A:A,Operadores!B:B))</f>
        <v>OLVOSX</v>
      </c>
      <c r="G1360" s="36" t="s">
        <v>19</v>
      </c>
      <c r="H1360" s="39">
        <v>19.59</v>
      </c>
      <c r="I1360" s="40">
        <v>640.0</v>
      </c>
      <c r="J1360" s="41">
        <f t="shared" si="1"/>
        <v>12537.6</v>
      </c>
      <c r="K1360" s="37" t="str">
        <f t="array" ref="K1360">IFERROR(XLOOKUP(G1360,'Tipo de carga'!A:A,'Tipo de carga'!B:B))</f>
        <v>Autoabasto</v>
      </c>
      <c r="L1360" s="37">
        <f t="shared" si="2"/>
        <v>42</v>
      </c>
      <c r="M1360" s="37">
        <f t="shared" si="3"/>
        <v>13</v>
      </c>
      <c r="N1360" s="37">
        <f t="shared" si="4"/>
        <v>10</v>
      </c>
      <c r="O1360" s="37" t="str">
        <f t="array" ref="O1360">IFERROR(XLOOKUP(K1360,'Tipo de carga'!B:B,'Tipo de carga'!C:C))</f>
        <v>Diesel</v>
      </c>
    </row>
    <row r="1361">
      <c r="A1361" s="36">
        <v>1790.0</v>
      </c>
      <c r="B1361" s="37" t="str">
        <f>IFERROR(VLOOKUP(A1361,'asig octubre'!$A$2:$C$442,3,0))</f>
        <v>Sayer Sencillo</v>
      </c>
      <c r="C1361" s="37" t="str">
        <f>IFERROR(VLOOKUP(A1361,'asig octubre'!$A$2:$B$442,2,0))</f>
        <v>EC-04</v>
      </c>
      <c r="D1361" s="38">
        <v>45578.130902777775</v>
      </c>
      <c r="E1361" s="36" t="s">
        <v>263</v>
      </c>
      <c r="F1361" s="37" t="str">
        <f t="array" ref="F1361">IFERROR(XLOOKUP(E1361,Operadores!A:A,Operadores!B:B))</f>
        <v>DEJISR</v>
      </c>
      <c r="G1361" s="36" t="s">
        <v>19</v>
      </c>
      <c r="H1361" s="39">
        <v>19.59</v>
      </c>
      <c r="I1361" s="40">
        <v>610.0</v>
      </c>
      <c r="J1361" s="41">
        <f t="shared" si="1"/>
        <v>11949.9</v>
      </c>
      <c r="K1361" s="37" t="str">
        <f t="array" ref="K1361">IFERROR(XLOOKUP(G1361,'Tipo de carga'!A:A,'Tipo de carga'!B:B))</f>
        <v>Autoabasto</v>
      </c>
      <c r="L1361" s="37">
        <f t="shared" si="2"/>
        <v>42</v>
      </c>
      <c r="M1361" s="37">
        <f t="shared" si="3"/>
        <v>13</v>
      </c>
      <c r="N1361" s="37">
        <f t="shared" si="4"/>
        <v>10</v>
      </c>
      <c r="O1361" s="37" t="str">
        <f t="array" ref="O1361">IFERROR(XLOOKUP(K1361,'Tipo de carga'!B:B,'Tipo de carga'!C:C))</f>
        <v>Diesel</v>
      </c>
    </row>
    <row r="1362">
      <c r="A1362" s="36">
        <v>1895.0</v>
      </c>
      <c r="B1362" s="37" t="str">
        <f>IFERROR(VLOOKUP(A1362,'asig octubre'!$A$2:$C$442,3,0))</f>
        <v>Sayer Sencillo</v>
      </c>
      <c r="C1362" s="37" t="str">
        <f>IFERROR(VLOOKUP(A1362,'asig octubre'!$A$2:$B$442,2,0))</f>
        <v>EC-04</v>
      </c>
      <c r="D1362" s="38">
        <v>45578.05328703704</v>
      </c>
      <c r="E1362" s="36" t="s">
        <v>258</v>
      </c>
      <c r="F1362" s="37" t="str">
        <f t="array" ref="F1362">IFERROR(XLOOKUP(E1362,Operadores!A:A,Operadores!B:B))</f>
        <v>REYJU02</v>
      </c>
      <c r="G1362" s="36" t="s">
        <v>19</v>
      </c>
      <c r="H1362" s="39">
        <v>19.59</v>
      </c>
      <c r="I1362" s="40">
        <v>584.0</v>
      </c>
      <c r="J1362" s="41">
        <f t="shared" si="1"/>
        <v>11440.56</v>
      </c>
      <c r="K1362" s="37" t="str">
        <f t="array" ref="K1362">IFERROR(XLOOKUP(G1362,'Tipo de carga'!A:A,'Tipo de carga'!B:B))</f>
        <v>Autoabasto</v>
      </c>
      <c r="L1362" s="37">
        <f t="shared" si="2"/>
        <v>42</v>
      </c>
      <c r="M1362" s="37">
        <f t="shared" si="3"/>
        <v>13</v>
      </c>
      <c r="N1362" s="37">
        <f t="shared" si="4"/>
        <v>10</v>
      </c>
      <c r="O1362" s="37" t="str">
        <f t="array" ref="O1362">IFERROR(XLOOKUP(K1362,'Tipo de carga'!B:B,'Tipo de carga'!C:C))</f>
        <v>Diesel</v>
      </c>
    </row>
    <row r="1363">
      <c r="A1363" s="36">
        <v>1808.0</v>
      </c>
      <c r="B1363" s="37" t="str">
        <f>IFERROR(VLOOKUP(A1363,'asig octubre'!$A$2:$C$442,3,0))</f>
        <v>Sayer Full</v>
      </c>
      <c r="C1363" s="37" t="str">
        <f>IFERROR(VLOOKUP(A1363,'asig octubre'!$A$2:$B$442,2,0))</f>
        <v>EC-04</v>
      </c>
      <c r="D1363" s="38">
        <v>45577.98474537037</v>
      </c>
      <c r="E1363" s="36" t="s">
        <v>55</v>
      </c>
      <c r="F1363" s="37" t="str">
        <f t="array" ref="F1363">IFERROR(XLOOKUP(E1363,Operadores!A:A,Operadores!B:B))</f>
        <v>ZAPNO</v>
      </c>
      <c r="G1363" s="36" t="s">
        <v>19</v>
      </c>
      <c r="H1363" s="39">
        <v>19.59</v>
      </c>
      <c r="I1363" s="40">
        <v>760.0</v>
      </c>
      <c r="J1363" s="41">
        <f t="shared" si="1"/>
        <v>14888.4</v>
      </c>
      <c r="K1363" s="37" t="str">
        <f t="array" ref="K1363">IFERROR(XLOOKUP(G1363,'Tipo de carga'!A:A,'Tipo de carga'!B:B))</f>
        <v>Autoabasto</v>
      </c>
      <c r="L1363" s="37">
        <f t="shared" si="2"/>
        <v>41</v>
      </c>
      <c r="M1363" s="37">
        <f t="shared" si="3"/>
        <v>12</v>
      </c>
      <c r="N1363" s="37">
        <f t="shared" si="4"/>
        <v>10</v>
      </c>
      <c r="O1363" s="37" t="str">
        <f t="array" ref="O1363">IFERROR(XLOOKUP(K1363,'Tipo de carga'!B:B,'Tipo de carga'!C:C))</f>
        <v>Diesel</v>
      </c>
    </row>
    <row r="1364">
      <c r="A1364" s="36">
        <v>1967.0</v>
      </c>
      <c r="B1364" s="37" t="str">
        <f>IFERROR(VLOOKUP(A1364,'asig octubre'!$A$2:$C$442,3,0))</f>
        <v>Sayer Sencillo</v>
      </c>
      <c r="C1364" s="37" t="str">
        <f>IFERROR(VLOOKUP(A1364,'asig octubre'!$A$2:$B$442,2,0))</f>
        <v>EC-04</v>
      </c>
      <c r="D1364" s="38">
        <v>45577.94553240741</v>
      </c>
      <c r="E1364" s="36" t="s">
        <v>30</v>
      </c>
      <c r="F1364" s="37" t="str">
        <f t="array" ref="F1364">IFERROR(XLOOKUP(E1364,Operadores!A:A,Operadores!B:B))</f>
        <v>BARMIGX</v>
      </c>
      <c r="G1364" s="36" t="s">
        <v>19</v>
      </c>
      <c r="H1364" s="39">
        <v>19.59</v>
      </c>
      <c r="I1364" s="40">
        <v>442.0</v>
      </c>
      <c r="J1364" s="41">
        <f t="shared" si="1"/>
        <v>8658.78</v>
      </c>
      <c r="K1364" s="37" t="str">
        <f t="array" ref="K1364">IFERROR(XLOOKUP(G1364,'Tipo de carga'!A:A,'Tipo de carga'!B:B))</f>
        <v>Autoabasto</v>
      </c>
      <c r="L1364" s="37">
        <f t="shared" si="2"/>
        <v>41</v>
      </c>
      <c r="M1364" s="37">
        <f t="shared" si="3"/>
        <v>12</v>
      </c>
      <c r="N1364" s="37">
        <f t="shared" si="4"/>
        <v>10</v>
      </c>
      <c r="O1364" s="37" t="str">
        <f t="array" ref="O1364">IFERROR(XLOOKUP(K1364,'Tipo de carga'!B:B,'Tipo de carga'!C:C))</f>
        <v>Diesel</v>
      </c>
    </row>
    <row r="1365">
      <c r="A1365" s="36">
        <v>1848.0</v>
      </c>
      <c r="B1365" s="37" t="str">
        <f>IFERROR(VLOOKUP(A1365,'asig octubre'!$A$2:$C$442,3,0))</f>
        <v>Sayer Vuelteros</v>
      </c>
      <c r="C1365" s="37" t="str">
        <f>IFERROR(VLOOKUP(A1365,'asig octubre'!$A$2:$B$442,2,0))</f>
        <v>EC-04</v>
      </c>
      <c r="D1365" s="38">
        <v>45577.88628472222</v>
      </c>
      <c r="E1365" s="36" t="s">
        <v>257</v>
      </c>
      <c r="F1365" s="37" t="str">
        <f t="array" ref="F1365">IFERROR(XLOOKUP(E1365,Operadores!A:A,Operadores!B:B))</f>
        <v>ROSMA</v>
      </c>
      <c r="G1365" s="36" t="s">
        <v>19</v>
      </c>
      <c r="H1365" s="39">
        <v>19.59</v>
      </c>
      <c r="I1365" s="40">
        <v>380.0</v>
      </c>
      <c r="J1365" s="41">
        <f t="shared" si="1"/>
        <v>7444.2</v>
      </c>
      <c r="K1365" s="37" t="str">
        <f t="array" ref="K1365">IFERROR(XLOOKUP(G1365,'Tipo de carga'!A:A,'Tipo de carga'!B:B))</f>
        <v>Autoabasto</v>
      </c>
      <c r="L1365" s="37">
        <f t="shared" si="2"/>
        <v>41</v>
      </c>
      <c r="M1365" s="37">
        <f t="shared" si="3"/>
        <v>12</v>
      </c>
      <c r="N1365" s="37">
        <f t="shared" si="4"/>
        <v>10</v>
      </c>
      <c r="O1365" s="37" t="str">
        <f t="array" ref="O1365">IFERROR(XLOOKUP(K1365,'Tipo de carga'!B:B,'Tipo de carga'!C:C))</f>
        <v>Diesel</v>
      </c>
    </row>
    <row r="1366">
      <c r="A1366" s="36">
        <v>1966.0</v>
      </c>
      <c r="B1366" s="37" t="str">
        <f>IFERROR(VLOOKUP(A1366,'asig octubre'!$A$2:$C$442,3,0))</f>
        <v>Sayer Sencillo</v>
      </c>
      <c r="C1366" s="37" t="str">
        <f>IFERROR(VLOOKUP(A1366,'asig octubre'!$A$2:$B$442,2,0))</f>
        <v>EC-04</v>
      </c>
      <c r="D1366" s="38">
        <v>45577.651400462964</v>
      </c>
      <c r="E1366" s="36" t="s">
        <v>28</v>
      </c>
      <c r="F1366" s="37" t="str">
        <f t="array" ref="F1366">IFERROR(XLOOKUP(E1366,Operadores!A:A,Operadores!B:B))</f>
        <v>SANJE01</v>
      </c>
      <c r="G1366" s="36" t="s">
        <v>19</v>
      </c>
      <c r="H1366" s="39">
        <v>19.59</v>
      </c>
      <c r="I1366" s="40">
        <v>733.0</v>
      </c>
      <c r="J1366" s="41">
        <f t="shared" si="1"/>
        <v>14359.47</v>
      </c>
      <c r="K1366" s="37" t="str">
        <f t="array" ref="K1366">IFERROR(XLOOKUP(G1366,'Tipo de carga'!A:A,'Tipo de carga'!B:B))</f>
        <v>Autoabasto</v>
      </c>
      <c r="L1366" s="37">
        <f t="shared" si="2"/>
        <v>41</v>
      </c>
      <c r="M1366" s="37">
        <f t="shared" si="3"/>
        <v>12</v>
      </c>
      <c r="N1366" s="37">
        <f t="shared" si="4"/>
        <v>10</v>
      </c>
      <c r="O1366" s="37" t="str">
        <f t="array" ref="O1366">IFERROR(XLOOKUP(K1366,'Tipo de carga'!B:B,'Tipo de carga'!C:C))</f>
        <v>Diesel</v>
      </c>
    </row>
    <row r="1367">
      <c r="A1367" s="36">
        <v>1741.0</v>
      </c>
      <c r="B1367" s="37" t="str">
        <f>IFERROR(VLOOKUP(A1367,'asig octubre'!$A$2:$C$442,3,0))</f>
        <v>Circuitos</v>
      </c>
      <c r="C1367" s="37" t="str">
        <f>IFERROR(VLOOKUP(A1367,'asig octubre'!$A$2:$B$442,2,0))</f>
        <v>EC-03</v>
      </c>
      <c r="D1367" s="38">
        <v>45577.577152777776</v>
      </c>
      <c r="E1367" s="36" t="s">
        <v>266</v>
      </c>
      <c r="F1367" s="37" t="str">
        <f t="array" ref="F1367">IFERROR(XLOOKUP(E1367,Operadores!A:A,Operadores!B:B))</f>
        <v>HERROB</v>
      </c>
      <c r="G1367" s="36" t="s">
        <v>19</v>
      </c>
      <c r="H1367" s="39">
        <v>19.59</v>
      </c>
      <c r="I1367" s="40">
        <v>175.0</v>
      </c>
      <c r="J1367" s="41">
        <f t="shared" si="1"/>
        <v>3428.25</v>
      </c>
      <c r="K1367" s="37" t="str">
        <f t="array" ref="K1367">IFERROR(XLOOKUP(G1367,'Tipo de carga'!A:A,'Tipo de carga'!B:B))</f>
        <v>Autoabasto</v>
      </c>
      <c r="L1367" s="37">
        <f t="shared" si="2"/>
        <v>41</v>
      </c>
      <c r="M1367" s="37">
        <f t="shared" si="3"/>
        <v>12</v>
      </c>
      <c r="N1367" s="37">
        <f t="shared" si="4"/>
        <v>10</v>
      </c>
      <c r="O1367" s="37" t="str">
        <f t="array" ref="O1367">IFERROR(XLOOKUP(K1367,'Tipo de carga'!B:B,'Tipo de carga'!C:C))</f>
        <v>Diesel</v>
      </c>
    </row>
    <row r="1368">
      <c r="A1368" s="36">
        <v>1853.0</v>
      </c>
      <c r="B1368" s="37" t="str">
        <f>IFERROR(VLOOKUP(A1368,'asig octubre'!$A$2:$C$442,3,0))</f>
        <v>Sayer Sencillo</v>
      </c>
      <c r="C1368" s="37" t="str">
        <f>IFERROR(VLOOKUP(A1368,'asig octubre'!$A$2:$B$442,2,0))</f>
        <v>EC-04</v>
      </c>
      <c r="D1368" s="38">
        <v>45577.52333333333</v>
      </c>
      <c r="E1368" s="36" t="s">
        <v>65</v>
      </c>
      <c r="F1368" s="37" t="str">
        <f t="array" ref="F1368">IFERROR(XLOOKUP(E1368,Operadores!A:A,Operadores!B:B))</f>
        <v>VARRUB</v>
      </c>
      <c r="G1368" s="36" t="s">
        <v>19</v>
      </c>
      <c r="H1368" s="39">
        <v>19.59</v>
      </c>
      <c r="I1368" s="40">
        <v>670.0</v>
      </c>
      <c r="J1368" s="41">
        <f t="shared" si="1"/>
        <v>13125.3</v>
      </c>
      <c r="K1368" s="37" t="str">
        <f t="array" ref="K1368">IFERROR(XLOOKUP(G1368,'Tipo de carga'!A:A,'Tipo de carga'!B:B))</f>
        <v>Autoabasto</v>
      </c>
      <c r="L1368" s="37">
        <f t="shared" si="2"/>
        <v>41</v>
      </c>
      <c r="M1368" s="37">
        <f t="shared" si="3"/>
        <v>12</v>
      </c>
      <c r="N1368" s="37">
        <f t="shared" si="4"/>
        <v>10</v>
      </c>
      <c r="O1368" s="37" t="str">
        <f t="array" ref="O1368">IFERROR(XLOOKUP(K1368,'Tipo de carga'!B:B,'Tipo de carga'!C:C))</f>
        <v>Diesel</v>
      </c>
    </row>
    <row r="1369">
      <c r="A1369" s="36">
        <v>1940.0</v>
      </c>
      <c r="B1369" s="37" t="str">
        <f>IFERROR(VLOOKUP(A1369,'asig octubre'!$A$2:$C$442,3,0))</f>
        <v>Circuitos Mty</v>
      </c>
      <c r="C1369" s="37" t="str">
        <f>IFERROR(VLOOKUP(A1369,'asig octubre'!$A$2:$B$442,2,0))</f>
        <v>EC-07</v>
      </c>
      <c r="D1369" s="38">
        <v>45577.45633101852</v>
      </c>
      <c r="E1369" s="36" t="s">
        <v>259</v>
      </c>
      <c r="F1369" s="37" t="str">
        <f t="array" ref="F1369">IFERROR(XLOOKUP(E1369,Operadores!A:A,Operadores!B:B))</f>
        <v>FLOPE</v>
      </c>
      <c r="G1369" s="36" t="s">
        <v>19</v>
      </c>
      <c r="H1369" s="39">
        <v>19.59</v>
      </c>
      <c r="I1369" s="40">
        <v>312.0</v>
      </c>
      <c r="J1369" s="41">
        <f t="shared" si="1"/>
        <v>6112.08</v>
      </c>
      <c r="K1369" s="37" t="str">
        <f t="array" ref="K1369">IFERROR(XLOOKUP(G1369,'Tipo de carga'!A:A,'Tipo de carga'!B:B))</f>
        <v>Autoabasto</v>
      </c>
      <c r="L1369" s="37">
        <f t="shared" si="2"/>
        <v>41</v>
      </c>
      <c r="M1369" s="37">
        <f t="shared" si="3"/>
        <v>12</v>
      </c>
      <c r="N1369" s="37">
        <f t="shared" si="4"/>
        <v>10</v>
      </c>
      <c r="O1369" s="37" t="str">
        <f t="array" ref="O1369">IFERROR(XLOOKUP(K1369,'Tipo de carga'!B:B,'Tipo de carga'!C:C))</f>
        <v>Diesel</v>
      </c>
    </row>
    <row r="1370">
      <c r="A1370" s="36">
        <v>1793.0</v>
      </c>
      <c r="B1370" s="37" t="str">
        <f>IFERROR(VLOOKUP(A1370,'asig octubre'!$A$2:$C$442,3,0))</f>
        <v>Circuitos</v>
      </c>
      <c r="C1370" s="37" t="str">
        <f>IFERROR(VLOOKUP(A1370,'asig octubre'!$A$2:$B$442,2,0))</f>
        <v>EC-03</v>
      </c>
      <c r="D1370" s="38">
        <v>45577.40591435185</v>
      </c>
      <c r="E1370" s="36" t="s">
        <v>249</v>
      </c>
      <c r="F1370" s="37" t="str">
        <f t="array" ref="F1370">IFERROR(XLOOKUP(E1370,Operadores!A:A,Operadores!B:B))</f>
        <v>LOPJOS03</v>
      </c>
      <c r="G1370" s="36" t="s">
        <v>19</v>
      </c>
      <c r="H1370" s="39">
        <v>19.59</v>
      </c>
      <c r="I1370" s="40">
        <v>465.0</v>
      </c>
      <c r="J1370" s="41">
        <f t="shared" si="1"/>
        <v>9109.35</v>
      </c>
      <c r="K1370" s="37" t="str">
        <f t="array" ref="K1370">IFERROR(XLOOKUP(G1370,'Tipo de carga'!A:A,'Tipo de carga'!B:B))</f>
        <v>Autoabasto</v>
      </c>
      <c r="L1370" s="37">
        <f t="shared" si="2"/>
        <v>41</v>
      </c>
      <c r="M1370" s="37">
        <f t="shared" si="3"/>
        <v>12</v>
      </c>
      <c r="N1370" s="37">
        <f t="shared" si="4"/>
        <v>10</v>
      </c>
      <c r="O1370" s="37" t="str">
        <f t="array" ref="O1370">IFERROR(XLOOKUP(K1370,'Tipo de carga'!B:B,'Tipo de carga'!C:C))</f>
        <v>Diesel</v>
      </c>
    </row>
    <row r="1371">
      <c r="A1371" s="36">
        <v>1805.0</v>
      </c>
      <c r="B1371" s="37" t="str">
        <f>IFERROR(VLOOKUP(A1371,'asig octubre'!$A$2:$C$442,3,0))</f>
        <v>Sayer Full</v>
      </c>
      <c r="C1371" s="37" t="str">
        <f>IFERROR(VLOOKUP(A1371,'asig octubre'!$A$2:$B$442,2,0))</f>
        <v>EC-04</v>
      </c>
      <c r="D1371" s="38">
        <v>45577.3858912037</v>
      </c>
      <c r="E1371" s="36" t="s">
        <v>40</v>
      </c>
      <c r="F1371" s="37" t="str">
        <f t="array" ref="F1371">IFERROR(XLOOKUP(E1371,Operadores!A:A,Operadores!B:B))</f>
        <v>DIAOMA</v>
      </c>
      <c r="G1371" s="36" t="s">
        <v>19</v>
      </c>
      <c r="H1371" s="39">
        <v>19.59</v>
      </c>
      <c r="I1371" s="40">
        <v>895.0</v>
      </c>
      <c r="J1371" s="41">
        <f t="shared" si="1"/>
        <v>17533.05</v>
      </c>
      <c r="K1371" s="37" t="str">
        <f t="array" ref="K1371">IFERROR(XLOOKUP(G1371,'Tipo de carga'!A:A,'Tipo de carga'!B:B))</f>
        <v>Autoabasto</v>
      </c>
      <c r="L1371" s="37">
        <f t="shared" si="2"/>
        <v>41</v>
      </c>
      <c r="M1371" s="37">
        <f t="shared" si="3"/>
        <v>12</v>
      </c>
      <c r="N1371" s="37">
        <f t="shared" si="4"/>
        <v>10</v>
      </c>
      <c r="O1371" s="37" t="str">
        <f t="array" ref="O1371">IFERROR(XLOOKUP(K1371,'Tipo de carga'!B:B,'Tipo de carga'!C:C))</f>
        <v>Diesel</v>
      </c>
    </row>
    <row r="1372">
      <c r="A1372" s="36">
        <v>1938.0</v>
      </c>
      <c r="B1372" s="37" t="str">
        <f>IFERROR(VLOOKUP(A1372,'asig octubre'!$A$2:$C$442,3,0))</f>
        <v>Sayer Sencillo</v>
      </c>
      <c r="C1372" s="37" t="str">
        <f>IFERROR(VLOOKUP(A1372,'asig octubre'!$A$2:$B$442,2,0))</f>
        <v>EC-04</v>
      </c>
      <c r="D1372" s="38">
        <v>45577.36255787037</v>
      </c>
      <c r="E1372" s="36" t="s">
        <v>38</v>
      </c>
      <c r="F1372" s="37" t="str">
        <f t="array" ref="F1372">IFERROR(XLOOKUP(E1372,Operadores!A:A,Operadores!B:B))</f>
        <v>SOSCA01</v>
      </c>
      <c r="G1372" s="36" t="s">
        <v>19</v>
      </c>
      <c r="H1372" s="39">
        <v>19.59</v>
      </c>
      <c r="I1372" s="40">
        <v>160.0</v>
      </c>
      <c r="J1372" s="41">
        <f t="shared" si="1"/>
        <v>3134.4</v>
      </c>
      <c r="K1372" s="37" t="str">
        <f t="array" ref="K1372">IFERROR(XLOOKUP(G1372,'Tipo de carga'!A:A,'Tipo de carga'!B:B))</f>
        <v>Autoabasto</v>
      </c>
      <c r="L1372" s="37">
        <f t="shared" si="2"/>
        <v>41</v>
      </c>
      <c r="M1372" s="37">
        <f t="shared" si="3"/>
        <v>12</v>
      </c>
      <c r="N1372" s="37">
        <f t="shared" si="4"/>
        <v>10</v>
      </c>
      <c r="O1372" s="37" t="str">
        <f t="array" ref="O1372">IFERROR(XLOOKUP(K1372,'Tipo de carga'!B:B,'Tipo de carga'!C:C))</f>
        <v>Diesel</v>
      </c>
    </row>
    <row r="1373">
      <c r="A1373" s="36">
        <v>2031.0</v>
      </c>
      <c r="B1373" s="37" t="str">
        <f>IFERROR(VLOOKUP(A1373,'asig octubre'!$A$2:$C$442,3,0))</f>
        <v>Available</v>
      </c>
      <c r="C1373" s="37" t="str">
        <f>IFERROR(VLOOKUP(A1373,'asig octubre'!$A$2:$B$442,2,0))</f>
        <v>TTE</v>
      </c>
      <c r="D1373" s="38">
        <v>45577.15461805555</v>
      </c>
      <c r="E1373" s="36" t="s">
        <v>300</v>
      </c>
      <c r="F1373" s="37" t="str">
        <f t="array" ref="F1373">IFERROR(XLOOKUP(E1373,Operadores!A:A,Operadores!B:B))</f>
        <v>QUIULI</v>
      </c>
      <c r="G1373" s="36" t="s">
        <v>19</v>
      </c>
      <c r="H1373" s="39">
        <v>19.59</v>
      </c>
      <c r="I1373" s="40">
        <v>270.0</v>
      </c>
      <c r="J1373" s="41">
        <f t="shared" si="1"/>
        <v>5289.3</v>
      </c>
      <c r="K1373" s="37" t="str">
        <f t="array" ref="K1373">IFERROR(XLOOKUP(G1373,'Tipo de carga'!A:A,'Tipo de carga'!B:B))</f>
        <v>Autoabasto</v>
      </c>
      <c r="L1373" s="37">
        <f t="shared" si="2"/>
        <v>41</v>
      </c>
      <c r="M1373" s="37">
        <f t="shared" si="3"/>
        <v>12</v>
      </c>
      <c r="N1373" s="37">
        <f t="shared" si="4"/>
        <v>10</v>
      </c>
      <c r="O1373" s="37" t="str">
        <f t="array" ref="O1373">IFERROR(XLOOKUP(K1373,'Tipo de carga'!B:B,'Tipo de carga'!C:C))</f>
        <v>Diesel</v>
      </c>
    </row>
    <row r="1374">
      <c r="A1374" s="36">
        <v>1951.0</v>
      </c>
      <c r="B1374" s="37" t="str">
        <f>IFERROR(VLOOKUP(A1374,'asig octubre'!$A$2:$C$442,3,0))</f>
        <v>MeLi Dedicado TD</v>
      </c>
      <c r="C1374" s="37" t="str">
        <f>IFERROR(VLOOKUP(A1374,'asig octubre'!$A$2:$B$442,2,0))</f>
        <v>EC-05</v>
      </c>
      <c r="D1374" s="38">
        <v>45577.14533564815</v>
      </c>
      <c r="E1374" s="36" t="s">
        <v>196</v>
      </c>
      <c r="F1374" s="37" t="str">
        <f t="array" ref="F1374">IFERROR(XLOOKUP(E1374,Operadores!A:A,Operadores!B:B))</f>
        <v>HERJOS07</v>
      </c>
      <c r="G1374" s="36" t="s">
        <v>19</v>
      </c>
      <c r="H1374" s="39">
        <v>19.59</v>
      </c>
      <c r="I1374" s="40">
        <v>403.0</v>
      </c>
      <c r="J1374" s="41">
        <f t="shared" si="1"/>
        <v>7894.77</v>
      </c>
      <c r="K1374" s="37" t="str">
        <f t="array" ref="K1374">IFERROR(XLOOKUP(G1374,'Tipo de carga'!A:A,'Tipo de carga'!B:B))</f>
        <v>Autoabasto</v>
      </c>
      <c r="L1374" s="37">
        <f t="shared" si="2"/>
        <v>41</v>
      </c>
      <c r="M1374" s="37">
        <f t="shared" si="3"/>
        <v>12</v>
      </c>
      <c r="N1374" s="37">
        <f t="shared" si="4"/>
        <v>10</v>
      </c>
      <c r="O1374" s="37" t="str">
        <f t="array" ref="O1374">IFERROR(XLOOKUP(K1374,'Tipo de carga'!B:B,'Tipo de carga'!C:C))</f>
        <v>Diesel</v>
      </c>
    </row>
    <row r="1375">
      <c r="A1375" s="36">
        <v>1973.0</v>
      </c>
      <c r="B1375" s="37" t="str">
        <f>IFERROR(VLOOKUP(A1375,'asig octubre'!$A$2:$C$442,3,0))</f>
        <v>Sayer Sencillo</v>
      </c>
      <c r="C1375" s="37" t="str">
        <f>IFERROR(VLOOKUP(A1375,'asig octubre'!$A$2:$B$442,2,0))</f>
        <v>EC-04</v>
      </c>
      <c r="D1375" s="38">
        <v>45577.1202662037</v>
      </c>
      <c r="E1375" s="36" t="s">
        <v>61</v>
      </c>
      <c r="F1375" s="37" t="str">
        <f t="array" ref="F1375">IFERROR(XLOOKUP(E1375,Operadores!A:A,Operadores!B:B))</f>
        <v>MENIG</v>
      </c>
      <c r="G1375" s="36" t="s">
        <v>19</v>
      </c>
      <c r="H1375" s="39">
        <v>19.59</v>
      </c>
      <c r="I1375" s="40">
        <v>530.0</v>
      </c>
      <c r="J1375" s="41">
        <f t="shared" si="1"/>
        <v>10382.7</v>
      </c>
      <c r="K1375" s="37" t="str">
        <f t="array" ref="K1375">IFERROR(XLOOKUP(G1375,'Tipo de carga'!A:A,'Tipo de carga'!B:B))</f>
        <v>Autoabasto</v>
      </c>
      <c r="L1375" s="37">
        <f t="shared" si="2"/>
        <v>41</v>
      </c>
      <c r="M1375" s="37">
        <f t="shared" si="3"/>
        <v>12</v>
      </c>
      <c r="N1375" s="37">
        <f t="shared" si="4"/>
        <v>10</v>
      </c>
      <c r="O1375" s="37" t="str">
        <f t="array" ref="O1375">IFERROR(XLOOKUP(K1375,'Tipo de carga'!B:B,'Tipo de carga'!C:C))</f>
        <v>Diesel</v>
      </c>
    </row>
    <row r="1376">
      <c r="A1376" s="36">
        <v>1869.0</v>
      </c>
      <c r="B1376" s="37" t="str">
        <f>IFERROR(VLOOKUP(A1376,'asig octubre'!$A$2:$C$442,3,0))</f>
        <v>Circuitos</v>
      </c>
      <c r="C1376" s="37" t="str">
        <f>IFERROR(VLOOKUP(A1376,'asig octubre'!$A$2:$B$442,2,0))</f>
        <v>EC-03</v>
      </c>
      <c r="D1376" s="38">
        <v>45578.69130787037</v>
      </c>
      <c r="E1376" s="36" t="s">
        <v>271</v>
      </c>
      <c r="F1376" s="37" t="str">
        <f t="array" ref="F1376">IFERROR(XLOOKUP(E1376,Operadores!A:A,Operadores!B:B))</f>
        <v>MERUBA</v>
      </c>
      <c r="G1376" s="36" t="s">
        <v>75</v>
      </c>
      <c r="H1376" s="39">
        <v>19.88136</v>
      </c>
      <c r="I1376" s="40">
        <v>300.0</v>
      </c>
      <c r="J1376" s="41">
        <f t="shared" si="1"/>
        <v>5964.408</v>
      </c>
      <c r="K1376" s="37" t="str">
        <f t="array" ref="K1376">IFERROR(XLOOKUP(G1376,'Tipo de carga'!A:A,'Tipo de carga'!B:B))</f>
        <v>Autoabasto</v>
      </c>
      <c r="L1376" s="37">
        <f t="shared" si="2"/>
        <v>42</v>
      </c>
      <c r="M1376" s="37">
        <f t="shared" si="3"/>
        <v>13</v>
      </c>
      <c r="N1376" s="37">
        <f t="shared" si="4"/>
        <v>10</v>
      </c>
      <c r="O1376" s="37" t="str">
        <f t="array" ref="O1376">IFERROR(XLOOKUP(K1376,'Tipo de carga'!B:B,'Tipo de carga'!C:C))</f>
        <v>Diesel</v>
      </c>
    </row>
    <row r="1377">
      <c r="A1377" s="36">
        <v>1886.0</v>
      </c>
      <c r="B1377" s="37" t="str">
        <f>IFERROR(VLOOKUP(A1377,'asig octubre'!$A$2:$C$442,3,0))</f>
        <v>Circuitos</v>
      </c>
      <c r="C1377" s="37" t="str">
        <f>IFERROR(VLOOKUP(A1377,'asig octubre'!$A$2:$B$442,2,0))</f>
        <v>EC-03</v>
      </c>
      <c r="D1377" s="38">
        <v>45578.640185185184</v>
      </c>
      <c r="E1377" s="36" t="s">
        <v>260</v>
      </c>
      <c r="F1377" s="37" t="str">
        <f t="array" ref="F1377">IFERROR(XLOOKUP(E1377,Operadores!A:A,Operadores!B:B))</f>
        <v>CORER</v>
      </c>
      <c r="G1377" s="36" t="s">
        <v>75</v>
      </c>
      <c r="H1377" s="39">
        <v>19.88136</v>
      </c>
      <c r="I1377" s="40">
        <v>484.0</v>
      </c>
      <c r="J1377" s="41">
        <f t="shared" si="1"/>
        <v>9622.57824</v>
      </c>
      <c r="K1377" s="37" t="str">
        <f t="array" ref="K1377">IFERROR(XLOOKUP(G1377,'Tipo de carga'!A:A,'Tipo de carga'!B:B))</f>
        <v>Autoabasto</v>
      </c>
      <c r="L1377" s="37">
        <f t="shared" si="2"/>
        <v>42</v>
      </c>
      <c r="M1377" s="37">
        <f t="shared" si="3"/>
        <v>13</v>
      </c>
      <c r="N1377" s="37">
        <f t="shared" si="4"/>
        <v>10</v>
      </c>
      <c r="O1377" s="37" t="str">
        <f t="array" ref="O1377">IFERROR(XLOOKUP(K1377,'Tipo de carga'!B:B,'Tipo de carga'!C:C))</f>
        <v>Diesel</v>
      </c>
    </row>
    <row r="1378">
      <c r="A1378" s="36">
        <v>1884.0</v>
      </c>
      <c r="B1378" s="37" t="str">
        <f>IFERROR(VLOOKUP(A1378,'asig octubre'!$A$2:$C$442,3,0))</f>
        <v>PISA Gdl</v>
      </c>
      <c r="C1378" s="37" t="str">
        <f>IFERROR(VLOOKUP(A1378,'asig octubre'!$A$2:$B$442,2,0))</f>
        <v>EC-06</v>
      </c>
      <c r="D1378" s="38">
        <v>45578.58358796296</v>
      </c>
      <c r="E1378" s="36" t="s">
        <v>317</v>
      </c>
      <c r="F1378" s="37" t="str">
        <f t="array" ref="F1378">IFERROR(XLOOKUP(E1378,Operadores!A:A,Operadores!B:B))</f>
        <v>VALGUS</v>
      </c>
      <c r="G1378" s="36" t="s">
        <v>75</v>
      </c>
      <c r="H1378" s="39">
        <v>19.88136</v>
      </c>
      <c r="I1378" s="40">
        <v>689.0</v>
      </c>
      <c r="J1378" s="41">
        <f t="shared" si="1"/>
        <v>13698.25704</v>
      </c>
      <c r="K1378" s="37" t="str">
        <f t="array" ref="K1378">IFERROR(XLOOKUP(G1378,'Tipo de carga'!A:A,'Tipo de carga'!B:B))</f>
        <v>Autoabasto</v>
      </c>
      <c r="L1378" s="37">
        <f t="shared" si="2"/>
        <v>42</v>
      </c>
      <c r="M1378" s="37">
        <f t="shared" si="3"/>
        <v>13</v>
      </c>
      <c r="N1378" s="37">
        <f t="shared" si="4"/>
        <v>10</v>
      </c>
      <c r="O1378" s="37" t="str">
        <f t="array" ref="O1378">IFERROR(XLOOKUP(K1378,'Tipo de carga'!B:B,'Tipo de carga'!C:C))</f>
        <v>Diesel</v>
      </c>
    </row>
    <row r="1379">
      <c r="A1379" s="36">
        <v>1879.0</v>
      </c>
      <c r="B1379" s="37" t="str">
        <f>IFERROR(VLOOKUP(A1379,'asig octubre'!$A$2:$C$442,3,0))</f>
        <v>Circuitos</v>
      </c>
      <c r="C1379" s="37" t="str">
        <f>IFERROR(VLOOKUP(A1379,'asig octubre'!$A$2:$B$442,2,0))</f>
        <v>EC-03</v>
      </c>
      <c r="D1379" s="38">
        <v>45578.5640625</v>
      </c>
      <c r="E1379" s="36" t="s">
        <v>357</v>
      </c>
      <c r="F1379" s="37" t="str">
        <f t="array" ref="F1379">IFERROR(XLOOKUP(E1379,Operadores!A:A,Operadores!B:B))</f>
        <v>ISLHI</v>
      </c>
      <c r="G1379" s="36" t="s">
        <v>75</v>
      </c>
      <c r="H1379" s="39">
        <v>19.88136</v>
      </c>
      <c r="I1379" s="40">
        <v>500.0</v>
      </c>
      <c r="J1379" s="41">
        <f t="shared" si="1"/>
        <v>9940.68</v>
      </c>
      <c r="K1379" s="37" t="str">
        <f t="array" ref="K1379">IFERROR(XLOOKUP(G1379,'Tipo de carga'!A:A,'Tipo de carga'!B:B))</f>
        <v>Autoabasto</v>
      </c>
      <c r="L1379" s="37">
        <f t="shared" si="2"/>
        <v>42</v>
      </c>
      <c r="M1379" s="37">
        <f t="shared" si="3"/>
        <v>13</v>
      </c>
      <c r="N1379" s="37">
        <f t="shared" si="4"/>
        <v>10</v>
      </c>
      <c r="O1379" s="37" t="str">
        <f t="array" ref="O1379">IFERROR(XLOOKUP(K1379,'Tipo de carga'!B:B,'Tipo de carga'!C:C))</f>
        <v>Diesel</v>
      </c>
    </row>
    <row r="1380">
      <c r="A1380" s="36">
        <v>1859.0</v>
      </c>
      <c r="B1380" s="37" t="str">
        <f>IFERROR(VLOOKUP(A1380,'asig octubre'!$A$2:$C$442,3,0))</f>
        <v>Circuitos</v>
      </c>
      <c r="C1380" s="37" t="str">
        <f>IFERROR(VLOOKUP(A1380,'asig octubre'!$A$2:$B$442,2,0))</f>
        <v>EC-03</v>
      </c>
      <c r="D1380" s="38">
        <v>45578.55679398148</v>
      </c>
      <c r="E1380" s="36" t="s">
        <v>238</v>
      </c>
      <c r="F1380" s="37" t="str">
        <f t="array" ref="F1380">IFERROR(XLOOKUP(E1380,Operadores!A:A,Operadores!B:B))</f>
        <v>JIMMI</v>
      </c>
      <c r="G1380" s="36" t="s">
        <v>75</v>
      </c>
      <c r="H1380" s="39">
        <v>19.88136</v>
      </c>
      <c r="I1380" s="40">
        <v>616.0</v>
      </c>
      <c r="J1380" s="41">
        <f t="shared" si="1"/>
        <v>12246.91776</v>
      </c>
      <c r="K1380" s="37" t="str">
        <f t="array" ref="K1380">IFERROR(XLOOKUP(G1380,'Tipo de carga'!A:A,'Tipo de carga'!B:B))</f>
        <v>Autoabasto</v>
      </c>
      <c r="L1380" s="37">
        <f t="shared" si="2"/>
        <v>42</v>
      </c>
      <c r="M1380" s="37">
        <f t="shared" si="3"/>
        <v>13</v>
      </c>
      <c r="N1380" s="37">
        <f t="shared" si="4"/>
        <v>10</v>
      </c>
      <c r="O1380" s="37" t="str">
        <f t="array" ref="O1380">IFERROR(XLOOKUP(K1380,'Tipo de carga'!B:B,'Tipo de carga'!C:C))</f>
        <v>Diesel</v>
      </c>
    </row>
    <row r="1381">
      <c r="A1381" s="36">
        <v>1821.0</v>
      </c>
      <c r="B1381" s="37" t="str">
        <f>IFERROR(VLOOKUP(A1381,'asig octubre'!$A$2:$C$442,3,0))</f>
        <v>Circuitos</v>
      </c>
      <c r="C1381" s="37" t="str">
        <f>IFERROR(VLOOKUP(A1381,'asig octubre'!$A$2:$B$442,2,0))</f>
        <v>EC-03</v>
      </c>
      <c r="D1381" s="38">
        <v>45577.88615740741</v>
      </c>
      <c r="E1381" s="36" t="s">
        <v>198</v>
      </c>
      <c r="F1381" s="37" t="str">
        <f t="array" ref="F1381">IFERROR(XLOOKUP(E1381,Operadores!A:A,Operadores!B:B))</f>
        <v>BAULUI</v>
      </c>
      <c r="G1381" s="36" t="s">
        <v>75</v>
      </c>
      <c r="H1381" s="39">
        <v>19.88136</v>
      </c>
      <c r="I1381" s="40">
        <v>26.0</v>
      </c>
      <c r="J1381" s="41">
        <f t="shared" si="1"/>
        <v>516.91536</v>
      </c>
      <c r="K1381" s="37" t="str">
        <f t="array" ref="K1381">IFERROR(XLOOKUP(G1381,'Tipo de carga'!A:A,'Tipo de carga'!B:B))</f>
        <v>Autoabasto</v>
      </c>
      <c r="L1381" s="37">
        <f t="shared" si="2"/>
        <v>41</v>
      </c>
      <c r="M1381" s="37">
        <f t="shared" si="3"/>
        <v>12</v>
      </c>
      <c r="N1381" s="37">
        <f t="shared" si="4"/>
        <v>10</v>
      </c>
      <c r="O1381" s="37" t="str">
        <f t="array" ref="O1381">IFERROR(XLOOKUP(K1381,'Tipo de carga'!B:B,'Tipo de carga'!C:C))</f>
        <v>Diesel</v>
      </c>
    </row>
    <row r="1382">
      <c r="A1382" s="36">
        <v>1847.0</v>
      </c>
      <c r="B1382" s="37" t="str">
        <f>IFERROR(VLOOKUP(A1382,'asig octubre'!$A$2:$C$442,3,0))</f>
        <v>Circuitos</v>
      </c>
      <c r="C1382" s="37" t="str">
        <f>IFERROR(VLOOKUP(A1382,'asig octubre'!$A$2:$B$442,2,0))</f>
        <v>EC-03</v>
      </c>
      <c r="D1382" s="38">
        <v>45577.776458333334</v>
      </c>
      <c r="E1382" s="36" t="s">
        <v>493</v>
      </c>
      <c r="F1382" s="37" t="str">
        <f t="array" ref="F1382">IFERROR(XLOOKUP(E1382,Operadores!A:A,Operadores!B:B))</f>
        <v>MARFER</v>
      </c>
      <c r="G1382" s="36" t="s">
        <v>75</v>
      </c>
      <c r="H1382" s="39">
        <v>19.88136</v>
      </c>
      <c r="I1382" s="40">
        <v>462.0</v>
      </c>
      <c r="J1382" s="41">
        <f t="shared" si="1"/>
        <v>9185.18832</v>
      </c>
      <c r="K1382" s="37" t="str">
        <f t="array" ref="K1382">IFERROR(XLOOKUP(G1382,'Tipo de carga'!A:A,'Tipo de carga'!B:B))</f>
        <v>Autoabasto</v>
      </c>
      <c r="L1382" s="37">
        <f t="shared" si="2"/>
        <v>41</v>
      </c>
      <c r="M1382" s="37">
        <f t="shared" si="3"/>
        <v>12</v>
      </c>
      <c r="N1382" s="37">
        <f t="shared" si="4"/>
        <v>10</v>
      </c>
      <c r="O1382" s="37" t="str">
        <f t="array" ref="O1382">IFERROR(XLOOKUP(K1382,'Tipo de carga'!B:B,'Tipo de carga'!C:C))</f>
        <v>Diesel</v>
      </c>
    </row>
    <row r="1383">
      <c r="A1383" s="36">
        <v>1907.0</v>
      </c>
      <c r="B1383" s="37" t="str">
        <f>IFERROR(VLOOKUP(A1383,'asig octubre'!$A$2:$C$442,3,0))</f>
        <v>PISA Gdl</v>
      </c>
      <c r="C1383" s="37" t="str">
        <f>IFERROR(VLOOKUP(A1383,'asig octubre'!$A$2:$B$442,2,0))</f>
        <v>EC-06</v>
      </c>
      <c r="D1383" s="38">
        <v>45577.603541666664</v>
      </c>
      <c r="E1383" s="36" t="s">
        <v>201</v>
      </c>
      <c r="F1383" s="37" t="str">
        <f t="array" ref="F1383">IFERROR(XLOOKUP(E1383,Operadores!A:A,Operadores!B:B))</f>
        <v>CARJOR</v>
      </c>
      <c r="G1383" s="36" t="s">
        <v>75</v>
      </c>
      <c r="H1383" s="39">
        <v>19.88136</v>
      </c>
      <c r="I1383" s="40">
        <v>377.0</v>
      </c>
      <c r="J1383" s="41">
        <f t="shared" si="1"/>
        <v>7495.27272</v>
      </c>
      <c r="K1383" s="37" t="str">
        <f t="array" ref="K1383">IFERROR(XLOOKUP(G1383,'Tipo de carga'!A:A,'Tipo de carga'!B:B))</f>
        <v>Autoabasto</v>
      </c>
      <c r="L1383" s="37">
        <f t="shared" si="2"/>
        <v>41</v>
      </c>
      <c r="M1383" s="37">
        <f t="shared" si="3"/>
        <v>12</v>
      </c>
      <c r="N1383" s="37">
        <f t="shared" si="4"/>
        <v>10</v>
      </c>
      <c r="O1383" s="37" t="str">
        <f t="array" ref="O1383">IFERROR(XLOOKUP(K1383,'Tipo de carga'!B:B,'Tipo de carga'!C:C))</f>
        <v>Diesel</v>
      </c>
    </row>
    <row r="1384">
      <c r="A1384" s="36">
        <v>1748.0</v>
      </c>
      <c r="B1384" s="37" t="str">
        <f>IFERROR(VLOOKUP(A1384,'asig octubre'!$A$2:$C$442,3,0))</f>
        <v>PISA Gdl</v>
      </c>
      <c r="C1384" s="37" t="str">
        <f>IFERROR(VLOOKUP(A1384,'asig octubre'!$A$2:$B$442,2,0))</f>
        <v>EC-06</v>
      </c>
      <c r="D1384" s="38">
        <v>45577.12096064815</v>
      </c>
      <c r="E1384" s="36" t="s">
        <v>354</v>
      </c>
      <c r="F1384" s="37" t="str">
        <f t="array" ref="F1384">IFERROR(XLOOKUP(E1384,Operadores!A:A,Operadores!B:B))</f>
        <v>ROSCES</v>
      </c>
      <c r="G1384" s="36" t="s">
        <v>75</v>
      </c>
      <c r="H1384" s="39">
        <v>19.88136</v>
      </c>
      <c r="I1384" s="40">
        <v>356.0</v>
      </c>
      <c r="J1384" s="41">
        <f t="shared" si="1"/>
        <v>7077.76416</v>
      </c>
      <c r="K1384" s="37" t="str">
        <f t="array" ref="K1384">IFERROR(XLOOKUP(G1384,'Tipo de carga'!A:A,'Tipo de carga'!B:B))</f>
        <v>Autoabasto</v>
      </c>
      <c r="L1384" s="37">
        <f t="shared" si="2"/>
        <v>41</v>
      </c>
      <c r="M1384" s="37">
        <f t="shared" si="3"/>
        <v>12</v>
      </c>
      <c r="N1384" s="37">
        <f t="shared" si="4"/>
        <v>10</v>
      </c>
      <c r="O1384" s="37" t="str">
        <f t="array" ref="O1384">IFERROR(XLOOKUP(K1384,'Tipo de carga'!B:B,'Tipo de carga'!C:C))</f>
        <v>Diesel</v>
      </c>
    </row>
    <row r="1385">
      <c r="A1385" s="36">
        <v>1748.0</v>
      </c>
      <c r="B1385" s="37" t="str">
        <f>IFERROR(VLOOKUP(A1385,'asig octubre'!$A$2:$C$442,3,0))</f>
        <v>PISA Gdl</v>
      </c>
      <c r="C1385" s="37" t="str">
        <f>IFERROR(VLOOKUP(A1385,'asig octubre'!$A$2:$B$442,2,0))</f>
        <v>EC-06</v>
      </c>
      <c r="D1385" s="38">
        <v>45577.111284722225</v>
      </c>
      <c r="E1385" s="36" t="s">
        <v>354</v>
      </c>
      <c r="F1385" s="37" t="str">
        <f t="array" ref="F1385">IFERROR(XLOOKUP(E1385,Operadores!A:A,Operadores!B:B))</f>
        <v>ROSCES</v>
      </c>
      <c r="G1385" s="36" t="s">
        <v>75</v>
      </c>
      <c r="H1385" s="39">
        <v>19.88136</v>
      </c>
      <c r="I1385" s="40">
        <v>26.0</v>
      </c>
      <c r="J1385" s="41">
        <f t="shared" si="1"/>
        <v>516.91536</v>
      </c>
      <c r="K1385" s="37" t="str">
        <f t="array" ref="K1385">IFERROR(XLOOKUP(G1385,'Tipo de carga'!A:A,'Tipo de carga'!B:B))</f>
        <v>Autoabasto</v>
      </c>
      <c r="L1385" s="37">
        <f t="shared" si="2"/>
        <v>41</v>
      </c>
      <c r="M1385" s="37">
        <f t="shared" si="3"/>
        <v>12</v>
      </c>
      <c r="N1385" s="37">
        <f t="shared" si="4"/>
        <v>10</v>
      </c>
      <c r="O1385" s="37" t="str">
        <f t="array" ref="O1385">IFERROR(XLOOKUP(K1385,'Tipo de carga'!B:B,'Tipo de carga'!C:C))</f>
        <v>Diesel</v>
      </c>
    </row>
    <row r="1386">
      <c r="A1386" s="36">
        <v>1875.0</v>
      </c>
      <c r="B1386" s="37" t="str">
        <f>IFERROR(VLOOKUP(A1386,'asig octubre'!$A$2:$C$442,3,0))</f>
        <v>Circuitos Mty</v>
      </c>
      <c r="C1386" s="37" t="str">
        <f>IFERROR(VLOOKUP(A1386,'asig octubre'!$A$2:$B$442,2,0))</f>
        <v>EC-07</v>
      </c>
      <c r="D1386" s="38">
        <v>45577.01409722222</v>
      </c>
      <c r="E1386" s="36" t="s">
        <v>235</v>
      </c>
      <c r="F1386" s="37" t="str">
        <f t="array" ref="F1386">IFERROR(XLOOKUP(E1386,Operadores!A:A,Operadores!B:B))</f>
        <v>LEAMIG</v>
      </c>
      <c r="G1386" s="36" t="s">
        <v>75</v>
      </c>
      <c r="H1386" s="39">
        <v>19.88136</v>
      </c>
      <c r="I1386" s="40">
        <v>790.0</v>
      </c>
      <c r="J1386" s="41">
        <f t="shared" si="1"/>
        <v>15706.2744</v>
      </c>
      <c r="K1386" s="37" t="str">
        <f t="array" ref="K1386">IFERROR(XLOOKUP(G1386,'Tipo de carga'!A:A,'Tipo de carga'!B:B))</f>
        <v>Autoabasto</v>
      </c>
      <c r="L1386" s="37">
        <f t="shared" si="2"/>
        <v>41</v>
      </c>
      <c r="M1386" s="37">
        <f t="shared" si="3"/>
        <v>12</v>
      </c>
      <c r="N1386" s="37">
        <f t="shared" si="4"/>
        <v>10</v>
      </c>
      <c r="O1386" s="37" t="str">
        <f t="array" ref="O1386">IFERROR(XLOOKUP(K1386,'Tipo de carga'!B:B,'Tipo de carga'!C:C))</f>
        <v>Diesel</v>
      </c>
    </row>
    <row r="1387">
      <c r="A1387" s="36">
        <v>1940.0</v>
      </c>
      <c r="B1387" s="37" t="str">
        <f>IFERROR(VLOOKUP(A1387,'asig octubre'!$A$2:$C$442,3,0))</f>
        <v>Circuitos Mty</v>
      </c>
      <c r="C1387" s="37" t="str">
        <f>IFERROR(VLOOKUP(A1387,'asig octubre'!$A$2:$B$442,2,0))</f>
        <v>EC-07</v>
      </c>
      <c r="D1387" s="38">
        <v>45578.69359953704</v>
      </c>
      <c r="E1387" s="36" t="s">
        <v>259</v>
      </c>
      <c r="F1387" s="37" t="str">
        <f t="array" ref="F1387">IFERROR(XLOOKUP(E1387,Operadores!A:A,Operadores!B:B))</f>
        <v>FLOPE</v>
      </c>
      <c r="G1387" s="36" t="s">
        <v>274</v>
      </c>
      <c r="H1387" s="39">
        <v>19.23481</v>
      </c>
      <c r="I1387" s="40">
        <v>359.0</v>
      </c>
      <c r="J1387" s="41">
        <f t="shared" si="1"/>
        <v>6905.29679</v>
      </c>
      <c r="K1387" s="37" t="str">
        <f t="array" ref="K1387">IFERROR(XLOOKUP(G1387,'Tipo de carga'!A:A,'Tipo de carga'!B:B))</f>
        <v>Autoabasto</v>
      </c>
      <c r="L1387" s="37">
        <f t="shared" si="2"/>
        <v>42</v>
      </c>
      <c r="M1387" s="37">
        <f t="shared" si="3"/>
        <v>13</v>
      </c>
      <c r="N1387" s="37">
        <f t="shared" si="4"/>
        <v>10</v>
      </c>
      <c r="O1387" s="37" t="str">
        <f t="array" ref="O1387">IFERROR(XLOOKUP(K1387,'Tipo de carga'!B:B,'Tipo de carga'!C:C))</f>
        <v>Diesel</v>
      </c>
    </row>
    <row r="1388">
      <c r="A1388" s="36">
        <v>1948.0</v>
      </c>
      <c r="B1388" s="37" t="str">
        <f>IFERROR(VLOOKUP(A1388,'asig octubre'!$A$2:$C$442,3,0))</f>
        <v>Circuitos Mty</v>
      </c>
      <c r="C1388" s="37" t="str">
        <f>IFERROR(VLOOKUP(A1388,'asig octubre'!$A$2:$B$442,2,0))</f>
        <v>EC-07</v>
      </c>
      <c r="D1388" s="38">
        <v>45578.091944444444</v>
      </c>
      <c r="E1388" s="36" t="s">
        <v>256</v>
      </c>
      <c r="F1388" s="37" t="str">
        <f t="array" ref="F1388">IFERROR(XLOOKUP(E1388,Operadores!A:A,Operadores!B:B))</f>
        <v>MOREFR</v>
      </c>
      <c r="G1388" s="36" t="s">
        <v>274</v>
      </c>
      <c r="H1388" s="39">
        <v>19.23481</v>
      </c>
      <c r="I1388" s="40">
        <v>315.0</v>
      </c>
      <c r="J1388" s="41">
        <f t="shared" si="1"/>
        <v>6058.96515</v>
      </c>
      <c r="K1388" s="37" t="str">
        <f t="array" ref="K1388">IFERROR(XLOOKUP(G1388,'Tipo de carga'!A:A,'Tipo de carga'!B:B))</f>
        <v>Autoabasto</v>
      </c>
      <c r="L1388" s="37">
        <f t="shared" si="2"/>
        <v>42</v>
      </c>
      <c r="M1388" s="37">
        <f t="shared" si="3"/>
        <v>13</v>
      </c>
      <c r="N1388" s="37">
        <f t="shared" si="4"/>
        <v>10</v>
      </c>
      <c r="O1388" s="37" t="str">
        <f t="array" ref="O1388">IFERROR(XLOOKUP(K1388,'Tipo de carga'!B:B,'Tipo de carga'!C:C))</f>
        <v>Diesel</v>
      </c>
    </row>
    <row r="1389">
      <c r="A1389" s="36">
        <v>1965.0</v>
      </c>
      <c r="B1389" s="37" t="str">
        <f>IFERROR(VLOOKUP(A1389,'asig octubre'!$A$2:$C$442,3,0))</f>
        <v>Circuitos</v>
      </c>
      <c r="C1389" s="37" t="str">
        <f>IFERROR(VLOOKUP(A1389,'asig octubre'!$A$2:$B$442,2,0))</f>
        <v>EC-03</v>
      </c>
      <c r="D1389" s="38">
        <v>45578.049733796295</v>
      </c>
      <c r="E1389" s="36" t="s">
        <v>181</v>
      </c>
      <c r="F1389" s="37" t="str">
        <f t="array" ref="F1389">IFERROR(XLOOKUP(E1389,Operadores!A:A,Operadores!B:B))</f>
        <v>BREISR</v>
      </c>
      <c r="G1389" s="36" t="s">
        <v>274</v>
      </c>
      <c r="H1389" s="39">
        <v>19.23481</v>
      </c>
      <c r="I1389" s="40">
        <v>315.0</v>
      </c>
      <c r="J1389" s="41">
        <f t="shared" si="1"/>
        <v>6058.96515</v>
      </c>
      <c r="K1389" s="37" t="str">
        <f t="array" ref="K1389">IFERROR(XLOOKUP(G1389,'Tipo de carga'!A:A,'Tipo de carga'!B:B))</f>
        <v>Autoabasto</v>
      </c>
      <c r="L1389" s="37">
        <f t="shared" si="2"/>
        <v>42</v>
      </c>
      <c r="M1389" s="37">
        <f t="shared" si="3"/>
        <v>13</v>
      </c>
      <c r="N1389" s="37">
        <f t="shared" si="4"/>
        <v>10</v>
      </c>
      <c r="O1389" s="37" t="str">
        <f t="array" ref="O1389">IFERROR(XLOOKUP(K1389,'Tipo de carga'!B:B,'Tipo de carga'!C:C))</f>
        <v>Diesel</v>
      </c>
    </row>
    <row r="1390">
      <c r="A1390" s="36">
        <v>1829.0</v>
      </c>
      <c r="B1390" s="37" t="str">
        <f>IFERROR(VLOOKUP(A1390,'asig octubre'!$A$2:$C$442,3,0))</f>
        <v>Circuitos</v>
      </c>
      <c r="C1390" s="37" t="str">
        <f>IFERROR(VLOOKUP(A1390,'asig octubre'!$A$2:$B$442,2,0))</f>
        <v>EC-03</v>
      </c>
      <c r="D1390" s="38">
        <v>45577.81872685185</v>
      </c>
      <c r="E1390" s="36" t="s">
        <v>245</v>
      </c>
      <c r="F1390" s="37" t="str">
        <f t="array" ref="F1390">IFERROR(XLOOKUP(E1390,Operadores!A:A,Operadores!B:B))</f>
        <v>HERAL04</v>
      </c>
      <c r="G1390" s="36" t="s">
        <v>274</v>
      </c>
      <c r="H1390" s="39">
        <v>19.23481</v>
      </c>
      <c r="I1390" s="40">
        <v>510.0</v>
      </c>
      <c r="J1390" s="41">
        <f t="shared" si="1"/>
        <v>9809.7531</v>
      </c>
      <c r="K1390" s="37" t="str">
        <f t="array" ref="K1390">IFERROR(XLOOKUP(G1390,'Tipo de carga'!A:A,'Tipo de carga'!B:B))</f>
        <v>Autoabasto</v>
      </c>
      <c r="L1390" s="37">
        <f t="shared" si="2"/>
        <v>41</v>
      </c>
      <c r="M1390" s="37">
        <f t="shared" si="3"/>
        <v>12</v>
      </c>
      <c r="N1390" s="37">
        <f t="shared" si="4"/>
        <v>10</v>
      </c>
      <c r="O1390" s="37" t="str">
        <f t="array" ref="O1390">IFERROR(XLOOKUP(K1390,'Tipo de carga'!B:B,'Tipo de carga'!C:C))</f>
        <v>Diesel</v>
      </c>
    </row>
    <row r="1391">
      <c r="A1391" s="36">
        <v>1718.0</v>
      </c>
      <c r="B1391" s="37" t="str">
        <f>IFERROR(VLOOKUP(A1391,'asig octubre'!$A$2:$C$442,3,0))</f>
        <v>PISA Gdl</v>
      </c>
      <c r="C1391" s="37" t="str">
        <f>IFERROR(VLOOKUP(A1391,'asig octubre'!$A$2:$B$442,2,0))</f>
        <v>EC-06</v>
      </c>
      <c r="D1391" s="38">
        <v>45577.79443287037</v>
      </c>
      <c r="E1391" s="36" t="s">
        <v>361</v>
      </c>
      <c r="F1391" s="37" t="str">
        <f t="array" ref="F1391">IFERROR(XLOOKUP(E1391,Operadores!A:A,Operadores!B:B))</f>
        <v>HERLUI03</v>
      </c>
      <c r="G1391" s="36" t="s">
        <v>274</v>
      </c>
      <c r="H1391" s="39">
        <v>19.23481</v>
      </c>
      <c r="I1391" s="40">
        <v>480.0</v>
      </c>
      <c r="J1391" s="41">
        <f t="shared" si="1"/>
        <v>9232.7088</v>
      </c>
      <c r="K1391" s="37" t="str">
        <f t="array" ref="K1391">IFERROR(XLOOKUP(G1391,'Tipo de carga'!A:A,'Tipo de carga'!B:B))</f>
        <v>Autoabasto</v>
      </c>
      <c r="L1391" s="37">
        <f t="shared" si="2"/>
        <v>41</v>
      </c>
      <c r="M1391" s="37">
        <f t="shared" si="3"/>
        <v>12</v>
      </c>
      <c r="N1391" s="37">
        <f t="shared" si="4"/>
        <v>10</v>
      </c>
      <c r="O1391" s="37" t="str">
        <f t="array" ref="O1391">IFERROR(XLOOKUP(K1391,'Tipo de carga'!B:B,'Tipo de carga'!C:C))</f>
        <v>Diesel</v>
      </c>
    </row>
    <row r="1392">
      <c r="A1392" s="36">
        <v>1941.0</v>
      </c>
      <c r="B1392" s="37" t="str">
        <f>IFERROR(VLOOKUP(A1392,'asig octubre'!$A$2:$C$442,3,0))</f>
        <v>PISA Gdl</v>
      </c>
      <c r="C1392" s="37" t="str">
        <f>IFERROR(VLOOKUP(A1392,'asig octubre'!$A$2:$B$442,2,0))</f>
        <v>EC-06</v>
      </c>
      <c r="D1392" s="38">
        <v>45577.64729166667</v>
      </c>
      <c r="E1392" s="36" t="s">
        <v>268</v>
      </c>
      <c r="F1392" s="37" t="str">
        <f t="array" ref="F1392">IFERROR(XLOOKUP(E1392,Operadores!A:A,Operadores!B:B))</f>
        <v>ARCEDG</v>
      </c>
      <c r="G1392" s="36" t="s">
        <v>274</v>
      </c>
      <c r="H1392" s="39">
        <v>19.23481</v>
      </c>
      <c r="I1392" s="40">
        <v>400.0</v>
      </c>
      <c r="J1392" s="41">
        <f t="shared" si="1"/>
        <v>7693.924</v>
      </c>
      <c r="K1392" s="37" t="str">
        <f t="array" ref="K1392">IFERROR(XLOOKUP(G1392,'Tipo de carga'!A:A,'Tipo de carga'!B:B))</f>
        <v>Autoabasto</v>
      </c>
      <c r="L1392" s="37">
        <f t="shared" si="2"/>
        <v>41</v>
      </c>
      <c r="M1392" s="37">
        <f t="shared" si="3"/>
        <v>12</v>
      </c>
      <c r="N1392" s="37">
        <f t="shared" si="4"/>
        <v>10</v>
      </c>
      <c r="O1392" s="37" t="str">
        <f t="array" ref="O1392">IFERROR(XLOOKUP(K1392,'Tipo de carga'!B:B,'Tipo de carga'!C:C))</f>
        <v>Diesel</v>
      </c>
    </row>
    <row r="1393">
      <c r="A1393" s="36">
        <v>1745.0</v>
      </c>
      <c r="B1393" s="37" t="str">
        <f>IFERROR(VLOOKUP(A1393,'asig octubre'!$A$2:$C$442,3,0))</f>
        <v>Circuitos Mty</v>
      </c>
      <c r="C1393" s="37" t="str">
        <f>IFERROR(VLOOKUP(A1393,'asig octubre'!$A$2:$B$442,2,0))</f>
        <v>EC-07</v>
      </c>
      <c r="D1393" s="38">
        <v>45577.46210648148</v>
      </c>
      <c r="E1393" s="36" t="s">
        <v>437</v>
      </c>
      <c r="F1393" s="37" t="str">
        <f t="array" ref="F1393">IFERROR(XLOOKUP(E1393,Operadores!A:A,Operadores!B:B))</f>
        <v>CHAAL</v>
      </c>
      <c r="G1393" s="36" t="s">
        <v>274</v>
      </c>
      <c r="H1393" s="39">
        <v>19.23481</v>
      </c>
      <c r="I1393" s="40">
        <v>370.0</v>
      </c>
      <c r="J1393" s="41">
        <f t="shared" si="1"/>
        <v>7116.8797</v>
      </c>
      <c r="K1393" s="37" t="str">
        <f t="array" ref="K1393">IFERROR(XLOOKUP(G1393,'Tipo de carga'!A:A,'Tipo de carga'!B:B))</f>
        <v>Autoabasto</v>
      </c>
      <c r="L1393" s="37">
        <f t="shared" si="2"/>
        <v>41</v>
      </c>
      <c r="M1393" s="37">
        <f t="shared" si="3"/>
        <v>12</v>
      </c>
      <c r="N1393" s="37">
        <f t="shared" si="4"/>
        <v>10</v>
      </c>
      <c r="O1393" s="37" t="str">
        <f t="array" ref="O1393">IFERROR(XLOOKUP(K1393,'Tipo de carga'!B:B,'Tipo de carga'!C:C))</f>
        <v>Diesel</v>
      </c>
    </row>
    <row r="1394">
      <c r="A1394" s="36">
        <v>1868.0</v>
      </c>
      <c r="B1394" s="37" t="str">
        <f>IFERROR(VLOOKUP(A1394,'asig octubre'!$A$2:$C$442,3,0))</f>
        <v>Circuitos Mty</v>
      </c>
      <c r="C1394" s="37" t="str">
        <f>IFERROR(VLOOKUP(A1394,'asig octubre'!$A$2:$B$442,2,0))</f>
        <v>EC-07</v>
      </c>
      <c r="D1394" s="38">
        <v>45577.40207175926</v>
      </c>
      <c r="E1394" s="36" t="s">
        <v>394</v>
      </c>
      <c r="F1394" s="37" t="str">
        <f t="array" ref="F1394">IFERROR(XLOOKUP(E1394,Operadores!A:A,Operadores!B:B))</f>
        <v>GAYJOS</v>
      </c>
      <c r="G1394" s="36" t="s">
        <v>274</v>
      </c>
      <c r="H1394" s="39">
        <v>19.23481</v>
      </c>
      <c r="I1394" s="40">
        <v>335.0</v>
      </c>
      <c r="J1394" s="41">
        <f t="shared" si="1"/>
        <v>6443.66135</v>
      </c>
      <c r="K1394" s="37" t="str">
        <f t="array" ref="K1394">IFERROR(XLOOKUP(G1394,'Tipo de carga'!A:A,'Tipo de carga'!B:B))</f>
        <v>Autoabasto</v>
      </c>
      <c r="L1394" s="37">
        <f t="shared" si="2"/>
        <v>41</v>
      </c>
      <c r="M1394" s="37">
        <f t="shared" si="3"/>
        <v>12</v>
      </c>
      <c r="N1394" s="37">
        <f t="shared" si="4"/>
        <v>10</v>
      </c>
      <c r="O1394" s="37" t="str">
        <f t="array" ref="O1394">IFERROR(XLOOKUP(K1394,'Tipo de carga'!B:B,'Tipo de carga'!C:C))</f>
        <v>Diesel</v>
      </c>
    </row>
    <row r="1395">
      <c r="A1395" s="36">
        <v>1908.0</v>
      </c>
      <c r="B1395" s="37" t="str">
        <f>IFERROR(VLOOKUP(A1395,'asig octubre'!$A$2:$C$442,3,0))</f>
        <v>Circuitos Mty</v>
      </c>
      <c r="C1395" s="37" t="str">
        <f>IFERROR(VLOOKUP(A1395,'asig octubre'!$A$2:$B$442,2,0))</f>
        <v>EC-07</v>
      </c>
      <c r="D1395" s="38">
        <v>45577.35177083333</v>
      </c>
      <c r="E1395" s="36" t="s">
        <v>359</v>
      </c>
      <c r="F1395" s="37" t="str">
        <f t="array" ref="F1395">IFERROR(XLOOKUP(E1395,Operadores!A:A,Operadores!B:B))</f>
        <v>GARJOR01</v>
      </c>
      <c r="G1395" s="36" t="s">
        <v>274</v>
      </c>
      <c r="H1395" s="39">
        <v>19.23481</v>
      </c>
      <c r="I1395" s="40">
        <v>476.0</v>
      </c>
      <c r="J1395" s="41">
        <f t="shared" si="1"/>
        <v>9155.76956</v>
      </c>
      <c r="K1395" s="37" t="str">
        <f t="array" ref="K1395">IFERROR(XLOOKUP(G1395,'Tipo de carga'!A:A,'Tipo de carga'!B:B))</f>
        <v>Autoabasto</v>
      </c>
      <c r="L1395" s="37">
        <f t="shared" si="2"/>
        <v>41</v>
      </c>
      <c r="M1395" s="37">
        <f t="shared" si="3"/>
        <v>12</v>
      </c>
      <c r="N1395" s="37">
        <f t="shared" si="4"/>
        <v>10</v>
      </c>
      <c r="O1395" s="37" t="str">
        <f t="array" ref="O1395">IFERROR(XLOOKUP(K1395,'Tipo de carga'!B:B,'Tipo de carga'!C:C))</f>
        <v>Diesel</v>
      </c>
    </row>
    <row r="1396">
      <c r="A1396" s="36">
        <v>1967.0</v>
      </c>
      <c r="B1396" s="37" t="str">
        <f>IFERROR(VLOOKUP(A1396,'asig octubre'!$A$2:$C$442,3,0))</f>
        <v>Sayer Sencillo</v>
      </c>
      <c r="C1396" s="37" t="str">
        <f>IFERROR(VLOOKUP(A1396,'asig octubre'!$A$2:$B$442,2,0))</f>
        <v>EC-04</v>
      </c>
      <c r="D1396" s="38">
        <v>45578.94836805556</v>
      </c>
      <c r="E1396" s="36" t="s">
        <v>30</v>
      </c>
      <c r="F1396" s="37" t="str">
        <f t="array" ref="F1396">IFERROR(XLOOKUP(E1396,Operadores!A:A,Operadores!B:B))</f>
        <v>BARMIGX</v>
      </c>
      <c r="G1396" s="36" t="s">
        <v>42</v>
      </c>
      <c r="H1396" s="39">
        <v>19.24343</v>
      </c>
      <c r="I1396" s="40">
        <v>409.0</v>
      </c>
      <c r="J1396" s="41">
        <f t="shared" si="1"/>
        <v>7870.56287</v>
      </c>
      <c r="K1396" s="37" t="str">
        <f t="array" ref="K1396">IFERROR(XLOOKUP(G1396,'Tipo de carga'!A:A,'Tipo de carga'!B:B))</f>
        <v>Autoabasto</v>
      </c>
      <c r="L1396" s="37">
        <f t="shared" si="2"/>
        <v>42</v>
      </c>
      <c r="M1396" s="37">
        <f t="shared" si="3"/>
        <v>13</v>
      </c>
      <c r="N1396" s="37">
        <f t="shared" si="4"/>
        <v>10</v>
      </c>
      <c r="O1396" s="37" t="str">
        <f t="array" ref="O1396">IFERROR(XLOOKUP(K1396,'Tipo de carga'!B:B,'Tipo de carga'!C:C))</f>
        <v>Diesel</v>
      </c>
    </row>
    <row r="1397">
      <c r="A1397" s="36">
        <v>2012.0</v>
      </c>
      <c r="B1397" s="37" t="str">
        <f>IFERROR(VLOOKUP(A1397,'asig octubre'!$A$2:$C$442,3,0))</f>
        <v>Sayer Sencillo</v>
      </c>
      <c r="C1397" s="37" t="str">
        <f>IFERROR(VLOOKUP(A1397,'asig octubre'!$A$2:$B$442,2,0))</f>
        <v>EC-04</v>
      </c>
      <c r="D1397" s="38">
        <v>45578.934652777774</v>
      </c>
      <c r="E1397" s="36" t="s">
        <v>247</v>
      </c>
      <c r="F1397" s="37" t="str">
        <f t="array" ref="F1397">IFERROR(XLOOKUP(E1397,Operadores!A:A,Operadores!B:B))</f>
        <v>ZUGRO</v>
      </c>
      <c r="G1397" s="36" t="s">
        <v>42</v>
      </c>
      <c r="H1397" s="39">
        <v>19.24343</v>
      </c>
      <c r="I1397" s="40">
        <v>785.0</v>
      </c>
      <c r="J1397" s="41">
        <f t="shared" si="1"/>
        <v>15106.09255</v>
      </c>
      <c r="K1397" s="37" t="str">
        <f t="array" ref="K1397">IFERROR(XLOOKUP(G1397,'Tipo de carga'!A:A,'Tipo de carga'!B:B))</f>
        <v>Autoabasto</v>
      </c>
      <c r="L1397" s="37">
        <f t="shared" si="2"/>
        <v>42</v>
      </c>
      <c r="M1397" s="37">
        <f t="shared" si="3"/>
        <v>13</v>
      </c>
      <c r="N1397" s="37">
        <f t="shared" si="4"/>
        <v>10</v>
      </c>
      <c r="O1397" s="37" t="str">
        <f t="array" ref="O1397">IFERROR(XLOOKUP(K1397,'Tipo de carga'!B:B,'Tipo de carga'!C:C))</f>
        <v>Diesel</v>
      </c>
    </row>
    <row r="1398">
      <c r="A1398" s="36">
        <v>1758.0</v>
      </c>
      <c r="B1398" s="37" t="str">
        <f>IFERROR(VLOOKUP(A1398,'asig octubre'!$A$2:$C$442,3,0))</f>
        <v>Wm Full</v>
      </c>
      <c r="C1398" s="37" t="str">
        <f>IFERROR(VLOOKUP(A1398,'asig octubre'!$A$2:$B$442,2,0))</f>
        <v>EC-08</v>
      </c>
      <c r="D1398" s="38">
        <v>45578.75456018518</v>
      </c>
      <c r="E1398" s="36" t="s">
        <v>296</v>
      </c>
      <c r="F1398" s="37" t="str">
        <f t="array" ref="F1398">IFERROR(XLOOKUP(E1398,Operadores!A:A,Operadores!B:B))</f>
        <v>PINGUA</v>
      </c>
      <c r="G1398" s="36" t="s">
        <v>42</v>
      </c>
      <c r="H1398" s="39">
        <v>19.24343</v>
      </c>
      <c r="I1398" s="40">
        <v>516.0</v>
      </c>
      <c r="J1398" s="41">
        <f t="shared" si="1"/>
        <v>9929.60988</v>
      </c>
      <c r="K1398" s="37" t="str">
        <f t="array" ref="K1398">IFERROR(XLOOKUP(G1398,'Tipo de carga'!A:A,'Tipo de carga'!B:B))</f>
        <v>Autoabasto</v>
      </c>
      <c r="L1398" s="37">
        <f t="shared" si="2"/>
        <v>42</v>
      </c>
      <c r="M1398" s="37">
        <f t="shared" si="3"/>
        <v>13</v>
      </c>
      <c r="N1398" s="37">
        <f t="shared" si="4"/>
        <v>10</v>
      </c>
      <c r="O1398" s="37" t="str">
        <f t="array" ref="O1398">IFERROR(XLOOKUP(K1398,'Tipo de carga'!B:B,'Tipo de carga'!C:C))</f>
        <v>Diesel</v>
      </c>
    </row>
    <row r="1399">
      <c r="A1399" s="36">
        <v>1836.0</v>
      </c>
      <c r="B1399" s="37" t="str">
        <f>IFERROR(VLOOKUP(A1399,'asig octubre'!$A$2:$C$442,3,0))</f>
        <v>Full Liver</v>
      </c>
      <c r="C1399" s="37" t="str">
        <f>IFERROR(VLOOKUP(A1399,'asig octubre'!$A$2:$B$442,2,0))</f>
        <v>EC-01</v>
      </c>
      <c r="D1399" s="38">
        <v>45578.70427083333</v>
      </c>
      <c r="E1399" s="36" t="s">
        <v>297</v>
      </c>
      <c r="F1399" s="37" t="str">
        <f t="array" ref="F1399">IFERROR(XLOOKUP(E1399,Operadores!A:A,Operadores!B:B))</f>
        <v>HUEAR</v>
      </c>
      <c r="G1399" s="36" t="s">
        <v>42</v>
      </c>
      <c r="H1399" s="39">
        <v>19.24343</v>
      </c>
      <c r="I1399" s="40">
        <v>297.0</v>
      </c>
      <c r="J1399" s="41">
        <f t="shared" si="1"/>
        <v>5715.29871</v>
      </c>
      <c r="K1399" s="37" t="str">
        <f t="array" ref="K1399">IFERROR(XLOOKUP(G1399,'Tipo de carga'!A:A,'Tipo de carga'!B:B))</f>
        <v>Autoabasto</v>
      </c>
      <c r="L1399" s="37">
        <f t="shared" si="2"/>
        <v>42</v>
      </c>
      <c r="M1399" s="37">
        <f t="shared" si="3"/>
        <v>13</v>
      </c>
      <c r="N1399" s="37">
        <f t="shared" si="4"/>
        <v>10</v>
      </c>
      <c r="O1399" s="37" t="str">
        <f t="array" ref="O1399">IFERROR(XLOOKUP(K1399,'Tipo de carga'!B:B,'Tipo de carga'!C:C))</f>
        <v>Diesel</v>
      </c>
    </row>
    <row r="1400">
      <c r="A1400" s="36">
        <v>1938.0</v>
      </c>
      <c r="B1400" s="37" t="str">
        <f>IFERROR(VLOOKUP(A1400,'asig octubre'!$A$2:$C$442,3,0))</f>
        <v>Sayer Sencillo</v>
      </c>
      <c r="C1400" s="37" t="str">
        <f>IFERROR(VLOOKUP(A1400,'asig octubre'!$A$2:$B$442,2,0))</f>
        <v>EC-04</v>
      </c>
      <c r="D1400" s="38">
        <v>45578.70077546296</v>
      </c>
      <c r="E1400" s="36" t="s">
        <v>38</v>
      </c>
      <c r="F1400" s="37" t="str">
        <f t="array" ref="F1400">IFERROR(XLOOKUP(E1400,Operadores!A:A,Operadores!B:B))</f>
        <v>SOSCA01</v>
      </c>
      <c r="G1400" s="36" t="s">
        <v>42</v>
      </c>
      <c r="H1400" s="39">
        <v>19.24343</v>
      </c>
      <c r="I1400" s="40">
        <v>377.0</v>
      </c>
      <c r="J1400" s="41">
        <f t="shared" si="1"/>
        <v>7254.77311</v>
      </c>
      <c r="K1400" s="37" t="str">
        <f t="array" ref="K1400">IFERROR(XLOOKUP(G1400,'Tipo de carga'!A:A,'Tipo de carga'!B:B))</f>
        <v>Autoabasto</v>
      </c>
      <c r="L1400" s="37">
        <f t="shared" si="2"/>
        <v>42</v>
      </c>
      <c r="M1400" s="37">
        <f t="shared" si="3"/>
        <v>13</v>
      </c>
      <c r="N1400" s="37">
        <f t="shared" si="4"/>
        <v>10</v>
      </c>
      <c r="O1400" s="37" t="str">
        <f t="array" ref="O1400">IFERROR(XLOOKUP(K1400,'Tipo de carga'!B:B,'Tipo de carga'!C:C))</f>
        <v>Diesel</v>
      </c>
    </row>
    <row r="1401">
      <c r="A1401" s="36">
        <v>1760.0</v>
      </c>
      <c r="B1401" s="37" t="str">
        <f>IFERROR(VLOOKUP(A1401,'asig octubre'!$A$2:$C$442,3,0))</f>
        <v>Pipas</v>
      </c>
      <c r="C1401" s="37" t="str">
        <f>IFERROR(VLOOKUP(A1401,'asig octubre'!$A$2:$B$442,2,0))</f>
        <v>EC-02</v>
      </c>
      <c r="D1401" s="38">
        <v>45578.624340277776</v>
      </c>
      <c r="E1401" s="36" t="s">
        <v>154</v>
      </c>
      <c r="F1401" s="37" t="str">
        <f t="array" ref="F1401">IFERROR(XLOOKUP(E1401,Operadores!A:A,Operadores!B:B))</f>
        <v>MARJO08</v>
      </c>
      <c r="G1401" s="36" t="s">
        <v>42</v>
      </c>
      <c r="H1401" s="39">
        <v>19.24343</v>
      </c>
      <c r="I1401" s="40">
        <v>435.0</v>
      </c>
      <c r="J1401" s="41">
        <f t="shared" si="1"/>
        <v>8370.89205</v>
      </c>
      <c r="K1401" s="37" t="str">
        <f t="array" ref="K1401">IFERROR(XLOOKUP(G1401,'Tipo de carga'!A:A,'Tipo de carga'!B:B))</f>
        <v>Autoabasto</v>
      </c>
      <c r="L1401" s="37">
        <f t="shared" si="2"/>
        <v>42</v>
      </c>
      <c r="M1401" s="37">
        <f t="shared" si="3"/>
        <v>13</v>
      </c>
      <c r="N1401" s="37">
        <f t="shared" si="4"/>
        <v>10</v>
      </c>
      <c r="O1401" s="37" t="str">
        <f t="array" ref="O1401">IFERROR(XLOOKUP(K1401,'Tipo de carga'!B:B,'Tipo de carga'!C:C))</f>
        <v>Diesel</v>
      </c>
    </row>
    <row r="1402">
      <c r="A1402" s="36">
        <v>1964.0</v>
      </c>
      <c r="B1402" s="37" t="str">
        <f>IFERROR(VLOOKUP(A1402,'asig octubre'!$A$2:$C$442,3,0))</f>
        <v>MeLi asignado SD</v>
      </c>
      <c r="C1402" s="37" t="str">
        <f>IFERROR(VLOOKUP(A1402,'asig octubre'!$A$2:$B$442,2,0))</f>
        <v>EC-05</v>
      </c>
      <c r="D1402" s="38">
        <v>45578.59339120371</v>
      </c>
      <c r="E1402" s="36" t="s">
        <v>236</v>
      </c>
      <c r="F1402" s="37" t="str">
        <f t="array" ref="F1402">IFERROR(XLOOKUP(E1402,Operadores!A:A,Operadores!B:B))</f>
        <v>BENOSC</v>
      </c>
      <c r="G1402" s="36" t="s">
        <v>42</v>
      </c>
      <c r="H1402" s="39">
        <v>19.24343</v>
      </c>
      <c r="I1402" s="40">
        <v>562.0</v>
      </c>
      <c r="J1402" s="41">
        <f t="shared" si="1"/>
        <v>10814.80766</v>
      </c>
      <c r="K1402" s="37" t="str">
        <f t="array" ref="K1402">IFERROR(XLOOKUP(G1402,'Tipo de carga'!A:A,'Tipo de carga'!B:B))</f>
        <v>Autoabasto</v>
      </c>
      <c r="L1402" s="37">
        <f t="shared" si="2"/>
        <v>42</v>
      </c>
      <c r="M1402" s="37">
        <f t="shared" si="3"/>
        <v>13</v>
      </c>
      <c r="N1402" s="37">
        <f t="shared" si="4"/>
        <v>10</v>
      </c>
      <c r="O1402" s="37" t="str">
        <f t="array" ref="O1402">IFERROR(XLOOKUP(K1402,'Tipo de carga'!B:B,'Tipo de carga'!C:C))</f>
        <v>Diesel</v>
      </c>
    </row>
    <row r="1403">
      <c r="A1403" s="36">
        <v>1705.0</v>
      </c>
      <c r="B1403" s="37" t="str">
        <f>IFERROR(VLOOKUP(A1403,'asig octubre'!$A$2:$C$442,3,0))</f>
        <v>Wm Full</v>
      </c>
      <c r="C1403" s="37" t="str">
        <f>IFERROR(VLOOKUP(A1403,'asig octubre'!$A$2:$B$442,2,0))</f>
        <v>EC-08</v>
      </c>
      <c r="D1403" s="38">
        <v>45578.51571759259</v>
      </c>
      <c r="E1403" s="36" t="s">
        <v>285</v>
      </c>
      <c r="F1403" s="37" t="str">
        <f t="array" ref="F1403">IFERROR(XLOOKUP(E1403,Operadores!A:A,Operadores!B:B))</f>
        <v>PERVIC</v>
      </c>
      <c r="G1403" s="36" t="s">
        <v>42</v>
      </c>
      <c r="H1403" s="39">
        <v>19.24343</v>
      </c>
      <c r="I1403" s="40">
        <v>420.0</v>
      </c>
      <c r="J1403" s="41">
        <f t="shared" si="1"/>
        <v>8082.2406</v>
      </c>
      <c r="K1403" s="37" t="str">
        <f t="array" ref="K1403">IFERROR(XLOOKUP(G1403,'Tipo de carga'!A:A,'Tipo de carga'!B:B))</f>
        <v>Autoabasto</v>
      </c>
      <c r="L1403" s="37">
        <f t="shared" si="2"/>
        <v>42</v>
      </c>
      <c r="M1403" s="37">
        <f t="shared" si="3"/>
        <v>13</v>
      </c>
      <c r="N1403" s="37">
        <f t="shared" si="4"/>
        <v>10</v>
      </c>
      <c r="O1403" s="37" t="str">
        <f t="array" ref="O1403">IFERROR(XLOOKUP(K1403,'Tipo de carga'!B:B,'Tipo de carga'!C:C))</f>
        <v>Diesel</v>
      </c>
    </row>
    <row r="1404">
      <c r="A1404" s="36">
        <v>1729.0</v>
      </c>
      <c r="B1404" s="37" t="str">
        <f>IFERROR(VLOOKUP(A1404,'asig octubre'!$A$2:$C$442,3,0))</f>
        <v>Wm Full</v>
      </c>
      <c r="C1404" s="37" t="str">
        <f>IFERROR(VLOOKUP(A1404,'asig octubre'!$A$2:$B$442,2,0))</f>
        <v>EC-08</v>
      </c>
      <c r="D1404" s="38">
        <v>45578.51020833333</v>
      </c>
      <c r="E1404" s="36" t="s">
        <v>284</v>
      </c>
      <c r="F1404" s="37" t="str">
        <f t="array" ref="F1404">IFERROR(XLOOKUP(E1404,Operadores!A:A,Operadores!B:B))</f>
        <v>CAMJU01</v>
      </c>
      <c r="G1404" s="36" t="s">
        <v>42</v>
      </c>
      <c r="H1404" s="39">
        <v>19.24343</v>
      </c>
      <c r="I1404" s="40">
        <v>415.0</v>
      </c>
      <c r="J1404" s="41">
        <f t="shared" si="1"/>
        <v>7986.02345</v>
      </c>
      <c r="K1404" s="37" t="str">
        <f t="array" ref="K1404">IFERROR(XLOOKUP(G1404,'Tipo de carga'!A:A,'Tipo de carga'!B:B))</f>
        <v>Autoabasto</v>
      </c>
      <c r="L1404" s="37">
        <f t="shared" si="2"/>
        <v>42</v>
      </c>
      <c r="M1404" s="37">
        <f t="shared" si="3"/>
        <v>13</v>
      </c>
      <c r="N1404" s="37">
        <f t="shared" si="4"/>
        <v>10</v>
      </c>
      <c r="O1404" s="37" t="str">
        <f t="array" ref="O1404">IFERROR(XLOOKUP(K1404,'Tipo de carga'!B:B,'Tipo de carga'!C:C))</f>
        <v>Diesel</v>
      </c>
    </row>
    <row r="1405">
      <c r="A1405" s="36">
        <v>2005.0</v>
      </c>
      <c r="B1405" s="37" t="str">
        <f>IFERROR(VLOOKUP(A1405,'asig octubre'!$A$2:$C$442,3,0))</f>
        <v>MeLi Dedicado Merida</v>
      </c>
      <c r="C1405" s="37" t="str">
        <f>IFERROR(VLOOKUP(A1405,'asig octubre'!$A$2:$B$442,2,0))</f>
        <v>EC-05</v>
      </c>
      <c r="D1405" s="38">
        <v>45578.44119212963</v>
      </c>
      <c r="E1405" s="36" t="s">
        <v>399</v>
      </c>
      <c r="F1405" s="37" t="str">
        <f t="array" ref="F1405">IFERROR(XLOOKUP(E1405,Operadores!A:A,Operadores!B:B))</f>
        <v>DOMLEO</v>
      </c>
      <c r="G1405" s="36" t="s">
        <v>42</v>
      </c>
      <c r="H1405" s="39">
        <v>19.24343</v>
      </c>
      <c r="I1405" s="40">
        <v>225.0</v>
      </c>
      <c r="J1405" s="41">
        <f t="shared" si="1"/>
        <v>4329.77175</v>
      </c>
      <c r="K1405" s="37" t="str">
        <f t="array" ref="K1405">IFERROR(XLOOKUP(G1405,'Tipo de carga'!A:A,'Tipo de carga'!B:B))</f>
        <v>Autoabasto</v>
      </c>
      <c r="L1405" s="37">
        <f t="shared" si="2"/>
        <v>42</v>
      </c>
      <c r="M1405" s="37">
        <f t="shared" si="3"/>
        <v>13</v>
      </c>
      <c r="N1405" s="37">
        <f t="shared" si="4"/>
        <v>10</v>
      </c>
      <c r="O1405" s="37" t="str">
        <f t="array" ref="O1405">IFERROR(XLOOKUP(K1405,'Tipo de carga'!B:B,'Tipo de carga'!C:C))</f>
        <v>Diesel</v>
      </c>
    </row>
    <row r="1406">
      <c r="A1406" s="36">
        <v>1738.0</v>
      </c>
      <c r="B1406" s="37" t="str">
        <f>IFERROR(VLOOKUP(A1406,'asig octubre'!$A$2:$C$442,3,0))</f>
        <v>Wm Full</v>
      </c>
      <c r="C1406" s="37" t="str">
        <f>IFERROR(VLOOKUP(A1406,'asig octubre'!$A$2:$B$442,2,0))</f>
        <v>EC-08</v>
      </c>
      <c r="D1406" s="38">
        <v>45578.431122685186</v>
      </c>
      <c r="E1406" s="36" t="s">
        <v>295</v>
      </c>
      <c r="F1406" s="37" t="str">
        <f t="array" ref="F1406">IFERROR(XLOOKUP(E1406,Operadores!A:A,Operadores!B:B))</f>
        <v>PEROMA</v>
      </c>
      <c r="G1406" s="36" t="s">
        <v>42</v>
      </c>
      <c r="H1406" s="39">
        <v>19.24343</v>
      </c>
      <c r="I1406" s="40">
        <v>430.0</v>
      </c>
      <c r="J1406" s="41">
        <f t="shared" si="1"/>
        <v>8274.6749</v>
      </c>
      <c r="K1406" s="37" t="str">
        <f t="array" ref="K1406">IFERROR(XLOOKUP(G1406,'Tipo de carga'!A:A,'Tipo de carga'!B:B))</f>
        <v>Autoabasto</v>
      </c>
      <c r="L1406" s="37">
        <f t="shared" si="2"/>
        <v>42</v>
      </c>
      <c r="M1406" s="37">
        <f t="shared" si="3"/>
        <v>13</v>
      </c>
      <c r="N1406" s="37">
        <f t="shared" si="4"/>
        <v>10</v>
      </c>
      <c r="O1406" s="37" t="str">
        <f t="array" ref="O1406">IFERROR(XLOOKUP(K1406,'Tipo de carga'!B:B,'Tipo de carga'!C:C))</f>
        <v>Diesel</v>
      </c>
    </row>
    <row r="1407">
      <c r="A1407" s="36">
        <v>2027.0</v>
      </c>
      <c r="B1407" s="37" t="str">
        <f>IFERROR(VLOOKUP(A1407,'asig octubre'!$A$2:$C$442,3,0))</f>
        <v>Available</v>
      </c>
      <c r="C1407" s="37" t="str">
        <f>IFERROR(VLOOKUP(A1407,'asig octubre'!$A$2:$B$442,2,0))</f>
        <v>TTE</v>
      </c>
      <c r="D1407" s="38">
        <v>45578.413564814815</v>
      </c>
      <c r="E1407" s="36" t="s">
        <v>452</v>
      </c>
      <c r="F1407" s="37" t="str">
        <f t="array" ref="F1407">IFERROR(XLOOKUP(E1407,Operadores!A:A,Operadores!B:B))</f>
        <v>AGUMAU</v>
      </c>
      <c r="G1407" s="36" t="s">
        <v>42</v>
      </c>
      <c r="H1407" s="39">
        <v>19.24343</v>
      </c>
      <c r="I1407" s="40">
        <v>247.0</v>
      </c>
      <c r="J1407" s="41">
        <f t="shared" si="1"/>
        <v>4753.12721</v>
      </c>
      <c r="K1407" s="37" t="str">
        <f t="array" ref="K1407">IFERROR(XLOOKUP(G1407,'Tipo de carga'!A:A,'Tipo de carga'!B:B))</f>
        <v>Autoabasto</v>
      </c>
      <c r="L1407" s="37">
        <f t="shared" si="2"/>
        <v>42</v>
      </c>
      <c r="M1407" s="37">
        <f t="shared" si="3"/>
        <v>13</v>
      </c>
      <c r="N1407" s="37">
        <f t="shared" si="4"/>
        <v>10</v>
      </c>
      <c r="O1407" s="37" t="str">
        <f t="array" ref="O1407">IFERROR(XLOOKUP(K1407,'Tipo de carga'!B:B,'Tipo de carga'!C:C))</f>
        <v>Diesel</v>
      </c>
    </row>
    <row r="1408">
      <c r="A1408" s="36">
        <v>2006.0</v>
      </c>
      <c r="B1408" s="37" t="str">
        <f>IFERROR(VLOOKUP(A1408,'asig octubre'!$A$2:$C$442,3,0))</f>
        <v>MeLi Dedicado Merida</v>
      </c>
      <c r="C1408" s="37" t="str">
        <f>IFERROR(VLOOKUP(A1408,'asig octubre'!$A$2:$B$442,2,0))</f>
        <v>EC-05</v>
      </c>
      <c r="D1408" s="38">
        <v>45578.40609953704</v>
      </c>
      <c r="E1408" s="36" t="s">
        <v>158</v>
      </c>
      <c r="F1408" s="37" t="str">
        <f t="array" ref="F1408">IFERROR(XLOOKUP(E1408,Operadores!A:A,Operadores!B:B))</f>
        <v>SANOSC</v>
      </c>
      <c r="G1408" s="36" t="s">
        <v>42</v>
      </c>
      <c r="H1408" s="39">
        <v>19.24343</v>
      </c>
      <c r="I1408" s="40">
        <v>340.0</v>
      </c>
      <c r="J1408" s="41">
        <f t="shared" si="1"/>
        <v>6542.7662</v>
      </c>
      <c r="K1408" s="37" t="str">
        <f t="array" ref="K1408">IFERROR(XLOOKUP(G1408,'Tipo de carga'!A:A,'Tipo de carga'!B:B))</f>
        <v>Autoabasto</v>
      </c>
      <c r="L1408" s="37">
        <f t="shared" si="2"/>
        <v>42</v>
      </c>
      <c r="M1408" s="37">
        <f t="shared" si="3"/>
        <v>13</v>
      </c>
      <c r="N1408" s="37">
        <f t="shared" si="4"/>
        <v>10</v>
      </c>
      <c r="O1408" s="37" t="str">
        <f t="array" ref="O1408">IFERROR(XLOOKUP(K1408,'Tipo de carga'!B:B,'Tipo de carga'!C:C))</f>
        <v>Diesel</v>
      </c>
    </row>
    <row r="1409">
      <c r="A1409" s="36">
        <v>1761.0</v>
      </c>
      <c r="B1409" s="37" t="str">
        <f>IFERROR(VLOOKUP(A1409,'asig octubre'!$A$2:$C$442,3,0))</f>
        <v>Wm Full</v>
      </c>
      <c r="C1409" s="37" t="str">
        <f>IFERROR(VLOOKUP(A1409,'asig octubre'!$A$2:$B$442,2,0))</f>
        <v>EC-08</v>
      </c>
      <c r="D1409" s="38">
        <v>45578.356527777774</v>
      </c>
      <c r="E1409" s="36" t="s">
        <v>278</v>
      </c>
      <c r="F1409" s="37" t="str">
        <f t="array" ref="F1409">IFERROR(XLOOKUP(E1409,Operadores!A:A,Operadores!B:B))</f>
        <v>RAMBAR</v>
      </c>
      <c r="G1409" s="36" t="s">
        <v>42</v>
      </c>
      <c r="H1409" s="39">
        <v>19.24343</v>
      </c>
      <c r="I1409" s="40">
        <v>394.0</v>
      </c>
      <c r="J1409" s="41">
        <f t="shared" si="1"/>
        <v>7581.91142</v>
      </c>
      <c r="K1409" s="37" t="str">
        <f t="array" ref="K1409">IFERROR(XLOOKUP(G1409,'Tipo de carga'!A:A,'Tipo de carga'!B:B))</f>
        <v>Autoabasto</v>
      </c>
      <c r="L1409" s="37">
        <f t="shared" si="2"/>
        <v>42</v>
      </c>
      <c r="M1409" s="37">
        <f t="shared" si="3"/>
        <v>13</v>
      </c>
      <c r="N1409" s="37">
        <f t="shared" si="4"/>
        <v>10</v>
      </c>
      <c r="O1409" s="37" t="str">
        <f t="array" ref="O1409">IFERROR(XLOOKUP(K1409,'Tipo de carga'!B:B,'Tipo de carga'!C:C))</f>
        <v>Diesel</v>
      </c>
    </row>
    <row r="1410">
      <c r="A1410" s="36">
        <v>1722.0</v>
      </c>
      <c r="B1410" s="37" t="str">
        <f>IFERROR(VLOOKUP(A1410,'asig octubre'!$A$2:$C$442,3,0))</f>
        <v>Wm Full</v>
      </c>
      <c r="C1410" s="37" t="str">
        <f>IFERROR(VLOOKUP(A1410,'asig octubre'!$A$2:$B$442,2,0))</f>
        <v>EC-08</v>
      </c>
      <c r="D1410" s="38">
        <v>45578.3471412037</v>
      </c>
      <c r="E1410" s="36" t="s">
        <v>443</v>
      </c>
      <c r="F1410" s="37" t="str">
        <f t="array" ref="F1410">IFERROR(XLOOKUP(E1410,Operadores!A:A,Operadores!B:B))</f>
        <v>RODJO02</v>
      </c>
      <c r="G1410" s="36" t="s">
        <v>42</v>
      </c>
      <c r="H1410" s="39">
        <v>19.24343</v>
      </c>
      <c r="I1410" s="40">
        <v>375.0</v>
      </c>
      <c r="J1410" s="41">
        <f t="shared" si="1"/>
        <v>7216.28625</v>
      </c>
      <c r="K1410" s="37" t="str">
        <f t="array" ref="K1410">IFERROR(XLOOKUP(G1410,'Tipo de carga'!A:A,'Tipo de carga'!B:B))</f>
        <v>Autoabasto</v>
      </c>
      <c r="L1410" s="37">
        <f t="shared" si="2"/>
        <v>42</v>
      </c>
      <c r="M1410" s="37">
        <f t="shared" si="3"/>
        <v>13</v>
      </c>
      <c r="N1410" s="37">
        <f t="shared" si="4"/>
        <v>10</v>
      </c>
      <c r="O1410" s="37" t="str">
        <f t="array" ref="O1410">IFERROR(XLOOKUP(K1410,'Tipo de carga'!B:B,'Tipo de carga'!C:C))</f>
        <v>Diesel</v>
      </c>
    </row>
    <row r="1411">
      <c r="A1411" s="36">
        <v>1973.0</v>
      </c>
      <c r="B1411" s="37" t="str">
        <f>IFERROR(VLOOKUP(A1411,'asig octubre'!$A$2:$C$442,3,0))</f>
        <v>Sayer Sencillo</v>
      </c>
      <c r="C1411" s="37" t="str">
        <f>IFERROR(VLOOKUP(A1411,'asig octubre'!$A$2:$B$442,2,0))</f>
        <v>EC-04</v>
      </c>
      <c r="D1411" s="38">
        <v>45578.34295138889</v>
      </c>
      <c r="E1411" s="36" t="s">
        <v>61</v>
      </c>
      <c r="F1411" s="37" t="str">
        <f t="array" ref="F1411">IFERROR(XLOOKUP(E1411,Operadores!A:A,Operadores!B:B))</f>
        <v>MENIG</v>
      </c>
      <c r="G1411" s="36" t="s">
        <v>42</v>
      </c>
      <c r="H1411" s="39">
        <v>19.24343</v>
      </c>
      <c r="I1411" s="40">
        <v>370.0</v>
      </c>
      <c r="J1411" s="41">
        <f t="shared" si="1"/>
        <v>7120.0691</v>
      </c>
      <c r="K1411" s="37" t="str">
        <f t="array" ref="K1411">IFERROR(XLOOKUP(G1411,'Tipo de carga'!A:A,'Tipo de carga'!B:B))</f>
        <v>Autoabasto</v>
      </c>
      <c r="L1411" s="37">
        <f t="shared" si="2"/>
        <v>42</v>
      </c>
      <c r="M1411" s="37">
        <f t="shared" si="3"/>
        <v>13</v>
      </c>
      <c r="N1411" s="37">
        <f t="shared" si="4"/>
        <v>10</v>
      </c>
      <c r="O1411" s="37" t="str">
        <f t="array" ref="O1411">IFERROR(XLOOKUP(K1411,'Tipo de carga'!B:B,'Tipo de carga'!C:C))</f>
        <v>Diesel</v>
      </c>
    </row>
    <row r="1412">
      <c r="A1412" s="36">
        <v>2000.0</v>
      </c>
      <c r="B1412" s="37" t="str">
        <f>IFERROR(VLOOKUP(A1412,'asig octubre'!$A$2:$C$442,3,0))</f>
        <v>MeLi Dedicado Merida</v>
      </c>
      <c r="C1412" s="37" t="str">
        <f>IFERROR(VLOOKUP(A1412,'asig octubre'!$A$2:$B$442,2,0))</f>
        <v>EC-05</v>
      </c>
      <c r="D1412" s="38">
        <v>45578.225335648145</v>
      </c>
      <c r="E1412" s="36" t="s">
        <v>402</v>
      </c>
      <c r="F1412" s="37" t="str">
        <f t="array" ref="F1412">IFERROR(XLOOKUP(E1412,Operadores!A:A,Operadores!B:B))</f>
        <v>GARJOS02</v>
      </c>
      <c r="G1412" s="36" t="s">
        <v>42</v>
      </c>
      <c r="H1412" s="39">
        <v>19.24343</v>
      </c>
      <c r="I1412" s="40">
        <v>440.0</v>
      </c>
      <c r="J1412" s="41">
        <f t="shared" si="1"/>
        <v>8467.1092</v>
      </c>
      <c r="K1412" s="37" t="str">
        <f t="array" ref="K1412">IFERROR(XLOOKUP(G1412,'Tipo de carga'!A:A,'Tipo de carga'!B:B))</f>
        <v>Autoabasto</v>
      </c>
      <c r="L1412" s="37">
        <f t="shared" si="2"/>
        <v>42</v>
      </c>
      <c r="M1412" s="37">
        <f t="shared" si="3"/>
        <v>13</v>
      </c>
      <c r="N1412" s="37">
        <f t="shared" si="4"/>
        <v>10</v>
      </c>
      <c r="O1412" s="37" t="str">
        <f t="array" ref="O1412">IFERROR(XLOOKUP(K1412,'Tipo de carga'!B:B,'Tipo de carga'!C:C))</f>
        <v>Diesel</v>
      </c>
    </row>
    <row r="1413">
      <c r="A1413" s="36">
        <v>2001.0</v>
      </c>
      <c r="B1413" s="37" t="str">
        <f>IFERROR(VLOOKUP(A1413,'asig octubre'!$A$2:$C$442,3,0))</f>
        <v>MeLi Dedicado Merida</v>
      </c>
      <c r="C1413" s="37" t="str">
        <f>IFERROR(VLOOKUP(A1413,'asig octubre'!$A$2:$B$442,2,0))</f>
        <v>EC-05</v>
      </c>
      <c r="D1413" s="38">
        <v>45578.22368055556</v>
      </c>
      <c r="E1413" s="36" t="s">
        <v>494</v>
      </c>
      <c r="F1413" s="37" t="str">
        <f t="array" ref="F1413">IFERROR(XLOOKUP(E1413,Operadores!A:A,Operadores!B:B))</f>
        <v>TRESER</v>
      </c>
      <c r="G1413" s="36" t="s">
        <v>42</v>
      </c>
      <c r="H1413" s="39">
        <v>19.24343</v>
      </c>
      <c r="I1413" s="40">
        <v>415.0</v>
      </c>
      <c r="J1413" s="41">
        <f t="shared" si="1"/>
        <v>7986.02345</v>
      </c>
      <c r="K1413" s="37" t="str">
        <f t="array" ref="K1413">IFERROR(XLOOKUP(G1413,'Tipo de carga'!A:A,'Tipo de carga'!B:B))</f>
        <v>Autoabasto</v>
      </c>
      <c r="L1413" s="37">
        <f t="shared" si="2"/>
        <v>42</v>
      </c>
      <c r="M1413" s="37">
        <f t="shared" si="3"/>
        <v>13</v>
      </c>
      <c r="N1413" s="37">
        <f t="shared" si="4"/>
        <v>10</v>
      </c>
      <c r="O1413" s="37" t="str">
        <f t="array" ref="O1413">IFERROR(XLOOKUP(K1413,'Tipo de carga'!B:B,'Tipo de carga'!C:C))</f>
        <v>Diesel</v>
      </c>
    </row>
    <row r="1414">
      <c r="A1414" s="36">
        <v>1995.0</v>
      </c>
      <c r="B1414" s="37" t="str">
        <f>IFERROR(VLOOKUP(A1414,'asig octubre'!$A$2:$C$442,3,0))</f>
        <v>MeLi Dedicado Merida</v>
      </c>
      <c r="C1414" s="37" t="str">
        <f>IFERROR(VLOOKUP(A1414,'asig octubre'!$A$2:$B$442,2,0))</f>
        <v>EC-05</v>
      </c>
      <c r="D1414" s="38">
        <v>45578.15756944445</v>
      </c>
      <c r="E1414" s="36" t="s">
        <v>199</v>
      </c>
      <c r="F1414" s="37" t="str">
        <f t="array" ref="F1414">IFERROR(XLOOKUP(E1414,Operadores!A:A,Operadores!B:B))</f>
        <v>OLIGER</v>
      </c>
      <c r="G1414" s="36" t="s">
        <v>42</v>
      </c>
      <c r="H1414" s="39">
        <v>19.24343</v>
      </c>
      <c r="I1414" s="40">
        <v>250.0</v>
      </c>
      <c r="J1414" s="41">
        <f t="shared" si="1"/>
        <v>4810.8575</v>
      </c>
      <c r="K1414" s="37" t="str">
        <f t="array" ref="K1414">IFERROR(XLOOKUP(G1414,'Tipo de carga'!A:A,'Tipo de carga'!B:B))</f>
        <v>Autoabasto</v>
      </c>
      <c r="L1414" s="37">
        <f t="shared" si="2"/>
        <v>42</v>
      </c>
      <c r="M1414" s="37">
        <f t="shared" si="3"/>
        <v>13</v>
      </c>
      <c r="N1414" s="37">
        <f t="shared" si="4"/>
        <v>10</v>
      </c>
      <c r="O1414" s="37" t="str">
        <f t="array" ref="O1414">IFERROR(XLOOKUP(K1414,'Tipo de carga'!B:B,'Tipo de carga'!C:C))</f>
        <v>Diesel</v>
      </c>
    </row>
    <row r="1415">
      <c r="A1415" s="36">
        <v>1991.0</v>
      </c>
      <c r="B1415" s="37" t="str">
        <f>IFERROR(VLOOKUP(A1415,'asig octubre'!$A$2:$C$442,3,0))</f>
        <v>MeLi Dedicado Merida</v>
      </c>
      <c r="C1415" s="37" t="str">
        <f>IFERROR(VLOOKUP(A1415,'asig octubre'!$A$2:$B$442,2,0))</f>
        <v>EC-05</v>
      </c>
      <c r="D1415" s="38">
        <v>45578.1325462963</v>
      </c>
      <c r="E1415" s="36" t="s">
        <v>204</v>
      </c>
      <c r="F1415" s="37" t="str">
        <f t="array" ref="F1415">IFERROR(XLOOKUP(E1415,Operadores!A:A,Operadores!B:B))</f>
        <v>AGUARM</v>
      </c>
      <c r="G1415" s="36" t="s">
        <v>42</v>
      </c>
      <c r="H1415" s="39">
        <v>19.24343</v>
      </c>
      <c r="I1415" s="40">
        <v>331.0</v>
      </c>
      <c r="J1415" s="41">
        <f t="shared" si="1"/>
        <v>6369.57533</v>
      </c>
      <c r="K1415" s="37" t="str">
        <f t="array" ref="K1415">IFERROR(XLOOKUP(G1415,'Tipo de carga'!A:A,'Tipo de carga'!B:B))</f>
        <v>Autoabasto</v>
      </c>
      <c r="L1415" s="37">
        <f t="shared" si="2"/>
        <v>42</v>
      </c>
      <c r="M1415" s="37">
        <f t="shared" si="3"/>
        <v>13</v>
      </c>
      <c r="N1415" s="37">
        <f t="shared" si="4"/>
        <v>10</v>
      </c>
      <c r="O1415" s="37" t="str">
        <f t="array" ref="O1415">IFERROR(XLOOKUP(K1415,'Tipo de carga'!B:B,'Tipo de carga'!C:C))</f>
        <v>Diesel</v>
      </c>
    </row>
    <row r="1416">
      <c r="A1416" s="36">
        <v>2024.0</v>
      </c>
      <c r="B1416" s="37" t="str">
        <f>IFERROR(VLOOKUP(A1416,'asig octubre'!$A$2:$C$442,3,0))</f>
        <v>Available</v>
      </c>
      <c r="C1416" s="37" t="str">
        <f>IFERROR(VLOOKUP(A1416,'asig octubre'!$A$2:$B$442,2,0))</f>
        <v>TTE</v>
      </c>
      <c r="D1416" s="38">
        <v>45577.881215277775</v>
      </c>
      <c r="E1416" s="36" t="s">
        <v>469</v>
      </c>
      <c r="F1416" s="37" t="str">
        <f t="array" ref="F1416">IFERROR(XLOOKUP(E1416,Operadores!A:A,Operadores!B:B))</f>
        <v>DELJOS01</v>
      </c>
      <c r="G1416" s="36" t="s">
        <v>42</v>
      </c>
      <c r="H1416" s="39">
        <v>19.24343</v>
      </c>
      <c r="I1416" s="40">
        <v>384.0</v>
      </c>
      <c r="J1416" s="41">
        <f t="shared" si="1"/>
        <v>7389.47712</v>
      </c>
      <c r="K1416" s="37" t="str">
        <f t="array" ref="K1416">IFERROR(XLOOKUP(G1416,'Tipo de carga'!A:A,'Tipo de carga'!B:B))</f>
        <v>Autoabasto</v>
      </c>
      <c r="L1416" s="37">
        <f t="shared" si="2"/>
        <v>41</v>
      </c>
      <c r="M1416" s="37">
        <f t="shared" si="3"/>
        <v>12</v>
      </c>
      <c r="N1416" s="37">
        <f t="shared" si="4"/>
        <v>10</v>
      </c>
      <c r="O1416" s="37" t="str">
        <f t="array" ref="O1416">IFERROR(XLOOKUP(K1416,'Tipo de carga'!B:B,'Tipo de carga'!C:C))</f>
        <v>Diesel</v>
      </c>
    </row>
    <row r="1417">
      <c r="A1417" s="36">
        <v>1945.0</v>
      </c>
      <c r="B1417" s="37" t="str">
        <f>IFERROR(VLOOKUP(A1417,'asig octubre'!$A$2:$C$442,3,0))</f>
        <v>MeLi asignado SD</v>
      </c>
      <c r="C1417" s="37" t="str">
        <f>IFERROR(VLOOKUP(A1417,'asig octubre'!$A$2:$B$442,2,0))</f>
        <v>EC-05</v>
      </c>
      <c r="D1417" s="38">
        <v>45577.83458333334</v>
      </c>
      <c r="E1417" s="36" t="s">
        <v>349</v>
      </c>
      <c r="F1417" s="37" t="str">
        <f t="array" ref="F1417">IFERROR(XLOOKUP(E1417,Operadores!A:A,Operadores!B:B))</f>
        <v>GUEGAB</v>
      </c>
      <c r="G1417" s="36" t="s">
        <v>42</v>
      </c>
      <c r="H1417" s="39">
        <v>19.24343</v>
      </c>
      <c r="I1417" s="40">
        <v>260.0</v>
      </c>
      <c r="J1417" s="41">
        <f t="shared" si="1"/>
        <v>5003.2918</v>
      </c>
      <c r="K1417" s="37" t="str">
        <f t="array" ref="K1417">IFERROR(XLOOKUP(G1417,'Tipo de carga'!A:A,'Tipo de carga'!B:B))</f>
        <v>Autoabasto</v>
      </c>
      <c r="L1417" s="37">
        <f t="shared" si="2"/>
        <v>41</v>
      </c>
      <c r="M1417" s="37">
        <f t="shared" si="3"/>
        <v>12</v>
      </c>
      <c r="N1417" s="37">
        <f t="shared" si="4"/>
        <v>10</v>
      </c>
      <c r="O1417" s="37" t="str">
        <f t="array" ref="O1417">IFERROR(XLOOKUP(K1417,'Tipo de carga'!B:B,'Tipo de carga'!C:C))</f>
        <v>Diesel</v>
      </c>
    </row>
    <row r="1418">
      <c r="A1418" s="36">
        <v>2026.0</v>
      </c>
      <c r="B1418" s="37" t="str">
        <f>IFERROR(VLOOKUP(A1418,'asig octubre'!$A$2:$C$442,3,0))</f>
        <v>Available</v>
      </c>
      <c r="C1418" s="37" t="str">
        <f>IFERROR(VLOOKUP(A1418,'asig octubre'!$A$2:$B$442,2,0))</f>
        <v>TTE</v>
      </c>
      <c r="D1418" s="38">
        <v>45577.76696759259</v>
      </c>
      <c r="E1418" s="36" t="s">
        <v>292</v>
      </c>
      <c r="F1418" s="37" t="str">
        <f t="array" ref="F1418">IFERROR(XLOOKUP(E1418,Operadores!A:A,Operadores!B:B))</f>
        <v>GARJUL</v>
      </c>
      <c r="G1418" s="36" t="s">
        <v>42</v>
      </c>
      <c r="H1418" s="39">
        <v>19.24343</v>
      </c>
      <c r="I1418" s="40">
        <v>205.0</v>
      </c>
      <c r="J1418" s="41">
        <f t="shared" si="1"/>
        <v>3944.90315</v>
      </c>
      <c r="K1418" s="37" t="str">
        <f t="array" ref="K1418">IFERROR(XLOOKUP(G1418,'Tipo de carga'!A:A,'Tipo de carga'!B:B))</f>
        <v>Autoabasto</v>
      </c>
      <c r="L1418" s="37">
        <f t="shared" si="2"/>
        <v>41</v>
      </c>
      <c r="M1418" s="37">
        <f t="shared" si="3"/>
        <v>12</v>
      </c>
      <c r="N1418" s="37">
        <f t="shared" si="4"/>
        <v>10</v>
      </c>
      <c r="O1418" s="37" t="str">
        <f t="array" ref="O1418">IFERROR(XLOOKUP(K1418,'Tipo de carga'!B:B,'Tipo de carga'!C:C))</f>
        <v>Diesel</v>
      </c>
    </row>
    <row r="1419">
      <c r="A1419" s="36">
        <v>2009.0</v>
      </c>
      <c r="B1419" s="37" t="str">
        <f>IFERROR(VLOOKUP(A1419,'asig octubre'!$A$2:$C$442,3,0))</f>
        <v>MeLi Dedicado Merida</v>
      </c>
      <c r="C1419" s="37" t="str">
        <f>IFERROR(VLOOKUP(A1419,'asig octubre'!$A$2:$B$442,2,0))</f>
        <v>EC-05</v>
      </c>
      <c r="D1419" s="38">
        <v>45577.67590277778</v>
      </c>
      <c r="E1419" s="36" t="s">
        <v>372</v>
      </c>
      <c r="F1419" s="37" t="str">
        <f t="array" ref="F1419">IFERROR(XLOOKUP(E1419,Operadores!A:A,Operadores!B:B))</f>
        <v>IBAABI</v>
      </c>
      <c r="G1419" s="36" t="s">
        <v>42</v>
      </c>
      <c r="H1419" s="39">
        <v>19.24343</v>
      </c>
      <c r="I1419" s="40">
        <v>274.0</v>
      </c>
      <c r="J1419" s="41">
        <f t="shared" si="1"/>
        <v>5272.69982</v>
      </c>
      <c r="K1419" s="37" t="str">
        <f t="array" ref="K1419">IFERROR(XLOOKUP(G1419,'Tipo de carga'!A:A,'Tipo de carga'!B:B))</f>
        <v>Autoabasto</v>
      </c>
      <c r="L1419" s="37">
        <f t="shared" si="2"/>
        <v>41</v>
      </c>
      <c r="M1419" s="37">
        <f t="shared" si="3"/>
        <v>12</v>
      </c>
      <c r="N1419" s="37">
        <f t="shared" si="4"/>
        <v>10</v>
      </c>
      <c r="O1419" s="37" t="str">
        <f t="array" ref="O1419">IFERROR(XLOOKUP(K1419,'Tipo de carga'!B:B,'Tipo de carga'!C:C))</f>
        <v>Diesel</v>
      </c>
    </row>
    <row r="1420">
      <c r="A1420" s="36">
        <v>1813.0</v>
      </c>
      <c r="B1420" s="37" t="str">
        <f>IFERROR(VLOOKUP(A1420,'asig octubre'!$A$2:$C$442,3,0))</f>
        <v>Wm Full</v>
      </c>
      <c r="C1420" s="37" t="str">
        <f>IFERROR(VLOOKUP(A1420,'asig octubre'!$A$2:$B$442,2,0))</f>
        <v>EC-08</v>
      </c>
      <c r="D1420" s="38">
        <v>45577.6437037037</v>
      </c>
      <c r="E1420" s="36" t="s">
        <v>476</v>
      </c>
      <c r="F1420" s="37" t="str">
        <f t="array" ref="F1420">IFERROR(XLOOKUP(E1420,Operadores!A:A,Operadores!B:B))</f>
        <v>VILJE</v>
      </c>
      <c r="G1420" s="36" t="s">
        <v>42</v>
      </c>
      <c r="H1420" s="39">
        <v>19.24343</v>
      </c>
      <c r="I1420" s="40">
        <v>382.0</v>
      </c>
      <c r="J1420" s="41">
        <f t="shared" si="1"/>
        <v>7350.99026</v>
      </c>
      <c r="K1420" s="37" t="str">
        <f t="array" ref="K1420">IFERROR(XLOOKUP(G1420,'Tipo de carga'!A:A,'Tipo de carga'!B:B))</f>
        <v>Autoabasto</v>
      </c>
      <c r="L1420" s="37">
        <f t="shared" si="2"/>
        <v>41</v>
      </c>
      <c r="M1420" s="37">
        <f t="shared" si="3"/>
        <v>12</v>
      </c>
      <c r="N1420" s="37">
        <f t="shared" si="4"/>
        <v>10</v>
      </c>
      <c r="O1420" s="37" t="str">
        <f t="array" ref="O1420">IFERROR(XLOOKUP(K1420,'Tipo de carga'!B:B,'Tipo de carga'!C:C))</f>
        <v>Diesel</v>
      </c>
    </row>
    <row r="1421">
      <c r="A1421" s="36">
        <v>1715.0</v>
      </c>
      <c r="B1421" s="37" t="str">
        <f>IFERROR(VLOOKUP(A1421,'asig octubre'!$A$2:$C$442,3,0))</f>
        <v>Wm Sencillo</v>
      </c>
      <c r="C1421" s="37" t="str">
        <f>IFERROR(VLOOKUP(A1421,'asig octubre'!$A$2:$B$442,2,0))</f>
        <v>EC-08</v>
      </c>
      <c r="D1421" s="38">
        <v>45577.629641203705</v>
      </c>
      <c r="E1421" s="36" t="s">
        <v>280</v>
      </c>
      <c r="F1421" s="37" t="str">
        <f t="array" ref="F1421">IFERROR(XLOOKUP(E1421,Operadores!A:A,Operadores!B:B))</f>
        <v>LEOJAI</v>
      </c>
      <c r="G1421" s="36" t="s">
        <v>42</v>
      </c>
      <c r="H1421" s="39">
        <v>19.24343</v>
      </c>
      <c r="I1421" s="40">
        <v>451.0</v>
      </c>
      <c r="J1421" s="41">
        <f t="shared" si="1"/>
        <v>8678.78693</v>
      </c>
      <c r="K1421" s="37" t="str">
        <f t="array" ref="K1421">IFERROR(XLOOKUP(G1421,'Tipo de carga'!A:A,'Tipo de carga'!B:B))</f>
        <v>Autoabasto</v>
      </c>
      <c r="L1421" s="37">
        <f t="shared" si="2"/>
        <v>41</v>
      </c>
      <c r="M1421" s="37">
        <f t="shared" si="3"/>
        <v>12</v>
      </c>
      <c r="N1421" s="37">
        <f t="shared" si="4"/>
        <v>10</v>
      </c>
      <c r="O1421" s="37" t="str">
        <f t="array" ref="O1421">IFERROR(XLOOKUP(K1421,'Tipo de carga'!B:B,'Tipo de carga'!C:C))</f>
        <v>Diesel</v>
      </c>
    </row>
    <row r="1422">
      <c r="A1422" s="36">
        <v>2006.0</v>
      </c>
      <c r="B1422" s="37" t="str">
        <f>IFERROR(VLOOKUP(A1422,'asig octubre'!$A$2:$C$442,3,0))</f>
        <v>MeLi Dedicado Merida</v>
      </c>
      <c r="C1422" s="37" t="str">
        <f>IFERROR(VLOOKUP(A1422,'asig octubre'!$A$2:$B$442,2,0))</f>
        <v>EC-05</v>
      </c>
      <c r="D1422" s="38">
        <v>45577.539039351854</v>
      </c>
      <c r="E1422" s="36" t="s">
        <v>158</v>
      </c>
      <c r="F1422" s="37" t="str">
        <f t="array" ref="F1422">IFERROR(XLOOKUP(E1422,Operadores!A:A,Operadores!B:B))</f>
        <v>SANOSC</v>
      </c>
      <c r="G1422" s="36" t="s">
        <v>42</v>
      </c>
      <c r="H1422" s="39">
        <v>19.24343</v>
      </c>
      <c r="I1422" s="40">
        <v>256.0</v>
      </c>
      <c r="J1422" s="41">
        <f t="shared" si="1"/>
        <v>4926.31808</v>
      </c>
      <c r="K1422" s="37" t="str">
        <f t="array" ref="K1422">IFERROR(XLOOKUP(G1422,'Tipo de carga'!A:A,'Tipo de carga'!B:B))</f>
        <v>Autoabasto</v>
      </c>
      <c r="L1422" s="37">
        <f t="shared" si="2"/>
        <v>41</v>
      </c>
      <c r="M1422" s="37">
        <f t="shared" si="3"/>
        <v>12</v>
      </c>
      <c r="N1422" s="37">
        <f t="shared" si="4"/>
        <v>10</v>
      </c>
      <c r="O1422" s="37" t="str">
        <f t="array" ref="O1422">IFERROR(XLOOKUP(K1422,'Tipo de carga'!B:B,'Tipo de carga'!C:C))</f>
        <v>Diesel</v>
      </c>
    </row>
    <row r="1423">
      <c r="A1423" s="36">
        <v>1818.0</v>
      </c>
      <c r="B1423" s="37" t="str">
        <f>IFERROR(VLOOKUP(A1423,'asig octubre'!$A$2:$C$442,3,0))</f>
        <v>Wm Full</v>
      </c>
      <c r="C1423" s="37" t="str">
        <f>IFERROR(VLOOKUP(A1423,'asig octubre'!$A$2:$B$442,2,0))</f>
        <v>EC-08</v>
      </c>
      <c r="D1423" s="38">
        <v>45577.53755787037</v>
      </c>
      <c r="E1423" s="36" t="s">
        <v>302</v>
      </c>
      <c r="F1423" s="37" t="str">
        <f t="array" ref="F1423">IFERROR(XLOOKUP(E1423,Operadores!A:A,Operadores!B:B))</f>
        <v>HEROCT</v>
      </c>
      <c r="G1423" s="36" t="s">
        <v>42</v>
      </c>
      <c r="H1423" s="39">
        <v>19.24343</v>
      </c>
      <c r="I1423" s="40">
        <v>750.0</v>
      </c>
      <c r="J1423" s="41">
        <f t="shared" si="1"/>
        <v>14432.5725</v>
      </c>
      <c r="K1423" s="37" t="str">
        <f t="array" ref="K1423">IFERROR(XLOOKUP(G1423,'Tipo de carga'!A:A,'Tipo de carga'!B:B))</f>
        <v>Autoabasto</v>
      </c>
      <c r="L1423" s="37">
        <f t="shared" si="2"/>
        <v>41</v>
      </c>
      <c r="M1423" s="37">
        <f t="shared" si="3"/>
        <v>12</v>
      </c>
      <c r="N1423" s="37">
        <f t="shared" si="4"/>
        <v>10</v>
      </c>
      <c r="O1423" s="37" t="str">
        <f t="array" ref="O1423">IFERROR(XLOOKUP(K1423,'Tipo de carga'!B:B,'Tipo de carga'!C:C))</f>
        <v>Diesel</v>
      </c>
    </row>
    <row r="1424">
      <c r="A1424" s="36">
        <v>1814.0</v>
      </c>
      <c r="B1424" s="37" t="str">
        <f>IFERROR(VLOOKUP(A1424,'asig octubre'!$A$2:$C$442,3,0))</f>
        <v>Wm Full</v>
      </c>
      <c r="C1424" s="37" t="str">
        <f>IFERROR(VLOOKUP(A1424,'asig octubre'!$A$2:$B$442,2,0))</f>
        <v>EC-08</v>
      </c>
      <c r="D1424" s="38">
        <v>45577.43565972222</v>
      </c>
      <c r="E1424" s="36" t="s">
        <v>495</v>
      </c>
      <c r="F1424" s="37" t="str">
        <f t="array" ref="F1424">IFERROR(XLOOKUP(E1424,Operadores!A:A,Operadores!B:B))</f>
        <v>DELALE</v>
      </c>
      <c r="G1424" s="36" t="s">
        <v>42</v>
      </c>
      <c r="H1424" s="39">
        <v>19.24343</v>
      </c>
      <c r="I1424" s="40">
        <v>367.0</v>
      </c>
      <c r="J1424" s="41">
        <f t="shared" si="1"/>
        <v>7062.33881</v>
      </c>
      <c r="K1424" s="37" t="str">
        <f t="array" ref="K1424">IFERROR(XLOOKUP(G1424,'Tipo de carga'!A:A,'Tipo de carga'!B:B))</f>
        <v>Autoabasto</v>
      </c>
      <c r="L1424" s="37">
        <f t="shared" si="2"/>
        <v>41</v>
      </c>
      <c r="M1424" s="37">
        <f t="shared" si="3"/>
        <v>12</v>
      </c>
      <c r="N1424" s="37">
        <f t="shared" si="4"/>
        <v>10</v>
      </c>
      <c r="O1424" s="37" t="str">
        <f t="array" ref="O1424">IFERROR(XLOOKUP(K1424,'Tipo de carga'!B:B,'Tipo de carga'!C:C))</f>
        <v>Diesel</v>
      </c>
    </row>
    <row r="1425">
      <c r="A1425" s="36">
        <v>1728.0</v>
      </c>
      <c r="B1425" s="37" t="str">
        <f>IFERROR(VLOOKUP(A1425,'asig octubre'!$A$2:$C$442,3,0))</f>
        <v>Wm Full</v>
      </c>
      <c r="C1425" s="37" t="str">
        <f>IFERROR(VLOOKUP(A1425,'asig octubre'!$A$2:$B$442,2,0))</f>
        <v>EC-08</v>
      </c>
      <c r="D1425" s="38">
        <v>45577.306342592594</v>
      </c>
      <c r="E1425" s="36" t="s">
        <v>281</v>
      </c>
      <c r="F1425" s="37" t="str">
        <f t="array" ref="F1425">IFERROR(XLOOKUP(E1425,Operadores!A:A,Operadores!B:B))</f>
        <v>MARJO13</v>
      </c>
      <c r="G1425" s="36" t="s">
        <v>42</v>
      </c>
      <c r="H1425" s="39">
        <v>19.24343</v>
      </c>
      <c r="I1425" s="40">
        <v>350.0</v>
      </c>
      <c r="J1425" s="41">
        <f t="shared" si="1"/>
        <v>6735.2005</v>
      </c>
      <c r="K1425" s="37" t="str">
        <f t="array" ref="K1425">IFERROR(XLOOKUP(G1425,'Tipo de carga'!A:A,'Tipo de carga'!B:B))</f>
        <v>Autoabasto</v>
      </c>
      <c r="L1425" s="37">
        <f t="shared" si="2"/>
        <v>41</v>
      </c>
      <c r="M1425" s="37">
        <f t="shared" si="3"/>
        <v>12</v>
      </c>
      <c r="N1425" s="37">
        <f t="shared" si="4"/>
        <v>10</v>
      </c>
      <c r="O1425" s="37" t="str">
        <f t="array" ref="O1425">IFERROR(XLOOKUP(K1425,'Tipo de carga'!B:B,'Tipo de carga'!C:C))</f>
        <v>Diesel</v>
      </c>
    </row>
    <row r="1426">
      <c r="A1426" s="36">
        <v>1746.0</v>
      </c>
      <c r="B1426" s="37" t="str">
        <f>IFERROR(VLOOKUP(A1426,'asig octubre'!$A$2:$C$442,3,0))</f>
        <v>Wm Full</v>
      </c>
      <c r="C1426" s="37" t="str">
        <f>IFERROR(VLOOKUP(A1426,'asig octubre'!$A$2:$B$442,2,0))</f>
        <v>EC-08</v>
      </c>
      <c r="D1426" s="38">
        <v>45577.2830787037</v>
      </c>
      <c r="E1426" s="36" t="s">
        <v>400</v>
      </c>
      <c r="F1426" s="37" t="str">
        <f t="array" ref="F1426">IFERROR(XLOOKUP(E1426,Operadores!A:A,Operadores!B:B))</f>
        <v>HERMOI</v>
      </c>
      <c r="G1426" s="36" t="s">
        <v>42</v>
      </c>
      <c r="H1426" s="39">
        <v>19.24343</v>
      </c>
      <c r="I1426" s="40">
        <v>382.0</v>
      </c>
      <c r="J1426" s="41">
        <f t="shared" si="1"/>
        <v>7350.99026</v>
      </c>
      <c r="K1426" s="37" t="str">
        <f t="array" ref="K1426">IFERROR(XLOOKUP(G1426,'Tipo de carga'!A:A,'Tipo de carga'!B:B))</f>
        <v>Autoabasto</v>
      </c>
      <c r="L1426" s="37">
        <f t="shared" si="2"/>
        <v>41</v>
      </c>
      <c r="M1426" s="37">
        <f t="shared" si="3"/>
        <v>12</v>
      </c>
      <c r="N1426" s="37">
        <f t="shared" si="4"/>
        <v>10</v>
      </c>
      <c r="O1426" s="37" t="str">
        <f t="array" ref="O1426">IFERROR(XLOOKUP(K1426,'Tipo de carga'!B:B,'Tipo de carga'!C:C))</f>
        <v>Diesel</v>
      </c>
    </row>
    <row r="1427">
      <c r="A1427" s="36">
        <v>1998.0</v>
      </c>
      <c r="B1427" s="37" t="str">
        <f>IFERROR(VLOOKUP(A1427,'asig octubre'!$A$2:$C$442,3,0))</f>
        <v>MeLi Dedicado Merida</v>
      </c>
      <c r="C1427" s="37" t="str">
        <f>IFERROR(VLOOKUP(A1427,'asig octubre'!$A$2:$B$442,2,0))</f>
        <v>EC-05</v>
      </c>
      <c r="D1427" s="38">
        <v>45577.22855324074</v>
      </c>
      <c r="E1427" s="36" t="s">
        <v>381</v>
      </c>
      <c r="F1427" s="37" t="str">
        <f t="array" ref="F1427">IFERROR(XLOOKUP(E1427,Operadores!A:A,Operadores!B:B))</f>
        <v>CHAJUA</v>
      </c>
      <c r="G1427" s="36" t="s">
        <v>42</v>
      </c>
      <c r="H1427" s="39">
        <v>19.24343</v>
      </c>
      <c r="I1427" s="40">
        <v>382.0</v>
      </c>
      <c r="J1427" s="41">
        <f t="shared" si="1"/>
        <v>7350.99026</v>
      </c>
      <c r="K1427" s="37" t="str">
        <f t="array" ref="K1427">IFERROR(XLOOKUP(G1427,'Tipo de carga'!A:A,'Tipo de carga'!B:B))</f>
        <v>Autoabasto</v>
      </c>
      <c r="L1427" s="37">
        <f t="shared" si="2"/>
        <v>41</v>
      </c>
      <c r="M1427" s="37">
        <f t="shared" si="3"/>
        <v>12</v>
      </c>
      <c r="N1427" s="37">
        <f t="shared" si="4"/>
        <v>10</v>
      </c>
      <c r="O1427" s="37" t="str">
        <f t="array" ref="O1427">IFERROR(XLOOKUP(K1427,'Tipo de carga'!B:B,'Tipo de carga'!C:C))</f>
        <v>Diesel</v>
      </c>
    </row>
    <row r="1428">
      <c r="A1428" s="36">
        <v>1921.0</v>
      </c>
      <c r="B1428" s="37" t="str">
        <f>IFERROR(VLOOKUP(A1428,'asig octubre'!$A$2:$C$442,3,0))</f>
        <v>Circuitos</v>
      </c>
      <c r="C1428" s="37" t="str">
        <f>IFERROR(VLOOKUP(A1428,'asig octubre'!$A$2:$B$442,2,0))</f>
        <v>EC-03</v>
      </c>
      <c r="D1428" s="38">
        <v>45577.53755787037</v>
      </c>
      <c r="E1428" s="36" t="s">
        <v>445</v>
      </c>
      <c r="F1428" s="37" t="str">
        <f t="array" ref="F1428">IFERROR(XLOOKUP(E1428,Operadores!A:A,Operadores!B:B))</f>
        <v>MIREDM</v>
      </c>
      <c r="G1428" s="36" t="s">
        <v>446</v>
      </c>
      <c r="H1428" s="39">
        <v>9.99</v>
      </c>
      <c r="I1428" s="40">
        <v>209.0</v>
      </c>
      <c r="J1428" s="41">
        <f t="shared" si="1"/>
        <v>2087.91</v>
      </c>
      <c r="K1428" s="37" t="str">
        <f t="array" ref="K1428">IFERROR(XLOOKUP(G1428,'Tipo de carga'!A:A,'Tipo de carga'!B:B))</f>
        <v>Natgas</v>
      </c>
      <c r="L1428" s="37">
        <f t="shared" si="2"/>
        <v>41</v>
      </c>
      <c r="M1428" s="37">
        <f t="shared" si="3"/>
        <v>12</v>
      </c>
      <c r="N1428" s="37">
        <f t="shared" si="4"/>
        <v>10</v>
      </c>
      <c r="O1428" s="37" t="str">
        <f t="array" ref="O1428">IFERROR(XLOOKUP(K1428,'Tipo de carga'!B:B,'Tipo de carga'!C:C))</f>
        <v>GNC</v>
      </c>
    </row>
    <row r="1429">
      <c r="A1429" s="36">
        <v>1917.0</v>
      </c>
      <c r="B1429" s="37" t="str">
        <f>IFERROR(VLOOKUP(A1429,'asig octubre'!$A$2:$C$442,3,0))</f>
        <v>MeLi asignado SD</v>
      </c>
      <c r="C1429" s="37" t="str">
        <f>IFERROR(VLOOKUP(A1429,'asig octubre'!$A$2:$B$442,2,0))</f>
        <v>EC-05</v>
      </c>
      <c r="D1429" s="38">
        <v>45577.53755787037</v>
      </c>
      <c r="E1429" s="36" t="s">
        <v>17</v>
      </c>
      <c r="F1429" s="37" t="str">
        <f t="array" ref="F1429">IFERROR(XLOOKUP(E1429,Operadores!A:A,Operadores!B:B))</f>
        <v>ARASAL</v>
      </c>
      <c r="G1429" s="36" t="s">
        <v>311</v>
      </c>
      <c r="H1429" s="39">
        <v>9.99</v>
      </c>
      <c r="I1429" s="40">
        <v>183.0</v>
      </c>
      <c r="J1429" s="41">
        <f t="shared" si="1"/>
        <v>1828.17</v>
      </c>
      <c r="K1429" s="37" t="str">
        <f t="array" ref="K1429">IFERROR(XLOOKUP(G1429,'Tipo de carga'!A:A,'Tipo de carga'!B:B))</f>
        <v>Natgas</v>
      </c>
      <c r="L1429" s="37">
        <f t="shared" si="2"/>
        <v>41</v>
      </c>
      <c r="M1429" s="37">
        <f t="shared" si="3"/>
        <v>12</v>
      </c>
      <c r="N1429" s="37">
        <f t="shared" si="4"/>
        <v>10</v>
      </c>
      <c r="O1429" s="37" t="str">
        <f t="array" ref="O1429">IFERROR(XLOOKUP(K1429,'Tipo de carga'!B:B,'Tipo de carga'!C:C))</f>
        <v>GNC</v>
      </c>
    </row>
    <row r="1430">
      <c r="A1430" s="36">
        <v>1930.0</v>
      </c>
      <c r="B1430" s="37" t="str">
        <f>IFERROR(VLOOKUP(A1430,'asig octubre'!$A$2:$C$442,3,0))</f>
        <v>MeLi asignado SD</v>
      </c>
      <c r="C1430" s="37" t="str">
        <f>IFERROR(VLOOKUP(A1430,'asig octubre'!$A$2:$B$442,2,0))</f>
        <v>EC-05</v>
      </c>
      <c r="D1430" s="38">
        <v>45578.0</v>
      </c>
      <c r="E1430" s="36"/>
      <c r="F1430" s="37"/>
      <c r="G1430" s="36" t="s">
        <v>313</v>
      </c>
      <c r="H1430" s="39">
        <v>9.99</v>
      </c>
      <c r="I1430" s="40">
        <v>315.5</v>
      </c>
      <c r="J1430" s="41">
        <f t="shared" si="1"/>
        <v>3151.845</v>
      </c>
      <c r="K1430" s="37" t="str">
        <f t="array" ref="K1430">IFERROR(XLOOKUP(G1430,'Tipo de carga'!A:A,'Tipo de carga'!B:B))</f>
        <v>Natgas</v>
      </c>
      <c r="L1430" s="37">
        <f t="shared" si="2"/>
        <v>42</v>
      </c>
      <c r="M1430" s="37">
        <f t="shared" si="3"/>
        <v>13</v>
      </c>
      <c r="N1430" s="37">
        <f t="shared" si="4"/>
        <v>10</v>
      </c>
      <c r="O1430" s="37" t="str">
        <f t="array" ref="O1430">IFERROR(XLOOKUP(K1430,'Tipo de carga'!B:B,'Tipo de carga'!C:C))</f>
        <v>GNC</v>
      </c>
    </row>
    <row r="1431">
      <c r="A1431" s="36">
        <v>1917.0</v>
      </c>
      <c r="B1431" s="37" t="str">
        <f>IFERROR(VLOOKUP(A1431,'asig octubre'!$A$2:$C$442,3,0))</f>
        <v>MeLi asignado SD</v>
      </c>
      <c r="C1431" s="37" t="str">
        <f>IFERROR(VLOOKUP(A1431,'asig octubre'!$A$2:$B$442,2,0))</f>
        <v>EC-05</v>
      </c>
      <c r="D1431" s="38">
        <v>45578.0</v>
      </c>
      <c r="E1431" s="36" t="s">
        <v>17</v>
      </c>
      <c r="F1431" s="37" t="str">
        <f t="array" ref="F1431">IFERROR(XLOOKUP(E1431,Operadores!A:A,Operadores!B:B))</f>
        <v>ARASAL</v>
      </c>
      <c r="G1431" s="36" t="s">
        <v>311</v>
      </c>
      <c r="H1431" s="39">
        <v>9.99</v>
      </c>
      <c r="I1431" s="40">
        <v>242.34</v>
      </c>
      <c r="J1431" s="41">
        <f t="shared" si="1"/>
        <v>2420.9766</v>
      </c>
      <c r="K1431" s="37" t="str">
        <f t="array" ref="K1431">IFERROR(XLOOKUP(G1431,'Tipo de carga'!A:A,'Tipo de carga'!B:B))</f>
        <v>Natgas</v>
      </c>
      <c r="L1431" s="37">
        <f t="shared" si="2"/>
        <v>42</v>
      </c>
      <c r="M1431" s="37">
        <f t="shared" si="3"/>
        <v>13</v>
      </c>
      <c r="N1431" s="37">
        <f t="shared" si="4"/>
        <v>10</v>
      </c>
      <c r="O1431" s="37" t="str">
        <f t="array" ref="O1431">IFERROR(XLOOKUP(K1431,'Tipo de carga'!B:B,'Tipo de carga'!C:C))</f>
        <v>GNC</v>
      </c>
    </row>
    <row r="1432">
      <c r="A1432" s="36">
        <v>1912.0</v>
      </c>
      <c r="B1432" s="37" t="str">
        <f>IFERROR(VLOOKUP(A1432,'asig octubre'!$A$2:$C$442,3,0))</f>
        <v>MeLi asignado SD</v>
      </c>
      <c r="C1432" s="37" t="str">
        <f>IFERROR(VLOOKUP(A1432,'asig octubre'!$A$2:$B$442,2,0))</f>
        <v>EC-05</v>
      </c>
      <c r="D1432" s="38">
        <v>45577.0</v>
      </c>
      <c r="E1432" s="36" t="s">
        <v>316</v>
      </c>
      <c r="F1432" s="37" t="str">
        <f t="array" ref="F1432">IFERROR(XLOOKUP(E1432,Operadores!A:A,Operadores!B:B))</f>
        <v>HERERI</v>
      </c>
      <c r="G1432" s="36" t="s">
        <v>315</v>
      </c>
      <c r="H1432" s="39">
        <v>10.65</v>
      </c>
      <c r="I1432" s="40">
        <v>308.0</v>
      </c>
      <c r="J1432" s="41">
        <f t="shared" si="1"/>
        <v>3280.2</v>
      </c>
      <c r="K1432" s="37" t="str">
        <f t="array" ref="K1432">IFERROR(XLOOKUP(G1432,'Tipo de carga'!A:A,'Tipo de carga'!B:B))</f>
        <v>COMSUSTENTA</v>
      </c>
      <c r="L1432" s="37">
        <f t="shared" si="2"/>
        <v>41</v>
      </c>
      <c r="M1432" s="37">
        <f t="shared" si="3"/>
        <v>12</v>
      </c>
      <c r="N1432" s="37">
        <f t="shared" si="4"/>
        <v>10</v>
      </c>
      <c r="O1432" s="37" t="str">
        <f t="array" ref="O1432">IFERROR(XLOOKUP(K1432,'Tipo de carga'!B:B,'Tipo de carga'!C:C))</f>
        <v>GNC</v>
      </c>
    </row>
    <row r="1433">
      <c r="A1433" s="36">
        <v>1916.0</v>
      </c>
      <c r="B1433" s="37" t="str">
        <f>IFERROR(VLOOKUP(A1433,'asig octubre'!$A$2:$C$442,3,0))</f>
        <v>MeLi Ded Puebla</v>
      </c>
      <c r="C1433" s="37" t="str">
        <f>IFERROR(VLOOKUP(A1433,'asig octubre'!$A$2:$B$442,2,0))</f>
        <v>EC-05</v>
      </c>
      <c r="D1433" s="38">
        <v>45577.0</v>
      </c>
      <c r="E1433" s="36" t="s">
        <v>321</v>
      </c>
      <c r="F1433" s="37" t="str">
        <f t="array" ref="F1433">IFERROR(XLOOKUP(E1433,Operadores!A:A,Operadores!B:B))</f>
        <v>REBCAN</v>
      </c>
      <c r="G1433" s="36" t="s">
        <v>315</v>
      </c>
      <c r="H1433" s="39">
        <v>10.65</v>
      </c>
      <c r="I1433" s="40">
        <v>536.0</v>
      </c>
      <c r="J1433" s="41">
        <f t="shared" si="1"/>
        <v>5708.4</v>
      </c>
      <c r="K1433" s="37" t="str">
        <f t="array" ref="K1433">IFERROR(XLOOKUP(G1433,'Tipo de carga'!A:A,'Tipo de carga'!B:B))</f>
        <v>COMSUSTENTA</v>
      </c>
      <c r="L1433" s="37">
        <f t="shared" si="2"/>
        <v>41</v>
      </c>
      <c r="M1433" s="37">
        <f t="shared" si="3"/>
        <v>12</v>
      </c>
      <c r="N1433" s="37">
        <f t="shared" si="4"/>
        <v>10</v>
      </c>
      <c r="O1433" s="37" t="str">
        <f t="array" ref="O1433">IFERROR(XLOOKUP(K1433,'Tipo de carga'!B:B,'Tipo de carga'!C:C))</f>
        <v>GNC</v>
      </c>
    </row>
    <row r="1434">
      <c r="A1434" s="36">
        <v>1920.0</v>
      </c>
      <c r="B1434" s="37" t="str">
        <f>IFERROR(VLOOKUP(A1434,'asig octubre'!$A$2:$C$442,3,0))</f>
        <v>MeLi asignado SD</v>
      </c>
      <c r="C1434" s="37" t="str">
        <f>IFERROR(VLOOKUP(A1434,'asig octubre'!$A$2:$B$442,2,0))</f>
        <v>EC-05</v>
      </c>
      <c r="D1434" s="38">
        <v>45577.0</v>
      </c>
      <c r="E1434" s="36" t="s">
        <v>369</v>
      </c>
      <c r="F1434" s="37" t="str">
        <f t="array" ref="F1434">IFERROR(XLOOKUP(E1434,Operadores!A:A,Operadores!B:B))</f>
        <v>DIAOSC</v>
      </c>
      <c r="G1434" s="36" t="s">
        <v>315</v>
      </c>
      <c r="H1434" s="39">
        <v>10.65</v>
      </c>
      <c r="I1434" s="40">
        <v>279.0</v>
      </c>
      <c r="J1434" s="41">
        <f t="shared" si="1"/>
        <v>2971.35</v>
      </c>
      <c r="K1434" s="37" t="str">
        <f t="array" ref="K1434">IFERROR(XLOOKUP(G1434,'Tipo de carga'!A:A,'Tipo de carga'!B:B))</f>
        <v>COMSUSTENTA</v>
      </c>
      <c r="L1434" s="37">
        <f t="shared" si="2"/>
        <v>41</v>
      </c>
      <c r="M1434" s="37">
        <f t="shared" si="3"/>
        <v>12</v>
      </c>
      <c r="N1434" s="37">
        <f t="shared" si="4"/>
        <v>10</v>
      </c>
      <c r="O1434" s="37" t="str">
        <f t="array" ref="O1434">IFERROR(XLOOKUP(K1434,'Tipo de carga'!B:B,'Tipo de carga'!C:C))</f>
        <v>GNC</v>
      </c>
    </row>
    <row r="1435">
      <c r="A1435" s="36">
        <v>1925.0</v>
      </c>
      <c r="B1435" s="37" t="str">
        <f>IFERROR(VLOOKUP(A1435,'asig octubre'!$A$2:$C$442,3,0))</f>
        <v>MeLi asignado SD</v>
      </c>
      <c r="C1435" s="37" t="str">
        <f>IFERROR(VLOOKUP(A1435,'asig octubre'!$A$2:$B$442,2,0))</f>
        <v>EC-05</v>
      </c>
      <c r="D1435" s="38">
        <v>45577.0</v>
      </c>
      <c r="E1435" s="36" t="s">
        <v>191</v>
      </c>
      <c r="F1435" s="37" t="str">
        <f t="array" ref="F1435">IFERROR(XLOOKUP(E1435,Operadores!A:A,Operadores!B:B))</f>
        <v>DIADAV</v>
      </c>
      <c r="G1435" s="36" t="s">
        <v>315</v>
      </c>
      <c r="H1435" s="39">
        <v>10.65</v>
      </c>
      <c r="I1435" s="40">
        <v>207.0</v>
      </c>
      <c r="J1435" s="41">
        <f t="shared" si="1"/>
        <v>2204.55</v>
      </c>
      <c r="K1435" s="37" t="str">
        <f t="array" ref="K1435">IFERROR(XLOOKUP(G1435,'Tipo de carga'!A:A,'Tipo de carga'!B:B))</f>
        <v>COMSUSTENTA</v>
      </c>
      <c r="L1435" s="37">
        <f t="shared" si="2"/>
        <v>41</v>
      </c>
      <c r="M1435" s="37">
        <f t="shared" si="3"/>
        <v>12</v>
      </c>
      <c r="N1435" s="37">
        <f t="shared" si="4"/>
        <v>10</v>
      </c>
      <c r="O1435" s="37" t="str">
        <f t="array" ref="O1435">IFERROR(XLOOKUP(K1435,'Tipo de carga'!B:B,'Tipo de carga'!C:C))</f>
        <v>GNC</v>
      </c>
    </row>
    <row r="1436">
      <c r="A1436" s="36">
        <v>1928.0</v>
      </c>
      <c r="B1436" s="37" t="str">
        <f>IFERROR(VLOOKUP(A1436,'asig octubre'!$A$2:$C$442,3,0))</f>
        <v>MeLi Ded Puebla</v>
      </c>
      <c r="C1436" s="37" t="str">
        <f>IFERROR(VLOOKUP(A1436,'asig octubre'!$A$2:$B$442,2,0))</f>
        <v>EC-05</v>
      </c>
      <c r="D1436" s="38">
        <v>45577.0</v>
      </c>
      <c r="E1436" s="36" t="s">
        <v>319</v>
      </c>
      <c r="F1436" s="37" t="str">
        <f t="array" ref="F1436">IFERROR(XLOOKUP(E1436,Operadores!A:A,Operadores!B:B))</f>
        <v>BARPED</v>
      </c>
      <c r="G1436" s="36" t="s">
        <v>315</v>
      </c>
      <c r="H1436" s="39">
        <v>10.65</v>
      </c>
      <c r="I1436" s="40">
        <v>298.0</v>
      </c>
      <c r="J1436" s="41">
        <f t="shared" si="1"/>
        <v>3173.7</v>
      </c>
      <c r="K1436" s="37" t="str">
        <f t="array" ref="K1436">IFERROR(XLOOKUP(G1436,'Tipo de carga'!A:A,'Tipo de carga'!B:B))</f>
        <v>COMSUSTENTA</v>
      </c>
      <c r="L1436" s="37">
        <f t="shared" si="2"/>
        <v>41</v>
      </c>
      <c r="M1436" s="37">
        <f t="shared" si="3"/>
        <v>12</v>
      </c>
      <c r="N1436" s="37">
        <f t="shared" si="4"/>
        <v>10</v>
      </c>
      <c r="O1436" s="37" t="str">
        <f t="array" ref="O1436">IFERROR(XLOOKUP(K1436,'Tipo de carga'!B:B,'Tipo de carga'!C:C))</f>
        <v>GNC</v>
      </c>
    </row>
    <row r="1437">
      <c r="A1437" s="36">
        <v>1919.0</v>
      </c>
      <c r="B1437" s="37" t="str">
        <f>IFERROR(VLOOKUP(A1437,'asig octubre'!$A$2:$C$442,3,0))</f>
        <v>MeLi Ded Puebla</v>
      </c>
      <c r="C1437" s="37" t="str">
        <f>IFERROR(VLOOKUP(A1437,'asig octubre'!$A$2:$B$442,2,0))</f>
        <v>EC-05</v>
      </c>
      <c r="D1437" s="38">
        <v>45578.0</v>
      </c>
      <c r="E1437" s="36" t="s">
        <v>314</v>
      </c>
      <c r="F1437" s="37" t="str">
        <f t="array" ref="F1437">IFERROR(XLOOKUP(E1437,Operadores!A:A,Operadores!B:B))</f>
        <v>HERRE</v>
      </c>
      <c r="G1437" s="36" t="s">
        <v>315</v>
      </c>
      <c r="H1437" s="39">
        <v>10.65</v>
      </c>
      <c r="I1437" s="40">
        <v>213.0</v>
      </c>
      <c r="J1437" s="41">
        <f t="shared" si="1"/>
        <v>2268.45</v>
      </c>
      <c r="K1437" s="37" t="str">
        <f t="array" ref="K1437">IFERROR(XLOOKUP(G1437,'Tipo de carga'!A:A,'Tipo de carga'!B:B))</f>
        <v>COMSUSTENTA</v>
      </c>
      <c r="L1437" s="37">
        <f t="shared" si="2"/>
        <v>42</v>
      </c>
      <c r="M1437" s="37">
        <f t="shared" si="3"/>
        <v>13</v>
      </c>
      <c r="N1437" s="37">
        <f t="shared" si="4"/>
        <v>10</v>
      </c>
      <c r="O1437" s="37" t="str">
        <f t="array" ref="O1437">IFERROR(XLOOKUP(K1437,'Tipo de carga'!B:B,'Tipo de carga'!C:C))</f>
        <v>GNC</v>
      </c>
    </row>
    <row r="1438">
      <c r="A1438" s="36">
        <v>1923.0</v>
      </c>
      <c r="B1438" s="37" t="str">
        <f>IFERROR(VLOOKUP(A1438,'asig octubre'!$A$2:$C$442,3,0))</f>
        <v>MeLi Ded Puebla</v>
      </c>
      <c r="C1438" s="37" t="str">
        <f>IFERROR(VLOOKUP(A1438,'asig octubre'!$A$2:$B$442,2,0))</f>
        <v>EC-05</v>
      </c>
      <c r="D1438" s="38">
        <v>45578.0</v>
      </c>
      <c r="E1438" s="36" t="s">
        <v>447</v>
      </c>
      <c r="F1438" s="37" t="str">
        <f t="array" ref="F1438">IFERROR(XLOOKUP(E1438,Operadores!A:A,Operadores!B:B))</f>
        <v>SANMA05</v>
      </c>
      <c r="G1438" s="36" t="s">
        <v>315</v>
      </c>
      <c r="H1438" s="39">
        <v>10.65</v>
      </c>
      <c r="I1438" s="40">
        <v>280.0</v>
      </c>
      <c r="J1438" s="41">
        <f t="shared" si="1"/>
        <v>2982</v>
      </c>
      <c r="K1438" s="37" t="str">
        <f t="array" ref="K1438">IFERROR(XLOOKUP(G1438,'Tipo de carga'!A:A,'Tipo de carga'!B:B))</f>
        <v>COMSUSTENTA</v>
      </c>
      <c r="L1438" s="37">
        <f t="shared" si="2"/>
        <v>42</v>
      </c>
      <c r="M1438" s="37">
        <f t="shared" si="3"/>
        <v>13</v>
      </c>
      <c r="N1438" s="37">
        <f t="shared" si="4"/>
        <v>10</v>
      </c>
      <c r="O1438" s="37" t="str">
        <f t="array" ref="O1438">IFERROR(XLOOKUP(K1438,'Tipo de carga'!B:B,'Tipo de carga'!C:C))</f>
        <v>GNC</v>
      </c>
    </row>
    <row r="1439">
      <c r="A1439" s="36">
        <v>1925.0</v>
      </c>
      <c r="B1439" s="37" t="str">
        <f>IFERROR(VLOOKUP(A1439,'asig octubre'!$A$2:$C$442,3,0))</f>
        <v>MeLi asignado SD</v>
      </c>
      <c r="C1439" s="37" t="str">
        <f>IFERROR(VLOOKUP(A1439,'asig octubre'!$A$2:$B$442,2,0))</f>
        <v>EC-05</v>
      </c>
      <c r="D1439" s="38">
        <v>45578.0</v>
      </c>
      <c r="E1439" s="36" t="s">
        <v>191</v>
      </c>
      <c r="F1439" s="37" t="str">
        <f t="array" ref="F1439">IFERROR(XLOOKUP(E1439,Operadores!A:A,Operadores!B:B))</f>
        <v>DIADAV</v>
      </c>
      <c r="G1439" s="36" t="s">
        <v>315</v>
      </c>
      <c r="H1439" s="39">
        <v>10.65</v>
      </c>
      <c r="I1439" s="40">
        <v>194.0</v>
      </c>
      <c r="J1439" s="41">
        <f t="shared" si="1"/>
        <v>2066.1</v>
      </c>
      <c r="K1439" s="37" t="str">
        <f t="array" ref="K1439">IFERROR(XLOOKUP(G1439,'Tipo de carga'!A:A,'Tipo de carga'!B:B))</f>
        <v>COMSUSTENTA</v>
      </c>
      <c r="L1439" s="37">
        <f t="shared" si="2"/>
        <v>42</v>
      </c>
      <c r="M1439" s="37">
        <f t="shared" si="3"/>
        <v>13</v>
      </c>
      <c r="N1439" s="37">
        <f t="shared" si="4"/>
        <v>10</v>
      </c>
      <c r="O1439" s="37" t="str">
        <f t="array" ref="O1439">IFERROR(XLOOKUP(K1439,'Tipo de carga'!B:B,'Tipo de carga'!C:C))</f>
        <v>GNC</v>
      </c>
    </row>
    <row r="1440">
      <c r="A1440" s="36">
        <v>1930.0</v>
      </c>
      <c r="B1440" s="37" t="str">
        <f>IFERROR(VLOOKUP(A1440,'asig octubre'!$A$2:$C$442,3,0))</f>
        <v>MeLi asignado SD</v>
      </c>
      <c r="C1440" s="37" t="str">
        <f>IFERROR(VLOOKUP(A1440,'asig octubre'!$A$2:$B$442,2,0))</f>
        <v>EC-05</v>
      </c>
      <c r="D1440" s="38">
        <v>45578.0</v>
      </c>
      <c r="E1440" s="36" t="s">
        <v>231</v>
      </c>
      <c r="F1440" s="37" t="str">
        <f t="array" ref="F1440">IFERROR(XLOOKUP(E1440,Operadores!A:A,Operadores!B:B))</f>
        <v>MARARM</v>
      </c>
      <c r="G1440" s="36" t="s">
        <v>315</v>
      </c>
      <c r="H1440" s="39">
        <v>10.65</v>
      </c>
      <c r="I1440" s="40">
        <v>323.0</v>
      </c>
      <c r="J1440" s="41">
        <f t="shared" si="1"/>
        <v>3439.95</v>
      </c>
      <c r="K1440" s="37" t="str">
        <f t="array" ref="K1440">IFERROR(XLOOKUP(G1440,'Tipo de carga'!A:A,'Tipo de carga'!B:B))</f>
        <v>COMSUSTENTA</v>
      </c>
      <c r="L1440" s="37">
        <f t="shared" si="2"/>
        <v>42</v>
      </c>
      <c r="M1440" s="37">
        <f t="shared" si="3"/>
        <v>13</v>
      </c>
      <c r="N1440" s="37">
        <f t="shared" si="4"/>
        <v>10</v>
      </c>
      <c r="O1440" s="37" t="str">
        <f t="array" ref="O1440">IFERROR(XLOOKUP(K1440,'Tipo de carga'!B:B,'Tipo de carga'!C:C))</f>
        <v>GNC</v>
      </c>
    </row>
    <row r="1441">
      <c r="A1441" s="36">
        <v>1850.0</v>
      </c>
      <c r="B1441" s="37" t="str">
        <f>IFERROR(VLOOKUP(A1441,'asig octubre'!$A$2:$C$442,3,0))</f>
        <v>Circuitos</v>
      </c>
      <c r="C1441" s="37" t="str">
        <f>IFERROR(VLOOKUP(A1441,'asig octubre'!$A$2:$B$442,2,0))</f>
        <v>EC-03</v>
      </c>
      <c r="D1441" s="38">
        <v>45577.0</v>
      </c>
      <c r="E1441" s="36" t="s">
        <v>487</v>
      </c>
      <c r="F1441" s="37" t="str">
        <f t="array" ref="F1441">IFERROR(XLOOKUP(E1441,Operadores!A:A,Operadores!B:B))</f>
        <v>DOMSAL</v>
      </c>
      <c r="G1441" s="36" t="s">
        <v>496</v>
      </c>
      <c r="H1441" s="39">
        <v>25.92</v>
      </c>
      <c r="I1441" s="40">
        <v>97.0</v>
      </c>
      <c r="J1441" s="41">
        <f t="shared" si="1"/>
        <v>2514.24</v>
      </c>
      <c r="K1441" s="37" t="str">
        <f t="array" ref="K1441">IFERROR(XLOOKUP(G1441,'Tipo de carga'!A:A,'Tipo de carga'!B:B))</f>
        <v>Ticket</v>
      </c>
      <c r="L1441" s="37">
        <f t="shared" si="2"/>
        <v>41</v>
      </c>
      <c r="M1441" s="37">
        <f t="shared" si="3"/>
        <v>12</v>
      </c>
      <c r="N1441" s="37">
        <f t="shared" si="4"/>
        <v>10</v>
      </c>
      <c r="O1441" s="37" t="str">
        <f t="array" ref="O1441">IFERROR(XLOOKUP(K1441,'Tipo de carga'!B:B,'Tipo de carga'!C:C))</f>
        <v>Diesel</v>
      </c>
    </row>
    <row r="1442">
      <c r="A1442" s="36">
        <v>1758.0</v>
      </c>
      <c r="B1442" s="37" t="str">
        <f>IFERROR(VLOOKUP(A1442,'asig octubre'!$A$2:$C$442,3,0))</f>
        <v>Wm Full</v>
      </c>
      <c r="C1442" s="37" t="str">
        <f>IFERROR(VLOOKUP(A1442,'asig octubre'!$A$2:$B$442,2,0))</f>
        <v>EC-08</v>
      </c>
      <c r="D1442" s="38">
        <v>45577.0</v>
      </c>
      <c r="E1442" s="36" t="s">
        <v>296</v>
      </c>
      <c r="F1442" s="37" t="str">
        <f t="array" ref="F1442">IFERROR(XLOOKUP(E1442,Operadores!A:A,Operadores!B:B))</f>
        <v>PINGUA</v>
      </c>
      <c r="G1442" s="36" t="s">
        <v>496</v>
      </c>
      <c r="H1442" s="39">
        <v>24.3</v>
      </c>
      <c r="I1442" s="40">
        <v>580.0</v>
      </c>
      <c r="J1442" s="41">
        <f t="shared" si="1"/>
        <v>14094</v>
      </c>
      <c r="K1442" s="37" t="str">
        <f t="array" ref="K1442">IFERROR(XLOOKUP(G1442,'Tipo de carga'!A:A,'Tipo de carga'!B:B))</f>
        <v>Ticket</v>
      </c>
      <c r="L1442" s="37">
        <f t="shared" si="2"/>
        <v>41</v>
      </c>
      <c r="M1442" s="37">
        <f t="shared" si="3"/>
        <v>12</v>
      </c>
      <c r="N1442" s="37">
        <f t="shared" si="4"/>
        <v>10</v>
      </c>
      <c r="O1442" s="37" t="str">
        <f t="array" ref="O1442">IFERROR(XLOOKUP(K1442,'Tipo de carga'!B:B,'Tipo de carga'!C:C))</f>
        <v>Diesel</v>
      </c>
    </row>
    <row r="1443">
      <c r="A1443" s="36" t="s">
        <v>128</v>
      </c>
      <c r="B1443" s="37" t="str">
        <f>IFERROR(VLOOKUP(A1443,'asig octubre'!$A$2:$C$442,3,0))</f>
        <v>Peñafiel Tecamac</v>
      </c>
      <c r="C1443" s="37" t="str">
        <f>IFERROR(VLOOKUP(A1443,'asig octubre'!$A$2:$B$442,2,0))</f>
        <v>EC-02</v>
      </c>
      <c r="D1443" s="38">
        <v>45577.0</v>
      </c>
      <c r="E1443" s="36" t="s">
        <v>307</v>
      </c>
      <c r="F1443" s="37" t="str">
        <f t="array" ref="F1443">IFERROR(XLOOKUP(E1443,Operadores!A:A,Operadores!B:B))</f>
        <v>LARGE</v>
      </c>
      <c r="G1443" s="36" t="s">
        <v>496</v>
      </c>
      <c r="H1443" s="39">
        <v>24.89</v>
      </c>
      <c r="I1443" s="40">
        <v>193.0</v>
      </c>
      <c r="J1443" s="41">
        <f t="shared" si="1"/>
        <v>4803.77</v>
      </c>
      <c r="K1443" s="37" t="str">
        <f t="array" ref="K1443">IFERROR(XLOOKUP(G1443,'Tipo de carga'!A:A,'Tipo de carga'!B:B))</f>
        <v>Ticket</v>
      </c>
      <c r="L1443" s="37">
        <f t="shared" si="2"/>
        <v>41</v>
      </c>
      <c r="M1443" s="37">
        <f t="shared" si="3"/>
        <v>12</v>
      </c>
      <c r="N1443" s="37">
        <f t="shared" si="4"/>
        <v>10</v>
      </c>
      <c r="O1443" s="37" t="str">
        <f t="array" ref="O1443">IFERROR(XLOOKUP(K1443,'Tipo de carga'!B:B,'Tipo de carga'!C:C))</f>
        <v>Diesel</v>
      </c>
    </row>
    <row r="1444">
      <c r="A1444" s="36">
        <v>1942.0</v>
      </c>
      <c r="B1444" s="37" t="str">
        <f>IFERROR(VLOOKUP(A1444,'asig octubre'!$A$2:$C$442,3,0))</f>
        <v>PISA Gdl</v>
      </c>
      <c r="C1444" s="37" t="str">
        <f>IFERROR(VLOOKUP(A1444,'asig octubre'!$A$2:$B$442,2,0))</f>
        <v>EC-06</v>
      </c>
      <c r="D1444" s="38">
        <v>45577.0</v>
      </c>
      <c r="E1444" s="36" t="s">
        <v>270</v>
      </c>
      <c r="F1444" s="37" t="str">
        <f t="array" ref="F1444">IFERROR(XLOOKUP(E1444,Operadores!A:A,Operadores!B:B))</f>
        <v>RESEDU</v>
      </c>
      <c r="G1444" s="36" t="s">
        <v>496</v>
      </c>
      <c r="H1444" s="39">
        <v>25.59</v>
      </c>
      <c r="I1444" s="40">
        <v>281.0</v>
      </c>
      <c r="J1444" s="41">
        <f t="shared" si="1"/>
        <v>7190.79</v>
      </c>
      <c r="K1444" s="37" t="str">
        <f t="array" ref="K1444">IFERROR(XLOOKUP(G1444,'Tipo de carga'!A:A,'Tipo de carga'!B:B))</f>
        <v>Ticket</v>
      </c>
      <c r="L1444" s="37">
        <f t="shared" si="2"/>
        <v>41</v>
      </c>
      <c r="M1444" s="37">
        <f t="shared" si="3"/>
        <v>12</v>
      </c>
      <c r="N1444" s="37">
        <f t="shared" si="4"/>
        <v>10</v>
      </c>
      <c r="O1444" s="37" t="str">
        <f t="array" ref="O1444">IFERROR(XLOOKUP(K1444,'Tipo de carga'!B:B,'Tipo de carga'!C:C))</f>
        <v>Diesel</v>
      </c>
    </row>
    <row r="1445">
      <c r="A1445" s="36">
        <v>1960.0</v>
      </c>
      <c r="B1445" s="37" t="str">
        <f>IFERROR(VLOOKUP(A1445,'asig octubre'!$A$2:$C$442,3,0))</f>
        <v>MeLi asignado SD</v>
      </c>
      <c r="C1445" s="37" t="str">
        <f>IFERROR(VLOOKUP(A1445,'asig octubre'!$A$2:$B$442,2,0))</f>
        <v>EC-05</v>
      </c>
      <c r="D1445" s="38">
        <v>45577.0</v>
      </c>
      <c r="E1445" s="36" t="s">
        <v>224</v>
      </c>
      <c r="F1445" s="37" t="str">
        <f t="array" ref="F1445">IFERROR(XLOOKUP(E1445,Operadores!A:A,Operadores!B:B))</f>
        <v>MARJUA02</v>
      </c>
      <c r="G1445" s="36" t="s">
        <v>496</v>
      </c>
      <c r="H1445" s="39">
        <v>24.79</v>
      </c>
      <c r="I1445" s="40">
        <v>252.0</v>
      </c>
      <c r="J1445" s="41">
        <f t="shared" si="1"/>
        <v>6247.08</v>
      </c>
      <c r="K1445" s="37" t="str">
        <f t="array" ref="K1445">IFERROR(XLOOKUP(G1445,'Tipo de carga'!A:A,'Tipo de carga'!B:B))</f>
        <v>Ticket</v>
      </c>
      <c r="L1445" s="37">
        <f t="shared" si="2"/>
        <v>41</v>
      </c>
      <c r="M1445" s="37">
        <f t="shared" si="3"/>
        <v>12</v>
      </c>
      <c r="N1445" s="37">
        <f t="shared" si="4"/>
        <v>10</v>
      </c>
      <c r="O1445" s="37" t="str">
        <f t="array" ref="O1445">IFERROR(XLOOKUP(K1445,'Tipo de carga'!B:B,'Tipo de carga'!C:C))</f>
        <v>Diesel</v>
      </c>
    </row>
    <row r="1446">
      <c r="A1446" s="36">
        <v>1799.0</v>
      </c>
      <c r="B1446" s="37" t="str">
        <f>IFERROR(VLOOKUP(A1446,'asig octubre'!$A$2:$C$442,3,0))</f>
        <v>Sayer Full</v>
      </c>
      <c r="C1446" s="37" t="str">
        <f>IFERROR(VLOOKUP(A1446,'asig octubre'!$A$2:$B$442,2,0))</f>
        <v>EC-04</v>
      </c>
      <c r="D1446" s="38">
        <v>45577.0</v>
      </c>
      <c r="E1446" s="36" t="s">
        <v>309</v>
      </c>
      <c r="F1446" s="37" t="str">
        <f t="array" ref="F1446">IFERROR(XLOOKUP(E1446,Operadores!A:A,Operadores!B:B))</f>
        <v>FERFRA</v>
      </c>
      <c r="G1446" s="36" t="s">
        <v>496</v>
      </c>
      <c r="H1446" s="39">
        <v>25.62</v>
      </c>
      <c r="I1446" s="40">
        <v>656.0</v>
      </c>
      <c r="J1446" s="41">
        <f t="shared" si="1"/>
        <v>16806.72</v>
      </c>
      <c r="K1446" s="37" t="str">
        <f t="array" ref="K1446">IFERROR(XLOOKUP(G1446,'Tipo de carga'!A:A,'Tipo de carga'!B:B))</f>
        <v>Ticket</v>
      </c>
      <c r="L1446" s="37">
        <f t="shared" si="2"/>
        <v>41</v>
      </c>
      <c r="M1446" s="37">
        <f t="shared" si="3"/>
        <v>12</v>
      </c>
      <c r="N1446" s="37">
        <f t="shared" si="4"/>
        <v>10</v>
      </c>
      <c r="O1446" s="37" t="str">
        <f t="array" ref="O1446">IFERROR(XLOOKUP(K1446,'Tipo de carga'!B:B,'Tipo de carga'!C:C))</f>
        <v>Diesel</v>
      </c>
    </row>
    <row r="1447">
      <c r="A1447" s="36">
        <v>1808.0</v>
      </c>
      <c r="B1447" s="37" t="str">
        <f>IFERROR(VLOOKUP(A1447,'asig octubre'!$A$2:$C$442,3,0))</f>
        <v>Sayer Full</v>
      </c>
      <c r="C1447" s="37" t="str">
        <f>IFERROR(VLOOKUP(A1447,'asig octubre'!$A$2:$B$442,2,0))</f>
        <v>EC-04</v>
      </c>
      <c r="D1447" s="38">
        <v>45577.0</v>
      </c>
      <c r="E1447" s="36" t="s">
        <v>55</v>
      </c>
      <c r="F1447" s="37" t="str">
        <f t="array" ref="F1447">IFERROR(XLOOKUP(E1447,Operadores!A:A,Operadores!B:B))</f>
        <v>ZAPNO</v>
      </c>
      <c r="G1447" s="36" t="s">
        <v>496</v>
      </c>
      <c r="H1447" s="39">
        <v>26.19</v>
      </c>
      <c r="I1447" s="40">
        <v>229.0</v>
      </c>
      <c r="J1447" s="41">
        <f t="shared" si="1"/>
        <v>5997.51</v>
      </c>
      <c r="K1447" s="37" t="str">
        <f t="array" ref="K1447">IFERROR(XLOOKUP(G1447,'Tipo de carga'!A:A,'Tipo de carga'!B:B))</f>
        <v>Ticket</v>
      </c>
      <c r="L1447" s="37">
        <f t="shared" si="2"/>
        <v>41</v>
      </c>
      <c r="M1447" s="37">
        <f t="shared" si="3"/>
        <v>12</v>
      </c>
      <c r="N1447" s="37">
        <f t="shared" si="4"/>
        <v>10</v>
      </c>
      <c r="O1447" s="37" t="str">
        <f t="array" ref="O1447">IFERROR(XLOOKUP(K1447,'Tipo de carga'!B:B,'Tipo de carga'!C:C))</f>
        <v>Diesel</v>
      </c>
    </row>
    <row r="1448">
      <c r="A1448" s="36">
        <v>1984.0</v>
      </c>
      <c r="B1448" s="37" t="str">
        <f>IFERROR(VLOOKUP(A1448,'asig octubre'!$A$2:$C$442,3,0))</f>
        <v>MeLi Dedicado TD</v>
      </c>
      <c r="C1448" s="37" t="str">
        <f>IFERROR(VLOOKUP(A1448,'asig octubre'!$A$2:$B$442,2,0))</f>
        <v>EC-05</v>
      </c>
      <c r="D1448" s="38">
        <v>45577.0</v>
      </c>
      <c r="E1448" s="36" t="s">
        <v>415</v>
      </c>
      <c r="F1448" s="37" t="str">
        <f t="array" ref="F1448">IFERROR(XLOOKUP(E1448,Operadores!A:A,Operadores!B:B))</f>
        <v>ESPAL</v>
      </c>
      <c r="G1448" s="36" t="s">
        <v>496</v>
      </c>
      <c r="H1448" s="39">
        <v>26.75</v>
      </c>
      <c r="I1448" s="40">
        <v>224.0</v>
      </c>
      <c r="J1448" s="41">
        <f t="shared" si="1"/>
        <v>5992</v>
      </c>
      <c r="K1448" s="37" t="str">
        <f t="array" ref="K1448">IFERROR(XLOOKUP(G1448,'Tipo de carga'!A:A,'Tipo de carga'!B:B))</f>
        <v>Ticket</v>
      </c>
      <c r="L1448" s="37">
        <f t="shared" si="2"/>
        <v>41</v>
      </c>
      <c r="M1448" s="37">
        <f t="shared" si="3"/>
        <v>12</v>
      </c>
      <c r="N1448" s="37">
        <f t="shared" si="4"/>
        <v>10</v>
      </c>
      <c r="O1448" s="37" t="str">
        <f t="array" ref="O1448">IFERROR(XLOOKUP(K1448,'Tipo de carga'!B:B,'Tipo de carga'!C:C))</f>
        <v>Diesel</v>
      </c>
    </row>
    <row r="1449">
      <c r="A1449" s="36">
        <v>1831.0</v>
      </c>
      <c r="B1449" s="37" t="str">
        <f>IFERROR(VLOOKUP(A1449,'asig octubre'!$A$2:$C$442,3,0))</f>
        <v>Full Liver</v>
      </c>
      <c r="C1449" s="37" t="str">
        <f>IFERROR(VLOOKUP(A1449,'asig octubre'!$A$2:$B$442,2,0))</f>
        <v>EC-01</v>
      </c>
      <c r="D1449" s="38">
        <v>45577.0</v>
      </c>
      <c r="E1449" s="36" t="s">
        <v>325</v>
      </c>
      <c r="F1449" s="37" t="str">
        <f t="array" ref="F1449">IFERROR(XLOOKUP(E1449,Operadores!A:A,Operadores!B:B))</f>
        <v>VELOSC</v>
      </c>
      <c r="G1449" s="36" t="s">
        <v>496</v>
      </c>
      <c r="H1449" s="39">
        <v>23.99</v>
      </c>
      <c r="I1449" s="40">
        <v>260.0</v>
      </c>
      <c r="J1449" s="41">
        <f t="shared" si="1"/>
        <v>6237.4</v>
      </c>
      <c r="K1449" s="37" t="str">
        <f t="array" ref="K1449">IFERROR(XLOOKUP(G1449,'Tipo de carga'!A:A,'Tipo de carga'!B:B))</f>
        <v>Ticket</v>
      </c>
      <c r="L1449" s="37">
        <f t="shared" si="2"/>
        <v>41</v>
      </c>
      <c r="M1449" s="37">
        <f t="shared" si="3"/>
        <v>12</v>
      </c>
      <c r="N1449" s="37">
        <f t="shared" si="4"/>
        <v>10</v>
      </c>
      <c r="O1449" s="37" t="str">
        <f t="array" ref="O1449">IFERROR(XLOOKUP(K1449,'Tipo de carga'!B:B,'Tipo de carga'!C:C))</f>
        <v>Diesel</v>
      </c>
    </row>
    <row r="1450">
      <c r="A1450" s="36">
        <v>1869.0</v>
      </c>
      <c r="B1450" s="37" t="str">
        <f>IFERROR(VLOOKUP(A1450,'asig octubre'!$A$2:$C$442,3,0))</f>
        <v>Circuitos</v>
      </c>
      <c r="C1450" s="37" t="str">
        <f>IFERROR(VLOOKUP(A1450,'asig octubre'!$A$2:$B$442,2,0))</f>
        <v>EC-03</v>
      </c>
      <c r="D1450" s="38">
        <v>45577.0</v>
      </c>
      <c r="E1450" s="36" t="s">
        <v>271</v>
      </c>
      <c r="F1450" s="37" t="str">
        <f t="array" ref="F1450">IFERROR(XLOOKUP(E1450,Operadores!A:A,Operadores!B:B))</f>
        <v>MERUBA</v>
      </c>
      <c r="G1450" s="36" t="s">
        <v>496</v>
      </c>
      <c r="H1450" s="39">
        <v>26.34</v>
      </c>
      <c r="I1450" s="40">
        <v>228.0</v>
      </c>
      <c r="J1450" s="41">
        <f t="shared" si="1"/>
        <v>6005.52</v>
      </c>
      <c r="K1450" s="37" t="str">
        <f t="array" ref="K1450">IFERROR(XLOOKUP(G1450,'Tipo de carga'!A:A,'Tipo de carga'!B:B))</f>
        <v>Ticket</v>
      </c>
      <c r="L1450" s="37">
        <f t="shared" si="2"/>
        <v>41</v>
      </c>
      <c r="M1450" s="37">
        <f t="shared" si="3"/>
        <v>12</v>
      </c>
      <c r="N1450" s="37">
        <f t="shared" si="4"/>
        <v>10</v>
      </c>
      <c r="O1450" s="37" t="str">
        <f t="array" ref="O1450">IFERROR(XLOOKUP(K1450,'Tipo de carga'!B:B,'Tipo de carga'!C:C))</f>
        <v>Diesel</v>
      </c>
    </row>
    <row r="1451">
      <c r="A1451" s="36">
        <v>1857.0</v>
      </c>
      <c r="B1451" s="37" t="str">
        <f>IFERROR(VLOOKUP(A1451,'asig octubre'!$A$2:$C$442,3,0))</f>
        <v>Pipas</v>
      </c>
      <c r="C1451" s="37" t="str">
        <f>IFERROR(VLOOKUP(A1451,'asig octubre'!$A$2:$B$442,2,0))</f>
        <v>EC-02</v>
      </c>
      <c r="D1451" s="38">
        <v>45577.0</v>
      </c>
      <c r="E1451" s="36" t="s">
        <v>331</v>
      </c>
      <c r="F1451" s="37" t="str">
        <f t="array" ref="F1451">IFERROR(XLOOKUP(E1451,Operadores!A:A,Operadores!B:B))</f>
        <v>ANGJOE</v>
      </c>
      <c r="G1451" s="36" t="s">
        <v>496</v>
      </c>
      <c r="H1451" s="39">
        <v>25.35</v>
      </c>
      <c r="I1451" s="40">
        <v>142.0</v>
      </c>
      <c r="J1451" s="41">
        <f t="shared" si="1"/>
        <v>3599.7</v>
      </c>
      <c r="K1451" s="37" t="str">
        <f t="array" ref="K1451">IFERROR(XLOOKUP(G1451,'Tipo de carga'!A:A,'Tipo de carga'!B:B))</f>
        <v>Ticket</v>
      </c>
      <c r="L1451" s="37">
        <f t="shared" si="2"/>
        <v>41</v>
      </c>
      <c r="M1451" s="37">
        <f t="shared" si="3"/>
        <v>12</v>
      </c>
      <c r="N1451" s="37">
        <f t="shared" si="4"/>
        <v>10</v>
      </c>
      <c r="O1451" s="37" t="str">
        <f t="array" ref="O1451">IFERROR(XLOOKUP(K1451,'Tipo de carga'!B:B,'Tipo de carga'!C:C))</f>
        <v>Diesel</v>
      </c>
    </row>
    <row r="1452">
      <c r="A1452" s="36">
        <v>1760.0</v>
      </c>
      <c r="B1452" s="37" t="str">
        <f>IFERROR(VLOOKUP(A1452,'asig octubre'!$A$2:$C$442,3,0))</f>
        <v>Pipas</v>
      </c>
      <c r="C1452" s="37" t="str">
        <f>IFERROR(VLOOKUP(A1452,'asig octubre'!$A$2:$B$442,2,0))</f>
        <v>EC-02</v>
      </c>
      <c r="D1452" s="38">
        <v>45577.0</v>
      </c>
      <c r="E1452" s="36" t="s">
        <v>154</v>
      </c>
      <c r="F1452" s="37" t="str">
        <f t="array" ref="F1452">IFERROR(XLOOKUP(E1452,Operadores!A:A,Operadores!B:B))</f>
        <v>MARJO08</v>
      </c>
      <c r="G1452" s="36" t="s">
        <v>496</v>
      </c>
      <c r="H1452" s="39">
        <v>27.39</v>
      </c>
      <c r="I1452" s="40">
        <v>73.0</v>
      </c>
      <c r="J1452" s="41">
        <f t="shared" si="1"/>
        <v>1999.47</v>
      </c>
      <c r="K1452" s="37" t="str">
        <f t="array" ref="K1452">IFERROR(XLOOKUP(G1452,'Tipo de carga'!A:A,'Tipo de carga'!B:B))</f>
        <v>Ticket</v>
      </c>
      <c r="L1452" s="37">
        <f t="shared" si="2"/>
        <v>41</v>
      </c>
      <c r="M1452" s="37">
        <f t="shared" si="3"/>
        <v>12</v>
      </c>
      <c r="N1452" s="37">
        <f t="shared" si="4"/>
        <v>10</v>
      </c>
      <c r="O1452" s="37" t="str">
        <f t="array" ref="O1452">IFERROR(XLOOKUP(K1452,'Tipo de carga'!B:B,'Tipo de carga'!C:C))</f>
        <v>Diesel</v>
      </c>
    </row>
    <row r="1453">
      <c r="A1453" s="36">
        <v>1801.0</v>
      </c>
      <c r="B1453" s="37" t="str">
        <f>IFERROR(VLOOKUP(A1453,'asig octubre'!$A$2:$C$442,3,0))</f>
        <v>Sayer Full</v>
      </c>
      <c r="C1453" s="37" t="str">
        <f>IFERROR(VLOOKUP(A1453,'asig octubre'!$A$2:$B$442,2,0))</f>
        <v>EC-04</v>
      </c>
      <c r="D1453" s="38">
        <v>45577.0</v>
      </c>
      <c r="E1453" s="36" t="s">
        <v>67</v>
      </c>
      <c r="F1453" s="37" t="str">
        <f t="array" ref="F1453">IFERROR(XLOOKUP(E1453,Operadores!A:A,Operadores!B:B))</f>
        <v>DURMA01</v>
      </c>
      <c r="G1453" s="36" t="s">
        <v>496</v>
      </c>
      <c r="H1453" s="39">
        <v>25.35</v>
      </c>
      <c r="I1453" s="40">
        <v>557.0</v>
      </c>
      <c r="J1453" s="41">
        <f t="shared" si="1"/>
        <v>14119.95</v>
      </c>
      <c r="K1453" s="37" t="str">
        <f t="array" ref="K1453">IFERROR(XLOOKUP(G1453,'Tipo de carga'!A:A,'Tipo de carga'!B:B))</f>
        <v>Ticket</v>
      </c>
      <c r="L1453" s="37">
        <f t="shared" si="2"/>
        <v>41</v>
      </c>
      <c r="M1453" s="37">
        <f t="shared" si="3"/>
        <v>12</v>
      </c>
      <c r="N1453" s="37">
        <f t="shared" si="4"/>
        <v>10</v>
      </c>
      <c r="O1453" s="37" t="str">
        <f t="array" ref="O1453">IFERROR(XLOOKUP(K1453,'Tipo de carga'!B:B,'Tipo de carga'!C:C))</f>
        <v>Diesel</v>
      </c>
    </row>
    <row r="1454">
      <c r="A1454" s="36">
        <v>1800.0</v>
      </c>
      <c r="B1454" s="37" t="str">
        <f>IFERROR(VLOOKUP(A1454,'asig octubre'!$A$2:$C$442,3,0))</f>
        <v>Sayer Full</v>
      </c>
      <c r="C1454" s="37" t="str">
        <f>IFERROR(VLOOKUP(A1454,'asig octubre'!$A$2:$B$442,2,0))</f>
        <v>EC-04</v>
      </c>
      <c r="D1454" s="38">
        <v>45577.0</v>
      </c>
      <c r="E1454" s="36" t="s">
        <v>73</v>
      </c>
      <c r="F1454" s="37" t="str">
        <f t="array" ref="F1454">IFERROR(XLOOKUP(E1454,Operadores!A:A,Operadores!B:B))</f>
        <v>PERJU03</v>
      </c>
      <c r="G1454" s="36" t="s">
        <v>496</v>
      </c>
      <c r="H1454" s="39">
        <v>25.92</v>
      </c>
      <c r="I1454" s="40">
        <v>462.0</v>
      </c>
      <c r="J1454" s="41">
        <f t="shared" si="1"/>
        <v>11975.04</v>
      </c>
      <c r="K1454" s="37" t="str">
        <f t="array" ref="K1454">IFERROR(XLOOKUP(G1454,'Tipo de carga'!A:A,'Tipo de carga'!B:B))</f>
        <v>Ticket</v>
      </c>
      <c r="L1454" s="37">
        <f t="shared" si="2"/>
        <v>41</v>
      </c>
      <c r="M1454" s="37">
        <f t="shared" si="3"/>
        <v>12</v>
      </c>
      <c r="N1454" s="37">
        <f t="shared" si="4"/>
        <v>10</v>
      </c>
      <c r="O1454" s="37" t="str">
        <f t="array" ref="O1454">IFERROR(XLOOKUP(K1454,'Tipo de carga'!B:B,'Tipo de carga'!C:C))</f>
        <v>Diesel</v>
      </c>
    </row>
    <row r="1455">
      <c r="A1455" s="36">
        <v>1760.0</v>
      </c>
      <c r="B1455" s="37" t="str">
        <f>IFERROR(VLOOKUP(A1455,'asig octubre'!$A$2:$C$442,3,0))</f>
        <v>Pipas</v>
      </c>
      <c r="C1455" s="37" t="str">
        <f>IFERROR(VLOOKUP(A1455,'asig octubre'!$A$2:$B$442,2,0))</f>
        <v>EC-02</v>
      </c>
      <c r="D1455" s="38">
        <v>45577.0</v>
      </c>
      <c r="E1455" s="36" t="s">
        <v>154</v>
      </c>
      <c r="F1455" s="37" t="str">
        <f t="array" ref="F1455">IFERROR(XLOOKUP(E1455,Operadores!A:A,Operadores!B:B))</f>
        <v>MARJO08</v>
      </c>
      <c r="G1455" s="36" t="s">
        <v>496</v>
      </c>
      <c r="H1455" s="39">
        <v>36.99</v>
      </c>
      <c r="I1455" s="40">
        <v>150.0</v>
      </c>
      <c r="J1455" s="41">
        <f t="shared" si="1"/>
        <v>5548.5</v>
      </c>
      <c r="K1455" s="37" t="str">
        <f t="array" ref="K1455">IFERROR(XLOOKUP(G1455,'Tipo de carga'!A:A,'Tipo de carga'!B:B))</f>
        <v>Ticket</v>
      </c>
      <c r="L1455" s="37">
        <f t="shared" si="2"/>
        <v>41</v>
      </c>
      <c r="M1455" s="37">
        <f t="shared" si="3"/>
        <v>12</v>
      </c>
      <c r="N1455" s="37">
        <f t="shared" si="4"/>
        <v>10</v>
      </c>
      <c r="O1455" s="37" t="str">
        <f t="array" ref="O1455">IFERROR(XLOOKUP(K1455,'Tipo de carga'!B:B,'Tipo de carga'!C:C))</f>
        <v>Diesel</v>
      </c>
    </row>
    <row r="1456">
      <c r="A1456" s="36">
        <v>1971.0</v>
      </c>
      <c r="B1456" s="37" t="str">
        <f>IFERROR(VLOOKUP(A1456,'asig octubre'!$A$2:$C$442,3,0))</f>
        <v>Sayer Sencillo</v>
      </c>
      <c r="C1456" s="37" t="str">
        <f>IFERROR(VLOOKUP(A1456,'asig octubre'!$A$2:$B$442,2,0))</f>
        <v>EC-04</v>
      </c>
      <c r="D1456" s="38">
        <v>45577.0</v>
      </c>
      <c r="E1456" s="36" t="s">
        <v>36</v>
      </c>
      <c r="F1456" s="37" t="str">
        <f t="array" ref="F1456">IFERROR(XLOOKUP(E1456,Operadores!A:A,Operadores!B:B))</f>
        <v>OLVOSX</v>
      </c>
      <c r="G1456" s="36" t="s">
        <v>496</v>
      </c>
      <c r="H1456" s="39">
        <v>25.69</v>
      </c>
      <c r="I1456" s="40">
        <v>200.0</v>
      </c>
      <c r="J1456" s="41">
        <f t="shared" si="1"/>
        <v>5138</v>
      </c>
      <c r="K1456" s="37" t="str">
        <f t="array" ref="K1456">IFERROR(XLOOKUP(G1456,'Tipo de carga'!A:A,'Tipo de carga'!B:B))</f>
        <v>Ticket</v>
      </c>
      <c r="L1456" s="37">
        <f t="shared" si="2"/>
        <v>41</v>
      </c>
      <c r="M1456" s="37">
        <f t="shared" si="3"/>
        <v>12</v>
      </c>
      <c r="N1456" s="37">
        <f t="shared" si="4"/>
        <v>10</v>
      </c>
      <c r="O1456" s="37" t="str">
        <f t="array" ref="O1456">IFERROR(XLOOKUP(K1456,'Tipo de carga'!B:B,'Tipo de carga'!C:C))</f>
        <v>Diesel</v>
      </c>
    </row>
    <row r="1457">
      <c r="A1457" s="36">
        <v>1892.0</v>
      </c>
      <c r="B1457" s="37" t="str">
        <f>IFERROR(VLOOKUP(A1457,'asig octubre'!$A$2:$C$442,3,0))</f>
        <v>Full Liver</v>
      </c>
      <c r="C1457" s="37" t="str">
        <f>IFERROR(VLOOKUP(A1457,'asig octubre'!$A$2:$B$442,2,0))</f>
        <v>EC-01</v>
      </c>
      <c r="D1457" s="38">
        <v>45577.0</v>
      </c>
      <c r="E1457" s="36" t="s">
        <v>151</v>
      </c>
      <c r="F1457" s="37" t="str">
        <f t="array" ref="F1457">IFERROR(XLOOKUP(E1457,Operadores!A:A,Operadores!B:B))</f>
        <v>CALVI</v>
      </c>
      <c r="G1457" s="36" t="s">
        <v>496</v>
      </c>
      <c r="H1457" s="39">
        <v>25.79</v>
      </c>
      <c r="I1457" s="40">
        <v>140.0</v>
      </c>
      <c r="J1457" s="41">
        <f t="shared" si="1"/>
        <v>3610.6</v>
      </c>
      <c r="K1457" s="37" t="str">
        <f t="array" ref="K1457">IFERROR(XLOOKUP(G1457,'Tipo de carga'!A:A,'Tipo de carga'!B:B))</f>
        <v>Ticket</v>
      </c>
      <c r="L1457" s="37">
        <f t="shared" si="2"/>
        <v>41</v>
      </c>
      <c r="M1457" s="37">
        <f t="shared" si="3"/>
        <v>12</v>
      </c>
      <c r="N1457" s="37">
        <f t="shared" si="4"/>
        <v>10</v>
      </c>
      <c r="O1457" s="37" t="str">
        <f t="array" ref="O1457">IFERROR(XLOOKUP(K1457,'Tipo de carga'!B:B,'Tipo de carga'!C:C))</f>
        <v>Diesel</v>
      </c>
    </row>
    <row r="1458">
      <c r="A1458" s="36">
        <v>1978.0</v>
      </c>
      <c r="B1458" s="37" t="str">
        <f>IFERROR(VLOOKUP(A1458,'asig octubre'!$A$2:$C$442,3,0))</f>
        <v>MeLi Dedicado TD</v>
      </c>
      <c r="C1458" s="37" t="str">
        <f>IFERROR(VLOOKUP(A1458,'asig octubre'!$A$2:$B$442,2,0))</f>
        <v>EC-05</v>
      </c>
      <c r="D1458" s="38">
        <v>45578.0</v>
      </c>
      <c r="E1458" s="36" t="s">
        <v>368</v>
      </c>
      <c r="F1458" s="37" t="str">
        <f t="array" ref="F1458">IFERROR(XLOOKUP(E1458,Operadores!A:A,Operadores!B:B))</f>
        <v>GARMAR</v>
      </c>
      <c r="G1458" s="36" t="s">
        <v>496</v>
      </c>
      <c r="H1458" s="39">
        <v>24.97</v>
      </c>
      <c r="I1458" s="40">
        <v>240.0</v>
      </c>
      <c r="J1458" s="41">
        <f t="shared" si="1"/>
        <v>5992.8</v>
      </c>
      <c r="K1458" s="37" t="str">
        <f t="array" ref="K1458">IFERROR(XLOOKUP(G1458,'Tipo de carga'!A:A,'Tipo de carga'!B:B))</f>
        <v>Ticket</v>
      </c>
      <c r="L1458" s="37">
        <f t="shared" si="2"/>
        <v>42</v>
      </c>
      <c r="M1458" s="37">
        <f t="shared" si="3"/>
        <v>13</v>
      </c>
      <c r="N1458" s="37">
        <f t="shared" si="4"/>
        <v>10</v>
      </c>
      <c r="O1458" s="37" t="str">
        <f t="array" ref="O1458">IFERROR(XLOOKUP(K1458,'Tipo de carga'!B:B,'Tipo de carga'!C:C))</f>
        <v>Diesel</v>
      </c>
    </row>
    <row r="1459">
      <c r="A1459" s="36">
        <v>1725.0</v>
      </c>
      <c r="B1459" s="37" t="str">
        <f>IFERROR(VLOOKUP(A1459,'asig octubre'!$A$2:$C$442,3,0))</f>
        <v>Wm Sencillo</v>
      </c>
      <c r="C1459" s="37" t="str">
        <f>IFERROR(VLOOKUP(A1459,'asig octubre'!$A$2:$B$442,2,0))</f>
        <v>EC-08</v>
      </c>
      <c r="D1459" s="38">
        <v>45578.0</v>
      </c>
      <c r="E1459" s="36" t="s">
        <v>497</v>
      </c>
      <c r="F1459" s="37" t="str">
        <f t="array" ref="F1459">IFERROR(XLOOKUP(E1459,Operadores!A:A,Operadores!B:B))</f>
        <v>SOTLAZ</v>
      </c>
      <c r="G1459" s="36" t="s">
        <v>496</v>
      </c>
      <c r="H1459" s="39">
        <v>25.78</v>
      </c>
      <c r="I1459" s="40">
        <v>584.0</v>
      </c>
      <c r="J1459" s="41">
        <f t="shared" si="1"/>
        <v>15055.52</v>
      </c>
      <c r="K1459" s="37" t="str">
        <f t="array" ref="K1459">IFERROR(XLOOKUP(G1459,'Tipo de carga'!A:A,'Tipo de carga'!B:B))</f>
        <v>Ticket</v>
      </c>
      <c r="L1459" s="37">
        <f t="shared" si="2"/>
        <v>42</v>
      </c>
      <c r="M1459" s="37">
        <f t="shared" si="3"/>
        <v>13</v>
      </c>
      <c r="N1459" s="37">
        <f t="shared" si="4"/>
        <v>10</v>
      </c>
      <c r="O1459" s="37" t="str">
        <f t="array" ref="O1459">IFERROR(XLOOKUP(K1459,'Tipo de carga'!B:B,'Tipo de carga'!C:C))</f>
        <v>Diesel</v>
      </c>
    </row>
    <row r="1460">
      <c r="A1460" s="36">
        <v>1760.0</v>
      </c>
      <c r="B1460" s="37" t="str">
        <f>IFERROR(VLOOKUP(A1460,'asig octubre'!$A$2:$C$442,3,0))</f>
        <v>Pipas</v>
      </c>
      <c r="C1460" s="37" t="str">
        <f>IFERROR(VLOOKUP(A1460,'asig octubre'!$A$2:$B$442,2,0))</f>
        <v>EC-02</v>
      </c>
      <c r="D1460" s="38">
        <v>45578.0</v>
      </c>
      <c r="E1460" s="36" t="s">
        <v>154</v>
      </c>
      <c r="F1460" s="37" t="str">
        <f t="array" ref="F1460">IFERROR(XLOOKUP(E1460,Operadores!A:A,Operadores!B:B))</f>
        <v>MARJO08</v>
      </c>
      <c r="G1460" s="36" t="s">
        <v>496</v>
      </c>
      <c r="H1460" s="39">
        <v>25.42</v>
      </c>
      <c r="I1460" s="40">
        <v>313.0</v>
      </c>
      <c r="J1460" s="41">
        <f t="shared" si="1"/>
        <v>7956.46</v>
      </c>
      <c r="K1460" s="37" t="str">
        <f t="array" ref="K1460">IFERROR(XLOOKUP(G1460,'Tipo de carga'!A:A,'Tipo de carga'!B:B))</f>
        <v>Ticket</v>
      </c>
      <c r="L1460" s="37">
        <f t="shared" si="2"/>
        <v>42</v>
      </c>
      <c r="M1460" s="37">
        <f t="shared" si="3"/>
        <v>13</v>
      </c>
      <c r="N1460" s="37">
        <f t="shared" si="4"/>
        <v>10</v>
      </c>
      <c r="O1460" s="37" t="str">
        <f t="array" ref="O1460">IFERROR(XLOOKUP(K1460,'Tipo de carga'!B:B,'Tipo de carga'!C:C))</f>
        <v>Diesel</v>
      </c>
    </row>
    <row r="1461">
      <c r="A1461" s="36">
        <v>1902.0</v>
      </c>
      <c r="B1461" s="37" t="str">
        <f>IFERROR(VLOOKUP(A1461,'asig octubre'!$A$2:$C$442,3,0))</f>
        <v>Pipas</v>
      </c>
      <c r="C1461" s="37" t="str">
        <f>IFERROR(VLOOKUP(A1461,'asig octubre'!$A$2:$B$442,2,0))</f>
        <v>EC-02</v>
      </c>
      <c r="D1461" s="38">
        <v>45578.0</v>
      </c>
      <c r="E1461" s="36" t="s">
        <v>365</v>
      </c>
      <c r="F1461" s="37" t="str">
        <f t="array" ref="F1461">IFERROR(XLOOKUP(E1461,Operadores!A:A,Operadores!B:B))</f>
        <v>RUICRU</v>
      </c>
      <c r="G1461" s="36" t="s">
        <v>496</v>
      </c>
      <c r="H1461" s="39">
        <v>24.99</v>
      </c>
      <c r="I1461" s="40">
        <v>768.0</v>
      </c>
      <c r="J1461" s="41">
        <f t="shared" si="1"/>
        <v>19192.32</v>
      </c>
      <c r="K1461" s="37" t="str">
        <f t="array" ref="K1461">IFERROR(XLOOKUP(G1461,'Tipo de carga'!A:A,'Tipo de carga'!B:B))</f>
        <v>Ticket</v>
      </c>
      <c r="L1461" s="37">
        <f t="shared" si="2"/>
        <v>42</v>
      </c>
      <c r="M1461" s="37">
        <f t="shared" si="3"/>
        <v>13</v>
      </c>
      <c r="N1461" s="37">
        <f t="shared" si="4"/>
        <v>10</v>
      </c>
      <c r="O1461" s="37" t="str">
        <f t="array" ref="O1461">IFERROR(XLOOKUP(K1461,'Tipo de carga'!B:B,'Tipo de carga'!C:C))</f>
        <v>Diesel</v>
      </c>
    </row>
    <row r="1462">
      <c r="A1462" s="36">
        <v>1982.0</v>
      </c>
      <c r="B1462" s="37" t="str">
        <f>IFERROR(VLOOKUP(A1462,'asig octubre'!$A$2:$C$442,3,0))</f>
        <v>MeLi asignado SD</v>
      </c>
      <c r="C1462" s="37" t="str">
        <f>IFERROR(VLOOKUP(A1462,'asig octubre'!$A$2:$B$442,2,0))</f>
        <v>EC-05</v>
      </c>
      <c r="D1462" s="38">
        <v>45579.98427083333</v>
      </c>
      <c r="E1462" s="36" t="s">
        <v>363</v>
      </c>
      <c r="F1462" s="37" t="str">
        <f t="array" ref="F1462">IFERROR(XLOOKUP(E1462,Operadores!A:A,Operadores!B:B))</f>
        <v>TREJUA</v>
      </c>
      <c r="G1462" s="36" t="s">
        <v>72</v>
      </c>
      <c r="H1462" s="39">
        <v>19.5</v>
      </c>
      <c r="I1462" s="40">
        <v>5.0</v>
      </c>
      <c r="J1462" s="41">
        <f t="shared" si="1"/>
        <v>97.5</v>
      </c>
      <c r="K1462" s="37" t="str">
        <f t="array" ref="K1462">IFERROR(XLOOKUP(G1462,'Tipo de carga'!A:A,'Tipo de carga'!B:B))</f>
        <v>Autoabasto</v>
      </c>
      <c r="L1462" s="37">
        <f t="shared" si="2"/>
        <v>42</v>
      </c>
      <c r="M1462" s="37">
        <f t="shared" si="3"/>
        <v>14</v>
      </c>
      <c r="N1462" s="37">
        <f t="shared" si="4"/>
        <v>10</v>
      </c>
      <c r="O1462" s="37" t="str">
        <f t="array" ref="O1462">IFERROR(XLOOKUP(K1462,'Tipo de carga'!B:B,'Tipo de carga'!C:C))</f>
        <v>Diesel</v>
      </c>
    </row>
    <row r="1463">
      <c r="A1463" s="36">
        <v>1982.0</v>
      </c>
      <c r="B1463" s="37" t="str">
        <f>IFERROR(VLOOKUP(A1463,'asig octubre'!$A$2:$C$442,3,0))</f>
        <v>MeLi asignado SD</v>
      </c>
      <c r="C1463" s="37" t="str">
        <f>IFERROR(VLOOKUP(A1463,'asig octubre'!$A$2:$B$442,2,0))</f>
        <v>EC-05</v>
      </c>
      <c r="D1463" s="38">
        <v>45579.981516203705</v>
      </c>
      <c r="E1463" s="36" t="s">
        <v>363</v>
      </c>
      <c r="F1463" s="37" t="str">
        <f t="array" ref="F1463">IFERROR(XLOOKUP(E1463,Operadores!A:A,Operadores!B:B))</f>
        <v>TREJUA</v>
      </c>
      <c r="G1463" s="36" t="s">
        <v>72</v>
      </c>
      <c r="H1463" s="39">
        <v>19.5</v>
      </c>
      <c r="I1463" s="40">
        <v>371.0</v>
      </c>
      <c r="J1463" s="41">
        <f t="shared" si="1"/>
        <v>7234.5</v>
      </c>
      <c r="K1463" s="37" t="str">
        <f t="array" ref="K1463">IFERROR(XLOOKUP(G1463,'Tipo de carga'!A:A,'Tipo de carga'!B:B))</f>
        <v>Autoabasto</v>
      </c>
      <c r="L1463" s="37">
        <f t="shared" si="2"/>
        <v>42</v>
      </c>
      <c r="M1463" s="37">
        <f t="shared" si="3"/>
        <v>14</v>
      </c>
      <c r="N1463" s="37">
        <f t="shared" si="4"/>
        <v>10</v>
      </c>
      <c r="O1463" s="37" t="str">
        <f t="array" ref="O1463">IFERROR(XLOOKUP(K1463,'Tipo de carga'!B:B,'Tipo de carga'!C:C))</f>
        <v>Diesel</v>
      </c>
    </row>
    <row r="1464">
      <c r="A1464" s="36">
        <v>1861.0</v>
      </c>
      <c r="B1464" s="37" t="str">
        <f>IFERROR(VLOOKUP(A1464,'asig octubre'!$A$2:$C$442,3,0))</f>
        <v>Pilgrims Tepo</v>
      </c>
      <c r="C1464" s="37" t="str">
        <f>IFERROR(VLOOKUP(A1464,'asig octubre'!$A$2:$B$442,2,0))</f>
        <v>EC-02</v>
      </c>
      <c r="D1464" s="38">
        <v>45579.97621527778</v>
      </c>
      <c r="E1464" s="36" t="s">
        <v>215</v>
      </c>
      <c r="F1464" s="37" t="str">
        <f t="array" ref="F1464">IFERROR(XLOOKUP(E1464,Operadores!A:A,Operadores!B:B))</f>
        <v>GARJUA</v>
      </c>
      <c r="G1464" s="36" t="s">
        <v>72</v>
      </c>
      <c r="H1464" s="39">
        <v>19.5</v>
      </c>
      <c r="I1464" s="40">
        <v>23.0</v>
      </c>
      <c r="J1464" s="41">
        <f t="shared" si="1"/>
        <v>448.5</v>
      </c>
      <c r="K1464" s="37" t="str">
        <f t="array" ref="K1464">IFERROR(XLOOKUP(G1464,'Tipo de carga'!A:A,'Tipo de carga'!B:B))</f>
        <v>Autoabasto</v>
      </c>
      <c r="L1464" s="37">
        <f t="shared" si="2"/>
        <v>42</v>
      </c>
      <c r="M1464" s="37">
        <f t="shared" si="3"/>
        <v>14</v>
      </c>
      <c r="N1464" s="37">
        <f t="shared" si="4"/>
        <v>10</v>
      </c>
      <c r="O1464" s="37" t="str">
        <f t="array" ref="O1464">IFERROR(XLOOKUP(K1464,'Tipo de carga'!B:B,'Tipo de carga'!C:C))</f>
        <v>Diesel</v>
      </c>
    </row>
    <row r="1465">
      <c r="A1465" s="36">
        <v>2026.0</v>
      </c>
      <c r="B1465" s="37" t="str">
        <f>IFERROR(VLOOKUP(A1465,'asig octubre'!$A$2:$C$442,3,0))</f>
        <v>Available</v>
      </c>
      <c r="C1465" s="37" t="str">
        <f>IFERROR(VLOOKUP(A1465,'asig octubre'!$A$2:$B$442,2,0))</f>
        <v>TTE</v>
      </c>
      <c r="D1465" s="38">
        <v>45579.96773148148</v>
      </c>
      <c r="E1465" s="36" t="s">
        <v>292</v>
      </c>
      <c r="F1465" s="37" t="str">
        <f t="array" ref="F1465">IFERROR(XLOOKUP(E1465,Operadores!A:A,Operadores!B:B))</f>
        <v>GARJUL</v>
      </c>
      <c r="G1465" s="36" t="s">
        <v>72</v>
      </c>
      <c r="H1465" s="39">
        <v>19.5</v>
      </c>
      <c r="I1465" s="40">
        <v>284.0</v>
      </c>
      <c r="J1465" s="41">
        <f t="shared" si="1"/>
        <v>5538</v>
      </c>
      <c r="K1465" s="37" t="str">
        <f t="array" ref="K1465">IFERROR(XLOOKUP(G1465,'Tipo de carga'!A:A,'Tipo de carga'!B:B))</f>
        <v>Autoabasto</v>
      </c>
      <c r="L1465" s="37">
        <f t="shared" si="2"/>
        <v>42</v>
      </c>
      <c r="M1465" s="37">
        <f t="shared" si="3"/>
        <v>14</v>
      </c>
      <c r="N1465" s="37">
        <f t="shared" si="4"/>
        <v>10</v>
      </c>
      <c r="O1465" s="37" t="str">
        <f t="array" ref="O1465">IFERROR(XLOOKUP(K1465,'Tipo de carga'!B:B,'Tipo de carga'!C:C))</f>
        <v>Diesel</v>
      </c>
    </row>
    <row r="1466">
      <c r="A1466" s="36">
        <v>2004.0</v>
      </c>
      <c r="B1466" s="37" t="str">
        <f>IFERROR(VLOOKUP(A1466,'asig octubre'!$A$2:$C$442,3,0))</f>
        <v>MeLi asignado SD</v>
      </c>
      <c r="C1466" s="37" t="str">
        <f>IFERROR(VLOOKUP(A1466,'asig octubre'!$A$2:$B$442,2,0))</f>
        <v>EC-05</v>
      </c>
      <c r="D1466" s="38">
        <v>45579.965150462966</v>
      </c>
      <c r="E1466" s="36" t="s">
        <v>348</v>
      </c>
      <c r="F1466" s="37" t="str">
        <f t="array" ref="F1466">IFERROR(XLOOKUP(E1466,Operadores!A:A,Operadores!B:B))</f>
        <v>REYFER01</v>
      </c>
      <c r="G1466" s="36" t="s">
        <v>72</v>
      </c>
      <c r="H1466" s="39">
        <v>19.5</v>
      </c>
      <c r="I1466" s="40">
        <v>20.0</v>
      </c>
      <c r="J1466" s="41">
        <f t="shared" si="1"/>
        <v>390</v>
      </c>
      <c r="K1466" s="37" t="str">
        <f t="array" ref="K1466">IFERROR(XLOOKUP(G1466,'Tipo de carga'!A:A,'Tipo de carga'!B:B))</f>
        <v>Autoabasto</v>
      </c>
      <c r="L1466" s="37">
        <f t="shared" si="2"/>
        <v>42</v>
      </c>
      <c r="M1466" s="37">
        <f t="shared" si="3"/>
        <v>14</v>
      </c>
      <c r="N1466" s="37">
        <f t="shared" si="4"/>
        <v>10</v>
      </c>
      <c r="O1466" s="37" t="str">
        <f t="array" ref="O1466">IFERROR(XLOOKUP(K1466,'Tipo de carga'!B:B,'Tipo de carga'!C:C))</f>
        <v>Diesel</v>
      </c>
    </row>
    <row r="1467">
      <c r="A1467" s="36">
        <v>1983.0</v>
      </c>
      <c r="B1467" s="37" t="str">
        <f>IFERROR(VLOOKUP(A1467,'asig octubre'!$A$2:$C$442,3,0))</f>
        <v>MeLi Dedicado TD</v>
      </c>
      <c r="C1467" s="37" t="str">
        <f>IFERROR(VLOOKUP(A1467,'asig octubre'!$A$2:$B$442,2,0))</f>
        <v>EC-05</v>
      </c>
      <c r="D1467" s="38">
        <v>45579.959699074076</v>
      </c>
      <c r="E1467" s="36" t="s">
        <v>239</v>
      </c>
      <c r="F1467" s="37" t="str">
        <f t="array" ref="F1467">IFERROR(XLOOKUP(E1467,Operadores!A:A,Operadores!B:B))</f>
        <v>BONAR</v>
      </c>
      <c r="G1467" s="36" t="s">
        <v>72</v>
      </c>
      <c r="H1467" s="39">
        <v>19.5</v>
      </c>
      <c r="I1467" s="40">
        <v>727.0</v>
      </c>
      <c r="J1467" s="41">
        <f t="shared" si="1"/>
        <v>14176.5</v>
      </c>
      <c r="K1467" s="37" t="str">
        <f t="array" ref="K1467">IFERROR(XLOOKUP(G1467,'Tipo de carga'!A:A,'Tipo de carga'!B:B))</f>
        <v>Autoabasto</v>
      </c>
      <c r="L1467" s="37">
        <f t="shared" si="2"/>
        <v>42</v>
      </c>
      <c r="M1467" s="37">
        <f t="shared" si="3"/>
        <v>14</v>
      </c>
      <c r="N1467" s="37">
        <f t="shared" si="4"/>
        <v>10</v>
      </c>
      <c r="O1467" s="37" t="str">
        <f t="array" ref="O1467">IFERROR(XLOOKUP(K1467,'Tipo de carga'!B:B,'Tipo de carga'!C:C))</f>
        <v>Diesel</v>
      </c>
    </row>
    <row r="1468">
      <c r="A1468" s="36">
        <v>1939.0</v>
      </c>
      <c r="B1468" s="37" t="str">
        <f>IFERROR(VLOOKUP(A1468,'asig octubre'!$A$2:$C$442,3,0))</f>
        <v>Full Liver</v>
      </c>
      <c r="C1468" s="37" t="str">
        <f>IFERROR(VLOOKUP(A1468,'asig octubre'!$A$2:$B$442,2,0))</f>
        <v>EC-01</v>
      </c>
      <c r="D1468" s="38">
        <v>45579.95061342593</v>
      </c>
      <c r="E1468" s="36" t="s">
        <v>364</v>
      </c>
      <c r="F1468" s="37" t="str">
        <f t="array" ref="F1468">IFERROR(XLOOKUP(E1468,Operadores!A:A,Operadores!B:B))</f>
        <v>TORBR01</v>
      </c>
      <c r="G1468" s="36" t="s">
        <v>72</v>
      </c>
      <c r="H1468" s="39">
        <v>19.5</v>
      </c>
      <c r="I1468" s="40">
        <v>568.0</v>
      </c>
      <c r="J1468" s="41">
        <f t="shared" si="1"/>
        <v>11076</v>
      </c>
      <c r="K1468" s="37" t="str">
        <f t="array" ref="K1468">IFERROR(XLOOKUP(G1468,'Tipo de carga'!A:A,'Tipo de carga'!B:B))</f>
        <v>Autoabasto</v>
      </c>
      <c r="L1468" s="37">
        <f t="shared" si="2"/>
        <v>42</v>
      </c>
      <c r="M1468" s="37">
        <f t="shared" si="3"/>
        <v>14</v>
      </c>
      <c r="N1468" s="37">
        <f t="shared" si="4"/>
        <v>10</v>
      </c>
      <c r="O1468" s="37" t="str">
        <f t="array" ref="O1468">IFERROR(XLOOKUP(K1468,'Tipo de carga'!B:B,'Tipo de carga'!C:C))</f>
        <v>Diesel</v>
      </c>
    </row>
    <row r="1469">
      <c r="A1469" s="36">
        <v>2005.0</v>
      </c>
      <c r="B1469" s="37" t="str">
        <f>IFERROR(VLOOKUP(A1469,'asig octubre'!$A$2:$C$442,3,0))</f>
        <v>MeLi Dedicado Merida</v>
      </c>
      <c r="C1469" s="37" t="str">
        <f>IFERROR(VLOOKUP(A1469,'asig octubre'!$A$2:$B$442,2,0))</f>
        <v>EC-05</v>
      </c>
      <c r="D1469" s="38">
        <v>45579.93570601852</v>
      </c>
      <c r="E1469" s="36" t="s">
        <v>399</v>
      </c>
      <c r="F1469" s="37" t="str">
        <f t="array" ref="F1469">IFERROR(XLOOKUP(E1469,Operadores!A:A,Operadores!B:B))</f>
        <v>DOMLEO</v>
      </c>
      <c r="G1469" s="36" t="s">
        <v>72</v>
      </c>
      <c r="H1469" s="39">
        <v>19.5</v>
      </c>
      <c r="I1469" s="40">
        <v>304.0</v>
      </c>
      <c r="J1469" s="41">
        <f t="shared" si="1"/>
        <v>5928</v>
      </c>
      <c r="K1469" s="37" t="str">
        <f t="array" ref="K1469">IFERROR(XLOOKUP(G1469,'Tipo de carga'!A:A,'Tipo de carga'!B:B))</f>
        <v>Autoabasto</v>
      </c>
      <c r="L1469" s="37">
        <f t="shared" si="2"/>
        <v>42</v>
      </c>
      <c r="M1469" s="37">
        <f t="shared" si="3"/>
        <v>14</v>
      </c>
      <c r="N1469" s="37">
        <f t="shared" si="4"/>
        <v>10</v>
      </c>
      <c r="O1469" s="37" t="str">
        <f t="array" ref="O1469">IFERROR(XLOOKUP(K1469,'Tipo de carga'!B:B,'Tipo de carga'!C:C))</f>
        <v>Diesel</v>
      </c>
    </row>
    <row r="1470">
      <c r="A1470" s="36">
        <v>1857.0</v>
      </c>
      <c r="B1470" s="37" t="str">
        <f>IFERROR(VLOOKUP(A1470,'asig octubre'!$A$2:$C$442,3,0))</f>
        <v>Pipas</v>
      </c>
      <c r="C1470" s="37" t="str">
        <f>IFERROR(VLOOKUP(A1470,'asig octubre'!$A$2:$B$442,2,0))</f>
        <v>EC-02</v>
      </c>
      <c r="D1470" s="38">
        <v>45579.9272337963</v>
      </c>
      <c r="E1470" s="36" t="s">
        <v>331</v>
      </c>
      <c r="F1470" s="37" t="str">
        <f t="array" ref="F1470">IFERROR(XLOOKUP(E1470,Operadores!A:A,Operadores!B:B))</f>
        <v>ANGJOE</v>
      </c>
      <c r="G1470" s="36" t="s">
        <v>72</v>
      </c>
      <c r="H1470" s="39">
        <v>19.5</v>
      </c>
      <c r="I1470" s="40">
        <v>82.0</v>
      </c>
      <c r="J1470" s="41">
        <f t="shared" si="1"/>
        <v>1599</v>
      </c>
      <c r="K1470" s="37" t="str">
        <f t="array" ref="K1470">IFERROR(XLOOKUP(G1470,'Tipo de carga'!A:A,'Tipo de carga'!B:B))</f>
        <v>Autoabasto</v>
      </c>
      <c r="L1470" s="37">
        <f t="shared" si="2"/>
        <v>42</v>
      </c>
      <c r="M1470" s="37">
        <f t="shared" si="3"/>
        <v>14</v>
      </c>
      <c r="N1470" s="37">
        <f t="shared" si="4"/>
        <v>10</v>
      </c>
      <c r="O1470" s="37" t="str">
        <f t="array" ref="O1470">IFERROR(XLOOKUP(K1470,'Tipo de carga'!B:B,'Tipo de carga'!C:C))</f>
        <v>Diesel</v>
      </c>
    </row>
    <row r="1471">
      <c r="A1471" s="36">
        <v>1958.0</v>
      </c>
      <c r="B1471" s="37" t="str">
        <f>IFERROR(VLOOKUP(A1471,'asig octubre'!$A$2:$C$442,3,0))</f>
        <v>Full Liver</v>
      </c>
      <c r="C1471" s="37" t="str">
        <f>IFERROR(VLOOKUP(A1471,'asig octubre'!$A$2:$B$442,2,0))</f>
        <v>EC-01</v>
      </c>
      <c r="D1471" s="38">
        <v>45579.91863425926</v>
      </c>
      <c r="E1471" s="36" t="s">
        <v>218</v>
      </c>
      <c r="F1471" s="37" t="str">
        <f t="array" ref="F1471">IFERROR(XLOOKUP(E1471,Operadores!A:A,Operadores!B:B))</f>
        <v>MONAL</v>
      </c>
      <c r="G1471" s="36" t="s">
        <v>72</v>
      </c>
      <c r="H1471" s="39">
        <v>19.5</v>
      </c>
      <c r="I1471" s="40">
        <v>630.0</v>
      </c>
      <c r="J1471" s="41">
        <f t="shared" si="1"/>
        <v>12285</v>
      </c>
      <c r="K1471" s="37" t="str">
        <f t="array" ref="K1471">IFERROR(XLOOKUP(G1471,'Tipo de carga'!A:A,'Tipo de carga'!B:B))</f>
        <v>Autoabasto</v>
      </c>
      <c r="L1471" s="37">
        <f t="shared" si="2"/>
        <v>42</v>
      </c>
      <c r="M1471" s="37">
        <f t="shared" si="3"/>
        <v>14</v>
      </c>
      <c r="N1471" s="37">
        <f t="shared" si="4"/>
        <v>10</v>
      </c>
      <c r="O1471" s="37" t="str">
        <f t="array" ref="O1471">IFERROR(XLOOKUP(K1471,'Tipo de carga'!B:B,'Tipo de carga'!C:C))</f>
        <v>Diesel</v>
      </c>
    </row>
    <row r="1472">
      <c r="A1472" s="36">
        <v>1857.0</v>
      </c>
      <c r="B1472" s="37" t="str">
        <f>IFERROR(VLOOKUP(A1472,'asig octubre'!$A$2:$C$442,3,0))</f>
        <v>Pipas</v>
      </c>
      <c r="C1472" s="37" t="str">
        <f>IFERROR(VLOOKUP(A1472,'asig octubre'!$A$2:$B$442,2,0))</f>
        <v>EC-02</v>
      </c>
      <c r="D1472" s="38">
        <v>45579.915625</v>
      </c>
      <c r="E1472" s="36" t="s">
        <v>331</v>
      </c>
      <c r="F1472" s="37" t="str">
        <f t="array" ref="F1472">IFERROR(XLOOKUP(E1472,Operadores!A:A,Operadores!B:B))</f>
        <v>ANGJOE</v>
      </c>
      <c r="G1472" s="36" t="s">
        <v>72</v>
      </c>
      <c r="H1472" s="39">
        <v>19.5</v>
      </c>
      <c r="I1472" s="40">
        <v>900.0</v>
      </c>
      <c r="J1472" s="41">
        <f t="shared" si="1"/>
        <v>17550</v>
      </c>
      <c r="K1472" s="37" t="str">
        <f t="array" ref="K1472">IFERROR(XLOOKUP(G1472,'Tipo de carga'!A:A,'Tipo de carga'!B:B))</f>
        <v>Autoabasto</v>
      </c>
      <c r="L1472" s="37">
        <f t="shared" si="2"/>
        <v>42</v>
      </c>
      <c r="M1472" s="37">
        <f t="shared" si="3"/>
        <v>14</v>
      </c>
      <c r="N1472" s="37">
        <f t="shared" si="4"/>
        <v>10</v>
      </c>
      <c r="O1472" s="37" t="str">
        <f t="array" ref="O1472">IFERROR(XLOOKUP(K1472,'Tipo de carga'!B:B,'Tipo de carga'!C:C))</f>
        <v>Diesel</v>
      </c>
    </row>
    <row r="1473">
      <c r="A1473" s="36">
        <v>1954.0</v>
      </c>
      <c r="B1473" s="37" t="str">
        <f>IFERROR(VLOOKUP(A1473,'asig octubre'!$A$2:$C$442,3,0))</f>
        <v>MeLi asignado SD</v>
      </c>
      <c r="C1473" s="37" t="str">
        <f>IFERROR(VLOOKUP(A1473,'asig octubre'!$A$2:$B$442,2,0))</f>
        <v>EC-05</v>
      </c>
      <c r="D1473" s="38">
        <v>45579.89908564815</v>
      </c>
      <c r="E1473" s="36" t="s">
        <v>225</v>
      </c>
      <c r="F1473" s="37" t="str">
        <f t="array" ref="F1473">IFERROR(XLOOKUP(E1473,Operadores!A:A,Operadores!B:B))</f>
        <v>MENERNX</v>
      </c>
      <c r="G1473" s="36" t="s">
        <v>72</v>
      </c>
      <c r="H1473" s="39">
        <v>19.5</v>
      </c>
      <c r="I1473" s="40">
        <v>694.0</v>
      </c>
      <c r="J1473" s="41">
        <f t="shared" si="1"/>
        <v>13533</v>
      </c>
      <c r="K1473" s="37" t="str">
        <f t="array" ref="K1473">IFERROR(XLOOKUP(G1473,'Tipo de carga'!A:A,'Tipo de carga'!B:B))</f>
        <v>Autoabasto</v>
      </c>
      <c r="L1473" s="37">
        <f t="shared" si="2"/>
        <v>42</v>
      </c>
      <c r="M1473" s="37">
        <f t="shared" si="3"/>
        <v>14</v>
      </c>
      <c r="N1473" s="37">
        <f t="shared" si="4"/>
        <v>10</v>
      </c>
      <c r="O1473" s="37" t="str">
        <f t="array" ref="O1473">IFERROR(XLOOKUP(K1473,'Tipo de carga'!B:B,'Tipo de carga'!C:C))</f>
        <v>Diesel</v>
      </c>
    </row>
    <row r="1474">
      <c r="A1474" s="36">
        <v>1965.0</v>
      </c>
      <c r="B1474" s="37" t="str">
        <f>IFERROR(VLOOKUP(A1474,'asig octubre'!$A$2:$C$442,3,0))</f>
        <v>Circuitos</v>
      </c>
      <c r="C1474" s="37" t="str">
        <f>IFERROR(VLOOKUP(A1474,'asig octubre'!$A$2:$B$442,2,0))</f>
        <v>EC-03</v>
      </c>
      <c r="D1474" s="38">
        <v>45579.884201388886</v>
      </c>
      <c r="E1474" s="36" t="s">
        <v>181</v>
      </c>
      <c r="F1474" s="37" t="str">
        <f t="array" ref="F1474">IFERROR(XLOOKUP(E1474,Operadores!A:A,Operadores!B:B))</f>
        <v>BREISR</v>
      </c>
      <c r="G1474" s="36" t="s">
        <v>72</v>
      </c>
      <c r="H1474" s="39">
        <v>19.5</v>
      </c>
      <c r="I1474" s="40">
        <v>497.0</v>
      </c>
      <c r="J1474" s="41">
        <f t="shared" si="1"/>
        <v>9691.5</v>
      </c>
      <c r="K1474" s="37" t="str">
        <f t="array" ref="K1474">IFERROR(XLOOKUP(G1474,'Tipo de carga'!A:A,'Tipo de carga'!B:B))</f>
        <v>Autoabasto</v>
      </c>
      <c r="L1474" s="37">
        <f t="shared" si="2"/>
        <v>42</v>
      </c>
      <c r="M1474" s="37">
        <f t="shared" si="3"/>
        <v>14</v>
      </c>
      <c r="N1474" s="37">
        <f t="shared" si="4"/>
        <v>10</v>
      </c>
      <c r="O1474" s="37" t="str">
        <f t="array" ref="O1474">IFERROR(XLOOKUP(K1474,'Tipo de carga'!B:B,'Tipo de carga'!C:C))</f>
        <v>Diesel</v>
      </c>
    </row>
    <row r="1475">
      <c r="A1475" s="36">
        <v>1985.0</v>
      </c>
      <c r="B1475" s="37" t="str">
        <f>IFERROR(VLOOKUP(A1475,'asig octubre'!$A$2:$C$442,3,0))</f>
        <v>MeLi Dedicado TD</v>
      </c>
      <c r="C1475" s="37" t="str">
        <f>IFERROR(VLOOKUP(A1475,'asig octubre'!$A$2:$B$442,2,0))</f>
        <v>EC-05</v>
      </c>
      <c r="D1475" s="38">
        <v>45579.88046296296</v>
      </c>
      <c r="E1475" s="36" t="s">
        <v>418</v>
      </c>
      <c r="F1475" s="37" t="str">
        <f t="array" ref="F1475">IFERROR(XLOOKUP(E1475,Operadores!A:A,Operadores!B:B))</f>
        <v>MENMI</v>
      </c>
      <c r="G1475" s="36" t="s">
        <v>72</v>
      </c>
      <c r="H1475" s="39">
        <v>19.5</v>
      </c>
      <c r="I1475" s="40">
        <v>334.0</v>
      </c>
      <c r="J1475" s="41">
        <f t="shared" si="1"/>
        <v>6513</v>
      </c>
      <c r="K1475" s="37" t="str">
        <f t="array" ref="K1475">IFERROR(XLOOKUP(G1475,'Tipo de carga'!A:A,'Tipo de carga'!B:B))</f>
        <v>Autoabasto</v>
      </c>
      <c r="L1475" s="37">
        <f t="shared" si="2"/>
        <v>42</v>
      </c>
      <c r="M1475" s="37">
        <f t="shared" si="3"/>
        <v>14</v>
      </c>
      <c r="N1475" s="37">
        <f t="shared" si="4"/>
        <v>10</v>
      </c>
      <c r="O1475" s="37" t="str">
        <f t="array" ref="O1475">IFERROR(XLOOKUP(K1475,'Tipo de carga'!B:B,'Tipo de carga'!C:C))</f>
        <v>Diesel</v>
      </c>
    </row>
    <row r="1476">
      <c r="A1476" s="36">
        <v>1795.0</v>
      </c>
      <c r="B1476" s="37" t="str">
        <f>IFERROR(VLOOKUP(A1476,'asig octubre'!$A$2:$C$442,3,0))</f>
        <v>Pilgrims Tepo</v>
      </c>
      <c r="C1476" s="37" t="str">
        <f>IFERROR(VLOOKUP(A1476,'asig octubre'!$A$2:$B$442,2,0))</f>
        <v>EC-02</v>
      </c>
      <c r="D1476" s="38">
        <v>45579.817719907405</v>
      </c>
      <c r="E1476" s="36" t="s">
        <v>375</v>
      </c>
      <c r="F1476" s="37" t="str">
        <f t="array" ref="F1476">IFERROR(XLOOKUP(E1476,Operadores!A:A,Operadores!B:B))</f>
        <v>ZENALB</v>
      </c>
      <c r="G1476" s="36" t="s">
        <v>72</v>
      </c>
      <c r="H1476" s="39">
        <v>19.5</v>
      </c>
      <c r="I1476" s="40">
        <v>37.0</v>
      </c>
      <c r="J1476" s="41">
        <f t="shared" si="1"/>
        <v>721.5</v>
      </c>
      <c r="K1476" s="37" t="str">
        <f t="array" ref="K1476">IFERROR(XLOOKUP(G1476,'Tipo de carga'!A:A,'Tipo de carga'!B:B))</f>
        <v>Autoabasto</v>
      </c>
      <c r="L1476" s="37">
        <f t="shared" si="2"/>
        <v>42</v>
      </c>
      <c r="M1476" s="37">
        <f t="shared" si="3"/>
        <v>14</v>
      </c>
      <c r="N1476" s="37">
        <f t="shared" si="4"/>
        <v>10</v>
      </c>
      <c r="O1476" s="37" t="str">
        <f t="array" ref="O1476">IFERROR(XLOOKUP(K1476,'Tipo de carga'!B:B,'Tipo de carga'!C:C))</f>
        <v>Diesel</v>
      </c>
    </row>
    <row r="1477">
      <c r="A1477" s="36">
        <v>1780.0</v>
      </c>
      <c r="B1477" s="37" t="str">
        <f>IFERROR(VLOOKUP(A1477,'asig octubre'!$A$2:$C$442,3,0))</f>
        <v>Pilgrims Tepo</v>
      </c>
      <c r="C1477" s="37" t="str">
        <f>IFERROR(VLOOKUP(A1477,'asig octubre'!$A$2:$B$442,2,0))</f>
        <v>EC-02</v>
      </c>
      <c r="D1477" s="38">
        <v>45579.81597222222</v>
      </c>
      <c r="E1477" s="36" t="s">
        <v>373</v>
      </c>
      <c r="F1477" s="37" t="str">
        <f t="array" ref="F1477">IFERROR(XLOOKUP(E1477,Operadores!A:A,Operadores!B:B))</f>
        <v>RENOSC</v>
      </c>
      <c r="G1477" s="36" t="s">
        <v>72</v>
      </c>
      <c r="H1477" s="39">
        <v>19.5</v>
      </c>
      <c r="I1477" s="40">
        <v>32.0</v>
      </c>
      <c r="J1477" s="41">
        <f t="shared" si="1"/>
        <v>624</v>
      </c>
      <c r="K1477" s="37" t="str">
        <f t="array" ref="K1477">IFERROR(XLOOKUP(G1477,'Tipo de carga'!A:A,'Tipo de carga'!B:B))</f>
        <v>Autoabasto</v>
      </c>
      <c r="L1477" s="37">
        <f t="shared" si="2"/>
        <v>42</v>
      </c>
      <c r="M1477" s="37">
        <f t="shared" si="3"/>
        <v>14</v>
      </c>
      <c r="N1477" s="37">
        <f t="shared" si="4"/>
        <v>10</v>
      </c>
      <c r="O1477" s="37" t="str">
        <f t="array" ref="O1477">IFERROR(XLOOKUP(K1477,'Tipo de carga'!B:B,'Tipo de carga'!C:C))</f>
        <v>Diesel</v>
      </c>
    </row>
    <row r="1478">
      <c r="A1478" s="36">
        <v>1685.0</v>
      </c>
      <c r="B1478" s="37" t="str">
        <f>IFERROR(VLOOKUP(A1478,'asig octubre'!$A$2:$C$442,3,0))</f>
        <v>Pilgrims Tepo</v>
      </c>
      <c r="C1478" s="37" t="str">
        <f>IFERROR(VLOOKUP(A1478,'asig octubre'!$A$2:$B$442,2,0))</f>
        <v>EC-02</v>
      </c>
      <c r="D1478" s="38">
        <v>45579.80548611111</v>
      </c>
      <c r="E1478" s="36" t="s">
        <v>159</v>
      </c>
      <c r="F1478" s="37" t="str">
        <f t="array" ref="F1478">IFERROR(XLOOKUP(E1478,Operadores!A:A,Operadores!B:B))</f>
        <v>GONENR</v>
      </c>
      <c r="G1478" s="36" t="s">
        <v>72</v>
      </c>
      <c r="H1478" s="39">
        <v>19.5</v>
      </c>
      <c r="I1478" s="40">
        <v>128.0</v>
      </c>
      <c r="J1478" s="41">
        <f t="shared" si="1"/>
        <v>2496</v>
      </c>
      <c r="K1478" s="37" t="str">
        <f t="array" ref="K1478">IFERROR(XLOOKUP(G1478,'Tipo de carga'!A:A,'Tipo de carga'!B:B))</f>
        <v>Autoabasto</v>
      </c>
      <c r="L1478" s="37">
        <f t="shared" si="2"/>
        <v>42</v>
      </c>
      <c r="M1478" s="37">
        <f t="shared" si="3"/>
        <v>14</v>
      </c>
      <c r="N1478" s="37">
        <f t="shared" si="4"/>
        <v>10</v>
      </c>
      <c r="O1478" s="37" t="str">
        <f t="array" ref="O1478">IFERROR(XLOOKUP(K1478,'Tipo de carga'!B:B,'Tipo de carga'!C:C))</f>
        <v>Diesel</v>
      </c>
    </row>
    <row r="1479">
      <c r="A1479" s="36">
        <v>1863.0</v>
      </c>
      <c r="B1479" s="37" t="str">
        <f>IFERROR(VLOOKUP(A1479,'asig octubre'!$A$2:$C$442,3,0))</f>
        <v>Pilgrims Tepo</v>
      </c>
      <c r="C1479" s="37" t="str">
        <f>IFERROR(VLOOKUP(A1479,'asig octubre'!$A$2:$B$442,2,0))</f>
        <v>EC-02</v>
      </c>
      <c r="D1479" s="38">
        <v>45579.80498842592</v>
      </c>
      <c r="E1479" s="36" t="s">
        <v>162</v>
      </c>
      <c r="F1479" s="37" t="str">
        <f t="array" ref="F1479">IFERROR(XLOOKUP(E1479,Operadores!A:A,Operadores!B:B))</f>
        <v>TABYAI</v>
      </c>
      <c r="G1479" s="36" t="s">
        <v>72</v>
      </c>
      <c r="H1479" s="39">
        <v>19.5</v>
      </c>
      <c r="I1479" s="40">
        <v>169.0</v>
      </c>
      <c r="J1479" s="41">
        <f t="shared" si="1"/>
        <v>3295.5</v>
      </c>
      <c r="K1479" s="37" t="str">
        <f t="array" ref="K1479">IFERROR(XLOOKUP(G1479,'Tipo de carga'!A:A,'Tipo de carga'!B:B))</f>
        <v>Autoabasto</v>
      </c>
      <c r="L1479" s="37">
        <f t="shared" si="2"/>
        <v>42</v>
      </c>
      <c r="M1479" s="37">
        <f t="shared" si="3"/>
        <v>14</v>
      </c>
      <c r="N1479" s="37">
        <f t="shared" si="4"/>
        <v>10</v>
      </c>
      <c r="O1479" s="37" t="str">
        <f t="array" ref="O1479">IFERROR(XLOOKUP(K1479,'Tipo de carga'!B:B,'Tipo de carga'!C:C))</f>
        <v>Diesel</v>
      </c>
    </row>
    <row r="1480">
      <c r="A1480" s="36">
        <v>1735.0</v>
      </c>
      <c r="B1480" s="37" t="str">
        <f>IFERROR(VLOOKUP(A1480,'asig octubre'!$A$2:$C$442,3,0))</f>
        <v>Pilgrims Tepo</v>
      </c>
      <c r="C1480" s="37" t="str">
        <f>IFERROR(VLOOKUP(A1480,'asig octubre'!$A$2:$B$442,2,0))</f>
        <v>EC-02</v>
      </c>
      <c r="D1480" s="38">
        <v>45579.79394675926</v>
      </c>
      <c r="E1480" s="36" t="s">
        <v>160</v>
      </c>
      <c r="F1480" s="37" t="str">
        <f t="array" ref="F1480">IFERROR(XLOOKUP(E1480,Operadores!A:A,Operadores!B:B))</f>
        <v>ESTMANX</v>
      </c>
      <c r="G1480" s="36" t="s">
        <v>72</v>
      </c>
      <c r="H1480" s="39">
        <v>19.5</v>
      </c>
      <c r="I1480" s="40">
        <v>66.0</v>
      </c>
      <c r="J1480" s="41">
        <f t="shared" si="1"/>
        <v>1287</v>
      </c>
      <c r="K1480" s="37" t="str">
        <f t="array" ref="K1480">IFERROR(XLOOKUP(G1480,'Tipo de carga'!A:A,'Tipo de carga'!B:B))</f>
        <v>Autoabasto</v>
      </c>
      <c r="L1480" s="37">
        <f t="shared" si="2"/>
        <v>42</v>
      </c>
      <c r="M1480" s="37">
        <f t="shared" si="3"/>
        <v>14</v>
      </c>
      <c r="N1480" s="37">
        <f t="shared" si="4"/>
        <v>10</v>
      </c>
      <c r="O1480" s="37" t="str">
        <f t="array" ref="O1480">IFERROR(XLOOKUP(K1480,'Tipo de carga'!B:B,'Tipo de carga'!C:C))</f>
        <v>Diesel</v>
      </c>
    </row>
    <row r="1481">
      <c r="A1481" s="36">
        <v>1935.0</v>
      </c>
      <c r="B1481" s="37" t="str">
        <f>IFERROR(VLOOKUP(A1481,'asig octubre'!$A$2:$C$442,3,0))</f>
        <v>Patieros sucursal</v>
      </c>
      <c r="C1481" s="37" t="str">
        <f>IFERROR(VLOOKUP(A1481,'asig octubre'!$A$2:$B$442,2,0))</f>
        <v>EC-03</v>
      </c>
      <c r="D1481" s="38">
        <v>45579.78980324074</v>
      </c>
      <c r="E1481" s="36" t="s">
        <v>155</v>
      </c>
      <c r="F1481" s="37" t="str">
        <f t="array" ref="F1481">IFERROR(XLOOKUP(E1481,Operadores!A:A,Operadores!B:B))</f>
        <v>RODMA</v>
      </c>
      <c r="G1481" s="36" t="s">
        <v>72</v>
      </c>
      <c r="H1481" s="39">
        <v>19.5</v>
      </c>
      <c r="I1481" s="40">
        <v>398.0</v>
      </c>
      <c r="J1481" s="41">
        <f t="shared" si="1"/>
        <v>7761</v>
      </c>
      <c r="K1481" s="37" t="str">
        <f t="array" ref="K1481">IFERROR(XLOOKUP(G1481,'Tipo de carga'!A:A,'Tipo de carga'!B:B))</f>
        <v>Autoabasto</v>
      </c>
      <c r="L1481" s="37">
        <f t="shared" si="2"/>
        <v>42</v>
      </c>
      <c r="M1481" s="37">
        <f t="shared" si="3"/>
        <v>14</v>
      </c>
      <c r="N1481" s="37">
        <f t="shared" si="4"/>
        <v>10</v>
      </c>
      <c r="O1481" s="37" t="str">
        <f t="array" ref="O1481">IFERROR(XLOOKUP(K1481,'Tipo de carga'!B:B,'Tipo de carga'!C:C))</f>
        <v>Diesel</v>
      </c>
    </row>
    <row r="1482">
      <c r="A1482" s="36">
        <v>1896.0</v>
      </c>
      <c r="B1482" s="37" t="str">
        <f>IFERROR(VLOOKUP(A1482,'asig octubre'!$A$2:$C$442,3,0))</f>
        <v>Circuitos</v>
      </c>
      <c r="C1482" s="37" t="str">
        <f>IFERROR(VLOOKUP(A1482,'asig octubre'!$A$2:$B$442,2,0))</f>
        <v>EC-03</v>
      </c>
      <c r="D1482" s="38">
        <v>45579.78365740741</v>
      </c>
      <c r="E1482" s="36" t="s">
        <v>157</v>
      </c>
      <c r="F1482" s="37" t="str">
        <f t="array" ref="F1482">IFERROR(XLOOKUP(E1482,Operadores!A:A,Operadores!B:B))</f>
        <v>CRUAUR</v>
      </c>
      <c r="G1482" s="36" t="s">
        <v>72</v>
      </c>
      <c r="H1482" s="39">
        <v>19.5</v>
      </c>
      <c r="I1482" s="40">
        <v>45.0</v>
      </c>
      <c r="J1482" s="41">
        <f t="shared" si="1"/>
        <v>877.5</v>
      </c>
      <c r="K1482" s="37" t="str">
        <f t="array" ref="K1482">IFERROR(XLOOKUP(G1482,'Tipo de carga'!A:A,'Tipo de carga'!B:B))</f>
        <v>Autoabasto</v>
      </c>
      <c r="L1482" s="37">
        <f t="shared" si="2"/>
        <v>42</v>
      </c>
      <c r="M1482" s="37">
        <f t="shared" si="3"/>
        <v>14</v>
      </c>
      <c r="N1482" s="37">
        <f t="shared" si="4"/>
        <v>10</v>
      </c>
      <c r="O1482" s="37" t="str">
        <f t="array" ref="O1482">IFERROR(XLOOKUP(K1482,'Tipo de carga'!B:B,'Tipo de carga'!C:C))</f>
        <v>Diesel</v>
      </c>
    </row>
    <row r="1483">
      <c r="A1483" s="36">
        <v>1900.0</v>
      </c>
      <c r="B1483" s="37" t="str">
        <f>IFERROR(VLOOKUP(A1483,'asig octubre'!$A$2:$C$442,3,0))</f>
        <v>Full Liver</v>
      </c>
      <c r="C1483" s="37" t="str">
        <f>IFERROR(VLOOKUP(A1483,'asig octubre'!$A$2:$B$442,2,0))</f>
        <v>EC-01</v>
      </c>
      <c r="D1483" s="38">
        <v>45579.77111111111</v>
      </c>
      <c r="E1483" s="36" t="s">
        <v>336</v>
      </c>
      <c r="F1483" s="37" t="str">
        <f t="array" ref="F1483">IFERROR(XLOOKUP(E1483,Operadores!A:A,Operadores!B:B))</f>
        <v>BUEMA</v>
      </c>
      <c r="G1483" s="36" t="s">
        <v>72</v>
      </c>
      <c r="H1483" s="39">
        <v>19.5</v>
      </c>
      <c r="I1483" s="40">
        <v>669.0</v>
      </c>
      <c r="J1483" s="41">
        <f t="shared" si="1"/>
        <v>13045.5</v>
      </c>
      <c r="K1483" s="37" t="str">
        <f t="array" ref="K1483">IFERROR(XLOOKUP(G1483,'Tipo de carga'!A:A,'Tipo de carga'!B:B))</f>
        <v>Autoabasto</v>
      </c>
      <c r="L1483" s="37">
        <f t="shared" si="2"/>
        <v>42</v>
      </c>
      <c r="M1483" s="37">
        <f t="shared" si="3"/>
        <v>14</v>
      </c>
      <c r="N1483" s="37">
        <f t="shared" si="4"/>
        <v>10</v>
      </c>
      <c r="O1483" s="37" t="str">
        <f t="array" ref="O1483">IFERROR(XLOOKUP(K1483,'Tipo de carga'!B:B,'Tipo de carga'!C:C))</f>
        <v>Diesel</v>
      </c>
    </row>
    <row r="1484">
      <c r="A1484" s="36">
        <v>1760.0</v>
      </c>
      <c r="B1484" s="37" t="str">
        <f>IFERROR(VLOOKUP(A1484,'asig octubre'!$A$2:$C$442,3,0))</f>
        <v>Pipas</v>
      </c>
      <c r="C1484" s="37" t="str">
        <f>IFERROR(VLOOKUP(A1484,'asig octubre'!$A$2:$B$442,2,0))</f>
        <v>EC-02</v>
      </c>
      <c r="D1484" s="38">
        <v>45579.769733796296</v>
      </c>
      <c r="E1484" s="36" t="s">
        <v>154</v>
      </c>
      <c r="F1484" s="37" t="str">
        <f t="array" ref="F1484">IFERROR(XLOOKUP(E1484,Operadores!A:A,Operadores!B:B))</f>
        <v>MARJO08</v>
      </c>
      <c r="G1484" s="36" t="s">
        <v>72</v>
      </c>
      <c r="H1484" s="39">
        <v>19.5</v>
      </c>
      <c r="I1484" s="40">
        <v>325.0</v>
      </c>
      <c r="J1484" s="41">
        <f t="shared" si="1"/>
        <v>6337.5</v>
      </c>
      <c r="K1484" s="37" t="str">
        <f t="array" ref="K1484">IFERROR(XLOOKUP(G1484,'Tipo de carga'!A:A,'Tipo de carga'!B:B))</f>
        <v>Autoabasto</v>
      </c>
      <c r="L1484" s="37">
        <f t="shared" si="2"/>
        <v>42</v>
      </c>
      <c r="M1484" s="37">
        <f t="shared" si="3"/>
        <v>14</v>
      </c>
      <c r="N1484" s="37">
        <f t="shared" si="4"/>
        <v>10</v>
      </c>
      <c r="O1484" s="37" t="str">
        <f t="array" ref="O1484">IFERROR(XLOOKUP(K1484,'Tipo de carga'!B:B,'Tipo de carga'!C:C))</f>
        <v>Diesel</v>
      </c>
    </row>
    <row r="1485">
      <c r="A1485" s="36">
        <v>1823.0</v>
      </c>
      <c r="B1485" s="37" t="str">
        <f>IFERROR(VLOOKUP(A1485,'asig octubre'!$A$2:$C$442,3,0))</f>
        <v>Liverpool Local</v>
      </c>
      <c r="C1485" s="37" t="str">
        <f>IFERROR(VLOOKUP(A1485,'asig octubre'!$A$2:$B$442,2,0))</f>
        <v>EC-01</v>
      </c>
      <c r="D1485" s="38">
        <v>45579.75707175926</v>
      </c>
      <c r="E1485" s="36" t="s">
        <v>343</v>
      </c>
      <c r="F1485" s="37" t="str">
        <f t="array" ref="F1485">IFERROR(XLOOKUP(E1485,Operadores!A:A,Operadores!B:B))</f>
        <v>MONCAR</v>
      </c>
      <c r="G1485" s="36" t="s">
        <v>72</v>
      </c>
      <c r="H1485" s="39">
        <v>19.5</v>
      </c>
      <c r="I1485" s="40">
        <v>838.0</v>
      </c>
      <c r="J1485" s="41">
        <f t="shared" si="1"/>
        <v>16341</v>
      </c>
      <c r="K1485" s="37" t="str">
        <f t="array" ref="K1485">IFERROR(XLOOKUP(G1485,'Tipo de carga'!A:A,'Tipo de carga'!B:B))</f>
        <v>Autoabasto</v>
      </c>
      <c r="L1485" s="37">
        <f t="shared" si="2"/>
        <v>42</v>
      </c>
      <c r="M1485" s="37">
        <f t="shared" si="3"/>
        <v>14</v>
      </c>
      <c r="N1485" s="37">
        <f t="shared" si="4"/>
        <v>10</v>
      </c>
      <c r="O1485" s="37" t="str">
        <f t="array" ref="O1485">IFERROR(XLOOKUP(K1485,'Tipo de carga'!B:B,'Tipo de carga'!C:C))</f>
        <v>Diesel</v>
      </c>
    </row>
    <row r="1486">
      <c r="A1486" s="36">
        <v>1757.0</v>
      </c>
      <c r="B1486" s="37" t="str">
        <f>IFERROR(VLOOKUP(A1486,'asig octubre'!$A$2:$C$442,3,0))</f>
        <v>Pilgrims Tepo</v>
      </c>
      <c r="C1486" s="37" t="str">
        <f>IFERROR(VLOOKUP(A1486,'asig octubre'!$A$2:$B$442,2,0))</f>
        <v>EC-02</v>
      </c>
      <c r="D1486" s="38">
        <v>45579.756747685184</v>
      </c>
      <c r="E1486" s="36" t="s">
        <v>171</v>
      </c>
      <c r="F1486" s="37" t="str">
        <f t="array" ref="F1486">IFERROR(XLOOKUP(E1486,Operadores!A:A,Operadores!B:B))</f>
        <v>RAMJOS</v>
      </c>
      <c r="G1486" s="36" t="s">
        <v>72</v>
      </c>
      <c r="H1486" s="39">
        <v>19.5</v>
      </c>
      <c r="I1486" s="40">
        <v>247.0</v>
      </c>
      <c r="J1486" s="41">
        <f t="shared" si="1"/>
        <v>4816.5</v>
      </c>
      <c r="K1486" s="37" t="str">
        <f t="array" ref="K1486">IFERROR(XLOOKUP(G1486,'Tipo de carga'!A:A,'Tipo de carga'!B:B))</f>
        <v>Autoabasto</v>
      </c>
      <c r="L1486" s="37">
        <f t="shared" si="2"/>
        <v>42</v>
      </c>
      <c r="M1486" s="37">
        <f t="shared" si="3"/>
        <v>14</v>
      </c>
      <c r="N1486" s="37">
        <f t="shared" si="4"/>
        <v>10</v>
      </c>
      <c r="O1486" s="37" t="str">
        <f t="array" ref="O1486">IFERROR(XLOOKUP(K1486,'Tipo de carga'!B:B,'Tipo de carga'!C:C))</f>
        <v>Diesel</v>
      </c>
    </row>
    <row r="1487">
      <c r="A1487" s="36">
        <v>1866.0</v>
      </c>
      <c r="B1487" s="37" t="str">
        <f>IFERROR(VLOOKUP(A1487,'asig octubre'!$A$2:$C$442,3,0))</f>
        <v>Pilgrims Tepo</v>
      </c>
      <c r="C1487" s="37" t="str">
        <f>IFERROR(VLOOKUP(A1487,'asig octubre'!$A$2:$B$442,2,0))</f>
        <v>EC-02</v>
      </c>
      <c r="D1487" s="38">
        <v>45579.74625</v>
      </c>
      <c r="E1487" s="36" t="s">
        <v>163</v>
      </c>
      <c r="F1487" s="37" t="str">
        <f t="array" ref="F1487">IFERROR(XLOOKUP(E1487,Operadores!A:A,Operadores!B:B))</f>
        <v>JORJON</v>
      </c>
      <c r="G1487" s="36" t="s">
        <v>72</v>
      </c>
      <c r="H1487" s="39">
        <v>19.5</v>
      </c>
      <c r="I1487" s="40">
        <v>159.0</v>
      </c>
      <c r="J1487" s="41">
        <f t="shared" si="1"/>
        <v>3100.5</v>
      </c>
      <c r="K1487" s="37" t="str">
        <f t="array" ref="K1487">IFERROR(XLOOKUP(G1487,'Tipo de carga'!A:A,'Tipo de carga'!B:B))</f>
        <v>Autoabasto</v>
      </c>
      <c r="L1487" s="37">
        <f t="shared" si="2"/>
        <v>42</v>
      </c>
      <c r="M1487" s="37">
        <f t="shared" si="3"/>
        <v>14</v>
      </c>
      <c r="N1487" s="37">
        <f t="shared" si="4"/>
        <v>10</v>
      </c>
      <c r="O1487" s="37" t="str">
        <f t="array" ref="O1487">IFERROR(XLOOKUP(K1487,'Tipo de carga'!B:B,'Tipo de carga'!C:C))</f>
        <v>Diesel</v>
      </c>
    </row>
    <row r="1488">
      <c r="A1488" s="36">
        <v>1683.0</v>
      </c>
      <c r="B1488" s="37" t="str">
        <f>IFERROR(VLOOKUP(A1488,'asig octubre'!$A$2:$C$442,3,0))</f>
        <v>Pilgrims Tepo</v>
      </c>
      <c r="C1488" s="37" t="str">
        <f>IFERROR(VLOOKUP(A1488,'asig octubre'!$A$2:$B$442,2,0))</f>
        <v>EC-02</v>
      </c>
      <c r="D1488" s="38">
        <v>45579.736712962964</v>
      </c>
      <c r="E1488" s="36" t="s">
        <v>152</v>
      </c>
      <c r="F1488" s="37" t="str">
        <f t="array" ref="F1488">IFERROR(XLOOKUP(E1488,Operadores!A:A,Operadores!B:B))</f>
        <v>HERJUA01</v>
      </c>
      <c r="G1488" s="36" t="s">
        <v>72</v>
      </c>
      <c r="H1488" s="39">
        <v>19.5</v>
      </c>
      <c r="I1488" s="40">
        <v>410.0</v>
      </c>
      <c r="J1488" s="41">
        <f t="shared" si="1"/>
        <v>7995</v>
      </c>
      <c r="K1488" s="37" t="str">
        <f t="array" ref="K1488">IFERROR(XLOOKUP(G1488,'Tipo de carga'!A:A,'Tipo de carga'!B:B))</f>
        <v>Autoabasto</v>
      </c>
      <c r="L1488" s="37">
        <f t="shared" si="2"/>
        <v>42</v>
      </c>
      <c r="M1488" s="37">
        <f t="shared" si="3"/>
        <v>14</v>
      </c>
      <c r="N1488" s="37">
        <f t="shared" si="4"/>
        <v>10</v>
      </c>
      <c r="O1488" s="37" t="str">
        <f t="array" ref="O1488">IFERROR(XLOOKUP(K1488,'Tipo de carga'!B:B,'Tipo de carga'!C:C))</f>
        <v>Diesel</v>
      </c>
    </row>
    <row r="1489">
      <c r="A1489" s="36">
        <v>1861.0</v>
      </c>
      <c r="B1489" s="37" t="str">
        <f>IFERROR(VLOOKUP(A1489,'asig octubre'!$A$2:$C$442,3,0))</f>
        <v>Pilgrims Tepo</v>
      </c>
      <c r="C1489" s="37" t="str">
        <f>IFERROR(VLOOKUP(A1489,'asig octubre'!$A$2:$B$442,2,0))</f>
        <v>EC-02</v>
      </c>
      <c r="D1489" s="38">
        <v>45579.734131944446</v>
      </c>
      <c r="E1489" s="36" t="s">
        <v>215</v>
      </c>
      <c r="F1489" s="37" t="str">
        <f t="array" ref="F1489">IFERROR(XLOOKUP(E1489,Operadores!A:A,Operadores!B:B))</f>
        <v>GARJUA</v>
      </c>
      <c r="G1489" s="36" t="s">
        <v>72</v>
      </c>
      <c r="H1489" s="39">
        <v>19.5</v>
      </c>
      <c r="I1489" s="40">
        <v>56.0</v>
      </c>
      <c r="J1489" s="41">
        <f t="shared" si="1"/>
        <v>1092</v>
      </c>
      <c r="K1489" s="37" t="str">
        <f t="array" ref="K1489">IFERROR(XLOOKUP(G1489,'Tipo de carga'!A:A,'Tipo de carga'!B:B))</f>
        <v>Autoabasto</v>
      </c>
      <c r="L1489" s="37">
        <f t="shared" si="2"/>
        <v>42</v>
      </c>
      <c r="M1489" s="37">
        <f t="shared" si="3"/>
        <v>14</v>
      </c>
      <c r="N1489" s="37">
        <f t="shared" si="4"/>
        <v>10</v>
      </c>
      <c r="O1489" s="37" t="str">
        <f t="array" ref="O1489">IFERROR(XLOOKUP(K1489,'Tipo de carga'!B:B,'Tipo de carga'!C:C))</f>
        <v>Diesel</v>
      </c>
    </row>
    <row r="1490">
      <c r="A1490" s="36">
        <v>1944.0</v>
      </c>
      <c r="B1490" s="37" t="str">
        <f>IFERROR(VLOOKUP(A1490,'asig octubre'!$A$2:$C$442,3,0))</f>
        <v>MeLi asignado SD</v>
      </c>
      <c r="C1490" s="37" t="str">
        <f>IFERROR(VLOOKUP(A1490,'asig octubre'!$A$2:$B$442,2,0))</f>
        <v>EC-05</v>
      </c>
      <c r="D1490" s="38">
        <v>45579.72368055556</v>
      </c>
      <c r="E1490" s="36" t="s">
        <v>221</v>
      </c>
      <c r="F1490" s="37" t="str">
        <f t="array" ref="F1490">IFERROR(XLOOKUP(E1490,Operadores!A:A,Operadores!B:B))</f>
        <v>ORTARM</v>
      </c>
      <c r="G1490" s="36" t="s">
        <v>72</v>
      </c>
      <c r="H1490" s="39">
        <v>19.5</v>
      </c>
      <c r="I1490" s="40">
        <v>344.0</v>
      </c>
      <c r="J1490" s="41">
        <f t="shared" si="1"/>
        <v>6708</v>
      </c>
      <c r="K1490" s="37" t="str">
        <f t="array" ref="K1490">IFERROR(XLOOKUP(G1490,'Tipo de carga'!A:A,'Tipo de carga'!B:B))</f>
        <v>Autoabasto</v>
      </c>
      <c r="L1490" s="37">
        <f t="shared" si="2"/>
        <v>42</v>
      </c>
      <c r="M1490" s="37">
        <f t="shared" si="3"/>
        <v>14</v>
      </c>
      <c r="N1490" s="37">
        <f t="shared" si="4"/>
        <v>10</v>
      </c>
      <c r="O1490" s="37" t="str">
        <f t="array" ref="O1490">IFERROR(XLOOKUP(K1490,'Tipo de carga'!B:B,'Tipo de carga'!C:C))</f>
        <v>Diesel</v>
      </c>
    </row>
    <row r="1491">
      <c r="A1491" s="36">
        <v>2045.0</v>
      </c>
      <c r="B1491" s="37" t="str">
        <f>IFERROR(VLOOKUP(A1491,'asig octubre'!$A$2:$C$442,3,0))</f>
        <v>Liverpool Local</v>
      </c>
      <c r="C1491" s="37" t="str">
        <f>IFERROR(VLOOKUP(A1491,'asig octubre'!$A$2:$B$442,2,0))</f>
        <v>EC-01</v>
      </c>
      <c r="D1491" s="38">
        <v>45579.71954861111</v>
      </c>
      <c r="E1491" s="36" t="s">
        <v>481</v>
      </c>
      <c r="F1491" s="37" t="str">
        <f t="array" ref="F1491">IFERROR(XLOOKUP(E1491,Operadores!A:A,Operadores!B:B))</f>
        <v>ALVGE</v>
      </c>
      <c r="G1491" s="36" t="s">
        <v>72</v>
      </c>
      <c r="H1491" s="39">
        <v>19.5</v>
      </c>
      <c r="I1491" s="40">
        <v>718.0</v>
      </c>
      <c r="J1491" s="41">
        <f t="shared" si="1"/>
        <v>14001</v>
      </c>
      <c r="K1491" s="37" t="str">
        <f t="array" ref="K1491">IFERROR(XLOOKUP(G1491,'Tipo de carga'!A:A,'Tipo de carga'!B:B))</f>
        <v>Autoabasto</v>
      </c>
      <c r="L1491" s="37">
        <f t="shared" si="2"/>
        <v>42</v>
      </c>
      <c r="M1491" s="37">
        <f t="shared" si="3"/>
        <v>14</v>
      </c>
      <c r="N1491" s="37">
        <f t="shared" si="4"/>
        <v>10</v>
      </c>
      <c r="O1491" s="37" t="str">
        <f t="array" ref="O1491">IFERROR(XLOOKUP(K1491,'Tipo de carga'!B:B,'Tipo de carga'!C:C))</f>
        <v>Diesel</v>
      </c>
    </row>
    <row r="1492">
      <c r="A1492" s="36">
        <v>1802.0</v>
      </c>
      <c r="B1492" s="37" t="str">
        <f>IFERROR(VLOOKUP(A1492,'asig octubre'!$A$2:$C$442,3,0))</f>
        <v>Liverpool Local</v>
      </c>
      <c r="C1492" s="37" t="str">
        <f>IFERROR(VLOOKUP(A1492,'asig octubre'!$A$2:$B$442,2,0))</f>
        <v>EC-01</v>
      </c>
      <c r="D1492" s="38">
        <v>45579.71299768519</v>
      </c>
      <c r="E1492" s="36" t="s">
        <v>332</v>
      </c>
      <c r="F1492" s="37" t="str">
        <f t="array" ref="F1492">IFERROR(XLOOKUP(E1492,Operadores!A:A,Operadores!B:B))</f>
        <v>OROMAR</v>
      </c>
      <c r="G1492" s="36" t="s">
        <v>72</v>
      </c>
      <c r="H1492" s="39">
        <v>19.5</v>
      </c>
      <c r="I1492" s="40">
        <v>778.0</v>
      </c>
      <c r="J1492" s="41">
        <f t="shared" si="1"/>
        <v>15171</v>
      </c>
      <c r="K1492" s="37" t="str">
        <f t="array" ref="K1492">IFERROR(XLOOKUP(G1492,'Tipo de carga'!A:A,'Tipo de carga'!B:B))</f>
        <v>Autoabasto</v>
      </c>
      <c r="L1492" s="37">
        <f t="shared" si="2"/>
        <v>42</v>
      </c>
      <c r="M1492" s="37">
        <f t="shared" si="3"/>
        <v>14</v>
      </c>
      <c r="N1492" s="37">
        <f t="shared" si="4"/>
        <v>10</v>
      </c>
      <c r="O1492" s="37" t="str">
        <f t="array" ref="O1492">IFERROR(XLOOKUP(K1492,'Tipo de carga'!B:B,'Tipo de carga'!C:C))</f>
        <v>Diesel</v>
      </c>
    </row>
    <row r="1493">
      <c r="A1493" s="36">
        <v>1628.0</v>
      </c>
      <c r="B1493" s="37" t="str">
        <f>IFERROR(VLOOKUP(A1493,'asig octubre'!$A$2:$C$442,3,0))</f>
        <v>Liverpool Local</v>
      </c>
      <c r="C1493" s="37" t="str">
        <f>IFERROR(VLOOKUP(A1493,'asig octubre'!$A$2:$B$442,2,0))</f>
        <v>EC-01</v>
      </c>
      <c r="D1493" s="38">
        <v>45579.70085648148</v>
      </c>
      <c r="E1493" s="36" t="s">
        <v>483</v>
      </c>
      <c r="F1493" s="37" t="str">
        <f t="array" ref="F1493">IFERROR(XLOOKUP(E1493,Operadores!A:A,Operadores!B:B))</f>
        <v>REYRUB</v>
      </c>
      <c r="G1493" s="36" t="s">
        <v>72</v>
      </c>
      <c r="H1493" s="39">
        <v>19.5</v>
      </c>
      <c r="I1493" s="40">
        <v>563.0</v>
      </c>
      <c r="J1493" s="41">
        <f t="shared" si="1"/>
        <v>10978.5</v>
      </c>
      <c r="K1493" s="37" t="str">
        <f t="array" ref="K1493">IFERROR(XLOOKUP(G1493,'Tipo de carga'!A:A,'Tipo de carga'!B:B))</f>
        <v>Autoabasto</v>
      </c>
      <c r="L1493" s="37">
        <f t="shared" si="2"/>
        <v>42</v>
      </c>
      <c r="M1493" s="37">
        <f t="shared" si="3"/>
        <v>14</v>
      </c>
      <c r="N1493" s="37">
        <f t="shared" si="4"/>
        <v>10</v>
      </c>
      <c r="O1493" s="37" t="str">
        <f t="array" ref="O1493">IFERROR(XLOOKUP(K1493,'Tipo de carga'!B:B,'Tipo de carga'!C:C))</f>
        <v>Diesel</v>
      </c>
    </row>
    <row r="1494">
      <c r="A1494" s="36">
        <v>2011.0</v>
      </c>
      <c r="B1494" s="37" t="str">
        <f>IFERROR(VLOOKUP(A1494,'asig octubre'!$A$2:$C$442,3,0))</f>
        <v>MeLi asignado SD</v>
      </c>
      <c r="C1494" s="37" t="str">
        <f>IFERROR(VLOOKUP(A1494,'asig octubre'!$A$2:$B$442,2,0))</f>
        <v>EC-05</v>
      </c>
      <c r="D1494" s="38">
        <v>45579.6971412037</v>
      </c>
      <c r="E1494" s="36" t="s">
        <v>226</v>
      </c>
      <c r="F1494" s="37" t="str">
        <f t="array" ref="F1494">IFERROR(XLOOKUP(E1494,Operadores!A:A,Operadores!B:B))</f>
        <v>PERFID</v>
      </c>
      <c r="G1494" s="36" t="s">
        <v>72</v>
      </c>
      <c r="H1494" s="39">
        <v>19.5</v>
      </c>
      <c r="I1494" s="40">
        <v>352.0</v>
      </c>
      <c r="J1494" s="41">
        <f t="shared" si="1"/>
        <v>6864</v>
      </c>
      <c r="K1494" s="37" t="str">
        <f t="array" ref="K1494">IFERROR(XLOOKUP(G1494,'Tipo de carga'!A:A,'Tipo de carga'!B:B))</f>
        <v>Autoabasto</v>
      </c>
      <c r="L1494" s="37">
        <f t="shared" si="2"/>
        <v>42</v>
      </c>
      <c r="M1494" s="37">
        <f t="shared" si="3"/>
        <v>14</v>
      </c>
      <c r="N1494" s="37">
        <f t="shared" si="4"/>
        <v>10</v>
      </c>
      <c r="O1494" s="37" t="str">
        <f t="array" ref="O1494">IFERROR(XLOOKUP(K1494,'Tipo de carga'!B:B,'Tipo de carga'!C:C))</f>
        <v>Diesel</v>
      </c>
    </row>
    <row r="1495">
      <c r="A1495" s="36">
        <v>1996.0</v>
      </c>
      <c r="B1495" s="37" t="str">
        <f>IFERROR(VLOOKUP(A1495,'asig octubre'!$A$2:$C$442,3,0))</f>
        <v>MeLi Dedicado Merida</v>
      </c>
      <c r="C1495" s="37" t="str">
        <f>IFERROR(VLOOKUP(A1495,'asig octubre'!$A$2:$B$442,2,0))</f>
        <v>EC-05</v>
      </c>
      <c r="D1495" s="38">
        <v>45579.68420138889</v>
      </c>
      <c r="E1495" s="36" t="s">
        <v>184</v>
      </c>
      <c r="F1495" s="37" t="str">
        <f t="array" ref="F1495">IFERROR(XLOOKUP(E1495,Operadores!A:A,Operadores!B:B))</f>
        <v>TORVIC</v>
      </c>
      <c r="G1495" s="36" t="s">
        <v>72</v>
      </c>
      <c r="H1495" s="39">
        <v>19.5</v>
      </c>
      <c r="I1495" s="40">
        <v>30.0</v>
      </c>
      <c r="J1495" s="41">
        <f t="shared" si="1"/>
        <v>585</v>
      </c>
      <c r="K1495" s="37" t="str">
        <f t="array" ref="K1495">IFERROR(XLOOKUP(G1495,'Tipo de carga'!A:A,'Tipo de carga'!B:B))</f>
        <v>Autoabasto</v>
      </c>
      <c r="L1495" s="37">
        <f t="shared" si="2"/>
        <v>42</v>
      </c>
      <c r="M1495" s="37">
        <f t="shared" si="3"/>
        <v>14</v>
      </c>
      <c r="N1495" s="37">
        <f t="shared" si="4"/>
        <v>10</v>
      </c>
      <c r="O1495" s="37" t="str">
        <f t="array" ref="O1495">IFERROR(XLOOKUP(K1495,'Tipo de carga'!B:B,'Tipo de carga'!C:C))</f>
        <v>Diesel</v>
      </c>
    </row>
    <row r="1496">
      <c r="A1496" s="36">
        <v>1724.0</v>
      </c>
      <c r="B1496" s="37" t="str">
        <f>IFERROR(VLOOKUP(A1496,'asig octubre'!$A$2:$C$442,3,0))</f>
        <v>Liverpool Local</v>
      </c>
      <c r="C1496" s="37" t="str">
        <f>IFERROR(VLOOKUP(A1496,'asig octubre'!$A$2:$B$442,2,0))</f>
        <v>EC-01</v>
      </c>
      <c r="D1496" s="38">
        <v>45579.67091435185</v>
      </c>
      <c r="E1496" s="36" t="s">
        <v>427</v>
      </c>
      <c r="F1496" s="37" t="str">
        <f t="array" ref="F1496">IFERROR(XLOOKUP(E1496,Operadores!A:A,Operadores!B:B))</f>
        <v>REYJA01</v>
      </c>
      <c r="G1496" s="36" t="s">
        <v>72</v>
      </c>
      <c r="H1496" s="39">
        <v>19.5</v>
      </c>
      <c r="I1496" s="40">
        <v>336.0</v>
      </c>
      <c r="J1496" s="41">
        <f t="shared" si="1"/>
        <v>6552</v>
      </c>
      <c r="K1496" s="37" t="str">
        <f t="array" ref="K1496">IFERROR(XLOOKUP(G1496,'Tipo de carga'!A:A,'Tipo de carga'!B:B))</f>
        <v>Autoabasto</v>
      </c>
      <c r="L1496" s="37">
        <f t="shared" si="2"/>
        <v>42</v>
      </c>
      <c r="M1496" s="37">
        <f t="shared" si="3"/>
        <v>14</v>
      </c>
      <c r="N1496" s="37">
        <f t="shared" si="4"/>
        <v>10</v>
      </c>
      <c r="O1496" s="37" t="str">
        <f t="array" ref="O1496">IFERROR(XLOOKUP(K1496,'Tipo de carga'!B:B,'Tipo de carga'!C:C))</f>
        <v>Diesel</v>
      </c>
    </row>
    <row r="1497">
      <c r="A1497" s="36">
        <v>1731.0</v>
      </c>
      <c r="B1497" s="37" t="str">
        <f>IFERROR(VLOOKUP(A1497,'asig octubre'!$A$2:$C$442,3,0))</f>
        <v>Pilgrims Tepo</v>
      </c>
      <c r="C1497" s="37" t="str">
        <f>IFERROR(VLOOKUP(A1497,'asig octubre'!$A$2:$B$442,2,0))</f>
        <v>EC-02</v>
      </c>
      <c r="D1497" s="38">
        <v>45579.66841435185</v>
      </c>
      <c r="E1497" s="36" t="s">
        <v>419</v>
      </c>
      <c r="F1497" s="37" t="str">
        <f t="array" ref="F1497">IFERROR(XLOOKUP(E1497,Operadores!A:A,Operadores!B:B))</f>
        <v>ROSGIL</v>
      </c>
      <c r="G1497" s="36" t="s">
        <v>72</v>
      </c>
      <c r="H1497" s="39">
        <v>19.5</v>
      </c>
      <c r="I1497" s="40">
        <v>153.0</v>
      </c>
      <c r="J1497" s="41">
        <f t="shared" si="1"/>
        <v>2983.5</v>
      </c>
      <c r="K1497" s="37" t="str">
        <f t="array" ref="K1497">IFERROR(XLOOKUP(G1497,'Tipo de carga'!A:A,'Tipo de carga'!B:B))</f>
        <v>Autoabasto</v>
      </c>
      <c r="L1497" s="37">
        <f t="shared" si="2"/>
        <v>42</v>
      </c>
      <c r="M1497" s="37">
        <f t="shared" si="3"/>
        <v>14</v>
      </c>
      <c r="N1497" s="37">
        <f t="shared" si="4"/>
        <v>10</v>
      </c>
      <c r="O1497" s="37" t="str">
        <f t="array" ref="O1497">IFERROR(XLOOKUP(K1497,'Tipo de carga'!B:B,'Tipo de carga'!C:C))</f>
        <v>Diesel</v>
      </c>
    </row>
    <row r="1498">
      <c r="A1498" s="36">
        <v>1953.0</v>
      </c>
      <c r="B1498" s="37" t="str">
        <f>IFERROR(VLOOKUP(A1498,'asig octubre'!$A$2:$C$442,3,0))</f>
        <v>MeLi asignado SD</v>
      </c>
      <c r="C1498" s="37" t="str">
        <f>IFERROR(VLOOKUP(A1498,'asig octubre'!$A$2:$B$442,2,0))</f>
        <v>EC-05</v>
      </c>
      <c r="D1498" s="38">
        <v>45579.53009259259</v>
      </c>
      <c r="E1498" s="36" t="s">
        <v>196</v>
      </c>
      <c r="F1498" s="37" t="str">
        <f t="array" ref="F1498">IFERROR(XLOOKUP(E1498,Operadores!A:A,Operadores!B:B))</f>
        <v>HERJOS07</v>
      </c>
      <c r="G1498" s="36" t="s">
        <v>72</v>
      </c>
      <c r="H1498" s="39">
        <v>19.5</v>
      </c>
      <c r="I1498" s="40">
        <v>379.0</v>
      </c>
      <c r="J1498" s="41">
        <f t="shared" si="1"/>
        <v>7390.5</v>
      </c>
      <c r="K1498" s="37" t="str">
        <f t="array" ref="K1498">IFERROR(XLOOKUP(G1498,'Tipo de carga'!A:A,'Tipo de carga'!B:B))</f>
        <v>Autoabasto</v>
      </c>
      <c r="L1498" s="37">
        <f t="shared" si="2"/>
        <v>42</v>
      </c>
      <c r="M1498" s="37">
        <f t="shared" si="3"/>
        <v>14</v>
      </c>
      <c r="N1498" s="37">
        <f t="shared" si="4"/>
        <v>10</v>
      </c>
      <c r="O1498" s="37" t="str">
        <f t="array" ref="O1498">IFERROR(XLOOKUP(K1498,'Tipo de carga'!B:B,'Tipo de carga'!C:C))</f>
        <v>Diesel</v>
      </c>
    </row>
    <row r="1499">
      <c r="A1499" s="36">
        <v>2000.0</v>
      </c>
      <c r="B1499" s="37" t="str">
        <f>IFERROR(VLOOKUP(A1499,'asig octubre'!$A$2:$C$442,3,0))</f>
        <v>MeLi Dedicado Merida</v>
      </c>
      <c r="C1499" s="37" t="str">
        <f>IFERROR(VLOOKUP(A1499,'asig octubre'!$A$2:$B$442,2,0))</f>
        <v>EC-05</v>
      </c>
      <c r="D1499" s="38">
        <v>45579.5297337963</v>
      </c>
      <c r="E1499" s="36" t="s">
        <v>402</v>
      </c>
      <c r="F1499" s="37" t="str">
        <f t="array" ref="F1499">IFERROR(XLOOKUP(E1499,Operadores!A:A,Operadores!B:B))</f>
        <v>GARJOS02</v>
      </c>
      <c r="G1499" s="36" t="s">
        <v>72</v>
      </c>
      <c r="H1499" s="39">
        <v>19.5</v>
      </c>
      <c r="I1499" s="40">
        <v>300.0</v>
      </c>
      <c r="J1499" s="41">
        <f t="shared" si="1"/>
        <v>5850</v>
      </c>
      <c r="K1499" s="37" t="str">
        <f t="array" ref="K1499">IFERROR(XLOOKUP(G1499,'Tipo de carga'!A:A,'Tipo de carga'!B:B))</f>
        <v>Autoabasto</v>
      </c>
      <c r="L1499" s="37">
        <f t="shared" si="2"/>
        <v>42</v>
      </c>
      <c r="M1499" s="37">
        <f t="shared" si="3"/>
        <v>14</v>
      </c>
      <c r="N1499" s="37">
        <f t="shared" si="4"/>
        <v>10</v>
      </c>
      <c r="O1499" s="37" t="str">
        <f t="array" ref="O1499">IFERROR(XLOOKUP(K1499,'Tipo de carga'!B:B,'Tipo de carga'!C:C))</f>
        <v>Diesel</v>
      </c>
    </row>
    <row r="1500">
      <c r="A1500" s="36">
        <v>1894.0</v>
      </c>
      <c r="B1500" s="37" t="str">
        <f>IFERROR(VLOOKUP(A1500,'asig octubre'!$A$2:$C$442,3,0))</f>
        <v>Pipas</v>
      </c>
      <c r="C1500" s="37" t="str">
        <f>IFERROR(VLOOKUP(A1500,'asig octubre'!$A$2:$B$442,2,0))</f>
        <v>EC-02</v>
      </c>
      <c r="D1500" s="38">
        <v>45579.50446759259</v>
      </c>
      <c r="E1500" s="36" t="s">
        <v>403</v>
      </c>
      <c r="F1500" s="37" t="str">
        <f t="array" ref="F1500">IFERROR(XLOOKUP(E1500,Operadores!A:A,Operadores!B:B))</f>
        <v>LOPJU</v>
      </c>
      <c r="G1500" s="36" t="s">
        <v>72</v>
      </c>
      <c r="H1500" s="39">
        <v>19.5</v>
      </c>
      <c r="I1500" s="40">
        <v>820.0</v>
      </c>
      <c r="J1500" s="41">
        <f t="shared" si="1"/>
        <v>15990</v>
      </c>
      <c r="K1500" s="37" t="str">
        <f t="array" ref="K1500">IFERROR(XLOOKUP(G1500,'Tipo de carga'!A:A,'Tipo de carga'!B:B))</f>
        <v>Autoabasto</v>
      </c>
      <c r="L1500" s="37">
        <f t="shared" si="2"/>
        <v>42</v>
      </c>
      <c r="M1500" s="37">
        <f t="shared" si="3"/>
        <v>14</v>
      </c>
      <c r="N1500" s="37">
        <f t="shared" si="4"/>
        <v>10</v>
      </c>
      <c r="O1500" s="37" t="str">
        <f t="array" ref="O1500">IFERROR(XLOOKUP(K1500,'Tipo de carga'!B:B,'Tipo de carga'!C:C))</f>
        <v>Diesel</v>
      </c>
    </row>
    <row r="1501">
      <c r="A1501" s="36">
        <v>1640.0</v>
      </c>
      <c r="B1501" s="37" t="str">
        <f>IFERROR(VLOOKUP(A1501,'asig octubre'!$A$2:$C$442,3,0))</f>
        <v>Liverpool Local</v>
      </c>
      <c r="C1501" s="37" t="str">
        <f>IFERROR(VLOOKUP(A1501,'asig octubre'!$A$2:$B$442,2,0))</f>
        <v>EC-01</v>
      </c>
      <c r="D1501" s="38">
        <v>45579.484189814815</v>
      </c>
      <c r="E1501" s="36" t="s">
        <v>470</v>
      </c>
      <c r="F1501" s="37" t="str">
        <f t="array" ref="F1501">IFERROR(XLOOKUP(E1501,Operadores!A:A,Operadores!B:B))</f>
        <v>MORBR</v>
      </c>
      <c r="G1501" s="36" t="s">
        <v>72</v>
      </c>
      <c r="H1501" s="39">
        <v>19.5</v>
      </c>
      <c r="I1501" s="40">
        <v>17.0</v>
      </c>
      <c r="J1501" s="41">
        <f t="shared" si="1"/>
        <v>331.5</v>
      </c>
      <c r="K1501" s="37" t="str">
        <f t="array" ref="K1501">IFERROR(XLOOKUP(G1501,'Tipo de carga'!A:A,'Tipo de carga'!B:B))</f>
        <v>Autoabasto</v>
      </c>
      <c r="L1501" s="37">
        <f t="shared" si="2"/>
        <v>42</v>
      </c>
      <c r="M1501" s="37">
        <f t="shared" si="3"/>
        <v>14</v>
      </c>
      <c r="N1501" s="37">
        <f t="shared" si="4"/>
        <v>10</v>
      </c>
      <c r="O1501" s="37" t="str">
        <f t="array" ref="O1501">IFERROR(XLOOKUP(K1501,'Tipo de carga'!B:B,'Tipo de carga'!C:C))</f>
        <v>Diesel</v>
      </c>
    </row>
    <row r="1502">
      <c r="A1502" s="36">
        <v>1695.0</v>
      </c>
      <c r="B1502" s="37" t="str">
        <f>IFERROR(VLOOKUP(A1502,'asig octubre'!$A$2:$C$442,3,0))</f>
        <v>Pilgrims Tepo</v>
      </c>
      <c r="C1502" s="37" t="str">
        <f>IFERROR(VLOOKUP(A1502,'asig octubre'!$A$2:$B$442,2,0))</f>
        <v>EC-02</v>
      </c>
      <c r="D1502" s="38">
        <v>45579.47537037037</v>
      </c>
      <c r="E1502" s="36" t="s">
        <v>214</v>
      </c>
      <c r="F1502" s="37" t="str">
        <f t="array" ref="F1502">IFERROR(XLOOKUP(E1502,Operadores!A:A,Operadores!B:B))</f>
        <v>OROEDU</v>
      </c>
      <c r="G1502" s="36" t="s">
        <v>72</v>
      </c>
      <c r="H1502" s="39">
        <v>19.5</v>
      </c>
      <c r="I1502" s="40">
        <v>162.0</v>
      </c>
      <c r="J1502" s="41">
        <f t="shared" si="1"/>
        <v>3159</v>
      </c>
      <c r="K1502" s="37" t="str">
        <f t="array" ref="K1502">IFERROR(XLOOKUP(G1502,'Tipo de carga'!A:A,'Tipo de carga'!B:B))</f>
        <v>Autoabasto</v>
      </c>
      <c r="L1502" s="37">
        <f t="shared" si="2"/>
        <v>42</v>
      </c>
      <c r="M1502" s="37">
        <f t="shared" si="3"/>
        <v>14</v>
      </c>
      <c r="N1502" s="37">
        <f t="shared" si="4"/>
        <v>10</v>
      </c>
      <c r="O1502" s="37" t="str">
        <f t="array" ref="O1502">IFERROR(XLOOKUP(K1502,'Tipo de carga'!B:B,'Tipo de carga'!C:C))</f>
        <v>Diesel</v>
      </c>
    </row>
    <row r="1503">
      <c r="A1503" s="36">
        <v>1986.0</v>
      </c>
      <c r="B1503" s="37" t="str">
        <f>IFERROR(VLOOKUP(A1503,'asig octubre'!$A$2:$C$442,3,0))</f>
        <v>MeLi asignado SD</v>
      </c>
      <c r="C1503" s="37" t="str">
        <f>IFERROR(VLOOKUP(A1503,'asig octubre'!$A$2:$B$442,2,0))</f>
        <v>EC-05</v>
      </c>
      <c r="D1503" s="38">
        <v>45579.466782407406</v>
      </c>
      <c r="E1503" s="36" t="s">
        <v>387</v>
      </c>
      <c r="F1503" s="37" t="str">
        <f t="array" ref="F1503">IFERROR(XLOOKUP(E1503,Operadores!A:A,Operadores!B:B))</f>
        <v>SOSMAR</v>
      </c>
      <c r="G1503" s="36" t="s">
        <v>72</v>
      </c>
      <c r="H1503" s="39">
        <v>19.5</v>
      </c>
      <c r="I1503" s="40">
        <v>587.0</v>
      </c>
      <c r="J1503" s="41">
        <f t="shared" si="1"/>
        <v>11446.5</v>
      </c>
      <c r="K1503" s="37" t="str">
        <f t="array" ref="K1503">IFERROR(XLOOKUP(G1503,'Tipo de carga'!A:A,'Tipo de carga'!B:B))</f>
        <v>Autoabasto</v>
      </c>
      <c r="L1503" s="37">
        <f t="shared" si="2"/>
        <v>42</v>
      </c>
      <c r="M1503" s="37">
        <f t="shared" si="3"/>
        <v>14</v>
      </c>
      <c r="N1503" s="37">
        <f t="shared" si="4"/>
        <v>10</v>
      </c>
      <c r="O1503" s="37" t="str">
        <f t="array" ref="O1503">IFERROR(XLOOKUP(K1503,'Tipo de carga'!B:B,'Tipo de carga'!C:C))</f>
        <v>Diesel</v>
      </c>
    </row>
    <row r="1504">
      <c r="A1504" s="36">
        <v>1987.0</v>
      </c>
      <c r="B1504" s="37" t="str">
        <f>IFERROR(VLOOKUP(A1504,'asig octubre'!$A$2:$C$442,3,0))</f>
        <v>MeLi asignado SD</v>
      </c>
      <c r="C1504" s="37" t="str">
        <f>IFERROR(VLOOKUP(A1504,'asig octubre'!$A$2:$B$442,2,0))</f>
        <v>EC-05</v>
      </c>
      <c r="D1504" s="38">
        <v>45579.46461805556</v>
      </c>
      <c r="E1504" s="36" t="s">
        <v>244</v>
      </c>
      <c r="F1504" s="37" t="str">
        <f t="array" ref="F1504">IFERROR(XLOOKUP(E1504,Operadores!A:A,Operadores!B:B))</f>
        <v>BALEDU</v>
      </c>
      <c r="G1504" s="36" t="s">
        <v>72</v>
      </c>
      <c r="H1504" s="39">
        <v>19.5</v>
      </c>
      <c r="I1504" s="40">
        <v>631.0</v>
      </c>
      <c r="J1504" s="41">
        <f t="shared" si="1"/>
        <v>12304.5</v>
      </c>
      <c r="K1504" s="37" t="str">
        <f t="array" ref="K1504">IFERROR(XLOOKUP(G1504,'Tipo de carga'!A:A,'Tipo de carga'!B:B))</f>
        <v>Autoabasto</v>
      </c>
      <c r="L1504" s="37">
        <f t="shared" si="2"/>
        <v>42</v>
      </c>
      <c r="M1504" s="37">
        <f t="shared" si="3"/>
        <v>14</v>
      </c>
      <c r="N1504" s="37">
        <f t="shared" si="4"/>
        <v>10</v>
      </c>
      <c r="O1504" s="37" t="str">
        <f t="array" ref="O1504">IFERROR(XLOOKUP(K1504,'Tipo de carga'!B:B,'Tipo de carga'!C:C))</f>
        <v>Diesel</v>
      </c>
    </row>
    <row r="1505">
      <c r="A1505" s="36">
        <v>1785.0</v>
      </c>
      <c r="B1505" s="37" t="str">
        <f>IFERROR(VLOOKUP(A1505,'asig octubre'!$A$2:$C$442,3,0))</f>
        <v>Patieros sucursal</v>
      </c>
      <c r="C1505" s="37" t="str">
        <f>IFERROR(VLOOKUP(A1505,'asig octubre'!$A$2:$B$442,2,0))</f>
        <v>EC-03</v>
      </c>
      <c r="D1505" s="38">
        <v>45579.44954861111</v>
      </c>
      <c r="E1505" s="36" t="s">
        <v>167</v>
      </c>
      <c r="F1505" s="37" t="str">
        <f t="array" ref="F1505">IFERROR(XLOOKUP(E1505,Operadores!A:A,Operadores!B:B))</f>
        <v>REYVI01</v>
      </c>
      <c r="G1505" s="36" t="s">
        <v>72</v>
      </c>
      <c r="H1505" s="39">
        <v>19.5</v>
      </c>
      <c r="I1505" s="40">
        <v>69.0</v>
      </c>
      <c r="J1505" s="41">
        <f t="shared" si="1"/>
        <v>1345.5</v>
      </c>
      <c r="K1505" s="37" t="str">
        <f t="array" ref="K1505">IFERROR(XLOOKUP(G1505,'Tipo de carga'!A:A,'Tipo de carga'!B:B))</f>
        <v>Autoabasto</v>
      </c>
      <c r="L1505" s="37">
        <f t="shared" si="2"/>
        <v>42</v>
      </c>
      <c r="M1505" s="37">
        <f t="shared" si="3"/>
        <v>14</v>
      </c>
      <c r="N1505" s="37">
        <f t="shared" si="4"/>
        <v>10</v>
      </c>
      <c r="O1505" s="37" t="str">
        <f t="array" ref="O1505">IFERROR(XLOOKUP(K1505,'Tipo de carga'!B:B,'Tipo de carga'!C:C))</f>
        <v>Diesel</v>
      </c>
    </row>
    <row r="1506">
      <c r="A1506" s="36">
        <v>1752.0</v>
      </c>
      <c r="B1506" s="37" t="str">
        <f>IFERROR(VLOOKUP(A1506,'asig octubre'!$A$2:$C$442,3,0))</f>
        <v>Liverpool Local</v>
      </c>
      <c r="C1506" s="37" t="str">
        <f>IFERROR(VLOOKUP(A1506,'asig octubre'!$A$2:$B$442,2,0))</f>
        <v>EC-01</v>
      </c>
      <c r="D1506" s="38">
        <v>45579.44053240741</v>
      </c>
      <c r="E1506" s="36" t="s">
        <v>498</v>
      </c>
      <c r="F1506" s="37" t="str">
        <f t="array" ref="F1506">IFERROR(XLOOKUP(E1506,Operadores!A:A,Operadores!B:B))</f>
        <v>REYGU</v>
      </c>
      <c r="G1506" s="36" t="s">
        <v>72</v>
      </c>
      <c r="H1506" s="39">
        <v>19.5</v>
      </c>
      <c r="I1506" s="40">
        <v>460.0</v>
      </c>
      <c r="J1506" s="41">
        <f t="shared" si="1"/>
        <v>8970</v>
      </c>
      <c r="K1506" s="37" t="str">
        <f t="array" ref="K1506">IFERROR(XLOOKUP(G1506,'Tipo de carga'!A:A,'Tipo de carga'!B:B))</f>
        <v>Autoabasto</v>
      </c>
      <c r="L1506" s="37">
        <f t="shared" si="2"/>
        <v>42</v>
      </c>
      <c r="M1506" s="37">
        <f t="shared" si="3"/>
        <v>14</v>
      </c>
      <c r="N1506" s="37">
        <f t="shared" si="4"/>
        <v>10</v>
      </c>
      <c r="O1506" s="37" t="str">
        <f t="array" ref="O1506">IFERROR(XLOOKUP(K1506,'Tipo de carga'!B:B,'Tipo de carga'!C:C))</f>
        <v>Diesel</v>
      </c>
    </row>
    <row r="1507">
      <c r="A1507" s="36">
        <v>1795.0</v>
      </c>
      <c r="B1507" s="37" t="str">
        <f>IFERROR(VLOOKUP(A1507,'asig octubre'!$A$2:$C$442,3,0))</f>
        <v>Pilgrims Tepo</v>
      </c>
      <c r="C1507" s="37" t="str">
        <f>IFERROR(VLOOKUP(A1507,'asig octubre'!$A$2:$B$442,2,0))</f>
        <v>EC-02</v>
      </c>
      <c r="D1507" s="38">
        <v>45579.44042824074</v>
      </c>
      <c r="E1507" s="36" t="s">
        <v>208</v>
      </c>
      <c r="F1507" s="37" t="str">
        <f t="array" ref="F1507">IFERROR(XLOOKUP(E1507,Operadores!A:A,Operadores!B:B))</f>
        <v>TORJUA</v>
      </c>
      <c r="G1507" s="36" t="s">
        <v>72</v>
      </c>
      <c r="H1507" s="39">
        <v>19.5</v>
      </c>
      <c r="I1507" s="40">
        <v>195.0</v>
      </c>
      <c r="J1507" s="41">
        <f t="shared" si="1"/>
        <v>3802.5</v>
      </c>
      <c r="K1507" s="37" t="str">
        <f t="array" ref="K1507">IFERROR(XLOOKUP(G1507,'Tipo de carga'!A:A,'Tipo de carga'!B:B))</f>
        <v>Autoabasto</v>
      </c>
      <c r="L1507" s="37">
        <f t="shared" si="2"/>
        <v>42</v>
      </c>
      <c r="M1507" s="37">
        <f t="shared" si="3"/>
        <v>14</v>
      </c>
      <c r="N1507" s="37">
        <f t="shared" si="4"/>
        <v>10</v>
      </c>
      <c r="O1507" s="37" t="str">
        <f t="array" ref="O1507">IFERROR(XLOOKUP(K1507,'Tipo de carga'!B:B,'Tipo de carga'!C:C))</f>
        <v>Diesel</v>
      </c>
    </row>
    <row r="1508">
      <c r="A1508" s="36">
        <v>1946.0</v>
      </c>
      <c r="B1508" s="37" t="str">
        <f>IFERROR(VLOOKUP(A1508,'asig octubre'!$A$2:$C$442,3,0))</f>
        <v>MeLi asignado SD</v>
      </c>
      <c r="C1508" s="37" t="str">
        <f>IFERROR(VLOOKUP(A1508,'asig octubre'!$A$2:$B$442,2,0))</f>
        <v>EC-05</v>
      </c>
      <c r="D1508" s="38">
        <v>45579.39270833333</v>
      </c>
      <c r="E1508" s="36" t="s">
        <v>183</v>
      </c>
      <c r="F1508" s="37" t="str">
        <f t="array" ref="F1508">IFERROR(XLOOKUP(E1508,Operadores!A:A,Operadores!B:B))</f>
        <v>VARJUAX</v>
      </c>
      <c r="G1508" s="36" t="s">
        <v>72</v>
      </c>
      <c r="H1508" s="39">
        <v>19.5</v>
      </c>
      <c r="I1508" s="40">
        <v>360.0</v>
      </c>
      <c r="J1508" s="41">
        <f t="shared" si="1"/>
        <v>7020</v>
      </c>
      <c r="K1508" s="37" t="str">
        <f t="array" ref="K1508">IFERROR(XLOOKUP(G1508,'Tipo de carga'!A:A,'Tipo de carga'!B:B))</f>
        <v>Autoabasto</v>
      </c>
      <c r="L1508" s="37">
        <f t="shared" si="2"/>
        <v>42</v>
      </c>
      <c r="M1508" s="37">
        <f t="shared" si="3"/>
        <v>14</v>
      </c>
      <c r="N1508" s="37">
        <f t="shared" si="4"/>
        <v>10</v>
      </c>
      <c r="O1508" s="37" t="str">
        <f t="array" ref="O1508">IFERROR(XLOOKUP(K1508,'Tipo de carga'!B:B,'Tipo de carga'!C:C))</f>
        <v>Diesel</v>
      </c>
    </row>
    <row r="1509">
      <c r="A1509" s="36">
        <v>2003.0</v>
      </c>
      <c r="B1509" s="37" t="str">
        <f>IFERROR(VLOOKUP(A1509,'asig octubre'!$A$2:$C$442,3,0))</f>
        <v>MeLi asignado SD</v>
      </c>
      <c r="C1509" s="37" t="str">
        <f>IFERROR(VLOOKUP(A1509,'asig octubre'!$A$2:$B$442,2,0))</f>
        <v>EC-05</v>
      </c>
      <c r="D1509" s="38">
        <v>45579.31149305555</v>
      </c>
      <c r="E1509" s="36" t="s">
        <v>371</v>
      </c>
      <c r="F1509" s="37" t="str">
        <f t="array" ref="F1509">IFERROR(XLOOKUP(E1509,Operadores!A:A,Operadores!B:B))</f>
        <v>MEDJOS01</v>
      </c>
      <c r="G1509" s="36" t="s">
        <v>72</v>
      </c>
      <c r="H1509" s="39">
        <v>19.5</v>
      </c>
      <c r="I1509" s="40">
        <v>335.0</v>
      </c>
      <c r="J1509" s="41">
        <f t="shared" si="1"/>
        <v>6532.5</v>
      </c>
      <c r="K1509" s="37" t="str">
        <f t="array" ref="K1509">IFERROR(XLOOKUP(G1509,'Tipo de carga'!A:A,'Tipo de carga'!B:B))</f>
        <v>Autoabasto</v>
      </c>
      <c r="L1509" s="37">
        <f t="shared" si="2"/>
        <v>42</v>
      </c>
      <c r="M1509" s="37">
        <f t="shared" si="3"/>
        <v>14</v>
      </c>
      <c r="N1509" s="37">
        <f t="shared" si="4"/>
        <v>10</v>
      </c>
      <c r="O1509" s="37" t="str">
        <f t="array" ref="O1509">IFERROR(XLOOKUP(K1509,'Tipo de carga'!B:B,'Tipo de carga'!C:C))</f>
        <v>Diesel</v>
      </c>
    </row>
    <row r="1510">
      <c r="A1510" s="36">
        <v>1743.0</v>
      </c>
      <c r="B1510" s="37" t="str">
        <f>IFERROR(VLOOKUP(A1510,'asig octubre'!$A$2:$C$442,3,0))</f>
        <v>Liverpool Local</v>
      </c>
      <c r="C1510" s="37" t="str">
        <f>IFERROR(VLOOKUP(A1510,'asig octubre'!$A$2:$B$442,2,0))</f>
        <v>EC-01</v>
      </c>
      <c r="D1510" s="38">
        <v>45579.29494212963</v>
      </c>
      <c r="E1510" s="36" t="s">
        <v>426</v>
      </c>
      <c r="F1510" s="37" t="str">
        <f t="array" ref="F1510">IFERROR(XLOOKUP(E1510,Operadores!A:A,Operadores!B:B))</f>
        <v>OLVMOI</v>
      </c>
      <c r="G1510" s="36" t="s">
        <v>72</v>
      </c>
      <c r="H1510" s="39">
        <v>19.5</v>
      </c>
      <c r="I1510" s="40">
        <v>190.0</v>
      </c>
      <c r="J1510" s="41">
        <f t="shared" si="1"/>
        <v>3705</v>
      </c>
      <c r="K1510" s="37" t="str">
        <f t="array" ref="K1510">IFERROR(XLOOKUP(G1510,'Tipo de carga'!A:A,'Tipo de carga'!B:B))</f>
        <v>Autoabasto</v>
      </c>
      <c r="L1510" s="37">
        <f t="shared" si="2"/>
        <v>42</v>
      </c>
      <c r="M1510" s="37">
        <f t="shared" si="3"/>
        <v>14</v>
      </c>
      <c r="N1510" s="37">
        <f t="shared" si="4"/>
        <v>10</v>
      </c>
      <c r="O1510" s="37" t="str">
        <f t="array" ref="O1510">IFERROR(XLOOKUP(K1510,'Tipo de carga'!B:B,'Tipo de carga'!C:C))</f>
        <v>Diesel</v>
      </c>
    </row>
    <row r="1511">
      <c r="A1511" s="36" t="s">
        <v>125</v>
      </c>
      <c r="B1511" s="37" t="str">
        <f>IFERROR(VLOOKUP(A1511,'asig octubre'!$A$2:$C$442,3,0))</f>
        <v>Sayer Patios y T.</v>
      </c>
      <c r="C1511" s="37" t="str">
        <f>IFERROR(VLOOKUP(A1511,'asig octubre'!$A$2:$B$442,2,0))</f>
        <v>EC-04</v>
      </c>
      <c r="D1511" s="38">
        <v>45579.28900462963</v>
      </c>
      <c r="E1511" s="36" t="s">
        <v>499</v>
      </c>
      <c r="F1511" s="37" t="str">
        <f t="array" ref="F1511">IFERROR(XLOOKUP(E1511,Operadores!A:A,Operadores!B:B))</f>
        <v>MILJO</v>
      </c>
      <c r="G1511" s="36" t="s">
        <v>72</v>
      </c>
      <c r="H1511" s="39">
        <v>19.5</v>
      </c>
      <c r="I1511" s="40">
        <v>637.0</v>
      </c>
      <c r="J1511" s="41">
        <f t="shared" si="1"/>
        <v>12421.5</v>
      </c>
      <c r="K1511" s="37" t="str">
        <f t="array" ref="K1511">IFERROR(XLOOKUP(G1511,'Tipo de carga'!A:A,'Tipo de carga'!B:B))</f>
        <v>Autoabasto</v>
      </c>
      <c r="L1511" s="37">
        <f t="shared" si="2"/>
        <v>42</v>
      </c>
      <c r="M1511" s="37">
        <f t="shared" si="3"/>
        <v>14</v>
      </c>
      <c r="N1511" s="37">
        <f t="shared" si="4"/>
        <v>10</v>
      </c>
      <c r="O1511" s="37" t="str">
        <f t="array" ref="O1511">IFERROR(XLOOKUP(K1511,'Tipo de carga'!B:B,'Tipo de carga'!C:C))</f>
        <v>Diesel</v>
      </c>
    </row>
    <row r="1512">
      <c r="A1512" s="36">
        <v>1994.0</v>
      </c>
      <c r="B1512" s="37" t="str">
        <f>IFERROR(VLOOKUP(A1512,'asig octubre'!$A$2:$C$442,3,0))</f>
        <v>MeLi Dedicado TD</v>
      </c>
      <c r="C1512" s="37" t="str">
        <f>IFERROR(VLOOKUP(A1512,'asig octubre'!$A$2:$B$442,2,0))</f>
        <v>EC-05</v>
      </c>
      <c r="D1512" s="38">
        <v>45579.27612268519</v>
      </c>
      <c r="E1512" s="36" t="s">
        <v>339</v>
      </c>
      <c r="F1512" s="37" t="str">
        <f t="array" ref="F1512">IFERROR(XLOOKUP(E1512,Operadores!A:A,Operadores!B:B))</f>
        <v>ESCJOR</v>
      </c>
      <c r="G1512" s="36" t="s">
        <v>72</v>
      </c>
      <c r="H1512" s="39">
        <v>19.5</v>
      </c>
      <c r="I1512" s="40">
        <v>437.0</v>
      </c>
      <c r="J1512" s="41">
        <f t="shared" si="1"/>
        <v>8521.5</v>
      </c>
      <c r="K1512" s="37" t="str">
        <f t="array" ref="K1512">IFERROR(XLOOKUP(G1512,'Tipo de carga'!A:A,'Tipo de carga'!B:B))</f>
        <v>Autoabasto</v>
      </c>
      <c r="L1512" s="37">
        <f t="shared" si="2"/>
        <v>42</v>
      </c>
      <c r="M1512" s="37">
        <f t="shared" si="3"/>
        <v>14</v>
      </c>
      <c r="N1512" s="37">
        <f t="shared" si="4"/>
        <v>10</v>
      </c>
      <c r="O1512" s="37" t="str">
        <f t="array" ref="O1512">IFERROR(XLOOKUP(K1512,'Tipo de carga'!B:B,'Tipo de carga'!C:C))</f>
        <v>Diesel</v>
      </c>
    </row>
    <row r="1513">
      <c r="A1513" s="36">
        <v>1762.0</v>
      </c>
      <c r="B1513" s="37" t="str">
        <f>IFERROR(VLOOKUP(A1513,'asig octubre'!$A$2:$C$442,3,0))</f>
        <v>Peñafiel Tecamac</v>
      </c>
      <c r="C1513" s="37" t="str">
        <f>IFERROR(VLOOKUP(A1513,'asig octubre'!$A$2:$B$442,2,0))</f>
        <v>EC-02</v>
      </c>
      <c r="D1513" s="38">
        <v>45579.1962037037</v>
      </c>
      <c r="E1513" s="36" t="s">
        <v>192</v>
      </c>
      <c r="F1513" s="37" t="str">
        <f t="array" ref="F1513">IFERROR(XLOOKUP(E1513,Operadores!A:A,Operadores!B:B))</f>
        <v>RODRO01</v>
      </c>
      <c r="G1513" s="36" t="s">
        <v>72</v>
      </c>
      <c r="H1513" s="39">
        <v>19.5</v>
      </c>
      <c r="I1513" s="40">
        <v>143.0</v>
      </c>
      <c r="J1513" s="41">
        <f t="shared" si="1"/>
        <v>2788.5</v>
      </c>
      <c r="K1513" s="37" t="str">
        <f t="array" ref="K1513">IFERROR(XLOOKUP(G1513,'Tipo de carga'!A:A,'Tipo de carga'!B:B))</f>
        <v>Autoabasto</v>
      </c>
      <c r="L1513" s="37">
        <f t="shared" si="2"/>
        <v>42</v>
      </c>
      <c r="M1513" s="37">
        <f t="shared" si="3"/>
        <v>14</v>
      </c>
      <c r="N1513" s="37">
        <f t="shared" si="4"/>
        <v>10</v>
      </c>
      <c r="O1513" s="37" t="str">
        <f t="array" ref="O1513">IFERROR(XLOOKUP(K1513,'Tipo de carga'!B:B,'Tipo de carga'!C:C))</f>
        <v>Diesel</v>
      </c>
    </row>
    <row r="1514">
      <c r="A1514" s="36">
        <v>1979.0</v>
      </c>
      <c r="B1514" s="37" t="str">
        <f>IFERROR(VLOOKUP(A1514,'asig octubre'!$A$2:$C$442,3,0))</f>
        <v>MeLi asignado SD</v>
      </c>
      <c r="C1514" s="37" t="str">
        <f>IFERROR(VLOOKUP(A1514,'asig octubre'!$A$2:$B$442,2,0))</f>
        <v>EC-05</v>
      </c>
      <c r="D1514" s="38">
        <v>45579.1606712963</v>
      </c>
      <c r="E1514" s="36" t="s">
        <v>370</v>
      </c>
      <c r="F1514" s="37" t="str">
        <f t="array" ref="F1514">IFERROR(XLOOKUP(E1514,Operadores!A:A,Operadores!B:B))</f>
        <v>GALODI</v>
      </c>
      <c r="G1514" s="36" t="s">
        <v>72</v>
      </c>
      <c r="H1514" s="39">
        <v>19.5</v>
      </c>
      <c r="I1514" s="40">
        <v>635.0</v>
      </c>
      <c r="J1514" s="41">
        <f t="shared" si="1"/>
        <v>12382.5</v>
      </c>
      <c r="K1514" s="37" t="str">
        <f t="array" ref="K1514">IFERROR(XLOOKUP(G1514,'Tipo de carga'!A:A,'Tipo de carga'!B:B))</f>
        <v>Autoabasto</v>
      </c>
      <c r="L1514" s="37">
        <f t="shared" si="2"/>
        <v>42</v>
      </c>
      <c r="M1514" s="37">
        <f t="shared" si="3"/>
        <v>14</v>
      </c>
      <c r="N1514" s="37">
        <f t="shared" si="4"/>
        <v>10</v>
      </c>
      <c r="O1514" s="37" t="str">
        <f t="array" ref="O1514">IFERROR(XLOOKUP(K1514,'Tipo de carga'!B:B,'Tipo de carga'!C:C))</f>
        <v>Diesel</v>
      </c>
    </row>
    <row r="1515">
      <c r="A1515" s="36">
        <v>2019.0</v>
      </c>
      <c r="B1515" s="37" t="str">
        <f>IFERROR(VLOOKUP(A1515,'asig octubre'!$A$2:$C$442,3,0))</f>
        <v>MeLi asignado SD</v>
      </c>
      <c r="C1515" s="37" t="str">
        <f>IFERROR(VLOOKUP(A1515,'asig octubre'!$A$2:$B$442,2,0))</f>
        <v>EC-05</v>
      </c>
      <c r="D1515" s="38">
        <v>45579.07020833333</v>
      </c>
      <c r="E1515" s="36" t="s">
        <v>207</v>
      </c>
      <c r="F1515" s="37" t="str">
        <f t="array" ref="F1515">IFERROR(XLOOKUP(E1515,Operadores!A:A,Operadores!B:B))</f>
        <v>HERJOS08</v>
      </c>
      <c r="G1515" s="36" t="s">
        <v>72</v>
      </c>
      <c r="H1515" s="39">
        <v>19.5</v>
      </c>
      <c r="I1515" s="40">
        <v>310.0</v>
      </c>
      <c r="J1515" s="41">
        <f t="shared" si="1"/>
        <v>6045</v>
      </c>
      <c r="K1515" s="37" t="str">
        <f t="array" ref="K1515">IFERROR(XLOOKUP(G1515,'Tipo de carga'!A:A,'Tipo de carga'!B:B))</f>
        <v>Autoabasto</v>
      </c>
      <c r="L1515" s="37">
        <f t="shared" si="2"/>
        <v>42</v>
      </c>
      <c r="M1515" s="37">
        <f t="shared" si="3"/>
        <v>14</v>
      </c>
      <c r="N1515" s="37">
        <f t="shared" si="4"/>
        <v>10</v>
      </c>
      <c r="O1515" s="37" t="str">
        <f t="array" ref="O1515">IFERROR(XLOOKUP(K1515,'Tipo de carga'!B:B,'Tipo de carga'!C:C))</f>
        <v>Diesel</v>
      </c>
    </row>
    <row r="1516">
      <c r="A1516" s="36">
        <v>1957.0</v>
      </c>
      <c r="B1516" s="37" t="str">
        <f>IFERROR(VLOOKUP(A1516,'asig octubre'!$A$2:$C$442,3,0))</f>
        <v>MeLi asignado SD</v>
      </c>
      <c r="C1516" s="37" t="str">
        <f>IFERROR(VLOOKUP(A1516,'asig octubre'!$A$2:$B$442,2,0))</f>
        <v>EC-05</v>
      </c>
      <c r="D1516" s="38">
        <v>45579.06873842593</v>
      </c>
      <c r="E1516" s="36" t="s">
        <v>217</v>
      </c>
      <c r="F1516" s="37" t="str">
        <f t="array" ref="F1516">IFERROR(XLOOKUP(E1516,Operadores!A:A,Operadores!B:B))</f>
        <v>HERFRA</v>
      </c>
      <c r="G1516" s="36" t="s">
        <v>72</v>
      </c>
      <c r="H1516" s="39">
        <v>19.5</v>
      </c>
      <c r="I1516" s="40">
        <v>858.0</v>
      </c>
      <c r="J1516" s="41">
        <f t="shared" si="1"/>
        <v>16731</v>
      </c>
      <c r="K1516" s="37" t="str">
        <f t="array" ref="K1516">IFERROR(XLOOKUP(G1516,'Tipo de carga'!A:A,'Tipo de carga'!B:B))</f>
        <v>Autoabasto</v>
      </c>
      <c r="L1516" s="37">
        <f t="shared" si="2"/>
        <v>42</v>
      </c>
      <c r="M1516" s="37">
        <f t="shared" si="3"/>
        <v>14</v>
      </c>
      <c r="N1516" s="37">
        <f t="shared" si="4"/>
        <v>10</v>
      </c>
      <c r="O1516" s="37" t="str">
        <f t="array" ref="O1516">IFERROR(XLOOKUP(K1516,'Tipo de carga'!B:B,'Tipo de carga'!C:C))</f>
        <v>Diesel</v>
      </c>
    </row>
    <row r="1517">
      <c r="A1517" s="36">
        <v>2016.0</v>
      </c>
      <c r="B1517" s="37" t="str">
        <f>IFERROR(VLOOKUP(A1517,'asig octubre'!$A$2:$C$442,3,0))</f>
        <v>MeLi asignado SD</v>
      </c>
      <c r="C1517" s="37" t="str">
        <f>IFERROR(VLOOKUP(A1517,'asig octubre'!$A$2:$B$442,2,0))</f>
        <v>EC-05</v>
      </c>
      <c r="D1517" s="38">
        <v>45579.058703703704</v>
      </c>
      <c r="E1517" s="36" t="s">
        <v>161</v>
      </c>
      <c r="F1517" s="37" t="str">
        <f t="array" ref="F1517">IFERROR(XLOOKUP(E1517,Operadores!A:A,Operadores!B:B))</f>
        <v>SANART</v>
      </c>
      <c r="G1517" s="36" t="s">
        <v>72</v>
      </c>
      <c r="H1517" s="39">
        <v>19.5</v>
      </c>
      <c r="I1517" s="40">
        <v>323.0</v>
      </c>
      <c r="J1517" s="41">
        <f t="shared" si="1"/>
        <v>6298.5</v>
      </c>
      <c r="K1517" s="37" t="str">
        <f t="array" ref="K1517">IFERROR(XLOOKUP(G1517,'Tipo de carga'!A:A,'Tipo de carga'!B:B))</f>
        <v>Autoabasto</v>
      </c>
      <c r="L1517" s="37">
        <f t="shared" si="2"/>
        <v>42</v>
      </c>
      <c r="M1517" s="37">
        <f t="shared" si="3"/>
        <v>14</v>
      </c>
      <c r="N1517" s="37">
        <f t="shared" si="4"/>
        <v>10</v>
      </c>
      <c r="O1517" s="37" t="str">
        <f t="array" ref="O1517">IFERROR(XLOOKUP(K1517,'Tipo de carga'!B:B,'Tipo de carga'!C:C))</f>
        <v>Diesel</v>
      </c>
    </row>
    <row r="1518">
      <c r="A1518" s="36">
        <v>1970.0</v>
      </c>
      <c r="B1518" s="37" t="str">
        <f>IFERROR(VLOOKUP(A1518,'asig octubre'!$A$2:$C$442,3,0))</f>
        <v>Sayer Vuelteros</v>
      </c>
      <c r="C1518" s="37" t="str">
        <f>IFERROR(VLOOKUP(A1518,'asig octubre'!$A$2:$B$442,2,0))</f>
        <v>EC-04</v>
      </c>
      <c r="D1518" s="38">
        <v>45579.97483796296</v>
      </c>
      <c r="E1518" s="36" t="s">
        <v>47</v>
      </c>
      <c r="F1518" s="37" t="str">
        <f t="array" ref="F1518">IFERROR(XLOOKUP(E1518,Operadores!A:A,Operadores!B:B))</f>
        <v>HERLEX</v>
      </c>
      <c r="G1518" s="36" t="s">
        <v>19</v>
      </c>
      <c r="H1518" s="39">
        <v>19.59</v>
      </c>
      <c r="I1518" s="40">
        <v>800.0</v>
      </c>
      <c r="J1518" s="41">
        <f t="shared" si="1"/>
        <v>15672</v>
      </c>
      <c r="K1518" s="37" t="str">
        <f t="array" ref="K1518">IFERROR(XLOOKUP(G1518,'Tipo de carga'!A:A,'Tipo de carga'!B:B))</f>
        <v>Autoabasto</v>
      </c>
      <c r="L1518" s="37">
        <f t="shared" si="2"/>
        <v>42</v>
      </c>
      <c r="M1518" s="37">
        <f t="shared" si="3"/>
        <v>14</v>
      </c>
      <c r="N1518" s="37">
        <f t="shared" si="4"/>
        <v>10</v>
      </c>
      <c r="O1518" s="37" t="str">
        <f t="array" ref="O1518">IFERROR(XLOOKUP(K1518,'Tipo de carga'!B:B,'Tipo de carga'!C:C))</f>
        <v>Diesel</v>
      </c>
    </row>
    <row r="1519">
      <c r="A1519" s="36">
        <v>1890.0</v>
      </c>
      <c r="B1519" s="37" t="str">
        <f>IFERROR(VLOOKUP(A1519,'asig octubre'!$A$2:$C$442,3,0))</f>
        <v>Sayer Sencillo</v>
      </c>
      <c r="C1519" s="37" t="str">
        <f>IFERROR(VLOOKUP(A1519,'asig octubre'!$A$2:$B$442,2,0))</f>
        <v>EC-04</v>
      </c>
      <c r="D1519" s="38">
        <v>45579.90603009259</v>
      </c>
      <c r="E1519" s="36" t="s">
        <v>463</v>
      </c>
      <c r="F1519" s="37" t="str">
        <f t="array" ref="F1519">IFERROR(XLOOKUP(E1519,Operadores!A:A,Operadores!B:B))</f>
        <v>OSOCA01</v>
      </c>
      <c r="G1519" s="36" t="s">
        <v>19</v>
      </c>
      <c r="H1519" s="39">
        <v>19.59</v>
      </c>
      <c r="I1519" s="40">
        <v>740.0</v>
      </c>
      <c r="J1519" s="41">
        <f t="shared" si="1"/>
        <v>14496.6</v>
      </c>
      <c r="K1519" s="37" t="str">
        <f t="array" ref="K1519">IFERROR(XLOOKUP(G1519,'Tipo de carga'!A:A,'Tipo de carga'!B:B))</f>
        <v>Autoabasto</v>
      </c>
      <c r="L1519" s="37">
        <f t="shared" si="2"/>
        <v>42</v>
      </c>
      <c r="M1519" s="37">
        <f t="shared" si="3"/>
        <v>14</v>
      </c>
      <c r="N1519" s="37">
        <f t="shared" si="4"/>
        <v>10</v>
      </c>
      <c r="O1519" s="37" t="str">
        <f t="array" ref="O1519">IFERROR(XLOOKUP(K1519,'Tipo de carga'!B:B,'Tipo de carga'!C:C))</f>
        <v>Diesel</v>
      </c>
    </row>
    <row r="1520">
      <c r="A1520" s="36">
        <v>1853.0</v>
      </c>
      <c r="B1520" s="37" t="str">
        <f>IFERROR(VLOOKUP(A1520,'asig octubre'!$A$2:$C$442,3,0))</f>
        <v>Sayer Sencillo</v>
      </c>
      <c r="C1520" s="37" t="str">
        <f>IFERROR(VLOOKUP(A1520,'asig octubre'!$A$2:$B$442,2,0))</f>
        <v>EC-04</v>
      </c>
      <c r="D1520" s="38">
        <v>45579.8130787037</v>
      </c>
      <c r="E1520" s="36" t="s">
        <v>65</v>
      </c>
      <c r="F1520" s="37" t="str">
        <f t="array" ref="F1520">IFERROR(XLOOKUP(E1520,Operadores!A:A,Operadores!B:B))</f>
        <v>VARRUB</v>
      </c>
      <c r="G1520" s="36" t="s">
        <v>19</v>
      </c>
      <c r="H1520" s="39">
        <v>19.59</v>
      </c>
      <c r="I1520" s="40">
        <v>720.0</v>
      </c>
      <c r="J1520" s="41">
        <f t="shared" si="1"/>
        <v>14104.8</v>
      </c>
      <c r="K1520" s="37" t="str">
        <f t="array" ref="K1520">IFERROR(XLOOKUP(G1520,'Tipo de carga'!A:A,'Tipo de carga'!B:B))</f>
        <v>Autoabasto</v>
      </c>
      <c r="L1520" s="37">
        <f t="shared" si="2"/>
        <v>42</v>
      </c>
      <c r="M1520" s="37">
        <f t="shared" si="3"/>
        <v>14</v>
      </c>
      <c r="N1520" s="37">
        <f t="shared" si="4"/>
        <v>10</v>
      </c>
      <c r="O1520" s="37" t="str">
        <f t="array" ref="O1520">IFERROR(XLOOKUP(K1520,'Tipo de carga'!B:B,'Tipo de carga'!C:C))</f>
        <v>Diesel</v>
      </c>
    </row>
    <row r="1521">
      <c r="A1521" s="36">
        <v>1903.0</v>
      </c>
      <c r="B1521" s="37" t="str">
        <f>IFERROR(VLOOKUP(A1521,'asig octubre'!$A$2:$C$442,3,0))</f>
        <v>Sayer Vuelteros</v>
      </c>
      <c r="C1521" s="37" t="str">
        <f>IFERROR(VLOOKUP(A1521,'asig octubre'!$A$2:$B$442,2,0))</f>
        <v>EC-04</v>
      </c>
      <c r="D1521" s="38">
        <v>45579.729097222225</v>
      </c>
      <c r="E1521" s="36" t="s">
        <v>45</v>
      </c>
      <c r="F1521" s="37" t="str">
        <f t="array" ref="F1521">IFERROR(XLOOKUP(E1521,Operadores!A:A,Operadores!B:B))</f>
        <v>HEREM</v>
      </c>
      <c r="G1521" s="36" t="s">
        <v>19</v>
      </c>
      <c r="H1521" s="39">
        <v>19.59</v>
      </c>
      <c r="I1521" s="40">
        <v>170.0</v>
      </c>
      <c r="J1521" s="41">
        <f t="shared" si="1"/>
        <v>3330.3</v>
      </c>
      <c r="K1521" s="37" t="str">
        <f t="array" ref="K1521">IFERROR(XLOOKUP(G1521,'Tipo de carga'!A:A,'Tipo de carga'!B:B))</f>
        <v>Autoabasto</v>
      </c>
      <c r="L1521" s="37">
        <f t="shared" si="2"/>
        <v>42</v>
      </c>
      <c r="M1521" s="37">
        <f t="shared" si="3"/>
        <v>14</v>
      </c>
      <c r="N1521" s="37">
        <f t="shared" si="4"/>
        <v>10</v>
      </c>
      <c r="O1521" s="37" t="str">
        <f t="array" ref="O1521">IFERROR(XLOOKUP(K1521,'Tipo de carga'!B:B,'Tipo de carga'!C:C))</f>
        <v>Diesel</v>
      </c>
    </row>
    <row r="1522">
      <c r="A1522" s="36">
        <v>1797.0</v>
      </c>
      <c r="B1522" s="37" t="str">
        <f>IFERROR(VLOOKUP(A1522,'asig octubre'!$A$2:$C$442,3,0))</f>
        <v>Colgate</v>
      </c>
      <c r="C1522" s="37" t="str">
        <f>IFERROR(VLOOKUP(A1522,'asig octubre'!$A$2:$B$442,2,0))</f>
        <v>EC-04</v>
      </c>
      <c r="D1522" s="38">
        <v>45579.71487268519</v>
      </c>
      <c r="E1522" s="36" t="s">
        <v>457</v>
      </c>
      <c r="F1522" s="37" t="str">
        <f t="array" ref="F1522">IFERROR(XLOOKUP(E1522,Operadores!A:A,Operadores!B:B))</f>
        <v>DEJMAR</v>
      </c>
      <c r="G1522" s="36" t="s">
        <v>19</v>
      </c>
      <c r="H1522" s="39">
        <v>19.59</v>
      </c>
      <c r="I1522" s="40">
        <v>480.0</v>
      </c>
      <c r="J1522" s="41">
        <f t="shared" si="1"/>
        <v>9403.2</v>
      </c>
      <c r="K1522" s="37" t="str">
        <f t="array" ref="K1522">IFERROR(XLOOKUP(G1522,'Tipo de carga'!A:A,'Tipo de carga'!B:B))</f>
        <v>Autoabasto</v>
      </c>
      <c r="L1522" s="37">
        <f t="shared" si="2"/>
        <v>42</v>
      </c>
      <c r="M1522" s="37">
        <f t="shared" si="3"/>
        <v>14</v>
      </c>
      <c r="N1522" s="37">
        <f t="shared" si="4"/>
        <v>10</v>
      </c>
      <c r="O1522" s="37" t="str">
        <f t="array" ref="O1522">IFERROR(XLOOKUP(K1522,'Tipo de carga'!B:B,'Tipo de carga'!C:C))</f>
        <v>Diesel</v>
      </c>
    </row>
    <row r="1523">
      <c r="A1523" s="36">
        <v>1806.0</v>
      </c>
      <c r="B1523" s="37" t="str">
        <f>IFERROR(VLOOKUP(A1523,'asig octubre'!$A$2:$C$442,3,0))</f>
        <v>Colgate</v>
      </c>
      <c r="C1523" s="37" t="str">
        <f>IFERROR(VLOOKUP(A1523,'asig octubre'!$A$2:$B$442,2,0))</f>
        <v>EC-04</v>
      </c>
      <c r="D1523" s="38">
        <v>45579.66746527778</v>
      </c>
      <c r="E1523" s="36" t="s">
        <v>76</v>
      </c>
      <c r="F1523" s="37" t="str">
        <f t="array" ref="F1523">IFERROR(XLOOKUP(E1523,Operadores!A:A,Operadores!B:B))</f>
        <v>GALSA</v>
      </c>
      <c r="G1523" s="36" t="s">
        <v>19</v>
      </c>
      <c r="H1523" s="39">
        <v>19.59</v>
      </c>
      <c r="I1523" s="40">
        <v>720.0</v>
      </c>
      <c r="J1523" s="41">
        <f t="shared" si="1"/>
        <v>14104.8</v>
      </c>
      <c r="K1523" s="37" t="str">
        <f t="array" ref="K1523">IFERROR(XLOOKUP(G1523,'Tipo de carga'!A:A,'Tipo de carga'!B:B))</f>
        <v>Autoabasto</v>
      </c>
      <c r="L1523" s="37">
        <f t="shared" si="2"/>
        <v>42</v>
      </c>
      <c r="M1523" s="37">
        <f t="shared" si="3"/>
        <v>14</v>
      </c>
      <c r="N1523" s="37">
        <f t="shared" si="4"/>
        <v>10</v>
      </c>
      <c r="O1523" s="37" t="str">
        <f t="array" ref="O1523">IFERROR(XLOOKUP(K1523,'Tipo de carga'!B:B,'Tipo de carga'!C:C))</f>
        <v>Diesel</v>
      </c>
    </row>
    <row r="1524">
      <c r="A1524" s="36">
        <v>1800.0</v>
      </c>
      <c r="B1524" s="37" t="str">
        <f>IFERROR(VLOOKUP(A1524,'asig octubre'!$A$2:$C$442,3,0))</f>
        <v>Sayer Full</v>
      </c>
      <c r="C1524" s="37" t="str">
        <f>IFERROR(VLOOKUP(A1524,'asig octubre'!$A$2:$B$442,2,0))</f>
        <v>EC-04</v>
      </c>
      <c r="D1524" s="38">
        <v>45579.600439814814</v>
      </c>
      <c r="E1524" s="36" t="s">
        <v>73</v>
      </c>
      <c r="F1524" s="37" t="str">
        <f t="array" ref="F1524">IFERROR(XLOOKUP(E1524,Operadores!A:A,Operadores!B:B))</f>
        <v>PERJU03</v>
      </c>
      <c r="G1524" s="36" t="s">
        <v>19</v>
      </c>
      <c r="H1524" s="39">
        <v>19.59</v>
      </c>
      <c r="I1524" s="40">
        <v>660.0</v>
      </c>
      <c r="J1524" s="41">
        <f t="shared" si="1"/>
        <v>12929.4</v>
      </c>
      <c r="K1524" s="37" t="str">
        <f t="array" ref="K1524">IFERROR(XLOOKUP(G1524,'Tipo de carga'!A:A,'Tipo de carga'!B:B))</f>
        <v>Autoabasto</v>
      </c>
      <c r="L1524" s="37">
        <f t="shared" si="2"/>
        <v>42</v>
      </c>
      <c r="M1524" s="37">
        <f t="shared" si="3"/>
        <v>14</v>
      </c>
      <c r="N1524" s="37">
        <f t="shared" si="4"/>
        <v>10</v>
      </c>
      <c r="O1524" s="37" t="str">
        <f t="array" ref="O1524">IFERROR(XLOOKUP(K1524,'Tipo de carga'!B:B,'Tipo de carga'!C:C))</f>
        <v>Diesel</v>
      </c>
    </row>
    <row r="1525">
      <c r="A1525" s="36">
        <v>1799.0</v>
      </c>
      <c r="B1525" s="37" t="str">
        <f>IFERROR(VLOOKUP(A1525,'asig octubre'!$A$2:$C$442,3,0))</f>
        <v>Sayer Full</v>
      </c>
      <c r="C1525" s="37" t="str">
        <f>IFERROR(VLOOKUP(A1525,'asig octubre'!$A$2:$B$442,2,0))</f>
        <v>EC-04</v>
      </c>
      <c r="D1525" s="38">
        <v>45579.50951388889</v>
      </c>
      <c r="E1525" s="36" t="s">
        <v>309</v>
      </c>
      <c r="F1525" s="37" t="str">
        <f t="array" ref="F1525">IFERROR(XLOOKUP(E1525,Operadores!A:A,Operadores!B:B))</f>
        <v>FERFRA</v>
      </c>
      <c r="G1525" s="36" t="s">
        <v>19</v>
      </c>
      <c r="H1525" s="39">
        <v>19.59</v>
      </c>
      <c r="I1525" s="40">
        <v>50.0</v>
      </c>
      <c r="J1525" s="41">
        <f t="shared" si="1"/>
        <v>979.5</v>
      </c>
      <c r="K1525" s="37" t="str">
        <f t="array" ref="K1525">IFERROR(XLOOKUP(G1525,'Tipo de carga'!A:A,'Tipo de carga'!B:B))</f>
        <v>Autoabasto</v>
      </c>
      <c r="L1525" s="37">
        <f t="shared" si="2"/>
        <v>42</v>
      </c>
      <c r="M1525" s="37">
        <f t="shared" si="3"/>
        <v>14</v>
      </c>
      <c r="N1525" s="37">
        <f t="shared" si="4"/>
        <v>10</v>
      </c>
      <c r="O1525" s="37" t="str">
        <f t="array" ref="O1525">IFERROR(XLOOKUP(K1525,'Tipo de carga'!B:B,'Tipo de carga'!C:C))</f>
        <v>Diesel</v>
      </c>
    </row>
    <row r="1526">
      <c r="A1526" s="36">
        <v>1829.0</v>
      </c>
      <c r="B1526" s="37" t="str">
        <f>IFERROR(VLOOKUP(A1526,'asig octubre'!$A$2:$C$442,3,0))</f>
        <v>Circuitos</v>
      </c>
      <c r="C1526" s="37" t="str">
        <f>IFERROR(VLOOKUP(A1526,'asig octubre'!$A$2:$B$442,2,0))</f>
        <v>EC-03</v>
      </c>
      <c r="D1526" s="38">
        <v>45579.48017361111</v>
      </c>
      <c r="E1526" s="36" t="s">
        <v>245</v>
      </c>
      <c r="F1526" s="37" t="str">
        <f t="array" ref="F1526">IFERROR(XLOOKUP(E1526,Operadores!A:A,Operadores!B:B))</f>
        <v>HERAL04</v>
      </c>
      <c r="G1526" s="36" t="s">
        <v>19</v>
      </c>
      <c r="H1526" s="39">
        <v>19.59</v>
      </c>
      <c r="I1526" s="40">
        <v>312.0</v>
      </c>
      <c r="J1526" s="41">
        <f t="shared" si="1"/>
        <v>6112.08</v>
      </c>
      <c r="K1526" s="37" t="str">
        <f t="array" ref="K1526">IFERROR(XLOOKUP(G1526,'Tipo de carga'!A:A,'Tipo de carga'!B:B))</f>
        <v>Autoabasto</v>
      </c>
      <c r="L1526" s="37">
        <f t="shared" si="2"/>
        <v>42</v>
      </c>
      <c r="M1526" s="37">
        <f t="shared" si="3"/>
        <v>14</v>
      </c>
      <c r="N1526" s="37">
        <f t="shared" si="4"/>
        <v>10</v>
      </c>
      <c r="O1526" s="37" t="str">
        <f t="array" ref="O1526">IFERROR(XLOOKUP(K1526,'Tipo de carga'!B:B,'Tipo de carga'!C:C))</f>
        <v>Diesel</v>
      </c>
    </row>
    <row r="1527">
      <c r="A1527" s="36">
        <v>1675.0</v>
      </c>
      <c r="B1527" s="37" t="str">
        <f>IFERROR(VLOOKUP(A1527,'asig octubre'!$A$2:$C$442,3,0))</f>
        <v>Sayer Patios y T.</v>
      </c>
      <c r="C1527" s="37" t="str">
        <f>IFERROR(VLOOKUP(A1527,'asig octubre'!$A$2:$B$442,2,0))</f>
        <v>EC-04</v>
      </c>
      <c r="D1527" s="38">
        <v>45579.43965277778</v>
      </c>
      <c r="E1527" s="36" t="s">
        <v>435</v>
      </c>
      <c r="F1527" s="37" t="str">
        <f t="array" ref="F1527">IFERROR(XLOOKUP(E1527,Operadores!A:A,Operadores!B:B))</f>
        <v>DIABER</v>
      </c>
      <c r="G1527" s="36" t="s">
        <v>19</v>
      </c>
      <c r="H1527" s="39">
        <v>19.59</v>
      </c>
      <c r="I1527" s="40">
        <v>237.0</v>
      </c>
      <c r="J1527" s="41">
        <f t="shared" si="1"/>
        <v>4642.83</v>
      </c>
      <c r="K1527" s="37" t="str">
        <f t="array" ref="K1527">IFERROR(XLOOKUP(G1527,'Tipo de carga'!A:A,'Tipo de carga'!B:B))</f>
        <v>Autoabasto</v>
      </c>
      <c r="L1527" s="37">
        <f t="shared" si="2"/>
        <v>42</v>
      </c>
      <c r="M1527" s="37">
        <f t="shared" si="3"/>
        <v>14</v>
      </c>
      <c r="N1527" s="37">
        <f t="shared" si="4"/>
        <v>10</v>
      </c>
      <c r="O1527" s="37" t="str">
        <f t="array" ref="O1527">IFERROR(XLOOKUP(K1527,'Tipo de carga'!B:B,'Tipo de carga'!C:C))</f>
        <v>Diesel</v>
      </c>
    </row>
    <row r="1528">
      <c r="A1528" s="36">
        <v>1969.0</v>
      </c>
      <c r="B1528" s="37" t="str">
        <f>IFERROR(VLOOKUP(A1528,'asig octubre'!$A$2:$C$442,3,0))</f>
        <v>Sayer Sencillo</v>
      </c>
      <c r="C1528" s="37" t="str">
        <f>IFERROR(VLOOKUP(A1528,'asig octubre'!$A$2:$B$442,2,0))</f>
        <v>EC-04</v>
      </c>
      <c r="D1528" s="38">
        <v>45579.432592592595</v>
      </c>
      <c r="E1528" s="36" t="s">
        <v>63</v>
      </c>
      <c r="F1528" s="37" t="str">
        <f t="array" ref="F1528">IFERROR(XLOOKUP(E1528,Operadores!A:A,Operadores!B:B))</f>
        <v>DIAFRA</v>
      </c>
      <c r="G1528" s="36" t="s">
        <v>19</v>
      </c>
      <c r="H1528" s="39">
        <v>19.59</v>
      </c>
      <c r="I1528" s="40">
        <v>741.0</v>
      </c>
      <c r="J1528" s="41">
        <f t="shared" si="1"/>
        <v>14516.19</v>
      </c>
      <c r="K1528" s="37" t="str">
        <f t="array" ref="K1528">IFERROR(XLOOKUP(G1528,'Tipo de carga'!A:A,'Tipo de carga'!B:B))</f>
        <v>Autoabasto</v>
      </c>
      <c r="L1528" s="37">
        <f t="shared" si="2"/>
        <v>42</v>
      </c>
      <c r="M1528" s="37">
        <f t="shared" si="3"/>
        <v>14</v>
      </c>
      <c r="N1528" s="37">
        <f t="shared" si="4"/>
        <v>10</v>
      </c>
      <c r="O1528" s="37" t="str">
        <f t="array" ref="O1528">IFERROR(XLOOKUP(K1528,'Tipo de carga'!B:B,'Tipo de carga'!C:C))</f>
        <v>Diesel</v>
      </c>
    </row>
    <row r="1529">
      <c r="A1529" s="36">
        <v>1941.0</v>
      </c>
      <c r="B1529" s="37" t="str">
        <f>IFERROR(VLOOKUP(A1529,'asig octubre'!$A$2:$C$442,3,0))</f>
        <v>PISA Gdl</v>
      </c>
      <c r="C1529" s="37" t="str">
        <f>IFERROR(VLOOKUP(A1529,'asig octubre'!$A$2:$B$442,2,0))</f>
        <v>EC-06</v>
      </c>
      <c r="D1529" s="38">
        <v>45579.41305555555</v>
      </c>
      <c r="E1529" s="36" t="s">
        <v>268</v>
      </c>
      <c r="F1529" s="37" t="str">
        <f t="array" ref="F1529">IFERROR(XLOOKUP(E1529,Operadores!A:A,Operadores!B:B))</f>
        <v>ARCEDG</v>
      </c>
      <c r="G1529" s="36" t="s">
        <v>19</v>
      </c>
      <c r="H1529" s="39">
        <v>19.59</v>
      </c>
      <c r="I1529" s="40">
        <v>218.0</v>
      </c>
      <c r="J1529" s="41">
        <f t="shared" si="1"/>
        <v>4270.62</v>
      </c>
      <c r="K1529" s="37" t="str">
        <f t="array" ref="K1529">IFERROR(XLOOKUP(G1529,'Tipo de carga'!A:A,'Tipo de carga'!B:B))</f>
        <v>Autoabasto</v>
      </c>
      <c r="L1529" s="37">
        <f t="shared" si="2"/>
        <v>42</v>
      </c>
      <c r="M1529" s="37">
        <f t="shared" si="3"/>
        <v>14</v>
      </c>
      <c r="N1529" s="37">
        <f t="shared" si="4"/>
        <v>10</v>
      </c>
      <c r="O1529" s="37" t="str">
        <f t="array" ref="O1529">IFERROR(XLOOKUP(K1529,'Tipo de carga'!B:B,'Tipo de carga'!C:C))</f>
        <v>Diesel</v>
      </c>
    </row>
    <row r="1530">
      <c r="A1530" s="36">
        <v>1903.0</v>
      </c>
      <c r="B1530" s="37" t="str">
        <f>IFERROR(VLOOKUP(A1530,'asig octubre'!$A$2:$C$442,3,0))</f>
        <v>Sayer Vuelteros</v>
      </c>
      <c r="C1530" s="37" t="str">
        <f>IFERROR(VLOOKUP(A1530,'asig octubre'!$A$2:$B$442,2,0))</f>
        <v>EC-04</v>
      </c>
      <c r="D1530" s="38">
        <v>45579.0346875</v>
      </c>
      <c r="E1530" s="36" t="s">
        <v>45</v>
      </c>
      <c r="F1530" s="37" t="str">
        <f t="array" ref="F1530">IFERROR(XLOOKUP(E1530,Operadores!A:A,Operadores!B:B))</f>
        <v>HEREM</v>
      </c>
      <c r="G1530" s="36" t="s">
        <v>19</v>
      </c>
      <c r="H1530" s="39">
        <v>19.59</v>
      </c>
      <c r="I1530" s="40">
        <v>620.0</v>
      </c>
      <c r="J1530" s="41">
        <f t="shared" si="1"/>
        <v>12145.8</v>
      </c>
      <c r="K1530" s="37" t="str">
        <f t="array" ref="K1530">IFERROR(XLOOKUP(G1530,'Tipo de carga'!A:A,'Tipo de carga'!B:B))</f>
        <v>Autoabasto</v>
      </c>
      <c r="L1530" s="37">
        <f t="shared" si="2"/>
        <v>42</v>
      </c>
      <c r="M1530" s="37">
        <f t="shared" si="3"/>
        <v>14</v>
      </c>
      <c r="N1530" s="37">
        <f t="shared" si="4"/>
        <v>10</v>
      </c>
      <c r="O1530" s="37" t="str">
        <f t="array" ref="O1530">IFERROR(XLOOKUP(K1530,'Tipo de carga'!B:B,'Tipo de carga'!C:C))</f>
        <v>Diesel</v>
      </c>
    </row>
    <row r="1531">
      <c r="A1531" s="36">
        <v>1904.0</v>
      </c>
      <c r="B1531" s="37" t="str">
        <f>IFERROR(VLOOKUP(A1531,'asig octubre'!$A$2:$C$442,3,0))</f>
        <v>PISA Gdl</v>
      </c>
      <c r="C1531" s="37" t="str">
        <f>IFERROR(VLOOKUP(A1531,'asig octubre'!$A$2:$B$442,2,0))</f>
        <v>EC-06</v>
      </c>
      <c r="D1531" s="38">
        <v>45579.66478009259</v>
      </c>
      <c r="E1531" s="36" t="s">
        <v>401</v>
      </c>
      <c r="F1531" s="37" t="str">
        <f t="array" ref="F1531">IFERROR(XLOOKUP(E1531,Operadores!A:A,Operadores!B:B))</f>
        <v>CARGUS</v>
      </c>
      <c r="G1531" s="36" t="s">
        <v>75</v>
      </c>
      <c r="H1531" s="39">
        <v>19.88136</v>
      </c>
      <c r="I1531" s="40">
        <v>711.0</v>
      </c>
      <c r="J1531" s="41">
        <f t="shared" si="1"/>
        <v>14135.64696</v>
      </c>
      <c r="K1531" s="37" t="str">
        <f t="array" ref="K1531">IFERROR(XLOOKUP(G1531,'Tipo de carga'!A:A,'Tipo de carga'!B:B))</f>
        <v>Autoabasto</v>
      </c>
      <c r="L1531" s="37">
        <f t="shared" si="2"/>
        <v>42</v>
      </c>
      <c r="M1531" s="37">
        <f t="shared" si="3"/>
        <v>14</v>
      </c>
      <c r="N1531" s="37">
        <f t="shared" si="4"/>
        <v>10</v>
      </c>
      <c r="O1531" s="37" t="str">
        <f t="array" ref="O1531">IFERROR(XLOOKUP(K1531,'Tipo de carga'!B:B,'Tipo de carga'!C:C))</f>
        <v>Diesel</v>
      </c>
    </row>
    <row r="1532">
      <c r="A1532" s="36">
        <v>1884.0</v>
      </c>
      <c r="B1532" s="37" t="str">
        <f>IFERROR(VLOOKUP(A1532,'asig octubre'!$A$2:$C$442,3,0))</f>
        <v>PISA Gdl</v>
      </c>
      <c r="C1532" s="37" t="str">
        <f>IFERROR(VLOOKUP(A1532,'asig octubre'!$A$2:$B$442,2,0))</f>
        <v>EC-06</v>
      </c>
      <c r="D1532" s="38">
        <v>45579.61462962963</v>
      </c>
      <c r="E1532" s="36" t="s">
        <v>317</v>
      </c>
      <c r="F1532" s="37" t="str">
        <f t="array" ref="F1532">IFERROR(XLOOKUP(E1532,Operadores!A:A,Operadores!B:B))</f>
        <v>VALGUS</v>
      </c>
      <c r="G1532" s="36" t="s">
        <v>75</v>
      </c>
      <c r="H1532" s="39">
        <v>19.88136</v>
      </c>
      <c r="I1532" s="40">
        <v>32.0</v>
      </c>
      <c r="J1532" s="41">
        <f t="shared" si="1"/>
        <v>636.20352</v>
      </c>
      <c r="K1532" s="37" t="str">
        <f t="array" ref="K1532">IFERROR(XLOOKUP(G1532,'Tipo de carga'!A:A,'Tipo de carga'!B:B))</f>
        <v>Autoabasto</v>
      </c>
      <c r="L1532" s="37">
        <f t="shared" si="2"/>
        <v>42</v>
      </c>
      <c r="M1532" s="37">
        <f t="shared" si="3"/>
        <v>14</v>
      </c>
      <c r="N1532" s="37">
        <f t="shared" si="4"/>
        <v>10</v>
      </c>
      <c r="O1532" s="37" t="str">
        <f t="array" ref="O1532">IFERROR(XLOOKUP(K1532,'Tipo de carga'!B:B,'Tipo de carga'!C:C))</f>
        <v>Diesel</v>
      </c>
    </row>
    <row r="1533">
      <c r="A1533" s="36">
        <v>1847.0</v>
      </c>
      <c r="B1533" s="37" t="str">
        <f>IFERROR(VLOOKUP(A1533,'asig octubre'!$A$2:$C$442,3,0))</f>
        <v>Circuitos</v>
      </c>
      <c r="C1533" s="37" t="str">
        <f>IFERROR(VLOOKUP(A1533,'asig octubre'!$A$2:$B$442,2,0))</f>
        <v>EC-03</v>
      </c>
      <c r="D1533" s="38">
        <v>45579.60267361111</v>
      </c>
      <c r="E1533" s="36" t="s">
        <v>493</v>
      </c>
      <c r="F1533" s="37" t="str">
        <f t="array" ref="F1533">IFERROR(XLOOKUP(E1533,Operadores!A:A,Operadores!B:B))</f>
        <v>MARFER</v>
      </c>
      <c r="G1533" s="36" t="s">
        <v>75</v>
      </c>
      <c r="H1533" s="39">
        <v>19.88136</v>
      </c>
      <c r="I1533" s="40">
        <v>309.0</v>
      </c>
      <c r="J1533" s="41">
        <f t="shared" si="1"/>
        <v>6143.34024</v>
      </c>
      <c r="K1533" s="37" t="str">
        <f t="array" ref="K1533">IFERROR(XLOOKUP(G1533,'Tipo de carga'!A:A,'Tipo de carga'!B:B))</f>
        <v>Autoabasto</v>
      </c>
      <c r="L1533" s="37">
        <f t="shared" si="2"/>
        <v>42</v>
      </c>
      <c r="M1533" s="37">
        <f t="shared" si="3"/>
        <v>14</v>
      </c>
      <c r="N1533" s="37">
        <f t="shared" si="4"/>
        <v>10</v>
      </c>
      <c r="O1533" s="37" t="str">
        <f t="array" ref="O1533">IFERROR(XLOOKUP(K1533,'Tipo de carga'!B:B,'Tipo de carga'!C:C))</f>
        <v>Diesel</v>
      </c>
    </row>
    <row r="1534">
      <c r="A1534" s="36">
        <v>1733.0</v>
      </c>
      <c r="B1534" s="37" t="str">
        <f>IFERROR(VLOOKUP(A1534,'asig octubre'!$A$2:$C$442,3,0))</f>
        <v>PISA Gdl</v>
      </c>
      <c r="C1534" s="37" t="str">
        <f>IFERROR(VLOOKUP(A1534,'asig octubre'!$A$2:$B$442,2,0))</f>
        <v>EC-06</v>
      </c>
      <c r="D1534" s="38">
        <v>45579.57077546296</v>
      </c>
      <c r="E1534" s="36" t="s">
        <v>352</v>
      </c>
      <c r="F1534" s="37" t="str">
        <f t="array" ref="F1534">IFERROR(XLOOKUP(E1534,Operadores!A:A,Operadores!B:B))</f>
        <v>AQUISA</v>
      </c>
      <c r="G1534" s="36" t="s">
        <v>75</v>
      </c>
      <c r="H1534" s="39">
        <v>19.88136</v>
      </c>
      <c r="I1534" s="40">
        <v>433.0</v>
      </c>
      <c r="J1534" s="41">
        <f t="shared" si="1"/>
        <v>8608.62888</v>
      </c>
      <c r="K1534" s="37" t="str">
        <f t="array" ref="K1534">IFERROR(XLOOKUP(G1534,'Tipo de carga'!A:A,'Tipo de carga'!B:B))</f>
        <v>Autoabasto</v>
      </c>
      <c r="L1534" s="37">
        <f t="shared" si="2"/>
        <v>42</v>
      </c>
      <c r="M1534" s="37">
        <f t="shared" si="3"/>
        <v>14</v>
      </c>
      <c r="N1534" s="37">
        <f t="shared" si="4"/>
        <v>10</v>
      </c>
      <c r="O1534" s="37" t="str">
        <f t="array" ref="O1534">IFERROR(XLOOKUP(K1534,'Tipo de carga'!B:B,'Tipo de carga'!C:C))</f>
        <v>Diesel</v>
      </c>
    </row>
    <row r="1535">
      <c r="A1535" s="36">
        <v>1718.0</v>
      </c>
      <c r="B1535" s="37" t="str">
        <f>IFERROR(VLOOKUP(A1535,'asig octubre'!$A$2:$C$442,3,0))</f>
        <v>PISA Gdl</v>
      </c>
      <c r="C1535" s="37" t="str">
        <f>IFERROR(VLOOKUP(A1535,'asig octubre'!$A$2:$B$442,2,0))</f>
        <v>EC-06</v>
      </c>
      <c r="D1535" s="38">
        <v>45579.41701388889</v>
      </c>
      <c r="E1535" s="36" t="s">
        <v>361</v>
      </c>
      <c r="F1535" s="37" t="str">
        <f t="array" ref="F1535">IFERROR(XLOOKUP(E1535,Operadores!A:A,Operadores!B:B))</f>
        <v>HERLUI03</v>
      </c>
      <c r="G1535" s="36" t="s">
        <v>75</v>
      </c>
      <c r="H1535" s="39">
        <v>19.88136</v>
      </c>
      <c r="I1535" s="40">
        <v>306.0</v>
      </c>
      <c r="J1535" s="41">
        <f t="shared" si="1"/>
        <v>6083.69616</v>
      </c>
      <c r="K1535" s="37" t="str">
        <f t="array" ref="K1535">IFERROR(XLOOKUP(G1535,'Tipo de carga'!A:A,'Tipo de carga'!B:B))</f>
        <v>Autoabasto</v>
      </c>
      <c r="L1535" s="37">
        <f t="shared" si="2"/>
        <v>42</v>
      </c>
      <c r="M1535" s="37">
        <f t="shared" si="3"/>
        <v>14</v>
      </c>
      <c r="N1535" s="37">
        <f t="shared" si="4"/>
        <v>10</v>
      </c>
      <c r="O1535" s="37" t="str">
        <f t="array" ref="O1535">IFERROR(XLOOKUP(K1535,'Tipo de carga'!B:B,'Tipo de carga'!C:C))</f>
        <v>Diesel</v>
      </c>
    </row>
    <row r="1536">
      <c r="A1536" s="36">
        <v>1937.0</v>
      </c>
      <c r="B1536" s="37" t="str">
        <f>IFERROR(VLOOKUP(A1536,'asig octubre'!$A$2:$C$442,3,0))</f>
        <v>PISA Gdl</v>
      </c>
      <c r="C1536" s="37" t="str">
        <f>IFERROR(VLOOKUP(A1536,'asig octubre'!$A$2:$B$442,2,0))</f>
        <v>EC-06</v>
      </c>
      <c r="D1536" s="38">
        <v>45579.40451388889</v>
      </c>
      <c r="E1536" s="36" t="s">
        <v>205</v>
      </c>
      <c r="F1536" s="37" t="str">
        <f t="array" ref="F1536">IFERROR(XLOOKUP(E1536,Operadores!A:A,Operadores!B:B))</f>
        <v>MOZPEDX</v>
      </c>
      <c r="G1536" s="36" t="s">
        <v>75</v>
      </c>
      <c r="H1536" s="39">
        <v>19.88136</v>
      </c>
      <c r="I1536" s="40">
        <v>465.0</v>
      </c>
      <c r="J1536" s="41">
        <f t="shared" si="1"/>
        <v>9244.8324</v>
      </c>
      <c r="K1536" s="37" t="str">
        <f t="array" ref="K1536">IFERROR(XLOOKUP(G1536,'Tipo de carga'!A:A,'Tipo de carga'!B:B))</f>
        <v>Autoabasto</v>
      </c>
      <c r="L1536" s="37">
        <f t="shared" si="2"/>
        <v>42</v>
      </c>
      <c r="M1536" s="37">
        <f t="shared" si="3"/>
        <v>14</v>
      </c>
      <c r="N1536" s="37">
        <f t="shared" si="4"/>
        <v>10</v>
      </c>
      <c r="O1536" s="37" t="str">
        <f t="array" ref="O1536">IFERROR(XLOOKUP(K1536,'Tipo de carga'!B:B,'Tipo de carga'!C:C))</f>
        <v>Diesel</v>
      </c>
    </row>
    <row r="1537">
      <c r="A1537" s="36">
        <v>1794.0</v>
      </c>
      <c r="B1537" s="37" t="str">
        <f>IFERROR(VLOOKUP(A1537,'asig octubre'!$A$2:$C$442,3,0))</f>
        <v>Peñafiel Tlajomulco</v>
      </c>
      <c r="C1537" s="37" t="str">
        <f>IFERROR(VLOOKUP(A1537,'asig octubre'!$A$2:$B$442,2,0))</f>
        <v>EC-06</v>
      </c>
      <c r="D1537" s="38">
        <v>45579.36605324074</v>
      </c>
      <c r="E1537" s="36" t="s">
        <v>269</v>
      </c>
      <c r="F1537" s="37" t="str">
        <f t="array" ref="F1537">IFERROR(XLOOKUP(E1537,Operadores!A:A,Operadores!B:B))</f>
        <v>GOMLUI02</v>
      </c>
      <c r="G1537" s="36" t="s">
        <v>75</v>
      </c>
      <c r="H1537" s="39">
        <v>19.88136</v>
      </c>
      <c r="I1537" s="40">
        <v>505.0</v>
      </c>
      <c r="J1537" s="41">
        <f t="shared" si="1"/>
        <v>10040.0868</v>
      </c>
      <c r="K1537" s="37" t="str">
        <f t="array" ref="K1537">IFERROR(XLOOKUP(G1537,'Tipo de carga'!A:A,'Tipo de carga'!B:B))</f>
        <v>Autoabasto</v>
      </c>
      <c r="L1537" s="37">
        <f t="shared" si="2"/>
        <v>42</v>
      </c>
      <c r="M1537" s="37">
        <f t="shared" si="3"/>
        <v>14</v>
      </c>
      <c r="N1537" s="37">
        <f t="shared" si="4"/>
        <v>10</v>
      </c>
      <c r="O1537" s="37" t="str">
        <f t="array" ref="O1537">IFERROR(XLOOKUP(K1537,'Tipo de carga'!B:B,'Tipo de carga'!C:C))</f>
        <v>Diesel</v>
      </c>
    </row>
    <row r="1538">
      <c r="A1538" s="36">
        <v>1891.0</v>
      </c>
      <c r="B1538" s="37" t="str">
        <f>IFERROR(VLOOKUP(A1538,'asig octubre'!$A$2:$C$442,3,0))</f>
        <v>Circuitos</v>
      </c>
      <c r="C1538" s="37" t="str">
        <f>IFERROR(VLOOKUP(A1538,'asig octubre'!$A$2:$B$442,2,0))</f>
        <v>EC-03</v>
      </c>
      <c r="D1538" s="38">
        <v>45579.35710648148</v>
      </c>
      <c r="E1538" s="36" t="s">
        <v>195</v>
      </c>
      <c r="F1538" s="37" t="str">
        <f t="array" ref="F1538">IFERROR(XLOOKUP(E1538,Operadores!A:A,Operadores!B:B))</f>
        <v>APAJOS</v>
      </c>
      <c r="G1538" s="36" t="s">
        <v>75</v>
      </c>
      <c r="H1538" s="39">
        <v>19.88136</v>
      </c>
      <c r="I1538" s="40">
        <v>651.0</v>
      </c>
      <c r="J1538" s="41">
        <f t="shared" si="1"/>
        <v>12942.76536</v>
      </c>
      <c r="K1538" s="37" t="str">
        <f t="array" ref="K1538">IFERROR(XLOOKUP(G1538,'Tipo de carga'!A:A,'Tipo de carga'!B:B))</f>
        <v>Autoabasto</v>
      </c>
      <c r="L1538" s="37">
        <f t="shared" si="2"/>
        <v>42</v>
      </c>
      <c r="M1538" s="37">
        <f t="shared" si="3"/>
        <v>14</v>
      </c>
      <c r="N1538" s="37">
        <f t="shared" si="4"/>
        <v>10</v>
      </c>
      <c r="O1538" s="37" t="str">
        <f t="array" ref="O1538">IFERROR(XLOOKUP(K1538,'Tipo de carga'!B:B,'Tipo de carga'!C:C))</f>
        <v>Diesel</v>
      </c>
    </row>
    <row r="1539">
      <c r="A1539" s="36">
        <v>1796.0</v>
      </c>
      <c r="B1539" s="37" t="str">
        <f>IFERROR(VLOOKUP(A1539,'asig octubre'!$A$2:$C$442,3,0))</f>
        <v>Peñafiel Tlajomulco</v>
      </c>
      <c r="C1539" s="37" t="str">
        <f>IFERROR(VLOOKUP(A1539,'asig octubre'!$A$2:$B$442,2,0))</f>
        <v>EC-06</v>
      </c>
      <c r="D1539" s="38">
        <v>45579.19746527778</v>
      </c>
      <c r="E1539" s="36" t="s">
        <v>351</v>
      </c>
      <c r="F1539" s="37" t="str">
        <f t="array" ref="F1539">IFERROR(XLOOKUP(E1539,Operadores!A:A,Operadores!B:B))</f>
        <v>GONOSC</v>
      </c>
      <c r="G1539" s="36" t="s">
        <v>75</v>
      </c>
      <c r="H1539" s="39">
        <v>19.88136</v>
      </c>
      <c r="I1539" s="40">
        <v>790.0</v>
      </c>
      <c r="J1539" s="41">
        <f t="shared" si="1"/>
        <v>15706.2744</v>
      </c>
      <c r="K1539" s="37" t="str">
        <f t="array" ref="K1539">IFERROR(XLOOKUP(G1539,'Tipo de carga'!A:A,'Tipo de carga'!B:B))</f>
        <v>Autoabasto</v>
      </c>
      <c r="L1539" s="37">
        <f t="shared" si="2"/>
        <v>42</v>
      </c>
      <c r="M1539" s="37">
        <f t="shared" si="3"/>
        <v>14</v>
      </c>
      <c r="N1539" s="37">
        <f t="shared" si="4"/>
        <v>10</v>
      </c>
      <c r="O1539" s="37" t="str">
        <f t="array" ref="O1539">IFERROR(XLOOKUP(K1539,'Tipo de carga'!B:B,'Tipo de carga'!C:C))</f>
        <v>Diesel</v>
      </c>
    </row>
    <row r="1540">
      <c r="A1540" s="36">
        <v>1931.0</v>
      </c>
      <c r="B1540" s="37" t="str">
        <f>IFERROR(VLOOKUP(A1540,'asig octubre'!$A$2:$C$442,3,0))</f>
        <v>Circuitos</v>
      </c>
      <c r="C1540" s="37" t="str">
        <f>IFERROR(VLOOKUP(A1540,'asig octubre'!$A$2:$B$442,2,0))</f>
        <v>EC-03</v>
      </c>
      <c r="D1540" s="38">
        <v>45579.90592592592</v>
      </c>
      <c r="E1540" s="36" t="s">
        <v>26</v>
      </c>
      <c r="F1540" s="37" t="str">
        <f t="array" ref="F1540">IFERROR(XLOOKUP(E1540,Operadores!A:A,Operadores!B:B))</f>
        <v>ARBJO</v>
      </c>
      <c r="G1540" s="36" t="s">
        <v>274</v>
      </c>
      <c r="H1540" s="39">
        <v>19.11412</v>
      </c>
      <c r="I1540" s="40">
        <v>500.0</v>
      </c>
      <c r="J1540" s="41">
        <f t="shared" si="1"/>
        <v>9557.06</v>
      </c>
      <c r="K1540" s="37" t="str">
        <f t="array" ref="K1540">IFERROR(XLOOKUP(G1540,'Tipo de carga'!A:A,'Tipo de carga'!B:B))</f>
        <v>Autoabasto</v>
      </c>
      <c r="L1540" s="37">
        <f t="shared" si="2"/>
        <v>42</v>
      </c>
      <c r="M1540" s="37">
        <f t="shared" si="3"/>
        <v>14</v>
      </c>
      <c r="N1540" s="37">
        <f t="shared" si="4"/>
        <v>10</v>
      </c>
      <c r="O1540" s="37" t="str">
        <f t="array" ref="O1540">IFERROR(XLOOKUP(K1540,'Tipo de carga'!B:B,'Tipo de carga'!C:C))</f>
        <v>Diesel</v>
      </c>
    </row>
    <row r="1541">
      <c r="A1541" s="36">
        <v>1871.0</v>
      </c>
      <c r="B1541" s="37" t="str">
        <f>IFERROR(VLOOKUP(A1541,'asig octubre'!$A$2:$C$442,3,0))</f>
        <v>Circuitos</v>
      </c>
      <c r="C1541" s="37" t="str">
        <f>IFERROR(VLOOKUP(A1541,'asig octubre'!$A$2:$B$442,2,0))</f>
        <v>EC-03</v>
      </c>
      <c r="D1541" s="38">
        <v>45579.771678240744</v>
      </c>
      <c r="E1541" s="36" t="s">
        <v>197</v>
      </c>
      <c r="F1541" s="37" t="str">
        <f t="array" ref="F1541">IFERROR(XLOOKUP(E1541,Operadores!A:A,Operadores!B:B))</f>
        <v>REYALE</v>
      </c>
      <c r="G1541" s="36" t="s">
        <v>274</v>
      </c>
      <c r="H1541" s="39">
        <v>19.11412</v>
      </c>
      <c r="I1541" s="40">
        <v>270.0</v>
      </c>
      <c r="J1541" s="41">
        <f t="shared" si="1"/>
        <v>5160.8124</v>
      </c>
      <c r="K1541" s="37" t="str">
        <f t="array" ref="K1541">IFERROR(XLOOKUP(G1541,'Tipo de carga'!A:A,'Tipo de carga'!B:B))</f>
        <v>Autoabasto</v>
      </c>
      <c r="L1541" s="37">
        <f t="shared" si="2"/>
        <v>42</v>
      </c>
      <c r="M1541" s="37">
        <f t="shared" si="3"/>
        <v>14</v>
      </c>
      <c r="N1541" s="37">
        <f t="shared" si="4"/>
        <v>10</v>
      </c>
      <c r="O1541" s="37" t="str">
        <f t="array" ref="O1541">IFERROR(XLOOKUP(K1541,'Tipo de carga'!B:B,'Tipo de carga'!C:C))</f>
        <v>Diesel</v>
      </c>
    </row>
    <row r="1542">
      <c r="A1542" s="36">
        <v>2054.0</v>
      </c>
      <c r="B1542" s="37" t="str">
        <f>IFERROR(VLOOKUP(A1542,'asig octubre'!$A$2:$C$442,3,0))</f>
        <v>Crisa</v>
      </c>
      <c r="C1542" s="37" t="str">
        <f>IFERROR(VLOOKUP(A1542,'asig octubre'!$A$2:$B$442,2,0))</f>
        <v>EC-07</v>
      </c>
      <c r="D1542" s="38">
        <v>45579.6303125</v>
      </c>
      <c r="E1542" s="36" t="s">
        <v>464</v>
      </c>
      <c r="F1542" s="37" t="str">
        <f t="array" ref="F1542">IFERROR(XLOOKUP(E1542,Operadores!A:A,Operadores!B:B))</f>
        <v>LOPAND</v>
      </c>
      <c r="G1542" s="36" t="s">
        <v>274</v>
      </c>
      <c r="H1542" s="39">
        <v>19.11412</v>
      </c>
      <c r="I1542" s="40">
        <v>217.0</v>
      </c>
      <c r="J1542" s="41">
        <f t="shared" si="1"/>
        <v>4147.76404</v>
      </c>
      <c r="K1542" s="37" t="str">
        <f t="array" ref="K1542">IFERROR(XLOOKUP(G1542,'Tipo de carga'!A:A,'Tipo de carga'!B:B))</f>
        <v>Autoabasto</v>
      </c>
      <c r="L1542" s="37">
        <f t="shared" si="2"/>
        <v>42</v>
      </c>
      <c r="M1542" s="37">
        <f t="shared" si="3"/>
        <v>14</v>
      </c>
      <c r="N1542" s="37">
        <f t="shared" si="4"/>
        <v>10</v>
      </c>
      <c r="O1542" s="37" t="str">
        <f t="array" ref="O1542">IFERROR(XLOOKUP(K1542,'Tipo de carga'!B:B,'Tipo de carga'!C:C))</f>
        <v>Diesel</v>
      </c>
    </row>
    <row r="1543">
      <c r="A1543" s="36">
        <v>1788.0</v>
      </c>
      <c r="B1543" s="37" t="str">
        <f>IFERROR(VLOOKUP(A1543,'asig octubre'!$A$2:$C$442,3,0))</f>
        <v>PISA Gdl</v>
      </c>
      <c r="C1543" s="37" t="str">
        <f>IFERROR(VLOOKUP(A1543,'asig octubre'!$A$2:$B$442,2,0))</f>
        <v>EC-06</v>
      </c>
      <c r="D1543" s="38">
        <v>45579.43268518519</v>
      </c>
      <c r="E1543" s="36" t="s">
        <v>356</v>
      </c>
      <c r="F1543" s="37" t="str">
        <f t="array" ref="F1543">IFERROR(XLOOKUP(E1543,Operadores!A:A,Operadores!B:B))</f>
        <v>PADLUI</v>
      </c>
      <c r="G1543" s="36" t="s">
        <v>274</v>
      </c>
      <c r="H1543" s="39">
        <v>19.11412</v>
      </c>
      <c r="I1543" s="40">
        <v>740.0</v>
      </c>
      <c r="J1543" s="41">
        <f t="shared" si="1"/>
        <v>14144.4488</v>
      </c>
      <c r="K1543" s="37" t="str">
        <f t="array" ref="K1543">IFERROR(XLOOKUP(G1543,'Tipo de carga'!A:A,'Tipo de carga'!B:B))</f>
        <v>Autoabasto</v>
      </c>
      <c r="L1543" s="37">
        <f t="shared" si="2"/>
        <v>42</v>
      </c>
      <c r="M1543" s="37">
        <f t="shared" si="3"/>
        <v>14</v>
      </c>
      <c r="N1543" s="37">
        <f t="shared" si="4"/>
        <v>10</v>
      </c>
      <c r="O1543" s="37" t="str">
        <f t="array" ref="O1543">IFERROR(XLOOKUP(K1543,'Tipo de carga'!B:B,'Tipo de carga'!C:C))</f>
        <v>Diesel</v>
      </c>
    </row>
    <row r="1544">
      <c r="A1544" s="36">
        <v>1906.0</v>
      </c>
      <c r="B1544" s="37" t="str">
        <f>IFERROR(VLOOKUP(A1544,'asig octubre'!$A$2:$C$442,3,0))</f>
        <v>PISA Gdl</v>
      </c>
      <c r="C1544" s="37" t="str">
        <f>IFERROR(VLOOKUP(A1544,'asig octubre'!$A$2:$B$442,2,0))</f>
        <v>EC-06</v>
      </c>
      <c r="D1544" s="38">
        <v>45579.34611111111</v>
      </c>
      <c r="E1544" s="36" t="s">
        <v>393</v>
      </c>
      <c r="F1544" s="37" t="str">
        <f t="array" ref="F1544">IFERROR(XLOOKUP(E1544,Operadores!A:A,Operadores!B:B))</f>
        <v>GAJJOS</v>
      </c>
      <c r="G1544" s="36" t="s">
        <v>274</v>
      </c>
      <c r="H1544" s="39">
        <v>19.11412</v>
      </c>
      <c r="I1544" s="40">
        <v>476.0</v>
      </c>
      <c r="J1544" s="41">
        <f t="shared" si="1"/>
        <v>9098.32112</v>
      </c>
      <c r="K1544" s="37" t="str">
        <f t="array" ref="K1544">IFERROR(XLOOKUP(G1544,'Tipo de carga'!A:A,'Tipo de carga'!B:B))</f>
        <v>Autoabasto</v>
      </c>
      <c r="L1544" s="37">
        <f t="shared" si="2"/>
        <v>42</v>
      </c>
      <c r="M1544" s="37">
        <f t="shared" si="3"/>
        <v>14</v>
      </c>
      <c r="N1544" s="37">
        <f t="shared" si="4"/>
        <v>10</v>
      </c>
      <c r="O1544" s="37" t="str">
        <f t="array" ref="O1544">IFERROR(XLOOKUP(K1544,'Tipo de carga'!B:B,'Tipo de carga'!C:C))</f>
        <v>Diesel</v>
      </c>
    </row>
    <row r="1545">
      <c r="A1545" s="36">
        <v>1940.0</v>
      </c>
      <c r="B1545" s="37" t="str">
        <f>IFERROR(VLOOKUP(A1545,'asig octubre'!$A$2:$C$442,3,0))</f>
        <v>Circuitos Mty</v>
      </c>
      <c r="C1545" s="37" t="str">
        <f>IFERROR(VLOOKUP(A1545,'asig octubre'!$A$2:$B$442,2,0))</f>
        <v>EC-07</v>
      </c>
      <c r="D1545" s="38">
        <v>45579.008680555555</v>
      </c>
      <c r="E1545" s="36" t="s">
        <v>259</v>
      </c>
      <c r="F1545" s="37" t="str">
        <f t="array" ref="F1545">IFERROR(XLOOKUP(E1545,Operadores!A:A,Operadores!B:B))</f>
        <v>FLOPE</v>
      </c>
      <c r="G1545" s="36" t="s">
        <v>274</v>
      </c>
      <c r="H1545" s="39">
        <v>19.11412</v>
      </c>
      <c r="I1545" s="40">
        <v>128.0</v>
      </c>
      <c r="J1545" s="41">
        <f t="shared" si="1"/>
        <v>2446.60736</v>
      </c>
      <c r="K1545" s="37" t="str">
        <f t="array" ref="K1545">IFERROR(XLOOKUP(G1545,'Tipo de carga'!A:A,'Tipo de carga'!B:B))</f>
        <v>Autoabasto</v>
      </c>
      <c r="L1545" s="37">
        <f t="shared" si="2"/>
        <v>42</v>
      </c>
      <c r="M1545" s="37">
        <f t="shared" si="3"/>
        <v>14</v>
      </c>
      <c r="N1545" s="37">
        <f t="shared" si="4"/>
        <v>10</v>
      </c>
      <c r="O1545" s="37" t="str">
        <f t="array" ref="O1545">IFERROR(XLOOKUP(K1545,'Tipo de carga'!B:B,'Tipo de carga'!C:C))</f>
        <v>Diesel</v>
      </c>
    </row>
    <row r="1546">
      <c r="A1546" s="36">
        <v>1995.0</v>
      </c>
      <c r="B1546" s="37" t="str">
        <f>IFERROR(VLOOKUP(A1546,'asig octubre'!$A$2:$C$442,3,0))</f>
        <v>MeLi Dedicado Merida</v>
      </c>
      <c r="C1546" s="37" t="str">
        <f>IFERROR(VLOOKUP(A1546,'asig octubre'!$A$2:$B$442,2,0))</f>
        <v>EC-05</v>
      </c>
      <c r="D1546" s="38">
        <v>45579.99371527778</v>
      </c>
      <c r="E1546" s="36" t="s">
        <v>199</v>
      </c>
      <c r="F1546" s="37" t="str">
        <f t="array" ref="F1546">IFERROR(XLOOKUP(E1546,Operadores!A:A,Operadores!B:B))</f>
        <v>OLIGER</v>
      </c>
      <c r="G1546" s="36" t="s">
        <v>42</v>
      </c>
      <c r="H1546" s="39">
        <v>19.63136</v>
      </c>
      <c r="I1546" s="40">
        <v>412.0</v>
      </c>
      <c r="J1546" s="41">
        <f t="shared" si="1"/>
        <v>8088.12032</v>
      </c>
      <c r="K1546" s="37" t="str">
        <f t="array" ref="K1546">IFERROR(XLOOKUP(G1546,'Tipo de carga'!A:A,'Tipo de carga'!B:B))</f>
        <v>Autoabasto</v>
      </c>
      <c r="L1546" s="37">
        <f t="shared" si="2"/>
        <v>42</v>
      </c>
      <c r="M1546" s="37">
        <f t="shared" si="3"/>
        <v>14</v>
      </c>
      <c r="N1546" s="37">
        <f t="shared" si="4"/>
        <v>10</v>
      </c>
      <c r="O1546" s="37" t="str">
        <f t="array" ref="O1546">IFERROR(XLOOKUP(K1546,'Tipo de carga'!B:B,'Tipo de carga'!C:C))</f>
        <v>Diesel</v>
      </c>
    </row>
    <row r="1547">
      <c r="A1547" s="36">
        <v>1991.0</v>
      </c>
      <c r="B1547" s="37" t="str">
        <f>IFERROR(VLOOKUP(A1547,'asig octubre'!$A$2:$C$442,3,0))</f>
        <v>MeLi Dedicado Merida</v>
      </c>
      <c r="C1547" s="37" t="str">
        <f>IFERROR(VLOOKUP(A1547,'asig octubre'!$A$2:$B$442,2,0))</f>
        <v>EC-05</v>
      </c>
      <c r="D1547" s="38">
        <v>45579.802453703705</v>
      </c>
      <c r="E1547" s="36" t="s">
        <v>204</v>
      </c>
      <c r="F1547" s="37" t="str">
        <f t="array" ref="F1547">IFERROR(XLOOKUP(E1547,Operadores!A:A,Operadores!B:B))</f>
        <v>AGUARM</v>
      </c>
      <c r="G1547" s="36" t="s">
        <v>42</v>
      </c>
      <c r="H1547" s="39">
        <v>19.63136</v>
      </c>
      <c r="I1547" s="40">
        <v>230.0</v>
      </c>
      <c r="J1547" s="41">
        <f t="shared" si="1"/>
        <v>4515.2128</v>
      </c>
      <c r="K1547" s="37" t="str">
        <f t="array" ref="K1547">IFERROR(XLOOKUP(G1547,'Tipo de carga'!A:A,'Tipo de carga'!B:B))</f>
        <v>Autoabasto</v>
      </c>
      <c r="L1547" s="37">
        <f t="shared" si="2"/>
        <v>42</v>
      </c>
      <c r="M1547" s="37">
        <f t="shared" si="3"/>
        <v>14</v>
      </c>
      <c r="N1547" s="37">
        <f t="shared" si="4"/>
        <v>10</v>
      </c>
      <c r="O1547" s="37" t="str">
        <f t="array" ref="O1547">IFERROR(XLOOKUP(K1547,'Tipo de carga'!B:B,'Tipo de carga'!C:C))</f>
        <v>Diesel</v>
      </c>
    </row>
    <row r="1548">
      <c r="A1548" s="36">
        <v>2028.0</v>
      </c>
      <c r="B1548" s="37" t="str">
        <f>IFERROR(VLOOKUP(A1548,'asig octubre'!$A$2:$C$442,3,0))</f>
        <v>Available</v>
      </c>
      <c r="C1548" s="37" t="str">
        <f>IFERROR(VLOOKUP(A1548,'asig octubre'!$A$2:$B$442,2,0))</f>
        <v>TTE</v>
      </c>
      <c r="D1548" s="38">
        <v>45579.78040509259</v>
      </c>
      <c r="E1548" s="36" t="s">
        <v>398</v>
      </c>
      <c r="F1548" s="37" t="str">
        <f t="array" ref="F1548">IFERROR(XLOOKUP(E1548,Operadores!A:A,Operadores!B:B))</f>
        <v>SANEUS</v>
      </c>
      <c r="G1548" s="36" t="s">
        <v>42</v>
      </c>
      <c r="H1548" s="39">
        <v>19.63136</v>
      </c>
      <c r="I1548" s="40">
        <v>432.0</v>
      </c>
      <c r="J1548" s="41">
        <f t="shared" si="1"/>
        <v>8480.74752</v>
      </c>
      <c r="K1548" s="37" t="str">
        <f t="array" ref="K1548">IFERROR(XLOOKUP(G1548,'Tipo de carga'!A:A,'Tipo de carga'!B:B))</f>
        <v>Autoabasto</v>
      </c>
      <c r="L1548" s="37">
        <f t="shared" si="2"/>
        <v>42</v>
      </c>
      <c r="M1548" s="37">
        <f t="shared" si="3"/>
        <v>14</v>
      </c>
      <c r="N1548" s="37">
        <f t="shared" si="4"/>
        <v>10</v>
      </c>
      <c r="O1548" s="37" t="str">
        <f t="array" ref="O1548">IFERROR(XLOOKUP(K1548,'Tipo de carga'!B:B,'Tipo de carga'!C:C))</f>
        <v>Diesel</v>
      </c>
    </row>
    <row r="1549">
      <c r="A1549" s="36">
        <v>1746.0</v>
      </c>
      <c r="B1549" s="37" t="str">
        <f>IFERROR(VLOOKUP(A1549,'asig octubre'!$A$2:$C$442,3,0))</f>
        <v>Wm Full</v>
      </c>
      <c r="C1549" s="37" t="str">
        <f>IFERROR(VLOOKUP(A1549,'asig octubre'!$A$2:$B$442,2,0))</f>
        <v>EC-08</v>
      </c>
      <c r="D1549" s="38">
        <v>45579.752488425926</v>
      </c>
      <c r="E1549" s="36" t="s">
        <v>471</v>
      </c>
      <c r="F1549" s="37" t="str">
        <f t="array" ref="F1549">IFERROR(XLOOKUP(E1549,Operadores!A:A,Operadores!B:B))</f>
        <v>RICFRA</v>
      </c>
      <c r="G1549" s="36" t="s">
        <v>42</v>
      </c>
      <c r="H1549" s="39">
        <v>19.63136</v>
      </c>
      <c r="I1549" s="40">
        <v>418.0</v>
      </c>
      <c r="J1549" s="41">
        <f t="shared" si="1"/>
        <v>8205.90848</v>
      </c>
      <c r="K1549" s="37" t="str">
        <f t="array" ref="K1549">IFERROR(XLOOKUP(G1549,'Tipo de carga'!A:A,'Tipo de carga'!B:B))</f>
        <v>Autoabasto</v>
      </c>
      <c r="L1549" s="37">
        <f t="shared" si="2"/>
        <v>42</v>
      </c>
      <c r="M1549" s="37">
        <f t="shared" si="3"/>
        <v>14</v>
      </c>
      <c r="N1549" s="37">
        <f t="shared" si="4"/>
        <v>10</v>
      </c>
      <c r="O1549" s="37" t="str">
        <f t="array" ref="O1549">IFERROR(XLOOKUP(K1549,'Tipo de carga'!B:B,'Tipo de carga'!C:C))</f>
        <v>Diesel</v>
      </c>
    </row>
    <row r="1550">
      <c r="A1550" s="36">
        <v>1736.0</v>
      </c>
      <c r="B1550" s="37" t="str">
        <f>IFERROR(VLOOKUP(A1550,'asig octubre'!$A$2:$C$442,3,0))</f>
        <v>Wm Full</v>
      </c>
      <c r="C1550" s="37" t="str">
        <f>IFERROR(VLOOKUP(A1550,'asig octubre'!$A$2:$B$442,2,0))</f>
        <v>EC-08</v>
      </c>
      <c r="D1550" s="38">
        <v>45579.7452662037</v>
      </c>
      <c r="E1550" s="36" t="s">
        <v>298</v>
      </c>
      <c r="F1550" s="37" t="str">
        <f t="array" ref="F1550">IFERROR(XLOOKUP(E1550,Operadores!A:A,Operadores!B:B))</f>
        <v>MORFRE01</v>
      </c>
      <c r="G1550" s="36" t="s">
        <v>42</v>
      </c>
      <c r="H1550" s="39">
        <v>19.63136</v>
      </c>
      <c r="I1550" s="40">
        <v>391.0</v>
      </c>
      <c r="J1550" s="41">
        <f t="shared" si="1"/>
        <v>7675.86176</v>
      </c>
      <c r="K1550" s="37" t="str">
        <f t="array" ref="K1550">IFERROR(XLOOKUP(G1550,'Tipo de carga'!A:A,'Tipo de carga'!B:B))</f>
        <v>Autoabasto</v>
      </c>
      <c r="L1550" s="37">
        <f t="shared" si="2"/>
        <v>42</v>
      </c>
      <c r="M1550" s="37">
        <f t="shared" si="3"/>
        <v>14</v>
      </c>
      <c r="N1550" s="37">
        <f t="shared" si="4"/>
        <v>10</v>
      </c>
      <c r="O1550" s="37" t="str">
        <f t="array" ref="O1550">IFERROR(XLOOKUP(K1550,'Tipo de carga'!B:B,'Tipo de carga'!C:C))</f>
        <v>Diesel</v>
      </c>
    </row>
    <row r="1551">
      <c r="A1551" s="36">
        <v>1907.0</v>
      </c>
      <c r="B1551" s="37" t="str">
        <f>IFERROR(VLOOKUP(A1551,'asig octubre'!$A$2:$C$442,3,0))</f>
        <v>PISA Gdl</v>
      </c>
      <c r="C1551" s="37" t="str">
        <f>IFERROR(VLOOKUP(A1551,'asig octubre'!$A$2:$B$442,2,0))</f>
        <v>EC-06</v>
      </c>
      <c r="D1551" s="38">
        <v>45579.71907407408</v>
      </c>
      <c r="E1551" s="36" t="s">
        <v>201</v>
      </c>
      <c r="F1551" s="37" t="str">
        <f t="array" ref="F1551">IFERROR(XLOOKUP(E1551,Operadores!A:A,Operadores!B:B))</f>
        <v>CARJOR</v>
      </c>
      <c r="G1551" s="36" t="s">
        <v>42</v>
      </c>
      <c r="H1551" s="39">
        <v>19.63136</v>
      </c>
      <c r="I1551" s="40">
        <v>274.0</v>
      </c>
      <c r="J1551" s="41">
        <f t="shared" si="1"/>
        <v>5378.99264</v>
      </c>
      <c r="K1551" s="37" t="str">
        <f t="array" ref="K1551">IFERROR(XLOOKUP(G1551,'Tipo de carga'!A:A,'Tipo de carga'!B:B))</f>
        <v>Autoabasto</v>
      </c>
      <c r="L1551" s="37">
        <f t="shared" si="2"/>
        <v>42</v>
      </c>
      <c r="M1551" s="37">
        <f t="shared" si="3"/>
        <v>14</v>
      </c>
      <c r="N1551" s="37">
        <f t="shared" si="4"/>
        <v>10</v>
      </c>
      <c r="O1551" s="37" t="str">
        <f t="array" ref="O1551">IFERROR(XLOOKUP(K1551,'Tipo de carga'!B:B,'Tipo de carga'!C:C))</f>
        <v>Diesel</v>
      </c>
    </row>
    <row r="1552">
      <c r="A1552" s="36">
        <v>1887.0</v>
      </c>
      <c r="B1552" s="37" t="str">
        <f>IFERROR(VLOOKUP(A1552,'asig octubre'!$A$2:$C$442,3,0))</f>
        <v>Circuitos</v>
      </c>
      <c r="C1552" s="37" t="str">
        <f>IFERROR(VLOOKUP(A1552,'asig octubre'!$A$2:$B$442,2,0))</f>
        <v>EC-03</v>
      </c>
      <c r="D1552" s="38">
        <v>45579.70520833333</v>
      </c>
      <c r="E1552" s="36" t="s">
        <v>279</v>
      </c>
      <c r="F1552" s="37" t="str">
        <f t="array" ref="F1552">IFERROR(XLOOKUP(E1552,Operadores!A:A,Operadores!B:B))</f>
        <v>NARCA</v>
      </c>
      <c r="G1552" s="36" t="s">
        <v>42</v>
      </c>
      <c r="H1552" s="39">
        <v>19.63136</v>
      </c>
      <c r="I1552" s="40">
        <v>275.0</v>
      </c>
      <c r="J1552" s="41">
        <f t="shared" si="1"/>
        <v>5398.624</v>
      </c>
      <c r="K1552" s="37" t="str">
        <f t="array" ref="K1552">IFERROR(XLOOKUP(G1552,'Tipo de carga'!A:A,'Tipo de carga'!B:B))</f>
        <v>Autoabasto</v>
      </c>
      <c r="L1552" s="37">
        <f t="shared" si="2"/>
        <v>42</v>
      </c>
      <c r="M1552" s="37">
        <f t="shared" si="3"/>
        <v>14</v>
      </c>
      <c r="N1552" s="37">
        <f t="shared" si="4"/>
        <v>10</v>
      </c>
      <c r="O1552" s="37" t="str">
        <f t="array" ref="O1552">IFERROR(XLOOKUP(K1552,'Tipo de carga'!B:B,'Tipo de carga'!C:C))</f>
        <v>Diesel</v>
      </c>
    </row>
    <row r="1553">
      <c r="A1553" s="36">
        <v>1721.0</v>
      </c>
      <c r="B1553" s="37" t="str">
        <f>IFERROR(VLOOKUP(A1553,'asig octubre'!$A$2:$C$442,3,0))</f>
        <v>Wm Full</v>
      </c>
      <c r="C1553" s="37" t="str">
        <f>IFERROR(VLOOKUP(A1553,'asig octubre'!$A$2:$B$442,2,0))</f>
        <v>EC-08</v>
      </c>
      <c r="D1553" s="38">
        <v>45579.704189814816</v>
      </c>
      <c r="E1553" s="36" t="s">
        <v>283</v>
      </c>
      <c r="F1553" s="37" t="str">
        <f t="array" ref="F1553">IFERROR(XLOOKUP(E1553,Operadores!A:A,Operadores!B:B))</f>
        <v>MAYSA</v>
      </c>
      <c r="G1553" s="36" t="s">
        <v>42</v>
      </c>
      <c r="H1553" s="39">
        <v>19.63136</v>
      </c>
      <c r="I1553" s="40">
        <v>401.0</v>
      </c>
      <c r="J1553" s="41">
        <f t="shared" si="1"/>
        <v>7872.17536</v>
      </c>
      <c r="K1553" s="37" t="str">
        <f t="array" ref="K1553">IFERROR(XLOOKUP(G1553,'Tipo de carga'!A:A,'Tipo de carga'!B:B))</f>
        <v>Autoabasto</v>
      </c>
      <c r="L1553" s="37">
        <f t="shared" si="2"/>
        <v>42</v>
      </c>
      <c r="M1553" s="37">
        <f t="shared" si="3"/>
        <v>14</v>
      </c>
      <c r="N1553" s="37">
        <f t="shared" si="4"/>
        <v>10</v>
      </c>
      <c r="O1553" s="37" t="str">
        <f t="array" ref="O1553">IFERROR(XLOOKUP(K1553,'Tipo de carga'!B:B,'Tipo de carga'!C:C))</f>
        <v>Diesel</v>
      </c>
    </row>
    <row r="1554">
      <c r="A1554" s="36">
        <v>1895.0</v>
      </c>
      <c r="B1554" s="37" t="str">
        <f>IFERROR(VLOOKUP(A1554,'asig octubre'!$A$2:$C$442,3,0))</f>
        <v>Sayer Sencillo</v>
      </c>
      <c r="C1554" s="37" t="str">
        <f>IFERROR(VLOOKUP(A1554,'asig octubre'!$A$2:$B$442,2,0))</f>
        <v>EC-04</v>
      </c>
      <c r="D1554" s="38">
        <v>45579.67619212963</v>
      </c>
      <c r="E1554" s="36" t="s">
        <v>258</v>
      </c>
      <c r="F1554" s="37" t="str">
        <f t="array" ref="F1554">IFERROR(XLOOKUP(E1554,Operadores!A:A,Operadores!B:B))</f>
        <v>REYJU02</v>
      </c>
      <c r="G1554" s="36" t="s">
        <v>42</v>
      </c>
      <c r="H1554" s="39">
        <v>19.63136</v>
      </c>
      <c r="I1554" s="40">
        <v>450.0</v>
      </c>
      <c r="J1554" s="41">
        <f t="shared" si="1"/>
        <v>8834.112</v>
      </c>
      <c r="K1554" s="37" t="str">
        <f t="array" ref="K1554">IFERROR(XLOOKUP(G1554,'Tipo de carga'!A:A,'Tipo de carga'!B:B))</f>
        <v>Autoabasto</v>
      </c>
      <c r="L1554" s="37">
        <f t="shared" si="2"/>
        <v>42</v>
      </c>
      <c r="M1554" s="37">
        <f t="shared" si="3"/>
        <v>14</v>
      </c>
      <c r="N1554" s="37">
        <f t="shared" si="4"/>
        <v>10</v>
      </c>
      <c r="O1554" s="37" t="str">
        <f t="array" ref="O1554">IFERROR(XLOOKUP(K1554,'Tipo de carga'!B:B,'Tipo de carga'!C:C))</f>
        <v>Diesel</v>
      </c>
    </row>
    <row r="1555">
      <c r="A1555" s="36">
        <v>2001.0</v>
      </c>
      <c r="B1555" s="37" t="str">
        <f>IFERROR(VLOOKUP(A1555,'asig octubre'!$A$2:$C$442,3,0))</f>
        <v>MeLi Dedicado Merida</v>
      </c>
      <c r="C1555" s="37" t="str">
        <f>IFERROR(VLOOKUP(A1555,'asig octubre'!$A$2:$B$442,2,0))</f>
        <v>EC-05</v>
      </c>
      <c r="D1555" s="38">
        <v>45579.64098379629</v>
      </c>
      <c r="E1555" s="36" t="s">
        <v>367</v>
      </c>
      <c r="F1555" s="37" t="str">
        <f t="array" ref="F1555">IFERROR(XLOOKUP(E1555,Operadores!A:A,Operadores!B:B))</f>
        <v>ALTJOS</v>
      </c>
      <c r="G1555" s="36" t="s">
        <v>42</v>
      </c>
      <c r="H1555" s="39">
        <v>19.63136</v>
      </c>
      <c r="I1555" s="40">
        <v>230.0</v>
      </c>
      <c r="J1555" s="41">
        <f t="shared" si="1"/>
        <v>4515.2128</v>
      </c>
      <c r="K1555" s="37" t="str">
        <f t="array" ref="K1555">IFERROR(XLOOKUP(G1555,'Tipo de carga'!A:A,'Tipo de carga'!B:B))</f>
        <v>Autoabasto</v>
      </c>
      <c r="L1555" s="37">
        <f t="shared" si="2"/>
        <v>42</v>
      </c>
      <c r="M1555" s="37">
        <f t="shared" si="3"/>
        <v>14</v>
      </c>
      <c r="N1555" s="37">
        <f t="shared" si="4"/>
        <v>10</v>
      </c>
      <c r="O1555" s="37" t="str">
        <f t="array" ref="O1555">IFERROR(XLOOKUP(K1555,'Tipo de carga'!B:B,'Tipo de carga'!C:C))</f>
        <v>Diesel</v>
      </c>
    </row>
    <row r="1556">
      <c r="A1556" s="36">
        <v>1728.0</v>
      </c>
      <c r="B1556" s="37" t="str">
        <f>IFERROR(VLOOKUP(A1556,'asig octubre'!$A$2:$C$442,3,0))</f>
        <v>Wm Full</v>
      </c>
      <c r="C1556" s="37" t="str">
        <f>IFERROR(VLOOKUP(A1556,'asig octubre'!$A$2:$B$442,2,0))</f>
        <v>EC-08</v>
      </c>
      <c r="D1556" s="38">
        <v>45579.583969907406</v>
      </c>
      <c r="E1556" s="36" t="s">
        <v>281</v>
      </c>
      <c r="F1556" s="37" t="str">
        <f t="array" ref="F1556">IFERROR(XLOOKUP(E1556,Operadores!A:A,Operadores!B:B))</f>
        <v>MARJO13</v>
      </c>
      <c r="G1556" s="36" t="s">
        <v>42</v>
      </c>
      <c r="H1556" s="39">
        <v>19.63136</v>
      </c>
      <c r="I1556" s="40">
        <v>395.0</v>
      </c>
      <c r="J1556" s="41">
        <f t="shared" si="1"/>
        <v>7754.3872</v>
      </c>
      <c r="K1556" s="37" t="str">
        <f t="array" ref="K1556">IFERROR(XLOOKUP(G1556,'Tipo de carga'!A:A,'Tipo de carga'!B:B))</f>
        <v>Autoabasto</v>
      </c>
      <c r="L1556" s="37">
        <f t="shared" si="2"/>
        <v>42</v>
      </c>
      <c r="M1556" s="37">
        <f t="shared" si="3"/>
        <v>14</v>
      </c>
      <c r="N1556" s="37">
        <f t="shared" si="4"/>
        <v>10</v>
      </c>
      <c r="O1556" s="37" t="str">
        <f t="array" ref="O1556">IFERROR(XLOOKUP(K1556,'Tipo de carga'!B:B,'Tipo de carga'!C:C))</f>
        <v>Diesel</v>
      </c>
    </row>
    <row r="1557">
      <c r="A1557" s="36">
        <v>1824.0</v>
      </c>
      <c r="B1557" s="37" t="str">
        <f>IFERROR(VLOOKUP(A1557,'asig octubre'!$A$2:$C$442,3,0))</f>
        <v>Wm Full</v>
      </c>
      <c r="C1557" s="37" t="str">
        <f>IFERROR(VLOOKUP(A1557,'asig octubre'!$A$2:$B$442,2,0))</f>
        <v>EC-08</v>
      </c>
      <c r="D1557" s="38">
        <v>45579.56313657408</v>
      </c>
      <c r="E1557" s="36" t="s">
        <v>282</v>
      </c>
      <c r="F1557" s="37" t="str">
        <f t="array" ref="F1557">IFERROR(XLOOKUP(E1557,Operadores!A:A,Operadores!B:B))</f>
        <v>MENJUA01</v>
      </c>
      <c r="G1557" s="36" t="s">
        <v>42</v>
      </c>
      <c r="H1557" s="39">
        <v>19.63136</v>
      </c>
      <c r="I1557" s="40">
        <v>440.0</v>
      </c>
      <c r="J1557" s="41">
        <f t="shared" si="1"/>
        <v>8637.7984</v>
      </c>
      <c r="K1557" s="37" t="str">
        <f t="array" ref="K1557">IFERROR(XLOOKUP(G1557,'Tipo de carga'!A:A,'Tipo de carga'!B:B))</f>
        <v>Autoabasto</v>
      </c>
      <c r="L1557" s="37">
        <f t="shared" si="2"/>
        <v>42</v>
      </c>
      <c r="M1557" s="37">
        <f t="shared" si="3"/>
        <v>14</v>
      </c>
      <c r="N1557" s="37">
        <f t="shared" si="4"/>
        <v>10</v>
      </c>
      <c r="O1557" s="37" t="str">
        <f t="array" ref="O1557">IFERROR(XLOOKUP(K1557,'Tipo de carga'!B:B,'Tipo de carga'!C:C))</f>
        <v>Diesel</v>
      </c>
    </row>
    <row r="1558">
      <c r="A1558" s="36">
        <v>1998.0</v>
      </c>
      <c r="B1558" s="37" t="str">
        <f>IFERROR(VLOOKUP(A1558,'asig octubre'!$A$2:$C$442,3,0))</f>
        <v>MeLi Dedicado Merida</v>
      </c>
      <c r="C1558" s="37" t="str">
        <f>IFERROR(VLOOKUP(A1558,'asig octubre'!$A$2:$B$442,2,0))</f>
        <v>EC-05</v>
      </c>
      <c r="D1558" s="38">
        <v>45579.5462962963</v>
      </c>
      <c r="E1558" s="36" t="s">
        <v>304</v>
      </c>
      <c r="F1558" s="37" t="str">
        <f t="array" ref="F1558">IFERROR(XLOOKUP(E1558,Operadores!A:A,Operadores!B:B))</f>
        <v>ORTEDU</v>
      </c>
      <c r="G1558" s="36" t="s">
        <v>42</v>
      </c>
      <c r="H1558" s="39">
        <v>19.63136</v>
      </c>
      <c r="I1558" s="40">
        <v>232.0</v>
      </c>
      <c r="J1558" s="41">
        <f t="shared" si="1"/>
        <v>4554.47552</v>
      </c>
      <c r="K1558" s="37" t="str">
        <f t="array" ref="K1558">IFERROR(XLOOKUP(G1558,'Tipo de carga'!A:A,'Tipo de carga'!B:B))</f>
        <v>Autoabasto</v>
      </c>
      <c r="L1558" s="37">
        <f t="shared" si="2"/>
        <v>42</v>
      </c>
      <c r="M1558" s="37">
        <f t="shared" si="3"/>
        <v>14</v>
      </c>
      <c r="N1558" s="37">
        <f t="shared" si="4"/>
        <v>10</v>
      </c>
      <c r="O1558" s="37" t="str">
        <f t="array" ref="O1558">IFERROR(XLOOKUP(K1558,'Tipo de carga'!B:B,'Tipo de carga'!C:C))</f>
        <v>Diesel</v>
      </c>
    </row>
    <row r="1559">
      <c r="A1559" s="36">
        <v>1997.0</v>
      </c>
      <c r="B1559" s="37" t="str">
        <f>IFERROR(VLOOKUP(A1559,'asig octubre'!$A$2:$C$442,3,0))</f>
        <v>MeLi Dedicado Merida</v>
      </c>
      <c r="C1559" s="37" t="str">
        <f>IFERROR(VLOOKUP(A1559,'asig octubre'!$A$2:$B$442,2,0))</f>
        <v>EC-05</v>
      </c>
      <c r="D1559" s="38">
        <v>45579.495671296296</v>
      </c>
      <c r="E1559" s="36" t="s">
        <v>391</v>
      </c>
      <c r="F1559" s="37" t="str">
        <f t="array" ref="F1559">IFERROR(XLOOKUP(E1559,Operadores!A:A,Operadores!B:B))</f>
        <v>HERVIC02</v>
      </c>
      <c r="G1559" s="36" t="s">
        <v>42</v>
      </c>
      <c r="H1559" s="39">
        <v>19.63136</v>
      </c>
      <c r="I1559" s="40">
        <v>215.0</v>
      </c>
      <c r="J1559" s="41">
        <f t="shared" si="1"/>
        <v>4220.7424</v>
      </c>
      <c r="K1559" s="37" t="str">
        <f t="array" ref="K1559">IFERROR(XLOOKUP(G1559,'Tipo de carga'!A:A,'Tipo de carga'!B:B))</f>
        <v>Autoabasto</v>
      </c>
      <c r="L1559" s="37">
        <f t="shared" si="2"/>
        <v>42</v>
      </c>
      <c r="M1559" s="37">
        <f t="shared" si="3"/>
        <v>14</v>
      </c>
      <c r="N1559" s="37">
        <f t="shared" si="4"/>
        <v>10</v>
      </c>
      <c r="O1559" s="37" t="str">
        <f t="array" ref="O1559">IFERROR(XLOOKUP(K1559,'Tipo de carga'!B:B,'Tipo de carga'!C:C))</f>
        <v>Diesel</v>
      </c>
    </row>
    <row r="1560">
      <c r="A1560" s="36">
        <v>1817.0</v>
      </c>
      <c r="B1560" s="37" t="str">
        <f>IFERROR(VLOOKUP(A1560,'asig octubre'!$A$2:$C$442,3,0))</f>
        <v>Wm Full</v>
      </c>
      <c r="C1560" s="37" t="str">
        <f>IFERROR(VLOOKUP(A1560,'asig octubre'!$A$2:$B$442,2,0))</f>
        <v>EC-08</v>
      </c>
      <c r="D1560" s="38">
        <v>45579.39766203704</v>
      </c>
      <c r="E1560" s="36" t="s">
        <v>500</v>
      </c>
      <c r="F1560" s="37" t="str">
        <f t="array" ref="F1560">IFERROR(XLOOKUP(E1560,Operadores!A:A,Operadores!B:B))</f>
        <v>RUIROBX</v>
      </c>
      <c r="G1560" s="36" t="s">
        <v>42</v>
      </c>
      <c r="H1560" s="39">
        <v>19.63136</v>
      </c>
      <c r="I1560" s="40">
        <v>365.0</v>
      </c>
      <c r="J1560" s="41">
        <f t="shared" si="1"/>
        <v>7165.4464</v>
      </c>
      <c r="K1560" s="37" t="str">
        <f t="array" ref="K1560">IFERROR(XLOOKUP(G1560,'Tipo de carga'!A:A,'Tipo de carga'!B:B))</f>
        <v>Autoabasto</v>
      </c>
      <c r="L1560" s="37">
        <f t="shared" si="2"/>
        <v>42</v>
      </c>
      <c r="M1560" s="37">
        <f t="shared" si="3"/>
        <v>14</v>
      </c>
      <c r="N1560" s="37">
        <f t="shared" si="4"/>
        <v>10</v>
      </c>
      <c r="O1560" s="37" t="str">
        <f t="array" ref="O1560">IFERROR(XLOOKUP(K1560,'Tipo de carga'!B:B,'Tipo de carga'!C:C))</f>
        <v>Diesel</v>
      </c>
    </row>
    <row r="1561">
      <c r="A1561" s="36">
        <v>1769.0</v>
      </c>
      <c r="B1561" s="37" t="str">
        <f>IFERROR(VLOOKUP(A1561,'asig octubre'!$A$2:$C$442,3,0))</f>
        <v>Wm Sencillo</v>
      </c>
      <c r="C1561" s="37" t="str">
        <f>IFERROR(VLOOKUP(A1561,'asig octubre'!$A$2:$B$442,2,0))</f>
        <v>EC-08</v>
      </c>
      <c r="D1561" s="38">
        <v>45579.36844907407</v>
      </c>
      <c r="E1561" s="36" t="s">
        <v>501</v>
      </c>
      <c r="F1561" s="37" t="str">
        <f t="array" ref="F1561">IFERROR(XLOOKUP(E1561,Operadores!A:A,Operadores!B:B))</f>
        <v>MARGON</v>
      </c>
      <c r="G1561" s="36" t="s">
        <v>42</v>
      </c>
      <c r="H1561" s="39">
        <v>19.63136</v>
      </c>
      <c r="I1561" s="40">
        <v>145.0</v>
      </c>
      <c r="J1561" s="41">
        <f t="shared" si="1"/>
        <v>2846.5472</v>
      </c>
      <c r="K1561" s="37" t="str">
        <f t="array" ref="K1561">IFERROR(XLOOKUP(G1561,'Tipo de carga'!A:A,'Tipo de carga'!B:B))</f>
        <v>Autoabasto</v>
      </c>
      <c r="L1561" s="37">
        <f t="shared" si="2"/>
        <v>42</v>
      </c>
      <c r="M1561" s="37">
        <f t="shared" si="3"/>
        <v>14</v>
      </c>
      <c r="N1561" s="37">
        <f t="shared" si="4"/>
        <v>10</v>
      </c>
      <c r="O1561" s="37" t="str">
        <f t="array" ref="O1561">IFERROR(XLOOKUP(K1561,'Tipo de carga'!B:B,'Tipo de carga'!C:C))</f>
        <v>Diesel</v>
      </c>
    </row>
    <row r="1562">
      <c r="A1562" s="36">
        <v>2026.0</v>
      </c>
      <c r="B1562" s="37" t="str">
        <f>IFERROR(VLOOKUP(A1562,'asig octubre'!$A$2:$C$442,3,0))</f>
        <v>Available</v>
      </c>
      <c r="C1562" s="37" t="str">
        <f>IFERROR(VLOOKUP(A1562,'asig octubre'!$A$2:$B$442,2,0))</f>
        <v>TTE</v>
      </c>
      <c r="D1562" s="38">
        <v>45579.30002314815</v>
      </c>
      <c r="E1562" s="36" t="s">
        <v>492</v>
      </c>
      <c r="F1562" s="37" t="str">
        <f t="array" ref="F1562">IFERROR(XLOOKUP(E1562,Operadores!A:A,Operadores!B:B))</f>
        <v>CRUTOM</v>
      </c>
      <c r="G1562" s="36" t="s">
        <v>42</v>
      </c>
      <c r="H1562" s="39">
        <v>19.63136</v>
      </c>
      <c r="I1562" s="40">
        <v>350.0</v>
      </c>
      <c r="J1562" s="41">
        <f t="shared" si="1"/>
        <v>6870.976</v>
      </c>
      <c r="K1562" s="37" t="str">
        <f t="array" ref="K1562">IFERROR(XLOOKUP(G1562,'Tipo de carga'!A:A,'Tipo de carga'!B:B))</f>
        <v>Autoabasto</v>
      </c>
      <c r="L1562" s="37">
        <f t="shared" si="2"/>
        <v>42</v>
      </c>
      <c r="M1562" s="37">
        <f t="shared" si="3"/>
        <v>14</v>
      </c>
      <c r="N1562" s="37">
        <f t="shared" si="4"/>
        <v>10</v>
      </c>
      <c r="O1562" s="37" t="str">
        <f t="array" ref="O1562">IFERROR(XLOOKUP(K1562,'Tipo de carga'!B:B,'Tipo de carga'!C:C))</f>
        <v>Diesel</v>
      </c>
    </row>
    <row r="1563">
      <c r="A1563" s="36">
        <v>1827.0</v>
      </c>
      <c r="B1563" s="37" t="str">
        <f>IFERROR(VLOOKUP(A1563,'asig octubre'!$A$2:$C$442,3,0))</f>
        <v>Full Liver</v>
      </c>
      <c r="C1563" s="37" t="str">
        <f>IFERROR(VLOOKUP(A1563,'asig octubre'!$A$2:$B$442,2,0))</f>
        <v>EC-01</v>
      </c>
      <c r="D1563" s="38">
        <v>45579.29047453704</v>
      </c>
      <c r="E1563" s="36" t="s">
        <v>374</v>
      </c>
      <c r="F1563" s="37" t="str">
        <f t="array" ref="F1563">IFERROR(XLOOKUP(E1563,Operadores!A:A,Operadores!B:B))</f>
        <v>ANGMA</v>
      </c>
      <c r="G1563" s="36" t="s">
        <v>42</v>
      </c>
      <c r="H1563" s="39">
        <v>19.63136</v>
      </c>
      <c r="I1563" s="40">
        <v>391.0</v>
      </c>
      <c r="J1563" s="41">
        <f t="shared" si="1"/>
        <v>7675.86176</v>
      </c>
      <c r="K1563" s="37" t="str">
        <f t="array" ref="K1563">IFERROR(XLOOKUP(G1563,'Tipo de carga'!A:A,'Tipo de carga'!B:B))</f>
        <v>Autoabasto</v>
      </c>
      <c r="L1563" s="37">
        <f t="shared" si="2"/>
        <v>42</v>
      </c>
      <c r="M1563" s="37">
        <f t="shared" si="3"/>
        <v>14</v>
      </c>
      <c r="N1563" s="37">
        <f t="shared" si="4"/>
        <v>10</v>
      </c>
      <c r="O1563" s="37" t="str">
        <f t="array" ref="O1563">IFERROR(XLOOKUP(K1563,'Tipo de carga'!B:B,'Tipo de carga'!C:C))</f>
        <v>Diesel</v>
      </c>
    </row>
    <row r="1564">
      <c r="A1564" s="36">
        <v>1753.0</v>
      </c>
      <c r="B1564" s="37" t="str">
        <f>IFERROR(VLOOKUP(A1564,'asig octubre'!$A$2:$C$442,3,0))</f>
        <v>Wm Full</v>
      </c>
      <c r="C1564" s="37" t="str">
        <f>IFERROR(VLOOKUP(A1564,'asig octubre'!$A$2:$B$442,2,0))</f>
        <v>EC-08</v>
      </c>
      <c r="D1564" s="38">
        <v>45579.28165509259</v>
      </c>
      <c r="E1564" s="36" t="s">
        <v>291</v>
      </c>
      <c r="F1564" s="37" t="str">
        <f t="array" ref="F1564">IFERROR(XLOOKUP(E1564,Operadores!A:A,Operadores!B:B))</f>
        <v>MENRI</v>
      </c>
      <c r="G1564" s="36" t="s">
        <v>42</v>
      </c>
      <c r="H1564" s="39">
        <v>19.63136</v>
      </c>
      <c r="I1564" s="40">
        <v>434.0</v>
      </c>
      <c r="J1564" s="41">
        <f t="shared" si="1"/>
        <v>8520.01024</v>
      </c>
      <c r="K1564" s="37" t="str">
        <f t="array" ref="K1564">IFERROR(XLOOKUP(G1564,'Tipo de carga'!A:A,'Tipo de carga'!B:B))</f>
        <v>Autoabasto</v>
      </c>
      <c r="L1564" s="37">
        <f t="shared" si="2"/>
        <v>42</v>
      </c>
      <c r="M1564" s="37">
        <f t="shared" si="3"/>
        <v>14</v>
      </c>
      <c r="N1564" s="37">
        <f t="shared" si="4"/>
        <v>10</v>
      </c>
      <c r="O1564" s="37" t="str">
        <f t="array" ref="O1564">IFERROR(XLOOKUP(K1564,'Tipo de carga'!B:B,'Tipo de carga'!C:C))</f>
        <v>Diesel</v>
      </c>
    </row>
    <row r="1565">
      <c r="A1565" s="36">
        <v>2005.0</v>
      </c>
      <c r="B1565" s="37" t="str">
        <f>IFERROR(VLOOKUP(A1565,'asig octubre'!$A$2:$C$442,3,0))</f>
        <v>MeLi Dedicado Merida</v>
      </c>
      <c r="C1565" s="37" t="str">
        <f>IFERROR(VLOOKUP(A1565,'asig octubre'!$A$2:$B$442,2,0))</f>
        <v>EC-05</v>
      </c>
      <c r="D1565" s="38">
        <v>45579.269108796296</v>
      </c>
      <c r="E1565" s="36" t="s">
        <v>502</v>
      </c>
      <c r="F1565" s="37" t="str">
        <f t="array" ref="F1565">IFERROR(XLOOKUP(E1565,Operadores!A:A,Operadores!B:B))</f>
        <v>SALNER</v>
      </c>
      <c r="G1565" s="36" t="s">
        <v>42</v>
      </c>
      <c r="H1565" s="39">
        <v>19.63136</v>
      </c>
      <c r="I1565" s="40">
        <v>381.0</v>
      </c>
      <c r="J1565" s="41">
        <f t="shared" si="1"/>
        <v>7479.54816</v>
      </c>
      <c r="K1565" s="37" t="str">
        <f t="array" ref="K1565">IFERROR(XLOOKUP(G1565,'Tipo de carga'!A:A,'Tipo de carga'!B:B))</f>
        <v>Autoabasto</v>
      </c>
      <c r="L1565" s="37">
        <f t="shared" si="2"/>
        <v>42</v>
      </c>
      <c r="M1565" s="37">
        <f t="shared" si="3"/>
        <v>14</v>
      </c>
      <c r="N1565" s="37">
        <f t="shared" si="4"/>
        <v>10</v>
      </c>
      <c r="O1565" s="37" t="str">
        <f t="array" ref="O1565">IFERROR(XLOOKUP(K1565,'Tipo de carga'!B:B,'Tipo de carga'!C:C))</f>
        <v>Diesel</v>
      </c>
    </row>
    <row r="1566">
      <c r="A1566" s="36">
        <v>2021.0</v>
      </c>
      <c r="B1566" s="37" t="str">
        <f>IFERROR(VLOOKUP(A1566,'asig octubre'!$A$2:$C$442,3,0))</f>
        <v>Available</v>
      </c>
      <c r="C1566" s="37" t="str">
        <f>IFERROR(VLOOKUP(A1566,'asig octubre'!$A$2:$B$442,2,0))</f>
        <v>TTE</v>
      </c>
      <c r="D1566" s="38">
        <v>45579.25824074074</v>
      </c>
      <c r="E1566" s="36" t="s">
        <v>474</v>
      </c>
      <c r="F1566" s="37" t="str">
        <f t="array" ref="F1566">IFERROR(XLOOKUP(E1566,Operadores!A:A,Operadores!B:B))</f>
        <v>COLALE</v>
      </c>
      <c r="G1566" s="36" t="s">
        <v>42</v>
      </c>
      <c r="H1566" s="39">
        <v>19.63136</v>
      </c>
      <c r="I1566" s="40">
        <v>250.0</v>
      </c>
      <c r="J1566" s="41">
        <f t="shared" si="1"/>
        <v>4907.84</v>
      </c>
      <c r="K1566" s="37" t="str">
        <f t="array" ref="K1566">IFERROR(XLOOKUP(G1566,'Tipo de carga'!A:A,'Tipo de carga'!B:B))</f>
        <v>Autoabasto</v>
      </c>
      <c r="L1566" s="37">
        <f t="shared" si="2"/>
        <v>42</v>
      </c>
      <c r="M1566" s="37">
        <f t="shared" si="3"/>
        <v>14</v>
      </c>
      <c r="N1566" s="37">
        <f t="shared" si="4"/>
        <v>10</v>
      </c>
      <c r="O1566" s="37" t="str">
        <f t="array" ref="O1566">IFERROR(XLOOKUP(K1566,'Tipo de carga'!B:B,'Tipo de carga'!C:C))</f>
        <v>Diesel</v>
      </c>
    </row>
    <row r="1567">
      <c r="A1567" s="36">
        <v>2020.0</v>
      </c>
      <c r="B1567" s="37" t="str">
        <f>IFERROR(VLOOKUP(A1567,'asig octubre'!$A$2:$C$442,3,0))</f>
        <v>Available</v>
      </c>
      <c r="C1567" s="37" t="str">
        <f>IFERROR(VLOOKUP(A1567,'asig octubre'!$A$2:$B$442,2,0))</f>
        <v>TTE</v>
      </c>
      <c r="D1567" s="38">
        <v>45579.216840277775</v>
      </c>
      <c r="E1567" s="36" t="s">
        <v>164</v>
      </c>
      <c r="F1567" s="37" t="str">
        <f t="array" ref="F1567">IFERROR(XLOOKUP(E1567,Operadores!A:A,Operadores!B:B))</f>
        <v>MUÑOSC</v>
      </c>
      <c r="G1567" s="36" t="s">
        <v>42</v>
      </c>
      <c r="H1567" s="39">
        <v>19.63136</v>
      </c>
      <c r="I1567" s="40">
        <v>250.0</v>
      </c>
      <c r="J1567" s="41">
        <f t="shared" si="1"/>
        <v>4907.84</v>
      </c>
      <c r="K1567" s="37" t="str">
        <f t="array" ref="K1567">IFERROR(XLOOKUP(G1567,'Tipo de carga'!A:A,'Tipo de carga'!B:B))</f>
        <v>Autoabasto</v>
      </c>
      <c r="L1567" s="37">
        <f t="shared" si="2"/>
        <v>42</v>
      </c>
      <c r="M1567" s="37">
        <f t="shared" si="3"/>
        <v>14</v>
      </c>
      <c r="N1567" s="37">
        <f t="shared" si="4"/>
        <v>10</v>
      </c>
      <c r="O1567" s="37" t="str">
        <f t="array" ref="O1567">IFERROR(XLOOKUP(K1567,'Tipo de carga'!B:B,'Tipo de carga'!C:C))</f>
        <v>Diesel</v>
      </c>
    </row>
    <row r="1568">
      <c r="A1568" s="36">
        <v>1942.0</v>
      </c>
      <c r="B1568" s="37" t="str">
        <f>IFERROR(VLOOKUP(A1568,'asig octubre'!$A$2:$C$442,3,0))</f>
        <v>PISA Gdl</v>
      </c>
      <c r="C1568" s="37" t="str">
        <f>IFERROR(VLOOKUP(A1568,'asig octubre'!$A$2:$B$442,2,0))</f>
        <v>EC-06</v>
      </c>
      <c r="D1568" s="38">
        <v>45579.14232638889</v>
      </c>
      <c r="E1568" s="36" t="s">
        <v>270</v>
      </c>
      <c r="F1568" s="37" t="str">
        <f t="array" ref="F1568">IFERROR(XLOOKUP(E1568,Operadores!A:A,Operadores!B:B))</f>
        <v>RESEDU</v>
      </c>
      <c r="G1568" s="36" t="s">
        <v>42</v>
      </c>
      <c r="H1568" s="39">
        <v>19.63136</v>
      </c>
      <c r="I1568" s="40">
        <v>541.0</v>
      </c>
      <c r="J1568" s="41">
        <f t="shared" si="1"/>
        <v>10620.56576</v>
      </c>
      <c r="K1568" s="37" t="str">
        <f t="array" ref="K1568">IFERROR(XLOOKUP(G1568,'Tipo de carga'!A:A,'Tipo de carga'!B:B))</f>
        <v>Autoabasto</v>
      </c>
      <c r="L1568" s="37">
        <f t="shared" si="2"/>
        <v>42</v>
      </c>
      <c r="M1568" s="37">
        <f t="shared" si="3"/>
        <v>14</v>
      </c>
      <c r="N1568" s="37">
        <f t="shared" si="4"/>
        <v>10</v>
      </c>
      <c r="O1568" s="37" t="str">
        <f t="array" ref="O1568">IFERROR(XLOOKUP(K1568,'Tipo de carga'!B:B,'Tipo de carga'!C:C))</f>
        <v>Diesel</v>
      </c>
    </row>
    <row r="1569">
      <c r="A1569" s="36">
        <v>1730.0</v>
      </c>
      <c r="B1569" s="37" t="str">
        <f>IFERROR(VLOOKUP(A1569,'asig octubre'!$A$2:$C$442,3,0))</f>
        <v>Wm Sencillo</v>
      </c>
      <c r="C1569" s="37" t="str">
        <f>IFERROR(VLOOKUP(A1569,'asig octubre'!$A$2:$B$442,2,0))</f>
        <v>EC-08</v>
      </c>
      <c r="D1569" s="38">
        <v>45579.10548611111</v>
      </c>
      <c r="E1569" s="36" t="s">
        <v>286</v>
      </c>
      <c r="F1569" s="37" t="str">
        <f t="array" ref="F1569">IFERROR(XLOOKUP(E1569,Operadores!A:A,Operadores!B:B))</f>
        <v>LOPERI</v>
      </c>
      <c r="G1569" s="36" t="s">
        <v>42</v>
      </c>
      <c r="H1569" s="39">
        <v>19.63136</v>
      </c>
      <c r="I1569" s="40">
        <v>384.0</v>
      </c>
      <c r="J1569" s="41">
        <f t="shared" si="1"/>
        <v>7538.44224</v>
      </c>
      <c r="K1569" s="37" t="str">
        <f t="array" ref="K1569">IFERROR(XLOOKUP(G1569,'Tipo de carga'!A:A,'Tipo de carga'!B:B))</f>
        <v>Autoabasto</v>
      </c>
      <c r="L1569" s="37">
        <f t="shared" si="2"/>
        <v>42</v>
      </c>
      <c r="M1569" s="37">
        <f t="shared" si="3"/>
        <v>14</v>
      </c>
      <c r="N1569" s="37">
        <f t="shared" si="4"/>
        <v>10</v>
      </c>
      <c r="O1569" s="37" t="str">
        <f t="array" ref="O1569">IFERROR(XLOOKUP(K1569,'Tipo de carga'!B:B,'Tipo de carga'!C:C))</f>
        <v>Diesel</v>
      </c>
    </row>
    <row r="1570">
      <c r="A1570" s="36">
        <v>1727.0</v>
      </c>
      <c r="B1570" s="37" t="str">
        <f>IFERROR(VLOOKUP(A1570,'asig octubre'!$A$2:$C$442,3,0))</f>
        <v>PISA Gdl</v>
      </c>
      <c r="C1570" s="37" t="str">
        <f>IFERROR(VLOOKUP(A1570,'asig octubre'!$A$2:$B$442,2,0))</f>
        <v>EC-06</v>
      </c>
      <c r="D1570" s="38">
        <v>45579.059537037036</v>
      </c>
      <c r="E1570" s="36" t="s">
        <v>424</v>
      </c>
      <c r="F1570" s="37" t="str">
        <f t="array" ref="F1570">IFERROR(XLOOKUP(E1570,Operadores!A:A,Operadores!B:B))</f>
        <v>BENMAX01</v>
      </c>
      <c r="G1570" s="36" t="s">
        <v>42</v>
      </c>
      <c r="H1570" s="39">
        <v>19.63136</v>
      </c>
      <c r="I1570" s="40">
        <v>294.0</v>
      </c>
      <c r="J1570" s="41">
        <f t="shared" si="1"/>
        <v>5771.61984</v>
      </c>
      <c r="K1570" s="37" t="str">
        <f t="array" ref="K1570">IFERROR(XLOOKUP(G1570,'Tipo de carga'!A:A,'Tipo de carga'!B:B))</f>
        <v>Autoabasto</v>
      </c>
      <c r="L1570" s="37">
        <f t="shared" si="2"/>
        <v>42</v>
      </c>
      <c r="M1570" s="37">
        <f t="shared" si="3"/>
        <v>14</v>
      </c>
      <c r="N1570" s="37">
        <f t="shared" si="4"/>
        <v>10</v>
      </c>
      <c r="O1570" s="37" t="str">
        <f t="array" ref="O1570">IFERROR(XLOOKUP(K1570,'Tipo de carga'!B:B,'Tipo de carga'!C:C))</f>
        <v>Diesel</v>
      </c>
    </row>
    <row r="1571">
      <c r="A1571" s="36">
        <v>1852.0</v>
      </c>
      <c r="B1571" s="37" t="str">
        <f>IFERROR(VLOOKUP(A1571,'asig octubre'!$A$2:$C$442,3,0))</f>
        <v>Circuitos</v>
      </c>
      <c r="C1571" s="37" t="str">
        <f>IFERROR(VLOOKUP(A1571,'asig octubre'!$A$2:$B$442,2,0))</f>
        <v>EC-03</v>
      </c>
      <c r="D1571" s="38">
        <v>45579.000914351855</v>
      </c>
      <c r="E1571" s="36" t="s">
        <v>237</v>
      </c>
      <c r="F1571" s="37" t="str">
        <f t="array" ref="F1571">IFERROR(XLOOKUP(E1571,Operadores!A:A,Operadores!B:B))</f>
        <v>HUAIS</v>
      </c>
      <c r="G1571" s="36" t="s">
        <v>42</v>
      </c>
      <c r="H1571" s="39">
        <v>19.63136</v>
      </c>
      <c r="I1571" s="40">
        <v>215.0</v>
      </c>
      <c r="J1571" s="41">
        <f t="shared" si="1"/>
        <v>4220.7424</v>
      </c>
      <c r="K1571" s="37" t="str">
        <f t="array" ref="K1571">IFERROR(XLOOKUP(G1571,'Tipo de carga'!A:A,'Tipo de carga'!B:B))</f>
        <v>Autoabasto</v>
      </c>
      <c r="L1571" s="37">
        <f t="shared" si="2"/>
        <v>42</v>
      </c>
      <c r="M1571" s="37">
        <f t="shared" si="3"/>
        <v>14</v>
      </c>
      <c r="N1571" s="37">
        <f t="shared" si="4"/>
        <v>10</v>
      </c>
      <c r="O1571" s="37" t="str">
        <f t="array" ref="O1571">IFERROR(XLOOKUP(K1571,'Tipo de carga'!B:B,'Tipo de carga'!C:C))</f>
        <v>Diesel</v>
      </c>
    </row>
    <row r="1572">
      <c r="A1572" s="36">
        <v>1801.0</v>
      </c>
      <c r="B1572" s="37" t="str">
        <f>IFERROR(VLOOKUP(A1572,'asig octubre'!$A$2:$C$442,3,0))</f>
        <v>Sayer Full</v>
      </c>
      <c r="C1572" s="37" t="str">
        <f>IFERROR(VLOOKUP(A1572,'asig octubre'!$A$2:$B$442,2,0))</f>
        <v>EC-04</v>
      </c>
      <c r="D1572" s="38">
        <v>45579.02777777778</v>
      </c>
      <c r="E1572" s="36" t="s">
        <v>67</v>
      </c>
      <c r="F1572" s="37" t="str">
        <f t="array" ref="F1572">IFERROR(XLOOKUP(E1572,Operadores!A:A,Operadores!B:B))</f>
        <v>DURMA01</v>
      </c>
      <c r="G1572" s="36" t="s">
        <v>496</v>
      </c>
      <c r="H1572" s="39">
        <v>24.79</v>
      </c>
      <c r="I1572" s="40">
        <v>398.0</v>
      </c>
      <c r="J1572" s="41">
        <f t="shared" si="1"/>
        <v>9866.42</v>
      </c>
      <c r="K1572" s="37" t="str">
        <f t="array" ref="K1572">IFERROR(XLOOKUP(G1572,'Tipo de carga'!A:A,'Tipo de carga'!B:B))</f>
        <v>Ticket</v>
      </c>
      <c r="L1572" s="37">
        <f t="shared" si="2"/>
        <v>42</v>
      </c>
      <c r="M1572" s="37">
        <f t="shared" si="3"/>
        <v>14</v>
      </c>
      <c r="N1572" s="37">
        <f t="shared" si="4"/>
        <v>10</v>
      </c>
      <c r="O1572" s="37" t="str">
        <f t="array" ref="O1572">IFERROR(XLOOKUP(K1572,'Tipo de carga'!B:B,'Tipo de carga'!C:C))</f>
        <v>Diesel</v>
      </c>
    </row>
    <row r="1573">
      <c r="A1573" s="36">
        <v>1983.0</v>
      </c>
      <c r="B1573" s="37" t="str">
        <f>IFERROR(VLOOKUP(A1573,'asig octubre'!$A$2:$C$442,3,0))</f>
        <v>MeLi Dedicado TD</v>
      </c>
      <c r="C1573" s="37" t="str">
        <f>IFERROR(VLOOKUP(A1573,'asig octubre'!$A$2:$B$442,2,0))</f>
        <v>EC-05</v>
      </c>
      <c r="D1573" s="38">
        <v>45579.097916666666</v>
      </c>
      <c r="E1573" s="36" t="s">
        <v>485</v>
      </c>
      <c r="F1573" s="37" t="str">
        <f t="array" ref="F1573">IFERROR(XLOOKUP(E1573,Operadores!A:A,Operadores!B:B))</f>
        <v>HERROD</v>
      </c>
      <c r="G1573" s="36" t="s">
        <v>496</v>
      </c>
      <c r="H1573" s="39">
        <v>24.97</v>
      </c>
      <c r="I1573" s="40">
        <v>240.0</v>
      </c>
      <c r="J1573" s="41">
        <f t="shared" si="1"/>
        <v>5992.8</v>
      </c>
      <c r="K1573" s="37" t="str">
        <f t="array" ref="K1573">IFERROR(XLOOKUP(G1573,'Tipo de carga'!A:A,'Tipo de carga'!B:B))</f>
        <v>Ticket</v>
      </c>
      <c r="L1573" s="37">
        <f t="shared" si="2"/>
        <v>42</v>
      </c>
      <c r="M1573" s="37">
        <f t="shared" si="3"/>
        <v>14</v>
      </c>
      <c r="N1573" s="37">
        <f t="shared" si="4"/>
        <v>10</v>
      </c>
      <c r="O1573" s="37" t="str">
        <f t="array" ref="O1573">IFERROR(XLOOKUP(K1573,'Tipo de carga'!B:B,'Tipo de carga'!C:C))</f>
        <v>Diesel</v>
      </c>
    </row>
    <row r="1574">
      <c r="A1574" s="36">
        <v>2028.0</v>
      </c>
      <c r="B1574" s="37" t="str">
        <f>IFERROR(VLOOKUP(A1574,'asig octubre'!$A$2:$C$442,3,0))</f>
        <v>Available</v>
      </c>
      <c r="C1574" s="37" t="str">
        <f>IFERROR(VLOOKUP(A1574,'asig octubre'!$A$2:$B$442,2,0))</f>
        <v>TTE</v>
      </c>
      <c r="D1574" s="38">
        <v>45579.44375</v>
      </c>
      <c r="E1574" s="36" t="s">
        <v>246</v>
      </c>
      <c r="F1574" s="37" t="str">
        <f t="array" ref="F1574">IFERROR(XLOOKUP(E1574,Operadores!A:A,Operadores!B:B))</f>
        <v>LUNADO</v>
      </c>
      <c r="G1574" s="36" t="s">
        <v>496</v>
      </c>
      <c r="H1574" s="39">
        <v>26.69</v>
      </c>
      <c r="I1574" s="40">
        <v>206.0</v>
      </c>
      <c r="J1574" s="41">
        <f t="shared" si="1"/>
        <v>5498.14</v>
      </c>
      <c r="K1574" s="37" t="str">
        <f t="array" ref="K1574">IFERROR(XLOOKUP(G1574,'Tipo de carga'!A:A,'Tipo de carga'!B:B))</f>
        <v>Ticket</v>
      </c>
      <c r="L1574" s="37">
        <f t="shared" si="2"/>
        <v>42</v>
      </c>
      <c r="M1574" s="37">
        <f t="shared" si="3"/>
        <v>14</v>
      </c>
      <c r="N1574" s="37">
        <f t="shared" si="4"/>
        <v>10</v>
      </c>
      <c r="O1574" s="37" t="str">
        <f t="array" ref="O1574">IFERROR(XLOOKUP(K1574,'Tipo de carga'!B:B,'Tipo de carga'!C:C))</f>
        <v>Diesel</v>
      </c>
    </row>
    <row r="1575">
      <c r="A1575" s="36">
        <v>2003.0</v>
      </c>
      <c r="B1575" s="37" t="str">
        <f>IFERROR(VLOOKUP(A1575,'asig octubre'!$A$2:$C$442,3,0))</f>
        <v>MeLi asignado SD</v>
      </c>
      <c r="C1575" s="37" t="str">
        <f>IFERROR(VLOOKUP(A1575,'asig octubre'!$A$2:$B$442,2,0))</f>
        <v>EC-05</v>
      </c>
      <c r="D1575" s="38">
        <v>45579.55694444444</v>
      </c>
      <c r="E1575" s="36"/>
      <c r="F1575" s="37"/>
      <c r="G1575" s="36" t="s">
        <v>496</v>
      </c>
      <c r="H1575" s="39">
        <v>24.79</v>
      </c>
      <c r="I1575" s="40">
        <v>278.33</v>
      </c>
      <c r="J1575" s="41">
        <f t="shared" si="1"/>
        <v>6899.8007</v>
      </c>
      <c r="K1575" s="37" t="str">
        <f t="array" ref="K1575">IFERROR(XLOOKUP(G1575,'Tipo de carga'!A:A,'Tipo de carga'!B:B))</f>
        <v>Ticket</v>
      </c>
      <c r="L1575" s="37">
        <f t="shared" si="2"/>
        <v>42</v>
      </c>
      <c r="M1575" s="37">
        <f t="shared" si="3"/>
        <v>14</v>
      </c>
      <c r="N1575" s="37">
        <f t="shared" si="4"/>
        <v>10</v>
      </c>
      <c r="O1575" s="37" t="str">
        <f t="array" ref="O1575">IFERROR(XLOOKUP(K1575,'Tipo de carga'!B:B,'Tipo de carga'!C:C))</f>
        <v>Diesel</v>
      </c>
    </row>
    <row r="1576">
      <c r="A1576" s="36">
        <v>1987.0</v>
      </c>
      <c r="B1576" s="37" t="str">
        <f>IFERROR(VLOOKUP(A1576,'asig octubre'!$A$2:$C$442,3,0))</f>
        <v>MeLi asignado SD</v>
      </c>
      <c r="C1576" s="37" t="str">
        <f>IFERROR(VLOOKUP(A1576,'asig octubre'!$A$2:$B$442,2,0))</f>
        <v>EC-05</v>
      </c>
      <c r="D1576" s="38">
        <v>45579.55694444444</v>
      </c>
      <c r="E1576" s="36"/>
      <c r="F1576" s="37"/>
      <c r="G1576" s="36" t="s">
        <v>496</v>
      </c>
      <c r="H1576" s="39">
        <v>24.79</v>
      </c>
      <c r="I1576" s="40">
        <v>209.76</v>
      </c>
      <c r="J1576" s="41">
        <f t="shared" si="1"/>
        <v>5199.9504</v>
      </c>
      <c r="K1576" s="37" t="str">
        <f t="array" ref="K1576">IFERROR(XLOOKUP(G1576,'Tipo de carga'!A:A,'Tipo de carga'!B:B))</f>
        <v>Ticket</v>
      </c>
      <c r="L1576" s="37">
        <f t="shared" si="2"/>
        <v>42</v>
      </c>
      <c r="M1576" s="37">
        <f t="shared" si="3"/>
        <v>14</v>
      </c>
      <c r="N1576" s="37">
        <f t="shared" si="4"/>
        <v>10</v>
      </c>
      <c r="O1576" s="37" t="str">
        <f t="array" ref="O1576">IFERROR(XLOOKUP(K1576,'Tipo de carga'!B:B,'Tipo de carga'!C:C))</f>
        <v>Diesel</v>
      </c>
    </row>
    <row r="1577">
      <c r="A1577" s="36">
        <v>1808.0</v>
      </c>
      <c r="B1577" s="37" t="str">
        <f>IFERROR(VLOOKUP(A1577,'asig octubre'!$A$2:$C$442,3,0))</f>
        <v>Sayer Full</v>
      </c>
      <c r="C1577" s="37" t="str">
        <f>IFERROR(VLOOKUP(A1577,'asig octubre'!$A$2:$B$442,2,0))</f>
        <v>EC-04</v>
      </c>
      <c r="D1577" s="38">
        <v>45579.55694444444</v>
      </c>
      <c r="E1577" s="36" t="s">
        <v>55</v>
      </c>
      <c r="F1577" s="37" t="str">
        <f t="array" ref="F1577">IFERROR(XLOOKUP(E1577,Operadores!A:A,Operadores!B:B))</f>
        <v>ZAPNO</v>
      </c>
      <c r="G1577" s="36" t="s">
        <v>496</v>
      </c>
      <c r="H1577" s="39">
        <v>25.96</v>
      </c>
      <c r="I1577" s="40">
        <v>559.0</v>
      </c>
      <c r="J1577" s="41">
        <f t="shared" si="1"/>
        <v>14511.64</v>
      </c>
      <c r="K1577" s="37" t="str">
        <f t="array" ref="K1577">IFERROR(XLOOKUP(G1577,'Tipo de carga'!A:A,'Tipo de carga'!B:B))</f>
        <v>Ticket</v>
      </c>
      <c r="L1577" s="37">
        <f t="shared" si="2"/>
        <v>42</v>
      </c>
      <c r="M1577" s="37">
        <f t="shared" si="3"/>
        <v>14</v>
      </c>
      <c r="N1577" s="37">
        <f t="shared" si="4"/>
        <v>10</v>
      </c>
      <c r="O1577" s="37" t="str">
        <f t="array" ref="O1577">IFERROR(XLOOKUP(K1577,'Tipo de carga'!B:B,'Tipo de carga'!C:C))</f>
        <v>Diesel</v>
      </c>
    </row>
    <row r="1578">
      <c r="A1578" s="36">
        <v>1742.0</v>
      </c>
      <c r="B1578" s="37" t="str">
        <f>IFERROR(VLOOKUP(A1578,'asig octubre'!$A$2:$C$442,3,0))</f>
        <v>Wm Sencillo</v>
      </c>
      <c r="C1578" s="37" t="str">
        <f>IFERROR(VLOOKUP(A1578,'asig octubre'!$A$2:$B$442,2,0))</f>
        <v>EC-08</v>
      </c>
      <c r="D1578" s="38">
        <v>45579.56805555556</v>
      </c>
      <c r="E1578" s="36" t="s">
        <v>488</v>
      </c>
      <c r="F1578" s="37" t="str">
        <f t="array" ref="F1578">IFERROR(XLOOKUP(E1578,Operadores!A:A,Operadores!B:B))</f>
        <v>PENJUA</v>
      </c>
      <c r="G1578" s="36" t="s">
        <v>496</v>
      </c>
      <c r="H1578" s="39">
        <v>25.78</v>
      </c>
      <c r="I1578" s="40">
        <v>200.0</v>
      </c>
      <c r="J1578" s="41">
        <f t="shared" si="1"/>
        <v>5156</v>
      </c>
      <c r="K1578" s="37" t="str">
        <f t="array" ref="K1578">IFERROR(XLOOKUP(G1578,'Tipo de carga'!A:A,'Tipo de carga'!B:B))</f>
        <v>Ticket</v>
      </c>
      <c r="L1578" s="37">
        <f t="shared" si="2"/>
        <v>42</v>
      </c>
      <c r="M1578" s="37">
        <f t="shared" si="3"/>
        <v>14</v>
      </c>
      <c r="N1578" s="37">
        <f t="shared" si="4"/>
        <v>10</v>
      </c>
      <c r="O1578" s="37" t="str">
        <f t="array" ref="O1578">IFERROR(XLOOKUP(K1578,'Tipo de carga'!B:B,'Tipo de carga'!C:C))</f>
        <v>Diesel</v>
      </c>
    </row>
    <row r="1579">
      <c r="A1579" s="36">
        <v>1848.0</v>
      </c>
      <c r="B1579" s="37" t="str">
        <f>IFERROR(VLOOKUP(A1579,'asig octubre'!$A$2:$C$442,3,0))</f>
        <v>Sayer Vuelteros</v>
      </c>
      <c r="C1579" s="37" t="str">
        <f>IFERROR(VLOOKUP(A1579,'asig octubre'!$A$2:$B$442,2,0))</f>
        <v>EC-04</v>
      </c>
      <c r="D1579" s="38">
        <v>45579.603472222225</v>
      </c>
      <c r="E1579" s="36" t="s">
        <v>257</v>
      </c>
      <c r="F1579" s="37" t="str">
        <f t="array" ref="F1579">IFERROR(XLOOKUP(E1579,Operadores!A:A,Operadores!B:B))</f>
        <v>ROSMA</v>
      </c>
      <c r="G1579" s="36" t="s">
        <v>496</v>
      </c>
      <c r="H1579" s="39">
        <v>27.6</v>
      </c>
      <c r="I1579" s="40">
        <v>272.0</v>
      </c>
      <c r="J1579" s="41">
        <f t="shared" si="1"/>
        <v>7507.2</v>
      </c>
      <c r="K1579" s="37" t="str">
        <f t="array" ref="K1579">IFERROR(XLOOKUP(G1579,'Tipo de carga'!A:A,'Tipo de carga'!B:B))</f>
        <v>Ticket</v>
      </c>
      <c r="L1579" s="37">
        <f t="shared" si="2"/>
        <v>42</v>
      </c>
      <c r="M1579" s="37">
        <f t="shared" si="3"/>
        <v>14</v>
      </c>
      <c r="N1579" s="37">
        <f t="shared" si="4"/>
        <v>10</v>
      </c>
      <c r="O1579" s="37" t="str">
        <f t="array" ref="O1579">IFERROR(XLOOKUP(K1579,'Tipo de carga'!B:B,'Tipo de carga'!C:C))</f>
        <v>Diesel</v>
      </c>
    </row>
    <row r="1580">
      <c r="A1580" s="36">
        <v>1971.0</v>
      </c>
      <c r="B1580" s="37" t="str">
        <f>IFERROR(VLOOKUP(A1580,'asig octubre'!$A$2:$C$442,3,0))</f>
        <v>Sayer Sencillo</v>
      </c>
      <c r="C1580" s="37" t="str">
        <f>IFERROR(VLOOKUP(A1580,'asig octubre'!$A$2:$B$442,2,0))</f>
        <v>EC-04</v>
      </c>
      <c r="D1580" s="38">
        <v>45579.725694444445</v>
      </c>
      <c r="E1580" s="36" t="s">
        <v>36</v>
      </c>
      <c r="F1580" s="37" t="str">
        <f t="array" ref="F1580">IFERROR(XLOOKUP(E1580,Operadores!A:A,Operadores!B:B))</f>
        <v>OLVOSX</v>
      </c>
      <c r="G1580" s="36" t="s">
        <v>496</v>
      </c>
      <c r="H1580" s="39">
        <v>27.6</v>
      </c>
      <c r="I1580" s="40">
        <v>75.0</v>
      </c>
      <c r="J1580" s="41">
        <f t="shared" si="1"/>
        <v>2070</v>
      </c>
      <c r="K1580" s="37" t="str">
        <f t="array" ref="K1580">IFERROR(XLOOKUP(G1580,'Tipo de carga'!A:A,'Tipo de carga'!B:B))</f>
        <v>Ticket</v>
      </c>
      <c r="L1580" s="37">
        <f t="shared" si="2"/>
        <v>42</v>
      </c>
      <c r="M1580" s="37">
        <f t="shared" si="3"/>
        <v>14</v>
      </c>
      <c r="N1580" s="37">
        <f t="shared" si="4"/>
        <v>10</v>
      </c>
      <c r="O1580" s="37" t="str">
        <f t="array" ref="O1580">IFERROR(XLOOKUP(K1580,'Tipo de carga'!B:B,'Tipo de carga'!C:C))</f>
        <v>Diesel</v>
      </c>
    </row>
    <row r="1581">
      <c r="A1581" s="36">
        <v>1933.0</v>
      </c>
      <c r="B1581" s="37" t="str">
        <f>IFERROR(VLOOKUP(A1581,'asig octubre'!$A$2:$C$442,3,0))</f>
        <v>Circuitos</v>
      </c>
      <c r="C1581" s="37" t="str">
        <f>IFERROR(VLOOKUP(A1581,'asig octubre'!$A$2:$B$442,2,0))</f>
        <v>EC-03</v>
      </c>
      <c r="D1581" s="38">
        <v>45579.736805555556</v>
      </c>
      <c r="E1581" s="36" t="s">
        <v>213</v>
      </c>
      <c r="F1581" s="37" t="str">
        <f t="array" ref="F1581">IFERROR(XLOOKUP(E1581,Operadores!A:A,Operadores!B:B))</f>
        <v>OLIMAR01</v>
      </c>
      <c r="G1581" s="36" t="s">
        <v>496</v>
      </c>
      <c r="H1581" s="39">
        <v>26.49</v>
      </c>
      <c r="I1581" s="40">
        <v>408.0</v>
      </c>
      <c r="J1581" s="41">
        <f t="shared" si="1"/>
        <v>10807.92</v>
      </c>
      <c r="K1581" s="37" t="str">
        <f t="array" ref="K1581">IFERROR(XLOOKUP(G1581,'Tipo de carga'!A:A,'Tipo de carga'!B:B))</f>
        <v>Ticket</v>
      </c>
      <c r="L1581" s="37">
        <f t="shared" si="2"/>
        <v>42</v>
      </c>
      <c r="M1581" s="37">
        <f t="shared" si="3"/>
        <v>14</v>
      </c>
      <c r="N1581" s="37">
        <f t="shared" si="4"/>
        <v>10</v>
      </c>
      <c r="O1581" s="37" t="str">
        <f t="array" ref="O1581">IFERROR(XLOOKUP(K1581,'Tipo de carga'!B:B,'Tipo de carga'!C:C))</f>
        <v>Diesel</v>
      </c>
    </row>
    <row r="1582">
      <c r="A1582" s="36">
        <v>1855.0</v>
      </c>
      <c r="B1582" s="37" t="str">
        <f>IFERROR(VLOOKUP(A1582,'asig octubre'!$A$2:$C$442,3,0))</f>
        <v>Circuitos</v>
      </c>
      <c r="C1582" s="37" t="str">
        <f>IFERROR(VLOOKUP(A1582,'asig octubre'!$A$2:$B$442,2,0))</f>
        <v>EC-03</v>
      </c>
      <c r="D1582" s="38">
        <v>45579.743055555555</v>
      </c>
      <c r="E1582" s="36" t="s">
        <v>328</v>
      </c>
      <c r="F1582" s="37" t="str">
        <f t="array" ref="F1582">IFERROR(XLOOKUP(E1582,Operadores!A:A,Operadores!B:B))</f>
        <v>REYPED</v>
      </c>
      <c r="G1582" s="36" t="s">
        <v>496</v>
      </c>
      <c r="H1582" s="39">
        <v>25.32</v>
      </c>
      <c r="I1582" s="40">
        <v>190.0</v>
      </c>
      <c r="J1582" s="41">
        <f t="shared" si="1"/>
        <v>4810.8</v>
      </c>
      <c r="K1582" s="37" t="str">
        <f t="array" ref="K1582">IFERROR(XLOOKUP(G1582,'Tipo de carga'!A:A,'Tipo de carga'!B:B))</f>
        <v>Ticket</v>
      </c>
      <c r="L1582" s="37">
        <f t="shared" si="2"/>
        <v>42</v>
      </c>
      <c r="M1582" s="37">
        <f t="shared" si="3"/>
        <v>14</v>
      </c>
      <c r="N1582" s="37">
        <f t="shared" si="4"/>
        <v>10</v>
      </c>
      <c r="O1582" s="37" t="str">
        <f t="array" ref="O1582">IFERROR(XLOOKUP(K1582,'Tipo de carga'!B:B,'Tipo de carga'!C:C))</f>
        <v>Diesel</v>
      </c>
    </row>
    <row r="1583">
      <c r="A1583" s="36">
        <v>1869.0</v>
      </c>
      <c r="B1583" s="37" t="str">
        <f>IFERROR(VLOOKUP(A1583,'asig octubre'!$A$2:$C$442,3,0))</f>
        <v>Circuitos</v>
      </c>
      <c r="C1583" s="37" t="str">
        <f>IFERROR(VLOOKUP(A1583,'asig octubre'!$A$2:$B$442,2,0))</f>
        <v>EC-03</v>
      </c>
      <c r="D1583" s="38">
        <v>45579.85625</v>
      </c>
      <c r="E1583" s="36" t="s">
        <v>271</v>
      </c>
      <c r="F1583" s="37" t="str">
        <f t="array" ref="F1583">IFERROR(XLOOKUP(E1583,Operadores!A:A,Operadores!B:B))</f>
        <v>MERUBA</v>
      </c>
      <c r="G1583" s="36" t="s">
        <v>496</v>
      </c>
      <c r="H1583" s="39">
        <v>26.3</v>
      </c>
      <c r="I1583" s="40">
        <v>228.0</v>
      </c>
      <c r="J1583" s="41">
        <f t="shared" si="1"/>
        <v>5996.4</v>
      </c>
      <c r="K1583" s="37" t="str">
        <f t="array" ref="K1583">IFERROR(XLOOKUP(G1583,'Tipo de carga'!A:A,'Tipo de carga'!B:B))</f>
        <v>Ticket</v>
      </c>
      <c r="L1583" s="37">
        <f t="shared" si="2"/>
        <v>42</v>
      </c>
      <c r="M1583" s="37">
        <f t="shared" si="3"/>
        <v>14</v>
      </c>
      <c r="N1583" s="37">
        <f t="shared" si="4"/>
        <v>10</v>
      </c>
      <c r="O1583" s="37" t="str">
        <f t="array" ref="O1583">IFERROR(XLOOKUP(K1583,'Tipo de carga'!B:B,'Tipo de carga'!C:C))</f>
        <v>Diesel</v>
      </c>
    </row>
    <row r="1584">
      <c r="A1584" s="36">
        <v>1763.0</v>
      </c>
      <c r="B1584" s="37" t="str">
        <f>IFERROR(VLOOKUP(A1584,'asig octubre'!$A$2:$C$442,3,0))</f>
        <v>Wm Sencillo</v>
      </c>
      <c r="C1584" s="37" t="str">
        <f>IFERROR(VLOOKUP(A1584,'asig octubre'!$A$2:$B$442,2,0))</f>
        <v>EC-08</v>
      </c>
      <c r="D1584" s="38">
        <v>45579.87013888889</v>
      </c>
      <c r="E1584" s="36" t="s">
        <v>501</v>
      </c>
      <c r="F1584" s="37" t="str">
        <f t="array" ref="F1584">IFERROR(XLOOKUP(E1584,Operadores!A:A,Operadores!B:B))</f>
        <v>MARGON</v>
      </c>
      <c r="G1584" s="36" t="s">
        <v>496</v>
      </c>
      <c r="H1584" s="39">
        <v>25.78</v>
      </c>
      <c r="I1584" s="40">
        <v>187.0</v>
      </c>
      <c r="J1584" s="41">
        <f t="shared" si="1"/>
        <v>4820.86</v>
      </c>
      <c r="K1584" s="37" t="str">
        <f t="array" ref="K1584">IFERROR(XLOOKUP(G1584,'Tipo de carga'!A:A,'Tipo de carga'!B:B))</f>
        <v>Ticket</v>
      </c>
      <c r="L1584" s="37">
        <f t="shared" si="2"/>
        <v>42</v>
      </c>
      <c r="M1584" s="37">
        <f t="shared" si="3"/>
        <v>14</v>
      </c>
      <c r="N1584" s="37">
        <f t="shared" si="4"/>
        <v>10</v>
      </c>
      <c r="O1584" s="37" t="str">
        <f t="array" ref="O1584">IFERROR(XLOOKUP(K1584,'Tipo de carga'!B:B,'Tipo de carga'!C:C))</f>
        <v>Diesel</v>
      </c>
    </row>
    <row r="1585">
      <c r="A1585" s="36">
        <v>1737.0</v>
      </c>
      <c r="B1585" s="37" t="str">
        <f>IFERROR(VLOOKUP(A1585,'asig octubre'!$A$2:$C$442,3,0))</f>
        <v>Wm Sencillo</v>
      </c>
      <c r="C1585" s="37" t="str">
        <f>IFERROR(VLOOKUP(A1585,'asig octubre'!$A$2:$B$442,2,0))</f>
        <v>EC-08</v>
      </c>
      <c r="D1585" s="38">
        <v>45579.879166666666</v>
      </c>
      <c r="E1585" s="36" t="s">
        <v>503</v>
      </c>
      <c r="F1585" s="37" t="str">
        <f t="array" ref="F1585">IFERROR(XLOOKUP(E1585,Operadores!A:A,Operadores!B:B))</f>
        <v>GARERW</v>
      </c>
      <c r="G1585" s="36" t="s">
        <v>496</v>
      </c>
      <c r="H1585" s="39">
        <v>25.78</v>
      </c>
      <c r="I1585" s="40">
        <v>440.0</v>
      </c>
      <c r="J1585" s="41">
        <f t="shared" si="1"/>
        <v>11343.2</v>
      </c>
      <c r="K1585" s="37" t="str">
        <f t="array" ref="K1585">IFERROR(XLOOKUP(G1585,'Tipo de carga'!A:A,'Tipo de carga'!B:B))</f>
        <v>Ticket</v>
      </c>
      <c r="L1585" s="37">
        <f t="shared" si="2"/>
        <v>42</v>
      </c>
      <c r="M1585" s="37">
        <f t="shared" si="3"/>
        <v>14</v>
      </c>
      <c r="N1585" s="37">
        <f t="shared" si="4"/>
        <v>10</v>
      </c>
      <c r="O1585" s="37" t="str">
        <f t="array" ref="O1585">IFERROR(XLOOKUP(K1585,'Tipo de carga'!B:B,'Tipo de carga'!C:C))</f>
        <v>Diesel</v>
      </c>
    </row>
    <row r="1586">
      <c r="A1586" s="36">
        <v>1769.0</v>
      </c>
      <c r="B1586" s="37" t="str">
        <f>IFERROR(VLOOKUP(A1586,'asig octubre'!$A$2:$C$442,3,0))</f>
        <v>Wm Sencillo</v>
      </c>
      <c r="C1586" s="37" t="str">
        <f>IFERROR(VLOOKUP(A1586,'asig octubre'!$A$2:$B$442,2,0))</f>
        <v>EC-08</v>
      </c>
      <c r="D1586" s="38">
        <v>45579.91458333333</v>
      </c>
      <c r="E1586" s="36" t="s">
        <v>501</v>
      </c>
      <c r="F1586" s="37" t="str">
        <f t="array" ref="F1586">IFERROR(XLOOKUP(E1586,Operadores!A:A,Operadores!B:B))</f>
        <v>MARGON</v>
      </c>
      <c r="G1586" s="36" t="s">
        <v>496</v>
      </c>
      <c r="H1586" s="39">
        <v>25.78</v>
      </c>
      <c r="I1586" s="40">
        <v>117.0</v>
      </c>
      <c r="J1586" s="41">
        <f t="shared" si="1"/>
        <v>3016.26</v>
      </c>
      <c r="K1586" s="37" t="str">
        <f t="array" ref="K1586">IFERROR(XLOOKUP(G1586,'Tipo de carga'!A:A,'Tipo de carga'!B:B))</f>
        <v>Ticket</v>
      </c>
      <c r="L1586" s="37">
        <f t="shared" si="2"/>
        <v>42</v>
      </c>
      <c r="M1586" s="37">
        <f t="shared" si="3"/>
        <v>14</v>
      </c>
      <c r="N1586" s="37">
        <f t="shared" si="4"/>
        <v>10</v>
      </c>
      <c r="O1586" s="37" t="str">
        <f t="array" ref="O1586">IFERROR(XLOOKUP(K1586,'Tipo de carga'!B:B,'Tipo de carga'!C:C))</f>
        <v>Diesel</v>
      </c>
    </row>
    <row r="1587">
      <c r="A1587" s="36">
        <v>1717.0</v>
      </c>
      <c r="B1587" s="37" t="str">
        <f>IFERROR(VLOOKUP(A1587,'asig octubre'!$A$2:$C$442,3,0))</f>
        <v>Wm Sencillo</v>
      </c>
      <c r="C1587" s="37" t="str">
        <f>IFERROR(VLOOKUP(A1587,'asig octubre'!$A$2:$B$442,2,0))</f>
        <v>EC-08</v>
      </c>
      <c r="D1587" s="38">
        <v>45579.9625</v>
      </c>
      <c r="E1587" s="36" t="s">
        <v>504</v>
      </c>
      <c r="F1587" s="37" t="str">
        <f t="array" ref="F1587">IFERROR(XLOOKUP(E1587,Operadores!A:A,Operadores!B:B))</f>
        <v>SOLLUI</v>
      </c>
      <c r="G1587" s="36" t="s">
        <v>496</v>
      </c>
      <c r="H1587" s="39">
        <v>25.78</v>
      </c>
      <c r="I1587" s="40">
        <v>471.0</v>
      </c>
      <c r="J1587" s="41">
        <f t="shared" si="1"/>
        <v>12142.38</v>
      </c>
      <c r="K1587" s="37" t="str">
        <f t="array" ref="K1587">IFERROR(XLOOKUP(G1587,'Tipo de carga'!A:A,'Tipo de carga'!B:B))</f>
        <v>Ticket</v>
      </c>
      <c r="L1587" s="37">
        <f t="shared" si="2"/>
        <v>42</v>
      </c>
      <c r="M1587" s="37">
        <f t="shared" si="3"/>
        <v>14</v>
      </c>
      <c r="N1587" s="37">
        <f t="shared" si="4"/>
        <v>10</v>
      </c>
      <c r="O1587" s="37" t="str">
        <f t="array" ref="O1587">IFERROR(XLOOKUP(K1587,'Tipo de carga'!B:B,'Tipo de carga'!C:C))</f>
        <v>Diesel</v>
      </c>
    </row>
    <row r="1588">
      <c r="A1588" s="36">
        <v>1726.0</v>
      </c>
      <c r="B1588" s="37" t="str">
        <f>IFERROR(VLOOKUP(A1588,'asig octubre'!$A$2:$C$442,3,0))</f>
        <v>Wm Sencillo</v>
      </c>
      <c r="C1588" s="37" t="str">
        <f>IFERROR(VLOOKUP(A1588,'asig octubre'!$A$2:$B$442,2,0))</f>
        <v>EC-08</v>
      </c>
      <c r="D1588" s="38">
        <v>45579.97222222222</v>
      </c>
      <c r="E1588" s="36" t="s">
        <v>505</v>
      </c>
      <c r="F1588" s="37" t="str">
        <f t="array" ref="F1588">IFERROR(XLOOKUP(E1588,Operadores!A:A,Operadores!B:B))</f>
        <v>JUAJUA01</v>
      </c>
      <c r="G1588" s="36" t="s">
        <v>496</v>
      </c>
      <c r="H1588" s="39">
        <v>25.78</v>
      </c>
      <c r="I1588" s="40">
        <v>473.0</v>
      </c>
      <c r="J1588" s="41">
        <f t="shared" si="1"/>
        <v>12193.94</v>
      </c>
      <c r="K1588" s="37" t="str">
        <f t="array" ref="K1588">IFERROR(XLOOKUP(G1588,'Tipo de carga'!A:A,'Tipo de carga'!B:B))</f>
        <v>Ticket</v>
      </c>
      <c r="L1588" s="37">
        <f t="shared" si="2"/>
        <v>42</v>
      </c>
      <c r="M1588" s="37">
        <f t="shared" si="3"/>
        <v>14</v>
      </c>
      <c r="N1588" s="37">
        <f t="shared" si="4"/>
        <v>10</v>
      </c>
      <c r="O1588" s="37" t="str">
        <f t="array" ref="O1588">IFERROR(XLOOKUP(K1588,'Tipo de carga'!B:B,'Tipo de carga'!C:C))</f>
        <v>Diesel</v>
      </c>
    </row>
    <row r="1589">
      <c r="A1589" s="36">
        <v>1921.0</v>
      </c>
      <c r="B1589" s="37" t="str">
        <f>IFERROR(VLOOKUP(A1589,'asig octubre'!$A$2:$C$442,3,0))</f>
        <v>Circuitos</v>
      </c>
      <c r="C1589" s="37" t="str">
        <f>IFERROR(VLOOKUP(A1589,'asig octubre'!$A$2:$B$442,2,0))</f>
        <v>EC-03</v>
      </c>
      <c r="D1589" s="38">
        <v>45579.0</v>
      </c>
      <c r="E1589" s="36" t="s">
        <v>445</v>
      </c>
      <c r="F1589" s="37" t="str">
        <f t="array" ref="F1589">IFERROR(XLOOKUP(E1589,Operadores!A:A,Operadores!B:B))</f>
        <v>MIREDM</v>
      </c>
      <c r="G1589" s="36" t="s">
        <v>446</v>
      </c>
      <c r="H1589" s="39">
        <v>9.99</v>
      </c>
      <c r="I1589" s="40">
        <v>218.31</v>
      </c>
      <c r="J1589" s="41">
        <f t="shared" si="1"/>
        <v>2180.9169</v>
      </c>
      <c r="K1589" s="37" t="str">
        <f t="array" ref="K1589">IFERROR(XLOOKUP(G1589,'Tipo de carga'!A:A,'Tipo de carga'!B:B))</f>
        <v>Natgas</v>
      </c>
      <c r="L1589" s="37">
        <f t="shared" si="2"/>
        <v>42</v>
      </c>
      <c r="M1589" s="37">
        <f t="shared" si="3"/>
        <v>14</v>
      </c>
      <c r="N1589" s="37">
        <f t="shared" si="4"/>
        <v>10</v>
      </c>
      <c r="O1589" s="37" t="str">
        <f t="array" ref="O1589">IFERROR(XLOOKUP(K1589,'Tipo de carga'!B:B,'Tipo de carga'!C:C))</f>
        <v>GNC</v>
      </c>
    </row>
    <row r="1590">
      <c r="A1590" s="36">
        <v>1917.0</v>
      </c>
      <c r="B1590" s="37" t="str">
        <f>IFERROR(VLOOKUP(A1590,'asig octubre'!$A$2:$C$442,3,0))</f>
        <v>MeLi asignado SD</v>
      </c>
      <c r="C1590" s="37" t="str">
        <f>IFERROR(VLOOKUP(A1590,'asig octubre'!$A$2:$B$442,2,0))</f>
        <v>EC-05</v>
      </c>
      <c r="D1590" s="38">
        <v>45579.0</v>
      </c>
      <c r="E1590" s="36" t="s">
        <v>17</v>
      </c>
      <c r="F1590" s="37" t="str">
        <f t="array" ref="F1590">IFERROR(XLOOKUP(E1590,Operadores!A:A,Operadores!B:B))</f>
        <v>ARASAL</v>
      </c>
      <c r="G1590" s="36" t="s">
        <v>311</v>
      </c>
      <c r="H1590" s="39">
        <v>9.99</v>
      </c>
      <c r="I1590" s="40">
        <v>163.11</v>
      </c>
      <c r="J1590" s="41">
        <f t="shared" si="1"/>
        <v>1629.4689</v>
      </c>
      <c r="K1590" s="37" t="str">
        <f t="array" ref="K1590">IFERROR(XLOOKUP(G1590,'Tipo de carga'!A:A,'Tipo de carga'!B:B))</f>
        <v>Natgas</v>
      </c>
      <c r="L1590" s="37">
        <f t="shared" si="2"/>
        <v>42</v>
      </c>
      <c r="M1590" s="37">
        <f t="shared" si="3"/>
        <v>14</v>
      </c>
      <c r="N1590" s="37">
        <f t="shared" si="4"/>
        <v>10</v>
      </c>
      <c r="O1590" s="37" t="str">
        <f t="array" ref="O1590">IFERROR(XLOOKUP(K1590,'Tipo de carga'!B:B,'Tipo de carga'!C:C))</f>
        <v>GNC</v>
      </c>
    </row>
    <row r="1591">
      <c r="A1591" s="36">
        <v>1879.0</v>
      </c>
      <c r="B1591" s="37" t="str">
        <f>IFERROR(VLOOKUP(A1591,'asig octubre'!$A$2:$C$442,3,0))</f>
        <v>Circuitos</v>
      </c>
      <c r="C1591" s="37" t="str">
        <f>IFERROR(VLOOKUP(A1591,'asig octubre'!$A$2:$B$442,2,0))</f>
        <v>EC-03</v>
      </c>
      <c r="D1591" s="38">
        <v>45580.9940162037</v>
      </c>
      <c r="E1591" s="36" t="s">
        <v>357</v>
      </c>
      <c r="F1591" s="37" t="str">
        <f t="array" ref="F1591">IFERROR(XLOOKUP(E1591,Operadores!A:A,Operadores!B:B))</f>
        <v>ISLHI</v>
      </c>
      <c r="G1591" s="36" t="s">
        <v>72</v>
      </c>
      <c r="H1591" s="39">
        <v>19.5</v>
      </c>
      <c r="I1591" s="40">
        <v>177.0</v>
      </c>
      <c r="J1591" s="41">
        <f t="shared" si="1"/>
        <v>3451.5</v>
      </c>
      <c r="K1591" s="37" t="str">
        <f t="array" ref="K1591">IFERROR(XLOOKUP(G1591,'Tipo de carga'!A:A,'Tipo de carga'!B:B))</f>
        <v>Autoabasto</v>
      </c>
      <c r="L1591" s="37">
        <f t="shared" si="2"/>
        <v>42</v>
      </c>
      <c r="M1591" s="37">
        <f t="shared" si="3"/>
        <v>15</v>
      </c>
      <c r="N1591" s="37">
        <f t="shared" si="4"/>
        <v>10</v>
      </c>
      <c r="O1591" s="37" t="str">
        <f t="array" ref="O1591">IFERROR(XLOOKUP(K1591,'Tipo de carga'!B:B,'Tipo de carga'!C:C))</f>
        <v>Diesel</v>
      </c>
    </row>
    <row r="1592">
      <c r="A1592" s="36">
        <v>1955.0</v>
      </c>
      <c r="B1592" s="37" t="str">
        <f>IFERROR(VLOOKUP(A1592,'asig octubre'!$A$2:$C$442,3,0))</f>
        <v>Circuitos</v>
      </c>
      <c r="C1592" s="37" t="str">
        <f>IFERROR(VLOOKUP(A1592,'asig octubre'!$A$2:$B$442,2,0))</f>
        <v>EC-03</v>
      </c>
      <c r="D1592" s="38">
        <v>45580.985613425924</v>
      </c>
      <c r="E1592" s="36" t="s">
        <v>205</v>
      </c>
      <c r="F1592" s="37" t="str">
        <f t="array" ref="F1592">IFERROR(XLOOKUP(E1592,Operadores!A:A,Operadores!B:B))</f>
        <v>MOZPEDX</v>
      </c>
      <c r="G1592" s="36" t="s">
        <v>72</v>
      </c>
      <c r="H1592" s="39">
        <v>19.5</v>
      </c>
      <c r="I1592" s="40">
        <v>538.0</v>
      </c>
      <c r="J1592" s="41">
        <f t="shared" si="1"/>
        <v>10491</v>
      </c>
      <c r="K1592" s="37" t="str">
        <f t="array" ref="K1592">IFERROR(XLOOKUP(G1592,'Tipo de carga'!A:A,'Tipo de carga'!B:B))</f>
        <v>Autoabasto</v>
      </c>
      <c r="L1592" s="37">
        <f t="shared" si="2"/>
        <v>42</v>
      </c>
      <c r="M1592" s="37">
        <f t="shared" si="3"/>
        <v>15</v>
      </c>
      <c r="N1592" s="37">
        <f t="shared" si="4"/>
        <v>10</v>
      </c>
      <c r="O1592" s="37" t="str">
        <f t="array" ref="O1592">IFERROR(XLOOKUP(K1592,'Tipo de carga'!B:B,'Tipo de carga'!C:C))</f>
        <v>Diesel</v>
      </c>
    </row>
    <row r="1593">
      <c r="A1593" s="36">
        <v>1858.0</v>
      </c>
      <c r="B1593" s="37" t="str">
        <f>IFERROR(VLOOKUP(A1593,'asig octubre'!$A$2:$C$442,3,0))</f>
        <v>Peñafiel Tecamac</v>
      </c>
      <c r="C1593" s="37" t="str">
        <f>IFERROR(VLOOKUP(A1593,'asig octubre'!$A$2:$B$442,2,0))</f>
        <v>EC-02</v>
      </c>
      <c r="D1593" s="38">
        <v>45580.97381944444</v>
      </c>
      <c r="E1593" s="36" t="s">
        <v>432</v>
      </c>
      <c r="F1593" s="37" t="str">
        <f t="array" ref="F1593">IFERROR(XLOOKUP(E1593,Operadores!A:A,Operadores!B:B))</f>
        <v>CALPED</v>
      </c>
      <c r="G1593" s="36" t="s">
        <v>72</v>
      </c>
      <c r="H1593" s="39">
        <v>19.5</v>
      </c>
      <c r="I1593" s="40">
        <v>555.0</v>
      </c>
      <c r="J1593" s="41">
        <f t="shared" si="1"/>
        <v>10822.5</v>
      </c>
      <c r="K1593" s="37" t="str">
        <f t="array" ref="K1593">IFERROR(XLOOKUP(G1593,'Tipo de carga'!A:A,'Tipo de carga'!B:B))</f>
        <v>Autoabasto</v>
      </c>
      <c r="L1593" s="37">
        <f t="shared" si="2"/>
        <v>42</v>
      </c>
      <c r="M1593" s="37">
        <f t="shared" si="3"/>
        <v>15</v>
      </c>
      <c r="N1593" s="37">
        <f t="shared" si="4"/>
        <v>10</v>
      </c>
      <c r="O1593" s="37" t="str">
        <f t="array" ref="O1593">IFERROR(XLOOKUP(K1593,'Tipo de carga'!B:B,'Tipo de carga'!C:C))</f>
        <v>Diesel</v>
      </c>
    </row>
    <row r="1594">
      <c r="A1594" s="36">
        <v>1861.0</v>
      </c>
      <c r="B1594" s="37" t="str">
        <f>IFERROR(VLOOKUP(A1594,'asig octubre'!$A$2:$C$442,3,0))</f>
        <v>Pilgrims Tepo</v>
      </c>
      <c r="C1594" s="37" t="str">
        <f>IFERROR(VLOOKUP(A1594,'asig octubre'!$A$2:$B$442,2,0))</f>
        <v>EC-02</v>
      </c>
      <c r="D1594" s="38">
        <v>45580.9624537037</v>
      </c>
      <c r="E1594" s="36" t="s">
        <v>208</v>
      </c>
      <c r="F1594" s="37" t="str">
        <f t="array" ref="F1594">IFERROR(XLOOKUP(E1594,Operadores!A:A,Operadores!B:B))</f>
        <v>TORJUA</v>
      </c>
      <c r="G1594" s="36" t="s">
        <v>72</v>
      </c>
      <c r="H1594" s="39">
        <v>19.5</v>
      </c>
      <c r="I1594" s="40">
        <v>98.0</v>
      </c>
      <c r="J1594" s="41">
        <f t="shared" si="1"/>
        <v>1911</v>
      </c>
      <c r="K1594" s="37" t="str">
        <f t="array" ref="K1594">IFERROR(XLOOKUP(G1594,'Tipo de carga'!A:A,'Tipo de carga'!B:B))</f>
        <v>Autoabasto</v>
      </c>
      <c r="L1594" s="37">
        <f t="shared" si="2"/>
        <v>42</v>
      </c>
      <c r="M1594" s="37">
        <f t="shared" si="3"/>
        <v>15</v>
      </c>
      <c r="N1594" s="37">
        <f t="shared" si="4"/>
        <v>10</v>
      </c>
      <c r="O1594" s="37" t="str">
        <f t="array" ref="O1594">IFERROR(XLOOKUP(K1594,'Tipo de carga'!B:B,'Tipo de carga'!C:C))</f>
        <v>Diesel</v>
      </c>
    </row>
    <row r="1595">
      <c r="A1595" s="36">
        <v>1720.0</v>
      </c>
      <c r="B1595" s="37" t="str">
        <f>IFERROR(VLOOKUP(A1595,'asig octubre'!$A$2:$C$442,3,0))</f>
        <v>Pilgrims Tepo</v>
      </c>
      <c r="C1595" s="37" t="str">
        <f>IFERROR(VLOOKUP(A1595,'asig octubre'!$A$2:$B$442,2,0))</f>
        <v>EC-02</v>
      </c>
      <c r="D1595" s="38">
        <v>45580.953125</v>
      </c>
      <c r="E1595" s="36" t="s">
        <v>208</v>
      </c>
      <c r="F1595" s="37" t="str">
        <f t="array" ref="F1595">IFERROR(XLOOKUP(E1595,Operadores!A:A,Operadores!B:B))</f>
        <v>TORJUA</v>
      </c>
      <c r="G1595" s="36" t="s">
        <v>72</v>
      </c>
      <c r="H1595" s="39">
        <v>19.5</v>
      </c>
      <c r="I1595" s="40">
        <v>467.0</v>
      </c>
      <c r="J1595" s="41">
        <f t="shared" si="1"/>
        <v>9106.5</v>
      </c>
      <c r="K1595" s="37" t="str">
        <f t="array" ref="K1595">IFERROR(XLOOKUP(G1595,'Tipo de carga'!A:A,'Tipo de carga'!B:B))</f>
        <v>Autoabasto</v>
      </c>
      <c r="L1595" s="37">
        <f t="shared" si="2"/>
        <v>42</v>
      </c>
      <c r="M1595" s="37">
        <f t="shared" si="3"/>
        <v>15</v>
      </c>
      <c r="N1595" s="37">
        <f t="shared" si="4"/>
        <v>10</v>
      </c>
      <c r="O1595" s="37" t="str">
        <f t="array" ref="O1595">IFERROR(XLOOKUP(K1595,'Tipo de carga'!B:B,'Tipo de carga'!C:C))</f>
        <v>Diesel</v>
      </c>
    </row>
    <row r="1596">
      <c r="A1596" s="36">
        <v>1836.0</v>
      </c>
      <c r="B1596" s="37" t="str">
        <f>IFERROR(VLOOKUP(A1596,'asig octubre'!$A$2:$C$442,3,0))</f>
        <v>Full Liver</v>
      </c>
      <c r="C1596" s="37" t="str">
        <f>IFERROR(VLOOKUP(A1596,'asig octubre'!$A$2:$B$442,2,0))</f>
        <v>EC-01</v>
      </c>
      <c r="D1596" s="38">
        <v>45580.93664351852</v>
      </c>
      <c r="E1596" s="36" t="s">
        <v>297</v>
      </c>
      <c r="F1596" s="37" t="str">
        <f t="array" ref="F1596">IFERROR(XLOOKUP(E1596,Operadores!A:A,Operadores!B:B))</f>
        <v>HUEAR</v>
      </c>
      <c r="G1596" s="36" t="s">
        <v>72</v>
      </c>
      <c r="H1596" s="39">
        <v>19.5</v>
      </c>
      <c r="I1596" s="40">
        <v>758.0</v>
      </c>
      <c r="J1596" s="41">
        <f t="shared" si="1"/>
        <v>14781</v>
      </c>
      <c r="K1596" s="37" t="str">
        <f t="array" ref="K1596">IFERROR(XLOOKUP(G1596,'Tipo de carga'!A:A,'Tipo de carga'!B:B))</f>
        <v>Autoabasto</v>
      </c>
      <c r="L1596" s="37">
        <f t="shared" si="2"/>
        <v>42</v>
      </c>
      <c r="M1596" s="37">
        <f t="shared" si="3"/>
        <v>15</v>
      </c>
      <c r="N1596" s="37">
        <f t="shared" si="4"/>
        <v>10</v>
      </c>
      <c r="O1596" s="37" t="str">
        <f t="array" ref="O1596">IFERROR(XLOOKUP(K1596,'Tipo de carga'!B:B,'Tipo de carga'!C:C))</f>
        <v>Diesel</v>
      </c>
    </row>
    <row r="1597">
      <c r="A1597" s="36">
        <v>1959.0</v>
      </c>
      <c r="B1597" s="37" t="str">
        <f>IFERROR(VLOOKUP(A1597,'asig octubre'!$A$2:$C$442,3,0))</f>
        <v>Full Liver</v>
      </c>
      <c r="C1597" s="37" t="str">
        <f>IFERROR(VLOOKUP(A1597,'asig octubre'!$A$2:$B$442,2,0))</f>
        <v>EC-01</v>
      </c>
      <c r="D1597" s="38">
        <v>45580.917280092595</v>
      </c>
      <c r="E1597" s="36" t="s">
        <v>206</v>
      </c>
      <c r="F1597" s="37" t="str">
        <f t="array" ref="F1597">IFERROR(XLOOKUP(E1597,Operadores!A:A,Operadores!B:B))</f>
        <v>JARDAN</v>
      </c>
      <c r="G1597" s="36" t="s">
        <v>72</v>
      </c>
      <c r="H1597" s="39">
        <v>19.5</v>
      </c>
      <c r="I1597" s="40">
        <v>876.0</v>
      </c>
      <c r="J1597" s="41">
        <f t="shared" si="1"/>
        <v>17082</v>
      </c>
      <c r="K1597" s="37" t="str">
        <f t="array" ref="K1597">IFERROR(XLOOKUP(G1597,'Tipo de carga'!A:A,'Tipo de carga'!B:B))</f>
        <v>Autoabasto</v>
      </c>
      <c r="L1597" s="37">
        <f t="shared" si="2"/>
        <v>42</v>
      </c>
      <c r="M1597" s="37">
        <f t="shared" si="3"/>
        <v>15</v>
      </c>
      <c r="N1597" s="37">
        <f t="shared" si="4"/>
        <v>10</v>
      </c>
      <c r="O1597" s="37" t="str">
        <f t="array" ref="O1597">IFERROR(XLOOKUP(K1597,'Tipo de carga'!B:B,'Tipo de carga'!C:C))</f>
        <v>Diesel</v>
      </c>
    </row>
    <row r="1598">
      <c r="A1598" s="36">
        <v>1937.0</v>
      </c>
      <c r="B1598" s="37" t="str">
        <f>IFERROR(VLOOKUP(A1598,'asig octubre'!$A$2:$C$442,3,0))</f>
        <v>PISA Gdl</v>
      </c>
      <c r="C1598" s="37" t="str">
        <f>IFERROR(VLOOKUP(A1598,'asig octubre'!$A$2:$B$442,2,0))</f>
        <v>EC-06</v>
      </c>
      <c r="D1598" s="38">
        <v>45580.89875</v>
      </c>
      <c r="E1598" s="36" t="s">
        <v>205</v>
      </c>
      <c r="F1598" s="37" t="str">
        <f t="array" ref="F1598">IFERROR(XLOOKUP(E1598,Operadores!A:A,Operadores!B:B))</f>
        <v>MOZPEDX</v>
      </c>
      <c r="G1598" s="36" t="s">
        <v>72</v>
      </c>
      <c r="H1598" s="39">
        <v>19.5</v>
      </c>
      <c r="I1598" s="40">
        <v>186.0</v>
      </c>
      <c r="J1598" s="41">
        <f t="shared" si="1"/>
        <v>3627</v>
      </c>
      <c r="K1598" s="37" t="str">
        <f t="array" ref="K1598">IFERROR(XLOOKUP(G1598,'Tipo de carga'!A:A,'Tipo de carga'!B:B))</f>
        <v>Autoabasto</v>
      </c>
      <c r="L1598" s="37">
        <f t="shared" si="2"/>
        <v>42</v>
      </c>
      <c r="M1598" s="37">
        <f t="shared" si="3"/>
        <v>15</v>
      </c>
      <c r="N1598" s="37">
        <f t="shared" si="4"/>
        <v>10</v>
      </c>
      <c r="O1598" s="37" t="str">
        <f t="array" ref="O1598">IFERROR(XLOOKUP(K1598,'Tipo de carga'!B:B,'Tipo de carga'!C:C))</f>
        <v>Diesel</v>
      </c>
    </row>
    <row r="1599">
      <c r="A1599" s="36">
        <v>1688.0</v>
      </c>
      <c r="B1599" s="37" t="str">
        <f>IFERROR(VLOOKUP(A1599,'asig octubre'!$A$2:$C$442,3,0))</f>
        <v>Pilgrims Tepo</v>
      </c>
      <c r="C1599" s="37" t="str">
        <f>IFERROR(VLOOKUP(A1599,'asig octubre'!$A$2:$B$442,2,0))</f>
        <v>EC-02</v>
      </c>
      <c r="D1599" s="38">
        <v>45580.892222222225</v>
      </c>
      <c r="E1599" s="36" t="s">
        <v>420</v>
      </c>
      <c r="F1599" s="37" t="str">
        <f t="array" ref="F1599">IFERROR(XLOOKUP(E1599,Operadores!A:A,Operadores!B:B))</f>
        <v>SANJUA07</v>
      </c>
      <c r="G1599" s="36" t="s">
        <v>72</v>
      </c>
      <c r="H1599" s="39">
        <v>19.5</v>
      </c>
      <c r="I1599" s="40">
        <v>361.0</v>
      </c>
      <c r="J1599" s="41">
        <f t="shared" si="1"/>
        <v>7039.5</v>
      </c>
      <c r="K1599" s="37" t="str">
        <f t="array" ref="K1599">IFERROR(XLOOKUP(G1599,'Tipo de carga'!A:A,'Tipo de carga'!B:B))</f>
        <v>Autoabasto</v>
      </c>
      <c r="L1599" s="37">
        <f t="shared" si="2"/>
        <v>42</v>
      </c>
      <c r="M1599" s="37">
        <f t="shared" si="3"/>
        <v>15</v>
      </c>
      <c r="N1599" s="37">
        <f t="shared" si="4"/>
        <v>10</v>
      </c>
      <c r="O1599" s="37" t="str">
        <f t="array" ref="O1599">IFERROR(XLOOKUP(K1599,'Tipo de carga'!B:B,'Tipo de carga'!C:C))</f>
        <v>Diesel</v>
      </c>
    </row>
    <row r="1600">
      <c r="A1600" s="36">
        <v>1697.0</v>
      </c>
      <c r="B1600" s="37" t="str">
        <f>IFERROR(VLOOKUP(A1600,'asig octubre'!$A$2:$C$442,3,0))</f>
        <v>Pilgrims Tepo</v>
      </c>
      <c r="C1600" s="37" t="str">
        <f>IFERROR(VLOOKUP(A1600,'asig octubre'!$A$2:$B$442,2,0))</f>
        <v>EC-02</v>
      </c>
      <c r="D1600" s="38">
        <v>45580.8803125</v>
      </c>
      <c r="E1600" s="36" t="s">
        <v>390</v>
      </c>
      <c r="F1600" s="37" t="str">
        <f t="array" ref="F1600">IFERROR(XLOOKUP(E1600,Operadores!A:A,Operadores!B:B))</f>
        <v>LORJOR</v>
      </c>
      <c r="G1600" s="36" t="s">
        <v>72</v>
      </c>
      <c r="H1600" s="39">
        <v>19.5</v>
      </c>
      <c r="I1600" s="40">
        <v>296.0</v>
      </c>
      <c r="J1600" s="41">
        <f t="shared" si="1"/>
        <v>5772</v>
      </c>
      <c r="K1600" s="37" t="str">
        <f t="array" ref="K1600">IFERROR(XLOOKUP(G1600,'Tipo de carga'!A:A,'Tipo de carga'!B:B))</f>
        <v>Autoabasto</v>
      </c>
      <c r="L1600" s="37">
        <f t="shared" si="2"/>
        <v>42</v>
      </c>
      <c r="M1600" s="37">
        <f t="shared" si="3"/>
        <v>15</v>
      </c>
      <c r="N1600" s="37">
        <f t="shared" si="4"/>
        <v>10</v>
      </c>
      <c r="O1600" s="37" t="str">
        <f t="array" ref="O1600">IFERROR(XLOOKUP(K1600,'Tipo de carga'!B:B,'Tipo de carga'!C:C))</f>
        <v>Diesel</v>
      </c>
    </row>
    <row r="1601">
      <c r="A1601" s="36">
        <v>1780.0</v>
      </c>
      <c r="B1601" s="37" t="str">
        <f>IFERROR(VLOOKUP(A1601,'asig octubre'!$A$2:$C$442,3,0))</f>
        <v>Pilgrims Tepo</v>
      </c>
      <c r="C1601" s="37" t="str">
        <f>IFERROR(VLOOKUP(A1601,'asig octubre'!$A$2:$B$442,2,0))</f>
        <v>EC-02</v>
      </c>
      <c r="D1601" s="38">
        <v>45580.871875</v>
      </c>
      <c r="E1601" s="36" t="s">
        <v>477</v>
      </c>
      <c r="F1601" s="37" t="str">
        <f t="array" ref="F1601">IFERROR(XLOOKUP(E1601,Operadores!A:A,Operadores!B:B))</f>
        <v>GARJOS01</v>
      </c>
      <c r="G1601" s="36" t="s">
        <v>72</v>
      </c>
      <c r="H1601" s="39">
        <v>19.5</v>
      </c>
      <c r="I1601" s="40">
        <v>73.0</v>
      </c>
      <c r="J1601" s="41">
        <f t="shared" si="1"/>
        <v>1423.5</v>
      </c>
      <c r="K1601" s="37" t="str">
        <f t="array" ref="K1601">IFERROR(XLOOKUP(G1601,'Tipo de carga'!A:A,'Tipo de carga'!B:B))</f>
        <v>Autoabasto</v>
      </c>
      <c r="L1601" s="37">
        <f t="shared" si="2"/>
        <v>42</v>
      </c>
      <c r="M1601" s="37">
        <f t="shared" si="3"/>
        <v>15</v>
      </c>
      <c r="N1601" s="37">
        <f t="shared" si="4"/>
        <v>10</v>
      </c>
      <c r="O1601" s="37" t="str">
        <f t="array" ref="O1601">IFERROR(XLOOKUP(K1601,'Tipo de carga'!B:B,'Tipo de carga'!C:C))</f>
        <v>Diesel</v>
      </c>
    </row>
    <row r="1602">
      <c r="A1602" s="36">
        <v>1704.0</v>
      </c>
      <c r="B1602" s="37" t="str">
        <f>IFERROR(VLOOKUP(A1602,'asig octubre'!$A$2:$C$442,3,0))</f>
        <v>Pilgrims Tepo</v>
      </c>
      <c r="C1602" s="37" t="str">
        <f>IFERROR(VLOOKUP(A1602,'asig octubre'!$A$2:$B$442,2,0))</f>
        <v>EC-02</v>
      </c>
      <c r="D1602" s="38">
        <v>45580.861608796295</v>
      </c>
      <c r="E1602" s="36" t="s">
        <v>478</v>
      </c>
      <c r="F1602" s="37" t="str">
        <f t="array" ref="F1602">IFERROR(XLOOKUP(E1602,Operadores!A:A,Operadores!B:B))</f>
        <v>CHAJUA01</v>
      </c>
      <c r="G1602" s="36" t="s">
        <v>72</v>
      </c>
      <c r="H1602" s="39">
        <v>19.5</v>
      </c>
      <c r="I1602" s="40">
        <v>183.0</v>
      </c>
      <c r="J1602" s="41">
        <f t="shared" si="1"/>
        <v>3568.5</v>
      </c>
      <c r="K1602" s="37" t="str">
        <f t="array" ref="K1602">IFERROR(XLOOKUP(G1602,'Tipo de carga'!A:A,'Tipo de carga'!B:B))</f>
        <v>Autoabasto</v>
      </c>
      <c r="L1602" s="37">
        <f t="shared" si="2"/>
        <v>42</v>
      </c>
      <c r="M1602" s="37">
        <f t="shared" si="3"/>
        <v>15</v>
      </c>
      <c r="N1602" s="37">
        <f t="shared" si="4"/>
        <v>10</v>
      </c>
      <c r="O1602" s="37" t="str">
        <f t="array" ref="O1602">IFERROR(XLOOKUP(K1602,'Tipo de carga'!B:B,'Tipo de carga'!C:C))</f>
        <v>Diesel</v>
      </c>
    </row>
    <row r="1603">
      <c r="A1603" s="36">
        <v>1827.0</v>
      </c>
      <c r="B1603" s="37" t="str">
        <f>IFERROR(VLOOKUP(A1603,'asig octubre'!$A$2:$C$442,3,0))</f>
        <v>Full Liver</v>
      </c>
      <c r="C1603" s="37" t="str">
        <f>IFERROR(VLOOKUP(A1603,'asig octubre'!$A$2:$B$442,2,0))</f>
        <v>EC-01</v>
      </c>
      <c r="D1603" s="38">
        <v>45580.85420138889</v>
      </c>
      <c r="E1603" s="36" t="s">
        <v>374</v>
      </c>
      <c r="F1603" s="37" t="str">
        <f t="array" ref="F1603">IFERROR(XLOOKUP(E1603,Operadores!A:A,Operadores!B:B))</f>
        <v>ANGMA</v>
      </c>
      <c r="G1603" s="36" t="s">
        <v>72</v>
      </c>
      <c r="H1603" s="39">
        <v>19.5</v>
      </c>
      <c r="I1603" s="40">
        <v>316.0</v>
      </c>
      <c r="J1603" s="41">
        <f t="shared" si="1"/>
        <v>6162</v>
      </c>
      <c r="K1603" s="37" t="str">
        <f t="array" ref="K1603">IFERROR(XLOOKUP(G1603,'Tipo de carga'!A:A,'Tipo de carga'!B:B))</f>
        <v>Autoabasto</v>
      </c>
      <c r="L1603" s="37">
        <f t="shared" si="2"/>
        <v>42</v>
      </c>
      <c r="M1603" s="37">
        <f t="shared" si="3"/>
        <v>15</v>
      </c>
      <c r="N1603" s="37">
        <f t="shared" si="4"/>
        <v>10</v>
      </c>
      <c r="O1603" s="37" t="str">
        <f t="array" ref="O1603">IFERROR(XLOOKUP(K1603,'Tipo de carga'!B:B,'Tipo de carga'!C:C))</f>
        <v>Diesel</v>
      </c>
    </row>
    <row r="1604">
      <c r="A1604" s="36">
        <v>1988.0</v>
      </c>
      <c r="B1604" s="37" t="str">
        <f>IFERROR(VLOOKUP(A1604,'asig octubre'!$A$2:$C$442,3,0))</f>
        <v>MeLi asignado SD</v>
      </c>
      <c r="C1604" s="37" t="str">
        <f>IFERROR(VLOOKUP(A1604,'asig octubre'!$A$2:$B$442,2,0))</f>
        <v>EC-05</v>
      </c>
      <c r="D1604" s="38">
        <v>45580.84649305556</v>
      </c>
      <c r="E1604" s="36" t="s">
        <v>404</v>
      </c>
      <c r="F1604" s="37" t="str">
        <f t="array" ref="F1604">IFERROR(XLOOKUP(E1604,Operadores!A:A,Operadores!B:B))</f>
        <v>CHAJOE</v>
      </c>
      <c r="G1604" s="36" t="s">
        <v>72</v>
      </c>
      <c r="H1604" s="39">
        <v>19.5</v>
      </c>
      <c r="I1604" s="40">
        <v>233.0</v>
      </c>
      <c r="J1604" s="41">
        <f t="shared" si="1"/>
        <v>4543.5</v>
      </c>
      <c r="K1604" s="37" t="str">
        <f t="array" ref="K1604">IFERROR(XLOOKUP(G1604,'Tipo de carga'!A:A,'Tipo de carga'!B:B))</f>
        <v>Autoabasto</v>
      </c>
      <c r="L1604" s="37">
        <f t="shared" si="2"/>
        <v>42</v>
      </c>
      <c r="M1604" s="37">
        <f t="shared" si="3"/>
        <v>15</v>
      </c>
      <c r="N1604" s="37">
        <f t="shared" si="4"/>
        <v>10</v>
      </c>
      <c r="O1604" s="37" t="str">
        <f t="array" ref="O1604">IFERROR(XLOOKUP(K1604,'Tipo de carga'!B:B,'Tipo de carga'!C:C))</f>
        <v>Diesel</v>
      </c>
    </row>
    <row r="1605">
      <c r="A1605" s="36">
        <v>1685.0</v>
      </c>
      <c r="B1605" s="37" t="str">
        <f>IFERROR(VLOOKUP(A1605,'asig octubre'!$A$2:$C$442,3,0))</f>
        <v>Pilgrims Tepo</v>
      </c>
      <c r="C1605" s="37" t="str">
        <f>IFERROR(VLOOKUP(A1605,'asig octubre'!$A$2:$B$442,2,0))</f>
        <v>EC-02</v>
      </c>
      <c r="D1605" s="38">
        <v>45580.83179398148</v>
      </c>
      <c r="E1605" s="36" t="s">
        <v>159</v>
      </c>
      <c r="F1605" s="37" t="str">
        <f t="array" ref="F1605">IFERROR(XLOOKUP(E1605,Operadores!A:A,Operadores!B:B))</f>
        <v>GONENR</v>
      </c>
      <c r="G1605" s="36" t="s">
        <v>72</v>
      </c>
      <c r="H1605" s="39">
        <v>19.5</v>
      </c>
      <c r="I1605" s="40">
        <v>107.0</v>
      </c>
      <c r="J1605" s="41">
        <f t="shared" si="1"/>
        <v>2086.5</v>
      </c>
      <c r="K1605" s="37" t="str">
        <f t="array" ref="K1605">IFERROR(XLOOKUP(G1605,'Tipo de carga'!A:A,'Tipo de carga'!B:B))</f>
        <v>Autoabasto</v>
      </c>
      <c r="L1605" s="37">
        <f t="shared" si="2"/>
        <v>42</v>
      </c>
      <c r="M1605" s="37">
        <f t="shared" si="3"/>
        <v>15</v>
      </c>
      <c r="N1605" s="37">
        <f t="shared" si="4"/>
        <v>10</v>
      </c>
      <c r="O1605" s="37" t="str">
        <f t="array" ref="O1605">IFERROR(XLOOKUP(K1605,'Tipo de carga'!B:B,'Tipo de carga'!C:C))</f>
        <v>Diesel</v>
      </c>
    </row>
    <row r="1606">
      <c r="A1606" s="36">
        <v>1810.0</v>
      </c>
      <c r="B1606" s="37" t="str">
        <f>IFERROR(VLOOKUP(A1606,'asig octubre'!$A$2:$C$442,3,0))</f>
        <v>Peñafiel Tecamac</v>
      </c>
      <c r="C1606" s="37" t="str">
        <f>IFERROR(VLOOKUP(A1606,'asig octubre'!$A$2:$B$442,2,0))</f>
        <v>EC-02</v>
      </c>
      <c r="D1606" s="38">
        <v>45580.81957175926</v>
      </c>
      <c r="E1606" s="36" t="s">
        <v>450</v>
      </c>
      <c r="F1606" s="37" t="str">
        <f t="array" ref="F1606">IFERROR(XLOOKUP(E1606,Operadores!A:A,Operadores!B:B))</f>
        <v>PERJU04</v>
      </c>
      <c r="G1606" s="36" t="s">
        <v>72</v>
      </c>
      <c r="H1606" s="39">
        <v>19.5</v>
      </c>
      <c r="I1606" s="40">
        <v>652.0</v>
      </c>
      <c r="J1606" s="41">
        <f t="shared" si="1"/>
        <v>12714</v>
      </c>
      <c r="K1606" s="37" t="str">
        <f t="array" ref="K1606">IFERROR(XLOOKUP(G1606,'Tipo de carga'!A:A,'Tipo de carga'!B:B))</f>
        <v>Autoabasto</v>
      </c>
      <c r="L1606" s="37">
        <f t="shared" si="2"/>
        <v>42</v>
      </c>
      <c r="M1606" s="37">
        <f t="shared" si="3"/>
        <v>15</v>
      </c>
      <c r="N1606" s="37">
        <f t="shared" si="4"/>
        <v>10</v>
      </c>
      <c r="O1606" s="37" t="str">
        <f t="array" ref="O1606">IFERROR(XLOOKUP(K1606,'Tipo de carga'!B:B,'Tipo de carga'!C:C))</f>
        <v>Diesel</v>
      </c>
    </row>
    <row r="1607">
      <c r="A1607" s="36">
        <v>1866.0</v>
      </c>
      <c r="B1607" s="37" t="str">
        <f>IFERROR(VLOOKUP(A1607,'asig octubre'!$A$2:$C$442,3,0))</f>
        <v>Pilgrims Tepo</v>
      </c>
      <c r="C1607" s="37" t="str">
        <f>IFERROR(VLOOKUP(A1607,'asig octubre'!$A$2:$B$442,2,0))</f>
        <v>EC-02</v>
      </c>
      <c r="D1607" s="38">
        <v>45580.80116898148</v>
      </c>
      <c r="E1607" s="36" t="s">
        <v>152</v>
      </c>
      <c r="F1607" s="37" t="str">
        <f t="array" ref="F1607">IFERROR(XLOOKUP(E1607,Operadores!A:A,Operadores!B:B))</f>
        <v>HERJUA01</v>
      </c>
      <c r="G1607" s="36" t="s">
        <v>72</v>
      </c>
      <c r="H1607" s="39">
        <v>19.5</v>
      </c>
      <c r="I1607" s="40">
        <v>105.0</v>
      </c>
      <c r="J1607" s="41">
        <f t="shared" si="1"/>
        <v>2047.5</v>
      </c>
      <c r="K1607" s="37" t="str">
        <f t="array" ref="K1607">IFERROR(XLOOKUP(G1607,'Tipo de carga'!A:A,'Tipo de carga'!B:B))</f>
        <v>Autoabasto</v>
      </c>
      <c r="L1607" s="37">
        <f t="shared" si="2"/>
        <v>42</v>
      </c>
      <c r="M1607" s="37">
        <f t="shared" si="3"/>
        <v>15</v>
      </c>
      <c r="N1607" s="37">
        <f t="shared" si="4"/>
        <v>10</v>
      </c>
      <c r="O1607" s="37" t="str">
        <f t="array" ref="O1607">IFERROR(XLOOKUP(K1607,'Tipo de carga'!B:B,'Tipo de carga'!C:C))</f>
        <v>Diesel</v>
      </c>
    </row>
    <row r="1608">
      <c r="A1608" s="36">
        <v>2019.0</v>
      </c>
      <c r="B1608" s="37" t="str">
        <f>IFERROR(VLOOKUP(A1608,'asig octubre'!$A$2:$C$442,3,0))</f>
        <v>MeLi asignado SD</v>
      </c>
      <c r="C1608" s="37" t="str">
        <f>IFERROR(VLOOKUP(A1608,'asig octubre'!$A$2:$B$442,2,0))</f>
        <v>EC-05</v>
      </c>
      <c r="D1608" s="38">
        <v>45580.771828703706</v>
      </c>
      <c r="E1608" s="36" t="s">
        <v>207</v>
      </c>
      <c r="F1608" s="37" t="str">
        <f t="array" ref="F1608">IFERROR(XLOOKUP(E1608,Operadores!A:A,Operadores!B:B))</f>
        <v>HERJOS08</v>
      </c>
      <c r="G1608" s="36" t="s">
        <v>72</v>
      </c>
      <c r="H1608" s="39">
        <v>19.5</v>
      </c>
      <c r="I1608" s="40">
        <v>190.0</v>
      </c>
      <c r="J1608" s="41">
        <f t="shared" si="1"/>
        <v>3705</v>
      </c>
      <c r="K1608" s="37" t="str">
        <f t="array" ref="K1608">IFERROR(XLOOKUP(G1608,'Tipo de carga'!A:A,'Tipo de carga'!B:B))</f>
        <v>Autoabasto</v>
      </c>
      <c r="L1608" s="37">
        <f t="shared" si="2"/>
        <v>42</v>
      </c>
      <c r="M1608" s="37">
        <f t="shared" si="3"/>
        <v>15</v>
      </c>
      <c r="N1608" s="37">
        <f t="shared" si="4"/>
        <v>10</v>
      </c>
      <c r="O1608" s="37" t="str">
        <f t="array" ref="O1608">IFERROR(XLOOKUP(K1608,'Tipo de carga'!B:B,'Tipo de carga'!C:C))</f>
        <v>Diesel</v>
      </c>
    </row>
    <row r="1609">
      <c r="A1609" s="36">
        <v>2016.0</v>
      </c>
      <c r="B1609" s="37" t="str">
        <f>IFERROR(VLOOKUP(A1609,'asig octubre'!$A$2:$C$442,3,0))</f>
        <v>MeLi asignado SD</v>
      </c>
      <c r="C1609" s="37" t="str">
        <f>IFERROR(VLOOKUP(A1609,'asig octubre'!$A$2:$B$442,2,0))</f>
        <v>EC-05</v>
      </c>
      <c r="D1609" s="38">
        <v>45580.76363425926</v>
      </c>
      <c r="E1609" s="36" t="s">
        <v>161</v>
      </c>
      <c r="F1609" s="37" t="str">
        <f t="array" ref="F1609">IFERROR(XLOOKUP(E1609,Operadores!A:A,Operadores!B:B))</f>
        <v>SANART</v>
      </c>
      <c r="G1609" s="36" t="s">
        <v>72</v>
      </c>
      <c r="H1609" s="39">
        <v>19.5</v>
      </c>
      <c r="I1609" s="40">
        <v>230.0</v>
      </c>
      <c r="J1609" s="41">
        <f t="shared" si="1"/>
        <v>4485</v>
      </c>
      <c r="K1609" s="37" t="str">
        <f t="array" ref="K1609">IFERROR(XLOOKUP(G1609,'Tipo de carga'!A:A,'Tipo de carga'!B:B))</f>
        <v>Autoabasto</v>
      </c>
      <c r="L1609" s="37">
        <f t="shared" si="2"/>
        <v>42</v>
      </c>
      <c r="M1609" s="37">
        <f t="shared" si="3"/>
        <v>15</v>
      </c>
      <c r="N1609" s="37">
        <f t="shared" si="4"/>
        <v>10</v>
      </c>
      <c r="O1609" s="37" t="str">
        <f t="array" ref="O1609">IFERROR(XLOOKUP(K1609,'Tipo de carga'!B:B,'Tipo de carga'!C:C))</f>
        <v>Diesel</v>
      </c>
    </row>
    <row r="1610">
      <c r="A1610" s="36">
        <v>2003.0</v>
      </c>
      <c r="B1610" s="37" t="str">
        <f>IFERROR(VLOOKUP(A1610,'asig octubre'!$A$2:$C$442,3,0))</f>
        <v>MeLi asignado SD</v>
      </c>
      <c r="C1610" s="37" t="str">
        <f>IFERROR(VLOOKUP(A1610,'asig octubre'!$A$2:$B$442,2,0))</f>
        <v>EC-05</v>
      </c>
      <c r="D1610" s="38">
        <v>45580.754699074074</v>
      </c>
      <c r="E1610" s="36" t="s">
        <v>371</v>
      </c>
      <c r="F1610" s="37" t="str">
        <f t="array" ref="F1610">IFERROR(XLOOKUP(E1610,Operadores!A:A,Operadores!B:B))</f>
        <v>MEDJOS01</v>
      </c>
      <c r="G1610" s="36" t="s">
        <v>72</v>
      </c>
      <c r="H1610" s="39">
        <v>19.5</v>
      </c>
      <c r="I1610" s="40">
        <v>326.0</v>
      </c>
      <c r="J1610" s="41">
        <f t="shared" si="1"/>
        <v>6357</v>
      </c>
      <c r="K1610" s="37" t="str">
        <f t="array" ref="K1610">IFERROR(XLOOKUP(G1610,'Tipo de carga'!A:A,'Tipo de carga'!B:B))</f>
        <v>Autoabasto</v>
      </c>
      <c r="L1610" s="37">
        <f t="shared" si="2"/>
        <v>42</v>
      </c>
      <c r="M1610" s="37">
        <f t="shared" si="3"/>
        <v>15</v>
      </c>
      <c r="N1610" s="37">
        <f t="shared" si="4"/>
        <v>10</v>
      </c>
      <c r="O1610" s="37" t="str">
        <f t="array" ref="O1610">IFERROR(XLOOKUP(K1610,'Tipo de carga'!B:B,'Tipo de carga'!C:C))</f>
        <v>Diesel</v>
      </c>
    </row>
    <row r="1611">
      <c r="A1611" s="36">
        <v>2017.0</v>
      </c>
      <c r="B1611" s="37" t="str">
        <f>IFERROR(VLOOKUP(A1611,'asig octubre'!$A$2:$C$442,3,0))</f>
        <v>MeLi asignado SD</v>
      </c>
      <c r="C1611" s="37" t="str">
        <f>IFERROR(VLOOKUP(A1611,'asig octubre'!$A$2:$B$442,2,0))</f>
        <v>EC-05</v>
      </c>
      <c r="D1611" s="38">
        <v>45580.745787037034</v>
      </c>
      <c r="E1611" s="36" t="s">
        <v>179</v>
      </c>
      <c r="F1611" s="37" t="str">
        <f t="array" ref="F1611">IFERROR(XLOOKUP(E1611,Operadores!A:A,Operadores!B:B))</f>
        <v>IBAJOS</v>
      </c>
      <c r="G1611" s="36" t="s">
        <v>72</v>
      </c>
      <c r="H1611" s="39">
        <v>19.5</v>
      </c>
      <c r="I1611" s="40">
        <v>343.0</v>
      </c>
      <c r="J1611" s="41">
        <f t="shared" si="1"/>
        <v>6688.5</v>
      </c>
      <c r="K1611" s="37" t="str">
        <f t="array" ref="K1611">IFERROR(XLOOKUP(G1611,'Tipo de carga'!A:A,'Tipo de carga'!B:B))</f>
        <v>Autoabasto</v>
      </c>
      <c r="L1611" s="37">
        <f t="shared" si="2"/>
        <v>42</v>
      </c>
      <c r="M1611" s="37">
        <f t="shared" si="3"/>
        <v>15</v>
      </c>
      <c r="N1611" s="37">
        <f t="shared" si="4"/>
        <v>10</v>
      </c>
      <c r="O1611" s="37" t="str">
        <f t="array" ref="O1611">IFERROR(XLOOKUP(K1611,'Tipo de carga'!B:B,'Tipo de carga'!C:C))</f>
        <v>Diesel</v>
      </c>
    </row>
    <row r="1612">
      <c r="A1612" s="36">
        <v>2027.0</v>
      </c>
      <c r="B1612" s="37" t="str">
        <f>IFERROR(VLOOKUP(A1612,'asig octubre'!$A$2:$C$442,3,0))</f>
        <v>Available</v>
      </c>
      <c r="C1612" s="37" t="str">
        <f>IFERROR(VLOOKUP(A1612,'asig octubre'!$A$2:$B$442,2,0))</f>
        <v>TTE</v>
      </c>
      <c r="D1612" s="38">
        <v>45580.736712962964</v>
      </c>
      <c r="E1612" s="36" t="s">
        <v>452</v>
      </c>
      <c r="F1612" s="37" t="str">
        <f t="array" ref="F1612">IFERROR(XLOOKUP(E1612,Operadores!A:A,Operadores!B:B))</f>
        <v>AGUMAU</v>
      </c>
      <c r="G1612" s="36" t="s">
        <v>72</v>
      </c>
      <c r="H1612" s="39">
        <v>19.5</v>
      </c>
      <c r="I1612" s="40">
        <v>304.0</v>
      </c>
      <c r="J1612" s="41">
        <f t="shared" si="1"/>
        <v>5928</v>
      </c>
      <c r="K1612" s="37" t="str">
        <f t="array" ref="K1612">IFERROR(XLOOKUP(G1612,'Tipo de carga'!A:A,'Tipo de carga'!B:B))</f>
        <v>Autoabasto</v>
      </c>
      <c r="L1612" s="37">
        <f t="shared" si="2"/>
        <v>42</v>
      </c>
      <c r="M1612" s="37">
        <f t="shared" si="3"/>
        <v>15</v>
      </c>
      <c r="N1612" s="37">
        <f t="shared" si="4"/>
        <v>10</v>
      </c>
      <c r="O1612" s="37" t="str">
        <f t="array" ref="O1612">IFERROR(XLOOKUP(K1612,'Tipo de carga'!B:B,'Tipo de carga'!C:C))</f>
        <v>Diesel</v>
      </c>
    </row>
    <row r="1613">
      <c r="A1613" s="36">
        <v>1985.0</v>
      </c>
      <c r="B1613" s="37" t="str">
        <f>IFERROR(VLOOKUP(A1613,'asig octubre'!$A$2:$C$442,3,0))</f>
        <v>MeLi Dedicado TD</v>
      </c>
      <c r="C1613" s="37" t="str">
        <f>IFERROR(VLOOKUP(A1613,'asig octubre'!$A$2:$B$442,2,0))</f>
        <v>EC-05</v>
      </c>
      <c r="D1613" s="38">
        <v>45580.71475694444</v>
      </c>
      <c r="E1613" s="36" t="s">
        <v>460</v>
      </c>
      <c r="F1613" s="37" t="str">
        <f t="array" ref="F1613">IFERROR(XLOOKUP(E1613,Operadores!A:A,Operadores!B:B))</f>
        <v>TORAN</v>
      </c>
      <c r="G1613" s="36" t="s">
        <v>72</v>
      </c>
      <c r="H1613" s="39">
        <v>19.5</v>
      </c>
      <c r="I1613" s="40">
        <v>305.0</v>
      </c>
      <c r="J1613" s="41">
        <f t="shared" si="1"/>
        <v>5947.5</v>
      </c>
      <c r="K1613" s="37" t="str">
        <f t="array" ref="K1613">IFERROR(XLOOKUP(G1613,'Tipo de carga'!A:A,'Tipo de carga'!B:B))</f>
        <v>Autoabasto</v>
      </c>
      <c r="L1613" s="37">
        <f t="shared" si="2"/>
        <v>42</v>
      </c>
      <c r="M1613" s="37">
        <f t="shared" si="3"/>
        <v>15</v>
      </c>
      <c r="N1613" s="37">
        <f t="shared" si="4"/>
        <v>10</v>
      </c>
      <c r="O1613" s="37" t="str">
        <f t="array" ref="O1613">IFERROR(XLOOKUP(K1613,'Tipo de carga'!B:B,'Tipo de carga'!C:C))</f>
        <v>Diesel</v>
      </c>
    </row>
    <row r="1614">
      <c r="A1614" s="36">
        <v>1886.0</v>
      </c>
      <c r="B1614" s="37" t="str">
        <f>IFERROR(VLOOKUP(A1614,'asig octubre'!$A$2:$C$442,3,0))</f>
        <v>Circuitos</v>
      </c>
      <c r="C1614" s="37" t="str">
        <f>IFERROR(VLOOKUP(A1614,'asig octubre'!$A$2:$B$442,2,0))</f>
        <v>EC-03</v>
      </c>
      <c r="D1614" s="38">
        <v>45580.68483796297</v>
      </c>
      <c r="E1614" s="36" t="s">
        <v>260</v>
      </c>
      <c r="F1614" s="37" t="str">
        <f t="array" ref="F1614">IFERROR(XLOOKUP(E1614,Operadores!A:A,Operadores!B:B))</f>
        <v>CORER</v>
      </c>
      <c r="G1614" s="36" t="s">
        <v>72</v>
      </c>
      <c r="H1614" s="39">
        <v>19.5</v>
      </c>
      <c r="I1614" s="40">
        <v>266.0</v>
      </c>
      <c r="J1614" s="41">
        <f t="shared" si="1"/>
        <v>5187</v>
      </c>
      <c r="K1614" s="37" t="str">
        <f t="array" ref="K1614">IFERROR(XLOOKUP(G1614,'Tipo de carga'!A:A,'Tipo de carga'!B:B))</f>
        <v>Autoabasto</v>
      </c>
      <c r="L1614" s="37">
        <f t="shared" si="2"/>
        <v>42</v>
      </c>
      <c r="M1614" s="37">
        <f t="shared" si="3"/>
        <v>15</v>
      </c>
      <c r="N1614" s="37">
        <f t="shared" si="4"/>
        <v>10</v>
      </c>
      <c r="O1614" s="37" t="str">
        <f t="array" ref="O1614">IFERROR(XLOOKUP(K1614,'Tipo de carga'!B:B,'Tipo de carga'!C:C))</f>
        <v>Diesel</v>
      </c>
    </row>
    <row r="1615">
      <c r="A1615" s="36">
        <v>2006.0</v>
      </c>
      <c r="B1615" s="37" t="str">
        <f>IFERROR(VLOOKUP(A1615,'asig octubre'!$A$2:$C$442,3,0))</f>
        <v>MeLi Dedicado Merida</v>
      </c>
      <c r="C1615" s="37" t="str">
        <f>IFERROR(VLOOKUP(A1615,'asig octubre'!$A$2:$B$442,2,0))</f>
        <v>EC-05</v>
      </c>
      <c r="D1615" s="38">
        <v>45580.67517361111</v>
      </c>
      <c r="E1615" s="36" t="s">
        <v>158</v>
      </c>
      <c r="F1615" s="37" t="str">
        <f t="array" ref="F1615">IFERROR(XLOOKUP(E1615,Operadores!A:A,Operadores!B:B))</f>
        <v>SANOSC</v>
      </c>
      <c r="G1615" s="36" t="s">
        <v>72</v>
      </c>
      <c r="H1615" s="39">
        <v>19.5</v>
      </c>
      <c r="I1615" s="40">
        <v>306.0</v>
      </c>
      <c r="J1615" s="41">
        <f t="shared" si="1"/>
        <v>5967</v>
      </c>
      <c r="K1615" s="37" t="str">
        <f t="array" ref="K1615">IFERROR(XLOOKUP(G1615,'Tipo de carga'!A:A,'Tipo de carga'!B:B))</f>
        <v>Autoabasto</v>
      </c>
      <c r="L1615" s="37">
        <f t="shared" si="2"/>
        <v>42</v>
      </c>
      <c r="M1615" s="37">
        <f t="shared" si="3"/>
        <v>15</v>
      </c>
      <c r="N1615" s="37">
        <f t="shared" si="4"/>
        <v>10</v>
      </c>
      <c r="O1615" s="37" t="str">
        <f t="array" ref="O1615">IFERROR(XLOOKUP(K1615,'Tipo de carga'!B:B,'Tipo de carga'!C:C))</f>
        <v>Diesel</v>
      </c>
    </row>
    <row r="1616">
      <c r="A1616" s="36">
        <v>1877.0</v>
      </c>
      <c r="B1616" s="37" t="str">
        <f>IFERROR(VLOOKUP(A1616,'asig octubre'!$A$2:$C$442,3,0))</f>
        <v>Circuitos</v>
      </c>
      <c r="C1616" s="37" t="str">
        <f>IFERROR(VLOOKUP(A1616,'asig octubre'!$A$2:$B$442,2,0))</f>
        <v>EC-03</v>
      </c>
      <c r="D1616" s="38">
        <v>45580.665</v>
      </c>
      <c r="E1616" s="36" t="s">
        <v>397</v>
      </c>
      <c r="F1616" s="37" t="str">
        <f t="array" ref="F1616">IFERROR(XLOOKUP(E1616,Operadores!A:A,Operadores!B:B))</f>
        <v>GRERI</v>
      </c>
      <c r="G1616" s="36" t="s">
        <v>72</v>
      </c>
      <c r="H1616" s="39">
        <v>19.5</v>
      </c>
      <c r="I1616" s="40">
        <v>514.0</v>
      </c>
      <c r="J1616" s="41">
        <f t="shared" si="1"/>
        <v>10023</v>
      </c>
      <c r="K1616" s="37" t="str">
        <f t="array" ref="K1616">IFERROR(XLOOKUP(G1616,'Tipo de carga'!A:A,'Tipo de carga'!B:B))</f>
        <v>Autoabasto</v>
      </c>
      <c r="L1616" s="37">
        <f t="shared" si="2"/>
        <v>42</v>
      </c>
      <c r="M1616" s="37">
        <f t="shared" si="3"/>
        <v>15</v>
      </c>
      <c r="N1616" s="37">
        <f t="shared" si="4"/>
        <v>10</v>
      </c>
      <c r="O1616" s="37" t="str">
        <f t="array" ref="O1616">IFERROR(XLOOKUP(K1616,'Tipo de carga'!B:B,'Tipo de carga'!C:C))</f>
        <v>Diesel</v>
      </c>
    </row>
    <row r="1617">
      <c r="A1617" s="36">
        <v>1989.0</v>
      </c>
      <c r="B1617" s="37" t="str">
        <f>IFERROR(VLOOKUP(A1617,'asig octubre'!$A$2:$C$442,3,0))</f>
        <v>MeLi asignado SD</v>
      </c>
      <c r="C1617" s="37" t="str">
        <f>IFERROR(VLOOKUP(A1617,'asig octubre'!$A$2:$B$442,2,0))</f>
        <v>EC-05</v>
      </c>
      <c r="D1617" s="38">
        <v>45580.65447916667</v>
      </c>
      <c r="E1617" s="36" t="s">
        <v>220</v>
      </c>
      <c r="F1617" s="37" t="str">
        <f t="array" ref="F1617">IFERROR(XLOOKUP(E1617,Operadores!A:A,Operadores!B:B))</f>
        <v>CARCRI01</v>
      </c>
      <c r="G1617" s="36" t="s">
        <v>72</v>
      </c>
      <c r="H1617" s="39">
        <v>19.5</v>
      </c>
      <c r="I1617" s="40">
        <v>564.0</v>
      </c>
      <c r="J1617" s="41">
        <f t="shared" si="1"/>
        <v>10998</v>
      </c>
      <c r="K1617" s="37" t="str">
        <f t="array" ref="K1617">IFERROR(XLOOKUP(G1617,'Tipo de carga'!A:A,'Tipo de carga'!B:B))</f>
        <v>Autoabasto</v>
      </c>
      <c r="L1617" s="37">
        <f t="shared" si="2"/>
        <v>42</v>
      </c>
      <c r="M1617" s="37">
        <f t="shared" si="3"/>
        <v>15</v>
      </c>
      <c r="N1617" s="37">
        <f t="shared" si="4"/>
        <v>10</v>
      </c>
      <c r="O1617" s="37" t="str">
        <f t="array" ref="O1617">IFERROR(XLOOKUP(K1617,'Tipo de carga'!B:B,'Tipo de carga'!C:C))</f>
        <v>Diesel</v>
      </c>
    </row>
    <row r="1618">
      <c r="A1618" s="36">
        <v>1936.0</v>
      </c>
      <c r="B1618" s="37" t="str">
        <f>IFERROR(VLOOKUP(A1618,'asig octubre'!$A$2:$C$442,3,0))</f>
        <v>Circuitos</v>
      </c>
      <c r="C1618" s="37" t="str">
        <f>IFERROR(VLOOKUP(A1618,'asig octubre'!$A$2:$B$442,2,0))</f>
        <v>EC-03</v>
      </c>
      <c r="D1618" s="38">
        <v>45580.63974537037</v>
      </c>
      <c r="E1618" s="36" t="s">
        <v>346</v>
      </c>
      <c r="F1618" s="37" t="str">
        <f t="array" ref="F1618">IFERROR(XLOOKUP(E1618,Operadores!A:A,Operadores!B:B))</f>
        <v>ESPIS</v>
      </c>
      <c r="G1618" s="36" t="s">
        <v>72</v>
      </c>
      <c r="H1618" s="39">
        <v>19.5</v>
      </c>
      <c r="I1618" s="40">
        <v>349.0</v>
      </c>
      <c r="J1618" s="41">
        <f t="shared" si="1"/>
        <v>6805.5</v>
      </c>
      <c r="K1618" s="37" t="str">
        <f t="array" ref="K1618">IFERROR(XLOOKUP(G1618,'Tipo de carga'!A:A,'Tipo de carga'!B:B))</f>
        <v>Autoabasto</v>
      </c>
      <c r="L1618" s="37">
        <f t="shared" si="2"/>
        <v>42</v>
      </c>
      <c r="M1618" s="37">
        <f t="shared" si="3"/>
        <v>15</v>
      </c>
      <c r="N1618" s="37">
        <f t="shared" si="4"/>
        <v>10</v>
      </c>
      <c r="O1618" s="37" t="str">
        <f t="array" ref="O1618">IFERROR(XLOOKUP(K1618,'Tipo de carga'!B:B,'Tipo de carga'!C:C))</f>
        <v>Diesel</v>
      </c>
    </row>
    <row r="1619">
      <c r="A1619" s="36">
        <v>1875.0</v>
      </c>
      <c r="B1619" s="37" t="str">
        <f>IFERROR(VLOOKUP(A1619,'asig octubre'!$A$2:$C$442,3,0))</f>
        <v>Circuitos Mty</v>
      </c>
      <c r="C1619" s="37" t="str">
        <f>IFERROR(VLOOKUP(A1619,'asig octubre'!$A$2:$B$442,2,0))</f>
        <v>EC-07</v>
      </c>
      <c r="D1619" s="38">
        <v>45580.628842592596</v>
      </c>
      <c r="E1619" s="36" t="s">
        <v>235</v>
      </c>
      <c r="F1619" s="37" t="str">
        <f t="array" ref="F1619">IFERROR(XLOOKUP(E1619,Operadores!A:A,Operadores!B:B))</f>
        <v>LEAMIG</v>
      </c>
      <c r="G1619" s="36" t="s">
        <v>72</v>
      </c>
      <c r="H1619" s="39">
        <v>19.5</v>
      </c>
      <c r="I1619" s="40">
        <v>782.0</v>
      </c>
      <c r="J1619" s="41">
        <f t="shared" si="1"/>
        <v>15249</v>
      </c>
      <c r="K1619" s="37" t="str">
        <f t="array" ref="K1619">IFERROR(XLOOKUP(G1619,'Tipo de carga'!A:A,'Tipo de carga'!B:B))</f>
        <v>Autoabasto</v>
      </c>
      <c r="L1619" s="37">
        <f t="shared" si="2"/>
        <v>42</v>
      </c>
      <c r="M1619" s="37">
        <f t="shared" si="3"/>
        <v>15</v>
      </c>
      <c r="N1619" s="37">
        <f t="shared" si="4"/>
        <v>10</v>
      </c>
      <c r="O1619" s="37" t="str">
        <f t="array" ref="O1619">IFERROR(XLOOKUP(K1619,'Tipo de carga'!B:B,'Tipo de carga'!C:C))</f>
        <v>Diesel</v>
      </c>
    </row>
    <row r="1620">
      <c r="A1620" s="36">
        <v>1876.0</v>
      </c>
      <c r="B1620" s="37" t="str">
        <f>IFERROR(VLOOKUP(A1620,'asig octubre'!$A$2:$C$442,3,0))</f>
        <v>Circuitos</v>
      </c>
      <c r="C1620" s="37" t="str">
        <f>IFERROR(VLOOKUP(A1620,'asig octubre'!$A$2:$B$442,2,0))</f>
        <v>EC-03</v>
      </c>
      <c r="D1620" s="38">
        <v>45580.59619212963</v>
      </c>
      <c r="E1620" s="36" t="s">
        <v>405</v>
      </c>
      <c r="F1620" s="37" t="str">
        <f t="array" ref="F1620">IFERROR(XLOOKUP(E1620,Operadores!A:A,Operadores!B:B))</f>
        <v>RUIFR</v>
      </c>
      <c r="G1620" s="36" t="s">
        <v>72</v>
      </c>
      <c r="H1620" s="39">
        <v>19.5</v>
      </c>
      <c r="I1620" s="40">
        <v>354.0</v>
      </c>
      <c r="J1620" s="41">
        <f t="shared" si="1"/>
        <v>6903</v>
      </c>
      <c r="K1620" s="37" t="str">
        <f t="array" ref="K1620">IFERROR(XLOOKUP(G1620,'Tipo de carga'!A:A,'Tipo de carga'!B:B))</f>
        <v>Autoabasto</v>
      </c>
      <c r="L1620" s="37">
        <f t="shared" si="2"/>
        <v>42</v>
      </c>
      <c r="M1620" s="37">
        <f t="shared" si="3"/>
        <v>15</v>
      </c>
      <c r="N1620" s="37">
        <f t="shared" si="4"/>
        <v>10</v>
      </c>
      <c r="O1620" s="37" t="str">
        <f t="array" ref="O1620">IFERROR(XLOOKUP(K1620,'Tipo de carga'!B:B,'Tipo de carga'!C:C))</f>
        <v>Diesel</v>
      </c>
    </row>
    <row r="1621">
      <c r="A1621" s="36">
        <v>1695.0</v>
      </c>
      <c r="B1621" s="37" t="str">
        <f>IFERROR(VLOOKUP(A1621,'asig octubre'!$A$2:$C$442,3,0))</f>
        <v>Pilgrims Tepo</v>
      </c>
      <c r="C1621" s="37" t="str">
        <f>IFERROR(VLOOKUP(A1621,'asig octubre'!$A$2:$B$442,2,0))</f>
        <v>EC-02</v>
      </c>
      <c r="D1621" s="38">
        <v>45580.585543981484</v>
      </c>
      <c r="E1621" s="36" t="s">
        <v>326</v>
      </c>
      <c r="F1621" s="37" t="str">
        <f t="array" ref="F1621">IFERROR(XLOOKUP(E1621,Operadores!A:A,Operadores!B:B))</f>
        <v>SANJOR</v>
      </c>
      <c r="G1621" s="36" t="s">
        <v>72</v>
      </c>
      <c r="H1621" s="39">
        <v>19.5</v>
      </c>
      <c r="I1621" s="40">
        <v>127.0</v>
      </c>
      <c r="J1621" s="41">
        <f t="shared" si="1"/>
        <v>2476.5</v>
      </c>
      <c r="K1621" s="37" t="str">
        <f t="array" ref="K1621">IFERROR(XLOOKUP(G1621,'Tipo de carga'!A:A,'Tipo de carga'!B:B))</f>
        <v>Autoabasto</v>
      </c>
      <c r="L1621" s="37">
        <f t="shared" si="2"/>
        <v>42</v>
      </c>
      <c r="M1621" s="37">
        <f t="shared" si="3"/>
        <v>15</v>
      </c>
      <c r="N1621" s="37">
        <f t="shared" si="4"/>
        <v>10</v>
      </c>
      <c r="O1621" s="37" t="str">
        <f t="array" ref="O1621">IFERROR(XLOOKUP(K1621,'Tipo de carga'!B:B,'Tipo de carga'!C:C))</f>
        <v>Diesel</v>
      </c>
    </row>
    <row r="1622">
      <c r="A1622" s="36">
        <v>1849.0</v>
      </c>
      <c r="B1622" s="37" t="str">
        <f>IFERROR(VLOOKUP(A1622,'asig octubre'!$A$2:$C$442,3,0))</f>
        <v>Circuitos</v>
      </c>
      <c r="C1622" s="37" t="str">
        <f>IFERROR(VLOOKUP(A1622,'asig octubre'!$A$2:$B$442,2,0))</f>
        <v>EC-03</v>
      </c>
      <c r="D1622" s="38">
        <v>45580.57790509259</v>
      </c>
      <c r="E1622" s="36" t="s">
        <v>506</v>
      </c>
      <c r="F1622" s="37" t="str">
        <f t="array" ref="F1622">IFERROR(XLOOKUP(E1622,Operadores!A:A,Operadores!B:B))</f>
        <v>SILJUA</v>
      </c>
      <c r="G1622" s="36" t="s">
        <v>72</v>
      </c>
      <c r="H1622" s="39">
        <v>19.5</v>
      </c>
      <c r="I1622" s="40">
        <v>306.0</v>
      </c>
      <c r="J1622" s="41">
        <f t="shared" si="1"/>
        <v>5967</v>
      </c>
      <c r="K1622" s="37" t="str">
        <f t="array" ref="K1622">IFERROR(XLOOKUP(G1622,'Tipo de carga'!A:A,'Tipo de carga'!B:B))</f>
        <v>Autoabasto</v>
      </c>
      <c r="L1622" s="37">
        <f t="shared" si="2"/>
        <v>42</v>
      </c>
      <c r="M1622" s="37">
        <f t="shared" si="3"/>
        <v>15</v>
      </c>
      <c r="N1622" s="37">
        <f t="shared" si="4"/>
        <v>10</v>
      </c>
      <c r="O1622" s="37" t="str">
        <f t="array" ref="O1622">IFERROR(XLOOKUP(K1622,'Tipo de carga'!B:B,'Tipo de carga'!C:C))</f>
        <v>Diesel</v>
      </c>
    </row>
    <row r="1623">
      <c r="A1623" s="36">
        <v>1949.0</v>
      </c>
      <c r="B1623" s="37" t="str">
        <f>IFERROR(VLOOKUP(A1623,'asig octubre'!$A$2:$C$442,3,0))</f>
        <v>MeLi asignado SD</v>
      </c>
      <c r="C1623" s="37" t="str">
        <f>IFERROR(VLOOKUP(A1623,'asig octubre'!$A$2:$B$442,2,0))</f>
        <v>EC-05</v>
      </c>
      <c r="D1623" s="38">
        <v>45580.56387731482</v>
      </c>
      <c r="E1623" s="36" t="s">
        <v>170</v>
      </c>
      <c r="F1623" s="37" t="str">
        <f t="array" ref="F1623">IFERROR(XLOOKUP(E1623,Operadores!A:A,Operadores!B:B))</f>
        <v>MIRISR</v>
      </c>
      <c r="G1623" s="36" t="s">
        <v>72</v>
      </c>
      <c r="H1623" s="39">
        <v>19.5</v>
      </c>
      <c r="I1623" s="40">
        <v>345.0</v>
      </c>
      <c r="J1623" s="41">
        <f t="shared" si="1"/>
        <v>6727.5</v>
      </c>
      <c r="K1623" s="37" t="str">
        <f t="array" ref="K1623">IFERROR(XLOOKUP(G1623,'Tipo de carga'!A:A,'Tipo de carga'!B:B))</f>
        <v>Autoabasto</v>
      </c>
      <c r="L1623" s="37">
        <f t="shared" si="2"/>
        <v>42</v>
      </c>
      <c r="M1623" s="37">
        <f t="shared" si="3"/>
        <v>15</v>
      </c>
      <c r="N1623" s="37">
        <f t="shared" si="4"/>
        <v>10</v>
      </c>
      <c r="O1623" s="37" t="str">
        <f t="array" ref="O1623">IFERROR(XLOOKUP(K1623,'Tipo de carga'!B:B,'Tipo de carga'!C:C))</f>
        <v>Diesel</v>
      </c>
    </row>
    <row r="1624">
      <c r="A1624" s="36">
        <v>1974.0</v>
      </c>
      <c r="B1624" s="37" t="str">
        <f>IFERROR(VLOOKUP(A1624,'asig octubre'!$A$2:$C$442,3,0))</f>
        <v>MeLi asignado SD</v>
      </c>
      <c r="C1624" s="37" t="str">
        <f>IFERROR(VLOOKUP(A1624,'asig octubre'!$A$2:$B$442,2,0))</f>
        <v>EC-05</v>
      </c>
      <c r="D1624" s="38">
        <v>45580.55430555555</v>
      </c>
      <c r="E1624" s="36" t="s">
        <v>507</v>
      </c>
      <c r="F1624" s="37" t="str">
        <f t="array" ref="F1624">IFERROR(XLOOKUP(E1624,Operadores!A:A,Operadores!B:B))</f>
        <v>SOLBRI</v>
      </c>
      <c r="G1624" s="36" t="s">
        <v>72</v>
      </c>
      <c r="H1624" s="39">
        <v>19.5</v>
      </c>
      <c r="I1624" s="40">
        <v>625.0</v>
      </c>
      <c r="J1624" s="41">
        <f t="shared" si="1"/>
        <v>12187.5</v>
      </c>
      <c r="K1624" s="37" t="str">
        <f t="array" ref="K1624">IFERROR(XLOOKUP(G1624,'Tipo de carga'!A:A,'Tipo de carga'!B:B))</f>
        <v>Autoabasto</v>
      </c>
      <c r="L1624" s="37">
        <f t="shared" si="2"/>
        <v>42</v>
      </c>
      <c r="M1624" s="37">
        <f t="shared" si="3"/>
        <v>15</v>
      </c>
      <c r="N1624" s="37">
        <f t="shared" si="4"/>
        <v>10</v>
      </c>
      <c r="O1624" s="37" t="str">
        <f t="array" ref="O1624">IFERROR(XLOOKUP(K1624,'Tipo de carga'!B:B,'Tipo de carga'!C:C))</f>
        <v>Diesel</v>
      </c>
    </row>
    <row r="1625">
      <c r="A1625" s="36">
        <v>1974.0</v>
      </c>
      <c r="B1625" s="37" t="str">
        <f>IFERROR(VLOOKUP(A1625,'asig octubre'!$A$2:$C$442,3,0))</f>
        <v>MeLi asignado SD</v>
      </c>
      <c r="C1625" s="37" t="str">
        <f>IFERROR(VLOOKUP(A1625,'asig octubre'!$A$2:$B$442,2,0))</f>
        <v>EC-05</v>
      </c>
      <c r="D1625" s="38">
        <v>45580.53853009259</v>
      </c>
      <c r="E1625" s="36" t="s">
        <v>507</v>
      </c>
      <c r="F1625" s="37" t="str">
        <f t="array" ref="F1625">IFERROR(XLOOKUP(E1625,Operadores!A:A,Operadores!B:B))</f>
        <v>SOLBRI</v>
      </c>
      <c r="G1625" s="36" t="s">
        <v>72</v>
      </c>
      <c r="H1625" s="39">
        <v>19.5</v>
      </c>
      <c r="I1625" s="40">
        <v>0.0</v>
      </c>
      <c r="J1625" s="41">
        <f t="shared" si="1"/>
        <v>0</v>
      </c>
      <c r="K1625" s="37" t="str">
        <f t="array" ref="K1625">IFERROR(XLOOKUP(G1625,'Tipo de carga'!A:A,'Tipo de carga'!B:B))</f>
        <v>Autoabasto</v>
      </c>
      <c r="L1625" s="37">
        <f t="shared" si="2"/>
        <v>42</v>
      </c>
      <c r="M1625" s="37">
        <f t="shared" si="3"/>
        <v>15</v>
      </c>
      <c r="N1625" s="37">
        <f t="shared" si="4"/>
        <v>10</v>
      </c>
      <c r="O1625" s="37" t="str">
        <f t="array" ref="O1625">IFERROR(XLOOKUP(K1625,'Tipo de carga'!B:B,'Tipo de carga'!C:C))</f>
        <v>Diesel</v>
      </c>
    </row>
    <row r="1626">
      <c r="A1626" s="36">
        <v>1995.0</v>
      </c>
      <c r="B1626" s="37" t="str">
        <f>IFERROR(VLOOKUP(A1626,'asig octubre'!$A$2:$C$442,3,0))</f>
        <v>MeLi Dedicado Merida</v>
      </c>
      <c r="C1626" s="37" t="str">
        <f>IFERROR(VLOOKUP(A1626,'asig octubre'!$A$2:$B$442,2,0))</f>
        <v>EC-05</v>
      </c>
      <c r="D1626" s="38">
        <v>45580.51393518518</v>
      </c>
      <c r="E1626" s="36" t="s">
        <v>199</v>
      </c>
      <c r="F1626" s="37" t="str">
        <f t="array" ref="F1626">IFERROR(XLOOKUP(E1626,Operadores!A:A,Operadores!B:B))</f>
        <v>OLIGER</v>
      </c>
      <c r="G1626" s="36" t="s">
        <v>72</v>
      </c>
      <c r="H1626" s="39">
        <v>19.5</v>
      </c>
      <c r="I1626" s="40">
        <v>250.0</v>
      </c>
      <c r="J1626" s="41">
        <f t="shared" si="1"/>
        <v>4875</v>
      </c>
      <c r="K1626" s="37" t="str">
        <f t="array" ref="K1626">IFERROR(XLOOKUP(G1626,'Tipo de carga'!A:A,'Tipo de carga'!B:B))</f>
        <v>Autoabasto</v>
      </c>
      <c r="L1626" s="37">
        <f t="shared" si="2"/>
        <v>42</v>
      </c>
      <c r="M1626" s="37">
        <f t="shared" si="3"/>
        <v>15</v>
      </c>
      <c r="N1626" s="37">
        <f t="shared" si="4"/>
        <v>10</v>
      </c>
      <c r="O1626" s="37" t="str">
        <f t="array" ref="O1626">IFERROR(XLOOKUP(K1626,'Tipo de carga'!B:B,'Tipo de carga'!C:C))</f>
        <v>Diesel</v>
      </c>
    </row>
    <row r="1627">
      <c r="A1627" s="36">
        <v>2015.0</v>
      </c>
      <c r="B1627" s="37" t="str">
        <f>IFERROR(VLOOKUP(A1627,'asig octubre'!$A$2:$C$442,3,0))</f>
        <v>MeLi asignado SD</v>
      </c>
      <c r="C1627" s="37" t="str">
        <f>IFERROR(VLOOKUP(A1627,'asig octubre'!$A$2:$B$442,2,0))</f>
        <v>EC-05</v>
      </c>
      <c r="D1627" s="38">
        <v>45580.50252314815</v>
      </c>
      <c r="E1627" s="36" t="s">
        <v>221</v>
      </c>
      <c r="F1627" s="37" t="str">
        <f t="array" ref="F1627">IFERROR(XLOOKUP(E1627,Operadores!A:A,Operadores!B:B))</f>
        <v>ORTARM</v>
      </c>
      <c r="G1627" s="36" t="s">
        <v>72</v>
      </c>
      <c r="H1627" s="39">
        <v>19.5</v>
      </c>
      <c r="I1627" s="40">
        <v>153.0</v>
      </c>
      <c r="J1627" s="41">
        <f t="shared" si="1"/>
        <v>2983.5</v>
      </c>
      <c r="K1627" s="37" t="str">
        <f t="array" ref="K1627">IFERROR(XLOOKUP(G1627,'Tipo de carga'!A:A,'Tipo de carga'!B:B))</f>
        <v>Autoabasto</v>
      </c>
      <c r="L1627" s="37">
        <f t="shared" si="2"/>
        <v>42</v>
      </c>
      <c r="M1627" s="37">
        <f t="shared" si="3"/>
        <v>15</v>
      </c>
      <c r="N1627" s="37">
        <f t="shared" si="4"/>
        <v>10</v>
      </c>
      <c r="O1627" s="37" t="str">
        <f t="array" ref="O1627">IFERROR(XLOOKUP(K1627,'Tipo de carga'!B:B,'Tipo de carga'!C:C))</f>
        <v>Diesel</v>
      </c>
    </row>
    <row r="1628">
      <c r="A1628" s="36">
        <v>2023.0</v>
      </c>
      <c r="B1628" s="37" t="str">
        <f>IFERROR(VLOOKUP(A1628,'asig octubre'!$A$2:$C$442,3,0))</f>
        <v>MeLi Asignado TD</v>
      </c>
      <c r="C1628" s="37" t="str">
        <f>IFERROR(VLOOKUP(A1628,'asig octubre'!$A$2:$B$442,2,0))</f>
        <v>EC-05</v>
      </c>
      <c r="D1628" s="38">
        <v>45580.47232638889</v>
      </c>
      <c r="E1628" s="36" t="s">
        <v>327</v>
      </c>
      <c r="F1628" s="37" t="str">
        <f t="array" ref="F1628">IFERROR(XLOOKUP(E1628,Operadores!A:A,Operadores!B:B))</f>
        <v>ESCSAU</v>
      </c>
      <c r="G1628" s="36" t="s">
        <v>72</v>
      </c>
      <c r="H1628" s="39">
        <v>19.5</v>
      </c>
      <c r="I1628" s="40">
        <v>601.0</v>
      </c>
      <c r="J1628" s="41">
        <f t="shared" si="1"/>
        <v>11719.5</v>
      </c>
      <c r="K1628" s="37" t="str">
        <f t="array" ref="K1628">IFERROR(XLOOKUP(G1628,'Tipo de carga'!A:A,'Tipo de carga'!B:B))</f>
        <v>Autoabasto</v>
      </c>
      <c r="L1628" s="37">
        <f t="shared" si="2"/>
        <v>42</v>
      </c>
      <c r="M1628" s="37">
        <f t="shared" si="3"/>
        <v>15</v>
      </c>
      <c r="N1628" s="37">
        <f t="shared" si="4"/>
        <v>10</v>
      </c>
      <c r="O1628" s="37" t="str">
        <f t="array" ref="O1628">IFERROR(XLOOKUP(K1628,'Tipo de carga'!B:B,'Tipo de carga'!C:C))</f>
        <v>Diesel</v>
      </c>
    </row>
    <row r="1629">
      <c r="A1629" s="36">
        <v>1964.0</v>
      </c>
      <c r="B1629" s="37" t="str">
        <f>IFERROR(VLOOKUP(A1629,'asig octubre'!$A$2:$C$442,3,0))</f>
        <v>MeLi asignado SD</v>
      </c>
      <c r="C1629" s="37" t="str">
        <f>IFERROR(VLOOKUP(A1629,'asig octubre'!$A$2:$B$442,2,0))</f>
        <v>EC-05</v>
      </c>
      <c r="D1629" s="38">
        <v>45580.45643518519</v>
      </c>
      <c r="E1629" s="36" t="s">
        <v>236</v>
      </c>
      <c r="F1629" s="37" t="str">
        <f t="array" ref="F1629">IFERROR(XLOOKUP(E1629,Operadores!A:A,Operadores!B:B))</f>
        <v>BENOSC</v>
      </c>
      <c r="G1629" s="36" t="s">
        <v>72</v>
      </c>
      <c r="H1629" s="39">
        <v>19.5</v>
      </c>
      <c r="I1629" s="40">
        <v>281.0</v>
      </c>
      <c r="J1629" s="41">
        <f t="shared" si="1"/>
        <v>5479.5</v>
      </c>
      <c r="K1629" s="37" t="str">
        <f t="array" ref="K1629">IFERROR(XLOOKUP(G1629,'Tipo de carga'!A:A,'Tipo de carga'!B:B))</f>
        <v>Autoabasto</v>
      </c>
      <c r="L1629" s="37">
        <f t="shared" si="2"/>
        <v>42</v>
      </c>
      <c r="M1629" s="37">
        <f t="shared" si="3"/>
        <v>15</v>
      </c>
      <c r="N1629" s="37">
        <f t="shared" si="4"/>
        <v>10</v>
      </c>
      <c r="O1629" s="37" t="str">
        <f t="array" ref="O1629">IFERROR(XLOOKUP(K1629,'Tipo de carga'!B:B,'Tipo de carga'!C:C))</f>
        <v>Diesel</v>
      </c>
    </row>
    <row r="1630">
      <c r="A1630" s="36">
        <v>1751.0</v>
      </c>
      <c r="B1630" s="37" t="str">
        <f>IFERROR(VLOOKUP(A1630,'asig octubre'!$A$2:$C$442,3,0))</f>
        <v>Liverpool Local</v>
      </c>
      <c r="C1630" s="37" t="str">
        <f>IFERROR(VLOOKUP(A1630,'asig octubre'!$A$2:$B$442,2,0))</f>
        <v>EC-01</v>
      </c>
      <c r="D1630" s="38">
        <v>45580.427453703705</v>
      </c>
      <c r="E1630" s="36" t="s">
        <v>340</v>
      </c>
      <c r="F1630" s="37" t="str">
        <f t="array" ref="F1630">IFERROR(XLOOKUP(E1630,Operadores!A:A,Operadores!B:B))</f>
        <v>VELJU</v>
      </c>
      <c r="G1630" s="36" t="s">
        <v>72</v>
      </c>
      <c r="H1630" s="39">
        <v>19.5</v>
      </c>
      <c r="I1630" s="40">
        <v>426.0</v>
      </c>
      <c r="J1630" s="41">
        <f t="shared" si="1"/>
        <v>8307</v>
      </c>
      <c r="K1630" s="37" t="str">
        <f t="array" ref="K1630">IFERROR(XLOOKUP(G1630,'Tipo de carga'!A:A,'Tipo de carga'!B:B))</f>
        <v>Autoabasto</v>
      </c>
      <c r="L1630" s="37">
        <f t="shared" si="2"/>
        <v>42</v>
      </c>
      <c r="M1630" s="37">
        <f t="shared" si="3"/>
        <v>15</v>
      </c>
      <c r="N1630" s="37">
        <f t="shared" si="4"/>
        <v>10</v>
      </c>
      <c r="O1630" s="37" t="str">
        <f t="array" ref="O1630">IFERROR(XLOOKUP(K1630,'Tipo de carga'!B:B,'Tipo de carga'!C:C))</f>
        <v>Diesel</v>
      </c>
    </row>
    <row r="1631">
      <c r="A1631" s="36">
        <v>1943.0</v>
      </c>
      <c r="B1631" s="37" t="str">
        <f>IFERROR(VLOOKUP(A1631,'asig octubre'!$A$2:$C$442,3,0))</f>
        <v>Circuitos</v>
      </c>
      <c r="C1631" s="37" t="str">
        <f>IFERROR(VLOOKUP(A1631,'asig octubre'!$A$2:$B$442,2,0))</f>
        <v>EC-03</v>
      </c>
      <c r="D1631" s="38">
        <v>45580.41134259259</v>
      </c>
      <c r="E1631" s="36" t="s">
        <v>329</v>
      </c>
      <c r="F1631" s="37" t="str">
        <f t="array" ref="F1631">IFERROR(XLOOKUP(E1631,Operadores!A:A,Operadores!B:B))</f>
        <v>RODRAU01</v>
      </c>
      <c r="G1631" s="36" t="s">
        <v>72</v>
      </c>
      <c r="H1631" s="39">
        <v>19.5</v>
      </c>
      <c r="I1631" s="40">
        <v>390.0</v>
      </c>
      <c r="J1631" s="41">
        <f t="shared" si="1"/>
        <v>7605</v>
      </c>
      <c r="K1631" s="37" t="str">
        <f t="array" ref="K1631">IFERROR(XLOOKUP(G1631,'Tipo de carga'!A:A,'Tipo de carga'!B:B))</f>
        <v>Autoabasto</v>
      </c>
      <c r="L1631" s="37">
        <f t="shared" si="2"/>
        <v>42</v>
      </c>
      <c r="M1631" s="37">
        <f t="shared" si="3"/>
        <v>15</v>
      </c>
      <c r="N1631" s="37">
        <f t="shared" si="4"/>
        <v>10</v>
      </c>
      <c r="O1631" s="37" t="str">
        <f t="array" ref="O1631">IFERROR(XLOOKUP(K1631,'Tipo de carga'!B:B,'Tipo de carga'!C:C))</f>
        <v>Diesel</v>
      </c>
    </row>
    <row r="1632">
      <c r="A1632" s="36">
        <v>1934.0</v>
      </c>
      <c r="B1632" s="37" t="str">
        <f>IFERROR(VLOOKUP(A1632,'asig octubre'!$A$2:$C$442,3,0))</f>
        <v>Circuitos</v>
      </c>
      <c r="C1632" s="37" t="str">
        <f>IFERROR(VLOOKUP(A1632,'asig octubre'!$A$2:$B$442,2,0))</f>
        <v>EC-03</v>
      </c>
      <c r="D1632" s="38">
        <v>45580.37075231481</v>
      </c>
      <c r="E1632" s="36" t="s">
        <v>272</v>
      </c>
      <c r="F1632" s="37" t="str">
        <f t="array" ref="F1632">IFERROR(XLOOKUP(E1632,Operadores!A:A,Operadores!B:B))</f>
        <v>AVIEN</v>
      </c>
      <c r="G1632" s="36" t="s">
        <v>72</v>
      </c>
      <c r="H1632" s="39">
        <v>19.5</v>
      </c>
      <c r="I1632" s="40">
        <v>458.0</v>
      </c>
      <c r="J1632" s="41">
        <f t="shared" si="1"/>
        <v>8931</v>
      </c>
      <c r="K1632" s="37" t="str">
        <f t="array" ref="K1632">IFERROR(XLOOKUP(G1632,'Tipo de carga'!A:A,'Tipo de carga'!B:B))</f>
        <v>Autoabasto</v>
      </c>
      <c r="L1632" s="37">
        <f t="shared" si="2"/>
        <v>42</v>
      </c>
      <c r="M1632" s="37">
        <f t="shared" si="3"/>
        <v>15</v>
      </c>
      <c r="N1632" s="37">
        <f t="shared" si="4"/>
        <v>10</v>
      </c>
      <c r="O1632" s="37" t="str">
        <f t="array" ref="O1632">IFERROR(XLOOKUP(K1632,'Tipo de carga'!B:B,'Tipo de carga'!C:C))</f>
        <v>Diesel</v>
      </c>
    </row>
    <row r="1633">
      <c r="A1633" s="36">
        <v>2037.0</v>
      </c>
      <c r="B1633" s="37" t="str">
        <f>IFERROR(VLOOKUP(A1633,'asig octubre'!$A$2:$C$442,3,0))</f>
        <v>Liverpool Local</v>
      </c>
      <c r="C1633" s="37" t="str">
        <f>IFERROR(VLOOKUP(A1633,'asig octubre'!$A$2:$B$442,2,0))</f>
        <v>EC-01</v>
      </c>
      <c r="D1633" s="38">
        <v>45580.36054398148</v>
      </c>
      <c r="E1633" s="36" t="s">
        <v>229</v>
      </c>
      <c r="F1633" s="37" t="str">
        <f t="array" ref="F1633">IFERROR(XLOOKUP(E1633,Operadores!A:A,Operadores!B:B))</f>
        <v>MIRJON</v>
      </c>
      <c r="G1633" s="36" t="s">
        <v>72</v>
      </c>
      <c r="H1633" s="39">
        <v>19.5</v>
      </c>
      <c r="I1633" s="40">
        <v>394.0</v>
      </c>
      <c r="J1633" s="41">
        <f t="shared" si="1"/>
        <v>7683</v>
      </c>
      <c r="K1633" s="37" t="str">
        <f t="array" ref="K1633">IFERROR(XLOOKUP(G1633,'Tipo de carga'!A:A,'Tipo de carga'!B:B))</f>
        <v>Autoabasto</v>
      </c>
      <c r="L1633" s="37">
        <f t="shared" si="2"/>
        <v>42</v>
      </c>
      <c r="M1633" s="37">
        <f t="shared" si="3"/>
        <v>15</v>
      </c>
      <c r="N1633" s="37">
        <f t="shared" si="4"/>
        <v>10</v>
      </c>
      <c r="O1633" s="37" t="str">
        <f t="array" ref="O1633">IFERROR(XLOOKUP(K1633,'Tipo de carga'!B:B,'Tipo de carga'!C:C))</f>
        <v>Diesel</v>
      </c>
    </row>
    <row r="1634">
      <c r="A1634" s="36">
        <v>1885.0</v>
      </c>
      <c r="B1634" s="37" t="str">
        <f>IFERROR(VLOOKUP(A1634,'asig octubre'!$A$2:$C$442,3,0))</f>
        <v>Liverpool Local</v>
      </c>
      <c r="C1634" s="37" t="str">
        <f>IFERROR(VLOOKUP(A1634,'asig octubre'!$A$2:$B$442,2,0))</f>
        <v>EC-01</v>
      </c>
      <c r="D1634" s="38">
        <v>45580.34711805556</v>
      </c>
      <c r="E1634" s="36" t="s">
        <v>342</v>
      </c>
      <c r="F1634" s="37" t="str">
        <f t="array" ref="F1634">IFERROR(XLOOKUP(E1634,Operadores!A:A,Operadores!B:B))</f>
        <v>PANJU</v>
      </c>
      <c r="G1634" s="36" t="s">
        <v>72</v>
      </c>
      <c r="H1634" s="39">
        <v>19.5</v>
      </c>
      <c r="I1634" s="40">
        <v>536.0</v>
      </c>
      <c r="J1634" s="41">
        <f t="shared" si="1"/>
        <v>10452</v>
      </c>
      <c r="K1634" s="37" t="str">
        <f t="array" ref="K1634">IFERROR(XLOOKUP(G1634,'Tipo de carga'!A:A,'Tipo de carga'!B:B))</f>
        <v>Autoabasto</v>
      </c>
      <c r="L1634" s="37">
        <f t="shared" si="2"/>
        <v>42</v>
      </c>
      <c r="M1634" s="37">
        <f t="shared" si="3"/>
        <v>15</v>
      </c>
      <c r="N1634" s="37">
        <f t="shared" si="4"/>
        <v>10</v>
      </c>
      <c r="O1634" s="37" t="str">
        <f t="array" ref="O1634">IFERROR(XLOOKUP(K1634,'Tipo de carga'!B:B,'Tipo de carga'!C:C))</f>
        <v>Diesel</v>
      </c>
    </row>
    <row r="1635">
      <c r="A1635" s="36">
        <v>2042.0</v>
      </c>
      <c r="B1635" s="37" t="str">
        <f>IFERROR(VLOOKUP(A1635,'asig octubre'!$A$2:$C$442,3,0))</f>
        <v>Available</v>
      </c>
      <c r="C1635" s="37" t="str">
        <f>IFERROR(VLOOKUP(A1635,'asig octubre'!$A$2:$B$442,2,0))</f>
        <v>TTE</v>
      </c>
      <c r="D1635" s="38">
        <v>45580.335127314815</v>
      </c>
      <c r="E1635" s="36" t="s">
        <v>468</v>
      </c>
      <c r="F1635" s="37" t="str">
        <f t="array" ref="F1635">IFERROR(XLOOKUP(E1635,Operadores!A:A,Operadores!B:B))</f>
        <v>JUAOSC</v>
      </c>
      <c r="G1635" s="36" t="s">
        <v>72</v>
      </c>
      <c r="H1635" s="39">
        <v>19.5</v>
      </c>
      <c r="I1635" s="40">
        <v>350.0</v>
      </c>
      <c r="J1635" s="41">
        <f t="shared" si="1"/>
        <v>6825</v>
      </c>
      <c r="K1635" s="37" t="str">
        <f t="array" ref="K1635">IFERROR(XLOOKUP(G1635,'Tipo de carga'!A:A,'Tipo de carga'!B:B))</f>
        <v>Autoabasto</v>
      </c>
      <c r="L1635" s="37">
        <f t="shared" si="2"/>
        <v>42</v>
      </c>
      <c r="M1635" s="37">
        <f t="shared" si="3"/>
        <v>15</v>
      </c>
      <c r="N1635" s="37">
        <f t="shared" si="4"/>
        <v>10</v>
      </c>
      <c r="O1635" s="37" t="str">
        <f t="array" ref="O1635">IFERROR(XLOOKUP(K1635,'Tipo de carga'!B:B,'Tipo de carga'!C:C))</f>
        <v>Diesel</v>
      </c>
    </row>
    <row r="1636">
      <c r="A1636" s="36">
        <v>2036.0</v>
      </c>
      <c r="B1636" s="37" t="str">
        <f>IFERROR(VLOOKUP(A1636,'asig octubre'!$A$2:$C$442,3,0))</f>
        <v>Liverpool Local</v>
      </c>
      <c r="C1636" s="37" t="str">
        <f>IFERROR(VLOOKUP(A1636,'asig octubre'!$A$2:$B$442,2,0))</f>
        <v>EC-01</v>
      </c>
      <c r="D1636" s="38">
        <v>45580.28695601852</v>
      </c>
      <c r="E1636" s="36" t="s">
        <v>333</v>
      </c>
      <c r="F1636" s="37" t="str">
        <f t="array" ref="F1636">IFERROR(XLOOKUP(E1636,Operadores!A:A,Operadores!B:B))</f>
        <v>RAMJUA03</v>
      </c>
      <c r="G1636" s="36" t="s">
        <v>72</v>
      </c>
      <c r="H1636" s="39">
        <v>19.5</v>
      </c>
      <c r="I1636" s="40">
        <v>663.0</v>
      </c>
      <c r="J1636" s="41">
        <f t="shared" si="1"/>
        <v>12928.5</v>
      </c>
      <c r="K1636" s="37" t="str">
        <f t="array" ref="K1636">IFERROR(XLOOKUP(G1636,'Tipo de carga'!A:A,'Tipo de carga'!B:B))</f>
        <v>Autoabasto</v>
      </c>
      <c r="L1636" s="37">
        <f t="shared" si="2"/>
        <v>42</v>
      </c>
      <c r="M1636" s="37">
        <f t="shared" si="3"/>
        <v>15</v>
      </c>
      <c r="N1636" s="37">
        <f t="shared" si="4"/>
        <v>10</v>
      </c>
      <c r="O1636" s="37" t="str">
        <f t="array" ref="O1636">IFERROR(XLOOKUP(K1636,'Tipo de carga'!B:B,'Tipo de carga'!C:C))</f>
        <v>Diesel</v>
      </c>
    </row>
    <row r="1637">
      <c r="A1637" s="36">
        <v>2028.0</v>
      </c>
      <c r="B1637" s="37" t="str">
        <f>IFERROR(VLOOKUP(A1637,'asig octubre'!$A$2:$C$442,3,0))</f>
        <v>Available</v>
      </c>
      <c r="C1637" s="37" t="str">
        <f>IFERROR(VLOOKUP(A1637,'asig octubre'!$A$2:$B$442,2,0))</f>
        <v>TTE</v>
      </c>
      <c r="D1637" s="38">
        <v>45580.25655092593</v>
      </c>
      <c r="E1637" s="36" t="s">
        <v>398</v>
      </c>
      <c r="F1637" s="37" t="str">
        <f t="array" ref="F1637">IFERROR(XLOOKUP(E1637,Operadores!A:A,Operadores!B:B))</f>
        <v>SANEUS</v>
      </c>
      <c r="G1637" s="36" t="s">
        <v>72</v>
      </c>
      <c r="H1637" s="39">
        <v>19.5</v>
      </c>
      <c r="I1637" s="40">
        <v>262.0</v>
      </c>
      <c r="J1637" s="41">
        <f t="shared" si="1"/>
        <v>5109</v>
      </c>
      <c r="K1637" s="37" t="str">
        <f t="array" ref="K1637">IFERROR(XLOOKUP(G1637,'Tipo de carga'!A:A,'Tipo de carga'!B:B))</f>
        <v>Autoabasto</v>
      </c>
      <c r="L1637" s="37">
        <f t="shared" si="2"/>
        <v>42</v>
      </c>
      <c r="M1637" s="37">
        <f t="shared" si="3"/>
        <v>15</v>
      </c>
      <c r="N1637" s="37">
        <f t="shared" si="4"/>
        <v>10</v>
      </c>
      <c r="O1637" s="37" t="str">
        <f t="array" ref="O1637">IFERROR(XLOOKUP(K1637,'Tipo de carga'!B:B,'Tipo de carga'!C:C))</f>
        <v>Diesel</v>
      </c>
    </row>
    <row r="1638">
      <c r="A1638" s="36">
        <v>1909.0</v>
      </c>
      <c r="B1638" s="37" t="str">
        <f>IFERROR(VLOOKUP(A1638,'asig octubre'!$A$2:$C$442,3,0))</f>
        <v>Circuitos</v>
      </c>
      <c r="C1638" s="37" t="str">
        <f>IFERROR(VLOOKUP(A1638,'asig octubre'!$A$2:$B$442,2,0))</f>
        <v>EC-03</v>
      </c>
      <c r="D1638" s="38">
        <v>45580.220405092594</v>
      </c>
      <c r="E1638" s="36" t="s">
        <v>186</v>
      </c>
      <c r="F1638" s="37" t="str">
        <f t="array" ref="F1638">IFERROR(XLOOKUP(E1638,Operadores!A:A,Operadores!B:B))</f>
        <v>ZUÑDAV</v>
      </c>
      <c r="G1638" s="36" t="s">
        <v>72</v>
      </c>
      <c r="H1638" s="39">
        <v>19.5</v>
      </c>
      <c r="I1638" s="40">
        <v>537.0</v>
      </c>
      <c r="J1638" s="41">
        <f t="shared" si="1"/>
        <v>10471.5</v>
      </c>
      <c r="K1638" s="37" t="str">
        <f t="array" ref="K1638">IFERROR(XLOOKUP(G1638,'Tipo de carga'!A:A,'Tipo de carga'!B:B))</f>
        <v>Autoabasto</v>
      </c>
      <c r="L1638" s="37">
        <f t="shared" si="2"/>
        <v>42</v>
      </c>
      <c r="M1638" s="37">
        <f t="shared" si="3"/>
        <v>15</v>
      </c>
      <c r="N1638" s="37">
        <f t="shared" si="4"/>
        <v>10</v>
      </c>
      <c r="O1638" s="37" t="str">
        <f t="array" ref="O1638">IFERROR(XLOOKUP(K1638,'Tipo de carga'!B:B,'Tipo de carga'!C:C))</f>
        <v>Diesel</v>
      </c>
    </row>
    <row r="1639">
      <c r="A1639" s="36">
        <v>1873.0</v>
      </c>
      <c r="B1639" s="37" t="str">
        <f>IFERROR(VLOOKUP(A1639,'asig octubre'!$A$2:$C$442,3,0))</f>
        <v>Circuitos</v>
      </c>
      <c r="C1639" s="37" t="str">
        <f>IFERROR(VLOOKUP(A1639,'asig octubre'!$A$2:$B$442,2,0))</f>
        <v>EC-03</v>
      </c>
      <c r="D1639" s="38">
        <v>45580.19886574074</v>
      </c>
      <c r="E1639" s="36" t="s">
        <v>277</v>
      </c>
      <c r="F1639" s="37" t="str">
        <f t="array" ref="F1639">IFERROR(XLOOKUP(E1639,Operadores!A:A,Operadores!B:B))</f>
        <v>GUADI</v>
      </c>
      <c r="G1639" s="36" t="s">
        <v>72</v>
      </c>
      <c r="H1639" s="39">
        <v>19.5</v>
      </c>
      <c r="I1639" s="40">
        <v>687.0</v>
      </c>
      <c r="J1639" s="41">
        <f t="shared" si="1"/>
        <v>13396.5</v>
      </c>
      <c r="K1639" s="37" t="str">
        <f t="array" ref="K1639">IFERROR(XLOOKUP(G1639,'Tipo de carga'!A:A,'Tipo de carga'!B:B))</f>
        <v>Autoabasto</v>
      </c>
      <c r="L1639" s="37">
        <f t="shared" si="2"/>
        <v>42</v>
      </c>
      <c r="M1639" s="37">
        <f t="shared" si="3"/>
        <v>15</v>
      </c>
      <c r="N1639" s="37">
        <f t="shared" si="4"/>
        <v>10</v>
      </c>
      <c r="O1639" s="37" t="str">
        <f t="array" ref="O1639">IFERROR(XLOOKUP(K1639,'Tipo de carga'!B:B,'Tipo de carga'!C:C))</f>
        <v>Diesel</v>
      </c>
    </row>
    <row r="1640">
      <c r="A1640" s="36">
        <v>1822.0</v>
      </c>
      <c r="B1640" s="37" t="str">
        <f>IFERROR(VLOOKUP(A1640,'asig octubre'!$A$2:$C$442,3,0))</f>
        <v>Sayer Vuelteros</v>
      </c>
      <c r="C1640" s="37" t="str">
        <f>IFERROR(VLOOKUP(A1640,'asig octubre'!$A$2:$B$442,2,0))</f>
        <v>EC-04</v>
      </c>
      <c r="D1640" s="38">
        <v>45580.13107638889</v>
      </c>
      <c r="E1640" s="36" t="s">
        <v>78</v>
      </c>
      <c r="F1640" s="37" t="str">
        <f t="array" ref="F1640">IFERROR(XLOOKUP(E1640,Operadores!A:A,Operadores!B:B))</f>
        <v>OLVJES</v>
      </c>
      <c r="G1640" s="36" t="s">
        <v>72</v>
      </c>
      <c r="H1640" s="39">
        <v>19.5</v>
      </c>
      <c r="I1640" s="40">
        <v>873.0</v>
      </c>
      <c r="J1640" s="41">
        <f t="shared" si="1"/>
        <v>17023.5</v>
      </c>
      <c r="K1640" s="37" t="str">
        <f t="array" ref="K1640">IFERROR(XLOOKUP(G1640,'Tipo de carga'!A:A,'Tipo de carga'!B:B))</f>
        <v>Autoabasto</v>
      </c>
      <c r="L1640" s="37">
        <f t="shared" si="2"/>
        <v>42</v>
      </c>
      <c r="M1640" s="37">
        <f t="shared" si="3"/>
        <v>15</v>
      </c>
      <c r="N1640" s="37">
        <f t="shared" si="4"/>
        <v>10</v>
      </c>
      <c r="O1640" s="37" t="str">
        <f t="array" ref="O1640">IFERROR(XLOOKUP(K1640,'Tipo de carga'!B:B,'Tipo de carga'!C:C))</f>
        <v>Diesel</v>
      </c>
    </row>
    <row r="1641">
      <c r="A1641" s="36">
        <v>1649.0</v>
      </c>
      <c r="B1641" s="37" t="str">
        <f>IFERROR(VLOOKUP(A1641,'asig octubre'!$A$2:$C$442,3,0))</f>
        <v>Liverpool Local</v>
      </c>
      <c r="C1641" s="37" t="str">
        <f>IFERROR(VLOOKUP(A1641,'asig octubre'!$A$2:$B$442,2,0))</f>
        <v>EC-01</v>
      </c>
      <c r="D1641" s="38">
        <v>45580.02869212963</v>
      </c>
      <c r="E1641" s="36" t="s">
        <v>508</v>
      </c>
      <c r="F1641" s="37" t="str">
        <f t="array" ref="F1641">IFERROR(XLOOKUP(E1641,Operadores!A:A,Operadores!B:B))</f>
        <v>HEREDU</v>
      </c>
      <c r="G1641" s="36" t="s">
        <v>72</v>
      </c>
      <c r="H1641" s="39">
        <v>19.5</v>
      </c>
      <c r="I1641" s="40">
        <v>591.0</v>
      </c>
      <c r="J1641" s="41">
        <f t="shared" si="1"/>
        <v>11524.5</v>
      </c>
      <c r="K1641" s="37" t="str">
        <f t="array" ref="K1641">IFERROR(XLOOKUP(G1641,'Tipo de carga'!A:A,'Tipo de carga'!B:B))</f>
        <v>Autoabasto</v>
      </c>
      <c r="L1641" s="37">
        <f t="shared" si="2"/>
        <v>42</v>
      </c>
      <c r="M1641" s="37">
        <f t="shared" si="3"/>
        <v>15</v>
      </c>
      <c r="N1641" s="37">
        <f t="shared" si="4"/>
        <v>10</v>
      </c>
      <c r="O1641" s="37" t="str">
        <f t="array" ref="O1641">IFERROR(XLOOKUP(K1641,'Tipo de carga'!B:B,'Tipo de carga'!C:C))</f>
        <v>Diesel</v>
      </c>
    </row>
    <row r="1642">
      <c r="A1642" s="36">
        <v>1971.0</v>
      </c>
      <c r="B1642" s="37" t="str">
        <f>IFERROR(VLOOKUP(A1642,'asig octubre'!$A$2:$C$442,3,0))</f>
        <v>Sayer Sencillo</v>
      </c>
      <c r="C1642" s="37" t="str">
        <f>IFERROR(VLOOKUP(A1642,'asig octubre'!$A$2:$B$442,2,0))</f>
        <v>EC-04</v>
      </c>
      <c r="D1642" s="38">
        <v>45580.93884259259</v>
      </c>
      <c r="E1642" s="36" t="s">
        <v>36</v>
      </c>
      <c r="F1642" s="37" t="str">
        <f t="array" ref="F1642">IFERROR(XLOOKUP(E1642,Operadores!A:A,Operadores!B:B))</f>
        <v>OLVOSX</v>
      </c>
      <c r="G1642" s="36" t="s">
        <v>19</v>
      </c>
      <c r="H1642" s="39">
        <v>19.8</v>
      </c>
      <c r="I1642" s="40">
        <v>530.0</v>
      </c>
      <c r="J1642" s="41">
        <f t="shared" si="1"/>
        <v>10494</v>
      </c>
      <c r="K1642" s="37" t="str">
        <f t="array" ref="K1642">IFERROR(XLOOKUP(G1642,'Tipo de carga'!A:A,'Tipo de carga'!B:B))</f>
        <v>Autoabasto</v>
      </c>
      <c r="L1642" s="37">
        <f t="shared" si="2"/>
        <v>42</v>
      </c>
      <c r="M1642" s="37">
        <f t="shared" si="3"/>
        <v>15</v>
      </c>
      <c r="N1642" s="37">
        <f t="shared" si="4"/>
        <v>10</v>
      </c>
      <c r="O1642" s="37" t="str">
        <f t="array" ref="O1642">IFERROR(XLOOKUP(K1642,'Tipo de carga'!B:B,'Tipo de carga'!C:C))</f>
        <v>Diesel</v>
      </c>
    </row>
    <row r="1643">
      <c r="A1643" s="36">
        <v>1799.0</v>
      </c>
      <c r="B1643" s="37" t="str">
        <f>IFERROR(VLOOKUP(A1643,'asig octubre'!$A$2:$C$442,3,0))</f>
        <v>Sayer Full</v>
      </c>
      <c r="C1643" s="37" t="str">
        <f>IFERROR(VLOOKUP(A1643,'asig octubre'!$A$2:$B$442,2,0))</f>
        <v>EC-04</v>
      </c>
      <c r="D1643" s="38">
        <v>45580.926516203705</v>
      </c>
      <c r="E1643" s="36" t="s">
        <v>309</v>
      </c>
      <c r="F1643" s="37" t="str">
        <f t="array" ref="F1643">IFERROR(XLOOKUP(E1643,Operadores!A:A,Operadores!B:B))</f>
        <v>FERFRA</v>
      </c>
      <c r="G1643" s="36" t="s">
        <v>19</v>
      </c>
      <c r="H1643" s="39">
        <v>19.8</v>
      </c>
      <c r="I1643" s="40">
        <v>275.0</v>
      </c>
      <c r="J1643" s="41">
        <f t="shared" si="1"/>
        <v>5445</v>
      </c>
      <c r="K1643" s="37" t="str">
        <f t="array" ref="K1643">IFERROR(XLOOKUP(G1643,'Tipo de carga'!A:A,'Tipo de carga'!B:B))</f>
        <v>Autoabasto</v>
      </c>
      <c r="L1643" s="37">
        <f t="shared" si="2"/>
        <v>42</v>
      </c>
      <c r="M1643" s="37">
        <f t="shared" si="3"/>
        <v>15</v>
      </c>
      <c r="N1643" s="37">
        <f t="shared" si="4"/>
        <v>10</v>
      </c>
      <c r="O1643" s="37" t="str">
        <f t="array" ref="O1643">IFERROR(XLOOKUP(K1643,'Tipo de carga'!B:B,'Tipo de carga'!C:C))</f>
        <v>Diesel</v>
      </c>
    </row>
    <row r="1644">
      <c r="A1644" s="36">
        <v>1808.0</v>
      </c>
      <c r="B1644" s="37" t="str">
        <f>IFERROR(VLOOKUP(A1644,'asig octubre'!$A$2:$C$442,3,0))</f>
        <v>Sayer Full</v>
      </c>
      <c r="C1644" s="37" t="str">
        <f>IFERROR(VLOOKUP(A1644,'asig octubre'!$A$2:$B$442,2,0))</f>
        <v>EC-04</v>
      </c>
      <c r="D1644" s="38">
        <v>45580.91224537037</v>
      </c>
      <c r="E1644" s="36" t="s">
        <v>55</v>
      </c>
      <c r="F1644" s="37" t="str">
        <f t="array" ref="F1644">IFERROR(XLOOKUP(E1644,Operadores!A:A,Operadores!B:B))</f>
        <v>ZAPNO</v>
      </c>
      <c r="G1644" s="36" t="s">
        <v>19</v>
      </c>
      <c r="H1644" s="39">
        <v>19.8</v>
      </c>
      <c r="I1644" s="40">
        <v>490.0</v>
      </c>
      <c r="J1644" s="41">
        <f t="shared" si="1"/>
        <v>9702</v>
      </c>
      <c r="K1644" s="37" t="str">
        <f t="array" ref="K1644">IFERROR(XLOOKUP(G1644,'Tipo de carga'!A:A,'Tipo de carga'!B:B))</f>
        <v>Autoabasto</v>
      </c>
      <c r="L1644" s="37">
        <f t="shared" si="2"/>
        <v>42</v>
      </c>
      <c r="M1644" s="37">
        <f t="shared" si="3"/>
        <v>15</v>
      </c>
      <c r="N1644" s="37">
        <f t="shared" si="4"/>
        <v>10</v>
      </c>
      <c r="O1644" s="37" t="str">
        <f t="array" ref="O1644">IFERROR(XLOOKUP(K1644,'Tipo de carga'!B:B,'Tipo de carga'!C:C))</f>
        <v>Diesel</v>
      </c>
    </row>
    <row r="1645">
      <c r="A1645" s="36">
        <v>1784.0</v>
      </c>
      <c r="B1645" s="37" t="str">
        <f>IFERROR(VLOOKUP(A1645,'asig octubre'!$A$2:$C$442,3,0))</f>
        <v>Sayer Sencillo</v>
      </c>
      <c r="C1645" s="37" t="str">
        <f>IFERROR(VLOOKUP(A1645,'asig octubre'!$A$2:$B$442,2,0))</f>
        <v>EC-04</v>
      </c>
      <c r="D1645" s="38">
        <v>45580.81418981482</v>
      </c>
      <c r="E1645" s="36" t="s">
        <v>433</v>
      </c>
      <c r="F1645" s="37" t="str">
        <f t="array" ref="F1645">IFERROR(XLOOKUP(E1645,Operadores!A:A,Operadores!B:B))</f>
        <v>ROBEFR</v>
      </c>
      <c r="G1645" s="36" t="s">
        <v>19</v>
      </c>
      <c r="H1645" s="39">
        <v>19.8</v>
      </c>
      <c r="I1645" s="40">
        <v>227.0</v>
      </c>
      <c r="J1645" s="41">
        <f t="shared" si="1"/>
        <v>4494.6</v>
      </c>
      <c r="K1645" s="37" t="str">
        <f t="array" ref="K1645">IFERROR(XLOOKUP(G1645,'Tipo de carga'!A:A,'Tipo de carga'!B:B))</f>
        <v>Autoabasto</v>
      </c>
      <c r="L1645" s="37">
        <f t="shared" si="2"/>
        <v>42</v>
      </c>
      <c r="M1645" s="37">
        <f t="shared" si="3"/>
        <v>15</v>
      </c>
      <c r="N1645" s="37">
        <f t="shared" si="4"/>
        <v>10</v>
      </c>
      <c r="O1645" s="37" t="str">
        <f t="array" ref="O1645">IFERROR(XLOOKUP(K1645,'Tipo de carga'!B:B,'Tipo de carga'!C:C))</f>
        <v>Diesel</v>
      </c>
    </row>
    <row r="1646">
      <c r="A1646" s="36">
        <v>308.0</v>
      </c>
      <c r="B1646" s="37" t="str">
        <f>IFERROR(VLOOKUP(A1646,'asig octubre'!$A$2:$C$442,3,0))</f>
        <v>Sayer Thorton</v>
      </c>
      <c r="C1646" s="37" t="str">
        <f>IFERROR(VLOOKUP(A1646,'asig octubre'!$A$2:$B$442,2,0))</f>
        <v>EC-04</v>
      </c>
      <c r="D1646" s="38">
        <v>45580.75341435185</v>
      </c>
      <c r="E1646" s="36" t="s">
        <v>261</v>
      </c>
      <c r="F1646" s="37" t="str">
        <f t="array" ref="F1646">IFERROR(XLOOKUP(E1646,Operadores!A:A,Operadores!B:B))</f>
        <v>FLOTIT</v>
      </c>
      <c r="G1646" s="36" t="s">
        <v>19</v>
      </c>
      <c r="H1646" s="39">
        <v>19.8</v>
      </c>
      <c r="I1646" s="40">
        <v>350.0</v>
      </c>
      <c r="J1646" s="41">
        <f t="shared" si="1"/>
        <v>6930</v>
      </c>
      <c r="K1646" s="37" t="str">
        <f t="array" ref="K1646">IFERROR(XLOOKUP(G1646,'Tipo de carga'!A:A,'Tipo de carga'!B:B))</f>
        <v>Autoabasto</v>
      </c>
      <c r="L1646" s="37">
        <f t="shared" si="2"/>
        <v>42</v>
      </c>
      <c r="M1646" s="37">
        <f t="shared" si="3"/>
        <v>15</v>
      </c>
      <c r="N1646" s="37">
        <f t="shared" si="4"/>
        <v>10</v>
      </c>
      <c r="O1646" s="37" t="str">
        <f t="array" ref="O1646">IFERROR(XLOOKUP(K1646,'Tipo de carga'!B:B,'Tipo de carga'!C:C))</f>
        <v>Diesel</v>
      </c>
    </row>
    <row r="1647">
      <c r="A1647" s="36">
        <v>1834.0</v>
      </c>
      <c r="B1647" s="37" t="str">
        <f>IFERROR(VLOOKUP(A1647,'asig octubre'!$A$2:$C$442,3,0))</f>
        <v>Sayer Full</v>
      </c>
      <c r="C1647" s="37" t="str">
        <f>IFERROR(VLOOKUP(A1647,'asig octubre'!$A$2:$B$442,2,0))</f>
        <v>EC-04</v>
      </c>
      <c r="D1647" s="38">
        <v>45580.69583333333</v>
      </c>
      <c r="E1647" s="36" t="s">
        <v>509</v>
      </c>
      <c r="F1647" s="37" t="str">
        <f t="array" ref="F1647">IFERROR(XLOOKUP(E1647,Operadores!A:A,Operadores!B:B))</f>
        <v>LEMMIG</v>
      </c>
      <c r="G1647" s="36" t="s">
        <v>19</v>
      </c>
      <c r="H1647" s="39">
        <v>19.8</v>
      </c>
      <c r="I1647" s="40">
        <v>694.0</v>
      </c>
      <c r="J1647" s="41">
        <f t="shared" si="1"/>
        <v>13741.2</v>
      </c>
      <c r="K1647" s="37" t="str">
        <f t="array" ref="K1647">IFERROR(XLOOKUP(G1647,'Tipo de carga'!A:A,'Tipo de carga'!B:B))</f>
        <v>Autoabasto</v>
      </c>
      <c r="L1647" s="37">
        <f t="shared" si="2"/>
        <v>42</v>
      </c>
      <c r="M1647" s="37">
        <f t="shared" si="3"/>
        <v>15</v>
      </c>
      <c r="N1647" s="37">
        <f t="shared" si="4"/>
        <v>10</v>
      </c>
      <c r="O1647" s="37" t="str">
        <f t="array" ref="O1647">IFERROR(XLOOKUP(K1647,'Tipo de carga'!B:B,'Tipo de carga'!C:C))</f>
        <v>Diesel</v>
      </c>
    </row>
    <row r="1648">
      <c r="A1648" s="36">
        <v>1782.0</v>
      </c>
      <c r="B1648" s="37" t="str">
        <f>IFERROR(VLOOKUP(A1648,'asig octubre'!$A$2:$C$442,3,0))</f>
        <v>Sayer Sencillo</v>
      </c>
      <c r="C1648" s="37" t="str">
        <f>IFERROR(VLOOKUP(A1648,'asig octubre'!$A$2:$B$442,2,0))</f>
        <v>EC-04</v>
      </c>
      <c r="D1648" s="38">
        <v>45580.67716435185</v>
      </c>
      <c r="E1648" s="36" t="s">
        <v>510</v>
      </c>
      <c r="F1648" s="37" t="str">
        <f t="array" ref="F1648">IFERROR(XLOOKUP(E1648,Operadores!A:A,Operadores!B:B))</f>
        <v>ROJFEL</v>
      </c>
      <c r="G1648" s="36" t="s">
        <v>19</v>
      </c>
      <c r="H1648" s="39">
        <v>19.8</v>
      </c>
      <c r="I1648" s="40">
        <v>685.0</v>
      </c>
      <c r="J1648" s="41">
        <f t="shared" si="1"/>
        <v>13563</v>
      </c>
      <c r="K1648" s="37" t="str">
        <f t="array" ref="K1648">IFERROR(XLOOKUP(G1648,'Tipo de carga'!A:A,'Tipo de carga'!B:B))</f>
        <v>Autoabasto</v>
      </c>
      <c r="L1648" s="37">
        <f t="shared" si="2"/>
        <v>42</v>
      </c>
      <c r="M1648" s="37">
        <f t="shared" si="3"/>
        <v>15</v>
      </c>
      <c r="N1648" s="37">
        <f t="shared" si="4"/>
        <v>10</v>
      </c>
      <c r="O1648" s="37" t="str">
        <f t="array" ref="O1648">IFERROR(XLOOKUP(K1648,'Tipo de carga'!B:B,'Tipo de carga'!C:C))</f>
        <v>Diesel</v>
      </c>
    </row>
    <row r="1649">
      <c r="A1649" s="36">
        <v>1712.0</v>
      </c>
      <c r="B1649" s="37" t="str">
        <f>IFERROR(VLOOKUP(A1649,'asig octubre'!$A$2:$C$442,3,0))</f>
        <v>Sayer Sencillo</v>
      </c>
      <c r="C1649" s="37" t="str">
        <f>IFERROR(VLOOKUP(A1649,'asig octubre'!$A$2:$B$442,2,0))</f>
        <v>EC-04</v>
      </c>
      <c r="D1649" s="38">
        <v>45580.65773148148</v>
      </c>
      <c r="E1649" s="36" t="s">
        <v>511</v>
      </c>
      <c r="F1649" s="37" t="str">
        <f t="array" ref="F1649">IFERROR(XLOOKUP(E1649,Operadores!A:A,Operadores!B:B))</f>
        <v>ALAEDG</v>
      </c>
      <c r="G1649" s="36" t="s">
        <v>19</v>
      </c>
      <c r="H1649" s="39">
        <v>19.8</v>
      </c>
      <c r="I1649" s="40">
        <v>442.0</v>
      </c>
      <c r="J1649" s="41">
        <f t="shared" si="1"/>
        <v>8751.6</v>
      </c>
      <c r="K1649" s="37" t="str">
        <f t="array" ref="K1649">IFERROR(XLOOKUP(G1649,'Tipo de carga'!A:A,'Tipo de carga'!B:B))</f>
        <v>Autoabasto</v>
      </c>
      <c r="L1649" s="37">
        <f t="shared" si="2"/>
        <v>42</v>
      </c>
      <c r="M1649" s="37">
        <f t="shared" si="3"/>
        <v>15</v>
      </c>
      <c r="N1649" s="37">
        <f t="shared" si="4"/>
        <v>10</v>
      </c>
      <c r="O1649" s="37" t="str">
        <f t="array" ref="O1649">IFERROR(XLOOKUP(K1649,'Tipo de carga'!B:B,'Tipo de carga'!C:C))</f>
        <v>Diesel</v>
      </c>
    </row>
    <row r="1650">
      <c r="A1650" s="36">
        <v>1665.0</v>
      </c>
      <c r="B1650" s="37" t="str">
        <f>IFERROR(VLOOKUP(A1650,'asig octubre'!$A$2:$C$442,3,0))</f>
        <v>Protans</v>
      </c>
      <c r="C1650" s="37" t="str">
        <f>IFERROR(VLOOKUP(A1650,'asig octubre'!$A$2:$B$442,2,0))</f>
        <v>EC-03</v>
      </c>
      <c r="D1650" s="38">
        <v>45580.63140046296</v>
      </c>
      <c r="E1650" s="36" t="s">
        <v>254</v>
      </c>
      <c r="F1650" s="37" t="str">
        <f t="array" ref="F1650">IFERROR(XLOOKUP(E1650,Operadores!A:A,Operadores!B:B))</f>
        <v>PERFE</v>
      </c>
      <c r="G1650" s="36" t="s">
        <v>19</v>
      </c>
      <c r="H1650" s="39">
        <v>19.8</v>
      </c>
      <c r="I1650" s="40">
        <v>305.0</v>
      </c>
      <c r="J1650" s="41">
        <f t="shared" si="1"/>
        <v>6039</v>
      </c>
      <c r="K1650" s="37" t="str">
        <f t="array" ref="K1650">IFERROR(XLOOKUP(G1650,'Tipo de carga'!A:A,'Tipo de carga'!B:B))</f>
        <v>Autoabasto</v>
      </c>
      <c r="L1650" s="37">
        <f t="shared" si="2"/>
        <v>42</v>
      </c>
      <c r="M1650" s="37">
        <f t="shared" si="3"/>
        <v>15</v>
      </c>
      <c r="N1650" s="37">
        <f t="shared" si="4"/>
        <v>10</v>
      </c>
      <c r="O1650" s="37" t="str">
        <f t="array" ref="O1650">IFERROR(XLOOKUP(K1650,'Tipo de carga'!B:B,'Tipo de carga'!C:C))</f>
        <v>Diesel</v>
      </c>
    </row>
    <row r="1651">
      <c r="A1651" s="36">
        <v>1835.0</v>
      </c>
      <c r="B1651" s="37" t="str">
        <f>IFERROR(VLOOKUP(A1651,'asig octubre'!$A$2:$C$442,3,0))</f>
        <v>Sayer Full</v>
      </c>
      <c r="C1651" s="37" t="str">
        <f>IFERROR(VLOOKUP(A1651,'asig octubre'!$A$2:$B$442,2,0))</f>
        <v>EC-04</v>
      </c>
      <c r="D1651" s="38">
        <v>45580.62116898148</v>
      </c>
      <c r="E1651" s="36" t="s">
        <v>512</v>
      </c>
      <c r="F1651" s="37" t="str">
        <f t="array" ref="F1651">IFERROR(XLOOKUP(E1651,Operadores!A:A,Operadores!B:B))</f>
        <v>GARCRU</v>
      </c>
      <c r="G1651" s="36" t="s">
        <v>19</v>
      </c>
      <c r="H1651" s="39">
        <v>19.8</v>
      </c>
      <c r="I1651" s="40">
        <v>538.0</v>
      </c>
      <c r="J1651" s="41">
        <f t="shared" si="1"/>
        <v>10652.4</v>
      </c>
      <c r="K1651" s="37" t="str">
        <f t="array" ref="K1651">IFERROR(XLOOKUP(G1651,'Tipo de carga'!A:A,'Tipo de carga'!B:B))</f>
        <v>Autoabasto</v>
      </c>
      <c r="L1651" s="37">
        <f t="shared" si="2"/>
        <v>42</v>
      </c>
      <c r="M1651" s="37">
        <f t="shared" si="3"/>
        <v>15</v>
      </c>
      <c r="N1651" s="37">
        <f t="shared" si="4"/>
        <v>10</v>
      </c>
      <c r="O1651" s="37" t="str">
        <f t="array" ref="O1651">IFERROR(XLOOKUP(K1651,'Tipo de carga'!B:B,'Tipo de carga'!C:C))</f>
        <v>Diesel</v>
      </c>
    </row>
    <row r="1652">
      <c r="A1652" s="36">
        <v>1895.0</v>
      </c>
      <c r="B1652" s="37" t="str">
        <f>IFERROR(VLOOKUP(A1652,'asig octubre'!$A$2:$C$442,3,0))</f>
        <v>Sayer Sencillo</v>
      </c>
      <c r="C1652" s="37" t="str">
        <f>IFERROR(VLOOKUP(A1652,'asig octubre'!$A$2:$B$442,2,0))</f>
        <v>EC-04</v>
      </c>
      <c r="D1652" s="38">
        <v>45580.60380787037</v>
      </c>
      <c r="E1652" s="36" t="s">
        <v>258</v>
      </c>
      <c r="F1652" s="37" t="str">
        <f t="array" ref="F1652">IFERROR(XLOOKUP(E1652,Operadores!A:A,Operadores!B:B))</f>
        <v>REYJU02</v>
      </c>
      <c r="G1652" s="36" t="s">
        <v>19</v>
      </c>
      <c r="H1652" s="39">
        <v>19.8</v>
      </c>
      <c r="I1652" s="40">
        <v>327.0</v>
      </c>
      <c r="J1652" s="41">
        <f t="shared" si="1"/>
        <v>6474.6</v>
      </c>
      <c r="K1652" s="37" t="str">
        <f t="array" ref="K1652">IFERROR(XLOOKUP(G1652,'Tipo de carga'!A:A,'Tipo de carga'!B:B))</f>
        <v>Autoabasto</v>
      </c>
      <c r="L1652" s="37">
        <f t="shared" si="2"/>
        <v>42</v>
      </c>
      <c r="M1652" s="37">
        <f t="shared" si="3"/>
        <v>15</v>
      </c>
      <c r="N1652" s="37">
        <f t="shared" si="4"/>
        <v>10</v>
      </c>
      <c r="O1652" s="37" t="str">
        <f t="array" ref="O1652">IFERROR(XLOOKUP(K1652,'Tipo de carga'!B:B,'Tipo de carga'!C:C))</f>
        <v>Diesel</v>
      </c>
    </row>
    <row r="1653">
      <c r="A1653" s="36">
        <v>1970.0</v>
      </c>
      <c r="B1653" s="37" t="str">
        <f>IFERROR(VLOOKUP(A1653,'asig octubre'!$A$2:$C$442,3,0))</f>
        <v>Sayer Vuelteros</v>
      </c>
      <c r="C1653" s="37" t="str">
        <f>IFERROR(VLOOKUP(A1653,'asig octubre'!$A$2:$B$442,2,0))</f>
        <v>EC-04</v>
      </c>
      <c r="D1653" s="38">
        <v>45580.58967592593</v>
      </c>
      <c r="E1653" s="36" t="s">
        <v>47</v>
      </c>
      <c r="F1653" s="37" t="str">
        <f t="array" ref="F1653">IFERROR(XLOOKUP(E1653,Operadores!A:A,Operadores!B:B))</f>
        <v>HERLEX</v>
      </c>
      <c r="G1653" s="36" t="s">
        <v>19</v>
      </c>
      <c r="H1653" s="39">
        <v>19.8</v>
      </c>
      <c r="I1653" s="40">
        <v>197.0</v>
      </c>
      <c r="J1653" s="41">
        <f t="shared" si="1"/>
        <v>3900.6</v>
      </c>
      <c r="K1653" s="37" t="str">
        <f t="array" ref="K1653">IFERROR(XLOOKUP(G1653,'Tipo de carga'!A:A,'Tipo de carga'!B:B))</f>
        <v>Autoabasto</v>
      </c>
      <c r="L1653" s="37">
        <f t="shared" si="2"/>
        <v>42</v>
      </c>
      <c r="M1653" s="37">
        <f t="shared" si="3"/>
        <v>15</v>
      </c>
      <c r="N1653" s="37">
        <f t="shared" si="4"/>
        <v>10</v>
      </c>
      <c r="O1653" s="37" t="str">
        <f t="array" ref="O1653">IFERROR(XLOOKUP(K1653,'Tipo de carga'!B:B,'Tipo de carga'!C:C))</f>
        <v>Diesel</v>
      </c>
    </row>
    <row r="1654">
      <c r="A1654" s="36">
        <v>2041.0</v>
      </c>
      <c r="B1654" s="37" t="str">
        <f>IFERROR(VLOOKUP(A1654,'asig octubre'!$A$2:$C$442,3,0))</f>
        <v>Available</v>
      </c>
      <c r="C1654" s="37" t="str">
        <f>IFERROR(VLOOKUP(A1654,'asig octubre'!$A$2:$B$442,2,0))</f>
        <v>TTE</v>
      </c>
      <c r="D1654" s="38">
        <v>45580.57177083333</v>
      </c>
      <c r="E1654" s="36" t="s">
        <v>442</v>
      </c>
      <c r="F1654" s="37" t="str">
        <f t="array" ref="F1654">IFERROR(XLOOKUP(E1654,Operadores!A:A,Operadores!B:B))</f>
        <v>CARMAUX</v>
      </c>
      <c r="G1654" s="36" t="s">
        <v>19</v>
      </c>
      <c r="H1654" s="39">
        <v>19.8</v>
      </c>
      <c r="I1654" s="40">
        <v>285.0</v>
      </c>
      <c r="J1654" s="41">
        <f t="shared" si="1"/>
        <v>5643</v>
      </c>
      <c r="K1654" s="37" t="str">
        <f t="array" ref="K1654">IFERROR(XLOOKUP(G1654,'Tipo de carga'!A:A,'Tipo de carga'!B:B))</f>
        <v>Autoabasto</v>
      </c>
      <c r="L1654" s="37">
        <f t="shared" si="2"/>
        <v>42</v>
      </c>
      <c r="M1654" s="37">
        <f t="shared" si="3"/>
        <v>15</v>
      </c>
      <c r="N1654" s="37">
        <f t="shared" si="4"/>
        <v>10</v>
      </c>
      <c r="O1654" s="37" t="str">
        <f t="array" ref="O1654">IFERROR(XLOOKUP(K1654,'Tipo de carga'!B:B,'Tipo de carga'!C:C))</f>
        <v>Diesel</v>
      </c>
    </row>
    <row r="1655">
      <c r="A1655" s="36">
        <v>309.0</v>
      </c>
      <c r="B1655" s="37" t="str">
        <f>IFERROR(VLOOKUP(A1655,'asig octubre'!$A$2:$C$442,3,0))</f>
        <v>Sayer Thorton</v>
      </c>
      <c r="C1655" s="37" t="str">
        <f>IFERROR(VLOOKUP(A1655,'asig octubre'!$A$2:$B$442,2,0))</f>
        <v>EC-04</v>
      </c>
      <c r="D1655" s="38">
        <v>45580.561111111114</v>
      </c>
      <c r="E1655" s="36" t="s">
        <v>264</v>
      </c>
      <c r="F1655" s="37" t="str">
        <f t="array" ref="F1655">IFERROR(XLOOKUP(E1655,Operadores!A:A,Operadores!B:B))</f>
        <v>REVELI</v>
      </c>
      <c r="G1655" s="36" t="s">
        <v>19</v>
      </c>
      <c r="H1655" s="39">
        <v>19.8</v>
      </c>
      <c r="I1655" s="40">
        <v>212.0</v>
      </c>
      <c r="J1655" s="41">
        <f t="shared" si="1"/>
        <v>4197.6</v>
      </c>
      <c r="K1655" s="37" t="str">
        <f t="array" ref="K1655">IFERROR(XLOOKUP(G1655,'Tipo de carga'!A:A,'Tipo de carga'!B:B))</f>
        <v>Autoabasto</v>
      </c>
      <c r="L1655" s="37">
        <f t="shared" si="2"/>
        <v>42</v>
      </c>
      <c r="M1655" s="37">
        <f t="shared" si="3"/>
        <v>15</v>
      </c>
      <c r="N1655" s="37">
        <f t="shared" si="4"/>
        <v>10</v>
      </c>
      <c r="O1655" s="37" t="str">
        <f t="array" ref="O1655">IFERROR(XLOOKUP(K1655,'Tipo de carga'!B:B,'Tipo de carga'!C:C))</f>
        <v>Diesel</v>
      </c>
    </row>
    <row r="1656">
      <c r="A1656" s="36">
        <v>1966.0</v>
      </c>
      <c r="B1656" s="37" t="str">
        <f>IFERROR(VLOOKUP(A1656,'asig octubre'!$A$2:$C$442,3,0))</f>
        <v>Sayer Sencillo</v>
      </c>
      <c r="C1656" s="37" t="str">
        <f>IFERROR(VLOOKUP(A1656,'asig octubre'!$A$2:$B$442,2,0))</f>
        <v>EC-04</v>
      </c>
      <c r="D1656" s="38">
        <v>45580.49297453704</v>
      </c>
      <c r="E1656" s="36" t="s">
        <v>28</v>
      </c>
      <c r="F1656" s="37" t="str">
        <f t="array" ref="F1656">IFERROR(XLOOKUP(E1656,Operadores!A:A,Operadores!B:B))</f>
        <v>SANJE01</v>
      </c>
      <c r="G1656" s="36" t="s">
        <v>19</v>
      </c>
      <c r="H1656" s="39">
        <v>19.8</v>
      </c>
      <c r="I1656" s="40">
        <v>721.0</v>
      </c>
      <c r="J1656" s="41">
        <f t="shared" si="1"/>
        <v>14275.8</v>
      </c>
      <c r="K1656" s="37" t="str">
        <f t="array" ref="K1656">IFERROR(XLOOKUP(G1656,'Tipo de carga'!A:A,'Tipo de carga'!B:B))</f>
        <v>Autoabasto</v>
      </c>
      <c r="L1656" s="37">
        <f t="shared" si="2"/>
        <v>42</v>
      </c>
      <c r="M1656" s="37">
        <f t="shared" si="3"/>
        <v>15</v>
      </c>
      <c r="N1656" s="37">
        <f t="shared" si="4"/>
        <v>10</v>
      </c>
      <c r="O1656" s="37" t="str">
        <f t="array" ref="O1656">IFERROR(XLOOKUP(K1656,'Tipo de carga'!B:B,'Tipo de carga'!C:C))</f>
        <v>Diesel</v>
      </c>
    </row>
    <row r="1657">
      <c r="A1657" s="36" t="s">
        <v>126</v>
      </c>
      <c r="B1657" s="37" t="str">
        <f>IFERROR(VLOOKUP(A1657,'asig octubre'!$A$2:$C$442,3,0))</f>
        <v>Sayer Patios y T.</v>
      </c>
      <c r="C1657" s="37" t="str">
        <f>IFERROR(VLOOKUP(A1657,'asig octubre'!$A$2:$B$442,2,0))</f>
        <v>EC-04</v>
      </c>
      <c r="D1657" s="38">
        <v>45580.46679398148</v>
      </c>
      <c r="E1657" s="36" t="s">
        <v>57</v>
      </c>
      <c r="F1657" s="37" t="str">
        <f t="array" ref="F1657">IFERROR(XLOOKUP(E1657,Operadores!A:A,Operadores!B:B))</f>
        <v>GONJOS03</v>
      </c>
      <c r="G1657" s="36" t="s">
        <v>19</v>
      </c>
      <c r="H1657" s="39">
        <v>19.8</v>
      </c>
      <c r="I1657" s="40">
        <v>550.0</v>
      </c>
      <c r="J1657" s="41">
        <f t="shared" si="1"/>
        <v>10890</v>
      </c>
      <c r="K1657" s="37" t="str">
        <f t="array" ref="K1657">IFERROR(XLOOKUP(G1657,'Tipo de carga'!A:A,'Tipo de carga'!B:B))</f>
        <v>Autoabasto</v>
      </c>
      <c r="L1657" s="37">
        <f t="shared" si="2"/>
        <v>42</v>
      </c>
      <c r="M1657" s="37">
        <f t="shared" si="3"/>
        <v>15</v>
      </c>
      <c r="N1657" s="37">
        <f t="shared" si="4"/>
        <v>10</v>
      </c>
      <c r="O1657" s="37" t="str">
        <f t="array" ref="O1657">IFERROR(XLOOKUP(K1657,'Tipo de carga'!B:B,'Tipo de carga'!C:C))</f>
        <v>Diesel</v>
      </c>
    </row>
    <row r="1658">
      <c r="A1658" s="36">
        <v>1675.0</v>
      </c>
      <c r="B1658" s="37" t="str">
        <f>IFERROR(VLOOKUP(A1658,'asig octubre'!$A$2:$C$442,3,0))</f>
        <v>Sayer Patios y T.</v>
      </c>
      <c r="C1658" s="37" t="str">
        <f>IFERROR(VLOOKUP(A1658,'asig octubre'!$A$2:$B$442,2,0))</f>
        <v>EC-04</v>
      </c>
      <c r="D1658" s="38">
        <v>45580.43002314815</v>
      </c>
      <c r="E1658" s="36" t="s">
        <v>435</v>
      </c>
      <c r="F1658" s="37" t="str">
        <f t="array" ref="F1658">IFERROR(XLOOKUP(E1658,Operadores!A:A,Operadores!B:B))</f>
        <v>DIABER</v>
      </c>
      <c r="G1658" s="36" t="s">
        <v>19</v>
      </c>
      <c r="H1658" s="39">
        <v>19.8</v>
      </c>
      <c r="I1658" s="40">
        <v>243.0</v>
      </c>
      <c r="J1658" s="41">
        <f t="shared" si="1"/>
        <v>4811.4</v>
      </c>
      <c r="K1658" s="37" t="str">
        <f t="array" ref="K1658">IFERROR(XLOOKUP(G1658,'Tipo de carga'!A:A,'Tipo de carga'!B:B))</f>
        <v>Autoabasto</v>
      </c>
      <c r="L1658" s="37">
        <f t="shared" si="2"/>
        <v>42</v>
      </c>
      <c r="M1658" s="37">
        <f t="shared" si="3"/>
        <v>15</v>
      </c>
      <c r="N1658" s="37">
        <f t="shared" si="4"/>
        <v>10</v>
      </c>
      <c r="O1658" s="37" t="str">
        <f t="array" ref="O1658">IFERROR(XLOOKUP(K1658,'Tipo de carga'!B:B,'Tipo de carga'!C:C))</f>
        <v>Diesel</v>
      </c>
    </row>
    <row r="1659">
      <c r="A1659" s="36">
        <v>1972.0</v>
      </c>
      <c r="B1659" s="37" t="str">
        <f>IFERROR(VLOOKUP(A1659,'asig octubre'!$A$2:$C$442,3,0))</f>
        <v>Sayer Sencillo</v>
      </c>
      <c r="C1659" s="37" t="str">
        <f>IFERROR(VLOOKUP(A1659,'asig octubre'!$A$2:$B$442,2,0))</f>
        <v>EC-04</v>
      </c>
      <c r="D1659" s="38">
        <v>45580.42157407408</v>
      </c>
      <c r="E1659" s="36" t="s">
        <v>59</v>
      </c>
      <c r="F1659" s="37" t="str">
        <f t="array" ref="F1659">IFERROR(XLOOKUP(E1659,Operadores!A:A,Operadores!B:B))</f>
        <v>ROMJOS</v>
      </c>
      <c r="G1659" s="36" t="s">
        <v>19</v>
      </c>
      <c r="H1659" s="39">
        <v>19.8</v>
      </c>
      <c r="I1659" s="40">
        <v>835.0</v>
      </c>
      <c r="J1659" s="41">
        <f t="shared" si="1"/>
        <v>16533</v>
      </c>
      <c r="K1659" s="37" t="str">
        <f t="array" ref="K1659">IFERROR(XLOOKUP(G1659,'Tipo de carga'!A:A,'Tipo de carga'!B:B))</f>
        <v>Autoabasto</v>
      </c>
      <c r="L1659" s="37">
        <f t="shared" si="2"/>
        <v>42</v>
      </c>
      <c r="M1659" s="37">
        <f t="shared" si="3"/>
        <v>15</v>
      </c>
      <c r="N1659" s="37">
        <f t="shared" si="4"/>
        <v>10</v>
      </c>
      <c r="O1659" s="37" t="str">
        <f t="array" ref="O1659">IFERROR(XLOOKUP(K1659,'Tipo de carga'!B:B,'Tipo de carga'!C:C))</f>
        <v>Diesel</v>
      </c>
    </row>
    <row r="1660">
      <c r="A1660" s="36">
        <v>1956.0</v>
      </c>
      <c r="B1660" s="37" t="str">
        <f>IFERROR(VLOOKUP(A1660,'asig octubre'!$A$2:$C$442,3,0))</f>
        <v>PISA Gdl</v>
      </c>
      <c r="C1660" s="37" t="str">
        <f>IFERROR(VLOOKUP(A1660,'asig octubre'!$A$2:$B$442,2,0))</f>
        <v>EC-06</v>
      </c>
      <c r="D1660" s="38">
        <v>45580.39571759259</v>
      </c>
      <c r="E1660" s="36" t="s">
        <v>442</v>
      </c>
      <c r="F1660" s="37" t="str">
        <f t="array" ref="F1660">IFERROR(XLOOKUP(E1660,Operadores!A:A,Operadores!B:B))</f>
        <v>CARMAUX</v>
      </c>
      <c r="G1660" s="36" t="s">
        <v>19</v>
      </c>
      <c r="H1660" s="39">
        <v>19.8</v>
      </c>
      <c r="I1660" s="40">
        <v>735.0</v>
      </c>
      <c r="J1660" s="41">
        <f t="shared" si="1"/>
        <v>14553</v>
      </c>
      <c r="K1660" s="37" t="str">
        <f t="array" ref="K1660">IFERROR(XLOOKUP(G1660,'Tipo de carga'!A:A,'Tipo de carga'!B:B))</f>
        <v>Autoabasto</v>
      </c>
      <c r="L1660" s="37">
        <f t="shared" si="2"/>
        <v>42</v>
      </c>
      <c r="M1660" s="37">
        <f t="shared" si="3"/>
        <v>15</v>
      </c>
      <c r="N1660" s="37">
        <f t="shared" si="4"/>
        <v>10</v>
      </c>
      <c r="O1660" s="37" t="str">
        <f t="array" ref="O1660">IFERROR(XLOOKUP(K1660,'Tipo de carga'!B:B,'Tipo de carga'!C:C))</f>
        <v>Diesel</v>
      </c>
    </row>
    <row r="1661">
      <c r="A1661" s="36">
        <v>1803.0</v>
      </c>
      <c r="B1661" s="37" t="str">
        <f>IFERROR(VLOOKUP(A1661,'asig octubre'!$A$2:$C$442,3,0))</f>
        <v>Sayer Full</v>
      </c>
      <c r="C1661" s="37" t="str">
        <f>IFERROR(VLOOKUP(A1661,'asig octubre'!$A$2:$B$442,2,0))</f>
        <v>EC-04</v>
      </c>
      <c r="D1661" s="38">
        <v>45580.28953703704</v>
      </c>
      <c r="E1661" s="36" t="s">
        <v>24</v>
      </c>
      <c r="F1661" s="37" t="str">
        <f t="array" ref="F1661">IFERROR(XLOOKUP(E1661,Operadores!A:A,Operadores!B:B))</f>
        <v>LOPOSC</v>
      </c>
      <c r="G1661" s="36" t="s">
        <v>19</v>
      </c>
      <c r="H1661" s="39">
        <v>19.8</v>
      </c>
      <c r="I1661" s="40">
        <v>596.0</v>
      </c>
      <c r="J1661" s="41">
        <f t="shared" si="1"/>
        <v>11800.8</v>
      </c>
      <c r="K1661" s="37" t="str">
        <f t="array" ref="K1661">IFERROR(XLOOKUP(G1661,'Tipo de carga'!A:A,'Tipo de carga'!B:B))</f>
        <v>Autoabasto</v>
      </c>
      <c r="L1661" s="37">
        <f t="shared" si="2"/>
        <v>42</v>
      </c>
      <c r="M1661" s="37">
        <f t="shared" si="3"/>
        <v>15</v>
      </c>
      <c r="N1661" s="37">
        <f t="shared" si="4"/>
        <v>10</v>
      </c>
      <c r="O1661" s="37" t="str">
        <f t="array" ref="O1661">IFERROR(XLOOKUP(K1661,'Tipo de carga'!B:B,'Tipo de carga'!C:C))</f>
        <v>Diesel</v>
      </c>
    </row>
    <row r="1662">
      <c r="A1662" s="36">
        <v>1940.0</v>
      </c>
      <c r="B1662" s="37" t="str">
        <f>IFERROR(VLOOKUP(A1662,'asig octubre'!$A$2:$C$442,3,0))</f>
        <v>Circuitos Mty</v>
      </c>
      <c r="C1662" s="37" t="str">
        <f>IFERROR(VLOOKUP(A1662,'asig octubre'!$A$2:$B$442,2,0))</f>
        <v>EC-07</v>
      </c>
      <c r="D1662" s="38">
        <v>45580.23355324074</v>
      </c>
      <c r="E1662" s="36" t="s">
        <v>259</v>
      </c>
      <c r="F1662" s="37" t="str">
        <f t="array" ref="F1662">IFERROR(XLOOKUP(E1662,Operadores!A:A,Operadores!B:B))</f>
        <v>FLOPE</v>
      </c>
      <c r="G1662" s="36" t="s">
        <v>19</v>
      </c>
      <c r="H1662" s="39">
        <v>19.8</v>
      </c>
      <c r="I1662" s="40">
        <v>354.0</v>
      </c>
      <c r="J1662" s="41">
        <f t="shared" si="1"/>
        <v>7009.2</v>
      </c>
      <c r="K1662" s="37" t="str">
        <f t="array" ref="K1662">IFERROR(XLOOKUP(G1662,'Tipo de carga'!A:A,'Tipo de carga'!B:B))</f>
        <v>Autoabasto</v>
      </c>
      <c r="L1662" s="37">
        <f t="shared" si="2"/>
        <v>42</v>
      </c>
      <c r="M1662" s="37">
        <f t="shared" si="3"/>
        <v>15</v>
      </c>
      <c r="N1662" s="37">
        <f t="shared" si="4"/>
        <v>10</v>
      </c>
      <c r="O1662" s="37" t="str">
        <f t="array" ref="O1662">IFERROR(XLOOKUP(K1662,'Tipo de carga'!B:B,'Tipo de carga'!C:C))</f>
        <v>Diesel</v>
      </c>
    </row>
    <row r="1663">
      <c r="A1663" s="36">
        <v>1794.0</v>
      </c>
      <c r="B1663" s="37" t="str">
        <f>IFERROR(VLOOKUP(A1663,'asig octubre'!$A$2:$C$442,3,0))</f>
        <v>Peñafiel Tlajomulco</v>
      </c>
      <c r="C1663" s="37" t="str">
        <f>IFERROR(VLOOKUP(A1663,'asig octubre'!$A$2:$B$442,2,0))</f>
        <v>EC-06</v>
      </c>
      <c r="D1663" s="38">
        <v>45580.77415509259</v>
      </c>
      <c r="E1663" s="36" t="s">
        <v>269</v>
      </c>
      <c r="F1663" s="37" t="str">
        <f t="array" ref="F1663">IFERROR(XLOOKUP(E1663,Operadores!A:A,Operadores!B:B))</f>
        <v>GOMLUI02</v>
      </c>
      <c r="G1663" s="36" t="s">
        <v>75</v>
      </c>
      <c r="H1663" s="39">
        <v>19.88136</v>
      </c>
      <c r="I1663" s="40">
        <v>466.0</v>
      </c>
      <c r="J1663" s="41">
        <f t="shared" si="1"/>
        <v>9264.71376</v>
      </c>
      <c r="K1663" s="37" t="str">
        <f t="array" ref="K1663">IFERROR(XLOOKUP(G1663,'Tipo de carga'!A:A,'Tipo de carga'!B:B))</f>
        <v>Autoabasto</v>
      </c>
      <c r="L1663" s="37">
        <f t="shared" si="2"/>
        <v>42</v>
      </c>
      <c r="M1663" s="37">
        <f t="shared" si="3"/>
        <v>15</v>
      </c>
      <c r="N1663" s="37">
        <f t="shared" si="4"/>
        <v>10</v>
      </c>
      <c r="O1663" s="37" t="str">
        <f t="array" ref="O1663">IFERROR(XLOOKUP(K1663,'Tipo de carga'!B:B,'Tipo de carga'!C:C))</f>
        <v>Diesel</v>
      </c>
    </row>
    <row r="1664">
      <c r="A1664" s="36">
        <v>1942.0</v>
      </c>
      <c r="B1664" s="37" t="str">
        <f>IFERROR(VLOOKUP(A1664,'asig octubre'!$A$2:$C$442,3,0))</f>
        <v>PISA Gdl</v>
      </c>
      <c r="C1664" s="37" t="str">
        <f>IFERROR(VLOOKUP(A1664,'asig octubre'!$A$2:$B$442,2,0))</f>
        <v>EC-06</v>
      </c>
      <c r="D1664" s="38">
        <v>45580.67118055555</v>
      </c>
      <c r="E1664" s="36" t="s">
        <v>270</v>
      </c>
      <c r="F1664" s="37" t="str">
        <f t="array" ref="F1664">IFERROR(XLOOKUP(E1664,Operadores!A:A,Operadores!B:B))</f>
        <v>RESEDU</v>
      </c>
      <c r="G1664" s="36" t="s">
        <v>75</v>
      </c>
      <c r="H1664" s="39">
        <v>19.88136</v>
      </c>
      <c r="I1664" s="40">
        <v>395.0</v>
      </c>
      <c r="J1664" s="41">
        <f t="shared" si="1"/>
        <v>7853.1372</v>
      </c>
      <c r="K1664" s="37" t="str">
        <f t="array" ref="K1664">IFERROR(XLOOKUP(G1664,'Tipo de carga'!A:A,'Tipo de carga'!B:B))</f>
        <v>Autoabasto</v>
      </c>
      <c r="L1664" s="37">
        <f t="shared" si="2"/>
        <v>42</v>
      </c>
      <c r="M1664" s="37">
        <f t="shared" si="3"/>
        <v>15</v>
      </c>
      <c r="N1664" s="37">
        <f t="shared" si="4"/>
        <v>10</v>
      </c>
      <c r="O1664" s="37" t="str">
        <f t="array" ref="O1664">IFERROR(XLOOKUP(K1664,'Tipo de carga'!B:B,'Tipo de carga'!C:C))</f>
        <v>Diesel</v>
      </c>
    </row>
    <row r="1665">
      <c r="A1665" s="36">
        <v>1933.0</v>
      </c>
      <c r="B1665" s="37" t="str">
        <f>IFERROR(VLOOKUP(A1665,'asig octubre'!$A$2:$C$442,3,0))</f>
        <v>Circuitos</v>
      </c>
      <c r="C1665" s="37" t="str">
        <f>IFERROR(VLOOKUP(A1665,'asig octubre'!$A$2:$B$442,2,0))</f>
        <v>EC-03</v>
      </c>
      <c r="D1665" s="38">
        <v>45580.85391203704</v>
      </c>
      <c r="E1665" s="36" t="s">
        <v>213</v>
      </c>
      <c r="F1665" s="37" t="str">
        <f t="array" ref="F1665">IFERROR(XLOOKUP(E1665,Operadores!A:A,Operadores!B:B))</f>
        <v>OLIMAR01</v>
      </c>
      <c r="G1665" s="36" t="s">
        <v>274</v>
      </c>
      <c r="H1665" s="39">
        <v>19.11412</v>
      </c>
      <c r="I1665" s="40">
        <v>323.0</v>
      </c>
      <c r="J1665" s="41">
        <f t="shared" si="1"/>
        <v>6173.86076</v>
      </c>
      <c r="K1665" s="37" t="str">
        <f t="array" ref="K1665">IFERROR(XLOOKUP(G1665,'Tipo de carga'!A:A,'Tipo de carga'!B:B))</f>
        <v>Autoabasto</v>
      </c>
      <c r="L1665" s="37">
        <f t="shared" si="2"/>
        <v>42</v>
      </c>
      <c r="M1665" s="37">
        <f t="shared" si="3"/>
        <v>15</v>
      </c>
      <c r="N1665" s="37">
        <f t="shared" si="4"/>
        <v>10</v>
      </c>
      <c r="O1665" s="37" t="str">
        <f t="array" ref="O1665">IFERROR(XLOOKUP(K1665,'Tipo de carga'!B:B,'Tipo de carga'!C:C))</f>
        <v>Diesel</v>
      </c>
    </row>
    <row r="1666">
      <c r="A1666" s="36">
        <v>1869.0</v>
      </c>
      <c r="B1666" s="37" t="str">
        <f>IFERROR(VLOOKUP(A1666,'asig octubre'!$A$2:$C$442,3,0))</f>
        <v>Circuitos</v>
      </c>
      <c r="C1666" s="37" t="str">
        <f>IFERROR(VLOOKUP(A1666,'asig octubre'!$A$2:$B$442,2,0))</f>
        <v>EC-03</v>
      </c>
      <c r="D1666" s="38">
        <v>45580.84994212963</v>
      </c>
      <c r="E1666" s="36" t="s">
        <v>271</v>
      </c>
      <c r="F1666" s="37" t="str">
        <f t="array" ref="F1666">IFERROR(XLOOKUP(E1666,Operadores!A:A,Operadores!B:B))</f>
        <v>MERUBA</v>
      </c>
      <c r="G1666" s="36" t="s">
        <v>274</v>
      </c>
      <c r="H1666" s="39">
        <v>19.11412</v>
      </c>
      <c r="I1666" s="40">
        <v>520.0</v>
      </c>
      <c r="J1666" s="41">
        <f t="shared" si="1"/>
        <v>9939.3424</v>
      </c>
      <c r="K1666" s="37" t="str">
        <f t="array" ref="K1666">IFERROR(XLOOKUP(G1666,'Tipo de carga'!A:A,'Tipo de carga'!B:B))</f>
        <v>Autoabasto</v>
      </c>
      <c r="L1666" s="37">
        <f t="shared" si="2"/>
        <v>42</v>
      </c>
      <c r="M1666" s="37">
        <f t="shared" si="3"/>
        <v>15</v>
      </c>
      <c r="N1666" s="37">
        <f t="shared" si="4"/>
        <v>10</v>
      </c>
      <c r="O1666" s="37" t="str">
        <f t="array" ref="O1666">IFERROR(XLOOKUP(K1666,'Tipo de carga'!B:B,'Tipo de carga'!C:C))</f>
        <v>Diesel</v>
      </c>
    </row>
    <row r="1667">
      <c r="A1667" s="36">
        <v>1862.0</v>
      </c>
      <c r="B1667" s="37" t="str">
        <f>IFERROR(VLOOKUP(A1667,'asig octubre'!$A$2:$C$442,3,0))</f>
        <v>Circuitos Mty</v>
      </c>
      <c r="C1667" s="37" t="str">
        <f>IFERROR(VLOOKUP(A1667,'asig octubre'!$A$2:$B$442,2,0))</f>
        <v>EC-07</v>
      </c>
      <c r="D1667" s="38">
        <v>45580.81775462963</v>
      </c>
      <c r="E1667" s="36" t="s">
        <v>350</v>
      </c>
      <c r="F1667" s="37" t="str">
        <f t="array" ref="F1667">IFERROR(XLOOKUP(E1667,Operadores!A:A,Operadores!B:B))</f>
        <v>PERRI</v>
      </c>
      <c r="G1667" s="36" t="s">
        <v>274</v>
      </c>
      <c r="H1667" s="39">
        <v>19.11412</v>
      </c>
      <c r="I1667" s="40">
        <v>290.0</v>
      </c>
      <c r="J1667" s="41">
        <f t="shared" si="1"/>
        <v>5543.0948</v>
      </c>
      <c r="K1667" s="37" t="str">
        <f t="array" ref="K1667">IFERROR(XLOOKUP(G1667,'Tipo de carga'!A:A,'Tipo de carga'!B:B))</f>
        <v>Autoabasto</v>
      </c>
      <c r="L1667" s="37">
        <f t="shared" si="2"/>
        <v>42</v>
      </c>
      <c r="M1667" s="37">
        <f t="shared" si="3"/>
        <v>15</v>
      </c>
      <c r="N1667" s="37">
        <f t="shared" si="4"/>
        <v>10</v>
      </c>
      <c r="O1667" s="37" t="str">
        <f t="array" ref="O1667">IFERROR(XLOOKUP(K1667,'Tipo de carga'!B:B,'Tipo de carga'!C:C))</f>
        <v>Diesel</v>
      </c>
    </row>
    <row r="1668">
      <c r="A1668" s="36">
        <v>2048.0</v>
      </c>
      <c r="B1668" s="37" t="str">
        <f>IFERROR(VLOOKUP(A1668,'asig octubre'!$A$2:$C$442,3,0))</f>
        <v>Crisa</v>
      </c>
      <c r="C1668" s="37" t="str">
        <f>IFERROR(VLOOKUP(A1668,'asig octubre'!$A$2:$B$442,2,0))</f>
        <v>EC-07</v>
      </c>
      <c r="D1668" s="38">
        <v>45580.65045138889</v>
      </c>
      <c r="E1668" s="36" t="s">
        <v>513</v>
      </c>
      <c r="F1668" s="37" t="str">
        <f t="array" ref="F1668">IFERROR(XLOOKUP(E1668,Operadores!A:A,Operadores!B:B))</f>
        <v>CAMEST</v>
      </c>
      <c r="G1668" s="36" t="s">
        <v>274</v>
      </c>
      <c r="H1668" s="39">
        <v>19.11412</v>
      </c>
      <c r="I1668" s="40">
        <v>165.0</v>
      </c>
      <c r="J1668" s="41">
        <f t="shared" si="1"/>
        <v>3153.8298</v>
      </c>
      <c r="K1668" s="37" t="str">
        <f t="array" ref="K1668">IFERROR(XLOOKUP(G1668,'Tipo de carga'!A:A,'Tipo de carga'!B:B))</f>
        <v>Autoabasto</v>
      </c>
      <c r="L1668" s="37">
        <f t="shared" si="2"/>
        <v>42</v>
      </c>
      <c r="M1668" s="37">
        <f t="shared" si="3"/>
        <v>15</v>
      </c>
      <c r="N1668" s="37">
        <f t="shared" si="4"/>
        <v>10</v>
      </c>
      <c r="O1668" s="37" t="str">
        <f t="array" ref="O1668">IFERROR(XLOOKUP(K1668,'Tipo de carga'!B:B,'Tipo de carga'!C:C))</f>
        <v>Diesel</v>
      </c>
    </row>
    <row r="1669">
      <c r="A1669" s="36">
        <v>1765.0</v>
      </c>
      <c r="B1669" s="37" t="str">
        <f>IFERROR(VLOOKUP(A1669,'asig octubre'!$A$2:$C$442,3,0))</f>
        <v>Available</v>
      </c>
      <c r="C1669" s="37" t="str">
        <f>IFERROR(VLOOKUP(A1669,'asig octubre'!$A$2:$B$442,2,0))</f>
        <v>TTE</v>
      </c>
      <c r="D1669" s="38">
        <v>45580.51090277778</v>
      </c>
      <c r="E1669" s="36" t="s">
        <v>438</v>
      </c>
      <c r="F1669" s="37" t="str">
        <f t="array" ref="F1669">IFERROR(XLOOKUP(E1669,Operadores!A:A,Operadores!B:B))</f>
        <v>SALJES</v>
      </c>
      <c r="G1669" s="36" t="s">
        <v>274</v>
      </c>
      <c r="H1669" s="39">
        <v>19.11412</v>
      </c>
      <c r="I1669" s="40">
        <v>333.0</v>
      </c>
      <c r="J1669" s="41">
        <f t="shared" si="1"/>
        <v>6365.00196</v>
      </c>
      <c r="K1669" s="37" t="str">
        <f t="array" ref="K1669">IFERROR(XLOOKUP(G1669,'Tipo de carga'!A:A,'Tipo de carga'!B:B))</f>
        <v>Autoabasto</v>
      </c>
      <c r="L1669" s="37">
        <f t="shared" si="2"/>
        <v>42</v>
      </c>
      <c r="M1669" s="37">
        <f t="shared" si="3"/>
        <v>15</v>
      </c>
      <c r="N1669" s="37">
        <f t="shared" si="4"/>
        <v>10</v>
      </c>
      <c r="O1669" s="37" t="str">
        <f t="array" ref="O1669">IFERROR(XLOOKUP(K1669,'Tipo de carga'!B:B,'Tipo de carga'!C:C))</f>
        <v>Diesel</v>
      </c>
    </row>
    <row r="1670">
      <c r="A1670" s="36">
        <v>1764.0</v>
      </c>
      <c r="B1670" s="37" t="str">
        <f>IFERROR(VLOOKUP(A1670,'asig octubre'!$A$2:$C$442,3,0))</f>
        <v>Polaris</v>
      </c>
      <c r="C1670" s="37" t="str">
        <f>IFERROR(VLOOKUP(A1670,'asig octubre'!$A$2:$B$442,2,0))</f>
        <v>EC-07</v>
      </c>
      <c r="D1670" s="38">
        <v>45580.384363425925</v>
      </c>
      <c r="E1670" s="36" t="s">
        <v>458</v>
      </c>
      <c r="F1670" s="37" t="str">
        <f t="array" ref="F1670">IFERROR(XLOOKUP(E1670,Operadores!A:A,Operadores!B:B))</f>
        <v>ZAVJOS01X</v>
      </c>
      <c r="G1670" s="36" t="s">
        <v>274</v>
      </c>
      <c r="H1670" s="39">
        <v>19.11412</v>
      </c>
      <c r="I1670" s="40">
        <v>365.0</v>
      </c>
      <c r="J1670" s="41">
        <f t="shared" si="1"/>
        <v>6976.6538</v>
      </c>
      <c r="K1670" s="37" t="str">
        <f t="array" ref="K1670">IFERROR(XLOOKUP(G1670,'Tipo de carga'!A:A,'Tipo de carga'!B:B))</f>
        <v>Autoabasto</v>
      </c>
      <c r="L1670" s="37">
        <f t="shared" si="2"/>
        <v>42</v>
      </c>
      <c r="M1670" s="37">
        <f t="shared" si="3"/>
        <v>15</v>
      </c>
      <c r="N1670" s="37">
        <f t="shared" si="4"/>
        <v>10</v>
      </c>
      <c r="O1670" s="37" t="str">
        <f t="array" ref="O1670">IFERROR(XLOOKUP(K1670,'Tipo de carga'!B:B,'Tipo de carga'!C:C))</f>
        <v>Diesel</v>
      </c>
    </row>
    <row r="1671">
      <c r="A1671" s="36">
        <v>2026.0</v>
      </c>
      <c r="B1671" s="37" t="str">
        <f>IFERROR(VLOOKUP(A1671,'asig octubre'!$A$2:$C$442,3,0))</f>
        <v>Available</v>
      </c>
      <c r="C1671" s="37" t="str">
        <f>IFERROR(VLOOKUP(A1671,'asig octubre'!$A$2:$B$442,2,0))</f>
        <v>TTE</v>
      </c>
      <c r="D1671" s="38">
        <v>45580.98373842592</v>
      </c>
      <c r="E1671" s="36" t="s">
        <v>292</v>
      </c>
      <c r="F1671" s="37" t="str">
        <f t="array" ref="F1671">IFERROR(XLOOKUP(E1671,Operadores!A:A,Operadores!B:B))</f>
        <v>GARJUL</v>
      </c>
      <c r="G1671" s="36" t="s">
        <v>42</v>
      </c>
      <c r="H1671" s="39">
        <v>19.63136</v>
      </c>
      <c r="I1671" s="40">
        <v>214.0</v>
      </c>
      <c r="J1671" s="41">
        <f t="shared" si="1"/>
        <v>4201.11104</v>
      </c>
      <c r="K1671" s="37" t="str">
        <f t="array" ref="K1671">IFERROR(XLOOKUP(G1671,'Tipo de carga'!A:A,'Tipo de carga'!B:B))</f>
        <v>Autoabasto</v>
      </c>
      <c r="L1671" s="37">
        <f t="shared" si="2"/>
        <v>42</v>
      </c>
      <c r="M1671" s="37">
        <f t="shared" si="3"/>
        <v>15</v>
      </c>
      <c r="N1671" s="37">
        <f t="shared" si="4"/>
        <v>10</v>
      </c>
      <c r="O1671" s="37" t="str">
        <f t="array" ref="O1671">IFERROR(XLOOKUP(K1671,'Tipo de carga'!B:B,'Tipo de carga'!C:C))</f>
        <v>Diesel</v>
      </c>
    </row>
    <row r="1672">
      <c r="A1672" s="36">
        <v>1996.0</v>
      </c>
      <c r="B1672" s="37" t="str">
        <f>IFERROR(VLOOKUP(A1672,'asig octubre'!$A$2:$C$442,3,0))</f>
        <v>MeLi Dedicado Merida</v>
      </c>
      <c r="C1672" s="37" t="str">
        <f>IFERROR(VLOOKUP(A1672,'asig octubre'!$A$2:$B$442,2,0))</f>
        <v>EC-05</v>
      </c>
      <c r="D1672" s="38">
        <v>45580.97509259259</v>
      </c>
      <c r="E1672" s="36" t="s">
        <v>322</v>
      </c>
      <c r="F1672" s="37" t="str">
        <f t="array" ref="F1672">IFERROR(XLOOKUP(E1672,Operadores!A:A,Operadores!B:B))</f>
        <v>PERMAR</v>
      </c>
      <c r="G1672" s="36" t="s">
        <v>42</v>
      </c>
      <c r="H1672" s="39">
        <v>19.63136</v>
      </c>
      <c r="I1672" s="40">
        <v>220.0</v>
      </c>
      <c r="J1672" s="41">
        <f t="shared" si="1"/>
        <v>4318.8992</v>
      </c>
      <c r="K1672" s="37" t="str">
        <f t="array" ref="K1672">IFERROR(XLOOKUP(G1672,'Tipo de carga'!A:A,'Tipo de carga'!B:B))</f>
        <v>Autoabasto</v>
      </c>
      <c r="L1672" s="37">
        <f t="shared" si="2"/>
        <v>42</v>
      </c>
      <c r="M1672" s="37">
        <f t="shared" si="3"/>
        <v>15</v>
      </c>
      <c r="N1672" s="37">
        <f t="shared" si="4"/>
        <v>10</v>
      </c>
      <c r="O1672" s="37" t="str">
        <f t="array" ref="O1672">IFERROR(XLOOKUP(K1672,'Tipo de carga'!B:B,'Tipo de carga'!C:C))</f>
        <v>Diesel</v>
      </c>
    </row>
    <row r="1673">
      <c r="A1673" s="36">
        <v>1727.0</v>
      </c>
      <c r="B1673" s="37" t="str">
        <f>IFERROR(VLOOKUP(A1673,'asig octubre'!$A$2:$C$442,3,0))</f>
        <v>PISA Gdl</v>
      </c>
      <c r="C1673" s="37" t="str">
        <f>IFERROR(VLOOKUP(A1673,'asig octubre'!$A$2:$B$442,2,0))</f>
        <v>EC-06</v>
      </c>
      <c r="D1673" s="38">
        <v>45580.920381944445</v>
      </c>
      <c r="E1673" s="36" t="s">
        <v>424</v>
      </c>
      <c r="F1673" s="37" t="str">
        <f t="array" ref="F1673">IFERROR(XLOOKUP(E1673,Operadores!A:A,Operadores!B:B))</f>
        <v>BENMAX01</v>
      </c>
      <c r="G1673" s="36" t="s">
        <v>42</v>
      </c>
      <c r="H1673" s="39">
        <v>19.63136</v>
      </c>
      <c r="I1673" s="40">
        <v>451.0</v>
      </c>
      <c r="J1673" s="41">
        <f t="shared" si="1"/>
        <v>8853.74336</v>
      </c>
      <c r="K1673" s="37" t="str">
        <f t="array" ref="K1673">IFERROR(XLOOKUP(G1673,'Tipo de carga'!A:A,'Tipo de carga'!B:B))</f>
        <v>Autoabasto</v>
      </c>
      <c r="L1673" s="37">
        <f t="shared" si="2"/>
        <v>42</v>
      </c>
      <c r="M1673" s="37">
        <f t="shared" si="3"/>
        <v>15</v>
      </c>
      <c r="N1673" s="37">
        <f t="shared" si="4"/>
        <v>10</v>
      </c>
      <c r="O1673" s="37" t="str">
        <f t="array" ref="O1673">IFERROR(XLOOKUP(K1673,'Tipo de carga'!B:B,'Tipo de carga'!C:C))</f>
        <v>Diesel</v>
      </c>
    </row>
    <row r="1674">
      <c r="A1674" s="36">
        <v>2000.0</v>
      </c>
      <c r="B1674" s="37" t="str">
        <f>IFERROR(VLOOKUP(A1674,'asig octubre'!$A$2:$C$442,3,0))</f>
        <v>MeLi Dedicado Merida</v>
      </c>
      <c r="C1674" s="37" t="str">
        <f>IFERROR(VLOOKUP(A1674,'asig octubre'!$A$2:$B$442,2,0))</f>
        <v>EC-05</v>
      </c>
      <c r="D1674" s="38">
        <v>45580.90591435185</v>
      </c>
      <c r="E1674" s="36" t="s">
        <v>402</v>
      </c>
      <c r="F1674" s="37" t="str">
        <f t="array" ref="F1674">IFERROR(XLOOKUP(E1674,Operadores!A:A,Operadores!B:B))</f>
        <v>GARJOS02</v>
      </c>
      <c r="G1674" s="36" t="s">
        <v>42</v>
      </c>
      <c r="H1674" s="39">
        <v>19.63136</v>
      </c>
      <c r="I1674" s="40">
        <v>242.0</v>
      </c>
      <c r="J1674" s="41">
        <f t="shared" si="1"/>
        <v>4750.78912</v>
      </c>
      <c r="K1674" s="37" t="str">
        <f t="array" ref="K1674">IFERROR(XLOOKUP(G1674,'Tipo de carga'!A:A,'Tipo de carga'!B:B))</f>
        <v>Autoabasto</v>
      </c>
      <c r="L1674" s="37">
        <f t="shared" si="2"/>
        <v>42</v>
      </c>
      <c r="M1674" s="37">
        <f t="shared" si="3"/>
        <v>15</v>
      </c>
      <c r="N1674" s="37">
        <f t="shared" si="4"/>
        <v>10</v>
      </c>
      <c r="O1674" s="37" t="str">
        <f t="array" ref="O1674">IFERROR(XLOOKUP(K1674,'Tipo de carga'!B:B,'Tipo de carga'!C:C))</f>
        <v>Diesel</v>
      </c>
    </row>
    <row r="1675">
      <c r="A1675" s="36">
        <v>1967.0</v>
      </c>
      <c r="B1675" s="37" t="str">
        <f>IFERROR(VLOOKUP(A1675,'asig octubre'!$A$2:$C$442,3,0))</f>
        <v>Sayer Sencillo</v>
      </c>
      <c r="C1675" s="37" t="str">
        <f>IFERROR(VLOOKUP(A1675,'asig octubre'!$A$2:$B$442,2,0))</f>
        <v>EC-04</v>
      </c>
      <c r="D1675" s="38">
        <v>45580.862858796296</v>
      </c>
      <c r="E1675" s="36" t="s">
        <v>30</v>
      </c>
      <c r="F1675" s="37" t="str">
        <f t="array" ref="F1675">IFERROR(XLOOKUP(E1675,Operadores!A:A,Operadores!B:B))</f>
        <v>BARMIGX</v>
      </c>
      <c r="G1675" s="36" t="s">
        <v>42</v>
      </c>
      <c r="H1675" s="39">
        <v>19.63136</v>
      </c>
      <c r="I1675" s="40">
        <v>360.0</v>
      </c>
      <c r="J1675" s="41">
        <f t="shared" si="1"/>
        <v>7067.2896</v>
      </c>
      <c r="K1675" s="37" t="str">
        <f t="array" ref="K1675">IFERROR(XLOOKUP(G1675,'Tipo de carga'!A:A,'Tipo de carga'!B:B))</f>
        <v>Autoabasto</v>
      </c>
      <c r="L1675" s="37">
        <f t="shared" si="2"/>
        <v>42</v>
      </c>
      <c r="M1675" s="37">
        <f t="shared" si="3"/>
        <v>15</v>
      </c>
      <c r="N1675" s="37">
        <f t="shared" si="4"/>
        <v>10</v>
      </c>
      <c r="O1675" s="37" t="str">
        <f t="array" ref="O1675">IFERROR(XLOOKUP(K1675,'Tipo de carga'!B:B,'Tipo de carga'!C:C))</f>
        <v>Diesel</v>
      </c>
    </row>
    <row r="1676">
      <c r="A1676" s="36">
        <v>1857.0</v>
      </c>
      <c r="B1676" s="37" t="str">
        <f>IFERROR(VLOOKUP(A1676,'asig octubre'!$A$2:$C$442,3,0))</f>
        <v>Pipas</v>
      </c>
      <c r="C1676" s="37" t="str">
        <f>IFERROR(VLOOKUP(A1676,'asig octubre'!$A$2:$B$442,2,0))</f>
        <v>EC-02</v>
      </c>
      <c r="D1676" s="38">
        <v>45580.76293981481</v>
      </c>
      <c r="E1676" s="36" t="s">
        <v>331</v>
      </c>
      <c r="F1676" s="37" t="str">
        <f t="array" ref="F1676">IFERROR(XLOOKUP(E1676,Operadores!A:A,Operadores!B:B))</f>
        <v>ANGJOE</v>
      </c>
      <c r="G1676" s="36" t="s">
        <v>42</v>
      </c>
      <c r="H1676" s="39">
        <v>19.63136</v>
      </c>
      <c r="I1676" s="40">
        <v>320.0</v>
      </c>
      <c r="J1676" s="41">
        <f t="shared" si="1"/>
        <v>6282.0352</v>
      </c>
      <c r="K1676" s="37" t="str">
        <f t="array" ref="K1676">IFERROR(XLOOKUP(G1676,'Tipo de carga'!A:A,'Tipo de carga'!B:B))</f>
        <v>Autoabasto</v>
      </c>
      <c r="L1676" s="37">
        <f t="shared" si="2"/>
        <v>42</v>
      </c>
      <c r="M1676" s="37">
        <f t="shared" si="3"/>
        <v>15</v>
      </c>
      <c r="N1676" s="37">
        <f t="shared" si="4"/>
        <v>10</v>
      </c>
      <c r="O1676" s="37" t="str">
        <f t="array" ref="O1676">IFERROR(XLOOKUP(K1676,'Tipo de carga'!B:B,'Tipo de carga'!C:C))</f>
        <v>Diesel</v>
      </c>
    </row>
    <row r="1677">
      <c r="A1677" s="36">
        <v>1816.0</v>
      </c>
      <c r="B1677" s="37" t="str">
        <f>IFERROR(VLOOKUP(A1677,'asig octubre'!$A$2:$C$442,3,0))</f>
        <v>Wm Full</v>
      </c>
      <c r="C1677" s="37" t="str">
        <f>IFERROR(VLOOKUP(A1677,'asig octubre'!$A$2:$B$442,2,0))</f>
        <v>EC-08</v>
      </c>
      <c r="D1677" s="38">
        <v>45580.75299768519</v>
      </c>
      <c r="E1677" s="36" t="s">
        <v>288</v>
      </c>
      <c r="F1677" s="37" t="str">
        <f t="array" ref="F1677">IFERROR(XLOOKUP(E1677,Operadores!A:A,Operadores!B:B))</f>
        <v>RODMIG</v>
      </c>
      <c r="G1677" s="36" t="s">
        <v>42</v>
      </c>
      <c r="H1677" s="39">
        <v>19.63136</v>
      </c>
      <c r="I1677" s="40">
        <v>677.0</v>
      </c>
      <c r="J1677" s="41">
        <f t="shared" si="1"/>
        <v>13290.43072</v>
      </c>
      <c r="K1677" s="37" t="str">
        <f t="array" ref="K1677">IFERROR(XLOOKUP(G1677,'Tipo de carga'!A:A,'Tipo de carga'!B:B))</f>
        <v>Autoabasto</v>
      </c>
      <c r="L1677" s="37">
        <f t="shared" si="2"/>
        <v>42</v>
      </c>
      <c r="M1677" s="37">
        <f t="shared" si="3"/>
        <v>15</v>
      </c>
      <c r="N1677" s="37">
        <f t="shared" si="4"/>
        <v>10</v>
      </c>
      <c r="O1677" s="37" t="str">
        <f t="array" ref="O1677">IFERROR(XLOOKUP(K1677,'Tipo de carga'!B:B,'Tipo de carga'!C:C))</f>
        <v>Diesel</v>
      </c>
    </row>
    <row r="1678">
      <c r="A1678" s="36">
        <v>1819.0</v>
      </c>
      <c r="B1678" s="37" t="str">
        <f>IFERROR(VLOOKUP(A1678,'asig octubre'!$A$2:$C$442,3,0))</f>
        <v>Wm Full</v>
      </c>
      <c r="C1678" s="37" t="str">
        <f>IFERROR(VLOOKUP(A1678,'asig octubre'!$A$2:$B$442,2,0))</f>
        <v>EC-08</v>
      </c>
      <c r="D1678" s="38">
        <v>45580.717824074076</v>
      </c>
      <c r="E1678" s="36" t="s">
        <v>287</v>
      </c>
      <c r="F1678" s="37" t="str">
        <f t="array" ref="F1678">IFERROR(XLOOKUP(E1678,Operadores!A:A,Operadores!B:B))</f>
        <v>ALVGAB</v>
      </c>
      <c r="G1678" s="36" t="s">
        <v>42</v>
      </c>
      <c r="H1678" s="39">
        <v>19.63136</v>
      </c>
      <c r="I1678" s="40">
        <v>485.0</v>
      </c>
      <c r="J1678" s="41">
        <f t="shared" si="1"/>
        <v>9521.2096</v>
      </c>
      <c r="K1678" s="37" t="str">
        <f t="array" ref="K1678">IFERROR(XLOOKUP(G1678,'Tipo de carga'!A:A,'Tipo de carga'!B:B))</f>
        <v>Autoabasto</v>
      </c>
      <c r="L1678" s="37">
        <f t="shared" si="2"/>
        <v>42</v>
      </c>
      <c r="M1678" s="37">
        <f t="shared" si="3"/>
        <v>15</v>
      </c>
      <c r="N1678" s="37">
        <f t="shared" si="4"/>
        <v>10</v>
      </c>
      <c r="O1678" s="37" t="str">
        <f t="array" ref="O1678">IFERROR(XLOOKUP(K1678,'Tipo de carga'!B:B,'Tipo de carga'!C:C))</f>
        <v>Diesel</v>
      </c>
    </row>
    <row r="1679">
      <c r="A1679" s="36">
        <v>1831.0</v>
      </c>
      <c r="B1679" s="37" t="str">
        <f>IFERROR(VLOOKUP(A1679,'asig octubre'!$A$2:$C$442,3,0))</f>
        <v>Full Liver</v>
      </c>
      <c r="C1679" s="37" t="str">
        <f>IFERROR(VLOOKUP(A1679,'asig octubre'!$A$2:$B$442,2,0))</f>
        <v>EC-01</v>
      </c>
      <c r="D1679" s="38">
        <v>45580.70480324074</v>
      </c>
      <c r="E1679" s="36" t="s">
        <v>325</v>
      </c>
      <c r="F1679" s="37" t="str">
        <f t="array" ref="F1679">IFERROR(XLOOKUP(E1679,Operadores!A:A,Operadores!B:B))</f>
        <v>VELOSC</v>
      </c>
      <c r="G1679" s="36" t="s">
        <v>42</v>
      </c>
      <c r="H1679" s="39">
        <v>19.63136</v>
      </c>
      <c r="I1679" s="40">
        <v>412.0</v>
      </c>
      <c r="J1679" s="41">
        <f t="shared" si="1"/>
        <v>8088.12032</v>
      </c>
      <c r="K1679" s="37" t="str">
        <f t="array" ref="K1679">IFERROR(XLOOKUP(G1679,'Tipo de carga'!A:A,'Tipo de carga'!B:B))</f>
        <v>Autoabasto</v>
      </c>
      <c r="L1679" s="37">
        <f t="shared" si="2"/>
        <v>42</v>
      </c>
      <c r="M1679" s="37">
        <f t="shared" si="3"/>
        <v>15</v>
      </c>
      <c r="N1679" s="37">
        <f t="shared" si="4"/>
        <v>10</v>
      </c>
      <c r="O1679" s="37" t="str">
        <f t="array" ref="O1679">IFERROR(XLOOKUP(K1679,'Tipo de carga'!B:B,'Tipo de carga'!C:C))</f>
        <v>Diesel</v>
      </c>
    </row>
    <row r="1680">
      <c r="A1680" s="36">
        <v>1938.0</v>
      </c>
      <c r="B1680" s="37" t="str">
        <f>IFERROR(VLOOKUP(A1680,'asig octubre'!$A$2:$C$442,3,0))</f>
        <v>Sayer Sencillo</v>
      </c>
      <c r="C1680" s="37" t="str">
        <f>IFERROR(VLOOKUP(A1680,'asig octubre'!$A$2:$B$442,2,0))</f>
        <v>EC-04</v>
      </c>
      <c r="D1680" s="38">
        <v>45580.670335648145</v>
      </c>
      <c r="E1680" s="36" t="s">
        <v>38</v>
      </c>
      <c r="F1680" s="37" t="str">
        <f t="array" ref="F1680">IFERROR(XLOOKUP(E1680,Operadores!A:A,Operadores!B:B))</f>
        <v>SOSCA01</v>
      </c>
      <c r="G1680" s="36" t="s">
        <v>42</v>
      </c>
      <c r="H1680" s="39">
        <v>19.63136</v>
      </c>
      <c r="I1680" s="40">
        <v>430.0</v>
      </c>
      <c r="J1680" s="41">
        <f t="shared" si="1"/>
        <v>8441.4848</v>
      </c>
      <c r="K1680" s="37" t="str">
        <f t="array" ref="K1680">IFERROR(XLOOKUP(G1680,'Tipo de carga'!A:A,'Tipo de carga'!B:B))</f>
        <v>Autoabasto</v>
      </c>
      <c r="L1680" s="37">
        <f t="shared" si="2"/>
        <v>42</v>
      </c>
      <c r="M1680" s="37">
        <f t="shared" si="3"/>
        <v>15</v>
      </c>
      <c r="N1680" s="37">
        <f t="shared" si="4"/>
        <v>10</v>
      </c>
      <c r="O1680" s="37" t="str">
        <f t="array" ref="O1680">IFERROR(XLOOKUP(K1680,'Tipo de carga'!B:B,'Tipo de carga'!C:C))</f>
        <v>Diesel</v>
      </c>
    </row>
    <row r="1681">
      <c r="A1681" s="36">
        <v>1820.0</v>
      </c>
      <c r="B1681" s="37" t="str">
        <f>IFERROR(VLOOKUP(A1681,'asig octubre'!$A$2:$C$442,3,0))</f>
        <v>Wm Full</v>
      </c>
      <c r="C1681" s="37" t="str">
        <f>IFERROR(VLOOKUP(A1681,'asig octubre'!$A$2:$B$442,2,0))</f>
        <v>EC-08</v>
      </c>
      <c r="D1681" s="38">
        <v>45580.59612268519</v>
      </c>
      <c r="E1681" s="36" t="s">
        <v>298</v>
      </c>
      <c r="F1681" s="37" t="str">
        <f t="array" ref="F1681">IFERROR(XLOOKUP(E1681,Operadores!A:A,Operadores!B:B))</f>
        <v>MORFRE01</v>
      </c>
      <c r="G1681" s="36" t="s">
        <v>42</v>
      </c>
      <c r="H1681" s="39">
        <v>19.63136</v>
      </c>
      <c r="I1681" s="40">
        <v>414.0</v>
      </c>
      <c r="J1681" s="41">
        <f t="shared" si="1"/>
        <v>8127.38304</v>
      </c>
      <c r="K1681" s="37" t="str">
        <f t="array" ref="K1681">IFERROR(XLOOKUP(G1681,'Tipo de carga'!A:A,'Tipo de carga'!B:B))</f>
        <v>Autoabasto</v>
      </c>
      <c r="L1681" s="37">
        <f t="shared" si="2"/>
        <v>42</v>
      </c>
      <c r="M1681" s="37">
        <f t="shared" si="3"/>
        <v>15</v>
      </c>
      <c r="N1681" s="37">
        <f t="shared" si="4"/>
        <v>10</v>
      </c>
      <c r="O1681" s="37" t="str">
        <f t="array" ref="O1681">IFERROR(XLOOKUP(K1681,'Tipo de carga'!B:B,'Tipo de carga'!C:C))</f>
        <v>Diesel</v>
      </c>
    </row>
    <row r="1682">
      <c r="A1682" s="36">
        <v>1945.0</v>
      </c>
      <c r="B1682" s="37" t="str">
        <f>IFERROR(VLOOKUP(A1682,'asig octubre'!$A$2:$C$442,3,0))</f>
        <v>MeLi asignado SD</v>
      </c>
      <c r="C1682" s="37" t="str">
        <f>IFERROR(VLOOKUP(A1682,'asig octubre'!$A$2:$B$442,2,0))</f>
        <v>EC-05</v>
      </c>
      <c r="D1682" s="38">
        <v>45580.572233796294</v>
      </c>
      <c r="E1682" s="36" t="s">
        <v>349</v>
      </c>
      <c r="F1682" s="37" t="str">
        <f t="array" ref="F1682">IFERROR(XLOOKUP(E1682,Operadores!A:A,Operadores!B:B))</f>
        <v>GUEGAB</v>
      </c>
      <c r="G1682" s="36" t="s">
        <v>42</v>
      </c>
      <c r="H1682" s="39">
        <v>19.63136</v>
      </c>
      <c r="I1682" s="40">
        <v>270.0</v>
      </c>
      <c r="J1682" s="41">
        <f t="shared" si="1"/>
        <v>5300.4672</v>
      </c>
      <c r="K1682" s="37" t="str">
        <f t="array" ref="K1682">IFERROR(XLOOKUP(G1682,'Tipo de carga'!A:A,'Tipo de carga'!B:B))</f>
        <v>Autoabasto</v>
      </c>
      <c r="L1682" s="37">
        <f t="shared" si="2"/>
        <v>42</v>
      </c>
      <c r="M1682" s="37">
        <f t="shared" si="3"/>
        <v>15</v>
      </c>
      <c r="N1682" s="37">
        <f t="shared" si="4"/>
        <v>10</v>
      </c>
      <c r="O1682" s="37" t="str">
        <f t="array" ref="O1682">IFERROR(XLOOKUP(K1682,'Tipo de carga'!B:B,'Tipo de carga'!C:C))</f>
        <v>Diesel</v>
      </c>
    </row>
    <row r="1683">
      <c r="A1683" s="36">
        <v>1997.0</v>
      </c>
      <c r="B1683" s="37" t="str">
        <f>IFERROR(VLOOKUP(A1683,'asig octubre'!$A$2:$C$442,3,0))</f>
        <v>MeLi Dedicado Merida</v>
      </c>
      <c r="C1683" s="37" t="str">
        <f>IFERROR(VLOOKUP(A1683,'asig octubre'!$A$2:$B$442,2,0))</f>
        <v>EC-05</v>
      </c>
      <c r="D1683" s="38">
        <v>45580.556863425925</v>
      </c>
      <c r="E1683" s="36" t="s">
        <v>290</v>
      </c>
      <c r="F1683" s="37" t="str">
        <f t="array" ref="F1683">IFERROR(XLOOKUP(E1683,Operadores!A:A,Operadores!B:B))</f>
        <v>MARLEO</v>
      </c>
      <c r="G1683" s="36" t="s">
        <v>42</v>
      </c>
      <c r="H1683" s="39">
        <v>19.63136</v>
      </c>
      <c r="I1683" s="40">
        <v>200.0</v>
      </c>
      <c r="J1683" s="41">
        <f t="shared" si="1"/>
        <v>3926.272</v>
      </c>
      <c r="K1683" s="37" t="str">
        <f t="array" ref="K1683">IFERROR(XLOOKUP(G1683,'Tipo de carga'!A:A,'Tipo de carga'!B:B))</f>
        <v>Autoabasto</v>
      </c>
      <c r="L1683" s="37">
        <f t="shared" si="2"/>
        <v>42</v>
      </c>
      <c r="M1683" s="37">
        <f t="shared" si="3"/>
        <v>15</v>
      </c>
      <c r="N1683" s="37">
        <f t="shared" si="4"/>
        <v>10</v>
      </c>
      <c r="O1683" s="37" t="str">
        <f t="array" ref="O1683">IFERROR(XLOOKUP(K1683,'Tipo de carga'!B:B,'Tipo de carga'!C:C))</f>
        <v>Diesel</v>
      </c>
    </row>
    <row r="1684">
      <c r="A1684" s="36">
        <v>1753.0</v>
      </c>
      <c r="B1684" s="37" t="str">
        <f>IFERROR(VLOOKUP(A1684,'asig octubre'!$A$2:$C$442,3,0))</f>
        <v>Wm Full</v>
      </c>
      <c r="C1684" s="37" t="str">
        <f>IFERROR(VLOOKUP(A1684,'asig octubre'!$A$2:$B$442,2,0))</f>
        <v>EC-08</v>
      </c>
      <c r="D1684" s="38">
        <v>45580.46019675926</v>
      </c>
      <c r="E1684" s="36" t="s">
        <v>471</v>
      </c>
      <c r="F1684" s="37" t="str">
        <f t="array" ref="F1684">IFERROR(XLOOKUP(E1684,Operadores!A:A,Operadores!B:B))</f>
        <v>RICFRA</v>
      </c>
      <c r="G1684" s="36" t="s">
        <v>42</v>
      </c>
      <c r="H1684" s="39">
        <v>19.63136</v>
      </c>
      <c r="I1684" s="40">
        <v>40.0</v>
      </c>
      <c r="J1684" s="41">
        <f t="shared" si="1"/>
        <v>785.2544</v>
      </c>
      <c r="K1684" s="37" t="str">
        <f t="array" ref="K1684">IFERROR(XLOOKUP(G1684,'Tipo de carga'!A:A,'Tipo de carga'!B:B))</f>
        <v>Autoabasto</v>
      </c>
      <c r="L1684" s="37">
        <f t="shared" si="2"/>
        <v>42</v>
      </c>
      <c r="M1684" s="37">
        <f t="shared" si="3"/>
        <v>15</v>
      </c>
      <c r="N1684" s="37">
        <f t="shared" si="4"/>
        <v>10</v>
      </c>
      <c r="O1684" s="37" t="str">
        <f t="array" ref="O1684">IFERROR(XLOOKUP(K1684,'Tipo de carga'!B:B,'Tipo de carga'!C:C))</f>
        <v>Diesel</v>
      </c>
    </row>
    <row r="1685">
      <c r="A1685" s="36">
        <v>2024.0</v>
      </c>
      <c r="B1685" s="37" t="str">
        <f>IFERROR(VLOOKUP(A1685,'asig octubre'!$A$2:$C$442,3,0))</f>
        <v>Available</v>
      </c>
      <c r="C1685" s="37" t="str">
        <f>IFERROR(VLOOKUP(A1685,'asig octubre'!$A$2:$B$442,2,0))</f>
        <v>TTE</v>
      </c>
      <c r="D1685" s="38">
        <v>45580.42586805556</v>
      </c>
      <c r="E1685" s="36" t="s">
        <v>469</v>
      </c>
      <c r="F1685" s="37" t="str">
        <f t="array" ref="F1685">IFERROR(XLOOKUP(E1685,Operadores!A:A,Operadores!B:B))</f>
        <v>DELJOS01</v>
      </c>
      <c r="G1685" s="36" t="s">
        <v>42</v>
      </c>
      <c r="H1685" s="39">
        <v>19.63136</v>
      </c>
      <c r="I1685" s="40">
        <v>213.0</v>
      </c>
      <c r="J1685" s="41">
        <f t="shared" si="1"/>
        <v>4181.47968</v>
      </c>
      <c r="K1685" s="37" t="str">
        <f t="array" ref="K1685">IFERROR(XLOOKUP(G1685,'Tipo de carga'!A:A,'Tipo de carga'!B:B))</f>
        <v>Autoabasto</v>
      </c>
      <c r="L1685" s="37">
        <f t="shared" si="2"/>
        <v>42</v>
      </c>
      <c r="M1685" s="37">
        <f t="shared" si="3"/>
        <v>15</v>
      </c>
      <c r="N1685" s="37">
        <f t="shared" si="4"/>
        <v>10</v>
      </c>
      <c r="O1685" s="37" t="str">
        <f t="array" ref="O1685">IFERROR(XLOOKUP(K1685,'Tipo de carga'!B:B,'Tipo de carga'!C:C))</f>
        <v>Diesel</v>
      </c>
    </row>
    <row r="1686">
      <c r="A1686" s="36">
        <v>1818.0</v>
      </c>
      <c r="B1686" s="37" t="str">
        <f>IFERROR(VLOOKUP(A1686,'asig octubre'!$A$2:$C$442,3,0))</f>
        <v>Wm Full</v>
      </c>
      <c r="C1686" s="37" t="str">
        <f>IFERROR(VLOOKUP(A1686,'asig octubre'!$A$2:$B$442,2,0))</f>
        <v>EC-08</v>
      </c>
      <c r="D1686" s="38">
        <v>45580.31998842592</v>
      </c>
      <c r="E1686" s="36" t="s">
        <v>302</v>
      </c>
      <c r="F1686" s="37" t="str">
        <f t="array" ref="F1686">IFERROR(XLOOKUP(E1686,Operadores!A:A,Operadores!B:B))</f>
        <v>HEROCT</v>
      </c>
      <c r="G1686" s="36" t="s">
        <v>42</v>
      </c>
      <c r="H1686" s="39">
        <v>19.63136</v>
      </c>
      <c r="I1686" s="40">
        <v>423.0</v>
      </c>
      <c r="J1686" s="41">
        <f t="shared" si="1"/>
        <v>8304.06528</v>
      </c>
      <c r="K1686" s="37" t="str">
        <f t="array" ref="K1686">IFERROR(XLOOKUP(G1686,'Tipo de carga'!A:A,'Tipo de carga'!B:B))</f>
        <v>Autoabasto</v>
      </c>
      <c r="L1686" s="37">
        <f t="shared" si="2"/>
        <v>42</v>
      </c>
      <c r="M1686" s="37">
        <f t="shared" si="3"/>
        <v>15</v>
      </c>
      <c r="N1686" s="37">
        <f t="shared" si="4"/>
        <v>10</v>
      </c>
      <c r="O1686" s="37" t="str">
        <f t="array" ref="O1686">IFERROR(XLOOKUP(K1686,'Tipo de carga'!B:B,'Tipo de carga'!C:C))</f>
        <v>Diesel</v>
      </c>
    </row>
    <row r="1687">
      <c r="A1687" s="36">
        <v>2027.0</v>
      </c>
      <c r="B1687" s="37" t="str">
        <f>IFERROR(VLOOKUP(A1687,'asig octubre'!$A$2:$C$442,3,0))</f>
        <v>Available</v>
      </c>
      <c r="C1687" s="37" t="str">
        <f>IFERROR(VLOOKUP(A1687,'asig octubre'!$A$2:$B$442,2,0))</f>
        <v>TTE</v>
      </c>
      <c r="D1687" s="38">
        <v>45580.26824074074</v>
      </c>
      <c r="E1687" s="36" t="s">
        <v>452</v>
      </c>
      <c r="F1687" s="37" t="str">
        <f t="array" ref="F1687">IFERROR(XLOOKUP(E1687,Operadores!A:A,Operadores!B:B))</f>
        <v>AGUMAU</v>
      </c>
      <c r="G1687" s="36" t="s">
        <v>42</v>
      </c>
      <c r="H1687" s="39">
        <v>19.63136</v>
      </c>
      <c r="I1687" s="40">
        <v>400.0</v>
      </c>
      <c r="J1687" s="41">
        <f t="shared" si="1"/>
        <v>7852.544</v>
      </c>
      <c r="K1687" s="37" t="str">
        <f t="array" ref="K1687">IFERROR(XLOOKUP(G1687,'Tipo de carga'!A:A,'Tipo de carga'!B:B))</f>
        <v>Autoabasto</v>
      </c>
      <c r="L1687" s="37">
        <f t="shared" si="2"/>
        <v>42</v>
      </c>
      <c r="M1687" s="37">
        <f t="shared" si="3"/>
        <v>15</v>
      </c>
      <c r="N1687" s="37">
        <f t="shared" si="4"/>
        <v>10</v>
      </c>
      <c r="O1687" s="37" t="str">
        <f t="array" ref="O1687">IFERROR(XLOOKUP(K1687,'Tipo de carga'!B:B,'Tipo de carga'!C:C))</f>
        <v>Diesel</v>
      </c>
    </row>
    <row r="1688">
      <c r="A1688" s="36">
        <v>2009.0</v>
      </c>
      <c r="B1688" s="37" t="str">
        <f>IFERROR(VLOOKUP(A1688,'asig octubre'!$A$2:$C$442,3,0))</f>
        <v>MeLi Dedicado Merida</v>
      </c>
      <c r="C1688" s="37" t="str">
        <f>IFERROR(VLOOKUP(A1688,'asig octubre'!$A$2:$B$442,2,0))</f>
        <v>EC-05</v>
      </c>
      <c r="D1688" s="38">
        <v>45580.25369212963</v>
      </c>
      <c r="E1688" s="36" t="s">
        <v>372</v>
      </c>
      <c r="F1688" s="37" t="str">
        <f t="array" ref="F1688">IFERROR(XLOOKUP(E1688,Operadores!A:A,Operadores!B:B))</f>
        <v>IBAABI</v>
      </c>
      <c r="G1688" s="36" t="s">
        <v>42</v>
      </c>
      <c r="H1688" s="39">
        <v>19.63136</v>
      </c>
      <c r="I1688" s="40">
        <v>500.0</v>
      </c>
      <c r="J1688" s="41">
        <f t="shared" si="1"/>
        <v>9815.68</v>
      </c>
      <c r="K1688" s="37" t="str">
        <f t="array" ref="K1688">IFERROR(XLOOKUP(G1688,'Tipo de carga'!A:A,'Tipo de carga'!B:B))</f>
        <v>Autoabasto</v>
      </c>
      <c r="L1688" s="37">
        <f t="shared" si="2"/>
        <v>42</v>
      </c>
      <c r="M1688" s="37">
        <f t="shared" si="3"/>
        <v>15</v>
      </c>
      <c r="N1688" s="37">
        <f t="shared" si="4"/>
        <v>10</v>
      </c>
      <c r="O1688" s="37" t="str">
        <f t="array" ref="O1688">IFERROR(XLOOKUP(K1688,'Tipo de carga'!B:B,'Tipo de carga'!C:C))</f>
        <v>Diesel</v>
      </c>
    </row>
    <row r="1689">
      <c r="A1689" s="36">
        <v>1938.0</v>
      </c>
      <c r="B1689" s="37" t="str">
        <f>IFERROR(VLOOKUP(A1689,'asig octubre'!$A$2:$C$442,3,0))</f>
        <v>Sayer Sencillo</v>
      </c>
      <c r="C1689" s="37" t="str">
        <f>IFERROR(VLOOKUP(A1689,'asig octubre'!$A$2:$B$442,2,0))</f>
        <v>EC-04</v>
      </c>
      <c r="D1689" s="38">
        <v>45580.33541666667</v>
      </c>
      <c r="E1689" s="36" t="s">
        <v>38</v>
      </c>
      <c r="F1689" s="37" t="str">
        <f t="array" ref="F1689">IFERROR(XLOOKUP(E1689,Operadores!A:A,Operadores!B:B))</f>
        <v>SOSCA01</v>
      </c>
      <c r="G1689" s="36" t="s">
        <v>425</v>
      </c>
      <c r="H1689" s="39">
        <v>25.99</v>
      </c>
      <c r="I1689" s="40">
        <v>277.0</v>
      </c>
      <c r="J1689" s="41">
        <f t="shared" si="1"/>
        <v>7199.23</v>
      </c>
      <c r="K1689" s="37" t="str">
        <f t="array" ref="K1689">IFERROR(XLOOKUP(G1689,'Tipo de carga'!A:A,'Tipo de carga'!B:B))</f>
        <v>Ticket</v>
      </c>
      <c r="L1689" s="37">
        <f t="shared" si="2"/>
        <v>42</v>
      </c>
      <c r="M1689" s="37">
        <f t="shared" si="3"/>
        <v>15</v>
      </c>
      <c r="N1689" s="37">
        <f t="shared" si="4"/>
        <v>10</v>
      </c>
      <c r="O1689" s="37" t="str">
        <f t="array" ref="O1689">IFERROR(XLOOKUP(K1689,'Tipo de carga'!B:B,'Tipo de carga'!C:C))</f>
        <v>Diesel</v>
      </c>
    </row>
    <row r="1690">
      <c r="A1690" s="36">
        <v>1701.0</v>
      </c>
      <c r="B1690" s="37" t="str">
        <f>IFERROR(VLOOKUP(A1690,'asig octubre'!$A$2:$C$442,3,0))</f>
        <v>Wm Full</v>
      </c>
      <c r="C1690" s="37" t="str">
        <f>IFERROR(VLOOKUP(A1690,'asig octubre'!$A$2:$B$442,2,0))</f>
        <v>EC-08</v>
      </c>
      <c r="D1690" s="38">
        <v>45580.41805555556</v>
      </c>
      <c r="E1690" s="36" t="s">
        <v>400</v>
      </c>
      <c r="F1690" s="37" t="str">
        <f t="array" ref="F1690">IFERROR(XLOOKUP(E1690,Operadores!A:A,Operadores!B:B))</f>
        <v>HERMOI</v>
      </c>
      <c r="G1690" s="36" t="s">
        <v>425</v>
      </c>
      <c r="H1690" s="39">
        <v>25.39</v>
      </c>
      <c r="I1690" s="40">
        <v>418.0</v>
      </c>
      <c r="J1690" s="41">
        <f t="shared" si="1"/>
        <v>10613.02</v>
      </c>
      <c r="K1690" s="37" t="str">
        <f t="array" ref="K1690">IFERROR(XLOOKUP(G1690,'Tipo de carga'!A:A,'Tipo de carga'!B:B))</f>
        <v>Ticket</v>
      </c>
      <c r="L1690" s="37">
        <f t="shared" si="2"/>
        <v>42</v>
      </c>
      <c r="M1690" s="37">
        <f t="shared" si="3"/>
        <v>15</v>
      </c>
      <c r="N1690" s="37">
        <f t="shared" si="4"/>
        <v>10</v>
      </c>
      <c r="O1690" s="37" t="str">
        <f t="array" ref="O1690">IFERROR(XLOOKUP(K1690,'Tipo de carga'!B:B,'Tipo de carga'!C:C))</f>
        <v>Diesel</v>
      </c>
    </row>
    <row r="1691">
      <c r="A1691" s="36">
        <v>1738.0</v>
      </c>
      <c r="B1691" s="37" t="str">
        <f>IFERROR(VLOOKUP(A1691,'asig octubre'!$A$2:$C$442,3,0))</f>
        <v>Wm Full</v>
      </c>
      <c r="C1691" s="37" t="str">
        <f>IFERROR(VLOOKUP(A1691,'asig octubre'!$A$2:$B$442,2,0))</f>
        <v>EC-08</v>
      </c>
      <c r="D1691" s="38">
        <v>45580.419444444444</v>
      </c>
      <c r="E1691" s="36" t="s">
        <v>295</v>
      </c>
      <c r="F1691" s="37" t="str">
        <f t="array" ref="F1691">IFERROR(XLOOKUP(E1691,Operadores!A:A,Operadores!B:B))</f>
        <v>PEROMA</v>
      </c>
      <c r="G1691" s="36" t="s">
        <v>425</v>
      </c>
      <c r="H1691" s="39">
        <v>25.39</v>
      </c>
      <c r="I1691" s="40">
        <v>431.0</v>
      </c>
      <c r="J1691" s="41">
        <f t="shared" si="1"/>
        <v>10943.09</v>
      </c>
      <c r="K1691" s="37" t="str">
        <f t="array" ref="K1691">IFERROR(XLOOKUP(G1691,'Tipo de carga'!A:A,'Tipo de carga'!B:B))</f>
        <v>Ticket</v>
      </c>
      <c r="L1691" s="37">
        <f t="shared" si="2"/>
        <v>42</v>
      </c>
      <c r="M1691" s="37">
        <f t="shared" si="3"/>
        <v>15</v>
      </c>
      <c r="N1691" s="37">
        <f t="shared" si="4"/>
        <v>10</v>
      </c>
      <c r="O1691" s="37" t="str">
        <f t="array" ref="O1691">IFERROR(XLOOKUP(K1691,'Tipo de carga'!B:B,'Tipo de carga'!C:C))</f>
        <v>Diesel</v>
      </c>
    </row>
    <row r="1692">
      <c r="A1692" s="36">
        <v>1790.0</v>
      </c>
      <c r="B1692" s="37" t="str">
        <f>IFERROR(VLOOKUP(A1692,'asig octubre'!$A$2:$C$442,3,0))</f>
        <v>Sayer Sencillo</v>
      </c>
      <c r="C1692" s="37" t="str">
        <f>IFERROR(VLOOKUP(A1692,'asig octubre'!$A$2:$B$442,2,0))</f>
        <v>EC-04</v>
      </c>
      <c r="D1692" s="38">
        <v>45580.441666666666</v>
      </c>
      <c r="E1692" s="36" t="s">
        <v>263</v>
      </c>
      <c r="F1692" s="37" t="str">
        <f t="array" ref="F1692">IFERROR(XLOOKUP(E1692,Operadores!A:A,Operadores!B:B))</f>
        <v>DEJISR</v>
      </c>
      <c r="G1692" s="36" t="s">
        <v>425</v>
      </c>
      <c r="H1692" s="39">
        <v>26.19</v>
      </c>
      <c r="I1692" s="40">
        <v>137.0</v>
      </c>
      <c r="J1692" s="41">
        <f t="shared" si="1"/>
        <v>3588.03</v>
      </c>
      <c r="K1692" s="37" t="str">
        <f t="array" ref="K1692">IFERROR(XLOOKUP(G1692,'Tipo de carga'!A:A,'Tipo de carga'!B:B))</f>
        <v>Ticket</v>
      </c>
      <c r="L1692" s="37">
        <f t="shared" si="2"/>
        <v>42</v>
      </c>
      <c r="M1692" s="37">
        <f t="shared" si="3"/>
        <v>15</v>
      </c>
      <c r="N1692" s="37">
        <f t="shared" si="4"/>
        <v>10</v>
      </c>
      <c r="O1692" s="37" t="str">
        <f t="array" ref="O1692">IFERROR(XLOOKUP(K1692,'Tipo de carga'!B:B,'Tipo de carga'!C:C))</f>
        <v>Diesel</v>
      </c>
    </row>
    <row r="1693">
      <c r="A1693" s="36">
        <v>1971.0</v>
      </c>
      <c r="B1693" s="37" t="str">
        <f>IFERROR(VLOOKUP(A1693,'asig octubre'!$A$2:$C$442,3,0))</f>
        <v>Sayer Sencillo</v>
      </c>
      <c r="C1693" s="37" t="str">
        <f>IFERROR(VLOOKUP(A1693,'asig octubre'!$A$2:$B$442,2,0))</f>
        <v>EC-04</v>
      </c>
      <c r="D1693" s="38">
        <v>45580.52222222222</v>
      </c>
      <c r="E1693" s="36" t="s">
        <v>36</v>
      </c>
      <c r="F1693" s="37" t="str">
        <f t="array" ref="F1693">IFERROR(XLOOKUP(E1693,Operadores!A:A,Operadores!B:B))</f>
        <v>OLVOSX</v>
      </c>
      <c r="G1693" s="36" t="s">
        <v>425</v>
      </c>
      <c r="H1693" s="39">
        <v>25.39</v>
      </c>
      <c r="I1693" s="40">
        <v>268.0</v>
      </c>
      <c r="J1693" s="41">
        <f t="shared" si="1"/>
        <v>6804.52</v>
      </c>
      <c r="K1693" s="37" t="str">
        <f t="array" ref="K1693">IFERROR(XLOOKUP(G1693,'Tipo de carga'!A:A,'Tipo de carga'!B:B))</f>
        <v>Ticket</v>
      </c>
      <c r="L1693" s="37">
        <f t="shared" si="2"/>
        <v>42</v>
      </c>
      <c r="M1693" s="37">
        <f t="shared" si="3"/>
        <v>15</v>
      </c>
      <c r="N1693" s="37">
        <f t="shared" si="4"/>
        <v>10</v>
      </c>
      <c r="O1693" s="37" t="str">
        <f t="array" ref="O1693">IFERROR(XLOOKUP(K1693,'Tipo de carga'!B:B,'Tipo de carga'!C:C))</f>
        <v>Diesel</v>
      </c>
    </row>
    <row r="1694">
      <c r="A1694" s="36">
        <v>1968.0</v>
      </c>
      <c r="B1694" s="37" t="str">
        <f>IFERROR(VLOOKUP(A1694,'asig octubre'!$A$2:$C$442,3,0))</f>
        <v>Sayer Sencillo</v>
      </c>
      <c r="C1694" s="37" t="str">
        <f>IFERROR(VLOOKUP(A1694,'asig octubre'!$A$2:$B$442,2,0))</f>
        <v>EC-04</v>
      </c>
      <c r="D1694" s="38">
        <v>45580.77013888889</v>
      </c>
      <c r="E1694" s="36" t="s">
        <v>251</v>
      </c>
      <c r="F1694" s="37" t="str">
        <f t="array" ref="F1694">IFERROR(XLOOKUP(E1694,Operadores!A:A,Operadores!B:B))</f>
        <v>MORMA03</v>
      </c>
      <c r="G1694" s="36" t="s">
        <v>425</v>
      </c>
      <c r="H1694" s="39">
        <v>26.75</v>
      </c>
      <c r="I1694" s="40">
        <v>90.0</v>
      </c>
      <c r="J1694" s="41">
        <f t="shared" si="1"/>
        <v>2407.5</v>
      </c>
      <c r="K1694" s="37" t="str">
        <f t="array" ref="K1694">IFERROR(XLOOKUP(G1694,'Tipo de carga'!A:A,'Tipo de carga'!B:B))</f>
        <v>Ticket</v>
      </c>
      <c r="L1694" s="37">
        <f t="shared" si="2"/>
        <v>42</v>
      </c>
      <c r="M1694" s="37">
        <f t="shared" si="3"/>
        <v>15</v>
      </c>
      <c r="N1694" s="37">
        <f t="shared" si="4"/>
        <v>10</v>
      </c>
      <c r="O1694" s="37" t="str">
        <f t="array" ref="O1694">IFERROR(XLOOKUP(K1694,'Tipo de carga'!B:B,'Tipo de carga'!C:C))</f>
        <v>Diesel</v>
      </c>
    </row>
    <row r="1695">
      <c r="A1695" s="36">
        <v>1909.0</v>
      </c>
      <c r="B1695" s="37" t="str">
        <f>IFERROR(VLOOKUP(A1695,'asig octubre'!$A$2:$C$442,3,0))</f>
        <v>Circuitos</v>
      </c>
      <c r="C1695" s="37" t="str">
        <f>IFERROR(VLOOKUP(A1695,'asig octubre'!$A$2:$B$442,2,0))</f>
        <v>EC-03</v>
      </c>
      <c r="D1695" s="38">
        <v>45580.80416666667</v>
      </c>
      <c r="E1695" s="36" t="s">
        <v>186</v>
      </c>
      <c r="F1695" s="37" t="str">
        <f t="array" ref="F1695">IFERROR(XLOOKUP(E1695,Operadores!A:A,Operadores!B:B))</f>
        <v>ZUÑDAV</v>
      </c>
      <c r="G1695" s="36" t="s">
        <v>425</v>
      </c>
      <c r="H1695" s="39">
        <v>26.75</v>
      </c>
      <c r="I1695" s="40">
        <v>269.0</v>
      </c>
      <c r="J1695" s="41">
        <f t="shared" si="1"/>
        <v>7195.75</v>
      </c>
      <c r="K1695" s="37" t="str">
        <f t="array" ref="K1695">IFERROR(XLOOKUP(G1695,'Tipo de carga'!A:A,'Tipo de carga'!B:B))</f>
        <v>Ticket</v>
      </c>
      <c r="L1695" s="37">
        <f t="shared" si="2"/>
        <v>42</v>
      </c>
      <c r="M1695" s="37">
        <f t="shared" si="3"/>
        <v>15</v>
      </c>
      <c r="N1695" s="37">
        <f t="shared" si="4"/>
        <v>10</v>
      </c>
      <c r="O1695" s="37" t="str">
        <f t="array" ref="O1695">IFERROR(XLOOKUP(K1695,'Tipo de carga'!B:B,'Tipo de carga'!C:C))</f>
        <v>Diesel</v>
      </c>
    </row>
    <row r="1696">
      <c r="A1696" s="36">
        <v>1932.0</v>
      </c>
      <c r="B1696" s="37" t="str">
        <f>IFERROR(VLOOKUP(A1696,'asig octubre'!$A$2:$C$442,3,0))</f>
        <v>Circuitos</v>
      </c>
      <c r="C1696" s="37" t="str">
        <f>IFERROR(VLOOKUP(A1696,'asig octubre'!$A$2:$B$442,2,0))</f>
        <v>EC-03</v>
      </c>
      <c r="D1696" s="38">
        <v>45580.82847222222</v>
      </c>
      <c r="E1696" s="36" t="s">
        <v>185</v>
      </c>
      <c r="F1696" s="37" t="str">
        <f t="array" ref="F1696">IFERROR(XLOOKUP(E1696,Operadores!A:A,Operadores!B:B))</f>
        <v>FERRI</v>
      </c>
      <c r="G1696" s="36" t="s">
        <v>425</v>
      </c>
      <c r="H1696" s="39">
        <v>26.3</v>
      </c>
      <c r="I1696" s="40">
        <v>274.0</v>
      </c>
      <c r="J1696" s="41">
        <f t="shared" si="1"/>
        <v>7206.2</v>
      </c>
      <c r="K1696" s="37" t="str">
        <f t="array" ref="K1696">IFERROR(XLOOKUP(G1696,'Tipo de carga'!A:A,'Tipo de carga'!B:B))</f>
        <v>Ticket</v>
      </c>
      <c r="L1696" s="37">
        <f t="shared" si="2"/>
        <v>42</v>
      </c>
      <c r="M1696" s="37">
        <f t="shared" si="3"/>
        <v>15</v>
      </c>
      <c r="N1696" s="37">
        <f t="shared" si="4"/>
        <v>10</v>
      </c>
      <c r="O1696" s="37" t="str">
        <f t="array" ref="O1696">IFERROR(XLOOKUP(K1696,'Tipo de carga'!B:B,'Tipo de carga'!C:C))</f>
        <v>Diesel</v>
      </c>
    </row>
    <row r="1697">
      <c r="A1697" s="36">
        <v>1760.0</v>
      </c>
      <c r="B1697" s="37" t="str">
        <f>IFERROR(VLOOKUP(A1697,'asig octubre'!$A$2:$C$442,3,0))</f>
        <v>Pipas</v>
      </c>
      <c r="C1697" s="37" t="str">
        <f>IFERROR(VLOOKUP(A1697,'asig octubre'!$A$2:$B$442,2,0))</f>
        <v>EC-02</v>
      </c>
      <c r="D1697" s="38">
        <v>45580.90416666667</v>
      </c>
      <c r="E1697" s="36" t="s">
        <v>154</v>
      </c>
      <c r="F1697" s="37" t="str">
        <f t="array" ref="F1697">IFERROR(XLOOKUP(E1697,Operadores!A:A,Operadores!B:B))</f>
        <v>MARJO08</v>
      </c>
      <c r="G1697" s="36" t="s">
        <v>425</v>
      </c>
      <c r="H1697" s="39">
        <v>25.1</v>
      </c>
      <c r="I1697" s="40">
        <v>478.0</v>
      </c>
      <c r="J1697" s="41">
        <f t="shared" si="1"/>
        <v>11997.8</v>
      </c>
      <c r="K1697" s="37" t="str">
        <f t="array" ref="K1697">IFERROR(XLOOKUP(G1697,'Tipo de carga'!A:A,'Tipo de carga'!B:B))</f>
        <v>Ticket</v>
      </c>
      <c r="L1697" s="37">
        <f t="shared" si="2"/>
        <v>42</v>
      </c>
      <c r="M1697" s="37">
        <f t="shared" si="3"/>
        <v>15</v>
      </c>
      <c r="N1697" s="37">
        <f t="shared" si="4"/>
        <v>10</v>
      </c>
      <c r="O1697" s="37" t="str">
        <f t="array" ref="O1697">IFERROR(XLOOKUP(K1697,'Tipo de carga'!B:B,'Tipo de carga'!C:C))</f>
        <v>Diesel</v>
      </c>
    </row>
    <row r="1698">
      <c r="A1698" s="36">
        <v>1770.0</v>
      </c>
      <c r="B1698" s="37" t="str">
        <f>IFERROR(VLOOKUP(A1698,'asig octubre'!$A$2:$C$442,3,0))</f>
        <v>Wm Full</v>
      </c>
      <c r="C1698" s="37" t="str">
        <f>IFERROR(VLOOKUP(A1698,'asig octubre'!$A$2:$B$442,2,0))</f>
        <v>EC-08</v>
      </c>
      <c r="D1698" s="38">
        <v>45580.96527777778</v>
      </c>
      <c r="E1698" s="36" t="s">
        <v>514</v>
      </c>
      <c r="F1698" s="37" t="str">
        <f t="array" ref="F1698">IFERROR(XLOOKUP(E1698,Operadores!A:A,Operadores!B:B))</f>
        <v>NUCRIG</v>
      </c>
      <c r="G1698" s="36" t="s">
        <v>425</v>
      </c>
      <c r="H1698" s="39">
        <v>25.78</v>
      </c>
      <c r="I1698" s="40">
        <v>533.0</v>
      </c>
      <c r="J1698" s="41">
        <f t="shared" si="1"/>
        <v>13740.74</v>
      </c>
      <c r="K1698" s="37" t="str">
        <f t="array" ref="K1698">IFERROR(XLOOKUP(G1698,'Tipo de carga'!A:A,'Tipo de carga'!B:B))</f>
        <v>Ticket</v>
      </c>
      <c r="L1698" s="37">
        <f t="shared" si="2"/>
        <v>42</v>
      </c>
      <c r="M1698" s="37">
        <f t="shared" si="3"/>
        <v>15</v>
      </c>
      <c r="N1698" s="37">
        <f t="shared" si="4"/>
        <v>10</v>
      </c>
      <c r="O1698" s="37" t="str">
        <f t="array" ref="O1698">IFERROR(XLOOKUP(K1698,'Tipo de carga'!B:B,'Tipo de carga'!C:C))</f>
        <v>Diesel</v>
      </c>
    </row>
    <row r="1699">
      <c r="A1699" s="36">
        <v>1902.0</v>
      </c>
      <c r="B1699" s="37" t="str">
        <f>IFERROR(VLOOKUP(A1699,'asig octubre'!$A$2:$C$442,3,0))</f>
        <v>Pipas</v>
      </c>
      <c r="C1699" s="37" t="str">
        <f>IFERROR(VLOOKUP(A1699,'asig octubre'!$A$2:$B$442,2,0))</f>
        <v>EC-02</v>
      </c>
      <c r="D1699" s="38">
        <v>45580.970138888886</v>
      </c>
      <c r="E1699" s="36" t="s">
        <v>365</v>
      </c>
      <c r="F1699" s="37" t="str">
        <f t="array" ref="F1699">IFERROR(XLOOKUP(E1699,Operadores!A:A,Operadores!B:B))</f>
        <v>RUICRU</v>
      </c>
      <c r="G1699" s="36" t="s">
        <v>425</v>
      </c>
      <c r="H1699" s="39">
        <v>27.69</v>
      </c>
      <c r="I1699" s="40">
        <v>433.0</v>
      </c>
      <c r="J1699" s="41">
        <f t="shared" si="1"/>
        <v>11989.77</v>
      </c>
      <c r="K1699" s="37" t="str">
        <f t="array" ref="K1699">IFERROR(XLOOKUP(G1699,'Tipo de carga'!A:A,'Tipo de carga'!B:B))</f>
        <v>Ticket</v>
      </c>
      <c r="L1699" s="37">
        <f t="shared" si="2"/>
        <v>42</v>
      </c>
      <c r="M1699" s="37">
        <f t="shared" si="3"/>
        <v>15</v>
      </c>
      <c r="N1699" s="37">
        <f t="shared" si="4"/>
        <v>10</v>
      </c>
      <c r="O1699" s="37" t="str">
        <f t="array" ref="O1699">IFERROR(XLOOKUP(K1699,'Tipo de carga'!B:B,'Tipo de carga'!C:C))</f>
        <v>Diesel</v>
      </c>
    </row>
    <row r="1700">
      <c r="A1700" s="36">
        <v>1755.0</v>
      </c>
      <c r="B1700" s="37" t="str">
        <f>IFERROR(VLOOKUP(A1700,'asig octubre'!$A$2:$C$442,3,0))</f>
        <v>Wm Full</v>
      </c>
      <c r="C1700" s="37" t="str">
        <f>IFERROR(VLOOKUP(A1700,'asig octubre'!$A$2:$B$442,2,0))</f>
        <v>EC-08</v>
      </c>
      <c r="D1700" s="38">
        <v>45580.97777777778</v>
      </c>
      <c r="E1700" s="36" t="s">
        <v>459</v>
      </c>
      <c r="F1700" s="37" t="str">
        <f t="array" ref="F1700">IFERROR(XLOOKUP(E1700,Operadores!A:A,Operadores!B:B))</f>
        <v>PERVIC01</v>
      </c>
      <c r="G1700" s="36" t="s">
        <v>425</v>
      </c>
      <c r="H1700" s="39">
        <v>25.78</v>
      </c>
      <c r="I1700" s="40">
        <v>554.0</v>
      </c>
      <c r="J1700" s="41">
        <f t="shared" si="1"/>
        <v>14282.12</v>
      </c>
      <c r="K1700" s="37" t="str">
        <f t="array" ref="K1700">IFERROR(XLOOKUP(G1700,'Tipo de carga'!A:A,'Tipo de carga'!B:B))</f>
        <v>Ticket</v>
      </c>
      <c r="L1700" s="37">
        <f t="shared" si="2"/>
        <v>42</v>
      </c>
      <c r="M1700" s="37">
        <f t="shared" si="3"/>
        <v>15</v>
      </c>
      <c r="N1700" s="37">
        <f t="shared" si="4"/>
        <v>10</v>
      </c>
      <c r="O1700" s="37" t="str">
        <f t="array" ref="O1700">IFERROR(XLOOKUP(K1700,'Tipo de carga'!B:B,'Tipo de carga'!C:C))</f>
        <v>Diesel</v>
      </c>
    </row>
    <row r="1701">
      <c r="A1701" s="36">
        <v>1719.0</v>
      </c>
      <c r="B1701" s="37" t="str">
        <f>IFERROR(VLOOKUP(A1701,'asig octubre'!$A$2:$C$442,3,0))</f>
        <v>Wm Sencillo</v>
      </c>
      <c r="C1701" s="37" t="str">
        <f>IFERROR(VLOOKUP(A1701,'asig octubre'!$A$2:$B$442,2,0))</f>
        <v>EC-08</v>
      </c>
      <c r="D1701" s="38">
        <v>45580.98819444444</v>
      </c>
      <c r="E1701" s="36" t="s">
        <v>515</v>
      </c>
      <c r="F1701" s="37" t="str">
        <f t="array" ref="F1701">IFERROR(XLOOKUP(E1701,Operadores!A:A,Operadores!B:B))</f>
        <v>GONWEI</v>
      </c>
      <c r="G1701" s="36" t="s">
        <v>425</v>
      </c>
      <c r="H1701" s="39">
        <v>25.78</v>
      </c>
      <c r="I1701" s="40">
        <v>518.0</v>
      </c>
      <c r="J1701" s="41">
        <f t="shared" si="1"/>
        <v>13354.04</v>
      </c>
      <c r="K1701" s="37" t="str">
        <f t="array" ref="K1701">IFERROR(XLOOKUP(G1701,'Tipo de carga'!A:A,'Tipo de carga'!B:B))</f>
        <v>Ticket</v>
      </c>
      <c r="L1701" s="37">
        <f t="shared" si="2"/>
        <v>42</v>
      </c>
      <c r="M1701" s="37">
        <f t="shared" si="3"/>
        <v>15</v>
      </c>
      <c r="N1701" s="37">
        <f t="shared" si="4"/>
        <v>10</v>
      </c>
      <c r="O1701" s="37" t="str">
        <f t="array" ref="O1701">IFERROR(XLOOKUP(K1701,'Tipo de carga'!B:B,'Tipo de carga'!C:C))</f>
        <v>Diesel</v>
      </c>
    </row>
    <row r="1702">
      <c r="A1702" s="36">
        <v>1921.0</v>
      </c>
      <c r="B1702" s="37" t="str">
        <f>IFERROR(VLOOKUP(A1702,'asig octubre'!$A$2:$C$442,3,0))</f>
        <v>Circuitos</v>
      </c>
      <c r="C1702" s="37" t="str">
        <f>IFERROR(VLOOKUP(A1702,'asig octubre'!$A$2:$B$442,2,0))</f>
        <v>EC-03</v>
      </c>
      <c r="D1702" s="38">
        <v>45580.0</v>
      </c>
      <c r="E1702" s="36" t="s">
        <v>445</v>
      </c>
      <c r="F1702" s="37" t="str">
        <f t="array" ref="F1702">IFERROR(XLOOKUP(E1702,Operadores!A:A,Operadores!B:B))</f>
        <v>MIREDM</v>
      </c>
      <c r="G1702" s="36" t="s">
        <v>446</v>
      </c>
      <c r="H1702" s="39">
        <v>9.99</v>
      </c>
      <c r="I1702" s="40">
        <v>217.0</v>
      </c>
      <c r="J1702" s="41">
        <f t="shared" si="1"/>
        <v>2167.83</v>
      </c>
      <c r="K1702" s="37" t="str">
        <f t="array" ref="K1702">IFERROR(XLOOKUP(G1702,'Tipo de carga'!A:A,'Tipo de carga'!B:B))</f>
        <v>Natgas</v>
      </c>
      <c r="L1702" s="37">
        <f t="shared" si="2"/>
        <v>42</v>
      </c>
      <c r="M1702" s="37">
        <f t="shared" si="3"/>
        <v>15</v>
      </c>
      <c r="N1702" s="37">
        <f t="shared" si="4"/>
        <v>10</v>
      </c>
      <c r="O1702" s="37" t="str">
        <f t="array" ref="O1702">IFERROR(XLOOKUP(K1702,'Tipo de carga'!B:B,'Tipo de carga'!C:C))</f>
        <v>GNC</v>
      </c>
    </row>
    <row r="1703">
      <c r="A1703" s="36">
        <v>1917.0</v>
      </c>
      <c r="B1703" s="37" t="str">
        <f>IFERROR(VLOOKUP(A1703,'asig octubre'!$A$2:$C$442,3,0))</f>
        <v>MeLi asignado SD</v>
      </c>
      <c r="C1703" s="37" t="str">
        <f>IFERROR(VLOOKUP(A1703,'asig octubre'!$A$2:$B$442,2,0))</f>
        <v>EC-05</v>
      </c>
      <c r="D1703" s="38">
        <v>45580.0</v>
      </c>
      <c r="E1703" s="36" t="s">
        <v>17</v>
      </c>
      <c r="F1703" s="37" t="str">
        <f t="array" ref="F1703">IFERROR(XLOOKUP(E1703,Operadores!A:A,Operadores!B:B))</f>
        <v>ARASAL</v>
      </c>
      <c r="G1703" s="36" t="s">
        <v>311</v>
      </c>
      <c r="H1703" s="39">
        <v>9.99</v>
      </c>
      <c r="I1703" s="40">
        <v>212.24</v>
      </c>
      <c r="J1703" s="41">
        <f t="shared" si="1"/>
        <v>2120.2776</v>
      </c>
      <c r="K1703" s="37" t="str">
        <f t="array" ref="K1703">IFERROR(XLOOKUP(G1703,'Tipo de carga'!A:A,'Tipo de carga'!B:B))</f>
        <v>Natgas</v>
      </c>
      <c r="L1703" s="37">
        <f t="shared" si="2"/>
        <v>42</v>
      </c>
      <c r="M1703" s="37">
        <f t="shared" si="3"/>
        <v>15</v>
      </c>
      <c r="N1703" s="37">
        <f t="shared" si="4"/>
        <v>10</v>
      </c>
      <c r="O1703" s="37" t="str">
        <f t="array" ref="O1703">IFERROR(XLOOKUP(K1703,'Tipo de carga'!B:B,'Tipo de carga'!C:C))</f>
        <v>GNC</v>
      </c>
    </row>
    <row r="1704">
      <c r="A1704" s="36">
        <v>1930.0</v>
      </c>
      <c r="B1704" s="37" t="str">
        <f>IFERROR(VLOOKUP(A1704,'asig octubre'!$A$2:$C$442,3,0))</f>
        <v>MeLi asignado SD</v>
      </c>
      <c r="C1704" s="37" t="str">
        <f>IFERROR(VLOOKUP(A1704,'asig octubre'!$A$2:$B$442,2,0))</f>
        <v>EC-05</v>
      </c>
      <c r="D1704" s="38">
        <v>45580.0</v>
      </c>
      <c r="E1704" s="36" t="s">
        <v>231</v>
      </c>
      <c r="F1704" s="37" t="str">
        <f t="array" ref="F1704">IFERROR(XLOOKUP(E1704,Operadores!A:A,Operadores!B:B))</f>
        <v>MARARM</v>
      </c>
      <c r="G1704" s="36" t="s">
        <v>313</v>
      </c>
      <c r="H1704" s="39">
        <v>9.99</v>
      </c>
      <c r="I1704" s="40">
        <v>279.31</v>
      </c>
      <c r="J1704" s="41">
        <f t="shared" si="1"/>
        <v>2790.3069</v>
      </c>
      <c r="K1704" s="37" t="str">
        <f t="array" ref="K1704">IFERROR(XLOOKUP(G1704,'Tipo de carga'!A:A,'Tipo de carga'!B:B))</f>
        <v>Natgas</v>
      </c>
      <c r="L1704" s="37">
        <f t="shared" si="2"/>
        <v>42</v>
      </c>
      <c r="M1704" s="37">
        <f t="shared" si="3"/>
        <v>15</v>
      </c>
      <c r="N1704" s="37">
        <f t="shared" si="4"/>
        <v>10</v>
      </c>
      <c r="O1704" s="37" t="str">
        <f t="array" ref="O1704">IFERROR(XLOOKUP(K1704,'Tipo de carga'!B:B,'Tipo de carga'!C:C))</f>
        <v>GNC</v>
      </c>
    </row>
    <row r="1705">
      <c r="A1705" s="36">
        <v>1912.0</v>
      </c>
      <c r="B1705" s="37" t="str">
        <f>IFERROR(VLOOKUP(A1705,'asig octubre'!$A$2:$C$442,3,0))</f>
        <v>MeLi asignado SD</v>
      </c>
      <c r="C1705" s="37" t="str">
        <f>IFERROR(VLOOKUP(A1705,'asig octubre'!$A$2:$B$442,2,0))</f>
        <v>EC-05</v>
      </c>
      <c r="D1705" s="38">
        <v>45579.0</v>
      </c>
      <c r="E1705" s="36" t="s">
        <v>316</v>
      </c>
      <c r="F1705" s="37" t="str">
        <f t="array" ref="F1705">IFERROR(XLOOKUP(E1705,Operadores!A:A,Operadores!B:B))</f>
        <v>HERERI</v>
      </c>
      <c r="G1705" s="36" t="s">
        <v>315</v>
      </c>
      <c r="H1705" s="39">
        <v>10.65</v>
      </c>
      <c r="I1705" s="40">
        <v>269.0</v>
      </c>
      <c r="J1705" s="41">
        <f t="shared" si="1"/>
        <v>2864.85</v>
      </c>
      <c r="K1705" s="37" t="str">
        <f t="array" ref="K1705">IFERROR(XLOOKUP(G1705,'Tipo de carga'!A:A,'Tipo de carga'!B:B))</f>
        <v>COMSUSTENTA</v>
      </c>
      <c r="L1705" s="37">
        <f t="shared" si="2"/>
        <v>42</v>
      </c>
      <c r="M1705" s="37">
        <f t="shared" si="3"/>
        <v>14</v>
      </c>
      <c r="N1705" s="37">
        <f t="shared" si="4"/>
        <v>10</v>
      </c>
      <c r="O1705" s="37" t="str">
        <f t="array" ref="O1705">IFERROR(XLOOKUP(K1705,'Tipo de carga'!B:B,'Tipo de carga'!C:C))</f>
        <v>GNC</v>
      </c>
    </row>
    <row r="1706">
      <c r="A1706" s="36">
        <v>1919.0</v>
      </c>
      <c r="B1706" s="37" t="str">
        <f>IFERROR(VLOOKUP(A1706,'asig octubre'!$A$2:$C$442,3,0))</f>
        <v>MeLi Ded Puebla</v>
      </c>
      <c r="C1706" s="37" t="str">
        <f>IFERROR(VLOOKUP(A1706,'asig octubre'!$A$2:$B$442,2,0))</f>
        <v>EC-05</v>
      </c>
      <c r="D1706" s="38">
        <v>45579.0</v>
      </c>
      <c r="E1706" s="36" t="s">
        <v>314</v>
      </c>
      <c r="F1706" s="37" t="str">
        <f t="array" ref="F1706">IFERROR(XLOOKUP(E1706,Operadores!A:A,Operadores!B:B))</f>
        <v>HERRE</v>
      </c>
      <c r="G1706" s="36" t="s">
        <v>315</v>
      </c>
      <c r="H1706" s="39">
        <v>10.65</v>
      </c>
      <c r="I1706" s="40">
        <v>204.0</v>
      </c>
      <c r="J1706" s="41">
        <f t="shared" si="1"/>
        <v>2172.6</v>
      </c>
      <c r="K1706" s="37" t="str">
        <f t="array" ref="K1706">IFERROR(XLOOKUP(G1706,'Tipo de carga'!A:A,'Tipo de carga'!B:B))</f>
        <v>COMSUSTENTA</v>
      </c>
      <c r="L1706" s="37">
        <f t="shared" si="2"/>
        <v>42</v>
      </c>
      <c r="M1706" s="37">
        <f t="shared" si="3"/>
        <v>14</v>
      </c>
      <c r="N1706" s="37">
        <f t="shared" si="4"/>
        <v>10</v>
      </c>
      <c r="O1706" s="37" t="str">
        <f t="array" ref="O1706">IFERROR(XLOOKUP(K1706,'Tipo de carga'!B:B,'Tipo de carga'!C:C))</f>
        <v>GNC</v>
      </c>
    </row>
    <row r="1707">
      <c r="A1707" s="36">
        <v>1923.0</v>
      </c>
      <c r="B1707" s="37" t="str">
        <f>IFERROR(VLOOKUP(A1707,'asig octubre'!$A$2:$C$442,3,0))</f>
        <v>MeLi Ded Puebla</v>
      </c>
      <c r="C1707" s="37" t="str">
        <f>IFERROR(VLOOKUP(A1707,'asig octubre'!$A$2:$B$442,2,0))</f>
        <v>EC-05</v>
      </c>
      <c r="D1707" s="38">
        <v>45579.0</v>
      </c>
      <c r="E1707" s="36" t="s">
        <v>447</v>
      </c>
      <c r="F1707" s="37" t="str">
        <f t="array" ref="F1707">IFERROR(XLOOKUP(E1707,Operadores!A:A,Operadores!B:B))</f>
        <v>SANMA05</v>
      </c>
      <c r="G1707" s="36" t="s">
        <v>315</v>
      </c>
      <c r="H1707" s="39">
        <v>10.65</v>
      </c>
      <c r="I1707" s="40">
        <v>241.0</v>
      </c>
      <c r="J1707" s="41">
        <f t="shared" si="1"/>
        <v>2566.65</v>
      </c>
      <c r="K1707" s="37" t="str">
        <f t="array" ref="K1707">IFERROR(XLOOKUP(G1707,'Tipo de carga'!A:A,'Tipo de carga'!B:B))</f>
        <v>COMSUSTENTA</v>
      </c>
      <c r="L1707" s="37">
        <f t="shared" si="2"/>
        <v>42</v>
      </c>
      <c r="M1707" s="37">
        <f t="shared" si="3"/>
        <v>14</v>
      </c>
      <c r="N1707" s="37">
        <f t="shared" si="4"/>
        <v>10</v>
      </c>
      <c r="O1707" s="37" t="str">
        <f t="array" ref="O1707">IFERROR(XLOOKUP(K1707,'Tipo de carga'!B:B,'Tipo de carga'!C:C))</f>
        <v>GNC</v>
      </c>
    </row>
    <row r="1708">
      <c r="A1708" s="36">
        <v>1925.0</v>
      </c>
      <c r="B1708" s="37" t="str">
        <f>IFERROR(VLOOKUP(A1708,'asig octubre'!$A$2:$C$442,3,0))</f>
        <v>MeLi asignado SD</v>
      </c>
      <c r="C1708" s="37" t="str">
        <f>IFERROR(VLOOKUP(A1708,'asig octubre'!$A$2:$B$442,2,0))</f>
        <v>EC-05</v>
      </c>
      <c r="D1708" s="38">
        <v>45579.0</v>
      </c>
      <c r="E1708" s="36" t="s">
        <v>191</v>
      </c>
      <c r="F1708" s="37" t="str">
        <f t="array" ref="F1708">IFERROR(XLOOKUP(E1708,Operadores!A:A,Operadores!B:B))</f>
        <v>DIADAV</v>
      </c>
      <c r="G1708" s="36" t="s">
        <v>315</v>
      </c>
      <c r="H1708" s="39">
        <v>10.65</v>
      </c>
      <c r="I1708" s="40">
        <v>192.0</v>
      </c>
      <c r="J1708" s="41">
        <f t="shared" si="1"/>
        <v>2044.8</v>
      </c>
      <c r="K1708" s="37" t="str">
        <f t="array" ref="K1708">IFERROR(XLOOKUP(G1708,'Tipo de carga'!A:A,'Tipo de carga'!B:B))</f>
        <v>COMSUSTENTA</v>
      </c>
      <c r="L1708" s="37">
        <f t="shared" si="2"/>
        <v>42</v>
      </c>
      <c r="M1708" s="37">
        <f t="shared" si="3"/>
        <v>14</v>
      </c>
      <c r="N1708" s="37">
        <f t="shared" si="4"/>
        <v>10</v>
      </c>
      <c r="O1708" s="37" t="str">
        <f t="array" ref="O1708">IFERROR(XLOOKUP(K1708,'Tipo de carga'!B:B,'Tipo de carga'!C:C))</f>
        <v>GNC</v>
      </c>
    </row>
    <row r="1709">
      <c r="A1709" s="36">
        <v>1926.0</v>
      </c>
      <c r="B1709" s="37" t="str">
        <f>IFERROR(VLOOKUP(A1709,'asig octubre'!$A$2:$C$442,3,0))</f>
        <v>MeLi asignado SD</v>
      </c>
      <c r="C1709" s="37" t="str">
        <f>IFERROR(VLOOKUP(A1709,'asig octubre'!$A$2:$B$442,2,0))</f>
        <v>EC-05</v>
      </c>
      <c r="D1709" s="38">
        <v>45579.0</v>
      </c>
      <c r="E1709" s="36" t="s">
        <v>318</v>
      </c>
      <c r="F1709" s="37" t="str">
        <f t="array" ref="F1709">IFERROR(XLOOKUP(E1709,Operadores!A:A,Operadores!B:B))</f>
        <v>SOSERN</v>
      </c>
      <c r="G1709" s="36" t="s">
        <v>315</v>
      </c>
      <c r="H1709" s="39">
        <v>10.65</v>
      </c>
      <c r="I1709" s="40">
        <v>250.0</v>
      </c>
      <c r="J1709" s="41">
        <f t="shared" si="1"/>
        <v>2662.5</v>
      </c>
      <c r="K1709" s="37" t="str">
        <f t="array" ref="K1709">IFERROR(XLOOKUP(G1709,'Tipo de carga'!A:A,'Tipo de carga'!B:B))</f>
        <v>COMSUSTENTA</v>
      </c>
      <c r="L1709" s="37">
        <f t="shared" si="2"/>
        <v>42</v>
      </c>
      <c r="M1709" s="37">
        <f t="shared" si="3"/>
        <v>14</v>
      </c>
      <c r="N1709" s="37">
        <f t="shared" si="4"/>
        <v>10</v>
      </c>
      <c r="O1709" s="37" t="str">
        <f t="array" ref="O1709">IFERROR(XLOOKUP(K1709,'Tipo de carga'!B:B,'Tipo de carga'!C:C))</f>
        <v>GNC</v>
      </c>
    </row>
    <row r="1710">
      <c r="A1710" s="36">
        <v>1912.0</v>
      </c>
      <c r="B1710" s="37" t="str">
        <f>IFERROR(VLOOKUP(A1710,'asig octubre'!$A$2:$C$442,3,0))</f>
        <v>MeLi asignado SD</v>
      </c>
      <c r="C1710" s="37" t="str">
        <f>IFERROR(VLOOKUP(A1710,'asig octubre'!$A$2:$B$442,2,0))</f>
        <v>EC-05</v>
      </c>
      <c r="D1710" s="38">
        <v>45580.0</v>
      </c>
      <c r="E1710" s="36" t="s">
        <v>316</v>
      </c>
      <c r="F1710" s="37" t="str">
        <f t="array" ref="F1710">IFERROR(XLOOKUP(E1710,Operadores!A:A,Operadores!B:B))</f>
        <v>HERERI</v>
      </c>
      <c r="G1710" s="36" t="s">
        <v>315</v>
      </c>
      <c r="H1710" s="39">
        <v>10.65</v>
      </c>
      <c r="I1710" s="40">
        <v>570.0</v>
      </c>
      <c r="J1710" s="41">
        <f t="shared" si="1"/>
        <v>6070.5</v>
      </c>
      <c r="K1710" s="37" t="str">
        <f t="array" ref="K1710">IFERROR(XLOOKUP(G1710,'Tipo de carga'!A:A,'Tipo de carga'!B:B))</f>
        <v>COMSUSTENTA</v>
      </c>
      <c r="L1710" s="37">
        <f t="shared" si="2"/>
        <v>42</v>
      </c>
      <c r="M1710" s="37">
        <f t="shared" si="3"/>
        <v>15</v>
      </c>
      <c r="N1710" s="37">
        <f t="shared" si="4"/>
        <v>10</v>
      </c>
      <c r="O1710" s="37" t="str">
        <f t="array" ref="O1710">IFERROR(XLOOKUP(K1710,'Tipo de carga'!B:B,'Tipo de carga'!C:C))</f>
        <v>GNC</v>
      </c>
    </row>
    <row r="1711">
      <c r="A1711" s="36">
        <v>1925.0</v>
      </c>
      <c r="B1711" s="37" t="str">
        <f>IFERROR(VLOOKUP(A1711,'asig octubre'!$A$2:$C$442,3,0))</f>
        <v>MeLi asignado SD</v>
      </c>
      <c r="C1711" s="37" t="str">
        <f>IFERROR(VLOOKUP(A1711,'asig octubre'!$A$2:$B$442,2,0))</f>
        <v>EC-05</v>
      </c>
      <c r="D1711" s="38">
        <v>45580.0</v>
      </c>
      <c r="E1711" s="36" t="s">
        <v>191</v>
      </c>
      <c r="F1711" s="37" t="str">
        <f t="array" ref="F1711">IFERROR(XLOOKUP(E1711,Operadores!A:A,Operadores!B:B))</f>
        <v>DIADAV</v>
      </c>
      <c r="G1711" s="36" t="s">
        <v>315</v>
      </c>
      <c r="H1711" s="39">
        <v>10.65</v>
      </c>
      <c r="I1711" s="40">
        <v>200.0</v>
      </c>
      <c r="J1711" s="41">
        <f t="shared" si="1"/>
        <v>2130</v>
      </c>
      <c r="K1711" s="37" t="str">
        <f t="array" ref="K1711">IFERROR(XLOOKUP(G1711,'Tipo de carga'!A:A,'Tipo de carga'!B:B))</f>
        <v>COMSUSTENTA</v>
      </c>
      <c r="L1711" s="37">
        <f t="shared" si="2"/>
        <v>42</v>
      </c>
      <c r="M1711" s="37">
        <f t="shared" si="3"/>
        <v>15</v>
      </c>
      <c r="N1711" s="37">
        <f t="shared" si="4"/>
        <v>10</v>
      </c>
      <c r="O1711" s="37" t="str">
        <f t="array" ref="O1711">IFERROR(XLOOKUP(K1711,'Tipo de carga'!B:B,'Tipo de carga'!C:C))</f>
        <v>GNC</v>
      </c>
    </row>
    <row r="1712">
      <c r="A1712" s="36">
        <v>1926.0</v>
      </c>
      <c r="B1712" s="37" t="str">
        <f>IFERROR(VLOOKUP(A1712,'asig octubre'!$A$2:$C$442,3,0))</f>
        <v>MeLi asignado SD</v>
      </c>
      <c r="C1712" s="37" t="str">
        <f>IFERROR(VLOOKUP(A1712,'asig octubre'!$A$2:$B$442,2,0))</f>
        <v>EC-05</v>
      </c>
      <c r="D1712" s="38">
        <v>45580.0</v>
      </c>
      <c r="E1712" s="36" t="s">
        <v>318</v>
      </c>
      <c r="F1712" s="37" t="str">
        <f t="array" ref="F1712">IFERROR(XLOOKUP(E1712,Operadores!A:A,Operadores!B:B))</f>
        <v>SOSERN</v>
      </c>
      <c r="G1712" s="36" t="s">
        <v>315</v>
      </c>
      <c r="H1712" s="39">
        <v>10.65</v>
      </c>
      <c r="I1712" s="40">
        <v>186.0</v>
      </c>
      <c r="J1712" s="41">
        <f t="shared" si="1"/>
        <v>1980.9</v>
      </c>
      <c r="K1712" s="37" t="str">
        <f t="array" ref="K1712">IFERROR(XLOOKUP(G1712,'Tipo de carga'!A:A,'Tipo de carga'!B:B))</f>
        <v>COMSUSTENTA</v>
      </c>
      <c r="L1712" s="37">
        <f t="shared" si="2"/>
        <v>42</v>
      </c>
      <c r="M1712" s="37">
        <f t="shared" si="3"/>
        <v>15</v>
      </c>
      <c r="N1712" s="37">
        <f t="shared" si="4"/>
        <v>10</v>
      </c>
      <c r="O1712" s="37" t="str">
        <f t="array" ref="O1712">IFERROR(XLOOKUP(K1712,'Tipo de carga'!B:B,'Tipo de carga'!C:C))</f>
        <v>GNC</v>
      </c>
    </row>
    <row r="1713">
      <c r="A1713" s="36">
        <v>1928.0</v>
      </c>
      <c r="B1713" s="37" t="str">
        <f>IFERROR(VLOOKUP(A1713,'asig octubre'!$A$2:$C$442,3,0))</f>
        <v>MeLi Ded Puebla</v>
      </c>
      <c r="C1713" s="37" t="str">
        <f>IFERROR(VLOOKUP(A1713,'asig octubre'!$A$2:$B$442,2,0))</f>
        <v>EC-05</v>
      </c>
      <c r="D1713" s="38">
        <v>45580.0</v>
      </c>
      <c r="E1713" s="36" t="s">
        <v>319</v>
      </c>
      <c r="F1713" s="37" t="str">
        <f t="array" ref="F1713">IFERROR(XLOOKUP(E1713,Operadores!A:A,Operadores!B:B))</f>
        <v>BARPED</v>
      </c>
      <c r="G1713" s="36" t="s">
        <v>315</v>
      </c>
      <c r="H1713" s="39">
        <v>10.65</v>
      </c>
      <c r="I1713" s="40">
        <v>274.0</v>
      </c>
      <c r="J1713" s="41">
        <f t="shared" si="1"/>
        <v>2918.1</v>
      </c>
      <c r="K1713" s="37" t="str">
        <f t="array" ref="K1713">IFERROR(XLOOKUP(G1713,'Tipo de carga'!A:A,'Tipo de carga'!B:B))</f>
        <v>COMSUSTENTA</v>
      </c>
      <c r="L1713" s="37">
        <f t="shared" si="2"/>
        <v>42</v>
      </c>
      <c r="M1713" s="37">
        <f t="shared" si="3"/>
        <v>15</v>
      </c>
      <c r="N1713" s="37">
        <f t="shared" si="4"/>
        <v>10</v>
      </c>
      <c r="O1713" s="37" t="str">
        <f t="array" ref="O1713">IFERROR(XLOOKUP(K1713,'Tipo de carga'!B:B,'Tipo de carga'!C:C))</f>
        <v>GNC</v>
      </c>
    </row>
    <row r="1714">
      <c r="A1714" s="36">
        <v>1825.0</v>
      </c>
      <c r="B1714" s="37" t="str">
        <f>IFERROR(VLOOKUP(A1714,'asig octubre'!$A$2:$C$442,3,0))</f>
        <v>Circuitos</v>
      </c>
      <c r="C1714" s="37" t="str">
        <f>IFERROR(VLOOKUP(A1714,'asig octubre'!$A$2:$B$442,2,0))</f>
        <v>EC-03</v>
      </c>
      <c r="D1714" s="38">
        <v>45581.91709490741</v>
      </c>
      <c r="E1714" s="36" t="s">
        <v>346</v>
      </c>
      <c r="F1714" s="37" t="str">
        <f t="array" ref="F1714">IFERROR(XLOOKUP(E1714,Operadores!A:A,Operadores!B:B))</f>
        <v>ESPIS</v>
      </c>
      <c r="G1714" s="36" t="s">
        <v>72</v>
      </c>
      <c r="H1714" s="39">
        <v>19.5</v>
      </c>
      <c r="I1714" s="40">
        <v>374.57</v>
      </c>
      <c r="J1714" s="41">
        <f t="shared" si="1"/>
        <v>7304.115</v>
      </c>
      <c r="K1714" s="37" t="str">
        <f t="array" ref="K1714">IFERROR(XLOOKUP(G1714,'Tipo de carga'!A:A,'Tipo de carga'!B:B))</f>
        <v>Autoabasto</v>
      </c>
      <c r="L1714" s="37">
        <f t="shared" si="2"/>
        <v>42</v>
      </c>
      <c r="M1714" s="37">
        <f t="shared" si="3"/>
        <v>16</v>
      </c>
      <c r="N1714" s="37">
        <f t="shared" si="4"/>
        <v>10</v>
      </c>
      <c r="O1714" s="37" t="str">
        <f t="array" ref="O1714">IFERROR(XLOOKUP(K1714,'Tipo de carga'!B:B,'Tipo de carga'!C:C))</f>
        <v>Diesel</v>
      </c>
    </row>
    <row r="1715">
      <c r="A1715" s="36">
        <v>1689.0</v>
      </c>
      <c r="B1715" s="37" t="str">
        <f>IFERROR(VLOOKUP(A1715,'asig octubre'!$A$2:$C$442,3,0))</f>
        <v>Pilgrims Tepo</v>
      </c>
      <c r="C1715" s="37" t="str">
        <f>IFERROR(VLOOKUP(A1715,'asig octubre'!$A$2:$B$442,2,0))</f>
        <v>EC-02</v>
      </c>
      <c r="D1715" s="38">
        <v>45581.90063657407</v>
      </c>
      <c r="E1715" s="36" t="s">
        <v>208</v>
      </c>
      <c r="F1715" s="37" t="str">
        <f t="array" ref="F1715">IFERROR(XLOOKUP(E1715,Operadores!A:A,Operadores!B:B))</f>
        <v>TORJUA</v>
      </c>
      <c r="G1715" s="36" t="s">
        <v>72</v>
      </c>
      <c r="H1715" s="39">
        <v>19.5</v>
      </c>
      <c r="I1715" s="40">
        <v>79.49</v>
      </c>
      <c r="J1715" s="41">
        <f t="shared" si="1"/>
        <v>1550.055</v>
      </c>
      <c r="K1715" s="37" t="str">
        <f t="array" ref="K1715">IFERROR(XLOOKUP(G1715,'Tipo de carga'!A:A,'Tipo de carga'!B:B))</f>
        <v>Autoabasto</v>
      </c>
      <c r="L1715" s="37">
        <f t="shared" si="2"/>
        <v>42</v>
      </c>
      <c r="M1715" s="37">
        <f t="shared" si="3"/>
        <v>16</v>
      </c>
      <c r="N1715" s="37">
        <f t="shared" si="4"/>
        <v>10</v>
      </c>
      <c r="O1715" s="37" t="str">
        <f t="array" ref="O1715">IFERROR(XLOOKUP(K1715,'Tipo de carga'!B:B,'Tipo de carga'!C:C))</f>
        <v>Diesel</v>
      </c>
    </row>
    <row r="1716">
      <c r="A1716" s="36">
        <v>1812.0</v>
      </c>
      <c r="B1716" s="37" t="str">
        <f>IFERROR(VLOOKUP(A1716,'asig octubre'!$A$2:$C$442,3,0))</f>
        <v>Patieros sucursal</v>
      </c>
      <c r="C1716" s="37" t="str">
        <f>IFERROR(VLOOKUP(A1716,'asig octubre'!$A$2:$B$442,2,0))</f>
        <v>EC-03</v>
      </c>
      <c r="D1716" s="38">
        <v>45581.88564814815</v>
      </c>
      <c r="E1716" s="36" t="s">
        <v>167</v>
      </c>
      <c r="F1716" s="37" t="str">
        <f t="array" ref="F1716">IFERROR(XLOOKUP(E1716,Operadores!A:A,Operadores!B:B))</f>
        <v>REYVI01</v>
      </c>
      <c r="G1716" s="36" t="s">
        <v>72</v>
      </c>
      <c r="H1716" s="39">
        <v>19.5</v>
      </c>
      <c r="I1716" s="40">
        <v>205.48</v>
      </c>
      <c r="J1716" s="41">
        <f t="shared" si="1"/>
        <v>4006.86</v>
      </c>
      <c r="K1716" s="37" t="str">
        <f t="array" ref="K1716">IFERROR(XLOOKUP(G1716,'Tipo de carga'!A:A,'Tipo de carga'!B:B))</f>
        <v>Autoabasto</v>
      </c>
      <c r="L1716" s="37">
        <f t="shared" si="2"/>
        <v>42</v>
      </c>
      <c r="M1716" s="37">
        <f t="shared" si="3"/>
        <v>16</v>
      </c>
      <c r="N1716" s="37">
        <f t="shared" si="4"/>
        <v>10</v>
      </c>
      <c r="O1716" s="37" t="str">
        <f t="array" ref="O1716">IFERROR(XLOOKUP(K1716,'Tipo de carga'!B:B,'Tipo de carga'!C:C))</f>
        <v>Diesel</v>
      </c>
    </row>
    <row r="1717">
      <c r="A1717" s="36">
        <v>1963.0</v>
      </c>
      <c r="B1717" s="37" t="str">
        <f>IFERROR(VLOOKUP(A1717,'asig octubre'!$A$2:$C$442,3,0))</f>
        <v>MeLi Dedicado Merida</v>
      </c>
      <c r="C1717" s="37" t="str">
        <f>IFERROR(VLOOKUP(A1717,'asig octubre'!$A$2:$B$442,2,0))</f>
        <v>EC-05</v>
      </c>
      <c r="D1717" s="38">
        <v>45581.84413194445</v>
      </c>
      <c r="E1717" s="36" t="s">
        <v>516</v>
      </c>
      <c r="F1717" s="37" t="str">
        <f t="array" ref="F1717">IFERROR(XLOOKUP(E1717,Operadores!A:A,Operadores!B:B))</f>
        <v>HERJUV</v>
      </c>
      <c r="G1717" s="36" t="s">
        <v>72</v>
      </c>
      <c r="H1717" s="39">
        <v>19.5</v>
      </c>
      <c r="I1717" s="40">
        <v>792.07</v>
      </c>
      <c r="J1717" s="41">
        <f t="shared" si="1"/>
        <v>15445.365</v>
      </c>
      <c r="K1717" s="37" t="str">
        <f t="array" ref="K1717">IFERROR(XLOOKUP(G1717,'Tipo de carga'!A:A,'Tipo de carga'!B:B))</f>
        <v>Autoabasto</v>
      </c>
      <c r="L1717" s="37">
        <f t="shared" si="2"/>
        <v>42</v>
      </c>
      <c r="M1717" s="37">
        <f t="shared" si="3"/>
        <v>16</v>
      </c>
      <c r="N1717" s="37">
        <f t="shared" si="4"/>
        <v>10</v>
      </c>
      <c r="O1717" s="37" t="str">
        <f t="array" ref="O1717">IFERROR(XLOOKUP(K1717,'Tipo de carga'!B:B,'Tipo de carga'!C:C))</f>
        <v>Diesel</v>
      </c>
    </row>
    <row r="1718">
      <c r="A1718" s="36">
        <v>1731.0</v>
      </c>
      <c r="B1718" s="37" t="str">
        <f>IFERROR(VLOOKUP(A1718,'asig octubre'!$A$2:$C$442,3,0))</f>
        <v>Pilgrims Tepo</v>
      </c>
      <c r="C1718" s="37" t="str">
        <f>IFERROR(VLOOKUP(A1718,'asig octubre'!$A$2:$B$442,2,0))</f>
        <v>EC-02</v>
      </c>
      <c r="D1718" s="38">
        <v>45581.80342592593</v>
      </c>
      <c r="E1718" s="36" t="s">
        <v>378</v>
      </c>
      <c r="F1718" s="37" t="str">
        <f t="array" ref="F1718">IFERROR(XLOOKUP(E1718,Operadores!A:A,Operadores!B:B))</f>
        <v>RAMHEC</v>
      </c>
      <c r="G1718" s="36" t="s">
        <v>72</v>
      </c>
      <c r="H1718" s="39">
        <v>19.5</v>
      </c>
      <c r="I1718" s="40">
        <v>230.4</v>
      </c>
      <c r="J1718" s="41">
        <f t="shared" si="1"/>
        <v>4492.8</v>
      </c>
      <c r="K1718" s="37" t="str">
        <f t="array" ref="K1718">IFERROR(XLOOKUP(G1718,'Tipo de carga'!A:A,'Tipo de carga'!B:B))</f>
        <v>Autoabasto</v>
      </c>
      <c r="L1718" s="37">
        <f t="shared" si="2"/>
        <v>42</v>
      </c>
      <c r="M1718" s="37">
        <f t="shared" si="3"/>
        <v>16</v>
      </c>
      <c r="N1718" s="37">
        <f t="shared" si="4"/>
        <v>10</v>
      </c>
      <c r="O1718" s="37" t="str">
        <f t="array" ref="O1718">IFERROR(XLOOKUP(K1718,'Tipo de carga'!B:B,'Tipo de carga'!C:C))</f>
        <v>Diesel</v>
      </c>
    </row>
    <row r="1719">
      <c r="A1719" s="36">
        <v>2011.0</v>
      </c>
      <c r="B1719" s="37" t="str">
        <f>IFERROR(VLOOKUP(A1719,'asig octubre'!$A$2:$C$442,3,0))</f>
        <v>MeLi asignado SD</v>
      </c>
      <c r="C1719" s="37" t="str">
        <f>IFERROR(VLOOKUP(A1719,'asig octubre'!$A$2:$B$442,2,0))</f>
        <v>EC-05</v>
      </c>
      <c r="D1719" s="38">
        <v>45581.779340277775</v>
      </c>
      <c r="E1719" s="36" t="s">
        <v>226</v>
      </c>
      <c r="F1719" s="37" t="str">
        <f t="array" ref="F1719">IFERROR(XLOOKUP(E1719,Operadores!A:A,Operadores!B:B))</f>
        <v>PERFID</v>
      </c>
      <c r="G1719" s="36" t="s">
        <v>72</v>
      </c>
      <c r="H1719" s="39">
        <v>19.5</v>
      </c>
      <c r="I1719" s="40">
        <v>341.49</v>
      </c>
      <c r="J1719" s="41">
        <f t="shared" si="1"/>
        <v>6659.055</v>
      </c>
      <c r="K1719" s="37" t="str">
        <f t="array" ref="K1719">IFERROR(XLOOKUP(G1719,'Tipo de carga'!A:A,'Tipo de carga'!B:B))</f>
        <v>Autoabasto</v>
      </c>
      <c r="L1719" s="37">
        <f t="shared" si="2"/>
        <v>42</v>
      </c>
      <c r="M1719" s="37">
        <f t="shared" si="3"/>
        <v>16</v>
      </c>
      <c r="N1719" s="37">
        <f t="shared" si="4"/>
        <v>10</v>
      </c>
      <c r="O1719" s="37" t="str">
        <f t="array" ref="O1719">IFERROR(XLOOKUP(K1719,'Tipo de carga'!B:B,'Tipo de carga'!C:C))</f>
        <v>Diesel</v>
      </c>
    </row>
    <row r="1720">
      <c r="A1720" s="36">
        <v>1639.0</v>
      </c>
      <c r="B1720" s="37" t="str">
        <f>IFERROR(VLOOKUP(A1720,'asig octubre'!$A$2:$C$442,3,0))</f>
        <v>Liverpool Local</v>
      </c>
      <c r="C1720" s="37" t="str">
        <f>IFERROR(VLOOKUP(A1720,'asig octubre'!$A$2:$B$442,2,0))</f>
        <v>EC-01</v>
      </c>
      <c r="D1720" s="38">
        <v>45581.7653125</v>
      </c>
      <c r="E1720" s="36" t="s">
        <v>341</v>
      </c>
      <c r="F1720" s="37" t="str">
        <f t="array" ref="F1720">IFERROR(XLOOKUP(E1720,Operadores!A:A,Operadores!B:B))</f>
        <v>SALJO01</v>
      </c>
      <c r="G1720" s="36" t="s">
        <v>72</v>
      </c>
      <c r="H1720" s="39">
        <v>19.5</v>
      </c>
      <c r="I1720" s="40">
        <v>603.33</v>
      </c>
      <c r="J1720" s="41">
        <f t="shared" si="1"/>
        <v>11764.935</v>
      </c>
      <c r="K1720" s="37" t="str">
        <f t="array" ref="K1720">IFERROR(XLOOKUP(G1720,'Tipo de carga'!A:A,'Tipo de carga'!B:B))</f>
        <v>Autoabasto</v>
      </c>
      <c r="L1720" s="37">
        <f t="shared" si="2"/>
        <v>42</v>
      </c>
      <c r="M1720" s="37">
        <f t="shared" si="3"/>
        <v>16</v>
      </c>
      <c r="N1720" s="37">
        <f t="shared" si="4"/>
        <v>10</v>
      </c>
      <c r="O1720" s="37" t="str">
        <f t="array" ref="O1720">IFERROR(XLOOKUP(K1720,'Tipo de carga'!B:B,'Tipo de carga'!C:C))</f>
        <v>Diesel</v>
      </c>
    </row>
    <row r="1721">
      <c r="A1721" s="36">
        <v>2007.0</v>
      </c>
      <c r="B1721" s="37" t="str">
        <f>IFERROR(VLOOKUP(A1721,'asig octubre'!$A$2:$C$442,3,0))</f>
        <v>MeLi Asignado TD</v>
      </c>
      <c r="C1721" s="37" t="str">
        <f>IFERROR(VLOOKUP(A1721,'asig octubre'!$A$2:$B$442,2,0))</f>
        <v>EC-05</v>
      </c>
      <c r="D1721" s="38">
        <v>45581.749872685185</v>
      </c>
      <c r="E1721" s="36" t="s">
        <v>166</v>
      </c>
      <c r="F1721" s="37" t="str">
        <f t="array" ref="F1721">IFERROR(XLOOKUP(E1721,Operadores!A:A,Operadores!B:B))</f>
        <v>PADRI</v>
      </c>
      <c r="G1721" s="36" t="s">
        <v>72</v>
      </c>
      <c r="H1721" s="39">
        <v>19.5</v>
      </c>
      <c r="I1721" s="40">
        <v>574.31</v>
      </c>
      <c r="J1721" s="41">
        <f t="shared" si="1"/>
        <v>11199.045</v>
      </c>
      <c r="K1721" s="37" t="str">
        <f t="array" ref="K1721">IFERROR(XLOOKUP(G1721,'Tipo de carga'!A:A,'Tipo de carga'!B:B))</f>
        <v>Autoabasto</v>
      </c>
      <c r="L1721" s="37">
        <f t="shared" si="2"/>
        <v>42</v>
      </c>
      <c r="M1721" s="37">
        <f t="shared" si="3"/>
        <v>16</v>
      </c>
      <c r="N1721" s="37">
        <f t="shared" si="4"/>
        <v>10</v>
      </c>
      <c r="O1721" s="37" t="str">
        <f t="array" ref="O1721">IFERROR(XLOOKUP(K1721,'Tipo de carga'!B:B,'Tipo de carga'!C:C))</f>
        <v>Diesel</v>
      </c>
    </row>
    <row r="1722">
      <c r="A1722" s="36">
        <v>1866.0</v>
      </c>
      <c r="B1722" s="37" t="str">
        <f>IFERROR(VLOOKUP(A1722,'asig octubre'!$A$2:$C$442,3,0))</f>
        <v>Pilgrims Tepo</v>
      </c>
      <c r="C1722" s="37" t="str">
        <f>IFERROR(VLOOKUP(A1722,'asig octubre'!$A$2:$B$442,2,0))</f>
        <v>EC-02</v>
      </c>
      <c r="D1722" s="38">
        <v>45581.73391203704</v>
      </c>
      <c r="E1722" s="36" t="s">
        <v>380</v>
      </c>
      <c r="F1722" s="37" t="str">
        <f t="array" ref="F1722">IFERROR(XLOOKUP(E1722,Operadores!A:A,Operadores!B:B))</f>
        <v>FRAMAU</v>
      </c>
      <c r="G1722" s="36" t="s">
        <v>72</v>
      </c>
      <c r="H1722" s="39">
        <v>19.5</v>
      </c>
      <c r="I1722" s="40">
        <v>105.07</v>
      </c>
      <c r="J1722" s="41">
        <f t="shared" si="1"/>
        <v>2048.865</v>
      </c>
      <c r="K1722" s="37" t="str">
        <f t="array" ref="K1722">IFERROR(XLOOKUP(G1722,'Tipo de carga'!A:A,'Tipo de carga'!B:B))</f>
        <v>Autoabasto</v>
      </c>
      <c r="L1722" s="37">
        <f t="shared" si="2"/>
        <v>42</v>
      </c>
      <c r="M1722" s="37">
        <f t="shared" si="3"/>
        <v>16</v>
      </c>
      <c r="N1722" s="37">
        <f t="shared" si="4"/>
        <v>10</v>
      </c>
      <c r="O1722" s="37" t="str">
        <f t="array" ref="O1722">IFERROR(XLOOKUP(K1722,'Tipo de carga'!B:B,'Tipo de carga'!C:C))</f>
        <v>Diesel</v>
      </c>
    </row>
    <row r="1723">
      <c r="A1723" s="36">
        <v>1683.0</v>
      </c>
      <c r="B1723" s="37" t="str">
        <f>IFERROR(VLOOKUP(A1723,'asig octubre'!$A$2:$C$442,3,0))</f>
        <v>Pilgrims Tepo</v>
      </c>
      <c r="C1723" s="37" t="str">
        <f>IFERROR(VLOOKUP(A1723,'asig octubre'!$A$2:$B$442,2,0))</f>
        <v>EC-02</v>
      </c>
      <c r="D1723" s="38">
        <v>45581.73018518519</v>
      </c>
      <c r="E1723" s="36" t="s">
        <v>373</v>
      </c>
      <c r="F1723" s="37" t="str">
        <f t="array" ref="F1723">IFERROR(XLOOKUP(E1723,Operadores!A:A,Operadores!B:B))</f>
        <v>RENOSC</v>
      </c>
      <c r="G1723" s="36" t="s">
        <v>72</v>
      </c>
      <c r="H1723" s="39">
        <v>19.5</v>
      </c>
      <c r="I1723" s="40">
        <v>190.05</v>
      </c>
      <c r="J1723" s="41">
        <f t="shared" si="1"/>
        <v>3705.975</v>
      </c>
      <c r="K1723" s="37" t="str">
        <f t="array" ref="K1723">IFERROR(XLOOKUP(G1723,'Tipo de carga'!A:A,'Tipo de carga'!B:B))</f>
        <v>Autoabasto</v>
      </c>
      <c r="L1723" s="37">
        <f t="shared" si="2"/>
        <v>42</v>
      </c>
      <c r="M1723" s="37">
        <f t="shared" si="3"/>
        <v>16</v>
      </c>
      <c r="N1723" s="37">
        <f t="shared" si="4"/>
        <v>10</v>
      </c>
      <c r="O1723" s="37" t="str">
        <f t="array" ref="O1723">IFERROR(XLOOKUP(K1723,'Tipo de carga'!B:B,'Tipo de carga'!C:C))</f>
        <v>Diesel</v>
      </c>
    </row>
    <row r="1724">
      <c r="A1724" s="36">
        <v>1863.0</v>
      </c>
      <c r="B1724" s="37" t="str">
        <f>IFERROR(VLOOKUP(A1724,'asig octubre'!$A$2:$C$442,3,0))</f>
        <v>Pilgrims Tepo</v>
      </c>
      <c r="C1724" s="37" t="str">
        <f>IFERROR(VLOOKUP(A1724,'asig octubre'!$A$2:$B$442,2,0))</f>
        <v>EC-02</v>
      </c>
      <c r="D1724" s="38">
        <v>45581.722395833334</v>
      </c>
      <c r="E1724" s="36" t="s">
        <v>384</v>
      </c>
      <c r="F1724" s="37" t="str">
        <f t="array" ref="F1724">IFERROR(XLOOKUP(E1724,Operadores!A:A,Operadores!B:B))</f>
        <v>LEOJOS</v>
      </c>
      <c r="G1724" s="36" t="s">
        <v>72</v>
      </c>
      <c r="H1724" s="39">
        <v>19.5</v>
      </c>
      <c r="I1724" s="40">
        <v>235.08</v>
      </c>
      <c r="J1724" s="41">
        <f t="shared" si="1"/>
        <v>4584.06</v>
      </c>
      <c r="K1724" s="37" t="str">
        <f t="array" ref="K1724">IFERROR(XLOOKUP(G1724,'Tipo de carga'!A:A,'Tipo de carga'!B:B))</f>
        <v>Autoabasto</v>
      </c>
      <c r="L1724" s="37">
        <f t="shared" si="2"/>
        <v>42</v>
      </c>
      <c r="M1724" s="37">
        <f t="shared" si="3"/>
        <v>16</v>
      </c>
      <c r="N1724" s="37">
        <f t="shared" si="4"/>
        <v>10</v>
      </c>
      <c r="O1724" s="37" t="str">
        <f t="array" ref="O1724">IFERROR(XLOOKUP(K1724,'Tipo de carga'!B:B,'Tipo de carga'!C:C))</f>
        <v>Diesel</v>
      </c>
    </row>
    <row r="1725">
      <c r="A1725" s="36">
        <v>1935.0</v>
      </c>
      <c r="B1725" s="37" t="str">
        <f>IFERROR(VLOOKUP(A1725,'asig octubre'!$A$2:$C$442,3,0))</f>
        <v>Patieros sucursal</v>
      </c>
      <c r="C1725" s="37" t="str">
        <f>IFERROR(VLOOKUP(A1725,'asig octubre'!$A$2:$B$442,2,0))</f>
        <v>EC-03</v>
      </c>
      <c r="D1725" s="38">
        <v>45581.72212962963</v>
      </c>
      <c r="E1725" s="36" t="s">
        <v>155</v>
      </c>
      <c r="F1725" s="37" t="str">
        <f t="array" ref="F1725">IFERROR(XLOOKUP(E1725,Operadores!A:A,Operadores!B:B))</f>
        <v>RODMA</v>
      </c>
      <c r="G1725" s="36" t="s">
        <v>72</v>
      </c>
      <c r="H1725" s="39">
        <v>19.5</v>
      </c>
      <c r="I1725" s="40">
        <v>281.12</v>
      </c>
      <c r="J1725" s="41">
        <f t="shared" si="1"/>
        <v>5481.84</v>
      </c>
      <c r="K1725" s="37" t="str">
        <f t="array" ref="K1725">IFERROR(XLOOKUP(G1725,'Tipo de carga'!A:A,'Tipo de carga'!B:B))</f>
        <v>Autoabasto</v>
      </c>
      <c r="L1725" s="37">
        <f t="shared" si="2"/>
        <v>42</v>
      </c>
      <c r="M1725" s="37">
        <f t="shared" si="3"/>
        <v>16</v>
      </c>
      <c r="N1725" s="37">
        <f t="shared" si="4"/>
        <v>10</v>
      </c>
      <c r="O1725" s="37" t="str">
        <f t="array" ref="O1725">IFERROR(XLOOKUP(K1725,'Tipo de carga'!B:B,'Tipo de carga'!C:C))</f>
        <v>Diesel</v>
      </c>
    </row>
    <row r="1726">
      <c r="A1726" s="36">
        <v>1757.0</v>
      </c>
      <c r="B1726" s="37" t="str">
        <f>IFERROR(VLOOKUP(A1726,'asig octubre'!$A$2:$C$442,3,0))</f>
        <v>Pilgrims Tepo</v>
      </c>
      <c r="C1726" s="37" t="str">
        <f>IFERROR(VLOOKUP(A1726,'asig octubre'!$A$2:$B$442,2,0))</f>
        <v>EC-02</v>
      </c>
      <c r="D1726" s="38">
        <v>45581.70920138889</v>
      </c>
      <c r="E1726" s="36" t="s">
        <v>377</v>
      </c>
      <c r="F1726" s="37" t="str">
        <f t="array" ref="F1726">IFERROR(XLOOKUP(E1726,Operadores!A:A,Operadores!B:B))</f>
        <v>MARMIG</v>
      </c>
      <c r="G1726" s="36" t="s">
        <v>72</v>
      </c>
      <c r="H1726" s="39">
        <v>19.5</v>
      </c>
      <c r="I1726" s="40">
        <v>203.06</v>
      </c>
      <c r="J1726" s="41">
        <f t="shared" si="1"/>
        <v>3959.67</v>
      </c>
      <c r="K1726" s="37" t="str">
        <f t="array" ref="K1726">IFERROR(XLOOKUP(G1726,'Tipo de carga'!A:A,'Tipo de carga'!B:B))</f>
        <v>Autoabasto</v>
      </c>
      <c r="L1726" s="37">
        <f t="shared" si="2"/>
        <v>42</v>
      </c>
      <c r="M1726" s="37">
        <f t="shared" si="3"/>
        <v>16</v>
      </c>
      <c r="N1726" s="37">
        <f t="shared" si="4"/>
        <v>10</v>
      </c>
      <c r="O1726" s="37" t="str">
        <f t="array" ref="O1726">IFERROR(XLOOKUP(K1726,'Tipo de carga'!B:B,'Tipo de carga'!C:C))</f>
        <v>Diesel</v>
      </c>
    </row>
    <row r="1727">
      <c r="A1727" s="36">
        <v>1735.0</v>
      </c>
      <c r="B1727" s="37" t="str">
        <f>IFERROR(VLOOKUP(A1727,'asig octubre'!$A$2:$C$442,3,0))</f>
        <v>Pilgrims Tepo</v>
      </c>
      <c r="C1727" s="37" t="str">
        <f>IFERROR(VLOOKUP(A1727,'asig octubre'!$A$2:$B$442,2,0))</f>
        <v>EC-02</v>
      </c>
      <c r="D1727" s="38">
        <v>45581.709189814814</v>
      </c>
      <c r="E1727" s="36" t="s">
        <v>382</v>
      </c>
      <c r="F1727" s="37" t="str">
        <f t="array" ref="F1727">IFERROR(XLOOKUP(E1727,Operadores!A:A,Operadores!B:B))</f>
        <v>SALMIG01</v>
      </c>
      <c r="G1727" s="36" t="s">
        <v>72</v>
      </c>
      <c r="H1727" s="39">
        <v>19.5</v>
      </c>
      <c r="I1727" s="40">
        <v>222.56</v>
      </c>
      <c r="J1727" s="41">
        <f t="shared" si="1"/>
        <v>4339.92</v>
      </c>
      <c r="K1727" s="37" t="str">
        <f t="array" ref="K1727">IFERROR(XLOOKUP(G1727,'Tipo de carga'!A:A,'Tipo de carga'!B:B))</f>
        <v>Autoabasto</v>
      </c>
      <c r="L1727" s="37">
        <f t="shared" si="2"/>
        <v>42</v>
      </c>
      <c r="M1727" s="37">
        <f t="shared" si="3"/>
        <v>16</v>
      </c>
      <c r="N1727" s="37">
        <f t="shared" si="4"/>
        <v>10</v>
      </c>
      <c r="O1727" s="37" t="str">
        <f t="array" ref="O1727">IFERROR(XLOOKUP(K1727,'Tipo de carga'!B:B,'Tipo de carga'!C:C))</f>
        <v>Diesel</v>
      </c>
    </row>
    <row r="1728">
      <c r="A1728" s="36">
        <v>309.0</v>
      </c>
      <c r="B1728" s="37" t="str">
        <f>IFERROR(VLOOKUP(A1728,'asig octubre'!$A$2:$C$442,3,0))</f>
        <v>Sayer Thorton</v>
      </c>
      <c r="C1728" s="37" t="str">
        <f>IFERROR(VLOOKUP(A1728,'asig octubre'!$A$2:$B$442,2,0))</f>
        <v>EC-04</v>
      </c>
      <c r="D1728" s="38">
        <v>45581.68078703704</v>
      </c>
      <c r="E1728" s="36" t="s">
        <v>264</v>
      </c>
      <c r="F1728" s="37" t="str">
        <f t="array" ref="F1728">IFERROR(XLOOKUP(E1728,Operadores!A:A,Operadores!B:B))</f>
        <v>REVELI</v>
      </c>
      <c r="G1728" s="36" t="s">
        <v>72</v>
      </c>
      <c r="H1728" s="39">
        <v>19.5</v>
      </c>
      <c r="I1728" s="40">
        <v>182.82</v>
      </c>
      <c r="J1728" s="41">
        <f t="shared" si="1"/>
        <v>3564.99</v>
      </c>
      <c r="K1728" s="37" t="str">
        <f t="array" ref="K1728">IFERROR(XLOOKUP(G1728,'Tipo de carga'!A:A,'Tipo de carga'!B:B))</f>
        <v>Autoabasto</v>
      </c>
      <c r="L1728" s="37">
        <f t="shared" si="2"/>
        <v>42</v>
      </c>
      <c r="M1728" s="37">
        <f t="shared" si="3"/>
        <v>16</v>
      </c>
      <c r="N1728" s="37">
        <f t="shared" si="4"/>
        <v>10</v>
      </c>
      <c r="O1728" s="37" t="str">
        <f t="array" ref="O1728">IFERROR(XLOOKUP(K1728,'Tipo de carga'!B:B,'Tipo de carga'!C:C))</f>
        <v>Diesel</v>
      </c>
    </row>
    <row r="1729">
      <c r="A1729" s="36">
        <v>1821.0</v>
      </c>
      <c r="B1729" s="37" t="str">
        <f>IFERROR(VLOOKUP(A1729,'asig octubre'!$A$2:$C$442,3,0))</f>
        <v>Circuitos</v>
      </c>
      <c r="C1729" s="37" t="str">
        <f>IFERROR(VLOOKUP(A1729,'asig octubre'!$A$2:$B$442,2,0))</f>
        <v>EC-03</v>
      </c>
      <c r="D1729" s="38">
        <v>45581.67909722222</v>
      </c>
      <c r="E1729" s="36" t="s">
        <v>198</v>
      </c>
      <c r="F1729" s="37" t="str">
        <f t="array" ref="F1729">IFERROR(XLOOKUP(E1729,Operadores!A:A,Operadores!B:B))</f>
        <v>BAULUI</v>
      </c>
      <c r="G1729" s="36" t="s">
        <v>72</v>
      </c>
      <c r="H1729" s="39">
        <v>19.5</v>
      </c>
      <c r="I1729" s="40">
        <v>550.22</v>
      </c>
      <c r="J1729" s="41">
        <f t="shared" si="1"/>
        <v>10729.29</v>
      </c>
      <c r="K1729" s="37" t="str">
        <f t="array" ref="K1729">IFERROR(XLOOKUP(G1729,'Tipo de carga'!A:A,'Tipo de carga'!B:B))</f>
        <v>Autoabasto</v>
      </c>
      <c r="L1729" s="37">
        <f t="shared" si="2"/>
        <v>42</v>
      </c>
      <c r="M1729" s="37">
        <f t="shared" si="3"/>
        <v>16</v>
      </c>
      <c r="N1729" s="37">
        <f t="shared" si="4"/>
        <v>10</v>
      </c>
      <c r="O1729" s="37" t="str">
        <f t="array" ref="O1729">IFERROR(XLOOKUP(K1729,'Tipo de carga'!B:B,'Tipo de carga'!C:C))</f>
        <v>Diesel</v>
      </c>
    </row>
    <row r="1730">
      <c r="A1730" s="36">
        <v>1809.0</v>
      </c>
      <c r="B1730" s="37" t="str">
        <f>IFERROR(VLOOKUP(A1730,'asig octubre'!$A$2:$C$442,3,0))</f>
        <v>Full Liver</v>
      </c>
      <c r="C1730" s="37" t="str">
        <f>IFERROR(VLOOKUP(A1730,'asig octubre'!$A$2:$B$442,2,0))</f>
        <v>EC-01</v>
      </c>
      <c r="D1730" s="38">
        <v>45581.657789351855</v>
      </c>
      <c r="E1730" s="36" t="s">
        <v>253</v>
      </c>
      <c r="F1730" s="37" t="str">
        <f t="array" ref="F1730">IFERROR(XLOOKUP(E1730,Operadores!A:A,Operadores!B:B))</f>
        <v>MARFRA</v>
      </c>
      <c r="G1730" s="36" t="s">
        <v>72</v>
      </c>
      <c r="H1730" s="39">
        <v>19.5</v>
      </c>
      <c r="I1730" s="40">
        <v>836.28</v>
      </c>
      <c r="J1730" s="41">
        <f t="shared" si="1"/>
        <v>16307.46</v>
      </c>
      <c r="K1730" s="37" t="str">
        <f t="array" ref="K1730">IFERROR(XLOOKUP(G1730,'Tipo de carga'!A:A,'Tipo de carga'!B:B))</f>
        <v>Autoabasto</v>
      </c>
      <c r="L1730" s="37">
        <f t="shared" si="2"/>
        <v>42</v>
      </c>
      <c r="M1730" s="37">
        <f t="shared" si="3"/>
        <v>16</v>
      </c>
      <c r="N1730" s="37">
        <f t="shared" si="4"/>
        <v>10</v>
      </c>
      <c r="O1730" s="37" t="str">
        <f t="array" ref="O1730">IFERROR(XLOOKUP(K1730,'Tipo de carga'!B:B,'Tipo de carga'!C:C))</f>
        <v>Diesel</v>
      </c>
    </row>
    <row r="1731">
      <c r="A1731" s="36">
        <v>1949.0</v>
      </c>
      <c r="B1731" s="37" t="str">
        <f>IFERROR(VLOOKUP(A1731,'asig octubre'!$A$2:$C$442,3,0))</f>
        <v>MeLi asignado SD</v>
      </c>
      <c r="C1731" s="37" t="str">
        <f>IFERROR(VLOOKUP(A1731,'asig octubre'!$A$2:$B$442,2,0))</f>
        <v>EC-05</v>
      </c>
      <c r="D1731" s="38">
        <v>45581.64476851852</v>
      </c>
      <c r="E1731" s="36" t="s">
        <v>170</v>
      </c>
      <c r="F1731" s="37" t="str">
        <f t="array" ref="F1731">IFERROR(XLOOKUP(E1731,Operadores!A:A,Operadores!B:B))</f>
        <v>MIRISR</v>
      </c>
      <c r="G1731" s="36" t="s">
        <v>72</v>
      </c>
      <c r="H1731" s="39">
        <v>19.5</v>
      </c>
      <c r="I1731" s="40">
        <v>337.68</v>
      </c>
      <c r="J1731" s="41">
        <f t="shared" si="1"/>
        <v>6584.76</v>
      </c>
      <c r="K1731" s="37" t="str">
        <f t="array" ref="K1731">IFERROR(XLOOKUP(G1731,'Tipo de carga'!A:A,'Tipo de carga'!B:B))</f>
        <v>Autoabasto</v>
      </c>
      <c r="L1731" s="37">
        <f t="shared" si="2"/>
        <v>42</v>
      </c>
      <c r="M1731" s="37">
        <f t="shared" si="3"/>
        <v>16</v>
      </c>
      <c r="N1731" s="37">
        <f t="shared" si="4"/>
        <v>10</v>
      </c>
      <c r="O1731" s="37" t="str">
        <f t="array" ref="O1731">IFERROR(XLOOKUP(K1731,'Tipo de carga'!B:B,'Tipo de carga'!C:C))</f>
        <v>Diesel</v>
      </c>
    </row>
    <row r="1732">
      <c r="A1732" s="36">
        <v>1854.0</v>
      </c>
      <c r="B1732" s="37" t="str">
        <f>IFERROR(VLOOKUP(A1732,'asig octubre'!$A$2:$C$442,3,0))</f>
        <v>Circuitos</v>
      </c>
      <c r="C1732" s="37" t="str">
        <f>IFERROR(VLOOKUP(A1732,'asig octubre'!$A$2:$B$442,2,0))</f>
        <v>EC-03</v>
      </c>
      <c r="D1732" s="38">
        <v>45581.62168981481</v>
      </c>
      <c r="E1732" s="36" t="s">
        <v>409</v>
      </c>
      <c r="F1732" s="37" t="str">
        <f t="array" ref="F1732">IFERROR(XLOOKUP(E1732,Operadores!A:A,Operadores!B:B))</f>
        <v>SANJUL</v>
      </c>
      <c r="G1732" s="36" t="s">
        <v>72</v>
      </c>
      <c r="H1732" s="39">
        <v>19.5</v>
      </c>
      <c r="I1732" s="40">
        <v>578.66</v>
      </c>
      <c r="J1732" s="41">
        <f t="shared" si="1"/>
        <v>11283.87</v>
      </c>
      <c r="K1732" s="37" t="str">
        <f t="array" ref="K1732">IFERROR(XLOOKUP(G1732,'Tipo de carga'!A:A,'Tipo de carga'!B:B))</f>
        <v>Autoabasto</v>
      </c>
      <c r="L1732" s="37">
        <f t="shared" si="2"/>
        <v>42</v>
      </c>
      <c r="M1732" s="37">
        <f t="shared" si="3"/>
        <v>16</v>
      </c>
      <c r="N1732" s="37">
        <f t="shared" si="4"/>
        <v>10</v>
      </c>
      <c r="O1732" s="37" t="str">
        <f t="array" ref="O1732">IFERROR(XLOOKUP(K1732,'Tipo de carga'!B:B,'Tipo de carga'!C:C))</f>
        <v>Diesel</v>
      </c>
    </row>
    <row r="1733">
      <c r="A1733" s="36" t="s">
        <v>187</v>
      </c>
      <c r="B1733" s="37" t="str">
        <f>IFERROR(VLOOKUP(A1733,'asig octubre'!$A$2:$C$442,3,0))</f>
        <v/>
      </c>
      <c r="C1733" s="37" t="str">
        <f>IFERROR(VLOOKUP(A1733,'asig octubre'!$A$2:$B$442,2,0))</f>
        <v/>
      </c>
      <c r="D1733" s="38">
        <v>45581.60741898148</v>
      </c>
      <c r="E1733" s="36" t="s">
        <v>69</v>
      </c>
      <c r="F1733" s="37" t="str">
        <f t="array" ref="F1733">IFERROR(XLOOKUP(E1733,Operadores!A:A,Operadores!B:B))</f>
        <v>MTTO</v>
      </c>
      <c r="G1733" s="36" t="s">
        <v>72</v>
      </c>
      <c r="H1733" s="39">
        <v>19.5</v>
      </c>
      <c r="I1733" s="40">
        <v>7.48</v>
      </c>
      <c r="J1733" s="41">
        <f t="shared" si="1"/>
        <v>145.86</v>
      </c>
      <c r="K1733" s="37" t="str">
        <f t="array" ref="K1733">IFERROR(XLOOKUP(G1733,'Tipo de carga'!A:A,'Tipo de carga'!B:B))</f>
        <v>Autoabasto</v>
      </c>
      <c r="L1733" s="37">
        <f t="shared" si="2"/>
        <v>42</v>
      </c>
      <c r="M1733" s="37">
        <f t="shared" si="3"/>
        <v>16</v>
      </c>
      <c r="N1733" s="37">
        <f t="shared" si="4"/>
        <v>10</v>
      </c>
      <c r="O1733" s="37" t="str">
        <f t="array" ref="O1733">IFERROR(XLOOKUP(K1733,'Tipo de carga'!B:B,'Tipo de carga'!C:C))</f>
        <v>Diesel</v>
      </c>
    </row>
    <row r="1734">
      <c r="A1734" s="36" t="s">
        <v>187</v>
      </c>
      <c r="B1734" s="37" t="str">
        <f>IFERROR(VLOOKUP(A1734,'asig octubre'!$A$2:$C$442,3,0))</f>
        <v/>
      </c>
      <c r="C1734" s="37" t="str">
        <f>IFERROR(VLOOKUP(A1734,'asig octubre'!$A$2:$B$442,2,0))</f>
        <v/>
      </c>
      <c r="D1734" s="38">
        <v>45581.60392361111</v>
      </c>
      <c r="E1734" s="36" t="s">
        <v>69</v>
      </c>
      <c r="F1734" s="37" t="str">
        <f t="array" ref="F1734">IFERROR(XLOOKUP(E1734,Operadores!A:A,Operadores!B:B))</f>
        <v>MTTO</v>
      </c>
      <c r="G1734" s="36" t="s">
        <v>72</v>
      </c>
      <c r="H1734" s="39">
        <v>19.5</v>
      </c>
      <c r="I1734" s="40">
        <v>3.62</v>
      </c>
      <c r="J1734" s="41">
        <f t="shared" si="1"/>
        <v>70.59</v>
      </c>
      <c r="K1734" s="37" t="str">
        <f t="array" ref="K1734">IFERROR(XLOOKUP(G1734,'Tipo de carga'!A:A,'Tipo de carga'!B:B))</f>
        <v>Autoabasto</v>
      </c>
      <c r="L1734" s="37">
        <f t="shared" si="2"/>
        <v>42</v>
      </c>
      <c r="M1734" s="37">
        <f t="shared" si="3"/>
        <v>16</v>
      </c>
      <c r="N1734" s="37">
        <f t="shared" si="4"/>
        <v>10</v>
      </c>
      <c r="O1734" s="37" t="str">
        <f t="array" ref="O1734">IFERROR(XLOOKUP(K1734,'Tipo de carga'!B:B,'Tipo de carga'!C:C))</f>
        <v>Diesel</v>
      </c>
    </row>
    <row r="1735">
      <c r="A1735" s="36">
        <v>1976.0</v>
      </c>
      <c r="B1735" s="37" t="str">
        <f>IFERROR(VLOOKUP(A1735,'asig octubre'!$A$2:$C$442,3,0))</f>
        <v>MeLi asignado SD</v>
      </c>
      <c r="C1735" s="37" t="str">
        <f>IFERROR(VLOOKUP(A1735,'asig octubre'!$A$2:$B$442,2,0))</f>
        <v>EC-05</v>
      </c>
      <c r="D1735" s="38">
        <v>45581.56728009259</v>
      </c>
      <c r="E1735" s="36" t="s">
        <v>178</v>
      </c>
      <c r="F1735" s="37" t="str">
        <f t="array" ref="F1735">IFERROR(XLOOKUP(E1735,Operadores!A:A,Operadores!B:B))</f>
        <v>BAUGEO</v>
      </c>
      <c r="G1735" s="36" t="s">
        <v>72</v>
      </c>
      <c r="H1735" s="39">
        <v>19.5</v>
      </c>
      <c r="I1735" s="40">
        <v>804.1</v>
      </c>
      <c r="J1735" s="41">
        <f t="shared" si="1"/>
        <v>15679.95</v>
      </c>
      <c r="K1735" s="37" t="str">
        <f t="array" ref="K1735">IFERROR(XLOOKUP(G1735,'Tipo de carga'!A:A,'Tipo de carga'!B:B))</f>
        <v>Autoabasto</v>
      </c>
      <c r="L1735" s="37">
        <f t="shared" si="2"/>
        <v>42</v>
      </c>
      <c r="M1735" s="37">
        <f t="shared" si="3"/>
        <v>16</v>
      </c>
      <c r="N1735" s="37">
        <f t="shared" si="4"/>
        <v>10</v>
      </c>
      <c r="O1735" s="37" t="str">
        <f t="array" ref="O1735">IFERROR(XLOOKUP(K1735,'Tipo de carga'!B:B,'Tipo de carga'!C:C))</f>
        <v>Diesel</v>
      </c>
    </row>
    <row r="1736">
      <c r="A1736" s="36">
        <v>1993.0</v>
      </c>
      <c r="B1736" s="37" t="str">
        <f>IFERROR(VLOOKUP(A1736,'asig octubre'!$A$2:$C$442,3,0))</f>
        <v>MeLi Dedicado TD</v>
      </c>
      <c r="C1736" s="37" t="str">
        <f>IFERROR(VLOOKUP(A1736,'asig octubre'!$A$2:$B$442,2,0))</f>
        <v>EC-05</v>
      </c>
      <c r="D1736" s="38">
        <v>45581.502604166664</v>
      </c>
      <c r="E1736" s="36" t="s">
        <v>389</v>
      </c>
      <c r="F1736" s="37" t="str">
        <f t="array" ref="F1736">IFERROR(XLOOKUP(E1736,Operadores!A:A,Operadores!B:B))</f>
        <v>CELJOS</v>
      </c>
      <c r="G1736" s="36" t="s">
        <v>72</v>
      </c>
      <c r="H1736" s="39">
        <v>19.5</v>
      </c>
      <c r="I1736" s="40">
        <v>513.35</v>
      </c>
      <c r="J1736" s="41">
        <f t="shared" si="1"/>
        <v>10010.325</v>
      </c>
      <c r="K1736" s="37" t="str">
        <f t="array" ref="K1736">IFERROR(XLOOKUP(G1736,'Tipo de carga'!A:A,'Tipo de carga'!B:B))</f>
        <v>Autoabasto</v>
      </c>
      <c r="L1736" s="37">
        <f t="shared" si="2"/>
        <v>42</v>
      </c>
      <c r="M1736" s="37">
        <f t="shared" si="3"/>
        <v>16</v>
      </c>
      <c r="N1736" s="37">
        <f t="shared" si="4"/>
        <v>10</v>
      </c>
      <c r="O1736" s="37" t="str">
        <f t="array" ref="O1736">IFERROR(XLOOKUP(K1736,'Tipo de carga'!B:B,'Tipo de carga'!C:C))</f>
        <v>Diesel</v>
      </c>
    </row>
    <row r="1737">
      <c r="A1737" s="36">
        <v>1997.0</v>
      </c>
      <c r="B1737" s="37" t="str">
        <f>IFERROR(VLOOKUP(A1737,'asig octubre'!$A$2:$C$442,3,0))</f>
        <v>MeLi Dedicado Merida</v>
      </c>
      <c r="C1737" s="37" t="str">
        <f>IFERROR(VLOOKUP(A1737,'asig octubre'!$A$2:$B$442,2,0))</f>
        <v>EC-05</v>
      </c>
      <c r="D1737" s="38">
        <v>45581.49130787037</v>
      </c>
      <c r="E1737" s="36" t="s">
        <v>290</v>
      </c>
      <c r="F1737" s="37" t="str">
        <f t="array" ref="F1737">IFERROR(XLOOKUP(E1737,Operadores!A:A,Operadores!B:B))</f>
        <v>MARLEO</v>
      </c>
      <c r="G1737" s="36" t="s">
        <v>72</v>
      </c>
      <c r="H1737" s="39">
        <v>19.5</v>
      </c>
      <c r="I1737" s="40">
        <v>497.14</v>
      </c>
      <c r="J1737" s="41">
        <f t="shared" si="1"/>
        <v>9694.23</v>
      </c>
      <c r="K1737" s="37" t="str">
        <f t="array" ref="K1737">IFERROR(XLOOKUP(G1737,'Tipo de carga'!A:A,'Tipo de carga'!B:B))</f>
        <v>Autoabasto</v>
      </c>
      <c r="L1737" s="37">
        <f t="shared" si="2"/>
        <v>42</v>
      </c>
      <c r="M1737" s="37">
        <f t="shared" si="3"/>
        <v>16</v>
      </c>
      <c r="N1737" s="37">
        <f t="shared" si="4"/>
        <v>10</v>
      </c>
      <c r="O1737" s="37" t="str">
        <f t="array" ref="O1737">IFERROR(XLOOKUP(K1737,'Tipo de carga'!B:B,'Tipo de carga'!C:C))</f>
        <v>Diesel</v>
      </c>
    </row>
    <row r="1738">
      <c r="A1738" s="36">
        <v>2010.0</v>
      </c>
      <c r="B1738" s="37" t="str">
        <f>IFERROR(VLOOKUP(A1738,'asig octubre'!$A$2:$C$442,3,0))</f>
        <v>MeLi asignado SD</v>
      </c>
      <c r="C1738" s="37" t="str">
        <f>IFERROR(VLOOKUP(A1738,'asig octubre'!$A$2:$B$442,2,0))</f>
        <v>EC-05</v>
      </c>
      <c r="D1738" s="38">
        <v>45581.45618055556</v>
      </c>
      <c r="E1738" s="36" t="s">
        <v>348</v>
      </c>
      <c r="F1738" s="37" t="str">
        <f t="array" ref="F1738">IFERROR(XLOOKUP(E1738,Operadores!A:A,Operadores!B:B))</f>
        <v>REYFER01</v>
      </c>
      <c r="G1738" s="36" t="s">
        <v>72</v>
      </c>
      <c r="H1738" s="39">
        <v>19.5</v>
      </c>
      <c r="I1738" s="40">
        <v>278.57</v>
      </c>
      <c r="J1738" s="41">
        <f t="shared" si="1"/>
        <v>5432.115</v>
      </c>
      <c r="K1738" s="37" t="str">
        <f t="array" ref="K1738">IFERROR(XLOOKUP(G1738,'Tipo de carga'!A:A,'Tipo de carga'!B:B))</f>
        <v>Autoabasto</v>
      </c>
      <c r="L1738" s="37">
        <f t="shared" si="2"/>
        <v>42</v>
      </c>
      <c r="M1738" s="37">
        <f t="shared" si="3"/>
        <v>16</v>
      </c>
      <c r="N1738" s="37">
        <f t="shared" si="4"/>
        <v>10</v>
      </c>
      <c r="O1738" s="37" t="str">
        <f t="array" ref="O1738">IFERROR(XLOOKUP(K1738,'Tipo de carga'!B:B,'Tipo de carga'!C:C))</f>
        <v>Diesel</v>
      </c>
    </row>
    <row r="1739">
      <c r="A1739" s="36">
        <v>1693.0</v>
      </c>
      <c r="B1739" s="37" t="str">
        <f>IFERROR(VLOOKUP(A1739,'asig octubre'!$A$2:$C$442,3,0))</f>
        <v>Liverpool Local</v>
      </c>
      <c r="C1739" s="37" t="str">
        <f>IFERROR(VLOOKUP(A1739,'asig octubre'!$A$2:$B$442,2,0))</f>
        <v>EC-01</v>
      </c>
      <c r="D1739" s="38">
        <v>45581.37850694444</v>
      </c>
      <c r="E1739" s="36" t="s">
        <v>182</v>
      </c>
      <c r="F1739" s="37" t="str">
        <f t="array" ref="F1739">IFERROR(XLOOKUP(E1739,Operadores!A:A,Operadores!B:B))</f>
        <v>ROBJUA01</v>
      </c>
      <c r="G1739" s="36" t="s">
        <v>72</v>
      </c>
      <c r="H1739" s="39">
        <v>19.5</v>
      </c>
      <c r="I1739" s="40">
        <v>410.99</v>
      </c>
      <c r="J1739" s="41">
        <f t="shared" si="1"/>
        <v>8014.305</v>
      </c>
      <c r="K1739" s="37" t="str">
        <f t="array" ref="K1739">IFERROR(XLOOKUP(G1739,'Tipo de carga'!A:A,'Tipo de carga'!B:B))</f>
        <v>Autoabasto</v>
      </c>
      <c r="L1739" s="37">
        <f t="shared" si="2"/>
        <v>42</v>
      </c>
      <c r="M1739" s="37">
        <f t="shared" si="3"/>
        <v>16</v>
      </c>
      <c r="N1739" s="37">
        <f t="shared" si="4"/>
        <v>10</v>
      </c>
      <c r="O1739" s="37" t="str">
        <f t="array" ref="O1739">IFERROR(XLOOKUP(K1739,'Tipo de carga'!B:B,'Tipo de carga'!C:C))</f>
        <v>Diesel</v>
      </c>
    </row>
    <row r="1740">
      <c r="A1740" s="36">
        <v>1759.0</v>
      </c>
      <c r="B1740" s="37" t="str">
        <f>IFERROR(VLOOKUP(A1740,'asig octubre'!$A$2:$C$442,3,0))</f>
        <v>Liverpool Local</v>
      </c>
      <c r="C1740" s="37" t="str">
        <f>IFERROR(VLOOKUP(A1740,'asig octubre'!$A$2:$B$442,2,0))</f>
        <v>EC-01</v>
      </c>
      <c r="D1740" s="38">
        <v>45581.355729166666</v>
      </c>
      <c r="E1740" s="36" t="s">
        <v>461</v>
      </c>
      <c r="F1740" s="37" t="str">
        <f t="array" ref="F1740">IFERROR(XLOOKUP(E1740,Operadores!A:A,Operadores!B:B))</f>
        <v>JUAJOR</v>
      </c>
      <c r="G1740" s="36" t="s">
        <v>72</v>
      </c>
      <c r="H1740" s="39">
        <v>19.5</v>
      </c>
      <c r="I1740" s="40">
        <v>554.74</v>
      </c>
      <c r="J1740" s="41">
        <f t="shared" si="1"/>
        <v>10817.43</v>
      </c>
      <c r="K1740" s="37" t="str">
        <f t="array" ref="K1740">IFERROR(XLOOKUP(G1740,'Tipo de carga'!A:A,'Tipo de carga'!B:B))</f>
        <v>Autoabasto</v>
      </c>
      <c r="L1740" s="37">
        <f t="shared" si="2"/>
        <v>42</v>
      </c>
      <c r="M1740" s="37">
        <f t="shared" si="3"/>
        <v>16</v>
      </c>
      <c r="N1740" s="37">
        <f t="shared" si="4"/>
        <v>10</v>
      </c>
      <c r="O1740" s="37" t="str">
        <f t="array" ref="O1740">IFERROR(XLOOKUP(K1740,'Tipo de carga'!B:B,'Tipo de carga'!C:C))</f>
        <v>Diesel</v>
      </c>
    </row>
    <row r="1741">
      <c r="A1741" s="36">
        <v>1689.0</v>
      </c>
      <c r="B1741" s="37" t="str">
        <f>IFERROR(VLOOKUP(A1741,'asig octubre'!$A$2:$C$442,3,0))</f>
        <v>Pilgrims Tepo</v>
      </c>
      <c r="C1741" s="37" t="str">
        <f>IFERROR(VLOOKUP(A1741,'asig octubre'!$A$2:$B$442,2,0))</f>
        <v>EC-02</v>
      </c>
      <c r="D1741" s="38">
        <v>45581.239340277774</v>
      </c>
      <c r="E1741" s="36" t="s">
        <v>219</v>
      </c>
      <c r="F1741" s="37" t="str">
        <f t="array" ref="F1741">IFERROR(XLOOKUP(E1741,Operadores!A:A,Operadores!B:B))</f>
        <v>MAREVA</v>
      </c>
      <c r="G1741" s="36" t="s">
        <v>72</v>
      </c>
      <c r="H1741" s="39">
        <v>19.5</v>
      </c>
      <c r="I1741" s="40">
        <v>40.63</v>
      </c>
      <c r="J1741" s="41">
        <f t="shared" si="1"/>
        <v>792.285</v>
      </c>
      <c r="K1741" s="37" t="str">
        <f t="array" ref="K1741">IFERROR(XLOOKUP(G1741,'Tipo de carga'!A:A,'Tipo de carga'!B:B))</f>
        <v>Autoabasto</v>
      </c>
      <c r="L1741" s="37">
        <f t="shared" si="2"/>
        <v>42</v>
      </c>
      <c r="M1741" s="37">
        <f t="shared" si="3"/>
        <v>16</v>
      </c>
      <c r="N1741" s="37">
        <f t="shared" si="4"/>
        <v>10</v>
      </c>
      <c r="O1741" s="37" t="str">
        <f t="array" ref="O1741">IFERROR(XLOOKUP(K1741,'Tipo de carga'!B:B,'Tipo de carga'!C:C))</f>
        <v>Diesel</v>
      </c>
    </row>
    <row r="1742">
      <c r="A1742" s="36">
        <v>1828.0</v>
      </c>
      <c r="B1742" s="37" t="str">
        <f>IFERROR(VLOOKUP(A1742,'asig octubre'!$A$2:$C$442,3,0))</f>
        <v>Circuitos Mty</v>
      </c>
      <c r="C1742" s="37" t="str">
        <f>IFERROR(VLOOKUP(A1742,'asig octubre'!$A$2:$B$442,2,0))</f>
        <v>EC-07</v>
      </c>
      <c r="D1742" s="38">
        <v>45581.23357638889</v>
      </c>
      <c r="E1742" s="36" t="s">
        <v>414</v>
      </c>
      <c r="F1742" s="37" t="str">
        <f t="array" ref="F1742">IFERROR(XLOOKUP(E1742,Operadores!A:A,Operadores!B:B))</f>
        <v>CRUBE</v>
      </c>
      <c r="G1742" s="36" t="s">
        <v>72</v>
      </c>
      <c r="H1742" s="39">
        <v>19.5</v>
      </c>
      <c r="I1742" s="40">
        <v>377.02</v>
      </c>
      <c r="J1742" s="41">
        <f t="shared" si="1"/>
        <v>7351.89</v>
      </c>
      <c r="K1742" s="37" t="str">
        <f t="array" ref="K1742">IFERROR(XLOOKUP(G1742,'Tipo de carga'!A:A,'Tipo de carga'!B:B))</f>
        <v>Autoabasto</v>
      </c>
      <c r="L1742" s="37">
        <f t="shared" si="2"/>
        <v>42</v>
      </c>
      <c r="M1742" s="37">
        <f t="shared" si="3"/>
        <v>16</v>
      </c>
      <c r="N1742" s="37">
        <f t="shared" si="4"/>
        <v>10</v>
      </c>
      <c r="O1742" s="37" t="str">
        <f t="array" ref="O1742">IFERROR(XLOOKUP(K1742,'Tipo de carga'!B:B,'Tipo de carga'!C:C))</f>
        <v>Diesel</v>
      </c>
    </row>
    <row r="1743">
      <c r="A1743" s="36">
        <v>1790.0</v>
      </c>
      <c r="B1743" s="37" t="str">
        <f>IFERROR(VLOOKUP(A1743,'asig octubre'!$A$2:$C$442,3,0))</f>
        <v>Sayer Sencillo</v>
      </c>
      <c r="C1743" s="37" t="str">
        <f>IFERROR(VLOOKUP(A1743,'asig octubre'!$A$2:$B$442,2,0))</f>
        <v>EC-04</v>
      </c>
      <c r="D1743" s="38">
        <v>45581.22408564815</v>
      </c>
      <c r="E1743" s="36" t="s">
        <v>263</v>
      </c>
      <c r="F1743" s="37" t="str">
        <f t="array" ref="F1743">IFERROR(XLOOKUP(E1743,Operadores!A:A,Operadores!B:B))</f>
        <v>DEJISR</v>
      </c>
      <c r="G1743" s="36" t="s">
        <v>72</v>
      </c>
      <c r="H1743" s="39">
        <v>19.5</v>
      </c>
      <c r="I1743" s="40">
        <v>948.1</v>
      </c>
      <c r="J1743" s="41">
        <f t="shared" si="1"/>
        <v>18487.95</v>
      </c>
      <c r="K1743" s="37" t="str">
        <f t="array" ref="K1743">IFERROR(XLOOKUP(G1743,'Tipo de carga'!A:A,'Tipo de carga'!B:B))</f>
        <v>Autoabasto</v>
      </c>
      <c r="L1743" s="37">
        <f t="shared" si="2"/>
        <v>42</v>
      </c>
      <c r="M1743" s="37">
        <f t="shared" si="3"/>
        <v>16</v>
      </c>
      <c r="N1743" s="37">
        <f t="shared" si="4"/>
        <v>10</v>
      </c>
      <c r="O1743" s="37" t="str">
        <f t="array" ref="O1743">IFERROR(XLOOKUP(K1743,'Tipo de carga'!B:B,'Tipo de carga'!C:C))</f>
        <v>Diesel</v>
      </c>
    </row>
    <row r="1744">
      <c r="A1744" s="36">
        <v>1711.0</v>
      </c>
      <c r="B1744" s="37" t="str">
        <f>IFERROR(VLOOKUP(A1744,'asig octubre'!$A$2:$C$442,3,0))</f>
        <v>Peñafiel Tecamac</v>
      </c>
      <c r="C1744" s="37" t="str">
        <f>IFERROR(VLOOKUP(A1744,'asig octubre'!$A$2:$B$442,2,0))</f>
        <v>EC-02</v>
      </c>
      <c r="D1744" s="38">
        <v>45581.205034722225</v>
      </c>
      <c r="E1744" s="36" t="s">
        <v>203</v>
      </c>
      <c r="F1744" s="37" t="str">
        <f t="array" ref="F1744">IFERROR(XLOOKUP(E1744,Operadores!A:A,Operadores!B:B))</f>
        <v>VALJUA</v>
      </c>
      <c r="G1744" s="36" t="s">
        <v>72</v>
      </c>
      <c r="H1744" s="39">
        <v>19.5</v>
      </c>
      <c r="I1744" s="40">
        <v>335.61</v>
      </c>
      <c r="J1744" s="41">
        <f t="shared" si="1"/>
        <v>6544.395</v>
      </c>
      <c r="K1744" s="37" t="str">
        <f t="array" ref="K1744">IFERROR(XLOOKUP(G1744,'Tipo de carga'!A:A,'Tipo de carga'!B:B))</f>
        <v>Autoabasto</v>
      </c>
      <c r="L1744" s="37">
        <f t="shared" si="2"/>
        <v>42</v>
      </c>
      <c r="M1744" s="37">
        <f t="shared" si="3"/>
        <v>16</v>
      </c>
      <c r="N1744" s="37">
        <f t="shared" si="4"/>
        <v>10</v>
      </c>
      <c r="O1744" s="37" t="str">
        <f t="array" ref="O1744">IFERROR(XLOOKUP(K1744,'Tipo de carga'!B:B,'Tipo de carga'!C:C))</f>
        <v>Diesel</v>
      </c>
    </row>
    <row r="1745">
      <c r="A1745" s="36">
        <v>1768.0</v>
      </c>
      <c r="B1745" s="37" t="str">
        <f>IFERROR(VLOOKUP(A1745,'asig octubre'!$A$2:$C$442,3,0))</f>
        <v>Peñafiel Tecamac</v>
      </c>
      <c r="C1745" s="37" t="str">
        <f>IFERROR(VLOOKUP(A1745,'asig octubre'!$A$2:$B$442,2,0))</f>
        <v>EC-02</v>
      </c>
      <c r="D1745" s="38">
        <v>45581.19409722222</v>
      </c>
      <c r="E1745" s="36" t="s">
        <v>517</v>
      </c>
      <c r="F1745" s="37" t="str">
        <f t="array" ref="F1745">IFERROR(XLOOKUP(E1745,Operadores!A:A,Operadores!B:B))</f>
        <v>APADAN</v>
      </c>
      <c r="G1745" s="36" t="s">
        <v>72</v>
      </c>
      <c r="H1745" s="39">
        <v>19.5</v>
      </c>
      <c r="I1745" s="40">
        <v>320.6</v>
      </c>
      <c r="J1745" s="41">
        <f t="shared" si="1"/>
        <v>6251.7</v>
      </c>
      <c r="K1745" s="37" t="str">
        <f t="array" ref="K1745">IFERROR(XLOOKUP(G1745,'Tipo de carga'!A:A,'Tipo de carga'!B:B))</f>
        <v>Autoabasto</v>
      </c>
      <c r="L1745" s="37">
        <f t="shared" si="2"/>
        <v>42</v>
      </c>
      <c r="M1745" s="37">
        <f t="shared" si="3"/>
        <v>16</v>
      </c>
      <c r="N1745" s="37">
        <f t="shared" si="4"/>
        <v>10</v>
      </c>
      <c r="O1745" s="37" t="str">
        <f t="array" ref="O1745">IFERROR(XLOOKUP(K1745,'Tipo de carga'!B:B,'Tipo de carga'!C:C))</f>
        <v>Diesel</v>
      </c>
    </row>
    <row r="1746">
      <c r="A1746" s="36">
        <v>1892.0</v>
      </c>
      <c r="B1746" s="37" t="str">
        <f>IFERROR(VLOOKUP(A1746,'asig octubre'!$A$2:$C$442,3,0))</f>
        <v>Full Liver</v>
      </c>
      <c r="C1746" s="37" t="str">
        <f>IFERROR(VLOOKUP(A1746,'asig octubre'!$A$2:$B$442,2,0))</f>
        <v>EC-01</v>
      </c>
      <c r="D1746" s="38">
        <v>45581.17731481481</v>
      </c>
      <c r="E1746" s="36" t="s">
        <v>151</v>
      </c>
      <c r="F1746" s="37" t="str">
        <f t="array" ref="F1746">IFERROR(XLOOKUP(E1746,Operadores!A:A,Operadores!B:B))</f>
        <v>CALVI</v>
      </c>
      <c r="G1746" s="36" t="s">
        <v>72</v>
      </c>
      <c r="H1746" s="39">
        <v>19.5</v>
      </c>
      <c r="I1746" s="40">
        <v>690.98</v>
      </c>
      <c r="J1746" s="41">
        <f t="shared" si="1"/>
        <v>13474.11</v>
      </c>
      <c r="K1746" s="37" t="str">
        <f t="array" ref="K1746">IFERROR(XLOOKUP(G1746,'Tipo de carga'!A:A,'Tipo de carga'!B:B))</f>
        <v>Autoabasto</v>
      </c>
      <c r="L1746" s="37">
        <f t="shared" si="2"/>
        <v>42</v>
      </c>
      <c r="M1746" s="37">
        <f t="shared" si="3"/>
        <v>16</v>
      </c>
      <c r="N1746" s="37">
        <f t="shared" si="4"/>
        <v>10</v>
      </c>
      <c r="O1746" s="37" t="str">
        <f t="array" ref="O1746">IFERROR(XLOOKUP(K1746,'Tipo de carga'!B:B,'Tipo de carga'!C:C))</f>
        <v>Diesel</v>
      </c>
    </row>
    <row r="1747">
      <c r="A1747" s="36">
        <v>1945.0</v>
      </c>
      <c r="B1747" s="37" t="str">
        <f>IFERROR(VLOOKUP(A1747,'asig octubre'!$A$2:$C$442,3,0))</f>
        <v>MeLi asignado SD</v>
      </c>
      <c r="C1747" s="37" t="str">
        <f>IFERROR(VLOOKUP(A1747,'asig octubre'!$A$2:$B$442,2,0))</f>
        <v>EC-05</v>
      </c>
      <c r="D1747" s="38">
        <v>45581.16165509259</v>
      </c>
      <c r="E1747" s="36" t="s">
        <v>349</v>
      </c>
      <c r="F1747" s="37" t="str">
        <f t="array" ref="F1747">IFERROR(XLOOKUP(E1747,Operadores!A:A,Operadores!B:B))</f>
        <v>GUEGAB</v>
      </c>
      <c r="G1747" s="36" t="s">
        <v>72</v>
      </c>
      <c r="H1747" s="39">
        <v>19.5</v>
      </c>
      <c r="I1747" s="40">
        <v>262.59</v>
      </c>
      <c r="J1747" s="41">
        <f t="shared" si="1"/>
        <v>5120.505</v>
      </c>
      <c r="K1747" s="37" t="str">
        <f t="array" ref="K1747">IFERROR(XLOOKUP(G1747,'Tipo de carga'!A:A,'Tipo de carga'!B:B))</f>
        <v>Autoabasto</v>
      </c>
      <c r="L1747" s="37">
        <f t="shared" si="2"/>
        <v>42</v>
      </c>
      <c r="M1747" s="37">
        <f t="shared" si="3"/>
        <v>16</v>
      </c>
      <c r="N1747" s="37">
        <f t="shared" si="4"/>
        <v>10</v>
      </c>
      <c r="O1747" s="37" t="str">
        <f t="array" ref="O1747">IFERROR(XLOOKUP(K1747,'Tipo de carga'!B:B,'Tipo de carga'!C:C))</f>
        <v>Diesel</v>
      </c>
    </row>
    <row r="1748">
      <c r="A1748" s="36">
        <v>1908.0</v>
      </c>
      <c r="B1748" s="37" t="str">
        <f>IFERROR(VLOOKUP(A1748,'asig octubre'!$A$2:$C$442,3,0))</f>
        <v>Circuitos Mty</v>
      </c>
      <c r="C1748" s="37" t="str">
        <f>IFERROR(VLOOKUP(A1748,'asig octubre'!$A$2:$B$442,2,0))</f>
        <v>EC-07</v>
      </c>
      <c r="D1748" s="38">
        <v>45581.14915509259</v>
      </c>
      <c r="E1748" s="36" t="s">
        <v>359</v>
      </c>
      <c r="F1748" s="37" t="str">
        <f t="array" ref="F1748">IFERROR(XLOOKUP(E1748,Operadores!A:A,Operadores!B:B))</f>
        <v>GARJOR01</v>
      </c>
      <c r="G1748" s="36" t="s">
        <v>72</v>
      </c>
      <c r="H1748" s="39">
        <v>19.5</v>
      </c>
      <c r="I1748" s="40">
        <v>760.52</v>
      </c>
      <c r="J1748" s="41">
        <f t="shared" si="1"/>
        <v>14830.14</v>
      </c>
      <c r="K1748" s="37" t="str">
        <f t="array" ref="K1748">IFERROR(XLOOKUP(G1748,'Tipo de carga'!A:A,'Tipo de carga'!B:B))</f>
        <v>Autoabasto</v>
      </c>
      <c r="L1748" s="37">
        <f t="shared" si="2"/>
        <v>42</v>
      </c>
      <c r="M1748" s="37">
        <f t="shared" si="3"/>
        <v>16</v>
      </c>
      <c r="N1748" s="37">
        <f t="shared" si="4"/>
        <v>10</v>
      </c>
      <c r="O1748" s="37" t="str">
        <f t="array" ref="O1748">IFERROR(XLOOKUP(K1748,'Tipo de carga'!B:B,'Tipo de carga'!C:C))</f>
        <v>Diesel</v>
      </c>
    </row>
    <row r="1749">
      <c r="A1749" s="36">
        <v>1897.0</v>
      </c>
      <c r="B1749" s="37" t="str">
        <f>IFERROR(VLOOKUP(A1749,'asig octubre'!$A$2:$C$442,3,0))</f>
        <v>Full Liver</v>
      </c>
      <c r="C1749" s="37" t="str">
        <f>IFERROR(VLOOKUP(A1749,'asig octubre'!$A$2:$B$442,2,0))</f>
        <v>EC-01</v>
      </c>
      <c r="D1749" s="38">
        <v>45581.12092592593</v>
      </c>
      <c r="E1749" s="36" t="s">
        <v>408</v>
      </c>
      <c r="F1749" s="37" t="str">
        <f t="array" ref="F1749">IFERROR(XLOOKUP(E1749,Operadores!A:A,Operadores!B:B))</f>
        <v>RODAR</v>
      </c>
      <c r="G1749" s="36" t="s">
        <v>72</v>
      </c>
      <c r="H1749" s="39">
        <v>19.5</v>
      </c>
      <c r="I1749" s="40">
        <v>644.14</v>
      </c>
      <c r="J1749" s="41">
        <f t="shared" si="1"/>
        <v>12560.73</v>
      </c>
      <c r="K1749" s="37" t="str">
        <f t="array" ref="K1749">IFERROR(XLOOKUP(G1749,'Tipo de carga'!A:A,'Tipo de carga'!B:B))</f>
        <v>Autoabasto</v>
      </c>
      <c r="L1749" s="37">
        <f t="shared" si="2"/>
        <v>42</v>
      </c>
      <c r="M1749" s="37">
        <f t="shared" si="3"/>
        <v>16</v>
      </c>
      <c r="N1749" s="37">
        <f t="shared" si="4"/>
        <v>10</v>
      </c>
      <c r="O1749" s="37" t="str">
        <f t="array" ref="O1749">IFERROR(XLOOKUP(K1749,'Tipo de carga'!B:B,'Tipo de carga'!C:C))</f>
        <v>Diesel</v>
      </c>
    </row>
    <row r="1750">
      <c r="A1750" s="36">
        <v>2009.0</v>
      </c>
      <c r="B1750" s="37" t="str">
        <f>IFERROR(VLOOKUP(A1750,'asig octubre'!$A$2:$C$442,3,0))</f>
        <v>MeLi Dedicado Merida</v>
      </c>
      <c r="C1750" s="37" t="str">
        <f>IFERROR(VLOOKUP(A1750,'asig octubre'!$A$2:$B$442,2,0))</f>
        <v>EC-05</v>
      </c>
      <c r="D1750" s="38">
        <v>45581.10706018518</v>
      </c>
      <c r="E1750" s="36" t="s">
        <v>372</v>
      </c>
      <c r="F1750" s="37" t="str">
        <f t="array" ref="F1750">IFERROR(XLOOKUP(E1750,Operadores!A:A,Operadores!B:B))</f>
        <v>IBAABI</v>
      </c>
      <c r="G1750" s="36" t="s">
        <v>72</v>
      </c>
      <c r="H1750" s="39">
        <v>19.5</v>
      </c>
      <c r="I1750" s="40">
        <v>270.69</v>
      </c>
      <c r="J1750" s="41">
        <f t="shared" si="1"/>
        <v>5278.455</v>
      </c>
      <c r="K1750" s="37" t="str">
        <f t="array" ref="K1750">IFERROR(XLOOKUP(G1750,'Tipo de carga'!A:A,'Tipo de carga'!B:B))</f>
        <v>Autoabasto</v>
      </c>
      <c r="L1750" s="37">
        <f t="shared" si="2"/>
        <v>42</v>
      </c>
      <c r="M1750" s="37">
        <f t="shared" si="3"/>
        <v>16</v>
      </c>
      <c r="N1750" s="37">
        <f t="shared" si="4"/>
        <v>10</v>
      </c>
      <c r="O1750" s="37" t="str">
        <f t="array" ref="O1750">IFERROR(XLOOKUP(K1750,'Tipo de carga'!B:B,'Tipo de carga'!C:C))</f>
        <v>Diesel</v>
      </c>
    </row>
    <row r="1751">
      <c r="A1751" s="36">
        <v>1951.0</v>
      </c>
      <c r="B1751" s="37" t="str">
        <f>IFERROR(VLOOKUP(A1751,'asig octubre'!$A$2:$C$442,3,0))</f>
        <v>MeLi Dedicado TD</v>
      </c>
      <c r="C1751" s="37" t="str">
        <f>IFERROR(VLOOKUP(A1751,'asig octubre'!$A$2:$B$442,2,0))</f>
        <v>EC-05</v>
      </c>
      <c r="D1751" s="38">
        <v>45581.04010416667</v>
      </c>
      <c r="E1751" s="36" t="s">
        <v>196</v>
      </c>
      <c r="F1751" s="37" t="str">
        <f t="array" ref="F1751">IFERROR(XLOOKUP(E1751,Operadores!A:A,Operadores!B:B))</f>
        <v>HERJOS07</v>
      </c>
      <c r="G1751" s="36" t="s">
        <v>72</v>
      </c>
      <c r="H1751" s="39">
        <v>19.5</v>
      </c>
      <c r="I1751" s="40">
        <v>387.5</v>
      </c>
      <c r="J1751" s="41">
        <f t="shared" si="1"/>
        <v>7556.25</v>
      </c>
      <c r="K1751" s="37" t="str">
        <f t="array" ref="K1751">IFERROR(XLOOKUP(G1751,'Tipo de carga'!A:A,'Tipo de carga'!B:B))</f>
        <v>Autoabasto</v>
      </c>
      <c r="L1751" s="37">
        <f t="shared" si="2"/>
        <v>42</v>
      </c>
      <c r="M1751" s="37">
        <f t="shared" si="3"/>
        <v>16</v>
      </c>
      <c r="N1751" s="37">
        <f t="shared" si="4"/>
        <v>10</v>
      </c>
      <c r="O1751" s="37" t="str">
        <f t="array" ref="O1751">IFERROR(XLOOKUP(K1751,'Tipo de carga'!B:B,'Tipo de carga'!C:C))</f>
        <v>Diesel</v>
      </c>
    </row>
    <row r="1752">
      <c r="A1752" s="36">
        <v>1856.0</v>
      </c>
      <c r="B1752" s="37" t="str">
        <f>IFERROR(VLOOKUP(A1752,'asig octubre'!$A$2:$C$442,3,0))</f>
        <v>Pipas</v>
      </c>
      <c r="C1752" s="37" t="str">
        <f>IFERROR(VLOOKUP(A1752,'asig octubre'!$A$2:$B$442,2,0))</f>
        <v>EC-02</v>
      </c>
      <c r="D1752" s="38">
        <v>45581.02829861111</v>
      </c>
      <c r="E1752" s="36" t="s">
        <v>411</v>
      </c>
      <c r="F1752" s="37" t="str">
        <f t="array" ref="F1752">IFERROR(XLOOKUP(E1752,Operadores!A:A,Operadores!B:B))</f>
        <v>APODA</v>
      </c>
      <c r="G1752" s="36" t="s">
        <v>72</v>
      </c>
      <c r="H1752" s="39">
        <v>19.5</v>
      </c>
      <c r="I1752" s="40">
        <v>652.01</v>
      </c>
      <c r="J1752" s="41">
        <f t="shared" si="1"/>
        <v>12714.195</v>
      </c>
      <c r="K1752" s="37" t="str">
        <f t="array" ref="K1752">IFERROR(XLOOKUP(G1752,'Tipo de carga'!A:A,'Tipo de carga'!B:B))</f>
        <v>Autoabasto</v>
      </c>
      <c r="L1752" s="37">
        <f t="shared" si="2"/>
        <v>42</v>
      </c>
      <c r="M1752" s="37">
        <f t="shared" si="3"/>
        <v>16</v>
      </c>
      <c r="N1752" s="37">
        <f t="shared" si="4"/>
        <v>10</v>
      </c>
      <c r="O1752" s="37" t="str">
        <f t="array" ref="O1752">IFERROR(XLOOKUP(K1752,'Tipo de carga'!B:B,'Tipo de carga'!C:C))</f>
        <v>Diesel</v>
      </c>
    </row>
    <row r="1753">
      <c r="A1753" s="36">
        <v>1855.0</v>
      </c>
      <c r="B1753" s="37" t="str">
        <f>IFERROR(VLOOKUP(A1753,'asig octubre'!$A$2:$C$442,3,0))</f>
        <v>Circuitos</v>
      </c>
      <c r="C1753" s="37" t="str">
        <f>IFERROR(VLOOKUP(A1753,'asig octubre'!$A$2:$B$442,2,0))</f>
        <v>EC-03</v>
      </c>
      <c r="D1753" s="38">
        <v>45581.010671296295</v>
      </c>
      <c r="E1753" s="36" t="s">
        <v>328</v>
      </c>
      <c r="F1753" s="37" t="str">
        <f t="array" ref="F1753">IFERROR(XLOOKUP(E1753,Operadores!A:A,Operadores!B:B))</f>
        <v>REYPED</v>
      </c>
      <c r="G1753" s="36" t="s">
        <v>72</v>
      </c>
      <c r="H1753" s="39">
        <v>19.5</v>
      </c>
      <c r="I1753" s="40">
        <v>842.63</v>
      </c>
      <c r="J1753" s="41">
        <f t="shared" si="1"/>
        <v>16431.285</v>
      </c>
      <c r="K1753" s="37" t="str">
        <f t="array" ref="K1753">IFERROR(XLOOKUP(G1753,'Tipo de carga'!A:A,'Tipo de carga'!B:B))</f>
        <v>Autoabasto</v>
      </c>
      <c r="L1753" s="37">
        <f t="shared" si="2"/>
        <v>42</v>
      </c>
      <c r="M1753" s="37">
        <f t="shared" si="3"/>
        <v>16</v>
      </c>
      <c r="N1753" s="37">
        <f t="shared" si="4"/>
        <v>10</v>
      </c>
      <c r="O1753" s="37" t="str">
        <f t="array" ref="O1753">IFERROR(XLOOKUP(K1753,'Tipo de carga'!B:B,'Tipo de carga'!C:C))</f>
        <v>Diesel</v>
      </c>
    </row>
    <row r="1754">
      <c r="A1754" s="36">
        <v>1938.0</v>
      </c>
      <c r="B1754" s="37" t="str">
        <f>IFERROR(VLOOKUP(A1754,'asig octubre'!$A$2:$C$442,3,0))</f>
        <v>Sayer Sencillo</v>
      </c>
      <c r="C1754" s="37" t="str">
        <f>IFERROR(VLOOKUP(A1754,'asig octubre'!$A$2:$B$442,2,0))</f>
        <v>EC-04</v>
      </c>
      <c r="D1754" s="38">
        <v>45581.84918981481</v>
      </c>
      <c r="E1754" s="36" t="s">
        <v>38</v>
      </c>
      <c r="F1754" s="37" t="str">
        <f t="array" ref="F1754">IFERROR(XLOOKUP(E1754,Operadores!A:A,Operadores!B:B))</f>
        <v>SOSCA01</v>
      </c>
      <c r="G1754" s="36" t="s">
        <v>19</v>
      </c>
      <c r="H1754" s="39">
        <v>19.59</v>
      </c>
      <c r="I1754" s="40">
        <v>290.03</v>
      </c>
      <c r="J1754" s="41">
        <f t="shared" si="1"/>
        <v>5681.6877</v>
      </c>
      <c r="K1754" s="37" t="str">
        <f t="array" ref="K1754">IFERROR(XLOOKUP(G1754,'Tipo de carga'!A:A,'Tipo de carga'!B:B))</f>
        <v>Autoabasto</v>
      </c>
      <c r="L1754" s="37">
        <f t="shared" si="2"/>
        <v>42</v>
      </c>
      <c r="M1754" s="37">
        <f t="shared" si="3"/>
        <v>16</v>
      </c>
      <c r="N1754" s="37">
        <f t="shared" si="4"/>
        <v>10</v>
      </c>
      <c r="O1754" s="37" t="str">
        <f t="array" ref="O1754">IFERROR(XLOOKUP(K1754,'Tipo de carga'!B:B,'Tipo de carga'!C:C))</f>
        <v>Diesel</v>
      </c>
    </row>
    <row r="1755">
      <c r="A1755" s="36">
        <v>1712.0</v>
      </c>
      <c r="B1755" s="37" t="str">
        <f>IFERROR(VLOOKUP(A1755,'asig octubre'!$A$2:$C$442,3,0))</f>
        <v>Sayer Sencillo</v>
      </c>
      <c r="C1755" s="37" t="str">
        <f>IFERROR(VLOOKUP(A1755,'asig octubre'!$A$2:$B$442,2,0))</f>
        <v>EC-04</v>
      </c>
      <c r="D1755" s="38">
        <v>45581.726747685185</v>
      </c>
      <c r="E1755" s="36" t="s">
        <v>511</v>
      </c>
      <c r="F1755" s="37" t="str">
        <f t="array" ref="F1755">IFERROR(XLOOKUP(E1755,Operadores!A:A,Operadores!B:B))</f>
        <v>ALAEDG</v>
      </c>
      <c r="G1755" s="36" t="s">
        <v>19</v>
      </c>
      <c r="H1755" s="39">
        <v>19.59</v>
      </c>
      <c r="I1755" s="40">
        <v>186.67</v>
      </c>
      <c r="J1755" s="41">
        <f t="shared" si="1"/>
        <v>3656.8653</v>
      </c>
      <c r="K1755" s="37" t="str">
        <f t="array" ref="K1755">IFERROR(XLOOKUP(G1755,'Tipo de carga'!A:A,'Tipo de carga'!B:B))</f>
        <v>Autoabasto</v>
      </c>
      <c r="L1755" s="37">
        <f t="shared" si="2"/>
        <v>42</v>
      </c>
      <c r="M1755" s="37">
        <f t="shared" si="3"/>
        <v>16</v>
      </c>
      <c r="N1755" s="37">
        <f t="shared" si="4"/>
        <v>10</v>
      </c>
      <c r="O1755" s="37" t="str">
        <f t="array" ref="O1755">IFERROR(XLOOKUP(K1755,'Tipo de carga'!B:B,'Tipo de carga'!C:C))</f>
        <v>Diesel</v>
      </c>
    </row>
    <row r="1756">
      <c r="A1756" s="36">
        <v>1822.0</v>
      </c>
      <c r="B1756" s="37" t="str">
        <f>IFERROR(VLOOKUP(A1756,'asig octubre'!$A$2:$C$442,3,0))</f>
        <v>Sayer Vuelteros</v>
      </c>
      <c r="C1756" s="37" t="str">
        <f>IFERROR(VLOOKUP(A1756,'asig octubre'!$A$2:$B$442,2,0))</f>
        <v>EC-04</v>
      </c>
      <c r="D1756" s="38">
        <v>45581.69207175926</v>
      </c>
      <c r="E1756" s="36" t="s">
        <v>78</v>
      </c>
      <c r="F1756" s="37" t="str">
        <f t="array" ref="F1756">IFERROR(XLOOKUP(E1756,Operadores!A:A,Operadores!B:B))</f>
        <v>OLVJES</v>
      </c>
      <c r="G1756" s="36" t="s">
        <v>19</v>
      </c>
      <c r="H1756" s="39">
        <v>19.59</v>
      </c>
      <c r="I1756" s="40">
        <v>285.08</v>
      </c>
      <c r="J1756" s="41">
        <f t="shared" si="1"/>
        <v>5584.7172</v>
      </c>
      <c r="K1756" s="37" t="str">
        <f t="array" ref="K1756">IFERROR(XLOOKUP(G1756,'Tipo de carga'!A:A,'Tipo de carga'!B:B))</f>
        <v>Autoabasto</v>
      </c>
      <c r="L1756" s="37">
        <f t="shared" si="2"/>
        <v>42</v>
      </c>
      <c r="M1756" s="37">
        <f t="shared" si="3"/>
        <v>16</v>
      </c>
      <c r="N1756" s="37">
        <f t="shared" si="4"/>
        <v>10</v>
      </c>
      <c r="O1756" s="37" t="str">
        <f t="array" ref="O1756">IFERROR(XLOOKUP(K1756,'Tipo de carga'!B:B,'Tipo de carga'!C:C))</f>
        <v>Diesel</v>
      </c>
    </row>
    <row r="1757">
      <c r="A1757" s="36">
        <v>1741.0</v>
      </c>
      <c r="B1757" s="37" t="str">
        <f>IFERROR(VLOOKUP(A1757,'asig octubre'!$A$2:$C$442,3,0))</f>
        <v>Circuitos</v>
      </c>
      <c r="C1757" s="37" t="str">
        <f>IFERROR(VLOOKUP(A1757,'asig octubre'!$A$2:$B$442,2,0))</f>
        <v>EC-03</v>
      </c>
      <c r="D1757" s="38">
        <v>45581.66925925926</v>
      </c>
      <c r="E1757" s="36" t="s">
        <v>266</v>
      </c>
      <c r="F1757" s="37" t="str">
        <f t="array" ref="F1757">IFERROR(XLOOKUP(E1757,Operadores!A:A,Operadores!B:B))</f>
        <v>HERROB</v>
      </c>
      <c r="G1757" s="36" t="s">
        <v>19</v>
      </c>
      <c r="H1757" s="39">
        <v>19.59</v>
      </c>
      <c r="I1757" s="40">
        <v>342.2</v>
      </c>
      <c r="J1757" s="41">
        <f t="shared" si="1"/>
        <v>6703.698</v>
      </c>
      <c r="K1757" s="37" t="str">
        <f t="array" ref="K1757">IFERROR(XLOOKUP(G1757,'Tipo de carga'!A:A,'Tipo de carga'!B:B))</f>
        <v>Autoabasto</v>
      </c>
      <c r="L1757" s="37">
        <f t="shared" si="2"/>
        <v>42</v>
      </c>
      <c r="M1757" s="37">
        <f t="shared" si="3"/>
        <v>16</v>
      </c>
      <c r="N1757" s="37">
        <f t="shared" si="4"/>
        <v>10</v>
      </c>
      <c r="O1757" s="37" t="str">
        <f t="array" ref="O1757">IFERROR(XLOOKUP(K1757,'Tipo de carga'!B:B,'Tipo de carga'!C:C))</f>
        <v>Diesel</v>
      </c>
    </row>
    <row r="1758">
      <c r="A1758" s="36">
        <v>1793.0</v>
      </c>
      <c r="B1758" s="37" t="str">
        <f>IFERROR(VLOOKUP(A1758,'asig octubre'!$A$2:$C$442,3,0))</f>
        <v>Circuitos</v>
      </c>
      <c r="C1758" s="37" t="str">
        <f>IFERROR(VLOOKUP(A1758,'asig octubre'!$A$2:$B$442,2,0))</f>
        <v>EC-03</v>
      </c>
      <c r="D1758" s="38">
        <v>45581.65521990741</v>
      </c>
      <c r="E1758" s="36" t="s">
        <v>249</v>
      </c>
      <c r="F1758" s="37" t="str">
        <f t="array" ref="F1758">IFERROR(XLOOKUP(E1758,Operadores!A:A,Operadores!B:B))</f>
        <v>LOPJOS03</v>
      </c>
      <c r="G1758" s="36" t="s">
        <v>19</v>
      </c>
      <c r="H1758" s="39">
        <v>19.59</v>
      </c>
      <c r="I1758" s="40">
        <v>308.86</v>
      </c>
      <c r="J1758" s="41">
        <f t="shared" si="1"/>
        <v>6050.5674</v>
      </c>
      <c r="K1758" s="37" t="str">
        <f t="array" ref="K1758">IFERROR(XLOOKUP(G1758,'Tipo de carga'!A:A,'Tipo de carga'!B:B))</f>
        <v>Autoabasto</v>
      </c>
      <c r="L1758" s="37">
        <f t="shared" si="2"/>
        <v>42</v>
      </c>
      <c r="M1758" s="37">
        <f t="shared" si="3"/>
        <v>16</v>
      </c>
      <c r="N1758" s="37">
        <f t="shared" si="4"/>
        <v>10</v>
      </c>
      <c r="O1758" s="37" t="str">
        <f t="array" ref="O1758">IFERROR(XLOOKUP(K1758,'Tipo de carga'!B:B,'Tipo de carga'!C:C))</f>
        <v>Diesel</v>
      </c>
    </row>
    <row r="1759">
      <c r="A1759" s="36">
        <v>1779.0</v>
      </c>
      <c r="B1759" s="37" t="str">
        <f>IFERROR(VLOOKUP(A1759,'asig octubre'!$A$2:$C$442,3,0))</f>
        <v>Sayer Vuelteros</v>
      </c>
      <c r="C1759" s="37" t="str">
        <f>IFERROR(VLOOKUP(A1759,'asig octubre'!$A$2:$B$442,2,0))</f>
        <v>EC-04</v>
      </c>
      <c r="D1759" s="38">
        <v>45581.63983796296</v>
      </c>
      <c r="E1759" s="36" t="s">
        <v>57</v>
      </c>
      <c r="F1759" s="37" t="str">
        <f t="array" ref="F1759">IFERROR(XLOOKUP(E1759,Operadores!A:A,Operadores!B:B))</f>
        <v>GONJOS03</v>
      </c>
      <c r="G1759" s="36" t="s">
        <v>19</v>
      </c>
      <c r="H1759" s="39">
        <v>19.59</v>
      </c>
      <c r="I1759" s="40">
        <v>115.0</v>
      </c>
      <c r="J1759" s="41">
        <f t="shared" si="1"/>
        <v>2252.85</v>
      </c>
      <c r="K1759" s="37" t="str">
        <f t="array" ref="K1759">IFERROR(XLOOKUP(G1759,'Tipo de carga'!A:A,'Tipo de carga'!B:B))</f>
        <v>Autoabasto</v>
      </c>
      <c r="L1759" s="37">
        <f t="shared" si="2"/>
        <v>42</v>
      </c>
      <c r="M1759" s="37">
        <f t="shared" si="3"/>
        <v>16</v>
      </c>
      <c r="N1759" s="37">
        <f t="shared" si="4"/>
        <v>10</v>
      </c>
      <c r="O1759" s="37" t="str">
        <f t="array" ref="O1759">IFERROR(XLOOKUP(K1759,'Tipo de carga'!B:B,'Tipo de carga'!C:C))</f>
        <v>Diesel</v>
      </c>
    </row>
    <row r="1760">
      <c r="A1760" s="36">
        <v>1891.0</v>
      </c>
      <c r="B1760" s="37" t="str">
        <f>IFERROR(VLOOKUP(A1760,'asig octubre'!$A$2:$C$442,3,0))</f>
        <v>Circuitos</v>
      </c>
      <c r="C1760" s="37" t="str">
        <f>IFERROR(VLOOKUP(A1760,'asig octubre'!$A$2:$B$442,2,0))</f>
        <v>EC-03</v>
      </c>
      <c r="D1760" s="38">
        <v>45581.55043981481</v>
      </c>
      <c r="E1760" s="36" t="s">
        <v>195</v>
      </c>
      <c r="F1760" s="37" t="str">
        <f t="array" ref="F1760">IFERROR(XLOOKUP(E1760,Operadores!A:A,Operadores!B:B))</f>
        <v>APAJOS</v>
      </c>
      <c r="G1760" s="36" t="s">
        <v>19</v>
      </c>
      <c r="H1760" s="39">
        <v>19.59</v>
      </c>
      <c r="I1760" s="40">
        <v>575.26</v>
      </c>
      <c r="J1760" s="41">
        <f t="shared" si="1"/>
        <v>11269.3434</v>
      </c>
      <c r="K1760" s="37" t="str">
        <f t="array" ref="K1760">IFERROR(XLOOKUP(G1760,'Tipo de carga'!A:A,'Tipo de carga'!B:B))</f>
        <v>Autoabasto</v>
      </c>
      <c r="L1760" s="37">
        <f t="shared" si="2"/>
        <v>42</v>
      </c>
      <c r="M1760" s="37">
        <f t="shared" si="3"/>
        <v>16</v>
      </c>
      <c r="N1760" s="37">
        <f t="shared" si="4"/>
        <v>10</v>
      </c>
      <c r="O1760" s="37" t="str">
        <f t="array" ref="O1760">IFERROR(XLOOKUP(K1760,'Tipo de carga'!B:B,'Tipo de carga'!C:C))</f>
        <v>Diesel</v>
      </c>
    </row>
    <row r="1761">
      <c r="A1761" s="36">
        <v>1968.0</v>
      </c>
      <c r="B1761" s="37" t="str">
        <f>IFERROR(VLOOKUP(A1761,'asig octubre'!$A$2:$C$442,3,0))</f>
        <v>Sayer Sencillo</v>
      </c>
      <c r="C1761" s="37" t="str">
        <f>IFERROR(VLOOKUP(A1761,'asig octubre'!$A$2:$B$442,2,0))</f>
        <v>EC-04</v>
      </c>
      <c r="D1761" s="38">
        <v>45581.53748842593</v>
      </c>
      <c r="E1761" s="36" t="s">
        <v>251</v>
      </c>
      <c r="F1761" s="37" t="str">
        <f t="array" ref="F1761">IFERROR(XLOOKUP(E1761,Operadores!A:A,Operadores!B:B))</f>
        <v>MORMA03</v>
      </c>
      <c r="G1761" s="36" t="s">
        <v>19</v>
      </c>
      <c r="H1761" s="39">
        <v>19.59</v>
      </c>
      <c r="I1761" s="40">
        <v>811.08</v>
      </c>
      <c r="J1761" s="41">
        <f t="shared" si="1"/>
        <v>15889.0572</v>
      </c>
      <c r="K1761" s="37" t="str">
        <f t="array" ref="K1761">IFERROR(XLOOKUP(G1761,'Tipo de carga'!A:A,'Tipo de carga'!B:B))</f>
        <v>Autoabasto</v>
      </c>
      <c r="L1761" s="37">
        <f t="shared" si="2"/>
        <v>42</v>
      </c>
      <c r="M1761" s="37">
        <f t="shared" si="3"/>
        <v>16</v>
      </c>
      <c r="N1761" s="37">
        <f t="shared" si="4"/>
        <v>10</v>
      </c>
      <c r="O1761" s="37" t="str">
        <f t="array" ref="O1761">IFERROR(XLOOKUP(K1761,'Tipo de carga'!B:B,'Tipo de carga'!C:C))</f>
        <v>Diesel</v>
      </c>
    </row>
    <row r="1762">
      <c r="A1762" s="36">
        <v>1881.0</v>
      </c>
      <c r="B1762" s="37" t="str">
        <f>IFERROR(VLOOKUP(A1762,'asig octubre'!$A$2:$C$442,3,0))</f>
        <v>Circuitos</v>
      </c>
      <c r="C1762" s="37" t="str">
        <f>IFERROR(VLOOKUP(A1762,'asig octubre'!$A$2:$B$442,2,0))</f>
        <v>EC-03</v>
      </c>
      <c r="D1762" s="38">
        <v>45581.48127314815</v>
      </c>
      <c r="E1762" s="36" t="s">
        <v>210</v>
      </c>
      <c r="F1762" s="37" t="str">
        <f t="array" ref="F1762">IFERROR(XLOOKUP(E1762,Operadores!A:A,Operadores!B:B))</f>
        <v>CERJER</v>
      </c>
      <c r="G1762" s="36" t="s">
        <v>19</v>
      </c>
      <c r="H1762" s="39">
        <v>19.59</v>
      </c>
      <c r="I1762" s="40">
        <v>656.47</v>
      </c>
      <c r="J1762" s="41">
        <f t="shared" si="1"/>
        <v>12860.2473</v>
      </c>
      <c r="K1762" s="37" t="str">
        <f t="array" ref="K1762">IFERROR(XLOOKUP(G1762,'Tipo de carga'!A:A,'Tipo de carga'!B:B))</f>
        <v>Autoabasto</v>
      </c>
      <c r="L1762" s="37">
        <f t="shared" si="2"/>
        <v>42</v>
      </c>
      <c r="M1762" s="37">
        <f t="shared" si="3"/>
        <v>16</v>
      </c>
      <c r="N1762" s="37">
        <f t="shared" si="4"/>
        <v>10</v>
      </c>
      <c r="O1762" s="37" t="str">
        <f t="array" ref="O1762">IFERROR(XLOOKUP(K1762,'Tipo de carga'!B:B,'Tipo de carga'!C:C))</f>
        <v>Diesel</v>
      </c>
    </row>
    <row r="1763">
      <c r="A1763" s="36">
        <v>1931.0</v>
      </c>
      <c r="B1763" s="37" t="str">
        <f>IFERROR(VLOOKUP(A1763,'asig octubre'!$A$2:$C$442,3,0))</f>
        <v>Circuitos</v>
      </c>
      <c r="C1763" s="37" t="str">
        <f>IFERROR(VLOOKUP(A1763,'asig octubre'!$A$2:$B$442,2,0))</f>
        <v>EC-03</v>
      </c>
      <c r="D1763" s="38">
        <v>45581.3503125</v>
      </c>
      <c r="E1763" s="36" t="s">
        <v>26</v>
      </c>
      <c r="F1763" s="37" t="str">
        <f t="array" ref="F1763">IFERROR(XLOOKUP(E1763,Operadores!A:A,Operadores!B:B))</f>
        <v>ARBJO</v>
      </c>
      <c r="G1763" s="36" t="s">
        <v>19</v>
      </c>
      <c r="H1763" s="39">
        <v>19.59</v>
      </c>
      <c r="I1763" s="40">
        <v>312.0</v>
      </c>
      <c r="J1763" s="41">
        <f t="shared" si="1"/>
        <v>6112.08</v>
      </c>
      <c r="K1763" s="37" t="str">
        <f t="array" ref="K1763">IFERROR(XLOOKUP(G1763,'Tipo de carga'!A:A,'Tipo de carga'!B:B))</f>
        <v>Autoabasto</v>
      </c>
      <c r="L1763" s="37">
        <f t="shared" si="2"/>
        <v>42</v>
      </c>
      <c r="M1763" s="37">
        <f t="shared" si="3"/>
        <v>16</v>
      </c>
      <c r="N1763" s="37">
        <f t="shared" si="4"/>
        <v>10</v>
      </c>
      <c r="O1763" s="37" t="str">
        <f t="array" ref="O1763">IFERROR(XLOOKUP(K1763,'Tipo de carga'!B:B,'Tipo de carga'!C:C))</f>
        <v>Diesel</v>
      </c>
    </row>
    <row r="1764">
      <c r="A1764" s="36">
        <v>1803.0</v>
      </c>
      <c r="B1764" s="37" t="str">
        <f>IFERROR(VLOOKUP(A1764,'asig octubre'!$A$2:$C$442,3,0))</f>
        <v>Sayer Full</v>
      </c>
      <c r="C1764" s="37" t="str">
        <f>IFERROR(VLOOKUP(A1764,'asig octubre'!$A$2:$B$442,2,0))</f>
        <v>EC-04</v>
      </c>
      <c r="D1764" s="38">
        <v>45581.31592592593</v>
      </c>
      <c r="E1764" s="36" t="s">
        <v>24</v>
      </c>
      <c r="F1764" s="37" t="str">
        <f t="array" ref="F1764">IFERROR(XLOOKUP(E1764,Operadores!A:A,Operadores!B:B))</f>
        <v>LOPOSC</v>
      </c>
      <c r="G1764" s="36" t="s">
        <v>19</v>
      </c>
      <c r="H1764" s="39">
        <v>19.59</v>
      </c>
      <c r="I1764" s="40">
        <v>319.01</v>
      </c>
      <c r="J1764" s="41">
        <f t="shared" si="1"/>
        <v>6249.4059</v>
      </c>
      <c r="K1764" s="37" t="str">
        <f t="array" ref="K1764">IFERROR(XLOOKUP(G1764,'Tipo de carga'!A:A,'Tipo de carga'!B:B))</f>
        <v>Autoabasto</v>
      </c>
      <c r="L1764" s="37">
        <f t="shared" si="2"/>
        <v>42</v>
      </c>
      <c r="M1764" s="37">
        <f t="shared" si="3"/>
        <v>16</v>
      </c>
      <c r="N1764" s="37">
        <f t="shared" si="4"/>
        <v>10</v>
      </c>
      <c r="O1764" s="37" t="str">
        <f t="array" ref="O1764">IFERROR(XLOOKUP(K1764,'Tipo de carga'!B:B,'Tipo de carga'!C:C))</f>
        <v>Diesel</v>
      </c>
    </row>
    <row r="1765">
      <c r="A1765" s="36">
        <v>1789.0</v>
      </c>
      <c r="B1765" s="37" t="str">
        <f>IFERROR(VLOOKUP(A1765,'asig octubre'!$A$2:$C$442,3,0))</f>
        <v>Colgate</v>
      </c>
      <c r="C1765" s="37" t="str">
        <f>IFERROR(VLOOKUP(A1765,'asig octubre'!$A$2:$B$442,2,0))</f>
        <v>EC-04</v>
      </c>
      <c r="D1765" s="38">
        <v>45581.22715277778</v>
      </c>
      <c r="E1765" s="36" t="s">
        <v>413</v>
      </c>
      <c r="F1765" s="37" t="str">
        <f t="array" ref="F1765">IFERROR(XLOOKUP(E1765,Operadores!A:A,Operadores!B:B))</f>
        <v>GALANG</v>
      </c>
      <c r="G1765" s="36" t="s">
        <v>19</v>
      </c>
      <c r="H1765" s="39">
        <v>19.59</v>
      </c>
      <c r="I1765" s="40">
        <v>878.67</v>
      </c>
      <c r="J1765" s="41">
        <f t="shared" si="1"/>
        <v>17213.1453</v>
      </c>
      <c r="K1765" s="37" t="str">
        <f t="array" ref="K1765">IFERROR(XLOOKUP(G1765,'Tipo de carga'!A:A,'Tipo de carga'!B:B))</f>
        <v>Autoabasto</v>
      </c>
      <c r="L1765" s="37">
        <f t="shared" si="2"/>
        <v>42</v>
      </c>
      <c r="M1765" s="37">
        <f t="shared" si="3"/>
        <v>16</v>
      </c>
      <c r="N1765" s="37">
        <f t="shared" si="4"/>
        <v>10</v>
      </c>
      <c r="O1765" s="37" t="str">
        <f t="array" ref="O1765">IFERROR(XLOOKUP(K1765,'Tipo de carga'!B:B,'Tipo de carga'!C:C))</f>
        <v>Diesel</v>
      </c>
    </row>
    <row r="1766">
      <c r="A1766" s="36">
        <v>1848.0</v>
      </c>
      <c r="B1766" s="37" t="str">
        <f>IFERROR(VLOOKUP(A1766,'asig octubre'!$A$2:$C$442,3,0))</f>
        <v>Sayer Vuelteros</v>
      </c>
      <c r="C1766" s="37" t="str">
        <f>IFERROR(VLOOKUP(A1766,'asig octubre'!$A$2:$B$442,2,0))</f>
        <v>EC-04</v>
      </c>
      <c r="D1766" s="38">
        <v>45581.09180555555</v>
      </c>
      <c r="E1766" s="36" t="s">
        <v>257</v>
      </c>
      <c r="F1766" s="37" t="str">
        <f t="array" ref="F1766">IFERROR(XLOOKUP(E1766,Operadores!A:A,Operadores!B:B))</f>
        <v>ROSMA</v>
      </c>
      <c r="G1766" s="36" t="s">
        <v>19</v>
      </c>
      <c r="H1766" s="39">
        <v>19.59</v>
      </c>
      <c r="I1766" s="40">
        <v>590.0</v>
      </c>
      <c r="J1766" s="41">
        <f t="shared" si="1"/>
        <v>11558.1</v>
      </c>
      <c r="K1766" s="37" t="str">
        <f t="array" ref="K1766">IFERROR(XLOOKUP(G1766,'Tipo de carga'!A:A,'Tipo de carga'!B:B))</f>
        <v>Autoabasto</v>
      </c>
      <c r="L1766" s="37">
        <f t="shared" si="2"/>
        <v>42</v>
      </c>
      <c r="M1766" s="37">
        <f t="shared" si="3"/>
        <v>16</v>
      </c>
      <c r="N1766" s="37">
        <f t="shared" si="4"/>
        <v>10</v>
      </c>
      <c r="O1766" s="37" t="str">
        <f t="array" ref="O1766">IFERROR(XLOOKUP(K1766,'Tipo de carga'!B:B,'Tipo de carga'!C:C))</f>
        <v>Diesel</v>
      </c>
    </row>
    <row r="1767">
      <c r="A1767" s="36">
        <v>1787.0</v>
      </c>
      <c r="B1767" s="37" t="str">
        <f>IFERROR(VLOOKUP(A1767,'asig octubre'!$A$2:$C$442,3,0))</f>
        <v>Sayer Sencillo</v>
      </c>
      <c r="C1767" s="37" t="str">
        <f>IFERROR(VLOOKUP(A1767,'asig octubre'!$A$2:$B$442,2,0))</f>
        <v>EC-04</v>
      </c>
      <c r="D1767" s="38">
        <v>45581.07539351852</v>
      </c>
      <c r="E1767" s="36" t="s">
        <v>392</v>
      </c>
      <c r="F1767" s="37" t="str">
        <f t="array" ref="F1767">IFERROR(XLOOKUP(E1767,Operadores!A:A,Operadores!B:B))</f>
        <v>MUÑGER</v>
      </c>
      <c r="G1767" s="36" t="s">
        <v>19</v>
      </c>
      <c r="H1767" s="39">
        <v>19.59</v>
      </c>
      <c r="I1767" s="40">
        <v>317.0</v>
      </c>
      <c r="J1767" s="41">
        <f t="shared" si="1"/>
        <v>6210.03</v>
      </c>
      <c r="K1767" s="37" t="str">
        <f t="array" ref="K1767">IFERROR(XLOOKUP(G1767,'Tipo de carga'!A:A,'Tipo de carga'!B:B))</f>
        <v>Autoabasto</v>
      </c>
      <c r="L1767" s="37">
        <f t="shared" si="2"/>
        <v>42</v>
      </c>
      <c r="M1767" s="37">
        <f t="shared" si="3"/>
        <v>16</v>
      </c>
      <c r="N1767" s="37">
        <f t="shared" si="4"/>
        <v>10</v>
      </c>
      <c r="O1767" s="37" t="str">
        <f t="array" ref="O1767">IFERROR(XLOOKUP(K1767,'Tipo de carga'!B:B,'Tipo de carga'!C:C))</f>
        <v>Diesel</v>
      </c>
    </row>
    <row r="1768">
      <c r="A1768" s="36">
        <v>1947.0</v>
      </c>
      <c r="B1768" s="37" t="str">
        <f>IFERROR(VLOOKUP(A1768,'asig octubre'!$A$2:$C$442,3,0))</f>
        <v>Circuitos</v>
      </c>
      <c r="C1768" s="37" t="str">
        <f>IFERROR(VLOOKUP(A1768,'asig octubre'!$A$2:$B$442,2,0))</f>
        <v>EC-03</v>
      </c>
      <c r="D1768" s="38">
        <v>45581.76212962963</v>
      </c>
      <c r="E1768" s="36" t="s">
        <v>484</v>
      </c>
      <c r="F1768" s="37" t="str">
        <f t="array" ref="F1768">IFERROR(XLOOKUP(E1768,Operadores!A:A,Operadores!B:B))</f>
        <v>MOLALE</v>
      </c>
      <c r="G1768" s="36" t="s">
        <v>75</v>
      </c>
      <c r="H1768" s="39">
        <v>19.45895</v>
      </c>
      <c r="I1768" s="40">
        <v>480.68</v>
      </c>
      <c r="J1768" s="41">
        <f t="shared" si="1"/>
        <v>9353.528086</v>
      </c>
      <c r="K1768" s="37" t="str">
        <f t="array" ref="K1768">IFERROR(XLOOKUP(G1768,'Tipo de carga'!A:A,'Tipo de carga'!B:B))</f>
        <v>Autoabasto</v>
      </c>
      <c r="L1768" s="37">
        <f t="shared" si="2"/>
        <v>42</v>
      </c>
      <c r="M1768" s="37">
        <f t="shared" si="3"/>
        <v>16</v>
      </c>
      <c r="N1768" s="37">
        <f t="shared" si="4"/>
        <v>10</v>
      </c>
      <c r="O1768" s="37" t="str">
        <f t="array" ref="O1768">IFERROR(XLOOKUP(K1768,'Tipo de carga'!B:B,'Tipo de carga'!C:C))</f>
        <v>Diesel</v>
      </c>
    </row>
    <row r="1769">
      <c r="A1769" s="36">
        <v>1889.0</v>
      </c>
      <c r="B1769" s="37" t="str">
        <f>IFERROR(VLOOKUP(A1769,'asig octubre'!$A$2:$C$442,3,0))</f>
        <v>PISA Gdl</v>
      </c>
      <c r="C1769" s="37" t="str">
        <f>IFERROR(VLOOKUP(A1769,'asig octubre'!$A$2:$B$442,2,0))</f>
        <v>EC-06</v>
      </c>
      <c r="D1769" s="38">
        <v>45581.597025462965</v>
      </c>
      <c r="E1769" s="36" t="s">
        <v>355</v>
      </c>
      <c r="F1769" s="37" t="str">
        <f t="array" ref="F1769">IFERROR(XLOOKUP(E1769,Operadores!A:A,Operadores!B:B))</f>
        <v>PERJOS</v>
      </c>
      <c r="G1769" s="36" t="s">
        <v>75</v>
      </c>
      <c r="H1769" s="39">
        <v>19.45895</v>
      </c>
      <c r="I1769" s="40">
        <v>752.07</v>
      </c>
      <c r="J1769" s="41">
        <f t="shared" si="1"/>
        <v>14634.49253</v>
      </c>
      <c r="K1769" s="37" t="str">
        <f t="array" ref="K1769">IFERROR(XLOOKUP(G1769,'Tipo de carga'!A:A,'Tipo de carga'!B:B))</f>
        <v>Autoabasto</v>
      </c>
      <c r="L1769" s="37">
        <f t="shared" si="2"/>
        <v>42</v>
      </c>
      <c r="M1769" s="37">
        <f t="shared" si="3"/>
        <v>16</v>
      </c>
      <c r="N1769" s="37">
        <f t="shared" si="4"/>
        <v>10</v>
      </c>
      <c r="O1769" s="37" t="str">
        <f t="array" ref="O1769">IFERROR(XLOOKUP(K1769,'Tipo de carga'!B:B,'Tipo de carga'!C:C))</f>
        <v>Diesel</v>
      </c>
    </row>
    <row r="1770">
      <c r="A1770" s="36">
        <v>1829.0</v>
      </c>
      <c r="B1770" s="37" t="str">
        <f>IFERROR(VLOOKUP(A1770,'asig octubre'!$A$2:$C$442,3,0))</f>
        <v>Circuitos</v>
      </c>
      <c r="C1770" s="37" t="str">
        <f>IFERROR(VLOOKUP(A1770,'asig octubre'!$A$2:$B$442,2,0))</f>
        <v>EC-03</v>
      </c>
      <c r="D1770" s="38">
        <v>45581.38730324074</v>
      </c>
      <c r="E1770" s="36" t="s">
        <v>245</v>
      </c>
      <c r="F1770" s="37" t="str">
        <f t="array" ref="F1770">IFERROR(XLOOKUP(E1770,Operadores!A:A,Operadores!B:B))</f>
        <v>HERAL04</v>
      </c>
      <c r="G1770" s="36" t="s">
        <v>75</v>
      </c>
      <c r="H1770" s="39">
        <v>19.45895</v>
      </c>
      <c r="I1770" s="40">
        <v>520.07</v>
      </c>
      <c r="J1770" s="41">
        <f t="shared" si="1"/>
        <v>10120.01613</v>
      </c>
      <c r="K1770" s="37" t="str">
        <f t="array" ref="K1770">IFERROR(XLOOKUP(G1770,'Tipo de carga'!A:A,'Tipo de carga'!B:B))</f>
        <v>Autoabasto</v>
      </c>
      <c r="L1770" s="37">
        <f t="shared" si="2"/>
        <v>42</v>
      </c>
      <c r="M1770" s="37">
        <f t="shared" si="3"/>
        <v>16</v>
      </c>
      <c r="N1770" s="37">
        <f t="shared" si="4"/>
        <v>10</v>
      </c>
      <c r="O1770" s="37" t="str">
        <f t="array" ref="O1770">IFERROR(XLOOKUP(K1770,'Tipo de carga'!B:B,'Tipo de carga'!C:C))</f>
        <v>Diesel</v>
      </c>
    </row>
    <row r="1771">
      <c r="A1771" s="36">
        <v>1948.0</v>
      </c>
      <c r="B1771" s="37" t="str">
        <f>IFERROR(VLOOKUP(A1771,'asig octubre'!$A$2:$C$442,3,0))</f>
        <v>Circuitos Mty</v>
      </c>
      <c r="C1771" s="37" t="str">
        <f>IFERROR(VLOOKUP(A1771,'asig octubre'!$A$2:$B$442,2,0))</f>
        <v>EC-07</v>
      </c>
      <c r="D1771" s="38">
        <v>45581.88045138889</v>
      </c>
      <c r="E1771" s="36" t="s">
        <v>256</v>
      </c>
      <c r="F1771" s="37" t="str">
        <f t="array" ref="F1771">IFERROR(XLOOKUP(E1771,Operadores!A:A,Operadores!B:B))</f>
        <v>MOREFR</v>
      </c>
      <c r="G1771" s="36" t="s">
        <v>274</v>
      </c>
      <c r="H1771" s="39">
        <v>19.11412</v>
      </c>
      <c r="I1771" s="40">
        <v>476.16</v>
      </c>
      <c r="J1771" s="41">
        <f t="shared" si="1"/>
        <v>9101.379379</v>
      </c>
      <c r="K1771" s="37" t="str">
        <f t="array" ref="K1771">IFERROR(XLOOKUP(G1771,'Tipo de carga'!A:A,'Tipo de carga'!B:B))</f>
        <v>Autoabasto</v>
      </c>
      <c r="L1771" s="37">
        <f t="shared" si="2"/>
        <v>42</v>
      </c>
      <c r="M1771" s="37">
        <f t="shared" si="3"/>
        <v>16</v>
      </c>
      <c r="N1771" s="37">
        <f t="shared" si="4"/>
        <v>10</v>
      </c>
      <c r="O1771" s="37" t="str">
        <f t="array" ref="O1771">IFERROR(XLOOKUP(K1771,'Tipo de carga'!B:B,'Tipo de carga'!C:C))</f>
        <v>Diesel</v>
      </c>
    </row>
    <row r="1772">
      <c r="A1772" s="36">
        <v>1879.0</v>
      </c>
      <c r="B1772" s="37" t="str">
        <f>IFERROR(VLOOKUP(A1772,'asig octubre'!$A$2:$C$442,3,0))</f>
        <v>Circuitos</v>
      </c>
      <c r="C1772" s="37" t="str">
        <f>IFERROR(VLOOKUP(A1772,'asig octubre'!$A$2:$B$442,2,0))</f>
        <v>EC-03</v>
      </c>
      <c r="D1772" s="38">
        <v>45581.83944444444</v>
      </c>
      <c r="E1772" s="36" t="s">
        <v>357</v>
      </c>
      <c r="F1772" s="37" t="str">
        <f t="array" ref="F1772">IFERROR(XLOOKUP(E1772,Operadores!A:A,Operadores!B:B))</f>
        <v>ISLHI</v>
      </c>
      <c r="G1772" s="36" t="s">
        <v>274</v>
      </c>
      <c r="H1772" s="39">
        <v>19.11412</v>
      </c>
      <c r="I1772" s="40">
        <v>270.1</v>
      </c>
      <c r="J1772" s="41">
        <f t="shared" si="1"/>
        <v>5162.723812</v>
      </c>
      <c r="K1772" s="37" t="str">
        <f t="array" ref="K1772">IFERROR(XLOOKUP(G1772,'Tipo de carga'!A:A,'Tipo de carga'!B:B))</f>
        <v>Autoabasto</v>
      </c>
      <c r="L1772" s="37">
        <f t="shared" si="2"/>
        <v>42</v>
      </c>
      <c r="M1772" s="37">
        <f t="shared" si="3"/>
        <v>16</v>
      </c>
      <c r="N1772" s="37">
        <f t="shared" si="4"/>
        <v>10</v>
      </c>
      <c r="O1772" s="37" t="str">
        <f t="array" ref="O1772">IFERROR(XLOOKUP(K1772,'Tipo de carga'!B:B,'Tipo de carga'!C:C))</f>
        <v>Diesel</v>
      </c>
    </row>
    <row r="1773">
      <c r="A1773" s="36">
        <v>1933.0</v>
      </c>
      <c r="B1773" s="37" t="str">
        <f>IFERROR(VLOOKUP(A1773,'asig octubre'!$A$2:$C$442,3,0))</f>
        <v>Circuitos</v>
      </c>
      <c r="C1773" s="37" t="str">
        <f>IFERROR(VLOOKUP(A1773,'asig octubre'!$A$2:$B$442,2,0))</f>
        <v>EC-03</v>
      </c>
      <c r="D1773" s="38">
        <v>45581.785219907404</v>
      </c>
      <c r="E1773" s="36" t="s">
        <v>213</v>
      </c>
      <c r="F1773" s="37" t="str">
        <f t="array" ref="F1773">IFERROR(XLOOKUP(E1773,Operadores!A:A,Operadores!B:B))</f>
        <v>OLIMAR01</v>
      </c>
      <c r="G1773" s="36" t="s">
        <v>274</v>
      </c>
      <c r="H1773" s="39">
        <v>19.11412</v>
      </c>
      <c r="I1773" s="40">
        <v>176.19</v>
      </c>
      <c r="J1773" s="41">
        <f t="shared" si="1"/>
        <v>3367.716803</v>
      </c>
      <c r="K1773" s="37" t="str">
        <f t="array" ref="K1773">IFERROR(XLOOKUP(G1773,'Tipo de carga'!A:A,'Tipo de carga'!B:B))</f>
        <v>Autoabasto</v>
      </c>
      <c r="L1773" s="37">
        <f t="shared" si="2"/>
        <v>42</v>
      </c>
      <c r="M1773" s="37">
        <f t="shared" si="3"/>
        <v>16</v>
      </c>
      <c r="N1773" s="37">
        <f t="shared" si="4"/>
        <v>10</v>
      </c>
      <c r="O1773" s="37" t="str">
        <f t="array" ref="O1773">IFERROR(XLOOKUP(K1773,'Tipo de carga'!B:B,'Tipo de carga'!C:C))</f>
        <v>Diesel</v>
      </c>
    </row>
    <row r="1774">
      <c r="A1774" s="36">
        <v>1870.0</v>
      </c>
      <c r="B1774" s="37" t="str">
        <f>IFERROR(VLOOKUP(A1774,'asig octubre'!$A$2:$C$442,3,0))</f>
        <v>Circuitos</v>
      </c>
      <c r="C1774" s="37" t="str">
        <f>IFERROR(VLOOKUP(A1774,'asig octubre'!$A$2:$B$442,2,0))</f>
        <v>EC-03</v>
      </c>
      <c r="D1774" s="38">
        <v>45581.38738425926</v>
      </c>
      <c r="E1774" s="36" t="s">
        <v>385</v>
      </c>
      <c r="F1774" s="37" t="str">
        <f t="array" ref="F1774">IFERROR(XLOOKUP(E1774,Operadores!A:A,Operadores!B:B))</f>
        <v>RIOFE</v>
      </c>
      <c r="G1774" s="36" t="s">
        <v>274</v>
      </c>
      <c r="H1774" s="39">
        <v>19.11412</v>
      </c>
      <c r="I1774" s="40">
        <v>700.0</v>
      </c>
      <c r="J1774" s="41">
        <f t="shared" si="1"/>
        <v>13379.884</v>
      </c>
      <c r="K1774" s="37" t="str">
        <f t="array" ref="K1774">IFERROR(XLOOKUP(G1774,'Tipo de carga'!A:A,'Tipo de carga'!B:B))</f>
        <v>Autoabasto</v>
      </c>
      <c r="L1774" s="37">
        <f t="shared" si="2"/>
        <v>42</v>
      </c>
      <c r="M1774" s="37">
        <f t="shared" si="3"/>
        <v>16</v>
      </c>
      <c r="N1774" s="37">
        <f t="shared" si="4"/>
        <v>10</v>
      </c>
      <c r="O1774" s="37" t="str">
        <f t="array" ref="O1774">IFERROR(XLOOKUP(K1774,'Tipo de carga'!B:B,'Tipo de carga'!C:C))</f>
        <v>Diesel</v>
      </c>
    </row>
    <row r="1775">
      <c r="A1775" s="36">
        <v>1932.0</v>
      </c>
      <c r="B1775" s="37" t="str">
        <f>IFERROR(VLOOKUP(A1775,'asig octubre'!$A$2:$C$442,3,0))</f>
        <v>Circuitos</v>
      </c>
      <c r="C1775" s="37" t="str">
        <f>IFERROR(VLOOKUP(A1775,'asig octubre'!$A$2:$B$442,2,0))</f>
        <v>EC-03</v>
      </c>
      <c r="D1775" s="38">
        <v>45581.3846412037</v>
      </c>
      <c r="E1775" s="36" t="s">
        <v>185</v>
      </c>
      <c r="F1775" s="37" t="str">
        <f t="array" ref="F1775">IFERROR(XLOOKUP(E1775,Operadores!A:A,Operadores!B:B))</f>
        <v>FERRI</v>
      </c>
      <c r="G1775" s="36" t="s">
        <v>274</v>
      </c>
      <c r="H1775" s="39">
        <v>19.11412</v>
      </c>
      <c r="I1775" s="40">
        <v>440.45</v>
      </c>
      <c r="J1775" s="41">
        <f t="shared" si="1"/>
        <v>8418.814154</v>
      </c>
      <c r="K1775" s="37" t="str">
        <f t="array" ref="K1775">IFERROR(XLOOKUP(G1775,'Tipo de carga'!A:A,'Tipo de carga'!B:B))</f>
        <v>Autoabasto</v>
      </c>
      <c r="L1775" s="37">
        <f t="shared" si="2"/>
        <v>42</v>
      </c>
      <c r="M1775" s="37">
        <f t="shared" si="3"/>
        <v>16</v>
      </c>
      <c r="N1775" s="37">
        <f t="shared" si="4"/>
        <v>10</v>
      </c>
      <c r="O1775" s="37" t="str">
        <f t="array" ref="O1775">IFERROR(XLOOKUP(K1775,'Tipo de carga'!B:B,'Tipo de carga'!C:C))</f>
        <v>Diesel</v>
      </c>
    </row>
    <row r="1776">
      <c r="A1776" s="36">
        <v>2055.0</v>
      </c>
      <c r="B1776" s="37" t="str">
        <f>IFERROR(VLOOKUP(A1776,'asig octubre'!$A$2:$C$442,3,0))</f>
        <v>Crisa</v>
      </c>
      <c r="C1776" s="37" t="str">
        <f>IFERROR(VLOOKUP(A1776,'asig octubre'!$A$2:$B$442,2,0))</f>
        <v>EC-07</v>
      </c>
      <c r="D1776" s="38">
        <v>45581.32067129629</v>
      </c>
      <c r="E1776" s="36" t="s">
        <v>275</v>
      </c>
      <c r="F1776" s="37" t="str">
        <f t="array" ref="F1776">IFERROR(XLOOKUP(E1776,Operadores!A:A,Operadores!B:B))</f>
        <v>DELVIC</v>
      </c>
      <c r="G1776" s="36" t="s">
        <v>274</v>
      </c>
      <c r="H1776" s="39">
        <v>19.11412</v>
      </c>
      <c r="I1776" s="40">
        <v>223.84</v>
      </c>
      <c r="J1776" s="41">
        <f t="shared" si="1"/>
        <v>4278.504621</v>
      </c>
      <c r="K1776" s="37" t="str">
        <f t="array" ref="K1776">IFERROR(XLOOKUP(G1776,'Tipo de carga'!A:A,'Tipo de carga'!B:B))</f>
        <v>Autoabasto</v>
      </c>
      <c r="L1776" s="37">
        <f t="shared" si="2"/>
        <v>42</v>
      </c>
      <c r="M1776" s="37">
        <f t="shared" si="3"/>
        <v>16</v>
      </c>
      <c r="N1776" s="37">
        <f t="shared" si="4"/>
        <v>10</v>
      </c>
      <c r="O1776" s="37" t="str">
        <f t="array" ref="O1776">IFERROR(XLOOKUP(K1776,'Tipo de carga'!B:B,'Tipo de carga'!C:C))</f>
        <v>Diesel</v>
      </c>
    </row>
    <row r="1777">
      <c r="A1777" s="36">
        <v>1883.0</v>
      </c>
      <c r="B1777" s="37" t="str">
        <f>IFERROR(VLOOKUP(A1777,'asig octubre'!$A$2:$C$442,3,0))</f>
        <v>Circuitos</v>
      </c>
      <c r="C1777" s="37" t="str">
        <f>IFERROR(VLOOKUP(A1777,'asig octubre'!$A$2:$B$442,2,0))</f>
        <v>EC-03</v>
      </c>
      <c r="D1777" s="38">
        <v>45581.19295138889</v>
      </c>
      <c r="E1777" s="36" t="s">
        <v>202</v>
      </c>
      <c r="F1777" s="37" t="str">
        <f t="array" ref="F1777">IFERROR(XLOOKUP(E1777,Operadores!A:A,Operadores!B:B))</f>
        <v>JIMMI01</v>
      </c>
      <c r="G1777" s="36" t="s">
        <v>274</v>
      </c>
      <c r="H1777" s="39">
        <v>19.11412</v>
      </c>
      <c r="I1777" s="40">
        <v>770.03</v>
      </c>
      <c r="J1777" s="41">
        <f t="shared" si="1"/>
        <v>14718.44582</v>
      </c>
      <c r="K1777" s="37" t="str">
        <f t="array" ref="K1777">IFERROR(XLOOKUP(G1777,'Tipo de carga'!A:A,'Tipo de carga'!B:B))</f>
        <v>Autoabasto</v>
      </c>
      <c r="L1777" s="37">
        <f t="shared" si="2"/>
        <v>42</v>
      </c>
      <c r="M1777" s="37">
        <f t="shared" si="3"/>
        <v>16</v>
      </c>
      <c r="N1777" s="37">
        <f t="shared" si="4"/>
        <v>10</v>
      </c>
      <c r="O1777" s="37" t="str">
        <f t="array" ref="O1777">IFERROR(XLOOKUP(K1777,'Tipo de carga'!B:B,'Tipo de carga'!C:C))</f>
        <v>Diesel</v>
      </c>
    </row>
    <row r="1778">
      <c r="A1778" s="36">
        <v>1761.0</v>
      </c>
      <c r="B1778" s="37" t="str">
        <f>IFERROR(VLOOKUP(A1778,'asig octubre'!$A$2:$C$442,3,0))</f>
        <v>Wm Full</v>
      </c>
      <c r="C1778" s="37" t="str">
        <f>IFERROR(VLOOKUP(A1778,'asig octubre'!$A$2:$B$442,2,0))</f>
        <v>EC-08</v>
      </c>
      <c r="D1778" s="38">
        <v>45581.89324074074</v>
      </c>
      <c r="E1778" s="36" t="s">
        <v>278</v>
      </c>
      <c r="F1778" s="37" t="str">
        <f t="array" ref="F1778">IFERROR(XLOOKUP(E1778,Operadores!A:A,Operadores!B:B))</f>
        <v>RAMBAR</v>
      </c>
      <c r="G1778" s="36" t="s">
        <v>42</v>
      </c>
      <c r="H1778" s="39">
        <v>19.63136</v>
      </c>
      <c r="I1778" s="40">
        <v>405.08</v>
      </c>
      <c r="J1778" s="41">
        <f t="shared" si="1"/>
        <v>7952.271309</v>
      </c>
      <c r="K1778" s="37" t="str">
        <f t="array" ref="K1778">IFERROR(XLOOKUP(G1778,'Tipo de carga'!A:A,'Tipo de carga'!B:B))</f>
        <v>Autoabasto</v>
      </c>
      <c r="L1778" s="37">
        <f t="shared" si="2"/>
        <v>42</v>
      </c>
      <c r="M1778" s="37">
        <f t="shared" si="3"/>
        <v>16</v>
      </c>
      <c r="N1778" s="37">
        <f t="shared" si="4"/>
        <v>10</v>
      </c>
      <c r="O1778" s="37" t="str">
        <f t="array" ref="O1778">IFERROR(XLOOKUP(K1778,'Tipo de carga'!B:B,'Tipo de carga'!C:C))</f>
        <v>Diesel</v>
      </c>
    </row>
    <row r="1779">
      <c r="A1779" s="36">
        <v>1705.0</v>
      </c>
      <c r="B1779" s="37" t="str">
        <f>IFERROR(VLOOKUP(A1779,'asig octubre'!$A$2:$C$442,3,0))</f>
        <v>Wm Full</v>
      </c>
      <c r="C1779" s="37" t="str">
        <f>IFERROR(VLOOKUP(A1779,'asig octubre'!$A$2:$B$442,2,0))</f>
        <v>EC-08</v>
      </c>
      <c r="D1779" s="38">
        <v>45581.88385416667</v>
      </c>
      <c r="E1779" s="36" t="s">
        <v>285</v>
      </c>
      <c r="F1779" s="37" t="str">
        <f t="array" ref="F1779">IFERROR(XLOOKUP(E1779,Operadores!A:A,Operadores!B:B))</f>
        <v>PERVIC</v>
      </c>
      <c r="G1779" s="36" t="s">
        <v>42</v>
      </c>
      <c r="H1779" s="39">
        <v>19.63136</v>
      </c>
      <c r="I1779" s="40">
        <v>462.0</v>
      </c>
      <c r="J1779" s="41">
        <f t="shared" si="1"/>
        <v>9069.68832</v>
      </c>
      <c r="K1779" s="37" t="str">
        <f t="array" ref="K1779">IFERROR(XLOOKUP(G1779,'Tipo de carga'!A:A,'Tipo de carga'!B:B))</f>
        <v>Autoabasto</v>
      </c>
      <c r="L1779" s="37">
        <f t="shared" si="2"/>
        <v>42</v>
      </c>
      <c r="M1779" s="37">
        <f t="shared" si="3"/>
        <v>16</v>
      </c>
      <c r="N1779" s="37">
        <f t="shared" si="4"/>
        <v>10</v>
      </c>
      <c r="O1779" s="37" t="str">
        <f t="array" ref="O1779">IFERROR(XLOOKUP(K1779,'Tipo de carga'!B:B,'Tipo de carga'!C:C))</f>
        <v>Diesel</v>
      </c>
    </row>
    <row r="1780">
      <c r="A1780" s="36">
        <v>1730.0</v>
      </c>
      <c r="B1780" s="37" t="str">
        <f>IFERROR(VLOOKUP(A1780,'asig octubre'!$A$2:$C$442,3,0))</f>
        <v>Wm Sencillo</v>
      </c>
      <c r="C1780" s="37" t="str">
        <f>IFERROR(VLOOKUP(A1780,'asig octubre'!$A$2:$B$442,2,0))</f>
        <v>EC-08</v>
      </c>
      <c r="D1780" s="38">
        <v>45581.80318287037</v>
      </c>
      <c r="E1780" s="36" t="s">
        <v>286</v>
      </c>
      <c r="F1780" s="37" t="str">
        <f t="array" ref="F1780">IFERROR(XLOOKUP(E1780,Operadores!A:A,Operadores!B:B))</f>
        <v>LOPERI</v>
      </c>
      <c r="G1780" s="36" t="s">
        <v>42</v>
      </c>
      <c r="H1780" s="39">
        <v>19.63136</v>
      </c>
      <c r="I1780" s="40">
        <v>380.08</v>
      </c>
      <c r="J1780" s="41">
        <f t="shared" si="1"/>
        <v>7461.487309</v>
      </c>
      <c r="K1780" s="37" t="str">
        <f t="array" ref="K1780">IFERROR(XLOOKUP(G1780,'Tipo de carga'!A:A,'Tipo de carga'!B:B))</f>
        <v>Autoabasto</v>
      </c>
      <c r="L1780" s="37">
        <f t="shared" si="2"/>
        <v>42</v>
      </c>
      <c r="M1780" s="37">
        <f t="shared" si="3"/>
        <v>16</v>
      </c>
      <c r="N1780" s="37">
        <f t="shared" si="4"/>
        <v>10</v>
      </c>
      <c r="O1780" s="37" t="str">
        <f t="array" ref="O1780">IFERROR(XLOOKUP(K1780,'Tipo de carga'!B:B,'Tipo de carga'!C:C))</f>
        <v>Diesel</v>
      </c>
    </row>
    <row r="1781">
      <c r="A1781" s="36">
        <v>2005.0</v>
      </c>
      <c r="B1781" s="37" t="str">
        <f>IFERROR(VLOOKUP(A1781,'asig octubre'!$A$2:$C$442,3,0))</f>
        <v>MeLi Dedicado Merida</v>
      </c>
      <c r="C1781" s="37" t="str">
        <f>IFERROR(VLOOKUP(A1781,'asig octubre'!$A$2:$B$442,2,0))</f>
        <v>EC-05</v>
      </c>
      <c r="D1781" s="38">
        <v>45581.774363425924</v>
      </c>
      <c r="E1781" s="36" t="s">
        <v>399</v>
      </c>
      <c r="F1781" s="37" t="str">
        <f t="array" ref="F1781">IFERROR(XLOOKUP(E1781,Operadores!A:A,Operadores!B:B))</f>
        <v>DOMLEO</v>
      </c>
      <c r="G1781" s="36" t="s">
        <v>42</v>
      </c>
      <c r="H1781" s="39">
        <v>19.63136</v>
      </c>
      <c r="I1781" s="40">
        <v>240.01</v>
      </c>
      <c r="J1781" s="41">
        <f t="shared" si="1"/>
        <v>4711.722714</v>
      </c>
      <c r="K1781" s="37" t="str">
        <f t="array" ref="K1781">IFERROR(XLOOKUP(G1781,'Tipo de carga'!A:A,'Tipo de carga'!B:B))</f>
        <v>Autoabasto</v>
      </c>
      <c r="L1781" s="37">
        <f t="shared" si="2"/>
        <v>42</v>
      </c>
      <c r="M1781" s="37">
        <f t="shared" si="3"/>
        <v>16</v>
      </c>
      <c r="N1781" s="37">
        <f t="shared" si="4"/>
        <v>10</v>
      </c>
      <c r="O1781" s="37" t="str">
        <f t="array" ref="O1781">IFERROR(XLOOKUP(K1781,'Tipo de carga'!B:B,'Tipo de carga'!C:C))</f>
        <v>Diesel</v>
      </c>
    </row>
    <row r="1782">
      <c r="A1782" s="36">
        <v>2002.0</v>
      </c>
      <c r="B1782" s="37" t="str">
        <f>IFERROR(VLOOKUP(A1782,'asig octubre'!$A$2:$C$442,3,0))</f>
        <v>MeLi Dedicado Merida</v>
      </c>
      <c r="C1782" s="37" t="str">
        <f>IFERROR(VLOOKUP(A1782,'asig octubre'!$A$2:$B$442,2,0))</f>
        <v>EC-05</v>
      </c>
      <c r="D1782" s="38">
        <v>45581.77011574074</v>
      </c>
      <c r="E1782" s="36" t="s">
        <v>502</v>
      </c>
      <c r="F1782" s="37" t="str">
        <f t="array" ref="F1782">IFERROR(XLOOKUP(E1782,Operadores!A:A,Operadores!B:B))</f>
        <v>SALNER</v>
      </c>
      <c r="G1782" s="36" t="s">
        <v>42</v>
      </c>
      <c r="H1782" s="39">
        <v>19.63136</v>
      </c>
      <c r="I1782" s="40">
        <v>260.25</v>
      </c>
      <c r="J1782" s="41">
        <f t="shared" si="1"/>
        <v>5109.06144</v>
      </c>
      <c r="K1782" s="37" t="str">
        <f t="array" ref="K1782">IFERROR(XLOOKUP(G1782,'Tipo de carga'!A:A,'Tipo de carga'!B:B))</f>
        <v>Autoabasto</v>
      </c>
      <c r="L1782" s="37">
        <f t="shared" si="2"/>
        <v>42</v>
      </c>
      <c r="M1782" s="37">
        <f t="shared" si="3"/>
        <v>16</v>
      </c>
      <c r="N1782" s="37">
        <f t="shared" si="4"/>
        <v>10</v>
      </c>
      <c r="O1782" s="37" t="str">
        <f t="array" ref="O1782">IFERROR(XLOOKUP(K1782,'Tipo de carga'!B:B,'Tipo de carga'!C:C))</f>
        <v>Diesel</v>
      </c>
    </row>
    <row r="1783">
      <c r="A1783" s="36">
        <v>1887.0</v>
      </c>
      <c r="B1783" s="37" t="str">
        <f>IFERROR(VLOOKUP(A1783,'asig octubre'!$A$2:$C$442,3,0))</f>
        <v>Circuitos</v>
      </c>
      <c r="C1783" s="37" t="str">
        <f>IFERROR(VLOOKUP(A1783,'asig octubre'!$A$2:$B$442,2,0))</f>
        <v>EC-03</v>
      </c>
      <c r="D1783" s="38">
        <v>45581.75195601852</v>
      </c>
      <c r="E1783" s="36" t="s">
        <v>279</v>
      </c>
      <c r="F1783" s="37" t="str">
        <f t="array" ref="F1783">IFERROR(XLOOKUP(E1783,Operadores!A:A,Operadores!B:B))</f>
        <v>NARCA</v>
      </c>
      <c r="G1783" s="36" t="s">
        <v>42</v>
      </c>
      <c r="H1783" s="39">
        <v>19.63136</v>
      </c>
      <c r="I1783" s="40">
        <v>683.01</v>
      </c>
      <c r="J1783" s="41">
        <f t="shared" si="1"/>
        <v>13408.41519</v>
      </c>
      <c r="K1783" s="37" t="str">
        <f t="array" ref="K1783">IFERROR(XLOOKUP(G1783,'Tipo de carga'!A:A,'Tipo de carga'!B:B))</f>
        <v>Autoabasto</v>
      </c>
      <c r="L1783" s="37">
        <f t="shared" si="2"/>
        <v>42</v>
      </c>
      <c r="M1783" s="37">
        <f t="shared" si="3"/>
        <v>16</v>
      </c>
      <c r="N1783" s="37">
        <f t="shared" si="4"/>
        <v>10</v>
      </c>
      <c r="O1783" s="37" t="str">
        <f t="array" ref="O1783">IFERROR(XLOOKUP(K1783,'Tipo de carga'!B:B,'Tipo de carga'!C:C))</f>
        <v>Diesel</v>
      </c>
    </row>
    <row r="1784">
      <c r="A1784" s="36">
        <v>1813.0</v>
      </c>
      <c r="B1784" s="37" t="str">
        <f>IFERROR(VLOOKUP(A1784,'asig octubre'!$A$2:$C$442,3,0))</f>
        <v>Wm Full</v>
      </c>
      <c r="C1784" s="37" t="str">
        <f>IFERROR(VLOOKUP(A1784,'asig octubre'!$A$2:$B$442,2,0))</f>
        <v>EC-08</v>
      </c>
      <c r="D1784" s="38">
        <v>45581.714907407404</v>
      </c>
      <c r="E1784" s="36" t="s">
        <v>289</v>
      </c>
      <c r="F1784" s="37" t="str">
        <f t="array" ref="F1784">IFERROR(XLOOKUP(E1784,Operadores!A:A,Operadores!B:B))</f>
        <v>ALFEDI</v>
      </c>
      <c r="G1784" s="36" t="s">
        <v>42</v>
      </c>
      <c r="H1784" s="39">
        <v>19.63136</v>
      </c>
      <c r="I1784" s="40">
        <v>655.12</v>
      </c>
      <c r="J1784" s="41">
        <f t="shared" si="1"/>
        <v>12860.89656</v>
      </c>
      <c r="K1784" s="37" t="str">
        <f t="array" ref="K1784">IFERROR(XLOOKUP(G1784,'Tipo de carga'!A:A,'Tipo de carga'!B:B))</f>
        <v>Autoabasto</v>
      </c>
      <c r="L1784" s="37">
        <f t="shared" si="2"/>
        <v>42</v>
      </c>
      <c r="M1784" s="37">
        <f t="shared" si="3"/>
        <v>16</v>
      </c>
      <c r="N1784" s="37">
        <f t="shared" si="4"/>
        <v>10</v>
      </c>
      <c r="O1784" s="37" t="str">
        <f t="array" ref="O1784">IFERROR(XLOOKUP(K1784,'Tipo de carga'!B:B,'Tipo de carga'!C:C))</f>
        <v>Diesel</v>
      </c>
    </row>
    <row r="1785">
      <c r="A1785" s="36">
        <v>1715.0</v>
      </c>
      <c r="B1785" s="37" t="str">
        <f>IFERROR(VLOOKUP(A1785,'asig octubre'!$A$2:$C$442,3,0))</f>
        <v>Wm Sencillo</v>
      </c>
      <c r="C1785" s="37" t="str">
        <f>IFERROR(VLOOKUP(A1785,'asig octubre'!$A$2:$B$442,2,0))</f>
        <v>EC-08</v>
      </c>
      <c r="D1785" s="38">
        <v>45581.478414351855</v>
      </c>
      <c r="E1785" s="36" t="s">
        <v>280</v>
      </c>
      <c r="F1785" s="37" t="str">
        <f t="array" ref="F1785">IFERROR(XLOOKUP(E1785,Operadores!A:A,Operadores!B:B))</f>
        <v>LEOJAI</v>
      </c>
      <c r="G1785" s="36" t="s">
        <v>42</v>
      </c>
      <c r="H1785" s="39">
        <v>19.63136</v>
      </c>
      <c r="I1785" s="40">
        <v>400.04</v>
      </c>
      <c r="J1785" s="41">
        <f t="shared" si="1"/>
        <v>7853.329254</v>
      </c>
      <c r="K1785" s="37" t="str">
        <f t="array" ref="K1785">IFERROR(XLOOKUP(G1785,'Tipo de carga'!A:A,'Tipo de carga'!B:B))</f>
        <v>Autoabasto</v>
      </c>
      <c r="L1785" s="37">
        <f t="shared" si="2"/>
        <v>42</v>
      </c>
      <c r="M1785" s="37">
        <f t="shared" si="3"/>
        <v>16</v>
      </c>
      <c r="N1785" s="37">
        <f t="shared" si="4"/>
        <v>10</v>
      </c>
      <c r="O1785" s="37" t="str">
        <f t="array" ref="O1785">IFERROR(XLOOKUP(K1785,'Tipo de carga'!B:B,'Tipo de carga'!C:C))</f>
        <v>Diesel</v>
      </c>
    </row>
    <row r="1786">
      <c r="A1786" s="36">
        <v>2020.0</v>
      </c>
      <c r="B1786" s="37" t="str">
        <f>IFERROR(VLOOKUP(A1786,'asig octubre'!$A$2:$C$442,3,0))</f>
        <v>Available</v>
      </c>
      <c r="C1786" s="37" t="str">
        <f>IFERROR(VLOOKUP(A1786,'asig octubre'!$A$2:$B$442,2,0))</f>
        <v>TTE</v>
      </c>
      <c r="D1786" s="38">
        <v>45581.466412037036</v>
      </c>
      <c r="E1786" s="36" t="s">
        <v>164</v>
      </c>
      <c r="F1786" s="37" t="str">
        <f t="array" ref="F1786">IFERROR(XLOOKUP(E1786,Operadores!A:A,Operadores!B:B))</f>
        <v>MUÑOSC</v>
      </c>
      <c r="G1786" s="36" t="s">
        <v>42</v>
      </c>
      <c r="H1786" s="39">
        <v>19.63136</v>
      </c>
      <c r="I1786" s="40">
        <v>400.03</v>
      </c>
      <c r="J1786" s="41">
        <f t="shared" si="1"/>
        <v>7853.132941</v>
      </c>
      <c r="K1786" s="37" t="str">
        <f t="array" ref="K1786">IFERROR(XLOOKUP(G1786,'Tipo de carga'!A:A,'Tipo de carga'!B:B))</f>
        <v>Autoabasto</v>
      </c>
      <c r="L1786" s="37">
        <f t="shared" si="2"/>
        <v>42</v>
      </c>
      <c r="M1786" s="37">
        <f t="shared" si="3"/>
        <v>16</v>
      </c>
      <c r="N1786" s="37">
        <f t="shared" si="4"/>
        <v>10</v>
      </c>
      <c r="O1786" s="37" t="str">
        <f t="array" ref="O1786">IFERROR(XLOOKUP(K1786,'Tipo de carga'!B:B,'Tipo de carga'!C:C))</f>
        <v>Diesel</v>
      </c>
    </row>
    <row r="1787">
      <c r="A1787" s="36">
        <v>1852.0</v>
      </c>
      <c r="B1787" s="37" t="str">
        <f>IFERROR(VLOOKUP(A1787,'asig octubre'!$A$2:$C$442,3,0))</f>
        <v>Circuitos</v>
      </c>
      <c r="C1787" s="37" t="str">
        <f>IFERROR(VLOOKUP(A1787,'asig octubre'!$A$2:$B$442,2,0))</f>
        <v>EC-03</v>
      </c>
      <c r="D1787" s="38">
        <v>45581.45155092593</v>
      </c>
      <c r="E1787" s="36" t="s">
        <v>237</v>
      </c>
      <c r="F1787" s="37" t="str">
        <f t="array" ref="F1787">IFERROR(XLOOKUP(E1787,Operadores!A:A,Operadores!B:B))</f>
        <v>HUAIS</v>
      </c>
      <c r="G1787" s="36" t="s">
        <v>42</v>
      </c>
      <c r="H1787" s="39">
        <v>19.63136</v>
      </c>
      <c r="I1787" s="40">
        <v>542.13</v>
      </c>
      <c r="J1787" s="41">
        <f t="shared" si="1"/>
        <v>10642.7492</v>
      </c>
      <c r="K1787" s="37" t="str">
        <f t="array" ref="K1787">IFERROR(XLOOKUP(G1787,'Tipo de carga'!A:A,'Tipo de carga'!B:B))</f>
        <v>Autoabasto</v>
      </c>
      <c r="L1787" s="37">
        <f t="shared" si="2"/>
        <v>42</v>
      </c>
      <c r="M1787" s="37">
        <f t="shared" si="3"/>
        <v>16</v>
      </c>
      <c r="N1787" s="37">
        <f t="shared" si="4"/>
        <v>10</v>
      </c>
      <c r="O1787" s="37" t="str">
        <f t="array" ref="O1787">IFERROR(XLOOKUP(K1787,'Tipo de carga'!B:B,'Tipo de carga'!C:C))</f>
        <v>Diesel</v>
      </c>
    </row>
    <row r="1788">
      <c r="A1788" s="36">
        <v>2006.0</v>
      </c>
      <c r="B1788" s="37" t="str">
        <f>IFERROR(VLOOKUP(A1788,'asig octubre'!$A$2:$C$442,3,0))</f>
        <v>MeLi Dedicado Merida</v>
      </c>
      <c r="C1788" s="37" t="str">
        <f>IFERROR(VLOOKUP(A1788,'asig octubre'!$A$2:$B$442,2,0))</f>
        <v>EC-05</v>
      </c>
      <c r="D1788" s="38">
        <v>45581.42162037037</v>
      </c>
      <c r="E1788" s="36" t="s">
        <v>158</v>
      </c>
      <c r="F1788" s="37" t="str">
        <f t="array" ref="F1788">IFERROR(XLOOKUP(E1788,Operadores!A:A,Operadores!B:B))</f>
        <v>SANOSC</v>
      </c>
      <c r="G1788" s="36" t="s">
        <v>42</v>
      </c>
      <c r="H1788" s="39">
        <v>19.63136</v>
      </c>
      <c r="I1788" s="40">
        <v>248.8</v>
      </c>
      <c r="J1788" s="41">
        <f t="shared" si="1"/>
        <v>4884.282368</v>
      </c>
      <c r="K1788" s="37" t="str">
        <f t="array" ref="K1788">IFERROR(XLOOKUP(G1788,'Tipo de carga'!A:A,'Tipo de carga'!B:B))</f>
        <v>Autoabasto</v>
      </c>
      <c r="L1788" s="37">
        <f t="shared" si="2"/>
        <v>42</v>
      </c>
      <c r="M1788" s="37">
        <f t="shared" si="3"/>
        <v>16</v>
      </c>
      <c r="N1788" s="37">
        <f t="shared" si="4"/>
        <v>10</v>
      </c>
      <c r="O1788" s="37" t="str">
        <f t="array" ref="O1788">IFERROR(XLOOKUP(K1788,'Tipo de carga'!B:B,'Tipo de carga'!C:C))</f>
        <v>Diesel</v>
      </c>
    </row>
    <row r="1789">
      <c r="A1789" s="36">
        <v>1729.0</v>
      </c>
      <c r="B1789" s="37" t="str">
        <f>IFERROR(VLOOKUP(A1789,'asig octubre'!$A$2:$C$442,3,0))</f>
        <v>Wm Full</v>
      </c>
      <c r="C1789" s="37" t="str">
        <f>IFERROR(VLOOKUP(A1789,'asig octubre'!$A$2:$B$442,2,0))</f>
        <v>EC-08</v>
      </c>
      <c r="D1789" s="38">
        <v>45581.38945601852</v>
      </c>
      <c r="E1789" s="36" t="s">
        <v>284</v>
      </c>
      <c r="F1789" s="37" t="str">
        <f t="array" ref="F1789">IFERROR(XLOOKUP(E1789,Operadores!A:A,Operadores!B:B))</f>
        <v>CAMJU01</v>
      </c>
      <c r="G1789" s="36" t="s">
        <v>42</v>
      </c>
      <c r="H1789" s="39">
        <v>19.63136</v>
      </c>
      <c r="I1789" s="40">
        <v>400.11</v>
      </c>
      <c r="J1789" s="41">
        <f t="shared" si="1"/>
        <v>7854.70345</v>
      </c>
      <c r="K1789" s="37" t="str">
        <f t="array" ref="K1789">IFERROR(XLOOKUP(G1789,'Tipo de carga'!A:A,'Tipo de carga'!B:B))</f>
        <v>Autoabasto</v>
      </c>
      <c r="L1789" s="37">
        <f t="shared" si="2"/>
        <v>42</v>
      </c>
      <c r="M1789" s="37">
        <f t="shared" si="3"/>
        <v>16</v>
      </c>
      <c r="N1789" s="37">
        <f t="shared" si="4"/>
        <v>10</v>
      </c>
      <c r="O1789" s="37" t="str">
        <f t="array" ref="O1789">IFERROR(XLOOKUP(K1789,'Tipo de carga'!B:B,'Tipo de carga'!C:C))</f>
        <v>Diesel</v>
      </c>
    </row>
    <row r="1790">
      <c r="A1790" s="36">
        <v>2024.0</v>
      </c>
      <c r="B1790" s="37" t="str">
        <f>IFERROR(VLOOKUP(A1790,'asig octubre'!$A$2:$C$442,3,0))</f>
        <v>Available</v>
      </c>
      <c r="C1790" s="37" t="str">
        <f>IFERROR(VLOOKUP(A1790,'asig octubre'!$A$2:$B$442,2,0))</f>
        <v>TTE</v>
      </c>
      <c r="D1790" s="38">
        <v>45581.33866898148</v>
      </c>
      <c r="E1790" s="36" t="s">
        <v>469</v>
      </c>
      <c r="F1790" s="37" t="str">
        <f t="array" ref="F1790">IFERROR(XLOOKUP(E1790,Operadores!A:A,Operadores!B:B))</f>
        <v>DELJOS01</v>
      </c>
      <c r="G1790" s="36" t="s">
        <v>42</v>
      </c>
      <c r="H1790" s="39">
        <v>19.63136</v>
      </c>
      <c r="I1790" s="40">
        <v>354.39</v>
      </c>
      <c r="J1790" s="41">
        <f t="shared" si="1"/>
        <v>6957.15767</v>
      </c>
      <c r="K1790" s="37" t="str">
        <f t="array" ref="K1790">IFERROR(XLOOKUP(G1790,'Tipo de carga'!A:A,'Tipo de carga'!B:B))</f>
        <v>Autoabasto</v>
      </c>
      <c r="L1790" s="37">
        <f t="shared" si="2"/>
        <v>42</v>
      </c>
      <c r="M1790" s="37">
        <f t="shared" si="3"/>
        <v>16</v>
      </c>
      <c r="N1790" s="37">
        <f t="shared" si="4"/>
        <v>10</v>
      </c>
      <c r="O1790" s="37" t="str">
        <f t="array" ref="O1790">IFERROR(XLOOKUP(K1790,'Tipo de carga'!B:B,'Tipo de carga'!C:C))</f>
        <v>Diesel</v>
      </c>
    </row>
    <row r="1791">
      <c r="A1791" s="36">
        <v>1899.0</v>
      </c>
      <c r="B1791" s="37" t="str">
        <f>IFERROR(VLOOKUP(A1791,'asig octubre'!$A$2:$C$442,3,0))</f>
        <v>Full Liver</v>
      </c>
      <c r="C1791" s="37" t="str">
        <f>IFERROR(VLOOKUP(A1791,'asig octubre'!$A$2:$B$442,2,0))</f>
        <v>EC-01</v>
      </c>
      <c r="D1791" s="38">
        <v>45581.291030092594</v>
      </c>
      <c r="E1791" s="36" t="s">
        <v>335</v>
      </c>
      <c r="F1791" s="37" t="str">
        <f t="array" ref="F1791">IFERROR(XLOOKUP(E1791,Operadores!A:A,Operadores!B:B))</f>
        <v>VEROD</v>
      </c>
      <c r="G1791" s="36" t="s">
        <v>42</v>
      </c>
      <c r="H1791" s="39">
        <v>19.63136</v>
      </c>
      <c r="I1791" s="40">
        <v>703.76</v>
      </c>
      <c r="J1791" s="41">
        <f t="shared" si="1"/>
        <v>13815.76591</v>
      </c>
      <c r="K1791" s="37" t="str">
        <f t="array" ref="K1791">IFERROR(XLOOKUP(G1791,'Tipo de carga'!A:A,'Tipo de carga'!B:B))</f>
        <v>Autoabasto</v>
      </c>
      <c r="L1791" s="37">
        <f t="shared" si="2"/>
        <v>42</v>
      </c>
      <c r="M1791" s="37">
        <f t="shared" si="3"/>
        <v>16</v>
      </c>
      <c r="N1791" s="37">
        <f t="shared" si="4"/>
        <v>10</v>
      </c>
      <c r="O1791" s="37" t="str">
        <f t="array" ref="O1791">IFERROR(XLOOKUP(K1791,'Tipo de carga'!B:B,'Tipo de carga'!C:C))</f>
        <v>Diesel</v>
      </c>
    </row>
    <row r="1792">
      <c r="A1792" s="36">
        <v>1998.0</v>
      </c>
      <c r="B1792" s="37" t="str">
        <f>IFERROR(VLOOKUP(A1792,'asig octubre'!$A$2:$C$442,3,0))</f>
        <v>MeLi Dedicado Merida</v>
      </c>
      <c r="C1792" s="37" t="str">
        <f>IFERROR(VLOOKUP(A1792,'asig octubre'!$A$2:$B$442,2,0))</f>
        <v>EC-05</v>
      </c>
      <c r="D1792" s="38">
        <v>45581.108773148146</v>
      </c>
      <c r="E1792" s="36" t="s">
        <v>304</v>
      </c>
      <c r="F1792" s="37" t="str">
        <f t="array" ref="F1792">IFERROR(XLOOKUP(E1792,Operadores!A:A,Operadores!B:B))</f>
        <v>ORTEDU</v>
      </c>
      <c r="G1792" s="36" t="s">
        <v>42</v>
      </c>
      <c r="H1792" s="39">
        <v>19.63136</v>
      </c>
      <c r="I1792" s="40">
        <v>402.06</v>
      </c>
      <c r="J1792" s="41">
        <f t="shared" si="1"/>
        <v>7892.984602</v>
      </c>
      <c r="K1792" s="37" t="str">
        <f t="array" ref="K1792">IFERROR(XLOOKUP(G1792,'Tipo de carga'!A:A,'Tipo de carga'!B:B))</f>
        <v>Autoabasto</v>
      </c>
      <c r="L1792" s="37">
        <f t="shared" si="2"/>
        <v>42</v>
      </c>
      <c r="M1792" s="37">
        <f t="shared" si="3"/>
        <v>16</v>
      </c>
      <c r="N1792" s="37">
        <f t="shared" si="4"/>
        <v>10</v>
      </c>
      <c r="O1792" s="37" t="str">
        <f t="array" ref="O1792">IFERROR(XLOOKUP(K1792,'Tipo de carga'!B:B,'Tipo de carga'!C:C))</f>
        <v>Diesel</v>
      </c>
    </row>
    <row r="1793">
      <c r="A1793" s="36">
        <v>1801.0</v>
      </c>
      <c r="B1793" s="37" t="str">
        <f>IFERROR(VLOOKUP(A1793,'asig octubre'!$A$2:$C$442,3,0))</f>
        <v>Sayer Full</v>
      </c>
      <c r="C1793" s="37" t="str">
        <f>IFERROR(VLOOKUP(A1793,'asig octubre'!$A$2:$B$442,2,0))</f>
        <v>EC-04</v>
      </c>
      <c r="D1793" s="38">
        <v>45581.0</v>
      </c>
      <c r="E1793" s="36" t="s">
        <v>67</v>
      </c>
      <c r="F1793" s="37" t="str">
        <f t="array" ref="F1793">IFERROR(XLOOKUP(E1793,Operadores!A:A,Operadores!B:B))</f>
        <v>DURMA01</v>
      </c>
      <c r="G1793" s="36" t="s">
        <v>425</v>
      </c>
      <c r="H1793" s="39">
        <v>25.49</v>
      </c>
      <c r="I1793" s="40">
        <v>391.92</v>
      </c>
      <c r="J1793" s="41">
        <f t="shared" si="1"/>
        <v>9990.0408</v>
      </c>
      <c r="K1793" s="37" t="str">
        <f t="array" ref="K1793">IFERROR(XLOOKUP(G1793,'Tipo de carga'!A:A,'Tipo de carga'!B:B))</f>
        <v>Ticket</v>
      </c>
      <c r="L1793" s="37">
        <f t="shared" si="2"/>
        <v>42</v>
      </c>
      <c r="M1793" s="37">
        <f t="shared" si="3"/>
        <v>16</v>
      </c>
      <c r="N1793" s="37">
        <f t="shared" si="4"/>
        <v>10</v>
      </c>
      <c r="O1793" s="37" t="str">
        <f t="array" ref="O1793">IFERROR(XLOOKUP(K1793,'Tipo de carga'!B:B,'Tipo de carga'!C:C))</f>
        <v>Diesel</v>
      </c>
    </row>
    <row r="1794">
      <c r="A1794" s="36">
        <v>1801.0</v>
      </c>
      <c r="B1794" s="37" t="str">
        <f>IFERROR(VLOOKUP(A1794,'asig octubre'!$A$2:$C$442,3,0))</f>
        <v>Sayer Full</v>
      </c>
      <c r="C1794" s="37" t="str">
        <f>IFERROR(VLOOKUP(A1794,'asig octubre'!$A$2:$B$442,2,0))</f>
        <v>EC-04</v>
      </c>
      <c r="D1794" s="38">
        <v>45581.0</v>
      </c>
      <c r="E1794" s="36" t="s">
        <v>67</v>
      </c>
      <c r="F1794" s="37" t="str">
        <f t="array" ref="F1794">IFERROR(XLOOKUP(E1794,Operadores!A:A,Operadores!B:B))</f>
        <v>DURMA01</v>
      </c>
      <c r="G1794" s="36" t="s">
        <v>425</v>
      </c>
      <c r="H1794" s="39">
        <v>25.49</v>
      </c>
      <c r="I1794" s="40">
        <v>250.0</v>
      </c>
      <c r="J1794" s="41">
        <f t="shared" si="1"/>
        <v>6372.5</v>
      </c>
      <c r="K1794" s="37" t="str">
        <f t="array" ref="K1794">IFERROR(XLOOKUP(G1794,'Tipo de carga'!A:A,'Tipo de carga'!B:B))</f>
        <v>Ticket</v>
      </c>
      <c r="L1794" s="37">
        <f t="shared" si="2"/>
        <v>42</v>
      </c>
      <c r="M1794" s="37">
        <f t="shared" si="3"/>
        <v>16</v>
      </c>
      <c r="N1794" s="37">
        <f t="shared" si="4"/>
        <v>10</v>
      </c>
      <c r="O1794" s="37" t="str">
        <f t="array" ref="O1794">IFERROR(XLOOKUP(K1794,'Tipo de carga'!B:B,'Tipo de carga'!C:C))</f>
        <v>Diesel</v>
      </c>
    </row>
    <row r="1795">
      <c r="A1795" s="36">
        <v>1973.0</v>
      </c>
      <c r="B1795" s="37" t="str">
        <f>IFERROR(VLOOKUP(A1795,'asig octubre'!$A$2:$C$442,3,0))</f>
        <v>Sayer Sencillo</v>
      </c>
      <c r="C1795" s="37" t="str">
        <f>IFERROR(VLOOKUP(A1795,'asig octubre'!$A$2:$B$442,2,0))</f>
        <v>EC-04</v>
      </c>
      <c r="D1795" s="38">
        <v>45581.0</v>
      </c>
      <c r="E1795" s="36" t="s">
        <v>61</v>
      </c>
      <c r="F1795" s="37" t="str">
        <f t="array" ref="F1795">IFERROR(XLOOKUP(E1795,Operadores!A:A,Operadores!B:B))</f>
        <v>MENIG</v>
      </c>
      <c r="G1795" s="36" t="s">
        <v>425</v>
      </c>
      <c r="H1795" s="39">
        <v>26.59</v>
      </c>
      <c r="I1795" s="40">
        <v>270.77</v>
      </c>
      <c r="J1795" s="41">
        <f t="shared" si="1"/>
        <v>7199.7743</v>
      </c>
      <c r="K1795" s="37" t="str">
        <f t="array" ref="K1795">IFERROR(XLOOKUP(G1795,'Tipo de carga'!A:A,'Tipo de carga'!B:B))</f>
        <v>Ticket</v>
      </c>
      <c r="L1795" s="37">
        <f t="shared" si="2"/>
        <v>42</v>
      </c>
      <c r="M1795" s="37">
        <f t="shared" si="3"/>
        <v>16</v>
      </c>
      <c r="N1795" s="37">
        <f t="shared" si="4"/>
        <v>10</v>
      </c>
      <c r="O1795" s="37" t="str">
        <f t="array" ref="O1795">IFERROR(XLOOKUP(K1795,'Tipo de carga'!B:B,'Tipo de carga'!C:C))</f>
        <v>Diesel</v>
      </c>
    </row>
    <row r="1796">
      <c r="A1796" s="36">
        <v>1800.0</v>
      </c>
      <c r="B1796" s="37" t="str">
        <f>IFERROR(VLOOKUP(A1796,'asig octubre'!$A$2:$C$442,3,0))</f>
        <v>Sayer Full</v>
      </c>
      <c r="C1796" s="37" t="str">
        <f>IFERROR(VLOOKUP(A1796,'asig octubre'!$A$2:$B$442,2,0))</f>
        <v>EC-04</v>
      </c>
      <c r="D1796" s="38">
        <v>45581.0</v>
      </c>
      <c r="E1796" s="36" t="s">
        <v>73</v>
      </c>
      <c r="F1796" s="37" t="str">
        <f t="array" ref="F1796">IFERROR(XLOOKUP(E1796,Operadores!A:A,Operadores!B:B))</f>
        <v>PERJU03</v>
      </c>
      <c r="G1796" s="36" t="s">
        <v>425</v>
      </c>
      <c r="H1796" s="39">
        <v>25.99</v>
      </c>
      <c r="I1796" s="40">
        <v>384.76</v>
      </c>
      <c r="J1796" s="41">
        <f t="shared" si="1"/>
        <v>9999.9124</v>
      </c>
      <c r="K1796" s="37" t="str">
        <f t="array" ref="K1796">IFERROR(XLOOKUP(G1796,'Tipo de carga'!A:A,'Tipo de carga'!B:B))</f>
        <v>Ticket</v>
      </c>
      <c r="L1796" s="37">
        <f t="shared" si="2"/>
        <v>42</v>
      </c>
      <c r="M1796" s="37">
        <f t="shared" si="3"/>
        <v>16</v>
      </c>
      <c r="N1796" s="37">
        <f t="shared" si="4"/>
        <v>10</v>
      </c>
      <c r="O1796" s="37" t="str">
        <f t="array" ref="O1796">IFERROR(XLOOKUP(K1796,'Tipo de carga'!B:B,'Tipo de carga'!C:C))</f>
        <v>Diesel</v>
      </c>
    </row>
    <row r="1797">
      <c r="A1797" s="36">
        <v>1945.0</v>
      </c>
      <c r="B1797" s="37" t="str">
        <f>IFERROR(VLOOKUP(A1797,'asig octubre'!$A$2:$C$442,3,0))</f>
        <v>MeLi asignado SD</v>
      </c>
      <c r="C1797" s="37" t="str">
        <f>IFERROR(VLOOKUP(A1797,'asig octubre'!$A$2:$B$442,2,0))</f>
        <v>EC-05</v>
      </c>
      <c r="D1797" s="38">
        <v>45581.0</v>
      </c>
      <c r="E1797" s="36"/>
      <c r="F1797" s="37"/>
      <c r="G1797" s="36" t="s">
        <v>425</v>
      </c>
      <c r="H1797" s="39">
        <v>24.09</v>
      </c>
      <c r="I1797" s="40">
        <v>261.51</v>
      </c>
      <c r="J1797" s="41">
        <f t="shared" si="1"/>
        <v>6299.7759</v>
      </c>
      <c r="K1797" s="37" t="str">
        <f t="array" ref="K1797">IFERROR(XLOOKUP(G1797,'Tipo de carga'!A:A,'Tipo de carga'!B:B))</f>
        <v>Ticket</v>
      </c>
      <c r="L1797" s="37">
        <f t="shared" si="2"/>
        <v>42</v>
      </c>
      <c r="M1797" s="37">
        <f t="shared" si="3"/>
        <v>16</v>
      </c>
      <c r="N1797" s="37">
        <f t="shared" si="4"/>
        <v>10</v>
      </c>
      <c r="O1797" s="37" t="str">
        <f t="array" ref="O1797">IFERROR(XLOOKUP(K1797,'Tipo de carga'!B:B,'Tipo de carga'!C:C))</f>
        <v>Diesel</v>
      </c>
    </row>
    <row r="1798">
      <c r="A1798" s="36">
        <v>1951.0</v>
      </c>
      <c r="B1798" s="37" t="str">
        <f>IFERROR(VLOOKUP(A1798,'asig octubre'!$A$2:$C$442,3,0))</f>
        <v>MeLi Dedicado TD</v>
      </c>
      <c r="C1798" s="37" t="str">
        <f>IFERROR(VLOOKUP(A1798,'asig octubre'!$A$2:$B$442,2,0))</f>
        <v>EC-05</v>
      </c>
      <c r="D1798" s="38">
        <v>45581.0</v>
      </c>
      <c r="E1798" s="36"/>
      <c r="F1798" s="37"/>
      <c r="G1798" s="36" t="s">
        <v>425</v>
      </c>
      <c r="H1798" s="39">
        <v>24.09</v>
      </c>
      <c r="I1798" s="40">
        <v>249.06</v>
      </c>
      <c r="J1798" s="41">
        <f t="shared" si="1"/>
        <v>5999.8554</v>
      </c>
      <c r="K1798" s="37" t="str">
        <f t="array" ref="K1798">IFERROR(XLOOKUP(G1798,'Tipo de carga'!A:A,'Tipo de carga'!B:B))</f>
        <v>Ticket</v>
      </c>
      <c r="L1798" s="37">
        <f t="shared" si="2"/>
        <v>42</v>
      </c>
      <c r="M1798" s="37">
        <f t="shared" si="3"/>
        <v>16</v>
      </c>
      <c r="N1798" s="37">
        <f t="shared" si="4"/>
        <v>10</v>
      </c>
      <c r="O1798" s="37" t="str">
        <f t="array" ref="O1798">IFERROR(XLOOKUP(K1798,'Tipo de carga'!B:B,'Tipo de carga'!C:C))</f>
        <v>Diesel</v>
      </c>
    </row>
    <row r="1799">
      <c r="A1799" s="36">
        <v>1760.0</v>
      </c>
      <c r="B1799" s="37" t="str">
        <f>IFERROR(VLOOKUP(A1799,'asig octubre'!$A$2:$C$442,3,0))</f>
        <v>Pipas</v>
      </c>
      <c r="C1799" s="37" t="str">
        <f>IFERROR(VLOOKUP(A1799,'asig octubre'!$A$2:$B$442,2,0))</f>
        <v>EC-02</v>
      </c>
      <c r="D1799" s="38">
        <v>45581.0</v>
      </c>
      <c r="E1799" s="36" t="s">
        <v>154</v>
      </c>
      <c r="F1799" s="37" t="str">
        <f t="array" ref="F1799">IFERROR(XLOOKUP(E1799,Operadores!A:A,Operadores!B:B))</f>
        <v>MARJO08</v>
      </c>
      <c r="G1799" s="36" t="s">
        <v>425</v>
      </c>
      <c r="H1799" s="39">
        <v>25.18</v>
      </c>
      <c r="I1799" s="40">
        <v>476.56</v>
      </c>
      <c r="J1799" s="41">
        <f t="shared" si="1"/>
        <v>11999.7808</v>
      </c>
      <c r="K1799" s="37" t="str">
        <f t="array" ref="K1799">IFERROR(XLOOKUP(G1799,'Tipo de carga'!A:A,'Tipo de carga'!B:B))</f>
        <v>Ticket</v>
      </c>
      <c r="L1799" s="37">
        <f t="shared" si="2"/>
        <v>42</v>
      </c>
      <c r="M1799" s="37">
        <f t="shared" si="3"/>
        <v>16</v>
      </c>
      <c r="N1799" s="37">
        <f t="shared" si="4"/>
        <v>10</v>
      </c>
      <c r="O1799" s="37" t="str">
        <f t="array" ref="O1799">IFERROR(XLOOKUP(K1799,'Tipo de carga'!B:B,'Tipo de carga'!C:C))</f>
        <v>Diesel</v>
      </c>
    </row>
    <row r="1800">
      <c r="A1800" s="36" t="s">
        <v>127</v>
      </c>
      <c r="B1800" s="37" t="str">
        <f>IFERROR(VLOOKUP(A1800,'asig octubre'!$A$2:$C$442,3,0))</f>
        <v>Sayer Patios y T.</v>
      </c>
      <c r="C1800" s="37" t="str">
        <f>IFERROR(VLOOKUP(A1800,'asig octubre'!$A$2:$B$442,2,0))</f>
        <v>EC-04</v>
      </c>
      <c r="D1800" s="38">
        <v>45581.0</v>
      </c>
      <c r="E1800" s="36" t="s">
        <v>306</v>
      </c>
      <c r="F1800" s="37" t="str">
        <f t="array" ref="F1800">IFERROR(XLOOKUP(E1800,Operadores!A:A,Operadores!B:B))</f>
        <v>TAMDAV</v>
      </c>
      <c r="G1800" s="36" t="s">
        <v>425</v>
      </c>
      <c r="H1800" s="39">
        <v>24.99</v>
      </c>
      <c r="I1800" s="40">
        <v>260.2</v>
      </c>
      <c r="J1800" s="41">
        <f t="shared" si="1"/>
        <v>6502.398</v>
      </c>
      <c r="K1800" s="37" t="str">
        <f t="array" ref="K1800">IFERROR(XLOOKUP(G1800,'Tipo de carga'!A:A,'Tipo de carga'!B:B))</f>
        <v>Ticket</v>
      </c>
      <c r="L1800" s="37">
        <f t="shared" si="2"/>
        <v>42</v>
      </c>
      <c r="M1800" s="37">
        <f t="shared" si="3"/>
        <v>16</v>
      </c>
      <c r="N1800" s="37">
        <f t="shared" si="4"/>
        <v>10</v>
      </c>
      <c r="O1800" s="37" t="str">
        <f t="array" ref="O1800">IFERROR(XLOOKUP(K1800,'Tipo de carga'!B:B,'Tipo de carga'!C:C))</f>
        <v>Diesel</v>
      </c>
    </row>
    <row r="1801">
      <c r="A1801" s="36">
        <v>1984.0</v>
      </c>
      <c r="B1801" s="37" t="str">
        <f>IFERROR(VLOOKUP(A1801,'asig octubre'!$A$2:$C$442,3,0))</f>
        <v>MeLi Dedicado TD</v>
      </c>
      <c r="C1801" s="37" t="str">
        <f>IFERROR(VLOOKUP(A1801,'asig octubre'!$A$2:$B$442,2,0))</f>
        <v>EC-05</v>
      </c>
      <c r="D1801" s="38">
        <v>45581.0</v>
      </c>
      <c r="E1801" s="36" t="s">
        <v>308</v>
      </c>
      <c r="F1801" s="37" t="str">
        <f t="array" ref="F1801">IFERROR(XLOOKUP(E1801,Operadores!A:A,Operadores!B:B))</f>
        <v>DELBL</v>
      </c>
      <c r="G1801" s="36" t="s">
        <v>425</v>
      </c>
      <c r="H1801" s="39">
        <v>26.95</v>
      </c>
      <c r="I1801" s="40">
        <v>222.63</v>
      </c>
      <c r="J1801" s="41">
        <f t="shared" si="1"/>
        <v>5999.8785</v>
      </c>
      <c r="K1801" s="37" t="str">
        <f t="array" ref="K1801">IFERROR(XLOOKUP(G1801,'Tipo de carga'!A:A,'Tipo de carga'!B:B))</f>
        <v>Ticket</v>
      </c>
      <c r="L1801" s="37">
        <f t="shared" si="2"/>
        <v>42</v>
      </c>
      <c r="M1801" s="37">
        <f t="shared" si="3"/>
        <v>16</v>
      </c>
      <c r="N1801" s="37">
        <f t="shared" si="4"/>
        <v>10</v>
      </c>
      <c r="O1801" s="37" t="str">
        <f t="array" ref="O1801">IFERROR(XLOOKUP(K1801,'Tipo de carga'!B:B,'Tipo de carga'!C:C))</f>
        <v>Diesel</v>
      </c>
    </row>
    <row r="1802">
      <c r="A1802" s="36">
        <v>1882.0</v>
      </c>
      <c r="B1802" s="37" t="str">
        <f>IFERROR(VLOOKUP(A1802,'asig octubre'!$A$2:$C$442,3,0))</f>
        <v>Sayer Sencillo</v>
      </c>
      <c r="C1802" s="37" t="str">
        <f>IFERROR(VLOOKUP(A1802,'asig octubre'!$A$2:$B$442,2,0))</f>
        <v>EC-04</v>
      </c>
      <c r="D1802" s="38">
        <v>45581.0</v>
      </c>
      <c r="E1802" s="36" t="s">
        <v>49</v>
      </c>
      <c r="F1802" s="37" t="str">
        <f t="array" ref="F1802">IFERROR(XLOOKUP(E1802,Operadores!A:A,Operadores!B:B))</f>
        <v>FABMA</v>
      </c>
      <c r="G1802" s="36" t="s">
        <v>425</v>
      </c>
      <c r="H1802" s="39">
        <v>24.69</v>
      </c>
      <c r="I1802" s="40">
        <v>291.61</v>
      </c>
      <c r="J1802" s="41">
        <f t="shared" si="1"/>
        <v>7199.8509</v>
      </c>
      <c r="K1802" s="37" t="str">
        <f t="array" ref="K1802">IFERROR(XLOOKUP(G1802,'Tipo de carga'!A:A,'Tipo de carga'!B:B))</f>
        <v>Ticket</v>
      </c>
      <c r="L1802" s="37">
        <f t="shared" si="2"/>
        <v>42</v>
      </c>
      <c r="M1802" s="37">
        <f t="shared" si="3"/>
        <v>16</v>
      </c>
      <c r="N1802" s="37">
        <f t="shared" si="4"/>
        <v>10</v>
      </c>
      <c r="O1802" s="37" t="str">
        <f t="array" ref="O1802">IFERROR(XLOOKUP(K1802,'Tipo de carga'!B:B,'Tipo de carga'!C:C))</f>
        <v>Diesel</v>
      </c>
    </row>
    <row r="1803">
      <c r="A1803" s="36">
        <v>1792.0</v>
      </c>
      <c r="B1803" s="37" t="str">
        <f>IFERROR(VLOOKUP(A1803,'asig octubre'!$A$2:$C$442,3,0))</f>
        <v>Sayer Sencillo</v>
      </c>
      <c r="C1803" s="37" t="str">
        <f>IFERROR(VLOOKUP(A1803,'asig octubre'!$A$2:$B$442,2,0))</f>
        <v>EC-04</v>
      </c>
      <c r="D1803" s="38">
        <v>45581.0</v>
      </c>
      <c r="E1803" s="36" t="s">
        <v>466</v>
      </c>
      <c r="F1803" s="37" t="str">
        <f t="array" ref="F1803">IFERROR(XLOOKUP(E1803,Operadores!A:A,Operadores!B:B))</f>
        <v>MORSI</v>
      </c>
      <c r="G1803" s="36" t="s">
        <v>425</v>
      </c>
      <c r="H1803" s="39">
        <v>24.99</v>
      </c>
      <c r="I1803" s="40">
        <v>288.11</v>
      </c>
      <c r="J1803" s="41">
        <f t="shared" si="1"/>
        <v>7199.8689</v>
      </c>
      <c r="K1803" s="37" t="str">
        <f t="array" ref="K1803">IFERROR(XLOOKUP(G1803,'Tipo de carga'!A:A,'Tipo de carga'!B:B))</f>
        <v>Ticket</v>
      </c>
      <c r="L1803" s="37">
        <f t="shared" si="2"/>
        <v>42</v>
      </c>
      <c r="M1803" s="37">
        <f t="shared" si="3"/>
        <v>16</v>
      </c>
      <c r="N1803" s="37">
        <f t="shared" si="4"/>
        <v>10</v>
      </c>
      <c r="O1803" s="37" t="str">
        <f t="array" ref="O1803">IFERROR(XLOOKUP(K1803,'Tipo de carga'!B:B,'Tipo de carga'!C:C))</f>
        <v>Diesel</v>
      </c>
    </row>
    <row r="1804">
      <c r="A1804" s="36">
        <v>1800.0</v>
      </c>
      <c r="B1804" s="37" t="str">
        <f>IFERROR(VLOOKUP(A1804,'asig octubre'!$A$2:$C$442,3,0))</f>
        <v>Sayer Full</v>
      </c>
      <c r="C1804" s="37" t="str">
        <f>IFERROR(VLOOKUP(A1804,'asig octubre'!$A$2:$B$442,2,0))</f>
        <v>EC-04</v>
      </c>
      <c r="D1804" s="38">
        <v>45581.0</v>
      </c>
      <c r="E1804" s="36" t="s">
        <v>73</v>
      </c>
      <c r="F1804" s="37" t="str">
        <f t="array" ref="F1804">IFERROR(XLOOKUP(E1804,Operadores!A:A,Operadores!B:B))</f>
        <v>PERJU03</v>
      </c>
      <c r="G1804" s="36" t="s">
        <v>425</v>
      </c>
      <c r="H1804" s="39">
        <v>26.18</v>
      </c>
      <c r="I1804" s="40">
        <v>534.75</v>
      </c>
      <c r="J1804" s="41">
        <f t="shared" si="1"/>
        <v>13999.755</v>
      </c>
      <c r="K1804" s="37" t="str">
        <f t="array" ref="K1804">IFERROR(XLOOKUP(G1804,'Tipo de carga'!A:A,'Tipo de carga'!B:B))</f>
        <v>Ticket</v>
      </c>
      <c r="L1804" s="37">
        <f t="shared" si="2"/>
        <v>42</v>
      </c>
      <c r="M1804" s="37">
        <f t="shared" si="3"/>
        <v>16</v>
      </c>
      <c r="N1804" s="37">
        <f t="shared" si="4"/>
        <v>10</v>
      </c>
      <c r="O1804" s="37" t="str">
        <f t="array" ref="O1804">IFERROR(XLOOKUP(K1804,'Tipo de carga'!B:B,'Tipo de carga'!C:C))</f>
        <v>Diesel</v>
      </c>
    </row>
    <row r="1805">
      <c r="A1805" s="36">
        <v>1939.0</v>
      </c>
      <c r="B1805" s="37" t="str">
        <f>IFERROR(VLOOKUP(A1805,'asig octubre'!$A$2:$C$442,3,0))</f>
        <v>Full Liver</v>
      </c>
      <c r="C1805" s="37" t="str">
        <f>IFERROR(VLOOKUP(A1805,'asig octubre'!$A$2:$B$442,2,0))</f>
        <v>EC-01</v>
      </c>
      <c r="D1805" s="38">
        <v>45581.0</v>
      </c>
      <c r="E1805" s="36" t="s">
        <v>364</v>
      </c>
      <c r="F1805" s="37" t="str">
        <f t="array" ref="F1805">IFERROR(XLOOKUP(E1805,Operadores!A:A,Operadores!B:B))</f>
        <v>TORBR01</v>
      </c>
      <c r="G1805" s="36" t="s">
        <v>425</v>
      </c>
      <c r="H1805" s="39">
        <v>25.96</v>
      </c>
      <c r="I1805" s="40">
        <v>200.0</v>
      </c>
      <c r="J1805" s="41">
        <f t="shared" si="1"/>
        <v>5192</v>
      </c>
      <c r="K1805" s="37" t="str">
        <f t="array" ref="K1805">IFERROR(XLOOKUP(G1805,'Tipo de carga'!A:A,'Tipo de carga'!B:B))</f>
        <v>Ticket</v>
      </c>
      <c r="L1805" s="37">
        <f t="shared" si="2"/>
        <v>42</v>
      </c>
      <c r="M1805" s="37">
        <f t="shared" si="3"/>
        <v>16</v>
      </c>
      <c r="N1805" s="37">
        <f t="shared" si="4"/>
        <v>10</v>
      </c>
      <c r="O1805" s="37" t="str">
        <f t="array" ref="O1805">IFERROR(XLOOKUP(K1805,'Tipo de carga'!B:B,'Tipo de carga'!C:C))</f>
        <v>Diesel</v>
      </c>
    </row>
    <row r="1806">
      <c r="A1806" s="36">
        <v>1808.0</v>
      </c>
      <c r="B1806" s="37" t="str">
        <f>IFERROR(VLOOKUP(A1806,'asig octubre'!$A$2:$C$442,3,0))</f>
        <v>Sayer Full</v>
      </c>
      <c r="C1806" s="37" t="str">
        <f>IFERROR(VLOOKUP(A1806,'asig octubre'!$A$2:$B$442,2,0))</f>
        <v>EC-04</v>
      </c>
      <c r="D1806" s="38">
        <v>45581.0</v>
      </c>
      <c r="E1806" s="36" t="s">
        <v>55</v>
      </c>
      <c r="F1806" s="37" t="str">
        <f t="array" ref="F1806">IFERROR(XLOOKUP(E1806,Operadores!A:A,Operadores!B:B))</f>
        <v>ZAPNO</v>
      </c>
      <c r="G1806" s="36" t="s">
        <v>425</v>
      </c>
      <c r="H1806" s="39">
        <v>24.99</v>
      </c>
      <c r="I1806" s="40">
        <v>606.76</v>
      </c>
      <c r="J1806" s="41">
        <f t="shared" si="1"/>
        <v>15162.9324</v>
      </c>
      <c r="K1806" s="37" t="str">
        <f t="array" ref="K1806">IFERROR(XLOOKUP(G1806,'Tipo de carga'!A:A,'Tipo de carga'!B:B))</f>
        <v>Ticket</v>
      </c>
      <c r="L1806" s="37">
        <f t="shared" si="2"/>
        <v>42</v>
      </c>
      <c r="M1806" s="37">
        <f t="shared" si="3"/>
        <v>16</v>
      </c>
      <c r="N1806" s="37">
        <f t="shared" si="4"/>
        <v>10</v>
      </c>
      <c r="O1806" s="37" t="str">
        <f t="array" ref="O1806">IFERROR(XLOOKUP(K1806,'Tipo de carga'!B:B,'Tipo de carga'!C:C))</f>
        <v>Diesel</v>
      </c>
    </row>
    <row r="1807">
      <c r="A1807" s="36">
        <v>1799.0</v>
      </c>
      <c r="B1807" s="37" t="str">
        <f>IFERROR(VLOOKUP(A1807,'asig octubre'!$A$2:$C$442,3,0))</f>
        <v>Sayer Full</v>
      </c>
      <c r="C1807" s="37" t="str">
        <f>IFERROR(VLOOKUP(A1807,'asig octubre'!$A$2:$B$442,2,0))</f>
        <v>EC-04</v>
      </c>
      <c r="D1807" s="38">
        <v>45581.0</v>
      </c>
      <c r="E1807" s="36" t="s">
        <v>309</v>
      </c>
      <c r="F1807" s="37" t="str">
        <f t="array" ref="F1807">IFERROR(XLOOKUP(E1807,Operadores!A:A,Operadores!B:B))</f>
        <v>FERFRA</v>
      </c>
      <c r="G1807" s="36" t="s">
        <v>425</v>
      </c>
      <c r="H1807" s="39">
        <v>25.35</v>
      </c>
      <c r="I1807" s="40">
        <v>600.07</v>
      </c>
      <c r="J1807" s="41">
        <f t="shared" si="1"/>
        <v>15211.7745</v>
      </c>
      <c r="K1807" s="37" t="str">
        <f t="array" ref="K1807">IFERROR(XLOOKUP(G1807,'Tipo de carga'!A:A,'Tipo de carga'!B:B))</f>
        <v>Ticket</v>
      </c>
      <c r="L1807" s="37">
        <f t="shared" si="2"/>
        <v>42</v>
      </c>
      <c r="M1807" s="37">
        <f t="shared" si="3"/>
        <v>16</v>
      </c>
      <c r="N1807" s="37">
        <f t="shared" si="4"/>
        <v>10</v>
      </c>
      <c r="O1807" s="37" t="str">
        <f t="array" ref="O1807">IFERROR(XLOOKUP(K1807,'Tipo de carga'!B:B,'Tipo de carga'!C:C))</f>
        <v>Diesel</v>
      </c>
    </row>
    <row r="1808">
      <c r="A1808" s="36">
        <v>1801.0</v>
      </c>
      <c r="B1808" s="37" t="str">
        <f>IFERROR(VLOOKUP(A1808,'asig octubre'!$A$2:$C$442,3,0))</f>
        <v>Sayer Full</v>
      </c>
      <c r="C1808" s="37" t="str">
        <f>IFERROR(VLOOKUP(A1808,'asig octubre'!$A$2:$B$442,2,0))</f>
        <v>EC-04</v>
      </c>
      <c r="D1808" s="38">
        <v>45581.0</v>
      </c>
      <c r="E1808" s="36" t="s">
        <v>67</v>
      </c>
      <c r="F1808" s="37" t="str">
        <f t="array" ref="F1808">IFERROR(XLOOKUP(E1808,Operadores!A:A,Operadores!B:B))</f>
        <v>DURMA01</v>
      </c>
      <c r="G1808" s="36" t="s">
        <v>425</v>
      </c>
      <c r="H1808" s="39">
        <v>25.35</v>
      </c>
      <c r="I1808" s="40">
        <v>511.1</v>
      </c>
      <c r="J1808" s="41">
        <f t="shared" si="1"/>
        <v>12956.385</v>
      </c>
      <c r="K1808" s="37" t="str">
        <f t="array" ref="K1808">IFERROR(XLOOKUP(G1808,'Tipo de carga'!A:A,'Tipo de carga'!B:B))</f>
        <v>Ticket</v>
      </c>
      <c r="L1808" s="37">
        <f t="shared" si="2"/>
        <v>42</v>
      </c>
      <c r="M1808" s="37">
        <f t="shared" si="3"/>
        <v>16</v>
      </c>
      <c r="N1808" s="37">
        <f t="shared" si="4"/>
        <v>10</v>
      </c>
      <c r="O1808" s="37" t="str">
        <f t="array" ref="O1808">IFERROR(XLOOKUP(K1808,'Tipo de carga'!B:B,'Tipo de carga'!C:C))</f>
        <v>Diesel</v>
      </c>
    </row>
    <row r="1809">
      <c r="A1809" s="36">
        <v>1898.0</v>
      </c>
      <c r="B1809" s="37" t="str">
        <f>IFERROR(VLOOKUP(A1809,'asig octubre'!$A$2:$C$442,3,0))</f>
        <v>Full Liver</v>
      </c>
      <c r="C1809" s="37" t="str">
        <f>IFERROR(VLOOKUP(A1809,'asig octubre'!$A$2:$B$442,2,0))</f>
        <v>EC-01</v>
      </c>
      <c r="D1809" s="38">
        <v>45581.0</v>
      </c>
      <c r="E1809" s="36" t="s">
        <v>366</v>
      </c>
      <c r="F1809" s="37" t="str">
        <f t="array" ref="F1809">IFERROR(XLOOKUP(E1809,Operadores!A:A,Operadores!B:B))</f>
        <v>CASMA</v>
      </c>
      <c r="G1809" s="36" t="s">
        <v>425</v>
      </c>
      <c r="H1809" s="39">
        <v>25.74</v>
      </c>
      <c r="I1809" s="40">
        <v>186.48</v>
      </c>
      <c r="J1809" s="41">
        <f t="shared" si="1"/>
        <v>4799.9952</v>
      </c>
      <c r="K1809" s="37" t="str">
        <f t="array" ref="K1809">IFERROR(XLOOKUP(G1809,'Tipo de carga'!A:A,'Tipo de carga'!B:B))</f>
        <v>Ticket</v>
      </c>
      <c r="L1809" s="37">
        <f t="shared" si="2"/>
        <v>42</v>
      </c>
      <c r="M1809" s="37">
        <f t="shared" si="3"/>
        <v>16</v>
      </c>
      <c r="N1809" s="37">
        <f t="shared" si="4"/>
        <v>10</v>
      </c>
      <c r="O1809" s="37" t="str">
        <f t="array" ref="O1809">IFERROR(XLOOKUP(K1809,'Tipo de carga'!B:B,'Tipo de carga'!C:C))</f>
        <v>Diesel</v>
      </c>
    </row>
    <row r="1810">
      <c r="A1810" s="36">
        <v>1717.0</v>
      </c>
      <c r="B1810" s="37" t="str">
        <f>IFERROR(VLOOKUP(A1810,'asig octubre'!$A$2:$C$442,3,0))</f>
        <v>Wm Sencillo</v>
      </c>
      <c r="C1810" s="37" t="str">
        <f>IFERROR(VLOOKUP(A1810,'asig octubre'!$A$2:$B$442,2,0))</f>
        <v>EC-08</v>
      </c>
      <c r="D1810" s="38">
        <v>45581.0</v>
      </c>
      <c r="E1810" s="36" t="s">
        <v>504</v>
      </c>
      <c r="F1810" s="37" t="str">
        <f t="array" ref="F1810">IFERROR(XLOOKUP(E1810,Operadores!A:A,Operadores!B:B))</f>
        <v>SOLLUI</v>
      </c>
      <c r="G1810" s="36" t="s">
        <v>425</v>
      </c>
      <c r="H1810" s="39">
        <v>25.78</v>
      </c>
      <c r="I1810" s="40">
        <v>210.66</v>
      </c>
      <c r="J1810" s="41">
        <f t="shared" si="1"/>
        <v>5430.8148</v>
      </c>
      <c r="K1810" s="37" t="str">
        <f t="array" ref="K1810">IFERROR(XLOOKUP(G1810,'Tipo de carga'!A:A,'Tipo de carga'!B:B))</f>
        <v>Ticket</v>
      </c>
      <c r="L1810" s="37">
        <f t="shared" si="2"/>
        <v>42</v>
      </c>
      <c r="M1810" s="37">
        <f t="shared" si="3"/>
        <v>16</v>
      </c>
      <c r="N1810" s="37">
        <f t="shared" si="4"/>
        <v>10</v>
      </c>
      <c r="O1810" s="37" t="str">
        <f t="array" ref="O1810">IFERROR(XLOOKUP(K1810,'Tipo de carga'!B:B,'Tipo de carga'!C:C))</f>
        <v>Diesel</v>
      </c>
    </row>
    <row r="1811">
      <c r="A1811" s="36">
        <v>1921.0</v>
      </c>
      <c r="B1811" s="37" t="str">
        <f>IFERROR(VLOOKUP(A1811,'asig octubre'!$A$2:$C$442,3,0))</f>
        <v>Circuitos</v>
      </c>
      <c r="C1811" s="37" t="str">
        <f>IFERROR(VLOOKUP(A1811,'asig octubre'!$A$2:$B$442,2,0))</f>
        <v>EC-03</v>
      </c>
      <c r="D1811" s="38">
        <v>45581.0</v>
      </c>
      <c r="E1811" s="36" t="s">
        <v>445</v>
      </c>
      <c r="F1811" s="37" t="str">
        <f t="array" ref="F1811">IFERROR(XLOOKUP(E1811,Operadores!A:A,Operadores!B:B))</f>
        <v>MIREDM</v>
      </c>
      <c r="G1811" s="36" t="s">
        <v>446</v>
      </c>
      <c r="H1811" s="39">
        <v>9.99</v>
      </c>
      <c r="I1811" s="40">
        <v>228.44</v>
      </c>
      <c r="J1811" s="41">
        <f t="shared" si="1"/>
        <v>2282.1156</v>
      </c>
      <c r="K1811" s="37" t="str">
        <f t="array" ref="K1811">IFERROR(XLOOKUP(G1811,'Tipo de carga'!A:A,'Tipo de carga'!B:B))</f>
        <v>Natgas</v>
      </c>
      <c r="L1811" s="37">
        <f t="shared" si="2"/>
        <v>42</v>
      </c>
      <c r="M1811" s="37">
        <f t="shared" si="3"/>
        <v>16</v>
      </c>
      <c r="N1811" s="37">
        <f t="shared" si="4"/>
        <v>10</v>
      </c>
      <c r="O1811" s="37" t="str">
        <f t="array" ref="O1811">IFERROR(XLOOKUP(K1811,'Tipo de carga'!B:B,'Tipo de carga'!C:C))</f>
        <v>GNC</v>
      </c>
    </row>
    <row r="1812">
      <c r="A1812" s="36">
        <v>1917.0</v>
      </c>
      <c r="B1812" s="37" t="str">
        <f>IFERROR(VLOOKUP(A1812,'asig octubre'!$A$2:$C$442,3,0))</f>
        <v>MeLi asignado SD</v>
      </c>
      <c r="C1812" s="37" t="str">
        <f>IFERROR(VLOOKUP(A1812,'asig octubre'!$A$2:$B$442,2,0))</f>
        <v>EC-05</v>
      </c>
      <c r="D1812" s="38">
        <v>45581.0</v>
      </c>
      <c r="E1812" s="36" t="s">
        <v>17</v>
      </c>
      <c r="F1812" s="37" t="str">
        <f t="array" ref="F1812">IFERROR(XLOOKUP(E1812,Operadores!A:A,Operadores!B:B))</f>
        <v>ARASAL</v>
      </c>
      <c r="G1812" s="36" t="s">
        <v>311</v>
      </c>
      <c r="H1812" s="39">
        <v>9.99</v>
      </c>
      <c r="I1812" s="40">
        <v>233.71</v>
      </c>
      <c r="J1812" s="41">
        <f t="shared" si="1"/>
        <v>2334.7629</v>
      </c>
      <c r="K1812" s="37" t="str">
        <f t="array" ref="K1812">IFERROR(XLOOKUP(G1812,'Tipo de carga'!A:A,'Tipo de carga'!B:B))</f>
        <v>Natgas</v>
      </c>
      <c r="L1812" s="37">
        <f t="shared" si="2"/>
        <v>42</v>
      </c>
      <c r="M1812" s="37">
        <f t="shared" si="3"/>
        <v>16</v>
      </c>
      <c r="N1812" s="37">
        <f t="shared" si="4"/>
        <v>10</v>
      </c>
      <c r="O1812" s="37" t="str">
        <f t="array" ref="O1812">IFERROR(XLOOKUP(K1812,'Tipo de carga'!B:B,'Tipo de carga'!C:C))</f>
        <v>GNC</v>
      </c>
    </row>
    <row r="1813">
      <c r="A1813" s="36">
        <v>1925.0</v>
      </c>
      <c r="B1813" s="37" t="str">
        <f>IFERROR(VLOOKUP(A1813,'asig octubre'!$A$2:$C$442,3,0))</f>
        <v>MeLi asignado SD</v>
      </c>
      <c r="C1813" s="37" t="str">
        <f>IFERROR(VLOOKUP(A1813,'asig octubre'!$A$2:$B$442,2,0))</f>
        <v>EC-05</v>
      </c>
      <c r="D1813" s="38">
        <v>45581.0</v>
      </c>
      <c r="E1813" s="36" t="s">
        <v>191</v>
      </c>
      <c r="F1813" s="37" t="str">
        <f t="array" ref="F1813">IFERROR(XLOOKUP(E1813,Operadores!A:A,Operadores!B:B))</f>
        <v>DIADAV</v>
      </c>
      <c r="G1813" s="36" t="s">
        <v>311</v>
      </c>
      <c r="H1813" s="39">
        <v>9.99</v>
      </c>
      <c r="I1813" s="40">
        <v>252.9</v>
      </c>
      <c r="J1813" s="41">
        <f t="shared" si="1"/>
        <v>2526.471</v>
      </c>
      <c r="K1813" s="37" t="str">
        <f t="array" ref="K1813">IFERROR(XLOOKUP(G1813,'Tipo de carga'!A:A,'Tipo de carga'!B:B))</f>
        <v>Natgas</v>
      </c>
      <c r="L1813" s="37">
        <f t="shared" si="2"/>
        <v>42</v>
      </c>
      <c r="M1813" s="37">
        <f t="shared" si="3"/>
        <v>16</v>
      </c>
      <c r="N1813" s="37">
        <f t="shared" si="4"/>
        <v>10</v>
      </c>
      <c r="O1813" s="37" t="str">
        <f t="array" ref="O1813">IFERROR(XLOOKUP(K1813,'Tipo de carga'!B:B,'Tipo de carga'!C:C))</f>
        <v>GNC</v>
      </c>
    </row>
    <row r="1814">
      <c r="A1814" s="36">
        <v>1918.0</v>
      </c>
      <c r="B1814" s="37" t="str">
        <f>IFERROR(VLOOKUP(A1814,'asig octubre'!$A$2:$C$442,3,0))</f>
        <v>MeLi asignado SD</v>
      </c>
      <c r="C1814" s="37" t="str">
        <f>IFERROR(VLOOKUP(A1814,'asig octubre'!$A$2:$B$442,2,0))</f>
        <v>EC-05</v>
      </c>
      <c r="D1814" s="38">
        <v>45581.0</v>
      </c>
      <c r="E1814" s="36" t="s">
        <v>310</v>
      </c>
      <c r="F1814" s="37" t="str">
        <f t="array" ref="F1814">IFERROR(XLOOKUP(E1814,Operadores!A:A,Operadores!B:B))</f>
        <v>RIVIGN</v>
      </c>
      <c r="G1814" s="36" t="s">
        <v>315</v>
      </c>
      <c r="H1814" s="39">
        <v>10.65</v>
      </c>
      <c r="I1814" s="40">
        <v>130.0</v>
      </c>
      <c r="J1814" s="41">
        <f t="shared" si="1"/>
        <v>1384.5</v>
      </c>
      <c r="K1814" s="37" t="str">
        <f t="array" ref="K1814">IFERROR(XLOOKUP(G1814,'Tipo de carga'!A:A,'Tipo de carga'!B:B))</f>
        <v>COMSUSTENTA</v>
      </c>
      <c r="L1814" s="37">
        <f t="shared" si="2"/>
        <v>42</v>
      </c>
      <c r="M1814" s="37">
        <f t="shared" si="3"/>
        <v>16</v>
      </c>
      <c r="N1814" s="37">
        <f t="shared" si="4"/>
        <v>10</v>
      </c>
      <c r="O1814" s="37" t="str">
        <f t="array" ref="O1814">IFERROR(XLOOKUP(K1814,'Tipo de carga'!B:B,'Tipo de carga'!C:C))</f>
        <v>GNC</v>
      </c>
    </row>
    <row r="1815">
      <c r="A1815" s="36">
        <v>1923.0</v>
      </c>
      <c r="B1815" s="37" t="str">
        <f>IFERROR(VLOOKUP(A1815,'asig octubre'!$A$2:$C$442,3,0))</f>
        <v>MeLi Ded Puebla</v>
      </c>
      <c r="C1815" s="37" t="str">
        <f>IFERROR(VLOOKUP(A1815,'asig octubre'!$A$2:$B$442,2,0))</f>
        <v>EC-05</v>
      </c>
      <c r="D1815" s="38">
        <v>45581.0</v>
      </c>
      <c r="E1815" s="36" t="s">
        <v>447</v>
      </c>
      <c r="F1815" s="37" t="str">
        <f t="array" ref="F1815">IFERROR(XLOOKUP(E1815,Operadores!A:A,Operadores!B:B))</f>
        <v>SANMA05</v>
      </c>
      <c r="G1815" s="36" t="s">
        <v>315</v>
      </c>
      <c r="H1815" s="39">
        <v>10.65</v>
      </c>
      <c r="I1815" s="40">
        <v>254.0</v>
      </c>
      <c r="J1815" s="41">
        <f t="shared" si="1"/>
        <v>2705.1</v>
      </c>
      <c r="K1815" s="37" t="str">
        <f t="array" ref="K1815">IFERROR(XLOOKUP(G1815,'Tipo de carga'!A:A,'Tipo de carga'!B:B))</f>
        <v>COMSUSTENTA</v>
      </c>
      <c r="L1815" s="37">
        <f t="shared" si="2"/>
        <v>42</v>
      </c>
      <c r="M1815" s="37">
        <f t="shared" si="3"/>
        <v>16</v>
      </c>
      <c r="N1815" s="37">
        <f t="shared" si="4"/>
        <v>10</v>
      </c>
      <c r="O1815" s="37" t="str">
        <f t="array" ref="O1815">IFERROR(XLOOKUP(K1815,'Tipo de carga'!B:B,'Tipo de carga'!C:C))</f>
        <v>GNC</v>
      </c>
    </row>
    <row r="1816">
      <c r="A1816" s="36">
        <v>1928.0</v>
      </c>
      <c r="B1816" s="37" t="str">
        <f>IFERROR(VLOOKUP(A1816,'asig octubre'!$A$2:$C$442,3,0))</f>
        <v>MeLi Ded Puebla</v>
      </c>
      <c r="C1816" s="37" t="str">
        <f>IFERROR(VLOOKUP(A1816,'asig octubre'!$A$2:$B$442,2,0))</f>
        <v>EC-05</v>
      </c>
      <c r="D1816" s="38">
        <v>45581.0</v>
      </c>
      <c r="E1816" s="36" t="s">
        <v>319</v>
      </c>
      <c r="F1816" s="37" t="str">
        <f t="array" ref="F1816">IFERROR(XLOOKUP(E1816,Operadores!A:A,Operadores!B:B))</f>
        <v>BARPED</v>
      </c>
      <c r="G1816" s="36" t="s">
        <v>315</v>
      </c>
      <c r="H1816" s="39">
        <v>10.65</v>
      </c>
      <c r="I1816" s="40">
        <v>237.0</v>
      </c>
      <c r="J1816" s="41">
        <f t="shared" si="1"/>
        <v>2524.05</v>
      </c>
      <c r="K1816" s="37" t="str">
        <f t="array" ref="K1816">IFERROR(XLOOKUP(G1816,'Tipo de carga'!A:A,'Tipo de carga'!B:B))</f>
        <v>COMSUSTENTA</v>
      </c>
      <c r="L1816" s="37">
        <f t="shared" si="2"/>
        <v>42</v>
      </c>
      <c r="M1816" s="37">
        <f t="shared" si="3"/>
        <v>16</v>
      </c>
      <c r="N1816" s="37">
        <f t="shared" si="4"/>
        <v>10</v>
      </c>
      <c r="O1816" s="37" t="str">
        <f t="array" ref="O1816">IFERROR(XLOOKUP(K1816,'Tipo de carga'!B:B,'Tipo de carga'!C:C))</f>
        <v>GNC</v>
      </c>
    </row>
    <row r="1817">
      <c r="A1817" s="36">
        <v>1930.0</v>
      </c>
      <c r="B1817" s="37" t="str">
        <f>IFERROR(VLOOKUP(A1817,'asig octubre'!$A$2:$C$442,3,0))</f>
        <v>MeLi asignado SD</v>
      </c>
      <c r="C1817" s="37" t="str">
        <f>IFERROR(VLOOKUP(A1817,'asig octubre'!$A$2:$B$442,2,0))</f>
        <v>EC-05</v>
      </c>
      <c r="D1817" s="38">
        <v>45581.0</v>
      </c>
      <c r="E1817" s="36" t="s">
        <v>231</v>
      </c>
      <c r="F1817" s="37" t="str">
        <f t="array" ref="F1817">IFERROR(XLOOKUP(E1817,Operadores!A:A,Operadores!B:B))</f>
        <v>MARARM</v>
      </c>
      <c r="G1817" s="36" t="s">
        <v>315</v>
      </c>
      <c r="H1817" s="39">
        <v>10.65</v>
      </c>
      <c r="I1817" s="40">
        <v>336.0</v>
      </c>
      <c r="J1817" s="41">
        <f t="shared" si="1"/>
        <v>3578.4</v>
      </c>
      <c r="K1817" s="37" t="str">
        <f t="array" ref="K1817">IFERROR(XLOOKUP(G1817,'Tipo de carga'!A:A,'Tipo de carga'!B:B))</f>
        <v>COMSUSTENTA</v>
      </c>
      <c r="L1817" s="37">
        <f t="shared" si="2"/>
        <v>42</v>
      </c>
      <c r="M1817" s="37">
        <f t="shared" si="3"/>
        <v>16</v>
      </c>
      <c r="N1817" s="37">
        <f t="shared" si="4"/>
        <v>10</v>
      </c>
      <c r="O1817" s="37" t="str">
        <f t="array" ref="O1817">IFERROR(XLOOKUP(K1817,'Tipo de carga'!B:B,'Tipo de carga'!C:C))</f>
        <v>GNC</v>
      </c>
    </row>
    <row r="1818">
      <c r="A1818" s="36">
        <v>1978.0</v>
      </c>
      <c r="B1818" s="37" t="str">
        <f>IFERROR(VLOOKUP(A1818,'asig octubre'!$A$2:$C$442,3,0))</f>
        <v>MeLi Dedicado TD</v>
      </c>
      <c r="C1818" s="37" t="str">
        <f>IFERROR(VLOOKUP(A1818,'asig octubre'!$A$2:$B$442,2,0))</f>
        <v>EC-05</v>
      </c>
      <c r="D1818" s="38">
        <v>45582.98564814815</v>
      </c>
      <c r="E1818" s="36" t="s">
        <v>368</v>
      </c>
      <c r="F1818" s="37" t="str">
        <f t="array" ref="F1818">IFERROR(XLOOKUP(E1818,Operadores!A:A,Operadores!B:B))</f>
        <v>GARMAR</v>
      </c>
      <c r="G1818" s="36" t="s">
        <v>72</v>
      </c>
      <c r="H1818" s="39">
        <v>19.5</v>
      </c>
      <c r="I1818" s="40">
        <v>690.19</v>
      </c>
      <c r="J1818" s="41">
        <f t="shared" si="1"/>
        <v>13458.705</v>
      </c>
      <c r="K1818" s="37" t="str">
        <f t="array" ref="K1818">IFERROR(XLOOKUP(G1818,'Tipo de carga'!A:A,'Tipo de carga'!B:B))</f>
        <v>Autoabasto</v>
      </c>
      <c r="L1818" s="37">
        <f t="shared" si="2"/>
        <v>42</v>
      </c>
      <c r="M1818" s="37">
        <f t="shared" si="3"/>
        <v>17</v>
      </c>
      <c r="N1818" s="37">
        <f t="shared" si="4"/>
        <v>10</v>
      </c>
      <c r="O1818" s="37" t="str">
        <f t="array" ref="O1818">IFERROR(XLOOKUP(K1818,'Tipo de carga'!B:B,'Tipo de carga'!C:C))</f>
        <v>Diesel</v>
      </c>
    </row>
    <row r="1819">
      <c r="A1819" s="36">
        <v>1937.0</v>
      </c>
      <c r="B1819" s="37" t="str">
        <f>IFERROR(VLOOKUP(A1819,'asig octubre'!$A$2:$C$442,3,0))</f>
        <v>PISA Gdl</v>
      </c>
      <c r="C1819" s="37" t="str">
        <f>IFERROR(VLOOKUP(A1819,'asig octubre'!$A$2:$B$442,2,0))</f>
        <v>EC-06</v>
      </c>
      <c r="D1819" s="38">
        <v>45582.97224537037</v>
      </c>
      <c r="E1819" s="36" t="s">
        <v>410</v>
      </c>
      <c r="F1819" s="37" t="str">
        <f t="array" ref="F1819">IFERROR(XLOOKUP(E1819,Operadores!A:A,Operadores!B:B))</f>
        <v>LOPMA03</v>
      </c>
      <c r="G1819" s="36" t="s">
        <v>72</v>
      </c>
      <c r="H1819" s="39">
        <v>19.5</v>
      </c>
      <c r="I1819" s="40">
        <v>400.11</v>
      </c>
      <c r="J1819" s="41">
        <f t="shared" si="1"/>
        <v>7802.145</v>
      </c>
      <c r="K1819" s="37" t="str">
        <f t="array" ref="K1819">IFERROR(XLOOKUP(G1819,'Tipo de carga'!A:A,'Tipo de carga'!B:B))</f>
        <v>Autoabasto</v>
      </c>
      <c r="L1819" s="37">
        <f t="shared" si="2"/>
        <v>42</v>
      </c>
      <c r="M1819" s="37">
        <f t="shared" si="3"/>
        <v>17</v>
      </c>
      <c r="N1819" s="37">
        <f t="shared" si="4"/>
        <v>10</v>
      </c>
      <c r="O1819" s="37" t="str">
        <f t="array" ref="O1819">IFERROR(XLOOKUP(K1819,'Tipo de carga'!B:B,'Tipo de carga'!C:C))</f>
        <v>Diesel</v>
      </c>
    </row>
    <row r="1820">
      <c r="A1820" s="36">
        <v>1935.0</v>
      </c>
      <c r="B1820" s="37" t="str">
        <f>IFERROR(VLOOKUP(A1820,'asig octubre'!$A$2:$C$442,3,0))</f>
        <v>Patieros sucursal</v>
      </c>
      <c r="C1820" s="37" t="str">
        <f>IFERROR(VLOOKUP(A1820,'asig octubre'!$A$2:$B$442,2,0))</f>
        <v>EC-03</v>
      </c>
      <c r="D1820" s="38">
        <v>45582.95394675926</v>
      </c>
      <c r="E1820" s="36" t="s">
        <v>155</v>
      </c>
      <c r="F1820" s="37" t="str">
        <f t="array" ref="F1820">IFERROR(XLOOKUP(E1820,Operadores!A:A,Operadores!B:B))</f>
        <v>RODMA</v>
      </c>
      <c r="G1820" s="36" t="s">
        <v>72</v>
      </c>
      <c r="H1820" s="39">
        <v>19.5</v>
      </c>
      <c r="I1820" s="40">
        <v>370.26</v>
      </c>
      <c r="J1820" s="41">
        <f t="shared" si="1"/>
        <v>7220.07</v>
      </c>
      <c r="K1820" s="37" t="str">
        <f t="array" ref="K1820">IFERROR(XLOOKUP(G1820,'Tipo de carga'!A:A,'Tipo de carga'!B:B))</f>
        <v>Autoabasto</v>
      </c>
      <c r="L1820" s="37">
        <f t="shared" si="2"/>
        <v>42</v>
      </c>
      <c r="M1820" s="37">
        <f t="shared" si="3"/>
        <v>17</v>
      </c>
      <c r="N1820" s="37">
        <f t="shared" si="4"/>
        <v>10</v>
      </c>
      <c r="O1820" s="37" t="str">
        <f t="array" ref="O1820">IFERROR(XLOOKUP(K1820,'Tipo de carga'!B:B,'Tipo de carga'!C:C))</f>
        <v>Diesel</v>
      </c>
    </row>
    <row r="1821">
      <c r="A1821" s="36">
        <v>1783.0</v>
      </c>
      <c r="B1821" s="37" t="str">
        <f>IFERROR(VLOOKUP(A1821,'asig octubre'!$A$2:$C$442,3,0))</f>
        <v>Liverpool Local</v>
      </c>
      <c r="C1821" s="37" t="str">
        <f>IFERROR(VLOOKUP(A1821,'asig octubre'!$A$2:$B$442,2,0))</f>
        <v>EC-01</v>
      </c>
      <c r="D1821" s="38">
        <v>45582.95376157408</v>
      </c>
      <c r="E1821" s="36" t="s">
        <v>518</v>
      </c>
      <c r="F1821" s="37" t="str">
        <f t="array" ref="F1821">IFERROR(XLOOKUP(E1821,Operadores!A:A,Operadores!B:B))</f>
        <v>RIORO</v>
      </c>
      <c r="G1821" s="36" t="s">
        <v>72</v>
      </c>
      <c r="H1821" s="39">
        <v>19.5</v>
      </c>
      <c r="I1821" s="40">
        <v>947.69</v>
      </c>
      <c r="J1821" s="41">
        <f t="shared" si="1"/>
        <v>18479.955</v>
      </c>
      <c r="K1821" s="37" t="str">
        <f t="array" ref="K1821">IFERROR(XLOOKUP(G1821,'Tipo de carga'!A:A,'Tipo de carga'!B:B))</f>
        <v>Autoabasto</v>
      </c>
      <c r="L1821" s="37">
        <f t="shared" si="2"/>
        <v>42</v>
      </c>
      <c r="M1821" s="37">
        <f t="shared" si="3"/>
        <v>17</v>
      </c>
      <c r="N1821" s="37">
        <f t="shared" si="4"/>
        <v>10</v>
      </c>
      <c r="O1821" s="37" t="str">
        <f t="array" ref="O1821">IFERROR(XLOOKUP(K1821,'Tipo de carga'!B:B,'Tipo de carga'!C:C))</f>
        <v>Diesel</v>
      </c>
    </row>
    <row r="1822">
      <c r="A1822" s="36">
        <v>1965.0</v>
      </c>
      <c r="B1822" s="37" t="str">
        <f>IFERROR(VLOOKUP(A1822,'asig octubre'!$A$2:$C$442,3,0))</f>
        <v>Circuitos</v>
      </c>
      <c r="C1822" s="37" t="str">
        <f>IFERROR(VLOOKUP(A1822,'asig octubre'!$A$2:$B$442,2,0))</f>
        <v>EC-03</v>
      </c>
      <c r="D1822" s="38">
        <v>45582.882581018515</v>
      </c>
      <c r="E1822" s="36" t="s">
        <v>181</v>
      </c>
      <c r="F1822" s="37" t="str">
        <f t="array" ref="F1822">IFERROR(XLOOKUP(E1822,Operadores!A:A,Operadores!B:B))</f>
        <v>BREISR</v>
      </c>
      <c r="G1822" s="36" t="s">
        <v>72</v>
      </c>
      <c r="H1822" s="39">
        <v>19.5</v>
      </c>
      <c r="I1822" s="40">
        <v>589.92</v>
      </c>
      <c r="J1822" s="41">
        <f t="shared" si="1"/>
        <v>11503.44</v>
      </c>
      <c r="K1822" s="37" t="str">
        <f t="array" ref="K1822">IFERROR(XLOOKUP(G1822,'Tipo de carga'!A:A,'Tipo de carga'!B:B))</f>
        <v>Autoabasto</v>
      </c>
      <c r="L1822" s="37">
        <f t="shared" si="2"/>
        <v>42</v>
      </c>
      <c r="M1822" s="37">
        <f t="shared" si="3"/>
        <v>17</v>
      </c>
      <c r="N1822" s="37">
        <f t="shared" si="4"/>
        <v>10</v>
      </c>
      <c r="O1822" s="37" t="str">
        <f t="array" ref="O1822">IFERROR(XLOOKUP(K1822,'Tipo de carga'!B:B,'Tipo de carga'!C:C))</f>
        <v>Diesel</v>
      </c>
    </row>
    <row r="1823">
      <c r="A1823" s="36">
        <v>1720.0</v>
      </c>
      <c r="B1823" s="37" t="str">
        <f>IFERROR(VLOOKUP(A1823,'asig octubre'!$A$2:$C$442,3,0))</f>
        <v>Pilgrims Tepo</v>
      </c>
      <c r="C1823" s="37" t="str">
        <f>IFERROR(VLOOKUP(A1823,'asig octubre'!$A$2:$B$442,2,0))</f>
        <v>EC-02</v>
      </c>
      <c r="D1823" s="38">
        <v>45582.84134259259</v>
      </c>
      <c r="E1823" s="36" t="s">
        <v>219</v>
      </c>
      <c r="F1823" s="37" t="str">
        <f t="array" ref="F1823">IFERROR(XLOOKUP(E1823,Operadores!A:A,Operadores!B:B))</f>
        <v>MAREVA</v>
      </c>
      <c r="G1823" s="36" t="s">
        <v>72</v>
      </c>
      <c r="H1823" s="39">
        <v>19.5</v>
      </c>
      <c r="I1823" s="40">
        <v>26.63</v>
      </c>
      <c r="J1823" s="41">
        <f t="shared" si="1"/>
        <v>519.285</v>
      </c>
      <c r="K1823" s="37" t="str">
        <f t="array" ref="K1823">IFERROR(XLOOKUP(G1823,'Tipo de carga'!A:A,'Tipo de carga'!B:B))</f>
        <v>Autoabasto</v>
      </c>
      <c r="L1823" s="37">
        <f t="shared" si="2"/>
        <v>42</v>
      </c>
      <c r="M1823" s="37">
        <f t="shared" si="3"/>
        <v>17</v>
      </c>
      <c r="N1823" s="37">
        <f t="shared" si="4"/>
        <v>10</v>
      </c>
      <c r="O1823" s="37" t="str">
        <f t="array" ref="O1823">IFERROR(XLOOKUP(K1823,'Tipo de carga'!B:B,'Tipo de carga'!C:C))</f>
        <v>Diesel</v>
      </c>
    </row>
    <row r="1824">
      <c r="A1824" s="36">
        <v>1688.0</v>
      </c>
      <c r="B1824" s="37" t="str">
        <f>IFERROR(VLOOKUP(A1824,'asig octubre'!$A$2:$C$442,3,0))</f>
        <v>Pilgrims Tepo</v>
      </c>
      <c r="C1824" s="37" t="str">
        <f>IFERROR(VLOOKUP(A1824,'asig octubre'!$A$2:$B$442,2,0))</f>
        <v>EC-02</v>
      </c>
      <c r="D1824" s="38">
        <v>45582.82144675926</v>
      </c>
      <c r="E1824" s="36" t="s">
        <v>420</v>
      </c>
      <c r="F1824" s="37" t="str">
        <f t="array" ref="F1824">IFERROR(XLOOKUP(E1824,Operadores!A:A,Operadores!B:B))</f>
        <v>SANJUA07</v>
      </c>
      <c r="G1824" s="36" t="s">
        <v>72</v>
      </c>
      <c r="H1824" s="39">
        <v>19.5</v>
      </c>
      <c r="I1824" s="40">
        <v>184.67</v>
      </c>
      <c r="J1824" s="41">
        <f t="shared" si="1"/>
        <v>3601.065</v>
      </c>
      <c r="K1824" s="37" t="str">
        <f t="array" ref="K1824">IFERROR(XLOOKUP(G1824,'Tipo de carga'!A:A,'Tipo de carga'!B:B))</f>
        <v>Autoabasto</v>
      </c>
      <c r="L1824" s="37">
        <f t="shared" si="2"/>
        <v>42</v>
      </c>
      <c r="M1824" s="37">
        <f t="shared" si="3"/>
        <v>17</v>
      </c>
      <c r="N1824" s="37">
        <f t="shared" si="4"/>
        <v>10</v>
      </c>
      <c r="O1824" s="37" t="str">
        <f t="array" ref="O1824">IFERROR(XLOOKUP(K1824,'Tipo de carga'!B:B,'Tipo de carga'!C:C))</f>
        <v>Diesel</v>
      </c>
    </row>
    <row r="1825">
      <c r="A1825" s="36">
        <v>1735.0</v>
      </c>
      <c r="B1825" s="37" t="str">
        <f>IFERROR(VLOOKUP(A1825,'asig octubre'!$A$2:$C$442,3,0))</f>
        <v>Pilgrims Tepo</v>
      </c>
      <c r="C1825" s="37" t="str">
        <f>IFERROR(VLOOKUP(A1825,'asig octubre'!$A$2:$B$442,2,0))</f>
        <v>EC-02</v>
      </c>
      <c r="D1825" s="38">
        <v>45582.81431712963</v>
      </c>
      <c r="E1825" s="36" t="s">
        <v>160</v>
      </c>
      <c r="F1825" s="37" t="str">
        <f t="array" ref="F1825">IFERROR(XLOOKUP(E1825,Operadores!A:A,Operadores!B:B))</f>
        <v>ESTMANX</v>
      </c>
      <c r="G1825" s="36" t="s">
        <v>72</v>
      </c>
      <c r="H1825" s="39">
        <v>19.5</v>
      </c>
      <c r="I1825" s="40">
        <v>91.12</v>
      </c>
      <c r="J1825" s="41">
        <f t="shared" si="1"/>
        <v>1776.84</v>
      </c>
      <c r="K1825" s="37" t="str">
        <f t="array" ref="K1825">IFERROR(XLOOKUP(G1825,'Tipo de carga'!A:A,'Tipo de carga'!B:B))</f>
        <v>Autoabasto</v>
      </c>
      <c r="L1825" s="37">
        <f t="shared" si="2"/>
        <v>42</v>
      </c>
      <c r="M1825" s="37">
        <f t="shared" si="3"/>
        <v>17</v>
      </c>
      <c r="N1825" s="37">
        <f t="shared" si="4"/>
        <v>10</v>
      </c>
      <c r="O1825" s="37" t="str">
        <f t="array" ref="O1825">IFERROR(XLOOKUP(K1825,'Tipo de carga'!B:B,'Tipo de carga'!C:C))</f>
        <v>Diesel</v>
      </c>
    </row>
    <row r="1826">
      <c r="A1826" s="36">
        <v>1697.0</v>
      </c>
      <c r="B1826" s="37" t="str">
        <f>IFERROR(VLOOKUP(A1826,'asig octubre'!$A$2:$C$442,3,0))</f>
        <v>Pilgrims Tepo</v>
      </c>
      <c r="C1826" s="37" t="str">
        <f>IFERROR(VLOOKUP(A1826,'asig octubre'!$A$2:$B$442,2,0))</f>
        <v>EC-02</v>
      </c>
      <c r="D1826" s="38">
        <v>45582.81153935185</v>
      </c>
      <c r="E1826" s="36" t="s">
        <v>230</v>
      </c>
      <c r="F1826" s="37" t="str">
        <f t="array" ref="F1826">IFERROR(XLOOKUP(E1826,Operadores!A:A,Operadores!B:B))</f>
        <v>DELJOS</v>
      </c>
      <c r="G1826" s="36" t="s">
        <v>72</v>
      </c>
      <c r="H1826" s="39">
        <v>19.5</v>
      </c>
      <c r="I1826" s="40">
        <v>310.35</v>
      </c>
      <c r="J1826" s="41">
        <f t="shared" si="1"/>
        <v>6051.825</v>
      </c>
      <c r="K1826" s="37" t="str">
        <f t="array" ref="K1826">IFERROR(XLOOKUP(G1826,'Tipo de carga'!A:A,'Tipo de carga'!B:B))</f>
        <v>Autoabasto</v>
      </c>
      <c r="L1826" s="37">
        <f t="shared" si="2"/>
        <v>42</v>
      </c>
      <c r="M1826" s="37">
        <f t="shared" si="3"/>
        <v>17</v>
      </c>
      <c r="N1826" s="37">
        <f t="shared" si="4"/>
        <v>10</v>
      </c>
      <c r="O1826" s="37" t="str">
        <f t="array" ref="O1826">IFERROR(XLOOKUP(K1826,'Tipo de carga'!B:B,'Tipo de carga'!C:C))</f>
        <v>Diesel</v>
      </c>
    </row>
    <row r="1827">
      <c r="A1827" s="36">
        <v>1861.0</v>
      </c>
      <c r="B1827" s="37" t="str">
        <f>IFERROR(VLOOKUP(A1827,'asig octubre'!$A$2:$C$442,3,0))</f>
        <v>Pilgrims Tepo</v>
      </c>
      <c r="C1827" s="37" t="str">
        <f>IFERROR(VLOOKUP(A1827,'asig octubre'!$A$2:$B$442,2,0))</f>
        <v>EC-02</v>
      </c>
      <c r="D1827" s="38">
        <v>45582.79667824074</v>
      </c>
      <c r="E1827" s="36" t="s">
        <v>215</v>
      </c>
      <c r="F1827" s="37" t="str">
        <f t="array" ref="F1827">IFERROR(XLOOKUP(E1827,Operadores!A:A,Operadores!B:B))</f>
        <v>GARJUA</v>
      </c>
      <c r="G1827" s="36" t="s">
        <v>72</v>
      </c>
      <c r="H1827" s="39">
        <v>19.5</v>
      </c>
      <c r="I1827" s="40">
        <v>234.25</v>
      </c>
      <c r="J1827" s="41">
        <f t="shared" si="1"/>
        <v>4567.875</v>
      </c>
      <c r="K1827" s="37" t="str">
        <f t="array" ref="K1827">IFERROR(XLOOKUP(G1827,'Tipo de carga'!A:A,'Tipo de carga'!B:B))</f>
        <v>Autoabasto</v>
      </c>
      <c r="L1827" s="37">
        <f t="shared" si="2"/>
        <v>42</v>
      </c>
      <c r="M1827" s="37">
        <f t="shared" si="3"/>
        <v>17</v>
      </c>
      <c r="N1827" s="37">
        <f t="shared" si="4"/>
        <v>10</v>
      </c>
      <c r="O1827" s="37" t="str">
        <f t="array" ref="O1827">IFERROR(XLOOKUP(K1827,'Tipo de carga'!B:B,'Tipo de carga'!C:C))</f>
        <v>Diesel</v>
      </c>
    </row>
    <row r="1828">
      <c r="A1828" s="36">
        <v>1985.0</v>
      </c>
      <c r="B1828" s="37" t="str">
        <f>IFERROR(VLOOKUP(A1828,'asig octubre'!$A$2:$C$442,3,0))</f>
        <v>MeLi Dedicado TD</v>
      </c>
      <c r="C1828" s="37" t="str">
        <f>IFERROR(VLOOKUP(A1828,'asig octubre'!$A$2:$B$442,2,0))</f>
        <v>EC-05</v>
      </c>
      <c r="D1828" s="38">
        <v>45582.79618055555</v>
      </c>
      <c r="E1828" s="36" t="s">
        <v>460</v>
      </c>
      <c r="F1828" s="37" t="str">
        <f t="array" ref="F1828">IFERROR(XLOOKUP(E1828,Operadores!A:A,Operadores!B:B))</f>
        <v>TORAN</v>
      </c>
      <c r="G1828" s="36" t="s">
        <v>72</v>
      </c>
      <c r="H1828" s="39">
        <v>19.5</v>
      </c>
      <c r="I1828" s="40">
        <v>658.97</v>
      </c>
      <c r="J1828" s="41">
        <f t="shared" si="1"/>
        <v>12849.915</v>
      </c>
      <c r="K1828" s="37" t="str">
        <f t="array" ref="K1828">IFERROR(XLOOKUP(G1828,'Tipo de carga'!A:A,'Tipo de carga'!B:B))</f>
        <v>Autoabasto</v>
      </c>
      <c r="L1828" s="37">
        <f t="shared" si="2"/>
        <v>42</v>
      </c>
      <c r="M1828" s="37">
        <f t="shared" si="3"/>
        <v>17</v>
      </c>
      <c r="N1828" s="37">
        <f t="shared" si="4"/>
        <v>10</v>
      </c>
      <c r="O1828" s="37" t="str">
        <f t="array" ref="O1828">IFERROR(XLOOKUP(K1828,'Tipo de carga'!B:B,'Tipo de carga'!C:C))</f>
        <v>Diesel</v>
      </c>
    </row>
    <row r="1829">
      <c r="A1829" s="36">
        <v>1704.0</v>
      </c>
      <c r="B1829" s="37" t="str">
        <f>IFERROR(VLOOKUP(A1829,'asig octubre'!$A$2:$C$442,3,0))</f>
        <v>Pilgrims Tepo</v>
      </c>
      <c r="C1829" s="37" t="str">
        <f>IFERROR(VLOOKUP(A1829,'asig octubre'!$A$2:$B$442,2,0))</f>
        <v>EC-02</v>
      </c>
      <c r="D1829" s="38">
        <v>45582.783368055556</v>
      </c>
      <c r="E1829" s="36" t="s">
        <v>222</v>
      </c>
      <c r="F1829" s="37" t="str">
        <f t="array" ref="F1829">IFERROR(XLOOKUP(E1829,Operadores!A:A,Operadores!B:B))</f>
        <v>BOROSC</v>
      </c>
      <c r="G1829" s="36" t="s">
        <v>72</v>
      </c>
      <c r="H1829" s="39">
        <v>19.5</v>
      </c>
      <c r="I1829" s="40">
        <v>207.34</v>
      </c>
      <c r="J1829" s="41">
        <f t="shared" si="1"/>
        <v>4043.13</v>
      </c>
      <c r="K1829" s="37" t="str">
        <f t="array" ref="K1829">IFERROR(XLOOKUP(G1829,'Tipo de carga'!A:A,'Tipo de carga'!B:B))</f>
        <v>Autoabasto</v>
      </c>
      <c r="L1829" s="37">
        <f t="shared" si="2"/>
        <v>42</v>
      </c>
      <c r="M1829" s="37">
        <f t="shared" si="3"/>
        <v>17</v>
      </c>
      <c r="N1829" s="37">
        <f t="shared" si="4"/>
        <v>10</v>
      </c>
      <c r="O1829" s="37" t="str">
        <f t="array" ref="O1829">IFERROR(XLOOKUP(K1829,'Tipo de carga'!B:B,'Tipo de carga'!C:C))</f>
        <v>Diesel</v>
      </c>
    </row>
    <row r="1830">
      <c r="A1830" s="36">
        <v>1902.0</v>
      </c>
      <c r="B1830" s="37" t="str">
        <f>IFERROR(VLOOKUP(A1830,'asig octubre'!$A$2:$C$442,3,0))</f>
        <v>Pipas</v>
      </c>
      <c r="C1830" s="37" t="str">
        <f>IFERROR(VLOOKUP(A1830,'asig octubre'!$A$2:$B$442,2,0))</f>
        <v>EC-02</v>
      </c>
      <c r="D1830" s="38">
        <v>45582.780497685184</v>
      </c>
      <c r="E1830" s="36" t="s">
        <v>365</v>
      </c>
      <c r="F1830" s="37" t="str">
        <f t="array" ref="F1830">IFERROR(XLOOKUP(E1830,Operadores!A:A,Operadores!B:B))</f>
        <v>RUICRU</v>
      </c>
      <c r="G1830" s="36" t="s">
        <v>72</v>
      </c>
      <c r="H1830" s="39">
        <v>19.5</v>
      </c>
      <c r="I1830" s="40">
        <v>680.06</v>
      </c>
      <c r="J1830" s="41">
        <f t="shared" si="1"/>
        <v>13261.17</v>
      </c>
      <c r="K1830" s="37" t="str">
        <f t="array" ref="K1830">IFERROR(XLOOKUP(G1830,'Tipo de carga'!A:A,'Tipo de carga'!B:B))</f>
        <v>Autoabasto</v>
      </c>
      <c r="L1830" s="37">
        <f t="shared" si="2"/>
        <v>42</v>
      </c>
      <c r="M1830" s="37">
        <f t="shared" si="3"/>
        <v>17</v>
      </c>
      <c r="N1830" s="37">
        <f t="shared" si="4"/>
        <v>10</v>
      </c>
      <c r="O1830" s="37" t="str">
        <f t="array" ref="O1830">IFERROR(XLOOKUP(K1830,'Tipo de carga'!B:B,'Tipo de carga'!C:C))</f>
        <v>Diesel</v>
      </c>
    </row>
    <row r="1831">
      <c r="A1831" s="36">
        <v>1939.0</v>
      </c>
      <c r="B1831" s="37" t="str">
        <f>IFERROR(VLOOKUP(A1831,'asig octubre'!$A$2:$C$442,3,0))</f>
        <v>Full Liver</v>
      </c>
      <c r="C1831" s="37" t="str">
        <f>IFERROR(VLOOKUP(A1831,'asig octubre'!$A$2:$B$442,2,0))</f>
        <v>EC-01</v>
      </c>
      <c r="D1831" s="38">
        <v>45582.762083333335</v>
      </c>
      <c r="E1831" s="36" t="s">
        <v>364</v>
      </c>
      <c r="F1831" s="37" t="str">
        <f t="array" ref="F1831">IFERROR(XLOOKUP(E1831,Operadores!A:A,Operadores!B:B))</f>
        <v>TORBR01</v>
      </c>
      <c r="G1831" s="36" t="s">
        <v>72</v>
      </c>
      <c r="H1831" s="39">
        <v>19.5</v>
      </c>
      <c r="I1831" s="40">
        <v>502.32</v>
      </c>
      <c r="J1831" s="41">
        <f t="shared" si="1"/>
        <v>9795.24</v>
      </c>
      <c r="K1831" s="37" t="str">
        <f t="array" ref="K1831">IFERROR(XLOOKUP(G1831,'Tipo de carga'!A:A,'Tipo de carga'!B:B))</f>
        <v>Autoabasto</v>
      </c>
      <c r="L1831" s="37">
        <f t="shared" si="2"/>
        <v>42</v>
      </c>
      <c r="M1831" s="37">
        <f t="shared" si="3"/>
        <v>17</v>
      </c>
      <c r="N1831" s="37">
        <f t="shared" si="4"/>
        <v>10</v>
      </c>
      <c r="O1831" s="37" t="str">
        <f t="array" ref="O1831">IFERROR(XLOOKUP(K1831,'Tipo de carga'!B:B,'Tipo de carga'!C:C))</f>
        <v>Diesel</v>
      </c>
    </row>
    <row r="1832">
      <c r="A1832" s="36">
        <v>1960.0</v>
      </c>
      <c r="B1832" s="37" t="str">
        <f>IFERROR(VLOOKUP(A1832,'asig octubre'!$A$2:$C$442,3,0))</f>
        <v>MeLi asignado SD</v>
      </c>
      <c r="C1832" s="37" t="str">
        <f>IFERROR(VLOOKUP(A1832,'asig octubre'!$A$2:$B$442,2,0))</f>
        <v>EC-05</v>
      </c>
      <c r="D1832" s="38">
        <v>45582.75931712963</v>
      </c>
      <c r="E1832" s="36" t="s">
        <v>224</v>
      </c>
      <c r="F1832" s="37" t="str">
        <f t="array" ref="F1832">IFERROR(XLOOKUP(E1832,Operadores!A:A,Operadores!B:B))</f>
        <v>MARJUA02</v>
      </c>
      <c r="G1832" s="36" t="s">
        <v>72</v>
      </c>
      <c r="H1832" s="39">
        <v>19.5</v>
      </c>
      <c r="I1832" s="40">
        <v>630.04</v>
      </c>
      <c r="J1832" s="41">
        <f t="shared" si="1"/>
        <v>12285.78</v>
      </c>
      <c r="K1832" s="37" t="str">
        <f t="array" ref="K1832">IFERROR(XLOOKUP(G1832,'Tipo de carga'!A:A,'Tipo de carga'!B:B))</f>
        <v>Autoabasto</v>
      </c>
      <c r="L1832" s="37">
        <f t="shared" si="2"/>
        <v>42</v>
      </c>
      <c r="M1832" s="37">
        <f t="shared" si="3"/>
        <v>17</v>
      </c>
      <c r="N1832" s="37">
        <f t="shared" si="4"/>
        <v>10</v>
      </c>
      <c r="O1832" s="37" t="str">
        <f t="array" ref="O1832">IFERROR(XLOOKUP(K1832,'Tipo de carga'!B:B,'Tipo de carga'!C:C))</f>
        <v>Diesel</v>
      </c>
    </row>
    <row r="1833">
      <c r="A1833" s="36">
        <v>1944.0</v>
      </c>
      <c r="B1833" s="37" t="str">
        <f>IFERROR(VLOOKUP(A1833,'asig octubre'!$A$2:$C$442,3,0))</f>
        <v>MeLi asignado SD</v>
      </c>
      <c r="C1833" s="37" t="str">
        <f>IFERROR(VLOOKUP(A1833,'asig octubre'!$A$2:$B$442,2,0))</f>
        <v>EC-05</v>
      </c>
      <c r="D1833" s="38">
        <v>45582.72524305555</v>
      </c>
      <c r="E1833" s="36" t="s">
        <v>221</v>
      </c>
      <c r="F1833" s="37" t="str">
        <f t="array" ref="F1833">IFERROR(XLOOKUP(E1833,Operadores!A:A,Operadores!B:B))</f>
        <v>ORTARM</v>
      </c>
      <c r="G1833" s="36" t="s">
        <v>72</v>
      </c>
      <c r="H1833" s="39">
        <v>19.5</v>
      </c>
      <c r="I1833" s="40">
        <v>409.04</v>
      </c>
      <c r="J1833" s="41">
        <f t="shared" si="1"/>
        <v>7976.28</v>
      </c>
      <c r="K1833" s="37" t="str">
        <f t="array" ref="K1833">IFERROR(XLOOKUP(G1833,'Tipo de carga'!A:A,'Tipo de carga'!B:B))</f>
        <v>Autoabasto</v>
      </c>
      <c r="L1833" s="37">
        <f t="shared" si="2"/>
        <v>42</v>
      </c>
      <c r="M1833" s="37">
        <f t="shared" si="3"/>
        <v>17</v>
      </c>
      <c r="N1833" s="37">
        <f t="shared" si="4"/>
        <v>10</v>
      </c>
      <c r="O1833" s="37" t="str">
        <f t="array" ref="O1833">IFERROR(XLOOKUP(K1833,'Tipo de carga'!B:B,'Tipo de carga'!C:C))</f>
        <v>Diesel</v>
      </c>
    </row>
    <row r="1834">
      <c r="A1834" s="36">
        <v>1780.0</v>
      </c>
      <c r="B1834" s="37" t="str">
        <f>IFERROR(VLOOKUP(A1834,'asig octubre'!$A$2:$C$442,3,0))</f>
        <v>Pilgrims Tepo</v>
      </c>
      <c r="C1834" s="37" t="str">
        <f>IFERROR(VLOOKUP(A1834,'asig octubre'!$A$2:$B$442,2,0))</f>
        <v>EC-02</v>
      </c>
      <c r="D1834" s="38">
        <v>45582.72415509259</v>
      </c>
      <c r="E1834" s="36" t="s">
        <v>449</v>
      </c>
      <c r="F1834" s="37" t="str">
        <f t="array" ref="F1834">IFERROR(XLOOKUP(E1834,Operadores!A:A,Operadores!B:B))</f>
        <v>PATRAM</v>
      </c>
      <c r="G1834" s="36" t="s">
        <v>72</v>
      </c>
      <c r="H1834" s="39">
        <v>19.5</v>
      </c>
      <c r="I1834" s="40">
        <v>217.11</v>
      </c>
      <c r="J1834" s="41">
        <f t="shared" si="1"/>
        <v>4233.645</v>
      </c>
      <c r="K1834" s="37" t="str">
        <f t="array" ref="K1834">IFERROR(XLOOKUP(G1834,'Tipo de carga'!A:A,'Tipo de carga'!B:B))</f>
        <v>Autoabasto</v>
      </c>
      <c r="L1834" s="37">
        <f t="shared" si="2"/>
        <v>42</v>
      </c>
      <c r="M1834" s="37">
        <f t="shared" si="3"/>
        <v>17</v>
      </c>
      <c r="N1834" s="37">
        <f t="shared" si="4"/>
        <v>10</v>
      </c>
      <c r="O1834" s="37" t="str">
        <f t="array" ref="O1834">IFERROR(XLOOKUP(K1834,'Tipo de carga'!B:B,'Tipo de carga'!C:C))</f>
        <v>Diesel</v>
      </c>
    </row>
    <row r="1835">
      <c r="A1835" s="36">
        <v>2004.0</v>
      </c>
      <c r="B1835" s="37" t="str">
        <f>IFERROR(VLOOKUP(A1835,'asig octubre'!$A$2:$C$442,3,0))</f>
        <v>MeLi asignado SD</v>
      </c>
      <c r="C1835" s="37" t="str">
        <f>IFERROR(VLOOKUP(A1835,'asig octubre'!$A$2:$B$442,2,0))</f>
        <v>EC-05</v>
      </c>
      <c r="D1835" s="38">
        <v>45582.70995370371</v>
      </c>
      <c r="E1835" s="36" t="s">
        <v>168</v>
      </c>
      <c r="F1835" s="37" t="str">
        <f t="array" ref="F1835">IFERROR(XLOOKUP(E1835,Operadores!A:A,Operadores!B:B))</f>
        <v>GARLUI</v>
      </c>
      <c r="G1835" s="36" t="s">
        <v>72</v>
      </c>
      <c r="H1835" s="39">
        <v>19.5</v>
      </c>
      <c r="I1835" s="40">
        <v>339.01</v>
      </c>
      <c r="J1835" s="41">
        <f t="shared" si="1"/>
        <v>6610.695</v>
      </c>
      <c r="K1835" s="37" t="str">
        <f t="array" ref="K1835">IFERROR(XLOOKUP(G1835,'Tipo de carga'!A:A,'Tipo de carga'!B:B))</f>
        <v>Autoabasto</v>
      </c>
      <c r="L1835" s="37">
        <f t="shared" si="2"/>
        <v>42</v>
      </c>
      <c r="M1835" s="37">
        <f t="shared" si="3"/>
        <v>17</v>
      </c>
      <c r="N1835" s="37">
        <f t="shared" si="4"/>
        <v>10</v>
      </c>
      <c r="O1835" s="37" t="str">
        <f t="array" ref="O1835">IFERROR(XLOOKUP(K1835,'Tipo de carga'!B:B,'Tipo de carga'!C:C))</f>
        <v>Diesel</v>
      </c>
    </row>
    <row r="1836">
      <c r="A1836" s="36">
        <v>1720.0</v>
      </c>
      <c r="B1836" s="37" t="str">
        <f>IFERROR(VLOOKUP(A1836,'asig octubre'!$A$2:$C$442,3,0))</f>
        <v>Pilgrims Tepo</v>
      </c>
      <c r="C1836" s="37" t="str">
        <f>IFERROR(VLOOKUP(A1836,'asig octubre'!$A$2:$B$442,2,0))</f>
        <v>EC-02</v>
      </c>
      <c r="D1836" s="38">
        <v>45582.7097337963</v>
      </c>
      <c r="E1836" s="36" t="s">
        <v>219</v>
      </c>
      <c r="F1836" s="37" t="str">
        <f t="array" ref="F1836">IFERROR(XLOOKUP(E1836,Operadores!A:A,Operadores!B:B))</f>
        <v>MAREVA</v>
      </c>
      <c r="G1836" s="36" t="s">
        <v>72</v>
      </c>
      <c r="H1836" s="39">
        <v>19.5</v>
      </c>
      <c r="I1836" s="40">
        <v>201.15</v>
      </c>
      <c r="J1836" s="41">
        <f t="shared" si="1"/>
        <v>3922.425</v>
      </c>
      <c r="K1836" s="37" t="str">
        <f t="array" ref="K1836">IFERROR(XLOOKUP(G1836,'Tipo de carga'!A:A,'Tipo de carga'!B:B))</f>
        <v>Autoabasto</v>
      </c>
      <c r="L1836" s="37">
        <f t="shared" si="2"/>
        <v>42</v>
      </c>
      <c r="M1836" s="37">
        <f t="shared" si="3"/>
        <v>17</v>
      </c>
      <c r="N1836" s="37">
        <f t="shared" si="4"/>
        <v>10</v>
      </c>
      <c r="O1836" s="37" t="str">
        <f t="array" ref="O1836">IFERROR(XLOOKUP(K1836,'Tipo de carga'!B:B,'Tipo de carga'!C:C))</f>
        <v>Diesel</v>
      </c>
    </row>
    <row r="1837">
      <c r="A1837" s="36">
        <v>1685.0</v>
      </c>
      <c r="B1837" s="37" t="str">
        <f>IFERROR(VLOOKUP(A1837,'asig octubre'!$A$2:$C$442,3,0))</f>
        <v>Pilgrims Tepo</v>
      </c>
      <c r="C1837" s="37" t="str">
        <f>IFERROR(VLOOKUP(A1837,'asig octubre'!$A$2:$B$442,2,0))</f>
        <v>EC-02</v>
      </c>
      <c r="D1837" s="38">
        <v>45582.698159722226</v>
      </c>
      <c r="E1837" s="36" t="s">
        <v>412</v>
      </c>
      <c r="F1837" s="37" t="str">
        <f t="array" ref="F1837">IFERROR(XLOOKUP(E1837,Operadores!A:A,Operadores!B:B))</f>
        <v>SANCAR01</v>
      </c>
      <c r="G1837" s="36" t="s">
        <v>72</v>
      </c>
      <c r="H1837" s="39">
        <v>19.5</v>
      </c>
      <c r="I1837" s="40">
        <v>77.95</v>
      </c>
      <c r="J1837" s="41">
        <f t="shared" si="1"/>
        <v>1520.025</v>
      </c>
      <c r="K1837" s="37" t="str">
        <f t="array" ref="K1837">IFERROR(XLOOKUP(G1837,'Tipo de carga'!A:A,'Tipo de carga'!B:B))</f>
        <v>Autoabasto</v>
      </c>
      <c r="L1837" s="37">
        <f t="shared" si="2"/>
        <v>42</v>
      </c>
      <c r="M1837" s="37">
        <f t="shared" si="3"/>
        <v>17</v>
      </c>
      <c r="N1837" s="37">
        <f t="shared" si="4"/>
        <v>10</v>
      </c>
      <c r="O1837" s="37" t="str">
        <f t="array" ref="O1837">IFERROR(XLOOKUP(K1837,'Tipo de carga'!B:B,'Tipo de carga'!C:C))</f>
        <v>Diesel</v>
      </c>
    </row>
    <row r="1838">
      <c r="A1838" s="36">
        <v>1695.0</v>
      </c>
      <c r="B1838" s="37" t="str">
        <f>IFERROR(VLOOKUP(A1838,'asig octubre'!$A$2:$C$442,3,0))</f>
        <v>Pilgrims Tepo</v>
      </c>
      <c r="C1838" s="37" t="str">
        <f>IFERROR(VLOOKUP(A1838,'asig octubre'!$A$2:$B$442,2,0))</f>
        <v>EC-02</v>
      </c>
      <c r="D1838" s="38">
        <v>45582.680925925924</v>
      </c>
      <c r="E1838" s="36" t="s">
        <v>214</v>
      </c>
      <c r="F1838" s="37" t="str">
        <f t="array" ref="F1838">IFERROR(XLOOKUP(E1838,Operadores!A:A,Operadores!B:B))</f>
        <v>OROEDU</v>
      </c>
      <c r="G1838" s="36" t="s">
        <v>72</v>
      </c>
      <c r="H1838" s="39">
        <v>19.5</v>
      </c>
      <c r="I1838" s="40">
        <v>308.63</v>
      </c>
      <c r="J1838" s="41">
        <f t="shared" si="1"/>
        <v>6018.285</v>
      </c>
      <c r="K1838" s="37" t="str">
        <f t="array" ref="K1838">IFERROR(XLOOKUP(G1838,'Tipo de carga'!A:A,'Tipo de carga'!B:B))</f>
        <v>Autoabasto</v>
      </c>
      <c r="L1838" s="37">
        <f t="shared" si="2"/>
        <v>42</v>
      </c>
      <c r="M1838" s="37">
        <f t="shared" si="3"/>
        <v>17</v>
      </c>
      <c r="N1838" s="37">
        <f t="shared" si="4"/>
        <v>10</v>
      </c>
      <c r="O1838" s="37" t="str">
        <f t="array" ref="O1838">IFERROR(XLOOKUP(K1838,'Tipo de carga'!B:B,'Tipo de carga'!C:C))</f>
        <v>Diesel</v>
      </c>
    </row>
    <row r="1839">
      <c r="A1839" s="36">
        <v>1991.0</v>
      </c>
      <c r="B1839" s="37" t="str">
        <f>IFERROR(VLOOKUP(A1839,'asig octubre'!$A$2:$C$442,3,0))</f>
        <v>MeLi Dedicado Merida</v>
      </c>
      <c r="C1839" s="37" t="str">
        <f>IFERROR(VLOOKUP(A1839,'asig octubre'!$A$2:$B$442,2,0))</f>
        <v>EC-05</v>
      </c>
      <c r="D1839" s="38">
        <v>45582.67008101852</v>
      </c>
      <c r="E1839" s="36" t="s">
        <v>301</v>
      </c>
      <c r="F1839" s="37" t="str">
        <f t="array" ref="F1839">IFERROR(XLOOKUP(E1839,Operadores!A:A,Operadores!B:B))</f>
        <v>RUEREN</v>
      </c>
      <c r="G1839" s="36" t="s">
        <v>72</v>
      </c>
      <c r="H1839" s="39">
        <v>19.5</v>
      </c>
      <c r="I1839" s="40">
        <v>248.11</v>
      </c>
      <c r="J1839" s="41">
        <f t="shared" si="1"/>
        <v>4838.145</v>
      </c>
      <c r="K1839" s="37" t="str">
        <f t="array" ref="K1839">IFERROR(XLOOKUP(G1839,'Tipo de carga'!A:A,'Tipo de carga'!B:B))</f>
        <v>Autoabasto</v>
      </c>
      <c r="L1839" s="37">
        <f t="shared" si="2"/>
        <v>42</v>
      </c>
      <c r="M1839" s="37">
        <f t="shared" si="3"/>
        <v>17</v>
      </c>
      <c r="N1839" s="37">
        <f t="shared" si="4"/>
        <v>10</v>
      </c>
      <c r="O1839" s="37" t="str">
        <f t="array" ref="O1839">IFERROR(XLOOKUP(K1839,'Tipo de carga'!B:B,'Tipo de carga'!C:C))</f>
        <v>Diesel</v>
      </c>
    </row>
    <row r="1840">
      <c r="A1840" s="36">
        <v>2016.0</v>
      </c>
      <c r="B1840" s="37" t="str">
        <f>IFERROR(VLOOKUP(A1840,'asig octubre'!$A$2:$C$442,3,0))</f>
        <v>MeLi asignado SD</v>
      </c>
      <c r="C1840" s="37" t="str">
        <f>IFERROR(VLOOKUP(A1840,'asig octubre'!$A$2:$B$442,2,0))</f>
        <v>EC-05</v>
      </c>
      <c r="D1840" s="38">
        <v>45582.66943287037</v>
      </c>
      <c r="E1840" s="36" t="s">
        <v>161</v>
      </c>
      <c r="F1840" s="37" t="str">
        <f t="array" ref="F1840">IFERROR(XLOOKUP(E1840,Operadores!A:A,Operadores!B:B))</f>
        <v>SANART</v>
      </c>
      <c r="G1840" s="36" t="s">
        <v>72</v>
      </c>
      <c r="H1840" s="39">
        <v>19.5</v>
      </c>
      <c r="I1840" s="40">
        <v>247.17</v>
      </c>
      <c r="J1840" s="41">
        <f t="shared" si="1"/>
        <v>4819.815</v>
      </c>
      <c r="K1840" s="37" t="str">
        <f t="array" ref="K1840">IFERROR(XLOOKUP(G1840,'Tipo de carga'!A:A,'Tipo de carga'!B:B))</f>
        <v>Autoabasto</v>
      </c>
      <c r="L1840" s="37">
        <f t="shared" si="2"/>
        <v>42</v>
      </c>
      <c r="M1840" s="37">
        <f t="shared" si="3"/>
        <v>17</v>
      </c>
      <c r="N1840" s="37">
        <f t="shared" si="4"/>
        <v>10</v>
      </c>
      <c r="O1840" s="37" t="str">
        <f t="array" ref="O1840">IFERROR(XLOOKUP(K1840,'Tipo de carga'!B:B,'Tipo de carga'!C:C))</f>
        <v>Diesel</v>
      </c>
    </row>
    <row r="1841">
      <c r="A1841" s="36">
        <v>2035.0</v>
      </c>
      <c r="B1841" s="37" t="str">
        <f>IFERROR(VLOOKUP(A1841,'asig octubre'!$A$2:$C$442,3,0))</f>
        <v>Available</v>
      </c>
      <c r="C1841" s="37" t="str">
        <f>IFERROR(VLOOKUP(A1841,'asig octubre'!$A$2:$B$442,2,0))</f>
        <v>TTE</v>
      </c>
      <c r="D1841" s="38">
        <v>45582.65887731482</v>
      </c>
      <c r="E1841" s="36" t="s">
        <v>176</v>
      </c>
      <c r="F1841" s="37" t="str">
        <f t="array" ref="F1841">IFERROR(XLOOKUP(E1841,Operadores!A:A,Operadores!B:B))</f>
        <v>GONCES</v>
      </c>
      <c r="G1841" s="36" t="s">
        <v>72</v>
      </c>
      <c r="H1841" s="39">
        <v>19.5</v>
      </c>
      <c r="I1841" s="40">
        <v>681.58</v>
      </c>
      <c r="J1841" s="41">
        <f t="shared" si="1"/>
        <v>13290.81</v>
      </c>
      <c r="K1841" s="37" t="str">
        <f t="array" ref="K1841">IFERROR(XLOOKUP(G1841,'Tipo de carga'!A:A,'Tipo de carga'!B:B))</f>
        <v>Autoabasto</v>
      </c>
      <c r="L1841" s="37">
        <f t="shared" si="2"/>
        <v>42</v>
      </c>
      <c r="M1841" s="37">
        <f t="shared" si="3"/>
        <v>17</v>
      </c>
      <c r="N1841" s="37">
        <f t="shared" si="4"/>
        <v>10</v>
      </c>
      <c r="O1841" s="37" t="str">
        <f t="array" ref="O1841">IFERROR(XLOOKUP(K1841,'Tipo de carga'!B:B,'Tipo de carga'!C:C))</f>
        <v>Diesel</v>
      </c>
    </row>
    <row r="1842">
      <c r="A1842" s="36">
        <v>1754.0</v>
      </c>
      <c r="B1842" s="37" t="str">
        <f>IFERROR(VLOOKUP(A1842,'asig octubre'!$A$2:$C$442,3,0))</f>
        <v>Pilgrims Tepo</v>
      </c>
      <c r="C1842" s="37" t="str">
        <f>IFERROR(VLOOKUP(A1842,'asig octubre'!$A$2:$B$442,2,0))</f>
        <v>EC-02</v>
      </c>
      <c r="D1842" s="38">
        <v>45582.656805555554</v>
      </c>
      <c r="E1842" s="36" t="s">
        <v>384</v>
      </c>
      <c r="F1842" s="37" t="str">
        <f t="array" ref="F1842">IFERROR(XLOOKUP(E1842,Operadores!A:A,Operadores!B:B))</f>
        <v>LEOJOS</v>
      </c>
      <c r="G1842" s="36" t="s">
        <v>72</v>
      </c>
      <c r="H1842" s="39">
        <v>19.5</v>
      </c>
      <c r="I1842" s="40">
        <v>152.54</v>
      </c>
      <c r="J1842" s="41">
        <f t="shared" si="1"/>
        <v>2974.53</v>
      </c>
      <c r="K1842" s="37" t="str">
        <f t="array" ref="K1842">IFERROR(XLOOKUP(G1842,'Tipo de carga'!A:A,'Tipo de carga'!B:B))</f>
        <v>Autoabasto</v>
      </c>
      <c r="L1842" s="37">
        <f t="shared" si="2"/>
        <v>42</v>
      </c>
      <c r="M1842" s="37">
        <f t="shared" si="3"/>
        <v>17</v>
      </c>
      <c r="N1842" s="37">
        <f t="shared" si="4"/>
        <v>10</v>
      </c>
      <c r="O1842" s="37" t="str">
        <f t="array" ref="O1842">IFERROR(XLOOKUP(K1842,'Tipo de carga'!B:B,'Tipo de carga'!C:C))</f>
        <v>Diesel</v>
      </c>
    </row>
    <row r="1843">
      <c r="A1843" s="36">
        <v>1979.0</v>
      </c>
      <c r="B1843" s="37" t="str">
        <f>IFERROR(VLOOKUP(A1843,'asig octubre'!$A$2:$C$442,3,0))</f>
        <v>MeLi asignado SD</v>
      </c>
      <c r="C1843" s="37" t="str">
        <f>IFERROR(VLOOKUP(A1843,'asig octubre'!$A$2:$B$442,2,0))</f>
        <v>EC-05</v>
      </c>
      <c r="D1843" s="38">
        <v>45582.63483796296</v>
      </c>
      <c r="E1843" s="36" t="s">
        <v>370</v>
      </c>
      <c r="F1843" s="37" t="str">
        <f t="array" ref="F1843">IFERROR(XLOOKUP(E1843,Operadores!A:A,Operadores!B:B))</f>
        <v>GALODI</v>
      </c>
      <c r="G1843" s="36" t="s">
        <v>72</v>
      </c>
      <c r="H1843" s="39">
        <v>19.5</v>
      </c>
      <c r="I1843" s="40">
        <v>400.04</v>
      </c>
      <c r="J1843" s="41">
        <f t="shared" si="1"/>
        <v>7800.78</v>
      </c>
      <c r="K1843" s="37" t="str">
        <f t="array" ref="K1843">IFERROR(XLOOKUP(G1843,'Tipo de carga'!A:A,'Tipo de carga'!B:B))</f>
        <v>Autoabasto</v>
      </c>
      <c r="L1843" s="37">
        <f t="shared" si="2"/>
        <v>42</v>
      </c>
      <c r="M1843" s="37">
        <f t="shared" si="3"/>
        <v>17</v>
      </c>
      <c r="N1843" s="37">
        <f t="shared" si="4"/>
        <v>10</v>
      </c>
      <c r="O1843" s="37" t="str">
        <f t="array" ref="O1843">IFERROR(XLOOKUP(K1843,'Tipo de carga'!B:B,'Tipo de carga'!C:C))</f>
        <v>Diesel</v>
      </c>
    </row>
    <row r="1844">
      <c r="A1844" s="36">
        <v>2047.0</v>
      </c>
      <c r="B1844" s="37" t="str">
        <f>IFERROR(VLOOKUP(A1844,'asig octubre'!$A$2:$C$442,3,0))</f>
        <v>Liverpool Local</v>
      </c>
      <c r="C1844" s="37" t="str">
        <f>IFERROR(VLOOKUP(A1844,'asig octubre'!$A$2:$B$442,2,0))</f>
        <v>EC-01</v>
      </c>
      <c r="D1844" s="38">
        <v>45582.63111111111</v>
      </c>
      <c r="E1844" s="36" t="s">
        <v>519</v>
      </c>
      <c r="F1844" s="37" t="str">
        <f t="array" ref="F1844">IFERROR(XLOOKUP(E1844,Operadores!A:A,Operadores!B:B))</f>
        <v>FLOERI</v>
      </c>
      <c r="G1844" s="36" t="s">
        <v>72</v>
      </c>
      <c r="H1844" s="39">
        <v>19.5</v>
      </c>
      <c r="I1844" s="40">
        <v>712.06</v>
      </c>
      <c r="J1844" s="41">
        <f t="shared" si="1"/>
        <v>13885.17</v>
      </c>
      <c r="K1844" s="37" t="str">
        <f t="array" ref="K1844">IFERROR(XLOOKUP(G1844,'Tipo de carga'!A:A,'Tipo de carga'!B:B))</f>
        <v>Autoabasto</v>
      </c>
      <c r="L1844" s="37">
        <f t="shared" si="2"/>
        <v>42</v>
      </c>
      <c r="M1844" s="37">
        <f t="shared" si="3"/>
        <v>17</v>
      </c>
      <c r="N1844" s="37">
        <f t="shared" si="4"/>
        <v>10</v>
      </c>
      <c r="O1844" s="37" t="str">
        <f t="array" ref="O1844">IFERROR(XLOOKUP(K1844,'Tipo de carga'!B:B,'Tipo de carga'!C:C))</f>
        <v>Diesel</v>
      </c>
    </row>
    <row r="1845">
      <c r="A1845" s="36">
        <v>1877.0</v>
      </c>
      <c r="B1845" s="37" t="str">
        <f>IFERROR(VLOOKUP(A1845,'asig octubre'!$A$2:$C$442,3,0))</f>
        <v>Circuitos</v>
      </c>
      <c r="C1845" s="37" t="str">
        <f>IFERROR(VLOOKUP(A1845,'asig octubre'!$A$2:$B$442,2,0))</f>
        <v>EC-03</v>
      </c>
      <c r="D1845" s="38">
        <v>45582.54851851852</v>
      </c>
      <c r="E1845" s="36" t="s">
        <v>397</v>
      </c>
      <c r="F1845" s="37" t="str">
        <f t="array" ref="F1845">IFERROR(XLOOKUP(E1845,Operadores!A:A,Operadores!B:B))</f>
        <v>GRERI</v>
      </c>
      <c r="G1845" s="36" t="s">
        <v>72</v>
      </c>
      <c r="H1845" s="39">
        <v>19.5</v>
      </c>
      <c r="I1845" s="40">
        <v>720.18</v>
      </c>
      <c r="J1845" s="41">
        <f t="shared" si="1"/>
        <v>14043.51</v>
      </c>
      <c r="K1845" s="37" t="str">
        <f t="array" ref="K1845">IFERROR(XLOOKUP(G1845,'Tipo de carga'!A:A,'Tipo de carga'!B:B))</f>
        <v>Autoabasto</v>
      </c>
      <c r="L1845" s="37">
        <f t="shared" si="2"/>
        <v>42</v>
      </c>
      <c r="M1845" s="37">
        <f t="shared" si="3"/>
        <v>17</v>
      </c>
      <c r="N1845" s="37">
        <f t="shared" si="4"/>
        <v>10</v>
      </c>
      <c r="O1845" s="37" t="str">
        <f t="array" ref="O1845">IFERROR(XLOOKUP(K1845,'Tipo de carga'!B:B,'Tipo de carga'!C:C))</f>
        <v>Diesel</v>
      </c>
    </row>
    <row r="1846">
      <c r="A1846" s="36">
        <v>1998.0</v>
      </c>
      <c r="B1846" s="37" t="str">
        <f>IFERROR(VLOOKUP(A1846,'asig octubre'!$A$2:$C$442,3,0))</f>
        <v>MeLi Dedicado Merida</v>
      </c>
      <c r="C1846" s="37" t="str">
        <f>IFERROR(VLOOKUP(A1846,'asig octubre'!$A$2:$B$442,2,0))</f>
        <v>EC-05</v>
      </c>
      <c r="D1846" s="38">
        <v>45582.52789351852</v>
      </c>
      <c r="E1846" s="36" t="s">
        <v>304</v>
      </c>
      <c r="F1846" s="37" t="str">
        <f t="array" ref="F1846">IFERROR(XLOOKUP(E1846,Operadores!A:A,Operadores!B:B))</f>
        <v>ORTEDU</v>
      </c>
      <c r="G1846" s="36" t="s">
        <v>72</v>
      </c>
      <c r="H1846" s="39">
        <v>19.5</v>
      </c>
      <c r="I1846" s="40">
        <v>279.93</v>
      </c>
      <c r="J1846" s="41">
        <f t="shared" si="1"/>
        <v>5458.635</v>
      </c>
      <c r="K1846" s="37" t="str">
        <f t="array" ref="K1846">IFERROR(XLOOKUP(G1846,'Tipo de carga'!A:A,'Tipo de carga'!B:B))</f>
        <v>Autoabasto</v>
      </c>
      <c r="L1846" s="37">
        <f t="shared" si="2"/>
        <v>42</v>
      </c>
      <c r="M1846" s="37">
        <f t="shared" si="3"/>
        <v>17</v>
      </c>
      <c r="N1846" s="37">
        <f t="shared" si="4"/>
        <v>10</v>
      </c>
      <c r="O1846" s="37" t="str">
        <f t="array" ref="O1846">IFERROR(XLOOKUP(K1846,'Tipo de carga'!B:B,'Tipo de carga'!C:C))</f>
        <v>Diesel</v>
      </c>
    </row>
    <row r="1847">
      <c r="A1847" s="36">
        <v>1850.0</v>
      </c>
      <c r="B1847" s="37" t="str">
        <f>IFERROR(VLOOKUP(A1847,'asig octubre'!$A$2:$C$442,3,0))</f>
        <v>Circuitos</v>
      </c>
      <c r="C1847" s="37" t="str">
        <f>IFERROR(VLOOKUP(A1847,'asig octubre'!$A$2:$B$442,2,0))</f>
        <v>EC-03</v>
      </c>
      <c r="D1847" s="38">
        <v>45582.519212962965</v>
      </c>
      <c r="E1847" s="36" t="s">
        <v>487</v>
      </c>
      <c r="F1847" s="37" t="str">
        <f t="array" ref="F1847">IFERROR(XLOOKUP(E1847,Operadores!A:A,Operadores!B:B))</f>
        <v>DOMSAL</v>
      </c>
      <c r="G1847" s="36" t="s">
        <v>72</v>
      </c>
      <c r="H1847" s="39">
        <v>19.5</v>
      </c>
      <c r="I1847" s="40">
        <v>519.09</v>
      </c>
      <c r="J1847" s="41">
        <f t="shared" si="1"/>
        <v>10122.255</v>
      </c>
      <c r="K1847" s="37" t="str">
        <f t="array" ref="K1847">IFERROR(XLOOKUP(G1847,'Tipo de carga'!A:A,'Tipo de carga'!B:B))</f>
        <v>Autoabasto</v>
      </c>
      <c r="L1847" s="37">
        <f t="shared" si="2"/>
        <v>42</v>
      </c>
      <c r="M1847" s="37">
        <f t="shared" si="3"/>
        <v>17</v>
      </c>
      <c r="N1847" s="37">
        <f t="shared" si="4"/>
        <v>10</v>
      </c>
      <c r="O1847" s="37" t="str">
        <f t="array" ref="O1847">IFERROR(XLOOKUP(K1847,'Tipo de carga'!B:B,'Tipo de carga'!C:C))</f>
        <v>Diesel</v>
      </c>
    </row>
    <row r="1848">
      <c r="A1848" s="36">
        <v>2014.0</v>
      </c>
      <c r="B1848" s="37" t="str">
        <f>IFERROR(VLOOKUP(A1848,'asig octubre'!$A$2:$C$442,3,0))</f>
        <v>MeLi asignado SD</v>
      </c>
      <c r="C1848" s="37" t="str">
        <f>IFERROR(VLOOKUP(A1848,'asig octubre'!$A$2:$B$442,2,0))</f>
        <v>EC-05</v>
      </c>
      <c r="D1848" s="38">
        <v>45582.51482638889</v>
      </c>
      <c r="E1848" s="36" t="s">
        <v>225</v>
      </c>
      <c r="F1848" s="37" t="str">
        <f t="array" ref="F1848">IFERROR(XLOOKUP(E1848,Operadores!A:A,Operadores!B:B))</f>
        <v>MENERNX</v>
      </c>
      <c r="G1848" s="36" t="s">
        <v>72</v>
      </c>
      <c r="H1848" s="39">
        <v>19.5</v>
      </c>
      <c r="I1848" s="40">
        <v>401.67</v>
      </c>
      <c r="J1848" s="41">
        <f t="shared" si="1"/>
        <v>7832.565</v>
      </c>
      <c r="K1848" s="37" t="str">
        <f t="array" ref="K1848">IFERROR(XLOOKUP(G1848,'Tipo de carga'!A:A,'Tipo de carga'!B:B))</f>
        <v>Autoabasto</v>
      </c>
      <c r="L1848" s="37">
        <f t="shared" si="2"/>
        <v>42</v>
      </c>
      <c r="M1848" s="37">
        <f t="shared" si="3"/>
        <v>17</v>
      </c>
      <c r="N1848" s="37">
        <f t="shared" si="4"/>
        <v>10</v>
      </c>
      <c r="O1848" s="37" t="str">
        <f t="array" ref="O1848">IFERROR(XLOOKUP(K1848,'Tipo de carga'!B:B,'Tipo de carga'!C:C))</f>
        <v>Diesel</v>
      </c>
    </row>
    <row r="1849">
      <c r="A1849" s="36">
        <v>1994.0</v>
      </c>
      <c r="B1849" s="37" t="str">
        <f>IFERROR(VLOOKUP(A1849,'asig octubre'!$A$2:$C$442,3,0))</f>
        <v>MeLi Dedicado TD</v>
      </c>
      <c r="C1849" s="37" t="str">
        <f>IFERROR(VLOOKUP(A1849,'asig octubre'!$A$2:$B$442,2,0))</f>
        <v>EC-05</v>
      </c>
      <c r="D1849" s="38">
        <v>45582.49811342593</v>
      </c>
      <c r="E1849" s="36" t="s">
        <v>339</v>
      </c>
      <c r="F1849" s="37" t="str">
        <f t="array" ref="F1849">IFERROR(XLOOKUP(E1849,Operadores!A:A,Operadores!B:B))</f>
        <v>ESCJOR</v>
      </c>
      <c r="G1849" s="36" t="s">
        <v>72</v>
      </c>
      <c r="H1849" s="39">
        <v>19.5</v>
      </c>
      <c r="I1849" s="40">
        <v>506.38</v>
      </c>
      <c r="J1849" s="41">
        <f t="shared" si="1"/>
        <v>9874.41</v>
      </c>
      <c r="K1849" s="37" t="str">
        <f t="array" ref="K1849">IFERROR(XLOOKUP(G1849,'Tipo de carga'!A:A,'Tipo de carga'!B:B))</f>
        <v>Autoabasto</v>
      </c>
      <c r="L1849" s="37">
        <f t="shared" si="2"/>
        <v>42</v>
      </c>
      <c r="M1849" s="37">
        <f t="shared" si="3"/>
        <v>17</v>
      </c>
      <c r="N1849" s="37">
        <f t="shared" si="4"/>
        <v>10</v>
      </c>
      <c r="O1849" s="37" t="str">
        <f t="array" ref="O1849">IFERROR(XLOOKUP(K1849,'Tipo de carga'!B:B,'Tipo de carga'!C:C))</f>
        <v>Diesel</v>
      </c>
    </row>
    <row r="1850">
      <c r="A1850" s="36">
        <v>1852.0</v>
      </c>
      <c r="B1850" s="37" t="str">
        <f>IFERROR(VLOOKUP(A1850,'asig octubre'!$A$2:$C$442,3,0))</f>
        <v>Circuitos</v>
      </c>
      <c r="C1850" s="37" t="str">
        <f>IFERROR(VLOOKUP(A1850,'asig octubre'!$A$2:$B$442,2,0))</f>
        <v>EC-03</v>
      </c>
      <c r="D1850" s="38">
        <v>45582.49429398148</v>
      </c>
      <c r="E1850" s="36" t="s">
        <v>237</v>
      </c>
      <c r="F1850" s="37" t="str">
        <f t="array" ref="F1850">IFERROR(XLOOKUP(E1850,Operadores!A:A,Operadores!B:B))</f>
        <v>HUAIS</v>
      </c>
      <c r="G1850" s="36" t="s">
        <v>72</v>
      </c>
      <c r="H1850" s="39">
        <v>19.5</v>
      </c>
      <c r="I1850" s="40">
        <v>615.25</v>
      </c>
      <c r="J1850" s="41">
        <f t="shared" si="1"/>
        <v>11997.375</v>
      </c>
      <c r="K1850" s="37" t="str">
        <f t="array" ref="K1850">IFERROR(XLOOKUP(G1850,'Tipo de carga'!A:A,'Tipo de carga'!B:B))</f>
        <v>Autoabasto</v>
      </c>
      <c r="L1850" s="37">
        <f t="shared" si="2"/>
        <v>42</v>
      </c>
      <c r="M1850" s="37">
        <f t="shared" si="3"/>
        <v>17</v>
      </c>
      <c r="N1850" s="37">
        <f t="shared" si="4"/>
        <v>10</v>
      </c>
      <c r="O1850" s="37" t="str">
        <f t="array" ref="O1850">IFERROR(XLOOKUP(K1850,'Tipo de carga'!B:B,'Tipo de carga'!C:C))</f>
        <v>Diesel</v>
      </c>
    </row>
    <row r="1851">
      <c r="A1851" s="36">
        <v>2023.0</v>
      </c>
      <c r="B1851" s="37" t="str">
        <f>IFERROR(VLOOKUP(A1851,'asig octubre'!$A$2:$C$442,3,0))</f>
        <v>MeLi Asignado TD</v>
      </c>
      <c r="C1851" s="37" t="str">
        <f>IFERROR(VLOOKUP(A1851,'asig octubre'!$A$2:$B$442,2,0))</f>
        <v>EC-05</v>
      </c>
      <c r="D1851" s="38">
        <v>45582.48621527778</v>
      </c>
      <c r="E1851" s="36" t="s">
        <v>327</v>
      </c>
      <c r="F1851" s="37" t="str">
        <f t="array" ref="F1851">IFERROR(XLOOKUP(E1851,Operadores!A:A,Operadores!B:B))</f>
        <v>ESCSAU</v>
      </c>
      <c r="G1851" s="36" t="s">
        <v>72</v>
      </c>
      <c r="H1851" s="39">
        <v>19.5</v>
      </c>
      <c r="I1851" s="40">
        <v>605.87</v>
      </c>
      <c r="J1851" s="41">
        <f t="shared" si="1"/>
        <v>11814.465</v>
      </c>
      <c r="K1851" s="37" t="str">
        <f t="array" ref="K1851">IFERROR(XLOOKUP(G1851,'Tipo de carga'!A:A,'Tipo de carga'!B:B))</f>
        <v>Autoabasto</v>
      </c>
      <c r="L1851" s="37">
        <f t="shared" si="2"/>
        <v>42</v>
      </c>
      <c r="M1851" s="37">
        <f t="shared" si="3"/>
        <v>17</v>
      </c>
      <c r="N1851" s="37">
        <f t="shared" si="4"/>
        <v>10</v>
      </c>
      <c r="O1851" s="37" t="str">
        <f t="array" ref="O1851">IFERROR(XLOOKUP(K1851,'Tipo de carga'!B:B,'Tipo de carga'!C:C))</f>
        <v>Diesel</v>
      </c>
    </row>
    <row r="1852">
      <c r="A1852" s="36">
        <v>2002.0</v>
      </c>
      <c r="B1852" s="37" t="str">
        <f>IFERROR(VLOOKUP(A1852,'asig octubre'!$A$2:$C$442,3,0))</f>
        <v>MeLi Dedicado Merida</v>
      </c>
      <c r="C1852" s="37" t="str">
        <f>IFERROR(VLOOKUP(A1852,'asig octubre'!$A$2:$B$442,2,0))</f>
        <v>EC-05</v>
      </c>
      <c r="D1852" s="38">
        <v>45582.47760416667</v>
      </c>
      <c r="E1852" s="36" t="s">
        <v>502</v>
      </c>
      <c r="F1852" s="37" t="str">
        <f t="array" ref="F1852">IFERROR(XLOOKUP(E1852,Operadores!A:A,Operadores!B:B))</f>
        <v>SALNER</v>
      </c>
      <c r="G1852" s="36" t="s">
        <v>72</v>
      </c>
      <c r="H1852" s="39">
        <v>19.5</v>
      </c>
      <c r="I1852" s="40">
        <v>233.72</v>
      </c>
      <c r="J1852" s="41">
        <f t="shared" si="1"/>
        <v>4557.54</v>
      </c>
      <c r="K1852" s="37" t="str">
        <f t="array" ref="K1852">IFERROR(XLOOKUP(G1852,'Tipo de carga'!A:A,'Tipo de carga'!B:B))</f>
        <v>Autoabasto</v>
      </c>
      <c r="L1852" s="37">
        <f t="shared" si="2"/>
        <v>42</v>
      </c>
      <c r="M1852" s="37">
        <f t="shared" si="3"/>
        <v>17</v>
      </c>
      <c r="N1852" s="37">
        <f t="shared" si="4"/>
        <v>10</v>
      </c>
      <c r="O1852" s="37" t="str">
        <f t="array" ref="O1852">IFERROR(XLOOKUP(K1852,'Tipo de carga'!B:B,'Tipo de carga'!C:C))</f>
        <v>Diesel</v>
      </c>
    </row>
    <row r="1853">
      <c r="A1853" s="36">
        <v>1900.0</v>
      </c>
      <c r="B1853" s="37" t="str">
        <f>IFERROR(VLOOKUP(A1853,'asig octubre'!$A$2:$C$442,3,0))</f>
        <v>Full Liver</v>
      </c>
      <c r="C1853" s="37" t="str">
        <f>IFERROR(VLOOKUP(A1853,'asig octubre'!$A$2:$B$442,2,0))</f>
        <v>EC-01</v>
      </c>
      <c r="D1853" s="38">
        <v>45582.46618055556</v>
      </c>
      <c r="E1853" s="36" t="s">
        <v>431</v>
      </c>
      <c r="F1853" s="37" t="str">
        <f t="array" ref="F1853">IFERROR(XLOOKUP(E1853,Operadores!A:A,Operadores!B:B))</f>
        <v>ANANOE</v>
      </c>
      <c r="G1853" s="36" t="s">
        <v>72</v>
      </c>
      <c r="H1853" s="39">
        <v>19.5</v>
      </c>
      <c r="I1853" s="40">
        <v>738.15</v>
      </c>
      <c r="J1853" s="41">
        <f t="shared" si="1"/>
        <v>14393.925</v>
      </c>
      <c r="K1853" s="37" t="str">
        <f t="array" ref="K1853">IFERROR(XLOOKUP(G1853,'Tipo de carga'!A:A,'Tipo de carga'!B:B))</f>
        <v>Autoabasto</v>
      </c>
      <c r="L1853" s="37">
        <f t="shared" si="2"/>
        <v>42</v>
      </c>
      <c r="M1853" s="37">
        <f t="shared" si="3"/>
        <v>17</v>
      </c>
      <c r="N1853" s="37">
        <f t="shared" si="4"/>
        <v>10</v>
      </c>
      <c r="O1853" s="37" t="str">
        <f t="array" ref="O1853">IFERROR(XLOOKUP(K1853,'Tipo de carga'!B:B,'Tipo de carga'!C:C))</f>
        <v>Diesel</v>
      </c>
    </row>
    <row r="1854">
      <c r="A1854" s="36">
        <v>2020.0</v>
      </c>
      <c r="B1854" s="37" t="str">
        <f>IFERROR(VLOOKUP(A1854,'asig octubre'!$A$2:$C$442,3,0))</f>
        <v>Available</v>
      </c>
      <c r="C1854" s="37" t="str">
        <f>IFERROR(VLOOKUP(A1854,'asig octubre'!$A$2:$B$442,2,0))</f>
        <v>TTE</v>
      </c>
      <c r="D1854" s="38">
        <v>45582.46476851852</v>
      </c>
      <c r="E1854" s="36" t="s">
        <v>164</v>
      </c>
      <c r="F1854" s="37" t="str">
        <f t="array" ref="F1854">IFERROR(XLOOKUP(E1854,Operadores!A:A,Operadores!B:B))</f>
        <v>MUÑOSC</v>
      </c>
      <c r="G1854" s="36" t="s">
        <v>72</v>
      </c>
      <c r="H1854" s="39">
        <v>19.5</v>
      </c>
      <c r="I1854" s="40">
        <v>300.02</v>
      </c>
      <c r="J1854" s="41">
        <f t="shared" si="1"/>
        <v>5850.39</v>
      </c>
      <c r="K1854" s="37" t="str">
        <f t="array" ref="K1854">IFERROR(XLOOKUP(G1854,'Tipo de carga'!A:A,'Tipo de carga'!B:B))</f>
        <v>Autoabasto</v>
      </c>
      <c r="L1854" s="37">
        <f t="shared" si="2"/>
        <v>42</v>
      </c>
      <c r="M1854" s="37">
        <f t="shared" si="3"/>
        <v>17</v>
      </c>
      <c r="N1854" s="37">
        <f t="shared" si="4"/>
        <v>10</v>
      </c>
      <c r="O1854" s="37" t="str">
        <f t="array" ref="O1854">IFERROR(XLOOKUP(K1854,'Tipo de carga'!B:B,'Tipo de carga'!C:C))</f>
        <v>Diesel</v>
      </c>
    </row>
    <row r="1855">
      <c r="A1855" s="36">
        <v>1873.0</v>
      </c>
      <c r="B1855" s="37" t="str">
        <f>IFERROR(VLOOKUP(A1855,'asig octubre'!$A$2:$C$442,3,0))</f>
        <v>Circuitos</v>
      </c>
      <c r="C1855" s="37" t="str">
        <f>IFERROR(VLOOKUP(A1855,'asig octubre'!$A$2:$B$442,2,0))</f>
        <v>EC-03</v>
      </c>
      <c r="D1855" s="38">
        <v>45582.44605324074</v>
      </c>
      <c r="E1855" s="36" t="s">
        <v>277</v>
      </c>
      <c r="F1855" s="37" t="str">
        <f t="array" ref="F1855">IFERROR(XLOOKUP(E1855,Operadores!A:A,Operadores!B:B))</f>
        <v>GUADI</v>
      </c>
      <c r="G1855" s="36" t="s">
        <v>72</v>
      </c>
      <c r="H1855" s="39">
        <v>19.5</v>
      </c>
      <c r="I1855" s="40">
        <v>660.54</v>
      </c>
      <c r="J1855" s="41">
        <f t="shared" si="1"/>
        <v>12880.53</v>
      </c>
      <c r="K1855" s="37" t="str">
        <f t="array" ref="K1855">IFERROR(XLOOKUP(G1855,'Tipo de carga'!A:A,'Tipo de carga'!B:B))</f>
        <v>Autoabasto</v>
      </c>
      <c r="L1855" s="37">
        <f t="shared" si="2"/>
        <v>42</v>
      </c>
      <c r="M1855" s="37">
        <f t="shared" si="3"/>
        <v>17</v>
      </c>
      <c r="N1855" s="37">
        <f t="shared" si="4"/>
        <v>10</v>
      </c>
      <c r="O1855" s="37" t="str">
        <f t="array" ref="O1855">IFERROR(XLOOKUP(K1855,'Tipo de carga'!B:B,'Tipo de carga'!C:C))</f>
        <v>Diesel</v>
      </c>
    </row>
    <row r="1856">
      <c r="A1856" s="36">
        <v>2040.0</v>
      </c>
      <c r="B1856" s="37" t="str">
        <f>IFERROR(VLOOKUP(A1856,'asig octubre'!$A$2:$C$442,3,0))</f>
        <v>Liverpool Local</v>
      </c>
      <c r="C1856" s="37" t="str">
        <f>IFERROR(VLOOKUP(A1856,'asig octubre'!$A$2:$B$442,2,0))</f>
        <v>EC-01</v>
      </c>
      <c r="D1856" s="38">
        <v>45582.43648148148</v>
      </c>
      <c r="E1856" s="36" t="s">
        <v>233</v>
      </c>
      <c r="F1856" s="37" t="str">
        <f t="array" ref="F1856">IFERROR(XLOOKUP(E1856,Operadores!A:A,Operadores!B:B))</f>
        <v>QUILA</v>
      </c>
      <c r="G1856" s="36" t="s">
        <v>72</v>
      </c>
      <c r="H1856" s="39">
        <v>19.5</v>
      </c>
      <c r="I1856" s="40">
        <v>827.53</v>
      </c>
      <c r="J1856" s="41">
        <f t="shared" si="1"/>
        <v>16136.835</v>
      </c>
      <c r="K1856" s="37" t="str">
        <f t="array" ref="K1856">IFERROR(XLOOKUP(G1856,'Tipo de carga'!A:A,'Tipo de carga'!B:B))</f>
        <v>Autoabasto</v>
      </c>
      <c r="L1856" s="37">
        <f t="shared" si="2"/>
        <v>42</v>
      </c>
      <c r="M1856" s="37">
        <f t="shared" si="3"/>
        <v>17</v>
      </c>
      <c r="N1856" s="37">
        <f t="shared" si="4"/>
        <v>10</v>
      </c>
      <c r="O1856" s="37" t="str">
        <f t="array" ref="O1856">IFERROR(XLOOKUP(K1856,'Tipo de carga'!B:B,'Tipo de carga'!C:C))</f>
        <v>Diesel</v>
      </c>
    </row>
    <row r="1857">
      <c r="A1857" s="36">
        <v>1950.0</v>
      </c>
      <c r="B1857" s="37" t="str">
        <f>IFERROR(VLOOKUP(A1857,'asig octubre'!$A$2:$C$442,3,0))</f>
        <v>MeLi asignado SD</v>
      </c>
      <c r="C1857" s="37" t="str">
        <f>IFERROR(VLOOKUP(A1857,'asig octubre'!$A$2:$B$442,2,0))</f>
        <v>EC-05</v>
      </c>
      <c r="D1857" s="38">
        <v>45582.43252314815</v>
      </c>
      <c r="E1857" s="36" t="s">
        <v>200</v>
      </c>
      <c r="F1857" s="37" t="str">
        <f t="array" ref="F1857">IFERROR(XLOOKUP(E1857,Operadores!A:A,Operadores!B:B))</f>
        <v>MAROSC</v>
      </c>
      <c r="G1857" s="36" t="s">
        <v>72</v>
      </c>
      <c r="H1857" s="39">
        <v>19.5</v>
      </c>
      <c r="I1857" s="40">
        <v>373.9</v>
      </c>
      <c r="J1857" s="41">
        <f t="shared" si="1"/>
        <v>7291.05</v>
      </c>
      <c r="K1857" s="37" t="str">
        <f t="array" ref="K1857">IFERROR(XLOOKUP(G1857,'Tipo de carga'!A:A,'Tipo de carga'!B:B))</f>
        <v>Autoabasto</v>
      </c>
      <c r="L1857" s="37">
        <f t="shared" si="2"/>
        <v>42</v>
      </c>
      <c r="M1857" s="37">
        <f t="shared" si="3"/>
        <v>17</v>
      </c>
      <c r="N1857" s="37">
        <f t="shared" si="4"/>
        <v>10</v>
      </c>
      <c r="O1857" s="37" t="str">
        <f t="array" ref="O1857">IFERROR(XLOOKUP(K1857,'Tipo de carga'!B:B,'Tipo de carga'!C:C))</f>
        <v>Diesel</v>
      </c>
    </row>
    <row r="1858">
      <c r="A1858" s="36">
        <v>1777.0</v>
      </c>
      <c r="B1858" s="37" t="str">
        <f>IFERROR(VLOOKUP(A1858,'asig octubre'!$A$2:$C$442,3,0))</f>
        <v>Liverpool Local</v>
      </c>
      <c r="C1858" s="37" t="str">
        <f>IFERROR(VLOOKUP(A1858,'asig octubre'!$A$2:$B$442,2,0))</f>
        <v>EC-01</v>
      </c>
      <c r="D1858" s="38">
        <v>45582.38600694444</v>
      </c>
      <c r="E1858" s="36" t="s">
        <v>232</v>
      </c>
      <c r="F1858" s="37" t="str">
        <f t="array" ref="F1858">IFERROR(XLOOKUP(E1858,Operadores!A:A,Operadores!B:B))</f>
        <v>OVAQUI</v>
      </c>
      <c r="G1858" s="36" t="s">
        <v>72</v>
      </c>
      <c r="H1858" s="39">
        <v>19.5</v>
      </c>
      <c r="I1858" s="40">
        <v>811.08</v>
      </c>
      <c r="J1858" s="41">
        <f t="shared" si="1"/>
        <v>15816.06</v>
      </c>
      <c r="K1858" s="37" t="str">
        <f t="array" ref="K1858">IFERROR(XLOOKUP(G1858,'Tipo de carga'!A:A,'Tipo de carga'!B:B))</f>
        <v>Autoabasto</v>
      </c>
      <c r="L1858" s="37">
        <f t="shared" si="2"/>
        <v>42</v>
      </c>
      <c r="M1858" s="37">
        <f t="shared" si="3"/>
        <v>17</v>
      </c>
      <c r="N1858" s="37">
        <f t="shared" si="4"/>
        <v>10</v>
      </c>
      <c r="O1858" s="37" t="str">
        <f t="array" ref="O1858">IFERROR(XLOOKUP(K1858,'Tipo de carga'!B:B,'Tipo de carga'!C:C))</f>
        <v>Diesel</v>
      </c>
    </row>
    <row r="1859">
      <c r="A1859" s="36">
        <v>1767.0</v>
      </c>
      <c r="B1859" s="37" t="str">
        <f>IFERROR(VLOOKUP(A1859,'asig octubre'!$A$2:$C$442,3,0))</f>
        <v>Pilgrims Tepo</v>
      </c>
      <c r="C1859" s="37" t="str">
        <f>IFERROR(VLOOKUP(A1859,'asig octubre'!$A$2:$B$442,2,0))</f>
        <v>EC-02</v>
      </c>
      <c r="D1859" s="38">
        <v>45582.385729166665</v>
      </c>
      <c r="E1859" s="36" t="s">
        <v>412</v>
      </c>
      <c r="F1859" s="37" t="str">
        <f t="array" ref="F1859">IFERROR(XLOOKUP(E1859,Operadores!A:A,Operadores!B:B))</f>
        <v>SANCAR01</v>
      </c>
      <c r="G1859" s="36" t="s">
        <v>72</v>
      </c>
      <c r="H1859" s="39">
        <v>19.5</v>
      </c>
      <c r="I1859" s="40">
        <v>186.41</v>
      </c>
      <c r="J1859" s="41">
        <f t="shared" si="1"/>
        <v>3634.995</v>
      </c>
      <c r="K1859" s="37" t="str">
        <f t="array" ref="K1859">IFERROR(XLOOKUP(G1859,'Tipo de carga'!A:A,'Tipo de carga'!B:B))</f>
        <v>Autoabasto</v>
      </c>
      <c r="L1859" s="37">
        <f t="shared" si="2"/>
        <v>42</v>
      </c>
      <c r="M1859" s="37">
        <f t="shared" si="3"/>
        <v>17</v>
      </c>
      <c r="N1859" s="37">
        <f t="shared" si="4"/>
        <v>10</v>
      </c>
      <c r="O1859" s="37" t="str">
        <f t="array" ref="O1859">IFERROR(XLOOKUP(K1859,'Tipo de carga'!B:B,'Tipo de carga'!C:C))</f>
        <v>Diesel</v>
      </c>
    </row>
    <row r="1860">
      <c r="A1860" s="36">
        <v>1767.0</v>
      </c>
      <c r="B1860" s="37" t="str">
        <f>IFERROR(VLOOKUP(A1860,'asig octubre'!$A$2:$C$442,3,0))</f>
        <v>Pilgrims Tepo</v>
      </c>
      <c r="C1860" s="37" t="str">
        <f>IFERROR(VLOOKUP(A1860,'asig octubre'!$A$2:$B$442,2,0))</f>
        <v>EC-02</v>
      </c>
      <c r="D1860" s="38">
        <v>45582.37600694445</v>
      </c>
      <c r="E1860" s="36" t="s">
        <v>159</v>
      </c>
      <c r="F1860" s="37" t="str">
        <f t="array" ref="F1860">IFERROR(XLOOKUP(E1860,Operadores!A:A,Operadores!B:B))</f>
        <v>GONENR</v>
      </c>
      <c r="G1860" s="36" t="s">
        <v>72</v>
      </c>
      <c r="H1860" s="39">
        <v>19.5</v>
      </c>
      <c r="I1860" s="40">
        <v>0.01</v>
      </c>
      <c r="J1860" s="41">
        <f t="shared" si="1"/>
        <v>0.195</v>
      </c>
      <c r="K1860" s="37" t="str">
        <f t="array" ref="K1860">IFERROR(XLOOKUP(G1860,'Tipo de carga'!A:A,'Tipo de carga'!B:B))</f>
        <v>Autoabasto</v>
      </c>
      <c r="L1860" s="37">
        <f t="shared" si="2"/>
        <v>42</v>
      </c>
      <c r="M1860" s="37">
        <f t="shared" si="3"/>
        <v>17</v>
      </c>
      <c r="N1860" s="37">
        <f t="shared" si="4"/>
        <v>10</v>
      </c>
      <c r="O1860" s="37" t="str">
        <f t="array" ref="O1860">IFERROR(XLOOKUP(K1860,'Tipo de carga'!B:B,'Tipo de carga'!C:C))</f>
        <v>Diesel</v>
      </c>
    </row>
    <row r="1861">
      <c r="A1861" s="36">
        <v>1992.0</v>
      </c>
      <c r="B1861" s="37" t="str">
        <f>IFERROR(VLOOKUP(A1861,'asig octubre'!$A$2:$C$442,3,0))</f>
        <v>MeLi asignado SD</v>
      </c>
      <c r="C1861" s="37" t="str">
        <f>IFERROR(VLOOKUP(A1861,'asig octubre'!$A$2:$B$442,2,0))</f>
        <v>EC-05</v>
      </c>
      <c r="D1861" s="38">
        <v>45582.361712962964</v>
      </c>
      <c r="E1861" s="36" t="s">
        <v>211</v>
      </c>
      <c r="F1861" s="37" t="str">
        <f t="array" ref="F1861">IFERROR(XLOOKUP(E1861,Operadores!A:A,Operadores!B:B))</f>
        <v>MARANG</v>
      </c>
      <c r="G1861" s="36" t="s">
        <v>72</v>
      </c>
      <c r="H1861" s="39">
        <v>19.5</v>
      </c>
      <c r="I1861" s="40">
        <v>349.94</v>
      </c>
      <c r="J1861" s="41">
        <f t="shared" si="1"/>
        <v>6823.83</v>
      </c>
      <c r="K1861" s="37" t="str">
        <f t="array" ref="K1861">IFERROR(XLOOKUP(G1861,'Tipo de carga'!A:A,'Tipo de carga'!B:B))</f>
        <v>Autoabasto</v>
      </c>
      <c r="L1861" s="37">
        <f t="shared" si="2"/>
        <v>42</v>
      </c>
      <c r="M1861" s="37">
        <f t="shared" si="3"/>
        <v>17</v>
      </c>
      <c r="N1861" s="37">
        <f t="shared" si="4"/>
        <v>10</v>
      </c>
      <c r="O1861" s="37" t="str">
        <f t="array" ref="O1861">IFERROR(XLOOKUP(K1861,'Tipo de carga'!B:B,'Tipo de carga'!C:C))</f>
        <v>Diesel</v>
      </c>
    </row>
    <row r="1862">
      <c r="A1862" s="36">
        <v>1906.0</v>
      </c>
      <c r="B1862" s="37" t="str">
        <f>IFERROR(VLOOKUP(A1862,'asig octubre'!$A$2:$C$442,3,0))</f>
        <v>PISA Gdl</v>
      </c>
      <c r="C1862" s="37" t="str">
        <f>IFERROR(VLOOKUP(A1862,'asig octubre'!$A$2:$B$442,2,0))</f>
        <v>EC-06</v>
      </c>
      <c r="D1862" s="38">
        <v>45582.32969907407</v>
      </c>
      <c r="E1862" s="36" t="s">
        <v>393</v>
      </c>
      <c r="F1862" s="37" t="str">
        <f t="array" ref="F1862">IFERROR(XLOOKUP(E1862,Operadores!A:A,Operadores!B:B))</f>
        <v>GAJJOS</v>
      </c>
      <c r="G1862" s="36" t="s">
        <v>72</v>
      </c>
      <c r="H1862" s="39">
        <v>19.5</v>
      </c>
      <c r="I1862" s="40">
        <v>609.27</v>
      </c>
      <c r="J1862" s="41">
        <f t="shared" si="1"/>
        <v>11880.765</v>
      </c>
      <c r="K1862" s="37" t="str">
        <f t="array" ref="K1862">IFERROR(XLOOKUP(G1862,'Tipo de carga'!A:A,'Tipo de carga'!B:B))</f>
        <v>Autoabasto</v>
      </c>
      <c r="L1862" s="37">
        <f t="shared" si="2"/>
        <v>42</v>
      </c>
      <c r="M1862" s="37">
        <f t="shared" si="3"/>
        <v>17</v>
      </c>
      <c r="N1862" s="37">
        <f t="shared" si="4"/>
        <v>10</v>
      </c>
      <c r="O1862" s="37" t="str">
        <f t="array" ref="O1862">IFERROR(XLOOKUP(K1862,'Tipo de carga'!B:B,'Tipo de carga'!C:C))</f>
        <v>Diesel</v>
      </c>
    </row>
    <row r="1863">
      <c r="A1863" s="36">
        <v>1839.0</v>
      </c>
      <c r="B1863" s="37" t="str">
        <f>IFERROR(VLOOKUP(A1863,'asig octubre'!$A$2:$C$442,3,0))</f>
        <v>Liverpool Local</v>
      </c>
      <c r="C1863" s="37" t="str">
        <f>IFERROR(VLOOKUP(A1863,'asig octubre'!$A$2:$B$442,2,0))</f>
        <v>EC-01</v>
      </c>
      <c r="D1863" s="38">
        <v>45582.29724537037</v>
      </c>
      <c r="E1863" s="36" t="s">
        <v>491</v>
      </c>
      <c r="F1863" s="37" t="str">
        <f t="array" ref="F1863">IFERROR(XLOOKUP(E1863,Operadores!A:A,Operadores!B:B))</f>
        <v>CABCAR</v>
      </c>
      <c r="G1863" s="36" t="s">
        <v>72</v>
      </c>
      <c r="H1863" s="39">
        <v>19.5</v>
      </c>
      <c r="I1863" s="40">
        <v>683.9</v>
      </c>
      <c r="J1863" s="41">
        <f t="shared" si="1"/>
        <v>13336.05</v>
      </c>
      <c r="K1863" s="37" t="str">
        <f t="array" ref="K1863">IFERROR(XLOOKUP(G1863,'Tipo de carga'!A:A,'Tipo de carga'!B:B))</f>
        <v>Autoabasto</v>
      </c>
      <c r="L1863" s="37">
        <f t="shared" si="2"/>
        <v>42</v>
      </c>
      <c r="M1863" s="37">
        <f t="shared" si="3"/>
        <v>17</v>
      </c>
      <c r="N1863" s="37">
        <f t="shared" si="4"/>
        <v>10</v>
      </c>
      <c r="O1863" s="37" t="str">
        <f t="array" ref="O1863">IFERROR(XLOOKUP(K1863,'Tipo de carga'!B:B,'Tipo de carga'!C:C))</f>
        <v>Diesel</v>
      </c>
    </row>
    <row r="1864">
      <c r="A1864" s="36">
        <v>1640.0</v>
      </c>
      <c r="B1864" s="37" t="str">
        <f>IFERROR(VLOOKUP(A1864,'asig octubre'!$A$2:$C$442,3,0))</f>
        <v>Liverpool Local</v>
      </c>
      <c r="C1864" s="37" t="str">
        <f>IFERROR(VLOOKUP(A1864,'asig octubre'!$A$2:$B$442,2,0))</f>
        <v>EC-01</v>
      </c>
      <c r="D1864" s="38">
        <v>45582.29126157407</v>
      </c>
      <c r="E1864" s="36" t="s">
        <v>347</v>
      </c>
      <c r="F1864" s="37" t="str">
        <f t="array" ref="F1864">IFERROR(XLOOKUP(E1864,Operadores!A:A,Operadores!B:B))</f>
        <v>QUIALA</v>
      </c>
      <c r="G1864" s="36" t="s">
        <v>72</v>
      </c>
      <c r="H1864" s="39">
        <v>19.5</v>
      </c>
      <c r="I1864" s="40">
        <v>398.28</v>
      </c>
      <c r="J1864" s="41">
        <f t="shared" si="1"/>
        <v>7766.46</v>
      </c>
      <c r="K1864" s="37" t="str">
        <f t="array" ref="K1864">IFERROR(XLOOKUP(G1864,'Tipo de carga'!A:A,'Tipo de carga'!B:B))</f>
        <v>Autoabasto</v>
      </c>
      <c r="L1864" s="37">
        <f t="shared" si="2"/>
        <v>42</v>
      </c>
      <c r="M1864" s="37">
        <f t="shared" si="3"/>
        <v>17</v>
      </c>
      <c r="N1864" s="37">
        <f t="shared" si="4"/>
        <v>10</v>
      </c>
      <c r="O1864" s="37" t="str">
        <f t="array" ref="O1864">IFERROR(XLOOKUP(K1864,'Tipo de carga'!B:B,'Tipo de carga'!C:C))</f>
        <v>Diesel</v>
      </c>
    </row>
    <row r="1865">
      <c r="A1865" s="36">
        <v>1802.0</v>
      </c>
      <c r="B1865" s="37" t="str">
        <f>IFERROR(VLOOKUP(A1865,'asig octubre'!$A$2:$C$442,3,0))</f>
        <v>Liverpool Local</v>
      </c>
      <c r="C1865" s="37" t="str">
        <f>IFERROR(VLOOKUP(A1865,'asig octubre'!$A$2:$B$442,2,0))</f>
        <v>EC-01</v>
      </c>
      <c r="D1865" s="38">
        <v>45582.27159722222</v>
      </c>
      <c r="E1865" s="36" t="s">
        <v>332</v>
      </c>
      <c r="F1865" s="37" t="str">
        <f t="array" ref="F1865">IFERROR(XLOOKUP(E1865,Operadores!A:A,Operadores!B:B))</f>
        <v>OROMAR</v>
      </c>
      <c r="G1865" s="36" t="s">
        <v>72</v>
      </c>
      <c r="H1865" s="39">
        <v>19.5</v>
      </c>
      <c r="I1865" s="40">
        <v>793.11</v>
      </c>
      <c r="J1865" s="41">
        <f t="shared" si="1"/>
        <v>15465.645</v>
      </c>
      <c r="K1865" s="37" t="str">
        <f t="array" ref="K1865">IFERROR(XLOOKUP(G1865,'Tipo de carga'!A:A,'Tipo de carga'!B:B))</f>
        <v>Autoabasto</v>
      </c>
      <c r="L1865" s="37">
        <f t="shared" si="2"/>
        <v>42</v>
      </c>
      <c r="M1865" s="37">
        <f t="shared" si="3"/>
        <v>17</v>
      </c>
      <c r="N1865" s="37">
        <f t="shared" si="4"/>
        <v>10</v>
      </c>
      <c r="O1865" s="37" t="str">
        <f t="array" ref="O1865">IFERROR(XLOOKUP(K1865,'Tipo de carga'!B:B,'Tipo de carga'!C:C))</f>
        <v>Diesel</v>
      </c>
    </row>
    <row r="1866">
      <c r="A1866" s="36">
        <v>1859.0</v>
      </c>
      <c r="B1866" s="37" t="str">
        <f>IFERROR(VLOOKUP(A1866,'asig octubre'!$A$2:$C$442,3,0))</f>
        <v>Circuitos</v>
      </c>
      <c r="C1866" s="37" t="str">
        <f>IFERROR(VLOOKUP(A1866,'asig octubre'!$A$2:$B$442,2,0))</f>
        <v>EC-03</v>
      </c>
      <c r="D1866" s="38">
        <v>45582.26599537037</v>
      </c>
      <c r="E1866" s="36" t="s">
        <v>238</v>
      </c>
      <c r="F1866" s="37" t="str">
        <f t="array" ref="F1866">IFERROR(XLOOKUP(E1866,Operadores!A:A,Operadores!B:B))</f>
        <v>JIMMI</v>
      </c>
      <c r="G1866" s="36" t="s">
        <v>72</v>
      </c>
      <c r="H1866" s="39">
        <v>19.5</v>
      </c>
      <c r="I1866" s="40">
        <v>616.3</v>
      </c>
      <c r="J1866" s="41">
        <f t="shared" si="1"/>
        <v>12017.85</v>
      </c>
      <c r="K1866" s="37" t="str">
        <f t="array" ref="K1866">IFERROR(XLOOKUP(G1866,'Tipo de carga'!A:A,'Tipo de carga'!B:B))</f>
        <v>Autoabasto</v>
      </c>
      <c r="L1866" s="37">
        <f t="shared" si="2"/>
        <v>42</v>
      </c>
      <c r="M1866" s="37">
        <f t="shared" si="3"/>
        <v>17</v>
      </c>
      <c r="N1866" s="37">
        <f t="shared" si="4"/>
        <v>10</v>
      </c>
      <c r="O1866" s="37" t="str">
        <f t="array" ref="O1866">IFERROR(XLOOKUP(K1866,'Tipo de carga'!B:B,'Tipo de carga'!C:C))</f>
        <v>Diesel</v>
      </c>
    </row>
    <row r="1867">
      <c r="A1867" s="36">
        <v>1899.0</v>
      </c>
      <c r="B1867" s="37" t="str">
        <f>IFERROR(VLOOKUP(A1867,'asig octubre'!$A$2:$C$442,3,0))</f>
        <v>Full Liver</v>
      </c>
      <c r="C1867" s="37" t="str">
        <f>IFERROR(VLOOKUP(A1867,'asig octubre'!$A$2:$B$442,2,0))</f>
        <v>EC-01</v>
      </c>
      <c r="D1867" s="38">
        <v>45582.20421296296</v>
      </c>
      <c r="E1867" s="36" t="s">
        <v>335</v>
      </c>
      <c r="F1867" s="37" t="str">
        <f t="array" ref="F1867">IFERROR(XLOOKUP(E1867,Operadores!A:A,Operadores!B:B))</f>
        <v>VEROD</v>
      </c>
      <c r="G1867" s="36" t="s">
        <v>72</v>
      </c>
      <c r="H1867" s="39">
        <v>19.5</v>
      </c>
      <c r="I1867" s="40">
        <v>289.38</v>
      </c>
      <c r="J1867" s="41">
        <f t="shared" si="1"/>
        <v>5642.91</v>
      </c>
      <c r="K1867" s="37" t="str">
        <f t="array" ref="K1867">IFERROR(XLOOKUP(G1867,'Tipo de carga'!A:A,'Tipo de carga'!B:B))</f>
        <v>Autoabasto</v>
      </c>
      <c r="L1867" s="37">
        <f t="shared" si="2"/>
        <v>42</v>
      </c>
      <c r="M1867" s="37">
        <f t="shared" si="3"/>
        <v>17</v>
      </c>
      <c r="N1867" s="37">
        <f t="shared" si="4"/>
        <v>10</v>
      </c>
      <c r="O1867" s="37" t="str">
        <f t="array" ref="O1867">IFERROR(XLOOKUP(K1867,'Tipo de carga'!B:B,'Tipo de carga'!C:C))</f>
        <v>Diesel</v>
      </c>
    </row>
    <row r="1868">
      <c r="A1868" s="36">
        <v>1958.0</v>
      </c>
      <c r="B1868" s="37" t="str">
        <f>IFERROR(VLOOKUP(A1868,'asig octubre'!$A$2:$C$442,3,0))</f>
        <v>Full Liver</v>
      </c>
      <c r="C1868" s="37" t="str">
        <f>IFERROR(VLOOKUP(A1868,'asig octubre'!$A$2:$B$442,2,0))</f>
        <v>EC-01</v>
      </c>
      <c r="D1868" s="38">
        <v>45582.16155092593</v>
      </c>
      <c r="E1868" s="36" t="s">
        <v>218</v>
      </c>
      <c r="F1868" s="37" t="str">
        <f t="array" ref="F1868">IFERROR(XLOOKUP(E1868,Operadores!A:A,Operadores!B:B))</f>
        <v>MONAL</v>
      </c>
      <c r="G1868" s="36" t="s">
        <v>72</v>
      </c>
      <c r="H1868" s="39">
        <v>19.5</v>
      </c>
      <c r="I1868" s="40">
        <v>700.01</v>
      </c>
      <c r="J1868" s="41">
        <f t="shared" si="1"/>
        <v>13650.195</v>
      </c>
      <c r="K1868" s="37" t="str">
        <f t="array" ref="K1868">IFERROR(XLOOKUP(G1868,'Tipo de carga'!A:A,'Tipo de carga'!B:B))</f>
        <v>Autoabasto</v>
      </c>
      <c r="L1868" s="37">
        <f t="shared" si="2"/>
        <v>42</v>
      </c>
      <c r="M1868" s="37">
        <f t="shared" si="3"/>
        <v>17</v>
      </c>
      <c r="N1868" s="37">
        <f t="shared" si="4"/>
        <v>10</v>
      </c>
      <c r="O1868" s="37" t="str">
        <f t="array" ref="O1868">IFERROR(XLOOKUP(K1868,'Tipo de carga'!B:B,'Tipo de carga'!C:C))</f>
        <v>Diesel</v>
      </c>
    </row>
    <row r="1869">
      <c r="A1869" s="36">
        <v>1990.0</v>
      </c>
      <c r="B1869" s="37" t="str">
        <f>IFERROR(VLOOKUP(A1869,'asig octubre'!$A$2:$C$442,3,0))</f>
        <v>MeLi asignado SD</v>
      </c>
      <c r="C1869" s="37" t="str">
        <f>IFERROR(VLOOKUP(A1869,'asig octubre'!$A$2:$B$442,2,0))</f>
        <v>EC-05</v>
      </c>
      <c r="D1869" s="38">
        <v>45582.15561342592</v>
      </c>
      <c r="E1869" s="36" t="s">
        <v>363</v>
      </c>
      <c r="F1869" s="37" t="str">
        <f t="array" ref="F1869">IFERROR(XLOOKUP(E1869,Operadores!A:A,Operadores!B:B))</f>
        <v>TREJUA</v>
      </c>
      <c r="G1869" s="36" t="s">
        <v>72</v>
      </c>
      <c r="H1869" s="39">
        <v>19.5</v>
      </c>
      <c r="I1869" s="40">
        <v>219.55</v>
      </c>
      <c r="J1869" s="41">
        <f t="shared" si="1"/>
        <v>4281.225</v>
      </c>
      <c r="K1869" s="37" t="str">
        <f t="array" ref="K1869">IFERROR(XLOOKUP(G1869,'Tipo de carga'!A:A,'Tipo de carga'!B:B))</f>
        <v>Autoabasto</v>
      </c>
      <c r="L1869" s="37">
        <f t="shared" si="2"/>
        <v>42</v>
      </c>
      <c r="M1869" s="37">
        <f t="shared" si="3"/>
        <v>17</v>
      </c>
      <c r="N1869" s="37">
        <f t="shared" si="4"/>
        <v>10</v>
      </c>
      <c r="O1869" s="37" t="str">
        <f t="array" ref="O1869">IFERROR(XLOOKUP(K1869,'Tipo de carga'!B:B,'Tipo de carga'!C:C))</f>
        <v>Diesel</v>
      </c>
    </row>
    <row r="1870">
      <c r="A1870" s="36">
        <v>2024.0</v>
      </c>
      <c r="B1870" s="37" t="str">
        <f>IFERROR(VLOOKUP(A1870,'asig octubre'!$A$2:$C$442,3,0))</f>
        <v>Available</v>
      </c>
      <c r="C1870" s="37" t="str">
        <f>IFERROR(VLOOKUP(A1870,'asig octubre'!$A$2:$B$442,2,0))</f>
        <v>TTE</v>
      </c>
      <c r="D1870" s="38">
        <v>45582.135150462964</v>
      </c>
      <c r="E1870" s="36" t="s">
        <v>469</v>
      </c>
      <c r="F1870" s="37" t="str">
        <f t="array" ref="F1870">IFERROR(XLOOKUP(E1870,Operadores!A:A,Operadores!B:B))</f>
        <v>DELJOS01</v>
      </c>
      <c r="G1870" s="36" t="s">
        <v>72</v>
      </c>
      <c r="H1870" s="39">
        <v>19.5</v>
      </c>
      <c r="I1870" s="40">
        <v>279.28</v>
      </c>
      <c r="J1870" s="41">
        <f t="shared" si="1"/>
        <v>5445.96</v>
      </c>
      <c r="K1870" s="37" t="str">
        <f t="array" ref="K1870">IFERROR(XLOOKUP(G1870,'Tipo de carga'!A:A,'Tipo de carga'!B:B))</f>
        <v>Autoabasto</v>
      </c>
      <c r="L1870" s="37">
        <f t="shared" si="2"/>
        <v>42</v>
      </c>
      <c r="M1870" s="37">
        <f t="shared" si="3"/>
        <v>17</v>
      </c>
      <c r="N1870" s="37">
        <f t="shared" si="4"/>
        <v>10</v>
      </c>
      <c r="O1870" s="37" t="str">
        <f t="array" ref="O1870">IFERROR(XLOOKUP(K1870,'Tipo de carga'!B:B,'Tipo de carga'!C:C))</f>
        <v>Diesel</v>
      </c>
    </row>
    <row r="1871">
      <c r="A1871" s="36">
        <v>1977.0</v>
      </c>
      <c r="B1871" s="37" t="str">
        <f>IFERROR(VLOOKUP(A1871,'asig octubre'!$A$2:$C$442,3,0))</f>
        <v>Available</v>
      </c>
      <c r="C1871" s="37" t="str">
        <f>IFERROR(VLOOKUP(A1871,'asig octubre'!$A$2:$B$442,2,0))</f>
        <v>TTE</v>
      </c>
      <c r="D1871" s="38">
        <v>45582.11996527778</v>
      </c>
      <c r="E1871" s="36" t="s">
        <v>490</v>
      </c>
      <c r="F1871" s="37" t="str">
        <f t="array" ref="F1871">IFERROR(XLOOKUP(E1871,Operadores!A:A,Operadores!B:B))</f>
        <v>PANDAV</v>
      </c>
      <c r="G1871" s="36" t="s">
        <v>72</v>
      </c>
      <c r="H1871" s="39">
        <v>19.5</v>
      </c>
      <c r="I1871" s="40">
        <v>699.01</v>
      </c>
      <c r="J1871" s="41">
        <f t="shared" si="1"/>
        <v>13630.695</v>
      </c>
      <c r="K1871" s="37" t="str">
        <f t="array" ref="K1871">IFERROR(XLOOKUP(G1871,'Tipo de carga'!A:A,'Tipo de carga'!B:B))</f>
        <v>Autoabasto</v>
      </c>
      <c r="L1871" s="37">
        <f t="shared" si="2"/>
        <v>42</v>
      </c>
      <c r="M1871" s="37">
        <f t="shared" si="3"/>
        <v>17</v>
      </c>
      <c r="N1871" s="37">
        <f t="shared" si="4"/>
        <v>10</v>
      </c>
      <c r="O1871" s="37" t="str">
        <f t="array" ref="O1871">IFERROR(XLOOKUP(K1871,'Tipo de carga'!B:B,'Tipo de carga'!C:C))</f>
        <v>Diesel</v>
      </c>
    </row>
    <row r="1872">
      <c r="A1872" s="36">
        <v>2018.0</v>
      </c>
      <c r="B1872" s="37" t="str">
        <f>IFERROR(VLOOKUP(A1872,'asig octubre'!$A$2:$C$442,3,0))</f>
        <v>MeLi asignado SD</v>
      </c>
      <c r="C1872" s="37" t="str">
        <f>IFERROR(VLOOKUP(A1872,'asig octubre'!$A$2:$B$442,2,0))</f>
        <v>EC-05</v>
      </c>
      <c r="D1872" s="38">
        <v>45582.11834490741</v>
      </c>
      <c r="E1872" s="36" t="s">
        <v>407</v>
      </c>
      <c r="F1872" s="37" t="str">
        <f t="array" ref="F1872">IFERROR(XLOOKUP(E1872,Operadores!A:A,Operadores!B:B))</f>
        <v>BENMAX</v>
      </c>
      <c r="G1872" s="36" t="s">
        <v>72</v>
      </c>
      <c r="H1872" s="39">
        <v>19.5</v>
      </c>
      <c r="I1872" s="40">
        <v>564.32</v>
      </c>
      <c r="J1872" s="41">
        <f t="shared" si="1"/>
        <v>11004.24</v>
      </c>
      <c r="K1872" s="37" t="str">
        <f t="array" ref="K1872">IFERROR(XLOOKUP(G1872,'Tipo de carga'!A:A,'Tipo de carga'!B:B))</f>
        <v>Autoabasto</v>
      </c>
      <c r="L1872" s="37">
        <f t="shared" si="2"/>
        <v>42</v>
      </c>
      <c r="M1872" s="37">
        <f t="shared" si="3"/>
        <v>17</v>
      </c>
      <c r="N1872" s="37">
        <f t="shared" si="4"/>
        <v>10</v>
      </c>
      <c r="O1872" s="37" t="str">
        <f t="array" ref="O1872">IFERROR(XLOOKUP(K1872,'Tipo de carga'!B:B,'Tipo de carga'!C:C))</f>
        <v>Diesel</v>
      </c>
    </row>
    <row r="1873">
      <c r="A1873" s="36">
        <v>1984.0</v>
      </c>
      <c r="B1873" s="37" t="str">
        <f>IFERROR(VLOOKUP(A1873,'asig octubre'!$A$2:$C$442,3,0))</f>
        <v>MeLi Dedicado TD</v>
      </c>
      <c r="C1873" s="37" t="str">
        <f>IFERROR(VLOOKUP(A1873,'asig octubre'!$A$2:$B$442,2,0))</f>
        <v>EC-05</v>
      </c>
      <c r="D1873" s="38">
        <v>45582.09185185185</v>
      </c>
      <c r="E1873" s="36" t="s">
        <v>308</v>
      </c>
      <c r="F1873" s="37" t="str">
        <f t="array" ref="F1873">IFERROR(XLOOKUP(E1873,Operadores!A:A,Operadores!B:B))</f>
        <v>DELBL</v>
      </c>
      <c r="G1873" s="36" t="s">
        <v>72</v>
      </c>
      <c r="H1873" s="39">
        <v>19.5</v>
      </c>
      <c r="I1873" s="40">
        <v>740.42</v>
      </c>
      <c r="J1873" s="41">
        <f t="shared" si="1"/>
        <v>14438.19</v>
      </c>
      <c r="K1873" s="37" t="str">
        <f t="array" ref="K1873">IFERROR(XLOOKUP(G1873,'Tipo de carga'!A:A,'Tipo de carga'!B:B))</f>
        <v>Autoabasto</v>
      </c>
      <c r="L1873" s="37">
        <f t="shared" si="2"/>
        <v>42</v>
      </c>
      <c r="M1873" s="37">
        <f t="shared" si="3"/>
        <v>17</v>
      </c>
      <c r="N1873" s="37">
        <f t="shared" si="4"/>
        <v>10</v>
      </c>
      <c r="O1873" s="37" t="str">
        <f t="array" ref="O1873">IFERROR(XLOOKUP(K1873,'Tipo de carga'!B:B,'Tipo de carga'!C:C))</f>
        <v>Diesel</v>
      </c>
    </row>
    <row r="1874">
      <c r="A1874" s="36">
        <v>1862.0</v>
      </c>
      <c r="B1874" s="37" t="str">
        <f>IFERROR(VLOOKUP(A1874,'asig octubre'!$A$2:$C$442,3,0))</f>
        <v>Circuitos Mty</v>
      </c>
      <c r="C1874" s="37" t="str">
        <f>IFERROR(VLOOKUP(A1874,'asig octubre'!$A$2:$B$442,2,0))</f>
        <v>EC-07</v>
      </c>
      <c r="D1874" s="38">
        <v>45582.07755787037</v>
      </c>
      <c r="E1874" s="36" t="s">
        <v>350</v>
      </c>
      <c r="F1874" s="37" t="str">
        <f t="array" ref="F1874">IFERROR(XLOOKUP(E1874,Operadores!A:A,Operadores!B:B))</f>
        <v>PERRI</v>
      </c>
      <c r="G1874" s="36" t="s">
        <v>72</v>
      </c>
      <c r="H1874" s="39">
        <v>19.5</v>
      </c>
      <c r="I1874" s="40">
        <v>372.0</v>
      </c>
      <c r="J1874" s="41">
        <f t="shared" si="1"/>
        <v>7254</v>
      </c>
      <c r="K1874" s="37" t="str">
        <f t="array" ref="K1874">IFERROR(XLOOKUP(G1874,'Tipo de carga'!A:A,'Tipo de carga'!B:B))</f>
        <v>Autoabasto</v>
      </c>
      <c r="L1874" s="37">
        <f t="shared" si="2"/>
        <v>42</v>
      </c>
      <c r="M1874" s="37">
        <f t="shared" si="3"/>
        <v>17</v>
      </c>
      <c r="N1874" s="37">
        <f t="shared" si="4"/>
        <v>10</v>
      </c>
      <c r="O1874" s="37" t="str">
        <f t="array" ref="O1874">IFERROR(XLOOKUP(K1874,'Tipo de carga'!B:B,'Tipo de carga'!C:C))</f>
        <v>Diesel</v>
      </c>
    </row>
    <row r="1875">
      <c r="A1875" s="36">
        <v>1847.0</v>
      </c>
      <c r="B1875" s="37" t="str">
        <f>IFERROR(VLOOKUP(A1875,'asig octubre'!$A$2:$C$442,3,0))</f>
        <v>Circuitos</v>
      </c>
      <c r="C1875" s="37" t="str">
        <f>IFERROR(VLOOKUP(A1875,'asig octubre'!$A$2:$B$442,2,0))</f>
        <v>EC-03</v>
      </c>
      <c r="D1875" s="38">
        <v>45582.070763888885</v>
      </c>
      <c r="E1875" s="36" t="s">
        <v>493</v>
      </c>
      <c r="F1875" s="37" t="str">
        <f t="array" ref="F1875">IFERROR(XLOOKUP(E1875,Operadores!A:A,Operadores!B:B))</f>
        <v>MARFER</v>
      </c>
      <c r="G1875" s="36" t="s">
        <v>72</v>
      </c>
      <c r="H1875" s="39">
        <v>19.5</v>
      </c>
      <c r="I1875" s="40">
        <v>358.61</v>
      </c>
      <c r="J1875" s="41">
        <f t="shared" si="1"/>
        <v>6992.895</v>
      </c>
      <c r="K1875" s="37" t="str">
        <f t="array" ref="K1875">IFERROR(XLOOKUP(G1875,'Tipo de carga'!A:A,'Tipo de carga'!B:B))</f>
        <v>Autoabasto</v>
      </c>
      <c r="L1875" s="37">
        <f t="shared" si="2"/>
        <v>42</v>
      </c>
      <c r="M1875" s="37">
        <f t="shared" si="3"/>
        <v>17</v>
      </c>
      <c r="N1875" s="37">
        <f t="shared" si="4"/>
        <v>10</v>
      </c>
      <c r="O1875" s="37" t="str">
        <f t="array" ref="O1875">IFERROR(XLOOKUP(K1875,'Tipo de carga'!B:B,'Tipo de carga'!C:C))</f>
        <v>Diesel</v>
      </c>
    </row>
    <row r="1876">
      <c r="A1876" s="36">
        <v>1752.0</v>
      </c>
      <c r="B1876" s="37" t="str">
        <f>IFERROR(VLOOKUP(A1876,'asig octubre'!$A$2:$C$442,3,0))</f>
        <v>Liverpool Local</v>
      </c>
      <c r="C1876" s="37" t="str">
        <f>IFERROR(VLOOKUP(A1876,'asig octubre'!$A$2:$B$442,2,0))</f>
        <v>EC-01</v>
      </c>
      <c r="D1876" s="38">
        <v>45582.02180555555</v>
      </c>
      <c r="E1876" s="36" t="s">
        <v>498</v>
      </c>
      <c r="F1876" s="37" t="str">
        <f t="array" ref="F1876">IFERROR(XLOOKUP(E1876,Operadores!A:A,Operadores!B:B))</f>
        <v>REYGU</v>
      </c>
      <c r="G1876" s="36" t="s">
        <v>72</v>
      </c>
      <c r="H1876" s="39">
        <v>19.5</v>
      </c>
      <c r="I1876" s="40">
        <v>550.97</v>
      </c>
      <c r="J1876" s="41">
        <f t="shared" si="1"/>
        <v>10743.915</v>
      </c>
      <c r="K1876" s="37" t="str">
        <f t="array" ref="K1876">IFERROR(XLOOKUP(G1876,'Tipo de carga'!A:A,'Tipo de carga'!B:B))</f>
        <v>Autoabasto</v>
      </c>
      <c r="L1876" s="37">
        <f t="shared" si="2"/>
        <v>42</v>
      </c>
      <c r="M1876" s="37">
        <f t="shared" si="3"/>
        <v>17</v>
      </c>
      <c r="N1876" s="37">
        <f t="shared" si="4"/>
        <v>10</v>
      </c>
      <c r="O1876" s="37" t="str">
        <f t="array" ref="O1876">IFERROR(XLOOKUP(K1876,'Tipo de carga'!B:B,'Tipo de carga'!C:C))</f>
        <v>Diesel</v>
      </c>
    </row>
    <row r="1877">
      <c r="A1877" s="36">
        <v>1970.0</v>
      </c>
      <c r="B1877" s="37" t="str">
        <f>IFERROR(VLOOKUP(A1877,'asig octubre'!$A$2:$C$442,3,0))</f>
        <v>Sayer Vuelteros</v>
      </c>
      <c r="C1877" s="37" t="str">
        <f>IFERROR(VLOOKUP(A1877,'asig octubre'!$A$2:$B$442,2,0))</f>
        <v>EC-04</v>
      </c>
      <c r="D1877" s="38">
        <v>45582.96493055556</v>
      </c>
      <c r="E1877" s="36" t="s">
        <v>47</v>
      </c>
      <c r="F1877" s="37" t="str">
        <f t="array" ref="F1877">IFERROR(XLOOKUP(E1877,Operadores!A:A,Operadores!B:B))</f>
        <v>HERLEX</v>
      </c>
      <c r="G1877" s="36" t="s">
        <v>19</v>
      </c>
      <c r="H1877" s="39">
        <v>19.59</v>
      </c>
      <c r="I1877" s="40">
        <v>790.09</v>
      </c>
      <c r="J1877" s="41">
        <f t="shared" si="1"/>
        <v>15477.8631</v>
      </c>
      <c r="K1877" s="37" t="str">
        <f t="array" ref="K1877">IFERROR(XLOOKUP(G1877,'Tipo de carga'!A:A,'Tipo de carga'!B:B))</f>
        <v>Autoabasto</v>
      </c>
      <c r="L1877" s="37">
        <f t="shared" si="2"/>
        <v>42</v>
      </c>
      <c r="M1877" s="37">
        <f t="shared" si="3"/>
        <v>17</v>
      </c>
      <c r="N1877" s="37">
        <f t="shared" si="4"/>
        <v>10</v>
      </c>
      <c r="O1877" s="37" t="str">
        <f t="array" ref="O1877">IFERROR(XLOOKUP(K1877,'Tipo de carga'!B:B,'Tipo de carga'!C:C))</f>
        <v>Diesel</v>
      </c>
    </row>
    <row r="1878">
      <c r="A1878" s="36">
        <v>1948.0</v>
      </c>
      <c r="B1878" s="37" t="str">
        <f>IFERROR(VLOOKUP(A1878,'asig octubre'!$A$2:$C$442,3,0))</f>
        <v>Circuitos Mty</v>
      </c>
      <c r="C1878" s="37" t="str">
        <f>IFERROR(VLOOKUP(A1878,'asig octubre'!$A$2:$B$442,2,0))</f>
        <v>EC-07</v>
      </c>
      <c r="D1878" s="38">
        <v>45582.94215277778</v>
      </c>
      <c r="E1878" s="36" t="s">
        <v>256</v>
      </c>
      <c r="F1878" s="37" t="str">
        <f t="array" ref="F1878">IFERROR(XLOOKUP(E1878,Operadores!A:A,Operadores!B:B))</f>
        <v>MOREFR</v>
      </c>
      <c r="G1878" s="36" t="s">
        <v>19</v>
      </c>
      <c r="H1878" s="39">
        <v>19.59</v>
      </c>
      <c r="I1878" s="40">
        <v>361.03</v>
      </c>
      <c r="J1878" s="41">
        <f t="shared" si="1"/>
        <v>7072.5777</v>
      </c>
      <c r="K1878" s="37" t="str">
        <f t="array" ref="K1878">IFERROR(XLOOKUP(G1878,'Tipo de carga'!A:A,'Tipo de carga'!B:B))</f>
        <v>Autoabasto</v>
      </c>
      <c r="L1878" s="37">
        <f t="shared" si="2"/>
        <v>42</v>
      </c>
      <c r="M1878" s="37">
        <f t="shared" si="3"/>
        <v>17</v>
      </c>
      <c r="N1878" s="37">
        <f t="shared" si="4"/>
        <v>10</v>
      </c>
      <c r="O1878" s="37" t="str">
        <f t="array" ref="O1878">IFERROR(XLOOKUP(K1878,'Tipo de carga'!B:B,'Tipo de carga'!C:C))</f>
        <v>Diesel</v>
      </c>
    </row>
    <row r="1879">
      <c r="A1879" s="36">
        <v>1869.0</v>
      </c>
      <c r="B1879" s="37" t="str">
        <f>IFERROR(VLOOKUP(A1879,'asig octubre'!$A$2:$C$442,3,0))</f>
        <v>Circuitos</v>
      </c>
      <c r="C1879" s="37" t="str">
        <f>IFERROR(VLOOKUP(A1879,'asig octubre'!$A$2:$B$442,2,0))</f>
        <v>EC-03</v>
      </c>
      <c r="D1879" s="38">
        <v>45582.92039351852</v>
      </c>
      <c r="E1879" s="36" t="s">
        <v>271</v>
      </c>
      <c r="F1879" s="37" t="str">
        <f t="array" ref="F1879">IFERROR(XLOOKUP(E1879,Operadores!A:A,Operadores!B:B))</f>
        <v>MERUBA</v>
      </c>
      <c r="G1879" s="36" t="s">
        <v>19</v>
      </c>
      <c r="H1879" s="39">
        <v>19.59</v>
      </c>
      <c r="I1879" s="40">
        <v>379.95</v>
      </c>
      <c r="J1879" s="41">
        <f t="shared" si="1"/>
        <v>7443.2205</v>
      </c>
      <c r="K1879" s="37" t="str">
        <f t="array" ref="K1879">IFERROR(XLOOKUP(G1879,'Tipo de carga'!A:A,'Tipo de carga'!B:B))</f>
        <v>Autoabasto</v>
      </c>
      <c r="L1879" s="37">
        <f t="shared" si="2"/>
        <v>42</v>
      </c>
      <c r="M1879" s="37">
        <f t="shared" si="3"/>
        <v>17</v>
      </c>
      <c r="N1879" s="37">
        <f t="shared" si="4"/>
        <v>10</v>
      </c>
      <c r="O1879" s="37" t="str">
        <f t="array" ref="O1879">IFERROR(XLOOKUP(K1879,'Tipo de carga'!B:B,'Tipo de carga'!C:C))</f>
        <v>Diesel</v>
      </c>
    </row>
    <row r="1880">
      <c r="A1880" s="36">
        <v>1786.0</v>
      </c>
      <c r="B1880" s="37" t="str">
        <f>IFERROR(VLOOKUP(A1880,'asig octubre'!$A$2:$C$442,3,0))</f>
        <v>Sayer Sencillo</v>
      </c>
      <c r="C1880" s="37" t="str">
        <f>IFERROR(VLOOKUP(A1880,'asig octubre'!$A$2:$B$442,2,0))</f>
        <v>EC-04</v>
      </c>
      <c r="D1880" s="38">
        <v>45582.77170138889</v>
      </c>
      <c r="E1880" s="36" t="s">
        <v>520</v>
      </c>
      <c r="F1880" s="37" t="str">
        <f t="array" ref="F1880">IFERROR(XLOOKUP(E1880,Operadores!A:A,Operadores!B:B))</f>
        <v>ZAMGUS</v>
      </c>
      <c r="G1880" s="36" t="s">
        <v>19</v>
      </c>
      <c r="H1880" s="39">
        <v>19.59</v>
      </c>
      <c r="I1880" s="40">
        <v>289.37</v>
      </c>
      <c r="J1880" s="41">
        <f t="shared" si="1"/>
        <v>5668.7583</v>
      </c>
      <c r="K1880" s="37" t="str">
        <f t="array" ref="K1880">IFERROR(XLOOKUP(G1880,'Tipo de carga'!A:A,'Tipo de carga'!B:B))</f>
        <v>Autoabasto</v>
      </c>
      <c r="L1880" s="37">
        <f t="shared" si="2"/>
        <v>42</v>
      </c>
      <c r="M1880" s="37">
        <f t="shared" si="3"/>
        <v>17</v>
      </c>
      <c r="N1880" s="37">
        <f t="shared" si="4"/>
        <v>10</v>
      </c>
      <c r="O1880" s="37" t="str">
        <f t="array" ref="O1880">IFERROR(XLOOKUP(K1880,'Tipo de carga'!B:B,'Tipo de carga'!C:C))</f>
        <v>Diesel</v>
      </c>
    </row>
    <row r="1881">
      <c r="A1881" s="36">
        <v>2062.0</v>
      </c>
      <c r="B1881" s="37" t="str">
        <f>IFERROR(VLOOKUP(A1881,'asig octubre'!$A$2:$C$442,3,0))</f>
        <v>Available</v>
      </c>
      <c r="C1881" s="37" t="str">
        <f>IFERROR(VLOOKUP(A1881,'asig octubre'!$A$2:$B$442,2,0))</f>
        <v>TTE</v>
      </c>
      <c r="D1881" s="38">
        <v>45582.75369212963</v>
      </c>
      <c r="E1881" s="36" t="s">
        <v>69</v>
      </c>
      <c r="F1881" s="37" t="str">
        <f t="array" ref="F1881">IFERROR(XLOOKUP(E1881,Operadores!A:A,Operadores!B:B))</f>
        <v>MTTO</v>
      </c>
      <c r="G1881" s="36" t="s">
        <v>19</v>
      </c>
      <c r="H1881" s="39">
        <v>19.59</v>
      </c>
      <c r="I1881" s="40">
        <v>991.05</v>
      </c>
      <c r="J1881" s="41">
        <f t="shared" si="1"/>
        <v>19414.6695</v>
      </c>
      <c r="K1881" s="37" t="str">
        <f t="array" ref="K1881">IFERROR(XLOOKUP(G1881,'Tipo de carga'!A:A,'Tipo de carga'!B:B))</f>
        <v>Autoabasto</v>
      </c>
      <c r="L1881" s="37">
        <f t="shared" si="2"/>
        <v>42</v>
      </c>
      <c r="M1881" s="37">
        <f t="shared" si="3"/>
        <v>17</v>
      </c>
      <c r="N1881" s="37">
        <f t="shared" si="4"/>
        <v>10</v>
      </c>
      <c r="O1881" s="37" t="str">
        <f t="array" ref="O1881">IFERROR(XLOOKUP(K1881,'Tipo de carga'!B:B,'Tipo de carga'!C:C))</f>
        <v>Diesel</v>
      </c>
    </row>
    <row r="1882">
      <c r="A1882" s="36">
        <v>1868.0</v>
      </c>
      <c r="B1882" s="37" t="str">
        <f>IFERROR(VLOOKUP(A1882,'asig octubre'!$A$2:$C$442,3,0))</f>
        <v>Circuitos Mty</v>
      </c>
      <c r="C1882" s="37" t="str">
        <f>IFERROR(VLOOKUP(A1882,'asig octubre'!$A$2:$B$442,2,0))</f>
        <v>EC-07</v>
      </c>
      <c r="D1882" s="38">
        <v>45582.735138888886</v>
      </c>
      <c r="E1882" s="36" t="s">
        <v>273</v>
      </c>
      <c r="F1882" s="37" t="str">
        <f t="array" ref="F1882">IFERROR(XLOOKUP(E1882,Operadores!A:A,Operadores!B:B))</f>
        <v>VAZJU02</v>
      </c>
      <c r="G1882" s="36" t="s">
        <v>19</v>
      </c>
      <c r="H1882" s="39">
        <v>19.59</v>
      </c>
      <c r="I1882" s="40">
        <v>802.01</v>
      </c>
      <c r="J1882" s="41">
        <f t="shared" si="1"/>
        <v>15711.3759</v>
      </c>
      <c r="K1882" s="37" t="str">
        <f t="array" ref="K1882">IFERROR(XLOOKUP(G1882,'Tipo de carga'!A:A,'Tipo de carga'!B:B))</f>
        <v>Autoabasto</v>
      </c>
      <c r="L1882" s="37">
        <f t="shared" si="2"/>
        <v>42</v>
      </c>
      <c r="M1882" s="37">
        <f t="shared" si="3"/>
        <v>17</v>
      </c>
      <c r="N1882" s="37">
        <f t="shared" si="4"/>
        <v>10</v>
      </c>
      <c r="O1882" s="37" t="str">
        <f t="array" ref="O1882">IFERROR(XLOOKUP(K1882,'Tipo de carga'!B:B,'Tipo de carga'!C:C))</f>
        <v>Diesel</v>
      </c>
    </row>
    <row r="1883">
      <c r="A1883" s="36">
        <v>1967.0</v>
      </c>
      <c r="B1883" s="37" t="str">
        <f>IFERROR(VLOOKUP(A1883,'asig octubre'!$A$2:$C$442,3,0))</f>
        <v>Sayer Sencillo</v>
      </c>
      <c r="C1883" s="37" t="str">
        <f>IFERROR(VLOOKUP(A1883,'asig octubre'!$A$2:$B$442,2,0))</f>
        <v>EC-04</v>
      </c>
      <c r="D1883" s="38">
        <v>45582.72347222222</v>
      </c>
      <c r="E1883" s="36" t="s">
        <v>30</v>
      </c>
      <c r="F1883" s="37" t="str">
        <f t="array" ref="F1883">IFERROR(XLOOKUP(E1883,Operadores!A:A,Operadores!B:B))</f>
        <v>BARMIGX</v>
      </c>
      <c r="G1883" s="36" t="s">
        <v>19</v>
      </c>
      <c r="H1883" s="39">
        <v>19.59</v>
      </c>
      <c r="I1883" s="40">
        <v>430.0</v>
      </c>
      <c r="J1883" s="41">
        <f t="shared" si="1"/>
        <v>8423.7</v>
      </c>
      <c r="K1883" s="37" t="str">
        <f t="array" ref="K1883">IFERROR(XLOOKUP(G1883,'Tipo de carga'!A:A,'Tipo de carga'!B:B))</f>
        <v>Autoabasto</v>
      </c>
      <c r="L1883" s="37">
        <f t="shared" si="2"/>
        <v>42</v>
      </c>
      <c r="M1883" s="37">
        <f t="shared" si="3"/>
        <v>17</v>
      </c>
      <c r="N1883" s="37">
        <f t="shared" si="4"/>
        <v>10</v>
      </c>
      <c r="O1883" s="37" t="str">
        <f t="array" ref="O1883">IFERROR(XLOOKUP(K1883,'Tipo de carga'!B:B,'Tipo de carga'!C:C))</f>
        <v>Diesel</v>
      </c>
    </row>
    <row r="1884">
      <c r="A1884" s="36">
        <v>1895.0</v>
      </c>
      <c r="B1884" s="37" t="str">
        <f>IFERROR(VLOOKUP(A1884,'asig octubre'!$A$2:$C$442,3,0))</f>
        <v>Sayer Sencillo</v>
      </c>
      <c r="C1884" s="37" t="str">
        <f>IFERROR(VLOOKUP(A1884,'asig octubre'!$A$2:$B$442,2,0))</f>
        <v>EC-04</v>
      </c>
      <c r="D1884" s="38">
        <v>45582.69326388889</v>
      </c>
      <c r="E1884" s="36" t="s">
        <v>258</v>
      </c>
      <c r="F1884" s="37" t="str">
        <f t="array" ref="F1884">IFERROR(XLOOKUP(E1884,Operadores!A:A,Operadores!B:B))</f>
        <v>REYJU02</v>
      </c>
      <c r="G1884" s="36" t="s">
        <v>19</v>
      </c>
      <c r="H1884" s="39">
        <v>19.59</v>
      </c>
      <c r="I1884" s="40">
        <v>628.01</v>
      </c>
      <c r="J1884" s="41">
        <f t="shared" si="1"/>
        <v>12302.7159</v>
      </c>
      <c r="K1884" s="37" t="str">
        <f t="array" ref="K1884">IFERROR(XLOOKUP(G1884,'Tipo de carga'!A:A,'Tipo de carga'!B:B))</f>
        <v>Autoabasto</v>
      </c>
      <c r="L1884" s="37">
        <f t="shared" si="2"/>
        <v>42</v>
      </c>
      <c r="M1884" s="37">
        <f t="shared" si="3"/>
        <v>17</v>
      </c>
      <c r="N1884" s="37">
        <f t="shared" si="4"/>
        <v>10</v>
      </c>
      <c r="O1884" s="37" t="str">
        <f t="array" ref="O1884">IFERROR(XLOOKUP(K1884,'Tipo de carga'!B:B,'Tipo de carga'!C:C))</f>
        <v>Diesel</v>
      </c>
    </row>
    <row r="1885">
      <c r="A1885" s="36">
        <v>1932.0</v>
      </c>
      <c r="B1885" s="37" t="str">
        <f>IFERROR(VLOOKUP(A1885,'asig octubre'!$A$2:$C$442,3,0))</f>
        <v>Circuitos</v>
      </c>
      <c r="C1885" s="37" t="str">
        <f>IFERROR(VLOOKUP(A1885,'asig octubre'!$A$2:$B$442,2,0))</f>
        <v>EC-03</v>
      </c>
      <c r="D1885" s="38">
        <v>45582.5562037037</v>
      </c>
      <c r="E1885" s="36" t="s">
        <v>185</v>
      </c>
      <c r="F1885" s="37" t="str">
        <f t="array" ref="F1885">IFERROR(XLOOKUP(E1885,Operadores!A:A,Operadores!B:B))</f>
        <v>FERRI</v>
      </c>
      <c r="G1885" s="36" t="s">
        <v>19</v>
      </c>
      <c r="H1885" s="39">
        <v>19.59</v>
      </c>
      <c r="I1885" s="40">
        <v>445.06</v>
      </c>
      <c r="J1885" s="41">
        <f t="shared" si="1"/>
        <v>8718.7254</v>
      </c>
      <c r="K1885" s="37" t="str">
        <f t="array" ref="K1885">IFERROR(XLOOKUP(G1885,'Tipo de carga'!A:A,'Tipo de carga'!B:B))</f>
        <v>Autoabasto</v>
      </c>
      <c r="L1885" s="37">
        <f t="shared" si="2"/>
        <v>42</v>
      </c>
      <c r="M1885" s="37">
        <f t="shared" si="3"/>
        <v>17</v>
      </c>
      <c r="N1885" s="37">
        <f t="shared" si="4"/>
        <v>10</v>
      </c>
      <c r="O1885" s="37" t="str">
        <f t="array" ref="O1885">IFERROR(XLOOKUP(K1885,'Tipo de carga'!B:B,'Tipo de carga'!C:C))</f>
        <v>Diesel</v>
      </c>
    </row>
    <row r="1886">
      <c r="A1886" s="36">
        <v>1870.0</v>
      </c>
      <c r="B1886" s="37" t="str">
        <f>IFERROR(VLOOKUP(A1886,'asig octubre'!$A$2:$C$442,3,0))</f>
        <v>Circuitos</v>
      </c>
      <c r="C1886" s="37" t="str">
        <f>IFERROR(VLOOKUP(A1886,'asig octubre'!$A$2:$B$442,2,0))</f>
        <v>EC-03</v>
      </c>
      <c r="D1886" s="38">
        <v>45582.54068287037</v>
      </c>
      <c r="E1886" s="36" t="s">
        <v>385</v>
      </c>
      <c r="F1886" s="37" t="str">
        <f t="array" ref="F1886">IFERROR(XLOOKUP(E1886,Operadores!A:A,Operadores!B:B))</f>
        <v>RIOFE</v>
      </c>
      <c r="G1886" s="36" t="s">
        <v>19</v>
      </c>
      <c r="H1886" s="39">
        <v>19.59</v>
      </c>
      <c r="I1886" s="40">
        <v>430.01</v>
      </c>
      <c r="J1886" s="41">
        <f t="shared" si="1"/>
        <v>8423.8959</v>
      </c>
      <c r="K1886" s="37" t="str">
        <f t="array" ref="K1886">IFERROR(XLOOKUP(G1886,'Tipo de carga'!A:A,'Tipo de carga'!B:B))</f>
        <v>Autoabasto</v>
      </c>
      <c r="L1886" s="37">
        <f t="shared" si="2"/>
        <v>42</v>
      </c>
      <c r="M1886" s="37">
        <f t="shared" si="3"/>
        <v>17</v>
      </c>
      <c r="N1886" s="37">
        <f t="shared" si="4"/>
        <v>10</v>
      </c>
      <c r="O1886" s="37" t="str">
        <f t="array" ref="O1886">IFERROR(XLOOKUP(K1886,'Tipo de carga'!B:B,'Tipo de carga'!C:C))</f>
        <v>Diesel</v>
      </c>
    </row>
    <row r="1887">
      <c r="A1887" s="36">
        <v>1712.0</v>
      </c>
      <c r="B1887" s="37" t="str">
        <f>IFERROR(VLOOKUP(A1887,'asig octubre'!$A$2:$C$442,3,0))</f>
        <v>Sayer Sencillo</v>
      </c>
      <c r="C1887" s="37" t="str">
        <f>IFERROR(VLOOKUP(A1887,'asig octubre'!$A$2:$B$442,2,0))</f>
        <v>EC-04</v>
      </c>
      <c r="D1887" s="38">
        <v>45582.49564814815</v>
      </c>
      <c r="E1887" s="36" t="s">
        <v>465</v>
      </c>
      <c r="F1887" s="37" t="str">
        <f t="array" ref="F1887">IFERROR(XLOOKUP(E1887,Operadores!A:A,Operadores!B:B))</f>
        <v>SANMAN</v>
      </c>
      <c r="G1887" s="36" t="s">
        <v>19</v>
      </c>
      <c r="H1887" s="39">
        <v>19.59</v>
      </c>
      <c r="I1887" s="40">
        <v>21.68</v>
      </c>
      <c r="J1887" s="41">
        <f t="shared" si="1"/>
        <v>424.7112</v>
      </c>
      <c r="K1887" s="37" t="str">
        <f t="array" ref="K1887">IFERROR(XLOOKUP(G1887,'Tipo de carga'!A:A,'Tipo de carga'!B:B))</f>
        <v>Autoabasto</v>
      </c>
      <c r="L1887" s="37">
        <f t="shared" si="2"/>
        <v>42</v>
      </c>
      <c r="M1887" s="37">
        <f t="shared" si="3"/>
        <v>17</v>
      </c>
      <c r="N1887" s="37">
        <f t="shared" si="4"/>
        <v>10</v>
      </c>
      <c r="O1887" s="37" t="str">
        <f t="array" ref="O1887">IFERROR(XLOOKUP(K1887,'Tipo de carga'!B:B,'Tipo de carga'!C:C))</f>
        <v>Diesel</v>
      </c>
    </row>
    <row r="1888">
      <c r="A1888" s="36">
        <v>1972.0</v>
      </c>
      <c r="B1888" s="37" t="str">
        <f>IFERROR(VLOOKUP(A1888,'asig octubre'!$A$2:$C$442,3,0))</f>
        <v>Sayer Sencillo</v>
      </c>
      <c r="C1888" s="37" t="str">
        <f>IFERROR(VLOOKUP(A1888,'asig octubre'!$A$2:$B$442,2,0))</f>
        <v>EC-04</v>
      </c>
      <c r="D1888" s="38">
        <v>45582.46988425926</v>
      </c>
      <c r="E1888" s="36" t="s">
        <v>59</v>
      </c>
      <c r="F1888" s="37" t="str">
        <f t="array" ref="F1888">IFERROR(XLOOKUP(E1888,Operadores!A:A,Operadores!B:B))</f>
        <v>ROMJOS</v>
      </c>
      <c r="G1888" s="36" t="s">
        <v>19</v>
      </c>
      <c r="H1888" s="39">
        <v>19.59</v>
      </c>
      <c r="I1888" s="40">
        <v>628.0</v>
      </c>
      <c r="J1888" s="41">
        <f t="shared" si="1"/>
        <v>12302.52</v>
      </c>
      <c r="K1888" s="37" t="str">
        <f t="array" ref="K1888">IFERROR(XLOOKUP(G1888,'Tipo de carga'!A:A,'Tipo de carga'!B:B))</f>
        <v>Autoabasto</v>
      </c>
      <c r="L1888" s="37">
        <f t="shared" si="2"/>
        <v>42</v>
      </c>
      <c r="M1888" s="37">
        <f t="shared" si="3"/>
        <v>17</v>
      </c>
      <c r="N1888" s="37">
        <f t="shared" si="4"/>
        <v>10</v>
      </c>
      <c r="O1888" s="37" t="str">
        <f t="array" ref="O1888">IFERROR(XLOOKUP(K1888,'Tipo de carga'!B:B,'Tipo de carga'!C:C))</f>
        <v>Diesel</v>
      </c>
    </row>
    <row r="1889">
      <c r="A1889" s="36">
        <v>1806.0</v>
      </c>
      <c r="B1889" s="37" t="str">
        <f>IFERROR(VLOOKUP(A1889,'asig octubre'!$A$2:$C$442,3,0))</f>
        <v>Colgate</v>
      </c>
      <c r="C1889" s="37" t="str">
        <f>IFERROR(VLOOKUP(A1889,'asig octubre'!$A$2:$B$442,2,0))</f>
        <v>EC-04</v>
      </c>
      <c r="D1889" s="38">
        <v>45582.43376157407</v>
      </c>
      <c r="E1889" s="36" t="s">
        <v>76</v>
      </c>
      <c r="F1889" s="37" t="str">
        <f t="array" ref="F1889">IFERROR(XLOOKUP(E1889,Operadores!A:A,Operadores!B:B))</f>
        <v>GALSA</v>
      </c>
      <c r="G1889" s="36" t="s">
        <v>19</v>
      </c>
      <c r="H1889" s="39">
        <v>19.59</v>
      </c>
      <c r="I1889" s="40">
        <v>343.24</v>
      </c>
      <c r="J1889" s="41">
        <f t="shared" si="1"/>
        <v>6724.0716</v>
      </c>
      <c r="K1889" s="37" t="str">
        <f t="array" ref="K1889">IFERROR(XLOOKUP(G1889,'Tipo de carga'!A:A,'Tipo de carga'!B:B))</f>
        <v>Autoabasto</v>
      </c>
      <c r="L1889" s="37">
        <f t="shared" si="2"/>
        <v>42</v>
      </c>
      <c r="M1889" s="37">
        <f t="shared" si="3"/>
        <v>17</v>
      </c>
      <c r="N1889" s="37">
        <f t="shared" si="4"/>
        <v>10</v>
      </c>
      <c r="O1889" s="37" t="str">
        <f t="array" ref="O1889">IFERROR(XLOOKUP(K1889,'Tipo de carga'!B:B,'Tipo de carga'!C:C))</f>
        <v>Diesel</v>
      </c>
    </row>
    <row r="1890">
      <c r="A1890" s="36">
        <v>1882.0</v>
      </c>
      <c r="B1890" s="37" t="str">
        <f>IFERROR(VLOOKUP(A1890,'asig octubre'!$A$2:$C$442,3,0))</f>
        <v>Sayer Sencillo</v>
      </c>
      <c r="C1890" s="37" t="str">
        <f>IFERROR(VLOOKUP(A1890,'asig octubre'!$A$2:$B$442,2,0))</f>
        <v>EC-04</v>
      </c>
      <c r="D1890" s="38">
        <v>45582.33520833333</v>
      </c>
      <c r="E1890" s="36" t="s">
        <v>49</v>
      </c>
      <c r="F1890" s="37" t="str">
        <f t="array" ref="F1890">IFERROR(XLOOKUP(E1890,Operadores!A:A,Operadores!B:B))</f>
        <v>FABMA</v>
      </c>
      <c r="G1890" s="36" t="s">
        <v>19</v>
      </c>
      <c r="H1890" s="39">
        <v>19.59</v>
      </c>
      <c r="I1890" s="40">
        <v>500.0</v>
      </c>
      <c r="J1890" s="41">
        <f t="shared" si="1"/>
        <v>9795</v>
      </c>
      <c r="K1890" s="37" t="str">
        <f t="array" ref="K1890">IFERROR(XLOOKUP(G1890,'Tipo de carga'!A:A,'Tipo de carga'!B:B))</f>
        <v>Autoabasto</v>
      </c>
      <c r="L1890" s="37">
        <f t="shared" si="2"/>
        <v>42</v>
      </c>
      <c r="M1890" s="37">
        <f t="shared" si="3"/>
        <v>17</v>
      </c>
      <c r="N1890" s="37">
        <f t="shared" si="4"/>
        <v>10</v>
      </c>
      <c r="O1890" s="37" t="str">
        <f t="array" ref="O1890">IFERROR(XLOOKUP(K1890,'Tipo de carga'!B:B,'Tipo de carga'!C:C))</f>
        <v>Diesel</v>
      </c>
    </row>
    <row r="1891">
      <c r="A1891" s="36">
        <v>1853.0</v>
      </c>
      <c r="B1891" s="37" t="str">
        <f>IFERROR(VLOOKUP(A1891,'asig octubre'!$A$2:$C$442,3,0))</f>
        <v>Sayer Sencillo</v>
      </c>
      <c r="C1891" s="37" t="str">
        <f>IFERROR(VLOOKUP(A1891,'asig octubre'!$A$2:$B$442,2,0))</f>
        <v>EC-04</v>
      </c>
      <c r="D1891" s="38">
        <v>45582.17118055555</v>
      </c>
      <c r="E1891" s="36" t="s">
        <v>65</v>
      </c>
      <c r="F1891" s="37" t="str">
        <f t="array" ref="F1891">IFERROR(XLOOKUP(E1891,Operadores!A:A,Operadores!B:B))</f>
        <v>VARRUB</v>
      </c>
      <c r="G1891" s="36" t="s">
        <v>19</v>
      </c>
      <c r="H1891" s="39">
        <v>19.59</v>
      </c>
      <c r="I1891" s="40">
        <v>840.22</v>
      </c>
      <c r="J1891" s="41">
        <f t="shared" si="1"/>
        <v>16459.9098</v>
      </c>
      <c r="K1891" s="37" t="str">
        <f t="array" ref="K1891">IFERROR(XLOOKUP(G1891,'Tipo de carga'!A:A,'Tipo de carga'!B:B))</f>
        <v>Autoabasto</v>
      </c>
      <c r="L1891" s="37">
        <f t="shared" si="2"/>
        <v>42</v>
      </c>
      <c r="M1891" s="37">
        <f t="shared" si="3"/>
        <v>17</v>
      </c>
      <c r="N1891" s="37">
        <f t="shared" si="4"/>
        <v>10</v>
      </c>
      <c r="O1891" s="37" t="str">
        <f t="array" ref="O1891">IFERROR(XLOOKUP(K1891,'Tipo de carga'!B:B,'Tipo de carga'!C:C))</f>
        <v>Diesel</v>
      </c>
    </row>
    <row r="1892">
      <c r="A1892" s="36">
        <v>1903.0</v>
      </c>
      <c r="B1892" s="37" t="str">
        <f>IFERROR(VLOOKUP(A1892,'asig octubre'!$A$2:$C$442,3,0))</f>
        <v>Sayer Vuelteros</v>
      </c>
      <c r="C1892" s="37" t="str">
        <f>IFERROR(VLOOKUP(A1892,'asig octubre'!$A$2:$B$442,2,0))</f>
        <v>EC-04</v>
      </c>
      <c r="D1892" s="38">
        <v>45582.15273148148</v>
      </c>
      <c r="E1892" s="36" t="s">
        <v>45</v>
      </c>
      <c r="F1892" s="37" t="str">
        <f t="array" ref="F1892">IFERROR(XLOOKUP(E1892,Operadores!A:A,Operadores!B:B))</f>
        <v>HEREM</v>
      </c>
      <c r="G1892" s="36" t="s">
        <v>19</v>
      </c>
      <c r="H1892" s="39">
        <v>19.59</v>
      </c>
      <c r="I1892" s="40">
        <v>770.02</v>
      </c>
      <c r="J1892" s="41">
        <f t="shared" si="1"/>
        <v>15084.6918</v>
      </c>
      <c r="K1892" s="37" t="str">
        <f t="array" ref="K1892">IFERROR(XLOOKUP(G1892,'Tipo de carga'!A:A,'Tipo de carga'!B:B))</f>
        <v>Autoabasto</v>
      </c>
      <c r="L1892" s="37">
        <f t="shared" si="2"/>
        <v>42</v>
      </c>
      <c r="M1892" s="37">
        <f t="shared" si="3"/>
        <v>17</v>
      </c>
      <c r="N1892" s="37">
        <f t="shared" si="4"/>
        <v>10</v>
      </c>
      <c r="O1892" s="37" t="str">
        <f t="array" ref="O1892">IFERROR(XLOOKUP(K1892,'Tipo de carga'!B:B,'Tipo de carga'!C:C))</f>
        <v>Diesel</v>
      </c>
    </row>
    <row r="1893">
      <c r="A1893" s="36">
        <v>1966.0</v>
      </c>
      <c r="B1893" s="37" t="str">
        <f>IFERROR(VLOOKUP(A1893,'asig octubre'!$A$2:$C$442,3,0))</f>
        <v>Sayer Sencillo</v>
      </c>
      <c r="C1893" s="37" t="str">
        <f>IFERROR(VLOOKUP(A1893,'asig octubre'!$A$2:$B$442,2,0))</f>
        <v>EC-04</v>
      </c>
      <c r="D1893" s="38">
        <v>45582.09616898148</v>
      </c>
      <c r="E1893" s="36" t="s">
        <v>28</v>
      </c>
      <c r="F1893" s="37" t="str">
        <f t="array" ref="F1893">IFERROR(XLOOKUP(E1893,Operadores!A:A,Operadores!B:B))</f>
        <v>SANJE01</v>
      </c>
      <c r="G1893" s="36" t="s">
        <v>19</v>
      </c>
      <c r="H1893" s="39">
        <v>19.59</v>
      </c>
      <c r="I1893" s="40">
        <v>472.0</v>
      </c>
      <c r="J1893" s="41">
        <f t="shared" si="1"/>
        <v>9246.48</v>
      </c>
      <c r="K1893" s="37" t="str">
        <f t="array" ref="K1893">IFERROR(XLOOKUP(G1893,'Tipo de carga'!A:A,'Tipo de carga'!B:B))</f>
        <v>Autoabasto</v>
      </c>
      <c r="L1893" s="37">
        <f t="shared" si="2"/>
        <v>42</v>
      </c>
      <c r="M1893" s="37">
        <f t="shared" si="3"/>
        <v>17</v>
      </c>
      <c r="N1893" s="37">
        <f t="shared" si="4"/>
        <v>10</v>
      </c>
      <c r="O1893" s="37" t="str">
        <f t="array" ref="O1893">IFERROR(XLOOKUP(K1893,'Tipo de carga'!B:B,'Tipo de carga'!C:C))</f>
        <v>Diesel</v>
      </c>
    </row>
    <row r="1894">
      <c r="A1894" s="36">
        <v>2012.0</v>
      </c>
      <c r="B1894" s="37" t="str">
        <f>IFERROR(VLOOKUP(A1894,'asig octubre'!$A$2:$C$442,3,0))</f>
        <v>Sayer Sencillo</v>
      </c>
      <c r="C1894" s="37" t="str">
        <f>IFERROR(VLOOKUP(A1894,'asig octubre'!$A$2:$B$442,2,0))</f>
        <v>EC-04</v>
      </c>
      <c r="D1894" s="38">
        <v>45582.01424768518</v>
      </c>
      <c r="E1894" s="36" t="s">
        <v>247</v>
      </c>
      <c r="F1894" s="37" t="str">
        <f t="array" ref="F1894">IFERROR(XLOOKUP(E1894,Operadores!A:A,Operadores!B:B))</f>
        <v>ZUGRO</v>
      </c>
      <c r="G1894" s="36" t="s">
        <v>19</v>
      </c>
      <c r="H1894" s="39">
        <v>19.59</v>
      </c>
      <c r="I1894" s="40">
        <v>770.01</v>
      </c>
      <c r="J1894" s="41">
        <f t="shared" si="1"/>
        <v>15084.4959</v>
      </c>
      <c r="K1894" s="37" t="str">
        <f t="array" ref="K1894">IFERROR(XLOOKUP(G1894,'Tipo de carga'!A:A,'Tipo de carga'!B:B))</f>
        <v>Autoabasto</v>
      </c>
      <c r="L1894" s="37">
        <f t="shared" si="2"/>
        <v>42</v>
      </c>
      <c r="M1894" s="37">
        <f t="shared" si="3"/>
        <v>17</v>
      </c>
      <c r="N1894" s="37">
        <f t="shared" si="4"/>
        <v>10</v>
      </c>
      <c r="O1894" s="37" t="str">
        <f t="array" ref="O1894">IFERROR(XLOOKUP(K1894,'Tipo de carga'!B:B,'Tipo de carga'!C:C))</f>
        <v>Diesel</v>
      </c>
    </row>
    <row r="1895">
      <c r="A1895" s="36">
        <v>1876.0</v>
      </c>
      <c r="B1895" s="37" t="str">
        <f>IFERROR(VLOOKUP(A1895,'asig octubre'!$A$2:$C$442,3,0))</f>
        <v>Circuitos</v>
      </c>
      <c r="C1895" s="37" t="str">
        <f>IFERROR(VLOOKUP(A1895,'asig octubre'!$A$2:$B$442,2,0))</f>
        <v>EC-03</v>
      </c>
      <c r="D1895" s="38">
        <v>45582.957719907405</v>
      </c>
      <c r="E1895" s="36" t="s">
        <v>405</v>
      </c>
      <c r="F1895" s="37" t="str">
        <f t="array" ref="F1895">IFERROR(XLOOKUP(E1895,Operadores!A:A,Operadores!B:B))</f>
        <v>RUIFR</v>
      </c>
      <c r="G1895" s="36" t="s">
        <v>75</v>
      </c>
      <c r="H1895" s="39">
        <v>19.45895</v>
      </c>
      <c r="I1895" s="40">
        <v>450.07</v>
      </c>
      <c r="J1895" s="41">
        <f t="shared" si="1"/>
        <v>8757.889627</v>
      </c>
      <c r="K1895" s="37" t="str">
        <f t="array" ref="K1895">IFERROR(XLOOKUP(G1895,'Tipo de carga'!A:A,'Tipo de carga'!B:B))</f>
        <v>Autoabasto</v>
      </c>
      <c r="L1895" s="37">
        <f t="shared" si="2"/>
        <v>42</v>
      </c>
      <c r="M1895" s="37">
        <f t="shared" si="3"/>
        <v>17</v>
      </c>
      <c r="N1895" s="37">
        <f t="shared" si="4"/>
        <v>10</v>
      </c>
      <c r="O1895" s="37" t="str">
        <f t="array" ref="O1895">IFERROR(XLOOKUP(K1895,'Tipo de carga'!B:B,'Tipo de carga'!C:C))</f>
        <v>Diesel</v>
      </c>
    </row>
    <row r="1896">
      <c r="A1896" s="36">
        <v>1794.0</v>
      </c>
      <c r="B1896" s="37" t="str">
        <f>IFERROR(VLOOKUP(A1896,'asig octubre'!$A$2:$C$442,3,0))</f>
        <v>Peñafiel Tlajomulco</v>
      </c>
      <c r="C1896" s="37" t="str">
        <f>IFERROR(VLOOKUP(A1896,'asig octubre'!$A$2:$B$442,2,0))</f>
        <v>EC-06</v>
      </c>
      <c r="D1896" s="38">
        <v>45582.80997685185</v>
      </c>
      <c r="E1896" s="36" t="s">
        <v>269</v>
      </c>
      <c r="F1896" s="37" t="str">
        <f t="array" ref="F1896">IFERROR(XLOOKUP(E1896,Operadores!A:A,Operadores!B:B))</f>
        <v>GOMLUI02</v>
      </c>
      <c r="G1896" s="36" t="s">
        <v>75</v>
      </c>
      <c r="H1896" s="39">
        <v>19.45895</v>
      </c>
      <c r="I1896" s="40">
        <v>289.96</v>
      </c>
      <c r="J1896" s="41">
        <f t="shared" si="1"/>
        <v>5642.317142</v>
      </c>
      <c r="K1896" s="37" t="str">
        <f t="array" ref="K1896">IFERROR(XLOOKUP(G1896,'Tipo de carga'!A:A,'Tipo de carga'!B:B))</f>
        <v>Autoabasto</v>
      </c>
      <c r="L1896" s="37">
        <f t="shared" si="2"/>
        <v>42</v>
      </c>
      <c r="M1896" s="37">
        <f t="shared" si="3"/>
        <v>17</v>
      </c>
      <c r="N1896" s="37">
        <f t="shared" si="4"/>
        <v>10</v>
      </c>
      <c r="O1896" s="37" t="str">
        <f t="array" ref="O1896">IFERROR(XLOOKUP(K1896,'Tipo de carga'!B:B,'Tipo de carga'!C:C))</f>
        <v>Diesel</v>
      </c>
    </row>
    <row r="1897">
      <c r="A1897" s="36">
        <v>1796.0</v>
      </c>
      <c r="B1897" s="37" t="str">
        <f>IFERROR(VLOOKUP(A1897,'asig octubre'!$A$2:$C$442,3,0))</f>
        <v>Peñafiel Tlajomulco</v>
      </c>
      <c r="C1897" s="37" t="str">
        <f>IFERROR(VLOOKUP(A1897,'asig octubre'!$A$2:$B$442,2,0))</f>
        <v>EC-06</v>
      </c>
      <c r="D1897" s="38">
        <v>45582.74900462963</v>
      </c>
      <c r="E1897" s="36" t="s">
        <v>351</v>
      </c>
      <c r="F1897" s="37" t="str">
        <f t="array" ref="F1897">IFERROR(XLOOKUP(E1897,Operadores!A:A,Operadores!B:B))</f>
        <v>GONOSC</v>
      </c>
      <c r="G1897" s="36" t="s">
        <v>75</v>
      </c>
      <c r="H1897" s="39">
        <v>19.45895</v>
      </c>
      <c r="I1897" s="40">
        <v>673.05</v>
      </c>
      <c r="J1897" s="41">
        <f t="shared" si="1"/>
        <v>13096.8463</v>
      </c>
      <c r="K1897" s="37" t="str">
        <f t="array" ref="K1897">IFERROR(XLOOKUP(G1897,'Tipo de carga'!A:A,'Tipo de carga'!B:B))</f>
        <v>Autoabasto</v>
      </c>
      <c r="L1897" s="37">
        <f t="shared" si="2"/>
        <v>42</v>
      </c>
      <c r="M1897" s="37">
        <f t="shared" si="3"/>
        <v>17</v>
      </c>
      <c r="N1897" s="37">
        <f t="shared" si="4"/>
        <v>10</v>
      </c>
      <c r="O1897" s="37" t="str">
        <f t="array" ref="O1897">IFERROR(XLOOKUP(K1897,'Tipo de carga'!B:B,'Tipo de carga'!C:C))</f>
        <v>Diesel</v>
      </c>
    </row>
    <row r="1898">
      <c r="A1898" s="36">
        <v>1943.0</v>
      </c>
      <c r="B1898" s="37" t="str">
        <f>IFERROR(VLOOKUP(A1898,'asig octubre'!$A$2:$C$442,3,0))</f>
        <v>Circuitos</v>
      </c>
      <c r="C1898" s="37" t="str">
        <f>IFERROR(VLOOKUP(A1898,'asig octubre'!$A$2:$B$442,2,0))</f>
        <v>EC-03</v>
      </c>
      <c r="D1898" s="38">
        <v>45582.70030092593</v>
      </c>
      <c r="E1898" s="36" t="s">
        <v>329</v>
      </c>
      <c r="F1898" s="37" t="str">
        <f t="array" ref="F1898">IFERROR(XLOOKUP(E1898,Operadores!A:A,Operadores!B:B))</f>
        <v>RODRAU01</v>
      </c>
      <c r="G1898" s="36" t="s">
        <v>75</v>
      </c>
      <c r="H1898" s="39">
        <v>19.45895</v>
      </c>
      <c r="I1898" s="40">
        <v>510.03</v>
      </c>
      <c r="J1898" s="41">
        <f t="shared" si="1"/>
        <v>9924.648269</v>
      </c>
      <c r="K1898" s="37" t="str">
        <f t="array" ref="K1898">IFERROR(XLOOKUP(G1898,'Tipo de carga'!A:A,'Tipo de carga'!B:B))</f>
        <v>Autoabasto</v>
      </c>
      <c r="L1898" s="37">
        <f t="shared" si="2"/>
        <v>42</v>
      </c>
      <c r="M1898" s="37">
        <f t="shared" si="3"/>
        <v>17</v>
      </c>
      <c r="N1898" s="37">
        <f t="shared" si="4"/>
        <v>10</v>
      </c>
      <c r="O1898" s="37" t="str">
        <f t="array" ref="O1898">IFERROR(XLOOKUP(K1898,'Tipo de carga'!B:B,'Tipo de carga'!C:C))</f>
        <v>Diesel</v>
      </c>
    </row>
    <row r="1899">
      <c r="A1899" s="36">
        <v>1905.0</v>
      </c>
      <c r="B1899" s="37" t="str">
        <f>IFERROR(VLOOKUP(A1899,'asig octubre'!$A$2:$C$442,3,0))</f>
        <v>PISA Gdl</v>
      </c>
      <c r="C1899" s="37" t="str">
        <f>IFERROR(VLOOKUP(A1899,'asig octubre'!$A$2:$B$442,2,0))</f>
        <v>EC-06</v>
      </c>
      <c r="D1899" s="38">
        <v>45582.45265046296</v>
      </c>
      <c r="E1899" s="36" t="s">
        <v>362</v>
      </c>
      <c r="F1899" s="37" t="str">
        <f t="array" ref="F1899">IFERROR(XLOOKUP(E1899,Operadores!A:A,Operadores!B:B))</f>
        <v>HUIRA</v>
      </c>
      <c r="G1899" s="36" t="s">
        <v>75</v>
      </c>
      <c r="H1899" s="39">
        <v>19.45895</v>
      </c>
      <c r="I1899" s="40">
        <v>635.47</v>
      </c>
      <c r="J1899" s="41">
        <f t="shared" si="1"/>
        <v>12365.57896</v>
      </c>
      <c r="K1899" s="37" t="str">
        <f t="array" ref="K1899">IFERROR(XLOOKUP(G1899,'Tipo de carga'!A:A,'Tipo de carga'!B:B))</f>
        <v>Autoabasto</v>
      </c>
      <c r="L1899" s="37">
        <f t="shared" si="2"/>
        <v>42</v>
      </c>
      <c r="M1899" s="37">
        <f t="shared" si="3"/>
        <v>17</v>
      </c>
      <c r="N1899" s="37">
        <f t="shared" si="4"/>
        <v>10</v>
      </c>
      <c r="O1899" s="37" t="str">
        <f t="array" ref="O1899">IFERROR(XLOOKUP(K1899,'Tipo de carga'!B:B,'Tipo de carga'!C:C))</f>
        <v>Diesel</v>
      </c>
    </row>
    <row r="1900">
      <c r="A1900" s="36">
        <v>1774.0</v>
      </c>
      <c r="B1900" s="37" t="str">
        <f>IFERROR(VLOOKUP(A1900,'asig octubre'!$A$2:$C$442,3,0))</f>
        <v>PISA Gdl</v>
      </c>
      <c r="C1900" s="37" t="str">
        <f>IFERROR(VLOOKUP(A1900,'asig octubre'!$A$2:$B$442,2,0))</f>
        <v>EC-06</v>
      </c>
      <c r="D1900" s="38">
        <v>45582.18662037037</v>
      </c>
      <c r="E1900" s="36" t="s">
        <v>267</v>
      </c>
      <c r="F1900" s="37" t="str">
        <f t="array" ref="F1900">IFERROR(XLOOKUP(E1900,Operadores!A:A,Operadores!B:B))</f>
        <v>LOPEDU</v>
      </c>
      <c r="G1900" s="36" t="s">
        <v>75</v>
      </c>
      <c r="H1900" s="39">
        <v>19.45895</v>
      </c>
      <c r="I1900" s="40">
        <v>465.06</v>
      </c>
      <c r="J1900" s="41">
        <f t="shared" si="1"/>
        <v>9049.579287</v>
      </c>
      <c r="K1900" s="37" t="str">
        <f t="array" ref="K1900">IFERROR(XLOOKUP(G1900,'Tipo de carga'!A:A,'Tipo de carga'!B:B))</f>
        <v>Autoabasto</v>
      </c>
      <c r="L1900" s="37">
        <f t="shared" si="2"/>
        <v>42</v>
      </c>
      <c r="M1900" s="37">
        <f t="shared" si="3"/>
        <v>17</v>
      </c>
      <c r="N1900" s="37">
        <f t="shared" si="4"/>
        <v>10</v>
      </c>
      <c r="O1900" s="37" t="str">
        <f t="array" ref="O1900">IFERROR(XLOOKUP(K1900,'Tipo de carga'!B:B,'Tipo de carga'!C:C))</f>
        <v>Diesel</v>
      </c>
    </row>
    <row r="1901">
      <c r="A1901" s="36">
        <v>1788.0</v>
      </c>
      <c r="B1901" s="37" t="str">
        <f>IFERROR(VLOOKUP(A1901,'asig octubre'!$A$2:$C$442,3,0))</f>
        <v>PISA Gdl</v>
      </c>
      <c r="C1901" s="37" t="str">
        <f>IFERROR(VLOOKUP(A1901,'asig octubre'!$A$2:$B$442,2,0))</f>
        <v>EC-06</v>
      </c>
      <c r="D1901" s="38">
        <v>45582.020787037036</v>
      </c>
      <c r="E1901" s="36" t="s">
        <v>356</v>
      </c>
      <c r="F1901" s="37" t="str">
        <f t="array" ref="F1901">IFERROR(XLOOKUP(E1901,Operadores!A:A,Operadores!B:B))</f>
        <v>PADLUI</v>
      </c>
      <c r="G1901" s="36" t="s">
        <v>75</v>
      </c>
      <c r="H1901" s="39">
        <v>19.45895</v>
      </c>
      <c r="I1901" s="40">
        <v>347.79</v>
      </c>
      <c r="J1901" s="41">
        <f t="shared" si="1"/>
        <v>6767.628221</v>
      </c>
      <c r="K1901" s="37" t="str">
        <f t="array" ref="K1901">IFERROR(XLOOKUP(G1901,'Tipo de carga'!A:A,'Tipo de carga'!B:B))</f>
        <v>Autoabasto</v>
      </c>
      <c r="L1901" s="37">
        <f t="shared" si="2"/>
        <v>42</v>
      </c>
      <c r="M1901" s="37">
        <f t="shared" si="3"/>
        <v>17</v>
      </c>
      <c r="N1901" s="37">
        <f t="shared" si="4"/>
        <v>10</v>
      </c>
      <c r="O1901" s="37" t="str">
        <f t="array" ref="O1901">IFERROR(XLOOKUP(K1901,'Tipo de carga'!B:B,'Tipo de carga'!C:C))</f>
        <v>Diesel</v>
      </c>
    </row>
    <row r="1902">
      <c r="A1902" s="36">
        <v>1733.0</v>
      </c>
      <c r="B1902" s="37" t="str">
        <f>IFERROR(VLOOKUP(A1902,'asig octubre'!$A$2:$C$442,3,0))</f>
        <v>PISA Gdl</v>
      </c>
      <c r="C1902" s="37" t="str">
        <f>IFERROR(VLOOKUP(A1902,'asig octubre'!$A$2:$B$442,2,0))</f>
        <v>EC-06</v>
      </c>
      <c r="D1902" s="38">
        <v>45582.52247685185</v>
      </c>
      <c r="E1902" s="36" t="s">
        <v>352</v>
      </c>
      <c r="F1902" s="37" t="str">
        <f t="array" ref="F1902">IFERROR(XLOOKUP(E1902,Operadores!A:A,Operadores!B:B))</f>
        <v>AQUISA</v>
      </c>
      <c r="G1902" s="36" t="s">
        <v>274</v>
      </c>
      <c r="H1902" s="39">
        <v>19.11412</v>
      </c>
      <c r="I1902" s="40">
        <v>337.86</v>
      </c>
      <c r="J1902" s="41">
        <f t="shared" si="1"/>
        <v>6457.896583</v>
      </c>
      <c r="K1902" s="37" t="str">
        <f t="array" ref="K1902">IFERROR(XLOOKUP(G1902,'Tipo de carga'!A:A,'Tipo de carga'!B:B))</f>
        <v>Autoabasto</v>
      </c>
      <c r="L1902" s="37">
        <f t="shared" si="2"/>
        <v>42</v>
      </c>
      <c r="M1902" s="37">
        <f t="shared" si="3"/>
        <v>17</v>
      </c>
      <c r="N1902" s="37">
        <f t="shared" si="4"/>
        <v>10</v>
      </c>
      <c r="O1902" s="37" t="str">
        <f t="array" ref="O1902">IFERROR(XLOOKUP(K1902,'Tipo de carga'!B:B,'Tipo de carga'!C:C))</f>
        <v>Diesel</v>
      </c>
    </row>
    <row r="1903">
      <c r="A1903" s="36">
        <v>2052.0</v>
      </c>
      <c r="B1903" s="37" t="str">
        <f>IFERROR(VLOOKUP(A1903,'asig octubre'!$A$2:$C$442,3,0))</f>
        <v>Patieros Crisa</v>
      </c>
      <c r="C1903" s="37" t="str">
        <f>IFERROR(VLOOKUP(A1903,'asig octubre'!$A$2:$B$442,2,0))</f>
        <v>EC-07</v>
      </c>
      <c r="D1903" s="38">
        <v>45582.49092592593</v>
      </c>
      <c r="E1903" s="36" t="s">
        <v>473</v>
      </c>
      <c r="F1903" s="37" t="str">
        <f t="array" ref="F1903">IFERROR(XLOOKUP(E1903,Operadores!A:A,Operadores!B:B))</f>
        <v>TRIJUA</v>
      </c>
      <c r="G1903" s="36" t="s">
        <v>274</v>
      </c>
      <c r="H1903" s="39">
        <v>19.11412</v>
      </c>
      <c r="I1903" s="40">
        <v>233.96</v>
      </c>
      <c r="J1903" s="41">
        <f t="shared" si="1"/>
        <v>4471.939515</v>
      </c>
      <c r="K1903" s="37" t="str">
        <f t="array" ref="K1903">IFERROR(XLOOKUP(G1903,'Tipo de carga'!A:A,'Tipo de carga'!B:B))</f>
        <v>Autoabasto</v>
      </c>
      <c r="L1903" s="37">
        <f t="shared" si="2"/>
        <v>42</v>
      </c>
      <c r="M1903" s="37">
        <f t="shared" si="3"/>
        <v>17</v>
      </c>
      <c r="N1903" s="37">
        <f t="shared" si="4"/>
        <v>10</v>
      </c>
      <c r="O1903" s="37" t="str">
        <f t="array" ref="O1903">IFERROR(XLOOKUP(K1903,'Tipo de carga'!B:B,'Tipo de carga'!C:C))</f>
        <v>Diesel</v>
      </c>
    </row>
    <row r="1904">
      <c r="A1904" s="36">
        <v>1878.0</v>
      </c>
      <c r="B1904" s="37" t="str">
        <f>IFERROR(VLOOKUP(A1904,'asig octubre'!$A$2:$C$442,3,0))</f>
        <v>Circuitos</v>
      </c>
      <c r="C1904" s="37" t="str">
        <f>IFERROR(VLOOKUP(A1904,'asig octubre'!$A$2:$B$442,2,0))</f>
        <v>EC-03</v>
      </c>
      <c r="D1904" s="38">
        <v>45582.094988425924</v>
      </c>
      <c r="E1904" s="36" t="s">
        <v>53</v>
      </c>
      <c r="F1904" s="37" t="str">
        <f t="array" ref="F1904">IFERROR(XLOOKUP(E1904,Operadores!A:A,Operadores!B:B))</f>
        <v>CASSA</v>
      </c>
      <c r="G1904" s="36" t="s">
        <v>274</v>
      </c>
      <c r="H1904" s="39">
        <v>19.11412</v>
      </c>
      <c r="I1904" s="40">
        <v>679.04</v>
      </c>
      <c r="J1904" s="41">
        <f t="shared" si="1"/>
        <v>12979.25204</v>
      </c>
      <c r="K1904" s="37" t="str">
        <f t="array" ref="K1904">IFERROR(XLOOKUP(G1904,'Tipo de carga'!A:A,'Tipo de carga'!B:B))</f>
        <v>Autoabasto</v>
      </c>
      <c r="L1904" s="37">
        <f t="shared" si="2"/>
        <v>42</v>
      </c>
      <c r="M1904" s="37">
        <f t="shared" si="3"/>
        <v>17</v>
      </c>
      <c r="N1904" s="37">
        <f t="shared" si="4"/>
        <v>10</v>
      </c>
      <c r="O1904" s="37" t="str">
        <f t="array" ref="O1904">IFERROR(XLOOKUP(K1904,'Tipo de carga'!B:B,'Tipo de carga'!C:C))</f>
        <v>Diesel</v>
      </c>
    </row>
    <row r="1905">
      <c r="A1905" s="36">
        <v>2026.0</v>
      </c>
      <c r="B1905" s="37" t="str">
        <f>IFERROR(VLOOKUP(A1905,'asig octubre'!$A$2:$C$442,3,0))</f>
        <v>Available</v>
      </c>
      <c r="C1905" s="37" t="str">
        <f>IFERROR(VLOOKUP(A1905,'asig octubre'!$A$2:$B$442,2,0))</f>
        <v>TTE</v>
      </c>
      <c r="D1905" s="38">
        <v>45582.99480324074</v>
      </c>
      <c r="E1905" s="36" t="s">
        <v>492</v>
      </c>
      <c r="F1905" s="37" t="str">
        <f t="array" ref="F1905">IFERROR(XLOOKUP(E1905,Operadores!A:A,Operadores!B:B))</f>
        <v>CRUTOM</v>
      </c>
      <c r="G1905" s="36" t="s">
        <v>42</v>
      </c>
      <c r="H1905" s="39">
        <v>19.63136</v>
      </c>
      <c r="I1905" s="40">
        <v>420.0</v>
      </c>
      <c r="J1905" s="41">
        <f t="shared" si="1"/>
        <v>8245.1712</v>
      </c>
      <c r="K1905" s="37" t="str">
        <f t="array" ref="K1905">IFERROR(XLOOKUP(G1905,'Tipo de carga'!A:A,'Tipo de carga'!B:B))</f>
        <v>Autoabasto</v>
      </c>
      <c r="L1905" s="37">
        <f t="shared" si="2"/>
        <v>42</v>
      </c>
      <c r="M1905" s="37">
        <f t="shared" si="3"/>
        <v>17</v>
      </c>
      <c r="N1905" s="37">
        <f t="shared" si="4"/>
        <v>10</v>
      </c>
      <c r="O1905" s="37" t="str">
        <f t="array" ref="O1905">IFERROR(XLOOKUP(K1905,'Tipo de carga'!B:B,'Tipo de carga'!C:C))</f>
        <v>Diesel</v>
      </c>
    </row>
    <row r="1906">
      <c r="A1906" s="36">
        <v>1722.0</v>
      </c>
      <c r="B1906" s="37" t="str">
        <f>IFERROR(VLOOKUP(A1906,'asig octubre'!$A$2:$C$442,3,0))</f>
        <v>Wm Full</v>
      </c>
      <c r="C1906" s="37" t="str">
        <f>IFERROR(VLOOKUP(A1906,'asig octubre'!$A$2:$B$442,2,0))</f>
        <v>EC-08</v>
      </c>
      <c r="D1906" s="38">
        <v>45582.884097222224</v>
      </c>
      <c r="E1906" s="36" t="s">
        <v>443</v>
      </c>
      <c r="F1906" s="37" t="str">
        <f t="array" ref="F1906">IFERROR(XLOOKUP(E1906,Operadores!A:A,Operadores!B:B))</f>
        <v>RODJO02</v>
      </c>
      <c r="G1906" s="36" t="s">
        <v>42</v>
      </c>
      <c r="H1906" s="39">
        <v>19.63136</v>
      </c>
      <c r="I1906" s="40">
        <v>441.66</v>
      </c>
      <c r="J1906" s="41">
        <f t="shared" si="1"/>
        <v>8670.386458</v>
      </c>
      <c r="K1906" s="37" t="str">
        <f t="array" ref="K1906">IFERROR(XLOOKUP(G1906,'Tipo de carga'!A:A,'Tipo de carga'!B:B))</f>
        <v>Autoabasto</v>
      </c>
      <c r="L1906" s="37">
        <f t="shared" si="2"/>
        <v>42</v>
      </c>
      <c r="M1906" s="37">
        <f t="shared" si="3"/>
        <v>17</v>
      </c>
      <c r="N1906" s="37">
        <f t="shared" si="4"/>
        <v>10</v>
      </c>
      <c r="O1906" s="37" t="str">
        <f t="array" ref="O1906">IFERROR(XLOOKUP(K1906,'Tipo de carga'!B:B,'Tipo de carga'!C:C))</f>
        <v>Diesel</v>
      </c>
    </row>
    <row r="1907">
      <c r="A1907" s="36">
        <v>1898.0</v>
      </c>
      <c r="B1907" s="37" t="str">
        <f>IFERROR(VLOOKUP(A1907,'asig octubre'!$A$2:$C$442,3,0))</f>
        <v>Full Liver</v>
      </c>
      <c r="C1907" s="37" t="str">
        <f>IFERROR(VLOOKUP(A1907,'asig octubre'!$A$2:$B$442,2,0))</f>
        <v>EC-01</v>
      </c>
      <c r="D1907" s="38">
        <v>45582.865532407406</v>
      </c>
      <c r="E1907" s="36" t="s">
        <v>366</v>
      </c>
      <c r="F1907" s="37" t="str">
        <f t="array" ref="F1907">IFERROR(XLOOKUP(E1907,Operadores!A:A,Operadores!B:B))</f>
        <v>CASMA</v>
      </c>
      <c r="G1907" s="36" t="s">
        <v>42</v>
      </c>
      <c r="H1907" s="39">
        <v>19.63136</v>
      </c>
      <c r="I1907" s="40">
        <v>860.0</v>
      </c>
      <c r="J1907" s="41">
        <f t="shared" si="1"/>
        <v>16882.9696</v>
      </c>
      <c r="K1907" s="37" t="str">
        <f t="array" ref="K1907">IFERROR(XLOOKUP(G1907,'Tipo de carga'!A:A,'Tipo de carga'!B:B))</f>
        <v>Autoabasto</v>
      </c>
      <c r="L1907" s="37">
        <f t="shared" si="2"/>
        <v>42</v>
      </c>
      <c r="M1907" s="37">
        <f t="shared" si="3"/>
        <v>17</v>
      </c>
      <c r="N1907" s="37">
        <f t="shared" si="4"/>
        <v>10</v>
      </c>
      <c r="O1907" s="37" t="str">
        <f t="array" ref="O1907">IFERROR(XLOOKUP(K1907,'Tipo de carga'!B:B,'Tipo de carga'!C:C))</f>
        <v>Diesel</v>
      </c>
    </row>
    <row r="1908">
      <c r="A1908" s="36">
        <v>1819.0</v>
      </c>
      <c r="B1908" s="37" t="str">
        <f>IFERROR(VLOOKUP(A1908,'asig octubre'!$A$2:$C$442,3,0))</f>
        <v>Wm Full</v>
      </c>
      <c r="C1908" s="37" t="str">
        <f>IFERROR(VLOOKUP(A1908,'asig octubre'!$A$2:$B$442,2,0))</f>
        <v>EC-08</v>
      </c>
      <c r="D1908" s="38">
        <v>45582.805972222224</v>
      </c>
      <c r="E1908" s="36" t="s">
        <v>287</v>
      </c>
      <c r="F1908" s="37" t="str">
        <f t="array" ref="F1908">IFERROR(XLOOKUP(E1908,Operadores!A:A,Operadores!B:B))</f>
        <v>ALVGAB</v>
      </c>
      <c r="G1908" s="36" t="s">
        <v>42</v>
      </c>
      <c r="H1908" s="39">
        <v>19.63136</v>
      </c>
      <c r="I1908" s="40">
        <v>393.66</v>
      </c>
      <c r="J1908" s="41">
        <f t="shared" si="1"/>
        <v>7728.081178</v>
      </c>
      <c r="K1908" s="37" t="str">
        <f t="array" ref="K1908">IFERROR(XLOOKUP(G1908,'Tipo de carga'!A:A,'Tipo de carga'!B:B))</f>
        <v>Autoabasto</v>
      </c>
      <c r="L1908" s="37">
        <f t="shared" si="2"/>
        <v>42</v>
      </c>
      <c r="M1908" s="37">
        <f t="shared" si="3"/>
        <v>17</v>
      </c>
      <c r="N1908" s="37">
        <f t="shared" si="4"/>
        <v>10</v>
      </c>
      <c r="O1908" s="37" t="str">
        <f t="array" ref="O1908">IFERROR(XLOOKUP(K1908,'Tipo de carga'!B:B,'Tipo de carga'!C:C))</f>
        <v>Diesel</v>
      </c>
    </row>
    <row r="1909">
      <c r="A1909" s="36">
        <v>1721.0</v>
      </c>
      <c r="B1909" s="37" t="str">
        <f>IFERROR(VLOOKUP(A1909,'asig octubre'!$A$2:$C$442,3,0))</f>
        <v>Wm Full</v>
      </c>
      <c r="C1909" s="37" t="str">
        <f>IFERROR(VLOOKUP(A1909,'asig octubre'!$A$2:$B$442,2,0))</f>
        <v>EC-08</v>
      </c>
      <c r="D1909" s="38">
        <v>45582.78619212963</v>
      </c>
      <c r="E1909" s="36" t="s">
        <v>283</v>
      </c>
      <c r="F1909" s="37" t="str">
        <f t="array" ref="F1909">IFERROR(XLOOKUP(E1909,Operadores!A:A,Operadores!B:B))</f>
        <v>MAYSA</v>
      </c>
      <c r="G1909" s="36" t="s">
        <v>42</v>
      </c>
      <c r="H1909" s="39">
        <v>19.63136</v>
      </c>
      <c r="I1909" s="40">
        <v>379.46</v>
      </c>
      <c r="J1909" s="41">
        <f t="shared" si="1"/>
        <v>7449.315866</v>
      </c>
      <c r="K1909" s="37" t="str">
        <f t="array" ref="K1909">IFERROR(XLOOKUP(G1909,'Tipo de carga'!A:A,'Tipo de carga'!B:B))</f>
        <v>Autoabasto</v>
      </c>
      <c r="L1909" s="37">
        <f t="shared" si="2"/>
        <v>42</v>
      </c>
      <c r="M1909" s="37">
        <f t="shared" si="3"/>
        <v>17</v>
      </c>
      <c r="N1909" s="37">
        <f t="shared" si="4"/>
        <v>10</v>
      </c>
      <c r="O1909" s="37" t="str">
        <f t="array" ref="O1909">IFERROR(XLOOKUP(K1909,'Tipo de carga'!B:B,'Tipo de carga'!C:C))</f>
        <v>Diesel</v>
      </c>
    </row>
    <row r="1910">
      <c r="A1910" s="36">
        <v>2021.0</v>
      </c>
      <c r="B1910" s="37" t="str">
        <f>IFERROR(VLOOKUP(A1910,'asig octubre'!$A$2:$C$442,3,0))</f>
        <v>Available</v>
      </c>
      <c r="C1910" s="37" t="str">
        <f>IFERROR(VLOOKUP(A1910,'asig octubre'!$A$2:$B$442,2,0))</f>
        <v>TTE</v>
      </c>
      <c r="D1910" s="38">
        <v>45582.75300925926</v>
      </c>
      <c r="E1910" s="36" t="s">
        <v>320</v>
      </c>
      <c r="F1910" s="37" t="str">
        <f t="array" ref="F1910">IFERROR(XLOOKUP(E1910,Operadores!A:A,Operadores!B:B))</f>
        <v>GUTIRV</v>
      </c>
      <c r="G1910" s="36" t="s">
        <v>42</v>
      </c>
      <c r="H1910" s="39">
        <v>19.63136</v>
      </c>
      <c r="I1910" s="40">
        <v>470.0</v>
      </c>
      <c r="J1910" s="41">
        <f t="shared" si="1"/>
        <v>9226.7392</v>
      </c>
      <c r="K1910" s="37" t="str">
        <f t="array" ref="K1910">IFERROR(XLOOKUP(G1910,'Tipo de carga'!A:A,'Tipo de carga'!B:B))</f>
        <v>Autoabasto</v>
      </c>
      <c r="L1910" s="37">
        <f t="shared" si="2"/>
        <v>42</v>
      </c>
      <c r="M1910" s="37">
        <f t="shared" si="3"/>
        <v>17</v>
      </c>
      <c r="N1910" s="37">
        <f t="shared" si="4"/>
        <v>10</v>
      </c>
      <c r="O1910" s="37" t="str">
        <f t="array" ref="O1910">IFERROR(XLOOKUP(K1910,'Tipo de carga'!B:B,'Tipo de carga'!C:C))</f>
        <v>Diesel</v>
      </c>
    </row>
    <row r="1911">
      <c r="A1911" s="36">
        <v>1820.0</v>
      </c>
      <c r="B1911" s="37" t="str">
        <f>IFERROR(VLOOKUP(A1911,'asig octubre'!$A$2:$C$442,3,0))</f>
        <v>Wm Full</v>
      </c>
      <c r="C1911" s="37" t="str">
        <f>IFERROR(VLOOKUP(A1911,'asig octubre'!$A$2:$B$442,2,0))</f>
        <v>EC-08</v>
      </c>
      <c r="D1911" s="38">
        <v>45582.75047453704</v>
      </c>
      <c r="E1911" s="36" t="s">
        <v>298</v>
      </c>
      <c r="F1911" s="37" t="str">
        <f t="array" ref="F1911">IFERROR(XLOOKUP(E1911,Operadores!A:A,Operadores!B:B))</f>
        <v>MORFRE01</v>
      </c>
      <c r="G1911" s="36" t="s">
        <v>42</v>
      </c>
      <c r="H1911" s="39">
        <v>19.63136</v>
      </c>
      <c r="I1911" s="40">
        <v>357.57</v>
      </c>
      <c r="J1911" s="41">
        <f t="shared" si="1"/>
        <v>7019.585395</v>
      </c>
      <c r="K1911" s="37" t="str">
        <f t="array" ref="K1911">IFERROR(XLOOKUP(G1911,'Tipo de carga'!A:A,'Tipo de carga'!B:B))</f>
        <v>Autoabasto</v>
      </c>
      <c r="L1911" s="37">
        <f t="shared" si="2"/>
        <v>42</v>
      </c>
      <c r="M1911" s="37">
        <f t="shared" si="3"/>
        <v>17</v>
      </c>
      <c r="N1911" s="37">
        <f t="shared" si="4"/>
        <v>10</v>
      </c>
      <c r="O1911" s="37" t="str">
        <f t="array" ref="O1911">IFERROR(XLOOKUP(K1911,'Tipo de carga'!B:B,'Tipo de carga'!C:C))</f>
        <v>Diesel</v>
      </c>
    </row>
    <row r="1912">
      <c r="A1912" s="36">
        <v>2027.0</v>
      </c>
      <c r="B1912" s="37" t="str">
        <f>IFERROR(VLOOKUP(A1912,'asig octubre'!$A$2:$C$442,3,0))</f>
        <v>Available</v>
      </c>
      <c r="C1912" s="37" t="str">
        <f>IFERROR(VLOOKUP(A1912,'asig octubre'!$A$2:$B$442,2,0))</f>
        <v>TTE</v>
      </c>
      <c r="D1912" s="38">
        <v>45582.73753472222</v>
      </c>
      <c r="E1912" s="36" t="s">
        <v>452</v>
      </c>
      <c r="F1912" s="37" t="str">
        <f t="array" ref="F1912">IFERROR(XLOOKUP(E1912,Operadores!A:A,Operadores!B:B))</f>
        <v>AGUMAU</v>
      </c>
      <c r="G1912" s="36" t="s">
        <v>42</v>
      </c>
      <c r="H1912" s="39">
        <v>19.63136</v>
      </c>
      <c r="I1912" s="40">
        <v>251.98</v>
      </c>
      <c r="J1912" s="41">
        <f t="shared" si="1"/>
        <v>4946.710093</v>
      </c>
      <c r="K1912" s="37" t="str">
        <f t="array" ref="K1912">IFERROR(XLOOKUP(G1912,'Tipo de carga'!A:A,'Tipo de carga'!B:B))</f>
        <v>Autoabasto</v>
      </c>
      <c r="L1912" s="37">
        <f t="shared" si="2"/>
        <v>42</v>
      </c>
      <c r="M1912" s="37">
        <f t="shared" si="3"/>
        <v>17</v>
      </c>
      <c r="N1912" s="37">
        <f t="shared" si="4"/>
        <v>10</v>
      </c>
      <c r="O1912" s="37" t="str">
        <f t="array" ref="O1912">IFERROR(XLOOKUP(K1912,'Tipo de carga'!B:B,'Tipo de carga'!C:C))</f>
        <v>Diesel</v>
      </c>
    </row>
    <row r="1913">
      <c r="A1913" s="36">
        <v>1824.0</v>
      </c>
      <c r="B1913" s="37" t="str">
        <f>IFERROR(VLOOKUP(A1913,'asig octubre'!$A$2:$C$442,3,0))</f>
        <v>Wm Full</v>
      </c>
      <c r="C1913" s="37" t="str">
        <f>IFERROR(VLOOKUP(A1913,'asig octubre'!$A$2:$B$442,2,0))</f>
        <v>EC-08</v>
      </c>
      <c r="D1913" s="38">
        <v>45582.723599537036</v>
      </c>
      <c r="E1913" s="36" t="s">
        <v>282</v>
      </c>
      <c r="F1913" s="37" t="str">
        <f t="array" ref="F1913">IFERROR(XLOOKUP(E1913,Operadores!A:A,Operadores!B:B))</f>
        <v>MENJUA01</v>
      </c>
      <c r="G1913" s="36" t="s">
        <v>42</v>
      </c>
      <c r="H1913" s="39">
        <v>19.63136</v>
      </c>
      <c r="I1913" s="40">
        <v>385.01</v>
      </c>
      <c r="J1913" s="41">
        <f t="shared" si="1"/>
        <v>7558.269914</v>
      </c>
      <c r="K1913" s="37" t="str">
        <f t="array" ref="K1913">IFERROR(XLOOKUP(G1913,'Tipo de carga'!A:A,'Tipo de carga'!B:B))</f>
        <v>Autoabasto</v>
      </c>
      <c r="L1913" s="37">
        <f t="shared" si="2"/>
        <v>42</v>
      </c>
      <c r="M1913" s="37">
        <f t="shared" si="3"/>
        <v>17</v>
      </c>
      <c r="N1913" s="37">
        <f t="shared" si="4"/>
        <v>10</v>
      </c>
      <c r="O1913" s="37" t="str">
        <f t="array" ref="O1913">IFERROR(XLOOKUP(K1913,'Tipo de carga'!B:B,'Tipo de carga'!C:C))</f>
        <v>Diesel</v>
      </c>
    </row>
    <row r="1914">
      <c r="A1914" s="36">
        <v>1753.0</v>
      </c>
      <c r="B1914" s="37" t="str">
        <f>IFERROR(VLOOKUP(A1914,'asig octubre'!$A$2:$C$442,3,0))</f>
        <v>Wm Full</v>
      </c>
      <c r="C1914" s="37" t="str">
        <f>IFERROR(VLOOKUP(A1914,'asig octubre'!$A$2:$B$442,2,0))</f>
        <v>EC-08</v>
      </c>
      <c r="D1914" s="38">
        <v>45582.71418981482</v>
      </c>
      <c r="E1914" s="36" t="s">
        <v>471</v>
      </c>
      <c r="F1914" s="37" t="str">
        <f t="array" ref="F1914">IFERROR(XLOOKUP(E1914,Operadores!A:A,Operadores!B:B))</f>
        <v>RICFRA</v>
      </c>
      <c r="G1914" s="36" t="s">
        <v>42</v>
      </c>
      <c r="H1914" s="39">
        <v>19.63136</v>
      </c>
      <c r="I1914" s="40">
        <v>388.15</v>
      </c>
      <c r="J1914" s="41">
        <f t="shared" si="1"/>
        <v>7619.912384</v>
      </c>
      <c r="K1914" s="37" t="str">
        <f t="array" ref="K1914">IFERROR(XLOOKUP(G1914,'Tipo de carga'!A:A,'Tipo de carga'!B:B))</f>
        <v>Autoabasto</v>
      </c>
      <c r="L1914" s="37">
        <f t="shared" si="2"/>
        <v>42</v>
      </c>
      <c r="M1914" s="37">
        <f t="shared" si="3"/>
        <v>17</v>
      </c>
      <c r="N1914" s="37">
        <f t="shared" si="4"/>
        <v>10</v>
      </c>
      <c r="O1914" s="37" t="str">
        <f t="array" ref="O1914">IFERROR(XLOOKUP(K1914,'Tipo de carga'!B:B,'Tipo de carga'!C:C))</f>
        <v>Diesel</v>
      </c>
    </row>
    <row r="1915">
      <c r="A1915" s="36">
        <v>1798.0</v>
      </c>
      <c r="B1915" s="37" t="str">
        <f>IFERROR(VLOOKUP(A1915,'asig octubre'!$A$2:$C$442,3,0))</f>
        <v>Wm Full</v>
      </c>
      <c r="C1915" s="37" t="str">
        <f>IFERROR(VLOOKUP(A1915,'asig octubre'!$A$2:$B$442,2,0))</f>
        <v>EC-08</v>
      </c>
      <c r="D1915" s="38">
        <v>45582.69636574074</v>
      </c>
      <c r="E1915" s="36" t="s">
        <v>521</v>
      </c>
      <c r="F1915" s="37" t="str">
        <f t="array" ref="F1915">IFERROR(XLOOKUP(E1915,Operadores!A:A,Operadores!B:B))</f>
        <v>COPJAI</v>
      </c>
      <c r="G1915" s="36" t="s">
        <v>42</v>
      </c>
      <c r="H1915" s="39">
        <v>19.63136</v>
      </c>
      <c r="I1915" s="40">
        <v>645.23</v>
      </c>
      <c r="J1915" s="41">
        <f t="shared" si="1"/>
        <v>12666.74241</v>
      </c>
      <c r="K1915" s="37" t="str">
        <f t="array" ref="K1915">IFERROR(XLOOKUP(G1915,'Tipo de carga'!A:A,'Tipo de carga'!B:B))</f>
        <v>Autoabasto</v>
      </c>
      <c r="L1915" s="37">
        <f t="shared" si="2"/>
        <v>42</v>
      </c>
      <c r="M1915" s="37">
        <f t="shared" si="3"/>
        <v>17</v>
      </c>
      <c r="N1915" s="37">
        <f t="shared" si="4"/>
        <v>10</v>
      </c>
      <c r="O1915" s="37" t="str">
        <f t="array" ref="O1915">IFERROR(XLOOKUP(K1915,'Tipo de carga'!B:B,'Tipo de carga'!C:C))</f>
        <v>Diesel</v>
      </c>
    </row>
    <row r="1916">
      <c r="A1916" s="36">
        <v>2009.0</v>
      </c>
      <c r="B1916" s="37" t="str">
        <f>IFERROR(VLOOKUP(A1916,'asig octubre'!$A$2:$C$442,3,0))</f>
        <v>MeLi Dedicado Merida</v>
      </c>
      <c r="C1916" s="37" t="str">
        <f>IFERROR(VLOOKUP(A1916,'asig octubre'!$A$2:$B$442,2,0))</f>
        <v>EC-05</v>
      </c>
      <c r="D1916" s="38">
        <v>45582.51391203704</v>
      </c>
      <c r="E1916" s="36" t="s">
        <v>294</v>
      </c>
      <c r="F1916" s="37" t="str">
        <f t="array" ref="F1916">IFERROR(XLOOKUP(E1916,Operadores!A:A,Operadores!B:B))</f>
        <v>GONCAR01</v>
      </c>
      <c r="G1916" s="36" t="s">
        <v>42</v>
      </c>
      <c r="H1916" s="39">
        <v>19.63136</v>
      </c>
      <c r="I1916" s="40">
        <v>288.36</v>
      </c>
      <c r="J1916" s="41">
        <f t="shared" si="1"/>
        <v>5660.89897</v>
      </c>
      <c r="K1916" s="37" t="str">
        <f t="array" ref="K1916">IFERROR(XLOOKUP(G1916,'Tipo de carga'!A:A,'Tipo de carga'!B:B))</f>
        <v>Autoabasto</v>
      </c>
      <c r="L1916" s="37">
        <f t="shared" si="2"/>
        <v>42</v>
      </c>
      <c r="M1916" s="37">
        <f t="shared" si="3"/>
        <v>17</v>
      </c>
      <c r="N1916" s="37">
        <f t="shared" si="4"/>
        <v>10</v>
      </c>
      <c r="O1916" s="37" t="str">
        <f t="array" ref="O1916">IFERROR(XLOOKUP(K1916,'Tipo de carga'!B:B,'Tipo de carga'!C:C))</f>
        <v>Diesel</v>
      </c>
    </row>
    <row r="1917">
      <c r="A1917" s="36">
        <v>1831.0</v>
      </c>
      <c r="B1917" s="37" t="str">
        <f>IFERROR(VLOOKUP(A1917,'asig octubre'!$A$2:$C$442,3,0))</f>
        <v>Full Liver</v>
      </c>
      <c r="C1917" s="37" t="str">
        <f>IFERROR(VLOOKUP(A1917,'asig octubre'!$A$2:$B$442,2,0))</f>
        <v>EC-01</v>
      </c>
      <c r="D1917" s="38">
        <v>45582.47636574074</v>
      </c>
      <c r="E1917" s="36" t="s">
        <v>325</v>
      </c>
      <c r="F1917" s="37" t="str">
        <f t="array" ref="F1917">IFERROR(XLOOKUP(E1917,Operadores!A:A,Operadores!B:B))</f>
        <v>VELOSC</v>
      </c>
      <c r="G1917" s="36" t="s">
        <v>42</v>
      </c>
      <c r="H1917" s="39">
        <v>19.63136</v>
      </c>
      <c r="I1917" s="40">
        <v>750.05</v>
      </c>
      <c r="J1917" s="41">
        <f t="shared" si="1"/>
        <v>14724.50157</v>
      </c>
      <c r="K1917" s="37" t="str">
        <f t="array" ref="K1917">IFERROR(XLOOKUP(G1917,'Tipo de carga'!A:A,'Tipo de carga'!B:B))</f>
        <v>Autoabasto</v>
      </c>
      <c r="L1917" s="37">
        <f t="shared" si="2"/>
        <v>42</v>
      </c>
      <c r="M1917" s="37">
        <f t="shared" si="3"/>
        <v>17</v>
      </c>
      <c r="N1917" s="37">
        <f t="shared" si="4"/>
        <v>10</v>
      </c>
      <c r="O1917" s="37" t="str">
        <f t="array" ref="O1917">IFERROR(XLOOKUP(K1917,'Tipo de carga'!B:B,'Tipo de carga'!C:C))</f>
        <v>Diesel</v>
      </c>
    </row>
    <row r="1918">
      <c r="A1918" s="36">
        <v>1728.0</v>
      </c>
      <c r="B1918" s="37" t="str">
        <f>IFERROR(VLOOKUP(A1918,'asig octubre'!$A$2:$C$442,3,0))</f>
        <v>Wm Full</v>
      </c>
      <c r="C1918" s="37" t="str">
        <f>IFERROR(VLOOKUP(A1918,'asig octubre'!$A$2:$B$442,2,0))</f>
        <v>EC-08</v>
      </c>
      <c r="D1918" s="38">
        <v>45582.36565972222</v>
      </c>
      <c r="E1918" s="36" t="s">
        <v>281</v>
      </c>
      <c r="F1918" s="37" t="str">
        <f t="array" ref="F1918">IFERROR(XLOOKUP(E1918,Operadores!A:A,Operadores!B:B))</f>
        <v>MARJO13</v>
      </c>
      <c r="G1918" s="36" t="s">
        <v>42</v>
      </c>
      <c r="H1918" s="39">
        <v>19.63136</v>
      </c>
      <c r="I1918" s="40">
        <v>400.2</v>
      </c>
      <c r="J1918" s="41">
        <f t="shared" si="1"/>
        <v>7856.470272</v>
      </c>
      <c r="K1918" s="37" t="str">
        <f t="array" ref="K1918">IFERROR(XLOOKUP(G1918,'Tipo de carga'!A:A,'Tipo de carga'!B:B))</f>
        <v>Autoabasto</v>
      </c>
      <c r="L1918" s="37">
        <f t="shared" si="2"/>
        <v>42</v>
      </c>
      <c r="M1918" s="37">
        <f t="shared" si="3"/>
        <v>17</v>
      </c>
      <c r="N1918" s="37">
        <f t="shared" si="4"/>
        <v>10</v>
      </c>
      <c r="O1918" s="37" t="str">
        <f t="array" ref="O1918">IFERROR(XLOOKUP(K1918,'Tipo de carga'!B:B,'Tipo de carga'!C:C))</f>
        <v>Diesel</v>
      </c>
    </row>
    <row r="1919">
      <c r="A1919" s="36">
        <v>1746.0</v>
      </c>
      <c r="B1919" s="37" t="str">
        <f>IFERROR(VLOOKUP(A1919,'asig octubre'!$A$2:$C$442,3,0))</f>
        <v>Wm Full</v>
      </c>
      <c r="C1919" s="37" t="str">
        <f>IFERROR(VLOOKUP(A1919,'asig octubre'!$A$2:$B$442,2,0))</f>
        <v>EC-08</v>
      </c>
      <c r="D1919" s="38">
        <v>45582.32472222222</v>
      </c>
      <c r="E1919" s="36" t="s">
        <v>293</v>
      </c>
      <c r="F1919" s="37" t="str">
        <f t="array" ref="F1919">IFERROR(XLOOKUP(E1919,Operadores!A:A,Operadores!B:B))</f>
        <v>LOPFER</v>
      </c>
      <c r="G1919" s="36" t="s">
        <v>42</v>
      </c>
      <c r="H1919" s="39">
        <v>19.63136</v>
      </c>
      <c r="I1919" s="40">
        <v>442.91</v>
      </c>
      <c r="J1919" s="41">
        <f t="shared" si="1"/>
        <v>8694.925658</v>
      </c>
      <c r="K1919" s="37" t="str">
        <f t="array" ref="K1919">IFERROR(XLOOKUP(G1919,'Tipo de carga'!A:A,'Tipo de carga'!B:B))</f>
        <v>Autoabasto</v>
      </c>
      <c r="L1919" s="37">
        <f t="shared" si="2"/>
        <v>42</v>
      </c>
      <c r="M1919" s="37">
        <f t="shared" si="3"/>
        <v>17</v>
      </c>
      <c r="N1919" s="37">
        <f t="shared" si="4"/>
        <v>10</v>
      </c>
      <c r="O1919" s="37" t="str">
        <f t="array" ref="O1919">IFERROR(XLOOKUP(K1919,'Tipo de carga'!B:B,'Tipo de carga'!C:C))</f>
        <v>Diesel</v>
      </c>
    </row>
    <row r="1920">
      <c r="A1920" s="36">
        <v>2006.0</v>
      </c>
      <c r="B1920" s="37" t="str">
        <f>IFERROR(VLOOKUP(A1920,'asig octubre'!$A$2:$C$442,3,0))</f>
        <v>MeLi Dedicado Merida</v>
      </c>
      <c r="C1920" s="37" t="str">
        <f>IFERROR(VLOOKUP(A1920,'asig octubre'!$A$2:$B$442,2,0))</f>
        <v>EC-05</v>
      </c>
      <c r="D1920" s="38">
        <v>45582.31267361111</v>
      </c>
      <c r="E1920" s="36" t="s">
        <v>158</v>
      </c>
      <c r="F1920" s="37" t="str">
        <f t="array" ref="F1920">IFERROR(XLOOKUP(E1920,Operadores!A:A,Operadores!B:B))</f>
        <v>SANOSC</v>
      </c>
      <c r="G1920" s="36" t="s">
        <v>42</v>
      </c>
      <c r="H1920" s="39">
        <v>19.63136</v>
      </c>
      <c r="I1920" s="40">
        <v>361.43</v>
      </c>
      <c r="J1920" s="41">
        <f t="shared" si="1"/>
        <v>7095.362445</v>
      </c>
      <c r="K1920" s="37" t="str">
        <f t="array" ref="K1920">IFERROR(XLOOKUP(G1920,'Tipo de carga'!A:A,'Tipo de carga'!B:B))</f>
        <v>Autoabasto</v>
      </c>
      <c r="L1920" s="37">
        <f t="shared" si="2"/>
        <v>42</v>
      </c>
      <c r="M1920" s="37">
        <f t="shared" si="3"/>
        <v>17</v>
      </c>
      <c r="N1920" s="37">
        <f t="shared" si="4"/>
        <v>10</v>
      </c>
      <c r="O1920" s="37" t="str">
        <f t="array" ref="O1920">IFERROR(XLOOKUP(K1920,'Tipo de carga'!B:B,'Tipo de carga'!C:C))</f>
        <v>Diesel</v>
      </c>
    </row>
    <row r="1921">
      <c r="A1921" s="36">
        <v>1736.0</v>
      </c>
      <c r="B1921" s="37" t="str">
        <f>IFERROR(VLOOKUP(A1921,'asig octubre'!$A$2:$C$442,3,0))</f>
        <v>Wm Full</v>
      </c>
      <c r="C1921" s="37" t="str">
        <f>IFERROR(VLOOKUP(A1921,'asig octubre'!$A$2:$B$442,2,0))</f>
        <v>EC-08</v>
      </c>
      <c r="D1921" s="38">
        <v>45582.29659722222</v>
      </c>
      <c r="E1921" s="36" t="s">
        <v>476</v>
      </c>
      <c r="F1921" s="37" t="str">
        <f t="array" ref="F1921">IFERROR(XLOOKUP(E1921,Operadores!A:A,Operadores!B:B))</f>
        <v>VILJE</v>
      </c>
      <c r="G1921" s="36" t="s">
        <v>42</v>
      </c>
      <c r="H1921" s="39">
        <v>19.63136</v>
      </c>
      <c r="I1921" s="40">
        <v>425.29</v>
      </c>
      <c r="J1921" s="41">
        <f t="shared" si="1"/>
        <v>8349.021094</v>
      </c>
      <c r="K1921" s="37" t="str">
        <f t="array" ref="K1921">IFERROR(XLOOKUP(G1921,'Tipo de carga'!A:A,'Tipo de carga'!B:B))</f>
        <v>Autoabasto</v>
      </c>
      <c r="L1921" s="37">
        <f t="shared" si="2"/>
        <v>42</v>
      </c>
      <c r="M1921" s="37">
        <f t="shared" si="3"/>
        <v>17</v>
      </c>
      <c r="N1921" s="37">
        <f t="shared" si="4"/>
        <v>10</v>
      </c>
      <c r="O1921" s="37" t="str">
        <f t="array" ref="O1921">IFERROR(XLOOKUP(K1921,'Tipo de carga'!B:B,'Tipo de carga'!C:C))</f>
        <v>Diesel</v>
      </c>
    </row>
    <row r="1922">
      <c r="A1922" s="36">
        <v>1817.0</v>
      </c>
      <c r="B1922" s="37" t="str">
        <f>IFERROR(VLOOKUP(A1922,'asig octubre'!$A$2:$C$442,3,0))</f>
        <v>Wm Full</v>
      </c>
      <c r="C1922" s="37" t="str">
        <f>IFERROR(VLOOKUP(A1922,'asig octubre'!$A$2:$B$442,2,0))</f>
        <v>EC-08</v>
      </c>
      <c r="D1922" s="38">
        <v>45582.21971064815</v>
      </c>
      <c r="E1922" s="36" t="s">
        <v>500</v>
      </c>
      <c r="F1922" s="37" t="str">
        <f t="array" ref="F1922">IFERROR(XLOOKUP(E1922,Operadores!A:A,Operadores!B:B))</f>
        <v>RUIROBX</v>
      </c>
      <c r="G1922" s="36" t="s">
        <v>42</v>
      </c>
      <c r="H1922" s="39">
        <v>19.63136</v>
      </c>
      <c r="I1922" s="40">
        <v>351.14</v>
      </c>
      <c r="J1922" s="41">
        <f t="shared" si="1"/>
        <v>6893.35575</v>
      </c>
      <c r="K1922" s="37" t="str">
        <f t="array" ref="K1922">IFERROR(XLOOKUP(G1922,'Tipo de carga'!A:A,'Tipo de carga'!B:B))</f>
        <v>Autoabasto</v>
      </c>
      <c r="L1922" s="37">
        <f t="shared" si="2"/>
        <v>42</v>
      </c>
      <c r="M1922" s="37">
        <f t="shared" si="3"/>
        <v>17</v>
      </c>
      <c r="N1922" s="37">
        <f t="shared" si="4"/>
        <v>10</v>
      </c>
      <c r="O1922" s="37" t="str">
        <f t="array" ref="O1922">IFERROR(XLOOKUP(K1922,'Tipo de carga'!B:B,'Tipo de carga'!C:C))</f>
        <v>Diesel</v>
      </c>
    </row>
    <row r="1923">
      <c r="A1923" s="36">
        <v>1973.0</v>
      </c>
      <c r="B1923" s="37" t="str">
        <f>IFERROR(VLOOKUP(A1923,'asig octubre'!$A$2:$C$442,3,0))</f>
        <v>Sayer Sencillo</v>
      </c>
      <c r="C1923" s="37" t="str">
        <f>IFERROR(VLOOKUP(A1923,'asig octubre'!$A$2:$B$442,2,0))</f>
        <v>EC-04</v>
      </c>
      <c r="D1923" s="38">
        <v>45582.18256944444</v>
      </c>
      <c r="E1923" s="36" t="s">
        <v>61</v>
      </c>
      <c r="F1923" s="37" t="str">
        <f t="array" ref="F1923">IFERROR(XLOOKUP(E1923,Operadores!A:A,Operadores!B:B))</f>
        <v>MENIG</v>
      </c>
      <c r="G1923" s="36" t="s">
        <v>42</v>
      </c>
      <c r="H1923" s="39">
        <v>19.63136</v>
      </c>
      <c r="I1923" s="40">
        <v>680.01</v>
      </c>
      <c r="J1923" s="41">
        <f t="shared" si="1"/>
        <v>13349.52111</v>
      </c>
      <c r="K1923" s="37" t="str">
        <f t="array" ref="K1923">IFERROR(XLOOKUP(G1923,'Tipo de carga'!A:A,'Tipo de carga'!B:B))</f>
        <v>Autoabasto</v>
      </c>
      <c r="L1923" s="37">
        <f t="shared" si="2"/>
        <v>42</v>
      </c>
      <c r="M1923" s="37">
        <f t="shared" si="3"/>
        <v>17</v>
      </c>
      <c r="N1923" s="37">
        <f t="shared" si="4"/>
        <v>10</v>
      </c>
      <c r="O1923" s="37" t="str">
        <f t="array" ref="O1923">IFERROR(XLOOKUP(K1923,'Tipo de carga'!B:B,'Tipo de carga'!C:C))</f>
        <v>Diesel</v>
      </c>
    </row>
    <row r="1924">
      <c r="A1924" s="36">
        <v>1991.0</v>
      </c>
      <c r="B1924" s="37" t="str">
        <f>IFERROR(VLOOKUP(A1924,'asig octubre'!$A$2:$C$442,3,0))</f>
        <v>MeLi Dedicado Merida</v>
      </c>
      <c r="C1924" s="37" t="str">
        <f>IFERROR(VLOOKUP(A1924,'asig octubre'!$A$2:$B$442,2,0))</f>
        <v>EC-05</v>
      </c>
      <c r="D1924" s="38">
        <v>45582.129155092596</v>
      </c>
      <c r="E1924" s="36" t="s">
        <v>204</v>
      </c>
      <c r="F1924" s="37" t="str">
        <f t="array" ref="F1924">IFERROR(XLOOKUP(E1924,Operadores!A:A,Operadores!B:B))</f>
        <v>AGUARM</v>
      </c>
      <c r="G1924" s="36" t="s">
        <v>42</v>
      </c>
      <c r="H1924" s="39">
        <v>19.63136</v>
      </c>
      <c r="I1924" s="40">
        <v>400.02</v>
      </c>
      <c r="J1924" s="41">
        <f t="shared" si="1"/>
        <v>7852.936627</v>
      </c>
      <c r="K1924" s="37" t="str">
        <f t="array" ref="K1924">IFERROR(XLOOKUP(G1924,'Tipo de carga'!A:A,'Tipo de carga'!B:B))</f>
        <v>Autoabasto</v>
      </c>
      <c r="L1924" s="37">
        <f t="shared" si="2"/>
        <v>42</v>
      </c>
      <c r="M1924" s="37">
        <f t="shared" si="3"/>
        <v>17</v>
      </c>
      <c r="N1924" s="37">
        <f t="shared" si="4"/>
        <v>10</v>
      </c>
      <c r="O1924" s="37" t="str">
        <f t="array" ref="O1924">IFERROR(XLOOKUP(K1924,'Tipo de carga'!B:B,'Tipo de carga'!C:C))</f>
        <v>Diesel</v>
      </c>
    </row>
    <row r="1925">
      <c r="A1925" s="36">
        <v>2028.0</v>
      </c>
      <c r="B1925" s="37" t="str">
        <f>IFERROR(VLOOKUP(A1925,'asig octubre'!$A$2:$C$442,3,0))</f>
        <v>Available</v>
      </c>
      <c r="C1925" s="37" t="str">
        <f>IFERROR(VLOOKUP(A1925,'asig octubre'!$A$2:$B$442,2,0))</f>
        <v>TTE</v>
      </c>
      <c r="D1925" s="38">
        <v>45582.01732638889</v>
      </c>
      <c r="E1925" s="36" t="s">
        <v>398</v>
      </c>
      <c r="F1925" s="37" t="str">
        <f t="array" ref="F1925">IFERROR(XLOOKUP(E1925,Operadores!A:A,Operadores!B:B))</f>
        <v>SANEUS</v>
      </c>
      <c r="G1925" s="36" t="s">
        <v>42</v>
      </c>
      <c r="H1925" s="39">
        <v>19.63136</v>
      </c>
      <c r="I1925" s="40">
        <v>281.7</v>
      </c>
      <c r="J1925" s="41">
        <f t="shared" si="1"/>
        <v>5530.154112</v>
      </c>
      <c r="K1925" s="37" t="str">
        <f t="array" ref="K1925">IFERROR(XLOOKUP(G1925,'Tipo de carga'!A:A,'Tipo de carga'!B:B))</f>
        <v>Autoabasto</v>
      </c>
      <c r="L1925" s="37">
        <f t="shared" si="2"/>
        <v>42</v>
      </c>
      <c r="M1925" s="37">
        <f t="shared" si="3"/>
        <v>17</v>
      </c>
      <c r="N1925" s="37">
        <f t="shared" si="4"/>
        <v>10</v>
      </c>
      <c r="O1925" s="37" t="str">
        <f t="array" ref="O1925">IFERROR(XLOOKUP(K1925,'Tipo de carga'!B:B,'Tipo de carga'!C:C))</f>
        <v>Diesel</v>
      </c>
    </row>
    <row r="1926">
      <c r="A1926" s="36">
        <v>1978.0</v>
      </c>
      <c r="B1926" s="37" t="str">
        <f>IFERROR(VLOOKUP(A1926,'asig octubre'!$A$2:$C$442,3,0))</f>
        <v>MeLi Dedicado TD</v>
      </c>
      <c r="C1926" s="37" t="str">
        <f>IFERROR(VLOOKUP(A1926,'asig octubre'!$A$2:$B$442,2,0))</f>
        <v>EC-05</v>
      </c>
      <c r="D1926" s="38">
        <v>45582.0</v>
      </c>
      <c r="E1926" s="36" t="s">
        <v>368</v>
      </c>
      <c r="F1926" s="37" t="str">
        <f t="array" ref="F1926">IFERROR(XLOOKUP(E1926,Operadores!A:A,Operadores!B:B))</f>
        <v>GARMAR</v>
      </c>
      <c r="G1926" s="36" t="s">
        <v>425</v>
      </c>
      <c r="H1926" s="39">
        <v>24.97</v>
      </c>
      <c r="I1926" s="40">
        <v>240.28</v>
      </c>
      <c r="J1926" s="41">
        <f t="shared" si="1"/>
        <v>5999.7916</v>
      </c>
      <c r="K1926" s="37" t="str">
        <f t="array" ref="K1926">IFERROR(XLOOKUP(G1926,'Tipo de carga'!A:A,'Tipo de carga'!B:B))</f>
        <v>Ticket</v>
      </c>
      <c r="L1926" s="37">
        <f t="shared" si="2"/>
        <v>42</v>
      </c>
      <c r="M1926" s="37">
        <f t="shared" si="3"/>
        <v>17</v>
      </c>
      <c r="N1926" s="37">
        <f t="shared" si="4"/>
        <v>10</v>
      </c>
      <c r="O1926" s="37" t="str">
        <f t="array" ref="O1926">IFERROR(XLOOKUP(K1926,'Tipo de carga'!B:B,'Tipo de carga'!C:C))</f>
        <v>Diesel</v>
      </c>
    </row>
    <row r="1927">
      <c r="A1927" s="36">
        <v>1701.0</v>
      </c>
      <c r="B1927" s="37" t="str">
        <f>IFERROR(VLOOKUP(A1927,'asig octubre'!$A$2:$C$442,3,0))</f>
        <v>Wm Full</v>
      </c>
      <c r="C1927" s="37" t="str">
        <f>IFERROR(VLOOKUP(A1927,'asig octubre'!$A$2:$B$442,2,0))</f>
        <v>EC-08</v>
      </c>
      <c r="D1927" s="38">
        <v>45582.0</v>
      </c>
      <c r="E1927" s="36" t="s">
        <v>400</v>
      </c>
      <c r="F1927" s="37" t="str">
        <f t="array" ref="F1927">IFERROR(XLOOKUP(E1927,Operadores!A:A,Operadores!B:B))</f>
        <v>HERMOI</v>
      </c>
      <c r="G1927" s="36" t="s">
        <v>425</v>
      </c>
      <c r="H1927" s="39">
        <v>25.1</v>
      </c>
      <c r="I1927" s="40">
        <v>286.85</v>
      </c>
      <c r="J1927" s="41">
        <f t="shared" si="1"/>
        <v>7199.935</v>
      </c>
      <c r="K1927" s="37" t="str">
        <f t="array" ref="K1927">IFERROR(XLOOKUP(G1927,'Tipo de carga'!A:A,'Tipo de carga'!B:B))</f>
        <v>Ticket</v>
      </c>
      <c r="L1927" s="37">
        <f t="shared" si="2"/>
        <v>42</v>
      </c>
      <c r="M1927" s="37">
        <f t="shared" si="3"/>
        <v>17</v>
      </c>
      <c r="N1927" s="37">
        <f t="shared" si="4"/>
        <v>10</v>
      </c>
      <c r="O1927" s="37" t="str">
        <f t="array" ref="O1927">IFERROR(XLOOKUP(K1927,'Tipo de carga'!B:B,'Tipo de carga'!C:C))</f>
        <v>Diesel</v>
      </c>
    </row>
    <row r="1928">
      <c r="A1928" s="36">
        <v>1894.0</v>
      </c>
      <c r="B1928" s="37" t="str">
        <f>IFERROR(VLOOKUP(A1928,'asig octubre'!$A$2:$C$442,3,0))</f>
        <v>Pipas</v>
      </c>
      <c r="C1928" s="37" t="str">
        <f>IFERROR(VLOOKUP(A1928,'asig octubre'!$A$2:$B$442,2,0))</f>
        <v>EC-02</v>
      </c>
      <c r="D1928" s="38">
        <v>45582.0</v>
      </c>
      <c r="E1928" s="36"/>
      <c r="F1928" s="37"/>
      <c r="G1928" s="36" t="s">
        <v>425</v>
      </c>
      <c r="H1928" s="39">
        <v>24.99</v>
      </c>
      <c r="I1928" s="40">
        <v>480.0</v>
      </c>
      <c r="J1928" s="41">
        <f t="shared" si="1"/>
        <v>11995.2</v>
      </c>
      <c r="K1928" s="37" t="str">
        <f t="array" ref="K1928">IFERROR(XLOOKUP(G1928,'Tipo de carga'!A:A,'Tipo de carga'!B:B))</f>
        <v>Ticket</v>
      </c>
      <c r="L1928" s="37">
        <f t="shared" si="2"/>
        <v>42</v>
      </c>
      <c r="M1928" s="37">
        <f t="shared" si="3"/>
        <v>17</v>
      </c>
      <c r="N1928" s="37">
        <f t="shared" si="4"/>
        <v>10</v>
      </c>
      <c r="O1928" s="37" t="str">
        <f t="array" ref="O1928">IFERROR(XLOOKUP(K1928,'Tipo de carga'!B:B,'Tipo de carga'!C:C))</f>
        <v>Diesel</v>
      </c>
    </row>
    <row r="1929">
      <c r="A1929" s="36">
        <v>1723.0</v>
      </c>
      <c r="B1929" s="37" t="str">
        <f>IFERROR(VLOOKUP(A1929,'asig octubre'!$A$2:$C$442,3,0))</f>
        <v>Wm Sencillo</v>
      </c>
      <c r="C1929" s="37" t="str">
        <f>IFERROR(VLOOKUP(A1929,'asig octubre'!$A$2:$B$442,2,0))</f>
        <v>EC-08</v>
      </c>
      <c r="D1929" s="38">
        <v>45582.0</v>
      </c>
      <c r="E1929" s="36"/>
      <c r="F1929" s="37"/>
      <c r="G1929" s="36" t="s">
        <v>425</v>
      </c>
      <c r="H1929" s="39">
        <v>25.78</v>
      </c>
      <c r="I1929" s="40">
        <v>142.46</v>
      </c>
      <c r="J1929" s="41">
        <f t="shared" si="1"/>
        <v>3672.6188</v>
      </c>
      <c r="K1929" s="37" t="str">
        <f t="array" ref="K1929">IFERROR(XLOOKUP(G1929,'Tipo de carga'!A:A,'Tipo de carga'!B:B))</f>
        <v>Ticket</v>
      </c>
      <c r="L1929" s="37">
        <f t="shared" si="2"/>
        <v>42</v>
      </c>
      <c r="M1929" s="37">
        <f t="shared" si="3"/>
        <v>17</v>
      </c>
      <c r="N1929" s="37">
        <f t="shared" si="4"/>
        <v>10</v>
      </c>
      <c r="O1929" s="37" t="str">
        <f t="array" ref="O1929">IFERROR(XLOOKUP(K1929,'Tipo de carga'!B:B,'Tipo de carga'!C:C))</f>
        <v>Diesel</v>
      </c>
    </row>
    <row r="1930">
      <c r="A1930" s="36">
        <v>1738.0</v>
      </c>
      <c r="B1930" s="37" t="str">
        <f>IFERROR(VLOOKUP(A1930,'asig octubre'!$A$2:$C$442,3,0))</f>
        <v>Wm Full</v>
      </c>
      <c r="C1930" s="37" t="str">
        <f>IFERROR(VLOOKUP(A1930,'asig octubre'!$A$2:$B$442,2,0))</f>
        <v>EC-08</v>
      </c>
      <c r="D1930" s="38">
        <v>45582.0</v>
      </c>
      <c r="E1930" s="36"/>
      <c r="F1930" s="37"/>
      <c r="G1930" s="36" t="s">
        <v>425</v>
      </c>
      <c r="H1930" s="39">
        <v>25.94</v>
      </c>
      <c r="I1930" s="40">
        <v>323.82</v>
      </c>
      <c r="J1930" s="41">
        <f t="shared" si="1"/>
        <v>8399.8908</v>
      </c>
      <c r="K1930" s="37" t="str">
        <f t="array" ref="K1930">IFERROR(XLOOKUP(G1930,'Tipo de carga'!A:A,'Tipo de carga'!B:B))</f>
        <v>Ticket</v>
      </c>
      <c r="L1930" s="37">
        <f t="shared" si="2"/>
        <v>42</v>
      </c>
      <c r="M1930" s="37">
        <f t="shared" si="3"/>
        <v>17</v>
      </c>
      <c r="N1930" s="37">
        <f t="shared" si="4"/>
        <v>10</v>
      </c>
      <c r="O1930" s="37" t="str">
        <f t="array" ref="O1930">IFERROR(XLOOKUP(K1930,'Tipo de carga'!B:B,'Tipo de carga'!C:C))</f>
        <v>Diesel</v>
      </c>
    </row>
    <row r="1931">
      <c r="A1931" s="36">
        <v>1938.0</v>
      </c>
      <c r="B1931" s="37" t="str">
        <f>IFERROR(VLOOKUP(A1931,'asig octubre'!$A$2:$C$442,3,0))</f>
        <v>Sayer Sencillo</v>
      </c>
      <c r="C1931" s="37" t="str">
        <f>IFERROR(VLOOKUP(A1931,'asig octubre'!$A$2:$B$442,2,0))</f>
        <v>EC-04</v>
      </c>
      <c r="D1931" s="38">
        <v>45582.0</v>
      </c>
      <c r="E1931" s="36" t="s">
        <v>38</v>
      </c>
      <c r="F1931" s="37" t="str">
        <f t="array" ref="F1931">IFERROR(XLOOKUP(E1931,Operadores!A:A,Operadores!B:B))</f>
        <v>SOSCA01</v>
      </c>
      <c r="G1931" s="36" t="s">
        <v>425</v>
      </c>
      <c r="H1931" s="39">
        <v>26.95</v>
      </c>
      <c r="I1931" s="40">
        <v>142.48</v>
      </c>
      <c r="J1931" s="41">
        <f t="shared" si="1"/>
        <v>3839.836</v>
      </c>
      <c r="K1931" s="37" t="str">
        <f t="array" ref="K1931">IFERROR(XLOOKUP(G1931,'Tipo de carga'!A:A,'Tipo de carga'!B:B))</f>
        <v>Ticket</v>
      </c>
      <c r="L1931" s="37">
        <f t="shared" si="2"/>
        <v>42</v>
      </c>
      <c r="M1931" s="37">
        <f t="shared" si="3"/>
        <v>17</v>
      </c>
      <c r="N1931" s="37">
        <f t="shared" si="4"/>
        <v>10</v>
      </c>
      <c r="O1931" s="37" t="str">
        <f t="array" ref="O1931">IFERROR(XLOOKUP(K1931,'Tipo de carga'!B:B,'Tipo de carga'!C:C))</f>
        <v>Diesel</v>
      </c>
    </row>
    <row r="1932">
      <c r="A1932" s="36">
        <v>1804.0</v>
      </c>
      <c r="B1932" s="37" t="str">
        <f>IFERROR(VLOOKUP(A1932,'asig octubre'!$A$2:$C$442,3,0))</f>
        <v>Sayer Full</v>
      </c>
      <c r="C1932" s="37" t="str">
        <f>IFERROR(VLOOKUP(A1932,'asig octubre'!$A$2:$B$442,2,0))</f>
        <v>EC-04</v>
      </c>
      <c r="D1932" s="38">
        <v>45582.0</v>
      </c>
      <c r="E1932" s="36"/>
      <c r="F1932" s="37"/>
      <c r="G1932" s="36" t="s">
        <v>425</v>
      </c>
      <c r="H1932" s="39">
        <v>25.77</v>
      </c>
      <c r="I1932" s="40">
        <v>670.54</v>
      </c>
      <c r="J1932" s="41">
        <f t="shared" si="1"/>
        <v>17279.8158</v>
      </c>
      <c r="K1932" s="37" t="str">
        <f t="array" ref="K1932">IFERROR(XLOOKUP(G1932,'Tipo de carga'!A:A,'Tipo de carga'!B:B))</f>
        <v>Ticket</v>
      </c>
      <c r="L1932" s="37">
        <f t="shared" si="2"/>
        <v>42</v>
      </c>
      <c r="M1932" s="37">
        <f t="shared" si="3"/>
        <v>17</v>
      </c>
      <c r="N1932" s="37">
        <f t="shared" si="4"/>
        <v>10</v>
      </c>
      <c r="O1932" s="37" t="str">
        <f t="array" ref="O1932">IFERROR(XLOOKUP(K1932,'Tipo de carga'!B:B,'Tipo de carga'!C:C))</f>
        <v>Diesel</v>
      </c>
    </row>
    <row r="1933">
      <c r="A1933" s="36">
        <v>1880.0</v>
      </c>
      <c r="B1933" s="37" t="str">
        <f>IFERROR(VLOOKUP(A1933,'asig octubre'!$A$2:$C$442,3,0))</f>
        <v>Circuitos</v>
      </c>
      <c r="C1933" s="37" t="str">
        <f>IFERROR(VLOOKUP(A1933,'asig octubre'!$A$2:$B$442,2,0))</f>
        <v>EC-03</v>
      </c>
      <c r="D1933" s="38">
        <v>45582.0</v>
      </c>
      <c r="E1933" s="36"/>
      <c r="F1933" s="37"/>
      <c r="G1933" s="36" t="s">
        <v>425</v>
      </c>
      <c r="H1933" s="39">
        <v>25.88</v>
      </c>
      <c r="I1933" s="40">
        <v>139.0</v>
      </c>
      <c r="J1933" s="41">
        <f t="shared" si="1"/>
        <v>3597.32</v>
      </c>
      <c r="K1933" s="37" t="str">
        <f t="array" ref="K1933">IFERROR(XLOOKUP(G1933,'Tipo de carga'!A:A,'Tipo de carga'!B:B))</f>
        <v>Ticket</v>
      </c>
      <c r="L1933" s="37">
        <f t="shared" si="2"/>
        <v>42</v>
      </c>
      <c r="M1933" s="37">
        <f t="shared" si="3"/>
        <v>17</v>
      </c>
      <c r="N1933" s="37">
        <f t="shared" si="4"/>
        <v>10</v>
      </c>
      <c r="O1933" s="37" t="str">
        <f t="array" ref="O1933">IFERROR(XLOOKUP(K1933,'Tipo de carga'!B:B,'Tipo de carga'!C:C))</f>
        <v>Diesel</v>
      </c>
    </row>
    <row r="1934">
      <c r="A1934" s="36">
        <v>1921.0</v>
      </c>
      <c r="B1934" s="37" t="str">
        <f>IFERROR(VLOOKUP(A1934,'asig octubre'!$A$2:$C$442,3,0))</f>
        <v>Circuitos</v>
      </c>
      <c r="C1934" s="37" t="str">
        <f>IFERROR(VLOOKUP(A1934,'asig octubre'!$A$2:$B$442,2,0))</f>
        <v>EC-03</v>
      </c>
      <c r="D1934" s="38">
        <v>45582.0</v>
      </c>
      <c r="E1934" s="36" t="s">
        <v>445</v>
      </c>
      <c r="F1934" s="37" t="str">
        <f t="array" ref="F1934">IFERROR(XLOOKUP(E1934,Operadores!A:A,Operadores!B:B))</f>
        <v>MIREDM</v>
      </c>
      <c r="G1934" s="36" t="s">
        <v>446</v>
      </c>
      <c r="H1934" s="39">
        <v>9.99</v>
      </c>
      <c r="I1934" s="40">
        <v>176.56</v>
      </c>
      <c r="J1934" s="41">
        <f t="shared" si="1"/>
        <v>1763.8344</v>
      </c>
      <c r="K1934" s="37" t="str">
        <f t="array" ref="K1934">IFERROR(XLOOKUP(G1934,'Tipo de carga'!A:A,'Tipo de carga'!B:B))</f>
        <v>Natgas</v>
      </c>
      <c r="L1934" s="37">
        <f t="shared" si="2"/>
        <v>42</v>
      </c>
      <c r="M1934" s="37">
        <f t="shared" si="3"/>
        <v>17</v>
      </c>
      <c r="N1934" s="37">
        <f t="shared" si="4"/>
        <v>10</v>
      </c>
      <c r="O1934" s="37" t="str">
        <f t="array" ref="O1934">IFERROR(XLOOKUP(K1934,'Tipo de carga'!B:B,'Tipo de carga'!C:C))</f>
        <v>GNC</v>
      </c>
    </row>
    <row r="1935">
      <c r="A1935" s="36">
        <v>1917.0</v>
      </c>
      <c r="B1935" s="37" t="str">
        <f>IFERROR(VLOOKUP(A1935,'asig octubre'!$A$2:$C$442,3,0))</f>
        <v>MeLi asignado SD</v>
      </c>
      <c r="C1935" s="37" t="str">
        <f>IFERROR(VLOOKUP(A1935,'asig octubre'!$A$2:$B$442,2,0))</f>
        <v>EC-05</v>
      </c>
      <c r="D1935" s="38">
        <v>45582.0</v>
      </c>
      <c r="E1935" s="36" t="s">
        <v>17</v>
      </c>
      <c r="F1935" s="37" t="str">
        <f t="array" ref="F1935">IFERROR(XLOOKUP(E1935,Operadores!A:A,Operadores!B:B))</f>
        <v>ARASAL</v>
      </c>
      <c r="G1935" s="36" t="s">
        <v>311</v>
      </c>
      <c r="H1935" s="39">
        <v>9.99</v>
      </c>
      <c r="I1935" s="40">
        <v>205.13</v>
      </c>
      <c r="J1935" s="41">
        <f t="shared" si="1"/>
        <v>2049.2487</v>
      </c>
      <c r="K1935" s="37" t="str">
        <f t="array" ref="K1935">IFERROR(XLOOKUP(G1935,'Tipo de carga'!A:A,'Tipo de carga'!B:B))</f>
        <v>Natgas</v>
      </c>
      <c r="L1935" s="37">
        <f t="shared" si="2"/>
        <v>42</v>
      </c>
      <c r="M1935" s="37">
        <f t="shared" si="3"/>
        <v>17</v>
      </c>
      <c r="N1935" s="37">
        <f t="shared" si="4"/>
        <v>10</v>
      </c>
      <c r="O1935" s="37" t="str">
        <f t="array" ref="O1935">IFERROR(XLOOKUP(K1935,'Tipo de carga'!B:B,'Tipo de carga'!C:C))</f>
        <v>GNC</v>
      </c>
    </row>
    <row r="1936">
      <c r="A1936" s="36">
        <v>1930.0</v>
      </c>
      <c r="B1936" s="37" t="str">
        <f>IFERROR(VLOOKUP(A1936,'asig octubre'!$A$2:$C$442,3,0))</f>
        <v>MeLi asignado SD</v>
      </c>
      <c r="C1936" s="37" t="str">
        <f>IFERROR(VLOOKUP(A1936,'asig octubre'!$A$2:$B$442,2,0))</f>
        <v>EC-05</v>
      </c>
      <c r="D1936" s="38">
        <v>45582.0</v>
      </c>
      <c r="E1936" s="36" t="s">
        <v>231</v>
      </c>
      <c r="F1936" s="37" t="str">
        <f t="array" ref="F1936">IFERROR(XLOOKUP(E1936,Operadores!A:A,Operadores!B:B))</f>
        <v>MARARM</v>
      </c>
      <c r="G1936" s="36" t="s">
        <v>313</v>
      </c>
      <c r="H1936" s="39">
        <v>9.99</v>
      </c>
      <c r="I1936" s="40">
        <v>304.14</v>
      </c>
      <c r="J1936" s="41">
        <f t="shared" si="1"/>
        <v>3038.3586</v>
      </c>
      <c r="K1936" s="37" t="str">
        <f t="array" ref="K1936">IFERROR(XLOOKUP(G1936,'Tipo de carga'!A:A,'Tipo de carga'!B:B))</f>
        <v>Natgas</v>
      </c>
      <c r="L1936" s="37">
        <f t="shared" si="2"/>
        <v>42</v>
      </c>
      <c r="M1936" s="37">
        <f t="shared" si="3"/>
        <v>17</v>
      </c>
      <c r="N1936" s="37">
        <f t="shared" si="4"/>
        <v>10</v>
      </c>
      <c r="O1936" s="37" t="str">
        <f t="array" ref="O1936">IFERROR(XLOOKUP(K1936,'Tipo de carga'!B:B,'Tipo de carga'!C:C))</f>
        <v>GNC</v>
      </c>
    </row>
    <row r="1937">
      <c r="A1937" s="36">
        <v>1912.0</v>
      </c>
      <c r="B1937" s="37" t="str">
        <f>IFERROR(VLOOKUP(A1937,'asig octubre'!$A$2:$C$442,3,0))</f>
        <v>MeLi asignado SD</v>
      </c>
      <c r="C1937" s="37" t="str">
        <f>IFERROR(VLOOKUP(A1937,'asig octubre'!$A$2:$B$442,2,0))</f>
        <v>EC-05</v>
      </c>
      <c r="D1937" s="38">
        <v>45582.0</v>
      </c>
      <c r="E1937" s="36" t="s">
        <v>316</v>
      </c>
      <c r="F1937" s="37" t="str">
        <f t="array" ref="F1937">IFERROR(XLOOKUP(E1937,Operadores!A:A,Operadores!B:B))</f>
        <v>HERERI</v>
      </c>
      <c r="G1937" s="36" t="s">
        <v>315</v>
      </c>
      <c r="H1937" s="39">
        <v>10.65</v>
      </c>
      <c r="I1937" s="40">
        <v>319.0</v>
      </c>
      <c r="J1937" s="41">
        <f t="shared" si="1"/>
        <v>3397.35</v>
      </c>
      <c r="K1937" s="37" t="str">
        <f t="array" ref="K1937">IFERROR(XLOOKUP(G1937,'Tipo de carga'!A:A,'Tipo de carga'!B:B))</f>
        <v>COMSUSTENTA</v>
      </c>
      <c r="L1937" s="37">
        <f t="shared" si="2"/>
        <v>42</v>
      </c>
      <c r="M1937" s="37">
        <f t="shared" si="3"/>
        <v>17</v>
      </c>
      <c r="N1937" s="37">
        <f t="shared" si="4"/>
        <v>10</v>
      </c>
      <c r="O1937" s="37" t="str">
        <f t="array" ref="O1937">IFERROR(XLOOKUP(K1937,'Tipo de carga'!B:B,'Tipo de carga'!C:C))</f>
        <v>GNC</v>
      </c>
    </row>
    <row r="1938">
      <c r="A1938" s="36">
        <v>1918.0</v>
      </c>
      <c r="B1938" s="37" t="str">
        <f>IFERROR(VLOOKUP(A1938,'asig octubre'!$A$2:$C$442,3,0))</f>
        <v>MeLi asignado SD</v>
      </c>
      <c r="C1938" s="37" t="str">
        <f>IFERROR(VLOOKUP(A1938,'asig octubre'!$A$2:$B$442,2,0))</f>
        <v>EC-05</v>
      </c>
      <c r="D1938" s="38">
        <v>45582.0</v>
      </c>
      <c r="E1938" s="36"/>
      <c r="F1938" s="37"/>
      <c r="G1938" s="36" t="s">
        <v>315</v>
      </c>
      <c r="H1938" s="39">
        <v>10.65</v>
      </c>
      <c r="I1938" s="40">
        <v>193.0</v>
      </c>
      <c r="J1938" s="41">
        <f t="shared" si="1"/>
        <v>2055.45</v>
      </c>
      <c r="K1938" s="37" t="str">
        <f t="array" ref="K1938">IFERROR(XLOOKUP(G1938,'Tipo de carga'!A:A,'Tipo de carga'!B:B))</f>
        <v>COMSUSTENTA</v>
      </c>
      <c r="L1938" s="37">
        <f t="shared" si="2"/>
        <v>42</v>
      </c>
      <c r="M1938" s="37">
        <f t="shared" si="3"/>
        <v>17</v>
      </c>
      <c r="N1938" s="37">
        <f t="shared" si="4"/>
        <v>10</v>
      </c>
      <c r="O1938" s="37" t="str">
        <f t="array" ref="O1938">IFERROR(XLOOKUP(K1938,'Tipo de carga'!B:B,'Tipo de carga'!C:C))</f>
        <v>GNC</v>
      </c>
    </row>
    <row r="1939">
      <c r="A1939" s="36">
        <v>1920.0</v>
      </c>
      <c r="B1939" s="37" t="str">
        <f>IFERROR(VLOOKUP(A1939,'asig octubre'!$A$2:$C$442,3,0))</f>
        <v>MeLi asignado SD</v>
      </c>
      <c r="C1939" s="37" t="str">
        <f>IFERROR(VLOOKUP(A1939,'asig octubre'!$A$2:$B$442,2,0))</f>
        <v>EC-05</v>
      </c>
      <c r="D1939" s="38">
        <v>45582.0</v>
      </c>
      <c r="E1939" s="36" t="s">
        <v>369</v>
      </c>
      <c r="F1939" s="37" t="str">
        <f t="array" ref="F1939">IFERROR(XLOOKUP(E1939,Operadores!A:A,Operadores!B:B))</f>
        <v>DIAOSC</v>
      </c>
      <c r="G1939" s="36" t="s">
        <v>315</v>
      </c>
      <c r="H1939" s="39">
        <v>10.65</v>
      </c>
      <c r="I1939" s="40">
        <v>250.0</v>
      </c>
      <c r="J1939" s="41">
        <f t="shared" si="1"/>
        <v>2662.5</v>
      </c>
      <c r="K1939" s="37" t="str">
        <f t="array" ref="K1939">IFERROR(XLOOKUP(G1939,'Tipo de carga'!A:A,'Tipo de carga'!B:B))</f>
        <v>COMSUSTENTA</v>
      </c>
      <c r="L1939" s="37">
        <f t="shared" si="2"/>
        <v>42</v>
      </c>
      <c r="M1939" s="37">
        <f t="shared" si="3"/>
        <v>17</v>
      </c>
      <c r="N1939" s="37">
        <f t="shared" si="4"/>
        <v>10</v>
      </c>
      <c r="O1939" s="37" t="str">
        <f t="array" ref="O1939">IFERROR(XLOOKUP(K1939,'Tipo de carga'!B:B,'Tipo de carga'!C:C))</f>
        <v>GNC</v>
      </c>
    </row>
    <row r="1940">
      <c r="A1940" s="36">
        <v>1923.0</v>
      </c>
      <c r="B1940" s="37" t="str">
        <f>IFERROR(VLOOKUP(A1940,'asig octubre'!$A$2:$C$442,3,0))</f>
        <v>MeLi Ded Puebla</v>
      </c>
      <c r="C1940" s="37" t="str">
        <f>IFERROR(VLOOKUP(A1940,'asig octubre'!$A$2:$B$442,2,0))</f>
        <v>EC-05</v>
      </c>
      <c r="D1940" s="38">
        <v>45582.0</v>
      </c>
      <c r="E1940" s="36" t="s">
        <v>447</v>
      </c>
      <c r="F1940" s="37" t="str">
        <f t="array" ref="F1940">IFERROR(XLOOKUP(E1940,Operadores!A:A,Operadores!B:B))</f>
        <v>SANMA05</v>
      </c>
      <c r="G1940" s="36" t="s">
        <v>315</v>
      </c>
      <c r="H1940" s="39">
        <v>10.65</v>
      </c>
      <c r="I1940" s="40">
        <v>247.0</v>
      </c>
      <c r="J1940" s="41">
        <f t="shared" si="1"/>
        <v>2630.55</v>
      </c>
      <c r="K1940" s="37" t="str">
        <f t="array" ref="K1940">IFERROR(XLOOKUP(G1940,'Tipo de carga'!A:A,'Tipo de carga'!B:B))</f>
        <v>COMSUSTENTA</v>
      </c>
      <c r="L1940" s="37">
        <f t="shared" si="2"/>
        <v>42</v>
      </c>
      <c r="M1940" s="37">
        <f t="shared" si="3"/>
        <v>17</v>
      </c>
      <c r="N1940" s="37">
        <f t="shared" si="4"/>
        <v>10</v>
      </c>
      <c r="O1940" s="37" t="str">
        <f t="array" ref="O1940">IFERROR(XLOOKUP(K1940,'Tipo de carga'!B:B,'Tipo de carga'!C:C))</f>
        <v>GNC</v>
      </c>
    </row>
    <row r="1941">
      <c r="A1941" s="36">
        <v>1768.0</v>
      </c>
      <c r="B1941" s="37" t="str">
        <f>IFERROR(VLOOKUP(A1941,'asig octubre'!$A$2:$C$442,3,0))</f>
        <v>Peñafiel Tecamac</v>
      </c>
      <c r="C1941" s="37" t="str">
        <f>IFERROR(VLOOKUP(A1941,'asig octubre'!$A$2:$B$442,2,0))</f>
        <v>EC-02</v>
      </c>
      <c r="D1941" s="38">
        <v>45583.99885416667</v>
      </c>
      <c r="E1941" s="36" t="s">
        <v>517</v>
      </c>
      <c r="F1941" s="37" t="str">
        <f t="array" ref="F1941">IFERROR(XLOOKUP(E1941,Operadores!A:A,Operadores!B:B))</f>
        <v>APADAN</v>
      </c>
      <c r="G1941" s="36" t="s">
        <v>72</v>
      </c>
      <c r="H1941" s="39">
        <v>19.59</v>
      </c>
      <c r="I1941" s="40">
        <v>196.0</v>
      </c>
      <c r="J1941" s="41">
        <f t="shared" si="1"/>
        <v>3839.64</v>
      </c>
      <c r="K1941" s="37" t="str">
        <f t="array" ref="K1941">IFERROR(XLOOKUP(G1941,'Tipo de carga'!A:A,'Tipo de carga'!B:B))</f>
        <v>Autoabasto</v>
      </c>
      <c r="L1941" s="37">
        <f t="shared" si="2"/>
        <v>42</v>
      </c>
      <c r="M1941" s="37">
        <f t="shared" si="3"/>
        <v>18</v>
      </c>
      <c r="N1941" s="37">
        <f t="shared" si="4"/>
        <v>10</v>
      </c>
      <c r="O1941" s="37" t="str">
        <f t="array" ref="O1941">IFERROR(XLOOKUP(K1941,'Tipo de carga'!B:B,'Tipo de carga'!C:C))</f>
        <v>Diesel</v>
      </c>
    </row>
    <row r="1942">
      <c r="A1942" s="36">
        <v>1683.0</v>
      </c>
      <c r="B1942" s="37" t="str">
        <f>IFERROR(VLOOKUP(A1942,'asig octubre'!$A$2:$C$442,3,0))</f>
        <v>Pilgrims Tepo</v>
      </c>
      <c r="C1942" s="37" t="str">
        <f>IFERROR(VLOOKUP(A1942,'asig octubre'!$A$2:$B$442,2,0))</f>
        <v>EC-02</v>
      </c>
      <c r="D1942" s="38">
        <v>45583.98302083334</v>
      </c>
      <c r="E1942" s="36" t="s">
        <v>152</v>
      </c>
      <c r="F1942" s="37" t="str">
        <f t="array" ref="F1942">IFERROR(XLOOKUP(E1942,Operadores!A:A,Operadores!B:B))</f>
        <v>HERJUA01</v>
      </c>
      <c r="G1942" s="36" t="s">
        <v>72</v>
      </c>
      <c r="H1942" s="39">
        <v>19.59</v>
      </c>
      <c r="I1942" s="40">
        <v>225.0</v>
      </c>
      <c r="J1942" s="41">
        <f t="shared" si="1"/>
        <v>4407.75</v>
      </c>
      <c r="K1942" s="37" t="str">
        <f t="array" ref="K1942">IFERROR(XLOOKUP(G1942,'Tipo de carga'!A:A,'Tipo de carga'!B:B))</f>
        <v>Autoabasto</v>
      </c>
      <c r="L1942" s="37">
        <f t="shared" si="2"/>
        <v>42</v>
      </c>
      <c r="M1942" s="37">
        <f t="shared" si="3"/>
        <v>18</v>
      </c>
      <c r="N1942" s="37">
        <f t="shared" si="4"/>
        <v>10</v>
      </c>
      <c r="O1942" s="37" t="str">
        <f t="array" ref="O1942">IFERROR(XLOOKUP(K1942,'Tipo de carga'!B:B,'Tipo de carga'!C:C))</f>
        <v>Diesel</v>
      </c>
    </row>
    <row r="1943">
      <c r="A1943" s="36">
        <v>1831.0</v>
      </c>
      <c r="B1943" s="37" t="str">
        <f>IFERROR(VLOOKUP(A1943,'asig octubre'!$A$2:$C$442,3,0))</f>
        <v>Full Liver</v>
      </c>
      <c r="C1943" s="37" t="str">
        <f>IFERROR(VLOOKUP(A1943,'asig octubre'!$A$2:$B$442,2,0))</f>
        <v>EC-01</v>
      </c>
      <c r="D1943" s="38">
        <v>45583.928877314815</v>
      </c>
      <c r="E1943" s="36" t="s">
        <v>325</v>
      </c>
      <c r="F1943" s="37" t="str">
        <f t="array" ref="F1943">IFERROR(XLOOKUP(E1943,Operadores!A:A,Operadores!B:B))</f>
        <v>VELOSC</v>
      </c>
      <c r="G1943" s="36" t="s">
        <v>72</v>
      </c>
      <c r="H1943" s="39">
        <v>19.59</v>
      </c>
      <c r="I1943" s="40">
        <v>400.0</v>
      </c>
      <c r="J1943" s="41">
        <f t="shared" si="1"/>
        <v>7836</v>
      </c>
      <c r="K1943" s="37" t="str">
        <f t="array" ref="K1943">IFERROR(XLOOKUP(G1943,'Tipo de carga'!A:A,'Tipo de carga'!B:B))</f>
        <v>Autoabasto</v>
      </c>
      <c r="L1943" s="37">
        <f t="shared" si="2"/>
        <v>42</v>
      </c>
      <c r="M1943" s="37">
        <f t="shared" si="3"/>
        <v>18</v>
      </c>
      <c r="N1943" s="37">
        <f t="shared" si="4"/>
        <v>10</v>
      </c>
      <c r="O1943" s="37" t="str">
        <f t="array" ref="O1943">IFERROR(XLOOKUP(K1943,'Tipo de carga'!B:B,'Tipo de carga'!C:C))</f>
        <v>Diesel</v>
      </c>
    </row>
    <row r="1944">
      <c r="A1944" s="36">
        <v>1957.0</v>
      </c>
      <c r="B1944" s="37" t="str">
        <f>IFERROR(VLOOKUP(A1944,'asig octubre'!$A$2:$C$442,3,0))</f>
        <v>MeLi asignado SD</v>
      </c>
      <c r="C1944" s="37" t="str">
        <f>IFERROR(VLOOKUP(A1944,'asig octubre'!$A$2:$B$442,2,0))</f>
        <v>EC-05</v>
      </c>
      <c r="D1944" s="38">
        <v>45583.92016203704</v>
      </c>
      <c r="E1944" s="36" t="s">
        <v>217</v>
      </c>
      <c r="F1944" s="37" t="str">
        <f t="array" ref="F1944">IFERROR(XLOOKUP(E1944,Operadores!A:A,Operadores!B:B))</f>
        <v>HERFRA</v>
      </c>
      <c r="G1944" s="36" t="s">
        <v>72</v>
      </c>
      <c r="H1944" s="39">
        <v>19.59</v>
      </c>
      <c r="I1944" s="40">
        <v>629.0</v>
      </c>
      <c r="J1944" s="41">
        <f t="shared" si="1"/>
        <v>12322.11</v>
      </c>
      <c r="K1944" s="37" t="str">
        <f t="array" ref="K1944">IFERROR(XLOOKUP(G1944,'Tipo de carga'!A:A,'Tipo de carga'!B:B))</f>
        <v>Autoabasto</v>
      </c>
      <c r="L1944" s="37">
        <f t="shared" si="2"/>
        <v>42</v>
      </c>
      <c r="M1944" s="37">
        <f t="shared" si="3"/>
        <v>18</v>
      </c>
      <c r="N1944" s="37">
        <f t="shared" si="4"/>
        <v>10</v>
      </c>
      <c r="O1944" s="37" t="str">
        <f t="array" ref="O1944">IFERROR(XLOOKUP(K1944,'Tipo de carga'!B:B,'Tipo de carga'!C:C))</f>
        <v>Diesel</v>
      </c>
    </row>
    <row r="1945">
      <c r="A1945" s="36">
        <v>1711.0</v>
      </c>
      <c r="B1945" s="37" t="str">
        <f>IFERROR(VLOOKUP(A1945,'asig octubre'!$A$2:$C$442,3,0))</f>
        <v>Peñafiel Tecamac</v>
      </c>
      <c r="C1945" s="37" t="str">
        <f>IFERROR(VLOOKUP(A1945,'asig octubre'!$A$2:$B$442,2,0))</f>
        <v>EC-02</v>
      </c>
      <c r="D1945" s="38">
        <v>45583.90189814815</v>
      </c>
      <c r="E1945" s="36" t="s">
        <v>203</v>
      </c>
      <c r="F1945" s="37" t="str">
        <f t="array" ref="F1945">IFERROR(XLOOKUP(E1945,Operadores!A:A,Operadores!B:B))</f>
        <v>VALJUA</v>
      </c>
      <c r="G1945" s="36" t="s">
        <v>72</v>
      </c>
      <c r="H1945" s="39">
        <v>19.59</v>
      </c>
      <c r="I1945" s="40">
        <v>175.0</v>
      </c>
      <c r="J1945" s="41">
        <f t="shared" si="1"/>
        <v>3428.25</v>
      </c>
      <c r="K1945" s="37" t="str">
        <f t="array" ref="K1945">IFERROR(XLOOKUP(G1945,'Tipo de carga'!A:A,'Tipo de carga'!B:B))</f>
        <v>Autoabasto</v>
      </c>
      <c r="L1945" s="37">
        <f t="shared" si="2"/>
        <v>42</v>
      </c>
      <c r="M1945" s="37">
        <f t="shared" si="3"/>
        <v>18</v>
      </c>
      <c r="N1945" s="37">
        <f t="shared" si="4"/>
        <v>10</v>
      </c>
      <c r="O1945" s="37" t="str">
        <f t="array" ref="O1945">IFERROR(XLOOKUP(K1945,'Tipo de carga'!B:B,'Tipo de carga'!C:C))</f>
        <v>Diesel</v>
      </c>
    </row>
    <row r="1946">
      <c r="A1946" s="36">
        <v>1795.0</v>
      </c>
      <c r="B1946" s="37" t="str">
        <f>IFERROR(VLOOKUP(A1946,'asig octubre'!$A$2:$C$442,3,0))</f>
        <v>Pilgrims Tepo</v>
      </c>
      <c r="C1946" s="37" t="str">
        <f>IFERROR(VLOOKUP(A1946,'asig octubre'!$A$2:$B$442,2,0))</f>
        <v>EC-02</v>
      </c>
      <c r="D1946" s="38">
        <v>45583.89828703704</v>
      </c>
      <c r="E1946" s="36" t="s">
        <v>451</v>
      </c>
      <c r="F1946" s="37" t="str">
        <f t="array" ref="F1946">IFERROR(XLOOKUP(E1946,Operadores!A:A,Operadores!B:B))</f>
        <v>CARJOS02</v>
      </c>
      <c r="G1946" s="36" t="s">
        <v>72</v>
      </c>
      <c r="H1946" s="39">
        <v>19.59</v>
      </c>
      <c r="I1946" s="40">
        <v>191.0</v>
      </c>
      <c r="J1946" s="41">
        <f t="shared" si="1"/>
        <v>3741.69</v>
      </c>
      <c r="K1946" s="37" t="str">
        <f t="array" ref="K1946">IFERROR(XLOOKUP(G1946,'Tipo de carga'!A:A,'Tipo de carga'!B:B))</f>
        <v>Autoabasto</v>
      </c>
      <c r="L1946" s="37">
        <f t="shared" si="2"/>
        <v>42</v>
      </c>
      <c r="M1946" s="37">
        <f t="shared" si="3"/>
        <v>18</v>
      </c>
      <c r="N1946" s="37">
        <f t="shared" si="4"/>
        <v>10</v>
      </c>
      <c r="O1946" s="37" t="str">
        <f t="array" ref="O1946">IFERROR(XLOOKUP(K1946,'Tipo de carga'!B:B,'Tipo de carga'!C:C))</f>
        <v>Diesel</v>
      </c>
    </row>
    <row r="1947">
      <c r="A1947" s="36">
        <v>1695.0</v>
      </c>
      <c r="B1947" s="37" t="str">
        <f>IFERROR(VLOOKUP(A1947,'asig octubre'!$A$2:$C$442,3,0))</f>
        <v>Pilgrims Tepo</v>
      </c>
      <c r="C1947" s="37" t="str">
        <f>IFERROR(VLOOKUP(A1947,'asig octubre'!$A$2:$B$442,2,0))</f>
        <v>EC-02</v>
      </c>
      <c r="D1947" s="38">
        <v>45583.89256944445</v>
      </c>
      <c r="E1947" s="36" t="s">
        <v>326</v>
      </c>
      <c r="F1947" s="37" t="str">
        <f t="array" ref="F1947">IFERROR(XLOOKUP(E1947,Operadores!A:A,Operadores!B:B))</f>
        <v>SANJOR</v>
      </c>
      <c r="G1947" s="36" t="s">
        <v>72</v>
      </c>
      <c r="H1947" s="39">
        <v>19.59</v>
      </c>
      <c r="I1947" s="40">
        <v>127.0</v>
      </c>
      <c r="J1947" s="41">
        <f t="shared" si="1"/>
        <v>2487.93</v>
      </c>
      <c r="K1947" s="37" t="str">
        <f t="array" ref="K1947">IFERROR(XLOOKUP(G1947,'Tipo de carga'!A:A,'Tipo de carga'!B:B))</f>
        <v>Autoabasto</v>
      </c>
      <c r="L1947" s="37">
        <f t="shared" si="2"/>
        <v>42</v>
      </c>
      <c r="M1947" s="37">
        <f t="shared" si="3"/>
        <v>18</v>
      </c>
      <c r="N1947" s="37">
        <f t="shared" si="4"/>
        <v>10</v>
      </c>
      <c r="O1947" s="37" t="str">
        <f t="array" ref="O1947">IFERROR(XLOOKUP(K1947,'Tipo de carga'!B:B,'Tipo de carga'!C:C))</f>
        <v>Diesel</v>
      </c>
    </row>
    <row r="1948">
      <c r="A1948" s="36">
        <v>1720.0</v>
      </c>
      <c r="B1948" s="37" t="str">
        <f>IFERROR(VLOOKUP(A1948,'asig octubre'!$A$2:$C$442,3,0))</f>
        <v>Pilgrims Tepo</v>
      </c>
      <c r="C1948" s="37" t="str">
        <f>IFERROR(VLOOKUP(A1948,'asig octubre'!$A$2:$B$442,2,0))</f>
        <v>EC-02</v>
      </c>
      <c r="D1948" s="38">
        <v>45583.882743055554</v>
      </c>
      <c r="E1948" s="36" t="s">
        <v>379</v>
      </c>
      <c r="F1948" s="37" t="str">
        <f t="array" ref="F1948">IFERROR(XLOOKUP(E1948,Operadores!A:A,Operadores!B:B))</f>
        <v>MEDAND</v>
      </c>
      <c r="G1948" s="36" t="s">
        <v>72</v>
      </c>
      <c r="H1948" s="39">
        <v>19.59</v>
      </c>
      <c r="I1948" s="40">
        <v>88.0</v>
      </c>
      <c r="J1948" s="41">
        <f t="shared" si="1"/>
        <v>1723.92</v>
      </c>
      <c r="K1948" s="37" t="str">
        <f t="array" ref="K1948">IFERROR(XLOOKUP(G1948,'Tipo de carga'!A:A,'Tipo de carga'!B:B))</f>
        <v>Autoabasto</v>
      </c>
      <c r="L1948" s="37">
        <f t="shared" si="2"/>
        <v>42</v>
      </c>
      <c r="M1948" s="37">
        <f t="shared" si="3"/>
        <v>18</v>
      </c>
      <c r="N1948" s="37">
        <f t="shared" si="4"/>
        <v>10</v>
      </c>
      <c r="O1948" s="37" t="str">
        <f t="array" ref="O1948">IFERROR(XLOOKUP(K1948,'Tipo de carga'!B:B,'Tipo de carga'!C:C))</f>
        <v>Diesel</v>
      </c>
    </row>
    <row r="1949">
      <c r="A1949" s="36">
        <v>1854.0</v>
      </c>
      <c r="B1949" s="37" t="str">
        <f>IFERROR(VLOOKUP(A1949,'asig octubre'!$A$2:$C$442,3,0))</f>
        <v>Circuitos</v>
      </c>
      <c r="C1949" s="37" t="str">
        <f>IFERROR(VLOOKUP(A1949,'asig octubre'!$A$2:$B$442,2,0))</f>
        <v>EC-03</v>
      </c>
      <c r="D1949" s="38">
        <v>45583.87594907408</v>
      </c>
      <c r="E1949" s="36" t="s">
        <v>409</v>
      </c>
      <c r="F1949" s="37" t="str">
        <f t="array" ref="F1949">IFERROR(XLOOKUP(E1949,Operadores!A:A,Operadores!B:B))</f>
        <v>SANJUL</v>
      </c>
      <c r="G1949" s="36" t="s">
        <v>72</v>
      </c>
      <c r="H1949" s="39">
        <v>19.59</v>
      </c>
      <c r="I1949" s="40">
        <v>574.0</v>
      </c>
      <c r="J1949" s="41">
        <f t="shared" si="1"/>
        <v>11244.66</v>
      </c>
      <c r="K1949" s="37" t="str">
        <f t="array" ref="K1949">IFERROR(XLOOKUP(G1949,'Tipo de carga'!A:A,'Tipo de carga'!B:B))</f>
        <v>Autoabasto</v>
      </c>
      <c r="L1949" s="37">
        <f t="shared" si="2"/>
        <v>42</v>
      </c>
      <c r="M1949" s="37">
        <f t="shared" si="3"/>
        <v>18</v>
      </c>
      <c r="N1949" s="37">
        <f t="shared" si="4"/>
        <v>10</v>
      </c>
      <c r="O1949" s="37" t="str">
        <f t="array" ref="O1949">IFERROR(XLOOKUP(K1949,'Tipo de carga'!B:B,'Tipo de carga'!C:C))</f>
        <v>Diesel</v>
      </c>
    </row>
    <row r="1950">
      <c r="A1950" s="36">
        <v>1735.0</v>
      </c>
      <c r="B1950" s="37" t="str">
        <f>IFERROR(VLOOKUP(A1950,'asig octubre'!$A$2:$C$442,3,0))</f>
        <v>Pilgrims Tepo</v>
      </c>
      <c r="C1950" s="37" t="str">
        <f>IFERROR(VLOOKUP(A1950,'asig octubre'!$A$2:$B$442,2,0))</f>
        <v>EC-02</v>
      </c>
      <c r="D1950" s="38">
        <v>45583.8325</v>
      </c>
      <c r="E1950" s="36" t="s">
        <v>160</v>
      </c>
      <c r="F1950" s="37" t="str">
        <f t="array" ref="F1950">IFERROR(XLOOKUP(E1950,Operadores!A:A,Operadores!B:B))</f>
        <v>ESTMANX</v>
      </c>
      <c r="G1950" s="36" t="s">
        <v>72</v>
      </c>
      <c r="H1950" s="39">
        <v>19.59</v>
      </c>
      <c r="I1950" s="40">
        <v>3.0</v>
      </c>
      <c r="J1950" s="41">
        <f t="shared" si="1"/>
        <v>58.77</v>
      </c>
      <c r="K1950" s="37" t="str">
        <f t="array" ref="K1950">IFERROR(XLOOKUP(G1950,'Tipo de carga'!A:A,'Tipo de carga'!B:B))</f>
        <v>Autoabasto</v>
      </c>
      <c r="L1950" s="37">
        <f t="shared" si="2"/>
        <v>42</v>
      </c>
      <c r="M1950" s="37">
        <f t="shared" si="3"/>
        <v>18</v>
      </c>
      <c r="N1950" s="37">
        <f t="shared" si="4"/>
        <v>10</v>
      </c>
      <c r="O1950" s="37" t="str">
        <f t="array" ref="O1950">IFERROR(XLOOKUP(K1950,'Tipo de carga'!B:B,'Tipo de carga'!C:C))</f>
        <v>Diesel</v>
      </c>
    </row>
    <row r="1951">
      <c r="A1951" s="36">
        <v>1887.0</v>
      </c>
      <c r="B1951" s="37" t="str">
        <f>IFERROR(VLOOKUP(A1951,'asig octubre'!$A$2:$C$442,3,0))</f>
        <v>Circuitos</v>
      </c>
      <c r="C1951" s="37" t="str">
        <f>IFERROR(VLOOKUP(A1951,'asig octubre'!$A$2:$B$442,2,0))</f>
        <v>EC-03</v>
      </c>
      <c r="D1951" s="38">
        <v>45583.82744212963</v>
      </c>
      <c r="E1951" s="36" t="s">
        <v>279</v>
      </c>
      <c r="F1951" s="37" t="str">
        <f t="array" ref="F1951">IFERROR(XLOOKUP(E1951,Operadores!A:A,Operadores!B:B))</f>
        <v>NARCA</v>
      </c>
      <c r="G1951" s="36" t="s">
        <v>72</v>
      </c>
      <c r="H1951" s="39">
        <v>19.59</v>
      </c>
      <c r="I1951" s="40">
        <v>222.0</v>
      </c>
      <c r="J1951" s="41">
        <f t="shared" si="1"/>
        <v>4348.98</v>
      </c>
      <c r="K1951" s="37" t="str">
        <f t="array" ref="K1951">IFERROR(XLOOKUP(G1951,'Tipo de carga'!A:A,'Tipo de carga'!B:B))</f>
        <v>Autoabasto</v>
      </c>
      <c r="L1951" s="37">
        <f t="shared" si="2"/>
        <v>42</v>
      </c>
      <c r="M1951" s="37">
        <f t="shared" si="3"/>
        <v>18</v>
      </c>
      <c r="N1951" s="37">
        <f t="shared" si="4"/>
        <v>10</v>
      </c>
      <c r="O1951" s="37" t="str">
        <f t="array" ref="O1951">IFERROR(XLOOKUP(K1951,'Tipo de carga'!B:B,'Tipo de carga'!C:C))</f>
        <v>Diesel</v>
      </c>
    </row>
    <row r="1952">
      <c r="A1952" s="36">
        <v>2007.0</v>
      </c>
      <c r="B1952" s="37" t="str">
        <f>IFERROR(VLOOKUP(A1952,'asig octubre'!$A$2:$C$442,3,0))</f>
        <v>MeLi Asignado TD</v>
      </c>
      <c r="C1952" s="37" t="str">
        <f>IFERROR(VLOOKUP(A1952,'asig octubre'!$A$2:$B$442,2,0))</f>
        <v>EC-05</v>
      </c>
      <c r="D1952" s="38">
        <v>45583.821064814816</v>
      </c>
      <c r="E1952" s="36" t="s">
        <v>417</v>
      </c>
      <c r="F1952" s="37" t="str">
        <f t="array" ref="F1952">IFERROR(XLOOKUP(E1952,Operadores!A:A,Operadores!B:B))</f>
        <v>OLVJUA01</v>
      </c>
      <c r="G1952" s="36" t="s">
        <v>72</v>
      </c>
      <c r="H1952" s="39">
        <v>19.59</v>
      </c>
      <c r="I1952" s="40">
        <v>575.0</v>
      </c>
      <c r="J1952" s="41">
        <f t="shared" si="1"/>
        <v>11264.25</v>
      </c>
      <c r="K1952" s="37" t="str">
        <f t="array" ref="K1952">IFERROR(XLOOKUP(G1952,'Tipo de carga'!A:A,'Tipo de carga'!B:B))</f>
        <v>Autoabasto</v>
      </c>
      <c r="L1952" s="37">
        <f t="shared" si="2"/>
        <v>42</v>
      </c>
      <c r="M1952" s="37">
        <f t="shared" si="3"/>
        <v>18</v>
      </c>
      <c r="N1952" s="37">
        <f t="shared" si="4"/>
        <v>10</v>
      </c>
      <c r="O1952" s="37" t="str">
        <f t="array" ref="O1952">IFERROR(XLOOKUP(K1952,'Tipo de carga'!B:B,'Tipo de carga'!C:C))</f>
        <v>Diesel</v>
      </c>
    </row>
    <row r="1953">
      <c r="A1953" s="36">
        <v>1689.0</v>
      </c>
      <c r="B1953" s="37" t="str">
        <f>IFERROR(VLOOKUP(A1953,'asig octubre'!$A$2:$C$442,3,0))</f>
        <v>Pilgrims Tepo</v>
      </c>
      <c r="C1953" s="37" t="str">
        <f>IFERROR(VLOOKUP(A1953,'asig octubre'!$A$2:$B$442,2,0))</f>
        <v>EC-02</v>
      </c>
      <c r="D1953" s="38">
        <v>45583.80746527778</v>
      </c>
      <c r="E1953" s="36" t="s">
        <v>375</v>
      </c>
      <c r="F1953" s="37" t="str">
        <f t="array" ref="F1953">IFERROR(XLOOKUP(E1953,Operadores!A:A,Operadores!B:B))</f>
        <v>ZENALB</v>
      </c>
      <c r="G1953" s="36" t="s">
        <v>72</v>
      </c>
      <c r="H1953" s="39">
        <v>19.59</v>
      </c>
      <c r="I1953" s="40">
        <v>181.0</v>
      </c>
      <c r="J1953" s="41">
        <f t="shared" si="1"/>
        <v>3545.79</v>
      </c>
      <c r="K1953" s="37" t="str">
        <f t="array" ref="K1953">IFERROR(XLOOKUP(G1953,'Tipo de carga'!A:A,'Tipo de carga'!B:B))</f>
        <v>Autoabasto</v>
      </c>
      <c r="L1953" s="37">
        <f t="shared" si="2"/>
        <v>42</v>
      </c>
      <c r="M1953" s="37">
        <f t="shared" si="3"/>
        <v>18</v>
      </c>
      <c r="N1953" s="37">
        <f t="shared" si="4"/>
        <v>10</v>
      </c>
      <c r="O1953" s="37" t="str">
        <f t="array" ref="O1953">IFERROR(XLOOKUP(K1953,'Tipo de carga'!B:B,'Tipo de carga'!C:C))</f>
        <v>Diesel</v>
      </c>
    </row>
    <row r="1954">
      <c r="A1954" s="36">
        <v>1767.0</v>
      </c>
      <c r="B1954" s="37" t="str">
        <f>IFERROR(VLOOKUP(A1954,'asig octubre'!$A$2:$C$442,3,0))</f>
        <v>Pilgrims Tepo</v>
      </c>
      <c r="C1954" s="37" t="str">
        <f>IFERROR(VLOOKUP(A1954,'asig octubre'!$A$2:$B$442,2,0))</f>
        <v>EC-02</v>
      </c>
      <c r="D1954" s="38">
        <v>45583.80111111111</v>
      </c>
      <c r="E1954" s="36" t="s">
        <v>159</v>
      </c>
      <c r="F1954" s="37" t="str">
        <f t="array" ref="F1954">IFERROR(XLOOKUP(E1954,Operadores!A:A,Operadores!B:B))</f>
        <v>GONENR</v>
      </c>
      <c r="G1954" s="36" t="s">
        <v>72</v>
      </c>
      <c r="H1954" s="39">
        <v>19.59</v>
      </c>
      <c r="I1954" s="40">
        <v>109.0</v>
      </c>
      <c r="J1954" s="41">
        <f t="shared" si="1"/>
        <v>2135.31</v>
      </c>
      <c r="K1954" s="37" t="str">
        <f t="array" ref="K1954">IFERROR(XLOOKUP(G1954,'Tipo de carga'!A:A,'Tipo de carga'!B:B))</f>
        <v>Autoabasto</v>
      </c>
      <c r="L1954" s="37">
        <f t="shared" si="2"/>
        <v>42</v>
      </c>
      <c r="M1954" s="37">
        <f t="shared" si="3"/>
        <v>18</v>
      </c>
      <c r="N1954" s="37">
        <f t="shared" si="4"/>
        <v>10</v>
      </c>
      <c r="O1954" s="37" t="str">
        <f t="array" ref="O1954">IFERROR(XLOOKUP(K1954,'Tipo de carga'!B:B,'Tipo de carga'!C:C))</f>
        <v>Diesel</v>
      </c>
    </row>
    <row r="1955">
      <c r="A1955" s="36">
        <v>1863.0</v>
      </c>
      <c r="B1955" s="37" t="str">
        <f>IFERROR(VLOOKUP(A1955,'asig octubre'!$A$2:$C$442,3,0))</f>
        <v>Pilgrims Tepo</v>
      </c>
      <c r="C1955" s="37" t="str">
        <f>IFERROR(VLOOKUP(A1955,'asig octubre'!$A$2:$B$442,2,0))</f>
        <v>EC-02</v>
      </c>
      <c r="D1955" s="38">
        <v>45583.780023148145</v>
      </c>
      <c r="E1955" s="36" t="s">
        <v>384</v>
      </c>
      <c r="F1955" s="37" t="str">
        <f t="array" ref="F1955">IFERROR(XLOOKUP(E1955,Operadores!A:A,Operadores!B:B))</f>
        <v>LEOJOS</v>
      </c>
      <c r="G1955" s="36" t="s">
        <v>72</v>
      </c>
      <c r="H1955" s="39">
        <v>19.59</v>
      </c>
      <c r="I1955" s="40">
        <v>28.0</v>
      </c>
      <c r="J1955" s="41">
        <f t="shared" si="1"/>
        <v>548.52</v>
      </c>
      <c r="K1955" s="37" t="str">
        <f t="array" ref="K1955">IFERROR(XLOOKUP(G1955,'Tipo de carga'!A:A,'Tipo de carga'!B:B))</f>
        <v>Autoabasto</v>
      </c>
      <c r="L1955" s="37">
        <f t="shared" si="2"/>
        <v>42</v>
      </c>
      <c r="M1955" s="37">
        <f t="shared" si="3"/>
        <v>18</v>
      </c>
      <c r="N1955" s="37">
        <f t="shared" si="4"/>
        <v>10</v>
      </c>
      <c r="O1955" s="37" t="str">
        <f t="array" ref="O1955">IFERROR(XLOOKUP(K1955,'Tipo de carga'!B:B,'Tipo de carga'!C:C))</f>
        <v>Diesel</v>
      </c>
    </row>
    <row r="1956">
      <c r="A1956" s="36">
        <v>1735.0</v>
      </c>
      <c r="B1956" s="37" t="str">
        <f>IFERROR(VLOOKUP(A1956,'asig octubre'!$A$2:$C$442,3,0))</f>
        <v>Pilgrims Tepo</v>
      </c>
      <c r="C1956" s="37" t="str">
        <f>IFERROR(VLOOKUP(A1956,'asig octubre'!$A$2:$B$442,2,0))</f>
        <v>EC-02</v>
      </c>
      <c r="D1956" s="38">
        <v>45583.772986111115</v>
      </c>
      <c r="E1956" s="36" t="s">
        <v>160</v>
      </c>
      <c r="F1956" s="37" t="str">
        <f t="array" ref="F1956">IFERROR(XLOOKUP(E1956,Operadores!A:A,Operadores!B:B))</f>
        <v>ESTMANX</v>
      </c>
      <c r="G1956" s="36" t="s">
        <v>72</v>
      </c>
      <c r="H1956" s="39">
        <v>19.59</v>
      </c>
      <c r="I1956" s="40">
        <v>85.0</v>
      </c>
      <c r="J1956" s="41">
        <f t="shared" si="1"/>
        <v>1665.15</v>
      </c>
      <c r="K1956" s="37" t="str">
        <f t="array" ref="K1956">IFERROR(XLOOKUP(G1956,'Tipo de carga'!A:A,'Tipo de carga'!B:B))</f>
        <v>Autoabasto</v>
      </c>
      <c r="L1956" s="37">
        <f t="shared" si="2"/>
        <v>42</v>
      </c>
      <c r="M1956" s="37">
        <f t="shared" si="3"/>
        <v>18</v>
      </c>
      <c r="N1956" s="37">
        <f t="shared" si="4"/>
        <v>10</v>
      </c>
      <c r="O1956" s="37" t="str">
        <f t="array" ref="O1956">IFERROR(XLOOKUP(K1956,'Tipo de carga'!B:B,'Tipo de carga'!C:C))</f>
        <v>Diesel</v>
      </c>
    </row>
    <row r="1957">
      <c r="A1957" s="36">
        <v>1931.0</v>
      </c>
      <c r="B1957" s="37" t="str">
        <f>IFERROR(VLOOKUP(A1957,'asig octubre'!$A$2:$C$442,3,0))</f>
        <v>Circuitos</v>
      </c>
      <c r="C1957" s="37" t="str">
        <f>IFERROR(VLOOKUP(A1957,'asig octubre'!$A$2:$B$442,2,0))</f>
        <v>EC-03</v>
      </c>
      <c r="D1957" s="38">
        <v>45583.76631944445</v>
      </c>
      <c r="E1957" s="36" t="s">
        <v>26</v>
      </c>
      <c r="F1957" s="37" t="str">
        <f t="array" ref="F1957">IFERROR(XLOOKUP(E1957,Operadores!A:A,Operadores!B:B))</f>
        <v>ARBJO</v>
      </c>
      <c r="G1957" s="36" t="s">
        <v>72</v>
      </c>
      <c r="H1957" s="39">
        <v>19.59</v>
      </c>
      <c r="I1957" s="40">
        <v>580.0</v>
      </c>
      <c r="J1957" s="41">
        <f t="shared" si="1"/>
        <v>11362.2</v>
      </c>
      <c r="K1957" s="37" t="str">
        <f t="array" ref="K1957">IFERROR(XLOOKUP(G1957,'Tipo de carga'!A:A,'Tipo de carga'!B:B))</f>
        <v>Autoabasto</v>
      </c>
      <c r="L1957" s="37">
        <f t="shared" si="2"/>
        <v>42</v>
      </c>
      <c r="M1957" s="37">
        <f t="shared" si="3"/>
        <v>18</v>
      </c>
      <c r="N1957" s="37">
        <f t="shared" si="4"/>
        <v>10</v>
      </c>
      <c r="O1957" s="37" t="str">
        <f t="array" ref="O1957">IFERROR(XLOOKUP(K1957,'Tipo de carga'!B:B,'Tipo de carga'!C:C))</f>
        <v>Diesel</v>
      </c>
    </row>
    <row r="1958">
      <c r="A1958" s="36">
        <v>1861.0</v>
      </c>
      <c r="B1958" s="37" t="str">
        <f>IFERROR(VLOOKUP(A1958,'asig octubre'!$A$2:$C$442,3,0))</f>
        <v>Pilgrims Tepo</v>
      </c>
      <c r="C1958" s="37" t="str">
        <f>IFERROR(VLOOKUP(A1958,'asig octubre'!$A$2:$B$442,2,0))</f>
        <v>EC-02</v>
      </c>
      <c r="D1958" s="38">
        <v>45583.75548611111</v>
      </c>
      <c r="E1958" s="36" t="s">
        <v>162</v>
      </c>
      <c r="F1958" s="37" t="str">
        <f t="array" ref="F1958">IFERROR(XLOOKUP(E1958,Operadores!A:A,Operadores!B:B))</f>
        <v>TABYAI</v>
      </c>
      <c r="G1958" s="36" t="s">
        <v>72</v>
      </c>
      <c r="H1958" s="39">
        <v>19.59</v>
      </c>
      <c r="I1958" s="40">
        <v>98.0</v>
      </c>
      <c r="J1958" s="41">
        <f t="shared" si="1"/>
        <v>1919.82</v>
      </c>
      <c r="K1958" s="37" t="str">
        <f t="array" ref="K1958">IFERROR(XLOOKUP(G1958,'Tipo de carga'!A:A,'Tipo de carga'!B:B))</f>
        <v>Autoabasto</v>
      </c>
      <c r="L1958" s="37">
        <f t="shared" si="2"/>
        <v>42</v>
      </c>
      <c r="M1958" s="37">
        <f t="shared" si="3"/>
        <v>18</v>
      </c>
      <c r="N1958" s="37">
        <f t="shared" si="4"/>
        <v>10</v>
      </c>
      <c r="O1958" s="37" t="str">
        <f t="array" ref="O1958">IFERROR(XLOOKUP(K1958,'Tipo de carga'!B:B,'Tipo de carga'!C:C))</f>
        <v>Diesel</v>
      </c>
    </row>
    <row r="1959">
      <c r="A1959" s="36">
        <v>2011.0</v>
      </c>
      <c r="B1959" s="37" t="str">
        <f>IFERROR(VLOOKUP(A1959,'asig octubre'!$A$2:$C$442,3,0))</f>
        <v>MeLi asignado SD</v>
      </c>
      <c r="C1959" s="37" t="str">
        <f>IFERROR(VLOOKUP(A1959,'asig octubre'!$A$2:$B$442,2,0))</f>
        <v>EC-05</v>
      </c>
      <c r="D1959" s="38">
        <v>45583.74732638889</v>
      </c>
      <c r="E1959" s="36" t="s">
        <v>226</v>
      </c>
      <c r="F1959" s="37" t="str">
        <f t="array" ref="F1959">IFERROR(XLOOKUP(E1959,Operadores!A:A,Operadores!B:B))</f>
        <v>PERFID</v>
      </c>
      <c r="G1959" s="36" t="s">
        <v>72</v>
      </c>
      <c r="H1959" s="39">
        <v>19.59</v>
      </c>
      <c r="I1959" s="40">
        <v>327.0</v>
      </c>
      <c r="J1959" s="41">
        <f t="shared" si="1"/>
        <v>6405.93</v>
      </c>
      <c r="K1959" s="37" t="str">
        <f t="array" ref="K1959">IFERROR(XLOOKUP(G1959,'Tipo de carga'!A:A,'Tipo de carga'!B:B))</f>
        <v>Autoabasto</v>
      </c>
      <c r="L1959" s="37">
        <f t="shared" si="2"/>
        <v>42</v>
      </c>
      <c r="M1959" s="37">
        <f t="shared" si="3"/>
        <v>18</v>
      </c>
      <c r="N1959" s="37">
        <f t="shared" si="4"/>
        <v>10</v>
      </c>
      <c r="O1959" s="37" t="str">
        <f t="array" ref="O1959">IFERROR(XLOOKUP(K1959,'Tipo de carga'!B:B,'Tipo de carga'!C:C))</f>
        <v>Diesel</v>
      </c>
    </row>
    <row r="1960">
      <c r="A1960" s="36">
        <v>1985.0</v>
      </c>
      <c r="B1960" s="37" t="str">
        <f>IFERROR(VLOOKUP(A1960,'asig octubre'!$A$2:$C$442,3,0))</f>
        <v>MeLi Dedicado TD</v>
      </c>
      <c r="C1960" s="37" t="str">
        <f>IFERROR(VLOOKUP(A1960,'asig octubre'!$A$2:$B$442,2,0))</f>
        <v>EC-05</v>
      </c>
      <c r="D1960" s="38">
        <v>45583.74188657408</v>
      </c>
      <c r="E1960" s="36" t="s">
        <v>418</v>
      </c>
      <c r="F1960" s="37" t="str">
        <f t="array" ref="F1960">IFERROR(XLOOKUP(E1960,Operadores!A:A,Operadores!B:B))</f>
        <v>MENMI</v>
      </c>
      <c r="G1960" s="36" t="s">
        <v>72</v>
      </c>
      <c r="H1960" s="39">
        <v>19.59</v>
      </c>
      <c r="I1960" s="40">
        <v>311.0</v>
      </c>
      <c r="J1960" s="41">
        <f t="shared" si="1"/>
        <v>6092.49</v>
      </c>
      <c r="K1960" s="37" t="str">
        <f t="array" ref="K1960">IFERROR(XLOOKUP(G1960,'Tipo de carga'!A:A,'Tipo de carga'!B:B))</f>
        <v>Autoabasto</v>
      </c>
      <c r="L1960" s="37">
        <f t="shared" si="2"/>
        <v>42</v>
      </c>
      <c r="M1960" s="37">
        <f t="shared" si="3"/>
        <v>18</v>
      </c>
      <c r="N1960" s="37">
        <f t="shared" si="4"/>
        <v>10</v>
      </c>
      <c r="O1960" s="37" t="str">
        <f t="array" ref="O1960">IFERROR(XLOOKUP(K1960,'Tipo de carga'!B:B,'Tipo de carga'!C:C))</f>
        <v>Diesel</v>
      </c>
    </row>
    <row r="1961">
      <c r="A1961" s="36">
        <v>1780.0</v>
      </c>
      <c r="B1961" s="37" t="str">
        <f>IFERROR(VLOOKUP(A1961,'asig octubre'!$A$2:$C$442,3,0))</f>
        <v>Pilgrims Tepo</v>
      </c>
      <c r="C1961" s="37" t="str">
        <f>IFERROR(VLOOKUP(A1961,'asig octubre'!$A$2:$B$442,2,0))</f>
        <v>EC-02</v>
      </c>
      <c r="D1961" s="38">
        <v>45583.7331712963</v>
      </c>
      <c r="E1961" s="36" t="s">
        <v>324</v>
      </c>
      <c r="F1961" s="37" t="str">
        <f t="array" ref="F1961">IFERROR(XLOOKUP(E1961,Operadores!A:A,Operadores!B:B))</f>
        <v>MORDAN</v>
      </c>
      <c r="G1961" s="36" t="s">
        <v>72</v>
      </c>
      <c r="H1961" s="39">
        <v>19.59</v>
      </c>
      <c r="I1961" s="40">
        <v>93.0</v>
      </c>
      <c r="J1961" s="41">
        <f t="shared" si="1"/>
        <v>1821.87</v>
      </c>
      <c r="K1961" s="37" t="str">
        <f t="array" ref="K1961">IFERROR(XLOOKUP(G1961,'Tipo de carga'!A:A,'Tipo de carga'!B:B))</f>
        <v>Autoabasto</v>
      </c>
      <c r="L1961" s="37">
        <f t="shared" si="2"/>
        <v>42</v>
      </c>
      <c r="M1961" s="37">
        <f t="shared" si="3"/>
        <v>18</v>
      </c>
      <c r="N1961" s="37">
        <f t="shared" si="4"/>
        <v>10</v>
      </c>
      <c r="O1961" s="37" t="str">
        <f t="array" ref="O1961">IFERROR(XLOOKUP(K1961,'Tipo de carga'!B:B,'Tipo de carga'!C:C))</f>
        <v>Diesel</v>
      </c>
    </row>
    <row r="1962">
      <c r="A1962" s="36">
        <v>1866.0</v>
      </c>
      <c r="B1962" s="37" t="str">
        <f>IFERROR(VLOOKUP(A1962,'asig octubre'!$A$2:$C$442,3,0))</f>
        <v>Pilgrims Tepo</v>
      </c>
      <c r="C1962" s="37" t="str">
        <f>IFERROR(VLOOKUP(A1962,'asig octubre'!$A$2:$B$442,2,0))</f>
        <v>EC-02</v>
      </c>
      <c r="D1962" s="38">
        <v>45583.73125</v>
      </c>
      <c r="E1962" s="36" t="s">
        <v>163</v>
      </c>
      <c r="F1962" s="37" t="str">
        <f t="array" ref="F1962">IFERROR(XLOOKUP(E1962,Operadores!A:A,Operadores!B:B))</f>
        <v>JORJON</v>
      </c>
      <c r="G1962" s="36" t="s">
        <v>72</v>
      </c>
      <c r="H1962" s="39">
        <v>19.59</v>
      </c>
      <c r="I1962" s="40">
        <v>150.0</v>
      </c>
      <c r="J1962" s="41">
        <f t="shared" si="1"/>
        <v>2938.5</v>
      </c>
      <c r="K1962" s="37" t="str">
        <f t="array" ref="K1962">IFERROR(XLOOKUP(G1962,'Tipo de carga'!A:A,'Tipo de carga'!B:B))</f>
        <v>Autoabasto</v>
      </c>
      <c r="L1962" s="37">
        <f t="shared" si="2"/>
        <v>42</v>
      </c>
      <c r="M1962" s="37">
        <f t="shared" si="3"/>
        <v>18</v>
      </c>
      <c r="N1962" s="37">
        <f t="shared" si="4"/>
        <v>10</v>
      </c>
      <c r="O1962" s="37" t="str">
        <f t="array" ref="O1962">IFERROR(XLOOKUP(K1962,'Tipo de carga'!B:B,'Tipo de carga'!C:C))</f>
        <v>Diesel</v>
      </c>
    </row>
    <row r="1963">
      <c r="A1963" s="36">
        <v>1757.0</v>
      </c>
      <c r="B1963" s="37" t="str">
        <f>IFERROR(VLOOKUP(A1963,'asig octubre'!$A$2:$C$442,3,0))</f>
        <v>Pilgrims Tepo</v>
      </c>
      <c r="C1963" s="37" t="str">
        <f>IFERROR(VLOOKUP(A1963,'asig octubre'!$A$2:$B$442,2,0))</f>
        <v>EC-02</v>
      </c>
      <c r="D1963" s="38">
        <v>45583.72048611111</v>
      </c>
      <c r="E1963" s="36" t="s">
        <v>171</v>
      </c>
      <c r="F1963" s="37" t="str">
        <f t="array" ref="F1963">IFERROR(XLOOKUP(E1963,Operadores!A:A,Operadores!B:B))</f>
        <v>RAMJOS</v>
      </c>
      <c r="G1963" s="36" t="s">
        <v>72</v>
      </c>
      <c r="H1963" s="39">
        <v>19.59</v>
      </c>
      <c r="I1963" s="40">
        <v>262.0</v>
      </c>
      <c r="J1963" s="41">
        <f t="shared" si="1"/>
        <v>5132.58</v>
      </c>
      <c r="K1963" s="37" t="str">
        <f t="array" ref="K1963">IFERROR(XLOOKUP(G1963,'Tipo de carga'!A:A,'Tipo de carga'!B:B))</f>
        <v>Autoabasto</v>
      </c>
      <c r="L1963" s="37">
        <f t="shared" si="2"/>
        <v>42</v>
      </c>
      <c r="M1963" s="37">
        <f t="shared" si="3"/>
        <v>18</v>
      </c>
      <c r="N1963" s="37">
        <f t="shared" si="4"/>
        <v>10</v>
      </c>
      <c r="O1963" s="37" t="str">
        <f t="array" ref="O1963">IFERROR(XLOOKUP(K1963,'Tipo de carga'!B:B,'Tipo de carga'!C:C))</f>
        <v>Diesel</v>
      </c>
    </row>
    <row r="1964">
      <c r="A1964" s="36">
        <v>1731.0</v>
      </c>
      <c r="B1964" s="37" t="str">
        <f>IFERROR(VLOOKUP(A1964,'asig octubre'!$A$2:$C$442,3,0))</f>
        <v>Pilgrims Tepo</v>
      </c>
      <c r="C1964" s="37" t="str">
        <f>IFERROR(VLOOKUP(A1964,'asig octubre'!$A$2:$B$442,2,0))</f>
        <v>EC-02</v>
      </c>
      <c r="D1964" s="38">
        <v>45583.705717592595</v>
      </c>
      <c r="E1964" s="36" t="s">
        <v>419</v>
      </c>
      <c r="F1964" s="37" t="str">
        <f t="array" ref="F1964">IFERROR(XLOOKUP(E1964,Operadores!A:A,Operadores!B:B))</f>
        <v>ROSGIL</v>
      </c>
      <c r="G1964" s="36" t="s">
        <v>72</v>
      </c>
      <c r="H1964" s="39">
        <v>19.59</v>
      </c>
      <c r="I1964" s="40">
        <v>239.0</v>
      </c>
      <c r="J1964" s="41">
        <f t="shared" si="1"/>
        <v>4682.01</v>
      </c>
      <c r="K1964" s="37" t="str">
        <f t="array" ref="K1964">IFERROR(XLOOKUP(G1964,'Tipo de carga'!A:A,'Tipo de carga'!B:B))</f>
        <v>Autoabasto</v>
      </c>
      <c r="L1964" s="37">
        <f t="shared" si="2"/>
        <v>42</v>
      </c>
      <c r="M1964" s="37">
        <f t="shared" si="3"/>
        <v>18</v>
      </c>
      <c r="N1964" s="37">
        <f t="shared" si="4"/>
        <v>10</v>
      </c>
      <c r="O1964" s="37" t="str">
        <f t="array" ref="O1964">IFERROR(XLOOKUP(K1964,'Tipo de carga'!B:B,'Tipo de carga'!C:C))</f>
        <v>Diesel</v>
      </c>
    </row>
    <row r="1965">
      <c r="A1965" s="36">
        <v>1953.0</v>
      </c>
      <c r="B1965" s="37" t="str">
        <f>IFERROR(VLOOKUP(A1965,'asig octubre'!$A$2:$C$442,3,0))</f>
        <v>MeLi asignado SD</v>
      </c>
      <c r="C1965" s="37" t="str">
        <f>IFERROR(VLOOKUP(A1965,'asig octubre'!$A$2:$B$442,2,0))</f>
        <v>EC-05</v>
      </c>
      <c r="D1965" s="38">
        <v>45583.69421296296</v>
      </c>
      <c r="E1965" s="36" t="s">
        <v>172</v>
      </c>
      <c r="F1965" s="37" t="str">
        <f t="array" ref="F1965">IFERROR(XLOOKUP(E1965,Operadores!A:A,Operadores!B:B))</f>
        <v>REDJUL</v>
      </c>
      <c r="G1965" s="36" t="s">
        <v>72</v>
      </c>
      <c r="H1965" s="39">
        <v>19.59</v>
      </c>
      <c r="I1965" s="40">
        <v>604.0</v>
      </c>
      <c r="J1965" s="41">
        <f t="shared" si="1"/>
        <v>11832.36</v>
      </c>
      <c r="K1965" s="37" t="str">
        <f t="array" ref="K1965">IFERROR(XLOOKUP(G1965,'Tipo de carga'!A:A,'Tipo de carga'!B:B))</f>
        <v>Autoabasto</v>
      </c>
      <c r="L1965" s="37">
        <f t="shared" si="2"/>
        <v>42</v>
      </c>
      <c r="M1965" s="37">
        <f t="shared" si="3"/>
        <v>18</v>
      </c>
      <c r="N1965" s="37">
        <f t="shared" si="4"/>
        <v>10</v>
      </c>
      <c r="O1965" s="37" t="str">
        <f t="array" ref="O1965">IFERROR(XLOOKUP(K1965,'Tipo de carga'!B:B,'Tipo de carga'!C:C))</f>
        <v>Diesel</v>
      </c>
    </row>
    <row r="1966">
      <c r="A1966" s="36">
        <v>1981.0</v>
      </c>
      <c r="B1966" s="37" t="str">
        <f>IFERROR(VLOOKUP(A1966,'asig octubre'!$A$2:$C$442,3,0))</f>
        <v>MeLi asignado SD</v>
      </c>
      <c r="C1966" s="37" t="str">
        <f>IFERROR(VLOOKUP(A1966,'asig octubre'!$A$2:$B$442,2,0))</f>
        <v>EC-05</v>
      </c>
      <c r="D1966" s="38">
        <v>45583.682754629626</v>
      </c>
      <c r="E1966" s="36" t="s">
        <v>522</v>
      </c>
      <c r="F1966" s="37" t="str">
        <f t="array" ref="F1966">IFERROR(XLOOKUP(E1966,Operadores!A:A,Operadores!B:B))</f>
        <v>SORJUL</v>
      </c>
      <c r="G1966" s="36" t="s">
        <v>72</v>
      </c>
      <c r="H1966" s="39">
        <v>19.59</v>
      </c>
      <c r="I1966" s="40">
        <v>668.0</v>
      </c>
      <c r="J1966" s="41">
        <f t="shared" si="1"/>
        <v>13086.12</v>
      </c>
      <c r="K1966" s="37" t="str">
        <f t="array" ref="K1966">IFERROR(XLOOKUP(G1966,'Tipo de carga'!A:A,'Tipo de carga'!B:B))</f>
        <v>Autoabasto</v>
      </c>
      <c r="L1966" s="37">
        <f t="shared" si="2"/>
        <v>42</v>
      </c>
      <c r="M1966" s="37">
        <f t="shared" si="3"/>
        <v>18</v>
      </c>
      <c r="N1966" s="37">
        <f t="shared" si="4"/>
        <v>10</v>
      </c>
      <c r="O1966" s="37" t="str">
        <f t="array" ref="O1966">IFERROR(XLOOKUP(K1966,'Tipo de carga'!B:B,'Tipo de carga'!C:C))</f>
        <v>Diesel</v>
      </c>
    </row>
    <row r="1967">
      <c r="A1967" s="36">
        <v>2019.0</v>
      </c>
      <c r="B1967" s="37" t="str">
        <f>IFERROR(VLOOKUP(A1967,'asig octubre'!$A$2:$C$442,3,0))</f>
        <v>MeLi asignado SD</v>
      </c>
      <c r="C1967" s="37" t="str">
        <f>IFERROR(VLOOKUP(A1967,'asig octubre'!$A$2:$B$442,2,0))</f>
        <v>EC-05</v>
      </c>
      <c r="D1967" s="38">
        <v>45583.64813657408</v>
      </c>
      <c r="E1967" s="36" t="s">
        <v>207</v>
      </c>
      <c r="F1967" s="37" t="str">
        <f t="array" ref="F1967">IFERROR(XLOOKUP(E1967,Operadores!A:A,Operadores!B:B))</f>
        <v>HERJOS08</v>
      </c>
      <c r="G1967" s="36" t="s">
        <v>72</v>
      </c>
      <c r="H1967" s="39">
        <v>19.59</v>
      </c>
      <c r="I1967" s="40">
        <v>345.0</v>
      </c>
      <c r="J1967" s="41">
        <f t="shared" si="1"/>
        <v>6758.55</v>
      </c>
      <c r="K1967" s="37" t="str">
        <f t="array" ref="K1967">IFERROR(XLOOKUP(G1967,'Tipo de carga'!A:A,'Tipo de carga'!B:B))</f>
        <v>Autoabasto</v>
      </c>
      <c r="L1967" s="37">
        <f t="shared" si="2"/>
        <v>42</v>
      </c>
      <c r="M1967" s="37">
        <f t="shared" si="3"/>
        <v>18</v>
      </c>
      <c r="N1967" s="37">
        <f t="shared" si="4"/>
        <v>10</v>
      </c>
      <c r="O1967" s="37" t="str">
        <f t="array" ref="O1967">IFERROR(XLOOKUP(K1967,'Tipo de carga'!B:B,'Tipo de carga'!C:C))</f>
        <v>Diesel</v>
      </c>
    </row>
    <row r="1968">
      <c r="A1968" s="36">
        <v>2021.0</v>
      </c>
      <c r="B1968" s="37" t="str">
        <f>IFERROR(VLOOKUP(A1968,'asig octubre'!$A$2:$C$442,3,0))</f>
        <v>Available</v>
      </c>
      <c r="C1968" s="37" t="str">
        <f>IFERROR(VLOOKUP(A1968,'asig octubre'!$A$2:$B$442,2,0))</f>
        <v>TTE</v>
      </c>
      <c r="D1968" s="38">
        <v>45583.58336805556</v>
      </c>
      <c r="E1968" s="36" t="s">
        <v>474</v>
      </c>
      <c r="F1968" s="37" t="str">
        <f t="array" ref="F1968">IFERROR(XLOOKUP(E1968,Operadores!A:A,Operadores!B:B))</f>
        <v>COLALE</v>
      </c>
      <c r="G1968" s="36" t="s">
        <v>72</v>
      </c>
      <c r="H1968" s="39">
        <v>19.59</v>
      </c>
      <c r="I1968" s="40">
        <v>246.0</v>
      </c>
      <c r="J1968" s="41">
        <f t="shared" si="1"/>
        <v>4819.14</v>
      </c>
      <c r="K1968" s="37" t="str">
        <f t="array" ref="K1968">IFERROR(XLOOKUP(G1968,'Tipo de carga'!A:A,'Tipo de carga'!B:B))</f>
        <v>Autoabasto</v>
      </c>
      <c r="L1968" s="37">
        <f t="shared" si="2"/>
        <v>42</v>
      </c>
      <c r="M1968" s="37">
        <f t="shared" si="3"/>
        <v>18</v>
      </c>
      <c r="N1968" s="37">
        <f t="shared" si="4"/>
        <v>10</v>
      </c>
      <c r="O1968" s="37" t="str">
        <f t="array" ref="O1968">IFERROR(XLOOKUP(K1968,'Tipo de carga'!B:B,'Tipo de carga'!C:C))</f>
        <v>Diesel</v>
      </c>
    </row>
    <row r="1969">
      <c r="A1969" s="36" t="s">
        <v>187</v>
      </c>
      <c r="B1969" s="37" t="str">
        <f>IFERROR(VLOOKUP(A1969,'asig octubre'!$A$2:$C$442,3,0))</f>
        <v/>
      </c>
      <c r="C1969" s="37" t="str">
        <f>IFERROR(VLOOKUP(A1969,'asig octubre'!$A$2:$B$442,2,0))</f>
        <v/>
      </c>
      <c r="D1969" s="38">
        <v>45583.56072916667</v>
      </c>
      <c r="E1969" s="36" t="s">
        <v>69</v>
      </c>
      <c r="F1969" s="37" t="str">
        <f t="array" ref="F1969">IFERROR(XLOOKUP(E1969,Operadores!A:A,Operadores!B:B))</f>
        <v>MTTO</v>
      </c>
      <c r="G1969" s="36" t="s">
        <v>72</v>
      </c>
      <c r="H1969" s="39">
        <v>19.59</v>
      </c>
      <c r="I1969" s="40">
        <v>9.0</v>
      </c>
      <c r="J1969" s="41">
        <f t="shared" si="1"/>
        <v>176.31</v>
      </c>
      <c r="K1969" s="37" t="str">
        <f t="array" ref="K1969">IFERROR(XLOOKUP(G1969,'Tipo de carga'!A:A,'Tipo de carga'!B:B))</f>
        <v>Autoabasto</v>
      </c>
      <c r="L1969" s="37">
        <f t="shared" si="2"/>
        <v>42</v>
      </c>
      <c r="M1969" s="37">
        <f t="shared" si="3"/>
        <v>18</v>
      </c>
      <c r="N1969" s="37">
        <f t="shared" si="4"/>
        <v>10</v>
      </c>
      <c r="O1969" s="37" t="str">
        <f t="array" ref="O1969">IFERROR(XLOOKUP(K1969,'Tipo de carga'!B:B,'Tipo de carga'!C:C))</f>
        <v>Diesel</v>
      </c>
    </row>
    <row r="1970">
      <c r="A1970" s="36">
        <v>1807.0</v>
      </c>
      <c r="B1970" s="37" t="str">
        <f>IFERROR(VLOOKUP(A1970,'asig octubre'!$A$2:$C$442,3,0))</f>
        <v>Liverpool Local</v>
      </c>
      <c r="C1970" s="37" t="str">
        <f>IFERROR(VLOOKUP(A1970,'asig octubre'!$A$2:$B$442,2,0))</f>
        <v>EC-01</v>
      </c>
      <c r="D1970" s="38">
        <v>45583.55380787037</v>
      </c>
      <c r="E1970" s="36" t="s">
        <v>523</v>
      </c>
      <c r="F1970" s="37" t="str">
        <f t="array" ref="F1970">IFERROR(XLOOKUP(E1970,Operadores!A:A,Operadores!B:B))</f>
        <v>QUIJOS</v>
      </c>
      <c r="G1970" s="36" t="s">
        <v>72</v>
      </c>
      <c r="H1970" s="39">
        <v>19.59</v>
      </c>
      <c r="I1970" s="40">
        <v>648.0</v>
      </c>
      <c r="J1970" s="41">
        <f t="shared" si="1"/>
        <v>12694.32</v>
      </c>
      <c r="K1970" s="37" t="str">
        <f t="array" ref="K1970">IFERROR(XLOOKUP(G1970,'Tipo de carga'!A:A,'Tipo de carga'!B:B))</f>
        <v>Autoabasto</v>
      </c>
      <c r="L1970" s="37">
        <f t="shared" si="2"/>
        <v>42</v>
      </c>
      <c r="M1970" s="37">
        <f t="shared" si="3"/>
        <v>18</v>
      </c>
      <c r="N1970" s="37">
        <f t="shared" si="4"/>
        <v>10</v>
      </c>
      <c r="O1970" s="37" t="str">
        <f t="array" ref="O1970">IFERROR(XLOOKUP(K1970,'Tipo de carga'!B:B,'Tipo de carga'!C:C))</f>
        <v>Diesel</v>
      </c>
    </row>
    <row r="1971">
      <c r="A1971" s="36">
        <v>1946.0</v>
      </c>
      <c r="B1971" s="37" t="str">
        <f>IFERROR(VLOOKUP(A1971,'asig octubre'!$A$2:$C$442,3,0))</f>
        <v>MeLi asignado SD</v>
      </c>
      <c r="C1971" s="37" t="str">
        <f>IFERROR(VLOOKUP(A1971,'asig octubre'!$A$2:$B$442,2,0))</f>
        <v>EC-05</v>
      </c>
      <c r="D1971" s="38">
        <v>45583.532800925925</v>
      </c>
      <c r="E1971" s="36" t="s">
        <v>183</v>
      </c>
      <c r="F1971" s="37" t="str">
        <f t="array" ref="F1971">IFERROR(XLOOKUP(E1971,Operadores!A:A,Operadores!B:B))</f>
        <v>VARJUAX</v>
      </c>
      <c r="G1971" s="36" t="s">
        <v>72</v>
      </c>
      <c r="H1971" s="39">
        <v>19.59</v>
      </c>
      <c r="I1971" s="40">
        <v>243.0</v>
      </c>
      <c r="J1971" s="41">
        <f t="shared" si="1"/>
        <v>4760.37</v>
      </c>
      <c r="K1971" s="37" t="str">
        <f t="array" ref="K1971">IFERROR(XLOOKUP(G1971,'Tipo de carga'!A:A,'Tipo de carga'!B:B))</f>
        <v>Autoabasto</v>
      </c>
      <c r="L1971" s="37">
        <f t="shared" si="2"/>
        <v>42</v>
      </c>
      <c r="M1971" s="37">
        <f t="shared" si="3"/>
        <v>18</v>
      </c>
      <c r="N1971" s="37">
        <f t="shared" si="4"/>
        <v>10</v>
      </c>
      <c r="O1971" s="37" t="str">
        <f t="array" ref="O1971">IFERROR(XLOOKUP(K1971,'Tipo de carga'!B:B,'Tipo de carga'!C:C))</f>
        <v>Diesel</v>
      </c>
    </row>
    <row r="1972">
      <c r="A1972" s="36">
        <v>1751.0</v>
      </c>
      <c r="B1972" s="37" t="str">
        <f>IFERROR(VLOOKUP(A1972,'asig octubre'!$A$2:$C$442,3,0))</f>
        <v>Liverpool Local</v>
      </c>
      <c r="C1972" s="37" t="str">
        <f>IFERROR(VLOOKUP(A1972,'asig octubre'!$A$2:$B$442,2,0))</f>
        <v>EC-01</v>
      </c>
      <c r="D1972" s="38">
        <v>45583.519166666665</v>
      </c>
      <c r="E1972" s="36" t="s">
        <v>453</v>
      </c>
      <c r="F1972" s="37" t="str">
        <f t="array" ref="F1972">IFERROR(XLOOKUP(E1972,Operadores!A:A,Operadores!B:B))</f>
        <v>GARLO</v>
      </c>
      <c r="G1972" s="36" t="s">
        <v>72</v>
      </c>
      <c r="H1972" s="39">
        <v>19.59</v>
      </c>
      <c r="I1972" s="40">
        <v>396.0</v>
      </c>
      <c r="J1972" s="41">
        <f t="shared" si="1"/>
        <v>7757.64</v>
      </c>
      <c r="K1972" s="37" t="str">
        <f t="array" ref="K1972">IFERROR(XLOOKUP(G1972,'Tipo de carga'!A:A,'Tipo de carga'!B:B))</f>
        <v>Autoabasto</v>
      </c>
      <c r="L1972" s="37">
        <f t="shared" si="2"/>
        <v>42</v>
      </c>
      <c r="M1972" s="37">
        <f t="shared" si="3"/>
        <v>18</v>
      </c>
      <c r="N1972" s="37">
        <f t="shared" si="4"/>
        <v>10</v>
      </c>
      <c r="O1972" s="37" t="str">
        <f t="array" ref="O1972">IFERROR(XLOOKUP(K1972,'Tipo de carga'!B:B,'Tipo de carga'!C:C))</f>
        <v>Diesel</v>
      </c>
    </row>
    <row r="1973">
      <c r="A1973" s="36">
        <v>2002.0</v>
      </c>
      <c r="B1973" s="37" t="str">
        <f>IFERROR(VLOOKUP(A1973,'asig octubre'!$A$2:$C$442,3,0))</f>
        <v>MeLi Dedicado Merida</v>
      </c>
      <c r="C1973" s="37" t="str">
        <f>IFERROR(VLOOKUP(A1973,'asig octubre'!$A$2:$B$442,2,0))</f>
        <v>EC-05</v>
      </c>
      <c r="D1973" s="38">
        <v>45583.5083912037</v>
      </c>
      <c r="E1973" s="36" t="s">
        <v>337</v>
      </c>
      <c r="F1973" s="37" t="str">
        <f t="array" ref="F1973">IFERROR(XLOOKUP(E1973,Operadores!A:A,Operadores!B:B))</f>
        <v>FLOBRA</v>
      </c>
      <c r="G1973" s="36" t="s">
        <v>72</v>
      </c>
      <c r="H1973" s="39">
        <v>19.59</v>
      </c>
      <c r="I1973" s="40">
        <v>221.0</v>
      </c>
      <c r="J1973" s="41">
        <f t="shared" si="1"/>
        <v>4329.39</v>
      </c>
      <c r="K1973" s="37" t="str">
        <f t="array" ref="K1973">IFERROR(XLOOKUP(G1973,'Tipo de carga'!A:A,'Tipo de carga'!B:B))</f>
        <v>Autoabasto</v>
      </c>
      <c r="L1973" s="37">
        <f t="shared" si="2"/>
        <v>42</v>
      </c>
      <c r="M1973" s="37">
        <f t="shared" si="3"/>
        <v>18</v>
      </c>
      <c r="N1973" s="37">
        <f t="shared" si="4"/>
        <v>10</v>
      </c>
      <c r="O1973" s="37" t="str">
        <f t="array" ref="O1973">IFERROR(XLOOKUP(K1973,'Tipo de carga'!B:B,'Tipo de carga'!C:C))</f>
        <v>Diesel</v>
      </c>
    </row>
    <row r="1974">
      <c r="A1974" s="36">
        <v>1934.0</v>
      </c>
      <c r="B1974" s="37" t="str">
        <f>IFERROR(VLOOKUP(A1974,'asig octubre'!$A$2:$C$442,3,0))</f>
        <v>Circuitos</v>
      </c>
      <c r="C1974" s="37" t="str">
        <f>IFERROR(VLOOKUP(A1974,'asig octubre'!$A$2:$B$442,2,0))</f>
        <v>EC-03</v>
      </c>
      <c r="D1974" s="38">
        <v>45583.49969907408</v>
      </c>
      <c r="E1974" s="36" t="s">
        <v>272</v>
      </c>
      <c r="F1974" s="37" t="str">
        <f t="array" ref="F1974">IFERROR(XLOOKUP(E1974,Operadores!A:A,Operadores!B:B))</f>
        <v>AVIEN</v>
      </c>
      <c r="G1974" s="36" t="s">
        <v>72</v>
      </c>
      <c r="H1974" s="39">
        <v>19.59</v>
      </c>
      <c r="I1974" s="40">
        <v>530.0</v>
      </c>
      <c r="J1974" s="41">
        <f t="shared" si="1"/>
        <v>10382.7</v>
      </c>
      <c r="K1974" s="37" t="str">
        <f t="array" ref="K1974">IFERROR(XLOOKUP(G1974,'Tipo de carga'!A:A,'Tipo de carga'!B:B))</f>
        <v>Autoabasto</v>
      </c>
      <c r="L1974" s="37">
        <f t="shared" si="2"/>
        <v>42</v>
      </c>
      <c r="M1974" s="37">
        <f t="shared" si="3"/>
        <v>18</v>
      </c>
      <c r="N1974" s="37">
        <f t="shared" si="4"/>
        <v>10</v>
      </c>
      <c r="O1974" s="37" t="str">
        <f t="array" ref="O1974">IFERROR(XLOOKUP(K1974,'Tipo de carga'!B:B,'Tipo de carga'!C:C))</f>
        <v>Diesel</v>
      </c>
    </row>
    <row r="1975">
      <c r="A1975" s="36">
        <v>1993.0</v>
      </c>
      <c r="B1975" s="37" t="str">
        <f>IFERROR(VLOOKUP(A1975,'asig octubre'!$A$2:$C$442,3,0))</f>
        <v>MeLi Dedicado TD</v>
      </c>
      <c r="C1975" s="37" t="str">
        <f>IFERROR(VLOOKUP(A1975,'asig octubre'!$A$2:$B$442,2,0))</f>
        <v>EC-05</v>
      </c>
      <c r="D1975" s="38">
        <v>45583.48960648148</v>
      </c>
      <c r="E1975" s="36" t="s">
        <v>188</v>
      </c>
      <c r="F1975" s="37" t="str">
        <f t="array" ref="F1975">IFERROR(XLOOKUP(E1975,Operadores!A:A,Operadores!B:B))</f>
        <v>ZAMROB</v>
      </c>
      <c r="G1975" s="36" t="s">
        <v>72</v>
      </c>
      <c r="H1975" s="39">
        <v>19.59</v>
      </c>
      <c r="I1975" s="40">
        <v>530.0</v>
      </c>
      <c r="J1975" s="41">
        <f t="shared" si="1"/>
        <v>10382.7</v>
      </c>
      <c r="K1975" s="37" t="str">
        <f t="array" ref="K1975">IFERROR(XLOOKUP(G1975,'Tipo de carga'!A:A,'Tipo de carga'!B:B))</f>
        <v>Autoabasto</v>
      </c>
      <c r="L1975" s="37">
        <f t="shared" si="2"/>
        <v>42</v>
      </c>
      <c r="M1975" s="37">
        <f t="shared" si="3"/>
        <v>18</v>
      </c>
      <c r="N1975" s="37">
        <f t="shared" si="4"/>
        <v>10</v>
      </c>
      <c r="O1975" s="37" t="str">
        <f t="array" ref="O1975">IFERROR(XLOOKUP(K1975,'Tipo de carga'!B:B,'Tipo de carga'!C:C))</f>
        <v>Diesel</v>
      </c>
    </row>
    <row r="1976">
      <c r="A1976" s="36">
        <v>1947.0</v>
      </c>
      <c r="B1976" s="37" t="str">
        <f>IFERROR(VLOOKUP(A1976,'asig octubre'!$A$2:$C$442,3,0))</f>
        <v>Circuitos</v>
      </c>
      <c r="C1976" s="37" t="str">
        <f>IFERROR(VLOOKUP(A1976,'asig octubre'!$A$2:$B$442,2,0))</f>
        <v>EC-03</v>
      </c>
      <c r="D1976" s="38">
        <v>45583.47849537037</v>
      </c>
      <c r="E1976" s="36" t="s">
        <v>484</v>
      </c>
      <c r="F1976" s="37" t="str">
        <f t="array" ref="F1976">IFERROR(XLOOKUP(E1976,Operadores!A:A,Operadores!B:B))</f>
        <v>MOLALE</v>
      </c>
      <c r="G1976" s="36" t="s">
        <v>72</v>
      </c>
      <c r="H1976" s="39">
        <v>19.59</v>
      </c>
      <c r="I1976" s="40">
        <v>274.0</v>
      </c>
      <c r="J1976" s="41">
        <f t="shared" si="1"/>
        <v>5367.66</v>
      </c>
      <c r="K1976" s="37" t="str">
        <f t="array" ref="K1976">IFERROR(XLOOKUP(G1976,'Tipo de carga'!A:A,'Tipo de carga'!B:B))</f>
        <v>Autoabasto</v>
      </c>
      <c r="L1976" s="37">
        <f t="shared" si="2"/>
        <v>42</v>
      </c>
      <c r="M1976" s="37">
        <f t="shared" si="3"/>
        <v>18</v>
      </c>
      <c r="N1976" s="37">
        <f t="shared" si="4"/>
        <v>10</v>
      </c>
      <c r="O1976" s="37" t="str">
        <f t="array" ref="O1976">IFERROR(XLOOKUP(K1976,'Tipo de carga'!B:B,'Tipo de carga'!C:C))</f>
        <v>Diesel</v>
      </c>
    </row>
    <row r="1977">
      <c r="A1977" s="36">
        <v>1832.0</v>
      </c>
      <c r="B1977" s="37" t="str">
        <f>IFERROR(VLOOKUP(A1977,'asig octubre'!$A$2:$C$442,3,0))</f>
        <v>Liverpool Local</v>
      </c>
      <c r="C1977" s="37" t="str">
        <f>IFERROR(VLOOKUP(A1977,'asig octubre'!$A$2:$B$442,2,0))</f>
        <v>EC-01</v>
      </c>
      <c r="D1977" s="38">
        <v>45583.466527777775</v>
      </c>
      <c r="E1977" s="36" t="s">
        <v>388</v>
      </c>
      <c r="F1977" s="37" t="str">
        <f t="array" ref="F1977">IFERROR(XLOOKUP(E1977,Operadores!A:A,Operadores!B:B))</f>
        <v>SANBEN</v>
      </c>
      <c r="G1977" s="36" t="s">
        <v>72</v>
      </c>
      <c r="H1977" s="39">
        <v>19.59</v>
      </c>
      <c r="I1977" s="40">
        <v>835.0</v>
      </c>
      <c r="J1977" s="41">
        <f t="shared" si="1"/>
        <v>16357.65</v>
      </c>
      <c r="K1977" s="37" t="str">
        <f t="array" ref="K1977">IFERROR(XLOOKUP(G1977,'Tipo de carga'!A:A,'Tipo de carga'!B:B))</f>
        <v>Autoabasto</v>
      </c>
      <c r="L1977" s="37">
        <f t="shared" si="2"/>
        <v>42</v>
      </c>
      <c r="M1977" s="37">
        <f t="shared" si="3"/>
        <v>18</v>
      </c>
      <c r="N1977" s="37">
        <f t="shared" si="4"/>
        <v>10</v>
      </c>
      <c r="O1977" s="37" t="str">
        <f t="array" ref="O1977">IFERROR(XLOOKUP(K1977,'Tipo de carga'!B:B,'Tipo de carga'!C:C))</f>
        <v>Diesel</v>
      </c>
    </row>
    <row r="1978">
      <c r="A1978" s="36">
        <v>1724.0</v>
      </c>
      <c r="B1978" s="37" t="str">
        <f>IFERROR(VLOOKUP(A1978,'asig octubre'!$A$2:$C$442,3,0))</f>
        <v>Liverpool Local</v>
      </c>
      <c r="C1978" s="37" t="str">
        <f>IFERROR(VLOOKUP(A1978,'asig octubre'!$A$2:$B$442,2,0))</f>
        <v>EC-01</v>
      </c>
      <c r="D1978" s="38">
        <v>45583.44289351852</v>
      </c>
      <c r="E1978" s="36" t="s">
        <v>344</v>
      </c>
      <c r="F1978" s="37" t="str">
        <f t="array" ref="F1978">IFERROR(XLOOKUP(E1978,Operadores!A:A,Operadores!B:B))</f>
        <v>MORLU01</v>
      </c>
      <c r="G1978" s="36" t="s">
        <v>72</v>
      </c>
      <c r="H1978" s="39">
        <v>19.59</v>
      </c>
      <c r="I1978" s="40">
        <v>448.0</v>
      </c>
      <c r="J1978" s="41">
        <f t="shared" si="1"/>
        <v>8776.32</v>
      </c>
      <c r="K1978" s="37" t="str">
        <f t="array" ref="K1978">IFERROR(XLOOKUP(G1978,'Tipo de carga'!A:A,'Tipo de carga'!B:B))</f>
        <v>Autoabasto</v>
      </c>
      <c r="L1978" s="37">
        <f t="shared" si="2"/>
        <v>42</v>
      </c>
      <c r="M1978" s="37">
        <f t="shared" si="3"/>
        <v>18</v>
      </c>
      <c r="N1978" s="37">
        <f t="shared" si="4"/>
        <v>10</v>
      </c>
      <c r="O1978" s="37" t="str">
        <f t="array" ref="O1978">IFERROR(XLOOKUP(K1978,'Tipo de carga'!B:B,'Tipo de carga'!C:C))</f>
        <v>Diesel</v>
      </c>
    </row>
    <row r="1979">
      <c r="A1979" s="36">
        <v>1829.0</v>
      </c>
      <c r="B1979" s="37" t="str">
        <f>IFERROR(VLOOKUP(A1979,'asig octubre'!$A$2:$C$442,3,0))</f>
        <v>Circuitos</v>
      </c>
      <c r="C1979" s="37" t="str">
        <f>IFERROR(VLOOKUP(A1979,'asig octubre'!$A$2:$B$442,2,0))</f>
        <v>EC-03</v>
      </c>
      <c r="D1979" s="38">
        <v>45583.427881944444</v>
      </c>
      <c r="E1979" s="36" t="s">
        <v>245</v>
      </c>
      <c r="F1979" s="37" t="str">
        <f t="array" ref="F1979">IFERROR(XLOOKUP(E1979,Operadores!A:A,Operadores!B:B))</f>
        <v>HERAL04</v>
      </c>
      <c r="G1979" s="36" t="s">
        <v>72</v>
      </c>
      <c r="H1979" s="39">
        <v>19.59</v>
      </c>
      <c r="I1979" s="40">
        <v>287.0</v>
      </c>
      <c r="J1979" s="41">
        <f t="shared" si="1"/>
        <v>5622.33</v>
      </c>
      <c r="K1979" s="37" t="str">
        <f t="array" ref="K1979">IFERROR(XLOOKUP(G1979,'Tipo de carga'!A:A,'Tipo de carga'!B:B))</f>
        <v>Autoabasto</v>
      </c>
      <c r="L1979" s="37">
        <f t="shared" si="2"/>
        <v>42</v>
      </c>
      <c r="M1979" s="37">
        <f t="shared" si="3"/>
        <v>18</v>
      </c>
      <c r="N1979" s="37">
        <f t="shared" si="4"/>
        <v>10</v>
      </c>
      <c r="O1979" s="37" t="str">
        <f t="array" ref="O1979">IFERROR(XLOOKUP(K1979,'Tipo de carga'!B:B,'Tipo de carga'!C:C))</f>
        <v>Diesel</v>
      </c>
    </row>
    <row r="1980">
      <c r="A1980" s="36">
        <v>1871.0</v>
      </c>
      <c r="B1980" s="37" t="str">
        <f>IFERROR(VLOOKUP(A1980,'asig octubre'!$A$2:$C$442,3,0))</f>
        <v>Circuitos</v>
      </c>
      <c r="C1980" s="37" t="str">
        <f>IFERROR(VLOOKUP(A1980,'asig octubre'!$A$2:$B$442,2,0))</f>
        <v>EC-03</v>
      </c>
      <c r="D1980" s="38">
        <v>45583.38243055555</v>
      </c>
      <c r="E1980" s="36" t="s">
        <v>197</v>
      </c>
      <c r="F1980" s="37" t="str">
        <f t="array" ref="F1980">IFERROR(XLOOKUP(E1980,Operadores!A:A,Operadores!B:B))</f>
        <v>REYALE</v>
      </c>
      <c r="G1980" s="36" t="s">
        <v>72</v>
      </c>
      <c r="H1980" s="39">
        <v>19.59</v>
      </c>
      <c r="I1980" s="40">
        <v>619.0</v>
      </c>
      <c r="J1980" s="41">
        <f t="shared" si="1"/>
        <v>12126.21</v>
      </c>
      <c r="K1980" s="37" t="str">
        <f t="array" ref="K1980">IFERROR(XLOOKUP(G1980,'Tipo de carga'!A:A,'Tipo de carga'!B:B))</f>
        <v>Autoabasto</v>
      </c>
      <c r="L1980" s="37">
        <f t="shared" si="2"/>
        <v>42</v>
      </c>
      <c r="M1980" s="37">
        <f t="shared" si="3"/>
        <v>18</v>
      </c>
      <c r="N1980" s="37">
        <f t="shared" si="4"/>
        <v>10</v>
      </c>
      <c r="O1980" s="37" t="str">
        <f t="array" ref="O1980">IFERROR(XLOOKUP(K1980,'Tipo de carga'!B:B,'Tipo de carga'!C:C))</f>
        <v>Diesel</v>
      </c>
    </row>
    <row r="1981">
      <c r="A1981" s="36">
        <v>1649.0</v>
      </c>
      <c r="B1981" s="37" t="str">
        <f>IFERROR(VLOOKUP(A1981,'asig octubre'!$A$2:$C$442,3,0))</f>
        <v>Liverpool Local</v>
      </c>
      <c r="C1981" s="37" t="str">
        <f>IFERROR(VLOOKUP(A1981,'asig octubre'!$A$2:$B$442,2,0))</f>
        <v>EC-01</v>
      </c>
      <c r="D1981" s="38">
        <v>45583.36752314815</v>
      </c>
      <c r="E1981" s="36" t="s">
        <v>524</v>
      </c>
      <c r="F1981" s="37" t="str">
        <f t="array" ref="F1981">IFERROR(XLOOKUP(E1981,Operadores!A:A,Operadores!B:B))</f>
        <v>ORDIGN01</v>
      </c>
      <c r="G1981" s="36" t="s">
        <v>72</v>
      </c>
      <c r="H1981" s="39">
        <v>19.59</v>
      </c>
      <c r="I1981" s="40">
        <v>421.0</v>
      </c>
      <c r="J1981" s="41">
        <f t="shared" si="1"/>
        <v>8247.39</v>
      </c>
      <c r="K1981" s="37" t="str">
        <f t="array" ref="K1981">IFERROR(XLOOKUP(G1981,'Tipo de carga'!A:A,'Tipo de carga'!B:B))</f>
        <v>Autoabasto</v>
      </c>
      <c r="L1981" s="37">
        <f t="shared" si="2"/>
        <v>42</v>
      </c>
      <c r="M1981" s="37">
        <f t="shared" si="3"/>
        <v>18</v>
      </c>
      <c r="N1981" s="37">
        <f t="shared" si="4"/>
        <v>10</v>
      </c>
      <c r="O1981" s="37" t="str">
        <f t="array" ref="O1981">IFERROR(XLOOKUP(K1981,'Tipo de carga'!B:B,'Tipo de carga'!C:C))</f>
        <v>Diesel</v>
      </c>
    </row>
    <row r="1982">
      <c r="A1982" s="36">
        <v>1847.0</v>
      </c>
      <c r="B1982" s="37" t="str">
        <f>IFERROR(VLOOKUP(A1982,'asig octubre'!$A$2:$C$442,3,0))</f>
        <v>Circuitos</v>
      </c>
      <c r="C1982" s="37" t="str">
        <f>IFERROR(VLOOKUP(A1982,'asig octubre'!$A$2:$B$442,2,0))</f>
        <v>EC-03</v>
      </c>
      <c r="D1982" s="38">
        <v>45583.2668287037</v>
      </c>
      <c r="E1982" s="36" t="s">
        <v>243</v>
      </c>
      <c r="F1982" s="37" t="str">
        <f t="array" ref="F1982">IFERROR(XLOOKUP(E1982,Operadores!A:A,Operadores!B:B))</f>
        <v>HERJO17X</v>
      </c>
      <c r="G1982" s="36" t="s">
        <v>72</v>
      </c>
      <c r="H1982" s="39">
        <v>19.59</v>
      </c>
      <c r="I1982" s="40">
        <v>527.0</v>
      </c>
      <c r="J1982" s="41">
        <f t="shared" si="1"/>
        <v>10323.93</v>
      </c>
      <c r="K1982" s="37" t="str">
        <f t="array" ref="K1982">IFERROR(XLOOKUP(G1982,'Tipo de carga'!A:A,'Tipo de carga'!B:B))</f>
        <v>Autoabasto</v>
      </c>
      <c r="L1982" s="37">
        <f t="shared" si="2"/>
        <v>42</v>
      </c>
      <c r="M1982" s="37">
        <f t="shared" si="3"/>
        <v>18</v>
      </c>
      <c r="N1982" s="37">
        <f t="shared" si="4"/>
        <v>10</v>
      </c>
      <c r="O1982" s="37" t="str">
        <f t="array" ref="O1982">IFERROR(XLOOKUP(K1982,'Tipo de carga'!B:B,'Tipo de carga'!C:C))</f>
        <v>Diesel</v>
      </c>
    </row>
    <row r="1983">
      <c r="A1983" s="36">
        <v>1628.0</v>
      </c>
      <c r="B1983" s="37" t="str">
        <f>IFERROR(VLOOKUP(A1983,'asig octubre'!$A$2:$C$442,3,0))</f>
        <v>Liverpool Local</v>
      </c>
      <c r="C1983" s="37" t="str">
        <f>IFERROR(VLOOKUP(A1983,'asig octubre'!$A$2:$B$442,2,0))</f>
        <v>EC-01</v>
      </c>
      <c r="D1983" s="38">
        <v>45583.254745370374</v>
      </c>
      <c r="E1983" s="36" t="s">
        <v>525</v>
      </c>
      <c r="F1983" s="37" t="str">
        <f t="array" ref="F1983">IFERROR(XLOOKUP(E1983,Operadores!A:A,Operadores!B:B))</f>
        <v>LEMANT</v>
      </c>
      <c r="G1983" s="36" t="s">
        <v>72</v>
      </c>
      <c r="H1983" s="39">
        <v>19.59</v>
      </c>
      <c r="I1983" s="40">
        <v>490.0</v>
      </c>
      <c r="J1983" s="41">
        <f t="shared" si="1"/>
        <v>9599.1</v>
      </c>
      <c r="K1983" s="37" t="str">
        <f t="array" ref="K1983">IFERROR(XLOOKUP(G1983,'Tipo de carga'!A:A,'Tipo de carga'!B:B))</f>
        <v>Autoabasto</v>
      </c>
      <c r="L1983" s="37">
        <f t="shared" si="2"/>
        <v>42</v>
      </c>
      <c r="M1983" s="37">
        <f t="shared" si="3"/>
        <v>18</v>
      </c>
      <c r="N1983" s="37">
        <f t="shared" si="4"/>
        <v>10</v>
      </c>
      <c r="O1983" s="37" t="str">
        <f t="array" ref="O1983">IFERROR(XLOOKUP(K1983,'Tipo de carga'!B:B,'Tipo de carga'!C:C))</f>
        <v>Diesel</v>
      </c>
    </row>
    <row r="1984">
      <c r="A1984" s="36">
        <v>2017.0</v>
      </c>
      <c r="B1984" s="37" t="str">
        <f>IFERROR(VLOOKUP(A1984,'asig octubre'!$A$2:$C$442,3,0))</f>
        <v>MeLi asignado SD</v>
      </c>
      <c r="C1984" s="37" t="str">
        <f>IFERROR(VLOOKUP(A1984,'asig octubre'!$A$2:$B$442,2,0))</f>
        <v>EC-05</v>
      </c>
      <c r="D1984" s="38">
        <v>45583.035405092596</v>
      </c>
      <c r="E1984" s="36" t="s">
        <v>179</v>
      </c>
      <c r="F1984" s="37" t="str">
        <f t="array" ref="F1984">IFERROR(XLOOKUP(E1984,Operadores!A:A,Operadores!B:B))</f>
        <v>IBAJOS</v>
      </c>
      <c r="G1984" s="36" t="s">
        <v>72</v>
      </c>
      <c r="H1984" s="39">
        <v>19.59</v>
      </c>
      <c r="I1984" s="40">
        <v>355.0</v>
      </c>
      <c r="J1984" s="41">
        <f t="shared" si="1"/>
        <v>6954.45</v>
      </c>
      <c r="K1984" s="37" t="str">
        <f t="array" ref="K1984">IFERROR(XLOOKUP(G1984,'Tipo de carga'!A:A,'Tipo de carga'!B:B))</f>
        <v>Autoabasto</v>
      </c>
      <c r="L1984" s="37">
        <f t="shared" si="2"/>
        <v>42</v>
      </c>
      <c r="M1984" s="37">
        <f t="shared" si="3"/>
        <v>18</v>
      </c>
      <c r="N1984" s="37">
        <f t="shared" si="4"/>
        <v>10</v>
      </c>
      <c r="O1984" s="37" t="str">
        <f t="array" ref="O1984">IFERROR(XLOOKUP(K1984,'Tipo de carga'!B:B,'Tipo de carga'!C:C))</f>
        <v>Diesel</v>
      </c>
    </row>
    <row r="1985">
      <c r="A1985" s="36">
        <v>1883.0</v>
      </c>
      <c r="B1985" s="37" t="str">
        <f>IFERROR(VLOOKUP(A1985,'asig octubre'!$A$2:$C$442,3,0))</f>
        <v>Circuitos</v>
      </c>
      <c r="C1985" s="37" t="str">
        <f>IFERROR(VLOOKUP(A1985,'asig octubre'!$A$2:$B$442,2,0))</f>
        <v>EC-03</v>
      </c>
      <c r="D1985" s="38">
        <v>45583.01527777778</v>
      </c>
      <c r="E1985" s="36" t="s">
        <v>202</v>
      </c>
      <c r="F1985" s="37" t="str">
        <f t="array" ref="F1985">IFERROR(XLOOKUP(E1985,Operadores!A:A,Operadores!B:B))</f>
        <v>JIMMI01</v>
      </c>
      <c r="G1985" s="36" t="s">
        <v>72</v>
      </c>
      <c r="H1985" s="39">
        <v>19.59</v>
      </c>
      <c r="I1985" s="40">
        <v>400.0</v>
      </c>
      <c r="J1985" s="41">
        <f t="shared" si="1"/>
        <v>7836</v>
      </c>
      <c r="K1985" s="37" t="str">
        <f t="array" ref="K1985">IFERROR(XLOOKUP(G1985,'Tipo de carga'!A:A,'Tipo de carga'!B:B))</f>
        <v>Autoabasto</v>
      </c>
      <c r="L1985" s="37">
        <f t="shared" si="2"/>
        <v>42</v>
      </c>
      <c r="M1985" s="37">
        <f t="shared" si="3"/>
        <v>18</v>
      </c>
      <c r="N1985" s="37">
        <f t="shared" si="4"/>
        <v>10</v>
      </c>
      <c r="O1985" s="37" t="str">
        <f t="array" ref="O1985">IFERROR(XLOOKUP(K1985,'Tipo de carga'!B:B,'Tipo de carga'!C:C))</f>
        <v>Diesel</v>
      </c>
    </row>
    <row r="1986">
      <c r="A1986" s="36">
        <v>2003.0</v>
      </c>
      <c r="B1986" s="37" t="str">
        <f>IFERROR(VLOOKUP(A1986,'asig octubre'!$A$2:$C$442,3,0))</f>
        <v>MeLi asignado SD</v>
      </c>
      <c r="C1986" s="37" t="str">
        <f>IFERROR(VLOOKUP(A1986,'asig octubre'!$A$2:$B$442,2,0))</f>
        <v>EC-05</v>
      </c>
      <c r="D1986" s="38">
        <v>45583.01094907407</v>
      </c>
      <c r="E1986" s="36" t="s">
        <v>371</v>
      </c>
      <c r="F1986" s="37" t="str">
        <f t="array" ref="F1986">IFERROR(XLOOKUP(E1986,Operadores!A:A,Operadores!B:B))</f>
        <v>MEDJOS01</v>
      </c>
      <c r="G1986" s="36" t="s">
        <v>72</v>
      </c>
      <c r="H1986" s="39">
        <v>19.59</v>
      </c>
      <c r="I1986" s="40">
        <v>77.0</v>
      </c>
      <c r="J1986" s="41">
        <f t="shared" si="1"/>
        <v>1508.43</v>
      </c>
      <c r="K1986" s="37" t="str">
        <f t="array" ref="K1986">IFERROR(XLOOKUP(G1986,'Tipo de carga'!A:A,'Tipo de carga'!B:B))</f>
        <v>Autoabasto</v>
      </c>
      <c r="L1986" s="37">
        <f t="shared" si="2"/>
        <v>42</v>
      </c>
      <c r="M1986" s="37">
        <f t="shared" si="3"/>
        <v>18</v>
      </c>
      <c r="N1986" s="37">
        <f t="shared" si="4"/>
        <v>10</v>
      </c>
      <c r="O1986" s="37" t="str">
        <f t="array" ref="O1986">IFERROR(XLOOKUP(K1986,'Tipo de carga'!B:B,'Tipo de carga'!C:C))</f>
        <v>Diesel</v>
      </c>
    </row>
    <row r="1987">
      <c r="A1987" s="36">
        <v>1933.0</v>
      </c>
      <c r="B1987" s="37" t="str">
        <f>IFERROR(VLOOKUP(A1987,'asig octubre'!$A$2:$C$442,3,0))</f>
        <v>Circuitos</v>
      </c>
      <c r="C1987" s="37" t="str">
        <f>IFERROR(VLOOKUP(A1987,'asig octubre'!$A$2:$B$442,2,0))</f>
        <v>EC-03</v>
      </c>
      <c r="D1987" s="38">
        <v>45583.00116898148</v>
      </c>
      <c r="E1987" s="36" t="s">
        <v>213</v>
      </c>
      <c r="F1987" s="37" t="str">
        <f t="array" ref="F1987">IFERROR(XLOOKUP(E1987,Operadores!A:A,Operadores!B:B))</f>
        <v>OLIMAR01</v>
      </c>
      <c r="G1987" s="36" t="s">
        <v>72</v>
      </c>
      <c r="H1987" s="39">
        <v>19.59</v>
      </c>
      <c r="I1987" s="40">
        <v>415.0</v>
      </c>
      <c r="J1987" s="41">
        <f t="shared" si="1"/>
        <v>8129.85</v>
      </c>
      <c r="K1987" s="37" t="str">
        <f t="array" ref="K1987">IFERROR(XLOOKUP(G1987,'Tipo de carga'!A:A,'Tipo de carga'!B:B))</f>
        <v>Autoabasto</v>
      </c>
      <c r="L1987" s="37">
        <f t="shared" si="2"/>
        <v>42</v>
      </c>
      <c r="M1987" s="37">
        <f t="shared" si="3"/>
        <v>18</v>
      </c>
      <c r="N1987" s="37">
        <f t="shared" si="4"/>
        <v>10</v>
      </c>
      <c r="O1987" s="37" t="str">
        <f t="array" ref="O1987">IFERROR(XLOOKUP(K1987,'Tipo de carga'!B:B,'Tipo de carga'!C:C))</f>
        <v>Diesel</v>
      </c>
    </row>
    <row r="1988">
      <c r="A1988" s="36">
        <v>1908.0</v>
      </c>
      <c r="B1988" s="37" t="str">
        <f>IFERROR(VLOOKUP(A1988,'asig octubre'!$A$2:$C$442,3,0))</f>
        <v>Circuitos Mty</v>
      </c>
      <c r="C1988" s="37" t="str">
        <f>IFERROR(VLOOKUP(A1988,'asig octubre'!$A$2:$B$442,2,0))</f>
        <v>EC-07</v>
      </c>
      <c r="D1988" s="38">
        <v>45583.931597222225</v>
      </c>
      <c r="E1988" s="36" t="s">
        <v>359</v>
      </c>
      <c r="F1988" s="37" t="str">
        <f t="array" ref="F1988">IFERROR(XLOOKUP(E1988,Operadores!A:A,Operadores!B:B))</f>
        <v>GARJOR01</v>
      </c>
      <c r="G1988" s="36" t="s">
        <v>19</v>
      </c>
      <c r="H1988" s="39">
        <v>19.59</v>
      </c>
      <c r="I1988" s="40">
        <v>469.0</v>
      </c>
      <c r="J1988" s="41">
        <f t="shared" si="1"/>
        <v>9187.71</v>
      </c>
      <c r="K1988" s="37" t="str">
        <f t="array" ref="K1988">IFERROR(XLOOKUP(G1988,'Tipo de carga'!A:A,'Tipo de carga'!B:B))</f>
        <v>Autoabasto</v>
      </c>
      <c r="L1988" s="37">
        <f t="shared" si="2"/>
        <v>42</v>
      </c>
      <c r="M1988" s="37">
        <f t="shared" si="3"/>
        <v>18</v>
      </c>
      <c r="N1988" s="37">
        <f t="shared" si="4"/>
        <v>10</v>
      </c>
      <c r="O1988" s="37" t="str">
        <f t="array" ref="O1988">IFERROR(XLOOKUP(K1988,'Tipo de carga'!B:B,'Tipo de carga'!C:C))</f>
        <v>Diesel</v>
      </c>
    </row>
    <row r="1989">
      <c r="A1989" s="36">
        <v>1971.0</v>
      </c>
      <c r="B1989" s="37" t="str">
        <f>IFERROR(VLOOKUP(A1989,'asig octubre'!$A$2:$C$442,3,0))</f>
        <v>Sayer Sencillo</v>
      </c>
      <c r="C1989" s="37" t="str">
        <f>IFERROR(VLOOKUP(A1989,'asig octubre'!$A$2:$B$442,2,0))</f>
        <v>EC-04</v>
      </c>
      <c r="D1989" s="38">
        <v>45583.86997685185</v>
      </c>
      <c r="E1989" s="36" t="s">
        <v>36</v>
      </c>
      <c r="F1989" s="37" t="str">
        <f t="array" ref="F1989">IFERROR(XLOOKUP(E1989,Operadores!A:A,Operadores!B:B))</f>
        <v>OLVOSX</v>
      </c>
      <c r="G1989" s="36" t="s">
        <v>19</v>
      </c>
      <c r="H1989" s="39">
        <v>19.59</v>
      </c>
      <c r="I1989" s="40">
        <v>800.0</v>
      </c>
      <c r="J1989" s="41">
        <f t="shared" si="1"/>
        <v>15672</v>
      </c>
      <c r="K1989" s="37" t="str">
        <f t="array" ref="K1989">IFERROR(XLOOKUP(G1989,'Tipo de carga'!A:A,'Tipo de carga'!B:B))</f>
        <v>Autoabasto</v>
      </c>
      <c r="L1989" s="37">
        <f t="shared" si="2"/>
        <v>42</v>
      </c>
      <c r="M1989" s="37">
        <f t="shared" si="3"/>
        <v>18</v>
      </c>
      <c r="N1989" s="37">
        <f t="shared" si="4"/>
        <v>10</v>
      </c>
      <c r="O1989" s="37" t="str">
        <f t="array" ref="O1989">IFERROR(XLOOKUP(K1989,'Tipo de carga'!B:B,'Tipo de carga'!C:C))</f>
        <v>Diesel</v>
      </c>
    </row>
    <row r="1990">
      <c r="A1990" s="36">
        <v>1822.0</v>
      </c>
      <c r="B1990" s="37" t="str">
        <f>IFERROR(VLOOKUP(A1990,'asig octubre'!$A$2:$C$442,3,0))</f>
        <v>Sayer Vuelteros</v>
      </c>
      <c r="C1990" s="37" t="str">
        <f>IFERROR(VLOOKUP(A1990,'asig octubre'!$A$2:$B$442,2,0))</f>
        <v>EC-04</v>
      </c>
      <c r="D1990" s="38">
        <v>45583.85697916667</v>
      </c>
      <c r="E1990" s="36" t="s">
        <v>78</v>
      </c>
      <c r="F1990" s="37" t="str">
        <f t="array" ref="F1990">IFERROR(XLOOKUP(E1990,Operadores!A:A,Operadores!B:B))</f>
        <v>OLVJES</v>
      </c>
      <c r="G1990" s="36" t="s">
        <v>19</v>
      </c>
      <c r="H1990" s="39">
        <v>19.59</v>
      </c>
      <c r="I1990" s="40">
        <v>720.0</v>
      </c>
      <c r="J1990" s="41">
        <f t="shared" si="1"/>
        <v>14104.8</v>
      </c>
      <c r="K1990" s="37" t="str">
        <f t="array" ref="K1990">IFERROR(XLOOKUP(G1990,'Tipo de carga'!A:A,'Tipo de carga'!B:B))</f>
        <v>Autoabasto</v>
      </c>
      <c r="L1990" s="37">
        <f t="shared" si="2"/>
        <v>42</v>
      </c>
      <c r="M1990" s="37">
        <f t="shared" si="3"/>
        <v>18</v>
      </c>
      <c r="N1990" s="37">
        <f t="shared" si="4"/>
        <v>10</v>
      </c>
      <c r="O1990" s="37" t="str">
        <f t="array" ref="O1990">IFERROR(XLOOKUP(K1990,'Tipo de carga'!B:B,'Tipo de carga'!C:C))</f>
        <v>Diesel</v>
      </c>
    </row>
    <row r="1991">
      <c r="A1991" s="36">
        <v>1886.0</v>
      </c>
      <c r="B1991" s="37" t="str">
        <f>IFERROR(VLOOKUP(A1991,'asig octubre'!$A$2:$C$442,3,0))</f>
        <v>Circuitos</v>
      </c>
      <c r="C1991" s="37" t="str">
        <f>IFERROR(VLOOKUP(A1991,'asig octubre'!$A$2:$B$442,2,0))</f>
        <v>EC-03</v>
      </c>
      <c r="D1991" s="38">
        <v>45583.7990162037</v>
      </c>
      <c r="E1991" s="36" t="s">
        <v>260</v>
      </c>
      <c r="F1991" s="37" t="str">
        <f t="array" ref="F1991">IFERROR(XLOOKUP(E1991,Operadores!A:A,Operadores!B:B))</f>
        <v>CORER</v>
      </c>
      <c r="G1991" s="36" t="s">
        <v>19</v>
      </c>
      <c r="H1991" s="39">
        <v>19.59</v>
      </c>
      <c r="I1991" s="40">
        <v>539.0</v>
      </c>
      <c r="J1991" s="41">
        <f t="shared" si="1"/>
        <v>10559.01</v>
      </c>
      <c r="K1991" s="37" t="str">
        <f t="array" ref="K1991">IFERROR(XLOOKUP(G1991,'Tipo de carga'!A:A,'Tipo de carga'!B:B))</f>
        <v>Autoabasto</v>
      </c>
      <c r="L1991" s="37">
        <f t="shared" si="2"/>
        <v>42</v>
      </c>
      <c r="M1991" s="37">
        <f t="shared" si="3"/>
        <v>18</v>
      </c>
      <c r="N1991" s="37">
        <f t="shared" si="4"/>
        <v>10</v>
      </c>
      <c r="O1991" s="37" t="str">
        <f t="array" ref="O1991">IFERROR(XLOOKUP(K1991,'Tipo de carga'!B:B,'Tipo de carga'!C:C))</f>
        <v>Diesel</v>
      </c>
    </row>
    <row r="1992">
      <c r="A1992" s="36">
        <v>1789.0</v>
      </c>
      <c r="B1992" s="37" t="str">
        <f>IFERROR(VLOOKUP(A1992,'asig octubre'!$A$2:$C$442,3,0))</f>
        <v>Colgate</v>
      </c>
      <c r="C1992" s="37" t="str">
        <f>IFERROR(VLOOKUP(A1992,'asig octubre'!$A$2:$B$442,2,0))</f>
        <v>EC-04</v>
      </c>
      <c r="D1992" s="38">
        <v>45583.736875</v>
      </c>
      <c r="E1992" s="36" t="s">
        <v>413</v>
      </c>
      <c r="F1992" s="37" t="str">
        <f t="array" ref="F1992">IFERROR(XLOOKUP(E1992,Operadores!A:A,Operadores!B:B))</f>
        <v>GALANG</v>
      </c>
      <c r="G1992" s="36" t="s">
        <v>19</v>
      </c>
      <c r="H1992" s="39">
        <v>19.59</v>
      </c>
      <c r="I1992" s="40">
        <v>323.0</v>
      </c>
      <c r="J1992" s="41">
        <f t="shared" si="1"/>
        <v>6327.57</v>
      </c>
      <c r="K1992" s="37" t="str">
        <f t="array" ref="K1992">IFERROR(XLOOKUP(G1992,'Tipo de carga'!A:A,'Tipo de carga'!B:B))</f>
        <v>Autoabasto</v>
      </c>
      <c r="L1992" s="37">
        <f t="shared" si="2"/>
        <v>42</v>
      </c>
      <c r="M1992" s="37">
        <f t="shared" si="3"/>
        <v>18</v>
      </c>
      <c r="N1992" s="37">
        <f t="shared" si="4"/>
        <v>10</v>
      </c>
      <c r="O1992" s="37" t="str">
        <f t="array" ref="O1992">IFERROR(XLOOKUP(K1992,'Tipo de carga'!B:B,'Tipo de carga'!C:C))</f>
        <v>Diesel</v>
      </c>
    </row>
    <row r="1993">
      <c r="A1993" s="36">
        <v>1800.0</v>
      </c>
      <c r="B1993" s="37" t="str">
        <f>IFERROR(VLOOKUP(A1993,'asig octubre'!$A$2:$C$442,3,0))</f>
        <v>Sayer Full</v>
      </c>
      <c r="C1993" s="37" t="str">
        <f>IFERROR(VLOOKUP(A1993,'asig octubre'!$A$2:$B$442,2,0))</f>
        <v>EC-04</v>
      </c>
      <c r="D1993" s="38">
        <v>45583.724803240744</v>
      </c>
      <c r="E1993" s="36" t="s">
        <v>73</v>
      </c>
      <c r="F1993" s="37" t="str">
        <f t="array" ref="F1993">IFERROR(XLOOKUP(E1993,Operadores!A:A,Operadores!B:B))</f>
        <v>PERJU03</v>
      </c>
      <c r="G1993" s="36" t="s">
        <v>19</v>
      </c>
      <c r="H1993" s="39">
        <v>19.59</v>
      </c>
      <c r="I1993" s="40">
        <v>775.0</v>
      </c>
      <c r="J1993" s="41">
        <f t="shared" si="1"/>
        <v>15182.25</v>
      </c>
      <c r="K1993" s="37" t="str">
        <f t="array" ref="K1993">IFERROR(XLOOKUP(G1993,'Tipo de carga'!A:A,'Tipo de carga'!B:B))</f>
        <v>Autoabasto</v>
      </c>
      <c r="L1993" s="37">
        <f t="shared" si="2"/>
        <v>42</v>
      </c>
      <c r="M1993" s="37">
        <f t="shared" si="3"/>
        <v>18</v>
      </c>
      <c r="N1993" s="37">
        <f t="shared" si="4"/>
        <v>10</v>
      </c>
      <c r="O1993" s="37" t="str">
        <f t="array" ref="O1993">IFERROR(XLOOKUP(K1993,'Tipo de carga'!B:B,'Tipo de carga'!C:C))</f>
        <v>Diesel</v>
      </c>
    </row>
    <row r="1994">
      <c r="A1994" s="36">
        <v>1846.0</v>
      </c>
      <c r="B1994" s="37" t="str">
        <f>IFERROR(VLOOKUP(A1994,'asig octubre'!$A$2:$C$442,3,0))</f>
        <v>Colgate</v>
      </c>
      <c r="C1994" s="37" t="str">
        <f>IFERROR(VLOOKUP(A1994,'asig octubre'!$A$2:$B$442,2,0))</f>
        <v>EC-04</v>
      </c>
      <c r="D1994" s="38">
        <v>45583.52488425926</v>
      </c>
      <c r="E1994" s="36" t="s">
        <v>70</v>
      </c>
      <c r="F1994" s="37" t="str">
        <f t="array" ref="F1994">IFERROR(XLOOKUP(E1994,Operadores!A:A,Operadores!B:B))</f>
        <v>IBAANY</v>
      </c>
      <c r="G1994" s="36" t="s">
        <v>19</v>
      </c>
      <c r="H1994" s="39">
        <v>19.59</v>
      </c>
      <c r="I1994" s="40">
        <v>612.0</v>
      </c>
      <c r="J1994" s="41">
        <f t="shared" si="1"/>
        <v>11989.08</v>
      </c>
      <c r="K1994" s="37" t="str">
        <f t="array" ref="K1994">IFERROR(XLOOKUP(G1994,'Tipo de carga'!A:A,'Tipo de carga'!B:B))</f>
        <v>Autoabasto</v>
      </c>
      <c r="L1994" s="37">
        <f t="shared" si="2"/>
        <v>42</v>
      </c>
      <c r="M1994" s="37">
        <f t="shared" si="3"/>
        <v>18</v>
      </c>
      <c r="N1994" s="37">
        <f t="shared" si="4"/>
        <v>10</v>
      </c>
      <c r="O1994" s="37" t="str">
        <f t="array" ref="O1994">IFERROR(XLOOKUP(K1994,'Tipo de carga'!B:B,'Tipo de carga'!C:C))</f>
        <v>Diesel</v>
      </c>
    </row>
    <row r="1995">
      <c r="A1995" s="36">
        <v>309.0</v>
      </c>
      <c r="B1995" s="37" t="str">
        <f>IFERROR(VLOOKUP(A1995,'asig octubre'!$A$2:$C$442,3,0))</f>
        <v>Sayer Thorton</v>
      </c>
      <c r="C1995" s="37" t="str">
        <f>IFERROR(VLOOKUP(A1995,'asig octubre'!$A$2:$B$442,2,0))</f>
        <v>EC-04</v>
      </c>
      <c r="D1995" s="38">
        <v>45583.510196759256</v>
      </c>
      <c r="E1995" s="36" t="s">
        <v>264</v>
      </c>
      <c r="F1995" s="37" t="str">
        <f t="array" ref="F1995">IFERROR(XLOOKUP(E1995,Operadores!A:A,Operadores!B:B))</f>
        <v>REVELI</v>
      </c>
      <c r="G1995" s="36" t="s">
        <v>19</v>
      </c>
      <c r="H1995" s="39">
        <v>19.59</v>
      </c>
      <c r="I1995" s="40">
        <v>171.0</v>
      </c>
      <c r="J1995" s="41">
        <f t="shared" si="1"/>
        <v>3349.89</v>
      </c>
      <c r="K1995" s="37" t="str">
        <f t="array" ref="K1995">IFERROR(XLOOKUP(G1995,'Tipo de carga'!A:A,'Tipo de carga'!B:B))</f>
        <v>Autoabasto</v>
      </c>
      <c r="L1995" s="37">
        <f t="shared" si="2"/>
        <v>42</v>
      </c>
      <c r="M1995" s="37">
        <f t="shared" si="3"/>
        <v>18</v>
      </c>
      <c r="N1995" s="37">
        <f t="shared" si="4"/>
        <v>10</v>
      </c>
      <c r="O1995" s="37" t="str">
        <f t="array" ref="O1995">IFERROR(XLOOKUP(K1995,'Tipo de carga'!B:B,'Tipo de carga'!C:C))</f>
        <v>Diesel</v>
      </c>
    </row>
    <row r="1996">
      <c r="A1996" s="36">
        <v>1906.0</v>
      </c>
      <c r="B1996" s="37" t="str">
        <f>IFERROR(VLOOKUP(A1996,'asig octubre'!$A$2:$C$442,3,0))</f>
        <v>PISA Gdl</v>
      </c>
      <c r="C1996" s="37" t="str">
        <f>IFERROR(VLOOKUP(A1996,'asig octubre'!$A$2:$B$442,2,0))</f>
        <v>EC-06</v>
      </c>
      <c r="D1996" s="38">
        <v>45583.50173611111</v>
      </c>
      <c r="E1996" s="36" t="s">
        <v>393</v>
      </c>
      <c r="F1996" s="37" t="str">
        <f t="array" ref="F1996">IFERROR(XLOOKUP(E1996,Operadores!A:A,Operadores!B:B))</f>
        <v>GAJJOS</v>
      </c>
      <c r="G1996" s="36" t="s">
        <v>19</v>
      </c>
      <c r="H1996" s="39">
        <v>19.59</v>
      </c>
      <c r="I1996" s="40">
        <v>214.0</v>
      </c>
      <c r="J1996" s="41">
        <f t="shared" si="1"/>
        <v>4192.26</v>
      </c>
      <c r="K1996" s="37" t="str">
        <f t="array" ref="K1996">IFERROR(XLOOKUP(G1996,'Tipo de carga'!A:A,'Tipo de carga'!B:B))</f>
        <v>Autoabasto</v>
      </c>
      <c r="L1996" s="37">
        <f t="shared" si="2"/>
        <v>42</v>
      </c>
      <c r="M1996" s="37">
        <f t="shared" si="3"/>
        <v>18</v>
      </c>
      <c r="N1996" s="37">
        <f t="shared" si="4"/>
        <v>10</v>
      </c>
      <c r="O1996" s="37" t="str">
        <f t="array" ref="O1996">IFERROR(XLOOKUP(K1996,'Tipo de carga'!B:B,'Tipo de carga'!C:C))</f>
        <v>Diesel</v>
      </c>
    </row>
    <row r="1997">
      <c r="A1997" s="36">
        <v>1973.0</v>
      </c>
      <c r="B1997" s="37" t="str">
        <f>IFERROR(VLOOKUP(A1997,'asig octubre'!$A$2:$C$442,3,0))</f>
        <v>Sayer Sencillo</v>
      </c>
      <c r="C1997" s="37" t="str">
        <f>IFERROR(VLOOKUP(A1997,'asig octubre'!$A$2:$B$442,2,0))</f>
        <v>EC-04</v>
      </c>
      <c r="D1997" s="38">
        <v>45583.492418981485</v>
      </c>
      <c r="E1997" s="36" t="s">
        <v>61</v>
      </c>
      <c r="F1997" s="37" t="str">
        <f t="array" ref="F1997">IFERROR(XLOOKUP(E1997,Operadores!A:A,Operadores!B:B))</f>
        <v>MENIG</v>
      </c>
      <c r="G1997" s="36" t="s">
        <v>19</v>
      </c>
      <c r="H1997" s="39">
        <v>19.59</v>
      </c>
      <c r="I1997" s="40">
        <v>360.0</v>
      </c>
      <c r="J1997" s="41">
        <f t="shared" si="1"/>
        <v>7052.4</v>
      </c>
      <c r="K1997" s="37" t="str">
        <f t="array" ref="K1997">IFERROR(XLOOKUP(G1997,'Tipo de carga'!A:A,'Tipo de carga'!B:B))</f>
        <v>Autoabasto</v>
      </c>
      <c r="L1997" s="37">
        <f t="shared" si="2"/>
        <v>42</v>
      </c>
      <c r="M1997" s="37">
        <f t="shared" si="3"/>
        <v>18</v>
      </c>
      <c r="N1997" s="37">
        <f t="shared" si="4"/>
        <v>10</v>
      </c>
      <c r="O1997" s="37" t="str">
        <f t="array" ref="O1997">IFERROR(XLOOKUP(K1997,'Tipo de carga'!B:B,'Tipo de carga'!C:C))</f>
        <v>Diesel</v>
      </c>
    </row>
    <row r="1998">
      <c r="A1998" s="36">
        <v>1835.0</v>
      </c>
      <c r="B1998" s="37" t="str">
        <f>IFERROR(VLOOKUP(A1998,'asig octubre'!$A$2:$C$442,3,0))</f>
        <v>Sayer Full</v>
      </c>
      <c r="C1998" s="37" t="str">
        <f>IFERROR(VLOOKUP(A1998,'asig octubre'!$A$2:$B$442,2,0))</f>
        <v>EC-04</v>
      </c>
      <c r="D1998" s="38">
        <v>45583.43268518519</v>
      </c>
      <c r="E1998" s="36" t="s">
        <v>512</v>
      </c>
      <c r="F1998" s="37" t="str">
        <f t="array" ref="F1998">IFERROR(XLOOKUP(E1998,Operadores!A:A,Operadores!B:B))</f>
        <v>GARCRU</v>
      </c>
      <c r="G1998" s="36" t="s">
        <v>19</v>
      </c>
      <c r="H1998" s="39">
        <v>19.59</v>
      </c>
      <c r="I1998" s="40">
        <v>818.0</v>
      </c>
      <c r="J1998" s="41">
        <f t="shared" si="1"/>
        <v>16024.62</v>
      </c>
      <c r="K1998" s="37" t="str">
        <f t="array" ref="K1998">IFERROR(XLOOKUP(G1998,'Tipo de carga'!A:A,'Tipo de carga'!B:B))</f>
        <v>Autoabasto</v>
      </c>
      <c r="L1998" s="37">
        <f t="shared" si="2"/>
        <v>42</v>
      </c>
      <c r="M1998" s="37">
        <f t="shared" si="3"/>
        <v>18</v>
      </c>
      <c r="N1998" s="37">
        <f t="shared" si="4"/>
        <v>10</v>
      </c>
      <c r="O1998" s="37" t="str">
        <f t="array" ref="O1998">IFERROR(XLOOKUP(K1998,'Tipo de carga'!B:B,'Tipo de carga'!C:C))</f>
        <v>Diesel</v>
      </c>
    </row>
    <row r="1999">
      <c r="A1999" s="36">
        <v>1848.0</v>
      </c>
      <c r="B1999" s="37" t="str">
        <f>IFERROR(VLOOKUP(A1999,'asig octubre'!$A$2:$C$442,3,0))</f>
        <v>Sayer Vuelteros</v>
      </c>
      <c r="C1999" s="37" t="str">
        <f>IFERROR(VLOOKUP(A1999,'asig octubre'!$A$2:$B$442,2,0))</f>
        <v>EC-04</v>
      </c>
      <c r="D1999" s="38">
        <v>45583.41605324074</v>
      </c>
      <c r="E1999" s="36" t="s">
        <v>257</v>
      </c>
      <c r="F1999" s="37" t="str">
        <f t="array" ref="F1999">IFERROR(XLOOKUP(E1999,Operadores!A:A,Operadores!B:B))</f>
        <v>ROSMA</v>
      </c>
      <c r="G1999" s="36" t="s">
        <v>19</v>
      </c>
      <c r="H1999" s="39">
        <v>19.59</v>
      </c>
      <c r="I1999" s="40">
        <v>330.0</v>
      </c>
      <c r="J1999" s="41">
        <f t="shared" si="1"/>
        <v>6464.7</v>
      </c>
      <c r="K1999" s="37" t="str">
        <f t="array" ref="K1999">IFERROR(XLOOKUP(G1999,'Tipo de carga'!A:A,'Tipo de carga'!B:B))</f>
        <v>Autoabasto</v>
      </c>
      <c r="L1999" s="37">
        <f t="shared" si="2"/>
        <v>42</v>
      </c>
      <c r="M1999" s="37">
        <f t="shared" si="3"/>
        <v>18</v>
      </c>
      <c r="N1999" s="37">
        <f t="shared" si="4"/>
        <v>10</v>
      </c>
      <c r="O1999" s="37" t="str">
        <f t="array" ref="O1999">IFERROR(XLOOKUP(K1999,'Tipo de carga'!B:B,'Tipo de carga'!C:C))</f>
        <v>Diesel</v>
      </c>
    </row>
    <row r="2000">
      <c r="A2000" s="36">
        <v>1951.0</v>
      </c>
      <c r="B2000" s="37" t="str">
        <f>IFERROR(VLOOKUP(A2000,'asig octubre'!$A$2:$C$442,3,0))</f>
        <v>MeLi Dedicado TD</v>
      </c>
      <c r="C2000" s="37" t="str">
        <f>IFERROR(VLOOKUP(A2000,'asig octubre'!$A$2:$B$442,2,0))</f>
        <v>EC-05</v>
      </c>
      <c r="D2000" s="38">
        <v>45583.406909722224</v>
      </c>
      <c r="E2000" s="36" t="s">
        <v>196</v>
      </c>
      <c r="F2000" s="37" t="str">
        <f t="array" ref="F2000">IFERROR(XLOOKUP(E2000,Operadores!A:A,Operadores!B:B))</f>
        <v>HERJOS07</v>
      </c>
      <c r="G2000" s="36" t="s">
        <v>19</v>
      </c>
      <c r="H2000" s="39">
        <v>19.59</v>
      </c>
      <c r="I2000" s="40">
        <v>413.0</v>
      </c>
      <c r="J2000" s="41">
        <f t="shared" si="1"/>
        <v>8090.67</v>
      </c>
      <c r="K2000" s="37" t="str">
        <f t="array" ref="K2000">IFERROR(XLOOKUP(G2000,'Tipo de carga'!A:A,'Tipo de carga'!B:B))</f>
        <v>Autoabasto</v>
      </c>
      <c r="L2000" s="37">
        <f t="shared" si="2"/>
        <v>42</v>
      </c>
      <c r="M2000" s="37">
        <f t="shared" si="3"/>
        <v>18</v>
      </c>
      <c r="N2000" s="37">
        <f t="shared" si="4"/>
        <v>10</v>
      </c>
      <c r="O2000" s="37" t="str">
        <f t="array" ref="O2000">IFERROR(XLOOKUP(K2000,'Tipo de carga'!B:B,'Tipo de carga'!C:C))</f>
        <v>Diesel</v>
      </c>
    </row>
    <row r="2001">
      <c r="A2001" s="36">
        <v>1969.0</v>
      </c>
      <c r="B2001" s="37" t="str">
        <f>IFERROR(VLOOKUP(A2001,'asig octubre'!$A$2:$C$442,3,0))</f>
        <v>Sayer Sencillo</v>
      </c>
      <c r="C2001" s="37" t="str">
        <f>IFERROR(VLOOKUP(A2001,'asig octubre'!$A$2:$B$442,2,0))</f>
        <v>EC-04</v>
      </c>
      <c r="D2001" s="38">
        <v>45583.39476851852</v>
      </c>
      <c r="E2001" s="36" t="s">
        <v>250</v>
      </c>
      <c r="F2001" s="37" t="str">
        <f t="array" ref="F2001">IFERROR(XLOOKUP(E2001,Operadores!A:A,Operadores!B:B))</f>
        <v>FIGMAR</v>
      </c>
      <c r="G2001" s="36" t="s">
        <v>19</v>
      </c>
      <c r="H2001" s="39">
        <v>19.59</v>
      </c>
      <c r="I2001" s="40">
        <v>900.0</v>
      </c>
      <c r="J2001" s="41">
        <f t="shared" si="1"/>
        <v>17631</v>
      </c>
      <c r="K2001" s="37" t="str">
        <f t="array" ref="K2001">IFERROR(XLOOKUP(G2001,'Tipo de carga'!A:A,'Tipo de carga'!B:B))</f>
        <v>Autoabasto</v>
      </c>
      <c r="L2001" s="37">
        <f t="shared" si="2"/>
        <v>42</v>
      </c>
      <c r="M2001" s="37">
        <f t="shared" si="3"/>
        <v>18</v>
      </c>
      <c r="N2001" s="37">
        <f t="shared" si="4"/>
        <v>10</v>
      </c>
      <c r="O2001" s="37" t="str">
        <f t="array" ref="O2001">IFERROR(XLOOKUP(K2001,'Tipo de carga'!B:B,'Tipo de carga'!C:C))</f>
        <v>Diesel</v>
      </c>
    </row>
    <row r="2002">
      <c r="A2002" s="36">
        <v>308.0</v>
      </c>
      <c r="B2002" s="37" t="str">
        <f>IFERROR(VLOOKUP(A2002,'asig octubre'!$A$2:$C$442,3,0))</f>
        <v>Sayer Thorton</v>
      </c>
      <c r="C2002" s="37" t="str">
        <f>IFERROR(VLOOKUP(A2002,'asig octubre'!$A$2:$B$442,2,0))</f>
        <v>EC-04</v>
      </c>
      <c r="D2002" s="38">
        <v>45583.37574074074</v>
      </c>
      <c r="E2002" s="36" t="s">
        <v>261</v>
      </c>
      <c r="F2002" s="37" t="str">
        <f t="array" ref="F2002">IFERROR(XLOOKUP(E2002,Operadores!A:A,Operadores!B:B))</f>
        <v>FLOTIT</v>
      </c>
      <c r="G2002" s="36" t="s">
        <v>19</v>
      </c>
      <c r="H2002" s="39">
        <v>19.59</v>
      </c>
      <c r="I2002" s="40">
        <v>285.0</v>
      </c>
      <c r="J2002" s="41">
        <f t="shared" si="1"/>
        <v>5583.15</v>
      </c>
      <c r="K2002" s="37" t="str">
        <f t="array" ref="K2002">IFERROR(XLOOKUP(G2002,'Tipo de carga'!A:A,'Tipo de carga'!B:B))</f>
        <v>Autoabasto</v>
      </c>
      <c r="L2002" s="37">
        <f t="shared" si="2"/>
        <v>42</v>
      </c>
      <c r="M2002" s="37">
        <f t="shared" si="3"/>
        <v>18</v>
      </c>
      <c r="N2002" s="37">
        <f t="shared" si="4"/>
        <v>10</v>
      </c>
      <c r="O2002" s="37" t="str">
        <f t="array" ref="O2002">IFERROR(XLOOKUP(K2002,'Tipo de carga'!B:B,'Tipo de carga'!C:C))</f>
        <v>Diesel</v>
      </c>
    </row>
    <row r="2003">
      <c r="A2003" s="36">
        <v>1968.0</v>
      </c>
      <c r="B2003" s="37" t="str">
        <f>IFERROR(VLOOKUP(A2003,'asig octubre'!$A$2:$C$442,3,0))</f>
        <v>Sayer Sencillo</v>
      </c>
      <c r="C2003" s="37" t="str">
        <f>IFERROR(VLOOKUP(A2003,'asig octubre'!$A$2:$B$442,2,0))</f>
        <v>EC-04</v>
      </c>
      <c r="D2003" s="38">
        <v>45583.3637962963</v>
      </c>
      <c r="E2003" s="36" t="s">
        <v>251</v>
      </c>
      <c r="F2003" s="37" t="str">
        <f t="array" ref="F2003">IFERROR(XLOOKUP(E2003,Operadores!A:A,Operadores!B:B))</f>
        <v>MORMA03</v>
      </c>
      <c r="G2003" s="36" t="s">
        <v>19</v>
      </c>
      <c r="H2003" s="39">
        <v>19.59</v>
      </c>
      <c r="I2003" s="40">
        <v>600.0</v>
      </c>
      <c r="J2003" s="41">
        <f t="shared" si="1"/>
        <v>11754</v>
      </c>
      <c r="K2003" s="37" t="str">
        <f t="array" ref="K2003">IFERROR(XLOOKUP(G2003,'Tipo de carga'!A:A,'Tipo de carga'!B:B))</f>
        <v>Autoabasto</v>
      </c>
      <c r="L2003" s="37">
        <f t="shared" si="2"/>
        <v>42</v>
      </c>
      <c r="M2003" s="37">
        <f t="shared" si="3"/>
        <v>18</v>
      </c>
      <c r="N2003" s="37">
        <f t="shared" si="4"/>
        <v>10</v>
      </c>
      <c r="O2003" s="37" t="str">
        <f t="array" ref="O2003">IFERROR(XLOOKUP(K2003,'Tipo de carga'!B:B,'Tipo de carga'!C:C))</f>
        <v>Diesel</v>
      </c>
    </row>
    <row r="2004">
      <c r="A2004" s="36">
        <v>1938.0</v>
      </c>
      <c r="B2004" s="37" t="str">
        <f>IFERROR(VLOOKUP(A2004,'asig octubre'!$A$2:$C$442,3,0))</f>
        <v>Sayer Sencillo</v>
      </c>
      <c r="C2004" s="37" t="str">
        <f>IFERROR(VLOOKUP(A2004,'asig octubre'!$A$2:$B$442,2,0))</f>
        <v>EC-04</v>
      </c>
      <c r="D2004" s="38">
        <v>45583.34663194444</v>
      </c>
      <c r="E2004" s="36" t="s">
        <v>38</v>
      </c>
      <c r="F2004" s="37" t="str">
        <f t="array" ref="F2004">IFERROR(XLOOKUP(E2004,Operadores!A:A,Operadores!B:B))</f>
        <v>SOSCA01</v>
      </c>
      <c r="G2004" s="36" t="s">
        <v>19</v>
      </c>
      <c r="H2004" s="39">
        <v>19.59</v>
      </c>
      <c r="I2004" s="40">
        <v>363.0</v>
      </c>
      <c r="J2004" s="41">
        <f t="shared" si="1"/>
        <v>7111.17</v>
      </c>
      <c r="K2004" s="37" t="str">
        <f t="array" ref="K2004">IFERROR(XLOOKUP(G2004,'Tipo de carga'!A:A,'Tipo de carga'!B:B))</f>
        <v>Autoabasto</v>
      </c>
      <c r="L2004" s="37">
        <f t="shared" si="2"/>
        <v>42</v>
      </c>
      <c r="M2004" s="37">
        <f t="shared" si="3"/>
        <v>18</v>
      </c>
      <c r="N2004" s="37">
        <f t="shared" si="4"/>
        <v>10</v>
      </c>
      <c r="O2004" s="37" t="str">
        <f t="array" ref="O2004">IFERROR(XLOOKUP(K2004,'Tipo de carga'!B:B,'Tipo de carga'!C:C))</f>
        <v>Diesel</v>
      </c>
    </row>
    <row r="2005">
      <c r="A2005" s="36">
        <v>1884.0</v>
      </c>
      <c r="B2005" s="37" t="str">
        <f>IFERROR(VLOOKUP(A2005,'asig octubre'!$A$2:$C$442,3,0))</f>
        <v>PISA Gdl</v>
      </c>
      <c r="C2005" s="37" t="str">
        <f>IFERROR(VLOOKUP(A2005,'asig octubre'!$A$2:$B$442,2,0))</f>
        <v>EC-06</v>
      </c>
      <c r="D2005" s="38">
        <v>45583.87474537037</v>
      </c>
      <c r="E2005" s="36" t="s">
        <v>317</v>
      </c>
      <c r="F2005" s="37" t="str">
        <f t="array" ref="F2005">IFERROR(XLOOKUP(E2005,Operadores!A:A,Operadores!B:B))</f>
        <v>VALGUS</v>
      </c>
      <c r="G2005" s="36" t="s">
        <v>75</v>
      </c>
      <c r="H2005" s="39">
        <v>19.45895</v>
      </c>
      <c r="I2005" s="40">
        <v>565.0</v>
      </c>
      <c r="J2005" s="41">
        <f t="shared" si="1"/>
        <v>10994.30675</v>
      </c>
      <c r="K2005" s="37" t="str">
        <f t="array" ref="K2005">IFERROR(XLOOKUP(G2005,'Tipo de carga'!A:A,'Tipo de carga'!B:B))</f>
        <v>Autoabasto</v>
      </c>
      <c r="L2005" s="37">
        <f t="shared" si="2"/>
        <v>42</v>
      </c>
      <c r="M2005" s="37">
        <f t="shared" si="3"/>
        <v>18</v>
      </c>
      <c r="N2005" s="37">
        <f t="shared" si="4"/>
        <v>10</v>
      </c>
      <c r="O2005" s="37" t="str">
        <f t="array" ref="O2005">IFERROR(XLOOKUP(K2005,'Tipo de carga'!B:B,'Tipo de carga'!C:C))</f>
        <v>Diesel</v>
      </c>
    </row>
    <row r="2006">
      <c r="A2006" s="36">
        <v>1727.0</v>
      </c>
      <c r="B2006" s="37" t="str">
        <f>IFERROR(VLOOKUP(A2006,'asig octubre'!$A$2:$C$442,3,0))</f>
        <v>PISA Gdl</v>
      </c>
      <c r="C2006" s="37" t="str">
        <f>IFERROR(VLOOKUP(A2006,'asig octubre'!$A$2:$B$442,2,0))</f>
        <v>EC-06</v>
      </c>
      <c r="D2006" s="38">
        <v>45583.39324074074</v>
      </c>
      <c r="E2006" s="36" t="s">
        <v>424</v>
      </c>
      <c r="F2006" s="37" t="str">
        <f t="array" ref="F2006">IFERROR(XLOOKUP(E2006,Operadores!A:A,Operadores!B:B))</f>
        <v>BENMAX01</v>
      </c>
      <c r="G2006" s="36" t="s">
        <v>75</v>
      </c>
      <c r="H2006" s="39">
        <v>19.45895</v>
      </c>
      <c r="I2006" s="40">
        <v>387.0</v>
      </c>
      <c r="J2006" s="41">
        <f t="shared" si="1"/>
        <v>7530.61365</v>
      </c>
      <c r="K2006" s="37" t="str">
        <f t="array" ref="K2006">IFERROR(XLOOKUP(G2006,'Tipo de carga'!A:A,'Tipo de carga'!B:B))</f>
        <v>Autoabasto</v>
      </c>
      <c r="L2006" s="37">
        <f t="shared" si="2"/>
        <v>42</v>
      </c>
      <c r="M2006" s="37">
        <f t="shared" si="3"/>
        <v>18</v>
      </c>
      <c r="N2006" s="37">
        <f t="shared" si="4"/>
        <v>10</v>
      </c>
      <c r="O2006" s="37" t="str">
        <f t="array" ref="O2006">IFERROR(XLOOKUP(K2006,'Tipo de carga'!B:B,'Tipo de carga'!C:C))</f>
        <v>Diesel</v>
      </c>
    </row>
    <row r="2007">
      <c r="A2007" s="36">
        <v>1905.0</v>
      </c>
      <c r="B2007" s="37" t="str">
        <f>IFERROR(VLOOKUP(A2007,'asig octubre'!$A$2:$C$442,3,0))</f>
        <v>PISA Gdl</v>
      </c>
      <c r="C2007" s="37" t="str">
        <f>IFERROR(VLOOKUP(A2007,'asig octubre'!$A$2:$B$442,2,0))</f>
        <v>EC-06</v>
      </c>
      <c r="D2007" s="38">
        <v>45583.70690972222</v>
      </c>
      <c r="E2007" s="36" t="s">
        <v>362</v>
      </c>
      <c r="F2007" s="37" t="str">
        <f t="array" ref="F2007">IFERROR(XLOOKUP(E2007,Operadores!A:A,Operadores!B:B))</f>
        <v>HUIRA</v>
      </c>
      <c r="G2007" s="36" t="s">
        <v>274</v>
      </c>
      <c r="H2007" s="39">
        <v>19.11412</v>
      </c>
      <c r="I2007" s="40">
        <v>370.0</v>
      </c>
      <c r="J2007" s="41">
        <f t="shared" si="1"/>
        <v>7072.2244</v>
      </c>
      <c r="K2007" s="37" t="str">
        <f t="array" ref="K2007">IFERROR(XLOOKUP(G2007,'Tipo de carga'!A:A,'Tipo de carga'!B:B))</f>
        <v>Autoabasto</v>
      </c>
      <c r="L2007" s="37">
        <f t="shared" si="2"/>
        <v>42</v>
      </c>
      <c r="M2007" s="37">
        <f t="shared" si="3"/>
        <v>18</v>
      </c>
      <c r="N2007" s="37">
        <f t="shared" si="4"/>
        <v>10</v>
      </c>
      <c r="O2007" s="37" t="str">
        <f t="array" ref="O2007">IFERROR(XLOOKUP(K2007,'Tipo de carga'!B:B,'Tipo de carga'!C:C))</f>
        <v>Diesel</v>
      </c>
    </row>
    <row r="2008">
      <c r="A2008" s="36">
        <v>2039.0</v>
      </c>
      <c r="B2008" s="37" t="str">
        <f>IFERROR(VLOOKUP(A2008,'asig octubre'!$A$2:$C$442,3,0))</f>
        <v>Available</v>
      </c>
      <c r="C2008" s="37" t="str">
        <f>IFERROR(VLOOKUP(A2008,'asig octubre'!$A$2:$B$442,2,0))</f>
        <v>TTE</v>
      </c>
      <c r="D2008" s="38">
        <v>45583.65578703704</v>
      </c>
      <c r="E2008" s="36" t="s">
        <v>268</v>
      </c>
      <c r="F2008" s="37" t="str">
        <f t="array" ref="F2008">IFERROR(XLOOKUP(E2008,Operadores!A:A,Operadores!B:B))</f>
        <v>ARCEDG</v>
      </c>
      <c r="G2008" s="36" t="s">
        <v>274</v>
      </c>
      <c r="H2008" s="39">
        <v>19.11412</v>
      </c>
      <c r="I2008" s="40">
        <v>650.0</v>
      </c>
      <c r="J2008" s="41">
        <f t="shared" si="1"/>
        <v>12424.178</v>
      </c>
      <c r="K2008" s="37" t="str">
        <f t="array" ref="K2008">IFERROR(XLOOKUP(G2008,'Tipo de carga'!A:A,'Tipo de carga'!B:B))</f>
        <v>Autoabasto</v>
      </c>
      <c r="L2008" s="37">
        <f t="shared" si="2"/>
        <v>42</v>
      </c>
      <c r="M2008" s="37">
        <f t="shared" si="3"/>
        <v>18</v>
      </c>
      <c r="N2008" s="37">
        <f t="shared" si="4"/>
        <v>10</v>
      </c>
      <c r="O2008" s="37" t="str">
        <f t="array" ref="O2008">IFERROR(XLOOKUP(K2008,'Tipo de carga'!B:B,'Tipo de carga'!C:C))</f>
        <v>Diesel</v>
      </c>
    </row>
    <row r="2009">
      <c r="A2009" s="36">
        <v>1830.0</v>
      </c>
      <c r="B2009" s="37" t="str">
        <f>IFERROR(VLOOKUP(A2009,'asig octubre'!$A$2:$C$442,3,0))</f>
        <v>Circuitos Mty</v>
      </c>
      <c r="C2009" s="37" t="str">
        <f>IFERROR(VLOOKUP(A2009,'asig octubre'!$A$2:$B$442,2,0))</f>
        <v>EC-07</v>
      </c>
      <c r="D2009" s="38">
        <v>45583.4740625</v>
      </c>
      <c r="E2009" s="36" t="s">
        <v>526</v>
      </c>
      <c r="F2009" s="37" t="str">
        <f t="array" ref="F2009">IFERROR(XLOOKUP(E2009,Operadores!A:A,Operadores!B:B))</f>
        <v>MORVIC</v>
      </c>
      <c r="G2009" s="36" t="s">
        <v>274</v>
      </c>
      <c r="H2009" s="39">
        <v>19.11412</v>
      </c>
      <c r="I2009" s="40">
        <v>554.0</v>
      </c>
      <c r="J2009" s="41">
        <f t="shared" si="1"/>
        <v>10589.22248</v>
      </c>
      <c r="K2009" s="37" t="str">
        <f t="array" ref="K2009">IFERROR(XLOOKUP(G2009,'Tipo de carga'!A:A,'Tipo de carga'!B:B))</f>
        <v>Autoabasto</v>
      </c>
      <c r="L2009" s="37">
        <f t="shared" si="2"/>
        <v>42</v>
      </c>
      <c r="M2009" s="37">
        <f t="shared" si="3"/>
        <v>18</v>
      </c>
      <c r="N2009" s="37">
        <f t="shared" si="4"/>
        <v>10</v>
      </c>
      <c r="O2009" s="37" t="str">
        <f t="array" ref="O2009">IFERROR(XLOOKUP(K2009,'Tipo de carga'!B:B,'Tipo de carga'!C:C))</f>
        <v>Diesel</v>
      </c>
    </row>
    <row r="2010">
      <c r="A2010" s="36">
        <v>1851.0</v>
      </c>
      <c r="B2010" s="37" t="str">
        <f>IFERROR(VLOOKUP(A2010,'asig octubre'!$A$2:$C$442,3,0))</f>
        <v>PISA Gdl</v>
      </c>
      <c r="C2010" s="37" t="str">
        <f>IFERROR(VLOOKUP(A2010,'asig octubre'!$A$2:$B$442,2,0))</f>
        <v>EC-06</v>
      </c>
      <c r="D2010" s="38">
        <v>45583.44084490741</v>
      </c>
      <c r="E2010" s="36" t="s">
        <v>527</v>
      </c>
      <c r="F2010" s="37" t="str">
        <f t="array" ref="F2010">IFERROR(XLOOKUP(E2010,Operadores!A:A,Operadores!B:B))</f>
        <v>CALJES</v>
      </c>
      <c r="G2010" s="36" t="s">
        <v>274</v>
      </c>
      <c r="H2010" s="39">
        <v>19.11412</v>
      </c>
      <c r="I2010" s="40">
        <v>687.0</v>
      </c>
      <c r="J2010" s="41">
        <f t="shared" si="1"/>
        <v>13131.40044</v>
      </c>
      <c r="K2010" s="37" t="str">
        <f t="array" ref="K2010">IFERROR(XLOOKUP(G2010,'Tipo de carga'!A:A,'Tipo de carga'!B:B))</f>
        <v>Autoabasto</v>
      </c>
      <c r="L2010" s="37">
        <f t="shared" si="2"/>
        <v>42</v>
      </c>
      <c r="M2010" s="37">
        <f t="shared" si="3"/>
        <v>18</v>
      </c>
      <c r="N2010" s="37">
        <f t="shared" si="4"/>
        <v>10</v>
      </c>
      <c r="O2010" s="37" t="str">
        <f t="array" ref="O2010">IFERROR(XLOOKUP(K2010,'Tipo de carga'!B:B,'Tipo de carga'!C:C))</f>
        <v>Diesel</v>
      </c>
    </row>
    <row r="2011">
      <c r="A2011" s="36">
        <v>1908.0</v>
      </c>
      <c r="B2011" s="37" t="str">
        <f>IFERROR(VLOOKUP(A2011,'asig octubre'!$A$2:$C$442,3,0))</f>
        <v>Circuitos Mty</v>
      </c>
      <c r="C2011" s="37" t="str">
        <f>IFERROR(VLOOKUP(A2011,'asig octubre'!$A$2:$B$442,2,0))</f>
        <v>EC-07</v>
      </c>
      <c r="D2011" s="38">
        <v>45583.41810185185</v>
      </c>
      <c r="E2011" s="36" t="s">
        <v>359</v>
      </c>
      <c r="F2011" s="37" t="str">
        <f t="array" ref="F2011">IFERROR(XLOOKUP(E2011,Operadores!A:A,Operadores!B:B))</f>
        <v>GARJOR01</v>
      </c>
      <c r="G2011" s="36" t="s">
        <v>274</v>
      </c>
      <c r="H2011" s="39">
        <v>19.11412</v>
      </c>
      <c r="I2011" s="40">
        <v>290.0</v>
      </c>
      <c r="J2011" s="41">
        <f t="shared" si="1"/>
        <v>5543.0948</v>
      </c>
      <c r="K2011" s="37" t="str">
        <f t="array" ref="K2011">IFERROR(XLOOKUP(G2011,'Tipo de carga'!A:A,'Tipo de carga'!B:B))</f>
        <v>Autoabasto</v>
      </c>
      <c r="L2011" s="37">
        <f t="shared" si="2"/>
        <v>42</v>
      </c>
      <c r="M2011" s="37">
        <f t="shared" si="3"/>
        <v>18</v>
      </c>
      <c r="N2011" s="37">
        <f t="shared" si="4"/>
        <v>10</v>
      </c>
      <c r="O2011" s="37" t="str">
        <f t="array" ref="O2011">IFERROR(XLOOKUP(K2011,'Tipo de carga'!B:B,'Tipo de carga'!C:C))</f>
        <v>Diesel</v>
      </c>
    </row>
    <row r="2012">
      <c r="A2012" s="36">
        <v>1880.0</v>
      </c>
      <c r="B2012" s="37" t="str">
        <f>IFERROR(VLOOKUP(A2012,'asig octubre'!$A$2:$C$442,3,0))</f>
        <v>Circuitos</v>
      </c>
      <c r="C2012" s="37" t="str">
        <f>IFERROR(VLOOKUP(A2012,'asig octubre'!$A$2:$B$442,2,0))</f>
        <v>EC-03</v>
      </c>
      <c r="D2012" s="38">
        <v>45583.2184837963</v>
      </c>
      <c r="E2012" s="36" t="s">
        <v>248</v>
      </c>
      <c r="F2012" s="37" t="str">
        <f t="array" ref="F2012">IFERROR(XLOOKUP(E2012,Operadores!A:A,Operadores!B:B))</f>
        <v>CRULE</v>
      </c>
      <c r="G2012" s="36" t="s">
        <v>274</v>
      </c>
      <c r="H2012" s="39">
        <v>19.11412</v>
      </c>
      <c r="I2012" s="40">
        <v>680.0</v>
      </c>
      <c r="J2012" s="41">
        <f t="shared" si="1"/>
        <v>12997.6016</v>
      </c>
      <c r="K2012" s="37" t="str">
        <f t="array" ref="K2012">IFERROR(XLOOKUP(G2012,'Tipo de carga'!A:A,'Tipo de carga'!B:B))</f>
        <v>Autoabasto</v>
      </c>
      <c r="L2012" s="37">
        <f t="shared" si="2"/>
        <v>42</v>
      </c>
      <c r="M2012" s="37">
        <f t="shared" si="3"/>
        <v>18</v>
      </c>
      <c r="N2012" s="37">
        <f t="shared" si="4"/>
        <v>10</v>
      </c>
      <c r="O2012" s="37" t="str">
        <f t="array" ref="O2012">IFERROR(XLOOKUP(K2012,'Tipo de carga'!B:B,'Tipo de carga'!C:C))</f>
        <v>Diesel</v>
      </c>
    </row>
    <row r="2013">
      <c r="A2013" s="36">
        <v>1701.0</v>
      </c>
      <c r="B2013" s="37" t="str">
        <f>IFERROR(VLOOKUP(A2013,'asig octubre'!$A$2:$C$442,3,0))</f>
        <v>Wm Full</v>
      </c>
      <c r="C2013" s="37" t="str">
        <f>IFERROR(VLOOKUP(A2013,'asig octubre'!$A$2:$B$442,2,0))</f>
        <v>EC-08</v>
      </c>
      <c r="D2013" s="38">
        <v>45583.81693287037</v>
      </c>
      <c r="E2013" s="36" t="s">
        <v>400</v>
      </c>
      <c r="F2013" s="37" t="str">
        <f t="array" ref="F2013">IFERROR(XLOOKUP(E2013,Operadores!A:A,Operadores!B:B))</f>
        <v>HERMOI</v>
      </c>
      <c r="G2013" s="36" t="s">
        <v>42</v>
      </c>
      <c r="H2013" s="39">
        <v>19.63136</v>
      </c>
      <c r="I2013" s="40">
        <v>390.0</v>
      </c>
      <c r="J2013" s="41">
        <f t="shared" si="1"/>
        <v>7656.2304</v>
      </c>
      <c r="K2013" s="37" t="str">
        <f t="array" ref="K2013">IFERROR(XLOOKUP(G2013,'Tipo de carga'!A:A,'Tipo de carga'!B:B))</f>
        <v>Autoabasto</v>
      </c>
      <c r="L2013" s="37">
        <f t="shared" si="2"/>
        <v>42</v>
      </c>
      <c r="M2013" s="37">
        <f t="shared" si="3"/>
        <v>18</v>
      </c>
      <c r="N2013" s="37">
        <f t="shared" si="4"/>
        <v>10</v>
      </c>
      <c r="O2013" s="37" t="str">
        <f t="array" ref="O2013">IFERROR(XLOOKUP(K2013,'Tipo de carga'!B:B,'Tipo de carga'!C:C))</f>
        <v>Diesel</v>
      </c>
    </row>
    <row r="2014">
      <c r="A2014" s="36">
        <v>2009.0</v>
      </c>
      <c r="B2014" s="37" t="str">
        <f>IFERROR(VLOOKUP(A2014,'asig octubre'!$A$2:$C$442,3,0))</f>
        <v>MeLi Dedicado Merida</v>
      </c>
      <c r="C2014" s="37" t="str">
        <f>IFERROR(VLOOKUP(A2014,'asig octubre'!$A$2:$B$442,2,0))</f>
        <v>EC-05</v>
      </c>
      <c r="D2014" s="38">
        <v>45583.78444444444</v>
      </c>
      <c r="E2014" s="36" t="s">
        <v>372</v>
      </c>
      <c r="F2014" s="37" t="str">
        <f t="array" ref="F2014">IFERROR(XLOOKUP(E2014,Operadores!A:A,Operadores!B:B))</f>
        <v>IBAABI</v>
      </c>
      <c r="G2014" s="36" t="s">
        <v>42</v>
      </c>
      <c r="H2014" s="39">
        <v>19.63136</v>
      </c>
      <c r="I2014" s="40">
        <v>400.0</v>
      </c>
      <c r="J2014" s="41">
        <f t="shared" si="1"/>
        <v>7852.544</v>
      </c>
      <c r="K2014" s="37" t="str">
        <f t="array" ref="K2014">IFERROR(XLOOKUP(G2014,'Tipo de carga'!A:A,'Tipo de carga'!B:B))</f>
        <v>Autoabasto</v>
      </c>
      <c r="L2014" s="37">
        <f t="shared" si="2"/>
        <v>42</v>
      </c>
      <c r="M2014" s="37">
        <f t="shared" si="3"/>
        <v>18</v>
      </c>
      <c r="N2014" s="37">
        <f t="shared" si="4"/>
        <v>10</v>
      </c>
      <c r="O2014" s="37" t="str">
        <f t="array" ref="O2014">IFERROR(XLOOKUP(K2014,'Tipo de carga'!B:B,'Tipo de carga'!C:C))</f>
        <v>Diesel</v>
      </c>
    </row>
    <row r="2015">
      <c r="A2015" s="36">
        <v>1758.0</v>
      </c>
      <c r="B2015" s="37" t="str">
        <f>IFERROR(VLOOKUP(A2015,'asig octubre'!$A$2:$C$442,3,0))</f>
        <v>Wm Full</v>
      </c>
      <c r="C2015" s="37" t="str">
        <f>IFERROR(VLOOKUP(A2015,'asig octubre'!$A$2:$B$442,2,0))</f>
        <v>EC-08</v>
      </c>
      <c r="D2015" s="38">
        <v>45583.77024305556</v>
      </c>
      <c r="E2015" s="36" t="s">
        <v>296</v>
      </c>
      <c r="F2015" s="37" t="str">
        <f t="array" ref="F2015">IFERROR(XLOOKUP(E2015,Operadores!A:A,Operadores!B:B))</f>
        <v>PINGUA</v>
      </c>
      <c r="G2015" s="36" t="s">
        <v>42</v>
      </c>
      <c r="H2015" s="39">
        <v>19.63136</v>
      </c>
      <c r="I2015" s="40">
        <v>471.0</v>
      </c>
      <c r="J2015" s="41">
        <f t="shared" si="1"/>
        <v>9246.37056</v>
      </c>
      <c r="K2015" s="37" t="str">
        <f t="array" ref="K2015">IFERROR(XLOOKUP(G2015,'Tipo de carga'!A:A,'Tipo de carga'!B:B))</f>
        <v>Autoabasto</v>
      </c>
      <c r="L2015" s="37">
        <f t="shared" si="2"/>
        <v>42</v>
      </c>
      <c r="M2015" s="37">
        <f t="shared" si="3"/>
        <v>18</v>
      </c>
      <c r="N2015" s="37">
        <f t="shared" si="4"/>
        <v>10</v>
      </c>
      <c r="O2015" s="37" t="str">
        <f t="array" ref="O2015">IFERROR(XLOOKUP(K2015,'Tipo de carga'!B:B,'Tipo de carga'!C:C))</f>
        <v>Diesel</v>
      </c>
    </row>
    <row r="2016">
      <c r="A2016" s="36">
        <v>2041.0</v>
      </c>
      <c r="B2016" s="37" t="str">
        <f>IFERROR(VLOOKUP(A2016,'asig octubre'!$A$2:$C$442,3,0))</f>
        <v>Available</v>
      </c>
      <c r="C2016" s="37" t="str">
        <f>IFERROR(VLOOKUP(A2016,'asig octubre'!$A$2:$B$442,2,0))</f>
        <v>TTE</v>
      </c>
      <c r="D2016" s="38">
        <v>45583.71965277778</v>
      </c>
      <c r="E2016" s="36" t="s">
        <v>442</v>
      </c>
      <c r="F2016" s="37" t="str">
        <f t="array" ref="F2016">IFERROR(XLOOKUP(E2016,Operadores!A:A,Operadores!B:B))</f>
        <v>CARMAUX</v>
      </c>
      <c r="G2016" s="36" t="s">
        <v>42</v>
      </c>
      <c r="H2016" s="39">
        <v>19.63136</v>
      </c>
      <c r="I2016" s="40">
        <v>772.0</v>
      </c>
      <c r="J2016" s="41">
        <f t="shared" si="1"/>
        <v>15155.40992</v>
      </c>
      <c r="K2016" s="37" t="str">
        <f t="array" ref="K2016">IFERROR(XLOOKUP(G2016,'Tipo de carga'!A:A,'Tipo de carga'!B:B))</f>
        <v>Autoabasto</v>
      </c>
      <c r="L2016" s="37">
        <f t="shared" si="2"/>
        <v>42</v>
      </c>
      <c r="M2016" s="37">
        <f t="shared" si="3"/>
        <v>18</v>
      </c>
      <c r="N2016" s="37">
        <f t="shared" si="4"/>
        <v>10</v>
      </c>
      <c r="O2016" s="37" t="str">
        <f t="array" ref="O2016">IFERROR(XLOOKUP(K2016,'Tipo de carga'!B:B,'Tipo de carga'!C:C))</f>
        <v>Diesel</v>
      </c>
    </row>
    <row r="2017">
      <c r="A2017" s="36">
        <v>1788.0</v>
      </c>
      <c r="B2017" s="37" t="str">
        <f>IFERROR(VLOOKUP(A2017,'asig octubre'!$A$2:$C$442,3,0))</f>
        <v>PISA Gdl</v>
      </c>
      <c r="C2017" s="37" t="str">
        <f>IFERROR(VLOOKUP(A2017,'asig octubre'!$A$2:$B$442,2,0))</f>
        <v>EC-06</v>
      </c>
      <c r="D2017" s="38">
        <v>45583.71271990741</v>
      </c>
      <c r="E2017" s="36" t="s">
        <v>356</v>
      </c>
      <c r="F2017" s="37" t="str">
        <f t="array" ref="F2017">IFERROR(XLOOKUP(E2017,Operadores!A:A,Operadores!B:B))</f>
        <v>PADLUI</v>
      </c>
      <c r="G2017" s="36" t="s">
        <v>42</v>
      </c>
      <c r="H2017" s="39">
        <v>19.63136</v>
      </c>
      <c r="I2017" s="40">
        <v>600.0</v>
      </c>
      <c r="J2017" s="41">
        <f t="shared" si="1"/>
        <v>11778.816</v>
      </c>
      <c r="K2017" s="37" t="str">
        <f t="array" ref="K2017">IFERROR(XLOOKUP(G2017,'Tipo de carga'!A:A,'Tipo de carga'!B:B))</f>
        <v>Autoabasto</v>
      </c>
      <c r="L2017" s="37">
        <f t="shared" si="2"/>
        <v>42</v>
      </c>
      <c r="M2017" s="37">
        <f t="shared" si="3"/>
        <v>18</v>
      </c>
      <c r="N2017" s="37">
        <f t="shared" si="4"/>
        <v>10</v>
      </c>
      <c r="O2017" s="37" t="str">
        <f t="array" ref="O2017">IFERROR(XLOOKUP(K2017,'Tipo de carga'!B:B,'Tipo de carga'!C:C))</f>
        <v>Diesel</v>
      </c>
    </row>
    <row r="2018">
      <c r="A2018" s="36">
        <v>1945.0</v>
      </c>
      <c r="B2018" s="37" t="str">
        <f>IFERROR(VLOOKUP(A2018,'asig octubre'!$A$2:$C$442,3,0))</f>
        <v>MeLi asignado SD</v>
      </c>
      <c r="C2018" s="37" t="str">
        <f>IFERROR(VLOOKUP(A2018,'asig octubre'!$A$2:$B$442,2,0))</f>
        <v>EC-05</v>
      </c>
      <c r="D2018" s="38">
        <v>45583.69291666667</v>
      </c>
      <c r="E2018" s="36" t="s">
        <v>349</v>
      </c>
      <c r="F2018" s="37" t="str">
        <f t="array" ref="F2018">IFERROR(XLOOKUP(E2018,Operadores!A:A,Operadores!B:B))</f>
        <v>GUEGAB</v>
      </c>
      <c r="G2018" s="36" t="s">
        <v>42</v>
      </c>
      <c r="H2018" s="39">
        <v>19.63136</v>
      </c>
      <c r="I2018" s="40">
        <v>320.0</v>
      </c>
      <c r="J2018" s="41">
        <f t="shared" si="1"/>
        <v>6282.0352</v>
      </c>
      <c r="K2018" s="37" t="str">
        <f t="array" ref="K2018">IFERROR(XLOOKUP(G2018,'Tipo de carga'!A:A,'Tipo de carga'!B:B))</f>
        <v>Autoabasto</v>
      </c>
      <c r="L2018" s="37">
        <f t="shared" si="2"/>
        <v>42</v>
      </c>
      <c r="M2018" s="37">
        <f t="shared" si="3"/>
        <v>18</v>
      </c>
      <c r="N2018" s="37">
        <f t="shared" si="4"/>
        <v>10</v>
      </c>
      <c r="O2018" s="37" t="str">
        <f t="array" ref="O2018">IFERROR(XLOOKUP(K2018,'Tipo de carga'!B:B,'Tipo de carga'!C:C))</f>
        <v>Diesel</v>
      </c>
    </row>
    <row r="2019">
      <c r="A2019" s="36">
        <v>1939.0</v>
      </c>
      <c r="B2019" s="37" t="str">
        <f>IFERROR(VLOOKUP(A2019,'asig octubre'!$A$2:$C$442,3,0))</f>
        <v>Full Liver</v>
      </c>
      <c r="C2019" s="37" t="str">
        <f>IFERROR(VLOOKUP(A2019,'asig octubre'!$A$2:$B$442,2,0))</f>
        <v>EC-01</v>
      </c>
      <c r="D2019" s="38">
        <v>45583.66679398148</v>
      </c>
      <c r="E2019" s="36" t="s">
        <v>364</v>
      </c>
      <c r="F2019" s="37" t="str">
        <f t="array" ref="F2019">IFERROR(XLOOKUP(E2019,Operadores!A:A,Operadores!B:B))</f>
        <v>TORBR01</v>
      </c>
      <c r="G2019" s="36" t="s">
        <v>42</v>
      </c>
      <c r="H2019" s="39">
        <v>19.63136</v>
      </c>
      <c r="I2019" s="40">
        <v>284.0</v>
      </c>
      <c r="J2019" s="41">
        <f t="shared" si="1"/>
        <v>5575.30624</v>
      </c>
      <c r="K2019" s="37" t="str">
        <f t="array" ref="K2019">IFERROR(XLOOKUP(G2019,'Tipo de carga'!A:A,'Tipo de carga'!B:B))</f>
        <v>Autoabasto</v>
      </c>
      <c r="L2019" s="37">
        <f t="shared" si="2"/>
        <v>42</v>
      </c>
      <c r="M2019" s="37">
        <f t="shared" si="3"/>
        <v>18</v>
      </c>
      <c r="N2019" s="37">
        <f t="shared" si="4"/>
        <v>10</v>
      </c>
      <c r="O2019" s="37" t="str">
        <f t="array" ref="O2019">IFERROR(XLOOKUP(K2019,'Tipo de carga'!B:B,'Tipo de carga'!C:C))</f>
        <v>Diesel</v>
      </c>
    </row>
    <row r="2020">
      <c r="A2020" s="36">
        <v>1738.0</v>
      </c>
      <c r="B2020" s="37" t="str">
        <f>IFERROR(VLOOKUP(A2020,'asig octubre'!$A$2:$C$442,3,0))</f>
        <v>Wm Full</v>
      </c>
      <c r="C2020" s="37" t="str">
        <f>IFERROR(VLOOKUP(A2020,'asig octubre'!$A$2:$B$442,2,0))</f>
        <v>EC-08</v>
      </c>
      <c r="D2020" s="38">
        <v>45583.603310185186</v>
      </c>
      <c r="E2020" s="36" t="s">
        <v>295</v>
      </c>
      <c r="F2020" s="37" t="str">
        <f t="array" ref="F2020">IFERROR(XLOOKUP(E2020,Operadores!A:A,Operadores!B:B))</f>
        <v>PEROMA</v>
      </c>
      <c r="G2020" s="36" t="s">
        <v>42</v>
      </c>
      <c r="H2020" s="39">
        <v>19.63136</v>
      </c>
      <c r="I2020" s="40">
        <v>520.0</v>
      </c>
      <c r="J2020" s="41">
        <f t="shared" si="1"/>
        <v>10208.3072</v>
      </c>
      <c r="K2020" s="37" t="str">
        <f t="array" ref="K2020">IFERROR(XLOOKUP(G2020,'Tipo de carga'!A:A,'Tipo de carga'!B:B))</f>
        <v>Autoabasto</v>
      </c>
      <c r="L2020" s="37">
        <f t="shared" si="2"/>
        <v>42</v>
      </c>
      <c r="M2020" s="37">
        <f t="shared" si="3"/>
        <v>18</v>
      </c>
      <c r="N2020" s="37">
        <f t="shared" si="4"/>
        <v>10</v>
      </c>
      <c r="O2020" s="37" t="str">
        <f t="array" ref="O2020">IFERROR(XLOOKUP(K2020,'Tipo de carga'!B:B,'Tipo de carga'!C:C))</f>
        <v>Diesel</v>
      </c>
    </row>
    <row r="2021">
      <c r="A2021" s="36">
        <v>1813.0</v>
      </c>
      <c r="B2021" s="37" t="str">
        <f>IFERROR(VLOOKUP(A2021,'asig octubre'!$A$2:$C$442,3,0))</f>
        <v>Wm Full</v>
      </c>
      <c r="C2021" s="37" t="str">
        <f>IFERROR(VLOOKUP(A2021,'asig octubre'!$A$2:$B$442,2,0))</f>
        <v>EC-08</v>
      </c>
      <c r="D2021" s="38">
        <v>45583.59307870371</v>
      </c>
      <c r="E2021" s="36" t="s">
        <v>289</v>
      </c>
      <c r="F2021" s="37" t="str">
        <f t="array" ref="F2021">IFERROR(XLOOKUP(E2021,Operadores!A:A,Operadores!B:B))</f>
        <v>ALFEDI</v>
      </c>
      <c r="G2021" s="36" t="s">
        <v>42</v>
      </c>
      <c r="H2021" s="39">
        <v>19.63136</v>
      </c>
      <c r="I2021" s="40">
        <v>350.0</v>
      </c>
      <c r="J2021" s="41">
        <f t="shared" si="1"/>
        <v>6870.976</v>
      </c>
      <c r="K2021" s="37" t="str">
        <f t="array" ref="K2021">IFERROR(XLOOKUP(G2021,'Tipo de carga'!A:A,'Tipo de carga'!B:B))</f>
        <v>Autoabasto</v>
      </c>
      <c r="L2021" s="37">
        <f t="shared" si="2"/>
        <v>42</v>
      </c>
      <c r="M2021" s="37">
        <f t="shared" si="3"/>
        <v>18</v>
      </c>
      <c r="N2021" s="37">
        <f t="shared" si="4"/>
        <v>10</v>
      </c>
      <c r="O2021" s="37" t="str">
        <f t="array" ref="O2021">IFERROR(XLOOKUP(K2021,'Tipo de carga'!B:B,'Tipo de carga'!C:C))</f>
        <v>Diesel</v>
      </c>
    </row>
    <row r="2022">
      <c r="A2022" s="36">
        <v>1730.0</v>
      </c>
      <c r="B2022" s="37" t="str">
        <f>IFERROR(VLOOKUP(A2022,'asig octubre'!$A$2:$C$442,3,0))</f>
        <v>Wm Sencillo</v>
      </c>
      <c r="C2022" s="37" t="str">
        <f>IFERROR(VLOOKUP(A2022,'asig octubre'!$A$2:$B$442,2,0))</f>
        <v>EC-08</v>
      </c>
      <c r="D2022" s="38">
        <v>45583.585486111115</v>
      </c>
      <c r="E2022" s="36" t="s">
        <v>286</v>
      </c>
      <c r="F2022" s="37" t="str">
        <f t="array" ref="F2022">IFERROR(XLOOKUP(E2022,Operadores!A:A,Operadores!B:B))</f>
        <v>LOPERI</v>
      </c>
      <c r="G2022" s="36" t="s">
        <v>42</v>
      </c>
      <c r="H2022" s="39">
        <v>19.63136</v>
      </c>
      <c r="I2022" s="40">
        <v>410.0</v>
      </c>
      <c r="J2022" s="41">
        <f t="shared" si="1"/>
        <v>8048.8576</v>
      </c>
      <c r="K2022" s="37" t="str">
        <f t="array" ref="K2022">IFERROR(XLOOKUP(G2022,'Tipo de carga'!A:A,'Tipo de carga'!B:B))</f>
        <v>Autoabasto</v>
      </c>
      <c r="L2022" s="37">
        <f t="shared" si="2"/>
        <v>42</v>
      </c>
      <c r="M2022" s="37">
        <f t="shared" si="3"/>
        <v>18</v>
      </c>
      <c r="N2022" s="37">
        <f t="shared" si="4"/>
        <v>10</v>
      </c>
      <c r="O2022" s="37" t="str">
        <f t="array" ref="O2022">IFERROR(XLOOKUP(K2022,'Tipo de carga'!B:B,'Tipo de carga'!C:C))</f>
        <v>Diesel</v>
      </c>
    </row>
    <row r="2023">
      <c r="A2023" s="36">
        <v>1967.0</v>
      </c>
      <c r="B2023" s="37" t="str">
        <f>IFERROR(VLOOKUP(A2023,'asig octubre'!$A$2:$C$442,3,0))</f>
        <v>Sayer Sencillo</v>
      </c>
      <c r="C2023" s="37" t="str">
        <f>IFERROR(VLOOKUP(A2023,'asig octubre'!$A$2:$B$442,2,0))</f>
        <v>EC-04</v>
      </c>
      <c r="D2023" s="38">
        <v>45583.547743055555</v>
      </c>
      <c r="E2023" s="36" t="s">
        <v>30</v>
      </c>
      <c r="F2023" s="37" t="str">
        <f t="array" ref="F2023">IFERROR(XLOOKUP(E2023,Operadores!A:A,Operadores!B:B))</f>
        <v>BARMIGX</v>
      </c>
      <c r="G2023" s="36" t="s">
        <v>42</v>
      </c>
      <c r="H2023" s="39">
        <v>19.63136</v>
      </c>
      <c r="I2023" s="40">
        <v>362.0</v>
      </c>
      <c r="J2023" s="41">
        <f t="shared" si="1"/>
        <v>7106.55232</v>
      </c>
      <c r="K2023" s="37" t="str">
        <f t="array" ref="K2023">IFERROR(XLOOKUP(G2023,'Tipo de carga'!A:A,'Tipo de carga'!B:B))</f>
        <v>Autoabasto</v>
      </c>
      <c r="L2023" s="37">
        <f t="shared" si="2"/>
        <v>42</v>
      </c>
      <c r="M2023" s="37">
        <f t="shared" si="3"/>
        <v>18</v>
      </c>
      <c r="N2023" s="37">
        <f t="shared" si="4"/>
        <v>10</v>
      </c>
      <c r="O2023" s="37" t="str">
        <f t="array" ref="O2023">IFERROR(XLOOKUP(K2023,'Tipo de carga'!B:B,'Tipo de carga'!C:C))</f>
        <v>Diesel</v>
      </c>
    </row>
    <row r="2024">
      <c r="A2024" s="36">
        <v>1904.0</v>
      </c>
      <c r="B2024" s="37" t="str">
        <f>IFERROR(VLOOKUP(A2024,'asig octubre'!$A$2:$C$442,3,0))</f>
        <v>PISA Gdl</v>
      </c>
      <c r="C2024" s="37" t="str">
        <f>IFERROR(VLOOKUP(A2024,'asig octubre'!$A$2:$B$442,2,0))</f>
        <v>EC-06</v>
      </c>
      <c r="D2024" s="38">
        <v>45583.53481481481</v>
      </c>
      <c r="E2024" s="36" t="s">
        <v>401</v>
      </c>
      <c r="F2024" s="37" t="str">
        <f t="array" ref="F2024">IFERROR(XLOOKUP(E2024,Operadores!A:A,Operadores!B:B))</f>
        <v>CARGUS</v>
      </c>
      <c r="G2024" s="36" t="s">
        <v>42</v>
      </c>
      <c r="H2024" s="39">
        <v>19.63136</v>
      </c>
      <c r="I2024" s="40">
        <v>584.0</v>
      </c>
      <c r="J2024" s="41">
        <f t="shared" si="1"/>
        <v>11464.71424</v>
      </c>
      <c r="K2024" s="37" t="str">
        <f t="array" ref="K2024">IFERROR(XLOOKUP(G2024,'Tipo de carga'!A:A,'Tipo de carga'!B:B))</f>
        <v>Autoabasto</v>
      </c>
      <c r="L2024" s="37">
        <f t="shared" si="2"/>
        <v>42</v>
      </c>
      <c r="M2024" s="37">
        <f t="shared" si="3"/>
        <v>18</v>
      </c>
      <c r="N2024" s="37">
        <f t="shared" si="4"/>
        <v>10</v>
      </c>
      <c r="O2024" s="37" t="str">
        <f t="array" ref="O2024">IFERROR(XLOOKUP(K2024,'Tipo de carga'!B:B,'Tipo de carga'!C:C))</f>
        <v>Diesel</v>
      </c>
    </row>
    <row r="2025">
      <c r="A2025" s="36">
        <v>1966.0</v>
      </c>
      <c r="B2025" s="37" t="str">
        <f>IFERROR(VLOOKUP(A2025,'asig octubre'!$A$2:$C$442,3,0))</f>
        <v>Sayer Sencillo</v>
      </c>
      <c r="C2025" s="37" t="str">
        <f>IFERROR(VLOOKUP(A2025,'asig octubre'!$A$2:$B$442,2,0))</f>
        <v>EC-04</v>
      </c>
      <c r="D2025" s="38">
        <v>45583.48947916667</v>
      </c>
      <c r="E2025" s="36" t="s">
        <v>28</v>
      </c>
      <c r="F2025" s="37" t="str">
        <f t="array" ref="F2025">IFERROR(XLOOKUP(E2025,Operadores!A:A,Operadores!B:B))</f>
        <v>SANJE01</v>
      </c>
      <c r="G2025" s="36" t="s">
        <v>42</v>
      </c>
      <c r="H2025" s="39">
        <v>19.63136</v>
      </c>
      <c r="I2025" s="40">
        <v>367.0</v>
      </c>
      <c r="J2025" s="41">
        <f t="shared" si="1"/>
        <v>7204.70912</v>
      </c>
      <c r="K2025" s="37" t="str">
        <f t="array" ref="K2025">IFERROR(XLOOKUP(G2025,'Tipo de carga'!A:A,'Tipo de carga'!B:B))</f>
        <v>Autoabasto</v>
      </c>
      <c r="L2025" s="37">
        <f t="shared" si="2"/>
        <v>42</v>
      </c>
      <c r="M2025" s="37">
        <f t="shared" si="3"/>
        <v>18</v>
      </c>
      <c r="N2025" s="37">
        <f t="shared" si="4"/>
        <v>10</v>
      </c>
      <c r="O2025" s="37" t="str">
        <f t="array" ref="O2025">IFERROR(XLOOKUP(K2025,'Tipo de carga'!B:B,'Tipo de carga'!C:C))</f>
        <v>Diesel</v>
      </c>
    </row>
    <row r="2026">
      <c r="A2026" s="36">
        <v>1972.0</v>
      </c>
      <c r="B2026" s="37" t="str">
        <f>IFERROR(VLOOKUP(A2026,'asig octubre'!$A$2:$C$442,3,0))</f>
        <v>Sayer Sencillo</v>
      </c>
      <c r="C2026" s="37" t="str">
        <f>IFERROR(VLOOKUP(A2026,'asig octubre'!$A$2:$B$442,2,0))</f>
        <v>EC-04</v>
      </c>
      <c r="D2026" s="38">
        <v>45583.48863425926</v>
      </c>
      <c r="E2026" s="36" t="s">
        <v>59</v>
      </c>
      <c r="F2026" s="37" t="str">
        <f t="array" ref="F2026">IFERROR(XLOOKUP(E2026,Operadores!A:A,Operadores!B:B))</f>
        <v>ROMJOS</v>
      </c>
      <c r="G2026" s="36" t="s">
        <v>42</v>
      </c>
      <c r="H2026" s="39">
        <v>19.63136</v>
      </c>
      <c r="I2026" s="40">
        <v>373.0</v>
      </c>
      <c r="J2026" s="41">
        <f t="shared" si="1"/>
        <v>7322.49728</v>
      </c>
      <c r="K2026" s="37" t="str">
        <f t="array" ref="K2026">IFERROR(XLOOKUP(G2026,'Tipo de carga'!A:A,'Tipo de carga'!B:B))</f>
        <v>Autoabasto</v>
      </c>
      <c r="L2026" s="37">
        <f t="shared" si="2"/>
        <v>42</v>
      </c>
      <c r="M2026" s="37">
        <f t="shared" si="3"/>
        <v>18</v>
      </c>
      <c r="N2026" s="37">
        <f t="shared" si="4"/>
        <v>10</v>
      </c>
      <c r="O2026" s="37" t="str">
        <f t="array" ref="O2026">IFERROR(XLOOKUP(K2026,'Tipo de carga'!B:B,'Tipo de carga'!C:C))</f>
        <v>Diesel</v>
      </c>
    </row>
    <row r="2027">
      <c r="A2027" s="36">
        <v>2006.0</v>
      </c>
      <c r="B2027" s="37" t="str">
        <f>IFERROR(VLOOKUP(A2027,'asig octubre'!$A$2:$C$442,3,0))</f>
        <v>MeLi Dedicado Merida</v>
      </c>
      <c r="C2027" s="37" t="str">
        <f>IFERROR(VLOOKUP(A2027,'asig octubre'!$A$2:$B$442,2,0))</f>
        <v>EC-05</v>
      </c>
      <c r="D2027" s="38">
        <v>45583.47152777778</v>
      </c>
      <c r="E2027" s="36" t="s">
        <v>482</v>
      </c>
      <c r="F2027" s="37" t="str">
        <f t="array" ref="F2027">IFERROR(XLOOKUP(E2027,Operadores!A:A,Operadores!B:B))</f>
        <v>RIVJOS</v>
      </c>
      <c r="G2027" s="36" t="s">
        <v>42</v>
      </c>
      <c r="H2027" s="39">
        <v>19.63136</v>
      </c>
      <c r="I2027" s="40">
        <v>394.0</v>
      </c>
      <c r="J2027" s="41">
        <f t="shared" si="1"/>
        <v>7734.75584</v>
      </c>
      <c r="K2027" s="37" t="str">
        <f t="array" ref="K2027">IFERROR(XLOOKUP(G2027,'Tipo de carga'!A:A,'Tipo de carga'!B:B))</f>
        <v>Autoabasto</v>
      </c>
      <c r="L2027" s="37">
        <f t="shared" si="2"/>
        <v>42</v>
      </c>
      <c r="M2027" s="37">
        <f t="shared" si="3"/>
        <v>18</v>
      </c>
      <c r="N2027" s="37">
        <f t="shared" si="4"/>
        <v>10</v>
      </c>
      <c r="O2027" s="37" t="str">
        <f t="array" ref="O2027">IFERROR(XLOOKUP(K2027,'Tipo de carga'!B:B,'Tipo de carga'!C:C))</f>
        <v>Diesel</v>
      </c>
    </row>
    <row r="2028">
      <c r="A2028" s="36">
        <v>1998.0</v>
      </c>
      <c r="B2028" s="37" t="str">
        <f>IFERROR(VLOOKUP(A2028,'asig octubre'!$A$2:$C$442,3,0))</f>
        <v>MeLi Dedicado Merida</v>
      </c>
      <c r="C2028" s="37" t="str">
        <f>IFERROR(VLOOKUP(A2028,'asig octubre'!$A$2:$B$442,2,0))</f>
        <v>EC-05</v>
      </c>
      <c r="D2028" s="38">
        <v>45583.21333333333</v>
      </c>
      <c r="E2028" s="36" t="s">
        <v>381</v>
      </c>
      <c r="F2028" s="37" t="str">
        <f t="array" ref="F2028">IFERROR(XLOOKUP(E2028,Operadores!A:A,Operadores!B:B))</f>
        <v>CHAJUA</v>
      </c>
      <c r="G2028" s="36" t="s">
        <v>42</v>
      </c>
      <c r="H2028" s="39">
        <v>19.63136</v>
      </c>
      <c r="I2028" s="40">
        <v>231.0</v>
      </c>
      <c r="J2028" s="41">
        <f t="shared" si="1"/>
        <v>4534.84416</v>
      </c>
      <c r="K2028" s="37" t="str">
        <f t="array" ref="K2028">IFERROR(XLOOKUP(G2028,'Tipo de carga'!A:A,'Tipo de carga'!B:B))</f>
        <v>Autoabasto</v>
      </c>
      <c r="L2028" s="37">
        <f t="shared" si="2"/>
        <v>42</v>
      </c>
      <c r="M2028" s="37">
        <f t="shared" si="3"/>
        <v>18</v>
      </c>
      <c r="N2028" s="37">
        <f t="shared" si="4"/>
        <v>10</v>
      </c>
      <c r="O2028" s="37" t="str">
        <f t="array" ref="O2028">IFERROR(XLOOKUP(K2028,'Tipo de carga'!B:B,'Tipo de carga'!C:C))</f>
        <v>Diesel</v>
      </c>
    </row>
    <row r="2029">
      <c r="A2029" s="36">
        <v>2000.0</v>
      </c>
      <c r="B2029" s="37" t="str">
        <f>IFERROR(VLOOKUP(A2029,'asig octubre'!$A$2:$C$442,3,0))</f>
        <v>MeLi Dedicado Merida</v>
      </c>
      <c r="C2029" s="37" t="str">
        <f>IFERROR(VLOOKUP(A2029,'asig octubre'!$A$2:$B$442,2,0))</f>
        <v>EC-05</v>
      </c>
      <c r="D2029" s="38">
        <v>45583.21050925926</v>
      </c>
      <c r="E2029" s="36" t="s">
        <v>402</v>
      </c>
      <c r="F2029" s="37" t="str">
        <f t="array" ref="F2029">IFERROR(XLOOKUP(E2029,Operadores!A:A,Operadores!B:B))</f>
        <v>GARJOS02</v>
      </c>
      <c r="G2029" s="36" t="s">
        <v>42</v>
      </c>
      <c r="H2029" s="39">
        <v>19.63136</v>
      </c>
      <c r="I2029" s="40">
        <v>460.0</v>
      </c>
      <c r="J2029" s="41">
        <f t="shared" si="1"/>
        <v>9030.4256</v>
      </c>
      <c r="K2029" s="37" t="str">
        <f t="array" ref="K2029">IFERROR(XLOOKUP(G2029,'Tipo de carga'!A:A,'Tipo de carga'!B:B))</f>
        <v>Autoabasto</v>
      </c>
      <c r="L2029" s="37">
        <f t="shared" si="2"/>
        <v>42</v>
      </c>
      <c r="M2029" s="37">
        <f t="shared" si="3"/>
        <v>18</v>
      </c>
      <c r="N2029" s="37">
        <f t="shared" si="4"/>
        <v>10</v>
      </c>
      <c r="O2029" s="37" t="str">
        <f t="array" ref="O2029">IFERROR(XLOOKUP(K2029,'Tipo de carga'!B:B,'Tipo de carga'!C:C))</f>
        <v>Diesel</v>
      </c>
    </row>
    <row r="2030">
      <c r="A2030" s="36">
        <v>1996.0</v>
      </c>
      <c r="B2030" s="37" t="str">
        <f>IFERROR(VLOOKUP(A2030,'asig octubre'!$A$2:$C$442,3,0))</f>
        <v>MeLi Dedicado Merida</v>
      </c>
      <c r="C2030" s="37" t="str">
        <f>IFERROR(VLOOKUP(A2030,'asig octubre'!$A$2:$B$442,2,0))</f>
        <v>EC-05</v>
      </c>
      <c r="D2030" s="38">
        <v>45583.19553240741</v>
      </c>
      <c r="E2030" s="36" t="s">
        <v>322</v>
      </c>
      <c r="F2030" s="37" t="str">
        <f t="array" ref="F2030">IFERROR(XLOOKUP(E2030,Operadores!A:A,Operadores!B:B))</f>
        <v>PERMAR</v>
      </c>
      <c r="G2030" s="36" t="s">
        <v>42</v>
      </c>
      <c r="H2030" s="39">
        <v>19.63136</v>
      </c>
      <c r="I2030" s="40">
        <v>393.0</v>
      </c>
      <c r="J2030" s="41">
        <f t="shared" si="1"/>
        <v>7715.12448</v>
      </c>
      <c r="K2030" s="37" t="str">
        <f t="array" ref="K2030">IFERROR(XLOOKUP(G2030,'Tipo de carga'!A:A,'Tipo de carga'!B:B))</f>
        <v>Autoabasto</v>
      </c>
      <c r="L2030" s="37">
        <f t="shared" si="2"/>
        <v>42</v>
      </c>
      <c r="M2030" s="37">
        <f t="shared" si="3"/>
        <v>18</v>
      </c>
      <c r="N2030" s="37">
        <f t="shared" si="4"/>
        <v>10</v>
      </c>
      <c r="O2030" s="37" t="str">
        <f t="array" ref="O2030">IFERROR(XLOOKUP(K2030,'Tipo de carga'!B:B,'Tipo de carga'!C:C))</f>
        <v>Diesel</v>
      </c>
    </row>
    <row r="2031">
      <c r="A2031" s="36">
        <v>2001.0</v>
      </c>
      <c r="B2031" s="37" t="str">
        <f>IFERROR(VLOOKUP(A2031,'asig octubre'!$A$2:$C$442,3,0))</f>
        <v>MeLi Dedicado Merida</v>
      </c>
      <c r="C2031" s="37" t="str">
        <f>IFERROR(VLOOKUP(A2031,'asig octubre'!$A$2:$B$442,2,0))</f>
        <v>EC-05</v>
      </c>
      <c r="D2031" s="38">
        <v>45583.194074074076</v>
      </c>
      <c r="E2031" s="36" t="s">
        <v>494</v>
      </c>
      <c r="F2031" s="37" t="str">
        <f t="array" ref="F2031">IFERROR(XLOOKUP(E2031,Operadores!A:A,Operadores!B:B))</f>
        <v>TRESER</v>
      </c>
      <c r="G2031" s="36" t="s">
        <v>42</v>
      </c>
      <c r="H2031" s="39">
        <v>19.63136</v>
      </c>
      <c r="I2031" s="40">
        <v>565.0</v>
      </c>
      <c r="J2031" s="41">
        <f t="shared" si="1"/>
        <v>11091.7184</v>
      </c>
      <c r="K2031" s="37" t="str">
        <f t="array" ref="K2031">IFERROR(XLOOKUP(G2031,'Tipo de carga'!A:A,'Tipo de carga'!B:B))</f>
        <v>Autoabasto</v>
      </c>
      <c r="L2031" s="37">
        <f t="shared" si="2"/>
        <v>42</v>
      </c>
      <c r="M2031" s="37">
        <f t="shared" si="3"/>
        <v>18</v>
      </c>
      <c r="N2031" s="37">
        <f t="shared" si="4"/>
        <v>10</v>
      </c>
      <c r="O2031" s="37" t="str">
        <f t="array" ref="O2031">IFERROR(XLOOKUP(K2031,'Tipo de carga'!B:B,'Tipo de carga'!C:C))</f>
        <v>Diesel</v>
      </c>
    </row>
    <row r="2032">
      <c r="A2032" s="36">
        <v>1997.0</v>
      </c>
      <c r="B2032" s="37" t="str">
        <f>IFERROR(VLOOKUP(A2032,'asig octubre'!$A$2:$C$442,3,0))</f>
        <v>MeLi Dedicado Merida</v>
      </c>
      <c r="C2032" s="37" t="str">
        <f>IFERROR(VLOOKUP(A2032,'asig octubre'!$A$2:$B$442,2,0))</f>
        <v>EC-05</v>
      </c>
      <c r="D2032" s="38">
        <v>45583.09380787037</v>
      </c>
      <c r="E2032" s="36" t="s">
        <v>290</v>
      </c>
      <c r="F2032" s="37" t="str">
        <f t="array" ref="F2032">IFERROR(XLOOKUP(E2032,Operadores!A:A,Operadores!B:B))</f>
        <v>MARLEO</v>
      </c>
      <c r="G2032" s="36" t="s">
        <v>42</v>
      </c>
      <c r="H2032" s="39">
        <v>19.63136</v>
      </c>
      <c r="I2032" s="40">
        <v>205.0</v>
      </c>
      <c r="J2032" s="41">
        <f t="shared" si="1"/>
        <v>4024.4288</v>
      </c>
      <c r="K2032" s="37" t="str">
        <f t="array" ref="K2032">IFERROR(XLOOKUP(G2032,'Tipo de carga'!A:A,'Tipo de carga'!B:B))</f>
        <v>Autoabasto</v>
      </c>
      <c r="L2032" s="37">
        <f t="shared" si="2"/>
        <v>42</v>
      </c>
      <c r="M2032" s="37">
        <f t="shared" si="3"/>
        <v>18</v>
      </c>
      <c r="N2032" s="37">
        <f t="shared" si="4"/>
        <v>10</v>
      </c>
      <c r="O2032" s="37" t="str">
        <f t="array" ref="O2032">IFERROR(XLOOKUP(K2032,'Tipo de carga'!B:B,'Tipo de carga'!C:C))</f>
        <v>Diesel</v>
      </c>
    </row>
    <row r="2033">
      <c r="A2033" s="36">
        <v>1808.0</v>
      </c>
      <c r="B2033" s="37" t="str">
        <f>IFERROR(VLOOKUP(A2033,'asig octubre'!$A$2:$C$442,3,0))</f>
        <v>Sayer Full</v>
      </c>
      <c r="C2033" s="37" t="str">
        <f>IFERROR(VLOOKUP(A2033,'asig octubre'!$A$2:$B$442,2,0))</f>
        <v>EC-04</v>
      </c>
      <c r="D2033" s="38">
        <v>45583.00625</v>
      </c>
      <c r="E2033" s="36" t="s">
        <v>55</v>
      </c>
      <c r="F2033" s="37" t="str">
        <f t="array" ref="F2033">IFERROR(XLOOKUP(E2033,Operadores!A:A,Operadores!B:B))</f>
        <v>ZAPNO</v>
      </c>
      <c r="G2033" s="36" t="s">
        <v>425</v>
      </c>
      <c r="H2033" s="39">
        <v>24.79</v>
      </c>
      <c r="I2033" s="40">
        <v>558.0</v>
      </c>
      <c r="J2033" s="41">
        <f t="shared" si="1"/>
        <v>13832.82</v>
      </c>
      <c r="K2033" s="37" t="str">
        <f t="array" ref="K2033">IFERROR(XLOOKUP(G2033,'Tipo de carga'!A:A,'Tipo de carga'!B:B))</f>
        <v>Ticket</v>
      </c>
      <c r="L2033" s="37">
        <f t="shared" si="2"/>
        <v>42</v>
      </c>
      <c r="M2033" s="37">
        <f t="shared" si="3"/>
        <v>18</v>
      </c>
      <c r="N2033" s="37">
        <f t="shared" si="4"/>
        <v>10</v>
      </c>
      <c r="O2033" s="37" t="str">
        <f t="array" ref="O2033">IFERROR(XLOOKUP(K2033,'Tipo de carga'!B:B,'Tipo de carga'!C:C))</f>
        <v>Diesel</v>
      </c>
    </row>
    <row r="2034">
      <c r="A2034" s="36">
        <v>1931.0</v>
      </c>
      <c r="B2034" s="37" t="str">
        <f>IFERROR(VLOOKUP(A2034,'asig octubre'!$A$2:$C$442,3,0))</f>
        <v>Circuitos</v>
      </c>
      <c r="C2034" s="37" t="str">
        <f>IFERROR(VLOOKUP(A2034,'asig octubre'!$A$2:$B$442,2,0))</f>
        <v>EC-03</v>
      </c>
      <c r="D2034" s="38">
        <v>45583.07777777778</v>
      </c>
      <c r="E2034" s="36" t="s">
        <v>26</v>
      </c>
      <c r="F2034" s="37" t="str">
        <f t="array" ref="F2034">IFERROR(XLOOKUP(E2034,Operadores!A:A,Operadores!B:B))</f>
        <v>ARBJO</v>
      </c>
      <c r="G2034" s="36" t="s">
        <v>425</v>
      </c>
      <c r="H2034" s="39">
        <v>27.15</v>
      </c>
      <c r="I2034" s="40">
        <v>309.0</v>
      </c>
      <c r="J2034" s="41">
        <f t="shared" si="1"/>
        <v>8389.35</v>
      </c>
      <c r="K2034" s="37" t="str">
        <f t="array" ref="K2034">IFERROR(XLOOKUP(G2034,'Tipo de carga'!A:A,'Tipo de carga'!B:B))</f>
        <v>Ticket</v>
      </c>
      <c r="L2034" s="37">
        <f t="shared" si="2"/>
        <v>42</v>
      </c>
      <c r="M2034" s="37">
        <f t="shared" si="3"/>
        <v>18</v>
      </c>
      <c r="N2034" s="37">
        <f t="shared" si="4"/>
        <v>10</v>
      </c>
      <c r="O2034" s="37" t="str">
        <f t="array" ref="O2034">IFERROR(XLOOKUP(K2034,'Tipo de carga'!B:B,'Tipo de carga'!C:C))</f>
        <v>Diesel</v>
      </c>
    </row>
    <row r="2035">
      <c r="A2035" s="36">
        <v>1971.0</v>
      </c>
      <c r="B2035" s="37" t="str">
        <f>IFERROR(VLOOKUP(A2035,'asig octubre'!$A$2:$C$442,3,0))</f>
        <v>Sayer Sencillo</v>
      </c>
      <c r="C2035" s="37" t="str">
        <f>IFERROR(VLOOKUP(A2035,'asig octubre'!$A$2:$B$442,2,0))</f>
        <v>EC-04</v>
      </c>
      <c r="D2035" s="38">
        <v>45583.07986111111</v>
      </c>
      <c r="E2035" s="36" t="s">
        <v>36</v>
      </c>
      <c r="F2035" s="37" t="str">
        <f t="array" ref="F2035">IFERROR(XLOOKUP(E2035,Operadores!A:A,Operadores!B:B))</f>
        <v>OLVOSX</v>
      </c>
      <c r="G2035" s="36" t="s">
        <v>425</v>
      </c>
      <c r="H2035" s="39">
        <v>27.15</v>
      </c>
      <c r="I2035" s="40">
        <v>442.0</v>
      </c>
      <c r="J2035" s="41">
        <f t="shared" si="1"/>
        <v>12000.3</v>
      </c>
      <c r="K2035" s="37" t="str">
        <f t="array" ref="K2035">IFERROR(XLOOKUP(G2035,'Tipo de carga'!A:A,'Tipo de carga'!B:B))</f>
        <v>Ticket</v>
      </c>
      <c r="L2035" s="37">
        <f t="shared" si="2"/>
        <v>42</v>
      </c>
      <c r="M2035" s="37">
        <f t="shared" si="3"/>
        <v>18</v>
      </c>
      <c r="N2035" s="37">
        <f t="shared" si="4"/>
        <v>10</v>
      </c>
      <c r="O2035" s="37" t="str">
        <f t="array" ref="O2035">IFERROR(XLOOKUP(K2035,'Tipo de carga'!B:B,'Tipo de carga'!C:C))</f>
        <v>Diesel</v>
      </c>
    </row>
    <row r="2036">
      <c r="A2036" s="36">
        <v>1800.0</v>
      </c>
      <c r="B2036" s="37" t="str">
        <f>IFERROR(VLOOKUP(A2036,'asig octubre'!$A$2:$C$442,3,0))</f>
        <v>Sayer Full</v>
      </c>
      <c r="C2036" s="37" t="str">
        <f>IFERROR(VLOOKUP(A2036,'asig octubre'!$A$2:$B$442,2,0))</f>
        <v>EC-04</v>
      </c>
      <c r="D2036" s="38">
        <v>45583.126388888886</v>
      </c>
      <c r="E2036" s="36" t="s">
        <v>73</v>
      </c>
      <c r="F2036" s="37" t="str">
        <f t="array" ref="F2036">IFERROR(XLOOKUP(E2036,Operadores!A:A,Operadores!B:B))</f>
        <v>PERJU03</v>
      </c>
      <c r="G2036" s="36" t="s">
        <v>425</v>
      </c>
      <c r="H2036" s="39">
        <v>26.59</v>
      </c>
      <c r="I2036" s="40">
        <v>270.0</v>
      </c>
      <c r="J2036" s="41">
        <f t="shared" si="1"/>
        <v>7179.3</v>
      </c>
      <c r="K2036" s="37" t="str">
        <f t="array" ref="K2036">IFERROR(XLOOKUP(G2036,'Tipo de carga'!A:A,'Tipo de carga'!B:B))</f>
        <v>Ticket</v>
      </c>
      <c r="L2036" s="37">
        <f t="shared" si="2"/>
        <v>42</v>
      </c>
      <c r="M2036" s="37">
        <f t="shared" si="3"/>
        <v>18</v>
      </c>
      <c r="N2036" s="37">
        <f t="shared" si="4"/>
        <v>10</v>
      </c>
      <c r="O2036" s="37" t="str">
        <f t="array" ref="O2036">IFERROR(XLOOKUP(K2036,'Tipo de carga'!B:B,'Tipo de carga'!C:C))</f>
        <v>Diesel</v>
      </c>
    </row>
    <row r="2037">
      <c r="A2037" s="36">
        <v>1983.0</v>
      </c>
      <c r="B2037" s="37" t="str">
        <f>IFERROR(VLOOKUP(A2037,'asig octubre'!$A$2:$C$442,3,0))</f>
        <v>MeLi Dedicado TD</v>
      </c>
      <c r="C2037" s="37" t="str">
        <f>IFERROR(VLOOKUP(A2037,'asig octubre'!$A$2:$B$442,2,0))</f>
        <v>EC-05</v>
      </c>
      <c r="D2037" s="38">
        <v>45583.134722222225</v>
      </c>
      <c r="E2037" s="36" t="s">
        <v>485</v>
      </c>
      <c r="F2037" s="37" t="str">
        <f t="array" ref="F2037">IFERROR(XLOOKUP(E2037,Operadores!A:A,Operadores!B:B))</f>
        <v>HERROD</v>
      </c>
      <c r="G2037" s="36" t="s">
        <v>425</v>
      </c>
      <c r="H2037" s="39">
        <v>24.97</v>
      </c>
      <c r="I2037" s="40">
        <v>240.0</v>
      </c>
      <c r="J2037" s="41">
        <f t="shared" si="1"/>
        <v>5992.8</v>
      </c>
      <c r="K2037" s="37" t="str">
        <f t="array" ref="K2037">IFERROR(XLOOKUP(G2037,'Tipo de carga'!A:A,'Tipo de carga'!B:B))</f>
        <v>Ticket</v>
      </c>
      <c r="L2037" s="37">
        <f t="shared" si="2"/>
        <v>42</v>
      </c>
      <c r="M2037" s="37">
        <f t="shared" si="3"/>
        <v>18</v>
      </c>
      <c r="N2037" s="37">
        <f t="shared" si="4"/>
        <v>10</v>
      </c>
      <c r="O2037" s="37" t="str">
        <f t="array" ref="O2037">IFERROR(XLOOKUP(K2037,'Tipo de carga'!B:B,'Tipo de carga'!C:C))</f>
        <v>Diesel</v>
      </c>
    </row>
    <row r="2038">
      <c r="A2038" s="36">
        <v>1758.0</v>
      </c>
      <c r="B2038" s="37" t="str">
        <f>IFERROR(VLOOKUP(A2038,'asig octubre'!$A$2:$C$442,3,0))</f>
        <v>Wm Full</v>
      </c>
      <c r="C2038" s="37" t="str">
        <f>IFERROR(VLOOKUP(A2038,'asig octubre'!$A$2:$B$442,2,0))</f>
        <v>EC-08</v>
      </c>
      <c r="D2038" s="38">
        <v>45583.14861111111</v>
      </c>
      <c r="E2038" s="36" t="s">
        <v>296</v>
      </c>
      <c r="F2038" s="37" t="str">
        <f t="array" ref="F2038">IFERROR(XLOOKUP(E2038,Operadores!A:A,Operadores!B:B))</f>
        <v>PINGUA</v>
      </c>
      <c r="G2038" s="36" t="s">
        <v>425</v>
      </c>
      <c r="H2038" s="39">
        <v>24.99</v>
      </c>
      <c r="I2038" s="40">
        <v>288.0</v>
      </c>
      <c r="J2038" s="41">
        <f t="shared" si="1"/>
        <v>7197.12</v>
      </c>
      <c r="K2038" s="37" t="str">
        <f t="array" ref="K2038">IFERROR(XLOOKUP(G2038,'Tipo de carga'!A:A,'Tipo de carga'!B:B))</f>
        <v>Ticket</v>
      </c>
      <c r="L2038" s="37">
        <f t="shared" si="2"/>
        <v>42</v>
      </c>
      <c r="M2038" s="37">
        <f t="shared" si="3"/>
        <v>18</v>
      </c>
      <c r="N2038" s="37">
        <f t="shared" si="4"/>
        <v>10</v>
      </c>
      <c r="O2038" s="37" t="str">
        <f t="array" ref="O2038">IFERROR(XLOOKUP(K2038,'Tipo de carga'!B:B,'Tipo de carga'!C:C))</f>
        <v>Diesel</v>
      </c>
    </row>
    <row r="2039">
      <c r="A2039" s="36">
        <v>2006.0</v>
      </c>
      <c r="B2039" s="37" t="str">
        <f>IFERROR(VLOOKUP(A2039,'asig octubre'!$A$2:$C$442,3,0))</f>
        <v>MeLi Dedicado Merida</v>
      </c>
      <c r="C2039" s="37" t="str">
        <f>IFERROR(VLOOKUP(A2039,'asig octubre'!$A$2:$B$442,2,0))</f>
        <v>EC-05</v>
      </c>
      <c r="D2039" s="38">
        <v>45583.228472222225</v>
      </c>
      <c r="E2039" s="36" t="s">
        <v>482</v>
      </c>
      <c r="F2039" s="37" t="str">
        <f t="array" ref="F2039">IFERROR(XLOOKUP(E2039,Operadores!A:A,Operadores!B:B))</f>
        <v>RIVJOS</v>
      </c>
      <c r="G2039" s="36" t="s">
        <v>425</v>
      </c>
      <c r="H2039" s="39">
        <v>26.15</v>
      </c>
      <c r="I2039" s="40">
        <v>96.0</v>
      </c>
      <c r="J2039" s="41">
        <f t="shared" si="1"/>
        <v>2510.4</v>
      </c>
      <c r="K2039" s="37" t="str">
        <f t="array" ref="K2039">IFERROR(XLOOKUP(G2039,'Tipo de carga'!A:A,'Tipo de carga'!B:B))</f>
        <v>Ticket</v>
      </c>
      <c r="L2039" s="37">
        <f t="shared" si="2"/>
        <v>42</v>
      </c>
      <c r="M2039" s="37">
        <f t="shared" si="3"/>
        <v>18</v>
      </c>
      <c r="N2039" s="37">
        <f t="shared" si="4"/>
        <v>10</v>
      </c>
      <c r="O2039" s="37" t="str">
        <f t="array" ref="O2039">IFERROR(XLOOKUP(K2039,'Tipo de carga'!B:B,'Tipo de carga'!C:C))</f>
        <v>Diesel</v>
      </c>
    </row>
    <row r="2040">
      <c r="A2040" s="36">
        <v>1836.0</v>
      </c>
      <c r="B2040" s="37" t="str">
        <f>IFERROR(VLOOKUP(A2040,'asig octubre'!$A$2:$C$442,3,0))</f>
        <v>Full Liver</v>
      </c>
      <c r="C2040" s="37" t="str">
        <f>IFERROR(VLOOKUP(A2040,'asig octubre'!$A$2:$B$442,2,0))</f>
        <v>EC-01</v>
      </c>
      <c r="D2040" s="38">
        <v>45583.32013888889</v>
      </c>
      <c r="E2040" s="36" t="s">
        <v>297</v>
      </c>
      <c r="F2040" s="37" t="str">
        <f t="array" ref="F2040">IFERROR(XLOOKUP(E2040,Operadores!A:A,Operadores!B:B))</f>
        <v>HUEAR</v>
      </c>
      <c r="G2040" s="36" t="s">
        <v>425</v>
      </c>
      <c r="H2040" s="39">
        <v>25.67</v>
      </c>
      <c r="I2040" s="40">
        <v>280.0</v>
      </c>
      <c r="J2040" s="41">
        <f t="shared" si="1"/>
        <v>7187.6</v>
      </c>
      <c r="K2040" s="37" t="str">
        <f t="array" ref="K2040">IFERROR(XLOOKUP(G2040,'Tipo de carga'!A:A,'Tipo de carga'!B:B))</f>
        <v>Ticket</v>
      </c>
      <c r="L2040" s="37">
        <f t="shared" si="2"/>
        <v>42</v>
      </c>
      <c r="M2040" s="37">
        <f t="shared" si="3"/>
        <v>18</v>
      </c>
      <c r="N2040" s="37">
        <f t="shared" si="4"/>
        <v>10</v>
      </c>
      <c r="O2040" s="37" t="str">
        <f t="array" ref="O2040">IFERROR(XLOOKUP(K2040,'Tipo de carga'!B:B,'Tipo de carga'!C:C))</f>
        <v>Diesel</v>
      </c>
    </row>
    <row r="2041">
      <c r="A2041" s="36">
        <v>2003.0</v>
      </c>
      <c r="B2041" s="37" t="str">
        <f>IFERROR(VLOOKUP(A2041,'asig octubre'!$A$2:$C$442,3,0))</f>
        <v>MeLi asignado SD</v>
      </c>
      <c r="C2041" s="37" t="str">
        <f>IFERROR(VLOOKUP(A2041,'asig octubre'!$A$2:$B$442,2,0))</f>
        <v>EC-05</v>
      </c>
      <c r="D2041" s="38">
        <v>45583.32013888889</v>
      </c>
      <c r="E2041" s="36"/>
      <c r="F2041" s="37"/>
      <c r="G2041" s="36" t="s">
        <v>425</v>
      </c>
      <c r="H2041" s="39">
        <v>24.09</v>
      </c>
      <c r="I2041" s="40">
        <v>298.87</v>
      </c>
      <c r="J2041" s="41">
        <f t="shared" si="1"/>
        <v>7199.7783</v>
      </c>
      <c r="K2041" s="37" t="str">
        <f t="array" ref="K2041">IFERROR(XLOOKUP(G2041,'Tipo de carga'!A:A,'Tipo de carga'!B:B))</f>
        <v>Ticket</v>
      </c>
      <c r="L2041" s="37">
        <f t="shared" si="2"/>
        <v>42</v>
      </c>
      <c r="M2041" s="37">
        <f t="shared" si="3"/>
        <v>18</v>
      </c>
      <c r="N2041" s="37">
        <f t="shared" si="4"/>
        <v>10</v>
      </c>
      <c r="O2041" s="37" t="str">
        <f t="array" ref="O2041">IFERROR(XLOOKUP(K2041,'Tipo de carga'!B:B,'Tipo de carga'!C:C))</f>
        <v>Diesel</v>
      </c>
    </row>
    <row r="2042">
      <c r="A2042" s="36">
        <v>2017.0</v>
      </c>
      <c r="B2042" s="37" t="str">
        <f>IFERROR(VLOOKUP(A2042,'asig octubre'!$A$2:$C$442,3,0))</f>
        <v>MeLi asignado SD</v>
      </c>
      <c r="C2042" s="37" t="str">
        <f>IFERROR(VLOOKUP(A2042,'asig octubre'!$A$2:$B$442,2,0))</f>
        <v>EC-05</v>
      </c>
      <c r="D2042" s="38">
        <v>45583.32013888889</v>
      </c>
      <c r="E2042" s="36"/>
      <c r="F2042" s="37"/>
      <c r="G2042" s="36" t="s">
        <v>425</v>
      </c>
      <c r="H2042" s="39">
        <v>24.09</v>
      </c>
      <c r="I2042" s="40">
        <v>203.4</v>
      </c>
      <c r="J2042" s="41">
        <f t="shared" si="1"/>
        <v>4899.906</v>
      </c>
      <c r="K2042" s="37" t="str">
        <f t="array" ref="K2042">IFERROR(XLOOKUP(G2042,'Tipo de carga'!A:A,'Tipo de carga'!B:B))</f>
        <v>Ticket</v>
      </c>
      <c r="L2042" s="37">
        <f t="shared" si="2"/>
        <v>42</v>
      </c>
      <c r="M2042" s="37">
        <f t="shared" si="3"/>
        <v>18</v>
      </c>
      <c r="N2042" s="37">
        <f t="shared" si="4"/>
        <v>10</v>
      </c>
      <c r="O2042" s="37" t="str">
        <f t="array" ref="O2042">IFERROR(XLOOKUP(K2042,'Tipo de carga'!B:B,'Tipo de carga'!C:C))</f>
        <v>Diesel</v>
      </c>
    </row>
    <row r="2043">
      <c r="A2043" s="36">
        <v>1770.0</v>
      </c>
      <c r="B2043" s="37" t="str">
        <f>IFERROR(VLOOKUP(A2043,'asig octubre'!$A$2:$C$442,3,0))</f>
        <v>Wm Full</v>
      </c>
      <c r="C2043" s="37" t="str">
        <f>IFERROR(VLOOKUP(A2043,'asig octubre'!$A$2:$B$442,2,0))</f>
        <v>EC-08</v>
      </c>
      <c r="D2043" s="38">
        <v>45583.529861111114</v>
      </c>
      <c r="E2043" s="36" t="s">
        <v>486</v>
      </c>
      <c r="F2043" s="37" t="str">
        <f t="array" ref="F2043">IFERROR(XLOOKUP(E2043,Operadores!A:A,Operadores!B:B))</f>
        <v>TOVREN</v>
      </c>
      <c r="G2043" s="36" t="s">
        <v>425</v>
      </c>
      <c r="H2043" s="39">
        <v>25.78</v>
      </c>
      <c r="I2043" s="40">
        <v>227.0</v>
      </c>
      <c r="J2043" s="41">
        <f t="shared" si="1"/>
        <v>5852.06</v>
      </c>
      <c r="K2043" s="37" t="str">
        <f t="array" ref="K2043">IFERROR(XLOOKUP(G2043,'Tipo de carga'!A:A,'Tipo de carga'!B:B))</f>
        <v>Ticket</v>
      </c>
      <c r="L2043" s="37">
        <f t="shared" si="2"/>
        <v>42</v>
      </c>
      <c r="M2043" s="37">
        <f t="shared" si="3"/>
        <v>18</v>
      </c>
      <c r="N2043" s="37">
        <f t="shared" si="4"/>
        <v>10</v>
      </c>
      <c r="O2043" s="37" t="str">
        <f t="array" ref="O2043">IFERROR(XLOOKUP(K2043,'Tipo de carga'!B:B,'Tipo de carga'!C:C))</f>
        <v>Diesel</v>
      </c>
    </row>
    <row r="2044">
      <c r="A2044" s="36">
        <v>1799.0</v>
      </c>
      <c r="B2044" s="37" t="str">
        <f>IFERROR(VLOOKUP(A2044,'asig octubre'!$A$2:$C$442,3,0))</f>
        <v>Sayer Full</v>
      </c>
      <c r="C2044" s="37" t="str">
        <f>IFERROR(VLOOKUP(A2044,'asig octubre'!$A$2:$B$442,2,0))</f>
        <v>EC-04</v>
      </c>
      <c r="D2044" s="38">
        <v>45583.56527777778</v>
      </c>
      <c r="E2044" s="36" t="s">
        <v>309</v>
      </c>
      <c r="F2044" s="37" t="str">
        <f t="array" ref="F2044">IFERROR(XLOOKUP(E2044,Operadores!A:A,Operadores!B:B))</f>
        <v>FERFRA</v>
      </c>
      <c r="G2044" s="36" t="s">
        <v>425</v>
      </c>
      <c r="H2044" s="39">
        <v>26.09</v>
      </c>
      <c r="I2044" s="40">
        <v>386.0</v>
      </c>
      <c r="J2044" s="41">
        <f t="shared" si="1"/>
        <v>10070.74</v>
      </c>
      <c r="K2044" s="37" t="str">
        <f t="array" ref="K2044">IFERROR(XLOOKUP(G2044,'Tipo de carga'!A:A,'Tipo de carga'!B:B))</f>
        <v>Ticket</v>
      </c>
      <c r="L2044" s="37">
        <f t="shared" si="2"/>
        <v>42</v>
      </c>
      <c r="M2044" s="37">
        <f t="shared" si="3"/>
        <v>18</v>
      </c>
      <c r="N2044" s="37">
        <f t="shared" si="4"/>
        <v>10</v>
      </c>
      <c r="O2044" s="37" t="str">
        <f t="array" ref="O2044">IFERROR(XLOOKUP(K2044,'Tipo de carga'!B:B,'Tipo de carga'!C:C))</f>
        <v>Diesel</v>
      </c>
    </row>
    <row r="2045">
      <c r="A2045" s="36">
        <v>1784.0</v>
      </c>
      <c r="B2045" s="37" t="str">
        <f>IFERROR(VLOOKUP(A2045,'asig octubre'!$A$2:$C$442,3,0))</f>
        <v>Sayer Sencillo</v>
      </c>
      <c r="C2045" s="37" t="str">
        <f>IFERROR(VLOOKUP(A2045,'asig octubre'!$A$2:$B$442,2,0))</f>
        <v>EC-04</v>
      </c>
      <c r="D2045" s="38">
        <v>45583.66458333333</v>
      </c>
      <c r="E2045" s="36" t="s">
        <v>433</v>
      </c>
      <c r="F2045" s="37" t="str">
        <f t="array" ref="F2045">IFERROR(XLOOKUP(E2045,Operadores!A:A,Operadores!B:B))</f>
        <v>ROBEFR</v>
      </c>
      <c r="G2045" s="36" t="s">
        <v>425</v>
      </c>
      <c r="H2045" s="39">
        <v>25.41</v>
      </c>
      <c r="I2045" s="40">
        <v>378.0</v>
      </c>
      <c r="J2045" s="41">
        <f t="shared" si="1"/>
        <v>9604.98</v>
      </c>
      <c r="K2045" s="37" t="str">
        <f t="array" ref="K2045">IFERROR(XLOOKUP(G2045,'Tipo de carga'!A:A,'Tipo de carga'!B:B))</f>
        <v>Ticket</v>
      </c>
      <c r="L2045" s="37">
        <f t="shared" si="2"/>
        <v>42</v>
      </c>
      <c r="M2045" s="37">
        <f t="shared" si="3"/>
        <v>18</v>
      </c>
      <c r="N2045" s="37">
        <f t="shared" si="4"/>
        <v>10</v>
      </c>
      <c r="O2045" s="37" t="str">
        <f t="array" ref="O2045">IFERROR(XLOOKUP(K2045,'Tipo de carga'!B:B,'Tipo de carga'!C:C))</f>
        <v>Diesel</v>
      </c>
    </row>
    <row r="2046">
      <c r="A2046" s="36">
        <v>1955.0</v>
      </c>
      <c r="B2046" s="37" t="str">
        <f>IFERROR(VLOOKUP(A2046,'asig octubre'!$A$2:$C$442,3,0))</f>
        <v>Circuitos</v>
      </c>
      <c r="C2046" s="37" t="str">
        <f>IFERROR(VLOOKUP(A2046,'asig octubre'!$A$2:$B$442,2,0))</f>
        <v>EC-03</v>
      </c>
      <c r="D2046" s="38">
        <v>45583.75</v>
      </c>
      <c r="E2046" s="36" t="s">
        <v>205</v>
      </c>
      <c r="F2046" s="37" t="str">
        <f t="array" ref="F2046">IFERROR(XLOOKUP(E2046,Operadores!A:A,Operadores!B:B))</f>
        <v>MOZPEDX</v>
      </c>
      <c r="G2046" s="36" t="s">
        <v>425</v>
      </c>
      <c r="H2046" s="39">
        <v>26.59</v>
      </c>
      <c r="I2046" s="40">
        <v>226.0</v>
      </c>
      <c r="J2046" s="41">
        <f t="shared" si="1"/>
        <v>6009.34</v>
      </c>
      <c r="K2046" s="37" t="str">
        <f t="array" ref="K2046">IFERROR(XLOOKUP(G2046,'Tipo de carga'!A:A,'Tipo de carga'!B:B))</f>
        <v>Ticket</v>
      </c>
      <c r="L2046" s="37">
        <f t="shared" si="2"/>
        <v>42</v>
      </c>
      <c r="M2046" s="37">
        <f t="shared" si="3"/>
        <v>18</v>
      </c>
      <c r="N2046" s="37">
        <f t="shared" si="4"/>
        <v>10</v>
      </c>
      <c r="O2046" s="37" t="str">
        <f t="array" ref="O2046">IFERROR(XLOOKUP(K2046,'Tipo de carga'!B:B,'Tipo de carga'!C:C))</f>
        <v>Diesel</v>
      </c>
    </row>
    <row r="2047">
      <c r="A2047" s="36">
        <v>1790.0</v>
      </c>
      <c r="B2047" s="37" t="str">
        <f>IFERROR(VLOOKUP(A2047,'asig octubre'!$A$2:$C$442,3,0))</f>
        <v>Sayer Sencillo</v>
      </c>
      <c r="C2047" s="37" t="str">
        <f>IFERROR(VLOOKUP(A2047,'asig octubre'!$A$2:$B$442,2,0))</f>
        <v>EC-04</v>
      </c>
      <c r="D2047" s="38">
        <v>45583.76875</v>
      </c>
      <c r="E2047" s="36" t="s">
        <v>263</v>
      </c>
      <c r="F2047" s="37" t="str">
        <f t="array" ref="F2047">IFERROR(XLOOKUP(E2047,Operadores!A:A,Operadores!B:B))</f>
        <v>DEJISR</v>
      </c>
      <c r="G2047" s="36" t="s">
        <v>425</v>
      </c>
      <c r="H2047" s="39">
        <v>25.59</v>
      </c>
      <c r="I2047" s="40">
        <v>390.0</v>
      </c>
      <c r="J2047" s="41">
        <f t="shared" si="1"/>
        <v>9980.1</v>
      </c>
      <c r="K2047" s="37" t="str">
        <f t="array" ref="K2047">IFERROR(XLOOKUP(G2047,'Tipo de carga'!A:A,'Tipo de carga'!B:B))</f>
        <v>Ticket</v>
      </c>
      <c r="L2047" s="37">
        <f t="shared" si="2"/>
        <v>42</v>
      </c>
      <c r="M2047" s="37">
        <f t="shared" si="3"/>
        <v>18</v>
      </c>
      <c r="N2047" s="37">
        <f t="shared" si="4"/>
        <v>10</v>
      </c>
      <c r="O2047" s="37" t="str">
        <f t="array" ref="O2047">IFERROR(XLOOKUP(K2047,'Tipo de carga'!B:B,'Tipo de carga'!C:C))</f>
        <v>Diesel</v>
      </c>
    </row>
    <row r="2048">
      <c r="A2048" s="36">
        <v>1790.0</v>
      </c>
      <c r="B2048" s="37" t="str">
        <f>IFERROR(VLOOKUP(A2048,'asig octubre'!$A$2:$C$442,3,0))</f>
        <v>Sayer Sencillo</v>
      </c>
      <c r="C2048" s="37" t="str">
        <f>IFERROR(VLOOKUP(A2048,'asig octubre'!$A$2:$B$442,2,0))</f>
        <v>EC-04</v>
      </c>
      <c r="D2048" s="38">
        <v>45583.76944444444</v>
      </c>
      <c r="E2048" s="36" t="s">
        <v>263</v>
      </c>
      <c r="F2048" s="37" t="str">
        <f t="array" ref="F2048">IFERROR(XLOOKUP(E2048,Operadores!A:A,Operadores!B:B))</f>
        <v>DEJISR</v>
      </c>
      <c r="G2048" s="36" t="s">
        <v>425</v>
      </c>
      <c r="H2048" s="39">
        <v>25.59</v>
      </c>
      <c r="I2048" s="40">
        <v>454.0</v>
      </c>
      <c r="J2048" s="41">
        <f t="shared" si="1"/>
        <v>11617.86</v>
      </c>
      <c r="K2048" s="37" t="str">
        <f t="array" ref="K2048">IFERROR(XLOOKUP(G2048,'Tipo de carga'!A:A,'Tipo de carga'!B:B))</f>
        <v>Ticket</v>
      </c>
      <c r="L2048" s="37">
        <f t="shared" si="2"/>
        <v>42</v>
      </c>
      <c r="M2048" s="37">
        <f t="shared" si="3"/>
        <v>18</v>
      </c>
      <c r="N2048" s="37">
        <f t="shared" si="4"/>
        <v>10</v>
      </c>
      <c r="O2048" s="37" t="str">
        <f t="array" ref="O2048">IFERROR(XLOOKUP(K2048,'Tipo de carga'!B:B,'Tipo de carga'!C:C))</f>
        <v>Diesel</v>
      </c>
    </row>
    <row r="2049">
      <c r="A2049" s="36">
        <v>1729.0</v>
      </c>
      <c r="B2049" s="37" t="str">
        <f>IFERROR(VLOOKUP(A2049,'asig octubre'!$A$2:$C$442,3,0))</f>
        <v>Wm Full</v>
      </c>
      <c r="C2049" s="37" t="str">
        <f>IFERROR(VLOOKUP(A2049,'asig octubre'!$A$2:$B$442,2,0))</f>
        <v>EC-08</v>
      </c>
      <c r="D2049" s="38">
        <v>45583.81597222222</v>
      </c>
      <c r="E2049" s="36" t="s">
        <v>284</v>
      </c>
      <c r="F2049" s="37" t="str">
        <f t="array" ref="F2049">IFERROR(XLOOKUP(E2049,Operadores!A:A,Operadores!B:B))</f>
        <v>CAMJU01</v>
      </c>
      <c r="G2049" s="36" t="s">
        <v>425</v>
      </c>
      <c r="H2049" s="39">
        <v>25.77</v>
      </c>
      <c r="I2049" s="40">
        <v>373.0</v>
      </c>
      <c r="J2049" s="41">
        <f t="shared" si="1"/>
        <v>9612.21</v>
      </c>
      <c r="K2049" s="37" t="str">
        <f t="array" ref="K2049">IFERROR(XLOOKUP(G2049,'Tipo de carga'!A:A,'Tipo de carga'!B:B))</f>
        <v>Ticket</v>
      </c>
      <c r="L2049" s="37">
        <f t="shared" si="2"/>
        <v>42</v>
      </c>
      <c r="M2049" s="37">
        <f t="shared" si="3"/>
        <v>18</v>
      </c>
      <c r="N2049" s="37">
        <f t="shared" si="4"/>
        <v>10</v>
      </c>
      <c r="O2049" s="37" t="str">
        <f t="array" ref="O2049">IFERROR(XLOOKUP(K2049,'Tipo de carga'!B:B,'Tipo de carga'!C:C))</f>
        <v>Diesel</v>
      </c>
    </row>
    <row r="2050">
      <c r="A2050" s="36">
        <v>1787.0</v>
      </c>
      <c r="B2050" s="37" t="str">
        <f>IFERROR(VLOOKUP(A2050,'asig octubre'!$A$2:$C$442,3,0))</f>
        <v>Sayer Sencillo</v>
      </c>
      <c r="C2050" s="37" t="str">
        <f>IFERROR(VLOOKUP(A2050,'asig octubre'!$A$2:$B$442,2,0))</f>
        <v>EC-04</v>
      </c>
      <c r="D2050" s="38">
        <v>45583.96111111111</v>
      </c>
      <c r="E2050" s="36" t="s">
        <v>392</v>
      </c>
      <c r="F2050" s="37" t="str">
        <f t="array" ref="F2050">IFERROR(XLOOKUP(E2050,Operadores!A:A,Operadores!B:B))</f>
        <v>MUÑGER</v>
      </c>
      <c r="G2050" s="36" t="s">
        <v>425</v>
      </c>
      <c r="H2050" s="39">
        <v>25.15</v>
      </c>
      <c r="I2050" s="40">
        <v>143.0</v>
      </c>
      <c r="J2050" s="41">
        <f t="shared" si="1"/>
        <v>3596.45</v>
      </c>
      <c r="K2050" s="37" t="str">
        <f t="array" ref="K2050">IFERROR(XLOOKUP(G2050,'Tipo de carga'!A:A,'Tipo de carga'!B:B))</f>
        <v>Ticket</v>
      </c>
      <c r="L2050" s="37">
        <f t="shared" si="2"/>
        <v>42</v>
      </c>
      <c r="M2050" s="37">
        <f t="shared" si="3"/>
        <v>18</v>
      </c>
      <c r="N2050" s="37">
        <f t="shared" si="4"/>
        <v>10</v>
      </c>
      <c r="O2050" s="37" t="str">
        <f t="array" ref="O2050">IFERROR(XLOOKUP(K2050,'Tipo de carga'!B:B,'Tipo de carga'!C:C))</f>
        <v>Diesel</v>
      </c>
    </row>
    <row r="2051">
      <c r="A2051" s="36">
        <v>1760.0</v>
      </c>
      <c r="B2051" s="37" t="str">
        <f>IFERROR(VLOOKUP(A2051,'asig octubre'!$A$2:$C$442,3,0))</f>
        <v>Pipas</v>
      </c>
      <c r="C2051" s="37" t="str">
        <f>IFERROR(VLOOKUP(A2051,'asig octubre'!$A$2:$B$442,2,0))</f>
        <v>EC-02</v>
      </c>
      <c r="D2051" s="38">
        <v>45583.97430555556</v>
      </c>
      <c r="E2051" s="36" t="s">
        <v>154</v>
      </c>
      <c r="F2051" s="37" t="str">
        <f t="array" ref="F2051">IFERROR(XLOOKUP(E2051,Operadores!A:A,Operadores!B:B))</f>
        <v>MARJO08</v>
      </c>
      <c r="G2051" s="36" t="s">
        <v>425</v>
      </c>
      <c r="H2051" s="39">
        <v>26.29</v>
      </c>
      <c r="I2051" s="40">
        <v>380.0</v>
      </c>
      <c r="J2051" s="41">
        <f t="shared" si="1"/>
        <v>9990.2</v>
      </c>
      <c r="K2051" s="37" t="str">
        <f t="array" ref="K2051">IFERROR(XLOOKUP(G2051,'Tipo de carga'!A:A,'Tipo de carga'!B:B))</f>
        <v>Ticket</v>
      </c>
      <c r="L2051" s="37">
        <f t="shared" si="2"/>
        <v>42</v>
      </c>
      <c r="M2051" s="37">
        <f t="shared" si="3"/>
        <v>18</v>
      </c>
      <c r="N2051" s="37">
        <f t="shared" si="4"/>
        <v>10</v>
      </c>
      <c r="O2051" s="37" t="str">
        <f t="array" ref="O2051">IFERROR(XLOOKUP(K2051,'Tipo de carga'!B:B,'Tipo de carga'!C:C))</f>
        <v>Diesel</v>
      </c>
    </row>
    <row r="2052">
      <c r="A2052" s="36">
        <v>1932.0</v>
      </c>
      <c r="B2052" s="37" t="str">
        <f>IFERROR(VLOOKUP(A2052,'asig octubre'!$A$2:$C$442,3,0))</f>
        <v>Circuitos</v>
      </c>
      <c r="C2052" s="37" t="str">
        <f>IFERROR(VLOOKUP(A2052,'asig octubre'!$A$2:$B$442,2,0))</f>
        <v>EC-03</v>
      </c>
      <c r="D2052" s="38">
        <v>45583.99236111111</v>
      </c>
      <c r="E2052" s="36" t="s">
        <v>185</v>
      </c>
      <c r="F2052" s="37" t="str">
        <f t="array" ref="F2052">IFERROR(XLOOKUP(E2052,Operadores!A:A,Operadores!B:B))</f>
        <v>FERRI</v>
      </c>
      <c r="G2052" s="36" t="s">
        <v>425</v>
      </c>
      <c r="H2052" s="39">
        <v>27.15</v>
      </c>
      <c r="I2052" s="40">
        <v>234.0</v>
      </c>
      <c r="J2052" s="41">
        <f t="shared" si="1"/>
        <v>6353.1</v>
      </c>
      <c r="K2052" s="37" t="str">
        <f t="array" ref="K2052">IFERROR(XLOOKUP(G2052,'Tipo de carga'!A:A,'Tipo de carga'!B:B))</f>
        <v>Ticket</v>
      </c>
      <c r="L2052" s="37">
        <f t="shared" si="2"/>
        <v>42</v>
      </c>
      <c r="M2052" s="37">
        <f t="shared" si="3"/>
        <v>18</v>
      </c>
      <c r="N2052" s="37">
        <f t="shared" si="4"/>
        <v>10</v>
      </c>
      <c r="O2052" s="37" t="str">
        <f t="array" ref="O2052">IFERROR(XLOOKUP(K2052,'Tipo de carga'!B:B,'Tipo de carga'!C:C))</f>
        <v>Diesel</v>
      </c>
    </row>
    <row r="2053">
      <c r="A2053" s="36">
        <v>1921.0</v>
      </c>
      <c r="B2053" s="37" t="str">
        <f>IFERROR(VLOOKUP(A2053,'asig octubre'!$A$2:$C$442,3,0))</f>
        <v>Circuitos</v>
      </c>
      <c r="C2053" s="37" t="str">
        <f>IFERROR(VLOOKUP(A2053,'asig octubre'!$A$2:$B$442,2,0))</f>
        <v>EC-03</v>
      </c>
      <c r="D2053" s="38">
        <v>45583.0</v>
      </c>
      <c r="E2053" s="36" t="s">
        <v>445</v>
      </c>
      <c r="F2053" s="37" t="str">
        <f t="array" ref="F2053">IFERROR(XLOOKUP(E2053,Operadores!A:A,Operadores!B:B))</f>
        <v>MIREDM</v>
      </c>
      <c r="G2053" s="36" t="s">
        <v>446</v>
      </c>
      <c r="H2053" s="39">
        <v>9.99</v>
      </c>
      <c r="I2053" s="40">
        <v>256.27</v>
      </c>
      <c r="J2053" s="41">
        <f t="shared" si="1"/>
        <v>2560.1373</v>
      </c>
      <c r="K2053" s="37" t="str">
        <f t="array" ref="K2053">IFERROR(XLOOKUP(G2053,'Tipo de carga'!A:A,'Tipo de carga'!B:B))</f>
        <v>Natgas</v>
      </c>
      <c r="L2053" s="37">
        <f t="shared" si="2"/>
        <v>42</v>
      </c>
      <c r="M2053" s="37">
        <f t="shared" si="3"/>
        <v>18</v>
      </c>
      <c r="N2053" s="37">
        <f t="shared" si="4"/>
        <v>10</v>
      </c>
      <c r="O2053" s="37" t="str">
        <f t="array" ref="O2053">IFERROR(XLOOKUP(K2053,'Tipo de carga'!B:B,'Tipo de carga'!C:C))</f>
        <v>GNC</v>
      </c>
    </row>
    <row r="2054">
      <c r="A2054" s="36">
        <v>1917.0</v>
      </c>
      <c r="B2054" s="37" t="str">
        <f>IFERROR(VLOOKUP(A2054,'asig octubre'!$A$2:$C$442,3,0))</f>
        <v>MeLi asignado SD</v>
      </c>
      <c r="C2054" s="37" t="str">
        <f>IFERROR(VLOOKUP(A2054,'asig octubre'!$A$2:$B$442,2,0))</f>
        <v>EC-05</v>
      </c>
      <c r="D2054" s="38">
        <v>45583.0</v>
      </c>
      <c r="E2054" s="36" t="s">
        <v>17</v>
      </c>
      <c r="F2054" s="37" t="str">
        <f t="array" ref="F2054">IFERROR(XLOOKUP(E2054,Operadores!A:A,Operadores!B:B))</f>
        <v>ARASAL</v>
      </c>
      <c r="G2054" s="36" t="s">
        <v>311</v>
      </c>
      <c r="H2054" s="39">
        <v>9.99</v>
      </c>
      <c r="I2054" s="40">
        <v>214.94</v>
      </c>
      <c r="J2054" s="41">
        <f t="shared" si="1"/>
        <v>2147.2506</v>
      </c>
      <c r="K2054" s="37" t="str">
        <f t="array" ref="K2054">IFERROR(XLOOKUP(G2054,'Tipo de carga'!A:A,'Tipo de carga'!B:B))</f>
        <v>Natgas</v>
      </c>
      <c r="L2054" s="37">
        <f t="shared" si="2"/>
        <v>42</v>
      </c>
      <c r="M2054" s="37">
        <f t="shared" si="3"/>
        <v>18</v>
      </c>
      <c r="N2054" s="37">
        <f t="shared" si="4"/>
        <v>10</v>
      </c>
      <c r="O2054" s="37" t="str">
        <f t="array" ref="O2054">IFERROR(XLOOKUP(K2054,'Tipo de carga'!B:B,'Tipo de carga'!C:C))</f>
        <v>GNC</v>
      </c>
    </row>
    <row r="2055">
      <c r="A2055" s="36">
        <v>1912.0</v>
      </c>
      <c r="B2055" s="37" t="str">
        <f>IFERROR(VLOOKUP(A2055,'asig octubre'!$A$2:$C$442,3,0))</f>
        <v>MeLi asignado SD</v>
      </c>
      <c r="C2055" s="37" t="str">
        <f>IFERROR(VLOOKUP(A2055,'asig octubre'!$A$2:$B$442,2,0))</f>
        <v>EC-05</v>
      </c>
      <c r="D2055" s="38">
        <v>45583.0</v>
      </c>
      <c r="E2055" s="36" t="s">
        <v>316</v>
      </c>
      <c r="F2055" s="37" t="str">
        <f t="array" ref="F2055">IFERROR(XLOOKUP(E2055,Operadores!A:A,Operadores!B:B))</f>
        <v>HERERI</v>
      </c>
      <c r="G2055" s="36" t="s">
        <v>315</v>
      </c>
      <c r="H2055" s="39">
        <v>10.65</v>
      </c>
      <c r="I2055" s="40">
        <v>318.0</v>
      </c>
      <c r="J2055" s="41">
        <f t="shared" si="1"/>
        <v>3386.7</v>
      </c>
      <c r="K2055" s="37" t="str">
        <f t="array" ref="K2055">IFERROR(XLOOKUP(G2055,'Tipo de carga'!A:A,'Tipo de carga'!B:B))</f>
        <v>COMSUSTENTA</v>
      </c>
      <c r="L2055" s="37">
        <f t="shared" si="2"/>
        <v>42</v>
      </c>
      <c r="M2055" s="37">
        <f t="shared" si="3"/>
        <v>18</v>
      </c>
      <c r="N2055" s="37">
        <f t="shared" si="4"/>
        <v>10</v>
      </c>
      <c r="O2055" s="37" t="str">
        <f t="array" ref="O2055">IFERROR(XLOOKUP(K2055,'Tipo de carga'!B:B,'Tipo de carga'!C:C))</f>
        <v>GNC</v>
      </c>
    </row>
    <row r="2056">
      <c r="A2056" s="36">
        <v>1918.0</v>
      </c>
      <c r="B2056" s="37" t="str">
        <f>IFERROR(VLOOKUP(A2056,'asig octubre'!$A$2:$C$442,3,0))</f>
        <v>MeLi asignado SD</v>
      </c>
      <c r="C2056" s="37" t="str">
        <f>IFERROR(VLOOKUP(A2056,'asig octubre'!$A$2:$B$442,2,0))</f>
        <v>EC-05</v>
      </c>
      <c r="D2056" s="38">
        <v>45583.0</v>
      </c>
      <c r="E2056" s="36" t="s">
        <v>318</v>
      </c>
      <c r="F2056" s="37" t="str">
        <f t="array" ref="F2056">IFERROR(XLOOKUP(E2056,Operadores!A:A,Operadores!B:B))</f>
        <v>SOSERN</v>
      </c>
      <c r="G2056" s="36" t="s">
        <v>315</v>
      </c>
      <c r="H2056" s="39">
        <v>10.65</v>
      </c>
      <c r="I2056" s="40">
        <v>115.0</v>
      </c>
      <c r="J2056" s="41">
        <f t="shared" si="1"/>
        <v>1224.75</v>
      </c>
      <c r="K2056" s="37" t="str">
        <f t="array" ref="K2056">IFERROR(XLOOKUP(G2056,'Tipo de carga'!A:A,'Tipo de carga'!B:B))</f>
        <v>COMSUSTENTA</v>
      </c>
      <c r="L2056" s="37">
        <f t="shared" si="2"/>
        <v>42</v>
      </c>
      <c r="M2056" s="37">
        <f t="shared" si="3"/>
        <v>18</v>
      </c>
      <c r="N2056" s="37">
        <f t="shared" si="4"/>
        <v>10</v>
      </c>
      <c r="O2056" s="37" t="str">
        <f t="array" ref="O2056">IFERROR(XLOOKUP(K2056,'Tipo de carga'!B:B,'Tipo de carga'!C:C))</f>
        <v>GNC</v>
      </c>
    </row>
    <row r="2057">
      <c r="A2057" s="36">
        <v>1919.0</v>
      </c>
      <c r="B2057" s="37" t="str">
        <f>IFERROR(VLOOKUP(A2057,'asig octubre'!$A$2:$C$442,3,0))</f>
        <v>MeLi Ded Puebla</v>
      </c>
      <c r="C2057" s="37" t="str">
        <f>IFERROR(VLOOKUP(A2057,'asig octubre'!$A$2:$B$442,2,0))</f>
        <v>EC-05</v>
      </c>
      <c r="D2057" s="38">
        <v>45583.0</v>
      </c>
      <c r="E2057" s="36" t="s">
        <v>314</v>
      </c>
      <c r="F2057" s="37" t="str">
        <f t="array" ref="F2057">IFERROR(XLOOKUP(E2057,Operadores!A:A,Operadores!B:B))</f>
        <v>HERRE</v>
      </c>
      <c r="G2057" s="36" t="s">
        <v>315</v>
      </c>
      <c r="H2057" s="39">
        <v>10.65</v>
      </c>
      <c r="I2057" s="40">
        <v>427.0</v>
      </c>
      <c r="J2057" s="41">
        <f t="shared" si="1"/>
        <v>4547.55</v>
      </c>
      <c r="K2057" s="37" t="str">
        <f t="array" ref="K2057">IFERROR(XLOOKUP(G2057,'Tipo de carga'!A:A,'Tipo de carga'!B:B))</f>
        <v>COMSUSTENTA</v>
      </c>
      <c r="L2057" s="37">
        <f t="shared" si="2"/>
        <v>42</v>
      </c>
      <c r="M2057" s="37">
        <f t="shared" si="3"/>
        <v>18</v>
      </c>
      <c r="N2057" s="37">
        <f t="shared" si="4"/>
        <v>10</v>
      </c>
      <c r="O2057" s="37" t="str">
        <f t="array" ref="O2057">IFERROR(XLOOKUP(K2057,'Tipo de carga'!B:B,'Tipo de carga'!C:C))</f>
        <v>GNC</v>
      </c>
    </row>
    <row r="2058">
      <c r="A2058" s="36">
        <v>1920.0</v>
      </c>
      <c r="B2058" s="37" t="str">
        <f>IFERROR(VLOOKUP(A2058,'asig octubre'!$A$2:$C$442,3,0))</f>
        <v>MeLi asignado SD</v>
      </c>
      <c r="C2058" s="37" t="str">
        <f>IFERROR(VLOOKUP(A2058,'asig octubre'!$A$2:$B$442,2,0))</f>
        <v>EC-05</v>
      </c>
      <c r="D2058" s="38">
        <v>45583.0</v>
      </c>
      <c r="E2058" s="36" t="s">
        <v>369</v>
      </c>
      <c r="F2058" s="37" t="str">
        <f t="array" ref="F2058">IFERROR(XLOOKUP(E2058,Operadores!A:A,Operadores!B:B))</f>
        <v>DIAOSC</v>
      </c>
      <c r="G2058" s="36" t="s">
        <v>315</v>
      </c>
      <c r="H2058" s="39">
        <v>10.65</v>
      </c>
      <c r="I2058" s="40">
        <v>436.0</v>
      </c>
      <c r="J2058" s="41">
        <f t="shared" si="1"/>
        <v>4643.4</v>
      </c>
      <c r="K2058" s="37" t="str">
        <f t="array" ref="K2058">IFERROR(XLOOKUP(G2058,'Tipo de carga'!A:A,'Tipo de carga'!B:B))</f>
        <v>COMSUSTENTA</v>
      </c>
      <c r="L2058" s="37">
        <f t="shared" si="2"/>
        <v>42</v>
      </c>
      <c r="M2058" s="37">
        <f t="shared" si="3"/>
        <v>18</v>
      </c>
      <c r="N2058" s="37">
        <f t="shared" si="4"/>
        <v>10</v>
      </c>
      <c r="O2058" s="37" t="str">
        <f t="array" ref="O2058">IFERROR(XLOOKUP(K2058,'Tipo de carga'!B:B,'Tipo de carga'!C:C))</f>
        <v>GNC</v>
      </c>
    </row>
    <row r="2059">
      <c r="A2059" s="36">
        <v>1923.0</v>
      </c>
      <c r="B2059" s="37" t="str">
        <f>IFERROR(VLOOKUP(A2059,'asig octubre'!$A$2:$C$442,3,0))</f>
        <v>MeLi Ded Puebla</v>
      </c>
      <c r="C2059" s="37" t="str">
        <f>IFERROR(VLOOKUP(A2059,'asig octubre'!$A$2:$B$442,2,0))</f>
        <v>EC-05</v>
      </c>
      <c r="D2059" s="38">
        <v>45583.0</v>
      </c>
      <c r="E2059" s="36" t="s">
        <v>447</v>
      </c>
      <c r="F2059" s="37" t="str">
        <f t="array" ref="F2059">IFERROR(XLOOKUP(E2059,Operadores!A:A,Operadores!B:B))</f>
        <v>SANMA05</v>
      </c>
      <c r="G2059" s="36" t="s">
        <v>315</v>
      </c>
      <c r="H2059" s="39">
        <v>10.65</v>
      </c>
      <c r="I2059" s="40">
        <v>260.0</v>
      </c>
      <c r="J2059" s="41">
        <f t="shared" si="1"/>
        <v>2769</v>
      </c>
      <c r="K2059" s="37" t="str">
        <f t="array" ref="K2059">IFERROR(XLOOKUP(G2059,'Tipo de carga'!A:A,'Tipo de carga'!B:B))</f>
        <v>COMSUSTENTA</v>
      </c>
      <c r="L2059" s="37">
        <f t="shared" si="2"/>
        <v>42</v>
      </c>
      <c r="M2059" s="37">
        <f t="shared" si="3"/>
        <v>18</v>
      </c>
      <c r="N2059" s="37">
        <f t="shared" si="4"/>
        <v>10</v>
      </c>
      <c r="O2059" s="37" t="str">
        <f t="array" ref="O2059">IFERROR(XLOOKUP(K2059,'Tipo de carga'!B:B,'Tipo de carga'!C:C))</f>
        <v>GNC</v>
      </c>
    </row>
    <row r="2060">
      <c r="A2060" s="36">
        <v>1928.0</v>
      </c>
      <c r="B2060" s="37" t="str">
        <f>IFERROR(VLOOKUP(A2060,'asig octubre'!$A$2:$C$442,3,0))</f>
        <v>MeLi Ded Puebla</v>
      </c>
      <c r="C2060" s="37" t="str">
        <f>IFERROR(VLOOKUP(A2060,'asig octubre'!$A$2:$B$442,2,0))</f>
        <v>EC-05</v>
      </c>
      <c r="D2060" s="38">
        <v>45583.0</v>
      </c>
      <c r="E2060" s="36" t="s">
        <v>319</v>
      </c>
      <c r="F2060" s="37" t="str">
        <f t="array" ref="F2060">IFERROR(XLOOKUP(E2060,Operadores!A:A,Operadores!B:B))</f>
        <v>BARPED</v>
      </c>
      <c r="G2060" s="36" t="s">
        <v>315</v>
      </c>
      <c r="H2060" s="39">
        <v>10.65</v>
      </c>
      <c r="I2060" s="40">
        <v>280.0</v>
      </c>
      <c r="J2060" s="41">
        <f t="shared" si="1"/>
        <v>2982</v>
      </c>
      <c r="K2060" s="37" t="str">
        <f t="array" ref="K2060">IFERROR(XLOOKUP(G2060,'Tipo de carga'!A:A,'Tipo de carga'!B:B))</f>
        <v>COMSUSTENTA</v>
      </c>
      <c r="L2060" s="37">
        <f t="shared" si="2"/>
        <v>42</v>
      </c>
      <c r="M2060" s="37">
        <f t="shared" si="3"/>
        <v>18</v>
      </c>
      <c r="N2060" s="37">
        <f t="shared" si="4"/>
        <v>10</v>
      </c>
      <c r="O2060" s="37" t="str">
        <f t="array" ref="O2060">IFERROR(XLOOKUP(K2060,'Tipo de carga'!B:B,'Tipo de carga'!C:C))</f>
        <v>GNC</v>
      </c>
    </row>
    <row r="2061">
      <c r="A2061" s="36">
        <v>1930.0</v>
      </c>
      <c r="B2061" s="37" t="str">
        <f>IFERROR(VLOOKUP(A2061,'asig octubre'!$A$2:$C$442,3,0))</f>
        <v>MeLi asignado SD</v>
      </c>
      <c r="C2061" s="37" t="str">
        <f>IFERROR(VLOOKUP(A2061,'asig octubre'!$A$2:$B$442,2,0))</f>
        <v>EC-05</v>
      </c>
      <c r="D2061" s="38">
        <v>45583.0</v>
      </c>
      <c r="E2061" s="36" t="s">
        <v>231</v>
      </c>
      <c r="F2061" s="37" t="str">
        <f t="array" ref="F2061">IFERROR(XLOOKUP(E2061,Operadores!A:A,Operadores!B:B))</f>
        <v>MARARM</v>
      </c>
      <c r="G2061" s="36" t="s">
        <v>315</v>
      </c>
      <c r="H2061" s="39">
        <v>10.65</v>
      </c>
      <c r="I2061" s="40">
        <v>324.0</v>
      </c>
      <c r="J2061" s="41">
        <f t="shared" si="1"/>
        <v>3450.6</v>
      </c>
      <c r="K2061" s="37" t="str">
        <f t="array" ref="K2061">IFERROR(XLOOKUP(G2061,'Tipo de carga'!A:A,'Tipo de carga'!B:B))</f>
        <v>COMSUSTENTA</v>
      </c>
      <c r="L2061" s="37">
        <f t="shared" si="2"/>
        <v>42</v>
      </c>
      <c r="M2061" s="37">
        <f t="shared" si="3"/>
        <v>18</v>
      </c>
      <c r="N2061" s="37">
        <f t="shared" si="4"/>
        <v>10</v>
      </c>
      <c r="O2061" s="37" t="str">
        <f t="array" ref="O2061">IFERROR(XLOOKUP(K2061,'Tipo de carga'!B:B,'Tipo de carga'!C:C))</f>
        <v>GNC</v>
      </c>
    </row>
    <row r="2062">
      <c r="A2062" s="36">
        <v>2009.0</v>
      </c>
      <c r="B2062" s="37" t="str">
        <f>IFERROR(VLOOKUP(A2062,'asig octubre'!$A$2:$C$442,3,0))</f>
        <v>MeLi Dedicado Merida</v>
      </c>
      <c r="C2062" s="37" t="str">
        <f>IFERROR(VLOOKUP(A2062,'asig octubre'!$A$2:$B$442,2,0))</f>
        <v>EC-05</v>
      </c>
      <c r="D2062" s="38">
        <v>45584.94366898148</v>
      </c>
      <c r="E2062" s="36" t="s">
        <v>372</v>
      </c>
      <c r="F2062" s="37" t="str">
        <f t="array" ref="F2062">IFERROR(XLOOKUP(E2062,Operadores!A:A,Operadores!B:B))</f>
        <v>IBAABI</v>
      </c>
      <c r="G2062" s="36" t="s">
        <v>72</v>
      </c>
      <c r="H2062" s="39">
        <v>19.59</v>
      </c>
      <c r="I2062" s="40">
        <v>334.0</v>
      </c>
      <c r="J2062" s="41">
        <f t="shared" si="1"/>
        <v>6543.06</v>
      </c>
      <c r="K2062" s="37" t="str">
        <f t="array" ref="K2062">IFERROR(XLOOKUP(G2062,'Tipo de carga'!A:A,'Tipo de carga'!B:B))</f>
        <v>Autoabasto</v>
      </c>
      <c r="L2062" s="37">
        <f t="shared" si="2"/>
        <v>42</v>
      </c>
      <c r="M2062" s="37">
        <f t="shared" si="3"/>
        <v>19</v>
      </c>
      <c r="N2062" s="37">
        <f t="shared" si="4"/>
        <v>10</v>
      </c>
      <c r="O2062" s="37" t="str">
        <f t="array" ref="O2062">IFERROR(XLOOKUP(K2062,'Tipo de carga'!B:B,'Tipo de carga'!C:C))</f>
        <v>Diesel</v>
      </c>
    </row>
    <row r="2063">
      <c r="A2063" s="36">
        <v>1849.0</v>
      </c>
      <c r="B2063" s="37" t="str">
        <f>IFERROR(VLOOKUP(A2063,'asig octubre'!$A$2:$C$442,3,0))</f>
        <v>Circuitos</v>
      </c>
      <c r="C2063" s="37" t="str">
        <f>IFERROR(VLOOKUP(A2063,'asig octubre'!$A$2:$B$442,2,0))</f>
        <v>EC-03</v>
      </c>
      <c r="D2063" s="38">
        <v>45584.844618055555</v>
      </c>
      <c r="E2063" s="36" t="s">
        <v>528</v>
      </c>
      <c r="F2063" s="37" t="str">
        <f t="array" ref="F2063">IFERROR(XLOOKUP(E2063,Operadores!A:A,Operadores!B:B))</f>
        <v>GOMJOV</v>
      </c>
      <c r="G2063" s="36" t="s">
        <v>72</v>
      </c>
      <c r="H2063" s="39">
        <v>19.59</v>
      </c>
      <c r="I2063" s="40">
        <v>73.0</v>
      </c>
      <c r="J2063" s="41">
        <f t="shared" si="1"/>
        <v>1430.07</v>
      </c>
      <c r="K2063" s="37" t="str">
        <f t="array" ref="K2063">IFERROR(XLOOKUP(G2063,'Tipo de carga'!A:A,'Tipo de carga'!B:B))</f>
        <v>Autoabasto</v>
      </c>
      <c r="L2063" s="37">
        <f t="shared" si="2"/>
        <v>42</v>
      </c>
      <c r="M2063" s="37">
        <f t="shared" si="3"/>
        <v>19</v>
      </c>
      <c r="N2063" s="37">
        <f t="shared" si="4"/>
        <v>10</v>
      </c>
      <c r="O2063" s="37" t="str">
        <f t="array" ref="O2063">IFERROR(XLOOKUP(K2063,'Tipo de carga'!B:B,'Tipo de carga'!C:C))</f>
        <v>Diesel</v>
      </c>
    </row>
    <row r="2064">
      <c r="A2064" s="36">
        <v>1849.0</v>
      </c>
      <c r="B2064" s="37" t="str">
        <f>IFERROR(VLOOKUP(A2064,'asig octubre'!$A$2:$C$442,3,0))</f>
        <v>Circuitos</v>
      </c>
      <c r="C2064" s="37" t="str">
        <f>IFERROR(VLOOKUP(A2064,'asig octubre'!$A$2:$B$442,2,0))</f>
        <v>EC-03</v>
      </c>
      <c r="D2064" s="38">
        <v>45584.83574074074</v>
      </c>
      <c r="E2064" s="36" t="s">
        <v>528</v>
      </c>
      <c r="F2064" s="37" t="str">
        <f t="array" ref="F2064">IFERROR(XLOOKUP(E2064,Operadores!A:A,Operadores!B:B))</f>
        <v>GOMJOV</v>
      </c>
      <c r="G2064" s="36" t="s">
        <v>72</v>
      </c>
      <c r="H2064" s="39">
        <v>19.59</v>
      </c>
      <c r="I2064" s="40">
        <v>900.0</v>
      </c>
      <c r="J2064" s="41">
        <f t="shared" si="1"/>
        <v>17631</v>
      </c>
      <c r="K2064" s="37" t="str">
        <f t="array" ref="K2064">IFERROR(XLOOKUP(G2064,'Tipo de carga'!A:A,'Tipo de carga'!B:B))</f>
        <v>Autoabasto</v>
      </c>
      <c r="L2064" s="37">
        <f t="shared" si="2"/>
        <v>42</v>
      </c>
      <c r="M2064" s="37">
        <f t="shared" si="3"/>
        <v>19</v>
      </c>
      <c r="N2064" s="37">
        <f t="shared" si="4"/>
        <v>10</v>
      </c>
      <c r="O2064" s="37" t="str">
        <f t="array" ref="O2064">IFERROR(XLOOKUP(K2064,'Tipo de carga'!B:B,'Tipo de carga'!C:C))</f>
        <v>Diesel</v>
      </c>
    </row>
    <row r="2065">
      <c r="A2065" s="36">
        <v>1858.0</v>
      </c>
      <c r="B2065" s="37" t="str">
        <f>IFERROR(VLOOKUP(A2065,'asig octubre'!$A$2:$C$442,3,0))</f>
        <v>Peñafiel Tecamac</v>
      </c>
      <c r="C2065" s="37" t="str">
        <f>IFERROR(VLOOKUP(A2065,'asig octubre'!$A$2:$B$442,2,0))</f>
        <v>EC-02</v>
      </c>
      <c r="D2065" s="38">
        <v>45584.80774305556</v>
      </c>
      <c r="E2065" s="36" t="s">
        <v>432</v>
      </c>
      <c r="F2065" s="37" t="str">
        <f t="array" ref="F2065">IFERROR(XLOOKUP(E2065,Operadores!A:A,Operadores!B:B))</f>
        <v>CALPED</v>
      </c>
      <c r="G2065" s="36" t="s">
        <v>72</v>
      </c>
      <c r="H2065" s="39">
        <v>19.59</v>
      </c>
      <c r="I2065" s="40">
        <v>52.0</v>
      </c>
      <c r="J2065" s="41">
        <f t="shared" si="1"/>
        <v>1018.68</v>
      </c>
      <c r="K2065" s="37" t="str">
        <f t="array" ref="K2065">IFERROR(XLOOKUP(G2065,'Tipo de carga'!A:A,'Tipo de carga'!B:B))</f>
        <v>Autoabasto</v>
      </c>
      <c r="L2065" s="37">
        <f t="shared" si="2"/>
        <v>42</v>
      </c>
      <c r="M2065" s="37">
        <f t="shared" si="3"/>
        <v>19</v>
      </c>
      <c r="N2065" s="37">
        <f t="shared" si="4"/>
        <v>10</v>
      </c>
      <c r="O2065" s="37" t="str">
        <f t="array" ref="O2065">IFERROR(XLOOKUP(K2065,'Tipo de carga'!B:B,'Tipo de carga'!C:C))</f>
        <v>Diesel</v>
      </c>
    </row>
    <row r="2066">
      <c r="A2066" s="36">
        <v>2037.0</v>
      </c>
      <c r="B2066" s="37" t="str">
        <f>IFERROR(VLOOKUP(A2066,'asig octubre'!$A$2:$C$442,3,0))</f>
        <v>Liverpool Local</v>
      </c>
      <c r="C2066" s="37" t="str">
        <f>IFERROR(VLOOKUP(A2066,'asig octubre'!$A$2:$B$442,2,0))</f>
        <v>EC-01</v>
      </c>
      <c r="D2066" s="38">
        <v>45584.79944444444</v>
      </c>
      <c r="E2066" s="36" t="s">
        <v>422</v>
      </c>
      <c r="F2066" s="37" t="str">
        <f t="array" ref="F2066">IFERROR(XLOOKUP(E2066,Operadores!A:A,Operadores!B:B))</f>
        <v>ANGMIG</v>
      </c>
      <c r="G2066" s="36" t="s">
        <v>72</v>
      </c>
      <c r="H2066" s="39">
        <v>19.59</v>
      </c>
      <c r="I2066" s="40">
        <v>444.0</v>
      </c>
      <c r="J2066" s="41">
        <f t="shared" si="1"/>
        <v>8697.96</v>
      </c>
      <c r="K2066" s="37" t="str">
        <f t="array" ref="K2066">IFERROR(XLOOKUP(G2066,'Tipo de carga'!A:A,'Tipo de carga'!B:B))</f>
        <v>Autoabasto</v>
      </c>
      <c r="L2066" s="37">
        <f t="shared" si="2"/>
        <v>42</v>
      </c>
      <c r="M2066" s="37">
        <f t="shared" si="3"/>
        <v>19</v>
      </c>
      <c r="N2066" s="37">
        <f t="shared" si="4"/>
        <v>10</v>
      </c>
      <c r="O2066" s="37" t="str">
        <f t="array" ref="O2066">IFERROR(XLOOKUP(K2066,'Tipo de carga'!B:B,'Tipo de carga'!C:C))</f>
        <v>Diesel</v>
      </c>
    </row>
    <row r="2067">
      <c r="A2067" s="36">
        <v>1838.0</v>
      </c>
      <c r="B2067" s="37" t="str">
        <f>IFERROR(VLOOKUP(A2067,'asig octubre'!$A$2:$C$442,3,0))</f>
        <v>Liverpool Local</v>
      </c>
      <c r="C2067" s="37" t="str">
        <f>IFERROR(VLOOKUP(A2067,'asig octubre'!$A$2:$B$442,2,0))</f>
        <v>EC-01</v>
      </c>
      <c r="D2067" s="38">
        <v>45584.789872685185</v>
      </c>
      <c r="E2067" s="36" t="s">
        <v>383</v>
      </c>
      <c r="F2067" s="37" t="str">
        <f t="array" ref="F2067">IFERROR(XLOOKUP(E2067,Operadores!A:A,Operadores!B:B))</f>
        <v>CARCRI</v>
      </c>
      <c r="G2067" s="36" t="s">
        <v>72</v>
      </c>
      <c r="H2067" s="39">
        <v>19.59</v>
      </c>
      <c r="I2067" s="40">
        <v>804.0</v>
      </c>
      <c r="J2067" s="41">
        <f t="shared" si="1"/>
        <v>15750.36</v>
      </c>
      <c r="K2067" s="37" t="str">
        <f t="array" ref="K2067">IFERROR(XLOOKUP(G2067,'Tipo de carga'!A:A,'Tipo de carga'!B:B))</f>
        <v>Autoabasto</v>
      </c>
      <c r="L2067" s="37">
        <f t="shared" si="2"/>
        <v>42</v>
      </c>
      <c r="M2067" s="37">
        <f t="shared" si="3"/>
        <v>19</v>
      </c>
      <c r="N2067" s="37">
        <f t="shared" si="4"/>
        <v>10</v>
      </c>
      <c r="O2067" s="37" t="str">
        <f t="array" ref="O2067">IFERROR(XLOOKUP(K2067,'Tipo de carga'!B:B,'Tipo de carga'!C:C))</f>
        <v>Diesel</v>
      </c>
    </row>
    <row r="2068">
      <c r="A2068" s="36">
        <v>2002.0</v>
      </c>
      <c r="B2068" s="37" t="str">
        <f>IFERROR(VLOOKUP(A2068,'asig octubre'!$A$2:$C$442,3,0))</f>
        <v>MeLi Dedicado Merida</v>
      </c>
      <c r="C2068" s="37" t="str">
        <f>IFERROR(VLOOKUP(A2068,'asig octubre'!$A$2:$B$442,2,0))</f>
        <v>EC-05</v>
      </c>
      <c r="D2068" s="38">
        <v>45584.78340277778</v>
      </c>
      <c r="E2068" s="36" t="s">
        <v>183</v>
      </c>
      <c r="F2068" s="37" t="str">
        <f t="array" ref="F2068">IFERROR(XLOOKUP(E2068,Operadores!A:A,Operadores!B:B))</f>
        <v>VARJUAX</v>
      </c>
      <c r="G2068" s="36" t="s">
        <v>72</v>
      </c>
      <c r="H2068" s="39">
        <v>19.59</v>
      </c>
      <c r="I2068" s="40">
        <v>341.0</v>
      </c>
      <c r="J2068" s="41">
        <f t="shared" si="1"/>
        <v>6680.19</v>
      </c>
      <c r="K2068" s="37" t="str">
        <f t="array" ref="K2068">IFERROR(XLOOKUP(G2068,'Tipo de carga'!A:A,'Tipo de carga'!B:B))</f>
        <v>Autoabasto</v>
      </c>
      <c r="L2068" s="37">
        <f t="shared" si="2"/>
        <v>42</v>
      </c>
      <c r="M2068" s="37">
        <f t="shared" si="3"/>
        <v>19</v>
      </c>
      <c r="N2068" s="37">
        <f t="shared" si="4"/>
        <v>10</v>
      </c>
      <c r="O2068" s="37" t="str">
        <f t="array" ref="O2068">IFERROR(XLOOKUP(K2068,'Tipo de carga'!B:B,'Tipo de carga'!C:C))</f>
        <v>Diesel</v>
      </c>
    </row>
    <row r="2069">
      <c r="A2069" s="36">
        <v>1886.0</v>
      </c>
      <c r="B2069" s="37" t="str">
        <f>IFERROR(VLOOKUP(A2069,'asig octubre'!$A$2:$C$442,3,0))</f>
        <v>Circuitos</v>
      </c>
      <c r="C2069" s="37" t="str">
        <f>IFERROR(VLOOKUP(A2069,'asig octubre'!$A$2:$B$442,2,0))</f>
        <v>EC-03</v>
      </c>
      <c r="D2069" s="38">
        <v>45584.77074074074</v>
      </c>
      <c r="E2069" s="36" t="s">
        <v>260</v>
      </c>
      <c r="F2069" s="37" t="str">
        <f t="array" ref="F2069">IFERROR(XLOOKUP(E2069,Operadores!A:A,Operadores!B:B))</f>
        <v>CORER</v>
      </c>
      <c r="G2069" s="36" t="s">
        <v>72</v>
      </c>
      <c r="H2069" s="39">
        <v>19.59</v>
      </c>
      <c r="I2069" s="40">
        <v>273.0</v>
      </c>
      <c r="J2069" s="41">
        <f t="shared" si="1"/>
        <v>5348.07</v>
      </c>
      <c r="K2069" s="37" t="str">
        <f t="array" ref="K2069">IFERROR(XLOOKUP(G2069,'Tipo de carga'!A:A,'Tipo de carga'!B:B))</f>
        <v>Autoabasto</v>
      </c>
      <c r="L2069" s="37">
        <f t="shared" si="2"/>
        <v>42</v>
      </c>
      <c r="M2069" s="37">
        <f t="shared" si="3"/>
        <v>19</v>
      </c>
      <c r="N2069" s="37">
        <f t="shared" si="4"/>
        <v>10</v>
      </c>
      <c r="O2069" s="37" t="str">
        <f t="array" ref="O2069">IFERROR(XLOOKUP(K2069,'Tipo de carga'!B:B,'Tipo de carga'!C:C))</f>
        <v>Diesel</v>
      </c>
    </row>
    <row r="2070">
      <c r="A2070" s="36">
        <v>1932.0</v>
      </c>
      <c r="B2070" s="37" t="str">
        <f>IFERROR(VLOOKUP(A2070,'asig octubre'!$A$2:$C$442,3,0))</f>
        <v>Circuitos</v>
      </c>
      <c r="C2070" s="37" t="str">
        <f>IFERROR(VLOOKUP(A2070,'asig octubre'!$A$2:$B$442,2,0))</f>
        <v>EC-03</v>
      </c>
      <c r="D2070" s="38">
        <v>45584.75824074074</v>
      </c>
      <c r="E2070" s="36" t="s">
        <v>185</v>
      </c>
      <c r="F2070" s="37" t="str">
        <f t="array" ref="F2070">IFERROR(XLOOKUP(E2070,Operadores!A:A,Operadores!B:B))</f>
        <v>FERRI</v>
      </c>
      <c r="G2070" s="36" t="s">
        <v>72</v>
      </c>
      <c r="H2070" s="39">
        <v>19.59</v>
      </c>
      <c r="I2070" s="40">
        <v>515.0</v>
      </c>
      <c r="J2070" s="41">
        <f t="shared" si="1"/>
        <v>10088.85</v>
      </c>
      <c r="K2070" s="37" t="str">
        <f t="array" ref="K2070">IFERROR(XLOOKUP(G2070,'Tipo de carga'!A:A,'Tipo de carga'!B:B))</f>
        <v>Autoabasto</v>
      </c>
      <c r="L2070" s="37">
        <f t="shared" si="2"/>
        <v>42</v>
      </c>
      <c r="M2070" s="37">
        <f t="shared" si="3"/>
        <v>19</v>
      </c>
      <c r="N2070" s="37">
        <f t="shared" si="4"/>
        <v>10</v>
      </c>
      <c r="O2070" s="37" t="str">
        <f t="array" ref="O2070">IFERROR(XLOOKUP(K2070,'Tipo de carga'!B:B,'Tipo de carga'!C:C))</f>
        <v>Diesel</v>
      </c>
    </row>
    <row r="2071">
      <c r="A2071" s="36">
        <v>1979.0</v>
      </c>
      <c r="B2071" s="37" t="str">
        <f>IFERROR(VLOOKUP(A2071,'asig octubre'!$A$2:$C$442,3,0))</f>
        <v>MeLi asignado SD</v>
      </c>
      <c r="C2071" s="37" t="str">
        <f>IFERROR(VLOOKUP(A2071,'asig octubre'!$A$2:$B$442,2,0))</f>
        <v>EC-05</v>
      </c>
      <c r="D2071" s="38">
        <v>45584.73994212963</v>
      </c>
      <c r="E2071" s="36" t="s">
        <v>300</v>
      </c>
      <c r="F2071" s="37" t="str">
        <f t="array" ref="F2071">IFERROR(XLOOKUP(E2071,Operadores!A:A,Operadores!B:B))</f>
        <v>QUIULI</v>
      </c>
      <c r="G2071" s="36" t="s">
        <v>72</v>
      </c>
      <c r="H2071" s="39">
        <v>19.59</v>
      </c>
      <c r="I2071" s="40">
        <v>285.0</v>
      </c>
      <c r="J2071" s="41">
        <f t="shared" si="1"/>
        <v>5583.15</v>
      </c>
      <c r="K2071" s="37" t="str">
        <f t="array" ref="K2071">IFERROR(XLOOKUP(G2071,'Tipo de carga'!A:A,'Tipo de carga'!B:B))</f>
        <v>Autoabasto</v>
      </c>
      <c r="L2071" s="37">
        <f t="shared" si="2"/>
        <v>42</v>
      </c>
      <c r="M2071" s="37">
        <f t="shared" si="3"/>
        <v>19</v>
      </c>
      <c r="N2071" s="37">
        <f t="shared" si="4"/>
        <v>10</v>
      </c>
      <c r="O2071" s="37" t="str">
        <f t="array" ref="O2071">IFERROR(XLOOKUP(K2071,'Tipo de carga'!B:B,'Tipo de carga'!C:C))</f>
        <v>Diesel</v>
      </c>
    </row>
    <row r="2072">
      <c r="A2072" s="36">
        <v>1809.0</v>
      </c>
      <c r="B2072" s="37" t="str">
        <f>IFERROR(VLOOKUP(A2072,'asig octubre'!$A$2:$C$442,3,0))</f>
        <v>Full Liver</v>
      </c>
      <c r="C2072" s="37" t="str">
        <f>IFERROR(VLOOKUP(A2072,'asig octubre'!$A$2:$B$442,2,0))</f>
        <v>EC-01</v>
      </c>
      <c r="D2072" s="38">
        <v>45584.72893518519</v>
      </c>
      <c r="E2072" s="36" t="s">
        <v>253</v>
      </c>
      <c r="F2072" s="37" t="str">
        <f t="array" ref="F2072">IFERROR(XLOOKUP(E2072,Operadores!A:A,Operadores!B:B))</f>
        <v>MARFRA</v>
      </c>
      <c r="G2072" s="36" t="s">
        <v>72</v>
      </c>
      <c r="H2072" s="39">
        <v>19.59</v>
      </c>
      <c r="I2072" s="40">
        <v>707.0</v>
      </c>
      <c r="J2072" s="41">
        <f t="shared" si="1"/>
        <v>13850.13</v>
      </c>
      <c r="K2072" s="37" t="str">
        <f t="array" ref="K2072">IFERROR(XLOOKUP(G2072,'Tipo de carga'!A:A,'Tipo de carga'!B:B))</f>
        <v>Autoabasto</v>
      </c>
      <c r="L2072" s="37">
        <f t="shared" si="2"/>
        <v>42</v>
      </c>
      <c r="M2072" s="37">
        <f t="shared" si="3"/>
        <v>19</v>
      </c>
      <c r="N2072" s="37">
        <f t="shared" si="4"/>
        <v>10</v>
      </c>
      <c r="O2072" s="37" t="str">
        <f t="array" ref="O2072">IFERROR(XLOOKUP(K2072,'Tipo de carga'!B:B,'Tipo de carga'!C:C))</f>
        <v>Diesel</v>
      </c>
    </row>
    <row r="2073">
      <c r="A2073" s="36">
        <v>1943.0</v>
      </c>
      <c r="B2073" s="37" t="str">
        <f>IFERROR(VLOOKUP(A2073,'asig octubre'!$A$2:$C$442,3,0))</f>
        <v>Circuitos</v>
      </c>
      <c r="C2073" s="37" t="str">
        <f>IFERROR(VLOOKUP(A2073,'asig octubre'!$A$2:$B$442,2,0))</f>
        <v>EC-03</v>
      </c>
      <c r="D2073" s="38">
        <v>45584.712916666664</v>
      </c>
      <c r="E2073" s="36" t="s">
        <v>329</v>
      </c>
      <c r="F2073" s="37" t="str">
        <f t="array" ref="F2073">IFERROR(XLOOKUP(E2073,Operadores!A:A,Operadores!B:B))</f>
        <v>RODRAU01</v>
      </c>
      <c r="G2073" s="36" t="s">
        <v>72</v>
      </c>
      <c r="H2073" s="39">
        <v>19.59</v>
      </c>
      <c r="I2073" s="40">
        <v>495.0</v>
      </c>
      <c r="J2073" s="41">
        <f t="shared" si="1"/>
        <v>9697.05</v>
      </c>
      <c r="K2073" s="37" t="str">
        <f t="array" ref="K2073">IFERROR(XLOOKUP(G2073,'Tipo de carga'!A:A,'Tipo de carga'!B:B))</f>
        <v>Autoabasto</v>
      </c>
      <c r="L2073" s="37">
        <f t="shared" si="2"/>
        <v>42</v>
      </c>
      <c r="M2073" s="37">
        <f t="shared" si="3"/>
        <v>19</v>
      </c>
      <c r="N2073" s="37">
        <f t="shared" si="4"/>
        <v>10</v>
      </c>
      <c r="O2073" s="37" t="str">
        <f t="array" ref="O2073">IFERROR(XLOOKUP(K2073,'Tipo de carga'!B:B,'Tipo de carga'!C:C))</f>
        <v>Diesel</v>
      </c>
    </row>
    <row r="2074">
      <c r="A2074" s="36">
        <v>1944.0</v>
      </c>
      <c r="B2074" s="37" t="str">
        <f>IFERROR(VLOOKUP(A2074,'asig octubre'!$A$2:$C$442,3,0))</f>
        <v>MeLi asignado SD</v>
      </c>
      <c r="C2074" s="37" t="str">
        <f>IFERROR(VLOOKUP(A2074,'asig octubre'!$A$2:$B$442,2,0))</f>
        <v>EC-05</v>
      </c>
      <c r="D2074" s="38">
        <v>45584.70276620371</v>
      </c>
      <c r="E2074" s="36" t="s">
        <v>221</v>
      </c>
      <c r="F2074" s="37" t="str">
        <f t="array" ref="F2074">IFERROR(XLOOKUP(E2074,Operadores!A:A,Operadores!B:B))</f>
        <v>ORTARM</v>
      </c>
      <c r="G2074" s="36" t="s">
        <v>72</v>
      </c>
      <c r="H2074" s="39">
        <v>19.59</v>
      </c>
      <c r="I2074" s="40">
        <v>339.0</v>
      </c>
      <c r="J2074" s="41">
        <f t="shared" si="1"/>
        <v>6641.01</v>
      </c>
      <c r="K2074" s="37" t="str">
        <f t="array" ref="K2074">IFERROR(XLOOKUP(G2074,'Tipo de carga'!A:A,'Tipo de carga'!B:B))</f>
        <v>Autoabasto</v>
      </c>
      <c r="L2074" s="37">
        <f t="shared" si="2"/>
        <v>42</v>
      </c>
      <c r="M2074" s="37">
        <f t="shared" si="3"/>
        <v>19</v>
      </c>
      <c r="N2074" s="37">
        <f t="shared" si="4"/>
        <v>10</v>
      </c>
      <c r="O2074" s="37" t="str">
        <f t="array" ref="O2074">IFERROR(XLOOKUP(K2074,'Tipo de carga'!B:B,'Tipo de carga'!C:C))</f>
        <v>Diesel</v>
      </c>
    </row>
    <row r="2075">
      <c r="A2075" s="36">
        <v>1876.0</v>
      </c>
      <c r="B2075" s="37" t="str">
        <f>IFERROR(VLOOKUP(A2075,'asig octubre'!$A$2:$C$442,3,0))</f>
        <v>Circuitos</v>
      </c>
      <c r="C2075" s="37" t="str">
        <f>IFERROR(VLOOKUP(A2075,'asig octubre'!$A$2:$B$442,2,0))</f>
        <v>EC-03</v>
      </c>
      <c r="D2075" s="38">
        <v>45584.69358796296</v>
      </c>
      <c r="E2075" s="36" t="s">
        <v>405</v>
      </c>
      <c r="F2075" s="37" t="str">
        <f t="array" ref="F2075">IFERROR(XLOOKUP(E2075,Operadores!A:A,Operadores!B:B))</f>
        <v>RUIFR</v>
      </c>
      <c r="G2075" s="36" t="s">
        <v>72</v>
      </c>
      <c r="H2075" s="39">
        <v>19.59</v>
      </c>
      <c r="I2075" s="40">
        <v>316.0</v>
      </c>
      <c r="J2075" s="41">
        <f t="shared" si="1"/>
        <v>6190.44</v>
      </c>
      <c r="K2075" s="37" t="str">
        <f t="array" ref="K2075">IFERROR(XLOOKUP(G2075,'Tipo de carga'!A:A,'Tipo de carga'!B:B))</f>
        <v>Autoabasto</v>
      </c>
      <c r="L2075" s="37">
        <f t="shared" si="2"/>
        <v>42</v>
      </c>
      <c r="M2075" s="37">
        <f t="shared" si="3"/>
        <v>19</v>
      </c>
      <c r="N2075" s="37">
        <f t="shared" si="4"/>
        <v>10</v>
      </c>
      <c r="O2075" s="37" t="str">
        <f t="array" ref="O2075">IFERROR(XLOOKUP(K2075,'Tipo de carga'!B:B,'Tipo de carga'!C:C))</f>
        <v>Diesel</v>
      </c>
    </row>
    <row r="2076">
      <c r="A2076" s="36">
        <v>1935.0</v>
      </c>
      <c r="B2076" s="37" t="str">
        <f>IFERROR(VLOOKUP(A2076,'asig octubre'!$A$2:$C$442,3,0))</f>
        <v>Patieros sucursal</v>
      </c>
      <c r="C2076" s="37" t="str">
        <f>IFERROR(VLOOKUP(A2076,'asig octubre'!$A$2:$B$442,2,0))</f>
        <v>EC-03</v>
      </c>
      <c r="D2076" s="38">
        <v>45584.692037037035</v>
      </c>
      <c r="E2076" s="36" t="s">
        <v>155</v>
      </c>
      <c r="F2076" s="37" t="str">
        <f t="array" ref="F2076">IFERROR(XLOOKUP(E2076,Operadores!A:A,Operadores!B:B))</f>
        <v>RODMA</v>
      </c>
      <c r="G2076" s="36" t="s">
        <v>72</v>
      </c>
      <c r="H2076" s="39">
        <v>19.59</v>
      </c>
      <c r="I2076" s="40">
        <v>405.0</v>
      </c>
      <c r="J2076" s="41">
        <f t="shared" si="1"/>
        <v>7933.95</v>
      </c>
      <c r="K2076" s="37" t="str">
        <f t="array" ref="K2076">IFERROR(XLOOKUP(G2076,'Tipo de carga'!A:A,'Tipo de carga'!B:B))</f>
        <v>Autoabasto</v>
      </c>
      <c r="L2076" s="37">
        <f t="shared" si="2"/>
        <v>42</v>
      </c>
      <c r="M2076" s="37">
        <f t="shared" si="3"/>
        <v>19</v>
      </c>
      <c r="N2076" s="37">
        <f t="shared" si="4"/>
        <v>10</v>
      </c>
      <c r="O2076" s="37" t="str">
        <f t="array" ref="O2076">IFERROR(XLOOKUP(K2076,'Tipo de carga'!B:B,'Tipo de carga'!C:C))</f>
        <v>Diesel</v>
      </c>
    </row>
    <row r="2077">
      <c r="A2077" s="36">
        <v>1754.0</v>
      </c>
      <c r="B2077" s="37" t="str">
        <f>IFERROR(VLOOKUP(A2077,'asig octubre'!$A$2:$C$442,3,0))</f>
        <v>Pilgrims Tepo</v>
      </c>
      <c r="C2077" s="37" t="str">
        <f>IFERROR(VLOOKUP(A2077,'asig octubre'!$A$2:$B$442,2,0))</f>
        <v>EC-02</v>
      </c>
      <c r="D2077" s="38">
        <v>45584.68263888889</v>
      </c>
      <c r="E2077" s="36" t="s">
        <v>384</v>
      </c>
      <c r="F2077" s="37" t="str">
        <f t="array" ref="F2077">IFERROR(XLOOKUP(E2077,Operadores!A:A,Operadores!B:B))</f>
        <v>LEOJOS</v>
      </c>
      <c r="G2077" s="36" t="s">
        <v>72</v>
      </c>
      <c r="H2077" s="39">
        <v>19.59</v>
      </c>
      <c r="I2077" s="40">
        <v>133.0</v>
      </c>
      <c r="J2077" s="41">
        <f t="shared" si="1"/>
        <v>2605.47</v>
      </c>
      <c r="K2077" s="37" t="str">
        <f t="array" ref="K2077">IFERROR(XLOOKUP(G2077,'Tipo de carga'!A:A,'Tipo de carga'!B:B))</f>
        <v>Autoabasto</v>
      </c>
      <c r="L2077" s="37">
        <f t="shared" si="2"/>
        <v>42</v>
      </c>
      <c r="M2077" s="37">
        <f t="shared" si="3"/>
        <v>19</v>
      </c>
      <c r="N2077" s="37">
        <f t="shared" si="4"/>
        <v>10</v>
      </c>
      <c r="O2077" s="37" t="str">
        <f t="array" ref="O2077">IFERROR(XLOOKUP(K2077,'Tipo de carga'!B:B,'Tipo de carga'!C:C))</f>
        <v>Diesel</v>
      </c>
    </row>
    <row r="2078">
      <c r="A2078" s="36">
        <v>1802.0</v>
      </c>
      <c r="B2078" s="37" t="str">
        <f>IFERROR(VLOOKUP(A2078,'asig octubre'!$A$2:$C$442,3,0))</f>
        <v>Liverpool Local</v>
      </c>
      <c r="C2078" s="37" t="str">
        <f>IFERROR(VLOOKUP(A2078,'asig octubre'!$A$2:$B$442,2,0))</f>
        <v>EC-01</v>
      </c>
      <c r="D2078" s="38">
        <v>45584.67105324074</v>
      </c>
      <c r="E2078" s="36" t="s">
        <v>332</v>
      </c>
      <c r="F2078" s="37" t="str">
        <f t="array" ref="F2078">IFERROR(XLOOKUP(E2078,Operadores!A:A,Operadores!B:B))</f>
        <v>OROMAR</v>
      </c>
      <c r="G2078" s="36" t="s">
        <v>72</v>
      </c>
      <c r="H2078" s="39">
        <v>19.59</v>
      </c>
      <c r="I2078" s="40">
        <v>722.0</v>
      </c>
      <c r="J2078" s="41">
        <f t="shared" si="1"/>
        <v>14143.98</v>
      </c>
      <c r="K2078" s="37" t="str">
        <f t="array" ref="K2078">IFERROR(XLOOKUP(G2078,'Tipo de carga'!A:A,'Tipo de carga'!B:B))</f>
        <v>Autoabasto</v>
      </c>
      <c r="L2078" s="37">
        <f t="shared" si="2"/>
        <v>42</v>
      </c>
      <c r="M2078" s="37">
        <f t="shared" si="3"/>
        <v>19</v>
      </c>
      <c r="N2078" s="37">
        <f t="shared" si="4"/>
        <v>10</v>
      </c>
      <c r="O2078" s="37" t="str">
        <f t="array" ref="O2078">IFERROR(XLOOKUP(K2078,'Tipo de carga'!B:B,'Tipo de carga'!C:C))</f>
        <v>Diesel</v>
      </c>
    </row>
    <row r="2079">
      <c r="A2079" s="36">
        <v>1974.0</v>
      </c>
      <c r="B2079" s="37" t="str">
        <f>IFERROR(VLOOKUP(A2079,'asig octubre'!$A$2:$C$442,3,0))</f>
        <v>MeLi asignado SD</v>
      </c>
      <c r="C2079" s="37" t="str">
        <f>IFERROR(VLOOKUP(A2079,'asig octubre'!$A$2:$B$442,2,0))</f>
        <v>EC-05</v>
      </c>
      <c r="D2079" s="38">
        <v>45584.66648148148</v>
      </c>
      <c r="E2079" s="36" t="s">
        <v>507</v>
      </c>
      <c r="F2079" s="37" t="str">
        <f t="array" ref="F2079">IFERROR(XLOOKUP(E2079,Operadores!A:A,Operadores!B:B))</f>
        <v>SOLBRI</v>
      </c>
      <c r="G2079" s="36" t="s">
        <v>72</v>
      </c>
      <c r="H2079" s="39">
        <v>19.59</v>
      </c>
      <c r="I2079" s="40">
        <v>640.0</v>
      </c>
      <c r="J2079" s="41">
        <f t="shared" si="1"/>
        <v>12537.6</v>
      </c>
      <c r="K2079" s="37" t="str">
        <f t="array" ref="K2079">IFERROR(XLOOKUP(G2079,'Tipo de carga'!A:A,'Tipo de carga'!B:B))</f>
        <v>Autoabasto</v>
      </c>
      <c r="L2079" s="37">
        <f t="shared" si="2"/>
        <v>42</v>
      </c>
      <c r="M2079" s="37">
        <f t="shared" si="3"/>
        <v>19</v>
      </c>
      <c r="N2079" s="37">
        <f t="shared" si="4"/>
        <v>10</v>
      </c>
      <c r="O2079" s="37" t="str">
        <f t="array" ref="O2079">IFERROR(XLOOKUP(K2079,'Tipo de carga'!B:B,'Tipo de carga'!C:C))</f>
        <v>Diesel</v>
      </c>
    </row>
    <row r="2080">
      <c r="A2080" s="36">
        <v>1688.0</v>
      </c>
      <c r="B2080" s="37" t="str">
        <f>IFERROR(VLOOKUP(A2080,'asig octubre'!$A$2:$C$442,3,0))</f>
        <v>Pilgrims Tepo</v>
      </c>
      <c r="C2080" s="37" t="str">
        <f>IFERROR(VLOOKUP(A2080,'asig octubre'!$A$2:$B$442,2,0))</f>
        <v>EC-02</v>
      </c>
      <c r="D2080" s="38">
        <v>45584.65928240741</v>
      </c>
      <c r="E2080" s="36" t="s">
        <v>428</v>
      </c>
      <c r="F2080" s="37" t="str">
        <f t="array" ref="F2080">IFERROR(XLOOKUP(E2080,Operadores!A:A,Operadores!B:B))</f>
        <v>MARADO</v>
      </c>
      <c r="G2080" s="36" t="s">
        <v>72</v>
      </c>
      <c r="H2080" s="39">
        <v>19.59</v>
      </c>
      <c r="I2080" s="40">
        <v>162.0</v>
      </c>
      <c r="J2080" s="41">
        <f t="shared" si="1"/>
        <v>3173.58</v>
      </c>
      <c r="K2080" s="37" t="str">
        <f t="array" ref="K2080">IFERROR(XLOOKUP(G2080,'Tipo de carga'!A:A,'Tipo de carga'!B:B))</f>
        <v>Autoabasto</v>
      </c>
      <c r="L2080" s="37">
        <f t="shared" si="2"/>
        <v>42</v>
      </c>
      <c r="M2080" s="37">
        <f t="shared" si="3"/>
        <v>19</v>
      </c>
      <c r="N2080" s="37">
        <f t="shared" si="4"/>
        <v>10</v>
      </c>
      <c r="O2080" s="37" t="str">
        <f t="array" ref="O2080">IFERROR(XLOOKUP(K2080,'Tipo de carga'!B:B,'Tipo de carga'!C:C))</f>
        <v>Diesel</v>
      </c>
    </row>
    <row r="2081">
      <c r="A2081" s="36">
        <v>1863.0</v>
      </c>
      <c r="B2081" s="37" t="str">
        <f>IFERROR(VLOOKUP(A2081,'asig octubre'!$A$2:$C$442,3,0))</f>
        <v>Pilgrims Tepo</v>
      </c>
      <c r="C2081" s="37" t="str">
        <f>IFERROR(VLOOKUP(A2081,'asig octubre'!$A$2:$B$442,2,0))</f>
        <v>EC-02</v>
      </c>
      <c r="D2081" s="38">
        <v>45584.62333333334</v>
      </c>
      <c r="E2081" s="36" t="s">
        <v>324</v>
      </c>
      <c r="F2081" s="37" t="str">
        <f t="array" ref="F2081">IFERROR(XLOOKUP(E2081,Operadores!A:A,Operadores!B:B))</f>
        <v>MORDAN</v>
      </c>
      <c r="G2081" s="36" t="s">
        <v>72</v>
      </c>
      <c r="H2081" s="39">
        <v>19.59</v>
      </c>
      <c r="I2081" s="40">
        <v>70.0</v>
      </c>
      <c r="J2081" s="41">
        <f t="shared" si="1"/>
        <v>1371.3</v>
      </c>
      <c r="K2081" s="37" t="str">
        <f t="array" ref="K2081">IFERROR(XLOOKUP(G2081,'Tipo de carga'!A:A,'Tipo de carga'!B:B))</f>
        <v>Autoabasto</v>
      </c>
      <c r="L2081" s="37">
        <f t="shared" si="2"/>
        <v>42</v>
      </c>
      <c r="M2081" s="37">
        <f t="shared" si="3"/>
        <v>19</v>
      </c>
      <c r="N2081" s="37">
        <f t="shared" si="4"/>
        <v>10</v>
      </c>
      <c r="O2081" s="37" t="str">
        <f t="array" ref="O2081">IFERROR(XLOOKUP(K2081,'Tipo de carga'!B:B,'Tipo de carga'!C:C))</f>
        <v>Diesel</v>
      </c>
    </row>
    <row r="2082">
      <c r="A2082" s="36">
        <v>1683.0</v>
      </c>
      <c r="B2082" s="37" t="str">
        <f>IFERROR(VLOOKUP(A2082,'asig octubre'!$A$2:$C$442,3,0))</f>
        <v>Pilgrims Tepo</v>
      </c>
      <c r="C2082" s="37" t="str">
        <f>IFERROR(VLOOKUP(A2082,'asig octubre'!$A$2:$B$442,2,0))</f>
        <v>EC-02</v>
      </c>
      <c r="D2082" s="38">
        <v>45584.60549768519</v>
      </c>
      <c r="E2082" s="36" t="s">
        <v>219</v>
      </c>
      <c r="F2082" s="37" t="str">
        <f t="array" ref="F2082">IFERROR(XLOOKUP(E2082,Operadores!A:A,Operadores!B:B))</f>
        <v>MAREVA</v>
      </c>
      <c r="G2082" s="36" t="s">
        <v>72</v>
      </c>
      <c r="H2082" s="39">
        <v>19.59</v>
      </c>
      <c r="I2082" s="40">
        <v>109.0</v>
      </c>
      <c r="J2082" s="41">
        <f t="shared" si="1"/>
        <v>2135.31</v>
      </c>
      <c r="K2082" s="37" t="str">
        <f t="array" ref="K2082">IFERROR(XLOOKUP(G2082,'Tipo de carga'!A:A,'Tipo de carga'!B:B))</f>
        <v>Autoabasto</v>
      </c>
      <c r="L2082" s="37">
        <f t="shared" si="2"/>
        <v>42</v>
      </c>
      <c r="M2082" s="37">
        <f t="shared" si="3"/>
        <v>19</v>
      </c>
      <c r="N2082" s="37">
        <f t="shared" si="4"/>
        <v>10</v>
      </c>
      <c r="O2082" s="37" t="str">
        <f t="array" ref="O2082">IFERROR(XLOOKUP(K2082,'Tipo de carga'!B:B,'Tipo de carga'!C:C))</f>
        <v>Diesel</v>
      </c>
    </row>
    <row r="2083">
      <c r="A2083" s="36">
        <v>1989.0</v>
      </c>
      <c r="B2083" s="37" t="str">
        <f>IFERROR(VLOOKUP(A2083,'asig octubre'!$A$2:$C$442,3,0))</f>
        <v>MeLi asignado SD</v>
      </c>
      <c r="C2083" s="37" t="str">
        <f>IFERROR(VLOOKUP(A2083,'asig octubre'!$A$2:$B$442,2,0))</f>
        <v>EC-05</v>
      </c>
      <c r="D2083" s="38">
        <v>45584.604421296295</v>
      </c>
      <c r="E2083" s="36" t="s">
        <v>220</v>
      </c>
      <c r="F2083" s="37" t="str">
        <f t="array" ref="F2083">IFERROR(XLOOKUP(E2083,Operadores!A:A,Operadores!B:B))</f>
        <v>CARCRI01</v>
      </c>
      <c r="G2083" s="36" t="s">
        <v>72</v>
      </c>
      <c r="H2083" s="39">
        <v>19.59</v>
      </c>
      <c r="I2083" s="40">
        <v>715.0</v>
      </c>
      <c r="J2083" s="41">
        <f t="shared" si="1"/>
        <v>14006.85</v>
      </c>
      <c r="K2083" s="37" t="str">
        <f t="array" ref="K2083">IFERROR(XLOOKUP(G2083,'Tipo de carga'!A:A,'Tipo de carga'!B:B))</f>
        <v>Autoabasto</v>
      </c>
      <c r="L2083" s="37">
        <f t="shared" si="2"/>
        <v>42</v>
      </c>
      <c r="M2083" s="37">
        <f t="shared" si="3"/>
        <v>19</v>
      </c>
      <c r="N2083" s="37">
        <f t="shared" si="4"/>
        <v>10</v>
      </c>
      <c r="O2083" s="37" t="str">
        <f t="array" ref="O2083">IFERROR(XLOOKUP(K2083,'Tipo de carga'!B:B,'Tipo de carga'!C:C))</f>
        <v>Diesel</v>
      </c>
    </row>
    <row r="2084">
      <c r="A2084" s="36">
        <v>1704.0</v>
      </c>
      <c r="B2084" s="37" t="str">
        <f>IFERROR(VLOOKUP(A2084,'asig octubre'!$A$2:$C$442,3,0))</f>
        <v>Pilgrims Tepo</v>
      </c>
      <c r="C2084" s="37" t="str">
        <f>IFERROR(VLOOKUP(A2084,'asig octubre'!$A$2:$B$442,2,0))</f>
        <v>EC-02</v>
      </c>
      <c r="D2084" s="38">
        <v>45584.5971412037</v>
      </c>
      <c r="E2084" s="36" t="s">
        <v>478</v>
      </c>
      <c r="F2084" s="37" t="str">
        <f t="array" ref="F2084">IFERROR(XLOOKUP(E2084,Operadores!A:A,Operadores!B:B))</f>
        <v>CHAJUA01</v>
      </c>
      <c r="G2084" s="36" t="s">
        <v>72</v>
      </c>
      <c r="H2084" s="39">
        <v>19.59</v>
      </c>
      <c r="I2084" s="40">
        <v>160.0</v>
      </c>
      <c r="J2084" s="41">
        <f t="shared" si="1"/>
        <v>3134.4</v>
      </c>
      <c r="K2084" s="37" t="str">
        <f t="array" ref="K2084">IFERROR(XLOOKUP(G2084,'Tipo de carga'!A:A,'Tipo de carga'!B:B))</f>
        <v>Autoabasto</v>
      </c>
      <c r="L2084" s="37">
        <f t="shared" si="2"/>
        <v>42</v>
      </c>
      <c r="M2084" s="37">
        <f t="shared" si="3"/>
        <v>19</v>
      </c>
      <c r="N2084" s="37">
        <f t="shared" si="4"/>
        <v>10</v>
      </c>
      <c r="O2084" s="37" t="str">
        <f t="array" ref="O2084">IFERROR(XLOOKUP(K2084,'Tipo de carga'!B:B,'Tipo de carga'!C:C))</f>
        <v>Diesel</v>
      </c>
    </row>
    <row r="2085">
      <c r="A2085" s="36" t="s">
        <v>124</v>
      </c>
      <c r="B2085" s="37" t="str">
        <f>IFERROR(VLOOKUP(A2085,'asig octubre'!$A$2:$C$442,3,0))</f>
        <v>Sayer Patios y T.</v>
      </c>
      <c r="C2085" s="37" t="str">
        <f>IFERROR(VLOOKUP(A2085,'asig octubre'!$A$2:$B$442,2,0))</f>
        <v>EC-04</v>
      </c>
      <c r="D2085" s="38">
        <v>45584.58898148148</v>
      </c>
      <c r="E2085" s="36" t="s">
        <v>406</v>
      </c>
      <c r="F2085" s="37" t="str">
        <f t="array" ref="F2085">IFERROR(XLOOKUP(E2085,Operadores!A:A,Operadores!B:B))</f>
        <v>CABOS</v>
      </c>
      <c r="G2085" s="36" t="s">
        <v>72</v>
      </c>
      <c r="H2085" s="39">
        <v>19.59</v>
      </c>
      <c r="I2085" s="40">
        <v>224.0</v>
      </c>
      <c r="J2085" s="41">
        <f t="shared" si="1"/>
        <v>4388.16</v>
      </c>
      <c r="K2085" s="37" t="str">
        <f t="array" ref="K2085">IFERROR(XLOOKUP(G2085,'Tipo de carga'!A:A,'Tipo de carga'!B:B))</f>
        <v>Autoabasto</v>
      </c>
      <c r="L2085" s="37">
        <f t="shared" si="2"/>
        <v>42</v>
      </c>
      <c r="M2085" s="37">
        <f t="shared" si="3"/>
        <v>19</v>
      </c>
      <c r="N2085" s="37">
        <f t="shared" si="4"/>
        <v>10</v>
      </c>
      <c r="O2085" s="37" t="str">
        <f t="array" ref="O2085">IFERROR(XLOOKUP(K2085,'Tipo de carga'!B:B,'Tipo de carga'!C:C))</f>
        <v>Diesel</v>
      </c>
    </row>
    <row r="2086">
      <c r="A2086" s="36">
        <v>1685.0</v>
      </c>
      <c r="B2086" s="37" t="str">
        <f>IFERROR(VLOOKUP(A2086,'asig octubre'!$A$2:$C$442,3,0))</f>
        <v>Pilgrims Tepo</v>
      </c>
      <c r="C2086" s="37" t="str">
        <f>IFERROR(VLOOKUP(A2086,'asig octubre'!$A$2:$B$442,2,0))</f>
        <v>EC-02</v>
      </c>
      <c r="D2086" s="38">
        <v>45584.58844907407</v>
      </c>
      <c r="E2086" s="36" t="s">
        <v>429</v>
      </c>
      <c r="F2086" s="37" t="str">
        <f t="array" ref="F2086">IFERROR(XLOOKUP(E2086,Operadores!A:A,Operadores!B:B))</f>
        <v>RODLEO</v>
      </c>
      <c r="G2086" s="36" t="s">
        <v>72</v>
      </c>
      <c r="H2086" s="39">
        <v>19.59</v>
      </c>
      <c r="I2086" s="40">
        <v>167.0</v>
      </c>
      <c r="J2086" s="41">
        <f t="shared" si="1"/>
        <v>3271.53</v>
      </c>
      <c r="K2086" s="37" t="str">
        <f t="array" ref="K2086">IFERROR(XLOOKUP(G2086,'Tipo de carga'!A:A,'Tipo de carga'!B:B))</f>
        <v>Autoabasto</v>
      </c>
      <c r="L2086" s="37">
        <f t="shared" si="2"/>
        <v>42</v>
      </c>
      <c r="M2086" s="37">
        <f t="shared" si="3"/>
        <v>19</v>
      </c>
      <c r="N2086" s="37">
        <f t="shared" si="4"/>
        <v>10</v>
      </c>
      <c r="O2086" s="37" t="str">
        <f t="array" ref="O2086">IFERROR(XLOOKUP(K2086,'Tipo de carga'!B:B,'Tipo de carga'!C:C))</f>
        <v>Diesel</v>
      </c>
    </row>
    <row r="2087">
      <c r="A2087" s="36">
        <v>2026.0</v>
      </c>
      <c r="B2087" s="37" t="str">
        <f>IFERROR(VLOOKUP(A2087,'asig octubre'!$A$2:$C$442,3,0))</f>
        <v>Available</v>
      </c>
      <c r="C2087" s="37" t="str">
        <f>IFERROR(VLOOKUP(A2087,'asig octubre'!$A$2:$B$442,2,0))</f>
        <v>TTE</v>
      </c>
      <c r="D2087" s="38">
        <v>45584.58148148148</v>
      </c>
      <c r="E2087" s="36" t="s">
        <v>292</v>
      </c>
      <c r="F2087" s="37" t="str">
        <f t="array" ref="F2087">IFERROR(XLOOKUP(E2087,Operadores!A:A,Operadores!B:B))</f>
        <v>GARJUL</v>
      </c>
      <c r="G2087" s="36" t="s">
        <v>72</v>
      </c>
      <c r="H2087" s="39">
        <v>19.59</v>
      </c>
      <c r="I2087" s="40">
        <v>353.0</v>
      </c>
      <c r="J2087" s="41">
        <f t="shared" si="1"/>
        <v>6915.27</v>
      </c>
      <c r="K2087" s="37" t="str">
        <f t="array" ref="K2087">IFERROR(XLOOKUP(G2087,'Tipo de carga'!A:A,'Tipo de carga'!B:B))</f>
        <v>Autoabasto</v>
      </c>
      <c r="L2087" s="37">
        <f t="shared" si="2"/>
        <v>42</v>
      </c>
      <c r="M2087" s="37">
        <f t="shared" si="3"/>
        <v>19</v>
      </c>
      <c r="N2087" s="37">
        <f t="shared" si="4"/>
        <v>10</v>
      </c>
      <c r="O2087" s="37" t="str">
        <f t="array" ref="O2087">IFERROR(XLOOKUP(K2087,'Tipo de carga'!B:B,'Tipo de carga'!C:C))</f>
        <v>Diesel</v>
      </c>
    </row>
    <row r="2088">
      <c r="A2088" s="36">
        <v>1861.0</v>
      </c>
      <c r="B2088" s="37" t="str">
        <f>IFERROR(VLOOKUP(A2088,'asig octubre'!$A$2:$C$442,3,0))</f>
        <v>Pilgrims Tepo</v>
      </c>
      <c r="C2088" s="37" t="str">
        <f>IFERROR(VLOOKUP(A2088,'asig octubre'!$A$2:$B$442,2,0))</f>
        <v>EC-02</v>
      </c>
      <c r="D2088" s="38">
        <v>45584.568506944444</v>
      </c>
      <c r="E2088" s="36" t="s">
        <v>477</v>
      </c>
      <c r="F2088" s="37" t="str">
        <f t="array" ref="F2088">IFERROR(XLOOKUP(E2088,Operadores!A:A,Operadores!B:B))</f>
        <v>GARJOS01</v>
      </c>
      <c r="G2088" s="36" t="s">
        <v>72</v>
      </c>
      <c r="H2088" s="39">
        <v>19.59</v>
      </c>
      <c r="I2088" s="40">
        <v>110.0</v>
      </c>
      <c r="J2088" s="41">
        <f t="shared" si="1"/>
        <v>2154.9</v>
      </c>
      <c r="K2088" s="37" t="str">
        <f t="array" ref="K2088">IFERROR(XLOOKUP(G2088,'Tipo de carga'!A:A,'Tipo de carga'!B:B))</f>
        <v>Autoabasto</v>
      </c>
      <c r="L2088" s="37">
        <f t="shared" si="2"/>
        <v>42</v>
      </c>
      <c r="M2088" s="37">
        <f t="shared" si="3"/>
        <v>19</v>
      </c>
      <c r="N2088" s="37">
        <f t="shared" si="4"/>
        <v>10</v>
      </c>
      <c r="O2088" s="37" t="str">
        <f t="array" ref="O2088">IFERROR(XLOOKUP(K2088,'Tipo de carga'!B:B,'Tipo de carga'!C:C))</f>
        <v>Diesel</v>
      </c>
    </row>
    <row r="2089">
      <c r="A2089" s="36">
        <v>2015.0</v>
      </c>
      <c r="B2089" s="37" t="str">
        <f>IFERROR(VLOOKUP(A2089,'asig octubre'!$A$2:$C$442,3,0))</f>
        <v>MeLi asignado SD</v>
      </c>
      <c r="C2089" s="37" t="str">
        <f>IFERROR(VLOOKUP(A2089,'asig octubre'!$A$2:$B$442,2,0))</f>
        <v>EC-05</v>
      </c>
      <c r="D2089" s="38">
        <v>45584.554814814815</v>
      </c>
      <c r="E2089" s="36" t="s">
        <v>173</v>
      </c>
      <c r="F2089" s="37" t="str">
        <f t="array" ref="F2089">IFERROR(XLOOKUP(E2089,Operadores!A:A,Operadores!B:B))</f>
        <v>AGUMIG</v>
      </c>
      <c r="G2089" s="36" t="s">
        <v>72</v>
      </c>
      <c r="H2089" s="39">
        <v>19.59</v>
      </c>
      <c r="I2089" s="40">
        <v>416.0</v>
      </c>
      <c r="J2089" s="41">
        <f t="shared" si="1"/>
        <v>8149.44</v>
      </c>
      <c r="K2089" s="37" t="str">
        <f t="array" ref="K2089">IFERROR(XLOOKUP(G2089,'Tipo de carga'!A:A,'Tipo de carga'!B:B))</f>
        <v>Autoabasto</v>
      </c>
      <c r="L2089" s="37">
        <f t="shared" si="2"/>
        <v>42</v>
      </c>
      <c r="M2089" s="37">
        <f t="shared" si="3"/>
        <v>19</v>
      </c>
      <c r="N2089" s="37">
        <f t="shared" si="4"/>
        <v>10</v>
      </c>
      <c r="O2089" s="37" t="str">
        <f t="array" ref="O2089">IFERROR(XLOOKUP(K2089,'Tipo de carga'!B:B,'Tipo de carga'!C:C))</f>
        <v>Diesel</v>
      </c>
    </row>
    <row r="2090">
      <c r="A2090" s="36">
        <v>1992.0</v>
      </c>
      <c r="B2090" s="37" t="str">
        <f>IFERROR(VLOOKUP(A2090,'asig octubre'!$A$2:$C$442,3,0))</f>
        <v>MeLi asignado SD</v>
      </c>
      <c r="C2090" s="37" t="str">
        <f>IFERROR(VLOOKUP(A2090,'asig octubre'!$A$2:$B$442,2,0))</f>
        <v>EC-05</v>
      </c>
      <c r="D2090" s="38">
        <v>45584.53189814815</v>
      </c>
      <c r="E2090" s="36" t="s">
        <v>211</v>
      </c>
      <c r="F2090" s="37" t="str">
        <f t="array" ref="F2090">IFERROR(XLOOKUP(E2090,Operadores!A:A,Operadores!B:B))</f>
        <v>MARANG</v>
      </c>
      <c r="G2090" s="36" t="s">
        <v>72</v>
      </c>
      <c r="H2090" s="39">
        <v>19.59</v>
      </c>
      <c r="I2090" s="40">
        <v>358.0</v>
      </c>
      <c r="J2090" s="41">
        <f t="shared" si="1"/>
        <v>7013.22</v>
      </c>
      <c r="K2090" s="37" t="str">
        <f t="array" ref="K2090">IFERROR(XLOOKUP(G2090,'Tipo de carga'!A:A,'Tipo de carga'!B:B))</f>
        <v>Autoabasto</v>
      </c>
      <c r="L2090" s="37">
        <f t="shared" si="2"/>
        <v>42</v>
      </c>
      <c r="M2090" s="37">
        <f t="shared" si="3"/>
        <v>19</v>
      </c>
      <c r="N2090" s="37">
        <f t="shared" si="4"/>
        <v>10</v>
      </c>
      <c r="O2090" s="37" t="str">
        <f t="array" ref="O2090">IFERROR(XLOOKUP(K2090,'Tipo de carga'!B:B,'Tipo de carga'!C:C))</f>
        <v>Diesel</v>
      </c>
    </row>
    <row r="2091">
      <c r="A2091" s="36">
        <v>1940.0</v>
      </c>
      <c r="B2091" s="37" t="str">
        <f>IFERROR(VLOOKUP(A2091,'asig octubre'!$A$2:$C$442,3,0))</f>
        <v>Circuitos Mty</v>
      </c>
      <c r="C2091" s="37" t="str">
        <f>IFERROR(VLOOKUP(A2091,'asig octubre'!$A$2:$B$442,2,0))</f>
        <v>EC-07</v>
      </c>
      <c r="D2091" s="38">
        <v>45584.51697916666</v>
      </c>
      <c r="E2091" s="36" t="s">
        <v>259</v>
      </c>
      <c r="F2091" s="37" t="str">
        <f t="array" ref="F2091">IFERROR(XLOOKUP(E2091,Operadores!A:A,Operadores!B:B))</f>
        <v>FLOPE</v>
      </c>
      <c r="G2091" s="36" t="s">
        <v>72</v>
      </c>
      <c r="H2091" s="39">
        <v>19.59</v>
      </c>
      <c r="I2091" s="40">
        <v>227.0</v>
      </c>
      <c r="J2091" s="41">
        <f t="shared" si="1"/>
        <v>4446.93</v>
      </c>
      <c r="K2091" s="37" t="str">
        <f t="array" ref="K2091">IFERROR(XLOOKUP(G2091,'Tipo de carga'!A:A,'Tipo de carga'!B:B))</f>
        <v>Autoabasto</v>
      </c>
      <c r="L2091" s="37">
        <f t="shared" si="2"/>
        <v>42</v>
      </c>
      <c r="M2091" s="37">
        <f t="shared" si="3"/>
        <v>19</v>
      </c>
      <c r="N2091" s="37">
        <f t="shared" si="4"/>
        <v>10</v>
      </c>
      <c r="O2091" s="37" t="str">
        <f t="array" ref="O2091">IFERROR(XLOOKUP(K2091,'Tipo de carga'!B:B,'Tipo de carga'!C:C))</f>
        <v>Diesel</v>
      </c>
    </row>
    <row r="2092">
      <c r="A2092" s="36">
        <v>1693.0</v>
      </c>
      <c r="B2092" s="37" t="str">
        <f>IFERROR(VLOOKUP(A2092,'asig octubre'!$A$2:$C$442,3,0))</f>
        <v>Liverpool Local</v>
      </c>
      <c r="C2092" s="37" t="str">
        <f>IFERROR(VLOOKUP(A2092,'asig octubre'!$A$2:$B$442,2,0))</f>
        <v>EC-01</v>
      </c>
      <c r="D2092" s="38">
        <v>45584.49828703704</v>
      </c>
      <c r="E2092" s="36" t="s">
        <v>347</v>
      </c>
      <c r="F2092" s="37" t="str">
        <f t="array" ref="F2092">IFERROR(XLOOKUP(E2092,Operadores!A:A,Operadores!B:B))</f>
        <v>QUIALA</v>
      </c>
      <c r="G2092" s="36" t="s">
        <v>72</v>
      </c>
      <c r="H2092" s="39">
        <v>19.59</v>
      </c>
      <c r="I2092" s="40">
        <v>399.0</v>
      </c>
      <c r="J2092" s="41">
        <f t="shared" si="1"/>
        <v>7816.41</v>
      </c>
      <c r="K2092" s="37" t="str">
        <f t="array" ref="K2092">IFERROR(XLOOKUP(G2092,'Tipo de carga'!A:A,'Tipo de carga'!B:B))</f>
        <v>Autoabasto</v>
      </c>
      <c r="L2092" s="37">
        <f t="shared" si="2"/>
        <v>42</v>
      </c>
      <c r="M2092" s="37">
        <f t="shared" si="3"/>
        <v>19</v>
      </c>
      <c r="N2092" s="37">
        <f t="shared" si="4"/>
        <v>10</v>
      </c>
      <c r="O2092" s="37" t="str">
        <f t="array" ref="O2092">IFERROR(XLOOKUP(K2092,'Tipo de carga'!B:B,'Tipo de carga'!C:C))</f>
        <v>Diesel</v>
      </c>
    </row>
    <row r="2093">
      <c r="A2093" s="36">
        <v>2001.0</v>
      </c>
      <c r="B2093" s="37" t="str">
        <f>IFERROR(VLOOKUP(A2093,'asig octubre'!$A$2:$C$442,3,0))</f>
        <v>MeLi Dedicado Merida</v>
      </c>
      <c r="C2093" s="37" t="str">
        <f>IFERROR(VLOOKUP(A2093,'asig octubre'!$A$2:$B$442,2,0))</f>
        <v>EC-05</v>
      </c>
      <c r="D2093" s="38">
        <v>45584.48787037037</v>
      </c>
      <c r="E2093" s="36" t="s">
        <v>494</v>
      </c>
      <c r="F2093" s="37" t="str">
        <f t="array" ref="F2093">IFERROR(XLOOKUP(E2093,Operadores!A:A,Operadores!B:B))</f>
        <v>TRESER</v>
      </c>
      <c r="G2093" s="36" t="s">
        <v>72</v>
      </c>
      <c r="H2093" s="39">
        <v>19.59</v>
      </c>
      <c r="I2093" s="40">
        <v>310.0</v>
      </c>
      <c r="J2093" s="41">
        <f t="shared" si="1"/>
        <v>6072.9</v>
      </c>
      <c r="K2093" s="37" t="str">
        <f t="array" ref="K2093">IFERROR(XLOOKUP(G2093,'Tipo de carga'!A:A,'Tipo de carga'!B:B))</f>
        <v>Autoabasto</v>
      </c>
      <c r="L2093" s="37">
        <f t="shared" si="2"/>
        <v>42</v>
      </c>
      <c r="M2093" s="37">
        <f t="shared" si="3"/>
        <v>19</v>
      </c>
      <c r="N2093" s="37">
        <f t="shared" si="4"/>
        <v>10</v>
      </c>
      <c r="O2093" s="37" t="str">
        <f t="array" ref="O2093">IFERROR(XLOOKUP(K2093,'Tipo de carga'!B:B,'Tipo de carga'!C:C))</f>
        <v>Diesel</v>
      </c>
    </row>
    <row r="2094">
      <c r="A2094" s="36">
        <v>1954.0</v>
      </c>
      <c r="B2094" s="37" t="str">
        <f>IFERROR(VLOOKUP(A2094,'asig octubre'!$A$2:$C$442,3,0))</f>
        <v>MeLi asignado SD</v>
      </c>
      <c r="C2094" s="37" t="str">
        <f>IFERROR(VLOOKUP(A2094,'asig octubre'!$A$2:$B$442,2,0))</f>
        <v>EC-05</v>
      </c>
      <c r="D2094" s="38">
        <v>45584.478101851855</v>
      </c>
      <c r="E2094" s="36" t="s">
        <v>529</v>
      </c>
      <c r="F2094" s="37" t="str">
        <f t="array" ref="F2094">IFERROR(XLOOKUP(E2094,Operadores!A:A,Operadores!B:B))</f>
        <v>ESTZAI</v>
      </c>
      <c r="G2094" s="36" t="s">
        <v>72</v>
      </c>
      <c r="H2094" s="39">
        <v>19.59</v>
      </c>
      <c r="I2094" s="40">
        <v>49.0</v>
      </c>
      <c r="J2094" s="41">
        <f t="shared" si="1"/>
        <v>959.91</v>
      </c>
      <c r="K2094" s="37" t="str">
        <f t="array" ref="K2094">IFERROR(XLOOKUP(G2094,'Tipo de carga'!A:A,'Tipo de carga'!B:B))</f>
        <v>Autoabasto</v>
      </c>
      <c r="L2094" s="37">
        <f t="shared" si="2"/>
        <v>42</v>
      </c>
      <c r="M2094" s="37">
        <f t="shared" si="3"/>
        <v>19</v>
      </c>
      <c r="N2094" s="37">
        <f t="shared" si="4"/>
        <v>10</v>
      </c>
      <c r="O2094" s="37" t="str">
        <f t="array" ref="O2094">IFERROR(XLOOKUP(K2094,'Tipo de carga'!B:B,'Tipo de carga'!C:C))</f>
        <v>Diesel</v>
      </c>
    </row>
    <row r="2095">
      <c r="A2095" s="36">
        <v>1855.0</v>
      </c>
      <c r="B2095" s="37" t="str">
        <f>IFERROR(VLOOKUP(A2095,'asig octubre'!$A$2:$C$442,3,0))</f>
        <v>Circuitos</v>
      </c>
      <c r="C2095" s="37" t="str">
        <f>IFERROR(VLOOKUP(A2095,'asig octubre'!$A$2:$B$442,2,0))</f>
        <v>EC-03</v>
      </c>
      <c r="D2095" s="38">
        <v>45584.4734837963</v>
      </c>
      <c r="E2095" s="36" t="s">
        <v>328</v>
      </c>
      <c r="F2095" s="37" t="str">
        <f t="array" ref="F2095">IFERROR(XLOOKUP(E2095,Operadores!A:A,Operadores!B:B))</f>
        <v>REYPED</v>
      </c>
      <c r="G2095" s="36" t="s">
        <v>72</v>
      </c>
      <c r="H2095" s="39">
        <v>19.59</v>
      </c>
      <c r="I2095" s="40">
        <v>728.0</v>
      </c>
      <c r="J2095" s="41">
        <f t="shared" si="1"/>
        <v>14261.52</v>
      </c>
      <c r="K2095" s="37" t="str">
        <f t="array" ref="K2095">IFERROR(XLOOKUP(G2095,'Tipo de carga'!A:A,'Tipo de carga'!B:B))</f>
        <v>Autoabasto</v>
      </c>
      <c r="L2095" s="37">
        <f t="shared" si="2"/>
        <v>42</v>
      </c>
      <c r="M2095" s="37">
        <f t="shared" si="3"/>
        <v>19</v>
      </c>
      <c r="N2095" s="37">
        <f t="shared" si="4"/>
        <v>10</v>
      </c>
      <c r="O2095" s="37" t="str">
        <f t="array" ref="O2095">IFERROR(XLOOKUP(K2095,'Tipo de carga'!B:B,'Tipo de carga'!C:C))</f>
        <v>Diesel</v>
      </c>
    </row>
    <row r="2096">
      <c r="A2096" s="36">
        <v>1994.0</v>
      </c>
      <c r="B2096" s="37" t="str">
        <f>IFERROR(VLOOKUP(A2096,'asig octubre'!$A$2:$C$442,3,0))</f>
        <v>MeLi Dedicado TD</v>
      </c>
      <c r="C2096" s="37" t="str">
        <f>IFERROR(VLOOKUP(A2096,'asig octubre'!$A$2:$B$442,2,0))</f>
        <v>EC-05</v>
      </c>
      <c r="D2096" s="38">
        <v>45584.46841435185</v>
      </c>
      <c r="E2096" s="36" t="s">
        <v>339</v>
      </c>
      <c r="F2096" s="37" t="str">
        <f t="array" ref="F2096">IFERROR(XLOOKUP(E2096,Operadores!A:A,Operadores!B:B))</f>
        <v>ESCJOR</v>
      </c>
      <c r="G2096" s="36" t="s">
        <v>72</v>
      </c>
      <c r="H2096" s="39">
        <v>19.59</v>
      </c>
      <c r="I2096" s="40">
        <v>510.0</v>
      </c>
      <c r="J2096" s="41">
        <f t="shared" si="1"/>
        <v>9990.9</v>
      </c>
      <c r="K2096" s="37" t="str">
        <f t="array" ref="K2096">IFERROR(XLOOKUP(G2096,'Tipo de carga'!A:A,'Tipo de carga'!B:B))</f>
        <v>Autoabasto</v>
      </c>
      <c r="L2096" s="37">
        <f t="shared" si="2"/>
        <v>42</v>
      </c>
      <c r="M2096" s="37">
        <f t="shared" si="3"/>
        <v>19</v>
      </c>
      <c r="N2096" s="37">
        <f t="shared" si="4"/>
        <v>10</v>
      </c>
      <c r="O2096" s="37" t="str">
        <f t="array" ref="O2096">IFERROR(XLOOKUP(K2096,'Tipo de carga'!B:B,'Tipo de carga'!C:C))</f>
        <v>Diesel</v>
      </c>
    </row>
    <row r="2097">
      <c r="A2097" s="36">
        <v>1727.0</v>
      </c>
      <c r="B2097" s="37" t="str">
        <f>IFERROR(VLOOKUP(A2097,'asig octubre'!$A$2:$C$442,3,0))</f>
        <v>PISA Gdl</v>
      </c>
      <c r="C2097" s="37" t="str">
        <f>IFERROR(VLOOKUP(A2097,'asig octubre'!$A$2:$B$442,2,0))</f>
        <v>EC-06</v>
      </c>
      <c r="D2097" s="38">
        <v>45584.45574074074</v>
      </c>
      <c r="E2097" s="36" t="s">
        <v>156</v>
      </c>
      <c r="F2097" s="37" t="str">
        <f t="array" ref="F2097">IFERROR(XLOOKUP(E2097,Operadores!A:A,Operadores!B:B))</f>
        <v>CCEO</v>
      </c>
      <c r="G2097" s="36" t="s">
        <v>72</v>
      </c>
      <c r="H2097" s="39">
        <v>19.59</v>
      </c>
      <c r="I2097" s="40">
        <v>139.0</v>
      </c>
      <c r="J2097" s="41">
        <f t="shared" si="1"/>
        <v>2723.01</v>
      </c>
      <c r="K2097" s="37" t="str">
        <f t="array" ref="K2097">IFERROR(XLOOKUP(G2097,'Tipo de carga'!A:A,'Tipo de carga'!B:B))</f>
        <v>Autoabasto</v>
      </c>
      <c r="L2097" s="37">
        <f t="shared" si="2"/>
        <v>42</v>
      </c>
      <c r="M2097" s="37">
        <f t="shared" si="3"/>
        <v>19</v>
      </c>
      <c r="N2097" s="37">
        <f t="shared" si="4"/>
        <v>10</v>
      </c>
      <c r="O2097" s="37" t="str">
        <f t="array" ref="O2097">IFERROR(XLOOKUP(K2097,'Tipo de carga'!B:B,'Tipo de carga'!C:C))</f>
        <v>Diesel</v>
      </c>
    </row>
    <row r="2098">
      <c r="A2098" s="36">
        <v>1996.0</v>
      </c>
      <c r="B2098" s="37" t="str">
        <f>IFERROR(VLOOKUP(A2098,'asig octubre'!$A$2:$C$442,3,0))</f>
        <v>MeLi Dedicado Merida</v>
      </c>
      <c r="C2098" s="37" t="str">
        <f>IFERROR(VLOOKUP(A2098,'asig octubre'!$A$2:$B$442,2,0))</f>
        <v>EC-05</v>
      </c>
      <c r="D2098" s="38">
        <v>45584.44734953704</v>
      </c>
      <c r="E2098" s="36" t="s">
        <v>530</v>
      </c>
      <c r="F2098" s="37" t="str">
        <f t="array" ref="F2098">IFERROR(XLOOKUP(E2098,Operadores!A:A,Operadores!B:B))</f>
        <v>CADCAR</v>
      </c>
      <c r="G2098" s="36" t="s">
        <v>72</v>
      </c>
      <c r="H2098" s="39">
        <v>19.59</v>
      </c>
      <c r="I2098" s="40">
        <v>294.0</v>
      </c>
      <c r="J2098" s="41">
        <f t="shared" si="1"/>
        <v>5759.46</v>
      </c>
      <c r="K2098" s="37" t="str">
        <f t="array" ref="K2098">IFERROR(XLOOKUP(G2098,'Tipo de carga'!A:A,'Tipo de carga'!B:B))</f>
        <v>Autoabasto</v>
      </c>
      <c r="L2098" s="37">
        <f t="shared" si="2"/>
        <v>42</v>
      </c>
      <c r="M2098" s="37">
        <f t="shared" si="3"/>
        <v>19</v>
      </c>
      <c r="N2098" s="37">
        <f t="shared" si="4"/>
        <v>10</v>
      </c>
      <c r="O2098" s="37" t="str">
        <f t="array" ref="O2098">IFERROR(XLOOKUP(K2098,'Tipo de carga'!B:B,'Tipo de carga'!C:C))</f>
        <v>Diesel</v>
      </c>
    </row>
    <row r="2099">
      <c r="A2099" s="36">
        <v>1640.0</v>
      </c>
      <c r="B2099" s="37" t="str">
        <f>IFERROR(VLOOKUP(A2099,'asig octubre'!$A$2:$C$442,3,0))</f>
        <v>Liverpool Local</v>
      </c>
      <c r="C2099" s="37" t="str">
        <f>IFERROR(VLOOKUP(A2099,'asig octubre'!$A$2:$B$442,2,0))</f>
        <v>EC-01</v>
      </c>
      <c r="D2099" s="38">
        <v>45584.43554398148</v>
      </c>
      <c r="E2099" s="36" t="s">
        <v>422</v>
      </c>
      <c r="F2099" s="37" t="str">
        <f t="array" ref="F2099">IFERROR(XLOOKUP(E2099,Operadores!A:A,Operadores!B:B))</f>
        <v>ANGMIG</v>
      </c>
      <c r="G2099" s="36" t="s">
        <v>72</v>
      </c>
      <c r="H2099" s="39">
        <v>19.59</v>
      </c>
      <c r="I2099" s="40">
        <v>83.0</v>
      </c>
      <c r="J2099" s="41">
        <f t="shared" si="1"/>
        <v>1625.97</v>
      </c>
      <c r="K2099" s="37" t="str">
        <f t="array" ref="K2099">IFERROR(XLOOKUP(G2099,'Tipo de carga'!A:A,'Tipo de carga'!B:B))</f>
        <v>Autoabasto</v>
      </c>
      <c r="L2099" s="37">
        <f t="shared" si="2"/>
        <v>42</v>
      </c>
      <c r="M2099" s="37">
        <f t="shared" si="3"/>
        <v>19</v>
      </c>
      <c r="N2099" s="37">
        <f t="shared" si="4"/>
        <v>10</v>
      </c>
      <c r="O2099" s="37" t="str">
        <f t="array" ref="O2099">IFERROR(XLOOKUP(K2099,'Tipo de carga'!B:B,'Tipo de carga'!C:C))</f>
        <v>Diesel</v>
      </c>
    </row>
    <row r="2100">
      <c r="A2100" s="36">
        <v>1752.0</v>
      </c>
      <c r="B2100" s="37" t="str">
        <f>IFERROR(VLOOKUP(A2100,'asig octubre'!$A$2:$C$442,3,0))</f>
        <v>Liverpool Local</v>
      </c>
      <c r="C2100" s="37" t="str">
        <f>IFERROR(VLOOKUP(A2100,'asig octubre'!$A$2:$B$442,2,0))</f>
        <v>EC-01</v>
      </c>
      <c r="D2100" s="38">
        <v>45584.39890046296</v>
      </c>
      <c r="E2100" s="36" t="s">
        <v>182</v>
      </c>
      <c r="F2100" s="37" t="str">
        <f t="array" ref="F2100">IFERROR(XLOOKUP(E2100,Operadores!A:A,Operadores!B:B))</f>
        <v>ROBJUA01</v>
      </c>
      <c r="G2100" s="36" t="s">
        <v>72</v>
      </c>
      <c r="H2100" s="39">
        <v>19.59</v>
      </c>
      <c r="I2100" s="40">
        <v>508.0</v>
      </c>
      <c r="J2100" s="41">
        <f t="shared" si="1"/>
        <v>9951.72</v>
      </c>
      <c r="K2100" s="37" t="str">
        <f t="array" ref="K2100">IFERROR(XLOOKUP(G2100,'Tipo de carga'!A:A,'Tipo de carga'!B:B))</f>
        <v>Autoabasto</v>
      </c>
      <c r="L2100" s="37">
        <f t="shared" si="2"/>
        <v>42</v>
      </c>
      <c r="M2100" s="37">
        <f t="shared" si="3"/>
        <v>19</v>
      </c>
      <c r="N2100" s="37">
        <f t="shared" si="4"/>
        <v>10</v>
      </c>
      <c r="O2100" s="37" t="str">
        <f t="array" ref="O2100">IFERROR(XLOOKUP(K2100,'Tipo de carga'!B:B,'Tipo de carga'!C:C))</f>
        <v>Diesel</v>
      </c>
    </row>
    <row r="2101">
      <c r="A2101" s="36">
        <v>1864.0</v>
      </c>
      <c r="B2101" s="37" t="str">
        <f>IFERROR(VLOOKUP(A2101,'asig octubre'!$A$2:$C$442,3,0))</f>
        <v>Full Liver</v>
      </c>
      <c r="C2101" s="37" t="str">
        <f>IFERROR(VLOOKUP(A2101,'asig octubre'!$A$2:$B$442,2,0))</f>
        <v>EC-01</v>
      </c>
      <c r="D2101" s="38">
        <v>45584.39061342592</v>
      </c>
      <c r="E2101" s="36" t="s">
        <v>193</v>
      </c>
      <c r="F2101" s="37" t="str">
        <f t="array" ref="F2101">IFERROR(XLOOKUP(E2101,Operadores!A:A,Operadores!B:B))</f>
        <v>SEGMAU</v>
      </c>
      <c r="G2101" s="36" t="s">
        <v>72</v>
      </c>
      <c r="H2101" s="39">
        <v>19.59</v>
      </c>
      <c r="I2101" s="40">
        <v>755.0</v>
      </c>
      <c r="J2101" s="41">
        <f t="shared" si="1"/>
        <v>14790.45</v>
      </c>
      <c r="K2101" s="37" t="str">
        <f t="array" ref="K2101">IFERROR(XLOOKUP(G2101,'Tipo de carga'!A:A,'Tipo de carga'!B:B))</f>
        <v>Autoabasto</v>
      </c>
      <c r="L2101" s="37">
        <f t="shared" si="2"/>
        <v>42</v>
      </c>
      <c r="M2101" s="37">
        <f t="shared" si="3"/>
        <v>19</v>
      </c>
      <c r="N2101" s="37">
        <f t="shared" si="4"/>
        <v>10</v>
      </c>
      <c r="O2101" s="37" t="str">
        <f t="array" ref="O2101">IFERROR(XLOOKUP(K2101,'Tipo de carga'!B:B,'Tipo de carga'!C:C))</f>
        <v>Diesel</v>
      </c>
    </row>
    <row r="2102">
      <c r="A2102" s="36">
        <v>1949.0</v>
      </c>
      <c r="B2102" s="37" t="str">
        <f>IFERROR(VLOOKUP(A2102,'asig octubre'!$A$2:$C$442,3,0))</f>
        <v>MeLi asignado SD</v>
      </c>
      <c r="C2102" s="37" t="str">
        <f>IFERROR(VLOOKUP(A2102,'asig octubre'!$A$2:$B$442,2,0))</f>
        <v>EC-05</v>
      </c>
      <c r="D2102" s="38">
        <v>45584.36984953703</v>
      </c>
      <c r="E2102" s="36" t="s">
        <v>170</v>
      </c>
      <c r="F2102" s="37" t="str">
        <f t="array" ref="F2102">IFERROR(XLOOKUP(E2102,Operadores!A:A,Operadores!B:B))</f>
        <v>MIRISR</v>
      </c>
      <c r="G2102" s="36" t="s">
        <v>72</v>
      </c>
      <c r="H2102" s="39">
        <v>19.59</v>
      </c>
      <c r="I2102" s="40">
        <v>464.0</v>
      </c>
      <c r="J2102" s="41">
        <f t="shared" si="1"/>
        <v>9089.76</v>
      </c>
      <c r="K2102" s="37" t="str">
        <f t="array" ref="K2102">IFERROR(XLOOKUP(G2102,'Tipo de carga'!A:A,'Tipo de carga'!B:B))</f>
        <v>Autoabasto</v>
      </c>
      <c r="L2102" s="37">
        <f t="shared" si="2"/>
        <v>42</v>
      </c>
      <c r="M2102" s="37">
        <f t="shared" si="3"/>
        <v>19</v>
      </c>
      <c r="N2102" s="37">
        <f t="shared" si="4"/>
        <v>10</v>
      </c>
      <c r="O2102" s="37" t="str">
        <f t="array" ref="O2102">IFERROR(XLOOKUP(K2102,'Tipo de carga'!B:B,'Tipo de carga'!C:C))</f>
        <v>Diesel</v>
      </c>
    </row>
    <row r="2103">
      <c r="A2103" s="36">
        <v>1762.0</v>
      </c>
      <c r="B2103" s="37" t="str">
        <f>IFERROR(VLOOKUP(A2103,'asig octubre'!$A$2:$C$442,3,0))</f>
        <v>Peñafiel Tecamac</v>
      </c>
      <c r="C2103" s="37" t="str">
        <f>IFERROR(VLOOKUP(A2103,'asig octubre'!$A$2:$B$442,2,0))</f>
        <v>EC-02</v>
      </c>
      <c r="D2103" s="38">
        <v>45584.26640046296</v>
      </c>
      <c r="E2103" s="36" t="s">
        <v>192</v>
      </c>
      <c r="F2103" s="37" t="str">
        <f t="array" ref="F2103">IFERROR(XLOOKUP(E2103,Operadores!A:A,Operadores!B:B))</f>
        <v>RODRO01</v>
      </c>
      <c r="G2103" s="36" t="s">
        <v>72</v>
      </c>
      <c r="H2103" s="39">
        <v>19.59</v>
      </c>
      <c r="I2103" s="40">
        <v>436.0</v>
      </c>
      <c r="J2103" s="41">
        <f t="shared" si="1"/>
        <v>8541.24</v>
      </c>
      <c r="K2103" s="37" t="str">
        <f t="array" ref="K2103">IFERROR(XLOOKUP(G2103,'Tipo de carga'!A:A,'Tipo de carga'!B:B))</f>
        <v>Autoabasto</v>
      </c>
      <c r="L2103" s="37">
        <f t="shared" si="2"/>
        <v>42</v>
      </c>
      <c r="M2103" s="37">
        <f t="shared" si="3"/>
        <v>19</v>
      </c>
      <c r="N2103" s="37">
        <f t="shared" si="4"/>
        <v>10</v>
      </c>
      <c r="O2103" s="37" t="str">
        <f t="array" ref="O2103">IFERROR(XLOOKUP(K2103,'Tipo de carga'!B:B,'Tipo de carga'!C:C))</f>
        <v>Diesel</v>
      </c>
    </row>
    <row r="2104">
      <c r="A2104" s="36">
        <v>1833.0</v>
      </c>
      <c r="B2104" s="37" t="str">
        <f>IFERROR(VLOOKUP(A2104,'asig octubre'!$A$2:$C$442,3,0))</f>
        <v>Liverpool Local</v>
      </c>
      <c r="C2104" s="37" t="str">
        <f>IFERROR(VLOOKUP(A2104,'asig octubre'!$A$2:$B$442,2,0))</f>
        <v>EC-01</v>
      </c>
      <c r="D2104" s="38">
        <v>45584.26347222222</v>
      </c>
      <c r="E2104" s="36" t="s">
        <v>174</v>
      </c>
      <c r="F2104" s="37" t="str">
        <f t="array" ref="F2104">IFERROR(XLOOKUP(E2104,Operadores!A:A,Operadores!B:B))</f>
        <v>SANROD</v>
      </c>
      <c r="G2104" s="36" t="s">
        <v>72</v>
      </c>
      <c r="H2104" s="39">
        <v>19.59</v>
      </c>
      <c r="I2104" s="40">
        <v>845.0</v>
      </c>
      <c r="J2104" s="41">
        <f t="shared" si="1"/>
        <v>16553.55</v>
      </c>
      <c r="K2104" s="37" t="str">
        <f t="array" ref="K2104">IFERROR(XLOOKUP(G2104,'Tipo de carga'!A:A,'Tipo de carga'!B:B))</f>
        <v>Autoabasto</v>
      </c>
      <c r="L2104" s="37">
        <f t="shared" si="2"/>
        <v>42</v>
      </c>
      <c r="M2104" s="37">
        <f t="shared" si="3"/>
        <v>19</v>
      </c>
      <c r="N2104" s="37">
        <f t="shared" si="4"/>
        <v>10</v>
      </c>
      <c r="O2104" s="37" t="str">
        <f t="array" ref="O2104">IFERROR(XLOOKUP(K2104,'Tipo de carga'!B:B,'Tipo de carga'!C:C))</f>
        <v>Diesel</v>
      </c>
    </row>
    <row r="2105">
      <c r="A2105" s="36">
        <v>1982.0</v>
      </c>
      <c r="B2105" s="37" t="str">
        <f>IFERROR(VLOOKUP(A2105,'asig octubre'!$A$2:$C$442,3,0))</f>
        <v>MeLi asignado SD</v>
      </c>
      <c r="C2105" s="37" t="str">
        <f>IFERROR(VLOOKUP(A2105,'asig octubre'!$A$2:$B$442,2,0))</f>
        <v>EC-05</v>
      </c>
      <c r="D2105" s="38">
        <v>45584.246469907404</v>
      </c>
      <c r="E2105" s="36" t="s">
        <v>190</v>
      </c>
      <c r="F2105" s="37" t="str">
        <f t="array" ref="F2105">IFERROR(XLOOKUP(E2105,Operadores!A:A,Operadores!B:B))</f>
        <v>BUSJUA</v>
      </c>
      <c r="G2105" s="36" t="s">
        <v>72</v>
      </c>
      <c r="H2105" s="39">
        <v>19.59</v>
      </c>
      <c r="I2105" s="40">
        <v>704.0</v>
      </c>
      <c r="J2105" s="41">
        <f t="shared" si="1"/>
        <v>13791.36</v>
      </c>
      <c r="K2105" s="37" t="str">
        <f t="array" ref="K2105">IFERROR(XLOOKUP(G2105,'Tipo de carga'!A:A,'Tipo de carga'!B:B))</f>
        <v>Autoabasto</v>
      </c>
      <c r="L2105" s="37">
        <f t="shared" si="2"/>
        <v>42</v>
      </c>
      <c r="M2105" s="37">
        <f t="shared" si="3"/>
        <v>19</v>
      </c>
      <c r="N2105" s="37">
        <f t="shared" si="4"/>
        <v>10</v>
      </c>
      <c r="O2105" s="37" t="str">
        <f t="array" ref="O2105">IFERROR(XLOOKUP(K2105,'Tipo de carga'!B:B,'Tipo de carga'!C:C))</f>
        <v>Diesel</v>
      </c>
    </row>
    <row r="2106">
      <c r="A2106" s="36">
        <v>2045.0</v>
      </c>
      <c r="B2106" s="37" t="str">
        <f>IFERROR(VLOOKUP(A2106,'asig octubre'!$A$2:$C$442,3,0))</f>
        <v>Liverpool Local</v>
      </c>
      <c r="C2106" s="37" t="str">
        <f>IFERROR(VLOOKUP(A2106,'asig octubre'!$A$2:$B$442,2,0))</f>
        <v>EC-01</v>
      </c>
      <c r="D2106" s="38">
        <v>45584.21796296296</v>
      </c>
      <c r="E2106" s="36" t="s">
        <v>334</v>
      </c>
      <c r="F2106" s="37" t="str">
        <f t="array" ref="F2106">IFERROR(XLOOKUP(E2106,Operadores!A:A,Operadores!B:B))</f>
        <v>LOPJAV</v>
      </c>
      <c r="G2106" s="36" t="s">
        <v>72</v>
      </c>
      <c r="H2106" s="39">
        <v>19.59</v>
      </c>
      <c r="I2106" s="40">
        <v>653.0</v>
      </c>
      <c r="J2106" s="41">
        <f t="shared" si="1"/>
        <v>12792.27</v>
      </c>
      <c r="K2106" s="37" t="str">
        <f t="array" ref="K2106">IFERROR(XLOOKUP(G2106,'Tipo de carga'!A:A,'Tipo de carga'!B:B))</f>
        <v>Autoabasto</v>
      </c>
      <c r="L2106" s="37">
        <f t="shared" si="2"/>
        <v>42</v>
      </c>
      <c r="M2106" s="37">
        <f t="shared" si="3"/>
        <v>19</v>
      </c>
      <c r="N2106" s="37">
        <f t="shared" si="4"/>
        <v>10</v>
      </c>
      <c r="O2106" s="37" t="str">
        <f t="array" ref="O2106">IFERROR(XLOOKUP(K2106,'Tipo de carga'!B:B,'Tipo de carga'!C:C))</f>
        <v>Diesel</v>
      </c>
    </row>
    <row r="2107">
      <c r="A2107" s="36">
        <v>1936.0</v>
      </c>
      <c r="B2107" s="37" t="str">
        <f>IFERROR(VLOOKUP(A2107,'asig octubre'!$A$2:$C$442,3,0))</f>
        <v>Circuitos</v>
      </c>
      <c r="C2107" s="37" t="str">
        <f>IFERROR(VLOOKUP(A2107,'asig octubre'!$A$2:$B$442,2,0))</f>
        <v>EC-03</v>
      </c>
      <c r="D2107" s="38">
        <v>45584.17724537037</v>
      </c>
      <c r="E2107" s="36" t="s">
        <v>209</v>
      </c>
      <c r="F2107" s="37" t="str">
        <f t="array" ref="F2107">IFERROR(XLOOKUP(E2107,Operadores!A:A,Operadores!B:B))</f>
        <v>OCAMA</v>
      </c>
      <c r="G2107" s="36" t="s">
        <v>72</v>
      </c>
      <c r="H2107" s="39">
        <v>19.59</v>
      </c>
      <c r="I2107" s="40">
        <v>449.0</v>
      </c>
      <c r="J2107" s="41">
        <f t="shared" si="1"/>
        <v>8795.91</v>
      </c>
      <c r="K2107" s="37" t="str">
        <f t="array" ref="K2107">IFERROR(XLOOKUP(G2107,'Tipo de carga'!A:A,'Tipo de carga'!B:B))</f>
        <v>Autoabasto</v>
      </c>
      <c r="L2107" s="37">
        <f t="shared" si="2"/>
        <v>42</v>
      </c>
      <c r="M2107" s="37">
        <f t="shared" si="3"/>
        <v>19</v>
      </c>
      <c r="N2107" s="37">
        <f t="shared" si="4"/>
        <v>10</v>
      </c>
      <c r="O2107" s="37" t="str">
        <f t="array" ref="O2107">IFERROR(XLOOKUP(K2107,'Tipo de carga'!B:B,'Tipo de carga'!C:C))</f>
        <v>Diesel</v>
      </c>
    </row>
    <row r="2108">
      <c r="A2108" s="36">
        <v>1885.0</v>
      </c>
      <c r="B2108" s="37" t="str">
        <f>IFERROR(VLOOKUP(A2108,'asig octubre'!$A$2:$C$442,3,0))</f>
        <v>Liverpool Local</v>
      </c>
      <c r="C2108" s="37" t="str">
        <f>IFERROR(VLOOKUP(A2108,'asig octubre'!$A$2:$B$442,2,0))</f>
        <v>EC-01</v>
      </c>
      <c r="D2108" s="38">
        <v>45584.1481712963</v>
      </c>
      <c r="E2108" s="36" t="s">
        <v>342</v>
      </c>
      <c r="F2108" s="37" t="str">
        <f t="array" ref="F2108">IFERROR(XLOOKUP(E2108,Operadores!A:A,Operadores!B:B))</f>
        <v>PANJU</v>
      </c>
      <c r="G2108" s="36" t="s">
        <v>72</v>
      </c>
      <c r="H2108" s="39">
        <v>19.59</v>
      </c>
      <c r="I2108" s="40">
        <v>594.0</v>
      </c>
      <c r="J2108" s="41">
        <f t="shared" si="1"/>
        <v>11636.46</v>
      </c>
      <c r="K2108" s="37" t="str">
        <f t="array" ref="K2108">IFERROR(XLOOKUP(G2108,'Tipo de carga'!A:A,'Tipo de carga'!B:B))</f>
        <v>Autoabasto</v>
      </c>
      <c r="L2108" s="37">
        <f t="shared" si="2"/>
        <v>42</v>
      </c>
      <c r="M2108" s="37">
        <f t="shared" si="3"/>
        <v>19</v>
      </c>
      <c r="N2108" s="37">
        <f t="shared" si="4"/>
        <v>10</v>
      </c>
      <c r="O2108" s="37" t="str">
        <f t="array" ref="O2108">IFERROR(XLOOKUP(K2108,'Tipo de carga'!B:B,'Tipo de carga'!C:C))</f>
        <v>Diesel</v>
      </c>
    </row>
    <row r="2109">
      <c r="A2109" s="36">
        <v>2010.0</v>
      </c>
      <c r="B2109" s="37" t="str">
        <f>IFERROR(VLOOKUP(A2109,'asig octubre'!$A$2:$C$442,3,0))</f>
        <v>MeLi asignado SD</v>
      </c>
      <c r="C2109" s="37" t="str">
        <f>IFERROR(VLOOKUP(A2109,'asig octubre'!$A$2:$B$442,2,0))</f>
        <v>EC-05</v>
      </c>
      <c r="D2109" s="38">
        <v>45584.141168981485</v>
      </c>
      <c r="E2109" s="36" t="s">
        <v>348</v>
      </c>
      <c r="F2109" s="37" t="str">
        <f t="array" ref="F2109">IFERROR(XLOOKUP(E2109,Operadores!A:A,Operadores!B:B))</f>
        <v>REYFER01</v>
      </c>
      <c r="G2109" s="36" t="s">
        <v>72</v>
      </c>
      <c r="H2109" s="39">
        <v>19.59</v>
      </c>
      <c r="I2109" s="40">
        <v>265.0</v>
      </c>
      <c r="J2109" s="41">
        <f t="shared" si="1"/>
        <v>5191.35</v>
      </c>
      <c r="K2109" s="37" t="str">
        <f t="array" ref="K2109">IFERROR(XLOOKUP(G2109,'Tipo de carga'!A:A,'Tipo de carga'!B:B))</f>
        <v>Autoabasto</v>
      </c>
      <c r="L2109" s="37">
        <f t="shared" si="2"/>
        <v>42</v>
      </c>
      <c r="M2109" s="37">
        <f t="shared" si="3"/>
        <v>19</v>
      </c>
      <c r="N2109" s="37">
        <f t="shared" si="4"/>
        <v>10</v>
      </c>
      <c r="O2109" s="37" t="str">
        <f t="array" ref="O2109">IFERROR(XLOOKUP(K2109,'Tipo de carga'!B:B,'Tipo de carga'!C:C))</f>
        <v>Diesel</v>
      </c>
    </row>
    <row r="2110">
      <c r="A2110" s="36">
        <v>1952.0</v>
      </c>
      <c r="B2110" s="37" t="str">
        <f>IFERROR(VLOOKUP(A2110,'asig octubre'!$A$2:$C$442,3,0))</f>
        <v>MeLi asignado SD</v>
      </c>
      <c r="C2110" s="37" t="str">
        <f>IFERROR(VLOOKUP(A2110,'asig octubre'!$A$2:$B$442,2,0))</f>
        <v>EC-05</v>
      </c>
      <c r="D2110" s="38">
        <v>45584.12814814815</v>
      </c>
      <c r="E2110" s="36" t="s">
        <v>462</v>
      </c>
      <c r="F2110" s="37" t="str">
        <f t="array" ref="F2110">IFERROR(XLOOKUP(E2110,Operadores!A:A,Operadores!B:B))</f>
        <v>NAVLUI</v>
      </c>
      <c r="G2110" s="36" t="s">
        <v>72</v>
      </c>
      <c r="H2110" s="39">
        <v>19.59</v>
      </c>
      <c r="I2110" s="40">
        <v>803.0</v>
      </c>
      <c r="J2110" s="41">
        <f t="shared" si="1"/>
        <v>15730.77</v>
      </c>
      <c r="K2110" s="37" t="str">
        <f t="array" ref="K2110">IFERROR(XLOOKUP(G2110,'Tipo de carga'!A:A,'Tipo de carga'!B:B))</f>
        <v>Autoabasto</v>
      </c>
      <c r="L2110" s="37">
        <f t="shared" si="2"/>
        <v>42</v>
      </c>
      <c r="M2110" s="37">
        <f t="shared" si="3"/>
        <v>19</v>
      </c>
      <c r="N2110" s="37">
        <f t="shared" si="4"/>
        <v>10</v>
      </c>
      <c r="O2110" s="37" t="str">
        <f t="array" ref="O2110">IFERROR(XLOOKUP(K2110,'Tipo de carga'!B:B,'Tipo de carga'!C:C))</f>
        <v>Diesel</v>
      </c>
    </row>
    <row r="2111">
      <c r="A2111" s="36">
        <v>1983.0</v>
      </c>
      <c r="B2111" s="37" t="str">
        <f>IFERROR(VLOOKUP(A2111,'asig octubre'!$A$2:$C$442,3,0))</f>
        <v>MeLi Dedicado TD</v>
      </c>
      <c r="C2111" s="37" t="str">
        <f>IFERROR(VLOOKUP(A2111,'asig octubre'!$A$2:$B$442,2,0))</f>
        <v>EC-05</v>
      </c>
      <c r="D2111" s="38">
        <v>45584.126851851855</v>
      </c>
      <c r="E2111" s="36" t="s">
        <v>239</v>
      </c>
      <c r="F2111" s="37" t="str">
        <f t="array" ref="F2111">IFERROR(XLOOKUP(E2111,Operadores!A:A,Operadores!B:B))</f>
        <v>BONAR</v>
      </c>
      <c r="G2111" s="36" t="s">
        <v>72</v>
      </c>
      <c r="H2111" s="39">
        <v>19.59</v>
      </c>
      <c r="I2111" s="40">
        <v>759.0</v>
      </c>
      <c r="J2111" s="41">
        <f t="shared" si="1"/>
        <v>14868.81</v>
      </c>
      <c r="K2111" s="37" t="str">
        <f t="array" ref="K2111">IFERROR(XLOOKUP(G2111,'Tipo de carga'!A:A,'Tipo de carga'!B:B))</f>
        <v>Autoabasto</v>
      </c>
      <c r="L2111" s="37">
        <f t="shared" si="2"/>
        <v>42</v>
      </c>
      <c r="M2111" s="37">
        <f t="shared" si="3"/>
        <v>19</v>
      </c>
      <c r="N2111" s="37">
        <f t="shared" si="4"/>
        <v>10</v>
      </c>
      <c r="O2111" s="37" t="str">
        <f t="array" ref="O2111">IFERROR(XLOOKUP(K2111,'Tipo de carga'!B:B,'Tipo de carga'!C:C))</f>
        <v>Diesel</v>
      </c>
    </row>
    <row r="2112">
      <c r="A2112" s="36">
        <v>1743.0</v>
      </c>
      <c r="B2112" s="37" t="str">
        <f>IFERROR(VLOOKUP(A2112,'asig octubre'!$A$2:$C$442,3,0))</f>
        <v>Liverpool Local</v>
      </c>
      <c r="C2112" s="37" t="str">
        <f>IFERROR(VLOOKUP(A2112,'asig octubre'!$A$2:$B$442,2,0))</f>
        <v>EC-01</v>
      </c>
      <c r="D2112" s="38">
        <v>45584.098541666666</v>
      </c>
      <c r="E2112" s="36" t="s">
        <v>426</v>
      </c>
      <c r="F2112" s="37" t="str">
        <f t="array" ref="F2112">IFERROR(XLOOKUP(E2112,Operadores!A:A,Operadores!B:B))</f>
        <v>OLVMOI</v>
      </c>
      <c r="G2112" s="36" t="s">
        <v>72</v>
      </c>
      <c r="H2112" s="39">
        <v>19.59</v>
      </c>
      <c r="I2112" s="40">
        <v>590.0</v>
      </c>
      <c r="J2112" s="41">
        <f t="shared" si="1"/>
        <v>11558.1</v>
      </c>
      <c r="K2112" s="37" t="str">
        <f t="array" ref="K2112">IFERROR(XLOOKUP(G2112,'Tipo de carga'!A:A,'Tipo de carga'!B:B))</f>
        <v>Autoabasto</v>
      </c>
      <c r="L2112" s="37">
        <f t="shared" si="2"/>
        <v>42</v>
      </c>
      <c r="M2112" s="37">
        <f t="shared" si="3"/>
        <v>19</v>
      </c>
      <c r="N2112" s="37">
        <f t="shared" si="4"/>
        <v>10</v>
      </c>
      <c r="O2112" s="37" t="str">
        <f t="array" ref="O2112">IFERROR(XLOOKUP(K2112,'Tipo de carga'!B:B,'Tipo de carga'!C:C))</f>
        <v>Diesel</v>
      </c>
    </row>
    <row r="2113">
      <c r="A2113" s="36">
        <v>1827.0</v>
      </c>
      <c r="B2113" s="37" t="str">
        <f>IFERROR(VLOOKUP(A2113,'asig octubre'!$A$2:$C$442,3,0))</f>
        <v>Full Liver</v>
      </c>
      <c r="C2113" s="37" t="str">
        <f>IFERROR(VLOOKUP(A2113,'asig octubre'!$A$2:$B$442,2,0))</f>
        <v>EC-01</v>
      </c>
      <c r="D2113" s="38">
        <v>45584.07418981481</v>
      </c>
      <c r="E2113" s="36" t="s">
        <v>374</v>
      </c>
      <c r="F2113" s="37" t="str">
        <f t="array" ref="F2113">IFERROR(XLOOKUP(E2113,Operadores!A:A,Operadores!B:B))</f>
        <v>ANGMA</v>
      </c>
      <c r="G2113" s="36" t="s">
        <v>72</v>
      </c>
      <c r="H2113" s="39">
        <v>19.59</v>
      </c>
      <c r="I2113" s="40">
        <v>743.0</v>
      </c>
      <c r="J2113" s="41">
        <f t="shared" si="1"/>
        <v>14555.37</v>
      </c>
      <c r="K2113" s="37" t="str">
        <f t="array" ref="K2113">IFERROR(XLOOKUP(G2113,'Tipo de carga'!A:A,'Tipo de carga'!B:B))</f>
        <v>Autoabasto</v>
      </c>
      <c r="L2113" s="37">
        <f t="shared" si="2"/>
        <v>42</v>
      </c>
      <c r="M2113" s="37">
        <f t="shared" si="3"/>
        <v>19</v>
      </c>
      <c r="N2113" s="37">
        <f t="shared" si="4"/>
        <v>10</v>
      </c>
      <c r="O2113" s="37" t="str">
        <f t="array" ref="O2113">IFERROR(XLOOKUP(K2113,'Tipo de carga'!B:B,'Tipo de carga'!C:C))</f>
        <v>Diesel</v>
      </c>
    </row>
    <row r="2114">
      <c r="A2114" s="36">
        <v>1901.0</v>
      </c>
      <c r="B2114" s="37" t="str">
        <f>IFERROR(VLOOKUP(A2114,'asig octubre'!$A$2:$C$442,3,0))</f>
        <v>Pipas</v>
      </c>
      <c r="C2114" s="37" t="str">
        <f>IFERROR(VLOOKUP(A2114,'asig octubre'!$A$2:$B$442,2,0))</f>
        <v>EC-02</v>
      </c>
      <c r="D2114" s="38">
        <v>45584.02916666667</v>
      </c>
      <c r="E2114" s="36" t="s">
        <v>411</v>
      </c>
      <c r="F2114" s="37" t="str">
        <f t="array" ref="F2114">IFERROR(XLOOKUP(E2114,Operadores!A:A,Operadores!B:B))</f>
        <v>APODA</v>
      </c>
      <c r="G2114" s="36" t="s">
        <v>72</v>
      </c>
      <c r="H2114" s="39">
        <v>19.59</v>
      </c>
      <c r="I2114" s="40">
        <v>522.0</v>
      </c>
      <c r="J2114" s="41">
        <f t="shared" si="1"/>
        <v>10225.98</v>
      </c>
      <c r="K2114" s="37" t="str">
        <f t="array" ref="K2114">IFERROR(XLOOKUP(G2114,'Tipo de carga'!A:A,'Tipo de carga'!B:B))</f>
        <v>Autoabasto</v>
      </c>
      <c r="L2114" s="37">
        <f t="shared" si="2"/>
        <v>42</v>
      </c>
      <c r="M2114" s="37">
        <f t="shared" si="3"/>
        <v>19</v>
      </c>
      <c r="N2114" s="37">
        <f t="shared" si="4"/>
        <v>10</v>
      </c>
      <c r="O2114" s="37" t="str">
        <f t="array" ref="O2114">IFERROR(XLOOKUP(K2114,'Tipo de carga'!B:B,'Tipo de carga'!C:C))</f>
        <v>Diesel</v>
      </c>
    </row>
    <row r="2115">
      <c r="A2115" s="36">
        <v>1858.0</v>
      </c>
      <c r="B2115" s="37" t="str">
        <f>IFERROR(VLOOKUP(A2115,'asig octubre'!$A$2:$C$442,3,0))</f>
        <v>Peñafiel Tecamac</v>
      </c>
      <c r="C2115" s="37" t="str">
        <f>IFERROR(VLOOKUP(A2115,'asig octubre'!$A$2:$B$442,2,0))</f>
        <v>EC-02</v>
      </c>
      <c r="D2115" s="38">
        <v>45584.00913194445</v>
      </c>
      <c r="E2115" s="36" t="s">
        <v>432</v>
      </c>
      <c r="F2115" s="37" t="str">
        <f t="array" ref="F2115">IFERROR(XLOOKUP(E2115,Operadores!A:A,Operadores!B:B))</f>
        <v>CALPED</v>
      </c>
      <c r="G2115" s="36" t="s">
        <v>72</v>
      </c>
      <c r="H2115" s="39">
        <v>19.59</v>
      </c>
      <c r="I2115" s="40">
        <v>257.0</v>
      </c>
      <c r="J2115" s="41">
        <f t="shared" si="1"/>
        <v>5034.63</v>
      </c>
      <c r="K2115" s="37" t="str">
        <f t="array" ref="K2115">IFERROR(XLOOKUP(G2115,'Tipo de carga'!A:A,'Tipo de carga'!B:B))</f>
        <v>Autoabasto</v>
      </c>
      <c r="L2115" s="37">
        <f t="shared" si="2"/>
        <v>42</v>
      </c>
      <c r="M2115" s="37">
        <f t="shared" si="3"/>
        <v>19</v>
      </c>
      <c r="N2115" s="37">
        <f t="shared" si="4"/>
        <v>10</v>
      </c>
      <c r="O2115" s="37" t="str">
        <f t="array" ref="O2115">IFERROR(XLOOKUP(K2115,'Tipo de carga'!B:B,'Tipo de carga'!C:C))</f>
        <v>Diesel</v>
      </c>
    </row>
    <row r="2116">
      <c r="A2116" s="36">
        <v>1895.0</v>
      </c>
      <c r="B2116" s="37" t="str">
        <f>IFERROR(VLOOKUP(A2116,'asig octubre'!$A$2:$C$442,3,0))</f>
        <v>Sayer Sencillo</v>
      </c>
      <c r="C2116" s="37" t="str">
        <f>IFERROR(VLOOKUP(A2116,'asig octubre'!$A$2:$B$442,2,0))</f>
        <v>EC-04</v>
      </c>
      <c r="D2116" s="38">
        <v>45584.97557870371</v>
      </c>
      <c r="E2116" s="36" t="s">
        <v>258</v>
      </c>
      <c r="F2116" s="37" t="str">
        <f t="array" ref="F2116">IFERROR(XLOOKUP(E2116,Operadores!A:A,Operadores!B:B))</f>
        <v>REYJU02</v>
      </c>
      <c r="G2116" s="36" t="s">
        <v>19</v>
      </c>
      <c r="H2116" s="39">
        <v>19.59</v>
      </c>
      <c r="I2116" s="40">
        <v>480.0</v>
      </c>
      <c r="J2116" s="41">
        <f t="shared" si="1"/>
        <v>9403.2</v>
      </c>
      <c r="K2116" s="37" t="str">
        <f t="array" ref="K2116">IFERROR(XLOOKUP(G2116,'Tipo de carga'!A:A,'Tipo de carga'!B:B))</f>
        <v>Autoabasto</v>
      </c>
      <c r="L2116" s="37">
        <f t="shared" si="2"/>
        <v>42</v>
      </c>
      <c r="M2116" s="37">
        <f t="shared" si="3"/>
        <v>19</v>
      </c>
      <c r="N2116" s="37">
        <f t="shared" si="4"/>
        <v>10</v>
      </c>
      <c r="O2116" s="37" t="str">
        <f t="array" ref="O2116">IFERROR(XLOOKUP(K2116,'Tipo de carga'!B:B,'Tipo de carga'!C:C))</f>
        <v>Diesel</v>
      </c>
    </row>
    <row r="2117">
      <c r="A2117" s="36">
        <v>1804.0</v>
      </c>
      <c r="B2117" s="37" t="str">
        <f>IFERROR(VLOOKUP(A2117,'asig octubre'!$A$2:$C$442,3,0))</f>
        <v>Sayer Full</v>
      </c>
      <c r="C2117" s="37" t="str">
        <f>IFERROR(VLOOKUP(A2117,'asig octubre'!$A$2:$B$442,2,0))</f>
        <v>EC-04</v>
      </c>
      <c r="D2117" s="38">
        <v>45584.86472222222</v>
      </c>
      <c r="E2117" s="36" t="s">
        <v>475</v>
      </c>
      <c r="F2117" s="37" t="str">
        <f t="array" ref="F2117">IFERROR(XLOOKUP(E2117,Operadores!A:A,Operadores!B:B))</f>
        <v>AGUERN</v>
      </c>
      <c r="G2117" s="36" t="s">
        <v>19</v>
      </c>
      <c r="H2117" s="39">
        <v>19.59</v>
      </c>
      <c r="I2117" s="40">
        <v>800.0</v>
      </c>
      <c r="J2117" s="41">
        <f t="shared" si="1"/>
        <v>15672</v>
      </c>
      <c r="K2117" s="37" t="str">
        <f t="array" ref="K2117">IFERROR(XLOOKUP(G2117,'Tipo de carga'!A:A,'Tipo de carga'!B:B))</f>
        <v>Autoabasto</v>
      </c>
      <c r="L2117" s="37">
        <f t="shared" si="2"/>
        <v>42</v>
      </c>
      <c r="M2117" s="37">
        <f t="shared" si="3"/>
        <v>19</v>
      </c>
      <c r="N2117" s="37">
        <f t="shared" si="4"/>
        <v>10</v>
      </c>
      <c r="O2117" s="37" t="str">
        <f t="array" ref="O2117">IFERROR(XLOOKUP(K2117,'Tipo de carga'!B:B,'Tipo de carga'!C:C))</f>
        <v>Diesel</v>
      </c>
    </row>
    <row r="2118">
      <c r="A2118" s="36">
        <v>1853.0</v>
      </c>
      <c r="B2118" s="37" t="str">
        <f>IFERROR(VLOOKUP(A2118,'asig octubre'!$A$2:$C$442,3,0))</f>
        <v>Sayer Sencillo</v>
      </c>
      <c r="C2118" s="37" t="str">
        <f>IFERROR(VLOOKUP(A2118,'asig octubre'!$A$2:$B$442,2,0))</f>
        <v>EC-04</v>
      </c>
      <c r="D2118" s="38">
        <v>45584.83802083333</v>
      </c>
      <c r="E2118" s="36" t="s">
        <v>65</v>
      </c>
      <c r="F2118" s="37" t="str">
        <f t="array" ref="F2118">IFERROR(XLOOKUP(E2118,Operadores!A:A,Operadores!B:B))</f>
        <v>VARRUB</v>
      </c>
      <c r="G2118" s="36" t="s">
        <v>19</v>
      </c>
      <c r="H2118" s="39">
        <v>19.59</v>
      </c>
      <c r="I2118" s="40">
        <v>790.0</v>
      </c>
      <c r="J2118" s="41">
        <f t="shared" si="1"/>
        <v>15476.1</v>
      </c>
      <c r="K2118" s="37" t="str">
        <f t="array" ref="K2118">IFERROR(XLOOKUP(G2118,'Tipo de carga'!A:A,'Tipo de carga'!B:B))</f>
        <v>Autoabasto</v>
      </c>
      <c r="L2118" s="37">
        <f t="shared" si="2"/>
        <v>42</v>
      </c>
      <c r="M2118" s="37">
        <f t="shared" si="3"/>
        <v>19</v>
      </c>
      <c r="N2118" s="37">
        <f t="shared" si="4"/>
        <v>10</v>
      </c>
      <c r="O2118" s="37" t="str">
        <f t="array" ref="O2118">IFERROR(XLOOKUP(K2118,'Tipo de carga'!B:B,'Tipo de carga'!C:C))</f>
        <v>Diesel</v>
      </c>
    </row>
    <row r="2119">
      <c r="A2119" s="36">
        <v>1937.0</v>
      </c>
      <c r="B2119" s="37" t="str">
        <f>IFERROR(VLOOKUP(A2119,'asig octubre'!$A$2:$C$442,3,0))</f>
        <v>PISA Gdl</v>
      </c>
      <c r="C2119" s="37" t="str">
        <f>IFERROR(VLOOKUP(A2119,'asig octubre'!$A$2:$B$442,2,0))</f>
        <v>EC-06</v>
      </c>
      <c r="D2119" s="38">
        <v>45584.58387731481</v>
      </c>
      <c r="E2119" s="36" t="s">
        <v>410</v>
      </c>
      <c r="F2119" s="37" t="str">
        <f t="array" ref="F2119">IFERROR(XLOOKUP(E2119,Operadores!A:A,Operadores!B:B))</f>
        <v>LOPMA03</v>
      </c>
      <c r="G2119" s="36" t="s">
        <v>19</v>
      </c>
      <c r="H2119" s="39">
        <v>19.59</v>
      </c>
      <c r="I2119" s="40">
        <v>410.0</v>
      </c>
      <c r="J2119" s="41">
        <f t="shared" si="1"/>
        <v>8031.9</v>
      </c>
      <c r="K2119" s="37" t="str">
        <f t="array" ref="K2119">IFERROR(XLOOKUP(G2119,'Tipo de carga'!A:A,'Tipo de carga'!B:B))</f>
        <v>Autoabasto</v>
      </c>
      <c r="L2119" s="37">
        <f t="shared" si="2"/>
        <v>42</v>
      </c>
      <c r="M2119" s="37">
        <f t="shared" si="3"/>
        <v>19</v>
      </c>
      <c r="N2119" s="37">
        <f t="shared" si="4"/>
        <v>10</v>
      </c>
      <c r="O2119" s="37" t="str">
        <f t="array" ref="O2119">IFERROR(XLOOKUP(K2119,'Tipo de carga'!B:B,'Tipo de carga'!C:C))</f>
        <v>Diesel</v>
      </c>
    </row>
    <row r="2120">
      <c r="A2120" s="36">
        <v>1851.0</v>
      </c>
      <c r="B2120" s="37" t="str">
        <f>IFERROR(VLOOKUP(A2120,'asig octubre'!$A$2:$C$442,3,0))</f>
        <v>PISA Gdl</v>
      </c>
      <c r="C2120" s="37" t="str">
        <f>IFERROR(VLOOKUP(A2120,'asig octubre'!$A$2:$B$442,2,0))</f>
        <v>EC-06</v>
      </c>
      <c r="D2120" s="38">
        <v>45584.575590277775</v>
      </c>
      <c r="E2120" s="36" t="s">
        <v>527</v>
      </c>
      <c r="F2120" s="37" t="str">
        <f t="array" ref="F2120">IFERROR(XLOOKUP(E2120,Operadores!A:A,Operadores!B:B))</f>
        <v>CALJES</v>
      </c>
      <c r="G2120" s="36" t="s">
        <v>19</v>
      </c>
      <c r="H2120" s="39">
        <v>19.59</v>
      </c>
      <c r="I2120" s="40">
        <v>294.0</v>
      </c>
      <c r="J2120" s="41">
        <f t="shared" si="1"/>
        <v>5759.46</v>
      </c>
      <c r="K2120" s="37" t="str">
        <f t="array" ref="K2120">IFERROR(XLOOKUP(G2120,'Tipo de carga'!A:A,'Tipo de carga'!B:B))</f>
        <v>Autoabasto</v>
      </c>
      <c r="L2120" s="37">
        <f t="shared" si="2"/>
        <v>42</v>
      </c>
      <c r="M2120" s="37">
        <f t="shared" si="3"/>
        <v>19</v>
      </c>
      <c r="N2120" s="37">
        <f t="shared" si="4"/>
        <v>10</v>
      </c>
      <c r="O2120" s="37" t="str">
        <f t="array" ref="O2120">IFERROR(XLOOKUP(K2120,'Tipo de carga'!B:B,'Tipo de carga'!C:C))</f>
        <v>Diesel</v>
      </c>
    </row>
    <row r="2121">
      <c r="A2121" s="36">
        <v>1786.0</v>
      </c>
      <c r="B2121" s="37" t="str">
        <f>IFERROR(VLOOKUP(A2121,'asig octubre'!$A$2:$C$442,3,0))</f>
        <v>Sayer Sencillo</v>
      </c>
      <c r="C2121" s="37" t="str">
        <f>IFERROR(VLOOKUP(A2121,'asig octubre'!$A$2:$B$442,2,0))</f>
        <v>EC-04</v>
      </c>
      <c r="D2121" s="38">
        <v>45584.56717592593</v>
      </c>
      <c r="E2121" s="36" t="s">
        <v>520</v>
      </c>
      <c r="F2121" s="37" t="str">
        <f t="array" ref="F2121">IFERROR(XLOOKUP(E2121,Operadores!A:A,Operadores!B:B))</f>
        <v>ZAMGUS</v>
      </c>
      <c r="G2121" s="36" t="s">
        <v>19</v>
      </c>
      <c r="H2121" s="39">
        <v>19.59</v>
      </c>
      <c r="I2121" s="40">
        <v>324.0</v>
      </c>
      <c r="J2121" s="41">
        <f t="shared" si="1"/>
        <v>6347.16</v>
      </c>
      <c r="K2121" s="37" t="str">
        <f t="array" ref="K2121">IFERROR(XLOOKUP(G2121,'Tipo de carga'!A:A,'Tipo de carga'!B:B))</f>
        <v>Autoabasto</v>
      </c>
      <c r="L2121" s="37">
        <f t="shared" si="2"/>
        <v>42</v>
      </c>
      <c r="M2121" s="37">
        <f t="shared" si="3"/>
        <v>19</v>
      </c>
      <c r="N2121" s="37">
        <f t="shared" si="4"/>
        <v>10</v>
      </c>
      <c r="O2121" s="37" t="str">
        <f t="array" ref="O2121">IFERROR(XLOOKUP(K2121,'Tipo de carga'!B:B,'Tipo de carga'!C:C))</f>
        <v>Diesel</v>
      </c>
    </row>
    <row r="2122">
      <c r="A2122" s="36">
        <v>2056.0</v>
      </c>
      <c r="B2122" s="37" t="str">
        <f>IFERROR(VLOOKUP(A2122,'asig octubre'!$A$2:$C$442,3,0))</f>
        <v>PISA Gdl</v>
      </c>
      <c r="C2122" s="37" t="str">
        <f>IFERROR(VLOOKUP(A2122,'asig octubre'!$A$2:$B$442,2,0))</f>
        <v>EC-06</v>
      </c>
      <c r="D2122" s="38">
        <v>45584.55484953704</v>
      </c>
      <c r="E2122" s="36" t="s">
        <v>352</v>
      </c>
      <c r="F2122" s="37" t="str">
        <f t="array" ref="F2122">IFERROR(XLOOKUP(E2122,Operadores!A:A,Operadores!B:B))</f>
        <v>AQUISA</v>
      </c>
      <c r="G2122" s="36" t="s">
        <v>19</v>
      </c>
      <c r="H2122" s="39">
        <v>19.59</v>
      </c>
      <c r="I2122" s="40">
        <v>924.0</v>
      </c>
      <c r="J2122" s="41">
        <f t="shared" si="1"/>
        <v>18101.16</v>
      </c>
      <c r="K2122" s="37" t="str">
        <f t="array" ref="K2122">IFERROR(XLOOKUP(G2122,'Tipo de carga'!A:A,'Tipo de carga'!B:B))</f>
        <v>Autoabasto</v>
      </c>
      <c r="L2122" s="37">
        <f t="shared" si="2"/>
        <v>42</v>
      </c>
      <c r="M2122" s="37">
        <f t="shared" si="3"/>
        <v>19</v>
      </c>
      <c r="N2122" s="37">
        <f t="shared" si="4"/>
        <v>10</v>
      </c>
      <c r="O2122" s="37" t="str">
        <f t="array" ref="O2122">IFERROR(XLOOKUP(K2122,'Tipo de carga'!B:B,'Tipo de carga'!C:C))</f>
        <v>Diesel</v>
      </c>
    </row>
    <row r="2123">
      <c r="A2123" s="36">
        <v>1733.0</v>
      </c>
      <c r="B2123" s="37" t="str">
        <f>IFERROR(VLOOKUP(A2123,'asig octubre'!$A$2:$C$442,3,0))</f>
        <v>PISA Gdl</v>
      </c>
      <c r="C2123" s="37" t="str">
        <f>IFERROR(VLOOKUP(A2123,'asig octubre'!$A$2:$B$442,2,0))</f>
        <v>EC-06</v>
      </c>
      <c r="D2123" s="38">
        <v>45584.53481481481</v>
      </c>
      <c r="E2123" s="36" t="s">
        <v>352</v>
      </c>
      <c r="F2123" s="37" t="str">
        <f t="array" ref="F2123">IFERROR(XLOOKUP(E2123,Operadores!A:A,Operadores!B:B))</f>
        <v>AQUISA</v>
      </c>
      <c r="G2123" s="36" t="s">
        <v>19</v>
      </c>
      <c r="H2123" s="39">
        <v>19.59</v>
      </c>
      <c r="I2123" s="40">
        <v>286.0</v>
      </c>
      <c r="J2123" s="41">
        <f t="shared" si="1"/>
        <v>5602.74</v>
      </c>
      <c r="K2123" s="37" t="str">
        <f t="array" ref="K2123">IFERROR(XLOOKUP(G2123,'Tipo de carga'!A:A,'Tipo de carga'!B:B))</f>
        <v>Autoabasto</v>
      </c>
      <c r="L2123" s="37">
        <f t="shared" si="2"/>
        <v>42</v>
      </c>
      <c r="M2123" s="37">
        <f t="shared" si="3"/>
        <v>19</v>
      </c>
      <c r="N2123" s="37">
        <f t="shared" si="4"/>
        <v>10</v>
      </c>
      <c r="O2123" s="37" t="str">
        <f t="array" ref="O2123">IFERROR(XLOOKUP(K2123,'Tipo de carga'!B:B,'Tipo de carga'!C:C))</f>
        <v>Diesel</v>
      </c>
    </row>
    <row r="2124">
      <c r="A2124" s="36">
        <v>1879.0</v>
      </c>
      <c r="B2124" s="37" t="str">
        <f>IFERROR(VLOOKUP(A2124,'asig octubre'!$A$2:$C$442,3,0))</f>
        <v>Circuitos</v>
      </c>
      <c r="C2124" s="37" t="str">
        <f>IFERROR(VLOOKUP(A2124,'asig octubre'!$A$2:$B$442,2,0))</f>
        <v>EC-03</v>
      </c>
      <c r="D2124" s="38">
        <v>45584.5200462963</v>
      </c>
      <c r="E2124" s="36" t="s">
        <v>357</v>
      </c>
      <c r="F2124" s="37" t="str">
        <f t="array" ref="F2124">IFERROR(XLOOKUP(E2124,Operadores!A:A,Operadores!B:B))</f>
        <v>ISLHI</v>
      </c>
      <c r="G2124" s="36" t="s">
        <v>19</v>
      </c>
      <c r="H2124" s="39">
        <v>19.59</v>
      </c>
      <c r="I2124" s="40">
        <v>310.0</v>
      </c>
      <c r="J2124" s="41">
        <f t="shared" si="1"/>
        <v>6072.9</v>
      </c>
      <c r="K2124" s="37" t="str">
        <f t="array" ref="K2124">IFERROR(XLOOKUP(G2124,'Tipo de carga'!A:A,'Tipo de carga'!B:B))</f>
        <v>Autoabasto</v>
      </c>
      <c r="L2124" s="37">
        <f t="shared" si="2"/>
        <v>42</v>
      </c>
      <c r="M2124" s="37">
        <f t="shared" si="3"/>
        <v>19</v>
      </c>
      <c r="N2124" s="37">
        <f t="shared" si="4"/>
        <v>10</v>
      </c>
      <c r="O2124" s="37" t="str">
        <f t="array" ref="O2124">IFERROR(XLOOKUP(K2124,'Tipo de carga'!B:B,'Tipo de carga'!C:C))</f>
        <v>Diesel</v>
      </c>
    </row>
    <row r="2125">
      <c r="A2125" s="36">
        <v>1799.0</v>
      </c>
      <c r="B2125" s="37" t="str">
        <f>IFERROR(VLOOKUP(A2125,'asig octubre'!$A$2:$C$442,3,0))</f>
        <v>Sayer Full</v>
      </c>
      <c r="C2125" s="37" t="str">
        <f>IFERROR(VLOOKUP(A2125,'asig octubre'!$A$2:$B$442,2,0))</f>
        <v>EC-04</v>
      </c>
      <c r="D2125" s="38">
        <v>45584.50965277778</v>
      </c>
      <c r="E2125" s="36" t="s">
        <v>309</v>
      </c>
      <c r="F2125" s="37" t="str">
        <f t="array" ref="F2125">IFERROR(XLOOKUP(E2125,Operadores!A:A,Operadores!B:B))</f>
        <v>FERFRA</v>
      </c>
      <c r="G2125" s="36" t="s">
        <v>19</v>
      </c>
      <c r="H2125" s="39">
        <v>19.59</v>
      </c>
      <c r="I2125" s="40">
        <v>500.0</v>
      </c>
      <c r="J2125" s="41">
        <f t="shared" si="1"/>
        <v>9795</v>
      </c>
      <c r="K2125" s="37" t="str">
        <f t="array" ref="K2125">IFERROR(XLOOKUP(G2125,'Tipo de carga'!A:A,'Tipo de carga'!B:B))</f>
        <v>Autoabasto</v>
      </c>
      <c r="L2125" s="37">
        <f t="shared" si="2"/>
        <v>42</v>
      </c>
      <c r="M2125" s="37">
        <f t="shared" si="3"/>
        <v>19</v>
      </c>
      <c r="N2125" s="37">
        <f t="shared" si="4"/>
        <v>10</v>
      </c>
      <c r="O2125" s="37" t="str">
        <f t="array" ref="O2125">IFERROR(XLOOKUP(K2125,'Tipo de carga'!B:B,'Tipo de carga'!C:C))</f>
        <v>Diesel</v>
      </c>
    </row>
    <row r="2126">
      <c r="A2126" s="36">
        <v>1801.0</v>
      </c>
      <c r="B2126" s="37" t="str">
        <f>IFERROR(VLOOKUP(A2126,'asig octubre'!$A$2:$C$442,3,0))</f>
        <v>Sayer Full</v>
      </c>
      <c r="C2126" s="37" t="str">
        <f>IFERROR(VLOOKUP(A2126,'asig octubre'!$A$2:$B$442,2,0))</f>
        <v>EC-04</v>
      </c>
      <c r="D2126" s="38">
        <v>45584.4734837963</v>
      </c>
      <c r="E2126" s="36" t="s">
        <v>67</v>
      </c>
      <c r="F2126" s="37" t="str">
        <f t="array" ref="F2126">IFERROR(XLOOKUP(E2126,Operadores!A:A,Operadores!B:B))</f>
        <v>DURMA01</v>
      </c>
      <c r="G2126" s="36" t="s">
        <v>19</v>
      </c>
      <c r="H2126" s="39">
        <v>19.59</v>
      </c>
      <c r="I2126" s="40">
        <v>424.0</v>
      </c>
      <c r="J2126" s="41">
        <f t="shared" si="1"/>
        <v>8306.16</v>
      </c>
      <c r="K2126" s="37" t="str">
        <f t="array" ref="K2126">IFERROR(XLOOKUP(G2126,'Tipo de carga'!A:A,'Tipo de carga'!B:B))</f>
        <v>Autoabasto</v>
      </c>
      <c r="L2126" s="37">
        <f t="shared" si="2"/>
        <v>42</v>
      </c>
      <c r="M2126" s="37">
        <f t="shared" si="3"/>
        <v>19</v>
      </c>
      <c r="N2126" s="37">
        <f t="shared" si="4"/>
        <v>10</v>
      </c>
      <c r="O2126" s="37" t="str">
        <f t="array" ref="O2126">IFERROR(XLOOKUP(K2126,'Tipo de carga'!B:B,'Tipo de carga'!C:C))</f>
        <v>Diesel</v>
      </c>
    </row>
    <row r="2127">
      <c r="A2127" s="36">
        <v>2012.0</v>
      </c>
      <c r="B2127" s="37" t="str">
        <f>IFERROR(VLOOKUP(A2127,'asig octubre'!$A$2:$C$442,3,0))</f>
        <v>Sayer Sencillo</v>
      </c>
      <c r="C2127" s="37" t="str">
        <f>IFERROR(VLOOKUP(A2127,'asig octubre'!$A$2:$B$442,2,0))</f>
        <v>EC-04</v>
      </c>
      <c r="D2127" s="38">
        <v>45584.41372685185</v>
      </c>
      <c r="E2127" s="36" t="s">
        <v>247</v>
      </c>
      <c r="F2127" s="37" t="str">
        <f t="array" ref="F2127">IFERROR(XLOOKUP(E2127,Operadores!A:A,Operadores!B:B))</f>
        <v>ZUGRO</v>
      </c>
      <c r="G2127" s="36" t="s">
        <v>19</v>
      </c>
      <c r="H2127" s="39">
        <v>19.59</v>
      </c>
      <c r="I2127" s="40">
        <v>675.0</v>
      </c>
      <c r="J2127" s="41">
        <f t="shared" si="1"/>
        <v>13223.25</v>
      </c>
      <c r="K2127" s="37" t="str">
        <f t="array" ref="K2127">IFERROR(XLOOKUP(G2127,'Tipo de carga'!A:A,'Tipo de carga'!B:B))</f>
        <v>Autoabasto</v>
      </c>
      <c r="L2127" s="37">
        <f t="shared" si="2"/>
        <v>42</v>
      </c>
      <c r="M2127" s="37">
        <f t="shared" si="3"/>
        <v>19</v>
      </c>
      <c r="N2127" s="37">
        <f t="shared" si="4"/>
        <v>10</v>
      </c>
      <c r="O2127" s="37" t="str">
        <f t="array" ref="O2127">IFERROR(XLOOKUP(K2127,'Tipo de carga'!B:B,'Tipo de carga'!C:C))</f>
        <v>Diesel</v>
      </c>
    </row>
    <row r="2128">
      <c r="A2128" s="36">
        <v>1970.0</v>
      </c>
      <c r="B2128" s="37" t="str">
        <f>IFERROR(VLOOKUP(A2128,'asig octubre'!$A$2:$C$442,3,0))</f>
        <v>Sayer Vuelteros</v>
      </c>
      <c r="C2128" s="37" t="str">
        <f>IFERROR(VLOOKUP(A2128,'asig octubre'!$A$2:$B$442,2,0))</f>
        <v>EC-04</v>
      </c>
      <c r="D2128" s="38">
        <v>45584.27825231481</v>
      </c>
      <c r="E2128" s="36" t="s">
        <v>47</v>
      </c>
      <c r="F2128" s="37" t="str">
        <f t="array" ref="F2128">IFERROR(XLOOKUP(E2128,Operadores!A:A,Operadores!B:B))</f>
        <v>HERLEX</v>
      </c>
      <c r="G2128" s="36" t="s">
        <v>19</v>
      </c>
      <c r="H2128" s="39">
        <v>19.59</v>
      </c>
      <c r="I2128" s="40">
        <v>546.0</v>
      </c>
      <c r="J2128" s="41">
        <f t="shared" si="1"/>
        <v>10696.14</v>
      </c>
      <c r="K2128" s="37" t="str">
        <f t="array" ref="K2128">IFERROR(XLOOKUP(G2128,'Tipo de carga'!A:A,'Tipo de carga'!B:B))</f>
        <v>Autoabasto</v>
      </c>
      <c r="L2128" s="37">
        <f t="shared" si="2"/>
        <v>42</v>
      </c>
      <c r="M2128" s="37">
        <f t="shared" si="3"/>
        <v>19</v>
      </c>
      <c r="N2128" s="37">
        <f t="shared" si="4"/>
        <v>10</v>
      </c>
      <c r="O2128" s="37" t="str">
        <f t="array" ref="O2128">IFERROR(XLOOKUP(K2128,'Tipo de carga'!B:B,'Tipo de carga'!C:C))</f>
        <v>Diesel</v>
      </c>
    </row>
    <row r="2129">
      <c r="A2129" s="36">
        <v>1903.0</v>
      </c>
      <c r="B2129" s="37" t="str">
        <f>IFERROR(VLOOKUP(A2129,'asig octubre'!$A$2:$C$442,3,0))</f>
        <v>Sayer Vuelteros</v>
      </c>
      <c r="C2129" s="37" t="str">
        <f>IFERROR(VLOOKUP(A2129,'asig octubre'!$A$2:$B$442,2,0))</f>
        <v>EC-04</v>
      </c>
      <c r="D2129" s="38">
        <v>45584.180347222224</v>
      </c>
      <c r="E2129" s="36" t="s">
        <v>45</v>
      </c>
      <c r="F2129" s="37" t="str">
        <f t="array" ref="F2129">IFERROR(XLOOKUP(E2129,Operadores!A:A,Operadores!B:B))</f>
        <v>HEREM</v>
      </c>
      <c r="G2129" s="36" t="s">
        <v>19</v>
      </c>
      <c r="H2129" s="39">
        <v>19.59</v>
      </c>
      <c r="I2129" s="40">
        <v>750.0</v>
      </c>
      <c r="J2129" s="41">
        <f t="shared" si="1"/>
        <v>14692.5</v>
      </c>
      <c r="K2129" s="37" t="str">
        <f t="array" ref="K2129">IFERROR(XLOOKUP(G2129,'Tipo de carga'!A:A,'Tipo de carga'!B:B))</f>
        <v>Autoabasto</v>
      </c>
      <c r="L2129" s="37">
        <f t="shared" si="2"/>
        <v>42</v>
      </c>
      <c r="M2129" s="37">
        <f t="shared" si="3"/>
        <v>19</v>
      </c>
      <c r="N2129" s="37">
        <f t="shared" si="4"/>
        <v>10</v>
      </c>
      <c r="O2129" s="37" t="str">
        <f t="array" ref="O2129">IFERROR(XLOOKUP(K2129,'Tipo de carga'!B:B,'Tipo de carga'!C:C))</f>
        <v>Diesel</v>
      </c>
    </row>
    <row r="2130">
      <c r="A2130" s="36">
        <v>1779.0</v>
      </c>
      <c r="B2130" s="37" t="str">
        <f>IFERROR(VLOOKUP(A2130,'asig octubre'!$A$2:$C$442,3,0))</f>
        <v>Sayer Vuelteros</v>
      </c>
      <c r="C2130" s="37" t="str">
        <f>IFERROR(VLOOKUP(A2130,'asig octubre'!$A$2:$B$442,2,0))</f>
        <v>EC-04</v>
      </c>
      <c r="D2130" s="38">
        <v>45584.16236111111</v>
      </c>
      <c r="E2130" s="36" t="s">
        <v>57</v>
      </c>
      <c r="F2130" s="37" t="str">
        <f t="array" ref="F2130">IFERROR(XLOOKUP(E2130,Operadores!A:A,Operadores!B:B))</f>
        <v>GONJOS03</v>
      </c>
      <c r="G2130" s="36" t="s">
        <v>19</v>
      </c>
      <c r="H2130" s="39">
        <v>19.59</v>
      </c>
      <c r="I2130" s="40">
        <v>805.0</v>
      </c>
      <c r="J2130" s="41">
        <f t="shared" si="1"/>
        <v>15769.95</v>
      </c>
      <c r="K2130" s="37" t="str">
        <f t="array" ref="K2130">IFERROR(XLOOKUP(G2130,'Tipo de carga'!A:A,'Tipo de carga'!B:B))</f>
        <v>Autoabasto</v>
      </c>
      <c r="L2130" s="37">
        <f t="shared" si="2"/>
        <v>42</v>
      </c>
      <c r="M2130" s="37">
        <f t="shared" si="3"/>
        <v>19</v>
      </c>
      <c r="N2130" s="37">
        <f t="shared" si="4"/>
        <v>10</v>
      </c>
      <c r="O2130" s="37" t="str">
        <f t="array" ref="O2130">IFERROR(XLOOKUP(K2130,'Tipo de carga'!B:B,'Tipo de carga'!C:C))</f>
        <v>Diesel</v>
      </c>
    </row>
    <row r="2131">
      <c r="A2131" s="36">
        <v>1859.0</v>
      </c>
      <c r="B2131" s="37" t="str">
        <f>IFERROR(VLOOKUP(A2131,'asig octubre'!$A$2:$C$442,3,0))</f>
        <v>Circuitos</v>
      </c>
      <c r="C2131" s="37" t="str">
        <f>IFERROR(VLOOKUP(A2131,'asig octubre'!$A$2:$B$442,2,0))</f>
        <v>EC-03</v>
      </c>
      <c r="D2131" s="38">
        <v>45584.93625</v>
      </c>
      <c r="E2131" s="36" t="s">
        <v>238</v>
      </c>
      <c r="F2131" s="37" t="str">
        <f t="array" ref="F2131">IFERROR(XLOOKUP(E2131,Operadores!A:A,Operadores!B:B))</f>
        <v>JIMMI</v>
      </c>
      <c r="G2131" s="36" t="s">
        <v>75</v>
      </c>
      <c r="H2131" s="39">
        <v>19.45895</v>
      </c>
      <c r="I2131" s="40">
        <v>835.0</v>
      </c>
      <c r="J2131" s="41">
        <f t="shared" si="1"/>
        <v>16248.22325</v>
      </c>
      <c r="K2131" s="37" t="str">
        <f t="array" ref="K2131">IFERROR(XLOOKUP(G2131,'Tipo de carga'!A:A,'Tipo de carga'!B:B))</f>
        <v>Autoabasto</v>
      </c>
      <c r="L2131" s="37">
        <f t="shared" si="2"/>
        <v>42</v>
      </c>
      <c r="M2131" s="37">
        <f t="shared" si="3"/>
        <v>19</v>
      </c>
      <c r="N2131" s="37">
        <f t="shared" si="4"/>
        <v>10</v>
      </c>
      <c r="O2131" s="37" t="str">
        <f t="array" ref="O2131">IFERROR(XLOOKUP(K2131,'Tipo de carga'!B:B,'Tipo de carga'!C:C))</f>
        <v>Diesel</v>
      </c>
    </row>
    <row r="2132">
      <c r="A2132" s="36">
        <v>2038.0</v>
      </c>
      <c r="B2132" s="37" t="str">
        <f>IFERROR(VLOOKUP(A2132,'asig octubre'!$A$2:$C$442,3,0))</f>
        <v>Available</v>
      </c>
      <c r="C2132" s="37" t="str">
        <f>IFERROR(VLOOKUP(A2132,'asig octubre'!$A$2:$B$442,2,0))</f>
        <v>TTE</v>
      </c>
      <c r="D2132" s="38">
        <v>45584.44540509259</v>
      </c>
      <c r="E2132" s="36" t="s">
        <v>424</v>
      </c>
      <c r="F2132" s="37" t="str">
        <f t="array" ref="F2132">IFERROR(XLOOKUP(E2132,Operadores!A:A,Operadores!B:B))</f>
        <v>BENMAX01</v>
      </c>
      <c r="G2132" s="36" t="s">
        <v>75</v>
      </c>
      <c r="H2132" s="39">
        <v>19.45895</v>
      </c>
      <c r="I2132" s="40">
        <v>195.0</v>
      </c>
      <c r="J2132" s="41">
        <f t="shared" si="1"/>
        <v>3794.49525</v>
      </c>
      <c r="K2132" s="37" t="str">
        <f t="array" ref="K2132">IFERROR(XLOOKUP(G2132,'Tipo de carga'!A:A,'Tipo de carga'!B:B))</f>
        <v>Autoabasto</v>
      </c>
      <c r="L2132" s="37">
        <f t="shared" si="2"/>
        <v>42</v>
      </c>
      <c r="M2132" s="37">
        <f t="shared" si="3"/>
        <v>19</v>
      </c>
      <c r="N2132" s="37">
        <f t="shared" si="4"/>
        <v>10</v>
      </c>
      <c r="O2132" s="37" t="str">
        <f t="array" ref="O2132">IFERROR(XLOOKUP(K2132,'Tipo de carga'!B:B,'Tipo de carga'!C:C))</f>
        <v>Diesel</v>
      </c>
    </row>
    <row r="2133">
      <c r="A2133" s="36">
        <v>2018.0</v>
      </c>
      <c r="B2133" s="37" t="str">
        <f>IFERROR(VLOOKUP(A2133,'asig octubre'!$A$2:$C$442,3,0))</f>
        <v>MeLi asignado SD</v>
      </c>
      <c r="C2133" s="37" t="str">
        <f>IFERROR(VLOOKUP(A2133,'asig octubre'!$A$2:$B$442,2,0))</f>
        <v>EC-05</v>
      </c>
      <c r="D2133" s="38">
        <v>45584.10622685185</v>
      </c>
      <c r="E2133" s="36" t="s">
        <v>407</v>
      </c>
      <c r="F2133" s="37" t="str">
        <f t="array" ref="F2133">IFERROR(XLOOKUP(E2133,Operadores!A:A,Operadores!B:B))</f>
        <v>BENMAX</v>
      </c>
      <c r="G2133" s="36" t="s">
        <v>75</v>
      </c>
      <c r="H2133" s="39">
        <v>19.45895</v>
      </c>
      <c r="I2133" s="40">
        <v>230.0</v>
      </c>
      <c r="J2133" s="41">
        <f t="shared" si="1"/>
        <v>4475.5585</v>
      </c>
      <c r="K2133" s="37" t="str">
        <f t="array" ref="K2133">IFERROR(XLOOKUP(G2133,'Tipo de carga'!A:A,'Tipo de carga'!B:B))</f>
        <v>Autoabasto</v>
      </c>
      <c r="L2133" s="37">
        <f t="shared" si="2"/>
        <v>42</v>
      </c>
      <c r="M2133" s="37">
        <f t="shared" si="3"/>
        <v>19</v>
      </c>
      <c r="N2133" s="37">
        <f t="shared" si="4"/>
        <v>10</v>
      </c>
      <c r="O2133" s="37" t="str">
        <f t="array" ref="O2133">IFERROR(XLOOKUP(K2133,'Tipo de carga'!B:B,'Tipo de carga'!C:C))</f>
        <v>Diesel</v>
      </c>
    </row>
    <row r="2134">
      <c r="A2134" s="36">
        <v>1828.0</v>
      </c>
      <c r="B2134" s="37" t="str">
        <f>IFERROR(VLOOKUP(A2134,'asig octubre'!$A$2:$C$442,3,0))</f>
        <v>Circuitos Mty</v>
      </c>
      <c r="C2134" s="37" t="str">
        <f>IFERROR(VLOOKUP(A2134,'asig octubre'!$A$2:$B$442,2,0))</f>
        <v>EC-07</v>
      </c>
      <c r="D2134" s="38">
        <v>45584.052407407406</v>
      </c>
      <c r="E2134" s="36" t="s">
        <v>414</v>
      </c>
      <c r="F2134" s="37" t="str">
        <f t="array" ref="F2134">IFERROR(XLOOKUP(E2134,Operadores!A:A,Operadores!B:B))</f>
        <v>CRUBE</v>
      </c>
      <c r="G2134" s="36" t="s">
        <v>75</v>
      </c>
      <c r="H2134" s="39">
        <v>19.45895</v>
      </c>
      <c r="I2134" s="40">
        <v>780.0</v>
      </c>
      <c r="J2134" s="41">
        <f t="shared" si="1"/>
        <v>15177.981</v>
      </c>
      <c r="K2134" s="37" t="str">
        <f t="array" ref="K2134">IFERROR(XLOOKUP(G2134,'Tipo de carga'!A:A,'Tipo de carga'!B:B))</f>
        <v>Autoabasto</v>
      </c>
      <c r="L2134" s="37">
        <f t="shared" si="2"/>
        <v>42</v>
      </c>
      <c r="M2134" s="37">
        <f t="shared" si="3"/>
        <v>19</v>
      </c>
      <c r="N2134" s="37">
        <f t="shared" si="4"/>
        <v>10</v>
      </c>
      <c r="O2134" s="37" t="str">
        <f t="array" ref="O2134">IFERROR(XLOOKUP(K2134,'Tipo de carga'!B:B,'Tipo de carga'!C:C))</f>
        <v>Diesel</v>
      </c>
    </row>
    <row r="2135">
      <c r="A2135" s="36">
        <v>1881.0</v>
      </c>
      <c r="B2135" s="37" t="str">
        <f>IFERROR(VLOOKUP(A2135,'asig octubre'!$A$2:$C$442,3,0))</f>
        <v>Circuitos</v>
      </c>
      <c r="C2135" s="37" t="str">
        <f>IFERROR(VLOOKUP(A2135,'asig octubre'!$A$2:$B$442,2,0))</f>
        <v>EC-03</v>
      </c>
      <c r="D2135" s="38">
        <v>45584.89229166666</v>
      </c>
      <c r="E2135" s="36" t="s">
        <v>210</v>
      </c>
      <c r="F2135" s="37" t="str">
        <f t="array" ref="F2135">IFERROR(XLOOKUP(E2135,Operadores!A:A,Operadores!B:B))</f>
        <v>CERJER</v>
      </c>
      <c r="G2135" s="36" t="s">
        <v>274</v>
      </c>
      <c r="H2135" s="39">
        <v>19.11412</v>
      </c>
      <c r="I2135" s="40">
        <v>857.0</v>
      </c>
      <c r="J2135" s="41">
        <f t="shared" si="1"/>
        <v>16380.80084</v>
      </c>
      <c r="K2135" s="37" t="str">
        <f t="array" ref="K2135">IFERROR(XLOOKUP(G2135,'Tipo de carga'!A:A,'Tipo de carga'!B:B))</f>
        <v>Autoabasto</v>
      </c>
      <c r="L2135" s="37">
        <f t="shared" si="2"/>
        <v>42</v>
      </c>
      <c r="M2135" s="37">
        <f t="shared" si="3"/>
        <v>19</v>
      </c>
      <c r="N2135" s="37">
        <f t="shared" si="4"/>
        <v>10</v>
      </c>
      <c r="O2135" s="37" t="str">
        <f t="array" ref="O2135">IFERROR(XLOOKUP(K2135,'Tipo de carga'!B:B,'Tipo de carga'!C:C))</f>
        <v>Diesel</v>
      </c>
    </row>
    <row r="2136">
      <c r="A2136" s="36">
        <v>1934.0</v>
      </c>
      <c r="B2136" s="37" t="str">
        <f>IFERROR(VLOOKUP(A2136,'asig octubre'!$A$2:$C$442,3,0))</f>
        <v>Circuitos</v>
      </c>
      <c r="C2136" s="37" t="str">
        <f>IFERROR(VLOOKUP(A2136,'asig octubre'!$A$2:$B$442,2,0))</f>
        <v>EC-03</v>
      </c>
      <c r="D2136" s="38">
        <v>45584.873344907406</v>
      </c>
      <c r="E2136" s="36" t="s">
        <v>272</v>
      </c>
      <c r="F2136" s="37" t="str">
        <f t="array" ref="F2136">IFERROR(XLOOKUP(E2136,Operadores!A:A,Operadores!B:B))</f>
        <v>AVIEN</v>
      </c>
      <c r="G2136" s="36" t="s">
        <v>274</v>
      </c>
      <c r="H2136" s="39">
        <v>19.11412</v>
      </c>
      <c r="I2136" s="40">
        <v>300.0</v>
      </c>
      <c r="J2136" s="41">
        <f t="shared" si="1"/>
        <v>5734.236</v>
      </c>
      <c r="K2136" s="37" t="str">
        <f t="array" ref="K2136">IFERROR(XLOOKUP(G2136,'Tipo de carga'!A:A,'Tipo de carga'!B:B))</f>
        <v>Autoabasto</v>
      </c>
      <c r="L2136" s="37">
        <f t="shared" si="2"/>
        <v>42</v>
      </c>
      <c r="M2136" s="37">
        <f t="shared" si="3"/>
        <v>19</v>
      </c>
      <c r="N2136" s="37">
        <f t="shared" si="4"/>
        <v>10</v>
      </c>
      <c r="O2136" s="37" t="str">
        <f t="array" ref="O2136">IFERROR(XLOOKUP(K2136,'Tipo de carga'!B:B,'Tipo de carga'!C:C))</f>
        <v>Diesel</v>
      </c>
    </row>
    <row r="2137">
      <c r="A2137" s="36">
        <v>1948.0</v>
      </c>
      <c r="B2137" s="37" t="str">
        <f>IFERROR(VLOOKUP(A2137,'asig octubre'!$A$2:$C$442,3,0))</f>
        <v>Circuitos Mty</v>
      </c>
      <c r="C2137" s="37" t="str">
        <f>IFERROR(VLOOKUP(A2137,'asig octubre'!$A$2:$B$442,2,0))</f>
        <v>EC-07</v>
      </c>
      <c r="D2137" s="38">
        <v>45584.674259259256</v>
      </c>
      <c r="E2137" s="36" t="s">
        <v>256</v>
      </c>
      <c r="F2137" s="37" t="str">
        <f t="array" ref="F2137">IFERROR(XLOOKUP(E2137,Operadores!A:A,Operadores!B:B))</f>
        <v>MOREFR</v>
      </c>
      <c r="G2137" s="36" t="s">
        <v>274</v>
      </c>
      <c r="H2137" s="39">
        <v>19.11412</v>
      </c>
      <c r="I2137" s="40">
        <v>380.0</v>
      </c>
      <c r="J2137" s="41">
        <f t="shared" si="1"/>
        <v>7263.3656</v>
      </c>
      <c r="K2137" s="37" t="str">
        <f t="array" ref="K2137">IFERROR(XLOOKUP(G2137,'Tipo de carga'!A:A,'Tipo de carga'!B:B))</f>
        <v>Autoabasto</v>
      </c>
      <c r="L2137" s="37">
        <f t="shared" si="2"/>
        <v>42</v>
      </c>
      <c r="M2137" s="37">
        <f t="shared" si="3"/>
        <v>19</v>
      </c>
      <c r="N2137" s="37">
        <f t="shared" si="4"/>
        <v>10</v>
      </c>
      <c r="O2137" s="37" t="str">
        <f t="array" ref="O2137">IFERROR(XLOOKUP(K2137,'Tipo de carga'!B:B,'Tipo de carga'!C:C))</f>
        <v>Diesel</v>
      </c>
    </row>
    <row r="2138">
      <c r="A2138" s="36">
        <v>1862.0</v>
      </c>
      <c r="B2138" s="37" t="str">
        <f>IFERROR(VLOOKUP(A2138,'asig octubre'!$A$2:$C$442,3,0))</f>
        <v>Circuitos Mty</v>
      </c>
      <c r="C2138" s="37" t="str">
        <f>IFERROR(VLOOKUP(A2138,'asig octubre'!$A$2:$B$442,2,0))</f>
        <v>EC-07</v>
      </c>
      <c r="D2138" s="38">
        <v>45584.55478009259</v>
      </c>
      <c r="E2138" s="36" t="s">
        <v>350</v>
      </c>
      <c r="F2138" s="37" t="str">
        <f t="array" ref="F2138">IFERROR(XLOOKUP(E2138,Operadores!A:A,Operadores!B:B))</f>
        <v>PERRI</v>
      </c>
      <c r="G2138" s="36" t="s">
        <v>274</v>
      </c>
      <c r="H2138" s="39">
        <v>19.11412</v>
      </c>
      <c r="I2138" s="40">
        <v>333.0</v>
      </c>
      <c r="J2138" s="41">
        <f t="shared" si="1"/>
        <v>6365.00196</v>
      </c>
      <c r="K2138" s="37" t="str">
        <f t="array" ref="K2138">IFERROR(XLOOKUP(G2138,'Tipo de carga'!A:A,'Tipo de carga'!B:B))</f>
        <v>Autoabasto</v>
      </c>
      <c r="L2138" s="37">
        <f t="shared" si="2"/>
        <v>42</v>
      </c>
      <c r="M2138" s="37">
        <f t="shared" si="3"/>
        <v>19</v>
      </c>
      <c r="N2138" s="37">
        <f t="shared" si="4"/>
        <v>10</v>
      </c>
      <c r="O2138" s="37" t="str">
        <f t="array" ref="O2138">IFERROR(XLOOKUP(K2138,'Tipo de carga'!B:B,'Tipo de carga'!C:C))</f>
        <v>Diesel</v>
      </c>
    </row>
    <row r="2139">
      <c r="A2139" s="36">
        <v>1868.0</v>
      </c>
      <c r="B2139" s="37" t="str">
        <f>IFERROR(VLOOKUP(A2139,'asig octubre'!$A$2:$C$442,3,0))</f>
        <v>Circuitos Mty</v>
      </c>
      <c r="C2139" s="37" t="str">
        <f>IFERROR(VLOOKUP(A2139,'asig octubre'!$A$2:$B$442,2,0))</f>
        <v>EC-07</v>
      </c>
      <c r="D2139" s="38">
        <v>45584.401354166665</v>
      </c>
      <c r="E2139" s="36" t="s">
        <v>273</v>
      </c>
      <c r="F2139" s="37" t="str">
        <f t="array" ref="F2139">IFERROR(XLOOKUP(E2139,Operadores!A:A,Operadores!B:B))</f>
        <v>VAZJU02</v>
      </c>
      <c r="G2139" s="36" t="s">
        <v>274</v>
      </c>
      <c r="H2139" s="39">
        <v>19.11412</v>
      </c>
      <c r="I2139" s="40">
        <v>250.0</v>
      </c>
      <c r="J2139" s="41">
        <f t="shared" si="1"/>
        <v>4778.53</v>
      </c>
      <c r="K2139" s="37" t="str">
        <f t="array" ref="K2139">IFERROR(XLOOKUP(G2139,'Tipo de carga'!A:A,'Tipo de carga'!B:B))</f>
        <v>Autoabasto</v>
      </c>
      <c r="L2139" s="37">
        <f t="shared" si="2"/>
        <v>42</v>
      </c>
      <c r="M2139" s="37">
        <f t="shared" si="3"/>
        <v>19</v>
      </c>
      <c r="N2139" s="37">
        <f t="shared" si="4"/>
        <v>10</v>
      </c>
      <c r="O2139" s="37" t="str">
        <f t="array" ref="O2139">IFERROR(XLOOKUP(K2139,'Tipo de carga'!B:B,'Tipo de carga'!C:C))</f>
        <v>Diesel</v>
      </c>
    </row>
    <row r="2140">
      <c r="A2140" s="36">
        <v>1955.0</v>
      </c>
      <c r="B2140" s="37" t="str">
        <f>IFERROR(VLOOKUP(A2140,'asig octubre'!$A$2:$C$442,3,0))</f>
        <v>Circuitos</v>
      </c>
      <c r="C2140" s="37" t="str">
        <f>IFERROR(VLOOKUP(A2140,'asig octubre'!$A$2:$B$442,2,0))</f>
        <v>EC-03</v>
      </c>
      <c r="D2140" s="38">
        <v>45584.24710648148</v>
      </c>
      <c r="E2140" s="36" t="s">
        <v>205</v>
      </c>
      <c r="F2140" s="37" t="str">
        <f t="array" ref="F2140">IFERROR(XLOOKUP(E2140,Operadores!A:A,Operadores!B:B))</f>
        <v>MOZPEDX</v>
      </c>
      <c r="G2140" s="36" t="s">
        <v>274</v>
      </c>
      <c r="H2140" s="39">
        <v>19.11412</v>
      </c>
      <c r="I2140" s="40">
        <v>506.0</v>
      </c>
      <c r="J2140" s="41">
        <f t="shared" si="1"/>
        <v>9671.74472</v>
      </c>
      <c r="K2140" s="37" t="str">
        <f t="array" ref="K2140">IFERROR(XLOOKUP(G2140,'Tipo de carga'!A:A,'Tipo de carga'!B:B))</f>
        <v>Autoabasto</v>
      </c>
      <c r="L2140" s="37">
        <f t="shared" si="2"/>
        <v>42</v>
      </c>
      <c r="M2140" s="37">
        <f t="shared" si="3"/>
        <v>19</v>
      </c>
      <c r="N2140" s="37">
        <f t="shared" si="4"/>
        <v>10</v>
      </c>
      <c r="O2140" s="37" t="str">
        <f t="array" ref="O2140">IFERROR(XLOOKUP(K2140,'Tipo de carga'!B:B,'Tipo de carga'!C:C))</f>
        <v>Diesel</v>
      </c>
    </row>
    <row r="2141">
      <c r="A2141" s="36">
        <v>1748.0</v>
      </c>
      <c r="B2141" s="37" t="str">
        <f>IFERROR(VLOOKUP(A2141,'asig octubre'!$A$2:$C$442,3,0))</f>
        <v>PISA Gdl</v>
      </c>
      <c r="C2141" s="37" t="str">
        <f>IFERROR(VLOOKUP(A2141,'asig octubre'!$A$2:$B$442,2,0))</f>
        <v>EC-06</v>
      </c>
      <c r="D2141" s="38">
        <v>45584.208182870374</v>
      </c>
      <c r="E2141" s="36" t="s">
        <v>354</v>
      </c>
      <c r="F2141" s="37" t="str">
        <f t="array" ref="F2141">IFERROR(XLOOKUP(E2141,Operadores!A:A,Operadores!B:B))</f>
        <v>ROSCES</v>
      </c>
      <c r="G2141" s="36" t="s">
        <v>274</v>
      </c>
      <c r="H2141" s="39">
        <v>19.11412</v>
      </c>
      <c r="I2141" s="40">
        <v>390.0</v>
      </c>
      <c r="J2141" s="41">
        <f t="shared" si="1"/>
        <v>7454.5068</v>
      </c>
      <c r="K2141" s="37" t="str">
        <f t="array" ref="K2141">IFERROR(XLOOKUP(G2141,'Tipo de carga'!A:A,'Tipo de carga'!B:B))</f>
        <v>Autoabasto</v>
      </c>
      <c r="L2141" s="37">
        <f t="shared" si="2"/>
        <v>42</v>
      </c>
      <c r="M2141" s="37">
        <f t="shared" si="3"/>
        <v>19</v>
      </c>
      <c r="N2141" s="37">
        <f t="shared" si="4"/>
        <v>10</v>
      </c>
      <c r="O2141" s="37" t="str">
        <f t="array" ref="O2141">IFERROR(XLOOKUP(K2141,'Tipo de carga'!B:B,'Tipo de carga'!C:C))</f>
        <v>Diesel</v>
      </c>
    </row>
    <row r="2142">
      <c r="A2142" s="36">
        <v>1991.0</v>
      </c>
      <c r="B2142" s="37" t="str">
        <f>IFERROR(VLOOKUP(A2142,'asig octubre'!$A$2:$C$442,3,0))</f>
        <v>MeLi Dedicado Merida</v>
      </c>
      <c r="C2142" s="37" t="str">
        <f>IFERROR(VLOOKUP(A2142,'asig octubre'!$A$2:$B$442,2,0))</f>
        <v>EC-05</v>
      </c>
      <c r="D2142" s="38">
        <v>45584.805752314816</v>
      </c>
      <c r="E2142" s="36" t="s">
        <v>204</v>
      </c>
      <c r="F2142" s="37" t="str">
        <f t="array" ref="F2142">IFERROR(XLOOKUP(E2142,Operadores!A:A,Operadores!B:B))</f>
        <v>AGUARM</v>
      </c>
      <c r="G2142" s="36" t="s">
        <v>42</v>
      </c>
      <c r="H2142" s="39">
        <v>19.63136</v>
      </c>
      <c r="I2142" s="40">
        <v>132.0</v>
      </c>
      <c r="J2142" s="41">
        <f t="shared" si="1"/>
        <v>2591.33952</v>
      </c>
      <c r="K2142" s="37" t="str">
        <f t="array" ref="K2142">IFERROR(XLOOKUP(G2142,'Tipo de carga'!A:A,'Tipo de carga'!B:B))</f>
        <v>Autoabasto</v>
      </c>
      <c r="L2142" s="37">
        <f t="shared" si="2"/>
        <v>42</v>
      </c>
      <c r="M2142" s="37">
        <f t="shared" si="3"/>
        <v>19</v>
      </c>
      <c r="N2142" s="37">
        <f t="shared" si="4"/>
        <v>10</v>
      </c>
      <c r="O2142" s="37" t="str">
        <f t="array" ref="O2142">IFERROR(XLOOKUP(K2142,'Tipo de carga'!B:B,'Tipo de carga'!C:C))</f>
        <v>Diesel</v>
      </c>
    </row>
    <row r="2143">
      <c r="A2143" s="36">
        <v>1816.0</v>
      </c>
      <c r="B2143" s="37" t="str">
        <f>IFERROR(VLOOKUP(A2143,'asig octubre'!$A$2:$C$442,3,0))</f>
        <v>Wm Full</v>
      </c>
      <c r="C2143" s="37" t="str">
        <f>IFERROR(VLOOKUP(A2143,'asig octubre'!$A$2:$B$442,2,0))</f>
        <v>EC-08</v>
      </c>
      <c r="D2143" s="38">
        <v>45584.75798611111</v>
      </c>
      <c r="E2143" s="36" t="s">
        <v>288</v>
      </c>
      <c r="F2143" s="37" t="str">
        <f t="array" ref="F2143">IFERROR(XLOOKUP(E2143,Operadores!A:A,Operadores!B:B))</f>
        <v>RODMIG</v>
      </c>
      <c r="G2143" s="36" t="s">
        <v>42</v>
      </c>
      <c r="H2143" s="39">
        <v>19.63136</v>
      </c>
      <c r="I2143" s="40">
        <v>735.0</v>
      </c>
      <c r="J2143" s="41">
        <f t="shared" si="1"/>
        <v>14429.0496</v>
      </c>
      <c r="K2143" s="37" t="str">
        <f t="array" ref="K2143">IFERROR(XLOOKUP(G2143,'Tipo de carga'!A:A,'Tipo de carga'!B:B))</f>
        <v>Autoabasto</v>
      </c>
      <c r="L2143" s="37">
        <f t="shared" si="2"/>
        <v>42</v>
      </c>
      <c r="M2143" s="37">
        <f t="shared" si="3"/>
        <v>19</v>
      </c>
      <c r="N2143" s="37">
        <f t="shared" si="4"/>
        <v>10</v>
      </c>
      <c r="O2143" s="37" t="str">
        <f t="array" ref="O2143">IFERROR(XLOOKUP(K2143,'Tipo de carga'!B:B,'Tipo de carga'!C:C))</f>
        <v>Diesel</v>
      </c>
    </row>
    <row r="2144">
      <c r="A2144" s="36">
        <v>2027.0</v>
      </c>
      <c r="B2144" s="37" t="str">
        <f>IFERROR(VLOOKUP(A2144,'asig octubre'!$A$2:$C$442,3,0))</f>
        <v>Available</v>
      </c>
      <c r="C2144" s="37" t="str">
        <f>IFERROR(VLOOKUP(A2144,'asig octubre'!$A$2:$B$442,2,0))</f>
        <v>TTE</v>
      </c>
      <c r="D2144" s="38">
        <v>45584.72697916667</v>
      </c>
      <c r="E2144" s="36" t="s">
        <v>452</v>
      </c>
      <c r="F2144" s="37" t="str">
        <f t="array" ref="F2144">IFERROR(XLOOKUP(E2144,Operadores!A:A,Operadores!B:B))</f>
        <v>AGUMAU</v>
      </c>
      <c r="G2144" s="36" t="s">
        <v>42</v>
      </c>
      <c r="H2144" s="39">
        <v>19.63136</v>
      </c>
      <c r="I2144" s="40">
        <v>407.0</v>
      </c>
      <c r="J2144" s="41">
        <f t="shared" si="1"/>
        <v>7989.96352</v>
      </c>
      <c r="K2144" s="37" t="str">
        <f t="array" ref="K2144">IFERROR(XLOOKUP(G2144,'Tipo de carga'!A:A,'Tipo de carga'!B:B))</f>
        <v>Autoabasto</v>
      </c>
      <c r="L2144" s="37">
        <f t="shared" si="2"/>
        <v>42</v>
      </c>
      <c r="M2144" s="37">
        <f t="shared" si="3"/>
        <v>19</v>
      </c>
      <c r="N2144" s="37">
        <f t="shared" si="4"/>
        <v>10</v>
      </c>
      <c r="O2144" s="37" t="str">
        <f t="array" ref="O2144">IFERROR(XLOOKUP(K2144,'Tipo de carga'!B:B,'Tipo de carga'!C:C))</f>
        <v>Diesel</v>
      </c>
    </row>
    <row r="2145">
      <c r="A2145" s="36">
        <v>1798.0</v>
      </c>
      <c r="B2145" s="37" t="str">
        <f>IFERROR(VLOOKUP(A2145,'asig octubre'!$A$2:$C$442,3,0))</f>
        <v>Wm Full</v>
      </c>
      <c r="C2145" s="37" t="str">
        <f>IFERROR(VLOOKUP(A2145,'asig octubre'!$A$2:$B$442,2,0))</f>
        <v>EC-08</v>
      </c>
      <c r="D2145" s="38">
        <v>45584.680231481485</v>
      </c>
      <c r="E2145" s="36" t="s">
        <v>299</v>
      </c>
      <c r="F2145" s="37" t="str">
        <f t="array" ref="F2145">IFERROR(XLOOKUP(E2145,Operadores!A:A,Operadores!B:B))</f>
        <v>MARWAL</v>
      </c>
      <c r="G2145" s="36" t="s">
        <v>42</v>
      </c>
      <c r="H2145" s="39">
        <v>19.63136</v>
      </c>
      <c r="I2145" s="40">
        <v>354.0</v>
      </c>
      <c r="J2145" s="41">
        <f t="shared" si="1"/>
        <v>6949.50144</v>
      </c>
      <c r="K2145" s="37" t="str">
        <f t="array" ref="K2145">IFERROR(XLOOKUP(G2145,'Tipo de carga'!A:A,'Tipo de carga'!B:B))</f>
        <v>Autoabasto</v>
      </c>
      <c r="L2145" s="37">
        <f t="shared" si="2"/>
        <v>42</v>
      </c>
      <c r="M2145" s="37">
        <f t="shared" si="3"/>
        <v>19</v>
      </c>
      <c r="N2145" s="37">
        <f t="shared" si="4"/>
        <v>10</v>
      </c>
      <c r="O2145" s="37" t="str">
        <f t="array" ref="O2145">IFERROR(XLOOKUP(K2145,'Tipo de carga'!B:B,'Tipo de carga'!C:C))</f>
        <v>Diesel</v>
      </c>
    </row>
    <row r="2146">
      <c r="A2146" s="36">
        <v>1836.0</v>
      </c>
      <c r="B2146" s="37" t="str">
        <f>IFERROR(VLOOKUP(A2146,'asig octubre'!$A$2:$C$442,3,0))</f>
        <v>Full Liver</v>
      </c>
      <c r="C2146" s="37" t="str">
        <f>IFERROR(VLOOKUP(A2146,'asig octubre'!$A$2:$B$442,2,0))</f>
        <v>EC-01</v>
      </c>
      <c r="D2146" s="38">
        <v>45584.62608796296</v>
      </c>
      <c r="E2146" s="36" t="s">
        <v>297</v>
      </c>
      <c r="F2146" s="37" t="str">
        <f t="array" ref="F2146">IFERROR(XLOOKUP(E2146,Operadores!A:A,Operadores!B:B))</f>
        <v>HUEAR</v>
      </c>
      <c r="G2146" s="36" t="s">
        <v>42</v>
      </c>
      <c r="H2146" s="39">
        <v>19.63136</v>
      </c>
      <c r="I2146" s="40">
        <v>349.0</v>
      </c>
      <c r="J2146" s="41">
        <f t="shared" si="1"/>
        <v>6851.34464</v>
      </c>
      <c r="K2146" s="37" t="str">
        <f t="array" ref="K2146">IFERROR(XLOOKUP(G2146,'Tipo de carga'!A:A,'Tipo de carga'!B:B))</f>
        <v>Autoabasto</v>
      </c>
      <c r="L2146" s="37">
        <f t="shared" si="2"/>
        <v>42</v>
      </c>
      <c r="M2146" s="37">
        <f t="shared" si="3"/>
        <v>19</v>
      </c>
      <c r="N2146" s="37">
        <f t="shared" si="4"/>
        <v>10</v>
      </c>
      <c r="O2146" s="37" t="str">
        <f t="array" ref="O2146">IFERROR(XLOOKUP(K2146,'Tipo de carga'!B:B,'Tipo de carga'!C:C))</f>
        <v>Diesel</v>
      </c>
    </row>
    <row r="2147">
      <c r="A2147" s="36">
        <v>1736.0</v>
      </c>
      <c r="B2147" s="37" t="str">
        <f>IFERROR(VLOOKUP(A2147,'asig octubre'!$A$2:$C$442,3,0))</f>
        <v>Wm Full</v>
      </c>
      <c r="C2147" s="37" t="str">
        <f>IFERROR(VLOOKUP(A2147,'asig octubre'!$A$2:$B$442,2,0))</f>
        <v>EC-08</v>
      </c>
      <c r="D2147" s="38">
        <v>45584.62168981481</v>
      </c>
      <c r="E2147" s="36" t="s">
        <v>476</v>
      </c>
      <c r="F2147" s="37" t="str">
        <f t="array" ref="F2147">IFERROR(XLOOKUP(E2147,Operadores!A:A,Operadores!B:B))</f>
        <v>VILJE</v>
      </c>
      <c r="G2147" s="36" t="s">
        <v>42</v>
      </c>
      <c r="H2147" s="39">
        <v>19.63136</v>
      </c>
      <c r="I2147" s="40">
        <v>390.0</v>
      </c>
      <c r="J2147" s="41">
        <f t="shared" si="1"/>
        <v>7656.2304</v>
      </c>
      <c r="K2147" s="37" t="str">
        <f t="array" ref="K2147">IFERROR(XLOOKUP(G2147,'Tipo de carga'!A:A,'Tipo de carga'!B:B))</f>
        <v>Autoabasto</v>
      </c>
      <c r="L2147" s="37">
        <f t="shared" si="2"/>
        <v>42</v>
      </c>
      <c r="M2147" s="37">
        <f t="shared" si="3"/>
        <v>19</v>
      </c>
      <c r="N2147" s="37">
        <f t="shared" si="4"/>
        <v>10</v>
      </c>
      <c r="O2147" s="37" t="str">
        <f t="array" ref="O2147">IFERROR(XLOOKUP(K2147,'Tipo de carga'!B:B,'Tipo de carga'!C:C))</f>
        <v>Diesel</v>
      </c>
    </row>
    <row r="2148">
      <c r="A2148" s="36">
        <v>2024.0</v>
      </c>
      <c r="B2148" s="37" t="str">
        <f>IFERROR(VLOOKUP(A2148,'asig octubre'!$A$2:$C$442,3,0))</f>
        <v>Available</v>
      </c>
      <c r="C2148" s="37" t="str">
        <f>IFERROR(VLOOKUP(A2148,'asig octubre'!$A$2:$B$442,2,0))</f>
        <v>TTE</v>
      </c>
      <c r="D2148" s="38">
        <v>45584.54945601852</v>
      </c>
      <c r="E2148" s="36" t="s">
        <v>469</v>
      </c>
      <c r="F2148" s="37" t="str">
        <f t="array" ref="F2148">IFERROR(XLOOKUP(E2148,Operadores!A:A,Operadores!B:B))</f>
        <v>DELJOS01</v>
      </c>
      <c r="G2148" s="36" t="s">
        <v>42</v>
      </c>
      <c r="H2148" s="39">
        <v>19.63136</v>
      </c>
      <c r="I2148" s="40">
        <v>224.0</v>
      </c>
      <c r="J2148" s="41">
        <f t="shared" si="1"/>
        <v>4397.42464</v>
      </c>
      <c r="K2148" s="37" t="str">
        <f t="array" ref="K2148">IFERROR(XLOOKUP(G2148,'Tipo de carga'!A:A,'Tipo de carga'!B:B))</f>
        <v>Autoabasto</v>
      </c>
      <c r="L2148" s="37">
        <f t="shared" si="2"/>
        <v>42</v>
      </c>
      <c r="M2148" s="37">
        <f t="shared" si="3"/>
        <v>19</v>
      </c>
      <c r="N2148" s="37">
        <f t="shared" si="4"/>
        <v>10</v>
      </c>
      <c r="O2148" s="37" t="str">
        <f t="array" ref="O2148">IFERROR(XLOOKUP(K2148,'Tipo de carga'!B:B,'Tipo de carga'!C:C))</f>
        <v>Diesel</v>
      </c>
    </row>
    <row r="2149">
      <c r="A2149" s="36">
        <v>1728.0</v>
      </c>
      <c r="B2149" s="37" t="str">
        <f>IFERROR(VLOOKUP(A2149,'asig octubre'!$A$2:$C$442,3,0))</f>
        <v>Wm Full</v>
      </c>
      <c r="C2149" s="37" t="str">
        <f>IFERROR(VLOOKUP(A2149,'asig octubre'!$A$2:$B$442,2,0))</f>
        <v>EC-08</v>
      </c>
      <c r="D2149" s="38">
        <v>45584.48935185185</v>
      </c>
      <c r="E2149" s="36" t="s">
        <v>281</v>
      </c>
      <c r="F2149" s="37" t="str">
        <f t="array" ref="F2149">IFERROR(XLOOKUP(E2149,Operadores!A:A,Operadores!B:B))</f>
        <v>MARJO13</v>
      </c>
      <c r="G2149" s="36" t="s">
        <v>42</v>
      </c>
      <c r="H2149" s="39">
        <v>19.63136</v>
      </c>
      <c r="I2149" s="40">
        <v>406.0</v>
      </c>
      <c r="J2149" s="41">
        <f t="shared" si="1"/>
        <v>7970.33216</v>
      </c>
      <c r="K2149" s="37" t="str">
        <f t="array" ref="K2149">IFERROR(XLOOKUP(G2149,'Tipo de carga'!A:A,'Tipo de carga'!B:B))</f>
        <v>Autoabasto</v>
      </c>
      <c r="L2149" s="37">
        <f t="shared" si="2"/>
        <v>42</v>
      </c>
      <c r="M2149" s="37">
        <f t="shared" si="3"/>
        <v>19</v>
      </c>
      <c r="N2149" s="37">
        <f t="shared" si="4"/>
        <v>10</v>
      </c>
      <c r="O2149" s="37" t="str">
        <f t="array" ref="O2149">IFERROR(XLOOKUP(K2149,'Tipo de carga'!B:B,'Tipo de carga'!C:C))</f>
        <v>Diesel</v>
      </c>
    </row>
    <row r="2150">
      <c r="A2150" s="36">
        <v>2006.0</v>
      </c>
      <c r="B2150" s="37" t="str">
        <f>IFERROR(VLOOKUP(A2150,'asig octubre'!$A$2:$C$442,3,0))</f>
        <v>MeLi Dedicado Merida</v>
      </c>
      <c r="C2150" s="37" t="str">
        <f>IFERROR(VLOOKUP(A2150,'asig octubre'!$A$2:$B$442,2,0))</f>
        <v>EC-05</v>
      </c>
      <c r="D2150" s="38">
        <v>45584.417291666665</v>
      </c>
      <c r="E2150" s="36" t="s">
        <v>482</v>
      </c>
      <c r="F2150" s="37" t="str">
        <f t="array" ref="F2150">IFERROR(XLOOKUP(E2150,Operadores!A:A,Operadores!B:B))</f>
        <v>RIVJOS</v>
      </c>
      <c r="G2150" s="36" t="s">
        <v>42</v>
      </c>
      <c r="H2150" s="39">
        <v>19.63136</v>
      </c>
      <c r="I2150" s="40">
        <v>377.0</v>
      </c>
      <c r="J2150" s="41">
        <f t="shared" si="1"/>
        <v>7401.02272</v>
      </c>
      <c r="K2150" s="37" t="str">
        <f t="array" ref="K2150">IFERROR(XLOOKUP(G2150,'Tipo de carga'!A:A,'Tipo de carga'!B:B))</f>
        <v>Autoabasto</v>
      </c>
      <c r="L2150" s="37">
        <f t="shared" si="2"/>
        <v>42</v>
      </c>
      <c r="M2150" s="37">
        <f t="shared" si="3"/>
        <v>19</v>
      </c>
      <c r="N2150" s="37">
        <f t="shared" si="4"/>
        <v>10</v>
      </c>
      <c r="O2150" s="37" t="str">
        <f t="array" ref="O2150">IFERROR(XLOOKUP(K2150,'Tipo de carga'!B:B,'Tipo de carga'!C:C))</f>
        <v>Diesel</v>
      </c>
    </row>
    <row r="2151">
      <c r="A2151" s="36">
        <v>1715.0</v>
      </c>
      <c r="B2151" s="37" t="str">
        <f>IFERROR(VLOOKUP(A2151,'asig octubre'!$A$2:$C$442,3,0))</f>
        <v>Wm Sencillo</v>
      </c>
      <c r="C2151" s="37" t="str">
        <f>IFERROR(VLOOKUP(A2151,'asig octubre'!$A$2:$B$442,2,0))</f>
        <v>EC-08</v>
      </c>
      <c r="D2151" s="38">
        <v>45584.38917824074</v>
      </c>
      <c r="E2151" s="36" t="s">
        <v>280</v>
      </c>
      <c r="F2151" s="37" t="str">
        <f t="array" ref="F2151">IFERROR(XLOOKUP(E2151,Operadores!A:A,Operadores!B:B))</f>
        <v>LEOJAI</v>
      </c>
      <c r="G2151" s="36" t="s">
        <v>42</v>
      </c>
      <c r="H2151" s="39">
        <v>19.63136</v>
      </c>
      <c r="I2151" s="40">
        <v>442.0</v>
      </c>
      <c r="J2151" s="41">
        <f t="shared" si="1"/>
        <v>8677.06112</v>
      </c>
      <c r="K2151" s="37" t="str">
        <f t="array" ref="K2151">IFERROR(XLOOKUP(G2151,'Tipo de carga'!A:A,'Tipo de carga'!B:B))</f>
        <v>Autoabasto</v>
      </c>
      <c r="L2151" s="37">
        <f t="shared" si="2"/>
        <v>42</v>
      </c>
      <c r="M2151" s="37">
        <f t="shared" si="3"/>
        <v>19</v>
      </c>
      <c r="N2151" s="37">
        <f t="shared" si="4"/>
        <v>10</v>
      </c>
      <c r="O2151" s="37" t="str">
        <f t="array" ref="O2151">IFERROR(XLOOKUP(K2151,'Tipo de carga'!B:B,'Tipo de carga'!C:C))</f>
        <v>Diesel</v>
      </c>
    </row>
    <row r="2152">
      <c r="A2152" s="36">
        <v>1857.0</v>
      </c>
      <c r="B2152" s="37" t="str">
        <f>IFERROR(VLOOKUP(A2152,'asig octubre'!$A$2:$C$442,3,0))</f>
        <v>Pipas</v>
      </c>
      <c r="C2152" s="37" t="str">
        <f>IFERROR(VLOOKUP(A2152,'asig octubre'!$A$2:$B$442,2,0))</f>
        <v>EC-02</v>
      </c>
      <c r="D2152" s="38">
        <v>45584.34510416666</v>
      </c>
      <c r="E2152" s="36" t="s">
        <v>331</v>
      </c>
      <c r="F2152" s="37" t="str">
        <f t="array" ref="F2152">IFERROR(XLOOKUP(E2152,Operadores!A:A,Operadores!B:B))</f>
        <v>ANGJOE</v>
      </c>
      <c r="G2152" s="36" t="s">
        <v>42</v>
      </c>
      <c r="H2152" s="39">
        <v>19.63136</v>
      </c>
      <c r="I2152" s="40">
        <v>407.0</v>
      </c>
      <c r="J2152" s="41">
        <f t="shared" si="1"/>
        <v>7989.96352</v>
      </c>
      <c r="K2152" s="37" t="str">
        <f t="array" ref="K2152">IFERROR(XLOOKUP(G2152,'Tipo de carga'!A:A,'Tipo de carga'!B:B))</f>
        <v>Autoabasto</v>
      </c>
      <c r="L2152" s="37">
        <f t="shared" si="2"/>
        <v>42</v>
      </c>
      <c r="M2152" s="37">
        <f t="shared" si="3"/>
        <v>19</v>
      </c>
      <c r="N2152" s="37">
        <f t="shared" si="4"/>
        <v>10</v>
      </c>
      <c r="O2152" s="37" t="str">
        <f t="array" ref="O2152">IFERROR(XLOOKUP(K2152,'Tipo de carga'!B:B,'Tipo de carga'!C:C))</f>
        <v>Diesel</v>
      </c>
    </row>
    <row r="2153">
      <c r="A2153" s="36">
        <v>2028.0</v>
      </c>
      <c r="B2153" s="37" t="str">
        <f>IFERROR(VLOOKUP(A2153,'asig octubre'!$A$2:$C$442,3,0))</f>
        <v>Available</v>
      </c>
      <c r="C2153" s="37" t="str">
        <f>IFERROR(VLOOKUP(A2153,'asig octubre'!$A$2:$B$442,2,0))</f>
        <v>TTE</v>
      </c>
      <c r="D2153" s="38">
        <v>45584.25040509259</v>
      </c>
      <c r="E2153" s="36" t="s">
        <v>398</v>
      </c>
      <c r="F2153" s="37" t="str">
        <f t="array" ref="F2153">IFERROR(XLOOKUP(E2153,Operadores!A:A,Operadores!B:B))</f>
        <v>SANEUS</v>
      </c>
      <c r="G2153" s="36" t="s">
        <v>42</v>
      </c>
      <c r="H2153" s="39">
        <v>19.63136</v>
      </c>
      <c r="I2153" s="40">
        <v>434.0</v>
      </c>
      <c r="J2153" s="41">
        <f t="shared" si="1"/>
        <v>8520.01024</v>
      </c>
      <c r="K2153" s="37" t="str">
        <f t="array" ref="K2153">IFERROR(XLOOKUP(G2153,'Tipo de carga'!A:A,'Tipo de carga'!B:B))</f>
        <v>Autoabasto</v>
      </c>
      <c r="L2153" s="37">
        <f t="shared" si="2"/>
        <v>42</v>
      </c>
      <c r="M2153" s="37">
        <f t="shared" si="3"/>
        <v>19</v>
      </c>
      <c r="N2153" s="37">
        <f t="shared" si="4"/>
        <v>10</v>
      </c>
      <c r="O2153" s="37" t="str">
        <f t="array" ref="O2153">IFERROR(XLOOKUP(K2153,'Tipo de carga'!B:B,'Tipo de carga'!C:C))</f>
        <v>Diesel</v>
      </c>
    </row>
    <row r="2154">
      <c r="A2154" s="36">
        <v>1959.0</v>
      </c>
      <c r="B2154" s="37" t="str">
        <f>IFERROR(VLOOKUP(A2154,'asig octubre'!$A$2:$C$442,3,0))</f>
        <v>Full Liver</v>
      </c>
      <c r="C2154" s="37" t="str">
        <f>IFERROR(VLOOKUP(A2154,'asig octubre'!$A$2:$B$442,2,0))</f>
        <v>EC-01</v>
      </c>
      <c r="D2154" s="38">
        <v>45584.2266087963</v>
      </c>
      <c r="E2154" s="36" t="s">
        <v>206</v>
      </c>
      <c r="F2154" s="37" t="str">
        <f t="array" ref="F2154">IFERROR(XLOOKUP(E2154,Operadores!A:A,Operadores!B:B))</f>
        <v>JARDAN</v>
      </c>
      <c r="G2154" s="36" t="s">
        <v>42</v>
      </c>
      <c r="H2154" s="39">
        <v>19.63136</v>
      </c>
      <c r="I2154" s="40">
        <v>921.0</v>
      </c>
      <c r="J2154" s="41">
        <f t="shared" si="1"/>
        <v>18080.48256</v>
      </c>
      <c r="K2154" s="37" t="str">
        <f t="array" ref="K2154">IFERROR(XLOOKUP(G2154,'Tipo de carga'!A:A,'Tipo de carga'!B:B))</f>
        <v>Autoabasto</v>
      </c>
      <c r="L2154" s="37">
        <f t="shared" si="2"/>
        <v>42</v>
      </c>
      <c r="M2154" s="37">
        <f t="shared" si="3"/>
        <v>19</v>
      </c>
      <c r="N2154" s="37">
        <f t="shared" si="4"/>
        <v>10</v>
      </c>
      <c r="O2154" s="37" t="str">
        <f t="array" ref="O2154">IFERROR(XLOOKUP(K2154,'Tipo de carga'!B:B,'Tipo de carga'!C:C))</f>
        <v>Diesel</v>
      </c>
    </row>
    <row r="2155">
      <c r="A2155" s="36">
        <v>1997.0</v>
      </c>
      <c r="B2155" s="37" t="str">
        <f>IFERROR(VLOOKUP(A2155,'asig octubre'!$A$2:$C$442,3,0))</f>
        <v>MeLi Dedicado Merida</v>
      </c>
      <c r="C2155" s="37" t="str">
        <f>IFERROR(VLOOKUP(A2155,'asig octubre'!$A$2:$B$442,2,0))</f>
        <v>EC-05</v>
      </c>
      <c r="D2155" s="38">
        <v>45584.192291666666</v>
      </c>
      <c r="E2155" s="36" t="s">
        <v>290</v>
      </c>
      <c r="F2155" s="37" t="str">
        <f t="array" ref="F2155">IFERROR(XLOOKUP(E2155,Operadores!A:A,Operadores!B:B))</f>
        <v>MARLEO</v>
      </c>
      <c r="G2155" s="36" t="s">
        <v>42</v>
      </c>
      <c r="H2155" s="39">
        <v>19.63136</v>
      </c>
      <c r="I2155" s="40">
        <v>150.0</v>
      </c>
      <c r="J2155" s="41">
        <f t="shared" si="1"/>
        <v>2944.704</v>
      </c>
      <c r="K2155" s="37" t="str">
        <f t="array" ref="K2155">IFERROR(XLOOKUP(G2155,'Tipo de carga'!A:A,'Tipo de carga'!B:B))</f>
        <v>Autoabasto</v>
      </c>
      <c r="L2155" s="37">
        <f t="shared" si="2"/>
        <v>42</v>
      </c>
      <c r="M2155" s="37">
        <f t="shared" si="3"/>
        <v>19</v>
      </c>
      <c r="N2155" s="37">
        <f t="shared" si="4"/>
        <v>10</v>
      </c>
      <c r="O2155" s="37" t="str">
        <f t="array" ref="O2155">IFERROR(XLOOKUP(K2155,'Tipo de carga'!B:B,'Tipo de carga'!C:C))</f>
        <v>Diesel</v>
      </c>
    </row>
    <row r="2156">
      <c r="A2156" s="36">
        <v>1995.0</v>
      </c>
      <c r="B2156" s="37" t="str">
        <f>IFERROR(VLOOKUP(A2156,'asig octubre'!$A$2:$C$442,3,0))</f>
        <v>MeLi Dedicado Merida</v>
      </c>
      <c r="C2156" s="37" t="str">
        <f>IFERROR(VLOOKUP(A2156,'asig octubre'!$A$2:$B$442,2,0))</f>
        <v>EC-05</v>
      </c>
      <c r="D2156" s="38">
        <v>45584.12641203704</v>
      </c>
      <c r="E2156" s="36" t="s">
        <v>199</v>
      </c>
      <c r="F2156" s="37" t="str">
        <f t="array" ref="F2156">IFERROR(XLOOKUP(E2156,Operadores!A:A,Operadores!B:B))</f>
        <v>OLIGER</v>
      </c>
      <c r="G2156" s="36" t="s">
        <v>42</v>
      </c>
      <c r="H2156" s="39">
        <v>19.63136</v>
      </c>
      <c r="I2156" s="40">
        <v>270.0</v>
      </c>
      <c r="J2156" s="41">
        <f t="shared" si="1"/>
        <v>5300.4672</v>
      </c>
      <c r="K2156" s="37" t="str">
        <f t="array" ref="K2156">IFERROR(XLOOKUP(G2156,'Tipo de carga'!A:A,'Tipo de carga'!B:B))</f>
        <v>Autoabasto</v>
      </c>
      <c r="L2156" s="37">
        <f t="shared" si="2"/>
        <v>42</v>
      </c>
      <c r="M2156" s="37">
        <f t="shared" si="3"/>
        <v>19</v>
      </c>
      <c r="N2156" s="37">
        <f t="shared" si="4"/>
        <v>10</v>
      </c>
      <c r="O2156" s="37" t="str">
        <f t="array" ref="O2156">IFERROR(XLOOKUP(K2156,'Tipo de carga'!B:B,'Tipo de carga'!C:C))</f>
        <v>Diesel</v>
      </c>
    </row>
    <row r="2157">
      <c r="A2157" s="36">
        <v>2005.0</v>
      </c>
      <c r="B2157" s="37" t="str">
        <f>IFERROR(VLOOKUP(A2157,'asig octubre'!$A$2:$C$442,3,0))</f>
        <v>MeLi Dedicado Merida</v>
      </c>
      <c r="C2157" s="37" t="str">
        <f>IFERROR(VLOOKUP(A2157,'asig octubre'!$A$2:$B$442,2,0))</f>
        <v>EC-05</v>
      </c>
      <c r="D2157" s="38">
        <v>45584.09769675926</v>
      </c>
      <c r="E2157" s="36" t="s">
        <v>399</v>
      </c>
      <c r="F2157" s="37" t="str">
        <f t="array" ref="F2157">IFERROR(XLOOKUP(E2157,Operadores!A:A,Operadores!B:B))</f>
        <v>DOMLEO</v>
      </c>
      <c r="G2157" s="36" t="s">
        <v>42</v>
      </c>
      <c r="H2157" s="39">
        <v>19.63136</v>
      </c>
      <c r="I2157" s="40">
        <v>431.0</v>
      </c>
      <c r="J2157" s="41">
        <f t="shared" si="1"/>
        <v>8461.11616</v>
      </c>
      <c r="K2157" s="37" t="str">
        <f t="array" ref="K2157">IFERROR(XLOOKUP(G2157,'Tipo de carga'!A:A,'Tipo de carga'!B:B))</f>
        <v>Autoabasto</v>
      </c>
      <c r="L2157" s="37">
        <f t="shared" si="2"/>
        <v>42</v>
      </c>
      <c r="M2157" s="37">
        <f t="shared" si="3"/>
        <v>19</v>
      </c>
      <c r="N2157" s="37">
        <f t="shared" si="4"/>
        <v>10</v>
      </c>
      <c r="O2157" s="37" t="str">
        <f t="array" ref="O2157">IFERROR(XLOOKUP(K2157,'Tipo de carga'!B:B,'Tipo de carga'!C:C))</f>
        <v>Diesel</v>
      </c>
    </row>
    <row r="2158">
      <c r="A2158" s="36">
        <v>1748.0</v>
      </c>
      <c r="B2158" s="37" t="str">
        <f>IFERROR(VLOOKUP(A2158,'asig octubre'!$A$2:$C$442,3,0))</f>
        <v>PISA Gdl</v>
      </c>
      <c r="C2158" s="37" t="str">
        <f>IFERROR(VLOOKUP(A2158,'asig octubre'!$A$2:$B$442,2,0))</f>
        <v>EC-06</v>
      </c>
      <c r="D2158" s="38">
        <v>45584.092361111114</v>
      </c>
      <c r="E2158" s="36" t="s">
        <v>354</v>
      </c>
      <c r="F2158" s="37" t="str">
        <f t="array" ref="F2158">IFERROR(XLOOKUP(E2158,Operadores!A:A,Operadores!B:B))</f>
        <v>ROSCES</v>
      </c>
      <c r="G2158" s="36" t="s">
        <v>425</v>
      </c>
      <c r="H2158" s="39">
        <v>25.3</v>
      </c>
      <c r="I2158" s="40">
        <v>99.0</v>
      </c>
      <c r="J2158" s="41">
        <f t="shared" si="1"/>
        <v>2504.7</v>
      </c>
      <c r="K2158" s="37" t="str">
        <f t="array" ref="K2158">IFERROR(XLOOKUP(G2158,'Tipo de carga'!A:A,'Tipo de carga'!B:B))</f>
        <v>Ticket</v>
      </c>
      <c r="L2158" s="37">
        <f t="shared" si="2"/>
        <v>42</v>
      </c>
      <c r="M2158" s="37">
        <f t="shared" si="3"/>
        <v>19</v>
      </c>
      <c r="N2158" s="37">
        <f t="shared" si="4"/>
        <v>10</v>
      </c>
      <c r="O2158" s="37" t="str">
        <f t="array" ref="O2158">IFERROR(XLOOKUP(K2158,'Tipo de carga'!B:B,'Tipo de carga'!C:C))</f>
        <v>Diesel</v>
      </c>
    </row>
    <row r="2159">
      <c r="A2159" s="36">
        <v>1808.0</v>
      </c>
      <c r="B2159" s="37" t="str">
        <f>IFERROR(VLOOKUP(A2159,'asig octubre'!$A$2:$C$442,3,0))</f>
        <v>Sayer Full</v>
      </c>
      <c r="C2159" s="37" t="str">
        <f>IFERROR(VLOOKUP(A2159,'asig octubre'!$A$2:$B$442,2,0))</f>
        <v>EC-04</v>
      </c>
      <c r="D2159" s="38">
        <v>45584.46527777778</v>
      </c>
      <c r="E2159" s="36" t="s">
        <v>55</v>
      </c>
      <c r="F2159" s="37" t="str">
        <f t="array" ref="F2159">IFERROR(XLOOKUP(E2159,Operadores!A:A,Operadores!B:B))</f>
        <v>ZAPNO</v>
      </c>
      <c r="G2159" s="36" t="s">
        <v>425</v>
      </c>
      <c r="H2159" s="39">
        <v>24.79</v>
      </c>
      <c r="I2159" s="40">
        <v>400.0</v>
      </c>
      <c r="J2159" s="41">
        <f t="shared" si="1"/>
        <v>9916</v>
      </c>
      <c r="K2159" s="37" t="str">
        <f t="array" ref="K2159">IFERROR(XLOOKUP(G2159,'Tipo de carga'!A:A,'Tipo de carga'!B:B))</f>
        <v>Ticket</v>
      </c>
      <c r="L2159" s="37">
        <f t="shared" si="2"/>
        <v>42</v>
      </c>
      <c r="M2159" s="37">
        <f t="shared" si="3"/>
        <v>19</v>
      </c>
      <c r="N2159" s="37">
        <f t="shared" si="4"/>
        <v>10</v>
      </c>
      <c r="O2159" s="37" t="str">
        <f t="array" ref="O2159">IFERROR(XLOOKUP(K2159,'Tipo de carga'!B:B,'Tipo de carga'!C:C))</f>
        <v>Diesel</v>
      </c>
    </row>
    <row r="2160">
      <c r="A2160" s="36">
        <v>1984.0</v>
      </c>
      <c r="B2160" s="37" t="str">
        <f>IFERROR(VLOOKUP(A2160,'asig octubre'!$A$2:$C$442,3,0))</f>
        <v>MeLi Dedicado TD</v>
      </c>
      <c r="C2160" s="37" t="str">
        <f>IFERROR(VLOOKUP(A2160,'asig octubre'!$A$2:$B$442,2,0))</f>
        <v>EC-05</v>
      </c>
      <c r="D2160" s="38">
        <v>45584.61111111111</v>
      </c>
      <c r="E2160" s="36" t="s">
        <v>308</v>
      </c>
      <c r="F2160" s="37" t="str">
        <f t="array" ref="F2160">IFERROR(XLOOKUP(E2160,Operadores!A:A,Operadores!B:B))</f>
        <v>DELBL</v>
      </c>
      <c r="G2160" s="36" t="s">
        <v>425</v>
      </c>
      <c r="H2160" s="39">
        <v>26.41</v>
      </c>
      <c r="I2160" s="40">
        <v>227.0</v>
      </c>
      <c r="J2160" s="41">
        <f t="shared" si="1"/>
        <v>5995.07</v>
      </c>
      <c r="K2160" s="37" t="str">
        <f t="array" ref="K2160">IFERROR(XLOOKUP(G2160,'Tipo de carga'!A:A,'Tipo de carga'!B:B))</f>
        <v>Ticket</v>
      </c>
      <c r="L2160" s="37">
        <f t="shared" si="2"/>
        <v>42</v>
      </c>
      <c r="M2160" s="37">
        <f t="shared" si="3"/>
        <v>19</v>
      </c>
      <c r="N2160" s="37">
        <f t="shared" si="4"/>
        <v>10</v>
      </c>
      <c r="O2160" s="37" t="str">
        <f t="array" ref="O2160">IFERROR(XLOOKUP(K2160,'Tipo de carga'!B:B,'Tipo de carga'!C:C))</f>
        <v>Diesel</v>
      </c>
    </row>
    <row r="2161">
      <c r="A2161" s="36">
        <v>1939.0</v>
      </c>
      <c r="B2161" s="37" t="str">
        <f>IFERROR(VLOOKUP(A2161,'asig octubre'!$A$2:$C$442,3,0))</f>
        <v>Full Liver</v>
      </c>
      <c r="C2161" s="37" t="str">
        <f>IFERROR(VLOOKUP(A2161,'asig octubre'!$A$2:$B$442,2,0))</f>
        <v>EC-01</v>
      </c>
      <c r="D2161" s="38">
        <v>45584.611805555556</v>
      </c>
      <c r="E2161" s="36" t="s">
        <v>364</v>
      </c>
      <c r="F2161" s="37" t="str">
        <f t="array" ref="F2161">IFERROR(XLOOKUP(E2161,Operadores!A:A,Operadores!B:B))</f>
        <v>TORBR01</v>
      </c>
      <c r="G2161" s="36" t="s">
        <v>425</v>
      </c>
      <c r="H2161" s="39">
        <v>27.39</v>
      </c>
      <c r="I2161" s="40">
        <v>200.0</v>
      </c>
      <c r="J2161" s="41">
        <f t="shared" si="1"/>
        <v>5478</v>
      </c>
      <c r="K2161" s="37" t="str">
        <f t="array" ref="K2161">IFERROR(XLOOKUP(G2161,'Tipo de carga'!A:A,'Tipo de carga'!B:B))</f>
        <v>Ticket</v>
      </c>
      <c r="L2161" s="37">
        <f t="shared" si="2"/>
        <v>42</v>
      </c>
      <c r="M2161" s="37">
        <f t="shared" si="3"/>
        <v>19</v>
      </c>
      <c r="N2161" s="37">
        <f t="shared" si="4"/>
        <v>10</v>
      </c>
      <c r="O2161" s="37" t="str">
        <f t="array" ref="O2161">IFERROR(XLOOKUP(K2161,'Tipo de carga'!B:B,'Tipo de carga'!C:C))</f>
        <v>Diesel</v>
      </c>
    </row>
    <row r="2162">
      <c r="A2162" s="36">
        <v>1894.0</v>
      </c>
      <c r="B2162" s="37" t="str">
        <f>IFERROR(VLOOKUP(A2162,'asig octubre'!$A$2:$C$442,3,0))</f>
        <v>Pipas</v>
      </c>
      <c r="C2162" s="37" t="str">
        <f>IFERROR(VLOOKUP(A2162,'asig octubre'!$A$2:$B$442,2,0))</f>
        <v>EC-02</v>
      </c>
      <c r="D2162" s="38">
        <v>45584.63125</v>
      </c>
      <c r="E2162" s="36" t="s">
        <v>403</v>
      </c>
      <c r="F2162" s="37" t="str">
        <f t="array" ref="F2162">IFERROR(XLOOKUP(E2162,Operadores!A:A,Operadores!B:B))</f>
        <v>LOPJU</v>
      </c>
      <c r="G2162" s="36" t="s">
        <v>425</v>
      </c>
      <c r="H2162" s="39">
        <v>24.99</v>
      </c>
      <c r="I2162" s="40">
        <v>384.0</v>
      </c>
      <c r="J2162" s="41">
        <f t="shared" si="1"/>
        <v>9596.16</v>
      </c>
      <c r="K2162" s="37" t="str">
        <f t="array" ref="K2162">IFERROR(XLOOKUP(G2162,'Tipo de carga'!A:A,'Tipo de carga'!B:B))</f>
        <v>Ticket</v>
      </c>
      <c r="L2162" s="37">
        <f t="shared" si="2"/>
        <v>42</v>
      </c>
      <c r="M2162" s="37">
        <f t="shared" si="3"/>
        <v>19</v>
      </c>
      <c r="N2162" s="37">
        <f t="shared" si="4"/>
        <v>10</v>
      </c>
      <c r="O2162" s="37" t="str">
        <f t="array" ref="O2162">IFERROR(XLOOKUP(K2162,'Tipo de carga'!B:B,'Tipo de carga'!C:C))</f>
        <v>Diesel</v>
      </c>
    </row>
    <row r="2163">
      <c r="A2163" s="36">
        <v>1938.0</v>
      </c>
      <c r="B2163" s="37" t="str">
        <f>IFERROR(VLOOKUP(A2163,'asig octubre'!$A$2:$C$442,3,0))</f>
        <v>Sayer Sencillo</v>
      </c>
      <c r="C2163" s="37" t="str">
        <f>IFERROR(VLOOKUP(A2163,'asig octubre'!$A$2:$B$442,2,0))</f>
        <v>EC-04</v>
      </c>
      <c r="D2163" s="38">
        <v>45584.634722222225</v>
      </c>
      <c r="E2163" s="36" t="s">
        <v>38</v>
      </c>
      <c r="F2163" s="37" t="str">
        <f t="array" ref="F2163">IFERROR(XLOOKUP(E2163,Operadores!A:A,Operadores!B:B))</f>
        <v>SOSCA01</v>
      </c>
      <c r="G2163" s="36" t="s">
        <v>425</v>
      </c>
      <c r="H2163" s="39">
        <v>26.41</v>
      </c>
      <c r="I2163" s="40">
        <v>318.0</v>
      </c>
      <c r="J2163" s="41">
        <f t="shared" si="1"/>
        <v>8398.38</v>
      </c>
      <c r="K2163" s="37" t="str">
        <f t="array" ref="K2163">IFERROR(XLOOKUP(G2163,'Tipo de carga'!A:A,'Tipo de carga'!B:B))</f>
        <v>Ticket</v>
      </c>
      <c r="L2163" s="37">
        <f t="shared" si="2"/>
        <v>42</v>
      </c>
      <c r="M2163" s="37">
        <f t="shared" si="3"/>
        <v>19</v>
      </c>
      <c r="N2163" s="37">
        <f t="shared" si="4"/>
        <v>10</v>
      </c>
      <c r="O2163" s="37" t="str">
        <f t="array" ref="O2163">IFERROR(XLOOKUP(K2163,'Tipo de carga'!B:B,'Tipo de carga'!C:C))</f>
        <v>Diesel</v>
      </c>
    </row>
    <row r="2164">
      <c r="A2164" s="36">
        <v>1878.0</v>
      </c>
      <c r="B2164" s="37" t="str">
        <f>IFERROR(VLOOKUP(A2164,'asig octubre'!$A$2:$C$442,3,0))</f>
        <v>Circuitos</v>
      </c>
      <c r="C2164" s="37" t="str">
        <f>IFERROR(VLOOKUP(A2164,'asig octubre'!$A$2:$B$442,2,0))</f>
        <v>EC-03</v>
      </c>
      <c r="D2164" s="38">
        <v>45584.71805555555</v>
      </c>
      <c r="E2164" s="36" t="s">
        <v>53</v>
      </c>
      <c r="F2164" s="37" t="str">
        <f t="array" ref="F2164">IFERROR(XLOOKUP(E2164,Operadores!A:A,Operadores!B:B))</f>
        <v>CASSA</v>
      </c>
      <c r="G2164" s="36" t="s">
        <v>425</v>
      </c>
      <c r="H2164" s="39">
        <v>26.95</v>
      </c>
      <c r="I2164" s="40">
        <v>185.0</v>
      </c>
      <c r="J2164" s="41">
        <f t="shared" si="1"/>
        <v>4985.75</v>
      </c>
      <c r="K2164" s="37" t="str">
        <f t="array" ref="K2164">IFERROR(XLOOKUP(G2164,'Tipo de carga'!A:A,'Tipo de carga'!B:B))</f>
        <v>Ticket</v>
      </c>
      <c r="L2164" s="37">
        <f t="shared" si="2"/>
        <v>42</v>
      </c>
      <c r="M2164" s="37">
        <f t="shared" si="3"/>
        <v>19</v>
      </c>
      <c r="N2164" s="37">
        <f t="shared" si="4"/>
        <v>10</v>
      </c>
      <c r="O2164" s="37" t="str">
        <f t="array" ref="O2164">IFERROR(XLOOKUP(K2164,'Tipo de carga'!B:B,'Tipo de carga'!C:C))</f>
        <v>Diesel</v>
      </c>
    </row>
    <row r="2165">
      <c r="A2165" s="36">
        <v>1894.0</v>
      </c>
      <c r="B2165" s="37" t="str">
        <f>IFERROR(VLOOKUP(A2165,'asig octubre'!$A$2:$C$442,3,0))</f>
        <v>Pipas</v>
      </c>
      <c r="C2165" s="37" t="str">
        <f>IFERROR(VLOOKUP(A2165,'asig octubre'!$A$2:$B$442,2,0))</f>
        <v>EC-02</v>
      </c>
      <c r="D2165" s="38">
        <v>45584.76666666667</v>
      </c>
      <c r="E2165" s="36" t="s">
        <v>403</v>
      </c>
      <c r="F2165" s="37" t="str">
        <f t="array" ref="F2165">IFERROR(XLOOKUP(E2165,Operadores!A:A,Operadores!B:B))</f>
        <v>LOPJU</v>
      </c>
      <c r="G2165" s="36" t="s">
        <v>425</v>
      </c>
      <c r="H2165" s="39">
        <v>24.99</v>
      </c>
      <c r="I2165" s="40">
        <v>336.0</v>
      </c>
      <c r="J2165" s="41">
        <f t="shared" si="1"/>
        <v>8396.64</v>
      </c>
      <c r="K2165" s="37" t="str">
        <f t="array" ref="K2165">IFERROR(XLOOKUP(G2165,'Tipo de carga'!A:A,'Tipo de carga'!B:B))</f>
        <v>Ticket</v>
      </c>
      <c r="L2165" s="37">
        <f t="shared" si="2"/>
        <v>42</v>
      </c>
      <c r="M2165" s="37">
        <f t="shared" si="3"/>
        <v>19</v>
      </c>
      <c r="N2165" s="37">
        <f t="shared" si="4"/>
        <v>10</v>
      </c>
      <c r="O2165" s="37" t="str">
        <f t="array" ref="O2165">IFERROR(XLOOKUP(K2165,'Tipo de carga'!B:B,'Tipo de carga'!C:C))</f>
        <v>Diesel</v>
      </c>
    </row>
    <row r="2166">
      <c r="A2166" s="36">
        <v>1784.0</v>
      </c>
      <c r="B2166" s="37" t="str">
        <f>IFERROR(VLOOKUP(A2166,'asig octubre'!$A$2:$C$442,3,0))</f>
        <v>Sayer Sencillo</v>
      </c>
      <c r="C2166" s="37" t="str">
        <f>IFERROR(VLOOKUP(A2166,'asig octubre'!$A$2:$B$442,2,0))</f>
        <v>EC-04</v>
      </c>
      <c r="D2166" s="38">
        <v>45584.77361111111</v>
      </c>
      <c r="E2166" s="36" t="s">
        <v>433</v>
      </c>
      <c r="F2166" s="37" t="str">
        <f t="array" ref="F2166">IFERROR(XLOOKUP(E2166,Operadores!A:A,Operadores!B:B))</f>
        <v>ROBEFR</v>
      </c>
      <c r="G2166" s="36" t="s">
        <v>425</v>
      </c>
      <c r="H2166" s="39">
        <v>26.49</v>
      </c>
      <c r="I2166" s="40">
        <v>362.0</v>
      </c>
      <c r="J2166" s="41">
        <f t="shared" si="1"/>
        <v>9589.38</v>
      </c>
      <c r="K2166" s="37" t="str">
        <f t="array" ref="K2166">IFERROR(XLOOKUP(G2166,'Tipo de carga'!A:A,'Tipo de carga'!B:B))</f>
        <v>Ticket</v>
      </c>
      <c r="L2166" s="37">
        <f t="shared" si="2"/>
        <v>42</v>
      </c>
      <c r="M2166" s="37">
        <f t="shared" si="3"/>
        <v>19</v>
      </c>
      <c r="N2166" s="37">
        <f t="shared" si="4"/>
        <v>10</v>
      </c>
      <c r="O2166" s="37" t="str">
        <f t="array" ref="O2166">IFERROR(XLOOKUP(K2166,'Tipo de carga'!B:B,'Tipo de carga'!C:C))</f>
        <v>Diesel</v>
      </c>
    </row>
    <row r="2167">
      <c r="A2167" s="36">
        <v>1742.0</v>
      </c>
      <c r="B2167" s="37" t="str">
        <f>IFERROR(VLOOKUP(A2167,'asig octubre'!$A$2:$C$442,3,0))</f>
        <v>Wm Sencillo</v>
      </c>
      <c r="C2167" s="37" t="str">
        <f>IFERROR(VLOOKUP(A2167,'asig octubre'!$A$2:$B$442,2,0))</f>
        <v>EC-08</v>
      </c>
      <c r="D2167" s="38">
        <v>45584.82916666667</v>
      </c>
      <c r="E2167" s="36" t="s">
        <v>486</v>
      </c>
      <c r="F2167" s="37" t="str">
        <f t="array" ref="F2167">IFERROR(XLOOKUP(E2167,Operadores!A:A,Operadores!B:B))</f>
        <v>TOVREN</v>
      </c>
      <c r="G2167" s="36" t="s">
        <v>425</v>
      </c>
      <c r="H2167" s="39">
        <v>25.78</v>
      </c>
      <c r="I2167" s="40">
        <v>378.0</v>
      </c>
      <c r="J2167" s="41">
        <f t="shared" si="1"/>
        <v>9744.84</v>
      </c>
      <c r="K2167" s="37" t="str">
        <f t="array" ref="K2167">IFERROR(XLOOKUP(G2167,'Tipo de carga'!A:A,'Tipo de carga'!B:B))</f>
        <v>Ticket</v>
      </c>
      <c r="L2167" s="37">
        <f t="shared" si="2"/>
        <v>42</v>
      </c>
      <c r="M2167" s="37">
        <f t="shared" si="3"/>
        <v>19</v>
      </c>
      <c r="N2167" s="37">
        <f t="shared" si="4"/>
        <v>10</v>
      </c>
      <c r="O2167" s="37" t="str">
        <f t="array" ref="O2167">IFERROR(XLOOKUP(K2167,'Tipo de carga'!B:B,'Tipo de carga'!C:C))</f>
        <v>Diesel</v>
      </c>
    </row>
    <row r="2168">
      <c r="A2168" s="36">
        <v>1998.0</v>
      </c>
      <c r="B2168" s="37" t="str">
        <f>IFERROR(VLOOKUP(A2168,'asig octubre'!$A$2:$C$442,3,0))</f>
        <v>MeLi Dedicado Merida</v>
      </c>
      <c r="C2168" s="37" t="str">
        <f>IFERROR(VLOOKUP(A2168,'asig octubre'!$A$2:$B$442,2,0))</f>
        <v>EC-05</v>
      </c>
      <c r="D2168" s="38">
        <v>45584.899305555555</v>
      </c>
      <c r="E2168" s="36" t="s">
        <v>381</v>
      </c>
      <c r="F2168" s="37" t="str">
        <f t="array" ref="F2168">IFERROR(XLOOKUP(E2168,Operadores!A:A,Operadores!B:B))</f>
        <v>CHAJUA</v>
      </c>
      <c r="G2168" s="36" t="s">
        <v>425</v>
      </c>
      <c r="H2168" s="39">
        <v>24.98</v>
      </c>
      <c r="I2168" s="40">
        <v>336.0</v>
      </c>
      <c r="J2168" s="41">
        <f t="shared" si="1"/>
        <v>8393.28</v>
      </c>
      <c r="K2168" s="37" t="str">
        <f t="array" ref="K2168">IFERROR(XLOOKUP(G2168,'Tipo de carga'!A:A,'Tipo de carga'!B:B))</f>
        <v>Ticket</v>
      </c>
      <c r="L2168" s="37">
        <f t="shared" si="2"/>
        <v>42</v>
      </c>
      <c r="M2168" s="37">
        <f t="shared" si="3"/>
        <v>19</v>
      </c>
      <c r="N2168" s="37">
        <f t="shared" si="4"/>
        <v>10</v>
      </c>
      <c r="O2168" s="37" t="str">
        <f t="array" ref="O2168">IFERROR(XLOOKUP(K2168,'Tipo de carga'!B:B,'Tipo de carga'!C:C))</f>
        <v>Diesel</v>
      </c>
    </row>
    <row r="2169">
      <c r="A2169" s="36">
        <v>1910.0</v>
      </c>
      <c r="B2169" s="37" t="str">
        <f>IFERROR(VLOOKUP(A2169,'asig octubre'!$A$2:$C$442,3,0))</f>
        <v>MeLi Ded Puebla</v>
      </c>
      <c r="C2169" s="37" t="str">
        <f>IFERROR(VLOOKUP(A2169,'asig octubre'!$A$2:$B$442,2,0))</f>
        <v>EC-05</v>
      </c>
      <c r="D2169" s="38">
        <v>45584.76666666667</v>
      </c>
      <c r="E2169" s="36" t="s">
        <v>191</v>
      </c>
      <c r="F2169" s="37" t="str">
        <f t="array" ref="F2169">IFERROR(XLOOKUP(E2169,Operadores!A:A,Operadores!B:B))</f>
        <v>DIADAV</v>
      </c>
      <c r="G2169" s="36" t="s">
        <v>311</v>
      </c>
      <c r="H2169" s="39">
        <v>9.99</v>
      </c>
      <c r="I2169" s="40">
        <v>409.0</v>
      </c>
      <c r="J2169" s="41">
        <f t="shared" si="1"/>
        <v>4085.91</v>
      </c>
      <c r="K2169" s="37" t="str">
        <f t="array" ref="K2169">IFERROR(XLOOKUP(G2169,'Tipo de carga'!A:A,'Tipo de carga'!B:B))</f>
        <v>Natgas</v>
      </c>
      <c r="L2169" s="37">
        <f t="shared" si="2"/>
        <v>42</v>
      </c>
      <c r="M2169" s="37">
        <f t="shared" si="3"/>
        <v>19</v>
      </c>
      <c r="N2169" s="37">
        <f t="shared" si="4"/>
        <v>10</v>
      </c>
      <c r="O2169" s="37" t="str">
        <f t="array" ref="O2169">IFERROR(XLOOKUP(K2169,'Tipo de carga'!B:B,'Tipo de carga'!C:C))</f>
        <v>GNC</v>
      </c>
    </row>
    <row r="2170">
      <c r="A2170" s="36">
        <v>1921.0</v>
      </c>
      <c r="B2170" s="37" t="str">
        <f>IFERROR(VLOOKUP(A2170,'asig octubre'!$A$2:$C$442,3,0))</f>
        <v>Circuitos</v>
      </c>
      <c r="C2170" s="37" t="str">
        <f>IFERROR(VLOOKUP(A2170,'asig octubre'!$A$2:$B$442,2,0))</f>
        <v>EC-03</v>
      </c>
      <c r="D2170" s="38">
        <v>45584.76666666667</v>
      </c>
      <c r="E2170" s="36" t="s">
        <v>445</v>
      </c>
      <c r="F2170" s="37" t="str">
        <f t="array" ref="F2170">IFERROR(XLOOKUP(E2170,Operadores!A:A,Operadores!B:B))</f>
        <v>MIREDM</v>
      </c>
      <c r="G2170" s="36" t="s">
        <v>446</v>
      </c>
      <c r="H2170" s="39">
        <v>9.99</v>
      </c>
      <c r="I2170" s="40">
        <v>227.0</v>
      </c>
      <c r="J2170" s="41">
        <f t="shared" si="1"/>
        <v>2267.73</v>
      </c>
      <c r="K2170" s="37" t="str">
        <f t="array" ref="K2170">IFERROR(XLOOKUP(G2170,'Tipo de carga'!A:A,'Tipo de carga'!B:B))</f>
        <v>Natgas</v>
      </c>
      <c r="L2170" s="37">
        <f t="shared" si="2"/>
        <v>42</v>
      </c>
      <c r="M2170" s="37">
        <f t="shared" si="3"/>
        <v>19</v>
      </c>
      <c r="N2170" s="37">
        <f t="shared" si="4"/>
        <v>10</v>
      </c>
      <c r="O2170" s="37" t="str">
        <f t="array" ref="O2170">IFERROR(XLOOKUP(K2170,'Tipo de carga'!B:B,'Tipo de carga'!C:C))</f>
        <v>GNC</v>
      </c>
    </row>
    <row r="2171">
      <c r="A2171" s="36">
        <v>1917.0</v>
      </c>
      <c r="B2171" s="37" t="str">
        <f>IFERROR(VLOOKUP(A2171,'asig octubre'!$A$2:$C$442,3,0))</f>
        <v>MeLi asignado SD</v>
      </c>
      <c r="C2171" s="37" t="str">
        <f>IFERROR(VLOOKUP(A2171,'asig octubre'!$A$2:$B$442,2,0))</f>
        <v>EC-05</v>
      </c>
      <c r="D2171" s="38">
        <v>45584.0</v>
      </c>
      <c r="E2171" s="36" t="s">
        <v>17</v>
      </c>
      <c r="F2171" s="37" t="str">
        <f t="array" ref="F2171">IFERROR(XLOOKUP(E2171,Operadores!A:A,Operadores!B:B))</f>
        <v>ARASAL</v>
      </c>
      <c r="G2171" s="36" t="s">
        <v>311</v>
      </c>
      <c r="H2171" s="39">
        <v>9.99</v>
      </c>
      <c r="I2171" s="40">
        <v>190.0</v>
      </c>
      <c r="J2171" s="41">
        <f t="shared" si="1"/>
        <v>1898.1</v>
      </c>
      <c r="K2171" s="37" t="str">
        <f t="array" ref="K2171">IFERROR(XLOOKUP(G2171,'Tipo de carga'!A:A,'Tipo de carga'!B:B))</f>
        <v>Natgas</v>
      </c>
      <c r="L2171" s="37">
        <f t="shared" si="2"/>
        <v>42</v>
      </c>
      <c r="M2171" s="37">
        <f t="shared" si="3"/>
        <v>19</v>
      </c>
      <c r="N2171" s="37">
        <f t="shared" si="4"/>
        <v>10</v>
      </c>
      <c r="O2171" s="37" t="str">
        <f t="array" ref="O2171">IFERROR(XLOOKUP(K2171,'Tipo de carga'!B:B,'Tipo de carga'!C:C))</f>
        <v>GNC</v>
      </c>
    </row>
    <row r="2172">
      <c r="A2172" s="36">
        <v>1912.0</v>
      </c>
      <c r="B2172" s="37" t="str">
        <f>IFERROR(VLOOKUP(A2172,'asig octubre'!$A$2:$C$442,3,0))</f>
        <v>MeLi asignado SD</v>
      </c>
      <c r="C2172" s="37" t="str">
        <f>IFERROR(VLOOKUP(A2172,'asig octubre'!$A$2:$B$442,2,0))</f>
        <v>EC-05</v>
      </c>
      <c r="D2172" s="38">
        <v>45584.0</v>
      </c>
      <c r="E2172" s="36" t="s">
        <v>316</v>
      </c>
      <c r="F2172" s="37" t="str">
        <f t="array" ref="F2172">IFERROR(XLOOKUP(E2172,Operadores!A:A,Operadores!B:B))</f>
        <v>HERERI</v>
      </c>
      <c r="G2172" s="36" t="s">
        <v>315</v>
      </c>
      <c r="H2172" s="39">
        <v>10.65</v>
      </c>
      <c r="I2172" s="40">
        <v>287.0</v>
      </c>
      <c r="J2172" s="41">
        <f t="shared" si="1"/>
        <v>3056.55</v>
      </c>
      <c r="K2172" s="37" t="str">
        <f t="array" ref="K2172">IFERROR(XLOOKUP(G2172,'Tipo de carga'!A:A,'Tipo de carga'!B:B))</f>
        <v>COMSUSTENTA</v>
      </c>
      <c r="L2172" s="37">
        <f t="shared" si="2"/>
        <v>42</v>
      </c>
      <c r="M2172" s="37">
        <f t="shared" si="3"/>
        <v>19</v>
      </c>
      <c r="N2172" s="37">
        <f t="shared" si="4"/>
        <v>10</v>
      </c>
      <c r="O2172" s="37" t="str">
        <f t="array" ref="O2172">IFERROR(XLOOKUP(K2172,'Tipo de carga'!B:B,'Tipo de carga'!C:C))</f>
        <v>GNC</v>
      </c>
    </row>
    <row r="2173">
      <c r="A2173" s="36">
        <v>1918.0</v>
      </c>
      <c r="B2173" s="37" t="str">
        <f>IFERROR(VLOOKUP(A2173,'asig octubre'!$A$2:$C$442,3,0))</f>
        <v>MeLi asignado SD</v>
      </c>
      <c r="C2173" s="37" t="str">
        <f>IFERROR(VLOOKUP(A2173,'asig octubre'!$A$2:$B$442,2,0))</f>
        <v>EC-05</v>
      </c>
      <c r="D2173" s="38">
        <v>45584.0</v>
      </c>
      <c r="E2173" s="36" t="s">
        <v>318</v>
      </c>
      <c r="F2173" s="37" t="str">
        <f t="array" ref="F2173">IFERROR(XLOOKUP(E2173,Operadores!A:A,Operadores!B:B))</f>
        <v>SOSERN</v>
      </c>
      <c r="G2173" s="36" t="s">
        <v>315</v>
      </c>
      <c r="H2173" s="39">
        <v>10.65</v>
      </c>
      <c r="I2173" s="40">
        <v>267.0</v>
      </c>
      <c r="J2173" s="41">
        <f t="shared" si="1"/>
        <v>2843.55</v>
      </c>
      <c r="K2173" s="37" t="str">
        <f t="array" ref="K2173">IFERROR(XLOOKUP(G2173,'Tipo de carga'!A:A,'Tipo de carga'!B:B))</f>
        <v>COMSUSTENTA</v>
      </c>
      <c r="L2173" s="37">
        <f t="shared" si="2"/>
        <v>42</v>
      </c>
      <c r="M2173" s="37">
        <f t="shared" si="3"/>
        <v>19</v>
      </c>
      <c r="N2173" s="37">
        <f t="shared" si="4"/>
        <v>10</v>
      </c>
      <c r="O2173" s="37" t="str">
        <f t="array" ref="O2173">IFERROR(XLOOKUP(K2173,'Tipo de carga'!B:B,'Tipo de carga'!C:C))</f>
        <v>GNC</v>
      </c>
    </row>
    <row r="2174">
      <c r="A2174" s="36">
        <v>1923.0</v>
      </c>
      <c r="B2174" s="37" t="str">
        <f>IFERROR(VLOOKUP(A2174,'asig octubre'!$A$2:$C$442,3,0))</f>
        <v>MeLi Ded Puebla</v>
      </c>
      <c r="C2174" s="37" t="str">
        <f>IFERROR(VLOOKUP(A2174,'asig octubre'!$A$2:$B$442,2,0))</f>
        <v>EC-05</v>
      </c>
      <c r="D2174" s="38">
        <v>45584.0</v>
      </c>
      <c r="E2174" s="36" t="s">
        <v>447</v>
      </c>
      <c r="F2174" s="37" t="str">
        <f t="array" ref="F2174">IFERROR(XLOOKUP(E2174,Operadores!A:A,Operadores!B:B))</f>
        <v>SANMA05</v>
      </c>
      <c r="G2174" s="36" t="s">
        <v>315</v>
      </c>
      <c r="H2174" s="39">
        <v>10.65</v>
      </c>
      <c r="I2174" s="40">
        <v>251.0</v>
      </c>
      <c r="J2174" s="41">
        <f t="shared" si="1"/>
        <v>2673.15</v>
      </c>
      <c r="K2174" s="37" t="str">
        <f t="array" ref="K2174">IFERROR(XLOOKUP(G2174,'Tipo de carga'!A:A,'Tipo de carga'!B:B))</f>
        <v>COMSUSTENTA</v>
      </c>
      <c r="L2174" s="37">
        <f t="shared" si="2"/>
        <v>42</v>
      </c>
      <c r="M2174" s="37">
        <f t="shared" si="3"/>
        <v>19</v>
      </c>
      <c r="N2174" s="37">
        <f t="shared" si="4"/>
        <v>10</v>
      </c>
      <c r="O2174" s="37" t="str">
        <f t="array" ref="O2174">IFERROR(XLOOKUP(K2174,'Tipo de carga'!B:B,'Tipo de carga'!C:C))</f>
        <v>GNC</v>
      </c>
    </row>
    <row r="2175">
      <c r="A2175" s="36">
        <v>1928.0</v>
      </c>
      <c r="B2175" s="37" t="str">
        <f>IFERROR(VLOOKUP(A2175,'asig octubre'!$A$2:$C$442,3,0))</f>
        <v>MeLi Ded Puebla</v>
      </c>
      <c r="C2175" s="37" t="str">
        <f>IFERROR(VLOOKUP(A2175,'asig octubre'!$A$2:$B$442,2,0))</f>
        <v>EC-05</v>
      </c>
      <c r="D2175" s="38">
        <v>45584.0</v>
      </c>
      <c r="E2175" s="36" t="s">
        <v>319</v>
      </c>
      <c r="F2175" s="37" t="str">
        <f t="array" ref="F2175">IFERROR(XLOOKUP(E2175,Operadores!A:A,Operadores!B:B))</f>
        <v>BARPED</v>
      </c>
      <c r="G2175" s="36" t="s">
        <v>315</v>
      </c>
      <c r="H2175" s="39">
        <v>10.65</v>
      </c>
      <c r="I2175" s="40">
        <v>260.0</v>
      </c>
      <c r="J2175" s="41">
        <f t="shared" si="1"/>
        <v>2769</v>
      </c>
      <c r="K2175" s="37" t="str">
        <f t="array" ref="K2175">IFERROR(XLOOKUP(G2175,'Tipo de carga'!A:A,'Tipo de carga'!B:B))</f>
        <v>COMSUSTENTA</v>
      </c>
      <c r="L2175" s="37">
        <f t="shared" si="2"/>
        <v>42</v>
      </c>
      <c r="M2175" s="37">
        <f t="shared" si="3"/>
        <v>19</v>
      </c>
      <c r="N2175" s="37">
        <f t="shared" si="4"/>
        <v>10</v>
      </c>
      <c r="O2175" s="37" t="str">
        <f t="array" ref="O2175">IFERROR(XLOOKUP(K2175,'Tipo de carga'!B:B,'Tipo de carga'!C:C))</f>
        <v>GNC</v>
      </c>
    </row>
    <row r="2176">
      <c r="A2176" s="36">
        <v>1930.0</v>
      </c>
      <c r="B2176" s="37" t="str">
        <f>IFERROR(VLOOKUP(A2176,'asig octubre'!$A$2:$C$442,3,0))</f>
        <v>MeLi asignado SD</v>
      </c>
      <c r="C2176" s="37" t="str">
        <f>IFERROR(VLOOKUP(A2176,'asig octubre'!$A$2:$B$442,2,0))</f>
        <v>EC-05</v>
      </c>
      <c r="D2176" s="38">
        <v>45584.0</v>
      </c>
      <c r="E2176" s="36" t="s">
        <v>231</v>
      </c>
      <c r="F2176" s="37" t="str">
        <f t="array" ref="F2176">IFERROR(XLOOKUP(E2176,Operadores!A:A,Operadores!B:B))</f>
        <v>MARARM</v>
      </c>
      <c r="G2176" s="36" t="s">
        <v>315</v>
      </c>
      <c r="H2176" s="39">
        <v>10.65</v>
      </c>
      <c r="I2176" s="40">
        <v>243.0</v>
      </c>
      <c r="J2176" s="41">
        <f t="shared" si="1"/>
        <v>2587.95</v>
      </c>
      <c r="K2176" s="37" t="str">
        <f t="array" ref="K2176">IFERROR(XLOOKUP(G2176,'Tipo de carga'!A:A,'Tipo de carga'!B:B))</f>
        <v>COMSUSTENTA</v>
      </c>
      <c r="L2176" s="37">
        <f t="shared" si="2"/>
        <v>42</v>
      </c>
      <c r="M2176" s="37">
        <f t="shared" si="3"/>
        <v>19</v>
      </c>
      <c r="N2176" s="37">
        <f t="shared" si="4"/>
        <v>10</v>
      </c>
      <c r="O2176" s="37" t="str">
        <f t="array" ref="O2176">IFERROR(XLOOKUP(K2176,'Tipo de carga'!B:B,'Tipo de carga'!C:C))</f>
        <v>GNC</v>
      </c>
    </row>
    <row r="2177">
      <c r="A2177" s="36">
        <v>1978.0</v>
      </c>
      <c r="B2177" s="37" t="str">
        <f>IFERROR(VLOOKUP(A2177,'asig octubre'!$A$2:$C$442,3,0))</f>
        <v>MeLi Dedicado TD</v>
      </c>
      <c r="C2177" s="37" t="str">
        <f>IFERROR(VLOOKUP(A2177,'asig octubre'!$A$2:$B$442,2,0))</f>
        <v>EC-05</v>
      </c>
      <c r="D2177" s="38">
        <v>45585.92596064815</v>
      </c>
      <c r="E2177" s="36" t="s">
        <v>368</v>
      </c>
      <c r="F2177" s="37" t="str">
        <f t="array" ref="F2177">IFERROR(XLOOKUP(E2177,Operadores!A:A,Operadores!B:B))</f>
        <v>GARMAR</v>
      </c>
      <c r="G2177" s="36" t="s">
        <v>72</v>
      </c>
      <c r="H2177" s="39">
        <v>19.59</v>
      </c>
      <c r="I2177" s="40">
        <v>675.0</v>
      </c>
      <c r="J2177" s="41">
        <f t="shared" si="1"/>
        <v>13223.25</v>
      </c>
      <c r="K2177" s="37" t="str">
        <f t="array" ref="K2177">IFERROR(XLOOKUP(G2177,'Tipo de carga'!A:A,'Tipo de carga'!B:B))</f>
        <v>Autoabasto</v>
      </c>
      <c r="L2177" s="37">
        <f t="shared" si="2"/>
        <v>43</v>
      </c>
      <c r="M2177" s="37">
        <f t="shared" si="3"/>
        <v>20</v>
      </c>
      <c r="N2177" s="37">
        <f t="shared" si="4"/>
        <v>10</v>
      </c>
      <c r="O2177" s="37" t="str">
        <f t="array" ref="O2177">IFERROR(XLOOKUP(K2177,'Tipo de carga'!B:B,'Tipo de carga'!C:C))</f>
        <v>Diesel</v>
      </c>
    </row>
    <row r="2178">
      <c r="A2178" s="36">
        <v>1870.0</v>
      </c>
      <c r="B2178" s="37" t="str">
        <f>IFERROR(VLOOKUP(A2178,'asig octubre'!$A$2:$C$442,3,0))</f>
        <v>Circuitos</v>
      </c>
      <c r="C2178" s="37" t="str">
        <f>IFERROR(VLOOKUP(A2178,'asig octubre'!$A$2:$B$442,2,0))</f>
        <v>EC-03</v>
      </c>
      <c r="D2178" s="38">
        <v>45585.88182870371</v>
      </c>
      <c r="E2178" s="36" t="s">
        <v>385</v>
      </c>
      <c r="F2178" s="37" t="str">
        <f t="array" ref="F2178">IFERROR(XLOOKUP(E2178,Operadores!A:A,Operadores!B:B))</f>
        <v>RIOFE</v>
      </c>
      <c r="G2178" s="36" t="s">
        <v>72</v>
      </c>
      <c r="H2178" s="39">
        <v>19.59</v>
      </c>
      <c r="I2178" s="40">
        <v>800.0</v>
      </c>
      <c r="J2178" s="41">
        <f t="shared" si="1"/>
        <v>15672</v>
      </c>
      <c r="K2178" s="37" t="str">
        <f t="array" ref="K2178">IFERROR(XLOOKUP(G2178,'Tipo de carga'!A:A,'Tipo de carga'!B:B))</f>
        <v>Autoabasto</v>
      </c>
      <c r="L2178" s="37">
        <f t="shared" si="2"/>
        <v>43</v>
      </c>
      <c r="M2178" s="37">
        <f t="shared" si="3"/>
        <v>20</v>
      </c>
      <c r="N2178" s="37">
        <f t="shared" si="4"/>
        <v>10</v>
      </c>
      <c r="O2178" s="37" t="str">
        <f t="array" ref="O2178">IFERROR(XLOOKUP(K2178,'Tipo de carga'!B:B,'Tipo de carga'!C:C))</f>
        <v>Diesel</v>
      </c>
    </row>
    <row r="2179">
      <c r="A2179" s="36">
        <v>1950.0</v>
      </c>
      <c r="B2179" s="37" t="str">
        <f>IFERROR(VLOOKUP(A2179,'asig octubre'!$A$2:$C$442,3,0))</f>
        <v>MeLi asignado SD</v>
      </c>
      <c r="C2179" s="37" t="str">
        <f>IFERROR(VLOOKUP(A2179,'asig octubre'!$A$2:$B$442,2,0))</f>
        <v>EC-05</v>
      </c>
      <c r="D2179" s="38">
        <v>45585.86604166667</v>
      </c>
      <c r="E2179" s="36" t="s">
        <v>200</v>
      </c>
      <c r="F2179" s="37" t="str">
        <f t="array" ref="F2179">IFERROR(XLOOKUP(E2179,Operadores!A:A,Operadores!B:B))</f>
        <v>MAROSC</v>
      </c>
      <c r="G2179" s="36" t="s">
        <v>72</v>
      </c>
      <c r="H2179" s="39">
        <v>19.59</v>
      </c>
      <c r="I2179" s="40">
        <v>410.0</v>
      </c>
      <c r="J2179" s="41">
        <f t="shared" si="1"/>
        <v>8031.9</v>
      </c>
      <c r="K2179" s="37" t="str">
        <f t="array" ref="K2179">IFERROR(XLOOKUP(G2179,'Tipo de carga'!A:A,'Tipo de carga'!B:B))</f>
        <v>Autoabasto</v>
      </c>
      <c r="L2179" s="37">
        <f t="shared" si="2"/>
        <v>43</v>
      </c>
      <c r="M2179" s="37">
        <f t="shared" si="3"/>
        <v>20</v>
      </c>
      <c r="N2179" s="37">
        <f t="shared" si="4"/>
        <v>10</v>
      </c>
      <c r="O2179" s="37" t="str">
        <f t="array" ref="O2179">IFERROR(XLOOKUP(K2179,'Tipo de carga'!B:B,'Tipo de carga'!C:C))</f>
        <v>Diesel</v>
      </c>
    </row>
    <row r="2180">
      <c r="A2180" s="36">
        <v>1825.0</v>
      </c>
      <c r="B2180" s="37" t="str">
        <f>IFERROR(VLOOKUP(A2180,'asig octubre'!$A$2:$C$442,3,0))</f>
        <v>Circuitos</v>
      </c>
      <c r="C2180" s="37" t="str">
        <f>IFERROR(VLOOKUP(A2180,'asig octubre'!$A$2:$B$442,2,0))</f>
        <v>EC-03</v>
      </c>
      <c r="D2180" s="38">
        <v>45585.839375</v>
      </c>
      <c r="E2180" s="36" t="s">
        <v>346</v>
      </c>
      <c r="F2180" s="37" t="str">
        <f t="array" ref="F2180">IFERROR(XLOOKUP(E2180,Operadores!A:A,Operadores!B:B))</f>
        <v>ESPIS</v>
      </c>
      <c r="G2180" s="36" t="s">
        <v>72</v>
      </c>
      <c r="H2180" s="39">
        <v>19.59</v>
      </c>
      <c r="I2180" s="40">
        <v>680.0</v>
      </c>
      <c r="J2180" s="41">
        <f t="shared" si="1"/>
        <v>13321.2</v>
      </c>
      <c r="K2180" s="37" t="str">
        <f t="array" ref="K2180">IFERROR(XLOOKUP(G2180,'Tipo de carga'!A:A,'Tipo de carga'!B:B))</f>
        <v>Autoabasto</v>
      </c>
      <c r="L2180" s="37">
        <f t="shared" si="2"/>
        <v>43</v>
      </c>
      <c r="M2180" s="37">
        <f t="shared" si="3"/>
        <v>20</v>
      </c>
      <c r="N2180" s="37">
        <f t="shared" si="4"/>
        <v>10</v>
      </c>
      <c r="O2180" s="37" t="str">
        <f t="array" ref="O2180">IFERROR(XLOOKUP(K2180,'Tipo de carga'!B:B,'Tipo de carga'!C:C))</f>
        <v>Diesel</v>
      </c>
    </row>
    <row r="2181">
      <c r="A2181" s="36">
        <v>1958.0</v>
      </c>
      <c r="B2181" s="37" t="str">
        <f>IFERROR(VLOOKUP(A2181,'asig octubre'!$A$2:$C$442,3,0))</f>
        <v>Full Liver</v>
      </c>
      <c r="C2181" s="37" t="str">
        <f>IFERROR(VLOOKUP(A2181,'asig octubre'!$A$2:$B$442,2,0))</f>
        <v>EC-01</v>
      </c>
      <c r="D2181" s="38">
        <v>45585.823587962965</v>
      </c>
      <c r="E2181" s="36" t="s">
        <v>218</v>
      </c>
      <c r="F2181" s="37" t="str">
        <f t="array" ref="F2181">IFERROR(XLOOKUP(E2181,Operadores!A:A,Operadores!B:B))</f>
        <v>MONAL</v>
      </c>
      <c r="G2181" s="36" t="s">
        <v>72</v>
      </c>
      <c r="H2181" s="39">
        <v>19.59</v>
      </c>
      <c r="I2181" s="40">
        <v>760.0</v>
      </c>
      <c r="J2181" s="41">
        <f t="shared" si="1"/>
        <v>14888.4</v>
      </c>
      <c r="K2181" s="37" t="str">
        <f t="array" ref="K2181">IFERROR(XLOOKUP(G2181,'Tipo de carga'!A:A,'Tipo de carga'!B:B))</f>
        <v>Autoabasto</v>
      </c>
      <c r="L2181" s="37">
        <f t="shared" si="2"/>
        <v>43</v>
      </c>
      <c r="M2181" s="37">
        <f t="shared" si="3"/>
        <v>20</v>
      </c>
      <c r="N2181" s="37">
        <f t="shared" si="4"/>
        <v>10</v>
      </c>
      <c r="O2181" s="37" t="str">
        <f t="array" ref="O2181">IFERROR(XLOOKUP(K2181,'Tipo de carga'!B:B,'Tipo de carga'!C:C))</f>
        <v>Diesel</v>
      </c>
    </row>
    <row r="2182">
      <c r="A2182" s="36">
        <v>2003.0</v>
      </c>
      <c r="B2182" s="37" t="str">
        <f>IFERROR(VLOOKUP(A2182,'asig octubre'!$A$2:$C$442,3,0))</f>
        <v>MeLi asignado SD</v>
      </c>
      <c r="C2182" s="37" t="str">
        <f>IFERROR(VLOOKUP(A2182,'asig octubre'!$A$2:$B$442,2,0))</f>
        <v>EC-05</v>
      </c>
      <c r="D2182" s="38">
        <v>45585.80761574074</v>
      </c>
      <c r="E2182" s="36" t="s">
        <v>371</v>
      </c>
      <c r="F2182" s="37" t="str">
        <f t="array" ref="F2182">IFERROR(XLOOKUP(E2182,Operadores!A:A,Operadores!B:B))</f>
        <v>MEDJOS01</v>
      </c>
      <c r="G2182" s="36" t="s">
        <v>72</v>
      </c>
      <c r="H2182" s="39">
        <v>19.59</v>
      </c>
      <c r="I2182" s="40">
        <v>359.0</v>
      </c>
      <c r="J2182" s="41">
        <f t="shared" si="1"/>
        <v>7032.81</v>
      </c>
      <c r="K2182" s="37" t="str">
        <f t="array" ref="K2182">IFERROR(XLOOKUP(G2182,'Tipo de carga'!A:A,'Tipo de carga'!B:B))</f>
        <v>Autoabasto</v>
      </c>
      <c r="L2182" s="37">
        <f t="shared" si="2"/>
        <v>43</v>
      </c>
      <c r="M2182" s="37">
        <f t="shared" si="3"/>
        <v>20</v>
      </c>
      <c r="N2182" s="37">
        <f t="shared" si="4"/>
        <v>10</v>
      </c>
      <c r="O2182" s="37" t="str">
        <f t="array" ref="O2182">IFERROR(XLOOKUP(K2182,'Tipo de carga'!B:B,'Tipo de carga'!C:C))</f>
        <v>Diesel</v>
      </c>
    </row>
    <row r="2183">
      <c r="A2183" s="36">
        <v>1985.0</v>
      </c>
      <c r="B2183" s="37" t="str">
        <f>IFERROR(VLOOKUP(A2183,'asig octubre'!$A$2:$C$442,3,0))</f>
        <v>MeLi Dedicado TD</v>
      </c>
      <c r="C2183" s="37" t="str">
        <f>IFERROR(VLOOKUP(A2183,'asig octubre'!$A$2:$B$442,2,0))</f>
        <v>EC-05</v>
      </c>
      <c r="D2183" s="38">
        <v>45585.8055787037</v>
      </c>
      <c r="E2183" s="36" t="s">
        <v>418</v>
      </c>
      <c r="F2183" s="37" t="str">
        <f t="array" ref="F2183">IFERROR(XLOOKUP(E2183,Operadores!A:A,Operadores!B:B))</f>
        <v>MENMI</v>
      </c>
      <c r="G2183" s="36" t="s">
        <v>72</v>
      </c>
      <c r="H2183" s="39">
        <v>19.59</v>
      </c>
      <c r="I2183" s="40">
        <v>622.0</v>
      </c>
      <c r="J2183" s="41">
        <f t="shared" si="1"/>
        <v>12184.98</v>
      </c>
      <c r="K2183" s="37" t="str">
        <f t="array" ref="K2183">IFERROR(XLOOKUP(G2183,'Tipo de carga'!A:A,'Tipo de carga'!B:B))</f>
        <v>Autoabasto</v>
      </c>
      <c r="L2183" s="37">
        <f t="shared" si="2"/>
        <v>43</v>
      </c>
      <c r="M2183" s="37">
        <f t="shared" si="3"/>
        <v>20</v>
      </c>
      <c r="N2183" s="37">
        <f t="shared" si="4"/>
        <v>10</v>
      </c>
      <c r="O2183" s="37" t="str">
        <f t="array" ref="O2183">IFERROR(XLOOKUP(K2183,'Tipo de carga'!B:B,'Tipo de carga'!C:C))</f>
        <v>Diesel</v>
      </c>
    </row>
    <row r="2184">
      <c r="A2184" s="36">
        <v>1953.0</v>
      </c>
      <c r="B2184" s="37" t="str">
        <f>IFERROR(VLOOKUP(A2184,'asig octubre'!$A$2:$C$442,3,0))</f>
        <v>MeLi asignado SD</v>
      </c>
      <c r="C2184" s="37" t="str">
        <f>IFERROR(VLOOKUP(A2184,'asig octubre'!$A$2:$B$442,2,0))</f>
        <v>EC-05</v>
      </c>
      <c r="D2184" s="38">
        <v>45585.73143518518</v>
      </c>
      <c r="E2184" s="36" t="s">
        <v>172</v>
      </c>
      <c r="F2184" s="37" t="str">
        <f t="array" ref="F2184">IFERROR(XLOOKUP(E2184,Operadores!A:A,Operadores!B:B))</f>
        <v>REDJUL</v>
      </c>
      <c r="G2184" s="36" t="s">
        <v>72</v>
      </c>
      <c r="H2184" s="39">
        <v>19.59</v>
      </c>
      <c r="I2184" s="40">
        <v>686.0</v>
      </c>
      <c r="J2184" s="41">
        <f t="shared" si="1"/>
        <v>13438.74</v>
      </c>
      <c r="K2184" s="37" t="str">
        <f t="array" ref="K2184">IFERROR(XLOOKUP(G2184,'Tipo de carga'!A:A,'Tipo de carga'!B:B))</f>
        <v>Autoabasto</v>
      </c>
      <c r="L2184" s="37">
        <f t="shared" si="2"/>
        <v>43</v>
      </c>
      <c r="M2184" s="37">
        <f t="shared" si="3"/>
        <v>20</v>
      </c>
      <c r="N2184" s="37">
        <f t="shared" si="4"/>
        <v>10</v>
      </c>
      <c r="O2184" s="37" t="str">
        <f t="array" ref="O2184">IFERROR(XLOOKUP(K2184,'Tipo de carga'!B:B,'Tipo de carga'!C:C))</f>
        <v>Diesel</v>
      </c>
    </row>
    <row r="2185">
      <c r="A2185" s="36">
        <v>2000.0</v>
      </c>
      <c r="B2185" s="37" t="str">
        <f>IFERROR(VLOOKUP(A2185,'asig octubre'!$A$2:$C$442,3,0))</f>
        <v>MeLi Dedicado Merida</v>
      </c>
      <c r="C2185" s="37" t="str">
        <f>IFERROR(VLOOKUP(A2185,'asig octubre'!$A$2:$B$442,2,0))</f>
        <v>EC-05</v>
      </c>
      <c r="D2185" s="38">
        <v>45585.707280092596</v>
      </c>
      <c r="E2185" s="36" t="s">
        <v>402</v>
      </c>
      <c r="F2185" s="37" t="str">
        <f t="array" ref="F2185">IFERROR(XLOOKUP(E2185,Operadores!A:A,Operadores!B:B))</f>
        <v>GARJOS02</v>
      </c>
      <c r="G2185" s="36" t="s">
        <v>72</v>
      </c>
      <c r="H2185" s="39">
        <v>19.59</v>
      </c>
      <c r="I2185" s="40">
        <v>275.0</v>
      </c>
      <c r="J2185" s="41">
        <f t="shared" si="1"/>
        <v>5387.25</v>
      </c>
      <c r="K2185" s="37" t="str">
        <f t="array" ref="K2185">IFERROR(XLOOKUP(G2185,'Tipo de carga'!A:A,'Tipo de carga'!B:B))</f>
        <v>Autoabasto</v>
      </c>
      <c r="L2185" s="37">
        <f t="shared" si="2"/>
        <v>43</v>
      </c>
      <c r="M2185" s="37">
        <f t="shared" si="3"/>
        <v>20</v>
      </c>
      <c r="N2185" s="37">
        <f t="shared" si="4"/>
        <v>10</v>
      </c>
      <c r="O2185" s="37" t="str">
        <f t="array" ref="O2185">IFERROR(XLOOKUP(K2185,'Tipo de carga'!B:B,'Tipo de carga'!C:C))</f>
        <v>Diesel</v>
      </c>
    </row>
    <row r="2186">
      <c r="A2186" s="36">
        <v>2007.0</v>
      </c>
      <c r="B2186" s="37" t="str">
        <f>IFERROR(VLOOKUP(A2186,'asig octubre'!$A$2:$C$442,3,0))</f>
        <v>MeLi Asignado TD</v>
      </c>
      <c r="C2186" s="37" t="str">
        <f>IFERROR(VLOOKUP(A2186,'asig octubre'!$A$2:$B$442,2,0))</f>
        <v>EC-05</v>
      </c>
      <c r="D2186" s="38">
        <v>45585.69449074074</v>
      </c>
      <c r="E2186" s="36" t="s">
        <v>417</v>
      </c>
      <c r="F2186" s="37" t="str">
        <f t="array" ref="F2186">IFERROR(XLOOKUP(E2186,Operadores!A:A,Operadores!B:B))</f>
        <v>OLVJUA01</v>
      </c>
      <c r="G2186" s="36" t="s">
        <v>72</v>
      </c>
      <c r="H2186" s="39">
        <v>19.59</v>
      </c>
      <c r="I2186" s="40">
        <v>588.0</v>
      </c>
      <c r="J2186" s="41">
        <f t="shared" si="1"/>
        <v>11518.92</v>
      </c>
      <c r="K2186" s="37" t="str">
        <f t="array" ref="K2186">IFERROR(XLOOKUP(G2186,'Tipo de carga'!A:A,'Tipo de carga'!B:B))</f>
        <v>Autoabasto</v>
      </c>
      <c r="L2186" s="37">
        <f t="shared" si="2"/>
        <v>43</v>
      </c>
      <c r="M2186" s="37">
        <f t="shared" si="3"/>
        <v>20</v>
      </c>
      <c r="N2186" s="37">
        <f t="shared" si="4"/>
        <v>10</v>
      </c>
      <c r="O2186" s="37" t="str">
        <f t="array" ref="O2186">IFERROR(XLOOKUP(K2186,'Tipo de carga'!B:B,'Tipo de carga'!C:C))</f>
        <v>Diesel</v>
      </c>
    </row>
    <row r="2187">
      <c r="A2187" s="36">
        <v>1828.0</v>
      </c>
      <c r="B2187" s="37" t="str">
        <f>IFERROR(VLOOKUP(A2187,'asig octubre'!$A$2:$C$442,3,0))</f>
        <v>Circuitos Mty</v>
      </c>
      <c r="C2187" s="37" t="str">
        <f>IFERROR(VLOOKUP(A2187,'asig octubre'!$A$2:$B$442,2,0))</f>
        <v>EC-07</v>
      </c>
      <c r="D2187" s="38">
        <v>45585.67140046296</v>
      </c>
      <c r="E2187" s="36" t="s">
        <v>414</v>
      </c>
      <c r="F2187" s="37" t="str">
        <f t="array" ref="F2187">IFERROR(XLOOKUP(E2187,Operadores!A:A,Operadores!B:B))</f>
        <v>CRUBE</v>
      </c>
      <c r="G2187" s="36" t="s">
        <v>72</v>
      </c>
      <c r="H2187" s="39">
        <v>19.59</v>
      </c>
      <c r="I2187" s="40">
        <v>640.0</v>
      </c>
      <c r="J2187" s="41">
        <f t="shared" si="1"/>
        <v>12537.6</v>
      </c>
      <c r="K2187" s="37" t="str">
        <f t="array" ref="K2187">IFERROR(XLOOKUP(G2187,'Tipo de carga'!A:A,'Tipo de carga'!B:B))</f>
        <v>Autoabasto</v>
      </c>
      <c r="L2187" s="37">
        <f t="shared" si="2"/>
        <v>43</v>
      </c>
      <c r="M2187" s="37">
        <f t="shared" si="3"/>
        <v>20</v>
      </c>
      <c r="N2187" s="37">
        <f t="shared" si="4"/>
        <v>10</v>
      </c>
      <c r="O2187" s="37" t="str">
        <f t="array" ref="O2187">IFERROR(XLOOKUP(K2187,'Tipo de carga'!B:B,'Tipo de carga'!C:C))</f>
        <v>Diesel</v>
      </c>
    </row>
    <row r="2188">
      <c r="A2188" s="36">
        <v>1900.0</v>
      </c>
      <c r="B2188" s="37" t="str">
        <f>IFERROR(VLOOKUP(A2188,'asig octubre'!$A$2:$C$442,3,0))</f>
        <v>Full Liver</v>
      </c>
      <c r="C2188" s="37" t="str">
        <f>IFERROR(VLOOKUP(A2188,'asig octubre'!$A$2:$B$442,2,0))</f>
        <v>EC-01</v>
      </c>
      <c r="D2188" s="38">
        <v>45585.66420138889</v>
      </c>
      <c r="E2188" s="36" t="s">
        <v>431</v>
      </c>
      <c r="F2188" s="37" t="str">
        <f t="array" ref="F2188">IFERROR(XLOOKUP(E2188,Operadores!A:A,Operadores!B:B))</f>
        <v>ANANOE</v>
      </c>
      <c r="G2188" s="36" t="s">
        <v>72</v>
      </c>
      <c r="H2188" s="39">
        <v>19.59</v>
      </c>
      <c r="I2188" s="40">
        <v>847.0</v>
      </c>
      <c r="J2188" s="41">
        <f t="shared" si="1"/>
        <v>16592.73</v>
      </c>
      <c r="K2188" s="37" t="str">
        <f t="array" ref="K2188">IFERROR(XLOOKUP(G2188,'Tipo de carga'!A:A,'Tipo de carga'!B:B))</f>
        <v>Autoabasto</v>
      </c>
      <c r="L2188" s="37">
        <f t="shared" si="2"/>
        <v>43</v>
      </c>
      <c r="M2188" s="37">
        <f t="shared" si="3"/>
        <v>20</v>
      </c>
      <c r="N2188" s="37">
        <f t="shared" si="4"/>
        <v>10</v>
      </c>
      <c r="O2188" s="37" t="str">
        <f t="array" ref="O2188">IFERROR(XLOOKUP(K2188,'Tipo de carga'!B:B,'Tipo de carga'!C:C))</f>
        <v>Diesel</v>
      </c>
    </row>
    <row r="2189">
      <c r="A2189" s="36">
        <v>1731.0</v>
      </c>
      <c r="B2189" s="37" t="str">
        <f>IFERROR(VLOOKUP(A2189,'asig octubre'!$A$2:$C$442,3,0))</f>
        <v>Pilgrims Tepo</v>
      </c>
      <c r="C2189" s="37" t="str">
        <f>IFERROR(VLOOKUP(A2189,'asig octubre'!$A$2:$B$442,2,0))</f>
        <v>EC-02</v>
      </c>
      <c r="D2189" s="38">
        <v>45585.64608796296</v>
      </c>
      <c r="E2189" s="36" t="s">
        <v>378</v>
      </c>
      <c r="F2189" s="37" t="str">
        <f t="array" ref="F2189">IFERROR(XLOOKUP(E2189,Operadores!A:A,Operadores!B:B))</f>
        <v>RAMHEC</v>
      </c>
      <c r="G2189" s="36" t="s">
        <v>72</v>
      </c>
      <c r="H2189" s="39">
        <v>19.59</v>
      </c>
      <c r="I2189" s="40">
        <v>181.0</v>
      </c>
      <c r="J2189" s="41">
        <f t="shared" si="1"/>
        <v>3545.79</v>
      </c>
      <c r="K2189" s="37" t="str">
        <f t="array" ref="K2189">IFERROR(XLOOKUP(G2189,'Tipo de carga'!A:A,'Tipo de carga'!B:B))</f>
        <v>Autoabasto</v>
      </c>
      <c r="L2189" s="37">
        <f t="shared" si="2"/>
        <v>43</v>
      </c>
      <c r="M2189" s="37">
        <f t="shared" si="3"/>
        <v>20</v>
      </c>
      <c r="N2189" s="37">
        <f t="shared" si="4"/>
        <v>10</v>
      </c>
      <c r="O2189" s="37" t="str">
        <f t="array" ref="O2189">IFERROR(XLOOKUP(K2189,'Tipo de carga'!B:B,'Tipo de carga'!C:C))</f>
        <v>Diesel</v>
      </c>
    </row>
    <row r="2190">
      <c r="A2190" s="36">
        <v>1795.0</v>
      </c>
      <c r="B2190" s="37" t="str">
        <f>IFERROR(VLOOKUP(A2190,'asig octubre'!$A$2:$C$442,3,0))</f>
        <v>Pilgrims Tepo</v>
      </c>
      <c r="C2190" s="37" t="str">
        <f>IFERROR(VLOOKUP(A2190,'asig octubre'!$A$2:$B$442,2,0))</f>
        <v>EC-02</v>
      </c>
      <c r="D2190" s="38">
        <v>45585.64356481482</v>
      </c>
      <c r="E2190" s="36" t="s">
        <v>379</v>
      </c>
      <c r="F2190" s="37" t="str">
        <f t="array" ref="F2190">IFERROR(XLOOKUP(E2190,Operadores!A:A,Operadores!B:B))</f>
        <v>MEDAND</v>
      </c>
      <c r="G2190" s="36" t="s">
        <v>72</v>
      </c>
      <c r="H2190" s="39">
        <v>19.59</v>
      </c>
      <c r="I2190" s="40">
        <v>178.0</v>
      </c>
      <c r="J2190" s="41">
        <f t="shared" si="1"/>
        <v>3487.02</v>
      </c>
      <c r="K2190" s="37" t="str">
        <f t="array" ref="K2190">IFERROR(XLOOKUP(G2190,'Tipo de carga'!A:A,'Tipo de carga'!B:B))</f>
        <v>Autoabasto</v>
      </c>
      <c r="L2190" s="37">
        <f t="shared" si="2"/>
        <v>43</v>
      </c>
      <c r="M2190" s="37">
        <f t="shared" si="3"/>
        <v>20</v>
      </c>
      <c r="N2190" s="37">
        <f t="shared" si="4"/>
        <v>10</v>
      </c>
      <c r="O2190" s="37" t="str">
        <f t="array" ref="O2190">IFERROR(XLOOKUP(K2190,'Tipo de carga'!B:B,'Tipo de carga'!C:C))</f>
        <v>Diesel</v>
      </c>
    </row>
    <row r="2191">
      <c r="A2191" s="36">
        <v>1735.0</v>
      </c>
      <c r="B2191" s="37" t="str">
        <f>IFERROR(VLOOKUP(A2191,'asig octubre'!$A$2:$C$442,3,0))</f>
        <v>Pilgrims Tepo</v>
      </c>
      <c r="C2191" s="37" t="str">
        <f>IFERROR(VLOOKUP(A2191,'asig octubre'!$A$2:$B$442,2,0))</f>
        <v>EC-02</v>
      </c>
      <c r="D2191" s="38">
        <v>45585.634780092594</v>
      </c>
      <c r="E2191" s="36" t="s">
        <v>382</v>
      </c>
      <c r="F2191" s="37" t="str">
        <f t="array" ref="F2191">IFERROR(XLOOKUP(E2191,Operadores!A:A,Operadores!B:B))</f>
        <v>SALMIG01</v>
      </c>
      <c r="G2191" s="36" t="s">
        <v>72</v>
      </c>
      <c r="H2191" s="39">
        <v>19.59</v>
      </c>
      <c r="I2191" s="40">
        <v>193.0</v>
      </c>
      <c r="J2191" s="41">
        <f t="shared" si="1"/>
        <v>3780.87</v>
      </c>
      <c r="K2191" s="37" t="str">
        <f t="array" ref="K2191">IFERROR(XLOOKUP(G2191,'Tipo de carga'!A:A,'Tipo de carga'!B:B))</f>
        <v>Autoabasto</v>
      </c>
      <c r="L2191" s="37">
        <f t="shared" si="2"/>
        <v>43</v>
      </c>
      <c r="M2191" s="37">
        <f t="shared" si="3"/>
        <v>20</v>
      </c>
      <c r="N2191" s="37">
        <f t="shared" si="4"/>
        <v>10</v>
      </c>
      <c r="O2191" s="37" t="str">
        <f t="array" ref="O2191">IFERROR(XLOOKUP(K2191,'Tipo de carga'!B:B,'Tipo de carga'!C:C))</f>
        <v>Diesel</v>
      </c>
    </row>
    <row r="2192">
      <c r="A2192" s="36">
        <v>1754.0</v>
      </c>
      <c r="B2192" s="37" t="str">
        <f>IFERROR(VLOOKUP(A2192,'asig octubre'!$A$2:$C$442,3,0))</f>
        <v>Pilgrims Tepo</v>
      </c>
      <c r="C2192" s="37" t="str">
        <f>IFERROR(VLOOKUP(A2192,'asig octubre'!$A$2:$B$442,2,0))</f>
        <v>EC-02</v>
      </c>
      <c r="D2192" s="38">
        <v>45585.623460648145</v>
      </c>
      <c r="E2192" s="36" t="s">
        <v>384</v>
      </c>
      <c r="F2192" s="37" t="str">
        <f t="array" ref="F2192">IFERROR(XLOOKUP(E2192,Operadores!A:A,Operadores!B:B))</f>
        <v>LEOJOS</v>
      </c>
      <c r="G2192" s="36" t="s">
        <v>72</v>
      </c>
      <c r="H2192" s="39">
        <v>19.59</v>
      </c>
      <c r="I2192" s="40">
        <v>71.0</v>
      </c>
      <c r="J2192" s="41">
        <f t="shared" si="1"/>
        <v>1390.89</v>
      </c>
      <c r="K2192" s="37" t="str">
        <f t="array" ref="K2192">IFERROR(XLOOKUP(G2192,'Tipo de carga'!A:A,'Tipo de carga'!B:B))</f>
        <v>Autoabasto</v>
      </c>
      <c r="L2192" s="37">
        <f t="shared" si="2"/>
        <v>43</v>
      </c>
      <c r="M2192" s="37">
        <f t="shared" si="3"/>
        <v>20</v>
      </c>
      <c r="N2192" s="37">
        <f t="shared" si="4"/>
        <v>10</v>
      </c>
      <c r="O2192" s="37" t="str">
        <f t="array" ref="O2192">IFERROR(XLOOKUP(K2192,'Tipo de carga'!B:B,'Tipo de carga'!C:C))</f>
        <v>Diesel</v>
      </c>
    </row>
    <row r="2193">
      <c r="A2193" s="36">
        <v>1695.0</v>
      </c>
      <c r="B2193" s="37" t="str">
        <f>IFERROR(VLOOKUP(A2193,'asig octubre'!$A$2:$C$442,3,0))</f>
        <v>Pilgrims Tepo</v>
      </c>
      <c r="C2193" s="37" t="str">
        <f>IFERROR(VLOOKUP(A2193,'asig octubre'!$A$2:$B$442,2,0))</f>
        <v>EC-02</v>
      </c>
      <c r="D2193" s="38">
        <v>45585.62200231481</v>
      </c>
      <c r="E2193" s="36" t="s">
        <v>451</v>
      </c>
      <c r="F2193" s="37" t="str">
        <f t="array" ref="F2193">IFERROR(XLOOKUP(E2193,Operadores!A:A,Operadores!B:B))</f>
        <v>CARJOS02</v>
      </c>
      <c r="G2193" s="36" t="s">
        <v>72</v>
      </c>
      <c r="H2193" s="39">
        <v>19.59</v>
      </c>
      <c r="I2193" s="40">
        <v>195.0</v>
      </c>
      <c r="J2193" s="41">
        <f t="shared" si="1"/>
        <v>3820.05</v>
      </c>
      <c r="K2193" s="37" t="str">
        <f t="array" ref="K2193">IFERROR(XLOOKUP(G2193,'Tipo de carga'!A:A,'Tipo de carga'!B:B))</f>
        <v>Autoabasto</v>
      </c>
      <c r="L2193" s="37">
        <f t="shared" si="2"/>
        <v>43</v>
      </c>
      <c r="M2193" s="37">
        <f t="shared" si="3"/>
        <v>20</v>
      </c>
      <c r="N2193" s="37">
        <f t="shared" si="4"/>
        <v>10</v>
      </c>
      <c r="O2193" s="37" t="str">
        <f t="array" ref="O2193">IFERROR(XLOOKUP(K2193,'Tipo de carga'!B:B,'Tipo de carga'!C:C))</f>
        <v>Diesel</v>
      </c>
    </row>
    <row r="2194">
      <c r="A2194" s="36">
        <v>1857.0</v>
      </c>
      <c r="B2194" s="37" t="str">
        <f>IFERROR(VLOOKUP(A2194,'asig octubre'!$A$2:$C$442,3,0))</f>
        <v>Pipas</v>
      </c>
      <c r="C2194" s="37" t="str">
        <f>IFERROR(VLOOKUP(A2194,'asig octubre'!$A$2:$B$442,2,0))</f>
        <v>EC-02</v>
      </c>
      <c r="D2194" s="38">
        <v>45585.61142361111</v>
      </c>
      <c r="E2194" s="36" t="s">
        <v>331</v>
      </c>
      <c r="F2194" s="37" t="str">
        <f t="array" ref="F2194">IFERROR(XLOOKUP(E2194,Operadores!A:A,Operadores!B:B))</f>
        <v>ANGJOE</v>
      </c>
      <c r="G2194" s="36" t="s">
        <v>72</v>
      </c>
      <c r="H2194" s="39">
        <v>19.59</v>
      </c>
      <c r="I2194" s="40">
        <v>493.0</v>
      </c>
      <c r="J2194" s="41">
        <f t="shared" si="1"/>
        <v>9657.87</v>
      </c>
      <c r="K2194" s="37" t="str">
        <f t="array" ref="K2194">IFERROR(XLOOKUP(G2194,'Tipo de carga'!A:A,'Tipo de carga'!B:B))</f>
        <v>Autoabasto</v>
      </c>
      <c r="L2194" s="37">
        <f t="shared" si="2"/>
        <v>43</v>
      </c>
      <c r="M2194" s="37">
        <f t="shared" si="3"/>
        <v>20</v>
      </c>
      <c r="N2194" s="37">
        <f t="shared" si="4"/>
        <v>10</v>
      </c>
      <c r="O2194" s="37" t="str">
        <f t="array" ref="O2194">IFERROR(XLOOKUP(K2194,'Tipo de carga'!B:B,'Tipo de carga'!C:C))</f>
        <v>Diesel</v>
      </c>
    </row>
    <row r="2195">
      <c r="A2195" s="36">
        <v>1757.0</v>
      </c>
      <c r="B2195" s="37" t="str">
        <f>IFERROR(VLOOKUP(A2195,'asig octubre'!$A$2:$C$442,3,0))</f>
        <v>Pilgrims Tepo</v>
      </c>
      <c r="C2195" s="37" t="str">
        <f>IFERROR(VLOOKUP(A2195,'asig octubre'!$A$2:$B$442,2,0))</f>
        <v>EC-02</v>
      </c>
      <c r="D2195" s="38">
        <v>45585.609872685185</v>
      </c>
      <c r="E2195" s="36" t="s">
        <v>377</v>
      </c>
      <c r="F2195" s="37" t="str">
        <f t="array" ref="F2195">IFERROR(XLOOKUP(E2195,Operadores!A:A,Operadores!B:B))</f>
        <v>MARMIG</v>
      </c>
      <c r="G2195" s="36" t="s">
        <v>72</v>
      </c>
      <c r="H2195" s="39">
        <v>19.59</v>
      </c>
      <c r="I2195" s="40">
        <v>207.0</v>
      </c>
      <c r="J2195" s="41">
        <f t="shared" si="1"/>
        <v>4055.13</v>
      </c>
      <c r="K2195" s="37" t="str">
        <f t="array" ref="K2195">IFERROR(XLOOKUP(G2195,'Tipo de carga'!A:A,'Tipo de carga'!B:B))</f>
        <v>Autoabasto</v>
      </c>
      <c r="L2195" s="37">
        <f t="shared" si="2"/>
        <v>43</v>
      </c>
      <c r="M2195" s="37">
        <f t="shared" si="3"/>
        <v>20</v>
      </c>
      <c r="N2195" s="37">
        <f t="shared" si="4"/>
        <v>10</v>
      </c>
      <c r="O2195" s="37" t="str">
        <f t="array" ref="O2195">IFERROR(XLOOKUP(K2195,'Tipo de carga'!B:B,'Tipo de carga'!C:C))</f>
        <v>Diesel</v>
      </c>
    </row>
    <row r="2196">
      <c r="A2196" s="36">
        <v>1987.0</v>
      </c>
      <c r="B2196" s="37" t="str">
        <f>IFERROR(VLOOKUP(A2196,'asig octubre'!$A$2:$C$442,3,0))</f>
        <v>MeLi asignado SD</v>
      </c>
      <c r="C2196" s="37" t="str">
        <f>IFERROR(VLOOKUP(A2196,'asig octubre'!$A$2:$B$442,2,0))</f>
        <v>EC-05</v>
      </c>
      <c r="D2196" s="38">
        <v>45585.597719907404</v>
      </c>
      <c r="E2196" s="36" t="s">
        <v>244</v>
      </c>
      <c r="F2196" s="37" t="str">
        <f t="array" ref="F2196">IFERROR(XLOOKUP(E2196,Operadores!A:A,Operadores!B:B))</f>
        <v>BALEDU</v>
      </c>
      <c r="G2196" s="36" t="s">
        <v>72</v>
      </c>
      <c r="H2196" s="39">
        <v>19.59</v>
      </c>
      <c r="I2196" s="40">
        <v>792.0</v>
      </c>
      <c r="J2196" s="41">
        <f t="shared" si="1"/>
        <v>15515.28</v>
      </c>
      <c r="K2196" s="37" t="str">
        <f t="array" ref="K2196">IFERROR(XLOOKUP(G2196,'Tipo de carga'!A:A,'Tipo de carga'!B:B))</f>
        <v>Autoabasto</v>
      </c>
      <c r="L2196" s="37">
        <f t="shared" si="2"/>
        <v>43</v>
      </c>
      <c r="M2196" s="37">
        <f t="shared" si="3"/>
        <v>20</v>
      </c>
      <c r="N2196" s="37">
        <f t="shared" si="4"/>
        <v>10</v>
      </c>
      <c r="O2196" s="37" t="str">
        <f t="array" ref="O2196">IFERROR(XLOOKUP(K2196,'Tipo de carga'!B:B,'Tipo de carga'!C:C))</f>
        <v>Diesel</v>
      </c>
    </row>
    <row r="2197">
      <c r="A2197" s="36">
        <v>1959.0</v>
      </c>
      <c r="B2197" s="37" t="str">
        <f>IFERROR(VLOOKUP(A2197,'asig octubre'!$A$2:$C$442,3,0))</f>
        <v>Full Liver</v>
      </c>
      <c r="C2197" s="37" t="str">
        <f>IFERROR(VLOOKUP(A2197,'asig octubre'!$A$2:$B$442,2,0))</f>
        <v>EC-01</v>
      </c>
      <c r="D2197" s="38">
        <v>45585.59483796296</v>
      </c>
      <c r="E2197" s="36" t="s">
        <v>206</v>
      </c>
      <c r="F2197" s="37" t="str">
        <f t="array" ref="F2197">IFERROR(XLOOKUP(E2197,Operadores!A:A,Operadores!B:B))</f>
        <v>JARDAN</v>
      </c>
      <c r="G2197" s="36" t="s">
        <v>72</v>
      </c>
      <c r="H2197" s="39">
        <v>19.59</v>
      </c>
      <c r="I2197" s="40">
        <v>308.0</v>
      </c>
      <c r="J2197" s="41">
        <f t="shared" si="1"/>
        <v>6033.72</v>
      </c>
      <c r="K2197" s="37" t="str">
        <f t="array" ref="K2197">IFERROR(XLOOKUP(G2197,'Tipo de carga'!A:A,'Tipo de carga'!B:B))</f>
        <v>Autoabasto</v>
      </c>
      <c r="L2197" s="37">
        <f t="shared" si="2"/>
        <v>43</v>
      </c>
      <c r="M2197" s="37">
        <f t="shared" si="3"/>
        <v>20</v>
      </c>
      <c r="N2197" s="37">
        <f t="shared" si="4"/>
        <v>10</v>
      </c>
      <c r="O2197" s="37" t="str">
        <f t="array" ref="O2197">IFERROR(XLOOKUP(K2197,'Tipo de carga'!B:B,'Tipo de carga'!C:C))</f>
        <v>Diesel</v>
      </c>
    </row>
    <row r="2198">
      <c r="A2198" s="36">
        <v>1891.0</v>
      </c>
      <c r="B2198" s="37" t="str">
        <f>IFERROR(VLOOKUP(A2198,'asig octubre'!$A$2:$C$442,3,0))</f>
        <v>Circuitos</v>
      </c>
      <c r="C2198" s="37" t="str">
        <f>IFERROR(VLOOKUP(A2198,'asig octubre'!$A$2:$B$442,2,0))</f>
        <v>EC-03</v>
      </c>
      <c r="D2198" s="38">
        <v>45585.539606481485</v>
      </c>
      <c r="E2198" s="36" t="s">
        <v>195</v>
      </c>
      <c r="F2198" s="37" t="str">
        <f t="array" ref="F2198">IFERROR(XLOOKUP(E2198,Operadores!A:A,Operadores!B:B))</f>
        <v>APAJOS</v>
      </c>
      <c r="G2198" s="36" t="s">
        <v>72</v>
      </c>
      <c r="H2198" s="39">
        <v>19.59</v>
      </c>
      <c r="I2198" s="40">
        <v>788.0</v>
      </c>
      <c r="J2198" s="41">
        <f t="shared" si="1"/>
        <v>15436.92</v>
      </c>
      <c r="K2198" s="37" t="str">
        <f t="array" ref="K2198">IFERROR(XLOOKUP(G2198,'Tipo de carga'!A:A,'Tipo de carga'!B:B))</f>
        <v>Autoabasto</v>
      </c>
      <c r="L2198" s="37">
        <f t="shared" si="2"/>
        <v>43</v>
      </c>
      <c r="M2198" s="37">
        <f t="shared" si="3"/>
        <v>20</v>
      </c>
      <c r="N2198" s="37">
        <f t="shared" si="4"/>
        <v>10</v>
      </c>
      <c r="O2198" s="37" t="str">
        <f t="array" ref="O2198">IFERROR(XLOOKUP(K2198,'Tipo de carga'!B:B,'Tipo de carga'!C:C))</f>
        <v>Diesel</v>
      </c>
    </row>
    <row r="2199">
      <c r="A2199" s="36">
        <v>2019.0</v>
      </c>
      <c r="B2199" s="37" t="str">
        <f>IFERROR(VLOOKUP(A2199,'asig octubre'!$A$2:$C$442,3,0))</f>
        <v>MeLi asignado SD</v>
      </c>
      <c r="C2199" s="37" t="str">
        <f>IFERROR(VLOOKUP(A2199,'asig octubre'!$A$2:$B$442,2,0))</f>
        <v>EC-05</v>
      </c>
      <c r="D2199" s="38">
        <v>45585.52811342593</v>
      </c>
      <c r="E2199" s="36" t="s">
        <v>207</v>
      </c>
      <c r="F2199" s="37" t="str">
        <f t="array" ref="F2199">IFERROR(XLOOKUP(E2199,Operadores!A:A,Operadores!B:B))</f>
        <v>HERJOS08</v>
      </c>
      <c r="G2199" s="36" t="s">
        <v>72</v>
      </c>
      <c r="H2199" s="39">
        <v>19.59</v>
      </c>
      <c r="I2199" s="40">
        <v>305.0</v>
      </c>
      <c r="J2199" s="41">
        <f t="shared" si="1"/>
        <v>5974.95</v>
      </c>
      <c r="K2199" s="37" t="str">
        <f t="array" ref="K2199">IFERROR(XLOOKUP(G2199,'Tipo de carga'!A:A,'Tipo de carga'!B:B))</f>
        <v>Autoabasto</v>
      </c>
      <c r="L2199" s="37">
        <f t="shared" si="2"/>
        <v>43</v>
      </c>
      <c r="M2199" s="37">
        <f t="shared" si="3"/>
        <v>20</v>
      </c>
      <c r="N2199" s="37">
        <f t="shared" si="4"/>
        <v>10</v>
      </c>
      <c r="O2199" s="37" t="str">
        <f t="array" ref="O2199">IFERROR(XLOOKUP(K2199,'Tipo de carga'!B:B,'Tipo de carga'!C:C))</f>
        <v>Diesel</v>
      </c>
    </row>
    <row r="2200">
      <c r="A2200" s="36">
        <v>1836.0</v>
      </c>
      <c r="B2200" s="37" t="str">
        <f>IFERROR(VLOOKUP(A2200,'asig octubre'!$A$2:$C$442,3,0))</f>
        <v>Full Liver</v>
      </c>
      <c r="C2200" s="37" t="str">
        <f>IFERROR(VLOOKUP(A2200,'asig octubre'!$A$2:$B$442,2,0))</f>
        <v>EC-01</v>
      </c>
      <c r="D2200" s="38">
        <v>45585.523506944446</v>
      </c>
      <c r="E2200" s="36" t="s">
        <v>297</v>
      </c>
      <c r="F2200" s="37" t="str">
        <f t="array" ref="F2200">IFERROR(XLOOKUP(E2200,Operadores!A:A,Operadores!B:B))</f>
        <v>HUEAR</v>
      </c>
      <c r="G2200" s="36" t="s">
        <v>72</v>
      </c>
      <c r="H2200" s="39">
        <v>19.59</v>
      </c>
      <c r="I2200" s="40">
        <v>837.0</v>
      </c>
      <c r="J2200" s="41">
        <f t="shared" si="1"/>
        <v>16396.83</v>
      </c>
      <c r="K2200" s="37" t="str">
        <f t="array" ref="K2200">IFERROR(XLOOKUP(G2200,'Tipo de carga'!A:A,'Tipo de carga'!B:B))</f>
        <v>Autoabasto</v>
      </c>
      <c r="L2200" s="37">
        <f t="shared" si="2"/>
        <v>43</v>
      </c>
      <c r="M2200" s="37">
        <f t="shared" si="3"/>
        <v>20</v>
      </c>
      <c r="N2200" s="37">
        <f t="shared" si="4"/>
        <v>10</v>
      </c>
      <c r="O2200" s="37" t="str">
        <f t="array" ref="O2200">IFERROR(XLOOKUP(K2200,'Tipo de carga'!B:B,'Tipo de carga'!C:C))</f>
        <v>Diesel</v>
      </c>
    </row>
    <row r="2201">
      <c r="A2201" s="36">
        <v>1949.0</v>
      </c>
      <c r="B2201" s="37" t="str">
        <f>IFERROR(VLOOKUP(A2201,'asig octubre'!$A$2:$C$442,3,0))</f>
        <v>MeLi asignado SD</v>
      </c>
      <c r="C2201" s="37" t="str">
        <f>IFERROR(VLOOKUP(A2201,'asig octubre'!$A$2:$B$442,2,0))</f>
        <v>EC-05</v>
      </c>
      <c r="D2201" s="38">
        <v>45585.487905092596</v>
      </c>
      <c r="E2201" s="36" t="s">
        <v>170</v>
      </c>
      <c r="F2201" s="37" t="str">
        <f t="array" ref="F2201">IFERROR(XLOOKUP(E2201,Operadores!A:A,Operadores!B:B))</f>
        <v>MIRISR</v>
      </c>
      <c r="G2201" s="36" t="s">
        <v>72</v>
      </c>
      <c r="H2201" s="39">
        <v>19.59</v>
      </c>
      <c r="I2201" s="40">
        <v>335.0</v>
      </c>
      <c r="J2201" s="41">
        <f t="shared" si="1"/>
        <v>6562.65</v>
      </c>
      <c r="K2201" s="37" t="str">
        <f t="array" ref="K2201">IFERROR(XLOOKUP(G2201,'Tipo de carga'!A:A,'Tipo de carga'!B:B))</f>
        <v>Autoabasto</v>
      </c>
      <c r="L2201" s="37">
        <f t="shared" si="2"/>
        <v>43</v>
      </c>
      <c r="M2201" s="37">
        <f t="shared" si="3"/>
        <v>20</v>
      </c>
      <c r="N2201" s="37">
        <f t="shared" si="4"/>
        <v>10</v>
      </c>
      <c r="O2201" s="37" t="str">
        <f t="array" ref="O2201">IFERROR(XLOOKUP(K2201,'Tipo de carga'!B:B,'Tipo de carga'!C:C))</f>
        <v>Diesel</v>
      </c>
    </row>
    <row r="2202">
      <c r="A2202" s="36">
        <v>2016.0</v>
      </c>
      <c r="B2202" s="37" t="str">
        <f>IFERROR(VLOOKUP(A2202,'asig octubre'!$A$2:$C$442,3,0))</f>
        <v>MeLi asignado SD</v>
      </c>
      <c r="C2202" s="37" t="str">
        <f>IFERROR(VLOOKUP(A2202,'asig octubre'!$A$2:$B$442,2,0))</f>
        <v>EC-05</v>
      </c>
      <c r="D2202" s="38">
        <v>45585.484305555554</v>
      </c>
      <c r="E2202" s="36" t="s">
        <v>161</v>
      </c>
      <c r="F2202" s="37" t="str">
        <f t="array" ref="F2202">IFERROR(XLOOKUP(E2202,Operadores!A:A,Operadores!B:B))</f>
        <v>SANART</v>
      </c>
      <c r="G2202" s="36" t="s">
        <v>72</v>
      </c>
      <c r="H2202" s="39">
        <v>19.59</v>
      </c>
      <c r="I2202" s="40">
        <v>369.0</v>
      </c>
      <c r="J2202" s="41">
        <f t="shared" si="1"/>
        <v>7228.71</v>
      </c>
      <c r="K2202" s="37" t="str">
        <f t="array" ref="K2202">IFERROR(XLOOKUP(G2202,'Tipo de carga'!A:A,'Tipo de carga'!B:B))</f>
        <v>Autoabasto</v>
      </c>
      <c r="L2202" s="37">
        <f t="shared" si="2"/>
        <v>43</v>
      </c>
      <c r="M2202" s="37">
        <f t="shared" si="3"/>
        <v>20</v>
      </c>
      <c r="N2202" s="37">
        <f t="shared" si="4"/>
        <v>10</v>
      </c>
      <c r="O2202" s="37" t="str">
        <f t="array" ref="O2202">IFERROR(XLOOKUP(K2202,'Tipo de carga'!B:B,'Tipo de carga'!C:C))</f>
        <v>Diesel</v>
      </c>
    </row>
    <row r="2203">
      <c r="A2203" s="36">
        <v>1871.0</v>
      </c>
      <c r="B2203" s="37" t="str">
        <f>IFERROR(VLOOKUP(A2203,'asig octubre'!$A$2:$C$442,3,0))</f>
        <v>Circuitos</v>
      </c>
      <c r="C2203" s="37" t="str">
        <f>IFERROR(VLOOKUP(A2203,'asig octubre'!$A$2:$B$442,2,0))</f>
        <v>EC-03</v>
      </c>
      <c r="D2203" s="38">
        <v>45585.47798611111</v>
      </c>
      <c r="E2203" s="36" t="s">
        <v>197</v>
      </c>
      <c r="F2203" s="37" t="str">
        <f t="array" ref="F2203">IFERROR(XLOOKUP(E2203,Operadores!A:A,Operadores!B:B))</f>
        <v>REYALE</v>
      </c>
      <c r="G2203" s="36" t="s">
        <v>72</v>
      </c>
      <c r="H2203" s="39">
        <v>19.59</v>
      </c>
      <c r="I2203" s="40">
        <v>606.0</v>
      </c>
      <c r="J2203" s="41">
        <f t="shared" si="1"/>
        <v>11871.54</v>
      </c>
      <c r="K2203" s="37" t="str">
        <f t="array" ref="K2203">IFERROR(XLOOKUP(G2203,'Tipo de carga'!A:A,'Tipo de carga'!B:B))</f>
        <v>Autoabasto</v>
      </c>
      <c r="L2203" s="37">
        <f t="shared" si="2"/>
        <v>43</v>
      </c>
      <c r="M2203" s="37">
        <f t="shared" si="3"/>
        <v>20</v>
      </c>
      <c r="N2203" s="37">
        <f t="shared" si="4"/>
        <v>10</v>
      </c>
      <c r="O2203" s="37" t="str">
        <f t="array" ref="O2203">IFERROR(XLOOKUP(K2203,'Tipo de carga'!B:B,'Tipo de carga'!C:C))</f>
        <v>Diesel</v>
      </c>
    </row>
    <row r="2204">
      <c r="A2204" s="36">
        <v>1866.0</v>
      </c>
      <c r="B2204" s="37" t="str">
        <f>IFERROR(VLOOKUP(A2204,'asig octubre'!$A$2:$C$442,3,0))</f>
        <v>Pilgrims Tepo</v>
      </c>
      <c r="C2204" s="37" t="str">
        <f>IFERROR(VLOOKUP(A2204,'asig octubre'!$A$2:$B$442,2,0))</f>
        <v>EC-02</v>
      </c>
      <c r="D2204" s="38">
        <v>45585.47331018518</v>
      </c>
      <c r="E2204" s="36" t="s">
        <v>380</v>
      </c>
      <c r="F2204" s="37" t="str">
        <f t="array" ref="F2204">IFERROR(XLOOKUP(E2204,Operadores!A:A,Operadores!B:B))</f>
        <v>FRAMAU</v>
      </c>
      <c r="G2204" s="36" t="s">
        <v>72</v>
      </c>
      <c r="H2204" s="39">
        <v>19.59</v>
      </c>
      <c r="I2204" s="40">
        <v>110.0</v>
      </c>
      <c r="J2204" s="41">
        <f t="shared" si="1"/>
        <v>2154.9</v>
      </c>
      <c r="K2204" s="37" t="str">
        <f t="array" ref="K2204">IFERROR(XLOOKUP(G2204,'Tipo de carga'!A:A,'Tipo de carga'!B:B))</f>
        <v>Autoabasto</v>
      </c>
      <c r="L2204" s="37">
        <f t="shared" si="2"/>
        <v>43</v>
      </c>
      <c r="M2204" s="37">
        <f t="shared" si="3"/>
        <v>20</v>
      </c>
      <c r="N2204" s="37">
        <f t="shared" si="4"/>
        <v>10</v>
      </c>
      <c r="O2204" s="37" t="str">
        <f t="array" ref="O2204">IFERROR(XLOOKUP(K2204,'Tipo de carga'!B:B,'Tipo de carga'!C:C))</f>
        <v>Diesel</v>
      </c>
    </row>
    <row r="2205">
      <c r="A2205" s="36">
        <v>1934.0</v>
      </c>
      <c r="B2205" s="37" t="str">
        <f>IFERROR(VLOOKUP(A2205,'asig octubre'!$A$2:$C$442,3,0))</f>
        <v>Circuitos</v>
      </c>
      <c r="C2205" s="37" t="str">
        <f>IFERROR(VLOOKUP(A2205,'asig octubre'!$A$2:$B$442,2,0))</f>
        <v>EC-03</v>
      </c>
      <c r="D2205" s="38">
        <v>45585.46324074074</v>
      </c>
      <c r="E2205" s="36" t="s">
        <v>272</v>
      </c>
      <c r="F2205" s="37" t="str">
        <f t="array" ref="F2205">IFERROR(XLOOKUP(E2205,Operadores!A:A,Operadores!B:B))</f>
        <v>AVIEN</v>
      </c>
      <c r="G2205" s="36" t="s">
        <v>72</v>
      </c>
      <c r="H2205" s="39">
        <v>19.59</v>
      </c>
      <c r="I2205" s="40">
        <v>352.0</v>
      </c>
      <c r="J2205" s="41">
        <f t="shared" si="1"/>
        <v>6895.68</v>
      </c>
      <c r="K2205" s="37" t="str">
        <f t="array" ref="K2205">IFERROR(XLOOKUP(G2205,'Tipo de carga'!A:A,'Tipo de carga'!B:B))</f>
        <v>Autoabasto</v>
      </c>
      <c r="L2205" s="37">
        <f t="shared" si="2"/>
        <v>43</v>
      </c>
      <c r="M2205" s="37">
        <f t="shared" si="3"/>
        <v>20</v>
      </c>
      <c r="N2205" s="37">
        <f t="shared" si="4"/>
        <v>10</v>
      </c>
      <c r="O2205" s="37" t="str">
        <f t="array" ref="O2205">IFERROR(XLOOKUP(K2205,'Tipo de carga'!B:B,'Tipo de carga'!C:C))</f>
        <v>Diesel</v>
      </c>
    </row>
    <row r="2206">
      <c r="A2206" s="36">
        <v>1955.0</v>
      </c>
      <c r="B2206" s="37" t="str">
        <f>IFERROR(VLOOKUP(A2206,'asig octubre'!$A$2:$C$442,3,0))</f>
        <v>Circuitos</v>
      </c>
      <c r="C2206" s="37" t="str">
        <f>IFERROR(VLOOKUP(A2206,'asig octubre'!$A$2:$B$442,2,0))</f>
        <v>EC-03</v>
      </c>
      <c r="D2206" s="38">
        <v>45585.460810185185</v>
      </c>
      <c r="E2206" s="36" t="s">
        <v>205</v>
      </c>
      <c r="F2206" s="37" t="str">
        <f t="array" ref="F2206">IFERROR(XLOOKUP(E2206,Operadores!A:A,Operadores!B:B))</f>
        <v>MOZPEDX</v>
      </c>
      <c r="G2206" s="36" t="s">
        <v>72</v>
      </c>
      <c r="H2206" s="39">
        <v>19.59</v>
      </c>
      <c r="I2206" s="40">
        <v>452.0</v>
      </c>
      <c r="J2206" s="41">
        <f t="shared" si="1"/>
        <v>8854.68</v>
      </c>
      <c r="K2206" s="37" t="str">
        <f t="array" ref="K2206">IFERROR(XLOOKUP(G2206,'Tipo de carga'!A:A,'Tipo de carga'!B:B))</f>
        <v>Autoabasto</v>
      </c>
      <c r="L2206" s="37">
        <f t="shared" si="2"/>
        <v>43</v>
      </c>
      <c r="M2206" s="37">
        <f t="shared" si="3"/>
        <v>20</v>
      </c>
      <c r="N2206" s="37">
        <f t="shared" si="4"/>
        <v>10</v>
      </c>
      <c r="O2206" s="37" t="str">
        <f t="array" ref="O2206">IFERROR(XLOOKUP(K2206,'Tipo de carga'!B:B,'Tipo de carga'!C:C))</f>
        <v>Diesel</v>
      </c>
    </row>
    <row r="2207">
      <c r="A2207" s="36">
        <v>1951.0</v>
      </c>
      <c r="B2207" s="37" t="str">
        <f>IFERROR(VLOOKUP(A2207,'asig octubre'!$A$2:$C$442,3,0))</f>
        <v>MeLi Dedicado TD</v>
      </c>
      <c r="C2207" s="37" t="str">
        <f>IFERROR(VLOOKUP(A2207,'asig octubre'!$A$2:$B$442,2,0))</f>
        <v>EC-05</v>
      </c>
      <c r="D2207" s="38">
        <v>45585.43927083333</v>
      </c>
      <c r="E2207" s="36" t="s">
        <v>196</v>
      </c>
      <c r="F2207" s="37" t="str">
        <f t="array" ref="F2207">IFERROR(XLOOKUP(E2207,Operadores!A:A,Operadores!B:B))</f>
        <v>HERJOS07</v>
      </c>
      <c r="G2207" s="36" t="s">
        <v>72</v>
      </c>
      <c r="H2207" s="39">
        <v>19.59</v>
      </c>
      <c r="I2207" s="40">
        <v>385.0</v>
      </c>
      <c r="J2207" s="41">
        <f t="shared" si="1"/>
        <v>7542.15</v>
      </c>
      <c r="K2207" s="37" t="str">
        <f t="array" ref="K2207">IFERROR(XLOOKUP(G2207,'Tipo de carga'!A:A,'Tipo de carga'!B:B))</f>
        <v>Autoabasto</v>
      </c>
      <c r="L2207" s="37">
        <f t="shared" si="2"/>
        <v>43</v>
      </c>
      <c r="M2207" s="37">
        <f t="shared" si="3"/>
        <v>20</v>
      </c>
      <c r="N2207" s="37">
        <f t="shared" si="4"/>
        <v>10</v>
      </c>
      <c r="O2207" s="37" t="str">
        <f t="array" ref="O2207">IFERROR(XLOOKUP(K2207,'Tipo de carga'!B:B,'Tipo de carga'!C:C))</f>
        <v>Diesel</v>
      </c>
    </row>
    <row r="2208">
      <c r="A2208" s="36">
        <v>1852.0</v>
      </c>
      <c r="B2208" s="37" t="str">
        <f>IFERROR(VLOOKUP(A2208,'asig octubre'!$A$2:$C$442,3,0))</f>
        <v>Circuitos</v>
      </c>
      <c r="C2208" s="37" t="str">
        <f>IFERROR(VLOOKUP(A2208,'asig octubre'!$A$2:$B$442,2,0))</f>
        <v>EC-03</v>
      </c>
      <c r="D2208" s="38">
        <v>45585.42815972222</v>
      </c>
      <c r="E2208" s="36" t="s">
        <v>237</v>
      </c>
      <c r="F2208" s="37" t="str">
        <f t="array" ref="F2208">IFERROR(XLOOKUP(E2208,Operadores!A:A,Operadores!B:B))</f>
        <v>HUAIS</v>
      </c>
      <c r="G2208" s="36" t="s">
        <v>72</v>
      </c>
      <c r="H2208" s="39">
        <v>19.59</v>
      </c>
      <c r="I2208" s="40">
        <v>751.0</v>
      </c>
      <c r="J2208" s="41">
        <f t="shared" si="1"/>
        <v>14712.09</v>
      </c>
      <c r="K2208" s="37" t="str">
        <f t="array" ref="K2208">IFERROR(XLOOKUP(G2208,'Tipo de carga'!A:A,'Tipo de carga'!B:B))</f>
        <v>Autoabasto</v>
      </c>
      <c r="L2208" s="37">
        <f t="shared" si="2"/>
        <v>43</v>
      </c>
      <c r="M2208" s="37">
        <f t="shared" si="3"/>
        <v>20</v>
      </c>
      <c r="N2208" s="37">
        <f t="shared" si="4"/>
        <v>10</v>
      </c>
      <c r="O2208" s="37" t="str">
        <f t="array" ref="O2208">IFERROR(XLOOKUP(K2208,'Tipo de carga'!B:B,'Tipo de carga'!C:C))</f>
        <v>Diesel</v>
      </c>
    </row>
    <row r="2209">
      <c r="A2209" s="36">
        <v>1724.0</v>
      </c>
      <c r="B2209" s="37" t="str">
        <f>IFERROR(VLOOKUP(A2209,'asig octubre'!$A$2:$C$442,3,0))</f>
        <v>Liverpool Local</v>
      </c>
      <c r="C2209" s="37" t="str">
        <f>IFERROR(VLOOKUP(A2209,'asig octubre'!$A$2:$B$442,2,0))</f>
        <v>EC-01</v>
      </c>
      <c r="D2209" s="38">
        <v>45585.41788194444</v>
      </c>
      <c r="E2209" s="36" t="s">
        <v>427</v>
      </c>
      <c r="F2209" s="37" t="str">
        <f t="array" ref="F2209">IFERROR(XLOOKUP(E2209,Operadores!A:A,Operadores!B:B))</f>
        <v>REYJA01</v>
      </c>
      <c r="G2209" s="36" t="s">
        <v>72</v>
      </c>
      <c r="H2209" s="39">
        <v>19.59</v>
      </c>
      <c r="I2209" s="40">
        <v>287.0</v>
      </c>
      <c r="J2209" s="41">
        <f t="shared" si="1"/>
        <v>5622.33</v>
      </c>
      <c r="K2209" s="37" t="str">
        <f t="array" ref="K2209">IFERROR(XLOOKUP(G2209,'Tipo de carga'!A:A,'Tipo de carga'!B:B))</f>
        <v>Autoabasto</v>
      </c>
      <c r="L2209" s="37">
        <f t="shared" si="2"/>
        <v>43</v>
      </c>
      <c r="M2209" s="37">
        <f t="shared" si="3"/>
        <v>20</v>
      </c>
      <c r="N2209" s="37">
        <f t="shared" si="4"/>
        <v>10</v>
      </c>
      <c r="O2209" s="37" t="str">
        <f t="array" ref="O2209">IFERROR(XLOOKUP(K2209,'Tipo de carga'!B:B,'Tipo de carga'!C:C))</f>
        <v>Diesel</v>
      </c>
    </row>
    <row r="2210">
      <c r="A2210" s="36">
        <v>1976.0</v>
      </c>
      <c r="B2210" s="37" t="str">
        <f>IFERROR(VLOOKUP(A2210,'asig octubre'!$A$2:$C$442,3,0))</f>
        <v>MeLi asignado SD</v>
      </c>
      <c r="C2210" s="37" t="str">
        <f>IFERROR(VLOOKUP(A2210,'asig octubre'!$A$2:$B$442,2,0))</f>
        <v>EC-05</v>
      </c>
      <c r="D2210" s="38">
        <v>45585.410150462965</v>
      </c>
      <c r="E2210" s="36" t="s">
        <v>178</v>
      </c>
      <c r="F2210" s="37" t="str">
        <f t="array" ref="F2210">IFERROR(XLOOKUP(E2210,Operadores!A:A,Operadores!B:B))</f>
        <v>BAUGEO</v>
      </c>
      <c r="G2210" s="36" t="s">
        <v>72</v>
      </c>
      <c r="H2210" s="39">
        <v>19.59</v>
      </c>
      <c r="I2210" s="40">
        <v>500.0</v>
      </c>
      <c r="J2210" s="41">
        <f t="shared" si="1"/>
        <v>9795</v>
      </c>
      <c r="K2210" s="37" t="str">
        <f t="array" ref="K2210">IFERROR(XLOOKUP(G2210,'Tipo de carga'!A:A,'Tipo de carga'!B:B))</f>
        <v>Autoabasto</v>
      </c>
      <c r="L2210" s="37">
        <f t="shared" si="2"/>
        <v>43</v>
      </c>
      <c r="M2210" s="37">
        <f t="shared" si="3"/>
        <v>20</v>
      </c>
      <c r="N2210" s="37">
        <f t="shared" si="4"/>
        <v>10</v>
      </c>
      <c r="O2210" s="37" t="str">
        <f t="array" ref="O2210">IFERROR(XLOOKUP(K2210,'Tipo de carga'!B:B,'Tipo de carga'!C:C))</f>
        <v>Diesel</v>
      </c>
    </row>
    <row r="2211">
      <c r="A2211" s="36">
        <v>2017.0</v>
      </c>
      <c r="B2211" s="37" t="str">
        <f>IFERROR(VLOOKUP(A2211,'asig octubre'!$A$2:$C$442,3,0))</f>
        <v>MeLi asignado SD</v>
      </c>
      <c r="C2211" s="37" t="str">
        <f>IFERROR(VLOOKUP(A2211,'asig octubre'!$A$2:$B$442,2,0))</f>
        <v>EC-05</v>
      </c>
      <c r="D2211" s="38">
        <v>45585.40663194445</v>
      </c>
      <c r="E2211" s="36" t="s">
        <v>179</v>
      </c>
      <c r="F2211" s="37" t="str">
        <f t="array" ref="F2211">IFERROR(XLOOKUP(E2211,Operadores!A:A,Operadores!B:B))</f>
        <v>IBAJOS</v>
      </c>
      <c r="G2211" s="36" t="s">
        <v>72</v>
      </c>
      <c r="H2211" s="39">
        <v>19.59</v>
      </c>
      <c r="I2211" s="40">
        <v>315.0</v>
      </c>
      <c r="J2211" s="41">
        <f t="shared" si="1"/>
        <v>6170.85</v>
      </c>
      <c r="K2211" s="37" t="str">
        <f t="array" ref="K2211">IFERROR(XLOOKUP(G2211,'Tipo de carga'!A:A,'Tipo de carga'!B:B))</f>
        <v>Autoabasto</v>
      </c>
      <c r="L2211" s="37">
        <f t="shared" si="2"/>
        <v>43</v>
      </c>
      <c r="M2211" s="37">
        <f t="shared" si="3"/>
        <v>20</v>
      </c>
      <c r="N2211" s="37">
        <f t="shared" si="4"/>
        <v>10</v>
      </c>
      <c r="O2211" s="37" t="str">
        <f t="array" ref="O2211">IFERROR(XLOOKUP(K2211,'Tipo de carga'!B:B,'Tipo de carga'!C:C))</f>
        <v>Diesel</v>
      </c>
    </row>
    <row r="2212">
      <c r="A2212" s="36">
        <v>2011.0</v>
      </c>
      <c r="B2212" s="37" t="str">
        <f>IFERROR(VLOOKUP(A2212,'asig octubre'!$A$2:$C$442,3,0))</f>
        <v>MeLi asignado SD</v>
      </c>
      <c r="C2212" s="37" t="str">
        <f>IFERROR(VLOOKUP(A2212,'asig octubre'!$A$2:$B$442,2,0))</f>
        <v>EC-05</v>
      </c>
      <c r="D2212" s="38">
        <v>45585.394583333335</v>
      </c>
      <c r="E2212" s="36" t="s">
        <v>226</v>
      </c>
      <c r="F2212" s="37" t="str">
        <f t="array" ref="F2212">IFERROR(XLOOKUP(E2212,Operadores!A:A,Operadores!B:B))</f>
        <v>PERFID</v>
      </c>
      <c r="G2212" s="36" t="s">
        <v>72</v>
      </c>
      <c r="H2212" s="39">
        <v>19.59</v>
      </c>
      <c r="I2212" s="40">
        <v>308.0</v>
      </c>
      <c r="J2212" s="41">
        <f t="shared" si="1"/>
        <v>6033.72</v>
      </c>
      <c r="K2212" s="37" t="str">
        <f t="array" ref="K2212">IFERROR(XLOOKUP(G2212,'Tipo de carga'!A:A,'Tipo de carga'!B:B))</f>
        <v>Autoabasto</v>
      </c>
      <c r="L2212" s="37">
        <f t="shared" si="2"/>
        <v>43</v>
      </c>
      <c r="M2212" s="37">
        <f t="shared" si="3"/>
        <v>20</v>
      </c>
      <c r="N2212" s="37">
        <f t="shared" si="4"/>
        <v>10</v>
      </c>
      <c r="O2212" s="37" t="str">
        <f t="array" ref="O2212">IFERROR(XLOOKUP(K2212,'Tipo de carga'!B:B,'Tipo de carga'!C:C))</f>
        <v>Diesel</v>
      </c>
    </row>
    <row r="2213">
      <c r="A2213" s="36">
        <v>1847.0</v>
      </c>
      <c r="B2213" s="37" t="str">
        <f>IFERROR(VLOOKUP(A2213,'asig octubre'!$A$2:$C$442,3,0))</f>
        <v>Circuitos</v>
      </c>
      <c r="C2213" s="37" t="str">
        <f>IFERROR(VLOOKUP(A2213,'asig octubre'!$A$2:$B$442,2,0))</f>
        <v>EC-03</v>
      </c>
      <c r="D2213" s="38">
        <v>45585.3915625</v>
      </c>
      <c r="E2213" s="36" t="s">
        <v>243</v>
      </c>
      <c r="F2213" s="37" t="str">
        <f t="array" ref="F2213">IFERROR(XLOOKUP(E2213,Operadores!A:A,Operadores!B:B))</f>
        <v>HERJO17X</v>
      </c>
      <c r="G2213" s="36" t="s">
        <v>72</v>
      </c>
      <c r="H2213" s="39">
        <v>19.59</v>
      </c>
      <c r="I2213" s="40">
        <v>659.0</v>
      </c>
      <c r="J2213" s="41">
        <f t="shared" si="1"/>
        <v>12909.81</v>
      </c>
      <c r="K2213" s="37" t="str">
        <f t="array" ref="K2213">IFERROR(XLOOKUP(G2213,'Tipo de carga'!A:A,'Tipo de carga'!B:B))</f>
        <v>Autoabasto</v>
      </c>
      <c r="L2213" s="37">
        <f t="shared" si="2"/>
        <v>43</v>
      </c>
      <c r="M2213" s="37">
        <f t="shared" si="3"/>
        <v>20</v>
      </c>
      <c r="N2213" s="37">
        <f t="shared" si="4"/>
        <v>10</v>
      </c>
      <c r="O2213" s="37" t="str">
        <f t="array" ref="O2213">IFERROR(XLOOKUP(K2213,'Tipo de carga'!B:B,'Tipo de carga'!C:C))</f>
        <v>Diesel</v>
      </c>
    </row>
    <row r="2214">
      <c r="A2214" s="36">
        <v>1829.0</v>
      </c>
      <c r="B2214" s="37" t="str">
        <f>IFERROR(VLOOKUP(A2214,'asig octubre'!$A$2:$C$442,3,0))</f>
        <v>Circuitos</v>
      </c>
      <c r="C2214" s="37" t="str">
        <f>IFERROR(VLOOKUP(A2214,'asig octubre'!$A$2:$B$442,2,0))</f>
        <v>EC-03</v>
      </c>
      <c r="D2214" s="38">
        <v>45585.37803240741</v>
      </c>
      <c r="E2214" s="36" t="s">
        <v>245</v>
      </c>
      <c r="F2214" s="37" t="str">
        <f t="array" ref="F2214">IFERROR(XLOOKUP(E2214,Operadores!A:A,Operadores!B:B))</f>
        <v>HERAL04</v>
      </c>
      <c r="G2214" s="36" t="s">
        <v>72</v>
      </c>
      <c r="H2214" s="39">
        <v>19.59</v>
      </c>
      <c r="I2214" s="40">
        <v>663.0</v>
      </c>
      <c r="J2214" s="41">
        <f t="shared" si="1"/>
        <v>12988.17</v>
      </c>
      <c r="K2214" s="37" t="str">
        <f t="array" ref="K2214">IFERROR(XLOOKUP(G2214,'Tipo de carga'!A:A,'Tipo de carga'!B:B))</f>
        <v>Autoabasto</v>
      </c>
      <c r="L2214" s="37">
        <f t="shared" si="2"/>
        <v>43</v>
      </c>
      <c r="M2214" s="37">
        <f t="shared" si="3"/>
        <v>20</v>
      </c>
      <c r="N2214" s="37">
        <f t="shared" si="4"/>
        <v>10</v>
      </c>
      <c r="O2214" s="37" t="str">
        <f t="array" ref="O2214">IFERROR(XLOOKUP(K2214,'Tipo de carga'!B:B,'Tipo de carga'!C:C))</f>
        <v>Diesel</v>
      </c>
    </row>
    <row r="2215">
      <c r="A2215" s="36">
        <v>1936.0</v>
      </c>
      <c r="B2215" s="37" t="str">
        <f>IFERROR(VLOOKUP(A2215,'asig octubre'!$A$2:$C$442,3,0))</f>
        <v>Circuitos</v>
      </c>
      <c r="C2215" s="37" t="str">
        <f>IFERROR(VLOOKUP(A2215,'asig octubre'!$A$2:$B$442,2,0))</f>
        <v>EC-03</v>
      </c>
      <c r="D2215" s="38">
        <v>45585.36085648148</v>
      </c>
      <c r="E2215" s="36" t="s">
        <v>209</v>
      </c>
      <c r="F2215" s="37" t="str">
        <f t="array" ref="F2215">IFERROR(XLOOKUP(E2215,Operadores!A:A,Operadores!B:B))</f>
        <v>OCAMA</v>
      </c>
      <c r="G2215" s="36" t="s">
        <v>72</v>
      </c>
      <c r="H2215" s="39">
        <v>19.59</v>
      </c>
      <c r="I2215" s="40">
        <v>241.0</v>
      </c>
      <c r="J2215" s="41">
        <f t="shared" si="1"/>
        <v>4721.19</v>
      </c>
      <c r="K2215" s="37" t="str">
        <f t="array" ref="K2215">IFERROR(XLOOKUP(G2215,'Tipo de carga'!A:A,'Tipo de carga'!B:B))</f>
        <v>Autoabasto</v>
      </c>
      <c r="L2215" s="37">
        <f t="shared" si="2"/>
        <v>43</v>
      </c>
      <c r="M2215" s="37">
        <f t="shared" si="3"/>
        <v>20</v>
      </c>
      <c r="N2215" s="37">
        <f t="shared" si="4"/>
        <v>10</v>
      </c>
      <c r="O2215" s="37" t="str">
        <f t="array" ref="O2215">IFERROR(XLOOKUP(K2215,'Tipo de carga'!B:B,'Tipo de carga'!C:C))</f>
        <v>Diesel</v>
      </c>
    </row>
    <row r="2216">
      <c r="A2216" s="36">
        <v>1993.0</v>
      </c>
      <c r="B2216" s="37" t="str">
        <f>IFERROR(VLOOKUP(A2216,'asig octubre'!$A$2:$C$442,3,0))</f>
        <v>MeLi Dedicado TD</v>
      </c>
      <c r="C2216" s="37" t="str">
        <f>IFERROR(VLOOKUP(A2216,'asig octubre'!$A$2:$B$442,2,0))</f>
        <v>EC-05</v>
      </c>
      <c r="D2216" s="38">
        <v>45585.3365625</v>
      </c>
      <c r="E2216" s="36" t="s">
        <v>188</v>
      </c>
      <c r="F2216" s="37" t="str">
        <f t="array" ref="F2216">IFERROR(XLOOKUP(E2216,Operadores!A:A,Operadores!B:B))</f>
        <v>ZAMROB</v>
      </c>
      <c r="G2216" s="36" t="s">
        <v>72</v>
      </c>
      <c r="H2216" s="39">
        <v>19.59</v>
      </c>
      <c r="I2216" s="40">
        <v>524.0</v>
      </c>
      <c r="J2216" s="41">
        <f t="shared" si="1"/>
        <v>10265.16</v>
      </c>
      <c r="K2216" s="37" t="str">
        <f t="array" ref="K2216">IFERROR(XLOOKUP(G2216,'Tipo de carga'!A:A,'Tipo de carga'!B:B))</f>
        <v>Autoabasto</v>
      </c>
      <c r="L2216" s="37">
        <f t="shared" si="2"/>
        <v>43</v>
      </c>
      <c r="M2216" s="37">
        <f t="shared" si="3"/>
        <v>20</v>
      </c>
      <c r="N2216" s="37">
        <f t="shared" si="4"/>
        <v>10</v>
      </c>
      <c r="O2216" s="37" t="str">
        <f t="array" ref="O2216">IFERROR(XLOOKUP(K2216,'Tipo de carga'!B:B,'Tipo de carga'!C:C))</f>
        <v>Diesel</v>
      </c>
    </row>
    <row r="2217">
      <c r="A2217" s="36">
        <v>2027.0</v>
      </c>
      <c r="B2217" s="37" t="str">
        <f>IFERROR(VLOOKUP(A2217,'asig octubre'!$A$2:$C$442,3,0))</f>
        <v>Available</v>
      </c>
      <c r="C2217" s="37" t="str">
        <f>IFERROR(VLOOKUP(A2217,'asig octubre'!$A$2:$B$442,2,0))</f>
        <v>TTE</v>
      </c>
      <c r="D2217" s="38">
        <v>45585.32665509259</v>
      </c>
      <c r="E2217" s="36" t="s">
        <v>452</v>
      </c>
      <c r="F2217" s="37" t="str">
        <f t="array" ref="F2217">IFERROR(XLOOKUP(E2217,Operadores!A:A,Operadores!B:B))</f>
        <v>AGUMAU</v>
      </c>
      <c r="G2217" s="36" t="s">
        <v>72</v>
      </c>
      <c r="H2217" s="39">
        <v>19.59</v>
      </c>
      <c r="I2217" s="40">
        <v>318.0</v>
      </c>
      <c r="J2217" s="41">
        <f t="shared" si="1"/>
        <v>6229.62</v>
      </c>
      <c r="K2217" s="37" t="str">
        <f t="array" ref="K2217">IFERROR(XLOOKUP(G2217,'Tipo de carga'!A:A,'Tipo de carga'!B:B))</f>
        <v>Autoabasto</v>
      </c>
      <c r="L2217" s="37">
        <f t="shared" si="2"/>
        <v>43</v>
      </c>
      <c r="M2217" s="37">
        <f t="shared" si="3"/>
        <v>20</v>
      </c>
      <c r="N2217" s="37">
        <f t="shared" si="4"/>
        <v>10</v>
      </c>
      <c r="O2217" s="37" t="str">
        <f t="array" ref="O2217">IFERROR(XLOOKUP(K2217,'Tipo de carga'!B:B,'Tipo de carga'!C:C))</f>
        <v>Diesel</v>
      </c>
    </row>
    <row r="2218">
      <c r="A2218" s="36">
        <v>1997.0</v>
      </c>
      <c r="B2218" s="37" t="str">
        <f>IFERROR(VLOOKUP(A2218,'asig octubre'!$A$2:$C$442,3,0))</f>
        <v>MeLi Dedicado Merida</v>
      </c>
      <c r="C2218" s="37" t="str">
        <f>IFERROR(VLOOKUP(A2218,'asig octubre'!$A$2:$B$442,2,0))</f>
        <v>EC-05</v>
      </c>
      <c r="D2218" s="38">
        <v>45585.32405092593</v>
      </c>
      <c r="E2218" s="36" t="s">
        <v>391</v>
      </c>
      <c r="F2218" s="37" t="str">
        <f t="array" ref="F2218">IFERROR(XLOOKUP(E2218,Operadores!A:A,Operadores!B:B))</f>
        <v>HERVIC02</v>
      </c>
      <c r="G2218" s="36" t="s">
        <v>72</v>
      </c>
      <c r="H2218" s="39">
        <v>19.59</v>
      </c>
      <c r="I2218" s="40">
        <v>552.0</v>
      </c>
      <c r="J2218" s="41">
        <f t="shared" si="1"/>
        <v>10813.68</v>
      </c>
      <c r="K2218" s="37" t="str">
        <f t="array" ref="K2218">IFERROR(XLOOKUP(G2218,'Tipo de carga'!A:A,'Tipo de carga'!B:B))</f>
        <v>Autoabasto</v>
      </c>
      <c r="L2218" s="37">
        <f t="shared" si="2"/>
        <v>43</v>
      </c>
      <c r="M2218" s="37">
        <f t="shared" si="3"/>
        <v>20</v>
      </c>
      <c r="N2218" s="37">
        <f t="shared" si="4"/>
        <v>10</v>
      </c>
      <c r="O2218" s="37" t="str">
        <f t="array" ref="O2218">IFERROR(XLOOKUP(K2218,'Tipo de carga'!B:B,'Tipo de carga'!C:C))</f>
        <v>Diesel</v>
      </c>
    </row>
    <row r="2219">
      <c r="A2219" s="36">
        <v>2005.0</v>
      </c>
      <c r="B2219" s="37" t="str">
        <f>IFERROR(VLOOKUP(A2219,'asig octubre'!$A$2:$C$442,3,0))</f>
        <v>MeLi Dedicado Merida</v>
      </c>
      <c r="C2219" s="37" t="str">
        <f>IFERROR(VLOOKUP(A2219,'asig octubre'!$A$2:$B$442,2,0))</f>
        <v>EC-05</v>
      </c>
      <c r="D2219" s="38">
        <v>45585.3091087963</v>
      </c>
      <c r="E2219" s="36" t="s">
        <v>399</v>
      </c>
      <c r="F2219" s="37" t="str">
        <f t="array" ref="F2219">IFERROR(XLOOKUP(E2219,Operadores!A:A,Operadores!B:B))</f>
        <v>DOMLEO</v>
      </c>
      <c r="G2219" s="36" t="s">
        <v>72</v>
      </c>
      <c r="H2219" s="39">
        <v>19.59</v>
      </c>
      <c r="I2219" s="40">
        <v>340.0</v>
      </c>
      <c r="J2219" s="41">
        <f t="shared" si="1"/>
        <v>6660.6</v>
      </c>
      <c r="K2219" s="37" t="str">
        <f t="array" ref="K2219">IFERROR(XLOOKUP(G2219,'Tipo de carga'!A:A,'Tipo de carga'!B:B))</f>
        <v>Autoabasto</v>
      </c>
      <c r="L2219" s="37">
        <f t="shared" si="2"/>
        <v>43</v>
      </c>
      <c r="M2219" s="37">
        <f t="shared" si="3"/>
        <v>20</v>
      </c>
      <c r="N2219" s="37">
        <f t="shared" si="4"/>
        <v>10</v>
      </c>
      <c r="O2219" s="37" t="str">
        <f t="array" ref="O2219">IFERROR(XLOOKUP(K2219,'Tipo de carga'!B:B,'Tipo de carga'!C:C))</f>
        <v>Diesel</v>
      </c>
    </row>
    <row r="2220">
      <c r="A2220" s="36">
        <v>1898.0</v>
      </c>
      <c r="B2220" s="37" t="str">
        <f>IFERROR(VLOOKUP(A2220,'asig octubre'!$A$2:$C$442,3,0))</f>
        <v>Full Liver</v>
      </c>
      <c r="C2220" s="37" t="str">
        <f>IFERROR(VLOOKUP(A2220,'asig octubre'!$A$2:$B$442,2,0))</f>
        <v>EC-01</v>
      </c>
      <c r="D2220" s="38">
        <v>45585.24866898148</v>
      </c>
      <c r="E2220" s="36" t="s">
        <v>366</v>
      </c>
      <c r="F2220" s="37" t="str">
        <f t="array" ref="F2220">IFERROR(XLOOKUP(E2220,Operadores!A:A,Operadores!B:B))</f>
        <v>CASMA</v>
      </c>
      <c r="G2220" s="36" t="s">
        <v>72</v>
      </c>
      <c r="H2220" s="39">
        <v>19.59</v>
      </c>
      <c r="I2220" s="40">
        <v>761.0</v>
      </c>
      <c r="J2220" s="41">
        <f t="shared" si="1"/>
        <v>14907.99</v>
      </c>
      <c r="K2220" s="37" t="str">
        <f t="array" ref="K2220">IFERROR(XLOOKUP(G2220,'Tipo de carga'!A:A,'Tipo de carga'!B:B))</f>
        <v>Autoabasto</v>
      </c>
      <c r="L2220" s="37">
        <f t="shared" si="2"/>
        <v>43</v>
      </c>
      <c r="M2220" s="37">
        <f t="shared" si="3"/>
        <v>20</v>
      </c>
      <c r="N2220" s="37">
        <f t="shared" si="4"/>
        <v>10</v>
      </c>
      <c r="O2220" s="37" t="str">
        <f t="array" ref="O2220">IFERROR(XLOOKUP(K2220,'Tipo de carga'!B:B,'Tipo de carga'!C:C))</f>
        <v>Diesel</v>
      </c>
    </row>
    <row r="2221">
      <c r="A2221" s="36">
        <v>1945.0</v>
      </c>
      <c r="B2221" s="37" t="str">
        <f>IFERROR(VLOOKUP(A2221,'asig octubre'!$A$2:$C$442,3,0))</f>
        <v>MeLi asignado SD</v>
      </c>
      <c r="C2221" s="37" t="str">
        <f>IFERROR(VLOOKUP(A2221,'asig octubre'!$A$2:$B$442,2,0))</f>
        <v>EC-05</v>
      </c>
      <c r="D2221" s="38">
        <v>45585.24422453704</v>
      </c>
      <c r="E2221" s="36" t="s">
        <v>349</v>
      </c>
      <c r="F2221" s="37" t="str">
        <f t="array" ref="F2221">IFERROR(XLOOKUP(E2221,Operadores!A:A,Operadores!B:B))</f>
        <v>GUEGAB</v>
      </c>
      <c r="G2221" s="36" t="s">
        <v>72</v>
      </c>
      <c r="H2221" s="39">
        <v>19.59</v>
      </c>
      <c r="I2221" s="40">
        <v>303.0</v>
      </c>
      <c r="J2221" s="41">
        <f t="shared" si="1"/>
        <v>5935.77</v>
      </c>
      <c r="K2221" s="37" t="str">
        <f t="array" ref="K2221">IFERROR(XLOOKUP(G2221,'Tipo de carga'!A:A,'Tipo de carga'!B:B))</f>
        <v>Autoabasto</v>
      </c>
      <c r="L2221" s="37">
        <f t="shared" si="2"/>
        <v>43</v>
      </c>
      <c r="M2221" s="37">
        <f t="shared" si="3"/>
        <v>20</v>
      </c>
      <c r="N2221" s="37">
        <f t="shared" si="4"/>
        <v>10</v>
      </c>
      <c r="O2221" s="37" t="str">
        <f t="array" ref="O2221">IFERROR(XLOOKUP(K2221,'Tipo de carga'!B:B,'Tipo de carga'!C:C))</f>
        <v>Diesel</v>
      </c>
    </row>
    <row r="2222">
      <c r="A2222" s="36">
        <v>1873.0</v>
      </c>
      <c r="B2222" s="37" t="str">
        <f>IFERROR(VLOOKUP(A2222,'asig octubre'!$A$2:$C$442,3,0))</f>
        <v>Circuitos</v>
      </c>
      <c r="C2222" s="37" t="str">
        <f>IFERROR(VLOOKUP(A2222,'asig octubre'!$A$2:$B$442,2,0))</f>
        <v>EC-03</v>
      </c>
      <c r="D2222" s="38">
        <v>45585.22692129629</v>
      </c>
      <c r="E2222" s="36" t="s">
        <v>277</v>
      </c>
      <c r="F2222" s="37" t="str">
        <f t="array" ref="F2222">IFERROR(XLOOKUP(E2222,Operadores!A:A,Operadores!B:B))</f>
        <v>GUADI</v>
      </c>
      <c r="G2222" s="36" t="s">
        <v>72</v>
      </c>
      <c r="H2222" s="39">
        <v>19.59</v>
      </c>
      <c r="I2222" s="40">
        <v>601.0</v>
      </c>
      <c r="J2222" s="41">
        <f t="shared" si="1"/>
        <v>11773.59</v>
      </c>
      <c r="K2222" s="37" t="str">
        <f t="array" ref="K2222">IFERROR(XLOOKUP(G2222,'Tipo de carga'!A:A,'Tipo de carga'!B:B))</f>
        <v>Autoabasto</v>
      </c>
      <c r="L2222" s="37">
        <f t="shared" si="2"/>
        <v>43</v>
      </c>
      <c r="M2222" s="37">
        <f t="shared" si="3"/>
        <v>20</v>
      </c>
      <c r="N2222" s="37">
        <f t="shared" si="4"/>
        <v>10</v>
      </c>
      <c r="O2222" s="37" t="str">
        <f t="array" ref="O2222">IFERROR(XLOOKUP(K2222,'Tipo de carga'!B:B,'Tipo de carga'!C:C))</f>
        <v>Diesel</v>
      </c>
    </row>
    <row r="2223">
      <c r="A2223" s="36">
        <v>1868.0</v>
      </c>
      <c r="B2223" s="37" t="str">
        <f>IFERROR(VLOOKUP(A2223,'asig octubre'!$A$2:$C$442,3,0))</f>
        <v>Circuitos Mty</v>
      </c>
      <c r="C2223" s="37" t="str">
        <f>IFERROR(VLOOKUP(A2223,'asig octubre'!$A$2:$B$442,2,0))</f>
        <v>EC-07</v>
      </c>
      <c r="D2223" s="38">
        <v>45585.201006944444</v>
      </c>
      <c r="E2223" s="36" t="s">
        <v>273</v>
      </c>
      <c r="F2223" s="37" t="str">
        <f t="array" ref="F2223">IFERROR(XLOOKUP(E2223,Operadores!A:A,Operadores!B:B))</f>
        <v>VAZJU02</v>
      </c>
      <c r="G2223" s="36" t="s">
        <v>72</v>
      </c>
      <c r="H2223" s="39">
        <v>19.59</v>
      </c>
      <c r="I2223" s="40">
        <v>151.0</v>
      </c>
      <c r="J2223" s="41">
        <f t="shared" si="1"/>
        <v>2958.09</v>
      </c>
      <c r="K2223" s="37" t="str">
        <f t="array" ref="K2223">IFERROR(XLOOKUP(G2223,'Tipo de carga'!A:A,'Tipo de carga'!B:B))</f>
        <v>Autoabasto</v>
      </c>
      <c r="L2223" s="37">
        <f t="shared" si="2"/>
        <v>43</v>
      </c>
      <c r="M2223" s="37">
        <f t="shared" si="3"/>
        <v>20</v>
      </c>
      <c r="N2223" s="37">
        <f t="shared" si="4"/>
        <v>10</v>
      </c>
      <c r="O2223" s="37" t="str">
        <f t="array" ref="O2223">IFERROR(XLOOKUP(K2223,'Tipo de carga'!B:B,'Tipo de carga'!C:C))</f>
        <v>Diesel</v>
      </c>
    </row>
    <row r="2224">
      <c r="A2224" s="36">
        <v>1899.0</v>
      </c>
      <c r="B2224" s="37" t="str">
        <f>IFERROR(VLOOKUP(A2224,'asig octubre'!$A$2:$C$442,3,0))</f>
        <v>Full Liver</v>
      </c>
      <c r="C2224" s="37" t="str">
        <f>IFERROR(VLOOKUP(A2224,'asig octubre'!$A$2:$B$442,2,0))</f>
        <v>EC-01</v>
      </c>
      <c r="D2224" s="38">
        <v>45585.199583333335</v>
      </c>
      <c r="E2224" s="36" t="s">
        <v>335</v>
      </c>
      <c r="F2224" s="37" t="str">
        <f t="array" ref="F2224">IFERROR(XLOOKUP(E2224,Operadores!A:A,Operadores!B:B))</f>
        <v>VEROD</v>
      </c>
      <c r="G2224" s="36" t="s">
        <v>72</v>
      </c>
      <c r="H2224" s="39">
        <v>19.59</v>
      </c>
      <c r="I2224" s="40">
        <v>793.0</v>
      </c>
      <c r="J2224" s="41">
        <f t="shared" si="1"/>
        <v>15534.87</v>
      </c>
      <c r="K2224" s="37" t="str">
        <f t="array" ref="K2224">IFERROR(XLOOKUP(G2224,'Tipo de carga'!A:A,'Tipo de carga'!B:B))</f>
        <v>Autoabasto</v>
      </c>
      <c r="L2224" s="37">
        <f t="shared" si="2"/>
        <v>43</v>
      </c>
      <c r="M2224" s="37">
        <f t="shared" si="3"/>
        <v>20</v>
      </c>
      <c r="N2224" s="37">
        <f t="shared" si="4"/>
        <v>10</v>
      </c>
      <c r="O2224" s="37" t="str">
        <f t="array" ref="O2224">IFERROR(XLOOKUP(K2224,'Tipo de carga'!B:B,'Tipo de carga'!C:C))</f>
        <v>Diesel</v>
      </c>
    </row>
    <row r="2225">
      <c r="A2225" s="36">
        <v>1838.0</v>
      </c>
      <c r="B2225" s="37" t="str">
        <f>IFERROR(VLOOKUP(A2225,'asig octubre'!$A$2:$C$442,3,0))</f>
        <v>Liverpool Local</v>
      </c>
      <c r="C2225" s="37" t="str">
        <f>IFERROR(VLOOKUP(A2225,'asig octubre'!$A$2:$B$442,2,0))</f>
        <v>EC-01</v>
      </c>
      <c r="D2225" s="38">
        <v>45585.16884259259</v>
      </c>
      <c r="E2225" s="36" t="s">
        <v>467</v>
      </c>
      <c r="F2225" s="37" t="str">
        <f t="array" ref="F2225">IFERROR(XLOOKUP(E2225,Operadores!A:A,Operadores!B:B))</f>
        <v>SILAL</v>
      </c>
      <c r="G2225" s="36" t="s">
        <v>72</v>
      </c>
      <c r="H2225" s="39">
        <v>19.59</v>
      </c>
      <c r="I2225" s="40">
        <v>820.0</v>
      </c>
      <c r="J2225" s="41">
        <f t="shared" si="1"/>
        <v>16063.8</v>
      </c>
      <c r="K2225" s="37" t="str">
        <f t="array" ref="K2225">IFERROR(XLOOKUP(G2225,'Tipo de carga'!A:A,'Tipo de carga'!B:B))</f>
        <v>Autoabasto</v>
      </c>
      <c r="L2225" s="37">
        <f t="shared" si="2"/>
        <v>43</v>
      </c>
      <c r="M2225" s="37">
        <f t="shared" si="3"/>
        <v>20</v>
      </c>
      <c r="N2225" s="37">
        <f t="shared" si="4"/>
        <v>10</v>
      </c>
      <c r="O2225" s="37" t="str">
        <f t="array" ref="O2225">IFERROR(XLOOKUP(K2225,'Tipo de carga'!B:B,'Tipo de carga'!C:C))</f>
        <v>Diesel</v>
      </c>
    </row>
    <row r="2226">
      <c r="A2226" s="36">
        <v>1984.0</v>
      </c>
      <c r="B2226" s="37" t="str">
        <f>IFERROR(VLOOKUP(A2226,'asig octubre'!$A$2:$C$442,3,0))</f>
        <v>MeLi Dedicado TD</v>
      </c>
      <c r="C2226" s="37" t="str">
        <f>IFERROR(VLOOKUP(A2226,'asig octubre'!$A$2:$B$442,2,0))</f>
        <v>EC-05</v>
      </c>
      <c r="D2226" s="38">
        <v>45585.14886574074</v>
      </c>
      <c r="E2226" s="36" t="s">
        <v>308</v>
      </c>
      <c r="F2226" s="37" t="str">
        <f t="array" ref="F2226">IFERROR(XLOOKUP(E2226,Operadores!A:A,Operadores!B:B))</f>
        <v>DELBL</v>
      </c>
      <c r="G2226" s="36" t="s">
        <v>72</v>
      </c>
      <c r="H2226" s="39">
        <v>19.59</v>
      </c>
      <c r="I2226" s="40">
        <v>740.0</v>
      </c>
      <c r="J2226" s="41">
        <f t="shared" si="1"/>
        <v>14496.6</v>
      </c>
      <c r="K2226" s="37" t="str">
        <f t="array" ref="K2226">IFERROR(XLOOKUP(G2226,'Tipo de carga'!A:A,'Tipo de carga'!B:B))</f>
        <v>Autoabasto</v>
      </c>
      <c r="L2226" s="37">
        <f t="shared" si="2"/>
        <v>43</v>
      </c>
      <c r="M2226" s="37">
        <f t="shared" si="3"/>
        <v>20</v>
      </c>
      <c r="N2226" s="37">
        <f t="shared" si="4"/>
        <v>10</v>
      </c>
      <c r="O2226" s="37" t="str">
        <f t="array" ref="O2226">IFERROR(XLOOKUP(K2226,'Tipo de carga'!B:B,'Tipo de carga'!C:C))</f>
        <v>Diesel</v>
      </c>
    </row>
    <row r="2227">
      <c r="A2227" s="36">
        <v>2014.0</v>
      </c>
      <c r="B2227" s="37" t="str">
        <f>IFERROR(VLOOKUP(A2227,'asig octubre'!$A$2:$C$442,3,0))</f>
        <v>MeLi asignado SD</v>
      </c>
      <c r="C2227" s="37" t="str">
        <f>IFERROR(VLOOKUP(A2227,'asig octubre'!$A$2:$B$442,2,0))</f>
        <v>EC-05</v>
      </c>
      <c r="D2227" s="38">
        <v>45585.136087962965</v>
      </c>
      <c r="E2227" s="36" t="s">
        <v>225</v>
      </c>
      <c r="F2227" s="37" t="str">
        <f t="array" ref="F2227">IFERROR(XLOOKUP(E2227,Operadores!A:A,Operadores!B:B))</f>
        <v>MENERNX</v>
      </c>
      <c r="G2227" s="36" t="s">
        <v>72</v>
      </c>
      <c r="H2227" s="39">
        <v>19.59</v>
      </c>
      <c r="I2227" s="40">
        <v>408.0</v>
      </c>
      <c r="J2227" s="41">
        <f t="shared" si="1"/>
        <v>7992.72</v>
      </c>
      <c r="K2227" s="37" t="str">
        <f t="array" ref="K2227">IFERROR(XLOOKUP(G2227,'Tipo de carga'!A:A,'Tipo de carga'!B:B))</f>
        <v>Autoabasto</v>
      </c>
      <c r="L2227" s="37">
        <f t="shared" si="2"/>
        <v>43</v>
      </c>
      <c r="M2227" s="37">
        <f t="shared" si="3"/>
        <v>20</v>
      </c>
      <c r="N2227" s="37">
        <f t="shared" si="4"/>
        <v>10</v>
      </c>
      <c r="O2227" s="37" t="str">
        <f t="array" ref="O2227">IFERROR(XLOOKUP(K2227,'Tipo de carga'!B:B,'Tipo de carga'!C:C))</f>
        <v>Diesel</v>
      </c>
    </row>
    <row r="2228">
      <c r="A2228" s="36">
        <v>2018.0</v>
      </c>
      <c r="B2228" s="37" t="str">
        <f>IFERROR(VLOOKUP(A2228,'asig octubre'!$A$2:$C$442,3,0))</f>
        <v>MeLi asignado SD</v>
      </c>
      <c r="C2228" s="37" t="str">
        <f>IFERROR(VLOOKUP(A2228,'asig octubre'!$A$2:$B$442,2,0))</f>
        <v>EC-05</v>
      </c>
      <c r="D2228" s="38">
        <v>45585.01694444445</v>
      </c>
      <c r="E2228" s="36" t="s">
        <v>407</v>
      </c>
      <c r="F2228" s="37" t="str">
        <f t="array" ref="F2228">IFERROR(XLOOKUP(E2228,Operadores!A:A,Operadores!B:B))</f>
        <v>BENMAX</v>
      </c>
      <c r="G2228" s="36" t="s">
        <v>72</v>
      </c>
      <c r="H2228" s="39">
        <v>19.59</v>
      </c>
      <c r="I2228" s="40">
        <v>163.0</v>
      </c>
      <c r="J2228" s="41">
        <f t="shared" si="1"/>
        <v>3193.17</v>
      </c>
      <c r="K2228" s="37" t="str">
        <f t="array" ref="K2228">IFERROR(XLOOKUP(G2228,'Tipo de carga'!A:A,'Tipo de carga'!B:B))</f>
        <v>Autoabasto</v>
      </c>
      <c r="L2228" s="37">
        <f t="shared" si="2"/>
        <v>43</v>
      </c>
      <c r="M2228" s="37">
        <f t="shared" si="3"/>
        <v>20</v>
      </c>
      <c r="N2228" s="37">
        <f t="shared" si="4"/>
        <v>10</v>
      </c>
      <c r="O2228" s="37" t="str">
        <f t="array" ref="O2228">IFERROR(XLOOKUP(K2228,'Tipo de carga'!B:B,'Tipo de carga'!C:C))</f>
        <v>Diesel</v>
      </c>
    </row>
    <row r="2229">
      <c r="A2229" s="36">
        <v>2023.0</v>
      </c>
      <c r="B2229" s="37" t="str">
        <f>IFERROR(VLOOKUP(A2229,'asig octubre'!$A$2:$C$442,3,0))</f>
        <v>MeLi Asignado TD</v>
      </c>
      <c r="C2229" s="37" t="str">
        <f>IFERROR(VLOOKUP(A2229,'asig octubre'!$A$2:$B$442,2,0))</f>
        <v>EC-05</v>
      </c>
      <c r="D2229" s="38">
        <v>45585.01043981482</v>
      </c>
      <c r="E2229" s="36" t="s">
        <v>327</v>
      </c>
      <c r="F2229" s="37" t="str">
        <f t="array" ref="F2229">IFERROR(XLOOKUP(E2229,Operadores!A:A,Operadores!B:B))</f>
        <v>ESCSAU</v>
      </c>
      <c r="G2229" s="36" t="s">
        <v>72</v>
      </c>
      <c r="H2229" s="39">
        <v>19.59</v>
      </c>
      <c r="I2229" s="40">
        <v>620.0</v>
      </c>
      <c r="J2229" s="41">
        <f t="shared" si="1"/>
        <v>12145.8</v>
      </c>
      <c r="K2229" s="37" t="str">
        <f t="array" ref="K2229">IFERROR(XLOOKUP(G2229,'Tipo de carga'!A:A,'Tipo de carga'!B:B))</f>
        <v>Autoabasto</v>
      </c>
      <c r="L2229" s="37">
        <f t="shared" si="2"/>
        <v>43</v>
      </c>
      <c r="M2229" s="37">
        <f t="shared" si="3"/>
        <v>20</v>
      </c>
      <c r="N2229" s="37">
        <f t="shared" si="4"/>
        <v>10</v>
      </c>
      <c r="O2229" s="37" t="str">
        <f t="array" ref="O2229">IFERROR(XLOOKUP(K2229,'Tipo de carga'!B:B,'Tipo de carga'!C:C))</f>
        <v>Diesel</v>
      </c>
    </row>
    <row r="2230">
      <c r="A2230" s="36">
        <v>2021.0</v>
      </c>
      <c r="B2230" s="37" t="str">
        <f>IFERROR(VLOOKUP(A2230,'asig octubre'!$A$2:$C$442,3,0))</f>
        <v>Available</v>
      </c>
      <c r="C2230" s="37" t="str">
        <f>IFERROR(VLOOKUP(A2230,'asig octubre'!$A$2:$B$442,2,0))</f>
        <v>TTE</v>
      </c>
      <c r="D2230" s="38">
        <v>45585.86288194444</v>
      </c>
      <c r="E2230" s="36" t="s">
        <v>320</v>
      </c>
      <c r="F2230" s="37" t="str">
        <f t="array" ref="F2230">IFERROR(XLOOKUP(E2230,Operadores!A:A,Operadores!B:B))</f>
        <v>GUTIRV</v>
      </c>
      <c r="G2230" s="36" t="s">
        <v>19</v>
      </c>
      <c r="H2230" s="39">
        <v>19.59</v>
      </c>
      <c r="I2230" s="40">
        <v>523.0</v>
      </c>
      <c r="J2230" s="41">
        <f t="shared" si="1"/>
        <v>10245.57</v>
      </c>
      <c r="K2230" s="37" t="str">
        <f t="array" ref="K2230">IFERROR(XLOOKUP(G2230,'Tipo de carga'!A:A,'Tipo de carga'!B:B))</f>
        <v>Autoabasto</v>
      </c>
      <c r="L2230" s="37">
        <f t="shared" si="2"/>
        <v>43</v>
      </c>
      <c r="M2230" s="37">
        <f t="shared" si="3"/>
        <v>20</v>
      </c>
      <c r="N2230" s="37">
        <f t="shared" si="4"/>
        <v>10</v>
      </c>
      <c r="O2230" s="37" t="str">
        <f t="array" ref="O2230">IFERROR(XLOOKUP(K2230,'Tipo de carga'!B:B,'Tipo de carga'!C:C))</f>
        <v>Diesel</v>
      </c>
    </row>
    <row r="2231">
      <c r="A2231" s="36">
        <v>1890.0</v>
      </c>
      <c r="B2231" s="37" t="str">
        <f>IFERROR(VLOOKUP(A2231,'asig octubre'!$A$2:$C$442,3,0))</f>
        <v>Sayer Sencillo</v>
      </c>
      <c r="C2231" s="37" t="str">
        <f>IFERROR(VLOOKUP(A2231,'asig octubre'!$A$2:$B$442,2,0))</f>
        <v>EC-04</v>
      </c>
      <c r="D2231" s="38">
        <v>45585.84642361111</v>
      </c>
      <c r="E2231" s="36" t="s">
        <v>463</v>
      </c>
      <c r="F2231" s="37" t="str">
        <f t="array" ref="F2231">IFERROR(XLOOKUP(E2231,Operadores!A:A,Operadores!B:B))</f>
        <v>OSOCA01</v>
      </c>
      <c r="G2231" s="36" t="s">
        <v>19</v>
      </c>
      <c r="H2231" s="39">
        <v>19.59</v>
      </c>
      <c r="I2231" s="40">
        <v>250.0</v>
      </c>
      <c r="J2231" s="41">
        <f t="shared" si="1"/>
        <v>4897.5</v>
      </c>
      <c r="K2231" s="37" t="str">
        <f t="array" ref="K2231">IFERROR(XLOOKUP(G2231,'Tipo de carga'!A:A,'Tipo de carga'!B:B))</f>
        <v>Autoabasto</v>
      </c>
      <c r="L2231" s="37">
        <f t="shared" si="2"/>
        <v>43</v>
      </c>
      <c r="M2231" s="37">
        <f t="shared" si="3"/>
        <v>20</v>
      </c>
      <c r="N2231" s="37">
        <f t="shared" si="4"/>
        <v>10</v>
      </c>
      <c r="O2231" s="37" t="str">
        <f t="array" ref="O2231">IFERROR(XLOOKUP(K2231,'Tipo de carga'!B:B,'Tipo de carga'!C:C))</f>
        <v>Diesel</v>
      </c>
    </row>
    <row r="2232">
      <c r="A2232" s="36">
        <v>1800.0</v>
      </c>
      <c r="B2232" s="37" t="str">
        <f>IFERROR(VLOOKUP(A2232,'asig octubre'!$A$2:$C$442,3,0))</f>
        <v>Sayer Full</v>
      </c>
      <c r="C2232" s="37" t="str">
        <f>IFERROR(VLOOKUP(A2232,'asig octubre'!$A$2:$B$442,2,0))</f>
        <v>EC-04</v>
      </c>
      <c r="D2232" s="38">
        <v>45585.630011574074</v>
      </c>
      <c r="E2232" s="36" t="s">
        <v>73</v>
      </c>
      <c r="F2232" s="37" t="str">
        <f t="array" ref="F2232">IFERROR(XLOOKUP(E2232,Operadores!A:A,Operadores!B:B))</f>
        <v>PERJU03</v>
      </c>
      <c r="G2232" s="36" t="s">
        <v>19</v>
      </c>
      <c r="H2232" s="39">
        <v>19.59</v>
      </c>
      <c r="I2232" s="40">
        <v>900.0</v>
      </c>
      <c r="J2232" s="41">
        <f t="shared" si="1"/>
        <v>17631</v>
      </c>
      <c r="K2232" s="37" t="str">
        <f t="array" ref="K2232">IFERROR(XLOOKUP(G2232,'Tipo de carga'!A:A,'Tipo de carga'!B:B))</f>
        <v>Autoabasto</v>
      </c>
      <c r="L2232" s="37">
        <f t="shared" si="2"/>
        <v>43</v>
      </c>
      <c r="M2232" s="37">
        <f t="shared" si="3"/>
        <v>20</v>
      </c>
      <c r="N2232" s="37">
        <f t="shared" si="4"/>
        <v>10</v>
      </c>
      <c r="O2232" s="37" t="str">
        <f t="array" ref="O2232">IFERROR(XLOOKUP(K2232,'Tipo de carga'!B:B,'Tipo de carga'!C:C))</f>
        <v>Diesel</v>
      </c>
    </row>
    <row r="2233">
      <c r="A2233" s="36">
        <v>1877.0</v>
      </c>
      <c r="B2233" s="37" t="str">
        <f>IFERROR(VLOOKUP(A2233,'asig octubre'!$A$2:$C$442,3,0))</f>
        <v>Circuitos</v>
      </c>
      <c r="C2233" s="37" t="str">
        <f>IFERROR(VLOOKUP(A2233,'asig octubre'!$A$2:$B$442,2,0))</f>
        <v>EC-03</v>
      </c>
      <c r="D2233" s="38">
        <v>45585.529594907406</v>
      </c>
      <c r="E2233" s="36" t="s">
        <v>397</v>
      </c>
      <c r="F2233" s="37" t="str">
        <f t="array" ref="F2233">IFERROR(XLOOKUP(E2233,Operadores!A:A,Operadores!B:B))</f>
        <v>GRERI</v>
      </c>
      <c r="G2233" s="36" t="s">
        <v>19</v>
      </c>
      <c r="H2233" s="39">
        <v>19.59</v>
      </c>
      <c r="I2233" s="40">
        <v>740.0</v>
      </c>
      <c r="J2233" s="41">
        <f t="shared" si="1"/>
        <v>14496.6</v>
      </c>
      <c r="K2233" s="37" t="str">
        <f t="array" ref="K2233">IFERROR(XLOOKUP(G2233,'Tipo de carga'!A:A,'Tipo de carga'!B:B))</f>
        <v>Autoabasto</v>
      </c>
      <c r="L2233" s="37">
        <f t="shared" si="2"/>
        <v>43</v>
      </c>
      <c r="M2233" s="37">
        <f t="shared" si="3"/>
        <v>20</v>
      </c>
      <c r="N2233" s="37">
        <f t="shared" si="4"/>
        <v>10</v>
      </c>
      <c r="O2233" s="37" t="str">
        <f t="array" ref="O2233">IFERROR(XLOOKUP(K2233,'Tipo de carga'!B:B,'Tipo de carga'!C:C))</f>
        <v>Diesel</v>
      </c>
    </row>
    <row r="2234">
      <c r="A2234" s="36">
        <v>1790.0</v>
      </c>
      <c r="B2234" s="37" t="str">
        <f>IFERROR(VLOOKUP(A2234,'asig octubre'!$A$2:$C$442,3,0))</f>
        <v>Sayer Sencillo</v>
      </c>
      <c r="C2234" s="37" t="str">
        <f>IFERROR(VLOOKUP(A2234,'asig octubre'!$A$2:$B$442,2,0))</f>
        <v>EC-04</v>
      </c>
      <c r="D2234" s="38">
        <v>45585.48303240741</v>
      </c>
      <c r="E2234" s="36" t="s">
        <v>263</v>
      </c>
      <c r="F2234" s="37" t="str">
        <f t="array" ref="F2234">IFERROR(XLOOKUP(E2234,Operadores!A:A,Operadores!B:B))</f>
        <v>DEJISR</v>
      </c>
      <c r="G2234" s="36" t="s">
        <v>19</v>
      </c>
      <c r="H2234" s="39">
        <v>19.59</v>
      </c>
      <c r="I2234" s="40">
        <v>466.0</v>
      </c>
      <c r="J2234" s="41">
        <f t="shared" si="1"/>
        <v>9128.94</v>
      </c>
      <c r="K2234" s="37" t="str">
        <f t="array" ref="K2234">IFERROR(XLOOKUP(G2234,'Tipo de carga'!A:A,'Tipo de carga'!B:B))</f>
        <v>Autoabasto</v>
      </c>
      <c r="L2234" s="37">
        <f t="shared" si="2"/>
        <v>43</v>
      </c>
      <c r="M2234" s="37">
        <f t="shared" si="3"/>
        <v>20</v>
      </c>
      <c r="N2234" s="37">
        <f t="shared" si="4"/>
        <v>10</v>
      </c>
      <c r="O2234" s="37" t="str">
        <f t="array" ref="O2234">IFERROR(XLOOKUP(K2234,'Tipo de carga'!B:B,'Tipo de carga'!C:C))</f>
        <v>Diesel</v>
      </c>
    </row>
    <row r="2235">
      <c r="A2235" s="36">
        <v>1787.0</v>
      </c>
      <c r="B2235" s="37" t="str">
        <f>IFERROR(VLOOKUP(A2235,'asig octubre'!$A$2:$C$442,3,0))</f>
        <v>Sayer Sencillo</v>
      </c>
      <c r="C2235" s="37" t="str">
        <f>IFERROR(VLOOKUP(A2235,'asig octubre'!$A$2:$B$442,2,0))</f>
        <v>EC-04</v>
      </c>
      <c r="D2235" s="38">
        <v>45585.030648148146</v>
      </c>
      <c r="E2235" s="36" t="s">
        <v>392</v>
      </c>
      <c r="F2235" s="37" t="str">
        <f t="array" ref="F2235">IFERROR(XLOOKUP(E2235,Operadores!A:A,Operadores!B:B))</f>
        <v>MUÑGER</v>
      </c>
      <c r="G2235" s="36" t="s">
        <v>19</v>
      </c>
      <c r="H2235" s="39">
        <v>19.59</v>
      </c>
      <c r="I2235" s="40">
        <v>753.0</v>
      </c>
      <c r="J2235" s="41">
        <f t="shared" si="1"/>
        <v>14751.27</v>
      </c>
      <c r="K2235" s="37" t="str">
        <f t="array" ref="K2235">IFERROR(XLOOKUP(G2235,'Tipo de carga'!A:A,'Tipo de carga'!B:B))</f>
        <v>Autoabasto</v>
      </c>
      <c r="L2235" s="37">
        <f t="shared" si="2"/>
        <v>43</v>
      </c>
      <c r="M2235" s="37">
        <f t="shared" si="3"/>
        <v>20</v>
      </c>
      <c r="N2235" s="37">
        <f t="shared" si="4"/>
        <v>10</v>
      </c>
      <c r="O2235" s="37" t="str">
        <f t="array" ref="O2235">IFERROR(XLOOKUP(K2235,'Tipo de carga'!B:B,'Tipo de carga'!C:C))</f>
        <v>Diesel</v>
      </c>
    </row>
    <row r="2236">
      <c r="A2236" s="36">
        <v>1943.0</v>
      </c>
      <c r="B2236" s="37" t="str">
        <f>IFERROR(VLOOKUP(A2236,'asig octubre'!$A$2:$C$442,3,0))</f>
        <v>Circuitos</v>
      </c>
      <c r="C2236" s="37" t="str">
        <f>IFERROR(VLOOKUP(A2236,'asig octubre'!$A$2:$B$442,2,0))</f>
        <v>EC-03</v>
      </c>
      <c r="D2236" s="38">
        <v>45585.66947916667</v>
      </c>
      <c r="E2236" s="36" t="s">
        <v>329</v>
      </c>
      <c r="F2236" s="37" t="str">
        <f t="array" ref="F2236">IFERROR(XLOOKUP(E2236,Operadores!A:A,Operadores!B:B))</f>
        <v>RODRAU01</v>
      </c>
      <c r="G2236" s="36" t="s">
        <v>75</v>
      </c>
      <c r="H2236" s="39">
        <v>19.45895</v>
      </c>
      <c r="I2236" s="40">
        <v>190.0</v>
      </c>
      <c r="J2236" s="41">
        <f t="shared" si="1"/>
        <v>3697.2005</v>
      </c>
      <c r="K2236" s="37" t="str">
        <f t="array" ref="K2236">IFERROR(XLOOKUP(G2236,'Tipo de carga'!A:A,'Tipo de carga'!B:B))</f>
        <v>Autoabasto</v>
      </c>
      <c r="L2236" s="37">
        <f t="shared" si="2"/>
        <v>43</v>
      </c>
      <c r="M2236" s="37">
        <f t="shared" si="3"/>
        <v>20</v>
      </c>
      <c r="N2236" s="37">
        <f t="shared" si="4"/>
        <v>10</v>
      </c>
      <c r="O2236" s="37" t="str">
        <f t="array" ref="O2236">IFERROR(XLOOKUP(K2236,'Tipo de carga'!B:B,'Tipo de carga'!C:C))</f>
        <v>Diesel</v>
      </c>
    </row>
    <row r="2237">
      <c r="A2237" s="36">
        <v>1878.0</v>
      </c>
      <c r="B2237" s="37" t="str">
        <f>IFERROR(VLOOKUP(A2237,'asig octubre'!$A$2:$C$442,3,0))</f>
        <v>Circuitos</v>
      </c>
      <c r="C2237" s="37" t="str">
        <f>IFERROR(VLOOKUP(A2237,'asig octubre'!$A$2:$B$442,2,0))</f>
        <v>EC-03</v>
      </c>
      <c r="D2237" s="38">
        <v>45585.61895833333</v>
      </c>
      <c r="E2237" s="36" t="s">
        <v>53</v>
      </c>
      <c r="F2237" s="37" t="str">
        <f t="array" ref="F2237">IFERROR(XLOOKUP(E2237,Operadores!A:A,Operadores!B:B))</f>
        <v>CASSA</v>
      </c>
      <c r="G2237" s="36" t="s">
        <v>75</v>
      </c>
      <c r="H2237" s="39">
        <v>19.45895</v>
      </c>
      <c r="I2237" s="40">
        <v>685.0</v>
      </c>
      <c r="J2237" s="41">
        <f t="shared" si="1"/>
        <v>13329.38075</v>
      </c>
      <c r="K2237" s="37" t="str">
        <f t="array" ref="K2237">IFERROR(XLOOKUP(G2237,'Tipo de carga'!A:A,'Tipo de carga'!B:B))</f>
        <v>Autoabasto</v>
      </c>
      <c r="L2237" s="37">
        <f t="shared" si="2"/>
        <v>43</v>
      </c>
      <c r="M2237" s="37">
        <f t="shared" si="3"/>
        <v>20</v>
      </c>
      <c r="N2237" s="37">
        <f t="shared" si="4"/>
        <v>10</v>
      </c>
      <c r="O2237" s="37" t="str">
        <f t="array" ref="O2237">IFERROR(XLOOKUP(K2237,'Tipo de carga'!B:B,'Tipo de carga'!C:C))</f>
        <v>Diesel</v>
      </c>
    </row>
    <row r="2238">
      <c r="A2238" s="36">
        <v>1748.0</v>
      </c>
      <c r="B2238" s="37" t="str">
        <f>IFERROR(VLOOKUP(A2238,'asig octubre'!$A$2:$C$442,3,0))</f>
        <v>PISA Gdl</v>
      </c>
      <c r="C2238" s="37" t="str">
        <f>IFERROR(VLOOKUP(A2238,'asig octubre'!$A$2:$B$442,2,0))</f>
        <v>EC-06</v>
      </c>
      <c r="D2238" s="38">
        <v>45585.57409722222</v>
      </c>
      <c r="E2238" s="36" t="s">
        <v>354</v>
      </c>
      <c r="F2238" s="37" t="str">
        <f t="array" ref="F2238">IFERROR(XLOOKUP(E2238,Operadores!A:A,Operadores!B:B))</f>
        <v>ROSCES</v>
      </c>
      <c r="G2238" s="36" t="s">
        <v>75</v>
      </c>
      <c r="H2238" s="39">
        <v>19.45895</v>
      </c>
      <c r="I2238" s="40">
        <v>348.0</v>
      </c>
      <c r="J2238" s="41">
        <f t="shared" si="1"/>
        <v>6771.7146</v>
      </c>
      <c r="K2238" s="37" t="str">
        <f t="array" ref="K2238">IFERROR(XLOOKUP(G2238,'Tipo de carga'!A:A,'Tipo de carga'!B:B))</f>
        <v>Autoabasto</v>
      </c>
      <c r="L2238" s="37">
        <f t="shared" si="2"/>
        <v>43</v>
      </c>
      <c r="M2238" s="37">
        <f t="shared" si="3"/>
        <v>20</v>
      </c>
      <c r="N2238" s="37">
        <f t="shared" si="4"/>
        <v>10</v>
      </c>
      <c r="O2238" s="37" t="str">
        <f t="array" ref="O2238">IFERROR(XLOOKUP(K2238,'Tipo de carga'!B:B,'Tipo de carga'!C:C))</f>
        <v>Diesel</v>
      </c>
    </row>
    <row r="2239">
      <c r="A2239" s="36">
        <v>1947.0</v>
      </c>
      <c r="B2239" s="37" t="str">
        <f>IFERROR(VLOOKUP(A2239,'asig octubre'!$A$2:$C$442,3,0))</f>
        <v>Circuitos</v>
      </c>
      <c r="C2239" s="37" t="str">
        <f>IFERROR(VLOOKUP(A2239,'asig octubre'!$A$2:$B$442,2,0))</f>
        <v>EC-03</v>
      </c>
      <c r="D2239" s="38">
        <v>45585.365625</v>
      </c>
      <c r="E2239" s="36" t="s">
        <v>484</v>
      </c>
      <c r="F2239" s="37" t="str">
        <f t="array" ref="F2239">IFERROR(XLOOKUP(E2239,Operadores!A:A,Operadores!B:B))</f>
        <v>MOLALE</v>
      </c>
      <c r="G2239" s="36" t="s">
        <v>75</v>
      </c>
      <c r="H2239" s="39">
        <v>19.45895</v>
      </c>
      <c r="I2239" s="40">
        <v>497.0</v>
      </c>
      <c r="J2239" s="41">
        <f t="shared" si="1"/>
        <v>9671.09815</v>
      </c>
      <c r="K2239" s="37" t="str">
        <f t="array" ref="K2239">IFERROR(XLOOKUP(G2239,'Tipo de carga'!A:A,'Tipo de carga'!B:B))</f>
        <v>Autoabasto</v>
      </c>
      <c r="L2239" s="37">
        <f t="shared" si="2"/>
        <v>43</v>
      </c>
      <c r="M2239" s="37">
        <f t="shared" si="3"/>
        <v>20</v>
      </c>
      <c r="N2239" s="37">
        <f t="shared" si="4"/>
        <v>10</v>
      </c>
      <c r="O2239" s="37" t="str">
        <f t="array" ref="O2239">IFERROR(XLOOKUP(K2239,'Tipo de carga'!B:B,'Tipo de carga'!C:C))</f>
        <v>Diesel</v>
      </c>
    </row>
    <row r="2240">
      <c r="A2240" s="36">
        <v>1871.0</v>
      </c>
      <c r="B2240" s="37" t="str">
        <f>IFERROR(VLOOKUP(A2240,'asig octubre'!$A$2:$C$442,3,0))</f>
        <v>Circuitos</v>
      </c>
      <c r="C2240" s="37" t="str">
        <f>IFERROR(VLOOKUP(A2240,'asig octubre'!$A$2:$B$442,2,0))</f>
        <v>EC-03</v>
      </c>
      <c r="D2240" s="38">
        <v>45585.09100694444</v>
      </c>
      <c r="E2240" s="36" t="s">
        <v>197</v>
      </c>
      <c r="F2240" s="37" t="str">
        <f t="array" ref="F2240">IFERROR(XLOOKUP(E2240,Operadores!A:A,Operadores!B:B))</f>
        <v>REYALE</v>
      </c>
      <c r="G2240" s="36" t="s">
        <v>75</v>
      </c>
      <c r="H2240" s="39">
        <v>19.45895</v>
      </c>
      <c r="I2240" s="40">
        <v>100.0</v>
      </c>
      <c r="J2240" s="41">
        <f t="shared" si="1"/>
        <v>1945.895</v>
      </c>
      <c r="K2240" s="37" t="str">
        <f t="array" ref="K2240">IFERROR(XLOOKUP(G2240,'Tipo de carga'!A:A,'Tipo de carga'!B:B))</f>
        <v>Autoabasto</v>
      </c>
      <c r="L2240" s="37">
        <f t="shared" si="2"/>
        <v>43</v>
      </c>
      <c r="M2240" s="37">
        <f t="shared" si="3"/>
        <v>20</v>
      </c>
      <c r="N2240" s="37">
        <f t="shared" si="4"/>
        <v>10</v>
      </c>
      <c r="O2240" s="37" t="str">
        <f t="array" ref="O2240">IFERROR(XLOOKUP(K2240,'Tipo de carga'!B:B,'Tipo de carga'!C:C))</f>
        <v>Diesel</v>
      </c>
    </row>
    <row r="2241">
      <c r="A2241" s="36">
        <v>1996.0</v>
      </c>
      <c r="B2241" s="37" t="str">
        <f>IFERROR(VLOOKUP(A2241,'asig octubre'!$A$2:$C$442,3,0))</f>
        <v>MeLi Dedicado Merida</v>
      </c>
      <c r="C2241" s="37" t="str">
        <f>IFERROR(VLOOKUP(A2241,'asig octubre'!$A$2:$B$442,2,0))</f>
        <v>EC-05</v>
      </c>
      <c r="D2241" s="38">
        <v>45585.70668981481</v>
      </c>
      <c r="E2241" s="36" t="s">
        <v>530</v>
      </c>
      <c r="F2241" s="37" t="str">
        <f t="array" ref="F2241">IFERROR(XLOOKUP(E2241,Operadores!A:A,Operadores!B:B))</f>
        <v>CADCAR</v>
      </c>
      <c r="G2241" s="36" t="s">
        <v>274</v>
      </c>
      <c r="H2241" s="39">
        <v>19.11412</v>
      </c>
      <c r="I2241" s="40">
        <v>271.0</v>
      </c>
      <c r="J2241" s="41">
        <f t="shared" si="1"/>
        <v>5179.92652</v>
      </c>
      <c r="K2241" s="37" t="str">
        <f t="array" ref="K2241">IFERROR(XLOOKUP(G2241,'Tipo de carga'!A:A,'Tipo de carga'!B:B))</f>
        <v>Autoabasto</v>
      </c>
      <c r="L2241" s="37">
        <f t="shared" si="2"/>
        <v>43</v>
      </c>
      <c r="M2241" s="37">
        <f t="shared" si="3"/>
        <v>20</v>
      </c>
      <c r="N2241" s="37">
        <f t="shared" si="4"/>
        <v>10</v>
      </c>
      <c r="O2241" s="37" t="str">
        <f t="array" ref="O2241">IFERROR(XLOOKUP(K2241,'Tipo de carga'!B:B,'Tipo de carga'!C:C))</f>
        <v>Diesel</v>
      </c>
    </row>
    <row r="2242">
      <c r="A2242" s="36">
        <v>1940.0</v>
      </c>
      <c r="B2242" s="37" t="str">
        <f>IFERROR(VLOOKUP(A2242,'asig octubre'!$A$2:$C$442,3,0))</f>
        <v>Circuitos Mty</v>
      </c>
      <c r="C2242" s="37" t="str">
        <f>IFERROR(VLOOKUP(A2242,'asig octubre'!$A$2:$B$442,2,0))</f>
        <v>EC-07</v>
      </c>
      <c r="D2242" s="38">
        <v>45585.41924768518</v>
      </c>
      <c r="E2242" s="36" t="s">
        <v>259</v>
      </c>
      <c r="F2242" s="37" t="str">
        <f t="array" ref="F2242">IFERROR(XLOOKUP(E2242,Operadores!A:A,Operadores!B:B))</f>
        <v>FLOPE</v>
      </c>
      <c r="G2242" s="36" t="s">
        <v>274</v>
      </c>
      <c r="H2242" s="39">
        <v>19.11412</v>
      </c>
      <c r="I2242" s="40">
        <v>310.0</v>
      </c>
      <c r="J2242" s="41">
        <f t="shared" si="1"/>
        <v>5925.3772</v>
      </c>
      <c r="K2242" s="37" t="str">
        <f t="array" ref="K2242">IFERROR(XLOOKUP(G2242,'Tipo de carga'!A:A,'Tipo de carga'!B:B))</f>
        <v>Autoabasto</v>
      </c>
      <c r="L2242" s="37">
        <f t="shared" si="2"/>
        <v>43</v>
      </c>
      <c r="M2242" s="37">
        <f t="shared" si="3"/>
        <v>20</v>
      </c>
      <c r="N2242" s="37">
        <f t="shared" si="4"/>
        <v>10</v>
      </c>
      <c r="O2242" s="37" t="str">
        <f t="array" ref="O2242">IFERROR(XLOOKUP(K2242,'Tipo de carga'!B:B,'Tipo de carga'!C:C))</f>
        <v>Diesel</v>
      </c>
    </row>
    <row r="2243">
      <c r="A2243" s="36">
        <v>1942.0</v>
      </c>
      <c r="B2243" s="37" t="str">
        <f>IFERROR(VLOOKUP(A2243,'asig octubre'!$A$2:$C$442,3,0))</f>
        <v>PISA Gdl</v>
      </c>
      <c r="C2243" s="37" t="str">
        <f>IFERROR(VLOOKUP(A2243,'asig octubre'!$A$2:$B$442,2,0))</f>
        <v>EC-06</v>
      </c>
      <c r="D2243" s="38">
        <v>45585.010671296295</v>
      </c>
      <c r="E2243" s="36" t="s">
        <v>270</v>
      </c>
      <c r="F2243" s="37" t="str">
        <f t="array" ref="F2243">IFERROR(XLOOKUP(E2243,Operadores!A:A,Operadores!B:B))</f>
        <v>RESEDU</v>
      </c>
      <c r="G2243" s="36" t="s">
        <v>274</v>
      </c>
      <c r="H2243" s="39">
        <v>19.11412</v>
      </c>
      <c r="I2243" s="40">
        <v>399.0</v>
      </c>
      <c r="J2243" s="41">
        <f t="shared" si="1"/>
        <v>7626.53388</v>
      </c>
      <c r="K2243" s="37" t="str">
        <f t="array" ref="K2243">IFERROR(XLOOKUP(G2243,'Tipo de carga'!A:A,'Tipo de carga'!B:B))</f>
        <v>Autoabasto</v>
      </c>
      <c r="L2243" s="37">
        <f t="shared" si="2"/>
        <v>43</v>
      </c>
      <c r="M2243" s="37">
        <f t="shared" si="3"/>
        <v>20</v>
      </c>
      <c r="N2243" s="37">
        <f t="shared" si="4"/>
        <v>10</v>
      </c>
      <c r="O2243" s="37" t="str">
        <f t="array" ref="O2243">IFERROR(XLOOKUP(K2243,'Tipo de carga'!B:B,'Tipo de carga'!C:C))</f>
        <v>Diesel</v>
      </c>
    </row>
    <row r="2244">
      <c r="A2244" s="36">
        <v>1995.0</v>
      </c>
      <c r="B2244" s="37" t="str">
        <f>IFERROR(VLOOKUP(A2244,'asig octubre'!$A$2:$C$442,3,0))</f>
        <v>MeLi Dedicado Merida</v>
      </c>
      <c r="C2244" s="37" t="str">
        <f>IFERROR(VLOOKUP(A2244,'asig octubre'!$A$2:$B$442,2,0))</f>
        <v>EC-05</v>
      </c>
      <c r="D2244" s="38">
        <v>45585.99775462963</v>
      </c>
      <c r="E2244" s="36" t="s">
        <v>199</v>
      </c>
      <c r="F2244" s="37" t="str">
        <f t="array" ref="F2244">IFERROR(XLOOKUP(E2244,Operadores!A:A,Operadores!B:B))</f>
        <v>OLIGER</v>
      </c>
      <c r="G2244" s="36" t="s">
        <v>42</v>
      </c>
      <c r="H2244" s="39">
        <v>19.63136</v>
      </c>
      <c r="I2244" s="40">
        <v>402.0</v>
      </c>
      <c r="J2244" s="41">
        <f t="shared" si="1"/>
        <v>7891.80672</v>
      </c>
      <c r="K2244" s="37" t="str">
        <f t="array" ref="K2244">IFERROR(XLOOKUP(G2244,'Tipo de carga'!A:A,'Tipo de carga'!B:B))</f>
        <v>Autoabasto</v>
      </c>
      <c r="L2244" s="37">
        <f t="shared" si="2"/>
        <v>43</v>
      </c>
      <c r="M2244" s="37">
        <f t="shared" si="3"/>
        <v>20</v>
      </c>
      <c r="N2244" s="37">
        <f t="shared" si="4"/>
        <v>10</v>
      </c>
      <c r="O2244" s="37" t="str">
        <f t="array" ref="O2244">IFERROR(XLOOKUP(K2244,'Tipo de carga'!B:B,'Tipo de carga'!C:C))</f>
        <v>Diesel</v>
      </c>
    </row>
    <row r="2245">
      <c r="A2245" s="36">
        <v>2009.0</v>
      </c>
      <c r="B2245" s="37" t="str">
        <f>IFERROR(VLOOKUP(A2245,'asig octubre'!$A$2:$C$442,3,0))</f>
        <v>MeLi Dedicado Merida</v>
      </c>
      <c r="C2245" s="37" t="str">
        <f>IFERROR(VLOOKUP(A2245,'asig octubre'!$A$2:$B$442,2,0))</f>
        <v>EC-05</v>
      </c>
      <c r="D2245" s="38">
        <v>45585.89891203704</v>
      </c>
      <c r="E2245" s="36" t="s">
        <v>372</v>
      </c>
      <c r="F2245" s="37" t="str">
        <f t="array" ref="F2245">IFERROR(XLOOKUP(E2245,Operadores!A:A,Operadores!B:B))</f>
        <v>IBAABI</v>
      </c>
      <c r="G2245" s="36" t="s">
        <v>42</v>
      </c>
      <c r="H2245" s="39">
        <v>19.63136</v>
      </c>
      <c r="I2245" s="40">
        <v>274.0</v>
      </c>
      <c r="J2245" s="41">
        <f t="shared" si="1"/>
        <v>5378.99264</v>
      </c>
      <c r="K2245" s="37" t="str">
        <f t="array" ref="K2245">IFERROR(XLOOKUP(G2245,'Tipo de carga'!A:A,'Tipo de carga'!B:B))</f>
        <v>Autoabasto</v>
      </c>
      <c r="L2245" s="37">
        <f t="shared" si="2"/>
        <v>43</v>
      </c>
      <c r="M2245" s="37">
        <f t="shared" si="3"/>
        <v>20</v>
      </c>
      <c r="N2245" s="37">
        <f t="shared" si="4"/>
        <v>10</v>
      </c>
      <c r="O2245" s="37" t="str">
        <f t="array" ref="O2245">IFERROR(XLOOKUP(K2245,'Tipo de carga'!B:B,'Tipo de carga'!C:C))</f>
        <v>Diesel</v>
      </c>
    </row>
    <row r="2246">
      <c r="A2246" s="36">
        <v>1819.0</v>
      </c>
      <c r="B2246" s="37" t="str">
        <f>IFERROR(VLOOKUP(A2246,'asig octubre'!$A$2:$C$442,3,0))</f>
        <v>Wm Full</v>
      </c>
      <c r="C2246" s="37" t="str">
        <f>IFERROR(VLOOKUP(A2246,'asig octubre'!$A$2:$B$442,2,0))</f>
        <v>EC-08</v>
      </c>
      <c r="D2246" s="38">
        <v>45585.68697916667</v>
      </c>
      <c r="E2246" s="36" t="s">
        <v>287</v>
      </c>
      <c r="F2246" s="37" t="str">
        <f t="array" ref="F2246">IFERROR(XLOOKUP(E2246,Operadores!A:A,Operadores!B:B))</f>
        <v>ALVGAB</v>
      </c>
      <c r="G2246" s="36" t="s">
        <v>42</v>
      </c>
      <c r="H2246" s="39">
        <v>19.63136</v>
      </c>
      <c r="I2246" s="40">
        <v>404.0</v>
      </c>
      <c r="J2246" s="41">
        <f t="shared" si="1"/>
        <v>7931.06944</v>
      </c>
      <c r="K2246" s="37" t="str">
        <f t="array" ref="K2246">IFERROR(XLOOKUP(G2246,'Tipo de carga'!A:A,'Tipo de carga'!B:B))</f>
        <v>Autoabasto</v>
      </c>
      <c r="L2246" s="37">
        <f t="shared" si="2"/>
        <v>43</v>
      </c>
      <c r="M2246" s="37">
        <f t="shared" si="3"/>
        <v>20</v>
      </c>
      <c r="N2246" s="37">
        <f t="shared" si="4"/>
        <v>10</v>
      </c>
      <c r="O2246" s="37" t="str">
        <f t="array" ref="O2246">IFERROR(XLOOKUP(K2246,'Tipo de carga'!B:B,'Tipo de carga'!C:C))</f>
        <v>Diesel</v>
      </c>
    </row>
    <row r="2247">
      <c r="A2247" s="36">
        <v>1831.0</v>
      </c>
      <c r="B2247" s="37" t="str">
        <f>IFERROR(VLOOKUP(A2247,'asig octubre'!$A$2:$C$442,3,0))</f>
        <v>Full Liver</v>
      </c>
      <c r="C2247" s="37" t="str">
        <f>IFERROR(VLOOKUP(A2247,'asig octubre'!$A$2:$B$442,2,0))</f>
        <v>EC-01</v>
      </c>
      <c r="D2247" s="38">
        <v>45585.63643518519</v>
      </c>
      <c r="E2247" s="36" t="s">
        <v>325</v>
      </c>
      <c r="F2247" s="37" t="str">
        <f t="array" ref="F2247">IFERROR(XLOOKUP(E2247,Operadores!A:A,Operadores!B:B))</f>
        <v>VELOSC</v>
      </c>
      <c r="G2247" s="36" t="s">
        <v>42</v>
      </c>
      <c r="H2247" s="39">
        <v>19.63136</v>
      </c>
      <c r="I2247" s="40">
        <v>415.0</v>
      </c>
      <c r="J2247" s="41">
        <f t="shared" si="1"/>
        <v>8147.0144</v>
      </c>
      <c r="K2247" s="37" t="str">
        <f t="array" ref="K2247">IFERROR(XLOOKUP(G2247,'Tipo de carga'!A:A,'Tipo de carga'!B:B))</f>
        <v>Autoabasto</v>
      </c>
      <c r="L2247" s="37">
        <f t="shared" si="2"/>
        <v>43</v>
      </c>
      <c r="M2247" s="37">
        <f t="shared" si="3"/>
        <v>20</v>
      </c>
      <c r="N2247" s="37">
        <f t="shared" si="4"/>
        <v>10</v>
      </c>
      <c r="O2247" s="37" t="str">
        <f t="array" ref="O2247">IFERROR(XLOOKUP(K2247,'Tipo de carga'!B:B,'Tipo de carga'!C:C))</f>
        <v>Diesel</v>
      </c>
    </row>
    <row r="2248">
      <c r="A2248" s="36">
        <v>1820.0</v>
      </c>
      <c r="B2248" s="37" t="str">
        <f>IFERROR(VLOOKUP(A2248,'asig octubre'!$A$2:$C$442,3,0))</f>
        <v>Wm Full</v>
      </c>
      <c r="C2248" s="37" t="str">
        <f>IFERROR(VLOOKUP(A2248,'asig octubre'!$A$2:$B$442,2,0))</f>
        <v>EC-08</v>
      </c>
      <c r="D2248" s="38">
        <v>45585.61991898148</v>
      </c>
      <c r="E2248" s="36" t="s">
        <v>303</v>
      </c>
      <c r="F2248" s="37" t="str">
        <f t="array" ref="F2248">IFERROR(XLOOKUP(E2248,Operadores!A:A,Operadores!B:B))</f>
        <v>CAMVI01</v>
      </c>
      <c r="G2248" s="36" t="s">
        <v>42</v>
      </c>
      <c r="H2248" s="39">
        <v>19.63136</v>
      </c>
      <c r="I2248" s="40">
        <v>357.0</v>
      </c>
      <c r="J2248" s="41">
        <f t="shared" si="1"/>
        <v>7008.39552</v>
      </c>
      <c r="K2248" s="37" t="str">
        <f t="array" ref="K2248">IFERROR(XLOOKUP(G2248,'Tipo de carga'!A:A,'Tipo de carga'!B:B))</f>
        <v>Autoabasto</v>
      </c>
      <c r="L2248" s="37">
        <f t="shared" si="2"/>
        <v>43</v>
      </c>
      <c r="M2248" s="37">
        <f t="shared" si="3"/>
        <v>20</v>
      </c>
      <c r="N2248" s="37">
        <f t="shared" si="4"/>
        <v>10</v>
      </c>
      <c r="O2248" s="37" t="str">
        <f t="array" ref="O2248">IFERROR(XLOOKUP(K2248,'Tipo de carga'!B:B,'Tipo de carga'!C:C))</f>
        <v>Diesel</v>
      </c>
    </row>
    <row r="2249">
      <c r="A2249" s="36">
        <v>1722.0</v>
      </c>
      <c r="B2249" s="37" t="str">
        <f>IFERROR(VLOOKUP(A2249,'asig octubre'!$A$2:$C$442,3,0))</f>
        <v>Wm Full</v>
      </c>
      <c r="C2249" s="37" t="str">
        <f>IFERROR(VLOOKUP(A2249,'asig octubre'!$A$2:$B$442,2,0))</f>
        <v>EC-08</v>
      </c>
      <c r="D2249" s="38">
        <v>45585.594363425924</v>
      </c>
      <c r="E2249" s="36" t="s">
        <v>443</v>
      </c>
      <c r="F2249" s="37" t="str">
        <f t="array" ref="F2249">IFERROR(XLOOKUP(E2249,Operadores!A:A,Operadores!B:B))</f>
        <v>RODJO02</v>
      </c>
      <c r="G2249" s="36" t="s">
        <v>42</v>
      </c>
      <c r="H2249" s="39">
        <v>19.63136</v>
      </c>
      <c r="I2249" s="40">
        <v>455.0</v>
      </c>
      <c r="J2249" s="41">
        <f t="shared" si="1"/>
        <v>8932.2688</v>
      </c>
      <c r="K2249" s="37" t="str">
        <f t="array" ref="K2249">IFERROR(XLOOKUP(G2249,'Tipo de carga'!A:A,'Tipo de carga'!B:B))</f>
        <v>Autoabasto</v>
      </c>
      <c r="L2249" s="37">
        <f t="shared" si="2"/>
        <v>43</v>
      </c>
      <c r="M2249" s="37">
        <f t="shared" si="3"/>
        <v>20</v>
      </c>
      <c r="N2249" s="37">
        <f t="shared" si="4"/>
        <v>10</v>
      </c>
      <c r="O2249" s="37" t="str">
        <f t="array" ref="O2249">IFERROR(XLOOKUP(K2249,'Tipo de carga'!B:B,'Tipo de carga'!C:C))</f>
        <v>Diesel</v>
      </c>
    </row>
    <row r="2250">
      <c r="A2250" s="36">
        <v>1809.0</v>
      </c>
      <c r="B2250" s="37" t="str">
        <f>IFERROR(VLOOKUP(A2250,'asig octubre'!$A$2:$C$442,3,0))</f>
        <v>Full Liver</v>
      </c>
      <c r="C2250" s="37" t="str">
        <f>IFERROR(VLOOKUP(A2250,'asig octubre'!$A$2:$B$442,2,0))</f>
        <v>EC-01</v>
      </c>
      <c r="D2250" s="38">
        <v>45585.592141203706</v>
      </c>
      <c r="E2250" s="36" t="s">
        <v>253</v>
      </c>
      <c r="F2250" s="37" t="str">
        <f t="array" ref="F2250">IFERROR(XLOOKUP(E2250,Operadores!A:A,Operadores!B:B))</f>
        <v>MARFRA</v>
      </c>
      <c r="G2250" s="36" t="s">
        <v>42</v>
      </c>
      <c r="H2250" s="39">
        <v>19.63136</v>
      </c>
      <c r="I2250" s="40">
        <v>316.0</v>
      </c>
      <c r="J2250" s="41">
        <f t="shared" si="1"/>
        <v>6203.50976</v>
      </c>
      <c r="K2250" s="37" t="str">
        <f t="array" ref="K2250">IFERROR(XLOOKUP(G2250,'Tipo de carga'!A:A,'Tipo de carga'!B:B))</f>
        <v>Autoabasto</v>
      </c>
      <c r="L2250" s="37">
        <f t="shared" si="2"/>
        <v>43</v>
      </c>
      <c r="M2250" s="37">
        <f t="shared" si="3"/>
        <v>20</v>
      </c>
      <c r="N2250" s="37">
        <f t="shared" si="4"/>
        <v>10</v>
      </c>
      <c r="O2250" s="37" t="str">
        <f t="array" ref="O2250">IFERROR(XLOOKUP(K2250,'Tipo de carga'!B:B,'Tipo de carga'!C:C))</f>
        <v>Diesel</v>
      </c>
    </row>
    <row r="2251">
      <c r="A2251" s="36">
        <v>1817.0</v>
      </c>
      <c r="B2251" s="37" t="str">
        <f>IFERROR(VLOOKUP(A2251,'asig octubre'!$A$2:$C$442,3,0))</f>
        <v>Wm Full</v>
      </c>
      <c r="C2251" s="37" t="str">
        <f>IFERROR(VLOOKUP(A2251,'asig octubre'!$A$2:$B$442,2,0))</f>
        <v>EC-08</v>
      </c>
      <c r="D2251" s="38">
        <v>45585.582916666666</v>
      </c>
      <c r="E2251" s="36" t="s">
        <v>500</v>
      </c>
      <c r="F2251" s="37" t="str">
        <f t="array" ref="F2251">IFERROR(XLOOKUP(E2251,Operadores!A:A,Operadores!B:B))</f>
        <v>RUIROBX</v>
      </c>
      <c r="G2251" s="36" t="s">
        <v>42</v>
      </c>
      <c r="H2251" s="39">
        <v>19.63136</v>
      </c>
      <c r="I2251" s="40">
        <v>410.0</v>
      </c>
      <c r="J2251" s="41">
        <f t="shared" si="1"/>
        <v>8048.8576</v>
      </c>
      <c r="K2251" s="37" t="str">
        <f t="array" ref="K2251">IFERROR(XLOOKUP(G2251,'Tipo de carga'!A:A,'Tipo de carga'!B:B))</f>
        <v>Autoabasto</v>
      </c>
      <c r="L2251" s="37">
        <f t="shared" si="2"/>
        <v>43</v>
      </c>
      <c r="M2251" s="37">
        <f t="shared" si="3"/>
        <v>20</v>
      </c>
      <c r="N2251" s="37">
        <f t="shared" si="4"/>
        <v>10</v>
      </c>
      <c r="O2251" s="37" t="str">
        <f t="array" ref="O2251">IFERROR(XLOOKUP(K2251,'Tipo de carga'!B:B,'Tipo de carga'!C:C))</f>
        <v>Diesel</v>
      </c>
    </row>
    <row r="2252">
      <c r="A2252" s="36">
        <v>1964.0</v>
      </c>
      <c r="B2252" s="37" t="str">
        <f>IFERROR(VLOOKUP(A2252,'asig octubre'!$A$2:$C$442,3,0))</f>
        <v>MeLi asignado SD</v>
      </c>
      <c r="C2252" s="37" t="str">
        <f>IFERROR(VLOOKUP(A2252,'asig octubre'!$A$2:$B$442,2,0))</f>
        <v>EC-05</v>
      </c>
      <c r="D2252" s="38">
        <v>45585.57502314815</v>
      </c>
      <c r="E2252" s="36" t="s">
        <v>236</v>
      </c>
      <c r="F2252" s="37" t="str">
        <f t="array" ref="F2252">IFERROR(XLOOKUP(E2252,Operadores!A:A,Operadores!B:B))</f>
        <v>BENOSC</v>
      </c>
      <c r="G2252" s="36" t="s">
        <v>42</v>
      </c>
      <c r="H2252" s="39">
        <v>19.63136</v>
      </c>
      <c r="I2252" s="40">
        <v>347.0</v>
      </c>
      <c r="J2252" s="41">
        <f t="shared" si="1"/>
        <v>6812.08192</v>
      </c>
      <c r="K2252" s="37" t="str">
        <f t="array" ref="K2252">IFERROR(XLOOKUP(G2252,'Tipo de carga'!A:A,'Tipo de carga'!B:B))</f>
        <v>Autoabasto</v>
      </c>
      <c r="L2252" s="37">
        <f t="shared" si="2"/>
        <v>43</v>
      </c>
      <c r="M2252" s="37">
        <f t="shared" si="3"/>
        <v>20</v>
      </c>
      <c r="N2252" s="37">
        <f t="shared" si="4"/>
        <v>10</v>
      </c>
      <c r="O2252" s="37" t="str">
        <f t="array" ref="O2252">IFERROR(XLOOKUP(K2252,'Tipo de carga'!B:B,'Tipo de carga'!C:C))</f>
        <v>Diesel</v>
      </c>
    </row>
    <row r="2253">
      <c r="A2253" s="36">
        <v>1834.0</v>
      </c>
      <c r="B2253" s="37" t="str">
        <f>IFERROR(VLOOKUP(A2253,'asig octubre'!$A$2:$C$442,3,0))</f>
        <v>Sayer Full</v>
      </c>
      <c r="C2253" s="37" t="str">
        <f>IFERROR(VLOOKUP(A2253,'asig octubre'!$A$2:$B$442,2,0))</f>
        <v>EC-04</v>
      </c>
      <c r="D2253" s="38">
        <v>45585.54730324074</v>
      </c>
      <c r="E2253" s="36" t="s">
        <v>509</v>
      </c>
      <c r="F2253" s="37" t="str">
        <f t="array" ref="F2253">IFERROR(XLOOKUP(E2253,Operadores!A:A,Operadores!B:B))</f>
        <v>LEMMIG</v>
      </c>
      <c r="G2253" s="36" t="s">
        <v>42</v>
      </c>
      <c r="H2253" s="39">
        <v>19.63136</v>
      </c>
      <c r="I2253" s="40">
        <v>901.0</v>
      </c>
      <c r="J2253" s="41">
        <f t="shared" si="1"/>
        <v>17687.85536</v>
      </c>
      <c r="K2253" s="37" t="str">
        <f t="array" ref="K2253">IFERROR(XLOOKUP(G2253,'Tipo de carga'!A:A,'Tipo de carga'!B:B))</f>
        <v>Autoabasto</v>
      </c>
      <c r="L2253" s="37">
        <f t="shared" si="2"/>
        <v>43</v>
      </c>
      <c r="M2253" s="37">
        <f t="shared" si="3"/>
        <v>20</v>
      </c>
      <c r="N2253" s="37">
        <f t="shared" si="4"/>
        <v>10</v>
      </c>
      <c r="O2253" s="37" t="str">
        <f t="array" ref="O2253">IFERROR(XLOOKUP(K2253,'Tipo de carga'!B:B,'Tipo de carga'!C:C))</f>
        <v>Diesel</v>
      </c>
    </row>
    <row r="2254">
      <c r="A2254" s="36">
        <v>2012.0</v>
      </c>
      <c r="B2254" s="37" t="str">
        <f>IFERROR(VLOOKUP(A2254,'asig octubre'!$A$2:$C$442,3,0))</f>
        <v>Sayer Sencillo</v>
      </c>
      <c r="C2254" s="37" t="str">
        <f>IFERROR(VLOOKUP(A2254,'asig octubre'!$A$2:$B$442,2,0))</f>
        <v>EC-04</v>
      </c>
      <c r="D2254" s="38">
        <v>45585.5450462963</v>
      </c>
      <c r="E2254" s="36" t="s">
        <v>247</v>
      </c>
      <c r="F2254" s="37" t="str">
        <f t="array" ref="F2254">IFERROR(XLOOKUP(E2254,Operadores!A:A,Operadores!B:B))</f>
        <v>ZUGRO</v>
      </c>
      <c r="G2254" s="36" t="s">
        <v>42</v>
      </c>
      <c r="H2254" s="39">
        <v>19.63136</v>
      </c>
      <c r="I2254" s="40">
        <v>400.0</v>
      </c>
      <c r="J2254" s="41">
        <f t="shared" si="1"/>
        <v>7852.544</v>
      </c>
      <c r="K2254" s="37" t="str">
        <f t="array" ref="K2254">IFERROR(XLOOKUP(G2254,'Tipo de carga'!A:A,'Tipo de carga'!B:B))</f>
        <v>Autoabasto</v>
      </c>
      <c r="L2254" s="37">
        <f t="shared" si="2"/>
        <v>43</v>
      </c>
      <c r="M2254" s="37">
        <f t="shared" si="3"/>
        <v>20</v>
      </c>
      <c r="N2254" s="37">
        <f t="shared" si="4"/>
        <v>10</v>
      </c>
      <c r="O2254" s="37" t="str">
        <f t="array" ref="O2254">IFERROR(XLOOKUP(K2254,'Tipo de carga'!B:B,'Tipo de carga'!C:C))</f>
        <v>Diesel</v>
      </c>
    </row>
    <row r="2255">
      <c r="A2255" s="36">
        <v>1705.0</v>
      </c>
      <c r="B2255" s="37" t="str">
        <f>IFERROR(VLOOKUP(A2255,'asig octubre'!$A$2:$C$442,3,0))</f>
        <v>Wm Full</v>
      </c>
      <c r="C2255" s="37" t="str">
        <f>IFERROR(VLOOKUP(A2255,'asig octubre'!$A$2:$B$442,2,0))</f>
        <v>EC-08</v>
      </c>
      <c r="D2255" s="38">
        <v>45585.50232638889</v>
      </c>
      <c r="E2255" s="36" t="s">
        <v>298</v>
      </c>
      <c r="F2255" s="37" t="str">
        <f t="array" ref="F2255">IFERROR(XLOOKUP(E2255,Operadores!A:A,Operadores!B:B))</f>
        <v>MORFRE01</v>
      </c>
      <c r="G2255" s="36" t="s">
        <v>42</v>
      </c>
      <c r="H2255" s="39">
        <v>19.63136</v>
      </c>
      <c r="I2255" s="40">
        <v>444.0</v>
      </c>
      <c r="J2255" s="41">
        <f t="shared" si="1"/>
        <v>8716.32384</v>
      </c>
      <c r="K2255" s="37" t="str">
        <f t="array" ref="K2255">IFERROR(XLOOKUP(G2255,'Tipo de carga'!A:A,'Tipo de carga'!B:B))</f>
        <v>Autoabasto</v>
      </c>
      <c r="L2255" s="37">
        <f t="shared" si="2"/>
        <v>43</v>
      </c>
      <c r="M2255" s="37">
        <f t="shared" si="3"/>
        <v>20</v>
      </c>
      <c r="N2255" s="37">
        <f t="shared" si="4"/>
        <v>10</v>
      </c>
      <c r="O2255" s="37" t="str">
        <f t="array" ref="O2255">IFERROR(XLOOKUP(K2255,'Tipo de carga'!B:B,'Tipo de carga'!C:C))</f>
        <v>Diesel</v>
      </c>
    </row>
    <row r="2256">
      <c r="A2256" s="36">
        <v>1746.0</v>
      </c>
      <c r="B2256" s="37" t="str">
        <f>IFERROR(VLOOKUP(A2256,'asig octubre'!$A$2:$C$442,3,0))</f>
        <v>Wm Full</v>
      </c>
      <c r="C2256" s="37" t="str">
        <f>IFERROR(VLOOKUP(A2256,'asig octubre'!$A$2:$B$442,2,0))</f>
        <v>EC-08</v>
      </c>
      <c r="D2256" s="38">
        <v>45585.46337962963</v>
      </c>
      <c r="E2256" s="36" t="s">
        <v>293</v>
      </c>
      <c r="F2256" s="37" t="str">
        <f t="array" ref="F2256">IFERROR(XLOOKUP(E2256,Operadores!A:A,Operadores!B:B))</f>
        <v>LOPFER</v>
      </c>
      <c r="G2256" s="36" t="s">
        <v>42</v>
      </c>
      <c r="H2256" s="39">
        <v>19.63136</v>
      </c>
      <c r="I2256" s="40">
        <v>405.0</v>
      </c>
      <c r="J2256" s="41">
        <f t="shared" si="1"/>
        <v>7950.7008</v>
      </c>
      <c r="K2256" s="37" t="str">
        <f t="array" ref="K2256">IFERROR(XLOOKUP(G2256,'Tipo de carga'!A:A,'Tipo de carga'!B:B))</f>
        <v>Autoabasto</v>
      </c>
      <c r="L2256" s="37">
        <f t="shared" si="2"/>
        <v>43</v>
      </c>
      <c r="M2256" s="37">
        <f t="shared" si="3"/>
        <v>20</v>
      </c>
      <c r="N2256" s="37">
        <f t="shared" si="4"/>
        <v>10</v>
      </c>
      <c r="O2256" s="37" t="str">
        <f t="array" ref="O2256">IFERROR(XLOOKUP(K2256,'Tipo de carga'!B:B,'Tipo de carga'!C:C))</f>
        <v>Diesel</v>
      </c>
    </row>
    <row r="2257">
      <c r="A2257" s="36">
        <v>2001.0</v>
      </c>
      <c r="B2257" s="37" t="str">
        <f>IFERROR(VLOOKUP(A2257,'asig octubre'!$A$2:$C$442,3,0))</f>
        <v>MeLi Dedicado Merida</v>
      </c>
      <c r="C2257" s="37" t="str">
        <f>IFERROR(VLOOKUP(A2257,'asig octubre'!$A$2:$B$442,2,0))</f>
        <v>EC-05</v>
      </c>
      <c r="D2257" s="38">
        <v>45585.46130787037</v>
      </c>
      <c r="E2257" s="36" t="s">
        <v>494</v>
      </c>
      <c r="F2257" s="37" t="str">
        <f t="array" ref="F2257">IFERROR(XLOOKUP(E2257,Operadores!A:A,Operadores!B:B))</f>
        <v>TRESER</v>
      </c>
      <c r="G2257" s="36" t="s">
        <v>42</v>
      </c>
      <c r="H2257" s="39">
        <v>19.63136</v>
      </c>
      <c r="I2257" s="40">
        <v>246.0</v>
      </c>
      <c r="J2257" s="41">
        <f t="shared" si="1"/>
        <v>4829.31456</v>
      </c>
      <c r="K2257" s="37" t="str">
        <f t="array" ref="K2257">IFERROR(XLOOKUP(G2257,'Tipo de carga'!A:A,'Tipo de carga'!B:B))</f>
        <v>Autoabasto</v>
      </c>
      <c r="L2257" s="37">
        <f t="shared" si="2"/>
        <v>43</v>
      </c>
      <c r="M2257" s="37">
        <f t="shared" si="3"/>
        <v>20</v>
      </c>
      <c r="N2257" s="37">
        <f t="shared" si="4"/>
        <v>10</v>
      </c>
      <c r="O2257" s="37" t="str">
        <f t="array" ref="O2257">IFERROR(XLOOKUP(K2257,'Tipo de carga'!B:B,'Tipo de carga'!C:C))</f>
        <v>Diesel</v>
      </c>
    </row>
    <row r="2258">
      <c r="A2258" s="36">
        <v>1729.0</v>
      </c>
      <c r="B2258" s="37" t="str">
        <f>IFERROR(VLOOKUP(A2258,'asig octubre'!$A$2:$C$442,3,0))</f>
        <v>Wm Full</v>
      </c>
      <c r="C2258" s="37" t="str">
        <f>IFERROR(VLOOKUP(A2258,'asig octubre'!$A$2:$B$442,2,0))</f>
        <v>EC-08</v>
      </c>
      <c r="D2258" s="38">
        <v>45585.41837962963</v>
      </c>
      <c r="E2258" s="36" t="s">
        <v>284</v>
      </c>
      <c r="F2258" s="37" t="str">
        <f t="array" ref="F2258">IFERROR(XLOOKUP(E2258,Operadores!A:A,Operadores!B:B))</f>
        <v>CAMJU01</v>
      </c>
      <c r="G2258" s="36" t="s">
        <v>42</v>
      </c>
      <c r="H2258" s="39">
        <v>19.63136</v>
      </c>
      <c r="I2258" s="40">
        <v>472.0</v>
      </c>
      <c r="J2258" s="41">
        <f t="shared" si="1"/>
        <v>9266.00192</v>
      </c>
      <c r="K2258" s="37" t="str">
        <f t="array" ref="K2258">IFERROR(XLOOKUP(G2258,'Tipo de carga'!A:A,'Tipo de carga'!B:B))</f>
        <v>Autoabasto</v>
      </c>
      <c r="L2258" s="37">
        <f t="shared" si="2"/>
        <v>43</v>
      </c>
      <c r="M2258" s="37">
        <f t="shared" si="3"/>
        <v>20</v>
      </c>
      <c r="N2258" s="37">
        <f t="shared" si="4"/>
        <v>10</v>
      </c>
      <c r="O2258" s="37" t="str">
        <f t="array" ref="O2258">IFERROR(XLOOKUP(K2258,'Tipo de carga'!B:B,'Tipo de carga'!C:C))</f>
        <v>Diesel</v>
      </c>
    </row>
    <row r="2259">
      <c r="A2259" s="36">
        <v>1966.0</v>
      </c>
      <c r="B2259" s="37" t="str">
        <f>IFERROR(VLOOKUP(A2259,'asig octubre'!$A$2:$C$442,3,0))</f>
        <v>Sayer Sencillo</v>
      </c>
      <c r="C2259" s="37" t="str">
        <f>IFERROR(VLOOKUP(A2259,'asig octubre'!$A$2:$B$442,2,0))</f>
        <v>EC-04</v>
      </c>
      <c r="D2259" s="38">
        <v>45585.40420138889</v>
      </c>
      <c r="E2259" s="36" t="s">
        <v>28</v>
      </c>
      <c r="F2259" s="37" t="str">
        <f t="array" ref="F2259">IFERROR(XLOOKUP(E2259,Operadores!A:A,Operadores!B:B))</f>
        <v>SANJE01</v>
      </c>
      <c r="G2259" s="36" t="s">
        <v>42</v>
      </c>
      <c r="H2259" s="39">
        <v>19.63136</v>
      </c>
      <c r="I2259" s="40">
        <v>410.0</v>
      </c>
      <c r="J2259" s="41">
        <f t="shared" si="1"/>
        <v>8048.8576</v>
      </c>
      <c r="K2259" s="37" t="str">
        <f t="array" ref="K2259">IFERROR(XLOOKUP(G2259,'Tipo de carga'!A:A,'Tipo de carga'!B:B))</f>
        <v>Autoabasto</v>
      </c>
      <c r="L2259" s="37">
        <f t="shared" si="2"/>
        <v>43</v>
      </c>
      <c r="M2259" s="37">
        <f t="shared" si="3"/>
        <v>20</v>
      </c>
      <c r="N2259" s="37">
        <f t="shared" si="4"/>
        <v>10</v>
      </c>
      <c r="O2259" s="37" t="str">
        <f t="array" ref="O2259">IFERROR(XLOOKUP(K2259,'Tipo de carga'!B:B,'Tipo de carga'!C:C))</f>
        <v>Diesel</v>
      </c>
    </row>
    <row r="2260">
      <c r="A2260" s="36">
        <v>1887.0</v>
      </c>
      <c r="B2260" s="37" t="str">
        <f>IFERROR(VLOOKUP(A2260,'asig octubre'!$A$2:$C$442,3,0))</f>
        <v>Circuitos</v>
      </c>
      <c r="C2260" s="37" t="str">
        <f>IFERROR(VLOOKUP(A2260,'asig octubre'!$A$2:$B$442,2,0))</f>
        <v>EC-03</v>
      </c>
      <c r="D2260" s="38">
        <v>45585.404074074075</v>
      </c>
      <c r="E2260" s="36" t="s">
        <v>279</v>
      </c>
      <c r="F2260" s="37" t="str">
        <f t="array" ref="F2260">IFERROR(XLOOKUP(E2260,Operadores!A:A,Operadores!B:B))</f>
        <v>NARCA</v>
      </c>
      <c r="G2260" s="36" t="s">
        <v>42</v>
      </c>
      <c r="H2260" s="39">
        <v>19.63136</v>
      </c>
      <c r="I2260" s="40">
        <v>433.0</v>
      </c>
      <c r="J2260" s="41">
        <f t="shared" si="1"/>
        <v>8500.37888</v>
      </c>
      <c r="K2260" s="37" t="str">
        <f t="array" ref="K2260">IFERROR(XLOOKUP(G2260,'Tipo de carga'!A:A,'Tipo de carga'!B:B))</f>
        <v>Autoabasto</v>
      </c>
      <c r="L2260" s="37">
        <f t="shared" si="2"/>
        <v>43</v>
      </c>
      <c r="M2260" s="37">
        <f t="shared" si="3"/>
        <v>20</v>
      </c>
      <c r="N2260" s="37">
        <f t="shared" si="4"/>
        <v>10</v>
      </c>
      <c r="O2260" s="37" t="str">
        <f t="array" ref="O2260">IFERROR(XLOOKUP(K2260,'Tipo de carga'!B:B,'Tipo de carga'!C:C))</f>
        <v>Diesel</v>
      </c>
    </row>
    <row r="2261">
      <c r="A2261" s="36">
        <v>1882.0</v>
      </c>
      <c r="B2261" s="37" t="str">
        <f>IFERROR(VLOOKUP(A2261,'asig octubre'!$A$2:$C$442,3,0))</f>
        <v>Sayer Sencillo</v>
      </c>
      <c r="C2261" s="37" t="str">
        <f>IFERROR(VLOOKUP(A2261,'asig octubre'!$A$2:$B$442,2,0))</f>
        <v>EC-04</v>
      </c>
      <c r="D2261" s="38">
        <v>45585.38533564815</v>
      </c>
      <c r="E2261" s="36" t="s">
        <v>49</v>
      </c>
      <c r="F2261" s="37" t="str">
        <f t="array" ref="F2261">IFERROR(XLOOKUP(E2261,Operadores!A:A,Operadores!B:B))</f>
        <v>FABMA</v>
      </c>
      <c r="G2261" s="36" t="s">
        <v>42</v>
      </c>
      <c r="H2261" s="39">
        <v>19.63136</v>
      </c>
      <c r="I2261" s="40">
        <v>750.0</v>
      </c>
      <c r="J2261" s="41">
        <f t="shared" si="1"/>
        <v>14723.52</v>
      </c>
      <c r="K2261" s="37" t="str">
        <f t="array" ref="K2261">IFERROR(XLOOKUP(G2261,'Tipo de carga'!A:A,'Tipo de carga'!B:B))</f>
        <v>Autoabasto</v>
      </c>
      <c r="L2261" s="37">
        <f t="shared" si="2"/>
        <v>43</v>
      </c>
      <c r="M2261" s="37">
        <f t="shared" si="3"/>
        <v>20</v>
      </c>
      <c r="N2261" s="37">
        <f t="shared" si="4"/>
        <v>10</v>
      </c>
      <c r="O2261" s="37" t="str">
        <f t="array" ref="O2261">IFERROR(XLOOKUP(K2261,'Tipo de carga'!B:B,'Tipo de carga'!C:C))</f>
        <v>Diesel</v>
      </c>
    </row>
    <row r="2262">
      <c r="A2262" s="36">
        <v>1978.0</v>
      </c>
      <c r="B2262" s="37" t="str">
        <f>IFERROR(VLOOKUP(A2262,'asig octubre'!$A$2:$C$442,3,0))</f>
        <v>MeLi Dedicado TD</v>
      </c>
      <c r="C2262" s="37" t="str">
        <f>IFERROR(VLOOKUP(A2262,'asig octubre'!$A$2:$B$442,2,0))</f>
        <v>EC-05</v>
      </c>
      <c r="D2262" s="38">
        <v>45585.07777777778</v>
      </c>
      <c r="E2262" s="36" t="s">
        <v>323</v>
      </c>
      <c r="F2262" s="37" t="str">
        <f t="array" ref="F2262">IFERROR(XLOOKUP(E2262,Operadores!A:A,Operadores!B:B))</f>
        <v>MENBER</v>
      </c>
      <c r="G2262" s="36" t="s">
        <v>425</v>
      </c>
      <c r="H2262" s="39">
        <v>24.97</v>
      </c>
      <c r="I2262" s="40">
        <v>240.0</v>
      </c>
      <c r="J2262" s="41">
        <f t="shared" si="1"/>
        <v>5992.8</v>
      </c>
      <c r="K2262" s="37" t="str">
        <f t="array" ref="K2262">IFERROR(XLOOKUP(G2262,'Tipo de carga'!A:A,'Tipo de carga'!B:B))</f>
        <v>Ticket</v>
      </c>
      <c r="L2262" s="37">
        <f t="shared" si="2"/>
        <v>43</v>
      </c>
      <c r="M2262" s="37">
        <f t="shared" si="3"/>
        <v>20</v>
      </c>
      <c r="N2262" s="37">
        <f t="shared" si="4"/>
        <v>10</v>
      </c>
      <c r="O2262" s="37" t="str">
        <f t="array" ref="O2262">IFERROR(XLOOKUP(K2262,'Tipo de carga'!B:B,'Tipo de carga'!C:C))</f>
        <v>Diesel</v>
      </c>
    </row>
    <row r="2263">
      <c r="A2263" s="36">
        <v>1959.0</v>
      </c>
      <c r="B2263" s="37" t="str">
        <f>IFERROR(VLOOKUP(A2263,'asig octubre'!$A$2:$C$442,3,0))</f>
        <v>Full Liver</v>
      </c>
      <c r="C2263" s="37" t="str">
        <f>IFERROR(VLOOKUP(A2263,'asig octubre'!$A$2:$B$442,2,0))</f>
        <v>EC-01</v>
      </c>
      <c r="D2263" s="38">
        <v>45585.274305555555</v>
      </c>
      <c r="E2263" s="36" t="s">
        <v>206</v>
      </c>
      <c r="F2263" s="37" t="str">
        <f t="array" ref="F2263">IFERROR(XLOOKUP(E2263,Operadores!A:A,Operadores!B:B))</f>
        <v>JARDAN</v>
      </c>
      <c r="G2263" s="36" t="s">
        <v>425</v>
      </c>
      <c r="H2263" s="39">
        <v>25.19</v>
      </c>
      <c r="I2263" s="40">
        <v>286.0</v>
      </c>
      <c r="J2263" s="41">
        <f t="shared" si="1"/>
        <v>7204.34</v>
      </c>
      <c r="K2263" s="37" t="str">
        <f t="array" ref="K2263">IFERROR(XLOOKUP(G2263,'Tipo de carga'!A:A,'Tipo de carga'!B:B))</f>
        <v>Ticket</v>
      </c>
      <c r="L2263" s="37">
        <f t="shared" si="2"/>
        <v>43</v>
      </c>
      <c r="M2263" s="37">
        <f t="shared" si="3"/>
        <v>20</v>
      </c>
      <c r="N2263" s="37">
        <f t="shared" si="4"/>
        <v>10</v>
      </c>
      <c r="O2263" s="37" t="str">
        <f t="array" ref="O2263">IFERROR(XLOOKUP(K2263,'Tipo de carga'!B:B,'Tipo de carga'!C:C))</f>
        <v>Diesel</v>
      </c>
    </row>
    <row r="2264">
      <c r="A2264" s="36">
        <v>1857.0</v>
      </c>
      <c r="B2264" s="37" t="str">
        <f>IFERROR(VLOOKUP(A2264,'asig octubre'!$A$2:$C$442,3,0))</f>
        <v>Pipas</v>
      </c>
      <c r="C2264" s="37" t="str">
        <f>IFERROR(VLOOKUP(A2264,'asig octubre'!$A$2:$B$442,2,0))</f>
        <v>EC-02</v>
      </c>
      <c r="D2264" s="38">
        <v>45585.30347222222</v>
      </c>
      <c r="E2264" s="36" t="s">
        <v>43</v>
      </c>
      <c r="F2264" s="37" t="str">
        <f t="array" ref="F2264">IFERROR(XLOOKUP(E2264,Operadores!A:A,Operadores!B:B))</f>
        <v>HERJU01</v>
      </c>
      <c r="G2264" s="36" t="s">
        <v>425</v>
      </c>
      <c r="H2264" s="39">
        <v>24.3</v>
      </c>
      <c r="I2264" s="40">
        <v>247.0</v>
      </c>
      <c r="J2264" s="41">
        <f t="shared" si="1"/>
        <v>6002.1</v>
      </c>
      <c r="K2264" s="37" t="str">
        <f t="array" ref="K2264">IFERROR(XLOOKUP(G2264,'Tipo de carga'!A:A,'Tipo de carga'!B:B))</f>
        <v>Ticket</v>
      </c>
      <c r="L2264" s="37">
        <f t="shared" si="2"/>
        <v>43</v>
      </c>
      <c r="M2264" s="37">
        <f t="shared" si="3"/>
        <v>20</v>
      </c>
      <c r="N2264" s="37">
        <f t="shared" si="4"/>
        <v>10</v>
      </c>
      <c r="O2264" s="37" t="str">
        <f t="array" ref="O2264">IFERROR(XLOOKUP(K2264,'Tipo de carga'!B:B,'Tipo de carga'!C:C))</f>
        <v>Diesel</v>
      </c>
    </row>
    <row r="2265">
      <c r="A2265" s="36">
        <v>2004.0</v>
      </c>
      <c r="B2265" s="37" t="str">
        <f>IFERROR(VLOOKUP(A2265,'asig octubre'!$A$2:$C$442,3,0))</f>
        <v>MeLi asignado SD</v>
      </c>
      <c r="C2265" s="37" t="str">
        <f>IFERROR(VLOOKUP(A2265,'asig octubre'!$A$2:$B$442,2,0))</f>
        <v>EC-05</v>
      </c>
      <c r="D2265" s="38">
        <v>45585.59722222222</v>
      </c>
      <c r="E2265" s="36" t="s">
        <v>168</v>
      </c>
      <c r="F2265" s="37" t="str">
        <f t="array" ref="F2265">IFERROR(XLOOKUP(E2265,Operadores!A:A,Operadores!B:B))</f>
        <v>GARLUI</v>
      </c>
      <c r="G2265" s="36" t="s">
        <v>425</v>
      </c>
      <c r="H2265" s="39">
        <v>24.29</v>
      </c>
      <c r="I2265" s="40">
        <v>200.0</v>
      </c>
      <c r="J2265" s="41">
        <f t="shared" si="1"/>
        <v>4858</v>
      </c>
      <c r="K2265" s="37" t="str">
        <f t="array" ref="K2265">IFERROR(XLOOKUP(G2265,'Tipo de carga'!A:A,'Tipo de carga'!B:B))</f>
        <v>Ticket</v>
      </c>
      <c r="L2265" s="37">
        <f t="shared" si="2"/>
        <v>43</v>
      </c>
      <c r="M2265" s="37">
        <f t="shared" si="3"/>
        <v>20</v>
      </c>
      <c r="N2265" s="37">
        <f t="shared" si="4"/>
        <v>10</v>
      </c>
      <c r="O2265" s="37" t="str">
        <f t="array" ref="O2265">IFERROR(XLOOKUP(K2265,'Tipo de carga'!B:B,'Tipo de carga'!C:C))</f>
        <v>Diesel</v>
      </c>
    </row>
    <row r="2266">
      <c r="A2266" s="36">
        <v>1725.0</v>
      </c>
      <c r="B2266" s="37" t="str">
        <f>IFERROR(VLOOKUP(A2266,'asig octubre'!$A$2:$C$442,3,0))</f>
        <v>Wm Sencillo</v>
      </c>
      <c r="C2266" s="37" t="str">
        <f>IFERROR(VLOOKUP(A2266,'asig octubre'!$A$2:$B$442,2,0))</f>
        <v>EC-08</v>
      </c>
      <c r="D2266" s="38">
        <v>45585.65694444445</v>
      </c>
      <c r="E2266" s="36" t="s">
        <v>497</v>
      </c>
      <c r="F2266" s="37" t="str">
        <f t="array" ref="F2266">IFERROR(XLOOKUP(E2266,Operadores!A:A,Operadores!B:B))</f>
        <v>SOTLAZ</v>
      </c>
      <c r="G2266" s="36" t="s">
        <v>425</v>
      </c>
      <c r="H2266" s="39">
        <v>25.78</v>
      </c>
      <c r="I2266" s="40">
        <v>433.0</v>
      </c>
      <c r="J2266" s="41">
        <f t="shared" si="1"/>
        <v>11162.74</v>
      </c>
      <c r="K2266" s="37" t="str">
        <f t="array" ref="K2266">IFERROR(XLOOKUP(G2266,'Tipo de carga'!A:A,'Tipo de carga'!B:B))</f>
        <v>Ticket</v>
      </c>
      <c r="L2266" s="37">
        <f t="shared" si="2"/>
        <v>43</v>
      </c>
      <c r="M2266" s="37">
        <f t="shared" si="3"/>
        <v>20</v>
      </c>
      <c r="N2266" s="37">
        <f t="shared" si="4"/>
        <v>10</v>
      </c>
      <c r="O2266" s="37" t="str">
        <f t="array" ref="O2266">IFERROR(XLOOKUP(K2266,'Tipo de carga'!B:B,'Tipo de carga'!C:C))</f>
        <v>Diesel</v>
      </c>
    </row>
    <row r="2267">
      <c r="A2267" s="36">
        <v>1808.0</v>
      </c>
      <c r="B2267" s="37" t="str">
        <f>IFERROR(VLOOKUP(A2267,'asig octubre'!$A$2:$C$442,3,0))</f>
        <v>Sayer Full</v>
      </c>
      <c r="C2267" s="37" t="str">
        <f>IFERROR(VLOOKUP(A2267,'asig octubre'!$A$2:$B$442,2,0))</f>
        <v>EC-04</v>
      </c>
      <c r="D2267" s="38">
        <v>45585.69930555556</v>
      </c>
      <c r="E2267" s="36" t="s">
        <v>55</v>
      </c>
      <c r="F2267" s="37" t="str">
        <f t="array" ref="F2267">IFERROR(XLOOKUP(E2267,Operadores!A:A,Operadores!B:B))</f>
        <v>ZAPNO</v>
      </c>
      <c r="G2267" s="36" t="s">
        <v>425</v>
      </c>
      <c r="H2267" s="39">
        <v>26.59</v>
      </c>
      <c r="I2267" s="40">
        <v>463.0</v>
      </c>
      <c r="J2267" s="41">
        <f t="shared" si="1"/>
        <v>12311.17</v>
      </c>
      <c r="K2267" s="37" t="str">
        <f t="array" ref="K2267">IFERROR(XLOOKUP(G2267,'Tipo de carga'!A:A,'Tipo de carga'!B:B))</f>
        <v>Ticket</v>
      </c>
      <c r="L2267" s="37">
        <f t="shared" si="2"/>
        <v>43</v>
      </c>
      <c r="M2267" s="37">
        <f t="shared" si="3"/>
        <v>20</v>
      </c>
      <c r="N2267" s="37">
        <f t="shared" si="4"/>
        <v>10</v>
      </c>
      <c r="O2267" s="37" t="str">
        <f t="array" ref="O2267">IFERROR(XLOOKUP(K2267,'Tipo de carga'!B:B,'Tipo de carga'!C:C))</f>
        <v>Diesel</v>
      </c>
    </row>
    <row r="2268">
      <c r="A2268" s="36">
        <v>1917.0</v>
      </c>
      <c r="B2268" s="37" t="str">
        <f>IFERROR(VLOOKUP(A2268,'asig octubre'!$A$2:$C$442,3,0))</f>
        <v>MeLi asignado SD</v>
      </c>
      <c r="C2268" s="37" t="str">
        <f>IFERROR(VLOOKUP(A2268,'asig octubre'!$A$2:$B$442,2,0))</f>
        <v>EC-05</v>
      </c>
      <c r="D2268" s="38">
        <v>45585.0</v>
      </c>
      <c r="E2268" s="36" t="s">
        <v>17</v>
      </c>
      <c r="F2268" s="37" t="str">
        <f t="array" ref="F2268">IFERROR(XLOOKUP(E2268,Operadores!A:A,Operadores!B:B))</f>
        <v>ARASAL</v>
      </c>
      <c r="G2268" s="36" t="s">
        <v>311</v>
      </c>
      <c r="H2268" s="39">
        <v>9.99</v>
      </c>
      <c r="I2268" s="40">
        <v>174.74</v>
      </c>
      <c r="J2268" s="41">
        <f t="shared" si="1"/>
        <v>1745.6526</v>
      </c>
      <c r="K2268" s="37" t="str">
        <f t="array" ref="K2268">IFERROR(XLOOKUP(G2268,'Tipo de carga'!A:A,'Tipo de carga'!B:B))</f>
        <v>Natgas</v>
      </c>
      <c r="L2268" s="37">
        <f t="shared" si="2"/>
        <v>43</v>
      </c>
      <c r="M2268" s="37">
        <f t="shared" si="3"/>
        <v>20</v>
      </c>
      <c r="N2268" s="37">
        <f t="shared" si="4"/>
        <v>10</v>
      </c>
      <c r="O2268" s="37" t="str">
        <f t="array" ref="O2268">IFERROR(XLOOKUP(K2268,'Tipo de carga'!B:B,'Tipo de carga'!C:C))</f>
        <v>GNC</v>
      </c>
    </row>
    <row r="2269">
      <c r="A2269" s="36">
        <v>1923.0</v>
      </c>
      <c r="B2269" s="37" t="str">
        <f>IFERROR(VLOOKUP(A2269,'asig octubre'!$A$2:$C$442,3,0))</f>
        <v>MeLi Ded Puebla</v>
      </c>
      <c r="C2269" s="37" t="str">
        <f>IFERROR(VLOOKUP(A2269,'asig octubre'!$A$2:$B$442,2,0))</f>
        <v>EC-05</v>
      </c>
      <c r="D2269" s="38">
        <v>45585.0</v>
      </c>
      <c r="E2269" s="36" t="s">
        <v>447</v>
      </c>
      <c r="F2269" s="37" t="str">
        <f t="array" ref="F2269">IFERROR(XLOOKUP(E2269,Operadores!A:A,Operadores!B:B))</f>
        <v>SANMA05</v>
      </c>
      <c r="G2269" s="36" t="s">
        <v>315</v>
      </c>
      <c r="H2269" s="39">
        <v>10.65</v>
      </c>
      <c r="I2269" s="40">
        <v>264.0</v>
      </c>
      <c r="J2269" s="41">
        <f t="shared" si="1"/>
        <v>2811.6</v>
      </c>
      <c r="K2269" s="37" t="str">
        <f t="array" ref="K2269">IFERROR(XLOOKUP(G2269,'Tipo de carga'!A:A,'Tipo de carga'!B:B))</f>
        <v>COMSUSTENTA</v>
      </c>
      <c r="L2269" s="37">
        <f t="shared" si="2"/>
        <v>43</v>
      </c>
      <c r="M2269" s="37">
        <f t="shared" si="3"/>
        <v>20</v>
      </c>
      <c r="N2269" s="37">
        <f t="shared" si="4"/>
        <v>10</v>
      </c>
      <c r="O2269" s="37" t="str">
        <f t="array" ref="O2269">IFERROR(XLOOKUP(K2269,'Tipo de carga'!B:B,'Tipo de carga'!C:C))</f>
        <v>GNC</v>
      </c>
    </row>
    <row r="2270">
      <c r="A2270" s="36">
        <v>1951.0</v>
      </c>
      <c r="B2270" s="37" t="str">
        <f>IFERROR(VLOOKUP(A2270,'asig octubre'!$A$2:$C$442,3,0))</f>
        <v>MeLi Dedicado TD</v>
      </c>
      <c r="C2270" s="37" t="str">
        <f>IFERROR(VLOOKUP(A2270,'asig octubre'!$A$2:$B$442,2,0))</f>
        <v>EC-05</v>
      </c>
      <c r="D2270" s="38">
        <v>45586.96414351852</v>
      </c>
      <c r="E2270" s="36" t="s">
        <v>497</v>
      </c>
      <c r="F2270" s="37" t="str">
        <f t="array" ref="F2270">IFERROR(XLOOKUP(E2270,Operadores!A:A,Operadores!B:B))</f>
        <v>SOTLAZ</v>
      </c>
      <c r="G2270" s="36" t="s">
        <v>72</v>
      </c>
      <c r="H2270" s="39">
        <v>19.59</v>
      </c>
      <c r="I2270" s="40">
        <v>349.0</v>
      </c>
      <c r="J2270" s="41">
        <f t="shared" si="1"/>
        <v>6836.91</v>
      </c>
      <c r="K2270" s="37" t="str">
        <f t="array" ref="K2270">IFERROR(XLOOKUP(G2270,'Tipo de carga'!A:A,'Tipo de carga'!B:B))</f>
        <v>Autoabasto</v>
      </c>
      <c r="L2270" s="37">
        <f t="shared" si="2"/>
        <v>43</v>
      </c>
      <c r="M2270" s="37">
        <f t="shared" si="3"/>
        <v>21</v>
      </c>
      <c r="N2270" s="37">
        <f t="shared" si="4"/>
        <v>10</v>
      </c>
      <c r="O2270" s="37" t="str">
        <f t="array" ref="O2270">IFERROR(XLOOKUP(K2270,'Tipo de carga'!B:B,'Tipo de carga'!C:C))</f>
        <v>Diesel</v>
      </c>
    </row>
    <row r="2271">
      <c r="A2271" s="36">
        <v>1837.0</v>
      </c>
      <c r="B2271" s="37" t="str">
        <f>IFERROR(VLOOKUP(A2271,'asig octubre'!$A$2:$C$442,3,0))</f>
        <v>Liverpool Local</v>
      </c>
      <c r="C2271" s="37" t="str">
        <f>IFERROR(VLOOKUP(A2271,'asig octubre'!$A$2:$B$442,2,0))</f>
        <v>EC-01</v>
      </c>
      <c r="D2271" s="38">
        <v>45586.94603009259</v>
      </c>
      <c r="E2271" s="36" t="s">
        <v>55</v>
      </c>
      <c r="F2271" s="37" t="str">
        <f t="array" ref="F2271">IFERROR(XLOOKUP(E2271,Operadores!A:A,Operadores!B:B))</f>
        <v>ZAPNO</v>
      </c>
      <c r="G2271" s="36" t="s">
        <v>72</v>
      </c>
      <c r="H2271" s="39">
        <v>19.59</v>
      </c>
      <c r="I2271" s="40">
        <v>920.0</v>
      </c>
      <c r="J2271" s="41">
        <f t="shared" si="1"/>
        <v>18022.8</v>
      </c>
      <c r="K2271" s="37" t="str">
        <f t="array" ref="K2271">IFERROR(XLOOKUP(G2271,'Tipo de carga'!A:A,'Tipo de carga'!B:B))</f>
        <v>Autoabasto</v>
      </c>
      <c r="L2271" s="37">
        <f t="shared" si="2"/>
        <v>43</v>
      </c>
      <c r="M2271" s="37">
        <f t="shared" si="3"/>
        <v>21</v>
      </c>
      <c r="N2271" s="37">
        <f t="shared" si="4"/>
        <v>10</v>
      </c>
      <c r="O2271" s="37" t="str">
        <f t="array" ref="O2271">IFERROR(XLOOKUP(K2271,'Tipo de carga'!B:B,'Tipo de carga'!C:C))</f>
        <v>Diesel</v>
      </c>
    </row>
    <row r="2272">
      <c r="A2272" s="36">
        <v>1832.0</v>
      </c>
      <c r="B2272" s="37" t="str">
        <f>IFERROR(VLOOKUP(A2272,'asig octubre'!$A$2:$C$442,3,0))</f>
        <v>Liverpool Local</v>
      </c>
      <c r="C2272" s="37" t="str">
        <f>IFERROR(VLOOKUP(A2272,'asig octubre'!$A$2:$B$442,2,0))</f>
        <v>EC-01</v>
      </c>
      <c r="D2272" s="38">
        <v>45586.93181712963</v>
      </c>
      <c r="E2272" s="36" t="s">
        <v>17</v>
      </c>
      <c r="F2272" s="37" t="str">
        <f t="array" ref="F2272">IFERROR(XLOOKUP(E2272,Operadores!A:A,Operadores!B:B))</f>
        <v>ARASAL</v>
      </c>
      <c r="G2272" s="36" t="s">
        <v>72</v>
      </c>
      <c r="H2272" s="39">
        <v>19.59</v>
      </c>
      <c r="I2272" s="40">
        <v>682.0</v>
      </c>
      <c r="J2272" s="41">
        <f t="shared" si="1"/>
        <v>13360.38</v>
      </c>
      <c r="K2272" s="37" t="str">
        <f t="array" ref="K2272">IFERROR(XLOOKUP(G2272,'Tipo de carga'!A:A,'Tipo de carga'!B:B))</f>
        <v>Autoabasto</v>
      </c>
      <c r="L2272" s="37">
        <f t="shared" si="2"/>
        <v>43</v>
      </c>
      <c r="M2272" s="37">
        <f t="shared" si="3"/>
        <v>21</v>
      </c>
      <c r="N2272" s="37">
        <f t="shared" si="4"/>
        <v>10</v>
      </c>
      <c r="O2272" s="37" t="str">
        <f t="array" ref="O2272">IFERROR(XLOOKUP(K2272,'Tipo de carga'!B:B,'Tipo de carga'!C:C))</f>
        <v>Diesel</v>
      </c>
    </row>
    <row r="2273">
      <c r="A2273" s="36">
        <v>1983.0</v>
      </c>
      <c r="B2273" s="37" t="str">
        <f>IFERROR(VLOOKUP(A2273,'asig octubre'!$A$2:$C$442,3,0))</f>
        <v>MeLi Dedicado TD</v>
      </c>
      <c r="C2273" s="37" t="str">
        <f>IFERROR(VLOOKUP(A2273,'asig octubre'!$A$2:$B$442,2,0))</f>
        <v>EC-05</v>
      </c>
      <c r="D2273" s="38">
        <v>45586.920590277776</v>
      </c>
      <c r="E2273" s="36" t="s">
        <v>447</v>
      </c>
      <c r="F2273" s="37" t="str">
        <f t="array" ref="F2273">IFERROR(XLOOKUP(E2273,Operadores!A:A,Operadores!B:B))</f>
        <v>SANMA05</v>
      </c>
      <c r="G2273" s="36" t="s">
        <v>72</v>
      </c>
      <c r="H2273" s="39">
        <v>19.59</v>
      </c>
      <c r="I2273" s="40">
        <v>751.0</v>
      </c>
      <c r="J2273" s="41">
        <f t="shared" si="1"/>
        <v>14712.09</v>
      </c>
      <c r="K2273" s="37" t="str">
        <f t="array" ref="K2273">IFERROR(XLOOKUP(G2273,'Tipo de carga'!A:A,'Tipo de carga'!B:B))</f>
        <v>Autoabasto</v>
      </c>
      <c r="L2273" s="37">
        <f t="shared" si="2"/>
        <v>43</v>
      </c>
      <c r="M2273" s="37">
        <f t="shared" si="3"/>
        <v>21</v>
      </c>
      <c r="N2273" s="37">
        <f t="shared" si="4"/>
        <v>10</v>
      </c>
      <c r="O2273" s="37" t="str">
        <f t="array" ref="O2273">IFERROR(XLOOKUP(K2273,'Tipo de carga'!B:B,'Tipo de carga'!C:C))</f>
        <v>Diesel</v>
      </c>
    </row>
    <row r="2274">
      <c r="A2274" s="36">
        <v>1767.0</v>
      </c>
      <c r="B2274" s="37" t="str">
        <f>IFERROR(VLOOKUP(A2274,'asig octubre'!$A$2:$C$442,3,0))</f>
        <v>Pilgrims Tepo</v>
      </c>
      <c r="C2274" s="37" t="str">
        <f>IFERROR(VLOOKUP(A2274,'asig octubre'!$A$2:$B$442,2,0))</f>
        <v>EC-02</v>
      </c>
      <c r="D2274" s="38">
        <v>45586.91638888889</v>
      </c>
      <c r="E2274" s="36" t="s">
        <v>497</v>
      </c>
      <c r="F2274" s="37" t="str">
        <f t="array" ref="F2274">IFERROR(XLOOKUP(E2274,Operadores!A:A,Operadores!B:B))</f>
        <v>SOTLAZ</v>
      </c>
      <c r="G2274" s="36" t="s">
        <v>72</v>
      </c>
      <c r="H2274" s="39">
        <v>19.59</v>
      </c>
      <c r="I2274" s="40">
        <v>86.0</v>
      </c>
      <c r="J2274" s="41">
        <f t="shared" si="1"/>
        <v>1684.74</v>
      </c>
      <c r="K2274" s="37" t="str">
        <f t="array" ref="K2274">IFERROR(XLOOKUP(G2274,'Tipo de carga'!A:A,'Tipo de carga'!B:B))</f>
        <v>Autoabasto</v>
      </c>
      <c r="L2274" s="37">
        <f t="shared" si="2"/>
        <v>43</v>
      </c>
      <c r="M2274" s="37">
        <f t="shared" si="3"/>
        <v>21</v>
      </c>
      <c r="N2274" s="37">
        <f t="shared" si="4"/>
        <v>10</v>
      </c>
      <c r="O2274" s="37" t="str">
        <f t="array" ref="O2274">IFERROR(XLOOKUP(K2274,'Tipo de carga'!B:B,'Tipo de carga'!C:C))</f>
        <v>Diesel</v>
      </c>
    </row>
    <row r="2275">
      <c r="A2275" s="36">
        <v>1810.0</v>
      </c>
      <c r="B2275" s="37" t="str">
        <f>IFERROR(VLOOKUP(A2275,'asig octubre'!$A$2:$C$442,3,0))</f>
        <v>Peñafiel Tecamac</v>
      </c>
      <c r="C2275" s="37" t="str">
        <f>IFERROR(VLOOKUP(A2275,'asig octubre'!$A$2:$B$442,2,0))</f>
        <v>EC-02</v>
      </c>
      <c r="D2275" s="38">
        <v>45586.896527777775</v>
      </c>
      <c r="E2275" s="36" t="s">
        <v>55</v>
      </c>
      <c r="F2275" s="37" t="str">
        <f t="array" ref="F2275">IFERROR(XLOOKUP(E2275,Operadores!A:A,Operadores!B:B))</f>
        <v>ZAPNO</v>
      </c>
      <c r="G2275" s="36" t="s">
        <v>72</v>
      </c>
      <c r="H2275" s="39">
        <v>19.59</v>
      </c>
      <c r="I2275" s="40">
        <v>350.0</v>
      </c>
      <c r="J2275" s="41">
        <f t="shared" si="1"/>
        <v>6856.5</v>
      </c>
      <c r="K2275" s="37" t="str">
        <f t="array" ref="K2275">IFERROR(XLOOKUP(G2275,'Tipo de carga'!A:A,'Tipo de carga'!B:B))</f>
        <v>Autoabasto</v>
      </c>
      <c r="L2275" s="37">
        <f t="shared" si="2"/>
        <v>43</v>
      </c>
      <c r="M2275" s="37">
        <f t="shared" si="3"/>
        <v>21</v>
      </c>
      <c r="N2275" s="37">
        <f t="shared" si="4"/>
        <v>10</v>
      </c>
      <c r="O2275" s="37" t="str">
        <f t="array" ref="O2275">IFERROR(XLOOKUP(K2275,'Tipo de carga'!B:B,'Tipo de carga'!C:C))</f>
        <v>Diesel</v>
      </c>
    </row>
    <row r="2276">
      <c r="A2276" s="36">
        <v>2058.0</v>
      </c>
      <c r="B2276" s="37" t="str">
        <f>IFERROR(VLOOKUP(A2276,'asig octubre'!$A$2:$C$442,3,0))</f>
        <v>Available</v>
      </c>
      <c r="C2276" s="37" t="str">
        <f>IFERROR(VLOOKUP(A2276,'asig octubre'!$A$2:$B$442,2,0))</f>
        <v>TTE</v>
      </c>
      <c r="D2276" s="38">
        <v>45586.88615740741</v>
      </c>
      <c r="E2276" s="36" t="s">
        <v>17</v>
      </c>
      <c r="F2276" s="37" t="str">
        <f t="array" ref="F2276">IFERROR(XLOOKUP(E2276,Operadores!A:A,Operadores!B:B))</f>
        <v>ARASAL</v>
      </c>
      <c r="G2276" s="36" t="s">
        <v>72</v>
      </c>
      <c r="H2276" s="39">
        <v>19.59</v>
      </c>
      <c r="I2276" s="40">
        <v>87.0</v>
      </c>
      <c r="J2276" s="41">
        <f t="shared" si="1"/>
        <v>1704.33</v>
      </c>
      <c r="K2276" s="37" t="str">
        <f t="array" ref="K2276">IFERROR(XLOOKUP(G2276,'Tipo de carga'!A:A,'Tipo de carga'!B:B))</f>
        <v>Autoabasto</v>
      </c>
      <c r="L2276" s="37">
        <f t="shared" si="2"/>
        <v>43</v>
      </c>
      <c r="M2276" s="37">
        <f t="shared" si="3"/>
        <v>21</v>
      </c>
      <c r="N2276" s="37">
        <f t="shared" si="4"/>
        <v>10</v>
      </c>
      <c r="O2276" s="37" t="str">
        <f t="array" ref="O2276">IFERROR(XLOOKUP(K2276,'Tipo de carga'!B:B,'Tipo de carga'!C:C))</f>
        <v>Diesel</v>
      </c>
    </row>
    <row r="2277">
      <c r="A2277" s="36">
        <v>1831.0</v>
      </c>
      <c r="B2277" s="37" t="str">
        <f>IFERROR(VLOOKUP(A2277,'asig octubre'!$A$2:$C$442,3,0))</f>
        <v>Full Liver</v>
      </c>
      <c r="C2277" s="37" t="str">
        <f>IFERROR(VLOOKUP(A2277,'asig octubre'!$A$2:$B$442,2,0))</f>
        <v>EC-01</v>
      </c>
      <c r="D2277" s="38">
        <v>45586.87939814815</v>
      </c>
      <c r="E2277" s="36" t="s">
        <v>447</v>
      </c>
      <c r="F2277" s="37" t="str">
        <f t="array" ref="F2277">IFERROR(XLOOKUP(E2277,Operadores!A:A,Operadores!B:B))</f>
        <v>SANMA05</v>
      </c>
      <c r="G2277" s="36" t="s">
        <v>72</v>
      </c>
      <c r="H2277" s="39">
        <v>19.59</v>
      </c>
      <c r="I2277" s="40">
        <v>439.0</v>
      </c>
      <c r="J2277" s="41">
        <f t="shared" si="1"/>
        <v>8600.01</v>
      </c>
      <c r="K2277" s="37" t="str">
        <f t="array" ref="K2277">IFERROR(XLOOKUP(G2277,'Tipo de carga'!A:A,'Tipo de carga'!B:B))</f>
        <v>Autoabasto</v>
      </c>
      <c r="L2277" s="37">
        <f t="shared" si="2"/>
        <v>43</v>
      </c>
      <c r="M2277" s="37">
        <f t="shared" si="3"/>
        <v>21</v>
      </c>
      <c r="N2277" s="37">
        <f t="shared" si="4"/>
        <v>10</v>
      </c>
      <c r="O2277" s="37" t="str">
        <f t="array" ref="O2277">IFERROR(XLOOKUP(K2277,'Tipo de carga'!B:B,'Tipo de carga'!C:C))</f>
        <v>Diesel</v>
      </c>
    </row>
    <row r="2278">
      <c r="A2278" s="36">
        <v>1932.0</v>
      </c>
      <c r="B2278" s="37" t="str">
        <f>IFERROR(VLOOKUP(A2278,'asig octubre'!$A$2:$C$442,3,0))</f>
        <v>Circuitos</v>
      </c>
      <c r="C2278" s="37" t="str">
        <f>IFERROR(VLOOKUP(A2278,'asig octubre'!$A$2:$B$442,2,0))</f>
        <v>EC-03</v>
      </c>
      <c r="D2278" s="38">
        <v>45586.86582175926</v>
      </c>
      <c r="E2278" s="36" t="s">
        <v>497</v>
      </c>
      <c r="F2278" s="37" t="str">
        <f t="array" ref="F2278">IFERROR(XLOOKUP(E2278,Operadores!A:A,Operadores!B:B))</f>
        <v>SOTLAZ</v>
      </c>
      <c r="G2278" s="36" t="s">
        <v>72</v>
      </c>
      <c r="H2278" s="39">
        <v>19.59</v>
      </c>
      <c r="I2278" s="40">
        <v>315.0</v>
      </c>
      <c r="J2278" s="41">
        <f t="shared" si="1"/>
        <v>6170.85</v>
      </c>
      <c r="K2278" s="37" t="str">
        <f t="array" ref="K2278">IFERROR(XLOOKUP(G2278,'Tipo de carga'!A:A,'Tipo de carga'!B:B))</f>
        <v>Autoabasto</v>
      </c>
      <c r="L2278" s="37">
        <f t="shared" si="2"/>
        <v>43</v>
      </c>
      <c r="M2278" s="37">
        <f t="shared" si="3"/>
        <v>21</v>
      </c>
      <c r="N2278" s="37">
        <f t="shared" si="4"/>
        <v>10</v>
      </c>
      <c r="O2278" s="37" t="str">
        <f t="array" ref="O2278">IFERROR(XLOOKUP(K2278,'Tipo de carga'!B:B,'Tipo de carga'!C:C))</f>
        <v>Diesel</v>
      </c>
    </row>
    <row r="2279">
      <c r="A2279" s="36">
        <v>1992.0</v>
      </c>
      <c r="B2279" s="37" t="str">
        <f>IFERROR(VLOOKUP(A2279,'asig octubre'!$A$2:$C$442,3,0))</f>
        <v>MeLi asignado SD</v>
      </c>
      <c r="C2279" s="37" t="str">
        <f>IFERROR(VLOOKUP(A2279,'asig octubre'!$A$2:$B$442,2,0))</f>
        <v>EC-05</v>
      </c>
      <c r="D2279" s="38">
        <v>45586.86226851852</v>
      </c>
      <c r="E2279" s="36" t="s">
        <v>55</v>
      </c>
      <c r="F2279" s="37" t="str">
        <f t="array" ref="F2279">IFERROR(XLOOKUP(E2279,Operadores!A:A,Operadores!B:B))</f>
        <v>ZAPNO</v>
      </c>
      <c r="G2279" s="36" t="s">
        <v>72</v>
      </c>
      <c r="H2279" s="39">
        <v>19.59</v>
      </c>
      <c r="I2279" s="40">
        <v>335.0</v>
      </c>
      <c r="J2279" s="41">
        <f t="shared" si="1"/>
        <v>6562.65</v>
      </c>
      <c r="K2279" s="37" t="str">
        <f t="array" ref="K2279">IFERROR(XLOOKUP(G2279,'Tipo de carga'!A:A,'Tipo de carga'!B:B))</f>
        <v>Autoabasto</v>
      </c>
      <c r="L2279" s="37">
        <f t="shared" si="2"/>
        <v>43</v>
      </c>
      <c r="M2279" s="37">
        <f t="shared" si="3"/>
        <v>21</v>
      </c>
      <c r="N2279" s="37">
        <f t="shared" si="4"/>
        <v>10</v>
      </c>
      <c r="O2279" s="37" t="str">
        <f t="array" ref="O2279">IFERROR(XLOOKUP(K2279,'Tipo de carga'!B:B,'Tipo de carga'!C:C))</f>
        <v>Diesel</v>
      </c>
    </row>
    <row r="2280">
      <c r="A2280" s="36">
        <v>1976.0</v>
      </c>
      <c r="B2280" s="37" t="str">
        <f>IFERROR(VLOOKUP(A2280,'asig octubre'!$A$2:$C$442,3,0))</f>
        <v>MeLi asignado SD</v>
      </c>
      <c r="C2280" s="37" t="str">
        <f>IFERROR(VLOOKUP(A2280,'asig octubre'!$A$2:$B$442,2,0))</f>
        <v>EC-05</v>
      </c>
      <c r="D2280" s="38">
        <v>45586.84931712963</v>
      </c>
      <c r="E2280" s="36" t="s">
        <v>17</v>
      </c>
      <c r="F2280" s="37" t="str">
        <f t="array" ref="F2280">IFERROR(XLOOKUP(E2280,Operadores!A:A,Operadores!B:B))</f>
        <v>ARASAL</v>
      </c>
      <c r="G2280" s="36" t="s">
        <v>72</v>
      </c>
      <c r="H2280" s="39">
        <v>19.59</v>
      </c>
      <c r="I2280" s="40">
        <v>305.0</v>
      </c>
      <c r="J2280" s="41">
        <f t="shared" si="1"/>
        <v>5974.95</v>
      </c>
      <c r="K2280" s="37" t="str">
        <f t="array" ref="K2280">IFERROR(XLOOKUP(G2280,'Tipo de carga'!A:A,'Tipo de carga'!B:B))</f>
        <v>Autoabasto</v>
      </c>
      <c r="L2280" s="37">
        <f t="shared" si="2"/>
        <v>43</v>
      </c>
      <c r="M2280" s="37">
        <f t="shared" si="3"/>
        <v>21</v>
      </c>
      <c r="N2280" s="37">
        <f t="shared" si="4"/>
        <v>10</v>
      </c>
      <c r="O2280" s="37" t="str">
        <f t="array" ref="O2280">IFERROR(XLOOKUP(K2280,'Tipo de carga'!B:B,'Tipo de carga'!C:C))</f>
        <v>Diesel</v>
      </c>
    </row>
    <row r="2281">
      <c r="A2281" s="36">
        <v>2024.0</v>
      </c>
      <c r="B2281" s="37" t="str">
        <f>IFERROR(VLOOKUP(A2281,'asig octubre'!$A$2:$C$442,3,0))</f>
        <v>Available</v>
      </c>
      <c r="C2281" s="37" t="str">
        <f>IFERROR(VLOOKUP(A2281,'asig octubre'!$A$2:$B$442,2,0))</f>
        <v>TTE</v>
      </c>
      <c r="D2281" s="38">
        <v>45586.833344907405</v>
      </c>
      <c r="E2281" s="36" t="s">
        <v>447</v>
      </c>
      <c r="F2281" s="37" t="str">
        <f t="array" ref="F2281">IFERROR(XLOOKUP(E2281,Operadores!A:A,Operadores!B:B))</f>
        <v>SANMA05</v>
      </c>
      <c r="G2281" s="36" t="s">
        <v>72</v>
      </c>
      <c r="H2281" s="39">
        <v>19.59</v>
      </c>
      <c r="I2281" s="40">
        <v>238.0</v>
      </c>
      <c r="J2281" s="41">
        <f t="shared" si="1"/>
        <v>4662.42</v>
      </c>
      <c r="K2281" s="37" t="str">
        <f t="array" ref="K2281">IFERROR(XLOOKUP(G2281,'Tipo de carga'!A:A,'Tipo de carga'!B:B))</f>
        <v>Autoabasto</v>
      </c>
      <c r="L2281" s="37">
        <f t="shared" si="2"/>
        <v>43</v>
      </c>
      <c r="M2281" s="37">
        <f t="shared" si="3"/>
        <v>21</v>
      </c>
      <c r="N2281" s="37">
        <f t="shared" si="4"/>
        <v>10</v>
      </c>
      <c r="O2281" s="37" t="str">
        <f t="array" ref="O2281">IFERROR(XLOOKUP(K2281,'Tipo de carga'!B:B,'Tipo de carga'!C:C))</f>
        <v>Diesel</v>
      </c>
    </row>
    <row r="2282">
      <c r="A2282" s="36">
        <v>1688.0</v>
      </c>
      <c r="B2282" s="37" t="str">
        <f>IFERROR(VLOOKUP(A2282,'asig octubre'!$A$2:$C$442,3,0))</f>
        <v>Pilgrims Tepo</v>
      </c>
      <c r="C2282" s="37" t="str">
        <f>IFERROR(VLOOKUP(A2282,'asig octubre'!$A$2:$B$442,2,0))</f>
        <v>EC-02</v>
      </c>
      <c r="D2282" s="38">
        <v>45586.827152777776</v>
      </c>
      <c r="E2282" s="36" t="s">
        <v>497</v>
      </c>
      <c r="F2282" s="37" t="str">
        <f t="array" ref="F2282">IFERROR(XLOOKUP(E2282,Operadores!A:A,Operadores!B:B))</f>
        <v>SOTLAZ</v>
      </c>
      <c r="G2282" s="36" t="s">
        <v>72</v>
      </c>
      <c r="H2282" s="39">
        <v>19.59</v>
      </c>
      <c r="I2282" s="40">
        <v>160.0</v>
      </c>
      <c r="J2282" s="41">
        <f t="shared" si="1"/>
        <v>3134.4</v>
      </c>
      <c r="K2282" s="37" t="str">
        <f t="array" ref="K2282">IFERROR(XLOOKUP(G2282,'Tipo de carga'!A:A,'Tipo de carga'!B:B))</f>
        <v>Autoabasto</v>
      </c>
      <c r="L2282" s="37">
        <f t="shared" si="2"/>
        <v>43</v>
      </c>
      <c r="M2282" s="37">
        <f t="shared" si="3"/>
        <v>21</v>
      </c>
      <c r="N2282" s="37">
        <f t="shared" si="4"/>
        <v>10</v>
      </c>
      <c r="O2282" s="37" t="str">
        <f t="array" ref="O2282">IFERROR(XLOOKUP(K2282,'Tipo de carga'!B:B,'Tipo de carga'!C:C))</f>
        <v>Diesel</v>
      </c>
    </row>
    <row r="2283">
      <c r="A2283" s="36">
        <v>1985.0</v>
      </c>
      <c r="B2283" s="37" t="str">
        <f>IFERROR(VLOOKUP(A2283,'asig octubre'!$A$2:$C$442,3,0))</f>
        <v>MeLi Dedicado TD</v>
      </c>
      <c r="C2283" s="37" t="str">
        <f>IFERROR(VLOOKUP(A2283,'asig octubre'!$A$2:$B$442,2,0))</f>
        <v>EC-05</v>
      </c>
      <c r="D2283" s="38">
        <v>45586.82554398148</v>
      </c>
      <c r="E2283" s="36" t="s">
        <v>55</v>
      </c>
      <c r="F2283" s="37" t="str">
        <f t="array" ref="F2283">IFERROR(XLOOKUP(E2283,Operadores!A:A,Operadores!B:B))</f>
        <v>ZAPNO</v>
      </c>
      <c r="G2283" s="36" t="s">
        <v>72</v>
      </c>
      <c r="H2283" s="39">
        <v>19.59</v>
      </c>
      <c r="I2283" s="40">
        <v>340.0</v>
      </c>
      <c r="J2283" s="41">
        <f t="shared" si="1"/>
        <v>6660.6</v>
      </c>
      <c r="K2283" s="37" t="str">
        <f t="array" ref="K2283">IFERROR(XLOOKUP(G2283,'Tipo de carga'!A:A,'Tipo de carga'!B:B))</f>
        <v>Autoabasto</v>
      </c>
      <c r="L2283" s="37">
        <f t="shared" si="2"/>
        <v>43</v>
      </c>
      <c r="M2283" s="37">
        <f t="shared" si="3"/>
        <v>21</v>
      </c>
      <c r="N2283" s="37">
        <f t="shared" si="4"/>
        <v>10</v>
      </c>
      <c r="O2283" s="37" t="str">
        <f t="array" ref="O2283">IFERROR(XLOOKUP(K2283,'Tipo de carga'!B:B,'Tipo de carga'!C:C))</f>
        <v>Diesel</v>
      </c>
    </row>
    <row r="2284">
      <c r="A2284" s="36">
        <v>1863.0</v>
      </c>
      <c r="B2284" s="37" t="str">
        <f>IFERROR(VLOOKUP(A2284,'asig octubre'!$A$2:$C$442,3,0))</f>
        <v>Pilgrims Tepo</v>
      </c>
      <c r="C2284" s="37" t="str">
        <f>IFERROR(VLOOKUP(A2284,'asig octubre'!$A$2:$B$442,2,0))</f>
        <v>EC-02</v>
      </c>
      <c r="D2284" s="38">
        <v>45586.81239583333</v>
      </c>
      <c r="E2284" s="36" t="s">
        <v>17</v>
      </c>
      <c r="F2284" s="37" t="str">
        <f t="array" ref="F2284">IFERROR(XLOOKUP(E2284,Operadores!A:A,Operadores!B:B))</f>
        <v>ARASAL</v>
      </c>
      <c r="G2284" s="36" t="s">
        <v>72</v>
      </c>
      <c r="H2284" s="39">
        <v>19.59</v>
      </c>
      <c r="I2284" s="40">
        <v>9.0</v>
      </c>
      <c r="J2284" s="41">
        <f t="shared" si="1"/>
        <v>176.31</v>
      </c>
      <c r="K2284" s="37" t="str">
        <f t="array" ref="K2284">IFERROR(XLOOKUP(G2284,'Tipo de carga'!A:A,'Tipo de carga'!B:B))</f>
        <v>Autoabasto</v>
      </c>
      <c r="L2284" s="37">
        <f t="shared" si="2"/>
        <v>43</v>
      </c>
      <c r="M2284" s="37">
        <f t="shared" si="3"/>
        <v>21</v>
      </c>
      <c r="N2284" s="37">
        <f t="shared" si="4"/>
        <v>10</v>
      </c>
      <c r="O2284" s="37" t="str">
        <f t="array" ref="O2284">IFERROR(XLOOKUP(K2284,'Tipo de carga'!B:B,'Tipo de carga'!C:C))</f>
        <v>Diesel</v>
      </c>
    </row>
    <row r="2285">
      <c r="A2285" s="36">
        <v>1685.0</v>
      </c>
      <c r="B2285" s="37" t="str">
        <f>IFERROR(VLOOKUP(A2285,'asig octubre'!$A$2:$C$442,3,0))</f>
        <v>Pilgrims Tepo</v>
      </c>
      <c r="C2285" s="37" t="str">
        <f>IFERROR(VLOOKUP(A2285,'asig octubre'!$A$2:$B$442,2,0))</f>
        <v>EC-02</v>
      </c>
      <c r="D2285" s="38">
        <v>45586.809965277775</v>
      </c>
      <c r="E2285" s="36" t="s">
        <v>447</v>
      </c>
      <c r="F2285" s="37" t="str">
        <f t="array" ref="F2285">IFERROR(XLOOKUP(E2285,Operadores!A:A,Operadores!B:B))</f>
        <v>SANMA05</v>
      </c>
      <c r="G2285" s="36" t="s">
        <v>72</v>
      </c>
      <c r="H2285" s="39">
        <v>19.59</v>
      </c>
      <c r="I2285" s="40">
        <v>85.0</v>
      </c>
      <c r="J2285" s="41">
        <f t="shared" si="1"/>
        <v>1665.15</v>
      </c>
      <c r="K2285" s="37" t="str">
        <f t="array" ref="K2285">IFERROR(XLOOKUP(G2285,'Tipo de carga'!A:A,'Tipo de carga'!B:B))</f>
        <v>Autoabasto</v>
      </c>
      <c r="L2285" s="37">
        <f t="shared" si="2"/>
        <v>43</v>
      </c>
      <c r="M2285" s="37">
        <f t="shared" si="3"/>
        <v>21</v>
      </c>
      <c r="N2285" s="37">
        <f t="shared" si="4"/>
        <v>10</v>
      </c>
      <c r="O2285" s="37" t="str">
        <f t="array" ref="O2285">IFERROR(XLOOKUP(K2285,'Tipo de carga'!B:B,'Tipo de carga'!C:C))</f>
        <v>Diesel</v>
      </c>
    </row>
    <row r="2286">
      <c r="A2286" s="36">
        <v>1861.0</v>
      </c>
      <c r="B2286" s="37" t="str">
        <f>IFERROR(VLOOKUP(A2286,'asig octubre'!$A$2:$C$442,3,0))</f>
        <v>Pilgrims Tepo</v>
      </c>
      <c r="C2286" s="37" t="str">
        <f>IFERROR(VLOOKUP(A2286,'asig octubre'!$A$2:$B$442,2,0))</f>
        <v>EC-02</v>
      </c>
      <c r="D2286" s="38">
        <v>45586.7946875</v>
      </c>
      <c r="E2286" s="36" t="s">
        <v>497</v>
      </c>
      <c r="F2286" s="37" t="str">
        <f t="array" ref="F2286">IFERROR(XLOOKUP(E2286,Operadores!A:A,Operadores!B:B))</f>
        <v>SOTLAZ</v>
      </c>
      <c r="G2286" s="36" t="s">
        <v>72</v>
      </c>
      <c r="H2286" s="39">
        <v>19.59</v>
      </c>
      <c r="I2286" s="40">
        <v>138.0</v>
      </c>
      <c r="J2286" s="41">
        <f t="shared" si="1"/>
        <v>2703.42</v>
      </c>
      <c r="K2286" s="37" t="str">
        <f t="array" ref="K2286">IFERROR(XLOOKUP(G2286,'Tipo de carga'!A:A,'Tipo de carga'!B:B))</f>
        <v>Autoabasto</v>
      </c>
      <c r="L2286" s="37">
        <f t="shared" si="2"/>
        <v>43</v>
      </c>
      <c r="M2286" s="37">
        <f t="shared" si="3"/>
        <v>21</v>
      </c>
      <c r="N2286" s="37">
        <f t="shared" si="4"/>
        <v>10</v>
      </c>
      <c r="O2286" s="37" t="str">
        <f t="array" ref="O2286">IFERROR(XLOOKUP(K2286,'Tipo de carga'!B:B,'Tipo de carga'!C:C))</f>
        <v>Diesel</v>
      </c>
    </row>
    <row r="2287">
      <c r="A2287" s="36">
        <v>1991.0</v>
      </c>
      <c r="B2287" s="37" t="str">
        <f>IFERROR(VLOOKUP(A2287,'asig octubre'!$A$2:$C$442,3,0))</f>
        <v>MeLi Dedicado Merida</v>
      </c>
      <c r="C2287" s="37" t="str">
        <f>IFERROR(VLOOKUP(A2287,'asig octubre'!$A$2:$B$442,2,0))</f>
        <v>EC-05</v>
      </c>
      <c r="D2287" s="38">
        <v>45586.793078703704</v>
      </c>
      <c r="E2287" s="36" t="s">
        <v>55</v>
      </c>
      <c r="F2287" s="37" t="str">
        <f t="array" ref="F2287">IFERROR(XLOOKUP(E2287,Operadores!A:A,Operadores!B:B))</f>
        <v>ZAPNO</v>
      </c>
      <c r="G2287" s="36" t="s">
        <v>72</v>
      </c>
      <c r="H2287" s="39">
        <v>19.59</v>
      </c>
      <c r="I2287" s="40">
        <v>249.0</v>
      </c>
      <c r="J2287" s="41">
        <f t="shared" si="1"/>
        <v>4877.91</v>
      </c>
      <c r="K2287" s="37" t="str">
        <f t="array" ref="K2287">IFERROR(XLOOKUP(G2287,'Tipo de carga'!A:A,'Tipo de carga'!B:B))</f>
        <v>Autoabasto</v>
      </c>
      <c r="L2287" s="37">
        <f t="shared" si="2"/>
        <v>43</v>
      </c>
      <c r="M2287" s="37">
        <f t="shared" si="3"/>
        <v>21</v>
      </c>
      <c r="N2287" s="37">
        <f t="shared" si="4"/>
        <v>10</v>
      </c>
      <c r="O2287" s="37" t="str">
        <f t="array" ref="O2287">IFERROR(XLOOKUP(K2287,'Tipo de carga'!B:B,'Tipo de carga'!C:C))</f>
        <v>Diesel</v>
      </c>
    </row>
    <row r="2288">
      <c r="A2288" s="36">
        <v>2021.0</v>
      </c>
      <c r="B2288" s="37" t="str">
        <f>IFERROR(VLOOKUP(A2288,'asig octubre'!$A$2:$C$442,3,0))</f>
        <v>Available</v>
      </c>
      <c r="C2288" s="37" t="str">
        <f>IFERROR(VLOOKUP(A2288,'asig octubre'!$A$2:$B$442,2,0))</f>
        <v>TTE</v>
      </c>
      <c r="D2288" s="38">
        <v>45586.75467592593</v>
      </c>
      <c r="E2288" s="36" t="s">
        <v>17</v>
      </c>
      <c r="F2288" s="37" t="str">
        <f t="array" ref="F2288">IFERROR(XLOOKUP(E2288,Operadores!A:A,Operadores!B:B))</f>
        <v>ARASAL</v>
      </c>
      <c r="G2288" s="36" t="s">
        <v>72</v>
      </c>
      <c r="H2288" s="39">
        <v>19.59</v>
      </c>
      <c r="I2288" s="40">
        <v>86.0</v>
      </c>
      <c r="J2288" s="41">
        <f t="shared" si="1"/>
        <v>1684.74</v>
      </c>
      <c r="K2288" s="37" t="str">
        <f t="array" ref="K2288">IFERROR(XLOOKUP(G2288,'Tipo de carga'!A:A,'Tipo de carga'!B:B))</f>
        <v>Autoabasto</v>
      </c>
      <c r="L2288" s="37">
        <f t="shared" si="2"/>
        <v>43</v>
      </c>
      <c r="M2288" s="37">
        <f t="shared" si="3"/>
        <v>21</v>
      </c>
      <c r="N2288" s="37">
        <f t="shared" si="4"/>
        <v>10</v>
      </c>
      <c r="O2288" s="37" t="str">
        <f t="array" ref="O2288">IFERROR(XLOOKUP(K2288,'Tipo de carga'!B:B,'Tipo de carga'!C:C))</f>
        <v>Diesel</v>
      </c>
    </row>
    <row r="2289">
      <c r="A2289" s="36">
        <v>1995.0</v>
      </c>
      <c r="B2289" s="37" t="str">
        <f>IFERROR(VLOOKUP(A2289,'asig octubre'!$A$2:$C$442,3,0))</f>
        <v>MeLi Dedicado Merida</v>
      </c>
      <c r="C2289" s="37" t="str">
        <f>IFERROR(VLOOKUP(A2289,'asig octubre'!$A$2:$B$442,2,0))</f>
        <v>EC-05</v>
      </c>
      <c r="D2289" s="38">
        <v>45586.75040509259</v>
      </c>
      <c r="E2289" s="36" t="s">
        <v>447</v>
      </c>
      <c r="F2289" s="37" t="str">
        <f t="array" ref="F2289">IFERROR(XLOOKUP(E2289,Operadores!A:A,Operadores!B:B))</f>
        <v>SANMA05</v>
      </c>
      <c r="G2289" s="36" t="s">
        <v>72</v>
      </c>
      <c r="H2289" s="39">
        <v>19.59</v>
      </c>
      <c r="I2289" s="40">
        <v>283.0</v>
      </c>
      <c r="J2289" s="41">
        <f t="shared" si="1"/>
        <v>5543.97</v>
      </c>
      <c r="K2289" s="37" t="str">
        <f t="array" ref="K2289">IFERROR(XLOOKUP(G2289,'Tipo de carga'!A:A,'Tipo de carga'!B:B))</f>
        <v>Autoabasto</v>
      </c>
      <c r="L2289" s="37">
        <f t="shared" si="2"/>
        <v>43</v>
      </c>
      <c r="M2289" s="37">
        <f t="shared" si="3"/>
        <v>21</v>
      </c>
      <c r="N2289" s="37">
        <f t="shared" si="4"/>
        <v>10</v>
      </c>
      <c r="O2289" s="37" t="str">
        <f t="array" ref="O2289">IFERROR(XLOOKUP(K2289,'Tipo de carga'!B:B,'Tipo de carga'!C:C))</f>
        <v>Diesel</v>
      </c>
    </row>
    <row r="2290">
      <c r="A2290" s="36">
        <v>1697.0</v>
      </c>
      <c r="B2290" s="37" t="str">
        <f>IFERROR(VLOOKUP(A2290,'asig octubre'!$A$2:$C$442,3,0))</f>
        <v>Pilgrims Tepo</v>
      </c>
      <c r="C2290" s="37" t="str">
        <f>IFERROR(VLOOKUP(A2290,'asig octubre'!$A$2:$B$442,2,0))</f>
        <v>EC-02</v>
      </c>
      <c r="D2290" s="38">
        <v>45586.748923611114</v>
      </c>
      <c r="E2290" s="36" t="s">
        <v>497</v>
      </c>
      <c r="F2290" s="37" t="str">
        <f t="array" ref="F2290">IFERROR(XLOOKUP(E2290,Operadores!A:A,Operadores!B:B))</f>
        <v>SOTLAZ</v>
      </c>
      <c r="G2290" s="36" t="s">
        <v>72</v>
      </c>
      <c r="H2290" s="39">
        <v>19.59</v>
      </c>
      <c r="I2290" s="40">
        <v>414.0</v>
      </c>
      <c r="J2290" s="41">
        <f t="shared" si="1"/>
        <v>8110.26</v>
      </c>
      <c r="K2290" s="37" t="str">
        <f t="array" ref="K2290">IFERROR(XLOOKUP(G2290,'Tipo de carga'!A:A,'Tipo de carga'!B:B))</f>
        <v>Autoabasto</v>
      </c>
      <c r="L2290" s="37">
        <f t="shared" si="2"/>
        <v>43</v>
      </c>
      <c r="M2290" s="37">
        <f t="shared" si="3"/>
        <v>21</v>
      </c>
      <c r="N2290" s="37">
        <f t="shared" si="4"/>
        <v>10</v>
      </c>
      <c r="O2290" s="37" t="str">
        <f t="array" ref="O2290">IFERROR(XLOOKUP(K2290,'Tipo de carga'!B:B,'Tipo de carga'!C:C))</f>
        <v>Diesel</v>
      </c>
    </row>
    <row r="2291">
      <c r="A2291" s="36">
        <v>1689.0</v>
      </c>
      <c r="B2291" s="37" t="str">
        <f>IFERROR(VLOOKUP(A2291,'asig octubre'!$A$2:$C$442,3,0))</f>
        <v>Pilgrims Tepo</v>
      </c>
      <c r="C2291" s="37" t="str">
        <f>IFERROR(VLOOKUP(A2291,'asig octubre'!$A$2:$B$442,2,0))</f>
        <v>EC-02</v>
      </c>
      <c r="D2291" s="38">
        <v>45586.73905092593</v>
      </c>
      <c r="E2291" s="36" t="s">
        <v>55</v>
      </c>
      <c r="F2291" s="37" t="str">
        <f t="array" ref="F2291">IFERROR(XLOOKUP(E2291,Operadores!A:A,Operadores!B:B))</f>
        <v>ZAPNO</v>
      </c>
      <c r="G2291" s="36" t="s">
        <v>72</v>
      </c>
      <c r="H2291" s="39">
        <v>19.59</v>
      </c>
      <c r="I2291" s="40">
        <v>311.0</v>
      </c>
      <c r="J2291" s="41">
        <f t="shared" si="1"/>
        <v>6092.49</v>
      </c>
      <c r="K2291" s="37" t="str">
        <f t="array" ref="K2291">IFERROR(XLOOKUP(G2291,'Tipo de carga'!A:A,'Tipo de carga'!B:B))</f>
        <v>Autoabasto</v>
      </c>
      <c r="L2291" s="37">
        <f t="shared" si="2"/>
        <v>43</v>
      </c>
      <c r="M2291" s="37">
        <f t="shared" si="3"/>
        <v>21</v>
      </c>
      <c r="N2291" s="37">
        <f t="shared" si="4"/>
        <v>10</v>
      </c>
      <c r="O2291" s="37" t="str">
        <f t="array" ref="O2291">IFERROR(XLOOKUP(K2291,'Tipo de carga'!B:B,'Tipo de carga'!C:C))</f>
        <v>Diesel</v>
      </c>
    </row>
    <row r="2292">
      <c r="A2292" s="36">
        <v>1863.0</v>
      </c>
      <c r="B2292" s="37" t="str">
        <f>IFERROR(VLOOKUP(A2292,'asig octubre'!$A$2:$C$442,3,0))</f>
        <v>Pilgrims Tepo</v>
      </c>
      <c r="C2292" s="37" t="str">
        <f>IFERROR(VLOOKUP(A2292,'asig octubre'!$A$2:$B$442,2,0))</f>
        <v>EC-02</v>
      </c>
      <c r="D2292" s="38">
        <v>45586.720509259256</v>
      </c>
      <c r="E2292" s="36" t="s">
        <v>17</v>
      </c>
      <c r="F2292" s="37" t="str">
        <f t="array" ref="F2292">IFERROR(XLOOKUP(E2292,Operadores!A:A,Operadores!B:B))</f>
        <v>ARASAL</v>
      </c>
      <c r="G2292" s="36" t="s">
        <v>72</v>
      </c>
      <c r="H2292" s="39">
        <v>19.59</v>
      </c>
      <c r="I2292" s="40">
        <v>153.0</v>
      </c>
      <c r="J2292" s="41">
        <f t="shared" si="1"/>
        <v>2997.27</v>
      </c>
      <c r="K2292" s="37" t="str">
        <f t="array" ref="K2292">IFERROR(XLOOKUP(G2292,'Tipo de carga'!A:A,'Tipo de carga'!B:B))</f>
        <v>Autoabasto</v>
      </c>
      <c r="L2292" s="37">
        <f t="shared" si="2"/>
        <v>43</v>
      </c>
      <c r="M2292" s="37">
        <f t="shared" si="3"/>
        <v>21</v>
      </c>
      <c r="N2292" s="37">
        <f t="shared" si="4"/>
        <v>10</v>
      </c>
      <c r="O2292" s="37" t="str">
        <f t="array" ref="O2292">IFERROR(XLOOKUP(K2292,'Tipo de carga'!B:B,'Tipo de carga'!C:C))</f>
        <v>Diesel</v>
      </c>
    </row>
    <row r="2293">
      <c r="A2293" s="36">
        <v>1990.0</v>
      </c>
      <c r="B2293" s="37" t="str">
        <f>IFERROR(VLOOKUP(A2293,'asig octubre'!$A$2:$C$442,3,0))</f>
        <v>MeLi asignado SD</v>
      </c>
      <c r="C2293" s="37" t="str">
        <f>IFERROR(VLOOKUP(A2293,'asig octubre'!$A$2:$B$442,2,0))</f>
        <v>EC-05</v>
      </c>
      <c r="D2293" s="38">
        <v>45586.69530092592</v>
      </c>
      <c r="E2293" s="36" t="s">
        <v>447</v>
      </c>
      <c r="F2293" s="37" t="str">
        <f t="array" ref="F2293">IFERROR(XLOOKUP(E2293,Operadores!A:A,Operadores!B:B))</f>
        <v>SANMA05</v>
      </c>
      <c r="G2293" s="36" t="s">
        <v>72</v>
      </c>
      <c r="H2293" s="39">
        <v>19.59</v>
      </c>
      <c r="I2293" s="40">
        <v>605.0</v>
      </c>
      <c r="J2293" s="41">
        <f t="shared" si="1"/>
        <v>11851.95</v>
      </c>
      <c r="K2293" s="37" t="str">
        <f t="array" ref="K2293">IFERROR(XLOOKUP(G2293,'Tipo de carga'!A:A,'Tipo de carga'!B:B))</f>
        <v>Autoabasto</v>
      </c>
      <c r="L2293" s="37">
        <f t="shared" si="2"/>
        <v>43</v>
      </c>
      <c r="M2293" s="37">
        <f t="shared" si="3"/>
        <v>21</v>
      </c>
      <c r="N2293" s="37">
        <f t="shared" si="4"/>
        <v>10</v>
      </c>
      <c r="O2293" s="37" t="str">
        <f t="array" ref="O2293">IFERROR(XLOOKUP(K2293,'Tipo de carga'!B:B,'Tipo de carga'!C:C))</f>
        <v>Diesel</v>
      </c>
    </row>
    <row r="2294">
      <c r="A2294" s="36">
        <v>2004.0</v>
      </c>
      <c r="B2294" s="37" t="str">
        <f>IFERROR(VLOOKUP(A2294,'asig octubre'!$A$2:$C$442,3,0))</f>
        <v>MeLi asignado SD</v>
      </c>
      <c r="C2294" s="37" t="str">
        <f>IFERROR(VLOOKUP(A2294,'asig octubre'!$A$2:$B$442,2,0))</f>
        <v>EC-05</v>
      </c>
      <c r="D2294" s="38">
        <v>45586.69167824074</v>
      </c>
      <c r="E2294" s="36" t="s">
        <v>497</v>
      </c>
      <c r="F2294" s="37" t="str">
        <f t="array" ref="F2294">IFERROR(XLOOKUP(E2294,Operadores!A:A,Operadores!B:B))</f>
        <v>SOTLAZ</v>
      </c>
      <c r="G2294" s="36" t="s">
        <v>72</v>
      </c>
      <c r="H2294" s="39">
        <v>19.59</v>
      </c>
      <c r="I2294" s="40">
        <v>405.0</v>
      </c>
      <c r="J2294" s="41">
        <f t="shared" si="1"/>
        <v>7933.95</v>
      </c>
      <c r="K2294" s="37" t="str">
        <f t="array" ref="K2294">IFERROR(XLOOKUP(G2294,'Tipo de carga'!A:A,'Tipo de carga'!B:B))</f>
        <v>Autoabasto</v>
      </c>
      <c r="L2294" s="37">
        <f t="shared" si="2"/>
        <v>43</v>
      </c>
      <c r="M2294" s="37">
        <f t="shared" si="3"/>
        <v>21</v>
      </c>
      <c r="N2294" s="37">
        <f t="shared" si="4"/>
        <v>10</v>
      </c>
      <c r="O2294" s="37" t="str">
        <f t="array" ref="O2294">IFERROR(XLOOKUP(K2294,'Tipo de carga'!B:B,'Tipo de carga'!C:C))</f>
        <v>Diesel</v>
      </c>
    </row>
    <row r="2295">
      <c r="A2295" s="36">
        <v>1897.0</v>
      </c>
      <c r="B2295" s="37" t="str">
        <f>IFERROR(VLOOKUP(A2295,'asig octubre'!$A$2:$C$442,3,0))</f>
        <v>Full Liver</v>
      </c>
      <c r="C2295" s="37" t="str">
        <f>IFERROR(VLOOKUP(A2295,'asig octubre'!$A$2:$B$442,2,0))</f>
        <v>EC-01</v>
      </c>
      <c r="D2295" s="38">
        <v>45586.60917824074</v>
      </c>
      <c r="E2295" s="36" t="s">
        <v>55</v>
      </c>
      <c r="F2295" s="37" t="str">
        <f t="array" ref="F2295">IFERROR(XLOOKUP(E2295,Operadores!A:A,Operadores!B:B))</f>
        <v>ZAPNO</v>
      </c>
      <c r="G2295" s="36" t="s">
        <v>72</v>
      </c>
      <c r="H2295" s="39">
        <v>19.59</v>
      </c>
      <c r="I2295" s="40">
        <v>740.0</v>
      </c>
      <c r="J2295" s="41">
        <f t="shared" si="1"/>
        <v>14496.6</v>
      </c>
      <c r="K2295" s="37" t="str">
        <f t="array" ref="K2295">IFERROR(XLOOKUP(G2295,'Tipo de carga'!A:A,'Tipo de carga'!B:B))</f>
        <v>Autoabasto</v>
      </c>
      <c r="L2295" s="37">
        <f t="shared" si="2"/>
        <v>43</v>
      </c>
      <c r="M2295" s="37">
        <f t="shared" si="3"/>
        <v>21</v>
      </c>
      <c r="N2295" s="37">
        <f t="shared" si="4"/>
        <v>10</v>
      </c>
      <c r="O2295" s="37" t="str">
        <f t="array" ref="O2295">IFERROR(XLOOKUP(K2295,'Tipo de carga'!B:B,'Tipo de carga'!C:C))</f>
        <v>Diesel</v>
      </c>
    </row>
    <row r="2296">
      <c r="A2296" s="36">
        <v>1957.0</v>
      </c>
      <c r="B2296" s="37" t="str">
        <f>IFERROR(VLOOKUP(A2296,'asig octubre'!$A$2:$C$442,3,0))</f>
        <v>MeLi asignado SD</v>
      </c>
      <c r="C2296" s="37" t="str">
        <f>IFERROR(VLOOKUP(A2296,'asig octubre'!$A$2:$B$442,2,0))</f>
        <v>EC-05</v>
      </c>
      <c r="D2296" s="38">
        <v>45586.58159722222</v>
      </c>
      <c r="E2296" s="36" t="s">
        <v>17</v>
      </c>
      <c r="F2296" s="37" t="str">
        <f t="array" ref="F2296">IFERROR(XLOOKUP(E2296,Operadores!A:A,Operadores!B:B))</f>
        <v>ARASAL</v>
      </c>
      <c r="G2296" s="36" t="s">
        <v>72</v>
      </c>
      <c r="H2296" s="39">
        <v>19.59</v>
      </c>
      <c r="I2296" s="40">
        <v>201.0</v>
      </c>
      <c r="J2296" s="41">
        <f t="shared" si="1"/>
        <v>3937.59</v>
      </c>
      <c r="K2296" s="37" t="str">
        <f t="array" ref="K2296">IFERROR(XLOOKUP(G2296,'Tipo de carga'!A:A,'Tipo de carga'!B:B))</f>
        <v>Autoabasto</v>
      </c>
      <c r="L2296" s="37">
        <f t="shared" si="2"/>
        <v>43</v>
      </c>
      <c r="M2296" s="37">
        <f t="shared" si="3"/>
        <v>21</v>
      </c>
      <c r="N2296" s="37">
        <f t="shared" si="4"/>
        <v>10</v>
      </c>
      <c r="O2296" s="37" t="str">
        <f t="array" ref="O2296">IFERROR(XLOOKUP(K2296,'Tipo de carga'!B:B,'Tipo de carga'!C:C))</f>
        <v>Diesel</v>
      </c>
    </row>
    <row r="2297">
      <c r="A2297" s="36">
        <v>1944.0</v>
      </c>
      <c r="B2297" s="37" t="str">
        <f>IFERROR(VLOOKUP(A2297,'asig octubre'!$A$2:$C$442,3,0))</f>
        <v>MeLi asignado SD</v>
      </c>
      <c r="C2297" s="37" t="str">
        <f>IFERROR(VLOOKUP(A2297,'asig octubre'!$A$2:$B$442,2,0))</f>
        <v>EC-05</v>
      </c>
      <c r="D2297" s="38">
        <v>45586.55815972222</v>
      </c>
      <c r="E2297" s="36" t="s">
        <v>447</v>
      </c>
      <c r="F2297" s="37" t="str">
        <f t="array" ref="F2297">IFERROR(XLOOKUP(E2297,Operadores!A:A,Operadores!B:B))</f>
        <v>SANMA05</v>
      </c>
      <c r="G2297" s="36" t="s">
        <v>72</v>
      </c>
      <c r="H2297" s="39">
        <v>19.59</v>
      </c>
      <c r="I2297" s="40">
        <v>368.0</v>
      </c>
      <c r="J2297" s="41">
        <f t="shared" si="1"/>
        <v>7209.12</v>
      </c>
      <c r="K2297" s="37" t="str">
        <f t="array" ref="K2297">IFERROR(XLOOKUP(G2297,'Tipo de carga'!A:A,'Tipo de carga'!B:B))</f>
        <v>Autoabasto</v>
      </c>
      <c r="L2297" s="37">
        <f t="shared" si="2"/>
        <v>43</v>
      </c>
      <c r="M2297" s="37">
        <f t="shared" si="3"/>
        <v>21</v>
      </c>
      <c r="N2297" s="37">
        <f t="shared" si="4"/>
        <v>10</v>
      </c>
      <c r="O2297" s="37" t="str">
        <f t="array" ref="O2297">IFERROR(XLOOKUP(K2297,'Tipo de carga'!B:B,'Tipo de carga'!C:C))</f>
        <v>Diesel</v>
      </c>
    </row>
    <row r="2298">
      <c r="A2298" s="36">
        <v>1896.0</v>
      </c>
      <c r="B2298" s="37" t="str">
        <f>IFERROR(VLOOKUP(A2298,'asig octubre'!$A$2:$C$442,3,0))</f>
        <v>Circuitos</v>
      </c>
      <c r="C2298" s="37" t="str">
        <f>IFERROR(VLOOKUP(A2298,'asig octubre'!$A$2:$B$442,2,0))</f>
        <v>EC-03</v>
      </c>
      <c r="D2298" s="38">
        <v>45586.550671296296</v>
      </c>
      <c r="E2298" s="36" t="s">
        <v>497</v>
      </c>
      <c r="F2298" s="37" t="str">
        <f t="array" ref="F2298">IFERROR(XLOOKUP(E2298,Operadores!A:A,Operadores!B:B))</f>
        <v>SOTLAZ</v>
      </c>
      <c r="G2298" s="36" t="s">
        <v>72</v>
      </c>
      <c r="H2298" s="39">
        <v>19.59</v>
      </c>
      <c r="I2298" s="40">
        <v>661.0</v>
      </c>
      <c r="J2298" s="41">
        <f t="shared" si="1"/>
        <v>12948.99</v>
      </c>
      <c r="K2298" s="37" t="str">
        <f t="array" ref="K2298">IFERROR(XLOOKUP(G2298,'Tipo de carga'!A:A,'Tipo de carga'!B:B))</f>
        <v>Autoabasto</v>
      </c>
      <c r="L2298" s="37">
        <f t="shared" si="2"/>
        <v>43</v>
      </c>
      <c r="M2298" s="37">
        <f t="shared" si="3"/>
        <v>21</v>
      </c>
      <c r="N2298" s="37">
        <f t="shared" si="4"/>
        <v>10</v>
      </c>
      <c r="O2298" s="37" t="str">
        <f t="array" ref="O2298">IFERROR(XLOOKUP(K2298,'Tipo de carga'!B:B,'Tipo de carga'!C:C))</f>
        <v>Diesel</v>
      </c>
    </row>
    <row r="2299">
      <c r="A2299" s="36">
        <v>1783.0</v>
      </c>
      <c r="B2299" s="37" t="str">
        <f>IFERROR(VLOOKUP(A2299,'asig octubre'!$A$2:$C$442,3,0))</f>
        <v>Liverpool Local</v>
      </c>
      <c r="C2299" s="37" t="str">
        <f>IFERROR(VLOOKUP(A2299,'asig octubre'!$A$2:$B$442,2,0))</f>
        <v>EC-01</v>
      </c>
      <c r="D2299" s="38">
        <v>45586.49493055556</v>
      </c>
      <c r="E2299" s="36" t="s">
        <v>55</v>
      </c>
      <c r="F2299" s="37" t="str">
        <f t="array" ref="F2299">IFERROR(XLOOKUP(E2299,Operadores!A:A,Operadores!B:B))</f>
        <v>ZAPNO</v>
      </c>
      <c r="G2299" s="36" t="s">
        <v>72</v>
      </c>
      <c r="H2299" s="39">
        <v>19.59</v>
      </c>
      <c r="I2299" s="40">
        <v>512.0</v>
      </c>
      <c r="J2299" s="41">
        <f t="shared" si="1"/>
        <v>10030.08</v>
      </c>
      <c r="K2299" s="37" t="str">
        <f t="array" ref="K2299">IFERROR(XLOOKUP(G2299,'Tipo de carga'!A:A,'Tipo de carga'!B:B))</f>
        <v>Autoabasto</v>
      </c>
      <c r="L2299" s="37">
        <f t="shared" si="2"/>
        <v>43</v>
      </c>
      <c r="M2299" s="37">
        <f t="shared" si="3"/>
        <v>21</v>
      </c>
      <c r="N2299" s="37">
        <f t="shared" si="4"/>
        <v>10</v>
      </c>
      <c r="O2299" s="37" t="str">
        <f t="array" ref="O2299">IFERROR(XLOOKUP(K2299,'Tipo de carga'!B:B,'Tipo de carga'!C:C))</f>
        <v>Diesel</v>
      </c>
    </row>
    <row r="2300">
      <c r="A2300" s="36" t="s">
        <v>187</v>
      </c>
      <c r="B2300" s="37" t="str">
        <f>IFERROR(VLOOKUP(A2300,'asig octubre'!$A$2:$C$442,3,0))</f>
        <v/>
      </c>
      <c r="C2300" s="37" t="str">
        <f>IFERROR(VLOOKUP(A2300,'asig octubre'!$A$2:$B$442,2,0))</f>
        <v/>
      </c>
      <c r="D2300" s="38">
        <v>45586.44018518519</v>
      </c>
      <c r="E2300" s="36" t="s">
        <v>17</v>
      </c>
      <c r="F2300" s="37" t="str">
        <f t="array" ref="F2300">IFERROR(XLOOKUP(E2300,Operadores!A:A,Operadores!B:B))</f>
        <v>ARASAL</v>
      </c>
      <c r="G2300" s="36" t="s">
        <v>72</v>
      </c>
      <c r="H2300" s="39">
        <v>19.59</v>
      </c>
      <c r="I2300" s="40">
        <v>20.0</v>
      </c>
      <c r="J2300" s="41">
        <f t="shared" si="1"/>
        <v>391.8</v>
      </c>
      <c r="K2300" s="37" t="str">
        <f t="array" ref="K2300">IFERROR(XLOOKUP(G2300,'Tipo de carga'!A:A,'Tipo de carga'!B:B))</f>
        <v>Autoabasto</v>
      </c>
      <c r="L2300" s="37">
        <f t="shared" si="2"/>
        <v>43</v>
      </c>
      <c r="M2300" s="37">
        <f t="shared" si="3"/>
        <v>21</v>
      </c>
      <c r="N2300" s="37">
        <f t="shared" si="4"/>
        <v>10</v>
      </c>
      <c r="O2300" s="37" t="str">
        <f t="array" ref="O2300">IFERROR(XLOOKUP(K2300,'Tipo de carga'!B:B,'Tipo de carga'!C:C))</f>
        <v>Diesel</v>
      </c>
    </row>
    <row r="2301">
      <c r="A2301" s="36">
        <v>1880.0</v>
      </c>
      <c r="B2301" s="37" t="str">
        <f>IFERROR(VLOOKUP(A2301,'asig octubre'!$A$2:$C$442,3,0))</f>
        <v>Circuitos</v>
      </c>
      <c r="C2301" s="37" t="str">
        <f>IFERROR(VLOOKUP(A2301,'asig octubre'!$A$2:$B$442,2,0))</f>
        <v>EC-03</v>
      </c>
      <c r="D2301" s="38">
        <v>45586.40385416667</v>
      </c>
      <c r="E2301" s="36" t="s">
        <v>447</v>
      </c>
      <c r="F2301" s="37" t="str">
        <f t="array" ref="F2301">IFERROR(XLOOKUP(E2301,Operadores!A:A,Operadores!B:B))</f>
        <v>SANMA05</v>
      </c>
      <c r="G2301" s="36" t="s">
        <v>72</v>
      </c>
      <c r="H2301" s="39">
        <v>19.59</v>
      </c>
      <c r="I2301" s="40">
        <v>565.0</v>
      </c>
      <c r="J2301" s="41">
        <f t="shared" si="1"/>
        <v>11068.35</v>
      </c>
      <c r="K2301" s="37" t="str">
        <f t="array" ref="K2301">IFERROR(XLOOKUP(G2301,'Tipo de carga'!A:A,'Tipo de carga'!B:B))</f>
        <v>Autoabasto</v>
      </c>
      <c r="L2301" s="37">
        <f t="shared" si="2"/>
        <v>43</v>
      </c>
      <c r="M2301" s="37">
        <f t="shared" si="3"/>
        <v>21</v>
      </c>
      <c r="N2301" s="37">
        <f t="shared" si="4"/>
        <v>10</v>
      </c>
      <c r="O2301" s="37" t="str">
        <f t="array" ref="O2301">IFERROR(XLOOKUP(K2301,'Tipo de carga'!B:B,'Tipo de carga'!C:C))</f>
        <v>Diesel</v>
      </c>
    </row>
    <row r="2302">
      <c r="A2302" s="36">
        <v>2028.0</v>
      </c>
      <c r="B2302" s="37" t="str">
        <f>IFERROR(VLOOKUP(A2302,'asig octubre'!$A$2:$C$442,3,0))</f>
        <v>Available</v>
      </c>
      <c r="C2302" s="37" t="str">
        <f>IFERROR(VLOOKUP(A2302,'asig octubre'!$A$2:$B$442,2,0))</f>
        <v>TTE</v>
      </c>
      <c r="D2302" s="38">
        <v>45586.39728009259</v>
      </c>
      <c r="E2302" s="36" t="s">
        <v>497</v>
      </c>
      <c r="F2302" s="37" t="str">
        <f t="array" ref="F2302">IFERROR(XLOOKUP(E2302,Operadores!A:A,Operadores!B:B))</f>
        <v>SOTLAZ</v>
      </c>
      <c r="G2302" s="36" t="s">
        <v>72</v>
      </c>
      <c r="H2302" s="39">
        <v>19.59</v>
      </c>
      <c r="I2302" s="40">
        <v>321.0</v>
      </c>
      <c r="J2302" s="41">
        <f t="shared" si="1"/>
        <v>6288.39</v>
      </c>
      <c r="K2302" s="37" t="str">
        <f t="array" ref="K2302">IFERROR(XLOOKUP(G2302,'Tipo de carga'!A:A,'Tipo de carga'!B:B))</f>
        <v>Autoabasto</v>
      </c>
      <c r="L2302" s="37">
        <f t="shared" si="2"/>
        <v>43</v>
      </c>
      <c r="M2302" s="37">
        <f t="shared" si="3"/>
        <v>21</v>
      </c>
      <c r="N2302" s="37">
        <f t="shared" si="4"/>
        <v>10</v>
      </c>
      <c r="O2302" s="37" t="str">
        <f t="array" ref="O2302">IFERROR(XLOOKUP(K2302,'Tipo de carga'!B:B,'Tipo de carga'!C:C))</f>
        <v>Diesel</v>
      </c>
    </row>
    <row r="2303">
      <c r="A2303" s="36">
        <v>2006.0</v>
      </c>
      <c r="B2303" s="37" t="str">
        <f>IFERROR(VLOOKUP(A2303,'asig octubre'!$A$2:$C$442,3,0))</f>
        <v>MeLi Dedicado Merida</v>
      </c>
      <c r="C2303" s="37" t="str">
        <f>IFERROR(VLOOKUP(A2303,'asig octubre'!$A$2:$B$442,2,0))</f>
        <v>EC-05</v>
      </c>
      <c r="D2303" s="38">
        <v>45586.30940972222</v>
      </c>
      <c r="E2303" s="36" t="s">
        <v>55</v>
      </c>
      <c r="F2303" s="37" t="str">
        <f t="array" ref="F2303">IFERROR(XLOOKUP(E2303,Operadores!A:A,Operadores!B:B))</f>
        <v>ZAPNO</v>
      </c>
      <c r="G2303" s="36" t="s">
        <v>72</v>
      </c>
      <c r="H2303" s="39">
        <v>19.59</v>
      </c>
      <c r="I2303" s="40">
        <v>317.0</v>
      </c>
      <c r="J2303" s="41">
        <f t="shared" si="1"/>
        <v>6210.03</v>
      </c>
      <c r="K2303" s="37" t="str">
        <f t="array" ref="K2303">IFERROR(XLOOKUP(G2303,'Tipo de carga'!A:A,'Tipo de carga'!B:B))</f>
        <v>Autoabasto</v>
      </c>
      <c r="L2303" s="37">
        <f t="shared" si="2"/>
        <v>43</v>
      </c>
      <c r="M2303" s="37">
        <f t="shared" si="3"/>
        <v>21</v>
      </c>
      <c r="N2303" s="37">
        <f t="shared" si="4"/>
        <v>10</v>
      </c>
      <c r="O2303" s="37" t="str">
        <f t="array" ref="O2303">IFERROR(XLOOKUP(K2303,'Tipo de carga'!B:B,'Tipo de carga'!C:C))</f>
        <v>Diesel</v>
      </c>
    </row>
    <row r="2304">
      <c r="A2304" s="36">
        <v>1996.0</v>
      </c>
      <c r="B2304" s="37" t="str">
        <f>IFERROR(VLOOKUP(A2304,'asig octubre'!$A$2:$C$442,3,0))</f>
        <v>MeLi Dedicado Merida</v>
      </c>
      <c r="C2304" s="37" t="str">
        <f>IFERROR(VLOOKUP(A2304,'asig octubre'!$A$2:$B$442,2,0))</f>
        <v>EC-05</v>
      </c>
      <c r="D2304" s="38">
        <v>45586.296168981484</v>
      </c>
      <c r="E2304" s="36" t="s">
        <v>17</v>
      </c>
      <c r="F2304" s="37" t="str">
        <f t="array" ref="F2304">IFERROR(XLOOKUP(E2304,Operadores!A:A,Operadores!B:B))</f>
        <v>ARASAL</v>
      </c>
      <c r="G2304" s="36" t="s">
        <v>72</v>
      </c>
      <c r="H2304" s="39">
        <v>19.59</v>
      </c>
      <c r="I2304" s="40">
        <v>252.0</v>
      </c>
      <c r="J2304" s="41">
        <f t="shared" si="1"/>
        <v>4936.68</v>
      </c>
      <c r="K2304" s="37" t="str">
        <f t="array" ref="K2304">IFERROR(XLOOKUP(G2304,'Tipo de carga'!A:A,'Tipo de carga'!B:B))</f>
        <v>Autoabasto</v>
      </c>
      <c r="L2304" s="37">
        <f t="shared" si="2"/>
        <v>43</v>
      </c>
      <c r="M2304" s="37">
        <f t="shared" si="3"/>
        <v>21</v>
      </c>
      <c r="N2304" s="37">
        <f t="shared" si="4"/>
        <v>10</v>
      </c>
      <c r="O2304" s="37" t="str">
        <f t="array" ref="O2304">IFERROR(XLOOKUP(K2304,'Tipo de carga'!B:B,'Tipo de carga'!C:C))</f>
        <v>Diesel</v>
      </c>
    </row>
    <row r="2305">
      <c r="A2305" s="36">
        <v>1979.0</v>
      </c>
      <c r="B2305" s="37" t="str">
        <f>IFERROR(VLOOKUP(A2305,'asig octubre'!$A$2:$C$442,3,0))</f>
        <v>MeLi asignado SD</v>
      </c>
      <c r="C2305" s="37" t="str">
        <f>IFERROR(VLOOKUP(A2305,'asig octubre'!$A$2:$B$442,2,0))</f>
        <v>EC-05</v>
      </c>
      <c r="D2305" s="38">
        <v>45586.28936342592</v>
      </c>
      <c r="E2305" s="36" t="s">
        <v>447</v>
      </c>
      <c r="F2305" s="37" t="str">
        <f t="array" ref="F2305">IFERROR(XLOOKUP(E2305,Operadores!A:A,Operadores!B:B))</f>
        <v>SANMA05</v>
      </c>
      <c r="G2305" s="36" t="s">
        <v>72</v>
      </c>
      <c r="H2305" s="39">
        <v>19.59</v>
      </c>
      <c r="I2305" s="40">
        <v>402.0</v>
      </c>
      <c r="J2305" s="41">
        <f t="shared" si="1"/>
        <v>7875.18</v>
      </c>
      <c r="K2305" s="37" t="str">
        <f t="array" ref="K2305">IFERROR(XLOOKUP(G2305,'Tipo de carga'!A:A,'Tipo de carga'!B:B))</f>
        <v>Autoabasto</v>
      </c>
      <c r="L2305" s="37">
        <f t="shared" si="2"/>
        <v>43</v>
      </c>
      <c r="M2305" s="37">
        <f t="shared" si="3"/>
        <v>21</v>
      </c>
      <c r="N2305" s="37">
        <f t="shared" si="4"/>
        <v>10</v>
      </c>
      <c r="O2305" s="37" t="str">
        <f t="array" ref="O2305">IFERROR(XLOOKUP(K2305,'Tipo de carga'!B:B,'Tipo de carga'!C:C))</f>
        <v>Diesel</v>
      </c>
    </row>
    <row r="2306">
      <c r="A2306" s="36">
        <v>1963.0</v>
      </c>
      <c r="B2306" s="37" t="str">
        <f>IFERROR(VLOOKUP(A2306,'asig octubre'!$A$2:$C$442,3,0))</f>
        <v>MeLi Dedicado Merida</v>
      </c>
      <c r="C2306" s="37" t="str">
        <f>IFERROR(VLOOKUP(A2306,'asig octubre'!$A$2:$B$442,2,0))</f>
        <v>EC-05</v>
      </c>
      <c r="D2306" s="38">
        <v>45586.2765162037</v>
      </c>
      <c r="E2306" s="36" t="s">
        <v>497</v>
      </c>
      <c r="F2306" s="37" t="str">
        <f t="array" ref="F2306">IFERROR(XLOOKUP(E2306,Operadores!A:A,Operadores!B:B))</f>
        <v>SOTLAZ</v>
      </c>
      <c r="G2306" s="36" t="s">
        <v>72</v>
      </c>
      <c r="H2306" s="39">
        <v>19.59</v>
      </c>
      <c r="I2306" s="40">
        <v>737.0</v>
      </c>
      <c r="J2306" s="41">
        <f t="shared" si="1"/>
        <v>14437.83</v>
      </c>
      <c r="K2306" s="37" t="str">
        <f t="array" ref="K2306">IFERROR(XLOOKUP(G2306,'Tipo de carga'!A:A,'Tipo de carga'!B:B))</f>
        <v>Autoabasto</v>
      </c>
      <c r="L2306" s="37">
        <f t="shared" si="2"/>
        <v>43</v>
      </c>
      <c r="M2306" s="37">
        <f t="shared" si="3"/>
        <v>21</v>
      </c>
      <c r="N2306" s="37">
        <f t="shared" si="4"/>
        <v>10</v>
      </c>
      <c r="O2306" s="37" t="str">
        <f t="array" ref="O2306">IFERROR(XLOOKUP(K2306,'Tipo de carga'!B:B,'Tipo de carga'!C:C))</f>
        <v>Diesel</v>
      </c>
    </row>
    <row r="2307">
      <c r="A2307" s="36">
        <v>1762.0</v>
      </c>
      <c r="B2307" s="37" t="str">
        <f>IFERROR(VLOOKUP(A2307,'asig octubre'!$A$2:$C$442,3,0))</f>
        <v>Peñafiel Tecamac</v>
      </c>
      <c r="C2307" s="37" t="str">
        <f>IFERROR(VLOOKUP(A2307,'asig octubre'!$A$2:$B$442,2,0))</f>
        <v>EC-02</v>
      </c>
      <c r="D2307" s="38">
        <v>45586.275185185186</v>
      </c>
      <c r="E2307" s="36" t="s">
        <v>55</v>
      </c>
      <c r="F2307" s="37" t="str">
        <f t="array" ref="F2307">IFERROR(XLOOKUP(E2307,Operadores!A:A,Operadores!B:B))</f>
        <v>ZAPNO</v>
      </c>
      <c r="G2307" s="36" t="s">
        <v>72</v>
      </c>
      <c r="H2307" s="39">
        <v>19.59</v>
      </c>
      <c r="I2307" s="40">
        <v>100.0</v>
      </c>
      <c r="J2307" s="41">
        <f t="shared" si="1"/>
        <v>1959</v>
      </c>
      <c r="K2307" s="37" t="str">
        <f t="array" ref="K2307">IFERROR(XLOOKUP(G2307,'Tipo de carga'!A:A,'Tipo de carga'!B:B))</f>
        <v>Autoabasto</v>
      </c>
      <c r="L2307" s="37">
        <f t="shared" si="2"/>
        <v>43</v>
      </c>
      <c r="M2307" s="37">
        <f t="shared" si="3"/>
        <v>21</v>
      </c>
      <c r="N2307" s="37">
        <f t="shared" si="4"/>
        <v>10</v>
      </c>
      <c r="O2307" s="37" t="str">
        <f t="array" ref="O2307">IFERROR(XLOOKUP(K2307,'Tipo de carga'!B:B,'Tipo de carga'!C:C))</f>
        <v>Diesel</v>
      </c>
    </row>
    <row r="2308">
      <c r="A2308" s="36">
        <v>1641.0</v>
      </c>
      <c r="B2308" s="37" t="str">
        <f>IFERROR(VLOOKUP(A2308,'asig octubre'!$A$2:$C$442,3,0))</f>
        <v>Liverpool Local</v>
      </c>
      <c r="C2308" s="37" t="str">
        <f>IFERROR(VLOOKUP(A2308,'asig octubre'!$A$2:$B$442,2,0))</f>
        <v>EC-01</v>
      </c>
      <c r="D2308" s="38">
        <v>45586.265335648146</v>
      </c>
      <c r="E2308" s="36" t="s">
        <v>17</v>
      </c>
      <c r="F2308" s="37" t="str">
        <f t="array" ref="F2308">IFERROR(XLOOKUP(E2308,Operadores!A:A,Operadores!B:B))</f>
        <v>ARASAL</v>
      </c>
      <c r="G2308" s="36" t="s">
        <v>72</v>
      </c>
      <c r="H2308" s="39">
        <v>19.59</v>
      </c>
      <c r="I2308" s="40">
        <v>201.0</v>
      </c>
      <c r="J2308" s="41">
        <f t="shared" si="1"/>
        <v>3937.59</v>
      </c>
      <c r="K2308" s="37" t="str">
        <f t="array" ref="K2308">IFERROR(XLOOKUP(G2308,'Tipo de carga'!A:A,'Tipo de carga'!B:B))</f>
        <v>Autoabasto</v>
      </c>
      <c r="L2308" s="37">
        <f t="shared" si="2"/>
        <v>43</v>
      </c>
      <c r="M2308" s="37">
        <f t="shared" si="3"/>
        <v>21</v>
      </c>
      <c r="N2308" s="37">
        <f t="shared" si="4"/>
        <v>10</v>
      </c>
      <c r="O2308" s="37" t="str">
        <f t="array" ref="O2308">IFERROR(XLOOKUP(K2308,'Tipo de carga'!B:B,'Tipo de carga'!C:C))</f>
        <v>Diesel</v>
      </c>
    </row>
    <row r="2309">
      <c r="A2309" s="36">
        <v>1952.0</v>
      </c>
      <c r="B2309" s="37" t="str">
        <f>IFERROR(VLOOKUP(A2309,'asig octubre'!$A$2:$C$442,3,0))</f>
        <v>MeLi asignado SD</v>
      </c>
      <c r="C2309" s="37" t="str">
        <f>IFERROR(VLOOKUP(A2309,'asig octubre'!$A$2:$B$442,2,0))</f>
        <v>EC-05</v>
      </c>
      <c r="D2309" s="38">
        <v>45586.25675925926</v>
      </c>
      <c r="E2309" s="36" t="s">
        <v>447</v>
      </c>
      <c r="F2309" s="37" t="str">
        <f t="array" ref="F2309">IFERROR(XLOOKUP(E2309,Operadores!A:A,Operadores!B:B))</f>
        <v>SANMA05</v>
      </c>
      <c r="G2309" s="36" t="s">
        <v>72</v>
      </c>
      <c r="H2309" s="39">
        <v>19.59</v>
      </c>
      <c r="I2309" s="40">
        <v>681.0</v>
      </c>
      <c r="J2309" s="41">
        <f t="shared" si="1"/>
        <v>13340.79</v>
      </c>
      <c r="K2309" s="37" t="str">
        <f t="array" ref="K2309">IFERROR(XLOOKUP(G2309,'Tipo de carga'!A:A,'Tipo de carga'!B:B))</f>
        <v>Autoabasto</v>
      </c>
      <c r="L2309" s="37">
        <f t="shared" si="2"/>
        <v>43</v>
      </c>
      <c r="M2309" s="37">
        <f t="shared" si="3"/>
        <v>21</v>
      </c>
      <c r="N2309" s="37">
        <f t="shared" si="4"/>
        <v>10</v>
      </c>
      <c r="O2309" s="37" t="str">
        <f t="array" ref="O2309">IFERROR(XLOOKUP(K2309,'Tipo de carga'!B:B,'Tipo de carga'!C:C))</f>
        <v>Diesel</v>
      </c>
    </row>
    <row r="2310">
      <c r="A2310" s="36">
        <v>1954.0</v>
      </c>
      <c r="B2310" s="37" t="str">
        <f>IFERROR(VLOOKUP(A2310,'asig octubre'!$A$2:$C$442,3,0))</f>
        <v>MeLi asignado SD</v>
      </c>
      <c r="C2310" s="37" t="str">
        <f>IFERROR(VLOOKUP(A2310,'asig octubre'!$A$2:$B$442,2,0))</f>
        <v>EC-05</v>
      </c>
      <c r="D2310" s="38">
        <v>45586.25003472222</v>
      </c>
      <c r="E2310" s="36" t="s">
        <v>497</v>
      </c>
      <c r="F2310" s="37" t="str">
        <f t="array" ref="F2310">IFERROR(XLOOKUP(E2310,Operadores!A:A,Operadores!B:B))</f>
        <v>SOTLAZ</v>
      </c>
      <c r="G2310" s="36" t="s">
        <v>72</v>
      </c>
      <c r="H2310" s="39">
        <v>19.59</v>
      </c>
      <c r="I2310" s="40">
        <v>173.0</v>
      </c>
      <c r="J2310" s="41">
        <f t="shared" si="1"/>
        <v>3389.07</v>
      </c>
      <c r="K2310" s="37" t="str">
        <f t="array" ref="K2310">IFERROR(XLOOKUP(G2310,'Tipo de carga'!A:A,'Tipo de carga'!B:B))</f>
        <v>Autoabasto</v>
      </c>
      <c r="L2310" s="37">
        <f t="shared" si="2"/>
        <v>43</v>
      </c>
      <c r="M2310" s="37">
        <f t="shared" si="3"/>
        <v>21</v>
      </c>
      <c r="N2310" s="37">
        <f t="shared" si="4"/>
        <v>10</v>
      </c>
      <c r="O2310" s="37" t="str">
        <f t="array" ref="O2310">IFERROR(XLOOKUP(K2310,'Tipo de carga'!B:B,'Tipo de carga'!C:C))</f>
        <v>Diesel</v>
      </c>
    </row>
    <row r="2311">
      <c r="A2311" s="36">
        <v>2015.0</v>
      </c>
      <c r="B2311" s="37" t="str">
        <f>IFERROR(VLOOKUP(A2311,'asig octubre'!$A$2:$C$442,3,0))</f>
        <v>MeLi asignado SD</v>
      </c>
      <c r="C2311" s="37" t="str">
        <f>IFERROR(VLOOKUP(A2311,'asig octubre'!$A$2:$B$442,2,0))</f>
        <v>EC-05</v>
      </c>
      <c r="D2311" s="38">
        <v>45586.23810185185</v>
      </c>
      <c r="E2311" s="36" t="s">
        <v>55</v>
      </c>
      <c r="F2311" s="37" t="str">
        <f t="array" ref="F2311">IFERROR(XLOOKUP(E2311,Operadores!A:A,Operadores!B:B))</f>
        <v>ZAPNO</v>
      </c>
      <c r="G2311" s="36" t="s">
        <v>72</v>
      </c>
      <c r="H2311" s="39">
        <v>19.59</v>
      </c>
      <c r="I2311" s="40">
        <v>344.0</v>
      </c>
      <c r="J2311" s="41">
        <f t="shared" si="1"/>
        <v>6738.96</v>
      </c>
      <c r="K2311" s="37" t="str">
        <f t="array" ref="K2311">IFERROR(XLOOKUP(G2311,'Tipo de carga'!A:A,'Tipo de carga'!B:B))</f>
        <v>Autoabasto</v>
      </c>
      <c r="L2311" s="37">
        <f t="shared" si="2"/>
        <v>43</v>
      </c>
      <c r="M2311" s="37">
        <f t="shared" si="3"/>
        <v>21</v>
      </c>
      <c r="N2311" s="37">
        <f t="shared" si="4"/>
        <v>10</v>
      </c>
      <c r="O2311" s="37" t="str">
        <f t="array" ref="O2311">IFERROR(XLOOKUP(K2311,'Tipo de carga'!B:B,'Tipo de carga'!C:C))</f>
        <v>Diesel</v>
      </c>
    </row>
    <row r="2312">
      <c r="A2312" s="36">
        <v>1875.0</v>
      </c>
      <c r="B2312" s="37" t="str">
        <f>IFERROR(VLOOKUP(A2312,'asig octubre'!$A$2:$C$442,3,0))</f>
        <v>Circuitos Mty</v>
      </c>
      <c r="C2312" s="37" t="str">
        <f>IFERROR(VLOOKUP(A2312,'asig octubre'!$A$2:$B$442,2,0))</f>
        <v>EC-07</v>
      </c>
      <c r="D2312" s="38">
        <v>45586.13261574074</v>
      </c>
      <c r="E2312" s="36" t="s">
        <v>17</v>
      </c>
      <c r="F2312" s="37" t="str">
        <f t="array" ref="F2312">IFERROR(XLOOKUP(E2312,Operadores!A:A,Operadores!B:B))</f>
        <v>ARASAL</v>
      </c>
      <c r="G2312" s="36" t="s">
        <v>72</v>
      </c>
      <c r="H2312" s="39">
        <v>19.59</v>
      </c>
      <c r="I2312" s="40">
        <v>556.0</v>
      </c>
      <c r="J2312" s="41">
        <f t="shared" si="1"/>
        <v>10892.04</v>
      </c>
      <c r="K2312" s="37" t="str">
        <f t="array" ref="K2312">IFERROR(XLOOKUP(G2312,'Tipo de carga'!A:A,'Tipo de carga'!B:B))</f>
        <v>Autoabasto</v>
      </c>
      <c r="L2312" s="37">
        <f t="shared" si="2"/>
        <v>43</v>
      </c>
      <c r="M2312" s="37">
        <f t="shared" si="3"/>
        <v>21</v>
      </c>
      <c r="N2312" s="37">
        <f t="shared" si="4"/>
        <v>10</v>
      </c>
      <c r="O2312" s="37" t="str">
        <f t="array" ref="O2312">IFERROR(XLOOKUP(K2312,'Tipo de carga'!B:B,'Tipo de carga'!C:C))</f>
        <v>Diesel</v>
      </c>
    </row>
    <row r="2313">
      <c r="A2313" s="36">
        <v>1859.0</v>
      </c>
      <c r="B2313" s="37" t="str">
        <f>IFERROR(VLOOKUP(A2313,'asig octubre'!$A$2:$C$442,3,0))</f>
        <v>Circuitos</v>
      </c>
      <c r="C2313" s="37" t="str">
        <f>IFERROR(VLOOKUP(A2313,'asig octubre'!$A$2:$B$442,2,0))</f>
        <v>EC-03</v>
      </c>
      <c r="D2313" s="38">
        <v>45586.07199074074</v>
      </c>
      <c r="E2313" s="36" t="s">
        <v>447</v>
      </c>
      <c r="F2313" s="37" t="str">
        <f t="array" ref="F2313">IFERROR(XLOOKUP(E2313,Operadores!A:A,Operadores!B:B))</f>
        <v>SANMA05</v>
      </c>
      <c r="G2313" s="36" t="s">
        <v>72</v>
      </c>
      <c r="H2313" s="39">
        <v>19.59</v>
      </c>
      <c r="I2313" s="40">
        <v>191.0</v>
      </c>
      <c r="J2313" s="41">
        <f t="shared" si="1"/>
        <v>3741.69</v>
      </c>
      <c r="K2313" s="37" t="str">
        <f t="array" ref="K2313">IFERROR(XLOOKUP(G2313,'Tipo de carga'!A:A,'Tipo de carga'!B:B))</f>
        <v>Autoabasto</v>
      </c>
      <c r="L2313" s="37">
        <f t="shared" si="2"/>
        <v>43</v>
      </c>
      <c r="M2313" s="37">
        <f t="shared" si="3"/>
        <v>21</v>
      </c>
      <c r="N2313" s="37">
        <f t="shared" si="4"/>
        <v>10</v>
      </c>
      <c r="O2313" s="37" t="str">
        <f t="array" ref="O2313">IFERROR(XLOOKUP(K2313,'Tipo de carga'!B:B,'Tipo de carga'!C:C))</f>
        <v>Diesel</v>
      </c>
    </row>
    <row r="2314">
      <c r="A2314" s="36">
        <v>1994.0</v>
      </c>
      <c r="B2314" s="37" t="str">
        <f>IFERROR(VLOOKUP(A2314,'asig octubre'!$A$2:$C$442,3,0))</f>
        <v>MeLi Dedicado TD</v>
      </c>
      <c r="C2314" s="37" t="str">
        <f>IFERROR(VLOOKUP(A2314,'asig octubre'!$A$2:$B$442,2,0))</f>
        <v>EC-05</v>
      </c>
      <c r="D2314" s="38">
        <v>45586.025405092594</v>
      </c>
      <c r="E2314" s="36" t="s">
        <v>497</v>
      </c>
      <c r="F2314" s="37" t="str">
        <f t="array" ref="F2314">IFERROR(XLOOKUP(E2314,Operadores!A:A,Operadores!B:B))</f>
        <v>SOTLAZ</v>
      </c>
      <c r="G2314" s="36" t="s">
        <v>72</v>
      </c>
      <c r="H2314" s="39">
        <v>19.59</v>
      </c>
      <c r="I2314" s="40">
        <v>478.0</v>
      </c>
      <c r="J2314" s="41">
        <f t="shared" si="1"/>
        <v>9364.02</v>
      </c>
      <c r="K2314" s="37" t="str">
        <f t="array" ref="K2314">IFERROR(XLOOKUP(G2314,'Tipo de carga'!A:A,'Tipo de carga'!B:B))</f>
        <v>Autoabasto</v>
      </c>
      <c r="L2314" s="37">
        <f t="shared" si="2"/>
        <v>43</v>
      </c>
      <c r="M2314" s="37">
        <f t="shared" si="3"/>
        <v>21</v>
      </c>
      <c r="N2314" s="37">
        <f t="shared" si="4"/>
        <v>10</v>
      </c>
      <c r="O2314" s="37" t="str">
        <f t="array" ref="O2314">IFERROR(XLOOKUP(K2314,'Tipo de carga'!B:B,'Tipo de carga'!C:C))</f>
        <v>Diesel</v>
      </c>
    </row>
    <row r="2315">
      <c r="A2315" s="36">
        <v>1931.0</v>
      </c>
      <c r="B2315" s="37" t="str">
        <f>IFERROR(VLOOKUP(A2315,'asig octubre'!$A$2:$C$442,3,0))</f>
        <v>Circuitos</v>
      </c>
      <c r="C2315" s="37" t="str">
        <f>IFERROR(VLOOKUP(A2315,'asig octubre'!$A$2:$B$442,2,0))</f>
        <v>EC-03</v>
      </c>
      <c r="D2315" s="38">
        <v>45586.00171296296</v>
      </c>
      <c r="E2315" s="36" t="s">
        <v>55</v>
      </c>
      <c r="F2315" s="37" t="str">
        <f t="array" ref="F2315">IFERROR(XLOOKUP(E2315,Operadores!A:A,Operadores!B:B))</f>
        <v>ZAPNO</v>
      </c>
      <c r="G2315" s="36" t="s">
        <v>72</v>
      </c>
      <c r="H2315" s="39">
        <v>19.59</v>
      </c>
      <c r="I2315" s="40">
        <v>532.0</v>
      </c>
      <c r="J2315" s="41">
        <f t="shared" si="1"/>
        <v>10421.88</v>
      </c>
      <c r="K2315" s="37" t="str">
        <f t="array" ref="K2315">IFERROR(XLOOKUP(G2315,'Tipo de carga'!A:A,'Tipo de carga'!B:B))</f>
        <v>Autoabasto</v>
      </c>
      <c r="L2315" s="37">
        <f t="shared" si="2"/>
        <v>43</v>
      </c>
      <c r="M2315" s="37">
        <f t="shared" si="3"/>
        <v>21</v>
      </c>
      <c r="N2315" s="37">
        <f t="shared" si="4"/>
        <v>10</v>
      </c>
      <c r="O2315" s="37" t="str">
        <f t="array" ref="O2315">IFERROR(XLOOKUP(K2315,'Tipo de carga'!B:B,'Tipo de carga'!C:C))</f>
        <v>Diesel</v>
      </c>
    </row>
    <row r="2316">
      <c r="A2316" s="36">
        <v>1967.0</v>
      </c>
      <c r="B2316" s="37" t="str">
        <f>IFERROR(VLOOKUP(A2316,'asig octubre'!$A$2:$C$442,3,0))</f>
        <v>Sayer Sencillo</v>
      </c>
      <c r="C2316" s="37" t="str">
        <f>IFERROR(VLOOKUP(A2316,'asig octubre'!$A$2:$B$442,2,0))</f>
        <v>EC-04</v>
      </c>
      <c r="D2316" s="38">
        <v>45586.94488425926</v>
      </c>
      <c r="E2316" s="36" t="s">
        <v>17</v>
      </c>
      <c r="F2316" s="37" t="str">
        <f t="array" ref="F2316">IFERROR(XLOOKUP(E2316,Operadores!A:A,Operadores!B:B))</f>
        <v>ARASAL</v>
      </c>
      <c r="G2316" s="36" t="s">
        <v>19</v>
      </c>
      <c r="H2316" s="39">
        <v>19.59</v>
      </c>
      <c r="I2316" s="40">
        <v>636.0</v>
      </c>
      <c r="J2316" s="41">
        <f t="shared" si="1"/>
        <v>12459.24</v>
      </c>
      <c r="K2316" s="37" t="str">
        <f t="array" ref="K2316">IFERROR(XLOOKUP(G2316,'Tipo de carga'!A:A,'Tipo de carga'!B:B))</f>
        <v>Autoabasto</v>
      </c>
      <c r="L2316" s="37">
        <f t="shared" si="2"/>
        <v>43</v>
      </c>
      <c r="M2316" s="37">
        <f t="shared" si="3"/>
        <v>21</v>
      </c>
      <c r="N2316" s="37">
        <f t="shared" si="4"/>
        <v>10</v>
      </c>
      <c r="O2316" s="37" t="str">
        <f t="array" ref="O2316">IFERROR(XLOOKUP(K2316,'Tipo de carga'!B:B,'Tipo de carga'!C:C))</f>
        <v>Diesel</v>
      </c>
    </row>
    <row r="2317">
      <c r="A2317" s="36">
        <v>1878.0</v>
      </c>
      <c r="B2317" s="37" t="str">
        <f>IFERROR(VLOOKUP(A2317,'asig octubre'!$A$2:$C$442,3,0))</f>
        <v>Circuitos</v>
      </c>
      <c r="C2317" s="37" t="str">
        <f>IFERROR(VLOOKUP(A2317,'asig octubre'!$A$2:$B$442,2,0))</f>
        <v>EC-03</v>
      </c>
      <c r="D2317" s="38">
        <v>45586.8887962963</v>
      </c>
      <c r="E2317" s="36" t="s">
        <v>447</v>
      </c>
      <c r="F2317" s="37" t="str">
        <f t="array" ref="F2317">IFERROR(XLOOKUP(E2317,Operadores!A:A,Operadores!B:B))</f>
        <v>SANMA05</v>
      </c>
      <c r="G2317" s="36" t="s">
        <v>19</v>
      </c>
      <c r="H2317" s="39">
        <v>19.59</v>
      </c>
      <c r="I2317" s="40">
        <v>285.0</v>
      </c>
      <c r="J2317" s="41">
        <f t="shared" si="1"/>
        <v>5583.15</v>
      </c>
      <c r="K2317" s="37" t="str">
        <f t="array" ref="K2317">IFERROR(XLOOKUP(G2317,'Tipo de carga'!A:A,'Tipo de carga'!B:B))</f>
        <v>Autoabasto</v>
      </c>
      <c r="L2317" s="37">
        <f t="shared" si="2"/>
        <v>43</v>
      </c>
      <c r="M2317" s="37">
        <f t="shared" si="3"/>
        <v>21</v>
      </c>
      <c r="N2317" s="37">
        <f t="shared" si="4"/>
        <v>10</v>
      </c>
      <c r="O2317" s="37" t="str">
        <f t="array" ref="O2317">IFERROR(XLOOKUP(K2317,'Tipo de carga'!B:B,'Tipo de carga'!C:C))</f>
        <v>Diesel</v>
      </c>
    </row>
    <row r="2318">
      <c r="A2318" s="36">
        <v>1741.0</v>
      </c>
      <c r="B2318" s="37" t="str">
        <f>IFERROR(VLOOKUP(A2318,'asig octubre'!$A$2:$C$442,3,0))</f>
        <v>Circuitos</v>
      </c>
      <c r="C2318" s="37" t="str">
        <f>IFERROR(VLOOKUP(A2318,'asig octubre'!$A$2:$B$442,2,0))</f>
        <v>EC-03</v>
      </c>
      <c r="D2318" s="38">
        <v>45586.87065972222</v>
      </c>
      <c r="E2318" s="36" t="s">
        <v>497</v>
      </c>
      <c r="F2318" s="37" t="str">
        <f t="array" ref="F2318">IFERROR(XLOOKUP(E2318,Operadores!A:A,Operadores!B:B))</f>
        <v>SOTLAZ</v>
      </c>
      <c r="G2318" s="36" t="s">
        <v>19</v>
      </c>
      <c r="H2318" s="39">
        <v>19.59</v>
      </c>
      <c r="I2318" s="40">
        <v>142.0</v>
      </c>
      <c r="J2318" s="41">
        <f t="shared" si="1"/>
        <v>2781.78</v>
      </c>
      <c r="K2318" s="37" t="str">
        <f t="array" ref="K2318">IFERROR(XLOOKUP(G2318,'Tipo de carga'!A:A,'Tipo de carga'!B:B))</f>
        <v>Autoabasto</v>
      </c>
      <c r="L2318" s="37">
        <f t="shared" si="2"/>
        <v>43</v>
      </c>
      <c r="M2318" s="37">
        <f t="shared" si="3"/>
        <v>21</v>
      </c>
      <c r="N2318" s="37">
        <f t="shared" si="4"/>
        <v>10</v>
      </c>
      <c r="O2318" s="37" t="str">
        <f t="array" ref="O2318">IFERROR(XLOOKUP(K2318,'Tipo de carga'!B:B,'Tipo de carga'!C:C))</f>
        <v>Diesel</v>
      </c>
    </row>
    <row r="2319">
      <c r="A2319" s="36">
        <v>1973.0</v>
      </c>
      <c r="B2319" s="37" t="str">
        <f>IFERROR(VLOOKUP(A2319,'asig octubre'!$A$2:$C$442,3,0))</f>
        <v>Sayer Sencillo</v>
      </c>
      <c r="C2319" s="37" t="str">
        <f>IFERROR(VLOOKUP(A2319,'asig octubre'!$A$2:$B$442,2,0))</f>
        <v>EC-04</v>
      </c>
      <c r="D2319" s="38">
        <v>45586.82011574074</v>
      </c>
      <c r="E2319" s="36" t="s">
        <v>55</v>
      </c>
      <c r="F2319" s="37" t="str">
        <f t="array" ref="F2319">IFERROR(XLOOKUP(E2319,Operadores!A:A,Operadores!B:B))</f>
        <v>ZAPNO</v>
      </c>
      <c r="G2319" s="36" t="s">
        <v>19</v>
      </c>
      <c r="H2319" s="39">
        <v>19.59</v>
      </c>
      <c r="I2319" s="40">
        <v>720.0</v>
      </c>
      <c r="J2319" s="41">
        <f t="shared" si="1"/>
        <v>14104.8</v>
      </c>
      <c r="K2319" s="37" t="str">
        <f t="array" ref="K2319">IFERROR(XLOOKUP(G2319,'Tipo de carga'!A:A,'Tipo de carga'!B:B))</f>
        <v>Autoabasto</v>
      </c>
      <c r="L2319" s="37">
        <f t="shared" si="2"/>
        <v>43</v>
      </c>
      <c r="M2319" s="37">
        <f t="shared" si="3"/>
        <v>21</v>
      </c>
      <c r="N2319" s="37">
        <f t="shared" si="4"/>
        <v>10</v>
      </c>
      <c r="O2319" s="37" t="str">
        <f t="array" ref="O2319">IFERROR(XLOOKUP(K2319,'Tipo de carga'!B:B,'Tipo de carga'!C:C))</f>
        <v>Diesel</v>
      </c>
    </row>
    <row r="2320">
      <c r="A2320" s="36">
        <v>2061.0</v>
      </c>
      <c r="B2320" s="37" t="str">
        <f>IFERROR(VLOOKUP(A2320,'asig octubre'!$A$2:$C$442,3,0))</f>
        <v>Available</v>
      </c>
      <c r="C2320" s="37" t="str">
        <f>IFERROR(VLOOKUP(A2320,'asig octubre'!$A$2:$B$442,2,0))</f>
        <v>TTE</v>
      </c>
      <c r="D2320" s="38">
        <v>45586.79945601852</v>
      </c>
      <c r="E2320" s="36" t="s">
        <v>17</v>
      </c>
      <c r="F2320" s="37" t="str">
        <f t="array" ref="F2320">IFERROR(XLOOKUP(E2320,Operadores!A:A,Operadores!B:B))</f>
        <v>ARASAL</v>
      </c>
      <c r="G2320" s="36" t="s">
        <v>19</v>
      </c>
      <c r="H2320" s="39">
        <v>19.59</v>
      </c>
      <c r="I2320" s="40">
        <v>866.0</v>
      </c>
      <c r="J2320" s="41">
        <f t="shared" si="1"/>
        <v>16964.94</v>
      </c>
      <c r="K2320" s="37" t="str">
        <f t="array" ref="K2320">IFERROR(XLOOKUP(G2320,'Tipo de carga'!A:A,'Tipo de carga'!B:B))</f>
        <v>Autoabasto</v>
      </c>
      <c r="L2320" s="37">
        <f t="shared" si="2"/>
        <v>43</v>
      </c>
      <c r="M2320" s="37">
        <f t="shared" si="3"/>
        <v>21</v>
      </c>
      <c r="N2320" s="37">
        <f t="shared" si="4"/>
        <v>10</v>
      </c>
      <c r="O2320" s="37" t="str">
        <f t="array" ref="O2320">IFERROR(XLOOKUP(K2320,'Tipo de carga'!B:B,'Tipo de carga'!C:C))</f>
        <v>Diesel</v>
      </c>
    </row>
    <row r="2321">
      <c r="A2321" s="36">
        <v>1895.0</v>
      </c>
      <c r="B2321" s="37" t="str">
        <f>IFERROR(VLOOKUP(A2321,'asig octubre'!$A$2:$C$442,3,0))</f>
        <v>Sayer Sencillo</v>
      </c>
      <c r="C2321" s="37" t="str">
        <f>IFERROR(VLOOKUP(A2321,'asig octubre'!$A$2:$B$442,2,0))</f>
        <v>EC-04</v>
      </c>
      <c r="D2321" s="38">
        <v>45586.763391203705</v>
      </c>
      <c r="E2321" s="36" t="s">
        <v>447</v>
      </c>
      <c r="F2321" s="37" t="str">
        <f t="array" ref="F2321">IFERROR(XLOOKUP(E2321,Operadores!A:A,Operadores!B:B))</f>
        <v>SANMA05</v>
      </c>
      <c r="G2321" s="36" t="s">
        <v>19</v>
      </c>
      <c r="H2321" s="39">
        <v>19.59</v>
      </c>
      <c r="I2321" s="40">
        <v>330.0</v>
      </c>
      <c r="J2321" s="41">
        <f t="shared" si="1"/>
        <v>6464.7</v>
      </c>
      <c r="K2321" s="37" t="str">
        <f t="array" ref="K2321">IFERROR(XLOOKUP(G2321,'Tipo de carga'!A:A,'Tipo de carga'!B:B))</f>
        <v>Autoabasto</v>
      </c>
      <c r="L2321" s="37">
        <f t="shared" si="2"/>
        <v>43</v>
      </c>
      <c r="M2321" s="37">
        <f t="shared" si="3"/>
        <v>21</v>
      </c>
      <c r="N2321" s="37">
        <f t="shared" si="4"/>
        <v>10</v>
      </c>
      <c r="O2321" s="37" t="str">
        <f t="array" ref="O2321">IFERROR(XLOOKUP(K2321,'Tipo de carga'!B:B,'Tipo de carga'!C:C))</f>
        <v>Diesel</v>
      </c>
    </row>
    <row r="2322">
      <c r="A2322" s="36">
        <v>1882.0</v>
      </c>
      <c r="B2322" s="37" t="str">
        <f>IFERROR(VLOOKUP(A2322,'asig octubre'!$A$2:$C$442,3,0))</f>
        <v>Sayer Sencillo</v>
      </c>
      <c r="C2322" s="37" t="str">
        <f>IFERROR(VLOOKUP(A2322,'asig octubre'!$A$2:$B$442,2,0))</f>
        <v>EC-04</v>
      </c>
      <c r="D2322" s="38">
        <v>45586.731041666666</v>
      </c>
      <c r="E2322" s="36" t="s">
        <v>497</v>
      </c>
      <c r="F2322" s="37" t="str">
        <f t="array" ref="F2322">IFERROR(XLOOKUP(E2322,Operadores!A:A,Operadores!B:B))</f>
        <v>SOTLAZ</v>
      </c>
      <c r="G2322" s="36" t="s">
        <v>19</v>
      </c>
      <c r="H2322" s="39">
        <v>19.59</v>
      </c>
      <c r="I2322" s="40">
        <v>383.0</v>
      </c>
      <c r="J2322" s="41">
        <f t="shared" si="1"/>
        <v>7502.97</v>
      </c>
      <c r="K2322" s="37" t="str">
        <f t="array" ref="K2322">IFERROR(XLOOKUP(G2322,'Tipo de carga'!A:A,'Tipo de carga'!B:B))</f>
        <v>Autoabasto</v>
      </c>
      <c r="L2322" s="37">
        <f t="shared" si="2"/>
        <v>43</v>
      </c>
      <c r="M2322" s="37">
        <f t="shared" si="3"/>
        <v>21</v>
      </c>
      <c r="N2322" s="37">
        <f t="shared" si="4"/>
        <v>10</v>
      </c>
      <c r="O2322" s="37" t="str">
        <f t="array" ref="O2322">IFERROR(XLOOKUP(K2322,'Tipo de carga'!B:B,'Tipo de carga'!C:C))</f>
        <v>Diesel</v>
      </c>
    </row>
    <row r="2323">
      <c r="A2323" s="36">
        <v>1942.0</v>
      </c>
      <c r="B2323" s="37" t="str">
        <f>IFERROR(VLOOKUP(A2323,'asig octubre'!$A$2:$C$442,3,0))</f>
        <v>PISA Gdl</v>
      </c>
      <c r="C2323" s="37" t="str">
        <f>IFERROR(VLOOKUP(A2323,'asig octubre'!$A$2:$B$442,2,0))</f>
        <v>EC-06</v>
      </c>
      <c r="D2323" s="38">
        <v>45586.7100462963</v>
      </c>
      <c r="E2323" s="36" t="s">
        <v>55</v>
      </c>
      <c r="F2323" s="37" t="str">
        <f t="array" ref="F2323">IFERROR(XLOOKUP(E2323,Operadores!A:A,Operadores!B:B))</f>
        <v>ZAPNO</v>
      </c>
      <c r="G2323" s="36" t="s">
        <v>19</v>
      </c>
      <c r="H2323" s="39">
        <v>19.59</v>
      </c>
      <c r="I2323" s="40">
        <v>189.0</v>
      </c>
      <c r="J2323" s="41">
        <f t="shared" si="1"/>
        <v>3702.51</v>
      </c>
      <c r="K2323" s="37" t="str">
        <f t="array" ref="K2323">IFERROR(XLOOKUP(G2323,'Tipo de carga'!A:A,'Tipo de carga'!B:B))</f>
        <v>Autoabasto</v>
      </c>
      <c r="L2323" s="37">
        <f t="shared" si="2"/>
        <v>43</v>
      </c>
      <c r="M2323" s="37">
        <f t="shared" si="3"/>
        <v>21</v>
      </c>
      <c r="N2323" s="37">
        <f t="shared" si="4"/>
        <v>10</v>
      </c>
      <c r="O2323" s="37" t="str">
        <f t="array" ref="O2323">IFERROR(XLOOKUP(K2323,'Tipo de carga'!B:B,'Tipo de carga'!C:C))</f>
        <v>Diesel</v>
      </c>
    </row>
    <row r="2324">
      <c r="A2324" s="36">
        <v>1966.0</v>
      </c>
      <c r="B2324" s="37" t="str">
        <f>IFERROR(VLOOKUP(A2324,'asig octubre'!$A$2:$C$442,3,0))</f>
        <v>Sayer Sencillo</v>
      </c>
      <c r="C2324" s="37" t="str">
        <f>IFERROR(VLOOKUP(A2324,'asig octubre'!$A$2:$B$442,2,0))</f>
        <v>EC-04</v>
      </c>
      <c r="D2324" s="38">
        <v>45586.678715277776</v>
      </c>
      <c r="E2324" s="36" t="s">
        <v>17</v>
      </c>
      <c r="F2324" s="37" t="str">
        <f t="array" ref="F2324">IFERROR(XLOOKUP(E2324,Operadores!A:A,Operadores!B:B))</f>
        <v>ARASAL</v>
      </c>
      <c r="G2324" s="36" t="s">
        <v>19</v>
      </c>
      <c r="H2324" s="39">
        <v>19.59</v>
      </c>
      <c r="I2324" s="40">
        <v>356.0</v>
      </c>
      <c r="J2324" s="41">
        <f t="shared" si="1"/>
        <v>6974.04</v>
      </c>
      <c r="K2324" s="37" t="str">
        <f t="array" ref="K2324">IFERROR(XLOOKUP(G2324,'Tipo de carga'!A:A,'Tipo de carga'!B:B))</f>
        <v>Autoabasto</v>
      </c>
      <c r="L2324" s="37">
        <f t="shared" si="2"/>
        <v>43</v>
      </c>
      <c r="M2324" s="37">
        <f t="shared" si="3"/>
        <v>21</v>
      </c>
      <c r="N2324" s="37">
        <f t="shared" si="4"/>
        <v>10</v>
      </c>
      <c r="O2324" s="37" t="str">
        <f t="array" ref="O2324">IFERROR(XLOOKUP(K2324,'Tipo de carga'!B:B,'Tipo de carga'!C:C))</f>
        <v>Diesel</v>
      </c>
    </row>
    <row r="2325">
      <c r="A2325" s="36">
        <v>1808.0</v>
      </c>
      <c r="B2325" s="37" t="str">
        <f>IFERROR(VLOOKUP(A2325,'asig octubre'!$A$2:$C$442,3,0))</f>
        <v>Sayer Full</v>
      </c>
      <c r="C2325" s="37" t="str">
        <f>IFERROR(VLOOKUP(A2325,'asig octubre'!$A$2:$B$442,2,0))</f>
        <v>EC-04</v>
      </c>
      <c r="D2325" s="38">
        <v>45586.58752314815</v>
      </c>
      <c r="E2325" s="36" t="s">
        <v>55</v>
      </c>
      <c r="F2325" s="37" t="str">
        <f t="array" ref="F2325">IFERROR(XLOOKUP(E2325,Operadores!A:A,Operadores!B:B))</f>
        <v>ZAPNO</v>
      </c>
      <c r="G2325" s="36" t="s">
        <v>19</v>
      </c>
      <c r="H2325" s="39">
        <v>19.59</v>
      </c>
      <c r="I2325" s="40">
        <v>395.0</v>
      </c>
      <c r="J2325" s="41">
        <f t="shared" si="1"/>
        <v>7738.05</v>
      </c>
      <c r="K2325" s="37" t="str">
        <f t="array" ref="K2325">IFERROR(XLOOKUP(G2325,'Tipo de carga'!A:A,'Tipo de carga'!B:B))</f>
        <v>Autoabasto</v>
      </c>
      <c r="L2325" s="37">
        <f t="shared" si="2"/>
        <v>43</v>
      </c>
      <c r="M2325" s="37">
        <f t="shared" si="3"/>
        <v>21</v>
      </c>
      <c r="N2325" s="37">
        <f t="shared" si="4"/>
        <v>10</v>
      </c>
      <c r="O2325" s="37" t="str">
        <f t="array" ref="O2325">IFERROR(XLOOKUP(K2325,'Tipo de carga'!B:B,'Tipo de carga'!C:C))</f>
        <v>Diesel</v>
      </c>
    </row>
    <row r="2326">
      <c r="A2326" s="36">
        <v>1786.0</v>
      </c>
      <c r="B2326" s="37" t="str">
        <f>IFERROR(VLOOKUP(A2326,'asig octubre'!$A$2:$C$442,3,0))</f>
        <v>Sayer Sencillo</v>
      </c>
      <c r="C2326" s="37" t="str">
        <f>IFERROR(VLOOKUP(A2326,'asig octubre'!$A$2:$B$442,2,0))</f>
        <v>EC-04</v>
      </c>
      <c r="D2326" s="38">
        <v>45586.53728009259</v>
      </c>
      <c r="E2326" s="36" t="s">
        <v>497</v>
      </c>
      <c r="F2326" s="37" t="str">
        <f t="array" ref="F2326">IFERROR(XLOOKUP(E2326,Operadores!A:A,Operadores!B:B))</f>
        <v>SOTLAZ</v>
      </c>
      <c r="G2326" s="36" t="s">
        <v>19</v>
      </c>
      <c r="H2326" s="39">
        <v>19.59</v>
      </c>
      <c r="I2326" s="40">
        <v>381.0</v>
      </c>
      <c r="J2326" s="41">
        <f t="shared" si="1"/>
        <v>7463.79</v>
      </c>
      <c r="K2326" s="37" t="str">
        <f t="array" ref="K2326">IFERROR(XLOOKUP(G2326,'Tipo de carga'!A:A,'Tipo de carga'!B:B))</f>
        <v>Autoabasto</v>
      </c>
      <c r="L2326" s="37">
        <f t="shared" si="2"/>
        <v>43</v>
      </c>
      <c r="M2326" s="37">
        <f t="shared" si="3"/>
        <v>21</v>
      </c>
      <c r="N2326" s="37">
        <f t="shared" si="4"/>
        <v>10</v>
      </c>
      <c r="O2326" s="37" t="str">
        <f t="array" ref="O2326">IFERROR(XLOOKUP(K2326,'Tipo de carga'!B:B,'Tipo de carga'!C:C))</f>
        <v>Diesel</v>
      </c>
    </row>
    <row r="2327">
      <c r="A2327" s="36" t="s">
        <v>531</v>
      </c>
      <c r="B2327" s="37" t="str">
        <f>IFERROR(VLOOKUP(A2327,'asig octubre'!$A$2:$C$442,3,0))</f>
        <v/>
      </c>
      <c r="C2327" s="37" t="str">
        <f>IFERROR(VLOOKUP(A2327,'asig octubre'!$A$2:$B$442,2,0))</f>
        <v/>
      </c>
      <c r="D2327" s="38">
        <v>45586.46890046296</v>
      </c>
      <c r="E2327" s="36" t="s">
        <v>55</v>
      </c>
      <c r="F2327" s="37" t="str">
        <f t="array" ref="F2327">IFERROR(XLOOKUP(E2327,Operadores!A:A,Operadores!B:B))</f>
        <v>ZAPNO</v>
      </c>
      <c r="G2327" s="36" t="s">
        <v>19</v>
      </c>
      <c r="H2327" s="39">
        <v>19.59</v>
      </c>
      <c r="I2327" s="40">
        <v>150.0</v>
      </c>
      <c r="J2327" s="41">
        <f t="shared" si="1"/>
        <v>2938.5</v>
      </c>
      <c r="K2327" s="37" t="str">
        <f t="array" ref="K2327">IFERROR(XLOOKUP(G2327,'Tipo de carga'!A:A,'Tipo de carga'!B:B))</f>
        <v>Autoabasto</v>
      </c>
      <c r="L2327" s="37">
        <f t="shared" si="2"/>
        <v>43</v>
      </c>
      <c r="M2327" s="37">
        <f t="shared" si="3"/>
        <v>21</v>
      </c>
      <c r="N2327" s="37">
        <f t="shared" si="4"/>
        <v>10</v>
      </c>
      <c r="O2327" s="37" t="str">
        <f t="array" ref="O2327">IFERROR(XLOOKUP(K2327,'Tipo de carga'!B:B,'Tipo de carga'!C:C))</f>
        <v>Diesel</v>
      </c>
    </row>
    <row r="2328">
      <c r="A2328" s="36">
        <v>1793.0</v>
      </c>
      <c r="B2328" s="37" t="str">
        <f>IFERROR(VLOOKUP(A2328,'asig octubre'!$A$2:$C$442,3,0))</f>
        <v>Circuitos</v>
      </c>
      <c r="C2328" s="37" t="str">
        <f>IFERROR(VLOOKUP(A2328,'asig octubre'!$A$2:$B$442,2,0))</f>
        <v>EC-03</v>
      </c>
      <c r="D2328" s="38">
        <v>45586.460069444445</v>
      </c>
      <c r="E2328" s="36" t="s">
        <v>17</v>
      </c>
      <c r="F2328" s="37" t="str">
        <f t="array" ref="F2328">IFERROR(XLOOKUP(E2328,Operadores!A:A,Operadores!B:B))</f>
        <v>ARASAL</v>
      </c>
      <c r="G2328" s="36" t="s">
        <v>19</v>
      </c>
      <c r="H2328" s="39">
        <v>19.59</v>
      </c>
      <c r="I2328" s="40">
        <v>574.0</v>
      </c>
      <c r="J2328" s="41">
        <f t="shared" si="1"/>
        <v>11244.66</v>
      </c>
      <c r="K2328" s="37" t="str">
        <f t="array" ref="K2328">IFERROR(XLOOKUP(G2328,'Tipo de carga'!A:A,'Tipo de carga'!B:B))</f>
        <v>Autoabasto</v>
      </c>
      <c r="L2328" s="37">
        <f t="shared" si="2"/>
        <v>43</v>
      </c>
      <c r="M2328" s="37">
        <f t="shared" si="3"/>
        <v>21</v>
      </c>
      <c r="N2328" s="37">
        <f t="shared" si="4"/>
        <v>10</v>
      </c>
      <c r="O2328" s="37" t="str">
        <f t="array" ref="O2328">IFERROR(XLOOKUP(K2328,'Tipo de carga'!B:B,'Tipo de carga'!C:C))</f>
        <v>Diesel</v>
      </c>
    </row>
    <row r="2329">
      <c r="A2329" s="36">
        <v>1905.0</v>
      </c>
      <c r="B2329" s="37" t="str">
        <f>IFERROR(VLOOKUP(A2329,'asig octubre'!$A$2:$C$442,3,0))</f>
        <v>PISA Gdl</v>
      </c>
      <c r="C2329" s="37" t="str">
        <f>IFERROR(VLOOKUP(A2329,'asig octubre'!$A$2:$B$442,2,0))</f>
        <v>EC-06</v>
      </c>
      <c r="D2329" s="38">
        <v>45586.395150462966</v>
      </c>
      <c r="E2329" s="36" t="s">
        <v>447</v>
      </c>
      <c r="F2329" s="37" t="str">
        <f t="array" ref="F2329">IFERROR(XLOOKUP(E2329,Operadores!A:A,Operadores!B:B))</f>
        <v>SANMA05</v>
      </c>
      <c r="G2329" s="36" t="s">
        <v>19</v>
      </c>
      <c r="H2329" s="39">
        <v>19.59</v>
      </c>
      <c r="I2329" s="40">
        <v>224.0</v>
      </c>
      <c r="J2329" s="41">
        <f t="shared" si="1"/>
        <v>4388.16</v>
      </c>
      <c r="K2329" s="37" t="str">
        <f t="array" ref="K2329">IFERROR(XLOOKUP(G2329,'Tipo de carga'!A:A,'Tipo de carga'!B:B))</f>
        <v>Autoabasto</v>
      </c>
      <c r="L2329" s="37">
        <f t="shared" si="2"/>
        <v>43</v>
      </c>
      <c r="M2329" s="37">
        <f t="shared" si="3"/>
        <v>21</v>
      </c>
      <c r="N2329" s="37">
        <f t="shared" si="4"/>
        <v>10</v>
      </c>
      <c r="O2329" s="37" t="str">
        <f t="array" ref="O2329">IFERROR(XLOOKUP(K2329,'Tipo de carga'!B:B,'Tipo de carga'!C:C))</f>
        <v>Diesel</v>
      </c>
    </row>
    <row r="2330">
      <c r="A2330" s="36">
        <v>1948.0</v>
      </c>
      <c r="B2330" s="37" t="str">
        <f>IFERROR(VLOOKUP(A2330,'asig octubre'!$A$2:$C$442,3,0))</f>
        <v>Circuitos Mty</v>
      </c>
      <c r="C2330" s="37" t="str">
        <f>IFERROR(VLOOKUP(A2330,'asig octubre'!$A$2:$B$442,2,0))</f>
        <v>EC-07</v>
      </c>
      <c r="D2330" s="38">
        <v>45586.35150462963</v>
      </c>
      <c r="E2330" s="36" t="s">
        <v>497</v>
      </c>
      <c r="F2330" s="37" t="str">
        <f t="array" ref="F2330">IFERROR(XLOOKUP(E2330,Operadores!A:A,Operadores!B:B))</f>
        <v>SOTLAZ</v>
      </c>
      <c r="G2330" s="36" t="s">
        <v>19</v>
      </c>
      <c r="H2330" s="39">
        <v>19.59</v>
      </c>
      <c r="I2330" s="40">
        <v>460.0</v>
      </c>
      <c r="J2330" s="41">
        <f t="shared" si="1"/>
        <v>9011.4</v>
      </c>
      <c r="K2330" s="37" t="str">
        <f t="array" ref="K2330">IFERROR(XLOOKUP(G2330,'Tipo de carga'!A:A,'Tipo de carga'!B:B))</f>
        <v>Autoabasto</v>
      </c>
      <c r="L2330" s="37">
        <f t="shared" si="2"/>
        <v>43</v>
      </c>
      <c r="M2330" s="37">
        <f t="shared" si="3"/>
        <v>21</v>
      </c>
      <c r="N2330" s="37">
        <f t="shared" si="4"/>
        <v>10</v>
      </c>
      <c r="O2330" s="37" t="str">
        <f t="array" ref="O2330">IFERROR(XLOOKUP(K2330,'Tipo de carga'!B:B,'Tipo de carga'!C:C))</f>
        <v>Diesel</v>
      </c>
    </row>
    <row r="2331">
      <c r="A2331" s="36">
        <v>1938.0</v>
      </c>
      <c r="B2331" s="37" t="str">
        <f>IFERROR(VLOOKUP(A2331,'asig octubre'!$A$2:$C$442,3,0))</f>
        <v>Sayer Sencillo</v>
      </c>
      <c r="C2331" s="37" t="str">
        <f>IFERROR(VLOOKUP(A2331,'asig octubre'!$A$2:$B$442,2,0))</f>
        <v>EC-04</v>
      </c>
      <c r="D2331" s="38">
        <v>45586.0840625</v>
      </c>
      <c r="E2331" s="36" t="s">
        <v>38</v>
      </c>
      <c r="F2331" s="37" t="str">
        <f t="array" ref="F2331">IFERROR(XLOOKUP(E2331,Operadores!A:A,Operadores!B:B))</f>
        <v>SOSCA01</v>
      </c>
      <c r="G2331" s="36" t="s">
        <v>19</v>
      </c>
      <c r="H2331" s="39">
        <v>19.59</v>
      </c>
      <c r="I2331" s="40">
        <v>435.0</v>
      </c>
      <c r="J2331" s="41">
        <f t="shared" si="1"/>
        <v>8521.65</v>
      </c>
      <c r="K2331" s="37" t="str">
        <f t="array" ref="K2331">IFERROR(XLOOKUP(G2331,'Tipo de carga'!A:A,'Tipo de carga'!B:B))</f>
        <v>Autoabasto</v>
      </c>
      <c r="L2331" s="37">
        <f t="shared" si="2"/>
        <v>43</v>
      </c>
      <c r="M2331" s="37">
        <f t="shared" si="3"/>
        <v>21</v>
      </c>
      <c r="N2331" s="37">
        <f t="shared" si="4"/>
        <v>10</v>
      </c>
      <c r="O2331" s="37" t="str">
        <f t="array" ref="O2331">IFERROR(XLOOKUP(K2331,'Tipo de carga'!B:B,'Tipo de carga'!C:C))</f>
        <v>Diesel</v>
      </c>
    </row>
    <row r="2332">
      <c r="A2332" s="36">
        <v>1712.0</v>
      </c>
      <c r="B2332" s="37" t="str">
        <f>IFERROR(VLOOKUP(A2332,'asig octubre'!$A$2:$C$442,3,0))</f>
        <v>Sayer Sencillo</v>
      </c>
      <c r="C2332" s="37" t="str">
        <f>IFERROR(VLOOKUP(A2332,'asig octubre'!$A$2:$B$442,2,0))</f>
        <v>EC-04</v>
      </c>
      <c r="D2332" s="38">
        <v>45586.04725694445</v>
      </c>
      <c r="E2332" s="36" t="s">
        <v>17</v>
      </c>
      <c r="F2332" s="37" t="str">
        <f t="array" ref="F2332">IFERROR(XLOOKUP(E2332,Operadores!A:A,Operadores!B:B))</f>
        <v>ARASAL</v>
      </c>
      <c r="G2332" s="36" t="s">
        <v>19</v>
      </c>
      <c r="H2332" s="39">
        <v>19.59</v>
      </c>
      <c r="I2332" s="40">
        <v>199.0</v>
      </c>
      <c r="J2332" s="41">
        <f t="shared" si="1"/>
        <v>3898.41</v>
      </c>
      <c r="K2332" s="37" t="str">
        <f t="array" ref="K2332">IFERROR(XLOOKUP(G2332,'Tipo de carga'!A:A,'Tipo de carga'!B:B))</f>
        <v>Autoabasto</v>
      </c>
      <c r="L2332" s="37">
        <f t="shared" si="2"/>
        <v>43</v>
      </c>
      <c r="M2332" s="37">
        <f t="shared" si="3"/>
        <v>21</v>
      </c>
      <c r="N2332" s="37">
        <f t="shared" si="4"/>
        <v>10</v>
      </c>
      <c r="O2332" s="37" t="str">
        <f t="array" ref="O2332">IFERROR(XLOOKUP(K2332,'Tipo de carga'!B:B,'Tipo de carga'!C:C))</f>
        <v>Diesel</v>
      </c>
    </row>
    <row r="2333">
      <c r="A2333" s="36">
        <v>1884.0</v>
      </c>
      <c r="B2333" s="37" t="str">
        <f>IFERROR(VLOOKUP(A2333,'asig octubre'!$A$2:$C$442,3,0))</f>
        <v>PISA Gdl</v>
      </c>
      <c r="C2333" s="37" t="str">
        <f>IFERROR(VLOOKUP(A2333,'asig octubre'!$A$2:$B$442,2,0))</f>
        <v>EC-06</v>
      </c>
      <c r="D2333" s="38">
        <v>45586.49952546296</v>
      </c>
      <c r="E2333" s="36" t="s">
        <v>447</v>
      </c>
      <c r="F2333" s="37" t="str">
        <f t="array" ref="F2333">IFERROR(XLOOKUP(E2333,Operadores!A:A,Operadores!B:B))</f>
        <v>SANMA05</v>
      </c>
      <c r="G2333" s="36" t="s">
        <v>75</v>
      </c>
      <c r="H2333" s="39">
        <v>19.45895</v>
      </c>
      <c r="I2333" s="40">
        <v>0.0</v>
      </c>
      <c r="J2333" s="41">
        <f t="shared" si="1"/>
        <v>0</v>
      </c>
      <c r="K2333" s="37" t="str">
        <f t="array" ref="K2333">IFERROR(XLOOKUP(G2333,'Tipo de carga'!A:A,'Tipo de carga'!B:B))</f>
        <v>Autoabasto</v>
      </c>
      <c r="L2333" s="37">
        <f t="shared" si="2"/>
        <v>43</v>
      </c>
      <c r="M2333" s="37">
        <f t="shared" si="3"/>
        <v>21</v>
      </c>
      <c r="N2333" s="37">
        <f t="shared" si="4"/>
        <v>10</v>
      </c>
      <c r="O2333" s="37" t="str">
        <f t="array" ref="O2333">IFERROR(XLOOKUP(K2333,'Tipo de carga'!B:B,'Tipo de carga'!C:C))</f>
        <v>Diesel</v>
      </c>
    </row>
    <row r="2334">
      <c r="A2334" s="36">
        <v>1908.0</v>
      </c>
      <c r="B2334" s="37" t="str">
        <f>IFERROR(VLOOKUP(A2334,'asig octubre'!$A$2:$C$442,3,0))</f>
        <v>Circuitos Mty</v>
      </c>
      <c r="C2334" s="37" t="str">
        <f>IFERROR(VLOOKUP(A2334,'asig octubre'!$A$2:$B$442,2,0))</f>
        <v>EC-07</v>
      </c>
      <c r="D2334" s="38">
        <v>45586.92623842593</v>
      </c>
      <c r="E2334" s="36" t="s">
        <v>497</v>
      </c>
      <c r="F2334" s="37" t="str">
        <f t="array" ref="F2334">IFERROR(XLOOKUP(E2334,Operadores!A:A,Operadores!B:B))</f>
        <v>SOTLAZ</v>
      </c>
      <c r="G2334" s="36" t="s">
        <v>274</v>
      </c>
      <c r="H2334" s="39">
        <v>19.11412</v>
      </c>
      <c r="I2334" s="40">
        <v>545.0</v>
      </c>
      <c r="J2334" s="41">
        <f t="shared" si="1"/>
        <v>10417.1954</v>
      </c>
      <c r="K2334" s="37" t="str">
        <f t="array" ref="K2334">IFERROR(XLOOKUP(G2334,'Tipo de carga'!A:A,'Tipo de carga'!B:B))</f>
        <v>Autoabasto</v>
      </c>
      <c r="L2334" s="37">
        <f t="shared" si="2"/>
        <v>43</v>
      </c>
      <c r="M2334" s="37">
        <f t="shared" si="3"/>
        <v>21</v>
      </c>
      <c r="N2334" s="37">
        <f t="shared" si="4"/>
        <v>10</v>
      </c>
      <c r="O2334" s="37" t="str">
        <f t="array" ref="O2334">IFERROR(XLOOKUP(K2334,'Tipo de carga'!B:B,'Tipo de carga'!C:C))</f>
        <v>Diesel</v>
      </c>
    </row>
    <row r="2335">
      <c r="A2335" s="36">
        <v>1745.0</v>
      </c>
      <c r="B2335" s="37" t="str">
        <f>IFERROR(VLOOKUP(A2335,'asig octubre'!$A$2:$C$442,3,0))</f>
        <v>Circuitos Mty</v>
      </c>
      <c r="C2335" s="37" t="str">
        <f>IFERROR(VLOOKUP(A2335,'asig octubre'!$A$2:$B$442,2,0))</f>
        <v>EC-07</v>
      </c>
      <c r="D2335" s="38">
        <v>45586.75363425926</v>
      </c>
      <c r="E2335" s="36" t="s">
        <v>55</v>
      </c>
      <c r="F2335" s="37" t="str">
        <f t="array" ref="F2335">IFERROR(XLOOKUP(E2335,Operadores!A:A,Operadores!B:B))</f>
        <v>ZAPNO</v>
      </c>
      <c r="G2335" s="36" t="s">
        <v>274</v>
      </c>
      <c r="H2335" s="39">
        <v>19.11412</v>
      </c>
      <c r="I2335" s="40">
        <v>499.0</v>
      </c>
      <c r="J2335" s="41">
        <f t="shared" si="1"/>
        <v>9537.94588</v>
      </c>
      <c r="K2335" s="37" t="str">
        <f t="array" ref="K2335">IFERROR(XLOOKUP(G2335,'Tipo de carga'!A:A,'Tipo de carga'!B:B))</f>
        <v>Autoabasto</v>
      </c>
      <c r="L2335" s="37">
        <f t="shared" si="2"/>
        <v>43</v>
      </c>
      <c r="M2335" s="37">
        <f t="shared" si="3"/>
        <v>21</v>
      </c>
      <c r="N2335" s="37">
        <f t="shared" si="4"/>
        <v>10</v>
      </c>
      <c r="O2335" s="37" t="str">
        <f t="array" ref="O2335">IFERROR(XLOOKUP(K2335,'Tipo de carga'!B:B,'Tipo de carga'!C:C))</f>
        <v>Diesel</v>
      </c>
    </row>
    <row r="2336">
      <c r="A2336" s="36">
        <v>1765.0</v>
      </c>
      <c r="B2336" s="37" t="str">
        <f>IFERROR(VLOOKUP(A2336,'asig octubre'!$A$2:$C$442,3,0))</f>
        <v>Available</v>
      </c>
      <c r="C2336" s="37" t="str">
        <f>IFERROR(VLOOKUP(A2336,'asig octubre'!$A$2:$B$442,2,0))</f>
        <v>TTE</v>
      </c>
      <c r="D2336" s="38">
        <v>45586.64136574074</v>
      </c>
      <c r="E2336" s="36" t="s">
        <v>17</v>
      </c>
      <c r="F2336" s="37" t="str">
        <f t="array" ref="F2336">IFERROR(XLOOKUP(E2336,Operadores!A:A,Operadores!B:B))</f>
        <v>ARASAL</v>
      </c>
      <c r="G2336" s="36" t="s">
        <v>274</v>
      </c>
      <c r="H2336" s="39">
        <v>19.11412</v>
      </c>
      <c r="I2336" s="40">
        <v>280.0</v>
      </c>
      <c r="J2336" s="41">
        <f t="shared" si="1"/>
        <v>5351.9536</v>
      </c>
      <c r="K2336" s="37" t="str">
        <f t="array" ref="K2336">IFERROR(XLOOKUP(G2336,'Tipo de carga'!A:A,'Tipo de carga'!B:B))</f>
        <v>Autoabasto</v>
      </c>
      <c r="L2336" s="37">
        <f t="shared" si="2"/>
        <v>43</v>
      </c>
      <c r="M2336" s="37">
        <f t="shared" si="3"/>
        <v>21</v>
      </c>
      <c r="N2336" s="37">
        <f t="shared" si="4"/>
        <v>10</v>
      </c>
      <c r="O2336" s="37" t="str">
        <f t="array" ref="O2336">IFERROR(XLOOKUP(K2336,'Tipo de carga'!B:B,'Tipo de carga'!C:C))</f>
        <v>Diesel</v>
      </c>
    </row>
    <row r="2337">
      <c r="A2337" s="36">
        <v>1940.0</v>
      </c>
      <c r="B2337" s="37" t="str">
        <f>IFERROR(VLOOKUP(A2337,'asig octubre'!$A$2:$C$442,3,0))</f>
        <v>Circuitos Mty</v>
      </c>
      <c r="C2337" s="37" t="str">
        <f>IFERROR(VLOOKUP(A2337,'asig octubre'!$A$2:$B$442,2,0))</f>
        <v>EC-07</v>
      </c>
      <c r="D2337" s="38">
        <v>45586.61148148148</v>
      </c>
      <c r="E2337" s="36" t="s">
        <v>447</v>
      </c>
      <c r="F2337" s="37" t="str">
        <f t="array" ref="F2337">IFERROR(XLOOKUP(E2337,Operadores!A:A,Operadores!B:B))</f>
        <v>SANMA05</v>
      </c>
      <c r="G2337" s="36" t="s">
        <v>274</v>
      </c>
      <c r="H2337" s="39">
        <v>19.11412</v>
      </c>
      <c r="I2337" s="40">
        <v>146.0</v>
      </c>
      <c r="J2337" s="41">
        <f t="shared" si="1"/>
        <v>2790.66152</v>
      </c>
      <c r="K2337" s="37" t="str">
        <f t="array" ref="K2337">IFERROR(XLOOKUP(G2337,'Tipo de carga'!A:A,'Tipo de carga'!B:B))</f>
        <v>Autoabasto</v>
      </c>
      <c r="L2337" s="37">
        <f t="shared" si="2"/>
        <v>43</v>
      </c>
      <c r="M2337" s="37">
        <f t="shared" si="3"/>
        <v>21</v>
      </c>
      <c r="N2337" s="37">
        <f t="shared" si="4"/>
        <v>10</v>
      </c>
      <c r="O2337" s="37" t="str">
        <f t="array" ref="O2337">IFERROR(XLOOKUP(K2337,'Tipo de carga'!B:B,'Tipo de carga'!C:C))</f>
        <v>Diesel</v>
      </c>
    </row>
    <row r="2338">
      <c r="A2338" s="36">
        <v>2049.0</v>
      </c>
      <c r="B2338" s="37" t="str">
        <f>IFERROR(VLOOKUP(A2338,'asig octubre'!$A$2:$C$442,3,0))</f>
        <v>Crisa</v>
      </c>
      <c r="C2338" s="37" t="str">
        <f>IFERROR(VLOOKUP(A2338,'asig octubre'!$A$2:$B$442,2,0))</f>
        <v>EC-07</v>
      </c>
      <c r="D2338" s="38">
        <v>45586.512337962966</v>
      </c>
      <c r="E2338" s="36" t="s">
        <v>497</v>
      </c>
      <c r="F2338" s="37" t="str">
        <f t="array" ref="F2338">IFERROR(XLOOKUP(E2338,Operadores!A:A,Operadores!B:B))</f>
        <v>SOTLAZ</v>
      </c>
      <c r="G2338" s="36" t="s">
        <v>274</v>
      </c>
      <c r="H2338" s="39">
        <v>19.11412</v>
      </c>
      <c r="I2338" s="40">
        <v>311.0</v>
      </c>
      <c r="J2338" s="41">
        <f t="shared" si="1"/>
        <v>5944.49132</v>
      </c>
      <c r="K2338" s="37" t="str">
        <f t="array" ref="K2338">IFERROR(XLOOKUP(G2338,'Tipo de carga'!A:A,'Tipo de carga'!B:B))</f>
        <v>Autoabasto</v>
      </c>
      <c r="L2338" s="37">
        <f t="shared" si="2"/>
        <v>43</v>
      </c>
      <c r="M2338" s="37">
        <f t="shared" si="3"/>
        <v>21</v>
      </c>
      <c r="N2338" s="37">
        <f t="shared" si="4"/>
        <v>10</v>
      </c>
      <c r="O2338" s="37" t="str">
        <f t="array" ref="O2338">IFERROR(XLOOKUP(K2338,'Tipo de carga'!B:B,'Tipo de carga'!C:C))</f>
        <v>Diesel</v>
      </c>
    </row>
    <row r="2339">
      <c r="A2339" s="36">
        <v>1886.0</v>
      </c>
      <c r="B2339" s="37" t="str">
        <f>IFERROR(VLOOKUP(A2339,'asig octubre'!$A$2:$C$442,3,0))</f>
        <v>Circuitos</v>
      </c>
      <c r="C2339" s="37" t="str">
        <f>IFERROR(VLOOKUP(A2339,'asig octubre'!$A$2:$B$442,2,0))</f>
        <v>EC-03</v>
      </c>
      <c r="D2339" s="38">
        <v>45586.48777777778</v>
      </c>
      <c r="E2339" s="36" t="s">
        <v>55</v>
      </c>
      <c r="F2339" s="37" t="str">
        <f t="array" ref="F2339">IFERROR(XLOOKUP(E2339,Operadores!A:A,Operadores!B:B))</f>
        <v>ZAPNO</v>
      </c>
      <c r="G2339" s="36" t="s">
        <v>274</v>
      </c>
      <c r="H2339" s="39">
        <v>19.11412</v>
      </c>
      <c r="I2339" s="40">
        <v>288.0</v>
      </c>
      <c r="J2339" s="41">
        <f t="shared" si="1"/>
        <v>5504.86656</v>
      </c>
      <c r="K2339" s="37" t="str">
        <f t="array" ref="K2339">IFERROR(XLOOKUP(G2339,'Tipo de carga'!A:A,'Tipo de carga'!B:B))</f>
        <v>Autoabasto</v>
      </c>
      <c r="L2339" s="37">
        <f t="shared" si="2"/>
        <v>43</v>
      </c>
      <c r="M2339" s="37">
        <f t="shared" si="3"/>
        <v>21</v>
      </c>
      <c r="N2339" s="37">
        <f t="shared" si="4"/>
        <v>10</v>
      </c>
      <c r="O2339" s="37" t="str">
        <f t="array" ref="O2339">IFERROR(XLOOKUP(K2339,'Tipo de carga'!B:B,'Tipo de carga'!C:C))</f>
        <v>Diesel</v>
      </c>
    </row>
    <row r="2340">
      <c r="A2340" s="36">
        <v>2054.0</v>
      </c>
      <c r="B2340" s="37" t="str">
        <f>IFERROR(VLOOKUP(A2340,'asig octubre'!$A$2:$C$442,3,0))</f>
        <v>Crisa</v>
      </c>
      <c r="C2340" s="37" t="str">
        <f>IFERROR(VLOOKUP(A2340,'asig octubre'!$A$2:$B$442,2,0))</f>
        <v>EC-07</v>
      </c>
      <c r="D2340" s="38">
        <v>45586.4640162037</v>
      </c>
      <c r="E2340" s="36" t="s">
        <v>17</v>
      </c>
      <c r="F2340" s="37" t="str">
        <f t="array" ref="F2340">IFERROR(XLOOKUP(E2340,Operadores!A:A,Operadores!B:B))</f>
        <v>ARASAL</v>
      </c>
      <c r="G2340" s="36" t="s">
        <v>274</v>
      </c>
      <c r="H2340" s="39">
        <v>19.11412</v>
      </c>
      <c r="I2340" s="40">
        <v>307.0</v>
      </c>
      <c r="J2340" s="41">
        <f t="shared" si="1"/>
        <v>5868.03484</v>
      </c>
      <c r="K2340" s="37" t="str">
        <f t="array" ref="K2340">IFERROR(XLOOKUP(G2340,'Tipo de carga'!A:A,'Tipo de carga'!B:B))</f>
        <v>Autoabasto</v>
      </c>
      <c r="L2340" s="37">
        <f t="shared" si="2"/>
        <v>43</v>
      </c>
      <c r="M2340" s="37">
        <f t="shared" si="3"/>
        <v>21</v>
      </c>
      <c r="N2340" s="37">
        <f t="shared" si="4"/>
        <v>10</v>
      </c>
      <c r="O2340" s="37" t="str">
        <f t="array" ref="O2340">IFERROR(XLOOKUP(K2340,'Tipo de carga'!B:B,'Tipo de carga'!C:C))</f>
        <v>Diesel</v>
      </c>
    </row>
    <row r="2341">
      <c r="A2341" s="36">
        <v>1907.0</v>
      </c>
      <c r="B2341" s="37" t="str">
        <f>IFERROR(VLOOKUP(A2341,'asig octubre'!$A$2:$C$442,3,0))</f>
        <v>PISA Gdl</v>
      </c>
      <c r="C2341" s="37" t="str">
        <f>IFERROR(VLOOKUP(A2341,'asig octubre'!$A$2:$B$442,2,0))</f>
        <v>EC-06</v>
      </c>
      <c r="D2341" s="38">
        <v>45586.42508101852</v>
      </c>
      <c r="E2341" s="36" t="s">
        <v>447</v>
      </c>
      <c r="F2341" s="37" t="str">
        <f t="array" ref="F2341">IFERROR(XLOOKUP(E2341,Operadores!A:A,Operadores!B:B))</f>
        <v>SANMA05</v>
      </c>
      <c r="G2341" s="36" t="s">
        <v>274</v>
      </c>
      <c r="H2341" s="39">
        <v>19.11412</v>
      </c>
      <c r="I2341" s="40">
        <v>876.0</v>
      </c>
      <c r="J2341" s="41">
        <f t="shared" si="1"/>
        <v>16743.96912</v>
      </c>
      <c r="K2341" s="37" t="str">
        <f t="array" ref="K2341">IFERROR(XLOOKUP(G2341,'Tipo de carga'!A:A,'Tipo de carga'!B:B))</f>
        <v>Autoabasto</v>
      </c>
      <c r="L2341" s="37">
        <f t="shared" si="2"/>
        <v>43</v>
      </c>
      <c r="M2341" s="37">
        <f t="shared" si="3"/>
        <v>21</v>
      </c>
      <c r="N2341" s="37">
        <f t="shared" si="4"/>
        <v>10</v>
      </c>
      <c r="O2341" s="37" t="str">
        <f t="array" ref="O2341">IFERROR(XLOOKUP(K2341,'Tipo de carga'!B:B,'Tipo de carga'!C:C))</f>
        <v>Diesel</v>
      </c>
    </row>
    <row r="2342">
      <c r="A2342" s="36">
        <v>1942.0</v>
      </c>
      <c r="B2342" s="37" t="str">
        <f>IFERROR(VLOOKUP(A2342,'asig octubre'!$A$2:$C$442,3,0))</f>
        <v>PISA Gdl</v>
      </c>
      <c r="C2342" s="37" t="str">
        <f>IFERROR(VLOOKUP(A2342,'asig octubre'!$A$2:$B$442,2,0))</f>
        <v>EC-06</v>
      </c>
      <c r="D2342" s="38">
        <v>45586.12414351852</v>
      </c>
      <c r="E2342" s="36" t="s">
        <v>497</v>
      </c>
      <c r="F2342" s="37" t="str">
        <f t="array" ref="F2342">IFERROR(XLOOKUP(E2342,Operadores!A:A,Operadores!B:B))</f>
        <v>SOTLAZ</v>
      </c>
      <c r="G2342" s="36" t="s">
        <v>274</v>
      </c>
      <c r="H2342" s="39">
        <v>19.11412</v>
      </c>
      <c r="I2342" s="40">
        <v>207.0</v>
      </c>
      <c r="J2342" s="41">
        <f t="shared" si="1"/>
        <v>3956.62284</v>
      </c>
      <c r="K2342" s="37" t="str">
        <f t="array" ref="K2342">IFERROR(XLOOKUP(G2342,'Tipo de carga'!A:A,'Tipo de carga'!B:B))</f>
        <v>Autoabasto</v>
      </c>
      <c r="L2342" s="37">
        <f t="shared" si="2"/>
        <v>43</v>
      </c>
      <c r="M2342" s="37">
        <f t="shared" si="3"/>
        <v>21</v>
      </c>
      <c r="N2342" s="37">
        <f t="shared" si="4"/>
        <v>10</v>
      </c>
      <c r="O2342" s="37" t="str">
        <f t="array" ref="O2342">IFERROR(XLOOKUP(K2342,'Tipo de carga'!B:B,'Tipo de carga'!C:C))</f>
        <v>Diesel</v>
      </c>
    </row>
    <row r="2343">
      <c r="A2343" s="36">
        <v>2027.0</v>
      </c>
      <c r="B2343" s="37" t="str">
        <f>IFERROR(VLOOKUP(A2343,'asig octubre'!$A$2:$C$442,3,0))</f>
        <v>Available</v>
      </c>
      <c r="C2343" s="37" t="str">
        <f>IFERROR(VLOOKUP(A2343,'asig octubre'!$A$2:$B$442,2,0))</f>
        <v>TTE</v>
      </c>
      <c r="D2343" s="38">
        <v>45586.72738425926</v>
      </c>
      <c r="E2343" s="36" t="s">
        <v>55</v>
      </c>
      <c r="F2343" s="37" t="str">
        <f t="array" ref="F2343">IFERROR(XLOOKUP(E2343,Operadores!A:A,Operadores!B:B))</f>
        <v>ZAPNO</v>
      </c>
      <c r="G2343" s="36" t="s">
        <v>42</v>
      </c>
      <c r="H2343" s="39">
        <v>19.63136</v>
      </c>
      <c r="I2343" s="40">
        <v>261.0</v>
      </c>
      <c r="J2343" s="41">
        <f t="shared" si="1"/>
        <v>5123.78496</v>
      </c>
      <c r="K2343" s="37" t="str">
        <f t="array" ref="K2343">IFERROR(XLOOKUP(G2343,'Tipo de carga'!A:A,'Tipo de carga'!B:B))</f>
        <v>Autoabasto</v>
      </c>
      <c r="L2343" s="37">
        <f t="shared" si="2"/>
        <v>43</v>
      </c>
      <c r="M2343" s="37">
        <f t="shared" si="3"/>
        <v>21</v>
      </c>
      <c r="N2343" s="37">
        <f t="shared" si="4"/>
        <v>10</v>
      </c>
      <c r="O2343" s="37" t="str">
        <f t="array" ref="O2343">IFERROR(XLOOKUP(K2343,'Tipo de carga'!B:B,'Tipo de carga'!C:C))</f>
        <v>Diesel</v>
      </c>
    </row>
    <row r="2344">
      <c r="A2344" s="36">
        <v>1736.0</v>
      </c>
      <c r="B2344" s="37" t="str">
        <f>IFERROR(VLOOKUP(A2344,'asig octubre'!$A$2:$C$442,3,0))</f>
        <v>Wm Full</v>
      </c>
      <c r="C2344" s="37" t="str">
        <f>IFERROR(VLOOKUP(A2344,'asig octubre'!$A$2:$B$442,2,0))</f>
        <v>EC-08</v>
      </c>
      <c r="D2344" s="38">
        <v>45586.70165509259</v>
      </c>
      <c r="E2344" s="36" t="s">
        <v>17</v>
      </c>
      <c r="F2344" s="37" t="str">
        <f t="array" ref="F2344">IFERROR(XLOOKUP(E2344,Operadores!A:A,Operadores!B:B))</f>
        <v>ARASAL</v>
      </c>
      <c r="G2344" s="36" t="s">
        <v>42</v>
      </c>
      <c r="H2344" s="39">
        <v>19.63136</v>
      </c>
      <c r="I2344" s="40">
        <v>390.0</v>
      </c>
      <c r="J2344" s="41">
        <f t="shared" si="1"/>
        <v>7656.2304</v>
      </c>
      <c r="K2344" s="37" t="str">
        <f t="array" ref="K2344">IFERROR(XLOOKUP(G2344,'Tipo de carga'!A:A,'Tipo de carga'!B:B))</f>
        <v>Autoabasto</v>
      </c>
      <c r="L2344" s="37">
        <f t="shared" si="2"/>
        <v>43</v>
      </c>
      <c r="M2344" s="37">
        <f t="shared" si="3"/>
        <v>21</v>
      </c>
      <c r="N2344" s="37">
        <f t="shared" si="4"/>
        <v>10</v>
      </c>
      <c r="O2344" s="37" t="str">
        <f t="array" ref="O2344">IFERROR(XLOOKUP(K2344,'Tipo de carga'!B:B,'Tipo de carga'!C:C))</f>
        <v>Diesel</v>
      </c>
    </row>
    <row r="2345">
      <c r="A2345" s="36">
        <v>2000.0</v>
      </c>
      <c r="B2345" s="37" t="str">
        <f>IFERROR(VLOOKUP(A2345,'asig octubre'!$A$2:$C$442,3,0))</f>
        <v>MeLi Dedicado Merida</v>
      </c>
      <c r="C2345" s="37" t="str">
        <f>IFERROR(VLOOKUP(A2345,'asig octubre'!$A$2:$B$442,2,0))</f>
        <v>EC-05</v>
      </c>
      <c r="D2345" s="38">
        <v>45586.692511574074</v>
      </c>
      <c r="E2345" s="36" t="s">
        <v>447</v>
      </c>
      <c r="F2345" s="37" t="str">
        <f t="array" ref="F2345">IFERROR(XLOOKUP(E2345,Operadores!A:A,Operadores!B:B))</f>
        <v>SANMA05</v>
      </c>
      <c r="G2345" s="36" t="s">
        <v>42</v>
      </c>
      <c r="H2345" s="39">
        <v>19.63136</v>
      </c>
      <c r="I2345" s="40">
        <v>255.0</v>
      </c>
      <c r="J2345" s="41">
        <f t="shared" si="1"/>
        <v>5005.9968</v>
      </c>
      <c r="K2345" s="37" t="str">
        <f t="array" ref="K2345">IFERROR(XLOOKUP(G2345,'Tipo de carga'!A:A,'Tipo de carga'!B:B))</f>
        <v>Autoabasto</v>
      </c>
      <c r="L2345" s="37">
        <f t="shared" si="2"/>
        <v>43</v>
      </c>
      <c r="M2345" s="37">
        <f t="shared" si="3"/>
        <v>21</v>
      </c>
      <c r="N2345" s="37">
        <f t="shared" si="4"/>
        <v>10</v>
      </c>
      <c r="O2345" s="37" t="str">
        <f t="array" ref="O2345">IFERROR(XLOOKUP(K2345,'Tipo de carga'!B:B,'Tipo de carga'!C:C))</f>
        <v>Diesel</v>
      </c>
    </row>
    <row r="2346">
      <c r="A2346" s="36">
        <v>1728.0</v>
      </c>
      <c r="B2346" s="37" t="str">
        <f>IFERROR(VLOOKUP(A2346,'asig octubre'!$A$2:$C$442,3,0))</f>
        <v>Wm Full</v>
      </c>
      <c r="C2346" s="37" t="str">
        <f>IFERROR(VLOOKUP(A2346,'asig octubre'!$A$2:$B$442,2,0))</f>
        <v>EC-08</v>
      </c>
      <c r="D2346" s="38">
        <v>45586.69138888889</v>
      </c>
      <c r="E2346" s="36" t="s">
        <v>497</v>
      </c>
      <c r="F2346" s="37" t="str">
        <f t="array" ref="F2346">IFERROR(XLOOKUP(E2346,Operadores!A:A,Operadores!B:B))</f>
        <v>SOTLAZ</v>
      </c>
      <c r="G2346" s="36" t="s">
        <v>42</v>
      </c>
      <c r="H2346" s="39">
        <v>19.63136</v>
      </c>
      <c r="I2346" s="40">
        <v>388.0</v>
      </c>
      <c r="J2346" s="41">
        <f t="shared" si="1"/>
        <v>7616.96768</v>
      </c>
      <c r="K2346" s="37" t="str">
        <f t="array" ref="K2346">IFERROR(XLOOKUP(G2346,'Tipo de carga'!A:A,'Tipo de carga'!B:B))</f>
        <v>Autoabasto</v>
      </c>
      <c r="L2346" s="37">
        <f t="shared" si="2"/>
        <v>43</v>
      </c>
      <c r="M2346" s="37">
        <f t="shared" si="3"/>
        <v>21</v>
      </c>
      <c r="N2346" s="37">
        <f t="shared" si="4"/>
        <v>10</v>
      </c>
      <c r="O2346" s="37" t="str">
        <f t="array" ref="O2346">IFERROR(XLOOKUP(K2346,'Tipo de carga'!B:B,'Tipo de carga'!C:C))</f>
        <v>Diesel</v>
      </c>
    </row>
    <row r="2347">
      <c r="A2347" s="36">
        <v>1730.0</v>
      </c>
      <c r="B2347" s="37" t="str">
        <f>IFERROR(VLOOKUP(A2347,'asig octubre'!$A$2:$C$442,3,0))</f>
        <v>Wm Sencillo</v>
      </c>
      <c r="C2347" s="37" t="str">
        <f>IFERROR(VLOOKUP(A2347,'asig octubre'!$A$2:$B$442,2,0))</f>
        <v>EC-08</v>
      </c>
      <c r="D2347" s="38">
        <v>45586.66846064815</v>
      </c>
      <c r="E2347" s="36" t="s">
        <v>55</v>
      </c>
      <c r="F2347" s="37" t="str">
        <f t="array" ref="F2347">IFERROR(XLOOKUP(E2347,Operadores!A:A,Operadores!B:B))</f>
        <v>ZAPNO</v>
      </c>
      <c r="G2347" s="36" t="s">
        <v>42</v>
      </c>
      <c r="H2347" s="39">
        <v>19.63136</v>
      </c>
      <c r="I2347" s="40">
        <v>65.0</v>
      </c>
      <c r="J2347" s="41">
        <f t="shared" si="1"/>
        <v>1276.0384</v>
      </c>
      <c r="K2347" s="37" t="str">
        <f t="array" ref="K2347">IFERROR(XLOOKUP(G2347,'Tipo de carga'!A:A,'Tipo de carga'!B:B))</f>
        <v>Autoabasto</v>
      </c>
      <c r="L2347" s="37">
        <f t="shared" si="2"/>
        <v>43</v>
      </c>
      <c r="M2347" s="37">
        <f t="shared" si="3"/>
        <v>21</v>
      </c>
      <c r="N2347" s="37">
        <f t="shared" si="4"/>
        <v>10</v>
      </c>
      <c r="O2347" s="37" t="str">
        <f t="array" ref="O2347">IFERROR(XLOOKUP(K2347,'Tipo de carga'!B:B,'Tipo de carga'!C:C))</f>
        <v>Diesel</v>
      </c>
    </row>
    <row r="2348">
      <c r="A2348" s="36">
        <v>2026.0</v>
      </c>
      <c r="B2348" s="37" t="str">
        <f>IFERROR(VLOOKUP(A2348,'asig octubre'!$A$2:$C$442,3,0))</f>
        <v>Available</v>
      </c>
      <c r="C2348" s="37" t="str">
        <f>IFERROR(VLOOKUP(A2348,'asig octubre'!$A$2:$B$442,2,0))</f>
        <v>TTE</v>
      </c>
      <c r="D2348" s="38">
        <v>45586.60115740741</v>
      </c>
      <c r="E2348" s="36" t="s">
        <v>17</v>
      </c>
      <c r="F2348" s="37" t="str">
        <f t="array" ref="F2348">IFERROR(XLOOKUP(E2348,Operadores!A:A,Operadores!B:B))</f>
        <v>ARASAL</v>
      </c>
      <c r="G2348" s="36" t="s">
        <v>42</v>
      </c>
      <c r="H2348" s="39">
        <v>19.63136</v>
      </c>
      <c r="I2348" s="40">
        <v>236.0</v>
      </c>
      <c r="J2348" s="41">
        <f t="shared" si="1"/>
        <v>4633.00096</v>
      </c>
      <c r="K2348" s="37" t="str">
        <f t="array" ref="K2348">IFERROR(XLOOKUP(G2348,'Tipo de carga'!A:A,'Tipo de carga'!B:B))</f>
        <v>Autoabasto</v>
      </c>
      <c r="L2348" s="37">
        <f t="shared" si="2"/>
        <v>43</v>
      </c>
      <c r="M2348" s="37">
        <f t="shared" si="3"/>
        <v>21</v>
      </c>
      <c r="N2348" s="37">
        <f t="shared" si="4"/>
        <v>10</v>
      </c>
      <c r="O2348" s="37" t="str">
        <f t="array" ref="O2348">IFERROR(XLOOKUP(K2348,'Tipo de carga'!B:B,'Tipo de carga'!C:C))</f>
        <v>Diesel</v>
      </c>
    </row>
    <row r="2349">
      <c r="A2349" s="36">
        <v>1852.0</v>
      </c>
      <c r="B2349" s="37" t="str">
        <f>IFERROR(VLOOKUP(A2349,'asig octubre'!$A$2:$C$442,3,0))</f>
        <v>Circuitos</v>
      </c>
      <c r="C2349" s="37" t="str">
        <f>IFERROR(VLOOKUP(A2349,'asig octubre'!$A$2:$B$442,2,0))</f>
        <v>EC-03</v>
      </c>
      <c r="D2349" s="38">
        <v>45586.59148148148</v>
      </c>
      <c r="E2349" s="36" t="s">
        <v>447</v>
      </c>
      <c r="F2349" s="37" t="str">
        <f t="array" ref="F2349">IFERROR(XLOOKUP(E2349,Operadores!A:A,Operadores!B:B))</f>
        <v>SANMA05</v>
      </c>
      <c r="G2349" s="36" t="s">
        <v>42</v>
      </c>
      <c r="H2349" s="39">
        <v>19.63136</v>
      </c>
      <c r="I2349" s="40">
        <v>213.0</v>
      </c>
      <c r="J2349" s="41">
        <f t="shared" si="1"/>
        <v>4181.47968</v>
      </c>
      <c r="K2349" s="37" t="str">
        <f t="array" ref="K2349">IFERROR(XLOOKUP(G2349,'Tipo de carga'!A:A,'Tipo de carga'!B:B))</f>
        <v>Autoabasto</v>
      </c>
      <c r="L2349" s="37">
        <f t="shared" si="2"/>
        <v>43</v>
      </c>
      <c r="M2349" s="37">
        <f t="shared" si="3"/>
        <v>21</v>
      </c>
      <c r="N2349" s="37">
        <f t="shared" si="4"/>
        <v>10</v>
      </c>
      <c r="O2349" s="37" t="str">
        <f t="array" ref="O2349">IFERROR(XLOOKUP(K2349,'Tipo de carga'!B:B,'Tipo de carga'!C:C))</f>
        <v>Diesel</v>
      </c>
    </row>
    <row r="2350">
      <c r="A2350" s="36">
        <v>1997.0</v>
      </c>
      <c r="B2350" s="37" t="str">
        <f>IFERROR(VLOOKUP(A2350,'asig octubre'!$A$2:$C$442,3,0))</f>
        <v>MeLi Dedicado Merida</v>
      </c>
      <c r="C2350" s="37" t="str">
        <f>IFERROR(VLOOKUP(A2350,'asig octubre'!$A$2:$B$442,2,0))</f>
        <v>EC-05</v>
      </c>
      <c r="D2350" s="38">
        <v>45586.589525462965</v>
      </c>
      <c r="E2350" s="36" t="s">
        <v>497</v>
      </c>
      <c r="F2350" s="37" t="str">
        <f t="array" ref="F2350">IFERROR(XLOOKUP(E2350,Operadores!A:A,Operadores!B:B))</f>
        <v>SOTLAZ</v>
      </c>
      <c r="G2350" s="36" t="s">
        <v>42</v>
      </c>
      <c r="H2350" s="39">
        <v>19.63136</v>
      </c>
      <c r="I2350" s="40">
        <v>250.0</v>
      </c>
      <c r="J2350" s="41">
        <f t="shared" si="1"/>
        <v>4907.84</v>
      </c>
      <c r="K2350" s="37" t="str">
        <f t="array" ref="K2350">IFERROR(XLOOKUP(G2350,'Tipo de carga'!A:A,'Tipo de carga'!B:B))</f>
        <v>Autoabasto</v>
      </c>
      <c r="L2350" s="37">
        <f t="shared" si="2"/>
        <v>43</v>
      </c>
      <c r="M2350" s="37">
        <f t="shared" si="3"/>
        <v>21</v>
      </c>
      <c r="N2350" s="37">
        <f t="shared" si="4"/>
        <v>10</v>
      </c>
      <c r="O2350" s="37" t="str">
        <f t="array" ref="O2350">IFERROR(XLOOKUP(K2350,'Tipo de carga'!B:B,'Tipo de carga'!C:C))</f>
        <v>Diesel</v>
      </c>
    </row>
    <row r="2351">
      <c r="A2351" s="36">
        <v>1849.0</v>
      </c>
      <c r="B2351" s="37" t="str">
        <f>IFERROR(VLOOKUP(A2351,'asig octubre'!$A$2:$C$442,3,0))</f>
        <v>Circuitos</v>
      </c>
      <c r="C2351" s="37" t="str">
        <f>IFERROR(VLOOKUP(A2351,'asig octubre'!$A$2:$B$442,2,0))</f>
        <v>EC-03</v>
      </c>
      <c r="D2351" s="38">
        <v>45586.54247685185</v>
      </c>
      <c r="E2351" s="36" t="s">
        <v>55</v>
      </c>
      <c r="F2351" s="37" t="str">
        <f t="array" ref="F2351">IFERROR(XLOOKUP(E2351,Operadores!A:A,Operadores!B:B))</f>
        <v>ZAPNO</v>
      </c>
      <c r="G2351" s="36" t="s">
        <v>42</v>
      </c>
      <c r="H2351" s="39">
        <v>19.63136</v>
      </c>
      <c r="I2351" s="40">
        <v>230.0</v>
      </c>
      <c r="J2351" s="41">
        <f t="shared" si="1"/>
        <v>4515.2128</v>
      </c>
      <c r="K2351" s="37" t="str">
        <f t="array" ref="K2351">IFERROR(XLOOKUP(G2351,'Tipo de carga'!A:A,'Tipo de carga'!B:B))</f>
        <v>Autoabasto</v>
      </c>
      <c r="L2351" s="37">
        <f t="shared" si="2"/>
        <v>43</v>
      </c>
      <c r="M2351" s="37">
        <f t="shared" si="3"/>
        <v>21</v>
      </c>
      <c r="N2351" s="37">
        <f t="shared" si="4"/>
        <v>10</v>
      </c>
      <c r="O2351" s="37" t="str">
        <f t="array" ref="O2351">IFERROR(XLOOKUP(K2351,'Tipo de carga'!B:B,'Tipo de carga'!C:C))</f>
        <v>Diesel</v>
      </c>
    </row>
    <row r="2352">
      <c r="A2352" s="36">
        <v>1798.0</v>
      </c>
      <c r="B2352" s="37" t="str">
        <f>IFERROR(VLOOKUP(A2352,'asig octubre'!$A$2:$C$442,3,0))</f>
        <v>Wm Full</v>
      </c>
      <c r="C2352" s="37" t="str">
        <f>IFERROR(VLOOKUP(A2352,'asig octubre'!$A$2:$B$442,2,0))</f>
        <v>EC-08</v>
      </c>
      <c r="D2352" s="38">
        <v>45586.536527777775</v>
      </c>
      <c r="E2352" s="36" t="s">
        <v>17</v>
      </c>
      <c r="F2352" s="37" t="str">
        <f t="array" ref="F2352">IFERROR(XLOOKUP(E2352,Operadores!A:A,Operadores!B:B))</f>
        <v>ARASAL</v>
      </c>
      <c r="G2352" s="36" t="s">
        <v>42</v>
      </c>
      <c r="H2352" s="39">
        <v>19.63136</v>
      </c>
      <c r="I2352" s="40">
        <v>384.0</v>
      </c>
      <c r="J2352" s="41">
        <f t="shared" si="1"/>
        <v>7538.44224</v>
      </c>
      <c r="K2352" s="37" t="str">
        <f t="array" ref="K2352">IFERROR(XLOOKUP(G2352,'Tipo de carga'!A:A,'Tipo de carga'!B:B))</f>
        <v>Autoabasto</v>
      </c>
      <c r="L2352" s="37">
        <f t="shared" si="2"/>
        <v>43</v>
      </c>
      <c r="M2352" s="37">
        <f t="shared" si="3"/>
        <v>21</v>
      </c>
      <c r="N2352" s="37">
        <f t="shared" si="4"/>
        <v>10</v>
      </c>
      <c r="O2352" s="37" t="str">
        <f t="array" ref="O2352">IFERROR(XLOOKUP(K2352,'Tipo de carga'!B:B,'Tipo de carga'!C:C))</f>
        <v>Diesel</v>
      </c>
    </row>
    <row r="2353">
      <c r="A2353" s="36">
        <v>2001.0</v>
      </c>
      <c r="B2353" s="37" t="str">
        <f>IFERROR(VLOOKUP(A2353,'asig octubre'!$A$2:$C$442,3,0))</f>
        <v>MeLi Dedicado Merida</v>
      </c>
      <c r="C2353" s="37" t="str">
        <f>IFERROR(VLOOKUP(A2353,'asig octubre'!$A$2:$B$442,2,0))</f>
        <v>EC-05</v>
      </c>
      <c r="D2353" s="38">
        <v>45586.52512731482</v>
      </c>
      <c r="E2353" s="36" t="s">
        <v>447</v>
      </c>
      <c r="F2353" s="37" t="str">
        <f t="array" ref="F2353">IFERROR(XLOOKUP(E2353,Operadores!A:A,Operadores!B:B))</f>
        <v>SANMA05</v>
      </c>
      <c r="G2353" s="36" t="s">
        <v>42</v>
      </c>
      <c r="H2353" s="39">
        <v>19.63136</v>
      </c>
      <c r="I2353" s="40">
        <v>358.0</v>
      </c>
      <c r="J2353" s="41">
        <f t="shared" si="1"/>
        <v>7028.02688</v>
      </c>
      <c r="K2353" s="37" t="str">
        <f t="array" ref="K2353">IFERROR(XLOOKUP(G2353,'Tipo de carga'!A:A,'Tipo de carga'!B:B))</f>
        <v>Autoabasto</v>
      </c>
      <c r="L2353" s="37">
        <f t="shared" si="2"/>
        <v>43</v>
      </c>
      <c r="M2353" s="37">
        <f t="shared" si="3"/>
        <v>21</v>
      </c>
      <c r="N2353" s="37">
        <f t="shared" si="4"/>
        <v>10</v>
      </c>
      <c r="O2353" s="37" t="str">
        <f t="array" ref="O2353">IFERROR(XLOOKUP(K2353,'Tipo de carga'!B:B,'Tipo de carga'!C:C))</f>
        <v>Diesel</v>
      </c>
    </row>
    <row r="2354">
      <c r="A2354" s="36">
        <v>1715.0</v>
      </c>
      <c r="B2354" s="37" t="str">
        <f>IFERROR(VLOOKUP(A2354,'asig octubre'!$A$2:$C$442,3,0))</f>
        <v>Wm Sencillo</v>
      </c>
      <c r="C2354" s="37" t="str">
        <f>IFERROR(VLOOKUP(A2354,'asig octubre'!$A$2:$B$442,2,0))</f>
        <v>EC-08</v>
      </c>
      <c r="D2354" s="38">
        <v>45586.510462962964</v>
      </c>
      <c r="E2354" s="36" t="s">
        <v>497</v>
      </c>
      <c r="F2354" s="37" t="str">
        <f t="array" ref="F2354">IFERROR(XLOOKUP(E2354,Operadores!A:A,Operadores!B:B))</f>
        <v>SOTLAZ</v>
      </c>
      <c r="G2354" s="36" t="s">
        <v>42</v>
      </c>
      <c r="H2354" s="39">
        <v>19.63136</v>
      </c>
      <c r="I2354" s="40">
        <v>424.0</v>
      </c>
      <c r="J2354" s="41">
        <f t="shared" si="1"/>
        <v>8323.69664</v>
      </c>
      <c r="K2354" s="37" t="str">
        <f t="array" ref="K2354">IFERROR(XLOOKUP(G2354,'Tipo de carga'!A:A,'Tipo de carga'!B:B))</f>
        <v>Autoabasto</v>
      </c>
      <c r="L2354" s="37">
        <f t="shared" si="2"/>
        <v>43</v>
      </c>
      <c r="M2354" s="37">
        <f t="shared" si="3"/>
        <v>21</v>
      </c>
      <c r="N2354" s="37">
        <f t="shared" si="4"/>
        <v>10</v>
      </c>
      <c r="O2354" s="37" t="str">
        <f t="array" ref="O2354">IFERROR(XLOOKUP(K2354,'Tipo de carga'!B:B,'Tipo de carga'!C:C))</f>
        <v>Diesel</v>
      </c>
    </row>
    <row r="2355">
      <c r="A2355" s="36">
        <v>1824.0</v>
      </c>
      <c r="B2355" s="37" t="str">
        <f>IFERROR(VLOOKUP(A2355,'asig octubre'!$A$2:$C$442,3,0))</f>
        <v>Wm Full</v>
      </c>
      <c r="C2355" s="37" t="str">
        <f>IFERROR(VLOOKUP(A2355,'asig octubre'!$A$2:$B$442,2,0))</f>
        <v>EC-08</v>
      </c>
      <c r="D2355" s="38">
        <v>45586.44569444445</v>
      </c>
      <c r="E2355" s="36" t="s">
        <v>55</v>
      </c>
      <c r="F2355" s="37" t="str">
        <f t="array" ref="F2355">IFERROR(XLOOKUP(E2355,Operadores!A:A,Operadores!B:B))</f>
        <v>ZAPNO</v>
      </c>
      <c r="G2355" s="36" t="s">
        <v>42</v>
      </c>
      <c r="H2355" s="39">
        <v>19.63136</v>
      </c>
      <c r="I2355" s="40">
        <v>403.0</v>
      </c>
      <c r="J2355" s="41">
        <f t="shared" si="1"/>
        <v>7911.43808</v>
      </c>
      <c r="K2355" s="37" t="str">
        <f t="array" ref="K2355">IFERROR(XLOOKUP(G2355,'Tipo de carga'!A:A,'Tipo de carga'!B:B))</f>
        <v>Autoabasto</v>
      </c>
      <c r="L2355" s="37">
        <f t="shared" si="2"/>
        <v>43</v>
      </c>
      <c r="M2355" s="37">
        <f t="shared" si="3"/>
        <v>21</v>
      </c>
      <c r="N2355" s="37">
        <f t="shared" si="4"/>
        <v>10</v>
      </c>
      <c r="O2355" s="37" t="str">
        <f t="array" ref="O2355">IFERROR(XLOOKUP(K2355,'Tipo de carga'!B:B,'Tipo de carga'!C:C))</f>
        <v>Diesel</v>
      </c>
    </row>
    <row r="2356">
      <c r="A2356" s="36">
        <v>1939.0</v>
      </c>
      <c r="B2356" s="37" t="str">
        <f>IFERROR(VLOOKUP(A2356,'asig octubre'!$A$2:$C$442,3,0))</f>
        <v>Full Liver</v>
      </c>
      <c r="C2356" s="37" t="str">
        <f>IFERROR(VLOOKUP(A2356,'asig octubre'!$A$2:$B$442,2,0))</f>
        <v>EC-01</v>
      </c>
      <c r="D2356" s="38">
        <v>45586.43581018518</v>
      </c>
      <c r="E2356" s="36" t="s">
        <v>17</v>
      </c>
      <c r="F2356" s="37" t="str">
        <f t="array" ref="F2356">IFERROR(XLOOKUP(E2356,Operadores!A:A,Operadores!B:B))</f>
        <v>ARASAL</v>
      </c>
      <c r="G2356" s="36" t="s">
        <v>42</v>
      </c>
      <c r="H2356" s="39">
        <v>19.63136</v>
      </c>
      <c r="I2356" s="40">
        <v>370.0</v>
      </c>
      <c r="J2356" s="41">
        <f t="shared" si="1"/>
        <v>7263.6032</v>
      </c>
      <c r="K2356" s="37" t="str">
        <f t="array" ref="K2356">IFERROR(XLOOKUP(G2356,'Tipo de carga'!A:A,'Tipo de carga'!B:B))</f>
        <v>Autoabasto</v>
      </c>
      <c r="L2356" s="37">
        <f t="shared" si="2"/>
        <v>43</v>
      </c>
      <c r="M2356" s="37">
        <f t="shared" si="3"/>
        <v>21</v>
      </c>
      <c r="N2356" s="37">
        <f t="shared" si="4"/>
        <v>10</v>
      </c>
      <c r="O2356" s="37" t="str">
        <f t="array" ref="O2356">IFERROR(XLOOKUP(K2356,'Tipo de carga'!B:B,'Tipo de carga'!C:C))</f>
        <v>Diesel</v>
      </c>
    </row>
    <row r="2357">
      <c r="A2357" s="36">
        <v>1761.0</v>
      </c>
      <c r="B2357" s="37" t="str">
        <f>IFERROR(VLOOKUP(A2357,'asig octubre'!$A$2:$C$442,3,0))</f>
        <v>Wm Full</v>
      </c>
      <c r="C2357" s="37" t="str">
        <f>IFERROR(VLOOKUP(A2357,'asig octubre'!$A$2:$B$442,2,0))</f>
        <v>EC-08</v>
      </c>
      <c r="D2357" s="38">
        <v>45586.40957175926</v>
      </c>
      <c r="E2357" s="36" t="s">
        <v>447</v>
      </c>
      <c r="F2357" s="37" t="str">
        <f t="array" ref="F2357">IFERROR(XLOOKUP(E2357,Operadores!A:A,Operadores!B:B))</f>
        <v>SANMA05</v>
      </c>
      <c r="G2357" s="36" t="s">
        <v>42</v>
      </c>
      <c r="H2357" s="39">
        <v>19.63136</v>
      </c>
      <c r="I2357" s="40">
        <v>400.0</v>
      </c>
      <c r="J2357" s="41">
        <f t="shared" si="1"/>
        <v>7852.544</v>
      </c>
      <c r="K2357" s="37" t="str">
        <f t="array" ref="K2357">IFERROR(XLOOKUP(G2357,'Tipo de carga'!A:A,'Tipo de carga'!B:B))</f>
        <v>Autoabasto</v>
      </c>
      <c r="L2357" s="37">
        <f t="shared" si="2"/>
        <v>43</v>
      </c>
      <c r="M2357" s="37">
        <f t="shared" si="3"/>
        <v>21</v>
      </c>
      <c r="N2357" s="37">
        <f t="shared" si="4"/>
        <v>10</v>
      </c>
      <c r="O2357" s="37" t="str">
        <f t="array" ref="O2357">IFERROR(XLOOKUP(K2357,'Tipo de carga'!B:B,'Tipo de carga'!C:C))</f>
        <v>Diesel</v>
      </c>
    </row>
    <row r="2358">
      <c r="A2358" s="36">
        <v>1721.0</v>
      </c>
      <c r="B2358" s="37" t="str">
        <f>IFERROR(VLOOKUP(A2358,'asig octubre'!$A$2:$C$442,3,0))</f>
        <v>Wm Full</v>
      </c>
      <c r="C2358" s="37" t="str">
        <f>IFERROR(VLOOKUP(A2358,'asig octubre'!$A$2:$B$442,2,0))</f>
        <v>EC-08</v>
      </c>
      <c r="D2358" s="38">
        <v>45586.37857638889</v>
      </c>
      <c r="E2358" s="36" t="s">
        <v>497</v>
      </c>
      <c r="F2358" s="37" t="str">
        <f t="array" ref="F2358">IFERROR(XLOOKUP(E2358,Operadores!A:A,Operadores!B:B))</f>
        <v>SOTLAZ</v>
      </c>
      <c r="G2358" s="36" t="s">
        <v>42</v>
      </c>
      <c r="H2358" s="39">
        <v>19.63136</v>
      </c>
      <c r="I2358" s="40">
        <v>401.0</v>
      </c>
      <c r="J2358" s="41">
        <f t="shared" si="1"/>
        <v>7872.17536</v>
      </c>
      <c r="K2358" s="37" t="str">
        <f t="array" ref="K2358">IFERROR(XLOOKUP(G2358,'Tipo de carga'!A:A,'Tipo de carga'!B:B))</f>
        <v>Autoabasto</v>
      </c>
      <c r="L2358" s="37">
        <f t="shared" si="2"/>
        <v>43</v>
      </c>
      <c r="M2358" s="37">
        <f t="shared" si="3"/>
        <v>21</v>
      </c>
      <c r="N2358" s="37">
        <f t="shared" si="4"/>
        <v>10</v>
      </c>
      <c r="O2358" s="37" t="str">
        <f t="array" ref="O2358">IFERROR(XLOOKUP(K2358,'Tipo de carga'!B:B,'Tipo de carga'!C:C))</f>
        <v>Diesel</v>
      </c>
    </row>
    <row r="2359">
      <c r="A2359" s="36">
        <v>2020.0</v>
      </c>
      <c r="B2359" s="37" t="str">
        <f>IFERROR(VLOOKUP(A2359,'asig octubre'!$A$2:$C$442,3,0))</f>
        <v>Available</v>
      </c>
      <c r="C2359" s="37" t="str">
        <f>IFERROR(VLOOKUP(A2359,'asig octubre'!$A$2:$B$442,2,0))</f>
        <v>TTE</v>
      </c>
      <c r="D2359" s="38">
        <v>45586.34505787037</v>
      </c>
      <c r="E2359" s="36" t="s">
        <v>55</v>
      </c>
      <c r="F2359" s="37" t="str">
        <f t="array" ref="F2359">IFERROR(XLOOKUP(E2359,Operadores!A:A,Operadores!B:B))</f>
        <v>ZAPNO</v>
      </c>
      <c r="G2359" s="36" t="s">
        <v>42</v>
      </c>
      <c r="H2359" s="39">
        <v>19.63136</v>
      </c>
      <c r="I2359" s="40">
        <v>365.0</v>
      </c>
      <c r="J2359" s="41">
        <f t="shared" si="1"/>
        <v>7165.4464</v>
      </c>
      <c r="K2359" s="37" t="str">
        <f t="array" ref="K2359">IFERROR(XLOOKUP(G2359,'Tipo de carga'!A:A,'Tipo de carga'!B:B))</f>
        <v>Autoabasto</v>
      </c>
      <c r="L2359" s="37">
        <f t="shared" si="2"/>
        <v>43</v>
      </c>
      <c r="M2359" s="37">
        <f t="shared" si="3"/>
        <v>21</v>
      </c>
      <c r="N2359" s="37">
        <f t="shared" si="4"/>
        <v>10</v>
      </c>
      <c r="O2359" s="37" t="str">
        <f t="array" ref="O2359">IFERROR(XLOOKUP(K2359,'Tipo de carga'!B:B,'Tipo de carga'!C:C))</f>
        <v>Diesel</v>
      </c>
    </row>
    <row r="2360">
      <c r="A2360" s="36">
        <v>2002.0</v>
      </c>
      <c r="B2360" s="37" t="str">
        <f>IFERROR(VLOOKUP(A2360,'asig octubre'!$A$2:$C$442,3,0))</f>
        <v>MeLi Dedicado Merida</v>
      </c>
      <c r="C2360" s="37" t="str">
        <f>IFERROR(VLOOKUP(A2360,'asig octubre'!$A$2:$B$442,2,0))</f>
        <v>EC-05</v>
      </c>
      <c r="D2360" s="38">
        <v>45586.32803240741</v>
      </c>
      <c r="E2360" s="36" t="s">
        <v>17</v>
      </c>
      <c r="F2360" s="37" t="str">
        <f t="array" ref="F2360">IFERROR(XLOOKUP(E2360,Operadores!A:A,Operadores!B:B))</f>
        <v>ARASAL</v>
      </c>
      <c r="G2360" s="36" t="s">
        <v>42</v>
      </c>
      <c r="H2360" s="39">
        <v>19.63136</v>
      </c>
      <c r="I2360" s="40">
        <v>225.0</v>
      </c>
      <c r="J2360" s="41">
        <f t="shared" si="1"/>
        <v>4417.056</v>
      </c>
      <c r="K2360" s="37" t="str">
        <f t="array" ref="K2360">IFERROR(XLOOKUP(G2360,'Tipo de carga'!A:A,'Tipo de carga'!B:B))</f>
        <v>Autoabasto</v>
      </c>
      <c r="L2360" s="37">
        <f t="shared" si="2"/>
        <v>43</v>
      </c>
      <c r="M2360" s="37">
        <f t="shared" si="3"/>
        <v>21</v>
      </c>
      <c r="N2360" s="37">
        <f t="shared" si="4"/>
        <v>10</v>
      </c>
      <c r="O2360" s="37" t="str">
        <f t="array" ref="O2360">IFERROR(XLOOKUP(K2360,'Tipo de carga'!B:B,'Tipo de carga'!C:C))</f>
        <v>Diesel</v>
      </c>
    </row>
    <row r="2361">
      <c r="A2361" s="36">
        <v>2002.0</v>
      </c>
      <c r="B2361" s="37" t="str">
        <f>IFERROR(VLOOKUP(A2361,'asig octubre'!$A$2:$C$442,3,0))</f>
        <v>MeLi Dedicado Merida</v>
      </c>
      <c r="C2361" s="37" t="str">
        <f>IFERROR(VLOOKUP(A2361,'asig octubre'!$A$2:$B$442,2,0))</f>
        <v>EC-05</v>
      </c>
      <c r="D2361" s="38">
        <v>45586.31706018518</v>
      </c>
      <c r="E2361" s="36" t="s">
        <v>447</v>
      </c>
      <c r="F2361" s="37" t="str">
        <f t="array" ref="F2361">IFERROR(XLOOKUP(E2361,Operadores!A:A,Operadores!B:B))</f>
        <v>SANMA05</v>
      </c>
      <c r="G2361" s="36" t="s">
        <v>42</v>
      </c>
      <c r="H2361" s="39">
        <v>19.63136</v>
      </c>
      <c r="I2361" s="40">
        <v>0.0</v>
      </c>
      <c r="J2361" s="41">
        <f t="shared" si="1"/>
        <v>0</v>
      </c>
      <c r="K2361" s="37" t="str">
        <f t="array" ref="K2361">IFERROR(XLOOKUP(G2361,'Tipo de carga'!A:A,'Tipo de carga'!B:B))</f>
        <v>Autoabasto</v>
      </c>
      <c r="L2361" s="37">
        <f t="shared" si="2"/>
        <v>43</v>
      </c>
      <c r="M2361" s="37">
        <f t="shared" si="3"/>
        <v>21</v>
      </c>
      <c r="N2361" s="37">
        <f t="shared" si="4"/>
        <v>10</v>
      </c>
      <c r="O2361" s="37" t="str">
        <f t="array" ref="O2361">IFERROR(XLOOKUP(K2361,'Tipo de carga'!B:B,'Tipo de carga'!C:C))</f>
        <v>Diesel</v>
      </c>
    </row>
    <row r="2362">
      <c r="A2362" s="36">
        <v>1738.0</v>
      </c>
      <c r="B2362" s="37" t="str">
        <f>IFERROR(VLOOKUP(A2362,'asig octubre'!$A$2:$C$442,3,0))</f>
        <v>Wm Full</v>
      </c>
      <c r="C2362" s="37" t="str">
        <f>IFERROR(VLOOKUP(A2362,'asig octubre'!$A$2:$B$442,2,0))</f>
        <v>EC-08</v>
      </c>
      <c r="D2362" s="38">
        <v>45586.31146990741</v>
      </c>
      <c r="E2362" s="36" t="s">
        <v>497</v>
      </c>
      <c r="F2362" s="37" t="str">
        <f t="array" ref="F2362">IFERROR(XLOOKUP(E2362,Operadores!A:A,Operadores!B:B))</f>
        <v>SOTLAZ</v>
      </c>
      <c r="G2362" s="36" t="s">
        <v>42</v>
      </c>
      <c r="H2362" s="39">
        <v>19.63136</v>
      </c>
      <c r="I2362" s="40">
        <v>450.0</v>
      </c>
      <c r="J2362" s="41">
        <f t="shared" si="1"/>
        <v>8834.112</v>
      </c>
      <c r="K2362" s="37" t="str">
        <f t="array" ref="K2362">IFERROR(XLOOKUP(G2362,'Tipo de carga'!A:A,'Tipo de carga'!B:B))</f>
        <v>Autoabasto</v>
      </c>
      <c r="L2362" s="37">
        <f t="shared" si="2"/>
        <v>43</v>
      </c>
      <c r="M2362" s="37">
        <f t="shared" si="3"/>
        <v>21</v>
      </c>
      <c r="N2362" s="37">
        <f t="shared" si="4"/>
        <v>10</v>
      </c>
      <c r="O2362" s="37" t="str">
        <f t="array" ref="O2362">IFERROR(XLOOKUP(K2362,'Tipo de carga'!B:B,'Tipo de carga'!C:C))</f>
        <v>Diesel</v>
      </c>
    </row>
    <row r="2363">
      <c r="A2363" s="36">
        <v>2024.0</v>
      </c>
      <c r="B2363" s="37" t="str">
        <f>IFERROR(VLOOKUP(A2363,'asig octubre'!$A$2:$C$442,3,0))</f>
        <v>Available</v>
      </c>
      <c r="C2363" s="37" t="str">
        <f>IFERROR(VLOOKUP(A2363,'asig octubre'!$A$2:$B$442,2,0))</f>
        <v>TTE</v>
      </c>
      <c r="D2363" s="38">
        <v>45586.2225</v>
      </c>
      <c r="E2363" s="36" t="s">
        <v>55</v>
      </c>
      <c r="F2363" s="37" t="str">
        <f t="array" ref="F2363">IFERROR(XLOOKUP(E2363,Operadores!A:A,Operadores!B:B))</f>
        <v>ZAPNO</v>
      </c>
      <c r="G2363" s="36" t="s">
        <v>42</v>
      </c>
      <c r="H2363" s="39">
        <v>19.63136</v>
      </c>
      <c r="I2363" s="40">
        <v>360.0</v>
      </c>
      <c r="J2363" s="41">
        <f t="shared" si="1"/>
        <v>7067.2896</v>
      </c>
      <c r="K2363" s="37" t="str">
        <f t="array" ref="K2363">IFERROR(XLOOKUP(G2363,'Tipo de carga'!A:A,'Tipo de carga'!B:B))</f>
        <v>Autoabasto</v>
      </c>
      <c r="L2363" s="37">
        <f t="shared" si="2"/>
        <v>43</v>
      </c>
      <c r="M2363" s="37">
        <f t="shared" si="3"/>
        <v>21</v>
      </c>
      <c r="N2363" s="37">
        <f t="shared" si="4"/>
        <v>10</v>
      </c>
      <c r="O2363" s="37" t="str">
        <f t="array" ref="O2363">IFERROR(XLOOKUP(K2363,'Tipo de carga'!B:B,'Tipo de carga'!C:C))</f>
        <v>Diesel</v>
      </c>
    </row>
    <row r="2364">
      <c r="A2364" s="36">
        <v>1701.0</v>
      </c>
      <c r="B2364" s="37" t="str">
        <f>IFERROR(VLOOKUP(A2364,'asig octubre'!$A$2:$C$442,3,0))</f>
        <v>Wm Full</v>
      </c>
      <c r="C2364" s="37" t="str">
        <f>IFERROR(VLOOKUP(A2364,'asig octubre'!$A$2:$B$442,2,0))</f>
        <v>EC-08</v>
      </c>
      <c r="D2364" s="38">
        <v>45586.20178240741</v>
      </c>
      <c r="E2364" s="36" t="s">
        <v>17</v>
      </c>
      <c r="F2364" s="37" t="str">
        <f t="array" ref="F2364">IFERROR(XLOOKUP(E2364,Operadores!A:A,Operadores!B:B))</f>
        <v>ARASAL</v>
      </c>
      <c r="G2364" s="36" t="s">
        <v>42</v>
      </c>
      <c r="H2364" s="39">
        <v>19.63136</v>
      </c>
      <c r="I2364" s="40">
        <v>380.0</v>
      </c>
      <c r="J2364" s="41">
        <f t="shared" si="1"/>
        <v>7459.9168</v>
      </c>
      <c r="K2364" s="37" t="str">
        <f t="array" ref="K2364">IFERROR(XLOOKUP(G2364,'Tipo de carga'!A:A,'Tipo de carga'!B:B))</f>
        <v>Autoabasto</v>
      </c>
      <c r="L2364" s="37">
        <f t="shared" si="2"/>
        <v>43</v>
      </c>
      <c r="M2364" s="37">
        <f t="shared" si="3"/>
        <v>21</v>
      </c>
      <c r="N2364" s="37">
        <f t="shared" si="4"/>
        <v>10</v>
      </c>
      <c r="O2364" s="37" t="str">
        <f t="array" ref="O2364">IFERROR(XLOOKUP(K2364,'Tipo de carga'!B:B,'Tipo de carga'!C:C))</f>
        <v>Diesel</v>
      </c>
    </row>
    <row r="2365">
      <c r="A2365" s="36">
        <v>1758.0</v>
      </c>
      <c r="B2365" s="37" t="str">
        <f>IFERROR(VLOOKUP(A2365,'asig octubre'!$A$2:$C$442,3,0))</f>
        <v>Wm Full</v>
      </c>
      <c r="C2365" s="37" t="str">
        <f>IFERROR(VLOOKUP(A2365,'asig octubre'!$A$2:$B$442,2,0))</f>
        <v>EC-08</v>
      </c>
      <c r="D2365" s="38">
        <v>45586.15956018519</v>
      </c>
      <c r="E2365" s="36" t="s">
        <v>447</v>
      </c>
      <c r="F2365" s="37" t="str">
        <f t="array" ref="F2365">IFERROR(XLOOKUP(E2365,Operadores!A:A,Operadores!B:B))</f>
        <v>SANMA05</v>
      </c>
      <c r="G2365" s="36" t="s">
        <v>42</v>
      </c>
      <c r="H2365" s="39">
        <v>19.63136</v>
      </c>
      <c r="I2365" s="40">
        <v>453.0</v>
      </c>
      <c r="J2365" s="41">
        <f t="shared" si="1"/>
        <v>8893.00608</v>
      </c>
      <c r="K2365" s="37" t="str">
        <f t="array" ref="K2365">IFERROR(XLOOKUP(G2365,'Tipo de carga'!A:A,'Tipo de carga'!B:B))</f>
        <v>Autoabasto</v>
      </c>
      <c r="L2365" s="37">
        <f t="shared" si="2"/>
        <v>43</v>
      </c>
      <c r="M2365" s="37">
        <f t="shared" si="3"/>
        <v>21</v>
      </c>
      <c r="N2365" s="37">
        <f t="shared" si="4"/>
        <v>10</v>
      </c>
      <c r="O2365" s="37" t="str">
        <f t="array" ref="O2365">IFERROR(XLOOKUP(K2365,'Tipo de carga'!B:B,'Tipo de carga'!C:C))</f>
        <v>Diesel</v>
      </c>
    </row>
    <row r="2366">
      <c r="A2366" s="36">
        <v>1991.0</v>
      </c>
      <c r="B2366" s="37" t="str">
        <f>IFERROR(VLOOKUP(A2366,'asig octubre'!$A$2:$C$442,3,0))</f>
        <v>MeLi Dedicado Merida</v>
      </c>
      <c r="C2366" s="37" t="str">
        <f>IFERROR(VLOOKUP(A2366,'asig octubre'!$A$2:$B$442,2,0))</f>
        <v>EC-05</v>
      </c>
      <c r="D2366" s="38">
        <v>45586.158634259256</v>
      </c>
      <c r="E2366" s="36" t="s">
        <v>497</v>
      </c>
      <c r="F2366" s="37" t="str">
        <f t="array" ref="F2366">IFERROR(XLOOKUP(E2366,Operadores!A:A,Operadores!B:B))</f>
        <v>SOTLAZ</v>
      </c>
      <c r="G2366" s="36" t="s">
        <v>42</v>
      </c>
      <c r="H2366" s="39">
        <v>19.63136</v>
      </c>
      <c r="I2366" s="40">
        <v>477.0</v>
      </c>
      <c r="J2366" s="41">
        <f t="shared" si="1"/>
        <v>9364.15872</v>
      </c>
      <c r="K2366" s="37" t="str">
        <f t="array" ref="K2366">IFERROR(XLOOKUP(G2366,'Tipo de carga'!A:A,'Tipo de carga'!B:B))</f>
        <v>Autoabasto</v>
      </c>
      <c r="L2366" s="37">
        <f t="shared" si="2"/>
        <v>43</v>
      </c>
      <c r="M2366" s="37">
        <f t="shared" si="3"/>
        <v>21</v>
      </c>
      <c r="N2366" s="37">
        <f t="shared" si="4"/>
        <v>10</v>
      </c>
      <c r="O2366" s="37" t="str">
        <f t="array" ref="O2366">IFERROR(XLOOKUP(K2366,'Tipo de carga'!B:B,'Tipo de carga'!C:C))</f>
        <v>Diesel</v>
      </c>
    </row>
    <row r="2367">
      <c r="A2367" s="36">
        <v>1804.0</v>
      </c>
      <c r="B2367" s="37" t="str">
        <f>IFERROR(VLOOKUP(A2367,'asig octubre'!$A$2:$C$442,3,0))</f>
        <v>Sayer Full</v>
      </c>
      <c r="C2367" s="37" t="str">
        <f>IFERROR(VLOOKUP(A2367,'asig octubre'!$A$2:$B$442,2,0))</f>
        <v>EC-04</v>
      </c>
      <c r="D2367" s="38">
        <v>45586.13579861111</v>
      </c>
      <c r="E2367" s="36" t="s">
        <v>55</v>
      </c>
      <c r="F2367" s="37" t="str">
        <f t="array" ref="F2367">IFERROR(XLOOKUP(E2367,Operadores!A:A,Operadores!B:B))</f>
        <v>ZAPNO</v>
      </c>
      <c r="G2367" s="36" t="s">
        <v>42</v>
      </c>
      <c r="H2367" s="39">
        <v>19.63136</v>
      </c>
      <c r="I2367" s="40">
        <v>530.0</v>
      </c>
      <c r="J2367" s="41">
        <f t="shared" si="1"/>
        <v>10404.6208</v>
      </c>
      <c r="K2367" s="37" t="str">
        <f t="array" ref="K2367">IFERROR(XLOOKUP(G2367,'Tipo de carga'!A:A,'Tipo de carga'!B:B))</f>
        <v>Autoabasto</v>
      </c>
      <c r="L2367" s="37">
        <f t="shared" si="2"/>
        <v>43</v>
      </c>
      <c r="M2367" s="37">
        <f t="shared" si="3"/>
        <v>21</v>
      </c>
      <c r="N2367" s="37">
        <f t="shared" si="4"/>
        <v>10</v>
      </c>
      <c r="O2367" s="37" t="str">
        <f t="array" ref="O2367">IFERROR(XLOOKUP(K2367,'Tipo de carga'!B:B,'Tipo de carga'!C:C))</f>
        <v>Diesel</v>
      </c>
    </row>
    <row r="2368">
      <c r="A2368" s="36">
        <v>1730.0</v>
      </c>
      <c r="B2368" s="37" t="str">
        <f>IFERROR(VLOOKUP(A2368,'asig octubre'!$A$2:$C$442,3,0))</f>
        <v>Wm Sencillo</v>
      </c>
      <c r="C2368" s="37" t="str">
        <f>IFERROR(VLOOKUP(A2368,'asig octubre'!$A$2:$B$442,2,0))</f>
        <v>EC-08</v>
      </c>
      <c r="D2368" s="38">
        <v>45586.133263888885</v>
      </c>
      <c r="E2368" s="36" t="s">
        <v>17</v>
      </c>
      <c r="F2368" s="37" t="str">
        <f t="array" ref="F2368">IFERROR(XLOOKUP(E2368,Operadores!A:A,Operadores!B:B))</f>
        <v>ARASAL</v>
      </c>
      <c r="G2368" s="36" t="s">
        <v>42</v>
      </c>
      <c r="H2368" s="39">
        <v>19.63136</v>
      </c>
      <c r="I2368" s="40">
        <v>470.0</v>
      </c>
      <c r="J2368" s="41">
        <f t="shared" si="1"/>
        <v>9226.7392</v>
      </c>
      <c r="K2368" s="37" t="str">
        <f t="array" ref="K2368">IFERROR(XLOOKUP(G2368,'Tipo de carga'!A:A,'Tipo de carga'!B:B))</f>
        <v>Autoabasto</v>
      </c>
      <c r="L2368" s="37">
        <f t="shared" si="2"/>
        <v>43</v>
      </c>
      <c r="M2368" s="37">
        <f t="shared" si="3"/>
        <v>21</v>
      </c>
      <c r="N2368" s="37">
        <f t="shared" si="4"/>
        <v>10</v>
      </c>
      <c r="O2368" s="37" t="str">
        <f t="array" ref="O2368">IFERROR(XLOOKUP(K2368,'Tipo de carga'!B:B,'Tipo de carga'!C:C))</f>
        <v>Diesel</v>
      </c>
    </row>
    <row r="2369">
      <c r="A2369" s="36">
        <v>2020.0</v>
      </c>
      <c r="B2369" s="37" t="str">
        <f>IFERROR(VLOOKUP(A2369,'asig octubre'!$A$2:$C$442,3,0))</f>
        <v>Available</v>
      </c>
      <c r="C2369" s="37" t="str">
        <f>IFERROR(VLOOKUP(A2369,'asig octubre'!$A$2:$B$442,2,0))</f>
        <v>TTE</v>
      </c>
      <c r="D2369" s="38">
        <v>45586.00763888889</v>
      </c>
      <c r="E2369" s="36" t="s">
        <v>164</v>
      </c>
      <c r="F2369" s="37" t="str">
        <f t="array" ref="F2369">IFERROR(XLOOKUP(E2369,Operadores!A:A,Operadores!B:B))</f>
        <v>MUÑOSC</v>
      </c>
      <c r="G2369" s="36" t="s">
        <v>425</v>
      </c>
      <c r="H2369" s="39">
        <v>24.99</v>
      </c>
      <c r="I2369" s="40">
        <v>240.0</v>
      </c>
      <c r="J2369" s="41">
        <f t="shared" si="1"/>
        <v>5997.6</v>
      </c>
      <c r="K2369" s="37" t="str">
        <f t="array" ref="K2369">IFERROR(XLOOKUP(G2369,'Tipo de carga'!A:A,'Tipo de carga'!B:B))</f>
        <v>Ticket</v>
      </c>
      <c r="L2369" s="37">
        <f t="shared" si="2"/>
        <v>43</v>
      </c>
      <c r="M2369" s="37">
        <f t="shared" si="3"/>
        <v>21</v>
      </c>
      <c r="N2369" s="37">
        <f t="shared" si="4"/>
        <v>10</v>
      </c>
      <c r="O2369" s="37" t="str">
        <f t="array" ref="O2369">IFERROR(XLOOKUP(K2369,'Tipo de carga'!B:B,'Tipo de carga'!C:C))</f>
        <v>Diesel</v>
      </c>
    </row>
    <row r="2370">
      <c r="A2370" s="36">
        <v>1983.0</v>
      </c>
      <c r="B2370" s="37" t="str">
        <f>IFERROR(VLOOKUP(A2370,'asig octubre'!$A$2:$C$442,3,0))</f>
        <v>MeLi Dedicado TD</v>
      </c>
      <c r="C2370" s="37" t="str">
        <f>IFERROR(VLOOKUP(A2370,'asig octubre'!$A$2:$B$442,2,0))</f>
        <v>EC-05</v>
      </c>
      <c r="D2370" s="38">
        <v>45586.05138888889</v>
      </c>
      <c r="E2370" s="36" t="s">
        <v>485</v>
      </c>
      <c r="F2370" s="37" t="str">
        <f t="array" ref="F2370">IFERROR(XLOOKUP(E2370,Operadores!A:A,Operadores!B:B))</f>
        <v>HERROD</v>
      </c>
      <c r="G2370" s="36" t="s">
        <v>425</v>
      </c>
      <c r="H2370" s="39">
        <v>24.97</v>
      </c>
      <c r="I2370" s="40">
        <v>240.0</v>
      </c>
      <c r="J2370" s="41">
        <f t="shared" si="1"/>
        <v>5992.8</v>
      </c>
      <c r="K2370" s="37" t="str">
        <f t="array" ref="K2370">IFERROR(XLOOKUP(G2370,'Tipo de carga'!A:A,'Tipo de carga'!B:B))</f>
        <v>Ticket</v>
      </c>
      <c r="L2370" s="37">
        <f t="shared" si="2"/>
        <v>43</v>
      </c>
      <c r="M2370" s="37">
        <f t="shared" si="3"/>
        <v>21</v>
      </c>
      <c r="N2370" s="37">
        <f t="shared" si="4"/>
        <v>10</v>
      </c>
      <c r="O2370" s="37" t="str">
        <f t="array" ref="O2370">IFERROR(XLOOKUP(K2370,'Tipo de carga'!B:B,'Tipo de carga'!C:C))</f>
        <v>Diesel</v>
      </c>
    </row>
    <row r="2371">
      <c r="A2371" s="36">
        <v>1939.0</v>
      </c>
      <c r="B2371" s="37" t="str">
        <f>IFERROR(VLOOKUP(A2371,'asig octubre'!$A$2:$C$442,3,0))</f>
        <v>Full Liver</v>
      </c>
      <c r="C2371" s="37" t="str">
        <f>IFERROR(VLOOKUP(A2371,'asig octubre'!$A$2:$B$442,2,0))</f>
        <v>EC-01</v>
      </c>
      <c r="D2371" s="38">
        <v>45586.12986111111</v>
      </c>
      <c r="E2371" s="36" t="s">
        <v>364</v>
      </c>
      <c r="F2371" s="37" t="str">
        <f t="array" ref="F2371">IFERROR(XLOOKUP(E2371,Operadores!A:A,Operadores!B:B))</f>
        <v>TORBR01</v>
      </c>
      <c r="G2371" s="36" t="s">
        <v>425</v>
      </c>
      <c r="H2371" s="39">
        <v>25.99</v>
      </c>
      <c r="I2371" s="40">
        <v>205.0</v>
      </c>
      <c r="J2371" s="41">
        <f t="shared" si="1"/>
        <v>5327.95</v>
      </c>
      <c r="K2371" s="37" t="str">
        <f t="array" ref="K2371">IFERROR(XLOOKUP(G2371,'Tipo de carga'!A:A,'Tipo de carga'!B:B))</f>
        <v>Ticket</v>
      </c>
      <c r="L2371" s="37">
        <f t="shared" si="2"/>
        <v>43</v>
      </c>
      <c r="M2371" s="37">
        <f t="shared" si="3"/>
        <v>21</v>
      </c>
      <c r="N2371" s="37">
        <f t="shared" si="4"/>
        <v>10</v>
      </c>
      <c r="O2371" s="37" t="str">
        <f t="array" ref="O2371">IFERROR(XLOOKUP(K2371,'Tipo de carga'!B:B,'Tipo de carga'!C:C))</f>
        <v>Diesel</v>
      </c>
    </row>
    <row r="2372" ht="15.0" customHeight="1">
      <c r="A2372" s="36">
        <v>1967.0</v>
      </c>
      <c r="B2372" s="37" t="str">
        <f>IFERROR(VLOOKUP(A2372,'asig octubre'!$A$2:$C$442,3,0))</f>
        <v>Sayer Sencillo</v>
      </c>
      <c r="C2372" s="37" t="str">
        <f>IFERROR(VLOOKUP(A2372,'asig octubre'!$A$2:$B$442,2,0))</f>
        <v>EC-04</v>
      </c>
      <c r="D2372" s="38">
        <v>45586.427777777775</v>
      </c>
      <c r="E2372" s="36" t="s">
        <v>30</v>
      </c>
      <c r="F2372" s="37" t="str">
        <f t="array" ref="F2372">IFERROR(XLOOKUP(E2372,Operadores!A:A,Operadores!B:B))</f>
        <v>BARMIGX</v>
      </c>
      <c r="G2372" s="36" t="s">
        <v>425</v>
      </c>
      <c r="H2372" s="39">
        <v>23.89</v>
      </c>
      <c r="I2372" s="40">
        <v>209.0</v>
      </c>
      <c r="J2372" s="41">
        <f t="shared" si="1"/>
        <v>4993.01</v>
      </c>
      <c r="K2372" s="37" t="str">
        <f t="array" ref="K2372">IFERROR(XLOOKUP(G2372,'Tipo de carga'!A:A,'Tipo de carga'!B:B))</f>
        <v>Ticket</v>
      </c>
      <c r="L2372" s="37">
        <f t="shared" si="2"/>
        <v>43</v>
      </c>
      <c r="M2372" s="37">
        <f t="shared" si="3"/>
        <v>21</v>
      </c>
      <c r="N2372" s="37">
        <f t="shared" si="4"/>
        <v>10</v>
      </c>
      <c r="O2372" s="37" t="str">
        <f t="array" ref="O2372">IFERROR(XLOOKUP(K2372,'Tipo de carga'!B:B,'Tipo de carga'!C:C))</f>
        <v>Diesel</v>
      </c>
    </row>
    <row r="2373" ht="15.0" customHeight="1">
      <c r="A2373" s="36">
        <v>1950.0</v>
      </c>
      <c r="B2373" s="37" t="str">
        <f>IFERROR(VLOOKUP(A2373,'asig octubre'!$A$2:$C$442,3,0))</f>
        <v>MeLi asignado SD</v>
      </c>
      <c r="C2373" s="37" t="str">
        <f>IFERROR(VLOOKUP(A2373,'asig octubre'!$A$2:$B$442,2,0))</f>
        <v>EC-05</v>
      </c>
      <c r="D2373" s="38">
        <v>45586.427777777775</v>
      </c>
      <c r="E2373" s="36"/>
      <c r="F2373" s="37"/>
      <c r="G2373" s="36" t="s">
        <v>425</v>
      </c>
      <c r="H2373" s="39">
        <v>23.89</v>
      </c>
      <c r="I2373" s="40">
        <v>288.82</v>
      </c>
      <c r="J2373" s="41">
        <f t="shared" si="1"/>
        <v>6899.9098</v>
      </c>
      <c r="K2373" s="37" t="str">
        <f t="array" ref="K2373">IFERROR(XLOOKUP(G2373,'Tipo de carga'!A:A,'Tipo de carga'!B:B))</f>
        <v>Ticket</v>
      </c>
      <c r="L2373" s="37">
        <f t="shared" si="2"/>
        <v>43</v>
      </c>
      <c r="M2373" s="37">
        <f t="shared" si="3"/>
        <v>21</v>
      </c>
      <c r="N2373" s="37">
        <f t="shared" si="4"/>
        <v>10</v>
      </c>
      <c r="O2373" s="37" t="str">
        <f t="array" ref="O2373">IFERROR(XLOOKUP(K2373,'Tipo de carga'!B:B,'Tipo de carga'!C:C))</f>
        <v>Diesel</v>
      </c>
    </row>
    <row r="2374" ht="15.0" customHeight="1">
      <c r="A2374" s="36">
        <v>1979.0</v>
      </c>
      <c r="B2374" s="37" t="str">
        <f>IFERROR(VLOOKUP(A2374,'asig octubre'!$A$2:$C$442,3,0))</f>
        <v>MeLi asignado SD</v>
      </c>
      <c r="C2374" s="37" t="str">
        <f>IFERROR(VLOOKUP(A2374,'asig octubre'!$A$2:$B$442,2,0))</f>
        <v>EC-05</v>
      </c>
      <c r="D2374" s="38">
        <v>45586.427777777775</v>
      </c>
      <c r="E2374" s="36"/>
      <c r="F2374" s="37"/>
      <c r="G2374" s="36" t="s">
        <v>425</v>
      </c>
      <c r="H2374" s="39">
        <v>23.89</v>
      </c>
      <c r="I2374" s="40">
        <v>221.85</v>
      </c>
      <c r="J2374" s="41">
        <f t="shared" si="1"/>
        <v>5299.9965</v>
      </c>
      <c r="K2374" s="37" t="str">
        <f t="array" ref="K2374">IFERROR(XLOOKUP(G2374,'Tipo de carga'!A:A,'Tipo de carga'!B:B))</f>
        <v>Ticket</v>
      </c>
      <c r="L2374" s="37">
        <f t="shared" si="2"/>
        <v>43</v>
      </c>
      <c r="M2374" s="37">
        <f t="shared" si="3"/>
        <v>21</v>
      </c>
      <c r="N2374" s="37">
        <f t="shared" si="4"/>
        <v>10</v>
      </c>
      <c r="O2374" s="37" t="str">
        <f t="array" ref="O2374">IFERROR(XLOOKUP(K2374,'Tipo de carga'!B:B,'Tipo de carga'!C:C))</f>
        <v>Diesel</v>
      </c>
    </row>
    <row r="2375">
      <c r="A2375" s="36">
        <v>1968.0</v>
      </c>
      <c r="B2375" s="37" t="str">
        <f>IFERROR(VLOOKUP(A2375,'asig octubre'!$A$2:$C$442,3,0))</f>
        <v>Sayer Sencillo</v>
      </c>
      <c r="C2375" s="37" t="str">
        <f>IFERROR(VLOOKUP(A2375,'asig octubre'!$A$2:$B$442,2,0))</f>
        <v>EC-04</v>
      </c>
      <c r="D2375" s="38">
        <v>45586.51666666667</v>
      </c>
      <c r="E2375" s="36" t="s">
        <v>251</v>
      </c>
      <c r="F2375" s="37" t="str">
        <f t="array" ref="F2375">IFERROR(XLOOKUP(E2375,Operadores!A:A,Operadores!B:B))</f>
        <v>MORMA03</v>
      </c>
      <c r="G2375" s="36" t="s">
        <v>425</v>
      </c>
      <c r="H2375" s="39">
        <v>25.79</v>
      </c>
      <c r="I2375" s="40">
        <v>382.0</v>
      </c>
      <c r="J2375" s="41">
        <f t="shared" si="1"/>
        <v>9851.78</v>
      </c>
      <c r="K2375" s="37" t="str">
        <f t="array" ref="K2375">IFERROR(XLOOKUP(G2375,'Tipo de carga'!A:A,'Tipo de carga'!B:B))</f>
        <v>Ticket</v>
      </c>
      <c r="L2375" s="37">
        <f t="shared" si="2"/>
        <v>43</v>
      </c>
      <c r="M2375" s="37">
        <f t="shared" si="3"/>
        <v>21</v>
      </c>
      <c r="N2375" s="37">
        <f t="shared" si="4"/>
        <v>10</v>
      </c>
      <c r="O2375" s="37" t="str">
        <f t="array" ref="O2375">IFERROR(XLOOKUP(K2375,'Tipo de carga'!B:B,'Tipo de carga'!C:C))</f>
        <v>Diesel</v>
      </c>
    </row>
    <row r="2376">
      <c r="A2376" s="36">
        <v>309.0</v>
      </c>
      <c r="B2376" s="37" t="str">
        <f>IFERROR(VLOOKUP(A2376,'asig octubre'!$A$2:$C$442,3,0))</f>
        <v>Sayer Thorton</v>
      </c>
      <c r="C2376" s="37" t="str">
        <f>IFERROR(VLOOKUP(A2376,'asig octubre'!$A$2:$B$442,2,0))</f>
        <v>EC-04</v>
      </c>
      <c r="D2376" s="38">
        <v>45586.60208333333</v>
      </c>
      <c r="E2376" s="36" t="s">
        <v>264</v>
      </c>
      <c r="F2376" s="37" t="str">
        <f t="array" ref="F2376">IFERROR(XLOOKUP(E2376,Operadores!A:A,Operadores!B:B))</f>
        <v>REVELI</v>
      </c>
      <c r="G2376" s="36" t="s">
        <v>425</v>
      </c>
      <c r="H2376" s="39">
        <v>26.19</v>
      </c>
      <c r="I2376" s="40">
        <v>183.0</v>
      </c>
      <c r="J2376" s="41">
        <f t="shared" si="1"/>
        <v>4792.77</v>
      </c>
      <c r="K2376" s="37" t="str">
        <f t="array" ref="K2376">IFERROR(XLOOKUP(G2376,'Tipo de carga'!A:A,'Tipo de carga'!B:B))</f>
        <v>Ticket</v>
      </c>
      <c r="L2376" s="37">
        <f t="shared" si="2"/>
        <v>43</v>
      </c>
      <c r="M2376" s="37">
        <f t="shared" si="3"/>
        <v>21</v>
      </c>
      <c r="N2376" s="37">
        <f t="shared" si="4"/>
        <v>10</v>
      </c>
      <c r="O2376" s="37" t="str">
        <f t="array" ref="O2376">IFERROR(XLOOKUP(K2376,'Tipo de carga'!B:B,'Tipo de carga'!C:C))</f>
        <v>Diesel</v>
      </c>
    </row>
    <row r="2377">
      <c r="A2377" s="36">
        <v>1938.0</v>
      </c>
      <c r="B2377" s="37" t="str">
        <f>IFERROR(VLOOKUP(A2377,'asig octubre'!$A$2:$C$442,3,0))</f>
        <v>Sayer Sencillo</v>
      </c>
      <c r="C2377" s="37" t="str">
        <f>IFERROR(VLOOKUP(A2377,'asig octubre'!$A$2:$B$442,2,0))</f>
        <v>EC-04</v>
      </c>
      <c r="D2377" s="38">
        <v>45586.620833333334</v>
      </c>
      <c r="E2377" s="36" t="s">
        <v>38</v>
      </c>
      <c r="F2377" s="37" t="str">
        <f t="array" ref="F2377">IFERROR(XLOOKUP(E2377,Operadores!A:A,Operadores!B:B))</f>
        <v>SOSCA01</v>
      </c>
      <c r="G2377" s="36" t="s">
        <v>425</v>
      </c>
      <c r="H2377" s="39">
        <v>25.99</v>
      </c>
      <c r="I2377" s="40">
        <v>454.0</v>
      </c>
      <c r="J2377" s="41">
        <f t="shared" si="1"/>
        <v>11799.46</v>
      </c>
      <c r="K2377" s="37" t="str">
        <f t="array" ref="K2377">IFERROR(XLOOKUP(G2377,'Tipo de carga'!A:A,'Tipo de carga'!B:B))</f>
        <v>Ticket</v>
      </c>
      <c r="L2377" s="37">
        <f t="shared" si="2"/>
        <v>43</v>
      </c>
      <c r="M2377" s="37">
        <f t="shared" si="3"/>
        <v>21</v>
      </c>
      <c r="N2377" s="37">
        <f t="shared" si="4"/>
        <v>10</v>
      </c>
      <c r="O2377" s="37" t="str">
        <f t="array" ref="O2377">IFERROR(XLOOKUP(K2377,'Tipo de carga'!B:B,'Tipo de carga'!C:C))</f>
        <v>Diesel</v>
      </c>
    </row>
    <row r="2378">
      <c r="A2378" s="36">
        <v>1800.0</v>
      </c>
      <c r="B2378" s="37" t="str">
        <f>IFERROR(VLOOKUP(A2378,'asig octubre'!$A$2:$C$442,3,0))</f>
        <v>Sayer Full</v>
      </c>
      <c r="C2378" s="37" t="str">
        <f>IFERROR(VLOOKUP(A2378,'asig octubre'!$A$2:$B$442,2,0))</f>
        <v>EC-04</v>
      </c>
      <c r="D2378" s="38">
        <v>45586.63402777778</v>
      </c>
      <c r="E2378" s="36" t="s">
        <v>73</v>
      </c>
      <c r="F2378" s="37" t="str">
        <f t="array" ref="F2378">IFERROR(XLOOKUP(E2378,Operadores!A:A,Operadores!B:B))</f>
        <v>PERJU03</v>
      </c>
      <c r="G2378" s="36" t="s">
        <v>425</v>
      </c>
      <c r="H2378" s="39">
        <v>25.35</v>
      </c>
      <c r="I2378" s="40">
        <v>700.0</v>
      </c>
      <c r="J2378" s="41">
        <f t="shared" si="1"/>
        <v>17745</v>
      </c>
      <c r="K2378" s="37" t="str">
        <f t="array" ref="K2378">IFERROR(XLOOKUP(G2378,'Tipo de carga'!A:A,'Tipo de carga'!B:B))</f>
        <v>Ticket</v>
      </c>
      <c r="L2378" s="37">
        <f t="shared" si="2"/>
        <v>43</v>
      </c>
      <c r="M2378" s="37">
        <f t="shared" si="3"/>
        <v>21</v>
      </c>
      <c r="N2378" s="37">
        <f t="shared" si="4"/>
        <v>10</v>
      </c>
      <c r="O2378" s="37" t="str">
        <f t="array" ref="O2378">IFERROR(XLOOKUP(K2378,'Tipo de carga'!B:B,'Tipo de carga'!C:C))</f>
        <v>Diesel</v>
      </c>
    </row>
    <row r="2379">
      <c r="A2379" s="36">
        <v>2018.0</v>
      </c>
      <c r="B2379" s="37" t="str">
        <f>IFERROR(VLOOKUP(A2379,'asig octubre'!$A$2:$C$442,3,0))</f>
        <v>MeLi asignado SD</v>
      </c>
      <c r="C2379" s="37" t="str">
        <f>IFERROR(VLOOKUP(A2379,'asig octubre'!$A$2:$B$442,2,0))</f>
        <v>EC-05</v>
      </c>
      <c r="D2379" s="38">
        <v>45586.714583333334</v>
      </c>
      <c r="E2379" s="36" t="s">
        <v>407</v>
      </c>
      <c r="F2379" s="37" t="str">
        <f t="array" ref="F2379">IFERROR(XLOOKUP(E2379,Operadores!A:A,Operadores!B:B))</f>
        <v>BENMAX</v>
      </c>
      <c r="G2379" s="36" t="s">
        <v>425</v>
      </c>
      <c r="H2379" s="39">
        <v>26.19</v>
      </c>
      <c r="I2379" s="40">
        <v>202.0</v>
      </c>
      <c r="J2379" s="41">
        <f t="shared" si="1"/>
        <v>5290.38</v>
      </c>
      <c r="K2379" s="37" t="str">
        <f t="array" ref="K2379">IFERROR(XLOOKUP(G2379,'Tipo de carga'!A:A,'Tipo de carga'!B:B))</f>
        <v>Ticket</v>
      </c>
      <c r="L2379" s="37">
        <f t="shared" si="2"/>
        <v>43</v>
      </c>
      <c r="M2379" s="37">
        <f t="shared" si="3"/>
        <v>21</v>
      </c>
      <c r="N2379" s="37">
        <f t="shared" si="4"/>
        <v>10</v>
      </c>
      <c r="O2379" s="37" t="str">
        <f t="array" ref="O2379">IFERROR(XLOOKUP(K2379,'Tipo de carga'!B:B,'Tipo de carga'!C:C))</f>
        <v>Diesel</v>
      </c>
    </row>
    <row r="2380">
      <c r="A2380" s="36">
        <v>1804.0</v>
      </c>
      <c r="B2380" s="37" t="str">
        <f>IFERROR(VLOOKUP(A2380,'asig octubre'!$A$2:$C$442,3,0))</f>
        <v>Sayer Full</v>
      </c>
      <c r="C2380" s="37" t="str">
        <f>IFERROR(VLOOKUP(A2380,'asig octubre'!$A$2:$B$442,2,0))</f>
        <v>EC-04</v>
      </c>
      <c r="D2380" s="38">
        <v>45586.79652777778</v>
      </c>
      <c r="E2380" s="36" t="s">
        <v>475</v>
      </c>
      <c r="F2380" s="37" t="str">
        <f t="array" ref="F2380">IFERROR(XLOOKUP(E2380,Operadores!A:A,Operadores!B:B))</f>
        <v>AGUERN</v>
      </c>
      <c r="G2380" s="36" t="s">
        <v>425</v>
      </c>
      <c r="H2380" s="39">
        <v>27.39</v>
      </c>
      <c r="I2380" s="40">
        <v>50.0</v>
      </c>
      <c r="J2380" s="41">
        <f t="shared" si="1"/>
        <v>1369.5</v>
      </c>
      <c r="K2380" s="37" t="str">
        <f t="array" ref="K2380">IFERROR(XLOOKUP(G2380,'Tipo de carga'!A:A,'Tipo de carga'!B:B))</f>
        <v>Ticket</v>
      </c>
      <c r="L2380" s="37">
        <f t="shared" si="2"/>
        <v>43</v>
      </c>
      <c r="M2380" s="37">
        <f t="shared" si="3"/>
        <v>21</v>
      </c>
      <c r="N2380" s="37">
        <f t="shared" si="4"/>
        <v>10</v>
      </c>
      <c r="O2380" s="37" t="str">
        <f t="array" ref="O2380">IFERROR(XLOOKUP(K2380,'Tipo de carga'!B:B,'Tipo de carga'!C:C))</f>
        <v>Diesel</v>
      </c>
    </row>
    <row r="2381">
      <c r="A2381" s="36">
        <v>1827.0</v>
      </c>
      <c r="B2381" s="37" t="str">
        <f>IFERROR(VLOOKUP(A2381,'asig octubre'!$A$2:$C$442,3,0))</f>
        <v>Full Liver</v>
      </c>
      <c r="C2381" s="37" t="str">
        <f>IFERROR(VLOOKUP(A2381,'asig octubre'!$A$2:$B$442,2,0))</f>
        <v>EC-01</v>
      </c>
      <c r="D2381" s="38">
        <v>45586.819444444445</v>
      </c>
      <c r="E2381" s="36" t="s">
        <v>374</v>
      </c>
      <c r="F2381" s="37" t="str">
        <f t="array" ref="F2381">IFERROR(XLOOKUP(E2381,Operadores!A:A,Operadores!B:B))</f>
        <v>ANGMA</v>
      </c>
      <c r="G2381" s="36" t="s">
        <v>425</v>
      </c>
      <c r="H2381" s="39">
        <v>25.78</v>
      </c>
      <c r="I2381" s="40">
        <v>93.0</v>
      </c>
      <c r="J2381" s="41">
        <f t="shared" si="1"/>
        <v>2397.54</v>
      </c>
      <c r="K2381" s="37" t="str">
        <f t="array" ref="K2381">IFERROR(XLOOKUP(G2381,'Tipo de carga'!A:A,'Tipo de carga'!B:B))</f>
        <v>Ticket</v>
      </c>
      <c r="L2381" s="37">
        <f t="shared" si="2"/>
        <v>43</v>
      </c>
      <c r="M2381" s="37">
        <f t="shared" si="3"/>
        <v>21</v>
      </c>
      <c r="N2381" s="37">
        <f t="shared" si="4"/>
        <v>10</v>
      </c>
      <c r="O2381" s="37" t="str">
        <f t="array" ref="O2381">IFERROR(XLOOKUP(K2381,'Tipo de carga'!B:B,'Tipo de carga'!C:C))</f>
        <v>Diesel</v>
      </c>
    </row>
    <row r="2382">
      <c r="A2382" s="36">
        <v>1889.0</v>
      </c>
      <c r="B2382" s="37" t="str">
        <f>IFERROR(VLOOKUP(A2382,'asig octubre'!$A$2:$C$442,3,0))</f>
        <v>PISA Gdl</v>
      </c>
      <c r="C2382" s="37" t="str">
        <f>IFERROR(VLOOKUP(A2382,'asig octubre'!$A$2:$B$442,2,0))</f>
        <v>EC-06</v>
      </c>
      <c r="D2382" s="38">
        <v>45586.856944444444</v>
      </c>
      <c r="E2382" s="36" t="s">
        <v>355</v>
      </c>
      <c r="F2382" s="37" t="str">
        <f t="array" ref="F2382">IFERROR(XLOOKUP(E2382,Operadores!A:A,Operadores!B:B))</f>
        <v>PERJOS</v>
      </c>
      <c r="G2382" s="36" t="s">
        <v>425</v>
      </c>
      <c r="H2382" s="39">
        <v>25.79</v>
      </c>
      <c r="I2382" s="40">
        <v>427.0</v>
      </c>
      <c r="J2382" s="41">
        <f t="shared" si="1"/>
        <v>11012.33</v>
      </c>
      <c r="K2382" s="37" t="str">
        <f t="array" ref="K2382">IFERROR(XLOOKUP(G2382,'Tipo de carga'!A:A,'Tipo de carga'!B:B))</f>
        <v>Ticket</v>
      </c>
      <c r="L2382" s="37">
        <f t="shared" si="2"/>
        <v>43</v>
      </c>
      <c r="M2382" s="37">
        <f t="shared" si="3"/>
        <v>21</v>
      </c>
      <c r="N2382" s="37">
        <f t="shared" si="4"/>
        <v>10</v>
      </c>
      <c r="O2382" s="37" t="str">
        <f t="array" ref="O2382">IFERROR(XLOOKUP(K2382,'Tipo de carga'!B:B,'Tipo de carga'!C:C))</f>
        <v>Diesel</v>
      </c>
    </row>
    <row r="2383">
      <c r="A2383" s="36">
        <v>1915.0</v>
      </c>
      <c r="B2383" s="37" t="str">
        <f>IFERROR(VLOOKUP(A2383,'asig octubre'!$A$2:$C$442,3,0))</f>
        <v>Colgate</v>
      </c>
      <c r="C2383" s="37" t="str">
        <f>IFERROR(VLOOKUP(A2383,'asig octubre'!$A$2:$B$442,2,0))</f>
        <v>EC-04</v>
      </c>
      <c r="D2383" s="38">
        <v>45586.0</v>
      </c>
      <c r="E2383" s="36" t="s">
        <v>435</v>
      </c>
      <c r="F2383" s="37" t="str">
        <f t="array" ref="F2383">IFERROR(XLOOKUP(E2383,Operadores!A:A,Operadores!B:B))</f>
        <v>DIABER</v>
      </c>
      <c r="G2383" s="36" t="s">
        <v>311</v>
      </c>
      <c r="H2383" s="39">
        <v>9.99</v>
      </c>
      <c r="I2383" s="40">
        <v>60.0</v>
      </c>
      <c r="J2383" s="41">
        <f t="shared" si="1"/>
        <v>599.4</v>
      </c>
      <c r="K2383" s="37" t="str">
        <f t="array" ref="K2383">IFERROR(XLOOKUP(G2383,'Tipo de carga'!A:A,'Tipo de carga'!B:B))</f>
        <v>Natgas</v>
      </c>
      <c r="L2383" s="37">
        <f t="shared" si="2"/>
        <v>43</v>
      </c>
      <c r="M2383" s="37">
        <f t="shared" si="3"/>
        <v>21</v>
      </c>
      <c r="N2383" s="37">
        <f t="shared" si="4"/>
        <v>10</v>
      </c>
      <c r="O2383" s="37" t="str">
        <f t="array" ref="O2383">IFERROR(XLOOKUP(K2383,'Tipo de carga'!B:B,'Tipo de carga'!C:C))</f>
        <v>GNC</v>
      </c>
    </row>
    <row r="2384">
      <c r="A2384" s="36">
        <v>1917.0</v>
      </c>
      <c r="B2384" s="37" t="str">
        <f>IFERROR(VLOOKUP(A2384,'asig octubre'!$A$2:$C$442,3,0))</f>
        <v>MeLi asignado SD</v>
      </c>
      <c r="C2384" s="37" t="str">
        <f>IFERROR(VLOOKUP(A2384,'asig octubre'!$A$2:$B$442,2,0))</f>
        <v>EC-05</v>
      </c>
      <c r="D2384" s="38">
        <v>45586.0</v>
      </c>
      <c r="E2384" s="36" t="s">
        <v>17</v>
      </c>
      <c r="F2384" s="37" t="str">
        <f t="array" ref="F2384">IFERROR(XLOOKUP(E2384,Operadores!A:A,Operadores!B:B))</f>
        <v>ARASAL</v>
      </c>
      <c r="G2384" s="36" t="s">
        <v>311</v>
      </c>
      <c r="H2384" s="39">
        <v>9.99</v>
      </c>
      <c r="I2384" s="40">
        <v>205.19</v>
      </c>
      <c r="J2384" s="41">
        <f t="shared" si="1"/>
        <v>2049.8481</v>
      </c>
      <c r="K2384" s="37" t="str">
        <f t="array" ref="K2384">IFERROR(XLOOKUP(G2384,'Tipo de carga'!A:A,'Tipo de carga'!B:B))</f>
        <v>Natgas</v>
      </c>
      <c r="L2384" s="37">
        <f t="shared" si="2"/>
        <v>43</v>
      </c>
      <c r="M2384" s="37">
        <f t="shared" si="3"/>
        <v>21</v>
      </c>
      <c r="N2384" s="37">
        <f t="shared" si="4"/>
        <v>10</v>
      </c>
      <c r="O2384" s="37" t="str">
        <f t="array" ref="O2384">IFERROR(XLOOKUP(K2384,'Tipo de carga'!B:B,'Tipo de carga'!C:C))</f>
        <v>GNC</v>
      </c>
    </row>
    <row r="2385">
      <c r="A2385" s="36">
        <v>1912.0</v>
      </c>
      <c r="B2385" s="37" t="str">
        <f>IFERROR(VLOOKUP(A2385,'asig octubre'!$A$2:$C$442,3,0))</f>
        <v>MeLi asignado SD</v>
      </c>
      <c r="C2385" s="37" t="str">
        <f>IFERROR(VLOOKUP(A2385,'asig octubre'!$A$2:$B$442,2,0))</f>
        <v>EC-05</v>
      </c>
      <c r="D2385" s="38">
        <v>45586.0</v>
      </c>
      <c r="E2385" s="36" t="s">
        <v>316</v>
      </c>
      <c r="F2385" s="37" t="str">
        <f t="array" ref="F2385">IFERROR(XLOOKUP(E2385,Operadores!A:A,Operadores!B:B))</f>
        <v>HERERI</v>
      </c>
      <c r="G2385" s="36" t="s">
        <v>315</v>
      </c>
      <c r="H2385" s="39">
        <v>10.65</v>
      </c>
      <c r="I2385" s="40">
        <v>303.0</v>
      </c>
      <c r="J2385" s="41">
        <f t="shared" si="1"/>
        <v>3226.95</v>
      </c>
      <c r="K2385" s="37" t="str">
        <f t="array" ref="K2385">IFERROR(XLOOKUP(G2385,'Tipo de carga'!A:A,'Tipo de carga'!B:B))</f>
        <v>COMSUSTENTA</v>
      </c>
      <c r="L2385" s="37">
        <f t="shared" si="2"/>
        <v>43</v>
      </c>
      <c r="M2385" s="37">
        <f t="shared" si="3"/>
        <v>21</v>
      </c>
      <c r="N2385" s="37">
        <f t="shared" si="4"/>
        <v>10</v>
      </c>
      <c r="O2385" s="37" t="str">
        <f t="array" ref="O2385">IFERROR(XLOOKUP(K2385,'Tipo de carga'!B:B,'Tipo de carga'!C:C))</f>
        <v>GNC</v>
      </c>
    </row>
    <row r="2386">
      <c r="A2386" s="36">
        <v>1918.0</v>
      </c>
      <c r="B2386" s="37" t="str">
        <f>IFERROR(VLOOKUP(A2386,'asig octubre'!$A$2:$C$442,3,0))</f>
        <v>MeLi asignado SD</v>
      </c>
      <c r="C2386" s="37" t="str">
        <f>IFERROR(VLOOKUP(A2386,'asig octubre'!$A$2:$B$442,2,0))</f>
        <v>EC-05</v>
      </c>
      <c r="D2386" s="38">
        <v>45586.0</v>
      </c>
      <c r="E2386" s="36" t="s">
        <v>318</v>
      </c>
      <c r="F2386" s="37" t="str">
        <f t="array" ref="F2386">IFERROR(XLOOKUP(E2386,Operadores!A:A,Operadores!B:B))</f>
        <v>SOSERN</v>
      </c>
      <c r="G2386" s="36" t="s">
        <v>315</v>
      </c>
      <c r="H2386" s="39">
        <v>10.65</v>
      </c>
      <c r="I2386" s="40">
        <v>221.0</v>
      </c>
      <c r="J2386" s="41">
        <f t="shared" si="1"/>
        <v>2353.65</v>
      </c>
      <c r="K2386" s="37" t="str">
        <f t="array" ref="K2386">IFERROR(XLOOKUP(G2386,'Tipo de carga'!A:A,'Tipo de carga'!B:B))</f>
        <v>COMSUSTENTA</v>
      </c>
      <c r="L2386" s="37">
        <f t="shared" si="2"/>
        <v>43</v>
      </c>
      <c r="M2386" s="37">
        <f t="shared" si="3"/>
        <v>21</v>
      </c>
      <c r="N2386" s="37">
        <f t="shared" si="4"/>
        <v>10</v>
      </c>
      <c r="O2386" s="37" t="str">
        <f t="array" ref="O2386">IFERROR(XLOOKUP(K2386,'Tipo de carga'!B:B,'Tipo de carga'!C:C))</f>
        <v>GNC</v>
      </c>
    </row>
    <row r="2387">
      <c r="A2387" s="36">
        <v>1795.0</v>
      </c>
      <c r="B2387" s="37" t="str">
        <f>IFERROR(VLOOKUP(A2387,'asig octubre'!$A$2:$C$442,3,0))</f>
        <v>Pilgrims Tepo</v>
      </c>
      <c r="C2387" s="37" t="str">
        <f>IFERROR(VLOOKUP(A2387,'asig octubre'!$A$2:$B$442,2,0))</f>
        <v>EC-02</v>
      </c>
      <c r="D2387" s="38">
        <v>45586.0</v>
      </c>
      <c r="E2387" s="36"/>
      <c r="F2387" s="37"/>
      <c r="G2387" s="36" t="s">
        <v>532</v>
      </c>
      <c r="H2387" s="39">
        <v>22.218693</v>
      </c>
      <c r="I2387" s="40">
        <v>864.54</v>
      </c>
      <c r="J2387" s="41">
        <f t="shared" si="1"/>
        <v>19208.94885</v>
      </c>
      <c r="K2387" s="37" t="str">
        <f t="array" ref="K2387">IFERROR(XLOOKUP(G2387,'Tipo de carga'!A:A,'Tipo de carga'!B:B))</f>
        <v>Nieto</v>
      </c>
      <c r="L2387" s="37">
        <f t="shared" si="2"/>
        <v>43</v>
      </c>
      <c r="M2387" s="37">
        <f t="shared" si="3"/>
        <v>21</v>
      </c>
      <c r="N2387" s="37">
        <f t="shared" si="4"/>
        <v>10</v>
      </c>
      <c r="O2387" s="37" t="str">
        <f t="array" ref="O2387">IFERROR(XLOOKUP(K2387,'Tipo de carga'!B:B,'Tipo de carga'!C:C))</f>
        <v>Diesel</v>
      </c>
    </row>
    <row r="2388">
      <c r="A2388" s="36">
        <v>2011.0</v>
      </c>
      <c r="B2388" s="37" t="str">
        <f>IFERROR(VLOOKUP(A2388,'asig octubre'!$A$2:$C$442,3,0))</f>
        <v>MeLi asignado SD</v>
      </c>
      <c r="C2388" s="37" t="str">
        <f>IFERROR(VLOOKUP(A2388,'asig octubre'!$A$2:$B$442,2,0))</f>
        <v>EC-05</v>
      </c>
      <c r="D2388" s="38">
        <v>45587.98685185185</v>
      </c>
      <c r="E2388" s="36" t="s">
        <v>226</v>
      </c>
      <c r="F2388" s="37" t="str">
        <f t="array" ref="F2388">IFERROR(XLOOKUP(E2388,Operadores!A:A,Operadores!B:B))</f>
        <v>PERFID</v>
      </c>
      <c r="G2388" s="36" t="s">
        <v>72</v>
      </c>
      <c r="H2388" s="39">
        <v>19.59</v>
      </c>
      <c r="I2388" s="40">
        <v>356.0</v>
      </c>
      <c r="J2388" s="41">
        <f t="shared" si="1"/>
        <v>6974.04</v>
      </c>
      <c r="K2388" s="37" t="str">
        <f t="array" ref="K2388">IFERROR(XLOOKUP(G2388,'Tipo de carga'!A:A,'Tipo de carga'!B:B))</f>
        <v>Autoabasto</v>
      </c>
      <c r="L2388" s="37">
        <f t="shared" si="2"/>
        <v>43</v>
      </c>
      <c r="M2388" s="37">
        <f t="shared" si="3"/>
        <v>22</v>
      </c>
      <c r="N2388" s="37">
        <f t="shared" si="4"/>
        <v>10</v>
      </c>
      <c r="O2388" s="37" t="str">
        <f t="array" ref="O2388">IFERROR(XLOOKUP(K2388,'Tipo de carga'!B:B,'Tipo de carga'!C:C))</f>
        <v>Diesel</v>
      </c>
    </row>
    <row r="2389">
      <c r="A2389" s="36">
        <v>1960.0</v>
      </c>
      <c r="B2389" s="37" t="str">
        <f>IFERROR(VLOOKUP(A2389,'asig octubre'!$A$2:$C$442,3,0))</f>
        <v>MeLi asignado SD</v>
      </c>
      <c r="C2389" s="37" t="str">
        <f>IFERROR(VLOOKUP(A2389,'asig octubre'!$A$2:$B$442,2,0))</f>
        <v>EC-05</v>
      </c>
      <c r="D2389" s="38">
        <v>45587.97351851852</v>
      </c>
      <c r="E2389" s="36" t="s">
        <v>224</v>
      </c>
      <c r="F2389" s="37" t="str">
        <f t="array" ref="F2389">IFERROR(XLOOKUP(E2389,Operadores!A:A,Operadores!B:B))</f>
        <v>MARJUA02</v>
      </c>
      <c r="G2389" s="36" t="s">
        <v>72</v>
      </c>
      <c r="H2389" s="39">
        <v>19.59</v>
      </c>
      <c r="I2389" s="40">
        <v>688.0</v>
      </c>
      <c r="J2389" s="41">
        <f t="shared" si="1"/>
        <v>13477.92</v>
      </c>
      <c r="K2389" s="37" t="str">
        <f t="array" ref="K2389">IFERROR(XLOOKUP(G2389,'Tipo de carga'!A:A,'Tipo de carga'!B:B))</f>
        <v>Autoabasto</v>
      </c>
      <c r="L2389" s="37">
        <f t="shared" si="2"/>
        <v>43</v>
      </c>
      <c r="M2389" s="37">
        <f t="shared" si="3"/>
        <v>22</v>
      </c>
      <c r="N2389" s="37">
        <f t="shared" si="4"/>
        <v>10</v>
      </c>
      <c r="O2389" s="37" t="str">
        <f t="array" ref="O2389">IFERROR(XLOOKUP(K2389,'Tipo de carga'!B:B,'Tipo de carga'!C:C))</f>
        <v>Diesel</v>
      </c>
    </row>
    <row r="2390">
      <c r="A2390" s="36">
        <v>1828.0</v>
      </c>
      <c r="B2390" s="37" t="str">
        <f>IFERROR(VLOOKUP(A2390,'asig octubre'!$A$2:$C$442,3,0))</f>
        <v>Circuitos Mty</v>
      </c>
      <c r="C2390" s="37" t="str">
        <f>IFERROR(VLOOKUP(A2390,'asig octubre'!$A$2:$B$442,2,0))</f>
        <v>EC-07</v>
      </c>
      <c r="D2390" s="38">
        <v>45587.929375</v>
      </c>
      <c r="E2390" s="36" t="s">
        <v>414</v>
      </c>
      <c r="F2390" s="37" t="str">
        <f t="array" ref="F2390">IFERROR(XLOOKUP(E2390,Operadores!A:A,Operadores!B:B))</f>
        <v>CRUBE</v>
      </c>
      <c r="G2390" s="36" t="s">
        <v>72</v>
      </c>
      <c r="H2390" s="39">
        <v>19.59</v>
      </c>
      <c r="I2390" s="40">
        <v>486.0</v>
      </c>
      <c r="J2390" s="41">
        <f t="shared" si="1"/>
        <v>9520.74</v>
      </c>
      <c r="K2390" s="37" t="str">
        <f t="array" ref="K2390">IFERROR(XLOOKUP(G2390,'Tipo de carga'!A:A,'Tipo de carga'!B:B))</f>
        <v>Autoabasto</v>
      </c>
      <c r="L2390" s="37">
        <f t="shared" si="2"/>
        <v>43</v>
      </c>
      <c r="M2390" s="37">
        <f t="shared" si="3"/>
        <v>22</v>
      </c>
      <c r="N2390" s="37">
        <f t="shared" si="4"/>
        <v>10</v>
      </c>
      <c r="O2390" s="37" t="str">
        <f t="array" ref="O2390">IFERROR(XLOOKUP(K2390,'Tipo de carga'!B:B,'Tipo de carga'!C:C))</f>
        <v>Diesel</v>
      </c>
    </row>
    <row r="2391">
      <c r="A2391" s="36">
        <v>1809.0</v>
      </c>
      <c r="B2391" s="37" t="str">
        <f>IFERROR(VLOOKUP(A2391,'asig octubre'!$A$2:$C$442,3,0))</f>
        <v>Full Liver</v>
      </c>
      <c r="C2391" s="37" t="str">
        <f>IFERROR(VLOOKUP(A2391,'asig octubre'!$A$2:$B$442,2,0))</f>
        <v>EC-01</v>
      </c>
      <c r="D2391" s="38">
        <v>45587.910625</v>
      </c>
      <c r="E2391" s="36" t="s">
        <v>253</v>
      </c>
      <c r="F2391" s="37" t="str">
        <f t="array" ref="F2391">IFERROR(XLOOKUP(E2391,Operadores!A:A,Operadores!B:B))</f>
        <v>MARFRA</v>
      </c>
      <c r="G2391" s="36" t="s">
        <v>72</v>
      </c>
      <c r="H2391" s="39">
        <v>19.59</v>
      </c>
      <c r="I2391" s="40">
        <v>811.0</v>
      </c>
      <c r="J2391" s="41">
        <f t="shared" si="1"/>
        <v>15887.49</v>
      </c>
      <c r="K2391" s="37" t="str">
        <f t="array" ref="K2391">IFERROR(XLOOKUP(G2391,'Tipo de carga'!A:A,'Tipo de carga'!B:B))</f>
        <v>Autoabasto</v>
      </c>
      <c r="L2391" s="37">
        <f t="shared" si="2"/>
        <v>43</v>
      </c>
      <c r="M2391" s="37">
        <f t="shared" si="3"/>
        <v>22</v>
      </c>
      <c r="N2391" s="37">
        <f t="shared" si="4"/>
        <v>10</v>
      </c>
      <c r="O2391" s="37" t="str">
        <f t="array" ref="O2391">IFERROR(XLOOKUP(K2391,'Tipo de carga'!B:B,'Tipo de carga'!C:C))</f>
        <v>Diesel</v>
      </c>
    </row>
    <row r="2392">
      <c r="A2392" s="36">
        <v>1909.0</v>
      </c>
      <c r="B2392" s="37" t="str">
        <f>IFERROR(VLOOKUP(A2392,'asig octubre'!$A$2:$C$442,3,0))</f>
        <v>Circuitos</v>
      </c>
      <c r="C2392" s="37" t="str">
        <f>IFERROR(VLOOKUP(A2392,'asig octubre'!$A$2:$B$442,2,0))</f>
        <v>EC-03</v>
      </c>
      <c r="D2392" s="38">
        <v>45587.86678240741</v>
      </c>
      <c r="E2392" s="36" t="s">
        <v>186</v>
      </c>
      <c r="F2392" s="37" t="str">
        <f t="array" ref="F2392">IFERROR(XLOOKUP(E2392,Operadores!A:A,Operadores!B:B))</f>
        <v>ZUÑDAV</v>
      </c>
      <c r="G2392" s="36" t="s">
        <v>72</v>
      </c>
      <c r="H2392" s="39">
        <v>19.59</v>
      </c>
      <c r="I2392" s="40">
        <v>817.0</v>
      </c>
      <c r="J2392" s="41">
        <f t="shared" si="1"/>
        <v>16005.03</v>
      </c>
      <c r="K2392" s="37" t="str">
        <f t="array" ref="K2392">IFERROR(XLOOKUP(G2392,'Tipo de carga'!A:A,'Tipo de carga'!B:B))</f>
        <v>Autoabasto</v>
      </c>
      <c r="L2392" s="37">
        <f t="shared" si="2"/>
        <v>43</v>
      </c>
      <c r="M2392" s="37">
        <f t="shared" si="3"/>
        <v>22</v>
      </c>
      <c r="N2392" s="37">
        <f t="shared" si="4"/>
        <v>10</v>
      </c>
      <c r="O2392" s="37" t="str">
        <f t="array" ref="O2392">IFERROR(XLOOKUP(K2392,'Tipo de carga'!B:B,'Tipo de carga'!C:C))</f>
        <v>Diesel</v>
      </c>
    </row>
    <row r="2393">
      <c r="A2393" s="36">
        <v>1810.0</v>
      </c>
      <c r="B2393" s="37" t="str">
        <f>IFERROR(VLOOKUP(A2393,'asig octubre'!$A$2:$C$442,3,0))</f>
        <v>Peñafiel Tecamac</v>
      </c>
      <c r="C2393" s="37" t="str">
        <f>IFERROR(VLOOKUP(A2393,'asig octubre'!$A$2:$B$442,2,0))</f>
        <v>EC-02</v>
      </c>
      <c r="D2393" s="38">
        <v>45587.85575231481</v>
      </c>
      <c r="E2393" s="36" t="s">
        <v>533</v>
      </c>
      <c r="F2393" s="37" t="str">
        <f t="array" ref="F2393">IFERROR(XLOOKUP(E2393,Operadores!A:A,Operadores!B:B))</f>
        <v>GALISM</v>
      </c>
      <c r="G2393" s="36" t="s">
        <v>72</v>
      </c>
      <c r="H2393" s="39">
        <v>19.59</v>
      </c>
      <c r="I2393" s="40">
        <v>133.0</v>
      </c>
      <c r="J2393" s="41">
        <f t="shared" si="1"/>
        <v>2605.47</v>
      </c>
      <c r="K2393" s="37" t="str">
        <f t="array" ref="K2393">IFERROR(XLOOKUP(G2393,'Tipo de carga'!A:A,'Tipo de carga'!B:B))</f>
        <v>Autoabasto</v>
      </c>
      <c r="L2393" s="37">
        <f t="shared" si="2"/>
        <v>43</v>
      </c>
      <c r="M2393" s="37">
        <f t="shared" si="3"/>
        <v>22</v>
      </c>
      <c r="N2393" s="37">
        <f t="shared" si="4"/>
        <v>10</v>
      </c>
      <c r="O2393" s="37" t="str">
        <f t="array" ref="O2393">IFERROR(XLOOKUP(K2393,'Tipo de carga'!B:B,'Tipo de carga'!C:C))</f>
        <v>Diesel</v>
      </c>
    </row>
    <row r="2394">
      <c r="A2394" s="36">
        <v>1954.0</v>
      </c>
      <c r="B2394" s="37" t="str">
        <f>IFERROR(VLOOKUP(A2394,'asig octubre'!$A$2:$C$442,3,0))</f>
        <v>MeLi asignado SD</v>
      </c>
      <c r="C2394" s="37" t="str">
        <f>IFERROR(VLOOKUP(A2394,'asig octubre'!$A$2:$B$442,2,0))</f>
        <v>EC-05</v>
      </c>
      <c r="D2394" s="38">
        <v>45587.85289351852</v>
      </c>
      <c r="E2394" s="36" t="s">
        <v>529</v>
      </c>
      <c r="F2394" s="37" t="str">
        <f t="array" ref="F2394">IFERROR(XLOOKUP(E2394,Operadores!A:A,Operadores!B:B))</f>
        <v>ESTZAI</v>
      </c>
      <c r="G2394" s="36" t="s">
        <v>72</v>
      </c>
      <c r="H2394" s="39">
        <v>19.59</v>
      </c>
      <c r="I2394" s="40">
        <v>196.0</v>
      </c>
      <c r="J2394" s="41">
        <f t="shared" si="1"/>
        <v>3839.64</v>
      </c>
      <c r="K2394" s="37" t="str">
        <f t="array" ref="K2394">IFERROR(XLOOKUP(G2394,'Tipo de carga'!A:A,'Tipo de carga'!B:B))</f>
        <v>Autoabasto</v>
      </c>
      <c r="L2394" s="37">
        <f t="shared" si="2"/>
        <v>43</v>
      </c>
      <c r="M2394" s="37">
        <f t="shared" si="3"/>
        <v>22</v>
      </c>
      <c r="N2394" s="37">
        <f t="shared" si="4"/>
        <v>10</v>
      </c>
      <c r="O2394" s="37" t="str">
        <f t="array" ref="O2394">IFERROR(XLOOKUP(K2394,'Tipo de carga'!B:B,'Tipo de carga'!C:C))</f>
        <v>Diesel</v>
      </c>
    </row>
    <row r="2395">
      <c r="A2395" s="36">
        <v>1711.0</v>
      </c>
      <c r="B2395" s="37" t="str">
        <f>IFERROR(VLOOKUP(A2395,'asig octubre'!$A$2:$C$442,3,0))</f>
        <v>Peñafiel Tecamac</v>
      </c>
      <c r="C2395" s="37" t="str">
        <f>IFERROR(VLOOKUP(A2395,'asig octubre'!$A$2:$B$442,2,0))</f>
        <v>EC-02</v>
      </c>
      <c r="D2395" s="38">
        <v>45587.840162037035</v>
      </c>
      <c r="E2395" s="36" t="s">
        <v>203</v>
      </c>
      <c r="F2395" s="37" t="str">
        <f t="array" ref="F2395">IFERROR(XLOOKUP(E2395,Operadores!A:A,Operadores!B:B))</f>
        <v>VALJUA</v>
      </c>
      <c r="G2395" s="36" t="s">
        <v>72</v>
      </c>
      <c r="H2395" s="39">
        <v>19.59</v>
      </c>
      <c r="I2395" s="40">
        <v>291.0</v>
      </c>
      <c r="J2395" s="41">
        <f t="shared" si="1"/>
        <v>5700.69</v>
      </c>
      <c r="K2395" s="37" t="str">
        <f t="array" ref="K2395">IFERROR(XLOOKUP(G2395,'Tipo de carga'!A:A,'Tipo de carga'!B:B))</f>
        <v>Autoabasto</v>
      </c>
      <c r="L2395" s="37">
        <f t="shared" si="2"/>
        <v>43</v>
      </c>
      <c r="M2395" s="37">
        <f t="shared" si="3"/>
        <v>22</v>
      </c>
      <c r="N2395" s="37">
        <f t="shared" si="4"/>
        <v>10</v>
      </c>
      <c r="O2395" s="37" t="str">
        <f t="array" ref="O2395">IFERROR(XLOOKUP(K2395,'Tipo de carga'!B:B,'Tipo de carga'!C:C))</f>
        <v>Diesel</v>
      </c>
    </row>
    <row r="2396">
      <c r="A2396" s="36">
        <v>1766.0</v>
      </c>
      <c r="B2396" s="37" t="str">
        <f>IFERROR(VLOOKUP(A2396,'asig octubre'!$A$2:$C$442,3,0))</f>
        <v>Available</v>
      </c>
      <c r="C2396" s="37" t="str">
        <f>IFERROR(VLOOKUP(A2396,'asig octubre'!$A$2:$B$442,2,0))</f>
        <v>TTE</v>
      </c>
      <c r="D2396" s="38">
        <v>45587.83565972222</v>
      </c>
      <c r="E2396" s="36" t="s">
        <v>376</v>
      </c>
      <c r="F2396" s="37" t="str">
        <f t="array" ref="F2396">IFERROR(XLOOKUP(E2396,Operadores!A:A,Operadores!B:B))</f>
        <v>GUTBE</v>
      </c>
      <c r="G2396" s="36" t="s">
        <v>72</v>
      </c>
      <c r="H2396" s="39">
        <v>19.59</v>
      </c>
      <c r="I2396" s="40">
        <v>53.0</v>
      </c>
      <c r="J2396" s="41">
        <f t="shared" si="1"/>
        <v>1038.27</v>
      </c>
      <c r="K2396" s="37" t="str">
        <f t="array" ref="K2396">IFERROR(XLOOKUP(G2396,'Tipo de carga'!A:A,'Tipo de carga'!B:B))</f>
        <v>Autoabasto</v>
      </c>
      <c r="L2396" s="37">
        <f t="shared" si="2"/>
        <v>43</v>
      </c>
      <c r="M2396" s="37">
        <f t="shared" si="3"/>
        <v>22</v>
      </c>
      <c r="N2396" s="37">
        <f t="shared" si="4"/>
        <v>10</v>
      </c>
      <c r="O2396" s="37" t="str">
        <f t="array" ref="O2396">IFERROR(XLOOKUP(K2396,'Tipo de carga'!B:B,'Tipo de carga'!C:C))</f>
        <v>Diesel</v>
      </c>
    </row>
    <row r="2397">
      <c r="A2397" s="36">
        <v>1735.0</v>
      </c>
      <c r="B2397" s="37" t="str">
        <f>IFERROR(VLOOKUP(A2397,'asig octubre'!$A$2:$C$442,3,0))</f>
        <v>Pilgrims Tepo</v>
      </c>
      <c r="C2397" s="37" t="str">
        <f>IFERROR(VLOOKUP(A2397,'asig octubre'!$A$2:$B$442,2,0))</f>
        <v>EC-02</v>
      </c>
      <c r="D2397" s="38">
        <v>45587.82703703704</v>
      </c>
      <c r="E2397" s="36" t="s">
        <v>160</v>
      </c>
      <c r="F2397" s="37" t="str">
        <f t="array" ref="F2397">IFERROR(XLOOKUP(E2397,Operadores!A:A,Operadores!B:B))</f>
        <v>ESTMANX</v>
      </c>
      <c r="G2397" s="36" t="s">
        <v>72</v>
      </c>
      <c r="H2397" s="39">
        <v>19.59</v>
      </c>
      <c r="I2397" s="40">
        <v>148.0</v>
      </c>
      <c r="J2397" s="41">
        <f t="shared" si="1"/>
        <v>2899.32</v>
      </c>
      <c r="K2397" s="37" t="str">
        <f t="array" ref="K2397">IFERROR(XLOOKUP(G2397,'Tipo de carga'!A:A,'Tipo de carga'!B:B))</f>
        <v>Autoabasto</v>
      </c>
      <c r="L2397" s="37">
        <f t="shared" si="2"/>
        <v>43</v>
      </c>
      <c r="M2397" s="37">
        <f t="shared" si="3"/>
        <v>22</v>
      </c>
      <c r="N2397" s="37">
        <f t="shared" si="4"/>
        <v>10</v>
      </c>
      <c r="O2397" s="37" t="str">
        <f t="array" ref="O2397">IFERROR(XLOOKUP(K2397,'Tipo de carga'!B:B,'Tipo de carga'!C:C))</f>
        <v>Diesel</v>
      </c>
    </row>
    <row r="2398">
      <c r="A2398" s="36">
        <v>2007.0</v>
      </c>
      <c r="B2398" s="37" t="str">
        <f>IFERROR(VLOOKUP(A2398,'asig octubre'!$A$2:$C$442,3,0))</f>
        <v>MeLi Asignado TD</v>
      </c>
      <c r="C2398" s="37" t="str">
        <f>IFERROR(VLOOKUP(A2398,'asig octubre'!$A$2:$B$442,2,0))</f>
        <v>EC-05</v>
      </c>
      <c r="D2398" s="38">
        <v>45587.82554398148</v>
      </c>
      <c r="E2398" s="36" t="s">
        <v>166</v>
      </c>
      <c r="F2398" s="37" t="str">
        <f t="array" ref="F2398">IFERROR(XLOOKUP(E2398,Operadores!A:A,Operadores!B:B))</f>
        <v>PADRI</v>
      </c>
      <c r="G2398" s="36" t="s">
        <v>72</v>
      </c>
      <c r="H2398" s="39">
        <v>19.59</v>
      </c>
      <c r="I2398" s="40">
        <v>500.0</v>
      </c>
      <c r="J2398" s="41">
        <f t="shared" si="1"/>
        <v>9795</v>
      </c>
      <c r="K2398" s="37" t="str">
        <f t="array" ref="K2398">IFERROR(XLOOKUP(G2398,'Tipo de carga'!A:A,'Tipo de carga'!B:B))</f>
        <v>Autoabasto</v>
      </c>
      <c r="L2398" s="37">
        <f t="shared" si="2"/>
        <v>43</v>
      </c>
      <c r="M2398" s="37">
        <f t="shared" si="3"/>
        <v>22</v>
      </c>
      <c r="N2398" s="37">
        <f t="shared" si="4"/>
        <v>10</v>
      </c>
      <c r="O2398" s="37" t="str">
        <f t="array" ref="O2398">IFERROR(XLOOKUP(K2398,'Tipo de carga'!B:B,'Tipo de carga'!C:C))</f>
        <v>Diesel</v>
      </c>
    </row>
    <row r="2399">
      <c r="A2399" s="36">
        <v>1780.0</v>
      </c>
      <c r="B2399" s="37" t="str">
        <f>IFERROR(VLOOKUP(A2399,'asig octubre'!$A$2:$C$442,3,0))</f>
        <v>Pilgrims Tepo</v>
      </c>
      <c r="C2399" s="37" t="str">
        <f>IFERROR(VLOOKUP(A2399,'asig octubre'!$A$2:$B$442,2,0))</f>
        <v>EC-02</v>
      </c>
      <c r="D2399" s="38">
        <v>45587.79605324074</v>
      </c>
      <c r="E2399" s="36" t="s">
        <v>159</v>
      </c>
      <c r="F2399" s="37" t="str">
        <f t="array" ref="F2399">IFERROR(XLOOKUP(E2399,Operadores!A:A,Operadores!B:B))</f>
        <v>GONENR</v>
      </c>
      <c r="G2399" s="36" t="s">
        <v>72</v>
      </c>
      <c r="H2399" s="39">
        <v>19.59</v>
      </c>
      <c r="I2399" s="40">
        <v>211.0</v>
      </c>
      <c r="J2399" s="41">
        <f t="shared" si="1"/>
        <v>4133.49</v>
      </c>
      <c r="K2399" s="37" t="str">
        <f t="array" ref="K2399">IFERROR(XLOOKUP(G2399,'Tipo de carga'!A:A,'Tipo de carga'!B:B))</f>
        <v>Autoabasto</v>
      </c>
      <c r="L2399" s="37">
        <f t="shared" si="2"/>
        <v>43</v>
      </c>
      <c r="M2399" s="37">
        <f t="shared" si="3"/>
        <v>22</v>
      </c>
      <c r="N2399" s="37">
        <f t="shared" si="4"/>
        <v>10</v>
      </c>
      <c r="O2399" s="37" t="str">
        <f t="array" ref="O2399">IFERROR(XLOOKUP(K2399,'Tipo de carga'!B:B,'Tipo de carga'!C:C))</f>
        <v>Diesel</v>
      </c>
    </row>
    <row r="2400">
      <c r="A2400" s="36">
        <v>1754.0</v>
      </c>
      <c r="B2400" s="37" t="str">
        <f>IFERROR(VLOOKUP(A2400,'asig octubre'!$A$2:$C$442,3,0))</f>
        <v>Pilgrims Tepo</v>
      </c>
      <c r="C2400" s="37" t="str">
        <f>IFERROR(VLOOKUP(A2400,'asig octubre'!$A$2:$B$442,2,0))</f>
        <v>EC-02</v>
      </c>
      <c r="D2400" s="38">
        <v>45587.78261574074</v>
      </c>
      <c r="E2400" s="36" t="s">
        <v>162</v>
      </c>
      <c r="F2400" s="37" t="str">
        <f t="array" ref="F2400">IFERROR(XLOOKUP(E2400,Operadores!A:A,Operadores!B:B))</f>
        <v>TABYAI</v>
      </c>
      <c r="G2400" s="36" t="s">
        <v>72</v>
      </c>
      <c r="H2400" s="39">
        <v>19.59</v>
      </c>
      <c r="I2400" s="40">
        <v>231.0</v>
      </c>
      <c r="J2400" s="41">
        <f t="shared" si="1"/>
        <v>4525.29</v>
      </c>
      <c r="K2400" s="37" t="str">
        <f t="array" ref="K2400">IFERROR(XLOOKUP(G2400,'Tipo de carga'!A:A,'Tipo de carga'!B:B))</f>
        <v>Autoabasto</v>
      </c>
      <c r="L2400" s="37">
        <f t="shared" si="2"/>
        <v>43</v>
      </c>
      <c r="M2400" s="37">
        <f t="shared" si="3"/>
        <v>22</v>
      </c>
      <c r="N2400" s="37">
        <f t="shared" si="4"/>
        <v>10</v>
      </c>
      <c r="O2400" s="37" t="str">
        <f t="array" ref="O2400">IFERROR(XLOOKUP(K2400,'Tipo de carga'!B:B,'Tipo de carga'!C:C))</f>
        <v>Diesel</v>
      </c>
    </row>
    <row r="2401">
      <c r="A2401" s="36">
        <v>1858.0</v>
      </c>
      <c r="B2401" s="37" t="str">
        <f>IFERROR(VLOOKUP(A2401,'asig octubre'!$A$2:$C$442,3,0))</f>
        <v>Peñafiel Tecamac</v>
      </c>
      <c r="C2401" s="37" t="str">
        <f>IFERROR(VLOOKUP(A2401,'asig octubre'!$A$2:$B$442,2,0))</f>
        <v>EC-02</v>
      </c>
      <c r="D2401" s="38">
        <v>45587.75761574074</v>
      </c>
      <c r="E2401" s="36" t="s">
        <v>432</v>
      </c>
      <c r="F2401" s="37" t="str">
        <f t="array" ref="F2401">IFERROR(XLOOKUP(E2401,Operadores!A:A,Operadores!B:B))</f>
        <v>CALPED</v>
      </c>
      <c r="G2401" s="36" t="s">
        <v>72</v>
      </c>
      <c r="H2401" s="39">
        <v>19.59</v>
      </c>
      <c r="I2401" s="40">
        <v>199.0</v>
      </c>
      <c r="J2401" s="41">
        <f t="shared" si="1"/>
        <v>3898.41</v>
      </c>
      <c r="K2401" s="37" t="str">
        <f t="array" ref="K2401">IFERROR(XLOOKUP(G2401,'Tipo de carga'!A:A,'Tipo de carga'!B:B))</f>
        <v>Autoabasto</v>
      </c>
      <c r="L2401" s="37">
        <f t="shared" si="2"/>
        <v>43</v>
      </c>
      <c r="M2401" s="37">
        <f t="shared" si="3"/>
        <v>22</v>
      </c>
      <c r="N2401" s="37">
        <f t="shared" si="4"/>
        <v>10</v>
      </c>
      <c r="O2401" s="37" t="str">
        <f t="array" ref="O2401">IFERROR(XLOOKUP(K2401,'Tipo de carga'!B:B,'Tipo de carga'!C:C))</f>
        <v>Diesel</v>
      </c>
    </row>
    <row r="2402">
      <c r="A2402" s="36">
        <v>1704.0</v>
      </c>
      <c r="B2402" s="37" t="str">
        <f>IFERROR(VLOOKUP(A2402,'asig octubre'!$A$2:$C$442,3,0))</f>
        <v>Pilgrims Tepo</v>
      </c>
      <c r="C2402" s="37" t="str">
        <f>IFERROR(VLOOKUP(A2402,'asig octubre'!$A$2:$B$442,2,0))</f>
        <v>EC-02</v>
      </c>
      <c r="D2402" s="38">
        <v>45587.74952546296</v>
      </c>
      <c r="E2402" s="36" t="s">
        <v>222</v>
      </c>
      <c r="F2402" s="37" t="str">
        <f t="array" ref="F2402">IFERROR(XLOOKUP(E2402,Operadores!A:A,Operadores!B:B))</f>
        <v>BOROSC</v>
      </c>
      <c r="G2402" s="36" t="s">
        <v>72</v>
      </c>
      <c r="H2402" s="39">
        <v>19.59</v>
      </c>
      <c r="I2402" s="40">
        <v>385.0</v>
      </c>
      <c r="J2402" s="41">
        <f t="shared" si="1"/>
        <v>7542.15</v>
      </c>
      <c r="K2402" s="37" t="str">
        <f t="array" ref="K2402">IFERROR(XLOOKUP(G2402,'Tipo de carga'!A:A,'Tipo de carga'!B:B))</f>
        <v>Autoabasto</v>
      </c>
      <c r="L2402" s="37">
        <f t="shared" si="2"/>
        <v>43</v>
      </c>
      <c r="M2402" s="37">
        <f t="shared" si="3"/>
        <v>22</v>
      </c>
      <c r="N2402" s="37">
        <f t="shared" si="4"/>
        <v>10</v>
      </c>
      <c r="O2402" s="37" t="str">
        <f t="array" ref="O2402">IFERROR(XLOOKUP(K2402,'Tipo de carga'!B:B,'Tipo de carga'!C:C))</f>
        <v>Diesel</v>
      </c>
    </row>
    <row r="2403">
      <c r="A2403" s="36">
        <v>1768.0</v>
      </c>
      <c r="B2403" s="37" t="str">
        <f>IFERROR(VLOOKUP(A2403,'asig octubre'!$A$2:$C$442,3,0))</f>
        <v>Peñafiel Tecamac</v>
      </c>
      <c r="C2403" s="37" t="str">
        <f>IFERROR(VLOOKUP(A2403,'asig octubre'!$A$2:$B$442,2,0))</f>
        <v>EC-02</v>
      </c>
      <c r="D2403" s="38">
        <v>45587.7491087963</v>
      </c>
      <c r="E2403" s="36" t="s">
        <v>517</v>
      </c>
      <c r="F2403" s="37" t="str">
        <f t="array" ref="F2403">IFERROR(XLOOKUP(E2403,Operadores!A:A,Operadores!B:B))</f>
        <v>APADAN</v>
      </c>
      <c r="G2403" s="36" t="s">
        <v>72</v>
      </c>
      <c r="H2403" s="39">
        <v>19.59</v>
      </c>
      <c r="I2403" s="40">
        <v>223.0</v>
      </c>
      <c r="J2403" s="41">
        <f t="shared" si="1"/>
        <v>4368.57</v>
      </c>
      <c r="K2403" s="37" t="str">
        <f t="array" ref="K2403">IFERROR(XLOOKUP(G2403,'Tipo de carga'!A:A,'Tipo de carga'!B:B))</f>
        <v>Autoabasto</v>
      </c>
      <c r="L2403" s="37">
        <f t="shared" si="2"/>
        <v>43</v>
      </c>
      <c r="M2403" s="37">
        <f t="shared" si="3"/>
        <v>22</v>
      </c>
      <c r="N2403" s="37">
        <f t="shared" si="4"/>
        <v>10</v>
      </c>
      <c r="O2403" s="37" t="str">
        <f t="array" ref="O2403">IFERROR(XLOOKUP(K2403,'Tipo de carga'!B:B,'Tipo de carga'!C:C))</f>
        <v>Diesel</v>
      </c>
    </row>
    <row r="2404">
      <c r="A2404" s="36">
        <v>1855.0</v>
      </c>
      <c r="B2404" s="37" t="str">
        <f>IFERROR(VLOOKUP(A2404,'asig octubre'!$A$2:$C$442,3,0))</f>
        <v>Circuitos</v>
      </c>
      <c r="C2404" s="37" t="str">
        <f>IFERROR(VLOOKUP(A2404,'asig octubre'!$A$2:$B$442,2,0))</f>
        <v>EC-03</v>
      </c>
      <c r="D2404" s="38">
        <v>45587.73449074074</v>
      </c>
      <c r="E2404" s="36" t="s">
        <v>328</v>
      </c>
      <c r="F2404" s="37" t="str">
        <f t="array" ref="F2404">IFERROR(XLOOKUP(E2404,Operadores!A:A,Operadores!B:B))</f>
        <v>REYPED</v>
      </c>
      <c r="G2404" s="36" t="s">
        <v>72</v>
      </c>
      <c r="H2404" s="39">
        <v>19.59</v>
      </c>
      <c r="I2404" s="40">
        <v>326.0</v>
      </c>
      <c r="J2404" s="41">
        <f t="shared" si="1"/>
        <v>6386.34</v>
      </c>
      <c r="K2404" s="37" t="str">
        <f t="array" ref="K2404">IFERROR(XLOOKUP(G2404,'Tipo de carga'!A:A,'Tipo de carga'!B:B))</f>
        <v>Autoabasto</v>
      </c>
      <c r="L2404" s="37">
        <f t="shared" si="2"/>
        <v>43</v>
      </c>
      <c r="M2404" s="37">
        <f t="shared" si="3"/>
        <v>22</v>
      </c>
      <c r="N2404" s="37">
        <f t="shared" si="4"/>
        <v>10</v>
      </c>
      <c r="O2404" s="37" t="str">
        <f t="array" ref="O2404">IFERROR(XLOOKUP(K2404,'Tipo de carga'!B:B,'Tipo de carga'!C:C))</f>
        <v>Diesel</v>
      </c>
    </row>
    <row r="2405">
      <c r="A2405" s="36">
        <v>1731.0</v>
      </c>
      <c r="B2405" s="37" t="str">
        <f>IFERROR(VLOOKUP(A2405,'asig octubre'!$A$2:$C$442,3,0))</f>
        <v>Pilgrims Tepo</v>
      </c>
      <c r="C2405" s="37" t="str">
        <f>IFERROR(VLOOKUP(A2405,'asig octubre'!$A$2:$B$442,2,0))</f>
        <v>EC-02</v>
      </c>
      <c r="D2405" s="38">
        <v>45587.72342592593</v>
      </c>
      <c r="E2405" s="36" t="s">
        <v>419</v>
      </c>
      <c r="F2405" s="37" t="str">
        <f t="array" ref="F2405">IFERROR(XLOOKUP(E2405,Operadores!A:A,Operadores!B:B))</f>
        <v>ROSGIL</v>
      </c>
      <c r="G2405" s="36" t="s">
        <v>72</v>
      </c>
      <c r="H2405" s="39">
        <v>19.59</v>
      </c>
      <c r="I2405" s="40">
        <v>290.0</v>
      </c>
      <c r="J2405" s="41">
        <f t="shared" si="1"/>
        <v>5681.1</v>
      </c>
      <c r="K2405" s="37" t="str">
        <f t="array" ref="K2405">IFERROR(XLOOKUP(G2405,'Tipo de carga'!A:A,'Tipo de carga'!B:B))</f>
        <v>Autoabasto</v>
      </c>
      <c r="L2405" s="37">
        <f t="shared" si="2"/>
        <v>43</v>
      </c>
      <c r="M2405" s="37">
        <f t="shared" si="3"/>
        <v>22</v>
      </c>
      <c r="N2405" s="37">
        <f t="shared" si="4"/>
        <v>10</v>
      </c>
      <c r="O2405" s="37" t="str">
        <f t="array" ref="O2405">IFERROR(XLOOKUP(K2405,'Tipo de carga'!B:B,'Tipo de carga'!C:C))</f>
        <v>Diesel</v>
      </c>
    </row>
    <row r="2406">
      <c r="A2406" s="36">
        <v>1689.0</v>
      </c>
      <c r="B2406" s="37" t="str">
        <f>IFERROR(VLOOKUP(A2406,'asig octubre'!$A$2:$C$442,3,0))</f>
        <v>Pilgrims Tepo</v>
      </c>
      <c r="C2406" s="37" t="str">
        <f>IFERROR(VLOOKUP(A2406,'asig octubre'!$A$2:$B$442,2,0))</f>
        <v>EC-02</v>
      </c>
      <c r="D2406" s="38">
        <v>45587.71947916667</v>
      </c>
      <c r="E2406" s="36" t="s">
        <v>326</v>
      </c>
      <c r="F2406" s="37" t="str">
        <f t="array" ref="F2406">IFERROR(XLOOKUP(E2406,Operadores!A:A,Operadores!B:B))</f>
        <v>SANJOR</v>
      </c>
      <c r="G2406" s="36" t="s">
        <v>72</v>
      </c>
      <c r="H2406" s="39">
        <v>19.59</v>
      </c>
      <c r="I2406" s="40">
        <v>131.0</v>
      </c>
      <c r="J2406" s="41">
        <f t="shared" si="1"/>
        <v>2566.29</v>
      </c>
      <c r="K2406" s="37" t="str">
        <f t="array" ref="K2406">IFERROR(XLOOKUP(G2406,'Tipo de carga'!A:A,'Tipo de carga'!B:B))</f>
        <v>Autoabasto</v>
      </c>
      <c r="L2406" s="37">
        <f t="shared" si="2"/>
        <v>43</v>
      </c>
      <c r="M2406" s="37">
        <f t="shared" si="3"/>
        <v>22</v>
      </c>
      <c r="N2406" s="37">
        <f t="shared" si="4"/>
        <v>10</v>
      </c>
      <c r="O2406" s="37" t="str">
        <f t="array" ref="O2406">IFERROR(XLOOKUP(K2406,'Tipo de carga'!B:B,'Tipo de carga'!C:C))</f>
        <v>Diesel</v>
      </c>
    </row>
    <row r="2407">
      <c r="A2407" s="36">
        <v>1866.0</v>
      </c>
      <c r="B2407" s="37" t="str">
        <f>IFERROR(VLOOKUP(A2407,'asig octubre'!$A$2:$C$442,3,0))</f>
        <v>Pilgrims Tepo</v>
      </c>
      <c r="C2407" s="37" t="str">
        <f>IFERROR(VLOOKUP(A2407,'asig octubre'!$A$2:$B$442,2,0))</f>
        <v>EC-02</v>
      </c>
      <c r="D2407" s="38">
        <v>45587.712592592594</v>
      </c>
      <c r="E2407" s="36" t="s">
        <v>163</v>
      </c>
      <c r="F2407" s="37" t="str">
        <f t="array" ref="F2407">IFERROR(XLOOKUP(E2407,Operadores!A:A,Operadores!B:B))</f>
        <v>JORJON</v>
      </c>
      <c r="G2407" s="36" t="s">
        <v>72</v>
      </c>
      <c r="H2407" s="39">
        <v>19.59</v>
      </c>
      <c r="I2407" s="40">
        <v>197.0</v>
      </c>
      <c r="J2407" s="41">
        <f t="shared" si="1"/>
        <v>3859.23</v>
      </c>
      <c r="K2407" s="37" t="str">
        <f t="array" ref="K2407">IFERROR(XLOOKUP(G2407,'Tipo de carga'!A:A,'Tipo de carga'!B:B))</f>
        <v>Autoabasto</v>
      </c>
      <c r="L2407" s="37">
        <f t="shared" si="2"/>
        <v>43</v>
      </c>
      <c r="M2407" s="37">
        <f t="shared" si="3"/>
        <v>22</v>
      </c>
      <c r="N2407" s="37">
        <f t="shared" si="4"/>
        <v>10</v>
      </c>
      <c r="O2407" s="37" t="str">
        <f t="array" ref="O2407">IFERROR(XLOOKUP(K2407,'Tipo de carga'!B:B,'Tipo de carga'!C:C))</f>
        <v>Diesel</v>
      </c>
    </row>
    <row r="2408">
      <c r="A2408" s="36">
        <v>1757.0</v>
      </c>
      <c r="B2408" s="37" t="str">
        <f>IFERROR(VLOOKUP(A2408,'asig octubre'!$A$2:$C$442,3,0))</f>
        <v>Pilgrims Tepo</v>
      </c>
      <c r="C2408" s="37" t="str">
        <f>IFERROR(VLOOKUP(A2408,'asig octubre'!$A$2:$B$442,2,0))</f>
        <v>EC-02</v>
      </c>
      <c r="D2408" s="38">
        <v>45587.69445601852</v>
      </c>
      <c r="E2408" s="36" t="s">
        <v>171</v>
      </c>
      <c r="F2408" s="37" t="str">
        <f t="array" ref="F2408">IFERROR(XLOOKUP(E2408,Operadores!A:A,Operadores!B:B))</f>
        <v>RAMJOS</v>
      </c>
      <c r="G2408" s="36" t="s">
        <v>72</v>
      </c>
      <c r="H2408" s="39">
        <v>19.59</v>
      </c>
      <c r="I2408" s="40">
        <v>240.0</v>
      </c>
      <c r="J2408" s="41">
        <f t="shared" si="1"/>
        <v>4701.6</v>
      </c>
      <c r="K2408" s="37" t="str">
        <f t="array" ref="K2408">IFERROR(XLOOKUP(G2408,'Tipo de carga'!A:A,'Tipo de carga'!B:B))</f>
        <v>Autoabasto</v>
      </c>
      <c r="L2408" s="37">
        <f t="shared" si="2"/>
        <v>43</v>
      </c>
      <c r="M2408" s="37">
        <f t="shared" si="3"/>
        <v>22</v>
      </c>
      <c r="N2408" s="37">
        <f t="shared" si="4"/>
        <v>10</v>
      </c>
      <c r="O2408" s="37" t="str">
        <f t="array" ref="O2408">IFERROR(XLOOKUP(K2408,'Tipo de carga'!B:B,'Tipo de carga'!C:C))</f>
        <v>Diesel</v>
      </c>
    </row>
    <row r="2409">
      <c r="A2409" s="36">
        <v>2036.0</v>
      </c>
      <c r="B2409" s="37" t="str">
        <f>IFERROR(VLOOKUP(A2409,'asig octubre'!$A$2:$C$442,3,0))</f>
        <v>Liverpool Local</v>
      </c>
      <c r="C2409" s="37" t="str">
        <f>IFERROR(VLOOKUP(A2409,'asig octubre'!$A$2:$B$442,2,0))</f>
        <v>EC-01</v>
      </c>
      <c r="D2409" s="38">
        <v>45587.68146990741</v>
      </c>
      <c r="E2409" s="36" t="s">
        <v>333</v>
      </c>
      <c r="F2409" s="37" t="str">
        <f t="array" ref="F2409">IFERROR(XLOOKUP(E2409,Operadores!A:A,Operadores!B:B))</f>
        <v>RAMJUA03</v>
      </c>
      <c r="G2409" s="36" t="s">
        <v>72</v>
      </c>
      <c r="H2409" s="39">
        <v>19.59</v>
      </c>
      <c r="I2409" s="40">
        <v>677.0</v>
      </c>
      <c r="J2409" s="41">
        <f t="shared" si="1"/>
        <v>13262.43</v>
      </c>
      <c r="K2409" s="37" t="str">
        <f t="array" ref="K2409">IFERROR(XLOOKUP(G2409,'Tipo de carga'!A:A,'Tipo de carga'!B:B))</f>
        <v>Autoabasto</v>
      </c>
      <c r="L2409" s="37">
        <f t="shared" si="2"/>
        <v>43</v>
      </c>
      <c r="M2409" s="37">
        <f t="shared" si="3"/>
        <v>22</v>
      </c>
      <c r="N2409" s="37">
        <f t="shared" si="4"/>
        <v>10</v>
      </c>
      <c r="O2409" s="37" t="str">
        <f t="array" ref="O2409">IFERROR(XLOOKUP(K2409,'Tipo de carga'!B:B,'Tipo de carga'!C:C))</f>
        <v>Diesel</v>
      </c>
    </row>
    <row r="2410">
      <c r="A2410" s="36">
        <v>2047.0</v>
      </c>
      <c r="B2410" s="37" t="str">
        <f>IFERROR(VLOOKUP(A2410,'asig octubre'!$A$2:$C$442,3,0))</f>
        <v>Liverpool Local</v>
      </c>
      <c r="C2410" s="37" t="str">
        <f>IFERROR(VLOOKUP(A2410,'asig octubre'!$A$2:$B$442,2,0))</f>
        <v>EC-01</v>
      </c>
      <c r="D2410" s="38">
        <v>45587.6703587963</v>
      </c>
      <c r="E2410" s="36" t="s">
        <v>189</v>
      </c>
      <c r="F2410" s="37" t="str">
        <f t="array" ref="F2410">IFERROR(XLOOKUP(E2410,Operadores!A:A,Operadores!B:B))</f>
        <v>ORTROB</v>
      </c>
      <c r="G2410" s="36" t="s">
        <v>72</v>
      </c>
      <c r="H2410" s="39">
        <v>19.59</v>
      </c>
      <c r="I2410" s="40">
        <v>587.0</v>
      </c>
      <c r="J2410" s="41">
        <f t="shared" si="1"/>
        <v>11499.33</v>
      </c>
      <c r="K2410" s="37" t="str">
        <f t="array" ref="K2410">IFERROR(XLOOKUP(G2410,'Tipo de carga'!A:A,'Tipo de carga'!B:B))</f>
        <v>Autoabasto</v>
      </c>
      <c r="L2410" s="37">
        <f t="shared" si="2"/>
        <v>43</v>
      </c>
      <c r="M2410" s="37">
        <f t="shared" si="3"/>
        <v>22</v>
      </c>
      <c r="N2410" s="37">
        <f t="shared" si="4"/>
        <v>10</v>
      </c>
      <c r="O2410" s="37" t="str">
        <f t="array" ref="O2410">IFERROR(XLOOKUP(K2410,'Tipo de carga'!B:B,'Tipo de carga'!C:C))</f>
        <v>Diesel</v>
      </c>
    </row>
    <row r="2411">
      <c r="A2411" s="36">
        <v>1826.0</v>
      </c>
      <c r="B2411" s="37" t="str">
        <f>IFERROR(VLOOKUP(A2411,'asig octubre'!$A$2:$C$442,3,0))</f>
        <v>Wm Full</v>
      </c>
      <c r="C2411" s="37" t="str">
        <f>IFERROR(VLOOKUP(A2411,'asig octubre'!$A$2:$B$442,2,0))</f>
        <v>EC-08</v>
      </c>
      <c r="D2411" s="38">
        <v>45587.662673611114</v>
      </c>
      <c r="E2411" s="36" t="s">
        <v>298</v>
      </c>
      <c r="F2411" s="37" t="str">
        <f t="array" ref="F2411">IFERROR(XLOOKUP(E2411,Operadores!A:A,Operadores!B:B))</f>
        <v>MORFRE01</v>
      </c>
      <c r="G2411" s="36" t="s">
        <v>72</v>
      </c>
      <c r="H2411" s="39">
        <v>19.59</v>
      </c>
      <c r="I2411" s="40">
        <v>735.0</v>
      </c>
      <c r="J2411" s="41">
        <f t="shared" si="1"/>
        <v>14398.65</v>
      </c>
      <c r="K2411" s="37" t="str">
        <f t="array" ref="K2411">IFERROR(XLOOKUP(G2411,'Tipo de carga'!A:A,'Tipo de carga'!B:B))</f>
        <v>Autoabasto</v>
      </c>
      <c r="L2411" s="37">
        <f t="shared" si="2"/>
        <v>43</v>
      </c>
      <c r="M2411" s="37">
        <f t="shared" si="3"/>
        <v>22</v>
      </c>
      <c r="N2411" s="37">
        <f t="shared" si="4"/>
        <v>10</v>
      </c>
      <c r="O2411" s="37" t="str">
        <f t="array" ref="O2411">IFERROR(XLOOKUP(K2411,'Tipo de carga'!B:B,'Tipo de carga'!C:C))</f>
        <v>Diesel</v>
      </c>
    </row>
    <row r="2412">
      <c r="A2412" s="36">
        <v>2003.0</v>
      </c>
      <c r="B2412" s="37" t="str">
        <f>IFERROR(VLOOKUP(A2412,'asig octubre'!$A$2:$C$442,3,0))</f>
        <v>MeLi asignado SD</v>
      </c>
      <c r="C2412" s="37" t="str">
        <f>IFERROR(VLOOKUP(A2412,'asig octubre'!$A$2:$B$442,2,0))</f>
        <v>EC-05</v>
      </c>
      <c r="D2412" s="38">
        <v>45587.6274537037</v>
      </c>
      <c r="E2412" s="36" t="s">
        <v>371</v>
      </c>
      <c r="F2412" s="37" t="str">
        <f t="array" ref="F2412">IFERROR(XLOOKUP(E2412,Operadores!A:A,Operadores!B:B))</f>
        <v>MEDJOS01</v>
      </c>
      <c r="G2412" s="36" t="s">
        <v>72</v>
      </c>
      <c r="H2412" s="39">
        <v>19.59</v>
      </c>
      <c r="I2412" s="40">
        <v>360.0</v>
      </c>
      <c r="J2412" s="41">
        <f t="shared" si="1"/>
        <v>7052.4</v>
      </c>
      <c r="K2412" s="37" t="str">
        <f t="array" ref="K2412">IFERROR(XLOOKUP(G2412,'Tipo de carga'!A:A,'Tipo de carga'!B:B))</f>
        <v>Autoabasto</v>
      </c>
      <c r="L2412" s="37">
        <f t="shared" si="2"/>
        <v>43</v>
      </c>
      <c r="M2412" s="37">
        <f t="shared" si="3"/>
        <v>22</v>
      </c>
      <c r="N2412" s="37">
        <f t="shared" si="4"/>
        <v>10</v>
      </c>
      <c r="O2412" s="37" t="str">
        <f t="array" ref="O2412">IFERROR(XLOOKUP(K2412,'Tipo de carga'!B:B,'Tipo de carga'!C:C))</f>
        <v>Diesel</v>
      </c>
    </row>
    <row r="2413">
      <c r="A2413" s="36">
        <v>1977.0</v>
      </c>
      <c r="B2413" s="37" t="str">
        <f>IFERROR(VLOOKUP(A2413,'asig octubre'!$A$2:$C$442,3,0))</f>
        <v>Available</v>
      </c>
      <c r="C2413" s="37" t="str">
        <f>IFERROR(VLOOKUP(A2413,'asig octubre'!$A$2:$B$442,2,0))</f>
        <v>TTE</v>
      </c>
      <c r="D2413" s="38">
        <v>45587.619097222225</v>
      </c>
      <c r="E2413" s="36" t="s">
        <v>490</v>
      </c>
      <c r="F2413" s="37" t="str">
        <f t="array" ref="F2413">IFERROR(XLOOKUP(E2413,Operadores!A:A,Operadores!B:B))</f>
        <v>PANDAV</v>
      </c>
      <c r="G2413" s="36" t="s">
        <v>72</v>
      </c>
      <c r="H2413" s="39">
        <v>19.59</v>
      </c>
      <c r="I2413" s="40">
        <v>708.0</v>
      </c>
      <c r="J2413" s="41">
        <f t="shared" si="1"/>
        <v>13869.72</v>
      </c>
      <c r="K2413" s="37" t="str">
        <f t="array" ref="K2413">IFERROR(XLOOKUP(G2413,'Tipo de carga'!A:A,'Tipo de carga'!B:B))</f>
        <v>Autoabasto</v>
      </c>
      <c r="L2413" s="37">
        <f t="shared" si="2"/>
        <v>43</v>
      </c>
      <c r="M2413" s="37">
        <f t="shared" si="3"/>
        <v>22</v>
      </c>
      <c r="N2413" s="37">
        <f t="shared" si="4"/>
        <v>10</v>
      </c>
      <c r="O2413" s="37" t="str">
        <f t="array" ref="O2413">IFERROR(XLOOKUP(K2413,'Tipo de carga'!B:B,'Tipo de carga'!C:C))</f>
        <v>Diesel</v>
      </c>
    </row>
    <row r="2414">
      <c r="A2414" s="36">
        <v>1964.0</v>
      </c>
      <c r="B2414" s="37" t="str">
        <f>IFERROR(VLOOKUP(A2414,'asig octubre'!$A$2:$C$442,3,0))</f>
        <v>MeLi asignado SD</v>
      </c>
      <c r="C2414" s="37" t="str">
        <f>IFERROR(VLOOKUP(A2414,'asig octubre'!$A$2:$B$442,2,0))</f>
        <v>EC-05</v>
      </c>
      <c r="D2414" s="38">
        <v>45587.59465277778</v>
      </c>
      <c r="E2414" s="36" t="s">
        <v>236</v>
      </c>
      <c r="F2414" s="37" t="str">
        <f t="array" ref="F2414">IFERROR(XLOOKUP(E2414,Operadores!A:A,Operadores!B:B))</f>
        <v>BENOSC</v>
      </c>
      <c r="G2414" s="36" t="s">
        <v>72</v>
      </c>
      <c r="H2414" s="39">
        <v>19.59</v>
      </c>
      <c r="I2414" s="40">
        <v>443.0</v>
      </c>
      <c r="J2414" s="41">
        <f t="shared" si="1"/>
        <v>8678.37</v>
      </c>
      <c r="K2414" s="37" t="str">
        <f t="array" ref="K2414">IFERROR(XLOOKUP(G2414,'Tipo de carga'!A:A,'Tipo de carga'!B:B))</f>
        <v>Autoabasto</v>
      </c>
      <c r="L2414" s="37">
        <f t="shared" si="2"/>
        <v>43</v>
      </c>
      <c r="M2414" s="37">
        <f t="shared" si="3"/>
        <v>22</v>
      </c>
      <c r="N2414" s="37">
        <f t="shared" si="4"/>
        <v>10</v>
      </c>
      <c r="O2414" s="37" t="str">
        <f t="array" ref="O2414">IFERROR(XLOOKUP(K2414,'Tipo de carga'!B:B,'Tipo de carga'!C:C))</f>
        <v>Diesel</v>
      </c>
    </row>
    <row r="2415">
      <c r="A2415" s="36" t="s">
        <v>187</v>
      </c>
      <c r="B2415" s="37" t="str">
        <f>IFERROR(VLOOKUP(A2415,'asig octubre'!$A$2:$C$442,3,0))</f>
        <v/>
      </c>
      <c r="C2415" s="37" t="str">
        <f>IFERROR(VLOOKUP(A2415,'asig octubre'!$A$2:$B$442,2,0))</f>
        <v/>
      </c>
      <c r="D2415" s="38">
        <v>45587.591157407405</v>
      </c>
      <c r="E2415" s="36" t="s">
        <v>69</v>
      </c>
      <c r="F2415" s="37" t="str">
        <f t="array" ref="F2415">IFERROR(XLOOKUP(E2415,Operadores!A:A,Operadores!B:B))</f>
        <v>MTTO</v>
      </c>
      <c r="G2415" s="36" t="s">
        <v>72</v>
      </c>
      <c r="H2415" s="39">
        <v>19.59</v>
      </c>
      <c r="I2415" s="40">
        <v>12.0</v>
      </c>
      <c r="J2415" s="41">
        <f t="shared" si="1"/>
        <v>235.08</v>
      </c>
      <c r="K2415" s="37" t="str">
        <f t="array" ref="K2415">IFERROR(XLOOKUP(G2415,'Tipo de carga'!A:A,'Tipo de carga'!B:B))</f>
        <v>Autoabasto</v>
      </c>
      <c r="L2415" s="37">
        <f t="shared" si="2"/>
        <v>43</v>
      </c>
      <c r="M2415" s="37">
        <f t="shared" si="3"/>
        <v>22</v>
      </c>
      <c r="N2415" s="37">
        <f t="shared" si="4"/>
        <v>10</v>
      </c>
      <c r="O2415" s="37" t="str">
        <f t="array" ref="O2415">IFERROR(XLOOKUP(K2415,'Tipo de carga'!B:B,'Tipo de carga'!C:C))</f>
        <v>Diesel</v>
      </c>
    </row>
    <row r="2416">
      <c r="A2416" s="36">
        <v>1766.0</v>
      </c>
      <c r="B2416" s="37" t="str">
        <f>IFERROR(VLOOKUP(A2416,'asig octubre'!$A$2:$C$442,3,0))</f>
        <v>Available</v>
      </c>
      <c r="C2416" s="37" t="str">
        <f>IFERROR(VLOOKUP(A2416,'asig octubre'!$A$2:$B$442,2,0))</f>
        <v>TTE</v>
      </c>
      <c r="D2416" s="38">
        <v>45587.58195601852</v>
      </c>
      <c r="E2416" s="36" t="s">
        <v>484</v>
      </c>
      <c r="F2416" s="37" t="str">
        <f t="array" ref="F2416">IFERROR(XLOOKUP(E2416,Operadores!A:A,Operadores!B:B))</f>
        <v>MOLALE</v>
      </c>
      <c r="G2416" s="36" t="s">
        <v>72</v>
      </c>
      <c r="H2416" s="39">
        <v>19.59</v>
      </c>
      <c r="I2416" s="40">
        <v>461.0</v>
      </c>
      <c r="J2416" s="41">
        <f t="shared" si="1"/>
        <v>9030.99</v>
      </c>
      <c r="K2416" s="37" t="str">
        <f t="array" ref="K2416">IFERROR(XLOOKUP(G2416,'Tipo de carga'!A:A,'Tipo de carga'!B:B))</f>
        <v>Autoabasto</v>
      </c>
      <c r="L2416" s="37">
        <f t="shared" si="2"/>
        <v>43</v>
      </c>
      <c r="M2416" s="37">
        <f t="shared" si="3"/>
        <v>22</v>
      </c>
      <c r="N2416" s="37">
        <f t="shared" si="4"/>
        <v>10</v>
      </c>
      <c r="O2416" s="37" t="str">
        <f t="array" ref="O2416">IFERROR(XLOOKUP(K2416,'Tipo de carga'!B:B,'Tipo de carga'!C:C))</f>
        <v>Diesel</v>
      </c>
    </row>
    <row r="2417">
      <c r="A2417" s="36">
        <v>1949.0</v>
      </c>
      <c r="B2417" s="37" t="str">
        <f>IFERROR(VLOOKUP(A2417,'asig octubre'!$A$2:$C$442,3,0))</f>
        <v>MeLi asignado SD</v>
      </c>
      <c r="C2417" s="37" t="str">
        <f>IFERROR(VLOOKUP(A2417,'asig octubre'!$A$2:$B$442,2,0))</f>
        <v>EC-05</v>
      </c>
      <c r="D2417" s="38">
        <v>45587.565625</v>
      </c>
      <c r="E2417" s="36" t="s">
        <v>170</v>
      </c>
      <c r="F2417" s="37" t="str">
        <f t="array" ref="F2417">IFERROR(XLOOKUP(E2417,Operadores!A:A,Operadores!B:B))</f>
        <v>MIRISR</v>
      </c>
      <c r="G2417" s="36" t="s">
        <v>72</v>
      </c>
      <c r="H2417" s="39">
        <v>19.59</v>
      </c>
      <c r="I2417" s="40">
        <v>455.0</v>
      </c>
      <c r="J2417" s="41">
        <f t="shared" si="1"/>
        <v>8913.45</v>
      </c>
      <c r="K2417" s="37" t="str">
        <f t="array" ref="K2417">IFERROR(XLOOKUP(G2417,'Tipo de carga'!A:A,'Tipo de carga'!B:B))</f>
        <v>Autoabasto</v>
      </c>
      <c r="L2417" s="37">
        <f t="shared" si="2"/>
        <v>43</v>
      </c>
      <c r="M2417" s="37">
        <f t="shared" si="3"/>
        <v>22</v>
      </c>
      <c r="N2417" s="37">
        <f t="shared" si="4"/>
        <v>10</v>
      </c>
      <c r="O2417" s="37" t="str">
        <f t="array" ref="O2417">IFERROR(XLOOKUP(K2417,'Tipo de carga'!B:B,'Tipo de carga'!C:C))</f>
        <v>Diesel</v>
      </c>
    </row>
    <row r="2418">
      <c r="A2418" s="36">
        <v>1894.0</v>
      </c>
      <c r="B2418" s="37" t="str">
        <f>IFERROR(VLOOKUP(A2418,'asig octubre'!$A$2:$C$442,3,0))</f>
        <v>Pipas</v>
      </c>
      <c r="C2418" s="37" t="str">
        <f>IFERROR(VLOOKUP(A2418,'asig octubre'!$A$2:$B$442,2,0))</f>
        <v>EC-02</v>
      </c>
      <c r="D2418" s="38">
        <v>45587.553564814814</v>
      </c>
      <c r="E2418" s="36" t="s">
        <v>403</v>
      </c>
      <c r="F2418" s="37" t="str">
        <f t="array" ref="F2418">IFERROR(XLOOKUP(E2418,Operadores!A:A,Operadores!B:B))</f>
        <v>LOPJU</v>
      </c>
      <c r="G2418" s="36" t="s">
        <v>72</v>
      </c>
      <c r="H2418" s="39">
        <v>19.59</v>
      </c>
      <c r="I2418" s="40">
        <v>730.0</v>
      </c>
      <c r="J2418" s="41">
        <f t="shared" si="1"/>
        <v>14300.7</v>
      </c>
      <c r="K2418" s="37" t="str">
        <f t="array" ref="K2418">IFERROR(XLOOKUP(G2418,'Tipo de carga'!A:A,'Tipo de carga'!B:B))</f>
        <v>Autoabasto</v>
      </c>
      <c r="L2418" s="37">
        <f t="shared" si="2"/>
        <v>43</v>
      </c>
      <c r="M2418" s="37">
        <f t="shared" si="3"/>
        <v>22</v>
      </c>
      <c r="N2418" s="37">
        <f t="shared" si="4"/>
        <v>10</v>
      </c>
      <c r="O2418" s="37" t="str">
        <f t="array" ref="O2418">IFERROR(XLOOKUP(K2418,'Tipo de carga'!B:B,'Tipo de carga'!C:C))</f>
        <v>Diesel</v>
      </c>
    </row>
    <row r="2419">
      <c r="A2419" s="36">
        <v>1850.0</v>
      </c>
      <c r="B2419" s="37" t="str">
        <f>IFERROR(VLOOKUP(A2419,'asig octubre'!$A$2:$C$442,3,0))</f>
        <v>Circuitos</v>
      </c>
      <c r="C2419" s="37" t="str">
        <f>IFERROR(VLOOKUP(A2419,'asig octubre'!$A$2:$B$442,2,0))</f>
        <v>EC-03</v>
      </c>
      <c r="D2419" s="38">
        <v>45587.50208333333</v>
      </c>
      <c r="E2419" s="36" t="s">
        <v>487</v>
      </c>
      <c r="F2419" s="37" t="str">
        <f t="array" ref="F2419">IFERROR(XLOOKUP(E2419,Operadores!A:A,Operadores!B:B))</f>
        <v>DOMSAL</v>
      </c>
      <c r="G2419" s="36" t="s">
        <v>72</v>
      </c>
      <c r="H2419" s="39">
        <v>19.59</v>
      </c>
      <c r="I2419" s="40">
        <v>130.0</v>
      </c>
      <c r="J2419" s="41">
        <f t="shared" si="1"/>
        <v>2546.7</v>
      </c>
      <c r="K2419" s="37" t="str">
        <f t="array" ref="K2419">IFERROR(XLOOKUP(G2419,'Tipo de carga'!A:A,'Tipo de carga'!B:B))</f>
        <v>Autoabasto</v>
      </c>
      <c r="L2419" s="37">
        <f t="shared" si="2"/>
        <v>43</v>
      </c>
      <c r="M2419" s="37">
        <f t="shared" si="3"/>
        <v>22</v>
      </c>
      <c r="N2419" s="37">
        <f t="shared" si="4"/>
        <v>10</v>
      </c>
      <c r="O2419" s="37" t="str">
        <f t="array" ref="O2419">IFERROR(XLOOKUP(K2419,'Tipo de carga'!B:B,'Tipo de carga'!C:C))</f>
        <v>Diesel</v>
      </c>
    </row>
    <row r="2420">
      <c r="A2420" s="36">
        <v>2040.0</v>
      </c>
      <c r="B2420" s="37" t="str">
        <f>IFERROR(VLOOKUP(A2420,'asig octubre'!$A$2:$C$442,3,0))</f>
        <v>Liverpool Local</v>
      </c>
      <c r="C2420" s="37" t="str">
        <f>IFERROR(VLOOKUP(A2420,'asig octubre'!$A$2:$B$442,2,0))</f>
        <v>EC-01</v>
      </c>
      <c r="D2420" s="38">
        <v>45587.47273148148</v>
      </c>
      <c r="E2420" s="36" t="s">
        <v>430</v>
      </c>
      <c r="F2420" s="37" t="str">
        <f t="array" ref="F2420">IFERROR(XLOOKUP(E2420,Operadores!A:A,Operadores!B:B))</f>
        <v>GONAL01</v>
      </c>
      <c r="G2420" s="36" t="s">
        <v>72</v>
      </c>
      <c r="H2420" s="39">
        <v>19.59</v>
      </c>
      <c r="I2420" s="40">
        <v>611.0</v>
      </c>
      <c r="J2420" s="41">
        <f t="shared" si="1"/>
        <v>11969.49</v>
      </c>
      <c r="K2420" s="37" t="str">
        <f t="array" ref="K2420">IFERROR(XLOOKUP(G2420,'Tipo de carga'!A:A,'Tipo de carga'!B:B))</f>
        <v>Autoabasto</v>
      </c>
      <c r="L2420" s="37">
        <f t="shared" si="2"/>
        <v>43</v>
      </c>
      <c r="M2420" s="37">
        <f t="shared" si="3"/>
        <v>22</v>
      </c>
      <c r="N2420" s="37">
        <f t="shared" si="4"/>
        <v>10</v>
      </c>
      <c r="O2420" s="37" t="str">
        <f t="array" ref="O2420">IFERROR(XLOOKUP(K2420,'Tipo de carga'!B:B,'Tipo de carga'!C:C))</f>
        <v>Diesel</v>
      </c>
    </row>
    <row r="2421">
      <c r="A2421" s="36">
        <v>1751.0</v>
      </c>
      <c r="B2421" s="37" t="str">
        <f>IFERROR(VLOOKUP(A2421,'asig octubre'!$A$2:$C$442,3,0))</f>
        <v>Liverpool Local</v>
      </c>
      <c r="C2421" s="37" t="str">
        <f>IFERROR(VLOOKUP(A2421,'asig octubre'!$A$2:$B$442,2,0))</f>
        <v>EC-01</v>
      </c>
      <c r="D2421" s="38">
        <v>45587.46711805555</v>
      </c>
      <c r="E2421" s="36" t="s">
        <v>453</v>
      </c>
      <c r="F2421" s="37" t="str">
        <f t="array" ref="F2421">IFERROR(XLOOKUP(E2421,Operadores!A:A,Operadores!B:B))</f>
        <v>GARLO</v>
      </c>
      <c r="G2421" s="36" t="s">
        <v>72</v>
      </c>
      <c r="H2421" s="39">
        <v>19.59</v>
      </c>
      <c r="I2421" s="40">
        <v>401.0</v>
      </c>
      <c r="J2421" s="41">
        <f t="shared" si="1"/>
        <v>7855.59</v>
      </c>
      <c r="K2421" s="37" t="str">
        <f t="array" ref="K2421">IFERROR(XLOOKUP(G2421,'Tipo de carga'!A:A,'Tipo de carga'!B:B))</f>
        <v>Autoabasto</v>
      </c>
      <c r="L2421" s="37">
        <f t="shared" si="2"/>
        <v>43</v>
      </c>
      <c r="M2421" s="37">
        <f t="shared" si="3"/>
        <v>22</v>
      </c>
      <c r="N2421" s="37">
        <f t="shared" si="4"/>
        <v>10</v>
      </c>
      <c r="O2421" s="37" t="str">
        <f t="array" ref="O2421">IFERROR(XLOOKUP(K2421,'Tipo de carga'!B:B,'Tipo de carga'!C:C))</f>
        <v>Diesel</v>
      </c>
    </row>
    <row r="2422">
      <c r="A2422" s="36">
        <v>1777.0</v>
      </c>
      <c r="B2422" s="37" t="str">
        <f>IFERROR(VLOOKUP(A2422,'asig octubre'!$A$2:$C$442,3,0))</f>
        <v>Liverpool Local</v>
      </c>
      <c r="C2422" s="37" t="str">
        <f>IFERROR(VLOOKUP(A2422,'asig octubre'!$A$2:$B$442,2,0))</f>
        <v>EC-01</v>
      </c>
      <c r="D2422" s="38">
        <v>45587.45627314815</v>
      </c>
      <c r="E2422" s="36" t="s">
        <v>534</v>
      </c>
      <c r="F2422" s="37" t="str">
        <f t="array" ref="F2422">IFERROR(XLOOKUP(E2422,Operadores!A:A,Operadores!B:B))</f>
        <v>GARDAN</v>
      </c>
      <c r="G2422" s="36" t="s">
        <v>72</v>
      </c>
      <c r="H2422" s="39">
        <v>19.59</v>
      </c>
      <c r="I2422" s="40">
        <v>851.0</v>
      </c>
      <c r="J2422" s="41">
        <f t="shared" si="1"/>
        <v>16671.09</v>
      </c>
      <c r="K2422" s="37" t="str">
        <f t="array" ref="K2422">IFERROR(XLOOKUP(G2422,'Tipo de carga'!A:A,'Tipo de carga'!B:B))</f>
        <v>Autoabasto</v>
      </c>
      <c r="L2422" s="37">
        <f t="shared" si="2"/>
        <v>43</v>
      </c>
      <c r="M2422" s="37">
        <f t="shared" si="3"/>
        <v>22</v>
      </c>
      <c r="N2422" s="37">
        <f t="shared" si="4"/>
        <v>10</v>
      </c>
      <c r="O2422" s="37" t="str">
        <f t="array" ref="O2422">IFERROR(XLOOKUP(K2422,'Tipo de carga'!B:B,'Tipo de carga'!C:C))</f>
        <v>Diesel</v>
      </c>
    </row>
    <row r="2423">
      <c r="A2423" s="36">
        <v>1980.0</v>
      </c>
      <c r="B2423" s="37" t="str">
        <f>IFERROR(VLOOKUP(A2423,'asig octubre'!$A$2:$C$442,3,0))</f>
        <v>MeLi asignado SD</v>
      </c>
      <c r="C2423" s="37" t="str">
        <f>IFERROR(VLOOKUP(A2423,'asig octubre'!$A$2:$B$442,2,0))</f>
        <v>EC-05</v>
      </c>
      <c r="D2423" s="38">
        <v>45587.455046296294</v>
      </c>
      <c r="E2423" s="36" t="s">
        <v>404</v>
      </c>
      <c r="F2423" s="37" t="str">
        <f t="array" ref="F2423">IFERROR(XLOOKUP(E2423,Operadores!A:A,Operadores!B:B))</f>
        <v>CHAJOE</v>
      </c>
      <c r="G2423" s="36" t="s">
        <v>72</v>
      </c>
      <c r="H2423" s="39">
        <v>19.59</v>
      </c>
      <c r="I2423" s="40">
        <v>665.0</v>
      </c>
      <c r="J2423" s="41">
        <f t="shared" si="1"/>
        <v>13027.35</v>
      </c>
      <c r="K2423" s="37" t="str">
        <f t="array" ref="K2423">IFERROR(XLOOKUP(G2423,'Tipo de carga'!A:A,'Tipo de carga'!B:B))</f>
        <v>Autoabasto</v>
      </c>
      <c r="L2423" s="37">
        <f t="shared" si="2"/>
        <v>43</v>
      </c>
      <c r="M2423" s="37">
        <f t="shared" si="3"/>
        <v>22</v>
      </c>
      <c r="N2423" s="37">
        <f t="shared" si="4"/>
        <v>10</v>
      </c>
      <c r="O2423" s="37" t="str">
        <f t="array" ref="O2423">IFERROR(XLOOKUP(K2423,'Tipo de carga'!B:B,'Tipo de carga'!C:C))</f>
        <v>Diesel</v>
      </c>
    </row>
    <row r="2424">
      <c r="A2424" s="36">
        <v>1965.0</v>
      </c>
      <c r="B2424" s="37" t="str">
        <f>IFERROR(VLOOKUP(A2424,'asig octubre'!$A$2:$C$442,3,0))</f>
        <v>Circuitos</v>
      </c>
      <c r="C2424" s="37" t="str">
        <f>IFERROR(VLOOKUP(A2424,'asig octubre'!$A$2:$B$442,2,0))</f>
        <v>EC-03</v>
      </c>
      <c r="D2424" s="38">
        <v>45587.403969907406</v>
      </c>
      <c r="E2424" s="36" t="s">
        <v>157</v>
      </c>
      <c r="F2424" s="37" t="str">
        <f t="array" ref="F2424">IFERROR(XLOOKUP(E2424,Operadores!A:A,Operadores!B:B))</f>
        <v>CRUAUR</v>
      </c>
      <c r="G2424" s="36" t="s">
        <v>72</v>
      </c>
      <c r="H2424" s="39">
        <v>19.59</v>
      </c>
      <c r="I2424" s="40">
        <v>274.0</v>
      </c>
      <c r="J2424" s="41">
        <f t="shared" si="1"/>
        <v>5367.66</v>
      </c>
      <c r="K2424" s="37" t="str">
        <f t="array" ref="K2424">IFERROR(XLOOKUP(G2424,'Tipo de carga'!A:A,'Tipo de carga'!B:B))</f>
        <v>Autoabasto</v>
      </c>
      <c r="L2424" s="37">
        <f t="shared" si="2"/>
        <v>43</v>
      </c>
      <c r="M2424" s="37">
        <f t="shared" si="3"/>
        <v>22</v>
      </c>
      <c r="N2424" s="37">
        <f t="shared" si="4"/>
        <v>10</v>
      </c>
      <c r="O2424" s="37" t="str">
        <f t="array" ref="O2424">IFERROR(XLOOKUP(K2424,'Tipo de carga'!B:B,'Tipo de carga'!C:C))</f>
        <v>Diesel</v>
      </c>
    </row>
    <row r="2425">
      <c r="A2425" s="36">
        <v>1947.0</v>
      </c>
      <c r="B2425" s="37" t="str">
        <f>IFERROR(VLOOKUP(A2425,'asig octubre'!$A$2:$C$442,3,0))</f>
        <v>Circuitos</v>
      </c>
      <c r="C2425" s="37" t="str">
        <f>IFERROR(VLOOKUP(A2425,'asig octubre'!$A$2:$B$442,2,0))</f>
        <v>EC-03</v>
      </c>
      <c r="D2425" s="38">
        <v>45587.39405092593</v>
      </c>
      <c r="E2425" s="36" t="s">
        <v>484</v>
      </c>
      <c r="F2425" s="37" t="str">
        <f t="array" ref="F2425">IFERROR(XLOOKUP(E2425,Operadores!A:A,Operadores!B:B))</f>
        <v>MOLALE</v>
      </c>
      <c r="G2425" s="36" t="s">
        <v>72</v>
      </c>
      <c r="H2425" s="39">
        <v>19.59</v>
      </c>
      <c r="I2425" s="40">
        <v>282.0</v>
      </c>
      <c r="J2425" s="41">
        <f t="shared" si="1"/>
        <v>5524.38</v>
      </c>
      <c r="K2425" s="37" t="str">
        <f t="array" ref="K2425">IFERROR(XLOOKUP(G2425,'Tipo de carga'!A:A,'Tipo de carga'!B:B))</f>
        <v>Autoabasto</v>
      </c>
      <c r="L2425" s="37">
        <f t="shared" si="2"/>
        <v>43</v>
      </c>
      <c r="M2425" s="37">
        <f t="shared" si="3"/>
        <v>22</v>
      </c>
      <c r="N2425" s="37">
        <f t="shared" si="4"/>
        <v>10</v>
      </c>
      <c r="O2425" s="37" t="str">
        <f t="array" ref="O2425">IFERROR(XLOOKUP(K2425,'Tipo de carga'!B:B,'Tipo de carga'!C:C))</f>
        <v>Diesel</v>
      </c>
    </row>
    <row r="2426">
      <c r="A2426" s="36">
        <v>2042.0</v>
      </c>
      <c r="B2426" s="37" t="str">
        <f>IFERROR(VLOOKUP(A2426,'asig octubre'!$A$2:$C$442,3,0))</f>
        <v>Available</v>
      </c>
      <c r="C2426" s="37" t="str">
        <f>IFERROR(VLOOKUP(A2426,'asig octubre'!$A$2:$B$442,2,0))</f>
        <v>TTE</v>
      </c>
      <c r="D2426" s="38">
        <v>45587.37873842593</v>
      </c>
      <c r="E2426" s="36" t="s">
        <v>228</v>
      </c>
      <c r="F2426" s="37" t="str">
        <f t="array" ref="F2426">IFERROR(XLOOKUP(E2426,Operadores!A:A,Operadores!B:B))</f>
        <v>ESCALA</v>
      </c>
      <c r="G2426" s="36" t="s">
        <v>72</v>
      </c>
      <c r="H2426" s="39">
        <v>19.59</v>
      </c>
      <c r="I2426" s="40">
        <v>460.0</v>
      </c>
      <c r="J2426" s="41">
        <f t="shared" si="1"/>
        <v>9011.4</v>
      </c>
      <c r="K2426" s="37" t="str">
        <f t="array" ref="K2426">IFERROR(XLOOKUP(G2426,'Tipo de carga'!A:A,'Tipo de carga'!B:B))</f>
        <v>Autoabasto</v>
      </c>
      <c r="L2426" s="37">
        <f t="shared" si="2"/>
        <v>43</v>
      </c>
      <c r="M2426" s="37">
        <f t="shared" si="3"/>
        <v>22</v>
      </c>
      <c r="N2426" s="37">
        <f t="shared" si="4"/>
        <v>10</v>
      </c>
      <c r="O2426" s="37" t="str">
        <f t="array" ref="O2426">IFERROR(XLOOKUP(K2426,'Tipo de carga'!B:B,'Tipo de carga'!C:C))</f>
        <v>Diesel</v>
      </c>
    </row>
    <row r="2427">
      <c r="A2427" s="36">
        <v>1812.0</v>
      </c>
      <c r="B2427" s="37" t="str">
        <f>IFERROR(VLOOKUP(A2427,'asig octubre'!$A$2:$C$442,3,0))</f>
        <v>Patieros sucursal</v>
      </c>
      <c r="C2427" s="37" t="str">
        <f>IFERROR(VLOOKUP(A2427,'asig octubre'!$A$2:$B$442,2,0))</f>
        <v>EC-03</v>
      </c>
      <c r="D2427" s="38">
        <v>45587.33997685185</v>
      </c>
      <c r="E2427" s="36" t="s">
        <v>167</v>
      </c>
      <c r="F2427" s="37" t="str">
        <f t="array" ref="F2427">IFERROR(XLOOKUP(E2427,Operadores!A:A,Operadores!B:B))</f>
        <v>REYVI01</v>
      </c>
      <c r="G2427" s="36" t="s">
        <v>72</v>
      </c>
      <c r="H2427" s="39">
        <v>19.59</v>
      </c>
      <c r="I2427" s="40">
        <v>492.0</v>
      </c>
      <c r="J2427" s="41">
        <f t="shared" si="1"/>
        <v>9638.28</v>
      </c>
      <c r="K2427" s="37" t="str">
        <f t="array" ref="K2427">IFERROR(XLOOKUP(G2427,'Tipo de carga'!A:A,'Tipo de carga'!B:B))</f>
        <v>Autoabasto</v>
      </c>
      <c r="L2427" s="37">
        <f t="shared" si="2"/>
        <v>43</v>
      </c>
      <c r="M2427" s="37">
        <f t="shared" si="3"/>
        <v>22</v>
      </c>
      <c r="N2427" s="37">
        <f t="shared" si="4"/>
        <v>10</v>
      </c>
      <c r="O2427" s="37" t="str">
        <f t="array" ref="O2427">IFERROR(XLOOKUP(K2427,'Tipo de carga'!B:B,'Tipo de carga'!C:C))</f>
        <v>Diesel</v>
      </c>
    </row>
    <row r="2428">
      <c r="A2428" s="36">
        <v>2001.0</v>
      </c>
      <c r="B2428" s="37" t="str">
        <f>IFERROR(VLOOKUP(A2428,'asig octubre'!$A$2:$C$442,3,0))</f>
        <v>MeLi Dedicado Merida</v>
      </c>
      <c r="C2428" s="37" t="str">
        <f>IFERROR(VLOOKUP(A2428,'asig octubre'!$A$2:$B$442,2,0))</f>
        <v>EC-05</v>
      </c>
      <c r="D2428" s="38">
        <v>45587.29008101852</v>
      </c>
      <c r="E2428" s="36" t="s">
        <v>292</v>
      </c>
      <c r="F2428" s="37" t="str">
        <f t="array" ref="F2428">IFERROR(XLOOKUP(E2428,Operadores!A:A,Operadores!B:B))</f>
        <v>GARJUL</v>
      </c>
      <c r="G2428" s="36" t="s">
        <v>72</v>
      </c>
      <c r="H2428" s="39">
        <v>19.59</v>
      </c>
      <c r="I2428" s="40">
        <v>300.0</v>
      </c>
      <c r="J2428" s="41">
        <f t="shared" si="1"/>
        <v>5877</v>
      </c>
      <c r="K2428" s="37" t="str">
        <f t="array" ref="K2428">IFERROR(XLOOKUP(G2428,'Tipo de carga'!A:A,'Tipo de carga'!B:B))</f>
        <v>Autoabasto</v>
      </c>
      <c r="L2428" s="37">
        <f t="shared" si="2"/>
        <v>43</v>
      </c>
      <c r="M2428" s="37">
        <f t="shared" si="3"/>
        <v>22</v>
      </c>
      <c r="N2428" s="37">
        <f t="shared" si="4"/>
        <v>10</v>
      </c>
      <c r="O2428" s="37" t="str">
        <f t="array" ref="O2428">IFERROR(XLOOKUP(K2428,'Tipo de carga'!B:B,'Tipo de carga'!C:C))</f>
        <v>Diesel</v>
      </c>
    </row>
    <row r="2429">
      <c r="A2429" s="36">
        <v>1639.0</v>
      </c>
      <c r="B2429" s="37" t="str">
        <f>IFERROR(VLOOKUP(A2429,'asig octubre'!$A$2:$C$442,3,0))</f>
        <v>Liverpool Local</v>
      </c>
      <c r="C2429" s="37" t="str">
        <f>IFERROR(VLOOKUP(A2429,'asig octubre'!$A$2:$B$442,2,0))</f>
        <v>EC-01</v>
      </c>
      <c r="D2429" s="38">
        <v>45587.253842592596</v>
      </c>
      <c r="E2429" s="36" t="s">
        <v>341</v>
      </c>
      <c r="F2429" s="37" t="str">
        <f t="array" ref="F2429">IFERROR(XLOOKUP(E2429,Operadores!A:A,Operadores!B:B))</f>
        <v>SALJO01</v>
      </c>
      <c r="G2429" s="36" t="s">
        <v>72</v>
      </c>
      <c r="H2429" s="39">
        <v>19.59</v>
      </c>
      <c r="I2429" s="40">
        <v>646.0</v>
      </c>
      <c r="J2429" s="41">
        <f t="shared" si="1"/>
        <v>12655.14</v>
      </c>
      <c r="K2429" s="37" t="str">
        <f t="array" ref="K2429">IFERROR(XLOOKUP(G2429,'Tipo de carga'!A:A,'Tipo de carga'!B:B))</f>
        <v>Autoabasto</v>
      </c>
      <c r="L2429" s="37">
        <f t="shared" si="2"/>
        <v>43</v>
      </c>
      <c r="M2429" s="37">
        <f t="shared" si="3"/>
        <v>22</v>
      </c>
      <c r="N2429" s="37">
        <f t="shared" si="4"/>
        <v>10</v>
      </c>
      <c r="O2429" s="37" t="str">
        <f t="array" ref="O2429">IFERROR(XLOOKUP(K2429,'Tipo de carga'!B:B,'Tipo de carga'!C:C))</f>
        <v>Diesel</v>
      </c>
    </row>
    <row r="2430">
      <c r="A2430" s="36">
        <v>1823.0</v>
      </c>
      <c r="B2430" s="37" t="str">
        <f>IFERROR(VLOOKUP(A2430,'asig octubre'!$A$2:$C$442,3,0))</f>
        <v>Liverpool Local</v>
      </c>
      <c r="C2430" s="37" t="str">
        <f>IFERROR(VLOOKUP(A2430,'asig octubre'!$A$2:$B$442,2,0))</f>
        <v>EC-01</v>
      </c>
      <c r="D2430" s="38">
        <v>45587.2003587963</v>
      </c>
      <c r="E2430" s="36" t="s">
        <v>343</v>
      </c>
      <c r="F2430" s="37" t="str">
        <f t="array" ref="F2430">IFERROR(XLOOKUP(E2430,Operadores!A:A,Operadores!B:B))</f>
        <v>MONCAR</v>
      </c>
      <c r="G2430" s="36" t="s">
        <v>72</v>
      </c>
      <c r="H2430" s="39">
        <v>19.59</v>
      </c>
      <c r="I2430" s="40">
        <v>833.0</v>
      </c>
      <c r="J2430" s="41">
        <f t="shared" si="1"/>
        <v>16318.47</v>
      </c>
      <c r="K2430" s="37" t="str">
        <f t="array" ref="K2430">IFERROR(XLOOKUP(G2430,'Tipo de carga'!A:A,'Tipo de carga'!B:B))</f>
        <v>Autoabasto</v>
      </c>
      <c r="L2430" s="37">
        <f t="shared" si="2"/>
        <v>43</v>
      </c>
      <c r="M2430" s="37">
        <f t="shared" si="3"/>
        <v>22</v>
      </c>
      <c r="N2430" s="37">
        <f t="shared" si="4"/>
        <v>10</v>
      </c>
      <c r="O2430" s="37" t="str">
        <f t="array" ref="O2430">IFERROR(XLOOKUP(K2430,'Tipo de carga'!B:B,'Tipo de carga'!C:C))</f>
        <v>Diesel</v>
      </c>
    </row>
    <row r="2431">
      <c r="A2431" s="36">
        <v>2010.0</v>
      </c>
      <c r="B2431" s="37" t="str">
        <f>IFERROR(VLOOKUP(A2431,'asig octubre'!$A$2:$C$442,3,0))</f>
        <v>MeLi asignado SD</v>
      </c>
      <c r="C2431" s="37" t="str">
        <f>IFERROR(VLOOKUP(A2431,'asig octubre'!$A$2:$B$442,2,0))</f>
        <v>EC-05</v>
      </c>
      <c r="D2431" s="38">
        <v>45587.19721064815</v>
      </c>
      <c r="E2431" s="36" t="s">
        <v>348</v>
      </c>
      <c r="F2431" s="37" t="str">
        <f t="array" ref="F2431">IFERROR(XLOOKUP(E2431,Operadores!A:A,Operadores!B:B))</f>
        <v>REYFER01</v>
      </c>
      <c r="G2431" s="36" t="s">
        <v>72</v>
      </c>
      <c r="H2431" s="39">
        <v>19.59</v>
      </c>
      <c r="I2431" s="40">
        <v>270.0</v>
      </c>
      <c r="J2431" s="41">
        <f t="shared" si="1"/>
        <v>5289.3</v>
      </c>
      <c r="K2431" s="37" t="str">
        <f t="array" ref="K2431">IFERROR(XLOOKUP(G2431,'Tipo de carga'!A:A,'Tipo de carga'!B:B))</f>
        <v>Autoabasto</v>
      </c>
      <c r="L2431" s="37">
        <f t="shared" si="2"/>
        <v>43</v>
      </c>
      <c r="M2431" s="37">
        <f t="shared" si="3"/>
        <v>22</v>
      </c>
      <c r="N2431" s="37">
        <f t="shared" si="4"/>
        <v>10</v>
      </c>
      <c r="O2431" s="37" t="str">
        <f t="array" ref="O2431">IFERROR(XLOOKUP(K2431,'Tipo de carga'!B:B,'Tipo de carga'!C:C))</f>
        <v>Diesel</v>
      </c>
    </row>
    <row r="2432">
      <c r="A2432" s="36">
        <v>1869.0</v>
      </c>
      <c r="B2432" s="37" t="str">
        <f>IFERROR(VLOOKUP(A2432,'asig octubre'!$A$2:$C$442,3,0))</f>
        <v>Circuitos</v>
      </c>
      <c r="C2432" s="37" t="str">
        <f>IFERROR(VLOOKUP(A2432,'asig octubre'!$A$2:$B$442,2,0))</f>
        <v>EC-03</v>
      </c>
      <c r="D2432" s="38">
        <v>45587.15476851852</v>
      </c>
      <c r="E2432" s="36" t="s">
        <v>271</v>
      </c>
      <c r="F2432" s="37" t="str">
        <f t="array" ref="F2432">IFERROR(XLOOKUP(E2432,Operadores!A:A,Operadores!B:B))</f>
        <v>MERUBA</v>
      </c>
      <c r="G2432" s="36" t="s">
        <v>72</v>
      </c>
      <c r="H2432" s="39">
        <v>19.59</v>
      </c>
      <c r="I2432" s="40">
        <v>620.0</v>
      </c>
      <c r="J2432" s="41">
        <f t="shared" si="1"/>
        <v>12145.8</v>
      </c>
      <c r="K2432" s="37" t="str">
        <f t="array" ref="K2432">IFERROR(XLOOKUP(G2432,'Tipo de carga'!A:A,'Tipo de carga'!B:B))</f>
        <v>Autoabasto</v>
      </c>
      <c r="L2432" s="37">
        <f t="shared" si="2"/>
        <v>43</v>
      </c>
      <c r="M2432" s="37">
        <f t="shared" si="3"/>
        <v>22</v>
      </c>
      <c r="N2432" s="37">
        <f t="shared" si="4"/>
        <v>10</v>
      </c>
      <c r="O2432" s="37" t="str">
        <f t="array" ref="O2432">IFERROR(XLOOKUP(K2432,'Tipo de carga'!B:B,'Tipo de carga'!C:C))</f>
        <v>Diesel</v>
      </c>
    </row>
    <row r="2433">
      <c r="A2433" s="36">
        <v>1628.0</v>
      </c>
      <c r="B2433" s="37" t="str">
        <f>IFERROR(VLOOKUP(A2433,'asig octubre'!$A$2:$C$442,3,0))</f>
        <v>Liverpool Local</v>
      </c>
      <c r="C2433" s="37" t="str">
        <f>IFERROR(VLOOKUP(A2433,'asig octubre'!$A$2:$B$442,2,0))</f>
        <v>EC-01</v>
      </c>
      <c r="D2433" s="38">
        <v>45587.11981481482</v>
      </c>
      <c r="E2433" s="36" t="s">
        <v>525</v>
      </c>
      <c r="F2433" s="37" t="str">
        <f t="array" ref="F2433">IFERROR(XLOOKUP(E2433,Operadores!A:A,Operadores!B:B))</f>
        <v>LEMANT</v>
      </c>
      <c r="G2433" s="36" t="s">
        <v>72</v>
      </c>
      <c r="H2433" s="39">
        <v>19.59</v>
      </c>
      <c r="I2433" s="40">
        <v>421.0</v>
      </c>
      <c r="J2433" s="41">
        <f t="shared" si="1"/>
        <v>8247.39</v>
      </c>
      <c r="K2433" s="37" t="str">
        <f t="array" ref="K2433">IFERROR(XLOOKUP(G2433,'Tipo de carga'!A:A,'Tipo de carga'!B:B))</f>
        <v>Autoabasto</v>
      </c>
      <c r="L2433" s="37">
        <f t="shared" si="2"/>
        <v>43</v>
      </c>
      <c r="M2433" s="37">
        <f t="shared" si="3"/>
        <v>22</v>
      </c>
      <c r="N2433" s="37">
        <f t="shared" si="4"/>
        <v>10</v>
      </c>
      <c r="O2433" s="37" t="str">
        <f t="array" ref="O2433">IFERROR(XLOOKUP(K2433,'Tipo de carga'!B:B,'Tipo de carga'!C:C))</f>
        <v>Diesel</v>
      </c>
    </row>
    <row r="2434">
      <c r="A2434" s="36">
        <v>1760.0</v>
      </c>
      <c r="B2434" s="37" t="str">
        <f>IFERROR(VLOOKUP(A2434,'asig octubre'!$A$2:$C$442,3,0))</f>
        <v>Pipas</v>
      </c>
      <c r="C2434" s="37" t="str">
        <f>IFERROR(VLOOKUP(A2434,'asig octubre'!$A$2:$B$442,2,0))</f>
        <v>EC-02</v>
      </c>
      <c r="D2434" s="38">
        <v>45587.09774305556</v>
      </c>
      <c r="E2434" s="36" t="s">
        <v>154</v>
      </c>
      <c r="F2434" s="37" t="str">
        <f t="array" ref="F2434">IFERROR(XLOOKUP(E2434,Operadores!A:A,Operadores!B:B))</f>
        <v>MARJO08</v>
      </c>
      <c r="G2434" s="36" t="s">
        <v>72</v>
      </c>
      <c r="H2434" s="39">
        <v>19.59</v>
      </c>
      <c r="I2434" s="40">
        <v>402.0</v>
      </c>
      <c r="J2434" s="41">
        <f t="shared" si="1"/>
        <v>7875.18</v>
      </c>
      <c r="K2434" s="37" t="str">
        <f t="array" ref="K2434">IFERROR(XLOOKUP(G2434,'Tipo de carga'!A:A,'Tipo de carga'!B:B))</f>
        <v>Autoabasto</v>
      </c>
      <c r="L2434" s="37">
        <f t="shared" si="2"/>
        <v>43</v>
      </c>
      <c r="M2434" s="37">
        <f t="shared" si="3"/>
        <v>22</v>
      </c>
      <c r="N2434" s="37">
        <f t="shared" si="4"/>
        <v>10</v>
      </c>
      <c r="O2434" s="37" t="str">
        <f t="array" ref="O2434">IFERROR(XLOOKUP(K2434,'Tipo de carga'!B:B,'Tipo de carga'!C:C))</f>
        <v>Diesel</v>
      </c>
    </row>
    <row r="2435">
      <c r="A2435" s="36">
        <v>1901.0</v>
      </c>
      <c r="B2435" s="37" t="str">
        <f>IFERROR(VLOOKUP(A2435,'asig octubre'!$A$2:$C$442,3,0))</f>
        <v>Pipas</v>
      </c>
      <c r="C2435" s="37" t="str">
        <f>IFERROR(VLOOKUP(A2435,'asig octubre'!$A$2:$B$442,2,0))</f>
        <v>EC-02</v>
      </c>
      <c r="D2435" s="38">
        <v>45587.08445601852</v>
      </c>
      <c r="E2435" s="36" t="s">
        <v>411</v>
      </c>
      <c r="F2435" s="37" t="str">
        <f t="array" ref="F2435">IFERROR(XLOOKUP(E2435,Operadores!A:A,Operadores!B:B))</f>
        <v>APODA</v>
      </c>
      <c r="G2435" s="36" t="s">
        <v>72</v>
      </c>
      <c r="H2435" s="39">
        <v>19.59</v>
      </c>
      <c r="I2435" s="40">
        <v>640.0</v>
      </c>
      <c r="J2435" s="41">
        <f t="shared" si="1"/>
        <v>12537.6</v>
      </c>
      <c r="K2435" s="37" t="str">
        <f t="array" ref="K2435">IFERROR(XLOOKUP(G2435,'Tipo de carga'!A:A,'Tipo de carga'!B:B))</f>
        <v>Autoabasto</v>
      </c>
      <c r="L2435" s="37">
        <f t="shared" si="2"/>
        <v>43</v>
      </c>
      <c r="M2435" s="37">
        <f t="shared" si="3"/>
        <v>22</v>
      </c>
      <c r="N2435" s="37">
        <f t="shared" si="4"/>
        <v>10</v>
      </c>
      <c r="O2435" s="37" t="str">
        <f t="array" ref="O2435">IFERROR(XLOOKUP(K2435,'Tipo de carga'!B:B,'Tipo de carga'!C:C))</f>
        <v>Diesel</v>
      </c>
    </row>
    <row r="2436">
      <c r="A2436" s="36">
        <v>1986.0</v>
      </c>
      <c r="B2436" s="37" t="str">
        <f>IFERROR(VLOOKUP(A2436,'asig octubre'!$A$2:$C$442,3,0))</f>
        <v>MeLi asignado SD</v>
      </c>
      <c r="C2436" s="37" t="str">
        <f>IFERROR(VLOOKUP(A2436,'asig octubre'!$A$2:$B$442,2,0))</f>
        <v>EC-05</v>
      </c>
      <c r="D2436" s="38">
        <v>45587.079305555555</v>
      </c>
      <c r="E2436" s="36" t="s">
        <v>387</v>
      </c>
      <c r="F2436" s="37" t="str">
        <f t="array" ref="F2436">IFERROR(XLOOKUP(E2436,Operadores!A:A,Operadores!B:B))</f>
        <v>SOSMAR</v>
      </c>
      <c r="G2436" s="36" t="s">
        <v>72</v>
      </c>
      <c r="H2436" s="39">
        <v>19.59</v>
      </c>
      <c r="I2436" s="40">
        <v>792.0</v>
      </c>
      <c r="J2436" s="41">
        <f t="shared" si="1"/>
        <v>15515.28</v>
      </c>
      <c r="K2436" s="37" t="str">
        <f t="array" ref="K2436">IFERROR(XLOOKUP(G2436,'Tipo de carga'!A:A,'Tipo de carga'!B:B))</f>
        <v>Autoabasto</v>
      </c>
      <c r="L2436" s="37">
        <f t="shared" si="2"/>
        <v>43</v>
      </c>
      <c r="M2436" s="37">
        <f t="shared" si="3"/>
        <v>22</v>
      </c>
      <c r="N2436" s="37">
        <f t="shared" si="4"/>
        <v>10</v>
      </c>
      <c r="O2436" s="37" t="str">
        <f t="array" ref="O2436">IFERROR(XLOOKUP(K2436,'Tipo de carga'!B:B,'Tipo de carga'!C:C))</f>
        <v>Diesel</v>
      </c>
    </row>
    <row r="2437">
      <c r="A2437" s="36">
        <v>2020.0</v>
      </c>
      <c r="B2437" s="37" t="str">
        <f>IFERROR(VLOOKUP(A2437,'asig octubre'!$A$2:$C$442,3,0))</f>
        <v>Available</v>
      </c>
      <c r="C2437" s="37" t="str">
        <f>IFERROR(VLOOKUP(A2437,'asig octubre'!$A$2:$B$442,2,0))</f>
        <v>TTE</v>
      </c>
      <c r="D2437" s="38">
        <v>45587.01991898148</v>
      </c>
      <c r="E2437" s="36" t="s">
        <v>164</v>
      </c>
      <c r="F2437" s="37" t="str">
        <f t="array" ref="F2437">IFERROR(XLOOKUP(E2437,Operadores!A:A,Operadores!B:B))</f>
        <v>MUÑOSC</v>
      </c>
      <c r="G2437" s="36" t="s">
        <v>72</v>
      </c>
      <c r="H2437" s="39">
        <v>19.59</v>
      </c>
      <c r="I2437" s="40">
        <v>244.0</v>
      </c>
      <c r="J2437" s="41">
        <f t="shared" si="1"/>
        <v>4779.96</v>
      </c>
      <c r="K2437" s="37" t="str">
        <f t="array" ref="K2437">IFERROR(XLOOKUP(G2437,'Tipo de carga'!A:A,'Tipo de carga'!B:B))</f>
        <v>Autoabasto</v>
      </c>
      <c r="L2437" s="37">
        <f t="shared" si="2"/>
        <v>43</v>
      </c>
      <c r="M2437" s="37">
        <f t="shared" si="3"/>
        <v>22</v>
      </c>
      <c r="N2437" s="37">
        <f t="shared" si="4"/>
        <v>10</v>
      </c>
      <c r="O2437" s="37" t="str">
        <f t="array" ref="O2437">IFERROR(XLOOKUP(K2437,'Tipo de carga'!B:B,'Tipo de carga'!C:C))</f>
        <v>Diesel</v>
      </c>
    </row>
    <row r="2438">
      <c r="A2438" s="36">
        <v>1881.0</v>
      </c>
      <c r="B2438" s="37" t="str">
        <f>IFERROR(VLOOKUP(A2438,'asig octubre'!$A$2:$C$442,3,0))</f>
        <v>Circuitos</v>
      </c>
      <c r="C2438" s="37" t="str">
        <f>IFERROR(VLOOKUP(A2438,'asig octubre'!$A$2:$B$442,2,0))</f>
        <v>EC-03</v>
      </c>
      <c r="D2438" s="38">
        <v>45587.86800925926</v>
      </c>
      <c r="E2438" s="36" t="s">
        <v>210</v>
      </c>
      <c r="F2438" s="37" t="str">
        <f t="array" ref="F2438">IFERROR(XLOOKUP(E2438,Operadores!A:A,Operadores!B:B))</f>
        <v>CERJER</v>
      </c>
      <c r="G2438" s="36" t="s">
        <v>19</v>
      </c>
      <c r="H2438" s="39">
        <v>19.59</v>
      </c>
      <c r="I2438" s="40">
        <v>430.0</v>
      </c>
      <c r="J2438" s="41">
        <f t="shared" si="1"/>
        <v>8423.7</v>
      </c>
      <c r="K2438" s="37" t="str">
        <f t="array" ref="K2438">IFERROR(XLOOKUP(G2438,'Tipo de carga'!A:A,'Tipo de carga'!B:B))</f>
        <v>Autoabasto</v>
      </c>
      <c r="L2438" s="37">
        <f t="shared" si="2"/>
        <v>43</v>
      </c>
      <c r="M2438" s="37">
        <f t="shared" si="3"/>
        <v>22</v>
      </c>
      <c r="N2438" s="37">
        <f t="shared" si="4"/>
        <v>10</v>
      </c>
      <c r="O2438" s="37" t="str">
        <f t="array" ref="O2438">IFERROR(XLOOKUP(K2438,'Tipo de carga'!B:B,'Tipo de carga'!C:C))</f>
        <v>Diesel</v>
      </c>
    </row>
    <row r="2439">
      <c r="A2439" s="36">
        <v>1890.0</v>
      </c>
      <c r="B2439" s="37" t="str">
        <f>IFERROR(VLOOKUP(A2439,'asig octubre'!$A$2:$C$442,3,0))</f>
        <v>Sayer Sencillo</v>
      </c>
      <c r="C2439" s="37" t="str">
        <f>IFERROR(VLOOKUP(A2439,'asig octubre'!$A$2:$B$442,2,0))</f>
        <v>EC-04</v>
      </c>
      <c r="D2439" s="38">
        <v>45587.83621527778</v>
      </c>
      <c r="E2439" s="36" t="s">
        <v>463</v>
      </c>
      <c r="F2439" s="37" t="str">
        <f t="array" ref="F2439">IFERROR(XLOOKUP(E2439,Operadores!A:A,Operadores!B:B))</f>
        <v>OSOCA01</v>
      </c>
      <c r="G2439" s="36" t="s">
        <v>19</v>
      </c>
      <c r="H2439" s="39">
        <v>19.59</v>
      </c>
      <c r="I2439" s="40">
        <v>420.0</v>
      </c>
      <c r="J2439" s="41">
        <f t="shared" si="1"/>
        <v>8227.8</v>
      </c>
      <c r="K2439" s="37" t="str">
        <f t="array" ref="K2439">IFERROR(XLOOKUP(G2439,'Tipo de carga'!A:A,'Tipo de carga'!B:B))</f>
        <v>Autoabasto</v>
      </c>
      <c r="L2439" s="37">
        <f t="shared" si="2"/>
        <v>43</v>
      </c>
      <c r="M2439" s="37">
        <f t="shared" si="3"/>
        <v>22</v>
      </c>
      <c r="N2439" s="37">
        <f t="shared" si="4"/>
        <v>10</v>
      </c>
      <c r="O2439" s="37" t="str">
        <f t="array" ref="O2439">IFERROR(XLOOKUP(K2439,'Tipo de carga'!B:B,'Tipo de carga'!C:C))</f>
        <v>Diesel</v>
      </c>
    </row>
    <row r="2440">
      <c r="A2440" s="36">
        <v>1972.0</v>
      </c>
      <c r="B2440" s="37" t="str">
        <f>IFERROR(VLOOKUP(A2440,'asig octubre'!$A$2:$C$442,3,0))</f>
        <v>Sayer Sencillo</v>
      </c>
      <c r="C2440" s="37" t="str">
        <f>IFERROR(VLOOKUP(A2440,'asig octubre'!$A$2:$B$442,2,0))</f>
        <v>EC-04</v>
      </c>
      <c r="D2440" s="38">
        <v>45587.801712962966</v>
      </c>
      <c r="E2440" s="36" t="s">
        <v>59</v>
      </c>
      <c r="F2440" s="37" t="str">
        <f t="array" ref="F2440">IFERROR(XLOOKUP(E2440,Operadores!A:A,Operadores!B:B))</f>
        <v>ROMJOS</v>
      </c>
      <c r="G2440" s="36" t="s">
        <v>19</v>
      </c>
      <c r="H2440" s="39">
        <v>19.59</v>
      </c>
      <c r="I2440" s="40">
        <v>238.0</v>
      </c>
      <c r="J2440" s="41">
        <f t="shared" si="1"/>
        <v>4662.42</v>
      </c>
      <c r="K2440" s="37" t="str">
        <f t="array" ref="K2440">IFERROR(XLOOKUP(G2440,'Tipo de carga'!A:A,'Tipo de carga'!B:B))</f>
        <v>Autoabasto</v>
      </c>
      <c r="L2440" s="37">
        <f t="shared" si="2"/>
        <v>43</v>
      </c>
      <c r="M2440" s="37">
        <f t="shared" si="3"/>
        <v>22</v>
      </c>
      <c r="N2440" s="37">
        <f t="shared" si="4"/>
        <v>10</v>
      </c>
      <c r="O2440" s="37" t="str">
        <f t="array" ref="O2440">IFERROR(XLOOKUP(K2440,'Tipo de carga'!B:B,'Tipo de carga'!C:C))</f>
        <v>Diesel</v>
      </c>
    </row>
    <row r="2441">
      <c r="A2441" s="36">
        <v>1665.0</v>
      </c>
      <c r="B2441" s="37" t="str">
        <f>IFERROR(VLOOKUP(A2441,'asig octubre'!$A$2:$C$442,3,0))</f>
        <v>Protans</v>
      </c>
      <c r="C2441" s="37" t="str">
        <f>IFERROR(VLOOKUP(A2441,'asig octubre'!$A$2:$B$442,2,0))</f>
        <v>EC-03</v>
      </c>
      <c r="D2441" s="38">
        <v>45587.73368055555</v>
      </c>
      <c r="E2441" s="36" t="s">
        <v>153</v>
      </c>
      <c r="F2441" s="37" t="str">
        <f t="array" ref="F2441">IFERROR(XLOOKUP(E2441,Operadores!A:A,Operadores!B:B))</f>
        <v>LECJOS</v>
      </c>
      <c r="G2441" s="36" t="s">
        <v>19</v>
      </c>
      <c r="H2441" s="39">
        <v>19.59</v>
      </c>
      <c r="I2441" s="40">
        <v>394.0</v>
      </c>
      <c r="J2441" s="41">
        <f t="shared" si="1"/>
        <v>7718.46</v>
      </c>
      <c r="K2441" s="37" t="str">
        <f t="array" ref="K2441">IFERROR(XLOOKUP(G2441,'Tipo de carga'!A:A,'Tipo de carga'!B:B))</f>
        <v>Autoabasto</v>
      </c>
      <c r="L2441" s="37">
        <f t="shared" si="2"/>
        <v>43</v>
      </c>
      <c r="M2441" s="37">
        <f t="shared" si="3"/>
        <v>22</v>
      </c>
      <c r="N2441" s="37">
        <f t="shared" si="4"/>
        <v>10</v>
      </c>
      <c r="O2441" s="37" t="str">
        <f t="array" ref="O2441">IFERROR(XLOOKUP(K2441,'Tipo de carga'!B:B,'Tipo de carga'!C:C))</f>
        <v>Diesel</v>
      </c>
    </row>
    <row r="2442">
      <c r="A2442" s="36">
        <v>2038.0</v>
      </c>
      <c r="B2442" s="37" t="str">
        <f>IFERROR(VLOOKUP(A2442,'asig octubre'!$A$2:$C$442,3,0))</f>
        <v>Available</v>
      </c>
      <c r="C2442" s="37" t="str">
        <f>IFERROR(VLOOKUP(A2442,'asig octubre'!$A$2:$B$442,2,0))</f>
        <v>TTE</v>
      </c>
      <c r="D2442" s="38">
        <v>45587.70861111111</v>
      </c>
      <c r="E2442" s="36" t="s">
        <v>424</v>
      </c>
      <c r="F2442" s="37" t="str">
        <f t="array" ref="F2442">IFERROR(XLOOKUP(E2442,Operadores!A:A,Operadores!B:B))</f>
        <v>BENMAX01</v>
      </c>
      <c r="G2442" s="36" t="s">
        <v>19</v>
      </c>
      <c r="H2442" s="39">
        <v>19.59</v>
      </c>
      <c r="I2442" s="40">
        <v>476.0</v>
      </c>
      <c r="J2442" s="41">
        <f t="shared" si="1"/>
        <v>9324.84</v>
      </c>
      <c r="K2442" s="37" t="str">
        <f t="array" ref="K2442">IFERROR(XLOOKUP(G2442,'Tipo de carga'!A:A,'Tipo de carga'!B:B))</f>
        <v>Autoabasto</v>
      </c>
      <c r="L2442" s="37">
        <f t="shared" si="2"/>
        <v>43</v>
      </c>
      <c r="M2442" s="37">
        <f t="shared" si="3"/>
        <v>22</v>
      </c>
      <c r="N2442" s="37">
        <f t="shared" si="4"/>
        <v>10</v>
      </c>
      <c r="O2442" s="37" t="str">
        <f t="array" ref="O2442">IFERROR(XLOOKUP(K2442,'Tipo de carga'!B:B,'Tipo de carga'!C:C))</f>
        <v>Diesel</v>
      </c>
    </row>
    <row r="2443">
      <c r="A2443" s="36" t="s">
        <v>531</v>
      </c>
      <c r="B2443" s="37" t="str">
        <f>IFERROR(VLOOKUP(A2443,'asig octubre'!$A$2:$C$442,3,0))</f>
        <v/>
      </c>
      <c r="C2443" s="37" t="str">
        <f>IFERROR(VLOOKUP(A2443,'asig octubre'!$A$2:$B$442,2,0))</f>
        <v/>
      </c>
      <c r="D2443" s="38">
        <v>45587.69679398148</v>
      </c>
      <c r="E2443" s="36" t="s">
        <v>69</v>
      </c>
      <c r="F2443" s="37" t="str">
        <f t="array" ref="F2443">IFERROR(XLOOKUP(E2443,Operadores!A:A,Operadores!B:B))</f>
        <v>MTTO</v>
      </c>
      <c r="G2443" s="36" t="s">
        <v>19</v>
      </c>
      <c r="H2443" s="39">
        <v>19.59</v>
      </c>
      <c r="I2443" s="40">
        <v>100.0</v>
      </c>
      <c r="J2443" s="41">
        <f t="shared" si="1"/>
        <v>1959</v>
      </c>
      <c r="K2443" s="37" t="str">
        <f t="array" ref="K2443">IFERROR(XLOOKUP(G2443,'Tipo de carga'!A:A,'Tipo de carga'!B:B))</f>
        <v>Autoabasto</v>
      </c>
      <c r="L2443" s="37">
        <f t="shared" si="2"/>
        <v>43</v>
      </c>
      <c r="M2443" s="37">
        <f t="shared" si="3"/>
        <v>22</v>
      </c>
      <c r="N2443" s="37">
        <f t="shared" si="4"/>
        <v>10</v>
      </c>
      <c r="O2443" s="37" t="str">
        <f t="array" ref="O2443">IFERROR(XLOOKUP(K2443,'Tipo de carga'!B:B,'Tipo de carga'!C:C))</f>
        <v>Diesel</v>
      </c>
    </row>
    <row r="2444">
      <c r="A2444" s="36">
        <v>1808.0</v>
      </c>
      <c r="B2444" s="37" t="str">
        <f>IFERROR(VLOOKUP(A2444,'asig octubre'!$A$2:$C$442,3,0))</f>
        <v>Sayer Full</v>
      </c>
      <c r="C2444" s="37" t="str">
        <f>IFERROR(VLOOKUP(A2444,'asig octubre'!$A$2:$B$442,2,0))</f>
        <v>EC-04</v>
      </c>
      <c r="D2444" s="38">
        <v>45587.6934375</v>
      </c>
      <c r="E2444" s="36" t="s">
        <v>55</v>
      </c>
      <c r="F2444" s="37" t="str">
        <f t="array" ref="F2444">IFERROR(XLOOKUP(E2444,Operadores!A:A,Operadores!B:B))</f>
        <v>ZAPNO</v>
      </c>
      <c r="G2444" s="36" t="s">
        <v>19</v>
      </c>
      <c r="H2444" s="39">
        <v>19.59</v>
      </c>
      <c r="I2444" s="40">
        <v>332.0</v>
      </c>
      <c r="J2444" s="41">
        <f t="shared" si="1"/>
        <v>6503.88</v>
      </c>
      <c r="K2444" s="37" t="str">
        <f t="array" ref="K2444">IFERROR(XLOOKUP(G2444,'Tipo de carga'!A:A,'Tipo de carga'!B:B))</f>
        <v>Autoabasto</v>
      </c>
      <c r="L2444" s="37">
        <f t="shared" si="2"/>
        <v>43</v>
      </c>
      <c r="M2444" s="37">
        <f t="shared" si="3"/>
        <v>22</v>
      </c>
      <c r="N2444" s="37">
        <f t="shared" si="4"/>
        <v>10</v>
      </c>
      <c r="O2444" s="37" t="str">
        <f t="array" ref="O2444">IFERROR(XLOOKUP(K2444,'Tipo de carga'!B:B,'Tipo de carga'!C:C))</f>
        <v>Diesel</v>
      </c>
    </row>
    <row r="2445">
      <c r="A2445" s="36">
        <v>1853.0</v>
      </c>
      <c r="B2445" s="37" t="str">
        <f>IFERROR(VLOOKUP(A2445,'asig octubre'!$A$2:$C$442,3,0))</f>
        <v>Sayer Sencillo</v>
      </c>
      <c r="C2445" s="37" t="str">
        <f>IFERROR(VLOOKUP(A2445,'asig octubre'!$A$2:$B$442,2,0))</f>
        <v>EC-04</v>
      </c>
      <c r="D2445" s="38">
        <v>45587.68478009259</v>
      </c>
      <c r="E2445" s="36" t="s">
        <v>65</v>
      </c>
      <c r="F2445" s="37" t="str">
        <f t="array" ref="F2445">IFERROR(XLOOKUP(E2445,Operadores!A:A,Operadores!B:B))</f>
        <v>VARRUB</v>
      </c>
      <c r="G2445" s="36" t="s">
        <v>19</v>
      </c>
      <c r="H2445" s="39">
        <v>19.59</v>
      </c>
      <c r="I2445" s="40">
        <v>770.0</v>
      </c>
      <c r="J2445" s="41">
        <f t="shared" si="1"/>
        <v>15084.3</v>
      </c>
      <c r="K2445" s="37" t="str">
        <f t="array" ref="K2445">IFERROR(XLOOKUP(G2445,'Tipo de carga'!A:A,'Tipo de carga'!B:B))</f>
        <v>Autoabasto</v>
      </c>
      <c r="L2445" s="37">
        <f t="shared" si="2"/>
        <v>43</v>
      </c>
      <c r="M2445" s="37">
        <f t="shared" si="3"/>
        <v>22</v>
      </c>
      <c r="N2445" s="37">
        <f t="shared" si="4"/>
        <v>10</v>
      </c>
      <c r="O2445" s="37" t="str">
        <f t="array" ref="O2445">IFERROR(XLOOKUP(K2445,'Tipo de carga'!B:B,'Tipo de carga'!C:C))</f>
        <v>Diesel</v>
      </c>
    </row>
    <row r="2446">
      <c r="A2446" s="36">
        <v>1886.0</v>
      </c>
      <c r="B2446" s="37" t="str">
        <f>IFERROR(VLOOKUP(A2446,'asig octubre'!$A$2:$C$442,3,0))</f>
        <v>Circuitos</v>
      </c>
      <c r="C2446" s="37" t="str">
        <f>IFERROR(VLOOKUP(A2446,'asig octubre'!$A$2:$B$442,2,0))</f>
        <v>EC-03</v>
      </c>
      <c r="D2446" s="38">
        <v>45587.635729166665</v>
      </c>
      <c r="E2446" s="36" t="s">
        <v>260</v>
      </c>
      <c r="F2446" s="37" t="str">
        <f t="array" ref="F2446">IFERROR(XLOOKUP(E2446,Operadores!A:A,Operadores!B:B))</f>
        <v>CORER</v>
      </c>
      <c r="G2446" s="36" t="s">
        <v>19</v>
      </c>
      <c r="H2446" s="39">
        <v>19.59</v>
      </c>
      <c r="I2446" s="40">
        <v>266.0</v>
      </c>
      <c r="J2446" s="41">
        <f t="shared" si="1"/>
        <v>5210.94</v>
      </c>
      <c r="K2446" s="37" t="str">
        <f t="array" ref="K2446">IFERROR(XLOOKUP(G2446,'Tipo de carga'!A:A,'Tipo de carga'!B:B))</f>
        <v>Autoabasto</v>
      </c>
      <c r="L2446" s="37">
        <f t="shared" si="2"/>
        <v>43</v>
      </c>
      <c r="M2446" s="37">
        <f t="shared" si="3"/>
        <v>22</v>
      </c>
      <c r="N2446" s="37">
        <f t="shared" si="4"/>
        <v>10</v>
      </c>
      <c r="O2446" s="37" t="str">
        <f t="array" ref="O2446">IFERROR(XLOOKUP(K2446,'Tipo de carga'!B:B,'Tipo de carga'!C:C))</f>
        <v>Diesel</v>
      </c>
    </row>
    <row r="2447">
      <c r="A2447" s="36">
        <v>1675.0</v>
      </c>
      <c r="B2447" s="37" t="str">
        <f>IFERROR(VLOOKUP(A2447,'asig octubre'!$A$2:$C$442,3,0))</f>
        <v>Sayer Patios y T.</v>
      </c>
      <c r="C2447" s="37" t="str">
        <f>IFERROR(VLOOKUP(A2447,'asig octubre'!$A$2:$B$442,2,0))</f>
        <v>EC-04</v>
      </c>
      <c r="D2447" s="38">
        <v>45587.625659722224</v>
      </c>
      <c r="E2447" s="36" t="s">
        <v>435</v>
      </c>
      <c r="F2447" s="37" t="str">
        <f t="array" ref="F2447">IFERROR(XLOOKUP(E2447,Operadores!A:A,Operadores!B:B))</f>
        <v>DIABER</v>
      </c>
      <c r="G2447" s="36" t="s">
        <v>19</v>
      </c>
      <c r="H2447" s="39">
        <v>19.59</v>
      </c>
      <c r="I2447" s="40">
        <v>380.0</v>
      </c>
      <c r="J2447" s="41">
        <f t="shared" si="1"/>
        <v>7444.2</v>
      </c>
      <c r="K2447" s="37" t="str">
        <f t="array" ref="K2447">IFERROR(XLOOKUP(G2447,'Tipo de carga'!A:A,'Tipo de carga'!B:B))</f>
        <v>Autoabasto</v>
      </c>
      <c r="L2447" s="37">
        <f t="shared" si="2"/>
        <v>43</v>
      </c>
      <c r="M2447" s="37">
        <f t="shared" si="3"/>
        <v>22</v>
      </c>
      <c r="N2447" s="37">
        <f t="shared" si="4"/>
        <v>10</v>
      </c>
      <c r="O2447" s="37" t="str">
        <f t="array" ref="O2447">IFERROR(XLOOKUP(K2447,'Tipo de carga'!B:B,'Tipo de carga'!C:C))</f>
        <v>Diesel</v>
      </c>
    </row>
    <row r="2448">
      <c r="A2448" s="36">
        <v>1797.0</v>
      </c>
      <c r="B2448" s="37" t="str">
        <f>IFERROR(VLOOKUP(A2448,'asig octubre'!$A$2:$C$442,3,0))</f>
        <v>Colgate</v>
      </c>
      <c r="C2448" s="37" t="str">
        <f>IFERROR(VLOOKUP(A2448,'asig octubre'!$A$2:$B$442,2,0))</f>
        <v>EC-04</v>
      </c>
      <c r="D2448" s="38">
        <v>45587.58652777778</v>
      </c>
      <c r="E2448" s="36" t="s">
        <v>457</v>
      </c>
      <c r="F2448" s="37" t="str">
        <f t="array" ref="F2448">IFERROR(XLOOKUP(E2448,Operadores!A:A,Operadores!B:B))</f>
        <v>DEJMAR</v>
      </c>
      <c r="G2448" s="36" t="s">
        <v>19</v>
      </c>
      <c r="H2448" s="39">
        <v>19.59</v>
      </c>
      <c r="I2448" s="40">
        <v>664.0</v>
      </c>
      <c r="J2448" s="41">
        <f t="shared" si="1"/>
        <v>13007.76</v>
      </c>
      <c r="K2448" s="37" t="str">
        <f t="array" ref="K2448">IFERROR(XLOOKUP(G2448,'Tipo de carga'!A:A,'Tipo de carga'!B:B))</f>
        <v>Autoabasto</v>
      </c>
      <c r="L2448" s="37">
        <f t="shared" si="2"/>
        <v>43</v>
      </c>
      <c r="M2448" s="37">
        <f t="shared" si="3"/>
        <v>22</v>
      </c>
      <c r="N2448" s="37">
        <f t="shared" si="4"/>
        <v>10</v>
      </c>
      <c r="O2448" s="37" t="str">
        <f t="array" ref="O2448">IFERROR(XLOOKUP(K2448,'Tipo de carga'!B:B,'Tipo de carga'!C:C))</f>
        <v>Diesel</v>
      </c>
    </row>
    <row r="2449">
      <c r="A2449" s="36">
        <v>1903.0</v>
      </c>
      <c r="B2449" s="37" t="str">
        <f>IFERROR(VLOOKUP(A2449,'asig octubre'!$A$2:$C$442,3,0))</f>
        <v>Sayer Vuelteros</v>
      </c>
      <c r="C2449" s="37" t="str">
        <f>IFERROR(VLOOKUP(A2449,'asig octubre'!$A$2:$B$442,2,0))</f>
        <v>EC-04</v>
      </c>
      <c r="D2449" s="38">
        <v>45587.57467592593</v>
      </c>
      <c r="E2449" s="36" t="s">
        <v>45</v>
      </c>
      <c r="F2449" s="37" t="str">
        <f t="array" ref="F2449">IFERROR(XLOOKUP(E2449,Operadores!A:A,Operadores!B:B))</f>
        <v>HEREM</v>
      </c>
      <c r="G2449" s="36" t="s">
        <v>19</v>
      </c>
      <c r="H2449" s="39">
        <v>19.59</v>
      </c>
      <c r="I2449" s="40">
        <v>780.0</v>
      </c>
      <c r="J2449" s="41">
        <f t="shared" si="1"/>
        <v>15280.2</v>
      </c>
      <c r="K2449" s="37" t="str">
        <f t="array" ref="K2449">IFERROR(XLOOKUP(G2449,'Tipo de carga'!A:A,'Tipo de carga'!B:B))</f>
        <v>Autoabasto</v>
      </c>
      <c r="L2449" s="37">
        <f t="shared" si="2"/>
        <v>43</v>
      </c>
      <c r="M2449" s="37">
        <f t="shared" si="3"/>
        <v>22</v>
      </c>
      <c r="N2449" s="37">
        <f t="shared" si="4"/>
        <v>10</v>
      </c>
      <c r="O2449" s="37" t="str">
        <f t="array" ref="O2449">IFERROR(XLOOKUP(K2449,'Tipo de carga'!B:B,'Tipo de carga'!C:C))</f>
        <v>Diesel</v>
      </c>
    </row>
    <row r="2450">
      <c r="A2450" s="36">
        <v>1970.0</v>
      </c>
      <c r="B2450" s="37" t="str">
        <f>IFERROR(VLOOKUP(A2450,'asig octubre'!$A$2:$C$442,3,0))</f>
        <v>Sayer Vuelteros</v>
      </c>
      <c r="C2450" s="37" t="str">
        <f>IFERROR(VLOOKUP(A2450,'asig octubre'!$A$2:$B$442,2,0))</f>
        <v>EC-04</v>
      </c>
      <c r="D2450" s="38">
        <v>45587.55646990741</v>
      </c>
      <c r="E2450" s="36" t="s">
        <v>47</v>
      </c>
      <c r="F2450" s="37" t="str">
        <f t="array" ref="F2450">IFERROR(XLOOKUP(E2450,Operadores!A:A,Operadores!B:B))</f>
        <v>HERLEX</v>
      </c>
      <c r="G2450" s="36" t="s">
        <v>19</v>
      </c>
      <c r="H2450" s="39">
        <v>19.59</v>
      </c>
      <c r="I2450" s="40">
        <v>650.0</v>
      </c>
      <c r="J2450" s="41">
        <f t="shared" si="1"/>
        <v>12733.5</v>
      </c>
      <c r="K2450" s="37" t="str">
        <f t="array" ref="K2450">IFERROR(XLOOKUP(G2450,'Tipo de carga'!A:A,'Tipo de carga'!B:B))</f>
        <v>Autoabasto</v>
      </c>
      <c r="L2450" s="37">
        <f t="shared" si="2"/>
        <v>43</v>
      </c>
      <c r="M2450" s="37">
        <f t="shared" si="3"/>
        <v>22</v>
      </c>
      <c r="N2450" s="37">
        <f t="shared" si="4"/>
        <v>10</v>
      </c>
      <c r="O2450" s="37" t="str">
        <f t="array" ref="O2450">IFERROR(XLOOKUP(K2450,'Tipo de carga'!B:B,'Tipo de carga'!C:C))</f>
        <v>Diesel</v>
      </c>
    </row>
    <row r="2451">
      <c r="A2451" s="36">
        <v>1975.0</v>
      </c>
      <c r="B2451" s="37" t="str">
        <f>IFERROR(VLOOKUP(A2451,'asig octubre'!$A$2:$C$442,3,0))</f>
        <v>Sayer Sencillo</v>
      </c>
      <c r="C2451" s="37" t="str">
        <f>IFERROR(VLOOKUP(A2451,'asig octubre'!$A$2:$B$442,2,0))</f>
        <v>EC-04</v>
      </c>
      <c r="D2451" s="38">
        <v>45587.54486111111</v>
      </c>
      <c r="E2451" s="36" t="s">
        <v>76</v>
      </c>
      <c r="F2451" s="37" t="str">
        <f t="array" ref="F2451">IFERROR(XLOOKUP(E2451,Operadores!A:A,Operadores!B:B))</f>
        <v>GALSA</v>
      </c>
      <c r="G2451" s="36" t="s">
        <v>19</v>
      </c>
      <c r="H2451" s="39">
        <v>19.59</v>
      </c>
      <c r="I2451" s="40">
        <v>460.0</v>
      </c>
      <c r="J2451" s="41">
        <f t="shared" si="1"/>
        <v>9011.4</v>
      </c>
      <c r="K2451" s="37" t="str">
        <f t="array" ref="K2451">IFERROR(XLOOKUP(G2451,'Tipo de carga'!A:A,'Tipo de carga'!B:B))</f>
        <v>Autoabasto</v>
      </c>
      <c r="L2451" s="37">
        <f t="shared" si="2"/>
        <v>43</v>
      </c>
      <c r="M2451" s="37">
        <f t="shared" si="3"/>
        <v>22</v>
      </c>
      <c r="N2451" s="37">
        <f t="shared" si="4"/>
        <v>10</v>
      </c>
      <c r="O2451" s="37" t="str">
        <f t="array" ref="O2451">IFERROR(XLOOKUP(K2451,'Tipo de carga'!B:B,'Tipo de carga'!C:C))</f>
        <v>Diesel</v>
      </c>
    </row>
    <row r="2452">
      <c r="A2452" s="36">
        <v>1969.0</v>
      </c>
      <c r="B2452" s="37" t="str">
        <f>IFERROR(VLOOKUP(A2452,'asig octubre'!$A$2:$C$442,3,0))</f>
        <v>Sayer Sencillo</v>
      </c>
      <c r="C2452" s="37" t="str">
        <f>IFERROR(VLOOKUP(A2452,'asig octubre'!$A$2:$B$442,2,0))</f>
        <v>EC-04</v>
      </c>
      <c r="D2452" s="38">
        <v>45587.52680555556</v>
      </c>
      <c r="E2452" s="36" t="s">
        <v>250</v>
      </c>
      <c r="F2452" s="37" t="str">
        <f t="array" ref="F2452">IFERROR(XLOOKUP(E2452,Operadores!A:A,Operadores!B:B))</f>
        <v>FIGMAR</v>
      </c>
      <c r="G2452" s="36" t="s">
        <v>19</v>
      </c>
      <c r="H2452" s="39">
        <v>19.59</v>
      </c>
      <c r="I2452" s="40">
        <v>800.0</v>
      </c>
      <c r="J2452" s="41">
        <f t="shared" si="1"/>
        <v>15672</v>
      </c>
      <c r="K2452" s="37" t="str">
        <f t="array" ref="K2452">IFERROR(XLOOKUP(G2452,'Tipo de carga'!A:A,'Tipo de carga'!B:B))</f>
        <v>Autoabasto</v>
      </c>
      <c r="L2452" s="37">
        <f t="shared" si="2"/>
        <v>43</v>
      </c>
      <c r="M2452" s="37">
        <f t="shared" si="3"/>
        <v>22</v>
      </c>
      <c r="N2452" s="37">
        <f t="shared" si="4"/>
        <v>10</v>
      </c>
      <c r="O2452" s="37" t="str">
        <f t="array" ref="O2452">IFERROR(XLOOKUP(K2452,'Tipo de carga'!B:B,'Tipo de carga'!C:C))</f>
        <v>Diesel</v>
      </c>
    </row>
    <row r="2453">
      <c r="A2453" s="36">
        <v>2059.0</v>
      </c>
      <c r="B2453" s="37" t="str">
        <f>IFERROR(VLOOKUP(A2453,'asig octubre'!$A$2:$C$442,3,0))</f>
        <v>Available</v>
      </c>
      <c r="C2453" s="37" t="str">
        <f>IFERROR(VLOOKUP(A2453,'asig octubre'!$A$2:$B$442,2,0))</f>
        <v>TTE</v>
      </c>
      <c r="D2453" s="38">
        <v>45587.51011574074</v>
      </c>
      <c r="E2453" s="36" t="s">
        <v>69</v>
      </c>
      <c r="F2453" s="37" t="str">
        <f t="array" ref="F2453">IFERROR(XLOOKUP(E2453,Operadores!A:A,Operadores!B:B))</f>
        <v>MTTO</v>
      </c>
      <c r="G2453" s="36" t="s">
        <v>19</v>
      </c>
      <c r="H2453" s="39">
        <v>19.59</v>
      </c>
      <c r="I2453" s="40">
        <v>994.0</v>
      </c>
      <c r="J2453" s="41">
        <f t="shared" si="1"/>
        <v>19472.46</v>
      </c>
      <c r="K2453" s="37" t="str">
        <f t="array" ref="K2453">IFERROR(XLOOKUP(G2453,'Tipo de carga'!A:A,'Tipo de carga'!B:B))</f>
        <v>Autoabasto</v>
      </c>
      <c r="L2453" s="37">
        <f t="shared" si="2"/>
        <v>43</v>
      </c>
      <c r="M2453" s="37">
        <f t="shared" si="3"/>
        <v>22</v>
      </c>
      <c r="N2453" s="37">
        <f t="shared" si="4"/>
        <v>10</v>
      </c>
      <c r="O2453" s="37" t="str">
        <f t="array" ref="O2453">IFERROR(XLOOKUP(K2453,'Tipo de carga'!B:B,'Tipo de carga'!C:C))</f>
        <v>Diesel</v>
      </c>
    </row>
    <row r="2454">
      <c r="A2454" s="36">
        <v>308.0</v>
      </c>
      <c r="B2454" s="37" t="str">
        <f>IFERROR(VLOOKUP(A2454,'asig octubre'!$A$2:$C$442,3,0))</f>
        <v>Sayer Thorton</v>
      </c>
      <c r="C2454" s="37" t="str">
        <f>IFERROR(VLOOKUP(A2454,'asig octubre'!$A$2:$B$442,2,0))</f>
        <v>EC-04</v>
      </c>
      <c r="D2454" s="38">
        <v>45587.48174768518</v>
      </c>
      <c r="E2454" s="36" t="s">
        <v>261</v>
      </c>
      <c r="F2454" s="37" t="str">
        <f t="array" ref="F2454">IFERROR(XLOOKUP(E2454,Operadores!A:A,Operadores!B:B))</f>
        <v>FLOTIT</v>
      </c>
      <c r="G2454" s="36" t="s">
        <v>19</v>
      </c>
      <c r="H2454" s="39">
        <v>19.59</v>
      </c>
      <c r="I2454" s="40">
        <v>230.0</v>
      </c>
      <c r="J2454" s="41">
        <f t="shared" si="1"/>
        <v>4505.7</v>
      </c>
      <c r="K2454" s="37" t="str">
        <f t="array" ref="K2454">IFERROR(XLOOKUP(G2454,'Tipo de carga'!A:A,'Tipo de carga'!B:B))</f>
        <v>Autoabasto</v>
      </c>
      <c r="L2454" s="37">
        <f t="shared" si="2"/>
        <v>43</v>
      </c>
      <c r="M2454" s="37">
        <f t="shared" si="3"/>
        <v>22</v>
      </c>
      <c r="N2454" s="37">
        <f t="shared" si="4"/>
        <v>10</v>
      </c>
      <c r="O2454" s="37" t="str">
        <f t="array" ref="O2454">IFERROR(XLOOKUP(K2454,'Tipo de carga'!B:B,'Tipo de carga'!C:C))</f>
        <v>Diesel</v>
      </c>
    </row>
    <row r="2455">
      <c r="A2455" s="36">
        <v>309.0</v>
      </c>
      <c r="B2455" s="37" t="str">
        <f>IFERROR(VLOOKUP(A2455,'asig octubre'!$A$2:$C$442,3,0))</f>
        <v>Sayer Thorton</v>
      </c>
      <c r="C2455" s="37" t="str">
        <f>IFERROR(VLOOKUP(A2455,'asig octubre'!$A$2:$B$442,2,0))</f>
        <v>EC-04</v>
      </c>
      <c r="D2455" s="38">
        <v>45587.47399305556</v>
      </c>
      <c r="E2455" s="36" t="s">
        <v>264</v>
      </c>
      <c r="F2455" s="37" t="str">
        <f t="array" ref="F2455">IFERROR(XLOOKUP(E2455,Operadores!A:A,Operadores!B:B))</f>
        <v>REVELI</v>
      </c>
      <c r="G2455" s="36" t="s">
        <v>19</v>
      </c>
      <c r="H2455" s="39">
        <v>19.59</v>
      </c>
      <c r="I2455" s="40">
        <v>165.0</v>
      </c>
      <c r="J2455" s="41">
        <f t="shared" si="1"/>
        <v>3232.35</v>
      </c>
      <c r="K2455" s="37" t="str">
        <f t="array" ref="K2455">IFERROR(XLOOKUP(G2455,'Tipo de carga'!A:A,'Tipo de carga'!B:B))</f>
        <v>Autoabasto</v>
      </c>
      <c r="L2455" s="37">
        <f t="shared" si="2"/>
        <v>43</v>
      </c>
      <c r="M2455" s="37">
        <f t="shared" si="3"/>
        <v>22</v>
      </c>
      <c r="N2455" s="37">
        <f t="shared" si="4"/>
        <v>10</v>
      </c>
      <c r="O2455" s="37" t="str">
        <f t="array" ref="O2455">IFERROR(XLOOKUP(K2455,'Tipo de carga'!B:B,'Tipo de carga'!C:C))</f>
        <v>Diesel</v>
      </c>
    </row>
    <row r="2456">
      <c r="A2456" s="36">
        <v>2060.0</v>
      </c>
      <c r="B2456" s="37" t="str">
        <f>IFERROR(VLOOKUP(A2456,'asig octubre'!$A$2:$C$442,3,0))</f>
        <v>Available</v>
      </c>
      <c r="C2456" s="37" t="str">
        <f>IFERROR(VLOOKUP(A2456,'asig octubre'!$A$2:$B$442,2,0))</f>
        <v>TTE</v>
      </c>
      <c r="D2456" s="38">
        <v>45587.462175925924</v>
      </c>
      <c r="E2456" s="36" t="s">
        <v>69</v>
      </c>
      <c r="F2456" s="37" t="str">
        <f t="array" ref="F2456">IFERROR(XLOOKUP(E2456,Operadores!A:A,Operadores!B:B))</f>
        <v>MTTO</v>
      </c>
      <c r="G2456" s="36" t="s">
        <v>19</v>
      </c>
      <c r="H2456" s="39">
        <v>19.59</v>
      </c>
      <c r="I2456" s="40">
        <v>278.0</v>
      </c>
      <c r="J2456" s="41">
        <f t="shared" si="1"/>
        <v>5446.02</v>
      </c>
      <c r="K2456" s="37" t="str">
        <f t="array" ref="K2456">IFERROR(XLOOKUP(G2456,'Tipo de carga'!A:A,'Tipo de carga'!B:B))</f>
        <v>Autoabasto</v>
      </c>
      <c r="L2456" s="37">
        <f t="shared" si="2"/>
        <v>43</v>
      </c>
      <c r="M2456" s="37">
        <f t="shared" si="3"/>
        <v>22</v>
      </c>
      <c r="N2456" s="37">
        <f t="shared" si="4"/>
        <v>10</v>
      </c>
      <c r="O2456" s="37" t="str">
        <f t="array" ref="O2456">IFERROR(XLOOKUP(K2456,'Tipo de carga'!B:B,'Tipo de carga'!C:C))</f>
        <v>Diesel</v>
      </c>
    </row>
    <row r="2457">
      <c r="A2457" s="36">
        <v>1712.0</v>
      </c>
      <c r="B2457" s="37" t="str">
        <f>IFERROR(VLOOKUP(A2457,'asig octubre'!$A$2:$C$442,3,0))</f>
        <v>Sayer Sencillo</v>
      </c>
      <c r="C2457" s="37" t="str">
        <f>IFERROR(VLOOKUP(A2457,'asig octubre'!$A$2:$B$442,2,0))</f>
        <v>EC-04</v>
      </c>
      <c r="D2457" s="38">
        <v>45587.245844907404</v>
      </c>
      <c r="E2457" s="36" t="s">
        <v>465</v>
      </c>
      <c r="F2457" s="37" t="str">
        <f t="array" ref="F2457">IFERROR(XLOOKUP(E2457,Operadores!A:A,Operadores!B:B))</f>
        <v>SANMAN</v>
      </c>
      <c r="G2457" s="36" t="s">
        <v>19</v>
      </c>
      <c r="H2457" s="39">
        <v>19.59</v>
      </c>
      <c r="I2457" s="40">
        <v>408.0</v>
      </c>
      <c r="J2457" s="41">
        <f t="shared" si="1"/>
        <v>7992.72</v>
      </c>
      <c r="K2457" s="37" t="str">
        <f t="array" ref="K2457">IFERROR(XLOOKUP(G2457,'Tipo de carga'!A:A,'Tipo de carga'!B:B))</f>
        <v>Autoabasto</v>
      </c>
      <c r="L2457" s="37">
        <f t="shared" si="2"/>
        <v>43</v>
      </c>
      <c r="M2457" s="37">
        <f t="shared" si="3"/>
        <v>22</v>
      </c>
      <c r="N2457" s="37">
        <f t="shared" si="4"/>
        <v>10</v>
      </c>
      <c r="O2457" s="37" t="str">
        <f t="array" ref="O2457">IFERROR(XLOOKUP(K2457,'Tipo de carga'!B:B,'Tipo de carga'!C:C))</f>
        <v>Diesel</v>
      </c>
    </row>
    <row r="2458">
      <c r="A2458" s="36">
        <v>1883.0</v>
      </c>
      <c r="B2458" s="37" t="str">
        <f>IFERROR(VLOOKUP(A2458,'asig octubre'!$A$2:$C$442,3,0))</f>
        <v>Circuitos</v>
      </c>
      <c r="C2458" s="37" t="str">
        <f>IFERROR(VLOOKUP(A2458,'asig octubre'!$A$2:$B$442,2,0))</f>
        <v>EC-03</v>
      </c>
      <c r="D2458" s="38">
        <v>45587.232395833336</v>
      </c>
      <c r="E2458" s="36" t="s">
        <v>202</v>
      </c>
      <c r="F2458" s="37" t="str">
        <f t="array" ref="F2458">IFERROR(XLOOKUP(E2458,Operadores!A:A,Operadores!B:B))</f>
        <v>JIMMI01</v>
      </c>
      <c r="G2458" s="36" t="s">
        <v>19</v>
      </c>
      <c r="H2458" s="39">
        <v>19.59</v>
      </c>
      <c r="I2458" s="40">
        <v>300.0</v>
      </c>
      <c r="J2458" s="41">
        <f t="shared" si="1"/>
        <v>5877</v>
      </c>
      <c r="K2458" s="37" t="str">
        <f t="array" ref="K2458">IFERROR(XLOOKUP(G2458,'Tipo de carga'!A:A,'Tipo de carga'!B:B))</f>
        <v>Autoabasto</v>
      </c>
      <c r="L2458" s="37">
        <f t="shared" si="2"/>
        <v>43</v>
      </c>
      <c r="M2458" s="37">
        <f t="shared" si="3"/>
        <v>22</v>
      </c>
      <c r="N2458" s="37">
        <f t="shared" si="4"/>
        <v>10</v>
      </c>
      <c r="O2458" s="37" t="str">
        <f t="array" ref="O2458">IFERROR(XLOOKUP(K2458,'Tipo de carga'!B:B,'Tipo de carga'!C:C))</f>
        <v>Diesel</v>
      </c>
    </row>
    <row r="2459">
      <c r="A2459" s="36">
        <v>1972.0</v>
      </c>
      <c r="B2459" s="37" t="str">
        <f>IFERROR(VLOOKUP(A2459,'asig octubre'!$A$2:$C$442,3,0))</f>
        <v>Sayer Sencillo</v>
      </c>
      <c r="C2459" s="37" t="str">
        <f>IFERROR(VLOOKUP(A2459,'asig octubre'!$A$2:$B$442,2,0))</f>
        <v>EC-04</v>
      </c>
      <c r="D2459" s="38">
        <v>45587.13240740741</v>
      </c>
      <c r="E2459" s="36" t="s">
        <v>59</v>
      </c>
      <c r="F2459" s="37" t="str">
        <f t="array" ref="F2459">IFERROR(XLOOKUP(E2459,Operadores!A:A,Operadores!B:B))</f>
        <v>ROMJOS</v>
      </c>
      <c r="G2459" s="36" t="s">
        <v>19</v>
      </c>
      <c r="H2459" s="39">
        <v>19.59</v>
      </c>
      <c r="I2459" s="40">
        <v>828.0</v>
      </c>
      <c r="J2459" s="41">
        <f t="shared" si="1"/>
        <v>16220.52</v>
      </c>
      <c r="K2459" s="37" t="str">
        <f t="array" ref="K2459">IFERROR(XLOOKUP(G2459,'Tipo de carga'!A:A,'Tipo de carga'!B:B))</f>
        <v>Autoabasto</v>
      </c>
      <c r="L2459" s="37">
        <f t="shared" si="2"/>
        <v>43</v>
      </c>
      <c r="M2459" s="37">
        <f t="shared" si="3"/>
        <v>22</v>
      </c>
      <c r="N2459" s="37">
        <f t="shared" si="4"/>
        <v>10</v>
      </c>
      <c r="O2459" s="37" t="str">
        <f t="array" ref="O2459">IFERROR(XLOOKUP(K2459,'Tipo de carga'!B:B,'Tipo de carga'!C:C))</f>
        <v>Diesel</v>
      </c>
    </row>
    <row r="2460">
      <c r="A2460" s="36">
        <v>1873.0</v>
      </c>
      <c r="B2460" s="37" t="str">
        <f>IFERROR(VLOOKUP(A2460,'asig octubre'!$A$2:$C$442,3,0))</f>
        <v>Circuitos</v>
      </c>
      <c r="C2460" s="37" t="str">
        <f>IFERROR(VLOOKUP(A2460,'asig octubre'!$A$2:$B$442,2,0))</f>
        <v>EC-03</v>
      </c>
      <c r="D2460" s="38">
        <v>45587.41011574074</v>
      </c>
      <c r="E2460" s="36" t="s">
        <v>277</v>
      </c>
      <c r="F2460" s="37" t="str">
        <f t="array" ref="F2460">IFERROR(XLOOKUP(E2460,Operadores!A:A,Operadores!B:B))</f>
        <v>GUADI</v>
      </c>
      <c r="G2460" s="36" t="s">
        <v>75</v>
      </c>
      <c r="H2460" s="39">
        <v>19.45895</v>
      </c>
      <c r="I2460" s="40">
        <v>0.0</v>
      </c>
      <c r="J2460" s="41">
        <f t="shared" si="1"/>
        <v>0</v>
      </c>
      <c r="K2460" s="37" t="str">
        <f t="array" ref="K2460">IFERROR(XLOOKUP(G2460,'Tipo de carga'!A:A,'Tipo de carga'!B:B))</f>
        <v>Autoabasto</v>
      </c>
      <c r="L2460" s="37">
        <f t="shared" si="2"/>
        <v>43</v>
      </c>
      <c r="M2460" s="37">
        <f t="shared" si="3"/>
        <v>22</v>
      </c>
      <c r="N2460" s="37">
        <f t="shared" si="4"/>
        <v>10</v>
      </c>
      <c r="O2460" s="37" t="str">
        <f t="array" ref="O2460">IFERROR(XLOOKUP(K2460,'Tipo de carga'!B:B,'Tipo de carga'!C:C))</f>
        <v>Diesel</v>
      </c>
    </row>
    <row r="2461">
      <c r="A2461" s="36">
        <v>1876.0</v>
      </c>
      <c r="B2461" s="37" t="str">
        <f>IFERROR(VLOOKUP(A2461,'asig octubre'!$A$2:$C$442,3,0))</f>
        <v>Circuitos</v>
      </c>
      <c r="C2461" s="37" t="str">
        <f>IFERROR(VLOOKUP(A2461,'asig octubre'!$A$2:$B$442,2,0))</f>
        <v>EC-03</v>
      </c>
      <c r="D2461" s="38">
        <v>45587.1809375</v>
      </c>
      <c r="E2461" s="36" t="s">
        <v>405</v>
      </c>
      <c r="F2461" s="37" t="str">
        <f t="array" ref="F2461">IFERROR(XLOOKUP(E2461,Operadores!A:A,Operadores!B:B))</f>
        <v>RUIFR</v>
      </c>
      <c r="G2461" s="36" t="s">
        <v>75</v>
      </c>
      <c r="H2461" s="39">
        <v>19.45895</v>
      </c>
      <c r="I2461" s="40">
        <v>0.0</v>
      </c>
      <c r="J2461" s="41">
        <f t="shared" si="1"/>
        <v>0</v>
      </c>
      <c r="K2461" s="37" t="str">
        <f t="array" ref="K2461">IFERROR(XLOOKUP(G2461,'Tipo de carga'!A:A,'Tipo de carga'!B:B))</f>
        <v>Autoabasto</v>
      </c>
      <c r="L2461" s="37">
        <f t="shared" si="2"/>
        <v>43</v>
      </c>
      <c r="M2461" s="37">
        <f t="shared" si="3"/>
        <v>22</v>
      </c>
      <c r="N2461" s="37">
        <f t="shared" si="4"/>
        <v>10</v>
      </c>
      <c r="O2461" s="37" t="str">
        <f t="array" ref="O2461">IFERROR(XLOOKUP(K2461,'Tipo de carga'!B:B,'Tipo de carga'!C:C))</f>
        <v>Diesel</v>
      </c>
    </row>
    <row r="2462">
      <c r="A2462" s="36">
        <v>1825.0</v>
      </c>
      <c r="B2462" s="37" t="str">
        <f>IFERROR(VLOOKUP(A2462,'asig octubre'!$A$2:$C$442,3,0))</f>
        <v>Circuitos</v>
      </c>
      <c r="C2462" s="37" t="str">
        <f>IFERROR(VLOOKUP(A2462,'asig octubre'!$A$2:$B$442,2,0))</f>
        <v>EC-03</v>
      </c>
      <c r="D2462" s="38">
        <v>45587.12703703704</v>
      </c>
      <c r="E2462" s="36" t="s">
        <v>346</v>
      </c>
      <c r="F2462" s="37" t="str">
        <f t="array" ref="F2462">IFERROR(XLOOKUP(E2462,Operadores!A:A,Operadores!B:B))</f>
        <v>ESPIS</v>
      </c>
      <c r="G2462" s="36" t="s">
        <v>75</v>
      </c>
      <c r="H2462" s="39">
        <v>19.45895</v>
      </c>
      <c r="I2462" s="40">
        <v>0.0</v>
      </c>
      <c r="J2462" s="41">
        <f t="shared" si="1"/>
        <v>0</v>
      </c>
      <c r="K2462" s="37" t="str">
        <f t="array" ref="K2462">IFERROR(XLOOKUP(G2462,'Tipo de carga'!A:A,'Tipo de carga'!B:B))</f>
        <v>Autoabasto</v>
      </c>
      <c r="L2462" s="37">
        <f t="shared" si="2"/>
        <v>43</v>
      </c>
      <c r="M2462" s="37">
        <f t="shared" si="3"/>
        <v>22</v>
      </c>
      <c r="N2462" s="37">
        <f t="shared" si="4"/>
        <v>10</v>
      </c>
      <c r="O2462" s="37" t="str">
        <f t="array" ref="O2462">IFERROR(XLOOKUP(K2462,'Tipo de carga'!B:B,'Tipo de carga'!C:C))</f>
        <v>Diesel</v>
      </c>
    </row>
    <row r="2463">
      <c r="A2463" s="36">
        <v>1948.0</v>
      </c>
      <c r="B2463" s="37" t="str">
        <f>IFERROR(VLOOKUP(A2463,'asig octubre'!$A$2:$C$442,3,0))</f>
        <v>Circuitos Mty</v>
      </c>
      <c r="C2463" s="37" t="str">
        <f>IFERROR(VLOOKUP(A2463,'asig octubre'!$A$2:$B$442,2,0))</f>
        <v>EC-07</v>
      </c>
      <c r="D2463" s="38">
        <v>45587.96744212963</v>
      </c>
      <c r="E2463" s="36" t="s">
        <v>256</v>
      </c>
      <c r="F2463" s="37" t="str">
        <f t="array" ref="F2463">IFERROR(XLOOKUP(E2463,Operadores!A:A,Operadores!B:B))</f>
        <v>MOREFR</v>
      </c>
      <c r="G2463" s="36" t="s">
        <v>274</v>
      </c>
      <c r="H2463" s="39">
        <v>19.11412</v>
      </c>
      <c r="I2463" s="40">
        <v>280.0</v>
      </c>
      <c r="J2463" s="41">
        <f t="shared" si="1"/>
        <v>5351.9536</v>
      </c>
      <c r="K2463" s="37" t="str">
        <f t="array" ref="K2463">IFERROR(XLOOKUP(G2463,'Tipo de carga'!A:A,'Tipo de carga'!B:B))</f>
        <v>Autoabasto</v>
      </c>
      <c r="L2463" s="37">
        <f t="shared" si="2"/>
        <v>43</v>
      </c>
      <c r="M2463" s="37">
        <f t="shared" si="3"/>
        <v>22</v>
      </c>
      <c r="N2463" s="37">
        <f t="shared" si="4"/>
        <v>10</v>
      </c>
      <c r="O2463" s="37" t="str">
        <f t="array" ref="O2463">IFERROR(XLOOKUP(K2463,'Tipo de carga'!B:B,'Tipo de carga'!C:C))</f>
        <v>Diesel</v>
      </c>
    </row>
    <row r="2464">
      <c r="A2464" s="36">
        <v>1862.0</v>
      </c>
      <c r="B2464" s="37" t="str">
        <f>IFERROR(VLOOKUP(A2464,'asig octubre'!$A$2:$C$442,3,0))</f>
        <v>Circuitos Mty</v>
      </c>
      <c r="C2464" s="37" t="str">
        <f>IFERROR(VLOOKUP(A2464,'asig octubre'!$A$2:$B$442,2,0))</f>
        <v>EC-07</v>
      </c>
      <c r="D2464" s="38">
        <v>45587.7899537037</v>
      </c>
      <c r="E2464" s="36" t="s">
        <v>350</v>
      </c>
      <c r="F2464" s="37" t="str">
        <f t="array" ref="F2464">IFERROR(XLOOKUP(E2464,Operadores!A:A,Operadores!B:B))</f>
        <v>PERRI</v>
      </c>
      <c r="G2464" s="36" t="s">
        <v>274</v>
      </c>
      <c r="H2464" s="39">
        <v>19.11412</v>
      </c>
      <c r="I2464" s="40">
        <v>670.0</v>
      </c>
      <c r="J2464" s="41">
        <f t="shared" si="1"/>
        <v>12806.4604</v>
      </c>
      <c r="K2464" s="37" t="str">
        <f t="array" ref="K2464">IFERROR(XLOOKUP(G2464,'Tipo de carga'!A:A,'Tipo de carga'!B:B))</f>
        <v>Autoabasto</v>
      </c>
      <c r="L2464" s="37">
        <f t="shared" si="2"/>
        <v>43</v>
      </c>
      <c r="M2464" s="37">
        <f t="shared" si="3"/>
        <v>22</v>
      </c>
      <c r="N2464" s="37">
        <f t="shared" si="4"/>
        <v>10</v>
      </c>
      <c r="O2464" s="37" t="str">
        <f t="array" ref="O2464">IFERROR(XLOOKUP(K2464,'Tipo de carga'!B:B,'Tipo de carga'!C:C))</f>
        <v>Diesel</v>
      </c>
    </row>
    <row r="2465">
      <c r="A2465" s="36">
        <v>1906.0</v>
      </c>
      <c r="B2465" s="37" t="str">
        <f>IFERROR(VLOOKUP(A2465,'asig octubre'!$A$2:$C$442,3,0))</f>
        <v>PISA Gdl</v>
      </c>
      <c r="C2465" s="37" t="str">
        <f>IFERROR(VLOOKUP(A2465,'asig octubre'!$A$2:$B$442,2,0))</f>
        <v>EC-06</v>
      </c>
      <c r="D2465" s="38">
        <v>45587.775046296294</v>
      </c>
      <c r="E2465" s="36" t="s">
        <v>393</v>
      </c>
      <c r="F2465" s="37" t="str">
        <f t="array" ref="F2465">IFERROR(XLOOKUP(E2465,Operadores!A:A,Operadores!B:B))</f>
        <v>GAJJOS</v>
      </c>
      <c r="G2465" s="36" t="s">
        <v>274</v>
      </c>
      <c r="H2465" s="39">
        <v>19.11412</v>
      </c>
      <c r="I2465" s="40">
        <v>558.0</v>
      </c>
      <c r="J2465" s="41">
        <f t="shared" si="1"/>
        <v>10665.67896</v>
      </c>
      <c r="K2465" s="37" t="str">
        <f t="array" ref="K2465">IFERROR(XLOOKUP(G2465,'Tipo de carga'!A:A,'Tipo de carga'!B:B))</f>
        <v>Autoabasto</v>
      </c>
      <c r="L2465" s="37">
        <f t="shared" si="2"/>
        <v>43</v>
      </c>
      <c r="M2465" s="37">
        <f t="shared" si="3"/>
        <v>22</v>
      </c>
      <c r="N2465" s="37">
        <f t="shared" si="4"/>
        <v>10</v>
      </c>
      <c r="O2465" s="37" t="str">
        <f t="array" ref="O2465">IFERROR(XLOOKUP(K2465,'Tipo de carga'!B:B,'Tipo de carga'!C:C))</f>
        <v>Diesel</v>
      </c>
    </row>
    <row r="2466">
      <c r="A2466" s="36">
        <v>1884.0</v>
      </c>
      <c r="B2466" s="37" t="str">
        <f>IFERROR(VLOOKUP(A2466,'asig octubre'!$A$2:$C$442,3,0))</f>
        <v>PISA Gdl</v>
      </c>
      <c r="C2466" s="37" t="str">
        <f>IFERROR(VLOOKUP(A2466,'asig octubre'!$A$2:$B$442,2,0))</f>
        <v>EC-06</v>
      </c>
      <c r="D2466" s="38">
        <v>45587.558125</v>
      </c>
      <c r="E2466" s="36" t="s">
        <v>317</v>
      </c>
      <c r="F2466" s="37" t="str">
        <f t="array" ref="F2466">IFERROR(XLOOKUP(E2466,Operadores!A:A,Operadores!B:B))</f>
        <v>VALGUS</v>
      </c>
      <c r="G2466" s="36" t="s">
        <v>274</v>
      </c>
      <c r="H2466" s="39">
        <v>19.11412</v>
      </c>
      <c r="I2466" s="40">
        <v>598.0</v>
      </c>
      <c r="J2466" s="41">
        <f t="shared" si="1"/>
        <v>11430.24376</v>
      </c>
      <c r="K2466" s="37" t="str">
        <f t="array" ref="K2466">IFERROR(XLOOKUP(G2466,'Tipo de carga'!A:A,'Tipo de carga'!B:B))</f>
        <v>Autoabasto</v>
      </c>
      <c r="L2466" s="37">
        <f t="shared" si="2"/>
        <v>43</v>
      </c>
      <c r="M2466" s="37">
        <f t="shared" si="3"/>
        <v>22</v>
      </c>
      <c r="N2466" s="37">
        <f t="shared" si="4"/>
        <v>10</v>
      </c>
      <c r="O2466" s="37" t="str">
        <f t="array" ref="O2466">IFERROR(XLOOKUP(K2466,'Tipo de carga'!B:B,'Tipo de carga'!C:C))</f>
        <v>Diesel</v>
      </c>
    </row>
    <row r="2467">
      <c r="A2467" s="36">
        <v>2048.0</v>
      </c>
      <c r="B2467" s="37" t="str">
        <f>IFERROR(VLOOKUP(A2467,'asig octubre'!$A$2:$C$442,3,0))</f>
        <v>Crisa</v>
      </c>
      <c r="C2467" s="37" t="str">
        <f>IFERROR(VLOOKUP(A2467,'asig octubre'!$A$2:$B$442,2,0))</f>
        <v>EC-07</v>
      </c>
      <c r="D2467" s="38">
        <v>45587.54785879629</v>
      </c>
      <c r="E2467" s="36" t="s">
        <v>360</v>
      </c>
      <c r="F2467" s="37" t="str">
        <f t="array" ref="F2467">IFERROR(XLOOKUP(E2467,Operadores!A:A,Operadores!B:B))</f>
        <v>CASJES</v>
      </c>
      <c r="G2467" s="36" t="s">
        <v>274</v>
      </c>
      <c r="H2467" s="39">
        <v>19.11412</v>
      </c>
      <c r="I2467" s="40">
        <v>175.0</v>
      </c>
      <c r="J2467" s="41">
        <f t="shared" si="1"/>
        <v>3344.971</v>
      </c>
      <c r="K2467" s="37" t="str">
        <f t="array" ref="K2467">IFERROR(XLOOKUP(G2467,'Tipo de carga'!A:A,'Tipo de carga'!B:B))</f>
        <v>Autoabasto</v>
      </c>
      <c r="L2467" s="37">
        <f t="shared" si="2"/>
        <v>43</v>
      </c>
      <c r="M2467" s="37">
        <f t="shared" si="3"/>
        <v>22</v>
      </c>
      <c r="N2467" s="37">
        <f t="shared" si="4"/>
        <v>10</v>
      </c>
      <c r="O2467" s="37" t="str">
        <f t="array" ref="O2467">IFERROR(XLOOKUP(K2467,'Tipo de carga'!B:B,'Tipo de carga'!C:C))</f>
        <v>Diesel</v>
      </c>
    </row>
    <row r="2468">
      <c r="A2468" s="36">
        <v>1877.0</v>
      </c>
      <c r="B2468" s="37" t="str">
        <f>IFERROR(VLOOKUP(A2468,'asig octubre'!$A$2:$C$442,3,0))</f>
        <v>Circuitos</v>
      </c>
      <c r="C2468" s="37" t="str">
        <f>IFERROR(VLOOKUP(A2468,'asig octubre'!$A$2:$B$442,2,0))</f>
        <v>EC-03</v>
      </c>
      <c r="D2468" s="38">
        <v>45587.25318287037</v>
      </c>
      <c r="E2468" s="36" t="s">
        <v>397</v>
      </c>
      <c r="F2468" s="37" t="str">
        <f t="array" ref="F2468">IFERROR(XLOOKUP(E2468,Operadores!A:A,Operadores!B:B))</f>
        <v>GRERI</v>
      </c>
      <c r="G2468" s="36" t="s">
        <v>274</v>
      </c>
      <c r="H2468" s="39">
        <v>19.11412</v>
      </c>
      <c r="I2468" s="40">
        <v>285.0</v>
      </c>
      <c r="J2468" s="41">
        <f t="shared" si="1"/>
        <v>5447.5242</v>
      </c>
      <c r="K2468" s="37" t="str">
        <f t="array" ref="K2468">IFERROR(XLOOKUP(G2468,'Tipo de carga'!A:A,'Tipo de carga'!B:B))</f>
        <v>Autoabasto</v>
      </c>
      <c r="L2468" s="37">
        <f t="shared" si="2"/>
        <v>43</v>
      </c>
      <c r="M2468" s="37">
        <f t="shared" si="3"/>
        <v>22</v>
      </c>
      <c r="N2468" s="37">
        <f t="shared" si="4"/>
        <v>10</v>
      </c>
      <c r="O2468" s="37" t="str">
        <f t="array" ref="O2468">IFERROR(XLOOKUP(K2468,'Tipo de carga'!B:B,'Tipo de carga'!C:C))</f>
        <v>Diesel</v>
      </c>
    </row>
    <row r="2469">
      <c r="A2469" s="36">
        <v>1834.0</v>
      </c>
      <c r="B2469" s="37" t="str">
        <f>IFERROR(VLOOKUP(A2469,'asig octubre'!$A$2:$C$442,3,0))</f>
        <v>Sayer Full</v>
      </c>
      <c r="C2469" s="37" t="str">
        <f>IFERROR(VLOOKUP(A2469,'asig octubre'!$A$2:$B$442,2,0))</f>
        <v>EC-04</v>
      </c>
      <c r="D2469" s="38">
        <v>45587.9259375</v>
      </c>
      <c r="E2469" s="36" t="s">
        <v>509</v>
      </c>
      <c r="F2469" s="37" t="str">
        <f t="array" ref="F2469">IFERROR(XLOOKUP(E2469,Operadores!A:A,Operadores!B:B))</f>
        <v>LEMMIG</v>
      </c>
      <c r="G2469" s="36" t="s">
        <v>42</v>
      </c>
      <c r="H2469" s="39">
        <v>19.63136</v>
      </c>
      <c r="I2469" s="40">
        <v>853.0</v>
      </c>
      <c r="J2469" s="41">
        <f t="shared" si="1"/>
        <v>16745.55008</v>
      </c>
      <c r="K2469" s="37" t="str">
        <f t="array" ref="K2469">IFERROR(XLOOKUP(G2469,'Tipo de carga'!A:A,'Tipo de carga'!B:B))</f>
        <v>Autoabasto</v>
      </c>
      <c r="L2469" s="37">
        <f t="shared" si="2"/>
        <v>43</v>
      </c>
      <c r="M2469" s="37">
        <f t="shared" si="3"/>
        <v>22</v>
      </c>
      <c r="N2469" s="37">
        <f t="shared" si="4"/>
        <v>10</v>
      </c>
      <c r="O2469" s="37" t="str">
        <f t="array" ref="O2469">IFERROR(XLOOKUP(K2469,'Tipo de carga'!B:B,'Tipo de carga'!C:C))</f>
        <v>Diesel</v>
      </c>
    </row>
    <row r="2470">
      <c r="A2470" s="36">
        <v>1701.0</v>
      </c>
      <c r="B2470" s="37" t="str">
        <f>IFERROR(VLOOKUP(A2470,'asig octubre'!$A$2:$C$442,3,0))</f>
        <v>Wm Full</v>
      </c>
      <c r="C2470" s="37" t="str">
        <f>IFERROR(VLOOKUP(A2470,'asig octubre'!$A$2:$B$442,2,0))</f>
        <v>EC-08</v>
      </c>
      <c r="D2470" s="38">
        <v>45587.84353009259</v>
      </c>
      <c r="E2470" s="36" t="s">
        <v>282</v>
      </c>
      <c r="F2470" s="37" t="str">
        <f t="array" ref="F2470">IFERROR(XLOOKUP(E2470,Operadores!A:A,Operadores!B:B))</f>
        <v>MENJUA01</v>
      </c>
      <c r="G2470" s="36" t="s">
        <v>42</v>
      </c>
      <c r="H2470" s="39">
        <v>19.63136</v>
      </c>
      <c r="I2470" s="40">
        <v>405.0</v>
      </c>
      <c r="J2470" s="41">
        <f t="shared" si="1"/>
        <v>7950.7008</v>
      </c>
      <c r="K2470" s="37" t="str">
        <f t="array" ref="K2470">IFERROR(XLOOKUP(G2470,'Tipo de carga'!A:A,'Tipo de carga'!B:B))</f>
        <v>Autoabasto</v>
      </c>
      <c r="L2470" s="37">
        <f t="shared" si="2"/>
        <v>43</v>
      </c>
      <c r="M2470" s="37">
        <f t="shared" si="3"/>
        <v>22</v>
      </c>
      <c r="N2470" s="37">
        <f t="shared" si="4"/>
        <v>10</v>
      </c>
      <c r="O2470" s="37" t="str">
        <f t="array" ref="O2470">IFERROR(XLOOKUP(K2470,'Tipo de carga'!B:B,'Tipo de carga'!C:C))</f>
        <v>Diesel</v>
      </c>
    </row>
    <row r="2471">
      <c r="A2471" s="36">
        <v>1705.0</v>
      </c>
      <c r="B2471" s="37" t="str">
        <f>IFERROR(VLOOKUP(A2471,'asig octubre'!$A$2:$C$442,3,0))</f>
        <v>Wm Full</v>
      </c>
      <c r="C2471" s="37" t="str">
        <f>IFERROR(VLOOKUP(A2471,'asig octubre'!$A$2:$B$442,2,0))</f>
        <v>EC-08</v>
      </c>
      <c r="D2471" s="38">
        <v>45587.83226851852</v>
      </c>
      <c r="E2471" s="36" t="s">
        <v>285</v>
      </c>
      <c r="F2471" s="37" t="str">
        <f t="array" ref="F2471">IFERROR(XLOOKUP(E2471,Operadores!A:A,Operadores!B:B))</f>
        <v>PERVIC</v>
      </c>
      <c r="G2471" s="36" t="s">
        <v>42</v>
      </c>
      <c r="H2471" s="39">
        <v>19.63136</v>
      </c>
      <c r="I2471" s="40">
        <v>443.0</v>
      </c>
      <c r="J2471" s="41">
        <f t="shared" si="1"/>
        <v>8696.69248</v>
      </c>
      <c r="K2471" s="37" t="str">
        <f t="array" ref="K2471">IFERROR(XLOOKUP(G2471,'Tipo de carga'!A:A,'Tipo de carga'!B:B))</f>
        <v>Autoabasto</v>
      </c>
      <c r="L2471" s="37">
        <f t="shared" si="2"/>
        <v>43</v>
      </c>
      <c r="M2471" s="37">
        <f t="shared" si="3"/>
        <v>22</v>
      </c>
      <c r="N2471" s="37">
        <f t="shared" si="4"/>
        <v>10</v>
      </c>
      <c r="O2471" s="37" t="str">
        <f t="array" ref="O2471">IFERROR(XLOOKUP(K2471,'Tipo de carga'!B:B,'Tipo de carga'!C:C))</f>
        <v>Diesel</v>
      </c>
    </row>
    <row r="2472">
      <c r="A2472" s="36">
        <v>1887.0</v>
      </c>
      <c r="B2472" s="37" t="str">
        <f>IFERROR(VLOOKUP(A2472,'asig octubre'!$A$2:$C$442,3,0))</f>
        <v>Circuitos</v>
      </c>
      <c r="C2472" s="37" t="str">
        <f>IFERROR(VLOOKUP(A2472,'asig octubre'!$A$2:$B$442,2,0))</f>
        <v>EC-03</v>
      </c>
      <c r="D2472" s="38">
        <v>45587.82150462963</v>
      </c>
      <c r="E2472" s="36" t="s">
        <v>279</v>
      </c>
      <c r="F2472" s="37" t="str">
        <f t="array" ref="F2472">IFERROR(XLOOKUP(E2472,Operadores!A:A,Operadores!B:B))</f>
        <v>NARCA</v>
      </c>
      <c r="G2472" s="36" t="s">
        <v>42</v>
      </c>
      <c r="H2472" s="39">
        <v>19.63136</v>
      </c>
      <c r="I2472" s="40">
        <v>640.0</v>
      </c>
      <c r="J2472" s="41">
        <f t="shared" si="1"/>
        <v>12564.0704</v>
      </c>
      <c r="K2472" s="37" t="str">
        <f t="array" ref="K2472">IFERROR(XLOOKUP(G2472,'Tipo de carga'!A:A,'Tipo de carga'!B:B))</f>
        <v>Autoabasto</v>
      </c>
      <c r="L2472" s="37">
        <f t="shared" si="2"/>
        <v>43</v>
      </c>
      <c r="M2472" s="37">
        <f t="shared" si="3"/>
        <v>22</v>
      </c>
      <c r="N2472" s="37">
        <f t="shared" si="4"/>
        <v>10</v>
      </c>
      <c r="O2472" s="37" t="str">
        <f t="array" ref="O2472">IFERROR(XLOOKUP(K2472,'Tipo de carga'!B:B,'Tipo de carga'!C:C))</f>
        <v>Diesel</v>
      </c>
    </row>
    <row r="2473">
      <c r="A2473" s="36">
        <v>1721.0</v>
      </c>
      <c r="B2473" s="37" t="str">
        <f>IFERROR(VLOOKUP(A2473,'asig octubre'!$A$2:$C$442,3,0))</f>
        <v>Wm Full</v>
      </c>
      <c r="C2473" s="37" t="str">
        <f>IFERROR(VLOOKUP(A2473,'asig octubre'!$A$2:$B$442,2,0))</f>
        <v>EC-08</v>
      </c>
      <c r="D2473" s="38">
        <v>45587.80472222222</v>
      </c>
      <c r="E2473" s="36" t="s">
        <v>283</v>
      </c>
      <c r="F2473" s="37" t="str">
        <f t="array" ref="F2473">IFERROR(XLOOKUP(E2473,Operadores!A:A,Operadores!B:B))</f>
        <v>MAYSA</v>
      </c>
      <c r="G2473" s="36" t="s">
        <v>42</v>
      </c>
      <c r="H2473" s="39">
        <v>19.63136</v>
      </c>
      <c r="I2473" s="40">
        <v>391.0</v>
      </c>
      <c r="J2473" s="41">
        <f t="shared" si="1"/>
        <v>7675.86176</v>
      </c>
      <c r="K2473" s="37" t="str">
        <f t="array" ref="K2473">IFERROR(XLOOKUP(G2473,'Tipo de carga'!A:A,'Tipo de carga'!B:B))</f>
        <v>Autoabasto</v>
      </c>
      <c r="L2473" s="37">
        <f t="shared" si="2"/>
        <v>43</v>
      </c>
      <c r="M2473" s="37">
        <f t="shared" si="3"/>
        <v>22</v>
      </c>
      <c r="N2473" s="37">
        <f t="shared" si="4"/>
        <v>10</v>
      </c>
      <c r="O2473" s="37" t="str">
        <f t="array" ref="O2473">IFERROR(XLOOKUP(K2473,'Tipo de carga'!B:B,'Tipo de carga'!C:C))</f>
        <v>Diesel</v>
      </c>
    </row>
    <row r="2474">
      <c r="A2474" s="36">
        <v>2021.0</v>
      </c>
      <c r="B2474" s="37" t="str">
        <f>IFERROR(VLOOKUP(A2474,'asig octubre'!$A$2:$C$442,3,0))</f>
        <v>Available</v>
      </c>
      <c r="C2474" s="37" t="str">
        <f>IFERROR(VLOOKUP(A2474,'asig octubre'!$A$2:$B$442,2,0))</f>
        <v>TTE</v>
      </c>
      <c r="D2474" s="38">
        <v>45587.7034375</v>
      </c>
      <c r="E2474" s="36" t="s">
        <v>474</v>
      </c>
      <c r="F2474" s="37" t="str">
        <f t="array" ref="F2474">IFERROR(XLOOKUP(E2474,Operadores!A:A,Operadores!B:B))</f>
        <v>COLALE</v>
      </c>
      <c r="G2474" s="36" t="s">
        <v>42</v>
      </c>
      <c r="H2474" s="39">
        <v>19.63136</v>
      </c>
      <c r="I2474" s="40">
        <v>260.0</v>
      </c>
      <c r="J2474" s="41">
        <f t="shared" si="1"/>
        <v>5104.1536</v>
      </c>
      <c r="K2474" s="37" t="str">
        <f t="array" ref="K2474">IFERROR(XLOOKUP(G2474,'Tipo de carga'!A:A,'Tipo de carga'!B:B))</f>
        <v>Autoabasto</v>
      </c>
      <c r="L2474" s="37">
        <f t="shared" si="2"/>
        <v>43</v>
      </c>
      <c r="M2474" s="37">
        <f t="shared" si="3"/>
        <v>22</v>
      </c>
      <c r="N2474" s="37">
        <f t="shared" si="4"/>
        <v>10</v>
      </c>
      <c r="O2474" s="37" t="str">
        <f t="array" ref="O2474">IFERROR(XLOOKUP(K2474,'Tipo de carga'!B:B,'Tipo de carga'!C:C))</f>
        <v>Diesel</v>
      </c>
    </row>
    <row r="2475">
      <c r="A2475" s="36">
        <v>1813.0</v>
      </c>
      <c r="B2475" s="37" t="str">
        <f>IFERROR(VLOOKUP(A2475,'asig octubre'!$A$2:$C$442,3,0))</f>
        <v>Wm Full</v>
      </c>
      <c r="C2475" s="37" t="str">
        <f>IFERROR(VLOOKUP(A2475,'asig octubre'!$A$2:$B$442,2,0))</f>
        <v>EC-08</v>
      </c>
      <c r="D2475" s="38">
        <v>45587.69746527778</v>
      </c>
      <c r="E2475" s="36" t="s">
        <v>289</v>
      </c>
      <c r="F2475" s="37" t="str">
        <f t="array" ref="F2475">IFERROR(XLOOKUP(E2475,Operadores!A:A,Operadores!B:B))</f>
        <v>ALFEDI</v>
      </c>
      <c r="G2475" s="36" t="s">
        <v>42</v>
      </c>
      <c r="H2475" s="39">
        <v>19.63136</v>
      </c>
      <c r="I2475" s="40">
        <v>681.0</v>
      </c>
      <c r="J2475" s="41">
        <f t="shared" si="1"/>
        <v>13368.95616</v>
      </c>
      <c r="K2475" s="37" t="str">
        <f t="array" ref="K2475">IFERROR(XLOOKUP(G2475,'Tipo de carga'!A:A,'Tipo de carga'!B:B))</f>
        <v>Autoabasto</v>
      </c>
      <c r="L2475" s="37">
        <f t="shared" si="2"/>
        <v>43</v>
      </c>
      <c r="M2475" s="37">
        <f t="shared" si="3"/>
        <v>22</v>
      </c>
      <c r="N2475" s="37">
        <f t="shared" si="4"/>
        <v>10</v>
      </c>
      <c r="O2475" s="37" t="str">
        <f t="array" ref="O2475">IFERROR(XLOOKUP(K2475,'Tipo de carga'!B:B,'Tipo de carga'!C:C))</f>
        <v>Diesel</v>
      </c>
    </row>
    <row r="2476">
      <c r="A2476" s="36">
        <v>1722.0</v>
      </c>
      <c r="B2476" s="37" t="str">
        <f>IFERROR(VLOOKUP(A2476,'asig octubre'!$A$2:$C$442,3,0))</f>
        <v>Wm Full</v>
      </c>
      <c r="C2476" s="37" t="str">
        <f>IFERROR(VLOOKUP(A2476,'asig octubre'!$A$2:$B$442,2,0))</f>
        <v>EC-08</v>
      </c>
      <c r="D2476" s="38">
        <v>45587.67716435185</v>
      </c>
      <c r="E2476" s="36" t="s">
        <v>443</v>
      </c>
      <c r="F2476" s="37" t="str">
        <f t="array" ref="F2476">IFERROR(XLOOKUP(E2476,Operadores!A:A,Operadores!B:B))</f>
        <v>RODJO02</v>
      </c>
      <c r="G2476" s="36" t="s">
        <v>42</v>
      </c>
      <c r="H2476" s="39">
        <v>19.63136</v>
      </c>
      <c r="I2476" s="40">
        <v>420.0</v>
      </c>
      <c r="J2476" s="41">
        <f t="shared" si="1"/>
        <v>8245.1712</v>
      </c>
      <c r="K2476" s="37" t="str">
        <f t="array" ref="K2476">IFERROR(XLOOKUP(G2476,'Tipo de carga'!A:A,'Tipo de carga'!B:B))</f>
        <v>Autoabasto</v>
      </c>
      <c r="L2476" s="37">
        <f t="shared" si="2"/>
        <v>43</v>
      </c>
      <c r="M2476" s="37">
        <f t="shared" si="3"/>
        <v>22</v>
      </c>
      <c r="N2476" s="37">
        <f t="shared" si="4"/>
        <v>10</v>
      </c>
      <c r="O2476" s="37" t="str">
        <f t="array" ref="O2476">IFERROR(XLOOKUP(K2476,'Tipo de carga'!B:B,'Tipo de carga'!C:C))</f>
        <v>Diesel</v>
      </c>
    </row>
    <row r="2477">
      <c r="A2477" s="36">
        <v>1879.0</v>
      </c>
      <c r="B2477" s="37" t="str">
        <f>IFERROR(VLOOKUP(A2477,'asig octubre'!$A$2:$C$442,3,0))</f>
        <v>Circuitos</v>
      </c>
      <c r="C2477" s="37" t="str">
        <f>IFERROR(VLOOKUP(A2477,'asig octubre'!$A$2:$B$442,2,0))</f>
        <v>EC-03</v>
      </c>
      <c r="D2477" s="38">
        <v>45587.637511574074</v>
      </c>
      <c r="E2477" s="36" t="s">
        <v>357</v>
      </c>
      <c r="F2477" s="37" t="str">
        <f t="array" ref="F2477">IFERROR(XLOOKUP(E2477,Operadores!A:A,Operadores!B:B))</f>
        <v>ISLHI</v>
      </c>
      <c r="G2477" s="36" t="s">
        <v>42</v>
      </c>
      <c r="H2477" s="39">
        <v>19.63136</v>
      </c>
      <c r="I2477" s="40">
        <v>500.0</v>
      </c>
      <c r="J2477" s="41">
        <f t="shared" si="1"/>
        <v>9815.68</v>
      </c>
      <c r="K2477" s="37" t="str">
        <f t="array" ref="K2477">IFERROR(XLOOKUP(G2477,'Tipo de carga'!A:A,'Tipo de carga'!B:B))</f>
        <v>Autoabasto</v>
      </c>
      <c r="L2477" s="37">
        <f t="shared" si="2"/>
        <v>43</v>
      </c>
      <c r="M2477" s="37">
        <f t="shared" si="3"/>
        <v>22</v>
      </c>
      <c r="N2477" s="37">
        <f t="shared" si="4"/>
        <v>10</v>
      </c>
      <c r="O2477" s="37" t="str">
        <f t="array" ref="O2477">IFERROR(XLOOKUP(K2477,'Tipo de carga'!B:B,'Tipo de carga'!C:C))</f>
        <v>Diesel</v>
      </c>
    </row>
    <row r="2478">
      <c r="A2478" s="36">
        <v>2000.0</v>
      </c>
      <c r="B2478" s="37" t="str">
        <f>IFERROR(VLOOKUP(A2478,'asig octubre'!$A$2:$C$442,3,0))</f>
        <v>MeLi Dedicado Merida</v>
      </c>
      <c r="C2478" s="37" t="str">
        <f>IFERROR(VLOOKUP(A2478,'asig octubre'!$A$2:$B$442,2,0))</f>
        <v>EC-05</v>
      </c>
      <c r="D2478" s="38">
        <v>45587.62118055556</v>
      </c>
      <c r="E2478" s="36" t="s">
        <v>402</v>
      </c>
      <c r="F2478" s="37" t="str">
        <f t="array" ref="F2478">IFERROR(XLOOKUP(E2478,Operadores!A:A,Operadores!B:B))</f>
        <v>GARJOS02</v>
      </c>
      <c r="G2478" s="36" t="s">
        <v>42</v>
      </c>
      <c r="H2478" s="39">
        <v>19.63136</v>
      </c>
      <c r="I2478" s="40">
        <v>375.0</v>
      </c>
      <c r="J2478" s="41">
        <f t="shared" si="1"/>
        <v>7361.76</v>
      </c>
      <c r="K2478" s="37" t="str">
        <f t="array" ref="K2478">IFERROR(XLOOKUP(G2478,'Tipo de carga'!A:A,'Tipo de carga'!B:B))</f>
        <v>Autoabasto</v>
      </c>
      <c r="L2478" s="37">
        <f t="shared" si="2"/>
        <v>43</v>
      </c>
      <c r="M2478" s="37">
        <f t="shared" si="3"/>
        <v>22</v>
      </c>
      <c r="N2478" s="37">
        <f t="shared" si="4"/>
        <v>10</v>
      </c>
      <c r="O2478" s="37" t="str">
        <f t="array" ref="O2478">IFERROR(XLOOKUP(K2478,'Tipo de carga'!B:B,'Tipo de carga'!C:C))</f>
        <v>Diesel</v>
      </c>
    </row>
    <row r="2479">
      <c r="A2479" s="36">
        <v>2012.0</v>
      </c>
      <c r="B2479" s="37" t="str">
        <f>IFERROR(VLOOKUP(A2479,'asig octubre'!$A$2:$C$442,3,0))</f>
        <v>Sayer Sencillo</v>
      </c>
      <c r="C2479" s="37" t="str">
        <f>IFERROR(VLOOKUP(A2479,'asig octubre'!$A$2:$B$442,2,0))</f>
        <v>EC-04</v>
      </c>
      <c r="D2479" s="38">
        <v>45587.47152777778</v>
      </c>
      <c r="E2479" s="36" t="s">
        <v>247</v>
      </c>
      <c r="F2479" s="37" t="str">
        <f t="array" ref="F2479">IFERROR(XLOOKUP(E2479,Operadores!A:A,Operadores!B:B))</f>
        <v>ZUGRO</v>
      </c>
      <c r="G2479" s="36" t="s">
        <v>42</v>
      </c>
      <c r="H2479" s="39">
        <v>19.63136</v>
      </c>
      <c r="I2479" s="40">
        <v>625.0</v>
      </c>
      <c r="J2479" s="41">
        <f t="shared" si="1"/>
        <v>12269.6</v>
      </c>
      <c r="K2479" s="37" t="str">
        <f t="array" ref="K2479">IFERROR(XLOOKUP(G2479,'Tipo de carga'!A:A,'Tipo de carga'!B:B))</f>
        <v>Autoabasto</v>
      </c>
      <c r="L2479" s="37">
        <f t="shared" si="2"/>
        <v>43</v>
      </c>
      <c r="M2479" s="37">
        <f t="shared" si="3"/>
        <v>22</v>
      </c>
      <c r="N2479" s="37">
        <f t="shared" si="4"/>
        <v>10</v>
      </c>
      <c r="O2479" s="37" t="str">
        <f t="array" ref="O2479">IFERROR(XLOOKUP(K2479,'Tipo de carga'!B:B,'Tipo de carga'!C:C))</f>
        <v>Diesel</v>
      </c>
    </row>
    <row r="2480">
      <c r="A2480" s="36">
        <v>1753.0</v>
      </c>
      <c r="B2480" s="37" t="str">
        <f>IFERROR(VLOOKUP(A2480,'asig octubre'!$A$2:$C$442,3,0))</f>
        <v>Wm Full</v>
      </c>
      <c r="C2480" s="37" t="str">
        <f>IFERROR(VLOOKUP(A2480,'asig octubre'!$A$2:$B$442,2,0))</f>
        <v>EC-08</v>
      </c>
      <c r="D2480" s="38">
        <v>45587.410266203704</v>
      </c>
      <c r="E2480" s="36" t="s">
        <v>291</v>
      </c>
      <c r="F2480" s="37" t="str">
        <f t="array" ref="F2480">IFERROR(XLOOKUP(E2480,Operadores!A:A,Operadores!B:B))</f>
        <v>MENRI</v>
      </c>
      <c r="G2480" s="36" t="s">
        <v>42</v>
      </c>
      <c r="H2480" s="39">
        <v>19.63136</v>
      </c>
      <c r="I2480" s="40">
        <v>432.0</v>
      </c>
      <c r="J2480" s="41">
        <f t="shared" si="1"/>
        <v>8480.74752</v>
      </c>
      <c r="K2480" s="37" t="str">
        <f t="array" ref="K2480">IFERROR(XLOOKUP(G2480,'Tipo de carga'!A:A,'Tipo de carga'!B:B))</f>
        <v>Autoabasto</v>
      </c>
      <c r="L2480" s="37">
        <f t="shared" si="2"/>
        <v>43</v>
      </c>
      <c r="M2480" s="37">
        <f t="shared" si="3"/>
        <v>22</v>
      </c>
      <c r="N2480" s="37">
        <f t="shared" si="4"/>
        <v>10</v>
      </c>
      <c r="O2480" s="37" t="str">
        <f t="array" ref="O2480">IFERROR(XLOOKUP(K2480,'Tipo de carga'!B:B,'Tipo de carga'!C:C))</f>
        <v>Diesel</v>
      </c>
    </row>
    <row r="2481">
      <c r="A2481" s="36">
        <v>1746.0</v>
      </c>
      <c r="B2481" s="37" t="str">
        <f>IFERROR(VLOOKUP(A2481,'asig octubre'!$A$2:$C$442,3,0))</f>
        <v>Wm Full</v>
      </c>
      <c r="C2481" s="37" t="str">
        <f>IFERROR(VLOOKUP(A2481,'asig octubre'!$A$2:$B$442,2,0))</f>
        <v>EC-08</v>
      </c>
      <c r="D2481" s="38">
        <v>45587.37814814815</v>
      </c>
      <c r="E2481" s="36" t="s">
        <v>293</v>
      </c>
      <c r="F2481" s="37" t="str">
        <f t="array" ref="F2481">IFERROR(XLOOKUP(E2481,Operadores!A:A,Operadores!B:B))</f>
        <v>LOPFER</v>
      </c>
      <c r="G2481" s="36" t="s">
        <v>42</v>
      </c>
      <c r="H2481" s="39">
        <v>19.63136</v>
      </c>
      <c r="I2481" s="40">
        <v>451.0</v>
      </c>
      <c r="J2481" s="41">
        <f t="shared" si="1"/>
        <v>8853.74336</v>
      </c>
      <c r="K2481" s="37" t="str">
        <f t="array" ref="K2481">IFERROR(XLOOKUP(G2481,'Tipo de carga'!A:A,'Tipo de carga'!B:B))</f>
        <v>Autoabasto</v>
      </c>
      <c r="L2481" s="37">
        <f t="shared" si="2"/>
        <v>43</v>
      </c>
      <c r="M2481" s="37">
        <f t="shared" si="3"/>
        <v>22</v>
      </c>
      <c r="N2481" s="37">
        <f t="shared" si="4"/>
        <v>10</v>
      </c>
      <c r="O2481" s="37" t="str">
        <f t="array" ref="O2481">IFERROR(XLOOKUP(K2481,'Tipo de carga'!B:B,'Tipo de carga'!C:C))</f>
        <v>Diesel</v>
      </c>
    </row>
    <row r="2482">
      <c r="A2482" s="36">
        <v>1820.0</v>
      </c>
      <c r="B2482" s="37" t="str">
        <f>IFERROR(VLOOKUP(A2482,'asig octubre'!$A$2:$C$442,3,0))</f>
        <v>Wm Full</v>
      </c>
      <c r="C2482" s="37" t="str">
        <f>IFERROR(VLOOKUP(A2482,'asig octubre'!$A$2:$B$442,2,0))</f>
        <v>EC-08</v>
      </c>
      <c r="D2482" s="38">
        <v>45587.3674537037</v>
      </c>
      <c r="E2482" s="36" t="s">
        <v>303</v>
      </c>
      <c r="F2482" s="37" t="str">
        <f t="array" ref="F2482">IFERROR(XLOOKUP(E2482,Operadores!A:A,Operadores!B:B))</f>
        <v>CAMVI01</v>
      </c>
      <c r="G2482" s="36" t="s">
        <v>42</v>
      </c>
      <c r="H2482" s="39">
        <v>19.63136</v>
      </c>
      <c r="I2482" s="40">
        <v>335.0</v>
      </c>
      <c r="J2482" s="41">
        <f t="shared" si="1"/>
        <v>6576.5056</v>
      </c>
      <c r="K2482" s="37" t="str">
        <f t="array" ref="K2482">IFERROR(XLOOKUP(G2482,'Tipo de carga'!A:A,'Tipo de carga'!B:B))</f>
        <v>Autoabasto</v>
      </c>
      <c r="L2482" s="37">
        <f t="shared" si="2"/>
        <v>43</v>
      </c>
      <c r="M2482" s="37">
        <f t="shared" si="3"/>
        <v>22</v>
      </c>
      <c r="N2482" s="37">
        <f t="shared" si="4"/>
        <v>10</v>
      </c>
      <c r="O2482" s="37" t="str">
        <f t="array" ref="O2482">IFERROR(XLOOKUP(K2482,'Tipo de carga'!B:B,'Tipo de carga'!C:C))</f>
        <v>Diesel</v>
      </c>
    </row>
    <row r="2483">
      <c r="A2483" s="36">
        <v>1817.0</v>
      </c>
      <c r="B2483" s="37" t="str">
        <f>IFERROR(VLOOKUP(A2483,'asig octubre'!$A$2:$C$442,3,0))</f>
        <v>Wm Full</v>
      </c>
      <c r="C2483" s="37" t="str">
        <f>IFERROR(VLOOKUP(A2483,'asig octubre'!$A$2:$B$442,2,0))</f>
        <v>EC-08</v>
      </c>
      <c r="D2483" s="38">
        <v>45587.35822916667</v>
      </c>
      <c r="E2483" s="36" t="s">
        <v>500</v>
      </c>
      <c r="F2483" s="37" t="str">
        <f t="array" ref="F2483">IFERROR(XLOOKUP(E2483,Operadores!A:A,Operadores!B:B))</f>
        <v>RUIROBX</v>
      </c>
      <c r="G2483" s="36" t="s">
        <v>42</v>
      </c>
      <c r="H2483" s="39">
        <v>19.63136</v>
      </c>
      <c r="I2483" s="40">
        <v>358.0</v>
      </c>
      <c r="J2483" s="41">
        <f t="shared" si="1"/>
        <v>7028.02688</v>
      </c>
      <c r="K2483" s="37" t="str">
        <f t="array" ref="K2483">IFERROR(XLOOKUP(G2483,'Tipo de carga'!A:A,'Tipo de carga'!B:B))</f>
        <v>Autoabasto</v>
      </c>
      <c r="L2483" s="37">
        <f t="shared" si="2"/>
        <v>43</v>
      </c>
      <c r="M2483" s="37">
        <f t="shared" si="3"/>
        <v>22</v>
      </c>
      <c r="N2483" s="37">
        <f t="shared" si="4"/>
        <v>10</v>
      </c>
      <c r="O2483" s="37" t="str">
        <f t="array" ref="O2483">IFERROR(XLOOKUP(K2483,'Tipo de carga'!B:B,'Tipo de carga'!C:C))</f>
        <v>Diesel</v>
      </c>
    </row>
    <row r="2484">
      <c r="A2484" s="36">
        <v>2009.0</v>
      </c>
      <c r="B2484" s="37" t="str">
        <f>IFERROR(VLOOKUP(A2484,'asig octubre'!$A$2:$C$442,3,0))</f>
        <v>MeLi Dedicado Merida</v>
      </c>
      <c r="C2484" s="37" t="str">
        <f>IFERROR(VLOOKUP(A2484,'asig octubre'!$A$2:$B$442,2,0))</f>
        <v>EC-05</v>
      </c>
      <c r="D2484" s="38">
        <v>45587.28822916667</v>
      </c>
      <c r="E2484" s="36" t="s">
        <v>372</v>
      </c>
      <c r="F2484" s="37" t="str">
        <f t="array" ref="F2484">IFERROR(XLOOKUP(E2484,Operadores!A:A,Operadores!B:B))</f>
        <v>IBAABI</v>
      </c>
      <c r="G2484" s="36" t="s">
        <v>42</v>
      </c>
      <c r="H2484" s="39">
        <v>19.63136</v>
      </c>
      <c r="I2484" s="40">
        <v>410.0</v>
      </c>
      <c r="J2484" s="41">
        <f t="shared" si="1"/>
        <v>8048.8576</v>
      </c>
      <c r="K2484" s="37" t="str">
        <f t="array" ref="K2484">IFERROR(XLOOKUP(G2484,'Tipo de carga'!A:A,'Tipo de carga'!B:B))</f>
        <v>Autoabasto</v>
      </c>
      <c r="L2484" s="37">
        <f t="shared" si="2"/>
        <v>43</v>
      </c>
      <c r="M2484" s="37">
        <f t="shared" si="3"/>
        <v>22</v>
      </c>
      <c r="N2484" s="37">
        <f t="shared" si="4"/>
        <v>10</v>
      </c>
      <c r="O2484" s="37" t="str">
        <f t="array" ref="O2484">IFERROR(XLOOKUP(K2484,'Tipo de carga'!B:B,'Tipo de carga'!C:C))</f>
        <v>Diesel</v>
      </c>
    </row>
    <row r="2485">
      <c r="A2485" s="36">
        <v>2002.0</v>
      </c>
      <c r="B2485" s="37" t="str">
        <f>IFERROR(VLOOKUP(A2485,'asig octubre'!$A$2:$C$442,3,0))</f>
        <v>MeLi Dedicado Merida</v>
      </c>
      <c r="C2485" s="37" t="str">
        <f>IFERROR(VLOOKUP(A2485,'asig octubre'!$A$2:$B$442,2,0))</f>
        <v>EC-05</v>
      </c>
      <c r="D2485" s="38">
        <v>45587.261400462965</v>
      </c>
      <c r="E2485" s="36" t="s">
        <v>535</v>
      </c>
      <c r="F2485" s="37" t="str">
        <f t="array" ref="F2485">IFERROR(XLOOKUP(E2485,Operadores!A:A,Operadores!B:B))</f>
        <v>VELALE</v>
      </c>
      <c r="G2485" s="36" t="s">
        <v>42</v>
      </c>
      <c r="H2485" s="39">
        <v>19.63136</v>
      </c>
      <c r="I2485" s="40">
        <v>315.0</v>
      </c>
      <c r="J2485" s="41">
        <f t="shared" si="1"/>
        <v>6183.8784</v>
      </c>
      <c r="K2485" s="37" t="str">
        <f t="array" ref="K2485">IFERROR(XLOOKUP(G2485,'Tipo de carga'!A:A,'Tipo de carga'!B:B))</f>
        <v>Autoabasto</v>
      </c>
      <c r="L2485" s="37">
        <f t="shared" si="2"/>
        <v>43</v>
      </c>
      <c r="M2485" s="37">
        <f t="shared" si="3"/>
        <v>22</v>
      </c>
      <c r="N2485" s="37">
        <f t="shared" si="4"/>
        <v>10</v>
      </c>
      <c r="O2485" s="37" t="str">
        <f t="array" ref="O2485">IFERROR(XLOOKUP(K2485,'Tipo de carga'!B:B,'Tipo de carga'!C:C))</f>
        <v>Diesel</v>
      </c>
    </row>
    <row r="2486">
      <c r="A2486" s="36">
        <v>1788.0</v>
      </c>
      <c r="B2486" s="37" t="str">
        <f>IFERROR(VLOOKUP(A2486,'asig octubre'!$A$2:$C$442,3,0))</f>
        <v>PISA Gdl</v>
      </c>
      <c r="C2486" s="37" t="str">
        <f>IFERROR(VLOOKUP(A2486,'asig octubre'!$A$2:$B$442,2,0))</f>
        <v>EC-06</v>
      </c>
      <c r="D2486" s="38">
        <v>45587.16775462963</v>
      </c>
      <c r="E2486" s="36" t="s">
        <v>356</v>
      </c>
      <c r="F2486" s="37" t="str">
        <f t="array" ref="F2486">IFERROR(XLOOKUP(E2486,Operadores!A:A,Operadores!B:B))</f>
        <v>PADLUI</v>
      </c>
      <c r="G2486" s="36" t="s">
        <v>42</v>
      </c>
      <c r="H2486" s="39">
        <v>19.63136</v>
      </c>
      <c r="I2486" s="40">
        <v>531.0</v>
      </c>
      <c r="J2486" s="41">
        <f t="shared" si="1"/>
        <v>10424.25216</v>
      </c>
      <c r="K2486" s="37" t="str">
        <f t="array" ref="K2486">IFERROR(XLOOKUP(G2486,'Tipo de carga'!A:A,'Tipo de carga'!B:B))</f>
        <v>Autoabasto</v>
      </c>
      <c r="L2486" s="37">
        <f t="shared" si="2"/>
        <v>43</v>
      </c>
      <c r="M2486" s="37">
        <f t="shared" si="3"/>
        <v>22</v>
      </c>
      <c r="N2486" s="37">
        <f t="shared" si="4"/>
        <v>10</v>
      </c>
      <c r="O2486" s="37" t="str">
        <f t="array" ref="O2486">IFERROR(XLOOKUP(K2486,'Tipo de carga'!B:B,'Tipo de carga'!C:C))</f>
        <v>Diesel</v>
      </c>
    </row>
    <row r="2487">
      <c r="A2487" s="36">
        <v>2041.0</v>
      </c>
      <c r="B2487" s="37" t="str">
        <f>IFERROR(VLOOKUP(A2487,'asig octubre'!$A$2:$C$442,3,0))</f>
        <v>Available</v>
      </c>
      <c r="C2487" s="37" t="str">
        <f>IFERROR(VLOOKUP(A2487,'asig octubre'!$A$2:$B$442,2,0))</f>
        <v>TTE</v>
      </c>
      <c r="D2487" s="38">
        <v>45587.1553125</v>
      </c>
      <c r="E2487" s="36" t="s">
        <v>442</v>
      </c>
      <c r="F2487" s="37" t="str">
        <f t="array" ref="F2487">IFERROR(XLOOKUP(E2487,Operadores!A:A,Operadores!B:B))</f>
        <v>CARMAUX</v>
      </c>
      <c r="G2487" s="36" t="s">
        <v>42</v>
      </c>
      <c r="H2487" s="39">
        <v>19.63136</v>
      </c>
      <c r="I2487" s="40">
        <v>523.0</v>
      </c>
      <c r="J2487" s="41">
        <f t="shared" si="1"/>
        <v>10267.20128</v>
      </c>
      <c r="K2487" s="37" t="str">
        <f t="array" ref="K2487">IFERROR(XLOOKUP(G2487,'Tipo de carga'!A:A,'Tipo de carga'!B:B))</f>
        <v>Autoabasto</v>
      </c>
      <c r="L2487" s="37">
        <f t="shared" si="2"/>
        <v>43</v>
      </c>
      <c r="M2487" s="37">
        <f t="shared" si="3"/>
        <v>22</v>
      </c>
      <c r="N2487" s="37">
        <f t="shared" si="4"/>
        <v>10</v>
      </c>
      <c r="O2487" s="37" t="str">
        <f t="array" ref="O2487">IFERROR(XLOOKUP(K2487,'Tipo de carga'!B:B,'Tipo de carga'!C:C))</f>
        <v>Diesel</v>
      </c>
    </row>
    <row r="2488">
      <c r="A2488" s="36">
        <v>1904.0</v>
      </c>
      <c r="B2488" s="37" t="str">
        <f>IFERROR(VLOOKUP(A2488,'asig octubre'!$A$2:$C$442,3,0))</f>
        <v>PISA Gdl</v>
      </c>
      <c r="C2488" s="37" t="str">
        <f>IFERROR(VLOOKUP(A2488,'asig octubre'!$A$2:$B$442,2,0))</f>
        <v>EC-06</v>
      </c>
      <c r="D2488" s="38">
        <v>45587.15530092592</v>
      </c>
      <c r="E2488" s="36" t="s">
        <v>401</v>
      </c>
      <c r="F2488" s="37" t="str">
        <f t="array" ref="F2488">IFERROR(XLOOKUP(E2488,Operadores!A:A,Operadores!B:B))</f>
        <v>CARGUS</v>
      </c>
      <c r="G2488" s="36" t="s">
        <v>42</v>
      </c>
      <c r="H2488" s="39">
        <v>19.63136</v>
      </c>
      <c r="I2488" s="40">
        <v>564.0</v>
      </c>
      <c r="J2488" s="41">
        <f t="shared" si="1"/>
        <v>11072.08704</v>
      </c>
      <c r="K2488" s="37" t="str">
        <f t="array" ref="K2488">IFERROR(XLOOKUP(G2488,'Tipo de carga'!A:A,'Tipo de carga'!B:B))</f>
        <v>Autoabasto</v>
      </c>
      <c r="L2488" s="37">
        <f t="shared" si="2"/>
        <v>43</v>
      </c>
      <c r="M2488" s="37">
        <f t="shared" si="3"/>
        <v>22</v>
      </c>
      <c r="N2488" s="37">
        <f t="shared" si="4"/>
        <v>10</v>
      </c>
      <c r="O2488" s="37" t="str">
        <f t="array" ref="O2488">IFERROR(XLOOKUP(K2488,'Tipo de carga'!B:B,'Tipo de carga'!C:C))</f>
        <v>Diesel</v>
      </c>
    </row>
    <row r="2489">
      <c r="A2489" s="36">
        <v>1936.0</v>
      </c>
      <c r="B2489" s="37" t="str">
        <f>IFERROR(VLOOKUP(A2489,'asig octubre'!$A$2:$C$442,3,0))</f>
        <v>Circuitos</v>
      </c>
      <c r="C2489" s="37" t="str">
        <f>IFERROR(VLOOKUP(A2489,'asig octubre'!$A$2:$B$442,2,0))</f>
        <v>EC-03</v>
      </c>
      <c r="D2489" s="38">
        <v>45587.21597222222</v>
      </c>
      <c r="E2489" s="36" t="s">
        <v>209</v>
      </c>
      <c r="F2489" s="37" t="str">
        <f t="array" ref="F2489">IFERROR(XLOOKUP(E2489,Operadores!A:A,Operadores!B:B))</f>
        <v>OCAMA</v>
      </c>
      <c r="G2489" s="36" t="s">
        <v>425</v>
      </c>
      <c r="H2489" s="39">
        <v>24.99</v>
      </c>
      <c r="I2489" s="40">
        <v>264.0</v>
      </c>
      <c r="J2489" s="41">
        <f t="shared" si="1"/>
        <v>6597.36</v>
      </c>
      <c r="K2489" s="37" t="str">
        <f t="array" ref="K2489">IFERROR(XLOOKUP(G2489,'Tipo de carga'!A:A,'Tipo de carga'!B:B))</f>
        <v>Ticket</v>
      </c>
      <c r="L2489" s="37">
        <f t="shared" si="2"/>
        <v>43</v>
      </c>
      <c r="M2489" s="37">
        <f t="shared" si="3"/>
        <v>22</v>
      </c>
      <c r="N2489" s="37">
        <f t="shared" si="4"/>
        <v>10</v>
      </c>
      <c r="O2489" s="37" t="str">
        <f t="array" ref="O2489">IFERROR(XLOOKUP(K2489,'Tipo de carga'!B:B,'Tipo de carga'!C:C))</f>
        <v>Diesel</v>
      </c>
    </row>
    <row r="2490">
      <c r="A2490" s="36">
        <v>1943.0</v>
      </c>
      <c r="B2490" s="37" t="str">
        <f>IFERROR(VLOOKUP(A2490,'asig octubre'!$A$2:$C$442,3,0))</f>
        <v>Circuitos</v>
      </c>
      <c r="C2490" s="37" t="str">
        <f>IFERROR(VLOOKUP(A2490,'asig octubre'!$A$2:$B$442,2,0))</f>
        <v>EC-03</v>
      </c>
      <c r="D2490" s="38">
        <v>45587.260416666664</v>
      </c>
      <c r="E2490" s="36" t="s">
        <v>329</v>
      </c>
      <c r="F2490" s="37" t="str">
        <f t="array" ref="F2490">IFERROR(XLOOKUP(E2490,Operadores!A:A,Operadores!B:B))</f>
        <v>RODRAU01</v>
      </c>
      <c r="G2490" s="36" t="s">
        <v>425</v>
      </c>
      <c r="H2490" s="39">
        <v>26.65</v>
      </c>
      <c r="I2490" s="40">
        <v>135.0</v>
      </c>
      <c r="J2490" s="41">
        <f t="shared" si="1"/>
        <v>3597.75</v>
      </c>
      <c r="K2490" s="37" t="str">
        <f t="array" ref="K2490">IFERROR(XLOOKUP(G2490,'Tipo de carga'!A:A,'Tipo de carga'!B:B))</f>
        <v>Ticket</v>
      </c>
      <c r="L2490" s="37">
        <f t="shared" si="2"/>
        <v>43</v>
      </c>
      <c r="M2490" s="37">
        <f t="shared" si="3"/>
        <v>22</v>
      </c>
      <c r="N2490" s="37">
        <f t="shared" si="4"/>
        <v>10</v>
      </c>
      <c r="O2490" s="37" t="str">
        <f t="array" ref="O2490">IFERROR(XLOOKUP(K2490,'Tipo de carga'!B:B,'Tipo de carga'!C:C))</f>
        <v>Diesel</v>
      </c>
    </row>
    <row r="2491">
      <c r="A2491" s="36">
        <v>2010.0</v>
      </c>
      <c r="B2491" s="37" t="str">
        <f>IFERROR(VLOOKUP(A2491,'asig octubre'!$A$2:$C$442,3,0))</f>
        <v>MeLi asignado SD</v>
      </c>
      <c r="C2491" s="37" t="str">
        <f>IFERROR(VLOOKUP(A2491,'asig octubre'!$A$2:$B$442,2,0))</f>
        <v>EC-05</v>
      </c>
      <c r="D2491" s="38">
        <v>45587.260416666664</v>
      </c>
      <c r="E2491" s="36"/>
      <c r="F2491" s="37"/>
      <c r="G2491" s="36" t="s">
        <v>425</v>
      </c>
      <c r="H2491" s="39">
        <v>24.84</v>
      </c>
      <c r="I2491" s="40">
        <v>297.9</v>
      </c>
      <c r="J2491" s="41"/>
      <c r="K2491" s="37" t="str">
        <f t="array" ref="K2491">IFERROR(XLOOKUP(G2491,'Tipo de carga'!A:A,'Tipo de carga'!B:B))</f>
        <v>Ticket</v>
      </c>
      <c r="L2491" s="37">
        <f t="shared" si="2"/>
        <v>43</v>
      </c>
      <c r="M2491" s="37">
        <f t="shared" si="3"/>
        <v>22</v>
      </c>
      <c r="N2491" s="37">
        <f t="shared" si="4"/>
        <v>10</v>
      </c>
      <c r="O2491" s="37" t="str">
        <f t="array" ref="O2491">IFERROR(XLOOKUP(K2491,'Tipo de carga'!B:B,'Tipo de carga'!C:C))</f>
        <v>Diesel</v>
      </c>
    </row>
    <row r="2492">
      <c r="A2492" s="36">
        <v>1980.0</v>
      </c>
      <c r="B2492" s="37" t="str">
        <f>IFERROR(VLOOKUP(A2492,'asig octubre'!$A$2:$C$442,3,0))</f>
        <v>MeLi asignado SD</v>
      </c>
      <c r="C2492" s="37" t="str">
        <f>IFERROR(VLOOKUP(A2492,'asig octubre'!$A$2:$B$442,2,0))</f>
        <v>EC-05</v>
      </c>
      <c r="D2492" s="38">
        <v>45587.260416666664</v>
      </c>
      <c r="E2492" s="36"/>
      <c r="F2492" s="37"/>
      <c r="G2492" s="36" t="s">
        <v>425</v>
      </c>
      <c r="H2492" s="39">
        <v>24.84</v>
      </c>
      <c r="I2492" s="40">
        <v>193.23</v>
      </c>
      <c r="J2492" s="41"/>
      <c r="K2492" s="37" t="str">
        <f t="array" ref="K2492">IFERROR(XLOOKUP(G2492,'Tipo de carga'!A:A,'Tipo de carga'!B:B))</f>
        <v>Ticket</v>
      </c>
      <c r="L2492" s="37">
        <f t="shared" si="2"/>
        <v>43</v>
      </c>
      <c r="M2492" s="37">
        <f t="shared" si="3"/>
        <v>22</v>
      </c>
      <c r="N2492" s="37">
        <f t="shared" si="4"/>
        <v>10</v>
      </c>
      <c r="O2492" s="37" t="str">
        <f t="array" ref="O2492">IFERROR(XLOOKUP(K2492,'Tipo de carga'!B:B,'Tipo de carga'!C:C))</f>
        <v>Diesel</v>
      </c>
    </row>
    <row r="2493">
      <c r="A2493" s="36">
        <v>2007.0</v>
      </c>
      <c r="B2493" s="37" t="str">
        <f>IFERROR(VLOOKUP(A2493,'asig octubre'!$A$2:$C$442,3,0))</f>
        <v>MeLi Asignado TD</v>
      </c>
      <c r="C2493" s="37" t="str">
        <f>IFERROR(VLOOKUP(A2493,'asig octubre'!$A$2:$B$442,2,0))</f>
        <v>EC-05</v>
      </c>
      <c r="D2493" s="38">
        <v>45587.52222222222</v>
      </c>
      <c r="E2493" s="36" t="s">
        <v>166</v>
      </c>
      <c r="F2493" s="37" t="str">
        <f t="array" ref="F2493">IFERROR(XLOOKUP(E2493,Operadores!A:A,Operadores!B:B))</f>
        <v>PADRI</v>
      </c>
      <c r="G2493" s="36" t="s">
        <v>425</v>
      </c>
      <c r="H2493" s="39">
        <v>26.15</v>
      </c>
      <c r="I2493" s="40">
        <v>138.0</v>
      </c>
      <c r="J2493" s="41">
        <f t="shared" ref="J2493:J10995" si="5">IFERROR(H2493*I2493)</f>
        <v>3608.7</v>
      </c>
      <c r="K2493" s="37" t="str">
        <f t="array" ref="K2493">IFERROR(XLOOKUP(G2493,'Tipo de carga'!A:A,'Tipo de carga'!B:B))</f>
        <v>Ticket</v>
      </c>
      <c r="L2493" s="37">
        <f t="shared" si="2"/>
        <v>43</v>
      </c>
      <c r="M2493" s="37">
        <f t="shared" si="3"/>
        <v>22</v>
      </c>
      <c r="N2493" s="37">
        <f t="shared" si="4"/>
        <v>10</v>
      </c>
      <c r="O2493" s="37" t="str">
        <f t="array" ref="O2493">IFERROR(XLOOKUP(K2493,'Tipo de carga'!B:B,'Tipo de carga'!C:C))</f>
        <v>Diesel</v>
      </c>
    </row>
    <row r="2494">
      <c r="A2494" s="36">
        <v>1800.0</v>
      </c>
      <c r="B2494" s="37" t="str">
        <f>IFERROR(VLOOKUP(A2494,'asig octubre'!$A$2:$C$442,3,0))</f>
        <v>Sayer Full</v>
      </c>
      <c r="C2494" s="37" t="str">
        <f>IFERROR(VLOOKUP(A2494,'asig octubre'!$A$2:$B$442,2,0))</f>
        <v>EC-04</v>
      </c>
      <c r="D2494" s="38">
        <v>45587.55694444444</v>
      </c>
      <c r="E2494" s="36" t="s">
        <v>73</v>
      </c>
      <c r="F2494" s="37" t="str">
        <f t="array" ref="F2494">IFERROR(XLOOKUP(E2494,Operadores!A:A,Operadores!B:B))</f>
        <v>PERJU03</v>
      </c>
      <c r="G2494" s="36" t="s">
        <v>425</v>
      </c>
      <c r="H2494" s="39">
        <v>24.89</v>
      </c>
      <c r="I2494" s="40">
        <v>400.0</v>
      </c>
      <c r="J2494" s="41">
        <f t="shared" si="5"/>
        <v>9956</v>
      </c>
      <c r="K2494" s="37" t="str">
        <f t="array" ref="K2494">IFERROR(XLOOKUP(G2494,'Tipo de carga'!A:A,'Tipo de carga'!B:B))</f>
        <v>Ticket</v>
      </c>
      <c r="L2494" s="37">
        <f t="shared" si="2"/>
        <v>43</v>
      </c>
      <c r="M2494" s="37">
        <f t="shared" si="3"/>
        <v>22</v>
      </c>
      <c r="N2494" s="37">
        <f t="shared" si="4"/>
        <v>10</v>
      </c>
      <c r="O2494" s="37" t="str">
        <f t="array" ref="O2494">IFERROR(XLOOKUP(K2494,'Tipo de carga'!B:B,'Tipo de carga'!C:C))</f>
        <v>Diesel</v>
      </c>
    </row>
    <row r="2495">
      <c r="A2495" s="36">
        <v>1800.0</v>
      </c>
      <c r="B2495" s="37" t="str">
        <f>IFERROR(VLOOKUP(A2495,'asig octubre'!$A$2:$C$442,3,0))</f>
        <v>Sayer Full</v>
      </c>
      <c r="C2495" s="37" t="str">
        <f>IFERROR(VLOOKUP(A2495,'asig octubre'!$A$2:$B$442,2,0))</f>
        <v>EC-04</v>
      </c>
      <c r="D2495" s="38">
        <v>45587.561111111114</v>
      </c>
      <c r="E2495" s="36" t="s">
        <v>73</v>
      </c>
      <c r="F2495" s="37" t="str">
        <f t="array" ref="F2495">IFERROR(XLOOKUP(E2495,Operadores!A:A,Operadores!B:B))</f>
        <v>PERJU03</v>
      </c>
      <c r="G2495" s="36" t="s">
        <v>425</v>
      </c>
      <c r="H2495" s="39">
        <v>24.89</v>
      </c>
      <c r="I2495" s="40">
        <v>52.0</v>
      </c>
      <c r="J2495" s="41">
        <f t="shared" si="5"/>
        <v>1294.28</v>
      </c>
      <c r="K2495" s="37" t="str">
        <f t="array" ref="K2495">IFERROR(XLOOKUP(G2495,'Tipo de carga'!A:A,'Tipo de carga'!B:B))</f>
        <v>Ticket</v>
      </c>
      <c r="L2495" s="37">
        <f t="shared" si="2"/>
        <v>43</v>
      </c>
      <c r="M2495" s="37">
        <f t="shared" si="3"/>
        <v>22</v>
      </c>
      <c r="N2495" s="37">
        <f t="shared" si="4"/>
        <v>10</v>
      </c>
      <c r="O2495" s="37" t="str">
        <f t="array" ref="O2495">IFERROR(XLOOKUP(K2495,'Tipo de carga'!B:B,'Tipo de carga'!C:C))</f>
        <v>Diesel</v>
      </c>
    </row>
    <row r="2496">
      <c r="A2496" s="36">
        <v>1729.0</v>
      </c>
      <c r="B2496" s="37" t="str">
        <f>IFERROR(VLOOKUP(A2496,'asig octubre'!$A$2:$C$442,3,0))</f>
        <v>Wm Full</v>
      </c>
      <c r="C2496" s="37" t="str">
        <f>IFERROR(VLOOKUP(A2496,'asig octubre'!$A$2:$B$442,2,0))</f>
        <v>EC-08</v>
      </c>
      <c r="D2496" s="38">
        <v>45587.638194444444</v>
      </c>
      <c r="E2496" s="36" t="s">
        <v>302</v>
      </c>
      <c r="F2496" s="37" t="str">
        <f t="array" ref="F2496">IFERROR(XLOOKUP(E2496,Operadores!A:A,Operadores!B:B))</f>
        <v>HEROCT</v>
      </c>
      <c r="G2496" s="36" t="s">
        <v>425</v>
      </c>
      <c r="H2496" s="39">
        <v>25.59</v>
      </c>
      <c r="I2496" s="40">
        <v>516.0</v>
      </c>
      <c r="J2496" s="41">
        <f t="shared" si="5"/>
        <v>13204.44</v>
      </c>
      <c r="K2496" s="37" t="str">
        <f t="array" ref="K2496">IFERROR(XLOOKUP(G2496,'Tipo de carga'!A:A,'Tipo de carga'!B:B))</f>
        <v>Ticket</v>
      </c>
      <c r="L2496" s="37">
        <f t="shared" si="2"/>
        <v>43</v>
      </c>
      <c r="M2496" s="37">
        <f t="shared" si="3"/>
        <v>22</v>
      </c>
      <c r="N2496" s="37">
        <f t="shared" si="4"/>
        <v>10</v>
      </c>
      <c r="O2496" s="37" t="str">
        <f t="array" ref="O2496">IFERROR(XLOOKUP(K2496,'Tipo de carga'!B:B,'Tipo de carga'!C:C))</f>
        <v>Diesel</v>
      </c>
    </row>
    <row r="2497">
      <c r="A2497" s="36">
        <v>1787.0</v>
      </c>
      <c r="B2497" s="37" t="str">
        <f>IFERROR(VLOOKUP(A2497,'asig octubre'!$A$2:$C$442,3,0))</f>
        <v>Sayer Sencillo</v>
      </c>
      <c r="C2497" s="37" t="str">
        <f>IFERROR(VLOOKUP(A2497,'asig octubre'!$A$2:$B$442,2,0))</f>
        <v>EC-04</v>
      </c>
      <c r="D2497" s="38">
        <v>45587.657638888886</v>
      </c>
      <c r="E2497" s="36" t="s">
        <v>392</v>
      </c>
      <c r="F2497" s="37" t="str">
        <f t="array" ref="F2497">IFERROR(XLOOKUP(E2497,Operadores!A:A,Operadores!B:B))</f>
        <v>MUÑGER</v>
      </c>
      <c r="G2497" s="36" t="s">
        <v>425</v>
      </c>
      <c r="H2497" s="39">
        <v>24.3</v>
      </c>
      <c r="I2497" s="40">
        <v>395.0</v>
      </c>
      <c r="J2497" s="41">
        <f t="shared" si="5"/>
        <v>9598.5</v>
      </c>
      <c r="K2497" s="37" t="str">
        <f t="array" ref="K2497">IFERROR(XLOOKUP(G2497,'Tipo de carga'!A:A,'Tipo de carga'!B:B))</f>
        <v>Ticket</v>
      </c>
      <c r="L2497" s="37">
        <f t="shared" si="2"/>
        <v>43</v>
      </c>
      <c r="M2497" s="37">
        <f t="shared" si="3"/>
        <v>22</v>
      </c>
      <c r="N2497" s="37">
        <f t="shared" si="4"/>
        <v>10</v>
      </c>
      <c r="O2497" s="37" t="str">
        <f t="array" ref="O2497">IFERROR(XLOOKUP(K2497,'Tipo de carga'!B:B,'Tipo de carga'!C:C))</f>
        <v>Diesel</v>
      </c>
    </row>
    <row r="2498">
      <c r="A2498" s="36">
        <v>2039.0</v>
      </c>
      <c r="B2498" s="37" t="str">
        <f>IFERROR(VLOOKUP(A2498,'asig octubre'!$A$2:$C$442,3,0))</f>
        <v>Available</v>
      </c>
      <c r="C2498" s="37" t="str">
        <f>IFERROR(VLOOKUP(A2498,'asig octubre'!$A$2:$B$442,2,0))</f>
        <v>TTE</v>
      </c>
      <c r="D2498" s="38">
        <v>45587.70972222222</v>
      </c>
      <c r="E2498" s="36" t="s">
        <v>268</v>
      </c>
      <c r="F2498" s="37" t="str">
        <f t="array" ref="F2498">IFERROR(XLOOKUP(E2498,Operadores!A:A,Operadores!B:B))</f>
        <v>ARCEDG</v>
      </c>
      <c r="G2498" s="36" t="s">
        <v>425</v>
      </c>
      <c r="H2498" s="39">
        <v>25.89</v>
      </c>
      <c r="I2498" s="40">
        <v>287.0</v>
      </c>
      <c r="J2498" s="41">
        <f t="shared" si="5"/>
        <v>7430.43</v>
      </c>
      <c r="K2498" s="37" t="str">
        <f t="array" ref="K2498">IFERROR(XLOOKUP(G2498,'Tipo de carga'!A:A,'Tipo de carga'!B:B))</f>
        <v>Ticket</v>
      </c>
      <c r="L2498" s="37">
        <f t="shared" si="2"/>
        <v>43</v>
      </c>
      <c r="M2498" s="37">
        <f t="shared" si="3"/>
        <v>22</v>
      </c>
      <c r="N2498" s="37">
        <f t="shared" si="4"/>
        <v>10</v>
      </c>
      <c r="O2498" s="37" t="str">
        <f t="array" ref="O2498">IFERROR(XLOOKUP(K2498,'Tipo de carga'!B:B,'Tipo de carga'!C:C))</f>
        <v>Diesel</v>
      </c>
    </row>
    <row r="2499">
      <c r="A2499" s="36">
        <v>1760.0</v>
      </c>
      <c r="B2499" s="37" t="str">
        <f>IFERROR(VLOOKUP(A2499,'asig octubre'!$A$2:$C$442,3,0))</f>
        <v>Pipas</v>
      </c>
      <c r="C2499" s="37" t="str">
        <f>IFERROR(VLOOKUP(A2499,'asig octubre'!$A$2:$B$442,2,0))</f>
        <v>EC-02</v>
      </c>
      <c r="D2499" s="38">
        <v>45587.71111111111</v>
      </c>
      <c r="E2499" s="36" t="s">
        <v>154</v>
      </c>
      <c r="F2499" s="37" t="str">
        <f t="array" ref="F2499">IFERROR(XLOOKUP(E2499,Operadores!A:A,Operadores!B:B))</f>
        <v>MARJO08</v>
      </c>
      <c r="G2499" s="36" t="s">
        <v>425</v>
      </c>
      <c r="H2499" s="39">
        <v>25.95</v>
      </c>
      <c r="I2499" s="40">
        <v>462.0</v>
      </c>
      <c r="J2499" s="41">
        <f t="shared" si="5"/>
        <v>11988.9</v>
      </c>
      <c r="K2499" s="37" t="str">
        <f t="array" ref="K2499">IFERROR(XLOOKUP(G2499,'Tipo de carga'!A:A,'Tipo de carga'!B:B))</f>
        <v>Ticket</v>
      </c>
      <c r="L2499" s="37">
        <f t="shared" si="2"/>
        <v>43</v>
      </c>
      <c r="M2499" s="37">
        <f t="shared" si="3"/>
        <v>22</v>
      </c>
      <c r="N2499" s="37">
        <f t="shared" si="4"/>
        <v>10</v>
      </c>
      <c r="O2499" s="37" t="str">
        <f t="array" ref="O2499">IFERROR(XLOOKUP(K2499,'Tipo de carga'!B:B,'Tipo de carga'!C:C))</f>
        <v>Diesel</v>
      </c>
    </row>
    <row r="2500">
      <c r="A2500" s="36">
        <v>1739.0</v>
      </c>
      <c r="B2500" s="37" t="str">
        <f>IFERROR(VLOOKUP(A2500,'asig octubre'!$A$2:$C$442,3,0))</f>
        <v>Wm Sencillo</v>
      </c>
      <c r="C2500" s="37" t="str">
        <f>IFERROR(VLOOKUP(A2500,'asig octubre'!$A$2:$B$442,2,0))</f>
        <v>EC-08</v>
      </c>
      <c r="D2500" s="38">
        <v>45587.82361111111</v>
      </c>
      <c r="E2500" s="36" t="s">
        <v>489</v>
      </c>
      <c r="F2500" s="37" t="str">
        <f t="array" ref="F2500">IFERROR(XLOOKUP(E2500,Operadores!A:A,Operadores!B:B))</f>
        <v>LOPJUA</v>
      </c>
      <c r="G2500" s="36" t="s">
        <v>425</v>
      </c>
      <c r="H2500" s="39">
        <v>25.78</v>
      </c>
      <c r="I2500" s="40">
        <v>350.0</v>
      </c>
      <c r="J2500" s="41">
        <f t="shared" si="5"/>
        <v>9023</v>
      </c>
      <c r="K2500" s="37" t="str">
        <f t="array" ref="K2500">IFERROR(XLOOKUP(G2500,'Tipo de carga'!A:A,'Tipo de carga'!B:B))</f>
        <v>Ticket</v>
      </c>
      <c r="L2500" s="37">
        <f t="shared" si="2"/>
        <v>43</v>
      </c>
      <c r="M2500" s="37">
        <f t="shared" si="3"/>
        <v>22</v>
      </c>
      <c r="N2500" s="37">
        <f t="shared" si="4"/>
        <v>10</v>
      </c>
      <c r="O2500" s="37" t="str">
        <f t="array" ref="O2500">IFERROR(XLOOKUP(K2500,'Tipo de carga'!B:B,'Tipo de carga'!C:C))</f>
        <v>Diesel</v>
      </c>
    </row>
    <row r="2501">
      <c r="A2501" s="36">
        <v>1791.0</v>
      </c>
      <c r="B2501" s="37" t="str">
        <f>IFERROR(VLOOKUP(A2501,'asig octubre'!$A$2:$C$442,3,0))</f>
        <v>Wm Sencillo</v>
      </c>
      <c r="C2501" s="37" t="str">
        <f>IFERROR(VLOOKUP(A2501,'asig octubre'!$A$2:$B$442,2,0))</f>
        <v>EC-08</v>
      </c>
      <c r="D2501" s="38">
        <v>45587.86597222222</v>
      </c>
      <c r="E2501" s="36" t="s">
        <v>536</v>
      </c>
      <c r="F2501" s="37" t="str">
        <f t="array" ref="F2501">IFERROR(XLOOKUP(E2501,Operadores!A:A,Operadores!B:B))</f>
        <v>VIDJOS</v>
      </c>
      <c r="G2501" s="36" t="s">
        <v>425</v>
      </c>
      <c r="H2501" s="39">
        <v>25.78</v>
      </c>
      <c r="I2501" s="40">
        <v>413.0</v>
      </c>
      <c r="J2501" s="41">
        <f t="shared" si="5"/>
        <v>10647.14</v>
      </c>
      <c r="K2501" s="37" t="str">
        <f t="array" ref="K2501">IFERROR(XLOOKUP(G2501,'Tipo de carga'!A:A,'Tipo de carga'!B:B))</f>
        <v>Ticket</v>
      </c>
      <c r="L2501" s="37">
        <f t="shared" si="2"/>
        <v>43</v>
      </c>
      <c r="M2501" s="37">
        <f t="shared" si="3"/>
        <v>22</v>
      </c>
      <c r="N2501" s="37">
        <f t="shared" si="4"/>
        <v>10</v>
      </c>
      <c r="O2501" s="37" t="str">
        <f t="array" ref="O2501">IFERROR(XLOOKUP(K2501,'Tipo de carga'!B:B,'Tipo de carga'!C:C))</f>
        <v>Diesel</v>
      </c>
    </row>
    <row r="2502">
      <c r="A2502" s="36">
        <v>1791.0</v>
      </c>
      <c r="B2502" s="37" t="str">
        <f>IFERROR(VLOOKUP(A2502,'asig octubre'!$A$2:$C$442,3,0))</f>
        <v>Wm Sencillo</v>
      </c>
      <c r="C2502" s="37" t="str">
        <f>IFERROR(VLOOKUP(A2502,'asig octubre'!$A$2:$B$442,2,0))</f>
        <v>EC-08</v>
      </c>
      <c r="D2502" s="38">
        <v>45587.868055555555</v>
      </c>
      <c r="E2502" s="36" t="s">
        <v>536</v>
      </c>
      <c r="F2502" s="37" t="str">
        <f t="array" ref="F2502">IFERROR(XLOOKUP(E2502,Operadores!A:A,Operadores!B:B))</f>
        <v>VIDJOS</v>
      </c>
      <c r="G2502" s="36" t="s">
        <v>425</v>
      </c>
      <c r="H2502" s="39">
        <v>25.78</v>
      </c>
      <c r="I2502" s="40">
        <v>388.0</v>
      </c>
      <c r="J2502" s="41">
        <f t="shared" si="5"/>
        <v>10002.64</v>
      </c>
      <c r="K2502" s="37" t="str">
        <f t="array" ref="K2502">IFERROR(XLOOKUP(G2502,'Tipo de carga'!A:A,'Tipo de carga'!B:B))</f>
        <v>Ticket</v>
      </c>
      <c r="L2502" s="37">
        <f t="shared" si="2"/>
        <v>43</v>
      </c>
      <c r="M2502" s="37">
        <f t="shared" si="3"/>
        <v>22</v>
      </c>
      <c r="N2502" s="37">
        <f t="shared" si="4"/>
        <v>10</v>
      </c>
      <c r="O2502" s="37" t="str">
        <f t="array" ref="O2502">IFERROR(XLOOKUP(K2502,'Tipo de carga'!B:B,'Tipo de carga'!C:C))</f>
        <v>Diesel</v>
      </c>
    </row>
    <row r="2503">
      <c r="A2503" s="36">
        <v>2004.0</v>
      </c>
      <c r="B2503" s="37" t="str">
        <f>IFERROR(VLOOKUP(A2503,'asig octubre'!$A$2:$C$442,3,0))</f>
        <v>MeLi asignado SD</v>
      </c>
      <c r="C2503" s="37" t="str">
        <f>IFERROR(VLOOKUP(A2503,'asig octubre'!$A$2:$B$442,2,0))</f>
        <v>EC-05</v>
      </c>
      <c r="D2503" s="38">
        <v>45587.98611111111</v>
      </c>
      <c r="E2503" s="36" t="s">
        <v>308</v>
      </c>
      <c r="F2503" s="37" t="str">
        <f t="array" ref="F2503">IFERROR(XLOOKUP(E2503,Operadores!A:A,Operadores!B:B))</f>
        <v>DELBL</v>
      </c>
      <c r="G2503" s="36" t="s">
        <v>425</v>
      </c>
      <c r="H2503" s="39">
        <v>27.29</v>
      </c>
      <c r="I2503" s="40">
        <v>369.0</v>
      </c>
      <c r="J2503" s="41">
        <f t="shared" si="5"/>
        <v>10070.01</v>
      </c>
      <c r="K2503" s="37" t="str">
        <f t="array" ref="K2503">IFERROR(XLOOKUP(G2503,'Tipo de carga'!A:A,'Tipo de carga'!B:B))</f>
        <v>Ticket</v>
      </c>
      <c r="L2503" s="37">
        <f t="shared" si="2"/>
        <v>43</v>
      </c>
      <c r="M2503" s="37">
        <f t="shared" si="3"/>
        <v>22</v>
      </c>
      <c r="N2503" s="37">
        <f t="shared" si="4"/>
        <v>10</v>
      </c>
      <c r="O2503" s="37" t="str">
        <f t="array" ref="O2503">IFERROR(XLOOKUP(K2503,'Tipo de carga'!B:B,'Tipo de carga'!C:C))</f>
        <v>Diesel</v>
      </c>
    </row>
    <row r="2504">
      <c r="A2504" s="36">
        <v>1910.0</v>
      </c>
      <c r="B2504" s="37" t="str">
        <f>IFERROR(VLOOKUP(A2504,'asig octubre'!$A$2:$C$442,3,0))</f>
        <v>MeLi Ded Puebla</v>
      </c>
      <c r="C2504" s="37" t="str">
        <f>IFERROR(VLOOKUP(A2504,'asig octubre'!$A$2:$B$442,2,0))</f>
        <v>EC-05</v>
      </c>
      <c r="D2504" s="38">
        <v>45587.0</v>
      </c>
      <c r="E2504" s="36" t="s">
        <v>191</v>
      </c>
      <c r="F2504" s="37" t="str">
        <f t="array" ref="F2504">IFERROR(XLOOKUP(E2504,Operadores!A:A,Operadores!B:B))</f>
        <v>DIADAV</v>
      </c>
      <c r="G2504" s="36" t="s">
        <v>311</v>
      </c>
      <c r="H2504" s="39">
        <v>9.99</v>
      </c>
      <c r="I2504" s="40">
        <v>197.17</v>
      </c>
      <c r="J2504" s="41">
        <f t="shared" si="5"/>
        <v>1969.7283</v>
      </c>
      <c r="K2504" s="37" t="str">
        <f t="array" ref="K2504">IFERROR(XLOOKUP(G2504,'Tipo de carga'!A:A,'Tipo de carga'!B:B))</f>
        <v>Natgas</v>
      </c>
      <c r="L2504" s="37">
        <f t="shared" si="2"/>
        <v>43</v>
      </c>
      <c r="M2504" s="37">
        <f t="shared" si="3"/>
        <v>22</v>
      </c>
      <c r="N2504" s="37">
        <f t="shared" si="4"/>
        <v>10</v>
      </c>
      <c r="O2504" s="37" t="str">
        <f t="array" ref="O2504">IFERROR(XLOOKUP(K2504,'Tipo de carga'!B:B,'Tipo de carga'!C:C))</f>
        <v>GNC</v>
      </c>
    </row>
    <row r="2505">
      <c r="A2505" s="36">
        <v>1924.0</v>
      </c>
      <c r="B2505" s="37" t="str">
        <f>IFERROR(VLOOKUP(A2505,'asig octubre'!$A$2:$C$442,3,0))</f>
        <v>MeLi Ded Puebla</v>
      </c>
      <c r="C2505" s="37" t="str">
        <f>IFERROR(VLOOKUP(A2505,'asig octubre'!$A$2:$B$442,2,0))</f>
        <v>EC-05</v>
      </c>
      <c r="D2505" s="38">
        <v>45587.0</v>
      </c>
      <c r="E2505" s="36" t="s">
        <v>168</v>
      </c>
      <c r="F2505" s="37" t="str">
        <f t="array" ref="F2505">IFERROR(XLOOKUP(E2505,Operadores!A:A,Operadores!B:B))</f>
        <v>GARLUI</v>
      </c>
      <c r="G2505" s="36" t="s">
        <v>311</v>
      </c>
      <c r="H2505" s="39">
        <v>9.99</v>
      </c>
      <c r="I2505" s="40">
        <v>235.89</v>
      </c>
      <c r="J2505" s="41">
        <f t="shared" si="5"/>
        <v>2356.5411</v>
      </c>
      <c r="K2505" s="37" t="str">
        <f t="array" ref="K2505">IFERROR(XLOOKUP(G2505,'Tipo de carga'!A:A,'Tipo de carga'!B:B))</f>
        <v>Natgas</v>
      </c>
      <c r="L2505" s="37">
        <f t="shared" si="2"/>
        <v>43</v>
      </c>
      <c r="M2505" s="37">
        <f t="shared" si="3"/>
        <v>22</v>
      </c>
      <c r="N2505" s="37">
        <f t="shared" si="4"/>
        <v>10</v>
      </c>
      <c r="O2505" s="37" t="str">
        <f t="array" ref="O2505">IFERROR(XLOOKUP(K2505,'Tipo de carga'!B:B,'Tipo de carga'!C:C))</f>
        <v>GNC</v>
      </c>
    </row>
    <row r="2506">
      <c r="A2506" s="36">
        <v>1917.0</v>
      </c>
      <c r="B2506" s="37" t="str">
        <f>IFERROR(VLOOKUP(A2506,'asig octubre'!$A$2:$C$442,3,0))</f>
        <v>MeLi asignado SD</v>
      </c>
      <c r="C2506" s="37" t="str">
        <f>IFERROR(VLOOKUP(A2506,'asig octubre'!$A$2:$B$442,2,0))</f>
        <v>EC-05</v>
      </c>
      <c r="D2506" s="38">
        <v>45587.0</v>
      </c>
      <c r="E2506" s="36" t="s">
        <v>17</v>
      </c>
      <c r="F2506" s="37" t="str">
        <f t="array" ref="F2506">IFERROR(XLOOKUP(E2506,Operadores!A:A,Operadores!B:B))</f>
        <v>ARASAL</v>
      </c>
      <c r="G2506" s="36" t="s">
        <v>311</v>
      </c>
      <c r="H2506" s="39">
        <v>9.99</v>
      </c>
      <c r="I2506" s="40">
        <v>244.06</v>
      </c>
      <c r="J2506" s="41">
        <f t="shared" si="5"/>
        <v>2438.1594</v>
      </c>
      <c r="K2506" s="37" t="str">
        <f t="array" ref="K2506">IFERROR(XLOOKUP(G2506,'Tipo de carga'!A:A,'Tipo de carga'!B:B))</f>
        <v>Natgas</v>
      </c>
      <c r="L2506" s="37">
        <f t="shared" si="2"/>
        <v>43</v>
      </c>
      <c r="M2506" s="37">
        <f t="shared" si="3"/>
        <v>22</v>
      </c>
      <c r="N2506" s="37">
        <f t="shared" si="4"/>
        <v>10</v>
      </c>
      <c r="O2506" s="37" t="str">
        <f t="array" ref="O2506">IFERROR(XLOOKUP(K2506,'Tipo de carga'!B:B,'Tipo de carga'!C:C))</f>
        <v>GNC</v>
      </c>
    </row>
    <row r="2507">
      <c r="A2507" s="36">
        <v>1916.0</v>
      </c>
      <c r="B2507" s="37" t="str">
        <f>IFERROR(VLOOKUP(A2507,'asig octubre'!$A$2:$C$442,3,0))</f>
        <v>MeLi Ded Puebla</v>
      </c>
      <c r="C2507" s="37" t="str">
        <f>IFERROR(VLOOKUP(A2507,'asig octubre'!$A$2:$B$442,2,0))</f>
        <v>EC-05</v>
      </c>
      <c r="D2507" s="38">
        <v>45587.0</v>
      </c>
      <c r="E2507" s="36" t="s">
        <v>321</v>
      </c>
      <c r="F2507" s="37" t="str">
        <f t="array" ref="F2507">IFERROR(XLOOKUP(E2507,Operadores!A:A,Operadores!B:B))</f>
        <v>REBCAN</v>
      </c>
      <c r="G2507" s="36" t="s">
        <v>315</v>
      </c>
      <c r="H2507" s="39">
        <v>10.65</v>
      </c>
      <c r="I2507" s="40">
        <v>292.0</v>
      </c>
      <c r="J2507" s="41">
        <f t="shared" si="5"/>
        <v>3109.8</v>
      </c>
      <c r="K2507" s="37" t="str">
        <f t="array" ref="K2507">IFERROR(XLOOKUP(G2507,'Tipo de carga'!A:A,'Tipo de carga'!B:B))</f>
        <v>COMSUSTENTA</v>
      </c>
      <c r="L2507" s="37">
        <f t="shared" si="2"/>
        <v>43</v>
      </c>
      <c r="M2507" s="37">
        <f t="shared" si="3"/>
        <v>22</v>
      </c>
      <c r="N2507" s="37">
        <f t="shared" si="4"/>
        <v>10</v>
      </c>
      <c r="O2507" s="37" t="str">
        <f t="array" ref="O2507">IFERROR(XLOOKUP(K2507,'Tipo de carga'!B:B,'Tipo de carga'!C:C))</f>
        <v>GNC</v>
      </c>
    </row>
    <row r="2508">
      <c r="A2508" s="36">
        <v>1918.0</v>
      </c>
      <c r="B2508" s="37" t="str">
        <f>IFERROR(VLOOKUP(A2508,'asig octubre'!$A$2:$C$442,3,0))</f>
        <v>MeLi asignado SD</v>
      </c>
      <c r="C2508" s="37" t="str">
        <f>IFERROR(VLOOKUP(A2508,'asig octubre'!$A$2:$B$442,2,0))</f>
        <v>EC-05</v>
      </c>
      <c r="D2508" s="38">
        <v>45587.0</v>
      </c>
      <c r="E2508" s="36" t="s">
        <v>318</v>
      </c>
      <c r="F2508" s="37" t="str">
        <f t="array" ref="F2508">IFERROR(XLOOKUP(E2508,Operadores!A:A,Operadores!B:B))</f>
        <v>SOSERN</v>
      </c>
      <c r="G2508" s="36" t="s">
        <v>315</v>
      </c>
      <c r="H2508" s="39">
        <v>10.65</v>
      </c>
      <c r="I2508" s="40">
        <v>208.0</v>
      </c>
      <c r="J2508" s="41">
        <f t="shared" si="5"/>
        <v>2215.2</v>
      </c>
      <c r="K2508" s="37" t="str">
        <f t="array" ref="K2508">IFERROR(XLOOKUP(G2508,'Tipo de carga'!A:A,'Tipo de carga'!B:B))</f>
        <v>COMSUSTENTA</v>
      </c>
      <c r="L2508" s="37">
        <f t="shared" si="2"/>
        <v>43</v>
      </c>
      <c r="M2508" s="37">
        <f t="shared" si="3"/>
        <v>22</v>
      </c>
      <c r="N2508" s="37">
        <f t="shared" si="4"/>
        <v>10</v>
      </c>
      <c r="O2508" s="37" t="str">
        <f t="array" ref="O2508">IFERROR(XLOOKUP(K2508,'Tipo de carga'!B:B,'Tipo de carga'!C:C))</f>
        <v>GNC</v>
      </c>
    </row>
    <row r="2509">
      <c r="A2509" s="36">
        <v>1919.0</v>
      </c>
      <c r="B2509" s="37" t="str">
        <f>IFERROR(VLOOKUP(A2509,'asig octubre'!$A$2:$C$442,3,0))</f>
        <v>MeLi Ded Puebla</v>
      </c>
      <c r="C2509" s="37" t="str">
        <f>IFERROR(VLOOKUP(A2509,'asig octubre'!$A$2:$B$442,2,0))</f>
        <v>EC-05</v>
      </c>
      <c r="D2509" s="38">
        <v>45587.0</v>
      </c>
      <c r="E2509" s="36" t="s">
        <v>314</v>
      </c>
      <c r="F2509" s="37" t="str">
        <f t="array" ref="F2509">IFERROR(XLOOKUP(E2509,Operadores!A:A,Operadores!B:B))</f>
        <v>HERRE</v>
      </c>
      <c r="G2509" s="36" t="s">
        <v>315</v>
      </c>
      <c r="H2509" s="39">
        <v>10.65</v>
      </c>
      <c r="I2509" s="40">
        <v>177.0</v>
      </c>
      <c r="J2509" s="41">
        <f t="shared" si="5"/>
        <v>1885.05</v>
      </c>
      <c r="K2509" s="37" t="str">
        <f t="array" ref="K2509">IFERROR(XLOOKUP(G2509,'Tipo de carga'!A:A,'Tipo de carga'!B:B))</f>
        <v>COMSUSTENTA</v>
      </c>
      <c r="L2509" s="37">
        <f t="shared" si="2"/>
        <v>43</v>
      </c>
      <c r="M2509" s="37">
        <f t="shared" si="3"/>
        <v>22</v>
      </c>
      <c r="N2509" s="37">
        <f t="shared" si="4"/>
        <v>10</v>
      </c>
      <c r="O2509" s="37" t="str">
        <f t="array" ref="O2509">IFERROR(XLOOKUP(K2509,'Tipo de carga'!B:B,'Tipo de carga'!C:C))</f>
        <v>GNC</v>
      </c>
    </row>
    <row r="2510">
      <c r="A2510" s="36">
        <v>1923.0</v>
      </c>
      <c r="B2510" s="37" t="str">
        <f>IFERROR(VLOOKUP(A2510,'asig octubre'!$A$2:$C$442,3,0))</f>
        <v>MeLi Ded Puebla</v>
      </c>
      <c r="C2510" s="37" t="str">
        <f>IFERROR(VLOOKUP(A2510,'asig octubre'!$A$2:$B$442,2,0))</f>
        <v>EC-05</v>
      </c>
      <c r="D2510" s="38">
        <v>45587.0</v>
      </c>
      <c r="E2510" s="36" t="s">
        <v>447</v>
      </c>
      <c r="F2510" s="37" t="str">
        <f t="array" ref="F2510">IFERROR(XLOOKUP(E2510,Operadores!A:A,Operadores!B:B))</f>
        <v>SANMA05</v>
      </c>
      <c r="G2510" s="36" t="s">
        <v>315</v>
      </c>
      <c r="H2510" s="39">
        <v>10.65</v>
      </c>
      <c r="I2510" s="40">
        <v>257.0</v>
      </c>
      <c r="J2510" s="41">
        <f t="shared" si="5"/>
        <v>2737.05</v>
      </c>
      <c r="K2510" s="37" t="str">
        <f t="array" ref="K2510">IFERROR(XLOOKUP(G2510,'Tipo de carga'!A:A,'Tipo de carga'!B:B))</f>
        <v>COMSUSTENTA</v>
      </c>
      <c r="L2510" s="37">
        <f t="shared" si="2"/>
        <v>43</v>
      </c>
      <c r="M2510" s="37">
        <f t="shared" si="3"/>
        <v>22</v>
      </c>
      <c r="N2510" s="37">
        <f t="shared" si="4"/>
        <v>10</v>
      </c>
      <c r="O2510" s="37" t="str">
        <f t="array" ref="O2510">IFERROR(XLOOKUP(K2510,'Tipo de carga'!B:B,'Tipo de carga'!C:C))</f>
        <v>GNC</v>
      </c>
    </row>
    <row r="2511">
      <c r="A2511" s="36">
        <v>1926.0</v>
      </c>
      <c r="B2511" s="37" t="str">
        <f>IFERROR(VLOOKUP(A2511,'asig octubre'!$A$2:$C$442,3,0))</f>
        <v>MeLi asignado SD</v>
      </c>
      <c r="C2511" s="37" t="str">
        <f>IFERROR(VLOOKUP(A2511,'asig octubre'!$A$2:$B$442,2,0))</f>
        <v>EC-05</v>
      </c>
      <c r="D2511" s="38">
        <v>45587.0</v>
      </c>
      <c r="E2511" s="36" t="s">
        <v>318</v>
      </c>
      <c r="F2511" s="37" t="str">
        <f t="array" ref="F2511">IFERROR(XLOOKUP(E2511,Operadores!A:A,Operadores!B:B))</f>
        <v>SOSERN</v>
      </c>
      <c r="G2511" s="36" t="s">
        <v>315</v>
      </c>
      <c r="H2511" s="39">
        <v>10.65</v>
      </c>
      <c r="I2511" s="40">
        <v>295.0</v>
      </c>
      <c r="J2511" s="41">
        <f t="shared" si="5"/>
        <v>3141.75</v>
      </c>
      <c r="K2511" s="37" t="str">
        <f t="array" ref="K2511">IFERROR(XLOOKUP(G2511,'Tipo de carga'!A:A,'Tipo de carga'!B:B))</f>
        <v>COMSUSTENTA</v>
      </c>
      <c r="L2511" s="37">
        <f t="shared" si="2"/>
        <v>43</v>
      </c>
      <c r="M2511" s="37">
        <f t="shared" si="3"/>
        <v>22</v>
      </c>
      <c r="N2511" s="37">
        <f t="shared" si="4"/>
        <v>10</v>
      </c>
      <c r="O2511" s="37" t="str">
        <f t="array" ref="O2511">IFERROR(XLOOKUP(K2511,'Tipo de carga'!B:B,'Tipo de carga'!C:C))</f>
        <v>GNC</v>
      </c>
    </row>
    <row r="2512">
      <c r="A2512" s="36">
        <v>1928.0</v>
      </c>
      <c r="B2512" s="37" t="str">
        <f>IFERROR(VLOOKUP(A2512,'asig octubre'!$A$2:$C$442,3,0))</f>
        <v>MeLi Ded Puebla</v>
      </c>
      <c r="C2512" s="37" t="str">
        <f>IFERROR(VLOOKUP(A2512,'asig octubre'!$A$2:$B$442,2,0))</f>
        <v>EC-05</v>
      </c>
      <c r="D2512" s="38">
        <v>45587.0</v>
      </c>
      <c r="E2512" s="36" t="s">
        <v>319</v>
      </c>
      <c r="F2512" s="37" t="str">
        <f t="array" ref="F2512">IFERROR(XLOOKUP(E2512,Operadores!A:A,Operadores!B:B))</f>
        <v>BARPED</v>
      </c>
      <c r="G2512" s="36" t="s">
        <v>315</v>
      </c>
      <c r="H2512" s="39">
        <v>10.65</v>
      </c>
      <c r="I2512" s="40">
        <v>281.0</v>
      </c>
      <c r="J2512" s="41">
        <f t="shared" si="5"/>
        <v>2992.65</v>
      </c>
      <c r="K2512" s="37" t="str">
        <f t="array" ref="K2512">IFERROR(XLOOKUP(G2512,'Tipo de carga'!A:A,'Tipo de carga'!B:B))</f>
        <v>COMSUSTENTA</v>
      </c>
      <c r="L2512" s="37">
        <f t="shared" si="2"/>
        <v>43</v>
      </c>
      <c r="M2512" s="37">
        <f t="shared" si="3"/>
        <v>22</v>
      </c>
      <c r="N2512" s="37">
        <f t="shared" si="4"/>
        <v>10</v>
      </c>
      <c r="O2512" s="37" t="str">
        <f t="array" ref="O2512">IFERROR(XLOOKUP(K2512,'Tipo de carga'!B:B,'Tipo de carga'!C:C))</f>
        <v>GNC</v>
      </c>
    </row>
    <row r="2513">
      <c r="A2513" s="36">
        <v>1894.0</v>
      </c>
      <c r="B2513" s="37" t="str">
        <f>IFERROR(VLOOKUP(A2513,'asig octubre'!$A$2:$C$442,3,0))</f>
        <v>Pipas</v>
      </c>
      <c r="C2513" s="37" t="str">
        <f>IFERROR(VLOOKUP(A2513,'asig octubre'!$A$2:$B$442,2,0))</f>
        <v>EC-02</v>
      </c>
      <c r="D2513" s="38">
        <v>45567.0</v>
      </c>
      <c r="E2513" s="36" t="s">
        <v>403</v>
      </c>
      <c r="F2513" s="37" t="str">
        <f t="array" ref="F2513">IFERROR(XLOOKUP(E2513,Operadores!A:A,Operadores!B:B))</f>
        <v>LOPJU</v>
      </c>
      <c r="G2513" s="36" t="s">
        <v>532</v>
      </c>
      <c r="H2513" s="39">
        <v>21.183084</v>
      </c>
      <c r="I2513" s="40">
        <v>600.0</v>
      </c>
      <c r="J2513" s="41">
        <f t="shared" si="5"/>
        <v>12709.8504</v>
      </c>
      <c r="K2513" s="37" t="str">
        <f t="array" ref="K2513">IFERROR(XLOOKUP(G2513,'Tipo de carga'!A:A,'Tipo de carga'!B:B))</f>
        <v>Nieto</v>
      </c>
      <c r="L2513" s="37">
        <f t="shared" si="2"/>
        <v>40</v>
      </c>
      <c r="M2513" s="37">
        <f t="shared" si="3"/>
        <v>2</v>
      </c>
      <c r="N2513" s="37">
        <f t="shared" si="4"/>
        <v>10</v>
      </c>
      <c r="O2513" s="37" t="str">
        <f t="array" ref="O2513">IFERROR(XLOOKUP(K2513,'Tipo de carga'!B:B,'Tipo de carga'!C:C))</f>
        <v>Diesel</v>
      </c>
    </row>
    <row r="2514">
      <c r="A2514" s="36">
        <v>1856.0</v>
      </c>
      <c r="B2514" s="37" t="str">
        <f>IFERROR(VLOOKUP(A2514,'asig octubre'!$A$2:$C$442,3,0))</f>
        <v>Pipas</v>
      </c>
      <c r="C2514" s="37" t="str">
        <f>IFERROR(VLOOKUP(A2514,'asig octubre'!$A$2:$B$442,2,0))</f>
        <v>EC-02</v>
      </c>
      <c r="D2514" s="38">
        <v>45568.0</v>
      </c>
      <c r="E2514" s="36" t="s">
        <v>411</v>
      </c>
      <c r="F2514" s="37" t="str">
        <f t="array" ref="F2514">IFERROR(XLOOKUP(E2514,Operadores!A:A,Operadores!B:B))</f>
        <v>APODA</v>
      </c>
      <c r="G2514" s="36" t="s">
        <v>532</v>
      </c>
      <c r="H2514" s="39">
        <v>21.183084</v>
      </c>
      <c r="I2514" s="40">
        <v>500.0</v>
      </c>
      <c r="J2514" s="41">
        <f t="shared" si="5"/>
        <v>10591.542</v>
      </c>
      <c r="K2514" s="37" t="str">
        <f t="array" ref="K2514">IFERROR(XLOOKUP(G2514,'Tipo de carga'!A:A,'Tipo de carga'!B:B))</f>
        <v>Nieto</v>
      </c>
      <c r="L2514" s="37">
        <f t="shared" si="2"/>
        <v>40</v>
      </c>
      <c r="M2514" s="37">
        <f t="shared" si="3"/>
        <v>3</v>
      </c>
      <c r="N2514" s="37">
        <f t="shared" si="4"/>
        <v>10</v>
      </c>
      <c r="O2514" s="37" t="str">
        <f t="array" ref="O2514">IFERROR(XLOOKUP(K2514,'Tipo de carga'!B:B,'Tipo de carga'!C:C))</f>
        <v>Diesel</v>
      </c>
    </row>
    <row r="2515">
      <c r="A2515" s="36">
        <v>1894.0</v>
      </c>
      <c r="B2515" s="37" t="str">
        <f>IFERROR(VLOOKUP(A2515,'asig octubre'!$A$2:$C$442,3,0))</f>
        <v>Pipas</v>
      </c>
      <c r="C2515" s="37" t="str">
        <f>IFERROR(VLOOKUP(A2515,'asig octubre'!$A$2:$B$442,2,0))</f>
        <v>EC-02</v>
      </c>
      <c r="D2515" s="38">
        <v>45571.0</v>
      </c>
      <c r="E2515" s="36" t="s">
        <v>403</v>
      </c>
      <c r="F2515" s="37" t="str">
        <f t="array" ref="F2515">IFERROR(XLOOKUP(E2515,Operadores!A:A,Operadores!B:B))</f>
        <v>LOPJU</v>
      </c>
      <c r="G2515" s="36" t="s">
        <v>532</v>
      </c>
      <c r="H2515" s="39">
        <v>21.183084</v>
      </c>
      <c r="I2515" s="40">
        <v>550.0</v>
      </c>
      <c r="J2515" s="41">
        <f t="shared" si="5"/>
        <v>11650.6962</v>
      </c>
      <c r="K2515" s="37" t="str">
        <f t="array" ref="K2515">IFERROR(XLOOKUP(G2515,'Tipo de carga'!A:A,'Tipo de carga'!B:B))</f>
        <v>Nieto</v>
      </c>
      <c r="L2515" s="37">
        <f t="shared" si="2"/>
        <v>41</v>
      </c>
      <c r="M2515" s="37">
        <f t="shared" si="3"/>
        <v>6</v>
      </c>
      <c r="N2515" s="37">
        <f t="shared" si="4"/>
        <v>10</v>
      </c>
      <c r="O2515" s="37" t="str">
        <f t="array" ref="O2515">IFERROR(XLOOKUP(K2515,'Tipo de carga'!B:B,'Tipo de carga'!C:C))</f>
        <v>Diesel</v>
      </c>
    </row>
    <row r="2516">
      <c r="A2516" s="36">
        <v>1856.0</v>
      </c>
      <c r="B2516" s="37" t="str">
        <f>IFERROR(VLOOKUP(A2516,'asig octubre'!$A$2:$C$442,3,0))</f>
        <v>Pipas</v>
      </c>
      <c r="C2516" s="37" t="str">
        <f>IFERROR(VLOOKUP(A2516,'asig octubre'!$A$2:$B$442,2,0))</f>
        <v>EC-02</v>
      </c>
      <c r="D2516" s="38">
        <v>45579.0</v>
      </c>
      <c r="E2516" s="36" t="s">
        <v>411</v>
      </c>
      <c r="F2516" s="37" t="str">
        <f t="array" ref="F2516">IFERROR(XLOOKUP(E2516,Operadores!A:A,Operadores!B:B))</f>
        <v>APODA</v>
      </c>
      <c r="G2516" s="36" t="s">
        <v>532</v>
      </c>
      <c r="H2516" s="39">
        <v>21.183084</v>
      </c>
      <c r="I2516" s="40">
        <v>650.0</v>
      </c>
      <c r="J2516" s="41">
        <f t="shared" si="5"/>
        <v>13769.0046</v>
      </c>
      <c r="K2516" s="37" t="str">
        <f t="array" ref="K2516">IFERROR(XLOOKUP(G2516,'Tipo de carga'!A:A,'Tipo de carga'!B:B))</f>
        <v>Nieto</v>
      </c>
      <c r="L2516" s="37">
        <f t="shared" si="2"/>
        <v>42</v>
      </c>
      <c r="M2516" s="37">
        <f t="shared" si="3"/>
        <v>14</v>
      </c>
      <c r="N2516" s="37">
        <f t="shared" si="4"/>
        <v>10</v>
      </c>
      <c r="O2516" s="37" t="str">
        <f t="array" ref="O2516">IFERROR(XLOOKUP(K2516,'Tipo de carga'!B:B,'Tipo de carga'!C:C))</f>
        <v>Diesel</v>
      </c>
    </row>
    <row r="2517">
      <c r="A2517" s="36">
        <v>1902.0</v>
      </c>
      <c r="B2517" s="37" t="str">
        <f>IFERROR(VLOOKUP(A2517,'asig octubre'!$A$2:$C$442,3,0))</f>
        <v>Pipas</v>
      </c>
      <c r="C2517" s="37" t="str">
        <f>IFERROR(VLOOKUP(A2517,'asig octubre'!$A$2:$B$442,2,0))</f>
        <v>EC-02</v>
      </c>
      <c r="D2517" s="38">
        <v>45587.0</v>
      </c>
      <c r="E2517" s="36" t="s">
        <v>365</v>
      </c>
      <c r="F2517" s="37" t="str">
        <f t="array" ref="F2517">IFERROR(XLOOKUP(E2517,Operadores!A:A,Operadores!B:B))</f>
        <v>RUICRU</v>
      </c>
      <c r="G2517" s="36" t="s">
        <v>532</v>
      </c>
      <c r="H2517" s="39">
        <v>21.183084</v>
      </c>
      <c r="I2517" s="40">
        <v>626.18</v>
      </c>
      <c r="J2517" s="41">
        <f t="shared" si="5"/>
        <v>13264.42354</v>
      </c>
      <c r="K2517" s="37" t="str">
        <f t="array" ref="K2517">IFERROR(XLOOKUP(G2517,'Tipo de carga'!A:A,'Tipo de carga'!B:B))</f>
        <v>Nieto</v>
      </c>
      <c r="L2517" s="37">
        <f t="shared" si="2"/>
        <v>43</v>
      </c>
      <c r="M2517" s="37">
        <f t="shared" si="3"/>
        <v>22</v>
      </c>
      <c r="N2517" s="37">
        <f t="shared" si="4"/>
        <v>10</v>
      </c>
      <c r="O2517" s="37" t="str">
        <f t="array" ref="O2517">IFERROR(XLOOKUP(K2517,'Tipo de carga'!B:B,'Tipo de carga'!C:C))</f>
        <v>Diesel</v>
      </c>
    </row>
    <row r="2518">
      <c r="A2518" s="36">
        <v>2026.0</v>
      </c>
      <c r="B2518" s="37" t="str">
        <f>IFERROR(VLOOKUP(A2518,'asig octubre'!$A$2:$C$442,3,0))</f>
        <v>Available</v>
      </c>
      <c r="C2518" s="37" t="str">
        <f>IFERROR(VLOOKUP(A2518,'asig octubre'!$A$2:$B$442,2,0))</f>
        <v>TTE</v>
      </c>
      <c r="D2518" s="38">
        <v>45588.99077546296</v>
      </c>
      <c r="E2518" s="36" t="s">
        <v>492</v>
      </c>
      <c r="F2518" s="37" t="str">
        <f t="array" ref="F2518">IFERROR(XLOOKUP(E2518,Operadores!A:A,Operadores!B:B))</f>
        <v>CRUTOM</v>
      </c>
      <c r="G2518" s="36" t="s">
        <v>72</v>
      </c>
      <c r="H2518" s="39">
        <v>19.38998</v>
      </c>
      <c r="I2518" s="40">
        <v>522.0</v>
      </c>
      <c r="J2518" s="41">
        <f t="shared" si="5"/>
        <v>10121.56956</v>
      </c>
      <c r="K2518" s="37" t="str">
        <f t="array" ref="K2518">IFERROR(XLOOKUP(G2518,'Tipo de carga'!A:A,'Tipo de carga'!B:B))</f>
        <v>Autoabasto</v>
      </c>
      <c r="L2518" s="37">
        <f t="shared" si="2"/>
        <v>43</v>
      </c>
      <c r="M2518" s="37">
        <f t="shared" si="3"/>
        <v>23</v>
      </c>
      <c r="N2518" s="37">
        <f t="shared" si="4"/>
        <v>10</v>
      </c>
      <c r="O2518" s="37" t="str">
        <f t="array" ref="O2518">IFERROR(XLOOKUP(K2518,'Tipo de carga'!B:B,'Tipo de carga'!C:C))</f>
        <v>Diesel</v>
      </c>
    </row>
    <row r="2519">
      <c r="A2519" s="36">
        <v>1992.0</v>
      </c>
      <c r="B2519" s="37" t="str">
        <f>IFERROR(VLOOKUP(A2519,'asig octubre'!$A$2:$C$442,3,0))</f>
        <v>MeLi asignado SD</v>
      </c>
      <c r="C2519" s="37" t="str">
        <f>IFERROR(VLOOKUP(A2519,'asig octubre'!$A$2:$B$442,2,0))</f>
        <v>EC-05</v>
      </c>
      <c r="D2519" s="38">
        <v>45588.97592592592</v>
      </c>
      <c r="E2519" s="36" t="s">
        <v>211</v>
      </c>
      <c r="F2519" s="37" t="str">
        <f t="array" ref="F2519">IFERROR(XLOOKUP(E2519,Operadores!A:A,Operadores!B:B))</f>
        <v>MARANG</v>
      </c>
      <c r="G2519" s="36" t="s">
        <v>72</v>
      </c>
      <c r="H2519" s="39">
        <v>19.38998</v>
      </c>
      <c r="I2519" s="40">
        <v>315.0</v>
      </c>
      <c r="J2519" s="41">
        <f t="shared" si="5"/>
        <v>6107.8437</v>
      </c>
      <c r="K2519" s="37" t="str">
        <f t="array" ref="K2519">IFERROR(XLOOKUP(G2519,'Tipo de carga'!A:A,'Tipo de carga'!B:B))</f>
        <v>Autoabasto</v>
      </c>
      <c r="L2519" s="37">
        <f t="shared" si="2"/>
        <v>43</v>
      </c>
      <c r="M2519" s="37">
        <f t="shared" si="3"/>
        <v>23</v>
      </c>
      <c r="N2519" s="37">
        <f t="shared" si="4"/>
        <v>10</v>
      </c>
      <c r="O2519" s="37" t="str">
        <f t="array" ref="O2519">IFERROR(XLOOKUP(K2519,'Tipo de carga'!B:B,'Tipo de carga'!C:C))</f>
        <v>Diesel</v>
      </c>
    </row>
    <row r="2520">
      <c r="A2520" s="36">
        <v>1697.0</v>
      </c>
      <c r="B2520" s="37" t="str">
        <f>IFERROR(VLOOKUP(A2520,'asig octubre'!$A$2:$C$442,3,0))</f>
        <v>Pilgrims Tepo</v>
      </c>
      <c r="C2520" s="37" t="str">
        <f>IFERROR(VLOOKUP(A2520,'asig octubre'!$A$2:$B$442,2,0))</f>
        <v>EC-02</v>
      </c>
      <c r="D2520" s="38">
        <v>45588.95099537037</v>
      </c>
      <c r="E2520" s="36" t="s">
        <v>451</v>
      </c>
      <c r="F2520" s="37" t="str">
        <f t="array" ref="F2520">IFERROR(XLOOKUP(E2520,Operadores!A:A,Operadores!B:B))</f>
        <v>CARJOS02</v>
      </c>
      <c r="G2520" s="36" t="s">
        <v>72</v>
      </c>
      <c r="H2520" s="39">
        <v>19.38998</v>
      </c>
      <c r="I2520" s="40">
        <v>237.0</v>
      </c>
      <c r="J2520" s="41">
        <f t="shared" si="5"/>
        <v>4595.42526</v>
      </c>
      <c r="K2520" s="37" t="str">
        <f t="array" ref="K2520">IFERROR(XLOOKUP(G2520,'Tipo de carga'!A:A,'Tipo de carga'!B:B))</f>
        <v>Autoabasto</v>
      </c>
      <c r="L2520" s="37">
        <f t="shared" si="2"/>
        <v>43</v>
      </c>
      <c r="M2520" s="37">
        <f t="shared" si="3"/>
        <v>23</v>
      </c>
      <c r="N2520" s="37">
        <f t="shared" si="4"/>
        <v>10</v>
      </c>
      <c r="O2520" s="37" t="str">
        <f t="array" ref="O2520">IFERROR(XLOOKUP(K2520,'Tipo de carga'!B:B,'Tipo de carga'!C:C))</f>
        <v>Diesel</v>
      </c>
    </row>
    <row r="2521">
      <c r="A2521" s="36">
        <v>309.0</v>
      </c>
      <c r="B2521" s="37" t="str">
        <f>IFERROR(VLOOKUP(A2521,'asig octubre'!$A$2:$C$442,3,0))</f>
        <v>Sayer Thorton</v>
      </c>
      <c r="C2521" s="37" t="str">
        <f>IFERROR(VLOOKUP(A2521,'asig octubre'!$A$2:$B$442,2,0))</f>
        <v>EC-04</v>
      </c>
      <c r="D2521" s="38">
        <v>45588.95070601852</v>
      </c>
      <c r="E2521" s="36" t="s">
        <v>264</v>
      </c>
      <c r="F2521" s="37" t="str">
        <f t="array" ref="F2521">IFERROR(XLOOKUP(E2521,Operadores!A:A,Operadores!B:B))</f>
        <v>REVELI</v>
      </c>
      <c r="G2521" s="36" t="s">
        <v>72</v>
      </c>
      <c r="H2521" s="39">
        <v>19.38998</v>
      </c>
      <c r="I2521" s="40">
        <v>281.0</v>
      </c>
      <c r="J2521" s="41">
        <f t="shared" si="5"/>
        <v>5448.58438</v>
      </c>
      <c r="K2521" s="37" t="str">
        <f t="array" ref="K2521">IFERROR(XLOOKUP(G2521,'Tipo de carga'!A:A,'Tipo de carga'!B:B))</f>
        <v>Autoabasto</v>
      </c>
      <c r="L2521" s="37">
        <f t="shared" si="2"/>
        <v>43</v>
      </c>
      <c r="M2521" s="37">
        <f t="shared" si="3"/>
        <v>23</v>
      </c>
      <c r="N2521" s="37">
        <f t="shared" si="4"/>
        <v>10</v>
      </c>
      <c r="O2521" s="37" t="str">
        <f t="array" ref="O2521">IFERROR(XLOOKUP(K2521,'Tipo de carga'!B:B,'Tipo de carga'!C:C))</f>
        <v>Diesel</v>
      </c>
    </row>
    <row r="2522">
      <c r="A2522" s="36">
        <v>1898.0</v>
      </c>
      <c r="B2522" s="37" t="str">
        <f>IFERROR(VLOOKUP(A2522,'asig octubre'!$A$2:$C$442,3,0))</f>
        <v>Full Liver</v>
      </c>
      <c r="C2522" s="37" t="str">
        <f>IFERROR(VLOOKUP(A2522,'asig octubre'!$A$2:$B$442,2,0))</f>
        <v>EC-01</v>
      </c>
      <c r="D2522" s="38">
        <v>45588.93579861111</v>
      </c>
      <c r="E2522" s="36" t="s">
        <v>366</v>
      </c>
      <c r="F2522" s="37" t="str">
        <f t="array" ref="F2522">IFERROR(XLOOKUP(E2522,Operadores!A:A,Operadores!B:B))</f>
        <v>CASMA</v>
      </c>
      <c r="G2522" s="36" t="s">
        <v>72</v>
      </c>
      <c r="H2522" s="39">
        <v>19.38998</v>
      </c>
      <c r="I2522" s="40">
        <v>768.0</v>
      </c>
      <c r="J2522" s="41">
        <f t="shared" si="5"/>
        <v>14891.50464</v>
      </c>
      <c r="K2522" s="37" t="str">
        <f t="array" ref="K2522">IFERROR(XLOOKUP(G2522,'Tipo de carga'!A:A,'Tipo de carga'!B:B))</f>
        <v>Autoabasto</v>
      </c>
      <c r="L2522" s="37">
        <f t="shared" si="2"/>
        <v>43</v>
      </c>
      <c r="M2522" s="37">
        <f t="shared" si="3"/>
        <v>23</v>
      </c>
      <c r="N2522" s="37">
        <f t="shared" si="4"/>
        <v>10</v>
      </c>
      <c r="O2522" s="37" t="str">
        <f t="array" ref="O2522">IFERROR(XLOOKUP(K2522,'Tipo de carga'!B:B,'Tipo de carga'!C:C))</f>
        <v>Diesel</v>
      </c>
    </row>
    <row r="2523">
      <c r="A2523" s="36">
        <v>2018.0</v>
      </c>
      <c r="B2523" s="37" t="str">
        <f>IFERROR(VLOOKUP(A2523,'asig octubre'!$A$2:$C$442,3,0))</f>
        <v>MeLi asignado SD</v>
      </c>
      <c r="C2523" s="37" t="str">
        <f>IFERROR(VLOOKUP(A2523,'asig octubre'!$A$2:$B$442,2,0))</f>
        <v>EC-05</v>
      </c>
      <c r="D2523" s="38">
        <v>45588.92108796296</v>
      </c>
      <c r="E2523" s="36" t="s">
        <v>407</v>
      </c>
      <c r="F2523" s="37" t="str">
        <f t="array" ref="F2523">IFERROR(XLOOKUP(E2523,Operadores!A:A,Operadores!B:B))</f>
        <v>BENMAX</v>
      </c>
      <c r="G2523" s="36" t="s">
        <v>72</v>
      </c>
      <c r="H2523" s="39">
        <v>19.38998</v>
      </c>
      <c r="I2523" s="40">
        <v>426.0</v>
      </c>
      <c r="J2523" s="41">
        <f t="shared" si="5"/>
        <v>8260.13148</v>
      </c>
      <c r="K2523" s="37" t="str">
        <f t="array" ref="K2523">IFERROR(XLOOKUP(G2523,'Tipo de carga'!A:A,'Tipo de carga'!B:B))</f>
        <v>Autoabasto</v>
      </c>
      <c r="L2523" s="37">
        <f t="shared" si="2"/>
        <v>43</v>
      </c>
      <c r="M2523" s="37">
        <f t="shared" si="3"/>
        <v>23</v>
      </c>
      <c r="N2523" s="37">
        <f t="shared" si="4"/>
        <v>10</v>
      </c>
      <c r="O2523" s="37" t="str">
        <f t="array" ref="O2523">IFERROR(XLOOKUP(K2523,'Tipo de carga'!B:B,'Tipo de carga'!C:C))</f>
        <v>Diesel</v>
      </c>
    </row>
    <row r="2524">
      <c r="A2524" s="36">
        <v>1963.0</v>
      </c>
      <c r="B2524" s="37" t="str">
        <f>IFERROR(VLOOKUP(A2524,'asig octubre'!$A$2:$C$442,3,0))</f>
        <v>MeLi Dedicado Merida</v>
      </c>
      <c r="C2524" s="37" t="str">
        <f>IFERROR(VLOOKUP(A2524,'asig octubre'!$A$2:$B$442,2,0))</f>
        <v>EC-05</v>
      </c>
      <c r="D2524" s="38">
        <v>45588.91488425926</v>
      </c>
      <c r="E2524" s="36" t="s">
        <v>240</v>
      </c>
      <c r="F2524" s="37" t="str">
        <f t="array" ref="F2524">IFERROR(XLOOKUP(E2524,Operadores!A:A,Operadores!B:B))</f>
        <v>ACOHER</v>
      </c>
      <c r="G2524" s="36" t="s">
        <v>72</v>
      </c>
      <c r="H2524" s="39">
        <v>19.38998</v>
      </c>
      <c r="I2524" s="40">
        <v>757.0</v>
      </c>
      <c r="J2524" s="41">
        <f t="shared" si="5"/>
        <v>14678.21486</v>
      </c>
      <c r="K2524" s="37" t="str">
        <f t="array" ref="K2524">IFERROR(XLOOKUP(G2524,'Tipo de carga'!A:A,'Tipo de carga'!B:B))</f>
        <v>Autoabasto</v>
      </c>
      <c r="L2524" s="37">
        <f t="shared" si="2"/>
        <v>43</v>
      </c>
      <c r="M2524" s="37">
        <f t="shared" si="3"/>
        <v>23</v>
      </c>
      <c r="N2524" s="37">
        <f t="shared" si="4"/>
        <v>10</v>
      </c>
      <c r="O2524" s="37" t="str">
        <f t="array" ref="O2524">IFERROR(XLOOKUP(K2524,'Tipo de carga'!B:B,'Tipo de carga'!C:C))</f>
        <v>Diesel</v>
      </c>
    </row>
    <row r="2525">
      <c r="A2525" s="36">
        <v>1847.0</v>
      </c>
      <c r="B2525" s="37" t="str">
        <f>IFERROR(VLOOKUP(A2525,'asig octubre'!$A$2:$C$442,3,0))</f>
        <v>Circuitos</v>
      </c>
      <c r="C2525" s="37" t="str">
        <f>IFERROR(VLOOKUP(A2525,'asig octubre'!$A$2:$B$442,2,0))</f>
        <v>EC-03</v>
      </c>
      <c r="D2525" s="38">
        <v>45588.89140046296</v>
      </c>
      <c r="E2525" s="36" t="s">
        <v>243</v>
      </c>
      <c r="F2525" s="37" t="str">
        <f t="array" ref="F2525">IFERROR(XLOOKUP(E2525,Operadores!A:A,Operadores!B:B))</f>
        <v>HERJO17X</v>
      </c>
      <c r="G2525" s="36" t="s">
        <v>72</v>
      </c>
      <c r="H2525" s="39">
        <v>19.38998</v>
      </c>
      <c r="I2525" s="40">
        <v>496.0</v>
      </c>
      <c r="J2525" s="41">
        <f t="shared" si="5"/>
        <v>9617.43008</v>
      </c>
      <c r="K2525" s="37" t="str">
        <f t="array" ref="K2525">IFERROR(XLOOKUP(G2525,'Tipo de carga'!A:A,'Tipo de carga'!B:B))</f>
        <v>Autoabasto</v>
      </c>
      <c r="L2525" s="37">
        <f t="shared" si="2"/>
        <v>43</v>
      </c>
      <c r="M2525" s="37">
        <f t="shared" si="3"/>
        <v>23</v>
      </c>
      <c r="N2525" s="37">
        <f t="shared" si="4"/>
        <v>10</v>
      </c>
      <c r="O2525" s="37" t="str">
        <f t="array" ref="O2525">IFERROR(XLOOKUP(K2525,'Tipo de carga'!B:B,'Tipo de carga'!C:C))</f>
        <v>Diesel</v>
      </c>
    </row>
    <row r="2526">
      <c r="A2526" s="36">
        <v>1731.0</v>
      </c>
      <c r="B2526" s="37" t="str">
        <f>IFERROR(VLOOKUP(A2526,'asig octubre'!$A$2:$C$442,3,0))</f>
        <v>Pilgrims Tepo</v>
      </c>
      <c r="C2526" s="37" t="str">
        <f>IFERROR(VLOOKUP(A2526,'asig octubre'!$A$2:$B$442,2,0))</f>
        <v>EC-02</v>
      </c>
      <c r="D2526" s="38">
        <v>45588.83760416666</v>
      </c>
      <c r="E2526" s="36" t="s">
        <v>378</v>
      </c>
      <c r="F2526" s="37" t="str">
        <f t="array" ref="F2526">IFERROR(XLOOKUP(E2526,Operadores!A:A,Operadores!B:B))</f>
        <v>RAMHEC</v>
      </c>
      <c r="G2526" s="36" t="s">
        <v>72</v>
      </c>
      <c r="H2526" s="39">
        <v>19.38998</v>
      </c>
      <c r="I2526" s="40">
        <v>115.0</v>
      </c>
      <c r="J2526" s="41">
        <f t="shared" si="5"/>
        <v>2229.8477</v>
      </c>
      <c r="K2526" s="37" t="str">
        <f t="array" ref="K2526">IFERROR(XLOOKUP(G2526,'Tipo de carga'!A:A,'Tipo de carga'!B:B))</f>
        <v>Autoabasto</v>
      </c>
      <c r="L2526" s="37">
        <f t="shared" si="2"/>
        <v>43</v>
      </c>
      <c r="M2526" s="37">
        <f t="shared" si="3"/>
        <v>23</v>
      </c>
      <c r="N2526" s="37">
        <f t="shared" si="4"/>
        <v>10</v>
      </c>
      <c r="O2526" s="37" t="str">
        <f t="array" ref="O2526">IFERROR(XLOOKUP(K2526,'Tipo de carga'!B:B,'Tipo de carga'!C:C))</f>
        <v>Diesel</v>
      </c>
    </row>
    <row r="2527">
      <c r="A2527" s="36">
        <v>1985.0</v>
      </c>
      <c r="B2527" s="37" t="str">
        <f>IFERROR(VLOOKUP(A2527,'asig octubre'!$A$2:$C$442,3,0))</f>
        <v>MeLi Dedicado TD</v>
      </c>
      <c r="C2527" s="37" t="str">
        <f>IFERROR(VLOOKUP(A2527,'asig octubre'!$A$2:$B$442,2,0))</f>
        <v>EC-05</v>
      </c>
      <c r="D2527" s="38">
        <v>45588.82475694444</v>
      </c>
      <c r="E2527" s="36" t="s">
        <v>460</v>
      </c>
      <c r="F2527" s="37" t="str">
        <f t="array" ref="F2527">IFERROR(XLOOKUP(E2527,Operadores!A:A,Operadores!B:B))</f>
        <v>TORAN</v>
      </c>
      <c r="G2527" s="36" t="s">
        <v>72</v>
      </c>
      <c r="H2527" s="39">
        <v>19.38998</v>
      </c>
      <c r="I2527" s="40">
        <v>591.0</v>
      </c>
      <c r="J2527" s="41">
        <f t="shared" si="5"/>
        <v>11459.47818</v>
      </c>
      <c r="K2527" s="37" t="str">
        <f t="array" ref="K2527">IFERROR(XLOOKUP(G2527,'Tipo de carga'!A:A,'Tipo de carga'!B:B))</f>
        <v>Autoabasto</v>
      </c>
      <c r="L2527" s="37">
        <f t="shared" si="2"/>
        <v>43</v>
      </c>
      <c r="M2527" s="37">
        <f t="shared" si="3"/>
        <v>23</v>
      </c>
      <c r="N2527" s="37">
        <f t="shared" si="4"/>
        <v>10</v>
      </c>
      <c r="O2527" s="37" t="str">
        <f t="array" ref="O2527">IFERROR(XLOOKUP(K2527,'Tipo de carga'!B:B,'Tipo de carga'!C:C))</f>
        <v>Diesel</v>
      </c>
    </row>
    <row r="2528">
      <c r="A2528" s="36">
        <v>1795.0</v>
      </c>
      <c r="B2528" s="37" t="str">
        <f>IFERROR(VLOOKUP(A2528,'asig octubre'!$A$2:$C$442,3,0))</f>
        <v>Pilgrims Tepo</v>
      </c>
      <c r="C2528" s="37" t="str">
        <f>IFERROR(VLOOKUP(A2528,'asig octubre'!$A$2:$B$442,2,0))</f>
        <v>EC-02</v>
      </c>
      <c r="D2528" s="38">
        <v>45588.80527777778</v>
      </c>
      <c r="E2528" s="36" t="s">
        <v>379</v>
      </c>
      <c r="F2528" s="37" t="str">
        <f t="array" ref="F2528">IFERROR(XLOOKUP(E2528,Operadores!A:A,Operadores!B:B))</f>
        <v>MEDAND</v>
      </c>
      <c r="G2528" s="36" t="s">
        <v>72</v>
      </c>
      <c r="H2528" s="39">
        <v>19.38998</v>
      </c>
      <c r="I2528" s="40">
        <v>390.0</v>
      </c>
      <c r="J2528" s="41">
        <f t="shared" si="5"/>
        <v>7562.0922</v>
      </c>
      <c r="K2528" s="37" t="str">
        <f t="array" ref="K2528">IFERROR(XLOOKUP(G2528,'Tipo de carga'!A:A,'Tipo de carga'!B:B))</f>
        <v>Autoabasto</v>
      </c>
      <c r="L2528" s="37">
        <f t="shared" si="2"/>
        <v>43</v>
      </c>
      <c r="M2528" s="37">
        <f t="shared" si="3"/>
        <v>23</v>
      </c>
      <c r="N2528" s="37">
        <f t="shared" si="4"/>
        <v>10</v>
      </c>
      <c r="O2528" s="37" t="str">
        <f t="array" ref="O2528">IFERROR(XLOOKUP(K2528,'Tipo de carga'!B:B,'Tipo de carga'!C:C))</f>
        <v>Diesel</v>
      </c>
    </row>
    <row r="2529">
      <c r="A2529" s="36">
        <v>1979.0</v>
      </c>
      <c r="B2529" s="37" t="str">
        <f>IFERROR(VLOOKUP(A2529,'asig octubre'!$A$2:$C$442,3,0))</f>
        <v>MeLi asignado SD</v>
      </c>
      <c r="C2529" s="37" t="str">
        <f>IFERROR(VLOOKUP(A2529,'asig octubre'!$A$2:$B$442,2,0))</f>
        <v>EC-05</v>
      </c>
      <c r="D2529" s="38">
        <v>45588.79540509259</v>
      </c>
      <c r="E2529" s="36" t="s">
        <v>200</v>
      </c>
      <c r="F2529" s="37" t="str">
        <f t="array" ref="F2529">IFERROR(XLOOKUP(E2529,Operadores!A:A,Operadores!B:B))</f>
        <v>MAROSC</v>
      </c>
      <c r="G2529" s="36" t="s">
        <v>72</v>
      </c>
      <c r="H2529" s="39">
        <v>19.38998</v>
      </c>
      <c r="I2529" s="40">
        <v>347.0</v>
      </c>
      <c r="J2529" s="41">
        <f t="shared" si="5"/>
        <v>6728.32306</v>
      </c>
      <c r="K2529" s="37" t="str">
        <f t="array" ref="K2529">IFERROR(XLOOKUP(G2529,'Tipo de carga'!A:A,'Tipo de carga'!B:B))</f>
        <v>Autoabasto</v>
      </c>
      <c r="L2529" s="37">
        <f t="shared" si="2"/>
        <v>43</v>
      </c>
      <c r="M2529" s="37">
        <f t="shared" si="3"/>
        <v>23</v>
      </c>
      <c r="N2529" s="37">
        <f t="shared" si="4"/>
        <v>10</v>
      </c>
      <c r="O2529" s="37" t="str">
        <f t="array" ref="O2529">IFERROR(XLOOKUP(K2529,'Tipo de carga'!B:B,'Tipo de carga'!C:C))</f>
        <v>Diesel</v>
      </c>
    </row>
    <row r="2530">
      <c r="A2530" s="36">
        <v>1767.0</v>
      </c>
      <c r="B2530" s="37" t="str">
        <f>IFERROR(VLOOKUP(A2530,'asig octubre'!$A$2:$C$442,3,0))</f>
        <v>Pilgrims Tepo</v>
      </c>
      <c r="C2530" s="37" t="str">
        <f>IFERROR(VLOOKUP(A2530,'asig octubre'!$A$2:$B$442,2,0))</f>
        <v>EC-02</v>
      </c>
      <c r="D2530" s="38">
        <v>45588.7941087963</v>
      </c>
      <c r="E2530" s="36" t="s">
        <v>429</v>
      </c>
      <c r="F2530" s="37" t="str">
        <f t="array" ref="F2530">IFERROR(XLOOKUP(E2530,Operadores!A:A,Operadores!B:B))</f>
        <v>RODLEO</v>
      </c>
      <c r="G2530" s="36" t="s">
        <v>72</v>
      </c>
      <c r="H2530" s="39">
        <v>19.38998</v>
      </c>
      <c r="I2530" s="40">
        <v>75.0</v>
      </c>
      <c r="J2530" s="41">
        <f t="shared" si="5"/>
        <v>1454.2485</v>
      </c>
      <c r="K2530" s="37" t="str">
        <f t="array" ref="K2530">IFERROR(XLOOKUP(G2530,'Tipo de carga'!A:A,'Tipo de carga'!B:B))</f>
        <v>Autoabasto</v>
      </c>
      <c r="L2530" s="37">
        <f t="shared" si="2"/>
        <v>43</v>
      </c>
      <c r="M2530" s="37">
        <f t="shared" si="3"/>
        <v>23</v>
      </c>
      <c r="N2530" s="37">
        <f t="shared" si="4"/>
        <v>10</v>
      </c>
      <c r="O2530" s="37" t="str">
        <f t="array" ref="O2530">IFERROR(XLOOKUP(K2530,'Tipo de carga'!B:B,'Tipo de carga'!C:C))</f>
        <v>Diesel</v>
      </c>
    </row>
    <row r="2531">
      <c r="A2531" s="36">
        <v>2027.0</v>
      </c>
      <c r="B2531" s="37" t="str">
        <f>IFERROR(VLOOKUP(A2531,'asig octubre'!$A$2:$C$442,3,0))</f>
        <v>Available</v>
      </c>
      <c r="C2531" s="37" t="str">
        <f>IFERROR(VLOOKUP(A2531,'asig octubre'!$A$2:$B$442,2,0))</f>
        <v>TTE</v>
      </c>
      <c r="D2531" s="38">
        <v>45588.78105324074</v>
      </c>
      <c r="E2531" s="36" t="s">
        <v>452</v>
      </c>
      <c r="F2531" s="37" t="str">
        <f t="array" ref="F2531">IFERROR(XLOOKUP(E2531,Operadores!A:A,Operadores!B:B))</f>
        <v>AGUMAU</v>
      </c>
      <c r="G2531" s="36" t="s">
        <v>72</v>
      </c>
      <c r="H2531" s="39">
        <v>19.38998</v>
      </c>
      <c r="I2531" s="40">
        <v>261.0</v>
      </c>
      <c r="J2531" s="41">
        <f t="shared" si="5"/>
        <v>5060.78478</v>
      </c>
      <c r="K2531" s="37" t="str">
        <f t="array" ref="K2531">IFERROR(XLOOKUP(G2531,'Tipo de carga'!A:A,'Tipo de carga'!B:B))</f>
        <v>Autoabasto</v>
      </c>
      <c r="L2531" s="37">
        <f t="shared" si="2"/>
        <v>43</v>
      </c>
      <c r="M2531" s="37">
        <f t="shared" si="3"/>
        <v>23</v>
      </c>
      <c r="N2531" s="37">
        <f t="shared" si="4"/>
        <v>10</v>
      </c>
      <c r="O2531" s="37" t="str">
        <f t="array" ref="O2531">IFERROR(XLOOKUP(K2531,'Tipo de carga'!B:B,'Tipo de carga'!C:C))</f>
        <v>Diesel</v>
      </c>
    </row>
    <row r="2532">
      <c r="A2532" s="36">
        <v>1863.0</v>
      </c>
      <c r="B2532" s="37" t="str">
        <f>IFERROR(VLOOKUP(A2532,'asig octubre'!$A$2:$C$442,3,0))</f>
        <v>Pilgrims Tepo</v>
      </c>
      <c r="C2532" s="37" t="str">
        <f>IFERROR(VLOOKUP(A2532,'asig octubre'!$A$2:$B$442,2,0))</f>
        <v>EC-02</v>
      </c>
      <c r="D2532" s="38">
        <v>45588.755266203705</v>
      </c>
      <c r="E2532" s="36" t="s">
        <v>324</v>
      </c>
      <c r="F2532" s="37" t="str">
        <f t="array" ref="F2532">IFERROR(XLOOKUP(E2532,Operadores!A:A,Operadores!B:B))</f>
        <v>MORDAN</v>
      </c>
      <c r="G2532" s="36" t="s">
        <v>72</v>
      </c>
      <c r="H2532" s="39">
        <v>19.38998</v>
      </c>
      <c r="I2532" s="40">
        <v>220.0</v>
      </c>
      <c r="J2532" s="41">
        <f t="shared" si="5"/>
        <v>4265.7956</v>
      </c>
      <c r="K2532" s="37" t="str">
        <f t="array" ref="K2532">IFERROR(XLOOKUP(G2532,'Tipo de carga'!A:A,'Tipo de carga'!B:B))</f>
        <v>Autoabasto</v>
      </c>
      <c r="L2532" s="37">
        <f t="shared" si="2"/>
        <v>43</v>
      </c>
      <c r="M2532" s="37">
        <f t="shared" si="3"/>
        <v>23</v>
      </c>
      <c r="N2532" s="37">
        <f t="shared" si="4"/>
        <v>10</v>
      </c>
      <c r="O2532" s="37" t="str">
        <f t="array" ref="O2532">IFERROR(XLOOKUP(K2532,'Tipo de carga'!B:B,'Tipo de carga'!C:C))</f>
        <v>Diesel</v>
      </c>
    </row>
    <row r="2533">
      <c r="A2533" s="36">
        <v>1780.0</v>
      </c>
      <c r="B2533" s="37" t="str">
        <f>IFERROR(VLOOKUP(A2533,'asig octubre'!$A$2:$C$442,3,0))</f>
        <v>Pilgrims Tepo</v>
      </c>
      <c r="C2533" s="37" t="str">
        <f>IFERROR(VLOOKUP(A2533,'asig octubre'!$A$2:$B$442,2,0))</f>
        <v>EC-02</v>
      </c>
      <c r="D2533" s="38">
        <v>45588.74041666667</v>
      </c>
      <c r="E2533" s="36" t="s">
        <v>477</v>
      </c>
      <c r="F2533" s="37" t="str">
        <f t="array" ref="F2533">IFERROR(XLOOKUP(E2533,Operadores!A:A,Operadores!B:B))</f>
        <v>GARJOS01</v>
      </c>
      <c r="G2533" s="36" t="s">
        <v>72</v>
      </c>
      <c r="H2533" s="39">
        <v>19.38998</v>
      </c>
      <c r="I2533" s="40">
        <v>99.0</v>
      </c>
      <c r="J2533" s="41">
        <f t="shared" si="5"/>
        <v>1919.60802</v>
      </c>
      <c r="K2533" s="37" t="str">
        <f t="array" ref="K2533">IFERROR(XLOOKUP(G2533,'Tipo de carga'!A:A,'Tipo de carga'!B:B))</f>
        <v>Autoabasto</v>
      </c>
      <c r="L2533" s="37">
        <f t="shared" si="2"/>
        <v>43</v>
      </c>
      <c r="M2533" s="37">
        <f t="shared" si="3"/>
        <v>23</v>
      </c>
      <c r="N2533" s="37">
        <f t="shared" si="4"/>
        <v>10</v>
      </c>
      <c r="O2533" s="37" t="str">
        <f t="array" ref="O2533">IFERROR(XLOOKUP(K2533,'Tipo de carga'!B:B,'Tipo de carga'!C:C))</f>
        <v>Diesel</v>
      </c>
    </row>
    <row r="2534">
      <c r="A2534" s="36">
        <v>1861.0</v>
      </c>
      <c r="B2534" s="37" t="str">
        <f>IFERROR(VLOOKUP(A2534,'asig octubre'!$A$2:$C$442,3,0))</f>
        <v>Pilgrims Tepo</v>
      </c>
      <c r="C2534" s="37" t="str">
        <f>IFERROR(VLOOKUP(A2534,'asig octubre'!$A$2:$B$442,2,0))</f>
        <v>EC-02</v>
      </c>
      <c r="D2534" s="38">
        <v>45588.72738425926</v>
      </c>
      <c r="E2534" s="36" t="s">
        <v>330</v>
      </c>
      <c r="F2534" s="37" t="str">
        <f t="array" ref="F2534">IFERROR(XLOOKUP(E2534,Operadores!A:A,Operadores!B:B))</f>
        <v>JIMJOR</v>
      </c>
      <c r="G2534" s="36" t="s">
        <v>72</v>
      </c>
      <c r="H2534" s="39">
        <v>19.38998</v>
      </c>
      <c r="I2534" s="40">
        <v>155.0</v>
      </c>
      <c r="J2534" s="41">
        <f t="shared" si="5"/>
        <v>3005.4469</v>
      </c>
      <c r="K2534" s="37" t="str">
        <f t="array" ref="K2534">IFERROR(XLOOKUP(G2534,'Tipo de carga'!A:A,'Tipo de carga'!B:B))</f>
        <v>Autoabasto</v>
      </c>
      <c r="L2534" s="37">
        <f t="shared" si="2"/>
        <v>43</v>
      </c>
      <c r="M2534" s="37">
        <f t="shared" si="3"/>
        <v>23</v>
      </c>
      <c r="N2534" s="37">
        <f t="shared" si="4"/>
        <v>10</v>
      </c>
      <c r="O2534" s="37" t="str">
        <f t="array" ref="O2534">IFERROR(XLOOKUP(K2534,'Tipo de carga'!B:B,'Tipo de carga'!C:C))</f>
        <v>Diesel</v>
      </c>
    </row>
    <row r="2535">
      <c r="A2535" s="36">
        <v>1998.0</v>
      </c>
      <c r="B2535" s="37" t="str">
        <f>IFERROR(VLOOKUP(A2535,'asig octubre'!$A$2:$C$442,3,0))</f>
        <v>MeLi Dedicado Merida</v>
      </c>
      <c r="C2535" s="37" t="str">
        <f>IFERROR(VLOOKUP(A2535,'asig octubre'!$A$2:$B$442,2,0))</f>
        <v>EC-05</v>
      </c>
      <c r="D2535" s="38">
        <v>45588.719930555555</v>
      </c>
      <c r="E2535" s="36" t="s">
        <v>304</v>
      </c>
      <c r="F2535" s="37" t="str">
        <f t="array" ref="F2535">IFERROR(XLOOKUP(E2535,Operadores!A:A,Operadores!B:B))</f>
        <v>ORTEDU</v>
      </c>
      <c r="G2535" s="36" t="s">
        <v>72</v>
      </c>
      <c r="H2535" s="39">
        <v>19.38998</v>
      </c>
      <c r="I2535" s="40">
        <v>401.0</v>
      </c>
      <c r="J2535" s="41">
        <f t="shared" si="5"/>
        <v>7775.38198</v>
      </c>
      <c r="K2535" s="37" t="str">
        <f t="array" ref="K2535">IFERROR(XLOOKUP(G2535,'Tipo de carga'!A:A,'Tipo de carga'!B:B))</f>
        <v>Autoabasto</v>
      </c>
      <c r="L2535" s="37">
        <f t="shared" si="2"/>
        <v>43</v>
      </c>
      <c r="M2535" s="37">
        <f t="shared" si="3"/>
        <v>23</v>
      </c>
      <c r="N2535" s="37">
        <f t="shared" si="4"/>
        <v>10</v>
      </c>
      <c r="O2535" s="37" t="str">
        <f t="array" ref="O2535">IFERROR(XLOOKUP(K2535,'Tipo de carga'!B:B,'Tipo de carga'!C:C))</f>
        <v>Diesel</v>
      </c>
    </row>
    <row r="2536">
      <c r="A2536" s="36">
        <v>1854.0</v>
      </c>
      <c r="B2536" s="37" t="str">
        <f>IFERROR(VLOOKUP(A2536,'asig octubre'!$A$2:$C$442,3,0))</f>
        <v>Circuitos</v>
      </c>
      <c r="C2536" s="37" t="str">
        <f>IFERROR(VLOOKUP(A2536,'asig octubre'!$A$2:$B$442,2,0))</f>
        <v>EC-03</v>
      </c>
      <c r="D2536" s="38">
        <v>45588.70009259259</v>
      </c>
      <c r="E2536" s="36" t="s">
        <v>409</v>
      </c>
      <c r="F2536" s="37" t="str">
        <f t="array" ref="F2536">IFERROR(XLOOKUP(E2536,Operadores!A:A,Operadores!B:B))</f>
        <v>SANJUL</v>
      </c>
      <c r="G2536" s="36" t="s">
        <v>72</v>
      </c>
      <c r="H2536" s="39">
        <v>19.38998</v>
      </c>
      <c r="I2536" s="40">
        <v>673.0</v>
      </c>
      <c r="J2536" s="41">
        <f t="shared" si="5"/>
        <v>13049.45654</v>
      </c>
      <c r="K2536" s="37" t="str">
        <f t="array" ref="K2536">IFERROR(XLOOKUP(G2536,'Tipo de carga'!A:A,'Tipo de carga'!B:B))</f>
        <v>Autoabasto</v>
      </c>
      <c r="L2536" s="37">
        <f t="shared" si="2"/>
        <v>43</v>
      </c>
      <c r="M2536" s="37">
        <f t="shared" si="3"/>
        <v>23</v>
      </c>
      <c r="N2536" s="37">
        <f t="shared" si="4"/>
        <v>10</v>
      </c>
      <c r="O2536" s="37" t="str">
        <f t="array" ref="O2536">IFERROR(XLOOKUP(K2536,'Tipo de carga'!B:B,'Tipo de carga'!C:C))</f>
        <v>Diesel</v>
      </c>
    </row>
    <row r="2537">
      <c r="A2537" s="36">
        <v>1720.0</v>
      </c>
      <c r="B2537" s="37" t="str">
        <f>IFERROR(VLOOKUP(A2537,'asig octubre'!$A$2:$C$442,3,0))</f>
        <v>Pilgrims Tepo</v>
      </c>
      <c r="C2537" s="37" t="str">
        <f>IFERROR(VLOOKUP(A2537,'asig octubre'!$A$2:$B$442,2,0))</f>
        <v>EC-02</v>
      </c>
      <c r="D2537" s="38">
        <v>45588.68769675926</v>
      </c>
      <c r="E2537" s="36" t="s">
        <v>326</v>
      </c>
      <c r="F2537" s="37" t="str">
        <f t="array" ref="F2537">IFERROR(XLOOKUP(E2537,Operadores!A:A,Operadores!B:B))</f>
        <v>SANJOR</v>
      </c>
      <c r="G2537" s="36" t="s">
        <v>72</v>
      </c>
      <c r="H2537" s="39">
        <v>19.38998</v>
      </c>
      <c r="I2537" s="40">
        <v>192.0</v>
      </c>
      <c r="J2537" s="41">
        <f t="shared" si="5"/>
        <v>3722.87616</v>
      </c>
      <c r="K2537" s="37" t="str">
        <f t="array" ref="K2537">IFERROR(XLOOKUP(G2537,'Tipo de carga'!A:A,'Tipo de carga'!B:B))</f>
        <v>Autoabasto</v>
      </c>
      <c r="L2537" s="37">
        <f t="shared" si="2"/>
        <v>43</v>
      </c>
      <c r="M2537" s="37">
        <f t="shared" si="3"/>
        <v>23</v>
      </c>
      <c r="N2537" s="37">
        <f t="shared" si="4"/>
        <v>10</v>
      </c>
      <c r="O2537" s="37" t="str">
        <f t="array" ref="O2537">IFERROR(XLOOKUP(K2537,'Tipo de carga'!B:B,'Tipo de carga'!C:C))</f>
        <v>Diesel</v>
      </c>
    </row>
    <row r="2538">
      <c r="A2538" s="36">
        <v>1896.0</v>
      </c>
      <c r="B2538" s="37" t="str">
        <f>IFERROR(VLOOKUP(A2538,'asig octubre'!$A$2:$C$442,3,0))</f>
        <v>Circuitos</v>
      </c>
      <c r="C2538" s="37" t="str">
        <f>IFERROR(VLOOKUP(A2538,'asig octubre'!$A$2:$B$442,2,0))</f>
        <v>EC-03</v>
      </c>
      <c r="D2538" s="38">
        <v>45588.680451388886</v>
      </c>
      <c r="E2538" s="36" t="s">
        <v>353</v>
      </c>
      <c r="F2538" s="37" t="str">
        <f t="array" ref="F2538">IFERROR(XLOOKUP(E2538,Operadores!A:A,Operadores!B:B))</f>
        <v>CUAALV</v>
      </c>
      <c r="G2538" s="36" t="s">
        <v>72</v>
      </c>
      <c r="H2538" s="39">
        <v>19.38998</v>
      </c>
      <c r="I2538" s="40">
        <v>82.0</v>
      </c>
      <c r="J2538" s="41">
        <f t="shared" si="5"/>
        <v>1589.97836</v>
      </c>
      <c r="K2538" s="37" t="str">
        <f t="array" ref="K2538">IFERROR(XLOOKUP(G2538,'Tipo de carga'!A:A,'Tipo de carga'!B:B))</f>
        <v>Autoabasto</v>
      </c>
      <c r="L2538" s="37">
        <f t="shared" si="2"/>
        <v>43</v>
      </c>
      <c r="M2538" s="37">
        <f t="shared" si="3"/>
        <v>23</v>
      </c>
      <c r="N2538" s="37">
        <f t="shared" si="4"/>
        <v>10</v>
      </c>
      <c r="O2538" s="37" t="str">
        <f t="array" ref="O2538">IFERROR(XLOOKUP(K2538,'Tipo de carga'!B:B,'Tipo de carga'!C:C))</f>
        <v>Diesel</v>
      </c>
    </row>
    <row r="2539">
      <c r="A2539" s="36">
        <v>1982.0</v>
      </c>
      <c r="B2539" s="37" t="str">
        <f>IFERROR(VLOOKUP(A2539,'asig octubre'!$A$2:$C$442,3,0))</f>
        <v>MeLi asignado SD</v>
      </c>
      <c r="C2539" s="37" t="str">
        <f>IFERROR(VLOOKUP(A2539,'asig octubre'!$A$2:$B$442,2,0))</f>
        <v>EC-05</v>
      </c>
      <c r="D2539" s="38">
        <v>45588.67842592593</v>
      </c>
      <c r="E2539" s="36" t="s">
        <v>190</v>
      </c>
      <c r="F2539" s="37" t="str">
        <f t="array" ref="F2539">IFERROR(XLOOKUP(E2539,Operadores!A:A,Operadores!B:B))</f>
        <v>BUSJUA</v>
      </c>
      <c r="G2539" s="36" t="s">
        <v>72</v>
      </c>
      <c r="H2539" s="39">
        <v>19.38998</v>
      </c>
      <c r="I2539" s="40">
        <v>675.0</v>
      </c>
      <c r="J2539" s="41">
        <f t="shared" si="5"/>
        <v>13088.2365</v>
      </c>
      <c r="K2539" s="37" t="str">
        <f t="array" ref="K2539">IFERROR(XLOOKUP(G2539,'Tipo de carga'!A:A,'Tipo de carga'!B:B))</f>
        <v>Autoabasto</v>
      </c>
      <c r="L2539" s="37">
        <f t="shared" si="2"/>
        <v>43</v>
      </c>
      <c r="M2539" s="37">
        <f t="shared" si="3"/>
        <v>23</v>
      </c>
      <c r="N2539" s="37">
        <f t="shared" si="4"/>
        <v>10</v>
      </c>
      <c r="O2539" s="37" t="str">
        <f t="array" ref="O2539">IFERROR(XLOOKUP(K2539,'Tipo de carga'!B:B,'Tipo de carga'!C:C))</f>
        <v>Diesel</v>
      </c>
    </row>
    <row r="2540">
      <c r="A2540" s="36">
        <v>1944.0</v>
      </c>
      <c r="B2540" s="37" t="str">
        <f>IFERROR(VLOOKUP(A2540,'asig octubre'!$A$2:$C$442,3,0))</f>
        <v>MeLi asignado SD</v>
      </c>
      <c r="C2540" s="37" t="str">
        <f>IFERROR(VLOOKUP(A2540,'asig octubre'!$A$2:$B$442,2,0))</f>
        <v>EC-05</v>
      </c>
      <c r="D2540" s="38">
        <v>45588.66741898148</v>
      </c>
      <c r="E2540" s="36" t="s">
        <v>221</v>
      </c>
      <c r="F2540" s="37" t="str">
        <f t="array" ref="F2540">IFERROR(XLOOKUP(E2540,Operadores!A:A,Operadores!B:B))</f>
        <v>ORTARM</v>
      </c>
      <c r="G2540" s="36" t="s">
        <v>72</v>
      </c>
      <c r="H2540" s="39">
        <v>19.38998</v>
      </c>
      <c r="I2540" s="40">
        <v>347.0</v>
      </c>
      <c r="J2540" s="41">
        <f t="shared" si="5"/>
        <v>6728.32306</v>
      </c>
      <c r="K2540" s="37" t="str">
        <f t="array" ref="K2540">IFERROR(XLOOKUP(G2540,'Tipo de carga'!A:A,'Tipo de carga'!B:B))</f>
        <v>Autoabasto</v>
      </c>
      <c r="L2540" s="37">
        <f t="shared" si="2"/>
        <v>43</v>
      </c>
      <c r="M2540" s="37">
        <f t="shared" si="3"/>
        <v>23</v>
      </c>
      <c r="N2540" s="37">
        <f t="shared" si="4"/>
        <v>10</v>
      </c>
      <c r="O2540" s="37" t="str">
        <f t="array" ref="O2540">IFERROR(XLOOKUP(K2540,'Tipo de carga'!B:B,'Tipo de carga'!C:C))</f>
        <v>Diesel</v>
      </c>
    </row>
    <row r="2541">
      <c r="A2541" s="36">
        <v>2023.0</v>
      </c>
      <c r="B2541" s="37" t="str">
        <f>IFERROR(VLOOKUP(A2541,'asig octubre'!$A$2:$C$442,3,0))</f>
        <v>MeLi Asignado TD</v>
      </c>
      <c r="C2541" s="37" t="str">
        <f>IFERROR(VLOOKUP(A2541,'asig octubre'!$A$2:$B$442,2,0))</f>
        <v>EC-05</v>
      </c>
      <c r="D2541" s="38">
        <v>45588.65060185185</v>
      </c>
      <c r="E2541" s="36" t="s">
        <v>327</v>
      </c>
      <c r="F2541" s="37" t="str">
        <f t="array" ref="F2541">IFERROR(XLOOKUP(E2541,Operadores!A:A,Operadores!B:B))</f>
        <v>ESCSAU</v>
      </c>
      <c r="G2541" s="36" t="s">
        <v>72</v>
      </c>
      <c r="H2541" s="39">
        <v>19.38998</v>
      </c>
      <c r="I2541" s="40">
        <v>609.0</v>
      </c>
      <c r="J2541" s="41">
        <f t="shared" si="5"/>
        <v>11808.49782</v>
      </c>
      <c r="K2541" s="37" t="str">
        <f t="array" ref="K2541">IFERROR(XLOOKUP(G2541,'Tipo de carga'!A:A,'Tipo de carga'!B:B))</f>
        <v>Autoabasto</v>
      </c>
      <c r="L2541" s="37">
        <f t="shared" si="2"/>
        <v>43</v>
      </c>
      <c r="M2541" s="37">
        <f t="shared" si="3"/>
        <v>23</v>
      </c>
      <c r="N2541" s="37">
        <f t="shared" si="4"/>
        <v>10</v>
      </c>
      <c r="O2541" s="37" t="str">
        <f t="array" ref="O2541">IFERROR(XLOOKUP(K2541,'Tipo de carga'!B:B,'Tipo de carga'!C:C))</f>
        <v>Diesel</v>
      </c>
    </row>
    <row r="2542">
      <c r="A2542" s="36">
        <v>1981.0</v>
      </c>
      <c r="B2542" s="37" t="str">
        <f>IFERROR(VLOOKUP(A2542,'asig octubre'!$A$2:$C$442,3,0))</f>
        <v>MeLi asignado SD</v>
      </c>
      <c r="C2542" s="37" t="str">
        <f>IFERROR(VLOOKUP(A2542,'asig octubre'!$A$2:$B$442,2,0))</f>
        <v>EC-05</v>
      </c>
      <c r="D2542" s="38">
        <v>45588.62038194444</v>
      </c>
      <c r="E2542" s="36" t="s">
        <v>522</v>
      </c>
      <c r="F2542" s="37" t="str">
        <f t="array" ref="F2542">IFERROR(XLOOKUP(E2542,Operadores!A:A,Operadores!B:B))</f>
        <v>SORJUL</v>
      </c>
      <c r="G2542" s="36" t="s">
        <v>72</v>
      </c>
      <c r="H2542" s="39">
        <v>19.38998</v>
      </c>
      <c r="I2542" s="40">
        <v>625.0</v>
      </c>
      <c r="J2542" s="41">
        <f t="shared" si="5"/>
        <v>12118.7375</v>
      </c>
      <c r="K2542" s="37" t="str">
        <f t="array" ref="K2542">IFERROR(XLOOKUP(G2542,'Tipo de carga'!A:A,'Tipo de carga'!B:B))</f>
        <v>Autoabasto</v>
      </c>
      <c r="L2542" s="37">
        <f t="shared" si="2"/>
        <v>43</v>
      </c>
      <c r="M2542" s="37">
        <f t="shared" si="3"/>
        <v>23</v>
      </c>
      <c r="N2542" s="37">
        <f t="shared" si="4"/>
        <v>10</v>
      </c>
      <c r="O2542" s="37" t="str">
        <f t="array" ref="O2542">IFERROR(XLOOKUP(K2542,'Tipo de carga'!B:B,'Tipo de carga'!C:C))</f>
        <v>Diesel</v>
      </c>
    </row>
    <row r="2543">
      <c r="A2543" s="36">
        <v>1688.0</v>
      </c>
      <c r="B2543" s="37" t="str">
        <f>IFERROR(VLOOKUP(A2543,'asig octubre'!$A$2:$C$442,3,0))</f>
        <v>Pilgrims Tepo</v>
      </c>
      <c r="C2543" s="37" t="str">
        <f>IFERROR(VLOOKUP(A2543,'asig octubre'!$A$2:$B$442,2,0))</f>
        <v>EC-02</v>
      </c>
      <c r="D2543" s="38">
        <v>45588.60518518519</v>
      </c>
      <c r="E2543" s="36" t="s">
        <v>428</v>
      </c>
      <c r="F2543" s="37" t="str">
        <f t="array" ref="F2543">IFERROR(XLOOKUP(E2543,Operadores!A:A,Operadores!B:B))</f>
        <v>MARADO</v>
      </c>
      <c r="G2543" s="36" t="s">
        <v>72</v>
      </c>
      <c r="H2543" s="39">
        <v>19.38998</v>
      </c>
      <c r="I2543" s="40">
        <v>206.0</v>
      </c>
      <c r="J2543" s="41">
        <f t="shared" si="5"/>
        <v>3994.33588</v>
      </c>
      <c r="K2543" s="37" t="str">
        <f t="array" ref="K2543">IFERROR(XLOOKUP(G2543,'Tipo de carga'!A:A,'Tipo de carga'!B:B))</f>
        <v>Autoabasto</v>
      </c>
      <c r="L2543" s="37">
        <f t="shared" si="2"/>
        <v>43</v>
      </c>
      <c r="M2543" s="37">
        <f t="shared" si="3"/>
        <v>23</v>
      </c>
      <c r="N2543" s="37">
        <f t="shared" si="4"/>
        <v>10</v>
      </c>
      <c r="O2543" s="37" t="str">
        <f t="array" ref="O2543">IFERROR(XLOOKUP(K2543,'Tipo de carga'!B:B,'Tipo de carga'!C:C))</f>
        <v>Diesel</v>
      </c>
    </row>
    <row r="2544">
      <c r="A2544" s="36">
        <v>2000.0</v>
      </c>
      <c r="B2544" s="37" t="str">
        <f>IFERROR(VLOOKUP(A2544,'asig octubre'!$A$2:$C$442,3,0))</f>
        <v>MeLi Dedicado Merida</v>
      </c>
      <c r="C2544" s="37" t="str">
        <f>IFERROR(VLOOKUP(A2544,'asig octubre'!$A$2:$B$442,2,0))</f>
        <v>EC-05</v>
      </c>
      <c r="D2544" s="38">
        <v>45588.596180555556</v>
      </c>
      <c r="E2544" s="36" t="s">
        <v>402</v>
      </c>
      <c r="F2544" s="37" t="str">
        <f t="array" ref="F2544">IFERROR(XLOOKUP(E2544,Operadores!A:A,Operadores!B:B))</f>
        <v>GARJOS02</v>
      </c>
      <c r="G2544" s="36" t="s">
        <v>72</v>
      </c>
      <c r="H2544" s="39">
        <v>19.38998</v>
      </c>
      <c r="I2544" s="40">
        <v>280.0</v>
      </c>
      <c r="J2544" s="41">
        <f t="shared" si="5"/>
        <v>5429.1944</v>
      </c>
      <c r="K2544" s="37" t="str">
        <f t="array" ref="K2544">IFERROR(XLOOKUP(G2544,'Tipo de carga'!A:A,'Tipo de carga'!B:B))</f>
        <v>Autoabasto</v>
      </c>
      <c r="L2544" s="37">
        <f t="shared" si="2"/>
        <v>43</v>
      </c>
      <c r="M2544" s="37">
        <f t="shared" si="3"/>
        <v>23</v>
      </c>
      <c r="N2544" s="37">
        <f t="shared" si="4"/>
        <v>10</v>
      </c>
      <c r="O2544" s="37" t="str">
        <f t="array" ref="O2544">IFERROR(XLOOKUP(K2544,'Tipo de carga'!B:B,'Tipo de carga'!C:C))</f>
        <v>Diesel</v>
      </c>
    </row>
    <row r="2545">
      <c r="A2545" s="36">
        <v>1933.0</v>
      </c>
      <c r="B2545" s="37" t="str">
        <f>IFERROR(VLOOKUP(A2545,'asig octubre'!$A$2:$C$442,3,0))</f>
        <v>Circuitos</v>
      </c>
      <c r="C2545" s="37" t="str">
        <f>IFERROR(VLOOKUP(A2545,'asig octubre'!$A$2:$B$442,2,0))</f>
        <v>EC-03</v>
      </c>
      <c r="D2545" s="38">
        <v>45588.58199074074</v>
      </c>
      <c r="E2545" s="36" t="s">
        <v>445</v>
      </c>
      <c r="F2545" s="37" t="str">
        <f t="array" ref="F2545">IFERROR(XLOOKUP(E2545,Operadores!A:A,Operadores!B:B))</f>
        <v>MIREDM</v>
      </c>
      <c r="G2545" s="36" t="s">
        <v>72</v>
      </c>
      <c r="H2545" s="39">
        <v>19.38998</v>
      </c>
      <c r="I2545" s="40">
        <v>22.0</v>
      </c>
      <c r="J2545" s="41">
        <f t="shared" si="5"/>
        <v>426.57956</v>
      </c>
      <c r="K2545" s="37" t="str">
        <f t="array" ref="K2545">IFERROR(XLOOKUP(G2545,'Tipo de carga'!A:A,'Tipo de carga'!B:B))</f>
        <v>Autoabasto</v>
      </c>
      <c r="L2545" s="37">
        <f t="shared" si="2"/>
        <v>43</v>
      </c>
      <c r="M2545" s="37">
        <f t="shared" si="3"/>
        <v>23</v>
      </c>
      <c r="N2545" s="37">
        <f t="shared" si="4"/>
        <v>10</v>
      </c>
      <c r="O2545" s="37" t="str">
        <f t="array" ref="O2545">IFERROR(XLOOKUP(K2545,'Tipo de carga'!B:B,'Tipo de carga'!C:C))</f>
        <v>Diesel</v>
      </c>
    </row>
    <row r="2546">
      <c r="A2546" s="36">
        <v>1993.0</v>
      </c>
      <c r="B2546" s="37" t="str">
        <f>IFERROR(VLOOKUP(A2546,'asig octubre'!$A$2:$C$442,3,0))</f>
        <v>MeLi Dedicado TD</v>
      </c>
      <c r="C2546" s="37" t="str">
        <f>IFERROR(VLOOKUP(A2546,'asig octubre'!$A$2:$B$442,2,0))</f>
        <v>EC-05</v>
      </c>
      <c r="D2546" s="38">
        <v>45588.57908564815</v>
      </c>
      <c r="E2546" s="36" t="s">
        <v>389</v>
      </c>
      <c r="F2546" s="37" t="str">
        <f t="array" ref="F2546">IFERROR(XLOOKUP(E2546,Operadores!A:A,Operadores!B:B))</f>
        <v>CELJOS</v>
      </c>
      <c r="G2546" s="36" t="s">
        <v>72</v>
      </c>
      <c r="H2546" s="39">
        <v>19.38998</v>
      </c>
      <c r="I2546" s="40">
        <v>535.0</v>
      </c>
      <c r="J2546" s="41">
        <f t="shared" si="5"/>
        <v>10373.6393</v>
      </c>
      <c r="K2546" s="37" t="str">
        <f t="array" ref="K2546">IFERROR(XLOOKUP(G2546,'Tipo de carga'!A:A,'Tipo de carga'!B:B))</f>
        <v>Autoabasto</v>
      </c>
      <c r="L2546" s="37">
        <f t="shared" si="2"/>
        <v>43</v>
      </c>
      <c r="M2546" s="37">
        <f t="shared" si="3"/>
        <v>23</v>
      </c>
      <c r="N2546" s="37">
        <f t="shared" si="4"/>
        <v>10</v>
      </c>
      <c r="O2546" s="37" t="str">
        <f t="array" ref="O2546">IFERROR(XLOOKUP(K2546,'Tipo de carga'!B:B,'Tipo de carga'!C:C))</f>
        <v>Diesel</v>
      </c>
    </row>
    <row r="2547">
      <c r="A2547" s="36">
        <v>1752.0</v>
      </c>
      <c r="B2547" s="37" t="str">
        <f>IFERROR(VLOOKUP(A2547,'asig octubre'!$A$2:$C$442,3,0))</f>
        <v>Liverpool Local</v>
      </c>
      <c r="C2547" s="37" t="str">
        <f>IFERROR(VLOOKUP(A2547,'asig octubre'!$A$2:$B$442,2,0))</f>
        <v>EC-01</v>
      </c>
      <c r="D2547" s="38">
        <v>45588.57197916666</v>
      </c>
      <c r="E2547" s="36" t="s">
        <v>182</v>
      </c>
      <c r="F2547" s="37" t="str">
        <f t="array" ref="F2547">IFERROR(XLOOKUP(E2547,Operadores!A:A,Operadores!B:B))</f>
        <v>ROBJUA01</v>
      </c>
      <c r="G2547" s="36" t="s">
        <v>72</v>
      </c>
      <c r="H2547" s="39">
        <v>19.38998</v>
      </c>
      <c r="I2547" s="40">
        <v>490.0</v>
      </c>
      <c r="J2547" s="41">
        <f t="shared" si="5"/>
        <v>9501.0902</v>
      </c>
      <c r="K2547" s="37" t="str">
        <f t="array" ref="K2547">IFERROR(XLOOKUP(G2547,'Tipo de carga'!A:A,'Tipo de carga'!B:B))</f>
        <v>Autoabasto</v>
      </c>
      <c r="L2547" s="37">
        <f t="shared" si="2"/>
        <v>43</v>
      </c>
      <c r="M2547" s="37">
        <f t="shared" si="3"/>
        <v>23</v>
      </c>
      <c r="N2547" s="37">
        <f t="shared" si="4"/>
        <v>10</v>
      </c>
      <c r="O2547" s="37" t="str">
        <f t="array" ref="O2547">IFERROR(XLOOKUP(K2547,'Tipo de carga'!B:B,'Tipo de carga'!C:C))</f>
        <v>Diesel</v>
      </c>
    </row>
    <row r="2548">
      <c r="A2548" s="36">
        <v>1936.0</v>
      </c>
      <c r="B2548" s="37" t="str">
        <f>IFERROR(VLOOKUP(A2548,'asig octubre'!$A$2:$C$442,3,0))</f>
        <v>Circuitos</v>
      </c>
      <c r="C2548" s="37" t="str">
        <f>IFERROR(VLOOKUP(A2548,'asig octubre'!$A$2:$B$442,2,0))</f>
        <v>EC-03</v>
      </c>
      <c r="D2548" s="38">
        <v>45588.53554398148</v>
      </c>
      <c r="E2548" s="36" t="s">
        <v>209</v>
      </c>
      <c r="F2548" s="37" t="str">
        <f t="array" ref="F2548">IFERROR(XLOOKUP(E2548,Operadores!A:A,Operadores!B:B))</f>
        <v>OCAMA</v>
      </c>
      <c r="G2548" s="36" t="s">
        <v>72</v>
      </c>
      <c r="H2548" s="39">
        <v>19.38998</v>
      </c>
      <c r="I2548" s="40">
        <v>268.0</v>
      </c>
      <c r="J2548" s="41">
        <f t="shared" si="5"/>
        <v>5196.51464</v>
      </c>
      <c r="K2548" s="37" t="str">
        <f t="array" ref="K2548">IFERROR(XLOOKUP(G2548,'Tipo de carga'!A:A,'Tipo de carga'!B:B))</f>
        <v>Autoabasto</v>
      </c>
      <c r="L2548" s="37">
        <f t="shared" si="2"/>
        <v>43</v>
      </c>
      <c r="M2548" s="37">
        <f t="shared" si="3"/>
        <v>23</v>
      </c>
      <c r="N2548" s="37">
        <f t="shared" si="4"/>
        <v>10</v>
      </c>
      <c r="O2548" s="37" t="str">
        <f t="array" ref="O2548">IFERROR(XLOOKUP(K2548,'Tipo de carga'!B:B,'Tipo de carga'!C:C))</f>
        <v>Diesel</v>
      </c>
    </row>
    <row r="2549">
      <c r="A2549" s="36">
        <v>2015.0</v>
      </c>
      <c r="B2549" s="37" t="str">
        <f>IFERROR(VLOOKUP(A2549,'asig octubre'!$A$2:$C$442,3,0))</f>
        <v>MeLi asignado SD</v>
      </c>
      <c r="C2549" s="37" t="str">
        <f>IFERROR(VLOOKUP(A2549,'asig octubre'!$A$2:$B$442,2,0))</f>
        <v>EC-05</v>
      </c>
      <c r="D2549" s="38">
        <v>45588.52553240741</v>
      </c>
      <c r="E2549" s="36" t="s">
        <v>173</v>
      </c>
      <c r="F2549" s="37" t="str">
        <f t="array" ref="F2549">IFERROR(XLOOKUP(E2549,Operadores!A:A,Operadores!B:B))</f>
        <v>AGUMIG</v>
      </c>
      <c r="G2549" s="36" t="s">
        <v>72</v>
      </c>
      <c r="H2549" s="39">
        <v>19.38998</v>
      </c>
      <c r="I2549" s="40">
        <v>212.0</v>
      </c>
      <c r="J2549" s="41">
        <f t="shared" si="5"/>
        <v>4110.67576</v>
      </c>
      <c r="K2549" s="37" t="str">
        <f t="array" ref="K2549">IFERROR(XLOOKUP(G2549,'Tipo de carga'!A:A,'Tipo de carga'!B:B))</f>
        <v>Autoabasto</v>
      </c>
      <c r="L2549" s="37">
        <f t="shared" si="2"/>
        <v>43</v>
      </c>
      <c r="M2549" s="37">
        <f t="shared" si="3"/>
        <v>23</v>
      </c>
      <c r="N2549" s="37">
        <f t="shared" si="4"/>
        <v>10</v>
      </c>
      <c r="O2549" s="37" t="str">
        <f t="array" ref="O2549">IFERROR(XLOOKUP(K2549,'Tipo de carga'!B:B,'Tipo de carga'!C:C))</f>
        <v>Diesel</v>
      </c>
    </row>
    <row r="2550">
      <c r="A2550" s="36">
        <v>2010.0</v>
      </c>
      <c r="B2550" s="37" t="str">
        <f>IFERROR(VLOOKUP(A2550,'asig octubre'!$A$2:$C$442,3,0))</f>
        <v>MeLi asignado SD</v>
      </c>
      <c r="C2550" s="37" t="str">
        <f>IFERROR(VLOOKUP(A2550,'asig octubre'!$A$2:$B$442,2,0))</f>
        <v>EC-05</v>
      </c>
      <c r="D2550" s="38">
        <v>45588.52238425926</v>
      </c>
      <c r="E2550" s="36" t="s">
        <v>348</v>
      </c>
      <c r="F2550" s="37" t="str">
        <f t="array" ref="F2550">IFERROR(XLOOKUP(E2550,Operadores!A:A,Operadores!B:B))</f>
        <v>REYFER01</v>
      </c>
      <c r="G2550" s="36" t="s">
        <v>72</v>
      </c>
      <c r="H2550" s="39">
        <v>19.38998</v>
      </c>
      <c r="I2550" s="40">
        <v>120.0</v>
      </c>
      <c r="J2550" s="41">
        <f t="shared" si="5"/>
        <v>2326.7976</v>
      </c>
      <c r="K2550" s="37" t="str">
        <f t="array" ref="K2550">IFERROR(XLOOKUP(G2550,'Tipo de carga'!A:A,'Tipo de carga'!B:B))</f>
        <v>Autoabasto</v>
      </c>
      <c r="L2550" s="37">
        <f t="shared" si="2"/>
        <v>43</v>
      </c>
      <c r="M2550" s="37">
        <f t="shared" si="3"/>
        <v>23</v>
      </c>
      <c r="N2550" s="37">
        <f t="shared" si="4"/>
        <v>10</v>
      </c>
      <c r="O2550" s="37" t="str">
        <f t="array" ref="O2550">IFERROR(XLOOKUP(K2550,'Tipo de carga'!B:B,'Tipo de carga'!C:C))</f>
        <v>Diesel</v>
      </c>
    </row>
    <row r="2551">
      <c r="A2551" s="36">
        <v>1829.0</v>
      </c>
      <c r="B2551" s="37" t="str">
        <f>IFERROR(VLOOKUP(A2551,'asig octubre'!$A$2:$C$442,3,0))</f>
        <v>Circuitos</v>
      </c>
      <c r="C2551" s="37" t="str">
        <f>IFERROR(VLOOKUP(A2551,'asig octubre'!$A$2:$B$442,2,0))</f>
        <v>EC-03</v>
      </c>
      <c r="D2551" s="38">
        <v>45588.514965277776</v>
      </c>
      <c r="E2551" s="36" t="s">
        <v>245</v>
      </c>
      <c r="F2551" s="37" t="str">
        <f t="array" ref="F2551">IFERROR(XLOOKUP(E2551,Operadores!A:A,Operadores!B:B))</f>
        <v>HERAL04</v>
      </c>
      <c r="G2551" s="36" t="s">
        <v>72</v>
      </c>
      <c r="H2551" s="39">
        <v>19.38998</v>
      </c>
      <c r="I2551" s="40">
        <v>700.0</v>
      </c>
      <c r="J2551" s="41">
        <f t="shared" si="5"/>
        <v>13572.986</v>
      </c>
      <c r="K2551" s="37" t="str">
        <f t="array" ref="K2551">IFERROR(XLOOKUP(G2551,'Tipo de carga'!A:A,'Tipo de carga'!B:B))</f>
        <v>Autoabasto</v>
      </c>
      <c r="L2551" s="37">
        <f t="shared" si="2"/>
        <v>43</v>
      </c>
      <c r="M2551" s="37">
        <f t="shared" si="3"/>
        <v>23</v>
      </c>
      <c r="N2551" s="37">
        <f t="shared" si="4"/>
        <v>10</v>
      </c>
      <c r="O2551" s="37" t="str">
        <f t="array" ref="O2551">IFERROR(XLOOKUP(K2551,'Tipo de carga'!B:B,'Tipo de carga'!C:C))</f>
        <v>Diesel</v>
      </c>
    </row>
    <row r="2552">
      <c r="A2552" s="36">
        <v>1839.0</v>
      </c>
      <c r="B2552" s="37" t="str">
        <f>IFERROR(VLOOKUP(A2552,'asig octubre'!$A$2:$C$442,3,0))</f>
        <v>Liverpool Local</v>
      </c>
      <c r="C2552" s="37" t="str">
        <f>IFERROR(VLOOKUP(A2552,'asig octubre'!$A$2:$B$442,2,0))</f>
        <v>EC-01</v>
      </c>
      <c r="D2552" s="38">
        <v>45588.45890046296</v>
      </c>
      <c r="E2552" s="36" t="s">
        <v>347</v>
      </c>
      <c r="F2552" s="37" t="str">
        <f t="array" ref="F2552">IFERROR(XLOOKUP(E2552,Operadores!A:A,Operadores!B:B))</f>
        <v>QUIALA</v>
      </c>
      <c r="G2552" s="36" t="s">
        <v>72</v>
      </c>
      <c r="H2552" s="39">
        <v>19.3899799999999</v>
      </c>
      <c r="I2552" s="40">
        <v>776.0</v>
      </c>
      <c r="J2552" s="41">
        <f t="shared" si="5"/>
        <v>15046.62448</v>
      </c>
      <c r="K2552" s="37" t="str">
        <f t="array" ref="K2552">IFERROR(XLOOKUP(G2552,'Tipo de carga'!A:A,'Tipo de carga'!B:B))</f>
        <v>Autoabasto</v>
      </c>
      <c r="L2552" s="37">
        <f t="shared" si="2"/>
        <v>43</v>
      </c>
      <c r="M2552" s="37">
        <f t="shared" si="3"/>
        <v>23</v>
      </c>
      <c r="N2552" s="37">
        <f t="shared" si="4"/>
        <v>10</v>
      </c>
      <c r="O2552" s="37" t="str">
        <f t="array" ref="O2552">IFERROR(XLOOKUP(K2552,'Tipo de carga'!B:B,'Tipo de carga'!C:C))</f>
        <v>Diesel</v>
      </c>
    </row>
    <row r="2553">
      <c r="A2553" s="36">
        <v>2014.0</v>
      </c>
      <c r="B2553" s="37" t="str">
        <f>IFERROR(VLOOKUP(A2553,'asig octubre'!$A$2:$C$442,3,0))</f>
        <v>MeLi asignado SD</v>
      </c>
      <c r="C2553" s="37" t="str">
        <f>IFERROR(VLOOKUP(A2553,'asig octubre'!$A$2:$B$442,2,0))</f>
        <v>EC-05</v>
      </c>
      <c r="D2553" s="38">
        <v>45588.43570601852</v>
      </c>
      <c r="E2553" s="36" t="s">
        <v>225</v>
      </c>
      <c r="F2553" s="37" t="str">
        <f t="array" ref="F2553">IFERROR(XLOOKUP(E2553,Operadores!A:A,Operadores!B:B))</f>
        <v>MENERNX</v>
      </c>
      <c r="G2553" s="36" t="s">
        <v>72</v>
      </c>
      <c r="H2553" s="39">
        <v>19.3899799999999</v>
      </c>
      <c r="I2553" s="40">
        <v>376.0</v>
      </c>
      <c r="J2553" s="41">
        <f t="shared" si="5"/>
        <v>7290.63248</v>
      </c>
      <c r="K2553" s="37" t="str">
        <f t="array" ref="K2553">IFERROR(XLOOKUP(G2553,'Tipo de carga'!A:A,'Tipo de carga'!B:B))</f>
        <v>Autoabasto</v>
      </c>
      <c r="L2553" s="37">
        <f t="shared" si="2"/>
        <v>43</v>
      </c>
      <c r="M2553" s="37">
        <f t="shared" si="3"/>
        <v>23</v>
      </c>
      <c r="N2553" s="37">
        <f t="shared" si="4"/>
        <v>10</v>
      </c>
      <c r="O2553" s="37" t="str">
        <f t="array" ref="O2553">IFERROR(XLOOKUP(K2553,'Tipo de carga'!B:B,'Tipo de carga'!C:C))</f>
        <v>Diesel</v>
      </c>
    </row>
    <row r="2554">
      <c r="A2554" s="36">
        <v>1880.0</v>
      </c>
      <c r="B2554" s="37" t="str">
        <f>IFERROR(VLOOKUP(A2554,'asig octubre'!$A$2:$C$442,3,0))</f>
        <v>Circuitos</v>
      </c>
      <c r="C2554" s="37" t="str">
        <f>IFERROR(VLOOKUP(A2554,'asig octubre'!$A$2:$B$442,2,0))</f>
        <v>EC-03</v>
      </c>
      <c r="D2554" s="38">
        <v>45588.3116087963</v>
      </c>
      <c r="E2554" s="36" t="s">
        <v>248</v>
      </c>
      <c r="F2554" s="37" t="str">
        <f t="array" ref="F2554">IFERROR(XLOOKUP(E2554,Operadores!A:A,Operadores!B:B))</f>
        <v>CRULE</v>
      </c>
      <c r="G2554" s="36" t="s">
        <v>72</v>
      </c>
      <c r="H2554" s="39">
        <v>19.3899799999999</v>
      </c>
      <c r="I2554" s="40">
        <v>27.0</v>
      </c>
      <c r="J2554" s="41">
        <f t="shared" si="5"/>
        <v>523.52946</v>
      </c>
      <c r="K2554" s="37" t="str">
        <f t="array" ref="K2554">IFERROR(XLOOKUP(G2554,'Tipo de carga'!A:A,'Tipo de carga'!B:B))</f>
        <v>Autoabasto</v>
      </c>
      <c r="L2554" s="37">
        <f t="shared" si="2"/>
        <v>43</v>
      </c>
      <c r="M2554" s="37">
        <f t="shared" si="3"/>
        <v>23</v>
      </c>
      <c r="N2554" s="37">
        <f t="shared" si="4"/>
        <v>10</v>
      </c>
      <c r="O2554" s="37" t="str">
        <f t="array" ref="O2554">IFERROR(XLOOKUP(K2554,'Tipo de carga'!B:B,'Tipo de carga'!C:C))</f>
        <v>Diesel</v>
      </c>
    </row>
    <row r="2555">
      <c r="A2555" s="36">
        <v>2037.0</v>
      </c>
      <c r="B2555" s="37" t="str">
        <f>IFERROR(VLOOKUP(A2555,'asig octubre'!$A$2:$C$442,3,0))</f>
        <v>Liverpool Local</v>
      </c>
      <c r="C2555" s="37" t="str">
        <f>IFERROR(VLOOKUP(A2555,'asig octubre'!$A$2:$B$442,2,0))</f>
        <v>EC-01</v>
      </c>
      <c r="D2555" s="38">
        <v>45588.29887731482</v>
      </c>
      <c r="E2555" s="36" t="s">
        <v>229</v>
      </c>
      <c r="F2555" s="37" t="str">
        <f t="array" ref="F2555">IFERROR(XLOOKUP(E2555,Operadores!A:A,Operadores!B:B))</f>
        <v>MIRJON</v>
      </c>
      <c r="G2555" s="36" t="s">
        <v>72</v>
      </c>
      <c r="H2555" s="39">
        <v>19.3899799999999</v>
      </c>
      <c r="I2555" s="40">
        <v>319.0</v>
      </c>
      <c r="J2555" s="41">
        <f t="shared" si="5"/>
        <v>6185.40362</v>
      </c>
      <c r="K2555" s="37" t="str">
        <f t="array" ref="K2555">IFERROR(XLOOKUP(G2555,'Tipo de carga'!A:A,'Tipo de carga'!B:B))</f>
        <v>Autoabasto</v>
      </c>
      <c r="L2555" s="37">
        <f t="shared" si="2"/>
        <v>43</v>
      </c>
      <c r="M2555" s="37">
        <f t="shared" si="3"/>
        <v>23</v>
      </c>
      <c r="N2555" s="37">
        <f t="shared" si="4"/>
        <v>10</v>
      </c>
      <c r="O2555" s="37" t="str">
        <f t="array" ref="O2555">IFERROR(XLOOKUP(K2555,'Tipo de carga'!B:B,'Tipo de carga'!C:C))</f>
        <v>Diesel</v>
      </c>
    </row>
    <row r="2556">
      <c r="A2556" s="36">
        <v>1695.0</v>
      </c>
      <c r="B2556" s="37" t="str">
        <f>IFERROR(VLOOKUP(A2556,'asig octubre'!$A$2:$C$442,3,0))</f>
        <v>Pilgrims Tepo</v>
      </c>
      <c r="C2556" s="37" t="str">
        <f>IFERROR(VLOOKUP(A2556,'asig octubre'!$A$2:$B$442,2,0))</f>
        <v>EC-02</v>
      </c>
      <c r="D2556" s="38">
        <v>45588.23998842593</v>
      </c>
      <c r="E2556" s="36" t="s">
        <v>375</v>
      </c>
      <c r="F2556" s="37" t="str">
        <f t="array" ref="F2556">IFERROR(XLOOKUP(E2556,Operadores!A:A,Operadores!B:B))</f>
        <v>ZENALB</v>
      </c>
      <c r="G2556" s="36" t="s">
        <v>72</v>
      </c>
      <c r="H2556" s="39">
        <v>19.3899799999999</v>
      </c>
      <c r="I2556" s="40">
        <v>253.0</v>
      </c>
      <c r="J2556" s="41">
        <f t="shared" si="5"/>
        <v>4905.66494</v>
      </c>
      <c r="K2556" s="37" t="str">
        <f t="array" ref="K2556">IFERROR(XLOOKUP(G2556,'Tipo de carga'!A:A,'Tipo de carga'!B:B))</f>
        <v>Autoabasto</v>
      </c>
      <c r="L2556" s="37">
        <f t="shared" si="2"/>
        <v>43</v>
      </c>
      <c r="M2556" s="37">
        <f t="shared" si="3"/>
        <v>23</v>
      </c>
      <c r="N2556" s="37">
        <f t="shared" si="4"/>
        <v>10</v>
      </c>
      <c r="O2556" s="37" t="str">
        <f t="array" ref="O2556">IFERROR(XLOOKUP(K2556,'Tipo de carga'!B:B,'Tipo de carga'!C:C))</f>
        <v>Diesel</v>
      </c>
    </row>
    <row r="2557">
      <c r="A2557" s="36">
        <v>1933.0</v>
      </c>
      <c r="B2557" s="37" t="str">
        <f>IFERROR(VLOOKUP(A2557,'asig octubre'!$A$2:$C$442,3,0))</f>
        <v>Circuitos</v>
      </c>
      <c r="C2557" s="37" t="str">
        <f>IFERROR(VLOOKUP(A2557,'asig octubre'!$A$2:$B$442,2,0))</f>
        <v>EC-03</v>
      </c>
      <c r="D2557" s="38">
        <v>45588.2309375</v>
      </c>
      <c r="E2557" s="36" t="s">
        <v>445</v>
      </c>
      <c r="F2557" s="37" t="str">
        <f t="array" ref="F2557">IFERROR(XLOOKUP(E2557,Operadores!A:A,Operadores!B:B))</f>
        <v>MIREDM</v>
      </c>
      <c r="G2557" s="36" t="s">
        <v>72</v>
      </c>
      <c r="H2557" s="39">
        <v>19.3899799999999</v>
      </c>
      <c r="I2557" s="40">
        <v>523.0</v>
      </c>
      <c r="J2557" s="41">
        <f t="shared" si="5"/>
        <v>10140.95954</v>
      </c>
      <c r="K2557" s="37" t="str">
        <f t="array" ref="K2557">IFERROR(XLOOKUP(G2557,'Tipo de carga'!A:A,'Tipo de carga'!B:B))</f>
        <v>Autoabasto</v>
      </c>
      <c r="L2557" s="37">
        <f t="shared" si="2"/>
        <v>43</v>
      </c>
      <c r="M2557" s="37">
        <f t="shared" si="3"/>
        <v>23</v>
      </c>
      <c r="N2557" s="37">
        <f t="shared" si="4"/>
        <v>10</v>
      </c>
      <c r="O2557" s="37" t="str">
        <f t="array" ref="O2557">IFERROR(XLOOKUP(K2557,'Tipo de carga'!B:B,'Tipo de carga'!C:C))</f>
        <v>Diesel</v>
      </c>
    </row>
    <row r="2558">
      <c r="A2558" s="36">
        <v>2002.0</v>
      </c>
      <c r="B2558" s="37" t="str">
        <f>IFERROR(VLOOKUP(A2558,'asig octubre'!$A$2:$C$442,3,0))</f>
        <v>MeLi Dedicado Merida</v>
      </c>
      <c r="C2558" s="37" t="str">
        <f>IFERROR(VLOOKUP(A2558,'asig octubre'!$A$2:$B$442,2,0))</f>
        <v>EC-05</v>
      </c>
      <c r="D2558" s="38">
        <v>45588.103171296294</v>
      </c>
      <c r="E2558" s="36" t="s">
        <v>535</v>
      </c>
      <c r="F2558" s="37" t="str">
        <f t="array" ref="F2558">IFERROR(XLOOKUP(E2558,Operadores!A:A,Operadores!B:B))</f>
        <v>VELALE</v>
      </c>
      <c r="G2558" s="36" t="s">
        <v>72</v>
      </c>
      <c r="H2558" s="39">
        <v>19.3899799999999</v>
      </c>
      <c r="I2558" s="40">
        <v>248.0</v>
      </c>
      <c r="J2558" s="41">
        <f t="shared" si="5"/>
        <v>4808.71504</v>
      </c>
      <c r="K2558" s="37" t="str">
        <f t="array" ref="K2558">IFERROR(XLOOKUP(G2558,'Tipo de carga'!A:A,'Tipo de carga'!B:B))</f>
        <v>Autoabasto</v>
      </c>
      <c r="L2558" s="37">
        <f t="shared" si="2"/>
        <v>43</v>
      </c>
      <c r="M2558" s="37">
        <f t="shared" si="3"/>
        <v>23</v>
      </c>
      <c r="N2558" s="37">
        <f t="shared" si="4"/>
        <v>10</v>
      </c>
      <c r="O2558" s="37" t="str">
        <f t="array" ref="O2558">IFERROR(XLOOKUP(K2558,'Tipo de carga'!B:B,'Tipo de carga'!C:C))</f>
        <v>Diesel</v>
      </c>
    </row>
    <row r="2559">
      <c r="A2559" s="36">
        <v>2009.0</v>
      </c>
      <c r="B2559" s="37" t="str">
        <f>IFERROR(VLOOKUP(A2559,'asig octubre'!$A$2:$C$442,3,0))</f>
        <v>MeLi Dedicado Merida</v>
      </c>
      <c r="C2559" s="37" t="str">
        <f>IFERROR(VLOOKUP(A2559,'asig octubre'!$A$2:$B$442,2,0))</f>
        <v>EC-05</v>
      </c>
      <c r="D2559" s="38">
        <v>45588.08951388889</v>
      </c>
      <c r="E2559" s="36" t="s">
        <v>372</v>
      </c>
      <c r="F2559" s="37" t="str">
        <f t="array" ref="F2559">IFERROR(XLOOKUP(E2559,Operadores!A:A,Operadores!B:B))</f>
        <v>IBAABI</v>
      </c>
      <c r="G2559" s="36" t="s">
        <v>72</v>
      </c>
      <c r="H2559" s="39">
        <v>19.3899799999999</v>
      </c>
      <c r="I2559" s="40">
        <v>277.0</v>
      </c>
      <c r="J2559" s="41">
        <f t="shared" si="5"/>
        <v>5371.02446</v>
      </c>
      <c r="K2559" s="37" t="str">
        <f t="array" ref="K2559">IFERROR(XLOOKUP(G2559,'Tipo de carga'!A:A,'Tipo de carga'!B:B))</f>
        <v>Autoabasto</v>
      </c>
      <c r="L2559" s="37">
        <f t="shared" si="2"/>
        <v>43</v>
      </c>
      <c r="M2559" s="37">
        <f t="shared" si="3"/>
        <v>23</v>
      </c>
      <c r="N2559" s="37">
        <f t="shared" si="4"/>
        <v>10</v>
      </c>
      <c r="O2559" s="37" t="str">
        <f t="array" ref="O2559">IFERROR(XLOOKUP(K2559,'Tipo de carga'!B:B,'Tipo de carga'!C:C))</f>
        <v>Diesel</v>
      </c>
    </row>
    <row r="2560">
      <c r="A2560" s="36">
        <v>1827.0</v>
      </c>
      <c r="B2560" s="37" t="str">
        <f>IFERROR(VLOOKUP(A2560,'asig octubre'!$A$2:$C$442,3,0))</f>
        <v>Full Liver</v>
      </c>
      <c r="C2560" s="37" t="str">
        <f>IFERROR(VLOOKUP(A2560,'asig octubre'!$A$2:$B$442,2,0))</f>
        <v>EC-01</v>
      </c>
      <c r="D2560" s="38">
        <v>45588.05328703704</v>
      </c>
      <c r="E2560" s="36" t="s">
        <v>374</v>
      </c>
      <c r="F2560" s="37" t="str">
        <f t="array" ref="F2560">IFERROR(XLOOKUP(E2560,Operadores!A:A,Operadores!B:B))</f>
        <v>ANGMA</v>
      </c>
      <c r="G2560" s="36" t="s">
        <v>72</v>
      </c>
      <c r="H2560" s="39">
        <v>19.3899799999999</v>
      </c>
      <c r="I2560" s="40">
        <v>726.0</v>
      </c>
      <c r="J2560" s="41">
        <f t="shared" si="5"/>
        <v>14077.12548</v>
      </c>
      <c r="K2560" s="37" t="str">
        <f t="array" ref="K2560">IFERROR(XLOOKUP(G2560,'Tipo de carga'!A:A,'Tipo de carga'!B:B))</f>
        <v>Autoabasto</v>
      </c>
      <c r="L2560" s="37">
        <f t="shared" si="2"/>
        <v>43</v>
      </c>
      <c r="M2560" s="37">
        <f t="shared" si="3"/>
        <v>23</v>
      </c>
      <c r="N2560" s="37">
        <f t="shared" si="4"/>
        <v>10</v>
      </c>
      <c r="O2560" s="37" t="str">
        <f t="array" ref="O2560">IFERROR(XLOOKUP(K2560,'Tipo de carga'!B:B,'Tipo de carga'!C:C))</f>
        <v>Diesel</v>
      </c>
    </row>
    <row r="2561">
      <c r="A2561" s="36">
        <v>1693.0</v>
      </c>
      <c r="B2561" s="37" t="str">
        <f>IFERROR(VLOOKUP(A2561,'asig octubre'!$A$2:$C$442,3,0))</f>
        <v>Liverpool Local</v>
      </c>
      <c r="C2561" s="37" t="str">
        <f>IFERROR(VLOOKUP(A2561,'asig octubre'!$A$2:$B$442,2,0))</f>
        <v>EC-01</v>
      </c>
      <c r="D2561" s="38">
        <v>45588.02195601852</v>
      </c>
      <c r="E2561" s="36" t="s">
        <v>498</v>
      </c>
      <c r="F2561" s="37" t="str">
        <f t="array" ref="F2561">IFERROR(XLOOKUP(E2561,Operadores!A:A,Operadores!B:B))</f>
        <v>REYGU</v>
      </c>
      <c r="G2561" s="36" t="s">
        <v>72</v>
      </c>
      <c r="H2561" s="39">
        <v>19.3899799999999</v>
      </c>
      <c r="I2561" s="40">
        <v>112.0</v>
      </c>
      <c r="J2561" s="41">
        <f t="shared" si="5"/>
        <v>2171.67776</v>
      </c>
      <c r="K2561" s="37" t="str">
        <f t="array" ref="K2561">IFERROR(XLOOKUP(G2561,'Tipo de carga'!A:A,'Tipo de carga'!B:B))</f>
        <v>Autoabasto</v>
      </c>
      <c r="L2561" s="37">
        <f t="shared" si="2"/>
        <v>43</v>
      </c>
      <c r="M2561" s="37">
        <f t="shared" si="3"/>
        <v>23</v>
      </c>
      <c r="N2561" s="37">
        <f t="shared" si="4"/>
        <v>10</v>
      </c>
      <c r="O2561" s="37" t="str">
        <f t="array" ref="O2561">IFERROR(XLOOKUP(K2561,'Tipo de carga'!B:B,'Tipo de carga'!C:C))</f>
        <v>Diesel</v>
      </c>
    </row>
    <row r="2562">
      <c r="A2562" s="36">
        <v>1939.0</v>
      </c>
      <c r="B2562" s="37" t="str">
        <f>IFERROR(VLOOKUP(A2562,'asig octubre'!$A$2:$C$442,3,0))</f>
        <v>Full Liver</v>
      </c>
      <c r="C2562" s="37" t="str">
        <f>IFERROR(VLOOKUP(A2562,'asig octubre'!$A$2:$B$442,2,0))</f>
        <v>EC-01</v>
      </c>
      <c r="D2562" s="38">
        <v>45588.00975694445</v>
      </c>
      <c r="E2562" s="36" t="s">
        <v>364</v>
      </c>
      <c r="F2562" s="37" t="str">
        <f t="array" ref="F2562">IFERROR(XLOOKUP(E2562,Operadores!A:A,Operadores!B:B))</f>
        <v>TORBR01</v>
      </c>
      <c r="G2562" s="36" t="s">
        <v>72</v>
      </c>
      <c r="H2562" s="39">
        <v>19.3899799999999</v>
      </c>
      <c r="I2562" s="40">
        <v>348.0</v>
      </c>
      <c r="J2562" s="41">
        <f t="shared" si="5"/>
        <v>6747.71304</v>
      </c>
      <c r="K2562" s="37" t="str">
        <f t="array" ref="K2562">IFERROR(XLOOKUP(G2562,'Tipo de carga'!A:A,'Tipo de carga'!B:B))</f>
        <v>Autoabasto</v>
      </c>
      <c r="L2562" s="37">
        <f t="shared" si="2"/>
        <v>43</v>
      </c>
      <c r="M2562" s="37">
        <f t="shared" si="3"/>
        <v>23</v>
      </c>
      <c r="N2562" s="37">
        <f t="shared" si="4"/>
        <v>10</v>
      </c>
      <c r="O2562" s="37" t="str">
        <f t="array" ref="O2562">IFERROR(XLOOKUP(K2562,'Tipo de carga'!B:B,'Tipo de carga'!C:C))</f>
        <v>Diesel</v>
      </c>
    </row>
    <row r="2563">
      <c r="A2563" s="36">
        <v>1784.0</v>
      </c>
      <c r="B2563" s="37" t="str">
        <f>IFERROR(VLOOKUP(A2563,'asig octubre'!$A$2:$C$442,3,0))</f>
        <v>Sayer Sencillo</v>
      </c>
      <c r="C2563" s="37" t="str">
        <f>IFERROR(VLOOKUP(A2563,'asig octubre'!$A$2:$B$442,2,0))</f>
        <v>EC-04</v>
      </c>
      <c r="D2563" s="38">
        <v>45588.99690972222</v>
      </c>
      <c r="E2563" s="36" t="s">
        <v>433</v>
      </c>
      <c r="F2563" s="37" t="str">
        <f t="array" ref="F2563">IFERROR(XLOOKUP(E2563,Operadores!A:A,Operadores!B:B))</f>
        <v>ROBEFR</v>
      </c>
      <c r="G2563" s="36" t="s">
        <v>19</v>
      </c>
      <c r="H2563" s="39">
        <v>19.41584</v>
      </c>
      <c r="I2563" s="40">
        <v>641.0</v>
      </c>
      <c r="J2563" s="41">
        <f t="shared" si="5"/>
        <v>12445.55344</v>
      </c>
      <c r="K2563" s="37" t="str">
        <f t="array" ref="K2563">IFERROR(XLOOKUP(G2563,'Tipo de carga'!A:A,'Tipo de carga'!B:B))</f>
        <v>Autoabasto</v>
      </c>
      <c r="L2563" s="37">
        <f t="shared" si="2"/>
        <v>43</v>
      </c>
      <c r="M2563" s="37">
        <f t="shared" si="3"/>
        <v>23</v>
      </c>
      <c r="N2563" s="37">
        <f t="shared" si="4"/>
        <v>10</v>
      </c>
      <c r="O2563" s="37" t="str">
        <f t="array" ref="O2563">IFERROR(XLOOKUP(K2563,'Tipo de carga'!B:B,'Tipo de carga'!C:C))</f>
        <v>Diesel</v>
      </c>
    </row>
    <row r="2564">
      <c r="A2564" s="36">
        <v>1970.0</v>
      </c>
      <c r="B2564" s="37" t="str">
        <f>IFERROR(VLOOKUP(A2564,'asig octubre'!$A$2:$C$442,3,0))</f>
        <v>Sayer Vuelteros</v>
      </c>
      <c r="C2564" s="37" t="str">
        <f>IFERROR(VLOOKUP(A2564,'asig octubre'!$A$2:$B$442,2,0))</f>
        <v>EC-04</v>
      </c>
      <c r="D2564" s="38">
        <v>45588.95447916666</v>
      </c>
      <c r="E2564" s="36" t="s">
        <v>47</v>
      </c>
      <c r="F2564" s="37" t="str">
        <f t="array" ref="F2564">IFERROR(XLOOKUP(E2564,Operadores!A:A,Operadores!B:B))</f>
        <v>HERLEX</v>
      </c>
      <c r="G2564" s="36" t="s">
        <v>19</v>
      </c>
      <c r="H2564" s="39">
        <v>19.41584</v>
      </c>
      <c r="I2564" s="40">
        <v>565.0</v>
      </c>
      <c r="J2564" s="41">
        <f t="shared" si="5"/>
        <v>10969.9496</v>
      </c>
      <c r="K2564" s="37" t="str">
        <f t="array" ref="K2564">IFERROR(XLOOKUP(G2564,'Tipo de carga'!A:A,'Tipo de carga'!B:B))</f>
        <v>Autoabasto</v>
      </c>
      <c r="L2564" s="37">
        <f t="shared" si="2"/>
        <v>43</v>
      </c>
      <c r="M2564" s="37">
        <f t="shared" si="3"/>
        <v>23</v>
      </c>
      <c r="N2564" s="37">
        <f t="shared" si="4"/>
        <v>10</v>
      </c>
      <c r="O2564" s="37" t="str">
        <f t="array" ref="O2564">IFERROR(XLOOKUP(K2564,'Tipo de carga'!B:B,'Tipo de carga'!C:C))</f>
        <v>Diesel</v>
      </c>
    </row>
    <row r="2565">
      <c r="A2565" s="36">
        <v>2051.0</v>
      </c>
      <c r="B2565" s="37" t="str">
        <f>IFERROR(VLOOKUP(A2565,'asig octubre'!$A$2:$C$442,3,0))</f>
        <v>Patieros Crisa</v>
      </c>
      <c r="C2565" s="37" t="str">
        <f>IFERROR(VLOOKUP(A2565,'asig octubre'!$A$2:$B$442,2,0))</f>
        <v>EC-07</v>
      </c>
      <c r="D2565" s="38">
        <v>45588.93921296296</v>
      </c>
      <c r="E2565" s="36" t="s">
        <v>401</v>
      </c>
      <c r="F2565" s="37" t="str">
        <f t="array" ref="F2565">IFERROR(XLOOKUP(E2565,Operadores!A:A,Operadores!B:B))</f>
        <v>CARGUS</v>
      </c>
      <c r="G2565" s="36" t="s">
        <v>19</v>
      </c>
      <c r="H2565" s="39">
        <v>19.41584</v>
      </c>
      <c r="I2565" s="40">
        <v>67.0</v>
      </c>
      <c r="J2565" s="41">
        <f t="shared" si="5"/>
        <v>1300.86128</v>
      </c>
      <c r="K2565" s="37" t="str">
        <f t="array" ref="K2565">IFERROR(XLOOKUP(G2565,'Tipo de carga'!A:A,'Tipo de carga'!B:B))</f>
        <v>Autoabasto</v>
      </c>
      <c r="L2565" s="37">
        <f t="shared" si="2"/>
        <v>43</v>
      </c>
      <c r="M2565" s="37">
        <f t="shared" si="3"/>
        <v>23</v>
      </c>
      <c r="N2565" s="37">
        <f t="shared" si="4"/>
        <v>10</v>
      </c>
      <c r="O2565" s="37" t="str">
        <f t="array" ref="O2565">IFERROR(XLOOKUP(K2565,'Tipo de carga'!B:B,'Tipo de carga'!C:C))</f>
        <v>Diesel</v>
      </c>
    </row>
    <row r="2566">
      <c r="A2566" s="36">
        <v>2012.0</v>
      </c>
      <c r="B2566" s="37" t="str">
        <f>IFERROR(VLOOKUP(A2566,'asig octubre'!$A$2:$C$442,3,0))</f>
        <v>Sayer Sencillo</v>
      </c>
      <c r="C2566" s="37" t="str">
        <f>IFERROR(VLOOKUP(A2566,'asig octubre'!$A$2:$B$442,2,0))</f>
        <v>EC-04</v>
      </c>
      <c r="D2566" s="38">
        <v>45588.88243055555</v>
      </c>
      <c r="E2566" s="36" t="s">
        <v>247</v>
      </c>
      <c r="F2566" s="37" t="str">
        <f t="array" ref="F2566">IFERROR(XLOOKUP(E2566,Operadores!A:A,Operadores!B:B))</f>
        <v>ZUGRO</v>
      </c>
      <c r="G2566" s="36" t="s">
        <v>19</v>
      </c>
      <c r="H2566" s="39">
        <v>19.41584</v>
      </c>
      <c r="I2566" s="40">
        <v>370.0</v>
      </c>
      <c r="J2566" s="41">
        <f t="shared" si="5"/>
        <v>7183.8608</v>
      </c>
      <c r="K2566" s="37" t="str">
        <f t="array" ref="K2566">IFERROR(XLOOKUP(G2566,'Tipo de carga'!A:A,'Tipo de carga'!B:B))</f>
        <v>Autoabasto</v>
      </c>
      <c r="L2566" s="37">
        <f t="shared" si="2"/>
        <v>43</v>
      </c>
      <c r="M2566" s="37">
        <f t="shared" si="3"/>
        <v>23</v>
      </c>
      <c r="N2566" s="37">
        <f t="shared" si="4"/>
        <v>10</v>
      </c>
      <c r="O2566" s="37" t="str">
        <f t="array" ref="O2566">IFERROR(XLOOKUP(K2566,'Tipo de carga'!B:B,'Tipo de carga'!C:C))</f>
        <v>Diesel</v>
      </c>
    </row>
    <row r="2567">
      <c r="A2567" s="36">
        <v>1938.0</v>
      </c>
      <c r="B2567" s="37" t="str">
        <f>IFERROR(VLOOKUP(A2567,'asig octubre'!$A$2:$C$442,3,0))</f>
        <v>Sayer Sencillo</v>
      </c>
      <c r="C2567" s="37" t="str">
        <f>IFERROR(VLOOKUP(A2567,'asig octubre'!$A$2:$B$442,2,0))</f>
        <v>EC-04</v>
      </c>
      <c r="D2567" s="38">
        <v>45588.85077546296</v>
      </c>
      <c r="E2567" s="36" t="s">
        <v>38</v>
      </c>
      <c r="F2567" s="37" t="str">
        <f t="array" ref="F2567">IFERROR(XLOOKUP(E2567,Operadores!A:A,Operadores!B:B))</f>
        <v>SOSCA01</v>
      </c>
      <c r="G2567" s="36" t="s">
        <v>19</v>
      </c>
      <c r="H2567" s="39">
        <v>19.41584</v>
      </c>
      <c r="I2567" s="40">
        <v>430.0</v>
      </c>
      <c r="J2567" s="41">
        <f t="shared" si="5"/>
        <v>8348.8112</v>
      </c>
      <c r="K2567" s="37" t="str">
        <f t="array" ref="K2567">IFERROR(XLOOKUP(G2567,'Tipo de carga'!A:A,'Tipo de carga'!B:B))</f>
        <v>Autoabasto</v>
      </c>
      <c r="L2567" s="37">
        <f t="shared" si="2"/>
        <v>43</v>
      </c>
      <c r="M2567" s="37">
        <f t="shared" si="3"/>
        <v>23</v>
      </c>
      <c r="N2567" s="37">
        <f t="shared" si="4"/>
        <v>10</v>
      </c>
      <c r="O2567" s="37" t="str">
        <f t="array" ref="O2567">IFERROR(XLOOKUP(K2567,'Tipo de carga'!B:B,'Tipo de carga'!C:C))</f>
        <v>Diesel</v>
      </c>
    </row>
    <row r="2568">
      <c r="A2568" s="36">
        <v>1834.0</v>
      </c>
      <c r="B2568" s="37" t="str">
        <f>IFERROR(VLOOKUP(A2568,'asig octubre'!$A$2:$C$442,3,0))</f>
        <v>Sayer Full</v>
      </c>
      <c r="C2568" s="37" t="str">
        <f>IFERROR(VLOOKUP(A2568,'asig octubre'!$A$2:$B$442,2,0))</f>
        <v>EC-04</v>
      </c>
      <c r="D2568" s="38">
        <v>45588.81324074074</v>
      </c>
      <c r="E2568" s="36" t="s">
        <v>509</v>
      </c>
      <c r="F2568" s="37" t="str">
        <f t="array" ref="F2568">IFERROR(XLOOKUP(E2568,Operadores!A:A,Operadores!B:B))</f>
        <v>LEMMIG</v>
      </c>
      <c r="G2568" s="36" t="s">
        <v>19</v>
      </c>
      <c r="H2568" s="39">
        <v>19.41584</v>
      </c>
      <c r="I2568" s="40">
        <v>457.0</v>
      </c>
      <c r="J2568" s="41">
        <f t="shared" si="5"/>
        <v>8873.03888</v>
      </c>
      <c r="K2568" s="37" t="str">
        <f t="array" ref="K2568">IFERROR(XLOOKUP(G2568,'Tipo de carga'!A:A,'Tipo de carga'!B:B))</f>
        <v>Autoabasto</v>
      </c>
      <c r="L2568" s="37">
        <f t="shared" si="2"/>
        <v>43</v>
      </c>
      <c r="M2568" s="37">
        <f t="shared" si="3"/>
        <v>23</v>
      </c>
      <c r="N2568" s="37">
        <f t="shared" si="4"/>
        <v>10</v>
      </c>
      <c r="O2568" s="37" t="str">
        <f t="array" ref="O2568">IFERROR(XLOOKUP(K2568,'Tipo de carga'!B:B,'Tipo de carga'!C:C))</f>
        <v>Diesel</v>
      </c>
    </row>
    <row r="2569">
      <c r="A2569" s="36">
        <v>1786.0</v>
      </c>
      <c r="B2569" s="37" t="str">
        <f>IFERROR(VLOOKUP(A2569,'asig octubre'!$A$2:$C$442,3,0))</f>
        <v>Sayer Sencillo</v>
      </c>
      <c r="C2569" s="37" t="str">
        <f>IFERROR(VLOOKUP(A2569,'asig octubre'!$A$2:$B$442,2,0))</f>
        <v>EC-04</v>
      </c>
      <c r="D2569" s="38">
        <v>45588.798842592594</v>
      </c>
      <c r="E2569" s="36" t="s">
        <v>520</v>
      </c>
      <c r="F2569" s="37" t="str">
        <f t="array" ref="F2569">IFERROR(XLOOKUP(E2569,Operadores!A:A,Operadores!B:B))</f>
        <v>ZAMGUS</v>
      </c>
      <c r="G2569" s="36" t="s">
        <v>19</v>
      </c>
      <c r="H2569" s="39">
        <v>19.41584</v>
      </c>
      <c r="I2569" s="40">
        <v>642.0</v>
      </c>
      <c r="J2569" s="41">
        <f t="shared" si="5"/>
        <v>12464.96928</v>
      </c>
      <c r="K2569" s="37" t="str">
        <f t="array" ref="K2569">IFERROR(XLOOKUP(G2569,'Tipo de carga'!A:A,'Tipo de carga'!B:B))</f>
        <v>Autoabasto</v>
      </c>
      <c r="L2569" s="37">
        <f t="shared" si="2"/>
        <v>43</v>
      </c>
      <c r="M2569" s="37">
        <f t="shared" si="3"/>
        <v>23</v>
      </c>
      <c r="N2569" s="37">
        <f t="shared" si="4"/>
        <v>10</v>
      </c>
      <c r="O2569" s="37" t="str">
        <f t="array" ref="O2569">IFERROR(XLOOKUP(K2569,'Tipo de carga'!B:B,'Tipo de carga'!C:C))</f>
        <v>Diesel</v>
      </c>
    </row>
    <row r="2570">
      <c r="A2570" s="36">
        <v>2053.0</v>
      </c>
      <c r="B2570" s="37" t="str">
        <f>IFERROR(VLOOKUP(A2570,'asig octubre'!$A$2:$C$442,3,0))</f>
        <v>Patieros Crisa</v>
      </c>
      <c r="C2570" s="37" t="str">
        <f>IFERROR(VLOOKUP(A2570,'asig octubre'!$A$2:$B$442,2,0))</f>
        <v>EC-07</v>
      </c>
      <c r="D2570" s="38">
        <v>45588.782905092594</v>
      </c>
      <c r="E2570" s="36" t="s">
        <v>356</v>
      </c>
      <c r="F2570" s="37" t="str">
        <f t="array" ref="F2570">IFERROR(XLOOKUP(E2570,Operadores!A:A,Operadores!B:B))</f>
        <v>PADLUI</v>
      </c>
      <c r="G2570" s="36" t="s">
        <v>19</v>
      </c>
      <c r="H2570" s="39">
        <v>19.41584</v>
      </c>
      <c r="I2570" s="40">
        <v>1000.1</v>
      </c>
      <c r="J2570" s="41">
        <f t="shared" si="5"/>
        <v>19417.78158</v>
      </c>
      <c r="K2570" s="37" t="str">
        <f t="array" ref="K2570">IFERROR(XLOOKUP(G2570,'Tipo de carga'!A:A,'Tipo de carga'!B:B))</f>
        <v>Autoabasto</v>
      </c>
      <c r="L2570" s="37">
        <f t="shared" si="2"/>
        <v>43</v>
      </c>
      <c r="M2570" s="37">
        <f t="shared" si="3"/>
        <v>23</v>
      </c>
      <c r="N2570" s="37">
        <f t="shared" si="4"/>
        <v>10</v>
      </c>
      <c r="O2570" s="37" t="str">
        <f t="array" ref="O2570">IFERROR(XLOOKUP(K2570,'Tipo de carga'!B:B,'Tipo de carga'!C:C))</f>
        <v>Diesel</v>
      </c>
    </row>
    <row r="2571">
      <c r="A2571" s="36">
        <v>2041.0</v>
      </c>
      <c r="B2571" s="37" t="str">
        <f>IFERROR(VLOOKUP(A2571,'asig octubre'!$A$2:$C$442,3,0))</f>
        <v>Available</v>
      </c>
      <c r="C2571" s="37" t="str">
        <f>IFERROR(VLOOKUP(A2571,'asig octubre'!$A$2:$B$442,2,0))</f>
        <v>TTE</v>
      </c>
      <c r="D2571" s="38">
        <v>45588.760243055556</v>
      </c>
      <c r="E2571" s="36" t="s">
        <v>442</v>
      </c>
      <c r="F2571" s="37" t="str">
        <f t="array" ref="F2571">IFERROR(XLOOKUP(E2571,Operadores!A:A,Operadores!B:B))</f>
        <v>CARMAUX</v>
      </c>
      <c r="G2571" s="36" t="s">
        <v>19</v>
      </c>
      <c r="H2571" s="39">
        <v>19.41584</v>
      </c>
      <c r="I2571" s="40">
        <v>380.0</v>
      </c>
      <c r="J2571" s="41">
        <f t="shared" si="5"/>
        <v>7378.0192</v>
      </c>
      <c r="K2571" s="37" t="str">
        <f t="array" ref="K2571">IFERROR(XLOOKUP(G2571,'Tipo de carga'!A:A,'Tipo de carga'!B:B))</f>
        <v>Autoabasto</v>
      </c>
      <c r="L2571" s="37">
        <f t="shared" si="2"/>
        <v>43</v>
      </c>
      <c r="M2571" s="37">
        <f t="shared" si="3"/>
        <v>23</v>
      </c>
      <c r="N2571" s="37">
        <f t="shared" si="4"/>
        <v>10</v>
      </c>
      <c r="O2571" s="37" t="str">
        <f t="array" ref="O2571">IFERROR(XLOOKUP(K2571,'Tipo de carga'!B:B,'Tipo de carga'!C:C))</f>
        <v>Diesel</v>
      </c>
    </row>
    <row r="2572">
      <c r="A2572" s="36">
        <v>1799.0</v>
      </c>
      <c r="B2572" s="37" t="str">
        <f>IFERROR(VLOOKUP(A2572,'asig octubre'!$A$2:$C$442,3,0))</f>
        <v>Sayer Full</v>
      </c>
      <c r="C2572" s="37" t="str">
        <f>IFERROR(VLOOKUP(A2572,'asig octubre'!$A$2:$B$442,2,0))</f>
        <v>EC-04</v>
      </c>
      <c r="D2572" s="38">
        <v>45588.7521875</v>
      </c>
      <c r="E2572" s="36" t="s">
        <v>309</v>
      </c>
      <c r="F2572" s="37" t="str">
        <f t="array" ref="F2572">IFERROR(XLOOKUP(E2572,Operadores!A:A,Operadores!B:B))</f>
        <v>FERFRA</v>
      </c>
      <c r="G2572" s="36" t="s">
        <v>19</v>
      </c>
      <c r="H2572" s="39">
        <v>19.41584</v>
      </c>
      <c r="I2572" s="40">
        <v>640.0</v>
      </c>
      <c r="J2572" s="41">
        <f t="shared" si="5"/>
        <v>12426.1376</v>
      </c>
      <c r="K2572" s="37" t="str">
        <f t="array" ref="K2572">IFERROR(XLOOKUP(G2572,'Tipo de carga'!A:A,'Tipo de carga'!B:B))</f>
        <v>Autoabasto</v>
      </c>
      <c r="L2572" s="37">
        <f t="shared" si="2"/>
        <v>43</v>
      </c>
      <c r="M2572" s="37">
        <f t="shared" si="3"/>
        <v>23</v>
      </c>
      <c r="N2572" s="37">
        <f t="shared" si="4"/>
        <v>10</v>
      </c>
      <c r="O2572" s="37" t="str">
        <f t="array" ref="O2572">IFERROR(XLOOKUP(K2572,'Tipo de carga'!B:B,'Tipo de carga'!C:C))</f>
        <v>Diesel</v>
      </c>
    </row>
    <row r="2573">
      <c r="A2573" s="36">
        <v>1967.0</v>
      </c>
      <c r="B2573" s="37" t="str">
        <f>IFERROR(VLOOKUP(A2573,'asig octubre'!$A$2:$C$442,3,0))</f>
        <v>Sayer Sencillo</v>
      </c>
      <c r="C2573" s="37" t="str">
        <f>IFERROR(VLOOKUP(A2573,'asig octubre'!$A$2:$B$442,2,0))</f>
        <v>EC-04</v>
      </c>
      <c r="D2573" s="38">
        <v>45588.73210648148</v>
      </c>
      <c r="E2573" s="36" t="s">
        <v>30</v>
      </c>
      <c r="F2573" s="37" t="str">
        <f t="array" ref="F2573">IFERROR(XLOOKUP(E2573,Operadores!A:A,Operadores!B:B))</f>
        <v>BARMIGX</v>
      </c>
      <c r="G2573" s="36" t="s">
        <v>19</v>
      </c>
      <c r="H2573" s="39">
        <v>19.41584</v>
      </c>
      <c r="I2573" s="40">
        <v>357.0</v>
      </c>
      <c r="J2573" s="41">
        <f t="shared" si="5"/>
        <v>6931.45488</v>
      </c>
      <c r="K2573" s="37" t="str">
        <f t="array" ref="K2573">IFERROR(XLOOKUP(G2573,'Tipo de carga'!A:A,'Tipo de carga'!B:B))</f>
        <v>Autoabasto</v>
      </c>
      <c r="L2573" s="37">
        <f t="shared" si="2"/>
        <v>43</v>
      </c>
      <c r="M2573" s="37">
        <f t="shared" si="3"/>
        <v>23</v>
      </c>
      <c r="N2573" s="37">
        <f t="shared" si="4"/>
        <v>10</v>
      </c>
      <c r="O2573" s="37" t="str">
        <f t="array" ref="O2573">IFERROR(XLOOKUP(K2573,'Tipo de carga'!B:B,'Tipo de carga'!C:C))</f>
        <v>Diesel</v>
      </c>
    </row>
    <row r="2574">
      <c r="A2574" s="36">
        <v>1904.0</v>
      </c>
      <c r="B2574" s="37" t="str">
        <f>IFERROR(VLOOKUP(A2574,'asig octubre'!$A$2:$C$442,3,0))</f>
        <v>PISA Gdl</v>
      </c>
      <c r="C2574" s="37" t="str">
        <f>IFERROR(VLOOKUP(A2574,'asig octubre'!$A$2:$B$442,2,0))</f>
        <v>EC-06</v>
      </c>
      <c r="D2574" s="38">
        <v>45588.72193287037</v>
      </c>
      <c r="E2574" s="36" t="s">
        <v>401</v>
      </c>
      <c r="F2574" s="37" t="str">
        <f t="array" ref="F2574">IFERROR(XLOOKUP(E2574,Operadores!A:A,Operadores!B:B))</f>
        <v>CARGUS</v>
      </c>
      <c r="G2574" s="36" t="s">
        <v>19</v>
      </c>
      <c r="H2574" s="39">
        <v>19.41584</v>
      </c>
      <c r="I2574" s="40">
        <v>296.0</v>
      </c>
      <c r="J2574" s="41">
        <f t="shared" si="5"/>
        <v>5747.08864</v>
      </c>
      <c r="K2574" s="37" t="str">
        <f t="array" ref="K2574">IFERROR(XLOOKUP(G2574,'Tipo de carga'!A:A,'Tipo de carga'!B:B))</f>
        <v>Autoabasto</v>
      </c>
      <c r="L2574" s="37">
        <f t="shared" si="2"/>
        <v>43</v>
      </c>
      <c r="M2574" s="37">
        <f t="shared" si="3"/>
        <v>23</v>
      </c>
      <c r="N2574" s="37">
        <f t="shared" si="4"/>
        <v>10</v>
      </c>
      <c r="O2574" s="37" t="str">
        <f t="array" ref="O2574">IFERROR(XLOOKUP(K2574,'Tipo de carga'!B:B,'Tipo de carga'!C:C))</f>
        <v>Diesel</v>
      </c>
    </row>
    <row r="2575">
      <c r="A2575" s="36">
        <v>1788.0</v>
      </c>
      <c r="B2575" s="37" t="str">
        <f>IFERROR(VLOOKUP(A2575,'asig octubre'!$A$2:$C$442,3,0))</f>
        <v>PISA Gdl</v>
      </c>
      <c r="C2575" s="37" t="str">
        <f>IFERROR(VLOOKUP(A2575,'asig octubre'!$A$2:$B$442,2,0))</f>
        <v>EC-06</v>
      </c>
      <c r="D2575" s="38">
        <v>45588.71513888889</v>
      </c>
      <c r="E2575" s="36" t="s">
        <v>356</v>
      </c>
      <c r="F2575" s="37" t="str">
        <f t="array" ref="F2575">IFERROR(XLOOKUP(E2575,Operadores!A:A,Operadores!B:B))</f>
        <v>PADLUI</v>
      </c>
      <c r="G2575" s="36" t="s">
        <v>19</v>
      </c>
      <c r="H2575" s="39">
        <v>19.41584</v>
      </c>
      <c r="I2575" s="40">
        <v>282.0</v>
      </c>
      <c r="J2575" s="41">
        <f t="shared" si="5"/>
        <v>5475.26688</v>
      </c>
      <c r="K2575" s="37" t="str">
        <f t="array" ref="K2575">IFERROR(XLOOKUP(G2575,'Tipo de carga'!A:A,'Tipo de carga'!B:B))</f>
        <v>Autoabasto</v>
      </c>
      <c r="L2575" s="37">
        <f t="shared" si="2"/>
        <v>43</v>
      </c>
      <c r="M2575" s="37">
        <f t="shared" si="3"/>
        <v>23</v>
      </c>
      <c r="N2575" s="37">
        <f t="shared" si="4"/>
        <v>10</v>
      </c>
      <c r="O2575" s="37" t="str">
        <f t="array" ref="O2575">IFERROR(XLOOKUP(K2575,'Tipo de carga'!B:B,'Tipo de carga'!C:C))</f>
        <v>Diesel</v>
      </c>
    </row>
    <row r="2576">
      <c r="A2576" s="36">
        <v>1741.0</v>
      </c>
      <c r="B2576" s="37" t="str">
        <f>IFERROR(VLOOKUP(A2576,'asig octubre'!$A$2:$C$442,3,0))</f>
        <v>Circuitos</v>
      </c>
      <c r="C2576" s="37" t="str">
        <f>IFERROR(VLOOKUP(A2576,'asig octubre'!$A$2:$B$442,2,0))</f>
        <v>EC-03</v>
      </c>
      <c r="D2576" s="38">
        <v>45588.704872685186</v>
      </c>
      <c r="E2576" s="36" t="s">
        <v>266</v>
      </c>
      <c r="F2576" s="37" t="str">
        <f t="array" ref="F2576">IFERROR(XLOOKUP(E2576,Operadores!A:A,Operadores!B:B))</f>
        <v>HERROB</v>
      </c>
      <c r="G2576" s="36" t="s">
        <v>19</v>
      </c>
      <c r="H2576" s="39">
        <v>19.41584</v>
      </c>
      <c r="I2576" s="40">
        <v>172.0</v>
      </c>
      <c r="J2576" s="41">
        <f t="shared" si="5"/>
        <v>3339.52448</v>
      </c>
      <c r="K2576" s="37" t="str">
        <f t="array" ref="K2576">IFERROR(XLOOKUP(G2576,'Tipo de carga'!A:A,'Tipo de carga'!B:B))</f>
        <v>Autoabasto</v>
      </c>
      <c r="L2576" s="37">
        <f t="shared" si="2"/>
        <v>43</v>
      </c>
      <c r="M2576" s="37">
        <f t="shared" si="3"/>
        <v>23</v>
      </c>
      <c r="N2576" s="37">
        <f t="shared" si="4"/>
        <v>10</v>
      </c>
      <c r="O2576" s="37" t="str">
        <f t="array" ref="O2576">IFERROR(XLOOKUP(K2576,'Tipo de carga'!B:B,'Tipo de carga'!C:C))</f>
        <v>Diesel</v>
      </c>
    </row>
    <row r="2577">
      <c r="A2577" s="36">
        <v>1793.0</v>
      </c>
      <c r="B2577" s="37" t="str">
        <f>IFERROR(VLOOKUP(A2577,'asig octubre'!$A$2:$C$442,3,0))</f>
        <v>Circuitos</v>
      </c>
      <c r="C2577" s="37" t="str">
        <f>IFERROR(VLOOKUP(A2577,'asig octubre'!$A$2:$B$442,2,0))</f>
        <v>EC-03</v>
      </c>
      <c r="D2577" s="38">
        <v>45588.699166666665</v>
      </c>
      <c r="E2577" s="36" t="s">
        <v>249</v>
      </c>
      <c r="F2577" s="37" t="str">
        <f t="array" ref="F2577">IFERROR(XLOOKUP(E2577,Operadores!A:A,Operadores!B:B))</f>
        <v>LOPJOS03</v>
      </c>
      <c r="G2577" s="36" t="s">
        <v>19</v>
      </c>
      <c r="H2577" s="39">
        <v>19.41584</v>
      </c>
      <c r="I2577" s="40">
        <v>304.0</v>
      </c>
      <c r="J2577" s="41">
        <f t="shared" si="5"/>
        <v>5902.41536</v>
      </c>
      <c r="K2577" s="37" t="str">
        <f t="array" ref="K2577">IFERROR(XLOOKUP(G2577,'Tipo de carga'!A:A,'Tipo de carga'!B:B))</f>
        <v>Autoabasto</v>
      </c>
      <c r="L2577" s="37">
        <f t="shared" si="2"/>
        <v>43</v>
      </c>
      <c r="M2577" s="37">
        <f t="shared" si="3"/>
        <v>23</v>
      </c>
      <c r="N2577" s="37">
        <f t="shared" si="4"/>
        <v>10</v>
      </c>
      <c r="O2577" s="37" t="str">
        <f t="array" ref="O2577">IFERROR(XLOOKUP(K2577,'Tipo de carga'!B:B,'Tipo de carga'!C:C))</f>
        <v>Diesel</v>
      </c>
    </row>
    <row r="2578">
      <c r="A2578" s="36">
        <v>1848.0</v>
      </c>
      <c r="B2578" s="37" t="str">
        <f>IFERROR(VLOOKUP(A2578,'asig octubre'!$A$2:$C$442,3,0))</f>
        <v>Sayer Vuelteros</v>
      </c>
      <c r="C2578" s="37" t="str">
        <f>IFERROR(VLOOKUP(A2578,'asig octubre'!$A$2:$B$442,2,0))</f>
        <v>EC-04</v>
      </c>
      <c r="D2578" s="38">
        <v>45588.688564814816</v>
      </c>
      <c r="E2578" s="36" t="s">
        <v>257</v>
      </c>
      <c r="F2578" s="37" t="str">
        <f t="array" ref="F2578">IFERROR(XLOOKUP(E2578,Operadores!A:A,Operadores!B:B))</f>
        <v>ROSMA</v>
      </c>
      <c r="G2578" s="36" t="s">
        <v>19</v>
      </c>
      <c r="H2578" s="39">
        <v>19.41584</v>
      </c>
      <c r="I2578" s="40">
        <v>783.0</v>
      </c>
      <c r="J2578" s="41">
        <f t="shared" si="5"/>
        <v>15202.60272</v>
      </c>
      <c r="K2578" s="37" t="str">
        <f t="array" ref="K2578">IFERROR(XLOOKUP(G2578,'Tipo de carga'!A:A,'Tipo de carga'!B:B))</f>
        <v>Autoabasto</v>
      </c>
      <c r="L2578" s="37">
        <f t="shared" si="2"/>
        <v>43</v>
      </c>
      <c r="M2578" s="37">
        <f t="shared" si="3"/>
        <v>23</v>
      </c>
      <c r="N2578" s="37">
        <f t="shared" si="4"/>
        <v>10</v>
      </c>
      <c r="O2578" s="37" t="str">
        <f t="array" ref="O2578">IFERROR(XLOOKUP(K2578,'Tipo de carga'!B:B,'Tipo de carga'!C:C))</f>
        <v>Diesel</v>
      </c>
    </row>
    <row r="2579">
      <c r="A2579" s="36">
        <v>1806.0</v>
      </c>
      <c r="B2579" s="37" t="str">
        <f>IFERROR(VLOOKUP(A2579,'asig octubre'!$A$2:$C$442,3,0))</f>
        <v>Colgate</v>
      </c>
      <c r="C2579" s="37" t="str">
        <f>IFERROR(VLOOKUP(A2579,'asig octubre'!$A$2:$B$442,2,0))</f>
        <v>EC-04</v>
      </c>
      <c r="D2579" s="38">
        <v>45588.67172453704</v>
      </c>
      <c r="E2579" s="36" t="s">
        <v>40</v>
      </c>
      <c r="F2579" s="37" t="str">
        <f t="array" ref="F2579">IFERROR(XLOOKUP(E2579,Operadores!A:A,Operadores!B:B))</f>
        <v>DIAOMA</v>
      </c>
      <c r="G2579" s="36" t="s">
        <v>19</v>
      </c>
      <c r="H2579" s="39">
        <v>19.41584</v>
      </c>
      <c r="I2579" s="40">
        <v>224.0</v>
      </c>
      <c r="J2579" s="41">
        <f t="shared" si="5"/>
        <v>4349.14816</v>
      </c>
      <c r="K2579" s="37" t="str">
        <f t="array" ref="K2579">IFERROR(XLOOKUP(G2579,'Tipo de carga'!A:A,'Tipo de carga'!B:B))</f>
        <v>Autoabasto</v>
      </c>
      <c r="L2579" s="37">
        <f t="shared" si="2"/>
        <v>43</v>
      </c>
      <c r="M2579" s="37">
        <f t="shared" si="3"/>
        <v>23</v>
      </c>
      <c r="N2579" s="37">
        <f t="shared" si="4"/>
        <v>10</v>
      </c>
      <c r="O2579" s="37" t="str">
        <f t="array" ref="O2579">IFERROR(XLOOKUP(K2579,'Tipo de carga'!B:B,'Tipo de carga'!C:C))</f>
        <v>Diesel</v>
      </c>
    </row>
    <row r="2580">
      <c r="A2580" s="36">
        <v>2070.0</v>
      </c>
      <c r="B2580" s="37" t="str">
        <f>IFERROR(VLOOKUP(A2580,'asig octubre'!$A$2:$C$442,3,0))</f>
        <v>Available</v>
      </c>
      <c r="C2580" s="37" t="str">
        <f>IFERROR(VLOOKUP(A2580,'asig octubre'!$A$2:$B$442,2,0))</f>
        <v>TTE</v>
      </c>
      <c r="D2580" s="38">
        <v>45588.65075231482</v>
      </c>
      <c r="E2580" s="36" t="s">
        <v>69</v>
      </c>
      <c r="F2580" s="37" t="str">
        <f t="array" ref="F2580">IFERROR(XLOOKUP(E2580,Operadores!A:A,Operadores!B:B))</f>
        <v>MTTO</v>
      </c>
      <c r="G2580" s="36" t="s">
        <v>19</v>
      </c>
      <c r="H2580" s="39">
        <v>19.41584</v>
      </c>
      <c r="I2580" s="40">
        <v>875.0</v>
      </c>
      <c r="J2580" s="41">
        <f t="shared" si="5"/>
        <v>16988.86</v>
      </c>
      <c r="K2580" s="37" t="str">
        <f t="array" ref="K2580">IFERROR(XLOOKUP(G2580,'Tipo de carga'!A:A,'Tipo de carga'!B:B))</f>
        <v>Autoabasto</v>
      </c>
      <c r="L2580" s="37">
        <f t="shared" si="2"/>
        <v>43</v>
      </c>
      <c r="M2580" s="37">
        <f t="shared" si="3"/>
        <v>23</v>
      </c>
      <c r="N2580" s="37">
        <f t="shared" si="4"/>
        <v>10</v>
      </c>
      <c r="O2580" s="37" t="str">
        <f t="array" ref="O2580">IFERROR(XLOOKUP(K2580,'Tipo de carga'!B:B,'Tipo de carga'!C:C))</f>
        <v>Diesel</v>
      </c>
    </row>
    <row r="2581">
      <c r="A2581" s="36">
        <v>1822.0</v>
      </c>
      <c r="B2581" s="37" t="str">
        <f>IFERROR(VLOOKUP(A2581,'asig octubre'!$A$2:$C$442,3,0))</f>
        <v>Sayer Vuelteros</v>
      </c>
      <c r="C2581" s="37" t="str">
        <f>IFERROR(VLOOKUP(A2581,'asig octubre'!$A$2:$B$442,2,0))</f>
        <v>EC-04</v>
      </c>
      <c r="D2581" s="38">
        <v>45588.549305555556</v>
      </c>
      <c r="E2581" s="36" t="s">
        <v>78</v>
      </c>
      <c r="F2581" s="37" t="str">
        <f t="array" ref="F2581">IFERROR(XLOOKUP(E2581,Operadores!A:A,Operadores!B:B))</f>
        <v>OLVJES</v>
      </c>
      <c r="G2581" s="36" t="s">
        <v>19</v>
      </c>
      <c r="H2581" s="39">
        <v>19.41584</v>
      </c>
      <c r="I2581" s="40">
        <v>620.0</v>
      </c>
      <c r="J2581" s="41">
        <f t="shared" si="5"/>
        <v>12037.8208</v>
      </c>
      <c r="K2581" s="37" t="str">
        <f t="array" ref="K2581">IFERROR(XLOOKUP(G2581,'Tipo de carga'!A:A,'Tipo de carga'!B:B))</f>
        <v>Autoabasto</v>
      </c>
      <c r="L2581" s="37">
        <f t="shared" si="2"/>
        <v>43</v>
      </c>
      <c r="M2581" s="37">
        <f t="shared" si="3"/>
        <v>23</v>
      </c>
      <c r="N2581" s="37">
        <f t="shared" si="4"/>
        <v>10</v>
      </c>
      <c r="O2581" s="37" t="str">
        <f t="array" ref="O2581">IFERROR(XLOOKUP(K2581,'Tipo de carga'!B:B,'Tipo de carga'!C:C))</f>
        <v>Diesel</v>
      </c>
    </row>
    <row r="2582">
      <c r="A2582" s="36">
        <v>1890.0</v>
      </c>
      <c r="B2582" s="37" t="str">
        <f>IFERROR(VLOOKUP(A2582,'asig octubre'!$A$2:$C$442,3,0))</f>
        <v>Sayer Sencillo</v>
      </c>
      <c r="C2582" s="37" t="str">
        <f>IFERROR(VLOOKUP(A2582,'asig octubre'!$A$2:$B$442,2,0))</f>
        <v>EC-04</v>
      </c>
      <c r="D2582" s="38">
        <v>45588.53706018518</v>
      </c>
      <c r="E2582" s="36" t="s">
        <v>463</v>
      </c>
      <c r="F2582" s="37" t="str">
        <f t="array" ref="F2582">IFERROR(XLOOKUP(E2582,Operadores!A:A,Operadores!B:B))</f>
        <v>OSOCA01</v>
      </c>
      <c r="G2582" s="36" t="s">
        <v>19</v>
      </c>
      <c r="H2582" s="39">
        <v>19.41584</v>
      </c>
      <c r="I2582" s="40">
        <v>60.0</v>
      </c>
      <c r="J2582" s="41">
        <f t="shared" si="5"/>
        <v>1164.9504</v>
      </c>
      <c r="K2582" s="37" t="str">
        <f t="array" ref="K2582">IFERROR(XLOOKUP(G2582,'Tipo de carga'!A:A,'Tipo de carga'!B:B))</f>
        <v>Autoabasto</v>
      </c>
      <c r="L2582" s="37">
        <f t="shared" si="2"/>
        <v>43</v>
      </c>
      <c r="M2582" s="37">
        <f t="shared" si="3"/>
        <v>23</v>
      </c>
      <c r="N2582" s="37">
        <f t="shared" si="4"/>
        <v>10</v>
      </c>
      <c r="O2582" s="37" t="str">
        <f t="array" ref="O2582">IFERROR(XLOOKUP(K2582,'Tipo de carga'!B:B,'Tipo de carga'!C:C))</f>
        <v>Diesel</v>
      </c>
    </row>
    <row r="2583">
      <c r="A2583" s="36">
        <v>1971.0</v>
      </c>
      <c r="B2583" s="37" t="str">
        <f>IFERROR(VLOOKUP(A2583,'asig octubre'!$A$2:$C$442,3,0))</f>
        <v>Sayer Sencillo</v>
      </c>
      <c r="C2583" s="37" t="str">
        <f>IFERROR(VLOOKUP(A2583,'asig octubre'!$A$2:$B$442,2,0))</f>
        <v>EC-04</v>
      </c>
      <c r="D2583" s="38">
        <v>45588.528715277775</v>
      </c>
      <c r="E2583" s="36" t="s">
        <v>36</v>
      </c>
      <c r="F2583" s="37" t="str">
        <f t="array" ref="F2583">IFERROR(XLOOKUP(E2583,Operadores!A:A,Operadores!B:B))</f>
        <v>OLVOSX</v>
      </c>
      <c r="G2583" s="36" t="s">
        <v>19</v>
      </c>
      <c r="H2583" s="39">
        <v>19.41584</v>
      </c>
      <c r="I2583" s="40">
        <v>722.0</v>
      </c>
      <c r="J2583" s="41">
        <f t="shared" si="5"/>
        <v>14018.23648</v>
      </c>
      <c r="K2583" s="37" t="str">
        <f t="array" ref="K2583">IFERROR(XLOOKUP(G2583,'Tipo de carga'!A:A,'Tipo de carga'!B:B))</f>
        <v>Autoabasto</v>
      </c>
      <c r="L2583" s="37">
        <f t="shared" si="2"/>
        <v>43</v>
      </c>
      <c r="M2583" s="37">
        <f t="shared" si="3"/>
        <v>23</v>
      </c>
      <c r="N2583" s="37">
        <f t="shared" si="4"/>
        <v>10</v>
      </c>
      <c r="O2583" s="37" t="str">
        <f t="array" ref="O2583">IFERROR(XLOOKUP(K2583,'Tipo de carga'!B:B,'Tipo de carga'!C:C))</f>
        <v>Diesel</v>
      </c>
    </row>
    <row r="2584">
      <c r="A2584" s="36">
        <v>1896.0</v>
      </c>
      <c r="B2584" s="37" t="str">
        <f>IFERROR(VLOOKUP(A2584,'asig octubre'!$A$2:$C$442,3,0))</f>
        <v>Circuitos</v>
      </c>
      <c r="C2584" s="37" t="str">
        <f>IFERROR(VLOOKUP(A2584,'asig octubre'!$A$2:$B$442,2,0))</f>
        <v>EC-03</v>
      </c>
      <c r="D2584" s="38">
        <v>45588.29991898148</v>
      </c>
      <c r="E2584" s="36" t="s">
        <v>353</v>
      </c>
      <c r="F2584" s="37" t="str">
        <f t="array" ref="F2584">IFERROR(XLOOKUP(E2584,Operadores!A:A,Operadores!B:B))</f>
        <v>CUAALV</v>
      </c>
      <c r="G2584" s="36" t="s">
        <v>19</v>
      </c>
      <c r="H2584" s="39">
        <v>19.41584</v>
      </c>
      <c r="I2584" s="40">
        <v>500.0</v>
      </c>
      <c r="J2584" s="41">
        <f t="shared" si="5"/>
        <v>9707.92</v>
      </c>
      <c r="K2584" s="37" t="str">
        <f t="array" ref="K2584">IFERROR(XLOOKUP(G2584,'Tipo de carga'!A:A,'Tipo de carga'!B:B))</f>
        <v>Autoabasto</v>
      </c>
      <c r="L2584" s="37">
        <f t="shared" si="2"/>
        <v>43</v>
      </c>
      <c r="M2584" s="37">
        <f t="shared" si="3"/>
        <v>23</v>
      </c>
      <c r="N2584" s="37">
        <f t="shared" si="4"/>
        <v>10</v>
      </c>
      <c r="O2584" s="37" t="str">
        <f t="array" ref="O2584">IFERROR(XLOOKUP(K2584,'Tipo de carga'!B:B,'Tipo de carga'!C:C))</f>
        <v>Diesel</v>
      </c>
    </row>
    <row r="2585">
      <c r="A2585" s="36">
        <v>1884.0</v>
      </c>
      <c r="B2585" s="37" t="str">
        <f>IFERROR(VLOOKUP(A2585,'asig octubre'!$A$2:$C$442,3,0))</f>
        <v>PISA Gdl</v>
      </c>
      <c r="C2585" s="37" t="str">
        <f>IFERROR(VLOOKUP(A2585,'asig octubre'!$A$2:$B$442,2,0))</f>
        <v>EC-06</v>
      </c>
      <c r="D2585" s="38">
        <v>45588.285462962966</v>
      </c>
      <c r="E2585" s="36" t="s">
        <v>317</v>
      </c>
      <c r="F2585" s="37" t="str">
        <f t="array" ref="F2585">IFERROR(XLOOKUP(E2585,Operadores!A:A,Operadores!B:B))</f>
        <v>VALGUS</v>
      </c>
      <c r="G2585" s="36" t="s">
        <v>19</v>
      </c>
      <c r="H2585" s="39">
        <v>19.41584</v>
      </c>
      <c r="I2585" s="40">
        <v>235.0</v>
      </c>
      <c r="J2585" s="41">
        <f t="shared" si="5"/>
        <v>4562.7224</v>
      </c>
      <c r="K2585" s="37" t="str">
        <f t="array" ref="K2585">IFERROR(XLOOKUP(G2585,'Tipo de carga'!A:A,'Tipo de carga'!B:B))</f>
        <v>Autoabasto</v>
      </c>
      <c r="L2585" s="37">
        <f t="shared" si="2"/>
        <v>43</v>
      </c>
      <c r="M2585" s="37">
        <f t="shared" si="3"/>
        <v>23</v>
      </c>
      <c r="N2585" s="37">
        <f t="shared" si="4"/>
        <v>10</v>
      </c>
      <c r="O2585" s="37" t="str">
        <f t="array" ref="O2585">IFERROR(XLOOKUP(K2585,'Tipo de carga'!B:B,'Tipo de carga'!C:C))</f>
        <v>Diesel</v>
      </c>
    </row>
    <row r="2586">
      <c r="A2586" s="36">
        <v>1940.0</v>
      </c>
      <c r="B2586" s="37" t="str">
        <f>IFERROR(VLOOKUP(A2586,'asig octubre'!$A$2:$C$442,3,0))</f>
        <v>Circuitos Mty</v>
      </c>
      <c r="C2586" s="37" t="str">
        <f>IFERROR(VLOOKUP(A2586,'asig octubre'!$A$2:$B$442,2,0))</f>
        <v>EC-07</v>
      </c>
      <c r="D2586" s="38">
        <v>45588.23679398148</v>
      </c>
      <c r="E2586" s="36" t="s">
        <v>259</v>
      </c>
      <c r="F2586" s="37" t="str">
        <f t="array" ref="F2586">IFERROR(XLOOKUP(E2586,Operadores!A:A,Operadores!B:B))</f>
        <v>FLOPE</v>
      </c>
      <c r="G2586" s="36" t="s">
        <v>19</v>
      </c>
      <c r="H2586" s="39">
        <v>19.41584</v>
      </c>
      <c r="I2586" s="40">
        <v>376.0</v>
      </c>
      <c r="J2586" s="41">
        <f t="shared" si="5"/>
        <v>7300.35584</v>
      </c>
      <c r="K2586" s="37" t="str">
        <f t="array" ref="K2586">IFERROR(XLOOKUP(G2586,'Tipo de carga'!A:A,'Tipo de carga'!B:B))</f>
        <v>Autoabasto</v>
      </c>
      <c r="L2586" s="37">
        <f t="shared" si="2"/>
        <v>43</v>
      </c>
      <c r="M2586" s="37">
        <f t="shared" si="3"/>
        <v>23</v>
      </c>
      <c r="N2586" s="37">
        <f t="shared" si="4"/>
        <v>10</v>
      </c>
      <c r="O2586" s="37" t="str">
        <f t="array" ref="O2586">IFERROR(XLOOKUP(K2586,'Tipo de carga'!B:B,'Tipo de carga'!C:C))</f>
        <v>Diesel</v>
      </c>
    </row>
    <row r="2587">
      <c r="A2587" s="36">
        <v>1787.0</v>
      </c>
      <c r="B2587" s="37" t="str">
        <f>IFERROR(VLOOKUP(A2587,'asig octubre'!$A$2:$C$442,3,0))</f>
        <v>Sayer Sencillo</v>
      </c>
      <c r="C2587" s="37" t="str">
        <f>IFERROR(VLOOKUP(A2587,'asig octubre'!$A$2:$B$442,2,0))</f>
        <v>EC-04</v>
      </c>
      <c r="D2587" s="38">
        <v>45588.09092592593</v>
      </c>
      <c r="E2587" s="36" t="s">
        <v>392</v>
      </c>
      <c r="F2587" s="37" t="str">
        <f t="array" ref="F2587">IFERROR(XLOOKUP(E2587,Operadores!A:A,Operadores!B:B))</f>
        <v>MUÑGER</v>
      </c>
      <c r="G2587" s="36" t="s">
        <v>19</v>
      </c>
      <c r="H2587" s="39">
        <v>19.41584</v>
      </c>
      <c r="I2587" s="40">
        <v>550.0</v>
      </c>
      <c r="J2587" s="41">
        <f t="shared" si="5"/>
        <v>10678.712</v>
      </c>
      <c r="K2587" s="37" t="str">
        <f t="array" ref="K2587">IFERROR(XLOOKUP(G2587,'Tipo de carga'!A:A,'Tipo de carga'!B:B))</f>
        <v>Autoabasto</v>
      </c>
      <c r="L2587" s="37">
        <f t="shared" si="2"/>
        <v>43</v>
      </c>
      <c r="M2587" s="37">
        <f t="shared" si="3"/>
        <v>23</v>
      </c>
      <c r="N2587" s="37">
        <f t="shared" si="4"/>
        <v>10</v>
      </c>
      <c r="O2587" s="37" t="str">
        <f t="array" ref="O2587">IFERROR(XLOOKUP(K2587,'Tipo de carga'!B:B,'Tipo de carga'!C:C))</f>
        <v>Diesel</v>
      </c>
    </row>
    <row r="2588">
      <c r="A2588" s="36">
        <v>1882.0</v>
      </c>
      <c r="B2588" s="37" t="str">
        <f>IFERROR(VLOOKUP(A2588,'asig octubre'!$A$2:$C$442,3,0))</f>
        <v>Sayer Sencillo</v>
      </c>
      <c r="C2588" s="37" t="str">
        <f>IFERROR(VLOOKUP(A2588,'asig octubre'!$A$2:$B$442,2,0))</f>
        <v>EC-04</v>
      </c>
      <c r="D2588" s="38">
        <v>45588.04236111111</v>
      </c>
      <c r="E2588" s="36" t="s">
        <v>49</v>
      </c>
      <c r="F2588" s="37" t="str">
        <f t="array" ref="F2588">IFERROR(XLOOKUP(E2588,Operadores!A:A,Operadores!B:B))</f>
        <v>FABMA</v>
      </c>
      <c r="G2588" s="36" t="s">
        <v>19</v>
      </c>
      <c r="H2588" s="39">
        <v>19.41584</v>
      </c>
      <c r="I2588" s="40">
        <v>483.0</v>
      </c>
      <c r="J2588" s="41">
        <f t="shared" si="5"/>
        <v>9377.85072</v>
      </c>
      <c r="K2588" s="37" t="str">
        <f t="array" ref="K2588">IFERROR(XLOOKUP(G2588,'Tipo de carga'!A:A,'Tipo de carga'!B:B))</f>
        <v>Autoabasto</v>
      </c>
      <c r="L2588" s="37">
        <f t="shared" si="2"/>
        <v>43</v>
      </c>
      <c r="M2588" s="37">
        <f t="shared" si="3"/>
        <v>23</v>
      </c>
      <c r="N2588" s="37">
        <f t="shared" si="4"/>
        <v>10</v>
      </c>
      <c r="O2588" s="37" t="str">
        <f t="array" ref="O2588">IFERROR(XLOOKUP(K2588,'Tipo de carga'!B:B,'Tipo de carga'!C:C))</f>
        <v>Diesel</v>
      </c>
    </row>
    <row r="2589">
      <c r="A2589" s="36">
        <v>1895.0</v>
      </c>
      <c r="B2589" s="37" t="str">
        <f>IFERROR(VLOOKUP(A2589,'asig octubre'!$A$2:$C$442,3,0))</f>
        <v>Sayer Sencillo</v>
      </c>
      <c r="C2589" s="37" t="str">
        <f>IFERROR(VLOOKUP(A2589,'asig octubre'!$A$2:$B$442,2,0))</f>
        <v>EC-04</v>
      </c>
      <c r="D2589" s="38">
        <v>45588.020104166666</v>
      </c>
      <c r="E2589" s="36" t="s">
        <v>258</v>
      </c>
      <c r="F2589" s="37" t="str">
        <f t="array" ref="F2589">IFERROR(XLOOKUP(E2589,Operadores!A:A,Operadores!B:B))</f>
        <v>REYJU02</v>
      </c>
      <c r="G2589" s="36" t="s">
        <v>19</v>
      </c>
      <c r="H2589" s="39">
        <v>19.41584</v>
      </c>
      <c r="I2589" s="40">
        <v>396.0</v>
      </c>
      <c r="J2589" s="41">
        <f t="shared" si="5"/>
        <v>7688.67264</v>
      </c>
      <c r="K2589" s="37" t="str">
        <f t="array" ref="K2589">IFERROR(XLOOKUP(G2589,'Tipo de carga'!A:A,'Tipo de carga'!B:B))</f>
        <v>Autoabasto</v>
      </c>
      <c r="L2589" s="37">
        <f t="shared" si="2"/>
        <v>43</v>
      </c>
      <c r="M2589" s="37">
        <f t="shared" si="3"/>
        <v>23</v>
      </c>
      <c r="N2589" s="37">
        <f t="shared" si="4"/>
        <v>10</v>
      </c>
      <c r="O2589" s="37" t="str">
        <f t="array" ref="O2589">IFERROR(XLOOKUP(K2589,'Tipo de carga'!B:B,'Tipo de carga'!C:C))</f>
        <v>Diesel</v>
      </c>
    </row>
    <row r="2590">
      <c r="A2590" s="36">
        <v>1849.0</v>
      </c>
      <c r="B2590" s="37" t="str">
        <f>IFERROR(VLOOKUP(A2590,'asig octubre'!$A$2:$C$442,3,0))</f>
        <v>Circuitos</v>
      </c>
      <c r="C2590" s="37" t="str">
        <f>IFERROR(VLOOKUP(A2590,'asig octubre'!$A$2:$B$442,2,0))</f>
        <v>EC-03</v>
      </c>
      <c r="D2590" s="38">
        <v>45588.00864583333</v>
      </c>
      <c r="E2590" s="36" t="s">
        <v>528</v>
      </c>
      <c r="F2590" s="37" t="str">
        <f t="array" ref="F2590">IFERROR(XLOOKUP(E2590,Operadores!A:A,Operadores!B:B))</f>
        <v>GOMJOV</v>
      </c>
      <c r="G2590" s="36" t="s">
        <v>19</v>
      </c>
      <c r="H2590" s="39">
        <v>19.41584</v>
      </c>
      <c r="I2590" s="40">
        <v>380.0</v>
      </c>
      <c r="J2590" s="41">
        <f t="shared" si="5"/>
        <v>7378.0192</v>
      </c>
      <c r="K2590" s="37" t="str">
        <f t="array" ref="K2590">IFERROR(XLOOKUP(G2590,'Tipo de carga'!A:A,'Tipo de carga'!B:B))</f>
        <v>Autoabasto</v>
      </c>
      <c r="L2590" s="37">
        <f t="shared" si="2"/>
        <v>43</v>
      </c>
      <c r="M2590" s="37">
        <f t="shared" si="3"/>
        <v>23</v>
      </c>
      <c r="N2590" s="37">
        <f t="shared" si="4"/>
        <v>10</v>
      </c>
      <c r="O2590" s="37" t="str">
        <f t="array" ref="O2590">IFERROR(XLOOKUP(K2590,'Tipo de carga'!B:B,'Tipo de carga'!C:C))</f>
        <v>Diesel</v>
      </c>
    </row>
    <row r="2591">
      <c r="A2591" s="36">
        <v>1794.0</v>
      </c>
      <c r="B2591" s="37" t="str">
        <f>IFERROR(VLOOKUP(A2591,'asig octubre'!$A$2:$C$442,3,0))</f>
        <v>Peñafiel Tlajomulco</v>
      </c>
      <c r="C2591" s="37" t="str">
        <f>IFERROR(VLOOKUP(A2591,'asig octubre'!$A$2:$B$442,2,0))</f>
        <v>EC-06</v>
      </c>
      <c r="D2591" s="38">
        <v>45588.84032407407</v>
      </c>
      <c r="E2591" s="36" t="s">
        <v>269</v>
      </c>
      <c r="F2591" s="37" t="str">
        <f t="array" ref="F2591">IFERROR(XLOOKUP(E2591,Operadores!A:A,Operadores!B:B))</f>
        <v>GOMLUI02</v>
      </c>
      <c r="G2591" s="36" t="s">
        <v>75</v>
      </c>
      <c r="H2591" s="39">
        <v>19.45895</v>
      </c>
      <c r="I2591" s="40">
        <v>787.0</v>
      </c>
      <c r="J2591" s="41">
        <f t="shared" si="5"/>
        <v>15314.19365</v>
      </c>
      <c r="K2591" s="37" t="str">
        <f t="array" ref="K2591">IFERROR(XLOOKUP(G2591,'Tipo de carga'!A:A,'Tipo de carga'!B:B))</f>
        <v>Autoabasto</v>
      </c>
      <c r="L2591" s="37">
        <f t="shared" si="2"/>
        <v>43</v>
      </c>
      <c r="M2591" s="37">
        <f t="shared" si="3"/>
        <v>23</v>
      </c>
      <c r="N2591" s="37">
        <f t="shared" si="4"/>
        <v>10</v>
      </c>
      <c r="O2591" s="37" t="str">
        <f t="array" ref="O2591">IFERROR(XLOOKUP(K2591,'Tipo de carga'!B:B,'Tipo de carga'!C:C))</f>
        <v>Diesel</v>
      </c>
    </row>
    <row r="2592">
      <c r="A2592" s="36">
        <v>1891.0</v>
      </c>
      <c r="B2592" s="37" t="str">
        <f>IFERROR(VLOOKUP(A2592,'asig octubre'!$A$2:$C$442,3,0))</f>
        <v>Circuitos</v>
      </c>
      <c r="C2592" s="37" t="str">
        <f>IFERROR(VLOOKUP(A2592,'asig octubre'!$A$2:$B$442,2,0))</f>
        <v>EC-03</v>
      </c>
      <c r="D2592" s="38">
        <v>45588.789618055554</v>
      </c>
      <c r="E2592" s="36" t="s">
        <v>195</v>
      </c>
      <c r="F2592" s="37" t="str">
        <f t="array" ref="F2592">IFERROR(XLOOKUP(E2592,Operadores!A:A,Operadores!B:B))</f>
        <v>APAJOS</v>
      </c>
      <c r="G2592" s="36" t="s">
        <v>75</v>
      </c>
      <c r="H2592" s="39">
        <v>19.45895</v>
      </c>
      <c r="I2592" s="40">
        <v>533.0</v>
      </c>
      <c r="J2592" s="41">
        <f t="shared" si="5"/>
        <v>10371.62035</v>
      </c>
      <c r="K2592" s="37" t="str">
        <f t="array" ref="K2592">IFERROR(XLOOKUP(G2592,'Tipo de carga'!A:A,'Tipo de carga'!B:B))</f>
        <v>Autoabasto</v>
      </c>
      <c r="L2592" s="37">
        <f t="shared" si="2"/>
        <v>43</v>
      </c>
      <c r="M2592" s="37">
        <f t="shared" si="3"/>
        <v>23</v>
      </c>
      <c r="N2592" s="37">
        <f t="shared" si="4"/>
        <v>10</v>
      </c>
      <c r="O2592" s="37" t="str">
        <f t="array" ref="O2592">IFERROR(XLOOKUP(K2592,'Tipo de carga'!B:B,'Tipo de carga'!C:C))</f>
        <v>Diesel</v>
      </c>
    </row>
    <row r="2593">
      <c r="A2593" s="36">
        <v>1883.0</v>
      </c>
      <c r="B2593" s="37" t="str">
        <f>IFERROR(VLOOKUP(A2593,'asig octubre'!$A$2:$C$442,3,0))</f>
        <v>Circuitos</v>
      </c>
      <c r="C2593" s="37" t="str">
        <f>IFERROR(VLOOKUP(A2593,'asig octubre'!$A$2:$B$442,2,0))</f>
        <v>EC-03</v>
      </c>
      <c r="D2593" s="38">
        <v>45588.76841435185</v>
      </c>
      <c r="E2593" s="36" t="s">
        <v>202</v>
      </c>
      <c r="F2593" s="37" t="str">
        <f t="array" ref="F2593">IFERROR(XLOOKUP(E2593,Operadores!A:A,Operadores!B:B))</f>
        <v>JIMMI01</v>
      </c>
      <c r="G2593" s="36" t="s">
        <v>75</v>
      </c>
      <c r="H2593" s="39">
        <v>19.45895</v>
      </c>
      <c r="I2593" s="40">
        <v>650.0</v>
      </c>
      <c r="J2593" s="41">
        <f t="shared" si="5"/>
        <v>12648.3175</v>
      </c>
      <c r="K2593" s="37" t="str">
        <f t="array" ref="K2593">IFERROR(XLOOKUP(G2593,'Tipo de carga'!A:A,'Tipo de carga'!B:B))</f>
        <v>Autoabasto</v>
      </c>
      <c r="L2593" s="37">
        <f t="shared" si="2"/>
        <v>43</v>
      </c>
      <c r="M2593" s="37">
        <f t="shared" si="3"/>
        <v>23</v>
      </c>
      <c r="N2593" s="37">
        <f t="shared" si="4"/>
        <v>10</v>
      </c>
      <c r="O2593" s="37" t="str">
        <f t="array" ref="O2593">IFERROR(XLOOKUP(K2593,'Tipo de carga'!B:B,'Tipo de carga'!C:C))</f>
        <v>Diesel</v>
      </c>
    </row>
    <row r="2594">
      <c r="A2594" s="36">
        <v>1796.0</v>
      </c>
      <c r="B2594" s="37" t="str">
        <f>IFERROR(VLOOKUP(A2594,'asig octubre'!$A$2:$C$442,3,0))</f>
        <v>Peñafiel Tlajomulco</v>
      </c>
      <c r="C2594" s="37" t="str">
        <f>IFERROR(VLOOKUP(A2594,'asig octubre'!$A$2:$B$442,2,0))</f>
        <v>EC-06</v>
      </c>
      <c r="D2594" s="38">
        <v>45588.75494212963</v>
      </c>
      <c r="E2594" s="36" t="s">
        <v>351</v>
      </c>
      <c r="F2594" s="37" t="str">
        <f t="array" ref="F2594">IFERROR(XLOOKUP(E2594,Operadores!A:A,Operadores!B:B))</f>
        <v>GONOSC</v>
      </c>
      <c r="G2594" s="36" t="s">
        <v>75</v>
      </c>
      <c r="H2594" s="39">
        <v>19.45895</v>
      </c>
      <c r="I2594" s="40">
        <v>694.0</v>
      </c>
      <c r="J2594" s="41">
        <f t="shared" si="5"/>
        <v>13504.5113</v>
      </c>
      <c r="K2594" s="37" t="str">
        <f t="array" ref="K2594">IFERROR(XLOOKUP(G2594,'Tipo de carga'!A:A,'Tipo de carga'!B:B))</f>
        <v>Autoabasto</v>
      </c>
      <c r="L2594" s="37">
        <f t="shared" si="2"/>
        <v>43</v>
      </c>
      <c r="M2594" s="37">
        <f t="shared" si="3"/>
        <v>23</v>
      </c>
      <c r="N2594" s="37">
        <f t="shared" si="4"/>
        <v>10</v>
      </c>
      <c r="O2594" s="37" t="str">
        <f t="array" ref="O2594">IFERROR(XLOOKUP(K2594,'Tipo de carga'!B:B,'Tipo de carga'!C:C))</f>
        <v>Diesel</v>
      </c>
    </row>
    <row r="2595">
      <c r="A2595" s="36">
        <v>1886.0</v>
      </c>
      <c r="B2595" s="37" t="str">
        <f>IFERROR(VLOOKUP(A2595,'asig octubre'!$A$2:$C$442,3,0))</f>
        <v>Circuitos</v>
      </c>
      <c r="C2595" s="37" t="str">
        <f>IFERROR(VLOOKUP(A2595,'asig octubre'!$A$2:$B$442,2,0))</f>
        <v>EC-03</v>
      </c>
      <c r="D2595" s="38">
        <v>45588.58509259259</v>
      </c>
      <c r="E2595" s="36" t="s">
        <v>260</v>
      </c>
      <c r="F2595" s="37" t="str">
        <f t="array" ref="F2595">IFERROR(XLOOKUP(E2595,Operadores!A:A,Operadores!B:B))</f>
        <v>CORER</v>
      </c>
      <c r="G2595" s="36" t="s">
        <v>75</v>
      </c>
      <c r="H2595" s="39">
        <v>19.45895</v>
      </c>
      <c r="I2595" s="40">
        <v>347.0</v>
      </c>
      <c r="J2595" s="41">
        <f t="shared" si="5"/>
        <v>6752.25565</v>
      </c>
      <c r="K2595" s="37" t="str">
        <f t="array" ref="K2595">IFERROR(XLOOKUP(G2595,'Tipo de carga'!A:A,'Tipo de carga'!B:B))</f>
        <v>Autoabasto</v>
      </c>
      <c r="L2595" s="37">
        <f t="shared" si="2"/>
        <v>43</v>
      </c>
      <c r="M2595" s="37">
        <f t="shared" si="3"/>
        <v>23</v>
      </c>
      <c r="N2595" s="37">
        <f t="shared" si="4"/>
        <v>10</v>
      </c>
      <c r="O2595" s="37" t="str">
        <f t="array" ref="O2595">IFERROR(XLOOKUP(K2595,'Tipo de carga'!B:B,'Tipo de carga'!C:C))</f>
        <v>Diesel</v>
      </c>
    </row>
    <row r="2596">
      <c r="A2596" s="36">
        <v>1906.0</v>
      </c>
      <c r="B2596" s="37" t="str">
        <f>IFERROR(VLOOKUP(A2596,'asig octubre'!$A$2:$C$442,3,0))</f>
        <v>PISA Gdl</v>
      </c>
      <c r="C2596" s="37" t="str">
        <f>IFERROR(VLOOKUP(A2596,'asig octubre'!$A$2:$B$442,2,0))</f>
        <v>EC-06</v>
      </c>
      <c r="D2596" s="38">
        <v>45588.49320601852</v>
      </c>
      <c r="E2596" s="36" t="s">
        <v>393</v>
      </c>
      <c r="F2596" s="37" t="str">
        <f t="array" ref="F2596">IFERROR(XLOOKUP(E2596,Operadores!A:A,Operadores!B:B))</f>
        <v>GAJJOS</v>
      </c>
      <c r="G2596" s="36" t="s">
        <v>75</v>
      </c>
      <c r="H2596" s="39">
        <v>19.45895</v>
      </c>
      <c r="I2596" s="40">
        <v>339.0</v>
      </c>
      <c r="J2596" s="41">
        <f t="shared" si="5"/>
        <v>6596.58405</v>
      </c>
      <c r="K2596" s="37" t="str">
        <f t="array" ref="K2596">IFERROR(XLOOKUP(G2596,'Tipo de carga'!A:A,'Tipo de carga'!B:B))</f>
        <v>Autoabasto</v>
      </c>
      <c r="L2596" s="37">
        <f t="shared" si="2"/>
        <v>43</v>
      </c>
      <c r="M2596" s="37">
        <f t="shared" si="3"/>
        <v>23</v>
      </c>
      <c r="N2596" s="37">
        <f t="shared" si="4"/>
        <v>10</v>
      </c>
      <c r="O2596" s="37" t="str">
        <f t="array" ref="O2596">IFERROR(XLOOKUP(K2596,'Tipo de carga'!B:B,'Tipo de carga'!C:C))</f>
        <v>Diesel</v>
      </c>
    </row>
    <row r="2597">
      <c r="A2597" s="36">
        <v>1907.0</v>
      </c>
      <c r="B2597" s="37" t="str">
        <f>IFERROR(VLOOKUP(A2597,'asig octubre'!$A$2:$C$442,3,0))</f>
        <v>PISA Gdl</v>
      </c>
      <c r="C2597" s="37" t="str">
        <f>IFERROR(VLOOKUP(A2597,'asig octubre'!$A$2:$B$442,2,0))</f>
        <v>EC-06</v>
      </c>
      <c r="D2597" s="38">
        <v>45588.485185185185</v>
      </c>
      <c r="E2597" s="36" t="s">
        <v>201</v>
      </c>
      <c r="F2597" s="37" t="str">
        <f t="array" ref="F2597">IFERROR(XLOOKUP(E2597,Operadores!A:A,Operadores!B:B))</f>
        <v>CARJOR</v>
      </c>
      <c r="G2597" s="36" t="s">
        <v>75</v>
      </c>
      <c r="H2597" s="39">
        <v>19.45895</v>
      </c>
      <c r="I2597" s="40">
        <v>545.0</v>
      </c>
      <c r="J2597" s="41">
        <f t="shared" si="5"/>
        <v>10605.12775</v>
      </c>
      <c r="K2597" s="37" t="str">
        <f t="array" ref="K2597">IFERROR(XLOOKUP(G2597,'Tipo de carga'!A:A,'Tipo de carga'!B:B))</f>
        <v>Autoabasto</v>
      </c>
      <c r="L2597" s="37">
        <f t="shared" si="2"/>
        <v>43</v>
      </c>
      <c r="M2597" s="37">
        <f t="shared" si="3"/>
        <v>23</v>
      </c>
      <c r="N2597" s="37">
        <f t="shared" si="4"/>
        <v>10</v>
      </c>
      <c r="O2597" s="37" t="str">
        <f t="array" ref="O2597">IFERROR(XLOOKUP(K2597,'Tipo de carga'!B:B,'Tipo de carga'!C:C))</f>
        <v>Diesel</v>
      </c>
    </row>
    <row r="2598">
      <c r="A2598" s="36">
        <v>1859.0</v>
      </c>
      <c r="B2598" s="37" t="str">
        <f>IFERROR(VLOOKUP(A2598,'asig octubre'!$A$2:$C$442,3,0))</f>
        <v>Circuitos</v>
      </c>
      <c r="C2598" s="37" t="str">
        <f>IFERROR(VLOOKUP(A2598,'asig octubre'!$A$2:$B$442,2,0))</f>
        <v>EC-03</v>
      </c>
      <c r="D2598" s="38">
        <v>45588.095497685186</v>
      </c>
      <c r="E2598" s="36" t="s">
        <v>238</v>
      </c>
      <c r="F2598" s="37" t="str">
        <f t="array" ref="F2598">IFERROR(XLOOKUP(E2598,Operadores!A:A,Operadores!B:B))</f>
        <v>JIMMI</v>
      </c>
      <c r="G2598" s="36" t="s">
        <v>75</v>
      </c>
      <c r="H2598" s="39">
        <v>19.45895</v>
      </c>
      <c r="I2598" s="40">
        <v>598.0</v>
      </c>
      <c r="J2598" s="41">
        <f t="shared" si="5"/>
        <v>11636.4521</v>
      </c>
      <c r="K2598" s="37" t="str">
        <f t="array" ref="K2598">IFERROR(XLOOKUP(G2598,'Tipo de carga'!A:A,'Tipo de carga'!B:B))</f>
        <v>Autoabasto</v>
      </c>
      <c r="L2598" s="37">
        <f t="shared" si="2"/>
        <v>43</v>
      </c>
      <c r="M2598" s="37">
        <f t="shared" si="3"/>
        <v>23</v>
      </c>
      <c r="N2598" s="37">
        <f t="shared" si="4"/>
        <v>10</v>
      </c>
      <c r="O2598" s="37" t="str">
        <f t="array" ref="O2598">IFERROR(XLOOKUP(K2598,'Tipo de carga'!B:B,'Tipo de carga'!C:C))</f>
        <v>Diesel</v>
      </c>
    </row>
    <row r="2599">
      <c r="A2599" s="36">
        <v>1878.0</v>
      </c>
      <c r="B2599" s="37" t="str">
        <f>IFERROR(VLOOKUP(A2599,'asig octubre'!$A$2:$C$442,3,0))</f>
        <v>Circuitos</v>
      </c>
      <c r="C2599" s="37" t="str">
        <f>IFERROR(VLOOKUP(A2599,'asig octubre'!$A$2:$B$442,2,0))</f>
        <v>EC-03</v>
      </c>
      <c r="D2599" s="38">
        <v>45588.00576388889</v>
      </c>
      <c r="E2599" s="36" t="s">
        <v>53</v>
      </c>
      <c r="F2599" s="37" t="str">
        <f t="array" ref="F2599">IFERROR(XLOOKUP(E2599,Operadores!A:A,Operadores!B:B))</f>
        <v>CASSA</v>
      </c>
      <c r="G2599" s="36" t="s">
        <v>75</v>
      </c>
      <c r="H2599" s="39">
        <v>19.45895</v>
      </c>
      <c r="I2599" s="40">
        <v>470.0</v>
      </c>
      <c r="J2599" s="41">
        <f t="shared" si="5"/>
        <v>9145.7065</v>
      </c>
      <c r="K2599" s="37" t="str">
        <f t="array" ref="K2599">IFERROR(XLOOKUP(G2599,'Tipo de carga'!A:A,'Tipo de carga'!B:B))</f>
        <v>Autoabasto</v>
      </c>
      <c r="L2599" s="37">
        <f t="shared" si="2"/>
        <v>43</v>
      </c>
      <c r="M2599" s="37">
        <f t="shared" si="3"/>
        <v>23</v>
      </c>
      <c r="N2599" s="37">
        <f t="shared" si="4"/>
        <v>10</v>
      </c>
      <c r="O2599" s="37" t="str">
        <f t="array" ref="O2599">IFERROR(XLOOKUP(K2599,'Tipo de carga'!B:B,'Tipo de carga'!C:C))</f>
        <v>Diesel</v>
      </c>
    </row>
    <row r="2600">
      <c r="A2600" s="36">
        <v>1932.0</v>
      </c>
      <c r="B2600" s="37" t="str">
        <f>IFERROR(VLOOKUP(A2600,'asig octubre'!$A$2:$C$442,3,0))</f>
        <v>Circuitos</v>
      </c>
      <c r="C2600" s="37" t="str">
        <f>IFERROR(VLOOKUP(A2600,'asig octubre'!$A$2:$B$442,2,0))</f>
        <v>EC-03</v>
      </c>
      <c r="D2600" s="38">
        <v>45588.90405092593</v>
      </c>
      <c r="E2600" s="36" t="s">
        <v>185</v>
      </c>
      <c r="F2600" s="37" t="str">
        <f t="array" ref="F2600">IFERROR(XLOOKUP(E2600,Operadores!A:A,Operadores!B:B))</f>
        <v>FERRI</v>
      </c>
      <c r="G2600" s="36" t="s">
        <v>274</v>
      </c>
      <c r="H2600" s="39">
        <v>19.76</v>
      </c>
      <c r="I2600" s="40">
        <v>310.0</v>
      </c>
      <c r="J2600" s="41">
        <f t="shared" si="5"/>
        <v>6125.6</v>
      </c>
      <c r="K2600" s="37" t="str">
        <f t="array" ref="K2600">IFERROR(XLOOKUP(G2600,'Tipo de carga'!A:A,'Tipo de carga'!B:B))</f>
        <v>Autoabasto</v>
      </c>
      <c r="L2600" s="37">
        <f t="shared" si="2"/>
        <v>43</v>
      </c>
      <c r="M2600" s="37">
        <f t="shared" si="3"/>
        <v>23</v>
      </c>
      <c r="N2600" s="37">
        <f t="shared" si="4"/>
        <v>10</v>
      </c>
      <c r="O2600" s="37" t="str">
        <f t="array" ref="O2600">IFERROR(XLOOKUP(K2600,'Tipo de carga'!B:B,'Tipo de carga'!C:C))</f>
        <v>Diesel</v>
      </c>
    </row>
    <row r="2601">
      <c r="A2601" s="36">
        <v>1870.0</v>
      </c>
      <c r="B2601" s="37" t="str">
        <f>IFERROR(VLOOKUP(A2601,'asig octubre'!$A$2:$C$442,3,0))</f>
        <v>Circuitos</v>
      </c>
      <c r="C2601" s="37" t="str">
        <f>IFERROR(VLOOKUP(A2601,'asig octubre'!$A$2:$B$442,2,0))</f>
        <v>EC-03</v>
      </c>
      <c r="D2601" s="38">
        <v>45588.71934027778</v>
      </c>
      <c r="E2601" s="36" t="s">
        <v>385</v>
      </c>
      <c r="F2601" s="37" t="str">
        <f t="array" ref="F2601">IFERROR(XLOOKUP(E2601,Operadores!A:A,Operadores!B:B))</f>
        <v>RIOFE</v>
      </c>
      <c r="G2601" s="36" t="s">
        <v>274</v>
      </c>
      <c r="H2601" s="39">
        <v>19.76</v>
      </c>
      <c r="I2601" s="40">
        <v>810.0</v>
      </c>
      <c r="J2601" s="41">
        <f t="shared" si="5"/>
        <v>16005.6</v>
      </c>
      <c r="K2601" s="37" t="str">
        <f t="array" ref="K2601">IFERROR(XLOOKUP(G2601,'Tipo de carga'!A:A,'Tipo de carga'!B:B))</f>
        <v>Autoabasto</v>
      </c>
      <c r="L2601" s="37">
        <f t="shared" si="2"/>
        <v>43</v>
      </c>
      <c r="M2601" s="37">
        <f t="shared" si="3"/>
        <v>23</v>
      </c>
      <c r="N2601" s="37">
        <f t="shared" si="4"/>
        <v>10</v>
      </c>
      <c r="O2601" s="37" t="str">
        <f t="array" ref="O2601">IFERROR(XLOOKUP(K2601,'Tipo de carga'!B:B,'Tipo de carga'!C:C))</f>
        <v>Diesel</v>
      </c>
    </row>
    <row r="2602">
      <c r="A2602" s="36">
        <v>2049.0</v>
      </c>
      <c r="B2602" s="37" t="str">
        <f>IFERROR(VLOOKUP(A2602,'asig octubre'!$A$2:$C$442,3,0))</f>
        <v>Crisa</v>
      </c>
      <c r="C2602" s="37" t="str">
        <f>IFERROR(VLOOKUP(A2602,'asig octubre'!$A$2:$B$442,2,0))</f>
        <v>EC-07</v>
      </c>
      <c r="D2602" s="38">
        <v>45588.54821759259</v>
      </c>
      <c r="E2602" s="36" t="s">
        <v>396</v>
      </c>
      <c r="F2602" s="37" t="str">
        <f t="array" ref="F2602">IFERROR(XLOOKUP(E2602,Operadores!A:A,Operadores!B:B))</f>
        <v>TORANG</v>
      </c>
      <c r="G2602" s="36" t="s">
        <v>274</v>
      </c>
      <c r="H2602" s="39">
        <v>19.76</v>
      </c>
      <c r="I2602" s="40">
        <v>60.0</v>
      </c>
      <c r="J2602" s="41">
        <f t="shared" si="5"/>
        <v>1185.6</v>
      </c>
      <c r="K2602" s="37" t="str">
        <f t="array" ref="K2602">IFERROR(XLOOKUP(G2602,'Tipo de carga'!A:A,'Tipo de carga'!B:B))</f>
        <v>Autoabasto</v>
      </c>
      <c r="L2602" s="37">
        <f t="shared" si="2"/>
        <v>43</v>
      </c>
      <c r="M2602" s="37">
        <f t="shared" si="3"/>
        <v>23</v>
      </c>
      <c r="N2602" s="37">
        <f t="shared" si="4"/>
        <v>10</v>
      </c>
      <c r="O2602" s="37" t="str">
        <f t="array" ref="O2602">IFERROR(XLOOKUP(K2602,'Tipo de carga'!B:B,'Tipo de carga'!C:C))</f>
        <v>Diesel</v>
      </c>
    </row>
    <row r="2603">
      <c r="A2603" s="36">
        <v>1889.0</v>
      </c>
      <c r="B2603" s="37" t="str">
        <f>IFERROR(VLOOKUP(A2603,'asig octubre'!$A$2:$C$442,3,0))</f>
        <v>PISA Gdl</v>
      </c>
      <c r="C2603" s="37" t="str">
        <f>IFERROR(VLOOKUP(A2603,'asig octubre'!$A$2:$B$442,2,0))</f>
        <v>EC-06</v>
      </c>
      <c r="D2603" s="38">
        <v>45588.53759259259</v>
      </c>
      <c r="E2603" s="36" t="s">
        <v>355</v>
      </c>
      <c r="F2603" s="37" t="str">
        <f t="array" ref="F2603">IFERROR(XLOOKUP(E2603,Operadores!A:A,Operadores!B:B))</f>
        <v>PERJOS</v>
      </c>
      <c r="G2603" s="36" t="s">
        <v>274</v>
      </c>
      <c r="H2603" s="39">
        <v>19.76</v>
      </c>
      <c r="I2603" s="40">
        <v>718.0</v>
      </c>
      <c r="J2603" s="41">
        <f t="shared" si="5"/>
        <v>14187.68</v>
      </c>
      <c r="K2603" s="37" t="str">
        <f t="array" ref="K2603">IFERROR(XLOOKUP(G2603,'Tipo de carga'!A:A,'Tipo de carga'!B:B))</f>
        <v>Autoabasto</v>
      </c>
      <c r="L2603" s="37">
        <f t="shared" si="2"/>
        <v>43</v>
      </c>
      <c r="M2603" s="37">
        <f t="shared" si="3"/>
        <v>23</v>
      </c>
      <c r="N2603" s="37">
        <f t="shared" si="4"/>
        <v>10</v>
      </c>
      <c r="O2603" s="37" t="str">
        <f t="array" ref="O2603">IFERROR(XLOOKUP(K2603,'Tipo de carga'!B:B,'Tipo de carga'!C:C))</f>
        <v>Diesel</v>
      </c>
    </row>
    <row r="2604">
      <c r="A2604" s="36">
        <v>1996.0</v>
      </c>
      <c r="B2604" s="37" t="str">
        <f>IFERROR(VLOOKUP(A2604,'asig octubre'!$A$2:$C$442,3,0))</f>
        <v>MeLi Dedicado Merida</v>
      </c>
      <c r="C2604" s="37" t="str">
        <f>IFERROR(VLOOKUP(A2604,'asig octubre'!$A$2:$B$442,2,0))</f>
        <v>EC-05</v>
      </c>
      <c r="D2604" s="38">
        <v>45588.52400462963</v>
      </c>
      <c r="E2604" s="36" t="s">
        <v>530</v>
      </c>
      <c r="F2604" s="37" t="str">
        <f t="array" ref="F2604">IFERROR(XLOOKUP(E2604,Operadores!A:A,Operadores!B:B))</f>
        <v>CADCAR</v>
      </c>
      <c r="G2604" s="36" t="s">
        <v>274</v>
      </c>
      <c r="H2604" s="39">
        <v>19.76</v>
      </c>
      <c r="I2604" s="40">
        <v>301.0</v>
      </c>
      <c r="J2604" s="41">
        <f t="shared" si="5"/>
        <v>5947.76</v>
      </c>
      <c r="K2604" s="37" t="str">
        <f t="array" ref="K2604">IFERROR(XLOOKUP(G2604,'Tipo de carga'!A:A,'Tipo de carga'!B:B))</f>
        <v>Autoabasto</v>
      </c>
      <c r="L2604" s="37">
        <f t="shared" si="2"/>
        <v>43</v>
      </c>
      <c r="M2604" s="37">
        <f t="shared" si="3"/>
        <v>23</v>
      </c>
      <c r="N2604" s="37">
        <f t="shared" si="4"/>
        <v>10</v>
      </c>
      <c r="O2604" s="37" t="str">
        <f t="array" ref="O2604">IFERROR(XLOOKUP(K2604,'Tipo de carga'!B:B,'Tipo de carga'!C:C))</f>
        <v>Diesel</v>
      </c>
    </row>
    <row r="2605">
      <c r="A2605" s="36">
        <v>2016.0</v>
      </c>
      <c r="B2605" s="37" t="str">
        <f>IFERROR(VLOOKUP(A2605,'asig octubre'!$A$2:$C$442,3,0))</f>
        <v>MeLi asignado SD</v>
      </c>
      <c r="C2605" s="37" t="str">
        <f>IFERROR(VLOOKUP(A2605,'asig octubre'!$A$2:$B$442,2,0))</f>
        <v>EC-05</v>
      </c>
      <c r="D2605" s="38">
        <v>45588.51949074074</v>
      </c>
      <c r="E2605" s="36" t="s">
        <v>161</v>
      </c>
      <c r="F2605" s="37" t="str">
        <f t="array" ref="F2605">IFERROR(XLOOKUP(E2605,Operadores!A:A,Operadores!B:B))</f>
        <v>SANART</v>
      </c>
      <c r="G2605" s="36" t="s">
        <v>274</v>
      </c>
      <c r="H2605" s="39">
        <v>19.76</v>
      </c>
      <c r="I2605" s="40">
        <v>466.0</v>
      </c>
      <c r="J2605" s="41">
        <f t="shared" si="5"/>
        <v>9208.16</v>
      </c>
      <c r="K2605" s="37" t="str">
        <f t="array" ref="K2605">IFERROR(XLOOKUP(G2605,'Tipo de carga'!A:A,'Tipo de carga'!B:B))</f>
        <v>Autoabasto</v>
      </c>
      <c r="L2605" s="37">
        <f t="shared" si="2"/>
        <v>43</v>
      </c>
      <c r="M2605" s="37">
        <f t="shared" si="3"/>
        <v>23</v>
      </c>
      <c r="N2605" s="37">
        <f t="shared" si="4"/>
        <v>10</v>
      </c>
      <c r="O2605" s="37" t="str">
        <f t="array" ref="O2605">IFERROR(XLOOKUP(K2605,'Tipo de carga'!B:B,'Tipo de carga'!C:C))</f>
        <v>Diesel</v>
      </c>
    </row>
    <row r="2606">
      <c r="A2606" s="36">
        <v>2055.0</v>
      </c>
      <c r="B2606" s="37" t="str">
        <f>IFERROR(VLOOKUP(A2606,'asig octubre'!$A$2:$C$442,3,0))</f>
        <v>Crisa</v>
      </c>
      <c r="C2606" s="37" t="str">
        <f>IFERROR(VLOOKUP(A2606,'asig octubre'!$A$2:$B$442,2,0))</f>
        <v>EC-07</v>
      </c>
      <c r="D2606" s="38">
        <v>45588.44</v>
      </c>
      <c r="E2606" s="36" t="s">
        <v>439</v>
      </c>
      <c r="F2606" s="37" t="str">
        <f t="array" ref="F2606">IFERROR(XLOOKUP(E2606,Operadores!A:A,Operadores!B:B))</f>
        <v>RAMJUA04</v>
      </c>
      <c r="G2606" s="36" t="s">
        <v>274</v>
      </c>
      <c r="H2606" s="39">
        <v>19.76</v>
      </c>
      <c r="I2606" s="40">
        <v>317.0</v>
      </c>
      <c r="J2606" s="41">
        <f t="shared" si="5"/>
        <v>6263.92</v>
      </c>
      <c r="K2606" s="37" t="str">
        <f t="array" ref="K2606">IFERROR(XLOOKUP(G2606,'Tipo de carga'!A:A,'Tipo de carga'!B:B))</f>
        <v>Autoabasto</v>
      </c>
      <c r="L2606" s="37">
        <f t="shared" si="2"/>
        <v>43</v>
      </c>
      <c r="M2606" s="37">
        <f t="shared" si="3"/>
        <v>23</v>
      </c>
      <c r="N2606" s="37">
        <f t="shared" si="4"/>
        <v>10</v>
      </c>
      <c r="O2606" s="37" t="str">
        <f t="array" ref="O2606">IFERROR(XLOOKUP(K2606,'Tipo de carga'!B:B,'Tipo de carga'!C:C))</f>
        <v>Diesel</v>
      </c>
    </row>
    <row r="2607">
      <c r="A2607" s="36">
        <v>1868.0</v>
      </c>
      <c r="B2607" s="37" t="str">
        <f>IFERROR(VLOOKUP(A2607,'asig octubre'!$A$2:$C$442,3,0))</f>
        <v>Circuitos Mty</v>
      </c>
      <c r="C2607" s="37" t="str">
        <f>IFERROR(VLOOKUP(A2607,'asig octubre'!$A$2:$B$442,2,0))</f>
        <v>EC-07</v>
      </c>
      <c r="D2607" s="38">
        <v>45588.42061342593</v>
      </c>
      <c r="E2607" s="36" t="s">
        <v>273</v>
      </c>
      <c r="F2607" s="37" t="str">
        <f t="array" ref="F2607">IFERROR(XLOOKUP(E2607,Operadores!A:A,Operadores!B:B))</f>
        <v>VAZJU02</v>
      </c>
      <c r="G2607" s="36" t="s">
        <v>274</v>
      </c>
      <c r="H2607" s="39">
        <v>19.76</v>
      </c>
      <c r="I2607" s="40">
        <v>575.0</v>
      </c>
      <c r="J2607" s="41">
        <f t="shared" si="5"/>
        <v>11362</v>
      </c>
      <c r="K2607" s="37" t="str">
        <f t="array" ref="K2607">IFERROR(XLOOKUP(G2607,'Tipo de carga'!A:A,'Tipo de carga'!B:B))</f>
        <v>Autoabasto</v>
      </c>
      <c r="L2607" s="37">
        <f t="shared" si="2"/>
        <v>43</v>
      </c>
      <c r="M2607" s="37">
        <f t="shared" si="3"/>
        <v>23</v>
      </c>
      <c r="N2607" s="37">
        <f t="shared" si="4"/>
        <v>10</v>
      </c>
      <c r="O2607" s="37" t="str">
        <f t="array" ref="O2607">IFERROR(XLOOKUP(K2607,'Tipo de carga'!B:B,'Tipo de carga'!C:C))</f>
        <v>Diesel</v>
      </c>
    </row>
    <row r="2608">
      <c r="A2608" s="36">
        <v>2054.0</v>
      </c>
      <c r="B2608" s="37" t="str">
        <f>IFERROR(VLOOKUP(A2608,'asig octubre'!$A$2:$C$442,3,0))</f>
        <v>Crisa</v>
      </c>
      <c r="C2608" s="37" t="str">
        <f>IFERROR(VLOOKUP(A2608,'asig octubre'!$A$2:$B$442,2,0))</f>
        <v>EC-07</v>
      </c>
      <c r="D2608" s="38">
        <v>45588.40054398148</v>
      </c>
      <c r="E2608" s="36" t="s">
        <v>464</v>
      </c>
      <c r="F2608" s="37" t="str">
        <f t="array" ref="F2608">IFERROR(XLOOKUP(E2608,Operadores!A:A,Operadores!B:B))</f>
        <v>LOPAND</v>
      </c>
      <c r="G2608" s="36" t="s">
        <v>274</v>
      </c>
      <c r="H2608" s="39">
        <v>19.76</v>
      </c>
      <c r="I2608" s="40">
        <v>80.0</v>
      </c>
      <c r="J2608" s="41">
        <f t="shared" si="5"/>
        <v>1580.8</v>
      </c>
      <c r="K2608" s="37" t="str">
        <f t="array" ref="K2608">IFERROR(XLOOKUP(G2608,'Tipo de carga'!A:A,'Tipo de carga'!B:B))</f>
        <v>Autoabasto</v>
      </c>
      <c r="L2608" s="37">
        <f t="shared" si="2"/>
        <v>43</v>
      </c>
      <c r="M2608" s="37">
        <f t="shared" si="3"/>
        <v>23</v>
      </c>
      <c r="N2608" s="37">
        <f t="shared" si="4"/>
        <v>10</v>
      </c>
      <c r="O2608" s="37" t="str">
        <f t="array" ref="O2608">IFERROR(XLOOKUP(K2608,'Tipo de carga'!B:B,'Tipo de carga'!C:C))</f>
        <v>Diesel</v>
      </c>
    </row>
    <row r="2609">
      <c r="A2609" s="36">
        <v>1764.0</v>
      </c>
      <c r="B2609" s="37" t="str">
        <f>IFERROR(VLOOKUP(A2609,'asig octubre'!$A$2:$C$442,3,0))</f>
        <v>Polaris</v>
      </c>
      <c r="C2609" s="37" t="str">
        <f>IFERROR(VLOOKUP(A2609,'asig octubre'!$A$2:$B$442,2,0))</f>
        <v>EC-07</v>
      </c>
      <c r="D2609" s="38">
        <v>45588.37086805556</v>
      </c>
      <c r="E2609" s="36" t="s">
        <v>458</v>
      </c>
      <c r="F2609" s="37" t="str">
        <f t="array" ref="F2609">IFERROR(XLOOKUP(E2609,Operadores!A:A,Operadores!B:B))</f>
        <v>ZAVJOS01X</v>
      </c>
      <c r="G2609" s="36" t="s">
        <v>274</v>
      </c>
      <c r="H2609" s="39">
        <v>19.76</v>
      </c>
      <c r="I2609" s="40">
        <v>273.0</v>
      </c>
      <c r="J2609" s="41">
        <f t="shared" si="5"/>
        <v>5394.48</v>
      </c>
      <c r="K2609" s="37" t="str">
        <f t="array" ref="K2609">IFERROR(XLOOKUP(G2609,'Tipo de carga'!A:A,'Tipo de carga'!B:B))</f>
        <v>Autoabasto</v>
      </c>
      <c r="L2609" s="37">
        <f t="shared" si="2"/>
        <v>43</v>
      </c>
      <c r="M2609" s="37">
        <f t="shared" si="3"/>
        <v>23</v>
      </c>
      <c r="N2609" s="37">
        <f t="shared" si="4"/>
        <v>10</v>
      </c>
      <c r="O2609" s="37" t="str">
        <f t="array" ref="O2609">IFERROR(XLOOKUP(K2609,'Tipo de carga'!B:B,'Tipo de carga'!C:C))</f>
        <v>Diesel</v>
      </c>
    </row>
    <row r="2610">
      <c r="A2610" s="36">
        <v>1718.0</v>
      </c>
      <c r="B2610" s="37" t="str">
        <f>IFERROR(VLOOKUP(A2610,'asig octubre'!$A$2:$C$442,3,0))</f>
        <v>PISA Gdl</v>
      </c>
      <c r="C2610" s="37" t="str">
        <f>IFERROR(VLOOKUP(A2610,'asig octubre'!$A$2:$B$442,2,0))</f>
        <v>EC-06</v>
      </c>
      <c r="D2610" s="38">
        <v>45588.234872685185</v>
      </c>
      <c r="E2610" s="36" t="s">
        <v>361</v>
      </c>
      <c r="F2610" s="37" t="str">
        <f t="array" ref="F2610">IFERROR(XLOOKUP(E2610,Operadores!A:A,Operadores!B:B))</f>
        <v>HERLUI03</v>
      </c>
      <c r="G2610" s="36" t="s">
        <v>274</v>
      </c>
      <c r="H2610" s="39">
        <v>19.76</v>
      </c>
      <c r="I2610" s="40">
        <v>435.0</v>
      </c>
      <c r="J2610" s="41">
        <f t="shared" si="5"/>
        <v>8595.6</v>
      </c>
      <c r="K2610" s="37" t="str">
        <f t="array" ref="K2610">IFERROR(XLOOKUP(G2610,'Tipo de carga'!A:A,'Tipo de carga'!B:B))</f>
        <v>Autoabasto</v>
      </c>
      <c r="L2610" s="37">
        <f t="shared" si="2"/>
        <v>43</v>
      </c>
      <c r="M2610" s="37">
        <f t="shared" si="3"/>
        <v>23</v>
      </c>
      <c r="N2610" s="37">
        <f t="shared" si="4"/>
        <v>10</v>
      </c>
      <c r="O2610" s="37" t="str">
        <f t="array" ref="O2610">IFERROR(XLOOKUP(K2610,'Tipo de carga'!B:B,'Tipo de carga'!C:C))</f>
        <v>Diesel</v>
      </c>
    </row>
    <row r="2611">
      <c r="A2611" s="36">
        <v>1730.0</v>
      </c>
      <c r="B2611" s="37" t="str">
        <f>IFERROR(VLOOKUP(A2611,'asig octubre'!$A$2:$C$442,3,0))</f>
        <v>Wm Sencillo</v>
      </c>
      <c r="C2611" s="37" t="str">
        <f>IFERROR(VLOOKUP(A2611,'asig octubre'!$A$2:$B$442,2,0))</f>
        <v>EC-08</v>
      </c>
      <c r="D2611" s="38">
        <v>45588.305289351854</v>
      </c>
      <c r="E2611" s="36" t="s">
        <v>286</v>
      </c>
      <c r="F2611" s="37" t="str">
        <f t="array" ref="F2611">IFERROR(XLOOKUP(E2611,Operadores!A:A,Operadores!B:B))</f>
        <v>LOPERI</v>
      </c>
      <c r="G2611" s="36" t="s">
        <v>42</v>
      </c>
      <c r="H2611" s="39">
        <v>19.80377</v>
      </c>
      <c r="I2611" s="40">
        <v>425.04</v>
      </c>
      <c r="J2611" s="41">
        <f t="shared" si="5"/>
        <v>8417.394401</v>
      </c>
      <c r="K2611" s="37" t="str">
        <f t="array" ref="K2611">IFERROR(XLOOKUP(G2611,'Tipo de carga'!A:A,'Tipo de carga'!B:B))</f>
        <v>Autoabasto</v>
      </c>
      <c r="L2611" s="37">
        <f t="shared" si="2"/>
        <v>43</v>
      </c>
      <c r="M2611" s="37">
        <f t="shared" si="3"/>
        <v>23</v>
      </c>
      <c r="N2611" s="37">
        <f t="shared" si="4"/>
        <v>10</v>
      </c>
      <c r="O2611" s="37" t="str">
        <f t="array" ref="O2611">IFERROR(XLOOKUP(K2611,'Tipo de carga'!B:B,'Tipo de carga'!C:C))</f>
        <v>Diesel</v>
      </c>
    </row>
    <row r="2612">
      <c r="A2612" s="36">
        <v>1808.0</v>
      </c>
      <c r="B2612" s="37" t="str">
        <f>IFERROR(VLOOKUP(A2612,'asig octubre'!$A$2:$C$442,3,0))</f>
        <v>Sayer Full</v>
      </c>
      <c r="C2612" s="37" t="str">
        <f>IFERROR(VLOOKUP(A2612,'asig octubre'!$A$2:$B$442,2,0))</f>
        <v>EC-04</v>
      </c>
      <c r="D2612" s="38">
        <v>45588.305289351854</v>
      </c>
      <c r="E2612" s="36" t="s">
        <v>55</v>
      </c>
      <c r="F2612" s="37" t="str">
        <f t="array" ref="F2612">IFERROR(XLOOKUP(E2612,Operadores!A:A,Operadores!B:B))</f>
        <v>ZAPNO</v>
      </c>
      <c r="G2612" s="36" t="s">
        <v>42</v>
      </c>
      <c r="H2612" s="39">
        <v>19.80377</v>
      </c>
      <c r="I2612" s="40">
        <v>490.0</v>
      </c>
      <c r="J2612" s="41">
        <f t="shared" si="5"/>
        <v>9703.8473</v>
      </c>
      <c r="K2612" s="37" t="str">
        <f t="array" ref="K2612">IFERROR(XLOOKUP(G2612,'Tipo de carga'!A:A,'Tipo de carga'!B:B))</f>
        <v>Autoabasto</v>
      </c>
      <c r="L2612" s="37">
        <f t="shared" si="2"/>
        <v>43</v>
      </c>
      <c r="M2612" s="37">
        <f t="shared" si="3"/>
        <v>23</v>
      </c>
      <c r="N2612" s="37">
        <f t="shared" si="4"/>
        <v>10</v>
      </c>
      <c r="O2612" s="37" t="str">
        <f t="array" ref="O2612">IFERROR(XLOOKUP(K2612,'Tipo de carga'!B:B,'Tipo de carga'!C:C))</f>
        <v>Diesel</v>
      </c>
    </row>
    <row r="2613">
      <c r="A2613" s="36">
        <v>1816.0</v>
      </c>
      <c r="B2613" s="37" t="str">
        <f>IFERROR(VLOOKUP(A2613,'asig octubre'!$A$2:$C$442,3,0))</f>
        <v>Wm Full</v>
      </c>
      <c r="C2613" s="37" t="str">
        <f>IFERROR(VLOOKUP(A2613,'asig octubre'!$A$2:$B$442,2,0))</f>
        <v>EC-08</v>
      </c>
      <c r="D2613" s="38">
        <v>45588.305289351854</v>
      </c>
      <c r="E2613" s="36" t="s">
        <v>278</v>
      </c>
      <c r="F2613" s="37" t="str">
        <f t="array" ref="F2613">IFERROR(XLOOKUP(E2613,Operadores!A:A,Operadores!B:B))</f>
        <v>RAMBAR</v>
      </c>
      <c r="G2613" s="36" t="s">
        <v>42</v>
      </c>
      <c r="H2613" s="39">
        <v>19.80377</v>
      </c>
      <c r="I2613" s="40">
        <v>340.0</v>
      </c>
      <c r="J2613" s="41">
        <f t="shared" si="5"/>
        <v>6733.2818</v>
      </c>
      <c r="K2613" s="37" t="str">
        <f t="array" ref="K2613">IFERROR(XLOOKUP(G2613,'Tipo de carga'!A:A,'Tipo de carga'!B:B))</f>
        <v>Autoabasto</v>
      </c>
      <c r="L2613" s="37">
        <f t="shared" si="2"/>
        <v>43</v>
      </c>
      <c r="M2613" s="37">
        <f t="shared" si="3"/>
        <v>23</v>
      </c>
      <c r="N2613" s="37">
        <f t="shared" si="4"/>
        <v>10</v>
      </c>
      <c r="O2613" s="37" t="str">
        <f t="array" ref="O2613">IFERROR(XLOOKUP(K2613,'Tipo de carga'!B:B,'Tipo de carga'!C:C))</f>
        <v>Diesel</v>
      </c>
    </row>
    <row r="2614">
      <c r="A2614" s="36">
        <v>1715.0</v>
      </c>
      <c r="B2614" s="37" t="str">
        <f>IFERROR(VLOOKUP(A2614,'asig octubre'!$A$2:$C$442,3,0))</f>
        <v>Wm Sencillo</v>
      </c>
      <c r="C2614" s="37" t="str">
        <f>IFERROR(VLOOKUP(A2614,'asig octubre'!$A$2:$B$442,2,0))</f>
        <v>EC-08</v>
      </c>
      <c r="D2614" s="38">
        <v>45588.305289351854</v>
      </c>
      <c r="E2614" s="36" t="s">
        <v>471</v>
      </c>
      <c r="F2614" s="37" t="str">
        <f t="array" ref="F2614">IFERROR(XLOOKUP(E2614,Operadores!A:A,Operadores!B:B))</f>
        <v>RICFRA</v>
      </c>
      <c r="G2614" s="36" t="s">
        <v>42</v>
      </c>
      <c r="H2614" s="39">
        <v>19.80377</v>
      </c>
      <c r="I2614" s="40">
        <v>388.42</v>
      </c>
      <c r="J2614" s="41">
        <f t="shared" si="5"/>
        <v>7692.180343</v>
      </c>
      <c r="K2614" s="37" t="str">
        <f t="array" ref="K2614">IFERROR(XLOOKUP(G2614,'Tipo de carga'!A:A,'Tipo de carga'!B:B))</f>
        <v>Autoabasto</v>
      </c>
      <c r="L2614" s="37">
        <f t="shared" si="2"/>
        <v>43</v>
      </c>
      <c r="M2614" s="37">
        <f t="shared" si="3"/>
        <v>23</v>
      </c>
      <c r="N2614" s="37">
        <f t="shared" si="4"/>
        <v>10</v>
      </c>
      <c r="O2614" s="37" t="str">
        <f t="array" ref="O2614">IFERROR(XLOOKUP(K2614,'Tipo de carga'!B:B,'Tipo de carga'!C:C))</f>
        <v>Diesel</v>
      </c>
    </row>
    <row r="2615">
      <c r="A2615" s="36">
        <v>2006.0</v>
      </c>
      <c r="B2615" s="37" t="str">
        <f>IFERROR(VLOOKUP(A2615,'asig octubre'!$A$2:$C$442,3,0))</f>
        <v>MeLi Dedicado Merida</v>
      </c>
      <c r="C2615" s="37" t="str">
        <f>IFERROR(VLOOKUP(A2615,'asig octubre'!$A$2:$B$442,2,0))</f>
        <v>EC-05</v>
      </c>
      <c r="D2615" s="38">
        <v>45588.305289351854</v>
      </c>
      <c r="E2615" s="36" t="s">
        <v>482</v>
      </c>
      <c r="F2615" s="37" t="str">
        <f t="array" ref="F2615">IFERROR(XLOOKUP(E2615,Operadores!A:A,Operadores!B:B))</f>
        <v>RIVJOS</v>
      </c>
      <c r="G2615" s="36" t="s">
        <v>42</v>
      </c>
      <c r="H2615" s="39">
        <v>19.80377</v>
      </c>
      <c r="I2615" s="40">
        <v>237.71</v>
      </c>
      <c r="J2615" s="41">
        <f t="shared" si="5"/>
        <v>4707.554167</v>
      </c>
      <c r="K2615" s="37" t="str">
        <f t="array" ref="K2615">IFERROR(XLOOKUP(G2615,'Tipo de carga'!A:A,'Tipo de carga'!B:B))</f>
        <v>Autoabasto</v>
      </c>
      <c r="L2615" s="37">
        <f t="shared" si="2"/>
        <v>43</v>
      </c>
      <c r="M2615" s="37">
        <f t="shared" si="3"/>
        <v>23</v>
      </c>
      <c r="N2615" s="37">
        <f t="shared" si="4"/>
        <v>10</v>
      </c>
      <c r="O2615" s="37" t="str">
        <f t="array" ref="O2615">IFERROR(XLOOKUP(K2615,'Tipo de carga'!B:B,'Tipo de carga'!C:C))</f>
        <v>Diesel</v>
      </c>
    </row>
    <row r="2616">
      <c r="A2616" s="36">
        <v>1804.0</v>
      </c>
      <c r="B2616" s="37" t="str">
        <f>IFERROR(VLOOKUP(A2616,'asig octubre'!$A$2:$C$442,3,0))</f>
        <v>Sayer Full</v>
      </c>
      <c r="C2616" s="37" t="str">
        <f>IFERROR(VLOOKUP(A2616,'asig octubre'!$A$2:$B$442,2,0))</f>
        <v>EC-04</v>
      </c>
      <c r="D2616" s="38">
        <v>45588.305289351854</v>
      </c>
      <c r="E2616" s="36" t="s">
        <v>475</v>
      </c>
      <c r="F2616" s="37" t="str">
        <f t="array" ref="F2616">IFERROR(XLOOKUP(E2616,Operadores!A:A,Operadores!B:B))</f>
        <v>AGUERN</v>
      </c>
      <c r="G2616" s="36" t="s">
        <v>42</v>
      </c>
      <c r="H2616" s="39">
        <v>19.80377</v>
      </c>
      <c r="I2616" s="40">
        <v>810.03</v>
      </c>
      <c r="J2616" s="41">
        <f t="shared" si="5"/>
        <v>16041.64781</v>
      </c>
      <c r="K2616" s="37" t="str">
        <f t="array" ref="K2616">IFERROR(XLOOKUP(G2616,'Tipo de carga'!A:A,'Tipo de carga'!B:B))</f>
        <v>Autoabasto</v>
      </c>
      <c r="L2616" s="37">
        <f t="shared" si="2"/>
        <v>43</v>
      </c>
      <c r="M2616" s="37">
        <f t="shared" si="3"/>
        <v>23</v>
      </c>
      <c r="N2616" s="37">
        <f t="shared" si="4"/>
        <v>10</v>
      </c>
      <c r="O2616" s="37" t="str">
        <f t="array" ref="O2616">IFERROR(XLOOKUP(K2616,'Tipo de carga'!B:B,'Tipo de carga'!C:C))</f>
        <v>Diesel</v>
      </c>
    </row>
    <row r="2617">
      <c r="A2617" s="36">
        <v>1761.0</v>
      </c>
      <c r="B2617" s="37" t="str">
        <f>IFERROR(VLOOKUP(A2617,'asig octubre'!$A$2:$C$442,3,0))</f>
        <v>Wm Full</v>
      </c>
      <c r="C2617" s="37" t="str">
        <f>IFERROR(VLOOKUP(A2617,'asig octubre'!$A$2:$B$442,2,0))</f>
        <v>EC-08</v>
      </c>
      <c r="D2617" s="38">
        <v>45588.305289351854</v>
      </c>
      <c r="E2617" s="36" t="s">
        <v>521</v>
      </c>
      <c r="F2617" s="37" t="str">
        <f t="array" ref="F2617">IFERROR(XLOOKUP(E2617,Operadores!A:A,Operadores!B:B))</f>
        <v>COPJAI</v>
      </c>
      <c r="G2617" s="36" t="s">
        <v>42</v>
      </c>
      <c r="H2617" s="39">
        <v>19.80377</v>
      </c>
      <c r="I2617" s="40">
        <v>385.04</v>
      </c>
      <c r="J2617" s="41">
        <f t="shared" si="5"/>
        <v>7625.243601</v>
      </c>
      <c r="K2617" s="37" t="str">
        <f t="array" ref="K2617">IFERROR(XLOOKUP(G2617,'Tipo de carga'!A:A,'Tipo de carga'!B:B))</f>
        <v>Autoabasto</v>
      </c>
      <c r="L2617" s="37">
        <f t="shared" si="2"/>
        <v>43</v>
      </c>
      <c r="M2617" s="37">
        <f t="shared" si="3"/>
        <v>23</v>
      </c>
      <c r="N2617" s="37">
        <f t="shared" si="4"/>
        <v>10</v>
      </c>
      <c r="O2617" s="37" t="str">
        <f t="array" ref="O2617">IFERROR(XLOOKUP(K2617,'Tipo de carga'!B:B,'Tipo de carga'!C:C))</f>
        <v>Diesel</v>
      </c>
    </row>
    <row r="2618">
      <c r="A2618" s="36">
        <v>1966.0</v>
      </c>
      <c r="B2618" s="37" t="str">
        <f>IFERROR(VLOOKUP(A2618,'asig octubre'!$A$2:$C$442,3,0))</f>
        <v>Sayer Sencillo</v>
      </c>
      <c r="C2618" s="37" t="str">
        <f>IFERROR(VLOOKUP(A2618,'asig octubre'!$A$2:$B$442,2,0))</f>
        <v>EC-04</v>
      </c>
      <c r="D2618" s="38">
        <v>45588.305289351854</v>
      </c>
      <c r="E2618" s="36" t="s">
        <v>28</v>
      </c>
      <c r="F2618" s="37" t="str">
        <f t="array" ref="F2618">IFERROR(XLOOKUP(E2618,Operadores!A:A,Operadores!B:B))</f>
        <v>SANJE01</v>
      </c>
      <c r="G2618" s="36" t="s">
        <v>42</v>
      </c>
      <c r="H2618" s="39">
        <v>19.80377</v>
      </c>
      <c r="I2618" s="40">
        <v>605.94</v>
      </c>
      <c r="J2618" s="41">
        <f t="shared" si="5"/>
        <v>11999.89639</v>
      </c>
      <c r="K2618" s="37" t="str">
        <f t="array" ref="K2618">IFERROR(XLOOKUP(G2618,'Tipo de carga'!A:A,'Tipo de carga'!B:B))</f>
        <v>Autoabasto</v>
      </c>
      <c r="L2618" s="37">
        <f t="shared" si="2"/>
        <v>43</v>
      </c>
      <c r="M2618" s="37">
        <f t="shared" si="3"/>
        <v>23</v>
      </c>
      <c r="N2618" s="37">
        <f t="shared" si="4"/>
        <v>10</v>
      </c>
      <c r="O2618" s="37" t="str">
        <f t="array" ref="O2618">IFERROR(XLOOKUP(K2618,'Tipo de carga'!B:B,'Tipo de carga'!C:C))</f>
        <v>Diesel</v>
      </c>
    </row>
    <row r="2619">
      <c r="A2619" s="36">
        <v>2026.0</v>
      </c>
      <c r="B2619" s="37" t="str">
        <f>IFERROR(VLOOKUP(A2619,'asig octubre'!$A$2:$C$442,3,0))</f>
        <v>Available</v>
      </c>
      <c r="C2619" s="37" t="str">
        <f>IFERROR(VLOOKUP(A2619,'asig octubre'!$A$2:$B$442,2,0))</f>
        <v>TTE</v>
      </c>
      <c r="D2619" s="38">
        <v>45588.305289351854</v>
      </c>
      <c r="E2619" s="36" t="s">
        <v>492</v>
      </c>
      <c r="F2619" s="37" t="str">
        <f t="array" ref="F2619">IFERROR(XLOOKUP(E2619,Operadores!A:A,Operadores!B:B))</f>
        <v>CRUTOM</v>
      </c>
      <c r="G2619" s="36" t="s">
        <v>42</v>
      </c>
      <c r="H2619" s="39">
        <v>19.80377</v>
      </c>
      <c r="I2619" s="40">
        <v>86.0</v>
      </c>
      <c r="J2619" s="41">
        <f t="shared" si="5"/>
        <v>1703.12422</v>
      </c>
      <c r="K2619" s="37" t="str">
        <f t="array" ref="K2619">IFERROR(XLOOKUP(G2619,'Tipo de carga'!A:A,'Tipo de carga'!B:B))</f>
        <v>Autoabasto</v>
      </c>
      <c r="L2619" s="37">
        <f t="shared" si="2"/>
        <v>43</v>
      </c>
      <c r="M2619" s="37">
        <f t="shared" si="3"/>
        <v>23</v>
      </c>
      <c r="N2619" s="37">
        <f t="shared" si="4"/>
        <v>10</v>
      </c>
      <c r="O2619" s="37" t="str">
        <f t="array" ref="O2619">IFERROR(XLOOKUP(K2619,'Tipo de carga'!B:B,'Tipo de carga'!C:C))</f>
        <v>Diesel</v>
      </c>
    </row>
    <row r="2620">
      <c r="A2620" s="36">
        <v>1997.0</v>
      </c>
      <c r="B2620" s="37" t="str">
        <f>IFERROR(VLOOKUP(A2620,'asig octubre'!$A$2:$C$442,3,0))</f>
        <v>MeLi Dedicado Merida</v>
      </c>
      <c r="C2620" s="37" t="str">
        <f>IFERROR(VLOOKUP(A2620,'asig octubre'!$A$2:$B$442,2,0))</f>
        <v>EC-05</v>
      </c>
      <c r="D2620" s="38">
        <v>45588.295578703706</v>
      </c>
      <c r="E2620" s="36" t="s">
        <v>391</v>
      </c>
      <c r="F2620" s="37" t="str">
        <f t="array" ref="F2620">IFERROR(XLOOKUP(E2620,Operadores!A:A,Operadores!B:B))</f>
        <v>HERVIC02</v>
      </c>
      <c r="G2620" s="36" t="s">
        <v>42</v>
      </c>
      <c r="H2620" s="39">
        <v>19.80377</v>
      </c>
      <c r="I2620" s="40">
        <v>160.0</v>
      </c>
      <c r="J2620" s="41">
        <f t="shared" si="5"/>
        <v>3168.6032</v>
      </c>
      <c r="K2620" s="37" t="str">
        <f t="array" ref="K2620">IFERROR(XLOOKUP(G2620,'Tipo de carga'!A:A,'Tipo de carga'!B:B))</f>
        <v>Autoabasto</v>
      </c>
      <c r="L2620" s="37">
        <f t="shared" si="2"/>
        <v>43</v>
      </c>
      <c r="M2620" s="37">
        <f t="shared" si="3"/>
        <v>23</v>
      </c>
      <c r="N2620" s="37">
        <f t="shared" si="4"/>
        <v>10</v>
      </c>
      <c r="O2620" s="37" t="str">
        <f t="array" ref="O2620">IFERROR(XLOOKUP(K2620,'Tipo de carga'!B:B,'Tipo de carga'!C:C))</f>
        <v>Diesel</v>
      </c>
    </row>
    <row r="2621">
      <c r="A2621" s="36">
        <v>2024.0</v>
      </c>
      <c r="B2621" s="37" t="str">
        <f>IFERROR(VLOOKUP(A2621,'asig octubre'!$A$2:$C$442,3,0))</f>
        <v>Available</v>
      </c>
      <c r="C2621" s="37" t="str">
        <f>IFERROR(VLOOKUP(A2621,'asig octubre'!$A$2:$B$442,2,0))</f>
        <v>TTE</v>
      </c>
      <c r="D2621" s="38">
        <v>45588.18861111111</v>
      </c>
      <c r="E2621" s="36" t="s">
        <v>469</v>
      </c>
      <c r="F2621" s="37" t="str">
        <f t="array" ref="F2621">IFERROR(XLOOKUP(E2621,Operadores!A:A,Operadores!B:B))</f>
        <v>DELJOS01</v>
      </c>
      <c r="G2621" s="36" t="s">
        <v>42</v>
      </c>
      <c r="H2621" s="39">
        <v>19.80377</v>
      </c>
      <c r="I2621" s="40">
        <v>255.0</v>
      </c>
      <c r="J2621" s="41">
        <f t="shared" si="5"/>
        <v>5049.96135</v>
      </c>
      <c r="K2621" s="37" t="str">
        <f t="array" ref="K2621">IFERROR(XLOOKUP(G2621,'Tipo de carga'!A:A,'Tipo de carga'!B:B))</f>
        <v>Autoabasto</v>
      </c>
      <c r="L2621" s="37">
        <f t="shared" si="2"/>
        <v>43</v>
      </c>
      <c r="M2621" s="37">
        <f t="shared" si="3"/>
        <v>23</v>
      </c>
      <c r="N2621" s="37">
        <f t="shared" si="4"/>
        <v>10</v>
      </c>
      <c r="O2621" s="37" t="str">
        <f t="array" ref="O2621">IFERROR(XLOOKUP(K2621,'Tipo de carga'!B:B,'Tipo de carga'!C:C))</f>
        <v>Diesel</v>
      </c>
    </row>
    <row r="2622">
      <c r="A2622" s="36">
        <v>1945.0</v>
      </c>
      <c r="B2622" s="37" t="str">
        <f>IFERROR(VLOOKUP(A2622,'asig octubre'!$A$2:$C$442,3,0))</f>
        <v>MeLi asignado SD</v>
      </c>
      <c r="C2622" s="37" t="str">
        <f>IFERROR(VLOOKUP(A2622,'asig octubre'!$A$2:$B$442,2,0))</f>
        <v>EC-05</v>
      </c>
      <c r="D2622" s="38">
        <v>45588.16091435185</v>
      </c>
      <c r="E2622" s="36" t="s">
        <v>349</v>
      </c>
      <c r="F2622" s="37" t="str">
        <f t="array" ref="F2622">IFERROR(XLOOKUP(E2622,Operadores!A:A,Operadores!B:B))</f>
        <v>GUEGAB</v>
      </c>
      <c r="G2622" s="36" t="s">
        <v>42</v>
      </c>
      <c r="H2622" s="39">
        <v>19.80377</v>
      </c>
      <c r="I2622" s="40">
        <v>270.0</v>
      </c>
      <c r="J2622" s="41">
        <f t="shared" si="5"/>
        <v>5347.0179</v>
      </c>
      <c r="K2622" s="37" t="str">
        <f t="array" ref="K2622">IFERROR(XLOOKUP(G2622,'Tipo de carga'!A:A,'Tipo de carga'!B:B))</f>
        <v>Autoabasto</v>
      </c>
      <c r="L2622" s="37">
        <f t="shared" si="2"/>
        <v>43</v>
      </c>
      <c r="M2622" s="37">
        <f t="shared" si="3"/>
        <v>23</v>
      </c>
      <c r="N2622" s="37">
        <f t="shared" si="4"/>
        <v>10</v>
      </c>
      <c r="O2622" s="37" t="str">
        <f t="array" ref="O2622">IFERROR(XLOOKUP(K2622,'Tipo de carga'!B:B,'Tipo de carga'!C:C))</f>
        <v>Diesel</v>
      </c>
    </row>
    <row r="2623">
      <c r="A2623" s="36">
        <v>2028.0</v>
      </c>
      <c r="B2623" s="37" t="str">
        <f>IFERROR(VLOOKUP(A2623,'asig octubre'!$A$2:$C$442,3,0))</f>
        <v>Available</v>
      </c>
      <c r="C2623" s="37" t="str">
        <f>IFERROR(VLOOKUP(A2623,'asig octubre'!$A$2:$B$442,2,0))</f>
        <v>TTE</v>
      </c>
      <c r="D2623" s="38">
        <v>45588.15859953704</v>
      </c>
      <c r="E2623" s="36" t="s">
        <v>246</v>
      </c>
      <c r="F2623" s="37" t="str">
        <f t="array" ref="F2623">IFERROR(XLOOKUP(E2623,Operadores!A:A,Operadores!B:B))</f>
        <v>LUNADO</v>
      </c>
      <c r="G2623" s="36" t="s">
        <v>42</v>
      </c>
      <c r="H2623" s="39">
        <v>19.80377</v>
      </c>
      <c r="I2623" s="40">
        <v>264.0</v>
      </c>
      <c r="J2623" s="41">
        <f t="shared" si="5"/>
        <v>5228.19528</v>
      </c>
      <c r="K2623" s="37" t="str">
        <f t="array" ref="K2623">IFERROR(XLOOKUP(G2623,'Tipo de carga'!A:A,'Tipo de carga'!B:B))</f>
        <v>Autoabasto</v>
      </c>
      <c r="L2623" s="37">
        <f t="shared" si="2"/>
        <v>43</v>
      </c>
      <c r="M2623" s="37">
        <f t="shared" si="3"/>
        <v>23</v>
      </c>
      <c r="N2623" s="37">
        <f t="shared" si="4"/>
        <v>10</v>
      </c>
      <c r="O2623" s="37" t="str">
        <f t="array" ref="O2623">IFERROR(XLOOKUP(K2623,'Tipo de carga'!B:B,'Tipo de carga'!C:C))</f>
        <v>Diesel</v>
      </c>
    </row>
    <row r="2624">
      <c r="A2624" s="36">
        <v>2027.0</v>
      </c>
      <c r="B2624" s="37" t="str">
        <f>IFERROR(VLOOKUP(A2624,'asig octubre'!$A$2:$C$442,3,0))</f>
        <v>Available</v>
      </c>
      <c r="C2624" s="37" t="str">
        <f>IFERROR(VLOOKUP(A2624,'asig octubre'!$A$2:$B$442,2,0))</f>
        <v>TTE</v>
      </c>
      <c r="D2624" s="38">
        <v>45588.03238425926</v>
      </c>
      <c r="E2624" s="36" t="s">
        <v>452</v>
      </c>
      <c r="F2624" s="37" t="str">
        <f t="array" ref="F2624">IFERROR(XLOOKUP(E2624,Operadores!A:A,Operadores!B:B))</f>
        <v>AGUMAU</v>
      </c>
      <c r="G2624" s="36" t="s">
        <v>42</v>
      </c>
      <c r="H2624" s="39">
        <v>19.80377</v>
      </c>
      <c r="I2624" s="40">
        <v>388.0</v>
      </c>
      <c r="J2624" s="41">
        <f t="shared" si="5"/>
        <v>7683.86276</v>
      </c>
      <c r="K2624" s="37" t="str">
        <f t="array" ref="K2624">IFERROR(XLOOKUP(G2624,'Tipo de carga'!A:A,'Tipo de carga'!B:B))</f>
        <v>Autoabasto</v>
      </c>
      <c r="L2624" s="37">
        <f t="shared" si="2"/>
        <v>43</v>
      </c>
      <c r="M2624" s="37">
        <f t="shared" si="3"/>
        <v>23</v>
      </c>
      <c r="N2624" s="37">
        <f t="shared" si="4"/>
        <v>10</v>
      </c>
      <c r="O2624" s="37" t="str">
        <f t="array" ref="O2624">IFERROR(XLOOKUP(K2624,'Tipo de carga'!B:B,'Tipo de carga'!C:C))</f>
        <v>Diesel</v>
      </c>
    </row>
    <row r="2625">
      <c r="A2625" s="36">
        <v>1796.0</v>
      </c>
      <c r="B2625" s="37" t="str">
        <f>IFERROR(VLOOKUP(A2625,'asig octubre'!$A$2:$C$442,3,0))</f>
        <v>Peñafiel Tlajomulco</v>
      </c>
      <c r="C2625" s="37" t="str">
        <f>IFERROR(VLOOKUP(A2625,'asig octubre'!$A$2:$B$442,2,0))</f>
        <v>EC-06</v>
      </c>
      <c r="D2625" s="38">
        <v>45588.20486111111</v>
      </c>
      <c r="E2625" s="36" t="s">
        <v>351</v>
      </c>
      <c r="F2625" s="37" t="str">
        <f t="array" ref="F2625">IFERROR(XLOOKUP(E2625,Operadores!A:A,Operadores!B:B))</f>
        <v>GONOSC</v>
      </c>
      <c r="G2625" s="36" t="s">
        <v>425</v>
      </c>
      <c r="H2625" s="39">
        <v>24.79</v>
      </c>
      <c r="I2625" s="40">
        <v>121.0</v>
      </c>
      <c r="J2625" s="41">
        <f t="shared" si="5"/>
        <v>2999.59</v>
      </c>
      <c r="K2625" s="37" t="str">
        <f t="array" ref="K2625">IFERROR(XLOOKUP(G2625,'Tipo de carga'!A:A,'Tipo de carga'!B:B))</f>
        <v>Ticket</v>
      </c>
      <c r="L2625" s="37">
        <f t="shared" si="2"/>
        <v>43</v>
      </c>
      <c r="M2625" s="37">
        <f t="shared" si="3"/>
        <v>23</v>
      </c>
      <c r="N2625" s="37">
        <f t="shared" si="4"/>
        <v>10</v>
      </c>
      <c r="O2625" s="37" t="str">
        <f t="array" ref="O2625">IFERROR(XLOOKUP(K2625,'Tipo de carga'!B:B,'Tipo de carga'!C:C))</f>
        <v>Diesel</v>
      </c>
    </row>
    <row r="2626">
      <c r="A2626" s="36">
        <v>1782.0</v>
      </c>
      <c r="B2626" s="37" t="str">
        <f>IFERROR(VLOOKUP(A2626,'asig octubre'!$A$2:$C$442,3,0))</f>
        <v>Sayer Sencillo</v>
      </c>
      <c r="C2626" s="37" t="str">
        <f>IFERROR(VLOOKUP(A2626,'asig octubre'!$A$2:$B$442,2,0))</f>
        <v>EC-04</v>
      </c>
      <c r="D2626" s="38">
        <v>45588.26458333333</v>
      </c>
      <c r="E2626" s="36" t="s">
        <v>510</v>
      </c>
      <c r="F2626" s="37" t="str">
        <f t="array" ref="F2626">IFERROR(XLOOKUP(E2626,Operadores!A:A,Operadores!B:B))</f>
        <v>ROJFEL</v>
      </c>
      <c r="G2626" s="36" t="s">
        <v>425</v>
      </c>
      <c r="H2626" s="39">
        <v>25.79</v>
      </c>
      <c r="I2626" s="40">
        <v>387.0</v>
      </c>
      <c r="J2626" s="41">
        <f t="shared" si="5"/>
        <v>9980.73</v>
      </c>
      <c r="K2626" s="37" t="str">
        <f t="array" ref="K2626">IFERROR(XLOOKUP(G2626,'Tipo de carga'!A:A,'Tipo de carga'!B:B))</f>
        <v>Ticket</v>
      </c>
      <c r="L2626" s="37">
        <f t="shared" si="2"/>
        <v>43</v>
      </c>
      <c r="M2626" s="37">
        <f t="shared" si="3"/>
        <v>23</v>
      </c>
      <c r="N2626" s="37">
        <f t="shared" si="4"/>
        <v>10</v>
      </c>
      <c r="O2626" s="37" t="str">
        <f t="array" ref="O2626">IFERROR(XLOOKUP(K2626,'Tipo de carga'!B:B,'Tipo de carga'!C:C))</f>
        <v>Diesel</v>
      </c>
    </row>
    <row r="2627">
      <c r="A2627" s="36">
        <v>1938.0</v>
      </c>
      <c r="B2627" s="37" t="str">
        <f>IFERROR(VLOOKUP(A2627,'asig octubre'!$A$2:$C$442,3,0))</f>
        <v>Sayer Sencillo</v>
      </c>
      <c r="C2627" s="37" t="str">
        <f>IFERROR(VLOOKUP(A2627,'asig octubre'!$A$2:$B$442,2,0))</f>
        <v>EC-04</v>
      </c>
      <c r="D2627" s="38">
        <v>45588.288194444445</v>
      </c>
      <c r="E2627" s="36" t="s">
        <v>38</v>
      </c>
      <c r="F2627" s="37" t="str">
        <f t="array" ref="F2627">IFERROR(XLOOKUP(E2627,Operadores!A:A,Operadores!B:B))</f>
        <v>SOSCA01</v>
      </c>
      <c r="G2627" s="36" t="s">
        <v>425</v>
      </c>
      <c r="H2627" s="39">
        <v>26.59</v>
      </c>
      <c r="I2627" s="40">
        <v>286.0</v>
      </c>
      <c r="J2627" s="41">
        <f t="shared" si="5"/>
        <v>7604.74</v>
      </c>
      <c r="K2627" s="37" t="str">
        <f t="array" ref="K2627">IFERROR(XLOOKUP(G2627,'Tipo de carga'!A:A,'Tipo de carga'!B:B))</f>
        <v>Ticket</v>
      </c>
      <c r="L2627" s="37">
        <f t="shared" si="2"/>
        <v>43</v>
      </c>
      <c r="M2627" s="37">
        <f t="shared" si="3"/>
        <v>23</v>
      </c>
      <c r="N2627" s="37">
        <f t="shared" si="4"/>
        <v>10</v>
      </c>
      <c r="O2627" s="37" t="str">
        <f t="array" ref="O2627">IFERROR(XLOOKUP(K2627,'Tipo de carga'!B:B,'Tipo de carga'!C:C))</f>
        <v>Diesel</v>
      </c>
    </row>
    <row r="2628">
      <c r="A2628" s="36">
        <v>1873.0</v>
      </c>
      <c r="B2628" s="37" t="str">
        <f>IFERROR(VLOOKUP(A2628,'asig octubre'!$A$2:$C$442,3,0))</f>
        <v>Circuitos</v>
      </c>
      <c r="C2628" s="37" t="str">
        <f>IFERROR(VLOOKUP(A2628,'asig octubre'!$A$2:$B$442,2,0))</f>
        <v>EC-03</v>
      </c>
      <c r="D2628" s="38">
        <v>45588.35972222222</v>
      </c>
      <c r="E2628" s="36" t="s">
        <v>277</v>
      </c>
      <c r="F2628" s="37" t="str">
        <f t="array" ref="F2628">IFERROR(XLOOKUP(E2628,Operadores!A:A,Operadores!B:B))</f>
        <v>GUADI</v>
      </c>
      <c r="G2628" s="36" t="s">
        <v>425</v>
      </c>
      <c r="H2628" s="39">
        <v>26.88</v>
      </c>
      <c r="I2628" s="40">
        <v>179.0</v>
      </c>
      <c r="J2628" s="41">
        <f t="shared" si="5"/>
        <v>4811.52</v>
      </c>
      <c r="K2628" s="37" t="str">
        <f t="array" ref="K2628">IFERROR(XLOOKUP(G2628,'Tipo de carga'!A:A,'Tipo de carga'!B:B))</f>
        <v>Ticket</v>
      </c>
      <c r="L2628" s="37">
        <f t="shared" si="2"/>
        <v>43</v>
      </c>
      <c r="M2628" s="37">
        <f t="shared" si="3"/>
        <v>23</v>
      </c>
      <c r="N2628" s="37">
        <f t="shared" si="4"/>
        <v>10</v>
      </c>
      <c r="O2628" s="37" t="str">
        <f t="array" ref="O2628">IFERROR(XLOOKUP(K2628,'Tipo de carga'!B:B,'Tipo de carga'!C:C))</f>
        <v>Diesel</v>
      </c>
    </row>
    <row r="2629">
      <c r="A2629" s="36">
        <v>1790.0</v>
      </c>
      <c r="B2629" s="37" t="str">
        <f>IFERROR(VLOOKUP(A2629,'asig octubre'!$A$2:$C$442,3,0))</f>
        <v>Sayer Sencillo</v>
      </c>
      <c r="C2629" s="37" t="str">
        <f>IFERROR(VLOOKUP(A2629,'asig octubre'!$A$2:$B$442,2,0))</f>
        <v>EC-04</v>
      </c>
      <c r="D2629" s="38">
        <v>45588.36597222222</v>
      </c>
      <c r="E2629" s="36" t="s">
        <v>263</v>
      </c>
      <c r="F2629" s="37" t="str">
        <f t="array" ref="F2629">IFERROR(XLOOKUP(E2629,Operadores!A:A,Operadores!B:B))</f>
        <v>DEJISR</v>
      </c>
      <c r="G2629" s="36" t="s">
        <v>425</v>
      </c>
      <c r="H2629" s="39">
        <v>24.29</v>
      </c>
      <c r="I2629" s="40">
        <v>306.0</v>
      </c>
      <c r="J2629" s="41">
        <f t="shared" si="5"/>
        <v>7432.74</v>
      </c>
      <c r="K2629" s="37" t="str">
        <f t="array" ref="K2629">IFERROR(XLOOKUP(G2629,'Tipo de carga'!A:A,'Tipo de carga'!B:B))</f>
        <v>Ticket</v>
      </c>
      <c r="L2629" s="37">
        <f t="shared" si="2"/>
        <v>43</v>
      </c>
      <c r="M2629" s="37">
        <f t="shared" si="3"/>
        <v>23</v>
      </c>
      <c r="N2629" s="37">
        <f t="shared" si="4"/>
        <v>10</v>
      </c>
      <c r="O2629" s="37" t="str">
        <f t="array" ref="O2629">IFERROR(XLOOKUP(K2629,'Tipo de carga'!B:B,'Tipo de carga'!C:C))</f>
        <v>Diesel</v>
      </c>
    </row>
    <row r="2630">
      <c r="A2630" s="36">
        <v>1943.0</v>
      </c>
      <c r="B2630" s="37" t="str">
        <f>IFERROR(VLOOKUP(A2630,'asig octubre'!$A$2:$C$442,3,0))</f>
        <v>Circuitos</v>
      </c>
      <c r="C2630" s="37" t="str">
        <f>IFERROR(VLOOKUP(A2630,'asig octubre'!$A$2:$B$442,2,0))</f>
        <v>EC-03</v>
      </c>
      <c r="D2630" s="38">
        <v>45588.44097222222</v>
      </c>
      <c r="E2630" s="36" t="s">
        <v>329</v>
      </c>
      <c r="F2630" s="37" t="str">
        <f t="array" ref="F2630">IFERROR(XLOOKUP(E2630,Operadores!A:A,Operadores!B:B))</f>
        <v>RODRAU01</v>
      </c>
      <c r="G2630" s="36" t="s">
        <v>425</v>
      </c>
      <c r="H2630" s="39">
        <v>26.88</v>
      </c>
      <c r="I2630" s="40">
        <v>223.0</v>
      </c>
      <c r="J2630" s="41">
        <f t="shared" si="5"/>
        <v>5994.24</v>
      </c>
      <c r="K2630" s="37" t="str">
        <f t="array" ref="K2630">IFERROR(XLOOKUP(G2630,'Tipo de carga'!A:A,'Tipo de carga'!B:B))</f>
        <v>Ticket</v>
      </c>
      <c r="L2630" s="37">
        <f t="shared" si="2"/>
        <v>43</v>
      </c>
      <c r="M2630" s="37">
        <f t="shared" si="3"/>
        <v>23</v>
      </c>
      <c r="N2630" s="37">
        <f t="shared" si="4"/>
        <v>10</v>
      </c>
      <c r="O2630" s="37" t="str">
        <f t="array" ref="O2630">IFERROR(XLOOKUP(K2630,'Tipo de carga'!B:B,'Tipo de carga'!C:C))</f>
        <v>Diesel</v>
      </c>
    </row>
    <row r="2631">
      <c r="A2631" s="36">
        <v>2018.0</v>
      </c>
      <c r="B2631" s="37" t="str">
        <f>IFERROR(VLOOKUP(A2631,'asig octubre'!$A$2:$C$442,3,0))</f>
        <v>MeLi asignado SD</v>
      </c>
      <c r="C2631" s="37" t="str">
        <f>IFERROR(VLOOKUP(A2631,'asig octubre'!$A$2:$B$442,2,0))</f>
        <v>EC-05</v>
      </c>
      <c r="D2631" s="38">
        <v>45588.44930555556</v>
      </c>
      <c r="E2631" s="36" t="s">
        <v>407</v>
      </c>
      <c r="F2631" s="37" t="str">
        <f t="array" ref="F2631">IFERROR(XLOOKUP(E2631,Operadores!A:A,Operadores!B:B))</f>
        <v>BENMAX</v>
      </c>
      <c r="G2631" s="36" t="s">
        <v>425</v>
      </c>
      <c r="H2631" s="39">
        <v>25.39</v>
      </c>
      <c r="I2631" s="40">
        <v>189.0</v>
      </c>
      <c r="J2631" s="41">
        <f t="shared" si="5"/>
        <v>4798.71</v>
      </c>
      <c r="K2631" s="37" t="str">
        <f t="array" ref="K2631">IFERROR(XLOOKUP(G2631,'Tipo de carga'!A:A,'Tipo de carga'!B:B))</f>
        <v>Ticket</v>
      </c>
      <c r="L2631" s="37">
        <f t="shared" si="2"/>
        <v>43</v>
      </c>
      <c r="M2631" s="37">
        <f t="shared" si="3"/>
        <v>23</v>
      </c>
      <c r="N2631" s="37">
        <f t="shared" si="4"/>
        <v>10</v>
      </c>
      <c r="O2631" s="37" t="str">
        <f t="array" ref="O2631">IFERROR(XLOOKUP(K2631,'Tipo de carga'!B:B,'Tipo de carga'!C:C))</f>
        <v>Diesel</v>
      </c>
    </row>
    <row r="2632">
      <c r="A2632" s="36">
        <v>1880.0</v>
      </c>
      <c r="B2632" s="37" t="str">
        <f>IFERROR(VLOOKUP(A2632,'asig octubre'!$A$2:$C$442,3,0))</f>
        <v>Circuitos</v>
      </c>
      <c r="C2632" s="37" t="str">
        <f>IFERROR(VLOOKUP(A2632,'asig octubre'!$A$2:$B$442,2,0))</f>
        <v>EC-03</v>
      </c>
      <c r="D2632" s="38">
        <v>45588.479166666664</v>
      </c>
      <c r="E2632" s="36" t="s">
        <v>248</v>
      </c>
      <c r="F2632" s="37" t="str">
        <f t="array" ref="F2632">IFERROR(XLOOKUP(E2632,Operadores!A:A,Operadores!B:B))</f>
        <v>CRULE</v>
      </c>
      <c r="G2632" s="36" t="s">
        <v>425</v>
      </c>
      <c r="H2632" s="39">
        <v>24.49</v>
      </c>
      <c r="I2632" s="40">
        <v>98.0</v>
      </c>
      <c r="J2632" s="41">
        <f t="shared" si="5"/>
        <v>2400.02</v>
      </c>
      <c r="K2632" s="37" t="str">
        <f t="array" ref="K2632">IFERROR(XLOOKUP(G2632,'Tipo de carga'!A:A,'Tipo de carga'!B:B))</f>
        <v>Ticket</v>
      </c>
      <c r="L2632" s="37">
        <f t="shared" si="2"/>
        <v>43</v>
      </c>
      <c r="M2632" s="37">
        <f t="shared" si="3"/>
        <v>23</v>
      </c>
      <c r="N2632" s="37">
        <f t="shared" si="4"/>
        <v>10</v>
      </c>
      <c r="O2632" s="37" t="str">
        <f t="array" ref="O2632">IFERROR(XLOOKUP(K2632,'Tipo de carga'!B:B,'Tipo de carga'!C:C))</f>
        <v>Diesel</v>
      </c>
    </row>
    <row r="2633">
      <c r="A2633" s="36">
        <v>1738.0</v>
      </c>
      <c r="B2633" s="37" t="str">
        <f>IFERROR(VLOOKUP(A2633,'asig octubre'!$A$2:$C$442,3,0))</f>
        <v>Wm Full</v>
      </c>
      <c r="C2633" s="37" t="str">
        <f>IFERROR(VLOOKUP(A2633,'asig octubre'!$A$2:$B$442,2,0))</f>
        <v>EC-08</v>
      </c>
      <c r="D2633" s="38">
        <v>45588.51180555556</v>
      </c>
      <c r="E2633" s="36" t="s">
        <v>295</v>
      </c>
      <c r="F2633" s="37" t="str">
        <f t="array" ref="F2633">IFERROR(XLOOKUP(E2633,Operadores!A:A,Operadores!B:B))</f>
        <v>PEROMA</v>
      </c>
      <c r="G2633" s="36" t="s">
        <v>425</v>
      </c>
      <c r="H2633" s="39">
        <v>25.19</v>
      </c>
      <c r="I2633" s="40">
        <v>397.0</v>
      </c>
      <c r="J2633" s="41">
        <f t="shared" si="5"/>
        <v>10000.43</v>
      </c>
      <c r="K2633" s="37" t="str">
        <f t="array" ref="K2633">IFERROR(XLOOKUP(G2633,'Tipo de carga'!A:A,'Tipo de carga'!B:B))</f>
        <v>Ticket</v>
      </c>
      <c r="L2633" s="37">
        <f t="shared" si="2"/>
        <v>43</v>
      </c>
      <c r="M2633" s="37">
        <f t="shared" si="3"/>
        <v>23</v>
      </c>
      <c r="N2633" s="37">
        <f t="shared" si="4"/>
        <v>10</v>
      </c>
      <c r="O2633" s="37" t="str">
        <f t="array" ref="O2633">IFERROR(XLOOKUP(K2633,'Tipo de carga'!B:B,'Tipo de carga'!C:C))</f>
        <v>Diesel</v>
      </c>
    </row>
    <row r="2634">
      <c r="A2634" s="36">
        <v>1738.0</v>
      </c>
      <c r="B2634" s="37" t="str">
        <f>IFERROR(VLOOKUP(A2634,'asig octubre'!$A$2:$C$442,3,0))</f>
        <v>Wm Full</v>
      </c>
      <c r="C2634" s="37" t="str">
        <f>IFERROR(VLOOKUP(A2634,'asig octubre'!$A$2:$B$442,2,0))</f>
        <v>EC-08</v>
      </c>
      <c r="D2634" s="38">
        <v>45588.51597222222</v>
      </c>
      <c r="E2634" s="36" t="s">
        <v>295</v>
      </c>
      <c r="F2634" s="37" t="str">
        <f t="array" ref="F2634">IFERROR(XLOOKUP(E2634,Operadores!A:A,Operadores!B:B))</f>
        <v>PEROMA</v>
      </c>
      <c r="G2634" s="36" t="s">
        <v>425</v>
      </c>
      <c r="H2634" s="39">
        <v>25.19</v>
      </c>
      <c r="I2634" s="40">
        <v>78.0</v>
      </c>
      <c r="J2634" s="41">
        <f t="shared" si="5"/>
        <v>1964.82</v>
      </c>
      <c r="K2634" s="37" t="str">
        <f t="array" ref="K2634">IFERROR(XLOOKUP(G2634,'Tipo de carga'!A:A,'Tipo de carga'!B:B))</f>
        <v>Ticket</v>
      </c>
      <c r="L2634" s="37">
        <f t="shared" si="2"/>
        <v>43</v>
      </c>
      <c r="M2634" s="37">
        <f t="shared" si="3"/>
        <v>23</v>
      </c>
      <c r="N2634" s="37">
        <f t="shared" si="4"/>
        <v>10</v>
      </c>
      <c r="O2634" s="37" t="str">
        <f t="array" ref="O2634">IFERROR(XLOOKUP(K2634,'Tipo de carga'!B:B,'Tipo de carga'!C:C))</f>
        <v>Diesel</v>
      </c>
    </row>
    <row r="2635">
      <c r="A2635" s="36">
        <v>2005.0</v>
      </c>
      <c r="B2635" s="37" t="str">
        <f>IFERROR(VLOOKUP(A2635,'asig octubre'!$A$2:$C$442,3,0))</f>
        <v>MeLi Dedicado Merida</v>
      </c>
      <c r="C2635" s="37" t="str">
        <f>IFERROR(VLOOKUP(A2635,'asig octubre'!$A$2:$B$442,2,0))</f>
        <v>EC-05</v>
      </c>
      <c r="D2635" s="38">
        <v>45588.51875</v>
      </c>
      <c r="E2635" s="36" t="s">
        <v>399</v>
      </c>
      <c r="F2635" s="37" t="str">
        <f t="array" ref="F2635">IFERROR(XLOOKUP(E2635,Operadores!A:A,Operadores!B:B))</f>
        <v>DOMLEO</v>
      </c>
      <c r="G2635" s="36" t="s">
        <v>425</v>
      </c>
      <c r="H2635" s="39">
        <v>24.49</v>
      </c>
      <c r="I2635" s="40">
        <v>240.0</v>
      </c>
      <c r="J2635" s="41">
        <f t="shared" si="5"/>
        <v>5877.6</v>
      </c>
      <c r="K2635" s="37" t="str">
        <f t="array" ref="K2635">IFERROR(XLOOKUP(G2635,'Tipo de carga'!A:A,'Tipo de carga'!B:B))</f>
        <v>Ticket</v>
      </c>
      <c r="L2635" s="37">
        <f t="shared" si="2"/>
        <v>43</v>
      </c>
      <c r="M2635" s="37">
        <f t="shared" si="3"/>
        <v>23</v>
      </c>
      <c r="N2635" s="37">
        <f t="shared" si="4"/>
        <v>10</v>
      </c>
      <c r="O2635" s="37" t="str">
        <f t="array" ref="O2635">IFERROR(XLOOKUP(K2635,'Tipo de carga'!B:B,'Tipo de carga'!C:C))</f>
        <v>Diesel</v>
      </c>
    </row>
    <row r="2636">
      <c r="A2636" s="36">
        <v>2021.0</v>
      </c>
      <c r="B2636" s="37" t="str">
        <f>IFERROR(VLOOKUP(A2636,'asig octubre'!$A$2:$C$442,3,0))</f>
        <v>Available</v>
      </c>
      <c r="C2636" s="37" t="str">
        <f>IFERROR(VLOOKUP(A2636,'asig octubre'!$A$2:$B$442,2,0))</f>
        <v>TTE</v>
      </c>
      <c r="D2636" s="38">
        <v>45588.52291666667</v>
      </c>
      <c r="E2636" s="36" t="s">
        <v>247</v>
      </c>
      <c r="F2636" s="37" t="str">
        <f t="array" ref="F2636">IFERROR(XLOOKUP(E2636,Operadores!A:A,Operadores!B:B))</f>
        <v>ZUGRO</v>
      </c>
      <c r="G2636" s="36" t="s">
        <v>425</v>
      </c>
      <c r="H2636" s="39">
        <v>24.8</v>
      </c>
      <c r="I2636" s="40">
        <v>338.0</v>
      </c>
      <c r="J2636" s="41">
        <f t="shared" si="5"/>
        <v>8382.4</v>
      </c>
      <c r="K2636" s="37" t="str">
        <f t="array" ref="K2636">IFERROR(XLOOKUP(G2636,'Tipo de carga'!A:A,'Tipo de carga'!B:B))</f>
        <v>Ticket</v>
      </c>
      <c r="L2636" s="37">
        <f t="shared" si="2"/>
        <v>43</v>
      </c>
      <c r="M2636" s="37">
        <f t="shared" si="3"/>
        <v>23</v>
      </c>
      <c r="N2636" s="37">
        <f t="shared" si="4"/>
        <v>10</v>
      </c>
      <c r="O2636" s="37" t="str">
        <f t="array" ref="O2636">IFERROR(XLOOKUP(K2636,'Tipo de carga'!B:B,'Tipo de carga'!C:C))</f>
        <v>Diesel</v>
      </c>
    </row>
    <row r="2637">
      <c r="A2637" s="36">
        <v>1800.0</v>
      </c>
      <c r="B2637" s="37" t="str">
        <f>IFERROR(VLOOKUP(A2637,'asig octubre'!$A$2:$C$442,3,0))</f>
        <v>Sayer Full</v>
      </c>
      <c r="C2637" s="37" t="str">
        <f>IFERROR(VLOOKUP(A2637,'asig octubre'!$A$2:$B$442,2,0))</f>
        <v>EC-04</v>
      </c>
      <c r="D2637" s="38">
        <v>45588.625</v>
      </c>
      <c r="E2637" s="36" t="s">
        <v>73</v>
      </c>
      <c r="F2637" s="37" t="str">
        <f t="array" ref="F2637">IFERROR(XLOOKUP(E2637,Operadores!A:A,Operadores!B:B))</f>
        <v>PERJU03</v>
      </c>
      <c r="G2637" s="36" t="s">
        <v>425</v>
      </c>
      <c r="H2637" s="39">
        <v>24.95</v>
      </c>
      <c r="I2637" s="40">
        <v>500.0</v>
      </c>
      <c r="J2637" s="41">
        <f t="shared" si="5"/>
        <v>12475</v>
      </c>
      <c r="K2637" s="37" t="str">
        <f t="array" ref="K2637">IFERROR(XLOOKUP(G2637,'Tipo de carga'!A:A,'Tipo de carga'!B:B))</f>
        <v>Ticket</v>
      </c>
      <c r="L2637" s="37">
        <f t="shared" si="2"/>
        <v>43</v>
      </c>
      <c r="M2637" s="37">
        <f t="shared" si="3"/>
        <v>23</v>
      </c>
      <c r="N2637" s="37">
        <f t="shared" si="4"/>
        <v>10</v>
      </c>
      <c r="O2637" s="37" t="str">
        <f t="array" ref="O2637">IFERROR(XLOOKUP(K2637,'Tipo de carga'!B:B,'Tipo de carga'!C:C))</f>
        <v>Diesel</v>
      </c>
    </row>
    <row r="2638">
      <c r="A2638" s="36" t="s">
        <v>127</v>
      </c>
      <c r="B2638" s="37" t="str">
        <f>IFERROR(VLOOKUP(A2638,'asig octubre'!$A$2:$C$442,3,0))</f>
        <v>Sayer Patios y T.</v>
      </c>
      <c r="C2638" s="37" t="str">
        <f>IFERROR(VLOOKUP(A2638,'asig octubre'!$A$2:$B$442,2,0))</f>
        <v>EC-04</v>
      </c>
      <c r="D2638" s="38">
        <v>45588.66180555556</v>
      </c>
      <c r="E2638" s="36" t="s">
        <v>537</v>
      </c>
      <c r="F2638" s="37" t="str">
        <f t="array" ref="F2638">IFERROR(XLOOKUP(E2638,Operadores!A:A,Operadores!B:B))</f>
        <v>CRUCUT</v>
      </c>
      <c r="G2638" s="36" t="s">
        <v>425</v>
      </c>
      <c r="H2638" s="39">
        <v>24.89</v>
      </c>
      <c r="I2638" s="40">
        <v>301.0</v>
      </c>
      <c r="J2638" s="41">
        <f t="shared" si="5"/>
        <v>7491.89</v>
      </c>
      <c r="K2638" s="37" t="str">
        <f t="array" ref="K2638">IFERROR(XLOOKUP(G2638,'Tipo de carga'!A:A,'Tipo de carga'!B:B))</f>
        <v>Ticket</v>
      </c>
      <c r="L2638" s="37">
        <f t="shared" si="2"/>
        <v>43</v>
      </c>
      <c r="M2638" s="37">
        <f t="shared" si="3"/>
        <v>23</v>
      </c>
      <c r="N2638" s="37">
        <f t="shared" si="4"/>
        <v>10</v>
      </c>
      <c r="O2638" s="37" t="str">
        <f t="array" ref="O2638">IFERROR(XLOOKUP(K2638,'Tipo de carga'!B:B,'Tipo de carga'!C:C))</f>
        <v>Diesel</v>
      </c>
    </row>
    <row r="2639">
      <c r="A2639" s="36">
        <v>1944.0</v>
      </c>
      <c r="B2639" s="37" t="str">
        <f>IFERROR(VLOOKUP(A2639,'asig octubre'!$A$2:$C$442,3,0))</f>
        <v>MeLi asignado SD</v>
      </c>
      <c r="C2639" s="37" t="str">
        <f>IFERROR(VLOOKUP(A2639,'asig octubre'!$A$2:$B$442,2,0))</f>
        <v>EC-05</v>
      </c>
      <c r="D2639" s="38">
        <v>45588.66180555556</v>
      </c>
      <c r="E2639" s="36"/>
      <c r="F2639" s="37"/>
      <c r="G2639" s="36" t="s">
        <v>425</v>
      </c>
      <c r="H2639" s="39">
        <v>25.59</v>
      </c>
      <c r="I2639" s="40">
        <v>293.08</v>
      </c>
      <c r="J2639" s="41">
        <f t="shared" si="5"/>
        <v>7499.9172</v>
      </c>
      <c r="K2639" s="37" t="str">
        <f t="array" ref="K2639">IFERROR(XLOOKUP(G2639,'Tipo de carga'!A:A,'Tipo de carga'!B:B))</f>
        <v>Ticket</v>
      </c>
      <c r="L2639" s="37">
        <f t="shared" si="2"/>
        <v>43</v>
      </c>
      <c r="M2639" s="37">
        <f t="shared" si="3"/>
        <v>23</v>
      </c>
      <c r="N2639" s="37">
        <f t="shared" si="4"/>
        <v>10</v>
      </c>
      <c r="O2639" s="37" t="str">
        <f t="array" ref="O2639">IFERROR(XLOOKUP(K2639,'Tipo de carga'!B:B,'Tipo de carga'!C:C))</f>
        <v>Diesel</v>
      </c>
    </row>
    <row r="2640">
      <c r="A2640" s="36">
        <v>1981.0</v>
      </c>
      <c r="B2640" s="37" t="str">
        <f>IFERROR(VLOOKUP(A2640,'asig octubre'!$A$2:$C$442,3,0))</f>
        <v>MeLi asignado SD</v>
      </c>
      <c r="C2640" s="37" t="str">
        <f>IFERROR(VLOOKUP(A2640,'asig octubre'!$A$2:$B$442,2,0))</f>
        <v>EC-05</v>
      </c>
      <c r="D2640" s="38">
        <v>45588.66180555556</v>
      </c>
      <c r="E2640" s="36"/>
      <c r="F2640" s="37"/>
      <c r="G2640" s="36" t="s">
        <v>425</v>
      </c>
      <c r="H2640" s="39">
        <v>25.59</v>
      </c>
      <c r="I2640" s="40">
        <v>246.18</v>
      </c>
      <c r="J2640" s="41">
        <f t="shared" si="5"/>
        <v>6299.7462</v>
      </c>
      <c r="K2640" s="37" t="str">
        <f t="array" ref="K2640">IFERROR(XLOOKUP(G2640,'Tipo de carga'!A:A,'Tipo de carga'!B:B))</f>
        <v>Ticket</v>
      </c>
      <c r="L2640" s="37">
        <f t="shared" si="2"/>
        <v>43</v>
      </c>
      <c r="M2640" s="37">
        <f t="shared" si="3"/>
        <v>23</v>
      </c>
      <c r="N2640" s="37">
        <f t="shared" si="4"/>
        <v>10</v>
      </c>
      <c r="O2640" s="37" t="str">
        <f t="array" ref="O2640">IFERROR(XLOOKUP(K2640,'Tipo de carga'!B:B,'Tipo de carga'!C:C))</f>
        <v>Diesel</v>
      </c>
    </row>
    <row r="2641">
      <c r="A2641" s="36">
        <v>1958.0</v>
      </c>
      <c r="B2641" s="37" t="str">
        <f>IFERROR(VLOOKUP(A2641,'asig octubre'!$A$2:$C$442,3,0))</f>
        <v>Full Liver</v>
      </c>
      <c r="C2641" s="37" t="str">
        <f>IFERROR(VLOOKUP(A2641,'asig octubre'!$A$2:$B$442,2,0))</f>
        <v>EC-01</v>
      </c>
      <c r="D2641" s="38">
        <v>45588.70277777778</v>
      </c>
      <c r="E2641" s="36" t="s">
        <v>218</v>
      </c>
      <c r="F2641" s="37" t="str">
        <f t="array" ref="F2641">IFERROR(XLOOKUP(E2641,Operadores!A:A,Operadores!B:B))</f>
        <v>MONAL</v>
      </c>
      <c r="G2641" s="36" t="s">
        <v>425</v>
      </c>
      <c r="H2641" s="39">
        <v>25.79</v>
      </c>
      <c r="I2641" s="40">
        <v>186.0</v>
      </c>
      <c r="J2641" s="41">
        <f t="shared" si="5"/>
        <v>4796.94</v>
      </c>
      <c r="K2641" s="37" t="str">
        <f t="array" ref="K2641">IFERROR(XLOOKUP(G2641,'Tipo de carga'!A:A,'Tipo de carga'!B:B))</f>
        <v>Ticket</v>
      </c>
      <c r="L2641" s="37">
        <f t="shared" si="2"/>
        <v>43</v>
      </c>
      <c r="M2641" s="37">
        <f t="shared" si="3"/>
        <v>23</v>
      </c>
      <c r="N2641" s="37">
        <f t="shared" si="4"/>
        <v>10</v>
      </c>
      <c r="O2641" s="37" t="str">
        <f t="array" ref="O2641">IFERROR(XLOOKUP(K2641,'Tipo de carga'!B:B,'Tipo de carga'!C:C))</f>
        <v>Diesel</v>
      </c>
    </row>
    <row r="2642">
      <c r="A2642" s="36">
        <v>1748.0</v>
      </c>
      <c r="B2642" s="37" t="str">
        <f>IFERROR(VLOOKUP(A2642,'asig octubre'!$A$2:$C$442,3,0))</f>
        <v>PISA Gdl</v>
      </c>
      <c r="C2642" s="37" t="str">
        <f>IFERROR(VLOOKUP(A2642,'asig octubre'!$A$2:$B$442,2,0))</f>
        <v>EC-06</v>
      </c>
      <c r="D2642" s="38">
        <v>45588.73333333333</v>
      </c>
      <c r="E2642" s="36" t="s">
        <v>354</v>
      </c>
      <c r="F2642" s="37" t="str">
        <f t="array" ref="F2642">IFERROR(XLOOKUP(E2642,Operadores!A:A,Operadores!B:B))</f>
        <v>ROSCES</v>
      </c>
      <c r="G2642" s="36" t="s">
        <v>425</v>
      </c>
      <c r="H2642" s="39">
        <v>25.79</v>
      </c>
      <c r="I2642" s="40">
        <v>149.0</v>
      </c>
      <c r="J2642" s="41">
        <f t="shared" si="5"/>
        <v>3842.71</v>
      </c>
      <c r="K2642" s="37" t="str">
        <f t="array" ref="K2642">IFERROR(XLOOKUP(G2642,'Tipo de carga'!A:A,'Tipo de carga'!B:B))</f>
        <v>Ticket</v>
      </c>
      <c r="L2642" s="37">
        <f t="shared" si="2"/>
        <v>43</v>
      </c>
      <c r="M2642" s="37">
        <f t="shared" si="3"/>
        <v>23</v>
      </c>
      <c r="N2642" s="37">
        <f t="shared" si="4"/>
        <v>10</v>
      </c>
      <c r="O2642" s="37" t="str">
        <f t="array" ref="O2642">IFERROR(XLOOKUP(K2642,'Tipo de carga'!B:B,'Tipo de carga'!C:C))</f>
        <v>Diesel</v>
      </c>
    </row>
    <row r="2643">
      <c r="A2643" s="36">
        <v>1909.0</v>
      </c>
      <c r="B2643" s="37" t="str">
        <f>IFERROR(VLOOKUP(A2643,'asig octubre'!$A$2:$C$442,3,0))</f>
        <v>Circuitos</v>
      </c>
      <c r="C2643" s="37" t="str">
        <f>IFERROR(VLOOKUP(A2643,'asig octubre'!$A$2:$B$442,2,0))</f>
        <v>EC-03</v>
      </c>
      <c r="D2643" s="38">
        <v>45588.76458333333</v>
      </c>
      <c r="E2643" s="36" t="s">
        <v>186</v>
      </c>
      <c r="F2643" s="37" t="str">
        <f t="array" ref="F2643">IFERROR(XLOOKUP(E2643,Operadores!A:A,Operadores!B:B))</f>
        <v>ZUÑDAV</v>
      </c>
      <c r="G2643" s="36" t="s">
        <v>425</v>
      </c>
      <c r="H2643" s="39">
        <v>26.95</v>
      </c>
      <c r="I2643" s="40">
        <v>267.0</v>
      </c>
      <c r="J2643" s="41">
        <f t="shared" si="5"/>
        <v>7195.65</v>
      </c>
      <c r="K2643" s="37" t="str">
        <f t="array" ref="K2643">IFERROR(XLOOKUP(G2643,'Tipo de carga'!A:A,'Tipo de carga'!B:B))</f>
        <v>Ticket</v>
      </c>
      <c r="L2643" s="37">
        <f t="shared" si="2"/>
        <v>43</v>
      </c>
      <c r="M2643" s="37">
        <f t="shared" si="3"/>
        <v>23</v>
      </c>
      <c r="N2643" s="37">
        <f t="shared" si="4"/>
        <v>10</v>
      </c>
      <c r="O2643" s="37" t="str">
        <f t="array" ref="O2643">IFERROR(XLOOKUP(K2643,'Tipo de carga'!B:B,'Tipo de carga'!C:C))</f>
        <v>Diesel</v>
      </c>
    </row>
    <row r="2644">
      <c r="A2644" s="36">
        <v>1955.0</v>
      </c>
      <c r="B2644" s="37" t="str">
        <f>IFERROR(VLOOKUP(A2644,'asig octubre'!$A$2:$C$442,3,0))</f>
        <v>Circuitos</v>
      </c>
      <c r="C2644" s="37" t="str">
        <f>IFERROR(VLOOKUP(A2644,'asig octubre'!$A$2:$B$442,2,0))</f>
        <v>EC-03</v>
      </c>
      <c r="D2644" s="38">
        <v>45588.83125</v>
      </c>
      <c r="E2644" s="36" t="s">
        <v>205</v>
      </c>
      <c r="F2644" s="37" t="str">
        <f t="array" ref="F2644">IFERROR(XLOOKUP(E2644,Operadores!A:A,Operadores!B:B))</f>
        <v>MOZPEDX</v>
      </c>
      <c r="G2644" s="36" t="s">
        <v>425</v>
      </c>
      <c r="H2644" s="39">
        <v>26.88</v>
      </c>
      <c r="I2644" s="40">
        <v>179.0</v>
      </c>
      <c r="J2644" s="41">
        <f t="shared" si="5"/>
        <v>4811.52</v>
      </c>
      <c r="K2644" s="37" t="str">
        <f t="array" ref="K2644">IFERROR(XLOOKUP(G2644,'Tipo de carga'!A:A,'Tipo de carga'!B:B))</f>
        <v>Ticket</v>
      </c>
      <c r="L2644" s="37">
        <f t="shared" si="2"/>
        <v>43</v>
      </c>
      <c r="M2644" s="37">
        <f t="shared" si="3"/>
        <v>23</v>
      </c>
      <c r="N2644" s="37">
        <f t="shared" si="4"/>
        <v>10</v>
      </c>
      <c r="O2644" s="37" t="str">
        <f t="array" ref="O2644">IFERROR(XLOOKUP(K2644,'Tipo de carga'!B:B,'Tipo de carga'!C:C))</f>
        <v>Diesel</v>
      </c>
    </row>
    <row r="2645">
      <c r="A2645" s="36">
        <v>1875.0</v>
      </c>
      <c r="B2645" s="37" t="str">
        <f>IFERROR(VLOOKUP(A2645,'asig octubre'!$A$2:$C$442,3,0))</f>
        <v>Circuitos Mty</v>
      </c>
      <c r="C2645" s="37" t="str">
        <f>IFERROR(VLOOKUP(A2645,'asig octubre'!$A$2:$B$442,2,0))</f>
        <v>EC-07</v>
      </c>
      <c r="D2645" s="38">
        <v>45588.839583333334</v>
      </c>
      <c r="E2645" s="36" t="s">
        <v>493</v>
      </c>
      <c r="F2645" s="37" t="str">
        <f t="array" ref="F2645">IFERROR(XLOOKUP(E2645,Operadores!A:A,Operadores!B:B))</f>
        <v>MARFER</v>
      </c>
      <c r="G2645" s="36" t="s">
        <v>425</v>
      </c>
      <c r="H2645" s="39">
        <v>26.88</v>
      </c>
      <c r="I2645" s="40">
        <v>281.0</v>
      </c>
      <c r="J2645" s="41">
        <f t="shared" si="5"/>
        <v>7553.28</v>
      </c>
      <c r="K2645" s="37" t="str">
        <f t="array" ref="K2645">IFERROR(XLOOKUP(G2645,'Tipo de carga'!A:A,'Tipo de carga'!B:B))</f>
        <v>Ticket</v>
      </c>
      <c r="L2645" s="37">
        <f t="shared" si="2"/>
        <v>43</v>
      </c>
      <c r="M2645" s="37">
        <f t="shared" si="3"/>
        <v>23</v>
      </c>
      <c r="N2645" s="37">
        <f t="shared" si="4"/>
        <v>10</v>
      </c>
      <c r="O2645" s="37" t="str">
        <f t="array" ref="O2645">IFERROR(XLOOKUP(K2645,'Tipo de carga'!B:B,'Tipo de carga'!C:C))</f>
        <v>Diesel</v>
      </c>
    </row>
    <row r="2646">
      <c r="A2646" s="36">
        <v>1937.0</v>
      </c>
      <c r="B2646" s="37" t="str">
        <f>IFERROR(VLOOKUP(A2646,'asig octubre'!$A$2:$C$442,3,0))</f>
        <v>PISA Gdl</v>
      </c>
      <c r="C2646" s="37" t="str">
        <f>IFERROR(VLOOKUP(A2646,'asig octubre'!$A$2:$B$442,2,0))</f>
        <v>EC-06</v>
      </c>
      <c r="D2646" s="38">
        <v>45588.87152777778</v>
      </c>
      <c r="E2646" s="36" t="s">
        <v>538</v>
      </c>
      <c r="F2646" s="37" t="str">
        <f t="array" ref="F2646">IFERROR(XLOOKUP(E2646,Operadores!A:A,Operadores!B:B))</f>
        <v>LOPMA03</v>
      </c>
      <c r="G2646" s="36" t="s">
        <v>425</v>
      </c>
      <c r="H2646" s="39">
        <v>25.99</v>
      </c>
      <c r="I2646" s="40">
        <v>276.0</v>
      </c>
      <c r="J2646" s="41">
        <f t="shared" si="5"/>
        <v>7173.24</v>
      </c>
      <c r="K2646" s="37" t="str">
        <f t="array" ref="K2646">IFERROR(XLOOKUP(G2646,'Tipo de carga'!A:A,'Tipo de carga'!B:B))</f>
        <v>Ticket</v>
      </c>
      <c r="L2646" s="37">
        <f t="shared" si="2"/>
        <v>43</v>
      </c>
      <c r="M2646" s="37">
        <f t="shared" si="3"/>
        <v>23</v>
      </c>
      <c r="N2646" s="37">
        <f t="shared" si="4"/>
        <v>10</v>
      </c>
      <c r="O2646" s="37" t="str">
        <f t="array" ref="O2646">IFERROR(XLOOKUP(K2646,'Tipo de carga'!B:B,'Tipo de carga'!C:C))</f>
        <v>Diesel</v>
      </c>
    </row>
    <row r="2647">
      <c r="A2647" s="36">
        <v>1881.0</v>
      </c>
      <c r="B2647" s="37" t="str">
        <f>IFERROR(VLOOKUP(A2647,'asig octubre'!$A$2:$C$442,3,0))</f>
        <v>Circuitos</v>
      </c>
      <c r="C2647" s="37" t="str">
        <f>IFERROR(VLOOKUP(A2647,'asig octubre'!$A$2:$B$442,2,0))</f>
        <v>EC-03</v>
      </c>
      <c r="D2647" s="38">
        <v>45588.896527777775</v>
      </c>
      <c r="E2647" s="36" t="s">
        <v>210</v>
      </c>
      <c r="F2647" s="37" t="str">
        <f t="array" ref="F2647">IFERROR(XLOOKUP(E2647,Operadores!A:A,Operadores!B:B))</f>
        <v>CERJER</v>
      </c>
      <c r="G2647" s="36" t="s">
        <v>425</v>
      </c>
      <c r="H2647" s="39">
        <v>26.65</v>
      </c>
      <c r="I2647" s="40">
        <v>135.0</v>
      </c>
      <c r="J2647" s="41">
        <f t="shared" si="5"/>
        <v>3597.75</v>
      </c>
      <c r="K2647" s="37" t="str">
        <f t="array" ref="K2647">IFERROR(XLOOKUP(G2647,'Tipo de carga'!A:A,'Tipo de carga'!B:B))</f>
        <v>Ticket</v>
      </c>
      <c r="L2647" s="37">
        <f t="shared" si="2"/>
        <v>43</v>
      </c>
      <c r="M2647" s="37">
        <f t="shared" si="3"/>
        <v>23</v>
      </c>
      <c r="N2647" s="37">
        <f t="shared" si="4"/>
        <v>10</v>
      </c>
      <c r="O2647" s="37" t="str">
        <f t="array" ref="O2647">IFERROR(XLOOKUP(K2647,'Tipo de carga'!B:B,'Tipo de carga'!C:C))</f>
        <v>Diesel</v>
      </c>
    </row>
    <row r="2648">
      <c r="A2648" s="36">
        <v>1947.0</v>
      </c>
      <c r="B2648" s="37" t="str">
        <f>IFERROR(VLOOKUP(A2648,'asig octubre'!$A$2:$C$442,3,0))</f>
        <v>Circuitos</v>
      </c>
      <c r="C2648" s="37" t="str">
        <f>IFERROR(VLOOKUP(A2648,'asig octubre'!$A$2:$B$442,2,0))</f>
        <v>EC-03</v>
      </c>
      <c r="D2648" s="38">
        <v>45588.899305555555</v>
      </c>
      <c r="E2648" s="36" t="s">
        <v>484</v>
      </c>
      <c r="F2648" s="37" t="str">
        <f t="array" ref="F2648">IFERROR(XLOOKUP(E2648,Operadores!A:A,Operadores!B:B))</f>
        <v>MOLALE</v>
      </c>
      <c r="G2648" s="36" t="s">
        <v>425</v>
      </c>
      <c r="H2648" s="39">
        <v>26.65</v>
      </c>
      <c r="I2648" s="40">
        <v>225.0</v>
      </c>
      <c r="J2648" s="41">
        <f t="shared" si="5"/>
        <v>5996.25</v>
      </c>
      <c r="K2648" s="37" t="str">
        <f t="array" ref="K2648">IFERROR(XLOOKUP(G2648,'Tipo de carga'!A:A,'Tipo de carga'!B:B))</f>
        <v>Ticket</v>
      </c>
      <c r="L2648" s="37">
        <f t="shared" si="2"/>
        <v>43</v>
      </c>
      <c r="M2648" s="37">
        <f t="shared" si="3"/>
        <v>23</v>
      </c>
      <c r="N2648" s="37">
        <f t="shared" si="4"/>
        <v>10</v>
      </c>
      <c r="O2648" s="37" t="str">
        <f t="array" ref="O2648">IFERROR(XLOOKUP(K2648,'Tipo de carga'!B:B,'Tipo de carga'!C:C))</f>
        <v>Diesel</v>
      </c>
    </row>
    <row r="2649">
      <c r="A2649" s="36">
        <v>1973.0</v>
      </c>
      <c r="B2649" s="37" t="str">
        <f>IFERROR(VLOOKUP(A2649,'asig octubre'!$A$2:$C$442,3,0))</f>
        <v>Sayer Sencillo</v>
      </c>
      <c r="C2649" s="37" t="str">
        <f>IFERROR(VLOOKUP(A2649,'asig octubre'!$A$2:$B$442,2,0))</f>
        <v>EC-04</v>
      </c>
      <c r="D2649" s="38">
        <v>45588.9125</v>
      </c>
      <c r="E2649" s="36" t="s">
        <v>61</v>
      </c>
      <c r="F2649" s="37" t="str">
        <f t="array" ref="F2649">IFERROR(XLOOKUP(E2649,Operadores!A:A,Operadores!B:B))</f>
        <v>MENIG</v>
      </c>
      <c r="G2649" s="36" t="s">
        <v>425</v>
      </c>
      <c r="H2649" s="39">
        <v>27.29</v>
      </c>
      <c r="I2649" s="40">
        <v>615.0</v>
      </c>
      <c r="J2649" s="41">
        <f t="shared" si="5"/>
        <v>16783.35</v>
      </c>
      <c r="K2649" s="37" t="str">
        <f t="array" ref="K2649">IFERROR(XLOOKUP(G2649,'Tipo de carga'!A:A,'Tipo de carga'!B:B))</f>
        <v>Ticket</v>
      </c>
      <c r="L2649" s="37">
        <f t="shared" si="2"/>
        <v>43</v>
      </c>
      <c r="M2649" s="37">
        <f t="shared" si="3"/>
        <v>23</v>
      </c>
      <c r="N2649" s="37">
        <f t="shared" si="4"/>
        <v>10</v>
      </c>
      <c r="O2649" s="37" t="str">
        <f t="array" ref="O2649">IFERROR(XLOOKUP(K2649,'Tipo de carga'!B:B,'Tipo de carga'!C:C))</f>
        <v>Diesel</v>
      </c>
    </row>
    <row r="2650">
      <c r="A2650" s="36">
        <v>1947.0</v>
      </c>
      <c r="B2650" s="37" t="str">
        <f>IFERROR(VLOOKUP(A2650,'asig octubre'!$A$2:$C$442,3,0))</f>
        <v>Circuitos</v>
      </c>
      <c r="C2650" s="37" t="str">
        <f>IFERROR(VLOOKUP(A2650,'asig octubre'!$A$2:$B$442,2,0))</f>
        <v>EC-03</v>
      </c>
      <c r="D2650" s="38">
        <v>45588.92013888889</v>
      </c>
      <c r="E2650" s="36" t="s">
        <v>484</v>
      </c>
      <c r="F2650" s="37" t="str">
        <f t="array" ref="F2650">IFERROR(XLOOKUP(E2650,Operadores!A:A,Operadores!B:B))</f>
        <v>MOLALE</v>
      </c>
      <c r="G2650" s="36" t="s">
        <v>425</v>
      </c>
      <c r="H2650" s="39">
        <v>26.65</v>
      </c>
      <c r="I2650" s="40">
        <v>56.0</v>
      </c>
      <c r="J2650" s="41">
        <f t="shared" si="5"/>
        <v>1492.4</v>
      </c>
      <c r="K2650" s="37" t="str">
        <f t="array" ref="K2650">IFERROR(XLOOKUP(G2650,'Tipo de carga'!A:A,'Tipo de carga'!B:B))</f>
        <v>Ticket</v>
      </c>
      <c r="L2650" s="37">
        <f t="shared" si="2"/>
        <v>43</v>
      </c>
      <c r="M2650" s="37">
        <f t="shared" si="3"/>
        <v>23</v>
      </c>
      <c r="N2650" s="37">
        <f t="shared" si="4"/>
        <v>10</v>
      </c>
      <c r="O2650" s="37" t="str">
        <f t="array" ref="O2650">IFERROR(XLOOKUP(K2650,'Tipo de carga'!B:B,'Tipo de carga'!C:C))</f>
        <v>Diesel</v>
      </c>
    </row>
    <row r="2651">
      <c r="A2651" s="36">
        <v>1930.0</v>
      </c>
      <c r="B2651" s="37" t="str">
        <f>IFERROR(VLOOKUP(A2651,'asig octubre'!$A$2:$C$442,3,0))</f>
        <v>MeLi asignado SD</v>
      </c>
      <c r="C2651" s="37" t="str">
        <f>IFERROR(VLOOKUP(A2651,'asig octubre'!$A$2:$B$442,2,0))</f>
        <v>EC-05</v>
      </c>
      <c r="D2651" s="38">
        <v>45588.0</v>
      </c>
      <c r="E2651" s="36" t="s">
        <v>231</v>
      </c>
      <c r="F2651" s="37" t="str">
        <f t="array" ref="F2651">IFERROR(XLOOKUP(E2651,Operadores!A:A,Operadores!B:B))</f>
        <v>MARARM</v>
      </c>
      <c r="G2651" s="36" t="s">
        <v>313</v>
      </c>
      <c r="H2651" s="39">
        <v>9.99</v>
      </c>
      <c r="I2651" s="40">
        <v>305.0</v>
      </c>
      <c r="J2651" s="41">
        <f t="shared" si="5"/>
        <v>3046.95</v>
      </c>
      <c r="K2651" s="37" t="str">
        <f t="array" ref="K2651">IFERROR(XLOOKUP(G2651,'Tipo de carga'!A:A,'Tipo de carga'!B:B))</f>
        <v>Natgas</v>
      </c>
      <c r="L2651" s="37">
        <f t="shared" si="2"/>
        <v>43</v>
      </c>
      <c r="M2651" s="37">
        <f t="shared" si="3"/>
        <v>23</v>
      </c>
      <c r="N2651" s="37">
        <f t="shared" si="4"/>
        <v>10</v>
      </c>
      <c r="O2651" s="37" t="str">
        <f t="array" ref="O2651">IFERROR(XLOOKUP(K2651,'Tipo de carga'!B:B,'Tipo de carga'!C:C))</f>
        <v>GNC</v>
      </c>
    </row>
    <row r="2652">
      <c r="A2652" s="36">
        <v>1910.0</v>
      </c>
      <c r="B2652" s="37" t="str">
        <f>IFERROR(VLOOKUP(A2652,'asig octubre'!$A$2:$C$442,3,0))</f>
        <v>MeLi Ded Puebla</v>
      </c>
      <c r="C2652" s="37" t="str">
        <f>IFERROR(VLOOKUP(A2652,'asig octubre'!$A$2:$B$442,2,0))</f>
        <v>EC-05</v>
      </c>
      <c r="D2652" s="38">
        <v>45588.0</v>
      </c>
      <c r="E2652" s="36" t="s">
        <v>168</v>
      </c>
      <c r="F2652" s="37" t="str">
        <f t="array" ref="F2652">IFERROR(XLOOKUP(E2652,Operadores!A:A,Operadores!B:B))</f>
        <v>GARLUI</v>
      </c>
      <c r="G2652" s="36" t="s">
        <v>311</v>
      </c>
      <c r="H2652" s="39">
        <v>9.99</v>
      </c>
      <c r="I2652" s="40">
        <v>174.0</v>
      </c>
      <c r="J2652" s="41">
        <f t="shared" si="5"/>
        <v>1738.26</v>
      </c>
      <c r="K2652" s="37" t="str">
        <f t="array" ref="K2652">IFERROR(XLOOKUP(G2652,'Tipo de carga'!A:A,'Tipo de carga'!B:B))</f>
        <v>Natgas</v>
      </c>
      <c r="L2652" s="37">
        <f t="shared" si="2"/>
        <v>43</v>
      </c>
      <c r="M2652" s="37">
        <f t="shared" si="3"/>
        <v>23</v>
      </c>
      <c r="N2652" s="37">
        <f t="shared" si="4"/>
        <v>10</v>
      </c>
      <c r="O2652" s="37" t="str">
        <f t="array" ref="O2652">IFERROR(XLOOKUP(K2652,'Tipo de carga'!B:B,'Tipo de carga'!C:C))</f>
        <v>GNC</v>
      </c>
    </row>
    <row r="2653">
      <c r="A2653" s="36">
        <v>1917.0</v>
      </c>
      <c r="B2653" s="37" t="str">
        <f>IFERROR(VLOOKUP(A2653,'asig octubre'!$A$2:$C$442,3,0))</f>
        <v>MeLi asignado SD</v>
      </c>
      <c r="C2653" s="37" t="str">
        <f>IFERROR(VLOOKUP(A2653,'asig octubre'!$A$2:$B$442,2,0))</f>
        <v>EC-05</v>
      </c>
      <c r="D2653" s="38">
        <v>45588.0</v>
      </c>
      <c r="E2653" s="36" t="s">
        <v>17</v>
      </c>
      <c r="F2653" s="37" t="str">
        <f t="array" ref="F2653">IFERROR(XLOOKUP(E2653,Operadores!A:A,Operadores!B:B))</f>
        <v>ARASAL</v>
      </c>
      <c r="G2653" s="36" t="s">
        <v>311</v>
      </c>
      <c r="H2653" s="39">
        <v>9.99</v>
      </c>
      <c r="I2653" s="40">
        <v>181.0</v>
      </c>
      <c r="J2653" s="41">
        <f t="shared" si="5"/>
        <v>1808.19</v>
      </c>
      <c r="K2653" s="37" t="str">
        <f t="array" ref="K2653">IFERROR(XLOOKUP(G2653,'Tipo de carga'!A:A,'Tipo de carga'!B:B))</f>
        <v>Natgas</v>
      </c>
      <c r="L2653" s="37">
        <f t="shared" si="2"/>
        <v>43</v>
      </c>
      <c r="M2653" s="37">
        <f t="shared" si="3"/>
        <v>23</v>
      </c>
      <c r="N2653" s="37">
        <f t="shared" si="4"/>
        <v>10</v>
      </c>
      <c r="O2653" s="37" t="str">
        <f t="array" ref="O2653">IFERROR(XLOOKUP(K2653,'Tipo de carga'!B:B,'Tipo de carga'!C:C))</f>
        <v>GNC</v>
      </c>
    </row>
    <row r="2654">
      <c r="A2654" s="36">
        <v>1912.0</v>
      </c>
      <c r="B2654" s="37" t="str">
        <f>IFERROR(VLOOKUP(A2654,'asig octubre'!$A$2:$C$442,3,0))</f>
        <v>MeLi asignado SD</v>
      </c>
      <c r="C2654" s="37" t="str">
        <f>IFERROR(VLOOKUP(A2654,'asig octubre'!$A$2:$B$442,2,0))</f>
        <v>EC-05</v>
      </c>
      <c r="D2654" s="38">
        <v>45588.0</v>
      </c>
      <c r="E2654" s="36" t="s">
        <v>316</v>
      </c>
      <c r="F2654" s="37" t="str">
        <f t="array" ref="F2654">IFERROR(XLOOKUP(E2654,Operadores!A:A,Operadores!B:B))</f>
        <v>HERERI</v>
      </c>
      <c r="G2654" s="36" t="s">
        <v>315</v>
      </c>
      <c r="H2654" s="39">
        <v>10.65</v>
      </c>
      <c r="I2654" s="40">
        <v>252.0</v>
      </c>
      <c r="J2654" s="41">
        <f t="shared" si="5"/>
        <v>2683.8</v>
      </c>
      <c r="K2654" s="37" t="str">
        <f t="array" ref="K2654">IFERROR(XLOOKUP(G2654,'Tipo de carga'!A:A,'Tipo de carga'!B:B))</f>
        <v>COMSUSTENTA</v>
      </c>
      <c r="L2654" s="37">
        <f t="shared" si="2"/>
        <v>43</v>
      </c>
      <c r="M2654" s="37">
        <f t="shared" si="3"/>
        <v>23</v>
      </c>
      <c r="N2654" s="37">
        <f t="shared" si="4"/>
        <v>10</v>
      </c>
      <c r="O2654" s="37" t="str">
        <f t="array" ref="O2654">IFERROR(XLOOKUP(K2654,'Tipo de carga'!B:B,'Tipo de carga'!C:C))</f>
        <v>GNC</v>
      </c>
    </row>
    <row r="2655">
      <c r="A2655" s="36">
        <v>1918.0</v>
      </c>
      <c r="B2655" s="37" t="str">
        <f>IFERROR(VLOOKUP(A2655,'asig octubre'!$A$2:$C$442,3,0))</f>
        <v>MeLi asignado SD</v>
      </c>
      <c r="C2655" s="37" t="str">
        <f>IFERROR(VLOOKUP(A2655,'asig octubre'!$A$2:$B$442,2,0))</f>
        <v>EC-05</v>
      </c>
      <c r="D2655" s="38">
        <v>45588.0</v>
      </c>
      <c r="E2655" s="36" t="s">
        <v>539</v>
      </c>
      <c r="F2655" s="37" t="str">
        <f t="array" ref="F2655">IFERROR(XLOOKUP(E2655,Operadores!A:A,Operadores!B:B))</f>
        <v>NATSE</v>
      </c>
      <c r="G2655" s="36" t="s">
        <v>315</v>
      </c>
      <c r="H2655" s="39">
        <v>10.65</v>
      </c>
      <c r="I2655" s="40">
        <v>231.0</v>
      </c>
      <c r="J2655" s="41">
        <f t="shared" si="5"/>
        <v>2460.15</v>
      </c>
      <c r="K2655" s="37" t="str">
        <f t="array" ref="K2655">IFERROR(XLOOKUP(G2655,'Tipo de carga'!A:A,'Tipo de carga'!B:B))</f>
        <v>COMSUSTENTA</v>
      </c>
      <c r="L2655" s="37">
        <f t="shared" si="2"/>
        <v>43</v>
      </c>
      <c r="M2655" s="37">
        <f t="shared" si="3"/>
        <v>23</v>
      </c>
      <c r="N2655" s="37">
        <f t="shared" si="4"/>
        <v>10</v>
      </c>
      <c r="O2655" s="37" t="str">
        <f t="array" ref="O2655">IFERROR(XLOOKUP(K2655,'Tipo de carga'!B:B,'Tipo de carga'!C:C))</f>
        <v>GNC</v>
      </c>
    </row>
    <row r="2656">
      <c r="A2656" s="36">
        <v>1919.0</v>
      </c>
      <c r="B2656" s="37" t="str">
        <f>IFERROR(VLOOKUP(A2656,'asig octubre'!$A$2:$C$442,3,0))</f>
        <v>MeLi Ded Puebla</v>
      </c>
      <c r="C2656" s="37" t="str">
        <f>IFERROR(VLOOKUP(A2656,'asig octubre'!$A$2:$B$442,2,0))</f>
        <v>EC-05</v>
      </c>
      <c r="D2656" s="38">
        <v>45588.0</v>
      </c>
      <c r="E2656" s="36" t="s">
        <v>314</v>
      </c>
      <c r="F2656" s="37" t="str">
        <f t="array" ref="F2656">IFERROR(XLOOKUP(E2656,Operadores!A:A,Operadores!B:B))</f>
        <v>HERRE</v>
      </c>
      <c r="G2656" s="36" t="s">
        <v>315</v>
      </c>
      <c r="H2656" s="39">
        <v>10.65</v>
      </c>
      <c r="I2656" s="40">
        <v>215.0</v>
      </c>
      <c r="J2656" s="41">
        <f t="shared" si="5"/>
        <v>2289.75</v>
      </c>
      <c r="K2656" s="37" t="str">
        <f t="array" ref="K2656">IFERROR(XLOOKUP(G2656,'Tipo de carga'!A:A,'Tipo de carga'!B:B))</f>
        <v>COMSUSTENTA</v>
      </c>
      <c r="L2656" s="37">
        <f t="shared" si="2"/>
        <v>43</v>
      </c>
      <c r="M2656" s="37">
        <f t="shared" si="3"/>
        <v>23</v>
      </c>
      <c r="N2656" s="37">
        <f t="shared" si="4"/>
        <v>10</v>
      </c>
      <c r="O2656" s="37" t="str">
        <f t="array" ref="O2656">IFERROR(XLOOKUP(K2656,'Tipo de carga'!B:B,'Tipo de carga'!C:C))</f>
        <v>GNC</v>
      </c>
    </row>
    <row r="2657">
      <c r="A2657" s="36">
        <v>1920.0</v>
      </c>
      <c r="B2657" s="37" t="str">
        <f>IFERROR(VLOOKUP(A2657,'asig octubre'!$A$2:$C$442,3,0))</f>
        <v>MeLi asignado SD</v>
      </c>
      <c r="C2657" s="37" t="str">
        <f>IFERROR(VLOOKUP(A2657,'asig octubre'!$A$2:$B$442,2,0))</f>
        <v>EC-05</v>
      </c>
      <c r="D2657" s="38">
        <v>45588.0</v>
      </c>
      <c r="E2657" s="36" t="s">
        <v>168</v>
      </c>
      <c r="F2657" s="37" t="str">
        <f t="array" ref="F2657">IFERROR(XLOOKUP(E2657,Operadores!A:A,Operadores!B:B))</f>
        <v>GARLUI</v>
      </c>
      <c r="G2657" s="36" t="s">
        <v>315</v>
      </c>
      <c r="H2657" s="39">
        <v>10.65</v>
      </c>
      <c r="I2657" s="40">
        <v>337.0</v>
      </c>
      <c r="J2657" s="41">
        <f t="shared" si="5"/>
        <v>3589.05</v>
      </c>
      <c r="K2657" s="37" t="str">
        <f t="array" ref="K2657">IFERROR(XLOOKUP(G2657,'Tipo de carga'!A:A,'Tipo de carga'!B:B))</f>
        <v>COMSUSTENTA</v>
      </c>
      <c r="L2657" s="37">
        <f t="shared" si="2"/>
        <v>43</v>
      </c>
      <c r="M2657" s="37">
        <f t="shared" si="3"/>
        <v>23</v>
      </c>
      <c r="N2657" s="37">
        <f t="shared" si="4"/>
        <v>10</v>
      </c>
      <c r="O2657" s="37" t="str">
        <f t="array" ref="O2657">IFERROR(XLOOKUP(K2657,'Tipo de carga'!B:B,'Tipo de carga'!C:C))</f>
        <v>GNC</v>
      </c>
    </row>
    <row r="2658">
      <c r="A2658" s="36">
        <v>1923.0</v>
      </c>
      <c r="B2658" s="37" t="str">
        <f>IFERROR(VLOOKUP(A2658,'asig octubre'!$A$2:$C$442,3,0))</f>
        <v>MeLi Ded Puebla</v>
      </c>
      <c r="C2658" s="37" t="str">
        <f>IFERROR(VLOOKUP(A2658,'asig octubre'!$A$2:$B$442,2,0))</f>
        <v>EC-05</v>
      </c>
      <c r="D2658" s="38">
        <v>45588.0</v>
      </c>
      <c r="E2658" s="36" t="s">
        <v>447</v>
      </c>
      <c r="F2658" s="37" t="str">
        <f t="array" ref="F2658">IFERROR(XLOOKUP(E2658,Operadores!A:A,Operadores!B:B))</f>
        <v>SANMA05</v>
      </c>
      <c r="G2658" s="36" t="s">
        <v>315</v>
      </c>
      <c r="H2658" s="39">
        <v>10.65</v>
      </c>
      <c r="I2658" s="40">
        <v>257.0</v>
      </c>
      <c r="J2658" s="41">
        <f t="shared" si="5"/>
        <v>2737.05</v>
      </c>
      <c r="K2658" s="37" t="str">
        <f t="array" ref="K2658">IFERROR(XLOOKUP(G2658,'Tipo de carga'!A:A,'Tipo de carga'!B:B))</f>
        <v>COMSUSTENTA</v>
      </c>
      <c r="L2658" s="37">
        <f t="shared" si="2"/>
        <v>43</v>
      </c>
      <c r="M2658" s="37">
        <f t="shared" si="3"/>
        <v>23</v>
      </c>
      <c r="N2658" s="37">
        <f t="shared" si="4"/>
        <v>10</v>
      </c>
      <c r="O2658" s="37" t="str">
        <f t="array" ref="O2658">IFERROR(XLOOKUP(K2658,'Tipo de carga'!B:B,'Tipo de carga'!C:C))</f>
        <v>GNC</v>
      </c>
    </row>
    <row r="2659">
      <c r="A2659" s="36">
        <v>1926.0</v>
      </c>
      <c r="B2659" s="37" t="str">
        <f>IFERROR(VLOOKUP(A2659,'asig octubre'!$A$2:$C$442,3,0))</f>
        <v>MeLi asignado SD</v>
      </c>
      <c r="C2659" s="37" t="str">
        <f>IFERROR(VLOOKUP(A2659,'asig octubre'!$A$2:$B$442,2,0))</f>
        <v>EC-05</v>
      </c>
      <c r="D2659" s="38">
        <v>45588.0</v>
      </c>
      <c r="E2659" s="36" t="s">
        <v>318</v>
      </c>
      <c r="F2659" s="37" t="str">
        <f t="array" ref="F2659">IFERROR(XLOOKUP(E2659,Operadores!A:A,Operadores!B:B))</f>
        <v>SOSERN</v>
      </c>
      <c r="G2659" s="36" t="s">
        <v>315</v>
      </c>
      <c r="H2659" s="39">
        <v>10.65</v>
      </c>
      <c r="I2659" s="40">
        <v>213.0</v>
      </c>
      <c r="J2659" s="41">
        <f t="shared" si="5"/>
        <v>2268.45</v>
      </c>
      <c r="K2659" s="37" t="str">
        <f t="array" ref="K2659">IFERROR(XLOOKUP(G2659,'Tipo de carga'!A:A,'Tipo de carga'!B:B))</f>
        <v>COMSUSTENTA</v>
      </c>
      <c r="L2659" s="37">
        <f t="shared" si="2"/>
        <v>43</v>
      </c>
      <c r="M2659" s="37">
        <f t="shared" si="3"/>
        <v>23</v>
      </c>
      <c r="N2659" s="37">
        <f t="shared" si="4"/>
        <v>10</v>
      </c>
      <c r="O2659" s="37" t="str">
        <f t="array" ref="O2659">IFERROR(XLOOKUP(K2659,'Tipo de carga'!B:B,'Tipo de carga'!C:C))</f>
        <v>GNC</v>
      </c>
    </row>
    <row r="2660">
      <c r="A2660" s="36">
        <v>1928.0</v>
      </c>
      <c r="B2660" s="37" t="str">
        <f>IFERROR(VLOOKUP(A2660,'asig octubre'!$A$2:$C$442,3,0))</f>
        <v>MeLi Ded Puebla</v>
      </c>
      <c r="C2660" s="37" t="str">
        <f>IFERROR(VLOOKUP(A2660,'asig octubre'!$A$2:$B$442,2,0))</f>
        <v>EC-05</v>
      </c>
      <c r="D2660" s="38">
        <v>45588.0</v>
      </c>
      <c r="E2660" s="36" t="s">
        <v>319</v>
      </c>
      <c r="F2660" s="37" t="str">
        <f t="array" ref="F2660">IFERROR(XLOOKUP(E2660,Operadores!A:A,Operadores!B:B))</f>
        <v>BARPED</v>
      </c>
      <c r="G2660" s="36" t="s">
        <v>315</v>
      </c>
      <c r="H2660" s="39">
        <v>10.65</v>
      </c>
      <c r="I2660" s="40">
        <v>245.0</v>
      </c>
      <c r="J2660" s="41">
        <f t="shared" si="5"/>
        <v>2609.25</v>
      </c>
      <c r="K2660" s="37" t="str">
        <f t="array" ref="K2660">IFERROR(XLOOKUP(G2660,'Tipo de carga'!A:A,'Tipo de carga'!B:B))</f>
        <v>COMSUSTENTA</v>
      </c>
      <c r="L2660" s="37">
        <f t="shared" si="2"/>
        <v>43</v>
      </c>
      <c r="M2660" s="37">
        <f t="shared" si="3"/>
        <v>23</v>
      </c>
      <c r="N2660" s="37">
        <f t="shared" si="4"/>
        <v>10</v>
      </c>
      <c r="O2660" s="37" t="str">
        <f t="array" ref="O2660">IFERROR(XLOOKUP(K2660,'Tipo de carga'!B:B,'Tipo de carga'!C:C))</f>
        <v>GNC</v>
      </c>
    </row>
    <row r="2661">
      <c r="A2661" s="36">
        <v>1930.0</v>
      </c>
      <c r="B2661" s="37" t="str">
        <f>IFERROR(VLOOKUP(A2661,'asig octubre'!$A$2:$C$442,3,0))</f>
        <v>MeLi asignado SD</v>
      </c>
      <c r="C2661" s="37" t="str">
        <f>IFERROR(VLOOKUP(A2661,'asig octubre'!$A$2:$B$442,2,0))</f>
        <v>EC-05</v>
      </c>
      <c r="D2661" s="38">
        <v>45588.0</v>
      </c>
      <c r="E2661" s="36" t="s">
        <v>231</v>
      </c>
      <c r="F2661" s="37" t="str">
        <f t="array" ref="F2661">IFERROR(XLOOKUP(E2661,Operadores!A:A,Operadores!B:B))</f>
        <v>MARARM</v>
      </c>
      <c r="G2661" s="36" t="s">
        <v>315</v>
      </c>
      <c r="H2661" s="39">
        <v>10.65</v>
      </c>
      <c r="I2661" s="40">
        <v>299.0</v>
      </c>
      <c r="J2661" s="41">
        <f t="shared" si="5"/>
        <v>3184.35</v>
      </c>
      <c r="K2661" s="37" t="str">
        <f t="array" ref="K2661">IFERROR(XLOOKUP(G2661,'Tipo de carga'!A:A,'Tipo de carga'!B:B))</f>
        <v>COMSUSTENTA</v>
      </c>
      <c r="L2661" s="37">
        <f t="shared" si="2"/>
        <v>43</v>
      </c>
      <c r="M2661" s="37">
        <f t="shared" si="3"/>
        <v>23</v>
      </c>
      <c r="N2661" s="37">
        <f t="shared" si="4"/>
        <v>10</v>
      </c>
      <c r="O2661" s="37" t="str">
        <f t="array" ref="O2661">IFERROR(XLOOKUP(K2661,'Tipo de carga'!B:B,'Tipo de carga'!C:C))</f>
        <v>GNC</v>
      </c>
    </row>
    <row r="2662">
      <c r="A2662" s="36">
        <v>2061.0</v>
      </c>
      <c r="B2662" s="37" t="str">
        <f>IFERROR(VLOOKUP(A2662,'asig octubre'!$A$2:$C$442,3,0))</f>
        <v>Available</v>
      </c>
      <c r="C2662" s="37" t="str">
        <f>IFERROR(VLOOKUP(A2662,'asig octubre'!$A$2:$B$442,2,0))</f>
        <v>TTE</v>
      </c>
      <c r="D2662" s="38">
        <v>45589.987129629626</v>
      </c>
      <c r="E2662" s="36" t="s">
        <v>270</v>
      </c>
      <c r="F2662" s="37" t="str">
        <f t="array" ref="F2662">IFERROR(XLOOKUP(E2662,Operadores!A:A,Operadores!B:B))</f>
        <v>RESEDU</v>
      </c>
      <c r="G2662" s="36" t="s">
        <v>72</v>
      </c>
      <c r="H2662" s="39">
        <v>19.38998</v>
      </c>
      <c r="I2662" s="40">
        <v>755.0</v>
      </c>
      <c r="J2662" s="41">
        <f t="shared" si="5"/>
        <v>14639.4349</v>
      </c>
      <c r="K2662" s="37" t="str">
        <f t="array" ref="K2662">IFERROR(XLOOKUP(G2662,'Tipo de carga'!A:A,'Tipo de carga'!B:B))</f>
        <v>Autoabasto</v>
      </c>
      <c r="L2662" s="37">
        <f t="shared" si="2"/>
        <v>43</v>
      </c>
      <c r="M2662" s="37">
        <f t="shared" si="3"/>
        <v>24</v>
      </c>
      <c r="N2662" s="37">
        <f t="shared" si="4"/>
        <v>10</v>
      </c>
      <c r="O2662" s="37" t="str">
        <f t="array" ref="O2662">IFERROR(XLOOKUP(K2662,'Tipo de carga'!B:B,'Tipo de carga'!C:C))</f>
        <v>Diesel</v>
      </c>
    </row>
    <row r="2663">
      <c r="A2663" s="36">
        <v>1886.0</v>
      </c>
      <c r="B2663" s="37" t="str">
        <f>IFERROR(VLOOKUP(A2663,'asig octubre'!$A$2:$C$442,3,0))</f>
        <v>Circuitos</v>
      </c>
      <c r="C2663" s="37" t="str">
        <f>IFERROR(VLOOKUP(A2663,'asig octubre'!$A$2:$B$442,2,0))</f>
        <v>EC-03</v>
      </c>
      <c r="D2663" s="38">
        <v>45589.909467592595</v>
      </c>
      <c r="E2663" s="36" t="s">
        <v>260</v>
      </c>
      <c r="F2663" s="37" t="str">
        <f t="array" ref="F2663">IFERROR(XLOOKUP(E2663,Operadores!A:A,Operadores!B:B))</f>
        <v>CORER</v>
      </c>
      <c r="G2663" s="36" t="s">
        <v>72</v>
      </c>
      <c r="H2663" s="39">
        <v>19.38998</v>
      </c>
      <c r="I2663" s="40">
        <v>185.0</v>
      </c>
      <c r="J2663" s="41">
        <f t="shared" si="5"/>
        <v>3587.1463</v>
      </c>
      <c r="K2663" s="37" t="str">
        <f t="array" ref="K2663">IFERROR(XLOOKUP(G2663,'Tipo de carga'!A:A,'Tipo de carga'!B:B))</f>
        <v>Autoabasto</v>
      </c>
      <c r="L2663" s="37">
        <f t="shared" si="2"/>
        <v>43</v>
      </c>
      <c r="M2663" s="37">
        <f t="shared" si="3"/>
        <v>24</v>
      </c>
      <c r="N2663" s="37">
        <f t="shared" si="4"/>
        <v>10</v>
      </c>
      <c r="O2663" s="37" t="str">
        <f t="array" ref="O2663">IFERROR(XLOOKUP(K2663,'Tipo de carga'!B:B,'Tipo de carga'!C:C))</f>
        <v>Diesel</v>
      </c>
    </row>
    <row r="2664">
      <c r="A2664" s="36">
        <v>1757.0</v>
      </c>
      <c r="B2664" s="37" t="str">
        <f>IFERROR(VLOOKUP(A2664,'asig octubre'!$A$2:$C$442,3,0))</f>
        <v>Pilgrims Tepo</v>
      </c>
      <c r="C2664" s="37" t="str">
        <f>IFERROR(VLOOKUP(A2664,'asig octubre'!$A$2:$B$442,2,0))</f>
        <v>EC-02</v>
      </c>
      <c r="D2664" s="38">
        <v>45589.896689814814</v>
      </c>
      <c r="E2664" s="36" t="s">
        <v>377</v>
      </c>
      <c r="F2664" s="37" t="str">
        <f t="array" ref="F2664">IFERROR(XLOOKUP(E2664,Operadores!A:A,Operadores!B:B))</f>
        <v>MARMIG</v>
      </c>
      <c r="G2664" s="36" t="s">
        <v>72</v>
      </c>
      <c r="H2664" s="39">
        <v>19.38998</v>
      </c>
      <c r="I2664" s="40">
        <v>254.0</v>
      </c>
      <c r="J2664" s="41">
        <f t="shared" si="5"/>
        <v>4925.05492</v>
      </c>
      <c r="K2664" s="37" t="str">
        <f t="array" ref="K2664">IFERROR(XLOOKUP(G2664,'Tipo de carga'!A:A,'Tipo de carga'!B:B))</f>
        <v>Autoabasto</v>
      </c>
      <c r="L2664" s="37">
        <f t="shared" si="2"/>
        <v>43</v>
      </c>
      <c r="M2664" s="37">
        <f t="shared" si="3"/>
        <v>24</v>
      </c>
      <c r="N2664" s="37">
        <f t="shared" si="4"/>
        <v>10</v>
      </c>
      <c r="O2664" s="37" t="str">
        <f t="array" ref="O2664">IFERROR(XLOOKUP(K2664,'Tipo de carga'!B:B,'Tipo de carga'!C:C))</f>
        <v>Diesel</v>
      </c>
    </row>
    <row r="2665">
      <c r="A2665" s="36">
        <v>1754.0</v>
      </c>
      <c r="B2665" s="37" t="str">
        <f>IFERROR(VLOOKUP(A2665,'asig octubre'!$A$2:$C$442,3,0))</f>
        <v>Pilgrims Tepo</v>
      </c>
      <c r="C2665" s="37" t="str">
        <f>IFERROR(VLOOKUP(A2665,'asig octubre'!$A$2:$B$442,2,0))</f>
        <v>EC-02</v>
      </c>
      <c r="D2665" s="38">
        <v>45589.87096064815</v>
      </c>
      <c r="E2665" s="36" t="s">
        <v>384</v>
      </c>
      <c r="F2665" s="37" t="str">
        <f t="array" ref="F2665">IFERROR(XLOOKUP(E2665,Operadores!A:A,Operadores!B:B))</f>
        <v>LEOJOS</v>
      </c>
      <c r="G2665" s="36" t="s">
        <v>72</v>
      </c>
      <c r="H2665" s="39">
        <v>19.38998</v>
      </c>
      <c r="I2665" s="40">
        <v>256.0</v>
      </c>
      <c r="J2665" s="41">
        <f t="shared" si="5"/>
        <v>4963.83488</v>
      </c>
      <c r="K2665" s="37" t="str">
        <f t="array" ref="K2665">IFERROR(XLOOKUP(G2665,'Tipo de carga'!A:A,'Tipo de carga'!B:B))</f>
        <v>Autoabasto</v>
      </c>
      <c r="L2665" s="37">
        <f t="shared" si="2"/>
        <v>43</v>
      </c>
      <c r="M2665" s="37">
        <f t="shared" si="3"/>
        <v>24</v>
      </c>
      <c r="N2665" s="37">
        <f t="shared" si="4"/>
        <v>10</v>
      </c>
      <c r="O2665" s="37" t="str">
        <f t="array" ref="O2665">IFERROR(XLOOKUP(K2665,'Tipo de carga'!B:B,'Tipo de carga'!C:C))</f>
        <v>Diesel</v>
      </c>
    </row>
    <row r="2666">
      <c r="A2666" s="36">
        <v>1759.0</v>
      </c>
      <c r="B2666" s="37" t="str">
        <f>IFERROR(VLOOKUP(A2666,'asig octubre'!$A$2:$C$442,3,0))</f>
        <v>Liverpool Local</v>
      </c>
      <c r="C2666" s="37" t="str">
        <f>IFERROR(VLOOKUP(A2666,'asig octubre'!$A$2:$B$442,2,0))</f>
        <v>EC-01</v>
      </c>
      <c r="D2666" s="38">
        <v>45589.81903935185</v>
      </c>
      <c r="E2666" s="36" t="s">
        <v>423</v>
      </c>
      <c r="F2666" s="37" t="str">
        <f t="array" ref="F2666">IFERROR(XLOOKUP(E2666,Operadores!A:A,Operadores!B:B))</f>
        <v>PERANT</v>
      </c>
      <c r="G2666" s="36" t="s">
        <v>72</v>
      </c>
      <c r="H2666" s="39">
        <v>19.38998</v>
      </c>
      <c r="I2666" s="40">
        <v>501.0</v>
      </c>
      <c r="J2666" s="41">
        <f t="shared" si="5"/>
        <v>9714.37998</v>
      </c>
      <c r="K2666" s="37" t="str">
        <f t="array" ref="K2666">IFERROR(XLOOKUP(G2666,'Tipo de carga'!A:A,'Tipo de carga'!B:B))</f>
        <v>Autoabasto</v>
      </c>
      <c r="L2666" s="37">
        <f t="shared" si="2"/>
        <v>43</v>
      </c>
      <c r="M2666" s="37">
        <f t="shared" si="3"/>
        <v>24</v>
      </c>
      <c r="N2666" s="37">
        <f t="shared" si="4"/>
        <v>10</v>
      </c>
      <c r="O2666" s="37" t="str">
        <f t="array" ref="O2666">IFERROR(XLOOKUP(K2666,'Tipo de carga'!B:B,'Tipo de carga'!C:C))</f>
        <v>Diesel</v>
      </c>
    </row>
    <row r="2667">
      <c r="A2667" s="36">
        <v>1695.0</v>
      </c>
      <c r="B2667" s="37" t="str">
        <f>IFERROR(VLOOKUP(A2667,'asig octubre'!$A$2:$C$442,3,0))</f>
        <v>Pilgrims Tepo</v>
      </c>
      <c r="C2667" s="37" t="str">
        <f>IFERROR(VLOOKUP(A2667,'asig octubre'!$A$2:$B$442,2,0))</f>
        <v>EC-02</v>
      </c>
      <c r="D2667" s="38">
        <v>45589.8071412037</v>
      </c>
      <c r="E2667" s="36" t="s">
        <v>373</v>
      </c>
      <c r="F2667" s="37" t="str">
        <f t="array" ref="F2667">IFERROR(XLOOKUP(E2667,Operadores!A:A,Operadores!B:B))</f>
        <v>RENOSC</v>
      </c>
      <c r="G2667" s="36" t="s">
        <v>72</v>
      </c>
      <c r="H2667" s="39">
        <v>19.38998</v>
      </c>
      <c r="I2667" s="40">
        <v>194.0</v>
      </c>
      <c r="J2667" s="41">
        <f t="shared" si="5"/>
        <v>3761.65612</v>
      </c>
      <c r="K2667" s="37" t="str">
        <f t="array" ref="K2667">IFERROR(XLOOKUP(G2667,'Tipo de carga'!A:A,'Tipo de carga'!B:B))</f>
        <v>Autoabasto</v>
      </c>
      <c r="L2667" s="37">
        <f t="shared" si="2"/>
        <v>43</v>
      </c>
      <c r="M2667" s="37">
        <f t="shared" si="3"/>
        <v>24</v>
      </c>
      <c r="N2667" s="37">
        <f t="shared" si="4"/>
        <v>10</v>
      </c>
      <c r="O2667" s="37" t="str">
        <f t="array" ref="O2667">IFERROR(XLOOKUP(K2667,'Tipo de carga'!B:B,'Tipo de carga'!C:C))</f>
        <v>Diesel</v>
      </c>
    </row>
    <row r="2668">
      <c r="A2668" s="36">
        <v>1731.0</v>
      </c>
      <c r="B2668" s="37" t="str">
        <f>IFERROR(VLOOKUP(A2668,'asig octubre'!$A$2:$C$442,3,0))</f>
        <v>Pilgrims Tepo</v>
      </c>
      <c r="C2668" s="37" t="str">
        <f>IFERROR(VLOOKUP(A2668,'asig octubre'!$A$2:$B$442,2,0))</f>
        <v>EC-02</v>
      </c>
      <c r="D2668" s="38">
        <v>45589.79287037037</v>
      </c>
      <c r="E2668" s="36" t="s">
        <v>540</v>
      </c>
      <c r="F2668" s="37" t="str">
        <f t="array" ref="F2668">IFERROR(XLOOKUP(E2668,Operadores!A:A,Operadores!B:B))</f>
        <v>RIVCRI</v>
      </c>
      <c r="G2668" s="36" t="s">
        <v>72</v>
      </c>
      <c r="H2668" s="39">
        <v>19.38998</v>
      </c>
      <c r="I2668" s="40">
        <v>111.0</v>
      </c>
      <c r="J2668" s="41">
        <f t="shared" si="5"/>
        <v>2152.28778</v>
      </c>
      <c r="K2668" s="37" t="str">
        <f t="array" ref="K2668">IFERROR(XLOOKUP(G2668,'Tipo de carga'!A:A,'Tipo de carga'!B:B))</f>
        <v>Autoabasto</v>
      </c>
      <c r="L2668" s="37">
        <f t="shared" si="2"/>
        <v>43</v>
      </c>
      <c r="M2668" s="37">
        <f t="shared" si="3"/>
        <v>24</v>
      </c>
      <c r="N2668" s="37">
        <f t="shared" si="4"/>
        <v>10</v>
      </c>
      <c r="O2668" s="37" t="str">
        <f t="array" ref="O2668">IFERROR(XLOOKUP(K2668,'Tipo de carga'!B:B,'Tipo de carga'!C:C))</f>
        <v>Diesel</v>
      </c>
    </row>
    <row r="2669">
      <c r="A2669" s="36">
        <v>2001.0</v>
      </c>
      <c r="B2669" s="37" t="str">
        <f>IFERROR(VLOOKUP(A2669,'asig octubre'!$A$2:$C$442,3,0))</f>
        <v>MeLi Dedicado Merida</v>
      </c>
      <c r="C2669" s="37" t="str">
        <f>IFERROR(VLOOKUP(A2669,'asig octubre'!$A$2:$B$442,2,0))</f>
        <v>EC-05</v>
      </c>
      <c r="D2669" s="38">
        <v>45589.79100694445</v>
      </c>
      <c r="E2669" s="36" t="s">
        <v>494</v>
      </c>
      <c r="F2669" s="37" t="str">
        <f t="array" ref="F2669">IFERROR(XLOOKUP(E2669,Operadores!A:A,Operadores!B:B))</f>
        <v>TRESER</v>
      </c>
      <c r="G2669" s="36" t="s">
        <v>72</v>
      </c>
      <c r="H2669" s="39">
        <v>19.38998</v>
      </c>
      <c r="I2669" s="40">
        <v>510.0</v>
      </c>
      <c r="J2669" s="41">
        <f t="shared" si="5"/>
        <v>9888.8898</v>
      </c>
      <c r="K2669" s="37" t="str">
        <f t="array" ref="K2669">IFERROR(XLOOKUP(G2669,'Tipo de carga'!A:A,'Tipo de carga'!B:B))</f>
        <v>Autoabasto</v>
      </c>
      <c r="L2669" s="37">
        <f t="shared" si="2"/>
        <v>43</v>
      </c>
      <c r="M2669" s="37">
        <f t="shared" si="3"/>
        <v>24</v>
      </c>
      <c r="N2669" s="37">
        <f t="shared" si="4"/>
        <v>10</v>
      </c>
      <c r="O2669" s="37" t="str">
        <f t="array" ref="O2669">IFERROR(XLOOKUP(K2669,'Tipo de carga'!B:B,'Tipo de carga'!C:C))</f>
        <v>Diesel</v>
      </c>
    </row>
    <row r="2670">
      <c r="A2670" s="36">
        <v>1852.0</v>
      </c>
      <c r="B2670" s="37" t="str">
        <f>IFERROR(VLOOKUP(A2670,'asig octubre'!$A$2:$C$442,3,0))</f>
        <v>Circuitos</v>
      </c>
      <c r="C2670" s="37" t="str">
        <f>IFERROR(VLOOKUP(A2670,'asig octubre'!$A$2:$B$442,2,0))</f>
        <v>EC-03</v>
      </c>
      <c r="D2670" s="38">
        <v>45589.77861111111</v>
      </c>
      <c r="E2670" s="36" t="s">
        <v>237</v>
      </c>
      <c r="F2670" s="37" t="str">
        <f t="array" ref="F2670">IFERROR(XLOOKUP(E2670,Operadores!A:A,Operadores!B:B))</f>
        <v>HUAIS</v>
      </c>
      <c r="G2670" s="36" t="s">
        <v>72</v>
      </c>
      <c r="H2670" s="39">
        <v>19.38998</v>
      </c>
      <c r="I2670" s="40">
        <v>505.0</v>
      </c>
      <c r="J2670" s="41">
        <f t="shared" si="5"/>
        <v>9791.9399</v>
      </c>
      <c r="K2670" s="37" t="str">
        <f t="array" ref="K2670">IFERROR(XLOOKUP(G2670,'Tipo de carga'!A:A,'Tipo de carga'!B:B))</f>
        <v>Autoabasto</v>
      </c>
      <c r="L2670" s="37">
        <f t="shared" si="2"/>
        <v>43</v>
      </c>
      <c r="M2670" s="37">
        <f t="shared" si="3"/>
        <v>24</v>
      </c>
      <c r="N2670" s="37">
        <f t="shared" si="4"/>
        <v>10</v>
      </c>
      <c r="O2670" s="37" t="str">
        <f t="array" ref="O2670">IFERROR(XLOOKUP(K2670,'Tipo de carga'!B:B,'Tipo de carga'!C:C))</f>
        <v>Diesel</v>
      </c>
    </row>
    <row r="2671">
      <c r="A2671" s="36">
        <v>1735.0</v>
      </c>
      <c r="B2671" s="37" t="str">
        <f>IFERROR(VLOOKUP(A2671,'asig octubre'!$A$2:$C$442,3,0))</f>
        <v>Pilgrims Tepo</v>
      </c>
      <c r="C2671" s="37" t="str">
        <f>IFERROR(VLOOKUP(A2671,'asig octubre'!$A$2:$B$442,2,0))</f>
        <v>EC-02</v>
      </c>
      <c r="D2671" s="38">
        <v>45589.77422453704</v>
      </c>
      <c r="E2671" s="36" t="s">
        <v>382</v>
      </c>
      <c r="F2671" s="37" t="str">
        <f t="array" ref="F2671">IFERROR(XLOOKUP(E2671,Operadores!A:A,Operadores!B:B))</f>
        <v>SALMIG01</v>
      </c>
      <c r="G2671" s="36" t="s">
        <v>72</v>
      </c>
      <c r="H2671" s="39">
        <v>19.38998</v>
      </c>
      <c r="I2671" s="40">
        <v>232.0</v>
      </c>
      <c r="J2671" s="41">
        <f t="shared" si="5"/>
        <v>4498.47536</v>
      </c>
      <c r="K2671" s="37" t="str">
        <f t="array" ref="K2671">IFERROR(XLOOKUP(G2671,'Tipo de carga'!A:A,'Tipo de carga'!B:B))</f>
        <v>Autoabasto</v>
      </c>
      <c r="L2671" s="37">
        <f t="shared" si="2"/>
        <v>43</v>
      </c>
      <c r="M2671" s="37">
        <f t="shared" si="3"/>
        <v>24</v>
      </c>
      <c r="N2671" s="37">
        <f t="shared" si="4"/>
        <v>10</v>
      </c>
      <c r="O2671" s="37" t="str">
        <f t="array" ref="O2671">IFERROR(XLOOKUP(K2671,'Tipo de carga'!B:B,'Tipo de carga'!C:C))</f>
        <v>Diesel</v>
      </c>
    </row>
    <row r="2672">
      <c r="A2672" s="36">
        <v>1937.0</v>
      </c>
      <c r="B2672" s="37" t="str">
        <f>IFERROR(VLOOKUP(A2672,'asig octubre'!$A$2:$C$442,3,0))</f>
        <v>PISA Gdl</v>
      </c>
      <c r="C2672" s="37" t="str">
        <f>IFERROR(VLOOKUP(A2672,'asig octubre'!$A$2:$B$442,2,0))</f>
        <v>EC-06</v>
      </c>
      <c r="D2672" s="38">
        <v>45589.73657407407</v>
      </c>
      <c r="E2672" s="36" t="s">
        <v>410</v>
      </c>
      <c r="F2672" s="37" t="str">
        <f t="array" ref="F2672">IFERROR(XLOOKUP(E2672,Operadores!A:A,Operadores!B:B))</f>
        <v>LOPMA03</v>
      </c>
      <c r="G2672" s="36" t="s">
        <v>72</v>
      </c>
      <c r="H2672" s="39">
        <v>19.38998</v>
      </c>
      <c r="I2672" s="40">
        <v>460.0</v>
      </c>
      <c r="J2672" s="41">
        <f t="shared" si="5"/>
        <v>8919.3908</v>
      </c>
      <c r="K2672" s="37" t="str">
        <f t="array" ref="K2672">IFERROR(XLOOKUP(G2672,'Tipo de carga'!A:A,'Tipo de carga'!B:B))</f>
        <v>Autoabasto</v>
      </c>
      <c r="L2672" s="37">
        <f t="shared" si="2"/>
        <v>43</v>
      </c>
      <c r="M2672" s="37">
        <f t="shared" si="3"/>
        <v>24</v>
      </c>
      <c r="N2672" s="37">
        <f t="shared" si="4"/>
        <v>10</v>
      </c>
      <c r="O2672" s="37" t="str">
        <f t="array" ref="O2672">IFERROR(XLOOKUP(K2672,'Tipo de carga'!B:B,'Tipo de carga'!C:C))</f>
        <v>Diesel</v>
      </c>
    </row>
    <row r="2673">
      <c r="A2673" s="36">
        <v>1866.0</v>
      </c>
      <c r="B2673" s="37" t="str">
        <f>IFERROR(VLOOKUP(A2673,'asig octubre'!$A$2:$C$442,3,0))</f>
        <v>Pilgrims Tepo</v>
      </c>
      <c r="C2673" s="37" t="str">
        <f>IFERROR(VLOOKUP(A2673,'asig octubre'!$A$2:$B$442,2,0))</f>
        <v>EC-02</v>
      </c>
      <c r="D2673" s="38">
        <v>45589.72609953704</v>
      </c>
      <c r="E2673" s="36" t="s">
        <v>380</v>
      </c>
      <c r="F2673" s="37" t="str">
        <f t="array" ref="F2673">IFERROR(XLOOKUP(E2673,Operadores!A:A,Operadores!B:B))</f>
        <v>FRAMAU</v>
      </c>
      <c r="G2673" s="36" t="s">
        <v>72</v>
      </c>
      <c r="H2673" s="39">
        <v>19.38998</v>
      </c>
      <c r="I2673" s="40">
        <v>216.0</v>
      </c>
      <c r="J2673" s="41">
        <f t="shared" si="5"/>
        <v>4188.23568</v>
      </c>
      <c r="K2673" s="37" t="str">
        <f t="array" ref="K2673">IFERROR(XLOOKUP(G2673,'Tipo de carga'!A:A,'Tipo de carga'!B:B))</f>
        <v>Autoabasto</v>
      </c>
      <c r="L2673" s="37">
        <f t="shared" si="2"/>
        <v>43</v>
      </c>
      <c r="M2673" s="37">
        <f t="shared" si="3"/>
        <v>24</v>
      </c>
      <c r="N2673" s="37">
        <f t="shared" si="4"/>
        <v>10</v>
      </c>
      <c r="O2673" s="37" t="str">
        <f t="array" ref="O2673">IFERROR(XLOOKUP(K2673,'Tipo de carga'!B:B,'Tipo de carga'!C:C))</f>
        <v>Diesel</v>
      </c>
    </row>
    <row r="2674">
      <c r="A2674" s="36">
        <v>1990.0</v>
      </c>
      <c r="B2674" s="37" t="str">
        <f>IFERROR(VLOOKUP(A2674,'asig octubre'!$A$2:$C$442,3,0))</f>
        <v>MeLi asignado SD</v>
      </c>
      <c r="C2674" s="37" t="str">
        <f>IFERROR(VLOOKUP(A2674,'asig octubre'!$A$2:$B$442,2,0))</f>
        <v>EC-05</v>
      </c>
      <c r="D2674" s="38">
        <v>45589.7130787037</v>
      </c>
      <c r="E2674" s="36" t="s">
        <v>216</v>
      </c>
      <c r="F2674" s="37" t="str">
        <f t="array" ref="F2674">IFERROR(XLOOKUP(E2674,Operadores!A:A,Operadores!B:B))</f>
        <v>MENCAX</v>
      </c>
      <c r="G2674" s="36" t="s">
        <v>72</v>
      </c>
      <c r="H2674" s="39">
        <v>19.38998</v>
      </c>
      <c r="I2674" s="40">
        <v>335.0</v>
      </c>
      <c r="J2674" s="41">
        <f t="shared" si="5"/>
        <v>6495.6433</v>
      </c>
      <c r="K2674" s="37" t="str">
        <f t="array" ref="K2674">IFERROR(XLOOKUP(G2674,'Tipo de carga'!A:A,'Tipo de carga'!B:B))</f>
        <v>Autoabasto</v>
      </c>
      <c r="L2674" s="37">
        <f t="shared" si="2"/>
        <v>43</v>
      </c>
      <c r="M2674" s="37">
        <f t="shared" si="3"/>
        <v>24</v>
      </c>
      <c r="N2674" s="37">
        <f t="shared" si="4"/>
        <v>10</v>
      </c>
      <c r="O2674" s="37" t="str">
        <f t="array" ref="O2674">IFERROR(XLOOKUP(K2674,'Tipo de carga'!B:B,'Tipo de carga'!C:C))</f>
        <v>Diesel</v>
      </c>
    </row>
    <row r="2675">
      <c r="A2675" s="36">
        <v>1902.0</v>
      </c>
      <c r="B2675" s="37" t="str">
        <f>IFERROR(VLOOKUP(A2675,'asig octubre'!$A$2:$C$442,3,0))</f>
        <v>Pipas</v>
      </c>
      <c r="C2675" s="37" t="str">
        <f>IFERROR(VLOOKUP(A2675,'asig octubre'!$A$2:$B$442,2,0))</f>
        <v>EC-02</v>
      </c>
      <c r="D2675" s="38">
        <v>45589.66638888889</v>
      </c>
      <c r="E2675" s="36" t="s">
        <v>365</v>
      </c>
      <c r="F2675" s="37" t="str">
        <f t="array" ref="F2675">IFERROR(XLOOKUP(E2675,Operadores!A:A,Operadores!B:B))</f>
        <v>RUICRU</v>
      </c>
      <c r="G2675" s="36" t="s">
        <v>72</v>
      </c>
      <c r="H2675" s="39">
        <v>19.38998</v>
      </c>
      <c r="I2675" s="40">
        <v>400.0</v>
      </c>
      <c r="J2675" s="41">
        <f t="shared" si="5"/>
        <v>7755.992</v>
      </c>
      <c r="K2675" s="37" t="str">
        <f t="array" ref="K2675">IFERROR(XLOOKUP(G2675,'Tipo de carga'!A:A,'Tipo de carga'!B:B))</f>
        <v>Autoabasto</v>
      </c>
      <c r="L2675" s="37">
        <f t="shared" si="2"/>
        <v>43</v>
      </c>
      <c r="M2675" s="37">
        <f t="shared" si="3"/>
        <v>24</v>
      </c>
      <c r="N2675" s="37">
        <f t="shared" si="4"/>
        <v>10</v>
      </c>
      <c r="O2675" s="37" t="str">
        <f t="array" ref="O2675">IFERROR(XLOOKUP(K2675,'Tipo de carga'!B:B,'Tipo de carga'!C:C))</f>
        <v>Diesel</v>
      </c>
    </row>
    <row r="2676">
      <c r="A2676" s="36">
        <v>1965.0</v>
      </c>
      <c r="B2676" s="37" t="str">
        <f>IFERROR(VLOOKUP(A2676,'asig octubre'!$A$2:$C$442,3,0))</f>
        <v>Circuitos</v>
      </c>
      <c r="C2676" s="37" t="str">
        <f>IFERROR(VLOOKUP(A2676,'asig octubre'!$A$2:$B$442,2,0))</f>
        <v>EC-03</v>
      </c>
      <c r="D2676" s="38">
        <v>45589.64462962963</v>
      </c>
      <c r="E2676" s="36" t="s">
        <v>181</v>
      </c>
      <c r="F2676" s="37" t="str">
        <f t="array" ref="F2676">IFERROR(XLOOKUP(E2676,Operadores!A:A,Operadores!B:B))</f>
        <v>BREISR</v>
      </c>
      <c r="G2676" s="36" t="s">
        <v>72</v>
      </c>
      <c r="H2676" s="39">
        <v>19.38998</v>
      </c>
      <c r="I2676" s="40">
        <v>502.0</v>
      </c>
      <c r="J2676" s="41">
        <f t="shared" si="5"/>
        <v>9733.76996</v>
      </c>
      <c r="K2676" s="37" t="str">
        <f t="array" ref="K2676">IFERROR(XLOOKUP(G2676,'Tipo de carga'!A:A,'Tipo de carga'!B:B))</f>
        <v>Autoabasto</v>
      </c>
      <c r="L2676" s="37">
        <f t="shared" si="2"/>
        <v>43</v>
      </c>
      <c r="M2676" s="37">
        <f t="shared" si="3"/>
        <v>24</v>
      </c>
      <c r="N2676" s="37">
        <f t="shared" si="4"/>
        <v>10</v>
      </c>
      <c r="O2676" s="37" t="str">
        <f t="array" ref="O2676">IFERROR(XLOOKUP(K2676,'Tipo de carga'!B:B,'Tipo de carga'!C:C))</f>
        <v>Diesel</v>
      </c>
    </row>
    <row r="2677">
      <c r="A2677" s="36">
        <v>1802.0</v>
      </c>
      <c r="B2677" s="37" t="str">
        <f>IFERROR(VLOOKUP(A2677,'asig octubre'!$A$2:$C$442,3,0))</f>
        <v>Liverpool Local</v>
      </c>
      <c r="C2677" s="37" t="str">
        <f>IFERROR(VLOOKUP(A2677,'asig octubre'!$A$2:$B$442,2,0))</f>
        <v>EC-01</v>
      </c>
      <c r="D2677" s="38">
        <v>45589.63783564815</v>
      </c>
      <c r="E2677" s="36" t="s">
        <v>332</v>
      </c>
      <c r="F2677" s="37" t="str">
        <f t="array" ref="F2677">IFERROR(XLOOKUP(E2677,Operadores!A:A,Operadores!B:B))</f>
        <v>OROMAR</v>
      </c>
      <c r="G2677" s="36" t="s">
        <v>72</v>
      </c>
      <c r="H2677" s="39">
        <v>19.38998</v>
      </c>
      <c r="I2677" s="40">
        <v>717.0</v>
      </c>
      <c r="J2677" s="41">
        <f t="shared" si="5"/>
        <v>13902.61566</v>
      </c>
      <c r="K2677" s="37" t="str">
        <f t="array" ref="K2677">IFERROR(XLOOKUP(G2677,'Tipo de carga'!A:A,'Tipo de carga'!B:B))</f>
        <v>Autoabasto</v>
      </c>
      <c r="L2677" s="37">
        <f t="shared" si="2"/>
        <v>43</v>
      </c>
      <c r="M2677" s="37">
        <f t="shared" si="3"/>
        <v>24</v>
      </c>
      <c r="N2677" s="37">
        <f t="shared" si="4"/>
        <v>10</v>
      </c>
      <c r="O2677" s="37" t="str">
        <f t="array" ref="O2677">IFERROR(XLOOKUP(K2677,'Tipo de carga'!B:B,'Tipo de carga'!C:C))</f>
        <v>Diesel</v>
      </c>
    </row>
    <row r="2678">
      <c r="A2678" s="36">
        <v>1953.0</v>
      </c>
      <c r="B2678" s="37" t="str">
        <f>IFERROR(VLOOKUP(A2678,'asig octubre'!$A$2:$C$442,3,0))</f>
        <v>MeLi asignado SD</v>
      </c>
      <c r="C2678" s="37" t="str">
        <f>IFERROR(VLOOKUP(A2678,'asig octubre'!$A$2:$B$442,2,0))</f>
        <v>EC-05</v>
      </c>
      <c r="D2678" s="38">
        <v>45589.629224537035</v>
      </c>
      <c r="E2678" s="36" t="s">
        <v>172</v>
      </c>
      <c r="F2678" s="37" t="str">
        <f t="array" ref="F2678">IFERROR(XLOOKUP(E2678,Operadores!A:A,Operadores!B:B))</f>
        <v>REDJUL</v>
      </c>
      <c r="G2678" s="36" t="s">
        <v>72</v>
      </c>
      <c r="H2678" s="39">
        <v>19.38998</v>
      </c>
      <c r="I2678" s="40">
        <v>614.0</v>
      </c>
      <c r="J2678" s="41">
        <f t="shared" si="5"/>
        <v>11905.44772</v>
      </c>
      <c r="K2678" s="37" t="str">
        <f t="array" ref="K2678">IFERROR(XLOOKUP(G2678,'Tipo de carga'!A:A,'Tipo de carga'!B:B))</f>
        <v>Autoabasto</v>
      </c>
      <c r="L2678" s="37">
        <f t="shared" si="2"/>
        <v>43</v>
      </c>
      <c r="M2678" s="37">
        <f t="shared" si="3"/>
        <v>24</v>
      </c>
      <c r="N2678" s="37">
        <f t="shared" si="4"/>
        <v>10</v>
      </c>
      <c r="O2678" s="37" t="str">
        <f t="array" ref="O2678">IFERROR(XLOOKUP(K2678,'Tipo de carga'!B:B,'Tipo de carga'!C:C))</f>
        <v>Diesel</v>
      </c>
    </row>
    <row r="2679">
      <c r="A2679" s="36">
        <v>2007.0</v>
      </c>
      <c r="B2679" s="37" t="str">
        <f>IFERROR(VLOOKUP(A2679,'asig octubre'!$A$2:$C$442,3,0))</f>
        <v>MeLi Asignado TD</v>
      </c>
      <c r="C2679" s="37" t="str">
        <f>IFERROR(VLOOKUP(A2679,'asig octubre'!$A$2:$B$442,2,0))</f>
        <v>EC-05</v>
      </c>
      <c r="D2679" s="38">
        <v>45589.61372685185</v>
      </c>
      <c r="E2679" s="36" t="s">
        <v>166</v>
      </c>
      <c r="F2679" s="37" t="str">
        <f t="array" ref="F2679">IFERROR(XLOOKUP(E2679,Operadores!A:A,Operadores!B:B))</f>
        <v>PADRI</v>
      </c>
      <c r="G2679" s="36" t="s">
        <v>72</v>
      </c>
      <c r="H2679" s="39">
        <v>19.38998</v>
      </c>
      <c r="I2679" s="40">
        <v>570.0</v>
      </c>
      <c r="J2679" s="41">
        <f t="shared" si="5"/>
        <v>11052.2886</v>
      </c>
      <c r="K2679" s="37" t="str">
        <f t="array" ref="K2679">IFERROR(XLOOKUP(G2679,'Tipo de carga'!A:A,'Tipo de carga'!B:B))</f>
        <v>Autoabasto</v>
      </c>
      <c r="L2679" s="37">
        <f t="shared" si="2"/>
        <v>43</v>
      </c>
      <c r="M2679" s="37">
        <f t="shared" si="3"/>
        <v>24</v>
      </c>
      <c r="N2679" s="37">
        <f t="shared" si="4"/>
        <v>10</v>
      </c>
      <c r="O2679" s="37" t="str">
        <f t="array" ref="O2679">IFERROR(XLOOKUP(K2679,'Tipo de carga'!B:B,'Tipo de carga'!C:C))</f>
        <v>Diesel</v>
      </c>
    </row>
    <row r="2680">
      <c r="A2680" s="36">
        <v>1951.0</v>
      </c>
      <c r="B2680" s="37" t="str">
        <f>IFERROR(VLOOKUP(A2680,'asig octubre'!$A$2:$C$442,3,0))</f>
        <v>MeLi Dedicado TD</v>
      </c>
      <c r="C2680" s="37" t="str">
        <f>IFERROR(VLOOKUP(A2680,'asig octubre'!$A$2:$B$442,2,0))</f>
        <v>EC-05</v>
      </c>
      <c r="D2680" s="38">
        <v>45589.59621527778</v>
      </c>
      <c r="E2680" s="36" t="s">
        <v>196</v>
      </c>
      <c r="F2680" s="37" t="str">
        <f t="array" ref="F2680">IFERROR(XLOOKUP(E2680,Operadores!A:A,Operadores!B:B))</f>
        <v>HERJOS07</v>
      </c>
      <c r="G2680" s="36" t="s">
        <v>72</v>
      </c>
      <c r="H2680" s="39">
        <v>19.38998</v>
      </c>
      <c r="I2680" s="40">
        <v>343.0</v>
      </c>
      <c r="J2680" s="41">
        <f t="shared" si="5"/>
        <v>6650.76314</v>
      </c>
      <c r="K2680" s="37" t="str">
        <f t="array" ref="K2680">IFERROR(XLOOKUP(G2680,'Tipo de carga'!A:A,'Tipo de carga'!B:B))</f>
        <v>Autoabasto</v>
      </c>
      <c r="L2680" s="37">
        <f t="shared" si="2"/>
        <v>43</v>
      </c>
      <c r="M2680" s="37">
        <f t="shared" si="3"/>
        <v>24</v>
      </c>
      <c r="N2680" s="37">
        <f t="shared" si="4"/>
        <v>10</v>
      </c>
      <c r="O2680" s="37" t="str">
        <f t="array" ref="O2680">IFERROR(XLOOKUP(K2680,'Tipo de carga'!B:B,'Tipo de carga'!C:C))</f>
        <v>Diesel</v>
      </c>
    </row>
    <row r="2681">
      <c r="A2681" s="36">
        <v>1957.0</v>
      </c>
      <c r="B2681" s="37" t="str">
        <f>IFERROR(VLOOKUP(A2681,'asig octubre'!$A$2:$C$442,3,0))</f>
        <v>MeLi asignado SD</v>
      </c>
      <c r="C2681" s="37" t="str">
        <f>IFERROR(VLOOKUP(A2681,'asig octubre'!$A$2:$B$442,2,0))</f>
        <v>EC-05</v>
      </c>
      <c r="D2681" s="38">
        <v>45589.58826388889</v>
      </c>
      <c r="E2681" s="36" t="s">
        <v>363</v>
      </c>
      <c r="F2681" s="37" t="str">
        <f t="array" ref="F2681">IFERROR(XLOOKUP(E2681,Operadores!A:A,Operadores!B:B))</f>
        <v>TREJUA</v>
      </c>
      <c r="G2681" s="36" t="s">
        <v>72</v>
      </c>
      <c r="H2681" s="39">
        <v>19.38998</v>
      </c>
      <c r="I2681" s="40">
        <v>398.0</v>
      </c>
      <c r="J2681" s="41">
        <f t="shared" si="5"/>
        <v>7717.21204</v>
      </c>
      <c r="K2681" s="37" t="str">
        <f t="array" ref="K2681">IFERROR(XLOOKUP(G2681,'Tipo de carga'!A:A,'Tipo de carga'!B:B))</f>
        <v>Autoabasto</v>
      </c>
      <c r="L2681" s="37">
        <f t="shared" si="2"/>
        <v>43</v>
      </c>
      <c r="M2681" s="37">
        <f t="shared" si="3"/>
        <v>24</v>
      </c>
      <c r="N2681" s="37">
        <f t="shared" si="4"/>
        <v>10</v>
      </c>
      <c r="O2681" s="37" t="str">
        <f t="array" ref="O2681">IFERROR(XLOOKUP(K2681,'Tipo de carga'!B:B,'Tipo de carga'!C:C))</f>
        <v>Diesel</v>
      </c>
    </row>
    <row r="2682">
      <c r="A2682" s="36">
        <v>1974.0</v>
      </c>
      <c r="B2682" s="37" t="str">
        <f>IFERROR(VLOOKUP(A2682,'asig octubre'!$A$2:$C$442,3,0))</f>
        <v>MeLi asignado SD</v>
      </c>
      <c r="C2682" s="37" t="str">
        <f>IFERROR(VLOOKUP(A2682,'asig octubre'!$A$2:$B$442,2,0))</f>
        <v>EC-05</v>
      </c>
      <c r="D2682" s="38">
        <v>45589.53980324074</v>
      </c>
      <c r="E2682" s="36" t="s">
        <v>507</v>
      </c>
      <c r="F2682" s="37" t="str">
        <f t="array" ref="F2682">IFERROR(XLOOKUP(E2682,Operadores!A:A,Operadores!B:B))</f>
        <v>SOLBRI</v>
      </c>
      <c r="G2682" s="36" t="s">
        <v>72</v>
      </c>
      <c r="H2682" s="39">
        <v>19.38998</v>
      </c>
      <c r="I2682" s="40">
        <v>710.0</v>
      </c>
      <c r="J2682" s="41">
        <f t="shared" si="5"/>
        <v>13766.8858</v>
      </c>
      <c r="K2682" s="37" t="str">
        <f t="array" ref="K2682">IFERROR(XLOOKUP(G2682,'Tipo de carga'!A:A,'Tipo de carga'!B:B))</f>
        <v>Autoabasto</v>
      </c>
      <c r="L2682" s="37">
        <f t="shared" si="2"/>
        <v>43</v>
      </c>
      <c r="M2682" s="37">
        <f t="shared" si="3"/>
        <v>24</v>
      </c>
      <c r="N2682" s="37">
        <f t="shared" si="4"/>
        <v>10</v>
      </c>
      <c r="O2682" s="37" t="str">
        <f t="array" ref="O2682">IFERROR(XLOOKUP(K2682,'Tipo de carga'!B:B,'Tipo de carga'!C:C))</f>
        <v>Diesel</v>
      </c>
    </row>
    <row r="2683">
      <c r="A2683" s="36">
        <v>1877.0</v>
      </c>
      <c r="B2683" s="37" t="str">
        <f>IFERROR(VLOOKUP(A2683,'asig octubre'!$A$2:$C$442,3,0))</f>
        <v>Circuitos</v>
      </c>
      <c r="C2683" s="37" t="str">
        <f>IFERROR(VLOOKUP(A2683,'asig octubre'!$A$2:$B$442,2,0))</f>
        <v>EC-03</v>
      </c>
      <c r="D2683" s="38">
        <v>45589.53372685185</v>
      </c>
      <c r="E2683" s="36" t="s">
        <v>397</v>
      </c>
      <c r="F2683" s="37" t="str">
        <f t="array" ref="F2683">IFERROR(XLOOKUP(E2683,Operadores!A:A,Operadores!B:B))</f>
        <v>GRERI</v>
      </c>
      <c r="G2683" s="36" t="s">
        <v>72</v>
      </c>
      <c r="H2683" s="39">
        <v>19.38998</v>
      </c>
      <c r="I2683" s="40">
        <v>417.0</v>
      </c>
      <c r="J2683" s="41">
        <f t="shared" si="5"/>
        <v>8085.62166</v>
      </c>
      <c r="K2683" s="37" t="str">
        <f t="array" ref="K2683">IFERROR(XLOOKUP(G2683,'Tipo de carga'!A:A,'Tipo de carga'!B:B))</f>
        <v>Autoabasto</v>
      </c>
      <c r="L2683" s="37">
        <f t="shared" si="2"/>
        <v>43</v>
      </c>
      <c r="M2683" s="37">
        <f t="shared" si="3"/>
        <v>24</v>
      </c>
      <c r="N2683" s="37">
        <f t="shared" si="4"/>
        <v>10</v>
      </c>
      <c r="O2683" s="37" t="str">
        <f t="array" ref="O2683">IFERROR(XLOOKUP(K2683,'Tipo de carga'!B:B,'Tipo de carga'!C:C))</f>
        <v>Diesel</v>
      </c>
    </row>
    <row r="2684">
      <c r="A2684" s="36">
        <v>1821.0</v>
      </c>
      <c r="B2684" s="37" t="str">
        <f>IFERROR(VLOOKUP(A2684,'asig octubre'!$A$2:$C$442,3,0))</f>
        <v>Circuitos</v>
      </c>
      <c r="C2684" s="37" t="str">
        <f>IFERROR(VLOOKUP(A2684,'asig octubre'!$A$2:$B$442,2,0))</f>
        <v>EC-03</v>
      </c>
      <c r="D2684" s="38">
        <v>45589.503703703704</v>
      </c>
      <c r="E2684" s="36" t="s">
        <v>198</v>
      </c>
      <c r="F2684" s="37" t="str">
        <f t="array" ref="F2684">IFERROR(XLOOKUP(E2684,Operadores!A:A,Operadores!B:B))</f>
        <v>BAULUI</v>
      </c>
      <c r="G2684" s="36" t="s">
        <v>72</v>
      </c>
      <c r="H2684" s="39">
        <v>19.38998</v>
      </c>
      <c r="I2684" s="40">
        <v>565.0</v>
      </c>
      <c r="J2684" s="41">
        <f t="shared" si="5"/>
        <v>10955.3387</v>
      </c>
      <c r="K2684" s="37" t="str">
        <f t="array" ref="K2684">IFERROR(XLOOKUP(G2684,'Tipo de carga'!A:A,'Tipo de carga'!B:B))</f>
        <v>Autoabasto</v>
      </c>
      <c r="L2684" s="37">
        <f t="shared" si="2"/>
        <v>43</v>
      </c>
      <c r="M2684" s="37">
        <f t="shared" si="3"/>
        <v>24</v>
      </c>
      <c r="N2684" s="37">
        <f t="shared" si="4"/>
        <v>10</v>
      </c>
      <c r="O2684" s="37" t="str">
        <f t="array" ref="O2684">IFERROR(XLOOKUP(K2684,'Tipo de carga'!B:B,'Tipo de carga'!C:C))</f>
        <v>Diesel</v>
      </c>
    </row>
    <row r="2685">
      <c r="A2685" s="36">
        <v>1955.0</v>
      </c>
      <c r="B2685" s="37" t="str">
        <f>IFERROR(VLOOKUP(A2685,'asig octubre'!$A$2:$C$442,3,0))</f>
        <v>Circuitos</v>
      </c>
      <c r="C2685" s="37" t="str">
        <f>IFERROR(VLOOKUP(A2685,'asig octubre'!$A$2:$B$442,2,0))</f>
        <v>EC-03</v>
      </c>
      <c r="D2685" s="38">
        <v>45589.50273148148</v>
      </c>
      <c r="E2685" s="36" t="s">
        <v>205</v>
      </c>
      <c r="F2685" s="37" t="str">
        <f t="array" ref="F2685">IFERROR(XLOOKUP(E2685,Operadores!A:A,Operadores!B:B))</f>
        <v>MOZPEDX</v>
      </c>
      <c r="G2685" s="36" t="s">
        <v>72</v>
      </c>
      <c r="H2685" s="39">
        <v>19.3899799999999</v>
      </c>
      <c r="I2685" s="40">
        <v>400.0</v>
      </c>
      <c r="J2685" s="41">
        <f t="shared" si="5"/>
        <v>7755.992</v>
      </c>
      <c r="K2685" s="37" t="str">
        <f t="array" ref="K2685">IFERROR(XLOOKUP(G2685,'Tipo de carga'!A:A,'Tipo de carga'!B:B))</f>
        <v>Autoabasto</v>
      </c>
      <c r="L2685" s="37">
        <f t="shared" si="2"/>
        <v>43</v>
      </c>
      <c r="M2685" s="37">
        <f t="shared" si="3"/>
        <v>24</v>
      </c>
      <c r="N2685" s="37">
        <f t="shared" si="4"/>
        <v>10</v>
      </c>
      <c r="O2685" s="37" t="str">
        <f t="array" ref="O2685">IFERROR(XLOOKUP(K2685,'Tipo de carga'!B:B,'Tipo de carga'!C:C))</f>
        <v>Diesel</v>
      </c>
    </row>
    <row r="2686">
      <c r="A2686" s="36">
        <v>1994.0</v>
      </c>
      <c r="B2686" s="37" t="str">
        <f>IFERROR(VLOOKUP(A2686,'asig octubre'!$A$2:$C$442,3,0))</f>
        <v>MeLi Dedicado TD</v>
      </c>
      <c r="C2686" s="37" t="str">
        <f>IFERROR(VLOOKUP(A2686,'asig octubre'!$A$2:$B$442,2,0))</f>
        <v>EC-05</v>
      </c>
      <c r="D2686" s="38">
        <v>45589.462372685186</v>
      </c>
      <c r="E2686" s="36" t="s">
        <v>339</v>
      </c>
      <c r="F2686" s="37" t="str">
        <f t="array" ref="F2686">IFERROR(XLOOKUP(E2686,Operadores!A:A,Operadores!B:B))</f>
        <v>ESCJOR</v>
      </c>
      <c r="G2686" s="36" t="s">
        <v>72</v>
      </c>
      <c r="H2686" s="39">
        <v>19.3899799999999</v>
      </c>
      <c r="I2686" s="40">
        <v>496.0</v>
      </c>
      <c r="J2686" s="41">
        <f t="shared" si="5"/>
        <v>9617.43008</v>
      </c>
      <c r="K2686" s="37" t="str">
        <f t="array" ref="K2686">IFERROR(XLOOKUP(G2686,'Tipo de carga'!A:A,'Tipo de carga'!B:B))</f>
        <v>Autoabasto</v>
      </c>
      <c r="L2686" s="37">
        <f t="shared" si="2"/>
        <v>43</v>
      </c>
      <c r="M2686" s="37">
        <f t="shared" si="3"/>
        <v>24</v>
      </c>
      <c r="N2686" s="37">
        <f t="shared" si="4"/>
        <v>10</v>
      </c>
      <c r="O2686" s="37" t="str">
        <f t="array" ref="O2686">IFERROR(XLOOKUP(K2686,'Tipo de carga'!B:B,'Tipo de carga'!C:C))</f>
        <v>Diesel</v>
      </c>
    </row>
    <row r="2687">
      <c r="A2687" s="36">
        <v>1946.0</v>
      </c>
      <c r="B2687" s="37" t="str">
        <f>IFERROR(VLOOKUP(A2687,'asig octubre'!$A$2:$C$442,3,0))</f>
        <v>MeLi asignado SD</v>
      </c>
      <c r="C2687" s="37" t="str">
        <f>IFERROR(VLOOKUP(A2687,'asig octubre'!$A$2:$B$442,2,0))</f>
        <v>EC-05</v>
      </c>
      <c r="D2687" s="38">
        <v>45589.41173611111</v>
      </c>
      <c r="E2687" s="36" t="s">
        <v>183</v>
      </c>
      <c r="F2687" s="37" t="str">
        <f t="array" ref="F2687">IFERROR(XLOOKUP(E2687,Operadores!A:A,Operadores!B:B))</f>
        <v>VARJUAX</v>
      </c>
      <c r="G2687" s="36" t="s">
        <v>72</v>
      </c>
      <c r="H2687" s="39">
        <v>19.3899799999999</v>
      </c>
      <c r="I2687" s="40">
        <v>404.0</v>
      </c>
      <c r="J2687" s="41">
        <f t="shared" si="5"/>
        <v>7833.55192</v>
      </c>
      <c r="K2687" s="37" t="str">
        <f t="array" ref="K2687">IFERROR(XLOOKUP(G2687,'Tipo de carga'!A:A,'Tipo de carga'!B:B))</f>
        <v>Autoabasto</v>
      </c>
      <c r="L2687" s="37">
        <f t="shared" si="2"/>
        <v>43</v>
      </c>
      <c r="M2687" s="37">
        <f t="shared" si="3"/>
        <v>24</v>
      </c>
      <c r="N2687" s="37">
        <f t="shared" si="4"/>
        <v>10</v>
      </c>
      <c r="O2687" s="37" t="str">
        <f t="array" ref="O2687">IFERROR(XLOOKUP(K2687,'Tipo de carga'!B:B,'Tipo de carga'!C:C))</f>
        <v>Diesel</v>
      </c>
    </row>
    <row r="2688">
      <c r="A2688" s="36">
        <v>2016.0</v>
      </c>
      <c r="B2688" s="37" t="str">
        <f>IFERROR(VLOOKUP(A2688,'asig octubre'!$A$2:$C$442,3,0))</f>
        <v>MeLi asignado SD</v>
      </c>
      <c r="C2688" s="37" t="str">
        <f>IFERROR(VLOOKUP(A2688,'asig octubre'!$A$2:$B$442,2,0))</f>
        <v>EC-05</v>
      </c>
      <c r="D2688" s="38">
        <v>45589.390011574076</v>
      </c>
      <c r="E2688" s="36" t="s">
        <v>161</v>
      </c>
      <c r="F2688" s="37" t="str">
        <f t="array" ref="F2688">IFERROR(XLOOKUP(E2688,Operadores!A:A,Operadores!B:B))</f>
        <v>SANART</v>
      </c>
      <c r="G2688" s="36" t="s">
        <v>72</v>
      </c>
      <c r="H2688" s="39">
        <v>19.3899799999999</v>
      </c>
      <c r="I2688" s="40">
        <v>269.0</v>
      </c>
      <c r="J2688" s="41">
        <f t="shared" si="5"/>
        <v>5215.90462</v>
      </c>
      <c r="K2688" s="37" t="str">
        <f t="array" ref="K2688">IFERROR(XLOOKUP(G2688,'Tipo de carga'!A:A,'Tipo de carga'!B:B))</f>
        <v>Autoabasto</v>
      </c>
      <c r="L2688" s="37">
        <f t="shared" si="2"/>
        <v>43</v>
      </c>
      <c r="M2688" s="37">
        <f t="shared" si="3"/>
        <v>24</v>
      </c>
      <c r="N2688" s="37">
        <f t="shared" si="4"/>
        <v>10</v>
      </c>
      <c r="O2688" s="37" t="str">
        <f t="array" ref="O2688">IFERROR(XLOOKUP(K2688,'Tipo de carga'!B:B,'Tipo de carga'!C:C))</f>
        <v>Diesel</v>
      </c>
    </row>
    <row r="2689">
      <c r="A2689" s="36">
        <v>1996.0</v>
      </c>
      <c r="B2689" s="37" t="str">
        <f>IFERROR(VLOOKUP(A2689,'asig octubre'!$A$2:$C$442,3,0))</f>
        <v>MeLi Dedicado Merida</v>
      </c>
      <c r="C2689" s="37" t="str">
        <f>IFERROR(VLOOKUP(A2689,'asig octubre'!$A$2:$B$442,2,0))</f>
        <v>EC-05</v>
      </c>
      <c r="D2689" s="38">
        <v>45589.36449074074</v>
      </c>
      <c r="E2689" s="36" t="s">
        <v>530</v>
      </c>
      <c r="F2689" s="37" t="str">
        <f t="array" ref="F2689">IFERROR(XLOOKUP(E2689,Operadores!A:A,Operadores!B:B))</f>
        <v>CADCAR</v>
      </c>
      <c r="G2689" s="36" t="s">
        <v>72</v>
      </c>
      <c r="H2689" s="39">
        <v>19.3899799999999</v>
      </c>
      <c r="I2689" s="40">
        <v>308.0</v>
      </c>
      <c r="J2689" s="41">
        <f t="shared" si="5"/>
        <v>5972.11384</v>
      </c>
      <c r="K2689" s="37" t="str">
        <f t="array" ref="K2689">IFERROR(XLOOKUP(G2689,'Tipo de carga'!A:A,'Tipo de carga'!B:B))</f>
        <v>Autoabasto</v>
      </c>
      <c r="L2689" s="37">
        <f t="shared" si="2"/>
        <v>43</v>
      </c>
      <c r="M2689" s="37">
        <f t="shared" si="3"/>
        <v>24</v>
      </c>
      <c r="N2689" s="37">
        <f t="shared" si="4"/>
        <v>10</v>
      </c>
      <c r="O2689" s="37" t="str">
        <f t="array" ref="O2689">IFERROR(XLOOKUP(K2689,'Tipo de carga'!B:B,'Tipo de carga'!C:C))</f>
        <v>Diesel</v>
      </c>
    </row>
    <row r="2690">
      <c r="A2690" s="36">
        <v>2019.0</v>
      </c>
      <c r="B2690" s="37" t="str">
        <f>IFERROR(VLOOKUP(A2690,'asig octubre'!$A$2:$C$442,3,0))</f>
        <v>MeLi asignado SD</v>
      </c>
      <c r="C2690" s="37" t="str">
        <f>IFERROR(VLOOKUP(A2690,'asig octubre'!$A$2:$B$442,2,0))</f>
        <v>EC-05</v>
      </c>
      <c r="D2690" s="38">
        <v>45589.33459490741</v>
      </c>
      <c r="E2690" s="36" t="s">
        <v>207</v>
      </c>
      <c r="F2690" s="37" t="str">
        <f t="array" ref="F2690">IFERROR(XLOOKUP(E2690,Operadores!A:A,Operadores!B:B))</f>
        <v>HERJOS08</v>
      </c>
      <c r="G2690" s="36" t="s">
        <v>72</v>
      </c>
      <c r="H2690" s="39">
        <v>19.3899799999999</v>
      </c>
      <c r="I2690" s="40">
        <v>340.0</v>
      </c>
      <c r="J2690" s="41">
        <f t="shared" si="5"/>
        <v>6592.5932</v>
      </c>
      <c r="K2690" s="37" t="str">
        <f t="array" ref="K2690">IFERROR(XLOOKUP(G2690,'Tipo de carga'!A:A,'Tipo de carga'!B:B))</f>
        <v>Autoabasto</v>
      </c>
      <c r="L2690" s="37">
        <f t="shared" si="2"/>
        <v>43</v>
      </c>
      <c r="M2690" s="37">
        <f t="shared" si="3"/>
        <v>24</v>
      </c>
      <c r="N2690" s="37">
        <f t="shared" si="4"/>
        <v>10</v>
      </c>
      <c r="O2690" s="37" t="str">
        <f t="array" ref="O2690">IFERROR(XLOOKUP(K2690,'Tipo de carga'!B:B,'Tipo de carga'!C:C))</f>
        <v>Diesel</v>
      </c>
    </row>
    <row r="2691">
      <c r="A2691" s="36">
        <v>2034.0</v>
      </c>
      <c r="B2691" s="37" t="str">
        <f>IFERROR(VLOOKUP(A2691,'asig octubre'!$A$2:$C$442,3,0))</f>
        <v>Liverpool Local</v>
      </c>
      <c r="C2691" s="37" t="str">
        <f>IFERROR(VLOOKUP(A2691,'asig octubre'!$A$2:$B$442,2,0))</f>
        <v>EC-01</v>
      </c>
      <c r="D2691" s="38">
        <v>45589.32699074074</v>
      </c>
      <c r="E2691" s="36" t="s">
        <v>479</v>
      </c>
      <c r="F2691" s="37" t="str">
        <f t="array" ref="F2691">IFERROR(XLOOKUP(E2691,Operadores!A:A,Operadores!B:B))</f>
        <v>SILEL01</v>
      </c>
      <c r="G2691" s="36" t="s">
        <v>72</v>
      </c>
      <c r="H2691" s="39">
        <v>19.3899799999999</v>
      </c>
      <c r="I2691" s="40">
        <v>830.0</v>
      </c>
      <c r="J2691" s="41">
        <f t="shared" si="5"/>
        <v>16093.6834</v>
      </c>
      <c r="K2691" s="37" t="str">
        <f t="array" ref="K2691">IFERROR(XLOOKUP(G2691,'Tipo de carga'!A:A,'Tipo de carga'!B:B))</f>
        <v>Autoabasto</v>
      </c>
      <c r="L2691" s="37">
        <f t="shared" si="2"/>
        <v>43</v>
      </c>
      <c r="M2691" s="37">
        <f t="shared" si="3"/>
        <v>24</v>
      </c>
      <c r="N2691" s="37">
        <f t="shared" si="4"/>
        <v>10</v>
      </c>
      <c r="O2691" s="37" t="str">
        <f t="array" ref="O2691">IFERROR(XLOOKUP(K2691,'Tipo de carga'!B:B,'Tipo de carga'!C:C))</f>
        <v>Diesel</v>
      </c>
    </row>
    <row r="2692">
      <c r="A2692" s="36">
        <v>1833.0</v>
      </c>
      <c r="B2692" s="37" t="str">
        <f>IFERROR(VLOOKUP(A2692,'asig octubre'!$A$2:$C$442,3,0))</f>
        <v>Liverpool Local</v>
      </c>
      <c r="C2692" s="37" t="str">
        <f>IFERROR(VLOOKUP(A2692,'asig octubre'!$A$2:$B$442,2,0))</f>
        <v>EC-01</v>
      </c>
      <c r="D2692" s="38">
        <v>45589.29923611111</v>
      </c>
      <c r="E2692" s="36" t="s">
        <v>541</v>
      </c>
      <c r="F2692" s="37" t="str">
        <f t="array" ref="F2692">IFERROR(XLOOKUP(E2692,Operadores!A:A,Operadores!B:B))</f>
        <v>VILGUS</v>
      </c>
      <c r="G2692" s="36" t="s">
        <v>72</v>
      </c>
      <c r="H2692" s="39">
        <v>19.3899799999999</v>
      </c>
      <c r="I2692" s="40">
        <v>445.0</v>
      </c>
      <c r="J2692" s="41">
        <f t="shared" si="5"/>
        <v>8628.5411</v>
      </c>
      <c r="K2692" s="37" t="str">
        <f t="array" ref="K2692">IFERROR(XLOOKUP(G2692,'Tipo de carga'!A:A,'Tipo de carga'!B:B))</f>
        <v>Autoabasto</v>
      </c>
      <c r="L2692" s="37">
        <f t="shared" si="2"/>
        <v>43</v>
      </c>
      <c r="M2692" s="37">
        <f t="shared" si="3"/>
        <v>24</v>
      </c>
      <c r="N2692" s="37">
        <f t="shared" si="4"/>
        <v>10</v>
      </c>
      <c r="O2692" s="37" t="str">
        <f t="array" ref="O2692">IFERROR(XLOOKUP(K2692,'Tipo de carga'!B:B,'Tipo de carga'!C:C))</f>
        <v>Diesel</v>
      </c>
    </row>
    <row r="2693">
      <c r="A2693" s="36">
        <v>2042.0</v>
      </c>
      <c r="B2693" s="37" t="str">
        <f>IFERROR(VLOOKUP(A2693,'asig octubre'!$A$2:$C$442,3,0))</f>
        <v>Available</v>
      </c>
      <c r="C2693" s="37" t="str">
        <f>IFERROR(VLOOKUP(A2693,'asig octubre'!$A$2:$B$442,2,0))</f>
        <v>TTE</v>
      </c>
      <c r="D2693" s="38">
        <v>45589.240532407406</v>
      </c>
      <c r="E2693" s="36" t="s">
        <v>468</v>
      </c>
      <c r="F2693" s="37" t="str">
        <f t="array" ref="F2693">IFERROR(XLOOKUP(E2693,Operadores!A:A,Operadores!B:B))</f>
        <v>JUAOSC</v>
      </c>
      <c r="G2693" s="36" t="s">
        <v>72</v>
      </c>
      <c r="H2693" s="39">
        <v>19.3899799999999</v>
      </c>
      <c r="I2693" s="40">
        <v>225.0</v>
      </c>
      <c r="J2693" s="41">
        <f t="shared" si="5"/>
        <v>4362.7455</v>
      </c>
      <c r="K2693" s="37" t="str">
        <f t="array" ref="K2693">IFERROR(XLOOKUP(G2693,'Tipo de carga'!A:A,'Tipo de carga'!B:B))</f>
        <v>Autoabasto</v>
      </c>
      <c r="L2693" s="37">
        <f t="shared" si="2"/>
        <v>43</v>
      </c>
      <c r="M2693" s="37">
        <f t="shared" si="3"/>
        <v>24</v>
      </c>
      <c r="N2693" s="37">
        <f t="shared" si="4"/>
        <v>10</v>
      </c>
      <c r="O2693" s="37" t="str">
        <f t="array" ref="O2693">IFERROR(XLOOKUP(K2693,'Tipo de carga'!B:B,'Tipo de carga'!C:C))</f>
        <v>Diesel</v>
      </c>
    </row>
    <row r="2694">
      <c r="A2694" s="36">
        <v>1945.0</v>
      </c>
      <c r="B2694" s="37" t="str">
        <f>IFERROR(VLOOKUP(A2694,'asig octubre'!$A$2:$C$442,3,0))</f>
        <v>MeLi asignado SD</v>
      </c>
      <c r="C2694" s="37" t="str">
        <f>IFERROR(VLOOKUP(A2694,'asig octubre'!$A$2:$B$442,2,0))</f>
        <v>EC-05</v>
      </c>
      <c r="D2694" s="38">
        <v>45589.23640046296</v>
      </c>
      <c r="E2694" s="36" t="s">
        <v>349</v>
      </c>
      <c r="F2694" s="37" t="str">
        <f t="array" ref="F2694">IFERROR(XLOOKUP(E2694,Operadores!A:A,Operadores!B:B))</f>
        <v>GUEGAB</v>
      </c>
      <c r="G2694" s="36" t="s">
        <v>72</v>
      </c>
      <c r="H2694" s="39">
        <v>19.3899799999999</v>
      </c>
      <c r="I2694" s="40">
        <v>395.0</v>
      </c>
      <c r="J2694" s="41">
        <f t="shared" si="5"/>
        <v>7659.0421</v>
      </c>
      <c r="K2694" s="37" t="str">
        <f t="array" ref="K2694">IFERROR(XLOOKUP(G2694,'Tipo de carga'!A:A,'Tipo de carga'!B:B))</f>
        <v>Autoabasto</v>
      </c>
      <c r="L2694" s="37">
        <f t="shared" si="2"/>
        <v>43</v>
      </c>
      <c r="M2694" s="37">
        <f t="shared" si="3"/>
        <v>24</v>
      </c>
      <c r="N2694" s="37">
        <f t="shared" si="4"/>
        <v>10</v>
      </c>
      <c r="O2694" s="37" t="str">
        <f t="array" ref="O2694">IFERROR(XLOOKUP(K2694,'Tipo de carga'!B:B,'Tipo de carga'!C:C))</f>
        <v>Diesel</v>
      </c>
    </row>
    <row r="2695">
      <c r="A2695" s="36">
        <v>1876.0</v>
      </c>
      <c r="B2695" s="37" t="str">
        <f>IFERROR(VLOOKUP(A2695,'asig octubre'!$A$2:$C$442,3,0))</f>
        <v>Circuitos</v>
      </c>
      <c r="C2695" s="37" t="str">
        <f>IFERROR(VLOOKUP(A2695,'asig octubre'!$A$2:$B$442,2,0))</f>
        <v>EC-03</v>
      </c>
      <c r="D2695" s="38">
        <v>45589.20846064815</v>
      </c>
      <c r="E2695" s="36" t="s">
        <v>405</v>
      </c>
      <c r="F2695" s="37" t="str">
        <f t="array" ref="F2695">IFERROR(XLOOKUP(E2695,Operadores!A:A,Operadores!B:B))</f>
        <v>RUIFR</v>
      </c>
      <c r="G2695" s="36" t="s">
        <v>72</v>
      </c>
      <c r="H2695" s="39">
        <v>19.3899799999999</v>
      </c>
      <c r="I2695" s="40">
        <v>786.0</v>
      </c>
      <c r="J2695" s="41">
        <f t="shared" si="5"/>
        <v>15240.52428</v>
      </c>
      <c r="K2695" s="37" t="str">
        <f t="array" ref="K2695">IFERROR(XLOOKUP(G2695,'Tipo de carga'!A:A,'Tipo de carga'!B:B))</f>
        <v>Autoabasto</v>
      </c>
      <c r="L2695" s="37">
        <f t="shared" si="2"/>
        <v>43</v>
      </c>
      <c r="M2695" s="37">
        <f t="shared" si="3"/>
        <v>24</v>
      </c>
      <c r="N2695" s="37">
        <f t="shared" si="4"/>
        <v>10</v>
      </c>
      <c r="O2695" s="37" t="str">
        <f t="array" ref="O2695">IFERROR(XLOOKUP(K2695,'Tipo de carga'!B:B,'Tipo de carga'!C:C))</f>
        <v>Diesel</v>
      </c>
    </row>
    <row r="2696">
      <c r="A2696" s="36">
        <v>1825.0</v>
      </c>
      <c r="B2696" s="37" t="str">
        <f>IFERROR(VLOOKUP(A2696,'asig octubre'!$A$2:$C$442,3,0))</f>
        <v>Circuitos</v>
      </c>
      <c r="C2696" s="37" t="str">
        <f>IFERROR(VLOOKUP(A2696,'asig octubre'!$A$2:$B$442,2,0))</f>
        <v>EC-03</v>
      </c>
      <c r="D2696" s="38">
        <v>45589.19361111111</v>
      </c>
      <c r="E2696" s="36" t="s">
        <v>346</v>
      </c>
      <c r="F2696" s="37" t="str">
        <f t="array" ref="F2696">IFERROR(XLOOKUP(E2696,Operadores!A:A,Operadores!B:B))</f>
        <v>ESPIS</v>
      </c>
      <c r="G2696" s="36" t="s">
        <v>72</v>
      </c>
      <c r="H2696" s="39">
        <v>19.3899799999999</v>
      </c>
      <c r="I2696" s="40">
        <v>805.0</v>
      </c>
      <c r="J2696" s="41">
        <f t="shared" si="5"/>
        <v>15608.9339</v>
      </c>
      <c r="K2696" s="37" t="str">
        <f t="array" ref="K2696">IFERROR(XLOOKUP(G2696,'Tipo de carga'!A:A,'Tipo de carga'!B:B))</f>
        <v>Autoabasto</v>
      </c>
      <c r="L2696" s="37">
        <f t="shared" si="2"/>
        <v>43</v>
      </c>
      <c r="M2696" s="37">
        <f t="shared" si="3"/>
        <v>24</v>
      </c>
      <c r="N2696" s="37">
        <f t="shared" si="4"/>
        <v>10</v>
      </c>
      <c r="O2696" s="37" t="str">
        <f t="array" ref="O2696">IFERROR(XLOOKUP(K2696,'Tipo de carga'!B:B,'Tipo de carga'!C:C))</f>
        <v>Diesel</v>
      </c>
    </row>
    <row r="2697">
      <c r="A2697" s="36">
        <v>2021.0</v>
      </c>
      <c r="B2697" s="37" t="str">
        <f>IFERROR(VLOOKUP(A2697,'asig octubre'!$A$2:$C$442,3,0))</f>
        <v>Available</v>
      </c>
      <c r="C2697" s="37" t="str">
        <f>IFERROR(VLOOKUP(A2697,'asig octubre'!$A$2:$B$442,2,0))</f>
        <v>TTE</v>
      </c>
      <c r="D2697" s="38">
        <v>45589.1384375</v>
      </c>
      <c r="E2697" s="36" t="s">
        <v>474</v>
      </c>
      <c r="F2697" s="37" t="str">
        <f t="array" ref="F2697">IFERROR(XLOOKUP(E2697,Operadores!A:A,Operadores!B:B))</f>
        <v>COLALE</v>
      </c>
      <c r="G2697" s="36" t="s">
        <v>72</v>
      </c>
      <c r="H2697" s="39">
        <v>19.3899799999999</v>
      </c>
      <c r="I2697" s="40">
        <v>281.0</v>
      </c>
      <c r="J2697" s="41">
        <f t="shared" si="5"/>
        <v>5448.58438</v>
      </c>
      <c r="K2697" s="37" t="str">
        <f t="array" ref="K2697">IFERROR(XLOOKUP(G2697,'Tipo de carga'!A:A,'Tipo de carga'!B:B))</f>
        <v>Autoabasto</v>
      </c>
      <c r="L2697" s="37">
        <f t="shared" si="2"/>
        <v>43</v>
      </c>
      <c r="M2697" s="37">
        <f t="shared" si="3"/>
        <v>24</v>
      </c>
      <c r="N2697" s="37">
        <f t="shared" si="4"/>
        <v>10</v>
      </c>
      <c r="O2697" s="37" t="str">
        <f t="array" ref="O2697">IFERROR(XLOOKUP(K2697,'Tipo de carga'!B:B,'Tipo de carga'!C:C))</f>
        <v>Diesel</v>
      </c>
    </row>
    <row r="2698">
      <c r="A2698" s="36">
        <v>1873.0</v>
      </c>
      <c r="B2698" s="37" t="str">
        <f>IFERROR(VLOOKUP(A2698,'asig octubre'!$A$2:$C$442,3,0))</f>
        <v>Circuitos</v>
      </c>
      <c r="C2698" s="37" t="str">
        <f>IFERROR(VLOOKUP(A2698,'asig octubre'!$A$2:$B$442,2,0))</f>
        <v>EC-03</v>
      </c>
      <c r="D2698" s="38">
        <v>45589.13111111111</v>
      </c>
      <c r="E2698" s="36" t="s">
        <v>277</v>
      </c>
      <c r="F2698" s="37" t="str">
        <f t="array" ref="F2698">IFERROR(XLOOKUP(E2698,Operadores!A:A,Operadores!B:B))</f>
        <v>GUADI</v>
      </c>
      <c r="G2698" s="36" t="s">
        <v>72</v>
      </c>
      <c r="H2698" s="39">
        <v>19.3899799999999</v>
      </c>
      <c r="I2698" s="40">
        <v>665.0</v>
      </c>
      <c r="J2698" s="41">
        <f t="shared" si="5"/>
        <v>12894.3367</v>
      </c>
      <c r="K2698" s="37" t="str">
        <f t="array" ref="K2698">IFERROR(XLOOKUP(G2698,'Tipo de carga'!A:A,'Tipo de carga'!B:B))</f>
        <v>Autoabasto</v>
      </c>
      <c r="L2698" s="37">
        <f t="shared" si="2"/>
        <v>43</v>
      </c>
      <c r="M2698" s="37">
        <f t="shared" si="3"/>
        <v>24</v>
      </c>
      <c r="N2698" s="37">
        <f t="shared" si="4"/>
        <v>10</v>
      </c>
      <c r="O2698" s="37" t="str">
        <f t="array" ref="O2698">IFERROR(XLOOKUP(K2698,'Tipo de carga'!B:B,'Tipo de carga'!C:C))</f>
        <v>Diesel</v>
      </c>
    </row>
    <row r="2699">
      <c r="A2699" s="36">
        <v>2004.0</v>
      </c>
      <c r="B2699" s="37" t="str">
        <f>IFERROR(VLOOKUP(A2699,'asig octubre'!$A$2:$C$442,3,0))</f>
        <v>MeLi asignado SD</v>
      </c>
      <c r="C2699" s="37" t="str">
        <f>IFERROR(VLOOKUP(A2699,'asig octubre'!$A$2:$B$442,2,0))</f>
        <v>EC-05</v>
      </c>
      <c r="D2699" s="38">
        <v>45589.115798611114</v>
      </c>
      <c r="E2699" s="36" t="s">
        <v>308</v>
      </c>
      <c r="F2699" s="37" t="str">
        <f t="array" ref="F2699">IFERROR(XLOOKUP(E2699,Operadores!A:A,Operadores!B:B))</f>
        <v>DELBL</v>
      </c>
      <c r="G2699" s="36" t="s">
        <v>72</v>
      </c>
      <c r="H2699" s="39">
        <v>19.3899799999999</v>
      </c>
      <c r="I2699" s="40">
        <v>547.0</v>
      </c>
      <c r="J2699" s="41">
        <f t="shared" si="5"/>
        <v>10606.31906</v>
      </c>
      <c r="K2699" s="37" t="str">
        <f t="array" ref="K2699">IFERROR(XLOOKUP(G2699,'Tipo de carga'!A:A,'Tipo de carga'!B:B))</f>
        <v>Autoabasto</v>
      </c>
      <c r="L2699" s="37">
        <f t="shared" si="2"/>
        <v>43</v>
      </c>
      <c r="M2699" s="37">
        <f t="shared" si="3"/>
        <v>24</v>
      </c>
      <c r="N2699" s="37">
        <f t="shared" si="4"/>
        <v>10</v>
      </c>
      <c r="O2699" s="37" t="str">
        <f t="array" ref="O2699">IFERROR(XLOOKUP(K2699,'Tipo de carga'!B:B,'Tipo de carga'!C:C))</f>
        <v>Diesel</v>
      </c>
    </row>
    <row r="2700">
      <c r="A2700" s="36">
        <v>1807.0</v>
      </c>
      <c r="B2700" s="37" t="str">
        <f>IFERROR(VLOOKUP(A2700,'asig octubre'!$A$2:$C$442,3,0))</f>
        <v>Liverpool Local</v>
      </c>
      <c r="C2700" s="37" t="str">
        <f>IFERROR(VLOOKUP(A2700,'asig octubre'!$A$2:$B$442,2,0))</f>
        <v>EC-01</v>
      </c>
      <c r="D2700" s="38">
        <v>45589.09590277778</v>
      </c>
      <c r="E2700" s="36" t="s">
        <v>523</v>
      </c>
      <c r="F2700" s="37" t="str">
        <f t="array" ref="F2700">IFERROR(XLOOKUP(E2700,Operadores!A:A,Operadores!B:B))</f>
        <v>QUIJOS</v>
      </c>
      <c r="G2700" s="36" t="s">
        <v>72</v>
      </c>
      <c r="H2700" s="39">
        <v>19.3899799999999</v>
      </c>
      <c r="I2700" s="40">
        <v>532.0</v>
      </c>
      <c r="J2700" s="41">
        <f t="shared" si="5"/>
        <v>10315.46936</v>
      </c>
      <c r="K2700" s="37" t="str">
        <f t="array" ref="K2700">IFERROR(XLOOKUP(G2700,'Tipo de carga'!A:A,'Tipo de carga'!B:B))</f>
        <v>Autoabasto</v>
      </c>
      <c r="L2700" s="37">
        <f t="shared" si="2"/>
        <v>43</v>
      </c>
      <c r="M2700" s="37">
        <f t="shared" si="3"/>
        <v>24</v>
      </c>
      <c r="N2700" s="37">
        <f t="shared" si="4"/>
        <v>10</v>
      </c>
      <c r="O2700" s="37" t="str">
        <f t="array" ref="O2700">IFERROR(XLOOKUP(K2700,'Tipo de carga'!B:B,'Tipo de carga'!C:C))</f>
        <v>Diesel</v>
      </c>
    </row>
    <row r="2701">
      <c r="A2701" s="36">
        <v>1743.0</v>
      </c>
      <c r="B2701" s="37" t="str">
        <f>IFERROR(VLOOKUP(A2701,'asig octubre'!$A$2:$C$442,3,0))</f>
        <v>Liverpool Local</v>
      </c>
      <c r="C2701" s="37" t="str">
        <f>IFERROR(VLOOKUP(A2701,'asig octubre'!$A$2:$B$442,2,0))</f>
        <v>EC-01</v>
      </c>
      <c r="D2701" s="38">
        <v>45589.07806712963</v>
      </c>
      <c r="E2701" s="36" t="s">
        <v>426</v>
      </c>
      <c r="F2701" s="37" t="str">
        <f t="array" ref="F2701">IFERROR(XLOOKUP(E2701,Operadores!A:A,Operadores!B:B))</f>
        <v>OLVMOI</v>
      </c>
      <c r="G2701" s="36" t="s">
        <v>72</v>
      </c>
      <c r="H2701" s="39">
        <v>19.3899799999999</v>
      </c>
      <c r="I2701" s="40">
        <v>364.0</v>
      </c>
      <c r="J2701" s="41">
        <f t="shared" si="5"/>
        <v>7057.95272</v>
      </c>
      <c r="K2701" s="37" t="str">
        <f t="array" ref="K2701">IFERROR(XLOOKUP(G2701,'Tipo de carga'!A:A,'Tipo de carga'!B:B))</f>
        <v>Autoabasto</v>
      </c>
      <c r="L2701" s="37">
        <f t="shared" si="2"/>
        <v>43</v>
      </c>
      <c r="M2701" s="37">
        <f t="shared" si="3"/>
        <v>24</v>
      </c>
      <c r="N2701" s="37">
        <f t="shared" si="4"/>
        <v>10</v>
      </c>
      <c r="O2701" s="37" t="str">
        <f t="array" ref="O2701">IFERROR(XLOOKUP(K2701,'Tipo de carga'!B:B,'Tipo de carga'!C:C))</f>
        <v>Diesel</v>
      </c>
    </row>
    <row r="2702">
      <c r="A2702" s="36">
        <v>1987.0</v>
      </c>
      <c r="B2702" s="37" t="str">
        <f>IFERROR(VLOOKUP(A2702,'asig octubre'!$A$2:$C$442,3,0))</f>
        <v>MeLi asignado SD</v>
      </c>
      <c r="C2702" s="37" t="str">
        <f>IFERROR(VLOOKUP(A2702,'asig octubre'!$A$2:$B$442,2,0))</f>
        <v>EC-05</v>
      </c>
      <c r="D2702" s="38">
        <v>45589.07771990741</v>
      </c>
      <c r="E2702" s="36" t="s">
        <v>244</v>
      </c>
      <c r="F2702" s="37" t="str">
        <f t="array" ref="F2702">IFERROR(XLOOKUP(E2702,Operadores!A:A,Operadores!B:B))</f>
        <v>BALEDU</v>
      </c>
      <c r="G2702" s="36" t="s">
        <v>72</v>
      </c>
      <c r="H2702" s="39">
        <v>19.3899799999999</v>
      </c>
      <c r="I2702" s="40">
        <v>407.0</v>
      </c>
      <c r="J2702" s="41">
        <f t="shared" si="5"/>
        <v>7891.72186</v>
      </c>
      <c r="K2702" s="37" t="str">
        <f t="array" ref="K2702">IFERROR(XLOOKUP(G2702,'Tipo de carga'!A:A,'Tipo de carga'!B:B))</f>
        <v>Autoabasto</v>
      </c>
      <c r="L2702" s="37">
        <f t="shared" si="2"/>
        <v>43</v>
      </c>
      <c r="M2702" s="37">
        <f t="shared" si="3"/>
        <v>24</v>
      </c>
      <c r="N2702" s="37">
        <f t="shared" si="4"/>
        <v>10</v>
      </c>
      <c r="O2702" s="37" t="str">
        <f t="array" ref="O2702">IFERROR(XLOOKUP(K2702,'Tipo de carga'!B:B,'Tipo de carga'!C:C))</f>
        <v>Diesel</v>
      </c>
    </row>
    <row r="2703">
      <c r="A2703" s="36">
        <v>1997.0</v>
      </c>
      <c r="B2703" s="37" t="str">
        <f>IFERROR(VLOOKUP(A2703,'asig octubre'!$A$2:$C$442,3,0))</f>
        <v>MeLi Dedicado Merida</v>
      </c>
      <c r="C2703" s="37" t="str">
        <f>IFERROR(VLOOKUP(A2703,'asig octubre'!$A$2:$B$442,2,0))</f>
        <v>EC-05</v>
      </c>
      <c r="D2703" s="38">
        <v>45589.04881944445</v>
      </c>
      <c r="E2703" s="36" t="s">
        <v>290</v>
      </c>
      <c r="F2703" s="37" t="str">
        <f t="array" ref="F2703">IFERROR(XLOOKUP(E2703,Operadores!A:A,Operadores!B:B))</f>
        <v>MARLEO</v>
      </c>
      <c r="G2703" s="36" t="s">
        <v>72</v>
      </c>
      <c r="H2703" s="39">
        <v>19.3899799999999</v>
      </c>
      <c r="I2703" s="40">
        <v>500.0</v>
      </c>
      <c r="J2703" s="41">
        <f t="shared" si="5"/>
        <v>9694.99</v>
      </c>
      <c r="K2703" s="37" t="str">
        <f t="array" ref="K2703">IFERROR(XLOOKUP(G2703,'Tipo de carga'!A:A,'Tipo de carga'!B:B))</f>
        <v>Autoabasto</v>
      </c>
      <c r="L2703" s="37">
        <f t="shared" si="2"/>
        <v>43</v>
      </c>
      <c r="M2703" s="37">
        <f t="shared" si="3"/>
        <v>24</v>
      </c>
      <c r="N2703" s="37">
        <f t="shared" si="4"/>
        <v>10</v>
      </c>
      <c r="O2703" s="37" t="str">
        <f t="array" ref="O2703">IFERROR(XLOOKUP(K2703,'Tipo de carga'!B:B,'Tipo de carga'!C:C))</f>
        <v>Diesel</v>
      </c>
    </row>
    <row r="2704">
      <c r="A2704" s="36">
        <v>1899.0</v>
      </c>
      <c r="B2704" s="37" t="str">
        <f>IFERROR(VLOOKUP(A2704,'asig octubre'!$A$2:$C$442,3,0))</f>
        <v>Full Liver</v>
      </c>
      <c r="C2704" s="37" t="str">
        <f>IFERROR(VLOOKUP(A2704,'asig octubre'!$A$2:$B$442,2,0))</f>
        <v>EC-01</v>
      </c>
      <c r="D2704" s="38">
        <v>45589.032476851855</v>
      </c>
      <c r="E2704" s="36" t="s">
        <v>335</v>
      </c>
      <c r="F2704" s="37" t="str">
        <f t="array" ref="F2704">IFERROR(XLOOKUP(E2704,Operadores!A:A,Operadores!B:B))</f>
        <v>VEROD</v>
      </c>
      <c r="G2704" s="36" t="s">
        <v>72</v>
      </c>
      <c r="H2704" s="39">
        <v>19.3899799999999</v>
      </c>
      <c r="I2704" s="40">
        <v>653.0</v>
      </c>
      <c r="J2704" s="41">
        <f t="shared" si="5"/>
        <v>12661.65694</v>
      </c>
      <c r="K2704" s="37" t="str">
        <f t="array" ref="K2704">IFERROR(XLOOKUP(G2704,'Tipo de carga'!A:A,'Tipo de carga'!B:B))</f>
        <v>Autoabasto</v>
      </c>
      <c r="L2704" s="37">
        <f t="shared" si="2"/>
        <v>43</v>
      </c>
      <c r="M2704" s="37">
        <f t="shared" si="3"/>
        <v>24</v>
      </c>
      <c r="N2704" s="37">
        <f t="shared" si="4"/>
        <v>10</v>
      </c>
      <c r="O2704" s="37" t="str">
        <f t="array" ref="O2704">IFERROR(XLOOKUP(K2704,'Tipo de carga'!B:B,'Tipo de carga'!C:C))</f>
        <v>Diesel</v>
      </c>
    </row>
    <row r="2705">
      <c r="A2705" s="36">
        <v>1931.0</v>
      </c>
      <c r="B2705" s="37" t="str">
        <f>IFERROR(VLOOKUP(A2705,'asig octubre'!$A$2:$C$442,3,0))</f>
        <v>Circuitos</v>
      </c>
      <c r="C2705" s="37" t="str">
        <f>IFERROR(VLOOKUP(A2705,'asig octubre'!$A$2:$B$442,2,0))</f>
        <v>EC-03</v>
      </c>
      <c r="D2705" s="38">
        <v>45589.03142361111</v>
      </c>
      <c r="E2705" s="36" t="s">
        <v>26</v>
      </c>
      <c r="F2705" s="37" t="str">
        <f t="array" ref="F2705">IFERROR(XLOOKUP(E2705,Operadores!A:A,Operadores!B:B))</f>
        <v>ARBJO</v>
      </c>
      <c r="G2705" s="36" t="s">
        <v>72</v>
      </c>
      <c r="H2705" s="39">
        <v>19.3899799999999</v>
      </c>
      <c r="I2705" s="40">
        <v>520.0</v>
      </c>
      <c r="J2705" s="41">
        <f t="shared" si="5"/>
        <v>10082.7896</v>
      </c>
      <c r="K2705" s="37" t="str">
        <f t="array" ref="K2705">IFERROR(XLOOKUP(G2705,'Tipo de carga'!A:A,'Tipo de carga'!B:B))</f>
        <v>Autoabasto</v>
      </c>
      <c r="L2705" s="37">
        <f t="shared" si="2"/>
        <v>43</v>
      </c>
      <c r="M2705" s="37">
        <f t="shared" si="3"/>
        <v>24</v>
      </c>
      <c r="N2705" s="37">
        <f t="shared" si="4"/>
        <v>10</v>
      </c>
      <c r="O2705" s="37" t="str">
        <f t="array" ref="O2705">IFERROR(XLOOKUP(K2705,'Tipo de carga'!B:B,'Tipo de carga'!C:C))</f>
        <v>Diesel</v>
      </c>
    </row>
    <row r="2706">
      <c r="A2706" s="36">
        <v>1934.0</v>
      </c>
      <c r="B2706" s="37" t="str">
        <f>IFERROR(VLOOKUP(A2706,'asig octubre'!$A$2:$C$442,3,0))</f>
        <v>Circuitos</v>
      </c>
      <c r="C2706" s="37" t="str">
        <f>IFERROR(VLOOKUP(A2706,'asig octubre'!$A$2:$B$442,2,0))</f>
        <v>EC-03</v>
      </c>
      <c r="D2706" s="38">
        <v>45589.020219907405</v>
      </c>
      <c r="E2706" s="36" t="s">
        <v>272</v>
      </c>
      <c r="F2706" s="37" t="str">
        <f t="array" ref="F2706">IFERROR(XLOOKUP(E2706,Operadores!A:A,Operadores!B:B))</f>
        <v>AVIEN</v>
      </c>
      <c r="G2706" s="36" t="s">
        <v>72</v>
      </c>
      <c r="H2706" s="39">
        <v>19.3899799999998</v>
      </c>
      <c r="I2706" s="40">
        <v>200.0</v>
      </c>
      <c r="J2706" s="41">
        <f t="shared" si="5"/>
        <v>3877.996</v>
      </c>
      <c r="K2706" s="37" t="str">
        <f t="array" ref="K2706">IFERROR(XLOOKUP(G2706,'Tipo de carga'!A:A,'Tipo de carga'!B:B))</f>
        <v>Autoabasto</v>
      </c>
      <c r="L2706" s="37">
        <f t="shared" si="2"/>
        <v>43</v>
      </c>
      <c r="M2706" s="37">
        <f t="shared" si="3"/>
        <v>24</v>
      </c>
      <c r="N2706" s="37">
        <f t="shared" si="4"/>
        <v>10</v>
      </c>
      <c r="O2706" s="37" t="str">
        <f t="array" ref="O2706">IFERROR(XLOOKUP(K2706,'Tipo de carga'!B:B,'Tipo de carga'!C:C))</f>
        <v>Diesel</v>
      </c>
    </row>
    <row r="2707">
      <c r="A2707" s="36">
        <v>1836.0</v>
      </c>
      <c r="B2707" s="37" t="str">
        <f>IFERROR(VLOOKUP(A2707,'asig octubre'!$A$2:$C$442,3,0))</f>
        <v>Full Liver</v>
      </c>
      <c r="C2707" s="37" t="str">
        <f>IFERROR(VLOOKUP(A2707,'asig octubre'!$A$2:$B$442,2,0))</f>
        <v>EC-01</v>
      </c>
      <c r="D2707" s="38">
        <v>45589.014236111114</v>
      </c>
      <c r="E2707" s="36" t="s">
        <v>297</v>
      </c>
      <c r="F2707" s="37" t="str">
        <f t="array" ref="F2707">IFERROR(XLOOKUP(E2707,Operadores!A:A,Operadores!B:B))</f>
        <v>HUEAR</v>
      </c>
      <c r="G2707" s="36" t="s">
        <v>72</v>
      </c>
      <c r="H2707" s="39">
        <v>19.3899799999998</v>
      </c>
      <c r="I2707" s="40">
        <v>855.0</v>
      </c>
      <c r="J2707" s="41">
        <f t="shared" si="5"/>
        <v>16578.4329</v>
      </c>
      <c r="K2707" s="37" t="str">
        <f t="array" ref="K2707">IFERROR(XLOOKUP(G2707,'Tipo de carga'!A:A,'Tipo de carga'!B:B))</f>
        <v>Autoabasto</v>
      </c>
      <c r="L2707" s="37">
        <f t="shared" si="2"/>
        <v>43</v>
      </c>
      <c r="M2707" s="37">
        <f t="shared" si="3"/>
        <v>24</v>
      </c>
      <c r="N2707" s="37">
        <f t="shared" si="4"/>
        <v>10</v>
      </c>
      <c r="O2707" s="37" t="str">
        <f t="array" ref="O2707">IFERROR(XLOOKUP(K2707,'Tipo de carga'!B:B,'Tipo de carga'!C:C))</f>
        <v>Diesel</v>
      </c>
    </row>
    <row r="2708">
      <c r="A2708" s="36">
        <v>1789.0</v>
      </c>
      <c r="B2708" s="37" t="str">
        <f>IFERROR(VLOOKUP(A2708,'asig octubre'!$A$2:$C$442,3,0))</f>
        <v>Colgate</v>
      </c>
      <c r="C2708" s="37" t="str">
        <f>IFERROR(VLOOKUP(A2708,'asig octubre'!$A$2:$B$442,2,0))</f>
        <v>EC-04</v>
      </c>
      <c r="D2708" s="38">
        <v>45589.994618055556</v>
      </c>
      <c r="E2708" s="36" t="s">
        <v>413</v>
      </c>
      <c r="F2708" s="37" t="str">
        <f t="array" ref="F2708">IFERROR(XLOOKUP(E2708,Operadores!A:A,Operadores!B:B))</f>
        <v>GALANG</v>
      </c>
      <c r="G2708" s="36" t="s">
        <v>19</v>
      </c>
      <c r="H2708" s="39">
        <v>19.41584</v>
      </c>
      <c r="I2708" s="40">
        <v>449.0</v>
      </c>
      <c r="J2708" s="41">
        <f t="shared" si="5"/>
        <v>8717.71216</v>
      </c>
      <c r="K2708" s="37" t="str">
        <f t="array" ref="K2708">IFERROR(XLOOKUP(G2708,'Tipo de carga'!A:A,'Tipo de carga'!B:B))</f>
        <v>Autoabasto</v>
      </c>
      <c r="L2708" s="37">
        <f t="shared" si="2"/>
        <v>43</v>
      </c>
      <c r="M2708" s="37">
        <f t="shared" si="3"/>
        <v>24</v>
      </c>
      <c r="N2708" s="37">
        <f t="shared" si="4"/>
        <v>10</v>
      </c>
      <c r="O2708" s="37" t="str">
        <f t="array" ref="O2708">IFERROR(XLOOKUP(K2708,'Tipo de carga'!B:B,'Tipo de carga'!C:C))</f>
        <v>Diesel</v>
      </c>
    </row>
    <row r="2709">
      <c r="A2709" s="36">
        <v>1797.0</v>
      </c>
      <c r="B2709" s="37" t="str">
        <f>IFERROR(VLOOKUP(A2709,'asig octubre'!$A$2:$C$442,3,0))</f>
        <v>Colgate</v>
      </c>
      <c r="C2709" s="37" t="str">
        <f>IFERROR(VLOOKUP(A2709,'asig octubre'!$A$2:$B$442,2,0))</f>
        <v>EC-04</v>
      </c>
      <c r="D2709" s="38">
        <v>45589.82261574074</v>
      </c>
      <c r="E2709" s="36" t="s">
        <v>457</v>
      </c>
      <c r="F2709" s="37" t="str">
        <f t="array" ref="F2709">IFERROR(XLOOKUP(E2709,Operadores!A:A,Operadores!B:B))</f>
        <v>DEJMAR</v>
      </c>
      <c r="G2709" s="36" t="s">
        <v>19</v>
      </c>
      <c r="H2709" s="39">
        <v>19.41584</v>
      </c>
      <c r="I2709" s="40">
        <v>37.0</v>
      </c>
      <c r="J2709" s="41">
        <f t="shared" si="5"/>
        <v>718.38608</v>
      </c>
      <c r="K2709" s="37" t="str">
        <f t="array" ref="K2709">IFERROR(XLOOKUP(G2709,'Tipo de carga'!A:A,'Tipo de carga'!B:B))</f>
        <v>Autoabasto</v>
      </c>
      <c r="L2709" s="37">
        <f t="shared" si="2"/>
        <v>43</v>
      </c>
      <c r="M2709" s="37">
        <f t="shared" si="3"/>
        <v>24</v>
      </c>
      <c r="N2709" s="37">
        <f t="shared" si="4"/>
        <v>10</v>
      </c>
      <c r="O2709" s="37" t="str">
        <f t="array" ref="O2709">IFERROR(XLOOKUP(K2709,'Tipo de carga'!B:B,'Tipo de carga'!C:C))</f>
        <v>Diesel</v>
      </c>
    </row>
    <row r="2710">
      <c r="A2710" s="36">
        <v>1793.0</v>
      </c>
      <c r="B2710" s="37" t="str">
        <f>IFERROR(VLOOKUP(A2710,'asig octubre'!$A$2:$C$442,3,0))</f>
        <v>Circuitos</v>
      </c>
      <c r="C2710" s="37" t="str">
        <f>IFERROR(VLOOKUP(A2710,'asig octubre'!$A$2:$B$442,2,0))</f>
        <v>EC-03</v>
      </c>
      <c r="D2710" s="38">
        <v>45589.81469907407</v>
      </c>
      <c r="E2710" s="36" t="s">
        <v>70</v>
      </c>
      <c r="F2710" s="37" t="str">
        <f t="array" ref="F2710">IFERROR(XLOOKUP(E2710,Operadores!A:A,Operadores!B:B))</f>
        <v>IBAANY</v>
      </c>
      <c r="G2710" s="36" t="s">
        <v>19</v>
      </c>
      <c r="H2710" s="39">
        <v>19.41584</v>
      </c>
      <c r="I2710" s="40">
        <v>66.0</v>
      </c>
      <c r="J2710" s="41">
        <f t="shared" si="5"/>
        <v>1281.44544</v>
      </c>
      <c r="K2710" s="37" t="str">
        <f t="array" ref="K2710">IFERROR(XLOOKUP(G2710,'Tipo de carga'!A:A,'Tipo de carga'!B:B))</f>
        <v>Autoabasto</v>
      </c>
      <c r="L2710" s="37">
        <f t="shared" si="2"/>
        <v>43</v>
      </c>
      <c r="M2710" s="37">
        <f t="shared" si="3"/>
        <v>24</v>
      </c>
      <c r="N2710" s="37">
        <f t="shared" si="4"/>
        <v>10</v>
      </c>
      <c r="O2710" s="37" t="str">
        <f t="array" ref="O2710">IFERROR(XLOOKUP(K2710,'Tipo de carga'!B:B,'Tipo de carga'!C:C))</f>
        <v>Diesel</v>
      </c>
    </row>
    <row r="2711">
      <c r="A2711" s="36">
        <v>1797.0</v>
      </c>
      <c r="B2711" s="37" t="str">
        <f>IFERROR(VLOOKUP(A2711,'asig octubre'!$A$2:$C$442,3,0))</f>
        <v>Colgate</v>
      </c>
      <c r="C2711" s="37" t="str">
        <f>IFERROR(VLOOKUP(A2711,'asig octubre'!$A$2:$B$442,2,0))</f>
        <v>EC-04</v>
      </c>
      <c r="D2711" s="38">
        <v>45589.78486111111</v>
      </c>
      <c r="E2711" s="36" t="s">
        <v>457</v>
      </c>
      <c r="F2711" s="37" t="str">
        <f t="array" ref="F2711">IFERROR(XLOOKUP(E2711,Operadores!A:A,Operadores!B:B))</f>
        <v>DEJMAR</v>
      </c>
      <c r="G2711" s="36" t="s">
        <v>19</v>
      </c>
      <c r="H2711" s="39">
        <v>19.41584</v>
      </c>
      <c r="I2711" s="40">
        <v>381.0</v>
      </c>
      <c r="J2711" s="41">
        <f t="shared" si="5"/>
        <v>7397.43504</v>
      </c>
      <c r="K2711" s="37" t="str">
        <f t="array" ref="K2711">IFERROR(XLOOKUP(G2711,'Tipo de carga'!A:A,'Tipo de carga'!B:B))</f>
        <v>Autoabasto</v>
      </c>
      <c r="L2711" s="37">
        <f t="shared" si="2"/>
        <v>43</v>
      </c>
      <c r="M2711" s="37">
        <f t="shared" si="3"/>
        <v>24</v>
      </c>
      <c r="N2711" s="37">
        <f t="shared" si="4"/>
        <v>10</v>
      </c>
      <c r="O2711" s="37" t="str">
        <f t="array" ref="O2711">IFERROR(XLOOKUP(K2711,'Tipo de carga'!B:B,'Tipo de carga'!C:C))</f>
        <v>Diesel</v>
      </c>
    </row>
    <row r="2712">
      <c r="A2712" s="36">
        <v>1804.0</v>
      </c>
      <c r="B2712" s="37" t="str">
        <f>IFERROR(VLOOKUP(A2712,'asig octubre'!$A$2:$C$442,3,0))</f>
        <v>Sayer Full</v>
      </c>
      <c r="C2712" s="37" t="str">
        <f>IFERROR(VLOOKUP(A2712,'asig octubre'!$A$2:$B$442,2,0))</f>
        <v>EC-04</v>
      </c>
      <c r="D2712" s="38">
        <v>45589.71256944445</v>
      </c>
      <c r="E2712" s="36" t="s">
        <v>475</v>
      </c>
      <c r="F2712" s="37" t="str">
        <f t="array" ref="F2712">IFERROR(XLOOKUP(E2712,Operadores!A:A,Operadores!B:B))</f>
        <v>AGUERN</v>
      </c>
      <c r="G2712" s="36" t="s">
        <v>19</v>
      </c>
      <c r="H2712" s="39">
        <v>19.41584</v>
      </c>
      <c r="I2712" s="40">
        <v>450.0</v>
      </c>
      <c r="J2712" s="41">
        <f t="shared" si="5"/>
        <v>8737.128</v>
      </c>
      <c r="K2712" s="37" t="str">
        <f t="array" ref="K2712">IFERROR(XLOOKUP(G2712,'Tipo de carga'!A:A,'Tipo de carga'!B:B))</f>
        <v>Autoabasto</v>
      </c>
      <c r="L2712" s="37">
        <f t="shared" si="2"/>
        <v>43</v>
      </c>
      <c r="M2712" s="37">
        <f t="shared" si="3"/>
        <v>24</v>
      </c>
      <c r="N2712" s="37">
        <f t="shared" si="4"/>
        <v>10</v>
      </c>
      <c r="O2712" s="37" t="str">
        <f t="array" ref="O2712">IFERROR(XLOOKUP(K2712,'Tipo de carga'!B:B,'Tipo de carga'!C:C))</f>
        <v>Diesel</v>
      </c>
    </row>
    <row r="2713">
      <c r="A2713" s="36">
        <v>1943.0</v>
      </c>
      <c r="B2713" s="37" t="str">
        <f>IFERROR(VLOOKUP(A2713,'asig octubre'!$A$2:$C$442,3,0))</f>
        <v>Circuitos</v>
      </c>
      <c r="C2713" s="37" t="str">
        <f>IFERROR(VLOOKUP(A2713,'asig octubre'!$A$2:$B$442,2,0))</f>
        <v>EC-03</v>
      </c>
      <c r="D2713" s="38">
        <v>45589.65275462963</v>
      </c>
      <c r="E2713" s="36" t="s">
        <v>329</v>
      </c>
      <c r="F2713" s="37" t="str">
        <f t="array" ref="F2713">IFERROR(XLOOKUP(E2713,Operadores!A:A,Operadores!B:B))</f>
        <v>RODRAU01</v>
      </c>
      <c r="G2713" s="36" t="s">
        <v>19</v>
      </c>
      <c r="H2713" s="39">
        <v>19.41584</v>
      </c>
      <c r="I2713" s="40">
        <v>520.0</v>
      </c>
      <c r="J2713" s="41">
        <f t="shared" si="5"/>
        <v>10096.2368</v>
      </c>
      <c r="K2713" s="37" t="str">
        <f t="array" ref="K2713">IFERROR(XLOOKUP(G2713,'Tipo de carga'!A:A,'Tipo de carga'!B:B))</f>
        <v>Autoabasto</v>
      </c>
      <c r="L2713" s="37">
        <f t="shared" si="2"/>
        <v>43</v>
      </c>
      <c r="M2713" s="37">
        <f t="shared" si="3"/>
        <v>24</v>
      </c>
      <c r="N2713" s="37">
        <f t="shared" si="4"/>
        <v>10</v>
      </c>
      <c r="O2713" s="37" t="str">
        <f t="array" ref="O2713">IFERROR(XLOOKUP(K2713,'Tipo de carga'!B:B,'Tipo de carga'!C:C))</f>
        <v>Diesel</v>
      </c>
    </row>
    <row r="2714">
      <c r="A2714" s="36">
        <v>1889.0</v>
      </c>
      <c r="B2714" s="37" t="str">
        <f>IFERROR(VLOOKUP(A2714,'asig octubre'!$A$2:$C$442,3,0))</f>
        <v>PISA Gdl</v>
      </c>
      <c r="C2714" s="37" t="str">
        <f>IFERROR(VLOOKUP(A2714,'asig octubre'!$A$2:$B$442,2,0))</f>
        <v>EC-06</v>
      </c>
      <c r="D2714" s="38">
        <v>45589.637824074074</v>
      </c>
      <c r="E2714" s="36" t="s">
        <v>355</v>
      </c>
      <c r="F2714" s="37" t="str">
        <f t="array" ref="F2714">IFERROR(XLOOKUP(E2714,Operadores!A:A,Operadores!B:B))</f>
        <v>PERJOS</v>
      </c>
      <c r="G2714" s="36" t="s">
        <v>19</v>
      </c>
      <c r="H2714" s="39">
        <v>19.41584</v>
      </c>
      <c r="I2714" s="40">
        <v>275.0</v>
      </c>
      <c r="J2714" s="41">
        <f t="shared" si="5"/>
        <v>5339.356</v>
      </c>
      <c r="K2714" s="37" t="str">
        <f t="array" ref="K2714">IFERROR(XLOOKUP(G2714,'Tipo de carga'!A:A,'Tipo de carga'!B:B))</f>
        <v>Autoabasto</v>
      </c>
      <c r="L2714" s="37">
        <f t="shared" si="2"/>
        <v>43</v>
      </c>
      <c r="M2714" s="37">
        <f t="shared" si="3"/>
        <v>24</v>
      </c>
      <c r="N2714" s="37">
        <f t="shared" si="4"/>
        <v>10</v>
      </c>
      <c r="O2714" s="37" t="str">
        <f t="array" ref="O2714">IFERROR(XLOOKUP(K2714,'Tipo de carga'!B:B,'Tipo de carga'!C:C))</f>
        <v>Diesel</v>
      </c>
    </row>
    <row r="2715">
      <c r="A2715" s="36">
        <v>1835.0</v>
      </c>
      <c r="B2715" s="37" t="str">
        <f>IFERROR(VLOOKUP(A2715,'asig octubre'!$A$2:$C$442,3,0))</f>
        <v>Sayer Full</v>
      </c>
      <c r="C2715" s="37" t="str">
        <f>IFERROR(VLOOKUP(A2715,'asig octubre'!$A$2:$B$442,2,0))</f>
        <v>EC-04</v>
      </c>
      <c r="D2715" s="38">
        <v>45589.62756944444</v>
      </c>
      <c r="E2715" s="36" t="s">
        <v>512</v>
      </c>
      <c r="F2715" s="37" t="str">
        <f t="array" ref="F2715">IFERROR(XLOOKUP(E2715,Operadores!A:A,Operadores!B:B))</f>
        <v>GARCRU</v>
      </c>
      <c r="G2715" s="36" t="s">
        <v>19</v>
      </c>
      <c r="H2715" s="39">
        <v>19.41584</v>
      </c>
      <c r="I2715" s="40">
        <v>814.0</v>
      </c>
      <c r="J2715" s="41">
        <f t="shared" si="5"/>
        <v>15804.49376</v>
      </c>
      <c r="K2715" s="37" t="str">
        <f t="array" ref="K2715">IFERROR(XLOOKUP(G2715,'Tipo de carga'!A:A,'Tipo de carga'!B:B))</f>
        <v>Autoabasto</v>
      </c>
      <c r="L2715" s="37">
        <f t="shared" si="2"/>
        <v>43</v>
      </c>
      <c r="M2715" s="37">
        <f t="shared" si="3"/>
        <v>24</v>
      </c>
      <c r="N2715" s="37">
        <f t="shared" si="4"/>
        <v>10</v>
      </c>
      <c r="O2715" s="37" t="str">
        <f t="array" ref="O2715">IFERROR(XLOOKUP(K2715,'Tipo de carga'!B:B,'Tipo de carga'!C:C))</f>
        <v>Diesel</v>
      </c>
    </row>
    <row r="2716">
      <c r="A2716" s="36">
        <v>2071.0</v>
      </c>
      <c r="B2716" s="37" t="str">
        <f>IFERROR(VLOOKUP(A2716,'asig octubre'!$A$2:$C$442,3,0))</f>
        <v>Available</v>
      </c>
      <c r="C2716" s="37" t="str">
        <f>IFERROR(VLOOKUP(A2716,'asig octubre'!$A$2:$B$442,2,0))</f>
        <v>TTE</v>
      </c>
      <c r="D2716" s="38">
        <v>45589.601689814815</v>
      </c>
      <c r="E2716" s="36" t="s">
        <v>355</v>
      </c>
      <c r="F2716" s="37" t="str">
        <f t="array" ref="F2716">IFERROR(XLOOKUP(E2716,Operadores!A:A,Operadores!B:B))</f>
        <v>PERJOS</v>
      </c>
      <c r="G2716" s="36" t="s">
        <v>19</v>
      </c>
      <c r="H2716" s="39">
        <v>19.41584</v>
      </c>
      <c r="I2716" s="40">
        <v>955.0</v>
      </c>
      <c r="J2716" s="41">
        <f t="shared" si="5"/>
        <v>18542.1272</v>
      </c>
      <c r="K2716" s="37" t="str">
        <f t="array" ref="K2716">IFERROR(XLOOKUP(G2716,'Tipo de carga'!A:A,'Tipo de carga'!B:B))</f>
        <v>Autoabasto</v>
      </c>
      <c r="L2716" s="37">
        <f t="shared" si="2"/>
        <v>43</v>
      </c>
      <c r="M2716" s="37">
        <f t="shared" si="3"/>
        <v>24</v>
      </c>
      <c r="N2716" s="37">
        <f t="shared" si="4"/>
        <v>10</v>
      </c>
      <c r="O2716" s="37" t="str">
        <f t="array" ref="O2716">IFERROR(XLOOKUP(K2716,'Tipo de carga'!B:B,'Tipo de carga'!C:C))</f>
        <v>Diesel</v>
      </c>
    </row>
    <row r="2717">
      <c r="A2717" s="36">
        <v>2057.0</v>
      </c>
      <c r="B2717" s="37" t="str">
        <f>IFERROR(VLOOKUP(A2717,'asig octubre'!$A$2:$C$442,3,0))</f>
        <v>Crisa</v>
      </c>
      <c r="C2717" s="37" t="str">
        <f>IFERROR(VLOOKUP(A2717,'asig octubre'!$A$2:$B$442,2,0))</f>
        <v>EC-07</v>
      </c>
      <c r="D2717" s="38">
        <v>45589.56431712963</v>
      </c>
      <c r="E2717" s="36" t="s">
        <v>361</v>
      </c>
      <c r="F2717" s="37" t="str">
        <f t="array" ref="F2717">IFERROR(XLOOKUP(E2717,Operadores!A:A,Operadores!B:B))</f>
        <v>HERLUI03</v>
      </c>
      <c r="G2717" s="36" t="s">
        <v>19</v>
      </c>
      <c r="H2717" s="39">
        <v>19.41584</v>
      </c>
      <c r="I2717" s="40">
        <v>230.0</v>
      </c>
      <c r="J2717" s="41">
        <f t="shared" si="5"/>
        <v>4465.6432</v>
      </c>
      <c r="K2717" s="37" t="str">
        <f t="array" ref="K2717">IFERROR(XLOOKUP(G2717,'Tipo de carga'!A:A,'Tipo de carga'!B:B))</f>
        <v>Autoabasto</v>
      </c>
      <c r="L2717" s="37">
        <f t="shared" si="2"/>
        <v>43</v>
      </c>
      <c r="M2717" s="37">
        <f t="shared" si="3"/>
        <v>24</v>
      </c>
      <c r="N2717" s="37">
        <f t="shared" si="4"/>
        <v>10</v>
      </c>
      <c r="O2717" s="37" t="str">
        <f t="array" ref="O2717">IFERROR(XLOOKUP(K2717,'Tipo de carga'!B:B,'Tipo de carga'!C:C))</f>
        <v>Diesel</v>
      </c>
    </row>
    <row r="2718">
      <c r="A2718" s="36">
        <v>1782.0</v>
      </c>
      <c r="B2718" s="37" t="str">
        <f>IFERROR(VLOOKUP(A2718,'asig octubre'!$A$2:$C$442,3,0))</f>
        <v>Sayer Sencillo</v>
      </c>
      <c r="C2718" s="37" t="str">
        <f>IFERROR(VLOOKUP(A2718,'asig octubre'!$A$2:$B$442,2,0))</f>
        <v>EC-04</v>
      </c>
      <c r="D2718" s="38">
        <v>45589.416967592595</v>
      </c>
      <c r="E2718" s="36" t="s">
        <v>510</v>
      </c>
      <c r="F2718" s="37" t="str">
        <f t="array" ref="F2718">IFERROR(XLOOKUP(E2718,Operadores!A:A,Operadores!B:B))</f>
        <v>ROJFEL</v>
      </c>
      <c r="G2718" s="36" t="s">
        <v>19</v>
      </c>
      <c r="H2718" s="39">
        <v>19.41584</v>
      </c>
      <c r="I2718" s="40">
        <v>678.0</v>
      </c>
      <c r="J2718" s="41">
        <f t="shared" si="5"/>
        <v>13163.93952</v>
      </c>
      <c r="K2718" s="37" t="str">
        <f t="array" ref="K2718">IFERROR(XLOOKUP(G2718,'Tipo de carga'!A:A,'Tipo de carga'!B:B))</f>
        <v>Autoabasto</v>
      </c>
      <c r="L2718" s="37">
        <f t="shared" si="2"/>
        <v>43</v>
      </c>
      <c r="M2718" s="37">
        <f t="shared" si="3"/>
        <v>24</v>
      </c>
      <c r="N2718" s="37">
        <f t="shared" si="4"/>
        <v>10</v>
      </c>
      <c r="O2718" s="37" t="str">
        <f t="array" ref="O2718">IFERROR(XLOOKUP(K2718,'Tipo de carga'!B:B,'Tipo de carga'!C:C))</f>
        <v>Diesel</v>
      </c>
    </row>
    <row r="2719">
      <c r="A2719" s="36">
        <v>1968.0</v>
      </c>
      <c r="B2719" s="37" t="str">
        <f>IFERROR(VLOOKUP(A2719,'asig octubre'!$A$2:$C$442,3,0))</f>
        <v>Sayer Sencillo</v>
      </c>
      <c r="C2719" s="37" t="str">
        <f>IFERROR(VLOOKUP(A2719,'asig octubre'!$A$2:$B$442,2,0))</f>
        <v>EC-04</v>
      </c>
      <c r="D2719" s="38">
        <v>45589.374502314815</v>
      </c>
      <c r="E2719" s="36" t="s">
        <v>251</v>
      </c>
      <c r="F2719" s="37" t="str">
        <f t="array" ref="F2719">IFERROR(XLOOKUP(E2719,Operadores!A:A,Operadores!B:B))</f>
        <v>MORMA03</v>
      </c>
      <c r="G2719" s="36" t="s">
        <v>19</v>
      </c>
      <c r="H2719" s="39">
        <v>19.41584</v>
      </c>
      <c r="I2719" s="40">
        <v>796.0</v>
      </c>
      <c r="J2719" s="41">
        <f t="shared" si="5"/>
        <v>15455.00864</v>
      </c>
      <c r="K2719" s="37" t="str">
        <f t="array" ref="K2719">IFERROR(XLOOKUP(G2719,'Tipo de carga'!A:A,'Tipo de carga'!B:B))</f>
        <v>Autoabasto</v>
      </c>
      <c r="L2719" s="37">
        <f t="shared" si="2"/>
        <v>43</v>
      </c>
      <c r="M2719" s="37">
        <f t="shared" si="3"/>
        <v>24</v>
      </c>
      <c r="N2719" s="37">
        <f t="shared" si="4"/>
        <v>10</v>
      </c>
      <c r="O2719" s="37" t="str">
        <f t="array" ref="O2719">IFERROR(XLOOKUP(K2719,'Tipo de carga'!B:B,'Tipo de carga'!C:C))</f>
        <v>Diesel</v>
      </c>
    </row>
    <row r="2720">
      <c r="A2720" s="36">
        <v>1908.0</v>
      </c>
      <c r="B2720" s="37" t="str">
        <f>IFERROR(VLOOKUP(A2720,'asig octubre'!$A$2:$C$442,3,0))</f>
        <v>Circuitos Mty</v>
      </c>
      <c r="C2720" s="37" t="str">
        <f>IFERROR(VLOOKUP(A2720,'asig octubre'!$A$2:$B$442,2,0))</f>
        <v>EC-07</v>
      </c>
      <c r="D2720" s="38">
        <v>45589.35469907407</v>
      </c>
      <c r="E2720" s="36" t="s">
        <v>359</v>
      </c>
      <c r="F2720" s="37" t="str">
        <f t="array" ref="F2720">IFERROR(XLOOKUP(E2720,Operadores!A:A,Operadores!B:B))</f>
        <v>GARJOR01</v>
      </c>
      <c r="G2720" s="36" t="s">
        <v>19</v>
      </c>
      <c r="H2720" s="39">
        <v>19.41584</v>
      </c>
      <c r="I2720" s="40">
        <v>575.0</v>
      </c>
      <c r="J2720" s="41">
        <f t="shared" si="5"/>
        <v>11164.108</v>
      </c>
      <c r="K2720" s="37" t="str">
        <f t="array" ref="K2720">IFERROR(XLOOKUP(G2720,'Tipo de carga'!A:A,'Tipo de carga'!B:B))</f>
        <v>Autoabasto</v>
      </c>
      <c r="L2720" s="37">
        <f t="shared" si="2"/>
        <v>43</v>
      </c>
      <c r="M2720" s="37">
        <f t="shared" si="3"/>
        <v>24</v>
      </c>
      <c r="N2720" s="37">
        <f t="shared" si="4"/>
        <v>10</v>
      </c>
      <c r="O2720" s="37" t="str">
        <f t="array" ref="O2720">IFERROR(XLOOKUP(K2720,'Tipo de carga'!B:B,'Tipo de carga'!C:C))</f>
        <v>Diesel</v>
      </c>
    </row>
    <row r="2721">
      <c r="A2721" s="36">
        <v>1790.0</v>
      </c>
      <c r="B2721" s="37" t="str">
        <f>IFERROR(VLOOKUP(A2721,'asig octubre'!$A$2:$C$442,3,0))</f>
        <v>Sayer Sencillo</v>
      </c>
      <c r="C2721" s="37" t="str">
        <f>IFERROR(VLOOKUP(A2721,'asig octubre'!$A$2:$B$442,2,0))</f>
        <v>EC-04</v>
      </c>
      <c r="D2721" s="38">
        <v>45589.28917824074</v>
      </c>
      <c r="E2721" s="36" t="s">
        <v>263</v>
      </c>
      <c r="F2721" s="37" t="str">
        <f t="array" ref="F2721">IFERROR(XLOOKUP(E2721,Operadores!A:A,Operadores!B:B))</f>
        <v>DEJISR</v>
      </c>
      <c r="G2721" s="36" t="s">
        <v>19</v>
      </c>
      <c r="H2721" s="39">
        <v>19.41584</v>
      </c>
      <c r="I2721" s="40">
        <v>585.0</v>
      </c>
      <c r="J2721" s="41">
        <f t="shared" si="5"/>
        <v>11358.2664</v>
      </c>
      <c r="K2721" s="37" t="str">
        <f t="array" ref="K2721">IFERROR(XLOOKUP(G2721,'Tipo de carga'!A:A,'Tipo de carga'!B:B))</f>
        <v>Autoabasto</v>
      </c>
      <c r="L2721" s="37">
        <f t="shared" si="2"/>
        <v>43</v>
      </c>
      <c r="M2721" s="37">
        <f t="shared" si="3"/>
        <v>24</v>
      </c>
      <c r="N2721" s="37">
        <f t="shared" si="4"/>
        <v>10</v>
      </c>
      <c r="O2721" s="37" t="str">
        <f t="array" ref="O2721">IFERROR(XLOOKUP(K2721,'Tipo de carga'!B:B,'Tipo de carga'!C:C))</f>
        <v>Diesel</v>
      </c>
    </row>
    <row r="2722">
      <c r="A2722" s="36">
        <v>1948.0</v>
      </c>
      <c r="B2722" s="37" t="str">
        <f>IFERROR(VLOOKUP(A2722,'asig octubre'!$A$2:$C$442,3,0))</f>
        <v>Circuitos Mty</v>
      </c>
      <c r="C2722" s="37" t="str">
        <f>IFERROR(VLOOKUP(A2722,'asig octubre'!$A$2:$B$442,2,0))</f>
        <v>EC-07</v>
      </c>
      <c r="D2722" s="38">
        <v>45589.27445601852</v>
      </c>
      <c r="E2722" s="36" t="s">
        <v>256</v>
      </c>
      <c r="F2722" s="37" t="str">
        <f t="array" ref="F2722">IFERROR(XLOOKUP(E2722,Operadores!A:A,Operadores!B:B))</f>
        <v>MOREFR</v>
      </c>
      <c r="G2722" s="36" t="s">
        <v>19</v>
      </c>
      <c r="H2722" s="39">
        <v>19.41584</v>
      </c>
      <c r="I2722" s="40">
        <v>401.0</v>
      </c>
      <c r="J2722" s="41">
        <f t="shared" si="5"/>
        <v>7785.75184</v>
      </c>
      <c r="K2722" s="37" t="str">
        <f t="array" ref="K2722">IFERROR(XLOOKUP(G2722,'Tipo de carga'!A:A,'Tipo de carga'!B:B))</f>
        <v>Autoabasto</v>
      </c>
      <c r="L2722" s="37">
        <f t="shared" si="2"/>
        <v>43</v>
      </c>
      <c r="M2722" s="37">
        <f t="shared" si="3"/>
        <v>24</v>
      </c>
      <c r="N2722" s="37">
        <f t="shared" si="4"/>
        <v>10</v>
      </c>
      <c r="O2722" s="37" t="str">
        <f t="array" ref="O2722">IFERROR(XLOOKUP(K2722,'Tipo de carga'!B:B,'Tipo de carga'!C:C))</f>
        <v>Diesel</v>
      </c>
    </row>
    <row r="2723">
      <c r="A2723" s="36">
        <v>1872.0</v>
      </c>
      <c r="B2723" s="37" t="str">
        <f>IFERROR(VLOOKUP(A2723,'asig octubre'!$A$2:$C$442,3,0))</f>
        <v>Circuitos Mty</v>
      </c>
      <c r="C2723" s="37" t="str">
        <f>IFERROR(VLOOKUP(A2723,'asig octubre'!$A$2:$B$442,2,0))</f>
        <v>EC-07</v>
      </c>
      <c r="D2723" s="38">
        <v>45589.193506944444</v>
      </c>
      <c r="E2723" s="36" t="s">
        <v>273</v>
      </c>
      <c r="F2723" s="37" t="str">
        <f t="array" ref="F2723">IFERROR(XLOOKUP(E2723,Operadores!A:A,Operadores!B:B))</f>
        <v>VAZJU02</v>
      </c>
      <c r="G2723" s="36" t="s">
        <v>19</v>
      </c>
      <c r="H2723" s="39">
        <v>19.41584</v>
      </c>
      <c r="I2723" s="40">
        <v>600.0</v>
      </c>
      <c r="J2723" s="41">
        <f t="shared" si="5"/>
        <v>11649.504</v>
      </c>
      <c r="K2723" s="37" t="str">
        <f t="array" ref="K2723">IFERROR(XLOOKUP(G2723,'Tipo de carga'!A:A,'Tipo de carga'!B:B))</f>
        <v>Autoabasto</v>
      </c>
      <c r="L2723" s="37">
        <f t="shared" si="2"/>
        <v>43</v>
      </c>
      <c r="M2723" s="37">
        <f t="shared" si="3"/>
        <v>24</v>
      </c>
      <c r="N2723" s="37">
        <f t="shared" si="4"/>
        <v>10</v>
      </c>
      <c r="O2723" s="37" t="str">
        <f t="array" ref="O2723">IFERROR(XLOOKUP(K2723,'Tipo de carga'!B:B,'Tipo de carga'!C:C))</f>
        <v>Diesel</v>
      </c>
    </row>
    <row r="2724">
      <c r="A2724" s="36">
        <v>1903.0</v>
      </c>
      <c r="B2724" s="37" t="str">
        <f>IFERROR(VLOOKUP(A2724,'asig octubre'!$A$2:$C$442,3,0))</f>
        <v>Sayer Vuelteros</v>
      </c>
      <c r="C2724" s="37" t="str">
        <f>IFERROR(VLOOKUP(A2724,'asig octubre'!$A$2:$B$442,2,0))</f>
        <v>EC-04</v>
      </c>
      <c r="D2724" s="38">
        <v>45589.1391087963</v>
      </c>
      <c r="E2724" s="36" t="s">
        <v>45</v>
      </c>
      <c r="F2724" s="37" t="str">
        <f t="array" ref="F2724">IFERROR(XLOOKUP(E2724,Operadores!A:A,Operadores!B:B))</f>
        <v>HEREM</v>
      </c>
      <c r="G2724" s="36" t="s">
        <v>19</v>
      </c>
      <c r="H2724" s="39">
        <v>19.41584</v>
      </c>
      <c r="I2724" s="40">
        <v>675.0</v>
      </c>
      <c r="J2724" s="41">
        <f t="shared" si="5"/>
        <v>13105.692</v>
      </c>
      <c r="K2724" s="37" t="str">
        <f t="array" ref="K2724">IFERROR(XLOOKUP(G2724,'Tipo de carga'!A:A,'Tipo de carga'!B:B))</f>
        <v>Autoabasto</v>
      </c>
      <c r="L2724" s="37">
        <f t="shared" si="2"/>
        <v>43</v>
      </c>
      <c r="M2724" s="37">
        <f t="shared" si="3"/>
        <v>24</v>
      </c>
      <c r="N2724" s="37">
        <f t="shared" si="4"/>
        <v>10</v>
      </c>
      <c r="O2724" s="37" t="str">
        <f t="array" ref="O2724">IFERROR(XLOOKUP(K2724,'Tipo de carga'!B:B,'Tipo de carga'!C:C))</f>
        <v>Diesel</v>
      </c>
    </row>
    <row r="2725">
      <c r="A2725" s="36">
        <v>1718.0</v>
      </c>
      <c r="B2725" s="37" t="str">
        <f>IFERROR(VLOOKUP(A2725,'asig octubre'!$A$2:$C$442,3,0))</f>
        <v>PISA Gdl</v>
      </c>
      <c r="C2725" s="37" t="str">
        <f>IFERROR(VLOOKUP(A2725,'asig octubre'!$A$2:$B$442,2,0))</f>
        <v>EC-06</v>
      </c>
      <c r="D2725" s="38">
        <v>45589.011087962965</v>
      </c>
      <c r="E2725" s="36" t="s">
        <v>361</v>
      </c>
      <c r="F2725" s="37" t="str">
        <f t="array" ref="F2725">IFERROR(XLOOKUP(E2725,Operadores!A:A,Operadores!B:B))</f>
        <v>HERLUI03</v>
      </c>
      <c r="G2725" s="36" t="s">
        <v>19</v>
      </c>
      <c r="H2725" s="39">
        <v>19.41584</v>
      </c>
      <c r="I2725" s="40">
        <v>285.0</v>
      </c>
      <c r="J2725" s="41">
        <f t="shared" si="5"/>
        <v>5533.5144</v>
      </c>
      <c r="K2725" s="37" t="str">
        <f t="array" ref="K2725">IFERROR(XLOOKUP(G2725,'Tipo de carga'!A:A,'Tipo de carga'!B:B))</f>
        <v>Autoabasto</v>
      </c>
      <c r="L2725" s="37">
        <f t="shared" si="2"/>
        <v>43</v>
      </c>
      <c r="M2725" s="37">
        <f t="shared" si="3"/>
        <v>24</v>
      </c>
      <c r="N2725" s="37">
        <f t="shared" si="4"/>
        <v>10</v>
      </c>
      <c r="O2725" s="37" t="str">
        <f t="array" ref="O2725">IFERROR(XLOOKUP(K2725,'Tipo de carga'!B:B,'Tipo de carga'!C:C))</f>
        <v>Diesel</v>
      </c>
    </row>
    <row r="2726">
      <c r="A2726" s="36">
        <v>1875.0</v>
      </c>
      <c r="B2726" s="37" t="str">
        <f>IFERROR(VLOOKUP(A2726,'asig octubre'!$A$2:$C$442,3,0))</f>
        <v>Circuitos Mty</v>
      </c>
      <c r="C2726" s="37" t="str">
        <f>IFERROR(VLOOKUP(A2726,'asig octubre'!$A$2:$B$442,2,0))</f>
        <v>EC-07</v>
      </c>
      <c r="D2726" s="38">
        <v>45589.97384259259</v>
      </c>
      <c r="E2726" s="36" t="s">
        <v>493</v>
      </c>
      <c r="F2726" s="37" t="str">
        <f t="array" ref="F2726">IFERROR(XLOOKUP(E2726,Operadores!A:A,Operadores!B:B))</f>
        <v>MARFER</v>
      </c>
      <c r="G2726" s="36" t="s">
        <v>75</v>
      </c>
      <c r="H2726" s="39">
        <v>19.45895</v>
      </c>
      <c r="I2726" s="40">
        <v>502.0</v>
      </c>
      <c r="J2726" s="41">
        <f t="shared" si="5"/>
        <v>9768.3929</v>
      </c>
      <c r="K2726" s="37" t="str">
        <f t="array" ref="K2726">IFERROR(XLOOKUP(G2726,'Tipo de carga'!A:A,'Tipo de carga'!B:B))</f>
        <v>Autoabasto</v>
      </c>
      <c r="L2726" s="37">
        <f t="shared" si="2"/>
        <v>43</v>
      </c>
      <c r="M2726" s="37">
        <f t="shared" si="3"/>
        <v>24</v>
      </c>
      <c r="N2726" s="37">
        <f t="shared" si="4"/>
        <v>10</v>
      </c>
      <c r="O2726" s="37" t="str">
        <f t="array" ref="O2726">IFERROR(XLOOKUP(K2726,'Tipo de carga'!B:B,'Tipo de carga'!C:C))</f>
        <v>Diesel</v>
      </c>
    </row>
    <row r="2727">
      <c r="A2727" s="36">
        <v>1847.0</v>
      </c>
      <c r="B2727" s="37" t="str">
        <f>IFERROR(VLOOKUP(A2727,'asig octubre'!$A$2:$C$442,3,0))</f>
        <v>Circuitos</v>
      </c>
      <c r="C2727" s="37" t="str">
        <f>IFERROR(VLOOKUP(A2727,'asig octubre'!$A$2:$B$442,2,0))</f>
        <v>EC-03</v>
      </c>
      <c r="D2727" s="38">
        <v>45589.85395833333</v>
      </c>
      <c r="E2727" s="36" t="s">
        <v>243</v>
      </c>
      <c r="F2727" s="37" t="str">
        <f t="array" ref="F2727">IFERROR(XLOOKUP(E2727,Operadores!A:A,Operadores!B:B))</f>
        <v>HERJO17X</v>
      </c>
      <c r="G2727" s="36" t="s">
        <v>75</v>
      </c>
      <c r="H2727" s="39">
        <v>19.45895</v>
      </c>
      <c r="I2727" s="40">
        <v>300.0</v>
      </c>
      <c r="J2727" s="41">
        <f t="shared" si="5"/>
        <v>5837.685</v>
      </c>
      <c r="K2727" s="37" t="str">
        <f t="array" ref="K2727">IFERROR(XLOOKUP(G2727,'Tipo de carga'!A:A,'Tipo de carga'!B:B))</f>
        <v>Autoabasto</v>
      </c>
      <c r="L2727" s="37">
        <f t="shared" si="2"/>
        <v>43</v>
      </c>
      <c r="M2727" s="37">
        <f t="shared" si="3"/>
        <v>24</v>
      </c>
      <c r="N2727" s="37">
        <f t="shared" si="4"/>
        <v>10</v>
      </c>
      <c r="O2727" s="37" t="str">
        <f t="array" ref="O2727">IFERROR(XLOOKUP(K2727,'Tipo de carga'!B:B,'Tipo de carga'!C:C))</f>
        <v>Diesel</v>
      </c>
    </row>
    <row r="2728">
      <c r="A2728" s="36">
        <v>1859.0</v>
      </c>
      <c r="B2728" s="37" t="str">
        <f>IFERROR(VLOOKUP(A2728,'asig octubre'!$A$2:$C$442,3,0))</f>
        <v>Circuitos</v>
      </c>
      <c r="C2728" s="37" t="str">
        <f>IFERROR(VLOOKUP(A2728,'asig octubre'!$A$2:$B$442,2,0))</f>
        <v>EC-03</v>
      </c>
      <c r="D2728" s="38">
        <v>45589.84616898148</v>
      </c>
      <c r="E2728" s="36" t="s">
        <v>238</v>
      </c>
      <c r="F2728" s="37" t="str">
        <f t="array" ref="F2728">IFERROR(XLOOKUP(E2728,Operadores!A:A,Operadores!B:B))</f>
        <v>JIMMI</v>
      </c>
      <c r="G2728" s="36" t="s">
        <v>75</v>
      </c>
      <c r="H2728" s="39">
        <v>19.45895</v>
      </c>
      <c r="I2728" s="40">
        <v>476.0</v>
      </c>
      <c r="J2728" s="41">
        <f t="shared" si="5"/>
        <v>9262.4602</v>
      </c>
      <c r="K2728" s="37" t="str">
        <f t="array" ref="K2728">IFERROR(XLOOKUP(G2728,'Tipo de carga'!A:A,'Tipo de carga'!B:B))</f>
        <v>Autoabasto</v>
      </c>
      <c r="L2728" s="37">
        <f t="shared" si="2"/>
        <v>43</v>
      </c>
      <c r="M2728" s="37">
        <f t="shared" si="3"/>
        <v>24</v>
      </c>
      <c r="N2728" s="37">
        <f t="shared" si="4"/>
        <v>10</v>
      </c>
      <c r="O2728" s="37" t="str">
        <f t="array" ref="O2728">IFERROR(XLOOKUP(K2728,'Tipo de carga'!B:B,'Tipo de carga'!C:C))</f>
        <v>Diesel</v>
      </c>
    </row>
    <row r="2729">
      <c r="A2729" s="36">
        <v>2060.0</v>
      </c>
      <c r="B2729" s="37" t="str">
        <f>IFERROR(VLOOKUP(A2729,'asig octubre'!$A$2:$C$442,3,0))</f>
        <v>Available</v>
      </c>
      <c r="C2729" s="37" t="str">
        <f>IFERROR(VLOOKUP(A2729,'asig octubre'!$A$2:$B$442,2,0))</f>
        <v>TTE</v>
      </c>
      <c r="D2729" s="38">
        <v>45589.70621527778</v>
      </c>
      <c r="E2729" s="36" t="s">
        <v>317</v>
      </c>
      <c r="F2729" s="37" t="str">
        <f t="array" ref="F2729">IFERROR(XLOOKUP(E2729,Operadores!A:A,Operadores!B:B))</f>
        <v>VALGUS</v>
      </c>
      <c r="G2729" s="36" t="s">
        <v>75</v>
      </c>
      <c r="H2729" s="39">
        <v>19.45895</v>
      </c>
      <c r="I2729" s="40">
        <v>200.0</v>
      </c>
      <c r="J2729" s="41">
        <f t="shared" si="5"/>
        <v>3891.79</v>
      </c>
      <c r="K2729" s="37" t="str">
        <f t="array" ref="K2729">IFERROR(XLOOKUP(G2729,'Tipo de carga'!A:A,'Tipo de carga'!B:B))</f>
        <v>Autoabasto</v>
      </c>
      <c r="L2729" s="37">
        <f t="shared" si="2"/>
        <v>43</v>
      </c>
      <c r="M2729" s="37">
        <f t="shared" si="3"/>
        <v>24</v>
      </c>
      <c r="N2729" s="37">
        <f t="shared" si="4"/>
        <v>10</v>
      </c>
      <c r="O2729" s="37" t="str">
        <f t="array" ref="O2729">IFERROR(XLOOKUP(K2729,'Tipo de carga'!B:B,'Tipo de carga'!C:C))</f>
        <v>Diesel</v>
      </c>
    </row>
    <row r="2730">
      <c r="A2730" s="36">
        <v>2056.0</v>
      </c>
      <c r="B2730" s="37" t="str">
        <f>IFERROR(VLOOKUP(A2730,'asig octubre'!$A$2:$C$442,3,0))</f>
        <v>PISA Gdl</v>
      </c>
      <c r="C2730" s="37" t="str">
        <f>IFERROR(VLOOKUP(A2730,'asig octubre'!$A$2:$B$442,2,0))</f>
        <v>EC-06</v>
      </c>
      <c r="D2730" s="38">
        <v>45589.89011574074</v>
      </c>
      <c r="E2730" s="36" t="s">
        <v>352</v>
      </c>
      <c r="F2730" s="37" t="str">
        <f t="array" ref="F2730">IFERROR(XLOOKUP(E2730,Operadores!A:A,Operadores!B:B))</f>
        <v>AQUISA</v>
      </c>
      <c r="G2730" s="36" t="s">
        <v>274</v>
      </c>
      <c r="H2730" s="39">
        <v>19.76</v>
      </c>
      <c r="I2730" s="40">
        <v>617.0</v>
      </c>
      <c r="J2730" s="41">
        <f t="shared" si="5"/>
        <v>12191.92</v>
      </c>
      <c r="K2730" s="37" t="str">
        <f t="array" ref="K2730">IFERROR(XLOOKUP(G2730,'Tipo de carga'!A:A,'Tipo de carga'!B:B))</f>
        <v>Autoabasto</v>
      </c>
      <c r="L2730" s="37">
        <f t="shared" si="2"/>
        <v>43</v>
      </c>
      <c r="M2730" s="37">
        <f t="shared" si="3"/>
        <v>24</v>
      </c>
      <c r="N2730" s="37">
        <f t="shared" si="4"/>
        <v>10</v>
      </c>
      <c r="O2730" s="37" t="str">
        <f t="array" ref="O2730">IFERROR(XLOOKUP(K2730,'Tipo de carga'!B:B,'Tipo de carga'!C:C))</f>
        <v>Diesel</v>
      </c>
    </row>
    <row r="2731">
      <c r="A2731" s="36">
        <v>1879.0</v>
      </c>
      <c r="B2731" s="37" t="str">
        <f>IFERROR(VLOOKUP(A2731,'asig octubre'!$A$2:$C$442,3,0))</f>
        <v>Circuitos</v>
      </c>
      <c r="C2731" s="37" t="str">
        <f>IFERROR(VLOOKUP(A2731,'asig octubre'!$A$2:$B$442,2,0))</f>
        <v>EC-03</v>
      </c>
      <c r="D2731" s="38">
        <v>45589.81297453704</v>
      </c>
      <c r="E2731" s="36" t="s">
        <v>357</v>
      </c>
      <c r="F2731" s="37" t="str">
        <f t="array" ref="F2731">IFERROR(XLOOKUP(E2731,Operadores!A:A,Operadores!B:B))</f>
        <v>ISLHI</v>
      </c>
      <c r="G2731" s="36" t="s">
        <v>274</v>
      </c>
      <c r="H2731" s="39">
        <v>19.76</v>
      </c>
      <c r="I2731" s="40">
        <v>601.0</v>
      </c>
      <c r="J2731" s="41">
        <f t="shared" si="5"/>
        <v>11875.76</v>
      </c>
      <c r="K2731" s="37" t="str">
        <f t="array" ref="K2731">IFERROR(XLOOKUP(G2731,'Tipo de carga'!A:A,'Tipo de carga'!B:B))</f>
        <v>Autoabasto</v>
      </c>
      <c r="L2731" s="37">
        <f t="shared" si="2"/>
        <v>43</v>
      </c>
      <c r="M2731" s="37">
        <f t="shared" si="3"/>
        <v>24</v>
      </c>
      <c r="N2731" s="37">
        <f t="shared" si="4"/>
        <v>10</v>
      </c>
      <c r="O2731" s="37" t="str">
        <f t="array" ref="O2731">IFERROR(XLOOKUP(K2731,'Tipo de carga'!B:B,'Tipo de carga'!C:C))</f>
        <v>Diesel</v>
      </c>
    </row>
    <row r="2732">
      <c r="A2732" s="36">
        <v>1940.0</v>
      </c>
      <c r="B2732" s="37" t="str">
        <f>IFERROR(VLOOKUP(A2732,'asig octubre'!$A$2:$C$442,3,0))</f>
        <v>Circuitos Mty</v>
      </c>
      <c r="C2732" s="37" t="str">
        <f>IFERROR(VLOOKUP(A2732,'asig octubre'!$A$2:$B$442,2,0))</f>
        <v>EC-07</v>
      </c>
      <c r="D2732" s="38">
        <v>45589.72607638889</v>
      </c>
      <c r="E2732" s="36" t="s">
        <v>259</v>
      </c>
      <c r="F2732" s="37" t="str">
        <f t="array" ref="F2732">IFERROR(XLOOKUP(E2732,Operadores!A:A,Operadores!B:B))</f>
        <v>FLOPE</v>
      </c>
      <c r="G2732" s="36" t="s">
        <v>274</v>
      </c>
      <c r="H2732" s="39">
        <v>19.76</v>
      </c>
      <c r="I2732" s="40">
        <v>236.0</v>
      </c>
      <c r="J2732" s="41">
        <f t="shared" si="5"/>
        <v>4663.36</v>
      </c>
      <c r="K2732" s="37" t="str">
        <f t="array" ref="K2732">IFERROR(XLOOKUP(G2732,'Tipo de carga'!A:A,'Tipo de carga'!B:B))</f>
        <v>Autoabasto</v>
      </c>
      <c r="L2732" s="37">
        <f t="shared" si="2"/>
        <v>43</v>
      </c>
      <c r="M2732" s="37">
        <f t="shared" si="3"/>
        <v>24</v>
      </c>
      <c r="N2732" s="37">
        <f t="shared" si="4"/>
        <v>10</v>
      </c>
      <c r="O2732" s="37" t="str">
        <f t="array" ref="O2732">IFERROR(XLOOKUP(K2732,'Tipo de carga'!B:B,'Tipo de carga'!C:C))</f>
        <v>Diesel</v>
      </c>
    </row>
    <row r="2733">
      <c r="A2733" s="36">
        <v>1999.0</v>
      </c>
      <c r="B2733" s="37" t="str">
        <f>IFERROR(VLOOKUP(A2733,'asig octubre'!$A$2:$C$442,3,0))</f>
        <v>MeLi Dedicado Merida</v>
      </c>
      <c r="C2733" s="37" t="str">
        <f>IFERROR(VLOOKUP(A2733,'asig octubre'!$A$2:$B$442,2,0))</f>
        <v>EC-05</v>
      </c>
      <c r="D2733" s="38">
        <v>45589.56951388889</v>
      </c>
      <c r="E2733" s="36" t="s">
        <v>158</v>
      </c>
      <c r="F2733" s="37" t="str">
        <f t="array" ref="F2733">IFERROR(XLOOKUP(E2733,Operadores!A:A,Operadores!B:B))</f>
        <v>SANOSC</v>
      </c>
      <c r="G2733" s="36" t="s">
        <v>274</v>
      </c>
      <c r="H2733" s="39">
        <v>19.76</v>
      </c>
      <c r="I2733" s="40">
        <v>334.0</v>
      </c>
      <c r="J2733" s="41">
        <f t="shared" si="5"/>
        <v>6599.84</v>
      </c>
      <c r="K2733" s="37" t="str">
        <f t="array" ref="K2733">IFERROR(XLOOKUP(G2733,'Tipo de carga'!A:A,'Tipo de carga'!B:B))</f>
        <v>Autoabasto</v>
      </c>
      <c r="L2733" s="37">
        <f t="shared" si="2"/>
        <v>43</v>
      </c>
      <c r="M2733" s="37">
        <f t="shared" si="3"/>
        <v>24</v>
      </c>
      <c r="N2733" s="37">
        <f t="shared" si="4"/>
        <v>10</v>
      </c>
      <c r="O2733" s="37" t="str">
        <f t="array" ref="O2733">IFERROR(XLOOKUP(K2733,'Tipo de carga'!B:B,'Tipo de carga'!C:C))</f>
        <v>Diesel</v>
      </c>
    </row>
    <row r="2734">
      <c r="A2734" s="36">
        <v>2050.0</v>
      </c>
      <c r="B2734" s="37" t="str">
        <f>IFERROR(VLOOKUP(A2734,'asig octubre'!$A$2:$C$442,3,0))</f>
        <v>Crisa</v>
      </c>
      <c r="C2734" s="37" t="str">
        <f>IFERROR(VLOOKUP(A2734,'asig octubre'!$A$2:$B$442,2,0))</f>
        <v>EC-07</v>
      </c>
      <c r="D2734" s="38">
        <v>45589.42766203704</v>
      </c>
      <c r="E2734" s="36" t="s">
        <v>358</v>
      </c>
      <c r="F2734" s="37" t="str">
        <f t="array" ref="F2734">IFERROR(XLOOKUP(E2734,Operadores!A:A,Operadores!B:B))</f>
        <v>CHAJES01</v>
      </c>
      <c r="G2734" s="36" t="s">
        <v>274</v>
      </c>
      <c r="H2734" s="39">
        <v>19.76</v>
      </c>
      <c r="I2734" s="40">
        <v>298.0</v>
      </c>
      <c r="J2734" s="41">
        <f t="shared" si="5"/>
        <v>5888.48</v>
      </c>
      <c r="K2734" s="37" t="str">
        <f t="array" ref="K2734">IFERROR(XLOOKUP(G2734,'Tipo de carga'!A:A,'Tipo de carga'!B:B))</f>
        <v>Autoabasto</v>
      </c>
      <c r="L2734" s="37">
        <f t="shared" si="2"/>
        <v>43</v>
      </c>
      <c r="M2734" s="37">
        <f t="shared" si="3"/>
        <v>24</v>
      </c>
      <c r="N2734" s="37">
        <f t="shared" si="4"/>
        <v>10</v>
      </c>
      <c r="O2734" s="37" t="str">
        <f t="array" ref="O2734">IFERROR(XLOOKUP(K2734,'Tipo de carga'!B:B,'Tipo de carga'!C:C))</f>
        <v>Diesel</v>
      </c>
    </row>
    <row r="2735">
      <c r="A2735" s="36">
        <v>1817.0</v>
      </c>
      <c r="B2735" s="37" t="str">
        <f>IFERROR(VLOOKUP(A2735,'asig octubre'!$A$2:$C$442,3,0))</f>
        <v>Wm Full</v>
      </c>
      <c r="C2735" s="37" t="str">
        <f>IFERROR(VLOOKUP(A2735,'asig octubre'!$A$2:$B$442,2,0))</f>
        <v>EC-08</v>
      </c>
      <c r="D2735" s="38">
        <v>45589.42766203704</v>
      </c>
      <c r="E2735" s="36" t="s">
        <v>500</v>
      </c>
      <c r="F2735" s="37" t="str">
        <f t="array" ref="F2735">IFERROR(XLOOKUP(E2735,Operadores!A:A,Operadores!B:B))</f>
        <v>RUIROBX</v>
      </c>
      <c r="G2735" s="36" t="s">
        <v>42</v>
      </c>
      <c r="H2735" s="39">
        <v>19.80377</v>
      </c>
      <c r="I2735" s="40">
        <v>364.07</v>
      </c>
      <c r="J2735" s="41">
        <f t="shared" si="5"/>
        <v>7209.958544</v>
      </c>
      <c r="K2735" s="37" t="str">
        <f t="array" ref="K2735">IFERROR(XLOOKUP(G2735,'Tipo de carga'!A:A,'Tipo de carga'!B:B))</f>
        <v>Autoabasto</v>
      </c>
      <c r="L2735" s="37">
        <f t="shared" si="2"/>
        <v>43</v>
      </c>
      <c r="M2735" s="37">
        <f t="shared" si="3"/>
        <v>24</v>
      </c>
      <c r="N2735" s="37">
        <f t="shared" si="4"/>
        <v>10</v>
      </c>
      <c r="O2735" s="37" t="str">
        <f t="array" ref="O2735">IFERROR(XLOOKUP(K2735,'Tipo de carga'!B:B,'Tipo de carga'!C:C))</f>
        <v>Diesel</v>
      </c>
    </row>
    <row r="2736">
      <c r="A2736" s="36">
        <v>1729.0</v>
      </c>
      <c r="B2736" s="37" t="str">
        <f>IFERROR(VLOOKUP(A2736,'asig octubre'!$A$2:$C$442,3,0))</f>
        <v>Wm Full</v>
      </c>
      <c r="C2736" s="37" t="str">
        <f>IFERROR(VLOOKUP(A2736,'asig octubre'!$A$2:$B$442,2,0))</f>
        <v>EC-08</v>
      </c>
      <c r="D2736" s="38">
        <v>45589.42766203704</v>
      </c>
      <c r="E2736" s="36" t="s">
        <v>284</v>
      </c>
      <c r="F2736" s="37" t="str">
        <f t="array" ref="F2736">IFERROR(XLOOKUP(E2736,Operadores!A:A,Operadores!B:B))</f>
        <v>CAMJU01</v>
      </c>
      <c r="G2736" s="36" t="s">
        <v>42</v>
      </c>
      <c r="H2736" s="39">
        <v>19.80377</v>
      </c>
      <c r="I2736" s="40">
        <v>363.86</v>
      </c>
      <c r="J2736" s="41">
        <f t="shared" si="5"/>
        <v>7205.799752</v>
      </c>
      <c r="K2736" s="37" t="str">
        <f t="array" ref="K2736">IFERROR(XLOOKUP(G2736,'Tipo de carga'!A:A,'Tipo de carga'!B:B))</f>
        <v>Autoabasto</v>
      </c>
      <c r="L2736" s="37">
        <f t="shared" si="2"/>
        <v>43</v>
      </c>
      <c r="M2736" s="37">
        <f t="shared" si="3"/>
        <v>24</v>
      </c>
      <c r="N2736" s="37">
        <f t="shared" si="4"/>
        <v>10</v>
      </c>
      <c r="O2736" s="37" t="str">
        <f t="array" ref="O2736">IFERROR(XLOOKUP(K2736,'Tipo de carga'!B:B,'Tipo de carga'!C:C))</f>
        <v>Diesel</v>
      </c>
    </row>
    <row r="2737">
      <c r="A2737" s="36">
        <v>2027.0</v>
      </c>
      <c r="B2737" s="37" t="str">
        <f>IFERROR(VLOOKUP(A2737,'asig octubre'!$A$2:$C$442,3,0))</f>
        <v>Available</v>
      </c>
      <c r="C2737" s="37" t="str">
        <f>IFERROR(VLOOKUP(A2737,'asig octubre'!$A$2:$B$442,2,0))</f>
        <v>TTE</v>
      </c>
      <c r="D2737" s="38">
        <v>45589.42766203704</v>
      </c>
      <c r="E2737" s="36" t="s">
        <v>223</v>
      </c>
      <c r="F2737" s="37" t="str">
        <f t="array" ref="F2737">IFERROR(XLOOKUP(E2737,Operadores!A:A,Operadores!B:B))</f>
        <v>GARMAR02</v>
      </c>
      <c r="G2737" s="36" t="s">
        <v>42</v>
      </c>
      <c r="H2737" s="39">
        <v>19.80377</v>
      </c>
      <c r="I2737" s="40">
        <v>234.8</v>
      </c>
      <c r="J2737" s="41">
        <f t="shared" si="5"/>
        <v>4649.925196</v>
      </c>
      <c r="K2737" s="37" t="str">
        <f t="array" ref="K2737">IFERROR(XLOOKUP(G2737,'Tipo de carga'!A:A,'Tipo de carga'!B:B))</f>
        <v>Autoabasto</v>
      </c>
      <c r="L2737" s="37">
        <f t="shared" si="2"/>
        <v>43</v>
      </c>
      <c r="M2737" s="37">
        <f t="shared" si="3"/>
        <v>24</v>
      </c>
      <c r="N2737" s="37">
        <f t="shared" si="4"/>
        <v>10</v>
      </c>
      <c r="O2737" s="37" t="str">
        <f t="array" ref="O2737">IFERROR(XLOOKUP(K2737,'Tipo de carga'!B:B,'Tipo de carga'!C:C))</f>
        <v>Diesel</v>
      </c>
    </row>
    <row r="2738">
      <c r="A2738" s="36">
        <v>1880.0</v>
      </c>
      <c r="B2738" s="37" t="str">
        <f>IFERROR(VLOOKUP(A2738,'asig octubre'!$A$2:$C$442,3,0))</f>
        <v>Circuitos</v>
      </c>
      <c r="C2738" s="37" t="str">
        <f>IFERROR(VLOOKUP(A2738,'asig octubre'!$A$2:$B$442,2,0))</f>
        <v>EC-03</v>
      </c>
      <c r="D2738" s="38">
        <v>45589.42766203704</v>
      </c>
      <c r="E2738" s="36" t="s">
        <v>248</v>
      </c>
      <c r="F2738" s="37" t="str">
        <f t="array" ref="F2738">IFERROR(XLOOKUP(E2738,Operadores!A:A,Operadores!B:B))</f>
        <v>CRULE</v>
      </c>
      <c r="G2738" s="36" t="s">
        <v>42</v>
      </c>
      <c r="H2738" s="39">
        <v>19.80377</v>
      </c>
      <c r="I2738" s="40">
        <v>716.0</v>
      </c>
      <c r="J2738" s="41">
        <f t="shared" si="5"/>
        <v>14179.49932</v>
      </c>
      <c r="K2738" s="37" t="str">
        <f t="array" ref="K2738">IFERROR(XLOOKUP(G2738,'Tipo de carga'!A:A,'Tipo de carga'!B:B))</f>
        <v>Autoabasto</v>
      </c>
      <c r="L2738" s="37">
        <f t="shared" si="2"/>
        <v>43</v>
      </c>
      <c r="M2738" s="37">
        <f t="shared" si="3"/>
        <v>24</v>
      </c>
      <c r="N2738" s="37">
        <f t="shared" si="4"/>
        <v>10</v>
      </c>
      <c r="O2738" s="37" t="str">
        <f t="array" ref="O2738">IFERROR(XLOOKUP(K2738,'Tipo de carga'!B:B,'Tipo de carga'!C:C))</f>
        <v>Diesel</v>
      </c>
    </row>
    <row r="2739">
      <c r="A2739" s="36">
        <v>1758.0</v>
      </c>
      <c r="B2739" s="37" t="str">
        <f>IFERROR(VLOOKUP(A2739,'asig octubre'!$A$2:$C$442,3,0))</f>
        <v>Wm Full</v>
      </c>
      <c r="C2739" s="37" t="str">
        <f>IFERROR(VLOOKUP(A2739,'asig octubre'!$A$2:$B$442,2,0))</f>
        <v>EC-08</v>
      </c>
      <c r="D2739" s="38">
        <v>45589.42766203704</v>
      </c>
      <c r="E2739" s="36"/>
      <c r="F2739" s="37" t="str">
        <f t="array" ref="F2739">IFERROR(XLOOKUP(E2739,Operadores!A:A,Operadores!B:B))</f>
        <v/>
      </c>
      <c r="G2739" s="36" t="s">
        <v>42</v>
      </c>
      <c r="H2739" s="39">
        <v>19.80377</v>
      </c>
      <c r="I2739" s="40">
        <v>428.02</v>
      </c>
      <c r="J2739" s="41">
        <f t="shared" si="5"/>
        <v>8476.409635</v>
      </c>
      <c r="K2739" s="37" t="str">
        <f t="array" ref="K2739">IFERROR(XLOOKUP(G2739,'Tipo de carga'!A:A,'Tipo de carga'!B:B))</f>
        <v>Autoabasto</v>
      </c>
      <c r="L2739" s="37">
        <f t="shared" si="2"/>
        <v>43</v>
      </c>
      <c r="M2739" s="37">
        <f t="shared" si="3"/>
        <v>24</v>
      </c>
      <c r="N2739" s="37">
        <f t="shared" si="4"/>
        <v>10</v>
      </c>
      <c r="O2739" s="37" t="str">
        <f t="array" ref="O2739">IFERROR(XLOOKUP(K2739,'Tipo de carga'!B:B,'Tipo de carga'!C:C))</f>
        <v>Diesel</v>
      </c>
    </row>
    <row r="2740">
      <c r="A2740" s="36">
        <v>1998.0</v>
      </c>
      <c r="B2740" s="37" t="str">
        <f>IFERROR(VLOOKUP(A2740,'asig octubre'!$A$2:$C$442,3,0))</f>
        <v>MeLi Dedicado Merida</v>
      </c>
      <c r="C2740" s="37" t="str">
        <f>IFERROR(VLOOKUP(A2740,'asig octubre'!$A$2:$B$442,2,0))</f>
        <v>EC-05</v>
      </c>
      <c r="D2740" s="38">
        <v>45589.42766203704</v>
      </c>
      <c r="E2740" s="36" t="s">
        <v>381</v>
      </c>
      <c r="F2740" s="37" t="str">
        <f t="array" ref="F2740">IFERROR(XLOOKUP(E2740,Operadores!A:A,Operadores!B:B))</f>
        <v>CHAJUA</v>
      </c>
      <c r="G2740" s="36" t="s">
        <v>42</v>
      </c>
      <c r="H2740" s="39">
        <v>19.80377</v>
      </c>
      <c r="I2740" s="40">
        <v>255.03</v>
      </c>
      <c r="J2740" s="41">
        <f t="shared" si="5"/>
        <v>5050.555463</v>
      </c>
      <c r="K2740" s="37" t="str">
        <f t="array" ref="K2740">IFERROR(XLOOKUP(G2740,'Tipo de carga'!A:A,'Tipo de carga'!B:B))</f>
        <v>Autoabasto</v>
      </c>
      <c r="L2740" s="37">
        <f t="shared" si="2"/>
        <v>43</v>
      </c>
      <c r="M2740" s="37">
        <f t="shared" si="3"/>
        <v>24</v>
      </c>
      <c r="N2740" s="37">
        <f t="shared" si="4"/>
        <v>10</v>
      </c>
      <c r="O2740" s="37" t="str">
        <f t="array" ref="O2740">IFERROR(XLOOKUP(K2740,'Tipo de carga'!B:B,'Tipo de carga'!C:C))</f>
        <v>Diesel</v>
      </c>
    </row>
    <row r="2741">
      <c r="A2741" s="36">
        <v>1728.0</v>
      </c>
      <c r="B2741" s="37" t="str">
        <f>IFERROR(VLOOKUP(A2741,'asig octubre'!$A$2:$C$442,3,0))</f>
        <v>Wm Full</v>
      </c>
      <c r="C2741" s="37" t="str">
        <f>IFERROR(VLOOKUP(A2741,'asig octubre'!$A$2:$B$442,2,0))</f>
        <v>EC-08</v>
      </c>
      <c r="D2741" s="38">
        <v>45589.42766203704</v>
      </c>
      <c r="E2741" s="36" t="s">
        <v>281</v>
      </c>
      <c r="F2741" s="37" t="str">
        <f t="array" ref="F2741">IFERROR(XLOOKUP(E2741,Operadores!A:A,Operadores!B:B))</f>
        <v>MARJO13</v>
      </c>
      <c r="G2741" s="36" t="s">
        <v>42</v>
      </c>
      <c r="H2741" s="39">
        <v>19.80377</v>
      </c>
      <c r="I2741" s="40">
        <v>389.06</v>
      </c>
      <c r="J2741" s="41">
        <f t="shared" si="5"/>
        <v>7704.854756</v>
      </c>
      <c r="K2741" s="37" t="str">
        <f t="array" ref="K2741">IFERROR(XLOOKUP(G2741,'Tipo de carga'!A:A,'Tipo de carga'!B:B))</f>
        <v>Autoabasto</v>
      </c>
      <c r="L2741" s="37">
        <f t="shared" si="2"/>
        <v>43</v>
      </c>
      <c r="M2741" s="37">
        <f t="shared" si="3"/>
        <v>24</v>
      </c>
      <c r="N2741" s="37">
        <f t="shared" si="4"/>
        <v>10</v>
      </c>
      <c r="O2741" s="37" t="str">
        <f t="array" ref="O2741">IFERROR(XLOOKUP(K2741,'Tipo de carga'!B:B,'Tipo de carga'!C:C))</f>
        <v>Diesel</v>
      </c>
    </row>
    <row r="2742">
      <c r="A2742" s="36">
        <v>2009.0</v>
      </c>
      <c r="B2742" s="37" t="str">
        <f>IFERROR(VLOOKUP(A2742,'asig octubre'!$A$2:$C$442,3,0))</f>
        <v>MeLi Dedicado Merida</v>
      </c>
      <c r="C2742" s="37" t="str">
        <f>IFERROR(VLOOKUP(A2742,'asig octubre'!$A$2:$B$442,2,0))</f>
        <v>EC-05</v>
      </c>
      <c r="D2742" s="38">
        <v>45589.42766203704</v>
      </c>
      <c r="E2742" s="36" t="s">
        <v>294</v>
      </c>
      <c r="F2742" s="37" t="str">
        <f t="array" ref="F2742">IFERROR(XLOOKUP(E2742,Operadores!A:A,Operadores!B:B))</f>
        <v>GONCAR01</v>
      </c>
      <c r="G2742" s="36" t="s">
        <v>42</v>
      </c>
      <c r="H2742" s="39">
        <v>19.80377</v>
      </c>
      <c r="I2742" s="40">
        <v>226.53</v>
      </c>
      <c r="J2742" s="41">
        <f t="shared" si="5"/>
        <v>4486.148018</v>
      </c>
      <c r="K2742" s="37" t="str">
        <f t="array" ref="K2742">IFERROR(XLOOKUP(G2742,'Tipo de carga'!A:A,'Tipo de carga'!B:B))</f>
        <v>Autoabasto</v>
      </c>
      <c r="L2742" s="37">
        <f t="shared" si="2"/>
        <v>43</v>
      </c>
      <c r="M2742" s="37">
        <f t="shared" si="3"/>
        <v>24</v>
      </c>
      <c r="N2742" s="37">
        <f t="shared" si="4"/>
        <v>10</v>
      </c>
      <c r="O2742" s="37" t="str">
        <f t="array" ref="O2742">IFERROR(XLOOKUP(K2742,'Tipo de carga'!B:B,'Tipo de carga'!C:C))</f>
        <v>Diesel</v>
      </c>
    </row>
    <row r="2743">
      <c r="A2743" s="36">
        <v>2020.0</v>
      </c>
      <c r="B2743" s="37" t="str">
        <f>IFERROR(VLOOKUP(A2743,'asig octubre'!$A$2:$C$442,3,0))</f>
        <v>Available</v>
      </c>
      <c r="C2743" s="37" t="str">
        <f>IFERROR(VLOOKUP(A2743,'asig octubre'!$A$2:$B$442,2,0))</f>
        <v>TTE</v>
      </c>
      <c r="D2743" s="38">
        <v>45589.42766203704</v>
      </c>
      <c r="E2743" s="36" t="s">
        <v>164</v>
      </c>
      <c r="F2743" s="37" t="str">
        <f t="array" ref="F2743">IFERROR(XLOOKUP(E2743,Operadores!A:A,Operadores!B:B))</f>
        <v>MUÑOSC</v>
      </c>
      <c r="G2743" s="36" t="s">
        <v>42</v>
      </c>
      <c r="H2743" s="39">
        <v>19.80377</v>
      </c>
      <c r="I2743" s="40">
        <v>235.03</v>
      </c>
      <c r="J2743" s="41">
        <f t="shared" si="5"/>
        <v>4654.480063</v>
      </c>
      <c r="K2743" s="37" t="str">
        <f t="array" ref="K2743">IFERROR(XLOOKUP(G2743,'Tipo de carga'!A:A,'Tipo de carga'!B:B))</f>
        <v>Autoabasto</v>
      </c>
      <c r="L2743" s="37">
        <f t="shared" si="2"/>
        <v>43</v>
      </c>
      <c r="M2743" s="37">
        <f t="shared" si="3"/>
        <v>24</v>
      </c>
      <c r="N2743" s="37">
        <f t="shared" si="4"/>
        <v>10</v>
      </c>
      <c r="O2743" s="37" t="str">
        <f t="array" ref="O2743">IFERROR(XLOOKUP(K2743,'Tipo de carga'!B:B,'Tipo de carga'!C:C))</f>
        <v>Diesel</v>
      </c>
    </row>
    <row r="2744">
      <c r="A2744" s="36">
        <v>2002.0</v>
      </c>
      <c r="B2744" s="37" t="str">
        <f>IFERROR(VLOOKUP(A2744,'asig octubre'!$A$2:$C$442,3,0))</f>
        <v>MeLi Dedicado Merida</v>
      </c>
      <c r="C2744" s="37" t="str">
        <f>IFERROR(VLOOKUP(A2744,'asig octubre'!$A$2:$B$442,2,0))</f>
        <v>EC-05</v>
      </c>
      <c r="D2744" s="38">
        <v>45589.42766203704</v>
      </c>
      <c r="E2744" s="36" t="s">
        <v>535</v>
      </c>
      <c r="F2744" s="37" t="str">
        <f t="array" ref="F2744">IFERROR(XLOOKUP(E2744,Operadores!A:A,Operadores!B:B))</f>
        <v>VELALE</v>
      </c>
      <c r="G2744" s="36" t="s">
        <v>42</v>
      </c>
      <c r="H2744" s="39">
        <v>19.80377</v>
      </c>
      <c r="I2744" s="40">
        <v>239.47</v>
      </c>
      <c r="J2744" s="41">
        <f t="shared" si="5"/>
        <v>4742.408802</v>
      </c>
      <c r="K2744" s="37" t="str">
        <f t="array" ref="K2744">IFERROR(XLOOKUP(G2744,'Tipo de carga'!A:A,'Tipo de carga'!B:B))</f>
        <v>Autoabasto</v>
      </c>
      <c r="L2744" s="37">
        <f t="shared" si="2"/>
        <v>43</v>
      </c>
      <c r="M2744" s="37">
        <f t="shared" si="3"/>
        <v>24</v>
      </c>
      <c r="N2744" s="37">
        <f t="shared" si="4"/>
        <v>10</v>
      </c>
      <c r="O2744" s="37" t="str">
        <f t="array" ref="O2744">IFERROR(XLOOKUP(K2744,'Tipo de carga'!B:B,'Tipo de carga'!C:C))</f>
        <v>Diesel</v>
      </c>
    </row>
    <row r="2745">
      <c r="A2745" s="36">
        <v>1972.0</v>
      </c>
      <c r="B2745" s="37" t="str">
        <f>IFERROR(VLOOKUP(A2745,'asig octubre'!$A$2:$C$442,3,0))</f>
        <v>Sayer Sencillo</v>
      </c>
      <c r="C2745" s="37" t="str">
        <f>IFERROR(VLOOKUP(A2745,'asig octubre'!$A$2:$B$442,2,0))</f>
        <v>EC-04</v>
      </c>
      <c r="D2745" s="38">
        <v>45589.14513888889</v>
      </c>
      <c r="E2745" s="36" t="s">
        <v>59</v>
      </c>
      <c r="F2745" s="37" t="str">
        <f t="array" ref="F2745">IFERROR(XLOOKUP(E2745,Operadores!A:A,Operadores!B:B))</f>
        <v>ROMJOS</v>
      </c>
      <c r="G2745" s="36" t="s">
        <v>425</v>
      </c>
      <c r="H2745" s="39">
        <v>25.99</v>
      </c>
      <c r="I2745" s="40">
        <v>537.0</v>
      </c>
      <c r="J2745" s="41">
        <f t="shared" si="5"/>
        <v>13956.63</v>
      </c>
      <c r="K2745" s="37" t="str">
        <f t="array" ref="K2745">IFERROR(XLOOKUP(G2745,'Tipo de carga'!A:A,'Tipo de carga'!B:B))</f>
        <v>Ticket</v>
      </c>
      <c r="L2745" s="37">
        <f t="shared" si="2"/>
        <v>43</v>
      </c>
      <c r="M2745" s="37">
        <f t="shared" si="3"/>
        <v>24</v>
      </c>
      <c r="N2745" s="37">
        <f t="shared" si="4"/>
        <v>10</v>
      </c>
      <c r="O2745" s="37" t="str">
        <f t="array" ref="O2745">IFERROR(XLOOKUP(K2745,'Tipo de carga'!B:B,'Tipo de carga'!C:C))</f>
        <v>Diesel</v>
      </c>
    </row>
    <row r="2746">
      <c r="A2746" s="36">
        <v>1978.0</v>
      </c>
      <c r="B2746" s="37" t="str">
        <f>IFERROR(VLOOKUP(A2746,'asig octubre'!$A$2:$C$442,3,0))</f>
        <v>MeLi Dedicado TD</v>
      </c>
      <c r="C2746" s="37" t="str">
        <f>IFERROR(VLOOKUP(A2746,'asig octubre'!$A$2:$B$442,2,0))</f>
        <v>EC-05</v>
      </c>
      <c r="D2746" s="38">
        <v>45589.149305555555</v>
      </c>
      <c r="E2746" s="36" t="s">
        <v>323</v>
      </c>
      <c r="F2746" s="37" t="str">
        <f t="array" ref="F2746">IFERROR(XLOOKUP(E2746,Operadores!A:A,Operadores!B:B))</f>
        <v>MENBER</v>
      </c>
      <c r="G2746" s="36" t="s">
        <v>425</v>
      </c>
      <c r="H2746" s="39">
        <v>25.27</v>
      </c>
      <c r="I2746" s="40">
        <v>237.0</v>
      </c>
      <c r="J2746" s="41">
        <f t="shared" si="5"/>
        <v>5988.99</v>
      </c>
      <c r="K2746" s="37" t="str">
        <f t="array" ref="K2746">IFERROR(XLOOKUP(G2746,'Tipo de carga'!A:A,'Tipo de carga'!B:B))</f>
        <v>Ticket</v>
      </c>
      <c r="L2746" s="37">
        <f t="shared" si="2"/>
        <v>43</v>
      </c>
      <c r="M2746" s="37">
        <f t="shared" si="3"/>
        <v>24</v>
      </c>
      <c r="N2746" s="37">
        <f t="shared" si="4"/>
        <v>10</v>
      </c>
      <c r="O2746" s="37" t="str">
        <f t="array" ref="O2746">IFERROR(XLOOKUP(K2746,'Tipo de carga'!B:B,'Tipo de carga'!C:C))</f>
        <v>Diesel</v>
      </c>
    </row>
    <row r="2747">
      <c r="A2747" s="36">
        <v>1869.0</v>
      </c>
      <c r="B2747" s="37" t="str">
        <f>IFERROR(VLOOKUP(A2747,'asig octubre'!$A$2:$C$442,3,0))</f>
        <v>Circuitos</v>
      </c>
      <c r="C2747" s="37" t="str">
        <f>IFERROR(VLOOKUP(A2747,'asig octubre'!$A$2:$B$442,2,0))</f>
        <v>EC-03</v>
      </c>
      <c r="D2747" s="38">
        <v>45589.32152777778</v>
      </c>
      <c r="E2747" s="36" t="s">
        <v>271</v>
      </c>
      <c r="F2747" s="37" t="str">
        <f t="array" ref="F2747">IFERROR(XLOOKUP(E2747,Operadores!A:A,Operadores!B:B))</f>
        <v>MERUBA</v>
      </c>
      <c r="G2747" s="36" t="s">
        <v>425</v>
      </c>
      <c r="H2747" s="39">
        <v>26.95</v>
      </c>
      <c r="I2747" s="40">
        <v>222.0</v>
      </c>
      <c r="J2747" s="41">
        <f t="shared" si="5"/>
        <v>5982.9</v>
      </c>
      <c r="K2747" s="37" t="str">
        <f t="array" ref="K2747">IFERROR(XLOOKUP(G2747,'Tipo de carga'!A:A,'Tipo de carga'!B:B))</f>
        <v>Ticket</v>
      </c>
      <c r="L2747" s="37">
        <f t="shared" si="2"/>
        <v>43</v>
      </c>
      <c r="M2747" s="37">
        <f t="shared" si="3"/>
        <v>24</v>
      </c>
      <c r="N2747" s="37">
        <f t="shared" si="4"/>
        <v>10</v>
      </c>
      <c r="O2747" s="37" t="str">
        <f t="array" ref="O2747">IFERROR(XLOOKUP(K2747,'Tipo de carga'!B:B,'Tipo de carga'!C:C))</f>
        <v>Diesel</v>
      </c>
    </row>
    <row r="2748">
      <c r="A2748" s="36">
        <v>1729.0</v>
      </c>
      <c r="B2748" s="37" t="str">
        <f>IFERROR(VLOOKUP(A2748,'asig octubre'!$A$2:$C$442,3,0))</f>
        <v>Wm Full</v>
      </c>
      <c r="C2748" s="37" t="str">
        <f>IFERROR(VLOOKUP(A2748,'asig octubre'!$A$2:$B$442,2,0))</f>
        <v>EC-08</v>
      </c>
      <c r="D2748" s="38">
        <v>45589.342361111114</v>
      </c>
      <c r="E2748" s="36" t="s">
        <v>302</v>
      </c>
      <c r="F2748" s="37" t="str">
        <f t="array" ref="F2748">IFERROR(XLOOKUP(E2748,Operadores!A:A,Operadores!B:B))</f>
        <v>HEROCT</v>
      </c>
      <c r="G2748" s="36" t="s">
        <v>425</v>
      </c>
      <c r="H2748" s="39">
        <v>25.1</v>
      </c>
      <c r="I2748" s="40">
        <v>478.0</v>
      </c>
      <c r="J2748" s="41">
        <f t="shared" si="5"/>
        <v>11997.8</v>
      </c>
      <c r="K2748" s="37" t="str">
        <f t="array" ref="K2748">IFERROR(XLOOKUP(G2748,'Tipo de carga'!A:A,'Tipo de carga'!B:B))</f>
        <v>Ticket</v>
      </c>
      <c r="L2748" s="37">
        <f t="shared" si="2"/>
        <v>43</v>
      </c>
      <c r="M2748" s="37">
        <f t="shared" si="3"/>
        <v>24</v>
      </c>
      <c r="N2748" s="37">
        <f t="shared" si="4"/>
        <v>10</v>
      </c>
      <c r="O2748" s="37" t="str">
        <f t="array" ref="O2748">IFERROR(XLOOKUP(K2748,'Tipo de carga'!B:B,'Tipo de carga'!C:C))</f>
        <v>Diesel</v>
      </c>
    </row>
    <row r="2749">
      <c r="A2749" s="36">
        <v>1738.0</v>
      </c>
      <c r="B2749" s="37" t="str">
        <f>IFERROR(VLOOKUP(A2749,'asig octubre'!$A$2:$C$442,3,0))</f>
        <v>Wm Full</v>
      </c>
      <c r="C2749" s="37" t="str">
        <f>IFERROR(VLOOKUP(A2749,'asig octubre'!$A$2:$B$442,2,0))</f>
        <v>EC-08</v>
      </c>
      <c r="D2749" s="38">
        <v>45589.36666666667</v>
      </c>
      <c r="E2749" s="36" t="s">
        <v>295</v>
      </c>
      <c r="F2749" s="37" t="str">
        <f t="array" ref="F2749">IFERROR(XLOOKUP(E2749,Operadores!A:A,Operadores!B:B))</f>
        <v>PEROMA</v>
      </c>
      <c r="G2749" s="36" t="s">
        <v>425</v>
      </c>
      <c r="H2749" s="39">
        <v>24.63</v>
      </c>
      <c r="I2749" s="40">
        <v>196.0</v>
      </c>
      <c r="J2749" s="41">
        <f t="shared" si="5"/>
        <v>4827.48</v>
      </c>
      <c r="K2749" s="37" t="str">
        <f t="array" ref="K2749">IFERROR(XLOOKUP(G2749,'Tipo de carga'!A:A,'Tipo de carga'!B:B))</f>
        <v>Ticket</v>
      </c>
      <c r="L2749" s="37">
        <f t="shared" si="2"/>
        <v>43</v>
      </c>
      <c r="M2749" s="37">
        <f t="shared" si="3"/>
        <v>24</v>
      </c>
      <c r="N2749" s="37">
        <f t="shared" si="4"/>
        <v>10</v>
      </c>
      <c r="O2749" s="37" t="str">
        <f t="array" ref="O2749">IFERROR(XLOOKUP(K2749,'Tipo de carga'!B:B,'Tipo de carga'!C:C))</f>
        <v>Diesel</v>
      </c>
    </row>
    <row r="2750">
      <c r="A2750" s="36">
        <v>1831.0</v>
      </c>
      <c r="B2750" s="37" t="str">
        <f>IFERROR(VLOOKUP(A2750,'asig octubre'!$A$2:$C$442,3,0))</f>
        <v>Full Liver</v>
      </c>
      <c r="C2750" s="37" t="str">
        <f>IFERROR(VLOOKUP(A2750,'asig octubre'!$A$2:$B$442,2,0))</f>
        <v>EC-01</v>
      </c>
      <c r="D2750" s="38">
        <v>45589.37777777778</v>
      </c>
      <c r="E2750" s="36" t="s">
        <v>325</v>
      </c>
      <c r="F2750" s="37" t="str">
        <f t="array" ref="F2750">IFERROR(XLOOKUP(E2750,Operadores!A:A,Operadores!B:B))</f>
        <v>VELOSC</v>
      </c>
      <c r="G2750" s="36" t="s">
        <v>425</v>
      </c>
      <c r="H2750" s="39">
        <v>25.97</v>
      </c>
      <c r="I2750" s="40">
        <v>185.0</v>
      </c>
      <c r="J2750" s="41">
        <f t="shared" si="5"/>
        <v>4804.45</v>
      </c>
      <c r="K2750" s="37" t="str">
        <f t="array" ref="K2750">IFERROR(XLOOKUP(G2750,'Tipo de carga'!A:A,'Tipo de carga'!B:B))</f>
        <v>Ticket</v>
      </c>
      <c r="L2750" s="37">
        <f t="shared" si="2"/>
        <v>43</v>
      </c>
      <c r="M2750" s="37">
        <f t="shared" si="3"/>
        <v>24</v>
      </c>
      <c r="N2750" s="37">
        <f t="shared" si="4"/>
        <v>10</v>
      </c>
      <c r="O2750" s="37" t="str">
        <f t="array" ref="O2750">IFERROR(XLOOKUP(K2750,'Tipo de carga'!B:B,'Tipo de carga'!C:C))</f>
        <v>Diesel</v>
      </c>
    </row>
    <row r="2751">
      <c r="A2751" s="36">
        <v>1770.0</v>
      </c>
      <c r="B2751" s="37" t="str">
        <f>IFERROR(VLOOKUP(A2751,'asig octubre'!$A$2:$C$442,3,0))</f>
        <v>Wm Full</v>
      </c>
      <c r="C2751" s="37" t="str">
        <f>IFERROR(VLOOKUP(A2751,'asig octubre'!$A$2:$B$442,2,0))</f>
        <v>EC-08</v>
      </c>
      <c r="D2751" s="38">
        <v>45589.475</v>
      </c>
      <c r="E2751" s="36" t="s">
        <v>486</v>
      </c>
      <c r="F2751" s="37" t="str">
        <f t="array" ref="F2751">IFERROR(XLOOKUP(E2751,Operadores!A:A,Operadores!B:B))</f>
        <v>TOVREN</v>
      </c>
      <c r="G2751" s="36" t="s">
        <v>425</v>
      </c>
      <c r="H2751" s="39">
        <v>25.78</v>
      </c>
      <c r="I2751" s="40">
        <v>388.0</v>
      </c>
      <c r="J2751" s="41">
        <f t="shared" si="5"/>
        <v>10002.64</v>
      </c>
      <c r="K2751" s="37" t="str">
        <f t="array" ref="K2751">IFERROR(XLOOKUP(G2751,'Tipo de carga'!A:A,'Tipo de carga'!B:B))</f>
        <v>Ticket</v>
      </c>
      <c r="L2751" s="37">
        <f t="shared" si="2"/>
        <v>43</v>
      </c>
      <c r="M2751" s="37">
        <f t="shared" si="3"/>
        <v>24</v>
      </c>
      <c r="N2751" s="37">
        <f t="shared" si="4"/>
        <v>10</v>
      </c>
      <c r="O2751" s="37" t="str">
        <f t="array" ref="O2751">IFERROR(XLOOKUP(K2751,'Tipo de carga'!B:B,'Tipo de carga'!C:C))</f>
        <v>Diesel</v>
      </c>
    </row>
    <row r="2752">
      <c r="A2752" s="36">
        <v>1852.0</v>
      </c>
      <c r="B2752" s="37" t="str">
        <f>IFERROR(VLOOKUP(A2752,'asig octubre'!$A$2:$C$442,3,0))</f>
        <v>Circuitos</v>
      </c>
      <c r="C2752" s="37" t="str">
        <f>IFERROR(VLOOKUP(A2752,'asig octubre'!$A$2:$B$442,2,0))</f>
        <v>EC-03</v>
      </c>
      <c r="D2752" s="38">
        <v>45589.51111111111</v>
      </c>
      <c r="E2752" s="36" t="s">
        <v>237</v>
      </c>
      <c r="F2752" s="37" t="str">
        <f t="array" ref="F2752">IFERROR(XLOOKUP(E2752,Operadores!A:A,Operadores!B:B))</f>
        <v>HUAIS</v>
      </c>
      <c r="G2752" s="36" t="s">
        <v>425</v>
      </c>
      <c r="H2752" s="39">
        <v>25.19</v>
      </c>
      <c r="I2752" s="40">
        <v>476.0</v>
      </c>
      <c r="J2752" s="41">
        <f t="shared" si="5"/>
        <v>11990.44</v>
      </c>
      <c r="K2752" s="37" t="str">
        <f t="array" ref="K2752">IFERROR(XLOOKUP(G2752,'Tipo de carga'!A:A,'Tipo de carga'!B:B))</f>
        <v>Ticket</v>
      </c>
      <c r="L2752" s="37">
        <f t="shared" si="2"/>
        <v>43</v>
      </c>
      <c r="M2752" s="37">
        <f t="shared" si="3"/>
        <v>24</v>
      </c>
      <c r="N2752" s="37">
        <f t="shared" si="4"/>
        <v>10</v>
      </c>
      <c r="O2752" s="37" t="str">
        <f t="array" ref="O2752">IFERROR(XLOOKUP(K2752,'Tipo de carga'!B:B,'Tipo de carga'!C:C))</f>
        <v>Diesel</v>
      </c>
    </row>
    <row r="2753">
      <c r="A2753" s="36">
        <v>1939.0</v>
      </c>
      <c r="B2753" s="37" t="str">
        <f>IFERROR(VLOOKUP(A2753,'asig octubre'!$A$2:$C$442,3,0))</f>
        <v>Full Liver</v>
      </c>
      <c r="C2753" s="37" t="str">
        <f>IFERROR(VLOOKUP(A2753,'asig octubre'!$A$2:$B$442,2,0))</f>
        <v>EC-01</v>
      </c>
      <c r="D2753" s="38">
        <v>45589.68680555555</v>
      </c>
      <c r="E2753" s="36" t="s">
        <v>431</v>
      </c>
      <c r="F2753" s="37" t="str">
        <f t="array" ref="F2753">IFERROR(XLOOKUP(E2753,Operadores!A:A,Operadores!B:B))</f>
        <v>ANANOE</v>
      </c>
      <c r="G2753" s="36" t="s">
        <v>425</v>
      </c>
      <c r="H2753" s="39">
        <v>25.79</v>
      </c>
      <c r="I2753" s="40">
        <v>186.0</v>
      </c>
      <c r="J2753" s="41">
        <f t="shared" si="5"/>
        <v>4796.94</v>
      </c>
      <c r="K2753" s="37" t="str">
        <f t="array" ref="K2753">IFERROR(XLOOKUP(G2753,'Tipo de carga'!A:A,'Tipo de carga'!B:B))</f>
        <v>Ticket</v>
      </c>
      <c r="L2753" s="37">
        <f t="shared" si="2"/>
        <v>43</v>
      </c>
      <c r="M2753" s="37">
        <f t="shared" si="3"/>
        <v>24</v>
      </c>
      <c r="N2753" s="37">
        <f t="shared" si="4"/>
        <v>10</v>
      </c>
      <c r="O2753" s="37" t="str">
        <f t="array" ref="O2753">IFERROR(XLOOKUP(K2753,'Tipo de carga'!B:B,'Tipo de carga'!C:C))</f>
        <v>Diesel</v>
      </c>
    </row>
    <row r="2754">
      <c r="A2754" s="36">
        <v>1890.0</v>
      </c>
      <c r="B2754" s="37" t="str">
        <f>IFERROR(VLOOKUP(A2754,'asig octubre'!$A$2:$C$442,3,0))</f>
        <v>Sayer Sencillo</v>
      </c>
      <c r="C2754" s="37" t="str">
        <f>IFERROR(VLOOKUP(A2754,'asig octubre'!$A$2:$B$442,2,0))</f>
        <v>EC-04</v>
      </c>
      <c r="D2754" s="38">
        <v>45589.816666666666</v>
      </c>
      <c r="E2754" s="36" t="s">
        <v>463</v>
      </c>
      <c r="F2754" s="37" t="str">
        <f t="array" ref="F2754">IFERROR(XLOOKUP(E2754,Operadores!A:A,Operadores!B:B))</f>
        <v>OSOCA01</v>
      </c>
      <c r="G2754" s="36" t="s">
        <v>425</v>
      </c>
      <c r="H2754" s="39">
        <v>25.96</v>
      </c>
      <c r="I2754" s="40">
        <v>385.0</v>
      </c>
      <c r="J2754" s="41">
        <f t="shared" si="5"/>
        <v>9994.6</v>
      </c>
      <c r="K2754" s="37" t="str">
        <f t="array" ref="K2754">IFERROR(XLOOKUP(G2754,'Tipo de carga'!A:A,'Tipo de carga'!B:B))</f>
        <v>Ticket</v>
      </c>
      <c r="L2754" s="37">
        <f t="shared" si="2"/>
        <v>43</v>
      </c>
      <c r="M2754" s="37">
        <f t="shared" si="3"/>
        <v>24</v>
      </c>
      <c r="N2754" s="37">
        <f t="shared" si="4"/>
        <v>10</v>
      </c>
      <c r="O2754" s="37" t="str">
        <f t="array" ref="O2754">IFERROR(XLOOKUP(K2754,'Tipo de carga'!B:B,'Tipo de carga'!C:C))</f>
        <v>Diesel</v>
      </c>
    </row>
    <row r="2755">
      <c r="A2755" s="36">
        <v>1763.0</v>
      </c>
      <c r="B2755" s="37" t="str">
        <f>IFERROR(VLOOKUP(A2755,'asig octubre'!$A$2:$C$442,3,0))</f>
        <v>Wm Sencillo</v>
      </c>
      <c r="C2755" s="37" t="str">
        <f>IFERROR(VLOOKUP(A2755,'asig octubre'!$A$2:$B$442,2,0))</f>
        <v>EC-08</v>
      </c>
      <c r="D2755" s="38">
        <v>45589.82638888889</v>
      </c>
      <c r="E2755" s="36" t="s">
        <v>501</v>
      </c>
      <c r="F2755" s="37" t="str">
        <f t="array" ref="F2755">IFERROR(XLOOKUP(E2755,Operadores!A:A,Operadores!B:B))</f>
        <v>MARGON</v>
      </c>
      <c r="G2755" s="36" t="s">
        <v>425</v>
      </c>
      <c r="H2755" s="39">
        <v>25.78</v>
      </c>
      <c r="I2755" s="40">
        <v>451.0</v>
      </c>
      <c r="J2755" s="41">
        <f t="shared" si="5"/>
        <v>11626.78</v>
      </c>
      <c r="K2755" s="37" t="str">
        <f t="array" ref="K2755">IFERROR(XLOOKUP(G2755,'Tipo de carga'!A:A,'Tipo de carga'!B:B))</f>
        <v>Ticket</v>
      </c>
      <c r="L2755" s="37">
        <f t="shared" si="2"/>
        <v>43</v>
      </c>
      <c r="M2755" s="37">
        <f t="shared" si="3"/>
        <v>24</v>
      </c>
      <c r="N2755" s="37">
        <f t="shared" si="4"/>
        <v>10</v>
      </c>
      <c r="O2755" s="37" t="str">
        <f t="array" ref="O2755">IFERROR(XLOOKUP(K2755,'Tipo de carga'!B:B,'Tipo de carga'!C:C))</f>
        <v>Diesel</v>
      </c>
    </row>
    <row r="2756">
      <c r="A2756" s="36">
        <v>1850.0</v>
      </c>
      <c r="B2756" s="37" t="str">
        <f>IFERROR(VLOOKUP(A2756,'asig octubre'!$A$2:$C$442,3,0))</f>
        <v>Circuitos</v>
      </c>
      <c r="C2756" s="37" t="str">
        <f>IFERROR(VLOOKUP(A2756,'asig octubre'!$A$2:$B$442,2,0))</f>
        <v>EC-03</v>
      </c>
      <c r="D2756" s="38">
        <v>45589.82777777778</v>
      </c>
      <c r="E2756" s="36" t="s">
        <v>487</v>
      </c>
      <c r="F2756" s="37" t="str">
        <f t="array" ref="F2756">IFERROR(XLOOKUP(E2756,Operadores!A:A,Operadores!B:B))</f>
        <v>DOMSAL</v>
      </c>
      <c r="G2756" s="36" t="s">
        <v>425</v>
      </c>
      <c r="H2756" s="39">
        <v>25.96</v>
      </c>
      <c r="I2756" s="40">
        <v>185.0</v>
      </c>
      <c r="J2756" s="41">
        <f t="shared" si="5"/>
        <v>4802.6</v>
      </c>
      <c r="K2756" s="37" t="str">
        <f t="array" ref="K2756">IFERROR(XLOOKUP(G2756,'Tipo de carga'!A:A,'Tipo de carga'!B:B))</f>
        <v>Ticket</v>
      </c>
      <c r="L2756" s="37">
        <f t="shared" si="2"/>
        <v>43</v>
      </c>
      <c r="M2756" s="37">
        <f t="shared" si="3"/>
        <v>24</v>
      </c>
      <c r="N2756" s="37">
        <f t="shared" si="4"/>
        <v>10</v>
      </c>
      <c r="O2756" s="37" t="str">
        <f t="array" ref="O2756">IFERROR(XLOOKUP(K2756,'Tipo de carga'!B:B,'Tipo de carga'!C:C))</f>
        <v>Diesel</v>
      </c>
    </row>
    <row r="2757">
      <c r="A2757" s="36">
        <v>1959.0</v>
      </c>
      <c r="B2757" s="37" t="str">
        <f>IFERROR(VLOOKUP(A2757,'asig octubre'!$A$2:$C$442,3,0))</f>
        <v>Full Liver</v>
      </c>
      <c r="C2757" s="37" t="str">
        <f>IFERROR(VLOOKUP(A2757,'asig octubre'!$A$2:$B$442,2,0))</f>
        <v>EC-01</v>
      </c>
      <c r="D2757" s="38">
        <v>45589.83263888889</v>
      </c>
      <c r="E2757" s="36" t="s">
        <v>206</v>
      </c>
      <c r="F2757" s="37" t="str">
        <f t="array" ref="F2757">IFERROR(XLOOKUP(E2757,Operadores!A:A,Operadores!B:B))</f>
        <v>JARDAN</v>
      </c>
      <c r="G2757" s="36" t="s">
        <v>425</v>
      </c>
      <c r="H2757" s="39">
        <v>25.19</v>
      </c>
      <c r="I2757" s="40">
        <v>286.0</v>
      </c>
      <c r="J2757" s="41">
        <f t="shared" si="5"/>
        <v>7204.34</v>
      </c>
      <c r="K2757" s="37" t="str">
        <f t="array" ref="K2757">IFERROR(XLOOKUP(G2757,'Tipo de carga'!A:A,'Tipo de carga'!B:B))</f>
        <v>Ticket</v>
      </c>
      <c r="L2757" s="37">
        <f t="shared" si="2"/>
        <v>43</v>
      </c>
      <c r="M2757" s="37">
        <f t="shared" si="3"/>
        <v>24</v>
      </c>
      <c r="N2757" s="37">
        <f t="shared" si="4"/>
        <v>10</v>
      </c>
      <c r="O2757" s="37" t="str">
        <f t="array" ref="O2757">IFERROR(XLOOKUP(K2757,'Tipo de carga'!B:B,'Tipo de carga'!C:C))</f>
        <v>Diesel</v>
      </c>
    </row>
    <row r="2758">
      <c r="A2758" s="36">
        <v>1947.0</v>
      </c>
      <c r="B2758" s="37" t="str">
        <f>IFERROR(VLOOKUP(A2758,'asig octubre'!$A$2:$C$442,3,0))</f>
        <v>Circuitos</v>
      </c>
      <c r="C2758" s="37" t="str">
        <f>IFERROR(VLOOKUP(A2758,'asig octubre'!$A$2:$B$442,2,0))</f>
        <v>EC-03</v>
      </c>
      <c r="D2758" s="38">
        <v>45589.84027777778</v>
      </c>
      <c r="E2758" s="36" t="s">
        <v>484</v>
      </c>
      <c r="F2758" s="37" t="str">
        <f t="array" ref="F2758">IFERROR(XLOOKUP(E2758,Operadores!A:A,Operadores!B:B))</f>
        <v>MOLALE</v>
      </c>
      <c r="G2758" s="36" t="s">
        <v>425</v>
      </c>
      <c r="H2758" s="39">
        <v>27.37</v>
      </c>
      <c r="I2758" s="40">
        <v>210.0</v>
      </c>
      <c r="J2758" s="41">
        <f t="shared" si="5"/>
        <v>5747.7</v>
      </c>
      <c r="K2758" s="37" t="str">
        <f t="array" ref="K2758">IFERROR(XLOOKUP(G2758,'Tipo de carga'!A:A,'Tipo de carga'!B:B))</f>
        <v>Ticket</v>
      </c>
      <c r="L2758" s="37">
        <f t="shared" si="2"/>
        <v>43</v>
      </c>
      <c r="M2758" s="37">
        <f t="shared" si="3"/>
        <v>24</v>
      </c>
      <c r="N2758" s="37">
        <f t="shared" si="4"/>
        <v>10</v>
      </c>
      <c r="O2758" s="37" t="str">
        <f t="array" ref="O2758">IFERROR(XLOOKUP(K2758,'Tipo de carga'!B:B,'Tipo de carga'!C:C))</f>
        <v>Diesel</v>
      </c>
    </row>
    <row r="2759">
      <c r="A2759" s="36">
        <v>1737.0</v>
      </c>
      <c r="B2759" s="37" t="str">
        <f>IFERROR(VLOOKUP(A2759,'asig octubre'!$A$2:$C$442,3,0))</f>
        <v>Wm Sencillo</v>
      </c>
      <c r="C2759" s="37" t="str">
        <f>IFERROR(VLOOKUP(A2759,'asig octubre'!$A$2:$B$442,2,0))</f>
        <v>EC-08</v>
      </c>
      <c r="D2759" s="38">
        <v>45589.84722222222</v>
      </c>
      <c r="E2759" s="36" t="s">
        <v>503</v>
      </c>
      <c r="F2759" s="37" t="str">
        <f t="array" ref="F2759">IFERROR(XLOOKUP(E2759,Operadores!A:A,Operadores!B:B))</f>
        <v>GARERW</v>
      </c>
      <c r="G2759" s="36" t="s">
        <v>425</v>
      </c>
      <c r="H2759" s="39">
        <v>25.78</v>
      </c>
      <c r="I2759" s="40">
        <v>534.0</v>
      </c>
      <c r="J2759" s="41">
        <f t="shared" si="5"/>
        <v>13766.52</v>
      </c>
      <c r="K2759" s="37" t="str">
        <f t="array" ref="K2759">IFERROR(XLOOKUP(G2759,'Tipo de carga'!A:A,'Tipo de carga'!B:B))</f>
        <v>Ticket</v>
      </c>
      <c r="L2759" s="37">
        <f t="shared" si="2"/>
        <v>43</v>
      </c>
      <c r="M2759" s="37">
        <f t="shared" si="3"/>
        <v>24</v>
      </c>
      <c r="N2759" s="37">
        <f t="shared" si="4"/>
        <v>10</v>
      </c>
      <c r="O2759" s="37" t="str">
        <f t="array" ref="O2759">IFERROR(XLOOKUP(K2759,'Tipo de carga'!B:B,'Tipo de carga'!C:C))</f>
        <v>Diesel</v>
      </c>
    </row>
    <row r="2760">
      <c r="A2760" s="36">
        <v>1991.0</v>
      </c>
      <c r="B2760" s="37" t="str">
        <f>IFERROR(VLOOKUP(A2760,'asig octubre'!$A$2:$C$442,3,0))</f>
        <v>MeLi Dedicado Merida</v>
      </c>
      <c r="C2760" s="37" t="str">
        <f>IFERROR(VLOOKUP(A2760,'asig octubre'!$A$2:$B$442,2,0))</f>
        <v>EC-05</v>
      </c>
      <c r="D2760" s="38">
        <v>45589.85208333333</v>
      </c>
      <c r="E2760" s="36" t="s">
        <v>301</v>
      </c>
      <c r="F2760" s="37" t="str">
        <f t="array" ref="F2760">IFERROR(XLOOKUP(E2760,Operadores!A:A,Operadores!B:B))</f>
        <v>RUEREN</v>
      </c>
      <c r="G2760" s="36" t="s">
        <v>425</v>
      </c>
      <c r="H2760" s="39">
        <v>26.67</v>
      </c>
      <c r="I2760" s="40">
        <v>180.0</v>
      </c>
      <c r="J2760" s="41">
        <f t="shared" si="5"/>
        <v>4800.6</v>
      </c>
      <c r="K2760" s="37" t="str">
        <f t="array" ref="K2760">IFERROR(XLOOKUP(G2760,'Tipo de carga'!A:A,'Tipo de carga'!B:B))</f>
        <v>Ticket</v>
      </c>
      <c r="L2760" s="37">
        <f t="shared" si="2"/>
        <v>43</v>
      </c>
      <c r="M2760" s="37">
        <f t="shared" si="3"/>
        <v>24</v>
      </c>
      <c r="N2760" s="37">
        <f t="shared" si="4"/>
        <v>10</v>
      </c>
      <c r="O2760" s="37" t="str">
        <f t="array" ref="O2760">IFERROR(XLOOKUP(K2760,'Tipo de carga'!B:B,'Tipo de carga'!C:C))</f>
        <v>Diesel</v>
      </c>
    </row>
    <row r="2761">
      <c r="A2761" s="36">
        <v>1936.0</v>
      </c>
      <c r="B2761" s="37" t="str">
        <f>IFERROR(VLOOKUP(A2761,'asig octubre'!$A$2:$C$442,3,0))</f>
        <v>Circuitos</v>
      </c>
      <c r="C2761" s="37" t="str">
        <f>IFERROR(VLOOKUP(A2761,'asig octubre'!$A$2:$B$442,2,0))</f>
        <v>EC-03</v>
      </c>
      <c r="D2761" s="38">
        <v>45589.85555555556</v>
      </c>
      <c r="E2761" s="36" t="s">
        <v>209</v>
      </c>
      <c r="F2761" s="37" t="str">
        <f t="array" ref="F2761">IFERROR(XLOOKUP(E2761,Operadores!A:A,Operadores!B:B))</f>
        <v>OCAMA</v>
      </c>
      <c r="G2761" s="36" t="s">
        <v>425</v>
      </c>
      <c r="H2761" s="39">
        <v>24.99</v>
      </c>
      <c r="I2761" s="40">
        <v>400.0</v>
      </c>
      <c r="J2761" s="41">
        <f t="shared" si="5"/>
        <v>9996</v>
      </c>
      <c r="K2761" s="37" t="str">
        <f t="array" ref="K2761">IFERROR(XLOOKUP(G2761,'Tipo de carga'!A:A,'Tipo de carga'!B:B))</f>
        <v>Ticket</v>
      </c>
      <c r="L2761" s="37">
        <f t="shared" si="2"/>
        <v>43</v>
      </c>
      <c r="M2761" s="37">
        <f t="shared" si="3"/>
        <v>24</v>
      </c>
      <c r="N2761" s="37">
        <f t="shared" si="4"/>
        <v>10</v>
      </c>
      <c r="O2761" s="37" t="str">
        <f t="array" ref="O2761">IFERROR(XLOOKUP(K2761,'Tipo de carga'!B:B,'Tipo de carga'!C:C))</f>
        <v>Diesel</v>
      </c>
    </row>
    <row r="2762">
      <c r="A2762" s="36">
        <v>1800.0</v>
      </c>
      <c r="B2762" s="37" t="str">
        <f>IFERROR(VLOOKUP(A2762,'asig octubre'!$A$2:$C$442,3,0))</f>
        <v>Sayer Full</v>
      </c>
      <c r="C2762" s="37" t="str">
        <f>IFERROR(VLOOKUP(A2762,'asig octubre'!$A$2:$B$442,2,0))</f>
        <v>EC-04</v>
      </c>
      <c r="D2762" s="38">
        <v>45589.8875</v>
      </c>
      <c r="E2762" s="36" t="s">
        <v>73</v>
      </c>
      <c r="F2762" s="37" t="str">
        <f t="array" ref="F2762">IFERROR(XLOOKUP(E2762,Operadores!A:A,Operadores!B:B))</f>
        <v>PERJU03</v>
      </c>
      <c r="G2762" s="36" t="s">
        <v>425</v>
      </c>
      <c r="H2762" s="39">
        <v>25.35</v>
      </c>
      <c r="I2762" s="40">
        <v>573.0</v>
      </c>
      <c r="J2762" s="41">
        <f t="shared" si="5"/>
        <v>14525.55</v>
      </c>
      <c r="K2762" s="37" t="str">
        <f t="array" ref="K2762">IFERROR(XLOOKUP(G2762,'Tipo de carga'!A:A,'Tipo de carga'!B:B))</f>
        <v>Ticket</v>
      </c>
      <c r="L2762" s="37">
        <f t="shared" si="2"/>
        <v>43</v>
      </c>
      <c r="M2762" s="37">
        <f t="shared" si="3"/>
        <v>24</v>
      </c>
      <c r="N2762" s="37">
        <f t="shared" si="4"/>
        <v>10</v>
      </c>
      <c r="O2762" s="37" t="str">
        <f t="array" ref="O2762">IFERROR(XLOOKUP(K2762,'Tipo de carga'!B:B,'Tipo de carga'!C:C))</f>
        <v>Diesel</v>
      </c>
    </row>
    <row r="2763">
      <c r="A2763" s="36">
        <v>1682.0</v>
      </c>
      <c r="B2763" s="37" t="str">
        <f>IFERROR(VLOOKUP(A2763,'asig octubre'!$A$2:$C$442,3,0))</f>
        <v>Wm Sencillo</v>
      </c>
      <c r="C2763" s="37" t="str">
        <f>IFERROR(VLOOKUP(A2763,'asig octubre'!$A$2:$B$442,2,0))</f>
        <v>EC-08</v>
      </c>
      <c r="D2763" s="38">
        <v>45589.959027777775</v>
      </c>
      <c r="E2763" s="36" t="s">
        <v>542</v>
      </c>
      <c r="F2763" s="37" t="str">
        <f t="array" ref="F2763">IFERROR(XLOOKUP(E2763,Operadores!A:A,Operadores!B:B))</f>
        <v>GOMVIS</v>
      </c>
      <c r="G2763" s="36" t="s">
        <v>425</v>
      </c>
      <c r="H2763" s="39">
        <v>25.78</v>
      </c>
      <c r="I2763" s="40">
        <v>478.0</v>
      </c>
      <c r="J2763" s="41">
        <f t="shared" si="5"/>
        <v>12322.84</v>
      </c>
      <c r="K2763" s="37" t="str">
        <f t="array" ref="K2763">IFERROR(XLOOKUP(G2763,'Tipo de carga'!A:A,'Tipo de carga'!B:B))</f>
        <v>Ticket</v>
      </c>
      <c r="L2763" s="37">
        <f t="shared" si="2"/>
        <v>43</v>
      </c>
      <c r="M2763" s="37">
        <f t="shared" si="3"/>
        <v>24</v>
      </c>
      <c r="N2763" s="37">
        <f t="shared" si="4"/>
        <v>10</v>
      </c>
      <c r="O2763" s="37" t="str">
        <f t="array" ref="O2763">IFERROR(XLOOKUP(K2763,'Tipo de carga'!B:B,'Tipo de carga'!C:C))</f>
        <v>Diesel</v>
      </c>
    </row>
    <row r="2764">
      <c r="A2764" s="36">
        <v>1917.0</v>
      </c>
      <c r="B2764" s="37" t="str">
        <f>IFERROR(VLOOKUP(A2764,'asig octubre'!$A$2:$C$442,3,0))</f>
        <v>MeLi asignado SD</v>
      </c>
      <c r="C2764" s="37" t="str">
        <f>IFERROR(VLOOKUP(A2764,'asig octubre'!$A$2:$B$442,2,0))</f>
        <v>EC-05</v>
      </c>
      <c r="D2764" s="38">
        <v>45589.0</v>
      </c>
      <c r="E2764" s="36" t="s">
        <v>17</v>
      </c>
      <c r="F2764" s="37" t="str">
        <f t="array" ref="F2764">IFERROR(XLOOKUP(E2764,Operadores!A:A,Operadores!B:B))</f>
        <v>ARASAL</v>
      </c>
      <c r="G2764" s="36" t="s">
        <v>311</v>
      </c>
      <c r="H2764" s="39">
        <v>9.99</v>
      </c>
      <c r="I2764" s="40">
        <v>202.41</v>
      </c>
      <c r="J2764" s="41">
        <f t="shared" si="5"/>
        <v>2022.0759</v>
      </c>
      <c r="K2764" s="37" t="str">
        <f t="array" ref="K2764">IFERROR(XLOOKUP(G2764,'Tipo de carga'!A:A,'Tipo de carga'!B:B))</f>
        <v>Natgas</v>
      </c>
      <c r="L2764" s="37">
        <f t="shared" si="2"/>
        <v>43</v>
      </c>
      <c r="M2764" s="37">
        <f t="shared" si="3"/>
        <v>24</v>
      </c>
      <c r="N2764" s="37">
        <f t="shared" si="4"/>
        <v>10</v>
      </c>
      <c r="O2764" s="37" t="str">
        <f t="array" ref="O2764">IFERROR(XLOOKUP(K2764,'Tipo de carga'!B:B,'Tipo de carga'!C:C))</f>
        <v>GNC</v>
      </c>
    </row>
    <row r="2765">
      <c r="A2765" s="36">
        <v>1912.0</v>
      </c>
      <c r="B2765" s="37" t="str">
        <f>IFERROR(VLOOKUP(A2765,'asig octubre'!$A$2:$C$442,3,0))</f>
        <v>MeLi asignado SD</v>
      </c>
      <c r="C2765" s="37" t="str">
        <f>IFERROR(VLOOKUP(A2765,'asig octubre'!$A$2:$B$442,2,0))</f>
        <v>EC-05</v>
      </c>
      <c r="D2765" s="38">
        <v>45589.0</v>
      </c>
      <c r="E2765" s="36" t="s">
        <v>316</v>
      </c>
      <c r="F2765" s="37" t="str">
        <f t="array" ref="F2765">IFERROR(XLOOKUP(E2765,Operadores!A:A,Operadores!B:B))</f>
        <v>HERERI</v>
      </c>
      <c r="G2765" s="36" t="s">
        <v>315</v>
      </c>
      <c r="H2765" s="39">
        <v>10.65</v>
      </c>
      <c r="I2765" s="40">
        <v>290.0</v>
      </c>
      <c r="J2765" s="41">
        <f t="shared" si="5"/>
        <v>3088.5</v>
      </c>
      <c r="K2765" s="37" t="str">
        <f t="array" ref="K2765">IFERROR(XLOOKUP(G2765,'Tipo de carga'!A:A,'Tipo de carga'!B:B))</f>
        <v>COMSUSTENTA</v>
      </c>
      <c r="L2765" s="37">
        <f t="shared" si="2"/>
        <v>43</v>
      </c>
      <c r="M2765" s="37">
        <f t="shared" si="3"/>
        <v>24</v>
      </c>
      <c r="N2765" s="37">
        <f t="shared" si="4"/>
        <v>10</v>
      </c>
      <c r="O2765" s="37" t="str">
        <f t="array" ref="O2765">IFERROR(XLOOKUP(K2765,'Tipo de carga'!B:B,'Tipo de carga'!C:C))</f>
        <v>GNC</v>
      </c>
    </row>
    <row r="2766">
      <c r="A2766" s="36">
        <v>1916.0</v>
      </c>
      <c r="B2766" s="37" t="str">
        <f>IFERROR(VLOOKUP(A2766,'asig octubre'!$A$2:$C$442,3,0))</f>
        <v>MeLi Ded Puebla</v>
      </c>
      <c r="C2766" s="37" t="str">
        <f>IFERROR(VLOOKUP(A2766,'asig octubre'!$A$2:$B$442,2,0))</f>
        <v>EC-05</v>
      </c>
      <c r="D2766" s="38">
        <v>45589.0</v>
      </c>
      <c r="E2766" s="36" t="s">
        <v>321</v>
      </c>
      <c r="F2766" s="37" t="str">
        <f t="array" ref="F2766">IFERROR(XLOOKUP(E2766,Operadores!A:A,Operadores!B:B))</f>
        <v>REBCAN</v>
      </c>
      <c r="G2766" s="36" t="s">
        <v>315</v>
      </c>
      <c r="H2766" s="39">
        <v>10.65</v>
      </c>
      <c r="I2766" s="40">
        <v>228.0</v>
      </c>
      <c r="J2766" s="41">
        <f t="shared" si="5"/>
        <v>2428.2</v>
      </c>
      <c r="K2766" s="37" t="str">
        <f t="array" ref="K2766">IFERROR(XLOOKUP(G2766,'Tipo de carga'!A:A,'Tipo de carga'!B:B))</f>
        <v>COMSUSTENTA</v>
      </c>
      <c r="L2766" s="37">
        <f t="shared" si="2"/>
        <v>43</v>
      </c>
      <c r="M2766" s="37">
        <f t="shared" si="3"/>
        <v>24</v>
      </c>
      <c r="N2766" s="37">
        <f t="shared" si="4"/>
        <v>10</v>
      </c>
      <c r="O2766" s="37" t="str">
        <f t="array" ref="O2766">IFERROR(XLOOKUP(K2766,'Tipo de carga'!B:B,'Tipo de carga'!C:C))</f>
        <v>GNC</v>
      </c>
    </row>
    <row r="2767">
      <c r="A2767" s="36">
        <v>1918.0</v>
      </c>
      <c r="B2767" s="37" t="str">
        <f>IFERROR(VLOOKUP(A2767,'asig octubre'!$A$2:$C$442,3,0))</f>
        <v>MeLi asignado SD</v>
      </c>
      <c r="C2767" s="37" t="str">
        <f>IFERROR(VLOOKUP(A2767,'asig octubre'!$A$2:$B$442,2,0))</f>
        <v>EC-05</v>
      </c>
      <c r="D2767" s="38">
        <v>45589.0</v>
      </c>
      <c r="E2767" s="36" t="s">
        <v>539</v>
      </c>
      <c r="F2767" s="37" t="str">
        <f t="array" ref="F2767">IFERROR(XLOOKUP(E2767,Operadores!A:A,Operadores!B:B))</f>
        <v>NATSE</v>
      </c>
      <c r="G2767" s="36" t="s">
        <v>315</v>
      </c>
      <c r="H2767" s="39">
        <v>10.65</v>
      </c>
      <c r="I2767" s="40">
        <v>283.0</v>
      </c>
      <c r="J2767" s="41">
        <f t="shared" si="5"/>
        <v>3013.95</v>
      </c>
      <c r="K2767" s="37" t="str">
        <f t="array" ref="K2767">IFERROR(XLOOKUP(G2767,'Tipo de carga'!A:A,'Tipo de carga'!B:B))</f>
        <v>COMSUSTENTA</v>
      </c>
      <c r="L2767" s="37">
        <f t="shared" si="2"/>
        <v>43</v>
      </c>
      <c r="M2767" s="37">
        <f t="shared" si="3"/>
        <v>24</v>
      </c>
      <c r="N2767" s="37">
        <f t="shared" si="4"/>
        <v>10</v>
      </c>
      <c r="O2767" s="37" t="str">
        <f t="array" ref="O2767">IFERROR(XLOOKUP(K2767,'Tipo de carga'!B:B,'Tipo de carga'!C:C))</f>
        <v>GNC</v>
      </c>
    </row>
    <row r="2768">
      <c r="A2768" s="36">
        <v>1919.0</v>
      </c>
      <c r="B2768" s="37" t="str">
        <f>IFERROR(VLOOKUP(A2768,'asig octubre'!$A$2:$C$442,3,0))</f>
        <v>MeLi Ded Puebla</v>
      </c>
      <c r="C2768" s="37" t="str">
        <f>IFERROR(VLOOKUP(A2768,'asig octubre'!$A$2:$B$442,2,0))</f>
        <v>EC-05</v>
      </c>
      <c r="D2768" s="38">
        <v>45589.0</v>
      </c>
      <c r="E2768" s="36" t="s">
        <v>314</v>
      </c>
      <c r="F2768" s="37" t="str">
        <f t="array" ref="F2768">IFERROR(XLOOKUP(E2768,Operadores!A:A,Operadores!B:B))</f>
        <v>HERRE</v>
      </c>
      <c r="G2768" s="36" t="s">
        <v>315</v>
      </c>
      <c r="H2768" s="39">
        <v>10.65</v>
      </c>
      <c r="I2768" s="40">
        <v>193.0</v>
      </c>
      <c r="J2768" s="41">
        <f t="shared" si="5"/>
        <v>2055.45</v>
      </c>
      <c r="K2768" s="37" t="str">
        <f t="array" ref="K2768">IFERROR(XLOOKUP(G2768,'Tipo de carga'!A:A,'Tipo de carga'!B:B))</f>
        <v>COMSUSTENTA</v>
      </c>
      <c r="L2768" s="37">
        <f t="shared" si="2"/>
        <v>43</v>
      </c>
      <c r="M2768" s="37">
        <f t="shared" si="3"/>
        <v>24</v>
      </c>
      <c r="N2768" s="37">
        <f t="shared" si="4"/>
        <v>10</v>
      </c>
      <c r="O2768" s="37" t="str">
        <f t="array" ref="O2768">IFERROR(XLOOKUP(K2768,'Tipo de carga'!B:B,'Tipo de carga'!C:C))</f>
        <v>GNC</v>
      </c>
    </row>
    <row r="2769">
      <c r="A2769" s="36">
        <v>1923.0</v>
      </c>
      <c r="B2769" s="37" t="str">
        <f>IFERROR(VLOOKUP(A2769,'asig octubre'!$A$2:$C$442,3,0))</f>
        <v>MeLi Ded Puebla</v>
      </c>
      <c r="C2769" s="37" t="str">
        <f>IFERROR(VLOOKUP(A2769,'asig octubre'!$A$2:$B$442,2,0))</f>
        <v>EC-05</v>
      </c>
      <c r="D2769" s="38">
        <v>45589.0</v>
      </c>
      <c r="E2769" s="36" t="s">
        <v>447</v>
      </c>
      <c r="F2769" s="37" t="str">
        <f t="array" ref="F2769">IFERROR(XLOOKUP(E2769,Operadores!A:A,Operadores!B:B))</f>
        <v>SANMA05</v>
      </c>
      <c r="G2769" s="36" t="s">
        <v>315</v>
      </c>
      <c r="H2769" s="39">
        <v>10.65</v>
      </c>
      <c r="I2769" s="40">
        <v>236.0</v>
      </c>
      <c r="J2769" s="41">
        <f t="shared" si="5"/>
        <v>2513.4</v>
      </c>
      <c r="K2769" s="37" t="str">
        <f t="array" ref="K2769">IFERROR(XLOOKUP(G2769,'Tipo de carga'!A:A,'Tipo de carga'!B:B))</f>
        <v>COMSUSTENTA</v>
      </c>
      <c r="L2769" s="37">
        <f t="shared" si="2"/>
        <v>43</v>
      </c>
      <c r="M2769" s="37">
        <f t="shared" si="3"/>
        <v>24</v>
      </c>
      <c r="N2769" s="37">
        <f t="shared" si="4"/>
        <v>10</v>
      </c>
      <c r="O2769" s="37" t="str">
        <f t="array" ref="O2769">IFERROR(XLOOKUP(K2769,'Tipo de carga'!B:B,'Tipo de carga'!C:C))</f>
        <v>GNC</v>
      </c>
    </row>
    <row r="2770">
      <c r="A2770" s="36">
        <v>1927.0</v>
      </c>
      <c r="B2770" s="37" t="str">
        <f>IFERROR(VLOOKUP(A2770,'asig octubre'!$A$2:$C$442,3,0))</f>
        <v>Available</v>
      </c>
      <c r="C2770" s="37" t="str">
        <f>IFERROR(VLOOKUP(A2770,'asig octubre'!$A$2:$B$442,2,0))</f>
        <v>TTE</v>
      </c>
      <c r="D2770" s="38">
        <v>45589.0</v>
      </c>
      <c r="E2770" s="36"/>
      <c r="F2770" s="37" t="str">
        <f t="array" ref="F2770">IFERROR(XLOOKUP(E2770,Operadores!A:A,Operadores!B:B))</f>
        <v/>
      </c>
      <c r="G2770" s="36" t="s">
        <v>315</v>
      </c>
      <c r="H2770" s="39">
        <v>10.65</v>
      </c>
      <c r="I2770" s="40">
        <v>151.0</v>
      </c>
      <c r="J2770" s="41">
        <f t="shared" si="5"/>
        <v>1608.15</v>
      </c>
      <c r="K2770" s="37" t="str">
        <f t="array" ref="K2770">IFERROR(XLOOKUP(G2770,'Tipo de carga'!A:A,'Tipo de carga'!B:B))</f>
        <v>COMSUSTENTA</v>
      </c>
      <c r="L2770" s="37">
        <f t="shared" si="2"/>
        <v>43</v>
      </c>
      <c r="M2770" s="37">
        <f t="shared" si="3"/>
        <v>24</v>
      </c>
      <c r="N2770" s="37">
        <f t="shared" si="4"/>
        <v>10</v>
      </c>
      <c r="O2770" s="37" t="str">
        <f t="array" ref="O2770">IFERROR(XLOOKUP(K2770,'Tipo de carga'!B:B,'Tipo de carga'!C:C))</f>
        <v>GNC</v>
      </c>
    </row>
    <row r="2771">
      <c r="A2771" s="36">
        <v>1930.0</v>
      </c>
      <c r="B2771" s="37" t="str">
        <f>IFERROR(VLOOKUP(A2771,'asig octubre'!$A$2:$C$442,3,0))</f>
        <v>MeLi asignado SD</v>
      </c>
      <c r="C2771" s="37" t="str">
        <f>IFERROR(VLOOKUP(A2771,'asig octubre'!$A$2:$B$442,2,0))</f>
        <v>EC-05</v>
      </c>
      <c r="D2771" s="38">
        <v>45589.0</v>
      </c>
      <c r="E2771" s="36" t="s">
        <v>231</v>
      </c>
      <c r="F2771" s="37" t="str">
        <f t="array" ref="F2771">IFERROR(XLOOKUP(E2771,Operadores!A:A,Operadores!B:B))</f>
        <v>MARARM</v>
      </c>
      <c r="G2771" s="36" t="s">
        <v>315</v>
      </c>
      <c r="H2771" s="39">
        <v>10.65</v>
      </c>
      <c r="I2771" s="40">
        <v>257.0</v>
      </c>
      <c r="J2771" s="41">
        <f t="shared" si="5"/>
        <v>2737.05</v>
      </c>
      <c r="K2771" s="37" t="str">
        <f t="array" ref="K2771">IFERROR(XLOOKUP(G2771,'Tipo de carga'!A:A,'Tipo de carga'!B:B))</f>
        <v>COMSUSTENTA</v>
      </c>
      <c r="L2771" s="37">
        <f t="shared" si="2"/>
        <v>43</v>
      </c>
      <c r="M2771" s="37">
        <f t="shared" si="3"/>
        <v>24</v>
      </c>
      <c r="N2771" s="37">
        <f t="shared" si="4"/>
        <v>10</v>
      </c>
      <c r="O2771" s="37" t="str">
        <f t="array" ref="O2771">IFERROR(XLOOKUP(K2771,'Tipo de carga'!B:B,'Tipo de carga'!C:C))</f>
        <v>GNC</v>
      </c>
    </row>
    <row r="2772">
      <c r="A2772" s="36">
        <v>1827.0</v>
      </c>
      <c r="B2772" s="37" t="str">
        <f>IFERROR(VLOOKUP(A2772,'asig octubre'!$A$2:$C$442,3,0))</f>
        <v>Full Liver</v>
      </c>
      <c r="C2772" s="37" t="str">
        <f>IFERROR(VLOOKUP(A2772,'asig octubre'!$A$2:$B$442,2,0))</f>
        <v>EC-01</v>
      </c>
      <c r="D2772" s="38">
        <v>45592.87902777778</v>
      </c>
      <c r="E2772" s="36" t="s">
        <v>374</v>
      </c>
      <c r="F2772" s="37" t="str">
        <f t="array" ref="F2772">IFERROR(XLOOKUP(E2772,Operadores!A:A,Operadores!B:B))</f>
        <v>ANGMA</v>
      </c>
      <c r="G2772" s="36" t="s">
        <v>72</v>
      </c>
      <c r="H2772" s="39">
        <v>19.38998</v>
      </c>
      <c r="I2772" s="40">
        <v>770.0</v>
      </c>
      <c r="J2772" s="41">
        <f t="shared" si="5"/>
        <v>14930.2846</v>
      </c>
      <c r="K2772" s="37" t="str">
        <f t="array" ref="K2772">IFERROR(XLOOKUP(G2772,'Tipo de carga'!A:A,'Tipo de carga'!B:B))</f>
        <v>Autoabasto</v>
      </c>
      <c r="L2772" s="37">
        <f t="shared" si="2"/>
        <v>44</v>
      </c>
      <c r="M2772" s="37">
        <f t="shared" si="3"/>
        <v>27</v>
      </c>
      <c r="N2772" s="37">
        <f t="shared" si="4"/>
        <v>10</v>
      </c>
      <c r="O2772" s="37" t="str">
        <f t="array" ref="O2772">IFERROR(XLOOKUP(K2772,'Tipo de carga'!B:B,'Tipo de carga'!C:C))</f>
        <v>Diesel</v>
      </c>
    </row>
    <row r="2773">
      <c r="A2773" s="36">
        <v>1934.0</v>
      </c>
      <c r="B2773" s="37" t="str">
        <f>IFERROR(VLOOKUP(A2773,'asig octubre'!$A$2:$C$442,3,0))</f>
        <v>Circuitos</v>
      </c>
      <c r="C2773" s="37" t="str">
        <f>IFERROR(VLOOKUP(A2773,'asig octubre'!$A$2:$B$442,2,0))</f>
        <v>EC-03</v>
      </c>
      <c r="D2773" s="38">
        <v>45592.84746527778</v>
      </c>
      <c r="E2773" s="36" t="s">
        <v>272</v>
      </c>
      <c r="F2773" s="37" t="str">
        <f t="array" ref="F2773">IFERROR(XLOOKUP(E2773,Operadores!A:A,Operadores!B:B))</f>
        <v>AVIEN</v>
      </c>
      <c r="G2773" s="36" t="s">
        <v>72</v>
      </c>
      <c r="H2773" s="39">
        <v>19.38998</v>
      </c>
      <c r="I2773" s="40">
        <v>470.0</v>
      </c>
      <c r="J2773" s="41">
        <f t="shared" si="5"/>
        <v>9113.2906</v>
      </c>
      <c r="K2773" s="37" t="str">
        <f t="array" ref="K2773">IFERROR(XLOOKUP(G2773,'Tipo de carga'!A:A,'Tipo de carga'!B:B))</f>
        <v>Autoabasto</v>
      </c>
      <c r="L2773" s="37">
        <f t="shared" si="2"/>
        <v>44</v>
      </c>
      <c r="M2773" s="37">
        <f t="shared" si="3"/>
        <v>27</v>
      </c>
      <c r="N2773" s="37">
        <f t="shared" si="4"/>
        <v>10</v>
      </c>
      <c r="O2773" s="37" t="str">
        <f t="array" ref="O2773">IFERROR(XLOOKUP(K2773,'Tipo de carga'!B:B,'Tipo de carga'!C:C))</f>
        <v>Diesel</v>
      </c>
    </row>
    <row r="2774">
      <c r="A2774" s="36">
        <v>2004.0</v>
      </c>
      <c r="B2774" s="37" t="str">
        <f>IFERROR(VLOOKUP(A2774,'asig octubre'!$A$2:$C$442,3,0))</f>
        <v>MeLi asignado SD</v>
      </c>
      <c r="C2774" s="37" t="str">
        <f>IFERROR(VLOOKUP(A2774,'asig octubre'!$A$2:$B$442,2,0))</f>
        <v>EC-05</v>
      </c>
      <c r="D2774" s="38">
        <v>45592.83954861111</v>
      </c>
      <c r="E2774" s="36" t="s">
        <v>175</v>
      </c>
      <c r="F2774" s="37" t="str">
        <f t="array" ref="F2774">IFERROR(XLOOKUP(E2774,Operadores!A:A,Operadores!B:B))</f>
        <v>PERRIC</v>
      </c>
      <c r="G2774" s="36" t="s">
        <v>72</v>
      </c>
      <c r="H2774" s="39">
        <v>19.38998</v>
      </c>
      <c r="I2774" s="40">
        <v>355.0</v>
      </c>
      <c r="J2774" s="41">
        <f t="shared" si="5"/>
        <v>6883.4429</v>
      </c>
      <c r="K2774" s="37" t="str">
        <f t="array" ref="K2774">IFERROR(XLOOKUP(G2774,'Tipo de carga'!A:A,'Tipo de carga'!B:B))</f>
        <v>Autoabasto</v>
      </c>
      <c r="L2774" s="37">
        <f t="shared" si="2"/>
        <v>44</v>
      </c>
      <c r="M2774" s="37">
        <f t="shared" si="3"/>
        <v>27</v>
      </c>
      <c r="N2774" s="37">
        <f t="shared" si="4"/>
        <v>10</v>
      </c>
      <c r="O2774" s="37" t="str">
        <f t="array" ref="O2774">IFERROR(XLOOKUP(K2774,'Tipo de carga'!B:B,'Tipo de carga'!C:C))</f>
        <v>Diesel</v>
      </c>
    </row>
    <row r="2775">
      <c r="A2775" s="36">
        <v>1951.0</v>
      </c>
      <c r="B2775" s="37" t="str">
        <f>IFERROR(VLOOKUP(A2775,'asig octubre'!$A$2:$C$442,3,0))</f>
        <v>MeLi Dedicado TD</v>
      </c>
      <c r="C2775" s="37" t="str">
        <f>IFERROR(VLOOKUP(A2775,'asig octubre'!$A$2:$B$442,2,0))</f>
        <v>EC-05</v>
      </c>
      <c r="D2775" s="38">
        <v>45592.82976851852</v>
      </c>
      <c r="E2775" s="36" t="s">
        <v>196</v>
      </c>
      <c r="F2775" s="37" t="str">
        <f t="array" ref="F2775">IFERROR(XLOOKUP(E2775,Operadores!A:A,Operadores!B:B))</f>
        <v>HERJOS07</v>
      </c>
      <c r="G2775" s="36" t="s">
        <v>72</v>
      </c>
      <c r="H2775" s="39">
        <v>19.38998</v>
      </c>
      <c r="I2775" s="40">
        <v>336.0</v>
      </c>
      <c r="J2775" s="41">
        <f t="shared" si="5"/>
        <v>6515.03328</v>
      </c>
      <c r="K2775" s="37" t="str">
        <f t="array" ref="K2775">IFERROR(XLOOKUP(G2775,'Tipo de carga'!A:A,'Tipo de carga'!B:B))</f>
        <v>Autoabasto</v>
      </c>
      <c r="L2775" s="37">
        <f t="shared" si="2"/>
        <v>44</v>
      </c>
      <c r="M2775" s="37">
        <f t="shared" si="3"/>
        <v>27</v>
      </c>
      <c r="N2775" s="37">
        <f t="shared" si="4"/>
        <v>10</v>
      </c>
      <c r="O2775" s="37" t="str">
        <f t="array" ref="O2775">IFERROR(XLOOKUP(K2775,'Tipo de carga'!B:B,'Tipo de carga'!C:C))</f>
        <v>Diesel</v>
      </c>
    </row>
    <row r="2776">
      <c r="A2776" s="36">
        <v>2010.0</v>
      </c>
      <c r="B2776" s="37" t="str">
        <f>IFERROR(VLOOKUP(A2776,'asig octubre'!$A$2:$C$442,3,0))</f>
        <v>MeLi asignado SD</v>
      </c>
      <c r="C2776" s="37" t="str">
        <f>IFERROR(VLOOKUP(A2776,'asig octubre'!$A$2:$B$442,2,0))</f>
        <v>EC-05</v>
      </c>
      <c r="D2776" s="38">
        <v>45592.821875</v>
      </c>
      <c r="E2776" s="36" t="s">
        <v>194</v>
      </c>
      <c r="F2776" s="37" t="str">
        <f t="array" ref="F2776">IFERROR(XLOOKUP(E2776,Operadores!A:A,Operadores!B:B))</f>
        <v>CHAJE</v>
      </c>
      <c r="G2776" s="36" t="s">
        <v>72</v>
      </c>
      <c r="H2776" s="39">
        <v>19.38998</v>
      </c>
      <c r="I2776" s="40">
        <v>325.0</v>
      </c>
      <c r="J2776" s="41">
        <f t="shared" si="5"/>
        <v>6301.7435</v>
      </c>
      <c r="K2776" s="37" t="str">
        <f t="array" ref="K2776">IFERROR(XLOOKUP(G2776,'Tipo de carga'!A:A,'Tipo de carga'!B:B))</f>
        <v>Autoabasto</v>
      </c>
      <c r="L2776" s="37">
        <f t="shared" si="2"/>
        <v>44</v>
      </c>
      <c r="M2776" s="37">
        <f t="shared" si="3"/>
        <v>27</v>
      </c>
      <c r="N2776" s="37">
        <f t="shared" si="4"/>
        <v>10</v>
      </c>
      <c r="O2776" s="37" t="str">
        <f t="array" ref="O2776">IFERROR(XLOOKUP(K2776,'Tipo de carga'!B:B,'Tipo de carga'!C:C))</f>
        <v>Diesel</v>
      </c>
    </row>
    <row r="2777">
      <c r="A2777" s="36">
        <v>1945.0</v>
      </c>
      <c r="B2777" s="37" t="str">
        <f>IFERROR(VLOOKUP(A2777,'asig octubre'!$A$2:$C$442,3,0))</f>
        <v>MeLi asignado SD</v>
      </c>
      <c r="C2777" s="37" t="str">
        <f>IFERROR(VLOOKUP(A2777,'asig octubre'!$A$2:$B$442,2,0))</f>
        <v>EC-05</v>
      </c>
      <c r="D2777" s="38">
        <v>45592.81422453704</v>
      </c>
      <c r="E2777" s="36" t="s">
        <v>349</v>
      </c>
      <c r="F2777" s="37" t="str">
        <f t="array" ref="F2777">IFERROR(XLOOKUP(E2777,Operadores!A:A,Operadores!B:B))</f>
        <v>GUEGAB</v>
      </c>
      <c r="G2777" s="36" t="s">
        <v>72</v>
      </c>
      <c r="H2777" s="39">
        <v>19.38998</v>
      </c>
      <c r="I2777" s="40">
        <v>300.0</v>
      </c>
      <c r="J2777" s="41">
        <f t="shared" si="5"/>
        <v>5816.994</v>
      </c>
      <c r="K2777" s="37" t="str">
        <f t="array" ref="K2777">IFERROR(XLOOKUP(G2777,'Tipo de carga'!A:A,'Tipo de carga'!B:B))</f>
        <v>Autoabasto</v>
      </c>
      <c r="L2777" s="37">
        <f t="shared" si="2"/>
        <v>44</v>
      </c>
      <c r="M2777" s="37">
        <f t="shared" si="3"/>
        <v>27</v>
      </c>
      <c r="N2777" s="37">
        <f t="shared" si="4"/>
        <v>10</v>
      </c>
      <c r="O2777" s="37" t="str">
        <f t="array" ref="O2777">IFERROR(XLOOKUP(K2777,'Tipo de carga'!B:B,'Tipo de carga'!C:C))</f>
        <v>Diesel</v>
      </c>
    </row>
    <row r="2778">
      <c r="A2778" s="36">
        <v>1777.0</v>
      </c>
      <c r="B2778" s="37" t="str">
        <f>IFERROR(VLOOKUP(A2778,'asig octubre'!$A$2:$C$442,3,0))</f>
        <v>Liverpool Local</v>
      </c>
      <c r="C2778" s="37" t="str">
        <f>IFERROR(VLOOKUP(A2778,'asig octubre'!$A$2:$B$442,2,0))</f>
        <v>EC-01</v>
      </c>
      <c r="D2778" s="38">
        <v>45592.80359953704</v>
      </c>
      <c r="E2778" s="36" t="s">
        <v>534</v>
      </c>
      <c r="F2778" s="37" t="str">
        <f t="array" ref="F2778">IFERROR(XLOOKUP(E2778,Operadores!A:A,Operadores!B:B))</f>
        <v>GARDAN</v>
      </c>
      <c r="G2778" s="36" t="s">
        <v>72</v>
      </c>
      <c r="H2778" s="39">
        <v>19.38998</v>
      </c>
      <c r="I2778" s="40">
        <v>881.0</v>
      </c>
      <c r="J2778" s="41">
        <f t="shared" si="5"/>
        <v>17082.57238</v>
      </c>
      <c r="K2778" s="37" t="str">
        <f t="array" ref="K2778">IFERROR(XLOOKUP(G2778,'Tipo de carga'!A:A,'Tipo de carga'!B:B))</f>
        <v>Autoabasto</v>
      </c>
      <c r="L2778" s="37">
        <f t="shared" si="2"/>
        <v>44</v>
      </c>
      <c r="M2778" s="37">
        <f t="shared" si="3"/>
        <v>27</v>
      </c>
      <c r="N2778" s="37">
        <f t="shared" si="4"/>
        <v>10</v>
      </c>
      <c r="O2778" s="37" t="str">
        <f t="array" ref="O2778">IFERROR(XLOOKUP(K2778,'Tipo de carga'!B:B,'Tipo de carga'!C:C))</f>
        <v>Diesel</v>
      </c>
    </row>
    <row r="2779">
      <c r="A2779" s="36">
        <v>2023.0</v>
      </c>
      <c r="B2779" s="37" t="str">
        <f>IFERROR(VLOOKUP(A2779,'asig octubre'!$A$2:$C$442,3,0))</f>
        <v>MeLi Asignado TD</v>
      </c>
      <c r="C2779" s="37" t="str">
        <f>IFERROR(VLOOKUP(A2779,'asig octubre'!$A$2:$B$442,2,0))</f>
        <v>EC-05</v>
      </c>
      <c r="D2779" s="38">
        <v>45592.7646875</v>
      </c>
      <c r="E2779" s="36" t="s">
        <v>327</v>
      </c>
      <c r="F2779" s="37" t="str">
        <f t="array" ref="F2779">IFERROR(XLOOKUP(E2779,Operadores!A:A,Operadores!B:B))</f>
        <v>ESCSAU</v>
      </c>
      <c r="G2779" s="36" t="s">
        <v>72</v>
      </c>
      <c r="H2779" s="39">
        <v>19.38998</v>
      </c>
      <c r="I2779" s="40">
        <v>624.0</v>
      </c>
      <c r="J2779" s="41">
        <f t="shared" si="5"/>
        <v>12099.34752</v>
      </c>
      <c r="K2779" s="37" t="str">
        <f t="array" ref="K2779">IFERROR(XLOOKUP(G2779,'Tipo de carga'!A:A,'Tipo de carga'!B:B))</f>
        <v>Autoabasto</v>
      </c>
      <c r="L2779" s="37">
        <f t="shared" si="2"/>
        <v>44</v>
      </c>
      <c r="M2779" s="37">
        <f t="shared" si="3"/>
        <v>27</v>
      </c>
      <c r="N2779" s="37">
        <f t="shared" si="4"/>
        <v>10</v>
      </c>
      <c r="O2779" s="37" t="str">
        <f t="array" ref="O2779">IFERROR(XLOOKUP(K2779,'Tipo de carga'!B:B,'Tipo de carga'!C:C))</f>
        <v>Diesel</v>
      </c>
    </row>
    <row r="2780">
      <c r="A2780" s="36">
        <v>1958.0</v>
      </c>
      <c r="B2780" s="37" t="str">
        <f>IFERROR(VLOOKUP(A2780,'asig octubre'!$A$2:$C$442,3,0))</f>
        <v>Full Liver</v>
      </c>
      <c r="C2780" s="37" t="str">
        <f>IFERROR(VLOOKUP(A2780,'asig octubre'!$A$2:$B$442,2,0))</f>
        <v>EC-01</v>
      </c>
      <c r="D2780" s="38">
        <v>45592.71193287037</v>
      </c>
      <c r="E2780" s="36" t="s">
        <v>218</v>
      </c>
      <c r="F2780" s="37" t="str">
        <f t="array" ref="F2780">IFERROR(XLOOKUP(E2780,Operadores!A:A,Operadores!B:B))</f>
        <v>MONAL</v>
      </c>
      <c r="G2780" s="36" t="s">
        <v>72</v>
      </c>
      <c r="H2780" s="39">
        <v>19.38998</v>
      </c>
      <c r="I2780" s="40">
        <v>690.0</v>
      </c>
      <c r="J2780" s="41">
        <f t="shared" si="5"/>
        <v>13379.0862</v>
      </c>
      <c r="K2780" s="37" t="str">
        <f t="array" ref="K2780">IFERROR(XLOOKUP(G2780,'Tipo de carga'!A:A,'Tipo de carga'!B:B))</f>
        <v>Autoabasto</v>
      </c>
      <c r="L2780" s="37">
        <f t="shared" si="2"/>
        <v>44</v>
      </c>
      <c r="M2780" s="37">
        <f t="shared" si="3"/>
        <v>27</v>
      </c>
      <c r="N2780" s="37">
        <f t="shared" si="4"/>
        <v>10</v>
      </c>
      <c r="O2780" s="37" t="str">
        <f t="array" ref="O2780">IFERROR(XLOOKUP(K2780,'Tipo de carga'!B:B,'Tipo de carga'!C:C))</f>
        <v>Diesel</v>
      </c>
    </row>
    <row r="2781">
      <c r="A2781" s="36">
        <v>1871.0</v>
      </c>
      <c r="B2781" s="37" t="str">
        <f>IFERROR(VLOOKUP(A2781,'asig octubre'!$A$2:$C$442,3,0))</f>
        <v>Circuitos</v>
      </c>
      <c r="C2781" s="37" t="str">
        <f>IFERROR(VLOOKUP(A2781,'asig octubre'!$A$2:$B$442,2,0))</f>
        <v>EC-03</v>
      </c>
      <c r="D2781" s="38">
        <v>45592.69787037037</v>
      </c>
      <c r="E2781" s="36" t="s">
        <v>197</v>
      </c>
      <c r="F2781" s="37" t="str">
        <f t="array" ref="F2781">IFERROR(XLOOKUP(E2781,Operadores!A:A,Operadores!B:B))</f>
        <v>REYALE</v>
      </c>
      <c r="G2781" s="36" t="s">
        <v>72</v>
      </c>
      <c r="H2781" s="39">
        <v>19.38998</v>
      </c>
      <c r="I2781" s="40">
        <v>430.0</v>
      </c>
      <c r="J2781" s="41">
        <f t="shared" si="5"/>
        <v>8337.6914</v>
      </c>
      <c r="K2781" s="37" t="str">
        <f t="array" ref="K2781">IFERROR(XLOOKUP(G2781,'Tipo de carga'!A:A,'Tipo de carga'!B:B))</f>
        <v>Autoabasto</v>
      </c>
      <c r="L2781" s="37">
        <f t="shared" si="2"/>
        <v>44</v>
      </c>
      <c r="M2781" s="37">
        <f t="shared" si="3"/>
        <v>27</v>
      </c>
      <c r="N2781" s="37">
        <f t="shared" si="4"/>
        <v>10</v>
      </c>
      <c r="O2781" s="37" t="str">
        <f t="array" ref="O2781">IFERROR(XLOOKUP(K2781,'Tipo de carga'!B:B,'Tipo de carga'!C:C))</f>
        <v>Diesel</v>
      </c>
    </row>
    <row r="2782">
      <c r="A2782" s="36">
        <v>1944.0</v>
      </c>
      <c r="B2782" s="37" t="str">
        <f>IFERROR(VLOOKUP(A2782,'asig octubre'!$A$2:$C$442,3,0))</f>
        <v>MeLi asignado SD</v>
      </c>
      <c r="C2782" s="37" t="str">
        <f>IFERROR(VLOOKUP(A2782,'asig octubre'!$A$2:$B$442,2,0))</f>
        <v>EC-05</v>
      </c>
      <c r="D2782" s="38">
        <v>45592.68952546296</v>
      </c>
      <c r="E2782" s="36" t="s">
        <v>221</v>
      </c>
      <c r="F2782" s="37" t="str">
        <f t="array" ref="F2782">IFERROR(XLOOKUP(E2782,Operadores!A:A,Operadores!B:B))</f>
        <v>ORTARM</v>
      </c>
      <c r="G2782" s="36" t="s">
        <v>72</v>
      </c>
      <c r="H2782" s="39">
        <v>19.38998</v>
      </c>
      <c r="I2782" s="40">
        <v>422.0</v>
      </c>
      <c r="J2782" s="41">
        <f t="shared" si="5"/>
        <v>8182.57156</v>
      </c>
      <c r="K2782" s="37" t="str">
        <f t="array" ref="K2782">IFERROR(XLOOKUP(G2782,'Tipo de carga'!A:A,'Tipo de carga'!B:B))</f>
        <v>Autoabasto</v>
      </c>
      <c r="L2782" s="37">
        <f t="shared" si="2"/>
        <v>44</v>
      </c>
      <c r="M2782" s="37">
        <f t="shared" si="3"/>
        <v>27</v>
      </c>
      <c r="N2782" s="37">
        <f t="shared" si="4"/>
        <v>10</v>
      </c>
      <c r="O2782" s="37" t="str">
        <f t="array" ref="O2782">IFERROR(XLOOKUP(K2782,'Tipo de carga'!B:B,'Tipo de carga'!C:C))</f>
        <v>Diesel</v>
      </c>
    </row>
    <row r="2783">
      <c r="A2783" s="36">
        <v>1759.0</v>
      </c>
      <c r="B2783" s="37" t="str">
        <f>IFERROR(VLOOKUP(A2783,'asig octubre'!$A$2:$C$442,3,0))</f>
        <v>Liverpool Local</v>
      </c>
      <c r="C2783" s="37" t="str">
        <f>IFERROR(VLOOKUP(A2783,'asig octubre'!$A$2:$B$442,2,0))</f>
        <v>EC-01</v>
      </c>
      <c r="D2783" s="38">
        <v>45592.67663194444</v>
      </c>
      <c r="E2783" s="36" t="s">
        <v>423</v>
      </c>
      <c r="F2783" s="37" t="str">
        <f t="array" ref="F2783">IFERROR(XLOOKUP(E2783,Operadores!A:A,Operadores!B:B))</f>
        <v>PERANT</v>
      </c>
      <c r="G2783" s="36" t="s">
        <v>72</v>
      </c>
      <c r="H2783" s="39">
        <v>19.38998</v>
      </c>
      <c r="I2783" s="40">
        <v>508.0</v>
      </c>
      <c r="J2783" s="41">
        <f t="shared" si="5"/>
        <v>9850.10984</v>
      </c>
      <c r="K2783" s="37" t="str">
        <f t="array" ref="K2783">IFERROR(XLOOKUP(G2783,'Tipo de carga'!A:A,'Tipo de carga'!B:B))</f>
        <v>Autoabasto</v>
      </c>
      <c r="L2783" s="37">
        <f t="shared" si="2"/>
        <v>44</v>
      </c>
      <c r="M2783" s="37">
        <f t="shared" si="3"/>
        <v>27</v>
      </c>
      <c r="N2783" s="37">
        <f t="shared" si="4"/>
        <v>10</v>
      </c>
      <c r="O2783" s="37" t="str">
        <f t="array" ref="O2783">IFERROR(XLOOKUP(K2783,'Tipo de carga'!B:B,'Tipo de carga'!C:C))</f>
        <v>Diesel</v>
      </c>
    </row>
    <row r="2784">
      <c r="A2784" s="36">
        <v>1720.0</v>
      </c>
      <c r="B2784" s="37" t="str">
        <f>IFERROR(VLOOKUP(A2784,'asig octubre'!$A$2:$C$442,3,0))</f>
        <v>Pilgrims Tepo</v>
      </c>
      <c r="C2784" s="37" t="str">
        <f>IFERROR(VLOOKUP(A2784,'asig octubre'!$A$2:$B$442,2,0))</f>
        <v>EC-02</v>
      </c>
      <c r="D2784" s="38">
        <v>45592.66189814815</v>
      </c>
      <c r="E2784" s="36" t="s">
        <v>478</v>
      </c>
      <c r="F2784" s="37" t="str">
        <f t="array" ref="F2784">IFERROR(XLOOKUP(E2784,Operadores!A:A,Operadores!B:B))</f>
        <v>CHAJUA01</v>
      </c>
      <c r="G2784" s="36" t="s">
        <v>72</v>
      </c>
      <c r="H2784" s="39">
        <v>19.38998</v>
      </c>
      <c r="I2784" s="40">
        <v>139.0</v>
      </c>
      <c r="J2784" s="41">
        <f t="shared" si="5"/>
        <v>2695.20722</v>
      </c>
      <c r="K2784" s="37" t="str">
        <f t="array" ref="K2784">IFERROR(XLOOKUP(G2784,'Tipo de carga'!A:A,'Tipo de carga'!B:B))</f>
        <v>Autoabasto</v>
      </c>
      <c r="L2784" s="37">
        <f t="shared" si="2"/>
        <v>44</v>
      </c>
      <c r="M2784" s="37">
        <f t="shared" si="3"/>
        <v>27</v>
      </c>
      <c r="N2784" s="37">
        <f t="shared" si="4"/>
        <v>10</v>
      </c>
      <c r="O2784" s="37" t="str">
        <f t="array" ref="O2784">IFERROR(XLOOKUP(K2784,'Tipo de carga'!B:B,'Tipo de carga'!C:C))</f>
        <v>Diesel</v>
      </c>
    </row>
    <row r="2785">
      <c r="A2785" s="36">
        <v>1861.0</v>
      </c>
      <c r="B2785" s="37" t="str">
        <f>IFERROR(VLOOKUP(A2785,'asig octubre'!$A$2:$C$442,3,0))</f>
        <v>Pilgrims Tepo</v>
      </c>
      <c r="C2785" s="37" t="str">
        <f>IFERROR(VLOOKUP(A2785,'asig octubre'!$A$2:$B$442,2,0))</f>
        <v>EC-02</v>
      </c>
      <c r="D2785" s="38">
        <v>45592.655752314815</v>
      </c>
      <c r="E2785" s="36" t="s">
        <v>330</v>
      </c>
      <c r="F2785" s="37" t="str">
        <f t="array" ref="F2785">IFERROR(XLOOKUP(E2785,Operadores!A:A,Operadores!B:B))</f>
        <v>JIMJOR</v>
      </c>
      <c r="G2785" s="36" t="s">
        <v>72</v>
      </c>
      <c r="H2785" s="39">
        <v>19.38998</v>
      </c>
      <c r="I2785" s="40">
        <v>156.0</v>
      </c>
      <c r="J2785" s="41">
        <f t="shared" si="5"/>
        <v>3024.83688</v>
      </c>
      <c r="K2785" s="37" t="str">
        <f t="array" ref="K2785">IFERROR(XLOOKUP(G2785,'Tipo de carga'!A:A,'Tipo de carga'!B:B))</f>
        <v>Autoabasto</v>
      </c>
      <c r="L2785" s="37">
        <f t="shared" si="2"/>
        <v>44</v>
      </c>
      <c r="M2785" s="37">
        <f t="shared" si="3"/>
        <v>27</v>
      </c>
      <c r="N2785" s="37">
        <f t="shared" si="4"/>
        <v>10</v>
      </c>
      <c r="O2785" s="37" t="str">
        <f t="array" ref="O2785">IFERROR(XLOOKUP(K2785,'Tipo de carga'!B:B,'Tipo de carga'!C:C))</f>
        <v>Diesel</v>
      </c>
    </row>
    <row r="2786">
      <c r="A2786" s="36">
        <v>1986.0</v>
      </c>
      <c r="B2786" s="37" t="str">
        <f>IFERROR(VLOOKUP(A2786,'asig octubre'!$A$2:$C$442,3,0))</f>
        <v>MeLi asignado SD</v>
      </c>
      <c r="C2786" s="37" t="str">
        <f>IFERROR(VLOOKUP(A2786,'asig octubre'!$A$2:$B$442,2,0))</f>
        <v>EC-05</v>
      </c>
      <c r="D2786" s="38">
        <v>45592.64758101852</v>
      </c>
      <c r="E2786" s="36" t="s">
        <v>387</v>
      </c>
      <c r="F2786" s="37" t="str">
        <f t="array" ref="F2786">IFERROR(XLOOKUP(E2786,Operadores!A:A,Operadores!B:B))</f>
        <v>SOSMAR</v>
      </c>
      <c r="G2786" s="36" t="s">
        <v>72</v>
      </c>
      <c r="H2786" s="39">
        <v>19.38998</v>
      </c>
      <c r="I2786" s="40">
        <v>665.0</v>
      </c>
      <c r="J2786" s="41">
        <f t="shared" si="5"/>
        <v>12894.3367</v>
      </c>
      <c r="K2786" s="37" t="str">
        <f t="array" ref="K2786">IFERROR(XLOOKUP(G2786,'Tipo de carga'!A:A,'Tipo de carga'!B:B))</f>
        <v>Autoabasto</v>
      </c>
      <c r="L2786" s="37">
        <f t="shared" si="2"/>
        <v>44</v>
      </c>
      <c r="M2786" s="37">
        <f t="shared" si="3"/>
        <v>27</v>
      </c>
      <c r="N2786" s="37">
        <f t="shared" si="4"/>
        <v>10</v>
      </c>
      <c r="O2786" s="37" t="str">
        <f t="array" ref="O2786">IFERROR(XLOOKUP(K2786,'Tipo de carga'!B:B,'Tipo de carga'!C:C))</f>
        <v>Diesel</v>
      </c>
    </row>
    <row r="2787">
      <c r="A2787" s="36">
        <v>1825.0</v>
      </c>
      <c r="B2787" s="37" t="str">
        <f>IFERROR(VLOOKUP(A2787,'asig octubre'!$A$2:$C$442,3,0))</f>
        <v>Circuitos</v>
      </c>
      <c r="C2787" s="37" t="str">
        <f>IFERROR(VLOOKUP(A2787,'asig octubre'!$A$2:$B$442,2,0))</f>
        <v>EC-03</v>
      </c>
      <c r="D2787" s="38">
        <v>45592.63398148148</v>
      </c>
      <c r="E2787" s="36" t="s">
        <v>346</v>
      </c>
      <c r="F2787" s="37" t="str">
        <f t="array" ref="F2787">IFERROR(XLOOKUP(E2787,Operadores!A:A,Operadores!B:B))</f>
        <v>ESPIS</v>
      </c>
      <c r="G2787" s="36" t="s">
        <v>72</v>
      </c>
      <c r="H2787" s="39">
        <v>19.38998</v>
      </c>
      <c r="I2787" s="40">
        <v>670.0</v>
      </c>
      <c r="J2787" s="41">
        <f t="shared" si="5"/>
        <v>12991.2866</v>
      </c>
      <c r="K2787" s="37" t="str">
        <f t="array" ref="K2787">IFERROR(XLOOKUP(G2787,'Tipo de carga'!A:A,'Tipo de carga'!B:B))</f>
        <v>Autoabasto</v>
      </c>
      <c r="L2787" s="37">
        <f t="shared" si="2"/>
        <v>44</v>
      </c>
      <c r="M2787" s="37">
        <f t="shared" si="3"/>
        <v>27</v>
      </c>
      <c r="N2787" s="37">
        <f t="shared" si="4"/>
        <v>10</v>
      </c>
      <c r="O2787" s="37" t="str">
        <f t="array" ref="O2787">IFERROR(XLOOKUP(K2787,'Tipo de carga'!B:B,'Tipo de carga'!C:C))</f>
        <v>Diesel</v>
      </c>
    </row>
    <row r="2788">
      <c r="A2788" s="36">
        <v>2006.0</v>
      </c>
      <c r="B2788" s="37" t="str">
        <f>IFERROR(VLOOKUP(A2788,'asig octubre'!$A$2:$C$442,3,0))</f>
        <v>MeLi Dedicado Merida</v>
      </c>
      <c r="C2788" s="37" t="str">
        <f>IFERROR(VLOOKUP(A2788,'asig octubre'!$A$2:$B$442,2,0))</f>
        <v>EC-05</v>
      </c>
      <c r="D2788" s="38">
        <v>45592.61993055556</v>
      </c>
      <c r="E2788" s="36" t="s">
        <v>482</v>
      </c>
      <c r="F2788" s="37" t="str">
        <f t="array" ref="F2788">IFERROR(XLOOKUP(E2788,Operadores!A:A,Operadores!B:B))</f>
        <v>RIVJOS</v>
      </c>
      <c r="G2788" s="36" t="s">
        <v>72</v>
      </c>
      <c r="H2788" s="39">
        <v>19.38998</v>
      </c>
      <c r="I2788" s="40">
        <v>347.0</v>
      </c>
      <c r="J2788" s="41">
        <f t="shared" si="5"/>
        <v>6728.32306</v>
      </c>
      <c r="K2788" s="37" t="str">
        <f t="array" ref="K2788">IFERROR(XLOOKUP(G2788,'Tipo de carga'!A:A,'Tipo de carga'!B:B))</f>
        <v>Autoabasto</v>
      </c>
      <c r="L2788" s="37">
        <f t="shared" si="2"/>
        <v>44</v>
      </c>
      <c r="M2788" s="37">
        <f t="shared" si="3"/>
        <v>27</v>
      </c>
      <c r="N2788" s="37">
        <f t="shared" si="4"/>
        <v>10</v>
      </c>
      <c r="O2788" s="37" t="str">
        <f t="array" ref="O2788">IFERROR(XLOOKUP(K2788,'Tipo de carga'!B:B,'Tipo de carga'!C:C))</f>
        <v>Diesel</v>
      </c>
    </row>
    <row r="2789">
      <c r="A2789" s="36">
        <v>1697.0</v>
      </c>
      <c r="B2789" s="37" t="str">
        <f>IFERROR(VLOOKUP(A2789,'asig octubre'!$A$2:$C$442,3,0))</f>
        <v>Pilgrims Tepo</v>
      </c>
      <c r="C2789" s="37" t="str">
        <f>IFERROR(VLOOKUP(A2789,'asig octubre'!$A$2:$B$442,2,0))</f>
        <v>EC-02</v>
      </c>
      <c r="D2789" s="38">
        <v>45592.6093287037</v>
      </c>
      <c r="E2789" s="36" t="s">
        <v>230</v>
      </c>
      <c r="F2789" s="37" t="str">
        <f t="array" ref="F2789">IFERROR(XLOOKUP(E2789,Operadores!A:A,Operadores!B:B))</f>
        <v>DELJOS</v>
      </c>
      <c r="G2789" s="36" t="s">
        <v>72</v>
      </c>
      <c r="H2789" s="39">
        <v>19.38998</v>
      </c>
      <c r="I2789" s="40">
        <v>474.0</v>
      </c>
      <c r="J2789" s="41">
        <f t="shared" si="5"/>
        <v>9190.85052</v>
      </c>
      <c r="K2789" s="37" t="str">
        <f t="array" ref="K2789">IFERROR(XLOOKUP(G2789,'Tipo de carga'!A:A,'Tipo de carga'!B:B))</f>
        <v>Autoabasto</v>
      </c>
      <c r="L2789" s="37">
        <f t="shared" si="2"/>
        <v>44</v>
      </c>
      <c r="M2789" s="37">
        <f t="shared" si="3"/>
        <v>27</v>
      </c>
      <c r="N2789" s="37">
        <f t="shared" si="4"/>
        <v>10</v>
      </c>
      <c r="O2789" s="37" t="str">
        <f t="array" ref="O2789">IFERROR(XLOOKUP(K2789,'Tipo de carga'!B:B,'Tipo de carga'!C:C))</f>
        <v>Diesel</v>
      </c>
    </row>
    <row r="2790">
      <c r="A2790" s="36">
        <v>1767.0</v>
      </c>
      <c r="B2790" s="37" t="str">
        <f>IFERROR(VLOOKUP(A2790,'asig octubre'!$A$2:$C$442,3,0))</f>
        <v>Pilgrims Tepo</v>
      </c>
      <c r="C2790" s="37" t="str">
        <f>IFERROR(VLOOKUP(A2790,'asig octubre'!$A$2:$B$442,2,0))</f>
        <v>EC-02</v>
      </c>
      <c r="D2790" s="38">
        <v>45592.59653935185</v>
      </c>
      <c r="E2790" s="36" t="s">
        <v>533</v>
      </c>
      <c r="F2790" s="37" t="str">
        <f t="array" ref="F2790">IFERROR(XLOOKUP(E2790,Operadores!A:A,Operadores!B:B))</f>
        <v>GALISM</v>
      </c>
      <c r="G2790" s="36" t="s">
        <v>72</v>
      </c>
      <c r="H2790" s="39">
        <v>19.38998</v>
      </c>
      <c r="I2790" s="40">
        <v>126.0</v>
      </c>
      <c r="J2790" s="41">
        <f t="shared" si="5"/>
        <v>2443.13748</v>
      </c>
      <c r="K2790" s="37" t="str">
        <f t="array" ref="K2790">IFERROR(XLOOKUP(G2790,'Tipo de carga'!A:A,'Tipo de carga'!B:B))</f>
        <v>Autoabasto</v>
      </c>
      <c r="L2790" s="37">
        <f t="shared" si="2"/>
        <v>44</v>
      </c>
      <c r="M2790" s="37">
        <f t="shared" si="3"/>
        <v>27</v>
      </c>
      <c r="N2790" s="37">
        <f t="shared" si="4"/>
        <v>10</v>
      </c>
      <c r="O2790" s="37" t="str">
        <f t="array" ref="O2790">IFERROR(XLOOKUP(K2790,'Tipo de carga'!B:B,'Tipo de carga'!C:C))</f>
        <v>Diesel</v>
      </c>
    </row>
    <row r="2791">
      <c r="A2791" s="36">
        <v>1689.0</v>
      </c>
      <c r="B2791" s="37" t="str">
        <f>IFERROR(VLOOKUP(A2791,'asig octubre'!$A$2:$C$442,3,0))</f>
        <v>Pilgrims Tepo</v>
      </c>
      <c r="C2791" s="37" t="str">
        <f>IFERROR(VLOOKUP(A2791,'asig octubre'!$A$2:$B$442,2,0))</f>
        <v>EC-02</v>
      </c>
      <c r="D2791" s="38">
        <v>45592.58965277778</v>
      </c>
      <c r="E2791" s="36" t="s">
        <v>326</v>
      </c>
      <c r="F2791" s="37" t="str">
        <f t="array" ref="F2791">IFERROR(XLOOKUP(E2791,Operadores!A:A,Operadores!B:B))</f>
        <v>SANJOR</v>
      </c>
      <c r="G2791" s="36" t="s">
        <v>72</v>
      </c>
      <c r="H2791" s="39">
        <v>19.38998</v>
      </c>
      <c r="I2791" s="40">
        <v>228.0</v>
      </c>
      <c r="J2791" s="41">
        <f t="shared" si="5"/>
        <v>4420.91544</v>
      </c>
      <c r="K2791" s="37" t="str">
        <f t="array" ref="K2791">IFERROR(XLOOKUP(G2791,'Tipo de carga'!A:A,'Tipo de carga'!B:B))</f>
        <v>Autoabasto</v>
      </c>
      <c r="L2791" s="37">
        <f t="shared" si="2"/>
        <v>44</v>
      </c>
      <c r="M2791" s="37">
        <f t="shared" si="3"/>
        <v>27</v>
      </c>
      <c r="N2791" s="37">
        <f t="shared" si="4"/>
        <v>10</v>
      </c>
      <c r="O2791" s="37" t="str">
        <f t="array" ref="O2791">IFERROR(XLOOKUP(K2791,'Tipo de carga'!B:B,'Tipo de carga'!C:C))</f>
        <v>Diesel</v>
      </c>
    </row>
    <row r="2792">
      <c r="A2792" s="36">
        <v>1757.0</v>
      </c>
      <c r="B2792" s="37" t="str">
        <f>IFERROR(VLOOKUP(A2792,'asig octubre'!$A$2:$C$442,3,0))</f>
        <v>Pilgrims Tepo</v>
      </c>
      <c r="C2792" s="37" t="str">
        <f>IFERROR(VLOOKUP(A2792,'asig octubre'!$A$2:$B$442,2,0))</f>
        <v>EC-02</v>
      </c>
      <c r="D2792" s="38">
        <v>45592.580347222225</v>
      </c>
      <c r="E2792" s="36" t="s">
        <v>171</v>
      </c>
      <c r="F2792" s="37" t="str">
        <f t="array" ref="F2792">IFERROR(XLOOKUP(E2792,Operadores!A:A,Operadores!B:B))</f>
        <v>RAMJOS</v>
      </c>
      <c r="G2792" s="36" t="s">
        <v>72</v>
      </c>
      <c r="H2792" s="39">
        <v>19.38998</v>
      </c>
      <c r="I2792" s="40">
        <v>282.0</v>
      </c>
      <c r="J2792" s="41">
        <f t="shared" si="5"/>
        <v>5467.97436</v>
      </c>
      <c r="K2792" s="37" t="str">
        <f t="array" ref="K2792">IFERROR(XLOOKUP(G2792,'Tipo de carga'!A:A,'Tipo de carga'!B:B))</f>
        <v>Autoabasto</v>
      </c>
      <c r="L2792" s="37">
        <f t="shared" si="2"/>
        <v>44</v>
      </c>
      <c r="M2792" s="37">
        <f t="shared" si="3"/>
        <v>27</v>
      </c>
      <c r="N2792" s="37">
        <f t="shared" si="4"/>
        <v>10</v>
      </c>
      <c r="O2792" s="37" t="str">
        <f t="array" ref="O2792">IFERROR(XLOOKUP(K2792,'Tipo de carga'!B:B,'Tipo de carga'!C:C))</f>
        <v>Diesel</v>
      </c>
    </row>
    <row r="2793">
      <c r="A2793" s="36">
        <v>1754.0</v>
      </c>
      <c r="B2793" s="37" t="str">
        <f>IFERROR(VLOOKUP(A2793,'asig octubre'!$A$2:$C$442,3,0))</f>
        <v>Pilgrims Tepo</v>
      </c>
      <c r="C2793" s="37" t="str">
        <f>IFERROR(VLOOKUP(A2793,'asig octubre'!$A$2:$B$442,2,0))</f>
        <v>EC-02</v>
      </c>
      <c r="D2793" s="38">
        <v>45592.57247685185</v>
      </c>
      <c r="E2793" s="36" t="s">
        <v>162</v>
      </c>
      <c r="F2793" s="37" t="str">
        <f t="array" ref="F2793">IFERROR(XLOOKUP(E2793,Operadores!A:A,Operadores!B:B))</f>
        <v>TABYAI</v>
      </c>
      <c r="G2793" s="36" t="s">
        <v>72</v>
      </c>
      <c r="H2793" s="39">
        <v>19.38998</v>
      </c>
      <c r="I2793" s="40">
        <v>298.0</v>
      </c>
      <c r="J2793" s="41">
        <f t="shared" si="5"/>
        <v>5778.21404</v>
      </c>
      <c r="K2793" s="37" t="str">
        <f t="array" ref="K2793">IFERROR(XLOOKUP(G2793,'Tipo de carga'!A:A,'Tipo de carga'!B:B))</f>
        <v>Autoabasto</v>
      </c>
      <c r="L2793" s="37">
        <f t="shared" si="2"/>
        <v>44</v>
      </c>
      <c r="M2793" s="37">
        <f t="shared" si="3"/>
        <v>27</v>
      </c>
      <c r="N2793" s="37">
        <f t="shared" si="4"/>
        <v>10</v>
      </c>
      <c r="O2793" s="37" t="str">
        <f t="array" ref="O2793">IFERROR(XLOOKUP(K2793,'Tipo de carga'!B:B,'Tipo de carga'!C:C))</f>
        <v>Diesel</v>
      </c>
    </row>
    <row r="2794">
      <c r="A2794" s="36">
        <v>2026.0</v>
      </c>
      <c r="B2794" s="37" t="str">
        <f>IFERROR(VLOOKUP(A2794,'asig octubre'!$A$2:$C$442,3,0))</f>
        <v>Available</v>
      </c>
      <c r="C2794" s="37" t="str">
        <f>IFERROR(VLOOKUP(A2794,'asig octubre'!$A$2:$B$442,2,0))</f>
        <v>TTE</v>
      </c>
      <c r="D2794" s="38">
        <v>45592.56275462963</v>
      </c>
      <c r="E2794" s="36" t="s">
        <v>227</v>
      </c>
      <c r="F2794" s="37" t="str">
        <f t="array" ref="F2794">IFERROR(XLOOKUP(E2794,Operadores!A:A,Operadores!B:B))</f>
        <v>PERAN01</v>
      </c>
      <c r="G2794" s="36" t="s">
        <v>72</v>
      </c>
      <c r="H2794" s="39">
        <v>19.38998</v>
      </c>
      <c r="I2794" s="40">
        <v>301.0</v>
      </c>
      <c r="J2794" s="41">
        <f t="shared" si="5"/>
        <v>5836.38398</v>
      </c>
      <c r="K2794" s="37" t="str">
        <f t="array" ref="K2794">IFERROR(XLOOKUP(G2794,'Tipo de carga'!A:A,'Tipo de carga'!B:B))</f>
        <v>Autoabasto</v>
      </c>
      <c r="L2794" s="37">
        <f t="shared" si="2"/>
        <v>44</v>
      </c>
      <c r="M2794" s="37">
        <f t="shared" si="3"/>
        <v>27</v>
      </c>
      <c r="N2794" s="37">
        <f t="shared" si="4"/>
        <v>10</v>
      </c>
      <c r="O2794" s="37" t="str">
        <f t="array" ref="O2794">IFERROR(XLOOKUP(K2794,'Tipo de carga'!B:B,'Tipo de carga'!C:C))</f>
        <v>Diesel</v>
      </c>
    </row>
    <row r="2795">
      <c r="A2795" s="36">
        <v>1688.0</v>
      </c>
      <c r="B2795" s="37" t="str">
        <f>IFERROR(VLOOKUP(A2795,'asig octubre'!$A$2:$C$442,3,0))</f>
        <v>Pilgrims Tepo</v>
      </c>
      <c r="C2795" s="37" t="str">
        <f>IFERROR(VLOOKUP(A2795,'asig octubre'!$A$2:$B$442,2,0))</f>
        <v>EC-02</v>
      </c>
      <c r="D2795" s="38">
        <v>45592.55443287037</v>
      </c>
      <c r="E2795" s="36" t="s">
        <v>428</v>
      </c>
      <c r="F2795" s="37" t="str">
        <f t="array" ref="F2795">IFERROR(XLOOKUP(E2795,Operadores!A:A,Operadores!B:B))</f>
        <v>MARADO</v>
      </c>
      <c r="G2795" s="36" t="s">
        <v>72</v>
      </c>
      <c r="H2795" s="39">
        <v>19.38998</v>
      </c>
      <c r="I2795" s="40">
        <v>130.0</v>
      </c>
      <c r="J2795" s="41">
        <f t="shared" si="5"/>
        <v>2520.6974</v>
      </c>
      <c r="K2795" s="37" t="str">
        <f t="array" ref="K2795">IFERROR(XLOOKUP(G2795,'Tipo de carga'!A:A,'Tipo de carga'!B:B))</f>
        <v>Autoabasto</v>
      </c>
      <c r="L2795" s="37">
        <f t="shared" si="2"/>
        <v>44</v>
      </c>
      <c r="M2795" s="37">
        <f t="shared" si="3"/>
        <v>27</v>
      </c>
      <c r="N2795" s="37">
        <f t="shared" si="4"/>
        <v>10</v>
      </c>
      <c r="O2795" s="37" t="str">
        <f t="array" ref="O2795">IFERROR(XLOOKUP(K2795,'Tipo de carga'!B:B,'Tipo de carga'!C:C))</f>
        <v>Diesel</v>
      </c>
    </row>
    <row r="2796">
      <c r="A2796" s="36">
        <v>1752.0</v>
      </c>
      <c r="B2796" s="37" t="str">
        <f>IFERROR(VLOOKUP(A2796,'asig octubre'!$A$2:$C$442,3,0))</f>
        <v>Liverpool Local</v>
      </c>
      <c r="C2796" s="37" t="str">
        <f>IFERROR(VLOOKUP(A2796,'asig octubre'!$A$2:$B$442,2,0))</f>
        <v>EC-01</v>
      </c>
      <c r="D2796" s="38">
        <v>45592.548368055555</v>
      </c>
      <c r="E2796" s="36" t="s">
        <v>182</v>
      </c>
      <c r="F2796" s="37" t="str">
        <f t="array" ref="F2796">IFERROR(XLOOKUP(E2796,Operadores!A:A,Operadores!B:B))</f>
        <v>ROBJUA01</v>
      </c>
      <c r="G2796" s="36" t="s">
        <v>72</v>
      </c>
      <c r="H2796" s="39">
        <v>19.38998</v>
      </c>
      <c r="I2796" s="40">
        <v>507.0</v>
      </c>
      <c r="J2796" s="41">
        <f t="shared" si="5"/>
        <v>9830.71986</v>
      </c>
      <c r="K2796" s="37" t="str">
        <f t="array" ref="K2796">IFERROR(XLOOKUP(G2796,'Tipo de carga'!A:A,'Tipo de carga'!B:B))</f>
        <v>Autoabasto</v>
      </c>
      <c r="L2796" s="37">
        <f t="shared" si="2"/>
        <v>44</v>
      </c>
      <c r="M2796" s="37">
        <f t="shared" si="3"/>
        <v>27</v>
      </c>
      <c r="N2796" s="37">
        <f t="shared" si="4"/>
        <v>10</v>
      </c>
      <c r="O2796" s="37" t="str">
        <f t="array" ref="O2796">IFERROR(XLOOKUP(K2796,'Tipo de carga'!B:B,'Tipo de carga'!C:C))</f>
        <v>Diesel</v>
      </c>
    </row>
    <row r="2797">
      <c r="A2797" s="36">
        <v>1907.0</v>
      </c>
      <c r="B2797" s="37" t="str">
        <f>IFERROR(VLOOKUP(A2797,'asig octubre'!$A$2:$C$442,3,0))</f>
        <v>PISA Gdl</v>
      </c>
      <c r="C2797" s="37" t="str">
        <f>IFERROR(VLOOKUP(A2797,'asig octubre'!$A$2:$B$442,2,0))</f>
        <v>EC-06</v>
      </c>
      <c r="D2797" s="38">
        <v>45592.53888888889</v>
      </c>
      <c r="E2797" s="36" t="s">
        <v>201</v>
      </c>
      <c r="F2797" s="37" t="str">
        <f t="array" ref="F2797">IFERROR(XLOOKUP(E2797,Operadores!A:A,Operadores!B:B))</f>
        <v>CARJOR</v>
      </c>
      <c r="G2797" s="36" t="s">
        <v>72</v>
      </c>
      <c r="H2797" s="39">
        <v>19.38998</v>
      </c>
      <c r="I2797" s="40">
        <v>191.0</v>
      </c>
      <c r="J2797" s="41">
        <f t="shared" si="5"/>
        <v>3703.48618</v>
      </c>
      <c r="K2797" s="37" t="str">
        <f t="array" ref="K2797">IFERROR(XLOOKUP(G2797,'Tipo de carga'!A:A,'Tipo de carga'!B:B))</f>
        <v>Autoabasto</v>
      </c>
      <c r="L2797" s="37">
        <f t="shared" si="2"/>
        <v>44</v>
      </c>
      <c r="M2797" s="37">
        <f t="shared" si="3"/>
        <v>27</v>
      </c>
      <c r="N2797" s="37">
        <f t="shared" si="4"/>
        <v>10</v>
      </c>
      <c r="O2797" s="37" t="str">
        <f t="array" ref="O2797">IFERROR(XLOOKUP(K2797,'Tipo de carga'!B:B,'Tipo de carga'!C:C))</f>
        <v>Diesel</v>
      </c>
    </row>
    <row r="2798">
      <c r="A2798" s="36">
        <v>1952.0</v>
      </c>
      <c r="B2798" s="37" t="str">
        <f>IFERROR(VLOOKUP(A2798,'asig octubre'!$A$2:$C$442,3,0))</f>
        <v>MeLi asignado SD</v>
      </c>
      <c r="C2798" s="37" t="str">
        <f>IFERROR(VLOOKUP(A2798,'asig octubre'!$A$2:$B$442,2,0))</f>
        <v>EC-05</v>
      </c>
      <c r="D2798" s="38">
        <v>45592.526875</v>
      </c>
      <c r="E2798" s="36" t="s">
        <v>462</v>
      </c>
      <c r="F2798" s="37" t="str">
        <f t="array" ref="F2798">IFERROR(XLOOKUP(E2798,Operadores!A:A,Operadores!B:B))</f>
        <v>NAVLUI</v>
      </c>
      <c r="G2798" s="36" t="s">
        <v>72</v>
      </c>
      <c r="H2798" s="39">
        <v>19.38998</v>
      </c>
      <c r="I2798" s="40">
        <v>681.0</v>
      </c>
      <c r="J2798" s="41">
        <f t="shared" si="5"/>
        <v>13204.57638</v>
      </c>
      <c r="K2798" s="37" t="str">
        <f t="array" ref="K2798">IFERROR(XLOOKUP(G2798,'Tipo de carga'!A:A,'Tipo de carga'!B:B))</f>
        <v>Autoabasto</v>
      </c>
      <c r="L2798" s="37">
        <f t="shared" si="2"/>
        <v>44</v>
      </c>
      <c r="M2798" s="37">
        <f t="shared" si="3"/>
        <v>27</v>
      </c>
      <c r="N2798" s="37">
        <f t="shared" si="4"/>
        <v>10</v>
      </c>
      <c r="O2798" s="37" t="str">
        <f t="array" ref="O2798">IFERROR(XLOOKUP(K2798,'Tipo de carga'!B:B,'Tipo de carga'!C:C))</f>
        <v>Diesel</v>
      </c>
    </row>
    <row r="2799">
      <c r="A2799" s="36"/>
      <c r="B2799" s="37" t="str">
        <f>IFERROR(VLOOKUP(A2799,'asig octubre'!$A$2:$C$442,3,0))</f>
        <v/>
      </c>
      <c r="C2799" s="37" t="str">
        <f>IFERROR(VLOOKUP(A2799,'asig octubre'!$A$2:$B$442,2,0))</f>
        <v/>
      </c>
      <c r="D2799" s="38">
        <v>45592.47052083333</v>
      </c>
      <c r="E2799" s="36"/>
      <c r="F2799" s="37" t="str">
        <f t="array" ref="F2799">IFERROR(XLOOKUP(E2799,Operadores!A:A,Operadores!B:B))</f>
        <v/>
      </c>
      <c r="G2799" s="36" t="s">
        <v>72</v>
      </c>
      <c r="H2799" s="39">
        <v>19.38998</v>
      </c>
      <c r="I2799" s="40">
        <v>330.0</v>
      </c>
      <c r="J2799" s="41">
        <f t="shared" si="5"/>
        <v>6398.6934</v>
      </c>
      <c r="K2799" s="37" t="str">
        <f t="array" ref="K2799">IFERROR(XLOOKUP(G2799,'Tipo de carga'!A:A,'Tipo de carga'!B:B))</f>
        <v>Autoabasto</v>
      </c>
      <c r="L2799" s="37">
        <f t="shared" si="2"/>
        <v>44</v>
      </c>
      <c r="M2799" s="37">
        <f t="shared" si="3"/>
        <v>27</v>
      </c>
      <c r="N2799" s="37">
        <f t="shared" si="4"/>
        <v>10</v>
      </c>
      <c r="O2799" s="37" t="str">
        <f t="array" ref="O2799">IFERROR(XLOOKUP(K2799,'Tipo de carga'!B:B,'Tipo de carga'!C:C))</f>
        <v>Diesel</v>
      </c>
    </row>
    <row r="2800">
      <c r="A2800" s="36">
        <v>2012.0</v>
      </c>
      <c r="B2800" s="37" t="str">
        <f>IFERROR(VLOOKUP(A2800,'asig octubre'!$A$2:$C$442,3,0))</f>
        <v>Sayer Sencillo</v>
      </c>
      <c r="C2800" s="37" t="str">
        <f>IFERROR(VLOOKUP(A2800,'asig octubre'!$A$2:$B$442,2,0))</f>
        <v>EC-04</v>
      </c>
      <c r="D2800" s="38">
        <v>45592.99340277778</v>
      </c>
      <c r="E2800" s="36" t="s">
        <v>247</v>
      </c>
      <c r="F2800" s="37" t="str">
        <f t="array" ref="F2800">IFERROR(XLOOKUP(E2800,Operadores!A:A,Operadores!B:B))</f>
        <v>ZUGRO</v>
      </c>
      <c r="G2800" s="36" t="s">
        <v>19</v>
      </c>
      <c r="H2800" s="39">
        <v>19.41584</v>
      </c>
      <c r="I2800" s="40">
        <v>630.0</v>
      </c>
      <c r="J2800" s="41">
        <f t="shared" si="5"/>
        <v>12231.9792</v>
      </c>
      <c r="K2800" s="37" t="str">
        <f t="array" ref="K2800">IFERROR(XLOOKUP(G2800,'Tipo de carga'!A:A,'Tipo de carga'!B:B))</f>
        <v>Autoabasto</v>
      </c>
      <c r="L2800" s="37">
        <f t="shared" si="2"/>
        <v>44</v>
      </c>
      <c r="M2800" s="37">
        <f t="shared" si="3"/>
        <v>27</v>
      </c>
      <c r="N2800" s="37">
        <f t="shared" si="4"/>
        <v>10</v>
      </c>
      <c r="O2800" s="37" t="str">
        <f t="array" ref="O2800">IFERROR(XLOOKUP(K2800,'Tipo de carga'!B:B,'Tipo de carga'!C:C))</f>
        <v>Diesel</v>
      </c>
    </row>
    <row r="2801">
      <c r="A2801" s="36">
        <v>1966.0</v>
      </c>
      <c r="B2801" s="37" t="str">
        <f>IFERROR(VLOOKUP(A2801,'asig octubre'!$A$2:$C$442,3,0))</f>
        <v>Sayer Sencillo</v>
      </c>
      <c r="C2801" s="37" t="str">
        <f>IFERROR(VLOOKUP(A2801,'asig octubre'!$A$2:$B$442,2,0))</f>
        <v>EC-04</v>
      </c>
      <c r="D2801" s="38">
        <v>45592.624074074076</v>
      </c>
      <c r="E2801" s="36" t="s">
        <v>28</v>
      </c>
      <c r="F2801" s="37" t="str">
        <f t="array" ref="F2801">IFERROR(XLOOKUP(E2801,Operadores!A:A,Operadores!B:B))</f>
        <v>SANJE01</v>
      </c>
      <c r="G2801" s="36" t="s">
        <v>19</v>
      </c>
      <c r="H2801" s="39">
        <v>19.41584</v>
      </c>
      <c r="I2801" s="40">
        <v>450.0</v>
      </c>
      <c r="J2801" s="41">
        <f t="shared" si="5"/>
        <v>8737.128</v>
      </c>
      <c r="K2801" s="37" t="str">
        <f t="array" ref="K2801">IFERROR(XLOOKUP(G2801,'Tipo de carga'!A:A,'Tipo de carga'!B:B))</f>
        <v>Autoabasto</v>
      </c>
      <c r="L2801" s="37">
        <f t="shared" si="2"/>
        <v>44</v>
      </c>
      <c r="M2801" s="37">
        <f t="shared" si="3"/>
        <v>27</v>
      </c>
      <c r="N2801" s="37">
        <f t="shared" si="4"/>
        <v>10</v>
      </c>
      <c r="O2801" s="37" t="str">
        <f t="array" ref="O2801">IFERROR(XLOOKUP(K2801,'Tipo de carga'!B:B,'Tipo de carga'!C:C))</f>
        <v>Diesel</v>
      </c>
    </row>
    <row r="2802">
      <c r="A2802" s="36">
        <v>1790.0</v>
      </c>
      <c r="B2802" s="37" t="str">
        <f>IFERROR(VLOOKUP(A2802,'asig octubre'!$A$2:$C$442,3,0))</f>
        <v>Sayer Sencillo</v>
      </c>
      <c r="C2802" s="37" t="str">
        <f>IFERROR(VLOOKUP(A2802,'asig octubre'!$A$2:$B$442,2,0))</f>
        <v>EC-04</v>
      </c>
      <c r="D2802" s="38">
        <v>45592.60765046296</v>
      </c>
      <c r="E2802" s="36" t="s">
        <v>263</v>
      </c>
      <c r="F2802" s="37" t="str">
        <f t="array" ref="F2802">IFERROR(XLOOKUP(E2802,Operadores!A:A,Operadores!B:B))</f>
        <v>DEJISR</v>
      </c>
      <c r="G2802" s="36" t="s">
        <v>19</v>
      </c>
      <c r="H2802" s="39">
        <v>19.41584</v>
      </c>
      <c r="I2802" s="40">
        <v>717.0</v>
      </c>
      <c r="J2802" s="41">
        <f t="shared" si="5"/>
        <v>13921.15728</v>
      </c>
      <c r="K2802" s="37" t="str">
        <f t="array" ref="K2802">IFERROR(XLOOKUP(G2802,'Tipo de carga'!A:A,'Tipo de carga'!B:B))</f>
        <v>Autoabasto</v>
      </c>
      <c r="L2802" s="37">
        <f t="shared" si="2"/>
        <v>44</v>
      </c>
      <c r="M2802" s="37">
        <f t="shared" si="3"/>
        <v>27</v>
      </c>
      <c r="N2802" s="37">
        <f t="shared" si="4"/>
        <v>10</v>
      </c>
      <c r="O2802" s="37" t="str">
        <f t="array" ref="O2802">IFERROR(XLOOKUP(K2802,'Tipo de carga'!B:B,'Tipo de carga'!C:C))</f>
        <v>Diesel</v>
      </c>
    </row>
    <row r="2803">
      <c r="A2803" s="36">
        <v>1973.0</v>
      </c>
      <c r="B2803" s="37" t="str">
        <f>IFERROR(VLOOKUP(A2803,'asig octubre'!$A$2:$C$442,3,0))</f>
        <v>Sayer Sencillo</v>
      </c>
      <c r="C2803" s="37" t="str">
        <f>IFERROR(VLOOKUP(A2803,'asig octubre'!$A$2:$B$442,2,0))</f>
        <v>EC-04</v>
      </c>
      <c r="D2803" s="38">
        <v>45592.51530092592</v>
      </c>
      <c r="E2803" s="36" t="s">
        <v>61</v>
      </c>
      <c r="F2803" s="37" t="str">
        <f t="array" ref="F2803">IFERROR(XLOOKUP(E2803,Operadores!A:A,Operadores!B:B))</f>
        <v>MENIG</v>
      </c>
      <c r="G2803" s="36" t="s">
        <v>19</v>
      </c>
      <c r="H2803" s="39">
        <v>19.41584</v>
      </c>
      <c r="I2803" s="40">
        <v>950.0</v>
      </c>
      <c r="J2803" s="41">
        <f t="shared" si="5"/>
        <v>18445.048</v>
      </c>
      <c r="K2803" s="37" t="str">
        <f t="array" ref="K2803">IFERROR(XLOOKUP(G2803,'Tipo de carga'!A:A,'Tipo de carga'!B:B))</f>
        <v>Autoabasto</v>
      </c>
      <c r="L2803" s="37">
        <f t="shared" si="2"/>
        <v>44</v>
      </c>
      <c r="M2803" s="37">
        <f t="shared" si="3"/>
        <v>27</v>
      </c>
      <c r="N2803" s="37">
        <f t="shared" si="4"/>
        <v>10</v>
      </c>
      <c r="O2803" s="37" t="str">
        <f t="array" ref="O2803">IFERROR(XLOOKUP(K2803,'Tipo de carga'!B:B,'Tipo de carga'!C:C))</f>
        <v>Diesel</v>
      </c>
    </row>
    <row r="2804">
      <c r="A2804" s="36">
        <v>1971.0</v>
      </c>
      <c r="B2804" s="37" t="str">
        <f>IFERROR(VLOOKUP(A2804,'asig octubre'!$A$2:$C$442,3,0))</f>
        <v>Sayer Sencillo</v>
      </c>
      <c r="C2804" s="37" t="str">
        <f>IFERROR(VLOOKUP(A2804,'asig octubre'!$A$2:$B$442,2,0))</f>
        <v>EC-04</v>
      </c>
      <c r="D2804" s="38">
        <v>45592.440520833334</v>
      </c>
      <c r="E2804" s="36" t="s">
        <v>36</v>
      </c>
      <c r="F2804" s="37" t="str">
        <f t="array" ref="F2804">IFERROR(XLOOKUP(E2804,Operadores!A:A,Operadores!B:B))</f>
        <v>OLVOSX</v>
      </c>
      <c r="G2804" s="36" t="s">
        <v>19</v>
      </c>
      <c r="H2804" s="39">
        <v>19.41584</v>
      </c>
      <c r="I2804" s="40">
        <v>290.0</v>
      </c>
      <c r="J2804" s="41">
        <f t="shared" si="5"/>
        <v>5630.5936</v>
      </c>
      <c r="K2804" s="37" t="str">
        <f t="array" ref="K2804">IFERROR(XLOOKUP(G2804,'Tipo de carga'!A:A,'Tipo de carga'!B:B))</f>
        <v>Autoabasto</v>
      </c>
      <c r="L2804" s="37">
        <f t="shared" si="2"/>
        <v>44</v>
      </c>
      <c r="M2804" s="37">
        <f t="shared" si="3"/>
        <v>27</v>
      </c>
      <c r="N2804" s="37">
        <f t="shared" si="4"/>
        <v>10</v>
      </c>
      <c r="O2804" s="37" t="str">
        <f t="array" ref="O2804">IFERROR(XLOOKUP(K2804,'Tipo de carga'!B:B,'Tipo de carga'!C:C))</f>
        <v>Diesel</v>
      </c>
    </row>
    <row r="2805">
      <c r="A2805" s="36">
        <v>1948.0</v>
      </c>
      <c r="B2805" s="37" t="str">
        <f>IFERROR(VLOOKUP(A2805,'asig octubre'!$A$2:$C$442,3,0))</f>
        <v>Circuitos Mty</v>
      </c>
      <c r="C2805" s="37" t="str">
        <f>IFERROR(VLOOKUP(A2805,'asig octubre'!$A$2:$B$442,2,0))</f>
        <v>EC-07</v>
      </c>
      <c r="D2805" s="38">
        <v>45592.355104166665</v>
      </c>
      <c r="E2805" s="36" t="s">
        <v>256</v>
      </c>
      <c r="F2805" s="37" t="str">
        <f t="array" ref="F2805">IFERROR(XLOOKUP(E2805,Operadores!A:A,Operadores!B:B))</f>
        <v>MOREFR</v>
      </c>
      <c r="G2805" s="36" t="s">
        <v>19</v>
      </c>
      <c r="H2805" s="39">
        <v>19.41584</v>
      </c>
      <c r="I2805" s="40">
        <v>358.0</v>
      </c>
      <c r="J2805" s="41">
        <f t="shared" si="5"/>
        <v>6950.87072</v>
      </c>
      <c r="K2805" s="37" t="str">
        <f t="array" ref="K2805">IFERROR(XLOOKUP(G2805,'Tipo de carga'!A:A,'Tipo de carga'!B:B))</f>
        <v>Autoabasto</v>
      </c>
      <c r="L2805" s="37">
        <f t="shared" si="2"/>
        <v>44</v>
      </c>
      <c r="M2805" s="37">
        <f t="shared" si="3"/>
        <v>27</v>
      </c>
      <c r="N2805" s="37">
        <f t="shared" si="4"/>
        <v>10</v>
      </c>
      <c r="O2805" s="37" t="str">
        <f t="array" ref="O2805">IFERROR(XLOOKUP(K2805,'Tipo de carga'!B:B,'Tipo de carga'!C:C))</f>
        <v>Diesel</v>
      </c>
    </row>
    <row r="2806">
      <c r="A2806" s="36">
        <v>1940.0</v>
      </c>
      <c r="B2806" s="37" t="str">
        <f>IFERROR(VLOOKUP(A2806,'asig octubre'!$A$2:$C$442,3,0))</f>
        <v>Circuitos Mty</v>
      </c>
      <c r="C2806" s="37" t="str">
        <f>IFERROR(VLOOKUP(A2806,'asig octubre'!$A$2:$B$442,2,0))</f>
        <v>EC-07</v>
      </c>
      <c r="D2806" s="38">
        <v>45592.317141203705</v>
      </c>
      <c r="E2806" s="36" t="s">
        <v>259</v>
      </c>
      <c r="F2806" s="37" t="str">
        <f t="array" ref="F2806">IFERROR(XLOOKUP(E2806,Operadores!A:A,Operadores!B:B))</f>
        <v>FLOPE</v>
      </c>
      <c r="G2806" s="36" t="s">
        <v>19</v>
      </c>
      <c r="H2806" s="39">
        <v>19.41584</v>
      </c>
      <c r="I2806" s="40">
        <v>431.0</v>
      </c>
      <c r="J2806" s="41">
        <f t="shared" si="5"/>
        <v>8368.22704</v>
      </c>
      <c r="K2806" s="37" t="str">
        <f t="array" ref="K2806">IFERROR(XLOOKUP(G2806,'Tipo de carga'!A:A,'Tipo de carga'!B:B))</f>
        <v>Autoabasto</v>
      </c>
      <c r="L2806" s="37">
        <f t="shared" si="2"/>
        <v>44</v>
      </c>
      <c r="M2806" s="37">
        <f t="shared" si="3"/>
        <v>27</v>
      </c>
      <c r="N2806" s="37">
        <f t="shared" si="4"/>
        <v>10</v>
      </c>
      <c r="O2806" s="37" t="str">
        <f t="array" ref="O2806">IFERROR(XLOOKUP(K2806,'Tipo de carga'!B:B,'Tipo de carga'!C:C))</f>
        <v>Diesel</v>
      </c>
    </row>
    <row r="2807">
      <c r="A2807" s="36">
        <v>1857.0</v>
      </c>
      <c r="B2807" s="37" t="str">
        <f>IFERROR(VLOOKUP(A2807,'asig octubre'!$A$2:$C$442,3,0))</f>
        <v>Pipas</v>
      </c>
      <c r="C2807" s="37" t="str">
        <f>IFERROR(VLOOKUP(A2807,'asig octubre'!$A$2:$B$442,2,0))</f>
        <v>EC-02</v>
      </c>
      <c r="D2807" s="38">
        <v>45592.98574074074</v>
      </c>
      <c r="E2807" s="36" t="s">
        <v>43</v>
      </c>
      <c r="F2807" s="37" t="str">
        <f t="array" ref="F2807">IFERROR(XLOOKUP(E2807,Operadores!A:A,Operadores!B:B))</f>
        <v>HERJU01</v>
      </c>
      <c r="G2807" s="36" t="s">
        <v>75</v>
      </c>
      <c r="H2807" s="39">
        <v>19.45895</v>
      </c>
      <c r="I2807" s="40">
        <v>749.0</v>
      </c>
      <c r="J2807" s="41">
        <f t="shared" si="5"/>
        <v>14574.75355</v>
      </c>
      <c r="K2807" s="37" t="str">
        <f t="array" ref="K2807">IFERROR(XLOOKUP(G2807,'Tipo de carga'!A:A,'Tipo de carga'!B:B))</f>
        <v>Autoabasto</v>
      </c>
      <c r="L2807" s="37">
        <f t="shared" si="2"/>
        <v>44</v>
      </c>
      <c r="M2807" s="37">
        <f t="shared" si="3"/>
        <v>27</v>
      </c>
      <c r="N2807" s="37">
        <f t="shared" si="4"/>
        <v>10</v>
      </c>
      <c r="O2807" s="37" t="str">
        <f t="array" ref="O2807">IFERROR(XLOOKUP(K2807,'Tipo de carga'!B:B,'Tipo de carga'!C:C))</f>
        <v>Diesel</v>
      </c>
    </row>
    <row r="2808">
      <c r="A2808" s="36">
        <v>1875.0</v>
      </c>
      <c r="B2808" s="37" t="str">
        <f>IFERROR(VLOOKUP(A2808,'asig octubre'!$A$2:$C$442,3,0))</f>
        <v>Circuitos Mty</v>
      </c>
      <c r="C2808" s="37" t="str">
        <f>IFERROR(VLOOKUP(A2808,'asig octubre'!$A$2:$B$442,2,0))</f>
        <v>EC-07</v>
      </c>
      <c r="D2808" s="38">
        <v>45592.91291666667</v>
      </c>
      <c r="E2808" s="36" t="s">
        <v>493</v>
      </c>
      <c r="F2808" s="37" t="str">
        <f t="array" ref="F2808">IFERROR(XLOOKUP(E2808,Operadores!A:A,Operadores!B:B))</f>
        <v>MARFER</v>
      </c>
      <c r="G2808" s="36" t="s">
        <v>75</v>
      </c>
      <c r="H2808" s="39">
        <v>19.45895</v>
      </c>
      <c r="I2808" s="40">
        <v>350.0</v>
      </c>
      <c r="J2808" s="41">
        <f t="shared" si="5"/>
        <v>6810.6325</v>
      </c>
      <c r="K2808" s="37" t="str">
        <f t="array" ref="K2808">IFERROR(XLOOKUP(G2808,'Tipo de carga'!A:A,'Tipo de carga'!B:B))</f>
        <v>Autoabasto</v>
      </c>
      <c r="L2808" s="37">
        <f t="shared" si="2"/>
        <v>44</v>
      </c>
      <c r="M2808" s="37">
        <f t="shared" si="3"/>
        <v>27</v>
      </c>
      <c r="N2808" s="37">
        <f t="shared" si="4"/>
        <v>10</v>
      </c>
      <c r="O2808" s="37" t="str">
        <f t="array" ref="O2808">IFERROR(XLOOKUP(K2808,'Tipo de carga'!B:B,'Tipo de carga'!C:C))</f>
        <v>Diesel</v>
      </c>
    </row>
    <row r="2809">
      <c r="A2809" s="36">
        <v>2071.0</v>
      </c>
      <c r="B2809" s="37" t="str">
        <f>IFERROR(VLOOKUP(A2809,'asig octubre'!$A$2:$C$442,3,0))</f>
        <v>Available</v>
      </c>
      <c r="C2809" s="37" t="str">
        <f>IFERROR(VLOOKUP(A2809,'asig octubre'!$A$2:$B$442,2,0))</f>
        <v>TTE</v>
      </c>
      <c r="D2809" s="38">
        <v>45592.74711805556</v>
      </c>
      <c r="E2809" s="36" t="s">
        <v>355</v>
      </c>
      <c r="F2809" s="37" t="str">
        <f t="array" ref="F2809">IFERROR(XLOOKUP(E2809,Operadores!A:A,Operadores!B:B))</f>
        <v>PERJOS</v>
      </c>
      <c r="G2809" s="36" t="s">
        <v>75</v>
      </c>
      <c r="H2809" s="39">
        <v>19.45895</v>
      </c>
      <c r="I2809" s="40">
        <v>243.0</v>
      </c>
      <c r="J2809" s="41">
        <f t="shared" si="5"/>
        <v>4728.52485</v>
      </c>
      <c r="K2809" s="37" t="str">
        <f t="array" ref="K2809">IFERROR(XLOOKUP(G2809,'Tipo de carga'!A:A,'Tipo de carga'!B:B))</f>
        <v>Autoabasto</v>
      </c>
      <c r="L2809" s="37">
        <f t="shared" si="2"/>
        <v>44</v>
      </c>
      <c r="M2809" s="37">
        <f t="shared" si="3"/>
        <v>27</v>
      </c>
      <c r="N2809" s="37">
        <f t="shared" si="4"/>
        <v>10</v>
      </c>
      <c r="O2809" s="37" t="str">
        <f t="array" ref="O2809">IFERROR(XLOOKUP(K2809,'Tipo de carga'!B:B,'Tipo de carga'!C:C))</f>
        <v>Diesel</v>
      </c>
    </row>
    <row r="2810">
      <c r="A2810" s="36">
        <v>1943.0</v>
      </c>
      <c r="B2810" s="37" t="str">
        <f>IFERROR(VLOOKUP(A2810,'asig octubre'!$A$2:$C$442,3,0))</f>
        <v>Circuitos</v>
      </c>
      <c r="C2810" s="37" t="str">
        <f>IFERROR(VLOOKUP(A2810,'asig octubre'!$A$2:$B$442,2,0))</f>
        <v>EC-03</v>
      </c>
      <c r="D2810" s="38">
        <v>45592.71939814815</v>
      </c>
      <c r="E2810" s="36" t="s">
        <v>329</v>
      </c>
      <c r="F2810" s="37" t="str">
        <f t="array" ref="F2810">IFERROR(XLOOKUP(E2810,Operadores!A:A,Operadores!B:B))</f>
        <v>RODRAU01</v>
      </c>
      <c r="G2810" s="36" t="s">
        <v>75</v>
      </c>
      <c r="H2810" s="39">
        <v>19.45895</v>
      </c>
      <c r="I2810" s="40">
        <v>173.0</v>
      </c>
      <c r="J2810" s="41">
        <f t="shared" si="5"/>
        <v>3366.39835</v>
      </c>
      <c r="K2810" s="37" t="str">
        <f t="array" ref="K2810">IFERROR(XLOOKUP(G2810,'Tipo de carga'!A:A,'Tipo de carga'!B:B))</f>
        <v>Autoabasto</v>
      </c>
      <c r="L2810" s="37">
        <f t="shared" si="2"/>
        <v>44</v>
      </c>
      <c r="M2810" s="37">
        <f t="shared" si="3"/>
        <v>27</v>
      </c>
      <c r="N2810" s="37">
        <f t="shared" si="4"/>
        <v>10</v>
      </c>
      <c r="O2810" s="37" t="str">
        <f t="array" ref="O2810">IFERROR(XLOOKUP(K2810,'Tipo de carga'!B:B,'Tipo de carga'!C:C))</f>
        <v>Diesel</v>
      </c>
    </row>
    <row r="2811">
      <c r="A2811" s="36">
        <v>2019.0</v>
      </c>
      <c r="B2811" s="37" t="str">
        <f>IFERROR(VLOOKUP(A2811,'asig octubre'!$A$2:$C$442,3,0))</f>
        <v>MeLi asignado SD</v>
      </c>
      <c r="C2811" s="37" t="str">
        <f>IFERROR(VLOOKUP(A2811,'asig octubre'!$A$2:$B$442,2,0))</f>
        <v>EC-05</v>
      </c>
      <c r="D2811" s="38">
        <v>45592.815092592595</v>
      </c>
      <c r="E2811" s="36" t="s">
        <v>207</v>
      </c>
      <c r="F2811" s="37" t="str">
        <f t="array" ref="F2811">IFERROR(XLOOKUP(E2811,Operadores!A:A,Operadores!B:B))</f>
        <v>HERJOS08</v>
      </c>
      <c r="G2811" s="36" t="s">
        <v>274</v>
      </c>
      <c r="H2811" s="39">
        <v>19.76</v>
      </c>
      <c r="I2811" s="40">
        <v>430.0</v>
      </c>
      <c r="J2811" s="41">
        <f t="shared" si="5"/>
        <v>8496.8</v>
      </c>
      <c r="K2811" s="37" t="str">
        <f t="array" ref="K2811">IFERROR(XLOOKUP(G2811,'Tipo de carga'!A:A,'Tipo de carga'!B:B))</f>
        <v>Autoabasto</v>
      </c>
      <c r="L2811" s="37">
        <f t="shared" si="2"/>
        <v>44</v>
      </c>
      <c r="M2811" s="37">
        <f t="shared" si="3"/>
        <v>27</v>
      </c>
      <c r="N2811" s="37">
        <f t="shared" si="4"/>
        <v>10</v>
      </c>
      <c r="O2811" s="37" t="str">
        <f t="array" ref="O2811">IFERROR(XLOOKUP(K2811,'Tipo de carga'!B:B,'Tipo de carga'!C:C))</f>
        <v>Diesel</v>
      </c>
    </row>
    <row r="2812">
      <c r="A2812" s="36">
        <v>2014.0</v>
      </c>
      <c r="B2812" s="37" t="str">
        <f>IFERROR(VLOOKUP(A2812,'asig octubre'!$A$2:$C$442,3,0))</f>
        <v>MeLi asignado SD</v>
      </c>
      <c r="C2812" s="37" t="str">
        <f>IFERROR(VLOOKUP(A2812,'asig octubre'!$A$2:$B$442,2,0))</f>
        <v>EC-05</v>
      </c>
      <c r="D2812" s="38">
        <v>45592.7665162037</v>
      </c>
      <c r="E2812" s="36" t="s">
        <v>225</v>
      </c>
      <c r="F2812" s="37" t="str">
        <f t="array" ref="F2812">IFERROR(XLOOKUP(E2812,Operadores!A:A,Operadores!B:B))</f>
        <v>MENERNX</v>
      </c>
      <c r="G2812" s="36" t="s">
        <v>274</v>
      </c>
      <c r="H2812" s="39">
        <v>19.76</v>
      </c>
      <c r="I2812" s="40">
        <v>464.0</v>
      </c>
      <c r="J2812" s="41">
        <f t="shared" si="5"/>
        <v>9168.64</v>
      </c>
      <c r="K2812" s="37" t="str">
        <f t="array" ref="K2812">IFERROR(XLOOKUP(G2812,'Tipo de carga'!A:A,'Tipo de carga'!B:B))</f>
        <v>Autoabasto</v>
      </c>
      <c r="L2812" s="37">
        <f t="shared" si="2"/>
        <v>44</v>
      </c>
      <c r="M2812" s="37">
        <f t="shared" si="3"/>
        <v>27</v>
      </c>
      <c r="N2812" s="37">
        <f t="shared" si="4"/>
        <v>10</v>
      </c>
      <c r="O2812" s="37" t="str">
        <f t="array" ref="O2812">IFERROR(XLOOKUP(K2812,'Tipo de carga'!B:B,'Tipo de carga'!C:C))</f>
        <v>Diesel</v>
      </c>
    </row>
    <row r="2813">
      <c r="A2813" s="36">
        <v>1965.0</v>
      </c>
      <c r="B2813" s="37" t="str">
        <f>IFERROR(VLOOKUP(A2813,'asig octubre'!$A$2:$C$442,3,0))</f>
        <v>Circuitos</v>
      </c>
      <c r="C2813" s="37" t="str">
        <f>IFERROR(VLOOKUP(A2813,'asig octubre'!$A$2:$B$442,2,0))</f>
        <v>EC-03</v>
      </c>
      <c r="D2813" s="38">
        <v>45592.566875</v>
      </c>
      <c r="E2813" s="36" t="s">
        <v>181</v>
      </c>
      <c r="F2813" s="37" t="str">
        <f t="array" ref="F2813">IFERROR(XLOOKUP(E2813,Operadores!A:A,Operadores!B:B))</f>
        <v>BREISR</v>
      </c>
      <c r="G2813" s="36" t="s">
        <v>274</v>
      </c>
      <c r="H2813" s="39">
        <v>19.76</v>
      </c>
      <c r="I2813" s="40">
        <v>587.0</v>
      </c>
      <c r="J2813" s="41">
        <f t="shared" si="5"/>
        <v>11599.12</v>
      </c>
      <c r="K2813" s="37" t="str">
        <f t="array" ref="K2813">IFERROR(XLOOKUP(G2813,'Tipo de carga'!A:A,'Tipo de carga'!B:B))</f>
        <v>Autoabasto</v>
      </c>
      <c r="L2813" s="37">
        <f t="shared" si="2"/>
        <v>44</v>
      </c>
      <c r="M2813" s="37">
        <f t="shared" si="3"/>
        <v>27</v>
      </c>
      <c r="N2813" s="37">
        <f t="shared" si="4"/>
        <v>10</v>
      </c>
      <c r="O2813" s="37" t="str">
        <f t="array" ref="O2813">IFERROR(XLOOKUP(K2813,'Tipo de carga'!B:B,'Tipo de carga'!C:C))</f>
        <v>Diesel</v>
      </c>
    </row>
    <row r="2814">
      <c r="A2814" s="36">
        <v>1830.0</v>
      </c>
      <c r="B2814" s="37" t="str">
        <f>IFERROR(VLOOKUP(A2814,'asig octubre'!$A$2:$C$442,3,0))</f>
        <v>Circuitos Mty</v>
      </c>
      <c r="C2814" s="37" t="str">
        <f>IFERROR(VLOOKUP(A2814,'asig octubre'!$A$2:$B$442,2,0))</f>
        <v>EC-07</v>
      </c>
      <c r="D2814" s="38">
        <v>45592.44782407407</v>
      </c>
      <c r="E2814" s="36" t="s">
        <v>526</v>
      </c>
      <c r="F2814" s="37" t="str">
        <f t="array" ref="F2814">IFERROR(XLOOKUP(E2814,Operadores!A:A,Operadores!B:B))</f>
        <v>MORVIC</v>
      </c>
      <c r="G2814" s="36" t="s">
        <v>274</v>
      </c>
      <c r="H2814" s="39">
        <v>19.76</v>
      </c>
      <c r="I2814" s="40">
        <v>92.0</v>
      </c>
      <c r="J2814" s="41">
        <f t="shared" si="5"/>
        <v>1817.92</v>
      </c>
      <c r="K2814" s="37" t="str">
        <f t="array" ref="K2814">IFERROR(XLOOKUP(G2814,'Tipo de carga'!A:A,'Tipo de carga'!B:B))</f>
        <v>Autoabasto</v>
      </c>
      <c r="L2814" s="37">
        <f t="shared" si="2"/>
        <v>44</v>
      </c>
      <c r="M2814" s="37">
        <f t="shared" si="3"/>
        <v>27</v>
      </c>
      <c r="N2814" s="37">
        <f t="shared" si="4"/>
        <v>10</v>
      </c>
      <c r="O2814" s="37" t="str">
        <f t="array" ref="O2814">IFERROR(XLOOKUP(K2814,'Tipo de carga'!B:B,'Tipo de carga'!C:C))</f>
        <v>Diesel</v>
      </c>
    </row>
    <row r="2815">
      <c r="A2815" s="36">
        <v>2052.0</v>
      </c>
      <c r="B2815" s="37" t="str">
        <f>IFERROR(VLOOKUP(A2815,'asig octubre'!$A$2:$C$442,3,0))</f>
        <v>Patieros Crisa</v>
      </c>
      <c r="C2815" s="37" t="str">
        <f>IFERROR(VLOOKUP(A2815,'asig octubre'!$A$2:$B$442,2,0))</f>
        <v>EC-07</v>
      </c>
      <c r="D2815" s="38">
        <v>45592.445127314815</v>
      </c>
      <c r="E2815" s="36" t="s">
        <v>473</v>
      </c>
      <c r="F2815" s="37" t="str">
        <f t="array" ref="F2815">IFERROR(XLOOKUP(E2815,Operadores!A:A,Operadores!B:B))</f>
        <v>TRIJUA</v>
      </c>
      <c r="G2815" s="36" t="s">
        <v>274</v>
      </c>
      <c r="H2815" s="39">
        <v>19.76</v>
      </c>
      <c r="I2815" s="40">
        <v>69.0</v>
      </c>
      <c r="J2815" s="41">
        <f t="shared" si="5"/>
        <v>1363.44</v>
      </c>
      <c r="K2815" s="37" t="str">
        <f t="array" ref="K2815">IFERROR(XLOOKUP(G2815,'Tipo de carga'!A:A,'Tipo de carga'!B:B))</f>
        <v>Autoabasto</v>
      </c>
      <c r="L2815" s="37">
        <f t="shared" si="2"/>
        <v>44</v>
      </c>
      <c r="M2815" s="37">
        <f t="shared" si="3"/>
        <v>27</v>
      </c>
      <c r="N2815" s="37">
        <f t="shared" si="4"/>
        <v>10</v>
      </c>
      <c r="O2815" s="37" t="str">
        <f t="array" ref="O2815">IFERROR(XLOOKUP(K2815,'Tipo de carga'!B:B,'Tipo de carga'!C:C))</f>
        <v>Diesel</v>
      </c>
    </row>
    <row r="2816">
      <c r="A2816" s="36">
        <v>2060.0</v>
      </c>
      <c r="B2816" s="37" t="str">
        <f>IFERROR(VLOOKUP(A2816,'asig octubre'!$A$2:$C$442,3,0))</f>
        <v>Available</v>
      </c>
      <c r="C2816" s="37" t="str">
        <f>IFERROR(VLOOKUP(A2816,'asig octubre'!$A$2:$B$442,2,0))</f>
        <v>TTE</v>
      </c>
      <c r="D2816" s="38">
        <v>45592.37752314815</v>
      </c>
      <c r="E2816" s="36" t="s">
        <v>317</v>
      </c>
      <c r="F2816" s="37" t="str">
        <f t="array" ref="F2816">IFERROR(XLOOKUP(E2816,Operadores!A:A,Operadores!B:B))</f>
        <v>VALGUS</v>
      </c>
      <c r="G2816" s="36" t="s">
        <v>274</v>
      </c>
      <c r="H2816" s="39">
        <v>19.76</v>
      </c>
      <c r="I2816" s="40">
        <v>500.0</v>
      </c>
      <c r="J2816" s="41">
        <f t="shared" si="5"/>
        <v>9880</v>
      </c>
      <c r="K2816" s="37" t="str">
        <f t="array" ref="K2816">IFERROR(XLOOKUP(G2816,'Tipo de carga'!A:A,'Tipo de carga'!B:B))</f>
        <v>Autoabasto</v>
      </c>
      <c r="L2816" s="37">
        <f t="shared" si="2"/>
        <v>44</v>
      </c>
      <c r="M2816" s="37">
        <f t="shared" si="3"/>
        <v>27</v>
      </c>
      <c r="N2816" s="37">
        <f t="shared" si="4"/>
        <v>10</v>
      </c>
      <c r="O2816" s="37" t="str">
        <f t="array" ref="O2816">IFERROR(XLOOKUP(K2816,'Tipo de carga'!B:B,'Tipo de carga'!C:C))</f>
        <v>Diesel</v>
      </c>
    </row>
    <row r="2817">
      <c r="A2817" s="36">
        <v>2044.0</v>
      </c>
      <c r="B2817" s="37" t="str">
        <f>IFERROR(VLOOKUP(A2817,'asig octubre'!$A$2:$C$442,3,0))</f>
        <v>Available</v>
      </c>
      <c r="C2817" s="37" t="str">
        <f>IFERROR(VLOOKUP(A2817,'asig octubre'!$A$2:$B$442,2,0))</f>
        <v>TTE</v>
      </c>
      <c r="D2817" s="38">
        <v>45592.37394675926</v>
      </c>
      <c r="E2817" s="36" t="s">
        <v>362</v>
      </c>
      <c r="F2817" s="37" t="str">
        <f t="array" ref="F2817">IFERROR(XLOOKUP(E2817,Operadores!A:A,Operadores!B:B))</f>
        <v>HUIRA</v>
      </c>
      <c r="G2817" s="36" t="s">
        <v>274</v>
      </c>
      <c r="H2817" s="39">
        <v>19.76</v>
      </c>
      <c r="I2817" s="40">
        <v>470.0</v>
      </c>
      <c r="J2817" s="41">
        <f t="shared" si="5"/>
        <v>9287.2</v>
      </c>
      <c r="K2817" s="37" t="str">
        <f t="array" ref="K2817">IFERROR(XLOOKUP(G2817,'Tipo de carga'!A:A,'Tipo de carga'!B:B))</f>
        <v>Autoabasto</v>
      </c>
      <c r="L2817" s="37">
        <f t="shared" si="2"/>
        <v>44</v>
      </c>
      <c r="M2817" s="37">
        <f t="shared" si="3"/>
        <v>27</v>
      </c>
      <c r="N2817" s="37">
        <f t="shared" si="4"/>
        <v>10</v>
      </c>
      <c r="O2817" s="37" t="str">
        <f t="array" ref="O2817">IFERROR(XLOOKUP(K2817,'Tipo de carga'!B:B,'Tipo de carga'!C:C))</f>
        <v>Diesel</v>
      </c>
    </row>
    <row r="2818">
      <c r="A2818" s="36">
        <v>1900.0</v>
      </c>
      <c r="B2818" s="37" t="str">
        <f>IFERROR(VLOOKUP(A2818,'asig octubre'!$A$2:$C$442,3,0))</f>
        <v>Full Liver</v>
      </c>
      <c r="C2818" s="37" t="str">
        <f>IFERROR(VLOOKUP(A2818,'asig octubre'!$A$2:$B$442,2,0))</f>
        <v>EC-01</v>
      </c>
      <c r="D2818" s="38">
        <v>45592.925729166665</v>
      </c>
      <c r="E2818" s="36" t="s">
        <v>336</v>
      </c>
      <c r="F2818" s="37" t="str">
        <f t="array" ref="F2818">IFERROR(XLOOKUP(E2818,Operadores!A:A,Operadores!B:B))</f>
        <v>BUEMA</v>
      </c>
      <c r="G2818" s="36" t="s">
        <v>42</v>
      </c>
      <c r="H2818" s="39">
        <v>19.80377</v>
      </c>
      <c r="I2818" s="40">
        <v>300.0</v>
      </c>
      <c r="J2818" s="41">
        <f t="shared" si="5"/>
        <v>5941.131</v>
      </c>
      <c r="K2818" s="37" t="str">
        <f t="array" ref="K2818">IFERROR(XLOOKUP(G2818,'Tipo de carga'!A:A,'Tipo de carga'!B:B))</f>
        <v>Autoabasto</v>
      </c>
      <c r="L2818" s="37">
        <f t="shared" si="2"/>
        <v>44</v>
      </c>
      <c r="M2818" s="37">
        <f t="shared" si="3"/>
        <v>27</v>
      </c>
      <c r="N2818" s="37">
        <f t="shared" si="4"/>
        <v>10</v>
      </c>
      <c r="O2818" s="37" t="str">
        <f t="array" ref="O2818">IFERROR(XLOOKUP(K2818,'Tipo de carga'!B:B,'Tipo de carga'!C:C))</f>
        <v>Diesel</v>
      </c>
    </row>
    <row r="2819">
      <c r="A2819" s="36">
        <v>1816.0</v>
      </c>
      <c r="B2819" s="37" t="str">
        <f>IFERROR(VLOOKUP(A2819,'asig octubre'!$A$2:$C$442,3,0))</f>
        <v>Wm Full</v>
      </c>
      <c r="C2819" s="37" t="str">
        <f>IFERROR(VLOOKUP(A2819,'asig octubre'!$A$2:$B$442,2,0))</f>
        <v>EC-08</v>
      </c>
      <c r="D2819" s="38">
        <v>45592.71512731481</v>
      </c>
      <c r="E2819" s="36" t="s">
        <v>288</v>
      </c>
      <c r="F2819" s="37" t="str">
        <f t="array" ref="F2819">IFERROR(XLOOKUP(E2819,Operadores!A:A,Operadores!B:B))</f>
        <v>RODMIG</v>
      </c>
      <c r="G2819" s="36" t="s">
        <v>42</v>
      </c>
      <c r="H2819" s="39">
        <v>19.80377</v>
      </c>
      <c r="I2819" s="40">
        <v>630.0</v>
      </c>
      <c r="J2819" s="41">
        <f t="shared" si="5"/>
        <v>12476.3751</v>
      </c>
      <c r="K2819" s="37" t="str">
        <f t="array" ref="K2819">IFERROR(XLOOKUP(G2819,'Tipo de carga'!A:A,'Tipo de carga'!B:B))</f>
        <v>Autoabasto</v>
      </c>
      <c r="L2819" s="37">
        <f t="shared" si="2"/>
        <v>44</v>
      </c>
      <c r="M2819" s="37">
        <f t="shared" si="3"/>
        <v>27</v>
      </c>
      <c r="N2819" s="37">
        <f t="shared" si="4"/>
        <v>10</v>
      </c>
      <c r="O2819" s="37" t="str">
        <f t="array" ref="O2819">IFERROR(XLOOKUP(K2819,'Tipo de carga'!B:B,'Tipo de carga'!C:C))</f>
        <v>Diesel</v>
      </c>
    </row>
    <row r="2820">
      <c r="A2820" s="36">
        <v>1813.0</v>
      </c>
      <c r="B2820" s="37" t="str">
        <f>IFERROR(VLOOKUP(A2820,'asig octubre'!$A$2:$C$442,3,0))</f>
        <v>Wm Full</v>
      </c>
      <c r="C2820" s="37" t="str">
        <f>IFERROR(VLOOKUP(A2820,'asig octubre'!$A$2:$B$442,2,0))</f>
        <v>EC-08</v>
      </c>
      <c r="D2820" s="38">
        <v>45592.71497685185</v>
      </c>
      <c r="E2820" s="36" t="s">
        <v>289</v>
      </c>
      <c r="F2820" s="37" t="str">
        <f t="array" ref="F2820">IFERROR(XLOOKUP(E2820,Operadores!A:A,Operadores!B:B))</f>
        <v>ALFEDI</v>
      </c>
      <c r="G2820" s="36" t="s">
        <v>42</v>
      </c>
      <c r="H2820" s="39">
        <v>19.80377</v>
      </c>
      <c r="I2820" s="40">
        <v>360.0</v>
      </c>
      <c r="J2820" s="41">
        <f t="shared" si="5"/>
        <v>7129.3572</v>
      </c>
      <c r="K2820" s="37" t="str">
        <f t="array" ref="K2820">IFERROR(XLOOKUP(G2820,'Tipo de carga'!A:A,'Tipo de carga'!B:B))</f>
        <v>Autoabasto</v>
      </c>
      <c r="L2820" s="37">
        <f t="shared" si="2"/>
        <v>44</v>
      </c>
      <c r="M2820" s="37">
        <f t="shared" si="3"/>
        <v>27</v>
      </c>
      <c r="N2820" s="37">
        <f t="shared" si="4"/>
        <v>10</v>
      </c>
      <c r="O2820" s="37" t="str">
        <f t="array" ref="O2820">IFERROR(XLOOKUP(K2820,'Tipo de carga'!B:B,'Tipo de carga'!C:C))</f>
        <v>Diesel</v>
      </c>
    </row>
    <row r="2821">
      <c r="A2821" s="36">
        <v>1729.0</v>
      </c>
      <c r="B2821" s="37" t="str">
        <f>IFERROR(VLOOKUP(A2821,'asig octubre'!$A$2:$C$442,3,0))</f>
        <v>Wm Full</v>
      </c>
      <c r="C2821" s="37" t="str">
        <f>IFERROR(VLOOKUP(A2821,'asig octubre'!$A$2:$B$442,2,0))</f>
        <v>EC-08</v>
      </c>
      <c r="D2821" s="38">
        <v>45592.70167824074</v>
      </c>
      <c r="E2821" s="36" t="s">
        <v>284</v>
      </c>
      <c r="F2821" s="37" t="str">
        <f t="array" ref="F2821">IFERROR(XLOOKUP(E2821,Operadores!A:A,Operadores!B:B))</f>
        <v>CAMJU01</v>
      </c>
      <c r="G2821" s="36" t="s">
        <v>42</v>
      </c>
      <c r="H2821" s="39">
        <v>19.80377</v>
      </c>
      <c r="I2821" s="40">
        <v>470.0</v>
      </c>
      <c r="J2821" s="41">
        <f t="shared" si="5"/>
        <v>9307.7719</v>
      </c>
      <c r="K2821" s="37" t="str">
        <f t="array" ref="K2821">IFERROR(XLOOKUP(G2821,'Tipo de carga'!A:A,'Tipo de carga'!B:B))</f>
        <v>Autoabasto</v>
      </c>
      <c r="L2821" s="37">
        <f t="shared" si="2"/>
        <v>44</v>
      </c>
      <c r="M2821" s="37">
        <f t="shared" si="3"/>
        <v>27</v>
      </c>
      <c r="N2821" s="37">
        <f t="shared" si="4"/>
        <v>10</v>
      </c>
      <c r="O2821" s="37" t="str">
        <f t="array" ref="O2821">IFERROR(XLOOKUP(K2821,'Tipo de carga'!B:B,'Tipo de carga'!C:C))</f>
        <v>Diesel</v>
      </c>
    </row>
    <row r="2822">
      <c r="A2822" s="36">
        <v>1817.0</v>
      </c>
      <c r="B2822" s="37" t="str">
        <f>IFERROR(VLOOKUP(A2822,'asig octubre'!$A$2:$C$442,3,0))</f>
        <v>Wm Full</v>
      </c>
      <c r="C2822" s="37" t="str">
        <f>IFERROR(VLOOKUP(A2822,'asig octubre'!$A$2:$B$442,2,0))</f>
        <v>EC-08</v>
      </c>
      <c r="D2822" s="38">
        <v>45592.646782407406</v>
      </c>
      <c r="E2822" s="36" t="s">
        <v>500</v>
      </c>
      <c r="F2822" s="37" t="str">
        <f t="array" ref="F2822">IFERROR(XLOOKUP(E2822,Operadores!A:A,Operadores!B:B))</f>
        <v>RUIROBX</v>
      </c>
      <c r="G2822" s="36" t="s">
        <v>42</v>
      </c>
      <c r="H2822" s="39">
        <v>19.80377</v>
      </c>
      <c r="I2822" s="40">
        <v>387.0</v>
      </c>
      <c r="J2822" s="41">
        <f t="shared" si="5"/>
        <v>7664.05899</v>
      </c>
      <c r="K2822" s="37" t="str">
        <f t="array" ref="K2822">IFERROR(XLOOKUP(G2822,'Tipo de carga'!A:A,'Tipo de carga'!B:B))</f>
        <v>Autoabasto</v>
      </c>
      <c r="L2822" s="37">
        <f t="shared" si="2"/>
        <v>44</v>
      </c>
      <c r="M2822" s="37">
        <f t="shared" si="3"/>
        <v>27</v>
      </c>
      <c r="N2822" s="37">
        <f t="shared" si="4"/>
        <v>10</v>
      </c>
      <c r="O2822" s="37" t="str">
        <f t="array" ref="O2822">IFERROR(XLOOKUP(K2822,'Tipo de carga'!B:B,'Tipo de carga'!C:C))</f>
        <v>Diesel</v>
      </c>
    </row>
    <row r="2823">
      <c r="A2823" s="36">
        <v>1753.0</v>
      </c>
      <c r="B2823" s="37" t="str">
        <f>IFERROR(VLOOKUP(A2823,'asig octubre'!$A$2:$C$442,3,0))</f>
        <v>Wm Full</v>
      </c>
      <c r="C2823" s="37" t="str">
        <f>IFERROR(VLOOKUP(A2823,'asig octubre'!$A$2:$B$442,2,0))</f>
        <v>EC-08</v>
      </c>
      <c r="D2823" s="38">
        <v>45592.627858796295</v>
      </c>
      <c r="E2823" s="36" t="s">
        <v>291</v>
      </c>
      <c r="F2823" s="37" t="str">
        <f t="array" ref="F2823">IFERROR(XLOOKUP(E2823,Operadores!A:A,Operadores!B:B))</f>
        <v>MENRI</v>
      </c>
      <c r="G2823" s="36" t="s">
        <v>42</v>
      </c>
      <c r="H2823" s="39">
        <v>19.80377</v>
      </c>
      <c r="I2823" s="40">
        <v>420.0</v>
      </c>
      <c r="J2823" s="41">
        <f t="shared" si="5"/>
        <v>8317.5834</v>
      </c>
      <c r="K2823" s="37" t="str">
        <f t="array" ref="K2823">IFERROR(XLOOKUP(G2823,'Tipo de carga'!A:A,'Tipo de carga'!B:B))</f>
        <v>Autoabasto</v>
      </c>
      <c r="L2823" s="37">
        <f t="shared" si="2"/>
        <v>44</v>
      </c>
      <c r="M2823" s="37">
        <f t="shared" si="3"/>
        <v>27</v>
      </c>
      <c r="N2823" s="37">
        <f t="shared" si="4"/>
        <v>10</v>
      </c>
      <c r="O2823" s="37" t="str">
        <f t="array" ref="O2823">IFERROR(XLOOKUP(K2823,'Tipo de carga'!B:B,'Tipo de carga'!C:C))</f>
        <v>Diesel</v>
      </c>
    </row>
    <row r="2824">
      <c r="A2824" s="36">
        <v>1736.0</v>
      </c>
      <c r="B2824" s="37" t="str">
        <f>IFERROR(VLOOKUP(A2824,'asig octubre'!$A$2:$C$442,3,0))</f>
        <v>Wm Full</v>
      </c>
      <c r="C2824" s="37" t="str">
        <f>IFERROR(VLOOKUP(A2824,'asig octubre'!$A$2:$B$442,2,0))</f>
        <v>EC-08</v>
      </c>
      <c r="D2824" s="38">
        <v>45592.616574074076</v>
      </c>
      <c r="E2824" s="36" t="s">
        <v>476</v>
      </c>
      <c r="F2824" s="37" t="str">
        <f t="array" ref="F2824">IFERROR(XLOOKUP(E2824,Operadores!A:A,Operadores!B:B))</f>
        <v>VILJE</v>
      </c>
      <c r="G2824" s="36" t="s">
        <v>42</v>
      </c>
      <c r="H2824" s="39">
        <v>19.80377</v>
      </c>
      <c r="I2824" s="40">
        <v>415.0</v>
      </c>
      <c r="J2824" s="41">
        <f t="shared" si="5"/>
        <v>8218.56455</v>
      </c>
      <c r="K2824" s="37" t="str">
        <f t="array" ref="K2824">IFERROR(XLOOKUP(G2824,'Tipo de carga'!A:A,'Tipo de carga'!B:B))</f>
        <v>Autoabasto</v>
      </c>
      <c r="L2824" s="37">
        <f t="shared" si="2"/>
        <v>44</v>
      </c>
      <c r="M2824" s="37">
        <f t="shared" si="3"/>
        <v>27</v>
      </c>
      <c r="N2824" s="37">
        <f t="shared" si="4"/>
        <v>10</v>
      </c>
      <c r="O2824" s="37" t="str">
        <f t="array" ref="O2824">IFERROR(XLOOKUP(K2824,'Tipo de carga'!B:B,'Tipo de carga'!C:C))</f>
        <v>Diesel</v>
      </c>
    </row>
    <row r="2825">
      <c r="A2825" s="36">
        <v>2051.0</v>
      </c>
      <c r="B2825" s="37" t="str">
        <f>IFERROR(VLOOKUP(A2825,'asig octubre'!$A$2:$C$442,3,0))</f>
        <v>Patieros Crisa</v>
      </c>
      <c r="C2825" s="37" t="str">
        <f>IFERROR(VLOOKUP(A2825,'asig octubre'!$A$2:$B$442,2,0))</f>
        <v>EC-07</v>
      </c>
      <c r="D2825" s="38">
        <v>45592.56203703704</v>
      </c>
      <c r="E2825" s="36" t="s">
        <v>401</v>
      </c>
      <c r="F2825" s="37" t="str">
        <f t="array" ref="F2825">IFERROR(XLOOKUP(E2825,Operadores!A:A,Operadores!B:B))</f>
        <v>CARGUS</v>
      </c>
      <c r="G2825" s="36" t="s">
        <v>42</v>
      </c>
      <c r="H2825" s="39">
        <v>19.80377</v>
      </c>
      <c r="I2825" s="40">
        <v>825.0</v>
      </c>
      <c r="J2825" s="41">
        <f t="shared" si="5"/>
        <v>16338.11025</v>
      </c>
      <c r="K2825" s="37" t="str">
        <f t="array" ref="K2825">IFERROR(XLOOKUP(G2825,'Tipo de carga'!A:A,'Tipo de carga'!B:B))</f>
        <v>Autoabasto</v>
      </c>
      <c r="L2825" s="37">
        <f t="shared" si="2"/>
        <v>44</v>
      </c>
      <c r="M2825" s="37">
        <f t="shared" si="3"/>
        <v>27</v>
      </c>
      <c r="N2825" s="37">
        <f t="shared" si="4"/>
        <v>10</v>
      </c>
      <c r="O2825" s="37" t="str">
        <f t="array" ref="O2825">IFERROR(XLOOKUP(K2825,'Tipo de carga'!B:B,'Tipo de carga'!C:C))</f>
        <v>Diesel</v>
      </c>
    </row>
    <row r="2826">
      <c r="A2826" s="36">
        <v>2024.0</v>
      </c>
      <c r="B2826" s="37" t="str">
        <f>IFERROR(VLOOKUP(A2826,'asig octubre'!$A$2:$C$442,3,0))</f>
        <v>Available</v>
      </c>
      <c r="C2826" s="37" t="str">
        <f>IFERROR(VLOOKUP(A2826,'asig octubre'!$A$2:$B$442,2,0))</f>
        <v>TTE</v>
      </c>
      <c r="D2826" s="38">
        <v>45592.50784722222</v>
      </c>
      <c r="E2826" s="36" t="s">
        <v>469</v>
      </c>
      <c r="F2826" s="37" t="str">
        <f t="array" ref="F2826">IFERROR(XLOOKUP(E2826,Operadores!A:A,Operadores!B:B))</f>
        <v>DELJOS01</v>
      </c>
      <c r="G2826" s="36" t="s">
        <v>42</v>
      </c>
      <c r="H2826" s="39">
        <v>19.80377</v>
      </c>
      <c r="I2826" s="40">
        <v>340.0</v>
      </c>
      <c r="J2826" s="41">
        <f t="shared" si="5"/>
        <v>6733.2818</v>
      </c>
      <c r="K2826" s="37" t="str">
        <f t="array" ref="K2826">IFERROR(XLOOKUP(G2826,'Tipo de carga'!A:A,'Tipo de carga'!B:B))</f>
        <v>Autoabasto</v>
      </c>
      <c r="L2826" s="37">
        <f t="shared" si="2"/>
        <v>44</v>
      </c>
      <c r="M2826" s="37">
        <f t="shared" si="3"/>
        <v>27</v>
      </c>
      <c r="N2826" s="37">
        <f t="shared" si="4"/>
        <v>10</v>
      </c>
      <c r="O2826" s="37" t="str">
        <f t="array" ref="O2826">IFERROR(XLOOKUP(K2826,'Tipo de carga'!B:B,'Tipo de carga'!C:C))</f>
        <v>Diesel</v>
      </c>
    </row>
    <row r="2827">
      <c r="A2827" s="36">
        <v>1999.0</v>
      </c>
      <c r="B2827" s="37" t="str">
        <f>IFERROR(VLOOKUP(A2827,'asig octubre'!$A$2:$C$442,3,0))</f>
        <v>MeLi Dedicado Merida</v>
      </c>
      <c r="C2827" s="37" t="str">
        <f>IFERROR(VLOOKUP(A2827,'asig octubre'!$A$2:$B$442,2,0))</f>
        <v>EC-05</v>
      </c>
      <c r="D2827" s="38">
        <v>45592.50357638889</v>
      </c>
      <c r="E2827" s="36" t="s">
        <v>543</v>
      </c>
      <c r="F2827" s="37" t="str">
        <f t="array" ref="F2827">IFERROR(XLOOKUP(E2827,Operadores!A:A,Operadores!B:B))</f>
        <v>CAMJOS</v>
      </c>
      <c r="G2827" s="36" t="s">
        <v>42</v>
      </c>
      <c r="H2827" s="39">
        <v>19.80377</v>
      </c>
      <c r="I2827" s="40">
        <v>275.0</v>
      </c>
      <c r="J2827" s="41">
        <f t="shared" si="5"/>
        <v>5446.03675</v>
      </c>
      <c r="K2827" s="37" t="str">
        <f t="array" ref="K2827">IFERROR(XLOOKUP(G2827,'Tipo de carga'!A:A,'Tipo de carga'!B:B))</f>
        <v>Autoabasto</v>
      </c>
      <c r="L2827" s="37">
        <f t="shared" si="2"/>
        <v>44</v>
      </c>
      <c r="M2827" s="37">
        <f t="shared" si="3"/>
        <v>27</v>
      </c>
      <c r="N2827" s="37">
        <f t="shared" si="4"/>
        <v>10</v>
      </c>
      <c r="O2827" s="37" t="str">
        <f t="array" ref="O2827">IFERROR(XLOOKUP(K2827,'Tipo de carga'!B:B,'Tipo de carga'!C:C))</f>
        <v>Diesel</v>
      </c>
    </row>
    <row r="2828">
      <c r="A2828" s="36">
        <v>1826.0</v>
      </c>
      <c r="B2828" s="37" t="str">
        <f>IFERROR(VLOOKUP(A2828,'asig octubre'!$A$2:$C$442,3,0))</f>
        <v>Wm Full</v>
      </c>
      <c r="C2828" s="37" t="str">
        <f>IFERROR(VLOOKUP(A2828,'asig octubre'!$A$2:$B$442,2,0))</f>
        <v>EC-08</v>
      </c>
      <c r="D2828" s="38">
        <v>45592.46344907407</v>
      </c>
      <c r="E2828" s="36" t="s">
        <v>298</v>
      </c>
      <c r="F2828" s="37" t="str">
        <f t="array" ref="F2828">IFERROR(XLOOKUP(E2828,Operadores!A:A,Operadores!B:B))</f>
        <v>MORFRE01</v>
      </c>
      <c r="G2828" s="36" t="s">
        <v>42</v>
      </c>
      <c r="H2828" s="39">
        <v>19.80377</v>
      </c>
      <c r="I2828" s="40">
        <v>163.0</v>
      </c>
      <c r="J2828" s="41">
        <f t="shared" si="5"/>
        <v>3228.01451</v>
      </c>
      <c r="K2828" s="37" t="str">
        <f t="array" ref="K2828">IFERROR(XLOOKUP(G2828,'Tipo de carga'!A:A,'Tipo de carga'!B:B))</f>
        <v>Autoabasto</v>
      </c>
      <c r="L2828" s="37">
        <f t="shared" si="2"/>
        <v>44</v>
      </c>
      <c r="M2828" s="37">
        <f t="shared" si="3"/>
        <v>27</v>
      </c>
      <c r="N2828" s="37">
        <f t="shared" si="4"/>
        <v>10</v>
      </c>
      <c r="O2828" s="37" t="str">
        <f t="array" ref="O2828">IFERROR(XLOOKUP(K2828,'Tipo de carga'!B:B,'Tipo de carga'!C:C))</f>
        <v>Diesel</v>
      </c>
    </row>
    <row r="2829">
      <c r="A2829" s="36">
        <v>1946.0</v>
      </c>
      <c r="B2829" s="37" t="str">
        <f>IFERROR(VLOOKUP(A2829,'asig octubre'!$A$2:$C$442,3,0))</f>
        <v>MeLi asignado SD</v>
      </c>
      <c r="C2829" s="37" t="str">
        <f>IFERROR(VLOOKUP(A2829,'asig octubre'!$A$2:$B$442,2,0))</f>
        <v>EC-05</v>
      </c>
      <c r="D2829" s="38">
        <v>45592.451203703706</v>
      </c>
      <c r="E2829" s="36" t="s">
        <v>183</v>
      </c>
      <c r="F2829" s="37" t="str">
        <f t="array" ref="F2829">IFERROR(XLOOKUP(E2829,Operadores!A:A,Operadores!B:B))</f>
        <v>VARJUAX</v>
      </c>
      <c r="G2829" s="36" t="s">
        <v>42</v>
      </c>
      <c r="H2829" s="39">
        <v>19.80377</v>
      </c>
      <c r="I2829" s="40">
        <v>252.0</v>
      </c>
      <c r="J2829" s="41">
        <f t="shared" si="5"/>
        <v>4990.55004</v>
      </c>
      <c r="K2829" s="37" t="str">
        <f t="array" ref="K2829">IFERROR(XLOOKUP(G2829,'Tipo de carga'!A:A,'Tipo de carga'!B:B))</f>
        <v>Autoabasto</v>
      </c>
      <c r="L2829" s="37">
        <f t="shared" si="2"/>
        <v>44</v>
      </c>
      <c r="M2829" s="37">
        <f t="shared" si="3"/>
        <v>27</v>
      </c>
      <c r="N2829" s="37">
        <f t="shared" si="4"/>
        <v>10</v>
      </c>
      <c r="O2829" s="37" t="str">
        <f t="array" ref="O2829">IFERROR(XLOOKUP(K2829,'Tipo de carga'!B:B,'Tipo de carga'!C:C))</f>
        <v>Diesel</v>
      </c>
    </row>
    <row r="2830">
      <c r="A2830" s="36">
        <v>1996.0</v>
      </c>
      <c r="B2830" s="37" t="str">
        <f>IFERROR(VLOOKUP(A2830,'asig octubre'!$A$2:$C$442,3,0))</f>
        <v>MeLi Dedicado Merida</v>
      </c>
      <c r="C2830" s="37" t="str">
        <f>IFERROR(VLOOKUP(A2830,'asig octubre'!$A$2:$B$442,2,0))</f>
        <v>EC-05</v>
      </c>
      <c r="D2830" s="38">
        <v>45592.30440972222</v>
      </c>
      <c r="E2830" s="36" t="s">
        <v>530</v>
      </c>
      <c r="F2830" s="37" t="str">
        <f t="array" ref="F2830">IFERROR(XLOOKUP(E2830,Operadores!A:A,Operadores!B:B))</f>
        <v>CADCAR</v>
      </c>
      <c r="G2830" s="36" t="s">
        <v>42</v>
      </c>
      <c r="H2830" s="39">
        <v>19.80377</v>
      </c>
      <c r="I2830" s="40">
        <v>380.0</v>
      </c>
      <c r="J2830" s="41">
        <f t="shared" si="5"/>
        <v>7525.4326</v>
      </c>
      <c r="K2830" s="37" t="str">
        <f t="array" ref="K2830">IFERROR(XLOOKUP(G2830,'Tipo de carga'!A:A,'Tipo de carga'!B:B))</f>
        <v>Autoabasto</v>
      </c>
      <c r="L2830" s="37">
        <f t="shared" si="2"/>
        <v>44</v>
      </c>
      <c r="M2830" s="37">
        <f t="shared" si="3"/>
        <v>27</v>
      </c>
      <c r="N2830" s="37">
        <f t="shared" si="4"/>
        <v>10</v>
      </c>
      <c r="O2830" s="37" t="str">
        <f t="array" ref="O2830">IFERROR(XLOOKUP(K2830,'Tipo de carga'!B:B,'Tipo de carga'!C:C))</f>
        <v>Diesel</v>
      </c>
    </row>
    <row r="2831">
      <c r="A2831" s="36">
        <v>1997.0</v>
      </c>
      <c r="B2831" s="37" t="str">
        <f>IFERROR(VLOOKUP(A2831,'asig octubre'!$A$2:$C$442,3,0))</f>
        <v>MeLi Dedicado Merida</v>
      </c>
      <c r="C2831" s="37" t="str">
        <f>IFERROR(VLOOKUP(A2831,'asig octubre'!$A$2:$B$442,2,0))</f>
        <v>EC-05</v>
      </c>
      <c r="D2831" s="38">
        <v>45592.27224537037</v>
      </c>
      <c r="E2831" s="36" t="s">
        <v>290</v>
      </c>
      <c r="F2831" s="37" t="str">
        <f t="array" ref="F2831">IFERROR(XLOOKUP(E2831,Operadores!A:A,Operadores!B:B))</f>
        <v>MARLEO</v>
      </c>
      <c r="G2831" s="36" t="s">
        <v>42</v>
      </c>
      <c r="H2831" s="39">
        <v>19.80377</v>
      </c>
      <c r="I2831" s="40">
        <v>250.0</v>
      </c>
      <c r="J2831" s="41">
        <f t="shared" si="5"/>
        <v>4950.9425</v>
      </c>
      <c r="K2831" s="37" t="str">
        <f t="array" ref="K2831">IFERROR(XLOOKUP(G2831,'Tipo de carga'!A:A,'Tipo de carga'!B:B))</f>
        <v>Autoabasto</v>
      </c>
      <c r="L2831" s="37">
        <f t="shared" si="2"/>
        <v>44</v>
      </c>
      <c r="M2831" s="37">
        <f t="shared" si="3"/>
        <v>27</v>
      </c>
      <c r="N2831" s="37">
        <f t="shared" si="4"/>
        <v>10</v>
      </c>
      <c r="O2831" s="37" t="str">
        <f t="array" ref="O2831">IFERROR(XLOOKUP(K2831,'Tipo de carga'!B:B,'Tipo de carga'!C:C))</f>
        <v>Diesel</v>
      </c>
    </row>
    <row r="2832">
      <c r="A2832" s="36">
        <v>2000.0</v>
      </c>
      <c r="B2832" s="37" t="str">
        <f>IFERROR(VLOOKUP(A2832,'asig octubre'!$A$2:$C$442,3,0))</f>
        <v>MeLi Dedicado Merida</v>
      </c>
      <c r="C2832" s="37" t="str">
        <f>IFERROR(VLOOKUP(A2832,'asig octubre'!$A$2:$B$442,2,0))</f>
        <v>EC-05</v>
      </c>
      <c r="D2832" s="38">
        <v>45592.265335648146</v>
      </c>
      <c r="E2832" s="36" t="s">
        <v>402</v>
      </c>
      <c r="F2832" s="37" t="str">
        <f t="array" ref="F2832">IFERROR(XLOOKUP(E2832,Operadores!A:A,Operadores!B:B))</f>
        <v>GARJOS02</v>
      </c>
      <c r="G2832" s="36" t="s">
        <v>42</v>
      </c>
      <c r="H2832" s="39">
        <v>19.80377</v>
      </c>
      <c r="I2832" s="40">
        <v>430.0</v>
      </c>
      <c r="J2832" s="41">
        <f t="shared" si="5"/>
        <v>8515.6211</v>
      </c>
      <c r="K2832" s="37" t="str">
        <f t="array" ref="K2832">IFERROR(XLOOKUP(G2832,'Tipo de carga'!A:A,'Tipo de carga'!B:B))</f>
        <v>Autoabasto</v>
      </c>
      <c r="L2832" s="37">
        <f t="shared" si="2"/>
        <v>44</v>
      </c>
      <c r="M2832" s="37">
        <f t="shared" si="3"/>
        <v>27</v>
      </c>
      <c r="N2832" s="37">
        <f t="shared" si="4"/>
        <v>10</v>
      </c>
      <c r="O2832" s="37" t="str">
        <f t="array" ref="O2832">IFERROR(XLOOKUP(K2832,'Tipo de carga'!B:B,'Tipo de carga'!C:C))</f>
        <v>Diesel</v>
      </c>
    </row>
    <row r="2833">
      <c r="A2833" s="36">
        <v>2005.0</v>
      </c>
      <c r="B2833" s="37" t="str">
        <f>IFERROR(VLOOKUP(A2833,'asig octubre'!$A$2:$C$442,3,0))</f>
        <v>MeLi Dedicado Merida</v>
      </c>
      <c r="C2833" s="37" t="str">
        <f>IFERROR(VLOOKUP(A2833,'asig octubre'!$A$2:$B$442,2,0))</f>
        <v>EC-05</v>
      </c>
      <c r="D2833" s="38">
        <v>45592.25263888889</v>
      </c>
      <c r="E2833" s="36" t="s">
        <v>399</v>
      </c>
      <c r="F2833" s="37" t="str">
        <f t="array" ref="F2833">IFERROR(XLOOKUP(E2833,Operadores!A:A,Operadores!B:B))</f>
        <v>DOMLEO</v>
      </c>
      <c r="G2833" s="36" t="s">
        <v>42</v>
      </c>
      <c r="H2833" s="39">
        <v>19.80377</v>
      </c>
      <c r="I2833" s="40">
        <v>251.0</v>
      </c>
      <c r="J2833" s="41">
        <f t="shared" si="5"/>
        <v>4970.74627</v>
      </c>
      <c r="K2833" s="37" t="str">
        <f t="array" ref="K2833">IFERROR(XLOOKUP(G2833,'Tipo de carga'!A:A,'Tipo de carga'!B:B))</f>
        <v>Autoabasto</v>
      </c>
      <c r="L2833" s="37">
        <f t="shared" si="2"/>
        <v>44</v>
      </c>
      <c r="M2833" s="37">
        <f t="shared" si="3"/>
        <v>27</v>
      </c>
      <c r="N2833" s="37">
        <f t="shared" si="4"/>
        <v>10</v>
      </c>
      <c r="O2833" s="37" t="str">
        <f t="array" ref="O2833">IFERROR(XLOOKUP(K2833,'Tipo de carga'!B:B,'Tipo de carga'!C:C))</f>
        <v>Diesel</v>
      </c>
    </row>
    <row r="2834">
      <c r="A2834" s="36">
        <v>1998.0</v>
      </c>
      <c r="B2834" s="37" t="str">
        <f>IFERROR(VLOOKUP(A2834,'asig octubre'!$A$2:$C$442,3,0))</f>
        <v>MeLi Dedicado Merida</v>
      </c>
      <c r="C2834" s="37" t="str">
        <f>IFERROR(VLOOKUP(A2834,'asig octubre'!$A$2:$B$442,2,0))</f>
        <v>EC-05</v>
      </c>
      <c r="D2834" s="38">
        <v>45592.21293981482</v>
      </c>
      <c r="E2834" s="36" t="s">
        <v>381</v>
      </c>
      <c r="F2834" s="37" t="str">
        <f t="array" ref="F2834">IFERROR(XLOOKUP(E2834,Operadores!A:A,Operadores!B:B))</f>
        <v>CHAJUA</v>
      </c>
      <c r="G2834" s="36" t="s">
        <v>42</v>
      </c>
      <c r="H2834" s="39">
        <v>19.80377</v>
      </c>
      <c r="I2834" s="40">
        <v>239.0</v>
      </c>
      <c r="J2834" s="41">
        <f t="shared" si="5"/>
        <v>4733.10103</v>
      </c>
      <c r="K2834" s="37" t="str">
        <f t="array" ref="K2834">IFERROR(XLOOKUP(G2834,'Tipo de carga'!A:A,'Tipo de carga'!B:B))</f>
        <v>Autoabasto</v>
      </c>
      <c r="L2834" s="37">
        <f t="shared" si="2"/>
        <v>44</v>
      </c>
      <c r="M2834" s="37">
        <f t="shared" si="3"/>
        <v>27</v>
      </c>
      <c r="N2834" s="37">
        <f t="shared" si="4"/>
        <v>10</v>
      </c>
      <c r="O2834" s="37" t="str">
        <f t="array" ref="O2834">IFERROR(XLOOKUP(K2834,'Tipo de carga'!B:B,'Tipo de carga'!C:C))</f>
        <v>Diesel</v>
      </c>
    </row>
    <row r="2835">
      <c r="A2835" s="36">
        <v>2021.0</v>
      </c>
      <c r="B2835" s="37" t="str">
        <f>IFERROR(VLOOKUP(A2835,'asig octubre'!$A$2:$C$442,3,0))</f>
        <v>Available</v>
      </c>
      <c r="C2835" s="37" t="str">
        <f>IFERROR(VLOOKUP(A2835,'asig octubre'!$A$2:$B$442,2,0))</f>
        <v>TTE</v>
      </c>
      <c r="D2835" s="38">
        <v>45592.1665625</v>
      </c>
      <c r="E2835" s="36" t="s">
        <v>320</v>
      </c>
      <c r="F2835" s="37" t="str">
        <f t="array" ref="F2835">IFERROR(XLOOKUP(E2835,Operadores!A:A,Operadores!B:B))</f>
        <v>GUTIRV</v>
      </c>
      <c r="G2835" s="36" t="s">
        <v>42</v>
      </c>
      <c r="H2835" s="39">
        <v>19.80377</v>
      </c>
      <c r="I2835" s="40">
        <v>390.0</v>
      </c>
      <c r="J2835" s="41">
        <f t="shared" si="5"/>
        <v>7723.4703</v>
      </c>
      <c r="K2835" s="37" t="str">
        <f t="array" ref="K2835">IFERROR(XLOOKUP(G2835,'Tipo de carga'!A:A,'Tipo de carga'!B:B))</f>
        <v>Autoabasto</v>
      </c>
      <c r="L2835" s="37">
        <f t="shared" si="2"/>
        <v>44</v>
      </c>
      <c r="M2835" s="37">
        <f t="shared" si="3"/>
        <v>27</v>
      </c>
      <c r="N2835" s="37">
        <f t="shared" si="4"/>
        <v>10</v>
      </c>
      <c r="O2835" s="37" t="str">
        <f t="array" ref="O2835">IFERROR(XLOOKUP(K2835,'Tipo de carga'!B:B,'Tipo de carga'!C:C))</f>
        <v>Diesel</v>
      </c>
    </row>
    <row r="2836">
      <c r="A2836" s="36">
        <v>2002.0</v>
      </c>
      <c r="B2836" s="37" t="str">
        <f>IFERROR(VLOOKUP(A2836,'asig octubre'!$A$2:$C$442,3,0))</f>
        <v>MeLi Dedicado Merida</v>
      </c>
      <c r="C2836" s="37" t="str">
        <f>IFERROR(VLOOKUP(A2836,'asig octubre'!$A$2:$B$442,2,0))</f>
        <v>EC-05</v>
      </c>
      <c r="D2836" s="38">
        <v>45592.15079861111</v>
      </c>
      <c r="E2836" s="36" t="s">
        <v>535</v>
      </c>
      <c r="F2836" s="37" t="str">
        <f t="array" ref="F2836">IFERROR(XLOOKUP(E2836,Operadores!A:A,Operadores!B:B))</f>
        <v>VELALE</v>
      </c>
      <c r="G2836" s="36" t="s">
        <v>42</v>
      </c>
      <c r="H2836" s="39">
        <v>19.80377</v>
      </c>
      <c r="I2836" s="40">
        <v>197.0</v>
      </c>
      <c r="J2836" s="41">
        <f t="shared" si="5"/>
        <v>3901.34269</v>
      </c>
      <c r="K2836" s="37" t="str">
        <f t="array" ref="K2836">IFERROR(XLOOKUP(G2836,'Tipo de carga'!A:A,'Tipo de carga'!B:B))</f>
        <v>Autoabasto</v>
      </c>
      <c r="L2836" s="37">
        <f t="shared" si="2"/>
        <v>44</v>
      </c>
      <c r="M2836" s="37">
        <f t="shared" si="3"/>
        <v>27</v>
      </c>
      <c r="N2836" s="37">
        <f t="shared" si="4"/>
        <v>10</v>
      </c>
      <c r="O2836" s="37" t="str">
        <f t="array" ref="O2836">IFERROR(XLOOKUP(K2836,'Tipo de carga'!B:B,'Tipo de carga'!C:C))</f>
        <v>Diesel</v>
      </c>
    </row>
    <row r="2837">
      <c r="A2837" s="36">
        <v>2028.0</v>
      </c>
      <c r="B2837" s="37" t="str">
        <f>IFERROR(VLOOKUP(A2837,'asig octubre'!$A$2:$C$442,3,0))</f>
        <v>Available</v>
      </c>
      <c r="C2837" s="37" t="str">
        <f>IFERROR(VLOOKUP(A2837,'asig octubre'!$A$2:$B$442,2,0))</f>
        <v>TTE</v>
      </c>
      <c r="D2837" s="38">
        <v>45592.11760416667</v>
      </c>
      <c r="E2837" s="36" t="s">
        <v>398</v>
      </c>
      <c r="F2837" s="37" t="str">
        <f t="array" ref="F2837">IFERROR(XLOOKUP(E2837,Operadores!A:A,Operadores!B:B))</f>
        <v>SANEUS</v>
      </c>
      <c r="G2837" s="36" t="s">
        <v>42</v>
      </c>
      <c r="H2837" s="39">
        <v>19.80377</v>
      </c>
      <c r="I2837" s="40">
        <v>250.0</v>
      </c>
      <c r="J2837" s="41">
        <f t="shared" si="5"/>
        <v>4950.9425</v>
      </c>
      <c r="K2837" s="37" t="str">
        <f t="array" ref="K2837">IFERROR(XLOOKUP(G2837,'Tipo de carga'!A:A,'Tipo de carga'!B:B))</f>
        <v>Autoabasto</v>
      </c>
      <c r="L2837" s="37">
        <f t="shared" si="2"/>
        <v>44</v>
      </c>
      <c r="M2837" s="37">
        <f t="shared" si="3"/>
        <v>27</v>
      </c>
      <c r="N2837" s="37">
        <f t="shared" si="4"/>
        <v>10</v>
      </c>
      <c r="O2837" s="37" t="str">
        <f t="array" ref="O2837">IFERROR(XLOOKUP(K2837,'Tipo de carga'!B:B,'Tipo de carga'!C:C))</f>
        <v>Diesel</v>
      </c>
    </row>
    <row r="2838">
      <c r="A2838" s="36">
        <v>1882.0</v>
      </c>
      <c r="B2838" s="37" t="str">
        <f>IFERROR(VLOOKUP(A2838,'asig octubre'!$A$2:$C$442,3,0))</f>
        <v>Sayer Sencillo</v>
      </c>
      <c r="C2838" s="37" t="str">
        <f>IFERROR(VLOOKUP(A2838,'asig octubre'!$A$2:$B$442,2,0))</f>
        <v>EC-04</v>
      </c>
      <c r="D2838" s="38">
        <v>45592.1105787037</v>
      </c>
      <c r="E2838" s="36" t="s">
        <v>49</v>
      </c>
      <c r="F2838" s="37" t="str">
        <f t="array" ref="F2838">IFERROR(XLOOKUP(E2838,Operadores!A:A,Operadores!B:B))</f>
        <v>FABMA</v>
      </c>
      <c r="G2838" s="36" t="s">
        <v>42</v>
      </c>
      <c r="H2838" s="39">
        <v>19.80377</v>
      </c>
      <c r="I2838" s="40">
        <v>250.0</v>
      </c>
      <c r="J2838" s="41">
        <f t="shared" si="5"/>
        <v>4950.9425</v>
      </c>
      <c r="K2838" s="37" t="str">
        <f t="array" ref="K2838">IFERROR(XLOOKUP(G2838,'Tipo de carga'!A:A,'Tipo de carga'!B:B))</f>
        <v>Autoabasto</v>
      </c>
      <c r="L2838" s="37">
        <f t="shared" si="2"/>
        <v>44</v>
      </c>
      <c r="M2838" s="37">
        <f t="shared" si="3"/>
        <v>27</v>
      </c>
      <c r="N2838" s="37">
        <f t="shared" si="4"/>
        <v>10</v>
      </c>
      <c r="O2838" s="37" t="str">
        <f t="array" ref="O2838">IFERROR(XLOOKUP(K2838,'Tipo de carga'!B:B,'Tipo de carga'!C:C))</f>
        <v>Diesel</v>
      </c>
    </row>
    <row r="2839">
      <c r="A2839" s="36">
        <v>1991.0</v>
      </c>
      <c r="B2839" s="37" t="str">
        <f>IFERROR(VLOOKUP(A2839,'asig octubre'!$A$2:$C$442,3,0))</f>
        <v>MeLi Dedicado Merida</v>
      </c>
      <c r="C2839" s="37" t="str">
        <f>IFERROR(VLOOKUP(A2839,'asig octubre'!$A$2:$B$442,2,0))</f>
        <v>EC-05</v>
      </c>
      <c r="D2839" s="38">
        <v>45592.00991898148</v>
      </c>
      <c r="E2839" s="36" t="s">
        <v>204</v>
      </c>
      <c r="F2839" s="37" t="str">
        <f t="array" ref="F2839">IFERROR(XLOOKUP(E2839,Operadores!A:A,Operadores!B:B))</f>
        <v>AGUARM</v>
      </c>
      <c r="G2839" s="36" t="s">
        <v>42</v>
      </c>
      <c r="H2839" s="39">
        <v>19.80377</v>
      </c>
      <c r="I2839" s="40">
        <v>200.0</v>
      </c>
      <c r="J2839" s="41">
        <f t="shared" si="5"/>
        <v>3960.754</v>
      </c>
      <c r="K2839" s="37" t="str">
        <f t="array" ref="K2839">IFERROR(XLOOKUP(G2839,'Tipo de carga'!A:A,'Tipo de carga'!B:B))</f>
        <v>Autoabasto</v>
      </c>
      <c r="L2839" s="37">
        <f t="shared" si="2"/>
        <v>44</v>
      </c>
      <c r="M2839" s="37">
        <f t="shared" si="3"/>
        <v>27</v>
      </c>
      <c r="N2839" s="37">
        <f t="shared" si="4"/>
        <v>10</v>
      </c>
      <c r="O2839" s="37" t="str">
        <f t="array" ref="O2839">IFERROR(XLOOKUP(K2839,'Tipo de carga'!B:B,'Tipo de carga'!C:C))</f>
        <v>Diesel</v>
      </c>
    </row>
    <row r="2840">
      <c r="A2840" s="36">
        <v>1719.0</v>
      </c>
      <c r="B2840" s="37" t="str">
        <f>IFERROR(VLOOKUP(A2840,'asig octubre'!$A$2:$C$442,3,0))</f>
        <v>Wm Sencillo</v>
      </c>
      <c r="C2840" s="37" t="str">
        <f>IFERROR(VLOOKUP(A2840,'asig octubre'!$A$2:$B$442,2,0))</f>
        <v>EC-08</v>
      </c>
      <c r="D2840" s="38">
        <v>45592.5</v>
      </c>
      <c r="E2840" s="36" t="s">
        <v>515</v>
      </c>
      <c r="F2840" s="37" t="str">
        <f t="array" ref="F2840">IFERROR(XLOOKUP(E2840,Operadores!A:A,Operadores!B:B))</f>
        <v>GONWEI</v>
      </c>
      <c r="G2840" s="36" t="s">
        <v>425</v>
      </c>
      <c r="H2840" s="39">
        <v>25.78</v>
      </c>
      <c r="I2840" s="40">
        <v>596.0</v>
      </c>
      <c r="J2840" s="41">
        <f t="shared" si="5"/>
        <v>15364.88</v>
      </c>
      <c r="K2840" s="37" t="str">
        <f t="array" ref="K2840">IFERROR(XLOOKUP(G2840,'Tipo de carga'!A:A,'Tipo de carga'!B:B))</f>
        <v>Ticket</v>
      </c>
      <c r="L2840" s="37">
        <f t="shared" si="2"/>
        <v>44</v>
      </c>
      <c r="M2840" s="37">
        <f t="shared" si="3"/>
        <v>27</v>
      </c>
      <c r="N2840" s="37">
        <f t="shared" si="4"/>
        <v>10</v>
      </c>
      <c r="O2840" s="37" t="str">
        <f t="array" ref="O2840">IFERROR(XLOOKUP(K2840,'Tipo de carga'!B:B,'Tipo de carga'!C:C))</f>
        <v>Diesel</v>
      </c>
    </row>
    <row r="2841">
      <c r="A2841" s="36">
        <v>1725.0</v>
      </c>
      <c r="B2841" s="37" t="str">
        <f>IFERROR(VLOOKUP(A2841,'asig octubre'!$A$2:$C$442,3,0))</f>
        <v>Wm Sencillo</v>
      </c>
      <c r="C2841" s="37" t="str">
        <f>IFERROR(VLOOKUP(A2841,'asig octubre'!$A$2:$B$442,2,0))</f>
        <v>EC-08</v>
      </c>
      <c r="D2841" s="38">
        <v>45592.70277777778</v>
      </c>
      <c r="E2841" s="36" t="s">
        <v>497</v>
      </c>
      <c r="F2841" s="37" t="str">
        <f t="array" ref="F2841">IFERROR(XLOOKUP(E2841,Operadores!A:A,Operadores!B:B))</f>
        <v>SOTLAZ</v>
      </c>
      <c r="G2841" s="36" t="s">
        <v>425</v>
      </c>
      <c r="H2841" s="39">
        <v>25.78</v>
      </c>
      <c r="I2841" s="40">
        <v>596.0</v>
      </c>
      <c r="J2841" s="41">
        <f t="shared" si="5"/>
        <v>15364.88</v>
      </c>
      <c r="K2841" s="37" t="str">
        <f t="array" ref="K2841">IFERROR(XLOOKUP(G2841,'Tipo de carga'!A:A,'Tipo de carga'!B:B))</f>
        <v>Ticket</v>
      </c>
      <c r="L2841" s="37">
        <f t="shared" si="2"/>
        <v>44</v>
      </c>
      <c r="M2841" s="37">
        <f t="shared" si="3"/>
        <v>27</v>
      </c>
      <c r="N2841" s="37">
        <f t="shared" si="4"/>
        <v>10</v>
      </c>
      <c r="O2841" s="37" t="str">
        <f t="array" ref="O2841">IFERROR(XLOOKUP(K2841,'Tipo de carga'!B:B,'Tipo de carga'!C:C))</f>
        <v>Diesel</v>
      </c>
    </row>
    <row r="2842">
      <c r="A2842" s="36">
        <v>1978.0</v>
      </c>
      <c r="B2842" s="37" t="str">
        <f>IFERROR(VLOOKUP(A2842,'asig octubre'!$A$2:$C$442,3,0))</f>
        <v>MeLi Dedicado TD</v>
      </c>
      <c r="C2842" s="37" t="str">
        <f>IFERROR(VLOOKUP(A2842,'asig octubre'!$A$2:$B$442,2,0))</f>
        <v>EC-05</v>
      </c>
      <c r="D2842" s="38">
        <v>45592.71666666667</v>
      </c>
      <c r="E2842" s="36" t="s">
        <v>323</v>
      </c>
      <c r="F2842" s="37" t="str">
        <f t="array" ref="F2842">IFERROR(XLOOKUP(E2842,Operadores!A:A,Operadores!B:B))</f>
        <v>MENBER</v>
      </c>
      <c r="G2842" s="36" t="s">
        <v>425</v>
      </c>
      <c r="H2842" s="39">
        <v>26.95</v>
      </c>
      <c r="I2842" s="40">
        <v>223.0</v>
      </c>
      <c r="J2842" s="41">
        <f t="shared" si="5"/>
        <v>6009.85</v>
      </c>
      <c r="K2842" s="37" t="str">
        <f t="array" ref="K2842">IFERROR(XLOOKUP(G2842,'Tipo de carga'!A:A,'Tipo de carga'!B:B))</f>
        <v>Ticket</v>
      </c>
      <c r="L2842" s="37">
        <f t="shared" si="2"/>
        <v>44</v>
      </c>
      <c r="M2842" s="37">
        <f t="shared" si="3"/>
        <v>27</v>
      </c>
      <c r="N2842" s="37">
        <f t="shared" si="4"/>
        <v>10</v>
      </c>
      <c r="O2842" s="37" t="str">
        <f t="array" ref="O2842">IFERROR(XLOOKUP(K2842,'Tipo de carga'!B:B,'Tipo de carga'!C:C))</f>
        <v>Diesel</v>
      </c>
    </row>
    <row r="2843">
      <c r="A2843" s="36">
        <v>1897.0</v>
      </c>
      <c r="B2843" s="37" t="str">
        <f>IFERROR(VLOOKUP(A2843,'asig octubre'!$A$2:$C$442,3,0))</f>
        <v>Full Liver</v>
      </c>
      <c r="C2843" s="37" t="str">
        <f>IFERROR(VLOOKUP(A2843,'asig octubre'!$A$2:$B$442,2,0))</f>
        <v>EC-01</v>
      </c>
      <c r="D2843" s="38">
        <v>45592.739583333336</v>
      </c>
      <c r="E2843" s="36" t="s">
        <v>408</v>
      </c>
      <c r="F2843" s="37" t="str">
        <f t="array" ref="F2843">IFERROR(XLOOKUP(E2843,Operadores!A:A,Operadores!B:B))</f>
        <v>RODAR</v>
      </c>
      <c r="G2843" s="36" t="s">
        <v>425</v>
      </c>
      <c r="H2843" s="39">
        <v>25.43</v>
      </c>
      <c r="I2843" s="40">
        <v>94.0</v>
      </c>
      <c r="J2843" s="41">
        <f t="shared" si="5"/>
        <v>2390.42</v>
      </c>
      <c r="K2843" s="37" t="str">
        <f t="array" ref="K2843">IFERROR(XLOOKUP(G2843,'Tipo de carga'!A:A,'Tipo de carga'!B:B))</f>
        <v>Ticket</v>
      </c>
      <c r="L2843" s="37">
        <f t="shared" si="2"/>
        <v>44</v>
      </c>
      <c r="M2843" s="37">
        <f t="shared" si="3"/>
        <v>27</v>
      </c>
      <c r="N2843" s="37">
        <f t="shared" si="4"/>
        <v>10</v>
      </c>
      <c r="O2843" s="37" t="str">
        <f t="array" ref="O2843">IFERROR(XLOOKUP(K2843,'Tipo de carga'!B:B,'Tipo de carga'!C:C))</f>
        <v>Diesel</v>
      </c>
    </row>
    <row r="2844">
      <c r="A2844" s="36">
        <v>1770.0</v>
      </c>
      <c r="B2844" s="37" t="str">
        <f>IFERROR(VLOOKUP(A2844,'asig octubre'!$A$2:$C$442,3,0))</f>
        <v>Wm Full</v>
      </c>
      <c r="C2844" s="37" t="str">
        <f>IFERROR(VLOOKUP(A2844,'asig octubre'!$A$2:$B$442,2,0))</f>
        <v>EC-08</v>
      </c>
      <c r="D2844" s="38">
        <v>45592.83611111111</v>
      </c>
      <c r="E2844" s="36" t="s">
        <v>486</v>
      </c>
      <c r="F2844" s="37" t="str">
        <f t="array" ref="F2844">IFERROR(XLOOKUP(E2844,Operadores!A:A,Operadores!B:B))</f>
        <v>TOVREN</v>
      </c>
      <c r="G2844" s="36" t="s">
        <v>425</v>
      </c>
      <c r="H2844" s="39">
        <v>25.78</v>
      </c>
      <c r="I2844" s="40">
        <v>509.0</v>
      </c>
      <c r="J2844" s="41">
        <f t="shared" si="5"/>
        <v>13122.02</v>
      </c>
      <c r="K2844" s="37" t="str">
        <f t="array" ref="K2844">IFERROR(XLOOKUP(G2844,'Tipo de carga'!A:A,'Tipo de carga'!B:B))</f>
        <v>Ticket</v>
      </c>
      <c r="L2844" s="37">
        <f t="shared" si="2"/>
        <v>44</v>
      </c>
      <c r="M2844" s="37">
        <f t="shared" si="3"/>
        <v>27</v>
      </c>
      <c r="N2844" s="37">
        <f t="shared" si="4"/>
        <v>10</v>
      </c>
      <c r="O2844" s="37" t="str">
        <f t="array" ref="O2844">IFERROR(XLOOKUP(K2844,'Tipo de carga'!B:B,'Tipo de carga'!C:C))</f>
        <v>Diesel</v>
      </c>
    </row>
    <row r="2845">
      <c r="A2845" s="36">
        <v>2012.0</v>
      </c>
      <c r="B2845" s="37" t="str">
        <f>IFERROR(VLOOKUP(A2845,'asig octubre'!$A$2:$C$442,3,0))</f>
        <v>Sayer Sencillo</v>
      </c>
      <c r="C2845" s="37" t="str">
        <f>IFERROR(VLOOKUP(A2845,'asig octubre'!$A$2:$B$442,2,0))</f>
        <v>EC-04</v>
      </c>
      <c r="D2845" s="38">
        <v>45592.89513888889</v>
      </c>
      <c r="E2845" s="36" t="s">
        <v>247</v>
      </c>
      <c r="F2845" s="37" t="str">
        <f t="array" ref="F2845">IFERROR(XLOOKUP(E2845,Operadores!A:A,Operadores!B:B))</f>
        <v>ZUGRO</v>
      </c>
      <c r="G2845" s="36" t="s">
        <v>425</v>
      </c>
      <c r="H2845" s="39">
        <v>25.37</v>
      </c>
      <c r="I2845" s="40">
        <v>199.0</v>
      </c>
      <c r="J2845" s="41">
        <f t="shared" si="5"/>
        <v>5048.63</v>
      </c>
      <c r="K2845" s="37" t="str">
        <f t="array" ref="K2845">IFERROR(XLOOKUP(G2845,'Tipo de carga'!A:A,'Tipo de carga'!B:B))</f>
        <v>Ticket</v>
      </c>
      <c r="L2845" s="37">
        <f t="shared" si="2"/>
        <v>44</v>
      </c>
      <c r="M2845" s="37">
        <f t="shared" si="3"/>
        <v>27</v>
      </c>
      <c r="N2845" s="37">
        <f t="shared" si="4"/>
        <v>10</v>
      </c>
      <c r="O2845" s="37" t="str">
        <f t="array" ref="O2845">IFERROR(XLOOKUP(K2845,'Tipo de carga'!B:B,'Tipo de carga'!C:C))</f>
        <v>Diesel</v>
      </c>
    </row>
    <row r="2846">
      <c r="A2846" s="36">
        <v>1910.0</v>
      </c>
      <c r="B2846" s="37" t="str">
        <f>IFERROR(VLOOKUP(A2846,'asig octubre'!$A$2:$C$442,3,0))</f>
        <v>MeLi Ded Puebla</v>
      </c>
      <c r="C2846" s="37" t="str">
        <f>IFERROR(VLOOKUP(A2846,'asig octubre'!$A$2:$B$442,2,0))</f>
        <v>EC-05</v>
      </c>
      <c r="D2846" s="38">
        <v>45592.0</v>
      </c>
      <c r="E2846" s="36" t="s">
        <v>191</v>
      </c>
      <c r="F2846" s="37" t="str">
        <f t="array" ref="F2846">IFERROR(XLOOKUP(E2846,Operadores!A:A,Operadores!B:B))</f>
        <v>DIADAV</v>
      </c>
      <c r="G2846" s="36" t="s">
        <v>311</v>
      </c>
      <c r="H2846" s="39">
        <v>9.99</v>
      </c>
      <c r="I2846" s="40">
        <v>357.0</v>
      </c>
      <c r="J2846" s="41">
        <f t="shared" si="5"/>
        <v>3566.43</v>
      </c>
      <c r="K2846" s="37" t="str">
        <f t="array" ref="K2846">IFERROR(XLOOKUP(G2846,'Tipo de carga'!A:A,'Tipo de carga'!B:B))</f>
        <v>Natgas</v>
      </c>
      <c r="L2846" s="37">
        <f t="shared" si="2"/>
        <v>44</v>
      </c>
      <c r="M2846" s="37">
        <f t="shared" si="3"/>
        <v>27</v>
      </c>
      <c r="N2846" s="37">
        <f t="shared" si="4"/>
        <v>10</v>
      </c>
      <c r="O2846" s="37" t="str">
        <f t="array" ref="O2846">IFERROR(XLOOKUP(K2846,'Tipo de carga'!B:B,'Tipo de carga'!C:C))</f>
        <v>GNC</v>
      </c>
    </row>
    <row r="2847">
      <c r="A2847" s="36">
        <v>1917.0</v>
      </c>
      <c r="B2847" s="37" t="str">
        <f>IFERROR(VLOOKUP(A2847,'asig octubre'!$A$2:$C$442,3,0))</f>
        <v>MeLi asignado SD</v>
      </c>
      <c r="C2847" s="37" t="str">
        <f>IFERROR(VLOOKUP(A2847,'asig octubre'!$A$2:$B$442,2,0))</f>
        <v>EC-05</v>
      </c>
      <c r="D2847" s="38">
        <v>45592.0</v>
      </c>
      <c r="E2847" s="36" t="s">
        <v>17</v>
      </c>
      <c r="F2847" s="37" t="str">
        <f t="array" ref="F2847">IFERROR(XLOOKUP(E2847,Operadores!A:A,Operadores!B:B))</f>
        <v>ARASAL</v>
      </c>
      <c r="G2847" s="36" t="s">
        <v>311</v>
      </c>
      <c r="H2847" s="39">
        <v>9.99</v>
      </c>
      <c r="I2847" s="40">
        <v>236.34</v>
      </c>
      <c r="J2847" s="41">
        <f t="shared" si="5"/>
        <v>2361.0366</v>
      </c>
      <c r="K2847" s="37" t="str">
        <f t="array" ref="K2847">IFERROR(XLOOKUP(G2847,'Tipo de carga'!A:A,'Tipo de carga'!B:B))</f>
        <v>Natgas</v>
      </c>
      <c r="L2847" s="37">
        <f t="shared" si="2"/>
        <v>44</v>
      </c>
      <c r="M2847" s="37">
        <f t="shared" si="3"/>
        <v>27</v>
      </c>
      <c r="N2847" s="37">
        <f t="shared" si="4"/>
        <v>10</v>
      </c>
      <c r="O2847" s="37" t="str">
        <f t="array" ref="O2847">IFERROR(XLOOKUP(K2847,'Tipo de carga'!B:B,'Tipo de carga'!C:C))</f>
        <v>GNC</v>
      </c>
    </row>
    <row r="2848">
      <c r="A2848" s="36">
        <v>1810.0</v>
      </c>
      <c r="B2848" s="37" t="str">
        <f>IFERROR(VLOOKUP(A2848,'asig octubre'!$A$2:$C$442,3,0))</f>
        <v>Peñafiel Tecamac</v>
      </c>
      <c r="C2848" s="37" t="str">
        <f>IFERROR(VLOOKUP(A2848,'asig octubre'!$A$2:$B$442,2,0))</f>
        <v>EC-02</v>
      </c>
      <c r="D2848" s="38">
        <v>45590.98991898148</v>
      </c>
      <c r="E2848" s="36" t="s">
        <v>375</v>
      </c>
      <c r="F2848" s="37" t="str">
        <f t="array" ref="F2848">IFERROR(XLOOKUP(E2848,Operadores!A:A,Operadores!B:B))</f>
        <v>ZENALB</v>
      </c>
      <c r="G2848" s="36" t="s">
        <v>72</v>
      </c>
      <c r="H2848" s="39">
        <v>19.38998</v>
      </c>
      <c r="I2848" s="40">
        <v>81.0</v>
      </c>
      <c r="J2848" s="41">
        <f t="shared" si="5"/>
        <v>1570.58838</v>
      </c>
      <c r="K2848" s="37" t="str">
        <f t="array" ref="K2848">IFERROR(XLOOKUP(G2848,'Tipo de carga'!A:A,'Tipo de carga'!B:B))</f>
        <v>Autoabasto</v>
      </c>
      <c r="L2848" s="37">
        <f t="shared" si="2"/>
        <v>43</v>
      </c>
      <c r="M2848" s="37">
        <f t="shared" si="3"/>
        <v>25</v>
      </c>
      <c r="N2848" s="37">
        <f t="shared" si="4"/>
        <v>10</v>
      </c>
      <c r="O2848" s="37" t="str">
        <f t="array" ref="O2848">IFERROR(XLOOKUP(K2848,'Tipo de carga'!B:B,'Tipo de carga'!C:C))</f>
        <v>Diesel</v>
      </c>
    </row>
    <row r="2849">
      <c r="A2849" s="36">
        <v>1991.0</v>
      </c>
      <c r="B2849" s="37" t="str">
        <f>IFERROR(VLOOKUP(A2849,'asig octubre'!$A$2:$C$442,3,0))</f>
        <v>MeLi Dedicado Merida</v>
      </c>
      <c r="C2849" s="37" t="str">
        <f>IFERROR(VLOOKUP(A2849,'asig octubre'!$A$2:$B$442,2,0))</f>
        <v>EC-05</v>
      </c>
      <c r="D2849" s="38">
        <v>45590.94935185185</v>
      </c>
      <c r="E2849" s="36" t="s">
        <v>204</v>
      </c>
      <c r="F2849" s="37" t="str">
        <f t="array" ref="F2849">IFERROR(XLOOKUP(E2849,Operadores!A:A,Operadores!B:B))</f>
        <v>AGUARM</v>
      </c>
      <c r="G2849" s="36" t="s">
        <v>72</v>
      </c>
      <c r="H2849" s="39">
        <v>19.38998</v>
      </c>
      <c r="I2849" s="40">
        <v>258.0</v>
      </c>
      <c r="J2849" s="41">
        <f t="shared" si="5"/>
        <v>5002.61484</v>
      </c>
      <c r="K2849" s="37" t="str">
        <f t="array" ref="K2849">IFERROR(XLOOKUP(G2849,'Tipo de carga'!A:A,'Tipo de carga'!B:B))</f>
        <v>Autoabasto</v>
      </c>
      <c r="L2849" s="37">
        <f t="shared" si="2"/>
        <v>43</v>
      </c>
      <c r="M2849" s="37">
        <f t="shared" si="3"/>
        <v>25</v>
      </c>
      <c r="N2849" s="37">
        <f t="shared" si="4"/>
        <v>10</v>
      </c>
      <c r="O2849" s="37" t="str">
        <f t="array" ref="O2849">IFERROR(XLOOKUP(K2849,'Tipo de carga'!B:B,'Tipo de carga'!C:C))</f>
        <v>Diesel</v>
      </c>
    </row>
    <row r="2850">
      <c r="A2850" s="36">
        <v>1766.0</v>
      </c>
      <c r="B2850" s="37" t="str">
        <f>IFERROR(VLOOKUP(A2850,'asig octubre'!$A$2:$C$442,3,0))</f>
        <v>Available</v>
      </c>
      <c r="C2850" s="37" t="str">
        <f>IFERROR(VLOOKUP(A2850,'asig octubre'!$A$2:$B$442,2,0))</f>
        <v>TTE</v>
      </c>
      <c r="D2850" s="38">
        <v>45590.93306712963</v>
      </c>
      <c r="E2850" s="36" t="s">
        <v>445</v>
      </c>
      <c r="F2850" s="37" t="str">
        <f t="array" ref="F2850">IFERROR(XLOOKUP(E2850,Operadores!A:A,Operadores!B:B))</f>
        <v>MIREDM</v>
      </c>
      <c r="G2850" s="36" t="s">
        <v>72</v>
      </c>
      <c r="H2850" s="39">
        <v>19.38998</v>
      </c>
      <c r="I2850" s="40">
        <v>560.0</v>
      </c>
      <c r="J2850" s="41">
        <f t="shared" si="5"/>
        <v>10858.3888</v>
      </c>
      <c r="K2850" s="37" t="str">
        <f t="array" ref="K2850">IFERROR(XLOOKUP(G2850,'Tipo de carga'!A:A,'Tipo de carga'!B:B))</f>
        <v>Autoabasto</v>
      </c>
      <c r="L2850" s="37">
        <f t="shared" si="2"/>
        <v>43</v>
      </c>
      <c r="M2850" s="37">
        <f t="shared" si="3"/>
        <v>25</v>
      </c>
      <c r="N2850" s="37">
        <f t="shared" si="4"/>
        <v>10</v>
      </c>
      <c r="O2850" s="37" t="str">
        <f t="array" ref="O2850">IFERROR(XLOOKUP(K2850,'Tipo de carga'!B:B,'Tipo de carga'!C:C))</f>
        <v>Diesel</v>
      </c>
    </row>
    <row r="2851">
      <c r="A2851" s="36">
        <v>1852.0</v>
      </c>
      <c r="B2851" s="37" t="str">
        <f>IFERROR(VLOOKUP(A2851,'asig octubre'!$A$2:$C$442,3,0))</f>
        <v>Circuitos</v>
      </c>
      <c r="C2851" s="37" t="str">
        <f>IFERROR(VLOOKUP(A2851,'asig octubre'!$A$2:$B$442,2,0))</f>
        <v>EC-03</v>
      </c>
      <c r="D2851" s="38">
        <v>45590.913125</v>
      </c>
      <c r="E2851" s="36" t="s">
        <v>237</v>
      </c>
      <c r="F2851" s="37" t="str">
        <f t="array" ref="F2851">IFERROR(XLOOKUP(E2851,Operadores!A:A,Operadores!B:B))</f>
        <v>HUAIS</v>
      </c>
      <c r="G2851" s="36" t="s">
        <v>72</v>
      </c>
      <c r="H2851" s="39">
        <v>19.38998</v>
      </c>
      <c r="I2851" s="40">
        <v>102.0</v>
      </c>
      <c r="J2851" s="41">
        <f t="shared" si="5"/>
        <v>1977.77796</v>
      </c>
      <c r="K2851" s="37" t="str">
        <f t="array" ref="K2851">IFERROR(XLOOKUP(G2851,'Tipo de carga'!A:A,'Tipo de carga'!B:B))</f>
        <v>Autoabasto</v>
      </c>
      <c r="L2851" s="37">
        <f t="shared" si="2"/>
        <v>43</v>
      </c>
      <c r="M2851" s="37">
        <f t="shared" si="3"/>
        <v>25</v>
      </c>
      <c r="N2851" s="37">
        <f t="shared" si="4"/>
        <v>10</v>
      </c>
      <c r="O2851" s="37" t="str">
        <f t="array" ref="O2851">IFERROR(XLOOKUP(K2851,'Tipo de carga'!B:B,'Tipo de carga'!C:C))</f>
        <v>Diesel</v>
      </c>
    </row>
    <row r="2852">
      <c r="A2852" s="36">
        <v>1932.0</v>
      </c>
      <c r="B2852" s="37" t="str">
        <f>IFERROR(VLOOKUP(A2852,'asig octubre'!$A$2:$C$442,3,0))</f>
        <v>Circuitos</v>
      </c>
      <c r="C2852" s="37" t="str">
        <f>IFERROR(VLOOKUP(A2852,'asig octubre'!$A$2:$B$442,2,0))</f>
        <v>EC-03</v>
      </c>
      <c r="D2852" s="38">
        <v>45590.90515046296</v>
      </c>
      <c r="E2852" s="36" t="s">
        <v>185</v>
      </c>
      <c r="F2852" s="37" t="str">
        <f t="array" ref="F2852">IFERROR(XLOOKUP(E2852,Operadores!A:A,Operadores!B:B))</f>
        <v>FERRI</v>
      </c>
      <c r="G2852" s="36" t="s">
        <v>72</v>
      </c>
      <c r="H2852" s="39">
        <v>19.38998</v>
      </c>
      <c r="I2852" s="40">
        <v>342.0</v>
      </c>
      <c r="J2852" s="41">
        <f t="shared" si="5"/>
        <v>6631.37316</v>
      </c>
      <c r="K2852" s="37" t="str">
        <f t="array" ref="K2852">IFERROR(XLOOKUP(G2852,'Tipo de carga'!A:A,'Tipo de carga'!B:B))</f>
        <v>Autoabasto</v>
      </c>
      <c r="L2852" s="37">
        <f t="shared" si="2"/>
        <v>43</v>
      </c>
      <c r="M2852" s="37">
        <f t="shared" si="3"/>
        <v>25</v>
      </c>
      <c r="N2852" s="37">
        <f t="shared" si="4"/>
        <v>10</v>
      </c>
      <c r="O2852" s="37" t="str">
        <f t="array" ref="O2852">IFERROR(XLOOKUP(K2852,'Tipo de carga'!B:B,'Tipo de carga'!C:C))</f>
        <v>Diesel</v>
      </c>
    </row>
    <row r="2853">
      <c r="A2853" s="36">
        <v>1863.0</v>
      </c>
      <c r="B2853" s="37" t="str">
        <f>IFERROR(VLOOKUP(A2853,'asig octubre'!$A$2:$C$442,3,0))</f>
        <v>Pilgrims Tepo</v>
      </c>
      <c r="C2853" s="37" t="str">
        <f>IFERROR(VLOOKUP(A2853,'asig octubre'!$A$2:$B$442,2,0))</f>
        <v>EC-02</v>
      </c>
      <c r="D2853" s="38">
        <v>45590.89024305555</v>
      </c>
      <c r="E2853" s="36" t="s">
        <v>212</v>
      </c>
      <c r="F2853" s="37" t="str">
        <f t="array" ref="F2853">IFERROR(XLOOKUP(E2853,Operadores!A:A,Operadores!B:B))</f>
        <v>SANJES01</v>
      </c>
      <c r="G2853" s="36" t="s">
        <v>72</v>
      </c>
      <c r="H2853" s="39">
        <v>19.38998</v>
      </c>
      <c r="I2853" s="40">
        <v>239.0</v>
      </c>
      <c r="J2853" s="41">
        <f t="shared" si="5"/>
        <v>4634.20522</v>
      </c>
      <c r="K2853" s="37" t="str">
        <f t="array" ref="K2853">IFERROR(XLOOKUP(G2853,'Tipo de carga'!A:A,'Tipo de carga'!B:B))</f>
        <v>Autoabasto</v>
      </c>
      <c r="L2853" s="37">
        <f t="shared" si="2"/>
        <v>43</v>
      </c>
      <c r="M2853" s="37">
        <f t="shared" si="3"/>
        <v>25</v>
      </c>
      <c r="N2853" s="37">
        <f t="shared" si="4"/>
        <v>10</v>
      </c>
      <c r="O2853" s="37" t="str">
        <f t="array" ref="O2853">IFERROR(XLOOKUP(K2853,'Tipo de carga'!B:B,'Tipo de carga'!C:C))</f>
        <v>Diesel</v>
      </c>
    </row>
    <row r="2854">
      <c r="A2854" s="36">
        <v>1711.0</v>
      </c>
      <c r="B2854" s="37" t="str">
        <f>IFERROR(VLOOKUP(A2854,'asig octubre'!$A$2:$C$442,3,0))</f>
        <v>Peñafiel Tecamac</v>
      </c>
      <c r="C2854" s="37" t="str">
        <f>IFERROR(VLOOKUP(A2854,'asig octubre'!$A$2:$B$442,2,0))</f>
        <v>EC-02</v>
      </c>
      <c r="D2854" s="38">
        <v>45590.877384259256</v>
      </c>
      <c r="E2854" s="36" t="s">
        <v>203</v>
      </c>
      <c r="F2854" s="37" t="str">
        <f t="array" ref="F2854">IFERROR(XLOOKUP(E2854,Operadores!A:A,Operadores!B:B))</f>
        <v>VALJUA</v>
      </c>
      <c r="G2854" s="36" t="s">
        <v>72</v>
      </c>
      <c r="H2854" s="39">
        <v>19.38998</v>
      </c>
      <c r="I2854" s="40">
        <v>300.0</v>
      </c>
      <c r="J2854" s="41">
        <f t="shared" si="5"/>
        <v>5816.994</v>
      </c>
      <c r="K2854" s="37" t="str">
        <f t="array" ref="K2854">IFERROR(XLOOKUP(G2854,'Tipo de carga'!A:A,'Tipo de carga'!B:B))</f>
        <v>Autoabasto</v>
      </c>
      <c r="L2854" s="37">
        <f t="shared" si="2"/>
        <v>43</v>
      </c>
      <c r="M2854" s="37">
        <f t="shared" si="3"/>
        <v>25</v>
      </c>
      <c r="N2854" s="37">
        <f t="shared" si="4"/>
        <v>10</v>
      </c>
      <c r="O2854" s="37" t="str">
        <f t="array" ref="O2854">IFERROR(XLOOKUP(K2854,'Tipo de carga'!B:B,'Tipo de carga'!C:C))</f>
        <v>Diesel</v>
      </c>
    </row>
    <row r="2855">
      <c r="A2855" s="36">
        <v>1720.0</v>
      </c>
      <c r="B2855" s="37" t="str">
        <f>IFERROR(VLOOKUP(A2855,'asig octubre'!$A$2:$C$442,3,0))</f>
        <v>Pilgrims Tepo</v>
      </c>
      <c r="C2855" s="37" t="str">
        <f>IFERROR(VLOOKUP(A2855,'asig octubre'!$A$2:$B$442,2,0))</f>
        <v>EC-02</v>
      </c>
      <c r="D2855" s="38">
        <v>45590.868414351855</v>
      </c>
      <c r="E2855" s="36" t="s">
        <v>222</v>
      </c>
      <c r="F2855" s="37" t="str">
        <f t="array" ref="F2855">IFERROR(XLOOKUP(E2855,Operadores!A:A,Operadores!B:B))</f>
        <v>BOROSC</v>
      </c>
      <c r="G2855" s="36" t="s">
        <v>72</v>
      </c>
      <c r="H2855" s="39">
        <v>19.38998</v>
      </c>
      <c r="I2855" s="40">
        <v>48.0</v>
      </c>
      <c r="J2855" s="41">
        <f t="shared" si="5"/>
        <v>930.71904</v>
      </c>
      <c r="K2855" s="37" t="str">
        <f t="array" ref="K2855">IFERROR(XLOOKUP(G2855,'Tipo de carga'!A:A,'Tipo de carga'!B:B))</f>
        <v>Autoabasto</v>
      </c>
      <c r="L2855" s="37">
        <f t="shared" si="2"/>
        <v>43</v>
      </c>
      <c r="M2855" s="37">
        <f t="shared" si="3"/>
        <v>25</v>
      </c>
      <c r="N2855" s="37">
        <f t="shared" si="4"/>
        <v>10</v>
      </c>
      <c r="O2855" s="37" t="str">
        <f t="array" ref="O2855">IFERROR(XLOOKUP(K2855,'Tipo de carga'!B:B,'Tipo de carga'!C:C))</f>
        <v>Diesel</v>
      </c>
    </row>
    <row r="2856">
      <c r="A2856" s="36">
        <v>1768.0</v>
      </c>
      <c r="B2856" s="37" t="str">
        <f>IFERROR(VLOOKUP(A2856,'asig octubre'!$A$2:$C$442,3,0))</f>
        <v>Peñafiel Tecamac</v>
      </c>
      <c r="C2856" s="37" t="str">
        <f>IFERROR(VLOOKUP(A2856,'asig octubre'!$A$2:$B$442,2,0))</f>
        <v>EC-02</v>
      </c>
      <c r="D2856" s="38">
        <v>45590.856354166666</v>
      </c>
      <c r="E2856" s="36" t="s">
        <v>517</v>
      </c>
      <c r="F2856" s="37" t="str">
        <f t="array" ref="F2856">IFERROR(XLOOKUP(E2856,Operadores!A:A,Operadores!B:B))</f>
        <v>APADAN</v>
      </c>
      <c r="G2856" s="36" t="s">
        <v>72</v>
      </c>
      <c r="H2856" s="39">
        <v>19.38998</v>
      </c>
      <c r="I2856" s="40">
        <v>300.0</v>
      </c>
      <c r="J2856" s="41">
        <f t="shared" si="5"/>
        <v>5816.994</v>
      </c>
      <c r="K2856" s="37" t="str">
        <f t="array" ref="K2856">IFERROR(XLOOKUP(G2856,'Tipo de carga'!A:A,'Tipo de carga'!B:B))</f>
        <v>Autoabasto</v>
      </c>
      <c r="L2856" s="37">
        <f t="shared" si="2"/>
        <v>43</v>
      </c>
      <c r="M2856" s="37">
        <f t="shared" si="3"/>
        <v>25</v>
      </c>
      <c r="N2856" s="37">
        <f t="shared" si="4"/>
        <v>10</v>
      </c>
      <c r="O2856" s="37" t="str">
        <f t="array" ref="O2856">IFERROR(XLOOKUP(K2856,'Tipo de carga'!B:B,'Tipo de carga'!C:C))</f>
        <v>Diesel</v>
      </c>
    </row>
    <row r="2857">
      <c r="A2857" s="36">
        <v>1856.0</v>
      </c>
      <c r="B2857" s="37" t="str">
        <f>IFERROR(VLOOKUP(A2857,'asig octubre'!$A$2:$C$442,3,0))</f>
        <v>Pipas</v>
      </c>
      <c r="C2857" s="37" t="str">
        <f>IFERROR(VLOOKUP(A2857,'asig octubre'!$A$2:$B$442,2,0))</f>
        <v>EC-02</v>
      </c>
      <c r="D2857" s="38">
        <v>45590.84258101852</v>
      </c>
      <c r="E2857" s="36" t="s">
        <v>376</v>
      </c>
      <c r="F2857" s="37" t="str">
        <f t="array" ref="F2857">IFERROR(XLOOKUP(E2857,Operadores!A:A,Operadores!B:B))</f>
        <v>GUTBE</v>
      </c>
      <c r="G2857" s="36" t="s">
        <v>72</v>
      </c>
      <c r="H2857" s="39">
        <v>19.38998</v>
      </c>
      <c r="I2857" s="40">
        <v>110.0</v>
      </c>
      <c r="J2857" s="41">
        <f t="shared" si="5"/>
        <v>2132.8978</v>
      </c>
      <c r="K2857" s="37" t="str">
        <f t="array" ref="K2857">IFERROR(XLOOKUP(G2857,'Tipo de carga'!A:A,'Tipo de carga'!B:B))</f>
        <v>Autoabasto</v>
      </c>
      <c r="L2857" s="37">
        <f t="shared" si="2"/>
        <v>43</v>
      </c>
      <c r="M2857" s="37">
        <f t="shared" si="3"/>
        <v>25</v>
      </c>
      <c r="N2857" s="37">
        <f t="shared" si="4"/>
        <v>10</v>
      </c>
      <c r="O2857" s="37" t="str">
        <f t="array" ref="O2857">IFERROR(XLOOKUP(K2857,'Tipo de carga'!B:B,'Tipo de carga'!C:C))</f>
        <v>Diesel</v>
      </c>
    </row>
    <row r="2858">
      <c r="A2858" s="36">
        <v>1935.0</v>
      </c>
      <c r="B2858" s="37" t="str">
        <f>IFERROR(VLOOKUP(A2858,'asig octubre'!$A$2:$C$442,3,0))</f>
        <v>Patieros sucursal</v>
      </c>
      <c r="C2858" s="37" t="str">
        <f>IFERROR(VLOOKUP(A2858,'asig octubre'!$A$2:$B$442,2,0))</f>
        <v>EC-03</v>
      </c>
      <c r="D2858" s="38">
        <v>45590.82283564815</v>
      </c>
      <c r="E2858" s="36" t="s">
        <v>155</v>
      </c>
      <c r="F2858" s="37" t="str">
        <f t="array" ref="F2858">IFERROR(XLOOKUP(E2858,Operadores!A:A,Operadores!B:B))</f>
        <v>RODMA</v>
      </c>
      <c r="G2858" s="36" t="s">
        <v>72</v>
      </c>
      <c r="H2858" s="39">
        <v>19.38998</v>
      </c>
      <c r="I2858" s="40">
        <v>513.0</v>
      </c>
      <c r="J2858" s="41">
        <f t="shared" si="5"/>
        <v>9947.05974</v>
      </c>
      <c r="K2858" s="37" t="str">
        <f t="array" ref="K2858">IFERROR(XLOOKUP(G2858,'Tipo de carga'!A:A,'Tipo de carga'!B:B))</f>
        <v>Autoabasto</v>
      </c>
      <c r="L2858" s="37">
        <f t="shared" si="2"/>
        <v>43</v>
      </c>
      <c r="M2858" s="37">
        <f t="shared" si="3"/>
        <v>25</v>
      </c>
      <c r="N2858" s="37">
        <f t="shared" si="4"/>
        <v>10</v>
      </c>
      <c r="O2858" s="37" t="str">
        <f t="array" ref="O2858">IFERROR(XLOOKUP(K2858,'Tipo de carga'!B:B,'Tipo de carga'!C:C))</f>
        <v>Diesel</v>
      </c>
    </row>
    <row r="2859">
      <c r="A2859" s="36">
        <v>2005.0</v>
      </c>
      <c r="B2859" s="37" t="str">
        <f>IFERROR(VLOOKUP(A2859,'asig octubre'!$A$2:$C$442,3,0))</f>
        <v>MeLi Dedicado Merida</v>
      </c>
      <c r="C2859" s="37" t="str">
        <f>IFERROR(VLOOKUP(A2859,'asig octubre'!$A$2:$B$442,2,0))</f>
        <v>EC-05</v>
      </c>
      <c r="D2859" s="38">
        <v>45590.78375</v>
      </c>
      <c r="E2859" s="36" t="s">
        <v>399</v>
      </c>
      <c r="F2859" s="37" t="str">
        <f t="array" ref="F2859">IFERROR(XLOOKUP(E2859,Operadores!A:A,Operadores!B:B))</f>
        <v>DOMLEO</v>
      </c>
      <c r="G2859" s="36" t="s">
        <v>72</v>
      </c>
      <c r="H2859" s="39">
        <v>19.38998</v>
      </c>
      <c r="I2859" s="40">
        <v>266.0</v>
      </c>
      <c r="J2859" s="41">
        <f t="shared" si="5"/>
        <v>5157.73468</v>
      </c>
      <c r="K2859" s="37" t="str">
        <f t="array" ref="K2859">IFERROR(XLOOKUP(G2859,'Tipo de carga'!A:A,'Tipo de carga'!B:B))</f>
        <v>Autoabasto</v>
      </c>
      <c r="L2859" s="37">
        <f t="shared" si="2"/>
        <v>43</v>
      </c>
      <c r="M2859" s="37">
        <f t="shared" si="3"/>
        <v>25</v>
      </c>
      <c r="N2859" s="37">
        <f t="shared" si="4"/>
        <v>10</v>
      </c>
      <c r="O2859" s="37" t="str">
        <f t="array" ref="O2859">IFERROR(XLOOKUP(K2859,'Tipo de carga'!B:B,'Tipo de carga'!C:C))</f>
        <v>Diesel</v>
      </c>
    </row>
    <row r="2860">
      <c r="A2860" s="36">
        <v>1689.0</v>
      </c>
      <c r="B2860" s="37" t="str">
        <f>IFERROR(VLOOKUP(A2860,'asig octubre'!$A$2:$C$442,3,0))</f>
        <v>Pilgrims Tepo</v>
      </c>
      <c r="C2860" s="37" t="str">
        <f>IFERROR(VLOOKUP(A2860,'asig octubre'!$A$2:$B$442,2,0))</f>
        <v>EC-02</v>
      </c>
      <c r="D2860" s="38">
        <v>45590.77138888889</v>
      </c>
      <c r="E2860" s="36" t="s">
        <v>214</v>
      </c>
      <c r="F2860" s="37" t="str">
        <f t="array" ref="F2860">IFERROR(XLOOKUP(E2860,Operadores!A:A,Operadores!B:B))</f>
        <v>OROEDU</v>
      </c>
      <c r="G2860" s="36" t="s">
        <v>72</v>
      </c>
      <c r="H2860" s="39">
        <v>19.38998</v>
      </c>
      <c r="I2860" s="40">
        <v>256.0</v>
      </c>
      <c r="J2860" s="41">
        <f t="shared" si="5"/>
        <v>4963.83488</v>
      </c>
      <c r="K2860" s="37" t="str">
        <f t="array" ref="K2860">IFERROR(XLOOKUP(G2860,'Tipo de carga'!A:A,'Tipo de carga'!B:B))</f>
        <v>Autoabasto</v>
      </c>
      <c r="L2860" s="37">
        <f t="shared" si="2"/>
        <v>43</v>
      </c>
      <c r="M2860" s="37">
        <f t="shared" si="3"/>
        <v>25</v>
      </c>
      <c r="N2860" s="37">
        <f t="shared" si="4"/>
        <v>10</v>
      </c>
      <c r="O2860" s="37" t="str">
        <f t="array" ref="O2860">IFERROR(XLOOKUP(K2860,'Tipo de carga'!B:B,'Tipo de carga'!C:C))</f>
        <v>Diesel</v>
      </c>
    </row>
    <row r="2861">
      <c r="A2861" s="36">
        <v>1950.0</v>
      </c>
      <c r="B2861" s="37" t="str">
        <f>IFERROR(VLOOKUP(A2861,'asig octubre'!$A$2:$C$442,3,0))</f>
        <v>MeLi asignado SD</v>
      </c>
      <c r="C2861" s="37" t="str">
        <f>IFERROR(VLOOKUP(A2861,'asig octubre'!$A$2:$B$442,2,0))</f>
        <v>EC-05</v>
      </c>
      <c r="D2861" s="38">
        <v>45590.764710648145</v>
      </c>
      <c r="E2861" s="36" t="s">
        <v>200</v>
      </c>
      <c r="F2861" s="37" t="str">
        <f t="array" ref="F2861">IFERROR(XLOOKUP(E2861,Operadores!A:A,Operadores!B:B))</f>
        <v>MAROSC</v>
      </c>
      <c r="G2861" s="36" t="s">
        <v>72</v>
      </c>
      <c r="H2861" s="39">
        <v>19.38998</v>
      </c>
      <c r="I2861" s="40">
        <v>370.0</v>
      </c>
      <c r="J2861" s="41">
        <f t="shared" si="5"/>
        <v>7174.2926</v>
      </c>
      <c r="K2861" s="37" t="str">
        <f t="array" ref="K2861">IFERROR(XLOOKUP(G2861,'Tipo de carga'!A:A,'Tipo de carga'!B:B))</f>
        <v>Autoabasto</v>
      </c>
      <c r="L2861" s="37">
        <f t="shared" si="2"/>
        <v>43</v>
      </c>
      <c r="M2861" s="37">
        <f t="shared" si="3"/>
        <v>25</v>
      </c>
      <c r="N2861" s="37">
        <f t="shared" si="4"/>
        <v>10</v>
      </c>
      <c r="O2861" s="37" t="str">
        <f t="array" ref="O2861">IFERROR(XLOOKUP(K2861,'Tipo de carga'!B:B,'Tipo de carga'!C:C))</f>
        <v>Diesel</v>
      </c>
    </row>
    <row r="2862">
      <c r="A2862" s="36">
        <v>1688.0</v>
      </c>
      <c r="B2862" s="37" t="str">
        <f>IFERROR(VLOOKUP(A2862,'asig octubre'!$A$2:$C$442,3,0))</f>
        <v>Pilgrims Tepo</v>
      </c>
      <c r="C2862" s="37" t="str">
        <f>IFERROR(VLOOKUP(A2862,'asig octubre'!$A$2:$B$442,2,0))</f>
        <v>EC-02</v>
      </c>
      <c r="D2862" s="38">
        <v>45590.75332175926</v>
      </c>
      <c r="E2862" s="36" t="s">
        <v>420</v>
      </c>
      <c r="F2862" s="37" t="str">
        <f t="array" ref="F2862">IFERROR(XLOOKUP(E2862,Operadores!A:A,Operadores!B:B))</f>
        <v>SANJUA07</v>
      </c>
      <c r="G2862" s="36" t="s">
        <v>72</v>
      </c>
      <c r="H2862" s="39">
        <v>19.38998</v>
      </c>
      <c r="I2862" s="40">
        <v>206.0</v>
      </c>
      <c r="J2862" s="41">
        <f t="shared" si="5"/>
        <v>3994.33588</v>
      </c>
      <c r="K2862" s="37" t="str">
        <f t="array" ref="K2862">IFERROR(XLOOKUP(G2862,'Tipo de carga'!A:A,'Tipo de carga'!B:B))</f>
        <v>Autoabasto</v>
      </c>
      <c r="L2862" s="37">
        <f t="shared" si="2"/>
        <v>43</v>
      </c>
      <c r="M2862" s="37">
        <f t="shared" si="3"/>
        <v>25</v>
      </c>
      <c r="N2862" s="37">
        <f t="shared" si="4"/>
        <v>10</v>
      </c>
      <c r="O2862" s="37" t="str">
        <f t="array" ref="O2862">IFERROR(XLOOKUP(K2862,'Tipo de carga'!B:B,'Tipo de carga'!C:C))</f>
        <v>Diesel</v>
      </c>
    </row>
    <row r="2863">
      <c r="A2863" s="36">
        <v>1871.0</v>
      </c>
      <c r="B2863" s="37" t="str">
        <f>IFERROR(VLOOKUP(A2863,'asig octubre'!$A$2:$C$442,3,0))</f>
        <v>Circuitos</v>
      </c>
      <c r="C2863" s="37" t="str">
        <f>IFERROR(VLOOKUP(A2863,'asig octubre'!$A$2:$B$442,2,0))</f>
        <v>EC-03</v>
      </c>
      <c r="D2863" s="38">
        <v>45590.743310185186</v>
      </c>
      <c r="E2863" s="36" t="s">
        <v>197</v>
      </c>
      <c r="F2863" s="37" t="str">
        <f t="array" ref="F2863">IFERROR(XLOOKUP(E2863,Operadores!A:A,Operadores!B:B))</f>
        <v>REYALE</v>
      </c>
      <c r="G2863" s="36" t="s">
        <v>72</v>
      </c>
      <c r="H2863" s="39">
        <v>19.38998</v>
      </c>
      <c r="I2863" s="40">
        <v>660.0</v>
      </c>
      <c r="J2863" s="41">
        <f t="shared" si="5"/>
        <v>12797.3868</v>
      </c>
      <c r="K2863" s="37" t="str">
        <f t="array" ref="K2863">IFERROR(XLOOKUP(G2863,'Tipo de carga'!A:A,'Tipo de carga'!B:B))</f>
        <v>Autoabasto</v>
      </c>
      <c r="L2863" s="37">
        <f t="shared" si="2"/>
        <v>43</v>
      </c>
      <c r="M2863" s="37">
        <f t="shared" si="3"/>
        <v>25</v>
      </c>
      <c r="N2863" s="37">
        <f t="shared" si="4"/>
        <v>10</v>
      </c>
      <c r="O2863" s="37" t="str">
        <f t="array" ref="O2863">IFERROR(XLOOKUP(K2863,'Tipo de carga'!B:B,'Tipo de carga'!C:C))</f>
        <v>Diesel</v>
      </c>
    </row>
    <row r="2864">
      <c r="A2864" s="36">
        <v>1688.0</v>
      </c>
      <c r="B2864" s="37" t="str">
        <f>IFERROR(VLOOKUP(A2864,'asig octubre'!$A$2:$C$442,3,0))</f>
        <v>Pilgrims Tepo</v>
      </c>
      <c r="C2864" s="37" t="str">
        <f>IFERROR(VLOOKUP(A2864,'asig octubre'!$A$2:$B$442,2,0))</f>
        <v>EC-02</v>
      </c>
      <c r="D2864" s="38">
        <v>45590.732453703706</v>
      </c>
      <c r="E2864" s="36" t="s">
        <v>420</v>
      </c>
      <c r="F2864" s="37" t="str">
        <f t="array" ref="F2864">IFERROR(XLOOKUP(E2864,Operadores!A:A,Operadores!B:B))</f>
        <v>SANJUA07</v>
      </c>
      <c r="G2864" s="36" t="s">
        <v>72</v>
      </c>
      <c r="H2864" s="39">
        <v>19.38998</v>
      </c>
      <c r="I2864" s="40">
        <v>0.0</v>
      </c>
      <c r="J2864" s="41">
        <f t="shared" si="5"/>
        <v>0</v>
      </c>
      <c r="K2864" s="37" t="str">
        <f t="array" ref="K2864">IFERROR(XLOOKUP(G2864,'Tipo de carga'!A:A,'Tipo de carga'!B:B))</f>
        <v>Autoabasto</v>
      </c>
      <c r="L2864" s="37">
        <f t="shared" si="2"/>
        <v>43</v>
      </c>
      <c r="M2864" s="37">
        <f t="shared" si="3"/>
        <v>25</v>
      </c>
      <c r="N2864" s="37">
        <f t="shared" si="4"/>
        <v>10</v>
      </c>
      <c r="O2864" s="37" t="str">
        <f t="array" ref="O2864">IFERROR(XLOOKUP(K2864,'Tipo de carga'!B:B,'Tipo de carga'!C:C))</f>
        <v>Diesel</v>
      </c>
    </row>
    <row r="2865">
      <c r="A2865" s="36">
        <v>1891.0</v>
      </c>
      <c r="B2865" s="37" t="str">
        <f>IFERROR(VLOOKUP(A2865,'asig octubre'!$A$2:$C$442,3,0))</f>
        <v>Circuitos</v>
      </c>
      <c r="C2865" s="37" t="str">
        <f>IFERROR(VLOOKUP(A2865,'asig octubre'!$A$2:$B$442,2,0))</f>
        <v>EC-03</v>
      </c>
      <c r="D2865" s="38">
        <v>45590.72759259259</v>
      </c>
      <c r="E2865" s="36" t="s">
        <v>195</v>
      </c>
      <c r="F2865" s="37" t="str">
        <f t="array" ref="F2865">IFERROR(XLOOKUP(E2865,Operadores!A:A,Operadores!B:B))</f>
        <v>APAJOS</v>
      </c>
      <c r="G2865" s="36" t="s">
        <v>72</v>
      </c>
      <c r="H2865" s="39">
        <v>19.38998</v>
      </c>
      <c r="I2865" s="40">
        <v>386.0</v>
      </c>
      <c r="J2865" s="41">
        <f t="shared" si="5"/>
        <v>7484.53228</v>
      </c>
      <c r="K2865" s="37" t="str">
        <f t="array" ref="K2865">IFERROR(XLOOKUP(G2865,'Tipo de carga'!A:A,'Tipo de carga'!B:B))</f>
        <v>Autoabasto</v>
      </c>
      <c r="L2865" s="37">
        <f t="shared" si="2"/>
        <v>43</v>
      </c>
      <c r="M2865" s="37">
        <f t="shared" si="3"/>
        <v>25</v>
      </c>
      <c r="N2865" s="37">
        <f t="shared" si="4"/>
        <v>10</v>
      </c>
      <c r="O2865" s="37" t="str">
        <f t="array" ref="O2865">IFERROR(XLOOKUP(K2865,'Tipo de carga'!B:B,'Tipo de carga'!C:C))</f>
        <v>Diesel</v>
      </c>
    </row>
    <row r="2866">
      <c r="A2866" s="36">
        <v>1767.0</v>
      </c>
      <c r="B2866" s="37" t="str">
        <f>IFERROR(VLOOKUP(A2866,'asig octubre'!$A$2:$C$442,3,0))</f>
        <v>Pilgrims Tepo</v>
      </c>
      <c r="C2866" s="37" t="str">
        <f>IFERROR(VLOOKUP(A2866,'asig octubre'!$A$2:$B$442,2,0))</f>
        <v>EC-02</v>
      </c>
      <c r="D2866" s="38">
        <v>45590.71969907408</v>
      </c>
      <c r="E2866" s="36" t="s">
        <v>449</v>
      </c>
      <c r="F2866" s="37" t="str">
        <f t="array" ref="F2866">IFERROR(XLOOKUP(E2866,Operadores!A:A,Operadores!B:B))</f>
        <v>PATRAM</v>
      </c>
      <c r="G2866" s="36" t="s">
        <v>72</v>
      </c>
      <c r="H2866" s="39">
        <v>19.38998</v>
      </c>
      <c r="I2866" s="40">
        <v>206.0</v>
      </c>
      <c r="J2866" s="41">
        <f t="shared" si="5"/>
        <v>3994.33588</v>
      </c>
      <c r="K2866" s="37" t="str">
        <f t="array" ref="K2866">IFERROR(XLOOKUP(G2866,'Tipo de carga'!A:A,'Tipo de carga'!B:B))</f>
        <v>Autoabasto</v>
      </c>
      <c r="L2866" s="37">
        <f t="shared" si="2"/>
        <v>43</v>
      </c>
      <c r="M2866" s="37">
        <f t="shared" si="3"/>
        <v>25</v>
      </c>
      <c r="N2866" s="37">
        <f t="shared" si="4"/>
        <v>10</v>
      </c>
      <c r="O2866" s="37" t="str">
        <f t="array" ref="O2866">IFERROR(XLOOKUP(K2866,'Tipo de carga'!B:B,'Tipo de carga'!C:C))</f>
        <v>Diesel</v>
      </c>
    </row>
    <row r="2867">
      <c r="A2867" s="36">
        <v>1861.0</v>
      </c>
      <c r="B2867" s="37" t="str">
        <f>IFERROR(VLOOKUP(A2867,'asig octubre'!$A$2:$C$442,3,0))</f>
        <v>Pilgrims Tepo</v>
      </c>
      <c r="C2867" s="37" t="str">
        <f>IFERROR(VLOOKUP(A2867,'asig octubre'!$A$2:$B$442,2,0))</f>
        <v>EC-02</v>
      </c>
      <c r="D2867" s="38">
        <v>45590.70365740741</v>
      </c>
      <c r="E2867" s="36" t="s">
        <v>215</v>
      </c>
      <c r="F2867" s="37" t="str">
        <f t="array" ref="F2867">IFERROR(XLOOKUP(E2867,Operadores!A:A,Operadores!B:B))</f>
        <v>GARJUA</v>
      </c>
      <c r="G2867" s="36" t="s">
        <v>72</v>
      </c>
      <c r="H2867" s="39">
        <v>19.38998</v>
      </c>
      <c r="I2867" s="40">
        <v>247.0</v>
      </c>
      <c r="J2867" s="41">
        <f t="shared" si="5"/>
        <v>4789.32506</v>
      </c>
      <c r="K2867" s="37" t="str">
        <f t="array" ref="K2867">IFERROR(XLOOKUP(G2867,'Tipo de carga'!A:A,'Tipo de carga'!B:B))</f>
        <v>Autoabasto</v>
      </c>
      <c r="L2867" s="37">
        <f t="shared" si="2"/>
        <v>43</v>
      </c>
      <c r="M2867" s="37">
        <f t="shared" si="3"/>
        <v>25</v>
      </c>
      <c r="N2867" s="37">
        <f t="shared" si="4"/>
        <v>10</v>
      </c>
      <c r="O2867" s="37" t="str">
        <f t="array" ref="O2867">IFERROR(XLOOKUP(K2867,'Tipo de carga'!B:B,'Tipo de carga'!C:C))</f>
        <v>Diesel</v>
      </c>
    </row>
    <row r="2868">
      <c r="A2868" s="36">
        <v>1985.0</v>
      </c>
      <c r="B2868" s="37" t="str">
        <f>IFERROR(VLOOKUP(A2868,'asig octubre'!$A$2:$C$442,3,0))</f>
        <v>MeLi Dedicado TD</v>
      </c>
      <c r="C2868" s="37" t="str">
        <f>IFERROR(VLOOKUP(A2868,'asig octubre'!$A$2:$B$442,2,0))</f>
        <v>EC-05</v>
      </c>
      <c r="D2868" s="38">
        <v>45590.69113425926</v>
      </c>
      <c r="E2868" s="36" t="s">
        <v>460</v>
      </c>
      <c r="F2868" s="37" t="str">
        <f t="array" ref="F2868">IFERROR(XLOOKUP(E2868,Operadores!A:A,Operadores!B:B))</f>
        <v>TORAN</v>
      </c>
      <c r="G2868" s="36" t="s">
        <v>72</v>
      </c>
      <c r="H2868" s="39">
        <v>19.38998</v>
      </c>
      <c r="I2868" s="40">
        <v>597.0</v>
      </c>
      <c r="J2868" s="41">
        <f t="shared" si="5"/>
        <v>11575.81806</v>
      </c>
      <c r="K2868" s="37" t="str">
        <f t="array" ref="K2868">IFERROR(XLOOKUP(G2868,'Tipo de carga'!A:A,'Tipo de carga'!B:B))</f>
        <v>Autoabasto</v>
      </c>
      <c r="L2868" s="37">
        <f t="shared" si="2"/>
        <v>43</v>
      </c>
      <c r="M2868" s="37">
        <f t="shared" si="3"/>
        <v>25</v>
      </c>
      <c r="N2868" s="37">
        <f t="shared" si="4"/>
        <v>10</v>
      </c>
      <c r="O2868" s="37" t="str">
        <f t="array" ref="O2868">IFERROR(XLOOKUP(K2868,'Tipo de carga'!B:B,'Tipo de carga'!C:C))</f>
        <v>Diesel</v>
      </c>
    </row>
    <row r="2869">
      <c r="A2869" s="36">
        <v>2028.0</v>
      </c>
      <c r="B2869" s="37" t="str">
        <f>IFERROR(VLOOKUP(A2869,'asig octubre'!$A$2:$C$442,3,0))</f>
        <v>Available</v>
      </c>
      <c r="C2869" s="37" t="str">
        <f>IFERROR(VLOOKUP(A2869,'asig octubre'!$A$2:$B$442,2,0))</f>
        <v>TTE</v>
      </c>
      <c r="D2869" s="38">
        <v>45590.6730787037</v>
      </c>
      <c r="E2869" s="36" t="s">
        <v>246</v>
      </c>
      <c r="F2869" s="37" t="str">
        <f t="array" ref="F2869">IFERROR(XLOOKUP(E2869,Operadores!A:A,Operadores!B:B))</f>
        <v>LUNADO</v>
      </c>
      <c r="G2869" s="36" t="s">
        <v>72</v>
      </c>
      <c r="H2869" s="39">
        <v>19.38998</v>
      </c>
      <c r="I2869" s="40">
        <v>256.0</v>
      </c>
      <c r="J2869" s="41">
        <f t="shared" si="5"/>
        <v>4963.83488</v>
      </c>
      <c r="K2869" s="37" t="str">
        <f t="array" ref="K2869">IFERROR(XLOOKUP(G2869,'Tipo de carga'!A:A,'Tipo de carga'!B:B))</f>
        <v>Autoabasto</v>
      </c>
      <c r="L2869" s="37">
        <f t="shared" si="2"/>
        <v>43</v>
      </c>
      <c r="M2869" s="37">
        <f t="shared" si="3"/>
        <v>25</v>
      </c>
      <c r="N2869" s="37">
        <f t="shared" si="4"/>
        <v>10</v>
      </c>
      <c r="O2869" s="37" t="str">
        <f t="array" ref="O2869">IFERROR(XLOOKUP(K2869,'Tipo de carga'!B:B,'Tipo de carga'!C:C))</f>
        <v>Diesel</v>
      </c>
    </row>
    <row r="2870">
      <c r="A2870" s="36">
        <v>1939.0</v>
      </c>
      <c r="B2870" s="37" t="str">
        <f>IFERROR(VLOOKUP(A2870,'asig octubre'!$A$2:$C$442,3,0))</f>
        <v>Full Liver</v>
      </c>
      <c r="C2870" s="37" t="str">
        <f>IFERROR(VLOOKUP(A2870,'asig octubre'!$A$2:$B$442,2,0))</f>
        <v>EC-01</v>
      </c>
      <c r="D2870" s="38">
        <v>45590.65253472222</v>
      </c>
      <c r="E2870" s="36" t="s">
        <v>431</v>
      </c>
      <c r="F2870" s="37" t="str">
        <f t="array" ref="F2870">IFERROR(XLOOKUP(E2870,Operadores!A:A,Operadores!B:B))</f>
        <v>ANANOE</v>
      </c>
      <c r="G2870" s="36" t="s">
        <v>72</v>
      </c>
      <c r="H2870" s="39">
        <v>19.38998</v>
      </c>
      <c r="I2870" s="40">
        <v>507.0</v>
      </c>
      <c r="J2870" s="41">
        <f t="shared" si="5"/>
        <v>9830.71986</v>
      </c>
      <c r="K2870" s="37" t="str">
        <f t="array" ref="K2870">IFERROR(XLOOKUP(G2870,'Tipo de carga'!A:A,'Tipo de carga'!B:B))</f>
        <v>Autoabasto</v>
      </c>
      <c r="L2870" s="37">
        <f t="shared" si="2"/>
        <v>43</v>
      </c>
      <c r="M2870" s="37">
        <f t="shared" si="3"/>
        <v>25</v>
      </c>
      <c r="N2870" s="37">
        <f t="shared" si="4"/>
        <v>10</v>
      </c>
      <c r="O2870" s="37" t="str">
        <f t="array" ref="O2870">IFERROR(XLOOKUP(K2870,'Tipo de carga'!B:B,'Tipo de carga'!C:C))</f>
        <v>Diesel</v>
      </c>
    </row>
    <row r="2871">
      <c r="A2871" s="36">
        <v>1989.0</v>
      </c>
      <c r="B2871" s="37" t="str">
        <f>IFERROR(VLOOKUP(A2871,'asig octubre'!$A$2:$C$442,3,0))</f>
        <v>MeLi asignado SD</v>
      </c>
      <c r="C2871" s="37" t="str">
        <f>IFERROR(VLOOKUP(A2871,'asig octubre'!$A$2:$B$442,2,0))</f>
        <v>EC-05</v>
      </c>
      <c r="D2871" s="38">
        <v>45590.64302083333</v>
      </c>
      <c r="E2871" s="36" t="s">
        <v>220</v>
      </c>
      <c r="F2871" s="37" t="str">
        <f t="array" ref="F2871">IFERROR(XLOOKUP(E2871,Operadores!A:A,Operadores!B:B))</f>
        <v>CARCRI01</v>
      </c>
      <c r="G2871" s="36" t="s">
        <v>72</v>
      </c>
      <c r="H2871" s="39">
        <v>19.38998</v>
      </c>
      <c r="I2871" s="40">
        <v>568.0</v>
      </c>
      <c r="J2871" s="41">
        <f t="shared" si="5"/>
        <v>11013.50864</v>
      </c>
      <c r="K2871" s="37" t="str">
        <f t="array" ref="K2871">IFERROR(XLOOKUP(G2871,'Tipo de carga'!A:A,'Tipo de carga'!B:B))</f>
        <v>Autoabasto</v>
      </c>
      <c r="L2871" s="37">
        <f t="shared" si="2"/>
        <v>43</v>
      </c>
      <c r="M2871" s="37">
        <f t="shared" si="3"/>
        <v>25</v>
      </c>
      <c r="N2871" s="37">
        <f t="shared" si="4"/>
        <v>10</v>
      </c>
      <c r="O2871" s="37" t="str">
        <f t="array" ref="O2871">IFERROR(XLOOKUP(K2871,'Tipo de carga'!B:B,'Tipo de carga'!C:C))</f>
        <v>Diesel</v>
      </c>
    </row>
    <row r="2872">
      <c r="A2872" s="36">
        <v>2024.0</v>
      </c>
      <c r="B2872" s="37" t="str">
        <f>IFERROR(VLOOKUP(A2872,'asig octubre'!$A$2:$C$442,3,0))</f>
        <v>Available</v>
      </c>
      <c r="C2872" s="37" t="str">
        <f>IFERROR(VLOOKUP(A2872,'asig octubre'!$A$2:$B$442,2,0))</f>
        <v>TTE</v>
      </c>
      <c r="D2872" s="38">
        <v>45590.628587962965</v>
      </c>
      <c r="E2872" s="36" t="s">
        <v>469</v>
      </c>
      <c r="F2872" s="37" t="str">
        <f t="array" ref="F2872">IFERROR(XLOOKUP(E2872,Operadores!A:A,Operadores!B:B))</f>
        <v>DELJOS01</v>
      </c>
      <c r="G2872" s="36" t="s">
        <v>72</v>
      </c>
      <c r="H2872" s="39">
        <v>19.38998</v>
      </c>
      <c r="I2872" s="40">
        <v>218.0</v>
      </c>
      <c r="J2872" s="41">
        <f t="shared" si="5"/>
        <v>4227.01564</v>
      </c>
      <c r="K2872" s="37" t="str">
        <f t="array" ref="K2872">IFERROR(XLOOKUP(G2872,'Tipo de carga'!A:A,'Tipo de carga'!B:B))</f>
        <v>Autoabasto</v>
      </c>
      <c r="L2872" s="37">
        <f t="shared" si="2"/>
        <v>43</v>
      </c>
      <c r="M2872" s="37">
        <f t="shared" si="3"/>
        <v>25</v>
      </c>
      <c r="N2872" s="37">
        <f t="shared" si="4"/>
        <v>10</v>
      </c>
      <c r="O2872" s="37" t="str">
        <f t="array" ref="O2872">IFERROR(XLOOKUP(K2872,'Tipo de carga'!B:B,'Tipo de carga'!C:C))</f>
        <v>Diesel</v>
      </c>
    </row>
    <row r="2873">
      <c r="A2873" s="36">
        <v>1750.0</v>
      </c>
      <c r="B2873" s="37" t="str">
        <f>IFERROR(VLOOKUP(A2873,'asig octubre'!$A$2:$C$442,3,0))</f>
        <v>Patieros sucursal</v>
      </c>
      <c r="C2873" s="37" t="str">
        <f>IFERROR(VLOOKUP(A2873,'asig octubre'!$A$2:$B$442,2,0))</f>
        <v>EC-03</v>
      </c>
      <c r="D2873" s="38">
        <v>45590.615266203706</v>
      </c>
      <c r="E2873" s="36" t="s">
        <v>410</v>
      </c>
      <c r="F2873" s="37" t="str">
        <f t="array" ref="F2873">IFERROR(XLOOKUP(E2873,Operadores!A:A,Operadores!B:B))</f>
        <v>LOPMA03</v>
      </c>
      <c r="G2873" s="36" t="s">
        <v>72</v>
      </c>
      <c r="H2873" s="39">
        <v>19.38998</v>
      </c>
      <c r="I2873" s="40">
        <v>421.0</v>
      </c>
      <c r="J2873" s="41">
        <f t="shared" si="5"/>
        <v>8163.18158</v>
      </c>
      <c r="K2873" s="37" t="str">
        <f t="array" ref="K2873">IFERROR(XLOOKUP(G2873,'Tipo de carga'!A:A,'Tipo de carga'!B:B))</f>
        <v>Autoabasto</v>
      </c>
      <c r="L2873" s="37">
        <f t="shared" si="2"/>
        <v>43</v>
      </c>
      <c r="M2873" s="37">
        <f t="shared" si="3"/>
        <v>25</v>
      </c>
      <c r="N2873" s="37">
        <f t="shared" si="4"/>
        <v>10</v>
      </c>
      <c r="O2873" s="37" t="str">
        <f t="array" ref="O2873">IFERROR(XLOOKUP(K2873,'Tipo de carga'!B:B,'Tipo de carga'!C:C))</f>
        <v>Diesel</v>
      </c>
    </row>
    <row r="2874">
      <c r="A2874" s="36">
        <v>2035.0</v>
      </c>
      <c r="B2874" s="37" t="str">
        <f>IFERROR(VLOOKUP(A2874,'asig octubre'!$A$2:$C$442,3,0))</f>
        <v>Available</v>
      </c>
      <c r="C2874" s="37" t="str">
        <f>IFERROR(VLOOKUP(A2874,'asig octubre'!$A$2:$B$442,2,0))</f>
        <v>TTE</v>
      </c>
      <c r="D2874" s="38">
        <v>45590.60340277778</v>
      </c>
      <c r="E2874" s="36" t="s">
        <v>461</v>
      </c>
      <c r="F2874" s="37" t="str">
        <f t="array" ref="F2874">IFERROR(XLOOKUP(E2874,Operadores!A:A,Operadores!B:B))</f>
        <v>JUAJOR</v>
      </c>
      <c r="G2874" s="36" t="s">
        <v>72</v>
      </c>
      <c r="H2874" s="39">
        <v>19.38998</v>
      </c>
      <c r="I2874" s="40">
        <v>652.0</v>
      </c>
      <c r="J2874" s="41">
        <f t="shared" si="5"/>
        <v>12642.26696</v>
      </c>
      <c r="K2874" s="37" t="str">
        <f t="array" ref="K2874">IFERROR(XLOOKUP(G2874,'Tipo de carga'!A:A,'Tipo de carga'!B:B))</f>
        <v>Autoabasto</v>
      </c>
      <c r="L2874" s="37">
        <f t="shared" si="2"/>
        <v>43</v>
      </c>
      <c r="M2874" s="37">
        <f t="shared" si="3"/>
        <v>25</v>
      </c>
      <c r="N2874" s="37">
        <f t="shared" si="4"/>
        <v>10</v>
      </c>
      <c r="O2874" s="37" t="str">
        <f t="array" ref="O2874">IFERROR(XLOOKUP(K2874,'Tipo de carga'!B:B,'Tipo de carga'!C:C))</f>
        <v>Diesel</v>
      </c>
    </row>
    <row r="2875">
      <c r="A2875" s="36">
        <v>1862.0</v>
      </c>
      <c r="B2875" s="37" t="str">
        <f>IFERROR(VLOOKUP(A2875,'asig octubre'!$A$2:$C$442,3,0))</f>
        <v>Circuitos Mty</v>
      </c>
      <c r="C2875" s="37" t="str">
        <f>IFERROR(VLOOKUP(A2875,'asig octubre'!$A$2:$B$442,2,0))</f>
        <v>EC-07</v>
      </c>
      <c r="D2875" s="38">
        <v>45590.59731481481</v>
      </c>
      <c r="E2875" s="36" t="s">
        <v>350</v>
      </c>
      <c r="F2875" s="37" t="str">
        <f t="array" ref="F2875">IFERROR(XLOOKUP(E2875,Operadores!A:A,Operadores!B:B))</f>
        <v>PERRI</v>
      </c>
      <c r="G2875" s="36" t="s">
        <v>72</v>
      </c>
      <c r="H2875" s="39">
        <v>19.38998</v>
      </c>
      <c r="I2875" s="40">
        <v>53.0</v>
      </c>
      <c r="J2875" s="41">
        <f t="shared" si="5"/>
        <v>1027.66894</v>
      </c>
      <c r="K2875" s="37" t="str">
        <f t="array" ref="K2875">IFERROR(XLOOKUP(G2875,'Tipo de carga'!A:A,'Tipo de carga'!B:B))</f>
        <v>Autoabasto</v>
      </c>
      <c r="L2875" s="37">
        <f t="shared" si="2"/>
        <v>43</v>
      </c>
      <c r="M2875" s="37">
        <f t="shared" si="3"/>
        <v>25</v>
      </c>
      <c r="N2875" s="37">
        <f t="shared" si="4"/>
        <v>10</v>
      </c>
      <c r="O2875" s="37" t="str">
        <f t="array" ref="O2875">IFERROR(XLOOKUP(K2875,'Tipo de carga'!B:B,'Tipo de carga'!C:C))</f>
        <v>Diesel</v>
      </c>
    </row>
    <row r="2876">
      <c r="A2876" s="36">
        <v>1999.0</v>
      </c>
      <c r="B2876" s="37" t="str">
        <f>IFERROR(VLOOKUP(A2876,'asig octubre'!$A$2:$C$442,3,0))</f>
        <v>MeLi Dedicado Merida</v>
      </c>
      <c r="C2876" s="37" t="str">
        <f>IFERROR(VLOOKUP(A2876,'asig octubre'!$A$2:$B$442,2,0))</f>
        <v>EC-05</v>
      </c>
      <c r="D2876" s="38">
        <v>45590.58766203704</v>
      </c>
      <c r="E2876" s="36" t="s">
        <v>158</v>
      </c>
      <c r="F2876" s="37" t="str">
        <f t="array" ref="F2876">IFERROR(XLOOKUP(E2876,Operadores!A:A,Operadores!B:B))</f>
        <v>SANOSC</v>
      </c>
      <c r="G2876" s="36" t="s">
        <v>72</v>
      </c>
      <c r="H2876" s="39">
        <v>19.38998</v>
      </c>
      <c r="I2876" s="40">
        <v>353.0</v>
      </c>
      <c r="J2876" s="41">
        <f t="shared" si="5"/>
        <v>6844.66294</v>
      </c>
      <c r="K2876" s="37" t="str">
        <f t="array" ref="K2876">IFERROR(XLOOKUP(G2876,'Tipo de carga'!A:A,'Tipo de carga'!B:B))</f>
        <v>Autoabasto</v>
      </c>
      <c r="L2876" s="37">
        <f t="shared" si="2"/>
        <v>43</v>
      </c>
      <c r="M2876" s="37">
        <f t="shared" si="3"/>
        <v>25</v>
      </c>
      <c r="N2876" s="37">
        <f t="shared" si="4"/>
        <v>10</v>
      </c>
      <c r="O2876" s="37" t="str">
        <f t="array" ref="O2876">IFERROR(XLOOKUP(K2876,'Tipo de carga'!B:B,'Tipo de carga'!C:C))</f>
        <v>Diesel</v>
      </c>
    </row>
    <row r="2877">
      <c r="A2877" s="36">
        <v>1993.0</v>
      </c>
      <c r="B2877" s="37" t="str">
        <f>IFERROR(VLOOKUP(A2877,'asig octubre'!$A$2:$C$442,3,0))</f>
        <v>MeLi Dedicado TD</v>
      </c>
      <c r="C2877" s="37" t="str">
        <f>IFERROR(VLOOKUP(A2877,'asig octubre'!$A$2:$B$442,2,0))</f>
        <v>EC-05</v>
      </c>
      <c r="D2877" s="38">
        <v>45590.525983796295</v>
      </c>
      <c r="E2877" s="36" t="s">
        <v>389</v>
      </c>
      <c r="F2877" s="37" t="str">
        <f t="array" ref="F2877">IFERROR(XLOOKUP(E2877,Operadores!A:A,Operadores!B:B))</f>
        <v>CELJOS</v>
      </c>
      <c r="G2877" s="36" t="s">
        <v>72</v>
      </c>
      <c r="H2877" s="39">
        <v>19.38998</v>
      </c>
      <c r="I2877" s="40">
        <v>516.0</v>
      </c>
      <c r="J2877" s="41">
        <f t="shared" si="5"/>
        <v>10005.22968</v>
      </c>
      <c r="K2877" s="37" t="str">
        <f t="array" ref="K2877">IFERROR(XLOOKUP(G2877,'Tipo de carga'!A:A,'Tipo de carga'!B:B))</f>
        <v>Autoabasto</v>
      </c>
      <c r="L2877" s="37">
        <f t="shared" si="2"/>
        <v>43</v>
      </c>
      <c r="M2877" s="37">
        <f t="shared" si="3"/>
        <v>25</v>
      </c>
      <c r="N2877" s="37">
        <f t="shared" si="4"/>
        <v>10</v>
      </c>
      <c r="O2877" s="37" t="str">
        <f t="array" ref="O2877">IFERROR(XLOOKUP(K2877,'Tipo de carga'!B:B,'Tipo de carga'!C:C))</f>
        <v>Diesel</v>
      </c>
    </row>
    <row r="2878">
      <c r="A2878" s="36">
        <v>1944.0</v>
      </c>
      <c r="B2878" s="37" t="str">
        <f>IFERROR(VLOOKUP(A2878,'asig octubre'!$A$2:$C$442,3,0))</f>
        <v>MeLi asignado SD</v>
      </c>
      <c r="C2878" s="37" t="str">
        <f>IFERROR(VLOOKUP(A2878,'asig octubre'!$A$2:$B$442,2,0))</f>
        <v>EC-05</v>
      </c>
      <c r="D2878" s="38">
        <v>45590.525625</v>
      </c>
      <c r="E2878" s="36" t="s">
        <v>221</v>
      </c>
      <c r="F2878" s="37" t="str">
        <f t="array" ref="F2878">IFERROR(XLOOKUP(E2878,Operadores!A:A,Operadores!B:B))</f>
        <v>ORTARM</v>
      </c>
      <c r="G2878" s="36" t="s">
        <v>72</v>
      </c>
      <c r="H2878" s="39">
        <v>19.38998</v>
      </c>
      <c r="I2878" s="40">
        <v>358.0</v>
      </c>
      <c r="J2878" s="41">
        <f t="shared" si="5"/>
        <v>6941.61284</v>
      </c>
      <c r="K2878" s="37" t="str">
        <f t="array" ref="K2878">IFERROR(XLOOKUP(G2878,'Tipo de carga'!A:A,'Tipo de carga'!B:B))</f>
        <v>Autoabasto</v>
      </c>
      <c r="L2878" s="37">
        <f t="shared" si="2"/>
        <v>43</v>
      </c>
      <c r="M2878" s="37">
        <f t="shared" si="3"/>
        <v>25</v>
      </c>
      <c r="N2878" s="37">
        <f t="shared" si="4"/>
        <v>10</v>
      </c>
      <c r="O2878" s="37" t="str">
        <f t="array" ref="O2878">IFERROR(XLOOKUP(K2878,'Tipo de carga'!B:B,'Tipo de carga'!C:C))</f>
        <v>Diesel</v>
      </c>
    </row>
    <row r="2879">
      <c r="A2879" s="36">
        <v>1947.0</v>
      </c>
      <c r="B2879" s="37" t="str">
        <f>IFERROR(VLOOKUP(A2879,'asig octubre'!$A$2:$C$442,3,0))</f>
        <v>Circuitos</v>
      </c>
      <c r="C2879" s="37" t="str">
        <f>IFERROR(VLOOKUP(A2879,'asig octubre'!$A$2:$B$442,2,0))</f>
        <v>EC-03</v>
      </c>
      <c r="D2879" s="38">
        <v>45590.514444444445</v>
      </c>
      <c r="E2879" s="36" t="s">
        <v>484</v>
      </c>
      <c r="F2879" s="37" t="str">
        <f t="array" ref="F2879">IFERROR(XLOOKUP(E2879,Operadores!A:A,Operadores!B:B))</f>
        <v>MOLALE</v>
      </c>
      <c r="G2879" s="36" t="s">
        <v>72</v>
      </c>
      <c r="H2879" s="39">
        <v>19.38998</v>
      </c>
      <c r="I2879" s="40">
        <v>403.0</v>
      </c>
      <c r="J2879" s="41">
        <f t="shared" si="5"/>
        <v>7814.16194</v>
      </c>
      <c r="K2879" s="37" t="str">
        <f t="array" ref="K2879">IFERROR(XLOOKUP(G2879,'Tipo de carga'!A:A,'Tipo de carga'!B:B))</f>
        <v>Autoabasto</v>
      </c>
      <c r="L2879" s="37">
        <f t="shared" si="2"/>
        <v>43</v>
      </c>
      <c r="M2879" s="37">
        <f t="shared" si="3"/>
        <v>25</v>
      </c>
      <c r="N2879" s="37">
        <f t="shared" si="4"/>
        <v>10</v>
      </c>
      <c r="O2879" s="37" t="str">
        <f t="array" ref="O2879">IFERROR(XLOOKUP(K2879,'Tipo de carga'!B:B,'Tipo de carga'!C:C))</f>
        <v>Diesel</v>
      </c>
    </row>
    <row r="2880">
      <c r="A2880" s="36">
        <v>2023.0</v>
      </c>
      <c r="B2880" s="37" t="str">
        <f>IFERROR(VLOOKUP(A2880,'asig octubre'!$A$2:$C$442,3,0))</f>
        <v>MeLi Asignado TD</v>
      </c>
      <c r="C2880" s="37" t="str">
        <f>IFERROR(VLOOKUP(A2880,'asig octubre'!$A$2:$B$442,2,0))</f>
        <v>EC-05</v>
      </c>
      <c r="D2880" s="38">
        <v>45590.50015046296</v>
      </c>
      <c r="E2880" s="36" t="s">
        <v>327</v>
      </c>
      <c r="F2880" s="37" t="str">
        <f t="array" ref="F2880">IFERROR(XLOOKUP(E2880,Operadores!A:A,Operadores!B:B))</f>
        <v>ESCSAU</v>
      </c>
      <c r="G2880" s="36" t="s">
        <v>72</v>
      </c>
      <c r="H2880" s="39">
        <v>19.38998</v>
      </c>
      <c r="I2880" s="40">
        <v>599.0</v>
      </c>
      <c r="J2880" s="41">
        <f t="shared" si="5"/>
        <v>11614.59802</v>
      </c>
      <c r="K2880" s="37" t="str">
        <f t="array" ref="K2880">IFERROR(XLOOKUP(G2880,'Tipo de carga'!A:A,'Tipo de carga'!B:B))</f>
        <v>Autoabasto</v>
      </c>
      <c r="L2880" s="37">
        <f t="shared" si="2"/>
        <v>43</v>
      </c>
      <c r="M2880" s="37">
        <f t="shared" si="3"/>
        <v>25</v>
      </c>
      <c r="N2880" s="37">
        <f t="shared" si="4"/>
        <v>10</v>
      </c>
      <c r="O2880" s="37" t="str">
        <f t="array" ref="O2880">IFERROR(XLOOKUP(K2880,'Tipo de carga'!B:B,'Tipo de carga'!C:C))</f>
        <v>Diesel</v>
      </c>
    </row>
    <row r="2881">
      <c r="A2881" s="36">
        <v>2003.0</v>
      </c>
      <c r="B2881" s="37" t="str">
        <f>IFERROR(VLOOKUP(A2881,'asig octubre'!$A$2:$C$442,3,0))</f>
        <v>MeLi asignado SD</v>
      </c>
      <c r="C2881" s="37" t="str">
        <f>IFERROR(VLOOKUP(A2881,'asig octubre'!$A$2:$B$442,2,0))</f>
        <v>EC-05</v>
      </c>
      <c r="D2881" s="38">
        <v>45590.47797453704</v>
      </c>
      <c r="E2881" s="36" t="s">
        <v>371</v>
      </c>
      <c r="F2881" s="37" t="str">
        <f t="array" ref="F2881">IFERROR(XLOOKUP(E2881,Operadores!A:A,Operadores!B:B))</f>
        <v>MEDJOS01</v>
      </c>
      <c r="G2881" s="36" t="s">
        <v>72</v>
      </c>
      <c r="H2881" s="39">
        <v>19.38998</v>
      </c>
      <c r="I2881" s="40">
        <v>352.0</v>
      </c>
      <c r="J2881" s="41">
        <f t="shared" si="5"/>
        <v>6825.27296</v>
      </c>
      <c r="K2881" s="37" t="str">
        <f t="array" ref="K2881">IFERROR(XLOOKUP(G2881,'Tipo de carga'!A:A,'Tipo de carga'!B:B))</f>
        <v>Autoabasto</v>
      </c>
      <c r="L2881" s="37">
        <f t="shared" si="2"/>
        <v>43</v>
      </c>
      <c r="M2881" s="37">
        <f t="shared" si="3"/>
        <v>25</v>
      </c>
      <c r="N2881" s="37">
        <f t="shared" si="4"/>
        <v>10</v>
      </c>
      <c r="O2881" s="37" t="str">
        <f t="array" ref="O2881">IFERROR(XLOOKUP(K2881,'Tipo de carga'!B:B,'Tipo de carga'!C:C))</f>
        <v>Diesel</v>
      </c>
    </row>
    <row r="2882">
      <c r="A2882" s="36">
        <v>1880.0</v>
      </c>
      <c r="B2882" s="37" t="str">
        <f>IFERROR(VLOOKUP(A2882,'asig octubre'!$A$2:$C$442,3,0))</f>
        <v>Circuitos</v>
      </c>
      <c r="C2882" s="37" t="str">
        <f>IFERROR(VLOOKUP(A2882,'asig octubre'!$A$2:$B$442,2,0))</f>
        <v>EC-03</v>
      </c>
      <c r="D2882" s="38">
        <v>45590.43871527778</v>
      </c>
      <c r="E2882" s="36" t="s">
        <v>248</v>
      </c>
      <c r="F2882" s="37" t="str">
        <f t="array" ref="F2882">IFERROR(XLOOKUP(E2882,Operadores!A:A,Operadores!B:B))</f>
        <v>CRULE</v>
      </c>
      <c r="G2882" s="36" t="s">
        <v>72</v>
      </c>
      <c r="H2882" s="39">
        <v>19.38998</v>
      </c>
      <c r="I2882" s="40">
        <v>273.0</v>
      </c>
      <c r="J2882" s="41">
        <f t="shared" si="5"/>
        <v>5293.46454</v>
      </c>
      <c r="K2882" s="37" t="str">
        <f t="array" ref="K2882">IFERROR(XLOOKUP(G2882,'Tipo de carga'!A:A,'Tipo de carga'!B:B))</f>
        <v>Autoabasto</v>
      </c>
      <c r="L2882" s="37">
        <f t="shared" si="2"/>
        <v>43</v>
      </c>
      <c r="M2882" s="37">
        <f t="shared" si="3"/>
        <v>25</v>
      </c>
      <c r="N2882" s="37">
        <f t="shared" si="4"/>
        <v>10</v>
      </c>
      <c r="O2882" s="37" t="str">
        <f t="array" ref="O2882">IFERROR(XLOOKUP(K2882,'Tipo de carga'!B:B,'Tipo de carga'!C:C))</f>
        <v>Diesel</v>
      </c>
    </row>
    <row r="2883">
      <c r="A2883" s="36">
        <v>1751.0</v>
      </c>
      <c r="B2883" s="37" t="str">
        <f>IFERROR(VLOOKUP(A2883,'asig octubre'!$A$2:$C$442,3,0))</f>
        <v>Liverpool Local</v>
      </c>
      <c r="C2883" s="37" t="str">
        <f>IFERROR(VLOOKUP(A2883,'asig octubre'!$A$2:$B$442,2,0))</f>
        <v>EC-01</v>
      </c>
      <c r="D2883" s="38">
        <v>45590.42753472222</v>
      </c>
      <c r="E2883" s="36" t="s">
        <v>340</v>
      </c>
      <c r="F2883" s="37" t="str">
        <f t="array" ref="F2883">IFERROR(XLOOKUP(E2883,Operadores!A:A,Operadores!B:B))</f>
        <v>VELJU</v>
      </c>
      <c r="G2883" s="36" t="s">
        <v>72</v>
      </c>
      <c r="H2883" s="39">
        <v>19.38998</v>
      </c>
      <c r="I2883" s="40">
        <v>388.0</v>
      </c>
      <c r="J2883" s="41">
        <f t="shared" si="5"/>
        <v>7523.31224</v>
      </c>
      <c r="K2883" s="37" t="str">
        <f t="array" ref="K2883">IFERROR(XLOOKUP(G2883,'Tipo de carga'!A:A,'Tipo de carga'!B:B))</f>
        <v>Autoabasto</v>
      </c>
      <c r="L2883" s="37">
        <f t="shared" si="2"/>
        <v>43</v>
      </c>
      <c r="M2883" s="37">
        <f t="shared" si="3"/>
        <v>25</v>
      </c>
      <c r="N2883" s="37">
        <f t="shared" si="4"/>
        <v>10</v>
      </c>
      <c r="O2883" s="37" t="str">
        <f t="array" ref="O2883">IFERROR(XLOOKUP(K2883,'Tipo de carga'!B:B,'Tipo de carga'!C:C))</f>
        <v>Diesel</v>
      </c>
    </row>
    <row r="2884">
      <c r="A2884" s="36">
        <v>1859.0</v>
      </c>
      <c r="B2884" s="37" t="str">
        <f>IFERROR(VLOOKUP(A2884,'asig octubre'!$A$2:$C$442,3,0))</f>
        <v>Circuitos</v>
      </c>
      <c r="C2884" s="37" t="str">
        <f>IFERROR(VLOOKUP(A2884,'asig octubre'!$A$2:$B$442,2,0))</f>
        <v>EC-03</v>
      </c>
      <c r="D2884" s="38">
        <v>45590.417766203704</v>
      </c>
      <c r="E2884" s="36" t="s">
        <v>238</v>
      </c>
      <c r="F2884" s="37" t="str">
        <f t="array" ref="F2884">IFERROR(XLOOKUP(E2884,Operadores!A:A,Operadores!B:B))</f>
        <v>JIMMI</v>
      </c>
      <c r="G2884" s="36" t="s">
        <v>72</v>
      </c>
      <c r="H2884" s="39">
        <v>19.38998</v>
      </c>
      <c r="I2884" s="40">
        <v>176.0</v>
      </c>
      <c r="J2884" s="41">
        <f t="shared" si="5"/>
        <v>3412.63648</v>
      </c>
      <c r="K2884" s="37" t="str">
        <f t="array" ref="K2884">IFERROR(XLOOKUP(G2884,'Tipo de carga'!A:A,'Tipo de carga'!B:B))</f>
        <v>Autoabasto</v>
      </c>
      <c r="L2884" s="37">
        <f t="shared" si="2"/>
        <v>43</v>
      </c>
      <c r="M2884" s="37">
        <f t="shared" si="3"/>
        <v>25</v>
      </c>
      <c r="N2884" s="37">
        <f t="shared" si="4"/>
        <v>10</v>
      </c>
      <c r="O2884" s="37" t="str">
        <f t="array" ref="O2884">IFERROR(XLOOKUP(K2884,'Tipo de carga'!B:B,'Tipo de carga'!C:C))</f>
        <v>Diesel</v>
      </c>
    </row>
    <row r="2885">
      <c r="A2885" s="36">
        <v>1976.0</v>
      </c>
      <c r="B2885" s="37" t="str">
        <f>IFERROR(VLOOKUP(A2885,'asig octubre'!$A$2:$C$442,3,0))</f>
        <v>MeLi asignado SD</v>
      </c>
      <c r="C2885" s="37" t="str">
        <f>IFERROR(VLOOKUP(A2885,'asig octubre'!$A$2:$B$442,2,0))</f>
        <v>EC-05</v>
      </c>
      <c r="D2885" s="38">
        <v>45590.41370370371</v>
      </c>
      <c r="E2885" s="36" t="s">
        <v>178</v>
      </c>
      <c r="F2885" s="37" t="str">
        <f t="array" ref="F2885">IFERROR(XLOOKUP(E2885,Operadores!A:A,Operadores!B:B))</f>
        <v>BAUGEO</v>
      </c>
      <c r="G2885" s="36" t="s">
        <v>72</v>
      </c>
      <c r="H2885" s="39">
        <v>19.38998</v>
      </c>
      <c r="I2885" s="40">
        <v>670.0</v>
      </c>
      <c r="J2885" s="41">
        <f t="shared" si="5"/>
        <v>12991.2866</v>
      </c>
      <c r="K2885" s="37" t="str">
        <f t="array" ref="K2885">IFERROR(XLOOKUP(G2885,'Tipo de carga'!A:A,'Tipo de carga'!B:B))</f>
        <v>Autoabasto</v>
      </c>
      <c r="L2885" s="37">
        <f t="shared" si="2"/>
        <v>43</v>
      </c>
      <c r="M2885" s="37">
        <f t="shared" si="3"/>
        <v>25</v>
      </c>
      <c r="N2885" s="37">
        <f t="shared" si="4"/>
        <v>10</v>
      </c>
      <c r="O2885" s="37" t="str">
        <f t="array" ref="O2885">IFERROR(XLOOKUP(K2885,'Tipo de carga'!B:B,'Tipo de carga'!C:C))</f>
        <v>Diesel</v>
      </c>
    </row>
    <row r="2886">
      <c r="A2886" s="36">
        <v>1949.0</v>
      </c>
      <c r="B2886" s="37" t="str">
        <f>IFERROR(VLOOKUP(A2886,'asig octubre'!$A$2:$C$442,3,0))</f>
        <v>MeLi asignado SD</v>
      </c>
      <c r="C2886" s="37" t="str">
        <f>IFERROR(VLOOKUP(A2886,'asig octubre'!$A$2:$B$442,2,0))</f>
        <v>EC-05</v>
      </c>
      <c r="D2886" s="38">
        <v>45590.40556712963</v>
      </c>
      <c r="E2886" s="36" t="s">
        <v>170</v>
      </c>
      <c r="F2886" s="37" t="str">
        <f t="array" ref="F2886">IFERROR(XLOOKUP(E2886,Operadores!A:A,Operadores!B:B))</f>
        <v>MIRISR</v>
      </c>
      <c r="G2886" s="36" t="s">
        <v>72</v>
      </c>
      <c r="H2886" s="39">
        <v>19.38998</v>
      </c>
      <c r="I2886" s="40">
        <v>456.0</v>
      </c>
      <c r="J2886" s="41">
        <f t="shared" si="5"/>
        <v>8841.83088</v>
      </c>
      <c r="K2886" s="37" t="str">
        <f t="array" ref="K2886">IFERROR(XLOOKUP(G2886,'Tipo de carga'!A:A,'Tipo de carga'!B:B))</f>
        <v>Autoabasto</v>
      </c>
      <c r="L2886" s="37">
        <f t="shared" si="2"/>
        <v>43</v>
      </c>
      <c r="M2886" s="37">
        <f t="shared" si="3"/>
        <v>25</v>
      </c>
      <c r="N2886" s="37">
        <f t="shared" si="4"/>
        <v>10</v>
      </c>
      <c r="O2886" s="37" t="str">
        <f t="array" ref="O2886">IFERROR(XLOOKUP(K2886,'Tipo de carga'!B:B,'Tipo de carga'!C:C))</f>
        <v>Diesel</v>
      </c>
    </row>
    <row r="2887">
      <c r="A2887" s="36">
        <v>2010.0</v>
      </c>
      <c r="B2887" s="37" t="str">
        <f>IFERROR(VLOOKUP(A2887,'asig octubre'!$A$2:$C$442,3,0))</f>
        <v>MeLi asignado SD</v>
      </c>
      <c r="C2887" s="37" t="str">
        <f>IFERROR(VLOOKUP(A2887,'asig octubre'!$A$2:$B$442,2,0))</f>
        <v>EC-05</v>
      </c>
      <c r="D2887" s="38">
        <v>45590.39509259259</v>
      </c>
      <c r="E2887" s="36" t="s">
        <v>194</v>
      </c>
      <c r="F2887" s="37" t="str">
        <f t="array" ref="F2887">IFERROR(XLOOKUP(E2887,Operadores!A:A,Operadores!B:B))</f>
        <v>CHAJE</v>
      </c>
      <c r="G2887" s="36" t="s">
        <v>72</v>
      </c>
      <c r="H2887" s="39">
        <v>19.38998</v>
      </c>
      <c r="I2887" s="40">
        <v>501.0</v>
      </c>
      <c r="J2887" s="41">
        <f t="shared" si="5"/>
        <v>9714.37998</v>
      </c>
      <c r="K2887" s="37" t="str">
        <f t="array" ref="K2887">IFERROR(XLOOKUP(G2887,'Tipo de carga'!A:A,'Tipo de carga'!B:B))</f>
        <v>Autoabasto</v>
      </c>
      <c r="L2887" s="37">
        <f t="shared" si="2"/>
        <v>43</v>
      </c>
      <c r="M2887" s="37">
        <f t="shared" si="3"/>
        <v>25</v>
      </c>
      <c r="N2887" s="37">
        <f t="shared" si="4"/>
        <v>10</v>
      </c>
      <c r="O2887" s="37" t="str">
        <f t="array" ref="O2887">IFERROR(XLOOKUP(K2887,'Tipo de carga'!B:B,'Tipo de carga'!C:C))</f>
        <v>Diesel</v>
      </c>
    </row>
    <row r="2888">
      <c r="A2888" s="36">
        <v>2014.0</v>
      </c>
      <c r="B2888" s="37" t="str">
        <f>IFERROR(VLOOKUP(A2888,'asig octubre'!$A$2:$C$442,3,0))</f>
        <v>MeLi asignado SD</v>
      </c>
      <c r="C2888" s="37" t="str">
        <f>IFERROR(VLOOKUP(A2888,'asig octubre'!$A$2:$B$442,2,0))</f>
        <v>EC-05</v>
      </c>
      <c r="D2888" s="38">
        <v>45590.39127314815</v>
      </c>
      <c r="E2888" s="36" t="s">
        <v>225</v>
      </c>
      <c r="F2888" s="37" t="str">
        <f t="array" ref="F2888">IFERROR(XLOOKUP(E2888,Operadores!A:A,Operadores!B:B))</f>
        <v>MENERNX</v>
      </c>
      <c r="G2888" s="36" t="s">
        <v>72</v>
      </c>
      <c r="H2888" s="39">
        <v>19.38998</v>
      </c>
      <c r="I2888" s="40">
        <v>353.0</v>
      </c>
      <c r="J2888" s="41">
        <f t="shared" si="5"/>
        <v>6844.66294</v>
      </c>
      <c r="K2888" s="37" t="str">
        <f t="array" ref="K2888">IFERROR(XLOOKUP(G2888,'Tipo de carga'!A:A,'Tipo de carga'!B:B))</f>
        <v>Autoabasto</v>
      </c>
      <c r="L2888" s="37">
        <f t="shared" si="2"/>
        <v>43</v>
      </c>
      <c r="M2888" s="37">
        <f t="shared" si="3"/>
        <v>25</v>
      </c>
      <c r="N2888" s="37">
        <f t="shared" si="4"/>
        <v>10</v>
      </c>
      <c r="O2888" s="37" t="str">
        <f t="array" ref="O2888">IFERROR(XLOOKUP(K2888,'Tipo de carga'!B:B,'Tipo de carga'!C:C))</f>
        <v>Diesel</v>
      </c>
    </row>
    <row r="2889">
      <c r="A2889" s="36">
        <v>1887.0</v>
      </c>
      <c r="B2889" s="37" t="str">
        <f>IFERROR(VLOOKUP(A2889,'asig octubre'!$A$2:$C$442,3,0))</f>
        <v>Circuitos</v>
      </c>
      <c r="C2889" s="37" t="str">
        <f>IFERROR(VLOOKUP(A2889,'asig octubre'!$A$2:$B$442,2,0))</f>
        <v>EC-03</v>
      </c>
      <c r="D2889" s="38">
        <v>45590.378587962965</v>
      </c>
      <c r="E2889" s="36" t="s">
        <v>279</v>
      </c>
      <c r="F2889" s="37" t="str">
        <f t="array" ref="F2889">IFERROR(XLOOKUP(E2889,Operadores!A:A,Operadores!B:B))</f>
        <v>NARCA</v>
      </c>
      <c r="G2889" s="36" t="s">
        <v>72</v>
      </c>
      <c r="H2889" s="39">
        <v>19.38998</v>
      </c>
      <c r="I2889" s="40">
        <v>533.0</v>
      </c>
      <c r="J2889" s="41">
        <f t="shared" si="5"/>
        <v>10334.85934</v>
      </c>
      <c r="K2889" s="37" t="str">
        <f t="array" ref="K2889">IFERROR(XLOOKUP(G2889,'Tipo de carga'!A:A,'Tipo de carga'!B:B))</f>
        <v>Autoabasto</v>
      </c>
      <c r="L2889" s="37">
        <f t="shared" si="2"/>
        <v>43</v>
      </c>
      <c r="M2889" s="37">
        <f t="shared" si="3"/>
        <v>25</v>
      </c>
      <c r="N2889" s="37">
        <f t="shared" si="4"/>
        <v>10</v>
      </c>
      <c r="O2889" s="37" t="str">
        <f t="array" ref="O2889">IFERROR(XLOOKUP(K2889,'Tipo de carga'!B:B,'Tipo de carga'!C:C))</f>
        <v>Diesel</v>
      </c>
    </row>
    <row r="2890">
      <c r="A2890" s="36">
        <v>1856.0</v>
      </c>
      <c r="B2890" s="37" t="str">
        <f>IFERROR(VLOOKUP(A2890,'asig octubre'!$A$2:$C$442,3,0))</f>
        <v>Pipas</v>
      </c>
      <c r="C2890" s="37" t="str">
        <f>IFERROR(VLOOKUP(A2890,'asig octubre'!$A$2:$B$442,2,0))</f>
        <v>EC-02</v>
      </c>
      <c r="D2890" s="38">
        <v>45590.35659722222</v>
      </c>
      <c r="E2890" s="36" t="s">
        <v>454</v>
      </c>
      <c r="F2890" s="37" t="str">
        <f t="array" ref="F2890">IFERROR(XLOOKUP(E2890,Operadores!A:A,Operadores!B:B))</f>
        <v>GONAA</v>
      </c>
      <c r="G2890" s="36" t="s">
        <v>72</v>
      </c>
      <c r="H2890" s="39">
        <v>19.38998</v>
      </c>
      <c r="I2890" s="40">
        <v>114.0</v>
      </c>
      <c r="J2890" s="41">
        <f t="shared" si="5"/>
        <v>2210.45772</v>
      </c>
      <c r="K2890" s="37" t="str">
        <f t="array" ref="K2890">IFERROR(XLOOKUP(G2890,'Tipo de carga'!A:A,'Tipo de carga'!B:B))</f>
        <v>Autoabasto</v>
      </c>
      <c r="L2890" s="37">
        <f t="shared" si="2"/>
        <v>43</v>
      </c>
      <c r="M2890" s="37">
        <f t="shared" si="3"/>
        <v>25</v>
      </c>
      <c r="N2890" s="37">
        <f t="shared" si="4"/>
        <v>10</v>
      </c>
      <c r="O2890" s="37" t="str">
        <f t="array" ref="O2890">IFERROR(XLOOKUP(K2890,'Tipo de carga'!B:B,'Tipo de carga'!C:C))</f>
        <v>Diesel</v>
      </c>
    </row>
    <row r="2891">
      <c r="A2891" s="36">
        <v>1641.0</v>
      </c>
      <c r="B2891" s="37" t="str">
        <f>IFERROR(VLOOKUP(A2891,'asig octubre'!$A$2:$C$442,3,0))</f>
        <v>Liverpool Local</v>
      </c>
      <c r="C2891" s="37" t="str">
        <f>IFERROR(VLOOKUP(A2891,'asig octubre'!$A$2:$B$442,2,0))</f>
        <v>EC-01</v>
      </c>
      <c r="D2891" s="38">
        <v>45590.27133101852</v>
      </c>
      <c r="E2891" s="36" t="s">
        <v>345</v>
      </c>
      <c r="F2891" s="37" t="str">
        <f t="array" ref="F2891">IFERROR(XLOOKUP(E2891,Operadores!A:A,Operadores!B:B))</f>
        <v>PARMI</v>
      </c>
      <c r="G2891" s="36" t="s">
        <v>72</v>
      </c>
      <c r="H2891" s="39">
        <v>19.38998</v>
      </c>
      <c r="I2891" s="40">
        <v>526.0</v>
      </c>
      <c r="J2891" s="41">
        <f t="shared" si="5"/>
        <v>10199.12948</v>
      </c>
      <c r="K2891" s="37" t="str">
        <f t="array" ref="K2891">IFERROR(XLOOKUP(G2891,'Tipo de carga'!A:A,'Tipo de carga'!B:B))</f>
        <v>Autoabasto</v>
      </c>
      <c r="L2891" s="37">
        <f t="shared" si="2"/>
        <v>43</v>
      </c>
      <c r="M2891" s="37">
        <f t="shared" si="3"/>
        <v>25</v>
      </c>
      <c r="N2891" s="37">
        <f t="shared" si="4"/>
        <v>10</v>
      </c>
      <c r="O2891" s="37" t="str">
        <f t="array" ref="O2891">IFERROR(XLOOKUP(K2891,'Tipo de carga'!B:B,'Tipo de carga'!C:C))</f>
        <v>Diesel</v>
      </c>
    </row>
    <row r="2892">
      <c r="A2892" s="36">
        <v>1885.0</v>
      </c>
      <c r="B2892" s="37" t="str">
        <f>IFERROR(VLOOKUP(A2892,'asig octubre'!$A$2:$C$442,3,0))</f>
        <v>Liverpool Local</v>
      </c>
      <c r="C2892" s="37" t="str">
        <f>IFERROR(VLOOKUP(A2892,'asig octubre'!$A$2:$B$442,2,0))</f>
        <v>EC-01</v>
      </c>
      <c r="D2892" s="38">
        <v>45590.265648148146</v>
      </c>
      <c r="E2892" s="36" t="s">
        <v>234</v>
      </c>
      <c r="F2892" s="37" t="str">
        <f t="array" ref="F2892">IFERROR(XLOOKUP(E2892,Operadores!A:A,Operadores!B:B))</f>
        <v>MONJU</v>
      </c>
      <c r="G2892" s="36" t="s">
        <v>72</v>
      </c>
      <c r="H2892" s="39">
        <v>19.38998</v>
      </c>
      <c r="I2892" s="40">
        <v>659.0</v>
      </c>
      <c r="J2892" s="41">
        <f t="shared" si="5"/>
        <v>12777.99682</v>
      </c>
      <c r="K2892" s="37" t="str">
        <f t="array" ref="K2892">IFERROR(XLOOKUP(G2892,'Tipo de carga'!A:A,'Tipo de carga'!B:B))</f>
        <v>Autoabasto</v>
      </c>
      <c r="L2892" s="37">
        <f t="shared" si="2"/>
        <v>43</v>
      </c>
      <c r="M2892" s="37">
        <f t="shared" si="3"/>
        <v>25</v>
      </c>
      <c r="N2892" s="37">
        <f t="shared" si="4"/>
        <v>10</v>
      </c>
      <c r="O2892" s="37" t="str">
        <f t="array" ref="O2892">IFERROR(XLOOKUP(K2892,'Tipo de carga'!B:B,'Tipo de carga'!C:C))</f>
        <v>Diesel</v>
      </c>
    </row>
    <row r="2893">
      <c r="A2893" s="36">
        <v>1909.0</v>
      </c>
      <c r="B2893" s="37" t="str">
        <f>IFERROR(VLOOKUP(A2893,'asig octubre'!$A$2:$C$442,3,0))</f>
        <v>Circuitos</v>
      </c>
      <c r="C2893" s="37" t="str">
        <f>IFERROR(VLOOKUP(A2893,'asig octubre'!$A$2:$B$442,2,0))</f>
        <v>EC-03</v>
      </c>
      <c r="D2893" s="38">
        <v>45590.23596064815</v>
      </c>
      <c r="E2893" s="36" t="s">
        <v>186</v>
      </c>
      <c r="F2893" s="37" t="str">
        <f t="array" ref="F2893">IFERROR(XLOOKUP(E2893,Operadores!A:A,Operadores!B:B))</f>
        <v>ZUÑDAV</v>
      </c>
      <c r="G2893" s="36" t="s">
        <v>72</v>
      </c>
      <c r="H2893" s="39">
        <v>19.38998</v>
      </c>
      <c r="I2893" s="40">
        <v>610.0</v>
      </c>
      <c r="J2893" s="41">
        <f t="shared" si="5"/>
        <v>11827.8878</v>
      </c>
      <c r="K2893" s="37" t="str">
        <f t="array" ref="K2893">IFERROR(XLOOKUP(G2893,'Tipo de carga'!A:A,'Tipo de carga'!B:B))</f>
        <v>Autoabasto</v>
      </c>
      <c r="L2893" s="37">
        <f t="shared" si="2"/>
        <v>43</v>
      </c>
      <c r="M2893" s="37">
        <f t="shared" si="3"/>
        <v>25</v>
      </c>
      <c r="N2893" s="37">
        <f t="shared" si="4"/>
        <v>10</v>
      </c>
      <c r="O2893" s="37" t="str">
        <f t="array" ref="O2893">IFERROR(XLOOKUP(K2893,'Tipo de carga'!B:B,'Tipo de carga'!C:C))</f>
        <v>Diesel</v>
      </c>
    </row>
    <row r="2894">
      <c r="A2894" s="36">
        <v>1986.0</v>
      </c>
      <c r="B2894" s="37" t="str">
        <f>IFERROR(VLOOKUP(A2894,'asig octubre'!$A$2:$C$442,3,0))</f>
        <v>MeLi asignado SD</v>
      </c>
      <c r="C2894" s="37" t="str">
        <f>IFERROR(VLOOKUP(A2894,'asig octubre'!$A$2:$B$442,2,0))</f>
        <v>EC-05</v>
      </c>
      <c r="D2894" s="38">
        <v>45590.219456018516</v>
      </c>
      <c r="E2894" s="36" t="s">
        <v>387</v>
      </c>
      <c r="F2894" s="37" t="str">
        <f t="array" ref="F2894">IFERROR(XLOOKUP(E2894,Operadores!A:A,Operadores!B:B))</f>
        <v>SOSMAR</v>
      </c>
      <c r="G2894" s="36" t="s">
        <v>72</v>
      </c>
      <c r="H2894" s="39">
        <v>19.38998</v>
      </c>
      <c r="I2894" s="40">
        <v>370.0</v>
      </c>
      <c r="J2894" s="41">
        <f t="shared" si="5"/>
        <v>7174.2926</v>
      </c>
      <c r="K2894" s="37" t="str">
        <f t="array" ref="K2894">IFERROR(XLOOKUP(G2894,'Tipo de carga'!A:A,'Tipo de carga'!B:B))</f>
        <v>Autoabasto</v>
      </c>
      <c r="L2894" s="37">
        <f t="shared" si="2"/>
        <v>43</v>
      </c>
      <c r="M2894" s="37">
        <f t="shared" si="3"/>
        <v>25</v>
      </c>
      <c r="N2894" s="37">
        <f t="shared" si="4"/>
        <v>10</v>
      </c>
      <c r="O2894" s="37" t="str">
        <f t="array" ref="O2894">IFERROR(XLOOKUP(K2894,'Tipo de carga'!B:B,'Tipo de carga'!C:C))</f>
        <v>Diesel</v>
      </c>
    </row>
    <row r="2895">
      <c r="A2895" s="36">
        <v>1952.0</v>
      </c>
      <c r="B2895" s="37" t="str">
        <f>IFERROR(VLOOKUP(A2895,'asig octubre'!$A$2:$C$442,3,0))</f>
        <v>MeLi asignado SD</v>
      </c>
      <c r="C2895" s="37" t="str">
        <f>IFERROR(VLOOKUP(A2895,'asig octubre'!$A$2:$B$442,2,0))</f>
        <v>EC-05</v>
      </c>
      <c r="D2895" s="38">
        <v>45590.210497685184</v>
      </c>
      <c r="E2895" s="36" t="s">
        <v>462</v>
      </c>
      <c r="F2895" s="37" t="str">
        <f t="array" ref="F2895">IFERROR(XLOOKUP(E2895,Operadores!A:A,Operadores!B:B))</f>
        <v>NAVLUI</v>
      </c>
      <c r="G2895" s="36" t="s">
        <v>72</v>
      </c>
      <c r="H2895" s="39">
        <v>19.38998</v>
      </c>
      <c r="I2895" s="40">
        <v>815.0</v>
      </c>
      <c r="J2895" s="41">
        <f t="shared" si="5"/>
        <v>15802.8337</v>
      </c>
      <c r="K2895" s="37" t="str">
        <f t="array" ref="K2895">IFERROR(XLOOKUP(G2895,'Tipo de carga'!A:A,'Tipo de carga'!B:B))</f>
        <v>Autoabasto</v>
      </c>
      <c r="L2895" s="37">
        <f t="shared" si="2"/>
        <v>43</v>
      </c>
      <c r="M2895" s="37">
        <f t="shared" si="3"/>
        <v>25</v>
      </c>
      <c r="N2895" s="37">
        <f t="shared" si="4"/>
        <v>10</v>
      </c>
      <c r="O2895" s="37" t="str">
        <f t="array" ref="O2895">IFERROR(XLOOKUP(K2895,'Tipo de carga'!B:B,'Tipo de carga'!C:C))</f>
        <v>Diesel</v>
      </c>
    </row>
    <row r="2896">
      <c r="A2896" s="36">
        <v>1831.0</v>
      </c>
      <c r="B2896" s="37" t="str">
        <f>IFERROR(VLOOKUP(A2896,'asig octubre'!$A$2:$C$442,3,0))</f>
        <v>Full Liver</v>
      </c>
      <c r="C2896" s="37" t="str">
        <f>IFERROR(VLOOKUP(A2896,'asig octubre'!$A$2:$B$442,2,0))</f>
        <v>EC-01</v>
      </c>
      <c r="D2896" s="38">
        <v>45590.15380787037</v>
      </c>
      <c r="E2896" s="36" t="s">
        <v>325</v>
      </c>
      <c r="F2896" s="37" t="str">
        <f t="array" ref="F2896">IFERROR(XLOOKUP(E2896,Operadores!A:A,Operadores!B:B))</f>
        <v>VELOSC</v>
      </c>
      <c r="G2896" s="36" t="s">
        <v>72</v>
      </c>
      <c r="H2896" s="39">
        <v>19.38998</v>
      </c>
      <c r="I2896" s="40">
        <v>740.0</v>
      </c>
      <c r="J2896" s="41">
        <f t="shared" si="5"/>
        <v>14348.5852</v>
      </c>
      <c r="K2896" s="37" t="str">
        <f t="array" ref="K2896">IFERROR(XLOOKUP(G2896,'Tipo de carga'!A:A,'Tipo de carga'!B:B))</f>
        <v>Autoabasto</v>
      </c>
      <c r="L2896" s="37">
        <f t="shared" si="2"/>
        <v>43</v>
      </c>
      <c r="M2896" s="37">
        <f t="shared" si="3"/>
        <v>25</v>
      </c>
      <c r="N2896" s="37">
        <f t="shared" si="4"/>
        <v>10</v>
      </c>
      <c r="O2896" s="37" t="str">
        <f t="array" ref="O2896">IFERROR(XLOOKUP(K2896,'Tipo de carga'!B:B,'Tipo de carga'!C:C))</f>
        <v>Diesel</v>
      </c>
    </row>
    <row r="2897">
      <c r="A2897" s="36">
        <v>1809.0</v>
      </c>
      <c r="B2897" s="37" t="str">
        <f>IFERROR(VLOOKUP(A2897,'asig octubre'!$A$2:$C$442,3,0))</f>
        <v>Full Liver</v>
      </c>
      <c r="C2897" s="37" t="str">
        <f>IFERROR(VLOOKUP(A2897,'asig octubre'!$A$2:$B$442,2,0))</f>
        <v>EC-01</v>
      </c>
      <c r="D2897" s="38">
        <v>45590.14430555556</v>
      </c>
      <c r="E2897" s="36" t="s">
        <v>253</v>
      </c>
      <c r="F2897" s="37" t="str">
        <f t="array" ref="F2897">IFERROR(XLOOKUP(E2897,Operadores!A:A,Operadores!B:B))</f>
        <v>MARFRA</v>
      </c>
      <c r="G2897" s="36" t="s">
        <v>72</v>
      </c>
      <c r="H2897" s="39">
        <v>19.38998</v>
      </c>
      <c r="I2897" s="40">
        <v>672.0</v>
      </c>
      <c r="J2897" s="41">
        <f t="shared" si="5"/>
        <v>13030.06656</v>
      </c>
      <c r="K2897" s="37" t="str">
        <f t="array" ref="K2897">IFERROR(XLOOKUP(G2897,'Tipo de carga'!A:A,'Tipo de carga'!B:B))</f>
        <v>Autoabasto</v>
      </c>
      <c r="L2897" s="37">
        <f t="shared" si="2"/>
        <v>43</v>
      </c>
      <c r="M2897" s="37">
        <f t="shared" si="3"/>
        <v>25</v>
      </c>
      <c r="N2897" s="37">
        <f t="shared" si="4"/>
        <v>10</v>
      </c>
      <c r="O2897" s="37" t="str">
        <f t="array" ref="O2897">IFERROR(XLOOKUP(K2897,'Tipo de carga'!B:B,'Tipo de carga'!C:C))</f>
        <v>Diesel</v>
      </c>
    </row>
    <row r="2898">
      <c r="A2898" s="36">
        <v>1881.0</v>
      </c>
      <c r="B2898" s="37" t="str">
        <f>IFERROR(VLOOKUP(A2898,'asig octubre'!$A$2:$C$442,3,0))</f>
        <v>Circuitos</v>
      </c>
      <c r="C2898" s="37" t="str">
        <f>IFERROR(VLOOKUP(A2898,'asig octubre'!$A$2:$B$442,2,0))</f>
        <v>EC-03</v>
      </c>
      <c r="D2898" s="38">
        <v>45590.13842592593</v>
      </c>
      <c r="E2898" s="36" t="s">
        <v>210</v>
      </c>
      <c r="F2898" s="37" t="str">
        <f t="array" ref="F2898">IFERROR(XLOOKUP(E2898,Operadores!A:A,Operadores!B:B))</f>
        <v>CERJER</v>
      </c>
      <c r="G2898" s="36" t="s">
        <v>72</v>
      </c>
      <c r="H2898" s="39">
        <v>19.38998</v>
      </c>
      <c r="I2898" s="40">
        <v>700.0</v>
      </c>
      <c r="J2898" s="41">
        <f t="shared" si="5"/>
        <v>13572.986</v>
      </c>
      <c r="K2898" s="37" t="str">
        <f t="array" ref="K2898">IFERROR(XLOOKUP(G2898,'Tipo de carga'!A:A,'Tipo de carga'!B:B))</f>
        <v>Autoabasto</v>
      </c>
      <c r="L2898" s="37">
        <f t="shared" si="2"/>
        <v>43</v>
      </c>
      <c r="M2898" s="37">
        <f t="shared" si="3"/>
        <v>25</v>
      </c>
      <c r="N2898" s="37">
        <f t="shared" si="4"/>
        <v>10</v>
      </c>
      <c r="O2898" s="37" t="str">
        <f t="array" ref="O2898">IFERROR(XLOOKUP(K2898,'Tipo de carga'!B:B,'Tipo de carga'!C:C))</f>
        <v>Diesel</v>
      </c>
    </row>
    <row r="2899">
      <c r="A2899" s="36">
        <v>1978.0</v>
      </c>
      <c r="B2899" s="37" t="str">
        <f>IFERROR(VLOOKUP(A2899,'asig octubre'!$A$2:$C$442,3,0))</f>
        <v>MeLi Dedicado TD</v>
      </c>
      <c r="C2899" s="37" t="str">
        <f>IFERROR(VLOOKUP(A2899,'asig octubre'!$A$2:$B$442,2,0))</f>
        <v>EC-05</v>
      </c>
      <c r="D2899" s="38">
        <v>45590.1216087963</v>
      </c>
      <c r="E2899" s="36" t="s">
        <v>368</v>
      </c>
      <c r="F2899" s="37" t="str">
        <f t="array" ref="F2899">IFERROR(XLOOKUP(E2899,Operadores!A:A,Operadores!B:B))</f>
        <v>GARMAR</v>
      </c>
      <c r="G2899" s="36" t="s">
        <v>72</v>
      </c>
      <c r="H2899" s="39">
        <v>19.38998</v>
      </c>
      <c r="I2899" s="40">
        <v>675.0</v>
      </c>
      <c r="J2899" s="41">
        <f t="shared" si="5"/>
        <v>13088.2365</v>
      </c>
      <c r="K2899" s="37" t="str">
        <f t="array" ref="K2899">IFERROR(XLOOKUP(G2899,'Tipo de carga'!A:A,'Tipo de carga'!B:B))</f>
        <v>Autoabasto</v>
      </c>
      <c r="L2899" s="37">
        <f t="shared" si="2"/>
        <v>43</v>
      </c>
      <c r="M2899" s="37">
        <f t="shared" si="3"/>
        <v>25</v>
      </c>
      <c r="N2899" s="37">
        <f t="shared" si="4"/>
        <v>10</v>
      </c>
      <c r="O2899" s="37" t="str">
        <f t="array" ref="O2899">IFERROR(XLOOKUP(K2899,'Tipo de carga'!B:B,'Tipo de carga'!C:C))</f>
        <v>Diesel</v>
      </c>
    </row>
    <row r="2900">
      <c r="A2900" s="36">
        <v>1960.0</v>
      </c>
      <c r="B2900" s="37" t="str">
        <f>IFERROR(VLOOKUP(A2900,'asig octubre'!$A$2:$C$442,3,0))</f>
        <v>MeLi asignado SD</v>
      </c>
      <c r="C2900" s="37" t="str">
        <f>IFERROR(VLOOKUP(A2900,'asig octubre'!$A$2:$B$442,2,0))</f>
        <v>EC-05</v>
      </c>
      <c r="D2900" s="38">
        <v>45590.113645833335</v>
      </c>
      <c r="E2900" s="36" t="s">
        <v>367</v>
      </c>
      <c r="F2900" s="37" t="str">
        <f t="array" ref="F2900">IFERROR(XLOOKUP(E2900,Operadores!A:A,Operadores!B:B))</f>
        <v>ALTJOS</v>
      </c>
      <c r="G2900" s="36" t="s">
        <v>72</v>
      </c>
      <c r="H2900" s="39">
        <v>19.38998</v>
      </c>
      <c r="I2900" s="40">
        <v>348.0</v>
      </c>
      <c r="J2900" s="41">
        <f t="shared" si="5"/>
        <v>6747.71304</v>
      </c>
      <c r="K2900" s="37" t="str">
        <f t="array" ref="K2900">IFERROR(XLOOKUP(G2900,'Tipo de carga'!A:A,'Tipo de carga'!B:B))</f>
        <v>Autoabasto</v>
      </c>
      <c r="L2900" s="37">
        <f t="shared" si="2"/>
        <v>43</v>
      </c>
      <c r="M2900" s="37">
        <f t="shared" si="3"/>
        <v>25</v>
      </c>
      <c r="N2900" s="37">
        <f t="shared" si="4"/>
        <v>10</v>
      </c>
      <c r="O2900" s="37" t="str">
        <f t="array" ref="O2900">IFERROR(XLOOKUP(K2900,'Tipo de carga'!B:B,'Tipo de carga'!C:C))</f>
        <v>Diesel</v>
      </c>
    </row>
    <row r="2901">
      <c r="A2901" s="36">
        <v>1869.0</v>
      </c>
      <c r="B2901" s="37" t="str">
        <f>IFERROR(VLOOKUP(A2901,'asig octubre'!$A$2:$C$442,3,0))</f>
        <v>Circuitos</v>
      </c>
      <c r="C2901" s="37" t="str">
        <f>IFERROR(VLOOKUP(A2901,'asig octubre'!$A$2:$B$442,2,0))</f>
        <v>EC-03</v>
      </c>
      <c r="D2901" s="38">
        <v>45590.09289351852</v>
      </c>
      <c r="E2901" s="36" t="s">
        <v>271</v>
      </c>
      <c r="F2901" s="37" t="str">
        <f t="array" ref="F2901">IFERROR(XLOOKUP(E2901,Operadores!A:A,Operadores!B:B))</f>
        <v>MERUBA</v>
      </c>
      <c r="G2901" s="36" t="s">
        <v>72</v>
      </c>
      <c r="H2901" s="39">
        <v>19.38998</v>
      </c>
      <c r="I2901" s="40">
        <v>560.0</v>
      </c>
      <c r="J2901" s="41">
        <f t="shared" si="5"/>
        <v>10858.3888</v>
      </c>
      <c r="K2901" s="37" t="str">
        <f t="array" ref="K2901">IFERROR(XLOOKUP(G2901,'Tipo de carga'!A:A,'Tipo de carga'!B:B))</f>
        <v>Autoabasto</v>
      </c>
      <c r="L2901" s="37">
        <f t="shared" si="2"/>
        <v>43</v>
      </c>
      <c r="M2901" s="37">
        <f t="shared" si="3"/>
        <v>25</v>
      </c>
      <c r="N2901" s="37">
        <f t="shared" si="4"/>
        <v>10</v>
      </c>
      <c r="O2901" s="37" t="str">
        <f t="array" ref="O2901">IFERROR(XLOOKUP(K2901,'Tipo de carga'!B:B,'Tipo de carga'!C:C))</f>
        <v>Diesel</v>
      </c>
    </row>
    <row r="2902">
      <c r="A2902" s="36">
        <v>1959.0</v>
      </c>
      <c r="B2902" s="37" t="str">
        <f>IFERROR(VLOOKUP(A2902,'asig octubre'!$A$2:$C$442,3,0))</f>
        <v>Full Liver</v>
      </c>
      <c r="C2902" s="37" t="str">
        <f>IFERROR(VLOOKUP(A2902,'asig octubre'!$A$2:$B$442,2,0))</f>
        <v>EC-01</v>
      </c>
      <c r="D2902" s="38">
        <v>45590.0815625</v>
      </c>
      <c r="E2902" s="36" t="s">
        <v>206</v>
      </c>
      <c r="F2902" s="37" t="str">
        <f t="array" ref="F2902">IFERROR(XLOOKUP(E2902,Operadores!A:A,Operadores!B:B))</f>
        <v>JARDAN</v>
      </c>
      <c r="G2902" s="36" t="s">
        <v>72</v>
      </c>
      <c r="H2902" s="39">
        <v>19.38998</v>
      </c>
      <c r="I2902" s="40">
        <v>762.0</v>
      </c>
      <c r="J2902" s="41">
        <f t="shared" si="5"/>
        <v>14775.16476</v>
      </c>
      <c r="K2902" s="37" t="str">
        <f t="array" ref="K2902">IFERROR(XLOOKUP(G2902,'Tipo de carga'!A:A,'Tipo de carga'!B:B))</f>
        <v>Autoabasto</v>
      </c>
      <c r="L2902" s="37">
        <f t="shared" si="2"/>
        <v>43</v>
      </c>
      <c r="M2902" s="37">
        <f t="shared" si="3"/>
        <v>25</v>
      </c>
      <c r="N2902" s="37">
        <f t="shared" si="4"/>
        <v>10</v>
      </c>
      <c r="O2902" s="37" t="str">
        <f t="array" ref="O2902">IFERROR(XLOOKUP(K2902,'Tipo de carga'!B:B,'Tipo de carga'!C:C))</f>
        <v>Diesel</v>
      </c>
    </row>
    <row r="2903">
      <c r="A2903" s="36">
        <v>1958.0</v>
      </c>
      <c r="B2903" s="37" t="str">
        <f>IFERROR(VLOOKUP(A2903,'asig octubre'!$A$2:$C$442,3,0))</f>
        <v>Full Liver</v>
      </c>
      <c r="C2903" s="37" t="str">
        <f>IFERROR(VLOOKUP(A2903,'asig octubre'!$A$2:$B$442,2,0))</f>
        <v>EC-01</v>
      </c>
      <c r="D2903" s="38">
        <v>45590.08115740741</v>
      </c>
      <c r="E2903" s="36" t="s">
        <v>218</v>
      </c>
      <c r="F2903" s="37" t="str">
        <f t="array" ref="F2903">IFERROR(XLOOKUP(E2903,Operadores!A:A,Operadores!B:B))</f>
        <v>MONAL</v>
      </c>
      <c r="G2903" s="36" t="s">
        <v>72</v>
      </c>
      <c r="H2903" s="39">
        <v>19.38998</v>
      </c>
      <c r="I2903" s="40">
        <v>710.0</v>
      </c>
      <c r="J2903" s="41">
        <f t="shared" si="5"/>
        <v>13766.8858</v>
      </c>
      <c r="K2903" s="37" t="str">
        <f t="array" ref="K2903">IFERROR(XLOOKUP(G2903,'Tipo de carga'!A:A,'Tipo de carga'!B:B))</f>
        <v>Autoabasto</v>
      </c>
      <c r="L2903" s="37">
        <f t="shared" si="2"/>
        <v>43</v>
      </c>
      <c r="M2903" s="37">
        <f t="shared" si="3"/>
        <v>25</v>
      </c>
      <c r="N2903" s="37">
        <f t="shared" si="4"/>
        <v>10</v>
      </c>
      <c r="O2903" s="37" t="str">
        <f t="array" ref="O2903">IFERROR(XLOOKUP(K2903,'Tipo de carga'!B:B,'Tipo de carga'!C:C))</f>
        <v>Diesel</v>
      </c>
    </row>
    <row r="2904">
      <c r="A2904" s="36">
        <v>1628.0</v>
      </c>
      <c r="B2904" s="37" t="str">
        <f>IFERROR(VLOOKUP(A2904,'asig octubre'!$A$2:$C$442,3,0))</f>
        <v>Liverpool Local</v>
      </c>
      <c r="C2904" s="37" t="str">
        <f>IFERROR(VLOOKUP(A2904,'asig octubre'!$A$2:$B$442,2,0))</f>
        <v>EC-01</v>
      </c>
      <c r="D2904" s="38">
        <v>45590.05721064815</v>
      </c>
      <c r="E2904" s="36" t="s">
        <v>483</v>
      </c>
      <c r="F2904" s="37" t="str">
        <f t="array" ref="F2904">IFERROR(XLOOKUP(E2904,Operadores!A:A,Operadores!B:B))</f>
        <v>REYRUB</v>
      </c>
      <c r="G2904" s="36" t="s">
        <v>72</v>
      </c>
      <c r="H2904" s="39">
        <v>19.38998</v>
      </c>
      <c r="I2904" s="40">
        <v>411.0</v>
      </c>
      <c r="J2904" s="41">
        <f t="shared" si="5"/>
        <v>7969.28178</v>
      </c>
      <c r="K2904" s="37" t="str">
        <f t="array" ref="K2904">IFERROR(XLOOKUP(G2904,'Tipo de carga'!A:A,'Tipo de carga'!B:B))</f>
        <v>Autoabasto</v>
      </c>
      <c r="L2904" s="37">
        <f t="shared" si="2"/>
        <v>43</v>
      </c>
      <c r="M2904" s="37">
        <f t="shared" si="3"/>
        <v>25</v>
      </c>
      <c r="N2904" s="37">
        <f t="shared" si="4"/>
        <v>10</v>
      </c>
      <c r="O2904" s="37" t="str">
        <f t="array" ref="O2904">IFERROR(XLOOKUP(K2904,'Tipo de carga'!B:B,'Tipo de carga'!C:C))</f>
        <v>Diesel</v>
      </c>
    </row>
    <row r="2905">
      <c r="A2905" s="36">
        <v>1855.0</v>
      </c>
      <c r="B2905" s="37" t="str">
        <f>IFERROR(VLOOKUP(A2905,'asig octubre'!$A$2:$C$442,3,0))</f>
        <v>Circuitos</v>
      </c>
      <c r="C2905" s="37" t="str">
        <f>IFERROR(VLOOKUP(A2905,'asig octubre'!$A$2:$B$442,2,0))</f>
        <v>EC-03</v>
      </c>
      <c r="D2905" s="38">
        <v>45590.03586805556</v>
      </c>
      <c r="E2905" s="36" t="s">
        <v>328</v>
      </c>
      <c r="F2905" s="37" t="str">
        <f t="array" ref="F2905">IFERROR(XLOOKUP(E2905,Operadores!A:A,Operadores!B:B))</f>
        <v>REYPED</v>
      </c>
      <c r="G2905" s="36" t="s">
        <v>72</v>
      </c>
      <c r="H2905" s="39">
        <v>19.38998</v>
      </c>
      <c r="I2905" s="40">
        <v>647.0</v>
      </c>
      <c r="J2905" s="41">
        <f t="shared" si="5"/>
        <v>12545.31706</v>
      </c>
      <c r="K2905" s="37" t="str">
        <f t="array" ref="K2905">IFERROR(XLOOKUP(G2905,'Tipo de carga'!A:A,'Tipo de carga'!B:B))</f>
        <v>Autoabasto</v>
      </c>
      <c r="L2905" s="37">
        <f t="shared" si="2"/>
        <v>43</v>
      </c>
      <c r="M2905" s="37">
        <f t="shared" si="3"/>
        <v>25</v>
      </c>
      <c r="N2905" s="37">
        <f t="shared" si="4"/>
        <v>10</v>
      </c>
      <c r="O2905" s="37" t="str">
        <f t="array" ref="O2905">IFERROR(XLOOKUP(K2905,'Tipo de carga'!B:B,'Tipo de carga'!C:C))</f>
        <v>Diesel</v>
      </c>
    </row>
    <row r="2906">
      <c r="A2906" s="36">
        <v>1685.0</v>
      </c>
      <c r="B2906" s="37" t="str">
        <f>IFERROR(VLOOKUP(A2906,'asig octubre'!$A$2:$C$442,3,0))</f>
        <v>Pilgrims Tepo</v>
      </c>
      <c r="C2906" s="37" t="str">
        <f>IFERROR(VLOOKUP(A2906,'asig octubre'!$A$2:$B$442,2,0))</f>
        <v>EC-02</v>
      </c>
      <c r="D2906" s="38">
        <v>45590.03061342592</v>
      </c>
      <c r="E2906" s="36" t="s">
        <v>412</v>
      </c>
      <c r="F2906" s="37" t="str">
        <f t="array" ref="F2906">IFERROR(XLOOKUP(E2906,Operadores!A:A,Operadores!B:B))</f>
        <v>SANCAR01</v>
      </c>
      <c r="G2906" s="36" t="s">
        <v>72</v>
      </c>
      <c r="H2906" s="39">
        <v>19.38998</v>
      </c>
      <c r="I2906" s="40">
        <v>119.0</v>
      </c>
      <c r="J2906" s="41">
        <f t="shared" si="5"/>
        <v>2307.40762</v>
      </c>
      <c r="K2906" s="37" t="str">
        <f t="array" ref="K2906">IFERROR(XLOOKUP(G2906,'Tipo de carga'!A:A,'Tipo de carga'!B:B))</f>
        <v>Autoabasto</v>
      </c>
      <c r="L2906" s="37">
        <f t="shared" si="2"/>
        <v>43</v>
      </c>
      <c r="M2906" s="37">
        <f t="shared" si="3"/>
        <v>25</v>
      </c>
      <c r="N2906" s="37">
        <f t="shared" si="4"/>
        <v>10</v>
      </c>
      <c r="O2906" s="37" t="str">
        <f t="array" ref="O2906">IFERROR(XLOOKUP(K2906,'Tipo de carga'!B:B,'Tipo de carga'!C:C))</f>
        <v>Diesel</v>
      </c>
    </row>
    <row r="2907">
      <c r="A2907" s="36">
        <v>1724.0</v>
      </c>
      <c r="B2907" s="37" t="str">
        <f>IFERROR(VLOOKUP(A2907,'asig octubre'!$A$2:$C$442,3,0))</f>
        <v>Liverpool Local</v>
      </c>
      <c r="C2907" s="37" t="str">
        <f>IFERROR(VLOOKUP(A2907,'asig octubre'!$A$2:$B$442,2,0))</f>
        <v>EC-01</v>
      </c>
      <c r="D2907" s="38">
        <v>45590.017372685186</v>
      </c>
      <c r="E2907" s="36" t="s">
        <v>344</v>
      </c>
      <c r="F2907" s="37" t="str">
        <f t="array" ref="F2907">IFERROR(XLOOKUP(E2907,Operadores!A:A,Operadores!B:B))</f>
        <v>MORLU01</v>
      </c>
      <c r="G2907" s="36" t="s">
        <v>72</v>
      </c>
      <c r="H2907" s="39">
        <v>19.38998</v>
      </c>
      <c r="I2907" s="40">
        <v>385.0</v>
      </c>
      <c r="J2907" s="41">
        <f t="shared" si="5"/>
        <v>7465.1423</v>
      </c>
      <c r="K2907" s="37" t="str">
        <f t="array" ref="K2907">IFERROR(XLOOKUP(G2907,'Tipo de carga'!A:A,'Tipo de carga'!B:B))</f>
        <v>Autoabasto</v>
      </c>
      <c r="L2907" s="37">
        <f t="shared" si="2"/>
        <v>43</v>
      </c>
      <c r="M2907" s="37">
        <f t="shared" si="3"/>
        <v>25</v>
      </c>
      <c r="N2907" s="37">
        <f t="shared" si="4"/>
        <v>10</v>
      </c>
      <c r="O2907" s="37" t="str">
        <f t="array" ref="O2907">IFERROR(XLOOKUP(K2907,'Tipo de carga'!B:B,'Tipo de carga'!C:C))</f>
        <v>Diesel</v>
      </c>
    </row>
    <row r="2908">
      <c r="A2908" s="36">
        <v>1934.0</v>
      </c>
      <c r="B2908" s="37" t="str">
        <f>IFERROR(VLOOKUP(A2908,'asig octubre'!$A$2:$C$442,3,0))</f>
        <v>Circuitos</v>
      </c>
      <c r="C2908" s="37" t="str">
        <f>IFERROR(VLOOKUP(A2908,'asig octubre'!$A$2:$B$442,2,0))</f>
        <v>EC-03</v>
      </c>
      <c r="D2908" s="38">
        <v>45590.01505787037</v>
      </c>
      <c r="E2908" s="36" t="s">
        <v>272</v>
      </c>
      <c r="F2908" s="37" t="str">
        <f t="array" ref="F2908">IFERROR(XLOOKUP(E2908,Operadores!A:A,Operadores!B:B))</f>
        <v>AVIEN</v>
      </c>
      <c r="G2908" s="36" t="s">
        <v>72</v>
      </c>
      <c r="H2908" s="39">
        <v>19.38998</v>
      </c>
      <c r="I2908" s="40">
        <v>476.0</v>
      </c>
      <c r="J2908" s="41">
        <f t="shared" si="5"/>
        <v>9229.63048</v>
      </c>
      <c r="K2908" s="37" t="str">
        <f t="array" ref="K2908">IFERROR(XLOOKUP(G2908,'Tipo de carga'!A:A,'Tipo de carga'!B:B))</f>
        <v>Autoabasto</v>
      </c>
      <c r="L2908" s="37">
        <f t="shared" si="2"/>
        <v>43</v>
      </c>
      <c r="M2908" s="37">
        <f t="shared" si="3"/>
        <v>25</v>
      </c>
      <c r="N2908" s="37">
        <f t="shared" si="4"/>
        <v>10</v>
      </c>
      <c r="O2908" s="37" t="str">
        <f t="array" ref="O2908">IFERROR(XLOOKUP(K2908,'Tipo de carga'!B:B,'Tipo de carga'!C:C))</f>
        <v>Diesel</v>
      </c>
    </row>
    <row r="2909">
      <c r="A2909" s="36">
        <v>1806.0</v>
      </c>
      <c r="B2909" s="37" t="str">
        <f>IFERROR(VLOOKUP(A2909,'asig octubre'!$A$2:$C$442,3,0))</f>
        <v>Colgate</v>
      </c>
      <c r="C2909" s="37" t="str">
        <f>IFERROR(VLOOKUP(A2909,'asig octubre'!$A$2:$B$442,2,0))</f>
        <v>EC-04</v>
      </c>
      <c r="D2909" s="38">
        <v>45590.83961805556</v>
      </c>
      <c r="E2909" s="36" t="s">
        <v>40</v>
      </c>
      <c r="F2909" s="37" t="str">
        <f t="array" ref="F2909">IFERROR(XLOOKUP(E2909,Operadores!A:A,Operadores!B:B))</f>
        <v>DIAOMA</v>
      </c>
      <c r="G2909" s="36" t="s">
        <v>19</v>
      </c>
      <c r="H2909" s="39">
        <v>19.41584</v>
      </c>
      <c r="I2909" s="40">
        <v>857.0</v>
      </c>
      <c r="J2909" s="41">
        <f t="shared" si="5"/>
        <v>16639.37488</v>
      </c>
      <c r="K2909" s="37" t="str">
        <f t="array" ref="K2909">IFERROR(XLOOKUP(G2909,'Tipo de carga'!A:A,'Tipo de carga'!B:B))</f>
        <v>Autoabasto</v>
      </c>
      <c r="L2909" s="37">
        <f t="shared" si="2"/>
        <v>43</v>
      </c>
      <c r="M2909" s="37">
        <f t="shared" si="3"/>
        <v>25</v>
      </c>
      <c r="N2909" s="37">
        <f t="shared" si="4"/>
        <v>10</v>
      </c>
      <c r="O2909" s="37" t="str">
        <f t="array" ref="O2909">IFERROR(XLOOKUP(K2909,'Tipo de carga'!B:B,'Tipo de carga'!C:C))</f>
        <v>Diesel</v>
      </c>
    </row>
    <row r="2910">
      <c r="A2910" s="36">
        <v>1938.0</v>
      </c>
      <c r="B2910" s="37" t="str">
        <f>IFERROR(VLOOKUP(A2910,'asig octubre'!$A$2:$C$442,3,0))</f>
        <v>Sayer Sencillo</v>
      </c>
      <c r="C2910" s="37" t="str">
        <f>IFERROR(VLOOKUP(A2910,'asig octubre'!$A$2:$B$442,2,0))</f>
        <v>EC-04</v>
      </c>
      <c r="D2910" s="38">
        <v>45590.793969907405</v>
      </c>
      <c r="E2910" s="36" t="s">
        <v>38</v>
      </c>
      <c r="F2910" s="37" t="str">
        <f t="array" ref="F2910">IFERROR(XLOOKUP(E2910,Operadores!A:A,Operadores!B:B))</f>
        <v>SOSCA01</v>
      </c>
      <c r="G2910" s="36" t="s">
        <v>19</v>
      </c>
      <c r="H2910" s="39">
        <v>19.41584</v>
      </c>
      <c r="I2910" s="40">
        <v>431.0</v>
      </c>
      <c r="J2910" s="41">
        <f t="shared" si="5"/>
        <v>8368.22704</v>
      </c>
      <c r="K2910" s="37" t="str">
        <f t="array" ref="K2910">IFERROR(XLOOKUP(G2910,'Tipo de carga'!A:A,'Tipo de carga'!B:B))</f>
        <v>Autoabasto</v>
      </c>
      <c r="L2910" s="37">
        <f t="shared" si="2"/>
        <v>43</v>
      </c>
      <c r="M2910" s="37">
        <f t="shared" si="3"/>
        <v>25</v>
      </c>
      <c r="N2910" s="37">
        <f t="shared" si="4"/>
        <v>10</v>
      </c>
      <c r="O2910" s="37" t="str">
        <f t="array" ref="O2910">IFERROR(XLOOKUP(K2910,'Tipo de carga'!B:B,'Tipo de carga'!C:C))</f>
        <v>Diesel</v>
      </c>
    </row>
    <row r="2911">
      <c r="A2911" s="36">
        <v>1848.0</v>
      </c>
      <c r="B2911" s="37" t="str">
        <f>IFERROR(VLOOKUP(A2911,'asig octubre'!$A$2:$C$442,3,0))</f>
        <v>Sayer Vuelteros</v>
      </c>
      <c r="C2911" s="37" t="str">
        <f>IFERROR(VLOOKUP(A2911,'asig octubre'!$A$2:$B$442,2,0))</f>
        <v>EC-04</v>
      </c>
      <c r="D2911" s="38">
        <v>45590.76986111111</v>
      </c>
      <c r="E2911" s="36" t="s">
        <v>257</v>
      </c>
      <c r="F2911" s="37" t="str">
        <f t="array" ref="F2911">IFERROR(XLOOKUP(E2911,Operadores!A:A,Operadores!B:B))</f>
        <v>ROSMA</v>
      </c>
      <c r="G2911" s="36" t="s">
        <v>19</v>
      </c>
      <c r="H2911" s="39">
        <v>19.41584</v>
      </c>
      <c r="I2911" s="40">
        <v>320.0</v>
      </c>
      <c r="J2911" s="41">
        <f t="shared" si="5"/>
        <v>6213.0688</v>
      </c>
      <c r="K2911" s="37" t="str">
        <f t="array" ref="K2911">IFERROR(XLOOKUP(G2911,'Tipo de carga'!A:A,'Tipo de carga'!B:B))</f>
        <v>Autoabasto</v>
      </c>
      <c r="L2911" s="37">
        <f t="shared" si="2"/>
        <v>43</v>
      </c>
      <c r="M2911" s="37">
        <f t="shared" si="3"/>
        <v>25</v>
      </c>
      <c r="N2911" s="37">
        <f t="shared" si="4"/>
        <v>10</v>
      </c>
      <c r="O2911" s="37" t="str">
        <f t="array" ref="O2911">IFERROR(XLOOKUP(K2911,'Tipo de carga'!B:B,'Tipo de carga'!C:C))</f>
        <v>Diesel</v>
      </c>
    </row>
    <row r="2912">
      <c r="A2912" s="36">
        <v>2066.0</v>
      </c>
      <c r="B2912" s="37" t="str">
        <f>IFERROR(VLOOKUP(A2912,'asig octubre'!$A$2:$C$442,3,0))</f>
        <v>Available</v>
      </c>
      <c r="C2912" s="37" t="str">
        <f>IFERROR(VLOOKUP(A2912,'asig octubre'!$A$2:$B$442,2,0))</f>
        <v>TTE</v>
      </c>
      <c r="D2912" s="38">
        <v>45590.67798611111</v>
      </c>
      <c r="E2912" s="36" t="s">
        <v>69</v>
      </c>
      <c r="F2912" s="37" t="str">
        <f t="array" ref="F2912">IFERROR(XLOOKUP(E2912,Operadores!A:A,Operadores!B:B))</f>
        <v>MTTO</v>
      </c>
      <c r="G2912" s="36" t="s">
        <v>19</v>
      </c>
      <c r="H2912" s="39">
        <v>19.41584</v>
      </c>
      <c r="I2912" s="40">
        <v>990.0</v>
      </c>
      <c r="J2912" s="41">
        <f t="shared" si="5"/>
        <v>19221.6816</v>
      </c>
      <c r="K2912" s="37" t="str">
        <f t="array" ref="K2912">IFERROR(XLOOKUP(G2912,'Tipo de carga'!A:A,'Tipo de carga'!B:B))</f>
        <v>Autoabasto</v>
      </c>
      <c r="L2912" s="37">
        <f t="shared" si="2"/>
        <v>43</v>
      </c>
      <c r="M2912" s="37">
        <f t="shared" si="3"/>
        <v>25</v>
      </c>
      <c r="N2912" s="37">
        <f t="shared" si="4"/>
        <v>10</v>
      </c>
      <c r="O2912" s="37" t="str">
        <f t="array" ref="O2912">IFERROR(XLOOKUP(K2912,'Tipo de carga'!B:B,'Tipo de carga'!C:C))</f>
        <v>Diesel</v>
      </c>
    </row>
    <row r="2913">
      <c r="A2913" s="36">
        <v>1975.0</v>
      </c>
      <c r="B2913" s="37" t="str">
        <f>IFERROR(VLOOKUP(A2913,'asig octubre'!$A$2:$C$442,3,0))</f>
        <v>Sayer Sencillo</v>
      </c>
      <c r="C2913" s="37" t="str">
        <f>IFERROR(VLOOKUP(A2913,'asig octubre'!$A$2:$B$442,2,0))</f>
        <v>EC-04</v>
      </c>
      <c r="D2913" s="38">
        <v>45590.654699074075</v>
      </c>
      <c r="E2913" s="36" t="s">
        <v>76</v>
      </c>
      <c r="F2913" s="37" t="str">
        <f t="array" ref="F2913">IFERROR(XLOOKUP(E2913,Operadores!A:A,Operadores!B:B))</f>
        <v>GALSA</v>
      </c>
      <c r="G2913" s="36" t="s">
        <v>19</v>
      </c>
      <c r="H2913" s="39">
        <v>19.41584</v>
      </c>
      <c r="I2913" s="40">
        <v>700.0</v>
      </c>
      <c r="J2913" s="41">
        <f t="shared" si="5"/>
        <v>13591.088</v>
      </c>
      <c r="K2913" s="37" t="str">
        <f t="array" ref="K2913">IFERROR(XLOOKUP(G2913,'Tipo de carga'!A:A,'Tipo de carga'!B:B))</f>
        <v>Autoabasto</v>
      </c>
      <c r="L2913" s="37">
        <f t="shared" si="2"/>
        <v>43</v>
      </c>
      <c r="M2913" s="37">
        <f t="shared" si="3"/>
        <v>25</v>
      </c>
      <c r="N2913" s="37">
        <f t="shared" si="4"/>
        <v>10</v>
      </c>
      <c r="O2913" s="37" t="str">
        <f t="array" ref="O2913">IFERROR(XLOOKUP(K2913,'Tipo de carga'!B:B,'Tipo de carga'!C:C))</f>
        <v>Diesel</v>
      </c>
    </row>
    <row r="2914">
      <c r="A2914" s="36">
        <v>1846.0</v>
      </c>
      <c r="B2914" s="37" t="str">
        <f>IFERROR(VLOOKUP(A2914,'asig octubre'!$A$2:$C$442,3,0))</f>
        <v>Colgate</v>
      </c>
      <c r="C2914" s="37" t="str">
        <f>IFERROR(VLOOKUP(A2914,'asig octubre'!$A$2:$B$442,2,0))</f>
        <v>EC-04</v>
      </c>
      <c r="D2914" s="38">
        <v>45590.63650462963</v>
      </c>
      <c r="E2914" s="36" t="s">
        <v>440</v>
      </c>
      <c r="F2914" s="37" t="str">
        <f t="array" ref="F2914">IFERROR(XLOOKUP(E2914,Operadores!A:A,Operadores!B:B))</f>
        <v>OLVJUA</v>
      </c>
      <c r="G2914" s="36" t="s">
        <v>19</v>
      </c>
      <c r="H2914" s="39">
        <v>19.41584</v>
      </c>
      <c r="I2914" s="40">
        <v>141.0</v>
      </c>
      <c r="J2914" s="41">
        <f t="shared" si="5"/>
        <v>2737.63344</v>
      </c>
      <c r="K2914" s="37" t="str">
        <f t="array" ref="K2914">IFERROR(XLOOKUP(G2914,'Tipo de carga'!A:A,'Tipo de carga'!B:B))</f>
        <v>Autoabasto</v>
      </c>
      <c r="L2914" s="37">
        <f t="shared" si="2"/>
        <v>43</v>
      </c>
      <c r="M2914" s="37">
        <f t="shared" si="3"/>
        <v>25</v>
      </c>
      <c r="N2914" s="37">
        <f t="shared" si="4"/>
        <v>10</v>
      </c>
      <c r="O2914" s="37" t="str">
        <f t="array" ref="O2914">IFERROR(XLOOKUP(K2914,'Tipo de carga'!B:B,'Tipo de carga'!C:C))</f>
        <v>Diesel</v>
      </c>
    </row>
    <row r="2915">
      <c r="A2915" s="36">
        <v>1968.0</v>
      </c>
      <c r="B2915" s="37" t="str">
        <f>IFERROR(VLOOKUP(A2915,'asig octubre'!$A$2:$C$442,3,0))</f>
        <v>Sayer Sencillo</v>
      </c>
      <c r="C2915" s="37" t="str">
        <f>IFERROR(VLOOKUP(A2915,'asig octubre'!$A$2:$B$442,2,0))</f>
        <v>EC-04</v>
      </c>
      <c r="D2915" s="38">
        <v>45590.582719907405</v>
      </c>
      <c r="E2915" s="36" t="s">
        <v>251</v>
      </c>
      <c r="F2915" s="37" t="str">
        <f t="array" ref="F2915">IFERROR(XLOOKUP(E2915,Operadores!A:A,Operadores!B:B))</f>
        <v>MORMA03</v>
      </c>
      <c r="G2915" s="36" t="s">
        <v>19</v>
      </c>
      <c r="H2915" s="39">
        <v>19.41584</v>
      </c>
      <c r="I2915" s="40">
        <v>325.0</v>
      </c>
      <c r="J2915" s="41">
        <f t="shared" si="5"/>
        <v>6310.148</v>
      </c>
      <c r="K2915" s="37" t="str">
        <f t="array" ref="K2915">IFERROR(XLOOKUP(G2915,'Tipo de carga'!A:A,'Tipo de carga'!B:B))</f>
        <v>Autoabasto</v>
      </c>
      <c r="L2915" s="37">
        <f t="shared" si="2"/>
        <v>43</v>
      </c>
      <c r="M2915" s="37">
        <f t="shared" si="3"/>
        <v>25</v>
      </c>
      <c r="N2915" s="37">
        <f t="shared" si="4"/>
        <v>10</v>
      </c>
      <c r="O2915" s="37" t="str">
        <f t="array" ref="O2915">IFERROR(XLOOKUP(K2915,'Tipo de carga'!B:B,'Tipo de carga'!C:C))</f>
        <v>Diesel</v>
      </c>
    </row>
    <row r="2916">
      <c r="A2916" s="36">
        <v>1799.0</v>
      </c>
      <c r="B2916" s="37" t="str">
        <f>IFERROR(VLOOKUP(A2916,'asig octubre'!$A$2:$C$442,3,0))</f>
        <v>Sayer Full</v>
      </c>
      <c r="C2916" s="37" t="str">
        <f>IFERROR(VLOOKUP(A2916,'asig octubre'!$A$2:$B$442,2,0))</f>
        <v>EC-04</v>
      </c>
      <c r="D2916" s="38">
        <v>45590.566724537035</v>
      </c>
      <c r="E2916" s="36" t="s">
        <v>309</v>
      </c>
      <c r="F2916" s="37" t="str">
        <f t="array" ref="F2916">IFERROR(XLOOKUP(E2916,Operadores!A:A,Operadores!B:B))</f>
        <v>FERFRA</v>
      </c>
      <c r="G2916" s="36" t="s">
        <v>19</v>
      </c>
      <c r="H2916" s="39">
        <v>19.41584</v>
      </c>
      <c r="I2916" s="40">
        <v>648.0</v>
      </c>
      <c r="J2916" s="41">
        <f t="shared" si="5"/>
        <v>12581.46432</v>
      </c>
      <c r="K2916" s="37" t="str">
        <f t="array" ref="K2916">IFERROR(XLOOKUP(G2916,'Tipo de carga'!A:A,'Tipo de carga'!B:B))</f>
        <v>Autoabasto</v>
      </c>
      <c r="L2916" s="37">
        <f t="shared" si="2"/>
        <v>43</v>
      </c>
      <c r="M2916" s="37">
        <f t="shared" si="3"/>
        <v>25</v>
      </c>
      <c r="N2916" s="37">
        <f t="shared" si="4"/>
        <v>10</v>
      </c>
      <c r="O2916" s="37" t="str">
        <f t="array" ref="O2916">IFERROR(XLOOKUP(K2916,'Tipo de carga'!B:B,'Tipo de carga'!C:C))</f>
        <v>Diesel</v>
      </c>
    </row>
    <row r="2917">
      <c r="A2917" s="36">
        <v>2072.0</v>
      </c>
      <c r="B2917" s="37" t="str">
        <f>IFERROR(VLOOKUP(A2917,'asig octubre'!$A$2:$C$442,3,0))</f>
        <v>Available</v>
      </c>
      <c r="C2917" s="37" t="str">
        <f>IFERROR(VLOOKUP(A2917,'asig octubre'!$A$2:$B$442,2,0))</f>
        <v>TTE</v>
      </c>
      <c r="D2917" s="38">
        <v>45590.549988425926</v>
      </c>
      <c r="E2917" s="36" t="s">
        <v>69</v>
      </c>
      <c r="F2917" s="37" t="str">
        <f t="array" ref="F2917">IFERROR(XLOOKUP(E2917,Operadores!A:A,Operadores!B:B))</f>
        <v>MTTO</v>
      </c>
      <c r="G2917" s="36" t="s">
        <v>19</v>
      </c>
      <c r="H2917" s="39">
        <v>19.41584</v>
      </c>
      <c r="I2917" s="40">
        <v>983.0</v>
      </c>
      <c r="J2917" s="41">
        <f t="shared" si="5"/>
        <v>19085.77072</v>
      </c>
      <c r="K2917" s="37" t="str">
        <f t="array" ref="K2917">IFERROR(XLOOKUP(G2917,'Tipo de carga'!A:A,'Tipo de carga'!B:B))</f>
        <v>Autoabasto</v>
      </c>
      <c r="L2917" s="37">
        <f t="shared" si="2"/>
        <v>43</v>
      </c>
      <c r="M2917" s="37">
        <f t="shared" si="3"/>
        <v>25</v>
      </c>
      <c r="N2917" s="37">
        <f t="shared" si="4"/>
        <v>10</v>
      </c>
      <c r="O2917" s="37" t="str">
        <f t="array" ref="O2917">IFERROR(XLOOKUP(K2917,'Tipo de carga'!B:B,'Tipo de carga'!C:C))</f>
        <v>Diesel</v>
      </c>
    </row>
    <row r="2918">
      <c r="A2918" s="36">
        <v>1779.0</v>
      </c>
      <c r="B2918" s="37" t="str">
        <f>IFERROR(VLOOKUP(A2918,'asig octubre'!$A$2:$C$442,3,0))</f>
        <v>Sayer Vuelteros</v>
      </c>
      <c r="C2918" s="37" t="str">
        <f>IFERROR(VLOOKUP(A2918,'asig octubre'!$A$2:$B$442,2,0))</f>
        <v>EC-04</v>
      </c>
      <c r="D2918" s="38">
        <v>45590.531805555554</v>
      </c>
      <c r="E2918" s="36" t="s">
        <v>57</v>
      </c>
      <c r="F2918" s="37" t="str">
        <f t="array" ref="F2918">IFERROR(XLOOKUP(E2918,Operadores!A:A,Operadores!B:B))</f>
        <v>GONJOS03</v>
      </c>
      <c r="G2918" s="36" t="s">
        <v>19</v>
      </c>
      <c r="H2918" s="39">
        <v>19.41584</v>
      </c>
      <c r="I2918" s="40">
        <v>715.0</v>
      </c>
      <c r="J2918" s="41">
        <f t="shared" si="5"/>
        <v>13882.3256</v>
      </c>
      <c r="K2918" s="37" t="str">
        <f t="array" ref="K2918">IFERROR(XLOOKUP(G2918,'Tipo de carga'!A:A,'Tipo de carga'!B:B))</f>
        <v>Autoabasto</v>
      </c>
      <c r="L2918" s="37">
        <f t="shared" si="2"/>
        <v>43</v>
      </c>
      <c r="M2918" s="37">
        <f t="shared" si="3"/>
        <v>25</v>
      </c>
      <c r="N2918" s="37">
        <f t="shared" si="4"/>
        <v>10</v>
      </c>
      <c r="O2918" s="37" t="str">
        <f t="array" ref="O2918">IFERROR(XLOOKUP(K2918,'Tipo de carga'!B:B,'Tipo de carga'!C:C))</f>
        <v>Diesel</v>
      </c>
    </row>
    <row r="2919">
      <c r="A2919" s="36">
        <v>2075.0</v>
      </c>
      <c r="B2919" s="37" t="str">
        <f>IFERROR(VLOOKUP(A2919,'asig octubre'!$A$2:$C$442,3,0))</f>
        <v>Available</v>
      </c>
      <c r="C2919" s="37" t="str">
        <f>IFERROR(VLOOKUP(A2919,'asig octubre'!$A$2:$B$442,2,0))</f>
        <v>TTE</v>
      </c>
      <c r="D2919" s="38">
        <v>45590.507581018515</v>
      </c>
      <c r="E2919" s="36" t="s">
        <v>69</v>
      </c>
      <c r="F2919" s="37" t="str">
        <f t="array" ref="F2919">IFERROR(XLOOKUP(E2919,Operadores!A:A,Operadores!B:B))</f>
        <v>MTTO</v>
      </c>
      <c r="G2919" s="36" t="s">
        <v>19</v>
      </c>
      <c r="H2919" s="39">
        <v>19.41584</v>
      </c>
      <c r="I2919" s="40">
        <v>616.0</v>
      </c>
      <c r="J2919" s="41">
        <f t="shared" si="5"/>
        <v>11960.15744</v>
      </c>
      <c r="K2919" s="37" t="str">
        <f t="array" ref="K2919">IFERROR(XLOOKUP(G2919,'Tipo de carga'!A:A,'Tipo de carga'!B:B))</f>
        <v>Autoabasto</v>
      </c>
      <c r="L2919" s="37">
        <f t="shared" si="2"/>
        <v>43</v>
      </c>
      <c r="M2919" s="37">
        <f t="shared" si="3"/>
        <v>25</v>
      </c>
      <c r="N2919" s="37">
        <f t="shared" si="4"/>
        <v>10</v>
      </c>
      <c r="O2919" s="37" t="str">
        <f t="array" ref="O2919">IFERROR(XLOOKUP(K2919,'Tipo de carga'!B:B,'Tipo de carga'!C:C))</f>
        <v>Diesel</v>
      </c>
    </row>
    <row r="2920">
      <c r="A2920" s="36" t="s">
        <v>118</v>
      </c>
      <c r="B2920" s="37" t="str">
        <f>IFERROR(VLOOKUP(A2920,'asig octubre'!$A$2:$C$442,3,0))</f>
        <v>Sayer Patios y T.</v>
      </c>
      <c r="C2920" s="37" t="str">
        <f>IFERROR(VLOOKUP(A2920,'asig octubre'!$A$2:$B$442,2,0))</f>
        <v>EC-04</v>
      </c>
      <c r="D2920" s="38">
        <v>45590.48902777778</v>
      </c>
      <c r="E2920" s="36" t="s">
        <v>435</v>
      </c>
      <c r="F2920" s="37" t="str">
        <f t="array" ref="F2920">IFERROR(XLOOKUP(E2920,Operadores!A:A,Operadores!B:B))</f>
        <v>DIABER</v>
      </c>
      <c r="G2920" s="36" t="s">
        <v>19</v>
      </c>
      <c r="H2920" s="39">
        <v>19.41584</v>
      </c>
      <c r="I2920" s="40">
        <v>573.0</v>
      </c>
      <c r="J2920" s="41">
        <f t="shared" si="5"/>
        <v>11125.27632</v>
      </c>
      <c r="K2920" s="37" t="str">
        <f t="array" ref="K2920">IFERROR(XLOOKUP(G2920,'Tipo de carga'!A:A,'Tipo de carga'!B:B))</f>
        <v>Autoabasto</v>
      </c>
      <c r="L2920" s="37">
        <f t="shared" si="2"/>
        <v>43</v>
      </c>
      <c r="M2920" s="37">
        <f t="shared" si="3"/>
        <v>25</v>
      </c>
      <c r="N2920" s="37">
        <f t="shared" si="4"/>
        <v>10</v>
      </c>
      <c r="O2920" s="37" t="str">
        <f t="array" ref="O2920">IFERROR(XLOOKUP(K2920,'Tipo de carga'!B:B,'Tipo de carga'!C:C))</f>
        <v>Diesel</v>
      </c>
    </row>
    <row r="2921">
      <c r="A2921" s="36">
        <v>1943.0</v>
      </c>
      <c r="B2921" s="37" t="str">
        <f>IFERROR(VLOOKUP(A2921,'asig octubre'!$A$2:$C$442,3,0))</f>
        <v>Circuitos</v>
      </c>
      <c r="C2921" s="37" t="str">
        <f>IFERROR(VLOOKUP(A2921,'asig octubre'!$A$2:$B$442,2,0))</f>
        <v>EC-03</v>
      </c>
      <c r="D2921" s="38">
        <v>45590.45496527778</v>
      </c>
      <c r="E2921" s="36" t="s">
        <v>329</v>
      </c>
      <c r="F2921" s="37" t="str">
        <f t="array" ref="F2921">IFERROR(XLOOKUP(E2921,Operadores!A:A,Operadores!B:B))</f>
        <v>RODRAU01</v>
      </c>
      <c r="G2921" s="36" t="s">
        <v>19</v>
      </c>
      <c r="H2921" s="39">
        <v>19.41584</v>
      </c>
      <c r="I2921" s="40">
        <v>70.0</v>
      </c>
      <c r="J2921" s="41">
        <f t="shared" si="5"/>
        <v>1359.1088</v>
      </c>
      <c r="K2921" s="37" t="str">
        <f t="array" ref="K2921">IFERROR(XLOOKUP(G2921,'Tipo de carga'!A:A,'Tipo de carga'!B:B))</f>
        <v>Autoabasto</v>
      </c>
      <c r="L2921" s="37">
        <f t="shared" si="2"/>
        <v>43</v>
      </c>
      <c r="M2921" s="37">
        <f t="shared" si="3"/>
        <v>25</v>
      </c>
      <c r="N2921" s="37">
        <f t="shared" si="4"/>
        <v>10</v>
      </c>
      <c r="O2921" s="37" t="str">
        <f t="array" ref="O2921">IFERROR(XLOOKUP(K2921,'Tipo de carga'!B:B,'Tipo de carga'!C:C))</f>
        <v>Diesel</v>
      </c>
    </row>
    <row r="2922">
      <c r="A2922" s="36">
        <v>1862.0</v>
      </c>
      <c r="B2922" s="37" t="str">
        <f>IFERROR(VLOOKUP(A2922,'asig octubre'!$A$2:$C$442,3,0))</f>
        <v>Circuitos Mty</v>
      </c>
      <c r="C2922" s="37" t="str">
        <f>IFERROR(VLOOKUP(A2922,'asig octubre'!$A$2:$B$442,2,0))</f>
        <v>EC-07</v>
      </c>
      <c r="D2922" s="38">
        <v>45590.40721064815</v>
      </c>
      <c r="E2922" s="36" t="s">
        <v>350</v>
      </c>
      <c r="F2922" s="37" t="str">
        <f t="array" ref="F2922">IFERROR(XLOOKUP(E2922,Operadores!A:A,Operadores!B:B))</f>
        <v>PERRI</v>
      </c>
      <c r="G2922" s="36" t="s">
        <v>19</v>
      </c>
      <c r="H2922" s="39">
        <v>19.41584</v>
      </c>
      <c r="I2922" s="40">
        <v>40.0</v>
      </c>
      <c r="J2922" s="41">
        <f t="shared" si="5"/>
        <v>776.6336</v>
      </c>
      <c r="K2922" s="37" t="str">
        <f t="array" ref="K2922">IFERROR(XLOOKUP(G2922,'Tipo de carga'!A:A,'Tipo de carga'!B:B))</f>
        <v>Autoabasto</v>
      </c>
      <c r="L2922" s="37">
        <f t="shared" si="2"/>
        <v>43</v>
      </c>
      <c r="M2922" s="37">
        <f t="shared" si="3"/>
        <v>25</v>
      </c>
      <c r="N2922" s="37">
        <f t="shared" si="4"/>
        <v>10</v>
      </c>
      <c r="O2922" s="37" t="str">
        <f t="array" ref="O2922">IFERROR(XLOOKUP(K2922,'Tipo de carga'!B:B,'Tipo de carga'!C:C))</f>
        <v>Diesel</v>
      </c>
    </row>
    <row r="2923">
      <c r="A2923" s="36">
        <v>1862.0</v>
      </c>
      <c r="B2923" s="37" t="str">
        <f>IFERROR(VLOOKUP(A2923,'asig octubre'!$A$2:$C$442,3,0))</f>
        <v>Circuitos Mty</v>
      </c>
      <c r="C2923" s="37" t="str">
        <f>IFERROR(VLOOKUP(A2923,'asig octubre'!$A$2:$B$442,2,0))</f>
        <v>EC-07</v>
      </c>
      <c r="D2923" s="38">
        <v>45590.397569444445</v>
      </c>
      <c r="E2923" s="36" t="s">
        <v>350</v>
      </c>
      <c r="F2923" s="37" t="str">
        <f t="array" ref="F2923">IFERROR(XLOOKUP(E2923,Operadores!A:A,Operadores!B:B))</f>
        <v>PERRI</v>
      </c>
      <c r="G2923" s="36" t="s">
        <v>19</v>
      </c>
      <c r="H2923" s="39">
        <v>19.41584</v>
      </c>
      <c r="I2923" s="40">
        <v>900.0</v>
      </c>
      <c r="J2923" s="41">
        <f t="shared" si="5"/>
        <v>17474.256</v>
      </c>
      <c r="K2923" s="37" t="str">
        <f t="array" ref="K2923">IFERROR(XLOOKUP(G2923,'Tipo de carga'!A:A,'Tipo de carga'!B:B))</f>
        <v>Autoabasto</v>
      </c>
      <c r="L2923" s="37">
        <f t="shared" si="2"/>
        <v>43</v>
      </c>
      <c r="M2923" s="37">
        <f t="shared" si="3"/>
        <v>25</v>
      </c>
      <c r="N2923" s="37">
        <f t="shared" si="4"/>
        <v>10</v>
      </c>
      <c r="O2923" s="37" t="str">
        <f t="array" ref="O2923">IFERROR(XLOOKUP(K2923,'Tipo de carga'!B:B,'Tipo de carga'!C:C))</f>
        <v>Diesel</v>
      </c>
    </row>
    <row r="2924">
      <c r="A2924" s="36">
        <v>308.0</v>
      </c>
      <c r="B2924" s="37" t="str">
        <f>IFERROR(VLOOKUP(A2924,'asig octubre'!$A$2:$C$442,3,0))</f>
        <v>Sayer Thorton</v>
      </c>
      <c r="C2924" s="37" t="str">
        <f>IFERROR(VLOOKUP(A2924,'asig octubre'!$A$2:$B$442,2,0))</f>
        <v>EC-04</v>
      </c>
      <c r="D2924" s="38">
        <v>45590.36525462963</v>
      </c>
      <c r="E2924" s="36" t="s">
        <v>261</v>
      </c>
      <c r="F2924" s="37" t="str">
        <f t="array" ref="F2924">IFERROR(XLOOKUP(E2924,Operadores!A:A,Operadores!B:B))</f>
        <v>FLOTIT</v>
      </c>
      <c r="G2924" s="36" t="s">
        <v>19</v>
      </c>
      <c r="H2924" s="39">
        <v>19.41584</v>
      </c>
      <c r="I2924" s="40">
        <v>320.0</v>
      </c>
      <c r="J2924" s="41">
        <f t="shared" si="5"/>
        <v>6213.0688</v>
      </c>
      <c r="K2924" s="37" t="str">
        <f t="array" ref="K2924">IFERROR(XLOOKUP(G2924,'Tipo de carga'!A:A,'Tipo de carga'!B:B))</f>
        <v>Autoabasto</v>
      </c>
      <c r="L2924" s="37">
        <f t="shared" si="2"/>
        <v>43</v>
      </c>
      <c r="M2924" s="37">
        <f t="shared" si="3"/>
        <v>25</v>
      </c>
      <c r="N2924" s="37">
        <f t="shared" si="4"/>
        <v>10</v>
      </c>
      <c r="O2924" s="37" t="str">
        <f t="array" ref="O2924">IFERROR(XLOOKUP(K2924,'Tipo de carga'!B:B,'Tipo de carga'!C:C))</f>
        <v>Diesel</v>
      </c>
    </row>
    <row r="2925">
      <c r="A2925" s="36">
        <v>1712.0</v>
      </c>
      <c r="B2925" s="37" t="str">
        <f>IFERROR(VLOOKUP(A2925,'asig octubre'!$A$2:$C$442,3,0))</f>
        <v>Sayer Sencillo</v>
      </c>
      <c r="C2925" s="37" t="str">
        <f>IFERROR(VLOOKUP(A2925,'asig octubre'!$A$2:$B$442,2,0))</f>
        <v>EC-04</v>
      </c>
      <c r="D2925" s="38">
        <v>45590.12516203704</v>
      </c>
      <c r="E2925" s="36" t="s">
        <v>465</v>
      </c>
      <c r="F2925" s="37" t="str">
        <f t="array" ref="F2925">IFERROR(XLOOKUP(E2925,Operadores!A:A,Operadores!B:B))</f>
        <v>SANMAN</v>
      </c>
      <c r="G2925" s="36" t="s">
        <v>19</v>
      </c>
      <c r="H2925" s="39">
        <v>19.41584</v>
      </c>
      <c r="I2925" s="40">
        <v>359.0</v>
      </c>
      <c r="J2925" s="41">
        <f t="shared" si="5"/>
        <v>6970.28656</v>
      </c>
      <c r="K2925" s="37" t="str">
        <f t="array" ref="K2925">IFERROR(XLOOKUP(G2925,'Tipo de carga'!A:A,'Tipo de carga'!B:B))</f>
        <v>Autoabasto</v>
      </c>
      <c r="L2925" s="37">
        <f t="shared" si="2"/>
        <v>43</v>
      </c>
      <c r="M2925" s="37">
        <f t="shared" si="3"/>
        <v>25</v>
      </c>
      <c r="N2925" s="37">
        <f t="shared" si="4"/>
        <v>10</v>
      </c>
      <c r="O2925" s="37" t="str">
        <f t="array" ref="O2925">IFERROR(XLOOKUP(K2925,'Tipo de carga'!B:B,'Tipo de carga'!C:C))</f>
        <v>Diesel</v>
      </c>
    </row>
    <row r="2926">
      <c r="A2926" s="36">
        <v>1787.0</v>
      </c>
      <c r="B2926" s="37" t="str">
        <f>IFERROR(VLOOKUP(A2926,'asig octubre'!$A$2:$C$442,3,0))</f>
        <v>Sayer Sencillo</v>
      </c>
      <c r="C2926" s="37" t="str">
        <f>IFERROR(VLOOKUP(A2926,'asig octubre'!$A$2:$B$442,2,0))</f>
        <v>EC-04</v>
      </c>
      <c r="D2926" s="38">
        <v>45590.045648148145</v>
      </c>
      <c r="E2926" s="36" t="s">
        <v>392</v>
      </c>
      <c r="F2926" s="37" t="str">
        <f t="array" ref="F2926">IFERROR(XLOOKUP(E2926,Operadores!A:A,Operadores!B:B))</f>
        <v>MUÑGER</v>
      </c>
      <c r="G2926" s="36" t="s">
        <v>19</v>
      </c>
      <c r="H2926" s="39">
        <v>19.41584</v>
      </c>
      <c r="I2926" s="40">
        <v>586.0</v>
      </c>
      <c r="J2926" s="41">
        <f t="shared" si="5"/>
        <v>11377.68224</v>
      </c>
      <c r="K2926" s="37" t="str">
        <f t="array" ref="K2926">IFERROR(XLOOKUP(G2926,'Tipo de carga'!A:A,'Tipo de carga'!B:B))</f>
        <v>Autoabasto</v>
      </c>
      <c r="L2926" s="37">
        <f t="shared" si="2"/>
        <v>43</v>
      </c>
      <c r="M2926" s="37">
        <f t="shared" si="3"/>
        <v>25</v>
      </c>
      <c r="N2926" s="37">
        <f t="shared" si="4"/>
        <v>10</v>
      </c>
      <c r="O2926" s="37" t="str">
        <f t="array" ref="O2926">IFERROR(XLOOKUP(K2926,'Tipo de carga'!B:B,'Tipo de carga'!C:C))</f>
        <v>Diesel</v>
      </c>
    </row>
    <row r="2927">
      <c r="A2927" s="36">
        <v>1969.0</v>
      </c>
      <c r="B2927" s="37" t="str">
        <f>IFERROR(VLOOKUP(A2927,'asig octubre'!$A$2:$C$442,3,0))</f>
        <v>Sayer Sencillo</v>
      </c>
      <c r="C2927" s="37" t="str">
        <f>IFERROR(VLOOKUP(A2927,'asig octubre'!$A$2:$B$442,2,0))</f>
        <v>EC-04</v>
      </c>
      <c r="D2927" s="38">
        <v>45590.01793981482</v>
      </c>
      <c r="E2927" s="36" t="s">
        <v>250</v>
      </c>
      <c r="F2927" s="37" t="str">
        <f t="array" ref="F2927">IFERROR(XLOOKUP(E2927,Operadores!A:A,Operadores!B:B))</f>
        <v>FIGMAR</v>
      </c>
      <c r="G2927" s="36" t="s">
        <v>19</v>
      </c>
      <c r="H2927" s="39">
        <v>19.41584</v>
      </c>
      <c r="I2927" s="40">
        <v>740.0</v>
      </c>
      <c r="J2927" s="41">
        <f t="shared" si="5"/>
        <v>14367.7216</v>
      </c>
      <c r="K2927" s="37" t="str">
        <f t="array" ref="K2927">IFERROR(XLOOKUP(G2927,'Tipo de carga'!A:A,'Tipo de carga'!B:B))</f>
        <v>Autoabasto</v>
      </c>
      <c r="L2927" s="37">
        <f t="shared" si="2"/>
        <v>43</v>
      </c>
      <c r="M2927" s="37">
        <f t="shared" si="3"/>
        <v>25</v>
      </c>
      <c r="N2927" s="37">
        <f t="shared" si="4"/>
        <v>10</v>
      </c>
      <c r="O2927" s="37" t="str">
        <f t="array" ref="O2927">IFERROR(XLOOKUP(K2927,'Tipo de carga'!B:B,'Tipo de carga'!C:C))</f>
        <v>Diesel</v>
      </c>
    </row>
    <row r="2928">
      <c r="A2928" s="36">
        <v>1794.0</v>
      </c>
      <c r="B2928" s="37" t="str">
        <f>IFERROR(VLOOKUP(A2928,'asig octubre'!$A$2:$C$442,3,0))</f>
        <v>Peñafiel Tlajomulco</v>
      </c>
      <c r="C2928" s="37" t="str">
        <f>IFERROR(VLOOKUP(A2928,'asig octubre'!$A$2:$B$442,2,0))</f>
        <v>EC-06</v>
      </c>
      <c r="D2928" s="38">
        <v>45590.961331018516</v>
      </c>
      <c r="E2928" s="36" t="s">
        <v>269</v>
      </c>
      <c r="F2928" s="37" t="str">
        <f t="array" ref="F2928">IFERROR(XLOOKUP(E2928,Operadores!A:A,Operadores!B:B))</f>
        <v>GOMLUI02</v>
      </c>
      <c r="G2928" s="36" t="s">
        <v>75</v>
      </c>
      <c r="H2928" s="39">
        <v>19.45895</v>
      </c>
      <c r="I2928" s="40">
        <v>475.0</v>
      </c>
      <c r="J2928" s="41">
        <f t="shared" si="5"/>
        <v>9243.00125</v>
      </c>
      <c r="K2928" s="37" t="str">
        <f t="array" ref="K2928">IFERROR(XLOOKUP(G2928,'Tipo de carga'!A:A,'Tipo de carga'!B:B))</f>
        <v>Autoabasto</v>
      </c>
      <c r="L2928" s="37">
        <f t="shared" si="2"/>
        <v>43</v>
      </c>
      <c r="M2928" s="37">
        <f t="shared" si="3"/>
        <v>25</v>
      </c>
      <c r="N2928" s="37">
        <f t="shared" si="4"/>
        <v>10</v>
      </c>
      <c r="O2928" s="37" t="str">
        <f t="array" ref="O2928">IFERROR(XLOOKUP(K2928,'Tipo de carga'!B:B,'Tipo de carga'!C:C))</f>
        <v>Diesel</v>
      </c>
    </row>
    <row r="2929">
      <c r="A2929" s="36">
        <v>2044.0</v>
      </c>
      <c r="B2929" s="37" t="str">
        <f>IFERROR(VLOOKUP(A2929,'asig octubre'!$A$2:$C$442,3,0))</f>
        <v>Available</v>
      </c>
      <c r="C2929" s="37" t="str">
        <f>IFERROR(VLOOKUP(A2929,'asig octubre'!$A$2:$B$442,2,0))</f>
        <v>TTE</v>
      </c>
      <c r="D2929" s="38">
        <v>45590.73373842592</v>
      </c>
      <c r="E2929" s="36" t="s">
        <v>362</v>
      </c>
      <c r="F2929" s="37" t="str">
        <f t="array" ref="F2929">IFERROR(XLOOKUP(E2929,Operadores!A:A,Operadores!B:B))</f>
        <v>HUIRA</v>
      </c>
      <c r="G2929" s="36" t="s">
        <v>75</v>
      </c>
      <c r="H2929" s="39">
        <v>19.45895</v>
      </c>
      <c r="I2929" s="40">
        <v>947.0</v>
      </c>
      <c r="J2929" s="41">
        <f t="shared" si="5"/>
        <v>18427.62565</v>
      </c>
      <c r="K2929" s="37" t="str">
        <f t="array" ref="K2929">IFERROR(XLOOKUP(G2929,'Tipo de carga'!A:A,'Tipo de carga'!B:B))</f>
        <v>Autoabasto</v>
      </c>
      <c r="L2929" s="37">
        <f t="shared" si="2"/>
        <v>43</v>
      </c>
      <c r="M2929" s="37">
        <f t="shared" si="3"/>
        <v>25</v>
      </c>
      <c r="N2929" s="37">
        <f t="shared" si="4"/>
        <v>10</v>
      </c>
      <c r="O2929" s="37" t="str">
        <f t="array" ref="O2929">IFERROR(XLOOKUP(K2929,'Tipo de carga'!B:B,'Tipo de carga'!C:C))</f>
        <v>Diesel</v>
      </c>
    </row>
    <row r="2930">
      <c r="A2930" s="36">
        <v>1933.0</v>
      </c>
      <c r="B2930" s="37" t="str">
        <f>IFERROR(VLOOKUP(A2930,'asig octubre'!$A$2:$C$442,3,0))</f>
        <v>Circuitos</v>
      </c>
      <c r="C2930" s="37" t="str">
        <f>IFERROR(VLOOKUP(A2930,'asig octubre'!$A$2:$B$442,2,0))</f>
        <v>EC-03</v>
      </c>
      <c r="D2930" s="38">
        <v>45590.38025462963</v>
      </c>
      <c r="E2930" s="36" t="s">
        <v>213</v>
      </c>
      <c r="F2930" s="37" t="str">
        <f t="array" ref="F2930">IFERROR(XLOOKUP(E2930,Operadores!A:A,Operadores!B:B))</f>
        <v>OLIMAR01</v>
      </c>
      <c r="G2930" s="36" t="s">
        <v>75</v>
      </c>
      <c r="H2930" s="39">
        <v>19.45895</v>
      </c>
      <c r="I2930" s="40">
        <v>398.0</v>
      </c>
      <c r="J2930" s="41">
        <f t="shared" si="5"/>
        <v>7744.6621</v>
      </c>
      <c r="K2930" s="37" t="str">
        <f t="array" ref="K2930">IFERROR(XLOOKUP(G2930,'Tipo de carga'!A:A,'Tipo de carga'!B:B))</f>
        <v>Autoabasto</v>
      </c>
      <c r="L2930" s="37">
        <f t="shared" si="2"/>
        <v>43</v>
      </c>
      <c r="M2930" s="37">
        <f t="shared" si="3"/>
        <v>25</v>
      </c>
      <c r="N2930" s="37">
        <f t="shared" si="4"/>
        <v>10</v>
      </c>
      <c r="O2930" s="37" t="str">
        <f t="array" ref="O2930">IFERROR(XLOOKUP(K2930,'Tipo de carga'!B:B,'Tipo de carga'!C:C))</f>
        <v>Diesel</v>
      </c>
    </row>
    <row r="2931">
      <c r="A2931" s="36">
        <v>2011.0</v>
      </c>
      <c r="B2931" s="37" t="str">
        <f>IFERROR(VLOOKUP(A2931,'asig octubre'!$A$2:$C$442,3,0))</f>
        <v>MeLi asignado SD</v>
      </c>
      <c r="C2931" s="37" t="str">
        <f>IFERROR(VLOOKUP(A2931,'asig octubre'!$A$2:$B$442,2,0))</f>
        <v>EC-05</v>
      </c>
      <c r="D2931" s="38">
        <v>45590.97167824074</v>
      </c>
      <c r="E2931" s="36" t="s">
        <v>226</v>
      </c>
      <c r="F2931" s="37" t="str">
        <f t="array" ref="F2931">IFERROR(XLOOKUP(E2931,Operadores!A:A,Operadores!B:B))</f>
        <v>PERFID</v>
      </c>
      <c r="G2931" s="36" t="s">
        <v>274</v>
      </c>
      <c r="H2931" s="39">
        <v>19.76</v>
      </c>
      <c r="I2931" s="40">
        <v>435.0</v>
      </c>
      <c r="J2931" s="41">
        <f t="shared" si="5"/>
        <v>8595.6</v>
      </c>
      <c r="K2931" s="37" t="str">
        <f t="array" ref="K2931">IFERROR(XLOOKUP(G2931,'Tipo de carga'!A:A,'Tipo de carga'!B:B))</f>
        <v>Autoabasto</v>
      </c>
      <c r="L2931" s="37">
        <f t="shared" si="2"/>
        <v>43</v>
      </c>
      <c r="M2931" s="37">
        <f t="shared" si="3"/>
        <v>25</v>
      </c>
      <c r="N2931" s="37">
        <f t="shared" si="4"/>
        <v>10</v>
      </c>
      <c r="O2931" s="37" t="str">
        <f t="array" ref="O2931">IFERROR(XLOOKUP(K2931,'Tipo de carga'!B:B,'Tipo de carga'!C:C))</f>
        <v>Diesel</v>
      </c>
    </row>
    <row r="2932">
      <c r="A2932" s="36">
        <v>1829.0</v>
      </c>
      <c r="B2932" s="37" t="str">
        <f>IFERROR(VLOOKUP(A2932,'asig octubre'!$A$2:$C$442,3,0))</f>
        <v>Circuitos</v>
      </c>
      <c r="C2932" s="37" t="str">
        <f>IFERROR(VLOOKUP(A2932,'asig octubre'!$A$2:$B$442,2,0))</f>
        <v>EC-03</v>
      </c>
      <c r="D2932" s="38">
        <v>45590.81851851852</v>
      </c>
      <c r="E2932" s="36" t="s">
        <v>245</v>
      </c>
      <c r="F2932" s="37" t="str">
        <f t="array" ref="F2932">IFERROR(XLOOKUP(E2932,Operadores!A:A,Operadores!B:B))</f>
        <v>HERAL04</v>
      </c>
      <c r="G2932" s="36" t="s">
        <v>274</v>
      </c>
      <c r="H2932" s="39">
        <v>19.76</v>
      </c>
      <c r="I2932" s="40">
        <v>700.0</v>
      </c>
      <c r="J2932" s="41">
        <f t="shared" si="5"/>
        <v>13832</v>
      </c>
      <c r="K2932" s="37" t="str">
        <f t="array" ref="K2932">IFERROR(XLOOKUP(G2932,'Tipo de carga'!A:A,'Tipo de carga'!B:B))</f>
        <v>Autoabasto</v>
      </c>
      <c r="L2932" s="37">
        <f t="shared" si="2"/>
        <v>43</v>
      </c>
      <c r="M2932" s="37">
        <f t="shared" si="3"/>
        <v>25</v>
      </c>
      <c r="N2932" s="37">
        <f t="shared" si="4"/>
        <v>10</v>
      </c>
      <c r="O2932" s="37" t="str">
        <f t="array" ref="O2932">IFERROR(XLOOKUP(K2932,'Tipo de carga'!B:B,'Tipo de carga'!C:C))</f>
        <v>Diesel</v>
      </c>
    </row>
    <row r="2933">
      <c r="A2933" s="36">
        <v>1908.0</v>
      </c>
      <c r="B2933" s="37" t="str">
        <f>IFERROR(VLOOKUP(A2933,'asig octubre'!$A$2:$C$442,3,0))</f>
        <v>Circuitos Mty</v>
      </c>
      <c r="C2933" s="37" t="str">
        <f>IFERROR(VLOOKUP(A2933,'asig octubre'!$A$2:$B$442,2,0))</f>
        <v>EC-07</v>
      </c>
      <c r="D2933" s="38">
        <v>45590.7590625</v>
      </c>
      <c r="E2933" s="36" t="s">
        <v>359</v>
      </c>
      <c r="F2933" s="37" t="str">
        <f t="array" ref="F2933">IFERROR(XLOOKUP(E2933,Operadores!A:A,Operadores!B:B))</f>
        <v>GARJOR01</v>
      </c>
      <c r="G2933" s="36" t="s">
        <v>274</v>
      </c>
      <c r="H2933" s="39">
        <v>19.76</v>
      </c>
      <c r="I2933" s="40">
        <v>326.0</v>
      </c>
      <c r="J2933" s="41">
        <f t="shared" si="5"/>
        <v>6441.76</v>
      </c>
      <c r="K2933" s="37" t="str">
        <f t="array" ref="K2933">IFERROR(XLOOKUP(G2933,'Tipo de carga'!A:A,'Tipo de carga'!B:B))</f>
        <v>Autoabasto</v>
      </c>
      <c r="L2933" s="37">
        <f t="shared" si="2"/>
        <v>43</v>
      </c>
      <c r="M2933" s="37">
        <f t="shared" si="3"/>
        <v>25</v>
      </c>
      <c r="N2933" s="37">
        <f t="shared" si="4"/>
        <v>10</v>
      </c>
      <c r="O2933" s="37" t="str">
        <f t="array" ref="O2933">IFERROR(XLOOKUP(K2933,'Tipo de carga'!B:B,'Tipo de carga'!C:C))</f>
        <v>Diesel</v>
      </c>
    </row>
    <row r="2934">
      <c r="A2934" s="36">
        <v>1948.0</v>
      </c>
      <c r="B2934" s="37" t="str">
        <f>IFERROR(VLOOKUP(A2934,'asig octubre'!$A$2:$C$442,3,0))</f>
        <v>Circuitos Mty</v>
      </c>
      <c r="C2934" s="37" t="str">
        <f>IFERROR(VLOOKUP(A2934,'asig octubre'!$A$2:$B$442,2,0))</f>
        <v>EC-07</v>
      </c>
      <c r="D2934" s="38">
        <v>45590.752800925926</v>
      </c>
      <c r="E2934" s="36" t="s">
        <v>256</v>
      </c>
      <c r="F2934" s="37" t="str">
        <f t="array" ref="F2934">IFERROR(XLOOKUP(E2934,Operadores!A:A,Operadores!B:B))</f>
        <v>MOREFR</v>
      </c>
      <c r="G2934" s="36" t="s">
        <v>274</v>
      </c>
      <c r="H2934" s="39">
        <v>19.76</v>
      </c>
      <c r="I2934" s="40">
        <v>329.0</v>
      </c>
      <c r="J2934" s="41">
        <f t="shared" si="5"/>
        <v>6501.04</v>
      </c>
      <c r="K2934" s="37" t="str">
        <f t="array" ref="K2934">IFERROR(XLOOKUP(G2934,'Tipo de carga'!A:A,'Tipo de carga'!B:B))</f>
        <v>Autoabasto</v>
      </c>
      <c r="L2934" s="37">
        <f t="shared" si="2"/>
        <v>43</v>
      </c>
      <c r="M2934" s="37">
        <f t="shared" si="3"/>
        <v>25</v>
      </c>
      <c r="N2934" s="37">
        <f t="shared" si="4"/>
        <v>10</v>
      </c>
      <c r="O2934" s="37" t="str">
        <f t="array" ref="O2934">IFERROR(XLOOKUP(K2934,'Tipo de carga'!B:B,'Tipo de carga'!C:C))</f>
        <v>Diesel</v>
      </c>
    </row>
    <row r="2935">
      <c r="A2935" s="36">
        <v>2052.0</v>
      </c>
      <c r="B2935" s="37" t="str">
        <f>IFERROR(VLOOKUP(A2935,'asig octubre'!$A$2:$C$442,3,0))</f>
        <v>Patieros Crisa</v>
      </c>
      <c r="C2935" s="37" t="str">
        <f>IFERROR(VLOOKUP(A2935,'asig octubre'!$A$2:$B$442,2,0))</f>
        <v>EC-07</v>
      </c>
      <c r="D2935" s="38">
        <v>45590.45997685185</v>
      </c>
      <c r="E2935" s="36" t="s">
        <v>394</v>
      </c>
      <c r="F2935" s="37" t="str">
        <f t="array" ref="F2935">IFERROR(XLOOKUP(E2935,Operadores!A:A,Operadores!B:B))</f>
        <v>GAYJOS</v>
      </c>
      <c r="G2935" s="36" t="s">
        <v>274</v>
      </c>
      <c r="H2935" s="39">
        <v>19.76</v>
      </c>
      <c r="I2935" s="40">
        <v>235.0</v>
      </c>
      <c r="J2935" s="41">
        <f t="shared" si="5"/>
        <v>4643.6</v>
      </c>
      <c r="K2935" s="37" t="str">
        <f t="array" ref="K2935">IFERROR(XLOOKUP(G2935,'Tipo de carga'!A:A,'Tipo de carga'!B:B))</f>
        <v>Autoabasto</v>
      </c>
      <c r="L2935" s="37">
        <f t="shared" si="2"/>
        <v>43</v>
      </c>
      <c r="M2935" s="37">
        <f t="shared" si="3"/>
        <v>25</v>
      </c>
      <c r="N2935" s="37">
        <f t="shared" si="4"/>
        <v>10</v>
      </c>
      <c r="O2935" s="37" t="str">
        <f t="array" ref="O2935">IFERROR(XLOOKUP(K2935,'Tipo de carga'!B:B,'Tipo de carga'!C:C))</f>
        <v>Diesel</v>
      </c>
    </row>
    <row r="2936">
      <c r="A2936" s="36">
        <v>1830.0</v>
      </c>
      <c r="B2936" s="37" t="str">
        <f>IFERROR(VLOOKUP(A2936,'asig octubre'!$A$2:$C$442,3,0))</f>
        <v>Circuitos Mty</v>
      </c>
      <c r="C2936" s="37" t="str">
        <f>IFERROR(VLOOKUP(A2936,'asig octubre'!$A$2:$B$442,2,0))</f>
        <v>EC-07</v>
      </c>
      <c r="D2936" s="38">
        <v>45590.45506944445</v>
      </c>
      <c r="E2936" s="36" t="s">
        <v>441</v>
      </c>
      <c r="F2936" s="37" t="str">
        <f t="array" ref="F2936">IFERROR(XLOOKUP(E2936,Operadores!A:A,Operadores!B:B))</f>
        <v>CARJOS01</v>
      </c>
      <c r="G2936" s="36" t="s">
        <v>274</v>
      </c>
      <c r="H2936" s="39">
        <v>19.76</v>
      </c>
      <c r="I2936" s="40">
        <v>367.0</v>
      </c>
      <c r="J2936" s="41">
        <f t="shared" si="5"/>
        <v>7251.92</v>
      </c>
      <c r="K2936" s="37" t="str">
        <f t="array" ref="K2936">IFERROR(XLOOKUP(G2936,'Tipo de carga'!A:A,'Tipo de carga'!B:B))</f>
        <v>Autoabasto</v>
      </c>
      <c r="L2936" s="37">
        <f t="shared" si="2"/>
        <v>43</v>
      </c>
      <c r="M2936" s="37">
        <f t="shared" si="3"/>
        <v>25</v>
      </c>
      <c r="N2936" s="37">
        <f t="shared" si="4"/>
        <v>10</v>
      </c>
      <c r="O2936" s="37" t="str">
        <f t="array" ref="O2936">IFERROR(XLOOKUP(K2936,'Tipo de carga'!B:B,'Tipo de carga'!C:C))</f>
        <v>Diesel</v>
      </c>
    </row>
    <row r="2937">
      <c r="A2937" s="36">
        <v>2049.0</v>
      </c>
      <c r="B2937" s="37" t="str">
        <f>IFERROR(VLOOKUP(A2937,'asig octubre'!$A$2:$C$442,3,0))</f>
        <v>Crisa</v>
      </c>
      <c r="C2937" s="37" t="str">
        <f>IFERROR(VLOOKUP(A2937,'asig octubre'!$A$2:$B$442,2,0))</f>
        <v>EC-07</v>
      </c>
      <c r="D2937" s="38">
        <v>45590.41575231482</v>
      </c>
      <c r="E2937" s="36" t="s">
        <v>396</v>
      </c>
      <c r="F2937" s="37" t="str">
        <f t="array" ref="F2937">IFERROR(XLOOKUP(E2937,Operadores!A:A,Operadores!B:B))</f>
        <v>TORANG</v>
      </c>
      <c r="G2937" s="36" t="s">
        <v>274</v>
      </c>
      <c r="H2937" s="39">
        <v>19.76</v>
      </c>
      <c r="I2937" s="40">
        <v>65.0</v>
      </c>
      <c r="J2937" s="41">
        <f t="shared" si="5"/>
        <v>1284.4</v>
      </c>
      <c r="K2937" s="37" t="str">
        <f t="array" ref="K2937">IFERROR(XLOOKUP(G2937,'Tipo de carga'!A:A,'Tipo de carga'!B:B))</f>
        <v>Autoabasto</v>
      </c>
      <c r="L2937" s="37">
        <f t="shared" si="2"/>
        <v>43</v>
      </c>
      <c r="M2937" s="37">
        <f t="shared" si="3"/>
        <v>25</v>
      </c>
      <c r="N2937" s="37">
        <f t="shared" si="4"/>
        <v>10</v>
      </c>
      <c r="O2937" s="37" t="str">
        <f t="array" ref="O2937">IFERROR(XLOOKUP(K2937,'Tipo de carga'!B:B,'Tipo de carga'!C:C))</f>
        <v>Diesel</v>
      </c>
    </row>
    <row r="2938">
      <c r="A2938" s="36">
        <v>1868.0</v>
      </c>
      <c r="B2938" s="37" t="str">
        <f>IFERROR(VLOOKUP(A2938,'asig octubre'!$A$2:$C$442,3,0))</f>
        <v>Circuitos Mty</v>
      </c>
      <c r="C2938" s="37" t="str">
        <f>IFERROR(VLOOKUP(A2938,'asig octubre'!$A$2:$B$442,2,0))</f>
        <v>EC-07</v>
      </c>
      <c r="D2938" s="38">
        <v>45590.405625</v>
      </c>
      <c r="E2938" s="36" t="s">
        <v>544</v>
      </c>
      <c r="F2938" s="37" t="str">
        <f t="array" ref="F2938">IFERROR(XLOOKUP(E2938,Operadores!A:A,Operadores!B:B))</f>
        <v>ZAVJOS</v>
      </c>
      <c r="G2938" s="36" t="s">
        <v>274</v>
      </c>
      <c r="H2938" s="39">
        <v>19.76</v>
      </c>
      <c r="I2938" s="40">
        <v>116.0</v>
      </c>
      <c r="J2938" s="41">
        <f t="shared" si="5"/>
        <v>2292.16</v>
      </c>
      <c r="K2938" s="37" t="str">
        <f t="array" ref="K2938">IFERROR(XLOOKUP(G2938,'Tipo de carga'!A:A,'Tipo de carga'!B:B))</f>
        <v>Autoabasto</v>
      </c>
      <c r="L2938" s="37">
        <f t="shared" si="2"/>
        <v>43</v>
      </c>
      <c r="M2938" s="37">
        <f t="shared" si="3"/>
        <v>25</v>
      </c>
      <c r="N2938" s="37">
        <f t="shared" si="4"/>
        <v>10</v>
      </c>
      <c r="O2938" s="37" t="str">
        <f t="array" ref="O2938">IFERROR(XLOOKUP(K2938,'Tipo de carga'!B:B,'Tipo de carga'!C:C))</f>
        <v>Diesel</v>
      </c>
    </row>
    <row r="2939">
      <c r="A2939" s="36">
        <v>2048.0</v>
      </c>
      <c r="B2939" s="37" t="str">
        <f>IFERROR(VLOOKUP(A2939,'asig octubre'!$A$2:$C$442,3,0))</f>
        <v>Crisa</v>
      </c>
      <c r="C2939" s="37" t="str">
        <f>IFERROR(VLOOKUP(A2939,'asig octubre'!$A$2:$B$442,2,0))</f>
        <v>EC-07</v>
      </c>
      <c r="D2939" s="38">
        <v>45590.40523148148</v>
      </c>
      <c r="E2939" s="36" t="s">
        <v>513</v>
      </c>
      <c r="F2939" s="37" t="str">
        <f t="array" ref="F2939">IFERROR(XLOOKUP(E2939,Operadores!A:A,Operadores!B:B))</f>
        <v>CAMEST</v>
      </c>
      <c r="G2939" s="36" t="s">
        <v>274</v>
      </c>
      <c r="H2939" s="39">
        <v>19.76</v>
      </c>
      <c r="I2939" s="40">
        <v>113.0</v>
      </c>
      <c r="J2939" s="41">
        <f t="shared" si="5"/>
        <v>2232.88</v>
      </c>
      <c r="K2939" s="37" t="str">
        <f t="array" ref="K2939">IFERROR(XLOOKUP(G2939,'Tipo de carga'!A:A,'Tipo de carga'!B:B))</f>
        <v>Autoabasto</v>
      </c>
      <c r="L2939" s="37">
        <f t="shared" si="2"/>
        <v>43</v>
      </c>
      <c r="M2939" s="37">
        <f t="shared" si="3"/>
        <v>25</v>
      </c>
      <c r="N2939" s="37">
        <f t="shared" si="4"/>
        <v>10</v>
      </c>
      <c r="O2939" s="37" t="str">
        <f t="array" ref="O2939">IFERROR(XLOOKUP(K2939,'Tipo de carga'!B:B,'Tipo de carga'!C:C))</f>
        <v>Diesel</v>
      </c>
    </row>
    <row r="2940">
      <c r="A2940" s="36">
        <v>1765.0</v>
      </c>
      <c r="B2940" s="37" t="str">
        <f>IFERROR(VLOOKUP(A2940,'asig octubre'!$A$2:$C$442,3,0))</f>
        <v>Available</v>
      </c>
      <c r="C2940" s="37" t="str">
        <f>IFERROR(VLOOKUP(A2940,'asig octubre'!$A$2:$B$442,2,0))</f>
        <v>TTE</v>
      </c>
      <c r="D2940" s="38">
        <v>45590.38599537037</v>
      </c>
      <c r="E2940" s="36" t="s">
        <v>438</v>
      </c>
      <c r="F2940" s="37" t="str">
        <f t="array" ref="F2940">IFERROR(XLOOKUP(E2940,Operadores!A:A,Operadores!B:B))</f>
        <v>SALJES</v>
      </c>
      <c r="G2940" s="36" t="s">
        <v>274</v>
      </c>
      <c r="H2940" s="39">
        <v>19.76</v>
      </c>
      <c r="I2940" s="40">
        <v>159.0</v>
      </c>
      <c r="J2940" s="41">
        <f t="shared" si="5"/>
        <v>3141.84</v>
      </c>
      <c r="K2940" s="37" t="str">
        <f t="array" ref="K2940">IFERROR(XLOOKUP(G2940,'Tipo de carga'!A:A,'Tipo de carga'!B:B))</f>
        <v>Autoabasto</v>
      </c>
      <c r="L2940" s="37">
        <f t="shared" si="2"/>
        <v>43</v>
      </c>
      <c r="M2940" s="37">
        <f t="shared" si="3"/>
        <v>25</v>
      </c>
      <c r="N2940" s="37">
        <f t="shared" si="4"/>
        <v>10</v>
      </c>
      <c r="O2940" s="37" t="str">
        <f t="array" ref="O2940">IFERROR(XLOOKUP(K2940,'Tipo de carga'!B:B,'Tipo de carga'!C:C))</f>
        <v>Diesel</v>
      </c>
    </row>
    <row r="2941">
      <c r="A2941" s="36">
        <v>2054.0</v>
      </c>
      <c r="B2941" s="37" t="str">
        <f>IFERROR(VLOOKUP(A2941,'asig octubre'!$A$2:$C$442,3,0))</f>
        <v>Crisa</v>
      </c>
      <c r="C2941" s="37" t="str">
        <f>IFERROR(VLOOKUP(A2941,'asig octubre'!$A$2:$B$442,2,0))</f>
        <v>EC-07</v>
      </c>
      <c r="D2941" s="38">
        <v>45590.36923611111</v>
      </c>
      <c r="E2941" s="36" t="s">
        <v>436</v>
      </c>
      <c r="F2941" s="37" t="str">
        <f t="array" ref="F2941">IFERROR(XLOOKUP(E2941,Operadores!A:A,Operadores!B:B))</f>
        <v>MARRIC</v>
      </c>
      <c r="G2941" s="36" t="s">
        <v>274</v>
      </c>
      <c r="H2941" s="39">
        <v>19.76</v>
      </c>
      <c r="I2941" s="40">
        <v>82.0</v>
      </c>
      <c r="J2941" s="41">
        <f t="shared" si="5"/>
        <v>1620.32</v>
      </c>
      <c r="K2941" s="37" t="str">
        <f t="array" ref="K2941">IFERROR(XLOOKUP(G2941,'Tipo de carga'!A:A,'Tipo de carga'!B:B))</f>
        <v>Autoabasto</v>
      </c>
      <c r="L2941" s="37">
        <f t="shared" si="2"/>
        <v>43</v>
      </c>
      <c r="M2941" s="37">
        <f t="shared" si="3"/>
        <v>25</v>
      </c>
      <c r="N2941" s="37">
        <f t="shared" si="4"/>
        <v>10</v>
      </c>
      <c r="O2941" s="37" t="str">
        <f t="array" ref="O2941">IFERROR(XLOOKUP(K2941,'Tipo de carga'!B:B,'Tipo de carga'!C:C))</f>
        <v>Diesel</v>
      </c>
    </row>
    <row r="2942">
      <c r="A2942" s="36">
        <v>1748.0</v>
      </c>
      <c r="B2942" s="37" t="str">
        <f>IFERROR(VLOOKUP(A2942,'asig octubre'!$A$2:$C$442,3,0))</f>
        <v>PISA Gdl</v>
      </c>
      <c r="C2942" s="37" t="str">
        <f>IFERROR(VLOOKUP(A2942,'asig octubre'!$A$2:$B$442,2,0))</f>
        <v>EC-06</v>
      </c>
      <c r="D2942" s="38">
        <v>45590.05025462963</v>
      </c>
      <c r="E2942" s="36" t="s">
        <v>354</v>
      </c>
      <c r="F2942" s="37" t="str">
        <f t="array" ref="F2942">IFERROR(XLOOKUP(E2942,Operadores!A:A,Operadores!B:B))</f>
        <v>ROSCES</v>
      </c>
      <c r="G2942" s="36" t="s">
        <v>274</v>
      </c>
      <c r="H2942" s="39">
        <v>19.76</v>
      </c>
      <c r="I2942" s="40">
        <v>354.0</v>
      </c>
      <c r="J2942" s="41">
        <f t="shared" si="5"/>
        <v>6995.04</v>
      </c>
      <c r="K2942" s="37" t="str">
        <f t="array" ref="K2942">IFERROR(XLOOKUP(G2942,'Tipo de carga'!A:A,'Tipo de carga'!B:B))</f>
        <v>Autoabasto</v>
      </c>
      <c r="L2942" s="37">
        <f t="shared" si="2"/>
        <v>43</v>
      </c>
      <c r="M2942" s="37">
        <f t="shared" si="3"/>
        <v>25</v>
      </c>
      <c r="N2942" s="37">
        <f t="shared" si="4"/>
        <v>10</v>
      </c>
      <c r="O2942" s="37" t="str">
        <f t="array" ref="O2942">IFERROR(XLOOKUP(K2942,'Tipo de carga'!B:B,'Tipo de carga'!C:C))</f>
        <v>Diesel</v>
      </c>
    </row>
    <row r="2943">
      <c r="A2943" s="36">
        <v>1997.0</v>
      </c>
      <c r="B2943" s="37" t="str">
        <f>IFERROR(VLOOKUP(A2943,'asig octubre'!$A$2:$C$442,3,0))</f>
        <v>MeLi Dedicado Merida</v>
      </c>
      <c r="C2943" s="37" t="str">
        <f>IFERROR(VLOOKUP(A2943,'asig octubre'!$A$2:$B$442,2,0))</f>
        <v>EC-05</v>
      </c>
      <c r="D2943" s="38">
        <v>45590.985243055555</v>
      </c>
      <c r="E2943" s="36" t="s">
        <v>290</v>
      </c>
      <c r="F2943" s="37" t="str">
        <f t="array" ref="F2943">IFERROR(XLOOKUP(E2943,Operadores!A:A,Operadores!B:B))</f>
        <v>MARLEO</v>
      </c>
      <c r="G2943" s="36" t="s">
        <v>42</v>
      </c>
      <c r="H2943" s="39">
        <v>19.80377</v>
      </c>
      <c r="I2943" s="40">
        <v>251.0</v>
      </c>
      <c r="J2943" s="41">
        <f t="shared" si="5"/>
        <v>4970.74627</v>
      </c>
      <c r="K2943" s="37" t="str">
        <f t="array" ref="K2943">IFERROR(XLOOKUP(G2943,'Tipo de carga'!A:A,'Tipo de carga'!B:B))</f>
        <v>Autoabasto</v>
      </c>
      <c r="L2943" s="37">
        <f t="shared" si="2"/>
        <v>43</v>
      </c>
      <c r="M2943" s="37">
        <f t="shared" si="3"/>
        <v>25</v>
      </c>
      <c r="N2943" s="37">
        <f t="shared" si="4"/>
        <v>10</v>
      </c>
      <c r="O2943" s="37" t="str">
        <f t="array" ref="O2943">IFERROR(XLOOKUP(K2943,'Tipo de carga'!B:B,'Tipo de carga'!C:C))</f>
        <v>Diesel</v>
      </c>
    </row>
    <row r="2944">
      <c r="A2944" s="36">
        <v>1728.0</v>
      </c>
      <c r="B2944" s="37" t="str">
        <f>IFERROR(VLOOKUP(A2944,'asig octubre'!$A$2:$C$442,3,0))</f>
        <v>Wm Full</v>
      </c>
      <c r="C2944" s="37" t="str">
        <f>IFERROR(VLOOKUP(A2944,'asig octubre'!$A$2:$B$442,2,0))</f>
        <v>EC-08</v>
      </c>
      <c r="D2944" s="38">
        <v>45590.93728009259</v>
      </c>
      <c r="E2944" s="36" t="s">
        <v>281</v>
      </c>
      <c r="F2944" s="37" t="str">
        <f t="array" ref="F2944">IFERROR(XLOOKUP(E2944,Operadores!A:A,Operadores!B:B))</f>
        <v>MARJO13</v>
      </c>
      <c r="G2944" s="36" t="s">
        <v>42</v>
      </c>
      <c r="H2944" s="39">
        <v>19.80377</v>
      </c>
      <c r="I2944" s="40">
        <v>367.0</v>
      </c>
      <c r="J2944" s="41">
        <f t="shared" si="5"/>
        <v>7267.98359</v>
      </c>
      <c r="K2944" s="37" t="str">
        <f t="array" ref="K2944">IFERROR(XLOOKUP(G2944,'Tipo de carga'!A:A,'Tipo de carga'!B:B))</f>
        <v>Autoabasto</v>
      </c>
      <c r="L2944" s="37">
        <f t="shared" si="2"/>
        <v>43</v>
      </c>
      <c r="M2944" s="37">
        <f t="shared" si="3"/>
        <v>25</v>
      </c>
      <c r="N2944" s="37">
        <f t="shared" si="4"/>
        <v>10</v>
      </c>
      <c r="O2944" s="37" t="str">
        <f t="array" ref="O2944">IFERROR(XLOOKUP(K2944,'Tipo de carga'!B:B,'Tipo de carga'!C:C))</f>
        <v>Diesel</v>
      </c>
    </row>
    <row r="2945">
      <c r="A2945" s="36">
        <v>2021.0</v>
      </c>
      <c r="B2945" s="37" t="str">
        <f>IFERROR(VLOOKUP(A2945,'asig octubre'!$A$2:$C$442,3,0))</f>
        <v>Available</v>
      </c>
      <c r="C2945" s="37" t="str">
        <f>IFERROR(VLOOKUP(A2945,'asig octubre'!$A$2:$B$442,2,0))</f>
        <v>TTE</v>
      </c>
      <c r="D2945" s="38">
        <v>45590.91328703704</v>
      </c>
      <c r="E2945" s="36" t="s">
        <v>320</v>
      </c>
      <c r="F2945" s="37" t="str">
        <f t="array" ref="F2945">IFERROR(XLOOKUP(E2945,Operadores!A:A,Operadores!B:B))</f>
        <v>GUTIRV</v>
      </c>
      <c r="G2945" s="36" t="s">
        <v>42</v>
      </c>
      <c r="H2945" s="39">
        <v>19.80377</v>
      </c>
      <c r="I2945" s="40">
        <v>260.0</v>
      </c>
      <c r="J2945" s="41">
        <f t="shared" si="5"/>
        <v>5148.9802</v>
      </c>
      <c r="K2945" s="37" t="str">
        <f t="array" ref="K2945">IFERROR(XLOOKUP(G2945,'Tipo de carga'!A:A,'Tipo de carga'!B:B))</f>
        <v>Autoabasto</v>
      </c>
      <c r="L2945" s="37">
        <f t="shared" si="2"/>
        <v>43</v>
      </c>
      <c r="M2945" s="37">
        <f t="shared" si="3"/>
        <v>25</v>
      </c>
      <c r="N2945" s="37">
        <f t="shared" si="4"/>
        <v>10</v>
      </c>
      <c r="O2945" s="37" t="str">
        <f t="array" ref="O2945">IFERROR(XLOOKUP(K2945,'Tipo de carga'!B:B,'Tipo de carga'!C:C))</f>
        <v>Diesel</v>
      </c>
    </row>
    <row r="2946">
      <c r="A2946" s="36">
        <v>1738.0</v>
      </c>
      <c r="B2946" s="37" t="str">
        <f>IFERROR(VLOOKUP(A2946,'asig octubre'!$A$2:$C$442,3,0))</f>
        <v>Wm Full</v>
      </c>
      <c r="C2946" s="37" t="str">
        <f>IFERROR(VLOOKUP(A2946,'asig octubre'!$A$2:$B$442,2,0))</f>
        <v>EC-08</v>
      </c>
      <c r="D2946" s="38">
        <v>45590.746030092596</v>
      </c>
      <c r="E2946" s="36" t="s">
        <v>295</v>
      </c>
      <c r="F2946" s="37" t="str">
        <f t="array" ref="F2946">IFERROR(XLOOKUP(E2946,Operadores!A:A,Operadores!B:B))</f>
        <v>PEROMA</v>
      </c>
      <c r="G2946" s="36" t="s">
        <v>42</v>
      </c>
      <c r="H2946" s="39">
        <v>19.80377</v>
      </c>
      <c r="I2946" s="40">
        <v>450.0</v>
      </c>
      <c r="J2946" s="41">
        <f t="shared" si="5"/>
        <v>8911.6965</v>
      </c>
      <c r="K2946" s="37" t="str">
        <f t="array" ref="K2946">IFERROR(XLOOKUP(G2946,'Tipo de carga'!A:A,'Tipo de carga'!B:B))</f>
        <v>Autoabasto</v>
      </c>
      <c r="L2946" s="37">
        <f t="shared" si="2"/>
        <v>43</v>
      </c>
      <c r="M2946" s="37">
        <f t="shared" si="3"/>
        <v>25</v>
      </c>
      <c r="N2946" s="37">
        <f t="shared" si="4"/>
        <v>10</v>
      </c>
      <c r="O2946" s="37" t="str">
        <f t="array" ref="O2946">IFERROR(XLOOKUP(K2946,'Tipo de carga'!B:B,'Tipo de carga'!C:C))</f>
        <v>Diesel</v>
      </c>
    </row>
    <row r="2947">
      <c r="A2947" s="36">
        <v>1721.0</v>
      </c>
      <c r="B2947" s="37" t="str">
        <f>IFERROR(VLOOKUP(A2947,'asig octubre'!$A$2:$C$442,3,0))</f>
        <v>Wm Full</v>
      </c>
      <c r="C2947" s="37" t="str">
        <f>IFERROR(VLOOKUP(A2947,'asig octubre'!$A$2:$B$442,2,0))</f>
        <v>EC-08</v>
      </c>
      <c r="D2947" s="38">
        <v>45590.72429398148</v>
      </c>
      <c r="E2947" s="36" t="s">
        <v>283</v>
      </c>
      <c r="F2947" s="37" t="str">
        <f t="array" ref="F2947">IFERROR(XLOOKUP(E2947,Operadores!A:A,Operadores!B:B))</f>
        <v>MAYSA</v>
      </c>
      <c r="G2947" s="36" t="s">
        <v>42</v>
      </c>
      <c r="H2947" s="39">
        <v>19.80377</v>
      </c>
      <c r="I2947" s="40">
        <v>429.0</v>
      </c>
      <c r="J2947" s="41">
        <f t="shared" si="5"/>
        <v>8495.81733</v>
      </c>
      <c r="K2947" s="37" t="str">
        <f t="array" ref="K2947">IFERROR(XLOOKUP(G2947,'Tipo de carga'!A:A,'Tipo de carga'!B:B))</f>
        <v>Autoabasto</v>
      </c>
      <c r="L2947" s="37">
        <f t="shared" si="2"/>
        <v>43</v>
      </c>
      <c r="M2947" s="37">
        <f t="shared" si="3"/>
        <v>25</v>
      </c>
      <c r="N2947" s="37">
        <f t="shared" si="4"/>
        <v>10</v>
      </c>
      <c r="O2947" s="37" t="str">
        <f t="array" ref="O2947">IFERROR(XLOOKUP(K2947,'Tipo de carga'!B:B,'Tipo de carga'!C:C))</f>
        <v>Diesel</v>
      </c>
    </row>
    <row r="2948">
      <c r="A2948" s="36">
        <v>2006.0</v>
      </c>
      <c r="B2948" s="37" t="str">
        <f>IFERROR(VLOOKUP(A2948,'asig octubre'!$A$2:$C$442,3,0))</f>
        <v>MeLi Dedicado Merida</v>
      </c>
      <c r="C2948" s="37" t="str">
        <f>IFERROR(VLOOKUP(A2948,'asig octubre'!$A$2:$B$442,2,0))</f>
        <v>EC-05</v>
      </c>
      <c r="D2948" s="38">
        <v>45590.68989583333</v>
      </c>
      <c r="E2948" s="36" t="s">
        <v>482</v>
      </c>
      <c r="F2948" s="37" t="str">
        <f t="array" ref="F2948">IFERROR(XLOOKUP(E2948,Operadores!A:A,Operadores!B:B))</f>
        <v>RIVJOS</v>
      </c>
      <c r="G2948" s="36" t="s">
        <v>42</v>
      </c>
      <c r="H2948" s="39">
        <v>19.80377</v>
      </c>
      <c r="I2948" s="40">
        <v>398.0</v>
      </c>
      <c r="J2948" s="41">
        <f t="shared" si="5"/>
        <v>7881.90046</v>
      </c>
      <c r="K2948" s="37" t="str">
        <f t="array" ref="K2948">IFERROR(XLOOKUP(G2948,'Tipo de carga'!A:A,'Tipo de carga'!B:B))</f>
        <v>Autoabasto</v>
      </c>
      <c r="L2948" s="37">
        <f t="shared" si="2"/>
        <v>43</v>
      </c>
      <c r="M2948" s="37">
        <f t="shared" si="3"/>
        <v>25</v>
      </c>
      <c r="N2948" s="37">
        <f t="shared" si="4"/>
        <v>10</v>
      </c>
      <c r="O2948" s="37" t="str">
        <f t="array" ref="O2948">IFERROR(XLOOKUP(K2948,'Tipo de carga'!B:B,'Tipo de carga'!C:C))</f>
        <v>Diesel</v>
      </c>
    </row>
    <row r="2949">
      <c r="A2949" s="36">
        <v>1722.0</v>
      </c>
      <c r="B2949" s="37" t="str">
        <f>IFERROR(VLOOKUP(A2949,'asig octubre'!$A$2:$C$442,3,0))</f>
        <v>Wm Full</v>
      </c>
      <c r="C2949" s="37" t="str">
        <f>IFERROR(VLOOKUP(A2949,'asig octubre'!$A$2:$B$442,2,0))</f>
        <v>EC-08</v>
      </c>
      <c r="D2949" s="38">
        <v>45590.67599537037</v>
      </c>
      <c r="E2949" s="36" t="s">
        <v>443</v>
      </c>
      <c r="F2949" s="37" t="str">
        <f t="array" ref="F2949">IFERROR(XLOOKUP(E2949,Operadores!A:A,Operadores!B:B))</f>
        <v>RODJO02</v>
      </c>
      <c r="G2949" s="36" t="s">
        <v>42</v>
      </c>
      <c r="H2949" s="39">
        <v>19.80377</v>
      </c>
      <c r="I2949" s="40">
        <v>420.0</v>
      </c>
      <c r="J2949" s="41">
        <f t="shared" si="5"/>
        <v>8317.5834</v>
      </c>
      <c r="K2949" s="37" t="str">
        <f t="array" ref="K2949">IFERROR(XLOOKUP(G2949,'Tipo de carga'!A:A,'Tipo de carga'!B:B))</f>
        <v>Autoabasto</v>
      </c>
      <c r="L2949" s="37">
        <f t="shared" si="2"/>
        <v>43</v>
      </c>
      <c r="M2949" s="37">
        <f t="shared" si="3"/>
        <v>25</v>
      </c>
      <c r="N2949" s="37">
        <f t="shared" si="4"/>
        <v>10</v>
      </c>
      <c r="O2949" s="37" t="str">
        <f t="array" ref="O2949">IFERROR(XLOOKUP(K2949,'Tipo de carga'!B:B,'Tipo de carga'!C:C))</f>
        <v>Diesel</v>
      </c>
    </row>
    <row r="2950">
      <c r="A2950" s="36">
        <v>1964.0</v>
      </c>
      <c r="B2950" s="37" t="str">
        <f>IFERROR(VLOOKUP(A2950,'asig octubre'!$A$2:$C$442,3,0))</f>
        <v>MeLi asignado SD</v>
      </c>
      <c r="C2950" s="37" t="str">
        <f>IFERROR(VLOOKUP(A2950,'asig octubre'!$A$2:$B$442,2,0))</f>
        <v>EC-05</v>
      </c>
      <c r="D2950" s="38">
        <v>45590.609247685185</v>
      </c>
      <c r="E2950" s="36" t="s">
        <v>236</v>
      </c>
      <c r="F2950" s="37" t="str">
        <f t="array" ref="F2950">IFERROR(XLOOKUP(E2950,Operadores!A:A,Operadores!B:B))</f>
        <v>BENOSC</v>
      </c>
      <c r="G2950" s="36" t="s">
        <v>42</v>
      </c>
      <c r="H2950" s="39">
        <v>19.80377</v>
      </c>
      <c r="I2950" s="40">
        <v>863.0</v>
      </c>
      <c r="J2950" s="41">
        <f t="shared" si="5"/>
        <v>17090.65351</v>
      </c>
      <c r="K2950" s="37" t="str">
        <f t="array" ref="K2950">IFERROR(XLOOKUP(G2950,'Tipo de carga'!A:A,'Tipo de carga'!B:B))</f>
        <v>Autoabasto</v>
      </c>
      <c r="L2950" s="37">
        <f t="shared" si="2"/>
        <v>43</v>
      </c>
      <c r="M2950" s="37">
        <f t="shared" si="3"/>
        <v>25</v>
      </c>
      <c r="N2950" s="37">
        <f t="shared" si="4"/>
        <v>10</v>
      </c>
      <c r="O2950" s="37" t="str">
        <f t="array" ref="O2950">IFERROR(XLOOKUP(K2950,'Tipo de carga'!B:B,'Tipo de carga'!C:C))</f>
        <v>Diesel</v>
      </c>
    </row>
    <row r="2951">
      <c r="A2951" s="36">
        <v>1746.0</v>
      </c>
      <c r="B2951" s="37" t="str">
        <f>IFERROR(VLOOKUP(A2951,'asig octubre'!$A$2:$C$442,3,0))</f>
        <v>Wm Full</v>
      </c>
      <c r="C2951" s="37" t="str">
        <f>IFERROR(VLOOKUP(A2951,'asig octubre'!$A$2:$B$442,2,0))</f>
        <v>EC-08</v>
      </c>
      <c r="D2951" s="38">
        <v>45590.55638888889</v>
      </c>
      <c r="E2951" s="36" t="s">
        <v>293</v>
      </c>
      <c r="F2951" s="37" t="str">
        <f t="array" ref="F2951">IFERROR(XLOOKUP(E2951,Operadores!A:A,Operadores!B:B))</f>
        <v>LOPFER</v>
      </c>
      <c r="G2951" s="36" t="s">
        <v>42</v>
      </c>
      <c r="H2951" s="39">
        <v>19.80377</v>
      </c>
      <c r="I2951" s="40">
        <v>430.0</v>
      </c>
      <c r="J2951" s="41">
        <f t="shared" si="5"/>
        <v>8515.6211</v>
      </c>
      <c r="K2951" s="37" t="str">
        <f t="array" ref="K2951">IFERROR(XLOOKUP(G2951,'Tipo de carga'!A:A,'Tipo de carga'!B:B))</f>
        <v>Autoabasto</v>
      </c>
      <c r="L2951" s="37">
        <f t="shared" si="2"/>
        <v>43</v>
      </c>
      <c r="M2951" s="37">
        <f t="shared" si="3"/>
        <v>25</v>
      </c>
      <c r="N2951" s="37">
        <f t="shared" si="4"/>
        <v>10</v>
      </c>
      <c r="O2951" s="37" t="str">
        <f t="array" ref="O2951">IFERROR(XLOOKUP(K2951,'Tipo de carga'!B:B,'Tipo de carga'!C:C))</f>
        <v>Diesel</v>
      </c>
    </row>
    <row r="2952">
      <c r="A2952" s="36">
        <v>1813.0</v>
      </c>
      <c r="B2952" s="37" t="str">
        <f>IFERROR(VLOOKUP(A2952,'asig octubre'!$A$2:$C$442,3,0))</f>
        <v>Wm Full</v>
      </c>
      <c r="C2952" s="37" t="str">
        <f>IFERROR(VLOOKUP(A2952,'asig octubre'!$A$2:$B$442,2,0))</f>
        <v>EC-08</v>
      </c>
      <c r="D2952" s="38">
        <v>45590.52508101852</v>
      </c>
      <c r="E2952" s="36" t="s">
        <v>289</v>
      </c>
      <c r="F2952" s="37" t="str">
        <f t="array" ref="F2952">IFERROR(XLOOKUP(E2952,Operadores!A:A,Operadores!B:B))</f>
        <v>ALFEDI</v>
      </c>
      <c r="G2952" s="36" t="s">
        <v>42</v>
      </c>
      <c r="H2952" s="39">
        <v>19.80377</v>
      </c>
      <c r="I2952" s="40">
        <v>370.0</v>
      </c>
      <c r="J2952" s="41">
        <f t="shared" si="5"/>
        <v>7327.3949</v>
      </c>
      <c r="K2952" s="37" t="str">
        <f t="array" ref="K2952">IFERROR(XLOOKUP(G2952,'Tipo de carga'!A:A,'Tipo de carga'!B:B))</f>
        <v>Autoabasto</v>
      </c>
      <c r="L2952" s="37">
        <f t="shared" si="2"/>
        <v>43</v>
      </c>
      <c r="M2952" s="37">
        <f t="shared" si="3"/>
        <v>25</v>
      </c>
      <c r="N2952" s="37">
        <f t="shared" si="4"/>
        <v>10</v>
      </c>
      <c r="O2952" s="37" t="str">
        <f t="array" ref="O2952">IFERROR(XLOOKUP(K2952,'Tipo de carga'!B:B,'Tipo de carga'!C:C))</f>
        <v>Diesel</v>
      </c>
    </row>
    <row r="2953">
      <c r="A2953" s="36">
        <v>2026.0</v>
      </c>
      <c r="B2953" s="37" t="str">
        <f>IFERROR(VLOOKUP(A2953,'asig octubre'!$A$2:$C$442,3,0))</f>
        <v>Available</v>
      </c>
      <c r="C2953" s="37" t="str">
        <f>IFERROR(VLOOKUP(A2953,'asig octubre'!$A$2:$B$442,2,0))</f>
        <v>TTE</v>
      </c>
      <c r="D2953" s="38">
        <v>45590.49170138889</v>
      </c>
      <c r="E2953" s="36" t="s">
        <v>492</v>
      </c>
      <c r="F2953" s="37" t="str">
        <f t="array" ref="F2953">IFERROR(XLOOKUP(E2953,Operadores!A:A,Operadores!B:B))</f>
        <v>CRUTOM</v>
      </c>
      <c r="G2953" s="36" t="s">
        <v>42</v>
      </c>
      <c r="H2953" s="39">
        <v>19.80377</v>
      </c>
      <c r="I2953" s="40">
        <v>224.0</v>
      </c>
      <c r="J2953" s="41">
        <f t="shared" si="5"/>
        <v>4436.04448</v>
      </c>
      <c r="K2953" s="37" t="str">
        <f t="array" ref="K2953">IFERROR(XLOOKUP(G2953,'Tipo de carga'!A:A,'Tipo de carga'!B:B))</f>
        <v>Autoabasto</v>
      </c>
      <c r="L2953" s="37">
        <f t="shared" si="2"/>
        <v>43</v>
      </c>
      <c r="M2953" s="37">
        <f t="shared" si="3"/>
        <v>25</v>
      </c>
      <c r="N2953" s="37">
        <f t="shared" si="4"/>
        <v>10</v>
      </c>
      <c r="O2953" s="37" t="str">
        <f t="array" ref="O2953">IFERROR(XLOOKUP(K2953,'Tipo de carga'!B:B,'Tipo de carga'!C:C))</f>
        <v>Diesel</v>
      </c>
    </row>
    <row r="2954">
      <c r="A2954" s="36">
        <v>1798.0</v>
      </c>
      <c r="B2954" s="37" t="str">
        <f>IFERROR(VLOOKUP(A2954,'asig octubre'!$A$2:$C$442,3,0))</f>
        <v>Wm Full</v>
      </c>
      <c r="C2954" s="37" t="str">
        <f>IFERROR(VLOOKUP(A2954,'asig octubre'!$A$2:$B$442,2,0))</f>
        <v>EC-08</v>
      </c>
      <c r="D2954" s="38">
        <v>45590.4681712963</v>
      </c>
      <c r="E2954" s="36" t="s">
        <v>299</v>
      </c>
      <c r="F2954" s="37" t="str">
        <f t="array" ref="F2954">IFERROR(XLOOKUP(E2954,Operadores!A:A,Operadores!B:B))</f>
        <v>MARWAL</v>
      </c>
      <c r="G2954" s="36" t="s">
        <v>42</v>
      </c>
      <c r="H2954" s="39">
        <v>19.80377</v>
      </c>
      <c r="I2954" s="40">
        <v>357.0</v>
      </c>
      <c r="J2954" s="41">
        <f t="shared" si="5"/>
        <v>7069.94589</v>
      </c>
      <c r="K2954" s="37" t="str">
        <f t="array" ref="K2954">IFERROR(XLOOKUP(G2954,'Tipo de carga'!A:A,'Tipo de carga'!B:B))</f>
        <v>Autoabasto</v>
      </c>
      <c r="L2954" s="37">
        <f t="shared" si="2"/>
        <v>43</v>
      </c>
      <c r="M2954" s="37">
        <f t="shared" si="3"/>
        <v>25</v>
      </c>
      <c r="N2954" s="37">
        <f t="shared" si="4"/>
        <v>10</v>
      </c>
      <c r="O2954" s="37" t="str">
        <f t="array" ref="O2954">IFERROR(XLOOKUP(K2954,'Tipo de carga'!B:B,'Tipo de carga'!C:C))</f>
        <v>Diesel</v>
      </c>
    </row>
    <row r="2955">
      <c r="A2955" s="36">
        <v>1753.0</v>
      </c>
      <c r="B2955" s="37" t="str">
        <f>IFERROR(VLOOKUP(A2955,'asig octubre'!$A$2:$C$442,3,0))</f>
        <v>Wm Full</v>
      </c>
      <c r="C2955" s="37" t="str">
        <f>IFERROR(VLOOKUP(A2955,'asig octubre'!$A$2:$B$442,2,0))</f>
        <v>EC-08</v>
      </c>
      <c r="D2955" s="38">
        <v>45590.38730324074</v>
      </c>
      <c r="E2955" s="36" t="s">
        <v>291</v>
      </c>
      <c r="F2955" s="37" t="str">
        <f t="array" ref="F2955">IFERROR(XLOOKUP(E2955,Operadores!A:A,Operadores!B:B))</f>
        <v>MENRI</v>
      </c>
      <c r="G2955" s="36" t="s">
        <v>42</v>
      </c>
      <c r="H2955" s="39">
        <v>19.80377</v>
      </c>
      <c r="I2955" s="40">
        <v>442.0</v>
      </c>
      <c r="J2955" s="41">
        <f t="shared" si="5"/>
        <v>8753.26634</v>
      </c>
      <c r="K2955" s="37" t="str">
        <f t="array" ref="K2955">IFERROR(XLOOKUP(G2955,'Tipo de carga'!A:A,'Tipo de carga'!B:B))</f>
        <v>Autoabasto</v>
      </c>
      <c r="L2955" s="37">
        <f t="shared" si="2"/>
        <v>43</v>
      </c>
      <c r="M2955" s="37">
        <f t="shared" si="3"/>
        <v>25</v>
      </c>
      <c r="N2955" s="37">
        <f t="shared" si="4"/>
        <v>10</v>
      </c>
      <c r="O2955" s="37" t="str">
        <f t="array" ref="O2955">IFERROR(XLOOKUP(K2955,'Tipo de carga'!B:B,'Tipo de carga'!C:C))</f>
        <v>Diesel</v>
      </c>
    </row>
    <row r="2956">
      <c r="A2956" s="36">
        <v>2002.0</v>
      </c>
      <c r="B2956" s="37" t="str">
        <f>IFERROR(VLOOKUP(A2956,'asig octubre'!$A$2:$C$442,3,0))</f>
        <v>MeLi Dedicado Merida</v>
      </c>
      <c r="C2956" s="37" t="str">
        <f>IFERROR(VLOOKUP(A2956,'asig octubre'!$A$2:$B$442,2,0))</f>
        <v>EC-05</v>
      </c>
      <c r="D2956" s="38">
        <v>45590.38730324074</v>
      </c>
      <c r="E2956" s="36"/>
      <c r="F2956" s="37"/>
      <c r="G2956" s="36" t="s">
        <v>42</v>
      </c>
      <c r="H2956" s="39">
        <v>19.80377</v>
      </c>
      <c r="I2956" s="40">
        <v>425.14</v>
      </c>
      <c r="J2956" s="41">
        <f t="shared" si="5"/>
        <v>8419.374778</v>
      </c>
      <c r="K2956" s="37" t="str">
        <f t="array" ref="K2956">IFERROR(XLOOKUP(G2956,'Tipo de carga'!A:A,'Tipo de carga'!B:B))</f>
        <v>Autoabasto</v>
      </c>
      <c r="L2956" s="37">
        <f t="shared" si="2"/>
        <v>43</v>
      </c>
      <c r="M2956" s="37">
        <f t="shared" si="3"/>
        <v>25</v>
      </c>
      <c r="N2956" s="37">
        <f t="shared" si="4"/>
        <v>10</v>
      </c>
      <c r="O2956" s="37" t="str">
        <f t="array" ref="O2956">IFERROR(XLOOKUP(K2956,'Tipo de carga'!B:B,'Tipo de carga'!C:C))</f>
        <v>Diesel</v>
      </c>
    </row>
    <row r="2957">
      <c r="A2957" s="36">
        <v>1736.0</v>
      </c>
      <c r="B2957" s="37" t="str">
        <f>IFERROR(VLOOKUP(A2957,'asig octubre'!$A$2:$C$442,3,0))</f>
        <v>Wm Full</v>
      </c>
      <c r="C2957" s="37" t="str">
        <f>IFERROR(VLOOKUP(A2957,'asig octubre'!$A$2:$B$442,2,0))</f>
        <v>EC-08</v>
      </c>
      <c r="D2957" s="38">
        <v>45590.3516087963</v>
      </c>
      <c r="E2957" s="36" t="s">
        <v>476</v>
      </c>
      <c r="F2957" s="37" t="str">
        <f t="array" ref="F2957">IFERROR(XLOOKUP(E2957,Operadores!A:A,Operadores!B:B))</f>
        <v>VILJE</v>
      </c>
      <c r="G2957" s="36" t="s">
        <v>42</v>
      </c>
      <c r="H2957" s="39">
        <v>19.80377</v>
      </c>
      <c r="I2957" s="40">
        <v>420.0</v>
      </c>
      <c r="J2957" s="41">
        <f t="shared" si="5"/>
        <v>8317.5834</v>
      </c>
      <c r="K2957" s="37" t="str">
        <f t="array" ref="K2957">IFERROR(XLOOKUP(G2957,'Tipo de carga'!A:A,'Tipo de carga'!B:B))</f>
        <v>Autoabasto</v>
      </c>
      <c r="L2957" s="37">
        <f t="shared" si="2"/>
        <v>43</v>
      </c>
      <c r="M2957" s="37">
        <f t="shared" si="3"/>
        <v>25</v>
      </c>
      <c r="N2957" s="37">
        <f t="shared" si="4"/>
        <v>10</v>
      </c>
      <c r="O2957" s="37" t="str">
        <f t="array" ref="O2957">IFERROR(XLOOKUP(K2957,'Tipo de carga'!B:B,'Tipo de carga'!C:C))</f>
        <v>Diesel</v>
      </c>
    </row>
    <row r="2958">
      <c r="A2958" s="36">
        <v>1998.0</v>
      </c>
      <c r="B2958" s="37" t="str">
        <f>IFERROR(VLOOKUP(A2958,'asig octubre'!$A$2:$C$442,3,0))</f>
        <v>MeLi Dedicado Merida</v>
      </c>
      <c r="C2958" s="37" t="str">
        <f>IFERROR(VLOOKUP(A2958,'asig octubre'!$A$2:$B$442,2,0))</f>
        <v>EC-05</v>
      </c>
      <c r="D2958" s="38">
        <v>45590.34125</v>
      </c>
      <c r="E2958" s="36" t="s">
        <v>304</v>
      </c>
      <c r="F2958" s="37" t="str">
        <f t="array" ref="F2958">IFERROR(XLOOKUP(E2958,Operadores!A:A,Operadores!B:B))</f>
        <v>ORTEDU</v>
      </c>
      <c r="G2958" s="36" t="s">
        <v>42</v>
      </c>
      <c r="H2958" s="39">
        <v>19.80377</v>
      </c>
      <c r="I2958" s="40">
        <v>430.0</v>
      </c>
      <c r="J2958" s="41">
        <f t="shared" si="5"/>
        <v>8515.6211</v>
      </c>
      <c r="K2958" s="37" t="str">
        <f t="array" ref="K2958">IFERROR(XLOOKUP(G2958,'Tipo de carga'!A:A,'Tipo de carga'!B:B))</f>
        <v>Autoabasto</v>
      </c>
      <c r="L2958" s="37">
        <f t="shared" si="2"/>
        <v>43</v>
      </c>
      <c r="M2958" s="37">
        <f t="shared" si="3"/>
        <v>25</v>
      </c>
      <c r="N2958" s="37">
        <f t="shared" si="4"/>
        <v>10</v>
      </c>
      <c r="O2958" s="37" t="str">
        <f t="array" ref="O2958">IFERROR(XLOOKUP(K2958,'Tipo de carga'!B:B,'Tipo de carga'!C:C))</f>
        <v>Diesel</v>
      </c>
    </row>
    <row r="2959">
      <c r="A2959" s="36">
        <v>1991.0</v>
      </c>
      <c r="B2959" s="37" t="str">
        <f>IFERROR(VLOOKUP(A2959,'asig octubre'!$A$2:$C$442,3,0))</f>
        <v>MeLi Dedicado Merida</v>
      </c>
      <c r="C2959" s="37" t="str">
        <f>IFERROR(VLOOKUP(A2959,'asig octubre'!$A$2:$B$442,2,0))</f>
        <v>EC-05</v>
      </c>
      <c r="D2959" s="38">
        <v>45590.2427662037</v>
      </c>
      <c r="E2959" s="36" t="s">
        <v>204</v>
      </c>
      <c r="F2959" s="37" t="str">
        <f t="array" ref="F2959">IFERROR(XLOOKUP(E2959,Operadores!A:A,Operadores!B:B))</f>
        <v>AGUARM</v>
      </c>
      <c r="G2959" s="36" t="s">
        <v>42</v>
      </c>
      <c r="H2959" s="39">
        <v>19.80377</v>
      </c>
      <c r="I2959" s="40">
        <v>454.0</v>
      </c>
      <c r="J2959" s="41">
        <f t="shared" si="5"/>
        <v>8990.91158</v>
      </c>
      <c r="K2959" s="37" t="str">
        <f t="array" ref="K2959">IFERROR(XLOOKUP(G2959,'Tipo de carga'!A:A,'Tipo de carga'!B:B))</f>
        <v>Autoabasto</v>
      </c>
      <c r="L2959" s="37">
        <f t="shared" si="2"/>
        <v>43</v>
      </c>
      <c r="M2959" s="37">
        <f t="shared" si="3"/>
        <v>25</v>
      </c>
      <c r="N2959" s="37">
        <f t="shared" si="4"/>
        <v>10</v>
      </c>
      <c r="O2959" s="37" t="str">
        <f t="array" ref="O2959">IFERROR(XLOOKUP(K2959,'Tipo de carga'!B:B,'Tipo de carga'!C:C))</f>
        <v>Diesel</v>
      </c>
    </row>
    <row r="2960">
      <c r="A2960" s="36">
        <v>2028.0</v>
      </c>
      <c r="B2960" s="37" t="str">
        <f>IFERROR(VLOOKUP(A2960,'asig octubre'!$A$2:$C$442,3,0))</f>
        <v>Available</v>
      </c>
      <c r="C2960" s="37" t="str">
        <f>IFERROR(VLOOKUP(A2960,'asig octubre'!$A$2:$B$442,2,0))</f>
        <v>TTE</v>
      </c>
      <c r="D2960" s="38">
        <v>45590.135567129626</v>
      </c>
      <c r="E2960" s="36" t="s">
        <v>246</v>
      </c>
      <c r="F2960" s="37" t="str">
        <f t="array" ref="F2960">IFERROR(XLOOKUP(E2960,Operadores!A:A,Operadores!B:B))</f>
        <v>LUNADO</v>
      </c>
      <c r="G2960" s="36" t="s">
        <v>42</v>
      </c>
      <c r="H2960" s="39">
        <v>19.80377</v>
      </c>
      <c r="I2960" s="40">
        <v>410.0</v>
      </c>
      <c r="J2960" s="41">
        <f t="shared" si="5"/>
        <v>8119.5457</v>
      </c>
      <c r="K2960" s="37" t="str">
        <f t="array" ref="K2960">IFERROR(XLOOKUP(G2960,'Tipo de carga'!A:A,'Tipo de carga'!B:B))</f>
        <v>Autoabasto</v>
      </c>
      <c r="L2960" s="37">
        <f t="shared" si="2"/>
        <v>43</v>
      </c>
      <c r="M2960" s="37">
        <f t="shared" si="3"/>
        <v>25</v>
      </c>
      <c r="N2960" s="37">
        <f t="shared" si="4"/>
        <v>10</v>
      </c>
      <c r="O2960" s="37" t="str">
        <f t="array" ref="O2960">IFERROR(XLOOKUP(K2960,'Tipo de carga'!B:B,'Tipo de carga'!C:C))</f>
        <v>Diesel</v>
      </c>
    </row>
    <row r="2961">
      <c r="A2961" s="36">
        <v>2000.0</v>
      </c>
      <c r="B2961" s="37" t="str">
        <f>IFERROR(VLOOKUP(A2961,'asig octubre'!$A$2:$C$442,3,0))</f>
        <v>MeLi Dedicado Merida</v>
      </c>
      <c r="C2961" s="37" t="str">
        <f>IFERROR(VLOOKUP(A2961,'asig octubre'!$A$2:$B$442,2,0))</f>
        <v>EC-05</v>
      </c>
      <c r="D2961" s="38">
        <v>45590.11991898148</v>
      </c>
      <c r="E2961" s="36" t="s">
        <v>402</v>
      </c>
      <c r="F2961" s="37" t="str">
        <f t="array" ref="F2961">IFERROR(XLOOKUP(E2961,Operadores!A:A,Operadores!B:B))</f>
        <v>GARJOS02</v>
      </c>
      <c r="G2961" s="36" t="s">
        <v>42</v>
      </c>
      <c r="H2961" s="39">
        <v>19.80377</v>
      </c>
      <c r="I2961" s="40">
        <v>236.0</v>
      </c>
      <c r="J2961" s="41">
        <f t="shared" si="5"/>
        <v>4673.68972</v>
      </c>
      <c r="K2961" s="37" t="str">
        <f t="array" ref="K2961">IFERROR(XLOOKUP(G2961,'Tipo de carga'!A:A,'Tipo de carga'!B:B))</f>
        <v>Autoabasto</v>
      </c>
      <c r="L2961" s="37">
        <f t="shared" si="2"/>
        <v>43</v>
      </c>
      <c r="M2961" s="37">
        <f t="shared" si="3"/>
        <v>25</v>
      </c>
      <c r="N2961" s="37">
        <f t="shared" si="4"/>
        <v>10</v>
      </c>
      <c r="O2961" s="37" t="str">
        <f t="array" ref="O2961">IFERROR(XLOOKUP(K2961,'Tipo de carga'!B:B,'Tipo de carga'!C:C))</f>
        <v>Diesel</v>
      </c>
    </row>
    <row r="2962">
      <c r="A2962" s="36">
        <v>1894.0</v>
      </c>
      <c r="B2962" s="37" t="str">
        <f>IFERROR(VLOOKUP(A2962,'asig octubre'!$A$2:$C$442,3,0))</f>
        <v>Pipas</v>
      </c>
      <c r="C2962" s="37" t="str">
        <f>IFERROR(VLOOKUP(A2962,'asig octubre'!$A$2:$B$442,2,0))</f>
        <v>EC-02</v>
      </c>
      <c r="D2962" s="38">
        <v>45590.11230324074</v>
      </c>
      <c r="E2962" s="36" t="s">
        <v>403</v>
      </c>
      <c r="F2962" s="37" t="str">
        <f t="array" ref="F2962">IFERROR(XLOOKUP(E2962,Operadores!A:A,Operadores!B:B))</f>
        <v>LOPJU</v>
      </c>
      <c r="G2962" s="36" t="s">
        <v>42</v>
      </c>
      <c r="H2962" s="39">
        <v>19.80377</v>
      </c>
      <c r="I2962" s="40">
        <v>310.0</v>
      </c>
      <c r="J2962" s="41">
        <f t="shared" si="5"/>
        <v>6139.1687</v>
      </c>
      <c r="K2962" s="37" t="str">
        <f t="array" ref="K2962">IFERROR(XLOOKUP(G2962,'Tipo de carga'!A:A,'Tipo de carga'!B:B))</f>
        <v>Autoabasto</v>
      </c>
      <c r="L2962" s="37">
        <f t="shared" si="2"/>
        <v>43</v>
      </c>
      <c r="M2962" s="37">
        <f t="shared" si="3"/>
        <v>25</v>
      </c>
      <c r="N2962" s="37">
        <f t="shared" si="4"/>
        <v>10</v>
      </c>
      <c r="O2962" s="37" t="str">
        <f t="array" ref="O2962">IFERROR(XLOOKUP(K2962,'Tipo de carga'!B:B,'Tipo de carga'!C:C))</f>
        <v>Diesel</v>
      </c>
    </row>
    <row r="2963">
      <c r="A2963" s="36">
        <v>2005.0</v>
      </c>
      <c r="B2963" s="37" t="str">
        <f>IFERROR(VLOOKUP(A2963,'asig octubre'!$A$2:$C$442,3,0))</f>
        <v>MeLi Dedicado Merida</v>
      </c>
      <c r="C2963" s="37" t="str">
        <f>IFERROR(VLOOKUP(A2963,'asig octubre'!$A$2:$B$442,2,0))</f>
        <v>EC-05</v>
      </c>
      <c r="D2963" s="38">
        <v>45590.11037037037</v>
      </c>
      <c r="E2963" s="36" t="s">
        <v>399</v>
      </c>
      <c r="F2963" s="37" t="str">
        <f t="array" ref="F2963">IFERROR(XLOOKUP(E2963,Operadores!A:A,Operadores!B:B))</f>
        <v>DOMLEO</v>
      </c>
      <c r="G2963" s="36" t="s">
        <v>42</v>
      </c>
      <c r="H2963" s="39">
        <v>19.80377</v>
      </c>
      <c r="I2963" s="40">
        <v>371.0</v>
      </c>
      <c r="J2963" s="41">
        <f t="shared" si="5"/>
        <v>7347.19867</v>
      </c>
      <c r="K2963" s="37" t="str">
        <f t="array" ref="K2963">IFERROR(XLOOKUP(G2963,'Tipo de carga'!A:A,'Tipo de carga'!B:B))</f>
        <v>Autoabasto</v>
      </c>
      <c r="L2963" s="37">
        <f t="shared" si="2"/>
        <v>43</v>
      </c>
      <c r="M2963" s="37">
        <f t="shared" si="3"/>
        <v>25</v>
      </c>
      <c r="N2963" s="37">
        <f t="shared" si="4"/>
        <v>10</v>
      </c>
      <c r="O2963" s="37" t="str">
        <f t="array" ref="O2963">IFERROR(XLOOKUP(K2963,'Tipo de carga'!B:B,'Tipo de carga'!C:C))</f>
        <v>Diesel</v>
      </c>
    </row>
    <row r="2964">
      <c r="A2964" s="36">
        <v>2024.0</v>
      </c>
      <c r="B2964" s="37" t="str">
        <f>IFERROR(VLOOKUP(A2964,'asig octubre'!$A$2:$C$442,3,0))</f>
        <v>Available</v>
      </c>
      <c r="C2964" s="37" t="str">
        <f>IFERROR(VLOOKUP(A2964,'asig octubre'!$A$2:$B$442,2,0))</f>
        <v>TTE</v>
      </c>
      <c r="D2964" s="38">
        <v>45590.00140046296</v>
      </c>
      <c r="E2964" s="36" t="s">
        <v>469</v>
      </c>
      <c r="F2964" s="37" t="str">
        <f t="array" ref="F2964">IFERROR(XLOOKUP(E2964,Operadores!A:A,Operadores!B:B))</f>
        <v>DELJOS01</v>
      </c>
      <c r="G2964" s="36" t="s">
        <v>42</v>
      </c>
      <c r="H2964" s="39">
        <v>19.80377</v>
      </c>
      <c r="I2964" s="40">
        <v>370.0</v>
      </c>
      <c r="J2964" s="41">
        <f t="shared" si="5"/>
        <v>7327.3949</v>
      </c>
      <c r="K2964" s="37" t="str">
        <f t="array" ref="K2964">IFERROR(XLOOKUP(G2964,'Tipo de carga'!A:A,'Tipo de carga'!B:B))</f>
        <v>Autoabasto</v>
      </c>
      <c r="L2964" s="37">
        <f t="shared" si="2"/>
        <v>43</v>
      </c>
      <c r="M2964" s="37">
        <f t="shared" si="3"/>
        <v>25</v>
      </c>
      <c r="N2964" s="37">
        <f t="shared" si="4"/>
        <v>10</v>
      </c>
      <c r="O2964" s="37" t="str">
        <f t="array" ref="O2964">IFERROR(XLOOKUP(K2964,'Tipo de carga'!B:B,'Tipo de carga'!C:C))</f>
        <v>Diesel</v>
      </c>
    </row>
    <row r="2965">
      <c r="A2965" s="36">
        <v>1705.0</v>
      </c>
      <c r="B2965" s="37" t="str">
        <f>IFERROR(VLOOKUP(A2965,'asig octubre'!$A$2:$C$442,3,0))</f>
        <v>Wm Full</v>
      </c>
      <c r="C2965" s="37" t="str">
        <f>IFERROR(VLOOKUP(A2965,'asig octubre'!$A$2:$B$442,2,0))</f>
        <v>EC-08</v>
      </c>
      <c r="D2965" s="38">
        <v>45590.006944444445</v>
      </c>
      <c r="E2965" s="36" t="s">
        <v>285</v>
      </c>
      <c r="F2965" s="37" t="str">
        <f t="array" ref="F2965">IFERROR(XLOOKUP(E2965,Operadores!A:A,Operadores!B:B))</f>
        <v>PERVIC</v>
      </c>
      <c r="G2965" s="36" t="s">
        <v>425</v>
      </c>
      <c r="H2965" s="39">
        <v>25.78</v>
      </c>
      <c r="I2965" s="40">
        <v>297.0</v>
      </c>
      <c r="J2965" s="41">
        <f t="shared" si="5"/>
        <v>7656.66</v>
      </c>
      <c r="K2965" s="37" t="str">
        <f t="array" ref="K2965">IFERROR(XLOOKUP(G2965,'Tipo de carga'!A:A,'Tipo de carga'!B:B))</f>
        <v>Ticket</v>
      </c>
      <c r="L2965" s="37">
        <f t="shared" si="2"/>
        <v>43</v>
      </c>
      <c r="M2965" s="37">
        <f t="shared" si="3"/>
        <v>25</v>
      </c>
      <c r="N2965" s="37">
        <f t="shared" si="4"/>
        <v>10</v>
      </c>
      <c r="O2965" s="37" t="str">
        <f t="array" ref="O2965">IFERROR(XLOOKUP(K2965,'Tipo de carga'!B:B,'Tipo de carga'!C:C))</f>
        <v>Diesel</v>
      </c>
    </row>
    <row r="2966">
      <c r="A2966" s="36">
        <v>1895.0</v>
      </c>
      <c r="B2966" s="37" t="str">
        <f>IFERROR(VLOOKUP(A2966,'asig octubre'!$A$2:$C$442,3,0))</f>
        <v>Sayer Sencillo</v>
      </c>
      <c r="C2966" s="37" t="str">
        <f>IFERROR(VLOOKUP(A2966,'asig octubre'!$A$2:$B$442,2,0))</f>
        <v>EC-04</v>
      </c>
      <c r="D2966" s="38">
        <v>45590.05138888889</v>
      </c>
      <c r="E2966" s="36" t="s">
        <v>258</v>
      </c>
      <c r="F2966" s="37" t="str">
        <f t="array" ref="F2966">IFERROR(XLOOKUP(E2966,Operadores!A:A,Operadores!B:B))</f>
        <v>REYJU02</v>
      </c>
      <c r="G2966" s="36" t="s">
        <v>425</v>
      </c>
      <c r="H2966" s="39">
        <v>24.69</v>
      </c>
      <c r="I2966" s="40">
        <v>292.0</v>
      </c>
      <c r="J2966" s="41">
        <f t="shared" si="5"/>
        <v>7209.48</v>
      </c>
      <c r="K2966" s="37" t="str">
        <f t="array" ref="K2966">IFERROR(XLOOKUP(G2966,'Tipo de carga'!A:A,'Tipo de carga'!B:B))</f>
        <v>Ticket</v>
      </c>
      <c r="L2966" s="37">
        <f t="shared" si="2"/>
        <v>43</v>
      </c>
      <c r="M2966" s="37">
        <f t="shared" si="3"/>
        <v>25</v>
      </c>
      <c r="N2966" s="37">
        <f t="shared" si="4"/>
        <v>10</v>
      </c>
      <c r="O2966" s="37" t="str">
        <f t="array" ref="O2966">IFERROR(XLOOKUP(K2966,'Tipo de carga'!B:B,'Tipo de carga'!C:C))</f>
        <v>Diesel</v>
      </c>
    </row>
    <row r="2967">
      <c r="A2967" s="36">
        <v>1897.0</v>
      </c>
      <c r="B2967" s="37" t="str">
        <f>IFERROR(VLOOKUP(A2967,'asig octubre'!$A$2:$C$442,3,0))</f>
        <v>Full Liver</v>
      </c>
      <c r="C2967" s="37" t="str">
        <f>IFERROR(VLOOKUP(A2967,'asig octubre'!$A$2:$B$442,2,0))</f>
        <v>EC-01</v>
      </c>
      <c r="D2967" s="38">
        <v>45590.08611111111</v>
      </c>
      <c r="E2967" s="36" t="s">
        <v>408</v>
      </c>
      <c r="F2967" s="37" t="str">
        <f t="array" ref="F2967">IFERROR(XLOOKUP(E2967,Operadores!A:A,Operadores!B:B))</f>
        <v>RODAR</v>
      </c>
      <c r="G2967" s="36" t="s">
        <v>425</v>
      </c>
      <c r="H2967" s="39">
        <v>26.49</v>
      </c>
      <c r="I2967" s="40">
        <v>476.0</v>
      </c>
      <c r="J2967" s="41">
        <f t="shared" si="5"/>
        <v>12609.24</v>
      </c>
      <c r="K2967" s="37" t="str">
        <f t="array" ref="K2967">IFERROR(XLOOKUP(G2967,'Tipo de carga'!A:A,'Tipo de carga'!B:B))</f>
        <v>Ticket</v>
      </c>
      <c r="L2967" s="37">
        <f t="shared" si="2"/>
        <v>43</v>
      </c>
      <c r="M2967" s="37">
        <f t="shared" si="3"/>
        <v>25</v>
      </c>
      <c r="N2967" s="37">
        <f t="shared" si="4"/>
        <v>10</v>
      </c>
      <c r="O2967" s="37" t="str">
        <f t="array" ref="O2967">IFERROR(XLOOKUP(K2967,'Tipo de carga'!B:B,'Tipo de carga'!C:C))</f>
        <v>Diesel</v>
      </c>
    </row>
    <row r="2968">
      <c r="A2968" s="36">
        <v>1882.0</v>
      </c>
      <c r="B2968" s="37" t="str">
        <f>IFERROR(VLOOKUP(A2968,'asig octubre'!$A$2:$C$442,3,0))</f>
        <v>Sayer Sencillo</v>
      </c>
      <c r="C2968" s="37" t="str">
        <f>IFERROR(VLOOKUP(A2968,'asig octubre'!$A$2:$B$442,2,0))</f>
        <v>EC-04</v>
      </c>
      <c r="D2968" s="38">
        <v>45590.11944444444</v>
      </c>
      <c r="E2968" s="36" t="s">
        <v>49</v>
      </c>
      <c r="F2968" s="37" t="str">
        <f t="array" ref="F2968">IFERROR(XLOOKUP(E2968,Operadores!A:A,Operadores!B:B))</f>
        <v>FABMA</v>
      </c>
      <c r="G2968" s="36" t="s">
        <v>425</v>
      </c>
      <c r="H2968" s="39">
        <v>26.59</v>
      </c>
      <c r="I2968" s="40">
        <v>542.0</v>
      </c>
      <c r="J2968" s="41">
        <f t="shared" si="5"/>
        <v>14411.78</v>
      </c>
      <c r="K2968" s="37" t="str">
        <f t="array" ref="K2968">IFERROR(XLOOKUP(G2968,'Tipo de carga'!A:A,'Tipo de carga'!B:B))</f>
        <v>Ticket</v>
      </c>
      <c r="L2968" s="37">
        <f t="shared" si="2"/>
        <v>43</v>
      </c>
      <c r="M2968" s="37">
        <f t="shared" si="3"/>
        <v>25</v>
      </c>
      <c r="N2968" s="37">
        <f t="shared" si="4"/>
        <v>10</v>
      </c>
      <c r="O2968" s="37" t="str">
        <f t="array" ref="O2968">IFERROR(XLOOKUP(K2968,'Tipo de carga'!B:B,'Tipo de carga'!C:C))</f>
        <v>Diesel</v>
      </c>
    </row>
    <row r="2969">
      <c r="A2969" s="36">
        <v>1983.0</v>
      </c>
      <c r="B2969" s="37" t="str">
        <f>IFERROR(VLOOKUP(A2969,'asig octubre'!$A$2:$C$442,3,0))</f>
        <v>MeLi Dedicado TD</v>
      </c>
      <c r="C2969" s="37" t="str">
        <f>IFERROR(VLOOKUP(A2969,'asig octubre'!$A$2:$B$442,2,0))</f>
        <v>EC-05</v>
      </c>
      <c r="D2969" s="38">
        <v>45590.126388888886</v>
      </c>
      <c r="E2969" s="36" t="s">
        <v>485</v>
      </c>
      <c r="F2969" s="37" t="str">
        <f t="array" ref="F2969">IFERROR(XLOOKUP(E2969,Operadores!A:A,Operadores!B:B))</f>
        <v>HERROD</v>
      </c>
      <c r="G2969" s="36" t="s">
        <v>425</v>
      </c>
      <c r="H2969" s="39">
        <v>25.27</v>
      </c>
      <c r="I2969" s="40">
        <v>237.0</v>
      </c>
      <c r="J2969" s="41">
        <f t="shared" si="5"/>
        <v>5988.99</v>
      </c>
      <c r="K2969" s="37" t="str">
        <f t="array" ref="K2969">IFERROR(XLOOKUP(G2969,'Tipo de carga'!A:A,'Tipo de carga'!B:B))</f>
        <v>Ticket</v>
      </c>
      <c r="L2969" s="37">
        <f t="shared" si="2"/>
        <v>43</v>
      </c>
      <c r="M2969" s="37">
        <f t="shared" si="3"/>
        <v>25</v>
      </c>
      <c r="N2969" s="37">
        <f t="shared" si="4"/>
        <v>10</v>
      </c>
      <c r="O2969" s="37" t="str">
        <f t="array" ref="O2969">IFERROR(XLOOKUP(K2969,'Tipo de carga'!B:B,'Tipo de carga'!C:C))</f>
        <v>Diesel</v>
      </c>
    </row>
    <row r="2970">
      <c r="A2970" s="36">
        <v>2012.0</v>
      </c>
      <c r="B2970" s="37" t="str">
        <f>IFERROR(VLOOKUP(A2970,'asig octubre'!$A$2:$C$442,3,0))</f>
        <v>Sayer Sencillo</v>
      </c>
      <c r="C2970" s="37" t="str">
        <f>IFERROR(VLOOKUP(A2970,'asig octubre'!$A$2:$B$442,2,0))</f>
        <v>EC-04</v>
      </c>
      <c r="D2970" s="38">
        <v>45590.18541666667</v>
      </c>
      <c r="E2970" s="36" t="s">
        <v>247</v>
      </c>
      <c r="F2970" s="37" t="str">
        <f t="array" ref="F2970">IFERROR(XLOOKUP(E2970,Operadores!A:A,Operadores!B:B))</f>
        <v>ZUGRO</v>
      </c>
      <c r="G2970" s="36" t="s">
        <v>425</v>
      </c>
      <c r="H2970" s="39">
        <v>25.67</v>
      </c>
      <c r="I2970" s="40">
        <v>195.0</v>
      </c>
      <c r="J2970" s="41">
        <f t="shared" si="5"/>
        <v>5005.65</v>
      </c>
      <c r="K2970" s="37" t="str">
        <f t="array" ref="K2970">IFERROR(XLOOKUP(G2970,'Tipo de carga'!A:A,'Tipo de carga'!B:B))</f>
        <v>Ticket</v>
      </c>
      <c r="L2970" s="37">
        <f t="shared" si="2"/>
        <v>43</v>
      </c>
      <c r="M2970" s="37">
        <f t="shared" si="3"/>
        <v>25</v>
      </c>
      <c r="N2970" s="37">
        <f t="shared" si="4"/>
        <v>10</v>
      </c>
      <c r="O2970" s="37" t="str">
        <f t="array" ref="O2970">IFERROR(XLOOKUP(K2970,'Tipo de carga'!B:B,'Tipo de carga'!C:C))</f>
        <v>Diesel</v>
      </c>
    </row>
    <row r="2971">
      <c r="A2971" s="36" t="s">
        <v>128</v>
      </c>
      <c r="B2971" s="37" t="str">
        <f>IFERROR(VLOOKUP(A2971,'asig octubre'!$A$2:$C$442,3,0))</f>
        <v>Peñafiel Tecamac</v>
      </c>
      <c r="C2971" s="37" t="str">
        <f>IFERROR(VLOOKUP(A2971,'asig octubre'!$A$2:$B$442,2,0))</f>
        <v>EC-02</v>
      </c>
      <c r="D2971" s="38">
        <v>45590.28333333333</v>
      </c>
      <c r="E2971" s="36" t="s">
        <v>307</v>
      </c>
      <c r="F2971" s="37" t="str">
        <f t="array" ref="F2971">IFERROR(XLOOKUP(E2971,Operadores!A:A,Operadores!B:B))</f>
        <v>LARGE</v>
      </c>
      <c r="G2971" s="36" t="s">
        <v>425</v>
      </c>
      <c r="H2971" s="39">
        <v>24.89</v>
      </c>
      <c r="I2971" s="40">
        <v>193.0</v>
      </c>
      <c r="J2971" s="41">
        <f t="shared" si="5"/>
        <v>4803.77</v>
      </c>
      <c r="K2971" s="37" t="str">
        <f t="array" ref="K2971">IFERROR(XLOOKUP(G2971,'Tipo de carga'!A:A,'Tipo de carga'!B:B))</f>
        <v>Ticket</v>
      </c>
      <c r="L2971" s="37">
        <f t="shared" si="2"/>
        <v>43</v>
      </c>
      <c r="M2971" s="37">
        <f t="shared" si="3"/>
        <v>25</v>
      </c>
      <c r="N2971" s="37">
        <f t="shared" si="4"/>
        <v>10</v>
      </c>
      <c r="O2971" s="37" t="str">
        <f t="array" ref="O2971">IFERROR(XLOOKUP(K2971,'Tipo de carga'!B:B,'Tipo de carga'!C:C))</f>
        <v>Diesel</v>
      </c>
    </row>
    <row r="2972">
      <c r="A2972" s="36">
        <v>1967.0</v>
      </c>
      <c r="B2972" s="37" t="str">
        <f>IFERROR(VLOOKUP(A2972,'asig octubre'!$A$2:$C$442,3,0))</f>
        <v>Sayer Sencillo</v>
      </c>
      <c r="C2972" s="37" t="str">
        <f>IFERROR(VLOOKUP(A2972,'asig octubre'!$A$2:$B$442,2,0))</f>
        <v>EC-04</v>
      </c>
      <c r="D2972" s="38">
        <v>45590.32916666667</v>
      </c>
      <c r="E2972" s="36" t="s">
        <v>30</v>
      </c>
      <c r="F2972" s="37" t="str">
        <f t="array" ref="F2972">IFERROR(XLOOKUP(E2972,Operadores!A:A,Operadores!B:B))</f>
        <v>BARMIGX</v>
      </c>
      <c r="G2972" s="36" t="s">
        <v>425</v>
      </c>
      <c r="H2972" s="39">
        <v>26.65</v>
      </c>
      <c r="I2972" s="40">
        <v>225.0</v>
      </c>
      <c r="J2972" s="41">
        <f t="shared" si="5"/>
        <v>5996.25</v>
      </c>
      <c r="K2972" s="37" t="str">
        <f t="array" ref="K2972">IFERROR(XLOOKUP(G2972,'Tipo de carga'!A:A,'Tipo de carga'!B:B))</f>
        <v>Ticket</v>
      </c>
      <c r="L2972" s="37">
        <f t="shared" si="2"/>
        <v>43</v>
      </c>
      <c r="M2972" s="37">
        <f t="shared" si="3"/>
        <v>25</v>
      </c>
      <c r="N2972" s="37">
        <f t="shared" si="4"/>
        <v>10</v>
      </c>
      <c r="O2972" s="37" t="str">
        <f t="array" ref="O2972">IFERROR(XLOOKUP(K2972,'Tipo de carga'!B:B,'Tipo de carga'!C:C))</f>
        <v>Diesel</v>
      </c>
    </row>
    <row r="2973">
      <c r="A2973" s="36">
        <v>1738.0</v>
      </c>
      <c r="B2973" s="37" t="str">
        <f>IFERROR(VLOOKUP(A2973,'asig octubre'!$A$2:$C$442,3,0))</f>
        <v>Wm Full</v>
      </c>
      <c r="C2973" s="37" t="str">
        <f>IFERROR(VLOOKUP(A2973,'asig octubre'!$A$2:$B$442,2,0))</f>
        <v>EC-08</v>
      </c>
      <c r="D2973" s="38">
        <v>45590.38611111111</v>
      </c>
      <c r="E2973" s="36" t="s">
        <v>295</v>
      </c>
      <c r="F2973" s="37" t="str">
        <f t="array" ref="F2973">IFERROR(XLOOKUP(E2973,Operadores!A:A,Operadores!B:B))</f>
        <v>PEROMA</v>
      </c>
      <c r="G2973" s="36" t="s">
        <v>425</v>
      </c>
      <c r="H2973" s="39">
        <v>25.1</v>
      </c>
      <c r="I2973" s="40">
        <v>350.0</v>
      </c>
      <c r="J2973" s="41">
        <f t="shared" si="5"/>
        <v>8785</v>
      </c>
      <c r="K2973" s="37" t="str">
        <f t="array" ref="K2973">IFERROR(XLOOKUP(G2973,'Tipo de carga'!A:A,'Tipo de carga'!B:B))</f>
        <v>Ticket</v>
      </c>
      <c r="L2973" s="37">
        <f t="shared" si="2"/>
        <v>43</v>
      </c>
      <c r="M2973" s="37">
        <f t="shared" si="3"/>
        <v>25</v>
      </c>
      <c r="N2973" s="37">
        <f t="shared" si="4"/>
        <v>10</v>
      </c>
      <c r="O2973" s="37" t="str">
        <f t="array" ref="O2973">IFERROR(XLOOKUP(K2973,'Tipo de carga'!B:B,'Tipo de carga'!C:C))</f>
        <v>Diesel</v>
      </c>
    </row>
    <row r="2974">
      <c r="A2974" s="36">
        <v>1971.0</v>
      </c>
      <c r="B2974" s="37" t="str">
        <f>IFERROR(VLOOKUP(A2974,'asig octubre'!$A$2:$C$442,3,0))</f>
        <v>Sayer Sencillo</v>
      </c>
      <c r="C2974" s="37" t="str">
        <f>IFERROR(VLOOKUP(A2974,'asig octubre'!$A$2:$B$442,2,0))</f>
        <v>EC-04</v>
      </c>
      <c r="D2974" s="38">
        <v>45590.415972222225</v>
      </c>
      <c r="E2974" s="36" t="s">
        <v>36</v>
      </c>
      <c r="F2974" s="37" t="str">
        <f t="array" ref="F2974">IFERROR(XLOOKUP(E2974,Operadores!A:A,Operadores!B:B))</f>
        <v>OLVOSX</v>
      </c>
      <c r="G2974" s="36" t="s">
        <v>425</v>
      </c>
      <c r="H2974" s="39">
        <v>25.77</v>
      </c>
      <c r="I2974" s="40">
        <v>388.0</v>
      </c>
      <c r="J2974" s="41">
        <f t="shared" si="5"/>
        <v>9998.76</v>
      </c>
      <c r="K2974" s="37" t="str">
        <f t="array" ref="K2974">IFERROR(XLOOKUP(G2974,'Tipo de carga'!A:A,'Tipo de carga'!B:B))</f>
        <v>Ticket</v>
      </c>
      <c r="L2974" s="37">
        <f t="shared" si="2"/>
        <v>43</v>
      </c>
      <c r="M2974" s="37">
        <f t="shared" si="3"/>
        <v>25</v>
      </c>
      <c r="N2974" s="37">
        <f t="shared" si="4"/>
        <v>10</v>
      </c>
      <c r="O2974" s="37" t="str">
        <f t="array" ref="O2974">IFERROR(XLOOKUP(K2974,'Tipo de carga'!B:B,'Tipo de carga'!C:C))</f>
        <v>Diesel</v>
      </c>
    </row>
    <row r="2975">
      <c r="A2975" s="36">
        <v>1742.0</v>
      </c>
      <c r="B2975" s="37" t="str">
        <f>IFERROR(VLOOKUP(A2975,'asig octubre'!$A$2:$C$442,3,0))</f>
        <v>Wm Sencillo</v>
      </c>
      <c r="C2975" s="37" t="str">
        <f>IFERROR(VLOOKUP(A2975,'asig octubre'!$A$2:$B$442,2,0))</f>
        <v>EC-08</v>
      </c>
      <c r="D2975" s="38">
        <v>45590.510416666664</v>
      </c>
      <c r="E2975" s="36" t="s">
        <v>488</v>
      </c>
      <c r="F2975" s="37" t="str">
        <f t="array" ref="F2975">IFERROR(XLOOKUP(E2975,Operadores!A:A,Operadores!B:B))</f>
        <v>PENJUA</v>
      </c>
      <c r="G2975" s="36" t="s">
        <v>425</v>
      </c>
      <c r="H2975" s="39">
        <v>25.78</v>
      </c>
      <c r="I2975" s="40">
        <v>478.0</v>
      </c>
      <c r="J2975" s="41">
        <f t="shared" si="5"/>
        <v>12322.84</v>
      </c>
      <c r="K2975" s="37" t="str">
        <f t="array" ref="K2975">IFERROR(XLOOKUP(G2975,'Tipo de carga'!A:A,'Tipo de carga'!B:B))</f>
        <v>Ticket</v>
      </c>
      <c r="L2975" s="37">
        <f t="shared" si="2"/>
        <v>43</v>
      </c>
      <c r="M2975" s="37">
        <f t="shared" si="3"/>
        <v>25</v>
      </c>
      <c r="N2975" s="37">
        <f t="shared" si="4"/>
        <v>10</v>
      </c>
      <c r="O2975" s="37" t="str">
        <f t="array" ref="O2975">IFERROR(XLOOKUP(K2975,'Tipo de carga'!B:B,'Tipo de carga'!C:C))</f>
        <v>Diesel</v>
      </c>
    </row>
    <row r="2976">
      <c r="A2976" s="36">
        <v>1814.0</v>
      </c>
      <c r="B2976" s="37" t="str">
        <f>IFERROR(VLOOKUP(A2976,'asig octubre'!$A$2:$C$442,3,0))</f>
        <v>Wm Full</v>
      </c>
      <c r="C2976" s="37" t="str">
        <f>IFERROR(VLOOKUP(A2976,'asig octubre'!$A$2:$B$442,2,0))</f>
        <v>EC-08</v>
      </c>
      <c r="D2976" s="38">
        <v>45590.66875</v>
      </c>
      <c r="E2976" s="36" t="s">
        <v>495</v>
      </c>
      <c r="F2976" s="37" t="str">
        <f t="array" ref="F2976">IFERROR(XLOOKUP(E2976,Operadores!A:A,Operadores!B:B))</f>
        <v>DELALE</v>
      </c>
      <c r="G2976" s="36" t="s">
        <v>425</v>
      </c>
      <c r="H2976" s="39">
        <v>25.78</v>
      </c>
      <c r="I2976" s="40">
        <v>767.0</v>
      </c>
      <c r="J2976" s="41">
        <f t="shared" si="5"/>
        <v>19773.26</v>
      </c>
      <c r="K2976" s="37" t="str">
        <f t="array" ref="K2976">IFERROR(XLOOKUP(G2976,'Tipo de carga'!A:A,'Tipo de carga'!B:B))</f>
        <v>Ticket</v>
      </c>
      <c r="L2976" s="37">
        <f t="shared" si="2"/>
        <v>43</v>
      </c>
      <c r="M2976" s="37">
        <f t="shared" si="3"/>
        <v>25</v>
      </c>
      <c r="N2976" s="37">
        <f t="shared" si="4"/>
        <v>10</v>
      </c>
      <c r="O2976" s="37" t="str">
        <f t="array" ref="O2976">IFERROR(XLOOKUP(K2976,'Tipo de carga'!B:B,'Tipo de carga'!C:C))</f>
        <v>Diesel</v>
      </c>
    </row>
    <row r="2977">
      <c r="A2977" s="36">
        <v>1883.0</v>
      </c>
      <c r="B2977" s="37" t="str">
        <f>IFERROR(VLOOKUP(A2977,'asig octubre'!$A$2:$C$442,3,0))</f>
        <v>Circuitos</v>
      </c>
      <c r="C2977" s="37" t="str">
        <f>IFERROR(VLOOKUP(A2977,'asig octubre'!$A$2:$B$442,2,0))</f>
        <v>EC-03</v>
      </c>
      <c r="D2977" s="38">
        <v>45590.759722222225</v>
      </c>
      <c r="E2977" s="36" t="s">
        <v>202</v>
      </c>
      <c r="F2977" s="37" t="str">
        <f t="array" ref="F2977">IFERROR(XLOOKUP(E2977,Operadores!A:A,Operadores!B:B))</f>
        <v>JIMMI01</v>
      </c>
      <c r="G2977" s="36" t="s">
        <v>425</v>
      </c>
      <c r="H2977" s="39">
        <v>26.65</v>
      </c>
      <c r="I2977" s="40">
        <v>239.0</v>
      </c>
      <c r="J2977" s="41">
        <f t="shared" si="5"/>
        <v>6369.35</v>
      </c>
      <c r="K2977" s="37" t="str">
        <f t="array" ref="K2977">IFERROR(XLOOKUP(G2977,'Tipo de carga'!A:A,'Tipo de carga'!B:B))</f>
        <v>Ticket</v>
      </c>
      <c r="L2977" s="37">
        <f t="shared" si="2"/>
        <v>43</v>
      </c>
      <c r="M2977" s="37">
        <f t="shared" si="3"/>
        <v>25</v>
      </c>
      <c r="N2977" s="37">
        <f t="shared" si="4"/>
        <v>10</v>
      </c>
      <c r="O2977" s="37" t="str">
        <f t="array" ref="O2977">IFERROR(XLOOKUP(K2977,'Tipo de carga'!B:B,'Tipo de carga'!C:C))</f>
        <v>Diesel</v>
      </c>
    </row>
    <row r="2978">
      <c r="A2978" s="36">
        <v>1931.0</v>
      </c>
      <c r="B2978" s="37" t="str">
        <f>IFERROR(VLOOKUP(A2978,'asig octubre'!$A$2:$C$442,3,0))</f>
        <v>Circuitos</v>
      </c>
      <c r="C2978" s="37" t="str">
        <f>IFERROR(VLOOKUP(A2978,'asig octubre'!$A$2:$B$442,2,0))</f>
        <v>EC-03</v>
      </c>
      <c r="D2978" s="38">
        <v>45590.93125</v>
      </c>
      <c r="E2978" s="36" t="s">
        <v>26</v>
      </c>
      <c r="F2978" s="37" t="str">
        <f t="array" ref="F2978">IFERROR(XLOOKUP(E2978,Operadores!A:A,Operadores!B:B))</f>
        <v>ARBJO</v>
      </c>
      <c r="G2978" s="36" t="s">
        <v>425</v>
      </c>
      <c r="H2978" s="39">
        <v>26.65</v>
      </c>
      <c r="I2978" s="40">
        <v>225.0</v>
      </c>
      <c r="J2978" s="41">
        <f t="shared" si="5"/>
        <v>5996.25</v>
      </c>
      <c r="K2978" s="37" t="str">
        <f t="array" ref="K2978">IFERROR(XLOOKUP(G2978,'Tipo de carga'!A:A,'Tipo de carga'!B:B))</f>
        <v>Ticket</v>
      </c>
      <c r="L2978" s="37">
        <f t="shared" si="2"/>
        <v>43</v>
      </c>
      <c r="M2978" s="37">
        <f t="shared" si="3"/>
        <v>25</v>
      </c>
      <c r="N2978" s="37">
        <f t="shared" si="4"/>
        <v>10</v>
      </c>
      <c r="O2978" s="37" t="str">
        <f t="array" ref="O2978">IFERROR(XLOOKUP(K2978,'Tipo de carga'!B:B,'Tipo de carga'!C:C))</f>
        <v>Diesel</v>
      </c>
    </row>
    <row r="2979">
      <c r="A2979" s="36">
        <v>1930.0</v>
      </c>
      <c r="B2979" s="37" t="str">
        <f>IFERROR(VLOOKUP(A2979,'asig octubre'!$A$2:$C$442,3,0))</f>
        <v>MeLi asignado SD</v>
      </c>
      <c r="C2979" s="37" t="str">
        <f>IFERROR(VLOOKUP(A2979,'asig octubre'!$A$2:$B$442,2,0))</f>
        <v>EC-05</v>
      </c>
      <c r="D2979" s="38">
        <v>45590.0</v>
      </c>
      <c r="E2979" s="36" t="s">
        <v>231</v>
      </c>
      <c r="F2979" s="37" t="str">
        <f t="array" ref="F2979">IFERROR(XLOOKUP(E2979,Operadores!A:A,Operadores!B:B))</f>
        <v>MARARM</v>
      </c>
      <c r="G2979" s="36" t="s">
        <v>313</v>
      </c>
      <c r="H2979" s="39">
        <v>9.99</v>
      </c>
      <c r="I2979" s="40">
        <v>304.41</v>
      </c>
      <c r="J2979" s="41">
        <f t="shared" si="5"/>
        <v>3041.0559</v>
      </c>
      <c r="K2979" s="37" t="str">
        <f t="array" ref="K2979">IFERROR(XLOOKUP(G2979,'Tipo de carga'!A:A,'Tipo de carga'!B:B))</f>
        <v>Natgas</v>
      </c>
      <c r="L2979" s="37">
        <f t="shared" si="2"/>
        <v>43</v>
      </c>
      <c r="M2979" s="37">
        <f t="shared" si="3"/>
        <v>25</v>
      </c>
      <c r="N2979" s="37">
        <f t="shared" si="4"/>
        <v>10</v>
      </c>
      <c r="O2979" s="37" t="str">
        <f t="array" ref="O2979">IFERROR(XLOOKUP(K2979,'Tipo de carga'!B:B,'Tipo de carga'!C:C))</f>
        <v>GNC</v>
      </c>
    </row>
    <row r="2980">
      <c r="A2980" s="36">
        <v>1917.0</v>
      </c>
      <c r="B2980" s="37" t="str">
        <f>IFERROR(VLOOKUP(A2980,'asig octubre'!$A$2:$C$442,3,0))</f>
        <v>MeLi asignado SD</v>
      </c>
      <c r="C2980" s="37" t="str">
        <f>IFERROR(VLOOKUP(A2980,'asig octubre'!$A$2:$B$442,2,0))</f>
        <v>EC-05</v>
      </c>
      <c r="D2980" s="38">
        <v>45590.0</v>
      </c>
      <c r="E2980" s="36" t="s">
        <v>17</v>
      </c>
      <c r="F2980" s="37" t="str">
        <f t="array" ref="F2980">IFERROR(XLOOKUP(E2980,Operadores!A:A,Operadores!B:B))</f>
        <v>ARASAL</v>
      </c>
      <c r="G2980" s="36" t="s">
        <v>311</v>
      </c>
      <c r="H2980" s="39">
        <v>9.99</v>
      </c>
      <c r="I2980" s="40">
        <v>217.29</v>
      </c>
      <c r="J2980" s="41">
        <f t="shared" si="5"/>
        <v>2170.7271</v>
      </c>
      <c r="K2980" s="37" t="str">
        <f t="array" ref="K2980">IFERROR(XLOOKUP(G2980,'Tipo de carga'!A:A,'Tipo de carga'!B:B))</f>
        <v>Natgas</v>
      </c>
      <c r="L2980" s="37">
        <f t="shared" si="2"/>
        <v>43</v>
      </c>
      <c r="M2980" s="37">
        <f t="shared" si="3"/>
        <v>25</v>
      </c>
      <c r="N2980" s="37">
        <f t="shared" si="4"/>
        <v>10</v>
      </c>
      <c r="O2980" s="37" t="str">
        <f t="array" ref="O2980">IFERROR(XLOOKUP(K2980,'Tipo de carga'!B:B,'Tipo de carga'!C:C))</f>
        <v>GNC</v>
      </c>
    </row>
    <row r="2981">
      <c r="A2981" s="36">
        <v>1910.0</v>
      </c>
      <c r="B2981" s="37" t="str">
        <f>IFERROR(VLOOKUP(A2981,'asig octubre'!$A$2:$C$442,3,0))</f>
        <v>MeLi Ded Puebla</v>
      </c>
      <c r="C2981" s="37" t="str">
        <f>IFERROR(VLOOKUP(A2981,'asig octubre'!$A$2:$B$442,2,0))</f>
        <v>EC-05</v>
      </c>
      <c r="D2981" s="38">
        <v>45590.0</v>
      </c>
      <c r="E2981" s="36" t="s">
        <v>168</v>
      </c>
      <c r="F2981" s="37" t="str">
        <f t="array" ref="F2981">IFERROR(XLOOKUP(E2981,Operadores!A:A,Operadores!B:B))</f>
        <v>GARLUI</v>
      </c>
      <c r="G2981" s="36" t="s">
        <v>311</v>
      </c>
      <c r="H2981" s="39">
        <v>9.99</v>
      </c>
      <c r="I2981" s="40">
        <v>426.32</v>
      </c>
      <c r="J2981" s="41">
        <f t="shared" si="5"/>
        <v>4258.9368</v>
      </c>
      <c r="K2981" s="37" t="str">
        <f t="array" ref="K2981">IFERROR(XLOOKUP(G2981,'Tipo de carga'!A:A,'Tipo de carga'!B:B))</f>
        <v>Natgas</v>
      </c>
      <c r="L2981" s="37">
        <f t="shared" si="2"/>
        <v>43</v>
      </c>
      <c r="M2981" s="37">
        <f t="shared" si="3"/>
        <v>25</v>
      </c>
      <c r="N2981" s="37">
        <f t="shared" si="4"/>
        <v>10</v>
      </c>
      <c r="O2981" s="37" t="str">
        <f t="array" ref="O2981">IFERROR(XLOOKUP(K2981,'Tipo de carga'!B:B,'Tipo de carga'!C:C))</f>
        <v>GNC</v>
      </c>
    </row>
    <row r="2982">
      <c r="A2982" s="36">
        <v>1802.0</v>
      </c>
      <c r="B2982" s="37" t="str">
        <f>IFERROR(VLOOKUP(A2982,'asig octubre'!$A$2:$C$442,3,0))</f>
        <v>Liverpool Local</v>
      </c>
      <c r="C2982" s="37" t="str">
        <f>IFERROR(VLOOKUP(A2982,'asig octubre'!$A$2:$B$442,2,0))</f>
        <v>EC-01</v>
      </c>
      <c r="D2982" s="38">
        <v>45591.98297453704</v>
      </c>
      <c r="E2982" s="36" t="s">
        <v>332</v>
      </c>
      <c r="F2982" s="37" t="str">
        <f t="array" ref="F2982">IFERROR(XLOOKUP(E2982,Operadores!A:A,Operadores!B:B))</f>
        <v>OROMAR</v>
      </c>
      <c r="G2982" s="36" t="s">
        <v>72</v>
      </c>
      <c r="H2982" s="39">
        <v>19.38998</v>
      </c>
      <c r="I2982" s="40">
        <v>684.0</v>
      </c>
      <c r="J2982" s="41">
        <f t="shared" si="5"/>
        <v>13262.74632</v>
      </c>
      <c r="K2982" s="37" t="str">
        <f t="array" ref="K2982">IFERROR(XLOOKUP(G2982,'Tipo de carga'!A:A,'Tipo de carga'!B:B))</f>
        <v>Autoabasto</v>
      </c>
      <c r="L2982" s="37">
        <f t="shared" si="2"/>
        <v>43</v>
      </c>
      <c r="M2982" s="37">
        <f t="shared" si="3"/>
        <v>26</v>
      </c>
      <c r="N2982" s="37">
        <f t="shared" si="4"/>
        <v>10</v>
      </c>
      <c r="O2982" s="37" t="str">
        <f t="array" ref="O2982">IFERROR(XLOOKUP(K2982,'Tipo de carga'!B:B,'Tipo de carga'!C:C))</f>
        <v>Diesel</v>
      </c>
    </row>
    <row r="2983">
      <c r="A2983" s="36">
        <v>1960.0</v>
      </c>
      <c r="B2983" s="37" t="str">
        <f>IFERROR(VLOOKUP(A2983,'asig octubre'!$A$2:$C$442,3,0))</f>
        <v>MeLi asignado SD</v>
      </c>
      <c r="C2983" s="37" t="str">
        <f>IFERROR(VLOOKUP(A2983,'asig octubre'!$A$2:$B$442,2,0))</f>
        <v>EC-05</v>
      </c>
      <c r="D2983" s="38">
        <v>45591.96592592593</v>
      </c>
      <c r="E2983" s="36" t="s">
        <v>367</v>
      </c>
      <c r="F2983" s="37" t="str">
        <f t="array" ref="F2983">IFERROR(XLOOKUP(E2983,Operadores!A:A,Operadores!B:B))</f>
        <v>ALTJOS</v>
      </c>
      <c r="G2983" s="36" t="s">
        <v>72</v>
      </c>
      <c r="H2983" s="39">
        <v>19.38998</v>
      </c>
      <c r="I2983" s="40">
        <v>385.0</v>
      </c>
      <c r="J2983" s="41">
        <f t="shared" si="5"/>
        <v>7465.1423</v>
      </c>
      <c r="K2983" s="37" t="str">
        <f t="array" ref="K2983">IFERROR(XLOOKUP(G2983,'Tipo de carga'!A:A,'Tipo de carga'!B:B))</f>
        <v>Autoabasto</v>
      </c>
      <c r="L2983" s="37">
        <f t="shared" si="2"/>
        <v>43</v>
      </c>
      <c r="M2983" s="37">
        <f t="shared" si="3"/>
        <v>26</v>
      </c>
      <c r="N2983" s="37">
        <f t="shared" si="4"/>
        <v>10</v>
      </c>
      <c r="O2983" s="37" t="str">
        <f t="array" ref="O2983">IFERROR(XLOOKUP(K2983,'Tipo de carga'!B:B,'Tipo de carga'!C:C))</f>
        <v>Diesel</v>
      </c>
    </row>
    <row r="2984">
      <c r="A2984" s="36">
        <v>2011.0</v>
      </c>
      <c r="B2984" s="37" t="str">
        <f>IFERROR(VLOOKUP(A2984,'asig octubre'!$A$2:$C$442,3,0))</f>
        <v>MeLi asignado SD</v>
      </c>
      <c r="C2984" s="37" t="str">
        <f>IFERROR(VLOOKUP(A2984,'asig octubre'!$A$2:$B$442,2,0))</f>
        <v>EC-05</v>
      </c>
      <c r="D2984" s="38">
        <v>45591.91082175926</v>
      </c>
      <c r="E2984" s="36" t="s">
        <v>226</v>
      </c>
      <c r="F2984" s="37" t="str">
        <f t="array" ref="F2984">IFERROR(XLOOKUP(E2984,Operadores!A:A,Operadores!B:B))</f>
        <v>PERFID</v>
      </c>
      <c r="G2984" s="36" t="s">
        <v>72</v>
      </c>
      <c r="H2984" s="39">
        <v>19.38998</v>
      </c>
      <c r="I2984" s="40">
        <v>254.0</v>
      </c>
      <c r="J2984" s="41">
        <f t="shared" si="5"/>
        <v>4925.05492</v>
      </c>
      <c r="K2984" s="37" t="str">
        <f t="array" ref="K2984">IFERROR(XLOOKUP(G2984,'Tipo de carga'!A:A,'Tipo de carga'!B:B))</f>
        <v>Autoabasto</v>
      </c>
      <c r="L2984" s="37">
        <f t="shared" si="2"/>
        <v>43</v>
      </c>
      <c r="M2984" s="37">
        <f t="shared" si="3"/>
        <v>26</v>
      </c>
      <c r="N2984" s="37">
        <f t="shared" si="4"/>
        <v>10</v>
      </c>
      <c r="O2984" s="37" t="str">
        <f t="array" ref="O2984">IFERROR(XLOOKUP(K2984,'Tipo de carga'!B:B,'Tipo de carga'!C:C))</f>
        <v>Diesel</v>
      </c>
    </row>
    <row r="2985">
      <c r="A2985" s="36">
        <v>1879.0</v>
      </c>
      <c r="B2985" s="37" t="str">
        <f>IFERROR(VLOOKUP(A2985,'asig octubre'!$A$2:$C$442,3,0))</f>
        <v>Circuitos</v>
      </c>
      <c r="C2985" s="37" t="str">
        <f>IFERROR(VLOOKUP(A2985,'asig octubre'!$A$2:$B$442,2,0))</f>
        <v>EC-03</v>
      </c>
      <c r="D2985" s="38">
        <v>45591.88962962963</v>
      </c>
      <c r="E2985" s="36" t="s">
        <v>357</v>
      </c>
      <c r="F2985" s="37" t="str">
        <f t="array" ref="F2985">IFERROR(XLOOKUP(E2985,Operadores!A:A,Operadores!B:B))</f>
        <v>ISLHI</v>
      </c>
      <c r="G2985" s="36" t="s">
        <v>72</v>
      </c>
      <c r="H2985" s="39">
        <v>19.38998</v>
      </c>
      <c r="I2985" s="40">
        <v>467.0</v>
      </c>
      <c r="J2985" s="41">
        <f t="shared" si="5"/>
        <v>9055.12066</v>
      </c>
      <c r="K2985" s="37" t="str">
        <f t="array" ref="K2985">IFERROR(XLOOKUP(G2985,'Tipo de carga'!A:A,'Tipo de carga'!B:B))</f>
        <v>Autoabasto</v>
      </c>
      <c r="L2985" s="37">
        <f t="shared" si="2"/>
        <v>43</v>
      </c>
      <c r="M2985" s="37">
        <f t="shared" si="3"/>
        <v>26</v>
      </c>
      <c r="N2985" s="37">
        <f t="shared" si="4"/>
        <v>10</v>
      </c>
      <c r="O2985" s="37" t="str">
        <f t="array" ref="O2985">IFERROR(XLOOKUP(K2985,'Tipo de carga'!B:B,'Tipo de carga'!C:C))</f>
        <v>Diesel</v>
      </c>
    </row>
    <row r="2986">
      <c r="A2986" s="36">
        <v>1881.0</v>
      </c>
      <c r="B2986" s="37" t="str">
        <f>IFERROR(VLOOKUP(A2986,'asig octubre'!$A$2:$C$442,3,0))</f>
        <v>Circuitos</v>
      </c>
      <c r="C2986" s="37" t="str">
        <f>IFERROR(VLOOKUP(A2986,'asig octubre'!$A$2:$B$442,2,0))</f>
        <v>EC-03</v>
      </c>
      <c r="D2986" s="38">
        <v>45591.88122685185</v>
      </c>
      <c r="E2986" s="36" t="s">
        <v>210</v>
      </c>
      <c r="F2986" s="37" t="str">
        <f t="array" ref="F2986">IFERROR(XLOOKUP(E2986,Operadores!A:A,Operadores!B:B))</f>
        <v>CERJER</v>
      </c>
      <c r="G2986" s="36" t="s">
        <v>72</v>
      </c>
      <c r="H2986" s="39">
        <v>19.38998</v>
      </c>
      <c r="I2986" s="40">
        <v>345.0</v>
      </c>
      <c r="J2986" s="41">
        <f t="shared" si="5"/>
        <v>6689.5431</v>
      </c>
      <c r="K2986" s="37" t="str">
        <f t="array" ref="K2986">IFERROR(XLOOKUP(G2986,'Tipo de carga'!A:A,'Tipo de carga'!B:B))</f>
        <v>Autoabasto</v>
      </c>
      <c r="L2986" s="37">
        <f t="shared" si="2"/>
        <v>43</v>
      </c>
      <c r="M2986" s="37">
        <f t="shared" si="3"/>
        <v>26</v>
      </c>
      <c r="N2986" s="37">
        <f t="shared" si="4"/>
        <v>10</v>
      </c>
      <c r="O2986" s="37" t="str">
        <f t="array" ref="O2986">IFERROR(XLOOKUP(K2986,'Tipo de carga'!B:B,'Tipo de carga'!C:C))</f>
        <v>Diesel</v>
      </c>
    </row>
    <row r="2987">
      <c r="A2987" s="36">
        <v>1947.0</v>
      </c>
      <c r="B2987" s="37" t="str">
        <f>IFERROR(VLOOKUP(A2987,'asig octubre'!$A$2:$C$442,3,0))</f>
        <v>Circuitos</v>
      </c>
      <c r="C2987" s="37" t="str">
        <f>IFERROR(VLOOKUP(A2987,'asig octubre'!$A$2:$B$442,2,0))</f>
        <v>EC-03</v>
      </c>
      <c r="D2987" s="38">
        <v>45591.87037037037</v>
      </c>
      <c r="E2987" s="36" t="s">
        <v>265</v>
      </c>
      <c r="F2987" s="37" t="str">
        <f t="array" ref="F2987">IFERROR(XLOOKUP(E2987,Operadores!A:A,Operadores!B:B))</f>
        <v>DAMOS</v>
      </c>
      <c r="G2987" s="36" t="s">
        <v>72</v>
      </c>
      <c r="H2987" s="39">
        <v>19.38998</v>
      </c>
      <c r="I2987" s="40">
        <v>345.0</v>
      </c>
      <c r="J2987" s="41">
        <f t="shared" si="5"/>
        <v>6689.5431</v>
      </c>
      <c r="K2987" s="37" t="str">
        <f t="array" ref="K2987">IFERROR(XLOOKUP(G2987,'Tipo de carga'!A:A,'Tipo de carga'!B:B))</f>
        <v>Autoabasto</v>
      </c>
      <c r="L2987" s="37">
        <f t="shared" si="2"/>
        <v>43</v>
      </c>
      <c r="M2987" s="37">
        <f t="shared" si="3"/>
        <v>26</v>
      </c>
      <c r="N2987" s="37">
        <f t="shared" si="4"/>
        <v>10</v>
      </c>
      <c r="O2987" s="37" t="str">
        <f t="array" ref="O2987">IFERROR(XLOOKUP(K2987,'Tipo de carga'!B:B,'Tipo de carga'!C:C))</f>
        <v>Diesel</v>
      </c>
    </row>
    <row r="2988">
      <c r="A2988" s="36">
        <v>1880.0</v>
      </c>
      <c r="B2988" s="37" t="str">
        <f>IFERROR(VLOOKUP(A2988,'asig octubre'!$A$2:$C$442,3,0))</f>
        <v>Circuitos</v>
      </c>
      <c r="C2988" s="37" t="str">
        <f>IFERROR(VLOOKUP(A2988,'asig octubre'!$A$2:$B$442,2,0))</f>
        <v>EC-03</v>
      </c>
      <c r="D2988" s="38">
        <v>45591.8596412037</v>
      </c>
      <c r="E2988" s="36" t="s">
        <v>248</v>
      </c>
      <c r="F2988" s="37" t="str">
        <f t="array" ref="F2988">IFERROR(XLOOKUP(E2988,Operadores!A:A,Operadores!B:B))</f>
        <v>CRULE</v>
      </c>
      <c r="G2988" s="36" t="s">
        <v>72</v>
      </c>
      <c r="H2988" s="39">
        <v>19.38998</v>
      </c>
      <c r="I2988" s="40">
        <v>328.0</v>
      </c>
      <c r="J2988" s="41">
        <f t="shared" si="5"/>
        <v>6359.91344</v>
      </c>
      <c r="K2988" s="37" t="str">
        <f t="array" ref="K2988">IFERROR(XLOOKUP(G2988,'Tipo de carga'!A:A,'Tipo de carga'!B:B))</f>
        <v>Autoabasto</v>
      </c>
      <c r="L2988" s="37">
        <f t="shared" si="2"/>
        <v>43</v>
      </c>
      <c r="M2988" s="37">
        <f t="shared" si="3"/>
        <v>26</v>
      </c>
      <c r="N2988" s="37">
        <f t="shared" si="4"/>
        <v>10</v>
      </c>
      <c r="O2988" s="37" t="str">
        <f t="array" ref="O2988">IFERROR(XLOOKUP(K2988,'Tipo de carga'!B:B,'Tipo de carga'!C:C))</f>
        <v>Diesel</v>
      </c>
    </row>
    <row r="2989">
      <c r="A2989" s="36">
        <v>2007.0</v>
      </c>
      <c r="B2989" s="37" t="str">
        <f>IFERROR(VLOOKUP(A2989,'asig octubre'!$A$2:$C$442,3,0))</f>
        <v>MeLi Asignado TD</v>
      </c>
      <c r="C2989" s="37" t="str">
        <f>IFERROR(VLOOKUP(A2989,'asig octubre'!$A$2:$B$442,2,0))</f>
        <v>EC-05</v>
      </c>
      <c r="D2989" s="38">
        <v>45591.815405092595</v>
      </c>
      <c r="E2989" s="36" t="s">
        <v>166</v>
      </c>
      <c r="F2989" s="37" t="str">
        <f t="array" ref="F2989">IFERROR(XLOOKUP(E2989,Operadores!A:A,Operadores!B:B))</f>
        <v>PADRI</v>
      </c>
      <c r="G2989" s="36" t="s">
        <v>72</v>
      </c>
      <c r="H2989" s="39">
        <v>19.38998</v>
      </c>
      <c r="I2989" s="40">
        <v>497.0</v>
      </c>
      <c r="J2989" s="41">
        <f t="shared" si="5"/>
        <v>9636.82006</v>
      </c>
      <c r="K2989" s="37" t="str">
        <f t="array" ref="K2989">IFERROR(XLOOKUP(G2989,'Tipo de carga'!A:A,'Tipo de carga'!B:B))</f>
        <v>Autoabasto</v>
      </c>
      <c r="L2989" s="37">
        <f t="shared" si="2"/>
        <v>43</v>
      </c>
      <c r="M2989" s="37">
        <f t="shared" si="3"/>
        <v>26</v>
      </c>
      <c r="N2989" s="37">
        <f t="shared" si="4"/>
        <v>10</v>
      </c>
      <c r="O2989" s="37" t="str">
        <f t="array" ref="O2989">IFERROR(XLOOKUP(K2989,'Tipo de carga'!B:B,'Tipo de carga'!C:C))</f>
        <v>Diesel</v>
      </c>
    </row>
    <row r="2990">
      <c r="A2990" s="36">
        <v>1685.0</v>
      </c>
      <c r="B2990" s="37" t="str">
        <f>IFERROR(VLOOKUP(A2990,'asig octubre'!$A$2:$C$442,3,0))</f>
        <v>Pilgrims Tepo</v>
      </c>
      <c r="C2990" s="37" t="str">
        <f>IFERROR(VLOOKUP(A2990,'asig octubre'!$A$2:$B$442,2,0))</f>
        <v>EC-02</v>
      </c>
      <c r="D2990" s="38">
        <v>45591.80502314815</v>
      </c>
      <c r="E2990" s="36" t="s">
        <v>159</v>
      </c>
      <c r="F2990" s="37" t="str">
        <f t="array" ref="F2990">IFERROR(XLOOKUP(E2990,Operadores!A:A,Operadores!B:B))</f>
        <v>GONENR</v>
      </c>
      <c r="G2990" s="36" t="s">
        <v>72</v>
      </c>
      <c r="H2990" s="39">
        <v>19.38998</v>
      </c>
      <c r="I2990" s="40">
        <v>118.0</v>
      </c>
      <c r="J2990" s="41">
        <f t="shared" si="5"/>
        <v>2288.01764</v>
      </c>
      <c r="K2990" s="37" t="str">
        <f t="array" ref="K2990">IFERROR(XLOOKUP(G2990,'Tipo de carga'!A:A,'Tipo de carga'!B:B))</f>
        <v>Autoabasto</v>
      </c>
      <c r="L2990" s="37">
        <f t="shared" si="2"/>
        <v>43</v>
      </c>
      <c r="M2990" s="37">
        <f t="shared" si="3"/>
        <v>26</v>
      </c>
      <c r="N2990" s="37">
        <f t="shared" si="4"/>
        <v>10</v>
      </c>
      <c r="O2990" s="37" t="str">
        <f t="array" ref="O2990">IFERROR(XLOOKUP(K2990,'Tipo de carga'!B:B,'Tipo de carga'!C:C))</f>
        <v>Diesel</v>
      </c>
    </row>
    <row r="2991">
      <c r="A2991" s="36">
        <v>1864.0</v>
      </c>
      <c r="B2991" s="37" t="str">
        <f>IFERROR(VLOOKUP(A2991,'asig octubre'!$A$2:$C$442,3,0))</f>
        <v>Full Liver</v>
      </c>
      <c r="C2991" s="37" t="str">
        <f>IFERROR(VLOOKUP(A2991,'asig octubre'!$A$2:$B$442,2,0))</f>
        <v>EC-01</v>
      </c>
      <c r="D2991" s="38">
        <v>45591.787881944445</v>
      </c>
      <c r="E2991" s="36" t="s">
        <v>193</v>
      </c>
      <c r="F2991" s="37" t="str">
        <f t="array" ref="F2991">IFERROR(XLOOKUP(E2991,Operadores!A:A,Operadores!B:B))</f>
        <v>SEGMAU</v>
      </c>
      <c r="G2991" s="36" t="s">
        <v>72</v>
      </c>
      <c r="H2991" s="39">
        <v>19.38998</v>
      </c>
      <c r="I2991" s="40">
        <v>647.0</v>
      </c>
      <c r="J2991" s="41">
        <f t="shared" si="5"/>
        <v>12545.31706</v>
      </c>
      <c r="K2991" s="37" t="str">
        <f t="array" ref="K2991">IFERROR(XLOOKUP(G2991,'Tipo de carga'!A:A,'Tipo de carga'!B:B))</f>
        <v>Autoabasto</v>
      </c>
      <c r="L2991" s="37">
        <f t="shared" si="2"/>
        <v>43</v>
      </c>
      <c r="M2991" s="37">
        <f t="shared" si="3"/>
        <v>26</v>
      </c>
      <c r="N2991" s="37">
        <f t="shared" si="4"/>
        <v>10</v>
      </c>
      <c r="O2991" s="37" t="str">
        <f t="array" ref="O2991">IFERROR(XLOOKUP(K2991,'Tipo de carga'!B:B,'Tipo de carga'!C:C))</f>
        <v>Diesel</v>
      </c>
    </row>
    <row r="2992">
      <c r="A2992" s="36">
        <v>1858.0</v>
      </c>
      <c r="B2992" s="37" t="str">
        <f>IFERROR(VLOOKUP(A2992,'asig octubre'!$A$2:$C$442,3,0))</f>
        <v>Peñafiel Tecamac</v>
      </c>
      <c r="C2992" s="37" t="str">
        <f>IFERROR(VLOOKUP(A2992,'asig octubre'!$A$2:$B$442,2,0))</f>
        <v>EC-02</v>
      </c>
      <c r="D2992" s="38">
        <v>45591.771782407406</v>
      </c>
      <c r="E2992" s="36" t="s">
        <v>432</v>
      </c>
      <c r="F2992" s="37" t="str">
        <f t="array" ref="F2992">IFERROR(XLOOKUP(E2992,Operadores!A:A,Operadores!B:B))</f>
        <v>CALPED</v>
      </c>
      <c r="G2992" s="36" t="s">
        <v>72</v>
      </c>
      <c r="H2992" s="39">
        <v>19.38998</v>
      </c>
      <c r="I2992" s="40">
        <v>77.0</v>
      </c>
      <c r="J2992" s="41">
        <f t="shared" si="5"/>
        <v>1493.02846</v>
      </c>
      <c r="K2992" s="37" t="str">
        <f t="array" ref="K2992">IFERROR(XLOOKUP(G2992,'Tipo de carga'!A:A,'Tipo de carga'!B:B))</f>
        <v>Autoabasto</v>
      </c>
      <c r="L2992" s="37">
        <f t="shared" si="2"/>
        <v>43</v>
      </c>
      <c r="M2992" s="37">
        <f t="shared" si="3"/>
        <v>26</v>
      </c>
      <c r="N2992" s="37">
        <f t="shared" si="4"/>
        <v>10</v>
      </c>
      <c r="O2992" s="37" t="str">
        <f t="array" ref="O2992">IFERROR(XLOOKUP(K2992,'Tipo de carga'!B:B,'Tipo de carga'!C:C))</f>
        <v>Diesel</v>
      </c>
    </row>
    <row r="2993">
      <c r="A2993" s="36">
        <v>1992.0</v>
      </c>
      <c r="B2993" s="37" t="str">
        <f>IFERROR(VLOOKUP(A2993,'asig octubre'!$A$2:$C$442,3,0))</f>
        <v>MeLi asignado SD</v>
      </c>
      <c r="C2993" s="37" t="str">
        <f>IFERROR(VLOOKUP(A2993,'asig octubre'!$A$2:$B$442,2,0))</f>
        <v>EC-05</v>
      </c>
      <c r="D2993" s="38">
        <v>45591.75829861111</v>
      </c>
      <c r="E2993" s="36" t="s">
        <v>211</v>
      </c>
      <c r="F2993" s="37" t="str">
        <f t="array" ref="F2993">IFERROR(XLOOKUP(E2993,Operadores!A:A,Operadores!B:B))</f>
        <v>MARANG</v>
      </c>
      <c r="G2993" s="36" t="s">
        <v>72</v>
      </c>
      <c r="H2993" s="39">
        <v>19.38998</v>
      </c>
      <c r="I2993" s="40">
        <v>350.0</v>
      </c>
      <c r="J2993" s="41">
        <f t="shared" si="5"/>
        <v>6786.493</v>
      </c>
      <c r="K2993" s="37" t="str">
        <f t="array" ref="K2993">IFERROR(XLOOKUP(G2993,'Tipo de carga'!A:A,'Tipo de carga'!B:B))</f>
        <v>Autoabasto</v>
      </c>
      <c r="L2993" s="37">
        <f t="shared" si="2"/>
        <v>43</v>
      </c>
      <c r="M2993" s="37">
        <f t="shared" si="3"/>
        <v>26</v>
      </c>
      <c r="N2993" s="37">
        <f t="shared" si="4"/>
        <v>10</v>
      </c>
      <c r="O2993" s="37" t="str">
        <f t="array" ref="O2993">IFERROR(XLOOKUP(K2993,'Tipo de carga'!B:B,'Tipo de carga'!C:C))</f>
        <v>Diesel</v>
      </c>
    </row>
    <row r="2994">
      <c r="A2994" s="36">
        <v>1949.0</v>
      </c>
      <c r="B2994" s="37" t="str">
        <f>IFERROR(VLOOKUP(A2994,'asig octubre'!$A$2:$C$442,3,0))</f>
        <v>MeLi asignado SD</v>
      </c>
      <c r="C2994" s="37" t="str">
        <f>IFERROR(VLOOKUP(A2994,'asig octubre'!$A$2:$B$442,2,0))</f>
        <v>EC-05</v>
      </c>
      <c r="D2994" s="38">
        <v>45591.70885416667</v>
      </c>
      <c r="E2994" s="36" t="s">
        <v>170</v>
      </c>
      <c r="F2994" s="37" t="str">
        <f t="array" ref="F2994">IFERROR(XLOOKUP(E2994,Operadores!A:A,Operadores!B:B))</f>
        <v>MIRISR</v>
      </c>
      <c r="G2994" s="36" t="s">
        <v>72</v>
      </c>
      <c r="H2994" s="39">
        <v>19.38998</v>
      </c>
      <c r="I2994" s="40">
        <v>351.0</v>
      </c>
      <c r="J2994" s="41">
        <f t="shared" si="5"/>
        <v>6805.88298</v>
      </c>
      <c r="K2994" s="37" t="str">
        <f t="array" ref="K2994">IFERROR(XLOOKUP(G2994,'Tipo de carga'!A:A,'Tipo de carga'!B:B))</f>
        <v>Autoabasto</v>
      </c>
      <c r="L2994" s="37">
        <f t="shared" si="2"/>
        <v>43</v>
      </c>
      <c r="M2994" s="37">
        <f t="shared" si="3"/>
        <v>26</v>
      </c>
      <c r="N2994" s="37">
        <f t="shared" si="4"/>
        <v>10</v>
      </c>
      <c r="O2994" s="37" t="str">
        <f t="array" ref="O2994">IFERROR(XLOOKUP(K2994,'Tipo de carga'!B:B,'Tipo de carga'!C:C))</f>
        <v>Diesel</v>
      </c>
    </row>
    <row r="2995">
      <c r="A2995" s="36">
        <v>1847.0</v>
      </c>
      <c r="B2995" s="37" t="str">
        <f>IFERROR(VLOOKUP(A2995,'asig octubre'!$A$2:$C$442,3,0))</f>
        <v>Circuitos</v>
      </c>
      <c r="C2995" s="37" t="str">
        <f>IFERROR(VLOOKUP(A2995,'asig octubre'!$A$2:$B$442,2,0))</f>
        <v>EC-03</v>
      </c>
      <c r="D2995" s="38">
        <v>45591.698530092595</v>
      </c>
      <c r="E2995" s="36" t="s">
        <v>243</v>
      </c>
      <c r="F2995" s="37" t="str">
        <f t="array" ref="F2995">IFERROR(XLOOKUP(E2995,Operadores!A:A,Operadores!B:B))</f>
        <v>HERJO17X</v>
      </c>
      <c r="G2995" s="36" t="s">
        <v>72</v>
      </c>
      <c r="H2995" s="39">
        <v>19.38998</v>
      </c>
      <c r="I2995" s="40">
        <v>296.0</v>
      </c>
      <c r="J2995" s="41">
        <f t="shared" si="5"/>
        <v>5739.43408</v>
      </c>
      <c r="K2995" s="37" t="str">
        <f t="array" ref="K2995">IFERROR(XLOOKUP(G2995,'Tipo de carga'!A:A,'Tipo de carga'!B:B))</f>
        <v>Autoabasto</v>
      </c>
      <c r="L2995" s="37">
        <f t="shared" si="2"/>
        <v>43</v>
      </c>
      <c r="M2995" s="37">
        <f t="shared" si="3"/>
        <v>26</v>
      </c>
      <c r="N2995" s="37">
        <f t="shared" si="4"/>
        <v>10</v>
      </c>
      <c r="O2995" s="37" t="str">
        <f t="array" ref="O2995">IFERROR(XLOOKUP(K2995,'Tipo de carga'!B:B,'Tipo de carga'!C:C))</f>
        <v>Diesel</v>
      </c>
    </row>
    <row r="2996">
      <c r="A2996" s="36">
        <v>1987.0</v>
      </c>
      <c r="B2996" s="37" t="str">
        <f>IFERROR(VLOOKUP(A2996,'asig octubre'!$A$2:$C$442,3,0))</f>
        <v>MeLi asignado SD</v>
      </c>
      <c r="C2996" s="37" t="str">
        <f>IFERROR(VLOOKUP(A2996,'asig octubre'!$A$2:$B$442,2,0))</f>
        <v>EC-05</v>
      </c>
      <c r="D2996" s="38">
        <v>45591.68861111111</v>
      </c>
      <c r="E2996" s="36" t="s">
        <v>244</v>
      </c>
      <c r="F2996" s="37" t="str">
        <f t="array" ref="F2996">IFERROR(XLOOKUP(E2996,Operadores!A:A,Operadores!B:B))</f>
        <v>BALEDU</v>
      </c>
      <c r="G2996" s="36" t="s">
        <v>72</v>
      </c>
      <c r="H2996" s="39">
        <v>19.38998</v>
      </c>
      <c r="I2996" s="40">
        <v>621.0</v>
      </c>
      <c r="J2996" s="41">
        <f t="shared" si="5"/>
        <v>12041.17758</v>
      </c>
      <c r="K2996" s="37" t="str">
        <f t="array" ref="K2996">IFERROR(XLOOKUP(G2996,'Tipo de carga'!A:A,'Tipo de carga'!B:B))</f>
        <v>Autoabasto</v>
      </c>
      <c r="L2996" s="37">
        <f t="shared" si="2"/>
        <v>43</v>
      </c>
      <c r="M2996" s="37">
        <f t="shared" si="3"/>
        <v>26</v>
      </c>
      <c r="N2996" s="37">
        <f t="shared" si="4"/>
        <v>10</v>
      </c>
      <c r="O2996" s="37" t="str">
        <f t="array" ref="O2996">IFERROR(XLOOKUP(K2996,'Tipo de carga'!B:B,'Tipo de carga'!C:C))</f>
        <v>Diesel</v>
      </c>
    </row>
    <row r="2997">
      <c r="A2997" s="36">
        <v>1985.0</v>
      </c>
      <c r="B2997" s="37" t="str">
        <f>IFERROR(VLOOKUP(A2997,'asig octubre'!$A$2:$C$442,3,0))</f>
        <v>MeLi Dedicado TD</v>
      </c>
      <c r="C2997" s="37" t="str">
        <f>IFERROR(VLOOKUP(A2997,'asig octubre'!$A$2:$B$442,2,0))</f>
        <v>EC-05</v>
      </c>
      <c r="D2997" s="38">
        <v>45591.64381944444</v>
      </c>
      <c r="E2997" s="36" t="s">
        <v>418</v>
      </c>
      <c r="F2997" s="37" t="str">
        <f t="array" ref="F2997">IFERROR(XLOOKUP(E2997,Operadores!A:A,Operadores!B:B))</f>
        <v>MENMI</v>
      </c>
      <c r="G2997" s="36" t="s">
        <v>72</v>
      </c>
      <c r="H2997" s="39">
        <v>19.38998</v>
      </c>
      <c r="I2997" s="40">
        <v>295.0</v>
      </c>
      <c r="J2997" s="41">
        <f t="shared" si="5"/>
        <v>5720.0441</v>
      </c>
      <c r="K2997" s="37" t="str">
        <f t="array" ref="K2997">IFERROR(XLOOKUP(G2997,'Tipo de carga'!A:A,'Tipo de carga'!B:B))</f>
        <v>Autoabasto</v>
      </c>
      <c r="L2997" s="37">
        <f t="shared" si="2"/>
        <v>43</v>
      </c>
      <c r="M2997" s="37">
        <f t="shared" si="3"/>
        <v>26</v>
      </c>
      <c r="N2997" s="37">
        <f t="shared" si="4"/>
        <v>10</v>
      </c>
      <c r="O2997" s="37" t="str">
        <f t="array" ref="O2997">IFERROR(XLOOKUP(K2997,'Tipo de carga'!B:B,'Tipo de carga'!C:C))</f>
        <v>Diesel</v>
      </c>
    </row>
    <row r="2998">
      <c r="A2998" s="36">
        <v>1735.0</v>
      </c>
      <c r="B2998" s="37" t="str">
        <f>IFERROR(VLOOKUP(A2998,'asig octubre'!$A$2:$C$442,3,0))</f>
        <v>Pilgrims Tepo</v>
      </c>
      <c r="C2998" s="37" t="str">
        <f>IFERROR(VLOOKUP(A2998,'asig octubre'!$A$2:$B$442,2,0))</f>
        <v>EC-02</v>
      </c>
      <c r="D2998" s="38">
        <v>45591.63028935185</v>
      </c>
      <c r="E2998" s="36" t="s">
        <v>160</v>
      </c>
      <c r="F2998" s="37" t="str">
        <f t="array" ref="F2998">IFERROR(XLOOKUP(E2998,Operadores!A:A,Operadores!B:B))</f>
        <v>ESTMANX</v>
      </c>
      <c r="G2998" s="36" t="s">
        <v>72</v>
      </c>
      <c r="H2998" s="39">
        <v>19.38998</v>
      </c>
      <c r="I2998" s="40">
        <v>145.0</v>
      </c>
      <c r="J2998" s="41">
        <f t="shared" si="5"/>
        <v>2811.5471</v>
      </c>
      <c r="K2998" s="37" t="str">
        <f t="array" ref="K2998">IFERROR(XLOOKUP(G2998,'Tipo de carga'!A:A,'Tipo de carga'!B:B))</f>
        <v>Autoabasto</v>
      </c>
      <c r="L2998" s="37">
        <f t="shared" si="2"/>
        <v>43</v>
      </c>
      <c r="M2998" s="37">
        <f t="shared" si="3"/>
        <v>26</v>
      </c>
      <c r="N2998" s="37">
        <f t="shared" si="4"/>
        <v>10</v>
      </c>
      <c r="O2998" s="37" t="str">
        <f t="array" ref="O2998">IFERROR(XLOOKUP(K2998,'Tipo de carga'!B:B,'Tipo de carga'!C:C))</f>
        <v>Diesel</v>
      </c>
    </row>
    <row r="2999">
      <c r="A2999" s="36">
        <v>1866.0</v>
      </c>
      <c r="B2999" s="37" t="str">
        <f>IFERROR(VLOOKUP(A2999,'asig octubre'!$A$2:$C$442,3,0))</f>
        <v>Pilgrims Tepo</v>
      </c>
      <c r="C2999" s="37" t="str">
        <f>IFERROR(VLOOKUP(A2999,'asig octubre'!$A$2:$B$442,2,0))</f>
        <v>EC-02</v>
      </c>
      <c r="D2999" s="38">
        <v>45591.621157407404</v>
      </c>
      <c r="E2999" s="36" t="s">
        <v>163</v>
      </c>
      <c r="F2999" s="37" t="str">
        <f t="array" ref="F2999">IFERROR(XLOOKUP(E2999,Operadores!A:A,Operadores!B:B))</f>
        <v>JORJON</v>
      </c>
      <c r="G2999" s="36" t="s">
        <v>72</v>
      </c>
      <c r="H2999" s="39">
        <v>19.38998</v>
      </c>
      <c r="I2999" s="40">
        <v>155.0</v>
      </c>
      <c r="J2999" s="41">
        <f t="shared" si="5"/>
        <v>3005.4469</v>
      </c>
      <c r="K2999" s="37" t="str">
        <f t="array" ref="K2999">IFERROR(XLOOKUP(G2999,'Tipo de carga'!A:A,'Tipo de carga'!B:B))</f>
        <v>Autoabasto</v>
      </c>
      <c r="L2999" s="37">
        <f t="shared" si="2"/>
        <v>43</v>
      </c>
      <c r="M2999" s="37">
        <f t="shared" si="3"/>
        <v>26</v>
      </c>
      <c r="N2999" s="37">
        <f t="shared" si="4"/>
        <v>10</v>
      </c>
      <c r="O2999" s="37" t="str">
        <f t="array" ref="O2999">IFERROR(XLOOKUP(K2999,'Tipo de carga'!B:B,'Tipo de carga'!C:C))</f>
        <v>Diesel</v>
      </c>
    </row>
    <row r="3000">
      <c r="A3000" s="36">
        <v>1900.0</v>
      </c>
      <c r="B3000" s="37" t="str">
        <f>IFERROR(VLOOKUP(A3000,'asig octubre'!$A$2:$C$442,3,0))</f>
        <v>Full Liver</v>
      </c>
      <c r="C3000" s="37" t="str">
        <f>IFERROR(VLOOKUP(A3000,'asig octubre'!$A$2:$B$442,2,0))</f>
        <v>EC-01</v>
      </c>
      <c r="D3000" s="38">
        <v>45591.60907407408</v>
      </c>
      <c r="E3000" s="36" t="s">
        <v>431</v>
      </c>
      <c r="F3000" s="37" t="str">
        <f t="array" ref="F3000">IFERROR(XLOOKUP(E3000,Operadores!A:A,Operadores!B:B))</f>
        <v>ANANOE</v>
      </c>
      <c r="G3000" s="36" t="s">
        <v>72</v>
      </c>
      <c r="H3000" s="39">
        <v>19.38998</v>
      </c>
      <c r="I3000" s="40">
        <v>31.0</v>
      </c>
      <c r="J3000" s="41">
        <f t="shared" si="5"/>
        <v>601.08938</v>
      </c>
      <c r="K3000" s="37" t="str">
        <f t="array" ref="K3000">IFERROR(XLOOKUP(G3000,'Tipo de carga'!A:A,'Tipo de carga'!B:B))</f>
        <v>Autoabasto</v>
      </c>
      <c r="L3000" s="37">
        <f t="shared" si="2"/>
        <v>43</v>
      </c>
      <c r="M3000" s="37">
        <f t="shared" si="3"/>
        <v>26</v>
      </c>
      <c r="N3000" s="37">
        <f t="shared" si="4"/>
        <v>10</v>
      </c>
      <c r="O3000" s="37" t="str">
        <f t="array" ref="O3000">IFERROR(XLOOKUP(K3000,'Tipo de carga'!B:B,'Tipo de carga'!C:C))</f>
        <v>Diesel</v>
      </c>
    </row>
    <row r="3001">
      <c r="A3001" s="36">
        <v>1860.0</v>
      </c>
      <c r="B3001" s="37" t="str">
        <f>IFERROR(VLOOKUP(A3001,'asig octubre'!$A$2:$C$442,3,0))</f>
        <v>Circuitos</v>
      </c>
      <c r="C3001" s="37" t="str">
        <f>IFERROR(VLOOKUP(A3001,'asig octubre'!$A$2:$B$442,2,0))</f>
        <v>EC-03</v>
      </c>
      <c r="D3001" s="38">
        <v>45591.60449074074</v>
      </c>
      <c r="E3001" s="36" t="s">
        <v>237</v>
      </c>
      <c r="F3001" s="37" t="str">
        <f t="array" ref="F3001">IFERROR(XLOOKUP(E3001,Operadores!A:A,Operadores!B:B))</f>
        <v>HUAIS</v>
      </c>
      <c r="G3001" s="36" t="s">
        <v>72</v>
      </c>
      <c r="H3001" s="39">
        <v>19.38998</v>
      </c>
      <c r="I3001" s="40">
        <v>76.0</v>
      </c>
      <c r="J3001" s="41">
        <f t="shared" si="5"/>
        <v>1473.63848</v>
      </c>
      <c r="K3001" s="37" t="str">
        <f t="array" ref="K3001">IFERROR(XLOOKUP(G3001,'Tipo de carga'!A:A,'Tipo de carga'!B:B))</f>
        <v>Autoabasto</v>
      </c>
      <c r="L3001" s="37">
        <f t="shared" si="2"/>
        <v>43</v>
      </c>
      <c r="M3001" s="37">
        <f t="shared" si="3"/>
        <v>26</v>
      </c>
      <c r="N3001" s="37">
        <f t="shared" si="4"/>
        <v>10</v>
      </c>
      <c r="O3001" s="37" t="str">
        <f t="array" ref="O3001">IFERROR(XLOOKUP(K3001,'Tipo de carga'!B:B,'Tipo de carga'!C:C))</f>
        <v>Diesel</v>
      </c>
    </row>
    <row r="3002">
      <c r="A3002" s="36">
        <v>1937.0</v>
      </c>
      <c r="B3002" s="37" t="str">
        <f>IFERROR(VLOOKUP(A3002,'asig octubre'!$A$2:$C$442,3,0))</f>
        <v>PISA Gdl</v>
      </c>
      <c r="C3002" s="37" t="str">
        <f>IFERROR(VLOOKUP(A3002,'asig octubre'!$A$2:$B$442,2,0))</f>
        <v>EC-06</v>
      </c>
      <c r="D3002" s="38">
        <v>45591.59741898148</v>
      </c>
      <c r="E3002" s="36" t="s">
        <v>543</v>
      </c>
      <c r="F3002" s="37" t="str">
        <f t="array" ref="F3002">IFERROR(XLOOKUP(E3002,Operadores!A:A,Operadores!B:B))</f>
        <v>CAMJOS</v>
      </c>
      <c r="G3002" s="36" t="s">
        <v>72</v>
      </c>
      <c r="H3002" s="39">
        <v>19.38998</v>
      </c>
      <c r="I3002" s="40">
        <v>28.0</v>
      </c>
      <c r="J3002" s="41">
        <f t="shared" si="5"/>
        <v>542.91944</v>
      </c>
      <c r="K3002" s="37" t="str">
        <f t="array" ref="K3002">IFERROR(XLOOKUP(G3002,'Tipo de carga'!A:A,'Tipo de carga'!B:B))</f>
        <v>Autoabasto</v>
      </c>
      <c r="L3002" s="37">
        <f t="shared" si="2"/>
        <v>43</v>
      </c>
      <c r="M3002" s="37">
        <f t="shared" si="3"/>
        <v>26</v>
      </c>
      <c r="N3002" s="37">
        <f t="shared" si="4"/>
        <v>10</v>
      </c>
      <c r="O3002" s="37" t="str">
        <f t="array" ref="O3002">IFERROR(XLOOKUP(K3002,'Tipo de carga'!B:B,'Tipo de carga'!C:C))</f>
        <v>Diesel</v>
      </c>
    </row>
    <row r="3003">
      <c r="A3003" s="36">
        <v>1767.0</v>
      </c>
      <c r="B3003" s="37" t="str">
        <f>IFERROR(VLOOKUP(A3003,'asig octubre'!$A$2:$C$442,3,0))</f>
        <v>Pilgrims Tepo</v>
      </c>
      <c r="C3003" s="37" t="str">
        <f>IFERROR(VLOOKUP(A3003,'asig octubre'!$A$2:$B$442,2,0))</f>
        <v>EC-02</v>
      </c>
      <c r="D3003" s="38">
        <v>45591.587013888886</v>
      </c>
      <c r="E3003" s="36" t="s">
        <v>375</v>
      </c>
      <c r="F3003" s="37" t="str">
        <f t="array" ref="F3003">IFERROR(XLOOKUP(E3003,Operadores!A:A,Operadores!B:B))</f>
        <v>ZENALB</v>
      </c>
      <c r="G3003" s="36" t="s">
        <v>72</v>
      </c>
      <c r="H3003" s="39">
        <v>19.38998</v>
      </c>
      <c r="I3003" s="40">
        <v>30.0</v>
      </c>
      <c r="J3003" s="41">
        <f t="shared" si="5"/>
        <v>581.6994</v>
      </c>
      <c r="K3003" s="37" t="str">
        <f t="array" ref="K3003">IFERROR(XLOOKUP(G3003,'Tipo de carga'!A:A,'Tipo de carga'!B:B))</f>
        <v>Autoabasto</v>
      </c>
      <c r="L3003" s="37">
        <f t="shared" si="2"/>
        <v>43</v>
      </c>
      <c r="M3003" s="37">
        <f t="shared" si="3"/>
        <v>26</v>
      </c>
      <c r="N3003" s="37">
        <f t="shared" si="4"/>
        <v>10</v>
      </c>
      <c r="O3003" s="37" t="str">
        <f t="array" ref="O3003">IFERROR(XLOOKUP(K3003,'Tipo de carga'!B:B,'Tipo de carga'!C:C))</f>
        <v>Diesel</v>
      </c>
    </row>
    <row r="3004">
      <c r="A3004" s="36">
        <v>2018.0</v>
      </c>
      <c r="B3004" s="37" t="str">
        <f>IFERROR(VLOOKUP(A3004,'asig octubre'!$A$2:$C$442,3,0))</f>
        <v>MeLi asignado SD</v>
      </c>
      <c r="C3004" s="37" t="str">
        <f>IFERROR(VLOOKUP(A3004,'asig octubre'!$A$2:$B$442,2,0))</f>
        <v>EC-05</v>
      </c>
      <c r="D3004" s="38">
        <v>45591.57795138889</v>
      </c>
      <c r="E3004" s="36" t="s">
        <v>407</v>
      </c>
      <c r="F3004" s="37" t="str">
        <f t="array" ref="F3004">IFERROR(XLOOKUP(E3004,Operadores!A:A,Operadores!B:B))</f>
        <v>BENMAX</v>
      </c>
      <c r="G3004" s="36" t="s">
        <v>72</v>
      </c>
      <c r="H3004" s="39">
        <v>19.38998</v>
      </c>
      <c r="I3004" s="40">
        <v>353.0</v>
      </c>
      <c r="J3004" s="41">
        <f t="shared" si="5"/>
        <v>6844.66294</v>
      </c>
      <c r="K3004" s="37" t="str">
        <f t="array" ref="K3004">IFERROR(XLOOKUP(G3004,'Tipo de carga'!A:A,'Tipo de carga'!B:B))</f>
        <v>Autoabasto</v>
      </c>
      <c r="L3004" s="37">
        <f t="shared" si="2"/>
        <v>43</v>
      </c>
      <c r="M3004" s="37">
        <f t="shared" si="3"/>
        <v>26</v>
      </c>
      <c r="N3004" s="37">
        <f t="shared" si="4"/>
        <v>10</v>
      </c>
      <c r="O3004" s="37" t="str">
        <f t="array" ref="O3004">IFERROR(XLOOKUP(K3004,'Tipo de carga'!B:B,'Tipo de carga'!C:C))</f>
        <v>Diesel</v>
      </c>
    </row>
    <row r="3005">
      <c r="A3005" s="36">
        <v>1937.0</v>
      </c>
      <c r="B3005" s="37" t="str">
        <f>IFERROR(VLOOKUP(A3005,'asig octubre'!$A$2:$C$442,3,0))</f>
        <v>PISA Gdl</v>
      </c>
      <c r="C3005" s="37" t="str">
        <f>IFERROR(VLOOKUP(A3005,'asig octubre'!$A$2:$B$442,2,0))</f>
        <v>EC-06</v>
      </c>
      <c r="D3005" s="38">
        <v>45591.56925925926</v>
      </c>
      <c r="E3005" s="36" t="s">
        <v>543</v>
      </c>
      <c r="F3005" s="37" t="str">
        <f t="array" ref="F3005">IFERROR(XLOOKUP(E3005,Operadores!A:A,Operadores!B:B))</f>
        <v>CAMJOS</v>
      </c>
      <c r="G3005" s="36" t="s">
        <v>72</v>
      </c>
      <c r="H3005" s="39">
        <v>19.38998</v>
      </c>
      <c r="I3005" s="40">
        <v>356.0</v>
      </c>
      <c r="J3005" s="41">
        <f t="shared" si="5"/>
        <v>6902.83288</v>
      </c>
      <c r="K3005" s="37" t="str">
        <f t="array" ref="K3005">IFERROR(XLOOKUP(G3005,'Tipo de carga'!A:A,'Tipo de carga'!B:B))</f>
        <v>Autoabasto</v>
      </c>
      <c r="L3005" s="37">
        <f t="shared" si="2"/>
        <v>43</v>
      </c>
      <c r="M3005" s="37">
        <f t="shared" si="3"/>
        <v>26</v>
      </c>
      <c r="N3005" s="37">
        <f t="shared" si="4"/>
        <v>10</v>
      </c>
      <c r="O3005" s="37" t="str">
        <f t="array" ref="O3005">IFERROR(XLOOKUP(K3005,'Tipo de carga'!B:B,'Tipo de carga'!C:C))</f>
        <v>Diesel</v>
      </c>
    </row>
    <row r="3006">
      <c r="A3006" s="36">
        <v>1639.0</v>
      </c>
      <c r="B3006" s="37" t="str">
        <f>IFERROR(VLOOKUP(A3006,'asig octubre'!$A$2:$C$442,3,0))</f>
        <v>Liverpool Local</v>
      </c>
      <c r="C3006" s="37" t="str">
        <f>IFERROR(VLOOKUP(A3006,'asig octubre'!$A$2:$B$442,2,0))</f>
        <v>EC-01</v>
      </c>
      <c r="D3006" s="38">
        <v>45591.53457175926</v>
      </c>
      <c r="E3006" s="36" t="s">
        <v>341</v>
      </c>
      <c r="F3006" s="37" t="str">
        <f t="array" ref="F3006">IFERROR(XLOOKUP(E3006,Operadores!A:A,Operadores!B:B))</f>
        <v>SALJO01</v>
      </c>
      <c r="G3006" s="36" t="s">
        <v>72</v>
      </c>
      <c r="H3006" s="39">
        <v>19.38998</v>
      </c>
      <c r="I3006" s="40">
        <v>616.0</v>
      </c>
      <c r="J3006" s="41">
        <f t="shared" si="5"/>
        <v>11944.22768</v>
      </c>
      <c r="K3006" s="37" t="str">
        <f t="array" ref="K3006">IFERROR(XLOOKUP(G3006,'Tipo de carga'!A:A,'Tipo de carga'!B:B))</f>
        <v>Autoabasto</v>
      </c>
      <c r="L3006" s="37">
        <f t="shared" si="2"/>
        <v>43</v>
      </c>
      <c r="M3006" s="37">
        <f t="shared" si="3"/>
        <v>26</v>
      </c>
      <c r="N3006" s="37">
        <f t="shared" si="4"/>
        <v>10</v>
      </c>
      <c r="O3006" s="37" t="str">
        <f t="array" ref="O3006">IFERROR(XLOOKUP(K3006,'Tipo de carga'!B:B,'Tipo de carga'!C:C))</f>
        <v>Diesel</v>
      </c>
    </row>
    <row r="3007">
      <c r="A3007" s="36">
        <v>1850.0</v>
      </c>
      <c r="B3007" s="37" t="str">
        <f>IFERROR(VLOOKUP(A3007,'asig octubre'!$A$2:$C$442,3,0))</f>
        <v>Circuitos</v>
      </c>
      <c r="C3007" s="37" t="str">
        <f>IFERROR(VLOOKUP(A3007,'asig octubre'!$A$2:$B$442,2,0))</f>
        <v>EC-03</v>
      </c>
      <c r="D3007" s="38">
        <v>45591.51320601852</v>
      </c>
      <c r="E3007" s="36" t="s">
        <v>487</v>
      </c>
      <c r="F3007" s="37" t="str">
        <f t="array" ref="F3007">IFERROR(XLOOKUP(E3007,Operadores!A:A,Operadores!B:B))</f>
        <v>DOMSAL</v>
      </c>
      <c r="G3007" s="36" t="s">
        <v>72</v>
      </c>
      <c r="H3007" s="39">
        <v>19.38998</v>
      </c>
      <c r="I3007" s="40">
        <v>304.0</v>
      </c>
      <c r="J3007" s="41">
        <f t="shared" si="5"/>
        <v>5894.55392</v>
      </c>
      <c r="K3007" s="37" t="str">
        <f t="array" ref="K3007">IFERROR(XLOOKUP(G3007,'Tipo de carga'!A:A,'Tipo de carga'!B:B))</f>
        <v>Autoabasto</v>
      </c>
      <c r="L3007" s="37">
        <f t="shared" si="2"/>
        <v>43</v>
      </c>
      <c r="M3007" s="37">
        <f t="shared" si="3"/>
        <v>26</v>
      </c>
      <c r="N3007" s="37">
        <f t="shared" si="4"/>
        <v>10</v>
      </c>
      <c r="O3007" s="37" t="str">
        <f t="array" ref="O3007">IFERROR(XLOOKUP(K3007,'Tipo de carga'!B:B,'Tipo de carga'!C:C))</f>
        <v>Diesel</v>
      </c>
    </row>
    <row r="3008">
      <c r="A3008" s="36">
        <v>2042.0</v>
      </c>
      <c r="B3008" s="37" t="str">
        <f>IFERROR(VLOOKUP(A3008,'asig octubre'!$A$2:$C$442,3,0))</f>
        <v>Available</v>
      </c>
      <c r="C3008" s="37" t="str">
        <f>IFERROR(VLOOKUP(A3008,'asig octubre'!$A$2:$B$442,2,0))</f>
        <v>TTE</v>
      </c>
      <c r="D3008" s="38">
        <v>45591.487662037034</v>
      </c>
      <c r="E3008" s="36" t="s">
        <v>228</v>
      </c>
      <c r="F3008" s="37" t="str">
        <f t="array" ref="F3008">IFERROR(XLOOKUP(E3008,Operadores!A:A,Operadores!B:B))</f>
        <v>ESCALA</v>
      </c>
      <c r="G3008" s="36" t="s">
        <v>72</v>
      </c>
      <c r="H3008" s="39">
        <v>19.38998</v>
      </c>
      <c r="I3008" s="40">
        <v>222.0</v>
      </c>
      <c r="J3008" s="41">
        <f t="shared" si="5"/>
        <v>4304.57556</v>
      </c>
      <c r="K3008" s="37" t="str">
        <f t="array" ref="K3008">IFERROR(XLOOKUP(G3008,'Tipo de carga'!A:A,'Tipo de carga'!B:B))</f>
        <v>Autoabasto</v>
      </c>
      <c r="L3008" s="37">
        <f t="shared" si="2"/>
        <v>43</v>
      </c>
      <c r="M3008" s="37">
        <f t="shared" si="3"/>
        <v>26</v>
      </c>
      <c r="N3008" s="37">
        <f t="shared" si="4"/>
        <v>10</v>
      </c>
      <c r="O3008" s="37" t="str">
        <f t="array" ref="O3008">IFERROR(XLOOKUP(K3008,'Tipo de carga'!B:B,'Tipo de carga'!C:C))</f>
        <v>Diesel</v>
      </c>
    </row>
    <row r="3009">
      <c r="A3009" s="36">
        <v>1870.0</v>
      </c>
      <c r="B3009" s="37" t="str">
        <f>IFERROR(VLOOKUP(A3009,'asig octubre'!$A$2:$C$442,3,0))</f>
        <v>Circuitos</v>
      </c>
      <c r="C3009" s="37" t="str">
        <f>IFERROR(VLOOKUP(A3009,'asig octubre'!$A$2:$B$442,2,0))</f>
        <v>EC-03</v>
      </c>
      <c r="D3009" s="38">
        <v>45591.475625</v>
      </c>
      <c r="E3009" s="36" t="s">
        <v>385</v>
      </c>
      <c r="F3009" s="37" t="str">
        <f t="array" ref="F3009">IFERROR(XLOOKUP(E3009,Operadores!A:A,Operadores!B:B))</f>
        <v>RIOFE</v>
      </c>
      <c r="G3009" s="36" t="s">
        <v>72</v>
      </c>
      <c r="H3009" s="39">
        <v>19.38998</v>
      </c>
      <c r="I3009" s="40">
        <v>420.0</v>
      </c>
      <c r="J3009" s="41">
        <f t="shared" si="5"/>
        <v>8143.7916</v>
      </c>
      <c r="K3009" s="37" t="str">
        <f t="array" ref="K3009">IFERROR(XLOOKUP(G3009,'Tipo de carga'!A:A,'Tipo de carga'!B:B))</f>
        <v>Autoabasto</v>
      </c>
      <c r="L3009" s="37">
        <f t="shared" si="2"/>
        <v>43</v>
      </c>
      <c r="M3009" s="37">
        <f t="shared" si="3"/>
        <v>26</v>
      </c>
      <c r="N3009" s="37">
        <f t="shared" si="4"/>
        <v>10</v>
      </c>
      <c r="O3009" s="37" t="str">
        <f t="array" ref="O3009">IFERROR(XLOOKUP(K3009,'Tipo de carga'!B:B,'Tipo de carga'!C:C))</f>
        <v>Diesel</v>
      </c>
    </row>
    <row r="3010">
      <c r="A3010" s="36">
        <v>2016.0</v>
      </c>
      <c r="B3010" s="37" t="str">
        <f>IFERROR(VLOOKUP(A3010,'asig octubre'!$A$2:$C$442,3,0))</f>
        <v>MeLi asignado SD</v>
      </c>
      <c r="C3010" s="37" t="str">
        <f>IFERROR(VLOOKUP(A3010,'asig octubre'!$A$2:$B$442,2,0))</f>
        <v>EC-05</v>
      </c>
      <c r="D3010" s="38">
        <v>45591.46225694445</v>
      </c>
      <c r="E3010" s="36" t="s">
        <v>161</v>
      </c>
      <c r="F3010" s="37" t="str">
        <f t="array" ref="F3010">IFERROR(XLOOKUP(E3010,Operadores!A:A,Operadores!B:B))</f>
        <v>SANART</v>
      </c>
      <c r="G3010" s="36" t="s">
        <v>72</v>
      </c>
      <c r="H3010" s="39">
        <v>19.38998</v>
      </c>
      <c r="I3010" s="40">
        <v>360.0</v>
      </c>
      <c r="J3010" s="41">
        <f t="shared" si="5"/>
        <v>6980.3928</v>
      </c>
      <c r="K3010" s="37" t="str">
        <f t="array" ref="K3010">IFERROR(XLOOKUP(G3010,'Tipo de carga'!A:A,'Tipo de carga'!B:B))</f>
        <v>Autoabasto</v>
      </c>
      <c r="L3010" s="37">
        <f t="shared" si="2"/>
        <v>43</v>
      </c>
      <c r="M3010" s="37">
        <f t="shared" si="3"/>
        <v>26</v>
      </c>
      <c r="N3010" s="37">
        <f t="shared" si="4"/>
        <v>10</v>
      </c>
      <c r="O3010" s="37" t="str">
        <f t="array" ref="O3010">IFERROR(XLOOKUP(K3010,'Tipo de carga'!B:B,'Tipo de carga'!C:C))</f>
        <v>Diesel</v>
      </c>
    </row>
    <row r="3011">
      <c r="A3011" s="36">
        <v>1994.0</v>
      </c>
      <c r="B3011" s="37" t="str">
        <f>IFERROR(VLOOKUP(A3011,'asig octubre'!$A$2:$C$442,3,0))</f>
        <v>MeLi Dedicado TD</v>
      </c>
      <c r="C3011" s="37" t="str">
        <f>IFERROR(VLOOKUP(A3011,'asig octubre'!$A$2:$B$442,2,0))</f>
        <v>EC-05</v>
      </c>
      <c r="D3011" s="38">
        <v>45591.45134259259</v>
      </c>
      <c r="E3011" s="36" t="s">
        <v>339</v>
      </c>
      <c r="F3011" s="37" t="str">
        <f t="array" ref="F3011">IFERROR(XLOOKUP(E3011,Operadores!A:A,Operadores!B:B))</f>
        <v>ESCJOR</v>
      </c>
      <c r="G3011" s="36" t="s">
        <v>72</v>
      </c>
      <c r="H3011" s="39">
        <v>19.38998</v>
      </c>
      <c r="I3011" s="40">
        <v>504.0</v>
      </c>
      <c r="J3011" s="41">
        <f t="shared" si="5"/>
        <v>9772.54992</v>
      </c>
      <c r="K3011" s="37" t="str">
        <f t="array" ref="K3011">IFERROR(XLOOKUP(G3011,'Tipo de carga'!A:A,'Tipo de carga'!B:B))</f>
        <v>Autoabasto</v>
      </c>
      <c r="L3011" s="37">
        <f t="shared" si="2"/>
        <v>43</v>
      </c>
      <c r="M3011" s="37">
        <f t="shared" si="3"/>
        <v>26</v>
      </c>
      <c r="N3011" s="37">
        <f t="shared" si="4"/>
        <v>10</v>
      </c>
      <c r="O3011" s="37" t="str">
        <f t="array" ref="O3011">IFERROR(XLOOKUP(K3011,'Tipo de carga'!B:B,'Tipo de carga'!C:C))</f>
        <v>Diesel</v>
      </c>
    </row>
    <row r="3012">
      <c r="A3012" s="36">
        <v>1831.0</v>
      </c>
      <c r="B3012" s="37" t="str">
        <f>IFERROR(VLOOKUP(A3012,'asig octubre'!$A$2:$C$442,3,0))</f>
        <v>Full Liver</v>
      </c>
      <c r="C3012" s="37" t="str">
        <f>IFERROR(VLOOKUP(A3012,'asig octubre'!$A$2:$B$442,2,0))</f>
        <v>EC-01</v>
      </c>
      <c r="D3012" s="38">
        <v>45591.44395833334</v>
      </c>
      <c r="E3012" s="36" t="s">
        <v>325</v>
      </c>
      <c r="F3012" s="37" t="str">
        <f t="array" ref="F3012">IFERROR(XLOOKUP(E3012,Operadores!A:A,Operadores!B:B))</f>
        <v>VELOSC</v>
      </c>
      <c r="G3012" s="36" t="s">
        <v>72</v>
      </c>
      <c r="H3012" s="39">
        <v>19.38998</v>
      </c>
      <c r="I3012" s="40">
        <v>660.0</v>
      </c>
      <c r="J3012" s="41">
        <f t="shared" si="5"/>
        <v>12797.3868</v>
      </c>
      <c r="K3012" s="37" t="str">
        <f t="array" ref="K3012">IFERROR(XLOOKUP(G3012,'Tipo de carga'!A:A,'Tipo de carga'!B:B))</f>
        <v>Autoabasto</v>
      </c>
      <c r="L3012" s="37">
        <f t="shared" si="2"/>
        <v>43</v>
      </c>
      <c r="M3012" s="37">
        <f t="shared" si="3"/>
        <v>26</v>
      </c>
      <c r="N3012" s="37">
        <f t="shared" si="4"/>
        <v>10</v>
      </c>
      <c r="O3012" s="37" t="str">
        <f t="array" ref="O3012">IFERROR(XLOOKUP(K3012,'Tipo de carga'!B:B,'Tipo de carga'!C:C))</f>
        <v>Diesel</v>
      </c>
    </row>
    <row r="3013">
      <c r="A3013" s="36">
        <v>1785.0</v>
      </c>
      <c r="B3013" s="37" t="str">
        <f>IFERROR(VLOOKUP(A3013,'asig octubre'!$A$2:$C$442,3,0))</f>
        <v>Patieros sucursal</v>
      </c>
      <c r="C3013" s="37" t="str">
        <f>IFERROR(VLOOKUP(A3013,'asig octubre'!$A$2:$B$442,2,0))</f>
        <v>EC-03</v>
      </c>
      <c r="D3013" s="38">
        <v>45591.44020833333</v>
      </c>
      <c r="E3013" s="36" t="s">
        <v>157</v>
      </c>
      <c r="F3013" s="37" t="str">
        <f t="array" ref="F3013">IFERROR(XLOOKUP(E3013,Operadores!A:A,Operadores!B:B))</f>
        <v>CRUAUR</v>
      </c>
      <c r="G3013" s="36" t="s">
        <v>72</v>
      </c>
      <c r="H3013" s="39">
        <v>19.38998</v>
      </c>
      <c r="I3013" s="40">
        <v>695.0</v>
      </c>
      <c r="J3013" s="41">
        <f t="shared" si="5"/>
        <v>13476.0361</v>
      </c>
      <c r="K3013" s="37" t="str">
        <f t="array" ref="K3013">IFERROR(XLOOKUP(G3013,'Tipo de carga'!A:A,'Tipo de carga'!B:B))</f>
        <v>Autoabasto</v>
      </c>
      <c r="L3013" s="37">
        <f t="shared" si="2"/>
        <v>43</v>
      </c>
      <c r="M3013" s="37">
        <f t="shared" si="3"/>
        <v>26</v>
      </c>
      <c r="N3013" s="37">
        <f t="shared" si="4"/>
        <v>10</v>
      </c>
      <c r="O3013" s="37" t="str">
        <f t="array" ref="O3013">IFERROR(XLOOKUP(K3013,'Tipo de carga'!B:B,'Tipo de carga'!C:C))</f>
        <v>Diesel</v>
      </c>
    </row>
    <row r="3014">
      <c r="A3014" s="36">
        <v>1959.0</v>
      </c>
      <c r="B3014" s="37" t="str">
        <f>IFERROR(VLOOKUP(A3014,'asig octubre'!$A$2:$C$442,3,0))</f>
        <v>Full Liver</v>
      </c>
      <c r="C3014" s="37" t="str">
        <f>IFERROR(VLOOKUP(A3014,'asig octubre'!$A$2:$B$442,2,0))</f>
        <v>EC-01</v>
      </c>
      <c r="D3014" s="38">
        <v>45591.42857638889</v>
      </c>
      <c r="E3014" s="36" t="s">
        <v>206</v>
      </c>
      <c r="F3014" s="37" t="str">
        <f t="array" ref="F3014">IFERROR(XLOOKUP(E3014,Operadores!A:A,Operadores!B:B))</f>
        <v>JARDAN</v>
      </c>
      <c r="G3014" s="36" t="s">
        <v>72</v>
      </c>
      <c r="H3014" s="39">
        <v>19.38998</v>
      </c>
      <c r="I3014" s="40">
        <v>399.0</v>
      </c>
      <c r="J3014" s="41">
        <f t="shared" si="5"/>
        <v>7736.60202</v>
      </c>
      <c r="K3014" s="37" t="str">
        <f t="array" ref="K3014">IFERROR(XLOOKUP(G3014,'Tipo de carga'!A:A,'Tipo de carga'!B:B))</f>
        <v>Autoabasto</v>
      </c>
      <c r="L3014" s="37">
        <f t="shared" si="2"/>
        <v>43</v>
      </c>
      <c r="M3014" s="37">
        <f t="shared" si="3"/>
        <v>26</v>
      </c>
      <c r="N3014" s="37">
        <f t="shared" si="4"/>
        <v>10</v>
      </c>
      <c r="O3014" s="37" t="str">
        <f t="array" ref="O3014">IFERROR(XLOOKUP(K3014,'Tipo de carga'!B:B,'Tipo de carga'!C:C))</f>
        <v>Diesel</v>
      </c>
    </row>
    <row r="3015">
      <c r="A3015" s="36">
        <v>1640.0</v>
      </c>
      <c r="B3015" s="37" t="str">
        <f>IFERROR(VLOOKUP(A3015,'asig octubre'!$A$2:$C$442,3,0))</f>
        <v>Liverpool Local</v>
      </c>
      <c r="C3015" s="37" t="str">
        <f>IFERROR(VLOOKUP(A3015,'asig octubre'!$A$2:$B$442,2,0))</f>
        <v>EC-01</v>
      </c>
      <c r="D3015" s="38">
        <v>45591.42853009259</v>
      </c>
      <c r="E3015" s="36" t="s">
        <v>524</v>
      </c>
      <c r="F3015" s="37" t="str">
        <f t="array" ref="F3015">IFERROR(XLOOKUP(E3015,Operadores!A:A,Operadores!B:B))</f>
        <v>ORDIGN01</v>
      </c>
      <c r="G3015" s="36" t="s">
        <v>72</v>
      </c>
      <c r="H3015" s="39">
        <v>19.38998</v>
      </c>
      <c r="I3015" s="40">
        <v>477.0</v>
      </c>
      <c r="J3015" s="41">
        <f t="shared" si="5"/>
        <v>9249.02046</v>
      </c>
      <c r="K3015" s="37" t="str">
        <f t="array" ref="K3015">IFERROR(XLOOKUP(G3015,'Tipo de carga'!A:A,'Tipo de carga'!B:B))</f>
        <v>Autoabasto</v>
      </c>
      <c r="L3015" s="37">
        <f t="shared" si="2"/>
        <v>43</v>
      </c>
      <c r="M3015" s="37">
        <f t="shared" si="3"/>
        <v>26</v>
      </c>
      <c r="N3015" s="37">
        <f t="shared" si="4"/>
        <v>10</v>
      </c>
      <c r="O3015" s="37" t="str">
        <f t="array" ref="O3015">IFERROR(XLOOKUP(K3015,'Tipo de carga'!B:B,'Tipo de carga'!C:C))</f>
        <v>Diesel</v>
      </c>
    </row>
    <row r="3016">
      <c r="A3016" s="36">
        <v>1859.0</v>
      </c>
      <c r="B3016" s="37" t="str">
        <f>IFERROR(VLOOKUP(A3016,'asig octubre'!$A$2:$C$442,3,0))</f>
        <v>Circuitos</v>
      </c>
      <c r="C3016" s="37" t="str">
        <f>IFERROR(VLOOKUP(A3016,'asig octubre'!$A$2:$B$442,2,0))</f>
        <v>EC-03</v>
      </c>
      <c r="D3016" s="38">
        <v>45591.41572916666</v>
      </c>
      <c r="E3016" s="36" t="s">
        <v>238</v>
      </c>
      <c r="F3016" s="37" t="str">
        <f t="array" ref="F3016">IFERROR(XLOOKUP(E3016,Operadores!A:A,Operadores!B:B))</f>
        <v>JIMMI</v>
      </c>
      <c r="G3016" s="36" t="s">
        <v>72</v>
      </c>
      <c r="H3016" s="39">
        <v>19.38998</v>
      </c>
      <c r="I3016" s="40">
        <v>672.0</v>
      </c>
      <c r="J3016" s="41">
        <f t="shared" si="5"/>
        <v>13030.06656</v>
      </c>
      <c r="K3016" s="37" t="str">
        <f t="array" ref="K3016">IFERROR(XLOOKUP(G3016,'Tipo de carga'!A:A,'Tipo de carga'!B:B))</f>
        <v>Autoabasto</v>
      </c>
      <c r="L3016" s="37">
        <f t="shared" si="2"/>
        <v>43</v>
      </c>
      <c r="M3016" s="37">
        <f t="shared" si="3"/>
        <v>26</v>
      </c>
      <c r="N3016" s="37">
        <f t="shared" si="4"/>
        <v>10</v>
      </c>
      <c r="O3016" s="37" t="str">
        <f t="array" ref="O3016">IFERROR(XLOOKUP(K3016,'Tipo de carga'!B:B,'Tipo de carga'!C:C))</f>
        <v>Diesel</v>
      </c>
    </row>
    <row r="3017">
      <c r="A3017" s="36">
        <v>1783.0</v>
      </c>
      <c r="B3017" s="37" t="str">
        <f>IFERROR(VLOOKUP(A3017,'asig octubre'!$A$2:$C$442,3,0))</f>
        <v>Liverpool Local</v>
      </c>
      <c r="C3017" s="37" t="str">
        <f>IFERROR(VLOOKUP(A3017,'asig octubre'!$A$2:$B$442,2,0))</f>
        <v>EC-01</v>
      </c>
      <c r="D3017" s="38">
        <v>45591.399560185186</v>
      </c>
      <c r="E3017" s="36" t="s">
        <v>470</v>
      </c>
      <c r="F3017" s="37" t="str">
        <f t="array" ref="F3017">IFERROR(XLOOKUP(E3017,Operadores!A:A,Operadores!B:B))</f>
        <v>MORBR</v>
      </c>
      <c r="G3017" s="36" t="s">
        <v>72</v>
      </c>
      <c r="H3017" s="39">
        <v>19.38998</v>
      </c>
      <c r="I3017" s="40">
        <v>724.0</v>
      </c>
      <c r="J3017" s="41">
        <f t="shared" si="5"/>
        <v>14038.34552</v>
      </c>
      <c r="K3017" s="37" t="str">
        <f t="array" ref="K3017">IFERROR(XLOOKUP(G3017,'Tipo de carga'!A:A,'Tipo de carga'!B:B))</f>
        <v>Autoabasto</v>
      </c>
      <c r="L3017" s="37">
        <f t="shared" si="2"/>
        <v>43</v>
      </c>
      <c r="M3017" s="37">
        <f t="shared" si="3"/>
        <v>26</v>
      </c>
      <c r="N3017" s="37">
        <f t="shared" si="4"/>
        <v>10</v>
      </c>
      <c r="O3017" s="37" t="str">
        <f t="array" ref="O3017">IFERROR(XLOOKUP(K3017,'Tipo de carga'!B:B,'Tipo de carga'!C:C))</f>
        <v>Diesel</v>
      </c>
    </row>
    <row r="3018">
      <c r="A3018" s="36">
        <v>2020.0</v>
      </c>
      <c r="B3018" s="37" t="str">
        <f>IFERROR(VLOOKUP(A3018,'asig octubre'!$A$2:$C$442,3,0))</f>
        <v>Available</v>
      </c>
      <c r="C3018" s="37" t="str">
        <f>IFERROR(VLOOKUP(A3018,'asig octubre'!$A$2:$B$442,2,0))</f>
        <v>TTE</v>
      </c>
      <c r="D3018" s="38">
        <v>45591.38673611111</v>
      </c>
      <c r="E3018" s="36" t="s">
        <v>164</v>
      </c>
      <c r="F3018" s="37" t="str">
        <f t="array" ref="F3018">IFERROR(XLOOKUP(E3018,Operadores!A:A,Operadores!B:B))</f>
        <v>MUÑOSC</v>
      </c>
      <c r="G3018" s="36" t="s">
        <v>72</v>
      </c>
      <c r="H3018" s="39">
        <v>19.38998</v>
      </c>
      <c r="I3018" s="40">
        <v>318.0</v>
      </c>
      <c r="J3018" s="41">
        <f t="shared" si="5"/>
        <v>6166.01364</v>
      </c>
      <c r="K3018" s="37" t="str">
        <f t="array" ref="K3018">IFERROR(XLOOKUP(G3018,'Tipo de carga'!A:A,'Tipo de carga'!B:B))</f>
        <v>Autoabasto</v>
      </c>
      <c r="L3018" s="37">
        <f t="shared" si="2"/>
        <v>43</v>
      </c>
      <c r="M3018" s="37">
        <f t="shared" si="3"/>
        <v>26</v>
      </c>
      <c r="N3018" s="37">
        <f t="shared" si="4"/>
        <v>10</v>
      </c>
      <c r="O3018" s="37" t="str">
        <f t="array" ref="O3018">IFERROR(XLOOKUP(K3018,'Tipo de carga'!B:B,'Tipo de carga'!C:C))</f>
        <v>Diesel</v>
      </c>
    </row>
    <row r="3019">
      <c r="A3019" s="36">
        <v>1823.0</v>
      </c>
      <c r="B3019" s="37" t="str">
        <f>IFERROR(VLOOKUP(A3019,'asig octubre'!$A$2:$C$442,3,0))</f>
        <v>Liverpool Local</v>
      </c>
      <c r="C3019" s="37" t="str">
        <f>IFERROR(VLOOKUP(A3019,'asig octubre'!$A$2:$B$442,2,0))</f>
        <v>EC-01</v>
      </c>
      <c r="D3019" s="38">
        <v>45591.350335648145</v>
      </c>
      <c r="E3019" s="36" t="s">
        <v>545</v>
      </c>
      <c r="F3019" s="37" t="str">
        <f t="array" ref="F3019">IFERROR(XLOOKUP(E3019,Operadores!A:A,Operadores!B:B))</f>
        <v>SANLUI01</v>
      </c>
      <c r="G3019" s="36" t="s">
        <v>72</v>
      </c>
      <c r="H3019" s="39">
        <v>19.38998</v>
      </c>
      <c r="I3019" s="40">
        <v>681.0</v>
      </c>
      <c r="J3019" s="41">
        <f t="shared" si="5"/>
        <v>13204.57638</v>
      </c>
      <c r="K3019" s="37" t="str">
        <f t="array" ref="K3019">IFERROR(XLOOKUP(G3019,'Tipo de carga'!A:A,'Tipo de carga'!B:B))</f>
        <v>Autoabasto</v>
      </c>
      <c r="L3019" s="37">
        <f t="shared" si="2"/>
        <v>43</v>
      </c>
      <c r="M3019" s="37">
        <f t="shared" si="3"/>
        <v>26</v>
      </c>
      <c r="N3019" s="37">
        <f t="shared" si="4"/>
        <v>10</v>
      </c>
      <c r="O3019" s="37" t="str">
        <f t="array" ref="O3019">IFERROR(XLOOKUP(K3019,'Tipo de carga'!B:B,'Tipo de carga'!C:C))</f>
        <v>Diesel</v>
      </c>
    </row>
    <row r="3020">
      <c r="A3020" s="36">
        <v>1693.0</v>
      </c>
      <c r="B3020" s="37" t="str">
        <f>IFERROR(VLOOKUP(A3020,'asig octubre'!$A$2:$C$442,3,0))</f>
        <v>Liverpool Local</v>
      </c>
      <c r="C3020" s="37" t="str">
        <f>IFERROR(VLOOKUP(A3020,'asig octubre'!$A$2:$B$442,2,0))</f>
        <v>EC-01</v>
      </c>
      <c r="D3020" s="38">
        <v>45591.32724537037</v>
      </c>
      <c r="E3020" s="36" t="s">
        <v>183</v>
      </c>
      <c r="F3020" s="37" t="str">
        <f t="array" ref="F3020">IFERROR(XLOOKUP(E3020,Operadores!A:A,Operadores!B:B))</f>
        <v>VARJUAX</v>
      </c>
      <c r="G3020" s="36" t="s">
        <v>72</v>
      </c>
      <c r="H3020" s="39">
        <v>19.38998</v>
      </c>
      <c r="I3020" s="40">
        <v>343.0</v>
      </c>
      <c r="J3020" s="41">
        <f t="shared" si="5"/>
        <v>6650.76314</v>
      </c>
      <c r="K3020" s="37" t="str">
        <f t="array" ref="K3020">IFERROR(XLOOKUP(G3020,'Tipo de carga'!A:A,'Tipo de carga'!B:B))</f>
        <v>Autoabasto</v>
      </c>
      <c r="L3020" s="37">
        <f t="shared" si="2"/>
        <v>43</v>
      </c>
      <c r="M3020" s="37">
        <f t="shared" si="3"/>
        <v>26</v>
      </c>
      <c r="N3020" s="37">
        <f t="shared" si="4"/>
        <v>10</v>
      </c>
      <c r="O3020" s="37" t="str">
        <f t="array" ref="O3020">IFERROR(XLOOKUP(K3020,'Tipo de carga'!B:B,'Tipo de carga'!C:C))</f>
        <v>Diesel</v>
      </c>
    </row>
    <row r="3021">
      <c r="A3021" s="36">
        <v>1993.0</v>
      </c>
      <c r="B3021" s="37" t="str">
        <f>IFERROR(VLOOKUP(A3021,'asig octubre'!$A$2:$C$442,3,0))</f>
        <v>MeLi Dedicado TD</v>
      </c>
      <c r="C3021" s="37" t="str">
        <f>IFERROR(VLOOKUP(A3021,'asig octubre'!$A$2:$B$442,2,0))</f>
        <v>EC-05</v>
      </c>
      <c r="D3021" s="38">
        <v>45591.324791666666</v>
      </c>
      <c r="E3021" s="36" t="s">
        <v>188</v>
      </c>
      <c r="F3021" s="37" t="str">
        <f t="array" ref="F3021">IFERROR(XLOOKUP(E3021,Operadores!A:A,Operadores!B:B))</f>
        <v>ZAMROB</v>
      </c>
      <c r="G3021" s="36" t="s">
        <v>72</v>
      </c>
      <c r="H3021" s="39">
        <v>19.38998</v>
      </c>
      <c r="I3021" s="40">
        <v>515.0</v>
      </c>
      <c r="J3021" s="41">
        <f t="shared" si="5"/>
        <v>9985.8397</v>
      </c>
      <c r="K3021" s="37" t="str">
        <f t="array" ref="K3021">IFERROR(XLOOKUP(G3021,'Tipo de carga'!A:A,'Tipo de carga'!B:B))</f>
        <v>Autoabasto</v>
      </c>
      <c r="L3021" s="37">
        <f t="shared" si="2"/>
        <v>43</v>
      </c>
      <c r="M3021" s="37">
        <f t="shared" si="3"/>
        <v>26</v>
      </c>
      <c r="N3021" s="37">
        <f t="shared" si="4"/>
        <v>10</v>
      </c>
      <c r="O3021" s="37" t="str">
        <f t="array" ref="O3021">IFERROR(XLOOKUP(K3021,'Tipo de carga'!B:B,'Tipo de carga'!C:C))</f>
        <v>Diesel</v>
      </c>
    </row>
    <row r="3022">
      <c r="A3022" s="36">
        <v>1963.0</v>
      </c>
      <c r="B3022" s="37" t="str">
        <f>IFERROR(VLOOKUP(A3022,'asig octubre'!$A$2:$C$442,3,0))</f>
        <v>MeLi Dedicado Merida</v>
      </c>
      <c r="C3022" s="37" t="str">
        <f>IFERROR(VLOOKUP(A3022,'asig octubre'!$A$2:$B$442,2,0))</f>
        <v>EC-05</v>
      </c>
      <c r="D3022" s="38">
        <v>45591.300775462965</v>
      </c>
      <c r="E3022" s="36" t="s">
        <v>240</v>
      </c>
      <c r="F3022" s="37" t="str">
        <f t="array" ref="F3022">IFERROR(XLOOKUP(E3022,Operadores!A:A,Operadores!B:B))</f>
        <v>ACOHER</v>
      </c>
      <c r="G3022" s="36" t="s">
        <v>72</v>
      </c>
      <c r="H3022" s="39">
        <v>19.38998</v>
      </c>
      <c r="I3022" s="40">
        <v>750.0</v>
      </c>
      <c r="J3022" s="41">
        <f t="shared" si="5"/>
        <v>14542.485</v>
      </c>
      <c r="K3022" s="37" t="str">
        <f t="array" ref="K3022">IFERROR(XLOOKUP(G3022,'Tipo de carga'!A:A,'Tipo de carga'!B:B))</f>
        <v>Autoabasto</v>
      </c>
      <c r="L3022" s="37">
        <f t="shared" si="2"/>
        <v>43</v>
      </c>
      <c r="M3022" s="37">
        <f t="shared" si="3"/>
        <v>26</v>
      </c>
      <c r="N3022" s="37">
        <f t="shared" si="4"/>
        <v>10</v>
      </c>
      <c r="O3022" s="37" t="str">
        <f t="array" ref="O3022">IFERROR(XLOOKUP(K3022,'Tipo de carga'!B:B,'Tipo de carga'!C:C))</f>
        <v>Diesel</v>
      </c>
    </row>
    <row r="3023">
      <c r="A3023" s="36">
        <v>1832.0</v>
      </c>
      <c r="B3023" s="37" t="str">
        <f>IFERROR(VLOOKUP(A3023,'asig octubre'!$A$2:$C$442,3,0))</f>
        <v>Liverpool Local</v>
      </c>
      <c r="C3023" s="37" t="str">
        <f>IFERROR(VLOOKUP(A3023,'asig octubre'!$A$2:$B$442,2,0))</f>
        <v>EC-01</v>
      </c>
      <c r="D3023" s="38">
        <v>45591.298263888886</v>
      </c>
      <c r="E3023" s="36" t="s">
        <v>546</v>
      </c>
      <c r="F3023" s="37" t="str">
        <f t="array" ref="F3023">IFERROR(XLOOKUP(E3023,Operadores!A:A,Operadores!B:B))</f>
        <v>FELJOS</v>
      </c>
      <c r="G3023" s="36" t="s">
        <v>72</v>
      </c>
      <c r="H3023" s="39">
        <v>19.38998</v>
      </c>
      <c r="I3023" s="40">
        <v>644.0</v>
      </c>
      <c r="J3023" s="41">
        <f t="shared" si="5"/>
        <v>12487.14712</v>
      </c>
      <c r="K3023" s="37" t="str">
        <f t="array" ref="K3023">IFERROR(XLOOKUP(G3023,'Tipo de carga'!A:A,'Tipo de carga'!B:B))</f>
        <v>Autoabasto</v>
      </c>
      <c r="L3023" s="37">
        <f t="shared" si="2"/>
        <v>43</v>
      </c>
      <c r="M3023" s="37">
        <f t="shared" si="3"/>
        <v>26</v>
      </c>
      <c r="N3023" s="37">
        <f t="shared" si="4"/>
        <v>10</v>
      </c>
      <c r="O3023" s="37" t="str">
        <f t="array" ref="O3023">IFERROR(XLOOKUP(K3023,'Tipo de carga'!B:B,'Tipo de carga'!C:C))</f>
        <v>Diesel</v>
      </c>
    </row>
    <row r="3024">
      <c r="A3024" s="36">
        <v>1946.0</v>
      </c>
      <c r="B3024" s="37" t="str">
        <f>IFERROR(VLOOKUP(A3024,'asig octubre'!$A$2:$C$442,3,0))</f>
        <v>MeLi asignado SD</v>
      </c>
      <c r="C3024" s="37" t="str">
        <f>IFERROR(VLOOKUP(A3024,'asig octubre'!$A$2:$B$442,2,0))</f>
        <v>EC-05</v>
      </c>
      <c r="D3024" s="38">
        <v>45591.283680555556</v>
      </c>
      <c r="E3024" s="36" t="s">
        <v>183</v>
      </c>
      <c r="F3024" s="37" t="str">
        <f t="array" ref="F3024">IFERROR(XLOOKUP(E3024,Operadores!A:A,Operadores!B:B))</f>
        <v>VARJUAX</v>
      </c>
      <c r="G3024" s="36" t="s">
        <v>72</v>
      </c>
      <c r="H3024" s="39">
        <v>19.38998</v>
      </c>
      <c r="I3024" s="40">
        <v>341.0</v>
      </c>
      <c r="J3024" s="41">
        <f t="shared" si="5"/>
        <v>6611.98318</v>
      </c>
      <c r="K3024" s="37" t="str">
        <f t="array" ref="K3024">IFERROR(XLOOKUP(G3024,'Tipo de carga'!A:A,'Tipo de carga'!B:B))</f>
        <v>Autoabasto</v>
      </c>
      <c r="L3024" s="37">
        <f t="shared" si="2"/>
        <v>43</v>
      </c>
      <c r="M3024" s="37">
        <f t="shared" si="3"/>
        <v>26</v>
      </c>
      <c r="N3024" s="37">
        <f t="shared" si="4"/>
        <v>10</v>
      </c>
      <c r="O3024" s="37" t="str">
        <f t="array" ref="O3024">IFERROR(XLOOKUP(K3024,'Tipo de carga'!B:B,'Tipo de carga'!C:C))</f>
        <v>Diesel</v>
      </c>
    </row>
    <row r="3025">
      <c r="A3025" s="36">
        <v>1998.0</v>
      </c>
      <c r="B3025" s="37" t="str">
        <f>IFERROR(VLOOKUP(A3025,'asig octubre'!$A$2:$C$442,3,0))</f>
        <v>MeLi Dedicado Merida</v>
      </c>
      <c r="C3025" s="37" t="str">
        <f>IFERROR(VLOOKUP(A3025,'asig octubre'!$A$2:$B$442,2,0))</f>
        <v>EC-05</v>
      </c>
      <c r="D3025" s="38">
        <v>45591.2759375</v>
      </c>
      <c r="E3025" s="36" t="s">
        <v>381</v>
      </c>
      <c r="F3025" s="37" t="str">
        <f t="array" ref="F3025">IFERROR(XLOOKUP(E3025,Operadores!A:A,Operadores!B:B))</f>
        <v>CHAJUA</v>
      </c>
      <c r="G3025" s="36" t="s">
        <v>72</v>
      </c>
      <c r="H3025" s="39">
        <v>19.38998</v>
      </c>
      <c r="I3025" s="40">
        <v>282.0</v>
      </c>
      <c r="J3025" s="41">
        <f t="shared" si="5"/>
        <v>5467.97436</v>
      </c>
      <c r="K3025" s="37" t="str">
        <f t="array" ref="K3025">IFERROR(XLOOKUP(G3025,'Tipo de carga'!A:A,'Tipo de carga'!B:B))</f>
        <v>Autoabasto</v>
      </c>
      <c r="L3025" s="37">
        <f t="shared" si="2"/>
        <v>43</v>
      </c>
      <c r="M3025" s="37">
        <f t="shared" si="3"/>
        <v>26</v>
      </c>
      <c r="N3025" s="37">
        <f t="shared" si="4"/>
        <v>10</v>
      </c>
      <c r="O3025" s="37" t="str">
        <f t="array" ref="O3025">IFERROR(XLOOKUP(K3025,'Tipo de carga'!B:B,'Tipo de carga'!C:C))</f>
        <v>Diesel</v>
      </c>
    </row>
    <row r="3026">
      <c r="A3026" s="36">
        <v>1974.0</v>
      </c>
      <c r="B3026" s="37" t="str">
        <f>IFERROR(VLOOKUP(A3026,'asig octubre'!$A$2:$C$442,3,0))</f>
        <v>MeLi asignado SD</v>
      </c>
      <c r="C3026" s="37" t="str">
        <f>IFERROR(VLOOKUP(A3026,'asig octubre'!$A$2:$B$442,2,0))</f>
        <v>EC-05</v>
      </c>
      <c r="D3026" s="38">
        <v>45591.26734953704</v>
      </c>
      <c r="E3026" s="36" t="s">
        <v>507</v>
      </c>
      <c r="F3026" s="37" t="str">
        <f t="array" ref="F3026">IFERROR(XLOOKUP(E3026,Operadores!A:A,Operadores!B:B))</f>
        <v>SOLBRI</v>
      </c>
      <c r="G3026" s="36" t="s">
        <v>72</v>
      </c>
      <c r="H3026" s="39">
        <v>19.38998</v>
      </c>
      <c r="I3026" s="40">
        <v>210.0</v>
      </c>
      <c r="J3026" s="41">
        <f t="shared" si="5"/>
        <v>4071.8958</v>
      </c>
      <c r="K3026" s="37" t="str">
        <f t="array" ref="K3026">IFERROR(XLOOKUP(G3026,'Tipo de carga'!A:A,'Tipo de carga'!B:B))</f>
        <v>Autoabasto</v>
      </c>
      <c r="L3026" s="37">
        <f t="shared" si="2"/>
        <v>43</v>
      </c>
      <c r="M3026" s="37">
        <f t="shared" si="3"/>
        <v>26</v>
      </c>
      <c r="N3026" s="37">
        <f t="shared" si="4"/>
        <v>10</v>
      </c>
      <c r="O3026" s="37" t="str">
        <f t="array" ref="O3026">IFERROR(XLOOKUP(K3026,'Tipo de carga'!B:B,'Tipo de carga'!C:C))</f>
        <v>Diesel</v>
      </c>
    </row>
    <row r="3027">
      <c r="A3027" s="36">
        <v>2015.0</v>
      </c>
      <c r="B3027" s="37" t="str">
        <f>IFERROR(VLOOKUP(A3027,'asig octubre'!$A$2:$C$442,3,0))</f>
        <v>MeLi asignado SD</v>
      </c>
      <c r="C3027" s="37" t="str">
        <f>IFERROR(VLOOKUP(A3027,'asig octubre'!$A$2:$B$442,2,0))</f>
        <v>EC-05</v>
      </c>
      <c r="D3027" s="38">
        <v>45591.26121527778</v>
      </c>
      <c r="E3027" s="36" t="s">
        <v>173</v>
      </c>
      <c r="F3027" s="37" t="str">
        <f t="array" ref="F3027">IFERROR(XLOOKUP(E3027,Operadores!A:A,Operadores!B:B))</f>
        <v>AGUMIG</v>
      </c>
      <c r="G3027" s="36" t="s">
        <v>72</v>
      </c>
      <c r="H3027" s="39">
        <v>19.38998</v>
      </c>
      <c r="I3027" s="40">
        <v>340.0</v>
      </c>
      <c r="J3027" s="41">
        <f t="shared" si="5"/>
        <v>6592.5932</v>
      </c>
      <c r="K3027" s="37" t="str">
        <f t="array" ref="K3027">IFERROR(XLOOKUP(G3027,'Tipo de carga'!A:A,'Tipo de carga'!B:B))</f>
        <v>Autoabasto</v>
      </c>
      <c r="L3027" s="37">
        <f t="shared" si="2"/>
        <v>43</v>
      </c>
      <c r="M3027" s="37">
        <f t="shared" si="3"/>
        <v>26</v>
      </c>
      <c r="N3027" s="37">
        <f t="shared" si="4"/>
        <v>10</v>
      </c>
      <c r="O3027" s="37" t="str">
        <f t="array" ref="O3027">IFERROR(XLOOKUP(K3027,'Tipo de carga'!B:B,'Tipo de carga'!C:C))</f>
        <v>Diesel</v>
      </c>
    </row>
    <row r="3028">
      <c r="A3028" s="36">
        <v>1981.0</v>
      </c>
      <c r="B3028" s="37" t="str">
        <f>IFERROR(VLOOKUP(A3028,'asig octubre'!$A$2:$C$442,3,0))</f>
        <v>MeLi asignado SD</v>
      </c>
      <c r="C3028" s="37" t="str">
        <f>IFERROR(VLOOKUP(A3028,'asig octubre'!$A$2:$B$442,2,0))</f>
        <v>EC-05</v>
      </c>
      <c r="D3028" s="38">
        <v>45591.25210648148</v>
      </c>
      <c r="E3028" s="36" t="s">
        <v>522</v>
      </c>
      <c r="F3028" s="37" t="str">
        <f t="array" ref="F3028">IFERROR(XLOOKUP(E3028,Operadores!A:A,Operadores!B:B))</f>
        <v>SORJUL</v>
      </c>
      <c r="G3028" s="36" t="s">
        <v>72</v>
      </c>
      <c r="H3028" s="39">
        <v>19.38998</v>
      </c>
      <c r="I3028" s="40">
        <v>416.0</v>
      </c>
      <c r="J3028" s="41">
        <f t="shared" si="5"/>
        <v>8066.23168</v>
      </c>
      <c r="K3028" s="37" t="str">
        <f t="array" ref="K3028">IFERROR(XLOOKUP(G3028,'Tipo de carga'!A:A,'Tipo de carga'!B:B))</f>
        <v>Autoabasto</v>
      </c>
      <c r="L3028" s="37">
        <f t="shared" si="2"/>
        <v>43</v>
      </c>
      <c r="M3028" s="37">
        <f t="shared" si="3"/>
        <v>26</v>
      </c>
      <c r="N3028" s="37">
        <f t="shared" si="4"/>
        <v>10</v>
      </c>
      <c r="O3028" s="37" t="str">
        <f t="array" ref="O3028">IFERROR(XLOOKUP(K3028,'Tipo de carga'!B:B,'Tipo de carga'!C:C))</f>
        <v>Diesel</v>
      </c>
    </row>
    <row r="3029">
      <c r="A3029" s="36">
        <v>2040.0</v>
      </c>
      <c r="B3029" s="37" t="str">
        <f>IFERROR(VLOOKUP(A3029,'asig octubre'!$A$2:$C$442,3,0))</f>
        <v>Liverpool Local</v>
      </c>
      <c r="C3029" s="37" t="str">
        <f>IFERROR(VLOOKUP(A3029,'asig octubre'!$A$2:$B$442,2,0))</f>
        <v>EC-01</v>
      </c>
      <c r="D3029" s="38">
        <v>45591.20508101852</v>
      </c>
      <c r="E3029" s="36" t="s">
        <v>430</v>
      </c>
      <c r="F3029" s="37" t="str">
        <f t="array" ref="F3029">IFERROR(XLOOKUP(E3029,Operadores!A:A,Operadores!B:B))</f>
        <v>GONAL01</v>
      </c>
      <c r="G3029" s="36" t="s">
        <v>72</v>
      </c>
      <c r="H3029" s="39">
        <v>19.38998</v>
      </c>
      <c r="I3029" s="40">
        <v>462.0</v>
      </c>
      <c r="J3029" s="41">
        <f t="shared" si="5"/>
        <v>8958.17076</v>
      </c>
      <c r="K3029" s="37" t="str">
        <f t="array" ref="K3029">IFERROR(XLOOKUP(G3029,'Tipo de carga'!A:A,'Tipo de carga'!B:B))</f>
        <v>Autoabasto</v>
      </c>
      <c r="L3029" s="37">
        <f t="shared" si="2"/>
        <v>43</v>
      </c>
      <c r="M3029" s="37">
        <f t="shared" si="3"/>
        <v>26</v>
      </c>
      <c r="N3029" s="37">
        <f t="shared" si="4"/>
        <v>10</v>
      </c>
      <c r="O3029" s="37" t="str">
        <f t="array" ref="O3029">IFERROR(XLOOKUP(K3029,'Tipo de carga'!B:B,'Tipo de carga'!C:C))</f>
        <v>Diesel</v>
      </c>
    </row>
    <row r="3030">
      <c r="A3030" s="36">
        <v>2004.0</v>
      </c>
      <c r="B3030" s="37" t="str">
        <f>IFERROR(VLOOKUP(A3030,'asig octubre'!$A$2:$C$442,3,0))</f>
        <v>MeLi asignado SD</v>
      </c>
      <c r="C3030" s="37" t="str">
        <f>IFERROR(VLOOKUP(A3030,'asig octubre'!$A$2:$B$442,2,0))</f>
        <v>EC-05</v>
      </c>
      <c r="D3030" s="38">
        <v>45591.18886574074</v>
      </c>
      <c r="E3030" s="36" t="s">
        <v>175</v>
      </c>
      <c r="F3030" s="37" t="str">
        <f t="array" ref="F3030">IFERROR(XLOOKUP(E3030,Operadores!A:A,Operadores!B:B))</f>
        <v>PERRIC</v>
      </c>
      <c r="G3030" s="36" t="s">
        <v>72</v>
      </c>
      <c r="H3030" s="39">
        <v>19.38998</v>
      </c>
      <c r="I3030" s="40">
        <v>220.0</v>
      </c>
      <c r="J3030" s="41">
        <f t="shared" si="5"/>
        <v>4265.7956</v>
      </c>
      <c r="K3030" s="37" t="str">
        <f t="array" ref="K3030">IFERROR(XLOOKUP(G3030,'Tipo de carga'!A:A,'Tipo de carga'!B:B))</f>
        <v>Autoabasto</v>
      </c>
      <c r="L3030" s="37">
        <f t="shared" si="2"/>
        <v>43</v>
      </c>
      <c r="M3030" s="37">
        <f t="shared" si="3"/>
        <v>26</v>
      </c>
      <c r="N3030" s="37">
        <f t="shared" si="4"/>
        <v>10</v>
      </c>
      <c r="O3030" s="37" t="str">
        <f t="array" ref="O3030">IFERROR(XLOOKUP(K3030,'Tipo de carga'!B:B,'Tipo de carga'!C:C))</f>
        <v>Diesel</v>
      </c>
    </row>
    <row r="3031">
      <c r="A3031" s="36">
        <v>2045.0</v>
      </c>
      <c r="B3031" s="37" t="str">
        <f>IFERROR(VLOOKUP(A3031,'asig octubre'!$A$2:$C$442,3,0))</f>
        <v>Liverpool Local</v>
      </c>
      <c r="C3031" s="37" t="str">
        <f>IFERROR(VLOOKUP(A3031,'asig octubre'!$A$2:$B$442,2,0))</f>
        <v>EC-01</v>
      </c>
      <c r="D3031" s="38">
        <v>45591.167962962965</v>
      </c>
      <c r="E3031" s="36" t="s">
        <v>334</v>
      </c>
      <c r="F3031" s="37" t="str">
        <f t="array" ref="F3031">IFERROR(XLOOKUP(E3031,Operadores!A:A,Operadores!B:B))</f>
        <v>LOPJAV</v>
      </c>
      <c r="G3031" s="36" t="s">
        <v>72</v>
      </c>
      <c r="H3031" s="39">
        <v>19.38998</v>
      </c>
      <c r="I3031" s="40">
        <v>740.0</v>
      </c>
      <c r="J3031" s="41">
        <f t="shared" si="5"/>
        <v>14348.5852</v>
      </c>
      <c r="K3031" s="37" t="str">
        <f t="array" ref="K3031">IFERROR(XLOOKUP(G3031,'Tipo de carga'!A:A,'Tipo de carga'!B:B))</f>
        <v>Autoabasto</v>
      </c>
      <c r="L3031" s="37">
        <f t="shared" si="2"/>
        <v>43</v>
      </c>
      <c r="M3031" s="37">
        <f t="shared" si="3"/>
        <v>26</v>
      </c>
      <c r="N3031" s="37">
        <f t="shared" si="4"/>
        <v>10</v>
      </c>
      <c r="O3031" s="37" t="str">
        <f t="array" ref="O3031">IFERROR(XLOOKUP(K3031,'Tipo de carga'!B:B,'Tipo de carga'!C:C))</f>
        <v>Diesel</v>
      </c>
    </row>
    <row r="3032">
      <c r="A3032" s="36">
        <v>1896.0</v>
      </c>
      <c r="B3032" s="37" t="str">
        <f>IFERROR(VLOOKUP(A3032,'asig octubre'!$A$2:$C$442,3,0))</f>
        <v>Circuitos</v>
      </c>
      <c r="C3032" s="37" t="str">
        <f>IFERROR(VLOOKUP(A3032,'asig octubre'!$A$2:$B$442,2,0))</f>
        <v>EC-03</v>
      </c>
      <c r="D3032" s="38">
        <v>45591.164085648146</v>
      </c>
      <c r="E3032" s="36" t="s">
        <v>353</v>
      </c>
      <c r="F3032" s="37" t="str">
        <f t="array" ref="F3032">IFERROR(XLOOKUP(E3032,Operadores!A:A,Operadores!B:B))</f>
        <v>CUAALV</v>
      </c>
      <c r="G3032" s="36" t="s">
        <v>72</v>
      </c>
      <c r="H3032" s="39">
        <v>19.38998</v>
      </c>
      <c r="I3032" s="40">
        <v>650.0</v>
      </c>
      <c r="J3032" s="41">
        <f t="shared" si="5"/>
        <v>12603.487</v>
      </c>
      <c r="K3032" s="37" t="str">
        <f t="array" ref="K3032">IFERROR(XLOOKUP(G3032,'Tipo de carga'!A:A,'Tipo de carga'!B:B))</f>
        <v>Autoabasto</v>
      </c>
      <c r="L3032" s="37">
        <f t="shared" si="2"/>
        <v>43</v>
      </c>
      <c r="M3032" s="37">
        <f t="shared" si="3"/>
        <v>26</v>
      </c>
      <c r="N3032" s="37">
        <f t="shared" si="4"/>
        <v>10</v>
      </c>
      <c r="O3032" s="37" t="str">
        <f t="array" ref="O3032">IFERROR(XLOOKUP(K3032,'Tipo de carga'!B:B,'Tipo de carga'!C:C))</f>
        <v>Diesel</v>
      </c>
    </row>
    <row r="3033">
      <c r="A3033" s="36">
        <v>2027.0</v>
      </c>
      <c r="B3033" s="37" t="str">
        <f>IFERROR(VLOOKUP(A3033,'asig octubre'!$A$2:$C$442,3,0))</f>
        <v>Available</v>
      </c>
      <c r="C3033" s="37" t="str">
        <f>IFERROR(VLOOKUP(A3033,'asig octubre'!$A$2:$B$442,2,0))</f>
        <v>TTE</v>
      </c>
      <c r="D3033" s="38">
        <v>45591.14440972222</v>
      </c>
      <c r="E3033" s="36" t="s">
        <v>223</v>
      </c>
      <c r="F3033" s="37" t="str">
        <f t="array" ref="F3033">IFERROR(XLOOKUP(E3033,Operadores!A:A,Operadores!B:B))</f>
        <v>GARMAR02</v>
      </c>
      <c r="G3033" s="36" t="s">
        <v>72</v>
      </c>
      <c r="H3033" s="39">
        <v>19.38998</v>
      </c>
      <c r="I3033" s="40">
        <v>298.0</v>
      </c>
      <c r="J3033" s="41">
        <f t="shared" si="5"/>
        <v>5778.21404</v>
      </c>
      <c r="K3033" s="37" t="str">
        <f t="array" ref="K3033">IFERROR(XLOOKUP(G3033,'Tipo de carga'!A:A,'Tipo de carga'!B:B))</f>
        <v>Autoabasto</v>
      </c>
      <c r="L3033" s="37">
        <f t="shared" si="2"/>
        <v>43</v>
      </c>
      <c r="M3033" s="37">
        <f t="shared" si="3"/>
        <v>26</v>
      </c>
      <c r="N3033" s="37">
        <f t="shared" si="4"/>
        <v>10</v>
      </c>
      <c r="O3033" s="37" t="str">
        <f t="array" ref="O3033">IFERROR(XLOOKUP(K3033,'Tipo de carga'!B:B,'Tipo de carga'!C:C))</f>
        <v>Diesel</v>
      </c>
    </row>
    <row r="3034">
      <c r="A3034" s="36">
        <v>1943.0</v>
      </c>
      <c r="B3034" s="37" t="str">
        <f>IFERROR(VLOOKUP(A3034,'asig octubre'!$A$2:$C$442,3,0))</f>
        <v>Circuitos</v>
      </c>
      <c r="C3034" s="37" t="str">
        <f>IFERROR(VLOOKUP(A3034,'asig octubre'!$A$2:$B$442,2,0))</f>
        <v>EC-03</v>
      </c>
      <c r="D3034" s="38">
        <v>45591.13346064815</v>
      </c>
      <c r="E3034" s="36" t="s">
        <v>329</v>
      </c>
      <c r="F3034" s="37" t="str">
        <f t="array" ref="F3034">IFERROR(XLOOKUP(E3034,Operadores!A:A,Operadores!B:B))</f>
        <v>RODRAU01</v>
      </c>
      <c r="G3034" s="36" t="s">
        <v>72</v>
      </c>
      <c r="H3034" s="39">
        <v>19.38998</v>
      </c>
      <c r="I3034" s="40">
        <v>378.0</v>
      </c>
      <c r="J3034" s="41">
        <f t="shared" si="5"/>
        <v>7329.41244</v>
      </c>
      <c r="K3034" s="37" t="str">
        <f t="array" ref="K3034">IFERROR(XLOOKUP(G3034,'Tipo de carga'!A:A,'Tipo de carga'!B:B))</f>
        <v>Autoabasto</v>
      </c>
      <c r="L3034" s="37">
        <f t="shared" si="2"/>
        <v>43</v>
      </c>
      <c r="M3034" s="37">
        <f t="shared" si="3"/>
        <v>26</v>
      </c>
      <c r="N3034" s="37">
        <f t="shared" si="4"/>
        <v>10</v>
      </c>
      <c r="O3034" s="37" t="str">
        <f t="array" ref="O3034">IFERROR(XLOOKUP(K3034,'Tipo de carga'!B:B,'Tipo de carga'!C:C))</f>
        <v>Diesel</v>
      </c>
    </row>
    <row r="3035">
      <c r="A3035" s="36">
        <v>1901.0</v>
      </c>
      <c r="B3035" s="37" t="str">
        <f>IFERROR(VLOOKUP(A3035,'asig octubre'!$A$2:$C$442,3,0))</f>
        <v>Pipas</v>
      </c>
      <c r="C3035" s="37" t="str">
        <f>IFERROR(VLOOKUP(A3035,'asig octubre'!$A$2:$B$442,2,0))</f>
        <v>EC-02</v>
      </c>
      <c r="D3035" s="38">
        <v>45591.121828703705</v>
      </c>
      <c r="E3035" s="36" t="s">
        <v>411</v>
      </c>
      <c r="F3035" s="37" t="str">
        <f t="array" ref="F3035">IFERROR(XLOOKUP(E3035,Operadores!A:A,Operadores!B:B))</f>
        <v>APODA</v>
      </c>
      <c r="G3035" s="36" t="s">
        <v>72</v>
      </c>
      <c r="H3035" s="39">
        <v>19.38998</v>
      </c>
      <c r="I3035" s="40">
        <v>985.0</v>
      </c>
      <c r="J3035" s="41">
        <f t="shared" si="5"/>
        <v>19099.1303</v>
      </c>
      <c r="K3035" s="37" t="str">
        <f t="array" ref="K3035">IFERROR(XLOOKUP(G3035,'Tipo de carga'!A:A,'Tipo de carga'!B:B))</f>
        <v>Autoabasto</v>
      </c>
      <c r="L3035" s="37">
        <f t="shared" si="2"/>
        <v>43</v>
      </c>
      <c r="M3035" s="37">
        <f t="shared" si="3"/>
        <v>26</v>
      </c>
      <c r="N3035" s="37">
        <f t="shared" si="4"/>
        <v>10</v>
      </c>
      <c r="O3035" s="37" t="str">
        <f t="array" ref="O3035">IFERROR(XLOOKUP(K3035,'Tipo de carga'!B:B,'Tipo de carga'!C:C))</f>
        <v>Diesel</v>
      </c>
    </row>
    <row r="3036">
      <c r="A3036" s="36">
        <v>1984.0</v>
      </c>
      <c r="B3036" s="37" t="str">
        <f>IFERROR(VLOOKUP(A3036,'asig octubre'!$A$2:$C$442,3,0))</f>
        <v>MeLi Dedicado TD</v>
      </c>
      <c r="C3036" s="37" t="str">
        <f>IFERROR(VLOOKUP(A3036,'asig octubre'!$A$2:$B$442,2,0))</f>
        <v>EC-05</v>
      </c>
      <c r="D3036" s="38">
        <v>45591.12167824074</v>
      </c>
      <c r="E3036" s="36" t="s">
        <v>308</v>
      </c>
      <c r="F3036" s="37" t="str">
        <f t="array" ref="F3036">IFERROR(XLOOKUP(E3036,Operadores!A:A,Operadores!B:B))</f>
        <v>DELBL</v>
      </c>
      <c r="G3036" s="36" t="s">
        <v>72</v>
      </c>
      <c r="H3036" s="39">
        <v>19.38998</v>
      </c>
      <c r="I3036" s="40">
        <v>745.0</v>
      </c>
      <c r="J3036" s="41">
        <f t="shared" si="5"/>
        <v>14445.5351</v>
      </c>
      <c r="K3036" s="37" t="str">
        <f t="array" ref="K3036">IFERROR(XLOOKUP(G3036,'Tipo de carga'!A:A,'Tipo de carga'!B:B))</f>
        <v>Autoabasto</v>
      </c>
      <c r="L3036" s="37">
        <f t="shared" si="2"/>
        <v>43</v>
      </c>
      <c r="M3036" s="37">
        <f t="shared" si="3"/>
        <v>26</v>
      </c>
      <c r="N3036" s="37">
        <f t="shared" si="4"/>
        <v>10</v>
      </c>
      <c r="O3036" s="37" t="str">
        <f t="array" ref="O3036">IFERROR(XLOOKUP(K3036,'Tipo de carga'!B:B,'Tipo de carga'!C:C))</f>
        <v>Diesel</v>
      </c>
    </row>
    <row r="3037">
      <c r="A3037" s="36">
        <v>1849.0</v>
      </c>
      <c r="B3037" s="37" t="str">
        <f>IFERROR(VLOOKUP(A3037,'asig octubre'!$A$2:$C$442,3,0))</f>
        <v>Circuitos</v>
      </c>
      <c r="C3037" s="37" t="str">
        <f>IFERROR(VLOOKUP(A3037,'asig octubre'!$A$2:$B$442,2,0))</f>
        <v>EC-03</v>
      </c>
      <c r="D3037" s="38">
        <v>45591.106782407405</v>
      </c>
      <c r="E3037" s="36" t="s">
        <v>528</v>
      </c>
      <c r="F3037" s="37" t="str">
        <f t="array" ref="F3037">IFERROR(XLOOKUP(E3037,Operadores!A:A,Operadores!B:B))</f>
        <v>GOMJOV</v>
      </c>
      <c r="G3037" s="36" t="s">
        <v>72</v>
      </c>
      <c r="H3037" s="39">
        <v>19.38998</v>
      </c>
      <c r="I3037" s="40">
        <v>937.0</v>
      </c>
      <c r="J3037" s="41">
        <f t="shared" si="5"/>
        <v>18168.41126</v>
      </c>
      <c r="K3037" s="37" t="str">
        <f t="array" ref="K3037">IFERROR(XLOOKUP(G3037,'Tipo de carga'!A:A,'Tipo de carga'!B:B))</f>
        <v>Autoabasto</v>
      </c>
      <c r="L3037" s="37">
        <f t="shared" si="2"/>
        <v>43</v>
      </c>
      <c r="M3037" s="37">
        <f t="shared" si="3"/>
        <v>26</v>
      </c>
      <c r="N3037" s="37">
        <f t="shared" si="4"/>
        <v>10</v>
      </c>
      <c r="O3037" s="37" t="str">
        <f t="array" ref="O3037">IFERROR(XLOOKUP(K3037,'Tipo de carga'!B:B,'Tipo de carga'!C:C))</f>
        <v>Diesel</v>
      </c>
    </row>
    <row r="3038">
      <c r="A3038" s="36">
        <v>1988.0</v>
      </c>
      <c r="B3038" s="37" t="str">
        <f>IFERROR(VLOOKUP(A3038,'asig octubre'!$A$2:$C$442,3,0))</f>
        <v>MeLi asignado SD</v>
      </c>
      <c r="C3038" s="37" t="str">
        <f>IFERROR(VLOOKUP(A3038,'asig octubre'!$A$2:$B$442,2,0))</f>
        <v>EC-05</v>
      </c>
      <c r="D3038" s="38">
        <v>45591.103217592594</v>
      </c>
      <c r="E3038" s="36" t="s">
        <v>404</v>
      </c>
      <c r="F3038" s="37" t="str">
        <f t="array" ref="F3038">IFERROR(XLOOKUP(E3038,Operadores!A:A,Operadores!B:B))</f>
        <v>CHAJOE</v>
      </c>
      <c r="G3038" s="36" t="s">
        <v>72</v>
      </c>
      <c r="H3038" s="39">
        <v>19.38998</v>
      </c>
      <c r="I3038" s="40">
        <v>827.0</v>
      </c>
      <c r="J3038" s="41">
        <f t="shared" si="5"/>
        <v>16035.51346</v>
      </c>
      <c r="K3038" s="37" t="str">
        <f t="array" ref="K3038">IFERROR(XLOOKUP(G3038,'Tipo de carga'!A:A,'Tipo de carga'!B:B))</f>
        <v>Autoabasto</v>
      </c>
      <c r="L3038" s="37">
        <f t="shared" si="2"/>
        <v>43</v>
      </c>
      <c r="M3038" s="37">
        <f t="shared" si="3"/>
        <v>26</v>
      </c>
      <c r="N3038" s="37">
        <f t="shared" si="4"/>
        <v>10</v>
      </c>
      <c r="O3038" s="37" t="str">
        <f t="array" ref="O3038">IFERROR(XLOOKUP(K3038,'Tipo de carga'!B:B,'Tipo de carga'!C:C))</f>
        <v>Diesel</v>
      </c>
    </row>
    <row r="3039">
      <c r="A3039" s="36">
        <v>1836.0</v>
      </c>
      <c r="B3039" s="37" t="str">
        <f>IFERROR(VLOOKUP(A3039,'asig octubre'!$A$2:$C$442,3,0))</f>
        <v>Full Liver</v>
      </c>
      <c r="C3039" s="37" t="str">
        <f>IFERROR(VLOOKUP(A3039,'asig octubre'!$A$2:$B$442,2,0))</f>
        <v>EC-01</v>
      </c>
      <c r="D3039" s="38">
        <v>45591.08513888889</v>
      </c>
      <c r="E3039" s="36" t="s">
        <v>297</v>
      </c>
      <c r="F3039" s="37" t="str">
        <f t="array" ref="F3039">IFERROR(XLOOKUP(E3039,Operadores!A:A,Operadores!B:B))</f>
        <v>HUEAR</v>
      </c>
      <c r="G3039" s="36" t="s">
        <v>72</v>
      </c>
      <c r="H3039" s="39">
        <v>19.38998</v>
      </c>
      <c r="I3039" s="40">
        <v>535.0</v>
      </c>
      <c r="J3039" s="41">
        <f t="shared" si="5"/>
        <v>10373.6393</v>
      </c>
      <c r="K3039" s="37" t="str">
        <f t="array" ref="K3039">IFERROR(XLOOKUP(G3039,'Tipo de carga'!A:A,'Tipo de carga'!B:B))</f>
        <v>Autoabasto</v>
      </c>
      <c r="L3039" s="37">
        <f t="shared" si="2"/>
        <v>43</v>
      </c>
      <c r="M3039" s="37">
        <f t="shared" si="3"/>
        <v>26</v>
      </c>
      <c r="N3039" s="37">
        <f t="shared" si="4"/>
        <v>10</v>
      </c>
      <c r="O3039" s="37" t="str">
        <f t="array" ref="O3039">IFERROR(XLOOKUP(K3039,'Tipo de carga'!B:B,'Tipo de carga'!C:C))</f>
        <v>Diesel</v>
      </c>
    </row>
    <row r="3040">
      <c r="A3040" s="36">
        <v>1936.0</v>
      </c>
      <c r="B3040" s="37" t="str">
        <f>IFERROR(VLOOKUP(A3040,'asig octubre'!$A$2:$C$442,3,0))</f>
        <v>Circuitos</v>
      </c>
      <c r="C3040" s="37" t="str">
        <f>IFERROR(VLOOKUP(A3040,'asig octubre'!$A$2:$B$442,2,0))</f>
        <v>EC-03</v>
      </c>
      <c r="D3040" s="38">
        <v>45591.07681712963</v>
      </c>
      <c r="E3040" s="36" t="s">
        <v>209</v>
      </c>
      <c r="F3040" s="37" t="str">
        <f t="array" ref="F3040">IFERROR(XLOOKUP(E3040,Operadores!A:A,Operadores!B:B))</f>
        <v>OCAMA</v>
      </c>
      <c r="G3040" s="36" t="s">
        <v>72</v>
      </c>
      <c r="H3040" s="39">
        <v>19.38998</v>
      </c>
      <c r="I3040" s="40">
        <v>270.0</v>
      </c>
      <c r="J3040" s="41">
        <f t="shared" si="5"/>
        <v>5235.2946</v>
      </c>
      <c r="K3040" s="37" t="str">
        <f t="array" ref="K3040">IFERROR(XLOOKUP(G3040,'Tipo de carga'!A:A,'Tipo de carga'!B:B))</f>
        <v>Autoabasto</v>
      </c>
      <c r="L3040" s="37">
        <f t="shared" si="2"/>
        <v>43</v>
      </c>
      <c r="M3040" s="37">
        <f t="shared" si="3"/>
        <v>26</v>
      </c>
      <c r="N3040" s="37">
        <f t="shared" si="4"/>
        <v>10</v>
      </c>
      <c r="O3040" s="37" t="str">
        <f t="array" ref="O3040">IFERROR(XLOOKUP(K3040,'Tipo de carga'!B:B,'Tipo de carga'!C:C))</f>
        <v>Diesel</v>
      </c>
    </row>
    <row r="3041">
      <c r="A3041" s="36">
        <v>1828.0</v>
      </c>
      <c r="B3041" s="37" t="str">
        <f>IFERROR(VLOOKUP(A3041,'asig octubre'!$A$2:$C$442,3,0))</f>
        <v>Circuitos Mty</v>
      </c>
      <c r="C3041" s="37" t="str">
        <f>IFERROR(VLOOKUP(A3041,'asig octubre'!$A$2:$B$442,2,0))</f>
        <v>EC-07</v>
      </c>
      <c r="D3041" s="38">
        <v>45591.062523148146</v>
      </c>
      <c r="E3041" s="36" t="s">
        <v>414</v>
      </c>
      <c r="F3041" s="37" t="str">
        <f t="array" ref="F3041">IFERROR(XLOOKUP(E3041,Operadores!A:A,Operadores!B:B))</f>
        <v>CRUBE</v>
      </c>
      <c r="G3041" s="36" t="s">
        <v>72</v>
      </c>
      <c r="H3041" s="39">
        <v>19.38998</v>
      </c>
      <c r="I3041" s="40">
        <v>725.0</v>
      </c>
      <c r="J3041" s="41">
        <f t="shared" si="5"/>
        <v>14057.7355</v>
      </c>
      <c r="K3041" s="37" t="str">
        <f t="array" ref="K3041">IFERROR(XLOOKUP(G3041,'Tipo de carga'!A:A,'Tipo de carga'!B:B))</f>
        <v>Autoabasto</v>
      </c>
      <c r="L3041" s="37">
        <f t="shared" si="2"/>
        <v>43</v>
      </c>
      <c r="M3041" s="37">
        <f t="shared" si="3"/>
        <v>26</v>
      </c>
      <c r="N3041" s="37">
        <f t="shared" si="4"/>
        <v>10</v>
      </c>
      <c r="O3041" s="37" t="str">
        <f t="array" ref="O3041">IFERROR(XLOOKUP(K3041,'Tipo de carga'!B:B,'Tipo de carga'!C:C))</f>
        <v>Diesel</v>
      </c>
    </row>
    <row r="3042">
      <c r="A3042" s="36">
        <v>2002.0</v>
      </c>
      <c r="B3042" s="37" t="str">
        <f>IFERROR(VLOOKUP(A3042,'asig octubre'!$A$2:$C$442,3,0))</f>
        <v>MeLi Dedicado Merida</v>
      </c>
      <c r="C3042" s="37" t="str">
        <f>IFERROR(VLOOKUP(A3042,'asig octubre'!$A$2:$B$442,2,0))</f>
        <v>EC-05</v>
      </c>
      <c r="D3042" s="38">
        <v>45591.05978009259</v>
      </c>
      <c r="E3042" s="36" t="s">
        <v>547</v>
      </c>
      <c r="F3042" s="37" t="str">
        <f t="array" ref="F3042">IFERROR(XLOOKUP(E3042,Operadores!A:A,Operadores!B:B))</f>
        <v>CERDAV</v>
      </c>
      <c r="G3042" s="36" t="s">
        <v>72</v>
      </c>
      <c r="H3042" s="39">
        <v>19.38998</v>
      </c>
      <c r="I3042" s="40">
        <v>233.0</v>
      </c>
      <c r="J3042" s="41">
        <f t="shared" si="5"/>
        <v>4517.86534</v>
      </c>
      <c r="K3042" s="37" t="str">
        <f t="array" ref="K3042">IFERROR(XLOOKUP(G3042,'Tipo de carga'!A:A,'Tipo de carga'!B:B))</f>
        <v>Autoabasto</v>
      </c>
      <c r="L3042" s="37">
        <f t="shared" si="2"/>
        <v>43</v>
      </c>
      <c r="M3042" s="37">
        <f t="shared" si="3"/>
        <v>26</v>
      </c>
      <c r="N3042" s="37">
        <f t="shared" si="4"/>
        <v>10</v>
      </c>
      <c r="O3042" s="37" t="str">
        <f t="array" ref="O3042">IFERROR(XLOOKUP(K3042,'Tipo de carga'!B:B,'Tipo de carga'!C:C))</f>
        <v>Diesel</v>
      </c>
    </row>
    <row r="3043">
      <c r="A3043" s="36">
        <v>1858.0</v>
      </c>
      <c r="B3043" s="37" t="str">
        <f>IFERROR(VLOOKUP(A3043,'asig octubre'!$A$2:$C$442,3,0))</f>
        <v>Peñafiel Tecamac</v>
      </c>
      <c r="C3043" s="37" t="str">
        <f>IFERROR(VLOOKUP(A3043,'asig octubre'!$A$2:$B$442,2,0))</f>
        <v>EC-02</v>
      </c>
      <c r="D3043" s="38">
        <v>45591.04148148148</v>
      </c>
      <c r="E3043" s="36" t="s">
        <v>432</v>
      </c>
      <c r="F3043" s="37" t="str">
        <f t="array" ref="F3043">IFERROR(XLOOKUP(E3043,Operadores!A:A,Operadores!B:B))</f>
        <v>CALPED</v>
      </c>
      <c r="G3043" s="36" t="s">
        <v>72</v>
      </c>
      <c r="H3043" s="39">
        <v>19.38998</v>
      </c>
      <c r="I3043" s="40">
        <v>7.0</v>
      </c>
      <c r="J3043" s="41">
        <f t="shared" si="5"/>
        <v>135.72986</v>
      </c>
      <c r="K3043" s="37" t="str">
        <f t="array" ref="K3043">IFERROR(XLOOKUP(G3043,'Tipo de carga'!A:A,'Tipo de carga'!B:B))</f>
        <v>Autoabasto</v>
      </c>
      <c r="L3043" s="37">
        <f t="shared" si="2"/>
        <v>43</v>
      </c>
      <c r="M3043" s="37">
        <f t="shared" si="3"/>
        <v>26</v>
      </c>
      <c r="N3043" s="37">
        <f t="shared" si="4"/>
        <v>10</v>
      </c>
      <c r="O3043" s="37" t="str">
        <f t="array" ref="O3043">IFERROR(XLOOKUP(K3043,'Tipo de carga'!B:B,'Tipo de carga'!C:C))</f>
        <v>Diesel</v>
      </c>
    </row>
    <row r="3044">
      <c r="A3044" s="36">
        <v>1858.0</v>
      </c>
      <c r="B3044" s="37" t="str">
        <f>IFERROR(VLOOKUP(A3044,'asig octubre'!$A$2:$C$442,3,0))</f>
        <v>Peñafiel Tecamac</v>
      </c>
      <c r="C3044" s="37" t="str">
        <f>IFERROR(VLOOKUP(A3044,'asig octubre'!$A$2:$B$442,2,0))</f>
        <v>EC-02</v>
      </c>
      <c r="D3044" s="38">
        <v>45591.03734953704</v>
      </c>
      <c r="E3044" s="36" t="s">
        <v>432</v>
      </c>
      <c r="F3044" s="37" t="str">
        <f t="array" ref="F3044">IFERROR(XLOOKUP(E3044,Operadores!A:A,Operadores!B:B))</f>
        <v>CALPED</v>
      </c>
      <c r="G3044" s="36" t="s">
        <v>72</v>
      </c>
      <c r="H3044" s="39">
        <v>19.38998</v>
      </c>
      <c r="I3044" s="40">
        <v>318.0</v>
      </c>
      <c r="J3044" s="41">
        <f t="shared" si="5"/>
        <v>6166.01364</v>
      </c>
      <c r="K3044" s="37" t="str">
        <f t="array" ref="K3044">IFERROR(XLOOKUP(G3044,'Tipo de carga'!A:A,'Tipo de carga'!B:B))</f>
        <v>Autoabasto</v>
      </c>
      <c r="L3044" s="37">
        <f t="shared" si="2"/>
        <v>43</v>
      </c>
      <c r="M3044" s="37">
        <f t="shared" si="3"/>
        <v>26</v>
      </c>
      <c r="N3044" s="37">
        <f t="shared" si="4"/>
        <v>10</v>
      </c>
      <c r="O3044" s="37" t="str">
        <f t="array" ref="O3044">IFERROR(XLOOKUP(K3044,'Tipo de carga'!B:B,'Tipo de carga'!C:C))</f>
        <v>Diesel</v>
      </c>
    </row>
    <row r="3045">
      <c r="A3045" s="36">
        <v>1762.0</v>
      </c>
      <c r="B3045" s="37" t="str">
        <f>IFERROR(VLOOKUP(A3045,'asig octubre'!$A$2:$C$442,3,0))</f>
        <v>Peñafiel Tecamac</v>
      </c>
      <c r="C3045" s="37" t="str">
        <f>IFERROR(VLOOKUP(A3045,'asig octubre'!$A$2:$B$442,2,0))</f>
        <v>EC-02</v>
      </c>
      <c r="D3045" s="38">
        <v>45591.030324074076</v>
      </c>
      <c r="E3045" s="36" t="s">
        <v>192</v>
      </c>
      <c r="F3045" s="37" t="str">
        <f t="array" ref="F3045">IFERROR(XLOOKUP(E3045,Operadores!A:A,Operadores!B:B))</f>
        <v>RODRO01</v>
      </c>
      <c r="G3045" s="36" t="s">
        <v>72</v>
      </c>
      <c r="H3045" s="39">
        <v>19.38998</v>
      </c>
      <c r="I3045" s="40">
        <v>440.0</v>
      </c>
      <c r="J3045" s="41">
        <f t="shared" si="5"/>
        <v>8531.5912</v>
      </c>
      <c r="K3045" s="37" t="str">
        <f t="array" ref="K3045">IFERROR(XLOOKUP(G3045,'Tipo de carga'!A:A,'Tipo de carga'!B:B))</f>
        <v>Autoabasto</v>
      </c>
      <c r="L3045" s="37">
        <f t="shared" si="2"/>
        <v>43</v>
      </c>
      <c r="M3045" s="37">
        <f t="shared" si="3"/>
        <v>26</v>
      </c>
      <c r="N3045" s="37">
        <f t="shared" si="4"/>
        <v>10</v>
      </c>
      <c r="O3045" s="37" t="str">
        <f t="array" ref="O3045">IFERROR(XLOOKUP(K3045,'Tipo de carga'!B:B,'Tipo de carga'!C:C))</f>
        <v>Diesel</v>
      </c>
    </row>
    <row r="3046">
      <c r="A3046" s="36">
        <v>1951.0</v>
      </c>
      <c r="B3046" s="37" t="str">
        <f>IFERROR(VLOOKUP(A3046,'asig octubre'!$A$2:$C$442,3,0))</f>
        <v>MeLi Dedicado TD</v>
      </c>
      <c r="C3046" s="37" t="str">
        <f>IFERROR(VLOOKUP(A3046,'asig octubre'!$A$2:$B$442,2,0))</f>
        <v>EC-05</v>
      </c>
      <c r="D3046" s="38">
        <v>45591.021944444445</v>
      </c>
      <c r="E3046" s="36" t="s">
        <v>196</v>
      </c>
      <c r="F3046" s="37" t="str">
        <f t="array" ref="F3046">IFERROR(XLOOKUP(E3046,Operadores!A:A,Operadores!B:B))</f>
        <v>HERJOS07</v>
      </c>
      <c r="G3046" s="36" t="s">
        <v>72</v>
      </c>
      <c r="H3046" s="39">
        <v>19.38998</v>
      </c>
      <c r="I3046" s="40">
        <v>353.0</v>
      </c>
      <c r="J3046" s="41">
        <f t="shared" si="5"/>
        <v>6844.66294</v>
      </c>
      <c r="K3046" s="37" t="str">
        <f t="array" ref="K3046">IFERROR(XLOOKUP(G3046,'Tipo de carga'!A:A,'Tipo de carga'!B:B))</f>
        <v>Autoabasto</v>
      </c>
      <c r="L3046" s="37">
        <f t="shared" si="2"/>
        <v>43</v>
      </c>
      <c r="M3046" s="37">
        <f t="shared" si="3"/>
        <v>26</v>
      </c>
      <c r="N3046" s="37">
        <f t="shared" si="4"/>
        <v>10</v>
      </c>
      <c r="O3046" s="37" t="str">
        <f t="array" ref="O3046">IFERROR(XLOOKUP(K3046,'Tipo de carga'!B:B,'Tipo de carga'!C:C))</f>
        <v>Diesel</v>
      </c>
    </row>
    <row r="3047">
      <c r="A3047" s="36">
        <v>1983.0</v>
      </c>
      <c r="B3047" s="37" t="str">
        <f>IFERROR(VLOOKUP(A3047,'asig octubre'!$A$2:$C$442,3,0))</f>
        <v>MeLi Dedicado TD</v>
      </c>
      <c r="C3047" s="37" t="str">
        <f>IFERROR(VLOOKUP(A3047,'asig octubre'!$A$2:$B$442,2,0))</f>
        <v>EC-05</v>
      </c>
      <c r="D3047" s="38">
        <v>45591.01292824074</v>
      </c>
      <c r="E3047" s="36" t="s">
        <v>239</v>
      </c>
      <c r="F3047" s="37" t="str">
        <f t="array" ref="F3047">IFERROR(XLOOKUP(E3047,Operadores!A:A,Operadores!B:B))</f>
        <v>BONAR</v>
      </c>
      <c r="G3047" s="36" t="s">
        <v>72</v>
      </c>
      <c r="H3047" s="39">
        <v>19.38998</v>
      </c>
      <c r="I3047" s="40">
        <v>750.0</v>
      </c>
      <c r="J3047" s="41">
        <f t="shared" si="5"/>
        <v>14542.485</v>
      </c>
      <c r="K3047" s="37" t="str">
        <f t="array" ref="K3047">IFERROR(XLOOKUP(G3047,'Tipo de carga'!A:A,'Tipo de carga'!B:B))</f>
        <v>Autoabasto</v>
      </c>
      <c r="L3047" s="37">
        <f t="shared" si="2"/>
        <v>43</v>
      </c>
      <c r="M3047" s="37">
        <f t="shared" si="3"/>
        <v>26</v>
      </c>
      <c r="N3047" s="37">
        <f t="shared" si="4"/>
        <v>10</v>
      </c>
      <c r="O3047" s="37" t="str">
        <f t="array" ref="O3047">IFERROR(XLOOKUP(K3047,'Tipo de carga'!B:B,'Tipo de carga'!C:C))</f>
        <v>Diesel</v>
      </c>
    </row>
    <row r="3048">
      <c r="A3048" s="36">
        <v>1975.0</v>
      </c>
      <c r="B3048" s="37" t="str">
        <f>IFERROR(VLOOKUP(A3048,'asig octubre'!$A$2:$C$442,3,0))</f>
        <v>Sayer Sencillo</v>
      </c>
      <c r="C3048" s="37" t="str">
        <f>IFERROR(VLOOKUP(A3048,'asig octubre'!$A$2:$B$442,2,0))</f>
        <v>EC-04</v>
      </c>
      <c r="D3048" s="38">
        <v>45591.83001157407</v>
      </c>
      <c r="E3048" s="36" t="s">
        <v>76</v>
      </c>
      <c r="F3048" s="37" t="str">
        <f t="array" ref="F3048">IFERROR(XLOOKUP(E3048,Operadores!A:A,Operadores!B:B))</f>
        <v>GALSA</v>
      </c>
      <c r="G3048" s="36" t="s">
        <v>19</v>
      </c>
      <c r="H3048" s="39">
        <v>19.41584</v>
      </c>
      <c r="I3048" s="40">
        <v>140.0</v>
      </c>
      <c r="J3048" s="41">
        <f t="shared" si="5"/>
        <v>2718.2176</v>
      </c>
      <c r="K3048" s="37" t="str">
        <f t="array" ref="K3048">IFERROR(XLOOKUP(G3048,'Tipo de carga'!A:A,'Tipo de carga'!B:B))</f>
        <v>Autoabasto</v>
      </c>
      <c r="L3048" s="37">
        <f t="shared" si="2"/>
        <v>43</v>
      </c>
      <c r="M3048" s="37">
        <f t="shared" si="3"/>
        <v>26</v>
      </c>
      <c r="N3048" s="37">
        <f t="shared" si="4"/>
        <v>10</v>
      </c>
      <c r="O3048" s="37" t="str">
        <f t="array" ref="O3048">IFERROR(XLOOKUP(K3048,'Tipo de carga'!B:B,'Tipo de carga'!C:C))</f>
        <v>Diesel</v>
      </c>
    </row>
    <row r="3049">
      <c r="A3049" s="36">
        <v>1741.0</v>
      </c>
      <c r="B3049" s="37" t="str">
        <f>IFERROR(VLOOKUP(A3049,'asig octubre'!$A$2:$C$442,3,0))</f>
        <v>Circuitos</v>
      </c>
      <c r="C3049" s="37" t="str">
        <f>IFERROR(VLOOKUP(A3049,'asig octubre'!$A$2:$B$442,2,0))</f>
        <v>EC-03</v>
      </c>
      <c r="D3049" s="38">
        <v>45591.80100694444</v>
      </c>
      <c r="E3049" s="36" t="s">
        <v>266</v>
      </c>
      <c r="F3049" s="37" t="str">
        <f t="array" ref="F3049">IFERROR(XLOOKUP(E3049,Operadores!A:A,Operadores!B:B))</f>
        <v>HERROB</v>
      </c>
      <c r="G3049" s="36" t="s">
        <v>19</v>
      </c>
      <c r="H3049" s="39">
        <v>19.41584</v>
      </c>
      <c r="I3049" s="40">
        <v>410.0</v>
      </c>
      <c r="J3049" s="41">
        <f t="shared" si="5"/>
        <v>7960.4944</v>
      </c>
      <c r="K3049" s="37" t="str">
        <f t="array" ref="K3049">IFERROR(XLOOKUP(G3049,'Tipo de carga'!A:A,'Tipo de carga'!B:B))</f>
        <v>Autoabasto</v>
      </c>
      <c r="L3049" s="37">
        <f t="shared" si="2"/>
        <v>43</v>
      </c>
      <c r="M3049" s="37">
        <f t="shared" si="3"/>
        <v>26</v>
      </c>
      <c r="N3049" s="37">
        <f t="shared" si="4"/>
        <v>10</v>
      </c>
      <c r="O3049" s="37" t="str">
        <f t="array" ref="O3049">IFERROR(XLOOKUP(K3049,'Tipo de carga'!B:B,'Tipo de carga'!C:C))</f>
        <v>Diesel</v>
      </c>
    </row>
    <row r="3050">
      <c r="A3050" s="36">
        <v>1869.0</v>
      </c>
      <c r="B3050" s="37" t="str">
        <f>IFERROR(VLOOKUP(A3050,'asig octubre'!$A$2:$C$442,3,0))</f>
        <v>Circuitos</v>
      </c>
      <c r="C3050" s="37" t="str">
        <f>IFERROR(VLOOKUP(A3050,'asig octubre'!$A$2:$B$442,2,0))</f>
        <v>EC-03</v>
      </c>
      <c r="D3050" s="38">
        <v>45591.75708333333</v>
      </c>
      <c r="E3050" s="36" t="s">
        <v>271</v>
      </c>
      <c r="F3050" s="37" t="str">
        <f t="array" ref="F3050">IFERROR(XLOOKUP(E3050,Operadores!A:A,Operadores!B:B))</f>
        <v>MERUBA</v>
      </c>
      <c r="G3050" s="36" t="s">
        <v>19</v>
      </c>
      <c r="H3050" s="39">
        <v>19.41584</v>
      </c>
      <c r="I3050" s="40">
        <v>330.0</v>
      </c>
      <c r="J3050" s="41">
        <f t="shared" si="5"/>
        <v>6407.2272</v>
      </c>
      <c r="K3050" s="37" t="str">
        <f t="array" ref="K3050">IFERROR(XLOOKUP(G3050,'Tipo de carga'!A:A,'Tipo de carga'!B:B))</f>
        <v>Autoabasto</v>
      </c>
      <c r="L3050" s="37">
        <f t="shared" si="2"/>
        <v>43</v>
      </c>
      <c r="M3050" s="37">
        <f t="shared" si="3"/>
        <v>26</v>
      </c>
      <c r="N3050" s="37">
        <f t="shared" si="4"/>
        <v>10</v>
      </c>
      <c r="O3050" s="37" t="str">
        <f t="array" ref="O3050">IFERROR(XLOOKUP(K3050,'Tipo de carga'!B:B,'Tipo de carga'!C:C))</f>
        <v>Diesel</v>
      </c>
    </row>
    <row r="3051">
      <c r="A3051" s="36">
        <v>1665.0</v>
      </c>
      <c r="B3051" s="37" t="str">
        <f>IFERROR(VLOOKUP(A3051,'asig octubre'!$A$2:$C$442,3,0))</f>
        <v>Protans</v>
      </c>
      <c r="C3051" s="37" t="str">
        <f>IFERROR(VLOOKUP(A3051,'asig octubre'!$A$2:$B$442,2,0))</f>
        <v>EC-03</v>
      </c>
      <c r="D3051" s="38">
        <v>45591.74763888889</v>
      </c>
      <c r="E3051" s="36" t="s">
        <v>153</v>
      </c>
      <c r="F3051" s="37" t="str">
        <f t="array" ref="F3051">IFERROR(XLOOKUP(E3051,Operadores!A:A,Operadores!B:B))</f>
        <v>LECJOS</v>
      </c>
      <c r="G3051" s="36" t="s">
        <v>19</v>
      </c>
      <c r="H3051" s="39">
        <v>19.41584</v>
      </c>
      <c r="I3051" s="40">
        <v>621.0</v>
      </c>
      <c r="J3051" s="41">
        <f t="shared" si="5"/>
        <v>12057.23664</v>
      </c>
      <c r="K3051" s="37" t="str">
        <f t="array" ref="K3051">IFERROR(XLOOKUP(G3051,'Tipo de carga'!A:A,'Tipo de carga'!B:B))</f>
        <v>Autoabasto</v>
      </c>
      <c r="L3051" s="37">
        <f t="shared" si="2"/>
        <v>43</v>
      </c>
      <c r="M3051" s="37">
        <f t="shared" si="3"/>
        <v>26</v>
      </c>
      <c r="N3051" s="37">
        <f t="shared" si="4"/>
        <v>10</v>
      </c>
      <c r="O3051" s="37" t="str">
        <f t="array" ref="O3051">IFERROR(XLOOKUP(K3051,'Tipo de carga'!B:B,'Tipo de carga'!C:C))</f>
        <v>Diesel</v>
      </c>
    </row>
    <row r="3052">
      <c r="A3052" s="36">
        <v>1967.0</v>
      </c>
      <c r="B3052" s="37" t="str">
        <f>IFERROR(VLOOKUP(A3052,'asig octubre'!$A$2:$C$442,3,0))</f>
        <v>Sayer Sencillo</v>
      </c>
      <c r="C3052" s="37" t="str">
        <f>IFERROR(VLOOKUP(A3052,'asig octubre'!$A$2:$B$442,2,0))</f>
        <v>EC-04</v>
      </c>
      <c r="D3052" s="38">
        <v>45591.56348379629</v>
      </c>
      <c r="E3052" s="36" t="s">
        <v>30</v>
      </c>
      <c r="F3052" s="37" t="str">
        <f t="array" ref="F3052">IFERROR(XLOOKUP(E3052,Operadores!A:A,Operadores!B:B))</f>
        <v>BARMIGX</v>
      </c>
      <c r="G3052" s="36" t="s">
        <v>19</v>
      </c>
      <c r="H3052" s="39">
        <v>19.41584</v>
      </c>
      <c r="I3052" s="40">
        <v>650.0</v>
      </c>
      <c r="J3052" s="41">
        <f t="shared" si="5"/>
        <v>12620.296</v>
      </c>
      <c r="K3052" s="37" t="str">
        <f t="array" ref="K3052">IFERROR(XLOOKUP(G3052,'Tipo de carga'!A:A,'Tipo de carga'!B:B))</f>
        <v>Autoabasto</v>
      </c>
      <c r="L3052" s="37">
        <f t="shared" si="2"/>
        <v>43</v>
      </c>
      <c r="M3052" s="37">
        <f t="shared" si="3"/>
        <v>26</v>
      </c>
      <c r="N3052" s="37">
        <f t="shared" si="4"/>
        <v>10</v>
      </c>
      <c r="O3052" s="37" t="str">
        <f t="array" ref="O3052">IFERROR(XLOOKUP(K3052,'Tipo de carga'!B:B,'Tipo de carga'!C:C))</f>
        <v>Diesel</v>
      </c>
    </row>
    <row r="3053">
      <c r="A3053" s="36">
        <v>1712.0</v>
      </c>
      <c r="B3053" s="37" t="str">
        <f>IFERROR(VLOOKUP(A3053,'asig octubre'!$A$2:$C$442,3,0))</f>
        <v>Sayer Sencillo</v>
      </c>
      <c r="C3053" s="37" t="str">
        <f>IFERROR(VLOOKUP(A3053,'asig octubre'!$A$2:$B$442,2,0))</f>
        <v>EC-04</v>
      </c>
      <c r="D3053" s="38">
        <v>45591.52837962963</v>
      </c>
      <c r="E3053" s="36" t="s">
        <v>465</v>
      </c>
      <c r="F3053" s="37" t="str">
        <f t="array" ref="F3053">IFERROR(XLOOKUP(E3053,Operadores!A:A,Operadores!B:B))</f>
        <v>SANMAN</v>
      </c>
      <c r="G3053" s="36" t="s">
        <v>19</v>
      </c>
      <c r="H3053" s="39">
        <v>19.41584</v>
      </c>
      <c r="I3053" s="40">
        <v>315.0</v>
      </c>
      <c r="J3053" s="41">
        <f t="shared" si="5"/>
        <v>6115.9896</v>
      </c>
      <c r="K3053" s="37" t="str">
        <f t="array" ref="K3053">IFERROR(XLOOKUP(G3053,'Tipo de carga'!A:A,'Tipo de carga'!B:B))</f>
        <v>Autoabasto</v>
      </c>
      <c r="L3053" s="37">
        <f t="shared" si="2"/>
        <v>43</v>
      </c>
      <c r="M3053" s="37">
        <f t="shared" si="3"/>
        <v>26</v>
      </c>
      <c r="N3053" s="37">
        <f t="shared" si="4"/>
        <v>10</v>
      </c>
      <c r="O3053" s="37" t="str">
        <f t="array" ref="O3053">IFERROR(XLOOKUP(K3053,'Tipo de carga'!B:B,'Tipo de carga'!C:C))</f>
        <v>Diesel</v>
      </c>
    </row>
    <row r="3054">
      <c r="A3054" s="36">
        <v>1800.0</v>
      </c>
      <c r="B3054" s="37" t="str">
        <f>IFERROR(VLOOKUP(A3054,'asig octubre'!$A$2:$C$442,3,0))</f>
        <v>Sayer Full</v>
      </c>
      <c r="C3054" s="37" t="str">
        <f>IFERROR(VLOOKUP(A3054,'asig octubre'!$A$2:$B$442,2,0))</f>
        <v>EC-04</v>
      </c>
      <c r="D3054" s="38">
        <v>45591.51997685185</v>
      </c>
      <c r="E3054" s="36" t="s">
        <v>73</v>
      </c>
      <c r="F3054" s="37" t="str">
        <f t="array" ref="F3054">IFERROR(XLOOKUP(E3054,Operadores!A:A,Operadores!B:B))</f>
        <v>PERJU03</v>
      </c>
      <c r="G3054" s="36" t="s">
        <v>19</v>
      </c>
      <c r="H3054" s="39">
        <v>19.41584</v>
      </c>
      <c r="I3054" s="40">
        <v>598.0</v>
      </c>
      <c r="J3054" s="41">
        <f t="shared" si="5"/>
        <v>11610.67232</v>
      </c>
      <c r="K3054" s="37" t="str">
        <f t="array" ref="K3054">IFERROR(XLOOKUP(G3054,'Tipo de carga'!A:A,'Tipo de carga'!B:B))</f>
        <v>Autoabasto</v>
      </c>
      <c r="L3054" s="37">
        <f t="shared" si="2"/>
        <v>43</v>
      </c>
      <c r="M3054" s="37">
        <f t="shared" si="3"/>
        <v>26</v>
      </c>
      <c r="N3054" s="37">
        <f t="shared" si="4"/>
        <v>10</v>
      </c>
      <c r="O3054" s="37" t="str">
        <f t="array" ref="O3054">IFERROR(XLOOKUP(K3054,'Tipo de carga'!B:B,'Tipo de carga'!C:C))</f>
        <v>Diesel</v>
      </c>
    </row>
    <row r="3055">
      <c r="A3055" s="36">
        <v>1971.0</v>
      </c>
      <c r="B3055" s="37" t="str">
        <f>IFERROR(VLOOKUP(A3055,'asig octubre'!$A$2:$C$442,3,0))</f>
        <v>Sayer Sencillo</v>
      </c>
      <c r="C3055" s="37" t="str">
        <f>IFERROR(VLOOKUP(A3055,'asig octubre'!$A$2:$B$442,2,0))</f>
        <v>EC-04</v>
      </c>
      <c r="D3055" s="38">
        <v>45591.44666666666</v>
      </c>
      <c r="E3055" s="36" t="s">
        <v>36</v>
      </c>
      <c r="F3055" s="37" t="str">
        <f t="array" ref="F3055">IFERROR(XLOOKUP(E3055,Operadores!A:A,Operadores!B:B))</f>
        <v>OLVOSX</v>
      </c>
      <c r="G3055" s="36" t="s">
        <v>19</v>
      </c>
      <c r="H3055" s="39">
        <v>19.41584</v>
      </c>
      <c r="I3055" s="40">
        <v>860.0</v>
      </c>
      <c r="J3055" s="41">
        <f t="shared" si="5"/>
        <v>16697.6224</v>
      </c>
      <c r="K3055" s="37" t="str">
        <f t="array" ref="K3055">IFERROR(XLOOKUP(G3055,'Tipo de carga'!A:A,'Tipo de carga'!B:B))</f>
        <v>Autoabasto</v>
      </c>
      <c r="L3055" s="37">
        <f t="shared" si="2"/>
        <v>43</v>
      </c>
      <c r="M3055" s="37">
        <f t="shared" si="3"/>
        <v>26</v>
      </c>
      <c r="N3055" s="37">
        <f t="shared" si="4"/>
        <v>10</v>
      </c>
      <c r="O3055" s="37" t="str">
        <f t="array" ref="O3055">IFERROR(XLOOKUP(K3055,'Tipo de carga'!B:B,'Tipo de carga'!C:C))</f>
        <v>Diesel</v>
      </c>
    </row>
    <row r="3056">
      <c r="A3056" s="36">
        <v>309.0</v>
      </c>
      <c r="B3056" s="37" t="str">
        <f>IFERROR(VLOOKUP(A3056,'asig octubre'!$A$2:$C$442,3,0))</f>
        <v>Sayer Thorton</v>
      </c>
      <c r="C3056" s="37" t="str">
        <f>IFERROR(VLOOKUP(A3056,'asig octubre'!$A$2:$B$442,2,0))</f>
        <v>EC-04</v>
      </c>
      <c r="D3056" s="38">
        <v>45591.410995370374</v>
      </c>
      <c r="E3056" s="36" t="s">
        <v>264</v>
      </c>
      <c r="F3056" s="37" t="str">
        <f t="array" ref="F3056">IFERROR(XLOOKUP(E3056,Operadores!A:A,Operadores!B:B))</f>
        <v>REVELI</v>
      </c>
      <c r="G3056" s="36" t="s">
        <v>19</v>
      </c>
      <c r="H3056" s="39">
        <v>19.41584</v>
      </c>
      <c r="I3056" s="40">
        <v>260.0</v>
      </c>
      <c r="J3056" s="41">
        <f t="shared" si="5"/>
        <v>5048.1184</v>
      </c>
      <c r="K3056" s="37" t="str">
        <f t="array" ref="K3056">IFERROR(XLOOKUP(G3056,'Tipo de carga'!A:A,'Tipo de carga'!B:B))</f>
        <v>Autoabasto</v>
      </c>
      <c r="L3056" s="37">
        <f t="shared" si="2"/>
        <v>43</v>
      </c>
      <c r="M3056" s="37">
        <f t="shared" si="3"/>
        <v>26</v>
      </c>
      <c r="N3056" s="37">
        <f t="shared" si="4"/>
        <v>10</v>
      </c>
      <c r="O3056" s="37" t="str">
        <f t="array" ref="O3056">IFERROR(XLOOKUP(K3056,'Tipo de carga'!B:B,'Tipo de carga'!C:C))</f>
        <v>Diesel</v>
      </c>
    </row>
    <row r="3057">
      <c r="A3057" s="36">
        <v>1822.0</v>
      </c>
      <c r="B3057" s="37" t="str">
        <f>IFERROR(VLOOKUP(A3057,'asig octubre'!$A$2:$C$442,3,0))</f>
        <v>Sayer Vuelteros</v>
      </c>
      <c r="C3057" s="37" t="str">
        <f>IFERROR(VLOOKUP(A3057,'asig octubre'!$A$2:$B$442,2,0))</f>
        <v>EC-04</v>
      </c>
      <c r="D3057" s="38">
        <v>45591.402141203704</v>
      </c>
      <c r="E3057" s="36" t="s">
        <v>78</v>
      </c>
      <c r="F3057" s="37" t="str">
        <f t="array" ref="F3057">IFERROR(XLOOKUP(E3057,Operadores!A:A,Operadores!B:B))</f>
        <v>OLVJES</v>
      </c>
      <c r="G3057" s="36" t="s">
        <v>19</v>
      </c>
      <c r="H3057" s="39">
        <v>19.41584</v>
      </c>
      <c r="I3057" s="40">
        <v>785.0</v>
      </c>
      <c r="J3057" s="41">
        <f t="shared" si="5"/>
        <v>15241.4344</v>
      </c>
      <c r="K3057" s="37" t="str">
        <f t="array" ref="K3057">IFERROR(XLOOKUP(G3057,'Tipo de carga'!A:A,'Tipo de carga'!B:B))</f>
        <v>Autoabasto</v>
      </c>
      <c r="L3057" s="37">
        <f t="shared" si="2"/>
        <v>43</v>
      </c>
      <c r="M3057" s="37">
        <f t="shared" si="3"/>
        <v>26</v>
      </c>
      <c r="N3057" s="37">
        <f t="shared" si="4"/>
        <v>10</v>
      </c>
      <c r="O3057" s="37" t="str">
        <f t="array" ref="O3057">IFERROR(XLOOKUP(K3057,'Tipo de carga'!B:B,'Tipo de carga'!C:C))</f>
        <v>Diesel</v>
      </c>
    </row>
    <row r="3058">
      <c r="A3058" s="36">
        <v>1808.0</v>
      </c>
      <c r="B3058" s="37" t="str">
        <f>IFERROR(VLOOKUP(A3058,'asig octubre'!$A$2:$C$442,3,0))</f>
        <v>Sayer Full</v>
      </c>
      <c r="C3058" s="37" t="str">
        <f>IFERROR(VLOOKUP(A3058,'asig octubre'!$A$2:$B$442,2,0))</f>
        <v>EC-04</v>
      </c>
      <c r="D3058" s="38">
        <v>45591.33987268519</v>
      </c>
      <c r="E3058" s="36" t="s">
        <v>55</v>
      </c>
      <c r="F3058" s="37" t="str">
        <f t="array" ref="F3058">IFERROR(XLOOKUP(E3058,Operadores!A:A,Operadores!B:B))</f>
        <v>ZAPNO</v>
      </c>
      <c r="G3058" s="36" t="s">
        <v>19</v>
      </c>
      <c r="H3058" s="39">
        <v>19.41584</v>
      </c>
      <c r="I3058" s="40">
        <v>475.0</v>
      </c>
      <c r="J3058" s="41">
        <f t="shared" si="5"/>
        <v>9222.524</v>
      </c>
      <c r="K3058" s="37" t="str">
        <f t="array" ref="K3058">IFERROR(XLOOKUP(G3058,'Tipo de carga'!A:A,'Tipo de carga'!B:B))</f>
        <v>Autoabasto</v>
      </c>
      <c r="L3058" s="37">
        <f t="shared" si="2"/>
        <v>43</v>
      </c>
      <c r="M3058" s="37">
        <f t="shared" si="3"/>
        <v>26</v>
      </c>
      <c r="N3058" s="37">
        <f t="shared" si="4"/>
        <v>10</v>
      </c>
      <c r="O3058" s="37" t="str">
        <f t="array" ref="O3058">IFERROR(XLOOKUP(K3058,'Tipo de carga'!B:B,'Tipo de carga'!C:C))</f>
        <v>Diesel</v>
      </c>
    </row>
    <row r="3059">
      <c r="A3059" s="36">
        <v>1903.0</v>
      </c>
      <c r="B3059" s="37" t="str">
        <f>IFERROR(VLOOKUP(A3059,'asig octubre'!$A$2:$C$442,3,0))</f>
        <v>Sayer Vuelteros</v>
      </c>
      <c r="C3059" s="37" t="str">
        <f>IFERROR(VLOOKUP(A3059,'asig octubre'!$A$2:$B$442,2,0))</f>
        <v>EC-04</v>
      </c>
      <c r="D3059" s="38">
        <v>45591.27510416666</v>
      </c>
      <c r="E3059" s="36" t="s">
        <v>45</v>
      </c>
      <c r="F3059" s="37" t="str">
        <f t="array" ref="F3059">IFERROR(XLOOKUP(E3059,Operadores!A:A,Operadores!B:B))</f>
        <v>HEREM</v>
      </c>
      <c r="G3059" s="36" t="s">
        <v>19</v>
      </c>
      <c r="H3059" s="39">
        <v>19.41584</v>
      </c>
      <c r="I3059" s="40">
        <v>730.0</v>
      </c>
      <c r="J3059" s="41">
        <f t="shared" si="5"/>
        <v>14173.5632</v>
      </c>
      <c r="K3059" s="37" t="str">
        <f t="array" ref="K3059">IFERROR(XLOOKUP(G3059,'Tipo de carga'!A:A,'Tipo de carga'!B:B))</f>
        <v>Autoabasto</v>
      </c>
      <c r="L3059" s="37">
        <f t="shared" si="2"/>
        <v>43</v>
      </c>
      <c r="M3059" s="37">
        <f t="shared" si="3"/>
        <v>26</v>
      </c>
      <c r="N3059" s="37">
        <f t="shared" si="4"/>
        <v>10</v>
      </c>
      <c r="O3059" s="37" t="str">
        <f t="array" ref="O3059">IFERROR(XLOOKUP(K3059,'Tipo de carga'!B:B,'Tipo de carga'!C:C))</f>
        <v>Diesel</v>
      </c>
    </row>
    <row r="3060">
      <c r="A3060" s="36">
        <v>1970.0</v>
      </c>
      <c r="B3060" s="37" t="str">
        <f>IFERROR(VLOOKUP(A3060,'asig octubre'!$A$2:$C$442,3,0))</f>
        <v>Sayer Vuelteros</v>
      </c>
      <c r="C3060" s="37" t="str">
        <f>IFERROR(VLOOKUP(A3060,'asig octubre'!$A$2:$B$442,2,0))</f>
        <v>EC-04</v>
      </c>
      <c r="D3060" s="38">
        <v>45591.15159722222</v>
      </c>
      <c r="E3060" s="36" t="s">
        <v>47</v>
      </c>
      <c r="F3060" s="37" t="str">
        <f t="array" ref="F3060">IFERROR(XLOOKUP(E3060,Operadores!A:A,Operadores!B:B))</f>
        <v>HERLEX</v>
      </c>
      <c r="G3060" s="36" t="s">
        <v>19</v>
      </c>
      <c r="H3060" s="39">
        <v>19.41584</v>
      </c>
      <c r="I3060" s="40">
        <v>680.0</v>
      </c>
      <c r="J3060" s="41">
        <f t="shared" si="5"/>
        <v>13202.7712</v>
      </c>
      <c r="K3060" s="37" t="str">
        <f t="array" ref="K3060">IFERROR(XLOOKUP(G3060,'Tipo de carga'!A:A,'Tipo de carga'!B:B))</f>
        <v>Autoabasto</v>
      </c>
      <c r="L3060" s="37">
        <f t="shared" si="2"/>
        <v>43</v>
      </c>
      <c r="M3060" s="37">
        <f t="shared" si="3"/>
        <v>26</v>
      </c>
      <c r="N3060" s="37">
        <f t="shared" si="4"/>
        <v>10</v>
      </c>
      <c r="O3060" s="37" t="str">
        <f t="array" ref="O3060">IFERROR(XLOOKUP(K3060,'Tipo de carga'!B:B,'Tipo de carga'!C:C))</f>
        <v>Diesel</v>
      </c>
    </row>
    <row r="3061">
      <c r="A3061" s="36">
        <v>1882.0</v>
      </c>
      <c r="B3061" s="37" t="str">
        <f>IFERROR(VLOOKUP(A3061,'asig octubre'!$A$2:$C$442,3,0))</f>
        <v>Sayer Sencillo</v>
      </c>
      <c r="C3061" s="37" t="str">
        <f>IFERROR(VLOOKUP(A3061,'asig octubre'!$A$2:$B$442,2,0))</f>
        <v>EC-04</v>
      </c>
      <c r="D3061" s="38">
        <v>45591.08871527778</v>
      </c>
      <c r="E3061" s="36" t="s">
        <v>49</v>
      </c>
      <c r="F3061" s="37" t="str">
        <f t="array" ref="F3061">IFERROR(XLOOKUP(E3061,Operadores!A:A,Operadores!B:B))</f>
        <v>FABMA</v>
      </c>
      <c r="G3061" s="36" t="s">
        <v>19</v>
      </c>
      <c r="H3061" s="39">
        <v>19.41584</v>
      </c>
      <c r="I3061" s="40">
        <v>539.0</v>
      </c>
      <c r="J3061" s="41">
        <f t="shared" si="5"/>
        <v>10465.13776</v>
      </c>
      <c r="K3061" s="37" t="str">
        <f t="array" ref="K3061">IFERROR(XLOOKUP(G3061,'Tipo de carga'!A:A,'Tipo de carga'!B:B))</f>
        <v>Autoabasto</v>
      </c>
      <c r="L3061" s="37">
        <f t="shared" si="2"/>
        <v>43</v>
      </c>
      <c r="M3061" s="37">
        <f t="shared" si="3"/>
        <v>26</v>
      </c>
      <c r="N3061" s="37">
        <f t="shared" si="4"/>
        <v>10</v>
      </c>
      <c r="O3061" s="37" t="str">
        <f t="array" ref="O3061">IFERROR(XLOOKUP(K3061,'Tipo de carga'!B:B,'Tipo de carga'!C:C))</f>
        <v>Diesel</v>
      </c>
    </row>
    <row r="3062">
      <c r="A3062" s="36">
        <v>1972.0</v>
      </c>
      <c r="B3062" s="37" t="str">
        <f>IFERROR(VLOOKUP(A3062,'asig octubre'!$A$2:$C$442,3,0))</f>
        <v>Sayer Sencillo</v>
      </c>
      <c r="C3062" s="37" t="str">
        <f>IFERROR(VLOOKUP(A3062,'asig octubre'!$A$2:$B$442,2,0))</f>
        <v>EC-04</v>
      </c>
      <c r="D3062" s="38">
        <v>45591.06681712963</v>
      </c>
      <c r="E3062" s="36" t="s">
        <v>59</v>
      </c>
      <c r="F3062" s="37" t="str">
        <f t="array" ref="F3062">IFERROR(XLOOKUP(E3062,Operadores!A:A,Operadores!B:B))</f>
        <v>ROMJOS</v>
      </c>
      <c r="G3062" s="36" t="s">
        <v>19</v>
      </c>
      <c r="H3062" s="39">
        <v>19.41584</v>
      </c>
      <c r="I3062" s="40">
        <v>810.0</v>
      </c>
      <c r="J3062" s="41">
        <f t="shared" si="5"/>
        <v>15726.8304</v>
      </c>
      <c r="K3062" s="37" t="str">
        <f t="array" ref="K3062">IFERROR(XLOOKUP(G3062,'Tipo de carga'!A:A,'Tipo de carga'!B:B))</f>
        <v>Autoabasto</v>
      </c>
      <c r="L3062" s="37">
        <f t="shared" si="2"/>
        <v>43</v>
      </c>
      <c r="M3062" s="37">
        <f t="shared" si="3"/>
        <v>26</v>
      </c>
      <c r="N3062" s="37">
        <f t="shared" si="4"/>
        <v>10</v>
      </c>
      <c r="O3062" s="37" t="str">
        <f t="array" ref="O3062">IFERROR(XLOOKUP(K3062,'Tipo de carga'!B:B,'Tipo de carga'!C:C))</f>
        <v>Diesel</v>
      </c>
    </row>
    <row r="3063">
      <c r="A3063" s="36">
        <v>1934.0</v>
      </c>
      <c r="B3063" s="37" t="str">
        <f>IFERROR(VLOOKUP(A3063,'asig octubre'!$A$2:$C$442,3,0))</f>
        <v>Circuitos</v>
      </c>
      <c r="C3063" s="37" t="str">
        <f>IFERROR(VLOOKUP(A3063,'asig octubre'!$A$2:$B$442,2,0))</f>
        <v>EC-03</v>
      </c>
      <c r="D3063" s="38">
        <v>45591.99327546296</v>
      </c>
      <c r="E3063" s="36" t="s">
        <v>272</v>
      </c>
      <c r="F3063" s="37" t="str">
        <f t="array" ref="F3063">IFERROR(XLOOKUP(E3063,Operadores!A:A,Operadores!B:B))</f>
        <v>AVIEN</v>
      </c>
      <c r="G3063" s="36" t="s">
        <v>75</v>
      </c>
      <c r="H3063" s="39">
        <v>19.45895</v>
      </c>
      <c r="I3063" s="40">
        <v>200.0</v>
      </c>
      <c r="J3063" s="41">
        <f t="shared" si="5"/>
        <v>3891.79</v>
      </c>
      <c r="K3063" s="37" t="str">
        <f t="array" ref="K3063">IFERROR(XLOOKUP(G3063,'Tipo de carga'!A:A,'Tipo de carga'!B:B))</f>
        <v>Autoabasto</v>
      </c>
      <c r="L3063" s="37">
        <f t="shared" si="2"/>
        <v>43</v>
      </c>
      <c r="M3063" s="37">
        <f t="shared" si="3"/>
        <v>26</v>
      </c>
      <c r="N3063" s="37">
        <f t="shared" si="4"/>
        <v>10</v>
      </c>
      <c r="O3063" s="37" t="str">
        <f t="array" ref="O3063">IFERROR(XLOOKUP(K3063,'Tipo de carga'!B:B,'Tipo de carga'!C:C))</f>
        <v>Diesel</v>
      </c>
    </row>
    <row r="3064">
      <c r="A3064" s="36">
        <v>1878.0</v>
      </c>
      <c r="B3064" s="37" t="str">
        <f>IFERROR(VLOOKUP(A3064,'asig octubre'!$A$2:$C$442,3,0))</f>
        <v>Circuitos</v>
      </c>
      <c r="C3064" s="37" t="str">
        <f>IFERROR(VLOOKUP(A3064,'asig octubre'!$A$2:$B$442,2,0))</f>
        <v>EC-03</v>
      </c>
      <c r="D3064" s="38">
        <v>45591.95993055555</v>
      </c>
      <c r="E3064" s="36" t="s">
        <v>53</v>
      </c>
      <c r="F3064" s="37" t="str">
        <f t="array" ref="F3064">IFERROR(XLOOKUP(E3064,Operadores!A:A,Operadores!B:B))</f>
        <v>CASSA</v>
      </c>
      <c r="G3064" s="36" t="s">
        <v>75</v>
      </c>
      <c r="H3064" s="39">
        <v>19.45895</v>
      </c>
      <c r="I3064" s="40">
        <v>753.0</v>
      </c>
      <c r="J3064" s="41">
        <f t="shared" si="5"/>
        <v>14652.58935</v>
      </c>
      <c r="K3064" s="37" t="str">
        <f t="array" ref="K3064">IFERROR(XLOOKUP(G3064,'Tipo de carga'!A:A,'Tipo de carga'!B:B))</f>
        <v>Autoabasto</v>
      </c>
      <c r="L3064" s="37">
        <f t="shared" si="2"/>
        <v>43</v>
      </c>
      <c r="M3064" s="37">
        <f t="shared" si="3"/>
        <v>26</v>
      </c>
      <c r="N3064" s="37">
        <f t="shared" si="4"/>
        <v>10</v>
      </c>
      <c r="O3064" s="37" t="str">
        <f t="array" ref="O3064">IFERROR(XLOOKUP(K3064,'Tipo de carga'!B:B,'Tipo de carga'!C:C))</f>
        <v>Diesel</v>
      </c>
    </row>
    <row r="3065">
      <c r="A3065" s="36">
        <v>1907.0</v>
      </c>
      <c r="B3065" s="37" t="str">
        <f>IFERROR(VLOOKUP(A3065,'asig octubre'!$A$2:$C$442,3,0))</f>
        <v>PISA Gdl</v>
      </c>
      <c r="C3065" s="37" t="str">
        <f>IFERROR(VLOOKUP(A3065,'asig octubre'!$A$2:$B$442,2,0))</f>
        <v>EC-06</v>
      </c>
      <c r="D3065" s="38">
        <v>45591.851689814815</v>
      </c>
      <c r="E3065" s="36" t="s">
        <v>201</v>
      </c>
      <c r="F3065" s="37" t="str">
        <f t="array" ref="F3065">IFERROR(XLOOKUP(E3065,Operadores!A:A,Operadores!B:B))</f>
        <v>CARJOR</v>
      </c>
      <c r="G3065" s="36" t="s">
        <v>75</v>
      </c>
      <c r="H3065" s="39">
        <v>19.45895</v>
      </c>
      <c r="I3065" s="40">
        <v>676.0</v>
      </c>
      <c r="J3065" s="41">
        <f t="shared" si="5"/>
        <v>13154.2502</v>
      </c>
      <c r="K3065" s="37" t="str">
        <f t="array" ref="K3065">IFERROR(XLOOKUP(G3065,'Tipo de carga'!A:A,'Tipo de carga'!B:B))</f>
        <v>Autoabasto</v>
      </c>
      <c r="L3065" s="37">
        <f t="shared" si="2"/>
        <v>43</v>
      </c>
      <c r="M3065" s="37">
        <f t="shared" si="3"/>
        <v>26</v>
      </c>
      <c r="N3065" s="37">
        <f t="shared" si="4"/>
        <v>10</v>
      </c>
      <c r="O3065" s="37" t="str">
        <f t="array" ref="O3065">IFERROR(XLOOKUP(K3065,'Tipo de carga'!B:B,'Tipo de carga'!C:C))</f>
        <v>Diesel</v>
      </c>
    </row>
    <row r="3066">
      <c r="A3066" s="36">
        <v>1876.0</v>
      </c>
      <c r="B3066" s="37" t="str">
        <f>IFERROR(VLOOKUP(A3066,'asig octubre'!$A$2:$C$442,3,0))</f>
        <v>Circuitos</v>
      </c>
      <c r="C3066" s="37" t="str">
        <f>IFERROR(VLOOKUP(A3066,'asig octubre'!$A$2:$B$442,2,0))</f>
        <v>EC-03</v>
      </c>
      <c r="D3066" s="38">
        <v>45591.801828703705</v>
      </c>
      <c r="E3066" s="36" t="s">
        <v>405</v>
      </c>
      <c r="F3066" s="37" t="str">
        <f t="array" ref="F3066">IFERROR(XLOOKUP(E3066,Operadores!A:A,Operadores!B:B))</f>
        <v>RUIFR</v>
      </c>
      <c r="G3066" s="36" t="s">
        <v>75</v>
      </c>
      <c r="H3066" s="39">
        <v>19.45895</v>
      </c>
      <c r="I3066" s="40">
        <v>496.0</v>
      </c>
      <c r="J3066" s="41">
        <f t="shared" si="5"/>
        <v>9651.6392</v>
      </c>
      <c r="K3066" s="37" t="str">
        <f t="array" ref="K3066">IFERROR(XLOOKUP(G3066,'Tipo de carga'!A:A,'Tipo de carga'!B:B))</f>
        <v>Autoabasto</v>
      </c>
      <c r="L3066" s="37">
        <f t="shared" si="2"/>
        <v>43</v>
      </c>
      <c r="M3066" s="37">
        <f t="shared" si="3"/>
        <v>26</v>
      </c>
      <c r="N3066" s="37">
        <f t="shared" si="4"/>
        <v>10</v>
      </c>
      <c r="O3066" s="37" t="str">
        <f t="array" ref="O3066">IFERROR(XLOOKUP(K3066,'Tipo de carga'!B:B,'Tipo de carga'!C:C))</f>
        <v>Diesel</v>
      </c>
    </row>
    <row r="3067">
      <c r="A3067" s="36">
        <v>1977.0</v>
      </c>
      <c r="B3067" s="37" t="str">
        <f>IFERROR(VLOOKUP(A3067,'asig octubre'!$A$2:$C$442,3,0))</f>
        <v>Available</v>
      </c>
      <c r="C3067" s="37" t="str">
        <f>IFERROR(VLOOKUP(A3067,'asig octubre'!$A$2:$B$442,2,0))</f>
        <v>TTE</v>
      </c>
      <c r="D3067" s="38">
        <v>45591.79130787037</v>
      </c>
      <c r="E3067" s="36" t="s">
        <v>490</v>
      </c>
      <c r="F3067" s="37" t="str">
        <f t="array" ref="F3067">IFERROR(XLOOKUP(E3067,Operadores!A:A,Operadores!B:B))</f>
        <v>PANDAV</v>
      </c>
      <c r="G3067" s="36" t="s">
        <v>75</v>
      </c>
      <c r="H3067" s="39">
        <v>19.45895</v>
      </c>
      <c r="I3067" s="40">
        <v>723.0</v>
      </c>
      <c r="J3067" s="41">
        <f t="shared" si="5"/>
        <v>14068.82085</v>
      </c>
      <c r="K3067" s="37" t="str">
        <f t="array" ref="K3067">IFERROR(XLOOKUP(G3067,'Tipo de carga'!A:A,'Tipo de carga'!B:B))</f>
        <v>Autoabasto</v>
      </c>
      <c r="L3067" s="37">
        <f t="shared" si="2"/>
        <v>43</v>
      </c>
      <c r="M3067" s="37">
        <f t="shared" si="3"/>
        <v>26</v>
      </c>
      <c r="N3067" s="37">
        <f t="shared" si="4"/>
        <v>10</v>
      </c>
      <c r="O3067" s="37" t="str">
        <f t="array" ref="O3067">IFERROR(XLOOKUP(K3067,'Tipo de carga'!B:B,'Tipo de carga'!C:C))</f>
        <v>Diesel</v>
      </c>
    </row>
    <row r="3068">
      <c r="A3068" s="36">
        <v>1891.0</v>
      </c>
      <c r="B3068" s="37" t="str">
        <f>IFERROR(VLOOKUP(A3068,'asig octubre'!$A$2:$C$442,3,0))</f>
        <v>Circuitos</v>
      </c>
      <c r="C3068" s="37" t="str">
        <f>IFERROR(VLOOKUP(A3068,'asig octubre'!$A$2:$B$442,2,0))</f>
        <v>EC-03</v>
      </c>
      <c r="D3068" s="38">
        <v>45591.65224537037</v>
      </c>
      <c r="E3068" s="36" t="s">
        <v>195</v>
      </c>
      <c r="F3068" s="37" t="str">
        <f t="array" ref="F3068">IFERROR(XLOOKUP(E3068,Operadores!A:A,Operadores!B:B))</f>
        <v>APAJOS</v>
      </c>
      <c r="G3068" s="36" t="s">
        <v>75</v>
      </c>
      <c r="H3068" s="39">
        <v>19.45895</v>
      </c>
      <c r="I3068" s="40">
        <v>345.0</v>
      </c>
      <c r="J3068" s="41">
        <f t="shared" si="5"/>
        <v>6713.33775</v>
      </c>
      <c r="K3068" s="37" t="str">
        <f t="array" ref="K3068">IFERROR(XLOOKUP(G3068,'Tipo de carga'!A:A,'Tipo de carga'!B:B))</f>
        <v>Autoabasto</v>
      </c>
      <c r="L3068" s="37">
        <f t="shared" si="2"/>
        <v>43</v>
      </c>
      <c r="M3068" s="37">
        <f t="shared" si="3"/>
        <v>26</v>
      </c>
      <c r="N3068" s="37">
        <f t="shared" si="4"/>
        <v>10</v>
      </c>
      <c r="O3068" s="37" t="str">
        <f t="array" ref="O3068">IFERROR(XLOOKUP(K3068,'Tipo de carga'!B:B,'Tipo de carga'!C:C))</f>
        <v>Diesel</v>
      </c>
    </row>
    <row r="3069">
      <c r="A3069" s="36">
        <v>1931.0</v>
      </c>
      <c r="B3069" s="37" t="str">
        <f>IFERROR(VLOOKUP(A3069,'asig octubre'!$A$2:$C$442,3,0))</f>
        <v>Circuitos</v>
      </c>
      <c r="C3069" s="37" t="str">
        <f>IFERROR(VLOOKUP(A3069,'asig octubre'!$A$2:$B$442,2,0))</f>
        <v>EC-03</v>
      </c>
      <c r="D3069" s="38">
        <v>45591.41967592593</v>
      </c>
      <c r="E3069" s="36" t="s">
        <v>26</v>
      </c>
      <c r="F3069" s="37" t="str">
        <f t="array" ref="F3069">IFERROR(XLOOKUP(E3069,Operadores!A:A,Operadores!B:B))</f>
        <v>ARBJO</v>
      </c>
      <c r="G3069" s="36" t="s">
        <v>75</v>
      </c>
      <c r="H3069" s="39">
        <v>19.45895</v>
      </c>
      <c r="I3069" s="40">
        <v>457.0</v>
      </c>
      <c r="J3069" s="41">
        <f t="shared" si="5"/>
        <v>8892.74015</v>
      </c>
      <c r="K3069" s="37" t="str">
        <f t="array" ref="K3069">IFERROR(XLOOKUP(G3069,'Tipo de carga'!A:A,'Tipo de carga'!B:B))</f>
        <v>Autoabasto</v>
      </c>
      <c r="L3069" s="37">
        <f t="shared" si="2"/>
        <v>43</v>
      </c>
      <c r="M3069" s="37">
        <f t="shared" si="3"/>
        <v>26</v>
      </c>
      <c r="N3069" s="37">
        <f t="shared" si="4"/>
        <v>10</v>
      </c>
      <c r="O3069" s="37" t="str">
        <f t="array" ref="O3069">IFERROR(XLOOKUP(K3069,'Tipo de carga'!B:B,'Tipo de carga'!C:C))</f>
        <v>Diesel</v>
      </c>
    </row>
    <row r="3070">
      <c r="A3070" s="36">
        <v>1883.0</v>
      </c>
      <c r="B3070" s="37" t="str">
        <f>IFERROR(VLOOKUP(A3070,'asig octubre'!$A$2:$C$442,3,0))</f>
        <v>Circuitos</v>
      </c>
      <c r="C3070" s="37" t="str">
        <f>IFERROR(VLOOKUP(A3070,'asig octubre'!$A$2:$B$442,2,0))</f>
        <v>EC-03</v>
      </c>
      <c r="D3070" s="38">
        <v>45591.383414351854</v>
      </c>
      <c r="E3070" s="36" t="s">
        <v>202</v>
      </c>
      <c r="F3070" s="37" t="str">
        <f t="array" ref="F3070">IFERROR(XLOOKUP(E3070,Operadores!A:A,Operadores!B:B))</f>
        <v>JIMMI01</v>
      </c>
      <c r="G3070" s="36" t="s">
        <v>75</v>
      </c>
      <c r="H3070" s="39">
        <v>19.45895</v>
      </c>
      <c r="I3070" s="40">
        <v>542.0</v>
      </c>
      <c r="J3070" s="41">
        <f t="shared" si="5"/>
        <v>10546.7509</v>
      </c>
      <c r="K3070" s="37" t="str">
        <f t="array" ref="K3070">IFERROR(XLOOKUP(G3070,'Tipo de carga'!A:A,'Tipo de carga'!B:B))</f>
        <v>Autoabasto</v>
      </c>
      <c r="L3070" s="37">
        <f t="shared" si="2"/>
        <v>43</v>
      </c>
      <c r="M3070" s="37">
        <f t="shared" si="3"/>
        <v>26</v>
      </c>
      <c r="N3070" s="37">
        <f t="shared" si="4"/>
        <v>10</v>
      </c>
      <c r="O3070" s="37" t="str">
        <f t="array" ref="O3070">IFERROR(XLOOKUP(K3070,'Tipo de carga'!B:B,'Tipo de carga'!C:C))</f>
        <v>Diesel</v>
      </c>
    </row>
    <row r="3071">
      <c r="A3071" s="36">
        <v>1955.0</v>
      </c>
      <c r="B3071" s="37" t="str">
        <f>IFERROR(VLOOKUP(A3071,'asig octubre'!$A$2:$C$442,3,0))</f>
        <v>Circuitos</v>
      </c>
      <c r="C3071" s="37" t="str">
        <f>IFERROR(VLOOKUP(A3071,'asig octubre'!$A$2:$B$442,2,0))</f>
        <v>EC-03</v>
      </c>
      <c r="D3071" s="38">
        <v>45591.09302083333</v>
      </c>
      <c r="E3071" s="36" t="s">
        <v>205</v>
      </c>
      <c r="F3071" s="37" t="str">
        <f t="array" ref="F3071">IFERROR(XLOOKUP(E3071,Operadores!A:A,Operadores!B:B))</f>
        <v>MOZPEDX</v>
      </c>
      <c r="G3071" s="36" t="s">
        <v>75</v>
      </c>
      <c r="H3071" s="39">
        <v>19.45895</v>
      </c>
      <c r="I3071" s="40">
        <v>450.0</v>
      </c>
      <c r="J3071" s="41">
        <f t="shared" si="5"/>
        <v>8756.5275</v>
      </c>
      <c r="K3071" s="37" t="str">
        <f t="array" ref="K3071">IFERROR(XLOOKUP(G3071,'Tipo de carga'!A:A,'Tipo de carga'!B:B))</f>
        <v>Autoabasto</v>
      </c>
      <c r="L3071" s="37">
        <f t="shared" si="2"/>
        <v>43</v>
      </c>
      <c r="M3071" s="37">
        <f t="shared" si="3"/>
        <v>26</v>
      </c>
      <c r="N3071" s="37">
        <f t="shared" si="4"/>
        <v>10</v>
      </c>
      <c r="O3071" s="37" t="str">
        <f t="array" ref="O3071">IFERROR(XLOOKUP(K3071,'Tipo de carga'!B:B,'Tipo de carga'!C:C))</f>
        <v>Diesel</v>
      </c>
    </row>
    <row r="3072">
      <c r="A3072" s="36">
        <v>1862.0</v>
      </c>
      <c r="B3072" s="37" t="str">
        <f>IFERROR(VLOOKUP(A3072,'asig octubre'!$A$2:$C$442,3,0))</f>
        <v>Circuitos Mty</v>
      </c>
      <c r="C3072" s="37" t="str">
        <f>IFERROR(VLOOKUP(A3072,'asig octubre'!$A$2:$B$442,2,0))</f>
        <v>EC-07</v>
      </c>
      <c r="D3072" s="38">
        <v>45591.99380787037</v>
      </c>
      <c r="E3072" s="36" t="s">
        <v>350</v>
      </c>
      <c r="F3072" s="37" t="str">
        <f t="array" ref="F3072">IFERROR(XLOOKUP(E3072,Operadores!A:A,Operadores!B:B))</f>
        <v>PERRI</v>
      </c>
      <c r="G3072" s="36" t="s">
        <v>274</v>
      </c>
      <c r="H3072" s="39">
        <v>19.76</v>
      </c>
      <c r="I3072" s="40">
        <v>398.0</v>
      </c>
      <c r="J3072" s="41">
        <f t="shared" si="5"/>
        <v>7864.48</v>
      </c>
      <c r="K3072" s="37" t="str">
        <f t="array" ref="K3072">IFERROR(XLOOKUP(G3072,'Tipo de carga'!A:A,'Tipo de carga'!B:B))</f>
        <v>Autoabasto</v>
      </c>
      <c r="L3072" s="37">
        <f t="shared" si="2"/>
        <v>43</v>
      </c>
      <c r="M3072" s="37">
        <f t="shared" si="3"/>
        <v>26</v>
      </c>
      <c r="N3072" s="37">
        <f t="shared" si="4"/>
        <v>10</v>
      </c>
      <c r="O3072" s="37" t="str">
        <f t="array" ref="O3072">IFERROR(XLOOKUP(K3072,'Tipo de carga'!B:B,'Tipo de carga'!C:C))</f>
        <v>Diesel</v>
      </c>
    </row>
    <row r="3073">
      <c r="A3073" s="36">
        <v>2041.0</v>
      </c>
      <c r="B3073" s="37" t="str">
        <f>IFERROR(VLOOKUP(A3073,'asig octubre'!$A$2:$C$442,3,0))</f>
        <v>Available</v>
      </c>
      <c r="C3073" s="37" t="str">
        <f>IFERROR(VLOOKUP(A3073,'asig octubre'!$A$2:$B$442,2,0))</f>
        <v>TTE</v>
      </c>
      <c r="D3073" s="38">
        <v>45591.95822916667</v>
      </c>
      <c r="E3073" s="36" t="s">
        <v>442</v>
      </c>
      <c r="F3073" s="37" t="str">
        <f t="array" ref="F3073">IFERROR(XLOOKUP(E3073,Operadores!A:A,Operadores!B:B))</f>
        <v>CARMAUX</v>
      </c>
      <c r="G3073" s="36" t="s">
        <v>274</v>
      </c>
      <c r="H3073" s="39">
        <v>19.76</v>
      </c>
      <c r="I3073" s="40">
        <v>687.0</v>
      </c>
      <c r="J3073" s="41">
        <f t="shared" si="5"/>
        <v>13575.12</v>
      </c>
      <c r="K3073" s="37" t="str">
        <f t="array" ref="K3073">IFERROR(XLOOKUP(G3073,'Tipo de carga'!A:A,'Tipo de carga'!B:B))</f>
        <v>Autoabasto</v>
      </c>
      <c r="L3073" s="37">
        <f t="shared" si="2"/>
        <v>43</v>
      </c>
      <c r="M3073" s="37">
        <f t="shared" si="3"/>
        <v>26</v>
      </c>
      <c r="N3073" s="37">
        <f t="shared" si="4"/>
        <v>10</v>
      </c>
      <c r="O3073" s="37" t="str">
        <f t="array" ref="O3073">IFERROR(XLOOKUP(K3073,'Tipo de carga'!B:B,'Tipo de carga'!C:C))</f>
        <v>Diesel</v>
      </c>
    </row>
    <row r="3074">
      <c r="A3074" s="36">
        <v>1932.0</v>
      </c>
      <c r="B3074" s="37" t="str">
        <f>IFERROR(VLOOKUP(A3074,'asig octubre'!$A$2:$C$442,3,0))</f>
        <v>Circuitos</v>
      </c>
      <c r="C3074" s="37" t="str">
        <f>IFERROR(VLOOKUP(A3074,'asig octubre'!$A$2:$B$442,2,0))</f>
        <v>EC-03</v>
      </c>
      <c r="D3074" s="38">
        <v>45591.94462962963</v>
      </c>
      <c r="E3074" s="36" t="s">
        <v>185</v>
      </c>
      <c r="F3074" s="37" t="str">
        <f t="array" ref="F3074">IFERROR(XLOOKUP(E3074,Operadores!A:A,Operadores!B:B))</f>
        <v>FERRI</v>
      </c>
      <c r="G3074" s="36" t="s">
        <v>274</v>
      </c>
      <c r="H3074" s="39">
        <v>19.76</v>
      </c>
      <c r="I3074" s="40">
        <v>255.0</v>
      </c>
      <c r="J3074" s="41">
        <f t="shared" si="5"/>
        <v>5038.8</v>
      </c>
      <c r="K3074" s="37" t="str">
        <f t="array" ref="K3074">IFERROR(XLOOKUP(G3074,'Tipo de carga'!A:A,'Tipo de carga'!B:B))</f>
        <v>Autoabasto</v>
      </c>
      <c r="L3074" s="37">
        <f t="shared" si="2"/>
        <v>43</v>
      </c>
      <c r="M3074" s="37">
        <f t="shared" si="3"/>
        <v>26</v>
      </c>
      <c r="N3074" s="37">
        <f t="shared" si="4"/>
        <v>10</v>
      </c>
      <c r="O3074" s="37" t="str">
        <f t="array" ref="O3074">IFERROR(XLOOKUP(K3074,'Tipo de carga'!B:B,'Tipo de carga'!C:C))</f>
        <v>Diesel</v>
      </c>
    </row>
    <row r="3075">
      <c r="A3075" s="36">
        <v>1886.0</v>
      </c>
      <c r="B3075" s="37" t="str">
        <f>IFERROR(VLOOKUP(A3075,'asig octubre'!$A$2:$C$442,3,0))</f>
        <v>Circuitos</v>
      </c>
      <c r="C3075" s="37" t="str">
        <f>IFERROR(VLOOKUP(A3075,'asig octubre'!$A$2:$B$442,2,0))</f>
        <v>EC-03</v>
      </c>
      <c r="D3075" s="38">
        <v>45591.81083333334</v>
      </c>
      <c r="E3075" s="36" t="s">
        <v>260</v>
      </c>
      <c r="F3075" s="37" t="str">
        <f t="array" ref="F3075">IFERROR(XLOOKUP(E3075,Operadores!A:A,Operadores!B:B))</f>
        <v>CORER</v>
      </c>
      <c r="G3075" s="36" t="s">
        <v>274</v>
      </c>
      <c r="H3075" s="39">
        <v>19.76</v>
      </c>
      <c r="I3075" s="40">
        <v>304.0</v>
      </c>
      <c r="J3075" s="41">
        <f t="shared" si="5"/>
        <v>6007.04</v>
      </c>
      <c r="K3075" s="37" t="str">
        <f t="array" ref="K3075">IFERROR(XLOOKUP(G3075,'Tipo de carga'!A:A,'Tipo de carga'!B:B))</f>
        <v>Autoabasto</v>
      </c>
      <c r="L3075" s="37">
        <f t="shared" si="2"/>
        <v>43</v>
      </c>
      <c r="M3075" s="37">
        <f t="shared" si="3"/>
        <v>26</v>
      </c>
      <c r="N3075" s="37">
        <f t="shared" si="4"/>
        <v>10</v>
      </c>
      <c r="O3075" s="37" t="str">
        <f t="array" ref="O3075">IFERROR(XLOOKUP(K3075,'Tipo de carga'!B:B,'Tipo de carga'!C:C))</f>
        <v>Diesel</v>
      </c>
    </row>
    <row r="3076">
      <c r="A3076" s="36">
        <v>2057.0</v>
      </c>
      <c r="B3076" s="37" t="str">
        <f>IFERROR(VLOOKUP(A3076,'asig octubre'!$A$2:$C$442,3,0))</f>
        <v>Crisa</v>
      </c>
      <c r="C3076" s="37" t="str">
        <f>IFERROR(VLOOKUP(A3076,'asig octubre'!$A$2:$B$442,2,0))</f>
        <v>EC-07</v>
      </c>
      <c r="D3076" s="38">
        <v>45591.73082175926</v>
      </c>
      <c r="E3076" s="36" t="s">
        <v>361</v>
      </c>
      <c r="F3076" s="37" t="str">
        <f t="array" ref="F3076">IFERROR(XLOOKUP(E3076,Operadores!A:A,Operadores!B:B))</f>
        <v>HERLUI03</v>
      </c>
      <c r="G3076" s="36" t="s">
        <v>274</v>
      </c>
      <c r="H3076" s="39">
        <v>19.76</v>
      </c>
      <c r="I3076" s="40">
        <v>650.0</v>
      </c>
      <c r="J3076" s="41">
        <f t="shared" si="5"/>
        <v>12844</v>
      </c>
      <c r="K3076" s="37" t="str">
        <f t="array" ref="K3076">IFERROR(XLOOKUP(G3076,'Tipo de carga'!A:A,'Tipo de carga'!B:B))</f>
        <v>Autoabasto</v>
      </c>
      <c r="L3076" s="37">
        <f t="shared" si="2"/>
        <v>43</v>
      </c>
      <c r="M3076" s="37">
        <f t="shared" si="3"/>
        <v>26</v>
      </c>
      <c r="N3076" s="37">
        <f t="shared" si="4"/>
        <v>10</v>
      </c>
      <c r="O3076" s="37" t="str">
        <f t="array" ref="O3076">IFERROR(XLOOKUP(K3076,'Tipo de carga'!B:B,'Tipo de carga'!C:C))</f>
        <v>Diesel</v>
      </c>
    </row>
    <row r="3077">
      <c r="A3077" s="36">
        <v>2010.0</v>
      </c>
      <c r="B3077" s="37" t="str">
        <f>IFERROR(VLOOKUP(A3077,'asig octubre'!$A$2:$C$442,3,0))</f>
        <v>MeLi asignado SD</v>
      </c>
      <c r="C3077" s="37" t="str">
        <f>IFERROR(VLOOKUP(A3077,'asig octubre'!$A$2:$B$442,2,0))</f>
        <v>EC-05</v>
      </c>
      <c r="D3077" s="38">
        <v>45591.88128472222</v>
      </c>
      <c r="E3077" s="36" t="s">
        <v>194</v>
      </c>
      <c r="F3077" s="37" t="str">
        <f t="array" ref="F3077">IFERROR(XLOOKUP(E3077,Operadores!A:A,Operadores!B:B))</f>
        <v>CHAJE</v>
      </c>
      <c r="G3077" s="36" t="s">
        <v>42</v>
      </c>
      <c r="H3077" s="39">
        <v>19.80377</v>
      </c>
      <c r="I3077" s="40">
        <v>250.0</v>
      </c>
      <c r="J3077" s="41">
        <f t="shared" si="5"/>
        <v>4950.9425</v>
      </c>
      <c r="K3077" s="37" t="str">
        <f t="array" ref="K3077">IFERROR(XLOOKUP(G3077,'Tipo de carga'!A:A,'Tipo de carga'!B:B))</f>
        <v>Autoabasto</v>
      </c>
      <c r="L3077" s="37">
        <f t="shared" si="2"/>
        <v>43</v>
      </c>
      <c r="M3077" s="37">
        <f t="shared" si="3"/>
        <v>26</v>
      </c>
      <c r="N3077" s="37">
        <f t="shared" si="4"/>
        <v>10</v>
      </c>
      <c r="O3077" s="37" t="str">
        <f t="array" ref="O3077">IFERROR(XLOOKUP(K3077,'Tipo de carga'!B:B,'Tipo de carga'!C:C))</f>
        <v>Diesel</v>
      </c>
    </row>
    <row r="3078">
      <c r="A3078" s="36">
        <v>1945.0</v>
      </c>
      <c r="B3078" s="37" t="str">
        <f>IFERROR(VLOOKUP(A3078,'asig octubre'!$A$2:$C$442,3,0))</f>
        <v>MeLi asignado SD</v>
      </c>
      <c r="C3078" s="37" t="str">
        <f>IFERROR(VLOOKUP(A3078,'asig octubre'!$A$2:$B$442,2,0))</f>
        <v>EC-05</v>
      </c>
      <c r="D3078" s="38">
        <v>45591.82695601852</v>
      </c>
      <c r="E3078" s="36" t="s">
        <v>349</v>
      </c>
      <c r="F3078" s="37" t="str">
        <f t="array" ref="F3078">IFERROR(XLOOKUP(E3078,Operadores!A:A,Operadores!B:B))</f>
        <v>GUEGAB</v>
      </c>
      <c r="G3078" s="36" t="s">
        <v>42</v>
      </c>
      <c r="H3078" s="39">
        <v>19.80377</v>
      </c>
      <c r="I3078" s="40">
        <v>285.0</v>
      </c>
      <c r="J3078" s="41">
        <f t="shared" si="5"/>
        <v>5644.07445</v>
      </c>
      <c r="K3078" s="37" t="str">
        <f t="array" ref="K3078">IFERROR(XLOOKUP(G3078,'Tipo de carga'!A:A,'Tipo de carga'!B:B))</f>
        <v>Autoabasto</v>
      </c>
      <c r="L3078" s="37">
        <f t="shared" si="2"/>
        <v>43</v>
      </c>
      <c r="M3078" s="37">
        <f t="shared" si="3"/>
        <v>26</v>
      </c>
      <c r="N3078" s="37">
        <f t="shared" si="4"/>
        <v>10</v>
      </c>
      <c r="O3078" s="37" t="str">
        <f t="array" ref="O3078">IFERROR(XLOOKUP(K3078,'Tipo de carga'!B:B,'Tipo de carga'!C:C))</f>
        <v>Diesel</v>
      </c>
    </row>
    <row r="3079">
      <c r="A3079" s="36">
        <v>2024.0</v>
      </c>
      <c r="B3079" s="37" t="str">
        <f>IFERROR(VLOOKUP(A3079,'asig octubre'!$A$2:$C$442,3,0))</f>
        <v>Available</v>
      </c>
      <c r="C3079" s="37" t="str">
        <f>IFERROR(VLOOKUP(A3079,'asig octubre'!$A$2:$B$442,2,0))</f>
        <v>TTE</v>
      </c>
      <c r="D3079" s="38">
        <v>45591.64371527778</v>
      </c>
      <c r="E3079" s="36" t="s">
        <v>469</v>
      </c>
      <c r="F3079" s="37" t="str">
        <f t="array" ref="F3079">IFERROR(XLOOKUP(E3079,Operadores!A:A,Operadores!B:B))</f>
        <v>DELJOS01</v>
      </c>
      <c r="G3079" s="36" t="s">
        <v>42</v>
      </c>
      <c r="H3079" s="39">
        <v>19.80377</v>
      </c>
      <c r="I3079" s="40">
        <v>250.0</v>
      </c>
      <c r="J3079" s="41">
        <f t="shared" si="5"/>
        <v>4950.9425</v>
      </c>
      <c r="K3079" s="37" t="str">
        <f t="array" ref="K3079">IFERROR(XLOOKUP(G3079,'Tipo de carga'!A:A,'Tipo de carga'!B:B))</f>
        <v>Autoabasto</v>
      </c>
      <c r="L3079" s="37">
        <f t="shared" si="2"/>
        <v>43</v>
      </c>
      <c r="M3079" s="37">
        <f t="shared" si="3"/>
        <v>26</v>
      </c>
      <c r="N3079" s="37">
        <f t="shared" si="4"/>
        <v>10</v>
      </c>
      <c r="O3079" s="37" t="str">
        <f t="array" ref="O3079">IFERROR(XLOOKUP(K3079,'Tipo de carga'!B:B,'Tipo de carga'!C:C))</f>
        <v>Diesel</v>
      </c>
    </row>
    <row r="3080">
      <c r="A3080" s="36">
        <v>1705.0</v>
      </c>
      <c r="B3080" s="37" t="str">
        <f>IFERROR(VLOOKUP(A3080,'asig octubre'!$A$2:$C$442,3,0))</f>
        <v>Wm Full</v>
      </c>
      <c r="C3080" s="37" t="str">
        <f>IFERROR(VLOOKUP(A3080,'asig octubre'!$A$2:$B$442,2,0))</f>
        <v>EC-08</v>
      </c>
      <c r="D3080" s="38">
        <v>45591.55621527778</v>
      </c>
      <c r="E3080" s="36" t="s">
        <v>285</v>
      </c>
      <c r="F3080" s="37" t="str">
        <f t="array" ref="F3080">IFERROR(XLOOKUP(E3080,Operadores!A:A,Operadores!B:B))</f>
        <v>PERVIC</v>
      </c>
      <c r="G3080" s="36" t="s">
        <v>42</v>
      </c>
      <c r="H3080" s="39">
        <v>19.80377</v>
      </c>
      <c r="I3080" s="40">
        <v>430.0</v>
      </c>
      <c r="J3080" s="41">
        <f t="shared" si="5"/>
        <v>8515.6211</v>
      </c>
      <c r="K3080" s="37" t="str">
        <f t="array" ref="K3080">IFERROR(XLOOKUP(G3080,'Tipo de carga'!A:A,'Tipo de carga'!B:B))</f>
        <v>Autoabasto</v>
      </c>
      <c r="L3080" s="37">
        <f t="shared" si="2"/>
        <v>43</v>
      </c>
      <c r="M3080" s="37">
        <f t="shared" si="3"/>
        <v>26</v>
      </c>
      <c r="N3080" s="37">
        <f t="shared" si="4"/>
        <v>10</v>
      </c>
      <c r="O3080" s="37" t="str">
        <f t="array" ref="O3080">IFERROR(XLOOKUP(K3080,'Tipo de carga'!B:B,'Tipo de carga'!C:C))</f>
        <v>Diesel</v>
      </c>
    </row>
    <row r="3081">
      <c r="A3081" s="36">
        <v>1820.0</v>
      </c>
      <c r="B3081" s="37" t="str">
        <f>IFERROR(VLOOKUP(A3081,'asig octubre'!$A$2:$C$442,3,0))</f>
        <v>Wm Full</v>
      </c>
      <c r="C3081" s="37" t="str">
        <f>IFERROR(VLOOKUP(A3081,'asig octubre'!$A$2:$B$442,2,0))</f>
        <v>EC-08</v>
      </c>
      <c r="D3081" s="38">
        <v>45591.53747685185</v>
      </c>
      <c r="E3081" s="36" t="s">
        <v>303</v>
      </c>
      <c r="F3081" s="37" t="str">
        <f t="array" ref="F3081">IFERROR(XLOOKUP(E3081,Operadores!A:A,Operadores!B:B))</f>
        <v>CAMVI01</v>
      </c>
      <c r="G3081" s="36" t="s">
        <v>42</v>
      </c>
      <c r="H3081" s="39">
        <v>19.80377</v>
      </c>
      <c r="I3081" s="40">
        <v>708.0</v>
      </c>
      <c r="J3081" s="41">
        <f t="shared" si="5"/>
        <v>14021.06916</v>
      </c>
      <c r="K3081" s="37" t="str">
        <f t="array" ref="K3081">IFERROR(XLOOKUP(G3081,'Tipo de carga'!A:A,'Tipo de carga'!B:B))</f>
        <v>Autoabasto</v>
      </c>
      <c r="L3081" s="37">
        <f t="shared" si="2"/>
        <v>43</v>
      </c>
      <c r="M3081" s="37">
        <f t="shared" si="3"/>
        <v>26</v>
      </c>
      <c r="N3081" s="37">
        <f t="shared" si="4"/>
        <v>10</v>
      </c>
      <c r="O3081" s="37" t="str">
        <f t="array" ref="O3081">IFERROR(XLOOKUP(K3081,'Tipo de carga'!B:B,'Tipo de carga'!C:C))</f>
        <v>Diesel</v>
      </c>
    </row>
    <row r="3082">
      <c r="A3082" s="36">
        <v>1730.0</v>
      </c>
      <c r="B3082" s="37" t="str">
        <f>IFERROR(VLOOKUP(A3082,'asig octubre'!$A$2:$C$442,3,0))</f>
        <v>Wm Sencillo</v>
      </c>
      <c r="C3082" s="37" t="str">
        <f>IFERROR(VLOOKUP(A3082,'asig octubre'!$A$2:$B$442,2,0))</f>
        <v>EC-08</v>
      </c>
      <c r="D3082" s="38">
        <v>45591.52185185185</v>
      </c>
      <c r="E3082" s="36" t="s">
        <v>471</v>
      </c>
      <c r="F3082" s="37" t="str">
        <f t="array" ref="F3082">IFERROR(XLOOKUP(E3082,Operadores!A:A,Operadores!B:B))</f>
        <v>RICFRA</v>
      </c>
      <c r="G3082" s="36" t="s">
        <v>42</v>
      </c>
      <c r="H3082" s="39">
        <v>19.80377</v>
      </c>
      <c r="I3082" s="40">
        <v>394.0</v>
      </c>
      <c r="J3082" s="41">
        <f t="shared" si="5"/>
        <v>7802.68538</v>
      </c>
      <c r="K3082" s="37" t="str">
        <f t="array" ref="K3082">IFERROR(XLOOKUP(G3082,'Tipo de carga'!A:A,'Tipo de carga'!B:B))</f>
        <v>Autoabasto</v>
      </c>
      <c r="L3082" s="37">
        <f t="shared" si="2"/>
        <v>43</v>
      </c>
      <c r="M3082" s="37">
        <f t="shared" si="3"/>
        <v>26</v>
      </c>
      <c r="N3082" s="37">
        <f t="shared" si="4"/>
        <v>10</v>
      </c>
      <c r="O3082" s="37" t="str">
        <f t="array" ref="O3082">IFERROR(XLOOKUP(K3082,'Tipo de carga'!B:B,'Tipo de carga'!C:C))</f>
        <v>Diesel</v>
      </c>
    </row>
    <row r="3083">
      <c r="A3083" s="36">
        <v>2026.0</v>
      </c>
      <c r="B3083" s="37" t="str">
        <f>IFERROR(VLOOKUP(A3083,'asig octubre'!$A$2:$C$442,3,0))</f>
        <v>Available</v>
      </c>
      <c r="C3083" s="37" t="str">
        <f>IFERROR(VLOOKUP(A3083,'asig octubre'!$A$2:$B$442,2,0))</f>
        <v>TTE</v>
      </c>
      <c r="D3083" s="38">
        <v>45591.52166666667</v>
      </c>
      <c r="E3083" s="36" t="s">
        <v>227</v>
      </c>
      <c r="F3083" s="37" t="str">
        <f t="array" ref="F3083">IFERROR(XLOOKUP(E3083,Operadores!A:A,Operadores!B:B))</f>
        <v>PERAN01</v>
      </c>
      <c r="G3083" s="36" t="s">
        <v>42</v>
      </c>
      <c r="H3083" s="39">
        <v>19.80377</v>
      </c>
      <c r="I3083" s="40">
        <v>368.0</v>
      </c>
      <c r="J3083" s="41">
        <f t="shared" si="5"/>
        <v>7287.78736</v>
      </c>
      <c r="K3083" s="37" t="str">
        <f t="array" ref="K3083">IFERROR(XLOOKUP(G3083,'Tipo de carga'!A:A,'Tipo de carga'!B:B))</f>
        <v>Autoabasto</v>
      </c>
      <c r="L3083" s="37">
        <f t="shared" si="2"/>
        <v>43</v>
      </c>
      <c r="M3083" s="37">
        <f t="shared" si="3"/>
        <v>26</v>
      </c>
      <c r="N3083" s="37">
        <f t="shared" si="4"/>
        <v>10</v>
      </c>
      <c r="O3083" s="37" t="str">
        <f t="array" ref="O3083">IFERROR(XLOOKUP(K3083,'Tipo de carga'!B:B,'Tipo de carga'!C:C))</f>
        <v>Diesel</v>
      </c>
    </row>
    <row r="3084">
      <c r="A3084" s="36">
        <v>1887.0</v>
      </c>
      <c r="B3084" s="37" t="str">
        <f>IFERROR(VLOOKUP(A3084,'asig octubre'!$A$2:$C$442,3,0))</f>
        <v>Circuitos</v>
      </c>
      <c r="C3084" s="37" t="str">
        <f>IFERROR(VLOOKUP(A3084,'asig octubre'!$A$2:$B$442,2,0))</f>
        <v>EC-03</v>
      </c>
      <c r="D3084" s="38">
        <v>45591.41818287037</v>
      </c>
      <c r="E3084" s="36" t="s">
        <v>279</v>
      </c>
      <c r="F3084" s="37" t="str">
        <f t="array" ref="F3084">IFERROR(XLOOKUP(E3084,Operadores!A:A,Operadores!B:B))</f>
        <v>NARCA</v>
      </c>
      <c r="G3084" s="36" t="s">
        <v>42</v>
      </c>
      <c r="H3084" s="39">
        <v>19.80377</v>
      </c>
      <c r="I3084" s="40">
        <v>250.0</v>
      </c>
      <c r="J3084" s="41">
        <f t="shared" si="5"/>
        <v>4950.9425</v>
      </c>
      <c r="K3084" s="37" t="str">
        <f t="array" ref="K3084">IFERROR(XLOOKUP(G3084,'Tipo de carga'!A:A,'Tipo de carga'!B:B))</f>
        <v>Autoabasto</v>
      </c>
      <c r="L3084" s="37">
        <f t="shared" si="2"/>
        <v>43</v>
      </c>
      <c r="M3084" s="37">
        <f t="shared" si="3"/>
        <v>26</v>
      </c>
      <c r="N3084" s="37">
        <f t="shared" si="4"/>
        <v>10</v>
      </c>
      <c r="O3084" s="37" t="str">
        <f t="array" ref="O3084">IFERROR(XLOOKUP(K3084,'Tipo de carga'!B:B,'Tipo de carga'!C:C))</f>
        <v>Diesel</v>
      </c>
    </row>
    <row r="3085">
      <c r="A3085" s="36">
        <v>1966.0</v>
      </c>
      <c r="B3085" s="37" t="str">
        <f>IFERROR(VLOOKUP(A3085,'asig octubre'!$A$2:$C$442,3,0))</f>
        <v>Sayer Sencillo</v>
      </c>
      <c r="C3085" s="37" t="str">
        <f>IFERROR(VLOOKUP(A3085,'asig octubre'!$A$2:$B$442,2,0))</f>
        <v>EC-04</v>
      </c>
      <c r="D3085" s="38">
        <v>45591.39293981482</v>
      </c>
      <c r="E3085" s="36" t="s">
        <v>28</v>
      </c>
      <c r="F3085" s="37" t="str">
        <f t="array" ref="F3085">IFERROR(XLOOKUP(E3085,Operadores!A:A,Operadores!B:B))</f>
        <v>SANJE01</v>
      </c>
      <c r="G3085" s="36" t="s">
        <v>42</v>
      </c>
      <c r="H3085" s="39">
        <v>19.80377</v>
      </c>
      <c r="I3085" s="40">
        <v>725.0</v>
      </c>
      <c r="J3085" s="41">
        <f t="shared" si="5"/>
        <v>14357.73325</v>
      </c>
      <c r="K3085" s="37" t="str">
        <f t="array" ref="K3085">IFERROR(XLOOKUP(G3085,'Tipo de carga'!A:A,'Tipo de carga'!B:B))</f>
        <v>Autoabasto</v>
      </c>
      <c r="L3085" s="37">
        <f t="shared" si="2"/>
        <v>43</v>
      </c>
      <c r="M3085" s="37">
        <f t="shared" si="3"/>
        <v>26</v>
      </c>
      <c r="N3085" s="37">
        <f t="shared" si="4"/>
        <v>10</v>
      </c>
      <c r="O3085" s="37" t="str">
        <f t="array" ref="O3085">IFERROR(XLOOKUP(K3085,'Tipo de carga'!B:B,'Tipo de carga'!C:C))</f>
        <v>Diesel</v>
      </c>
    </row>
    <row r="3086">
      <c r="A3086" s="36">
        <v>1996.0</v>
      </c>
      <c r="B3086" s="37" t="str">
        <f>IFERROR(VLOOKUP(A3086,'asig octubre'!$A$2:$C$442,3,0))</f>
        <v>MeLi Dedicado Merida</v>
      </c>
      <c r="C3086" s="37" t="str">
        <f>IFERROR(VLOOKUP(A3086,'asig octubre'!$A$2:$B$442,2,0))</f>
        <v>EC-05</v>
      </c>
      <c r="D3086" s="38">
        <v>45591.30546296296</v>
      </c>
      <c r="E3086" s="36" t="s">
        <v>530</v>
      </c>
      <c r="F3086" s="37" t="str">
        <f t="array" ref="F3086">IFERROR(XLOOKUP(E3086,Operadores!A:A,Operadores!B:B))</f>
        <v>CADCAR</v>
      </c>
      <c r="G3086" s="36" t="s">
        <v>42</v>
      </c>
      <c r="H3086" s="39">
        <v>19.80377</v>
      </c>
      <c r="I3086" s="40">
        <v>243.0</v>
      </c>
      <c r="J3086" s="41">
        <f t="shared" si="5"/>
        <v>4812.31611</v>
      </c>
      <c r="K3086" s="37" t="str">
        <f t="array" ref="K3086">IFERROR(XLOOKUP(G3086,'Tipo de carga'!A:A,'Tipo de carga'!B:B))</f>
        <v>Autoabasto</v>
      </c>
      <c r="L3086" s="37">
        <f t="shared" si="2"/>
        <v>43</v>
      </c>
      <c r="M3086" s="37">
        <f t="shared" si="3"/>
        <v>26</v>
      </c>
      <c r="N3086" s="37">
        <f t="shared" si="4"/>
        <v>10</v>
      </c>
      <c r="O3086" s="37" t="str">
        <f t="array" ref="O3086">IFERROR(XLOOKUP(K3086,'Tipo de carga'!B:B,'Tipo de carga'!C:C))</f>
        <v>Diesel</v>
      </c>
    </row>
    <row r="3087">
      <c r="A3087" s="36">
        <v>2027.0</v>
      </c>
      <c r="B3087" s="37" t="str">
        <f>IFERROR(VLOOKUP(A3087,'asig octubre'!$A$2:$C$442,3,0))</f>
        <v>Available</v>
      </c>
      <c r="C3087" s="37" t="str">
        <f>IFERROR(VLOOKUP(A3087,'asig octubre'!$A$2:$B$442,2,0))</f>
        <v>TTE</v>
      </c>
      <c r="D3087" s="38">
        <v>45591.30278935185</v>
      </c>
      <c r="E3087" s="36" t="s">
        <v>452</v>
      </c>
      <c r="F3087" s="37" t="str">
        <f t="array" ref="F3087">IFERROR(XLOOKUP(E3087,Operadores!A:A,Operadores!B:B))</f>
        <v>AGUMAU</v>
      </c>
      <c r="G3087" s="36" t="s">
        <v>42</v>
      </c>
      <c r="H3087" s="39">
        <v>19.80377</v>
      </c>
      <c r="I3087" s="40">
        <v>443.0</v>
      </c>
      <c r="J3087" s="41">
        <f t="shared" si="5"/>
        <v>8773.07011</v>
      </c>
      <c r="K3087" s="37" t="str">
        <f t="array" ref="K3087">IFERROR(XLOOKUP(G3087,'Tipo de carga'!A:A,'Tipo de carga'!B:B))</f>
        <v>Autoabasto</v>
      </c>
      <c r="L3087" s="37">
        <f t="shared" si="2"/>
        <v>43</v>
      </c>
      <c r="M3087" s="37">
        <f t="shared" si="3"/>
        <v>26</v>
      </c>
      <c r="N3087" s="37">
        <f t="shared" si="4"/>
        <v>10</v>
      </c>
      <c r="O3087" s="37" t="str">
        <f t="array" ref="O3087">IFERROR(XLOOKUP(K3087,'Tipo de carga'!B:B,'Tipo de carga'!C:C))</f>
        <v>Diesel</v>
      </c>
    </row>
    <row r="3088">
      <c r="A3088" s="36">
        <v>1819.0</v>
      </c>
      <c r="B3088" s="37" t="str">
        <f>IFERROR(VLOOKUP(A3088,'asig octubre'!$A$2:$C$442,3,0))</f>
        <v>Wm Full</v>
      </c>
      <c r="C3088" s="37" t="str">
        <f>IFERROR(VLOOKUP(A3088,'asig octubre'!$A$2:$B$442,2,0))</f>
        <v>EC-08</v>
      </c>
      <c r="D3088" s="38">
        <v>45591.28693287037</v>
      </c>
      <c r="E3088" s="36" t="s">
        <v>287</v>
      </c>
      <c r="F3088" s="37" t="str">
        <f t="array" ref="F3088">IFERROR(XLOOKUP(E3088,Operadores!A:A,Operadores!B:B))</f>
        <v>ALVGAB</v>
      </c>
      <c r="G3088" s="36" t="s">
        <v>42</v>
      </c>
      <c r="H3088" s="39">
        <v>19.80377</v>
      </c>
      <c r="I3088" s="40">
        <v>515.0</v>
      </c>
      <c r="J3088" s="41">
        <f t="shared" si="5"/>
        <v>10198.94155</v>
      </c>
      <c r="K3088" s="37" t="str">
        <f t="array" ref="K3088">IFERROR(XLOOKUP(G3088,'Tipo de carga'!A:A,'Tipo de carga'!B:B))</f>
        <v>Autoabasto</v>
      </c>
      <c r="L3088" s="37">
        <f t="shared" si="2"/>
        <v>43</v>
      </c>
      <c r="M3088" s="37">
        <f t="shared" si="3"/>
        <v>26</v>
      </c>
      <c r="N3088" s="37">
        <f t="shared" si="4"/>
        <v>10</v>
      </c>
      <c r="O3088" s="37" t="str">
        <f t="array" ref="O3088">IFERROR(XLOOKUP(K3088,'Tipo de carga'!B:B,'Tipo de carga'!C:C))</f>
        <v>Diesel</v>
      </c>
    </row>
    <row r="3089">
      <c r="A3089" s="36">
        <v>1701.0</v>
      </c>
      <c r="B3089" s="37" t="str">
        <f>IFERROR(VLOOKUP(A3089,'asig octubre'!$A$2:$C$442,3,0))</f>
        <v>Wm Full</v>
      </c>
      <c r="C3089" s="37" t="str">
        <f>IFERROR(VLOOKUP(A3089,'asig octubre'!$A$2:$B$442,2,0))</f>
        <v>EC-08</v>
      </c>
      <c r="D3089" s="38">
        <v>45591.274201388886</v>
      </c>
      <c r="E3089" s="36" t="s">
        <v>282</v>
      </c>
      <c r="F3089" s="37" t="str">
        <f t="array" ref="F3089">IFERROR(XLOOKUP(E3089,Operadores!A:A,Operadores!B:B))</f>
        <v>MENJUA01</v>
      </c>
      <c r="G3089" s="36" t="s">
        <v>42</v>
      </c>
      <c r="H3089" s="39">
        <v>19.80377</v>
      </c>
      <c r="I3089" s="40">
        <v>451.0</v>
      </c>
      <c r="J3089" s="41">
        <f t="shared" si="5"/>
        <v>8931.50027</v>
      </c>
      <c r="K3089" s="37" t="str">
        <f t="array" ref="K3089">IFERROR(XLOOKUP(G3089,'Tipo de carga'!A:A,'Tipo de carga'!B:B))</f>
        <v>Autoabasto</v>
      </c>
      <c r="L3089" s="37">
        <f t="shared" si="2"/>
        <v>43</v>
      </c>
      <c r="M3089" s="37">
        <f t="shared" si="3"/>
        <v>26</v>
      </c>
      <c r="N3089" s="37">
        <f t="shared" si="4"/>
        <v>10</v>
      </c>
      <c r="O3089" s="37" t="str">
        <f t="array" ref="O3089">IFERROR(XLOOKUP(K3089,'Tipo de carga'!B:B,'Tipo de carga'!C:C))</f>
        <v>Diesel</v>
      </c>
    </row>
    <row r="3090">
      <c r="A3090" s="36">
        <v>2009.0</v>
      </c>
      <c r="B3090" s="37" t="str">
        <f>IFERROR(VLOOKUP(A3090,'asig octubre'!$A$2:$C$442,3,0))</f>
        <v>MeLi Dedicado Merida</v>
      </c>
      <c r="C3090" s="37" t="str">
        <f>IFERROR(VLOOKUP(A3090,'asig octubre'!$A$2:$B$442,2,0))</f>
        <v>EC-05</v>
      </c>
      <c r="D3090" s="38">
        <v>45591.2547337963</v>
      </c>
      <c r="E3090" s="36" t="s">
        <v>372</v>
      </c>
      <c r="F3090" s="37" t="str">
        <f t="array" ref="F3090">IFERROR(XLOOKUP(E3090,Operadores!A:A,Operadores!B:B))</f>
        <v>IBAABI</v>
      </c>
      <c r="G3090" s="36" t="s">
        <v>42</v>
      </c>
      <c r="H3090" s="39">
        <v>19.80377</v>
      </c>
      <c r="I3090" s="40">
        <v>520.0</v>
      </c>
      <c r="J3090" s="41">
        <f t="shared" si="5"/>
        <v>10297.9604</v>
      </c>
      <c r="K3090" s="37" t="str">
        <f t="array" ref="K3090">IFERROR(XLOOKUP(G3090,'Tipo de carga'!A:A,'Tipo de carga'!B:B))</f>
        <v>Autoabasto</v>
      </c>
      <c r="L3090" s="37">
        <f t="shared" si="2"/>
        <v>43</v>
      </c>
      <c r="M3090" s="37">
        <f t="shared" si="3"/>
        <v>26</v>
      </c>
      <c r="N3090" s="37">
        <f t="shared" si="4"/>
        <v>10</v>
      </c>
      <c r="O3090" s="37" t="str">
        <f t="array" ref="O3090">IFERROR(XLOOKUP(K3090,'Tipo de carga'!B:B,'Tipo de carga'!C:C))</f>
        <v>Diesel</v>
      </c>
    </row>
    <row r="3091">
      <c r="A3091" s="36">
        <v>2020.0</v>
      </c>
      <c r="B3091" s="37" t="str">
        <f>IFERROR(VLOOKUP(A3091,'asig octubre'!$A$2:$C$442,3,0))</f>
        <v>Available</v>
      </c>
      <c r="C3091" s="37" t="str">
        <f>IFERROR(VLOOKUP(A3091,'asig octubre'!$A$2:$B$442,2,0))</f>
        <v>TTE</v>
      </c>
      <c r="D3091" s="38">
        <v>45591.1430787037</v>
      </c>
      <c r="E3091" s="36" t="s">
        <v>164</v>
      </c>
      <c r="F3091" s="37" t="str">
        <f t="array" ref="F3091">IFERROR(XLOOKUP(E3091,Operadores!A:A,Operadores!B:B))</f>
        <v>MUÑOSC</v>
      </c>
      <c r="G3091" s="36" t="s">
        <v>42</v>
      </c>
      <c r="H3091" s="39">
        <v>19.80377</v>
      </c>
      <c r="I3091" s="40">
        <v>445.0</v>
      </c>
      <c r="J3091" s="41">
        <f t="shared" si="5"/>
        <v>8812.67765</v>
      </c>
      <c r="K3091" s="37" t="str">
        <f t="array" ref="K3091">IFERROR(XLOOKUP(G3091,'Tipo de carga'!A:A,'Tipo de carga'!B:B))</f>
        <v>Autoabasto</v>
      </c>
      <c r="L3091" s="37">
        <f t="shared" si="2"/>
        <v>43</v>
      </c>
      <c r="M3091" s="37">
        <f t="shared" si="3"/>
        <v>26</v>
      </c>
      <c r="N3091" s="37">
        <f t="shared" si="4"/>
        <v>10</v>
      </c>
      <c r="O3091" s="37" t="str">
        <f t="array" ref="O3091">IFERROR(XLOOKUP(K3091,'Tipo de carga'!B:B,'Tipo de carga'!C:C))</f>
        <v>Diesel</v>
      </c>
    </row>
    <row r="3092">
      <c r="A3092" s="36">
        <v>1959.0</v>
      </c>
      <c r="B3092" s="37" t="str">
        <f>IFERROR(VLOOKUP(A3092,'asig octubre'!$A$2:$C$442,3,0))</f>
        <v>Full Liver</v>
      </c>
      <c r="C3092" s="37" t="str">
        <f>IFERROR(VLOOKUP(A3092,'asig octubre'!$A$2:$B$442,2,0))</f>
        <v>EC-01</v>
      </c>
      <c r="D3092" s="38">
        <v>45591.080717592595</v>
      </c>
      <c r="E3092" s="36" t="s">
        <v>206</v>
      </c>
      <c r="F3092" s="37" t="str">
        <f t="array" ref="F3092">IFERROR(XLOOKUP(E3092,Operadores!A:A,Operadores!B:B))</f>
        <v>JARDAN</v>
      </c>
      <c r="G3092" s="36" t="s">
        <v>42</v>
      </c>
      <c r="H3092" s="39">
        <v>19.80377</v>
      </c>
      <c r="I3092" s="40">
        <v>287.0</v>
      </c>
      <c r="J3092" s="41">
        <f t="shared" si="5"/>
        <v>5683.68199</v>
      </c>
      <c r="K3092" s="37" t="str">
        <f t="array" ref="K3092">IFERROR(XLOOKUP(G3092,'Tipo de carga'!A:A,'Tipo de carga'!B:B))</f>
        <v>Autoabasto</v>
      </c>
      <c r="L3092" s="37">
        <f t="shared" si="2"/>
        <v>43</v>
      </c>
      <c r="M3092" s="37">
        <f t="shared" si="3"/>
        <v>26</v>
      </c>
      <c r="N3092" s="37">
        <f t="shared" si="4"/>
        <v>10</v>
      </c>
      <c r="O3092" s="37" t="str">
        <f t="array" ref="O3092">IFERROR(XLOOKUP(K3092,'Tipo de carga'!B:B,'Tipo de carga'!C:C))</f>
        <v>Diesel</v>
      </c>
    </row>
    <row r="3093">
      <c r="A3093" s="36">
        <v>2001.0</v>
      </c>
      <c r="B3093" s="37" t="str">
        <f>IFERROR(VLOOKUP(A3093,'asig octubre'!$A$2:$C$442,3,0))</f>
        <v>MeLi Dedicado Merida</v>
      </c>
      <c r="C3093" s="37" t="str">
        <f>IFERROR(VLOOKUP(A3093,'asig octubre'!$A$2:$B$442,2,0))</f>
        <v>EC-05</v>
      </c>
      <c r="D3093" s="38">
        <v>45591.075844907406</v>
      </c>
      <c r="E3093" s="36" t="s">
        <v>494</v>
      </c>
      <c r="F3093" s="37" t="str">
        <f t="array" ref="F3093">IFERROR(XLOOKUP(E3093,Operadores!A:A,Operadores!B:B))</f>
        <v>TRESER</v>
      </c>
      <c r="G3093" s="36" t="s">
        <v>42</v>
      </c>
      <c r="H3093" s="39">
        <v>19.80377</v>
      </c>
      <c r="I3093" s="40">
        <v>224.0</v>
      </c>
      <c r="J3093" s="41">
        <f t="shared" si="5"/>
        <v>4436.04448</v>
      </c>
      <c r="K3093" s="37" t="str">
        <f t="array" ref="K3093">IFERROR(XLOOKUP(G3093,'Tipo de carga'!A:A,'Tipo de carga'!B:B))</f>
        <v>Autoabasto</v>
      </c>
      <c r="L3093" s="37">
        <f t="shared" si="2"/>
        <v>43</v>
      </c>
      <c r="M3093" s="37">
        <f t="shared" si="3"/>
        <v>26</v>
      </c>
      <c r="N3093" s="37">
        <f t="shared" si="4"/>
        <v>10</v>
      </c>
      <c r="O3093" s="37" t="str">
        <f t="array" ref="O3093">IFERROR(XLOOKUP(K3093,'Tipo de carga'!B:B,'Tipo de carga'!C:C))</f>
        <v>Diesel</v>
      </c>
    </row>
    <row r="3094">
      <c r="A3094" s="36">
        <v>1984.0</v>
      </c>
      <c r="B3094" s="37" t="str">
        <f>IFERROR(VLOOKUP(A3094,'asig octubre'!$A$2:$C$442,3,0))</f>
        <v>MeLi Dedicado TD</v>
      </c>
      <c r="C3094" s="37" t="str">
        <f>IFERROR(VLOOKUP(A3094,'asig octubre'!$A$2:$B$442,2,0))</f>
        <v>EC-05</v>
      </c>
      <c r="D3094" s="38">
        <v>45591.50486111111</v>
      </c>
      <c r="E3094" s="36" t="s">
        <v>308</v>
      </c>
      <c r="F3094" s="37" t="str">
        <f t="array" ref="F3094">IFERROR(XLOOKUP(E3094,Operadores!A:A,Operadores!B:B))</f>
        <v>DELBL</v>
      </c>
      <c r="G3094" s="36" t="s">
        <v>425</v>
      </c>
      <c r="H3094" s="39">
        <v>26.75</v>
      </c>
      <c r="I3094" s="40">
        <v>224.0</v>
      </c>
      <c r="J3094" s="41">
        <f t="shared" si="5"/>
        <v>5992</v>
      </c>
      <c r="K3094" s="37" t="str">
        <f t="array" ref="K3094">IFERROR(XLOOKUP(G3094,'Tipo de carga'!A:A,'Tipo de carga'!B:B))</f>
        <v>Ticket</v>
      </c>
      <c r="L3094" s="37">
        <f t="shared" si="2"/>
        <v>43</v>
      </c>
      <c r="M3094" s="37">
        <f t="shared" si="3"/>
        <v>26</v>
      </c>
      <c r="N3094" s="37">
        <f t="shared" si="4"/>
        <v>10</v>
      </c>
      <c r="O3094" s="37" t="str">
        <f t="array" ref="O3094">IFERROR(XLOOKUP(K3094,'Tipo de carga'!B:B,'Tipo de carga'!C:C))</f>
        <v>Diesel</v>
      </c>
    </row>
    <row r="3095">
      <c r="A3095" s="36">
        <v>1897.0</v>
      </c>
      <c r="B3095" s="37" t="str">
        <f>IFERROR(VLOOKUP(A3095,'asig octubre'!$A$2:$C$442,3,0))</f>
        <v>Full Liver</v>
      </c>
      <c r="C3095" s="37" t="str">
        <f>IFERROR(VLOOKUP(A3095,'asig octubre'!$A$2:$B$442,2,0))</f>
        <v>EC-01</v>
      </c>
      <c r="D3095" s="38">
        <v>45591.52777777778</v>
      </c>
      <c r="E3095" s="36" t="s">
        <v>408</v>
      </c>
      <c r="F3095" s="37" t="str">
        <f t="array" ref="F3095">IFERROR(XLOOKUP(E3095,Operadores!A:A,Operadores!B:B))</f>
        <v>RODAR</v>
      </c>
      <c r="G3095" s="36" t="s">
        <v>425</v>
      </c>
      <c r="H3095" s="39">
        <v>25.75</v>
      </c>
      <c r="I3095" s="40">
        <v>140.0</v>
      </c>
      <c r="J3095" s="41">
        <f t="shared" si="5"/>
        <v>3605</v>
      </c>
      <c r="K3095" s="37" t="str">
        <f t="array" ref="K3095">IFERROR(XLOOKUP(G3095,'Tipo de carga'!A:A,'Tipo de carga'!B:B))</f>
        <v>Ticket</v>
      </c>
      <c r="L3095" s="37">
        <f t="shared" si="2"/>
        <v>43</v>
      </c>
      <c r="M3095" s="37">
        <f t="shared" si="3"/>
        <v>26</v>
      </c>
      <c r="N3095" s="37">
        <f t="shared" si="4"/>
        <v>10</v>
      </c>
      <c r="O3095" s="37" t="str">
        <f t="array" ref="O3095">IFERROR(XLOOKUP(K3095,'Tipo de carga'!B:B,'Tipo de carga'!C:C))</f>
        <v>Diesel</v>
      </c>
    </row>
    <row r="3096">
      <c r="A3096" s="36">
        <v>1857.0</v>
      </c>
      <c r="B3096" s="37" t="str">
        <f>IFERROR(VLOOKUP(A3096,'asig octubre'!$A$2:$C$442,3,0))</f>
        <v>Pipas</v>
      </c>
      <c r="C3096" s="37" t="str">
        <f>IFERROR(VLOOKUP(A3096,'asig octubre'!$A$2:$B$442,2,0))</f>
        <v>EC-02</v>
      </c>
      <c r="D3096" s="38">
        <v>45591.52777777778</v>
      </c>
      <c r="E3096" s="36" t="s">
        <v>43</v>
      </c>
      <c r="F3096" s="37" t="str">
        <f t="array" ref="F3096">IFERROR(XLOOKUP(E3096,Operadores!A:A,Operadores!B:B))</f>
        <v>HERJU01</v>
      </c>
      <c r="G3096" s="36" t="s">
        <v>425</v>
      </c>
      <c r="H3096" s="39">
        <v>25.99</v>
      </c>
      <c r="I3096" s="40">
        <v>461.0</v>
      </c>
      <c r="J3096" s="41">
        <f t="shared" si="5"/>
        <v>11981.39</v>
      </c>
      <c r="K3096" s="37" t="str">
        <f t="array" ref="K3096">IFERROR(XLOOKUP(G3096,'Tipo de carga'!A:A,'Tipo de carga'!B:B))</f>
        <v>Ticket</v>
      </c>
      <c r="L3096" s="37">
        <f t="shared" si="2"/>
        <v>43</v>
      </c>
      <c r="M3096" s="37">
        <f t="shared" si="3"/>
        <v>26</v>
      </c>
      <c r="N3096" s="37">
        <f t="shared" si="4"/>
        <v>10</v>
      </c>
      <c r="O3096" s="37" t="str">
        <f t="array" ref="O3096">IFERROR(XLOOKUP(K3096,'Tipo de carga'!B:B,'Tipo de carga'!C:C))</f>
        <v>Diesel</v>
      </c>
    </row>
    <row r="3097">
      <c r="A3097" s="36">
        <v>2007.0</v>
      </c>
      <c r="B3097" s="37" t="str">
        <f>IFERROR(VLOOKUP(A3097,'asig octubre'!$A$2:$C$442,3,0))</f>
        <v>MeLi Asignado TD</v>
      </c>
      <c r="C3097" s="37" t="str">
        <f>IFERROR(VLOOKUP(A3097,'asig octubre'!$A$2:$B$442,2,0))</f>
        <v>EC-05</v>
      </c>
      <c r="D3097" s="38">
        <v>45591.55416666667</v>
      </c>
      <c r="E3097" s="36" t="s">
        <v>166</v>
      </c>
      <c r="F3097" s="37" t="str">
        <f t="array" ref="F3097">IFERROR(XLOOKUP(E3097,Operadores!A:A,Operadores!B:B))</f>
        <v>PADRI</v>
      </c>
      <c r="G3097" s="36" t="s">
        <v>425</v>
      </c>
      <c r="H3097" s="39">
        <v>26.25</v>
      </c>
      <c r="I3097" s="40">
        <v>138.0</v>
      </c>
      <c r="J3097" s="41">
        <f t="shared" si="5"/>
        <v>3622.5</v>
      </c>
      <c r="K3097" s="37" t="str">
        <f t="array" ref="K3097">IFERROR(XLOOKUP(G3097,'Tipo de carga'!A:A,'Tipo de carga'!B:B))</f>
        <v>Ticket</v>
      </c>
      <c r="L3097" s="37">
        <f t="shared" si="2"/>
        <v>43</v>
      </c>
      <c r="M3097" s="37">
        <f t="shared" si="3"/>
        <v>26</v>
      </c>
      <c r="N3097" s="37">
        <f t="shared" si="4"/>
        <v>10</v>
      </c>
      <c r="O3097" s="37" t="str">
        <f t="array" ref="O3097">IFERROR(XLOOKUP(K3097,'Tipo de carga'!B:B,'Tipo de carga'!C:C))</f>
        <v>Diesel</v>
      </c>
    </row>
    <row r="3098">
      <c r="A3098" s="36">
        <v>1827.0</v>
      </c>
      <c r="B3098" s="37" t="str">
        <f>IFERROR(VLOOKUP(A3098,'asig octubre'!$A$2:$C$442,3,0))</f>
        <v>Full Liver</v>
      </c>
      <c r="C3098" s="37" t="str">
        <f>IFERROR(VLOOKUP(A3098,'asig octubre'!$A$2:$B$442,2,0))</f>
        <v>EC-01</v>
      </c>
      <c r="D3098" s="38">
        <v>45591.563888888886</v>
      </c>
      <c r="E3098" s="36" t="s">
        <v>374</v>
      </c>
      <c r="F3098" s="37" t="str">
        <f t="array" ref="F3098">IFERROR(XLOOKUP(E3098,Operadores!A:A,Operadores!B:B))</f>
        <v>ANGMA</v>
      </c>
      <c r="G3098" s="36" t="s">
        <v>425</v>
      </c>
      <c r="H3098" s="39">
        <v>26.59</v>
      </c>
      <c r="I3098" s="40">
        <v>226.0</v>
      </c>
      <c r="J3098" s="41">
        <f t="shared" si="5"/>
        <v>6009.34</v>
      </c>
      <c r="K3098" s="37" t="str">
        <f t="array" ref="K3098">IFERROR(XLOOKUP(G3098,'Tipo de carga'!A:A,'Tipo de carga'!B:B))</f>
        <v>Ticket</v>
      </c>
      <c r="L3098" s="37">
        <f t="shared" si="2"/>
        <v>43</v>
      </c>
      <c r="M3098" s="37">
        <f t="shared" si="3"/>
        <v>26</v>
      </c>
      <c r="N3098" s="37">
        <f t="shared" si="4"/>
        <v>10</v>
      </c>
      <c r="O3098" s="37" t="str">
        <f t="array" ref="O3098">IFERROR(XLOOKUP(K3098,'Tipo de carga'!B:B,'Tipo de carga'!C:C))</f>
        <v>Diesel</v>
      </c>
    </row>
    <row r="3099">
      <c r="A3099" s="36">
        <v>1760.0</v>
      </c>
      <c r="B3099" s="37" t="str">
        <f>IFERROR(VLOOKUP(A3099,'asig octubre'!$A$2:$C$442,3,0))</f>
        <v>Pipas</v>
      </c>
      <c r="C3099" s="37" t="str">
        <f>IFERROR(VLOOKUP(A3099,'asig octubre'!$A$2:$B$442,2,0))</f>
        <v>EC-02</v>
      </c>
      <c r="D3099" s="38">
        <v>45591.6</v>
      </c>
      <c r="E3099" s="36" t="s">
        <v>154</v>
      </c>
      <c r="F3099" s="37" t="str">
        <f t="array" ref="F3099">IFERROR(XLOOKUP(E3099,Operadores!A:A,Operadores!B:B))</f>
        <v>MARJO08</v>
      </c>
      <c r="G3099" s="36" t="s">
        <v>425</v>
      </c>
      <c r="H3099" s="39">
        <v>24.99</v>
      </c>
      <c r="I3099" s="40">
        <v>480.0</v>
      </c>
      <c r="J3099" s="41">
        <f t="shared" si="5"/>
        <v>11995.2</v>
      </c>
      <c r="K3099" s="37" t="str">
        <f t="array" ref="K3099">IFERROR(XLOOKUP(G3099,'Tipo de carga'!A:A,'Tipo de carga'!B:B))</f>
        <v>Ticket</v>
      </c>
      <c r="L3099" s="37">
        <f t="shared" si="2"/>
        <v>43</v>
      </c>
      <c r="M3099" s="37">
        <f t="shared" si="3"/>
        <v>26</v>
      </c>
      <c r="N3099" s="37">
        <f t="shared" si="4"/>
        <v>10</v>
      </c>
      <c r="O3099" s="37" t="str">
        <f t="array" ref="O3099">IFERROR(XLOOKUP(K3099,'Tipo de carga'!B:B,'Tipo de carga'!C:C))</f>
        <v>Diesel</v>
      </c>
    </row>
    <row r="3100">
      <c r="A3100" s="36">
        <v>1899.0</v>
      </c>
      <c r="B3100" s="37" t="str">
        <f>IFERROR(VLOOKUP(A3100,'asig octubre'!$A$2:$C$442,3,0))</f>
        <v>Full Liver</v>
      </c>
      <c r="C3100" s="37" t="str">
        <f>IFERROR(VLOOKUP(A3100,'asig octubre'!$A$2:$B$442,2,0))</f>
        <v>EC-01</v>
      </c>
      <c r="D3100" s="38">
        <v>45591.79027777778</v>
      </c>
      <c r="E3100" s="36" t="s">
        <v>335</v>
      </c>
      <c r="F3100" s="37" t="str">
        <f t="array" ref="F3100">IFERROR(XLOOKUP(E3100,Operadores!A:A,Operadores!B:B))</f>
        <v>VEROD</v>
      </c>
      <c r="G3100" s="36" t="s">
        <v>425</v>
      </c>
      <c r="H3100" s="39">
        <v>25.5</v>
      </c>
      <c r="I3100" s="40">
        <v>188.0</v>
      </c>
      <c r="J3100" s="41">
        <f t="shared" si="5"/>
        <v>4794</v>
      </c>
      <c r="K3100" s="37" t="str">
        <f t="array" ref="K3100">IFERROR(XLOOKUP(G3100,'Tipo de carga'!A:A,'Tipo de carga'!B:B))</f>
        <v>Ticket</v>
      </c>
      <c r="L3100" s="37">
        <f t="shared" si="2"/>
        <v>43</v>
      </c>
      <c r="M3100" s="37">
        <f t="shared" si="3"/>
        <v>26</v>
      </c>
      <c r="N3100" s="37">
        <f t="shared" si="4"/>
        <v>10</v>
      </c>
      <c r="O3100" s="37" t="str">
        <f t="array" ref="O3100">IFERROR(XLOOKUP(K3100,'Tipo de carga'!B:B,'Tipo de carga'!C:C))</f>
        <v>Diesel</v>
      </c>
    </row>
    <row r="3101">
      <c r="A3101" s="36">
        <v>1761.0</v>
      </c>
      <c r="B3101" s="37" t="str">
        <f>IFERROR(VLOOKUP(A3101,'asig octubre'!$A$2:$C$442,3,0))</f>
        <v>Wm Full</v>
      </c>
      <c r="C3101" s="37" t="str">
        <f>IFERROR(VLOOKUP(A3101,'asig octubre'!$A$2:$B$442,2,0))</f>
        <v>EC-08</v>
      </c>
      <c r="D3101" s="38">
        <v>45591.84166666667</v>
      </c>
      <c r="E3101" s="36" t="s">
        <v>278</v>
      </c>
      <c r="F3101" s="37" t="str">
        <f t="array" ref="F3101">IFERROR(XLOOKUP(E3101,Operadores!A:A,Operadores!B:B))</f>
        <v>RAMBAR</v>
      </c>
      <c r="G3101" s="36" t="s">
        <v>425</v>
      </c>
      <c r="H3101" s="39">
        <v>26.19</v>
      </c>
      <c r="I3101" s="40">
        <v>504.0</v>
      </c>
      <c r="J3101" s="41">
        <f t="shared" si="5"/>
        <v>13199.76</v>
      </c>
      <c r="K3101" s="37" t="str">
        <f t="array" ref="K3101">IFERROR(XLOOKUP(G3101,'Tipo de carga'!A:A,'Tipo de carga'!B:B))</f>
        <v>Ticket</v>
      </c>
      <c r="L3101" s="37">
        <f t="shared" si="2"/>
        <v>43</v>
      </c>
      <c r="M3101" s="37">
        <f t="shared" si="3"/>
        <v>26</v>
      </c>
      <c r="N3101" s="37">
        <f t="shared" si="4"/>
        <v>10</v>
      </c>
      <c r="O3101" s="37" t="str">
        <f t="array" ref="O3101">IFERROR(XLOOKUP(K3101,'Tipo de carga'!B:B,'Tipo de carga'!C:C))</f>
        <v>Diesel</v>
      </c>
    </row>
    <row r="3102">
      <c r="A3102" s="36">
        <v>1715.0</v>
      </c>
      <c r="B3102" s="37" t="str">
        <f>IFERROR(VLOOKUP(A3102,'asig octubre'!$A$2:$C$442,3,0))</f>
        <v>Wm Sencillo</v>
      </c>
      <c r="C3102" s="37" t="str">
        <f>IFERROR(VLOOKUP(A3102,'asig octubre'!$A$2:$B$442,2,0))</f>
        <v>EC-08</v>
      </c>
      <c r="D3102" s="38">
        <v>45591.84444444445</v>
      </c>
      <c r="E3102" s="36" t="s">
        <v>280</v>
      </c>
      <c r="F3102" s="37" t="str">
        <f t="array" ref="F3102">IFERROR(XLOOKUP(E3102,Operadores!A:A,Operadores!B:B))</f>
        <v>LEOJAI</v>
      </c>
      <c r="G3102" s="36" t="s">
        <v>425</v>
      </c>
      <c r="H3102" s="39">
        <v>26.19</v>
      </c>
      <c r="I3102" s="40">
        <v>500.0</v>
      </c>
      <c r="J3102" s="41">
        <f t="shared" si="5"/>
        <v>13095</v>
      </c>
      <c r="K3102" s="37" t="str">
        <f t="array" ref="K3102">IFERROR(XLOOKUP(G3102,'Tipo de carga'!A:A,'Tipo de carga'!B:B))</f>
        <v>Ticket</v>
      </c>
      <c r="L3102" s="37">
        <f t="shared" si="2"/>
        <v>43</v>
      </c>
      <c r="M3102" s="37">
        <f t="shared" si="3"/>
        <v>26</v>
      </c>
      <c r="N3102" s="37">
        <f t="shared" si="4"/>
        <v>10</v>
      </c>
      <c r="O3102" s="37" t="str">
        <f t="array" ref="O3102">IFERROR(XLOOKUP(K3102,'Tipo de carga'!B:B,'Tipo de carga'!C:C))</f>
        <v>Diesel</v>
      </c>
    </row>
    <row r="3103">
      <c r="A3103" s="36">
        <v>1758.0</v>
      </c>
      <c r="B3103" s="37" t="str">
        <f>IFERROR(VLOOKUP(A3103,'asig octubre'!$A$2:$C$442,3,0))</f>
        <v>Wm Full</v>
      </c>
      <c r="C3103" s="37" t="str">
        <f>IFERROR(VLOOKUP(A3103,'asig octubre'!$A$2:$B$442,2,0))</f>
        <v>EC-08</v>
      </c>
      <c r="D3103" s="38">
        <v>45591.85763888889</v>
      </c>
      <c r="E3103" s="36" t="s">
        <v>296</v>
      </c>
      <c r="F3103" s="37" t="str">
        <f t="array" ref="F3103">IFERROR(XLOOKUP(E3103,Operadores!A:A,Operadores!B:B))</f>
        <v>PINGUA</v>
      </c>
      <c r="G3103" s="36" t="s">
        <v>425</v>
      </c>
      <c r="H3103" s="39">
        <v>26.19</v>
      </c>
      <c r="I3103" s="40">
        <v>509.0</v>
      </c>
      <c r="J3103" s="41">
        <f t="shared" si="5"/>
        <v>13330.71</v>
      </c>
      <c r="K3103" s="37" t="str">
        <f t="array" ref="K3103">IFERROR(XLOOKUP(G3103,'Tipo de carga'!A:A,'Tipo de carga'!B:B))</f>
        <v>Ticket</v>
      </c>
      <c r="L3103" s="37">
        <f t="shared" si="2"/>
        <v>43</v>
      </c>
      <c r="M3103" s="37">
        <f t="shared" si="3"/>
        <v>26</v>
      </c>
      <c r="N3103" s="37">
        <f t="shared" si="4"/>
        <v>10</v>
      </c>
      <c r="O3103" s="37" t="str">
        <f t="array" ref="O3103">IFERROR(XLOOKUP(K3103,'Tipo de carga'!B:B,'Tipo de carga'!C:C))</f>
        <v>Diesel</v>
      </c>
    </row>
    <row r="3104">
      <c r="A3104" s="36">
        <v>1917.0</v>
      </c>
      <c r="B3104" s="37" t="str">
        <f>IFERROR(VLOOKUP(A3104,'asig octubre'!$A$2:$C$442,3,0))</f>
        <v>MeLi asignado SD</v>
      </c>
      <c r="C3104" s="37" t="str">
        <f>IFERROR(VLOOKUP(A3104,'asig octubre'!$A$2:$B$442,2,0))</f>
        <v>EC-05</v>
      </c>
      <c r="D3104" s="38">
        <v>45591.870833333334</v>
      </c>
      <c r="E3104" s="36" t="s">
        <v>17</v>
      </c>
      <c r="F3104" s="37" t="str">
        <f t="array" ref="F3104">IFERROR(XLOOKUP(E3104,Operadores!A:A,Operadores!B:B))</f>
        <v>ARASAL</v>
      </c>
      <c r="G3104" s="36" t="s">
        <v>311</v>
      </c>
      <c r="H3104" s="39">
        <v>9.99</v>
      </c>
      <c r="I3104" s="40">
        <v>164.92</v>
      </c>
      <c r="J3104" s="41">
        <f t="shared" si="5"/>
        <v>1647.5508</v>
      </c>
      <c r="K3104" s="37" t="str">
        <f t="array" ref="K3104">IFERROR(XLOOKUP(G3104,'Tipo de carga'!A:A,'Tipo de carga'!B:B))</f>
        <v>Natgas</v>
      </c>
      <c r="L3104" s="37">
        <f t="shared" si="2"/>
        <v>43</v>
      </c>
      <c r="M3104" s="37">
        <f t="shared" si="3"/>
        <v>26</v>
      </c>
      <c r="N3104" s="37">
        <f t="shared" si="4"/>
        <v>10</v>
      </c>
      <c r="O3104" s="37" t="str">
        <f t="array" ref="O3104">IFERROR(XLOOKUP(K3104,'Tipo de carga'!B:B,'Tipo de carga'!C:C))</f>
        <v>GNC</v>
      </c>
    </row>
    <row r="3105">
      <c r="A3105" s="36">
        <v>2021.0</v>
      </c>
      <c r="B3105" s="37" t="str">
        <f>IFERROR(VLOOKUP(A3105,'asig octubre'!$A$2:$C$442,3,0))</f>
        <v>Available</v>
      </c>
      <c r="C3105" s="37" t="str">
        <f>IFERROR(VLOOKUP(A3105,'asig octubre'!$A$2:$B$442,2,0))</f>
        <v>TTE</v>
      </c>
      <c r="D3105" s="38">
        <v>45593.99549768519</v>
      </c>
      <c r="E3105" s="36" t="s">
        <v>474</v>
      </c>
      <c r="F3105" s="37" t="str">
        <f t="array" ref="F3105">IFERROR(XLOOKUP(E3105,Operadores!A:A,Operadores!B:B))</f>
        <v>COLALE</v>
      </c>
      <c r="G3105" s="36" t="s">
        <v>72</v>
      </c>
      <c r="H3105" s="39">
        <v>19.38998</v>
      </c>
      <c r="I3105" s="40">
        <v>315.0</v>
      </c>
      <c r="J3105" s="41">
        <f t="shared" si="5"/>
        <v>6107.8437</v>
      </c>
      <c r="K3105" s="37" t="str">
        <f t="array" ref="K3105">IFERROR(XLOOKUP(G3105,'Tipo de carga'!A:A,'Tipo de carga'!B:B))</f>
        <v>Autoabasto</v>
      </c>
      <c r="L3105" s="37">
        <f t="shared" si="2"/>
        <v>44</v>
      </c>
      <c r="M3105" s="37">
        <f t="shared" si="3"/>
        <v>28</v>
      </c>
      <c r="N3105" s="37">
        <f t="shared" si="4"/>
        <v>10</v>
      </c>
      <c r="O3105" s="37" t="str">
        <f t="array" ref="O3105">IFERROR(XLOOKUP(K3105,'Tipo de carga'!B:B,'Tipo de carga'!C:C))</f>
        <v>Diesel</v>
      </c>
    </row>
    <row r="3106">
      <c r="A3106" s="36">
        <v>1683.0</v>
      </c>
      <c r="B3106" s="37" t="str">
        <f>IFERROR(VLOOKUP(A3106,'asig octubre'!$A$2:$C$442,3,0))</f>
        <v>Pilgrims Tepo</v>
      </c>
      <c r="C3106" s="37" t="str">
        <f>IFERROR(VLOOKUP(A3106,'asig octubre'!$A$2:$B$442,2,0))</f>
        <v>EC-02</v>
      </c>
      <c r="D3106" s="38">
        <v>45593.98616898148</v>
      </c>
      <c r="E3106" s="36" t="s">
        <v>152</v>
      </c>
      <c r="F3106" s="37" t="str">
        <f t="array" ref="F3106">IFERROR(XLOOKUP(E3106,Operadores!A:A,Operadores!B:B))</f>
        <v>HERJUA01</v>
      </c>
      <c r="G3106" s="36" t="s">
        <v>72</v>
      </c>
      <c r="H3106" s="39">
        <v>19.38998</v>
      </c>
      <c r="I3106" s="40">
        <v>94.0</v>
      </c>
      <c r="J3106" s="41">
        <f t="shared" si="5"/>
        <v>1822.65812</v>
      </c>
      <c r="K3106" s="37" t="str">
        <f t="array" ref="K3106">IFERROR(XLOOKUP(G3106,'Tipo de carga'!A:A,'Tipo de carga'!B:B))</f>
        <v>Autoabasto</v>
      </c>
      <c r="L3106" s="37">
        <f t="shared" si="2"/>
        <v>44</v>
      </c>
      <c r="M3106" s="37">
        <f t="shared" si="3"/>
        <v>28</v>
      </c>
      <c r="N3106" s="37">
        <f t="shared" si="4"/>
        <v>10</v>
      </c>
      <c r="O3106" s="37" t="str">
        <f t="array" ref="O3106">IFERROR(XLOOKUP(K3106,'Tipo de carga'!B:B,'Tipo de carga'!C:C))</f>
        <v>Diesel</v>
      </c>
    </row>
    <row r="3107">
      <c r="A3107" s="36">
        <v>2016.0</v>
      </c>
      <c r="B3107" s="37" t="str">
        <f>IFERROR(VLOOKUP(A3107,'asig octubre'!$A$2:$C$442,3,0))</f>
        <v>MeLi asignado SD</v>
      </c>
      <c r="C3107" s="37" t="str">
        <f>IFERROR(VLOOKUP(A3107,'asig octubre'!$A$2:$B$442,2,0))</f>
        <v>EC-05</v>
      </c>
      <c r="D3107" s="38">
        <v>45593.97194444444</v>
      </c>
      <c r="E3107" s="36" t="s">
        <v>161</v>
      </c>
      <c r="F3107" s="37" t="str">
        <f t="array" ref="F3107">IFERROR(XLOOKUP(E3107,Operadores!A:A,Operadores!B:B))</f>
        <v>SANART</v>
      </c>
      <c r="G3107" s="36" t="s">
        <v>72</v>
      </c>
      <c r="H3107" s="39">
        <v>19.38998</v>
      </c>
      <c r="I3107" s="40">
        <v>358.0</v>
      </c>
      <c r="J3107" s="41">
        <f t="shared" si="5"/>
        <v>6941.61284</v>
      </c>
      <c r="K3107" s="37" t="str">
        <f t="array" ref="K3107">IFERROR(XLOOKUP(G3107,'Tipo de carga'!A:A,'Tipo de carga'!B:B))</f>
        <v>Autoabasto</v>
      </c>
      <c r="L3107" s="37">
        <f t="shared" si="2"/>
        <v>44</v>
      </c>
      <c r="M3107" s="37">
        <f t="shared" si="3"/>
        <v>28</v>
      </c>
      <c r="N3107" s="37">
        <f t="shared" si="4"/>
        <v>10</v>
      </c>
      <c r="O3107" s="37" t="str">
        <f t="array" ref="O3107">IFERROR(XLOOKUP(K3107,'Tipo de carga'!B:B,'Tipo de carga'!C:C))</f>
        <v>Diesel</v>
      </c>
    </row>
    <row r="3108">
      <c r="A3108" s="36">
        <v>2011.0</v>
      </c>
      <c r="B3108" s="37" t="str">
        <f>IFERROR(VLOOKUP(A3108,'asig octubre'!$A$2:$C$442,3,0))</f>
        <v>MeLi asignado SD</v>
      </c>
      <c r="C3108" s="37" t="str">
        <f>IFERROR(VLOOKUP(A3108,'asig octubre'!$A$2:$B$442,2,0))</f>
        <v>EC-05</v>
      </c>
      <c r="D3108" s="38">
        <v>45593.960497685184</v>
      </c>
      <c r="E3108" s="36" t="s">
        <v>226</v>
      </c>
      <c r="F3108" s="37" t="str">
        <f t="array" ref="F3108">IFERROR(XLOOKUP(E3108,Operadores!A:A,Operadores!B:B))</f>
        <v>PERFID</v>
      </c>
      <c r="G3108" s="36" t="s">
        <v>72</v>
      </c>
      <c r="H3108" s="39">
        <v>19.38998</v>
      </c>
      <c r="I3108" s="40">
        <v>336.0</v>
      </c>
      <c r="J3108" s="41">
        <f t="shared" si="5"/>
        <v>6515.03328</v>
      </c>
      <c r="K3108" s="37" t="str">
        <f t="array" ref="K3108">IFERROR(XLOOKUP(G3108,'Tipo de carga'!A:A,'Tipo de carga'!B:B))</f>
        <v>Autoabasto</v>
      </c>
      <c r="L3108" s="37">
        <f t="shared" si="2"/>
        <v>44</v>
      </c>
      <c r="M3108" s="37">
        <f t="shared" si="3"/>
        <v>28</v>
      </c>
      <c r="N3108" s="37">
        <f t="shared" si="4"/>
        <v>10</v>
      </c>
      <c r="O3108" s="37" t="str">
        <f t="array" ref="O3108">IFERROR(XLOOKUP(K3108,'Tipo de carga'!B:B,'Tipo de carga'!C:C))</f>
        <v>Diesel</v>
      </c>
    </row>
    <row r="3109">
      <c r="A3109" s="36">
        <v>1982.0</v>
      </c>
      <c r="B3109" s="37" t="str">
        <f>IFERROR(VLOOKUP(A3109,'asig octubre'!$A$2:$C$442,3,0))</f>
        <v>MeLi asignado SD</v>
      </c>
      <c r="C3109" s="37" t="str">
        <f>IFERROR(VLOOKUP(A3109,'asig octubre'!$A$2:$B$442,2,0))</f>
        <v>EC-05</v>
      </c>
      <c r="D3109" s="38">
        <v>45593.95185185185</v>
      </c>
      <c r="E3109" s="36" t="s">
        <v>190</v>
      </c>
      <c r="F3109" s="37" t="str">
        <f t="array" ref="F3109">IFERROR(XLOOKUP(E3109,Operadores!A:A,Operadores!B:B))</f>
        <v>BUSJUA</v>
      </c>
      <c r="G3109" s="36" t="s">
        <v>72</v>
      </c>
      <c r="H3109" s="39">
        <v>19.38998</v>
      </c>
      <c r="I3109" s="40">
        <v>465.0</v>
      </c>
      <c r="J3109" s="41">
        <f t="shared" si="5"/>
        <v>9016.3407</v>
      </c>
      <c r="K3109" s="37" t="str">
        <f t="array" ref="K3109">IFERROR(XLOOKUP(G3109,'Tipo de carga'!A:A,'Tipo de carga'!B:B))</f>
        <v>Autoabasto</v>
      </c>
      <c r="L3109" s="37">
        <f t="shared" si="2"/>
        <v>44</v>
      </c>
      <c r="M3109" s="37">
        <f t="shared" si="3"/>
        <v>28</v>
      </c>
      <c r="N3109" s="37">
        <f t="shared" si="4"/>
        <v>10</v>
      </c>
      <c r="O3109" s="37" t="str">
        <f t="array" ref="O3109">IFERROR(XLOOKUP(K3109,'Tipo de carga'!B:B,'Tipo de carga'!C:C))</f>
        <v>Diesel</v>
      </c>
    </row>
    <row r="3110">
      <c r="A3110" s="36">
        <v>2015.0</v>
      </c>
      <c r="B3110" s="37" t="str">
        <f>IFERROR(VLOOKUP(A3110,'asig octubre'!$A$2:$C$442,3,0))</f>
        <v>MeLi asignado SD</v>
      </c>
      <c r="C3110" s="37" t="str">
        <f>IFERROR(VLOOKUP(A3110,'asig octubre'!$A$2:$B$442,2,0))</f>
        <v>EC-05</v>
      </c>
      <c r="D3110" s="38">
        <v>45593.94076388889</v>
      </c>
      <c r="E3110" s="36" t="s">
        <v>173</v>
      </c>
      <c r="F3110" s="37" t="str">
        <f t="array" ref="F3110">IFERROR(XLOOKUP(E3110,Operadores!A:A,Operadores!B:B))</f>
        <v>AGUMIG</v>
      </c>
      <c r="G3110" s="36" t="s">
        <v>72</v>
      </c>
      <c r="H3110" s="39">
        <v>19.38998</v>
      </c>
      <c r="I3110" s="40">
        <v>325.0</v>
      </c>
      <c r="J3110" s="41">
        <f t="shared" si="5"/>
        <v>6301.7435</v>
      </c>
      <c r="K3110" s="37" t="str">
        <f t="array" ref="K3110">IFERROR(XLOOKUP(G3110,'Tipo de carga'!A:A,'Tipo de carga'!B:B))</f>
        <v>Autoabasto</v>
      </c>
      <c r="L3110" s="37">
        <f t="shared" si="2"/>
        <v>44</v>
      </c>
      <c r="M3110" s="37">
        <f t="shared" si="3"/>
        <v>28</v>
      </c>
      <c r="N3110" s="37">
        <f t="shared" si="4"/>
        <v>10</v>
      </c>
      <c r="O3110" s="37" t="str">
        <f t="array" ref="O3110">IFERROR(XLOOKUP(K3110,'Tipo de carga'!B:B,'Tipo de carga'!C:C))</f>
        <v>Diesel</v>
      </c>
    </row>
    <row r="3111">
      <c r="A3111" s="36">
        <v>2001.0</v>
      </c>
      <c r="B3111" s="37" t="str">
        <f>IFERROR(VLOOKUP(A3111,'asig octubre'!$A$2:$C$442,3,0))</f>
        <v>MeLi Dedicado Merida</v>
      </c>
      <c r="C3111" s="37" t="str">
        <f>IFERROR(VLOOKUP(A3111,'asig octubre'!$A$2:$B$442,2,0))</f>
        <v>EC-05</v>
      </c>
      <c r="D3111" s="38">
        <v>45593.89146990741</v>
      </c>
      <c r="E3111" s="36" t="s">
        <v>292</v>
      </c>
      <c r="F3111" s="37" t="str">
        <f t="array" ref="F3111">IFERROR(XLOOKUP(E3111,Operadores!A:A,Operadores!B:B))</f>
        <v>GARJUL</v>
      </c>
      <c r="G3111" s="36" t="s">
        <v>72</v>
      </c>
      <c r="H3111" s="39">
        <v>19.38998</v>
      </c>
      <c r="I3111" s="40">
        <v>278.0</v>
      </c>
      <c r="J3111" s="41">
        <f t="shared" si="5"/>
        <v>5390.41444</v>
      </c>
      <c r="K3111" s="37" t="str">
        <f t="array" ref="K3111">IFERROR(XLOOKUP(G3111,'Tipo de carga'!A:A,'Tipo de carga'!B:B))</f>
        <v>Autoabasto</v>
      </c>
      <c r="L3111" s="37">
        <f t="shared" si="2"/>
        <v>44</v>
      </c>
      <c r="M3111" s="37">
        <f t="shared" si="3"/>
        <v>28</v>
      </c>
      <c r="N3111" s="37">
        <f t="shared" si="4"/>
        <v>10</v>
      </c>
      <c r="O3111" s="37" t="str">
        <f t="array" ref="O3111">IFERROR(XLOOKUP(K3111,'Tipo de carga'!B:B,'Tipo de carga'!C:C))</f>
        <v>Diesel</v>
      </c>
    </row>
    <row r="3112">
      <c r="A3112" s="36">
        <v>2058.0</v>
      </c>
      <c r="B3112" s="37" t="str">
        <f>IFERROR(VLOOKUP(A3112,'asig octubre'!$A$2:$C$442,3,0))</f>
        <v>Available</v>
      </c>
      <c r="C3112" s="37" t="str">
        <f>IFERROR(VLOOKUP(A3112,'asig octubre'!$A$2:$B$442,2,0))</f>
        <v>TTE</v>
      </c>
      <c r="D3112" s="38">
        <v>45593.88050925926</v>
      </c>
      <c r="E3112" s="36" t="s">
        <v>450</v>
      </c>
      <c r="F3112" s="37" t="str">
        <f t="array" ref="F3112">IFERROR(XLOOKUP(E3112,Operadores!A:A,Operadores!B:B))</f>
        <v>PERJU04</v>
      </c>
      <c r="G3112" s="36" t="s">
        <v>72</v>
      </c>
      <c r="H3112" s="39">
        <v>19.38998</v>
      </c>
      <c r="I3112" s="40">
        <v>645.0</v>
      </c>
      <c r="J3112" s="41">
        <f t="shared" si="5"/>
        <v>12506.5371</v>
      </c>
      <c r="K3112" s="37" t="str">
        <f t="array" ref="K3112">IFERROR(XLOOKUP(G3112,'Tipo de carga'!A:A,'Tipo de carga'!B:B))</f>
        <v>Autoabasto</v>
      </c>
      <c r="L3112" s="37">
        <f t="shared" si="2"/>
        <v>44</v>
      </c>
      <c r="M3112" s="37">
        <f t="shared" si="3"/>
        <v>28</v>
      </c>
      <c r="N3112" s="37">
        <f t="shared" si="4"/>
        <v>10</v>
      </c>
      <c r="O3112" s="37" t="str">
        <f t="array" ref="O3112">IFERROR(XLOOKUP(K3112,'Tipo de carga'!B:B,'Tipo de carga'!C:C))</f>
        <v>Diesel</v>
      </c>
    </row>
    <row r="3113">
      <c r="A3113" s="36">
        <v>1704.0</v>
      </c>
      <c r="B3113" s="37" t="str">
        <f>IFERROR(VLOOKUP(A3113,'asig octubre'!$A$2:$C$442,3,0))</f>
        <v>Pilgrims Tepo</v>
      </c>
      <c r="C3113" s="37" t="str">
        <f>IFERROR(VLOOKUP(A3113,'asig octubre'!$A$2:$B$442,2,0))</f>
        <v>EC-02</v>
      </c>
      <c r="D3113" s="38">
        <v>45593.862025462964</v>
      </c>
      <c r="E3113" s="36" t="s">
        <v>533</v>
      </c>
      <c r="F3113" s="37" t="str">
        <f t="array" ref="F3113">IFERROR(XLOOKUP(E3113,Operadores!A:A,Operadores!B:B))</f>
        <v>GALISM</v>
      </c>
      <c r="G3113" s="36" t="s">
        <v>72</v>
      </c>
      <c r="H3113" s="39">
        <v>19.38998</v>
      </c>
      <c r="I3113" s="40">
        <v>170.0</v>
      </c>
      <c r="J3113" s="41">
        <f t="shared" si="5"/>
        <v>3296.2966</v>
      </c>
      <c r="K3113" s="37" t="str">
        <f t="array" ref="K3113">IFERROR(XLOOKUP(G3113,'Tipo de carga'!A:A,'Tipo de carga'!B:B))</f>
        <v>Autoabasto</v>
      </c>
      <c r="L3113" s="37">
        <f t="shared" si="2"/>
        <v>44</v>
      </c>
      <c r="M3113" s="37">
        <f t="shared" si="3"/>
        <v>28</v>
      </c>
      <c r="N3113" s="37">
        <f t="shared" si="4"/>
        <v>10</v>
      </c>
      <c r="O3113" s="37" t="str">
        <f t="array" ref="O3113">IFERROR(XLOOKUP(K3113,'Tipo de carga'!B:B,'Tipo de carga'!C:C))</f>
        <v>Diesel</v>
      </c>
    </row>
    <row r="3114">
      <c r="A3114" s="36">
        <v>1985.0</v>
      </c>
      <c r="B3114" s="37" t="str">
        <f>IFERROR(VLOOKUP(A3114,'asig octubre'!$A$2:$C$442,3,0))</f>
        <v>MeLi Dedicado TD</v>
      </c>
      <c r="C3114" s="37" t="str">
        <f>IFERROR(VLOOKUP(A3114,'asig octubre'!$A$2:$B$442,2,0))</f>
        <v>EC-05</v>
      </c>
      <c r="D3114" s="38">
        <v>45593.85061342592</v>
      </c>
      <c r="E3114" s="36" t="s">
        <v>418</v>
      </c>
      <c r="F3114" s="37" t="str">
        <f t="array" ref="F3114">IFERROR(XLOOKUP(E3114,Operadores!A:A,Operadores!B:B))</f>
        <v>MENMI</v>
      </c>
      <c r="G3114" s="36" t="s">
        <v>72</v>
      </c>
      <c r="H3114" s="39">
        <v>19.38998</v>
      </c>
      <c r="I3114" s="40">
        <v>328.0</v>
      </c>
      <c r="J3114" s="41">
        <f t="shared" si="5"/>
        <v>6359.91344</v>
      </c>
      <c r="K3114" s="37" t="str">
        <f t="array" ref="K3114">IFERROR(XLOOKUP(G3114,'Tipo de carga'!A:A,'Tipo de carga'!B:B))</f>
        <v>Autoabasto</v>
      </c>
      <c r="L3114" s="37">
        <f t="shared" si="2"/>
        <v>44</v>
      </c>
      <c r="M3114" s="37">
        <f t="shared" si="3"/>
        <v>28</v>
      </c>
      <c r="N3114" s="37">
        <f t="shared" si="4"/>
        <v>10</v>
      </c>
      <c r="O3114" s="37" t="str">
        <f t="array" ref="O3114">IFERROR(XLOOKUP(K3114,'Tipo de carga'!B:B,'Tipo de carga'!C:C))</f>
        <v>Diesel</v>
      </c>
    </row>
    <row r="3115">
      <c r="A3115" s="36">
        <v>1780.0</v>
      </c>
      <c r="B3115" s="37" t="str">
        <f>IFERROR(VLOOKUP(A3115,'asig octubre'!$A$2:$C$442,3,0))</f>
        <v>Pilgrims Tepo</v>
      </c>
      <c r="C3115" s="37" t="str">
        <f>IFERROR(VLOOKUP(A3115,'asig octubre'!$A$2:$B$442,2,0))</f>
        <v>EC-02</v>
      </c>
      <c r="D3115" s="38">
        <v>45593.84018518519</v>
      </c>
      <c r="E3115" s="36" t="s">
        <v>429</v>
      </c>
      <c r="F3115" s="37" t="str">
        <f t="array" ref="F3115">IFERROR(XLOOKUP(E3115,Operadores!A:A,Operadores!B:B))</f>
        <v>RODLEO</v>
      </c>
      <c r="G3115" s="36" t="s">
        <v>72</v>
      </c>
      <c r="H3115" s="39">
        <v>19.38998</v>
      </c>
      <c r="I3115" s="40">
        <v>151.0</v>
      </c>
      <c r="J3115" s="41">
        <f t="shared" si="5"/>
        <v>2927.88698</v>
      </c>
      <c r="K3115" s="37" t="str">
        <f t="array" ref="K3115">IFERROR(XLOOKUP(G3115,'Tipo de carga'!A:A,'Tipo de carga'!B:B))</f>
        <v>Autoabasto</v>
      </c>
      <c r="L3115" s="37">
        <f t="shared" si="2"/>
        <v>44</v>
      </c>
      <c r="M3115" s="37">
        <f t="shared" si="3"/>
        <v>28</v>
      </c>
      <c r="N3115" s="37">
        <f t="shared" si="4"/>
        <v>10</v>
      </c>
      <c r="O3115" s="37" t="str">
        <f t="array" ref="O3115">IFERROR(XLOOKUP(K3115,'Tipo de carga'!B:B,'Tipo de carga'!C:C))</f>
        <v>Diesel</v>
      </c>
    </row>
    <row r="3116">
      <c r="A3116" s="36">
        <v>1762.0</v>
      </c>
      <c r="B3116" s="37" t="str">
        <f>IFERROR(VLOOKUP(A3116,'asig octubre'!$A$2:$C$442,3,0))</f>
        <v>Peñafiel Tecamac</v>
      </c>
      <c r="C3116" s="37" t="str">
        <f>IFERROR(VLOOKUP(A3116,'asig octubre'!$A$2:$B$442,2,0))</f>
        <v>EC-02</v>
      </c>
      <c r="D3116" s="38">
        <v>45593.80762731482</v>
      </c>
      <c r="E3116" s="36" t="s">
        <v>192</v>
      </c>
      <c r="F3116" s="37" t="str">
        <f t="array" ref="F3116">IFERROR(XLOOKUP(E3116,Operadores!A:A,Operadores!B:B))</f>
        <v>RODRO01</v>
      </c>
      <c r="G3116" s="36" t="s">
        <v>72</v>
      </c>
      <c r="H3116" s="39">
        <v>19.38998</v>
      </c>
      <c r="I3116" s="40">
        <v>144.0</v>
      </c>
      <c r="J3116" s="41">
        <f t="shared" si="5"/>
        <v>2792.15712</v>
      </c>
      <c r="K3116" s="37" t="str">
        <f t="array" ref="K3116">IFERROR(XLOOKUP(G3116,'Tipo de carga'!A:A,'Tipo de carga'!B:B))</f>
        <v>Autoabasto</v>
      </c>
      <c r="L3116" s="37">
        <f t="shared" si="2"/>
        <v>44</v>
      </c>
      <c r="M3116" s="37">
        <f t="shared" si="3"/>
        <v>28</v>
      </c>
      <c r="N3116" s="37">
        <f t="shared" si="4"/>
        <v>10</v>
      </c>
      <c r="O3116" s="37" t="str">
        <f t="array" ref="O3116">IFERROR(XLOOKUP(K3116,'Tipo de carga'!B:B,'Tipo de carga'!C:C))</f>
        <v>Diesel</v>
      </c>
    </row>
    <row r="3117">
      <c r="A3117" s="36">
        <v>1854.0</v>
      </c>
      <c r="B3117" s="37" t="str">
        <f>IFERROR(VLOOKUP(A3117,'asig octubre'!$A$2:$C$442,3,0))</f>
        <v>Circuitos</v>
      </c>
      <c r="C3117" s="37" t="str">
        <f>IFERROR(VLOOKUP(A3117,'asig octubre'!$A$2:$B$442,2,0))</f>
        <v>EC-03</v>
      </c>
      <c r="D3117" s="38">
        <v>45593.79583333333</v>
      </c>
      <c r="E3117" s="36" t="s">
        <v>409</v>
      </c>
      <c r="F3117" s="37" t="str">
        <f t="array" ref="F3117">IFERROR(XLOOKUP(E3117,Operadores!A:A,Operadores!B:B))</f>
        <v>SANJUL</v>
      </c>
      <c r="G3117" s="36" t="s">
        <v>72</v>
      </c>
      <c r="H3117" s="39">
        <v>19.38998</v>
      </c>
      <c r="I3117" s="40">
        <v>376.0</v>
      </c>
      <c r="J3117" s="41">
        <f t="shared" si="5"/>
        <v>7290.63248</v>
      </c>
      <c r="K3117" s="37" t="str">
        <f t="array" ref="K3117">IFERROR(XLOOKUP(G3117,'Tipo de carga'!A:A,'Tipo de carga'!B:B))</f>
        <v>Autoabasto</v>
      </c>
      <c r="L3117" s="37">
        <f t="shared" si="2"/>
        <v>44</v>
      </c>
      <c r="M3117" s="37">
        <f t="shared" si="3"/>
        <v>28</v>
      </c>
      <c r="N3117" s="37">
        <f t="shared" si="4"/>
        <v>10</v>
      </c>
      <c r="O3117" s="37" t="str">
        <f t="array" ref="O3117">IFERROR(XLOOKUP(K3117,'Tipo de carga'!B:B,'Tipo de carga'!C:C))</f>
        <v>Diesel</v>
      </c>
    </row>
    <row r="3118">
      <c r="A3118" s="36">
        <v>1981.0</v>
      </c>
      <c r="B3118" s="37" t="str">
        <f>IFERROR(VLOOKUP(A3118,'asig octubre'!$A$2:$C$442,3,0))</f>
        <v>MeLi asignado SD</v>
      </c>
      <c r="C3118" s="37" t="str">
        <f>IFERROR(VLOOKUP(A3118,'asig octubre'!$A$2:$B$442,2,0))</f>
        <v>EC-05</v>
      </c>
      <c r="D3118" s="38">
        <v>45593.7887962963</v>
      </c>
      <c r="E3118" s="36" t="s">
        <v>522</v>
      </c>
      <c r="F3118" s="37" t="str">
        <f t="array" ref="F3118">IFERROR(XLOOKUP(E3118,Operadores!A:A,Operadores!B:B))</f>
        <v>SORJUL</v>
      </c>
      <c r="G3118" s="36" t="s">
        <v>72</v>
      </c>
      <c r="H3118" s="39">
        <v>19.38998</v>
      </c>
      <c r="I3118" s="40">
        <v>520.0</v>
      </c>
      <c r="J3118" s="41">
        <f t="shared" si="5"/>
        <v>10082.7896</v>
      </c>
      <c r="K3118" s="37" t="str">
        <f t="array" ref="K3118">IFERROR(XLOOKUP(G3118,'Tipo de carga'!A:A,'Tipo de carga'!B:B))</f>
        <v>Autoabasto</v>
      </c>
      <c r="L3118" s="37">
        <f t="shared" si="2"/>
        <v>44</v>
      </c>
      <c r="M3118" s="37">
        <f t="shared" si="3"/>
        <v>28</v>
      </c>
      <c r="N3118" s="37">
        <f t="shared" si="4"/>
        <v>10</v>
      </c>
      <c r="O3118" s="37" t="str">
        <f t="array" ref="O3118">IFERROR(XLOOKUP(K3118,'Tipo de carga'!B:B,'Tipo de carga'!C:C))</f>
        <v>Diesel</v>
      </c>
    </row>
    <row r="3119">
      <c r="A3119" s="36">
        <v>1976.0</v>
      </c>
      <c r="B3119" s="37" t="str">
        <f>IFERROR(VLOOKUP(A3119,'asig octubre'!$A$2:$C$442,3,0))</f>
        <v>MeLi asignado SD</v>
      </c>
      <c r="C3119" s="37" t="str">
        <f>IFERROR(VLOOKUP(A3119,'asig octubre'!$A$2:$B$442,2,0))</f>
        <v>EC-05</v>
      </c>
      <c r="D3119" s="38">
        <v>45593.77752314815</v>
      </c>
      <c r="E3119" s="36" t="s">
        <v>178</v>
      </c>
      <c r="F3119" s="37" t="str">
        <f t="array" ref="F3119">IFERROR(XLOOKUP(E3119,Operadores!A:A,Operadores!B:B))</f>
        <v>BAUGEO</v>
      </c>
      <c r="G3119" s="36" t="s">
        <v>72</v>
      </c>
      <c r="H3119" s="39">
        <v>19.38998</v>
      </c>
      <c r="I3119" s="40">
        <v>417.0</v>
      </c>
      <c r="J3119" s="41">
        <f t="shared" si="5"/>
        <v>8085.62166</v>
      </c>
      <c r="K3119" s="37" t="str">
        <f t="array" ref="K3119">IFERROR(XLOOKUP(G3119,'Tipo de carga'!A:A,'Tipo de carga'!B:B))</f>
        <v>Autoabasto</v>
      </c>
      <c r="L3119" s="37">
        <f t="shared" si="2"/>
        <v>44</v>
      </c>
      <c r="M3119" s="37">
        <f t="shared" si="3"/>
        <v>28</v>
      </c>
      <c r="N3119" s="37">
        <f t="shared" si="4"/>
        <v>10</v>
      </c>
      <c r="O3119" s="37" t="str">
        <f t="array" ref="O3119">IFERROR(XLOOKUP(K3119,'Tipo de carga'!B:B,'Tipo de carga'!C:C))</f>
        <v>Diesel</v>
      </c>
    </row>
    <row r="3120">
      <c r="A3120" s="36">
        <v>1944.0</v>
      </c>
      <c r="B3120" s="37" t="str">
        <f>IFERROR(VLOOKUP(A3120,'asig octubre'!$A$2:$C$442,3,0))</f>
        <v>MeLi asignado SD</v>
      </c>
      <c r="C3120" s="37" t="str">
        <f>IFERROR(VLOOKUP(A3120,'asig octubre'!$A$2:$B$442,2,0))</f>
        <v>EC-05</v>
      </c>
      <c r="D3120" s="38">
        <v>45593.76828703703</v>
      </c>
      <c r="E3120" s="36" t="s">
        <v>221</v>
      </c>
      <c r="F3120" s="37" t="str">
        <f t="array" ref="F3120">IFERROR(XLOOKUP(E3120,Operadores!A:A,Operadores!B:B))</f>
        <v>ORTARM</v>
      </c>
      <c r="G3120" s="36" t="s">
        <v>72</v>
      </c>
      <c r="H3120" s="39">
        <v>19.38998</v>
      </c>
      <c r="I3120" s="40">
        <v>317.0</v>
      </c>
      <c r="J3120" s="41">
        <f t="shared" si="5"/>
        <v>6146.62366</v>
      </c>
      <c r="K3120" s="37" t="str">
        <f t="array" ref="K3120">IFERROR(XLOOKUP(G3120,'Tipo de carga'!A:A,'Tipo de carga'!B:B))</f>
        <v>Autoabasto</v>
      </c>
      <c r="L3120" s="37">
        <f t="shared" si="2"/>
        <v>44</v>
      </c>
      <c r="M3120" s="37">
        <f t="shared" si="3"/>
        <v>28</v>
      </c>
      <c r="N3120" s="37">
        <f t="shared" si="4"/>
        <v>10</v>
      </c>
      <c r="O3120" s="37" t="str">
        <f t="array" ref="O3120">IFERROR(XLOOKUP(K3120,'Tipo de carga'!B:B,'Tipo de carga'!C:C))</f>
        <v>Diesel</v>
      </c>
    </row>
    <row r="3121">
      <c r="A3121" s="36">
        <v>1695.0</v>
      </c>
      <c r="B3121" s="37" t="str">
        <f>IFERROR(VLOOKUP(A3121,'asig octubre'!$A$2:$C$442,3,0))</f>
        <v>Pilgrims Tepo</v>
      </c>
      <c r="C3121" s="37" t="str">
        <f>IFERROR(VLOOKUP(A3121,'asig octubre'!$A$2:$B$442,2,0))</f>
        <v>EC-02</v>
      </c>
      <c r="D3121" s="38">
        <v>45593.7596875</v>
      </c>
      <c r="E3121" s="36" t="s">
        <v>152</v>
      </c>
      <c r="F3121" s="37" t="str">
        <f t="array" ref="F3121">IFERROR(XLOOKUP(E3121,Operadores!A:A,Operadores!B:B))</f>
        <v>HERJUA01</v>
      </c>
      <c r="G3121" s="36" t="s">
        <v>72</v>
      </c>
      <c r="H3121" s="39">
        <v>19.38998</v>
      </c>
      <c r="I3121" s="40">
        <v>290.0</v>
      </c>
      <c r="J3121" s="41">
        <f t="shared" si="5"/>
        <v>5623.0942</v>
      </c>
      <c r="K3121" s="37" t="str">
        <f t="array" ref="K3121">IFERROR(XLOOKUP(G3121,'Tipo de carga'!A:A,'Tipo de carga'!B:B))</f>
        <v>Autoabasto</v>
      </c>
      <c r="L3121" s="37">
        <f t="shared" si="2"/>
        <v>44</v>
      </c>
      <c r="M3121" s="37">
        <f t="shared" si="3"/>
        <v>28</v>
      </c>
      <c r="N3121" s="37">
        <f t="shared" si="4"/>
        <v>10</v>
      </c>
      <c r="O3121" s="37" t="str">
        <f t="array" ref="O3121">IFERROR(XLOOKUP(K3121,'Tipo de carga'!B:B,'Tipo de carga'!C:C))</f>
        <v>Diesel</v>
      </c>
    </row>
    <row r="3122">
      <c r="A3122" s="36">
        <v>2019.0</v>
      </c>
      <c r="B3122" s="37" t="str">
        <f>IFERROR(VLOOKUP(A3122,'asig octubre'!$A$2:$C$442,3,0))</f>
        <v>MeLi asignado SD</v>
      </c>
      <c r="C3122" s="37" t="str">
        <f>IFERROR(VLOOKUP(A3122,'asig octubre'!$A$2:$B$442,2,0))</f>
        <v>EC-05</v>
      </c>
      <c r="D3122" s="38">
        <v>45593.74489583333</v>
      </c>
      <c r="E3122" s="36" t="s">
        <v>207</v>
      </c>
      <c r="F3122" s="37" t="str">
        <f t="array" ref="F3122">IFERROR(XLOOKUP(E3122,Operadores!A:A,Operadores!B:B))</f>
        <v>HERJOS08</v>
      </c>
      <c r="G3122" s="36" t="s">
        <v>72</v>
      </c>
      <c r="H3122" s="39">
        <v>19.38998</v>
      </c>
      <c r="I3122" s="40">
        <v>250.0</v>
      </c>
      <c r="J3122" s="41">
        <f t="shared" si="5"/>
        <v>4847.495</v>
      </c>
      <c r="K3122" s="37" t="str">
        <f t="array" ref="K3122">IFERROR(XLOOKUP(G3122,'Tipo de carga'!A:A,'Tipo de carga'!B:B))</f>
        <v>Autoabasto</v>
      </c>
      <c r="L3122" s="37">
        <f t="shared" si="2"/>
        <v>44</v>
      </c>
      <c r="M3122" s="37">
        <f t="shared" si="3"/>
        <v>28</v>
      </c>
      <c r="N3122" s="37">
        <f t="shared" si="4"/>
        <v>10</v>
      </c>
      <c r="O3122" s="37" t="str">
        <f t="array" ref="O3122">IFERROR(XLOOKUP(K3122,'Tipo de carga'!B:B,'Tipo de carga'!C:C))</f>
        <v>Diesel</v>
      </c>
    </row>
    <row r="3123">
      <c r="A3123" s="36">
        <v>2017.0</v>
      </c>
      <c r="B3123" s="37" t="str">
        <f>IFERROR(VLOOKUP(A3123,'asig octubre'!$A$2:$C$442,3,0))</f>
        <v>MeLi asignado SD</v>
      </c>
      <c r="C3123" s="37" t="str">
        <f>IFERROR(VLOOKUP(A3123,'asig octubre'!$A$2:$B$442,2,0))</f>
        <v>EC-05</v>
      </c>
      <c r="D3123" s="38">
        <v>45593.73762731482</v>
      </c>
      <c r="E3123" s="36" t="s">
        <v>418</v>
      </c>
      <c r="F3123" s="37" t="str">
        <f t="array" ref="F3123">IFERROR(XLOOKUP(E3123,Operadores!A:A,Operadores!B:B))</f>
        <v>MENMI</v>
      </c>
      <c r="G3123" s="36" t="s">
        <v>72</v>
      </c>
      <c r="H3123" s="39">
        <v>19.38998</v>
      </c>
      <c r="I3123" s="40">
        <v>330.0</v>
      </c>
      <c r="J3123" s="41">
        <f t="shared" si="5"/>
        <v>6398.6934</v>
      </c>
      <c r="K3123" s="37" t="str">
        <f t="array" ref="K3123">IFERROR(XLOOKUP(G3123,'Tipo de carga'!A:A,'Tipo de carga'!B:B))</f>
        <v>Autoabasto</v>
      </c>
      <c r="L3123" s="37">
        <f t="shared" si="2"/>
        <v>44</v>
      </c>
      <c r="M3123" s="37">
        <f t="shared" si="3"/>
        <v>28</v>
      </c>
      <c r="N3123" s="37">
        <f t="shared" si="4"/>
        <v>10</v>
      </c>
      <c r="O3123" s="37" t="str">
        <f t="array" ref="O3123">IFERROR(XLOOKUP(K3123,'Tipo de carga'!B:B,'Tipo de carga'!C:C))</f>
        <v>Diesel</v>
      </c>
    </row>
    <row r="3124">
      <c r="A3124" s="36">
        <v>1766.0</v>
      </c>
      <c r="B3124" s="37" t="str">
        <f>IFERROR(VLOOKUP(A3124,'asig octubre'!$A$2:$C$442,3,0))</f>
        <v>Available</v>
      </c>
      <c r="C3124" s="37" t="str">
        <f>IFERROR(VLOOKUP(A3124,'asig octubre'!$A$2:$B$442,2,0))</f>
        <v>TTE</v>
      </c>
      <c r="D3124" s="38">
        <v>45593.72800925926</v>
      </c>
      <c r="E3124" s="36" t="s">
        <v>445</v>
      </c>
      <c r="F3124" s="37" t="str">
        <f t="array" ref="F3124">IFERROR(XLOOKUP(E3124,Operadores!A:A,Operadores!B:B))</f>
        <v>MIREDM</v>
      </c>
      <c r="G3124" s="36" t="s">
        <v>72</v>
      </c>
      <c r="H3124" s="39">
        <v>19.38998</v>
      </c>
      <c r="I3124" s="40">
        <v>491.0</v>
      </c>
      <c r="J3124" s="41">
        <f t="shared" si="5"/>
        <v>9520.48018</v>
      </c>
      <c r="K3124" s="37" t="str">
        <f t="array" ref="K3124">IFERROR(XLOOKUP(G3124,'Tipo de carga'!A:A,'Tipo de carga'!B:B))</f>
        <v>Autoabasto</v>
      </c>
      <c r="L3124" s="37">
        <f t="shared" si="2"/>
        <v>44</v>
      </c>
      <c r="M3124" s="37">
        <f t="shared" si="3"/>
        <v>28</v>
      </c>
      <c r="N3124" s="37">
        <f t="shared" si="4"/>
        <v>10</v>
      </c>
      <c r="O3124" s="37" t="str">
        <f t="array" ref="O3124">IFERROR(XLOOKUP(K3124,'Tipo de carga'!B:B,'Tipo de carga'!C:C))</f>
        <v>Diesel</v>
      </c>
    </row>
    <row r="3125">
      <c r="A3125" s="36">
        <v>1863.0</v>
      </c>
      <c r="B3125" s="37" t="str">
        <f>IFERROR(VLOOKUP(A3125,'asig octubre'!$A$2:$C$442,3,0))</f>
        <v>Pilgrims Tepo</v>
      </c>
      <c r="C3125" s="37" t="str">
        <f>IFERROR(VLOOKUP(A3125,'asig octubre'!$A$2:$B$442,2,0))</f>
        <v>EC-02</v>
      </c>
      <c r="D3125" s="38">
        <v>45593.71121527778</v>
      </c>
      <c r="E3125" s="36" t="s">
        <v>324</v>
      </c>
      <c r="F3125" s="37" t="str">
        <f t="array" ref="F3125">IFERROR(XLOOKUP(E3125,Operadores!A:A,Operadores!B:B))</f>
        <v>MORDAN</v>
      </c>
      <c r="G3125" s="36" t="s">
        <v>72</v>
      </c>
      <c r="H3125" s="39">
        <v>19.38998</v>
      </c>
      <c r="I3125" s="40">
        <v>247.0</v>
      </c>
      <c r="J3125" s="41">
        <f t="shared" si="5"/>
        <v>4789.32506</v>
      </c>
      <c r="K3125" s="37" t="str">
        <f t="array" ref="K3125">IFERROR(XLOOKUP(G3125,'Tipo de carga'!A:A,'Tipo de carga'!B:B))</f>
        <v>Autoabasto</v>
      </c>
      <c r="L3125" s="37">
        <f t="shared" si="2"/>
        <v>44</v>
      </c>
      <c r="M3125" s="37">
        <f t="shared" si="3"/>
        <v>28</v>
      </c>
      <c r="N3125" s="37">
        <f t="shared" si="4"/>
        <v>10</v>
      </c>
      <c r="O3125" s="37" t="str">
        <f t="array" ref="O3125">IFERROR(XLOOKUP(K3125,'Tipo de carga'!B:B,'Tipo de carga'!C:C))</f>
        <v>Diesel</v>
      </c>
    </row>
    <row r="3126">
      <c r="A3126" s="36">
        <v>1866.0</v>
      </c>
      <c r="B3126" s="37" t="str">
        <f>IFERROR(VLOOKUP(A3126,'asig octubre'!$A$2:$C$442,3,0))</f>
        <v>Pilgrims Tepo</v>
      </c>
      <c r="C3126" s="37" t="str">
        <f>IFERROR(VLOOKUP(A3126,'asig octubre'!$A$2:$B$442,2,0))</f>
        <v>EC-02</v>
      </c>
      <c r="D3126" s="38">
        <v>45593.699108796296</v>
      </c>
      <c r="E3126" s="36" t="s">
        <v>380</v>
      </c>
      <c r="F3126" s="37" t="str">
        <f t="array" ref="F3126">IFERROR(XLOOKUP(E3126,Operadores!A:A,Operadores!B:B))</f>
        <v>FRAMAU</v>
      </c>
      <c r="G3126" s="36" t="s">
        <v>72</v>
      </c>
      <c r="H3126" s="39">
        <v>19.38998</v>
      </c>
      <c r="I3126" s="40">
        <v>120.0</v>
      </c>
      <c r="J3126" s="41">
        <f t="shared" si="5"/>
        <v>2326.7976</v>
      </c>
      <c r="K3126" s="37" t="str">
        <f t="array" ref="K3126">IFERROR(XLOOKUP(G3126,'Tipo de carga'!A:A,'Tipo de carga'!B:B))</f>
        <v>Autoabasto</v>
      </c>
      <c r="L3126" s="37">
        <f t="shared" si="2"/>
        <v>44</v>
      </c>
      <c r="M3126" s="37">
        <f t="shared" si="3"/>
        <v>28</v>
      </c>
      <c r="N3126" s="37">
        <f t="shared" si="4"/>
        <v>10</v>
      </c>
      <c r="O3126" s="37" t="str">
        <f t="array" ref="O3126">IFERROR(XLOOKUP(K3126,'Tipo de carga'!B:B,'Tipo de carga'!C:C))</f>
        <v>Diesel</v>
      </c>
    </row>
    <row r="3127">
      <c r="A3127" s="36">
        <v>1757.0</v>
      </c>
      <c r="B3127" s="37" t="str">
        <f>IFERROR(VLOOKUP(A3127,'asig octubre'!$A$2:$C$442,3,0))</f>
        <v>Pilgrims Tepo</v>
      </c>
      <c r="C3127" s="37" t="str">
        <f>IFERROR(VLOOKUP(A3127,'asig octubre'!$A$2:$B$442,2,0))</f>
        <v>EC-02</v>
      </c>
      <c r="D3127" s="38">
        <v>45593.66027777778</v>
      </c>
      <c r="E3127" s="36" t="s">
        <v>377</v>
      </c>
      <c r="F3127" s="37" t="str">
        <f t="array" ref="F3127">IFERROR(XLOOKUP(E3127,Operadores!A:A,Operadores!B:B))</f>
        <v>MARMIG</v>
      </c>
      <c r="G3127" s="36" t="s">
        <v>72</v>
      </c>
      <c r="H3127" s="39">
        <v>19.38998</v>
      </c>
      <c r="I3127" s="40">
        <v>70.0</v>
      </c>
      <c r="J3127" s="41">
        <f t="shared" si="5"/>
        <v>1357.2986</v>
      </c>
      <c r="K3127" s="37" t="str">
        <f t="array" ref="K3127">IFERROR(XLOOKUP(G3127,'Tipo de carga'!A:A,'Tipo de carga'!B:B))</f>
        <v>Autoabasto</v>
      </c>
      <c r="L3127" s="37">
        <f t="shared" si="2"/>
        <v>44</v>
      </c>
      <c r="M3127" s="37">
        <f t="shared" si="3"/>
        <v>28</v>
      </c>
      <c r="N3127" s="37">
        <f t="shared" si="4"/>
        <v>10</v>
      </c>
      <c r="O3127" s="37" t="str">
        <f t="array" ref="O3127">IFERROR(XLOOKUP(K3127,'Tipo de carga'!B:B,'Tipo de carga'!C:C))</f>
        <v>Diesel</v>
      </c>
    </row>
    <row r="3128">
      <c r="A3128" s="36">
        <v>1795.0</v>
      </c>
      <c r="B3128" s="37" t="str">
        <f>IFERROR(VLOOKUP(A3128,'asig octubre'!$A$2:$C$442,3,0))</f>
        <v>Pilgrims Tepo</v>
      </c>
      <c r="C3128" s="37" t="str">
        <f>IFERROR(VLOOKUP(A3128,'asig octubre'!$A$2:$B$442,2,0))</f>
        <v>EC-02</v>
      </c>
      <c r="D3128" s="38">
        <v>45593.65414351852</v>
      </c>
      <c r="E3128" s="36" t="s">
        <v>379</v>
      </c>
      <c r="F3128" s="37" t="str">
        <f t="array" ref="F3128">IFERROR(XLOOKUP(E3128,Operadores!A:A,Operadores!B:B))</f>
        <v>MEDAND</v>
      </c>
      <c r="G3128" s="36" t="s">
        <v>72</v>
      </c>
      <c r="H3128" s="39">
        <v>19.38998</v>
      </c>
      <c r="I3128" s="40">
        <v>541.0</v>
      </c>
      <c r="J3128" s="41">
        <f t="shared" si="5"/>
        <v>10489.97918</v>
      </c>
      <c r="K3128" s="37" t="str">
        <f t="array" ref="K3128">IFERROR(XLOOKUP(G3128,'Tipo de carga'!A:A,'Tipo de carga'!B:B))</f>
        <v>Autoabasto</v>
      </c>
      <c r="L3128" s="37">
        <f t="shared" si="2"/>
        <v>44</v>
      </c>
      <c r="M3128" s="37">
        <f t="shared" si="3"/>
        <v>28</v>
      </c>
      <c r="N3128" s="37">
        <f t="shared" si="4"/>
        <v>10</v>
      </c>
      <c r="O3128" s="37" t="str">
        <f t="array" ref="O3128">IFERROR(XLOOKUP(K3128,'Tipo de carga'!B:B,'Tipo de carga'!C:C))</f>
        <v>Diesel</v>
      </c>
    </row>
    <row r="3129">
      <c r="A3129" s="36">
        <v>1877.0</v>
      </c>
      <c r="B3129" s="37" t="str">
        <f>IFERROR(VLOOKUP(A3129,'asig octubre'!$A$2:$C$442,3,0))</f>
        <v>Circuitos</v>
      </c>
      <c r="C3129" s="37" t="str">
        <f>IFERROR(VLOOKUP(A3129,'asig octubre'!$A$2:$B$442,2,0))</f>
        <v>EC-03</v>
      </c>
      <c r="D3129" s="38">
        <v>45593.63791666667</v>
      </c>
      <c r="E3129" s="36" t="s">
        <v>397</v>
      </c>
      <c r="F3129" s="37" t="str">
        <f t="array" ref="F3129">IFERROR(XLOOKUP(E3129,Operadores!A:A,Operadores!B:B))</f>
        <v>GRERI</v>
      </c>
      <c r="G3129" s="36" t="s">
        <v>72</v>
      </c>
      <c r="H3129" s="39">
        <v>19.38998</v>
      </c>
      <c r="I3129" s="40">
        <v>527.0</v>
      </c>
      <c r="J3129" s="41">
        <f t="shared" si="5"/>
        <v>10218.51946</v>
      </c>
      <c r="K3129" s="37" t="str">
        <f t="array" ref="K3129">IFERROR(XLOOKUP(G3129,'Tipo de carga'!A:A,'Tipo de carga'!B:B))</f>
        <v>Autoabasto</v>
      </c>
      <c r="L3129" s="37">
        <f t="shared" si="2"/>
        <v>44</v>
      </c>
      <c r="M3129" s="37">
        <f t="shared" si="3"/>
        <v>28</v>
      </c>
      <c r="N3129" s="37">
        <f t="shared" si="4"/>
        <v>10</v>
      </c>
      <c r="O3129" s="37" t="str">
        <f t="array" ref="O3129">IFERROR(XLOOKUP(K3129,'Tipo de carga'!B:B,'Tipo de carga'!C:C))</f>
        <v>Diesel</v>
      </c>
    </row>
    <row r="3130">
      <c r="A3130" s="36">
        <v>1954.0</v>
      </c>
      <c r="B3130" s="37" t="str">
        <f>IFERROR(VLOOKUP(A3130,'asig octubre'!$A$2:$C$442,3,0))</f>
        <v>MeLi asignado SD</v>
      </c>
      <c r="C3130" s="37" t="str">
        <f>IFERROR(VLOOKUP(A3130,'asig octubre'!$A$2:$B$442,2,0))</f>
        <v>EC-05</v>
      </c>
      <c r="D3130" s="38">
        <v>45593.62716435185</v>
      </c>
      <c r="E3130" s="36" t="s">
        <v>529</v>
      </c>
      <c r="F3130" s="37" t="str">
        <f t="array" ref="F3130">IFERROR(XLOOKUP(E3130,Operadores!A:A,Operadores!B:B))</f>
        <v>ESTZAI</v>
      </c>
      <c r="G3130" s="36" t="s">
        <v>72</v>
      </c>
      <c r="H3130" s="39">
        <v>19.38998</v>
      </c>
      <c r="I3130" s="40">
        <v>778.0</v>
      </c>
      <c r="J3130" s="41">
        <f t="shared" si="5"/>
        <v>15085.40444</v>
      </c>
      <c r="K3130" s="37" t="str">
        <f t="array" ref="K3130">IFERROR(XLOOKUP(G3130,'Tipo de carga'!A:A,'Tipo de carga'!B:B))</f>
        <v>Autoabasto</v>
      </c>
      <c r="L3130" s="37">
        <f t="shared" si="2"/>
        <v>44</v>
      </c>
      <c r="M3130" s="37">
        <f t="shared" si="3"/>
        <v>28</v>
      </c>
      <c r="N3130" s="37">
        <f t="shared" si="4"/>
        <v>10</v>
      </c>
      <c r="O3130" s="37" t="str">
        <f t="array" ref="O3130">IFERROR(XLOOKUP(K3130,'Tipo de carga'!B:B,'Tipo de carga'!C:C))</f>
        <v>Diesel</v>
      </c>
    </row>
    <row r="3131">
      <c r="A3131" s="36">
        <v>2024.0</v>
      </c>
      <c r="B3131" s="37" t="str">
        <f>IFERROR(VLOOKUP(A3131,'asig octubre'!$A$2:$C$442,3,0))</f>
        <v>Available</v>
      </c>
      <c r="C3131" s="37" t="str">
        <f>IFERROR(VLOOKUP(A3131,'asig octubre'!$A$2:$B$442,2,0))</f>
        <v>TTE</v>
      </c>
      <c r="D3131" s="38">
        <v>45593.582824074074</v>
      </c>
      <c r="E3131" s="36" t="s">
        <v>469</v>
      </c>
      <c r="F3131" s="37" t="str">
        <f t="array" ref="F3131">IFERROR(XLOOKUP(E3131,Operadores!A:A,Operadores!B:B))</f>
        <v>DELJOS01</v>
      </c>
      <c r="G3131" s="36" t="s">
        <v>72</v>
      </c>
      <c r="H3131" s="39">
        <v>19.38998</v>
      </c>
      <c r="I3131" s="40">
        <v>307.0</v>
      </c>
      <c r="J3131" s="41">
        <f t="shared" si="5"/>
        <v>5952.72386</v>
      </c>
      <c r="K3131" s="37" t="str">
        <f t="array" ref="K3131">IFERROR(XLOOKUP(G3131,'Tipo de carga'!A:A,'Tipo de carga'!B:B))</f>
        <v>Autoabasto</v>
      </c>
      <c r="L3131" s="37">
        <f t="shared" si="2"/>
        <v>44</v>
      </c>
      <c r="M3131" s="37">
        <f t="shared" si="3"/>
        <v>28</v>
      </c>
      <c r="N3131" s="37">
        <f t="shared" si="4"/>
        <v>10</v>
      </c>
      <c r="O3131" s="37" t="str">
        <f t="array" ref="O3131">IFERROR(XLOOKUP(K3131,'Tipo de carga'!B:B,'Tipo de carga'!C:C))</f>
        <v>Diesel</v>
      </c>
    </row>
    <row r="3132">
      <c r="A3132" s="36">
        <v>1685.0</v>
      </c>
      <c r="B3132" s="37" t="str">
        <f>IFERROR(VLOOKUP(A3132,'asig octubre'!$A$2:$C$442,3,0))</f>
        <v>Pilgrims Tepo</v>
      </c>
      <c r="C3132" s="37" t="str">
        <f>IFERROR(VLOOKUP(A3132,'asig octubre'!$A$2:$B$442,2,0))</f>
        <v>EC-02</v>
      </c>
      <c r="D3132" s="38">
        <v>45593.57334490741</v>
      </c>
      <c r="E3132" s="36" t="s">
        <v>412</v>
      </c>
      <c r="F3132" s="37" t="str">
        <f t="array" ref="F3132">IFERROR(XLOOKUP(E3132,Operadores!A:A,Operadores!B:B))</f>
        <v>SANCAR01</v>
      </c>
      <c r="G3132" s="36" t="s">
        <v>72</v>
      </c>
      <c r="H3132" s="39">
        <v>19.38998</v>
      </c>
      <c r="I3132" s="40">
        <v>127.0</v>
      </c>
      <c r="J3132" s="41">
        <f t="shared" si="5"/>
        <v>2462.52746</v>
      </c>
      <c r="K3132" s="37" t="str">
        <f t="array" ref="K3132">IFERROR(XLOOKUP(G3132,'Tipo de carga'!A:A,'Tipo de carga'!B:B))</f>
        <v>Autoabasto</v>
      </c>
      <c r="L3132" s="37">
        <f t="shared" si="2"/>
        <v>44</v>
      </c>
      <c r="M3132" s="37">
        <f t="shared" si="3"/>
        <v>28</v>
      </c>
      <c r="N3132" s="37">
        <f t="shared" si="4"/>
        <v>10</v>
      </c>
      <c r="O3132" s="37" t="str">
        <f t="array" ref="O3132">IFERROR(XLOOKUP(K3132,'Tipo de carga'!B:B,'Tipo de carga'!C:C))</f>
        <v>Diesel</v>
      </c>
    </row>
    <row r="3133">
      <c r="A3133" s="36" t="s">
        <v>187</v>
      </c>
      <c r="B3133" s="37" t="str">
        <f>IFERROR(VLOOKUP(A3133,'asig octubre'!$A$2:$C$442,3,0))</f>
        <v/>
      </c>
      <c r="C3133" s="37" t="str">
        <f>IFERROR(VLOOKUP(A3133,'asig octubre'!$A$2:$B$442,2,0))</f>
        <v/>
      </c>
      <c r="D3133" s="38">
        <v>45593.56414351852</v>
      </c>
      <c r="E3133" s="36" t="s">
        <v>69</v>
      </c>
      <c r="F3133" s="37" t="str">
        <f t="array" ref="F3133">IFERROR(XLOOKUP(E3133,Operadores!A:A,Operadores!B:B))</f>
        <v>MTTO</v>
      </c>
      <c r="G3133" s="36" t="s">
        <v>72</v>
      </c>
      <c r="H3133" s="39">
        <v>19.38998</v>
      </c>
      <c r="I3133" s="40">
        <v>18.0</v>
      </c>
      <c r="J3133" s="41">
        <f t="shared" si="5"/>
        <v>349.01964</v>
      </c>
      <c r="K3133" s="37" t="str">
        <f t="array" ref="K3133">IFERROR(XLOOKUP(G3133,'Tipo de carga'!A:A,'Tipo de carga'!B:B))</f>
        <v>Autoabasto</v>
      </c>
      <c r="L3133" s="37">
        <f t="shared" si="2"/>
        <v>44</v>
      </c>
      <c r="M3133" s="37">
        <f t="shared" si="3"/>
        <v>28</v>
      </c>
      <c r="N3133" s="37">
        <f t="shared" si="4"/>
        <v>10</v>
      </c>
      <c r="O3133" s="37" t="str">
        <f t="array" ref="O3133">IFERROR(XLOOKUP(K3133,'Tipo de carga'!B:B,'Tipo de carga'!C:C))</f>
        <v>Diesel</v>
      </c>
    </row>
    <row r="3134">
      <c r="A3134" s="36">
        <v>1829.0</v>
      </c>
      <c r="B3134" s="37" t="str">
        <f>IFERROR(VLOOKUP(A3134,'asig octubre'!$A$2:$C$442,3,0))</f>
        <v>Circuitos</v>
      </c>
      <c r="C3134" s="37" t="str">
        <f>IFERROR(VLOOKUP(A3134,'asig octubre'!$A$2:$B$442,2,0))</f>
        <v>EC-03</v>
      </c>
      <c r="D3134" s="38">
        <v>45593.562523148146</v>
      </c>
      <c r="E3134" s="36" t="s">
        <v>245</v>
      </c>
      <c r="F3134" s="37" t="str">
        <f t="array" ref="F3134">IFERROR(XLOOKUP(E3134,Operadores!A:A,Operadores!B:B))</f>
        <v>HERAL04</v>
      </c>
      <c r="G3134" s="36" t="s">
        <v>72</v>
      </c>
      <c r="H3134" s="39">
        <v>19.38998</v>
      </c>
      <c r="I3134" s="40">
        <v>510.0</v>
      </c>
      <c r="J3134" s="41">
        <f t="shared" si="5"/>
        <v>9888.8898</v>
      </c>
      <c r="K3134" s="37" t="str">
        <f t="array" ref="K3134">IFERROR(XLOOKUP(G3134,'Tipo de carga'!A:A,'Tipo de carga'!B:B))</f>
        <v>Autoabasto</v>
      </c>
      <c r="L3134" s="37">
        <f t="shared" si="2"/>
        <v>44</v>
      </c>
      <c r="M3134" s="37">
        <f t="shared" si="3"/>
        <v>28</v>
      </c>
      <c r="N3134" s="37">
        <f t="shared" si="4"/>
        <v>10</v>
      </c>
      <c r="O3134" s="37" t="str">
        <f t="array" ref="O3134">IFERROR(XLOOKUP(K3134,'Tipo de carga'!B:B,'Tipo de carga'!C:C))</f>
        <v>Diesel</v>
      </c>
    </row>
    <row r="3135">
      <c r="A3135" s="36">
        <v>1946.0</v>
      </c>
      <c r="B3135" s="37" t="str">
        <f>IFERROR(VLOOKUP(A3135,'asig octubre'!$A$2:$C$442,3,0))</f>
        <v>MeLi asignado SD</v>
      </c>
      <c r="C3135" s="37" t="str">
        <f>IFERROR(VLOOKUP(A3135,'asig octubre'!$A$2:$B$442,2,0))</f>
        <v>EC-05</v>
      </c>
      <c r="D3135" s="38">
        <v>45593.54115740741</v>
      </c>
      <c r="E3135" s="36" t="s">
        <v>183</v>
      </c>
      <c r="F3135" s="37" t="str">
        <f t="array" ref="F3135">IFERROR(XLOOKUP(E3135,Operadores!A:A,Operadores!B:B))</f>
        <v>VARJUAX</v>
      </c>
      <c r="G3135" s="36" t="s">
        <v>72</v>
      </c>
      <c r="H3135" s="39">
        <v>19.38998</v>
      </c>
      <c r="I3135" s="40">
        <v>345.0</v>
      </c>
      <c r="J3135" s="41">
        <f t="shared" si="5"/>
        <v>6689.5431</v>
      </c>
      <c r="K3135" s="37" t="str">
        <f t="array" ref="K3135">IFERROR(XLOOKUP(G3135,'Tipo de carga'!A:A,'Tipo de carga'!B:B))</f>
        <v>Autoabasto</v>
      </c>
      <c r="L3135" s="37">
        <f t="shared" si="2"/>
        <v>44</v>
      </c>
      <c r="M3135" s="37">
        <f t="shared" si="3"/>
        <v>28</v>
      </c>
      <c r="N3135" s="37">
        <f t="shared" si="4"/>
        <v>10</v>
      </c>
      <c r="O3135" s="37" t="str">
        <f t="array" ref="O3135">IFERROR(XLOOKUP(K3135,'Tipo de carga'!B:B,'Tipo de carga'!C:C))</f>
        <v>Diesel</v>
      </c>
    </row>
    <row r="3136">
      <c r="A3136" s="36" t="s">
        <v>187</v>
      </c>
      <c r="B3136" s="37" t="str">
        <f>IFERROR(VLOOKUP(A3136,'asig octubre'!$A$2:$C$442,3,0))</f>
        <v/>
      </c>
      <c r="C3136" s="37" t="str">
        <f>IFERROR(VLOOKUP(A3136,'asig octubre'!$A$2:$B$442,2,0))</f>
        <v/>
      </c>
      <c r="D3136" s="38">
        <v>45593.50766203704</v>
      </c>
      <c r="E3136" s="36" t="s">
        <v>69</v>
      </c>
      <c r="F3136" s="37" t="str">
        <f t="array" ref="F3136">IFERROR(XLOOKUP(E3136,Operadores!A:A,Operadores!B:B))</f>
        <v>MTTO</v>
      </c>
      <c r="G3136" s="36" t="s">
        <v>72</v>
      </c>
      <c r="H3136" s="39">
        <v>19.38998</v>
      </c>
      <c r="I3136" s="40">
        <v>21.0</v>
      </c>
      <c r="J3136" s="41">
        <f t="shared" si="5"/>
        <v>407.18958</v>
      </c>
      <c r="K3136" s="37" t="str">
        <f t="array" ref="K3136">IFERROR(XLOOKUP(G3136,'Tipo de carga'!A:A,'Tipo de carga'!B:B))</f>
        <v>Autoabasto</v>
      </c>
      <c r="L3136" s="37">
        <f t="shared" si="2"/>
        <v>44</v>
      </c>
      <c r="M3136" s="37">
        <f t="shared" si="3"/>
        <v>28</v>
      </c>
      <c r="N3136" s="37">
        <f t="shared" si="4"/>
        <v>10</v>
      </c>
      <c r="O3136" s="37" t="str">
        <f t="array" ref="O3136">IFERROR(XLOOKUP(K3136,'Tipo de carga'!B:B,'Tipo de carga'!C:C))</f>
        <v>Diesel</v>
      </c>
    </row>
    <row r="3137">
      <c r="A3137" s="36">
        <v>1897.0</v>
      </c>
      <c r="B3137" s="37" t="str">
        <f>IFERROR(VLOOKUP(A3137,'asig octubre'!$A$2:$C$442,3,0))</f>
        <v>Full Liver</v>
      </c>
      <c r="C3137" s="37" t="str">
        <f>IFERROR(VLOOKUP(A3137,'asig octubre'!$A$2:$B$442,2,0))</f>
        <v>EC-01</v>
      </c>
      <c r="D3137" s="38">
        <v>45593.50645833334</v>
      </c>
      <c r="E3137" s="36" t="s">
        <v>408</v>
      </c>
      <c r="F3137" s="37" t="str">
        <f t="array" ref="F3137">IFERROR(XLOOKUP(E3137,Operadores!A:A,Operadores!B:B))</f>
        <v>RODAR</v>
      </c>
      <c r="G3137" s="36" t="s">
        <v>72</v>
      </c>
      <c r="H3137" s="39">
        <v>19.38998</v>
      </c>
      <c r="I3137" s="40">
        <v>857.0</v>
      </c>
      <c r="J3137" s="41">
        <f t="shared" si="5"/>
        <v>16617.21286</v>
      </c>
      <c r="K3137" s="37" t="str">
        <f t="array" ref="K3137">IFERROR(XLOOKUP(G3137,'Tipo de carga'!A:A,'Tipo de carga'!B:B))</f>
        <v>Autoabasto</v>
      </c>
      <c r="L3137" s="37">
        <f t="shared" si="2"/>
        <v>44</v>
      </c>
      <c r="M3137" s="37">
        <f t="shared" si="3"/>
        <v>28</v>
      </c>
      <c r="N3137" s="37">
        <f t="shared" si="4"/>
        <v>10</v>
      </c>
      <c r="O3137" s="37" t="str">
        <f t="array" ref="O3137">IFERROR(XLOOKUP(K3137,'Tipo de carga'!B:B,'Tipo de carga'!C:C))</f>
        <v>Diesel</v>
      </c>
    </row>
    <row r="3138">
      <c r="A3138" s="36">
        <v>1933.0</v>
      </c>
      <c r="B3138" s="37" t="str">
        <f>IFERROR(VLOOKUP(A3138,'asig octubre'!$A$2:$C$442,3,0))</f>
        <v>Circuitos</v>
      </c>
      <c r="C3138" s="37" t="str">
        <f>IFERROR(VLOOKUP(A3138,'asig octubre'!$A$2:$B$442,2,0))</f>
        <v>EC-03</v>
      </c>
      <c r="D3138" s="38">
        <v>45593.4884375</v>
      </c>
      <c r="E3138" s="36" t="s">
        <v>213</v>
      </c>
      <c r="F3138" s="37" t="str">
        <f t="array" ref="F3138">IFERROR(XLOOKUP(E3138,Operadores!A:A,Operadores!B:B))</f>
        <v>OLIMAR01</v>
      </c>
      <c r="G3138" s="36" t="s">
        <v>72</v>
      </c>
      <c r="H3138" s="39">
        <v>19.38998</v>
      </c>
      <c r="I3138" s="40">
        <v>349.0</v>
      </c>
      <c r="J3138" s="41">
        <f t="shared" si="5"/>
        <v>6767.10302</v>
      </c>
      <c r="K3138" s="37" t="str">
        <f t="array" ref="K3138">IFERROR(XLOOKUP(G3138,'Tipo de carga'!A:A,'Tipo de carga'!B:B))</f>
        <v>Autoabasto</v>
      </c>
      <c r="L3138" s="37">
        <f t="shared" si="2"/>
        <v>44</v>
      </c>
      <c r="M3138" s="37">
        <f t="shared" si="3"/>
        <v>28</v>
      </c>
      <c r="N3138" s="37">
        <f t="shared" si="4"/>
        <v>10</v>
      </c>
      <c r="O3138" s="37" t="str">
        <f t="array" ref="O3138">IFERROR(XLOOKUP(K3138,'Tipo de carga'!B:B,'Tipo de carga'!C:C))</f>
        <v>Diesel</v>
      </c>
    </row>
    <row r="3139">
      <c r="A3139" s="36">
        <v>1899.0</v>
      </c>
      <c r="B3139" s="37" t="str">
        <f>IFERROR(VLOOKUP(A3139,'asig octubre'!$A$2:$C$442,3,0))</f>
        <v>Full Liver</v>
      </c>
      <c r="C3139" s="37" t="str">
        <f>IFERROR(VLOOKUP(A3139,'asig octubre'!$A$2:$B$442,2,0))</f>
        <v>EC-01</v>
      </c>
      <c r="D3139" s="38">
        <v>45593.4809837963</v>
      </c>
      <c r="E3139" s="36" t="s">
        <v>335</v>
      </c>
      <c r="F3139" s="37" t="str">
        <f t="array" ref="F3139">IFERROR(XLOOKUP(E3139,Operadores!A:A,Operadores!B:B))</f>
        <v>VEROD</v>
      </c>
      <c r="G3139" s="36" t="s">
        <v>72</v>
      </c>
      <c r="H3139" s="39">
        <v>19.38998</v>
      </c>
      <c r="I3139" s="40">
        <v>740.0</v>
      </c>
      <c r="J3139" s="41">
        <f t="shared" si="5"/>
        <v>14348.5852</v>
      </c>
      <c r="K3139" s="37" t="str">
        <f t="array" ref="K3139">IFERROR(XLOOKUP(G3139,'Tipo de carga'!A:A,'Tipo de carga'!B:B))</f>
        <v>Autoabasto</v>
      </c>
      <c r="L3139" s="37">
        <f t="shared" si="2"/>
        <v>44</v>
      </c>
      <c r="M3139" s="37">
        <f t="shared" si="3"/>
        <v>28</v>
      </c>
      <c r="N3139" s="37">
        <f t="shared" si="4"/>
        <v>10</v>
      </c>
      <c r="O3139" s="37" t="str">
        <f t="array" ref="O3139">IFERROR(XLOOKUP(K3139,'Tipo de carga'!B:B,'Tipo de carga'!C:C))</f>
        <v>Diesel</v>
      </c>
    </row>
    <row r="3140">
      <c r="A3140" s="36">
        <v>1649.0</v>
      </c>
      <c r="B3140" s="37" t="str">
        <f>IFERROR(VLOOKUP(A3140,'asig octubre'!$A$2:$C$442,3,0))</f>
        <v>Liverpool Local</v>
      </c>
      <c r="C3140" s="37" t="str">
        <f>IFERROR(VLOOKUP(A3140,'asig octubre'!$A$2:$B$442,2,0))</f>
        <v>EC-01</v>
      </c>
      <c r="D3140" s="38">
        <v>45593.44105324074</v>
      </c>
      <c r="E3140" s="36" t="s">
        <v>388</v>
      </c>
      <c r="F3140" s="37" t="str">
        <f t="array" ref="F3140">IFERROR(XLOOKUP(E3140,Operadores!A:A,Operadores!B:B))</f>
        <v>SANBEN</v>
      </c>
      <c r="G3140" s="36" t="s">
        <v>72</v>
      </c>
      <c r="H3140" s="39">
        <v>19.38998</v>
      </c>
      <c r="I3140" s="40">
        <v>549.0</v>
      </c>
      <c r="J3140" s="41">
        <f t="shared" si="5"/>
        <v>10645.09902</v>
      </c>
      <c r="K3140" s="37" t="str">
        <f t="array" ref="K3140">IFERROR(XLOOKUP(G3140,'Tipo de carga'!A:A,'Tipo de carga'!B:B))</f>
        <v>Autoabasto</v>
      </c>
      <c r="L3140" s="37">
        <f t="shared" si="2"/>
        <v>44</v>
      </c>
      <c r="M3140" s="37">
        <f t="shared" si="3"/>
        <v>28</v>
      </c>
      <c r="N3140" s="37">
        <f t="shared" si="4"/>
        <v>10</v>
      </c>
      <c r="O3140" s="37" t="str">
        <f t="array" ref="O3140">IFERROR(XLOOKUP(K3140,'Tipo de carga'!B:B,'Tipo de carga'!C:C))</f>
        <v>Diesel</v>
      </c>
    </row>
    <row r="3141">
      <c r="A3141" s="36">
        <v>1743.0</v>
      </c>
      <c r="B3141" s="37" t="str">
        <f>IFERROR(VLOOKUP(A3141,'asig octubre'!$A$2:$C$442,3,0))</f>
        <v>Liverpool Local</v>
      </c>
      <c r="C3141" s="37" t="str">
        <f>IFERROR(VLOOKUP(A3141,'asig octubre'!$A$2:$B$442,2,0))</f>
        <v>EC-01</v>
      </c>
      <c r="D3141" s="38">
        <v>45593.39436342593</v>
      </c>
      <c r="E3141" s="36" t="s">
        <v>426</v>
      </c>
      <c r="F3141" s="37" t="str">
        <f t="array" ref="F3141">IFERROR(XLOOKUP(E3141,Operadores!A:A,Operadores!B:B))</f>
        <v>OLVMOI</v>
      </c>
      <c r="G3141" s="36" t="s">
        <v>72</v>
      </c>
      <c r="H3141" s="39">
        <v>19.38998</v>
      </c>
      <c r="I3141" s="40">
        <v>254.0</v>
      </c>
      <c r="J3141" s="41">
        <f t="shared" si="5"/>
        <v>4925.05492</v>
      </c>
      <c r="K3141" s="37" t="str">
        <f t="array" ref="K3141">IFERROR(XLOOKUP(G3141,'Tipo de carga'!A:A,'Tipo de carga'!B:B))</f>
        <v>Autoabasto</v>
      </c>
      <c r="L3141" s="37">
        <f t="shared" si="2"/>
        <v>44</v>
      </c>
      <c r="M3141" s="37">
        <f t="shared" si="3"/>
        <v>28</v>
      </c>
      <c r="N3141" s="37">
        <f t="shared" si="4"/>
        <v>10</v>
      </c>
      <c r="O3141" s="37" t="str">
        <f t="array" ref="O3141">IFERROR(XLOOKUP(K3141,'Tipo de carga'!B:B,'Tipo de carga'!C:C))</f>
        <v>Diesel</v>
      </c>
    </row>
    <row r="3142">
      <c r="A3142" s="36">
        <v>1997.0</v>
      </c>
      <c r="B3142" s="37" t="str">
        <f>IFERROR(VLOOKUP(A3142,'asig octubre'!$A$2:$C$442,3,0))</f>
        <v>MeLi Dedicado Merida</v>
      </c>
      <c r="C3142" s="37" t="str">
        <f>IFERROR(VLOOKUP(A3142,'asig octubre'!$A$2:$B$442,2,0))</f>
        <v>EC-05</v>
      </c>
      <c r="D3142" s="38">
        <v>45593.38706018519</v>
      </c>
      <c r="E3142" s="36" t="s">
        <v>391</v>
      </c>
      <c r="F3142" s="37" t="str">
        <f t="array" ref="F3142">IFERROR(XLOOKUP(E3142,Operadores!A:A,Operadores!B:B))</f>
        <v>HERVIC02</v>
      </c>
      <c r="G3142" s="36" t="s">
        <v>72</v>
      </c>
      <c r="H3142" s="39">
        <v>19.38998</v>
      </c>
      <c r="I3142" s="40">
        <v>502.0</v>
      </c>
      <c r="J3142" s="41">
        <f t="shared" si="5"/>
        <v>9733.76996</v>
      </c>
      <c r="K3142" s="37" t="str">
        <f t="array" ref="K3142">IFERROR(XLOOKUP(G3142,'Tipo de carga'!A:A,'Tipo de carga'!B:B))</f>
        <v>Autoabasto</v>
      </c>
      <c r="L3142" s="37">
        <f t="shared" si="2"/>
        <v>44</v>
      </c>
      <c r="M3142" s="37">
        <f t="shared" si="3"/>
        <v>28</v>
      </c>
      <c r="N3142" s="37">
        <f t="shared" si="4"/>
        <v>10</v>
      </c>
      <c r="O3142" s="37" t="str">
        <f t="array" ref="O3142">IFERROR(XLOOKUP(K3142,'Tipo de carga'!B:B,'Tipo de carga'!C:C))</f>
        <v>Diesel</v>
      </c>
    </row>
    <row r="3143">
      <c r="A3143" s="36">
        <v>1996.0</v>
      </c>
      <c r="B3143" s="37" t="str">
        <f>IFERROR(VLOOKUP(A3143,'asig octubre'!$A$2:$C$442,3,0))</f>
        <v>MeLi Dedicado Merida</v>
      </c>
      <c r="C3143" s="37" t="str">
        <f>IFERROR(VLOOKUP(A3143,'asig octubre'!$A$2:$B$442,2,0))</f>
        <v>EC-05</v>
      </c>
      <c r="D3143" s="38">
        <v>45593.37458333333</v>
      </c>
      <c r="E3143" s="36" t="s">
        <v>530</v>
      </c>
      <c r="F3143" s="37" t="str">
        <f t="array" ref="F3143">IFERROR(XLOOKUP(E3143,Operadores!A:A,Operadores!B:B))</f>
        <v>CADCAR</v>
      </c>
      <c r="G3143" s="36" t="s">
        <v>72</v>
      </c>
      <c r="H3143" s="39">
        <v>19.38998</v>
      </c>
      <c r="I3143" s="40">
        <v>305.0</v>
      </c>
      <c r="J3143" s="41">
        <f t="shared" si="5"/>
        <v>5913.9439</v>
      </c>
      <c r="K3143" s="37" t="str">
        <f t="array" ref="K3143">IFERROR(XLOOKUP(G3143,'Tipo de carga'!A:A,'Tipo de carga'!B:B))</f>
        <v>Autoabasto</v>
      </c>
      <c r="L3143" s="37">
        <f t="shared" si="2"/>
        <v>44</v>
      </c>
      <c r="M3143" s="37">
        <f t="shared" si="3"/>
        <v>28</v>
      </c>
      <c r="N3143" s="37">
        <f t="shared" si="4"/>
        <v>10</v>
      </c>
      <c r="O3143" s="37" t="str">
        <f t="array" ref="O3143">IFERROR(XLOOKUP(K3143,'Tipo de carga'!B:B,'Tipo de carga'!C:C))</f>
        <v>Diesel</v>
      </c>
    </row>
    <row r="3144">
      <c r="A3144" s="36">
        <v>1932.0</v>
      </c>
      <c r="B3144" s="37" t="str">
        <f>IFERROR(VLOOKUP(A3144,'asig octubre'!$A$2:$C$442,3,0))</f>
        <v>Circuitos</v>
      </c>
      <c r="C3144" s="37" t="str">
        <f>IFERROR(VLOOKUP(A3144,'asig octubre'!$A$2:$B$442,2,0))</f>
        <v>EC-03</v>
      </c>
      <c r="D3144" s="38">
        <v>45593.35732638889</v>
      </c>
      <c r="E3144" s="36" t="s">
        <v>185</v>
      </c>
      <c r="F3144" s="37" t="str">
        <f t="array" ref="F3144">IFERROR(XLOOKUP(E3144,Operadores!A:A,Operadores!B:B))</f>
        <v>FERRI</v>
      </c>
      <c r="G3144" s="36" t="s">
        <v>72</v>
      </c>
      <c r="H3144" s="39">
        <v>19.38998</v>
      </c>
      <c r="I3144" s="40">
        <v>327.0</v>
      </c>
      <c r="J3144" s="41">
        <f t="shared" si="5"/>
        <v>6340.52346</v>
      </c>
      <c r="K3144" s="37" t="str">
        <f t="array" ref="K3144">IFERROR(XLOOKUP(G3144,'Tipo de carga'!A:A,'Tipo de carga'!B:B))</f>
        <v>Autoabasto</v>
      </c>
      <c r="L3144" s="37">
        <f t="shared" si="2"/>
        <v>44</v>
      </c>
      <c r="M3144" s="37">
        <f t="shared" si="3"/>
        <v>28</v>
      </c>
      <c r="N3144" s="37">
        <f t="shared" si="4"/>
        <v>10</v>
      </c>
      <c r="O3144" s="37" t="str">
        <f t="array" ref="O3144">IFERROR(XLOOKUP(K3144,'Tipo de carga'!B:B,'Tipo de carga'!C:C))</f>
        <v>Diesel</v>
      </c>
    </row>
    <row r="3145">
      <c r="A3145" s="36">
        <v>1994.0</v>
      </c>
      <c r="B3145" s="37" t="str">
        <f>IFERROR(VLOOKUP(A3145,'asig octubre'!$A$2:$C$442,3,0))</f>
        <v>MeLi Dedicado TD</v>
      </c>
      <c r="C3145" s="37" t="str">
        <f>IFERROR(VLOOKUP(A3145,'asig octubre'!$A$2:$B$442,2,0))</f>
        <v>EC-05</v>
      </c>
      <c r="D3145" s="38">
        <v>45593.331828703704</v>
      </c>
      <c r="E3145" s="36" t="s">
        <v>339</v>
      </c>
      <c r="F3145" s="37" t="str">
        <f t="array" ref="F3145">IFERROR(XLOOKUP(E3145,Operadores!A:A,Operadores!B:B))</f>
        <v>ESCJOR</v>
      </c>
      <c r="G3145" s="36" t="s">
        <v>72</v>
      </c>
      <c r="H3145" s="39">
        <v>19.38998</v>
      </c>
      <c r="I3145" s="40">
        <v>438.0</v>
      </c>
      <c r="J3145" s="41">
        <f t="shared" si="5"/>
        <v>8492.81124</v>
      </c>
      <c r="K3145" s="37" t="str">
        <f t="array" ref="K3145">IFERROR(XLOOKUP(G3145,'Tipo de carga'!A:A,'Tipo de carga'!B:B))</f>
        <v>Autoabasto</v>
      </c>
      <c r="L3145" s="37">
        <f t="shared" si="2"/>
        <v>44</v>
      </c>
      <c r="M3145" s="37">
        <f t="shared" si="3"/>
        <v>28</v>
      </c>
      <c r="N3145" s="37">
        <f t="shared" si="4"/>
        <v>10</v>
      </c>
      <c r="O3145" s="37" t="str">
        <f t="array" ref="O3145">IFERROR(XLOOKUP(K3145,'Tipo de carga'!B:B,'Tipo de carga'!C:C))</f>
        <v>Diesel</v>
      </c>
    </row>
    <row r="3146">
      <c r="A3146" s="36">
        <v>2037.0</v>
      </c>
      <c r="B3146" s="37" t="str">
        <f>IFERROR(VLOOKUP(A3146,'asig octubre'!$A$2:$C$442,3,0))</f>
        <v>Liverpool Local</v>
      </c>
      <c r="C3146" s="37" t="str">
        <f>IFERROR(VLOOKUP(A3146,'asig octubre'!$A$2:$B$442,2,0))</f>
        <v>EC-01</v>
      </c>
      <c r="D3146" s="38">
        <v>45593.3121875</v>
      </c>
      <c r="E3146" s="36" t="s">
        <v>229</v>
      </c>
      <c r="F3146" s="37" t="str">
        <f t="array" ref="F3146">IFERROR(XLOOKUP(E3146,Operadores!A:A,Operadores!B:B))</f>
        <v>MIRJON</v>
      </c>
      <c r="G3146" s="36" t="s">
        <v>72</v>
      </c>
      <c r="H3146" s="39">
        <v>19.38998</v>
      </c>
      <c r="I3146" s="40">
        <v>599.0</v>
      </c>
      <c r="J3146" s="41">
        <f t="shared" si="5"/>
        <v>11614.59802</v>
      </c>
      <c r="K3146" s="37" t="str">
        <f t="array" ref="K3146">IFERROR(XLOOKUP(G3146,'Tipo de carga'!A:A,'Tipo de carga'!B:B))</f>
        <v>Autoabasto</v>
      </c>
      <c r="L3146" s="37">
        <f t="shared" si="2"/>
        <v>44</v>
      </c>
      <c r="M3146" s="37">
        <f t="shared" si="3"/>
        <v>28</v>
      </c>
      <c r="N3146" s="37">
        <f t="shared" si="4"/>
        <v>10</v>
      </c>
      <c r="O3146" s="37" t="str">
        <f t="array" ref="O3146">IFERROR(XLOOKUP(K3146,'Tipo de carga'!B:B,'Tipo de carga'!C:C))</f>
        <v>Diesel</v>
      </c>
    </row>
    <row r="3147">
      <c r="A3147" s="36">
        <v>1883.0</v>
      </c>
      <c r="B3147" s="37" t="str">
        <f>IFERROR(VLOOKUP(A3147,'asig octubre'!$A$2:$C$442,3,0))</f>
        <v>Circuitos</v>
      </c>
      <c r="C3147" s="37" t="str">
        <f>IFERROR(VLOOKUP(A3147,'asig octubre'!$A$2:$B$442,2,0))</f>
        <v>EC-03</v>
      </c>
      <c r="D3147" s="38">
        <v>45593.29241898148</v>
      </c>
      <c r="E3147" s="36" t="s">
        <v>202</v>
      </c>
      <c r="F3147" s="37" t="str">
        <f t="array" ref="F3147">IFERROR(XLOOKUP(E3147,Operadores!A:A,Operadores!B:B))</f>
        <v>JIMMI01</v>
      </c>
      <c r="G3147" s="36" t="s">
        <v>72</v>
      </c>
      <c r="H3147" s="39">
        <v>19.38998</v>
      </c>
      <c r="I3147" s="40">
        <v>136.0</v>
      </c>
      <c r="J3147" s="41">
        <f t="shared" si="5"/>
        <v>2637.03728</v>
      </c>
      <c r="K3147" s="37" t="str">
        <f t="array" ref="K3147">IFERROR(XLOOKUP(G3147,'Tipo de carga'!A:A,'Tipo de carga'!B:B))</f>
        <v>Autoabasto</v>
      </c>
      <c r="L3147" s="37">
        <f t="shared" si="2"/>
        <v>44</v>
      </c>
      <c r="M3147" s="37">
        <f t="shared" si="3"/>
        <v>28</v>
      </c>
      <c r="N3147" s="37">
        <f t="shared" si="4"/>
        <v>10</v>
      </c>
      <c r="O3147" s="37" t="str">
        <f t="array" ref="O3147">IFERROR(XLOOKUP(K3147,'Tipo de carga'!B:B,'Tipo de carga'!C:C))</f>
        <v>Diesel</v>
      </c>
    </row>
    <row r="3148">
      <c r="A3148" s="36">
        <v>1802.0</v>
      </c>
      <c r="B3148" s="37" t="str">
        <f>IFERROR(VLOOKUP(A3148,'asig octubre'!$A$2:$C$442,3,0))</f>
        <v>Liverpool Local</v>
      </c>
      <c r="C3148" s="37" t="str">
        <f>IFERROR(VLOOKUP(A3148,'asig octubre'!$A$2:$B$442,2,0))</f>
        <v>EC-01</v>
      </c>
      <c r="D3148" s="38">
        <v>45593.28623842593</v>
      </c>
      <c r="E3148" s="36" t="s">
        <v>332</v>
      </c>
      <c r="F3148" s="37" t="str">
        <f t="array" ref="F3148">IFERROR(XLOOKUP(E3148,Operadores!A:A,Operadores!B:B))</f>
        <v>OROMAR</v>
      </c>
      <c r="G3148" s="36" t="s">
        <v>72</v>
      </c>
      <c r="H3148" s="39">
        <v>19.38998</v>
      </c>
      <c r="I3148" s="40">
        <v>686.0</v>
      </c>
      <c r="J3148" s="41">
        <f t="shared" si="5"/>
        <v>13301.52628</v>
      </c>
      <c r="K3148" s="37" t="str">
        <f t="array" ref="K3148">IFERROR(XLOOKUP(G3148,'Tipo de carga'!A:A,'Tipo de carga'!B:B))</f>
        <v>Autoabasto</v>
      </c>
      <c r="L3148" s="37">
        <f t="shared" si="2"/>
        <v>44</v>
      </c>
      <c r="M3148" s="37">
        <f t="shared" si="3"/>
        <v>28</v>
      </c>
      <c r="N3148" s="37">
        <f t="shared" si="4"/>
        <v>10</v>
      </c>
      <c r="O3148" s="37" t="str">
        <f t="array" ref="O3148">IFERROR(XLOOKUP(K3148,'Tipo de carga'!B:B,'Tipo de carga'!C:C))</f>
        <v>Diesel</v>
      </c>
    </row>
    <row r="3149">
      <c r="A3149" s="36">
        <v>2000.0</v>
      </c>
      <c r="B3149" s="37" t="str">
        <f>IFERROR(VLOOKUP(A3149,'asig octubre'!$A$2:$C$442,3,0))</f>
        <v>MeLi Dedicado Merida</v>
      </c>
      <c r="C3149" s="37" t="str">
        <f>IFERROR(VLOOKUP(A3149,'asig octubre'!$A$2:$B$442,2,0))</f>
        <v>EC-05</v>
      </c>
      <c r="D3149" s="38">
        <v>45593.271886574075</v>
      </c>
      <c r="E3149" s="36" t="s">
        <v>402</v>
      </c>
      <c r="F3149" s="37" t="str">
        <f t="array" ref="F3149">IFERROR(XLOOKUP(E3149,Operadores!A:A,Operadores!B:B))</f>
        <v>GARJOS02</v>
      </c>
      <c r="G3149" s="36" t="s">
        <v>72</v>
      </c>
      <c r="H3149" s="39">
        <v>19.38998</v>
      </c>
      <c r="I3149" s="40">
        <v>287.0</v>
      </c>
      <c r="J3149" s="41">
        <f t="shared" si="5"/>
        <v>5564.92426</v>
      </c>
      <c r="K3149" s="37" t="str">
        <f t="array" ref="K3149">IFERROR(XLOOKUP(G3149,'Tipo de carga'!A:A,'Tipo de carga'!B:B))</f>
        <v>Autoabasto</v>
      </c>
      <c r="L3149" s="37">
        <f t="shared" si="2"/>
        <v>44</v>
      </c>
      <c r="M3149" s="37">
        <f t="shared" si="3"/>
        <v>28</v>
      </c>
      <c r="N3149" s="37">
        <f t="shared" si="4"/>
        <v>10</v>
      </c>
      <c r="O3149" s="37" t="str">
        <f t="array" ref="O3149">IFERROR(XLOOKUP(K3149,'Tipo de carga'!B:B,'Tipo de carga'!C:C))</f>
        <v>Diesel</v>
      </c>
    </row>
    <row r="3150">
      <c r="A3150" s="36">
        <v>1872.0</v>
      </c>
      <c r="B3150" s="37" t="str">
        <f>IFERROR(VLOOKUP(A3150,'asig octubre'!$A$2:$C$442,3,0))</f>
        <v>Circuitos Mty</v>
      </c>
      <c r="C3150" s="37" t="str">
        <f>IFERROR(VLOOKUP(A3150,'asig octubre'!$A$2:$B$442,2,0))</f>
        <v>EC-07</v>
      </c>
      <c r="D3150" s="38">
        <v>45593.26446759259</v>
      </c>
      <c r="E3150" s="36" t="s">
        <v>273</v>
      </c>
      <c r="F3150" s="37" t="str">
        <f t="array" ref="F3150">IFERROR(XLOOKUP(E3150,Operadores!A:A,Operadores!B:B))</f>
        <v>VAZJU02</v>
      </c>
      <c r="G3150" s="36" t="s">
        <v>72</v>
      </c>
      <c r="H3150" s="39">
        <v>19.38998</v>
      </c>
      <c r="I3150" s="40">
        <v>727.0</v>
      </c>
      <c r="J3150" s="41">
        <f t="shared" si="5"/>
        <v>14096.51546</v>
      </c>
      <c r="K3150" s="37" t="str">
        <f t="array" ref="K3150">IFERROR(XLOOKUP(G3150,'Tipo de carga'!A:A,'Tipo de carga'!B:B))</f>
        <v>Autoabasto</v>
      </c>
      <c r="L3150" s="37">
        <f t="shared" si="2"/>
        <v>44</v>
      </c>
      <c r="M3150" s="37">
        <f t="shared" si="3"/>
        <v>28</v>
      </c>
      <c r="N3150" s="37">
        <f t="shared" si="4"/>
        <v>10</v>
      </c>
      <c r="O3150" s="37" t="str">
        <f t="array" ref="O3150">IFERROR(XLOOKUP(K3150,'Tipo de carga'!B:B,'Tipo de carga'!C:C))</f>
        <v>Diesel</v>
      </c>
    </row>
    <row r="3151">
      <c r="A3151" s="36">
        <v>1978.0</v>
      </c>
      <c r="B3151" s="37" t="str">
        <f>IFERROR(VLOOKUP(A3151,'asig octubre'!$A$2:$C$442,3,0))</f>
        <v>MeLi Dedicado TD</v>
      </c>
      <c r="C3151" s="37" t="str">
        <f>IFERROR(VLOOKUP(A3151,'asig octubre'!$A$2:$B$442,2,0))</f>
        <v>EC-05</v>
      </c>
      <c r="D3151" s="38">
        <v>45593.18775462963</v>
      </c>
      <c r="E3151" s="36" t="s">
        <v>323</v>
      </c>
      <c r="F3151" s="37" t="str">
        <f t="array" ref="F3151">IFERROR(XLOOKUP(E3151,Operadores!A:A,Operadores!B:B))</f>
        <v>MENBER</v>
      </c>
      <c r="G3151" s="36" t="s">
        <v>72</v>
      </c>
      <c r="H3151" s="39">
        <v>19.38998</v>
      </c>
      <c r="I3151" s="40">
        <v>672.0</v>
      </c>
      <c r="J3151" s="41">
        <f t="shared" si="5"/>
        <v>13030.06656</v>
      </c>
      <c r="K3151" s="37" t="str">
        <f t="array" ref="K3151">IFERROR(XLOOKUP(G3151,'Tipo de carga'!A:A,'Tipo de carga'!B:B))</f>
        <v>Autoabasto</v>
      </c>
      <c r="L3151" s="37">
        <f t="shared" si="2"/>
        <v>44</v>
      </c>
      <c r="M3151" s="37">
        <f t="shared" si="3"/>
        <v>28</v>
      </c>
      <c r="N3151" s="37">
        <f t="shared" si="4"/>
        <v>10</v>
      </c>
      <c r="O3151" s="37" t="str">
        <f t="array" ref="O3151">IFERROR(XLOOKUP(K3151,'Tipo de carga'!B:B,'Tipo de carga'!C:C))</f>
        <v>Diesel</v>
      </c>
    </row>
    <row r="3152">
      <c r="A3152" s="36">
        <v>1950.0</v>
      </c>
      <c r="B3152" s="37" t="str">
        <f>IFERROR(VLOOKUP(A3152,'asig octubre'!$A$2:$C$442,3,0))</f>
        <v>MeLi asignado SD</v>
      </c>
      <c r="C3152" s="37" t="str">
        <f>IFERROR(VLOOKUP(A3152,'asig octubre'!$A$2:$B$442,2,0))</f>
        <v>EC-05</v>
      </c>
      <c r="D3152" s="38">
        <v>45593.12021990741</v>
      </c>
      <c r="E3152" s="36" t="s">
        <v>200</v>
      </c>
      <c r="F3152" s="37" t="str">
        <f t="array" ref="F3152">IFERROR(XLOOKUP(E3152,Operadores!A:A,Operadores!B:B))</f>
        <v>MAROSC</v>
      </c>
      <c r="G3152" s="36" t="s">
        <v>72</v>
      </c>
      <c r="H3152" s="39">
        <v>19.38998</v>
      </c>
      <c r="I3152" s="40">
        <v>335.0</v>
      </c>
      <c r="J3152" s="41">
        <f t="shared" si="5"/>
        <v>6495.6433</v>
      </c>
      <c r="K3152" s="37" t="str">
        <f t="array" ref="K3152">IFERROR(XLOOKUP(G3152,'Tipo de carga'!A:A,'Tipo de carga'!B:B))</f>
        <v>Autoabasto</v>
      </c>
      <c r="L3152" s="37">
        <f t="shared" si="2"/>
        <v>44</v>
      </c>
      <c r="M3152" s="37">
        <f t="shared" si="3"/>
        <v>28</v>
      </c>
      <c r="N3152" s="37">
        <f t="shared" si="4"/>
        <v>10</v>
      </c>
      <c r="O3152" s="37" t="str">
        <f t="array" ref="O3152">IFERROR(XLOOKUP(K3152,'Tipo de carga'!B:B,'Tipo de carga'!C:C))</f>
        <v>Diesel</v>
      </c>
    </row>
    <row r="3153">
      <c r="A3153" s="36">
        <v>1992.0</v>
      </c>
      <c r="B3153" s="37" t="str">
        <f>IFERROR(VLOOKUP(A3153,'asig octubre'!$A$2:$C$442,3,0))</f>
        <v>MeLi asignado SD</v>
      </c>
      <c r="C3153" s="37" t="str">
        <f>IFERROR(VLOOKUP(A3153,'asig octubre'!$A$2:$B$442,2,0))</f>
        <v>EC-05</v>
      </c>
      <c r="D3153" s="38">
        <v>45593.108831018515</v>
      </c>
      <c r="E3153" s="36" t="s">
        <v>211</v>
      </c>
      <c r="F3153" s="37" t="str">
        <f t="array" ref="F3153">IFERROR(XLOOKUP(E3153,Operadores!A:A,Operadores!B:B))</f>
        <v>MARANG</v>
      </c>
      <c r="G3153" s="36" t="s">
        <v>72</v>
      </c>
      <c r="H3153" s="39">
        <v>19.38998</v>
      </c>
      <c r="I3153" s="40">
        <v>325.0</v>
      </c>
      <c r="J3153" s="41">
        <f t="shared" si="5"/>
        <v>6301.7435</v>
      </c>
      <c r="K3153" s="37" t="str">
        <f t="array" ref="K3153">IFERROR(XLOOKUP(G3153,'Tipo de carga'!A:A,'Tipo de carga'!B:B))</f>
        <v>Autoabasto</v>
      </c>
      <c r="L3153" s="37">
        <f t="shared" si="2"/>
        <v>44</v>
      </c>
      <c r="M3153" s="37">
        <f t="shared" si="3"/>
        <v>28</v>
      </c>
      <c r="N3153" s="37">
        <f t="shared" si="4"/>
        <v>10</v>
      </c>
      <c r="O3153" s="37" t="str">
        <f t="array" ref="O3153">IFERROR(XLOOKUP(K3153,'Tipo de carga'!B:B,'Tipo de carga'!C:C))</f>
        <v>Diesel</v>
      </c>
    </row>
    <row r="3154">
      <c r="A3154" s="36">
        <v>1886.0</v>
      </c>
      <c r="B3154" s="37" t="str">
        <f>IFERROR(VLOOKUP(A3154,'asig octubre'!$A$2:$C$442,3,0))</f>
        <v>Circuitos</v>
      </c>
      <c r="C3154" s="37" t="str">
        <f>IFERROR(VLOOKUP(A3154,'asig octubre'!$A$2:$B$442,2,0))</f>
        <v>EC-03</v>
      </c>
      <c r="D3154" s="38">
        <v>45593.06539351852</v>
      </c>
      <c r="E3154" s="36" t="s">
        <v>260</v>
      </c>
      <c r="F3154" s="37" t="str">
        <f t="array" ref="F3154">IFERROR(XLOOKUP(E3154,Operadores!A:A,Operadores!B:B))</f>
        <v>CORER</v>
      </c>
      <c r="G3154" s="36" t="s">
        <v>72</v>
      </c>
      <c r="H3154" s="39">
        <v>19.38998</v>
      </c>
      <c r="I3154" s="40">
        <v>313.0</v>
      </c>
      <c r="J3154" s="41">
        <f t="shared" si="5"/>
        <v>6069.06374</v>
      </c>
      <c r="K3154" s="37" t="str">
        <f t="array" ref="K3154">IFERROR(XLOOKUP(G3154,'Tipo de carga'!A:A,'Tipo de carga'!B:B))</f>
        <v>Autoabasto</v>
      </c>
      <c r="L3154" s="37">
        <f t="shared" si="2"/>
        <v>44</v>
      </c>
      <c r="M3154" s="37">
        <f t="shared" si="3"/>
        <v>28</v>
      </c>
      <c r="N3154" s="37">
        <f t="shared" si="4"/>
        <v>10</v>
      </c>
      <c r="O3154" s="37" t="str">
        <f t="array" ref="O3154">IFERROR(XLOOKUP(K3154,'Tipo de carga'!B:B,'Tipo de carga'!C:C))</f>
        <v>Diesel</v>
      </c>
    </row>
    <row r="3155">
      <c r="A3155" s="36">
        <v>1898.0</v>
      </c>
      <c r="B3155" s="37" t="str">
        <f>IFERROR(VLOOKUP(A3155,'asig octubre'!$A$2:$C$442,3,0))</f>
        <v>Full Liver</v>
      </c>
      <c r="C3155" s="37" t="str">
        <f>IFERROR(VLOOKUP(A3155,'asig octubre'!$A$2:$B$442,2,0))</f>
        <v>EC-01</v>
      </c>
      <c r="D3155" s="38">
        <v>45593.02663194444</v>
      </c>
      <c r="E3155" s="36" t="s">
        <v>366</v>
      </c>
      <c r="F3155" s="37" t="str">
        <f t="array" ref="F3155">IFERROR(XLOOKUP(E3155,Operadores!A:A,Operadores!B:B))</f>
        <v>CASMA</v>
      </c>
      <c r="G3155" s="36" t="s">
        <v>72</v>
      </c>
      <c r="H3155" s="39">
        <v>19.38998</v>
      </c>
      <c r="I3155" s="40">
        <v>880.0</v>
      </c>
      <c r="J3155" s="41">
        <f t="shared" si="5"/>
        <v>17063.1824</v>
      </c>
      <c r="K3155" s="37" t="str">
        <f t="array" ref="K3155">IFERROR(XLOOKUP(G3155,'Tipo de carga'!A:A,'Tipo de carga'!B:B))</f>
        <v>Autoabasto</v>
      </c>
      <c r="L3155" s="37">
        <f t="shared" si="2"/>
        <v>44</v>
      </c>
      <c r="M3155" s="37">
        <f t="shared" si="3"/>
        <v>28</v>
      </c>
      <c r="N3155" s="37">
        <f t="shared" si="4"/>
        <v>10</v>
      </c>
      <c r="O3155" s="37" t="str">
        <f t="array" ref="O3155">IFERROR(XLOOKUP(K3155,'Tipo de carga'!B:B,'Tipo de carga'!C:C))</f>
        <v>Diesel</v>
      </c>
    </row>
    <row r="3156">
      <c r="A3156" s="36">
        <v>1968.0</v>
      </c>
      <c r="B3156" s="37" t="str">
        <f>IFERROR(VLOOKUP(A3156,'asig octubre'!$A$2:$C$442,3,0))</f>
        <v>Sayer Sencillo</v>
      </c>
      <c r="C3156" s="37" t="str">
        <f>IFERROR(VLOOKUP(A3156,'asig octubre'!$A$2:$B$442,2,0))</f>
        <v>EC-04</v>
      </c>
      <c r="D3156" s="38">
        <v>45593.99008101852</v>
      </c>
      <c r="E3156" s="36" t="s">
        <v>251</v>
      </c>
      <c r="F3156" s="37" t="str">
        <f t="array" ref="F3156">IFERROR(XLOOKUP(E3156,Operadores!A:A,Operadores!B:B))</f>
        <v>MORMA03</v>
      </c>
      <c r="G3156" s="36" t="s">
        <v>19</v>
      </c>
      <c r="H3156" s="39">
        <v>19.41584</v>
      </c>
      <c r="I3156" s="40">
        <v>300.0</v>
      </c>
      <c r="J3156" s="41">
        <f t="shared" si="5"/>
        <v>5824.752</v>
      </c>
      <c r="K3156" s="37" t="str">
        <f t="array" ref="K3156">IFERROR(XLOOKUP(G3156,'Tipo de carga'!A:A,'Tipo de carga'!B:B))</f>
        <v>Autoabasto</v>
      </c>
      <c r="L3156" s="37">
        <f t="shared" si="2"/>
        <v>44</v>
      </c>
      <c r="M3156" s="37">
        <f t="shared" si="3"/>
        <v>28</v>
      </c>
      <c r="N3156" s="37">
        <f t="shared" si="4"/>
        <v>10</v>
      </c>
      <c r="O3156" s="37" t="str">
        <f t="array" ref="O3156">IFERROR(XLOOKUP(K3156,'Tipo de carga'!B:B,'Tipo de carga'!C:C))</f>
        <v>Diesel</v>
      </c>
    </row>
    <row r="3157">
      <c r="A3157" s="36">
        <v>1804.0</v>
      </c>
      <c r="B3157" s="37" t="str">
        <f>IFERROR(VLOOKUP(A3157,'asig octubre'!$A$2:$C$442,3,0))</f>
        <v>Sayer Full</v>
      </c>
      <c r="C3157" s="37" t="str">
        <f>IFERROR(VLOOKUP(A3157,'asig octubre'!$A$2:$B$442,2,0))</f>
        <v>EC-04</v>
      </c>
      <c r="D3157" s="38">
        <v>45593.86618055555</v>
      </c>
      <c r="E3157" s="36" t="s">
        <v>475</v>
      </c>
      <c r="F3157" s="37" t="str">
        <f t="array" ref="F3157">IFERROR(XLOOKUP(E3157,Operadores!A:A,Operadores!B:B))</f>
        <v>AGUERN</v>
      </c>
      <c r="G3157" s="36" t="s">
        <v>19</v>
      </c>
      <c r="H3157" s="39">
        <v>19.41584</v>
      </c>
      <c r="I3157" s="40">
        <v>440.0</v>
      </c>
      <c r="J3157" s="41">
        <f t="shared" si="5"/>
        <v>8542.9696</v>
      </c>
      <c r="K3157" s="37" t="str">
        <f t="array" ref="K3157">IFERROR(XLOOKUP(G3157,'Tipo de carga'!A:A,'Tipo de carga'!B:B))</f>
        <v>Autoabasto</v>
      </c>
      <c r="L3157" s="37">
        <f t="shared" si="2"/>
        <v>44</v>
      </c>
      <c r="M3157" s="37">
        <f t="shared" si="3"/>
        <v>28</v>
      </c>
      <c r="N3157" s="37">
        <f t="shared" si="4"/>
        <v>10</v>
      </c>
      <c r="O3157" s="37" t="str">
        <f t="array" ref="O3157">IFERROR(XLOOKUP(K3157,'Tipo de carga'!B:B,'Tipo de carga'!C:C))</f>
        <v>Diesel</v>
      </c>
    </row>
    <row r="3158">
      <c r="A3158" s="36">
        <v>1878.0</v>
      </c>
      <c r="B3158" s="37" t="str">
        <f>IFERROR(VLOOKUP(A3158,'asig octubre'!$A$2:$C$442,3,0))</f>
        <v>Circuitos</v>
      </c>
      <c r="C3158" s="37" t="str">
        <f>IFERROR(VLOOKUP(A3158,'asig octubre'!$A$2:$B$442,2,0))</f>
        <v>EC-03</v>
      </c>
      <c r="D3158" s="38">
        <v>45593.80667824074</v>
      </c>
      <c r="E3158" s="36" t="s">
        <v>53</v>
      </c>
      <c r="F3158" s="37" t="str">
        <f t="array" ref="F3158">IFERROR(XLOOKUP(E3158,Operadores!A:A,Operadores!B:B))</f>
        <v>CASSA</v>
      </c>
      <c r="G3158" s="36" t="s">
        <v>19</v>
      </c>
      <c r="H3158" s="39">
        <v>19.41584</v>
      </c>
      <c r="I3158" s="40">
        <v>265.0</v>
      </c>
      <c r="J3158" s="41">
        <f t="shared" si="5"/>
        <v>5145.1976</v>
      </c>
      <c r="K3158" s="37" t="str">
        <f t="array" ref="K3158">IFERROR(XLOOKUP(G3158,'Tipo de carga'!A:A,'Tipo de carga'!B:B))</f>
        <v>Autoabasto</v>
      </c>
      <c r="L3158" s="37">
        <f t="shared" si="2"/>
        <v>44</v>
      </c>
      <c r="M3158" s="37">
        <f t="shared" si="3"/>
        <v>28</v>
      </c>
      <c r="N3158" s="37">
        <f t="shared" si="4"/>
        <v>10</v>
      </c>
      <c r="O3158" s="37" t="str">
        <f t="array" ref="O3158">IFERROR(XLOOKUP(K3158,'Tipo de carga'!B:B,'Tipo de carga'!C:C))</f>
        <v>Diesel</v>
      </c>
    </row>
    <row r="3159">
      <c r="A3159" s="36">
        <v>1834.0</v>
      </c>
      <c r="B3159" s="37" t="str">
        <f>IFERROR(VLOOKUP(A3159,'asig octubre'!$A$2:$C$442,3,0))</f>
        <v>Sayer Full</v>
      </c>
      <c r="C3159" s="37" t="str">
        <f>IFERROR(VLOOKUP(A3159,'asig octubre'!$A$2:$B$442,2,0))</f>
        <v>EC-04</v>
      </c>
      <c r="D3159" s="38">
        <v>45593.78196759259</v>
      </c>
      <c r="E3159" s="36" t="s">
        <v>509</v>
      </c>
      <c r="F3159" s="37" t="str">
        <f t="array" ref="F3159">IFERROR(XLOOKUP(E3159,Operadores!A:A,Operadores!B:B))</f>
        <v>LEMMIG</v>
      </c>
      <c r="G3159" s="36" t="s">
        <v>19</v>
      </c>
      <c r="H3159" s="39">
        <v>19.41584</v>
      </c>
      <c r="I3159" s="40">
        <v>655.0</v>
      </c>
      <c r="J3159" s="41">
        <f t="shared" si="5"/>
        <v>12717.3752</v>
      </c>
      <c r="K3159" s="37" t="str">
        <f t="array" ref="K3159">IFERROR(XLOOKUP(G3159,'Tipo de carga'!A:A,'Tipo de carga'!B:B))</f>
        <v>Autoabasto</v>
      </c>
      <c r="L3159" s="37">
        <f t="shared" si="2"/>
        <v>44</v>
      </c>
      <c r="M3159" s="37">
        <f t="shared" si="3"/>
        <v>28</v>
      </c>
      <c r="N3159" s="37">
        <f t="shared" si="4"/>
        <v>10</v>
      </c>
      <c r="O3159" s="37" t="str">
        <f t="array" ref="O3159">IFERROR(XLOOKUP(K3159,'Tipo de carga'!B:B,'Tipo de carga'!C:C))</f>
        <v>Diesel</v>
      </c>
    </row>
    <row r="3160">
      <c r="A3160" s="36">
        <v>1782.0</v>
      </c>
      <c r="B3160" s="37" t="str">
        <f>IFERROR(VLOOKUP(A3160,'asig octubre'!$A$2:$C$442,3,0))</f>
        <v>Sayer Sencillo</v>
      </c>
      <c r="C3160" s="37" t="str">
        <f>IFERROR(VLOOKUP(A3160,'asig octubre'!$A$2:$B$442,2,0))</f>
        <v>EC-04</v>
      </c>
      <c r="D3160" s="38">
        <v>45593.69228009259</v>
      </c>
      <c r="E3160" s="36" t="s">
        <v>510</v>
      </c>
      <c r="F3160" s="37" t="str">
        <f t="array" ref="F3160">IFERROR(XLOOKUP(E3160,Operadores!A:A,Operadores!B:B))</f>
        <v>ROJFEL</v>
      </c>
      <c r="G3160" s="36" t="s">
        <v>19</v>
      </c>
      <c r="H3160" s="39">
        <v>19.41584</v>
      </c>
      <c r="I3160" s="40">
        <v>705.0</v>
      </c>
      <c r="J3160" s="41">
        <f t="shared" si="5"/>
        <v>13688.1672</v>
      </c>
      <c r="K3160" s="37" t="str">
        <f t="array" ref="K3160">IFERROR(XLOOKUP(G3160,'Tipo de carga'!A:A,'Tipo de carga'!B:B))</f>
        <v>Autoabasto</v>
      </c>
      <c r="L3160" s="37">
        <f t="shared" si="2"/>
        <v>44</v>
      </c>
      <c r="M3160" s="37">
        <f t="shared" si="3"/>
        <v>28</v>
      </c>
      <c r="N3160" s="37">
        <f t="shared" si="4"/>
        <v>10</v>
      </c>
      <c r="O3160" s="37" t="str">
        <f t="array" ref="O3160">IFERROR(XLOOKUP(K3160,'Tipo de carga'!B:B,'Tipo de carga'!C:C))</f>
        <v>Diesel</v>
      </c>
    </row>
    <row r="3161">
      <c r="A3161" s="36">
        <v>1835.0</v>
      </c>
      <c r="B3161" s="37" t="str">
        <f>IFERROR(VLOOKUP(A3161,'asig octubre'!$A$2:$C$442,3,0))</f>
        <v>Sayer Full</v>
      </c>
      <c r="C3161" s="37" t="str">
        <f>IFERROR(VLOOKUP(A3161,'asig octubre'!$A$2:$B$442,2,0))</f>
        <v>EC-04</v>
      </c>
      <c r="D3161" s="38">
        <v>45593.519837962966</v>
      </c>
      <c r="E3161" s="36" t="s">
        <v>512</v>
      </c>
      <c r="F3161" s="37" t="str">
        <f t="array" ref="F3161">IFERROR(XLOOKUP(E3161,Operadores!A:A,Operadores!B:B))</f>
        <v>GARCRU</v>
      </c>
      <c r="G3161" s="36" t="s">
        <v>19</v>
      </c>
      <c r="H3161" s="39">
        <v>19.41584</v>
      </c>
      <c r="I3161" s="40">
        <v>572.0</v>
      </c>
      <c r="J3161" s="41">
        <f t="shared" si="5"/>
        <v>11105.86048</v>
      </c>
      <c r="K3161" s="37" t="str">
        <f t="array" ref="K3161">IFERROR(XLOOKUP(G3161,'Tipo de carga'!A:A,'Tipo de carga'!B:B))</f>
        <v>Autoabasto</v>
      </c>
      <c r="L3161" s="37">
        <f t="shared" si="2"/>
        <v>44</v>
      </c>
      <c r="M3161" s="37">
        <f t="shared" si="3"/>
        <v>28</v>
      </c>
      <c r="N3161" s="37">
        <f t="shared" si="4"/>
        <v>10</v>
      </c>
      <c r="O3161" s="37" t="str">
        <f t="array" ref="O3161">IFERROR(XLOOKUP(K3161,'Tipo de carga'!B:B,'Tipo de carga'!C:C))</f>
        <v>Diesel</v>
      </c>
    </row>
    <row r="3162">
      <c r="A3162" s="36">
        <v>1740.0</v>
      </c>
      <c r="B3162" s="37" t="str">
        <f>IFERROR(VLOOKUP(A3162,'asig octubre'!$A$2:$C$442,3,0))</f>
        <v>Protans</v>
      </c>
      <c r="C3162" s="37" t="str">
        <f>IFERROR(VLOOKUP(A3162,'asig octubre'!$A$2:$B$442,2,0))</f>
        <v>EC-03</v>
      </c>
      <c r="D3162" s="38">
        <v>45593.50232638889</v>
      </c>
      <c r="E3162" s="36" t="s">
        <v>249</v>
      </c>
      <c r="F3162" s="37" t="str">
        <f t="array" ref="F3162">IFERROR(XLOOKUP(E3162,Operadores!A:A,Operadores!B:B))</f>
        <v>LOPJOS03</v>
      </c>
      <c r="G3162" s="36" t="s">
        <v>19</v>
      </c>
      <c r="H3162" s="39">
        <v>19.41584</v>
      </c>
      <c r="I3162" s="40">
        <v>411.0</v>
      </c>
      <c r="J3162" s="41">
        <f t="shared" si="5"/>
        <v>7979.91024</v>
      </c>
      <c r="K3162" s="37" t="str">
        <f t="array" ref="K3162">IFERROR(XLOOKUP(G3162,'Tipo de carga'!A:A,'Tipo de carga'!B:B))</f>
        <v>Autoabasto</v>
      </c>
      <c r="L3162" s="37">
        <f t="shared" si="2"/>
        <v>44</v>
      </c>
      <c r="M3162" s="37">
        <f t="shared" si="3"/>
        <v>28</v>
      </c>
      <c r="N3162" s="37">
        <f t="shared" si="4"/>
        <v>10</v>
      </c>
      <c r="O3162" s="37" t="str">
        <f t="array" ref="O3162">IFERROR(XLOOKUP(K3162,'Tipo de carga'!B:B,'Tipo de carga'!C:C))</f>
        <v>Diesel</v>
      </c>
    </row>
    <row r="3163">
      <c r="A3163" s="36">
        <v>1786.0</v>
      </c>
      <c r="B3163" s="37" t="str">
        <f>IFERROR(VLOOKUP(A3163,'asig octubre'!$A$2:$C$442,3,0))</f>
        <v>Sayer Sencillo</v>
      </c>
      <c r="C3163" s="37" t="str">
        <f>IFERROR(VLOOKUP(A3163,'asig octubre'!$A$2:$B$442,2,0))</f>
        <v>EC-04</v>
      </c>
      <c r="D3163" s="38">
        <v>45593.48280092593</v>
      </c>
      <c r="E3163" s="36" t="s">
        <v>520</v>
      </c>
      <c r="F3163" s="37" t="str">
        <f t="array" ref="F3163">IFERROR(XLOOKUP(E3163,Operadores!A:A,Operadores!B:B))</f>
        <v>ZAMGUS</v>
      </c>
      <c r="G3163" s="36" t="s">
        <v>19</v>
      </c>
      <c r="H3163" s="39">
        <v>19.41584</v>
      </c>
      <c r="I3163" s="40">
        <v>663.0</v>
      </c>
      <c r="J3163" s="41">
        <f t="shared" si="5"/>
        <v>12872.70192</v>
      </c>
      <c r="K3163" s="37" t="str">
        <f t="array" ref="K3163">IFERROR(XLOOKUP(G3163,'Tipo de carga'!A:A,'Tipo de carga'!B:B))</f>
        <v>Autoabasto</v>
      </c>
      <c r="L3163" s="37">
        <f t="shared" si="2"/>
        <v>44</v>
      </c>
      <c r="M3163" s="37">
        <f t="shared" si="3"/>
        <v>28</v>
      </c>
      <c r="N3163" s="37">
        <f t="shared" si="4"/>
        <v>10</v>
      </c>
      <c r="O3163" s="37" t="str">
        <f t="array" ref="O3163">IFERROR(XLOOKUP(K3163,'Tipo de carga'!B:B,'Tipo de carga'!C:C))</f>
        <v>Diesel</v>
      </c>
    </row>
    <row r="3164">
      <c r="A3164" s="36">
        <v>2074.0</v>
      </c>
      <c r="B3164" s="37" t="str">
        <f>IFERROR(VLOOKUP(A3164,'asig octubre'!$A$2:$C$442,3,0))</f>
        <v>Available</v>
      </c>
      <c r="C3164" s="37" t="str">
        <f>IFERROR(VLOOKUP(A3164,'asig octubre'!$A$2:$B$442,2,0))</f>
        <v>TTE</v>
      </c>
      <c r="D3164" s="38">
        <v>45593.4393287037</v>
      </c>
      <c r="E3164" s="36" t="s">
        <v>69</v>
      </c>
      <c r="F3164" s="37" t="str">
        <f t="array" ref="F3164">IFERROR(XLOOKUP(E3164,Operadores!A:A,Operadores!B:B))</f>
        <v>MTTO</v>
      </c>
      <c r="G3164" s="36" t="s">
        <v>19</v>
      </c>
      <c r="H3164" s="39">
        <v>19.41584</v>
      </c>
      <c r="I3164" s="40">
        <v>911.0</v>
      </c>
      <c r="J3164" s="41">
        <f t="shared" si="5"/>
        <v>17687.83024</v>
      </c>
      <c r="K3164" s="37" t="str">
        <f t="array" ref="K3164">IFERROR(XLOOKUP(G3164,'Tipo de carga'!A:A,'Tipo de carga'!B:B))</f>
        <v>Autoabasto</v>
      </c>
      <c r="L3164" s="37">
        <f t="shared" si="2"/>
        <v>44</v>
      </c>
      <c r="M3164" s="37">
        <f t="shared" si="3"/>
        <v>28</v>
      </c>
      <c r="N3164" s="37">
        <f t="shared" si="4"/>
        <v>10</v>
      </c>
      <c r="O3164" s="37" t="str">
        <f t="array" ref="O3164">IFERROR(XLOOKUP(K3164,'Tipo de carga'!B:B,'Tipo de carga'!C:C))</f>
        <v>Diesel</v>
      </c>
    </row>
    <row r="3165">
      <c r="A3165" s="36">
        <v>1890.0</v>
      </c>
      <c r="B3165" s="37" t="str">
        <f>IFERROR(VLOOKUP(A3165,'asig octubre'!$A$2:$C$442,3,0))</f>
        <v>Sayer Sencillo</v>
      </c>
      <c r="C3165" s="37" t="str">
        <f>IFERROR(VLOOKUP(A3165,'asig octubre'!$A$2:$B$442,2,0))</f>
        <v>EC-04</v>
      </c>
      <c r="D3165" s="38">
        <v>45593.41287037037</v>
      </c>
      <c r="E3165" s="36" t="s">
        <v>463</v>
      </c>
      <c r="F3165" s="37" t="str">
        <f t="array" ref="F3165">IFERROR(XLOOKUP(E3165,Operadores!A:A,Operadores!B:B))</f>
        <v>OSOCA01</v>
      </c>
      <c r="G3165" s="36" t="s">
        <v>19</v>
      </c>
      <c r="H3165" s="39">
        <v>19.41584</v>
      </c>
      <c r="I3165" s="40">
        <v>538.0</v>
      </c>
      <c r="J3165" s="41">
        <f t="shared" si="5"/>
        <v>10445.72192</v>
      </c>
      <c r="K3165" s="37" t="str">
        <f t="array" ref="K3165">IFERROR(XLOOKUP(G3165,'Tipo de carga'!A:A,'Tipo de carga'!B:B))</f>
        <v>Autoabasto</v>
      </c>
      <c r="L3165" s="37">
        <f t="shared" si="2"/>
        <v>44</v>
      </c>
      <c r="M3165" s="37">
        <f t="shared" si="3"/>
        <v>28</v>
      </c>
      <c r="N3165" s="37">
        <f t="shared" si="4"/>
        <v>10</v>
      </c>
      <c r="O3165" s="37" t="str">
        <f t="array" ref="O3165">IFERROR(XLOOKUP(K3165,'Tipo de carga'!B:B,'Tipo de carga'!C:C))</f>
        <v>Diesel</v>
      </c>
    </row>
    <row r="3166">
      <c r="A3166" s="36">
        <v>1821.0</v>
      </c>
      <c r="B3166" s="37" t="str">
        <f>IFERROR(VLOOKUP(A3166,'asig octubre'!$A$2:$C$442,3,0))</f>
        <v>Circuitos</v>
      </c>
      <c r="C3166" s="37" t="str">
        <f>IFERROR(VLOOKUP(A3166,'asig octubre'!$A$2:$B$442,2,0))</f>
        <v>EC-03</v>
      </c>
      <c r="D3166" s="38">
        <v>45593.949895833335</v>
      </c>
      <c r="E3166" s="36" t="s">
        <v>198</v>
      </c>
      <c r="F3166" s="37" t="str">
        <f t="array" ref="F3166">IFERROR(XLOOKUP(E3166,Operadores!A:A,Operadores!B:B))</f>
        <v>BAULUI</v>
      </c>
      <c r="G3166" s="36" t="s">
        <v>75</v>
      </c>
      <c r="H3166" s="39">
        <v>19.45895</v>
      </c>
      <c r="I3166" s="40">
        <v>850.0</v>
      </c>
      <c r="J3166" s="41">
        <f t="shared" si="5"/>
        <v>16540.1075</v>
      </c>
      <c r="K3166" s="37" t="str">
        <f t="array" ref="K3166">IFERROR(XLOOKUP(G3166,'Tipo de carga'!A:A,'Tipo de carga'!B:B))</f>
        <v>Autoabasto</v>
      </c>
      <c r="L3166" s="37">
        <f t="shared" si="2"/>
        <v>44</v>
      </c>
      <c r="M3166" s="37">
        <f t="shared" si="3"/>
        <v>28</v>
      </c>
      <c r="N3166" s="37">
        <f t="shared" si="4"/>
        <v>10</v>
      </c>
      <c r="O3166" s="37" t="str">
        <f t="array" ref="O3166">IFERROR(XLOOKUP(K3166,'Tipo de carga'!B:B,'Tipo de carga'!C:C))</f>
        <v>Diesel</v>
      </c>
    </row>
    <row r="3167">
      <c r="A3167" s="36">
        <v>1873.0</v>
      </c>
      <c r="B3167" s="37" t="str">
        <f>IFERROR(VLOOKUP(A3167,'asig octubre'!$A$2:$C$442,3,0))</f>
        <v>Circuitos</v>
      </c>
      <c r="C3167" s="37" t="str">
        <f>IFERROR(VLOOKUP(A3167,'asig octubre'!$A$2:$B$442,2,0))</f>
        <v>EC-03</v>
      </c>
      <c r="D3167" s="38">
        <v>45593.9187962963</v>
      </c>
      <c r="E3167" s="36" t="s">
        <v>277</v>
      </c>
      <c r="F3167" s="37" t="str">
        <f t="array" ref="F3167">IFERROR(XLOOKUP(E3167,Operadores!A:A,Operadores!B:B))</f>
        <v>GUADI</v>
      </c>
      <c r="G3167" s="36" t="s">
        <v>75</v>
      </c>
      <c r="H3167" s="39">
        <v>19.45895</v>
      </c>
      <c r="I3167" s="40">
        <v>590.0</v>
      </c>
      <c r="J3167" s="41">
        <f t="shared" si="5"/>
        <v>11480.7805</v>
      </c>
      <c r="K3167" s="37" t="str">
        <f t="array" ref="K3167">IFERROR(XLOOKUP(G3167,'Tipo de carga'!A:A,'Tipo de carga'!B:B))</f>
        <v>Autoabasto</v>
      </c>
      <c r="L3167" s="37">
        <f t="shared" si="2"/>
        <v>44</v>
      </c>
      <c r="M3167" s="37">
        <f t="shared" si="3"/>
        <v>28</v>
      </c>
      <c r="N3167" s="37">
        <f t="shared" si="4"/>
        <v>10</v>
      </c>
      <c r="O3167" s="37" t="str">
        <f t="array" ref="O3167">IFERROR(XLOOKUP(K3167,'Tipo de carga'!B:B,'Tipo de carga'!C:C))</f>
        <v>Diesel</v>
      </c>
    </row>
    <row r="3168">
      <c r="A3168" s="36">
        <v>1906.0</v>
      </c>
      <c r="B3168" s="37" t="str">
        <f>IFERROR(VLOOKUP(A3168,'asig octubre'!$A$2:$C$442,3,0))</f>
        <v>PISA Gdl</v>
      </c>
      <c r="C3168" s="37" t="str">
        <f>IFERROR(VLOOKUP(A3168,'asig octubre'!$A$2:$B$442,2,0))</f>
        <v>EC-06</v>
      </c>
      <c r="D3168" s="38">
        <v>45593.857141203705</v>
      </c>
      <c r="E3168" s="36" t="s">
        <v>393</v>
      </c>
      <c r="F3168" s="37" t="str">
        <f t="array" ref="F3168">IFERROR(XLOOKUP(E3168,Operadores!A:A,Operadores!B:B))</f>
        <v>GAJJOS</v>
      </c>
      <c r="G3168" s="36" t="s">
        <v>75</v>
      </c>
      <c r="H3168" s="39">
        <v>19.45895</v>
      </c>
      <c r="I3168" s="40">
        <v>500.0</v>
      </c>
      <c r="J3168" s="41">
        <f t="shared" si="5"/>
        <v>9729.475</v>
      </c>
      <c r="K3168" s="37" t="str">
        <f t="array" ref="K3168">IFERROR(XLOOKUP(G3168,'Tipo de carga'!A:A,'Tipo de carga'!B:B))</f>
        <v>Autoabasto</v>
      </c>
      <c r="L3168" s="37">
        <f t="shared" si="2"/>
        <v>44</v>
      </c>
      <c r="M3168" s="37">
        <f t="shared" si="3"/>
        <v>28</v>
      </c>
      <c r="N3168" s="37">
        <f t="shared" si="4"/>
        <v>10</v>
      </c>
      <c r="O3168" s="37" t="str">
        <f t="array" ref="O3168">IFERROR(XLOOKUP(K3168,'Tipo de carga'!B:B,'Tipo de carga'!C:C))</f>
        <v>Diesel</v>
      </c>
    </row>
    <row r="3169">
      <c r="A3169" s="36">
        <v>1869.0</v>
      </c>
      <c r="B3169" s="37" t="str">
        <f>IFERROR(VLOOKUP(A3169,'asig octubre'!$A$2:$C$442,3,0))</f>
        <v>Circuitos</v>
      </c>
      <c r="C3169" s="37" t="str">
        <f>IFERROR(VLOOKUP(A3169,'asig octubre'!$A$2:$B$442,2,0))</f>
        <v>EC-03</v>
      </c>
      <c r="D3169" s="38">
        <v>45593.8034837963</v>
      </c>
      <c r="E3169" s="36" t="s">
        <v>271</v>
      </c>
      <c r="F3169" s="37" t="str">
        <f t="array" ref="F3169">IFERROR(XLOOKUP(E3169,Operadores!A:A,Operadores!B:B))</f>
        <v>MERUBA</v>
      </c>
      <c r="G3169" s="36" t="s">
        <v>75</v>
      </c>
      <c r="H3169" s="39">
        <v>19.45895</v>
      </c>
      <c r="I3169" s="40">
        <v>463.0</v>
      </c>
      <c r="J3169" s="41">
        <f t="shared" si="5"/>
        <v>9009.49385</v>
      </c>
      <c r="K3169" s="37" t="str">
        <f t="array" ref="K3169">IFERROR(XLOOKUP(G3169,'Tipo de carga'!A:A,'Tipo de carga'!B:B))</f>
        <v>Autoabasto</v>
      </c>
      <c r="L3169" s="37">
        <f t="shared" si="2"/>
        <v>44</v>
      </c>
      <c r="M3169" s="37">
        <f t="shared" si="3"/>
        <v>28</v>
      </c>
      <c r="N3169" s="37">
        <f t="shared" si="4"/>
        <v>10</v>
      </c>
      <c r="O3169" s="37" t="str">
        <f t="array" ref="O3169">IFERROR(XLOOKUP(K3169,'Tipo de carga'!B:B,'Tipo de carga'!C:C))</f>
        <v>Diesel</v>
      </c>
    </row>
    <row r="3170">
      <c r="A3170" s="36">
        <v>1748.0</v>
      </c>
      <c r="B3170" s="37" t="str">
        <f>IFERROR(VLOOKUP(A3170,'asig octubre'!$A$2:$C$442,3,0))</f>
        <v>PISA Gdl</v>
      </c>
      <c r="C3170" s="37" t="str">
        <f>IFERROR(VLOOKUP(A3170,'asig octubre'!$A$2:$B$442,2,0))</f>
        <v>EC-06</v>
      </c>
      <c r="D3170" s="38">
        <v>45593.66131944444</v>
      </c>
      <c r="E3170" s="36" t="s">
        <v>351</v>
      </c>
      <c r="F3170" s="37" t="str">
        <f t="array" ref="F3170">IFERROR(XLOOKUP(E3170,Operadores!A:A,Operadores!B:B))</f>
        <v>GONOSC</v>
      </c>
      <c r="G3170" s="36" t="s">
        <v>75</v>
      </c>
      <c r="H3170" s="39">
        <v>19.45895</v>
      </c>
      <c r="I3170" s="40">
        <v>410.0</v>
      </c>
      <c r="J3170" s="41">
        <f t="shared" si="5"/>
        <v>7978.1695</v>
      </c>
      <c r="K3170" s="37" t="str">
        <f t="array" ref="K3170">IFERROR(XLOOKUP(G3170,'Tipo de carga'!A:A,'Tipo de carga'!B:B))</f>
        <v>Autoabasto</v>
      </c>
      <c r="L3170" s="37">
        <f t="shared" si="2"/>
        <v>44</v>
      </c>
      <c r="M3170" s="37">
        <f t="shared" si="3"/>
        <v>28</v>
      </c>
      <c r="N3170" s="37">
        <f t="shared" si="4"/>
        <v>10</v>
      </c>
      <c r="O3170" s="37" t="str">
        <f t="array" ref="O3170">IFERROR(XLOOKUP(K3170,'Tipo de carga'!B:B,'Tipo de carga'!C:C))</f>
        <v>Diesel</v>
      </c>
    </row>
    <row r="3171">
      <c r="A3171" s="36">
        <v>2041.0</v>
      </c>
      <c r="B3171" s="37" t="str">
        <f>IFERROR(VLOOKUP(A3171,'asig octubre'!$A$2:$C$442,3,0))</f>
        <v>Available</v>
      </c>
      <c r="C3171" s="37" t="str">
        <f>IFERROR(VLOOKUP(A3171,'asig octubre'!$A$2:$B$442,2,0))</f>
        <v>TTE</v>
      </c>
      <c r="D3171" s="38">
        <v>45593.56079861111</v>
      </c>
      <c r="E3171" s="36" t="s">
        <v>442</v>
      </c>
      <c r="F3171" s="37" t="str">
        <f t="array" ref="F3171">IFERROR(XLOOKUP(E3171,Operadores!A:A,Operadores!B:B))</f>
        <v>CARMAUX</v>
      </c>
      <c r="G3171" s="36" t="s">
        <v>75</v>
      </c>
      <c r="H3171" s="39">
        <v>19.45895</v>
      </c>
      <c r="I3171" s="40">
        <v>306.0</v>
      </c>
      <c r="J3171" s="41">
        <f t="shared" si="5"/>
        <v>5954.4387</v>
      </c>
      <c r="K3171" s="37" t="str">
        <f t="array" ref="K3171">IFERROR(XLOOKUP(G3171,'Tipo de carga'!A:A,'Tipo de carga'!B:B))</f>
        <v>Autoabasto</v>
      </c>
      <c r="L3171" s="37">
        <f t="shared" si="2"/>
        <v>44</v>
      </c>
      <c r="M3171" s="37">
        <f t="shared" si="3"/>
        <v>28</v>
      </c>
      <c r="N3171" s="37">
        <f t="shared" si="4"/>
        <v>10</v>
      </c>
      <c r="O3171" s="37" t="str">
        <f t="array" ref="O3171">IFERROR(XLOOKUP(K3171,'Tipo de carga'!B:B,'Tipo de carga'!C:C))</f>
        <v>Diesel</v>
      </c>
    </row>
    <row r="3172">
      <c r="A3172" s="36">
        <v>2044.0</v>
      </c>
      <c r="B3172" s="37" t="str">
        <f>IFERROR(VLOOKUP(A3172,'asig octubre'!$A$2:$C$442,3,0))</f>
        <v>Available</v>
      </c>
      <c r="C3172" s="37" t="str">
        <f>IFERROR(VLOOKUP(A3172,'asig octubre'!$A$2:$B$442,2,0))</f>
        <v>TTE</v>
      </c>
      <c r="D3172" s="38">
        <v>45593.47503472222</v>
      </c>
      <c r="E3172" s="36" t="s">
        <v>362</v>
      </c>
      <c r="F3172" s="37" t="str">
        <f t="array" ref="F3172">IFERROR(XLOOKUP(E3172,Operadores!A:A,Operadores!B:B))</f>
        <v>HUIRA</v>
      </c>
      <c r="G3172" s="36" t="s">
        <v>75</v>
      </c>
      <c r="H3172" s="39">
        <v>19.45895</v>
      </c>
      <c r="I3172" s="40">
        <v>344.0</v>
      </c>
      <c r="J3172" s="41">
        <f t="shared" si="5"/>
        <v>6693.8788</v>
      </c>
      <c r="K3172" s="37" t="str">
        <f t="array" ref="K3172">IFERROR(XLOOKUP(G3172,'Tipo de carga'!A:A,'Tipo de carga'!B:B))</f>
        <v>Autoabasto</v>
      </c>
      <c r="L3172" s="37">
        <f t="shared" si="2"/>
        <v>44</v>
      </c>
      <c r="M3172" s="37">
        <f t="shared" si="3"/>
        <v>28</v>
      </c>
      <c r="N3172" s="37">
        <f t="shared" si="4"/>
        <v>10</v>
      </c>
      <c r="O3172" s="37" t="str">
        <f t="array" ref="O3172">IFERROR(XLOOKUP(K3172,'Tipo de carga'!B:B,'Tipo de carga'!C:C))</f>
        <v>Diesel</v>
      </c>
    </row>
    <row r="3173">
      <c r="A3173" s="36">
        <v>2057.0</v>
      </c>
      <c r="B3173" s="37" t="str">
        <f>IFERROR(VLOOKUP(A3173,'asig octubre'!$A$2:$C$442,3,0))</f>
        <v>Crisa</v>
      </c>
      <c r="C3173" s="37" t="str">
        <f>IFERROR(VLOOKUP(A3173,'asig octubre'!$A$2:$B$442,2,0))</f>
        <v>EC-07</v>
      </c>
      <c r="D3173" s="38">
        <v>45593.408634259256</v>
      </c>
      <c r="E3173" s="36" t="s">
        <v>361</v>
      </c>
      <c r="F3173" s="37" t="str">
        <f t="array" ref="F3173">IFERROR(XLOOKUP(E3173,Operadores!A:A,Operadores!B:B))</f>
        <v>HERLUI03</v>
      </c>
      <c r="G3173" s="36" t="s">
        <v>75</v>
      </c>
      <c r="H3173" s="39">
        <v>19.45895</v>
      </c>
      <c r="I3173" s="40">
        <v>352.0</v>
      </c>
      <c r="J3173" s="41">
        <f t="shared" si="5"/>
        <v>6849.5504</v>
      </c>
      <c r="K3173" s="37" t="str">
        <f t="array" ref="K3173">IFERROR(XLOOKUP(G3173,'Tipo de carga'!A:A,'Tipo de carga'!B:B))</f>
        <v>Autoabasto</v>
      </c>
      <c r="L3173" s="37">
        <f t="shared" si="2"/>
        <v>44</v>
      </c>
      <c r="M3173" s="37">
        <f t="shared" si="3"/>
        <v>28</v>
      </c>
      <c r="N3173" s="37">
        <f t="shared" si="4"/>
        <v>10</v>
      </c>
      <c r="O3173" s="37" t="str">
        <f t="array" ref="O3173">IFERROR(XLOOKUP(K3173,'Tipo de carga'!B:B,'Tipo de carga'!C:C))</f>
        <v>Diesel</v>
      </c>
    </row>
    <row r="3174">
      <c r="A3174" s="36">
        <v>2060.0</v>
      </c>
      <c r="B3174" s="37" t="str">
        <f>IFERROR(VLOOKUP(A3174,'asig octubre'!$A$2:$C$442,3,0))</f>
        <v>Available</v>
      </c>
      <c r="C3174" s="37" t="str">
        <f>IFERROR(VLOOKUP(A3174,'asig octubre'!$A$2:$B$442,2,0))</f>
        <v>TTE</v>
      </c>
      <c r="D3174" s="38">
        <v>45593.3587962963</v>
      </c>
      <c r="E3174" s="36" t="s">
        <v>317</v>
      </c>
      <c r="F3174" s="37" t="str">
        <f t="array" ref="F3174">IFERROR(XLOOKUP(E3174,Operadores!A:A,Operadores!B:B))</f>
        <v>VALGUS</v>
      </c>
      <c r="G3174" s="36" t="s">
        <v>75</v>
      </c>
      <c r="H3174" s="39">
        <v>19.45895</v>
      </c>
      <c r="I3174" s="40">
        <v>336.0</v>
      </c>
      <c r="J3174" s="41">
        <f t="shared" si="5"/>
        <v>6538.2072</v>
      </c>
      <c r="K3174" s="37" t="str">
        <f t="array" ref="K3174">IFERROR(XLOOKUP(G3174,'Tipo de carga'!A:A,'Tipo de carga'!B:B))</f>
        <v>Autoabasto</v>
      </c>
      <c r="L3174" s="37">
        <f t="shared" si="2"/>
        <v>44</v>
      </c>
      <c r="M3174" s="37">
        <f t="shared" si="3"/>
        <v>28</v>
      </c>
      <c r="N3174" s="37">
        <f t="shared" si="4"/>
        <v>10</v>
      </c>
      <c r="O3174" s="37" t="str">
        <f t="array" ref="O3174">IFERROR(XLOOKUP(K3174,'Tipo de carga'!B:B,'Tipo de carga'!C:C))</f>
        <v>Diesel</v>
      </c>
    </row>
    <row r="3175">
      <c r="A3175" s="36">
        <v>1940.0</v>
      </c>
      <c r="B3175" s="37" t="str">
        <f>IFERROR(VLOOKUP(A3175,'asig octubre'!$A$2:$C$442,3,0))</f>
        <v>Circuitos Mty</v>
      </c>
      <c r="C3175" s="37" t="str">
        <f>IFERROR(VLOOKUP(A3175,'asig octubre'!$A$2:$B$442,2,0))</f>
        <v>EC-07</v>
      </c>
      <c r="D3175" s="38">
        <v>45593.88445601852</v>
      </c>
      <c r="E3175" s="36" t="s">
        <v>259</v>
      </c>
      <c r="F3175" s="37" t="str">
        <f t="array" ref="F3175">IFERROR(XLOOKUP(E3175,Operadores!A:A,Operadores!B:B))</f>
        <v>FLOPE</v>
      </c>
      <c r="G3175" s="36" t="s">
        <v>274</v>
      </c>
      <c r="H3175" s="39">
        <v>19.76</v>
      </c>
      <c r="I3175" s="40">
        <v>225.0</v>
      </c>
      <c r="J3175" s="41">
        <f t="shared" si="5"/>
        <v>4446</v>
      </c>
      <c r="K3175" s="37" t="str">
        <f t="array" ref="K3175">IFERROR(XLOOKUP(G3175,'Tipo de carga'!A:A,'Tipo de carga'!B:B))</f>
        <v>Autoabasto</v>
      </c>
      <c r="L3175" s="37">
        <f t="shared" si="2"/>
        <v>44</v>
      </c>
      <c r="M3175" s="37">
        <f t="shared" si="3"/>
        <v>28</v>
      </c>
      <c r="N3175" s="37">
        <f t="shared" si="4"/>
        <v>10</v>
      </c>
      <c r="O3175" s="37" t="str">
        <f t="array" ref="O3175">IFERROR(XLOOKUP(K3175,'Tipo de carga'!B:B,'Tipo de carga'!C:C))</f>
        <v>Diesel</v>
      </c>
    </row>
    <row r="3176">
      <c r="A3176" s="36">
        <v>2071.0</v>
      </c>
      <c r="B3176" s="37" t="str">
        <f>IFERROR(VLOOKUP(A3176,'asig octubre'!$A$2:$C$442,3,0))</f>
        <v>Available</v>
      </c>
      <c r="C3176" s="37" t="str">
        <f>IFERROR(VLOOKUP(A3176,'asig octubre'!$A$2:$B$442,2,0))</f>
        <v>TTE</v>
      </c>
      <c r="D3176" s="38">
        <v>45593.79491898148</v>
      </c>
      <c r="E3176" s="36" t="s">
        <v>355</v>
      </c>
      <c r="F3176" s="37" t="str">
        <f t="array" ref="F3176">IFERROR(XLOOKUP(E3176,Operadores!A:A,Operadores!B:B))</f>
        <v>PERJOS</v>
      </c>
      <c r="G3176" s="36" t="s">
        <v>274</v>
      </c>
      <c r="H3176" s="39">
        <v>19.76</v>
      </c>
      <c r="I3176" s="40">
        <v>450.0</v>
      </c>
      <c r="J3176" s="41">
        <f t="shared" si="5"/>
        <v>8892</v>
      </c>
      <c r="K3176" s="37" t="str">
        <f t="array" ref="K3176">IFERROR(XLOOKUP(G3176,'Tipo de carga'!A:A,'Tipo de carga'!B:B))</f>
        <v>Autoabasto</v>
      </c>
      <c r="L3176" s="37">
        <f t="shared" si="2"/>
        <v>44</v>
      </c>
      <c r="M3176" s="37">
        <f t="shared" si="3"/>
        <v>28</v>
      </c>
      <c r="N3176" s="37">
        <f t="shared" si="4"/>
        <v>10</v>
      </c>
      <c r="O3176" s="37" t="str">
        <f t="array" ref="O3176">IFERROR(XLOOKUP(K3176,'Tipo de carga'!B:B,'Tipo de carga'!C:C))</f>
        <v>Diesel</v>
      </c>
    </row>
    <row r="3177">
      <c r="A3177" s="36">
        <v>1948.0</v>
      </c>
      <c r="B3177" s="37" t="str">
        <f>IFERROR(VLOOKUP(A3177,'asig octubre'!$A$2:$C$442,3,0))</f>
        <v>Circuitos Mty</v>
      </c>
      <c r="C3177" s="37" t="str">
        <f>IFERROR(VLOOKUP(A3177,'asig octubre'!$A$2:$B$442,2,0))</f>
        <v>EC-07</v>
      </c>
      <c r="D3177" s="38">
        <v>45593.65011574074</v>
      </c>
      <c r="E3177" s="36" t="s">
        <v>256</v>
      </c>
      <c r="F3177" s="37" t="str">
        <f t="array" ref="F3177">IFERROR(XLOOKUP(E3177,Operadores!A:A,Operadores!B:B))</f>
        <v>MOREFR</v>
      </c>
      <c r="G3177" s="36" t="s">
        <v>274</v>
      </c>
      <c r="H3177" s="39">
        <v>19.76</v>
      </c>
      <c r="I3177" s="40">
        <v>250.0</v>
      </c>
      <c r="J3177" s="41">
        <f t="shared" si="5"/>
        <v>4940</v>
      </c>
      <c r="K3177" s="37" t="str">
        <f t="array" ref="K3177">IFERROR(XLOOKUP(G3177,'Tipo de carga'!A:A,'Tipo de carga'!B:B))</f>
        <v>Autoabasto</v>
      </c>
      <c r="L3177" s="37">
        <f t="shared" si="2"/>
        <v>44</v>
      </c>
      <c r="M3177" s="37">
        <f t="shared" si="3"/>
        <v>28</v>
      </c>
      <c r="N3177" s="37">
        <f t="shared" si="4"/>
        <v>10</v>
      </c>
      <c r="O3177" s="37" t="str">
        <f t="array" ref="O3177">IFERROR(XLOOKUP(K3177,'Tipo de carga'!B:B,'Tipo de carga'!C:C))</f>
        <v>Diesel</v>
      </c>
    </row>
    <row r="3178">
      <c r="A3178" s="36">
        <v>2055.0</v>
      </c>
      <c r="B3178" s="37" t="str">
        <f>IFERROR(VLOOKUP(A3178,'asig octubre'!$A$2:$C$442,3,0))</f>
        <v>Crisa</v>
      </c>
      <c r="C3178" s="37" t="str">
        <f>IFERROR(VLOOKUP(A3178,'asig octubre'!$A$2:$B$442,2,0))</f>
        <v>EC-07</v>
      </c>
      <c r="D3178" s="38">
        <v>45593.573900462965</v>
      </c>
      <c r="E3178" s="36" t="s">
        <v>275</v>
      </c>
      <c r="F3178" s="37" t="str">
        <f t="array" ref="F3178">IFERROR(XLOOKUP(E3178,Operadores!A:A,Operadores!B:B))</f>
        <v>DELVIC</v>
      </c>
      <c r="G3178" s="36" t="s">
        <v>274</v>
      </c>
      <c r="H3178" s="39">
        <v>19.76</v>
      </c>
      <c r="I3178" s="40">
        <v>251.0</v>
      </c>
      <c r="J3178" s="41">
        <f t="shared" si="5"/>
        <v>4959.76</v>
      </c>
      <c r="K3178" s="37" t="str">
        <f t="array" ref="K3178">IFERROR(XLOOKUP(G3178,'Tipo de carga'!A:A,'Tipo de carga'!B:B))</f>
        <v>Autoabasto</v>
      </c>
      <c r="L3178" s="37">
        <f t="shared" si="2"/>
        <v>44</v>
      </c>
      <c r="M3178" s="37">
        <f t="shared" si="3"/>
        <v>28</v>
      </c>
      <c r="N3178" s="37">
        <f t="shared" si="4"/>
        <v>10</v>
      </c>
      <c r="O3178" s="37" t="str">
        <f t="array" ref="O3178">IFERROR(XLOOKUP(K3178,'Tipo de carga'!B:B,'Tipo de carga'!C:C))</f>
        <v>Diesel</v>
      </c>
    </row>
    <row r="3179">
      <c r="A3179" s="36">
        <v>1847.0</v>
      </c>
      <c r="B3179" s="37" t="str">
        <f>IFERROR(VLOOKUP(A3179,'asig octubre'!$A$2:$C$442,3,0))</f>
        <v>Circuitos</v>
      </c>
      <c r="C3179" s="37" t="str">
        <f>IFERROR(VLOOKUP(A3179,'asig octubre'!$A$2:$B$442,2,0))</f>
        <v>EC-03</v>
      </c>
      <c r="D3179" s="38">
        <v>45593.49611111111</v>
      </c>
      <c r="E3179" s="36" t="s">
        <v>243</v>
      </c>
      <c r="F3179" s="37" t="str">
        <f t="array" ref="F3179">IFERROR(XLOOKUP(E3179,Operadores!A:A,Operadores!B:B))</f>
        <v>HERJO17X</v>
      </c>
      <c r="G3179" s="36" t="s">
        <v>274</v>
      </c>
      <c r="H3179" s="39">
        <v>19.76</v>
      </c>
      <c r="I3179" s="40">
        <v>316.0</v>
      </c>
      <c r="J3179" s="41">
        <f t="shared" si="5"/>
        <v>6244.16</v>
      </c>
      <c r="K3179" s="37" t="str">
        <f t="array" ref="K3179">IFERROR(XLOOKUP(G3179,'Tipo de carga'!A:A,'Tipo de carga'!B:B))</f>
        <v>Autoabasto</v>
      </c>
      <c r="L3179" s="37">
        <f t="shared" si="2"/>
        <v>44</v>
      </c>
      <c r="M3179" s="37">
        <f t="shared" si="3"/>
        <v>28</v>
      </c>
      <c r="N3179" s="37">
        <f t="shared" si="4"/>
        <v>10</v>
      </c>
      <c r="O3179" s="37" t="str">
        <f t="array" ref="O3179">IFERROR(XLOOKUP(K3179,'Tipo de carga'!B:B,'Tipo de carga'!C:C))</f>
        <v>Diesel</v>
      </c>
    </row>
    <row r="3180">
      <c r="A3180" s="36">
        <v>2054.0</v>
      </c>
      <c r="B3180" s="37" t="str">
        <f>IFERROR(VLOOKUP(A3180,'asig octubre'!$A$2:$C$442,3,0))</f>
        <v>Crisa</v>
      </c>
      <c r="C3180" s="37" t="str">
        <f>IFERROR(VLOOKUP(A3180,'asig octubre'!$A$2:$B$442,2,0))</f>
        <v>EC-07</v>
      </c>
      <c r="D3180" s="38">
        <v>45593.480266203704</v>
      </c>
      <c r="E3180" s="36" t="s">
        <v>464</v>
      </c>
      <c r="F3180" s="37" t="str">
        <f t="array" ref="F3180">IFERROR(XLOOKUP(E3180,Operadores!A:A,Operadores!B:B))</f>
        <v>LOPAND</v>
      </c>
      <c r="G3180" s="36" t="s">
        <v>274</v>
      </c>
      <c r="H3180" s="39">
        <v>19.76</v>
      </c>
      <c r="I3180" s="40">
        <v>143.0</v>
      </c>
      <c r="J3180" s="41">
        <f t="shared" si="5"/>
        <v>2825.68</v>
      </c>
      <c r="K3180" s="37" t="str">
        <f t="array" ref="K3180">IFERROR(XLOOKUP(G3180,'Tipo de carga'!A:A,'Tipo de carga'!B:B))</f>
        <v>Autoabasto</v>
      </c>
      <c r="L3180" s="37">
        <f t="shared" si="2"/>
        <v>44</v>
      </c>
      <c r="M3180" s="37">
        <f t="shared" si="3"/>
        <v>28</v>
      </c>
      <c r="N3180" s="37">
        <f t="shared" si="4"/>
        <v>10</v>
      </c>
      <c r="O3180" s="37" t="str">
        <f t="array" ref="O3180">IFERROR(XLOOKUP(K3180,'Tipo de carga'!B:B,'Tipo de carga'!C:C))</f>
        <v>Diesel</v>
      </c>
    </row>
    <row r="3181">
      <c r="A3181" s="36">
        <v>1908.0</v>
      </c>
      <c r="B3181" s="37" t="str">
        <f>IFERROR(VLOOKUP(A3181,'asig octubre'!$A$2:$C$442,3,0))</f>
        <v>Circuitos Mty</v>
      </c>
      <c r="C3181" s="37" t="str">
        <f>IFERROR(VLOOKUP(A3181,'asig octubre'!$A$2:$B$442,2,0))</f>
        <v>EC-07</v>
      </c>
      <c r="D3181" s="38">
        <v>45593.47012731482</v>
      </c>
      <c r="E3181" s="36" t="s">
        <v>359</v>
      </c>
      <c r="F3181" s="37" t="str">
        <f t="array" ref="F3181">IFERROR(XLOOKUP(E3181,Operadores!A:A,Operadores!B:B))</f>
        <v>GARJOR01</v>
      </c>
      <c r="G3181" s="36" t="s">
        <v>274</v>
      </c>
      <c r="H3181" s="39">
        <v>19.76</v>
      </c>
      <c r="I3181" s="40">
        <v>672.0</v>
      </c>
      <c r="J3181" s="41">
        <f t="shared" si="5"/>
        <v>13278.72</v>
      </c>
      <c r="K3181" s="37" t="str">
        <f t="array" ref="K3181">IFERROR(XLOOKUP(G3181,'Tipo de carga'!A:A,'Tipo de carga'!B:B))</f>
        <v>Autoabasto</v>
      </c>
      <c r="L3181" s="37">
        <f t="shared" si="2"/>
        <v>44</v>
      </c>
      <c r="M3181" s="37">
        <f t="shared" si="3"/>
        <v>28</v>
      </c>
      <c r="N3181" s="37">
        <f t="shared" si="4"/>
        <v>10</v>
      </c>
      <c r="O3181" s="37" t="str">
        <f t="array" ref="O3181">IFERROR(XLOOKUP(K3181,'Tipo de carga'!B:B,'Tipo de carga'!C:C))</f>
        <v>Diesel</v>
      </c>
    </row>
    <row r="3182">
      <c r="A3182" s="36">
        <v>2049.0</v>
      </c>
      <c r="B3182" s="37" t="str">
        <f>IFERROR(VLOOKUP(A3182,'asig octubre'!$A$2:$C$442,3,0))</f>
        <v>Crisa</v>
      </c>
      <c r="C3182" s="37" t="str">
        <f>IFERROR(VLOOKUP(A3182,'asig octubre'!$A$2:$B$442,2,0))</f>
        <v>EC-07</v>
      </c>
      <c r="D3182" s="38">
        <v>45593.396527777775</v>
      </c>
      <c r="E3182" s="36" t="s">
        <v>548</v>
      </c>
      <c r="F3182" s="37" t="str">
        <f t="array" ref="F3182">IFERROR(XLOOKUP(E3182,Operadores!A:A,Operadores!B:B))</f>
        <v>MORJAH</v>
      </c>
      <c r="G3182" s="36" t="s">
        <v>274</v>
      </c>
      <c r="H3182" s="39">
        <v>19.76</v>
      </c>
      <c r="I3182" s="40">
        <v>112.0</v>
      </c>
      <c r="J3182" s="41">
        <f t="shared" si="5"/>
        <v>2213.12</v>
      </c>
      <c r="K3182" s="37" t="str">
        <f t="array" ref="K3182">IFERROR(XLOOKUP(G3182,'Tipo de carga'!A:A,'Tipo de carga'!B:B))</f>
        <v>Autoabasto</v>
      </c>
      <c r="L3182" s="37">
        <f t="shared" si="2"/>
        <v>44</v>
      </c>
      <c r="M3182" s="37">
        <f t="shared" si="3"/>
        <v>28</v>
      </c>
      <c r="N3182" s="37">
        <f t="shared" si="4"/>
        <v>10</v>
      </c>
      <c r="O3182" s="37" t="str">
        <f t="array" ref="O3182">IFERROR(XLOOKUP(K3182,'Tipo de carga'!B:B,'Tipo de carga'!C:C))</f>
        <v>Diesel</v>
      </c>
    </row>
    <row r="3183">
      <c r="A3183" s="36">
        <v>2048.0</v>
      </c>
      <c r="B3183" s="37" t="str">
        <f>IFERROR(VLOOKUP(A3183,'asig octubre'!$A$2:$C$442,3,0))</f>
        <v>Crisa</v>
      </c>
      <c r="C3183" s="37" t="str">
        <f>IFERROR(VLOOKUP(A3183,'asig octubre'!$A$2:$B$442,2,0))</f>
        <v>EC-07</v>
      </c>
      <c r="D3183" s="38">
        <v>45593.37435185185</v>
      </c>
      <c r="E3183" s="36" t="s">
        <v>360</v>
      </c>
      <c r="F3183" s="37" t="str">
        <f t="array" ref="F3183">IFERROR(XLOOKUP(E3183,Operadores!A:A,Operadores!B:B))</f>
        <v>CASJES</v>
      </c>
      <c r="G3183" s="36" t="s">
        <v>274</v>
      </c>
      <c r="H3183" s="39">
        <v>19.76</v>
      </c>
      <c r="I3183" s="40">
        <v>132.0</v>
      </c>
      <c r="J3183" s="41">
        <f t="shared" si="5"/>
        <v>2608.32</v>
      </c>
      <c r="K3183" s="37" t="str">
        <f t="array" ref="K3183">IFERROR(XLOOKUP(G3183,'Tipo de carga'!A:A,'Tipo de carga'!B:B))</f>
        <v>Autoabasto</v>
      </c>
      <c r="L3183" s="37">
        <f t="shared" si="2"/>
        <v>44</v>
      </c>
      <c r="M3183" s="37">
        <f t="shared" si="3"/>
        <v>28</v>
      </c>
      <c r="N3183" s="37">
        <f t="shared" si="4"/>
        <v>10</v>
      </c>
      <c r="O3183" s="37" t="str">
        <f t="array" ref="O3183">IFERROR(XLOOKUP(K3183,'Tipo de carga'!B:B,'Tipo de carga'!C:C))</f>
        <v>Diesel</v>
      </c>
    </row>
    <row r="3184">
      <c r="A3184" s="36">
        <v>2005.0</v>
      </c>
      <c r="B3184" s="37" t="str">
        <f>IFERROR(VLOOKUP(A3184,'asig octubre'!$A$2:$C$442,3,0))</f>
        <v>MeLi Dedicado Merida</v>
      </c>
      <c r="C3184" s="37" t="str">
        <f>IFERROR(VLOOKUP(A3184,'asig octubre'!$A$2:$B$442,2,0))</f>
        <v>EC-05</v>
      </c>
      <c r="D3184" s="38">
        <v>45593.903958333336</v>
      </c>
      <c r="E3184" s="36" t="s">
        <v>399</v>
      </c>
      <c r="F3184" s="37" t="str">
        <f t="array" ref="F3184">IFERROR(XLOOKUP(E3184,Operadores!A:A,Operadores!B:B))</f>
        <v>DOMLEO</v>
      </c>
      <c r="G3184" s="36" t="s">
        <v>42</v>
      </c>
      <c r="H3184" s="39">
        <v>19.80377</v>
      </c>
      <c r="I3184" s="40">
        <v>360.0</v>
      </c>
      <c r="J3184" s="41">
        <f t="shared" si="5"/>
        <v>7129.3572</v>
      </c>
      <c r="K3184" s="37" t="str">
        <f t="array" ref="K3184">IFERROR(XLOOKUP(G3184,'Tipo de carga'!A:A,'Tipo de carga'!B:B))</f>
        <v>Autoabasto</v>
      </c>
      <c r="L3184" s="37">
        <f t="shared" si="2"/>
        <v>44</v>
      </c>
      <c r="M3184" s="37">
        <f t="shared" si="3"/>
        <v>28</v>
      </c>
      <c r="N3184" s="37">
        <f t="shared" si="4"/>
        <v>10</v>
      </c>
      <c r="O3184" s="37" t="str">
        <f t="array" ref="O3184">IFERROR(XLOOKUP(K3184,'Tipo de carga'!B:B,'Tipo de carga'!C:C))</f>
        <v>Diesel</v>
      </c>
    </row>
    <row r="3185">
      <c r="A3185" s="36">
        <v>1935.0</v>
      </c>
      <c r="B3185" s="37" t="str">
        <f>IFERROR(VLOOKUP(A3185,'asig octubre'!$A$2:$C$442,3,0))</f>
        <v>Patieros sucursal</v>
      </c>
      <c r="C3185" s="37" t="str">
        <f>IFERROR(VLOOKUP(A3185,'asig octubre'!$A$2:$B$442,2,0))</f>
        <v>EC-03</v>
      </c>
      <c r="D3185" s="38">
        <v>45593.80988425926</v>
      </c>
      <c r="E3185" s="36" t="s">
        <v>155</v>
      </c>
      <c r="F3185" s="37" t="str">
        <f t="array" ref="F3185">IFERROR(XLOOKUP(E3185,Operadores!A:A,Operadores!B:B))</f>
        <v>RODMA</v>
      </c>
      <c r="G3185" s="36" t="s">
        <v>42</v>
      </c>
      <c r="H3185" s="39">
        <v>19.80377</v>
      </c>
      <c r="I3185" s="40">
        <v>100.0</v>
      </c>
      <c r="J3185" s="41">
        <f t="shared" si="5"/>
        <v>1980.377</v>
      </c>
      <c r="K3185" s="37" t="str">
        <f t="array" ref="K3185">IFERROR(XLOOKUP(G3185,'Tipo de carga'!A:A,'Tipo de carga'!B:B))</f>
        <v>Autoabasto</v>
      </c>
      <c r="L3185" s="37">
        <f t="shared" si="2"/>
        <v>44</v>
      </c>
      <c r="M3185" s="37">
        <f t="shared" si="3"/>
        <v>28</v>
      </c>
      <c r="N3185" s="37">
        <f t="shared" si="4"/>
        <v>10</v>
      </c>
      <c r="O3185" s="37" t="str">
        <f t="array" ref="O3185">IFERROR(XLOOKUP(K3185,'Tipo de carga'!B:B,'Tipo de carga'!C:C))</f>
        <v>Diesel</v>
      </c>
    </row>
    <row r="3186">
      <c r="A3186" s="36">
        <v>1818.0</v>
      </c>
      <c r="B3186" s="37" t="str">
        <f>IFERROR(VLOOKUP(A3186,'asig octubre'!$A$2:$C$442,3,0))</f>
        <v>Wm Full</v>
      </c>
      <c r="C3186" s="37" t="str">
        <f>IFERROR(VLOOKUP(A3186,'asig octubre'!$A$2:$B$442,2,0))</f>
        <v>EC-08</v>
      </c>
      <c r="D3186" s="38">
        <v>45593.72017361111</v>
      </c>
      <c r="E3186" s="36" t="s">
        <v>302</v>
      </c>
      <c r="F3186" s="37" t="str">
        <f t="array" ref="F3186">IFERROR(XLOOKUP(E3186,Operadores!A:A,Operadores!B:B))</f>
        <v>HEROCT</v>
      </c>
      <c r="G3186" s="36" t="s">
        <v>42</v>
      </c>
      <c r="H3186" s="39">
        <v>19.80377</v>
      </c>
      <c r="I3186" s="40">
        <v>462.0</v>
      </c>
      <c r="J3186" s="41">
        <f t="shared" si="5"/>
        <v>9149.34174</v>
      </c>
      <c r="K3186" s="37" t="str">
        <f t="array" ref="K3186">IFERROR(XLOOKUP(G3186,'Tipo de carga'!A:A,'Tipo de carga'!B:B))</f>
        <v>Autoabasto</v>
      </c>
      <c r="L3186" s="37">
        <f t="shared" si="2"/>
        <v>44</v>
      </c>
      <c r="M3186" s="37">
        <f t="shared" si="3"/>
        <v>28</v>
      </c>
      <c r="N3186" s="37">
        <f t="shared" si="4"/>
        <v>10</v>
      </c>
      <c r="O3186" s="37" t="str">
        <f t="array" ref="O3186">IFERROR(XLOOKUP(K3186,'Tipo de carga'!B:B,'Tipo de carga'!C:C))</f>
        <v>Diesel</v>
      </c>
    </row>
    <row r="3187">
      <c r="A3187" s="36">
        <v>1824.0</v>
      </c>
      <c r="B3187" s="37" t="str">
        <f>IFERROR(VLOOKUP(A3187,'asig octubre'!$A$2:$C$442,3,0))</f>
        <v>Wm Full</v>
      </c>
      <c r="C3187" s="37" t="str">
        <f>IFERROR(VLOOKUP(A3187,'asig octubre'!$A$2:$B$442,2,0))</f>
        <v>EC-08</v>
      </c>
      <c r="D3187" s="38">
        <v>45593.70408564815</v>
      </c>
      <c r="E3187" s="36" t="s">
        <v>302</v>
      </c>
      <c r="F3187" s="37" t="str">
        <f t="array" ref="F3187">IFERROR(XLOOKUP(E3187,Operadores!A:A,Operadores!B:B))</f>
        <v>HEROCT</v>
      </c>
      <c r="G3187" s="36" t="s">
        <v>42</v>
      </c>
      <c r="H3187" s="39">
        <v>19.80377</v>
      </c>
      <c r="I3187" s="40">
        <v>361.0</v>
      </c>
      <c r="J3187" s="41">
        <f t="shared" si="5"/>
        <v>7149.16097</v>
      </c>
      <c r="K3187" s="37" t="str">
        <f t="array" ref="K3187">IFERROR(XLOOKUP(G3187,'Tipo de carga'!A:A,'Tipo de carga'!B:B))</f>
        <v>Autoabasto</v>
      </c>
      <c r="L3187" s="37">
        <f t="shared" si="2"/>
        <v>44</v>
      </c>
      <c r="M3187" s="37">
        <f t="shared" si="3"/>
        <v>28</v>
      </c>
      <c r="N3187" s="37">
        <f t="shared" si="4"/>
        <v>10</v>
      </c>
      <c r="O3187" s="37" t="str">
        <f t="array" ref="O3187">IFERROR(XLOOKUP(K3187,'Tipo de carga'!B:B,'Tipo de carga'!C:C))</f>
        <v>Diesel</v>
      </c>
    </row>
    <row r="3188">
      <c r="A3188" s="36">
        <v>2009.0</v>
      </c>
      <c r="B3188" s="37" t="str">
        <f>IFERROR(VLOOKUP(A3188,'asig octubre'!$A$2:$C$442,3,0))</f>
        <v>MeLi Dedicado Merida</v>
      </c>
      <c r="C3188" s="37" t="str">
        <f>IFERROR(VLOOKUP(A3188,'asig octubre'!$A$2:$B$442,2,0))</f>
        <v>EC-05</v>
      </c>
      <c r="D3188" s="38">
        <v>45593.68790509259</v>
      </c>
      <c r="E3188" s="36" t="s">
        <v>372</v>
      </c>
      <c r="F3188" s="37" t="str">
        <f t="array" ref="F3188">IFERROR(XLOOKUP(E3188,Operadores!A:A,Operadores!B:B))</f>
        <v>IBAABI</v>
      </c>
      <c r="G3188" s="36" t="s">
        <v>42</v>
      </c>
      <c r="H3188" s="39">
        <v>19.80377</v>
      </c>
      <c r="I3188" s="40">
        <v>593.0</v>
      </c>
      <c r="J3188" s="41">
        <f t="shared" si="5"/>
        <v>11743.63561</v>
      </c>
      <c r="K3188" s="37" t="str">
        <f t="array" ref="K3188">IFERROR(XLOOKUP(G3188,'Tipo de carga'!A:A,'Tipo de carga'!B:B))</f>
        <v>Autoabasto</v>
      </c>
      <c r="L3188" s="37">
        <f t="shared" si="2"/>
        <v>44</v>
      </c>
      <c r="M3188" s="37">
        <f t="shared" si="3"/>
        <v>28</v>
      </c>
      <c r="N3188" s="37">
        <f t="shared" si="4"/>
        <v>10</v>
      </c>
      <c r="O3188" s="37" t="str">
        <f t="array" ref="O3188">IFERROR(XLOOKUP(K3188,'Tipo de carga'!B:B,'Tipo de carga'!C:C))</f>
        <v>Diesel</v>
      </c>
    </row>
    <row r="3189">
      <c r="A3189" s="36">
        <v>1738.0</v>
      </c>
      <c r="B3189" s="37" t="str">
        <f>IFERROR(VLOOKUP(A3189,'asig octubre'!$A$2:$C$442,3,0))</f>
        <v>Wm Full</v>
      </c>
      <c r="C3189" s="37" t="str">
        <f>IFERROR(VLOOKUP(A3189,'asig octubre'!$A$2:$B$442,2,0))</f>
        <v>EC-08</v>
      </c>
      <c r="D3189" s="38">
        <v>45593.654502314814</v>
      </c>
      <c r="E3189" s="36" t="s">
        <v>521</v>
      </c>
      <c r="F3189" s="37" t="str">
        <f t="array" ref="F3189">IFERROR(XLOOKUP(E3189,Operadores!A:A,Operadores!B:B))</f>
        <v>COPJAI</v>
      </c>
      <c r="G3189" s="36" t="s">
        <v>42</v>
      </c>
      <c r="H3189" s="39">
        <v>19.80377</v>
      </c>
      <c r="I3189" s="40">
        <v>415.0</v>
      </c>
      <c r="J3189" s="41">
        <f t="shared" si="5"/>
        <v>8218.56455</v>
      </c>
      <c r="K3189" s="37" t="str">
        <f t="array" ref="K3189">IFERROR(XLOOKUP(G3189,'Tipo de carga'!A:A,'Tipo de carga'!B:B))</f>
        <v>Autoabasto</v>
      </c>
      <c r="L3189" s="37">
        <f t="shared" si="2"/>
        <v>44</v>
      </c>
      <c r="M3189" s="37">
        <f t="shared" si="3"/>
        <v>28</v>
      </c>
      <c r="N3189" s="37">
        <f t="shared" si="4"/>
        <v>10</v>
      </c>
      <c r="O3189" s="37" t="str">
        <f t="array" ref="O3189">IFERROR(XLOOKUP(K3189,'Tipo de carga'!B:B,'Tipo de carga'!C:C))</f>
        <v>Diesel</v>
      </c>
    </row>
    <row r="3190">
      <c r="A3190" s="36">
        <v>1819.0</v>
      </c>
      <c r="B3190" s="37" t="str">
        <f>IFERROR(VLOOKUP(A3190,'asig octubre'!$A$2:$C$442,3,0))</f>
        <v>Wm Full</v>
      </c>
      <c r="C3190" s="37" t="str">
        <f>IFERROR(VLOOKUP(A3190,'asig octubre'!$A$2:$B$442,2,0))</f>
        <v>EC-08</v>
      </c>
      <c r="D3190" s="38">
        <v>45593.6246875</v>
      </c>
      <c r="E3190" s="36" t="s">
        <v>287</v>
      </c>
      <c r="F3190" s="37" t="str">
        <f t="array" ref="F3190">IFERROR(XLOOKUP(E3190,Operadores!A:A,Operadores!B:B))</f>
        <v>ALVGAB</v>
      </c>
      <c r="G3190" s="36" t="s">
        <v>42</v>
      </c>
      <c r="H3190" s="39">
        <v>19.80377</v>
      </c>
      <c r="I3190" s="40">
        <v>367.0</v>
      </c>
      <c r="J3190" s="41">
        <f t="shared" si="5"/>
        <v>7267.98359</v>
      </c>
      <c r="K3190" s="37" t="str">
        <f t="array" ref="K3190">IFERROR(XLOOKUP(G3190,'Tipo de carga'!A:A,'Tipo de carga'!B:B))</f>
        <v>Autoabasto</v>
      </c>
      <c r="L3190" s="37">
        <f t="shared" si="2"/>
        <v>44</v>
      </c>
      <c r="M3190" s="37">
        <f t="shared" si="3"/>
        <v>28</v>
      </c>
      <c r="N3190" s="37">
        <f t="shared" si="4"/>
        <v>10</v>
      </c>
      <c r="O3190" s="37" t="str">
        <f t="array" ref="O3190">IFERROR(XLOOKUP(K3190,'Tipo de carga'!B:B,'Tipo de carga'!C:C))</f>
        <v>Diesel</v>
      </c>
    </row>
    <row r="3191">
      <c r="A3191" s="36">
        <v>1827.0</v>
      </c>
      <c r="B3191" s="37" t="str">
        <f>IFERROR(VLOOKUP(A3191,'asig octubre'!$A$2:$C$442,3,0))</f>
        <v>Full Liver</v>
      </c>
      <c r="C3191" s="37" t="str">
        <f>IFERROR(VLOOKUP(A3191,'asig octubre'!$A$2:$B$442,2,0))</f>
        <v>EC-01</v>
      </c>
      <c r="D3191" s="38">
        <v>45593.546898148146</v>
      </c>
      <c r="E3191" s="36" t="s">
        <v>374</v>
      </c>
      <c r="F3191" s="37" t="str">
        <f t="array" ref="F3191">IFERROR(XLOOKUP(E3191,Operadores!A:A,Operadores!B:B))</f>
        <v>ANGMA</v>
      </c>
      <c r="G3191" s="36" t="s">
        <v>42</v>
      </c>
      <c r="H3191" s="39">
        <v>19.80377</v>
      </c>
      <c r="I3191" s="40">
        <v>324.0</v>
      </c>
      <c r="J3191" s="41">
        <f t="shared" si="5"/>
        <v>6416.42148</v>
      </c>
      <c r="K3191" s="37" t="str">
        <f t="array" ref="K3191">IFERROR(XLOOKUP(G3191,'Tipo de carga'!A:A,'Tipo de carga'!B:B))</f>
        <v>Autoabasto</v>
      </c>
      <c r="L3191" s="37">
        <f t="shared" si="2"/>
        <v>44</v>
      </c>
      <c r="M3191" s="37">
        <f t="shared" si="3"/>
        <v>28</v>
      </c>
      <c r="N3191" s="37">
        <f t="shared" si="4"/>
        <v>10</v>
      </c>
      <c r="O3191" s="37" t="str">
        <f t="array" ref="O3191">IFERROR(XLOOKUP(K3191,'Tipo de carga'!B:B,'Tipo de carga'!C:C))</f>
        <v>Diesel</v>
      </c>
    </row>
    <row r="3192">
      <c r="A3192" s="36">
        <v>1999.0</v>
      </c>
      <c r="B3192" s="37" t="str">
        <f>IFERROR(VLOOKUP(A3192,'asig octubre'!$A$2:$C$442,3,0))</f>
        <v>MeLi Dedicado Merida</v>
      </c>
      <c r="C3192" s="37" t="str">
        <f>IFERROR(VLOOKUP(A3192,'asig octubre'!$A$2:$B$442,2,0))</f>
        <v>EC-05</v>
      </c>
      <c r="D3192" s="38">
        <v>45593.52774305556</v>
      </c>
      <c r="E3192" s="36" t="s">
        <v>246</v>
      </c>
      <c r="F3192" s="37" t="str">
        <f t="array" ref="F3192">IFERROR(XLOOKUP(E3192,Operadores!A:A,Operadores!B:B))</f>
        <v>LUNADO</v>
      </c>
      <c r="G3192" s="36" t="s">
        <v>42</v>
      </c>
      <c r="H3192" s="39">
        <v>19.80377</v>
      </c>
      <c r="I3192" s="40">
        <v>378.0</v>
      </c>
      <c r="J3192" s="41">
        <f t="shared" si="5"/>
        <v>7485.82506</v>
      </c>
      <c r="K3192" s="37" t="str">
        <f t="array" ref="K3192">IFERROR(XLOOKUP(G3192,'Tipo de carga'!A:A,'Tipo de carga'!B:B))</f>
        <v>Autoabasto</v>
      </c>
      <c r="L3192" s="37">
        <f t="shared" si="2"/>
        <v>44</v>
      </c>
      <c r="M3192" s="37">
        <f t="shared" si="3"/>
        <v>28</v>
      </c>
      <c r="N3192" s="37">
        <f t="shared" si="4"/>
        <v>10</v>
      </c>
      <c r="O3192" s="37" t="str">
        <f t="array" ref="O3192">IFERROR(XLOOKUP(K3192,'Tipo de carga'!B:B,'Tipo de carga'!C:C))</f>
        <v>Diesel</v>
      </c>
    </row>
    <row r="3193">
      <c r="A3193" s="36">
        <v>1722.0</v>
      </c>
      <c r="B3193" s="37" t="str">
        <f>IFERROR(VLOOKUP(A3193,'asig octubre'!$A$2:$C$442,3,0))</f>
        <v>Wm Full</v>
      </c>
      <c r="C3193" s="37" t="str">
        <f>IFERROR(VLOOKUP(A3193,'asig octubre'!$A$2:$B$442,2,0))</f>
        <v>EC-08</v>
      </c>
      <c r="D3193" s="38">
        <v>45593.52023148148</v>
      </c>
      <c r="E3193" s="36" t="s">
        <v>443</v>
      </c>
      <c r="F3193" s="37" t="str">
        <f t="array" ref="F3193">IFERROR(XLOOKUP(E3193,Operadores!A:A,Operadores!B:B))</f>
        <v>RODJO02</v>
      </c>
      <c r="G3193" s="36" t="s">
        <v>42</v>
      </c>
      <c r="H3193" s="39">
        <v>19.80377</v>
      </c>
      <c r="I3193" s="40">
        <v>366.0</v>
      </c>
      <c r="J3193" s="41">
        <f t="shared" si="5"/>
        <v>7248.17982</v>
      </c>
      <c r="K3193" s="37" t="str">
        <f t="array" ref="K3193">IFERROR(XLOOKUP(G3193,'Tipo de carga'!A:A,'Tipo de carga'!B:B))</f>
        <v>Autoabasto</v>
      </c>
      <c r="L3193" s="37">
        <f t="shared" si="2"/>
        <v>44</v>
      </c>
      <c r="M3193" s="37">
        <f t="shared" si="3"/>
        <v>28</v>
      </c>
      <c r="N3193" s="37">
        <f t="shared" si="4"/>
        <v>10</v>
      </c>
      <c r="O3193" s="37" t="str">
        <f t="array" ref="O3193">IFERROR(XLOOKUP(K3193,'Tipo de carga'!B:B,'Tipo de carga'!C:C))</f>
        <v>Diesel</v>
      </c>
    </row>
    <row r="3194">
      <c r="A3194" s="36">
        <v>2026.0</v>
      </c>
      <c r="B3194" s="37" t="str">
        <f>IFERROR(VLOOKUP(A3194,'asig octubre'!$A$2:$C$442,3,0))</f>
        <v>Available</v>
      </c>
      <c r="C3194" s="37" t="str">
        <f>IFERROR(VLOOKUP(A3194,'asig octubre'!$A$2:$B$442,2,0))</f>
        <v>TTE</v>
      </c>
      <c r="D3194" s="38">
        <v>45593.483252314814</v>
      </c>
      <c r="E3194" s="36" t="s">
        <v>227</v>
      </c>
      <c r="F3194" s="37" t="str">
        <f t="array" ref="F3194">IFERROR(XLOOKUP(E3194,Operadores!A:A,Operadores!B:B))</f>
        <v>PERAN01</v>
      </c>
      <c r="G3194" s="36" t="s">
        <v>42</v>
      </c>
      <c r="H3194" s="39">
        <v>19.80377</v>
      </c>
      <c r="I3194" s="40">
        <v>204.0</v>
      </c>
      <c r="J3194" s="41">
        <f t="shared" si="5"/>
        <v>4039.96908</v>
      </c>
      <c r="K3194" s="37" t="str">
        <f t="array" ref="K3194">IFERROR(XLOOKUP(G3194,'Tipo de carga'!A:A,'Tipo de carga'!B:B))</f>
        <v>Autoabasto</v>
      </c>
      <c r="L3194" s="37">
        <f t="shared" si="2"/>
        <v>44</v>
      </c>
      <c r="M3194" s="37">
        <f t="shared" si="3"/>
        <v>28</v>
      </c>
      <c r="N3194" s="37">
        <f t="shared" si="4"/>
        <v>10</v>
      </c>
      <c r="O3194" s="37" t="str">
        <f t="array" ref="O3194">IFERROR(XLOOKUP(K3194,'Tipo de carga'!B:B,'Tipo de carga'!C:C))</f>
        <v>Diesel</v>
      </c>
    </row>
    <row r="3195">
      <c r="A3195" s="36">
        <v>1755.0</v>
      </c>
      <c r="B3195" s="37" t="str">
        <f>IFERROR(VLOOKUP(A3195,'asig octubre'!$A$2:$C$442,3,0))</f>
        <v>Wm Full</v>
      </c>
      <c r="C3195" s="37" t="str">
        <f>IFERROR(VLOOKUP(A3195,'asig octubre'!$A$2:$B$442,2,0))</f>
        <v>EC-08</v>
      </c>
      <c r="D3195" s="38">
        <v>45593.41520833333</v>
      </c>
      <c r="E3195" s="36" t="s">
        <v>459</v>
      </c>
      <c r="F3195" s="37" t="str">
        <f t="array" ref="F3195">IFERROR(XLOOKUP(E3195,Operadores!A:A,Operadores!B:B))</f>
        <v>PERVIC01</v>
      </c>
      <c r="G3195" s="36" t="s">
        <v>42</v>
      </c>
      <c r="H3195" s="39">
        <v>19.80377</v>
      </c>
      <c r="I3195" s="40">
        <v>457.0</v>
      </c>
      <c r="J3195" s="41">
        <f t="shared" si="5"/>
        <v>9050.32289</v>
      </c>
      <c r="K3195" s="37" t="str">
        <f t="array" ref="K3195">IFERROR(XLOOKUP(G3195,'Tipo de carga'!A:A,'Tipo de carga'!B:B))</f>
        <v>Autoabasto</v>
      </c>
      <c r="L3195" s="37">
        <f t="shared" si="2"/>
        <v>44</v>
      </c>
      <c r="M3195" s="37">
        <f t="shared" si="3"/>
        <v>28</v>
      </c>
      <c r="N3195" s="37">
        <f t="shared" si="4"/>
        <v>10</v>
      </c>
      <c r="O3195" s="37" t="str">
        <f t="array" ref="O3195">IFERROR(XLOOKUP(K3195,'Tipo de carga'!B:B,'Tipo de carga'!C:C))</f>
        <v>Diesel</v>
      </c>
    </row>
    <row r="3196">
      <c r="A3196" s="36">
        <v>1721.0</v>
      </c>
      <c r="B3196" s="37" t="str">
        <f>IFERROR(VLOOKUP(A3196,'asig octubre'!$A$2:$C$442,3,0))</f>
        <v>Wm Full</v>
      </c>
      <c r="C3196" s="37" t="str">
        <f>IFERROR(VLOOKUP(A3196,'asig octubre'!$A$2:$B$442,2,0))</f>
        <v>EC-08</v>
      </c>
      <c r="D3196" s="38">
        <v>45593.411574074074</v>
      </c>
      <c r="E3196" s="36" t="s">
        <v>283</v>
      </c>
      <c r="F3196" s="37" t="str">
        <f t="array" ref="F3196">IFERROR(XLOOKUP(E3196,Operadores!A:A,Operadores!B:B))</f>
        <v>MAYSA</v>
      </c>
      <c r="G3196" s="36" t="s">
        <v>42</v>
      </c>
      <c r="H3196" s="39">
        <v>19.80377</v>
      </c>
      <c r="I3196" s="40">
        <v>419.0</v>
      </c>
      <c r="J3196" s="41">
        <f t="shared" si="5"/>
        <v>8297.77963</v>
      </c>
      <c r="K3196" s="37" t="str">
        <f t="array" ref="K3196">IFERROR(XLOOKUP(G3196,'Tipo de carga'!A:A,'Tipo de carga'!B:B))</f>
        <v>Autoabasto</v>
      </c>
      <c r="L3196" s="37">
        <f t="shared" si="2"/>
        <v>44</v>
      </c>
      <c r="M3196" s="37">
        <f t="shared" si="3"/>
        <v>28</v>
      </c>
      <c r="N3196" s="37">
        <f t="shared" si="4"/>
        <v>10</v>
      </c>
      <c r="O3196" s="37" t="str">
        <f t="array" ref="O3196">IFERROR(XLOOKUP(K3196,'Tipo de carga'!B:B,'Tipo de carga'!C:C))</f>
        <v>Diesel</v>
      </c>
    </row>
    <row r="3197">
      <c r="A3197" s="36">
        <v>1887.0</v>
      </c>
      <c r="B3197" s="37" t="str">
        <f>IFERROR(VLOOKUP(A3197,'asig octubre'!$A$2:$C$442,3,0))</f>
        <v>Circuitos</v>
      </c>
      <c r="C3197" s="37" t="str">
        <f>IFERROR(VLOOKUP(A3197,'asig octubre'!$A$2:$B$442,2,0))</f>
        <v>EC-03</v>
      </c>
      <c r="D3197" s="38">
        <v>45593.39513888889</v>
      </c>
      <c r="E3197" s="36" t="s">
        <v>279</v>
      </c>
      <c r="F3197" s="37" t="str">
        <f t="array" ref="F3197">IFERROR(XLOOKUP(E3197,Operadores!A:A,Operadores!B:B))</f>
        <v>NARCA</v>
      </c>
      <c r="G3197" s="36" t="s">
        <v>42</v>
      </c>
      <c r="H3197" s="39">
        <v>19.80377</v>
      </c>
      <c r="I3197" s="40">
        <v>609.0</v>
      </c>
      <c r="J3197" s="41">
        <f t="shared" si="5"/>
        <v>12060.49593</v>
      </c>
      <c r="K3197" s="37" t="str">
        <f t="array" ref="K3197">IFERROR(XLOOKUP(G3197,'Tipo de carga'!A:A,'Tipo de carga'!B:B))</f>
        <v>Autoabasto</v>
      </c>
      <c r="L3197" s="37">
        <f t="shared" si="2"/>
        <v>44</v>
      </c>
      <c r="M3197" s="37">
        <f t="shared" si="3"/>
        <v>28</v>
      </c>
      <c r="N3197" s="37">
        <f t="shared" si="4"/>
        <v>10</v>
      </c>
      <c r="O3197" s="37" t="str">
        <f t="array" ref="O3197">IFERROR(XLOOKUP(K3197,'Tipo de carga'!B:B,'Tipo de carga'!C:C))</f>
        <v>Diesel</v>
      </c>
    </row>
    <row r="3198">
      <c r="A3198" s="36">
        <v>2006.0</v>
      </c>
      <c r="B3198" s="37" t="str">
        <f>IFERROR(VLOOKUP(A3198,'asig octubre'!$A$2:$C$442,3,0))</f>
        <v>MeLi Dedicado Merida</v>
      </c>
      <c r="C3198" s="37" t="str">
        <f>IFERROR(VLOOKUP(A3198,'asig octubre'!$A$2:$B$442,2,0))</f>
        <v>EC-05</v>
      </c>
      <c r="D3198" s="38">
        <v>45593.39302083333</v>
      </c>
      <c r="E3198" s="36" t="s">
        <v>482</v>
      </c>
      <c r="F3198" s="37" t="str">
        <f t="array" ref="F3198">IFERROR(XLOOKUP(E3198,Operadores!A:A,Operadores!B:B))</f>
        <v>RIVJOS</v>
      </c>
      <c r="G3198" s="36" t="s">
        <v>42</v>
      </c>
      <c r="H3198" s="39">
        <v>19.80377</v>
      </c>
      <c r="I3198" s="40">
        <v>252.0</v>
      </c>
      <c r="J3198" s="41">
        <f t="shared" si="5"/>
        <v>4990.55004</v>
      </c>
      <c r="K3198" s="37" t="str">
        <f t="array" ref="K3198">IFERROR(XLOOKUP(G3198,'Tipo de carga'!A:A,'Tipo de carga'!B:B))</f>
        <v>Autoabasto</v>
      </c>
      <c r="L3198" s="37">
        <f t="shared" si="2"/>
        <v>44</v>
      </c>
      <c r="M3198" s="37">
        <f t="shared" si="3"/>
        <v>28</v>
      </c>
      <c r="N3198" s="37">
        <f t="shared" si="4"/>
        <v>10</v>
      </c>
      <c r="O3198" s="37" t="str">
        <f t="array" ref="O3198">IFERROR(XLOOKUP(K3198,'Tipo de carga'!B:B,'Tipo de carga'!C:C))</f>
        <v>Diesel</v>
      </c>
    </row>
    <row r="3199">
      <c r="A3199" s="36">
        <v>1798.0</v>
      </c>
      <c r="B3199" s="37" t="str">
        <f>IFERROR(VLOOKUP(A3199,'asig octubre'!$A$2:$C$442,3,0))</f>
        <v>Wm Full</v>
      </c>
      <c r="C3199" s="37" t="str">
        <f>IFERROR(VLOOKUP(A3199,'asig octubre'!$A$2:$B$442,2,0))</f>
        <v>EC-08</v>
      </c>
      <c r="D3199" s="38">
        <v>45593.287303240744</v>
      </c>
      <c r="E3199" s="36" t="s">
        <v>299</v>
      </c>
      <c r="F3199" s="37" t="str">
        <f t="array" ref="F3199">IFERROR(XLOOKUP(E3199,Operadores!A:A,Operadores!B:B))</f>
        <v>MARWAL</v>
      </c>
      <c r="G3199" s="36" t="s">
        <v>42</v>
      </c>
      <c r="H3199" s="39">
        <v>19.80377</v>
      </c>
      <c r="I3199" s="40">
        <v>347.0</v>
      </c>
      <c r="J3199" s="41">
        <f t="shared" si="5"/>
        <v>6871.90819</v>
      </c>
      <c r="K3199" s="37" t="str">
        <f t="array" ref="K3199">IFERROR(XLOOKUP(G3199,'Tipo de carga'!A:A,'Tipo de carga'!B:B))</f>
        <v>Autoabasto</v>
      </c>
      <c r="L3199" s="37">
        <f t="shared" si="2"/>
        <v>44</v>
      </c>
      <c r="M3199" s="37">
        <f t="shared" si="3"/>
        <v>28</v>
      </c>
      <c r="N3199" s="37">
        <f t="shared" si="4"/>
        <v>10</v>
      </c>
      <c r="O3199" s="37" t="str">
        <f t="array" ref="O3199">IFERROR(XLOOKUP(K3199,'Tipo de carga'!B:B,'Tipo de carga'!C:C))</f>
        <v>Diesel</v>
      </c>
    </row>
    <row r="3200">
      <c r="A3200" s="36">
        <v>2027.0</v>
      </c>
      <c r="B3200" s="37" t="str">
        <f>IFERROR(VLOOKUP(A3200,'asig octubre'!$A$2:$C$442,3,0))</f>
        <v>Available</v>
      </c>
      <c r="C3200" s="37" t="str">
        <f>IFERROR(VLOOKUP(A3200,'asig octubre'!$A$2:$B$442,2,0))</f>
        <v>TTE</v>
      </c>
      <c r="D3200" s="38">
        <v>45593.25347222222</v>
      </c>
      <c r="E3200" s="36" t="s">
        <v>223</v>
      </c>
      <c r="F3200" s="37" t="str">
        <f t="array" ref="F3200">IFERROR(XLOOKUP(E3200,Operadores!A:A,Operadores!B:B))</f>
        <v>GARMAR02</v>
      </c>
      <c r="G3200" s="36" t="s">
        <v>42</v>
      </c>
      <c r="H3200" s="39">
        <v>19.80377</v>
      </c>
      <c r="I3200" s="40">
        <v>253.0</v>
      </c>
      <c r="J3200" s="41">
        <f t="shared" si="5"/>
        <v>5010.35381</v>
      </c>
      <c r="K3200" s="37" t="str">
        <f t="array" ref="K3200">IFERROR(XLOOKUP(G3200,'Tipo de carga'!A:A,'Tipo de carga'!B:B))</f>
        <v>Autoabasto</v>
      </c>
      <c r="L3200" s="37">
        <f t="shared" si="2"/>
        <v>44</v>
      </c>
      <c r="M3200" s="37">
        <f t="shared" si="3"/>
        <v>28</v>
      </c>
      <c r="N3200" s="37">
        <f t="shared" si="4"/>
        <v>10</v>
      </c>
      <c r="O3200" s="37" t="str">
        <f t="array" ref="O3200">IFERROR(XLOOKUP(K3200,'Tipo de carga'!B:B,'Tipo de carga'!C:C))</f>
        <v>Diesel</v>
      </c>
    </row>
    <row r="3201">
      <c r="A3201" s="36">
        <v>2001.0</v>
      </c>
      <c r="B3201" s="37" t="str">
        <f>IFERROR(VLOOKUP(A3201,'asig octubre'!$A$2:$C$442,3,0))</f>
        <v>MeLi Dedicado Merida</v>
      </c>
      <c r="C3201" s="37" t="str">
        <f>IFERROR(VLOOKUP(A3201,'asig octubre'!$A$2:$B$442,2,0))</f>
        <v>EC-05</v>
      </c>
      <c r="D3201" s="38">
        <v>45593.100648148145</v>
      </c>
      <c r="E3201" s="36" t="s">
        <v>292</v>
      </c>
      <c r="F3201" s="37" t="str">
        <f t="array" ref="F3201">IFERROR(XLOOKUP(E3201,Operadores!A:A,Operadores!B:B))</f>
        <v>GARJUL</v>
      </c>
      <c r="G3201" s="36" t="s">
        <v>42</v>
      </c>
      <c r="H3201" s="39">
        <v>19.80377</v>
      </c>
      <c r="I3201" s="40">
        <v>400.0</v>
      </c>
      <c r="J3201" s="41">
        <f t="shared" si="5"/>
        <v>7921.508</v>
      </c>
      <c r="K3201" s="37" t="str">
        <f t="array" ref="K3201">IFERROR(XLOOKUP(G3201,'Tipo de carga'!A:A,'Tipo de carga'!B:B))</f>
        <v>Autoabasto</v>
      </c>
      <c r="L3201" s="37">
        <f t="shared" si="2"/>
        <v>44</v>
      </c>
      <c r="M3201" s="37">
        <f t="shared" si="3"/>
        <v>28</v>
      </c>
      <c r="N3201" s="37">
        <f t="shared" si="4"/>
        <v>10</v>
      </c>
      <c r="O3201" s="37" t="str">
        <f t="array" ref="O3201">IFERROR(XLOOKUP(K3201,'Tipo de carga'!B:B,'Tipo de carga'!C:C))</f>
        <v>Diesel</v>
      </c>
    </row>
    <row r="3202">
      <c r="A3202" s="36">
        <v>1746.0</v>
      </c>
      <c r="B3202" s="37" t="str">
        <f>IFERROR(VLOOKUP(A3202,'asig octubre'!$A$2:$C$442,3,0))</f>
        <v>Wm Full</v>
      </c>
      <c r="C3202" s="37" t="str">
        <f>IFERROR(VLOOKUP(A3202,'asig octubre'!$A$2:$B$442,2,0))</f>
        <v>EC-08</v>
      </c>
      <c r="D3202" s="38">
        <v>45593.07965277778</v>
      </c>
      <c r="E3202" s="36" t="s">
        <v>293</v>
      </c>
      <c r="F3202" s="37" t="str">
        <f t="array" ref="F3202">IFERROR(XLOOKUP(E3202,Operadores!A:A,Operadores!B:B))</f>
        <v>LOPFER</v>
      </c>
      <c r="G3202" s="36" t="s">
        <v>42</v>
      </c>
      <c r="H3202" s="39">
        <v>19.80377</v>
      </c>
      <c r="I3202" s="40">
        <v>420.0</v>
      </c>
      <c r="J3202" s="41">
        <f t="shared" si="5"/>
        <v>8317.5834</v>
      </c>
      <c r="K3202" s="37" t="str">
        <f t="array" ref="K3202">IFERROR(XLOOKUP(G3202,'Tipo de carga'!A:A,'Tipo de carga'!B:B))</f>
        <v>Autoabasto</v>
      </c>
      <c r="L3202" s="37">
        <f t="shared" si="2"/>
        <v>44</v>
      </c>
      <c r="M3202" s="37">
        <f t="shared" si="3"/>
        <v>28</v>
      </c>
      <c r="N3202" s="37">
        <f t="shared" si="4"/>
        <v>10</v>
      </c>
      <c r="O3202" s="37" t="str">
        <f t="array" ref="O3202">IFERROR(XLOOKUP(K3202,'Tipo de carga'!B:B,'Tipo de carga'!C:C))</f>
        <v>Diesel</v>
      </c>
    </row>
    <row r="3203">
      <c r="A3203" s="36">
        <v>1712.0</v>
      </c>
      <c r="B3203" s="37" t="str">
        <f>IFERROR(VLOOKUP(A3203,'asig octubre'!$A$2:$C$442,3,0))</f>
        <v>Sayer Sencillo</v>
      </c>
      <c r="C3203" s="37" t="str">
        <f>IFERROR(VLOOKUP(A3203,'asig octubre'!$A$2:$B$442,2,0))</f>
        <v>EC-04</v>
      </c>
      <c r="D3203" s="38">
        <v>45593.071388888886</v>
      </c>
      <c r="E3203" s="36" t="s">
        <v>465</v>
      </c>
      <c r="F3203" s="37" t="str">
        <f t="array" ref="F3203">IFERROR(XLOOKUP(E3203,Operadores!A:A,Operadores!B:B))</f>
        <v>SANMAN</v>
      </c>
      <c r="G3203" s="36" t="s">
        <v>42</v>
      </c>
      <c r="H3203" s="39">
        <v>19.80377</v>
      </c>
      <c r="I3203" s="40">
        <v>408.0</v>
      </c>
      <c r="J3203" s="41">
        <f t="shared" si="5"/>
        <v>8079.93816</v>
      </c>
      <c r="K3203" s="37" t="str">
        <f t="array" ref="K3203">IFERROR(XLOOKUP(G3203,'Tipo de carga'!A:A,'Tipo de carga'!B:B))</f>
        <v>Autoabasto</v>
      </c>
      <c r="L3203" s="37">
        <f t="shared" si="2"/>
        <v>44</v>
      </c>
      <c r="M3203" s="37">
        <f t="shared" si="3"/>
        <v>28</v>
      </c>
      <c r="N3203" s="37">
        <f t="shared" si="4"/>
        <v>10</v>
      </c>
      <c r="O3203" s="37" t="str">
        <f t="array" ref="O3203">IFERROR(XLOOKUP(K3203,'Tipo de carga'!B:B,'Tipo de carga'!C:C))</f>
        <v>Diesel</v>
      </c>
    </row>
    <row r="3204">
      <c r="A3204" s="36">
        <v>1894.0</v>
      </c>
      <c r="B3204" s="37" t="str">
        <f>IFERROR(VLOOKUP(A3204,'asig octubre'!$A$2:$C$442,3,0))</f>
        <v>Pipas</v>
      </c>
      <c r="C3204" s="37" t="str">
        <f>IFERROR(VLOOKUP(A3204,'asig octubre'!$A$2:$B$442,2,0))</f>
        <v>EC-02</v>
      </c>
      <c r="D3204" s="38">
        <v>45593.00537037037</v>
      </c>
      <c r="E3204" s="36" t="s">
        <v>403</v>
      </c>
      <c r="F3204" s="37" t="str">
        <f t="array" ref="F3204">IFERROR(XLOOKUP(E3204,Operadores!A:A,Operadores!B:B))</f>
        <v>LOPJU</v>
      </c>
      <c r="G3204" s="36" t="s">
        <v>42</v>
      </c>
      <c r="H3204" s="39">
        <v>19.80377</v>
      </c>
      <c r="I3204" s="40">
        <v>550.0</v>
      </c>
      <c r="J3204" s="41">
        <f t="shared" si="5"/>
        <v>10892.0735</v>
      </c>
      <c r="K3204" s="37" t="str">
        <f t="array" ref="K3204">IFERROR(XLOOKUP(G3204,'Tipo de carga'!A:A,'Tipo de carga'!B:B))</f>
        <v>Autoabasto</v>
      </c>
      <c r="L3204" s="37">
        <f t="shared" si="2"/>
        <v>44</v>
      </c>
      <c r="M3204" s="37">
        <f t="shared" si="3"/>
        <v>28</v>
      </c>
      <c r="N3204" s="37">
        <f t="shared" si="4"/>
        <v>10</v>
      </c>
      <c r="O3204" s="37" t="str">
        <f t="array" ref="O3204">IFERROR(XLOOKUP(K3204,'Tipo de carga'!B:B,'Tipo de carga'!C:C))</f>
        <v>Diesel</v>
      </c>
    </row>
    <row r="3205">
      <c r="A3205" s="36">
        <v>1800.0</v>
      </c>
      <c r="B3205" s="37" t="str">
        <f>IFERROR(VLOOKUP(A3205,'asig octubre'!$A$2:$C$442,3,0))</f>
        <v>Sayer Full</v>
      </c>
      <c r="C3205" s="37" t="str">
        <f>IFERROR(VLOOKUP(A3205,'asig octubre'!$A$2:$B$442,2,0))</f>
        <v>EC-04</v>
      </c>
      <c r="D3205" s="38">
        <v>45593.08194444444</v>
      </c>
      <c r="E3205" s="36" t="s">
        <v>73</v>
      </c>
      <c r="F3205" s="37" t="str">
        <f t="array" ref="F3205">IFERROR(XLOOKUP(E3205,Operadores!A:A,Operadores!B:B))</f>
        <v>PERJU03</v>
      </c>
      <c r="G3205" s="36" t="s">
        <v>425</v>
      </c>
      <c r="H3205" s="39">
        <v>25.35</v>
      </c>
      <c r="I3205" s="40">
        <v>276.0</v>
      </c>
      <c r="J3205" s="41">
        <f t="shared" si="5"/>
        <v>6996.6</v>
      </c>
      <c r="K3205" s="37" t="str">
        <f t="array" ref="K3205">IFERROR(XLOOKUP(G3205,'Tipo de carga'!A:A,'Tipo de carga'!B:B))</f>
        <v>Ticket</v>
      </c>
      <c r="L3205" s="37">
        <f t="shared" si="2"/>
        <v>44</v>
      </c>
      <c r="M3205" s="37">
        <f t="shared" si="3"/>
        <v>28</v>
      </c>
      <c r="N3205" s="37">
        <f t="shared" si="4"/>
        <v>10</v>
      </c>
      <c r="O3205" s="37" t="str">
        <f t="array" ref="O3205">IFERROR(XLOOKUP(K3205,'Tipo de carga'!B:B,'Tipo de carga'!C:C))</f>
        <v>Diesel</v>
      </c>
    </row>
    <row r="3206">
      <c r="A3206" s="36">
        <v>1983.0</v>
      </c>
      <c r="B3206" s="37" t="str">
        <f>IFERROR(VLOOKUP(A3206,'asig octubre'!$A$2:$C$442,3,0))</f>
        <v>MeLi Dedicado TD</v>
      </c>
      <c r="C3206" s="37" t="str">
        <f>IFERROR(VLOOKUP(A3206,'asig octubre'!$A$2:$B$442,2,0))</f>
        <v>EC-05</v>
      </c>
      <c r="D3206" s="38">
        <v>45593.12152777778</v>
      </c>
      <c r="E3206" s="36" t="s">
        <v>485</v>
      </c>
      <c r="F3206" s="37" t="str">
        <f t="array" ref="F3206">IFERROR(XLOOKUP(E3206,Operadores!A:A,Operadores!B:B))</f>
        <v>HERROD</v>
      </c>
      <c r="G3206" s="36" t="s">
        <v>425</v>
      </c>
      <c r="H3206" s="39">
        <v>25.37</v>
      </c>
      <c r="I3206" s="40">
        <v>236.0</v>
      </c>
      <c r="J3206" s="41">
        <f t="shared" si="5"/>
        <v>5987.32</v>
      </c>
      <c r="K3206" s="37" t="str">
        <f t="array" ref="K3206">IFERROR(XLOOKUP(G3206,'Tipo de carga'!A:A,'Tipo de carga'!B:B))</f>
        <v>Ticket</v>
      </c>
      <c r="L3206" s="37">
        <f t="shared" si="2"/>
        <v>44</v>
      </c>
      <c r="M3206" s="37">
        <f t="shared" si="3"/>
        <v>28</v>
      </c>
      <c r="N3206" s="37">
        <f t="shared" si="4"/>
        <v>10</v>
      </c>
      <c r="O3206" s="37" t="str">
        <f t="array" ref="O3206">IFERROR(XLOOKUP(K3206,'Tipo de carga'!B:B,'Tipo de carga'!C:C))</f>
        <v>Diesel</v>
      </c>
    </row>
    <row r="3207">
      <c r="A3207" s="36">
        <v>1801.0</v>
      </c>
      <c r="B3207" s="37" t="str">
        <f>IFERROR(VLOOKUP(A3207,'asig octubre'!$A$2:$C$442,3,0))</f>
        <v>Sayer Full</v>
      </c>
      <c r="C3207" s="37" t="str">
        <f>IFERROR(VLOOKUP(A3207,'asig octubre'!$A$2:$B$442,2,0))</f>
        <v>EC-04</v>
      </c>
      <c r="D3207" s="38">
        <v>45593.2875</v>
      </c>
      <c r="E3207" s="36" t="s">
        <v>67</v>
      </c>
      <c r="F3207" s="37" t="str">
        <f t="array" ref="F3207">IFERROR(XLOOKUP(E3207,Operadores!A:A,Operadores!B:B))</f>
        <v>DURMA01</v>
      </c>
      <c r="G3207" s="36" t="s">
        <v>425</v>
      </c>
      <c r="H3207" s="39">
        <v>26.29</v>
      </c>
      <c r="I3207" s="40">
        <v>274.0</v>
      </c>
      <c r="J3207" s="41">
        <f t="shared" si="5"/>
        <v>7203.46</v>
      </c>
      <c r="K3207" s="37" t="str">
        <f t="array" ref="K3207">IFERROR(XLOOKUP(G3207,'Tipo de carga'!A:A,'Tipo de carga'!B:B))</f>
        <v>Ticket</v>
      </c>
      <c r="L3207" s="37">
        <f t="shared" si="2"/>
        <v>44</v>
      </c>
      <c r="M3207" s="37">
        <f t="shared" si="3"/>
        <v>28</v>
      </c>
      <c r="N3207" s="37">
        <f t="shared" si="4"/>
        <v>10</v>
      </c>
      <c r="O3207" s="37" t="str">
        <f t="array" ref="O3207">IFERROR(XLOOKUP(K3207,'Tipo de carga'!B:B,'Tipo de carga'!C:C))</f>
        <v>Diesel</v>
      </c>
    </row>
    <row r="3208">
      <c r="A3208" s="36">
        <v>1853.0</v>
      </c>
      <c r="B3208" s="37" t="str">
        <f>IFERROR(VLOOKUP(A3208,'asig octubre'!$A$2:$C$442,3,0))</f>
        <v>Sayer Sencillo</v>
      </c>
      <c r="C3208" s="37" t="str">
        <f>IFERROR(VLOOKUP(A3208,'asig octubre'!$A$2:$B$442,2,0))</f>
        <v>EC-04</v>
      </c>
      <c r="D3208" s="38">
        <v>45593.40625</v>
      </c>
      <c r="E3208" s="36" t="s">
        <v>65</v>
      </c>
      <c r="F3208" s="37" t="str">
        <f t="array" ref="F3208">IFERROR(XLOOKUP(E3208,Operadores!A:A,Operadores!B:B))</f>
        <v>VARRUB</v>
      </c>
      <c r="G3208" s="36" t="s">
        <v>425</v>
      </c>
      <c r="H3208" s="39">
        <v>25.23</v>
      </c>
      <c r="I3208" s="40">
        <v>357.0</v>
      </c>
      <c r="J3208" s="41">
        <f t="shared" si="5"/>
        <v>9007.11</v>
      </c>
      <c r="K3208" s="37" t="str">
        <f t="array" ref="K3208">IFERROR(XLOOKUP(G3208,'Tipo de carga'!A:A,'Tipo de carga'!B:B))</f>
        <v>Ticket</v>
      </c>
      <c r="L3208" s="37">
        <f t="shared" si="2"/>
        <v>44</v>
      </c>
      <c r="M3208" s="37">
        <f t="shared" si="3"/>
        <v>28</v>
      </c>
      <c r="N3208" s="37">
        <f t="shared" si="4"/>
        <v>10</v>
      </c>
      <c r="O3208" s="37" t="str">
        <f t="array" ref="O3208">IFERROR(XLOOKUP(K3208,'Tipo de carga'!B:B,'Tipo de carga'!C:C))</f>
        <v>Diesel</v>
      </c>
    </row>
    <row r="3209">
      <c r="A3209" s="36">
        <v>1801.0</v>
      </c>
      <c r="B3209" s="37" t="str">
        <f>IFERROR(VLOOKUP(A3209,'asig octubre'!$A$2:$C$442,3,0))</f>
        <v>Sayer Full</v>
      </c>
      <c r="C3209" s="37" t="str">
        <f>IFERROR(VLOOKUP(A3209,'asig octubre'!$A$2:$B$442,2,0))</f>
        <v>EC-04</v>
      </c>
      <c r="D3209" s="38">
        <v>45593.42083333333</v>
      </c>
      <c r="E3209" s="36" t="s">
        <v>67</v>
      </c>
      <c r="F3209" s="37" t="str">
        <f t="array" ref="F3209">IFERROR(XLOOKUP(E3209,Operadores!A:A,Operadores!B:B))</f>
        <v>DURMA01</v>
      </c>
      <c r="G3209" s="36" t="s">
        <v>425</v>
      </c>
      <c r="H3209" s="39">
        <v>26.67</v>
      </c>
      <c r="I3209" s="40">
        <v>423.0</v>
      </c>
      <c r="J3209" s="41">
        <f t="shared" si="5"/>
        <v>11281.41</v>
      </c>
      <c r="K3209" s="37" t="str">
        <f t="array" ref="K3209">IFERROR(XLOOKUP(G3209,'Tipo de carga'!A:A,'Tipo de carga'!B:B))</f>
        <v>Ticket</v>
      </c>
      <c r="L3209" s="37">
        <f t="shared" si="2"/>
        <v>44</v>
      </c>
      <c r="M3209" s="37">
        <f t="shared" si="3"/>
        <v>28</v>
      </c>
      <c r="N3209" s="37">
        <f t="shared" si="4"/>
        <v>10</v>
      </c>
      <c r="O3209" s="37" t="str">
        <f t="array" ref="O3209">IFERROR(XLOOKUP(K3209,'Tipo de carga'!B:B,'Tipo de carga'!C:C))</f>
        <v>Diesel</v>
      </c>
    </row>
    <row r="3210">
      <c r="A3210" s="36">
        <v>1808.0</v>
      </c>
      <c r="B3210" s="37" t="str">
        <f>IFERROR(VLOOKUP(A3210,'asig octubre'!$A$2:$C$442,3,0))</f>
        <v>Sayer Full</v>
      </c>
      <c r="C3210" s="37" t="str">
        <f>IFERROR(VLOOKUP(A3210,'asig octubre'!$A$2:$B$442,2,0))</f>
        <v>EC-04</v>
      </c>
      <c r="D3210" s="38">
        <v>45593.47430555556</v>
      </c>
      <c r="E3210" s="36" t="s">
        <v>55</v>
      </c>
      <c r="F3210" s="37" t="str">
        <f t="array" ref="F3210">IFERROR(XLOOKUP(E3210,Operadores!A:A,Operadores!B:B))</f>
        <v>ZAPNO</v>
      </c>
      <c r="G3210" s="36" t="s">
        <v>425</v>
      </c>
      <c r="H3210" s="39">
        <v>25.77</v>
      </c>
      <c r="I3210" s="40">
        <v>652.0</v>
      </c>
      <c r="J3210" s="41">
        <f t="shared" si="5"/>
        <v>16802.04</v>
      </c>
      <c r="K3210" s="37" t="str">
        <f t="array" ref="K3210">IFERROR(XLOOKUP(G3210,'Tipo de carga'!A:A,'Tipo de carga'!B:B))</f>
        <v>Ticket</v>
      </c>
      <c r="L3210" s="37">
        <f t="shared" si="2"/>
        <v>44</v>
      </c>
      <c r="M3210" s="37">
        <f t="shared" si="3"/>
        <v>28</v>
      </c>
      <c r="N3210" s="37">
        <f t="shared" si="4"/>
        <v>10</v>
      </c>
      <c r="O3210" s="37" t="str">
        <f t="array" ref="O3210">IFERROR(XLOOKUP(K3210,'Tipo de carga'!B:B,'Tipo de carga'!C:C))</f>
        <v>Diesel</v>
      </c>
    </row>
    <row r="3211">
      <c r="A3211" s="36">
        <v>1936.0</v>
      </c>
      <c r="B3211" s="37" t="str">
        <f>IFERROR(VLOOKUP(A3211,'asig octubre'!$A$2:$C$442,3,0))</f>
        <v>Circuitos</v>
      </c>
      <c r="C3211" s="37" t="str">
        <f>IFERROR(VLOOKUP(A3211,'asig octubre'!$A$2:$B$442,2,0))</f>
        <v>EC-03</v>
      </c>
      <c r="D3211" s="38">
        <v>45593.71527777778</v>
      </c>
      <c r="E3211" s="36" t="s">
        <v>209</v>
      </c>
      <c r="F3211" s="37" t="str">
        <f t="array" ref="F3211">IFERROR(XLOOKUP(E3211,Operadores!A:A,Operadores!B:B))</f>
        <v>OCAMA</v>
      </c>
      <c r="G3211" s="36" t="s">
        <v>425</v>
      </c>
      <c r="H3211" s="39">
        <v>24.99</v>
      </c>
      <c r="I3211" s="40">
        <v>275.0</v>
      </c>
      <c r="J3211" s="41">
        <f t="shared" si="5"/>
        <v>6872.25</v>
      </c>
      <c r="K3211" s="37" t="str">
        <f t="array" ref="K3211">IFERROR(XLOOKUP(G3211,'Tipo de carga'!A:A,'Tipo de carga'!B:B))</f>
        <v>Ticket</v>
      </c>
      <c r="L3211" s="37">
        <f t="shared" si="2"/>
        <v>44</v>
      </c>
      <c r="M3211" s="37">
        <f t="shared" si="3"/>
        <v>28</v>
      </c>
      <c r="N3211" s="37">
        <f t="shared" si="4"/>
        <v>10</v>
      </c>
      <c r="O3211" s="37" t="str">
        <f t="array" ref="O3211">IFERROR(XLOOKUP(K3211,'Tipo de carga'!B:B,'Tipo de carga'!C:C))</f>
        <v>Diesel</v>
      </c>
    </row>
    <row r="3212">
      <c r="A3212" s="36">
        <v>1938.0</v>
      </c>
      <c r="B3212" s="37" t="str">
        <f>IFERROR(VLOOKUP(A3212,'asig octubre'!$A$2:$C$442,3,0))</f>
        <v>Sayer Sencillo</v>
      </c>
      <c r="C3212" s="37" t="str">
        <f>IFERROR(VLOOKUP(A3212,'asig octubre'!$A$2:$B$442,2,0))</f>
        <v>EC-04</v>
      </c>
      <c r="D3212" s="38">
        <v>45593.76388888889</v>
      </c>
      <c r="E3212" s="36" t="s">
        <v>38</v>
      </c>
      <c r="F3212" s="37" t="str">
        <f t="array" ref="F3212">IFERROR(XLOOKUP(E3212,Operadores!A:A,Operadores!B:B))</f>
        <v>SOSCA01</v>
      </c>
      <c r="G3212" s="36" t="s">
        <v>425</v>
      </c>
      <c r="H3212" s="39">
        <v>27.6</v>
      </c>
      <c r="I3212" s="40">
        <v>435.0</v>
      </c>
      <c r="J3212" s="41">
        <f t="shared" si="5"/>
        <v>12006</v>
      </c>
      <c r="K3212" s="37" t="str">
        <f t="array" ref="K3212">IFERROR(XLOOKUP(G3212,'Tipo de carga'!A:A,'Tipo de carga'!B:B))</f>
        <v>Ticket</v>
      </c>
      <c r="L3212" s="37">
        <f t="shared" si="2"/>
        <v>44</v>
      </c>
      <c r="M3212" s="37">
        <f t="shared" si="3"/>
        <v>28</v>
      </c>
      <c r="N3212" s="37">
        <f t="shared" si="4"/>
        <v>10</v>
      </c>
      <c r="O3212" s="37" t="str">
        <f t="array" ref="O3212">IFERROR(XLOOKUP(K3212,'Tipo de carga'!B:B,'Tipo de carga'!C:C))</f>
        <v>Diesel</v>
      </c>
    </row>
    <row r="3213">
      <c r="A3213" s="36">
        <v>1787.0</v>
      </c>
      <c r="B3213" s="37" t="str">
        <f>IFERROR(VLOOKUP(A3213,'asig octubre'!$A$2:$C$442,3,0))</f>
        <v>Sayer Sencillo</v>
      </c>
      <c r="C3213" s="37" t="str">
        <f>IFERROR(VLOOKUP(A3213,'asig octubre'!$A$2:$B$442,2,0))</f>
        <v>EC-04</v>
      </c>
      <c r="D3213" s="38">
        <v>45593.76666666667</v>
      </c>
      <c r="E3213" s="36" t="s">
        <v>392</v>
      </c>
      <c r="F3213" s="37" t="str">
        <f t="array" ref="F3213">IFERROR(XLOOKUP(E3213,Operadores!A:A,Operadores!B:B))</f>
        <v>MUÑGER</v>
      </c>
      <c r="G3213" s="36" t="s">
        <v>425</v>
      </c>
      <c r="H3213" s="39">
        <v>27.6</v>
      </c>
      <c r="I3213" s="40">
        <v>362.0</v>
      </c>
      <c r="J3213" s="41">
        <f t="shared" si="5"/>
        <v>9991.2</v>
      </c>
      <c r="K3213" s="37" t="str">
        <f t="array" ref="K3213">IFERROR(XLOOKUP(G3213,'Tipo de carga'!A:A,'Tipo de carga'!B:B))</f>
        <v>Ticket</v>
      </c>
      <c r="L3213" s="37">
        <f t="shared" si="2"/>
        <v>44</v>
      </c>
      <c r="M3213" s="37">
        <f t="shared" si="3"/>
        <v>28</v>
      </c>
      <c r="N3213" s="37">
        <f t="shared" si="4"/>
        <v>10</v>
      </c>
      <c r="O3213" s="37" t="str">
        <f t="array" ref="O3213">IFERROR(XLOOKUP(K3213,'Tipo de carga'!B:B,'Tipo de carga'!C:C))</f>
        <v>Diesel</v>
      </c>
    </row>
    <row r="3214">
      <c r="A3214" s="36">
        <v>2018.0</v>
      </c>
      <c r="B3214" s="37" t="str">
        <f>IFERROR(VLOOKUP(A3214,'asig octubre'!$A$2:$C$442,3,0))</f>
        <v>MeLi asignado SD</v>
      </c>
      <c r="C3214" s="37" t="str">
        <f>IFERROR(VLOOKUP(A3214,'asig octubre'!$A$2:$B$442,2,0))</f>
        <v>EC-05</v>
      </c>
      <c r="D3214" s="38">
        <v>45593.91388888889</v>
      </c>
      <c r="E3214" s="36" t="s">
        <v>407</v>
      </c>
      <c r="F3214" s="37" t="str">
        <f t="array" ref="F3214">IFERROR(XLOOKUP(E3214,Operadores!A:A,Operadores!B:B))</f>
        <v>BENMAX</v>
      </c>
      <c r="G3214" s="36" t="s">
        <v>425</v>
      </c>
      <c r="H3214" s="39">
        <v>24.79</v>
      </c>
      <c r="I3214" s="40">
        <v>242.0</v>
      </c>
      <c r="J3214" s="41">
        <f t="shared" si="5"/>
        <v>5999.18</v>
      </c>
      <c r="K3214" s="37" t="str">
        <f t="array" ref="K3214">IFERROR(XLOOKUP(G3214,'Tipo de carga'!A:A,'Tipo de carga'!B:B))</f>
        <v>Ticket</v>
      </c>
      <c r="L3214" s="37">
        <f t="shared" si="2"/>
        <v>44</v>
      </c>
      <c r="M3214" s="37">
        <f t="shared" si="3"/>
        <v>28</v>
      </c>
      <c r="N3214" s="37">
        <f t="shared" si="4"/>
        <v>10</v>
      </c>
      <c r="O3214" s="37" t="str">
        <f t="array" ref="O3214">IFERROR(XLOOKUP(K3214,'Tipo de carga'!B:B,'Tipo de carga'!C:C))</f>
        <v>Diesel</v>
      </c>
    </row>
    <row r="3215">
      <c r="A3215" s="36">
        <v>1955.0</v>
      </c>
      <c r="B3215" s="37" t="str">
        <f>IFERROR(VLOOKUP(A3215,'asig octubre'!$A$2:$C$442,3,0))</f>
        <v>Circuitos</v>
      </c>
      <c r="C3215" s="37" t="str">
        <f>IFERROR(VLOOKUP(A3215,'asig octubre'!$A$2:$B$442,2,0))</f>
        <v>EC-03</v>
      </c>
      <c r="D3215" s="38">
        <v>45593.92361111111</v>
      </c>
      <c r="E3215" s="36" t="s">
        <v>205</v>
      </c>
      <c r="F3215" s="37" t="str">
        <f t="array" ref="F3215">IFERROR(XLOOKUP(E3215,Operadores!A:A,Operadores!B:B))</f>
        <v>MOZPEDX</v>
      </c>
      <c r="G3215" s="36" t="s">
        <v>425</v>
      </c>
      <c r="H3215" s="39">
        <v>26.88</v>
      </c>
      <c r="I3215" s="40">
        <v>94.0</v>
      </c>
      <c r="J3215" s="41">
        <f t="shared" si="5"/>
        <v>2526.72</v>
      </c>
      <c r="K3215" s="37" t="str">
        <f t="array" ref="K3215">IFERROR(XLOOKUP(G3215,'Tipo de carga'!A:A,'Tipo de carga'!B:B))</f>
        <v>Ticket</v>
      </c>
      <c r="L3215" s="37">
        <f t="shared" si="2"/>
        <v>44</v>
      </c>
      <c r="M3215" s="37">
        <f t="shared" si="3"/>
        <v>28</v>
      </c>
      <c r="N3215" s="37">
        <f t="shared" si="4"/>
        <v>10</v>
      </c>
      <c r="O3215" s="37" t="str">
        <f t="array" ref="O3215">IFERROR(XLOOKUP(K3215,'Tipo de carga'!B:B,'Tipo de carga'!C:C))</f>
        <v>Diesel</v>
      </c>
    </row>
    <row r="3216">
      <c r="A3216" s="36">
        <v>1811.0</v>
      </c>
      <c r="B3216" s="37" t="str">
        <f>IFERROR(VLOOKUP(A3216,'asig octubre'!$A$2:$C$442,3,0))</f>
        <v>Wm Sencillo</v>
      </c>
      <c r="C3216" s="37" t="str">
        <f>IFERROR(VLOOKUP(A3216,'asig octubre'!$A$2:$B$442,2,0))</f>
        <v>EC-08</v>
      </c>
      <c r="D3216" s="38">
        <v>45593.92569444444</v>
      </c>
      <c r="E3216" s="36" t="s">
        <v>549</v>
      </c>
      <c r="F3216" s="37" t="str">
        <f t="array" ref="F3216">IFERROR(XLOOKUP(E3216,Operadores!A:A,Operadores!B:B))</f>
        <v>BAUTRI</v>
      </c>
      <c r="G3216" s="36" t="s">
        <v>425</v>
      </c>
      <c r="H3216" s="39">
        <v>25.78</v>
      </c>
      <c r="I3216" s="40">
        <v>775.0</v>
      </c>
      <c r="J3216" s="41">
        <f t="shared" si="5"/>
        <v>19979.5</v>
      </c>
      <c r="K3216" s="37" t="str">
        <f t="array" ref="K3216">IFERROR(XLOOKUP(G3216,'Tipo de carga'!A:A,'Tipo de carga'!B:B))</f>
        <v>Ticket</v>
      </c>
      <c r="L3216" s="37">
        <f t="shared" si="2"/>
        <v>44</v>
      </c>
      <c r="M3216" s="37">
        <f t="shared" si="3"/>
        <v>28</v>
      </c>
      <c r="N3216" s="37">
        <f t="shared" si="4"/>
        <v>10</v>
      </c>
      <c r="O3216" s="37" t="str">
        <f t="array" ref="O3216">IFERROR(XLOOKUP(K3216,'Tipo de carga'!B:B,'Tipo de carga'!C:C))</f>
        <v>Diesel</v>
      </c>
    </row>
    <row r="3217">
      <c r="A3217" s="36">
        <v>1901.0</v>
      </c>
      <c r="B3217" s="37" t="str">
        <f>IFERROR(VLOOKUP(A3217,'asig octubre'!$A$2:$C$442,3,0))</f>
        <v>Pipas</v>
      </c>
      <c r="C3217" s="37" t="str">
        <f>IFERROR(VLOOKUP(A3217,'asig octubre'!$A$2:$B$442,2,0))</f>
        <v>EC-02</v>
      </c>
      <c r="D3217" s="38">
        <v>45593.94583333333</v>
      </c>
      <c r="E3217" s="36" t="s">
        <v>411</v>
      </c>
      <c r="F3217" s="37" t="str">
        <f t="array" ref="F3217">IFERROR(XLOOKUP(E3217,Operadores!A:A,Operadores!B:B))</f>
        <v>APODA</v>
      </c>
      <c r="G3217" s="36" t="s">
        <v>425</v>
      </c>
      <c r="H3217" s="39">
        <v>25.49</v>
      </c>
      <c r="I3217" s="40">
        <v>650.0</v>
      </c>
      <c r="J3217" s="41">
        <f t="shared" si="5"/>
        <v>16568.5</v>
      </c>
      <c r="K3217" s="37" t="str">
        <f t="array" ref="K3217">IFERROR(XLOOKUP(G3217,'Tipo de carga'!A:A,'Tipo de carga'!B:B))</f>
        <v>Ticket</v>
      </c>
      <c r="L3217" s="37">
        <f t="shared" si="2"/>
        <v>44</v>
      </c>
      <c r="M3217" s="37">
        <f t="shared" si="3"/>
        <v>28</v>
      </c>
      <c r="N3217" s="37">
        <f t="shared" si="4"/>
        <v>10</v>
      </c>
      <c r="O3217" s="37" t="str">
        <f t="array" ref="O3217">IFERROR(XLOOKUP(K3217,'Tipo de carga'!B:B,'Tipo de carga'!C:C))</f>
        <v>Diesel</v>
      </c>
    </row>
    <row r="3218">
      <c r="A3218" s="36">
        <v>1930.0</v>
      </c>
      <c r="B3218" s="37" t="str">
        <f>IFERROR(VLOOKUP(A3218,'asig octubre'!$A$2:$C$442,3,0))</f>
        <v>MeLi asignado SD</v>
      </c>
      <c r="C3218" s="37" t="str">
        <f>IFERROR(VLOOKUP(A3218,'asig octubre'!$A$2:$B$442,2,0))</f>
        <v>EC-05</v>
      </c>
      <c r="D3218" s="38">
        <v>45593.0</v>
      </c>
      <c r="E3218" s="36" t="s">
        <v>231</v>
      </c>
      <c r="F3218" s="37" t="str">
        <f t="array" ref="F3218">IFERROR(XLOOKUP(E3218,Operadores!A:A,Operadores!B:B))</f>
        <v>MARARM</v>
      </c>
      <c r="G3218" s="36" t="s">
        <v>313</v>
      </c>
      <c r="H3218" s="39">
        <v>9.99</v>
      </c>
      <c r="I3218" s="40">
        <v>291.06</v>
      </c>
      <c r="J3218" s="41">
        <f t="shared" si="5"/>
        <v>2907.6894</v>
      </c>
      <c r="K3218" s="37" t="str">
        <f t="array" ref="K3218">IFERROR(XLOOKUP(G3218,'Tipo de carga'!A:A,'Tipo de carga'!B:B))</f>
        <v>Natgas</v>
      </c>
      <c r="L3218" s="37">
        <f t="shared" si="2"/>
        <v>44</v>
      </c>
      <c r="M3218" s="37">
        <f t="shared" si="3"/>
        <v>28</v>
      </c>
      <c r="N3218" s="37">
        <f t="shared" si="4"/>
        <v>10</v>
      </c>
      <c r="O3218" s="37" t="str">
        <f t="array" ref="O3218">IFERROR(XLOOKUP(K3218,'Tipo de carga'!B:B,'Tipo de carga'!C:C))</f>
        <v>GNC</v>
      </c>
    </row>
    <row r="3219">
      <c r="A3219" s="36">
        <v>1917.0</v>
      </c>
      <c r="B3219" s="37" t="str">
        <f>IFERROR(VLOOKUP(A3219,'asig octubre'!$A$2:$C$442,3,0))</f>
        <v>MeLi asignado SD</v>
      </c>
      <c r="C3219" s="37" t="str">
        <f>IFERROR(VLOOKUP(A3219,'asig octubre'!$A$2:$B$442,2,0))</f>
        <v>EC-05</v>
      </c>
      <c r="D3219" s="38">
        <v>45593.0</v>
      </c>
      <c r="E3219" s="36" t="s">
        <v>17</v>
      </c>
      <c r="F3219" s="37" t="str">
        <f t="array" ref="F3219">IFERROR(XLOOKUP(E3219,Operadores!A:A,Operadores!B:B))</f>
        <v>ARASAL</v>
      </c>
      <c r="G3219" s="36" t="s">
        <v>311</v>
      </c>
      <c r="H3219" s="39">
        <v>9.99</v>
      </c>
      <c r="I3219" s="40">
        <v>192.23</v>
      </c>
      <c r="J3219" s="41">
        <f t="shared" si="5"/>
        <v>1920.3777</v>
      </c>
      <c r="K3219" s="37" t="str">
        <f t="array" ref="K3219">IFERROR(XLOOKUP(G3219,'Tipo de carga'!A:A,'Tipo de carga'!B:B))</f>
        <v>Natgas</v>
      </c>
      <c r="L3219" s="37">
        <f t="shared" si="2"/>
        <v>44</v>
      </c>
      <c r="M3219" s="37">
        <f t="shared" si="3"/>
        <v>28</v>
      </c>
      <c r="N3219" s="37">
        <f t="shared" si="4"/>
        <v>10</v>
      </c>
      <c r="O3219" s="37" t="str">
        <f t="array" ref="O3219">IFERROR(XLOOKUP(K3219,'Tipo de carga'!B:B,'Tipo de carga'!C:C))</f>
        <v>GNC</v>
      </c>
    </row>
    <row r="3220">
      <c r="A3220" s="36">
        <v>1800.0</v>
      </c>
      <c r="B3220" s="37" t="str">
        <f>IFERROR(VLOOKUP(A3220,'asig octubre'!$A$2:$C$442,3,0))</f>
        <v>Sayer Full</v>
      </c>
      <c r="C3220" s="37" t="str">
        <f>IFERROR(VLOOKUP(A3220,'asig octubre'!$A$2:$B$442,2,0))</f>
        <v>EC-04</v>
      </c>
      <c r="D3220" s="38">
        <v>45593.0</v>
      </c>
      <c r="E3220" s="36" t="s">
        <v>73</v>
      </c>
      <c r="F3220" s="37" t="str">
        <f t="array" ref="F3220">IFERROR(XLOOKUP(E3220,Operadores!A:A,Operadores!B:B))</f>
        <v>PERJU03</v>
      </c>
      <c r="G3220" s="36" t="s">
        <v>532</v>
      </c>
      <c r="H3220" s="39">
        <v>22.21</v>
      </c>
      <c r="I3220" s="40">
        <v>705.05</v>
      </c>
      <c r="J3220" s="41">
        <f t="shared" si="5"/>
        <v>15659.1605</v>
      </c>
      <c r="K3220" s="37" t="str">
        <f t="array" ref="K3220">IFERROR(XLOOKUP(G3220,'Tipo de carga'!A:A,'Tipo de carga'!B:B))</f>
        <v>Nieto</v>
      </c>
      <c r="L3220" s="37">
        <f t="shared" si="2"/>
        <v>44</v>
      </c>
      <c r="M3220" s="37">
        <f t="shared" si="3"/>
        <v>28</v>
      </c>
      <c r="N3220" s="37">
        <f t="shared" si="4"/>
        <v>10</v>
      </c>
      <c r="O3220" s="37" t="str">
        <f t="array" ref="O3220">IFERROR(XLOOKUP(K3220,'Tipo de carga'!B:B,'Tipo de carga'!C:C))</f>
        <v>Diesel</v>
      </c>
    </row>
    <row r="3221">
      <c r="A3221" s="36">
        <v>1912.0</v>
      </c>
      <c r="B3221" s="37" t="str">
        <f>IFERROR(VLOOKUP(A3221,'asig octubre'!$A$2:$C$442,3,0))</f>
        <v>MeLi asignado SD</v>
      </c>
      <c r="C3221" s="37" t="str">
        <f>IFERROR(VLOOKUP(A3221,'asig octubre'!$A$2:$B$442,2,0))</f>
        <v>EC-05</v>
      </c>
      <c r="D3221" s="38">
        <v>45590.0</v>
      </c>
      <c r="E3221" s="36" t="s">
        <v>314</v>
      </c>
      <c r="F3221" s="37" t="str">
        <f t="array" ref="F3221">IFERROR(XLOOKUP(E3221,Operadores!A:A,Operadores!B:B))</f>
        <v>HERRE</v>
      </c>
      <c r="G3221" s="36" t="s">
        <v>315</v>
      </c>
      <c r="H3221" s="39">
        <v>10.65</v>
      </c>
      <c r="I3221" s="40">
        <v>335.0</v>
      </c>
      <c r="J3221" s="41">
        <f t="shared" si="5"/>
        <v>3567.75</v>
      </c>
      <c r="K3221" s="37" t="str">
        <f t="array" ref="K3221">IFERROR(XLOOKUP(G3221,'Tipo de carga'!A:A,'Tipo de carga'!B:B))</f>
        <v>COMSUSTENTA</v>
      </c>
      <c r="L3221" s="37">
        <f t="shared" si="2"/>
        <v>43</v>
      </c>
      <c r="M3221" s="37">
        <f t="shared" si="3"/>
        <v>25</v>
      </c>
      <c r="N3221" s="37">
        <f t="shared" si="4"/>
        <v>10</v>
      </c>
      <c r="O3221" s="37" t="str">
        <f t="array" ref="O3221">IFERROR(XLOOKUP(K3221,'Tipo de carga'!B:B,'Tipo de carga'!C:C))</f>
        <v>GNC</v>
      </c>
    </row>
    <row r="3222">
      <c r="A3222" s="36">
        <v>1918.0</v>
      </c>
      <c r="B3222" s="37" t="str">
        <f>IFERROR(VLOOKUP(A3222,'asig octubre'!$A$2:$C$442,3,0))</f>
        <v>MeLi asignado SD</v>
      </c>
      <c r="C3222" s="37" t="str">
        <f>IFERROR(VLOOKUP(A3222,'asig octubre'!$A$2:$B$442,2,0))</f>
        <v>EC-05</v>
      </c>
      <c r="D3222" s="38">
        <v>45590.0</v>
      </c>
      <c r="E3222" s="36" t="s">
        <v>539</v>
      </c>
      <c r="F3222" s="37" t="str">
        <f t="array" ref="F3222">IFERROR(XLOOKUP(E3222,Operadores!A:A,Operadores!B:B))</f>
        <v>NATSE</v>
      </c>
      <c r="G3222" s="36" t="s">
        <v>315</v>
      </c>
      <c r="H3222" s="39">
        <v>10.65</v>
      </c>
      <c r="I3222" s="40">
        <v>262.0</v>
      </c>
      <c r="J3222" s="41">
        <f t="shared" si="5"/>
        <v>2790.3</v>
      </c>
      <c r="K3222" s="37" t="str">
        <f t="array" ref="K3222">IFERROR(XLOOKUP(G3222,'Tipo de carga'!A:A,'Tipo de carga'!B:B))</f>
        <v>COMSUSTENTA</v>
      </c>
      <c r="L3222" s="37">
        <f t="shared" si="2"/>
        <v>43</v>
      </c>
      <c r="M3222" s="37">
        <f t="shared" si="3"/>
        <v>25</v>
      </c>
      <c r="N3222" s="37">
        <f t="shared" si="4"/>
        <v>10</v>
      </c>
      <c r="O3222" s="37" t="str">
        <f t="array" ref="O3222">IFERROR(XLOOKUP(K3222,'Tipo de carga'!B:B,'Tipo de carga'!C:C))</f>
        <v>GNC</v>
      </c>
    </row>
    <row r="3223">
      <c r="A3223" s="36">
        <v>1923.0</v>
      </c>
      <c r="B3223" s="37" t="str">
        <f>IFERROR(VLOOKUP(A3223,'asig octubre'!$A$2:$C$442,3,0))</f>
        <v>MeLi Ded Puebla</v>
      </c>
      <c r="C3223" s="37" t="str">
        <f>IFERROR(VLOOKUP(A3223,'asig octubre'!$A$2:$B$442,2,0))</f>
        <v>EC-05</v>
      </c>
      <c r="D3223" s="38">
        <v>45590.0</v>
      </c>
      <c r="E3223" s="36" t="s">
        <v>447</v>
      </c>
      <c r="F3223" s="37" t="str">
        <f t="array" ref="F3223">IFERROR(XLOOKUP(E3223,Operadores!A:A,Operadores!B:B))</f>
        <v>SANMA05</v>
      </c>
      <c r="G3223" s="36" t="s">
        <v>315</v>
      </c>
      <c r="H3223" s="39">
        <v>10.65</v>
      </c>
      <c r="I3223" s="40">
        <v>235.0</v>
      </c>
      <c r="J3223" s="41">
        <f t="shared" si="5"/>
        <v>2502.75</v>
      </c>
      <c r="K3223" s="37" t="str">
        <f t="array" ref="K3223">IFERROR(XLOOKUP(G3223,'Tipo de carga'!A:A,'Tipo de carga'!B:B))</f>
        <v>COMSUSTENTA</v>
      </c>
      <c r="L3223" s="37">
        <f t="shared" si="2"/>
        <v>43</v>
      </c>
      <c r="M3223" s="37">
        <f t="shared" si="3"/>
        <v>25</v>
      </c>
      <c r="N3223" s="37">
        <f t="shared" si="4"/>
        <v>10</v>
      </c>
      <c r="O3223" s="37" t="str">
        <f t="array" ref="O3223">IFERROR(XLOOKUP(K3223,'Tipo de carga'!B:B,'Tipo de carga'!C:C))</f>
        <v>GNC</v>
      </c>
    </row>
    <row r="3224">
      <c r="A3224" s="36">
        <v>1926.0</v>
      </c>
      <c r="B3224" s="37" t="str">
        <f>IFERROR(VLOOKUP(A3224,'asig octubre'!$A$2:$C$442,3,0))</f>
        <v>MeLi asignado SD</v>
      </c>
      <c r="C3224" s="37" t="str">
        <f>IFERROR(VLOOKUP(A3224,'asig octubre'!$A$2:$B$442,2,0))</f>
        <v>EC-05</v>
      </c>
      <c r="D3224" s="38">
        <v>45590.0</v>
      </c>
      <c r="E3224" s="36" t="s">
        <v>318</v>
      </c>
      <c r="F3224" s="37" t="str">
        <f t="array" ref="F3224">IFERROR(XLOOKUP(E3224,Operadores!A:A,Operadores!B:B))</f>
        <v>SOSERN</v>
      </c>
      <c r="G3224" s="36" t="s">
        <v>315</v>
      </c>
      <c r="H3224" s="39">
        <v>10.65</v>
      </c>
      <c r="I3224" s="40">
        <v>212.0</v>
      </c>
      <c r="J3224" s="41">
        <f t="shared" si="5"/>
        <v>2257.8</v>
      </c>
      <c r="K3224" s="37" t="str">
        <f t="array" ref="K3224">IFERROR(XLOOKUP(G3224,'Tipo de carga'!A:A,'Tipo de carga'!B:B))</f>
        <v>COMSUSTENTA</v>
      </c>
      <c r="L3224" s="37">
        <f t="shared" si="2"/>
        <v>43</v>
      </c>
      <c r="M3224" s="37">
        <f t="shared" si="3"/>
        <v>25</v>
      </c>
      <c r="N3224" s="37">
        <f t="shared" si="4"/>
        <v>10</v>
      </c>
      <c r="O3224" s="37" t="str">
        <f t="array" ref="O3224">IFERROR(XLOOKUP(K3224,'Tipo de carga'!B:B,'Tipo de carga'!C:C))</f>
        <v>GNC</v>
      </c>
    </row>
    <row r="3225">
      <c r="A3225" s="36">
        <v>1928.0</v>
      </c>
      <c r="B3225" s="37" t="str">
        <f>IFERROR(VLOOKUP(A3225,'asig octubre'!$A$2:$C$442,3,0))</f>
        <v>MeLi Ded Puebla</v>
      </c>
      <c r="C3225" s="37" t="str">
        <f>IFERROR(VLOOKUP(A3225,'asig octubre'!$A$2:$B$442,2,0))</f>
        <v>EC-05</v>
      </c>
      <c r="D3225" s="38">
        <v>45590.0</v>
      </c>
      <c r="E3225" s="36" t="s">
        <v>319</v>
      </c>
      <c r="F3225" s="37" t="str">
        <f t="array" ref="F3225">IFERROR(XLOOKUP(E3225,Operadores!A:A,Operadores!B:B))</f>
        <v>BARPED</v>
      </c>
      <c r="G3225" s="36" t="s">
        <v>315</v>
      </c>
      <c r="H3225" s="39">
        <v>10.65</v>
      </c>
      <c r="I3225" s="40">
        <v>285.0</v>
      </c>
      <c r="J3225" s="41">
        <f t="shared" si="5"/>
        <v>3035.25</v>
      </c>
      <c r="K3225" s="37" t="str">
        <f t="array" ref="K3225">IFERROR(XLOOKUP(G3225,'Tipo de carga'!A:A,'Tipo de carga'!B:B))</f>
        <v>COMSUSTENTA</v>
      </c>
      <c r="L3225" s="37">
        <f t="shared" si="2"/>
        <v>43</v>
      </c>
      <c r="M3225" s="37">
        <f t="shared" si="3"/>
        <v>25</v>
      </c>
      <c r="N3225" s="37">
        <f t="shared" si="4"/>
        <v>10</v>
      </c>
      <c r="O3225" s="37" t="str">
        <f t="array" ref="O3225">IFERROR(XLOOKUP(K3225,'Tipo de carga'!B:B,'Tipo de carga'!C:C))</f>
        <v>GNC</v>
      </c>
    </row>
    <row r="3226">
      <c r="A3226" s="36">
        <v>1916.0</v>
      </c>
      <c r="B3226" s="37" t="str">
        <f>IFERROR(VLOOKUP(A3226,'asig octubre'!$A$2:$C$442,3,0))</f>
        <v>MeLi Ded Puebla</v>
      </c>
      <c r="C3226" s="37" t="str">
        <f>IFERROR(VLOOKUP(A3226,'asig octubre'!$A$2:$B$442,2,0))</f>
        <v>EC-05</v>
      </c>
      <c r="D3226" s="38">
        <v>45591.0</v>
      </c>
      <c r="E3226" s="36" t="s">
        <v>321</v>
      </c>
      <c r="F3226" s="37" t="str">
        <f t="array" ref="F3226">IFERROR(XLOOKUP(E3226,Operadores!A:A,Operadores!B:B))</f>
        <v>REBCAN</v>
      </c>
      <c r="G3226" s="36" t="s">
        <v>315</v>
      </c>
      <c r="H3226" s="39">
        <v>10.65</v>
      </c>
      <c r="I3226" s="40">
        <v>271.0</v>
      </c>
      <c r="J3226" s="41">
        <f t="shared" si="5"/>
        <v>2886.15</v>
      </c>
      <c r="K3226" s="37" t="str">
        <f t="array" ref="K3226">IFERROR(XLOOKUP(G3226,'Tipo de carga'!A:A,'Tipo de carga'!B:B))</f>
        <v>COMSUSTENTA</v>
      </c>
      <c r="L3226" s="37">
        <f t="shared" si="2"/>
        <v>43</v>
      </c>
      <c r="M3226" s="37">
        <f t="shared" si="3"/>
        <v>26</v>
      </c>
      <c r="N3226" s="37">
        <f t="shared" si="4"/>
        <v>10</v>
      </c>
      <c r="O3226" s="37" t="str">
        <f t="array" ref="O3226">IFERROR(XLOOKUP(K3226,'Tipo de carga'!B:B,'Tipo de carga'!C:C))</f>
        <v>GNC</v>
      </c>
    </row>
    <row r="3227">
      <c r="A3227" s="36">
        <v>1918.0</v>
      </c>
      <c r="B3227" s="37" t="str">
        <f>IFERROR(VLOOKUP(A3227,'asig octubre'!$A$2:$C$442,3,0))</f>
        <v>MeLi asignado SD</v>
      </c>
      <c r="C3227" s="37" t="str">
        <f>IFERROR(VLOOKUP(A3227,'asig octubre'!$A$2:$B$442,2,0))</f>
        <v>EC-05</v>
      </c>
      <c r="D3227" s="38">
        <v>45591.0</v>
      </c>
      <c r="E3227" s="36" t="s">
        <v>539</v>
      </c>
      <c r="F3227" s="37" t="str">
        <f t="array" ref="F3227">IFERROR(XLOOKUP(E3227,Operadores!A:A,Operadores!B:B))</f>
        <v>NATSE</v>
      </c>
      <c r="G3227" s="36" t="s">
        <v>315</v>
      </c>
      <c r="H3227" s="39">
        <v>10.65</v>
      </c>
      <c r="I3227" s="40">
        <v>310.0</v>
      </c>
      <c r="J3227" s="41">
        <f t="shared" si="5"/>
        <v>3301.5</v>
      </c>
      <c r="K3227" s="37" t="str">
        <f t="array" ref="K3227">IFERROR(XLOOKUP(G3227,'Tipo de carga'!A:A,'Tipo de carga'!B:B))</f>
        <v>COMSUSTENTA</v>
      </c>
      <c r="L3227" s="37">
        <f t="shared" si="2"/>
        <v>43</v>
      </c>
      <c r="M3227" s="37">
        <f t="shared" si="3"/>
        <v>26</v>
      </c>
      <c r="N3227" s="37">
        <f t="shared" si="4"/>
        <v>10</v>
      </c>
      <c r="O3227" s="37" t="str">
        <f t="array" ref="O3227">IFERROR(XLOOKUP(K3227,'Tipo de carga'!B:B,'Tipo de carga'!C:C))</f>
        <v>GNC</v>
      </c>
    </row>
    <row r="3228">
      <c r="A3228" s="36">
        <v>1919.0</v>
      </c>
      <c r="B3228" s="37" t="str">
        <f>IFERROR(VLOOKUP(A3228,'asig octubre'!$A$2:$C$442,3,0))</f>
        <v>MeLi Ded Puebla</v>
      </c>
      <c r="C3228" s="37" t="str">
        <f>IFERROR(VLOOKUP(A3228,'asig octubre'!$A$2:$B$442,2,0))</f>
        <v>EC-05</v>
      </c>
      <c r="D3228" s="38">
        <v>45591.0</v>
      </c>
      <c r="E3228" s="36" t="s">
        <v>314</v>
      </c>
      <c r="F3228" s="37" t="str">
        <f t="array" ref="F3228">IFERROR(XLOOKUP(E3228,Operadores!A:A,Operadores!B:B))</f>
        <v>HERRE</v>
      </c>
      <c r="G3228" s="36" t="s">
        <v>315</v>
      </c>
      <c r="H3228" s="39">
        <v>10.65</v>
      </c>
      <c r="I3228" s="40">
        <v>254.0</v>
      </c>
      <c r="J3228" s="41">
        <f t="shared" si="5"/>
        <v>2705.1</v>
      </c>
      <c r="K3228" s="37" t="str">
        <f t="array" ref="K3228">IFERROR(XLOOKUP(G3228,'Tipo de carga'!A:A,'Tipo de carga'!B:B))</f>
        <v>COMSUSTENTA</v>
      </c>
      <c r="L3228" s="37">
        <f t="shared" si="2"/>
        <v>43</v>
      </c>
      <c r="M3228" s="37">
        <f t="shared" si="3"/>
        <v>26</v>
      </c>
      <c r="N3228" s="37">
        <f t="shared" si="4"/>
        <v>10</v>
      </c>
      <c r="O3228" s="37" t="str">
        <f t="array" ref="O3228">IFERROR(XLOOKUP(K3228,'Tipo de carga'!B:B,'Tipo de carga'!C:C))</f>
        <v>GNC</v>
      </c>
    </row>
    <row r="3229">
      <c r="A3229" s="36">
        <v>1920.0</v>
      </c>
      <c r="B3229" s="37" t="str">
        <f>IFERROR(VLOOKUP(A3229,'asig octubre'!$A$2:$C$442,3,0))</f>
        <v>MeLi asignado SD</v>
      </c>
      <c r="C3229" s="37" t="str">
        <f>IFERROR(VLOOKUP(A3229,'asig octubre'!$A$2:$B$442,2,0))</f>
        <v>EC-05</v>
      </c>
      <c r="D3229" s="38">
        <v>45591.0</v>
      </c>
      <c r="E3229" s="36" t="s">
        <v>550</v>
      </c>
      <c r="F3229" s="37" t="str">
        <f t="array" ref="F3229">IFERROR(XLOOKUP(E3229,Operadores!A:A,Operadores!B:B))</f>
        <v>CALJOR01</v>
      </c>
      <c r="G3229" s="36" t="s">
        <v>315</v>
      </c>
      <c r="H3229" s="39">
        <v>10.65</v>
      </c>
      <c r="I3229" s="40">
        <v>198.0</v>
      </c>
      <c r="J3229" s="41">
        <f t="shared" si="5"/>
        <v>2108.7</v>
      </c>
      <c r="K3229" s="37" t="str">
        <f t="array" ref="K3229">IFERROR(XLOOKUP(G3229,'Tipo de carga'!A:A,'Tipo de carga'!B:B))</f>
        <v>COMSUSTENTA</v>
      </c>
      <c r="L3229" s="37">
        <f t="shared" si="2"/>
        <v>43</v>
      </c>
      <c r="M3229" s="37">
        <f t="shared" si="3"/>
        <v>26</v>
      </c>
      <c r="N3229" s="37">
        <f t="shared" si="4"/>
        <v>10</v>
      </c>
      <c r="O3229" s="37" t="str">
        <f t="array" ref="O3229">IFERROR(XLOOKUP(K3229,'Tipo de carga'!B:B,'Tipo de carga'!C:C))</f>
        <v>GNC</v>
      </c>
    </row>
    <row r="3230">
      <c r="A3230" s="36">
        <v>1928.0</v>
      </c>
      <c r="B3230" s="37" t="str">
        <f>IFERROR(VLOOKUP(A3230,'asig octubre'!$A$2:$C$442,3,0))</f>
        <v>MeLi Ded Puebla</v>
      </c>
      <c r="C3230" s="37" t="str">
        <f>IFERROR(VLOOKUP(A3230,'asig octubre'!$A$2:$B$442,2,0))</f>
        <v>EC-05</v>
      </c>
      <c r="D3230" s="38">
        <v>45591.0</v>
      </c>
      <c r="E3230" s="36" t="s">
        <v>319</v>
      </c>
      <c r="F3230" s="37" t="str">
        <f t="array" ref="F3230">IFERROR(XLOOKUP(E3230,Operadores!A:A,Operadores!B:B))</f>
        <v>BARPED</v>
      </c>
      <c r="G3230" s="36" t="s">
        <v>315</v>
      </c>
      <c r="H3230" s="39">
        <v>10.65</v>
      </c>
      <c r="I3230" s="40">
        <v>301.0</v>
      </c>
      <c r="J3230" s="41">
        <f t="shared" si="5"/>
        <v>3205.65</v>
      </c>
      <c r="K3230" s="37" t="str">
        <f t="array" ref="K3230">IFERROR(XLOOKUP(G3230,'Tipo de carga'!A:A,'Tipo de carga'!B:B))</f>
        <v>COMSUSTENTA</v>
      </c>
      <c r="L3230" s="37">
        <f t="shared" si="2"/>
        <v>43</v>
      </c>
      <c r="M3230" s="37">
        <f t="shared" si="3"/>
        <v>26</v>
      </c>
      <c r="N3230" s="37">
        <f t="shared" si="4"/>
        <v>10</v>
      </c>
      <c r="O3230" s="37" t="str">
        <f t="array" ref="O3230">IFERROR(XLOOKUP(K3230,'Tipo de carga'!B:B,'Tipo de carga'!C:C))</f>
        <v>GNC</v>
      </c>
    </row>
    <row r="3231">
      <c r="A3231" s="36">
        <v>1923.0</v>
      </c>
      <c r="B3231" s="37" t="str">
        <f>IFERROR(VLOOKUP(A3231,'asig octubre'!$A$2:$C$442,3,0))</f>
        <v>MeLi Ded Puebla</v>
      </c>
      <c r="C3231" s="37" t="str">
        <f>IFERROR(VLOOKUP(A3231,'asig octubre'!$A$2:$B$442,2,0))</f>
        <v>EC-05</v>
      </c>
      <c r="D3231" s="38">
        <v>45592.0</v>
      </c>
      <c r="E3231" s="36" t="s">
        <v>447</v>
      </c>
      <c r="F3231" s="37" t="str">
        <f t="array" ref="F3231">IFERROR(XLOOKUP(E3231,Operadores!A:A,Operadores!B:B))</f>
        <v>SANMA05</v>
      </c>
      <c r="G3231" s="36" t="s">
        <v>315</v>
      </c>
      <c r="H3231" s="39">
        <v>10.65</v>
      </c>
      <c r="I3231" s="40">
        <v>270.0</v>
      </c>
      <c r="J3231" s="41">
        <f t="shared" si="5"/>
        <v>2875.5</v>
      </c>
      <c r="K3231" s="37" t="str">
        <f t="array" ref="K3231">IFERROR(XLOOKUP(G3231,'Tipo de carga'!A:A,'Tipo de carga'!B:B))</f>
        <v>COMSUSTENTA</v>
      </c>
      <c r="L3231" s="37">
        <f t="shared" si="2"/>
        <v>44</v>
      </c>
      <c r="M3231" s="37">
        <f t="shared" si="3"/>
        <v>27</v>
      </c>
      <c r="N3231" s="37">
        <f t="shared" si="4"/>
        <v>10</v>
      </c>
      <c r="O3231" s="37" t="str">
        <f t="array" ref="O3231">IFERROR(XLOOKUP(K3231,'Tipo de carga'!B:B,'Tipo de carga'!C:C))</f>
        <v>GNC</v>
      </c>
    </row>
    <row r="3232">
      <c r="A3232" s="36">
        <v>1928.0</v>
      </c>
      <c r="B3232" s="37" t="str">
        <f>IFERROR(VLOOKUP(A3232,'asig octubre'!$A$2:$C$442,3,0))</f>
        <v>MeLi Ded Puebla</v>
      </c>
      <c r="C3232" s="37" t="str">
        <f>IFERROR(VLOOKUP(A3232,'asig octubre'!$A$2:$B$442,2,0))</f>
        <v>EC-05</v>
      </c>
      <c r="D3232" s="38">
        <v>45592.0</v>
      </c>
      <c r="E3232" s="36" t="s">
        <v>319</v>
      </c>
      <c r="F3232" s="37" t="str">
        <f t="array" ref="F3232">IFERROR(XLOOKUP(E3232,Operadores!A:A,Operadores!B:B))</f>
        <v>BARPED</v>
      </c>
      <c r="G3232" s="36" t="s">
        <v>315</v>
      </c>
      <c r="H3232" s="39">
        <v>10.65</v>
      </c>
      <c r="I3232" s="40">
        <v>252.0</v>
      </c>
      <c r="J3232" s="41">
        <f t="shared" si="5"/>
        <v>2683.8</v>
      </c>
      <c r="K3232" s="37" t="str">
        <f t="array" ref="K3232">IFERROR(XLOOKUP(G3232,'Tipo de carga'!A:A,'Tipo de carga'!B:B))</f>
        <v>COMSUSTENTA</v>
      </c>
      <c r="L3232" s="37">
        <f t="shared" si="2"/>
        <v>44</v>
      </c>
      <c r="M3232" s="37">
        <f t="shared" si="3"/>
        <v>27</v>
      </c>
      <c r="N3232" s="37">
        <f t="shared" si="4"/>
        <v>10</v>
      </c>
      <c r="O3232" s="37" t="str">
        <f t="array" ref="O3232">IFERROR(XLOOKUP(K3232,'Tipo de carga'!B:B,'Tipo de carga'!C:C))</f>
        <v>GNC</v>
      </c>
    </row>
    <row r="3233">
      <c r="A3233" s="36">
        <v>1930.0</v>
      </c>
      <c r="B3233" s="37" t="str">
        <f>IFERROR(VLOOKUP(A3233,'asig octubre'!$A$2:$C$442,3,0))</f>
        <v>MeLi asignado SD</v>
      </c>
      <c r="C3233" s="37" t="str">
        <f>IFERROR(VLOOKUP(A3233,'asig octubre'!$A$2:$B$442,2,0))</f>
        <v>EC-05</v>
      </c>
      <c r="D3233" s="38">
        <v>45592.0</v>
      </c>
      <c r="E3233" s="36" t="s">
        <v>231</v>
      </c>
      <c r="F3233" s="37" t="str">
        <f t="array" ref="F3233">IFERROR(XLOOKUP(E3233,Operadores!A:A,Operadores!B:B))</f>
        <v>MARARM</v>
      </c>
      <c r="G3233" s="36" t="s">
        <v>315</v>
      </c>
      <c r="H3233" s="39">
        <v>10.65</v>
      </c>
      <c r="I3233" s="40">
        <v>313.0</v>
      </c>
      <c r="J3233" s="41">
        <f t="shared" si="5"/>
        <v>3333.45</v>
      </c>
      <c r="K3233" s="37" t="str">
        <f t="array" ref="K3233">IFERROR(XLOOKUP(G3233,'Tipo de carga'!A:A,'Tipo de carga'!B:B))</f>
        <v>COMSUSTENTA</v>
      </c>
      <c r="L3233" s="37">
        <f t="shared" si="2"/>
        <v>44</v>
      </c>
      <c r="M3233" s="37">
        <f t="shared" si="3"/>
        <v>27</v>
      </c>
      <c r="N3233" s="37">
        <f t="shared" si="4"/>
        <v>10</v>
      </c>
      <c r="O3233" s="37" t="str">
        <f t="array" ref="O3233">IFERROR(XLOOKUP(K3233,'Tipo de carga'!B:B,'Tipo de carga'!C:C))</f>
        <v>GNC</v>
      </c>
    </row>
    <row r="3234">
      <c r="A3234" s="36">
        <v>1923.0</v>
      </c>
      <c r="B3234" s="37" t="str">
        <f>IFERROR(VLOOKUP(A3234,'asig octubre'!$A$2:$C$442,3,0))</f>
        <v>MeLi Ded Puebla</v>
      </c>
      <c r="C3234" s="37" t="str">
        <f>IFERROR(VLOOKUP(A3234,'asig octubre'!$A$2:$B$442,2,0))</f>
        <v>EC-05</v>
      </c>
      <c r="D3234" s="38">
        <v>45593.0</v>
      </c>
      <c r="E3234" s="36" t="s">
        <v>447</v>
      </c>
      <c r="F3234" s="37" t="str">
        <f t="array" ref="F3234">IFERROR(XLOOKUP(E3234,Operadores!A:A,Operadores!B:B))</f>
        <v>SANMA05</v>
      </c>
      <c r="G3234" s="36" t="s">
        <v>315</v>
      </c>
      <c r="H3234" s="39">
        <v>10.65</v>
      </c>
      <c r="I3234" s="40">
        <v>264.0</v>
      </c>
      <c r="J3234" s="41">
        <f t="shared" si="5"/>
        <v>2811.6</v>
      </c>
      <c r="K3234" s="37" t="str">
        <f t="array" ref="K3234">IFERROR(XLOOKUP(G3234,'Tipo de carga'!A:A,'Tipo de carga'!B:B))</f>
        <v>COMSUSTENTA</v>
      </c>
      <c r="L3234" s="37">
        <f t="shared" si="2"/>
        <v>44</v>
      </c>
      <c r="M3234" s="37">
        <f t="shared" si="3"/>
        <v>28</v>
      </c>
      <c r="N3234" s="37">
        <f t="shared" si="4"/>
        <v>10</v>
      </c>
      <c r="O3234" s="37" t="str">
        <f t="array" ref="O3234">IFERROR(XLOOKUP(K3234,'Tipo de carga'!B:B,'Tipo de carga'!C:C))</f>
        <v>GNC</v>
      </c>
    </row>
    <row r="3235">
      <c r="A3235" s="36">
        <v>1930.0</v>
      </c>
      <c r="B3235" s="37" t="str">
        <f>IFERROR(VLOOKUP(A3235,'asig octubre'!$A$2:$C$442,3,0))</f>
        <v>MeLi asignado SD</v>
      </c>
      <c r="C3235" s="37" t="str">
        <f>IFERROR(VLOOKUP(A3235,'asig octubre'!$A$2:$B$442,2,0))</f>
        <v>EC-05</v>
      </c>
      <c r="D3235" s="38">
        <v>45593.0</v>
      </c>
      <c r="E3235" s="36" t="s">
        <v>231</v>
      </c>
      <c r="F3235" s="37" t="str">
        <f t="array" ref="F3235">IFERROR(XLOOKUP(E3235,Operadores!A:A,Operadores!B:B))</f>
        <v>MARARM</v>
      </c>
      <c r="G3235" s="36" t="s">
        <v>315</v>
      </c>
      <c r="H3235" s="39">
        <v>10.65</v>
      </c>
      <c r="I3235" s="40">
        <v>308.0</v>
      </c>
      <c r="J3235" s="41">
        <f t="shared" si="5"/>
        <v>3280.2</v>
      </c>
      <c r="K3235" s="37" t="str">
        <f t="array" ref="K3235">IFERROR(XLOOKUP(G3235,'Tipo de carga'!A:A,'Tipo de carga'!B:B))</f>
        <v>COMSUSTENTA</v>
      </c>
      <c r="L3235" s="37">
        <f t="shared" si="2"/>
        <v>44</v>
      </c>
      <c r="M3235" s="37">
        <f t="shared" si="3"/>
        <v>28</v>
      </c>
      <c r="N3235" s="37">
        <f t="shared" si="4"/>
        <v>10</v>
      </c>
      <c r="O3235" s="37" t="str">
        <f t="array" ref="O3235">IFERROR(XLOOKUP(K3235,'Tipo de carga'!B:B,'Tipo de carga'!C:C))</f>
        <v>GNC</v>
      </c>
    </row>
    <row r="3236">
      <c r="A3236" s="36">
        <v>1876.0</v>
      </c>
      <c r="B3236" s="37" t="str">
        <f>IFERROR(VLOOKUP(A3236,'asig octubre'!$A$2:$C$442,3,0))</f>
        <v>Circuitos</v>
      </c>
      <c r="C3236" s="37" t="str">
        <f>IFERROR(VLOOKUP(A3236,'asig octubre'!$A$2:$B$442,2,0))</f>
        <v>EC-03</v>
      </c>
      <c r="D3236" s="38">
        <v>45594.98974537037</v>
      </c>
      <c r="E3236" s="36" t="s">
        <v>405</v>
      </c>
      <c r="F3236" s="37" t="str">
        <f t="array" ref="F3236">IFERROR(XLOOKUP(E3236,Operadores!A:A,Operadores!B:B))</f>
        <v>RUIFR</v>
      </c>
      <c r="G3236" s="36" t="s">
        <v>72</v>
      </c>
      <c r="H3236" s="39">
        <v>19.38998</v>
      </c>
      <c r="I3236" s="40">
        <v>680.0</v>
      </c>
      <c r="J3236" s="41">
        <f t="shared" si="5"/>
        <v>13185.1864</v>
      </c>
      <c r="K3236" s="37" t="str">
        <f t="array" ref="K3236">IFERROR(XLOOKUP(G3236,'Tipo de carga'!A:A,'Tipo de carga'!B:B))</f>
        <v>Autoabasto</v>
      </c>
      <c r="L3236" s="37">
        <f t="shared" si="2"/>
        <v>44</v>
      </c>
      <c r="M3236" s="37">
        <f t="shared" si="3"/>
        <v>29</v>
      </c>
      <c r="N3236" s="37">
        <f t="shared" si="4"/>
        <v>10</v>
      </c>
      <c r="O3236" s="37" t="str">
        <f t="array" ref="O3236">IFERROR(XLOOKUP(K3236,'Tipo de carga'!B:B,'Tipo de carga'!C:C))</f>
        <v>Diesel</v>
      </c>
    </row>
    <row r="3237">
      <c r="A3237" s="36">
        <v>1836.0</v>
      </c>
      <c r="B3237" s="37" t="str">
        <f>IFERROR(VLOOKUP(A3237,'asig octubre'!$A$2:$C$442,3,0))</f>
        <v>Full Liver</v>
      </c>
      <c r="C3237" s="37" t="str">
        <f>IFERROR(VLOOKUP(A3237,'asig octubre'!$A$2:$B$442,2,0))</f>
        <v>EC-01</v>
      </c>
      <c r="D3237" s="38">
        <v>45594.97431712963</v>
      </c>
      <c r="E3237" s="36" t="s">
        <v>297</v>
      </c>
      <c r="F3237" s="37" t="str">
        <f t="array" ref="F3237">IFERROR(XLOOKUP(E3237,Operadores!A:A,Operadores!B:B))</f>
        <v>HUEAR</v>
      </c>
      <c r="G3237" s="36" t="s">
        <v>72</v>
      </c>
      <c r="H3237" s="39">
        <v>19.38998</v>
      </c>
      <c r="I3237" s="40">
        <v>6.0</v>
      </c>
      <c r="J3237" s="41">
        <f t="shared" si="5"/>
        <v>116.33988</v>
      </c>
      <c r="K3237" s="37" t="str">
        <f t="array" ref="K3237">IFERROR(XLOOKUP(G3237,'Tipo de carga'!A:A,'Tipo de carga'!B:B))</f>
        <v>Autoabasto</v>
      </c>
      <c r="L3237" s="37">
        <f t="shared" si="2"/>
        <v>44</v>
      </c>
      <c r="M3237" s="37">
        <f t="shared" si="3"/>
        <v>29</v>
      </c>
      <c r="N3237" s="37">
        <f t="shared" si="4"/>
        <v>10</v>
      </c>
      <c r="O3237" s="37" t="str">
        <f t="array" ref="O3237">IFERROR(XLOOKUP(K3237,'Tipo de carga'!B:B,'Tipo de carga'!C:C))</f>
        <v>Diesel</v>
      </c>
    </row>
    <row r="3238">
      <c r="A3238" s="36">
        <v>1991.0</v>
      </c>
      <c r="B3238" s="37" t="str">
        <f>IFERROR(VLOOKUP(A3238,'asig octubre'!$A$2:$C$442,3,0))</f>
        <v>MeLi Dedicado Merida</v>
      </c>
      <c r="C3238" s="37" t="str">
        <f>IFERROR(VLOOKUP(A3238,'asig octubre'!$A$2:$B$442,2,0))</f>
        <v>EC-05</v>
      </c>
      <c r="D3238" s="38">
        <v>45594.97001157407</v>
      </c>
      <c r="E3238" s="36" t="s">
        <v>301</v>
      </c>
      <c r="F3238" s="37" t="str">
        <f t="array" ref="F3238">IFERROR(XLOOKUP(E3238,Operadores!A:A,Operadores!B:B))</f>
        <v>RUEREN</v>
      </c>
      <c r="G3238" s="36" t="s">
        <v>72</v>
      </c>
      <c r="H3238" s="39">
        <v>19.38998</v>
      </c>
      <c r="I3238" s="40">
        <v>282.0</v>
      </c>
      <c r="J3238" s="41">
        <f t="shared" si="5"/>
        <v>5467.97436</v>
      </c>
      <c r="K3238" s="37" t="str">
        <f t="array" ref="K3238">IFERROR(XLOOKUP(G3238,'Tipo de carga'!A:A,'Tipo de carga'!B:B))</f>
        <v>Autoabasto</v>
      </c>
      <c r="L3238" s="37">
        <f t="shared" si="2"/>
        <v>44</v>
      </c>
      <c r="M3238" s="37">
        <f t="shared" si="3"/>
        <v>29</v>
      </c>
      <c r="N3238" s="37">
        <f t="shared" si="4"/>
        <v>10</v>
      </c>
      <c r="O3238" s="37" t="str">
        <f t="array" ref="O3238">IFERROR(XLOOKUP(K3238,'Tipo de carga'!B:B,'Tipo de carga'!C:C))</f>
        <v>Diesel</v>
      </c>
    </row>
    <row r="3239">
      <c r="A3239" s="36">
        <v>1836.0</v>
      </c>
      <c r="B3239" s="37" t="str">
        <f>IFERROR(VLOOKUP(A3239,'asig octubre'!$A$2:$C$442,3,0))</f>
        <v>Full Liver</v>
      </c>
      <c r="C3239" s="37" t="str">
        <f>IFERROR(VLOOKUP(A3239,'asig octubre'!$A$2:$B$442,2,0))</f>
        <v>EC-01</v>
      </c>
      <c r="D3239" s="38">
        <v>45594.95789351852</v>
      </c>
      <c r="E3239" s="36" t="s">
        <v>297</v>
      </c>
      <c r="F3239" s="37" t="str">
        <f t="array" ref="F3239">IFERROR(XLOOKUP(E3239,Operadores!A:A,Operadores!B:B))</f>
        <v>HUEAR</v>
      </c>
      <c r="G3239" s="36" t="s">
        <v>72</v>
      </c>
      <c r="H3239" s="39">
        <v>19.38998</v>
      </c>
      <c r="I3239" s="40">
        <v>803.0</v>
      </c>
      <c r="J3239" s="41">
        <f t="shared" si="5"/>
        <v>15570.15394</v>
      </c>
      <c r="K3239" s="37" t="str">
        <f t="array" ref="K3239">IFERROR(XLOOKUP(G3239,'Tipo de carga'!A:A,'Tipo de carga'!B:B))</f>
        <v>Autoabasto</v>
      </c>
      <c r="L3239" s="37">
        <f t="shared" si="2"/>
        <v>44</v>
      </c>
      <c r="M3239" s="37">
        <f t="shared" si="3"/>
        <v>29</v>
      </c>
      <c r="N3239" s="37">
        <f t="shared" si="4"/>
        <v>10</v>
      </c>
      <c r="O3239" s="37" t="str">
        <f t="array" ref="O3239">IFERROR(XLOOKUP(K3239,'Tipo de carga'!B:B,'Tipo de carga'!C:C))</f>
        <v>Diesel</v>
      </c>
    </row>
    <row r="3240">
      <c r="A3240" s="36">
        <v>1688.0</v>
      </c>
      <c r="B3240" s="37" t="str">
        <f>IFERROR(VLOOKUP(A3240,'asig octubre'!$A$2:$C$442,3,0))</f>
        <v>Pilgrims Tepo</v>
      </c>
      <c r="C3240" s="37" t="str">
        <f>IFERROR(VLOOKUP(A3240,'asig octubre'!$A$2:$B$442,2,0))</f>
        <v>EC-02</v>
      </c>
      <c r="D3240" s="38">
        <v>45594.938784722224</v>
      </c>
      <c r="E3240" s="36" t="s">
        <v>420</v>
      </c>
      <c r="F3240" s="37" t="str">
        <f t="array" ref="F3240">IFERROR(XLOOKUP(E3240,Operadores!A:A,Operadores!B:B))</f>
        <v>SANJUA07</v>
      </c>
      <c r="G3240" s="36" t="s">
        <v>72</v>
      </c>
      <c r="H3240" s="39">
        <v>19.38998</v>
      </c>
      <c r="I3240" s="40">
        <v>177.0</v>
      </c>
      <c r="J3240" s="41">
        <f t="shared" si="5"/>
        <v>3432.02646</v>
      </c>
      <c r="K3240" s="37" t="str">
        <f t="array" ref="K3240">IFERROR(XLOOKUP(G3240,'Tipo de carga'!A:A,'Tipo de carga'!B:B))</f>
        <v>Autoabasto</v>
      </c>
      <c r="L3240" s="37">
        <f t="shared" si="2"/>
        <v>44</v>
      </c>
      <c r="M3240" s="37">
        <f t="shared" si="3"/>
        <v>29</v>
      </c>
      <c r="N3240" s="37">
        <f t="shared" si="4"/>
        <v>10</v>
      </c>
      <c r="O3240" s="37" t="str">
        <f t="array" ref="O3240">IFERROR(XLOOKUP(K3240,'Tipo de carga'!B:B,'Tipo de carga'!C:C))</f>
        <v>Diesel</v>
      </c>
    </row>
    <row r="3241">
      <c r="A3241" s="36">
        <v>1749.0</v>
      </c>
      <c r="B3241" s="37" t="str">
        <f>IFERROR(VLOOKUP(A3241,'asig octubre'!$A$2:$C$442,3,0))</f>
        <v>Liverpool Local</v>
      </c>
      <c r="C3241" s="37" t="str">
        <f>IFERROR(VLOOKUP(A3241,'asig octubre'!$A$2:$B$442,2,0))</f>
        <v>EC-01</v>
      </c>
      <c r="D3241" s="38">
        <v>45594.9305787037</v>
      </c>
      <c r="E3241" s="36" t="s">
        <v>347</v>
      </c>
      <c r="F3241" s="37" t="str">
        <f t="array" ref="F3241">IFERROR(XLOOKUP(E3241,Operadores!A:A,Operadores!B:B))</f>
        <v>QUIALA</v>
      </c>
      <c r="G3241" s="36" t="s">
        <v>72</v>
      </c>
      <c r="H3241" s="39">
        <v>19.38998</v>
      </c>
      <c r="I3241" s="40">
        <v>482.0</v>
      </c>
      <c r="J3241" s="41">
        <f t="shared" si="5"/>
        <v>9345.97036</v>
      </c>
      <c r="K3241" s="37" t="str">
        <f t="array" ref="K3241">IFERROR(XLOOKUP(G3241,'Tipo de carga'!A:A,'Tipo de carga'!B:B))</f>
        <v>Autoabasto</v>
      </c>
      <c r="L3241" s="37">
        <f t="shared" si="2"/>
        <v>44</v>
      </c>
      <c r="M3241" s="37">
        <f t="shared" si="3"/>
        <v>29</v>
      </c>
      <c r="N3241" s="37">
        <f t="shared" si="4"/>
        <v>10</v>
      </c>
      <c r="O3241" s="37" t="str">
        <f t="array" ref="O3241">IFERROR(XLOOKUP(K3241,'Tipo de carga'!B:B,'Tipo de carga'!C:C))</f>
        <v>Diesel</v>
      </c>
    </row>
    <row r="3242">
      <c r="A3242" s="36">
        <v>1766.0</v>
      </c>
      <c r="B3242" s="37" t="str">
        <f>IFERROR(VLOOKUP(A3242,'asig octubre'!$A$2:$C$442,3,0))</f>
        <v>Available</v>
      </c>
      <c r="C3242" s="37" t="str">
        <f>IFERROR(VLOOKUP(A3242,'asig octubre'!$A$2:$B$442,2,0))</f>
        <v>TTE</v>
      </c>
      <c r="D3242" s="38">
        <v>45594.91116898148</v>
      </c>
      <c r="E3242" s="36" t="s">
        <v>445</v>
      </c>
      <c r="F3242" s="37" t="str">
        <f t="array" ref="F3242">IFERROR(XLOOKUP(E3242,Operadores!A:A,Operadores!B:B))</f>
        <v>MIREDM</v>
      </c>
      <c r="G3242" s="36" t="s">
        <v>72</v>
      </c>
      <c r="H3242" s="39">
        <v>19.38998</v>
      </c>
      <c r="I3242" s="40">
        <v>294.0</v>
      </c>
      <c r="J3242" s="41">
        <f t="shared" si="5"/>
        <v>5700.65412</v>
      </c>
      <c r="K3242" s="37" t="str">
        <f t="array" ref="K3242">IFERROR(XLOOKUP(G3242,'Tipo de carga'!A:A,'Tipo de carga'!B:B))</f>
        <v>Autoabasto</v>
      </c>
      <c r="L3242" s="37">
        <f t="shared" si="2"/>
        <v>44</v>
      </c>
      <c r="M3242" s="37">
        <f t="shared" si="3"/>
        <v>29</v>
      </c>
      <c r="N3242" s="37">
        <f t="shared" si="4"/>
        <v>10</v>
      </c>
      <c r="O3242" s="37" t="str">
        <f t="array" ref="O3242">IFERROR(XLOOKUP(K3242,'Tipo de carga'!B:B,'Tipo de carga'!C:C))</f>
        <v>Diesel</v>
      </c>
    </row>
    <row r="3243">
      <c r="A3243" s="36">
        <v>1940.0</v>
      </c>
      <c r="B3243" s="37" t="str">
        <f>IFERROR(VLOOKUP(A3243,'asig octubre'!$A$2:$C$442,3,0))</f>
        <v>Circuitos Mty</v>
      </c>
      <c r="C3243" s="37" t="str">
        <f>IFERROR(VLOOKUP(A3243,'asig octubre'!$A$2:$B$442,2,0))</f>
        <v>EC-07</v>
      </c>
      <c r="D3243" s="38">
        <v>45594.89681712963</v>
      </c>
      <c r="E3243" s="36" t="s">
        <v>259</v>
      </c>
      <c r="F3243" s="37" t="str">
        <f t="array" ref="F3243">IFERROR(XLOOKUP(E3243,Operadores!A:A,Operadores!B:B))</f>
        <v>FLOPE</v>
      </c>
      <c r="G3243" s="36" t="s">
        <v>72</v>
      </c>
      <c r="H3243" s="39">
        <v>19.38998</v>
      </c>
      <c r="I3243" s="40">
        <v>339.0</v>
      </c>
      <c r="J3243" s="41">
        <f t="shared" si="5"/>
        <v>6573.20322</v>
      </c>
      <c r="K3243" s="37" t="str">
        <f t="array" ref="K3243">IFERROR(XLOOKUP(G3243,'Tipo de carga'!A:A,'Tipo de carga'!B:B))</f>
        <v>Autoabasto</v>
      </c>
      <c r="L3243" s="37">
        <f t="shared" si="2"/>
        <v>44</v>
      </c>
      <c r="M3243" s="37">
        <f t="shared" si="3"/>
        <v>29</v>
      </c>
      <c r="N3243" s="37">
        <f t="shared" si="4"/>
        <v>10</v>
      </c>
      <c r="O3243" s="37" t="str">
        <f t="array" ref="O3243">IFERROR(XLOOKUP(K3243,'Tipo de carga'!B:B,'Tipo de carga'!C:C))</f>
        <v>Diesel</v>
      </c>
    </row>
    <row r="3244">
      <c r="A3244" s="36">
        <v>1768.0</v>
      </c>
      <c r="B3244" s="37" t="str">
        <f>IFERROR(VLOOKUP(A3244,'asig octubre'!$A$2:$C$442,3,0))</f>
        <v>Peñafiel Tecamac</v>
      </c>
      <c r="C3244" s="37" t="str">
        <f>IFERROR(VLOOKUP(A3244,'asig octubre'!$A$2:$B$442,2,0))</f>
        <v>EC-02</v>
      </c>
      <c r="D3244" s="38">
        <v>45594.88532407407</v>
      </c>
      <c r="E3244" s="36" t="s">
        <v>517</v>
      </c>
      <c r="F3244" s="37" t="str">
        <f t="array" ref="F3244">IFERROR(XLOOKUP(E3244,Operadores!A:A,Operadores!B:B))</f>
        <v>APADAN</v>
      </c>
      <c r="G3244" s="36" t="s">
        <v>72</v>
      </c>
      <c r="H3244" s="39">
        <v>19.38998</v>
      </c>
      <c r="I3244" s="40">
        <v>248.0</v>
      </c>
      <c r="J3244" s="41">
        <f t="shared" si="5"/>
        <v>4808.71504</v>
      </c>
      <c r="K3244" s="37" t="str">
        <f t="array" ref="K3244">IFERROR(XLOOKUP(G3244,'Tipo de carga'!A:A,'Tipo de carga'!B:B))</f>
        <v>Autoabasto</v>
      </c>
      <c r="L3244" s="37">
        <f t="shared" si="2"/>
        <v>44</v>
      </c>
      <c r="M3244" s="37">
        <f t="shared" si="3"/>
        <v>29</v>
      </c>
      <c r="N3244" s="37">
        <f t="shared" si="4"/>
        <v>10</v>
      </c>
      <c r="O3244" s="37" t="str">
        <f t="array" ref="O3244">IFERROR(XLOOKUP(K3244,'Tipo de carga'!B:B,'Tipo de carga'!C:C))</f>
        <v>Diesel</v>
      </c>
    </row>
    <row r="3245">
      <c r="A3245" s="36">
        <v>1858.0</v>
      </c>
      <c r="B3245" s="37" t="str">
        <f>IFERROR(VLOOKUP(A3245,'asig octubre'!$A$2:$C$442,3,0))</f>
        <v>Peñafiel Tecamac</v>
      </c>
      <c r="C3245" s="37" t="str">
        <f>IFERROR(VLOOKUP(A3245,'asig octubre'!$A$2:$B$442,2,0))</f>
        <v>EC-02</v>
      </c>
      <c r="D3245" s="38">
        <v>45594.86766203704</v>
      </c>
      <c r="E3245" s="36" t="s">
        <v>432</v>
      </c>
      <c r="F3245" s="37" t="str">
        <f t="array" ref="F3245">IFERROR(XLOOKUP(E3245,Operadores!A:A,Operadores!B:B))</f>
        <v>CALPED</v>
      </c>
      <c r="G3245" s="36" t="s">
        <v>72</v>
      </c>
      <c r="H3245" s="39">
        <v>19.38998</v>
      </c>
      <c r="I3245" s="40">
        <v>161.0</v>
      </c>
      <c r="J3245" s="41">
        <f t="shared" si="5"/>
        <v>3121.78678</v>
      </c>
      <c r="K3245" s="37" t="str">
        <f t="array" ref="K3245">IFERROR(XLOOKUP(G3245,'Tipo de carga'!A:A,'Tipo de carga'!B:B))</f>
        <v>Autoabasto</v>
      </c>
      <c r="L3245" s="37">
        <f t="shared" si="2"/>
        <v>44</v>
      </c>
      <c r="M3245" s="37">
        <f t="shared" si="3"/>
        <v>29</v>
      </c>
      <c r="N3245" s="37">
        <f t="shared" si="4"/>
        <v>10</v>
      </c>
      <c r="O3245" s="37" t="str">
        <f t="array" ref="O3245">IFERROR(XLOOKUP(K3245,'Tipo de carga'!B:B,'Tipo de carga'!C:C))</f>
        <v>Diesel</v>
      </c>
    </row>
    <row r="3246">
      <c r="A3246" s="36">
        <v>1896.0</v>
      </c>
      <c r="B3246" s="37" t="str">
        <f>IFERROR(VLOOKUP(A3246,'asig octubre'!$A$2:$C$442,3,0))</f>
        <v>Circuitos</v>
      </c>
      <c r="C3246" s="37" t="str">
        <f>IFERROR(VLOOKUP(A3246,'asig octubre'!$A$2:$B$442,2,0))</f>
        <v>EC-03</v>
      </c>
      <c r="D3246" s="38">
        <v>45594.85747685185</v>
      </c>
      <c r="E3246" s="36" t="s">
        <v>353</v>
      </c>
      <c r="F3246" s="37" t="str">
        <f t="array" ref="F3246">IFERROR(XLOOKUP(E3246,Operadores!A:A,Operadores!B:B))</f>
        <v>CUAALV</v>
      </c>
      <c r="G3246" s="36" t="s">
        <v>72</v>
      </c>
      <c r="H3246" s="39">
        <v>19.38998</v>
      </c>
      <c r="I3246" s="40">
        <v>544.0</v>
      </c>
      <c r="J3246" s="41">
        <f t="shared" si="5"/>
        <v>10548.14912</v>
      </c>
      <c r="K3246" s="37" t="str">
        <f t="array" ref="K3246">IFERROR(XLOOKUP(G3246,'Tipo de carga'!A:A,'Tipo de carga'!B:B))</f>
        <v>Autoabasto</v>
      </c>
      <c r="L3246" s="37">
        <f t="shared" si="2"/>
        <v>44</v>
      </c>
      <c r="M3246" s="37">
        <f t="shared" si="3"/>
        <v>29</v>
      </c>
      <c r="N3246" s="37">
        <f t="shared" si="4"/>
        <v>10</v>
      </c>
      <c r="O3246" s="37" t="str">
        <f t="array" ref="O3246">IFERROR(XLOOKUP(K3246,'Tipo de carga'!B:B,'Tipo de carga'!C:C))</f>
        <v>Diesel</v>
      </c>
    </row>
    <row r="3247">
      <c r="A3247" s="36">
        <v>1880.0</v>
      </c>
      <c r="B3247" s="37" t="str">
        <f>IFERROR(VLOOKUP(A3247,'asig octubre'!$A$2:$C$442,3,0))</f>
        <v>Circuitos</v>
      </c>
      <c r="C3247" s="37" t="str">
        <f>IFERROR(VLOOKUP(A3247,'asig octubre'!$A$2:$B$442,2,0))</f>
        <v>EC-03</v>
      </c>
      <c r="D3247" s="38">
        <v>45594.843090277776</v>
      </c>
      <c r="E3247" s="36" t="s">
        <v>248</v>
      </c>
      <c r="F3247" s="37" t="str">
        <f t="array" ref="F3247">IFERROR(XLOOKUP(E3247,Operadores!A:A,Operadores!B:B))</f>
        <v>CRULE</v>
      </c>
      <c r="G3247" s="36" t="s">
        <v>72</v>
      </c>
      <c r="H3247" s="39">
        <v>19.38998</v>
      </c>
      <c r="I3247" s="40">
        <v>160.0</v>
      </c>
      <c r="J3247" s="41">
        <f t="shared" si="5"/>
        <v>3102.3968</v>
      </c>
      <c r="K3247" s="37" t="str">
        <f t="array" ref="K3247">IFERROR(XLOOKUP(G3247,'Tipo de carga'!A:A,'Tipo de carga'!B:B))</f>
        <v>Autoabasto</v>
      </c>
      <c r="L3247" s="37">
        <f t="shared" si="2"/>
        <v>44</v>
      </c>
      <c r="M3247" s="37">
        <f t="shared" si="3"/>
        <v>29</v>
      </c>
      <c r="N3247" s="37">
        <f t="shared" si="4"/>
        <v>10</v>
      </c>
      <c r="O3247" s="37" t="str">
        <f t="array" ref="O3247">IFERROR(XLOOKUP(K3247,'Tipo de carga'!B:B,'Tipo de carga'!C:C))</f>
        <v>Diesel</v>
      </c>
    </row>
    <row r="3248">
      <c r="A3248" s="36">
        <v>1861.0</v>
      </c>
      <c r="B3248" s="37" t="str">
        <f>IFERROR(VLOOKUP(A3248,'asig octubre'!$A$2:$C$442,3,0))</f>
        <v>Pilgrims Tepo</v>
      </c>
      <c r="C3248" s="37" t="str">
        <f>IFERROR(VLOOKUP(A3248,'asig octubre'!$A$2:$B$442,2,0))</f>
        <v>EC-02</v>
      </c>
      <c r="D3248" s="38">
        <v>45594.83719907407</v>
      </c>
      <c r="E3248" s="36" t="s">
        <v>215</v>
      </c>
      <c r="F3248" s="37" t="str">
        <f t="array" ref="F3248">IFERROR(XLOOKUP(E3248,Operadores!A:A,Operadores!B:B))</f>
        <v>GARJUA</v>
      </c>
      <c r="G3248" s="36" t="s">
        <v>72</v>
      </c>
      <c r="H3248" s="39">
        <v>19.38998</v>
      </c>
      <c r="I3248" s="40">
        <v>243.0</v>
      </c>
      <c r="J3248" s="41">
        <f t="shared" si="5"/>
        <v>4711.76514</v>
      </c>
      <c r="K3248" s="37" t="str">
        <f t="array" ref="K3248">IFERROR(XLOOKUP(G3248,'Tipo de carga'!A:A,'Tipo de carga'!B:B))</f>
        <v>Autoabasto</v>
      </c>
      <c r="L3248" s="37">
        <f t="shared" si="2"/>
        <v>44</v>
      </c>
      <c r="M3248" s="37">
        <f t="shared" si="3"/>
        <v>29</v>
      </c>
      <c r="N3248" s="37">
        <f t="shared" si="4"/>
        <v>10</v>
      </c>
      <c r="O3248" s="37" t="str">
        <f t="array" ref="O3248">IFERROR(XLOOKUP(K3248,'Tipo de carga'!B:B,'Tipo de carga'!C:C))</f>
        <v>Diesel</v>
      </c>
    </row>
    <row r="3249">
      <c r="A3249" s="36">
        <v>1960.0</v>
      </c>
      <c r="B3249" s="37" t="str">
        <f>IFERROR(VLOOKUP(A3249,'asig octubre'!$A$2:$C$442,3,0))</f>
        <v>MeLi asignado SD</v>
      </c>
      <c r="C3249" s="37" t="str">
        <f>IFERROR(VLOOKUP(A3249,'asig octubre'!$A$2:$B$442,2,0))</f>
        <v>EC-05</v>
      </c>
      <c r="D3249" s="38">
        <v>45594.82438657407</v>
      </c>
      <c r="E3249" s="36" t="s">
        <v>367</v>
      </c>
      <c r="F3249" s="37" t="str">
        <f t="array" ref="F3249">IFERROR(XLOOKUP(E3249,Operadores!A:A,Operadores!B:B))</f>
        <v>ALTJOS</v>
      </c>
      <c r="G3249" s="36" t="s">
        <v>72</v>
      </c>
      <c r="H3249" s="39">
        <v>19.38998</v>
      </c>
      <c r="I3249" s="40">
        <v>360.0</v>
      </c>
      <c r="J3249" s="41">
        <f t="shared" si="5"/>
        <v>6980.3928</v>
      </c>
      <c r="K3249" s="37" t="str">
        <f t="array" ref="K3249">IFERROR(XLOOKUP(G3249,'Tipo de carga'!A:A,'Tipo de carga'!B:B))</f>
        <v>Autoabasto</v>
      </c>
      <c r="L3249" s="37">
        <f t="shared" si="2"/>
        <v>44</v>
      </c>
      <c r="M3249" s="37">
        <f t="shared" si="3"/>
        <v>29</v>
      </c>
      <c r="N3249" s="37">
        <f t="shared" si="4"/>
        <v>10</v>
      </c>
      <c r="O3249" s="37" t="str">
        <f t="array" ref="O3249">IFERROR(XLOOKUP(K3249,'Tipo de carga'!B:B,'Tipo de carga'!C:C))</f>
        <v>Diesel</v>
      </c>
    </row>
    <row r="3250">
      <c r="A3250" s="36">
        <v>1957.0</v>
      </c>
      <c r="B3250" s="37" t="str">
        <f>IFERROR(VLOOKUP(A3250,'asig octubre'!$A$2:$C$442,3,0))</f>
        <v>MeLi asignado SD</v>
      </c>
      <c r="C3250" s="37" t="str">
        <f>IFERROR(VLOOKUP(A3250,'asig octubre'!$A$2:$B$442,2,0))</f>
        <v>EC-05</v>
      </c>
      <c r="D3250" s="38">
        <v>45594.810277777775</v>
      </c>
      <c r="E3250" s="36" t="s">
        <v>217</v>
      </c>
      <c r="F3250" s="37" t="str">
        <f t="array" ref="F3250">IFERROR(XLOOKUP(E3250,Operadores!A:A,Operadores!B:B))</f>
        <v>HERFRA</v>
      </c>
      <c r="G3250" s="36" t="s">
        <v>72</v>
      </c>
      <c r="H3250" s="39">
        <v>19.38998</v>
      </c>
      <c r="I3250" s="40">
        <v>724.0</v>
      </c>
      <c r="J3250" s="41">
        <f t="shared" si="5"/>
        <v>14038.34552</v>
      </c>
      <c r="K3250" s="37" t="str">
        <f t="array" ref="K3250">IFERROR(XLOOKUP(G3250,'Tipo de carga'!A:A,'Tipo de carga'!B:B))</f>
        <v>Autoabasto</v>
      </c>
      <c r="L3250" s="37">
        <f t="shared" si="2"/>
        <v>44</v>
      </c>
      <c r="M3250" s="37">
        <f t="shared" si="3"/>
        <v>29</v>
      </c>
      <c r="N3250" s="37">
        <f t="shared" si="4"/>
        <v>10</v>
      </c>
      <c r="O3250" s="37" t="str">
        <f t="array" ref="O3250">IFERROR(XLOOKUP(K3250,'Tipo de carga'!B:B,'Tipo de carga'!C:C))</f>
        <v>Diesel</v>
      </c>
    </row>
    <row r="3251">
      <c r="A3251" s="36">
        <v>1689.0</v>
      </c>
      <c r="B3251" s="37" t="str">
        <f>IFERROR(VLOOKUP(A3251,'asig octubre'!$A$2:$C$442,3,0))</f>
        <v>Pilgrims Tepo</v>
      </c>
      <c r="C3251" s="37" t="str">
        <f>IFERROR(VLOOKUP(A3251,'asig octubre'!$A$2:$B$442,2,0))</f>
        <v>EC-02</v>
      </c>
      <c r="D3251" s="38">
        <v>45594.79325231481</v>
      </c>
      <c r="E3251" s="36" t="s">
        <v>214</v>
      </c>
      <c r="F3251" s="37" t="str">
        <f t="array" ref="F3251">IFERROR(XLOOKUP(E3251,Operadores!A:A,Operadores!B:B))</f>
        <v>OROEDU</v>
      </c>
      <c r="G3251" s="36" t="s">
        <v>72</v>
      </c>
      <c r="H3251" s="39">
        <v>19.38998</v>
      </c>
      <c r="I3251" s="40">
        <v>250.0</v>
      </c>
      <c r="J3251" s="41">
        <f t="shared" si="5"/>
        <v>4847.495</v>
      </c>
      <c r="K3251" s="37" t="str">
        <f t="array" ref="K3251">IFERROR(XLOOKUP(G3251,'Tipo de carga'!A:A,'Tipo de carga'!B:B))</f>
        <v>Autoabasto</v>
      </c>
      <c r="L3251" s="37">
        <f t="shared" si="2"/>
        <v>44</v>
      </c>
      <c r="M3251" s="37">
        <f t="shared" si="3"/>
        <v>29</v>
      </c>
      <c r="N3251" s="37">
        <f t="shared" si="4"/>
        <v>10</v>
      </c>
      <c r="O3251" s="37" t="str">
        <f t="array" ref="O3251">IFERROR(XLOOKUP(K3251,'Tipo de carga'!B:B,'Tipo de carga'!C:C))</f>
        <v>Diesel</v>
      </c>
    </row>
    <row r="3252">
      <c r="A3252" s="36">
        <v>1863.0</v>
      </c>
      <c r="B3252" s="37" t="str">
        <f>IFERROR(VLOOKUP(A3252,'asig octubre'!$A$2:$C$442,3,0))</f>
        <v>Pilgrims Tepo</v>
      </c>
      <c r="C3252" s="37" t="str">
        <f>IFERROR(VLOOKUP(A3252,'asig octubre'!$A$2:$B$442,2,0))</f>
        <v>EC-02</v>
      </c>
      <c r="D3252" s="38">
        <v>45594.782638888886</v>
      </c>
      <c r="E3252" s="36" t="s">
        <v>212</v>
      </c>
      <c r="F3252" s="37" t="str">
        <f t="array" ref="F3252">IFERROR(XLOOKUP(E3252,Operadores!A:A,Operadores!B:B))</f>
        <v>SANJES01</v>
      </c>
      <c r="G3252" s="36" t="s">
        <v>72</v>
      </c>
      <c r="H3252" s="39">
        <v>19.38998</v>
      </c>
      <c r="I3252" s="40">
        <v>117.0</v>
      </c>
      <c r="J3252" s="41">
        <f t="shared" si="5"/>
        <v>2268.62766</v>
      </c>
      <c r="K3252" s="37" t="str">
        <f t="array" ref="K3252">IFERROR(XLOOKUP(G3252,'Tipo de carga'!A:A,'Tipo de carga'!B:B))</f>
        <v>Autoabasto</v>
      </c>
      <c r="L3252" s="37">
        <f t="shared" si="2"/>
        <v>44</v>
      </c>
      <c r="M3252" s="37">
        <f t="shared" si="3"/>
        <v>29</v>
      </c>
      <c r="N3252" s="37">
        <f t="shared" si="4"/>
        <v>10</v>
      </c>
      <c r="O3252" s="37" t="str">
        <f t="array" ref="O3252">IFERROR(XLOOKUP(K3252,'Tipo de carga'!B:B,'Tipo de carga'!C:C))</f>
        <v>Diesel</v>
      </c>
    </row>
    <row r="3253">
      <c r="A3253" s="36">
        <v>1989.0</v>
      </c>
      <c r="B3253" s="37" t="str">
        <f>IFERROR(VLOOKUP(A3253,'asig octubre'!$A$2:$C$442,3,0))</f>
        <v>MeLi asignado SD</v>
      </c>
      <c r="C3253" s="37" t="str">
        <f>IFERROR(VLOOKUP(A3253,'asig octubre'!$A$2:$B$442,2,0))</f>
        <v>EC-05</v>
      </c>
      <c r="D3253" s="38">
        <v>45594.77159722222</v>
      </c>
      <c r="E3253" s="36" t="s">
        <v>220</v>
      </c>
      <c r="F3253" s="37" t="str">
        <f t="array" ref="F3253">IFERROR(XLOOKUP(E3253,Operadores!A:A,Operadores!B:B))</f>
        <v>CARCRI01</v>
      </c>
      <c r="G3253" s="36" t="s">
        <v>72</v>
      </c>
      <c r="H3253" s="39">
        <v>19.38998</v>
      </c>
      <c r="I3253" s="40">
        <v>582.0</v>
      </c>
      <c r="J3253" s="41">
        <f t="shared" si="5"/>
        <v>11284.96836</v>
      </c>
      <c r="K3253" s="37" t="str">
        <f t="array" ref="K3253">IFERROR(XLOOKUP(G3253,'Tipo de carga'!A:A,'Tipo de carga'!B:B))</f>
        <v>Autoabasto</v>
      </c>
      <c r="L3253" s="37">
        <f t="shared" si="2"/>
        <v>44</v>
      </c>
      <c r="M3253" s="37">
        <f t="shared" si="3"/>
        <v>29</v>
      </c>
      <c r="N3253" s="37">
        <f t="shared" si="4"/>
        <v>10</v>
      </c>
      <c r="O3253" s="37" t="str">
        <f t="array" ref="O3253">IFERROR(XLOOKUP(K3253,'Tipo de carga'!B:B,'Tipo de carga'!C:C))</f>
        <v>Diesel</v>
      </c>
    </row>
    <row r="3254">
      <c r="A3254" s="36">
        <v>1697.0</v>
      </c>
      <c r="B3254" s="37" t="str">
        <f>IFERROR(VLOOKUP(A3254,'asig octubre'!$A$2:$C$442,3,0))</f>
        <v>Pilgrims Tepo</v>
      </c>
      <c r="C3254" s="37" t="str">
        <f>IFERROR(VLOOKUP(A3254,'asig octubre'!$A$2:$B$442,2,0))</f>
        <v>EC-02</v>
      </c>
      <c r="D3254" s="38">
        <v>45594.757881944446</v>
      </c>
      <c r="E3254" s="36" t="s">
        <v>230</v>
      </c>
      <c r="F3254" s="37" t="str">
        <f t="array" ref="F3254">IFERROR(XLOOKUP(E3254,Operadores!A:A,Operadores!B:B))</f>
        <v>DELJOS</v>
      </c>
      <c r="G3254" s="36" t="s">
        <v>72</v>
      </c>
      <c r="H3254" s="39">
        <v>19.38998</v>
      </c>
      <c r="I3254" s="40">
        <v>244.0</v>
      </c>
      <c r="J3254" s="41">
        <f t="shared" si="5"/>
        <v>4731.15512</v>
      </c>
      <c r="K3254" s="37" t="str">
        <f t="array" ref="K3254">IFERROR(XLOOKUP(G3254,'Tipo de carga'!A:A,'Tipo de carga'!B:B))</f>
        <v>Autoabasto</v>
      </c>
      <c r="L3254" s="37">
        <f t="shared" si="2"/>
        <v>44</v>
      </c>
      <c r="M3254" s="37">
        <f t="shared" si="3"/>
        <v>29</v>
      </c>
      <c r="N3254" s="37">
        <f t="shared" si="4"/>
        <v>10</v>
      </c>
      <c r="O3254" s="37" t="str">
        <f t="array" ref="O3254">IFERROR(XLOOKUP(K3254,'Tipo de carga'!B:B,'Tipo de carga'!C:C))</f>
        <v>Diesel</v>
      </c>
    </row>
    <row r="3255">
      <c r="A3255" s="36">
        <v>1795.0</v>
      </c>
      <c r="B3255" s="37" t="str">
        <f>IFERROR(VLOOKUP(A3255,'asig octubre'!$A$2:$C$442,3,0))</f>
        <v>Pilgrims Tepo</v>
      </c>
      <c r="C3255" s="37" t="str">
        <f>IFERROR(VLOOKUP(A3255,'asig octubre'!$A$2:$B$442,2,0))</f>
        <v>EC-02</v>
      </c>
      <c r="D3255" s="38">
        <v>45594.75111111111</v>
      </c>
      <c r="E3255" s="36" t="s">
        <v>219</v>
      </c>
      <c r="F3255" s="37" t="str">
        <f t="array" ref="F3255">IFERROR(XLOOKUP(E3255,Operadores!A:A,Operadores!B:B))</f>
        <v>MAREVA</v>
      </c>
      <c r="G3255" s="36" t="s">
        <v>72</v>
      </c>
      <c r="H3255" s="39">
        <v>19.38998</v>
      </c>
      <c r="I3255" s="40">
        <v>20.0</v>
      </c>
      <c r="J3255" s="41">
        <f t="shared" si="5"/>
        <v>387.7996</v>
      </c>
      <c r="K3255" s="37" t="str">
        <f t="array" ref="K3255">IFERROR(XLOOKUP(G3255,'Tipo de carga'!A:A,'Tipo de carga'!B:B))</f>
        <v>Autoabasto</v>
      </c>
      <c r="L3255" s="37">
        <f t="shared" si="2"/>
        <v>44</v>
      </c>
      <c r="M3255" s="37">
        <f t="shared" si="3"/>
        <v>29</v>
      </c>
      <c r="N3255" s="37">
        <f t="shared" si="4"/>
        <v>10</v>
      </c>
      <c r="O3255" s="37" t="str">
        <f t="array" ref="O3255">IFERROR(XLOOKUP(K3255,'Tipo de carga'!B:B,'Tipo de carga'!C:C))</f>
        <v>Diesel</v>
      </c>
    </row>
    <row r="3256">
      <c r="A3256" s="36">
        <v>1839.0</v>
      </c>
      <c r="B3256" s="37" t="str">
        <f>IFERROR(VLOOKUP(A3256,'asig octubre'!$A$2:$C$442,3,0))</f>
        <v>Liverpool Local</v>
      </c>
      <c r="C3256" s="37" t="str">
        <f>IFERROR(VLOOKUP(A3256,'asig octubre'!$A$2:$B$442,2,0))</f>
        <v>EC-01</v>
      </c>
      <c r="D3256" s="38">
        <v>45594.74460648148</v>
      </c>
      <c r="E3256" s="36" t="s">
        <v>491</v>
      </c>
      <c r="F3256" s="37" t="str">
        <f t="array" ref="F3256">IFERROR(XLOOKUP(E3256,Operadores!A:A,Operadores!B:B))</f>
        <v>CABCAR</v>
      </c>
      <c r="G3256" s="36" t="s">
        <v>72</v>
      </c>
      <c r="H3256" s="39">
        <v>19.38998</v>
      </c>
      <c r="I3256" s="40">
        <v>823.0</v>
      </c>
      <c r="J3256" s="41">
        <f t="shared" si="5"/>
        <v>15957.95354</v>
      </c>
      <c r="K3256" s="37" t="str">
        <f t="array" ref="K3256">IFERROR(XLOOKUP(G3256,'Tipo de carga'!A:A,'Tipo de carga'!B:B))</f>
        <v>Autoabasto</v>
      </c>
      <c r="L3256" s="37">
        <f t="shared" si="2"/>
        <v>44</v>
      </c>
      <c r="M3256" s="37">
        <f t="shared" si="3"/>
        <v>29</v>
      </c>
      <c r="N3256" s="37">
        <f t="shared" si="4"/>
        <v>10</v>
      </c>
      <c r="O3256" s="37" t="str">
        <f t="array" ref="O3256">IFERROR(XLOOKUP(K3256,'Tipo de carga'!B:B,'Tipo de carga'!C:C))</f>
        <v>Diesel</v>
      </c>
    </row>
    <row r="3257">
      <c r="A3257" s="36">
        <v>1711.0</v>
      </c>
      <c r="B3257" s="37" t="str">
        <f>IFERROR(VLOOKUP(A3257,'asig octubre'!$A$2:$C$442,3,0))</f>
        <v>Peñafiel Tecamac</v>
      </c>
      <c r="C3257" s="37" t="str">
        <f>IFERROR(VLOOKUP(A3257,'asig octubre'!$A$2:$B$442,2,0))</f>
        <v>EC-02</v>
      </c>
      <c r="D3257" s="38">
        <v>45594.72930555556</v>
      </c>
      <c r="E3257" s="36" t="s">
        <v>203</v>
      </c>
      <c r="F3257" s="37" t="str">
        <f t="array" ref="F3257">IFERROR(XLOOKUP(E3257,Operadores!A:A,Operadores!B:B))</f>
        <v>VALJUA</v>
      </c>
      <c r="G3257" s="36" t="s">
        <v>72</v>
      </c>
      <c r="H3257" s="39">
        <v>19.38998</v>
      </c>
      <c r="I3257" s="40">
        <v>291.0</v>
      </c>
      <c r="J3257" s="41">
        <f t="shared" si="5"/>
        <v>5642.48418</v>
      </c>
      <c r="K3257" s="37" t="str">
        <f t="array" ref="K3257">IFERROR(XLOOKUP(G3257,'Tipo de carga'!A:A,'Tipo de carga'!B:B))</f>
        <v>Autoabasto</v>
      </c>
      <c r="L3257" s="37">
        <f t="shared" si="2"/>
        <v>44</v>
      </c>
      <c r="M3257" s="37">
        <f t="shared" si="3"/>
        <v>29</v>
      </c>
      <c r="N3257" s="37">
        <f t="shared" si="4"/>
        <v>10</v>
      </c>
      <c r="O3257" s="37" t="str">
        <f t="array" ref="O3257">IFERROR(XLOOKUP(K3257,'Tipo de carga'!B:B,'Tipo de carga'!C:C))</f>
        <v>Diesel</v>
      </c>
    </row>
    <row r="3258">
      <c r="A3258" s="36">
        <v>1754.0</v>
      </c>
      <c r="B3258" s="37" t="str">
        <f>IFERROR(VLOOKUP(A3258,'asig octubre'!$A$2:$C$442,3,0))</f>
        <v>Pilgrims Tepo</v>
      </c>
      <c r="C3258" s="37" t="str">
        <f>IFERROR(VLOOKUP(A3258,'asig octubre'!$A$2:$B$442,2,0))</f>
        <v>EC-02</v>
      </c>
      <c r="D3258" s="38">
        <v>45594.71890046296</v>
      </c>
      <c r="E3258" s="36" t="s">
        <v>540</v>
      </c>
      <c r="F3258" s="37" t="str">
        <f t="array" ref="F3258">IFERROR(XLOOKUP(E3258,Operadores!A:A,Operadores!B:B))</f>
        <v>RIVCRI</v>
      </c>
      <c r="G3258" s="36" t="s">
        <v>72</v>
      </c>
      <c r="H3258" s="39">
        <v>19.38998</v>
      </c>
      <c r="I3258" s="40">
        <v>198.0</v>
      </c>
      <c r="J3258" s="41">
        <f t="shared" si="5"/>
        <v>3839.21604</v>
      </c>
      <c r="K3258" s="37" t="str">
        <f t="array" ref="K3258">IFERROR(XLOOKUP(G3258,'Tipo de carga'!A:A,'Tipo de carga'!B:B))</f>
        <v>Autoabasto</v>
      </c>
      <c r="L3258" s="37">
        <f t="shared" si="2"/>
        <v>44</v>
      </c>
      <c r="M3258" s="37">
        <f t="shared" si="3"/>
        <v>29</v>
      </c>
      <c r="N3258" s="37">
        <f t="shared" si="4"/>
        <v>10</v>
      </c>
      <c r="O3258" s="37" t="str">
        <f t="array" ref="O3258">IFERROR(XLOOKUP(K3258,'Tipo de carga'!B:B,'Tipo de carga'!C:C))</f>
        <v>Diesel</v>
      </c>
    </row>
    <row r="3259">
      <c r="A3259" s="36">
        <v>1754.0</v>
      </c>
      <c r="B3259" s="37" t="str">
        <f>IFERROR(VLOOKUP(A3259,'asig octubre'!$A$2:$C$442,3,0))</f>
        <v>Pilgrims Tepo</v>
      </c>
      <c r="C3259" s="37" t="str">
        <f>IFERROR(VLOOKUP(A3259,'asig octubre'!$A$2:$B$442,2,0))</f>
        <v>EC-02</v>
      </c>
      <c r="D3259" s="38">
        <v>45594.709131944444</v>
      </c>
      <c r="E3259" s="36" t="s">
        <v>540</v>
      </c>
      <c r="F3259" s="37" t="str">
        <f t="array" ref="F3259">IFERROR(XLOOKUP(E3259,Operadores!A:A,Operadores!B:B))</f>
        <v>RIVCRI</v>
      </c>
      <c r="G3259" s="36" t="s">
        <v>72</v>
      </c>
      <c r="H3259" s="39">
        <v>19.38998</v>
      </c>
      <c r="I3259" s="40">
        <v>0.0</v>
      </c>
      <c r="J3259" s="41">
        <f t="shared" si="5"/>
        <v>0</v>
      </c>
      <c r="K3259" s="37" t="str">
        <f t="array" ref="K3259">IFERROR(XLOOKUP(G3259,'Tipo de carga'!A:A,'Tipo de carga'!B:B))</f>
        <v>Autoabasto</v>
      </c>
      <c r="L3259" s="37">
        <f t="shared" si="2"/>
        <v>44</v>
      </c>
      <c r="M3259" s="37">
        <f t="shared" si="3"/>
        <v>29</v>
      </c>
      <c r="N3259" s="37">
        <f t="shared" si="4"/>
        <v>10</v>
      </c>
      <c r="O3259" s="37" t="str">
        <f t="array" ref="O3259">IFERROR(XLOOKUP(K3259,'Tipo de carga'!B:B,'Tipo de carga'!C:C))</f>
        <v>Diesel</v>
      </c>
    </row>
    <row r="3260">
      <c r="A3260" s="36">
        <v>1952.0</v>
      </c>
      <c r="B3260" s="37" t="str">
        <f>IFERROR(VLOOKUP(A3260,'asig octubre'!$A$2:$C$442,3,0))</f>
        <v>MeLi asignado SD</v>
      </c>
      <c r="C3260" s="37" t="str">
        <f>IFERROR(VLOOKUP(A3260,'asig octubre'!$A$2:$B$442,2,0))</f>
        <v>EC-05</v>
      </c>
      <c r="D3260" s="38">
        <v>45594.70576388889</v>
      </c>
      <c r="E3260" s="36" t="s">
        <v>462</v>
      </c>
      <c r="F3260" s="37" t="str">
        <f t="array" ref="F3260">IFERROR(XLOOKUP(E3260,Operadores!A:A,Operadores!B:B))</f>
        <v>NAVLUI</v>
      </c>
      <c r="G3260" s="36" t="s">
        <v>72</v>
      </c>
      <c r="H3260" s="39">
        <v>19.38998</v>
      </c>
      <c r="I3260" s="40">
        <v>434.0</v>
      </c>
      <c r="J3260" s="41">
        <f t="shared" si="5"/>
        <v>8415.25132</v>
      </c>
      <c r="K3260" s="37" t="str">
        <f t="array" ref="K3260">IFERROR(XLOOKUP(G3260,'Tipo de carga'!A:A,'Tipo de carga'!B:B))</f>
        <v>Autoabasto</v>
      </c>
      <c r="L3260" s="37">
        <f t="shared" si="2"/>
        <v>44</v>
      </c>
      <c r="M3260" s="37">
        <f t="shared" si="3"/>
        <v>29</v>
      </c>
      <c r="N3260" s="37">
        <f t="shared" si="4"/>
        <v>10</v>
      </c>
      <c r="O3260" s="37" t="str">
        <f t="array" ref="O3260">IFERROR(XLOOKUP(K3260,'Tipo de carga'!B:B,'Tipo de carga'!C:C))</f>
        <v>Diesel</v>
      </c>
    </row>
    <row r="3261">
      <c r="A3261" s="36">
        <v>1695.0</v>
      </c>
      <c r="B3261" s="37" t="str">
        <f>IFERROR(VLOOKUP(A3261,'asig octubre'!$A$2:$C$442,3,0))</f>
        <v>Pilgrims Tepo</v>
      </c>
      <c r="C3261" s="37" t="str">
        <f>IFERROR(VLOOKUP(A3261,'asig octubre'!$A$2:$B$442,2,0))</f>
        <v>EC-02</v>
      </c>
      <c r="D3261" s="38">
        <v>45594.69038194444</v>
      </c>
      <c r="E3261" s="36" t="s">
        <v>222</v>
      </c>
      <c r="F3261" s="37" t="str">
        <f t="array" ref="F3261">IFERROR(XLOOKUP(E3261,Operadores!A:A,Operadores!B:B))</f>
        <v>BOROSC</v>
      </c>
      <c r="G3261" s="36" t="s">
        <v>72</v>
      </c>
      <c r="H3261" s="39">
        <v>19.38998</v>
      </c>
      <c r="I3261" s="40">
        <v>81.0</v>
      </c>
      <c r="J3261" s="41">
        <f t="shared" si="5"/>
        <v>1570.58838</v>
      </c>
      <c r="K3261" s="37" t="str">
        <f t="array" ref="K3261">IFERROR(XLOOKUP(G3261,'Tipo de carga'!A:A,'Tipo de carga'!B:B))</f>
        <v>Autoabasto</v>
      </c>
      <c r="L3261" s="37">
        <f t="shared" si="2"/>
        <v>44</v>
      </c>
      <c r="M3261" s="37">
        <f t="shared" si="3"/>
        <v>29</v>
      </c>
      <c r="N3261" s="37">
        <f t="shared" si="4"/>
        <v>10</v>
      </c>
      <c r="O3261" s="37" t="str">
        <f t="array" ref="O3261">IFERROR(XLOOKUP(K3261,'Tipo de carga'!B:B,'Tipo de carga'!C:C))</f>
        <v>Diesel</v>
      </c>
    </row>
    <row r="3262">
      <c r="A3262" s="36">
        <v>1767.0</v>
      </c>
      <c r="B3262" s="37" t="str">
        <f>IFERROR(VLOOKUP(A3262,'asig octubre'!$A$2:$C$442,3,0))</f>
        <v>Pilgrims Tepo</v>
      </c>
      <c r="C3262" s="37" t="str">
        <f>IFERROR(VLOOKUP(A3262,'asig octubre'!$A$2:$B$442,2,0))</f>
        <v>EC-02</v>
      </c>
      <c r="D3262" s="38">
        <v>45594.68550925926</v>
      </c>
      <c r="E3262" s="36" t="s">
        <v>449</v>
      </c>
      <c r="F3262" s="37" t="str">
        <f t="array" ref="F3262">IFERROR(XLOOKUP(E3262,Operadores!A:A,Operadores!B:B))</f>
        <v>PATRAM</v>
      </c>
      <c r="G3262" s="36" t="s">
        <v>72</v>
      </c>
      <c r="H3262" s="39">
        <v>19.38998</v>
      </c>
      <c r="I3262" s="40">
        <v>225.0</v>
      </c>
      <c r="J3262" s="41">
        <f t="shared" si="5"/>
        <v>4362.7455</v>
      </c>
      <c r="K3262" s="37" t="str">
        <f t="array" ref="K3262">IFERROR(XLOOKUP(G3262,'Tipo de carga'!A:A,'Tipo de carga'!B:B))</f>
        <v>Autoabasto</v>
      </c>
      <c r="L3262" s="37">
        <f t="shared" si="2"/>
        <v>44</v>
      </c>
      <c r="M3262" s="37">
        <f t="shared" si="3"/>
        <v>29</v>
      </c>
      <c r="N3262" s="37">
        <f t="shared" si="4"/>
        <v>10</v>
      </c>
      <c r="O3262" s="37" t="str">
        <f t="array" ref="O3262">IFERROR(XLOOKUP(K3262,'Tipo de carga'!B:B,'Tipo de carga'!C:C))</f>
        <v>Diesel</v>
      </c>
    </row>
    <row r="3263">
      <c r="A3263" s="36">
        <v>1724.0</v>
      </c>
      <c r="B3263" s="37" t="str">
        <f>IFERROR(VLOOKUP(A3263,'asig octubre'!$A$2:$C$442,3,0))</f>
        <v>Liverpool Local</v>
      </c>
      <c r="C3263" s="37" t="str">
        <f>IFERROR(VLOOKUP(A3263,'asig octubre'!$A$2:$B$442,2,0))</f>
        <v>EC-01</v>
      </c>
      <c r="D3263" s="38">
        <v>45594.66855324074</v>
      </c>
      <c r="E3263" s="36" t="s">
        <v>427</v>
      </c>
      <c r="F3263" s="37" t="str">
        <f t="array" ref="F3263">IFERROR(XLOOKUP(E3263,Operadores!A:A,Operadores!B:B))</f>
        <v>REYJA01</v>
      </c>
      <c r="G3263" s="36" t="s">
        <v>72</v>
      </c>
      <c r="H3263" s="39">
        <v>19.38998</v>
      </c>
      <c r="I3263" s="40">
        <v>463.0</v>
      </c>
      <c r="J3263" s="41">
        <f t="shared" si="5"/>
        <v>8977.56074</v>
      </c>
      <c r="K3263" s="37" t="str">
        <f t="array" ref="K3263">IFERROR(XLOOKUP(G3263,'Tipo de carga'!A:A,'Tipo de carga'!B:B))</f>
        <v>Autoabasto</v>
      </c>
      <c r="L3263" s="37">
        <f t="shared" si="2"/>
        <v>44</v>
      </c>
      <c r="M3263" s="37">
        <f t="shared" si="3"/>
        <v>29</v>
      </c>
      <c r="N3263" s="37">
        <f t="shared" si="4"/>
        <v>10</v>
      </c>
      <c r="O3263" s="37" t="str">
        <f t="array" ref="O3263">IFERROR(XLOOKUP(K3263,'Tipo de carga'!B:B,'Tipo de carga'!C:C))</f>
        <v>Diesel</v>
      </c>
    </row>
    <row r="3264">
      <c r="A3264" s="36">
        <v>1795.0</v>
      </c>
      <c r="B3264" s="37" t="str">
        <f>IFERROR(VLOOKUP(A3264,'asig octubre'!$A$2:$C$442,3,0))</f>
        <v>Pilgrims Tepo</v>
      </c>
      <c r="C3264" s="37" t="str">
        <f>IFERROR(VLOOKUP(A3264,'asig octubre'!$A$2:$B$442,2,0))</f>
        <v>EC-02</v>
      </c>
      <c r="D3264" s="38">
        <v>45594.627650462964</v>
      </c>
      <c r="E3264" s="36" t="s">
        <v>219</v>
      </c>
      <c r="F3264" s="37" t="str">
        <f t="array" ref="F3264">IFERROR(XLOOKUP(E3264,Operadores!A:A,Operadores!B:B))</f>
        <v>MAREVA</v>
      </c>
      <c r="G3264" s="36" t="s">
        <v>72</v>
      </c>
      <c r="H3264" s="39">
        <v>19.38998</v>
      </c>
      <c r="I3264" s="40">
        <v>203.0</v>
      </c>
      <c r="J3264" s="41">
        <f t="shared" si="5"/>
        <v>3936.16594</v>
      </c>
      <c r="K3264" s="37" t="str">
        <f t="array" ref="K3264">IFERROR(XLOOKUP(G3264,'Tipo de carga'!A:A,'Tipo de carga'!B:B))</f>
        <v>Autoabasto</v>
      </c>
      <c r="L3264" s="37">
        <f t="shared" si="2"/>
        <v>44</v>
      </c>
      <c r="M3264" s="37">
        <f t="shared" si="3"/>
        <v>29</v>
      </c>
      <c r="N3264" s="37">
        <f t="shared" si="4"/>
        <v>10</v>
      </c>
      <c r="O3264" s="37" t="str">
        <f t="array" ref="O3264">IFERROR(XLOOKUP(K3264,'Tipo de carga'!B:B,'Tipo de carga'!C:C))</f>
        <v>Diesel</v>
      </c>
    </row>
    <row r="3265">
      <c r="A3265" s="36">
        <v>2014.0</v>
      </c>
      <c r="B3265" s="37" t="str">
        <f>IFERROR(VLOOKUP(A3265,'asig octubre'!$A$2:$C$442,3,0))</f>
        <v>MeLi asignado SD</v>
      </c>
      <c r="C3265" s="37" t="str">
        <f>IFERROR(VLOOKUP(A3265,'asig octubre'!$A$2:$B$442,2,0))</f>
        <v>EC-05</v>
      </c>
      <c r="D3265" s="38">
        <v>45594.60104166667</v>
      </c>
      <c r="E3265" s="36" t="s">
        <v>225</v>
      </c>
      <c r="F3265" s="37" t="str">
        <f t="array" ref="F3265">IFERROR(XLOOKUP(E3265,Operadores!A:A,Operadores!B:B))</f>
        <v>MENERNX</v>
      </c>
      <c r="G3265" s="36" t="s">
        <v>72</v>
      </c>
      <c r="H3265" s="39">
        <v>19.38998</v>
      </c>
      <c r="I3265" s="40">
        <v>301.0</v>
      </c>
      <c r="J3265" s="41">
        <f t="shared" si="5"/>
        <v>5836.38398</v>
      </c>
      <c r="K3265" s="37" t="str">
        <f t="array" ref="K3265">IFERROR(XLOOKUP(G3265,'Tipo de carga'!A:A,'Tipo de carga'!B:B))</f>
        <v>Autoabasto</v>
      </c>
      <c r="L3265" s="37">
        <f t="shared" si="2"/>
        <v>44</v>
      </c>
      <c r="M3265" s="37">
        <f t="shared" si="3"/>
        <v>29</v>
      </c>
      <c r="N3265" s="37">
        <f t="shared" si="4"/>
        <v>10</v>
      </c>
      <c r="O3265" s="37" t="str">
        <f t="array" ref="O3265">IFERROR(XLOOKUP(K3265,'Tipo de carga'!B:B,'Tipo de carga'!C:C))</f>
        <v>Diesel</v>
      </c>
    </row>
    <row r="3266">
      <c r="A3266" s="36">
        <v>1964.0</v>
      </c>
      <c r="B3266" s="37" t="str">
        <f>IFERROR(VLOOKUP(A3266,'asig octubre'!$A$2:$C$442,3,0))</f>
        <v>MeLi asignado SD</v>
      </c>
      <c r="C3266" s="37" t="str">
        <f>IFERROR(VLOOKUP(A3266,'asig octubre'!$A$2:$B$442,2,0))</f>
        <v>EC-05</v>
      </c>
      <c r="D3266" s="38">
        <v>45594.58349537037</v>
      </c>
      <c r="E3266" s="36" t="s">
        <v>236</v>
      </c>
      <c r="F3266" s="37" t="str">
        <f t="array" ref="F3266">IFERROR(XLOOKUP(E3266,Operadores!A:A,Operadores!B:B))</f>
        <v>BENOSC</v>
      </c>
      <c r="G3266" s="36" t="s">
        <v>72</v>
      </c>
      <c r="H3266" s="39">
        <v>19.38998</v>
      </c>
      <c r="I3266" s="40">
        <v>352.0</v>
      </c>
      <c r="J3266" s="41">
        <f t="shared" si="5"/>
        <v>6825.27296</v>
      </c>
      <c r="K3266" s="37" t="str">
        <f t="array" ref="K3266">IFERROR(XLOOKUP(G3266,'Tipo de carga'!A:A,'Tipo de carga'!B:B))</f>
        <v>Autoabasto</v>
      </c>
      <c r="L3266" s="37">
        <f t="shared" si="2"/>
        <v>44</v>
      </c>
      <c r="M3266" s="37">
        <f t="shared" si="3"/>
        <v>29</v>
      </c>
      <c r="N3266" s="37">
        <f t="shared" si="4"/>
        <v>10</v>
      </c>
      <c r="O3266" s="37" t="str">
        <f t="array" ref="O3266">IFERROR(XLOOKUP(K3266,'Tipo de carga'!B:B,'Tipo de carga'!C:C))</f>
        <v>Diesel</v>
      </c>
    </row>
    <row r="3267">
      <c r="A3267" s="36">
        <v>2005.0</v>
      </c>
      <c r="B3267" s="37" t="str">
        <f>IFERROR(VLOOKUP(A3267,'asig octubre'!$A$2:$C$442,3,0))</f>
        <v>MeLi Dedicado Merida</v>
      </c>
      <c r="C3267" s="37" t="str">
        <f>IFERROR(VLOOKUP(A3267,'asig octubre'!$A$2:$B$442,2,0))</f>
        <v>EC-05</v>
      </c>
      <c r="D3267" s="38">
        <v>45594.54759259259</v>
      </c>
      <c r="E3267" s="36" t="s">
        <v>399</v>
      </c>
      <c r="F3267" s="37" t="str">
        <f t="array" ref="F3267">IFERROR(XLOOKUP(E3267,Operadores!A:A,Operadores!B:B))</f>
        <v>DOMLEO</v>
      </c>
      <c r="G3267" s="36" t="s">
        <v>72</v>
      </c>
      <c r="H3267" s="39">
        <v>19.38998</v>
      </c>
      <c r="I3267" s="40">
        <v>287.0</v>
      </c>
      <c r="J3267" s="41">
        <f t="shared" si="5"/>
        <v>5564.92426</v>
      </c>
      <c r="K3267" s="37" t="str">
        <f t="array" ref="K3267">IFERROR(XLOOKUP(G3267,'Tipo de carga'!A:A,'Tipo de carga'!B:B))</f>
        <v>Autoabasto</v>
      </c>
      <c r="L3267" s="37">
        <f t="shared" si="2"/>
        <v>44</v>
      </c>
      <c r="M3267" s="37">
        <f t="shared" si="3"/>
        <v>29</v>
      </c>
      <c r="N3267" s="37">
        <f t="shared" si="4"/>
        <v>10</v>
      </c>
      <c r="O3267" s="37" t="str">
        <f t="array" ref="O3267">IFERROR(XLOOKUP(K3267,'Tipo de carga'!B:B,'Tipo de carga'!C:C))</f>
        <v>Diesel</v>
      </c>
    </row>
    <row r="3268">
      <c r="A3268" s="36">
        <v>2023.0</v>
      </c>
      <c r="B3268" s="37" t="str">
        <f>IFERROR(VLOOKUP(A3268,'asig octubre'!$A$2:$C$442,3,0))</f>
        <v>MeLi Asignado TD</v>
      </c>
      <c r="C3268" s="37" t="str">
        <f>IFERROR(VLOOKUP(A3268,'asig octubre'!$A$2:$B$442,2,0))</f>
        <v>EC-05</v>
      </c>
      <c r="D3268" s="38">
        <v>45594.54020833333</v>
      </c>
      <c r="E3268" s="36" t="s">
        <v>327</v>
      </c>
      <c r="F3268" s="37" t="str">
        <f t="array" ref="F3268">IFERROR(XLOOKUP(E3268,Operadores!A:A,Operadores!B:B))</f>
        <v>ESCSAU</v>
      </c>
      <c r="G3268" s="36" t="s">
        <v>72</v>
      </c>
      <c r="H3268" s="39">
        <v>19.38998</v>
      </c>
      <c r="I3268" s="40">
        <v>620.0</v>
      </c>
      <c r="J3268" s="41">
        <f t="shared" si="5"/>
        <v>12021.7876</v>
      </c>
      <c r="K3268" s="37" t="str">
        <f t="array" ref="K3268">IFERROR(XLOOKUP(G3268,'Tipo de carga'!A:A,'Tipo de carga'!B:B))</f>
        <v>Autoabasto</v>
      </c>
      <c r="L3268" s="37">
        <f t="shared" si="2"/>
        <v>44</v>
      </c>
      <c r="M3268" s="37">
        <f t="shared" si="3"/>
        <v>29</v>
      </c>
      <c r="N3268" s="37">
        <f t="shared" si="4"/>
        <v>10</v>
      </c>
      <c r="O3268" s="37" t="str">
        <f t="array" ref="O3268">IFERROR(XLOOKUP(K3268,'Tipo de carga'!B:B,'Tipo de carga'!C:C))</f>
        <v>Diesel</v>
      </c>
    </row>
    <row r="3269">
      <c r="A3269" s="36">
        <v>1809.0</v>
      </c>
      <c r="B3269" s="37" t="str">
        <f>IFERROR(VLOOKUP(A3269,'asig octubre'!$A$2:$C$442,3,0))</f>
        <v>Full Liver</v>
      </c>
      <c r="C3269" s="37" t="str">
        <f>IFERROR(VLOOKUP(A3269,'asig octubre'!$A$2:$B$442,2,0))</f>
        <v>EC-01</v>
      </c>
      <c r="D3269" s="38">
        <v>45594.52034722222</v>
      </c>
      <c r="E3269" s="36" t="s">
        <v>253</v>
      </c>
      <c r="F3269" s="37" t="str">
        <f t="array" ref="F3269">IFERROR(XLOOKUP(E3269,Operadores!A:A,Operadores!B:B))</f>
        <v>MARFRA</v>
      </c>
      <c r="G3269" s="36" t="s">
        <v>72</v>
      </c>
      <c r="H3269" s="39">
        <v>19.38998</v>
      </c>
      <c r="I3269" s="40">
        <v>753.0</v>
      </c>
      <c r="J3269" s="41">
        <f t="shared" si="5"/>
        <v>14600.65494</v>
      </c>
      <c r="K3269" s="37" t="str">
        <f t="array" ref="K3269">IFERROR(XLOOKUP(G3269,'Tipo de carga'!A:A,'Tipo de carga'!B:B))</f>
        <v>Autoabasto</v>
      </c>
      <c r="L3269" s="37">
        <f t="shared" si="2"/>
        <v>44</v>
      </c>
      <c r="M3269" s="37">
        <f t="shared" si="3"/>
        <v>29</v>
      </c>
      <c r="N3269" s="37">
        <f t="shared" si="4"/>
        <v>10</v>
      </c>
      <c r="O3269" s="37" t="str">
        <f t="array" ref="O3269">IFERROR(XLOOKUP(K3269,'Tipo de carga'!B:B,'Tipo de carga'!C:C))</f>
        <v>Diesel</v>
      </c>
    </row>
    <row r="3270">
      <c r="A3270" s="36">
        <v>1838.0</v>
      </c>
      <c r="B3270" s="37" t="str">
        <f>IFERROR(VLOOKUP(A3270,'asig octubre'!$A$2:$C$442,3,0))</f>
        <v>Liverpool Local</v>
      </c>
      <c r="C3270" s="37" t="str">
        <f>IFERROR(VLOOKUP(A3270,'asig octubre'!$A$2:$B$442,2,0))</f>
        <v>EC-01</v>
      </c>
      <c r="D3270" s="38">
        <v>45594.50040509259</v>
      </c>
      <c r="E3270" s="36" t="s">
        <v>383</v>
      </c>
      <c r="F3270" s="37" t="str">
        <f t="array" ref="F3270">IFERROR(XLOOKUP(E3270,Operadores!A:A,Operadores!B:B))</f>
        <v>CARCRI</v>
      </c>
      <c r="G3270" s="36" t="s">
        <v>72</v>
      </c>
      <c r="H3270" s="39">
        <v>19.38998</v>
      </c>
      <c r="I3270" s="40">
        <v>725.0</v>
      </c>
      <c r="J3270" s="41">
        <f t="shared" si="5"/>
        <v>14057.7355</v>
      </c>
      <c r="K3270" s="37" t="str">
        <f t="array" ref="K3270">IFERROR(XLOOKUP(G3270,'Tipo de carga'!A:A,'Tipo de carga'!B:B))</f>
        <v>Autoabasto</v>
      </c>
      <c r="L3270" s="37">
        <f t="shared" si="2"/>
        <v>44</v>
      </c>
      <c r="M3270" s="37">
        <f t="shared" si="3"/>
        <v>29</v>
      </c>
      <c r="N3270" s="37">
        <f t="shared" si="4"/>
        <v>10</v>
      </c>
      <c r="O3270" s="37" t="str">
        <f t="array" ref="O3270">IFERROR(XLOOKUP(K3270,'Tipo de carga'!B:B,'Tipo de carga'!C:C))</f>
        <v>Diesel</v>
      </c>
    </row>
    <row r="3271">
      <c r="A3271" s="36">
        <v>1988.0</v>
      </c>
      <c r="B3271" s="37" t="str">
        <f>IFERROR(VLOOKUP(A3271,'asig octubre'!$A$2:$C$442,3,0))</f>
        <v>MeLi asignado SD</v>
      </c>
      <c r="C3271" s="37" t="str">
        <f>IFERROR(VLOOKUP(A3271,'asig octubre'!$A$2:$B$442,2,0))</f>
        <v>EC-05</v>
      </c>
      <c r="D3271" s="38">
        <v>45594.46994212963</v>
      </c>
      <c r="E3271" s="36" t="s">
        <v>404</v>
      </c>
      <c r="F3271" s="37" t="str">
        <f t="array" ref="F3271">IFERROR(XLOOKUP(E3271,Operadores!A:A,Operadores!B:B))</f>
        <v>CHAJOE</v>
      </c>
      <c r="G3271" s="36" t="s">
        <v>72</v>
      </c>
      <c r="H3271" s="39">
        <v>19.38998</v>
      </c>
      <c r="I3271" s="40">
        <v>340.0</v>
      </c>
      <c r="J3271" s="41">
        <f t="shared" si="5"/>
        <v>6592.5932</v>
      </c>
      <c r="K3271" s="37" t="str">
        <f t="array" ref="K3271">IFERROR(XLOOKUP(G3271,'Tipo de carga'!A:A,'Tipo de carga'!B:B))</f>
        <v>Autoabasto</v>
      </c>
      <c r="L3271" s="37">
        <f t="shared" si="2"/>
        <v>44</v>
      </c>
      <c r="M3271" s="37">
        <f t="shared" si="3"/>
        <v>29</v>
      </c>
      <c r="N3271" s="37">
        <f t="shared" si="4"/>
        <v>10</v>
      </c>
      <c r="O3271" s="37" t="str">
        <f t="array" ref="O3271">IFERROR(XLOOKUP(K3271,'Tipo de carga'!B:B,'Tipo de carga'!C:C))</f>
        <v>Diesel</v>
      </c>
    </row>
    <row r="3272">
      <c r="A3272" s="36">
        <v>1774.0</v>
      </c>
      <c r="B3272" s="37" t="str">
        <f>IFERROR(VLOOKUP(A3272,'asig octubre'!$A$2:$C$442,3,0))</f>
        <v>PISA Gdl</v>
      </c>
      <c r="C3272" s="37" t="str">
        <f>IFERROR(VLOOKUP(A3272,'asig octubre'!$A$2:$B$442,2,0))</f>
        <v>EC-06</v>
      </c>
      <c r="D3272" s="38">
        <v>45594.458333333336</v>
      </c>
      <c r="E3272" s="36" t="s">
        <v>267</v>
      </c>
      <c r="F3272" s="37" t="str">
        <f t="array" ref="F3272">IFERROR(XLOOKUP(E3272,Operadores!A:A,Operadores!B:B))</f>
        <v>LOPEDU</v>
      </c>
      <c r="G3272" s="36" t="s">
        <v>72</v>
      </c>
      <c r="H3272" s="39">
        <v>19.38998</v>
      </c>
      <c r="I3272" s="40">
        <v>469.0</v>
      </c>
      <c r="J3272" s="41">
        <f t="shared" si="5"/>
        <v>9093.90062</v>
      </c>
      <c r="K3272" s="37" t="str">
        <f t="array" ref="K3272">IFERROR(XLOOKUP(G3272,'Tipo de carga'!A:A,'Tipo de carga'!B:B))</f>
        <v>Autoabasto</v>
      </c>
      <c r="L3272" s="37">
        <f t="shared" si="2"/>
        <v>44</v>
      </c>
      <c r="M3272" s="37">
        <f t="shared" si="3"/>
        <v>29</v>
      </c>
      <c r="N3272" s="37">
        <f t="shared" si="4"/>
        <v>10</v>
      </c>
      <c r="O3272" s="37" t="str">
        <f t="array" ref="O3272">IFERROR(XLOOKUP(K3272,'Tipo de carga'!B:B,'Tipo de carga'!C:C))</f>
        <v>Diesel</v>
      </c>
    </row>
    <row r="3273">
      <c r="A3273" s="36">
        <v>1855.0</v>
      </c>
      <c r="B3273" s="37" t="str">
        <f>IFERROR(VLOOKUP(A3273,'asig octubre'!$A$2:$C$442,3,0))</f>
        <v>Circuitos</v>
      </c>
      <c r="C3273" s="37" t="str">
        <f>IFERROR(VLOOKUP(A3273,'asig octubre'!$A$2:$B$442,2,0))</f>
        <v>EC-03</v>
      </c>
      <c r="D3273" s="38">
        <v>45594.448587962965</v>
      </c>
      <c r="E3273" s="36" t="s">
        <v>328</v>
      </c>
      <c r="F3273" s="37" t="str">
        <f t="array" ref="F3273">IFERROR(XLOOKUP(E3273,Operadores!A:A,Operadores!B:B))</f>
        <v>REYPED</v>
      </c>
      <c r="G3273" s="36" t="s">
        <v>72</v>
      </c>
      <c r="H3273" s="39">
        <v>19.38998</v>
      </c>
      <c r="I3273" s="40">
        <v>691.0</v>
      </c>
      <c r="J3273" s="41">
        <f t="shared" si="5"/>
        <v>13398.47618</v>
      </c>
      <c r="K3273" s="37" t="str">
        <f t="array" ref="K3273">IFERROR(XLOOKUP(G3273,'Tipo de carga'!A:A,'Tipo de carga'!B:B))</f>
        <v>Autoabasto</v>
      </c>
      <c r="L3273" s="37">
        <f t="shared" si="2"/>
        <v>44</v>
      </c>
      <c r="M3273" s="37">
        <f t="shared" si="3"/>
        <v>29</v>
      </c>
      <c r="N3273" s="37">
        <f t="shared" si="4"/>
        <v>10</v>
      </c>
      <c r="O3273" s="37" t="str">
        <f t="array" ref="O3273">IFERROR(XLOOKUP(K3273,'Tipo de carga'!B:B,'Tipo de carga'!C:C))</f>
        <v>Diesel</v>
      </c>
    </row>
    <row r="3274">
      <c r="A3274" s="36">
        <v>2003.0</v>
      </c>
      <c r="B3274" s="37" t="str">
        <f>IFERROR(VLOOKUP(A3274,'asig octubre'!$A$2:$C$442,3,0))</f>
        <v>MeLi asignado SD</v>
      </c>
      <c r="C3274" s="37" t="str">
        <f>IFERROR(VLOOKUP(A3274,'asig octubre'!$A$2:$B$442,2,0))</f>
        <v>EC-05</v>
      </c>
      <c r="D3274" s="38">
        <v>45594.427094907405</v>
      </c>
      <c r="E3274" s="36" t="s">
        <v>371</v>
      </c>
      <c r="F3274" s="37" t="str">
        <f t="array" ref="F3274">IFERROR(XLOOKUP(E3274,Operadores!A:A,Operadores!B:B))</f>
        <v>MEDJOS01</v>
      </c>
      <c r="G3274" s="36" t="s">
        <v>72</v>
      </c>
      <c r="H3274" s="39">
        <v>19.38998</v>
      </c>
      <c r="I3274" s="40">
        <v>326.0</v>
      </c>
      <c r="J3274" s="41">
        <f t="shared" si="5"/>
        <v>6321.13348</v>
      </c>
      <c r="K3274" s="37" t="str">
        <f t="array" ref="K3274">IFERROR(XLOOKUP(G3274,'Tipo de carga'!A:A,'Tipo de carga'!B:B))</f>
        <v>Autoabasto</v>
      </c>
      <c r="L3274" s="37">
        <f t="shared" si="2"/>
        <v>44</v>
      </c>
      <c r="M3274" s="37">
        <f t="shared" si="3"/>
        <v>29</v>
      </c>
      <c r="N3274" s="37">
        <f t="shared" si="4"/>
        <v>10</v>
      </c>
      <c r="O3274" s="37" t="str">
        <f t="array" ref="O3274">IFERROR(XLOOKUP(K3274,'Tipo de carga'!B:B,'Tipo de carga'!C:C))</f>
        <v>Diesel</v>
      </c>
    </row>
    <row r="3275">
      <c r="A3275" s="36">
        <v>1751.0</v>
      </c>
      <c r="B3275" s="37" t="str">
        <f>IFERROR(VLOOKUP(A3275,'asig octubre'!$A$2:$C$442,3,0))</f>
        <v>Liverpool Local</v>
      </c>
      <c r="C3275" s="37" t="str">
        <f>IFERROR(VLOOKUP(A3275,'asig octubre'!$A$2:$B$442,2,0))</f>
        <v>EC-01</v>
      </c>
      <c r="D3275" s="38">
        <v>45594.416446759256</v>
      </c>
      <c r="E3275" s="36" t="s">
        <v>340</v>
      </c>
      <c r="F3275" s="37" t="str">
        <f t="array" ref="F3275">IFERROR(XLOOKUP(E3275,Operadores!A:A,Operadores!B:B))</f>
        <v>VELJU</v>
      </c>
      <c r="G3275" s="36" t="s">
        <v>72</v>
      </c>
      <c r="H3275" s="39">
        <v>19.38998</v>
      </c>
      <c r="I3275" s="40">
        <v>328.0</v>
      </c>
      <c r="J3275" s="41">
        <f t="shared" si="5"/>
        <v>6359.91344</v>
      </c>
      <c r="K3275" s="37" t="str">
        <f t="array" ref="K3275">IFERROR(XLOOKUP(G3275,'Tipo de carga'!A:A,'Tipo de carga'!B:B))</f>
        <v>Autoabasto</v>
      </c>
      <c r="L3275" s="37">
        <f t="shared" si="2"/>
        <v>44</v>
      </c>
      <c r="M3275" s="37">
        <f t="shared" si="3"/>
        <v>29</v>
      </c>
      <c r="N3275" s="37">
        <f t="shared" si="4"/>
        <v>10</v>
      </c>
      <c r="O3275" s="37" t="str">
        <f t="array" ref="O3275">IFERROR(XLOOKUP(K3275,'Tipo de carga'!B:B,'Tipo de carga'!C:C))</f>
        <v>Diesel</v>
      </c>
    </row>
    <row r="3276">
      <c r="A3276" s="36">
        <v>1999.0</v>
      </c>
      <c r="B3276" s="37" t="str">
        <f>IFERROR(VLOOKUP(A3276,'asig octubre'!$A$2:$C$442,3,0))</f>
        <v>MeLi Dedicado Merida</v>
      </c>
      <c r="C3276" s="37" t="str">
        <f>IFERROR(VLOOKUP(A3276,'asig octubre'!$A$2:$B$442,2,0))</f>
        <v>EC-05</v>
      </c>
      <c r="D3276" s="38">
        <v>45594.40479166667</v>
      </c>
      <c r="E3276" s="36" t="s">
        <v>543</v>
      </c>
      <c r="F3276" s="37" t="str">
        <f t="array" ref="F3276">IFERROR(XLOOKUP(E3276,Operadores!A:A,Operadores!B:B))</f>
        <v>CAMJOS</v>
      </c>
      <c r="G3276" s="36" t="s">
        <v>72</v>
      </c>
      <c r="H3276" s="39">
        <v>19.38998</v>
      </c>
      <c r="I3276" s="40">
        <v>333.0</v>
      </c>
      <c r="J3276" s="41">
        <f t="shared" si="5"/>
        <v>6456.86334</v>
      </c>
      <c r="K3276" s="37" t="str">
        <f t="array" ref="K3276">IFERROR(XLOOKUP(G3276,'Tipo de carga'!A:A,'Tipo de carga'!B:B))</f>
        <v>Autoabasto</v>
      </c>
      <c r="L3276" s="37">
        <f t="shared" si="2"/>
        <v>44</v>
      </c>
      <c r="M3276" s="37">
        <f t="shared" si="3"/>
        <v>29</v>
      </c>
      <c r="N3276" s="37">
        <f t="shared" si="4"/>
        <v>10</v>
      </c>
      <c r="O3276" s="37" t="str">
        <f t="array" ref="O3276">IFERROR(XLOOKUP(K3276,'Tipo de carga'!B:B,'Tipo de carga'!C:C))</f>
        <v>Diesel</v>
      </c>
    </row>
    <row r="3277">
      <c r="A3277" s="36">
        <v>1894.0</v>
      </c>
      <c r="B3277" s="37" t="str">
        <f>IFERROR(VLOOKUP(A3277,'asig octubre'!$A$2:$C$442,3,0))</f>
        <v>Pipas</v>
      </c>
      <c r="C3277" s="37" t="str">
        <f>IFERROR(VLOOKUP(A3277,'asig octubre'!$A$2:$B$442,2,0))</f>
        <v>EC-02</v>
      </c>
      <c r="D3277" s="38">
        <v>45594.34239583334</v>
      </c>
      <c r="E3277" s="36" t="s">
        <v>403</v>
      </c>
      <c r="F3277" s="37" t="str">
        <f t="array" ref="F3277">IFERROR(XLOOKUP(E3277,Operadores!A:A,Operadores!B:B))</f>
        <v>LOPJU</v>
      </c>
      <c r="G3277" s="36" t="s">
        <v>72</v>
      </c>
      <c r="H3277" s="39">
        <v>19.38998</v>
      </c>
      <c r="I3277" s="40">
        <v>320.0</v>
      </c>
      <c r="J3277" s="41">
        <f t="shared" si="5"/>
        <v>6204.7936</v>
      </c>
      <c r="K3277" s="37" t="str">
        <f t="array" ref="K3277">IFERROR(XLOOKUP(G3277,'Tipo de carga'!A:A,'Tipo de carga'!B:B))</f>
        <v>Autoabasto</v>
      </c>
      <c r="L3277" s="37">
        <f t="shared" si="2"/>
        <v>44</v>
      </c>
      <c r="M3277" s="37">
        <f t="shared" si="3"/>
        <v>29</v>
      </c>
      <c r="N3277" s="37">
        <f t="shared" si="4"/>
        <v>10</v>
      </c>
      <c r="O3277" s="37" t="str">
        <f t="array" ref="O3277">IFERROR(XLOOKUP(K3277,'Tipo de carga'!B:B,'Tipo de carga'!C:C))</f>
        <v>Diesel</v>
      </c>
    </row>
    <row r="3278">
      <c r="A3278" s="36">
        <v>1934.0</v>
      </c>
      <c r="B3278" s="37" t="str">
        <f>IFERROR(VLOOKUP(A3278,'asig octubre'!$A$2:$C$442,3,0))</f>
        <v>Circuitos</v>
      </c>
      <c r="C3278" s="37" t="str">
        <f>IFERROR(VLOOKUP(A3278,'asig octubre'!$A$2:$B$442,2,0))</f>
        <v>EC-03</v>
      </c>
      <c r="D3278" s="38">
        <v>45594.30017361111</v>
      </c>
      <c r="E3278" s="36" t="s">
        <v>272</v>
      </c>
      <c r="F3278" s="37" t="str">
        <f t="array" ref="F3278">IFERROR(XLOOKUP(E3278,Operadores!A:A,Operadores!B:B))</f>
        <v>AVIEN</v>
      </c>
      <c r="G3278" s="36" t="s">
        <v>72</v>
      </c>
      <c r="H3278" s="39">
        <v>19.38998</v>
      </c>
      <c r="I3278" s="40">
        <v>348.0</v>
      </c>
      <c r="J3278" s="41">
        <f t="shared" si="5"/>
        <v>6747.71304</v>
      </c>
      <c r="K3278" s="37" t="str">
        <f t="array" ref="K3278">IFERROR(XLOOKUP(G3278,'Tipo de carga'!A:A,'Tipo de carga'!B:B))</f>
        <v>Autoabasto</v>
      </c>
      <c r="L3278" s="37">
        <f t="shared" si="2"/>
        <v>44</v>
      </c>
      <c r="M3278" s="37">
        <f t="shared" si="3"/>
        <v>29</v>
      </c>
      <c r="N3278" s="37">
        <f t="shared" si="4"/>
        <v>10</v>
      </c>
      <c r="O3278" s="37" t="str">
        <f t="array" ref="O3278">IFERROR(XLOOKUP(K3278,'Tipo de carga'!B:B,'Tipo de carga'!C:C))</f>
        <v>Diesel</v>
      </c>
    </row>
    <row r="3279">
      <c r="A3279" s="36">
        <v>1833.0</v>
      </c>
      <c r="B3279" s="37" t="str">
        <f>IFERROR(VLOOKUP(A3279,'asig octubre'!$A$2:$C$442,3,0))</f>
        <v>Liverpool Local</v>
      </c>
      <c r="C3279" s="37" t="str">
        <f>IFERROR(VLOOKUP(A3279,'asig octubre'!$A$2:$B$442,2,0))</f>
        <v>EC-01</v>
      </c>
      <c r="D3279" s="38">
        <v>45594.26689814815</v>
      </c>
      <c r="E3279" s="36" t="s">
        <v>174</v>
      </c>
      <c r="F3279" s="37" t="str">
        <f t="array" ref="F3279">IFERROR(XLOOKUP(E3279,Operadores!A:A,Operadores!B:B))</f>
        <v>SANROD</v>
      </c>
      <c r="G3279" s="36" t="s">
        <v>72</v>
      </c>
      <c r="H3279" s="39">
        <v>19.38998</v>
      </c>
      <c r="I3279" s="40">
        <v>688.0</v>
      </c>
      <c r="J3279" s="41">
        <f t="shared" si="5"/>
        <v>13340.30624</v>
      </c>
      <c r="K3279" s="37" t="str">
        <f t="array" ref="K3279">IFERROR(XLOOKUP(G3279,'Tipo de carga'!A:A,'Tipo de carga'!B:B))</f>
        <v>Autoabasto</v>
      </c>
      <c r="L3279" s="37">
        <f t="shared" si="2"/>
        <v>44</v>
      </c>
      <c r="M3279" s="37">
        <f t="shared" si="3"/>
        <v>29</v>
      </c>
      <c r="N3279" s="37">
        <f t="shared" si="4"/>
        <v>10</v>
      </c>
      <c r="O3279" s="37" t="str">
        <f t="array" ref="O3279">IFERROR(XLOOKUP(K3279,'Tipo de carga'!B:B,'Tipo de carga'!C:C))</f>
        <v>Diesel</v>
      </c>
    </row>
    <row r="3280">
      <c r="A3280" s="36">
        <v>1760.0</v>
      </c>
      <c r="B3280" s="37" t="str">
        <f>IFERROR(VLOOKUP(A3280,'asig octubre'!$A$2:$C$442,3,0))</f>
        <v>Pipas</v>
      </c>
      <c r="C3280" s="37" t="str">
        <f>IFERROR(VLOOKUP(A3280,'asig octubre'!$A$2:$B$442,2,0))</f>
        <v>EC-02</v>
      </c>
      <c r="D3280" s="38">
        <v>45594.22556712963</v>
      </c>
      <c r="E3280" s="36" t="s">
        <v>154</v>
      </c>
      <c r="F3280" s="37" t="str">
        <f t="array" ref="F3280">IFERROR(XLOOKUP(E3280,Operadores!A:A,Operadores!B:B))</f>
        <v>MARJO08</v>
      </c>
      <c r="G3280" s="36" t="s">
        <v>72</v>
      </c>
      <c r="H3280" s="39">
        <v>19.38998</v>
      </c>
      <c r="I3280" s="40">
        <v>201.0</v>
      </c>
      <c r="J3280" s="41">
        <f t="shared" si="5"/>
        <v>3897.38598</v>
      </c>
      <c r="K3280" s="37" t="str">
        <f t="array" ref="K3280">IFERROR(XLOOKUP(G3280,'Tipo de carga'!A:A,'Tipo de carga'!B:B))</f>
        <v>Autoabasto</v>
      </c>
      <c r="L3280" s="37">
        <f t="shared" si="2"/>
        <v>44</v>
      </c>
      <c r="M3280" s="37">
        <f t="shared" si="3"/>
        <v>29</v>
      </c>
      <c r="N3280" s="37">
        <f t="shared" si="4"/>
        <v>10</v>
      </c>
      <c r="O3280" s="37" t="str">
        <f t="array" ref="O3280">IFERROR(XLOOKUP(K3280,'Tipo de carga'!B:B,'Tipo de carga'!C:C))</f>
        <v>Diesel</v>
      </c>
    </row>
    <row r="3281">
      <c r="A3281" s="36">
        <v>1979.0</v>
      </c>
      <c r="B3281" s="37" t="str">
        <f>IFERROR(VLOOKUP(A3281,'asig octubre'!$A$2:$C$442,3,0))</f>
        <v>MeLi asignado SD</v>
      </c>
      <c r="C3281" s="37" t="str">
        <f>IFERROR(VLOOKUP(A3281,'asig octubre'!$A$2:$B$442,2,0))</f>
        <v>EC-05</v>
      </c>
      <c r="D3281" s="38">
        <v>45594.22011574074</v>
      </c>
      <c r="E3281" s="36" t="s">
        <v>370</v>
      </c>
      <c r="F3281" s="37" t="str">
        <f t="array" ref="F3281">IFERROR(XLOOKUP(E3281,Operadores!A:A,Operadores!B:B))</f>
        <v>GALODI</v>
      </c>
      <c r="G3281" s="36" t="s">
        <v>72</v>
      </c>
      <c r="H3281" s="39">
        <v>19.38998</v>
      </c>
      <c r="I3281" s="40">
        <v>873.0</v>
      </c>
      <c r="J3281" s="41">
        <f t="shared" si="5"/>
        <v>16927.45254</v>
      </c>
      <c r="K3281" s="37" t="str">
        <f t="array" ref="K3281">IFERROR(XLOOKUP(G3281,'Tipo de carga'!A:A,'Tipo de carga'!B:B))</f>
        <v>Autoabasto</v>
      </c>
      <c r="L3281" s="37">
        <f t="shared" si="2"/>
        <v>44</v>
      </c>
      <c r="M3281" s="37">
        <f t="shared" si="3"/>
        <v>29</v>
      </c>
      <c r="N3281" s="37">
        <f t="shared" si="4"/>
        <v>10</v>
      </c>
      <c r="O3281" s="37" t="str">
        <f t="array" ref="O3281">IFERROR(XLOOKUP(K3281,'Tipo de carga'!B:B,'Tipo de carga'!C:C))</f>
        <v>Diesel</v>
      </c>
    </row>
    <row r="3282">
      <c r="A3282" s="36">
        <v>1965.0</v>
      </c>
      <c r="B3282" s="37" t="str">
        <f>IFERROR(VLOOKUP(A3282,'asig octubre'!$A$2:$C$442,3,0))</f>
        <v>Circuitos</v>
      </c>
      <c r="C3282" s="37" t="str">
        <f>IFERROR(VLOOKUP(A3282,'asig octubre'!$A$2:$B$442,2,0))</f>
        <v>EC-03</v>
      </c>
      <c r="D3282" s="38">
        <v>45594.174791666665</v>
      </c>
      <c r="E3282" s="36" t="s">
        <v>181</v>
      </c>
      <c r="F3282" s="37" t="str">
        <f t="array" ref="F3282">IFERROR(XLOOKUP(E3282,Operadores!A:A,Operadores!B:B))</f>
        <v>BREISR</v>
      </c>
      <c r="G3282" s="36" t="s">
        <v>72</v>
      </c>
      <c r="H3282" s="39">
        <v>19.38998</v>
      </c>
      <c r="I3282" s="40">
        <v>350.0</v>
      </c>
      <c r="J3282" s="41">
        <f t="shared" si="5"/>
        <v>6786.493</v>
      </c>
      <c r="K3282" s="37" t="str">
        <f t="array" ref="K3282">IFERROR(XLOOKUP(G3282,'Tipo de carga'!A:A,'Tipo de carga'!B:B))</f>
        <v>Autoabasto</v>
      </c>
      <c r="L3282" s="37">
        <f t="shared" si="2"/>
        <v>44</v>
      </c>
      <c r="M3282" s="37">
        <f t="shared" si="3"/>
        <v>29</v>
      </c>
      <c r="N3282" s="37">
        <f t="shared" si="4"/>
        <v>10</v>
      </c>
      <c r="O3282" s="37" t="str">
        <f t="array" ref="O3282">IFERROR(XLOOKUP(K3282,'Tipo de carga'!B:B,'Tipo de carga'!C:C))</f>
        <v>Diesel</v>
      </c>
    </row>
    <row r="3283">
      <c r="A3283" s="36">
        <v>1731.0</v>
      </c>
      <c r="B3283" s="37" t="str">
        <f>IFERROR(VLOOKUP(A3283,'asig octubre'!$A$2:$C$442,3,0))</f>
        <v>Pilgrims Tepo</v>
      </c>
      <c r="C3283" s="37" t="str">
        <f>IFERROR(VLOOKUP(A3283,'asig octubre'!$A$2:$B$442,2,0))</f>
        <v>EC-02</v>
      </c>
      <c r="D3283" s="38">
        <v>45594.148206018515</v>
      </c>
      <c r="E3283" s="36" t="s">
        <v>419</v>
      </c>
      <c r="F3283" s="37" t="str">
        <f t="array" ref="F3283">IFERROR(XLOOKUP(E3283,Operadores!A:A,Operadores!B:B))</f>
        <v>ROSGIL</v>
      </c>
      <c r="G3283" s="36" t="s">
        <v>72</v>
      </c>
      <c r="H3283" s="39">
        <v>19.38998</v>
      </c>
      <c r="I3283" s="40">
        <v>164.0</v>
      </c>
      <c r="J3283" s="41">
        <f t="shared" si="5"/>
        <v>3179.95672</v>
      </c>
      <c r="K3283" s="37" t="str">
        <f t="array" ref="K3283">IFERROR(XLOOKUP(G3283,'Tipo de carga'!A:A,'Tipo de carga'!B:B))</f>
        <v>Autoabasto</v>
      </c>
      <c r="L3283" s="37">
        <f t="shared" si="2"/>
        <v>44</v>
      </c>
      <c r="M3283" s="37">
        <f t="shared" si="3"/>
        <v>29</v>
      </c>
      <c r="N3283" s="37">
        <f t="shared" si="4"/>
        <v>10</v>
      </c>
      <c r="O3283" s="37" t="str">
        <f t="array" ref="O3283">IFERROR(XLOOKUP(K3283,'Tipo de carga'!B:B,'Tipo de carga'!C:C))</f>
        <v>Diesel</v>
      </c>
    </row>
    <row r="3284">
      <c r="A3284" s="36">
        <v>1955.0</v>
      </c>
      <c r="B3284" s="37" t="str">
        <f>IFERROR(VLOOKUP(A3284,'asig octubre'!$A$2:$C$442,3,0))</f>
        <v>Circuitos</v>
      </c>
      <c r="C3284" s="37" t="str">
        <f>IFERROR(VLOOKUP(A3284,'asig octubre'!$A$2:$B$442,2,0))</f>
        <v>EC-03</v>
      </c>
      <c r="D3284" s="38">
        <v>45594.13251157408</v>
      </c>
      <c r="E3284" s="36" t="s">
        <v>205</v>
      </c>
      <c r="F3284" s="37" t="str">
        <f t="array" ref="F3284">IFERROR(XLOOKUP(E3284,Operadores!A:A,Operadores!B:B))</f>
        <v>MOZPEDX</v>
      </c>
      <c r="G3284" s="36" t="s">
        <v>72</v>
      </c>
      <c r="H3284" s="39">
        <v>19.38998</v>
      </c>
      <c r="I3284" s="40">
        <v>608.0</v>
      </c>
      <c r="J3284" s="41">
        <f t="shared" si="5"/>
        <v>11789.10784</v>
      </c>
      <c r="K3284" s="37" t="str">
        <f t="array" ref="K3284">IFERROR(XLOOKUP(G3284,'Tipo de carga'!A:A,'Tipo de carga'!B:B))</f>
        <v>Autoabasto</v>
      </c>
      <c r="L3284" s="37">
        <f t="shared" si="2"/>
        <v>44</v>
      </c>
      <c r="M3284" s="37">
        <f t="shared" si="3"/>
        <v>29</v>
      </c>
      <c r="N3284" s="37">
        <f t="shared" si="4"/>
        <v>10</v>
      </c>
      <c r="O3284" s="37" t="str">
        <f t="array" ref="O3284">IFERROR(XLOOKUP(K3284,'Tipo de carga'!B:B,'Tipo de carga'!C:C))</f>
        <v>Diesel</v>
      </c>
    </row>
    <row r="3285">
      <c r="A3285" s="36">
        <v>1758.0</v>
      </c>
      <c r="B3285" s="37" t="str">
        <f>IFERROR(VLOOKUP(A3285,'asig octubre'!$A$2:$C$442,3,0))</f>
        <v>Wm Full</v>
      </c>
      <c r="C3285" s="37" t="str">
        <f>IFERROR(VLOOKUP(A3285,'asig octubre'!$A$2:$B$442,2,0))</f>
        <v>EC-08</v>
      </c>
      <c r="D3285" s="38">
        <v>45594.12122685185</v>
      </c>
      <c r="E3285" s="36" t="s">
        <v>296</v>
      </c>
      <c r="F3285" s="37" t="str">
        <f t="array" ref="F3285">IFERROR(XLOOKUP(E3285,Operadores!A:A,Operadores!B:B))</f>
        <v>PINGUA</v>
      </c>
      <c r="G3285" s="36" t="s">
        <v>72</v>
      </c>
      <c r="H3285" s="39">
        <v>19.38998</v>
      </c>
      <c r="I3285" s="40">
        <v>317.0</v>
      </c>
      <c r="J3285" s="41">
        <f t="shared" si="5"/>
        <v>6146.62366</v>
      </c>
      <c r="K3285" s="37" t="str">
        <f t="array" ref="K3285">IFERROR(XLOOKUP(G3285,'Tipo de carga'!A:A,'Tipo de carga'!B:B))</f>
        <v>Autoabasto</v>
      </c>
      <c r="L3285" s="37">
        <f t="shared" si="2"/>
        <v>44</v>
      </c>
      <c r="M3285" s="37">
        <f t="shared" si="3"/>
        <v>29</v>
      </c>
      <c r="N3285" s="37">
        <f t="shared" si="4"/>
        <v>10</v>
      </c>
      <c r="O3285" s="37" t="str">
        <f t="array" ref="O3285">IFERROR(XLOOKUP(K3285,'Tipo de carga'!B:B,'Tipo de carga'!C:C))</f>
        <v>Diesel</v>
      </c>
    </row>
    <row r="3286">
      <c r="A3286" s="36">
        <v>2047.0</v>
      </c>
      <c r="B3286" s="37" t="str">
        <f>IFERROR(VLOOKUP(A3286,'asig octubre'!$A$2:$C$442,3,0))</f>
        <v>Liverpool Local</v>
      </c>
      <c r="C3286" s="37" t="str">
        <f>IFERROR(VLOOKUP(A3286,'asig octubre'!$A$2:$B$442,2,0))</f>
        <v>EC-01</v>
      </c>
      <c r="D3286" s="38">
        <v>45594.10193287037</v>
      </c>
      <c r="E3286" s="36" t="s">
        <v>189</v>
      </c>
      <c r="F3286" s="37" t="str">
        <f t="array" ref="F3286">IFERROR(XLOOKUP(E3286,Operadores!A:A,Operadores!B:B))</f>
        <v>ORTROB</v>
      </c>
      <c r="G3286" s="36" t="s">
        <v>72</v>
      </c>
      <c r="H3286" s="39">
        <v>19.38998</v>
      </c>
      <c r="I3286" s="40">
        <v>560.0</v>
      </c>
      <c r="J3286" s="41">
        <f t="shared" si="5"/>
        <v>10858.3888</v>
      </c>
      <c r="K3286" s="37" t="str">
        <f t="array" ref="K3286">IFERROR(XLOOKUP(G3286,'Tipo de carga'!A:A,'Tipo de carga'!B:B))</f>
        <v>Autoabasto</v>
      </c>
      <c r="L3286" s="37">
        <f t="shared" si="2"/>
        <v>44</v>
      </c>
      <c r="M3286" s="37">
        <f t="shared" si="3"/>
        <v>29</v>
      </c>
      <c r="N3286" s="37">
        <f t="shared" si="4"/>
        <v>10</v>
      </c>
      <c r="O3286" s="37" t="str">
        <f t="array" ref="O3286">IFERROR(XLOOKUP(K3286,'Tipo de carga'!B:B,'Tipo de carga'!C:C))</f>
        <v>Diesel</v>
      </c>
    </row>
    <row r="3287">
      <c r="A3287" s="36">
        <v>1628.0</v>
      </c>
      <c r="B3287" s="37" t="str">
        <f>IFERROR(VLOOKUP(A3287,'asig octubre'!$A$2:$C$442,3,0))</f>
        <v>Liverpool Local</v>
      </c>
      <c r="C3287" s="37" t="str">
        <f>IFERROR(VLOOKUP(A3287,'asig octubre'!$A$2:$B$442,2,0))</f>
        <v>EC-01</v>
      </c>
      <c r="D3287" s="38">
        <v>45594.081342592595</v>
      </c>
      <c r="E3287" s="36" t="s">
        <v>483</v>
      </c>
      <c r="F3287" s="37" t="str">
        <f t="array" ref="F3287">IFERROR(XLOOKUP(E3287,Operadores!A:A,Operadores!B:B))</f>
        <v>REYRUB</v>
      </c>
      <c r="G3287" s="36" t="s">
        <v>72</v>
      </c>
      <c r="H3287" s="39">
        <v>19.38998</v>
      </c>
      <c r="I3287" s="40">
        <v>443.0</v>
      </c>
      <c r="J3287" s="41">
        <f t="shared" si="5"/>
        <v>8589.76114</v>
      </c>
      <c r="K3287" s="37" t="str">
        <f t="array" ref="K3287">IFERROR(XLOOKUP(G3287,'Tipo de carga'!A:A,'Tipo de carga'!B:B))</f>
        <v>Autoabasto</v>
      </c>
      <c r="L3287" s="37">
        <f t="shared" si="2"/>
        <v>44</v>
      </c>
      <c r="M3287" s="37">
        <f t="shared" si="3"/>
        <v>29</v>
      </c>
      <c r="N3287" s="37">
        <f t="shared" si="4"/>
        <v>10</v>
      </c>
      <c r="O3287" s="37" t="str">
        <f t="array" ref="O3287">IFERROR(XLOOKUP(K3287,'Tipo de carga'!B:B,'Tipo de carga'!C:C))</f>
        <v>Diesel</v>
      </c>
    </row>
    <row r="3288">
      <c r="A3288" s="36">
        <v>2004.0</v>
      </c>
      <c r="B3288" s="37" t="str">
        <f>IFERROR(VLOOKUP(A3288,'asig octubre'!$A$2:$C$442,3,0))</f>
        <v>MeLi asignado SD</v>
      </c>
      <c r="C3288" s="37" t="str">
        <f>IFERROR(VLOOKUP(A3288,'asig octubre'!$A$2:$B$442,2,0))</f>
        <v>EC-05</v>
      </c>
      <c r="D3288" s="38">
        <v>45594.052303240744</v>
      </c>
      <c r="E3288" s="36" t="s">
        <v>175</v>
      </c>
      <c r="F3288" s="37" t="str">
        <f t="array" ref="F3288">IFERROR(XLOOKUP(E3288,Operadores!A:A,Operadores!B:B))</f>
        <v>PERRIC</v>
      </c>
      <c r="G3288" s="36" t="s">
        <v>72</v>
      </c>
      <c r="H3288" s="39">
        <v>19.38998</v>
      </c>
      <c r="I3288" s="40">
        <v>181.0</v>
      </c>
      <c r="J3288" s="41">
        <f t="shared" si="5"/>
        <v>3509.58638</v>
      </c>
      <c r="K3288" s="37" t="str">
        <f t="array" ref="K3288">IFERROR(XLOOKUP(G3288,'Tipo de carga'!A:A,'Tipo de carga'!B:B))</f>
        <v>Autoabasto</v>
      </c>
      <c r="L3288" s="37">
        <f t="shared" si="2"/>
        <v>44</v>
      </c>
      <c r="M3288" s="37">
        <f t="shared" si="3"/>
        <v>29</v>
      </c>
      <c r="N3288" s="37">
        <f t="shared" si="4"/>
        <v>10</v>
      </c>
      <c r="O3288" s="37" t="str">
        <f t="array" ref="O3288">IFERROR(XLOOKUP(K3288,'Tipo de carga'!B:B,'Tipo de carga'!C:C))</f>
        <v>Diesel</v>
      </c>
    </row>
    <row r="3289">
      <c r="A3289" s="36">
        <v>1761.0</v>
      </c>
      <c r="B3289" s="37" t="str">
        <f>IFERROR(VLOOKUP(A3289,'asig octubre'!$A$2:$C$442,3,0))</f>
        <v>Wm Full</v>
      </c>
      <c r="C3289" s="37" t="str">
        <f>IFERROR(VLOOKUP(A3289,'asig octubre'!$A$2:$B$442,2,0))</f>
        <v>EC-08</v>
      </c>
      <c r="D3289" s="38">
        <v>45594.04311342593</v>
      </c>
      <c r="E3289" s="36" t="s">
        <v>278</v>
      </c>
      <c r="F3289" s="37" t="str">
        <f t="array" ref="F3289">IFERROR(XLOOKUP(E3289,Operadores!A:A,Operadores!B:B))</f>
        <v>RAMBAR</v>
      </c>
      <c r="G3289" s="36" t="s">
        <v>72</v>
      </c>
      <c r="H3289" s="39">
        <v>19.38998</v>
      </c>
      <c r="I3289" s="40">
        <v>340.0</v>
      </c>
      <c r="J3289" s="41">
        <f t="shared" si="5"/>
        <v>6592.5932</v>
      </c>
      <c r="K3289" s="37" t="str">
        <f t="array" ref="K3289">IFERROR(XLOOKUP(G3289,'Tipo de carga'!A:A,'Tipo de carga'!B:B))</f>
        <v>Autoabasto</v>
      </c>
      <c r="L3289" s="37">
        <f t="shared" si="2"/>
        <v>44</v>
      </c>
      <c r="M3289" s="37">
        <f t="shared" si="3"/>
        <v>29</v>
      </c>
      <c r="N3289" s="37">
        <f t="shared" si="4"/>
        <v>10</v>
      </c>
      <c r="O3289" s="37" t="str">
        <f t="array" ref="O3289">IFERROR(XLOOKUP(K3289,'Tipo de carga'!B:B,'Tipo de carga'!C:C))</f>
        <v>Diesel</v>
      </c>
    </row>
    <row r="3290">
      <c r="A3290" s="36">
        <v>1983.0</v>
      </c>
      <c r="B3290" s="37" t="str">
        <f>IFERROR(VLOOKUP(A3290,'asig octubre'!$A$2:$C$442,3,0))</f>
        <v>MeLi Dedicado TD</v>
      </c>
      <c r="C3290" s="37" t="str">
        <f>IFERROR(VLOOKUP(A3290,'asig octubre'!$A$2:$B$442,2,0))</f>
        <v>EC-05</v>
      </c>
      <c r="D3290" s="38">
        <v>45594.03</v>
      </c>
      <c r="E3290" s="36" t="s">
        <v>239</v>
      </c>
      <c r="F3290" s="37" t="str">
        <f t="array" ref="F3290">IFERROR(XLOOKUP(E3290,Operadores!A:A,Operadores!B:B))</f>
        <v>BONAR</v>
      </c>
      <c r="G3290" s="36" t="s">
        <v>72</v>
      </c>
      <c r="H3290" s="39">
        <v>19.38998</v>
      </c>
      <c r="I3290" s="40">
        <v>750.0</v>
      </c>
      <c r="J3290" s="41">
        <f t="shared" si="5"/>
        <v>14542.485</v>
      </c>
      <c r="K3290" s="37" t="str">
        <f t="array" ref="K3290">IFERROR(XLOOKUP(G3290,'Tipo de carga'!A:A,'Tipo de carga'!B:B))</f>
        <v>Autoabasto</v>
      </c>
      <c r="L3290" s="37">
        <f t="shared" si="2"/>
        <v>44</v>
      </c>
      <c r="M3290" s="37">
        <f t="shared" si="3"/>
        <v>29</v>
      </c>
      <c r="N3290" s="37">
        <f t="shared" si="4"/>
        <v>10</v>
      </c>
      <c r="O3290" s="37" t="str">
        <f t="array" ref="O3290">IFERROR(XLOOKUP(K3290,'Tipo de carga'!B:B,'Tipo de carga'!C:C))</f>
        <v>Diesel</v>
      </c>
    </row>
    <row r="3291">
      <c r="A3291" s="36">
        <v>1857.0</v>
      </c>
      <c r="B3291" s="37" t="str">
        <f>IFERROR(VLOOKUP(A3291,'asig octubre'!$A$2:$C$442,3,0))</f>
        <v>Pipas</v>
      </c>
      <c r="C3291" s="37" t="str">
        <f>IFERROR(VLOOKUP(A3291,'asig octubre'!$A$2:$B$442,2,0))</f>
        <v>EC-02</v>
      </c>
      <c r="D3291" s="38">
        <v>45594.006689814814</v>
      </c>
      <c r="E3291" s="36" t="s">
        <v>43</v>
      </c>
      <c r="F3291" s="37" t="str">
        <f t="array" ref="F3291">IFERROR(XLOOKUP(E3291,Operadores!A:A,Operadores!B:B))</f>
        <v>HERJU01</v>
      </c>
      <c r="G3291" s="36" t="s">
        <v>72</v>
      </c>
      <c r="H3291" s="39">
        <v>19.38998</v>
      </c>
      <c r="I3291" s="40">
        <v>210.0</v>
      </c>
      <c r="J3291" s="41">
        <f t="shared" si="5"/>
        <v>4071.8958</v>
      </c>
      <c r="K3291" s="37" t="str">
        <f t="array" ref="K3291">IFERROR(XLOOKUP(G3291,'Tipo de carga'!A:A,'Tipo de carga'!B:B))</f>
        <v>Autoabasto</v>
      </c>
      <c r="L3291" s="37">
        <f t="shared" si="2"/>
        <v>44</v>
      </c>
      <c r="M3291" s="37">
        <f t="shared" si="3"/>
        <v>29</v>
      </c>
      <c r="N3291" s="37">
        <f t="shared" si="4"/>
        <v>10</v>
      </c>
      <c r="O3291" s="37" t="str">
        <f t="array" ref="O3291">IFERROR(XLOOKUP(K3291,'Tipo de carga'!B:B,'Tipo de carga'!C:C))</f>
        <v>Diesel</v>
      </c>
    </row>
    <row r="3292">
      <c r="A3292" s="36">
        <v>1975.0</v>
      </c>
      <c r="B3292" s="37" t="str">
        <f>IFERROR(VLOOKUP(A3292,'asig octubre'!$A$2:$C$442,3,0))</f>
        <v>Sayer Sencillo</v>
      </c>
      <c r="C3292" s="37" t="str">
        <f>IFERROR(VLOOKUP(A3292,'asig octubre'!$A$2:$B$442,2,0))</f>
        <v>EC-04</v>
      </c>
      <c r="D3292" s="38">
        <v>45594.89084490741</v>
      </c>
      <c r="E3292" s="36" t="s">
        <v>266</v>
      </c>
      <c r="F3292" s="37" t="str">
        <f t="array" ref="F3292">IFERROR(XLOOKUP(E3292,Operadores!A:A,Operadores!B:B))</f>
        <v>HERROB</v>
      </c>
      <c r="G3292" s="36" t="s">
        <v>19</v>
      </c>
      <c r="H3292" s="39">
        <v>19.41584</v>
      </c>
      <c r="I3292" s="40">
        <v>740.0</v>
      </c>
      <c r="J3292" s="41">
        <f t="shared" si="5"/>
        <v>14367.7216</v>
      </c>
      <c r="K3292" s="37" t="str">
        <f t="array" ref="K3292">IFERROR(XLOOKUP(G3292,'Tipo de carga'!A:A,'Tipo de carga'!B:B))</f>
        <v>Autoabasto</v>
      </c>
      <c r="L3292" s="37">
        <f t="shared" si="2"/>
        <v>44</v>
      </c>
      <c r="M3292" s="37">
        <f t="shared" si="3"/>
        <v>29</v>
      </c>
      <c r="N3292" s="37">
        <f t="shared" si="4"/>
        <v>10</v>
      </c>
      <c r="O3292" s="37" t="str">
        <f t="array" ref="O3292">IFERROR(XLOOKUP(K3292,'Tipo de carga'!B:B,'Tipo de carga'!C:C))</f>
        <v>Diesel</v>
      </c>
    </row>
    <row r="3293">
      <c r="A3293" s="36">
        <v>309.0</v>
      </c>
      <c r="B3293" s="37" t="str">
        <f>IFERROR(VLOOKUP(A3293,'asig octubre'!$A$2:$C$442,3,0))</f>
        <v>Sayer Thorton</v>
      </c>
      <c r="C3293" s="37" t="str">
        <f>IFERROR(VLOOKUP(A3293,'asig octubre'!$A$2:$B$442,2,0))</f>
        <v>EC-04</v>
      </c>
      <c r="D3293" s="38">
        <v>45594.86246527778</v>
      </c>
      <c r="E3293" s="36" t="s">
        <v>264</v>
      </c>
      <c r="F3293" s="37" t="str">
        <f t="array" ref="F3293">IFERROR(XLOOKUP(E3293,Operadores!A:A,Operadores!B:B))</f>
        <v>REVELI</v>
      </c>
      <c r="G3293" s="36" t="s">
        <v>19</v>
      </c>
      <c r="H3293" s="39">
        <v>19.41584</v>
      </c>
      <c r="I3293" s="40">
        <v>270.0</v>
      </c>
      <c r="J3293" s="41">
        <f t="shared" si="5"/>
        <v>5242.2768</v>
      </c>
      <c r="K3293" s="37" t="str">
        <f t="array" ref="K3293">IFERROR(XLOOKUP(G3293,'Tipo de carga'!A:A,'Tipo de carga'!B:B))</f>
        <v>Autoabasto</v>
      </c>
      <c r="L3293" s="37">
        <f t="shared" si="2"/>
        <v>44</v>
      </c>
      <c r="M3293" s="37">
        <f t="shared" si="3"/>
        <v>29</v>
      </c>
      <c r="N3293" s="37">
        <f t="shared" si="4"/>
        <v>10</v>
      </c>
      <c r="O3293" s="37" t="str">
        <f t="array" ref="O3293">IFERROR(XLOOKUP(K3293,'Tipo de carga'!B:B,'Tipo de carga'!C:C))</f>
        <v>Diesel</v>
      </c>
    </row>
    <row r="3294">
      <c r="A3294" s="36">
        <v>1787.0</v>
      </c>
      <c r="B3294" s="37" t="str">
        <f>IFERROR(VLOOKUP(A3294,'asig octubre'!$A$2:$C$442,3,0))</f>
        <v>Sayer Sencillo</v>
      </c>
      <c r="C3294" s="37" t="str">
        <f>IFERROR(VLOOKUP(A3294,'asig octubre'!$A$2:$B$442,2,0))</f>
        <v>EC-04</v>
      </c>
      <c r="D3294" s="38">
        <v>45594.84434027778</v>
      </c>
      <c r="E3294" s="36" t="s">
        <v>392</v>
      </c>
      <c r="F3294" s="37" t="str">
        <f t="array" ref="F3294">IFERROR(XLOOKUP(E3294,Operadores!A:A,Operadores!B:B))</f>
        <v>MUÑGER</v>
      </c>
      <c r="G3294" s="36" t="s">
        <v>19</v>
      </c>
      <c r="H3294" s="39">
        <v>19.41584</v>
      </c>
      <c r="I3294" s="40">
        <v>530.0</v>
      </c>
      <c r="J3294" s="41">
        <f t="shared" si="5"/>
        <v>10290.3952</v>
      </c>
      <c r="K3294" s="37" t="str">
        <f t="array" ref="K3294">IFERROR(XLOOKUP(G3294,'Tipo de carga'!A:A,'Tipo de carga'!B:B))</f>
        <v>Autoabasto</v>
      </c>
      <c r="L3294" s="37">
        <f t="shared" si="2"/>
        <v>44</v>
      </c>
      <c r="M3294" s="37">
        <f t="shared" si="3"/>
        <v>29</v>
      </c>
      <c r="N3294" s="37">
        <f t="shared" si="4"/>
        <v>10</v>
      </c>
      <c r="O3294" s="37" t="str">
        <f t="array" ref="O3294">IFERROR(XLOOKUP(K3294,'Tipo de carga'!B:B,'Tipo de carga'!C:C))</f>
        <v>Diesel</v>
      </c>
    </row>
    <row r="3295">
      <c r="A3295" s="36">
        <v>1712.0</v>
      </c>
      <c r="B3295" s="37" t="str">
        <f>IFERROR(VLOOKUP(A3295,'asig octubre'!$A$2:$C$442,3,0))</f>
        <v>Sayer Sencillo</v>
      </c>
      <c r="C3295" s="37" t="str">
        <f>IFERROR(VLOOKUP(A3295,'asig octubre'!$A$2:$B$442,2,0))</f>
        <v>EC-04</v>
      </c>
      <c r="D3295" s="38">
        <v>45594.819131944445</v>
      </c>
      <c r="E3295" s="36" t="s">
        <v>465</v>
      </c>
      <c r="F3295" s="37" t="str">
        <f t="array" ref="F3295">IFERROR(XLOOKUP(E3295,Operadores!A:A,Operadores!B:B))</f>
        <v>SANMAN</v>
      </c>
      <c r="G3295" s="36" t="s">
        <v>19</v>
      </c>
      <c r="H3295" s="39">
        <v>19.41584</v>
      </c>
      <c r="I3295" s="40">
        <v>476.0</v>
      </c>
      <c r="J3295" s="41">
        <f t="shared" si="5"/>
        <v>9241.93984</v>
      </c>
      <c r="K3295" s="37" t="str">
        <f t="array" ref="K3295">IFERROR(XLOOKUP(G3295,'Tipo de carga'!A:A,'Tipo de carga'!B:B))</f>
        <v>Autoabasto</v>
      </c>
      <c r="L3295" s="37">
        <f t="shared" si="2"/>
        <v>44</v>
      </c>
      <c r="M3295" s="37">
        <f t="shared" si="3"/>
        <v>29</v>
      </c>
      <c r="N3295" s="37">
        <f t="shared" si="4"/>
        <v>10</v>
      </c>
      <c r="O3295" s="37" t="str">
        <f t="array" ref="O3295">IFERROR(XLOOKUP(K3295,'Tipo de carga'!B:B,'Tipo de carga'!C:C))</f>
        <v>Diesel</v>
      </c>
    </row>
    <row r="3296">
      <c r="A3296" s="36">
        <v>1931.0</v>
      </c>
      <c r="B3296" s="37" t="str">
        <f>IFERROR(VLOOKUP(A3296,'asig octubre'!$A$2:$C$442,3,0))</f>
        <v>Circuitos</v>
      </c>
      <c r="C3296" s="37" t="str">
        <f>IFERROR(VLOOKUP(A3296,'asig octubre'!$A$2:$B$442,2,0))</f>
        <v>EC-03</v>
      </c>
      <c r="D3296" s="38">
        <v>45594.804293981484</v>
      </c>
      <c r="E3296" s="36" t="s">
        <v>26</v>
      </c>
      <c r="F3296" s="37" t="str">
        <f t="array" ref="F3296">IFERROR(XLOOKUP(E3296,Operadores!A:A,Operadores!B:B))</f>
        <v>ARBJO</v>
      </c>
      <c r="G3296" s="36" t="s">
        <v>19</v>
      </c>
      <c r="H3296" s="39">
        <v>19.41584</v>
      </c>
      <c r="I3296" s="40">
        <v>603.0</v>
      </c>
      <c r="J3296" s="41">
        <f t="shared" si="5"/>
        <v>11707.75152</v>
      </c>
      <c r="K3296" s="37" t="str">
        <f t="array" ref="K3296">IFERROR(XLOOKUP(G3296,'Tipo de carga'!A:A,'Tipo de carga'!B:B))</f>
        <v>Autoabasto</v>
      </c>
      <c r="L3296" s="37">
        <f t="shared" si="2"/>
        <v>44</v>
      </c>
      <c r="M3296" s="37">
        <f t="shared" si="3"/>
        <v>29</v>
      </c>
      <c r="N3296" s="37">
        <f t="shared" si="4"/>
        <v>10</v>
      </c>
      <c r="O3296" s="37" t="str">
        <f t="array" ref="O3296">IFERROR(XLOOKUP(K3296,'Tipo de carga'!B:B,'Tipo de carga'!C:C))</f>
        <v>Diesel</v>
      </c>
    </row>
    <row r="3297">
      <c r="A3297" s="36">
        <v>1786.0</v>
      </c>
      <c r="B3297" s="37" t="str">
        <f>IFERROR(VLOOKUP(A3297,'asig octubre'!$A$2:$C$442,3,0))</f>
        <v>Sayer Sencillo</v>
      </c>
      <c r="C3297" s="37" t="str">
        <f>IFERROR(VLOOKUP(A3297,'asig octubre'!$A$2:$B$442,2,0))</f>
        <v>EC-04</v>
      </c>
      <c r="D3297" s="38">
        <v>45594.747152777774</v>
      </c>
      <c r="E3297" s="36" t="s">
        <v>520</v>
      </c>
      <c r="F3297" s="37" t="str">
        <f t="array" ref="F3297">IFERROR(XLOOKUP(E3297,Operadores!A:A,Operadores!B:B))</f>
        <v>ZAMGUS</v>
      </c>
      <c r="G3297" s="36" t="s">
        <v>19</v>
      </c>
      <c r="H3297" s="39">
        <v>19.41584</v>
      </c>
      <c r="I3297" s="40">
        <v>179.0</v>
      </c>
      <c r="J3297" s="41">
        <f t="shared" si="5"/>
        <v>3475.43536</v>
      </c>
      <c r="K3297" s="37" t="str">
        <f t="array" ref="K3297">IFERROR(XLOOKUP(G3297,'Tipo de carga'!A:A,'Tipo de carga'!B:B))</f>
        <v>Autoabasto</v>
      </c>
      <c r="L3297" s="37">
        <f t="shared" si="2"/>
        <v>44</v>
      </c>
      <c r="M3297" s="37">
        <f t="shared" si="3"/>
        <v>29</v>
      </c>
      <c r="N3297" s="37">
        <f t="shared" si="4"/>
        <v>10</v>
      </c>
      <c r="O3297" s="37" t="str">
        <f t="array" ref="O3297">IFERROR(XLOOKUP(K3297,'Tipo de carga'!B:B,'Tipo de carga'!C:C))</f>
        <v>Diesel</v>
      </c>
    </row>
    <row r="3298">
      <c r="A3298" s="36">
        <v>2029.0</v>
      </c>
      <c r="B3298" s="37" t="str">
        <f>IFERROR(VLOOKUP(A3298,'asig octubre'!$A$2:$C$442,3,0))</f>
        <v>Available</v>
      </c>
      <c r="C3298" s="37" t="str">
        <f>IFERROR(VLOOKUP(A3298,'asig octubre'!$A$2:$B$442,2,0))</f>
        <v>TTE</v>
      </c>
      <c r="D3298" s="38">
        <v>45594.734606481485</v>
      </c>
      <c r="E3298" s="36" t="s">
        <v>300</v>
      </c>
      <c r="F3298" s="37" t="str">
        <f t="array" ref="F3298">IFERROR(XLOOKUP(E3298,Operadores!A:A,Operadores!B:B))</f>
        <v>QUIULI</v>
      </c>
      <c r="G3298" s="36" t="s">
        <v>19</v>
      </c>
      <c r="H3298" s="39">
        <v>19.41584</v>
      </c>
      <c r="I3298" s="40">
        <v>394.0</v>
      </c>
      <c r="J3298" s="41">
        <f t="shared" si="5"/>
        <v>7649.84096</v>
      </c>
      <c r="K3298" s="37" t="str">
        <f t="array" ref="K3298">IFERROR(XLOOKUP(G3298,'Tipo de carga'!A:A,'Tipo de carga'!B:B))</f>
        <v>Autoabasto</v>
      </c>
      <c r="L3298" s="37">
        <f t="shared" si="2"/>
        <v>44</v>
      </c>
      <c r="M3298" s="37">
        <f t="shared" si="3"/>
        <v>29</v>
      </c>
      <c r="N3298" s="37">
        <f t="shared" si="4"/>
        <v>10</v>
      </c>
      <c r="O3298" s="37" t="str">
        <f t="array" ref="O3298">IFERROR(XLOOKUP(K3298,'Tipo de carga'!B:B,'Tipo de carga'!C:C))</f>
        <v>Diesel</v>
      </c>
    </row>
    <row r="3299">
      <c r="A3299" s="36">
        <v>1862.0</v>
      </c>
      <c r="B3299" s="37" t="str">
        <f>IFERROR(VLOOKUP(A3299,'asig octubre'!$A$2:$C$442,3,0))</f>
        <v>Circuitos Mty</v>
      </c>
      <c r="C3299" s="37" t="str">
        <f>IFERROR(VLOOKUP(A3299,'asig octubre'!$A$2:$B$442,2,0))</f>
        <v>EC-07</v>
      </c>
      <c r="D3299" s="38">
        <v>45594.72415509259</v>
      </c>
      <c r="E3299" s="36" t="s">
        <v>350</v>
      </c>
      <c r="F3299" s="37" t="str">
        <f t="array" ref="F3299">IFERROR(XLOOKUP(E3299,Operadores!A:A,Operadores!B:B))</f>
        <v>PERRI</v>
      </c>
      <c r="G3299" s="36" t="s">
        <v>19</v>
      </c>
      <c r="H3299" s="39">
        <v>19.41584</v>
      </c>
      <c r="I3299" s="40">
        <v>438.0</v>
      </c>
      <c r="J3299" s="41">
        <f t="shared" si="5"/>
        <v>8504.13792</v>
      </c>
      <c r="K3299" s="37" t="str">
        <f t="array" ref="K3299">IFERROR(XLOOKUP(G3299,'Tipo de carga'!A:A,'Tipo de carga'!B:B))</f>
        <v>Autoabasto</v>
      </c>
      <c r="L3299" s="37">
        <f t="shared" si="2"/>
        <v>44</v>
      </c>
      <c r="M3299" s="37">
        <f t="shared" si="3"/>
        <v>29</v>
      </c>
      <c r="N3299" s="37">
        <f t="shared" si="4"/>
        <v>10</v>
      </c>
      <c r="O3299" s="37" t="str">
        <f t="array" ref="O3299">IFERROR(XLOOKUP(K3299,'Tipo de carga'!B:B,'Tipo de carga'!C:C))</f>
        <v>Diesel</v>
      </c>
    </row>
    <row r="3300">
      <c r="A3300" s="36">
        <v>1790.0</v>
      </c>
      <c r="B3300" s="37" t="str">
        <f>IFERROR(VLOOKUP(A3300,'asig octubre'!$A$2:$C$442,3,0))</f>
        <v>Sayer Sencillo</v>
      </c>
      <c r="C3300" s="37" t="str">
        <f>IFERROR(VLOOKUP(A3300,'asig octubre'!$A$2:$B$442,2,0))</f>
        <v>EC-04</v>
      </c>
      <c r="D3300" s="38">
        <v>45594.71057870371</v>
      </c>
      <c r="E3300" s="36" t="s">
        <v>263</v>
      </c>
      <c r="F3300" s="37" t="str">
        <f t="array" ref="F3300">IFERROR(XLOOKUP(E3300,Operadores!A:A,Operadores!B:B))</f>
        <v>DEJISR</v>
      </c>
      <c r="G3300" s="36" t="s">
        <v>19</v>
      </c>
      <c r="H3300" s="39">
        <v>19.41584</v>
      </c>
      <c r="I3300" s="40">
        <v>520.0</v>
      </c>
      <c r="J3300" s="41">
        <f t="shared" si="5"/>
        <v>10096.2368</v>
      </c>
      <c r="K3300" s="37" t="str">
        <f t="array" ref="K3300">IFERROR(XLOOKUP(G3300,'Tipo de carga'!A:A,'Tipo de carga'!B:B))</f>
        <v>Autoabasto</v>
      </c>
      <c r="L3300" s="37">
        <f t="shared" si="2"/>
        <v>44</v>
      </c>
      <c r="M3300" s="37">
        <f t="shared" si="3"/>
        <v>29</v>
      </c>
      <c r="N3300" s="37">
        <f t="shared" si="4"/>
        <v>10</v>
      </c>
      <c r="O3300" s="37" t="str">
        <f t="array" ref="O3300">IFERROR(XLOOKUP(K3300,'Tipo de carga'!B:B,'Tipo de carga'!C:C))</f>
        <v>Diesel</v>
      </c>
    </row>
    <row r="3301">
      <c r="A3301" s="36">
        <v>1967.0</v>
      </c>
      <c r="B3301" s="37" t="str">
        <f>IFERROR(VLOOKUP(A3301,'asig octubre'!$A$2:$C$442,3,0))</f>
        <v>Sayer Sencillo</v>
      </c>
      <c r="C3301" s="37" t="str">
        <f>IFERROR(VLOOKUP(A3301,'asig octubre'!$A$2:$B$442,2,0))</f>
        <v>EC-04</v>
      </c>
      <c r="D3301" s="38">
        <v>45594.68969907407</v>
      </c>
      <c r="E3301" s="36" t="s">
        <v>30</v>
      </c>
      <c r="F3301" s="37" t="str">
        <f t="array" ref="F3301">IFERROR(XLOOKUP(E3301,Operadores!A:A,Operadores!B:B))</f>
        <v>BARMIGX</v>
      </c>
      <c r="G3301" s="36" t="s">
        <v>19</v>
      </c>
      <c r="H3301" s="39">
        <v>19.41584</v>
      </c>
      <c r="I3301" s="40">
        <v>357.0</v>
      </c>
      <c r="J3301" s="41">
        <f t="shared" si="5"/>
        <v>6931.45488</v>
      </c>
      <c r="K3301" s="37" t="str">
        <f t="array" ref="K3301">IFERROR(XLOOKUP(G3301,'Tipo de carga'!A:A,'Tipo de carga'!B:B))</f>
        <v>Autoabasto</v>
      </c>
      <c r="L3301" s="37">
        <f t="shared" si="2"/>
        <v>44</v>
      </c>
      <c r="M3301" s="37">
        <f t="shared" si="3"/>
        <v>29</v>
      </c>
      <c r="N3301" s="37">
        <f t="shared" si="4"/>
        <v>10</v>
      </c>
      <c r="O3301" s="37" t="str">
        <f t="array" ref="O3301">IFERROR(XLOOKUP(K3301,'Tipo de carga'!B:B,'Tipo de carga'!C:C))</f>
        <v>Diesel</v>
      </c>
    </row>
    <row r="3302">
      <c r="A3302" s="36">
        <v>1890.0</v>
      </c>
      <c r="B3302" s="37" t="str">
        <f>IFERROR(VLOOKUP(A3302,'asig octubre'!$A$2:$C$442,3,0))</f>
        <v>Sayer Sencillo</v>
      </c>
      <c r="C3302" s="37" t="str">
        <f>IFERROR(VLOOKUP(A3302,'asig octubre'!$A$2:$B$442,2,0))</f>
        <v>EC-04</v>
      </c>
      <c r="D3302" s="38">
        <v>45594.67905092592</v>
      </c>
      <c r="E3302" s="36" t="s">
        <v>463</v>
      </c>
      <c r="F3302" s="37" t="str">
        <f t="array" ref="F3302">IFERROR(XLOOKUP(E3302,Operadores!A:A,Operadores!B:B))</f>
        <v>OSOCA01</v>
      </c>
      <c r="G3302" s="36" t="s">
        <v>19</v>
      </c>
      <c r="H3302" s="39">
        <v>19.41584</v>
      </c>
      <c r="I3302" s="40">
        <v>140.0</v>
      </c>
      <c r="J3302" s="41">
        <f t="shared" si="5"/>
        <v>2718.2176</v>
      </c>
      <c r="K3302" s="37" t="str">
        <f t="array" ref="K3302">IFERROR(XLOOKUP(G3302,'Tipo de carga'!A:A,'Tipo de carga'!B:B))</f>
        <v>Autoabasto</v>
      </c>
      <c r="L3302" s="37">
        <f t="shared" si="2"/>
        <v>44</v>
      </c>
      <c r="M3302" s="37">
        <f t="shared" si="3"/>
        <v>29</v>
      </c>
      <c r="N3302" s="37">
        <f t="shared" si="4"/>
        <v>10</v>
      </c>
      <c r="O3302" s="37" t="str">
        <f t="array" ref="O3302">IFERROR(XLOOKUP(K3302,'Tipo de carga'!B:B,'Tipo de carga'!C:C))</f>
        <v>Diesel</v>
      </c>
    </row>
    <row r="3303">
      <c r="A3303" s="36">
        <v>2039.0</v>
      </c>
      <c r="B3303" s="37" t="str">
        <f>IFERROR(VLOOKUP(A3303,'asig octubre'!$A$2:$C$442,3,0))</f>
        <v>Available</v>
      </c>
      <c r="C3303" s="37" t="str">
        <f>IFERROR(VLOOKUP(A3303,'asig octubre'!$A$2:$B$442,2,0))</f>
        <v>TTE</v>
      </c>
      <c r="D3303" s="38">
        <v>45594.64769675926</v>
      </c>
      <c r="E3303" s="36" t="s">
        <v>268</v>
      </c>
      <c r="F3303" s="37" t="str">
        <f t="array" ref="F3303">IFERROR(XLOOKUP(E3303,Operadores!A:A,Operadores!B:B))</f>
        <v>ARCEDG</v>
      </c>
      <c r="G3303" s="36" t="s">
        <v>19</v>
      </c>
      <c r="H3303" s="39">
        <v>19.41584</v>
      </c>
      <c r="I3303" s="40">
        <v>681.0</v>
      </c>
      <c r="J3303" s="41">
        <f t="shared" si="5"/>
        <v>13222.18704</v>
      </c>
      <c r="K3303" s="37" t="str">
        <f t="array" ref="K3303">IFERROR(XLOOKUP(G3303,'Tipo de carga'!A:A,'Tipo de carga'!B:B))</f>
        <v>Autoabasto</v>
      </c>
      <c r="L3303" s="37">
        <f t="shared" si="2"/>
        <v>44</v>
      </c>
      <c r="M3303" s="37">
        <f t="shared" si="3"/>
        <v>29</v>
      </c>
      <c r="N3303" s="37">
        <f t="shared" si="4"/>
        <v>10</v>
      </c>
      <c r="O3303" s="37" t="str">
        <f t="array" ref="O3303">IFERROR(XLOOKUP(K3303,'Tipo de carga'!B:B,'Tipo de carga'!C:C))</f>
        <v>Diesel</v>
      </c>
    </row>
    <row r="3304">
      <c r="A3304" s="36">
        <v>1970.0</v>
      </c>
      <c r="B3304" s="37" t="str">
        <f>IFERROR(VLOOKUP(A3304,'asig octubre'!$A$2:$C$442,3,0))</f>
        <v>Sayer Vuelteros</v>
      </c>
      <c r="C3304" s="37" t="str">
        <f>IFERROR(VLOOKUP(A3304,'asig octubre'!$A$2:$B$442,2,0))</f>
        <v>EC-04</v>
      </c>
      <c r="D3304" s="38">
        <v>45594.61487268518</v>
      </c>
      <c r="E3304" s="36" t="s">
        <v>47</v>
      </c>
      <c r="F3304" s="37" t="str">
        <f t="array" ref="F3304">IFERROR(XLOOKUP(E3304,Operadores!A:A,Operadores!B:B))</f>
        <v>HERLEX</v>
      </c>
      <c r="G3304" s="36" t="s">
        <v>19</v>
      </c>
      <c r="H3304" s="39">
        <v>19.41584</v>
      </c>
      <c r="I3304" s="40">
        <v>695.0</v>
      </c>
      <c r="J3304" s="41">
        <f t="shared" si="5"/>
        <v>13494.0088</v>
      </c>
      <c r="K3304" s="37" t="str">
        <f t="array" ref="K3304">IFERROR(XLOOKUP(G3304,'Tipo de carga'!A:A,'Tipo de carga'!B:B))</f>
        <v>Autoabasto</v>
      </c>
      <c r="L3304" s="37">
        <f t="shared" si="2"/>
        <v>44</v>
      </c>
      <c r="M3304" s="37">
        <f t="shared" si="3"/>
        <v>29</v>
      </c>
      <c r="N3304" s="37">
        <f t="shared" si="4"/>
        <v>10</v>
      </c>
      <c r="O3304" s="37" t="str">
        <f t="array" ref="O3304">IFERROR(XLOOKUP(K3304,'Tipo de carga'!B:B,'Tipo de carga'!C:C))</f>
        <v>Diesel</v>
      </c>
    </row>
    <row r="3305">
      <c r="A3305" s="36">
        <v>308.0</v>
      </c>
      <c r="B3305" s="37" t="str">
        <f>IFERROR(VLOOKUP(A3305,'asig octubre'!$A$2:$C$442,3,0))</f>
        <v>Sayer Thorton</v>
      </c>
      <c r="C3305" s="37" t="str">
        <f>IFERROR(VLOOKUP(A3305,'asig octubre'!$A$2:$B$442,2,0))</f>
        <v>EC-04</v>
      </c>
      <c r="D3305" s="38">
        <v>45594.60030092593</v>
      </c>
      <c r="E3305" s="36" t="s">
        <v>261</v>
      </c>
      <c r="F3305" s="37" t="str">
        <f t="array" ref="F3305">IFERROR(XLOOKUP(E3305,Operadores!A:A,Operadores!B:B))</f>
        <v>FLOTIT</v>
      </c>
      <c r="G3305" s="36" t="s">
        <v>19</v>
      </c>
      <c r="H3305" s="39">
        <v>19.41584</v>
      </c>
      <c r="I3305" s="40">
        <v>335.0</v>
      </c>
      <c r="J3305" s="41">
        <f t="shared" si="5"/>
        <v>6504.3064</v>
      </c>
      <c r="K3305" s="37" t="str">
        <f t="array" ref="K3305">IFERROR(XLOOKUP(G3305,'Tipo de carga'!A:A,'Tipo de carga'!B:B))</f>
        <v>Autoabasto</v>
      </c>
      <c r="L3305" s="37">
        <f t="shared" si="2"/>
        <v>44</v>
      </c>
      <c r="M3305" s="37">
        <f t="shared" si="3"/>
        <v>29</v>
      </c>
      <c r="N3305" s="37">
        <f t="shared" si="4"/>
        <v>10</v>
      </c>
      <c r="O3305" s="37" t="str">
        <f t="array" ref="O3305">IFERROR(XLOOKUP(K3305,'Tipo de carga'!B:B,'Tipo de carga'!C:C))</f>
        <v>Diesel</v>
      </c>
    </row>
    <row r="3306">
      <c r="A3306" s="36">
        <v>1969.0</v>
      </c>
      <c r="B3306" s="37" t="str">
        <f>IFERROR(VLOOKUP(A3306,'asig octubre'!$A$2:$C$442,3,0))</f>
        <v>Sayer Sencillo</v>
      </c>
      <c r="C3306" s="37" t="str">
        <f>IFERROR(VLOOKUP(A3306,'asig octubre'!$A$2:$B$442,2,0))</f>
        <v>EC-04</v>
      </c>
      <c r="D3306" s="38">
        <v>45594.58826388889</v>
      </c>
      <c r="E3306" s="36" t="s">
        <v>250</v>
      </c>
      <c r="F3306" s="37" t="str">
        <f t="array" ref="F3306">IFERROR(XLOOKUP(E3306,Operadores!A:A,Operadores!B:B))</f>
        <v>FIGMAR</v>
      </c>
      <c r="G3306" s="36" t="s">
        <v>19</v>
      </c>
      <c r="H3306" s="39">
        <v>19.41584</v>
      </c>
      <c r="I3306" s="40">
        <v>571.0</v>
      </c>
      <c r="J3306" s="41">
        <f t="shared" si="5"/>
        <v>11086.44464</v>
      </c>
      <c r="K3306" s="37" t="str">
        <f t="array" ref="K3306">IFERROR(XLOOKUP(G3306,'Tipo de carga'!A:A,'Tipo de carga'!B:B))</f>
        <v>Autoabasto</v>
      </c>
      <c r="L3306" s="37">
        <f t="shared" si="2"/>
        <v>44</v>
      </c>
      <c r="M3306" s="37">
        <f t="shared" si="3"/>
        <v>29</v>
      </c>
      <c r="N3306" s="37">
        <f t="shared" si="4"/>
        <v>10</v>
      </c>
      <c r="O3306" s="37" t="str">
        <f t="array" ref="O3306">IFERROR(XLOOKUP(K3306,'Tipo de carga'!B:B,'Tipo de carga'!C:C))</f>
        <v>Diesel</v>
      </c>
    </row>
    <row r="3307">
      <c r="A3307" s="36">
        <v>1822.0</v>
      </c>
      <c r="B3307" s="37" t="str">
        <f>IFERROR(VLOOKUP(A3307,'asig octubre'!$A$2:$C$442,3,0))</f>
        <v>Sayer Vuelteros</v>
      </c>
      <c r="C3307" s="37" t="str">
        <f>IFERROR(VLOOKUP(A3307,'asig octubre'!$A$2:$B$442,2,0))</f>
        <v>EC-04</v>
      </c>
      <c r="D3307" s="38">
        <v>45594.57409722222</v>
      </c>
      <c r="E3307" s="36" t="s">
        <v>78</v>
      </c>
      <c r="F3307" s="37" t="str">
        <f t="array" ref="F3307">IFERROR(XLOOKUP(E3307,Operadores!A:A,Operadores!B:B))</f>
        <v>OLVJES</v>
      </c>
      <c r="G3307" s="36" t="s">
        <v>19</v>
      </c>
      <c r="H3307" s="39">
        <v>19.41584</v>
      </c>
      <c r="I3307" s="40">
        <v>112.0</v>
      </c>
      <c r="J3307" s="41">
        <f t="shared" si="5"/>
        <v>2174.57408</v>
      </c>
      <c r="K3307" s="37" t="str">
        <f t="array" ref="K3307">IFERROR(XLOOKUP(G3307,'Tipo de carga'!A:A,'Tipo de carga'!B:B))</f>
        <v>Autoabasto</v>
      </c>
      <c r="L3307" s="37">
        <f t="shared" si="2"/>
        <v>44</v>
      </c>
      <c r="M3307" s="37">
        <f t="shared" si="3"/>
        <v>29</v>
      </c>
      <c r="N3307" s="37">
        <f t="shared" si="4"/>
        <v>10</v>
      </c>
      <c r="O3307" s="37" t="str">
        <f t="array" ref="O3307">IFERROR(XLOOKUP(K3307,'Tipo de carga'!B:B,'Tipo de carga'!C:C))</f>
        <v>Diesel</v>
      </c>
    </row>
    <row r="3308">
      <c r="A3308" s="36">
        <v>1903.0</v>
      </c>
      <c r="B3308" s="37" t="str">
        <f>IFERROR(VLOOKUP(A3308,'asig octubre'!$A$2:$C$442,3,0))</f>
        <v>Sayer Vuelteros</v>
      </c>
      <c r="C3308" s="37" t="str">
        <f>IFERROR(VLOOKUP(A3308,'asig octubre'!$A$2:$B$442,2,0))</f>
        <v>EC-04</v>
      </c>
      <c r="D3308" s="38">
        <v>45594.570914351854</v>
      </c>
      <c r="E3308" s="36" t="s">
        <v>45</v>
      </c>
      <c r="F3308" s="37" t="str">
        <f t="array" ref="F3308">IFERROR(XLOOKUP(E3308,Operadores!A:A,Operadores!B:B))</f>
        <v>HEREM</v>
      </c>
      <c r="G3308" s="36" t="s">
        <v>19</v>
      </c>
      <c r="H3308" s="39">
        <v>19.41584</v>
      </c>
      <c r="I3308" s="40">
        <v>505.0</v>
      </c>
      <c r="J3308" s="41">
        <f t="shared" si="5"/>
        <v>9804.9992</v>
      </c>
      <c r="K3308" s="37" t="str">
        <f t="array" ref="K3308">IFERROR(XLOOKUP(G3308,'Tipo de carga'!A:A,'Tipo de carga'!B:B))</f>
        <v>Autoabasto</v>
      </c>
      <c r="L3308" s="37">
        <f t="shared" si="2"/>
        <v>44</v>
      </c>
      <c r="M3308" s="37">
        <f t="shared" si="3"/>
        <v>29</v>
      </c>
      <c r="N3308" s="37">
        <f t="shared" si="4"/>
        <v>10</v>
      </c>
      <c r="O3308" s="37" t="str">
        <f t="array" ref="O3308">IFERROR(XLOOKUP(K3308,'Tipo de carga'!B:B,'Tipo de carga'!C:C))</f>
        <v>Diesel</v>
      </c>
    </row>
    <row r="3309">
      <c r="A3309" s="36">
        <v>2069.0</v>
      </c>
      <c r="B3309" s="37" t="str">
        <f>IFERROR(VLOOKUP(A3309,'asig octubre'!$A$2:$C$442,3,0))</f>
        <v>Available</v>
      </c>
      <c r="C3309" s="37" t="str">
        <f>IFERROR(VLOOKUP(A3309,'asig octubre'!$A$2:$B$442,2,0))</f>
        <v>TTE</v>
      </c>
      <c r="D3309" s="38">
        <v>45594.511354166665</v>
      </c>
      <c r="E3309" s="36" t="s">
        <v>69</v>
      </c>
      <c r="F3309" s="37" t="str">
        <f t="array" ref="F3309">IFERROR(XLOOKUP(E3309,Operadores!A:A,Operadores!B:B))</f>
        <v>MTTO</v>
      </c>
      <c r="G3309" s="36" t="s">
        <v>19</v>
      </c>
      <c r="H3309" s="39">
        <v>19.41584</v>
      </c>
      <c r="I3309" s="40">
        <v>999.0</v>
      </c>
      <c r="J3309" s="41">
        <f t="shared" si="5"/>
        <v>19396.42416</v>
      </c>
      <c r="K3309" s="37" t="str">
        <f t="array" ref="K3309">IFERROR(XLOOKUP(G3309,'Tipo de carga'!A:A,'Tipo de carga'!B:B))</f>
        <v>Autoabasto</v>
      </c>
      <c r="L3309" s="37">
        <f t="shared" si="2"/>
        <v>44</v>
      </c>
      <c r="M3309" s="37">
        <f t="shared" si="3"/>
        <v>29</v>
      </c>
      <c r="N3309" s="37">
        <f t="shared" si="4"/>
        <v>10</v>
      </c>
      <c r="O3309" s="37" t="str">
        <f t="array" ref="O3309">IFERROR(XLOOKUP(K3309,'Tipo de carga'!B:B,'Tipo de carga'!C:C))</f>
        <v>Diesel</v>
      </c>
    </row>
    <row r="3310">
      <c r="A3310" s="36">
        <v>2068.0</v>
      </c>
      <c r="B3310" s="37" t="str">
        <f>IFERROR(VLOOKUP(A3310,'asig octubre'!$A$2:$C$442,3,0))</f>
        <v>Available</v>
      </c>
      <c r="C3310" s="37" t="str">
        <f>IFERROR(VLOOKUP(A3310,'asig octubre'!$A$2:$B$442,2,0))</f>
        <v>TTE</v>
      </c>
      <c r="D3310" s="38">
        <v>45594.47539351852</v>
      </c>
      <c r="E3310" s="36" t="s">
        <v>69</v>
      </c>
      <c r="F3310" s="37" t="str">
        <f t="array" ref="F3310">IFERROR(XLOOKUP(E3310,Operadores!A:A,Operadores!B:B))</f>
        <v>MTTO</v>
      </c>
      <c r="G3310" s="36" t="s">
        <v>19</v>
      </c>
      <c r="H3310" s="39">
        <v>19.41584</v>
      </c>
      <c r="I3310" s="40">
        <v>895.0</v>
      </c>
      <c r="J3310" s="41">
        <f t="shared" si="5"/>
        <v>17377.1768</v>
      </c>
      <c r="K3310" s="37" t="str">
        <f t="array" ref="K3310">IFERROR(XLOOKUP(G3310,'Tipo de carga'!A:A,'Tipo de carga'!B:B))</f>
        <v>Autoabasto</v>
      </c>
      <c r="L3310" s="37">
        <f t="shared" si="2"/>
        <v>44</v>
      </c>
      <c r="M3310" s="37">
        <f t="shared" si="3"/>
        <v>29</v>
      </c>
      <c r="N3310" s="37">
        <f t="shared" si="4"/>
        <v>10</v>
      </c>
      <c r="O3310" s="37" t="str">
        <f t="array" ref="O3310">IFERROR(XLOOKUP(K3310,'Tipo de carga'!B:B,'Tipo de carga'!C:C))</f>
        <v>Diesel</v>
      </c>
    </row>
    <row r="3311">
      <c r="A3311" s="36">
        <v>1948.0</v>
      </c>
      <c r="B3311" s="37" t="str">
        <f>IFERROR(VLOOKUP(A3311,'asig octubre'!$A$2:$C$442,3,0))</f>
        <v>Circuitos Mty</v>
      </c>
      <c r="C3311" s="37" t="str">
        <f>IFERROR(VLOOKUP(A3311,'asig octubre'!$A$2:$B$442,2,0))</f>
        <v>EC-07</v>
      </c>
      <c r="D3311" s="38">
        <v>45594.306597222225</v>
      </c>
      <c r="E3311" s="36" t="s">
        <v>256</v>
      </c>
      <c r="F3311" s="37" t="str">
        <f t="array" ref="F3311">IFERROR(XLOOKUP(E3311,Operadores!A:A,Operadores!B:B))</f>
        <v>MOREFR</v>
      </c>
      <c r="G3311" s="36" t="s">
        <v>19</v>
      </c>
      <c r="H3311" s="39">
        <v>19.41584</v>
      </c>
      <c r="I3311" s="40">
        <v>365.0</v>
      </c>
      <c r="J3311" s="41">
        <f t="shared" si="5"/>
        <v>7086.7816</v>
      </c>
      <c r="K3311" s="37" t="str">
        <f t="array" ref="K3311">IFERROR(XLOOKUP(G3311,'Tipo de carga'!A:A,'Tipo de carga'!B:B))</f>
        <v>Autoabasto</v>
      </c>
      <c r="L3311" s="37">
        <f t="shared" si="2"/>
        <v>44</v>
      </c>
      <c r="M3311" s="37">
        <f t="shared" si="3"/>
        <v>29</v>
      </c>
      <c r="N3311" s="37">
        <f t="shared" si="4"/>
        <v>10</v>
      </c>
      <c r="O3311" s="37" t="str">
        <f t="array" ref="O3311">IFERROR(XLOOKUP(K3311,'Tipo de carga'!B:B,'Tipo de carga'!C:C))</f>
        <v>Diesel</v>
      </c>
    </row>
    <row r="3312">
      <c r="A3312" s="36">
        <v>1971.0</v>
      </c>
      <c r="B3312" s="37" t="str">
        <f>IFERROR(VLOOKUP(A3312,'asig octubre'!$A$2:$C$442,3,0))</f>
        <v>Sayer Sencillo</v>
      </c>
      <c r="C3312" s="37" t="str">
        <f>IFERROR(VLOOKUP(A3312,'asig octubre'!$A$2:$B$442,2,0))</f>
        <v>EC-04</v>
      </c>
      <c r="D3312" s="38">
        <v>45594.264027777775</v>
      </c>
      <c r="E3312" s="36" t="s">
        <v>36</v>
      </c>
      <c r="F3312" s="37" t="str">
        <f t="array" ref="F3312">IFERROR(XLOOKUP(E3312,Operadores!A:A,Operadores!B:B))</f>
        <v>OLVOSX</v>
      </c>
      <c r="G3312" s="36" t="s">
        <v>19</v>
      </c>
      <c r="H3312" s="39">
        <v>19.41584</v>
      </c>
      <c r="I3312" s="40">
        <v>450.0</v>
      </c>
      <c r="J3312" s="41">
        <f t="shared" si="5"/>
        <v>8737.128</v>
      </c>
      <c r="K3312" s="37" t="str">
        <f t="array" ref="K3312">IFERROR(XLOOKUP(G3312,'Tipo de carga'!A:A,'Tipo de carga'!B:B))</f>
        <v>Autoabasto</v>
      </c>
      <c r="L3312" s="37">
        <f t="shared" si="2"/>
        <v>44</v>
      </c>
      <c r="M3312" s="37">
        <f t="shared" si="3"/>
        <v>29</v>
      </c>
      <c r="N3312" s="37">
        <f t="shared" si="4"/>
        <v>10</v>
      </c>
      <c r="O3312" s="37" t="str">
        <f t="array" ref="O3312">IFERROR(XLOOKUP(K3312,'Tipo de carga'!B:B,'Tipo de carga'!C:C))</f>
        <v>Diesel</v>
      </c>
    </row>
    <row r="3313">
      <c r="A3313" s="36">
        <v>1973.0</v>
      </c>
      <c r="B3313" s="37" t="str">
        <f>IFERROR(VLOOKUP(A3313,'asig octubre'!$A$2:$C$442,3,0))</f>
        <v>Sayer Sencillo</v>
      </c>
      <c r="C3313" s="37" t="str">
        <f>IFERROR(VLOOKUP(A3313,'asig octubre'!$A$2:$B$442,2,0))</f>
        <v>EC-04</v>
      </c>
      <c r="D3313" s="38">
        <v>45594.20810185185</v>
      </c>
      <c r="E3313" s="36" t="s">
        <v>61</v>
      </c>
      <c r="F3313" s="37" t="str">
        <f t="array" ref="F3313">IFERROR(XLOOKUP(E3313,Operadores!A:A,Operadores!B:B))</f>
        <v>MENIG</v>
      </c>
      <c r="G3313" s="36" t="s">
        <v>19</v>
      </c>
      <c r="H3313" s="39">
        <v>19.41584</v>
      </c>
      <c r="I3313" s="40">
        <v>400.0</v>
      </c>
      <c r="J3313" s="41">
        <f t="shared" si="5"/>
        <v>7766.336</v>
      </c>
      <c r="K3313" s="37" t="str">
        <f t="array" ref="K3313">IFERROR(XLOOKUP(G3313,'Tipo de carga'!A:A,'Tipo de carga'!B:B))</f>
        <v>Autoabasto</v>
      </c>
      <c r="L3313" s="37">
        <f t="shared" si="2"/>
        <v>44</v>
      </c>
      <c r="M3313" s="37">
        <f t="shared" si="3"/>
        <v>29</v>
      </c>
      <c r="N3313" s="37">
        <f t="shared" si="4"/>
        <v>10</v>
      </c>
      <c r="O3313" s="37" t="str">
        <f t="array" ref="O3313">IFERROR(XLOOKUP(K3313,'Tipo de carga'!B:B,'Tipo de carga'!C:C))</f>
        <v>Diesel</v>
      </c>
    </row>
    <row r="3314">
      <c r="A3314" s="36">
        <v>1853.0</v>
      </c>
      <c r="B3314" s="37" t="str">
        <f>IFERROR(VLOOKUP(A3314,'asig octubre'!$A$2:$C$442,3,0))</f>
        <v>Sayer Sencillo</v>
      </c>
      <c r="C3314" s="37" t="str">
        <f>IFERROR(VLOOKUP(A3314,'asig octubre'!$A$2:$B$442,2,0))</f>
        <v>EC-04</v>
      </c>
      <c r="D3314" s="38">
        <v>45594.17354166666</v>
      </c>
      <c r="E3314" s="36" t="s">
        <v>65</v>
      </c>
      <c r="F3314" s="37" t="str">
        <f t="array" ref="F3314">IFERROR(XLOOKUP(E3314,Operadores!A:A,Operadores!B:B))</f>
        <v>VARRUB</v>
      </c>
      <c r="G3314" s="36" t="s">
        <v>19</v>
      </c>
      <c r="H3314" s="39">
        <v>19.41584</v>
      </c>
      <c r="I3314" s="40">
        <v>760.0</v>
      </c>
      <c r="J3314" s="41">
        <f t="shared" si="5"/>
        <v>14756.0384</v>
      </c>
      <c r="K3314" s="37" t="str">
        <f t="array" ref="K3314">IFERROR(XLOOKUP(G3314,'Tipo de carga'!A:A,'Tipo de carga'!B:B))</f>
        <v>Autoabasto</v>
      </c>
      <c r="L3314" s="37">
        <f t="shared" si="2"/>
        <v>44</v>
      </c>
      <c r="M3314" s="37">
        <f t="shared" si="3"/>
        <v>29</v>
      </c>
      <c r="N3314" s="37">
        <f t="shared" si="4"/>
        <v>10</v>
      </c>
      <c r="O3314" s="37" t="str">
        <f t="array" ref="O3314">IFERROR(XLOOKUP(K3314,'Tipo de carga'!B:B,'Tipo de carga'!C:C))</f>
        <v>Diesel</v>
      </c>
    </row>
    <row r="3315">
      <c r="A3315" s="36">
        <v>1972.0</v>
      </c>
      <c r="B3315" s="37" t="str">
        <f>IFERROR(VLOOKUP(A3315,'asig octubre'!$A$2:$C$442,3,0))</f>
        <v>Sayer Sencillo</v>
      </c>
      <c r="C3315" s="37" t="str">
        <f>IFERROR(VLOOKUP(A3315,'asig octubre'!$A$2:$B$442,2,0))</f>
        <v>EC-04</v>
      </c>
      <c r="D3315" s="38">
        <v>45594.12787037037</v>
      </c>
      <c r="E3315" s="36" t="s">
        <v>59</v>
      </c>
      <c r="F3315" s="37" t="str">
        <f t="array" ref="F3315">IFERROR(XLOOKUP(E3315,Operadores!A:A,Operadores!B:B))</f>
        <v>ROMJOS</v>
      </c>
      <c r="G3315" s="36" t="s">
        <v>19</v>
      </c>
      <c r="H3315" s="39">
        <v>19.41584</v>
      </c>
      <c r="I3315" s="40">
        <v>300.0</v>
      </c>
      <c r="J3315" s="41">
        <f t="shared" si="5"/>
        <v>5824.752</v>
      </c>
      <c r="K3315" s="37" t="str">
        <f t="array" ref="K3315">IFERROR(XLOOKUP(G3315,'Tipo de carga'!A:A,'Tipo de carga'!B:B))</f>
        <v>Autoabasto</v>
      </c>
      <c r="L3315" s="37">
        <f t="shared" si="2"/>
        <v>44</v>
      </c>
      <c r="M3315" s="37">
        <f t="shared" si="3"/>
        <v>29</v>
      </c>
      <c r="N3315" s="37">
        <f t="shared" si="4"/>
        <v>10</v>
      </c>
      <c r="O3315" s="37" t="str">
        <f t="array" ref="O3315">IFERROR(XLOOKUP(K3315,'Tipo de carga'!B:B,'Tipo de carga'!C:C))</f>
        <v>Diesel</v>
      </c>
    </row>
    <row r="3316">
      <c r="A3316" s="36">
        <v>1878.0</v>
      </c>
      <c r="B3316" s="37" t="str">
        <f>IFERROR(VLOOKUP(A3316,'asig octubre'!$A$2:$C$442,3,0))</f>
        <v>Circuitos</v>
      </c>
      <c r="C3316" s="37" t="str">
        <f>IFERROR(VLOOKUP(A3316,'asig octubre'!$A$2:$B$442,2,0))</f>
        <v>EC-03</v>
      </c>
      <c r="D3316" s="38">
        <v>45594.93738425926</v>
      </c>
      <c r="E3316" s="36" t="s">
        <v>53</v>
      </c>
      <c r="F3316" s="37" t="str">
        <f t="array" ref="F3316">IFERROR(XLOOKUP(E3316,Operadores!A:A,Operadores!B:B))</f>
        <v>CASSA</v>
      </c>
      <c r="G3316" s="36" t="s">
        <v>75</v>
      </c>
      <c r="H3316" s="39">
        <v>19.45895</v>
      </c>
      <c r="I3316" s="40">
        <v>500.0</v>
      </c>
      <c r="J3316" s="41">
        <f t="shared" si="5"/>
        <v>9729.475</v>
      </c>
      <c r="K3316" s="37" t="str">
        <f t="array" ref="K3316">IFERROR(XLOOKUP(G3316,'Tipo de carga'!A:A,'Tipo de carga'!B:B))</f>
        <v>Autoabasto</v>
      </c>
      <c r="L3316" s="37">
        <f t="shared" si="2"/>
        <v>44</v>
      </c>
      <c r="M3316" s="37">
        <f t="shared" si="3"/>
        <v>29</v>
      </c>
      <c r="N3316" s="37">
        <f t="shared" si="4"/>
        <v>10</v>
      </c>
      <c r="O3316" s="37" t="str">
        <f t="array" ref="O3316">IFERROR(XLOOKUP(K3316,'Tipo de carga'!B:B,'Tipo de carga'!C:C))</f>
        <v>Diesel</v>
      </c>
    </row>
    <row r="3317">
      <c r="A3317" s="36">
        <v>1877.0</v>
      </c>
      <c r="B3317" s="37" t="str">
        <f>IFERROR(VLOOKUP(A3317,'asig octubre'!$A$2:$C$442,3,0))</f>
        <v>Circuitos</v>
      </c>
      <c r="C3317" s="37" t="str">
        <f>IFERROR(VLOOKUP(A3317,'asig octubre'!$A$2:$B$442,2,0))</f>
        <v>EC-03</v>
      </c>
      <c r="D3317" s="38">
        <v>45594.921875</v>
      </c>
      <c r="E3317" s="36" t="s">
        <v>397</v>
      </c>
      <c r="F3317" s="37" t="str">
        <f t="array" ref="F3317">IFERROR(XLOOKUP(E3317,Operadores!A:A,Operadores!B:B))</f>
        <v>GRERI</v>
      </c>
      <c r="G3317" s="36" t="s">
        <v>75</v>
      </c>
      <c r="H3317" s="39">
        <v>19.45895</v>
      </c>
      <c r="I3317" s="40">
        <v>475.0</v>
      </c>
      <c r="J3317" s="41">
        <f t="shared" si="5"/>
        <v>9243.00125</v>
      </c>
      <c r="K3317" s="37" t="str">
        <f t="array" ref="K3317">IFERROR(XLOOKUP(G3317,'Tipo de carga'!A:A,'Tipo de carga'!B:B))</f>
        <v>Autoabasto</v>
      </c>
      <c r="L3317" s="37">
        <f t="shared" si="2"/>
        <v>44</v>
      </c>
      <c r="M3317" s="37">
        <f t="shared" si="3"/>
        <v>29</v>
      </c>
      <c r="N3317" s="37">
        <f t="shared" si="4"/>
        <v>10</v>
      </c>
      <c r="O3317" s="37" t="str">
        <f t="array" ref="O3317">IFERROR(XLOOKUP(K3317,'Tipo de carga'!B:B,'Tipo de carga'!C:C))</f>
        <v>Diesel</v>
      </c>
    </row>
    <row r="3318">
      <c r="A3318" s="36">
        <v>1794.0</v>
      </c>
      <c r="B3318" s="37" t="str">
        <f>IFERROR(VLOOKUP(A3318,'asig octubre'!$A$2:$C$442,3,0))</f>
        <v>Peñafiel Tlajomulco</v>
      </c>
      <c r="C3318" s="37" t="str">
        <f>IFERROR(VLOOKUP(A3318,'asig octubre'!$A$2:$B$442,2,0))</f>
        <v>EC-06</v>
      </c>
      <c r="D3318" s="38">
        <v>45594.860289351855</v>
      </c>
      <c r="E3318" s="36" t="s">
        <v>269</v>
      </c>
      <c r="F3318" s="37" t="str">
        <f t="array" ref="F3318">IFERROR(XLOOKUP(E3318,Operadores!A:A,Operadores!B:B))</f>
        <v>GOMLUI02</v>
      </c>
      <c r="G3318" s="36" t="s">
        <v>75</v>
      </c>
      <c r="H3318" s="39">
        <v>19.45895</v>
      </c>
      <c r="I3318" s="40">
        <v>344.0</v>
      </c>
      <c r="J3318" s="41">
        <f t="shared" si="5"/>
        <v>6693.8788</v>
      </c>
      <c r="K3318" s="37" t="str">
        <f t="array" ref="K3318">IFERROR(XLOOKUP(G3318,'Tipo de carga'!A:A,'Tipo de carga'!B:B))</f>
        <v>Autoabasto</v>
      </c>
      <c r="L3318" s="37">
        <f t="shared" si="2"/>
        <v>44</v>
      </c>
      <c r="M3318" s="37">
        <f t="shared" si="3"/>
        <v>29</v>
      </c>
      <c r="N3318" s="37">
        <f t="shared" si="4"/>
        <v>10</v>
      </c>
      <c r="O3318" s="37" t="str">
        <f t="array" ref="O3318">IFERROR(XLOOKUP(K3318,'Tipo de carga'!B:B,'Tipo de carga'!C:C))</f>
        <v>Diesel</v>
      </c>
    </row>
    <row r="3319">
      <c r="A3319" s="36">
        <v>1943.0</v>
      </c>
      <c r="B3319" s="37" t="str">
        <f>IFERROR(VLOOKUP(A3319,'asig octubre'!$A$2:$C$442,3,0))</f>
        <v>Circuitos</v>
      </c>
      <c r="C3319" s="37" t="str">
        <f>IFERROR(VLOOKUP(A3319,'asig octubre'!$A$2:$B$442,2,0))</f>
        <v>EC-03</v>
      </c>
      <c r="D3319" s="38">
        <v>45594.71192129629</v>
      </c>
      <c r="E3319" s="36" t="s">
        <v>329</v>
      </c>
      <c r="F3319" s="37" t="str">
        <f t="array" ref="F3319">IFERROR(XLOOKUP(E3319,Operadores!A:A,Operadores!B:B))</f>
        <v>RODRAU01</v>
      </c>
      <c r="G3319" s="36" t="s">
        <v>75</v>
      </c>
      <c r="H3319" s="39">
        <v>19.45895</v>
      </c>
      <c r="I3319" s="40">
        <v>340.0</v>
      </c>
      <c r="J3319" s="41">
        <f t="shared" si="5"/>
        <v>6616.043</v>
      </c>
      <c r="K3319" s="37" t="str">
        <f t="array" ref="K3319">IFERROR(XLOOKUP(G3319,'Tipo de carga'!A:A,'Tipo de carga'!B:B))</f>
        <v>Autoabasto</v>
      </c>
      <c r="L3319" s="37">
        <f t="shared" si="2"/>
        <v>44</v>
      </c>
      <c r="M3319" s="37">
        <f t="shared" si="3"/>
        <v>29</v>
      </c>
      <c r="N3319" s="37">
        <f t="shared" si="4"/>
        <v>10</v>
      </c>
      <c r="O3319" s="37" t="str">
        <f t="array" ref="O3319">IFERROR(XLOOKUP(K3319,'Tipo de carga'!B:B,'Tipo de carga'!C:C))</f>
        <v>Diesel</v>
      </c>
    </row>
    <row r="3320">
      <c r="A3320" s="36">
        <v>2071.0</v>
      </c>
      <c r="B3320" s="37" t="str">
        <f>IFERROR(VLOOKUP(A3320,'asig octubre'!$A$2:$C$442,3,0))</f>
        <v>Available</v>
      </c>
      <c r="C3320" s="37" t="str">
        <f>IFERROR(VLOOKUP(A3320,'asig octubre'!$A$2:$B$442,2,0))</f>
        <v>TTE</v>
      </c>
      <c r="D3320" s="38">
        <v>45594.49340277778</v>
      </c>
      <c r="E3320" s="36" t="s">
        <v>355</v>
      </c>
      <c r="F3320" s="37" t="str">
        <f t="array" ref="F3320">IFERROR(XLOOKUP(E3320,Operadores!A:A,Operadores!B:B))</f>
        <v>PERJOS</v>
      </c>
      <c r="G3320" s="36" t="s">
        <v>75</v>
      </c>
      <c r="H3320" s="39">
        <v>19.45895</v>
      </c>
      <c r="I3320" s="40">
        <v>355.0</v>
      </c>
      <c r="J3320" s="41">
        <f t="shared" si="5"/>
        <v>6907.92725</v>
      </c>
      <c r="K3320" s="37" t="str">
        <f t="array" ref="K3320">IFERROR(XLOOKUP(G3320,'Tipo de carga'!A:A,'Tipo de carga'!B:B))</f>
        <v>Autoabasto</v>
      </c>
      <c r="L3320" s="37">
        <f t="shared" si="2"/>
        <v>44</v>
      </c>
      <c r="M3320" s="37">
        <f t="shared" si="3"/>
        <v>29</v>
      </c>
      <c r="N3320" s="37">
        <f t="shared" si="4"/>
        <v>10</v>
      </c>
      <c r="O3320" s="37" t="str">
        <f t="array" ref="O3320">IFERROR(XLOOKUP(K3320,'Tipo de carga'!B:B,'Tipo de carga'!C:C))</f>
        <v>Diesel</v>
      </c>
    </row>
    <row r="3321">
      <c r="A3321" s="36">
        <v>1907.0</v>
      </c>
      <c r="B3321" s="37" t="str">
        <f>IFERROR(VLOOKUP(A3321,'asig octubre'!$A$2:$C$442,3,0))</f>
        <v>PISA Gdl</v>
      </c>
      <c r="C3321" s="37" t="str">
        <f>IFERROR(VLOOKUP(A3321,'asig octubre'!$A$2:$B$442,2,0))</f>
        <v>EC-06</v>
      </c>
      <c r="D3321" s="38">
        <v>45594.47184027778</v>
      </c>
      <c r="E3321" s="36" t="s">
        <v>201</v>
      </c>
      <c r="F3321" s="37" t="str">
        <f t="array" ref="F3321">IFERROR(XLOOKUP(E3321,Operadores!A:A,Operadores!B:B))</f>
        <v>CARJOR</v>
      </c>
      <c r="G3321" s="36" t="s">
        <v>75</v>
      </c>
      <c r="H3321" s="39">
        <v>19.45895</v>
      </c>
      <c r="I3321" s="40">
        <v>611.0</v>
      </c>
      <c r="J3321" s="41">
        <f t="shared" si="5"/>
        <v>11889.41845</v>
      </c>
      <c r="K3321" s="37" t="str">
        <f t="array" ref="K3321">IFERROR(XLOOKUP(G3321,'Tipo de carga'!A:A,'Tipo de carga'!B:B))</f>
        <v>Autoabasto</v>
      </c>
      <c r="L3321" s="37">
        <f t="shared" si="2"/>
        <v>44</v>
      </c>
      <c r="M3321" s="37">
        <f t="shared" si="3"/>
        <v>29</v>
      </c>
      <c r="N3321" s="37">
        <f t="shared" si="4"/>
        <v>10</v>
      </c>
      <c r="O3321" s="37" t="str">
        <f t="array" ref="O3321">IFERROR(XLOOKUP(K3321,'Tipo de carga'!B:B,'Tipo de carga'!C:C))</f>
        <v>Diesel</v>
      </c>
    </row>
    <row r="3322">
      <c r="A3322" s="36">
        <v>1879.0</v>
      </c>
      <c r="B3322" s="37" t="str">
        <f>IFERROR(VLOOKUP(A3322,'asig octubre'!$A$2:$C$442,3,0))</f>
        <v>Circuitos</v>
      </c>
      <c r="C3322" s="37" t="str">
        <f>IFERROR(VLOOKUP(A3322,'asig octubre'!$A$2:$B$442,2,0))</f>
        <v>EC-03</v>
      </c>
      <c r="D3322" s="38">
        <v>45594.40954861111</v>
      </c>
      <c r="E3322" s="36" t="s">
        <v>357</v>
      </c>
      <c r="F3322" s="37" t="str">
        <f t="array" ref="F3322">IFERROR(XLOOKUP(E3322,Operadores!A:A,Operadores!B:B))</f>
        <v>ISLHI</v>
      </c>
      <c r="G3322" s="36" t="s">
        <v>75</v>
      </c>
      <c r="H3322" s="39">
        <v>19.45895</v>
      </c>
      <c r="I3322" s="40">
        <v>570.0</v>
      </c>
      <c r="J3322" s="41">
        <f t="shared" si="5"/>
        <v>11091.6015</v>
      </c>
      <c r="K3322" s="37" t="str">
        <f t="array" ref="K3322">IFERROR(XLOOKUP(G3322,'Tipo de carga'!A:A,'Tipo de carga'!B:B))</f>
        <v>Autoabasto</v>
      </c>
      <c r="L3322" s="37">
        <f t="shared" si="2"/>
        <v>44</v>
      </c>
      <c r="M3322" s="37">
        <f t="shared" si="3"/>
        <v>29</v>
      </c>
      <c r="N3322" s="37">
        <f t="shared" si="4"/>
        <v>10</v>
      </c>
      <c r="O3322" s="37" t="str">
        <f t="array" ref="O3322">IFERROR(XLOOKUP(K3322,'Tipo de carga'!B:B,'Tipo de carga'!C:C))</f>
        <v>Diesel</v>
      </c>
    </row>
    <row r="3323">
      <c r="A3323" s="36">
        <v>1886.0</v>
      </c>
      <c r="B3323" s="37" t="str">
        <f>IFERROR(VLOOKUP(A3323,'asig octubre'!$A$2:$C$442,3,0))</f>
        <v>Circuitos</v>
      </c>
      <c r="C3323" s="37" t="str">
        <f>IFERROR(VLOOKUP(A3323,'asig octubre'!$A$2:$B$442,2,0))</f>
        <v>EC-03</v>
      </c>
      <c r="D3323" s="38">
        <v>45594.13481481482</v>
      </c>
      <c r="E3323" s="36" t="s">
        <v>260</v>
      </c>
      <c r="F3323" s="37" t="str">
        <f t="array" ref="F3323">IFERROR(XLOOKUP(E3323,Operadores!A:A,Operadores!B:B))</f>
        <v>CORER</v>
      </c>
      <c r="G3323" s="36" t="s">
        <v>75</v>
      </c>
      <c r="H3323" s="39">
        <v>19.45895</v>
      </c>
      <c r="I3323" s="40">
        <v>188.0</v>
      </c>
      <c r="J3323" s="41">
        <f t="shared" si="5"/>
        <v>3658.2826</v>
      </c>
      <c r="K3323" s="37" t="str">
        <f t="array" ref="K3323">IFERROR(XLOOKUP(G3323,'Tipo de carga'!A:A,'Tipo de carga'!B:B))</f>
        <v>Autoabasto</v>
      </c>
      <c r="L3323" s="37">
        <f t="shared" si="2"/>
        <v>44</v>
      </c>
      <c r="M3323" s="37">
        <f t="shared" si="3"/>
        <v>29</v>
      </c>
      <c r="N3323" s="37">
        <f t="shared" si="4"/>
        <v>10</v>
      </c>
      <c r="O3323" s="37" t="str">
        <f t="array" ref="O3323">IFERROR(XLOOKUP(K3323,'Tipo de carga'!B:B,'Tipo de carga'!C:C))</f>
        <v>Diesel</v>
      </c>
    </row>
    <row r="3324">
      <c r="A3324" s="36">
        <v>1909.0</v>
      </c>
      <c r="B3324" s="37" t="str">
        <f>IFERROR(VLOOKUP(A3324,'asig octubre'!$A$2:$C$442,3,0))</f>
        <v>Circuitos</v>
      </c>
      <c r="C3324" s="37" t="str">
        <f>IFERROR(VLOOKUP(A3324,'asig octubre'!$A$2:$B$442,2,0))</f>
        <v>EC-03</v>
      </c>
      <c r="D3324" s="38">
        <v>45594.12335648148</v>
      </c>
      <c r="E3324" s="36" t="s">
        <v>186</v>
      </c>
      <c r="F3324" s="37" t="str">
        <f t="array" ref="F3324">IFERROR(XLOOKUP(E3324,Operadores!A:A,Operadores!B:B))</f>
        <v>ZUÑDAV</v>
      </c>
      <c r="G3324" s="36" t="s">
        <v>75</v>
      </c>
      <c r="H3324" s="39">
        <v>19.45895</v>
      </c>
      <c r="I3324" s="40">
        <v>878.0</v>
      </c>
      <c r="J3324" s="41">
        <f t="shared" si="5"/>
        <v>17084.9581</v>
      </c>
      <c r="K3324" s="37" t="str">
        <f t="array" ref="K3324">IFERROR(XLOOKUP(G3324,'Tipo de carga'!A:A,'Tipo de carga'!B:B))</f>
        <v>Autoabasto</v>
      </c>
      <c r="L3324" s="37">
        <f t="shared" si="2"/>
        <v>44</v>
      </c>
      <c r="M3324" s="37">
        <f t="shared" si="3"/>
        <v>29</v>
      </c>
      <c r="N3324" s="37">
        <f t="shared" si="4"/>
        <v>10</v>
      </c>
      <c r="O3324" s="37" t="str">
        <f t="array" ref="O3324">IFERROR(XLOOKUP(K3324,'Tipo de carga'!B:B,'Tipo de carga'!C:C))</f>
        <v>Diesel</v>
      </c>
    </row>
    <row r="3325">
      <c r="A3325" s="36">
        <v>1891.0</v>
      </c>
      <c r="B3325" s="37" t="str">
        <f>IFERROR(VLOOKUP(A3325,'asig octubre'!$A$2:$C$442,3,0))</f>
        <v>Circuitos</v>
      </c>
      <c r="C3325" s="37" t="str">
        <f>IFERROR(VLOOKUP(A3325,'asig octubre'!$A$2:$B$442,2,0))</f>
        <v>EC-03</v>
      </c>
      <c r="D3325" s="38">
        <v>45594.06842592593</v>
      </c>
      <c r="E3325" s="36" t="s">
        <v>195</v>
      </c>
      <c r="F3325" s="37" t="str">
        <f t="array" ref="F3325">IFERROR(XLOOKUP(E3325,Operadores!A:A,Operadores!B:B))</f>
        <v>APAJOS</v>
      </c>
      <c r="G3325" s="36" t="s">
        <v>75</v>
      </c>
      <c r="H3325" s="39">
        <v>19.45895</v>
      </c>
      <c r="I3325" s="40">
        <v>566.0</v>
      </c>
      <c r="J3325" s="41">
        <f t="shared" si="5"/>
        <v>11013.7657</v>
      </c>
      <c r="K3325" s="37" t="str">
        <f t="array" ref="K3325">IFERROR(XLOOKUP(G3325,'Tipo de carga'!A:A,'Tipo de carga'!B:B))</f>
        <v>Autoabasto</v>
      </c>
      <c r="L3325" s="37">
        <f t="shared" si="2"/>
        <v>44</v>
      </c>
      <c r="M3325" s="37">
        <f t="shared" si="3"/>
        <v>29</v>
      </c>
      <c r="N3325" s="37">
        <f t="shared" si="4"/>
        <v>10</v>
      </c>
      <c r="O3325" s="37" t="str">
        <f t="array" ref="O3325">IFERROR(XLOOKUP(K3325,'Tipo de carga'!B:B,'Tipo de carga'!C:C))</f>
        <v>Diesel</v>
      </c>
    </row>
    <row r="3326">
      <c r="A3326" s="36">
        <v>2059.0</v>
      </c>
      <c r="B3326" s="37" t="str">
        <f>IFERROR(VLOOKUP(A3326,'asig octubre'!$A$2:$C$442,3,0))</f>
        <v>Available</v>
      </c>
      <c r="C3326" s="37" t="str">
        <f>IFERROR(VLOOKUP(A3326,'asig octubre'!$A$2:$B$442,2,0))</f>
        <v>TTE</v>
      </c>
      <c r="D3326" s="38">
        <v>45594.614340277774</v>
      </c>
      <c r="E3326" s="36" t="s">
        <v>63</v>
      </c>
      <c r="F3326" s="37" t="str">
        <f t="array" ref="F3326">IFERROR(XLOOKUP(E3326,Operadores!A:A,Operadores!B:B))</f>
        <v>DIAFRA</v>
      </c>
      <c r="G3326" s="36" t="s">
        <v>274</v>
      </c>
      <c r="H3326" s="39">
        <v>19.76</v>
      </c>
      <c r="I3326" s="40">
        <v>615.0</v>
      </c>
      <c r="J3326" s="41">
        <f t="shared" si="5"/>
        <v>12152.4</v>
      </c>
      <c r="K3326" s="37" t="str">
        <f t="array" ref="K3326">IFERROR(XLOOKUP(G3326,'Tipo de carga'!A:A,'Tipo de carga'!B:B))</f>
        <v>Autoabasto</v>
      </c>
      <c r="L3326" s="37">
        <f t="shared" si="2"/>
        <v>44</v>
      </c>
      <c r="M3326" s="37">
        <f t="shared" si="3"/>
        <v>29</v>
      </c>
      <c r="N3326" s="37">
        <f t="shared" si="4"/>
        <v>10</v>
      </c>
      <c r="O3326" s="37" t="str">
        <f t="array" ref="O3326">IFERROR(XLOOKUP(K3326,'Tipo de carga'!B:B,'Tipo de carga'!C:C))</f>
        <v>Diesel</v>
      </c>
    </row>
    <row r="3327">
      <c r="A3327" s="36">
        <v>2070.0</v>
      </c>
      <c r="B3327" s="37" t="str">
        <f>IFERROR(VLOOKUP(A3327,'asig octubre'!$A$2:$C$442,3,0))</f>
        <v>Available</v>
      </c>
      <c r="C3327" s="37" t="str">
        <f>IFERROR(VLOOKUP(A3327,'asig octubre'!$A$2:$B$442,2,0))</f>
        <v>TTE</v>
      </c>
      <c r="D3327" s="38">
        <v>45594.59936342593</v>
      </c>
      <c r="E3327" s="36" t="s">
        <v>551</v>
      </c>
      <c r="F3327" s="37" t="str">
        <f t="array" ref="F3327">IFERROR(XLOOKUP(E3327,Operadores!A:A,Operadores!B:B))</f>
        <v>HUELUI</v>
      </c>
      <c r="G3327" s="36" t="s">
        <v>274</v>
      </c>
      <c r="H3327" s="39">
        <v>19.76</v>
      </c>
      <c r="I3327" s="40">
        <v>609.0</v>
      </c>
      <c r="J3327" s="41">
        <f t="shared" si="5"/>
        <v>12033.84</v>
      </c>
      <c r="K3327" s="37" t="str">
        <f t="array" ref="K3327">IFERROR(XLOOKUP(G3327,'Tipo de carga'!A:A,'Tipo de carga'!B:B))</f>
        <v>Autoabasto</v>
      </c>
      <c r="L3327" s="37">
        <f t="shared" si="2"/>
        <v>44</v>
      </c>
      <c r="M3327" s="37">
        <f t="shared" si="3"/>
        <v>29</v>
      </c>
      <c r="N3327" s="37">
        <f t="shared" si="4"/>
        <v>10</v>
      </c>
      <c r="O3327" s="37" t="str">
        <f t="array" ref="O3327">IFERROR(XLOOKUP(K3327,'Tipo de carga'!B:B,'Tipo de carga'!C:C))</f>
        <v>Diesel</v>
      </c>
    </row>
    <row r="3328">
      <c r="A3328" s="36">
        <v>1830.0</v>
      </c>
      <c r="B3328" s="37" t="str">
        <f>IFERROR(VLOOKUP(A3328,'asig octubre'!$A$2:$C$442,3,0))</f>
        <v>Circuitos Mty</v>
      </c>
      <c r="C3328" s="37" t="str">
        <f>IFERROR(VLOOKUP(A3328,'asig octubre'!$A$2:$B$442,2,0))</f>
        <v>EC-07</v>
      </c>
      <c r="D3328" s="38">
        <v>45594.494155092594</v>
      </c>
      <c r="E3328" s="36" t="s">
        <v>441</v>
      </c>
      <c r="F3328" s="37" t="str">
        <f t="array" ref="F3328">IFERROR(XLOOKUP(E3328,Operadores!A:A,Operadores!B:B))</f>
        <v>CARJOS01</v>
      </c>
      <c r="G3328" s="36" t="s">
        <v>274</v>
      </c>
      <c r="H3328" s="39">
        <v>19.76</v>
      </c>
      <c r="I3328" s="40">
        <v>116.0</v>
      </c>
      <c r="J3328" s="41">
        <f t="shared" si="5"/>
        <v>2292.16</v>
      </c>
      <c r="K3328" s="37" t="str">
        <f t="array" ref="K3328">IFERROR(XLOOKUP(G3328,'Tipo de carga'!A:A,'Tipo de carga'!B:B))</f>
        <v>Autoabasto</v>
      </c>
      <c r="L3328" s="37">
        <f t="shared" si="2"/>
        <v>44</v>
      </c>
      <c r="M3328" s="37">
        <f t="shared" si="3"/>
        <v>29</v>
      </c>
      <c r="N3328" s="37">
        <f t="shared" si="4"/>
        <v>10</v>
      </c>
      <c r="O3328" s="37" t="str">
        <f t="array" ref="O3328">IFERROR(XLOOKUP(K3328,'Tipo de carga'!B:B,'Tipo de carga'!C:C))</f>
        <v>Diesel</v>
      </c>
    </row>
    <row r="3329">
      <c r="A3329" s="36">
        <v>2052.0</v>
      </c>
      <c r="B3329" s="37" t="str">
        <f>IFERROR(VLOOKUP(A3329,'asig octubre'!$A$2:$C$442,3,0))</f>
        <v>Patieros Crisa</v>
      </c>
      <c r="C3329" s="37" t="str">
        <f>IFERROR(VLOOKUP(A3329,'asig octubre'!$A$2:$B$442,2,0))</f>
        <v>EC-07</v>
      </c>
      <c r="D3329" s="38">
        <v>45594.45512731482</v>
      </c>
      <c r="E3329" s="36" t="s">
        <v>394</v>
      </c>
      <c r="F3329" s="37" t="str">
        <f t="array" ref="F3329">IFERROR(XLOOKUP(E3329,Operadores!A:A,Operadores!B:B))</f>
        <v>GAYJOS</v>
      </c>
      <c r="G3329" s="36" t="s">
        <v>274</v>
      </c>
      <c r="H3329" s="39">
        <v>19.76</v>
      </c>
      <c r="I3329" s="40">
        <v>63.0</v>
      </c>
      <c r="J3329" s="41">
        <f t="shared" si="5"/>
        <v>1244.88</v>
      </c>
      <c r="K3329" s="37" t="str">
        <f t="array" ref="K3329">IFERROR(XLOOKUP(G3329,'Tipo de carga'!A:A,'Tipo de carga'!B:B))</f>
        <v>Autoabasto</v>
      </c>
      <c r="L3329" s="37">
        <f t="shared" si="2"/>
        <v>44</v>
      </c>
      <c r="M3329" s="37">
        <f t="shared" si="3"/>
        <v>29</v>
      </c>
      <c r="N3329" s="37">
        <f t="shared" si="4"/>
        <v>10</v>
      </c>
      <c r="O3329" s="37" t="str">
        <f t="array" ref="O3329">IFERROR(XLOOKUP(K3329,'Tipo de carga'!B:B,'Tipo de carga'!C:C))</f>
        <v>Diesel</v>
      </c>
    </row>
    <row r="3330">
      <c r="A3330" s="36">
        <v>2050.0</v>
      </c>
      <c r="B3330" s="37" t="str">
        <f>IFERROR(VLOOKUP(A3330,'asig octubre'!$A$2:$C$442,3,0))</f>
        <v>Crisa</v>
      </c>
      <c r="C3330" s="37" t="str">
        <f>IFERROR(VLOOKUP(A3330,'asig octubre'!$A$2:$B$442,2,0))</f>
        <v>EC-07</v>
      </c>
      <c r="D3330" s="38">
        <v>45594.24760416667</v>
      </c>
      <c r="E3330" s="36" t="s">
        <v>358</v>
      </c>
      <c r="F3330" s="37" t="str">
        <f t="array" ref="F3330">IFERROR(XLOOKUP(E3330,Operadores!A:A,Operadores!B:B))</f>
        <v>CHAJES01</v>
      </c>
      <c r="G3330" s="36" t="s">
        <v>274</v>
      </c>
      <c r="H3330" s="39">
        <v>19.76</v>
      </c>
      <c r="I3330" s="40">
        <v>229.0</v>
      </c>
      <c r="J3330" s="41">
        <f t="shared" si="5"/>
        <v>4525.04</v>
      </c>
      <c r="K3330" s="37" t="str">
        <f t="array" ref="K3330">IFERROR(XLOOKUP(G3330,'Tipo de carga'!A:A,'Tipo de carga'!B:B))</f>
        <v>Autoabasto</v>
      </c>
      <c r="L3330" s="37">
        <f t="shared" si="2"/>
        <v>44</v>
      </c>
      <c r="M3330" s="37">
        <f t="shared" si="3"/>
        <v>29</v>
      </c>
      <c r="N3330" s="37">
        <f t="shared" si="4"/>
        <v>10</v>
      </c>
      <c r="O3330" s="37" t="str">
        <f t="array" ref="O3330">IFERROR(XLOOKUP(K3330,'Tipo de carga'!B:B,'Tipo de carga'!C:C))</f>
        <v>Diesel</v>
      </c>
    </row>
    <row r="3331">
      <c r="A3331" s="36">
        <v>2021.0</v>
      </c>
      <c r="B3331" s="37" t="str">
        <f>IFERROR(VLOOKUP(A3331,'asig octubre'!$A$2:$C$442,3,0))</f>
        <v>Available</v>
      </c>
      <c r="C3331" s="37" t="str">
        <f>IFERROR(VLOOKUP(A3331,'asig octubre'!$A$2:$B$442,2,0))</f>
        <v>TTE</v>
      </c>
      <c r="D3331" s="38">
        <v>45594.98295138889</v>
      </c>
      <c r="E3331" s="36" t="s">
        <v>320</v>
      </c>
      <c r="F3331" s="37" t="str">
        <f t="array" ref="F3331">IFERROR(XLOOKUP(E3331,Operadores!A:A,Operadores!B:B))</f>
        <v>GUTIRV</v>
      </c>
      <c r="G3331" s="36" t="s">
        <v>42</v>
      </c>
      <c r="H3331" s="39">
        <v>19.80377</v>
      </c>
      <c r="I3331" s="40">
        <v>260.0</v>
      </c>
      <c r="J3331" s="41">
        <f t="shared" si="5"/>
        <v>5148.9802</v>
      </c>
      <c r="K3331" s="37" t="str">
        <f t="array" ref="K3331">IFERROR(XLOOKUP(G3331,'Tipo de carga'!A:A,'Tipo de carga'!B:B))</f>
        <v>Autoabasto</v>
      </c>
      <c r="L3331" s="37">
        <f t="shared" si="2"/>
        <v>44</v>
      </c>
      <c r="M3331" s="37">
        <f t="shared" si="3"/>
        <v>29</v>
      </c>
      <c r="N3331" s="37">
        <f t="shared" si="4"/>
        <v>10</v>
      </c>
      <c r="O3331" s="37" t="str">
        <f t="array" ref="O3331">IFERROR(XLOOKUP(K3331,'Tipo de carga'!B:B,'Tipo de carga'!C:C))</f>
        <v>Diesel</v>
      </c>
    </row>
    <row r="3332">
      <c r="A3332" s="36">
        <v>2002.0</v>
      </c>
      <c r="B3332" s="37" t="str">
        <f>IFERROR(VLOOKUP(A3332,'asig octubre'!$A$2:$C$442,3,0))</f>
        <v>MeLi Dedicado Merida</v>
      </c>
      <c r="C3332" s="37" t="str">
        <f>IFERROR(VLOOKUP(A3332,'asig octubre'!$A$2:$B$442,2,0))</f>
        <v>EC-05</v>
      </c>
      <c r="D3332" s="38">
        <v>45594.96728009259</v>
      </c>
      <c r="E3332" s="36" t="s">
        <v>535</v>
      </c>
      <c r="F3332" s="37" t="str">
        <f t="array" ref="F3332">IFERROR(XLOOKUP(E3332,Operadores!A:A,Operadores!B:B))</f>
        <v>VELALE</v>
      </c>
      <c r="G3332" s="36" t="s">
        <v>42</v>
      </c>
      <c r="H3332" s="39">
        <v>19.80377</v>
      </c>
      <c r="I3332" s="40">
        <v>420.0</v>
      </c>
      <c r="J3332" s="41">
        <f t="shared" si="5"/>
        <v>8317.5834</v>
      </c>
      <c r="K3332" s="37" t="str">
        <f t="array" ref="K3332">IFERROR(XLOOKUP(G3332,'Tipo de carga'!A:A,'Tipo de carga'!B:B))</f>
        <v>Autoabasto</v>
      </c>
      <c r="L3332" s="37">
        <f t="shared" si="2"/>
        <v>44</v>
      </c>
      <c r="M3332" s="37">
        <f t="shared" si="3"/>
        <v>29</v>
      </c>
      <c r="N3332" s="37">
        <f t="shared" si="4"/>
        <v>10</v>
      </c>
      <c r="O3332" s="37" t="str">
        <f t="array" ref="O3332">IFERROR(XLOOKUP(K3332,'Tipo de carga'!B:B,'Tipo de carga'!C:C))</f>
        <v>Diesel</v>
      </c>
    </row>
    <row r="3333">
      <c r="A3333" s="36">
        <v>1736.0</v>
      </c>
      <c r="B3333" s="37" t="str">
        <f>IFERROR(VLOOKUP(A3333,'asig octubre'!$A$2:$C$442,3,0))</f>
        <v>Wm Full</v>
      </c>
      <c r="C3333" s="37" t="str">
        <f>IFERROR(VLOOKUP(A3333,'asig octubre'!$A$2:$B$442,2,0))</f>
        <v>EC-08</v>
      </c>
      <c r="D3333" s="38">
        <v>45594.90599537037</v>
      </c>
      <c r="E3333" s="36" t="s">
        <v>476</v>
      </c>
      <c r="F3333" s="37" t="str">
        <f t="array" ref="F3333">IFERROR(XLOOKUP(E3333,Operadores!A:A,Operadores!B:B))</f>
        <v>VILJE</v>
      </c>
      <c r="G3333" s="36" t="s">
        <v>42</v>
      </c>
      <c r="H3333" s="39">
        <v>19.80377</v>
      </c>
      <c r="I3333" s="40">
        <v>384.0</v>
      </c>
      <c r="J3333" s="41">
        <f t="shared" si="5"/>
        <v>7604.64768</v>
      </c>
      <c r="K3333" s="37" t="str">
        <f t="array" ref="K3333">IFERROR(XLOOKUP(G3333,'Tipo de carga'!A:A,'Tipo de carga'!B:B))</f>
        <v>Autoabasto</v>
      </c>
      <c r="L3333" s="37">
        <f t="shared" si="2"/>
        <v>44</v>
      </c>
      <c r="M3333" s="37">
        <f t="shared" si="3"/>
        <v>29</v>
      </c>
      <c r="N3333" s="37">
        <f t="shared" si="4"/>
        <v>10</v>
      </c>
      <c r="O3333" s="37" t="str">
        <f t="array" ref="O3333">IFERROR(XLOOKUP(K3333,'Tipo de carga'!B:B,'Tipo de carga'!C:C))</f>
        <v>Diesel</v>
      </c>
    </row>
    <row r="3334">
      <c r="A3334" s="36">
        <v>1820.0</v>
      </c>
      <c r="B3334" s="37" t="str">
        <f>IFERROR(VLOOKUP(A3334,'asig octubre'!$A$2:$C$442,3,0))</f>
        <v>Wm Full</v>
      </c>
      <c r="C3334" s="37" t="str">
        <f>IFERROR(VLOOKUP(A3334,'asig octubre'!$A$2:$B$442,2,0))</f>
        <v>EC-08</v>
      </c>
      <c r="D3334" s="38">
        <v>45594.801828703705</v>
      </c>
      <c r="E3334" s="36" t="s">
        <v>303</v>
      </c>
      <c r="F3334" s="37" t="str">
        <f t="array" ref="F3334">IFERROR(XLOOKUP(E3334,Operadores!A:A,Operadores!B:B))</f>
        <v>CAMVI01</v>
      </c>
      <c r="G3334" s="36" t="s">
        <v>42</v>
      </c>
      <c r="H3334" s="39">
        <v>19.80377</v>
      </c>
      <c r="I3334" s="40">
        <v>406.0</v>
      </c>
      <c r="J3334" s="41">
        <f t="shared" si="5"/>
        <v>8040.33062</v>
      </c>
      <c r="K3334" s="37" t="str">
        <f t="array" ref="K3334">IFERROR(XLOOKUP(G3334,'Tipo de carga'!A:A,'Tipo de carga'!B:B))</f>
        <v>Autoabasto</v>
      </c>
      <c r="L3334" s="37">
        <f t="shared" si="2"/>
        <v>44</v>
      </c>
      <c r="M3334" s="37">
        <f t="shared" si="3"/>
        <v>29</v>
      </c>
      <c r="N3334" s="37">
        <f t="shared" si="4"/>
        <v>10</v>
      </c>
      <c r="O3334" s="37" t="str">
        <f t="array" ref="O3334">IFERROR(XLOOKUP(K3334,'Tipo de carga'!B:B,'Tipo de carga'!C:C))</f>
        <v>Diesel</v>
      </c>
    </row>
    <row r="3335">
      <c r="A3335" s="36">
        <v>1705.0</v>
      </c>
      <c r="B3335" s="37" t="str">
        <f>IFERROR(VLOOKUP(A3335,'asig octubre'!$A$2:$C$442,3,0))</f>
        <v>Wm Full</v>
      </c>
      <c r="C3335" s="37" t="str">
        <f>IFERROR(VLOOKUP(A3335,'asig octubre'!$A$2:$B$442,2,0))</f>
        <v>EC-08</v>
      </c>
      <c r="D3335" s="38">
        <v>45594.787627314814</v>
      </c>
      <c r="E3335" s="36" t="s">
        <v>285</v>
      </c>
      <c r="F3335" s="37" t="str">
        <f t="array" ref="F3335">IFERROR(XLOOKUP(E3335,Operadores!A:A,Operadores!B:B))</f>
        <v>PERVIC</v>
      </c>
      <c r="G3335" s="36" t="s">
        <v>42</v>
      </c>
      <c r="H3335" s="39">
        <v>19.80377</v>
      </c>
      <c r="I3335" s="40">
        <v>388.0</v>
      </c>
      <c r="J3335" s="41">
        <f t="shared" si="5"/>
        <v>7683.86276</v>
      </c>
      <c r="K3335" s="37" t="str">
        <f t="array" ref="K3335">IFERROR(XLOOKUP(G3335,'Tipo de carga'!A:A,'Tipo de carga'!B:B))</f>
        <v>Autoabasto</v>
      </c>
      <c r="L3335" s="37">
        <f t="shared" si="2"/>
        <v>44</v>
      </c>
      <c r="M3335" s="37">
        <f t="shared" si="3"/>
        <v>29</v>
      </c>
      <c r="N3335" s="37">
        <f t="shared" si="4"/>
        <v>10</v>
      </c>
      <c r="O3335" s="37" t="str">
        <f t="array" ref="O3335">IFERROR(XLOOKUP(K3335,'Tipo de carga'!B:B,'Tipo de carga'!C:C))</f>
        <v>Diesel</v>
      </c>
    </row>
    <row r="3336">
      <c r="A3336" s="36">
        <v>1882.0</v>
      </c>
      <c r="B3336" s="37" t="str">
        <f>IFERROR(VLOOKUP(A3336,'asig octubre'!$A$2:$C$442,3,0))</f>
        <v>Sayer Sencillo</v>
      </c>
      <c r="C3336" s="37" t="str">
        <f>IFERROR(VLOOKUP(A3336,'asig octubre'!$A$2:$B$442,2,0))</f>
        <v>EC-04</v>
      </c>
      <c r="D3336" s="38">
        <v>45594.73939814815</v>
      </c>
      <c r="E3336" s="36" t="s">
        <v>49</v>
      </c>
      <c r="F3336" s="37" t="str">
        <f t="array" ref="F3336">IFERROR(XLOOKUP(E3336,Operadores!A:A,Operadores!B:B))</f>
        <v>FABMA</v>
      </c>
      <c r="G3336" s="36" t="s">
        <v>42</v>
      </c>
      <c r="H3336" s="39">
        <v>19.80377</v>
      </c>
      <c r="I3336" s="40">
        <v>670.0</v>
      </c>
      <c r="J3336" s="41">
        <f t="shared" si="5"/>
        <v>13268.5259</v>
      </c>
      <c r="K3336" s="37" t="str">
        <f t="array" ref="K3336">IFERROR(XLOOKUP(G3336,'Tipo de carga'!A:A,'Tipo de carga'!B:B))</f>
        <v>Autoabasto</v>
      </c>
      <c r="L3336" s="37">
        <f t="shared" si="2"/>
        <v>44</v>
      </c>
      <c r="M3336" s="37">
        <f t="shared" si="3"/>
        <v>29</v>
      </c>
      <c r="N3336" s="37">
        <f t="shared" si="4"/>
        <v>10</v>
      </c>
      <c r="O3336" s="37" t="str">
        <f t="array" ref="O3336">IFERROR(XLOOKUP(K3336,'Tipo de carga'!B:B,'Tipo de carga'!C:C))</f>
        <v>Diesel</v>
      </c>
    </row>
    <row r="3337">
      <c r="A3337" s="36">
        <v>1701.0</v>
      </c>
      <c r="B3337" s="37" t="str">
        <f>IFERROR(VLOOKUP(A3337,'asig octubre'!$A$2:$C$442,3,0))</f>
        <v>Wm Full</v>
      </c>
      <c r="C3337" s="37" t="str">
        <f>IFERROR(VLOOKUP(A3337,'asig octubre'!$A$2:$B$442,2,0))</f>
        <v>EC-08</v>
      </c>
      <c r="D3337" s="38">
        <v>45594.619421296295</v>
      </c>
      <c r="E3337" s="36" t="s">
        <v>400</v>
      </c>
      <c r="F3337" s="37" t="str">
        <f t="array" ref="F3337">IFERROR(XLOOKUP(E3337,Operadores!A:A,Operadores!B:B))</f>
        <v>HERMOI</v>
      </c>
      <c r="G3337" s="36" t="s">
        <v>42</v>
      </c>
      <c r="H3337" s="39">
        <v>19.80377</v>
      </c>
      <c r="I3337" s="40">
        <v>382.0</v>
      </c>
      <c r="J3337" s="41">
        <f t="shared" si="5"/>
        <v>7565.04014</v>
      </c>
      <c r="K3337" s="37" t="str">
        <f t="array" ref="K3337">IFERROR(XLOOKUP(G3337,'Tipo de carga'!A:A,'Tipo de carga'!B:B))</f>
        <v>Autoabasto</v>
      </c>
      <c r="L3337" s="37">
        <f t="shared" si="2"/>
        <v>44</v>
      </c>
      <c r="M3337" s="37">
        <f t="shared" si="3"/>
        <v>29</v>
      </c>
      <c r="N3337" s="37">
        <f t="shared" si="4"/>
        <v>10</v>
      </c>
      <c r="O3337" s="37" t="str">
        <f t="array" ref="O3337">IFERROR(XLOOKUP(K3337,'Tipo de carga'!B:B,'Tipo de carga'!C:C))</f>
        <v>Diesel</v>
      </c>
    </row>
    <row r="3338">
      <c r="A3338" s="36">
        <v>1831.0</v>
      </c>
      <c r="B3338" s="37" t="str">
        <f>IFERROR(VLOOKUP(A3338,'asig octubre'!$A$2:$C$442,3,0))</f>
        <v>Full Liver</v>
      </c>
      <c r="C3338" s="37" t="str">
        <f>IFERROR(VLOOKUP(A3338,'asig octubre'!$A$2:$B$442,2,0))</f>
        <v>EC-01</v>
      </c>
      <c r="D3338" s="38">
        <v>45594.58068287037</v>
      </c>
      <c r="E3338" s="36" t="s">
        <v>325</v>
      </c>
      <c r="F3338" s="37" t="str">
        <f t="array" ref="F3338">IFERROR(XLOOKUP(E3338,Operadores!A:A,Operadores!B:B))</f>
        <v>VELOSC</v>
      </c>
      <c r="G3338" s="36" t="s">
        <v>42</v>
      </c>
      <c r="H3338" s="39">
        <v>19.80377</v>
      </c>
      <c r="I3338" s="40">
        <v>465.0</v>
      </c>
      <c r="J3338" s="41">
        <f t="shared" si="5"/>
        <v>9208.75305</v>
      </c>
      <c r="K3338" s="37" t="str">
        <f t="array" ref="K3338">IFERROR(XLOOKUP(G3338,'Tipo de carga'!A:A,'Tipo de carga'!B:B))</f>
        <v>Autoabasto</v>
      </c>
      <c r="L3338" s="37">
        <f t="shared" si="2"/>
        <v>44</v>
      </c>
      <c r="M3338" s="37">
        <f t="shared" si="3"/>
        <v>29</v>
      </c>
      <c r="N3338" s="37">
        <f t="shared" si="4"/>
        <v>10</v>
      </c>
      <c r="O3338" s="37" t="str">
        <f t="array" ref="O3338">IFERROR(XLOOKUP(K3338,'Tipo de carga'!B:B,'Tipo de carga'!C:C))</f>
        <v>Diesel</v>
      </c>
    </row>
    <row r="3339">
      <c r="A3339" s="36">
        <v>2010.0</v>
      </c>
      <c r="B3339" s="37" t="str">
        <f>IFERROR(VLOOKUP(A3339,'asig octubre'!$A$2:$C$442,3,0))</f>
        <v>MeLi asignado SD</v>
      </c>
      <c r="C3339" s="37" t="str">
        <f>IFERROR(VLOOKUP(A3339,'asig octubre'!$A$2:$B$442,2,0))</f>
        <v>EC-05</v>
      </c>
      <c r="D3339" s="38">
        <v>45594.55106481481</v>
      </c>
      <c r="E3339" s="36" t="s">
        <v>194</v>
      </c>
      <c r="F3339" s="37" t="str">
        <f t="array" ref="F3339">IFERROR(XLOOKUP(E3339,Operadores!A:A,Operadores!B:B))</f>
        <v>CHAJE</v>
      </c>
      <c r="G3339" s="36" t="s">
        <v>42</v>
      </c>
      <c r="H3339" s="39">
        <v>19.80377</v>
      </c>
      <c r="I3339" s="40">
        <v>250.0</v>
      </c>
      <c r="J3339" s="41">
        <f t="shared" si="5"/>
        <v>4950.9425</v>
      </c>
      <c r="K3339" s="37" t="str">
        <f t="array" ref="K3339">IFERROR(XLOOKUP(G3339,'Tipo de carga'!A:A,'Tipo de carga'!B:B))</f>
        <v>Autoabasto</v>
      </c>
      <c r="L3339" s="37">
        <f t="shared" si="2"/>
        <v>44</v>
      </c>
      <c r="M3339" s="37">
        <f t="shared" si="3"/>
        <v>29</v>
      </c>
      <c r="N3339" s="37">
        <f t="shared" si="4"/>
        <v>10</v>
      </c>
      <c r="O3339" s="37" t="str">
        <f t="array" ref="O3339">IFERROR(XLOOKUP(K3339,'Tipo de carga'!B:B,'Tipo de carga'!C:C))</f>
        <v>Diesel</v>
      </c>
    </row>
    <row r="3340">
      <c r="A3340" s="36">
        <v>1997.0</v>
      </c>
      <c r="B3340" s="37" t="str">
        <f>IFERROR(VLOOKUP(A3340,'asig octubre'!$A$2:$C$442,3,0))</f>
        <v>MeLi Dedicado Merida</v>
      </c>
      <c r="C3340" s="37" t="str">
        <f>IFERROR(VLOOKUP(A3340,'asig octubre'!$A$2:$B$442,2,0))</f>
        <v>EC-05</v>
      </c>
      <c r="D3340" s="38">
        <v>45594.52229166667</v>
      </c>
      <c r="E3340" s="36" t="s">
        <v>391</v>
      </c>
      <c r="F3340" s="37" t="str">
        <f t="array" ref="F3340">IFERROR(XLOOKUP(E3340,Operadores!A:A,Operadores!B:B))</f>
        <v>HERVIC02</v>
      </c>
      <c r="G3340" s="36" t="s">
        <v>42</v>
      </c>
      <c r="H3340" s="39">
        <v>19.80377</v>
      </c>
      <c r="I3340" s="40">
        <v>220.0</v>
      </c>
      <c r="J3340" s="41">
        <f t="shared" si="5"/>
        <v>4356.8294</v>
      </c>
      <c r="K3340" s="37" t="str">
        <f t="array" ref="K3340">IFERROR(XLOOKUP(G3340,'Tipo de carga'!A:A,'Tipo de carga'!B:B))</f>
        <v>Autoabasto</v>
      </c>
      <c r="L3340" s="37">
        <f t="shared" si="2"/>
        <v>44</v>
      </c>
      <c r="M3340" s="37">
        <f t="shared" si="3"/>
        <v>29</v>
      </c>
      <c r="N3340" s="37">
        <f t="shared" si="4"/>
        <v>10</v>
      </c>
      <c r="O3340" s="37" t="str">
        <f t="array" ref="O3340">IFERROR(XLOOKUP(K3340,'Tipo de carga'!B:B,'Tipo de carga'!C:C))</f>
        <v>Diesel</v>
      </c>
    </row>
    <row r="3341">
      <c r="A3341" s="36">
        <v>1728.0</v>
      </c>
      <c r="B3341" s="37" t="str">
        <f>IFERROR(VLOOKUP(A3341,'asig octubre'!$A$2:$C$442,3,0))</f>
        <v>Wm Full</v>
      </c>
      <c r="C3341" s="37" t="str">
        <f>IFERROR(VLOOKUP(A3341,'asig octubre'!$A$2:$B$442,2,0))</f>
        <v>EC-08</v>
      </c>
      <c r="D3341" s="38">
        <v>45594.46991898148</v>
      </c>
      <c r="E3341" s="36" t="s">
        <v>281</v>
      </c>
      <c r="F3341" s="37" t="str">
        <f t="array" ref="F3341">IFERROR(XLOOKUP(E3341,Operadores!A:A,Operadores!B:B))</f>
        <v>MARJO13</v>
      </c>
      <c r="G3341" s="36" t="s">
        <v>42</v>
      </c>
      <c r="H3341" s="39">
        <v>19.80377</v>
      </c>
      <c r="I3341" s="40">
        <v>433.0</v>
      </c>
      <c r="J3341" s="41">
        <f t="shared" si="5"/>
        <v>8575.03241</v>
      </c>
      <c r="K3341" s="37" t="str">
        <f t="array" ref="K3341">IFERROR(XLOOKUP(G3341,'Tipo de carga'!A:A,'Tipo de carga'!B:B))</f>
        <v>Autoabasto</v>
      </c>
      <c r="L3341" s="37">
        <f t="shared" si="2"/>
        <v>44</v>
      </c>
      <c r="M3341" s="37">
        <f t="shared" si="3"/>
        <v>29</v>
      </c>
      <c r="N3341" s="37">
        <f t="shared" si="4"/>
        <v>10</v>
      </c>
      <c r="O3341" s="37" t="str">
        <f t="array" ref="O3341">IFERROR(XLOOKUP(K3341,'Tipo de carga'!B:B,'Tipo de carga'!C:C))</f>
        <v>Diesel</v>
      </c>
    </row>
    <row r="3342">
      <c r="A3342" s="36">
        <v>2000.0</v>
      </c>
      <c r="B3342" s="37" t="str">
        <f>IFERROR(VLOOKUP(A3342,'asig octubre'!$A$2:$C$442,3,0))</f>
        <v>MeLi Dedicado Merida</v>
      </c>
      <c r="C3342" s="37" t="str">
        <f>IFERROR(VLOOKUP(A3342,'asig octubre'!$A$2:$B$442,2,0))</f>
        <v>EC-05</v>
      </c>
      <c r="D3342" s="38">
        <v>45594.45177083334</v>
      </c>
      <c r="E3342" s="36" t="s">
        <v>402</v>
      </c>
      <c r="F3342" s="37" t="str">
        <f t="array" ref="F3342">IFERROR(XLOOKUP(E3342,Operadores!A:A,Operadores!B:B))</f>
        <v>GARJOS02</v>
      </c>
      <c r="G3342" s="36" t="s">
        <v>42</v>
      </c>
      <c r="H3342" s="39">
        <v>19.80377</v>
      </c>
      <c r="I3342" s="40">
        <v>240.0</v>
      </c>
      <c r="J3342" s="41">
        <f t="shared" si="5"/>
        <v>4752.9048</v>
      </c>
      <c r="K3342" s="37" t="str">
        <f t="array" ref="K3342">IFERROR(XLOOKUP(G3342,'Tipo de carga'!A:A,'Tipo de carga'!B:B))</f>
        <v>Autoabasto</v>
      </c>
      <c r="L3342" s="37">
        <f t="shared" si="2"/>
        <v>44</v>
      </c>
      <c r="M3342" s="37">
        <f t="shared" si="3"/>
        <v>29</v>
      </c>
      <c r="N3342" s="37">
        <f t="shared" si="4"/>
        <v>10</v>
      </c>
      <c r="O3342" s="37" t="str">
        <f t="array" ref="O3342">IFERROR(XLOOKUP(K3342,'Tipo de carga'!B:B,'Tipo de carga'!C:C))</f>
        <v>Diesel</v>
      </c>
    </row>
    <row r="3343">
      <c r="A3343" s="36">
        <v>2028.0</v>
      </c>
      <c r="B3343" s="37" t="str">
        <f>IFERROR(VLOOKUP(A3343,'asig octubre'!$A$2:$C$442,3,0))</f>
        <v>Available</v>
      </c>
      <c r="C3343" s="37" t="str">
        <f>IFERROR(VLOOKUP(A3343,'asig octubre'!$A$2:$B$442,2,0))</f>
        <v>TTE</v>
      </c>
      <c r="D3343" s="38">
        <v>45594.32103009259</v>
      </c>
      <c r="E3343" s="36" t="s">
        <v>398</v>
      </c>
      <c r="F3343" s="37" t="str">
        <f t="array" ref="F3343">IFERROR(XLOOKUP(E3343,Operadores!A:A,Operadores!B:B))</f>
        <v>SANEUS</v>
      </c>
      <c r="G3343" s="36" t="s">
        <v>42</v>
      </c>
      <c r="H3343" s="39">
        <v>19.80377</v>
      </c>
      <c r="I3343" s="40">
        <v>434.0</v>
      </c>
      <c r="J3343" s="41">
        <f t="shared" si="5"/>
        <v>8594.83618</v>
      </c>
      <c r="K3343" s="37" t="str">
        <f t="array" ref="K3343">IFERROR(XLOOKUP(G3343,'Tipo de carga'!A:A,'Tipo de carga'!B:B))</f>
        <v>Autoabasto</v>
      </c>
      <c r="L3343" s="37">
        <f t="shared" si="2"/>
        <v>44</v>
      </c>
      <c r="M3343" s="37">
        <f t="shared" si="3"/>
        <v>29</v>
      </c>
      <c r="N3343" s="37">
        <f t="shared" si="4"/>
        <v>10</v>
      </c>
      <c r="O3343" s="37" t="str">
        <f t="array" ref="O3343">IFERROR(XLOOKUP(K3343,'Tipo de carga'!B:B,'Tipo de carga'!C:C))</f>
        <v>Diesel</v>
      </c>
    </row>
    <row r="3344">
      <c r="A3344" s="36">
        <v>1996.0</v>
      </c>
      <c r="B3344" s="37" t="str">
        <f>IFERROR(VLOOKUP(A3344,'asig octubre'!$A$2:$C$442,3,0))</f>
        <v>MeLi Dedicado Merida</v>
      </c>
      <c r="C3344" s="37" t="str">
        <f>IFERROR(VLOOKUP(A3344,'asig octubre'!$A$2:$B$442,2,0))</f>
        <v>EC-05</v>
      </c>
      <c r="D3344" s="38">
        <v>45594.27269675926</v>
      </c>
      <c r="E3344" s="36" t="s">
        <v>530</v>
      </c>
      <c r="F3344" s="37" t="str">
        <f t="array" ref="F3344">IFERROR(XLOOKUP(E3344,Operadores!A:A,Operadores!B:B))</f>
        <v>CADCAR</v>
      </c>
      <c r="G3344" s="36" t="s">
        <v>42</v>
      </c>
      <c r="H3344" s="39">
        <v>19.80377</v>
      </c>
      <c r="I3344" s="40">
        <v>232.0</v>
      </c>
      <c r="J3344" s="41">
        <f t="shared" si="5"/>
        <v>4594.47464</v>
      </c>
      <c r="K3344" s="37" t="str">
        <f t="array" ref="K3344">IFERROR(XLOOKUP(G3344,'Tipo de carga'!A:A,'Tipo de carga'!B:B))</f>
        <v>Autoabasto</v>
      </c>
      <c r="L3344" s="37">
        <f t="shared" si="2"/>
        <v>44</v>
      </c>
      <c r="M3344" s="37">
        <f t="shared" si="3"/>
        <v>29</v>
      </c>
      <c r="N3344" s="37">
        <f t="shared" si="4"/>
        <v>10</v>
      </c>
      <c r="O3344" s="37" t="str">
        <f t="array" ref="O3344">IFERROR(XLOOKUP(K3344,'Tipo de carga'!B:B,'Tipo de carga'!C:C))</f>
        <v>Diesel</v>
      </c>
    </row>
    <row r="3345">
      <c r="A3345" s="36">
        <v>1991.0</v>
      </c>
      <c r="B3345" s="37" t="str">
        <f>IFERROR(VLOOKUP(A3345,'asig octubre'!$A$2:$C$442,3,0))</f>
        <v>MeLi Dedicado Merida</v>
      </c>
      <c r="C3345" s="37" t="str">
        <f>IFERROR(VLOOKUP(A3345,'asig octubre'!$A$2:$B$442,2,0))</f>
        <v>EC-05</v>
      </c>
      <c r="D3345" s="38">
        <v>45594.2478587963</v>
      </c>
      <c r="E3345" s="36" t="s">
        <v>204</v>
      </c>
      <c r="F3345" s="37" t="str">
        <f t="array" ref="F3345">IFERROR(XLOOKUP(E3345,Operadores!A:A,Operadores!B:B))</f>
        <v>AGUARM</v>
      </c>
      <c r="G3345" s="36" t="s">
        <v>42</v>
      </c>
      <c r="H3345" s="39">
        <v>19.80377</v>
      </c>
      <c r="I3345" s="40">
        <v>414.0</v>
      </c>
      <c r="J3345" s="41">
        <f t="shared" si="5"/>
        <v>8198.76078</v>
      </c>
      <c r="K3345" s="37" t="str">
        <f t="array" ref="K3345">IFERROR(XLOOKUP(G3345,'Tipo de carga'!A:A,'Tipo de carga'!B:B))</f>
        <v>Autoabasto</v>
      </c>
      <c r="L3345" s="37">
        <f t="shared" si="2"/>
        <v>44</v>
      </c>
      <c r="M3345" s="37">
        <f t="shared" si="3"/>
        <v>29</v>
      </c>
      <c r="N3345" s="37">
        <f t="shared" si="4"/>
        <v>10</v>
      </c>
      <c r="O3345" s="37" t="str">
        <f t="array" ref="O3345">IFERROR(XLOOKUP(K3345,'Tipo de carga'!B:B,'Tipo de carga'!C:C))</f>
        <v>Diesel</v>
      </c>
    </row>
    <row r="3346">
      <c r="A3346" s="36">
        <v>1998.0</v>
      </c>
      <c r="B3346" s="37" t="str">
        <f>IFERROR(VLOOKUP(A3346,'asig octubre'!$A$2:$C$442,3,0))</f>
        <v>MeLi Dedicado Merida</v>
      </c>
      <c r="C3346" s="37" t="str">
        <f>IFERROR(VLOOKUP(A3346,'asig octubre'!$A$2:$B$442,2,0))</f>
        <v>EC-05</v>
      </c>
      <c r="D3346" s="38">
        <v>45594.23641203704</v>
      </c>
      <c r="E3346" s="36" t="s">
        <v>381</v>
      </c>
      <c r="F3346" s="37" t="str">
        <f t="array" ref="F3346">IFERROR(XLOOKUP(E3346,Operadores!A:A,Operadores!B:B))</f>
        <v>CHAJUA</v>
      </c>
      <c r="G3346" s="36" t="s">
        <v>42</v>
      </c>
      <c r="H3346" s="39">
        <v>19.80377</v>
      </c>
      <c r="I3346" s="40">
        <v>440.0</v>
      </c>
      <c r="J3346" s="41">
        <f t="shared" si="5"/>
        <v>8713.6588</v>
      </c>
      <c r="K3346" s="37" t="str">
        <f t="array" ref="K3346">IFERROR(XLOOKUP(G3346,'Tipo de carga'!A:A,'Tipo de carga'!B:B))</f>
        <v>Autoabasto</v>
      </c>
      <c r="L3346" s="37">
        <f t="shared" si="2"/>
        <v>44</v>
      </c>
      <c r="M3346" s="37">
        <f t="shared" si="3"/>
        <v>29</v>
      </c>
      <c r="N3346" s="37">
        <f t="shared" si="4"/>
        <v>10</v>
      </c>
      <c r="O3346" s="37" t="str">
        <f t="array" ref="O3346">IFERROR(XLOOKUP(K3346,'Tipo de carga'!B:B,'Tipo de carga'!C:C))</f>
        <v>Diesel</v>
      </c>
    </row>
    <row r="3347">
      <c r="A3347" s="36">
        <v>2020.0</v>
      </c>
      <c r="B3347" s="37" t="str">
        <f>IFERROR(VLOOKUP(A3347,'asig octubre'!$A$2:$C$442,3,0))</f>
        <v>Available</v>
      </c>
      <c r="C3347" s="37" t="str">
        <f>IFERROR(VLOOKUP(A3347,'asig octubre'!$A$2:$B$442,2,0))</f>
        <v>TTE</v>
      </c>
      <c r="D3347" s="38">
        <v>45594.13008101852</v>
      </c>
      <c r="E3347" s="36" t="s">
        <v>164</v>
      </c>
      <c r="F3347" s="37" t="str">
        <f t="array" ref="F3347">IFERROR(XLOOKUP(E3347,Operadores!A:A,Operadores!B:B))</f>
        <v>MUÑOSC</v>
      </c>
      <c r="G3347" s="36" t="s">
        <v>42</v>
      </c>
      <c r="H3347" s="39">
        <v>19.80377</v>
      </c>
      <c r="I3347" s="40">
        <v>225.0</v>
      </c>
      <c r="J3347" s="41">
        <f t="shared" si="5"/>
        <v>4455.84825</v>
      </c>
      <c r="K3347" s="37" t="str">
        <f t="array" ref="K3347">IFERROR(XLOOKUP(G3347,'Tipo de carga'!A:A,'Tipo de carga'!B:B))</f>
        <v>Autoabasto</v>
      </c>
      <c r="L3347" s="37">
        <f t="shared" si="2"/>
        <v>44</v>
      </c>
      <c r="M3347" s="37">
        <f t="shared" si="3"/>
        <v>29</v>
      </c>
      <c r="N3347" s="37">
        <f t="shared" si="4"/>
        <v>10</v>
      </c>
      <c r="O3347" s="37" t="str">
        <f t="array" ref="O3347">IFERROR(XLOOKUP(K3347,'Tipo de carga'!B:B,'Tipo de carga'!C:C))</f>
        <v>Diesel</v>
      </c>
    </row>
    <row r="3348">
      <c r="A3348" s="36">
        <v>1809.0</v>
      </c>
      <c r="B3348" s="37" t="str">
        <f>IFERROR(VLOOKUP(A3348,'asig octubre'!$A$2:$C$442,3,0))</f>
        <v>Full Liver</v>
      </c>
      <c r="C3348" s="37" t="str">
        <f>IFERROR(VLOOKUP(A3348,'asig octubre'!$A$2:$B$442,2,0))</f>
        <v>EC-01</v>
      </c>
      <c r="D3348" s="38">
        <v>45594.25902777778</v>
      </c>
      <c r="E3348" s="36" t="s">
        <v>253</v>
      </c>
      <c r="F3348" s="37" t="str">
        <f t="array" ref="F3348">IFERROR(XLOOKUP(E3348,Operadores!A:A,Operadores!B:B))</f>
        <v>MARFRA</v>
      </c>
      <c r="G3348" s="36" t="s">
        <v>425</v>
      </c>
      <c r="H3348" s="39">
        <v>25.89</v>
      </c>
      <c r="I3348" s="40">
        <v>150.0</v>
      </c>
      <c r="J3348" s="41">
        <f t="shared" si="5"/>
        <v>3883.5</v>
      </c>
      <c r="K3348" s="37" t="str">
        <f t="array" ref="K3348">IFERROR(XLOOKUP(G3348,'Tipo de carga'!A:A,'Tipo de carga'!B:B))</f>
        <v>Ticket</v>
      </c>
      <c r="L3348" s="37">
        <f t="shared" si="2"/>
        <v>44</v>
      </c>
      <c r="M3348" s="37">
        <f t="shared" si="3"/>
        <v>29</v>
      </c>
      <c r="N3348" s="37">
        <f t="shared" si="4"/>
        <v>10</v>
      </c>
      <c r="O3348" s="37" t="str">
        <f t="array" ref="O3348">IFERROR(XLOOKUP(K3348,'Tipo de carga'!B:B,'Tipo de carga'!C:C))</f>
        <v>Diesel</v>
      </c>
    </row>
    <row r="3349">
      <c r="A3349" s="36">
        <v>1959.0</v>
      </c>
      <c r="B3349" s="37" t="str">
        <f>IFERROR(VLOOKUP(A3349,'asig octubre'!$A$2:$C$442,3,0))</f>
        <v>Full Liver</v>
      </c>
      <c r="C3349" s="37" t="str">
        <f>IFERROR(VLOOKUP(A3349,'asig octubre'!$A$2:$B$442,2,0))</f>
        <v>EC-01</v>
      </c>
      <c r="D3349" s="38">
        <v>45594.26111111111</v>
      </c>
      <c r="E3349" s="36" t="s">
        <v>206</v>
      </c>
      <c r="F3349" s="37" t="str">
        <f t="array" ref="F3349">IFERROR(XLOOKUP(E3349,Operadores!A:A,Operadores!B:B))</f>
        <v>JARDAN</v>
      </c>
      <c r="G3349" s="36" t="s">
        <v>425</v>
      </c>
      <c r="H3349" s="39">
        <v>25.19</v>
      </c>
      <c r="I3349" s="40">
        <v>191.0</v>
      </c>
      <c r="J3349" s="41">
        <f t="shared" si="5"/>
        <v>4811.29</v>
      </c>
      <c r="K3349" s="37" t="str">
        <f t="array" ref="K3349">IFERROR(XLOOKUP(G3349,'Tipo de carga'!A:A,'Tipo de carga'!B:B))</f>
        <v>Ticket</v>
      </c>
      <c r="L3349" s="37">
        <f t="shared" si="2"/>
        <v>44</v>
      </c>
      <c r="M3349" s="37">
        <f t="shared" si="3"/>
        <v>29</v>
      </c>
      <c r="N3349" s="37">
        <f t="shared" si="4"/>
        <v>10</v>
      </c>
      <c r="O3349" s="37" t="str">
        <f t="array" ref="O3349">IFERROR(XLOOKUP(K3349,'Tipo de carga'!B:B,'Tipo de carga'!C:C))</f>
        <v>Diesel</v>
      </c>
    </row>
    <row r="3350">
      <c r="A3350" s="36">
        <v>309.0</v>
      </c>
      <c r="B3350" s="37" t="str">
        <f>IFERROR(VLOOKUP(A3350,'asig octubre'!$A$2:$C$442,3,0))</f>
        <v>Sayer Thorton</v>
      </c>
      <c r="C3350" s="37" t="str">
        <f>IFERROR(VLOOKUP(A3350,'asig octubre'!$A$2:$B$442,2,0))</f>
        <v>EC-04</v>
      </c>
      <c r="D3350" s="38">
        <v>45594.27847222222</v>
      </c>
      <c r="E3350" s="36" t="s">
        <v>264</v>
      </c>
      <c r="F3350" s="37" t="str">
        <f t="array" ref="F3350">IFERROR(XLOOKUP(E3350,Operadores!A:A,Operadores!B:B))</f>
        <v>REVELI</v>
      </c>
      <c r="G3350" s="36" t="s">
        <v>425</v>
      </c>
      <c r="H3350" s="39">
        <v>26.19</v>
      </c>
      <c r="I3350" s="40">
        <v>76.0</v>
      </c>
      <c r="J3350" s="41">
        <f t="shared" si="5"/>
        <v>1990.44</v>
      </c>
      <c r="K3350" s="37" t="str">
        <f t="array" ref="K3350">IFERROR(XLOOKUP(G3350,'Tipo de carga'!A:A,'Tipo de carga'!B:B))</f>
        <v>Ticket</v>
      </c>
      <c r="L3350" s="37">
        <f t="shared" si="2"/>
        <v>44</v>
      </c>
      <c r="M3350" s="37">
        <f t="shared" si="3"/>
        <v>29</v>
      </c>
      <c r="N3350" s="37">
        <f t="shared" si="4"/>
        <v>10</v>
      </c>
      <c r="O3350" s="37" t="str">
        <f t="array" ref="O3350">IFERROR(XLOOKUP(K3350,'Tipo de carga'!B:B,'Tipo de carga'!C:C))</f>
        <v>Diesel</v>
      </c>
    </row>
    <row r="3351">
      <c r="A3351" s="36">
        <v>1882.0</v>
      </c>
      <c r="B3351" s="37" t="str">
        <f>IFERROR(VLOOKUP(A3351,'asig octubre'!$A$2:$C$442,3,0))</f>
        <v>Sayer Sencillo</v>
      </c>
      <c r="C3351" s="37" t="str">
        <f>IFERROR(VLOOKUP(A3351,'asig octubre'!$A$2:$B$442,2,0))</f>
        <v>EC-04</v>
      </c>
      <c r="D3351" s="38">
        <v>45594.31805555556</v>
      </c>
      <c r="E3351" s="36" t="s">
        <v>49</v>
      </c>
      <c r="F3351" s="37" t="str">
        <f t="array" ref="F3351">IFERROR(XLOOKUP(E3351,Operadores!A:A,Operadores!B:B))</f>
        <v>FABMA</v>
      </c>
      <c r="G3351" s="36" t="s">
        <v>425</v>
      </c>
      <c r="H3351" s="39">
        <v>25.99</v>
      </c>
      <c r="I3351" s="40">
        <v>139.0</v>
      </c>
      <c r="J3351" s="41">
        <f t="shared" si="5"/>
        <v>3612.61</v>
      </c>
      <c r="K3351" s="37" t="str">
        <f t="array" ref="K3351">IFERROR(XLOOKUP(G3351,'Tipo de carga'!A:A,'Tipo de carga'!B:B))</f>
        <v>Ticket</v>
      </c>
      <c r="L3351" s="37">
        <f t="shared" si="2"/>
        <v>44</v>
      </c>
      <c r="M3351" s="37">
        <f t="shared" si="3"/>
        <v>29</v>
      </c>
      <c r="N3351" s="37">
        <f t="shared" si="4"/>
        <v>10</v>
      </c>
      <c r="O3351" s="37" t="str">
        <f t="array" ref="O3351">IFERROR(XLOOKUP(K3351,'Tipo de carga'!B:B,'Tipo de carga'!C:C))</f>
        <v>Diesel</v>
      </c>
    </row>
    <row r="3352">
      <c r="A3352" s="36">
        <v>1907.0</v>
      </c>
      <c r="B3352" s="37" t="str">
        <f>IFERROR(VLOOKUP(A3352,'asig octubre'!$A$2:$C$442,3,0))</f>
        <v>PISA Gdl</v>
      </c>
      <c r="C3352" s="37" t="str">
        <f>IFERROR(VLOOKUP(A3352,'asig octubre'!$A$2:$B$442,2,0))</f>
        <v>EC-06</v>
      </c>
      <c r="D3352" s="38">
        <v>45594.3625</v>
      </c>
      <c r="E3352" s="36" t="s">
        <v>201</v>
      </c>
      <c r="F3352" s="37" t="str">
        <f t="array" ref="F3352">IFERROR(XLOOKUP(E3352,Operadores!A:A,Operadores!B:B))</f>
        <v>CARJOR</v>
      </c>
      <c r="G3352" s="36" t="s">
        <v>425</v>
      </c>
      <c r="H3352" s="39">
        <v>26.95</v>
      </c>
      <c r="I3352" s="40">
        <v>178.0</v>
      </c>
      <c r="J3352" s="41">
        <f t="shared" si="5"/>
        <v>4797.1</v>
      </c>
      <c r="K3352" s="37" t="str">
        <f t="array" ref="K3352">IFERROR(XLOOKUP(G3352,'Tipo de carga'!A:A,'Tipo de carga'!B:B))</f>
        <v>Ticket</v>
      </c>
      <c r="L3352" s="37">
        <f t="shared" si="2"/>
        <v>44</v>
      </c>
      <c r="M3352" s="37">
        <f t="shared" si="3"/>
        <v>29</v>
      </c>
      <c r="N3352" s="37">
        <f t="shared" si="4"/>
        <v>10</v>
      </c>
      <c r="O3352" s="37" t="str">
        <f t="array" ref="O3352">IFERROR(XLOOKUP(K3352,'Tipo de carga'!B:B,'Tipo de carga'!C:C))</f>
        <v>Diesel</v>
      </c>
    </row>
    <row r="3353">
      <c r="A3353" s="36">
        <v>2004.0</v>
      </c>
      <c r="B3353" s="37" t="str">
        <f>IFERROR(VLOOKUP(A3353,'asig octubre'!$A$2:$C$442,3,0))</f>
        <v>MeLi asignado SD</v>
      </c>
      <c r="C3353" s="37" t="str">
        <f>IFERROR(VLOOKUP(A3353,'asig octubre'!$A$2:$B$442,2,0))</f>
        <v>EC-05</v>
      </c>
      <c r="D3353" s="38">
        <v>45594.3625</v>
      </c>
      <c r="E3353" s="36"/>
      <c r="F3353" s="37"/>
      <c r="G3353" s="36" t="s">
        <v>425</v>
      </c>
      <c r="H3353" s="39">
        <v>23.69</v>
      </c>
      <c r="I3353" s="40">
        <v>291.26</v>
      </c>
      <c r="J3353" s="41">
        <f t="shared" si="5"/>
        <v>6899.9494</v>
      </c>
      <c r="K3353" s="37" t="str">
        <f t="array" ref="K3353">IFERROR(XLOOKUP(G3353,'Tipo de carga'!A:A,'Tipo de carga'!B:B))</f>
        <v>Ticket</v>
      </c>
      <c r="L3353" s="37">
        <f t="shared" si="2"/>
        <v>44</v>
      </c>
      <c r="M3353" s="37">
        <f t="shared" si="3"/>
        <v>29</v>
      </c>
      <c r="N3353" s="37">
        <f t="shared" si="4"/>
        <v>10</v>
      </c>
      <c r="O3353" s="37" t="str">
        <f t="array" ref="O3353">IFERROR(XLOOKUP(K3353,'Tipo de carga'!B:B,'Tipo de carga'!C:C))</f>
        <v>Diesel</v>
      </c>
    </row>
    <row r="3354">
      <c r="A3354" s="36">
        <v>1723.0</v>
      </c>
      <c r="B3354" s="37" t="str">
        <f>IFERROR(VLOOKUP(A3354,'asig octubre'!$A$2:$C$442,3,0))</f>
        <v>Wm Sencillo</v>
      </c>
      <c r="C3354" s="37" t="str">
        <f>IFERROR(VLOOKUP(A3354,'asig octubre'!$A$2:$B$442,2,0))</f>
        <v>EC-08</v>
      </c>
      <c r="D3354" s="38">
        <v>45594.40625</v>
      </c>
      <c r="E3354" s="36" t="s">
        <v>552</v>
      </c>
      <c r="F3354" s="37" t="str">
        <f t="array" ref="F3354">IFERROR(XLOOKUP(E3354,Operadores!A:A,Operadores!B:B))</f>
        <v>GAROMA</v>
      </c>
      <c r="G3354" s="36" t="s">
        <v>425</v>
      </c>
      <c r="H3354" s="39">
        <v>25.78</v>
      </c>
      <c r="I3354" s="40">
        <v>549.0</v>
      </c>
      <c r="J3354" s="41">
        <f t="shared" si="5"/>
        <v>14153.22</v>
      </c>
      <c r="K3354" s="37" t="str">
        <f t="array" ref="K3354">IFERROR(XLOOKUP(G3354,'Tipo de carga'!A:A,'Tipo de carga'!B:B))</f>
        <v>Ticket</v>
      </c>
      <c r="L3354" s="37">
        <f t="shared" si="2"/>
        <v>44</v>
      </c>
      <c r="M3354" s="37">
        <f t="shared" si="3"/>
        <v>29</v>
      </c>
      <c r="N3354" s="37">
        <f t="shared" si="4"/>
        <v>10</v>
      </c>
      <c r="O3354" s="37" t="str">
        <f t="array" ref="O3354">IFERROR(XLOOKUP(K3354,'Tipo de carga'!B:B,'Tipo de carga'!C:C))</f>
        <v>Diesel</v>
      </c>
    </row>
    <row r="3355">
      <c r="A3355" s="36">
        <v>1979.0</v>
      </c>
      <c r="B3355" s="37" t="str">
        <f>IFERROR(VLOOKUP(A3355,'asig octubre'!$A$2:$C$442,3,0))</f>
        <v>MeLi asignado SD</v>
      </c>
      <c r="C3355" s="37" t="str">
        <f>IFERROR(VLOOKUP(A3355,'asig octubre'!$A$2:$B$442,2,0))</f>
        <v>EC-05</v>
      </c>
      <c r="D3355" s="38">
        <v>45594.3625</v>
      </c>
      <c r="E3355" s="36"/>
      <c r="F3355" s="37"/>
      <c r="G3355" s="36" t="s">
        <v>425</v>
      </c>
      <c r="H3355" s="39">
        <v>23.69</v>
      </c>
      <c r="I3355" s="40">
        <v>261.71</v>
      </c>
      <c r="J3355" s="41">
        <f t="shared" si="5"/>
        <v>6199.9099</v>
      </c>
      <c r="K3355" s="37" t="str">
        <f t="array" ref="K3355">IFERROR(XLOOKUP(G3355,'Tipo de carga'!A:A,'Tipo de carga'!B:B))</f>
        <v>Ticket</v>
      </c>
      <c r="L3355" s="37">
        <f t="shared" si="2"/>
        <v>44</v>
      </c>
      <c r="M3355" s="37">
        <f t="shared" si="3"/>
        <v>29</v>
      </c>
      <c r="N3355" s="37">
        <f t="shared" si="4"/>
        <v>10</v>
      </c>
      <c r="O3355" s="37" t="str">
        <f t="array" ref="O3355">IFERROR(XLOOKUP(K3355,'Tipo de carga'!B:B,'Tipo de carga'!C:C))</f>
        <v>Diesel</v>
      </c>
    </row>
    <row r="3356">
      <c r="A3356" s="36">
        <v>1871.0</v>
      </c>
      <c r="B3356" s="37" t="str">
        <f>IFERROR(VLOOKUP(A3356,'asig octubre'!$A$2:$C$442,3,0))</f>
        <v>Circuitos</v>
      </c>
      <c r="C3356" s="37" t="str">
        <f>IFERROR(VLOOKUP(A3356,'asig octubre'!$A$2:$B$442,2,0))</f>
        <v>EC-03</v>
      </c>
      <c r="D3356" s="38">
        <v>45594.40625</v>
      </c>
      <c r="E3356" s="36" t="s">
        <v>197</v>
      </c>
      <c r="F3356" s="37" t="str">
        <f t="array" ref="F3356">IFERROR(XLOOKUP(E3356,Operadores!A:A,Operadores!B:B))</f>
        <v>REYALE</v>
      </c>
      <c r="G3356" s="36" t="s">
        <v>425</v>
      </c>
      <c r="H3356" s="39">
        <v>26.95</v>
      </c>
      <c r="I3356" s="40">
        <v>89.0</v>
      </c>
      <c r="J3356" s="41">
        <f t="shared" si="5"/>
        <v>2398.55</v>
      </c>
      <c r="K3356" s="37" t="str">
        <f t="array" ref="K3356">IFERROR(XLOOKUP(G3356,'Tipo de carga'!A:A,'Tipo de carga'!B:B))</f>
        <v>Ticket</v>
      </c>
      <c r="L3356" s="37">
        <f t="shared" si="2"/>
        <v>44</v>
      </c>
      <c r="M3356" s="37">
        <f t="shared" si="3"/>
        <v>29</v>
      </c>
      <c r="N3356" s="37">
        <f t="shared" si="4"/>
        <v>10</v>
      </c>
      <c r="O3356" s="37" t="str">
        <f t="array" ref="O3356">IFERROR(XLOOKUP(K3356,'Tipo de carga'!B:B,'Tipo de carga'!C:C))</f>
        <v>Diesel</v>
      </c>
    </row>
    <row r="3357">
      <c r="A3357" s="36">
        <v>1799.0</v>
      </c>
      <c r="B3357" s="37" t="str">
        <f>IFERROR(VLOOKUP(A3357,'asig octubre'!$A$2:$C$442,3,0))</f>
        <v>Sayer Full</v>
      </c>
      <c r="C3357" s="37" t="str">
        <f>IFERROR(VLOOKUP(A3357,'asig octubre'!$A$2:$B$442,2,0))</f>
        <v>EC-04</v>
      </c>
      <c r="D3357" s="38">
        <v>45594.50069444445</v>
      </c>
      <c r="E3357" s="36" t="s">
        <v>309</v>
      </c>
      <c r="F3357" s="37" t="str">
        <f t="array" ref="F3357">IFERROR(XLOOKUP(E3357,Operadores!A:A,Operadores!B:B))</f>
        <v>FERFRA</v>
      </c>
      <c r="G3357" s="36" t="s">
        <v>425</v>
      </c>
      <c r="H3357" s="39">
        <v>25.77</v>
      </c>
      <c r="I3357" s="40">
        <v>652.0</v>
      </c>
      <c r="J3357" s="41">
        <f t="shared" si="5"/>
        <v>16802.04</v>
      </c>
      <c r="K3357" s="37" t="str">
        <f t="array" ref="K3357">IFERROR(XLOOKUP(G3357,'Tipo de carga'!A:A,'Tipo de carga'!B:B))</f>
        <v>Ticket</v>
      </c>
      <c r="L3357" s="37">
        <f t="shared" si="2"/>
        <v>44</v>
      </c>
      <c r="M3357" s="37">
        <f t="shared" si="3"/>
        <v>29</v>
      </c>
      <c r="N3357" s="37">
        <f t="shared" si="4"/>
        <v>10</v>
      </c>
      <c r="O3357" s="37" t="str">
        <f t="array" ref="O3357">IFERROR(XLOOKUP(K3357,'Tipo de carga'!B:B,'Tipo de carga'!C:C))</f>
        <v>Diesel</v>
      </c>
    </row>
    <row r="3358">
      <c r="A3358" s="36">
        <v>1846.0</v>
      </c>
      <c r="B3358" s="37" t="str">
        <f>IFERROR(VLOOKUP(A3358,'asig octubre'!$A$2:$C$442,3,0))</f>
        <v>Colgate</v>
      </c>
      <c r="C3358" s="37" t="str">
        <f>IFERROR(VLOOKUP(A3358,'asig octubre'!$A$2:$B$442,2,0))</f>
        <v>EC-04</v>
      </c>
      <c r="D3358" s="38">
        <v>45594.518055555556</v>
      </c>
      <c r="E3358" s="36" t="s">
        <v>440</v>
      </c>
      <c r="F3358" s="37" t="str">
        <f t="array" ref="F3358">IFERROR(XLOOKUP(E3358,Operadores!A:A,Operadores!B:B))</f>
        <v>OLVJUA</v>
      </c>
      <c r="G3358" s="36" t="s">
        <v>425</v>
      </c>
      <c r="H3358" s="39">
        <v>25.77</v>
      </c>
      <c r="I3358" s="40">
        <v>388.0</v>
      </c>
      <c r="J3358" s="41">
        <f t="shared" si="5"/>
        <v>9998.76</v>
      </c>
      <c r="K3358" s="37" t="str">
        <f t="array" ref="K3358">IFERROR(XLOOKUP(G3358,'Tipo de carga'!A:A,'Tipo de carga'!B:B))</f>
        <v>Ticket</v>
      </c>
      <c r="L3358" s="37">
        <f t="shared" si="2"/>
        <v>44</v>
      </c>
      <c r="M3358" s="37">
        <f t="shared" si="3"/>
        <v>29</v>
      </c>
      <c r="N3358" s="37">
        <f t="shared" si="4"/>
        <v>10</v>
      </c>
      <c r="O3358" s="37" t="str">
        <f t="array" ref="O3358">IFERROR(XLOOKUP(K3358,'Tipo de carga'!B:B,'Tipo de carga'!C:C))</f>
        <v>Diesel</v>
      </c>
    </row>
    <row r="3359">
      <c r="A3359" s="36">
        <v>1939.0</v>
      </c>
      <c r="B3359" s="37" t="str">
        <f>IFERROR(VLOOKUP(A3359,'asig octubre'!$A$2:$C$442,3,0))</f>
        <v>Full Liver</v>
      </c>
      <c r="C3359" s="37" t="str">
        <f>IFERROR(VLOOKUP(A3359,'asig octubre'!$A$2:$B$442,2,0))</f>
        <v>EC-01</v>
      </c>
      <c r="D3359" s="38">
        <v>45594.56597222222</v>
      </c>
      <c r="E3359" s="36" t="s">
        <v>431</v>
      </c>
      <c r="F3359" s="37" t="str">
        <f t="array" ref="F3359">IFERROR(XLOOKUP(E3359,Operadores!A:A,Operadores!B:B))</f>
        <v>ANANOE</v>
      </c>
      <c r="G3359" s="36" t="s">
        <v>425</v>
      </c>
      <c r="H3359" s="39">
        <v>25.5</v>
      </c>
      <c r="I3359" s="40">
        <v>282.0</v>
      </c>
      <c r="J3359" s="41">
        <f t="shared" si="5"/>
        <v>7191</v>
      </c>
      <c r="K3359" s="37" t="str">
        <f t="array" ref="K3359">IFERROR(XLOOKUP(G3359,'Tipo de carga'!A:A,'Tipo de carga'!B:B))</f>
        <v>Ticket</v>
      </c>
      <c r="L3359" s="37">
        <f t="shared" si="2"/>
        <v>44</v>
      </c>
      <c r="M3359" s="37">
        <f t="shared" si="3"/>
        <v>29</v>
      </c>
      <c r="N3359" s="37">
        <f t="shared" si="4"/>
        <v>10</v>
      </c>
      <c r="O3359" s="37" t="str">
        <f t="array" ref="O3359">IFERROR(XLOOKUP(K3359,'Tipo de carga'!B:B,'Tipo de carga'!C:C))</f>
        <v>Diesel</v>
      </c>
    </row>
    <row r="3360">
      <c r="A3360" s="36">
        <v>1801.0</v>
      </c>
      <c r="B3360" s="37" t="str">
        <f>IFERROR(VLOOKUP(A3360,'asig octubre'!$A$2:$C$442,3,0))</f>
        <v>Sayer Full</v>
      </c>
      <c r="C3360" s="37" t="str">
        <f>IFERROR(VLOOKUP(A3360,'asig octubre'!$A$2:$B$442,2,0))</f>
        <v>EC-04</v>
      </c>
      <c r="D3360" s="38">
        <v>45594.57708333333</v>
      </c>
      <c r="E3360" s="36" t="s">
        <v>67</v>
      </c>
      <c r="F3360" s="37" t="str">
        <f t="array" ref="F3360">IFERROR(XLOOKUP(E3360,Operadores!A:A,Operadores!B:B))</f>
        <v>DURMA01</v>
      </c>
      <c r="G3360" s="36" t="s">
        <v>425</v>
      </c>
      <c r="H3360" s="39">
        <v>26.59</v>
      </c>
      <c r="I3360" s="40">
        <v>199.0</v>
      </c>
      <c r="J3360" s="41">
        <f t="shared" si="5"/>
        <v>5291.41</v>
      </c>
      <c r="K3360" s="37" t="str">
        <f t="array" ref="K3360">IFERROR(XLOOKUP(G3360,'Tipo de carga'!A:A,'Tipo de carga'!B:B))</f>
        <v>Ticket</v>
      </c>
      <c r="L3360" s="37">
        <f t="shared" si="2"/>
        <v>44</v>
      </c>
      <c r="M3360" s="37">
        <f t="shared" si="3"/>
        <v>29</v>
      </c>
      <c r="N3360" s="37">
        <f t="shared" si="4"/>
        <v>10</v>
      </c>
      <c r="O3360" s="37" t="str">
        <f t="array" ref="O3360">IFERROR(XLOOKUP(K3360,'Tipo de carga'!B:B,'Tipo de carga'!C:C))</f>
        <v>Diesel</v>
      </c>
    </row>
    <row r="3361">
      <c r="A3361" s="36">
        <v>1784.0</v>
      </c>
      <c r="B3361" s="37" t="str">
        <f>IFERROR(VLOOKUP(A3361,'asig octubre'!$A$2:$C$442,3,0))</f>
        <v>Sayer Sencillo</v>
      </c>
      <c r="C3361" s="37" t="str">
        <f>IFERROR(VLOOKUP(A3361,'asig octubre'!$A$2:$B$442,2,0))</f>
        <v>EC-04</v>
      </c>
      <c r="D3361" s="38">
        <v>45594.69652777778</v>
      </c>
      <c r="E3361" s="36" t="s">
        <v>433</v>
      </c>
      <c r="F3361" s="37" t="str">
        <f t="array" ref="F3361">IFERROR(XLOOKUP(E3361,Operadores!A:A,Operadores!B:B))</f>
        <v>ROBEFR</v>
      </c>
      <c r="G3361" s="36" t="s">
        <v>425</v>
      </c>
      <c r="H3361" s="39">
        <v>26.75</v>
      </c>
      <c r="I3361" s="40">
        <v>449.0</v>
      </c>
      <c r="J3361" s="41">
        <f t="shared" si="5"/>
        <v>12010.75</v>
      </c>
      <c r="K3361" s="37" t="str">
        <f t="array" ref="K3361">IFERROR(XLOOKUP(G3361,'Tipo de carga'!A:A,'Tipo de carga'!B:B))</f>
        <v>Ticket</v>
      </c>
      <c r="L3361" s="37">
        <f t="shared" si="2"/>
        <v>44</v>
      </c>
      <c r="M3361" s="37">
        <f t="shared" si="3"/>
        <v>29</v>
      </c>
      <c r="N3361" s="37">
        <f t="shared" si="4"/>
        <v>10</v>
      </c>
      <c r="O3361" s="37" t="str">
        <f t="array" ref="O3361">IFERROR(XLOOKUP(K3361,'Tipo de carga'!B:B,'Tipo de carga'!C:C))</f>
        <v>Diesel</v>
      </c>
    </row>
    <row r="3362">
      <c r="A3362" s="36">
        <v>2018.0</v>
      </c>
      <c r="B3362" s="37" t="str">
        <f>IFERROR(VLOOKUP(A3362,'asig octubre'!$A$2:$C$442,3,0))</f>
        <v>MeLi asignado SD</v>
      </c>
      <c r="C3362" s="37" t="str">
        <f>IFERROR(VLOOKUP(A3362,'asig octubre'!$A$2:$B$442,2,0))</f>
        <v>EC-05</v>
      </c>
      <c r="D3362" s="38">
        <v>45594.754166666666</v>
      </c>
      <c r="E3362" s="36" t="s">
        <v>407</v>
      </c>
      <c r="F3362" s="37" t="str">
        <f t="array" ref="F3362">IFERROR(XLOOKUP(E3362,Operadores!A:A,Operadores!B:B))</f>
        <v>BENMAX</v>
      </c>
      <c r="G3362" s="36" t="s">
        <v>425</v>
      </c>
      <c r="H3362" s="39">
        <v>26.35</v>
      </c>
      <c r="I3362" s="40">
        <v>228.0</v>
      </c>
      <c r="J3362" s="41">
        <f t="shared" si="5"/>
        <v>6007.8</v>
      </c>
      <c r="K3362" s="37" t="str">
        <f t="array" ref="K3362">IFERROR(XLOOKUP(G3362,'Tipo de carga'!A:A,'Tipo de carga'!B:B))</f>
        <v>Ticket</v>
      </c>
      <c r="L3362" s="37">
        <f t="shared" si="2"/>
        <v>44</v>
      </c>
      <c r="M3362" s="37">
        <f t="shared" si="3"/>
        <v>29</v>
      </c>
      <c r="N3362" s="37">
        <f t="shared" si="4"/>
        <v>10</v>
      </c>
      <c r="O3362" s="37" t="str">
        <f t="array" ref="O3362">IFERROR(XLOOKUP(K3362,'Tipo de carga'!B:B,'Tipo de carga'!C:C))</f>
        <v>Diesel</v>
      </c>
    </row>
    <row r="3363">
      <c r="A3363" s="36">
        <v>1806.0</v>
      </c>
      <c r="B3363" s="37" t="str">
        <f>IFERROR(VLOOKUP(A3363,'asig octubre'!$A$2:$C$442,3,0))</f>
        <v>Colgate</v>
      </c>
      <c r="C3363" s="37" t="str">
        <f>IFERROR(VLOOKUP(A3363,'asig octubre'!$A$2:$B$442,2,0))</f>
        <v>EC-04</v>
      </c>
      <c r="D3363" s="38">
        <v>45594.77916666667</v>
      </c>
      <c r="E3363" s="36" t="s">
        <v>40</v>
      </c>
      <c r="F3363" s="37" t="str">
        <f t="array" ref="F3363">IFERROR(XLOOKUP(E3363,Operadores!A:A,Operadores!B:B))</f>
        <v>DIAOMA</v>
      </c>
      <c r="G3363" s="36" t="s">
        <v>425</v>
      </c>
      <c r="H3363" s="39">
        <v>26.59</v>
      </c>
      <c r="I3363" s="40">
        <v>188.0</v>
      </c>
      <c r="J3363" s="41">
        <f t="shared" si="5"/>
        <v>4998.92</v>
      </c>
      <c r="K3363" s="37" t="str">
        <f t="array" ref="K3363">IFERROR(XLOOKUP(G3363,'Tipo de carga'!A:A,'Tipo de carga'!B:B))</f>
        <v>Ticket</v>
      </c>
      <c r="L3363" s="37">
        <f t="shared" si="2"/>
        <v>44</v>
      </c>
      <c r="M3363" s="37">
        <f t="shared" si="3"/>
        <v>29</v>
      </c>
      <c r="N3363" s="37">
        <f t="shared" si="4"/>
        <v>10</v>
      </c>
      <c r="O3363" s="37" t="str">
        <f t="array" ref="O3363">IFERROR(XLOOKUP(K3363,'Tipo de carga'!B:B,'Tipo de carga'!C:C))</f>
        <v>Diesel</v>
      </c>
    </row>
    <row r="3364">
      <c r="A3364" s="36">
        <v>1938.0</v>
      </c>
      <c r="B3364" s="37" t="str">
        <f>IFERROR(VLOOKUP(A3364,'asig octubre'!$A$2:$C$442,3,0))</f>
        <v>Sayer Sencillo</v>
      </c>
      <c r="C3364" s="37" t="str">
        <f>IFERROR(VLOOKUP(A3364,'asig octubre'!$A$2:$B$442,2,0))</f>
        <v>EC-04</v>
      </c>
      <c r="D3364" s="38">
        <v>45594.87569444445</v>
      </c>
      <c r="E3364" s="36" t="s">
        <v>38</v>
      </c>
      <c r="F3364" s="37" t="str">
        <f t="array" ref="F3364">IFERROR(XLOOKUP(E3364,Operadores!A:A,Operadores!B:B))</f>
        <v>SOSCA01</v>
      </c>
      <c r="G3364" s="36" t="s">
        <v>425</v>
      </c>
      <c r="H3364" s="39">
        <v>25.45</v>
      </c>
      <c r="I3364" s="40">
        <v>377.0</v>
      </c>
      <c r="J3364" s="41">
        <f t="shared" si="5"/>
        <v>9594.65</v>
      </c>
      <c r="K3364" s="37" t="str">
        <f t="array" ref="K3364">IFERROR(XLOOKUP(G3364,'Tipo de carga'!A:A,'Tipo de carga'!B:B))</f>
        <v>Ticket</v>
      </c>
      <c r="L3364" s="37">
        <f t="shared" si="2"/>
        <v>44</v>
      </c>
      <c r="M3364" s="37">
        <f t="shared" si="3"/>
        <v>29</v>
      </c>
      <c r="N3364" s="37">
        <f t="shared" si="4"/>
        <v>10</v>
      </c>
      <c r="O3364" s="37" t="str">
        <f t="array" ref="O3364">IFERROR(XLOOKUP(K3364,'Tipo de carga'!B:B,'Tipo de carga'!C:C))</f>
        <v>Diesel</v>
      </c>
    </row>
    <row r="3365">
      <c r="A3365" s="36">
        <v>1917.0</v>
      </c>
      <c r="B3365" s="37" t="str">
        <f>IFERROR(VLOOKUP(A3365,'asig octubre'!$A$2:$C$442,3,0))</f>
        <v>MeLi asignado SD</v>
      </c>
      <c r="C3365" s="37" t="str">
        <f>IFERROR(VLOOKUP(A3365,'asig octubre'!$A$2:$B$442,2,0))</f>
        <v>EC-05</v>
      </c>
      <c r="D3365" s="38">
        <v>45594.0</v>
      </c>
      <c r="E3365" s="36" t="s">
        <v>17</v>
      </c>
      <c r="F3365" s="37" t="str">
        <f t="array" ref="F3365">IFERROR(XLOOKUP(E3365,Operadores!A:A,Operadores!B:B))</f>
        <v>ARASAL</v>
      </c>
      <c r="G3365" s="36" t="s">
        <v>311</v>
      </c>
      <c r="H3365" s="39">
        <v>9.99</v>
      </c>
      <c r="I3365" s="40">
        <v>235.58</v>
      </c>
      <c r="J3365" s="41">
        <f t="shared" si="5"/>
        <v>2353.4442</v>
      </c>
      <c r="K3365" s="37" t="str">
        <f t="array" ref="K3365">IFERROR(XLOOKUP(G3365,'Tipo de carga'!A:A,'Tipo de carga'!B:B))</f>
        <v>Natgas</v>
      </c>
      <c r="L3365" s="37">
        <f t="shared" si="2"/>
        <v>44</v>
      </c>
      <c r="M3365" s="37">
        <f t="shared" si="3"/>
        <v>29</v>
      </c>
      <c r="N3365" s="37">
        <f t="shared" si="4"/>
        <v>10</v>
      </c>
      <c r="O3365" s="37" t="str">
        <f t="array" ref="O3365">IFERROR(XLOOKUP(K3365,'Tipo de carga'!B:B,'Tipo de carga'!C:C))</f>
        <v>GNC</v>
      </c>
    </row>
    <row r="3366">
      <c r="A3366" s="36">
        <v>1910.0</v>
      </c>
      <c r="B3366" s="37" t="str">
        <f>IFERROR(VLOOKUP(A3366,'asig octubre'!$A$2:$C$442,3,0))</f>
        <v>MeLi Ded Puebla</v>
      </c>
      <c r="C3366" s="37" t="str">
        <f>IFERROR(VLOOKUP(A3366,'asig octubre'!$A$2:$B$442,2,0))</f>
        <v>EC-05</v>
      </c>
      <c r="D3366" s="38">
        <v>45594.0</v>
      </c>
      <c r="E3366" s="36" t="s">
        <v>191</v>
      </c>
      <c r="F3366" s="37" t="str">
        <f t="array" ref="F3366">IFERROR(XLOOKUP(E3366,Operadores!A:A,Operadores!B:B))</f>
        <v>DIADAV</v>
      </c>
      <c r="G3366" s="36" t="s">
        <v>311</v>
      </c>
      <c r="H3366" s="39">
        <v>9.99</v>
      </c>
      <c r="I3366" s="40">
        <v>267.3</v>
      </c>
      <c r="J3366" s="41">
        <f t="shared" si="5"/>
        <v>2670.327</v>
      </c>
      <c r="K3366" s="37" t="str">
        <f t="array" ref="K3366">IFERROR(XLOOKUP(G3366,'Tipo de carga'!A:A,'Tipo de carga'!B:B))</f>
        <v>Natgas</v>
      </c>
      <c r="L3366" s="37">
        <f t="shared" si="2"/>
        <v>44</v>
      </c>
      <c r="M3366" s="37">
        <f t="shared" si="3"/>
        <v>29</v>
      </c>
      <c r="N3366" s="37">
        <f t="shared" si="4"/>
        <v>10</v>
      </c>
      <c r="O3366" s="37" t="str">
        <f t="array" ref="O3366">IFERROR(XLOOKUP(K3366,'Tipo de carga'!B:B,'Tipo de carga'!C:C))</f>
        <v>GNC</v>
      </c>
    </row>
    <row r="3367">
      <c r="A3367" s="36">
        <v>1916.0</v>
      </c>
      <c r="B3367" s="37" t="str">
        <f>IFERROR(VLOOKUP(A3367,'asig octubre'!$A$2:$C$442,3,0))</f>
        <v>MeLi Ded Puebla</v>
      </c>
      <c r="C3367" s="37" t="str">
        <f>IFERROR(VLOOKUP(A3367,'asig octubre'!$A$2:$B$442,2,0))</f>
        <v>EC-05</v>
      </c>
      <c r="D3367" s="38">
        <v>45594.0</v>
      </c>
      <c r="E3367" s="36" t="s">
        <v>321</v>
      </c>
      <c r="F3367" s="37" t="str">
        <f t="array" ref="F3367">IFERROR(XLOOKUP(E3367,Operadores!A:A,Operadores!B:B))</f>
        <v>REBCAN</v>
      </c>
      <c r="G3367" s="36" t="s">
        <v>315</v>
      </c>
      <c r="H3367" s="39">
        <v>10.65</v>
      </c>
      <c r="I3367" s="40">
        <v>292.0</v>
      </c>
      <c r="J3367" s="41">
        <f t="shared" si="5"/>
        <v>3109.8</v>
      </c>
      <c r="K3367" s="37" t="str">
        <f t="array" ref="K3367">IFERROR(XLOOKUP(G3367,'Tipo de carga'!A:A,'Tipo de carga'!B:B))</f>
        <v>COMSUSTENTA</v>
      </c>
      <c r="L3367" s="37">
        <f t="shared" si="2"/>
        <v>44</v>
      </c>
      <c r="M3367" s="37">
        <f t="shared" si="3"/>
        <v>29</v>
      </c>
      <c r="N3367" s="37">
        <f t="shared" si="4"/>
        <v>10</v>
      </c>
      <c r="O3367" s="37" t="str">
        <f t="array" ref="O3367">IFERROR(XLOOKUP(K3367,'Tipo de carga'!B:B,'Tipo de carga'!C:C))</f>
        <v>GNC</v>
      </c>
    </row>
    <row r="3368">
      <c r="A3368" s="36">
        <v>1918.0</v>
      </c>
      <c r="B3368" s="37" t="str">
        <f>IFERROR(VLOOKUP(A3368,'asig octubre'!$A$2:$C$442,3,0))</f>
        <v>MeLi asignado SD</v>
      </c>
      <c r="C3368" s="37" t="str">
        <f>IFERROR(VLOOKUP(A3368,'asig octubre'!$A$2:$B$442,2,0))</f>
        <v>EC-05</v>
      </c>
      <c r="D3368" s="38">
        <v>45594.0</v>
      </c>
      <c r="E3368" s="36" t="s">
        <v>539</v>
      </c>
      <c r="F3368" s="37" t="str">
        <f t="array" ref="F3368">IFERROR(XLOOKUP(E3368,Operadores!A:A,Operadores!B:B))</f>
        <v>NATSE</v>
      </c>
      <c r="G3368" s="36" t="s">
        <v>315</v>
      </c>
      <c r="H3368" s="39">
        <v>10.65</v>
      </c>
      <c r="I3368" s="40">
        <v>260.0</v>
      </c>
      <c r="J3368" s="41">
        <f t="shared" si="5"/>
        <v>2769</v>
      </c>
      <c r="K3368" s="37" t="str">
        <f t="array" ref="K3368">IFERROR(XLOOKUP(G3368,'Tipo de carga'!A:A,'Tipo de carga'!B:B))</f>
        <v>COMSUSTENTA</v>
      </c>
      <c r="L3368" s="37">
        <f t="shared" si="2"/>
        <v>44</v>
      </c>
      <c r="M3368" s="37">
        <f t="shared" si="3"/>
        <v>29</v>
      </c>
      <c r="N3368" s="37">
        <f t="shared" si="4"/>
        <v>10</v>
      </c>
      <c r="O3368" s="37" t="str">
        <f t="array" ref="O3368">IFERROR(XLOOKUP(K3368,'Tipo de carga'!B:B,'Tipo de carga'!C:C))</f>
        <v>GNC</v>
      </c>
    </row>
    <row r="3369">
      <c r="A3369" s="36">
        <v>1920.0</v>
      </c>
      <c r="B3369" s="37" t="str">
        <f>IFERROR(VLOOKUP(A3369,'asig octubre'!$A$2:$C$442,3,0))</f>
        <v>MeLi asignado SD</v>
      </c>
      <c r="C3369" s="37" t="str">
        <f>IFERROR(VLOOKUP(A3369,'asig octubre'!$A$2:$B$442,2,0))</f>
        <v>EC-05</v>
      </c>
      <c r="D3369" s="38">
        <v>45594.0</v>
      </c>
      <c r="E3369" s="36" t="s">
        <v>550</v>
      </c>
      <c r="F3369" s="37" t="str">
        <f t="array" ref="F3369">IFERROR(XLOOKUP(E3369,Operadores!A:A,Operadores!B:B))</f>
        <v>CALJOR01</v>
      </c>
      <c r="G3369" s="36" t="s">
        <v>315</v>
      </c>
      <c r="H3369" s="39">
        <v>10.65</v>
      </c>
      <c r="I3369" s="40">
        <v>297.0</v>
      </c>
      <c r="J3369" s="41">
        <f t="shared" si="5"/>
        <v>3163.05</v>
      </c>
      <c r="K3369" s="37" t="str">
        <f t="array" ref="K3369">IFERROR(XLOOKUP(G3369,'Tipo de carga'!A:A,'Tipo de carga'!B:B))</f>
        <v>COMSUSTENTA</v>
      </c>
      <c r="L3369" s="37">
        <f t="shared" si="2"/>
        <v>44</v>
      </c>
      <c r="M3369" s="37">
        <f t="shared" si="3"/>
        <v>29</v>
      </c>
      <c r="N3369" s="37">
        <f t="shared" si="4"/>
        <v>10</v>
      </c>
      <c r="O3369" s="37" t="str">
        <f t="array" ref="O3369">IFERROR(XLOOKUP(K3369,'Tipo de carga'!B:B,'Tipo de carga'!C:C))</f>
        <v>GNC</v>
      </c>
    </row>
    <row r="3370">
      <c r="A3370" s="36">
        <v>1923.0</v>
      </c>
      <c r="B3370" s="37" t="str">
        <f>IFERROR(VLOOKUP(A3370,'asig octubre'!$A$2:$C$442,3,0))</f>
        <v>MeLi Ded Puebla</v>
      </c>
      <c r="C3370" s="37" t="str">
        <f>IFERROR(VLOOKUP(A3370,'asig octubre'!$A$2:$B$442,2,0))</f>
        <v>EC-05</v>
      </c>
      <c r="D3370" s="38">
        <v>45594.0</v>
      </c>
      <c r="E3370" s="36" t="s">
        <v>447</v>
      </c>
      <c r="F3370" s="37" t="str">
        <f t="array" ref="F3370">IFERROR(XLOOKUP(E3370,Operadores!A:A,Operadores!B:B))</f>
        <v>SANMA05</v>
      </c>
      <c r="G3370" s="36" t="s">
        <v>315</v>
      </c>
      <c r="H3370" s="39">
        <v>10.65</v>
      </c>
      <c r="I3370" s="40">
        <v>485.0</v>
      </c>
      <c r="J3370" s="41">
        <f t="shared" si="5"/>
        <v>5165.25</v>
      </c>
      <c r="K3370" s="37" t="str">
        <f t="array" ref="K3370">IFERROR(XLOOKUP(G3370,'Tipo de carga'!A:A,'Tipo de carga'!B:B))</f>
        <v>COMSUSTENTA</v>
      </c>
      <c r="L3370" s="37">
        <f t="shared" si="2"/>
        <v>44</v>
      </c>
      <c r="M3370" s="37">
        <f t="shared" si="3"/>
        <v>29</v>
      </c>
      <c r="N3370" s="37">
        <f t="shared" si="4"/>
        <v>10</v>
      </c>
      <c r="O3370" s="37" t="str">
        <f t="array" ref="O3370">IFERROR(XLOOKUP(K3370,'Tipo de carga'!B:B,'Tipo de carga'!C:C))</f>
        <v>GNC</v>
      </c>
    </row>
    <row r="3371">
      <c r="A3371" s="36">
        <v>1926.0</v>
      </c>
      <c r="B3371" s="37" t="str">
        <f>IFERROR(VLOOKUP(A3371,'asig octubre'!$A$2:$C$442,3,0))</f>
        <v>MeLi asignado SD</v>
      </c>
      <c r="C3371" s="37" t="str">
        <f>IFERROR(VLOOKUP(A3371,'asig octubre'!$A$2:$B$442,2,0))</f>
        <v>EC-05</v>
      </c>
      <c r="D3371" s="38">
        <v>45594.0</v>
      </c>
      <c r="E3371" s="36" t="s">
        <v>318</v>
      </c>
      <c r="F3371" s="37" t="str">
        <f t="array" ref="F3371">IFERROR(XLOOKUP(E3371,Operadores!A:A,Operadores!B:B))</f>
        <v>SOSERN</v>
      </c>
      <c r="G3371" s="36" t="s">
        <v>315</v>
      </c>
      <c r="H3371" s="39">
        <v>10.65</v>
      </c>
      <c r="I3371" s="40">
        <v>229.0</v>
      </c>
      <c r="J3371" s="41">
        <f t="shared" si="5"/>
        <v>2438.85</v>
      </c>
      <c r="K3371" s="37" t="str">
        <f t="array" ref="K3371">IFERROR(XLOOKUP(G3371,'Tipo de carga'!A:A,'Tipo de carga'!B:B))</f>
        <v>COMSUSTENTA</v>
      </c>
      <c r="L3371" s="37">
        <f t="shared" si="2"/>
        <v>44</v>
      </c>
      <c r="M3371" s="37">
        <f t="shared" si="3"/>
        <v>29</v>
      </c>
      <c r="N3371" s="37">
        <f t="shared" si="4"/>
        <v>10</v>
      </c>
      <c r="O3371" s="37" t="str">
        <f t="array" ref="O3371">IFERROR(XLOOKUP(K3371,'Tipo de carga'!B:B,'Tipo de carga'!C:C))</f>
        <v>GNC</v>
      </c>
    </row>
    <row r="3372">
      <c r="A3372" s="36">
        <v>1928.0</v>
      </c>
      <c r="B3372" s="37" t="str">
        <f>IFERROR(VLOOKUP(A3372,'asig octubre'!$A$2:$C$442,3,0))</f>
        <v>MeLi Ded Puebla</v>
      </c>
      <c r="C3372" s="37" t="str">
        <f>IFERROR(VLOOKUP(A3372,'asig octubre'!$A$2:$B$442,2,0))</f>
        <v>EC-05</v>
      </c>
      <c r="D3372" s="38">
        <v>45594.0</v>
      </c>
      <c r="E3372" s="36" t="s">
        <v>319</v>
      </c>
      <c r="F3372" s="37" t="str">
        <f t="array" ref="F3372">IFERROR(XLOOKUP(E3372,Operadores!A:A,Operadores!B:B))</f>
        <v>BARPED</v>
      </c>
      <c r="G3372" s="36" t="s">
        <v>315</v>
      </c>
      <c r="H3372" s="39">
        <v>10.65</v>
      </c>
      <c r="I3372" s="40">
        <v>241.0</v>
      </c>
      <c r="J3372" s="41">
        <f t="shared" si="5"/>
        <v>2566.65</v>
      </c>
      <c r="K3372" s="37" t="str">
        <f t="array" ref="K3372">IFERROR(XLOOKUP(G3372,'Tipo de carga'!A:A,'Tipo de carga'!B:B))</f>
        <v>COMSUSTENTA</v>
      </c>
      <c r="L3372" s="37">
        <f t="shared" si="2"/>
        <v>44</v>
      </c>
      <c r="M3372" s="37">
        <f t="shared" si="3"/>
        <v>29</v>
      </c>
      <c r="N3372" s="37">
        <f t="shared" si="4"/>
        <v>10</v>
      </c>
      <c r="O3372" s="37" t="str">
        <f t="array" ref="O3372">IFERROR(XLOOKUP(K3372,'Tipo de carga'!B:B,'Tipo de carga'!C:C))</f>
        <v>GNC</v>
      </c>
    </row>
    <row r="3373">
      <c r="A3373" s="36">
        <v>1869.0</v>
      </c>
      <c r="B3373" s="37" t="str">
        <f>IFERROR(VLOOKUP(A3373,'asig octubre'!$A$2:$C$442,3,0))</f>
        <v>Circuitos</v>
      </c>
      <c r="C3373" s="37" t="str">
        <f>IFERROR(VLOOKUP(A3373,'asig octubre'!$A$2:$B$442,2,0))</f>
        <v>EC-03</v>
      </c>
      <c r="D3373" s="38">
        <v>45595.99244212963</v>
      </c>
      <c r="E3373" s="36" t="s">
        <v>271</v>
      </c>
      <c r="F3373" s="37" t="str">
        <f t="array" ref="F3373">IFERROR(XLOOKUP(E3373,Operadores!A:A,Operadores!B:B))</f>
        <v>MERUBA</v>
      </c>
      <c r="G3373" s="36" t="s">
        <v>72</v>
      </c>
      <c r="H3373" s="39">
        <v>19.62274</v>
      </c>
      <c r="I3373" s="40">
        <v>320.0</v>
      </c>
      <c r="J3373" s="41">
        <f t="shared" si="5"/>
        <v>6279.2768</v>
      </c>
      <c r="K3373" s="37" t="str">
        <f t="array" ref="K3373">IFERROR(XLOOKUP(G3373,'Tipo de carga'!A:A,'Tipo de carga'!B:B))</f>
        <v>Autoabasto</v>
      </c>
      <c r="L3373" s="37">
        <f t="shared" si="2"/>
        <v>44</v>
      </c>
      <c r="M3373" s="37">
        <f t="shared" si="3"/>
        <v>30</v>
      </c>
      <c r="N3373" s="37">
        <f t="shared" si="4"/>
        <v>10</v>
      </c>
      <c r="O3373" s="37" t="str">
        <f t="array" ref="O3373">IFERROR(XLOOKUP(K3373,'Tipo de carga'!B:B,'Tipo de carga'!C:C))</f>
        <v>Diesel</v>
      </c>
    </row>
    <row r="3374">
      <c r="A3374" s="36">
        <v>1759.0</v>
      </c>
      <c r="B3374" s="37" t="str">
        <f>IFERROR(VLOOKUP(A3374,'asig octubre'!$A$2:$C$442,3,0))</f>
        <v>Liverpool Local</v>
      </c>
      <c r="C3374" s="37" t="str">
        <f>IFERROR(VLOOKUP(A3374,'asig octubre'!$A$2:$B$442,2,0))</f>
        <v>EC-01</v>
      </c>
      <c r="D3374" s="38">
        <v>45595.982881944445</v>
      </c>
      <c r="E3374" s="36" t="s">
        <v>423</v>
      </c>
      <c r="F3374" s="37" t="str">
        <f t="array" ref="F3374">IFERROR(XLOOKUP(E3374,Operadores!A:A,Operadores!B:B))</f>
        <v>PERANT</v>
      </c>
      <c r="G3374" s="36" t="s">
        <v>72</v>
      </c>
      <c r="H3374" s="39">
        <v>19.62274</v>
      </c>
      <c r="I3374" s="40">
        <v>556.0</v>
      </c>
      <c r="J3374" s="41">
        <f t="shared" si="5"/>
        <v>10910.24344</v>
      </c>
      <c r="K3374" s="37" t="str">
        <f t="array" ref="K3374">IFERROR(XLOOKUP(G3374,'Tipo de carga'!A:A,'Tipo de carga'!B:B))</f>
        <v>Autoabasto</v>
      </c>
      <c r="L3374" s="37">
        <f t="shared" si="2"/>
        <v>44</v>
      </c>
      <c r="M3374" s="37">
        <f t="shared" si="3"/>
        <v>30</v>
      </c>
      <c r="N3374" s="37">
        <f t="shared" si="4"/>
        <v>10</v>
      </c>
      <c r="O3374" s="37" t="str">
        <f t="array" ref="O3374">IFERROR(XLOOKUP(K3374,'Tipo de carga'!B:B,'Tipo de carga'!C:C))</f>
        <v>Diesel</v>
      </c>
    </row>
    <row r="3375">
      <c r="A3375" s="36">
        <v>1797.0</v>
      </c>
      <c r="B3375" s="37" t="str">
        <f>IFERROR(VLOOKUP(A3375,'asig octubre'!$A$2:$C$442,3,0))</f>
        <v>Colgate</v>
      </c>
      <c r="C3375" s="37" t="str">
        <f>IFERROR(VLOOKUP(A3375,'asig octubre'!$A$2:$B$442,2,0))</f>
        <v>EC-04</v>
      </c>
      <c r="D3375" s="38">
        <v>45595.96706018518</v>
      </c>
      <c r="E3375" s="36" t="s">
        <v>457</v>
      </c>
      <c r="F3375" s="37" t="str">
        <f t="array" ref="F3375">IFERROR(XLOOKUP(E3375,Operadores!A:A,Operadores!B:B))</f>
        <v>DEJMAR</v>
      </c>
      <c r="G3375" s="36" t="s">
        <v>72</v>
      </c>
      <c r="H3375" s="39">
        <v>19.62274</v>
      </c>
      <c r="I3375" s="40">
        <v>895.0</v>
      </c>
      <c r="J3375" s="41">
        <f t="shared" si="5"/>
        <v>17562.3523</v>
      </c>
      <c r="K3375" s="37" t="str">
        <f t="array" ref="K3375">IFERROR(XLOOKUP(G3375,'Tipo de carga'!A:A,'Tipo de carga'!B:B))</f>
        <v>Autoabasto</v>
      </c>
      <c r="L3375" s="37">
        <f t="shared" si="2"/>
        <v>44</v>
      </c>
      <c r="M3375" s="37">
        <f t="shared" si="3"/>
        <v>30</v>
      </c>
      <c r="N3375" s="37">
        <f t="shared" si="4"/>
        <v>10</v>
      </c>
      <c r="O3375" s="37" t="str">
        <f t="array" ref="O3375">IFERROR(XLOOKUP(K3375,'Tipo de carga'!B:B,'Tipo de carga'!C:C))</f>
        <v>Diesel</v>
      </c>
    </row>
    <row r="3376">
      <c r="A3376" s="36">
        <v>1683.0</v>
      </c>
      <c r="B3376" s="37" t="str">
        <f>IFERROR(VLOOKUP(A3376,'asig octubre'!$A$2:$C$442,3,0))</f>
        <v>Pilgrims Tepo</v>
      </c>
      <c r="C3376" s="37" t="str">
        <f>IFERROR(VLOOKUP(A3376,'asig octubre'!$A$2:$B$442,2,0))</f>
        <v>EC-02</v>
      </c>
      <c r="D3376" s="38">
        <v>45595.940104166664</v>
      </c>
      <c r="E3376" s="36" t="s">
        <v>152</v>
      </c>
      <c r="F3376" s="37" t="str">
        <f t="array" ref="F3376">IFERROR(XLOOKUP(E3376,Operadores!A:A,Operadores!B:B))</f>
        <v>HERJUA01</v>
      </c>
      <c r="G3376" s="36" t="s">
        <v>72</v>
      </c>
      <c r="H3376" s="39">
        <v>19.62274</v>
      </c>
      <c r="I3376" s="40">
        <v>198.0</v>
      </c>
      <c r="J3376" s="41">
        <f t="shared" si="5"/>
        <v>3885.30252</v>
      </c>
      <c r="K3376" s="37" t="str">
        <f t="array" ref="K3376">IFERROR(XLOOKUP(G3376,'Tipo de carga'!A:A,'Tipo de carga'!B:B))</f>
        <v>Autoabasto</v>
      </c>
      <c r="L3376" s="37">
        <f t="shared" si="2"/>
        <v>44</v>
      </c>
      <c r="M3376" s="37">
        <f t="shared" si="3"/>
        <v>30</v>
      </c>
      <c r="N3376" s="37">
        <f t="shared" si="4"/>
        <v>10</v>
      </c>
      <c r="O3376" s="37" t="str">
        <f t="array" ref="O3376">IFERROR(XLOOKUP(K3376,'Tipo de carga'!B:B,'Tipo de carga'!C:C))</f>
        <v>Diesel</v>
      </c>
    </row>
    <row r="3377">
      <c r="A3377" s="36">
        <v>1879.0</v>
      </c>
      <c r="B3377" s="37" t="str">
        <f>IFERROR(VLOOKUP(A3377,'asig octubre'!$A$2:$C$442,3,0))</f>
        <v>Circuitos</v>
      </c>
      <c r="C3377" s="37" t="str">
        <f>IFERROR(VLOOKUP(A3377,'asig octubre'!$A$2:$B$442,2,0))</f>
        <v>EC-03</v>
      </c>
      <c r="D3377" s="38">
        <v>45595.887037037035</v>
      </c>
      <c r="E3377" s="36" t="s">
        <v>357</v>
      </c>
      <c r="F3377" s="37" t="str">
        <f t="array" ref="F3377">IFERROR(XLOOKUP(E3377,Operadores!A:A,Operadores!B:B))</f>
        <v>ISLHI</v>
      </c>
      <c r="G3377" s="36" t="s">
        <v>72</v>
      </c>
      <c r="H3377" s="39">
        <v>19.62274</v>
      </c>
      <c r="I3377" s="40">
        <v>205.0</v>
      </c>
      <c r="J3377" s="41">
        <f t="shared" si="5"/>
        <v>4022.6617</v>
      </c>
      <c r="K3377" s="37" t="str">
        <f t="array" ref="K3377">IFERROR(XLOOKUP(G3377,'Tipo de carga'!A:A,'Tipo de carga'!B:B))</f>
        <v>Autoabasto</v>
      </c>
      <c r="L3377" s="37">
        <f t="shared" si="2"/>
        <v>44</v>
      </c>
      <c r="M3377" s="37">
        <f t="shared" si="3"/>
        <v>30</v>
      </c>
      <c r="N3377" s="37">
        <f t="shared" si="4"/>
        <v>10</v>
      </c>
      <c r="O3377" s="37" t="str">
        <f t="array" ref="O3377">IFERROR(XLOOKUP(K3377,'Tipo de carga'!B:B,'Tipo de carga'!C:C))</f>
        <v>Diesel</v>
      </c>
    </row>
    <row r="3378">
      <c r="A3378" s="36">
        <v>1810.0</v>
      </c>
      <c r="B3378" s="37" t="str">
        <f>IFERROR(VLOOKUP(A3378,'asig octubre'!$A$2:$C$442,3,0))</f>
        <v>Peñafiel Tecamac</v>
      </c>
      <c r="C3378" s="37" t="str">
        <f>IFERROR(VLOOKUP(A3378,'asig octubre'!$A$2:$B$442,2,0))</f>
        <v>EC-02</v>
      </c>
      <c r="D3378" s="38">
        <v>45595.87726851852</v>
      </c>
      <c r="E3378" s="36" t="s">
        <v>375</v>
      </c>
      <c r="F3378" s="37" t="str">
        <f t="array" ref="F3378">IFERROR(XLOOKUP(E3378,Operadores!A:A,Operadores!B:B))</f>
        <v>ZENALB</v>
      </c>
      <c r="G3378" s="36" t="s">
        <v>72</v>
      </c>
      <c r="H3378" s="39">
        <v>19.62274</v>
      </c>
      <c r="I3378" s="40">
        <v>28.0</v>
      </c>
      <c r="J3378" s="41">
        <f t="shared" si="5"/>
        <v>549.43672</v>
      </c>
      <c r="K3378" s="37" t="str">
        <f t="array" ref="K3378">IFERROR(XLOOKUP(G3378,'Tipo de carga'!A:A,'Tipo de carga'!B:B))</f>
        <v>Autoabasto</v>
      </c>
      <c r="L3378" s="37">
        <f t="shared" si="2"/>
        <v>44</v>
      </c>
      <c r="M3378" s="37">
        <f t="shared" si="3"/>
        <v>30</v>
      </c>
      <c r="N3378" s="37">
        <f t="shared" si="4"/>
        <v>10</v>
      </c>
      <c r="O3378" s="37" t="str">
        <f t="array" ref="O3378">IFERROR(XLOOKUP(K3378,'Tipo de carga'!B:B,'Tipo de carga'!C:C))</f>
        <v>Diesel</v>
      </c>
    </row>
    <row r="3379">
      <c r="A3379" s="36">
        <v>2002.0</v>
      </c>
      <c r="B3379" s="37" t="str">
        <f>IFERROR(VLOOKUP(A3379,'asig octubre'!$A$2:$C$442,3,0))</f>
        <v>MeLi Dedicado Merida</v>
      </c>
      <c r="C3379" s="37" t="str">
        <f>IFERROR(VLOOKUP(A3379,'asig octubre'!$A$2:$B$442,2,0))</f>
        <v>EC-05</v>
      </c>
      <c r="D3379" s="38">
        <v>45595.86201388889</v>
      </c>
      <c r="E3379" s="36" t="s">
        <v>535</v>
      </c>
      <c r="F3379" s="37" t="str">
        <f t="array" ref="F3379">IFERROR(XLOOKUP(E3379,Operadores!A:A,Operadores!B:B))</f>
        <v>VELALE</v>
      </c>
      <c r="G3379" s="36" t="s">
        <v>72</v>
      </c>
      <c r="H3379" s="39">
        <v>19.62274</v>
      </c>
      <c r="I3379" s="40">
        <v>264.0</v>
      </c>
      <c r="J3379" s="41">
        <f t="shared" si="5"/>
        <v>5180.40336</v>
      </c>
      <c r="K3379" s="37" t="str">
        <f t="array" ref="K3379">IFERROR(XLOOKUP(G3379,'Tipo de carga'!A:A,'Tipo de carga'!B:B))</f>
        <v>Autoabasto</v>
      </c>
      <c r="L3379" s="37">
        <f t="shared" si="2"/>
        <v>44</v>
      </c>
      <c r="M3379" s="37">
        <f t="shared" si="3"/>
        <v>30</v>
      </c>
      <c r="N3379" s="37">
        <f t="shared" si="4"/>
        <v>10</v>
      </c>
      <c r="O3379" s="37" t="str">
        <f t="array" ref="O3379">IFERROR(XLOOKUP(K3379,'Tipo de carga'!B:B,'Tipo de carga'!C:C))</f>
        <v>Diesel</v>
      </c>
    </row>
    <row r="3380">
      <c r="A3380" s="36">
        <v>1780.0</v>
      </c>
      <c r="B3380" s="37" t="str">
        <f>IFERROR(VLOOKUP(A3380,'asig octubre'!$A$2:$C$442,3,0))</f>
        <v>Pilgrims Tepo</v>
      </c>
      <c r="C3380" s="37" t="str">
        <f>IFERROR(VLOOKUP(A3380,'asig octubre'!$A$2:$B$442,2,0))</f>
        <v>EC-02</v>
      </c>
      <c r="D3380" s="38">
        <v>45595.810266203705</v>
      </c>
      <c r="E3380" s="36" t="s">
        <v>160</v>
      </c>
      <c r="F3380" s="37" t="str">
        <f t="array" ref="F3380">IFERROR(XLOOKUP(E3380,Operadores!A:A,Operadores!B:B))</f>
        <v>ESTMANX</v>
      </c>
      <c r="G3380" s="36" t="s">
        <v>72</v>
      </c>
      <c r="H3380" s="39">
        <v>19.62274</v>
      </c>
      <c r="I3380" s="40">
        <v>120.0</v>
      </c>
      <c r="J3380" s="41">
        <f t="shared" si="5"/>
        <v>2354.7288</v>
      </c>
      <c r="K3380" s="37" t="str">
        <f t="array" ref="K3380">IFERROR(XLOOKUP(G3380,'Tipo de carga'!A:A,'Tipo de carga'!B:B))</f>
        <v>Autoabasto</v>
      </c>
      <c r="L3380" s="37">
        <f t="shared" si="2"/>
        <v>44</v>
      </c>
      <c r="M3380" s="37">
        <f t="shared" si="3"/>
        <v>30</v>
      </c>
      <c r="N3380" s="37">
        <f t="shared" si="4"/>
        <v>10</v>
      </c>
      <c r="O3380" s="37" t="str">
        <f t="array" ref="O3380">IFERROR(XLOOKUP(K3380,'Tipo de carga'!B:B,'Tipo de carga'!C:C))</f>
        <v>Diesel</v>
      </c>
    </row>
    <row r="3381">
      <c r="A3381" s="36">
        <v>1731.0</v>
      </c>
      <c r="B3381" s="37" t="str">
        <f>IFERROR(VLOOKUP(A3381,'asig octubre'!$A$2:$C$442,3,0))</f>
        <v>Pilgrims Tepo</v>
      </c>
      <c r="C3381" s="37" t="str">
        <f>IFERROR(VLOOKUP(A3381,'asig octubre'!$A$2:$B$442,2,0))</f>
        <v>EC-02</v>
      </c>
      <c r="D3381" s="38">
        <v>45595.79712962963</v>
      </c>
      <c r="E3381" s="36" t="s">
        <v>419</v>
      </c>
      <c r="F3381" s="37" t="str">
        <f t="array" ref="F3381">IFERROR(XLOOKUP(E3381,Operadores!A:A,Operadores!B:B))</f>
        <v>ROSGIL</v>
      </c>
      <c r="G3381" s="36" t="s">
        <v>72</v>
      </c>
      <c r="H3381" s="39">
        <v>19.62274</v>
      </c>
      <c r="I3381" s="40">
        <v>246.0</v>
      </c>
      <c r="J3381" s="41">
        <f t="shared" si="5"/>
        <v>4827.19404</v>
      </c>
      <c r="K3381" s="37" t="str">
        <f t="array" ref="K3381">IFERROR(XLOOKUP(G3381,'Tipo de carga'!A:A,'Tipo de carga'!B:B))</f>
        <v>Autoabasto</v>
      </c>
      <c r="L3381" s="37">
        <f t="shared" si="2"/>
        <v>44</v>
      </c>
      <c r="M3381" s="37">
        <f t="shared" si="3"/>
        <v>30</v>
      </c>
      <c r="N3381" s="37">
        <f t="shared" si="4"/>
        <v>10</v>
      </c>
      <c r="O3381" s="37" t="str">
        <f t="array" ref="O3381">IFERROR(XLOOKUP(K3381,'Tipo de carga'!B:B,'Tipo de carga'!C:C))</f>
        <v>Diesel</v>
      </c>
    </row>
    <row r="3382">
      <c r="A3382" s="36">
        <v>2017.0</v>
      </c>
      <c r="B3382" s="37" t="str">
        <f>IFERROR(VLOOKUP(A3382,'asig octubre'!$A$2:$C$442,3,0))</f>
        <v>MeLi asignado SD</v>
      </c>
      <c r="C3382" s="37" t="str">
        <f>IFERROR(VLOOKUP(A3382,'asig octubre'!$A$2:$B$442,2,0))</f>
        <v>EC-05</v>
      </c>
      <c r="D3382" s="38">
        <v>45595.78424768519</v>
      </c>
      <c r="E3382" s="36" t="s">
        <v>418</v>
      </c>
      <c r="F3382" s="37" t="str">
        <f t="array" ref="F3382">IFERROR(XLOOKUP(E3382,Operadores!A:A,Operadores!B:B))</f>
        <v>MENMI</v>
      </c>
      <c r="G3382" s="36" t="s">
        <v>72</v>
      </c>
      <c r="H3382" s="39">
        <v>19.62274</v>
      </c>
      <c r="I3382" s="40">
        <v>306.0</v>
      </c>
      <c r="J3382" s="41">
        <f t="shared" si="5"/>
        <v>6004.55844</v>
      </c>
      <c r="K3382" s="37" t="str">
        <f t="array" ref="K3382">IFERROR(XLOOKUP(G3382,'Tipo de carga'!A:A,'Tipo de carga'!B:B))</f>
        <v>Autoabasto</v>
      </c>
      <c r="L3382" s="37">
        <f t="shared" si="2"/>
        <v>44</v>
      </c>
      <c r="M3382" s="37">
        <f t="shared" si="3"/>
        <v>30</v>
      </c>
      <c r="N3382" s="37">
        <f t="shared" si="4"/>
        <v>10</v>
      </c>
      <c r="O3382" s="37" t="str">
        <f t="array" ref="O3382">IFERROR(XLOOKUP(K3382,'Tipo de carga'!B:B,'Tipo de carga'!C:C))</f>
        <v>Diesel</v>
      </c>
    </row>
    <row r="3383">
      <c r="A3383" s="36">
        <v>1754.0</v>
      </c>
      <c r="B3383" s="37" t="str">
        <f>IFERROR(VLOOKUP(A3383,'asig octubre'!$A$2:$C$442,3,0))</f>
        <v>Pilgrims Tepo</v>
      </c>
      <c r="C3383" s="37" t="str">
        <f>IFERROR(VLOOKUP(A3383,'asig octubre'!$A$2:$B$442,2,0))</f>
        <v>EC-02</v>
      </c>
      <c r="D3383" s="38">
        <v>45595.774664351855</v>
      </c>
      <c r="E3383" s="36" t="s">
        <v>162</v>
      </c>
      <c r="F3383" s="37" t="str">
        <f t="array" ref="F3383">IFERROR(XLOOKUP(E3383,Operadores!A:A,Operadores!B:B))</f>
        <v>TABYAI</v>
      </c>
      <c r="G3383" s="36" t="s">
        <v>72</v>
      </c>
      <c r="H3383" s="39">
        <v>19.62274</v>
      </c>
      <c r="I3383" s="40">
        <v>81.0</v>
      </c>
      <c r="J3383" s="41">
        <f t="shared" si="5"/>
        <v>1589.44194</v>
      </c>
      <c r="K3383" s="37" t="str">
        <f t="array" ref="K3383">IFERROR(XLOOKUP(G3383,'Tipo de carga'!A:A,'Tipo de carga'!B:B))</f>
        <v>Autoabasto</v>
      </c>
      <c r="L3383" s="37">
        <f t="shared" si="2"/>
        <v>44</v>
      </c>
      <c r="M3383" s="37">
        <f t="shared" si="3"/>
        <v>30</v>
      </c>
      <c r="N3383" s="37">
        <f t="shared" si="4"/>
        <v>10</v>
      </c>
      <c r="O3383" s="37" t="str">
        <f t="array" ref="O3383">IFERROR(XLOOKUP(K3383,'Tipo de carga'!B:B,'Tipo de carga'!C:C))</f>
        <v>Diesel</v>
      </c>
    </row>
    <row r="3384">
      <c r="A3384" s="36">
        <v>1685.0</v>
      </c>
      <c r="B3384" s="37" t="str">
        <f>IFERROR(VLOOKUP(A3384,'asig octubre'!$A$2:$C$442,3,0))</f>
        <v>Pilgrims Tepo</v>
      </c>
      <c r="C3384" s="37" t="str">
        <f>IFERROR(VLOOKUP(A3384,'asig octubre'!$A$2:$B$442,2,0))</f>
        <v>EC-02</v>
      </c>
      <c r="D3384" s="38">
        <v>45595.76604166667</v>
      </c>
      <c r="E3384" s="36" t="s">
        <v>375</v>
      </c>
      <c r="F3384" s="37" t="str">
        <f t="array" ref="F3384">IFERROR(XLOOKUP(E3384,Operadores!A:A,Operadores!B:B))</f>
        <v>ZENALB</v>
      </c>
      <c r="G3384" s="36" t="s">
        <v>72</v>
      </c>
      <c r="H3384" s="39">
        <v>19.62274</v>
      </c>
      <c r="I3384" s="40">
        <v>198.0</v>
      </c>
      <c r="J3384" s="41">
        <f t="shared" si="5"/>
        <v>3885.30252</v>
      </c>
      <c r="K3384" s="37" t="str">
        <f t="array" ref="K3384">IFERROR(XLOOKUP(G3384,'Tipo de carga'!A:A,'Tipo de carga'!B:B))</f>
        <v>Autoabasto</v>
      </c>
      <c r="L3384" s="37">
        <f t="shared" si="2"/>
        <v>44</v>
      </c>
      <c r="M3384" s="37">
        <f t="shared" si="3"/>
        <v>30</v>
      </c>
      <c r="N3384" s="37">
        <f t="shared" si="4"/>
        <v>10</v>
      </c>
      <c r="O3384" s="37" t="str">
        <f t="array" ref="O3384">IFERROR(XLOOKUP(K3384,'Tipo de carga'!B:B,'Tipo de carga'!C:C))</f>
        <v>Diesel</v>
      </c>
    </row>
    <row r="3385">
      <c r="A3385" s="36">
        <v>1866.0</v>
      </c>
      <c r="B3385" s="37" t="str">
        <f>IFERROR(VLOOKUP(A3385,'asig octubre'!$A$2:$C$442,3,0))</f>
        <v>Pilgrims Tepo</v>
      </c>
      <c r="C3385" s="37" t="str">
        <f>IFERROR(VLOOKUP(A3385,'asig octubre'!$A$2:$B$442,2,0))</f>
        <v>EC-02</v>
      </c>
      <c r="D3385" s="38">
        <v>45595.753217592595</v>
      </c>
      <c r="E3385" s="36" t="s">
        <v>163</v>
      </c>
      <c r="F3385" s="37" t="str">
        <f t="array" ref="F3385">IFERROR(XLOOKUP(E3385,Operadores!A:A,Operadores!B:B))</f>
        <v>JORJON</v>
      </c>
      <c r="G3385" s="36" t="s">
        <v>72</v>
      </c>
      <c r="H3385" s="39">
        <v>19.62274</v>
      </c>
      <c r="I3385" s="40">
        <v>210.0</v>
      </c>
      <c r="J3385" s="41">
        <f t="shared" si="5"/>
        <v>4120.7754</v>
      </c>
      <c r="K3385" s="37" t="str">
        <f t="array" ref="K3385">IFERROR(XLOOKUP(G3385,'Tipo de carga'!A:A,'Tipo de carga'!B:B))</f>
        <v>Autoabasto</v>
      </c>
      <c r="L3385" s="37">
        <f t="shared" si="2"/>
        <v>44</v>
      </c>
      <c r="M3385" s="37">
        <f t="shared" si="3"/>
        <v>30</v>
      </c>
      <c r="N3385" s="37">
        <f t="shared" si="4"/>
        <v>10</v>
      </c>
      <c r="O3385" s="37" t="str">
        <f t="array" ref="O3385">IFERROR(XLOOKUP(K3385,'Tipo de carga'!B:B,'Tipo de carga'!C:C))</f>
        <v>Diesel</v>
      </c>
    </row>
    <row r="3386">
      <c r="A3386" s="36">
        <v>1990.0</v>
      </c>
      <c r="B3386" s="37" t="str">
        <f>IFERROR(VLOOKUP(A3386,'asig octubre'!$A$2:$C$442,3,0))</f>
        <v>MeLi asignado SD</v>
      </c>
      <c r="C3386" s="37" t="str">
        <f>IFERROR(VLOOKUP(A3386,'asig octubre'!$A$2:$B$442,2,0))</f>
        <v>EC-05</v>
      </c>
      <c r="D3386" s="38">
        <v>45595.73804398148</v>
      </c>
      <c r="E3386" s="36" t="s">
        <v>216</v>
      </c>
      <c r="F3386" s="37" t="str">
        <f t="array" ref="F3386">IFERROR(XLOOKUP(E3386,Operadores!A:A,Operadores!B:B))</f>
        <v>MENCAX</v>
      </c>
      <c r="G3386" s="36" t="s">
        <v>72</v>
      </c>
      <c r="H3386" s="39">
        <v>19.62274</v>
      </c>
      <c r="I3386" s="40">
        <v>589.0</v>
      </c>
      <c r="J3386" s="41">
        <f t="shared" si="5"/>
        <v>11557.79386</v>
      </c>
      <c r="K3386" s="37" t="str">
        <f t="array" ref="K3386">IFERROR(XLOOKUP(G3386,'Tipo de carga'!A:A,'Tipo de carga'!B:B))</f>
        <v>Autoabasto</v>
      </c>
      <c r="L3386" s="37">
        <f t="shared" si="2"/>
        <v>44</v>
      </c>
      <c r="M3386" s="37">
        <f t="shared" si="3"/>
        <v>30</v>
      </c>
      <c r="N3386" s="37">
        <f t="shared" si="4"/>
        <v>10</v>
      </c>
      <c r="O3386" s="37" t="str">
        <f t="array" ref="O3386">IFERROR(XLOOKUP(K3386,'Tipo de carga'!B:B,'Tipo de carga'!C:C))</f>
        <v>Diesel</v>
      </c>
    </row>
    <row r="3387">
      <c r="A3387" s="36">
        <v>1757.0</v>
      </c>
      <c r="B3387" s="37" t="str">
        <f>IFERROR(VLOOKUP(A3387,'asig octubre'!$A$2:$C$442,3,0))</f>
        <v>Pilgrims Tepo</v>
      </c>
      <c r="C3387" s="37" t="str">
        <f>IFERROR(VLOOKUP(A3387,'asig octubre'!$A$2:$B$442,2,0))</f>
        <v>EC-02</v>
      </c>
      <c r="D3387" s="38">
        <v>45595.72167824074</v>
      </c>
      <c r="E3387" s="36" t="s">
        <v>171</v>
      </c>
      <c r="F3387" s="37" t="str">
        <f t="array" ref="F3387">IFERROR(XLOOKUP(E3387,Operadores!A:A,Operadores!B:B))</f>
        <v>RAMJOS</v>
      </c>
      <c r="G3387" s="36" t="s">
        <v>72</v>
      </c>
      <c r="H3387" s="39">
        <v>19.62274</v>
      </c>
      <c r="I3387" s="40">
        <v>164.0</v>
      </c>
      <c r="J3387" s="41">
        <f t="shared" si="5"/>
        <v>3218.12936</v>
      </c>
      <c r="K3387" s="37" t="str">
        <f t="array" ref="K3387">IFERROR(XLOOKUP(G3387,'Tipo de carga'!A:A,'Tipo de carga'!B:B))</f>
        <v>Autoabasto</v>
      </c>
      <c r="L3387" s="37">
        <f t="shared" si="2"/>
        <v>44</v>
      </c>
      <c r="M3387" s="37">
        <f t="shared" si="3"/>
        <v>30</v>
      </c>
      <c r="N3387" s="37">
        <f t="shared" si="4"/>
        <v>10</v>
      </c>
      <c r="O3387" s="37" t="str">
        <f t="array" ref="O3387">IFERROR(XLOOKUP(K3387,'Tipo de carga'!B:B,'Tipo de carga'!C:C))</f>
        <v>Diesel</v>
      </c>
    </row>
    <row r="3388">
      <c r="A3388" s="36" t="s">
        <v>553</v>
      </c>
      <c r="B3388" s="37" t="str">
        <f>IFERROR(VLOOKUP(A3388,'asig octubre'!$A$2:$C$442,3,0))</f>
        <v/>
      </c>
      <c r="C3388" s="37" t="str">
        <f>IFERROR(VLOOKUP(A3388,'asig octubre'!$A$2:$B$442,2,0))</f>
        <v/>
      </c>
      <c r="D3388" s="38">
        <v>45595.714641203704</v>
      </c>
      <c r="E3388" s="36" t="s">
        <v>69</v>
      </c>
      <c r="F3388" s="37" t="str">
        <f t="array" ref="F3388">IFERROR(XLOOKUP(E3388,Operadores!A:A,Operadores!B:B))</f>
        <v>MTTO</v>
      </c>
      <c r="G3388" s="36" t="s">
        <v>72</v>
      </c>
      <c r="H3388" s="39">
        <v>19.62274</v>
      </c>
      <c r="I3388" s="40">
        <v>62.0</v>
      </c>
      <c r="J3388" s="41">
        <f t="shared" si="5"/>
        <v>1216.60988</v>
      </c>
      <c r="K3388" s="37" t="str">
        <f t="array" ref="K3388">IFERROR(XLOOKUP(G3388,'Tipo de carga'!A:A,'Tipo de carga'!B:B))</f>
        <v>Autoabasto</v>
      </c>
      <c r="L3388" s="37">
        <f t="shared" si="2"/>
        <v>44</v>
      </c>
      <c r="M3388" s="37">
        <f t="shared" si="3"/>
        <v>30</v>
      </c>
      <c r="N3388" s="37">
        <f t="shared" si="4"/>
        <v>10</v>
      </c>
      <c r="O3388" s="37" t="str">
        <f t="array" ref="O3388">IFERROR(XLOOKUP(K3388,'Tipo de carga'!B:B,'Tipo de carga'!C:C))</f>
        <v>Diesel</v>
      </c>
    </row>
    <row r="3389">
      <c r="A3389" s="36">
        <v>1900.0</v>
      </c>
      <c r="B3389" s="37" t="str">
        <f>IFERROR(VLOOKUP(A3389,'asig octubre'!$A$2:$C$442,3,0))</f>
        <v>Full Liver</v>
      </c>
      <c r="C3389" s="37" t="str">
        <f>IFERROR(VLOOKUP(A3389,'asig octubre'!$A$2:$B$442,2,0))</f>
        <v>EC-01</v>
      </c>
      <c r="D3389" s="38">
        <v>45595.707916666666</v>
      </c>
      <c r="E3389" s="36" t="s">
        <v>336</v>
      </c>
      <c r="F3389" s="37" t="str">
        <f t="array" ref="F3389">IFERROR(XLOOKUP(E3389,Operadores!A:A,Operadores!B:B))</f>
        <v>BUEMA</v>
      </c>
      <c r="G3389" s="36" t="s">
        <v>72</v>
      </c>
      <c r="H3389" s="39">
        <v>19.62274</v>
      </c>
      <c r="I3389" s="40">
        <v>797.0</v>
      </c>
      <c r="J3389" s="41">
        <f t="shared" si="5"/>
        <v>15639.32378</v>
      </c>
      <c r="K3389" s="37" t="str">
        <f t="array" ref="K3389">IFERROR(XLOOKUP(G3389,'Tipo de carga'!A:A,'Tipo de carga'!B:B))</f>
        <v>Autoabasto</v>
      </c>
      <c r="L3389" s="37">
        <f t="shared" si="2"/>
        <v>44</v>
      </c>
      <c r="M3389" s="37">
        <f t="shared" si="3"/>
        <v>30</v>
      </c>
      <c r="N3389" s="37">
        <f t="shared" si="4"/>
        <v>10</v>
      </c>
      <c r="O3389" s="37" t="str">
        <f t="array" ref="O3389">IFERROR(XLOOKUP(K3389,'Tipo de carga'!B:B,'Tipo de carga'!C:C))</f>
        <v>Diesel</v>
      </c>
    </row>
    <row r="3390">
      <c r="A3390" s="36">
        <v>1909.0</v>
      </c>
      <c r="B3390" s="37" t="str">
        <f>IFERROR(VLOOKUP(A3390,'asig octubre'!$A$2:$C$442,3,0))</f>
        <v>Circuitos</v>
      </c>
      <c r="C3390" s="37" t="str">
        <f>IFERROR(VLOOKUP(A3390,'asig octubre'!$A$2:$B$442,2,0))</f>
        <v>EC-03</v>
      </c>
      <c r="D3390" s="38">
        <v>45595.694074074076</v>
      </c>
      <c r="E3390" s="36" t="s">
        <v>186</v>
      </c>
      <c r="F3390" s="37" t="str">
        <f t="array" ref="F3390">IFERROR(XLOOKUP(E3390,Operadores!A:A,Operadores!B:B))</f>
        <v>ZUÑDAV</v>
      </c>
      <c r="G3390" s="36" t="s">
        <v>72</v>
      </c>
      <c r="H3390" s="39">
        <v>19.62274</v>
      </c>
      <c r="I3390" s="40">
        <v>368.0</v>
      </c>
      <c r="J3390" s="41">
        <f t="shared" si="5"/>
        <v>7221.16832</v>
      </c>
      <c r="K3390" s="37" t="str">
        <f t="array" ref="K3390">IFERROR(XLOOKUP(G3390,'Tipo de carga'!A:A,'Tipo de carga'!B:B))</f>
        <v>Autoabasto</v>
      </c>
      <c r="L3390" s="37">
        <f t="shared" si="2"/>
        <v>44</v>
      </c>
      <c r="M3390" s="37">
        <f t="shared" si="3"/>
        <v>30</v>
      </c>
      <c r="N3390" s="37">
        <f t="shared" si="4"/>
        <v>10</v>
      </c>
      <c r="O3390" s="37" t="str">
        <f t="array" ref="O3390">IFERROR(XLOOKUP(K3390,'Tipo de carga'!B:B,'Tipo de carga'!C:C))</f>
        <v>Diesel</v>
      </c>
    </row>
    <row r="3391">
      <c r="A3391" s="36">
        <v>1953.0</v>
      </c>
      <c r="B3391" s="37" t="str">
        <f>IFERROR(VLOOKUP(A3391,'asig octubre'!$A$2:$C$442,3,0))</f>
        <v>MeLi asignado SD</v>
      </c>
      <c r="C3391" s="37" t="str">
        <f>IFERROR(VLOOKUP(A3391,'asig octubre'!$A$2:$B$442,2,0))</f>
        <v>EC-05</v>
      </c>
      <c r="D3391" s="38">
        <v>45595.68634259259</v>
      </c>
      <c r="E3391" s="36" t="s">
        <v>172</v>
      </c>
      <c r="F3391" s="37" t="str">
        <f t="array" ref="F3391">IFERROR(XLOOKUP(E3391,Operadores!A:A,Operadores!B:B))</f>
        <v>REDJUL</v>
      </c>
      <c r="G3391" s="36" t="s">
        <v>72</v>
      </c>
      <c r="H3391" s="39">
        <v>19.62274</v>
      </c>
      <c r="I3391" s="40">
        <v>626.0</v>
      </c>
      <c r="J3391" s="41">
        <f t="shared" si="5"/>
        <v>12283.83524</v>
      </c>
      <c r="K3391" s="37" t="str">
        <f t="array" ref="K3391">IFERROR(XLOOKUP(G3391,'Tipo de carga'!A:A,'Tipo de carga'!B:B))</f>
        <v>Autoabasto</v>
      </c>
      <c r="L3391" s="37">
        <f t="shared" si="2"/>
        <v>44</v>
      </c>
      <c r="M3391" s="37">
        <f t="shared" si="3"/>
        <v>30</v>
      </c>
      <c r="N3391" s="37">
        <f t="shared" si="4"/>
        <v>10</v>
      </c>
      <c r="O3391" s="37" t="str">
        <f t="array" ref="O3391">IFERROR(XLOOKUP(K3391,'Tipo de carga'!B:B,'Tipo de carga'!C:C))</f>
        <v>Diesel</v>
      </c>
    </row>
    <row r="3392">
      <c r="A3392" s="36">
        <v>2069.0</v>
      </c>
      <c r="B3392" s="37" t="str">
        <f>IFERROR(VLOOKUP(A3392,'asig octubre'!$A$2:$C$442,3,0))</f>
        <v>Available</v>
      </c>
      <c r="C3392" s="37" t="str">
        <f>IFERROR(VLOOKUP(A3392,'asig octubre'!$A$2:$B$442,2,0))</f>
        <v>TTE</v>
      </c>
      <c r="D3392" s="38">
        <v>45595.663564814815</v>
      </c>
      <c r="E3392" s="36" t="s">
        <v>554</v>
      </c>
      <c r="F3392" s="37" t="str">
        <f t="array" ref="F3392">IFERROR(XLOOKUP(E3392,Operadores!A:A,Operadores!B:B))</f>
        <v>GONAR</v>
      </c>
      <c r="G3392" s="36" t="s">
        <v>72</v>
      </c>
      <c r="H3392" s="39">
        <v>19.62274</v>
      </c>
      <c r="I3392" s="40">
        <v>45.0</v>
      </c>
      <c r="J3392" s="41">
        <f t="shared" si="5"/>
        <v>883.0233</v>
      </c>
      <c r="K3392" s="37" t="str">
        <f t="array" ref="K3392">IFERROR(XLOOKUP(G3392,'Tipo de carga'!A:A,'Tipo de carga'!B:B))</f>
        <v>Autoabasto</v>
      </c>
      <c r="L3392" s="37">
        <f t="shared" si="2"/>
        <v>44</v>
      </c>
      <c r="M3392" s="37">
        <f t="shared" si="3"/>
        <v>30</v>
      </c>
      <c r="N3392" s="37">
        <f t="shared" si="4"/>
        <v>10</v>
      </c>
      <c r="O3392" s="37" t="str">
        <f t="array" ref="O3392">IFERROR(XLOOKUP(K3392,'Tipo de carga'!B:B,'Tipo de carga'!C:C))</f>
        <v>Diesel</v>
      </c>
    </row>
    <row r="3393">
      <c r="A3393" s="36">
        <v>1907.0</v>
      </c>
      <c r="B3393" s="37" t="str">
        <f>IFERROR(VLOOKUP(A3393,'asig octubre'!$A$2:$C$442,3,0))</f>
        <v>PISA Gdl</v>
      </c>
      <c r="C3393" s="37" t="str">
        <f>IFERROR(VLOOKUP(A3393,'asig octubre'!$A$2:$B$442,2,0))</f>
        <v>EC-06</v>
      </c>
      <c r="D3393" s="38">
        <v>45595.653715277775</v>
      </c>
      <c r="E3393" s="36" t="s">
        <v>201</v>
      </c>
      <c r="F3393" s="37" t="str">
        <f t="array" ref="F3393">IFERROR(XLOOKUP(E3393,Operadores!A:A,Operadores!B:B))</f>
        <v>CARJOR</v>
      </c>
      <c r="G3393" s="36" t="s">
        <v>72</v>
      </c>
      <c r="H3393" s="39">
        <v>19.62274</v>
      </c>
      <c r="I3393" s="40">
        <v>199.0</v>
      </c>
      <c r="J3393" s="41">
        <f t="shared" si="5"/>
        <v>3904.92526</v>
      </c>
      <c r="K3393" s="37" t="str">
        <f t="array" ref="K3393">IFERROR(XLOOKUP(G3393,'Tipo de carga'!A:A,'Tipo de carga'!B:B))</f>
        <v>Autoabasto</v>
      </c>
      <c r="L3393" s="37">
        <f t="shared" si="2"/>
        <v>44</v>
      </c>
      <c r="M3393" s="37">
        <f t="shared" si="3"/>
        <v>30</v>
      </c>
      <c r="N3393" s="37">
        <f t="shared" si="4"/>
        <v>10</v>
      </c>
      <c r="O3393" s="37" t="str">
        <f t="array" ref="O3393">IFERROR(XLOOKUP(K3393,'Tipo de carga'!B:B,'Tipo de carga'!C:C))</f>
        <v>Diesel</v>
      </c>
    </row>
    <row r="3394">
      <c r="A3394" s="36">
        <v>1974.0</v>
      </c>
      <c r="B3394" s="37" t="str">
        <f>IFERROR(VLOOKUP(A3394,'asig octubre'!$A$2:$C$442,3,0))</f>
        <v>MeLi asignado SD</v>
      </c>
      <c r="C3394" s="37" t="str">
        <f>IFERROR(VLOOKUP(A3394,'asig octubre'!$A$2:$B$442,2,0))</f>
        <v>EC-05</v>
      </c>
      <c r="D3394" s="38">
        <v>45595.641597222224</v>
      </c>
      <c r="E3394" s="36" t="s">
        <v>507</v>
      </c>
      <c r="F3394" s="37" t="str">
        <f t="array" ref="F3394">IFERROR(XLOOKUP(E3394,Operadores!A:A,Operadores!B:B))</f>
        <v>SOLBRI</v>
      </c>
      <c r="G3394" s="36" t="s">
        <v>72</v>
      </c>
      <c r="H3394" s="39">
        <v>19.62274</v>
      </c>
      <c r="I3394" s="40">
        <v>751.0</v>
      </c>
      <c r="J3394" s="41">
        <f t="shared" si="5"/>
        <v>14736.67774</v>
      </c>
      <c r="K3394" s="37" t="str">
        <f t="array" ref="K3394">IFERROR(XLOOKUP(G3394,'Tipo de carga'!A:A,'Tipo de carga'!B:B))</f>
        <v>Autoabasto</v>
      </c>
      <c r="L3394" s="37">
        <f t="shared" si="2"/>
        <v>44</v>
      </c>
      <c r="M3394" s="37">
        <f t="shared" si="3"/>
        <v>30</v>
      </c>
      <c r="N3394" s="37">
        <f t="shared" si="4"/>
        <v>10</v>
      </c>
      <c r="O3394" s="37" t="str">
        <f t="array" ref="O3394">IFERROR(XLOOKUP(K3394,'Tipo de carga'!B:B,'Tipo de carga'!C:C))</f>
        <v>Diesel</v>
      </c>
    </row>
    <row r="3395">
      <c r="A3395" s="36">
        <v>2007.0</v>
      </c>
      <c r="B3395" s="37" t="str">
        <f>IFERROR(VLOOKUP(A3395,'asig octubre'!$A$2:$C$442,3,0))</f>
        <v>MeLi Asignado TD</v>
      </c>
      <c r="C3395" s="37" t="str">
        <f>IFERROR(VLOOKUP(A3395,'asig octubre'!$A$2:$B$442,2,0))</f>
        <v>EC-05</v>
      </c>
      <c r="D3395" s="38">
        <v>45595.61869212963</v>
      </c>
      <c r="E3395" s="36" t="s">
        <v>417</v>
      </c>
      <c r="F3395" s="37" t="str">
        <f t="array" ref="F3395">IFERROR(XLOOKUP(E3395,Operadores!A:A,Operadores!B:B))</f>
        <v>OLVJUA01</v>
      </c>
      <c r="G3395" s="36" t="s">
        <v>72</v>
      </c>
      <c r="H3395" s="39">
        <v>19.62274</v>
      </c>
      <c r="I3395" s="40">
        <v>435.0</v>
      </c>
      <c r="J3395" s="41">
        <f t="shared" si="5"/>
        <v>8535.8919</v>
      </c>
      <c r="K3395" s="37" t="str">
        <f t="array" ref="K3395">IFERROR(XLOOKUP(G3395,'Tipo de carga'!A:A,'Tipo de carga'!B:B))</f>
        <v>Autoabasto</v>
      </c>
      <c r="L3395" s="37">
        <f t="shared" si="2"/>
        <v>44</v>
      </c>
      <c r="M3395" s="37">
        <f t="shared" si="3"/>
        <v>30</v>
      </c>
      <c r="N3395" s="37">
        <f t="shared" si="4"/>
        <v>10</v>
      </c>
      <c r="O3395" s="37" t="str">
        <f t="array" ref="O3395">IFERROR(XLOOKUP(K3395,'Tipo de carga'!B:B,'Tipo de carga'!C:C))</f>
        <v>Diesel</v>
      </c>
    </row>
    <row r="3396">
      <c r="A3396" s="36">
        <v>1992.0</v>
      </c>
      <c r="B3396" s="37" t="str">
        <f>IFERROR(VLOOKUP(A3396,'asig octubre'!$A$2:$C$442,3,0))</f>
        <v>MeLi asignado SD</v>
      </c>
      <c r="C3396" s="37" t="str">
        <f>IFERROR(VLOOKUP(A3396,'asig octubre'!$A$2:$B$442,2,0))</f>
        <v>EC-05</v>
      </c>
      <c r="D3396" s="38">
        <v>45595.60747685185</v>
      </c>
      <c r="E3396" s="36" t="s">
        <v>211</v>
      </c>
      <c r="F3396" s="37" t="str">
        <f t="array" ref="F3396">IFERROR(XLOOKUP(E3396,Operadores!A:A,Operadores!B:B))</f>
        <v>MARANG</v>
      </c>
      <c r="G3396" s="36" t="s">
        <v>72</v>
      </c>
      <c r="H3396" s="39">
        <v>19.62274</v>
      </c>
      <c r="I3396" s="40">
        <v>224.0</v>
      </c>
      <c r="J3396" s="41">
        <f t="shared" si="5"/>
        <v>4395.49376</v>
      </c>
      <c r="K3396" s="37" t="str">
        <f t="array" ref="K3396">IFERROR(XLOOKUP(G3396,'Tipo de carga'!A:A,'Tipo de carga'!B:B))</f>
        <v>Autoabasto</v>
      </c>
      <c r="L3396" s="37">
        <f t="shared" si="2"/>
        <v>44</v>
      </c>
      <c r="M3396" s="37">
        <f t="shared" si="3"/>
        <v>30</v>
      </c>
      <c r="N3396" s="37">
        <f t="shared" si="4"/>
        <v>10</v>
      </c>
      <c r="O3396" s="37" t="str">
        <f t="array" ref="O3396">IFERROR(XLOOKUP(K3396,'Tipo de carga'!B:B,'Tipo de carga'!C:C))</f>
        <v>Diesel</v>
      </c>
    </row>
    <row r="3397">
      <c r="A3397" s="36">
        <v>1825.0</v>
      </c>
      <c r="B3397" s="37" t="str">
        <f>IFERROR(VLOOKUP(A3397,'asig octubre'!$A$2:$C$442,3,0))</f>
        <v>Circuitos</v>
      </c>
      <c r="C3397" s="37" t="str">
        <f>IFERROR(VLOOKUP(A3397,'asig octubre'!$A$2:$B$442,2,0))</f>
        <v>EC-03</v>
      </c>
      <c r="D3397" s="38">
        <v>45595.59717592593</v>
      </c>
      <c r="E3397" s="36" t="s">
        <v>346</v>
      </c>
      <c r="F3397" s="37" t="str">
        <f t="array" ref="F3397">IFERROR(XLOOKUP(E3397,Operadores!A:A,Operadores!B:B))</f>
        <v>ESPIS</v>
      </c>
      <c r="G3397" s="36" t="s">
        <v>72</v>
      </c>
      <c r="H3397" s="39">
        <v>19.62274</v>
      </c>
      <c r="I3397" s="40">
        <v>656.0</v>
      </c>
      <c r="J3397" s="41">
        <f t="shared" si="5"/>
        <v>12872.51744</v>
      </c>
      <c r="K3397" s="37" t="str">
        <f t="array" ref="K3397">IFERROR(XLOOKUP(G3397,'Tipo de carga'!A:A,'Tipo de carga'!B:B))</f>
        <v>Autoabasto</v>
      </c>
      <c r="L3397" s="37">
        <f t="shared" si="2"/>
        <v>44</v>
      </c>
      <c r="M3397" s="37">
        <f t="shared" si="3"/>
        <v>30</v>
      </c>
      <c r="N3397" s="37">
        <f t="shared" si="4"/>
        <v>10</v>
      </c>
      <c r="O3397" s="37" t="str">
        <f t="array" ref="O3397">IFERROR(XLOOKUP(K3397,'Tipo de carga'!B:B,'Tipo de carga'!C:C))</f>
        <v>Diesel</v>
      </c>
    </row>
    <row r="3398">
      <c r="A3398" s="36">
        <v>1850.0</v>
      </c>
      <c r="B3398" s="37" t="str">
        <f>IFERROR(VLOOKUP(A3398,'asig octubre'!$A$2:$C$442,3,0))</f>
        <v>Circuitos</v>
      </c>
      <c r="C3398" s="37" t="str">
        <f>IFERROR(VLOOKUP(A3398,'asig octubre'!$A$2:$B$442,2,0))</f>
        <v>EC-03</v>
      </c>
      <c r="D3398" s="38">
        <v>45595.58430555555</v>
      </c>
      <c r="E3398" s="36" t="s">
        <v>487</v>
      </c>
      <c r="F3398" s="37" t="str">
        <f t="array" ref="F3398">IFERROR(XLOOKUP(E3398,Operadores!A:A,Operadores!B:B))</f>
        <v>DOMSAL</v>
      </c>
      <c r="G3398" s="36" t="s">
        <v>72</v>
      </c>
      <c r="H3398" s="39">
        <v>19.62274</v>
      </c>
      <c r="I3398" s="40">
        <v>560.0</v>
      </c>
      <c r="J3398" s="41">
        <f t="shared" si="5"/>
        <v>10988.7344</v>
      </c>
      <c r="K3398" s="37" t="str">
        <f t="array" ref="K3398">IFERROR(XLOOKUP(G3398,'Tipo de carga'!A:A,'Tipo de carga'!B:B))</f>
        <v>Autoabasto</v>
      </c>
      <c r="L3398" s="37">
        <f t="shared" si="2"/>
        <v>44</v>
      </c>
      <c r="M3398" s="37">
        <f t="shared" si="3"/>
        <v>30</v>
      </c>
      <c r="N3398" s="37">
        <f t="shared" si="4"/>
        <v>10</v>
      </c>
      <c r="O3398" s="37" t="str">
        <f t="array" ref="O3398">IFERROR(XLOOKUP(K3398,'Tipo de carga'!B:B,'Tipo de carga'!C:C))</f>
        <v>Diesel</v>
      </c>
    </row>
    <row r="3399">
      <c r="A3399" s="36">
        <v>1750.0</v>
      </c>
      <c r="B3399" s="37" t="str">
        <f>IFERROR(VLOOKUP(A3399,'asig octubre'!$A$2:$C$442,3,0))</f>
        <v>Patieros sucursal</v>
      </c>
      <c r="C3399" s="37" t="str">
        <f>IFERROR(VLOOKUP(A3399,'asig octubre'!$A$2:$B$442,2,0))</f>
        <v>EC-03</v>
      </c>
      <c r="D3399" s="38">
        <v>45595.560960648145</v>
      </c>
      <c r="E3399" s="36" t="s">
        <v>410</v>
      </c>
      <c r="F3399" s="37" t="str">
        <f t="array" ref="F3399">IFERROR(XLOOKUP(E3399,Operadores!A:A,Operadores!B:B))</f>
        <v>LOPMA03</v>
      </c>
      <c r="G3399" s="36" t="s">
        <v>72</v>
      </c>
      <c r="H3399" s="39">
        <v>19.62274</v>
      </c>
      <c r="I3399" s="40">
        <v>540.0</v>
      </c>
      <c r="J3399" s="41">
        <f t="shared" si="5"/>
        <v>10596.2796</v>
      </c>
      <c r="K3399" s="37" t="str">
        <f t="array" ref="K3399">IFERROR(XLOOKUP(G3399,'Tipo de carga'!A:A,'Tipo de carga'!B:B))</f>
        <v>Autoabasto</v>
      </c>
      <c r="L3399" s="37">
        <f t="shared" si="2"/>
        <v>44</v>
      </c>
      <c r="M3399" s="37">
        <f t="shared" si="3"/>
        <v>30</v>
      </c>
      <c r="N3399" s="37">
        <f t="shared" si="4"/>
        <v>10</v>
      </c>
      <c r="O3399" s="37" t="str">
        <f t="array" ref="O3399">IFERROR(XLOOKUP(K3399,'Tipo de carga'!B:B,'Tipo de carga'!C:C))</f>
        <v>Diesel</v>
      </c>
    </row>
    <row r="3400">
      <c r="A3400" s="36">
        <v>1939.0</v>
      </c>
      <c r="B3400" s="37" t="str">
        <f>IFERROR(VLOOKUP(A3400,'asig octubre'!$A$2:$C$442,3,0))</f>
        <v>Full Liver</v>
      </c>
      <c r="C3400" s="37" t="str">
        <f>IFERROR(VLOOKUP(A3400,'asig octubre'!$A$2:$B$442,2,0))</f>
        <v>EC-01</v>
      </c>
      <c r="D3400" s="38">
        <v>45595.5490625</v>
      </c>
      <c r="E3400" s="36" t="s">
        <v>431</v>
      </c>
      <c r="F3400" s="37" t="str">
        <f t="array" ref="F3400">IFERROR(XLOOKUP(E3400,Operadores!A:A,Operadores!B:B))</f>
        <v>ANANOE</v>
      </c>
      <c r="G3400" s="36" t="s">
        <v>72</v>
      </c>
      <c r="H3400" s="39">
        <v>19.62274</v>
      </c>
      <c r="I3400" s="40">
        <v>541.0</v>
      </c>
      <c r="J3400" s="41">
        <f t="shared" si="5"/>
        <v>10615.90234</v>
      </c>
      <c r="K3400" s="37" t="str">
        <f t="array" ref="K3400">IFERROR(XLOOKUP(G3400,'Tipo de carga'!A:A,'Tipo de carga'!B:B))</f>
        <v>Autoabasto</v>
      </c>
      <c r="L3400" s="37">
        <f t="shared" si="2"/>
        <v>44</v>
      </c>
      <c r="M3400" s="37">
        <f t="shared" si="3"/>
        <v>30</v>
      </c>
      <c r="N3400" s="37">
        <f t="shared" si="4"/>
        <v>10</v>
      </c>
      <c r="O3400" s="37" t="str">
        <f t="array" ref="O3400">IFERROR(XLOOKUP(K3400,'Tipo de carga'!B:B,'Tipo de carga'!C:C))</f>
        <v>Diesel</v>
      </c>
    </row>
    <row r="3401">
      <c r="A3401" s="36">
        <v>1961.0</v>
      </c>
      <c r="B3401" s="37" t="str">
        <f>IFERROR(VLOOKUP(A3401,'asig octubre'!$A$2:$C$442,3,0))</f>
        <v>MeLi asignado SD</v>
      </c>
      <c r="C3401" s="37" t="str">
        <f>IFERROR(VLOOKUP(A3401,'asig octubre'!$A$2:$B$442,2,0))</f>
        <v>EC-05</v>
      </c>
      <c r="D3401" s="38">
        <v>45595.53855324074</v>
      </c>
      <c r="E3401" s="36" t="s">
        <v>196</v>
      </c>
      <c r="F3401" s="37" t="str">
        <f t="array" ref="F3401">IFERROR(XLOOKUP(E3401,Operadores!A:A,Operadores!B:B))</f>
        <v>HERJOS07</v>
      </c>
      <c r="G3401" s="36" t="s">
        <v>72</v>
      </c>
      <c r="H3401" s="39">
        <v>19.62274</v>
      </c>
      <c r="I3401" s="40">
        <v>170.0</v>
      </c>
      <c r="J3401" s="41">
        <f t="shared" si="5"/>
        <v>3335.8658</v>
      </c>
      <c r="K3401" s="37" t="str">
        <f t="array" ref="K3401">IFERROR(XLOOKUP(G3401,'Tipo de carga'!A:A,'Tipo de carga'!B:B))</f>
        <v>Autoabasto</v>
      </c>
      <c r="L3401" s="37">
        <f t="shared" si="2"/>
        <v>44</v>
      </c>
      <c r="M3401" s="37">
        <f t="shared" si="3"/>
        <v>30</v>
      </c>
      <c r="N3401" s="37">
        <f t="shared" si="4"/>
        <v>10</v>
      </c>
      <c r="O3401" s="37" t="str">
        <f t="array" ref="O3401">IFERROR(XLOOKUP(K3401,'Tipo de carga'!B:B,'Tipo de carga'!C:C))</f>
        <v>Diesel</v>
      </c>
    </row>
    <row r="3402">
      <c r="A3402" s="36">
        <v>1946.0</v>
      </c>
      <c r="B3402" s="37" t="str">
        <f>IFERROR(VLOOKUP(A3402,'asig octubre'!$A$2:$C$442,3,0))</f>
        <v>MeLi asignado SD</v>
      </c>
      <c r="C3402" s="37" t="str">
        <f>IFERROR(VLOOKUP(A3402,'asig octubre'!$A$2:$B$442,2,0))</f>
        <v>EC-05</v>
      </c>
      <c r="D3402" s="38">
        <v>45595.49949074074</v>
      </c>
      <c r="E3402" s="36" t="s">
        <v>183</v>
      </c>
      <c r="F3402" s="37" t="str">
        <f t="array" ref="F3402">IFERROR(XLOOKUP(E3402,Operadores!A:A,Operadores!B:B))</f>
        <v>VARJUAX</v>
      </c>
      <c r="G3402" s="36" t="s">
        <v>72</v>
      </c>
      <c r="H3402" s="39">
        <v>19.62274</v>
      </c>
      <c r="I3402" s="40">
        <v>408.0</v>
      </c>
      <c r="J3402" s="41">
        <f t="shared" si="5"/>
        <v>8006.07792</v>
      </c>
      <c r="K3402" s="37" t="str">
        <f t="array" ref="K3402">IFERROR(XLOOKUP(G3402,'Tipo de carga'!A:A,'Tipo de carga'!B:B))</f>
        <v>Autoabasto</v>
      </c>
      <c r="L3402" s="37">
        <f t="shared" si="2"/>
        <v>44</v>
      </c>
      <c r="M3402" s="37">
        <f t="shared" si="3"/>
        <v>30</v>
      </c>
      <c r="N3402" s="37">
        <f t="shared" si="4"/>
        <v>10</v>
      </c>
      <c r="O3402" s="37" t="str">
        <f t="array" ref="O3402">IFERROR(XLOOKUP(K3402,'Tipo de carga'!B:B,'Tipo de carga'!C:C))</f>
        <v>Diesel</v>
      </c>
    </row>
    <row r="3403">
      <c r="A3403" s="36">
        <v>2010.0</v>
      </c>
      <c r="B3403" s="37" t="str">
        <f>IFERROR(VLOOKUP(A3403,'asig octubre'!$A$2:$C$442,3,0))</f>
        <v>MeLi asignado SD</v>
      </c>
      <c r="C3403" s="37" t="str">
        <f>IFERROR(VLOOKUP(A3403,'asig octubre'!$A$2:$B$442,2,0))</f>
        <v>EC-05</v>
      </c>
      <c r="D3403" s="38">
        <v>45595.48038194444</v>
      </c>
      <c r="E3403" s="36" t="s">
        <v>194</v>
      </c>
      <c r="F3403" s="37" t="str">
        <f t="array" ref="F3403">IFERROR(XLOOKUP(E3403,Operadores!A:A,Operadores!B:B))</f>
        <v>CHAJE</v>
      </c>
      <c r="G3403" s="36" t="s">
        <v>72</v>
      </c>
      <c r="H3403" s="39">
        <v>19.62274</v>
      </c>
      <c r="I3403" s="40">
        <v>300.0</v>
      </c>
      <c r="J3403" s="41">
        <f t="shared" si="5"/>
        <v>5886.822</v>
      </c>
      <c r="K3403" s="37" t="str">
        <f t="array" ref="K3403">IFERROR(XLOOKUP(G3403,'Tipo de carga'!A:A,'Tipo de carga'!B:B))</f>
        <v>Autoabasto</v>
      </c>
      <c r="L3403" s="37">
        <f t="shared" si="2"/>
        <v>44</v>
      </c>
      <c r="M3403" s="37">
        <f t="shared" si="3"/>
        <v>30</v>
      </c>
      <c r="N3403" s="37">
        <f t="shared" si="4"/>
        <v>10</v>
      </c>
      <c r="O3403" s="37" t="str">
        <f t="array" ref="O3403">IFERROR(XLOOKUP(K3403,'Tipo de carga'!B:B,'Tipo de carga'!C:C))</f>
        <v>Diesel</v>
      </c>
    </row>
    <row r="3404">
      <c r="A3404" s="36">
        <v>1829.0</v>
      </c>
      <c r="B3404" s="37" t="str">
        <f>IFERROR(VLOOKUP(A3404,'asig octubre'!$A$2:$C$442,3,0))</f>
        <v>Circuitos</v>
      </c>
      <c r="C3404" s="37" t="str">
        <f>IFERROR(VLOOKUP(A3404,'asig octubre'!$A$2:$B$442,2,0))</f>
        <v>EC-03</v>
      </c>
      <c r="D3404" s="38">
        <v>45595.47119212963</v>
      </c>
      <c r="E3404" s="36" t="s">
        <v>245</v>
      </c>
      <c r="F3404" s="37" t="str">
        <f t="array" ref="F3404">IFERROR(XLOOKUP(E3404,Operadores!A:A,Operadores!B:B))</f>
        <v>HERAL04</v>
      </c>
      <c r="G3404" s="36" t="s">
        <v>72</v>
      </c>
      <c r="H3404" s="39">
        <v>19.62274</v>
      </c>
      <c r="I3404" s="40">
        <v>410.0</v>
      </c>
      <c r="J3404" s="41">
        <f t="shared" si="5"/>
        <v>8045.3234</v>
      </c>
      <c r="K3404" s="37" t="str">
        <f t="array" ref="K3404">IFERROR(XLOOKUP(G3404,'Tipo de carga'!A:A,'Tipo de carga'!B:B))</f>
        <v>Autoabasto</v>
      </c>
      <c r="L3404" s="37">
        <f t="shared" si="2"/>
        <v>44</v>
      </c>
      <c r="M3404" s="37">
        <f t="shared" si="3"/>
        <v>30</v>
      </c>
      <c r="N3404" s="37">
        <f t="shared" si="4"/>
        <v>10</v>
      </c>
      <c r="O3404" s="37" t="str">
        <f t="array" ref="O3404">IFERROR(XLOOKUP(K3404,'Tipo de carga'!B:B,'Tipo de carga'!C:C))</f>
        <v>Diesel</v>
      </c>
    </row>
    <row r="3405">
      <c r="A3405" s="36">
        <v>1993.0</v>
      </c>
      <c r="B3405" s="37" t="str">
        <f>IFERROR(VLOOKUP(A3405,'asig octubre'!$A$2:$C$442,3,0))</f>
        <v>MeLi Dedicado TD</v>
      </c>
      <c r="C3405" s="37" t="str">
        <f>IFERROR(VLOOKUP(A3405,'asig octubre'!$A$2:$B$442,2,0))</f>
        <v>EC-05</v>
      </c>
      <c r="D3405" s="38">
        <v>45595.405335648145</v>
      </c>
      <c r="E3405" s="36" t="s">
        <v>188</v>
      </c>
      <c r="F3405" s="37" t="str">
        <f t="array" ref="F3405">IFERROR(XLOOKUP(E3405,Operadores!A:A,Operadores!B:B))</f>
        <v>ZAMROB</v>
      </c>
      <c r="G3405" s="36" t="s">
        <v>72</v>
      </c>
      <c r="H3405" s="39">
        <v>19.62274</v>
      </c>
      <c r="I3405" s="40">
        <v>506.0</v>
      </c>
      <c r="J3405" s="41">
        <f t="shared" si="5"/>
        <v>9929.10644</v>
      </c>
      <c r="K3405" s="37" t="str">
        <f t="array" ref="K3405">IFERROR(XLOOKUP(G3405,'Tipo de carga'!A:A,'Tipo de carga'!B:B))</f>
        <v>Autoabasto</v>
      </c>
      <c r="L3405" s="37">
        <f t="shared" si="2"/>
        <v>44</v>
      </c>
      <c r="M3405" s="37">
        <f t="shared" si="3"/>
        <v>30</v>
      </c>
      <c r="N3405" s="37">
        <f t="shared" si="4"/>
        <v>10</v>
      </c>
      <c r="O3405" s="37" t="str">
        <f t="array" ref="O3405">IFERROR(XLOOKUP(K3405,'Tipo de carga'!B:B,'Tipo de carga'!C:C))</f>
        <v>Diesel</v>
      </c>
    </row>
    <row r="3406">
      <c r="A3406" s="36">
        <v>1949.0</v>
      </c>
      <c r="B3406" s="37" t="str">
        <f>IFERROR(VLOOKUP(A3406,'asig octubre'!$A$2:$C$442,3,0))</f>
        <v>MeLi asignado SD</v>
      </c>
      <c r="C3406" s="37" t="str">
        <f>IFERROR(VLOOKUP(A3406,'asig octubre'!$A$2:$B$442,2,0))</f>
        <v>EC-05</v>
      </c>
      <c r="D3406" s="38">
        <v>45595.394594907404</v>
      </c>
      <c r="E3406" s="36" t="s">
        <v>170</v>
      </c>
      <c r="F3406" s="37" t="str">
        <f t="array" ref="F3406">IFERROR(XLOOKUP(E3406,Operadores!A:A,Operadores!B:B))</f>
        <v>MIRISR</v>
      </c>
      <c r="G3406" s="36" t="s">
        <v>72</v>
      </c>
      <c r="H3406" s="39">
        <v>19.62274</v>
      </c>
      <c r="I3406" s="40">
        <v>355.0</v>
      </c>
      <c r="J3406" s="41">
        <f t="shared" si="5"/>
        <v>6966.0727</v>
      </c>
      <c r="K3406" s="37" t="str">
        <f t="array" ref="K3406">IFERROR(XLOOKUP(G3406,'Tipo de carga'!A:A,'Tipo de carga'!B:B))</f>
        <v>Autoabasto</v>
      </c>
      <c r="L3406" s="37">
        <f t="shared" si="2"/>
        <v>44</v>
      </c>
      <c r="M3406" s="37">
        <f t="shared" si="3"/>
        <v>30</v>
      </c>
      <c r="N3406" s="37">
        <f t="shared" si="4"/>
        <v>10</v>
      </c>
      <c r="O3406" s="37" t="str">
        <f t="array" ref="O3406">IFERROR(XLOOKUP(K3406,'Tipo de carga'!B:B,'Tipo de carga'!C:C))</f>
        <v>Diesel</v>
      </c>
    </row>
    <row r="3407">
      <c r="A3407" s="36">
        <v>1998.0</v>
      </c>
      <c r="B3407" s="37" t="str">
        <f>IFERROR(VLOOKUP(A3407,'asig octubre'!$A$2:$C$442,3,0))</f>
        <v>MeLi Dedicado Merida</v>
      </c>
      <c r="C3407" s="37" t="str">
        <f>IFERROR(VLOOKUP(A3407,'asig octubre'!$A$2:$B$442,2,0))</f>
        <v>EC-05</v>
      </c>
      <c r="D3407" s="38">
        <v>45595.3562962963</v>
      </c>
      <c r="E3407" s="36" t="s">
        <v>304</v>
      </c>
      <c r="F3407" s="37" t="str">
        <f t="array" ref="F3407">IFERROR(XLOOKUP(E3407,Operadores!A:A,Operadores!B:B))</f>
        <v>ORTEDU</v>
      </c>
      <c r="G3407" s="36" t="s">
        <v>72</v>
      </c>
      <c r="H3407" s="39">
        <v>19.62274</v>
      </c>
      <c r="I3407" s="40">
        <v>312.0</v>
      </c>
      <c r="J3407" s="41">
        <f t="shared" si="5"/>
        <v>6122.29488</v>
      </c>
      <c r="K3407" s="37" t="str">
        <f t="array" ref="K3407">IFERROR(XLOOKUP(G3407,'Tipo de carga'!A:A,'Tipo de carga'!B:B))</f>
        <v>Autoabasto</v>
      </c>
      <c r="L3407" s="37">
        <f t="shared" si="2"/>
        <v>44</v>
      </c>
      <c r="M3407" s="37">
        <f t="shared" si="3"/>
        <v>30</v>
      </c>
      <c r="N3407" s="37">
        <f t="shared" si="4"/>
        <v>10</v>
      </c>
      <c r="O3407" s="37" t="str">
        <f t="array" ref="O3407">IFERROR(XLOOKUP(K3407,'Tipo de carga'!B:B,'Tipo de carga'!C:C))</f>
        <v>Diesel</v>
      </c>
    </row>
    <row r="3408">
      <c r="A3408" s="36">
        <v>1789.0</v>
      </c>
      <c r="B3408" s="37" t="str">
        <f>IFERROR(VLOOKUP(A3408,'asig octubre'!$A$2:$C$442,3,0))</f>
        <v>Colgate</v>
      </c>
      <c r="C3408" s="37" t="str">
        <f>IFERROR(VLOOKUP(A3408,'asig octubre'!$A$2:$B$442,2,0))</f>
        <v>EC-04</v>
      </c>
      <c r="D3408" s="38">
        <v>45595.34005787037</v>
      </c>
      <c r="E3408" s="36" t="s">
        <v>413</v>
      </c>
      <c r="F3408" s="37" t="str">
        <f t="array" ref="F3408">IFERROR(XLOOKUP(E3408,Operadores!A:A,Operadores!B:B))</f>
        <v>GALANG</v>
      </c>
      <c r="G3408" s="36" t="s">
        <v>72</v>
      </c>
      <c r="H3408" s="39">
        <v>19.62274</v>
      </c>
      <c r="I3408" s="40">
        <v>692.0</v>
      </c>
      <c r="J3408" s="41">
        <f t="shared" si="5"/>
        <v>13578.93608</v>
      </c>
      <c r="K3408" s="37" t="str">
        <f t="array" ref="K3408">IFERROR(XLOOKUP(G3408,'Tipo de carga'!A:A,'Tipo de carga'!B:B))</f>
        <v>Autoabasto</v>
      </c>
      <c r="L3408" s="37">
        <f t="shared" si="2"/>
        <v>44</v>
      </c>
      <c r="M3408" s="37">
        <f t="shared" si="3"/>
        <v>30</v>
      </c>
      <c r="N3408" s="37">
        <f t="shared" si="4"/>
        <v>10</v>
      </c>
      <c r="O3408" s="37" t="str">
        <f t="array" ref="O3408">IFERROR(XLOOKUP(K3408,'Tipo de carga'!B:B,'Tipo de carga'!C:C))</f>
        <v>Diesel</v>
      </c>
    </row>
    <row r="3409">
      <c r="A3409" s="36">
        <v>2028.0</v>
      </c>
      <c r="B3409" s="37" t="str">
        <f>IFERROR(VLOOKUP(A3409,'asig octubre'!$A$2:$C$442,3,0))</f>
        <v>Available</v>
      </c>
      <c r="C3409" s="37" t="str">
        <f>IFERROR(VLOOKUP(A3409,'asig octubre'!$A$2:$B$442,2,0))</f>
        <v>TTE</v>
      </c>
      <c r="D3409" s="38">
        <v>45595.30962962963</v>
      </c>
      <c r="E3409" s="36" t="s">
        <v>398</v>
      </c>
      <c r="F3409" s="37" t="str">
        <f t="array" ref="F3409">IFERROR(XLOOKUP(E3409,Operadores!A:A,Operadores!B:B))</f>
        <v>SANEUS</v>
      </c>
      <c r="G3409" s="36" t="s">
        <v>72</v>
      </c>
      <c r="H3409" s="39">
        <v>19.62274</v>
      </c>
      <c r="I3409" s="40">
        <v>289.0</v>
      </c>
      <c r="J3409" s="41">
        <f t="shared" si="5"/>
        <v>5670.97186</v>
      </c>
      <c r="K3409" s="37" t="str">
        <f t="array" ref="K3409">IFERROR(XLOOKUP(G3409,'Tipo de carga'!A:A,'Tipo de carga'!B:B))</f>
        <v>Autoabasto</v>
      </c>
      <c r="L3409" s="37">
        <f t="shared" si="2"/>
        <v>44</v>
      </c>
      <c r="M3409" s="37">
        <f t="shared" si="3"/>
        <v>30</v>
      </c>
      <c r="N3409" s="37">
        <f t="shared" si="4"/>
        <v>10</v>
      </c>
      <c r="O3409" s="37" t="str">
        <f t="array" ref="O3409">IFERROR(XLOOKUP(K3409,'Tipo de carga'!B:B,'Tipo de carga'!C:C))</f>
        <v>Diesel</v>
      </c>
    </row>
    <row r="3410">
      <c r="A3410" s="36">
        <v>1935.0</v>
      </c>
      <c r="B3410" s="37" t="str">
        <f>IFERROR(VLOOKUP(A3410,'asig octubre'!$A$2:$C$442,3,0))</f>
        <v>Patieros sucursal</v>
      </c>
      <c r="C3410" s="37" t="str">
        <f>IFERROR(VLOOKUP(A3410,'asig octubre'!$A$2:$B$442,2,0))</f>
        <v>EC-03</v>
      </c>
      <c r="D3410" s="38">
        <v>45595.26217592593</v>
      </c>
      <c r="E3410" s="36" t="s">
        <v>155</v>
      </c>
      <c r="F3410" s="37" t="str">
        <f t="array" ref="F3410">IFERROR(XLOOKUP(E3410,Operadores!A:A,Operadores!B:B))</f>
        <v>RODMA</v>
      </c>
      <c r="G3410" s="36" t="s">
        <v>72</v>
      </c>
      <c r="H3410" s="39">
        <v>19.62274</v>
      </c>
      <c r="I3410" s="40">
        <v>500.0</v>
      </c>
      <c r="J3410" s="41">
        <f t="shared" si="5"/>
        <v>9811.37</v>
      </c>
      <c r="K3410" s="37" t="str">
        <f t="array" ref="K3410">IFERROR(XLOOKUP(G3410,'Tipo de carga'!A:A,'Tipo de carga'!B:B))</f>
        <v>Autoabasto</v>
      </c>
      <c r="L3410" s="37">
        <f t="shared" si="2"/>
        <v>44</v>
      </c>
      <c r="M3410" s="37">
        <f t="shared" si="3"/>
        <v>30</v>
      </c>
      <c r="N3410" s="37">
        <f t="shared" si="4"/>
        <v>10</v>
      </c>
      <c r="O3410" s="37" t="str">
        <f t="array" ref="O3410">IFERROR(XLOOKUP(K3410,'Tipo de carga'!B:B,'Tipo de carga'!C:C))</f>
        <v>Diesel</v>
      </c>
    </row>
    <row r="3411">
      <c r="A3411" s="36">
        <v>1752.0</v>
      </c>
      <c r="B3411" s="37" t="str">
        <f>IFERROR(VLOOKUP(A3411,'asig octubre'!$A$2:$C$442,3,0))</f>
        <v>Liverpool Local</v>
      </c>
      <c r="C3411" s="37" t="str">
        <f>IFERROR(VLOOKUP(A3411,'asig octubre'!$A$2:$B$442,2,0))</f>
        <v>EC-01</v>
      </c>
      <c r="D3411" s="38">
        <v>45595.23769675926</v>
      </c>
      <c r="E3411" s="36" t="s">
        <v>182</v>
      </c>
      <c r="F3411" s="37" t="str">
        <f t="array" ref="F3411">IFERROR(XLOOKUP(E3411,Operadores!A:A,Operadores!B:B))</f>
        <v>ROBJUA01</v>
      </c>
      <c r="G3411" s="36" t="s">
        <v>72</v>
      </c>
      <c r="H3411" s="39">
        <v>19.62274</v>
      </c>
      <c r="I3411" s="40">
        <v>328.0</v>
      </c>
      <c r="J3411" s="41">
        <f t="shared" si="5"/>
        <v>6436.25872</v>
      </c>
      <c r="K3411" s="37" t="str">
        <f t="array" ref="K3411">IFERROR(XLOOKUP(G3411,'Tipo de carga'!A:A,'Tipo de carga'!B:B))</f>
        <v>Autoabasto</v>
      </c>
      <c r="L3411" s="37">
        <f t="shared" si="2"/>
        <v>44</v>
      </c>
      <c r="M3411" s="37">
        <f t="shared" si="3"/>
        <v>30</v>
      </c>
      <c r="N3411" s="37">
        <f t="shared" si="4"/>
        <v>10</v>
      </c>
      <c r="O3411" s="37" t="str">
        <f t="array" ref="O3411">IFERROR(XLOOKUP(K3411,'Tipo de carga'!B:B,'Tipo de carga'!C:C))</f>
        <v>Diesel</v>
      </c>
    </row>
    <row r="3412">
      <c r="A3412" s="36">
        <v>2042.0</v>
      </c>
      <c r="B3412" s="37" t="str">
        <f>IFERROR(VLOOKUP(A3412,'asig octubre'!$A$2:$C$442,3,0))</f>
        <v>Available</v>
      </c>
      <c r="C3412" s="37" t="str">
        <f>IFERROR(VLOOKUP(A3412,'asig octubre'!$A$2:$B$442,2,0))</f>
        <v>TTE</v>
      </c>
      <c r="D3412" s="38">
        <v>45595.22943287037</v>
      </c>
      <c r="E3412" s="36" t="s">
        <v>468</v>
      </c>
      <c r="F3412" s="37" t="str">
        <f t="array" ref="F3412">IFERROR(XLOOKUP(E3412,Operadores!A:A,Operadores!B:B))</f>
        <v>JUAOSC</v>
      </c>
      <c r="G3412" s="36" t="s">
        <v>72</v>
      </c>
      <c r="H3412" s="39">
        <v>19.62274</v>
      </c>
      <c r="I3412" s="40">
        <v>282.0</v>
      </c>
      <c r="J3412" s="41">
        <f t="shared" si="5"/>
        <v>5533.61268</v>
      </c>
      <c r="K3412" s="37" t="str">
        <f t="array" ref="K3412">IFERROR(XLOOKUP(G3412,'Tipo de carga'!A:A,'Tipo de carga'!B:B))</f>
        <v>Autoabasto</v>
      </c>
      <c r="L3412" s="37">
        <f t="shared" si="2"/>
        <v>44</v>
      </c>
      <c r="M3412" s="37">
        <f t="shared" si="3"/>
        <v>30</v>
      </c>
      <c r="N3412" s="37">
        <f t="shared" si="4"/>
        <v>10</v>
      </c>
      <c r="O3412" s="37" t="str">
        <f t="array" ref="O3412">IFERROR(XLOOKUP(K3412,'Tipo de carga'!B:B,'Tipo de carga'!C:C))</f>
        <v>Diesel</v>
      </c>
    </row>
    <row r="3413">
      <c r="A3413" s="36">
        <v>1987.0</v>
      </c>
      <c r="B3413" s="37" t="str">
        <f>IFERROR(VLOOKUP(A3413,'asig octubre'!$A$2:$C$442,3,0))</f>
        <v>MeLi asignado SD</v>
      </c>
      <c r="C3413" s="37" t="str">
        <f>IFERROR(VLOOKUP(A3413,'asig octubre'!$A$2:$B$442,2,0))</f>
        <v>EC-05</v>
      </c>
      <c r="D3413" s="38">
        <v>45595.18435185185</v>
      </c>
      <c r="E3413" s="36" t="s">
        <v>244</v>
      </c>
      <c r="F3413" s="37" t="str">
        <f t="array" ref="F3413">IFERROR(XLOOKUP(E3413,Operadores!A:A,Operadores!B:B))</f>
        <v>BALEDU</v>
      </c>
      <c r="G3413" s="36" t="s">
        <v>72</v>
      </c>
      <c r="H3413" s="39">
        <v>19.62274</v>
      </c>
      <c r="I3413" s="40">
        <v>732.0</v>
      </c>
      <c r="J3413" s="41">
        <f t="shared" si="5"/>
        <v>14363.84568</v>
      </c>
      <c r="K3413" s="37" t="str">
        <f t="array" ref="K3413">IFERROR(XLOOKUP(G3413,'Tipo de carga'!A:A,'Tipo de carga'!B:B))</f>
        <v>Autoabasto</v>
      </c>
      <c r="L3413" s="37">
        <f t="shared" si="2"/>
        <v>44</v>
      </c>
      <c r="M3413" s="37">
        <f t="shared" si="3"/>
        <v>30</v>
      </c>
      <c r="N3413" s="37">
        <f t="shared" si="4"/>
        <v>10</v>
      </c>
      <c r="O3413" s="37" t="str">
        <f t="array" ref="O3413">IFERROR(XLOOKUP(K3413,'Tipo de carga'!B:B,'Tipo de carga'!C:C))</f>
        <v>Diesel</v>
      </c>
    </row>
    <row r="3414">
      <c r="A3414" s="36">
        <v>1693.0</v>
      </c>
      <c r="B3414" s="37" t="str">
        <f>IFERROR(VLOOKUP(A3414,'asig octubre'!$A$2:$C$442,3,0))</f>
        <v>Liverpool Local</v>
      </c>
      <c r="C3414" s="37" t="str">
        <f>IFERROR(VLOOKUP(A3414,'asig octubre'!$A$2:$B$442,2,0))</f>
        <v>EC-01</v>
      </c>
      <c r="D3414" s="38">
        <v>45595.16148148148</v>
      </c>
      <c r="E3414" s="36" t="s">
        <v>555</v>
      </c>
      <c r="F3414" s="37" t="str">
        <f t="array" ref="F3414">IFERROR(XLOOKUP(E3414,Operadores!A:A,Operadores!B:B))</f>
        <v>GONALA</v>
      </c>
      <c r="G3414" s="36" t="s">
        <v>72</v>
      </c>
      <c r="H3414" s="39">
        <v>19.62274</v>
      </c>
      <c r="I3414" s="40">
        <v>489.0</v>
      </c>
      <c r="J3414" s="41">
        <f t="shared" si="5"/>
        <v>9595.51986</v>
      </c>
      <c r="K3414" s="37" t="str">
        <f t="array" ref="K3414">IFERROR(XLOOKUP(G3414,'Tipo de carga'!A:A,'Tipo de carga'!B:B))</f>
        <v>Autoabasto</v>
      </c>
      <c r="L3414" s="37">
        <f t="shared" si="2"/>
        <v>44</v>
      </c>
      <c r="M3414" s="37">
        <f t="shared" si="3"/>
        <v>30</v>
      </c>
      <c r="N3414" s="37">
        <f t="shared" si="4"/>
        <v>10</v>
      </c>
      <c r="O3414" s="37" t="str">
        <f t="array" ref="O3414">IFERROR(XLOOKUP(K3414,'Tipo de carga'!B:B,'Tipo de carga'!C:C))</f>
        <v>Diesel</v>
      </c>
    </row>
    <row r="3415">
      <c r="A3415" s="36">
        <v>1976.0</v>
      </c>
      <c r="B3415" s="37" t="str">
        <f>IFERROR(VLOOKUP(A3415,'asig octubre'!$A$2:$C$442,3,0))</f>
        <v>MeLi asignado SD</v>
      </c>
      <c r="C3415" s="37" t="str">
        <f>IFERROR(VLOOKUP(A3415,'asig octubre'!$A$2:$B$442,2,0))</f>
        <v>EC-05</v>
      </c>
      <c r="D3415" s="38">
        <v>45595.13527777778</v>
      </c>
      <c r="E3415" s="36" t="s">
        <v>178</v>
      </c>
      <c r="F3415" s="37" t="str">
        <f t="array" ref="F3415">IFERROR(XLOOKUP(E3415,Operadores!A:A,Operadores!B:B))</f>
        <v>BAUGEO</v>
      </c>
      <c r="G3415" s="36" t="s">
        <v>72</v>
      </c>
      <c r="H3415" s="39">
        <v>19.62274</v>
      </c>
      <c r="I3415" s="40">
        <v>205.0</v>
      </c>
      <c r="J3415" s="41">
        <f t="shared" si="5"/>
        <v>4022.6617</v>
      </c>
      <c r="K3415" s="37" t="str">
        <f t="array" ref="K3415">IFERROR(XLOOKUP(G3415,'Tipo de carga'!A:A,'Tipo de carga'!B:B))</f>
        <v>Autoabasto</v>
      </c>
      <c r="L3415" s="37">
        <f t="shared" si="2"/>
        <v>44</v>
      </c>
      <c r="M3415" s="37">
        <f t="shared" si="3"/>
        <v>30</v>
      </c>
      <c r="N3415" s="37">
        <f t="shared" si="4"/>
        <v>10</v>
      </c>
      <c r="O3415" s="37" t="str">
        <f t="array" ref="O3415">IFERROR(XLOOKUP(K3415,'Tipo de carga'!B:B,'Tipo de carga'!C:C))</f>
        <v>Diesel</v>
      </c>
    </row>
    <row r="3416">
      <c r="A3416" s="36">
        <v>1932.0</v>
      </c>
      <c r="B3416" s="37" t="str">
        <f>IFERROR(VLOOKUP(A3416,'asig octubre'!$A$2:$C$442,3,0))</f>
        <v>Circuitos</v>
      </c>
      <c r="C3416" s="37" t="str">
        <f>IFERROR(VLOOKUP(A3416,'asig octubre'!$A$2:$B$442,2,0))</f>
        <v>EC-03</v>
      </c>
      <c r="D3416" s="38">
        <v>45595.11819444445</v>
      </c>
      <c r="E3416" s="36" t="s">
        <v>185</v>
      </c>
      <c r="F3416" s="37" t="str">
        <f t="array" ref="F3416">IFERROR(XLOOKUP(E3416,Operadores!A:A,Operadores!B:B))</f>
        <v>FERRI</v>
      </c>
      <c r="G3416" s="36" t="s">
        <v>72</v>
      </c>
      <c r="H3416" s="39">
        <v>19.62274</v>
      </c>
      <c r="I3416" s="40">
        <v>469.0</v>
      </c>
      <c r="J3416" s="41">
        <f t="shared" si="5"/>
        <v>9203.06506</v>
      </c>
      <c r="K3416" s="37" t="str">
        <f t="array" ref="K3416">IFERROR(XLOOKUP(G3416,'Tipo de carga'!A:A,'Tipo de carga'!B:B))</f>
        <v>Autoabasto</v>
      </c>
      <c r="L3416" s="37">
        <f t="shared" si="2"/>
        <v>44</v>
      </c>
      <c r="M3416" s="37">
        <f t="shared" si="3"/>
        <v>30</v>
      </c>
      <c r="N3416" s="37">
        <f t="shared" si="4"/>
        <v>10</v>
      </c>
      <c r="O3416" s="37" t="str">
        <f t="array" ref="O3416">IFERROR(XLOOKUP(K3416,'Tipo de carga'!B:B,'Tipo de carga'!C:C))</f>
        <v>Diesel</v>
      </c>
    </row>
    <row r="3417">
      <c r="A3417" s="36">
        <v>1821.0</v>
      </c>
      <c r="B3417" s="37" t="str">
        <f>IFERROR(VLOOKUP(A3417,'asig octubre'!$A$2:$C$442,3,0))</f>
        <v>Circuitos</v>
      </c>
      <c r="C3417" s="37" t="str">
        <f>IFERROR(VLOOKUP(A3417,'asig octubre'!$A$2:$B$442,2,0))</f>
        <v>EC-03</v>
      </c>
      <c r="D3417" s="38">
        <v>45595.100127314814</v>
      </c>
      <c r="E3417" s="36" t="s">
        <v>198</v>
      </c>
      <c r="F3417" s="37" t="str">
        <f t="array" ref="F3417">IFERROR(XLOOKUP(E3417,Operadores!A:A,Operadores!B:B))</f>
        <v>BAULUI</v>
      </c>
      <c r="G3417" s="36" t="s">
        <v>72</v>
      </c>
      <c r="H3417" s="39">
        <v>19.62274</v>
      </c>
      <c r="I3417" s="40">
        <v>315.0</v>
      </c>
      <c r="J3417" s="41">
        <f t="shared" si="5"/>
        <v>6181.1631</v>
      </c>
      <c r="K3417" s="37" t="str">
        <f t="array" ref="K3417">IFERROR(XLOOKUP(G3417,'Tipo de carga'!A:A,'Tipo de carga'!B:B))</f>
        <v>Autoabasto</v>
      </c>
      <c r="L3417" s="37">
        <f t="shared" si="2"/>
        <v>44</v>
      </c>
      <c r="M3417" s="37">
        <f t="shared" si="3"/>
        <v>30</v>
      </c>
      <c r="N3417" s="37">
        <f t="shared" si="4"/>
        <v>10</v>
      </c>
      <c r="O3417" s="37" t="str">
        <f t="array" ref="O3417">IFERROR(XLOOKUP(K3417,'Tipo de carga'!B:B,'Tipo de carga'!C:C))</f>
        <v>Diesel</v>
      </c>
    </row>
    <row r="3418">
      <c r="A3418" s="36">
        <v>1881.0</v>
      </c>
      <c r="B3418" s="37" t="str">
        <f>IFERROR(VLOOKUP(A3418,'asig octubre'!$A$2:$C$442,3,0))</f>
        <v>Circuitos</v>
      </c>
      <c r="C3418" s="37" t="str">
        <f>IFERROR(VLOOKUP(A3418,'asig octubre'!$A$2:$B$442,2,0))</f>
        <v>EC-03</v>
      </c>
      <c r="D3418" s="38">
        <v>45595.09181712963</v>
      </c>
      <c r="E3418" s="36" t="s">
        <v>210</v>
      </c>
      <c r="F3418" s="37" t="str">
        <f t="array" ref="F3418">IFERROR(XLOOKUP(E3418,Operadores!A:A,Operadores!B:B))</f>
        <v>CERJER</v>
      </c>
      <c r="G3418" s="36" t="s">
        <v>72</v>
      </c>
      <c r="H3418" s="39">
        <v>19.62274</v>
      </c>
      <c r="I3418" s="40">
        <v>710.0</v>
      </c>
      <c r="J3418" s="41">
        <f t="shared" si="5"/>
        <v>13932.1454</v>
      </c>
      <c r="K3418" s="37" t="str">
        <f t="array" ref="K3418">IFERROR(XLOOKUP(G3418,'Tipo de carga'!A:A,'Tipo de carga'!B:B))</f>
        <v>Autoabasto</v>
      </c>
      <c r="L3418" s="37">
        <f t="shared" si="2"/>
        <v>44</v>
      </c>
      <c r="M3418" s="37">
        <f t="shared" si="3"/>
        <v>30</v>
      </c>
      <c r="N3418" s="37">
        <f t="shared" si="4"/>
        <v>10</v>
      </c>
      <c r="O3418" s="37" t="str">
        <f t="array" ref="O3418">IFERROR(XLOOKUP(K3418,'Tipo de carga'!B:B,'Tipo de carga'!C:C))</f>
        <v>Diesel</v>
      </c>
    </row>
    <row r="3419">
      <c r="A3419" s="36">
        <v>1847.0</v>
      </c>
      <c r="B3419" s="37" t="str">
        <f>IFERROR(VLOOKUP(A3419,'asig octubre'!$A$2:$C$442,3,0))</f>
        <v>Circuitos</v>
      </c>
      <c r="C3419" s="37" t="str">
        <f>IFERROR(VLOOKUP(A3419,'asig octubre'!$A$2:$B$442,2,0))</f>
        <v>EC-03</v>
      </c>
      <c r="D3419" s="38">
        <v>45595.07677083334</v>
      </c>
      <c r="E3419" s="36" t="s">
        <v>243</v>
      </c>
      <c r="F3419" s="37" t="str">
        <f t="array" ref="F3419">IFERROR(XLOOKUP(E3419,Operadores!A:A,Operadores!B:B))</f>
        <v>HERJO17X</v>
      </c>
      <c r="G3419" s="36" t="s">
        <v>72</v>
      </c>
      <c r="H3419" s="39">
        <v>19.62274</v>
      </c>
      <c r="I3419" s="40">
        <v>364.0</v>
      </c>
      <c r="J3419" s="41">
        <f t="shared" si="5"/>
        <v>7142.67736</v>
      </c>
      <c r="K3419" s="37" t="str">
        <f t="array" ref="K3419">IFERROR(XLOOKUP(G3419,'Tipo de carga'!A:A,'Tipo de carga'!B:B))</f>
        <v>Autoabasto</v>
      </c>
      <c r="L3419" s="37">
        <f t="shared" si="2"/>
        <v>44</v>
      </c>
      <c r="M3419" s="37">
        <f t="shared" si="3"/>
        <v>30</v>
      </c>
      <c r="N3419" s="37">
        <f t="shared" si="4"/>
        <v>10</v>
      </c>
      <c r="O3419" s="37" t="str">
        <f t="array" ref="O3419">IFERROR(XLOOKUP(K3419,'Tipo de carga'!B:B,'Tipo de carga'!C:C))</f>
        <v>Diesel</v>
      </c>
    </row>
    <row r="3420">
      <c r="A3420" s="36">
        <v>1852.0</v>
      </c>
      <c r="B3420" s="37" t="str">
        <f>IFERROR(VLOOKUP(A3420,'asig octubre'!$A$2:$C$442,3,0))</f>
        <v>Circuitos</v>
      </c>
      <c r="C3420" s="37" t="str">
        <f>IFERROR(VLOOKUP(A3420,'asig octubre'!$A$2:$B$442,2,0))</f>
        <v>EC-03</v>
      </c>
      <c r="D3420" s="38">
        <v>45595.0646412037</v>
      </c>
      <c r="E3420" s="36" t="s">
        <v>490</v>
      </c>
      <c r="F3420" s="37" t="str">
        <f t="array" ref="F3420">IFERROR(XLOOKUP(E3420,Operadores!A:A,Operadores!B:B))</f>
        <v>PANDAV</v>
      </c>
      <c r="G3420" s="36" t="s">
        <v>72</v>
      </c>
      <c r="H3420" s="39">
        <v>19.62274</v>
      </c>
      <c r="I3420" s="40">
        <v>336.0</v>
      </c>
      <c r="J3420" s="41">
        <f t="shared" si="5"/>
        <v>6593.24064</v>
      </c>
      <c r="K3420" s="37" t="str">
        <f t="array" ref="K3420">IFERROR(XLOOKUP(G3420,'Tipo de carga'!A:A,'Tipo de carga'!B:B))</f>
        <v>Autoabasto</v>
      </c>
      <c r="L3420" s="37">
        <f t="shared" si="2"/>
        <v>44</v>
      </c>
      <c r="M3420" s="37">
        <f t="shared" si="3"/>
        <v>30</v>
      </c>
      <c r="N3420" s="37">
        <f t="shared" si="4"/>
        <v>10</v>
      </c>
      <c r="O3420" s="37" t="str">
        <f t="array" ref="O3420">IFERROR(XLOOKUP(K3420,'Tipo de carga'!B:B,'Tipo de carga'!C:C))</f>
        <v>Diesel</v>
      </c>
    </row>
    <row r="3421">
      <c r="A3421" s="36">
        <v>1875.0</v>
      </c>
      <c r="B3421" s="37" t="str">
        <f>IFERROR(VLOOKUP(A3421,'asig octubre'!$A$2:$C$442,3,0))</f>
        <v>Circuitos Mty</v>
      </c>
      <c r="C3421" s="37" t="str">
        <f>IFERROR(VLOOKUP(A3421,'asig octubre'!$A$2:$B$442,2,0))</f>
        <v>EC-07</v>
      </c>
      <c r="D3421" s="38">
        <v>45595.05179398148</v>
      </c>
      <c r="E3421" s="36" t="s">
        <v>493</v>
      </c>
      <c r="F3421" s="37" t="str">
        <f t="array" ref="F3421">IFERROR(XLOOKUP(E3421,Operadores!A:A,Operadores!B:B))</f>
        <v>MARFER</v>
      </c>
      <c r="G3421" s="36" t="s">
        <v>72</v>
      </c>
      <c r="H3421" s="39">
        <v>19.62274</v>
      </c>
      <c r="I3421" s="40">
        <v>336.0</v>
      </c>
      <c r="J3421" s="41">
        <f t="shared" si="5"/>
        <v>6593.24064</v>
      </c>
      <c r="K3421" s="37" t="str">
        <f t="array" ref="K3421">IFERROR(XLOOKUP(G3421,'Tipo de carga'!A:A,'Tipo de carga'!B:B))</f>
        <v>Autoabasto</v>
      </c>
      <c r="L3421" s="37">
        <f t="shared" si="2"/>
        <v>44</v>
      </c>
      <c r="M3421" s="37">
        <f t="shared" si="3"/>
        <v>30</v>
      </c>
      <c r="N3421" s="37">
        <f t="shared" si="4"/>
        <v>10</v>
      </c>
      <c r="O3421" s="37" t="str">
        <f t="array" ref="O3421">IFERROR(XLOOKUP(K3421,'Tipo de carga'!B:B,'Tipo de carga'!C:C))</f>
        <v>Diesel</v>
      </c>
    </row>
    <row r="3422">
      <c r="A3422" s="36">
        <v>1936.0</v>
      </c>
      <c r="B3422" s="37" t="str">
        <f>IFERROR(VLOOKUP(A3422,'asig octubre'!$A$2:$C$442,3,0))</f>
        <v>Circuitos</v>
      </c>
      <c r="C3422" s="37" t="str">
        <f>IFERROR(VLOOKUP(A3422,'asig octubre'!$A$2:$B$442,2,0))</f>
        <v>EC-03</v>
      </c>
      <c r="D3422" s="38">
        <v>45595.02688657407</v>
      </c>
      <c r="E3422" s="36" t="s">
        <v>209</v>
      </c>
      <c r="F3422" s="37" t="str">
        <f t="array" ref="F3422">IFERROR(XLOOKUP(E3422,Operadores!A:A,Operadores!B:B))</f>
        <v>OCAMA</v>
      </c>
      <c r="G3422" s="36" t="s">
        <v>72</v>
      </c>
      <c r="H3422" s="39">
        <v>19.62274</v>
      </c>
      <c r="I3422" s="40">
        <v>200.0</v>
      </c>
      <c r="J3422" s="41">
        <f t="shared" si="5"/>
        <v>3924.548</v>
      </c>
      <c r="K3422" s="37" t="str">
        <f t="array" ref="K3422">IFERROR(XLOOKUP(G3422,'Tipo de carga'!A:A,'Tipo de carga'!B:B))</f>
        <v>Autoabasto</v>
      </c>
      <c r="L3422" s="37">
        <f t="shared" si="2"/>
        <v>44</v>
      </c>
      <c r="M3422" s="37">
        <f t="shared" si="3"/>
        <v>30</v>
      </c>
      <c r="N3422" s="37">
        <f t="shared" si="4"/>
        <v>10</v>
      </c>
      <c r="O3422" s="37" t="str">
        <f t="array" ref="O3422">IFERROR(XLOOKUP(K3422,'Tipo de carga'!B:B,'Tipo de carga'!C:C))</f>
        <v>Diesel</v>
      </c>
    </row>
    <row r="3423">
      <c r="A3423" s="36">
        <v>1951.0</v>
      </c>
      <c r="B3423" s="37" t="str">
        <f>IFERROR(VLOOKUP(A3423,'asig octubre'!$A$2:$C$442,3,0))</f>
        <v>MeLi Dedicado TD</v>
      </c>
      <c r="C3423" s="37" t="str">
        <f>IFERROR(VLOOKUP(A3423,'asig octubre'!$A$2:$B$442,2,0))</f>
        <v>EC-05</v>
      </c>
      <c r="D3423" s="38">
        <v>45595.015706018516</v>
      </c>
      <c r="E3423" s="36" t="s">
        <v>196</v>
      </c>
      <c r="F3423" s="37" t="str">
        <f t="array" ref="F3423">IFERROR(XLOOKUP(E3423,Operadores!A:A,Operadores!B:B))</f>
        <v>HERJOS07</v>
      </c>
      <c r="G3423" s="36" t="s">
        <v>72</v>
      </c>
      <c r="H3423" s="39">
        <v>19.62274</v>
      </c>
      <c r="I3423" s="40">
        <v>353.0</v>
      </c>
      <c r="J3423" s="41">
        <f t="shared" si="5"/>
        <v>6926.82722</v>
      </c>
      <c r="K3423" s="37" t="str">
        <f t="array" ref="K3423">IFERROR(XLOOKUP(G3423,'Tipo de carga'!A:A,'Tipo de carga'!B:B))</f>
        <v>Autoabasto</v>
      </c>
      <c r="L3423" s="37">
        <f t="shared" si="2"/>
        <v>44</v>
      </c>
      <c r="M3423" s="37">
        <f t="shared" si="3"/>
        <v>30</v>
      </c>
      <c r="N3423" s="37">
        <f t="shared" si="4"/>
        <v>10</v>
      </c>
      <c r="O3423" s="37" t="str">
        <f t="array" ref="O3423">IFERROR(XLOOKUP(K3423,'Tipo de carga'!B:B,'Tipo de carga'!C:C))</f>
        <v>Diesel</v>
      </c>
    </row>
    <row r="3424">
      <c r="A3424" s="36">
        <v>1902.0</v>
      </c>
      <c r="B3424" s="37" t="str">
        <f>IFERROR(VLOOKUP(A3424,'asig octubre'!$A$2:$C$442,3,0))</f>
        <v>Pipas</v>
      </c>
      <c r="C3424" s="37" t="str">
        <f>IFERROR(VLOOKUP(A3424,'asig octubre'!$A$2:$B$442,2,0))</f>
        <v>EC-02</v>
      </c>
      <c r="D3424" s="38">
        <v>45595.005636574075</v>
      </c>
      <c r="E3424" s="36" t="s">
        <v>365</v>
      </c>
      <c r="F3424" s="37" t="str">
        <f t="array" ref="F3424">IFERROR(XLOOKUP(E3424,Operadores!A:A,Operadores!B:B))</f>
        <v>RUICRU</v>
      </c>
      <c r="G3424" s="36" t="s">
        <v>72</v>
      </c>
      <c r="H3424" s="39">
        <v>19.62274</v>
      </c>
      <c r="I3424" s="40">
        <v>705.0</v>
      </c>
      <c r="J3424" s="41">
        <f t="shared" si="5"/>
        <v>13834.0317</v>
      </c>
      <c r="K3424" s="37" t="str">
        <f t="array" ref="K3424">IFERROR(XLOOKUP(G3424,'Tipo de carga'!A:A,'Tipo de carga'!B:B))</f>
        <v>Autoabasto</v>
      </c>
      <c r="L3424" s="37">
        <f t="shared" si="2"/>
        <v>44</v>
      </c>
      <c r="M3424" s="37">
        <f t="shared" si="3"/>
        <v>30</v>
      </c>
      <c r="N3424" s="37">
        <f t="shared" si="4"/>
        <v>10</v>
      </c>
      <c r="O3424" s="37" t="str">
        <f t="array" ref="O3424">IFERROR(XLOOKUP(K3424,'Tipo de carga'!B:B,'Tipo de carga'!C:C))</f>
        <v>Diesel</v>
      </c>
    </row>
    <row r="3425">
      <c r="A3425" s="36">
        <v>1890.0</v>
      </c>
      <c r="B3425" s="37" t="str">
        <f>IFERROR(VLOOKUP(A3425,'asig octubre'!$A$2:$C$442,3,0))</f>
        <v>Sayer Sencillo</v>
      </c>
      <c r="C3425" s="37" t="str">
        <f>IFERROR(VLOOKUP(A3425,'asig octubre'!$A$2:$B$442,2,0))</f>
        <v>EC-04</v>
      </c>
      <c r="D3425" s="38">
        <v>45595.997511574074</v>
      </c>
      <c r="E3425" s="36" t="s">
        <v>463</v>
      </c>
      <c r="F3425" s="37" t="str">
        <f t="array" ref="F3425">IFERROR(XLOOKUP(E3425,Operadores!A:A,Operadores!B:B))</f>
        <v>OSOCA01</v>
      </c>
      <c r="G3425" s="36" t="s">
        <v>19</v>
      </c>
      <c r="H3425" s="39">
        <v>19.2</v>
      </c>
      <c r="I3425" s="40">
        <v>210.0</v>
      </c>
      <c r="J3425" s="41">
        <f t="shared" si="5"/>
        <v>4032</v>
      </c>
      <c r="K3425" s="37" t="str">
        <f t="array" ref="K3425">IFERROR(XLOOKUP(G3425,'Tipo de carga'!A:A,'Tipo de carga'!B:B))</f>
        <v>Autoabasto</v>
      </c>
      <c r="L3425" s="37">
        <f t="shared" si="2"/>
        <v>44</v>
      </c>
      <c r="M3425" s="37">
        <f t="shared" si="3"/>
        <v>30</v>
      </c>
      <c r="N3425" s="37">
        <f t="shared" si="4"/>
        <v>10</v>
      </c>
      <c r="O3425" s="37" t="str">
        <f t="array" ref="O3425">IFERROR(XLOOKUP(K3425,'Tipo de carga'!B:B,'Tipo de carga'!C:C))</f>
        <v>Diesel</v>
      </c>
    </row>
    <row r="3426">
      <c r="A3426" s="36">
        <v>1853.0</v>
      </c>
      <c r="B3426" s="37" t="str">
        <f>IFERROR(VLOOKUP(A3426,'asig octubre'!$A$2:$C$442,3,0))</f>
        <v>Sayer Sencillo</v>
      </c>
      <c r="C3426" s="37" t="str">
        <f>IFERROR(VLOOKUP(A3426,'asig octubre'!$A$2:$B$442,2,0))</f>
        <v>EC-04</v>
      </c>
      <c r="D3426" s="38">
        <v>45595.93827546296</v>
      </c>
      <c r="E3426" s="36" t="s">
        <v>65</v>
      </c>
      <c r="F3426" s="37" t="str">
        <f t="array" ref="F3426">IFERROR(XLOOKUP(E3426,Operadores!A:A,Operadores!B:B))</f>
        <v>VARRUB</v>
      </c>
      <c r="G3426" s="36" t="s">
        <v>19</v>
      </c>
      <c r="H3426" s="39">
        <v>19.2</v>
      </c>
      <c r="I3426" s="40">
        <v>540.0</v>
      </c>
      <c r="J3426" s="41">
        <f t="shared" si="5"/>
        <v>10368</v>
      </c>
      <c r="K3426" s="37" t="str">
        <f t="array" ref="K3426">IFERROR(XLOOKUP(G3426,'Tipo de carga'!A:A,'Tipo de carga'!B:B))</f>
        <v>Autoabasto</v>
      </c>
      <c r="L3426" s="37">
        <f t="shared" si="2"/>
        <v>44</v>
      </c>
      <c r="M3426" s="37">
        <f t="shared" si="3"/>
        <v>30</v>
      </c>
      <c r="N3426" s="37">
        <f t="shared" si="4"/>
        <v>10</v>
      </c>
      <c r="O3426" s="37" t="str">
        <f t="array" ref="O3426">IFERROR(XLOOKUP(K3426,'Tipo de carga'!B:B,'Tipo de carga'!C:C))</f>
        <v>Diesel</v>
      </c>
    </row>
    <row r="3427">
      <c r="A3427" s="36">
        <v>2029.0</v>
      </c>
      <c r="B3427" s="37" t="str">
        <f>IFERROR(VLOOKUP(A3427,'asig octubre'!$A$2:$C$442,3,0))</f>
        <v>Available</v>
      </c>
      <c r="C3427" s="37" t="str">
        <f>IFERROR(VLOOKUP(A3427,'asig octubre'!$A$2:$B$442,2,0))</f>
        <v>TTE</v>
      </c>
      <c r="D3427" s="38">
        <v>45595.90693287037</v>
      </c>
      <c r="E3427" s="36" t="s">
        <v>300</v>
      </c>
      <c r="F3427" s="37" t="str">
        <f t="array" ref="F3427">IFERROR(XLOOKUP(E3427,Operadores!A:A,Operadores!B:B))</f>
        <v>QUIULI</v>
      </c>
      <c r="G3427" s="36" t="s">
        <v>19</v>
      </c>
      <c r="H3427" s="39">
        <v>19.2</v>
      </c>
      <c r="I3427" s="40">
        <v>230.0</v>
      </c>
      <c r="J3427" s="41">
        <f t="shared" si="5"/>
        <v>4416</v>
      </c>
      <c r="K3427" s="37" t="str">
        <f t="array" ref="K3427">IFERROR(XLOOKUP(G3427,'Tipo de carga'!A:A,'Tipo de carga'!B:B))</f>
        <v>Autoabasto</v>
      </c>
      <c r="L3427" s="37">
        <f t="shared" si="2"/>
        <v>44</v>
      </c>
      <c r="M3427" s="37">
        <f t="shared" si="3"/>
        <v>30</v>
      </c>
      <c r="N3427" s="37">
        <f t="shared" si="4"/>
        <v>10</v>
      </c>
      <c r="O3427" s="37" t="str">
        <f t="array" ref="O3427">IFERROR(XLOOKUP(K3427,'Tipo de carga'!B:B,'Tipo de carga'!C:C))</f>
        <v>Diesel</v>
      </c>
    </row>
    <row r="3428">
      <c r="A3428" s="36">
        <v>1846.0</v>
      </c>
      <c r="B3428" s="37" t="str">
        <f>IFERROR(VLOOKUP(A3428,'asig octubre'!$A$2:$C$442,3,0))</f>
        <v>Colgate</v>
      </c>
      <c r="C3428" s="37" t="str">
        <f>IFERROR(VLOOKUP(A3428,'asig octubre'!$A$2:$B$442,2,0))</f>
        <v>EC-04</v>
      </c>
      <c r="D3428" s="38">
        <v>45595.89894675926</v>
      </c>
      <c r="E3428" s="36" t="s">
        <v>440</v>
      </c>
      <c r="F3428" s="37" t="str">
        <f t="array" ref="F3428">IFERROR(XLOOKUP(E3428,Operadores!A:A,Operadores!B:B))</f>
        <v>OLVJUA</v>
      </c>
      <c r="G3428" s="36" t="s">
        <v>19</v>
      </c>
      <c r="H3428" s="39">
        <v>19.2</v>
      </c>
      <c r="I3428" s="40">
        <v>835.0</v>
      </c>
      <c r="J3428" s="41">
        <f t="shared" si="5"/>
        <v>16032</v>
      </c>
      <c r="K3428" s="37" t="str">
        <f t="array" ref="K3428">IFERROR(XLOOKUP(G3428,'Tipo de carga'!A:A,'Tipo de carga'!B:B))</f>
        <v>Autoabasto</v>
      </c>
      <c r="L3428" s="37">
        <f t="shared" si="2"/>
        <v>44</v>
      </c>
      <c r="M3428" s="37">
        <f t="shared" si="3"/>
        <v>30</v>
      </c>
      <c r="N3428" s="37">
        <f t="shared" si="4"/>
        <v>10</v>
      </c>
      <c r="O3428" s="37" t="str">
        <f t="array" ref="O3428">IFERROR(XLOOKUP(K3428,'Tipo de carga'!B:B,'Tipo de carga'!C:C))</f>
        <v>Diesel</v>
      </c>
    </row>
    <row r="3429">
      <c r="A3429" s="36">
        <v>1799.0</v>
      </c>
      <c r="B3429" s="37" t="str">
        <f>IFERROR(VLOOKUP(A3429,'asig octubre'!$A$2:$C$442,3,0))</f>
        <v>Sayer Full</v>
      </c>
      <c r="C3429" s="37" t="str">
        <f>IFERROR(VLOOKUP(A3429,'asig octubre'!$A$2:$B$442,2,0))</f>
        <v>EC-04</v>
      </c>
      <c r="D3429" s="38">
        <v>45595.87805555556</v>
      </c>
      <c r="E3429" s="36" t="s">
        <v>309</v>
      </c>
      <c r="F3429" s="37" t="str">
        <f t="array" ref="F3429">IFERROR(XLOOKUP(E3429,Operadores!A:A,Operadores!B:B))</f>
        <v>FERFRA</v>
      </c>
      <c r="G3429" s="36" t="s">
        <v>19</v>
      </c>
      <c r="H3429" s="39">
        <v>19.2</v>
      </c>
      <c r="I3429" s="40">
        <v>890.0</v>
      </c>
      <c r="J3429" s="41">
        <f t="shared" si="5"/>
        <v>17088</v>
      </c>
      <c r="K3429" s="37" t="str">
        <f t="array" ref="K3429">IFERROR(XLOOKUP(G3429,'Tipo de carga'!A:A,'Tipo de carga'!B:B))</f>
        <v>Autoabasto</v>
      </c>
      <c r="L3429" s="37">
        <f t="shared" si="2"/>
        <v>44</v>
      </c>
      <c r="M3429" s="37">
        <f t="shared" si="3"/>
        <v>30</v>
      </c>
      <c r="N3429" s="37">
        <f t="shared" si="4"/>
        <v>10</v>
      </c>
      <c r="O3429" s="37" t="str">
        <f t="array" ref="O3429">IFERROR(XLOOKUP(K3429,'Tipo de carga'!B:B,'Tipo de carga'!C:C))</f>
        <v>Diesel</v>
      </c>
    </row>
    <row r="3430">
      <c r="A3430" s="36">
        <v>1808.0</v>
      </c>
      <c r="B3430" s="37" t="str">
        <f>IFERROR(VLOOKUP(A3430,'asig octubre'!$A$2:$C$442,3,0))</f>
        <v>Sayer Full</v>
      </c>
      <c r="C3430" s="37" t="str">
        <f>IFERROR(VLOOKUP(A3430,'asig octubre'!$A$2:$B$442,2,0))</f>
        <v>EC-04</v>
      </c>
      <c r="D3430" s="38">
        <v>45595.859085648146</v>
      </c>
      <c r="E3430" s="36" t="s">
        <v>55</v>
      </c>
      <c r="F3430" s="37" t="str">
        <f t="array" ref="F3430">IFERROR(XLOOKUP(E3430,Operadores!A:A,Operadores!B:B))</f>
        <v>ZAPNO</v>
      </c>
      <c r="G3430" s="36" t="s">
        <v>19</v>
      </c>
      <c r="H3430" s="39">
        <v>19.2</v>
      </c>
      <c r="I3430" s="40">
        <v>690.0</v>
      </c>
      <c r="J3430" s="41">
        <f t="shared" si="5"/>
        <v>13248</v>
      </c>
      <c r="K3430" s="37" t="str">
        <f t="array" ref="K3430">IFERROR(XLOOKUP(G3430,'Tipo de carga'!A:A,'Tipo de carga'!B:B))</f>
        <v>Autoabasto</v>
      </c>
      <c r="L3430" s="37">
        <f t="shared" si="2"/>
        <v>44</v>
      </c>
      <c r="M3430" s="37">
        <f t="shared" si="3"/>
        <v>30</v>
      </c>
      <c r="N3430" s="37">
        <f t="shared" si="4"/>
        <v>10</v>
      </c>
      <c r="O3430" s="37" t="str">
        <f t="array" ref="O3430">IFERROR(XLOOKUP(K3430,'Tipo de carga'!B:B,'Tipo de carga'!C:C))</f>
        <v>Diesel</v>
      </c>
    </row>
    <row r="3431">
      <c r="A3431" s="36">
        <v>1848.0</v>
      </c>
      <c r="B3431" s="37" t="str">
        <f>IFERROR(VLOOKUP(A3431,'asig octubre'!$A$2:$C$442,3,0))</f>
        <v>Sayer Vuelteros</v>
      </c>
      <c r="C3431" s="37" t="str">
        <f>IFERROR(VLOOKUP(A3431,'asig octubre'!$A$2:$B$442,2,0))</f>
        <v>EC-04</v>
      </c>
      <c r="D3431" s="38">
        <v>45595.77880787037</v>
      </c>
      <c r="E3431" s="36" t="s">
        <v>257</v>
      </c>
      <c r="F3431" s="37" t="str">
        <f t="array" ref="F3431">IFERROR(XLOOKUP(E3431,Operadores!A:A,Operadores!B:B))</f>
        <v>ROSMA</v>
      </c>
      <c r="G3431" s="36" t="s">
        <v>19</v>
      </c>
      <c r="H3431" s="39">
        <v>19.2</v>
      </c>
      <c r="I3431" s="40">
        <v>665.0</v>
      </c>
      <c r="J3431" s="41">
        <f t="shared" si="5"/>
        <v>12768</v>
      </c>
      <c r="K3431" s="37" t="str">
        <f t="array" ref="K3431">IFERROR(XLOOKUP(G3431,'Tipo de carga'!A:A,'Tipo de carga'!B:B))</f>
        <v>Autoabasto</v>
      </c>
      <c r="L3431" s="37">
        <f t="shared" si="2"/>
        <v>44</v>
      </c>
      <c r="M3431" s="37">
        <f t="shared" si="3"/>
        <v>30</v>
      </c>
      <c r="N3431" s="37">
        <f t="shared" si="4"/>
        <v>10</v>
      </c>
      <c r="O3431" s="37" t="str">
        <f t="array" ref="O3431">IFERROR(XLOOKUP(K3431,'Tipo de carga'!B:B,'Tipo de carga'!C:C))</f>
        <v>Diesel</v>
      </c>
    </row>
    <row r="3432">
      <c r="A3432" s="36">
        <v>1800.0</v>
      </c>
      <c r="B3432" s="37" t="str">
        <f>IFERROR(VLOOKUP(A3432,'asig octubre'!$A$2:$C$442,3,0))</f>
        <v>Sayer Full</v>
      </c>
      <c r="C3432" s="37" t="str">
        <f>IFERROR(VLOOKUP(A3432,'asig octubre'!$A$2:$B$442,2,0))</f>
        <v>EC-04</v>
      </c>
      <c r="D3432" s="38">
        <v>45595.70390046296</v>
      </c>
      <c r="E3432" s="36" t="s">
        <v>73</v>
      </c>
      <c r="F3432" s="37" t="str">
        <f t="array" ref="F3432">IFERROR(XLOOKUP(E3432,Operadores!A:A,Operadores!B:B))</f>
        <v>PERJU03</v>
      </c>
      <c r="G3432" s="36" t="s">
        <v>19</v>
      </c>
      <c r="H3432" s="39">
        <v>19.2</v>
      </c>
      <c r="I3432" s="40">
        <v>834.0</v>
      </c>
      <c r="J3432" s="41">
        <f t="shared" si="5"/>
        <v>16012.8</v>
      </c>
      <c r="K3432" s="37" t="str">
        <f t="array" ref="K3432">IFERROR(XLOOKUP(G3432,'Tipo de carga'!A:A,'Tipo de carga'!B:B))</f>
        <v>Autoabasto</v>
      </c>
      <c r="L3432" s="37">
        <f t="shared" si="2"/>
        <v>44</v>
      </c>
      <c r="M3432" s="37">
        <f t="shared" si="3"/>
        <v>30</v>
      </c>
      <c r="N3432" s="37">
        <f t="shared" si="4"/>
        <v>10</v>
      </c>
      <c r="O3432" s="37" t="str">
        <f t="array" ref="O3432">IFERROR(XLOOKUP(K3432,'Tipo de carga'!B:B,'Tipo de carga'!C:C))</f>
        <v>Diesel</v>
      </c>
    </row>
    <row r="3433">
      <c r="A3433" s="36">
        <v>1803.0</v>
      </c>
      <c r="B3433" s="37" t="str">
        <f>IFERROR(VLOOKUP(A3433,'asig octubre'!$A$2:$C$442,3,0))</f>
        <v>Sayer Full</v>
      </c>
      <c r="C3433" s="37" t="str">
        <f>IFERROR(VLOOKUP(A3433,'asig octubre'!$A$2:$B$442,2,0))</f>
        <v>EC-04</v>
      </c>
      <c r="D3433" s="38">
        <v>45595.455613425926</v>
      </c>
      <c r="E3433" s="36" t="s">
        <v>24</v>
      </c>
      <c r="F3433" s="37" t="str">
        <f t="array" ref="F3433">IFERROR(XLOOKUP(E3433,Operadores!A:A,Operadores!B:B))</f>
        <v>LOPOSC</v>
      </c>
      <c r="G3433" s="36" t="s">
        <v>19</v>
      </c>
      <c r="H3433" s="39">
        <v>19.2</v>
      </c>
      <c r="I3433" s="40">
        <v>480.0</v>
      </c>
      <c r="J3433" s="41">
        <f t="shared" si="5"/>
        <v>9216</v>
      </c>
      <c r="K3433" s="37" t="str">
        <f t="array" ref="K3433">IFERROR(XLOOKUP(G3433,'Tipo de carga'!A:A,'Tipo de carga'!B:B))</f>
        <v>Autoabasto</v>
      </c>
      <c r="L3433" s="37">
        <f t="shared" si="2"/>
        <v>44</v>
      </c>
      <c r="M3433" s="37">
        <f t="shared" si="3"/>
        <v>30</v>
      </c>
      <c r="N3433" s="37">
        <f t="shared" si="4"/>
        <v>10</v>
      </c>
      <c r="O3433" s="37" t="str">
        <f t="array" ref="O3433">IFERROR(XLOOKUP(K3433,'Tipo de carga'!B:B,'Tipo de carga'!C:C))</f>
        <v>Diesel</v>
      </c>
    </row>
    <row r="3434">
      <c r="A3434" s="36">
        <v>2012.0</v>
      </c>
      <c r="B3434" s="37" t="str">
        <f>IFERROR(VLOOKUP(A3434,'asig octubre'!$A$2:$C$442,3,0))</f>
        <v>Sayer Sencillo</v>
      </c>
      <c r="C3434" s="37" t="str">
        <f>IFERROR(VLOOKUP(A3434,'asig octubre'!$A$2:$B$442,2,0))</f>
        <v>EC-04</v>
      </c>
      <c r="D3434" s="38">
        <v>45595.4441087963</v>
      </c>
      <c r="E3434" s="36" t="s">
        <v>247</v>
      </c>
      <c r="F3434" s="37" t="str">
        <f t="array" ref="F3434">IFERROR(XLOOKUP(E3434,Operadores!A:A,Operadores!B:B))</f>
        <v>ZUGRO</v>
      </c>
      <c r="G3434" s="36" t="s">
        <v>19</v>
      </c>
      <c r="H3434" s="39">
        <v>19.2</v>
      </c>
      <c r="I3434" s="40">
        <v>598.0</v>
      </c>
      <c r="J3434" s="41">
        <f t="shared" si="5"/>
        <v>11481.6</v>
      </c>
      <c r="K3434" s="37" t="str">
        <f t="array" ref="K3434">IFERROR(XLOOKUP(G3434,'Tipo de carga'!A:A,'Tipo de carga'!B:B))</f>
        <v>Autoabasto</v>
      </c>
      <c r="L3434" s="37">
        <f t="shared" si="2"/>
        <v>44</v>
      </c>
      <c r="M3434" s="37">
        <f t="shared" si="3"/>
        <v>30</v>
      </c>
      <c r="N3434" s="37">
        <f t="shared" si="4"/>
        <v>10</v>
      </c>
      <c r="O3434" s="37" t="str">
        <f t="array" ref="O3434">IFERROR(XLOOKUP(K3434,'Tipo de carga'!B:B,'Tipo de carga'!C:C))</f>
        <v>Diesel</v>
      </c>
    </row>
    <row r="3435">
      <c r="A3435" s="36">
        <v>1889.0</v>
      </c>
      <c r="B3435" s="37" t="str">
        <f>IFERROR(VLOOKUP(A3435,'asig octubre'!$A$2:$C$442,3,0))</f>
        <v>PISA Gdl</v>
      </c>
      <c r="C3435" s="37" t="str">
        <f>IFERROR(VLOOKUP(A3435,'asig octubre'!$A$2:$B$442,2,0))</f>
        <v>EC-06</v>
      </c>
      <c r="D3435" s="38">
        <v>45595.42935185185</v>
      </c>
      <c r="E3435" s="36" t="s">
        <v>556</v>
      </c>
      <c r="F3435" s="37" t="str">
        <f t="array" ref="F3435">IFERROR(XLOOKUP(E3435,Operadores!A:A,Operadores!B:B))</f>
        <v>MONJON</v>
      </c>
      <c r="G3435" s="36" t="s">
        <v>19</v>
      </c>
      <c r="H3435" s="39">
        <v>19.2</v>
      </c>
      <c r="I3435" s="40">
        <v>352.0</v>
      </c>
      <c r="J3435" s="41">
        <f t="shared" si="5"/>
        <v>6758.4</v>
      </c>
      <c r="K3435" s="37" t="str">
        <f t="array" ref="K3435">IFERROR(XLOOKUP(G3435,'Tipo de carga'!A:A,'Tipo de carga'!B:B))</f>
        <v>Autoabasto</v>
      </c>
      <c r="L3435" s="37">
        <f t="shared" si="2"/>
        <v>44</v>
      </c>
      <c r="M3435" s="37">
        <f t="shared" si="3"/>
        <v>30</v>
      </c>
      <c r="N3435" s="37">
        <f t="shared" si="4"/>
        <v>10</v>
      </c>
      <c r="O3435" s="37" t="str">
        <f t="array" ref="O3435">IFERROR(XLOOKUP(K3435,'Tipo de carga'!B:B,'Tipo de carga'!C:C))</f>
        <v>Diesel</v>
      </c>
    </row>
    <row r="3436">
      <c r="A3436" s="36">
        <v>1904.0</v>
      </c>
      <c r="B3436" s="37" t="str">
        <f>IFERROR(VLOOKUP(A3436,'asig octubre'!$A$2:$C$442,3,0))</f>
        <v>PISA Gdl</v>
      </c>
      <c r="C3436" s="37" t="str">
        <f>IFERROR(VLOOKUP(A3436,'asig octubre'!$A$2:$B$442,2,0))</f>
        <v>EC-06</v>
      </c>
      <c r="D3436" s="38">
        <v>45595.417337962965</v>
      </c>
      <c r="E3436" s="36" t="s">
        <v>557</v>
      </c>
      <c r="F3436" s="37" t="str">
        <f t="array" ref="F3436">IFERROR(XLOOKUP(E3436,Operadores!A:A,Operadores!B:B))</f>
        <v>MONENR</v>
      </c>
      <c r="G3436" s="36" t="s">
        <v>19</v>
      </c>
      <c r="H3436" s="39">
        <v>19.2</v>
      </c>
      <c r="I3436" s="40">
        <v>746.0</v>
      </c>
      <c r="J3436" s="41">
        <f t="shared" si="5"/>
        <v>14323.2</v>
      </c>
      <c r="K3436" s="37" t="str">
        <f t="array" ref="K3436">IFERROR(XLOOKUP(G3436,'Tipo de carga'!A:A,'Tipo de carga'!B:B))</f>
        <v>Autoabasto</v>
      </c>
      <c r="L3436" s="37">
        <f t="shared" si="2"/>
        <v>44</v>
      </c>
      <c r="M3436" s="37">
        <f t="shared" si="3"/>
        <v>30</v>
      </c>
      <c r="N3436" s="37">
        <f t="shared" si="4"/>
        <v>10</v>
      </c>
      <c r="O3436" s="37" t="str">
        <f t="array" ref="O3436">IFERROR(XLOOKUP(K3436,'Tipo de carga'!B:B,'Tipo de carga'!C:C))</f>
        <v>Diesel</v>
      </c>
    </row>
    <row r="3437">
      <c r="A3437" s="36">
        <v>1806.0</v>
      </c>
      <c r="B3437" s="37" t="str">
        <f>IFERROR(VLOOKUP(A3437,'asig octubre'!$A$2:$C$442,3,0))</f>
        <v>Colgate</v>
      </c>
      <c r="C3437" s="37" t="str">
        <f>IFERROR(VLOOKUP(A3437,'asig octubre'!$A$2:$B$442,2,0))</f>
        <v>EC-04</v>
      </c>
      <c r="D3437" s="38">
        <v>45595.24465277778</v>
      </c>
      <c r="E3437" s="36" t="s">
        <v>40</v>
      </c>
      <c r="F3437" s="37" t="str">
        <f t="array" ref="F3437">IFERROR(XLOOKUP(E3437,Operadores!A:A,Operadores!B:B))</f>
        <v>DIAOMA</v>
      </c>
      <c r="G3437" s="36" t="s">
        <v>19</v>
      </c>
      <c r="H3437" s="39">
        <v>19.2</v>
      </c>
      <c r="I3437" s="40">
        <v>903.0</v>
      </c>
      <c r="J3437" s="41">
        <f t="shared" si="5"/>
        <v>17337.6</v>
      </c>
      <c r="K3437" s="37" t="str">
        <f t="array" ref="K3437">IFERROR(XLOOKUP(G3437,'Tipo de carga'!A:A,'Tipo de carga'!B:B))</f>
        <v>Autoabasto</v>
      </c>
      <c r="L3437" s="37">
        <f t="shared" si="2"/>
        <v>44</v>
      </c>
      <c r="M3437" s="37">
        <f t="shared" si="3"/>
        <v>30</v>
      </c>
      <c r="N3437" s="37">
        <f t="shared" si="4"/>
        <v>10</v>
      </c>
      <c r="O3437" s="37" t="str">
        <f t="array" ref="O3437">IFERROR(XLOOKUP(K3437,'Tipo de carga'!B:B,'Tipo de carga'!C:C))</f>
        <v>Diesel</v>
      </c>
    </row>
    <row r="3438">
      <c r="A3438" s="36">
        <v>1828.0</v>
      </c>
      <c r="B3438" s="37" t="str">
        <f>IFERROR(VLOOKUP(A3438,'asig octubre'!$A$2:$C$442,3,0))</f>
        <v>Circuitos Mty</v>
      </c>
      <c r="C3438" s="37" t="str">
        <f>IFERROR(VLOOKUP(A3438,'asig octubre'!$A$2:$B$442,2,0))</f>
        <v>EC-07</v>
      </c>
      <c r="D3438" s="38">
        <v>45595.223333333335</v>
      </c>
      <c r="E3438" s="36" t="s">
        <v>414</v>
      </c>
      <c r="F3438" s="37" t="str">
        <f t="array" ref="F3438">IFERROR(XLOOKUP(E3438,Operadores!A:A,Operadores!B:B))</f>
        <v>CRUBE</v>
      </c>
      <c r="G3438" s="36" t="s">
        <v>19</v>
      </c>
      <c r="H3438" s="39">
        <v>19.2</v>
      </c>
      <c r="I3438" s="40">
        <v>660.0</v>
      </c>
      <c r="J3438" s="41">
        <f t="shared" si="5"/>
        <v>12672</v>
      </c>
      <c r="K3438" s="37" t="str">
        <f t="array" ref="K3438">IFERROR(XLOOKUP(G3438,'Tipo de carga'!A:A,'Tipo de carga'!B:B))</f>
        <v>Autoabasto</v>
      </c>
      <c r="L3438" s="37">
        <f t="shared" si="2"/>
        <v>44</v>
      </c>
      <c r="M3438" s="37">
        <f t="shared" si="3"/>
        <v>30</v>
      </c>
      <c r="N3438" s="37">
        <f t="shared" si="4"/>
        <v>10</v>
      </c>
      <c r="O3438" s="37" t="str">
        <f t="array" ref="O3438">IFERROR(XLOOKUP(K3438,'Tipo de carga'!B:B,'Tipo de carga'!C:C))</f>
        <v>Diesel</v>
      </c>
    </row>
    <row r="3439">
      <c r="A3439" s="36">
        <v>1760.0</v>
      </c>
      <c r="B3439" s="37" t="str">
        <f>IFERROR(VLOOKUP(A3439,'asig octubre'!$A$2:$C$442,3,0))</f>
        <v>Pipas</v>
      </c>
      <c r="C3439" s="37" t="str">
        <f>IFERROR(VLOOKUP(A3439,'asig octubre'!$A$2:$B$442,2,0))</f>
        <v>EC-02</v>
      </c>
      <c r="D3439" s="38">
        <v>45595.91159722222</v>
      </c>
      <c r="E3439" s="36" t="s">
        <v>154</v>
      </c>
      <c r="F3439" s="37" t="str">
        <f t="array" ref="F3439">IFERROR(XLOOKUP(E3439,Operadores!A:A,Operadores!B:B))</f>
        <v>MARJO08</v>
      </c>
      <c r="G3439" s="36" t="s">
        <v>75</v>
      </c>
      <c r="H3439" s="39">
        <v>20.23481</v>
      </c>
      <c r="I3439" s="40">
        <v>507.0</v>
      </c>
      <c r="J3439" s="41">
        <f t="shared" si="5"/>
        <v>10259.04867</v>
      </c>
      <c r="K3439" s="37" t="str">
        <f t="array" ref="K3439">IFERROR(XLOOKUP(G3439,'Tipo de carga'!A:A,'Tipo de carga'!B:B))</f>
        <v>Autoabasto</v>
      </c>
      <c r="L3439" s="37">
        <f t="shared" si="2"/>
        <v>44</v>
      </c>
      <c r="M3439" s="37">
        <f t="shared" si="3"/>
        <v>30</v>
      </c>
      <c r="N3439" s="37">
        <f t="shared" si="4"/>
        <v>10</v>
      </c>
      <c r="O3439" s="37" t="str">
        <f t="array" ref="O3439">IFERROR(XLOOKUP(K3439,'Tipo de carga'!B:B,'Tipo de carga'!C:C))</f>
        <v>Diesel</v>
      </c>
    </row>
    <row r="3440">
      <c r="A3440" s="36">
        <v>1933.0</v>
      </c>
      <c r="B3440" s="37" t="str">
        <f>IFERROR(VLOOKUP(A3440,'asig octubre'!$A$2:$C$442,3,0))</f>
        <v>Circuitos</v>
      </c>
      <c r="C3440" s="37" t="str">
        <f>IFERROR(VLOOKUP(A3440,'asig octubre'!$A$2:$B$442,2,0))</f>
        <v>EC-03</v>
      </c>
      <c r="D3440" s="38">
        <v>45595.796064814815</v>
      </c>
      <c r="E3440" s="36" t="s">
        <v>213</v>
      </c>
      <c r="F3440" s="37" t="str">
        <f t="array" ref="F3440">IFERROR(XLOOKUP(E3440,Operadores!A:A,Operadores!B:B))</f>
        <v>OLIMAR01</v>
      </c>
      <c r="G3440" s="36" t="s">
        <v>75</v>
      </c>
      <c r="H3440" s="39">
        <v>20.23481</v>
      </c>
      <c r="I3440" s="40">
        <v>375.0</v>
      </c>
      <c r="J3440" s="41">
        <f t="shared" si="5"/>
        <v>7588.05375</v>
      </c>
      <c r="K3440" s="37" t="str">
        <f t="array" ref="K3440">IFERROR(XLOOKUP(G3440,'Tipo de carga'!A:A,'Tipo de carga'!B:B))</f>
        <v>Autoabasto</v>
      </c>
      <c r="L3440" s="37">
        <f t="shared" si="2"/>
        <v>44</v>
      </c>
      <c r="M3440" s="37">
        <f t="shared" si="3"/>
        <v>30</v>
      </c>
      <c r="N3440" s="37">
        <f t="shared" si="4"/>
        <v>10</v>
      </c>
      <c r="O3440" s="37" t="str">
        <f t="array" ref="O3440">IFERROR(XLOOKUP(K3440,'Tipo de carga'!B:B,'Tipo de carga'!C:C))</f>
        <v>Diesel</v>
      </c>
    </row>
    <row r="3441">
      <c r="A3441" s="36">
        <v>1748.0</v>
      </c>
      <c r="B3441" s="37" t="str">
        <f>IFERROR(VLOOKUP(A3441,'asig octubre'!$A$2:$C$442,3,0))</f>
        <v>PISA Gdl</v>
      </c>
      <c r="C3441" s="37" t="str">
        <f>IFERROR(VLOOKUP(A3441,'asig octubre'!$A$2:$B$442,2,0))</f>
        <v>EC-06</v>
      </c>
      <c r="D3441" s="38">
        <v>45595.7509375</v>
      </c>
      <c r="E3441" s="36" t="s">
        <v>351</v>
      </c>
      <c r="F3441" s="37" t="str">
        <f t="array" ref="F3441">IFERROR(XLOOKUP(E3441,Operadores!A:A,Operadores!B:B))</f>
        <v>GONOSC</v>
      </c>
      <c r="G3441" s="36" t="s">
        <v>75</v>
      </c>
      <c r="H3441" s="39">
        <v>20.23481</v>
      </c>
      <c r="I3441" s="40">
        <v>229.0</v>
      </c>
      <c r="J3441" s="41">
        <f t="shared" si="5"/>
        <v>4633.77149</v>
      </c>
      <c r="K3441" s="37" t="str">
        <f t="array" ref="K3441">IFERROR(XLOOKUP(G3441,'Tipo de carga'!A:A,'Tipo de carga'!B:B))</f>
        <v>Autoabasto</v>
      </c>
      <c r="L3441" s="37">
        <f t="shared" si="2"/>
        <v>44</v>
      </c>
      <c r="M3441" s="37">
        <f t="shared" si="3"/>
        <v>30</v>
      </c>
      <c r="N3441" s="37">
        <f t="shared" si="4"/>
        <v>10</v>
      </c>
      <c r="O3441" s="37" t="str">
        <f t="array" ref="O3441">IFERROR(XLOOKUP(K3441,'Tipo de carga'!B:B,'Tipo de carga'!C:C))</f>
        <v>Diesel</v>
      </c>
    </row>
    <row r="3442">
      <c r="A3442" s="36">
        <v>1880.0</v>
      </c>
      <c r="B3442" s="37" t="str">
        <f>IFERROR(VLOOKUP(A3442,'asig octubre'!$A$2:$C$442,3,0))</f>
        <v>Circuitos</v>
      </c>
      <c r="C3442" s="37" t="str">
        <f>IFERROR(VLOOKUP(A3442,'asig octubre'!$A$2:$B$442,2,0))</f>
        <v>EC-03</v>
      </c>
      <c r="D3442" s="38">
        <v>45595.690520833334</v>
      </c>
      <c r="E3442" s="36" t="s">
        <v>248</v>
      </c>
      <c r="F3442" s="37" t="str">
        <f t="array" ref="F3442">IFERROR(XLOOKUP(E3442,Operadores!A:A,Operadores!B:B))</f>
        <v>CRULE</v>
      </c>
      <c r="G3442" s="36" t="s">
        <v>75</v>
      </c>
      <c r="H3442" s="39">
        <v>20.23481</v>
      </c>
      <c r="I3442" s="40">
        <v>317.0</v>
      </c>
      <c r="J3442" s="41">
        <f t="shared" si="5"/>
        <v>6414.43477</v>
      </c>
      <c r="K3442" s="37" t="str">
        <f t="array" ref="K3442">IFERROR(XLOOKUP(G3442,'Tipo de carga'!A:A,'Tipo de carga'!B:B))</f>
        <v>Autoabasto</v>
      </c>
      <c r="L3442" s="37">
        <f t="shared" si="2"/>
        <v>44</v>
      </c>
      <c r="M3442" s="37">
        <f t="shared" si="3"/>
        <v>30</v>
      </c>
      <c r="N3442" s="37">
        <f t="shared" si="4"/>
        <v>10</v>
      </c>
      <c r="O3442" s="37" t="str">
        <f t="array" ref="O3442">IFERROR(XLOOKUP(K3442,'Tipo de carga'!B:B,'Tipo de carga'!C:C))</f>
        <v>Diesel</v>
      </c>
    </row>
    <row r="3443">
      <c r="A3443" s="36">
        <v>2057.0</v>
      </c>
      <c r="B3443" s="37" t="str">
        <f>IFERROR(VLOOKUP(A3443,'asig octubre'!$A$2:$C$442,3,0))</f>
        <v>Crisa</v>
      </c>
      <c r="C3443" s="37" t="str">
        <f>IFERROR(VLOOKUP(A3443,'asig octubre'!$A$2:$B$442,2,0))</f>
        <v>EC-07</v>
      </c>
      <c r="D3443" s="38">
        <v>45595.66091435185</v>
      </c>
      <c r="E3443" s="36" t="s">
        <v>361</v>
      </c>
      <c r="F3443" s="37" t="str">
        <f t="array" ref="F3443">IFERROR(XLOOKUP(E3443,Operadores!A:A,Operadores!B:B))</f>
        <v>HERLUI03</v>
      </c>
      <c r="G3443" s="36" t="s">
        <v>75</v>
      </c>
      <c r="H3443" s="39">
        <v>20.23481</v>
      </c>
      <c r="I3443" s="40">
        <v>480.0</v>
      </c>
      <c r="J3443" s="41">
        <f t="shared" si="5"/>
        <v>9712.7088</v>
      </c>
      <c r="K3443" s="37" t="str">
        <f t="array" ref="K3443">IFERROR(XLOOKUP(G3443,'Tipo de carga'!A:A,'Tipo de carga'!B:B))</f>
        <v>Autoabasto</v>
      </c>
      <c r="L3443" s="37">
        <f t="shared" si="2"/>
        <v>44</v>
      </c>
      <c r="M3443" s="37">
        <f t="shared" si="3"/>
        <v>30</v>
      </c>
      <c r="N3443" s="37">
        <f t="shared" si="4"/>
        <v>10</v>
      </c>
      <c r="O3443" s="37" t="str">
        <f t="array" ref="O3443">IFERROR(XLOOKUP(K3443,'Tipo de carga'!B:B,'Tipo de carga'!C:C))</f>
        <v>Diesel</v>
      </c>
    </row>
    <row r="3444">
      <c r="A3444" s="36">
        <v>1947.0</v>
      </c>
      <c r="B3444" s="37" t="str">
        <f>IFERROR(VLOOKUP(A3444,'asig octubre'!$A$2:$C$442,3,0))</f>
        <v>Circuitos</v>
      </c>
      <c r="C3444" s="37" t="str">
        <f>IFERROR(VLOOKUP(A3444,'asig octubre'!$A$2:$B$442,2,0))</f>
        <v>EC-03</v>
      </c>
      <c r="D3444" s="38">
        <v>45595.06741898148</v>
      </c>
      <c r="E3444" s="36" t="s">
        <v>265</v>
      </c>
      <c r="F3444" s="37" t="str">
        <f t="array" ref="F3444">IFERROR(XLOOKUP(E3444,Operadores!A:A,Operadores!B:B))</f>
        <v>DAMOS</v>
      </c>
      <c r="G3444" s="36" t="s">
        <v>75</v>
      </c>
      <c r="H3444" s="39">
        <v>20.23481</v>
      </c>
      <c r="I3444" s="40">
        <v>548.0</v>
      </c>
      <c r="J3444" s="41">
        <f t="shared" si="5"/>
        <v>11088.67588</v>
      </c>
      <c r="K3444" s="37" t="str">
        <f t="array" ref="K3444">IFERROR(XLOOKUP(G3444,'Tipo de carga'!A:A,'Tipo de carga'!B:B))</f>
        <v>Autoabasto</v>
      </c>
      <c r="L3444" s="37">
        <f t="shared" si="2"/>
        <v>44</v>
      </c>
      <c r="M3444" s="37">
        <f t="shared" si="3"/>
        <v>30</v>
      </c>
      <c r="N3444" s="37">
        <f t="shared" si="4"/>
        <v>10</v>
      </c>
      <c r="O3444" s="37" t="str">
        <f t="array" ref="O3444">IFERROR(XLOOKUP(K3444,'Tipo de carga'!B:B,'Tipo de carga'!C:C))</f>
        <v>Diesel</v>
      </c>
    </row>
    <row r="3445">
      <c r="A3445" s="36">
        <v>1774.0</v>
      </c>
      <c r="B3445" s="37" t="str">
        <f>IFERROR(VLOOKUP(A3445,'asig octubre'!$A$2:$C$442,3,0))</f>
        <v>PISA Gdl</v>
      </c>
      <c r="C3445" s="37" t="str">
        <f>IFERROR(VLOOKUP(A3445,'asig octubre'!$A$2:$B$442,2,0))</f>
        <v>EC-06</v>
      </c>
      <c r="D3445" s="38">
        <v>45595.04982638889</v>
      </c>
      <c r="E3445" s="36" t="s">
        <v>267</v>
      </c>
      <c r="F3445" s="37" t="str">
        <f t="array" ref="F3445">IFERROR(XLOOKUP(E3445,Operadores!A:A,Operadores!B:B))</f>
        <v>LOPEDU</v>
      </c>
      <c r="G3445" s="36" t="s">
        <v>75</v>
      </c>
      <c r="H3445" s="39">
        <v>20.23481</v>
      </c>
      <c r="I3445" s="40">
        <v>195.0</v>
      </c>
      <c r="J3445" s="41">
        <f t="shared" si="5"/>
        <v>3945.78795</v>
      </c>
      <c r="K3445" s="37" t="str">
        <f t="array" ref="K3445">IFERROR(XLOOKUP(G3445,'Tipo de carga'!A:A,'Tipo de carga'!B:B))</f>
        <v>Autoabasto</v>
      </c>
      <c r="L3445" s="37">
        <f t="shared" si="2"/>
        <v>44</v>
      </c>
      <c r="M3445" s="37">
        <f t="shared" si="3"/>
        <v>30</v>
      </c>
      <c r="N3445" s="37">
        <f t="shared" si="4"/>
        <v>10</v>
      </c>
      <c r="O3445" s="37" t="str">
        <f t="array" ref="O3445">IFERROR(XLOOKUP(K3445,'Tipo de carga'!B:B,'Tipo de carga'!C:C))</f>
        <v>Diesel</v>
      </c>
    </row>
    <row r="3446">
      <c r="A3446" s="36">
        <v>1862.0</v>
      </c>
      <c r="B3446" s="37" t="str">
        <f>IFERROR(VLOOKUP(A3446,'asig octubre'!$A$2:$C$442,3,0))</f>
        <v>Circuitos Mty</v>
      </c>
      <c r="C3446" s="37" t="str">
        <f>IFERROR(VLOOKUP(A3446,'asig octubre'!$A$2:$B$442,2,0))</f>
        <v>EC-07</v>
      </c>
      <c r="D3446" s="38">
        <v>45595.89834490741</v>
      </c>
      <c r="E3446" s="36" t="s">
        <v>350</v>
      </c>
      <c r="F3446" s="37" t="str">
        <f t="array" ref="F3446">IFERROR(XLOOKUP(E3446,Operadores!A:A,Operadores!B:B))</f>
        <v>PERRI</v>
      </c>
      <c r="G3446" s="36" t="s">
        <v>274</v>
      </c>
      <c r="H3446" s="39">
        <v>19.50205</v>
      </c>
      <c r="I3446" s="40">
        <v>330.0</v>
      </c>
      <c r="J3446" s="41">
        <f t="shared" si="5"/>
        <v>6435.6765</v>
      </c>
      <c r="K3446" s="37" t="str">
        <f t="array" ref="K3446">IFERROR(XLOOKUP(G3446,'Tipo de carga'!A:A,'Tipo de carga'!B:B))</f>
        <v>Autoabasto</v>
      </c>
      <c r="L3446" s="37">
        <f t="shared" si="2"/>
        <v>44</v>
      </c>
      <c r="M3446" s="37">
        <f t="shared" si="3"/>
        <v>30</v>
      </c>
      <c r="N3446" s="37">
        <f t="shared" si="4"/>
        <v>10</v>
      </c>
      <c r="O3446" s="37" t="str">
        <f t="array" ref="O3446">IFERROR(XLOOKUP(K3446,'Tipo de carga'!B:B,'Tipo de carga'!C:C))</f>
        <v>Diesel</v>
      </c>
    </row>
    <row r="3447">
      <c r="A3447" s="36">
        <v>1908.0</v>
      </c>
      <c r="B3447" s="37" t="str">
        <f>IFERROR(VLOOKUP(A3447,'asig octubre'!$A$2:$C$442,3,0))</f>
        <v>Circuitos Mty</v>
      </c>
      <c r="C3447" s="37" t="str">
        <f>IFERROR(VLOOKUP(A3447,'asig octubre'!$A$2:$B$442,2,0))</f>
        <v>EC-07</v>
      </c>
      <c r="D3447" s="38">
        <v>45595.56798611111</v>
      </c>
      <c r="E3447" s="36" t="s">
        <v>359</v>
      </c>
      <c r="F3447" s="37" t="str">
        <f t="array" ref="F3447">IFERROR(XLOOKUP(E3447,Operadores!A:A,Operadores!B:B))</f>
        <v>GARJOR01</v>
      </c>
      <c r="G3447" s="36" t="s">
        <v>274</v>
      </c>
      <c r="H3447" s="39">
        <v>19.50205</v>
      </c>
      <c r="I3447" s="40">
        <v>500.0</v>
      </c>
      <c r="J3447" s="41">
        <f t="shared" si="5"/>
        <v>9751.025</v>
      </c>
      <c r="K3447" s="37" t="str">
        <f t="array" ref="K3447">IFERROR(XLOOKUP(G3447,'Tipo de carga'!A:A,'Tipo de carga'!B:B))</f>
        <v>Autoabasto</v>
      </c>
      <c r="L3447" s="37">
        <f t="shared" si="2"/>
        <v>44</v>
      </c>
      <c r="M3447" s="37">
        <f t="shared" si="3"/>
        <v>30</v>
      </c>
      <c r="N3447" s="37">
        <f t="shared" si="4"/>
        <v>10</v>
      </c>
      <c r="O3447" s="37" t="str">
        <f t="array" ref="O3447">IFERROR(XLOOKUP(K3447,'Tipo de carga'!B:B,'Tipo de carga'!C:C))</f>
        <v>Diesel</v>
      </c>
    </row>
    <row r="3448">
      <c r="A3448" s="36">
        <v>1764.0</v>
      </c>
      <c r="B3448" s="37" t="str">
        <f>IFERROR(VLOOKUP(A3448,'asig octubre'!$A$2:$C$442,3,0))</f>
        <v>Polaris</v>
      </c>
      <c r="C3448" s="37" t="str">
        <f>IFERROR(VLOOKUP(A3448,'asig octubre'!$A$2:$B$442,2,0))</f>
        <v>EC-07</v>
      </c>
      <c r="D3448" s="38">
        <v>45595.42947916667</v>
      </c>
      <c r="E3448" s="36" t="s">
        <v>458</v>
      </c>
      <c r="F3448" s="37" t="str">
        <f t="array" ref="F3448">IFERROR(XLOOKUP(E3448,Operadores!A:A,Operadores!B:B))</f>
        <v>ZAVJOS01X</v>
      </c>
      <c r="G3448" s="36" t="s">
        <v>274</v>
      </c>
      <c r="H3448" s="39">
        <v>19.50205</v>
      </c>
      <c r="I3448" s="40">
        <v>351.0</v>
      </c>
      <c r="J3448" s="41">
        <f t="shared" si="5"/>
        <v>6845.21955</v>
      </c>
      <c r="K3448" s="37" t="str">
        <f t="array" ref="K3448">IFERROR(XLOOKUP(G3448,'Tipo de carga'!A:A,'Tipo de carga'!B:B))</f>
        <v>Autoabasto</v>
      </c>
      <c r="L3448" s="37">
        <f t="shared" si="2"/>
        <v>44</v>
      </c>
      <c r="M3448" s="37">
        <f t="shared" si="3"/>
        <v>30</v>
      </c>
      <c r="N3448" s="37">
        <f t="shared" si="4"/>
        <v>10</v>
      </c>
      <c r="O3448" s="37" t="str">
        <f t="array" ref="O3448">IFERROR(XLOOKUP(K3448,'Tipo de carga'!B:B,'Tipo de carga'!C:C))</f>
        <v>Diesel</v>
      </c>
    </row>
    <row r="3449">
      <c r="A3449" s="36">
        <v>2049.0</v>
      </c>
      <c r="B3449" s="37" t="str">
        <f>IFERROR(VLOOKUP(A3449,'asig octubre'!$A$2:$C$442,3,0))</f>
        <v>Crisa</v>
      </c>
      <c r="C3449" s="37" t="str">
        <f>IFERROR(VLOOKUP(A3449,'asig octubre'!$A$2:$B$442,2,0))</f>
        <v>EC-07</v>
      </c>
      <c r="D3449" s="38">
        <v>45595.41594907407</v>
      </c>
      <c r="E3449" s="36" t="s">
        <v>396</v>
      </c>
      <c r="F3449" s="37" t="str">
        <f t="array" ref="F3449">IFERROR(XLOOKUP(E3449,Operadores!A:A,Operadores!B:B))</f>
        <v>TORANG</v>
      </c>
      <c r="G3449" s="36" t="s">
        <v>274</v>
      </c>
      <c r="H3449" s="39">
        <v>19.50205</v>
      </c>
      <c r="I3449" s="40">
        <v>65.0</v>
      </c>
      <c r="J3449" s="41">
        <f t="shared" si="5"/>
        <v>1267.63325</v>
      </c>
      <c r="K3449" s="37" t="str">
        <f t="array" ref="K3449">IFERROR(XLOOKUP(G3449,'Tipo de carga'!A:A,'Tipo de carga'!B:B))</f>
        <v>Autoabasto</v>
      </c>
      <c r="L3449" s="37">
        <f t="shared" si="2"/>
        <v>44</v>
      </c>
      <c r="M3449" s="37">
        <f t="shared" si="3"/>
        <v>30</v>
      </c>
      <c r="N3449" s="37">
        <f t="shared" si="4"/>
        <v>10</v>
      </c>
      <c r="O3449" s="37" t="str">
        <f t="array" ref="O3449">IFERROR(XLOOKUP(K3449,'Tipo de carga'!B:B,'Tipo de carga'!C:C))</f>
        <v>Diesel</v>
      </c>
    </row>
    <row r="3450">
      <c r="A3450" s="36">
        <v>2029.0</v>
      </c>
      <c r="B3450" s="37" t="str">
        <f>IFERROR(VLOOKUP(A3450,'asig octubre'!$A$2:$C$442,3,0))</f>
        <v>Available</v>
      </c>
      <c r="C3450" s="37" t="str">
        <f>IFERROR(VLOOKUP(A3450,'asig octubre'!$A$2:$B$442,2,0))</f>
        <v>TTE</v>
      </c>
      <c r="D3450" s="38">
        <v>45595.373819444445</v>
      </c>
      <c r="E3450" s="36" t="s">
        <v>300</v>
      </c>
      <c r="F3450" s="37" t="str">
        <f t="array" ref="F3450">IFERROR(XLOOKUP(E3450,Operadores!A:A,Operadores!B:B))</f>
        <v>QUIULI</v>
      </c>
      <c r="G3450" s="36" t="s">
        <v>274</v>
      </c>
      <c r="H3450" s="39">
        <v>19.50205</v>
      </c>
      <c r="I3450" s="40">
        <v>152.0</v>
      </c>
      <c r="J3450" s="41">
        <f t="shared" si="5"/>
        <v>2964.3116</v>
      </c>
      <c r="K3450" s="37" t="str">
        <f t="array" ref="K3450">IFERROR(XLOOKUP(G3450,'Tipo de carga'!A:A,'Tipo de carga'!B:B))</f>
        <v>Autoabasto</v>
      </c>
      <c r="L3450" s="37">
        <f t="shared" si="2"/>
        <v>44</v>
      </c>
      <c r="M3450" s="37">
        <f t="shared" si="3"/>
        <v>30</v>
      </c>
      <c r="N3450" s="37">
        <f t="shared" si="4"/>
        <v>10</v>
      </c>
      <c r="O3450" s="37" t="str">
        <f t="array" ref="O3450">IFERROR(XLOOKUP(K3450,'Tipo de carga'!B:B,'Tipo de carga'!C:C))</f>
        <v>Diesel</v>
      </c>
    </row>
    <row r="3451">
      <c r="A3451" s="36">
        <v>2048.0</v>
      </c>
      <c r="B3451" s="37" t="str">
        <f>IFERROR(VLOOKUP(A3451,'asig octubre'!$A$2:$C$442,3,0))</f>
        <v>Crisa</v>
      </c>
      <c r="C3451" s="37" t="str">
        <f>IFERROR(VLOOKUP(A3451,'asig octubre'!$A$2:$B$442,2,0))</f>
        <v>EC-07</v>
      </c>
      <c r="D3451" s="38">
        <v>45595.28586805556</v>
      </c>
      <c r="E3451" s="36" t="s">
        <v>513</v>
      </c>
      <c r="F3451" s="37" t="str">
        <f t="array" ref="F3451">IFERROR(XLOOKUP(E3451,Operadores!A:A,Operadores!B:B))</f>
        <v>CAMEST</v>
      </c>
      <c r="G3451" s="36" t="s">
        <v>274</v>
      </c>
      <c r="H3451" s="39">
        <v>19.50205</v>
      </c>
      <c r="I3451" s="40">
        <v>74.0</v>
      </c>
      <c r="J3451" s="41">
        <f t="shared" si="5"/>
        <v>1443.1517</v>
      </c>
      <c r="K3451" s="37" t="str">
        <f t="array" ref="K3451">IFERROR(XLOOKUP(G3451,'Tipo de carga'!A:A,'Tipo de carga'!B:B))</f>
        <v>Autoabasto</v>
      </c>
      <c r="L3451" s="37">
        <f t="shared" si="2"/>
        <v>44</v>
      </c>
      <c r="M3451" s="37">
        <f t="shared" si="3"/>
        <v>30</v>
      </c>
      <c r="N3451" s="37">
        <f t="shared" si="4"/>
        <v>10</v>
      </c>
      <c r="O3451" s="37" t="str">
        <f t="array" ref="O3451">IFERROR(XLOOKUP(K3451,'Tipo de carga'!B:B,'Tipo de carga'!C:C))</f>
        <v>Diesel</v>
      </c>
    </row>
    <row r="3452">
      <c r="A3452" s="36">
        <v>1999.0</v>
      </c>
      <c r="B3452" s="37" t="str">
        <f>IFERROR(VLOOKUP(A3452,'asig octubre'!$A$2:$C$442,3,0))</f>
        <v>MeLi Dedicado Merida</v>
      </c>
      <c r="C3452" s="37" t="str">
        <f>IFERROR(VLOOKUP(A3452,'asig octubre'!$A$2:$B$442,2,0))</f>
        <v>EC-05</v>
      </c>
      <c r="D3452" s="38">
        <v>45595.9346875</v>
      </c>
      <c r="E3452" s="36" t="s">
        <v>543</v>
      </c>
      <c r="F3452" s="37" t="str">
        <f t="array" ref="F3452">IFERROR(XLOOKUP(E3452,Operadores!A:A,Operadores!B:B))</f>
        <v>CAMJOS</v>
      </c>
      <c r="G3452" s="36" t="s">
        <v>42</v>
      </c>
      <c r="H3452" s="39">
        <v>19.80377</v>
      </c>
      <c r="I3452" s="40">
        <v>254.0</v>
      </c>
      <c r="J3452" s="41">
        <f t="shared" si="5"/>
        <v>5030.15758</v>
      </c>
      <c r="K3452" s="37" t="str">
        <f t="array" ref="K3452">IFERROR(XLOOKUP(G3452,'Tipo de carga'!A:A,'Tipo de carga'!B:B))</f>
        <v>Autoabasto</v>
      </c>
      <c r="L3452" s="37">
        <f t="shared" si="2"/>
        <v>44</v>
      </c>
      <c r="M3452" s="37">
        <f t="shared" si="3"/>
        <v>30</v>
      </c>
      <c r="N3452" s="37">
        <f t="shared" si="4"/>
        <v>10</v>
      </c>
      <c r="O3452" s="37" t="str">
        <f t="array" ref="O3452">IFERROR(XLOOKUP(K3452,'Tipo de carga'!B:B,'Tipo de carga'!C:C))</f>
        <v>Diesel</v>
      </c>
    </row>
    <row r="3453">
      <c r="A3453" s="36">
        <v>2021.0</v>
      </c>
      <c r="B3453" s="37" t="str">
        <f>IFERROR(VLOOKUP(A3453,'asig octubre'!$A$2:$C$442,3,0))</f>
        <v>Available</v>
      </c>
      <c r="C3453" s="37" t="str">
        <f>IFERROR(VLOOKUP(A3453,'asig octubre'!$A$2:$B$442,2,0))</f>
        <v>TTE</v>
      </c>
      <c r="D3453" s="38">
        <v>45595.87703703704</v>
      </c>
      <c r="E3453" s="36" t="s">
        <v>474</v>
      </c>
      <c r="F3453" s="37" t="str">
        <f t="array" ref="F3453">IFERROR(XLOOKUP(E3453,Operadores!A:A,Operadores!B:B))</f>
        <v>COLALE</v>
      </c>
      <c r="G3453" s="36" t="s">
        <v>42</v>
      </c>
      <c r="H3453" s="39">
        <v>19.80377</v>
      </c>
      <c r="I3453" s="40">
        <v>430.0</v>
      </c>
      <c r="J3453" s="41">
        <f t="shared" si="5"/>
        <v>8515.6211</v>
      </c>
      <c r="K3453" s="37" t="str">
        <f t="array" ref="K3453">IFERROR(XLOOKUP(G3453,'Tipo de carga'!A:A,'Tipo de carga'!B:B))</f>
        <v>Autoabasto</v>
      </c>
      <c r="L3453" s="37">
        <f t="shared" si="2"/>
        <v>44</v>
      </c>
      <c r="M3453" s="37">
        <f t="shared" si="3"/>
        <v>30</v>
      </c>
      <c r="N3453" s="37">
        <f t="shared" si="4"/>
        <v>10</v>
      </c>
      <c r="O3453" s="37" t="str">
        <f t="array" ref="O3453">IFERROR(XLOOKUP(K3453,'Tipo de carga'!B:B,'Tipo de carga'!C:C))</f>
        <v>Diesel</v>
      </c>
    </row>
    <row r="3454">
      <c r="A3454" s="36">
        <v>1761.0</v>
      </c>
      <c r="B3454" s="37" t="str">
        <f>IFERROR(VLOOKUP(A3454,'asig octubre'!$A$2:$C$442,3,0))</f>
        <v>Wm Full</v>
      </c>
      <c r="C3454" s="37" t="str">
        <f>IFERROR(VLOOKUP(A3454,'asig octubre'!$A$2:$B$442,2,0))</f>
        <v>EC-08</v>
      </c>
      <c r="D3454" s="38">
        <v>45595.78996527778</v>
      </c>
      <c r="E3454" s="36" t="s">
        <v>278</v>
      </c>
      <c r="F3454" s="37" t="str">
        <f t="array" ref="F3454">IFERROR(XLOOKUP(E3454,Operadores!A:A,Operadores!B:B))</f>
        <v>RAMBAR</v>
      </c>
      <c r="G3454" s="36" t="s">
        <v>42</v>
      </c>
      <c r="H3454" s="39">
        <v>19.80377</v>
      </c>
      <c r="I3454" s="40">
        <v>460.0</v>
      </c>
      <c r="J3454" s="41">
        <f t="shared" si="5"/>
        <v>9109.7342</v>
      </c>
      <c r="K3454" s="37" t="str">
        <f t="array" ref="K3454">IFERROR(XLOOKUP(G3454,'Tipo de carga'!A:A,'Tipo de carga'!B:B))</f>
        <v>Autoabasto</v>
      </c>
      <c r="L3454" s="37">
        <f t="shared" si="2"/>
        <v>44</v>
      </c>
      <c r="M3454" s="37">
        <f t="shared" si="3"/>
        <v>30</v>
      </c>
      <c r="N3454" s="37">
        <f t="shared" si="4"/>
        <v>10</v>
      </c>
      <c r="O3454" s="37" t="str">
        <f t="array" ref="O3454">IFERROR(XLOOKUP(K3454,'Tipo de carga'!B:B,'Tipo de carga'!C:C))</f>
        <v>Diesel</v>
      </c>
    </row>
    <row r="3455">
      <c r="A3455" s="36">
        <v>1973.0</v>
      </c>
      <c r="B3455" s="37" t="str">
        <f>IFERROR(VLOOKUP(A3455,'asig octubre'!$A$2:$C$442,3,0))</f>
        <v>Sayer Sencillo</v>
      </c>
      <c r="C3455" s="37" t="str">
        <f>IFERROR(VLOOKUP(A3455,'asig octubre'!$A$2:$B$442,2,0))</f>
        <v>EC-04</v>
      </c>
      <c r="D3455" s="38">
        <v>45595.778344907405</v>
      </c>
      <c r="E3455" s="36" t="s">
        <v>61</v>
      </c>
      <c r="F3455" s="37" t="str">
        <f t="array" ref="F3455">IFERROR(XLOOKUP(E3455,Operadores!A:A,Operadores!B:B))</f>
        <v>MENIG</v>
      </c>
      <c r="G3455" s="36" t="s">
        <v>42</v>
      </c>
      <c r="H3455" s="39">
        <v>19.80377</v>
      </c>
      <c r="I3455" s="40">
        <v>400.0</v>
      </c>
      <c r="J3455" s="41">
        <f t="shared" si="5"/>
        <v>7921.508</v>
      </c>
      <c r="K3455" s="37" t="str">
        <f t="array" ref="K3455">IFERROR(XLOOKUP(G3455,'Tipo de carga'!A:A,'Tipo de carga'!B:B))</f>
        <v>Autoabasto</v>
      </c>
      <c r="L3455" s="37">
        <f t="shared" si="2"/>
        <v>44</v>
      </c>
      <c r="M3455" s="37">
        <f t="shared" si="3"/>
        <v>30</v>
      </c>
      <c r="N3455" s="37">
        <f t="shared" si="4"/>
        <v>10</v>
      </c>
      <c r="O3455" s="37" t="str">
        <f t="array" ref="O3455">IFERROR(XLOOKUP(K3455,'Tipo de carga'!B:B,'Tipo de carga'!C:C))</f>
        <v>Diesel</v>
      </c>
    </row>
    <row r="3456">
      <c r="A3456" s="36">
        <v>1938.0</v>
      </c>
      <c r="B3456" s="37" t="str">
        <f>IFERROR(VLOOKUP(A3456,'asig octubre'!$A$2:$C$442,3,0))</f>
        <v>Sayer Sencillo</v>
      </c>
      <c r="C3456" s="37" t="str">
        <f>IFERROR(VLOOKUP(A3456,'asig octubre'!$A$2:$B$442,2,0))</f>
        <v>EC-04</v>
      </c>
      <c r="D3456" s="38">
        <v>45595.75100694445</v>
      </c>
      <c r="E3456" s="36" t="s">
        <v>38</v>
      </c>
      <c r="F3456" s="37" t="str">
        <f t="array" ref="F3456">IFERROR(XLOOKUP(E3456,Operadores!A:A,Operadores!B:B))</f>
        <v>SOSCA01</v>
      </c>
      <c r="G3456" s="36" t="s">
        <v>42</v>
      </c>
      <c r="H3456" s="39">
        <v>19.80377</v>
      </c>
      <c r="I3456" s="40">
        <v>530.0</v>
      </c>
      <c r="J3456" s="41">
        <f t="shared" si="5"/>
        <v>10495.9981</v>
      </c>
      <c r="K3456" s="37" t="str">
        <f t="array" ref="K3456">IFERROR(XLOOKUP(G3456,'Tipo de carga'!A:A,'Tipo de carga'!B:B))</f>
        <v>Autoabasto</v>
      </c>
      <c r="L3456" s="37">
        <f t="shared" si="2"/>
        <v>44</v>
      </c>
      <c r="M3456" s="37">
        <f t="shared" si="3"/>
        <v>30</v>
      </c>
      <c r="N3456" s="37">
        <f t="shared" si="4"/>
        <v>10</v>
      </c>
      <c r="O3456" s="37" t="str">
        <f t="array" ref="O3456">IFERROR(XLOOKUP(K3456,'Tipo de carga'!B:B,'Tipo de carga'!C:C))</f>
        <v>Diesel</v>
      </c>
    </row>
    <row r="3457">
      <c r="A3457" s="36">
        <v>1730.0</v>
      </c>
      <c r="B3457" s="37" t="str">
        <f>IFERROR(VLOOKUP(A3457,'asig octubre'!$A$2:$C$442,3,0))</f>
        <v>Wm Sencillo</v>
      </c>
      <c r="C3457" s="37" t="str">
        <f>IFERROR(VLOOKUP(A3457,'asig octubre'!$A$2:$B$442,2,0))</f>
        <v>EC-08</v>
      </c>
      <c r="D3457" s="38">
        <v>45595.73575231482</v>
      </c>
      <c r="E3457" s="36"/>
      <c r="F3457" s="37" t="str">
        <f t="array" ref="F3457">IFERROR(XLOOKUP(E3457,Operadores!A:A,Operadores!B:B))</f>
        <v/>
      </c>
      <c r="G3457" s="36" t="s">
        <v>42</v>
      </c>
      <c r="H3457" s="39">
        <v>19.80377</v>
      </c>
      <c r="I3457" s="40">
        <v>393.0</v>
      </c>
      <c r="J3457" s="41">
        <f t="shared" si="5"/>
        <v>7782.88161</v>
      </c>
      <c r="K3457" s="37" t="str">
        <f t="array" ref="K3457">IFERROR(XLOOKUP(G3457,'Tipo de carga'!A:A,'Tipo de carga'!B:B))</f>
        <v>Autoabasto</v>
      </c>
      <c r="L3457" s="37">
        <f t="shared" si="2"/>
        <v>44</v>
      </c>
      <c r="M3457" s="37">
        <f t="shared" si="3"/>
        <v>30</v>
      </c>
      <c r="N3457" s="37">
        <f t="shared" si="4"/>
        <v>10</v>
      </c>
      <c r="O3457" s="37" t="str">
        <f t="array" ref="O3457">IFERROR(XLOOKUP(K3457,'Tipo de carga'!B:B,'Tipo de carga'!C:C))</f>
        <v>Diesel</v>
      </c>
    </row>
    <row r="3458">
      <c r="A3458" s="36">
        <v>1967.0</v>
      </c>
      <c r="B3458" s="37" t="str">
        <f>IFERROR(VLOOKUP(A3458,'asig octubre'!$A$2:$C$442,3,0))</f>
        <v>Sayer Sencillo</v>
      </c>
      <c r="C3458" s="37" t="str">
        <f>IFERROR(VLOOKUP(A3458,'asig octubre'!$A$2:$B$442,2,0))</f>
        <v>EC-04</v>
      </c>
      <c r="D3458" s="38">
        <v>45595.69050925926</v>
      </c>
      <c r="E3458" s="36" t="s">
        <v>30</v>
      </c>
      <c r="F3458" s="37" t="str">
        <f t="array" ref="F3458">IFERROR(XLOOKUP(E3458,Operadores!A:A,Operadores!B:B))</f>
        <v>BARMIGX</v>
      </c>
      <c r="G3458" s="36" t="s">
        <v>42</v>
      </c>
      <c r="H3458" s="39">
        <v>19.80377</v>
      </c>
      <c r="I3458" s="40">
        <v>375.0</v>
      </c>
      <c r="J3458" s="41">
        <f t="shared" si="5"/>
        <v>7426.41375</v>
      </c>
      <c r="K3458" s="37" t="str">
        <f t="array" ref="K3458">IFERROR(XLOOKUP(G3458,'Tipo de carga'!A:A,'Tipo de carga'!B:B))</f>
        <v>Autoabasto</v>
      </c>
      <c r="L3458" s="37">
        <f t="shared" si="2"/>
        <v>44</v>
      </c>
      <c r="M3458" s="37">
        <f t="shared" si="3"/>
        <v>30</v>
      </c>
      <c r="N3458" s="37">
        <f t="shared" si="4"/>
        <v>10</v>
      </c>
      <c r="O3458" s="37" t="str">
        <f t="array" ref="O3458">IFERROR(XLOOKUP(K3458,'Tipo de carga'!B:B,'Tipo de carga'!C:C))</f>
        <v>Diesel</v>
      </c>
    </row>
    <row r="3459">
      <c r="A3459" s="36">
        <v>1721.0</v>
      </c>
      <c r="B3459" s="37" t="str">
        <f>IFERROR(VLOOKUP(A3459,'asig octubre'!$A$2:$C$442,3,0))</f>
        <v>Wm Full</v>
      </c>
      <c r="C3459" s="37" t="str">
        <f>IFERROR(VLOOKUP(A3459,'asig octubre'!$A$2:$B$442,2,0))</f>
        <v>EC-08</v>
      </c>
      <c r="D3459" s="38">
        <v>45595.65324074074</v>
      </c>
      <c r="E3459" s="36" t="s">
        <v>283</v>
      </c>
      <c r="F3459" s="37" t="str">
        <f t="array" ref="F3459">IFERROR(XLOOKUP(E3459,Operadores!A:A,Operadores!B:B))</f>
        <v>MAYSA</v>
      </c>
      <c r="G3459" s="36" t="s">
        <v>42</v>
      </c>
      <c r="H3459" s="39">
        <v>19.80377</v>
      </c>
      <c r="I3459" s="40">
        <v>408.0</v>
      </c>
      <c r="J3459" s="41">
        <f t="shared" si="5"/>
        <v>8079.93816</v>
      </c>
      <c r="K3459" s="37" t="str">
        <f t="array" ref="K3459">IFERROR(XLOOKUP(G3459,'Tipo de carga'!A:A,'Tipo de carga'!B:B))</f>
        <v>Autoabasto</v>
      </c>
      <c r="L3459" s="37">
        <f t="shared" si="2"/>
        <v>44</v>
      </c>
      <c r="M3459" s="37">
        <f t="shared" si="3"/>
        <v>30</v>
      </c>
      <c r="N3459" s="37">
        <f t="shared" si="4"/>
        <v>10</v>
      </c>
      <c r="O3459" s="37" t="str">
        <f t="array" ref="O3459">IFERROR(XLOOKUP(K3459,'Tipo de carga'!B:B,'Tipo de carga'!C:C))</f>
        <v>Diesel</v>
      </c>
    </row>
    <row r="3460">
      <c r="A3460" s="36">
        <v>2005.0</v>
      </c>
      <c r="B3460" s="37" t="str">
        <f>IFERROR(VLOOKUP(A3460,'asig octubre'!$A$2:$C$442,3,0))</f>
        <v>MeLi Dedicado Merida</v>
      </c>
      <c r="C3460" s="37" t="str">
        <f>IFERROR(VLOOKUP(A3460,'asig octubre'!$A$2:$B$442,2,0))</f>
        <v>EC-05</v>
      </c>
      <c r="D3460" s="38">
        <v>45595.63622685185</v>
      </c>
      <c r="E3460" s="36" t="s">
        <v>399</v>
      </c>
      <c r="F3460" s="37" t="str">
        <f t="array" ref="F3460">IFERROR(XLOOKUP(E3460,Operadores!A:A,Operadores!B:B))</f>
        <v>DOMLEO</v>
      </c>
      <c r="G3460" s="36" t="s">
        <v>42</v>
      </c>
      <c r="H3460" s="39">
        <v>19.80377</v>
      </c>
      <c r="I3460" s="40">
        <v>255.0</v>
      </c>
      <c r="J3460" s="41">
        <f t="shared" si="5"/>
        <v>5049.96135</v>
      </c>
      <c r="K3460" s="37" t="str">
        <f t="array" ref="K3460">IFERROR(XLOOKUP(G3460,'Tipo de carga'!A:A,'Tipo de carga'!B:B))</f>
        <v>Autoabasto</v>
      </c>
      <c r="L3460" s="37">
        <f t="shared" si="2"/>
        <v>44</v>
      </c>
      <c r="M3460" s="37">
        <f t="shared" si="3"/>
        <v>30</v>
      </c>
      <c r="N3460" s="37">
        <f t="shared" si="4"/>
        <v>10</v>
      </c>
      <c r="O3460" s="37" t="str">
        <f t="array" ref="O3460">IFERROR(XLOOKUP(K3460,'Tipo de carga'!B:B,'Tipo de carga'!C:C))</f>
        <v>Diesel</v>
      </c>
    </row>
    <row r="3461">
      <c r="A3461" s="36">
        <v>2001.0</v>
      </c>
      <c r="B3461" s="37" t="str">
        <f>IFERROR(VLOOKUP(A3461,'asig octubre'!$A$2:$C$442,3,0))</f>
        <v>MeLi Dedicado Merida</v>
      </c>
      <c r="C3461" s="37" t="str">
        <f>IFERROR(VLOOKUP(A3461,'asig octubre'!$A$2:$B$442,2,0))</f>
        <v>EC-05</v>
      </c>
      <c r="D3461" s="38">
        <v>45595.63505787037</v>
      </c>
      <c r="E3461" s="36" t="s">
        <v>494</v>
      </c>
      <c r="F3461" s="37" t="str">
        <f t="array" ref="F3461">IFERROR(XLOOKUP(E3461,Operadores!A:A,Operadores!B:B))</f>
        <v>TRESER</v>
      </c>
      <c r="G3461" s="36" t="s">
        <v>42</v>
      </c>
      <c r="H3461" s="39">
        <v>19.80377</v>
      </c>
      <c r="I3461" s="40">
        <v>225.0</v>
      </c>
      <c r="J3461" s="41">
        <f t="shared" si="5"/>
        <v>4455.84825</v>
      </c>
      <c r="K3461" s="37" t="str">
        <f t="array" ref="K3461">IFERROR(XLOOKUP(G3461,'Tipo de carga'!A:A,'Tipo de carga'!B:B))</f>
        <v>Autoabasto</v>
      </c>
      <c r="L3461" s="37">
        <f t="shared" si="2"/>
        <v>44</v>
      </c>
      <c r="M3461" s="37">
        <f t="shared" si="3"/>
        <v>30</v>
      </c>
      <c r="N3461" s="37">
        <f t="shared" si="4"/>
        <v>10</v>
      </c>
      <c r="O3461" s="37" t="str">
        <f t="array" ref="O3461">IFERROR(XLOOKUP(K3461,'Tipo de carga'!B:B,'Tipo de carga'!C:C))</f>
        <v>Diesel</v>
      </c>
    </row>
    <row r="3462">
      <c r="A3462" s="36">
        <v>1746.0</v>
      </c>
      <c r="B3462" s="37" t="str">
        <f>IFERROR(VLOOKUP(A3462,'asig octubre'!$A$2:$C$442,3,0))</f>
        <v>Wm Full</v>
      </c>
      <c r="C3462" s="37" t="str">
        <f>IFERROR(VLOOKUP(A3462,'asig octubre'!$A$2:$B$442,2,0))</f>
        <v>EC-08</v>
      </c>
      <c r="D3462" s="38">
        <v>45595.57953703704</v>
      </c>
      <c r="E3462" s="36" t="s">
        <v>293</v>
      </c>
      <c r="F3462" s="37" t="str">
        <f t="array" ref="F3462">IFERROR(XLOOKUP(E3462,Operadores!A:A,Operadores!B:B))</f>
        <v>LOPFER</v>
      </c>
      <c r="G3462" s="36" t="s">
        <v>42</v>
      </c>
      <c r="H3462" s="39">
        <v>19.80377</v>
      </c>
      <c r="I3462" s="40">
        <v>358.0</v>
      </c>
      <c r="J3462" s="41">
        <f t="shared" si="5"/>
        <v>7089.74966</v>
      </c>
      <c r="K3462" s="37" t="str">
        <f t="array" ref="K3462">IFERROR(XLOOKUP(G3462,'Tipo de carga'!A:A,'Tipo de carga'!B:B))</f>
        <v>Autoabasto</v>
      </c>
      <c r="L3462" s="37">
        <f t="shared" si="2"/>
        <v>44</v>
      </c>
      <c r="M3462" s="37">
        <f t="shared" si="3"/>
        <v>30</v>
      </c>
      <c r="N3462" s="37">
        <f t="shared" si="4"/>
        <v>10</v>
      </c>
      <c r="O3462" s="37" t="str">
        <f t="array" ref="O3462">IFERROR(XLOOKUP(K3462,'Tipo de carga'!B:B,'Tipo de carga'!C:C))</f>
        <v>Diesel</v>
      </c>
    </row>
    <row r="3463">
      <c r="A3463" s="36">
        <v>1753.0</v>
      </c>
      <c r="B3463" s="37" t="str">
        <f>IFERROR(VLOOKUP(A3463,'asig octubre'!$A$2:$C$442,3,0))</f>
        <v>Wm Full</v>
      </c>
      <c r="C3463" s="37" t="str">
        <f>IFERROR(VLOOKUP(A3463,'asig octubre'!$A$2:$B$442,2,0))</f>
        <v>EC-08</v>
      </c>
      <c r="D3463" s="38">
        <v>45595.56606481481</v>
      </c>
      <c r="E3463" s="36" t="s">
        <v>291</v>
      </c>
      <c r="F3463" s="37" t="str">
        <f t="array" ref="F3463">IFERROR(XLOOKUP(E3463,Operadores!A:A,Operadores!B:B))</f>
        <v>MENRI</v>
      </c>
      <c r="G3463" s="36" t="s">
        <v>42</v>
      </c>
      <c r="H3463" s="39">
        <v>19.80377</v>
      </c>
      <c r="I3463" s="40">
        <v>425.0</v>
      </c>
      <c r="J3463" s="41">
        <f t="shared" si="5"/>
        <v>8416.60225</v>
      </c>
      <c r="K3463" s="37" t="str">
        <f t="array" ref="K3463">IFERROR(XLOOKUP(G3463,'Tipo de carga'!A:A,'Tipo de carga'!B:B))</f>
        <v>Autoabasto</v>
      </c>
      <c r="L3463" s="37">
        <f t="shared" si="2"/>
        <v>44</v>
      </c>
      <c r="M3463" s="37">
        <f t="shared" si="3"/>
        <v>30</v>
      </c>
      <c r="N3463" s="37">
        <f t="shared" si="4"/>
        <v>10</v>
      </c>
      <c r="O3463" s="37" t="str">
        <f t="array" ref="O3463">IFERROR(XLOOKUP(K3463,'Tipo de carga'!B:B,'Tipo de carga'!C:C))</f>
        <v>Diesel</v>
      </c>
    </row>
    <row r="3464">
      <c r="A3464" s="36">
        <v>1964.0</v>
      </c>
      <c r="B3464" s="37" t="str">
        <f>IFERROR(VLOOKUP(A3464,'asig octubre'!$A$2:$C$442,3,0))</f>
        <v>MeLi asignado SD</v>
      </c>
      <c r="C3464" s="37" t="str">
        <f>IFERROR(VLOOKUP(A3464,'asig octubre'!$A$2:$B$442,2,0))</f>
        <v>EC-05</v>
      </c>
      <c r="D3464" s="38">
        <v>45595.543344907404</v>
      </c>
      <c r="E3464" s="36" t="s">
        <v>236</v>
      </c>
      <c r="F3464" s="37" t="str">
        <f t="array" ref="F3464">IFERROR(XLOOKUP(E3464,Operadores!A:A,Operadores!B:B))</f>
        <v>BENOSC</v>
      </c>
      <c r="G3464" s="36" t="s">
        <v>42</v>
      </c>
      <c r="H3464" s="39">
        <v>19.80377</v>
      </c>
      <c r="I3464" s="40">
        <v>304.0</v>
      </c>
      <c r="J3464" s="41">
        <f t="shared" si="5"/>
        <v>6020.34608</v>
      </c>
      <c r="K3464" s="37" t="str">
        <f t="array" ref="K3464">IFERROR(XLOOKUP(G3464,'Tipo de carga'!A:A,'Tipo de carga'!B:B))</f>
        <v>Autoabasto</v>
      </c>
      <c r="L3464" s="37">
        <f t="shared" si="2"/>
        <v>44</v>
      </c>
      <c r="M3464" s="37">
        <f t="shared" si="3"/>
        <v>30</v>
      </c>
      <c r="N3464" s="37">
        <f t="shared" si="4"/>
        <v>10</v>
      </c>
      <c r="O3464" s="37" t="str">
        <f t="array" ref="O3464">IFERROR(XLOOKUP(K3464,'Tipo de carga'!B:B,'Tipo de carga'!C:C))</f>
        <v>Diesel</v>
      </c>
    </row>
    <row r="3465">
      <c r="A3465" s="36">
        <v>2026.0</v>
      </c>
      <c r="B3465" s="37" t="str">
        <f>IFERROR(VLOOKUP(A3465,'asig octubre'!$A$2:$C$442,3,0))</f>
        <v>Available</v>
      </c>
      <c r="C3465" s="37" t="str">
        <f>IFERROR(VLOOKUP(A3465,'asig octubre'!$A$2:$B$442,2,0))</f>
        <v>TTE</v>
      </c>
      <c r="D3465" s="38">
        <v>45595.53493055556</v>
      </c>
      <c r="E3465" s="36" t="s">
        <v>227</v>
      </c>
      <c r="F3465" s="37" t="str">
        <f t="array" ref="F3465">IFERROR(XLOOKUP(E3465,Operadores!A:A,Operadores!B:B))</f>
        <v>PERAN01</v>
      </c>
      <c r="G3465" s="36" t="s">
        <v>42</v>
      </c>
      <c r="H3465" s="39">
        <v>19.80377</v>
      </c>
      <c r="I3465" s="40">
        <v>405.0</v>
      </c>
      <c r="J3465" s="41">
        <f t="shared" si="5"/>
        <v>8020.52685</v>
      </c>
      <c r="K3465" s="37" t="str">
        <f t="array" ref="K3465">IFERROR(XLOOKUP(G3465,'Tipo de carga'!A:A,'Tipo de carga'!B:B))</f>
        <v>Autoabasto</v>
      </c>
      <c r="L3465" s="37">
        <f t="shared" si="2"/>
        <v>44</v>
      </c>
      <c r="M3465" s="37">
        <f t="shared" si="3"/>
        <v>30</v>
      </c>
      <c r="N3465" s="37">
        <f t="shared" si="4"/>
        <v>10</v>
      </c>
      <c r="O3465" s="37" t="str">
        <f t="array" ref="O3465">IFERROR(XLOOKUP(K3465,'Tipo de carga'!B:B,'Tipo de carga'!C:C))</f>
        <v>Diesel</v>
      </c>
    </row>
    <row r="3466">
      <c r="A3466" s="36">
        <v>1801.0</v>
      </c>
      <c r="B3466" s="37" t="str">
        <f>IFERROR(VLOOKUP(A3466,'asig octubre'!$A$2:$C$442,3,0))</f>
        <v>Sayer Full</v>
      </c>
      <c r="C3466" s="37" t="str">
        <f>IFERROR(VLOOKUP(A3466,'asig octubre'!$A$2:$B$442,2,0))</f>
        <v>EC-04</v>
      </c>
      <c r="D3466" s="38">
        <v>45595.52099537037</v>
      </c>
      <c r="E3466" s="36" t="s">
        <v>67</v>
      </c>
      <c r="F3466" s="37" t="str">
        <f t="array" ref="F3466">IFERROR(XLOOKUP(E3466,Operadores!A:A,Operadores!B:B))</f>
        <v>DURMA01</v>
      </c>
      <c r="G3466" s="36" t="s">
        <v>42</v>
      </c>
      <c r="H3466" s="39">
        <v>19.80377</v>
      </c>
      <c r="I3466" s="40">
        <v>525.0</v>
      </c>
      <c r="J3466" s="41">
        <f t="shared" si="5"/>
        <v>10396.97925</v>
      </c>
      <c r="K3466" s="37" t="str">
        <f t="array" ref="K3466">IFERROR(XLOOKUP(G3466,'Tipo de carga'!A:A,'Tipo de carga'!B:B))</f>
        <v>Autoabasto</v>
      </c>
      <c r="L3466" s="37">
        <f t="shared" si="2"/>
        <v>44</v>
      </c>
      <c r="M3466" s="37">
        <f t="shared" si="3"/>
        <v>30</v>
      </c>
      <c r="N3466" s="37">
        <f t="shared" si="4"/>
        <v>10</v>
      </c>
      <c r="O3466" s="37" t="str">
        <f t="array" ref="O3466">IFERROR(XLOOKUP(K3466,'Tipo de carga'!B:B,'Tipo de carga'!C:C))</f>
        <v>Diesel</v>
      </c>
    </row>
    <row r="3467">
      <c r="A3467" s="36">
        <v>1716.0</v>
      </c>
      <c r="B3467" s="37" t="str">
        <f>IFERROR(VLOOKUP(A3467,'asig octubre'!$A$2:$C$442,3,0))</f>
        <v>Wm Sencillo</v>
      </c>
      <c r="C3467" s="37" t="str">
        <f>IFERROR(VLOOKUP(A3467,'asig octubre'!$A$2:$B$442,2,0))</f>
        <v>EC-08</v>
      </c>
      <c r="D3467" s="38">
        <v>45595.49855324074</v>
      </c>
      <c r="E3467" s="36" t="s">
        <v>471</v>
      </c>
      <c r="F3467" s="37" t="str">
        <f t="array" ref="F3467">IFERROR(XLOOKUP(E3467,Operadores!A:A,Operadores!B:B))</f>
        <v>RICFRA</v>
      </c>
      <c r="G3467" s="36" t="s">
        <v>42</v>
      </c>
      <c r="H3467" s="39">
        <v>19.80377</v>
      </c>
      <c r="I3467" s="40">
        <v>233.0</v>
      </c>
      <c r="J3467" s="41">
        <f t="shared" si="5"/>
        <v>4614.27841</v>
      </c>
      <c r="K3467" s="37" t="str">
        <f t="array" ref="K3467">IFERROR(XLOOKUP(G3467,'Tipo de carga'!A:A,'Tipo de carga'!B:B))</f>
        <v>Autoabasto</v>
      </c>
      <c r="L3467" s="37">
        <f t="shared" si="2"/>
        <v>44</v>
      </c>
      <c r="M3467" s="37">
        <f t="shared" si="3"/>
        <v>30</v>
      </c>
      <c r="N3467" s="37">
        <f t="shared" si="4"/>
        <v>10</v>
      </c>
      <c r="O3467" s="37" t="str">
        <f t="array" ref="O3467">IFERROR(XLOOKUP(K3467,'Tipo de carga'!B:B,'Tipo de carga'!C:C))</f>
        <v>Diesel</v>
      </c>
    </row>
    <row r="3468">
      <c r="A3468" s="36">
        <v>2000.0</v>
      </c>
      <c r="B3468" s="37" t="str">
        <f>IFERROR(VLOOKUP(A3468,'asig octubre'!$A$2:$C$442,3,0))</f>
        <v>MeLi Dedicado Merida</v>
      </c>
      <c r="C3468" s="37" t="str">
        <f>IFERROR(VLOOKUP(A3468,'asig octubre'!$A$2:$B$442,2,0))</f>
        <v>EC-05</v>
      </c>
      <c r="D3468" s="38">
        <v>45595.4684375</v>
      </c>
      <c r="E3468" s="36" t="s">
        <v>402</v>
      </c>
      <c r="F3468" s="37" t="str">
        <f t="array" ref="F3468">IFERROR(XLOOKUP(E3468,Operadores!A:A,Operadores!B:B))</f>
        <v>GARJOS02</v>
      </c>
      <c r="G3468" s="36" t="s">
        <v>42</v>
      </c>
      <c r="H3468" s="39">
        <v>19.80377</v>
      </c>
      <c r="I3468" s="40">
        <v>385.0</v>
      </c>
      <c r="J3468" s="41">
        <f t="shared" si="5"/>
        <v>7624.45145</v>
      </c>
      <c r="K3468" s="37" t="str">
        <f t="array" ref="K3468">IFERROR(XLOOKUP(G3468,'Tipo de carga'!A:A,'Tipo de carga'!B:B))</f>
        <v>Autoabasto</v>
      </c>
      <c r="L3468" s="37">
        <f t="shared" si="2"/>
        <v>44</v>
      </c>
      <c r="M3468" s="37">
        <f t="shared" si="3"/>
        <v>30</v>
      </c>
      <c r="N3468" s="37">
        <f t="shared" si="4"/>
        <v>10</v>
      </c>
      <c r="O3468" s="37" t="str">
        <f t="array" ref="O3468">IFERROR(XLOOKUP(K3468,'Tipo de carga'!B:B,'Tipo de carga'!C:C))</f>
        <v>Diesel</v>
      </c>
    </row>
    <row r="3469">
      <c r="A3469" s="36">
        <v>2027.0</v>
      </c>
      <c r="B3469" s="37" t="str">
        <f>IFERROR(VLOOKUP(A3469,'asig octubre'!$A$2:$C$442,3,0))</f>
        <v>Available</v>
      </c>
      <c r="C3469" s="37" t="str">
        <f>IFERROR(VLOOKUP(A3469,'asig octubre'!$A$2:$B$442,2,0))</f>
        <v>TTE</v>
      </c>
      <c r="D3469" s="38">
        <v>45595.451203703706</v>
      </c>
      <c r="E3469" s="36" t="s">
        <v>223</v>
      </c>
      <c r="F3469" s="37" t="str">
        <f t="array" ref="F3469">IFERROR(XLOOKUP(E3469,Operadores!A:A,Operadores!B:B))</f>
        <v>GARMAR02</v>
      </c>
      <c r="G3469" s="36" t="s">
        <v>42</v>
      </c>
      <c r="H3469" s="39">
        <v>19.80377</v>
      </c>
      <c r="I3469" s="40">
        <v>464.0</v>
      </c>
      <c r="J3469" s="41">
        <f t="shared" si="5"/>
        <v>9188.94928</v>
      </c>
      <c r="K3469" s="37" t="str">
        <f t="array" ref="K3469">IFERROR(XLOOKUP(G3469,'Tipo de carga'!A:A,'Tipo de carga'!B:B))</f>
        <v>Autoabasto</v>
      </c>
      <c r="L3469" s="37">
        <f t="shared" si="2"/>
        <v>44</v>
      </c>
      <c r="M3469" s="37">
        <f t="shared" si="3"/>
        <v>30</v>
      </c>
      <c r="N3469" s="37">
        <f t="shared" si="4"/>
        <v>10</v>
      </c>
      <c r="O3469" s="37" t="str">
        <f t="array" ref="O3469">IFERROR(XLOOKUP(K3469,'Tipo de carga'!B:B,'Tipo de carga'!C:C))</f>
        <v>Diesel</v>
      </c>
    </row>
    <row r="3470">
      <c r="A3470" s="36">
        <v>1729.0</v>
      </c>
      <c r="B3470" s="37" t="str">
        <f>IFERROR(VLOOKUP(A3470,'asig octubre'!$A$2:$C$442,3,0))</f>
        <v>Wm Full</v>
      </c>
      <c r="C3470" s="37" t="str">
        <f>IFERROR(VLOOKUP(A3470,'asig octubre'!$A$2:$B$442,2,0))</f>
        <v>EC-08</v>
      </c>
      <c r="D3470" s="38">
        <v>45595.36241898148</v>
      </c>
      <c r="E3470" s="36" t="s">
        <v>284</v>
      </c>
      <c r="F3470" s="37" t="str">
        <f t="array" ref="F3470">IFERROR(XLOOKUP(E3470,Operadores!A:A,Operadores!B:B))</f>
        <v>CAMJU01</v>
      </c>
      <c r="G3470" s="36" t="s">
        <v>42</v>
      </c>
      <c r="H3470" s="39">
        <v>19.80377</v>
      </c>
      <c r="I3470" s="40">
        <v>395.0</v>
      </c>
      <c r="J3470" s="41">
        <f t="shared" si="5"/>
        <v>7822.48915</v>
      </c>
      <c r="K3470" s="37" t="str">
        <f t="array" ref="K3470">IFERROR(XLOOKUP(G3470,'Tipo de carga'!A:A,'Tipo de carga'!B:B))</f>
        <v>Autoabasto</v>
      </c>
      <c r="L3470" s="37">
        <f t="shared" si="2"/>
        <v>44</v>
      </c>
      <c r="M3470" s="37">
        <f t="shared" si="3"/>
        <v>30</v>
      </c>
      <c r="N3470" s="37">
        <f t="shared" si="4"/>
        <v>10</v>
      </c>
      <c r="O3470" s="37" t="str">
        <f t="array" ref="O3470">IFERROR(XLOOKUP(K3470,'Tipo de carga'!B:B,'Tipo de carga'!C:C))</f>
        <v>Diesel</v>
      </c>
    </row>
    <row r="3471">
      <c r="A3471" s="36">
        <v>1798.0</v>
      </c>
      <c r="B3471" s="37" t="str">
        <f>IFERROR(VLOOKUP(A3471,'asig octubre'!$A$2:$C$442,3,0))</f>
        <v>Wm Full</v>
      </c>
      <c r="C3471" s="37" t="str">
        <f>IFERROR(VLOOKUP(A3471,'asig octubre'!$A$2:$B$442,2,0))</f>
        <v>EC-08</v>
      </c>
      <c r="D3471" s="38">
        <v>45595.302349537036</v>
      </c>
      <c r="E3471" s="36" t="s">
        <v>299</v>
      </c>
      <c r="F3471" s="37" t="str">
        <f t="array" ref="F3471">IFERROR(XLOOKUP(E3471,Operadores!A:A,Operadores!B:B))</f>
        <v>MARWAL</v>
      </c>
      <c r="G3471" s="36" t="s">
        <v>42</v>
      </c>
      <c r="H3471" s="39">
        <v>19.80377</v>
      </c>
      <c r="I3471" s="40">
        <v>331.0</v>
      </c>
      <c r="J3471" s="41">
        <f t="shared" si="5"/>
        <v>6555.04787</v>
      </c>
      <c r="K3471" s="37" t="str">
        <f t="array" ref="K3471">IFERROR(XLOOKUP(G3471,'Tipo de carga'!A:A,'Tipo de carga'!B:B))</f>
        <v>Autoabasto</v>
      </c>
      <c r="L3471" s="37">
        <f t="shared" si="2"/>
        <v>44</v>
      </c>
      <c r="M3471" s="37">
        <f t="shared" si="3"/>
        <v>30</v>
      </c>
      <c r="N3471" s="37">
        <f t="shared" si="4"/>
        <v>10</v>
      </c>
      <c r="O3471" s="37" t="str">
        <f t="array" ref="O3471">IFERROR(XLOOKUP(K3471,'Tipo de carga'!B:B,'Tipo de carga'!C:C))</f>
        <v>Diesel</v>
      </c>
    </row>
    <row r="3472">
      <c r="A3472" s="36">
        <v>2006.0</v>
      </c>
      <c r="B3472" s="37" t="str">
        <f>IFERROR(VLOOKUP(A3472,'asig octubre'!$A$2:$C$442,3,0))</f>
        <v>MeLi Dedicado Merida</v>
      </c>
      <c r="C3472" s="37" t="str">
        <f>IFERROR(VLOOKUP(A3472,'asig octubre'!$A$2:$B$442,2,0))</f>
        <v>EC-05</v>
      </c>
      <c r="D3472" s="38">
        <v>45595.242372685185</v>
      </c>
      <c r="E3472" s="36" t="s">
        <v>482</v>
      </c>
      <c r="F3472" s="37" t="str">
        <f t="array" ref="F3472">IFERROR(XLOOKUP(E3472,Operadores!A:A,Operadores!B:B))</f>
        <v>RIVJOS</v>
      </c>
      <c r="G3472" s="36" t="s">
        <v>42</v>
      </c>
      <c r="H3472" s="39">
        <v>19.80377</v>
      </c>
      <c r="I3472" s="40">
        <v>417.0</v>
      </c>
      <c r="J3472" s="41">
        <f t="shared" si="5"/>
        <v>8258.17209</v>
      </c>
      <c r="K3472" s="37" t="str">
        <f t="array" ref="K3472">IFERROR(XLOOKUP(G3472,'Tipo de carga'!A:A,'Tipo de carga'!B:B))</f>
        <v>Autoabasto</v>
      </c>
      <c r="L3472" s="37">
        <f t="shared" si="2"/>
        <v>44</v>
      </c>
      <c r="M3472" s="37">
        <f t="shared" si="3"/>
        <v>30</v>
      </c>
      <c r="N3472" s="37">
        <f t="shared" si="4"/>
        <v>10</v>
      </c>
      <c r="O3472" s="37" t="str">
        <f t="array" ref="O3472">IFERROR(XLOOKUP(K3472,'Tipo de carga'!B:B,'Tipo de carga'!C:C))</f>
        <v>Diesel</v>
      </c>
    </row>
    <row r="3473">
      <c r="A3473" s="36">
        <v>2024.0</v>
      </c>
      <c r="B3473" s="37" t="str">
        <f>IFERROR(VLOOKUP(A3473,'asig octubre'!$A$2:$C$442,3,0))</f>
        <v>Available</v>
      </c>
      <c r="C3473" s="37" t="str">
        <f>IFERROR(VLOOKUP(A3473,'asig octubre'!$A$2:$B$442,2,0))</f>
        <v>TTE</v>
      </c>
      <c r="D3473" s="38">
        <v>45595.19184027778</v>
      </c>
      <c r="E3473" s="36" t="s">
        <v>469</v>
      </c>
      <c r="F3473" s="37" t="str">
        <f t="array" ref="F3473">IFERROR(XLOOKUP(E3473,Operadores!A:A,Operadores!B:B))</f>
        <v>DELJOS01</v>
      </c>
      <c r="G3473" s="36" t="s">
        <v>42</v>
      </c>
      <c r="H3473" s="39">
        <v>19.80377</v>
      </c>
      <c r="I3473" s="40">
        <v>228.0</v>
      </c>
      <c r="J3473" s="41">
        <f t="shared" si="5"/>
        <v>4515.25956</v>
      </c>
      <c r="K3473" s="37" t="str">
        <f t="array" ref="K3473">IFERROR(XLOOKUP(G3473,'Tipo de carga'!A:A,'Tipo de carga'!B:B))</f>
        <v>Autoabasto</v>
      </c>
      <c r="L3473" s="37">
        <f t="shared" si="2"/>
        <v>44</v>
      </c>
      <c r="M3473" s="37">
        <f t="shared" si="3"/>
        <v>30</v>
      </c>
      <c r="N3473" s="37">
        <f t="shared" si="4"/>
        <v>10</v>
      </c>
      <c r="O3473" s="37" t="str">
        <f t="array" ref="O3473">IFERROR(XLOOKUP(K3473,'Tipo de carga'!B:B,'Tipo de carga'!C:C))</f>
        <v>Diesel</v>
      </c>
    </row>
    <row r="3474">
      <c r="A3474" s="36">
        <v>2009.0</v>
      </c>
      <c r="B3474" s="37" t="str">
        <f>IFERROR(VLOOKUP(A3474,'asig octubre'!$A$2:$C$442,3,0))</f>
        <v>MeLi Dedicado Merida</v>
      </c>
      <c r="C3474" s="37" t="str">
        <f>IFERROR(VLOOKUP(A3474,'asig octubre'!$A$2:$B$442,2,0))</f>
        <v>EC-05</v>
      </c>
      <c r="D3474" s="38">
        <v>45595.10853009259</v>
      </c>
      <c r="E3474" s="36" t="s">
        <v>372</v>
      </c>
      <c r="F3474" s="37" t="str">
        <f t="array" ref="F3474">IFERROR(XLOOKUP(E3474,Operadores!A:A,Operadores!B:B))</f>
        <v>IBAABI</v>
      </c>
      <c r="G3474" s="36" t="s">
        <v>42</v>
      </c>
      <c r="H3474" s="39">
        <v>19.80377</v>
      </c>
      <c r="I3474" s="40">
        <v>379.0</v>
      </c>
      <c r="J3474" s="41">
        <f t="shared" si="5"/>
        <v>7505.62883</v>
      </c>
      <c r="K3474" s="37" t="str">
        <f t="array" ref="K3474">IFERROR(XLOOKUP(G3474,'Tipo de carga'!A:A,'Tipo de carga'!B:B))</f>
        <v>Autoabasto</v>
      </c>
      <c r="L3474" s="37">
        <f t="shared" si="2"/>
        <v>44</v>
      </c>
      <c r="M3474" s="37">
        <f t="shared" si="3"/>
        <v>30</v>
      </c>
      <c r="N3474" s="37">
        <f t="shared" si="4"/>
        <v>10</v>
      </c>
      <c r="O3474" s="37" t="str">
        <f t="array" ref="O3474">IFERROR(XLOOKUP(K3474,'Tipo de carga'!B:B,'Tipo de carga'!C:C))</f>
        <v>Diesel</v>
      </c>
    </row>
    <row r="3475">
      <c r="A3475" s="36">
        <v>1817.0</v>
      </c>
      <c r="B3475" s="37" t="str">
        <f>IFERROR(VLOOKUP(A3475,'asig octubre'!$A$2:$C$442,3,0))</f>
        <v>Wm Full</v>
      </c>
      <c r="C3475" s="37" t="str">
        <f>IFERROR(VLOOKUP(A3475,'asig octubre'!$A$2:$B$442,2,0))</f>
        <v>EC-08</v>
      </c>
      <c r="D3475" s="38">
        <v>45595.00224537037</v>
      </c>
      <c r="E3475" s="36" t="s">
        <v>500</v>
      </c>
      <c r="F3475" s="37" t="str">
        <f t="array" ref="F3475">IFERROR(XLOOKUP(E3475,Operadores!A:A,Operadores!B:B))</f>
        <v>RUIROBX</v>
      </c>
      <c r="G3475" s="36" t="s">
        <v>42</v>
      </c>
      <c r="H3475" s="39">
        <v>19.80377</v>
      </c>
      <c r="I3475" s="40">
        <v>320.0</v>
      </c>
      <c r="J3475" s="41">
        <f t="shared" si="5"/>
        <v>6337.2064</v>
      </c>
      <c r="K3475" s="37" t="str">
        <f t="array" ref="K3475">IFERROR(XLOOKUP(G3475,'Tipo de carga'!A:A,'Tipo de carga'!B:B))</f>
        <v>Autoabasto</v>
      </c>
      <c r="L3475" s="37">
        <f t="shared" si="2"/>
        <v>44</v>
      </c>
      <c r="M3475" s="37">
        <f t="shared" si="3"/>
        <v>30</v>
      </c>
      <c r="N3475" s="37">
        <f t="shared" si="4"/>
        <v>10</v>
      </c>
      <c r="O3475" s="37" t="str">
        <f t="array" ref="O3475">IFERROR(XLOOKUP(K3475,'Tipo de carga'!B:B,'Tipo de carga'!C:C))</f>
        <v>Diesel</v>
      </c>
    </row>
    <row r="3476">
      <c r="A3476" s="36">
        <v>2007.0</v>
      </c>
      <c r="B3476" s="37" t="str">
        <f>IFERROR(VLOOKUP(A3476,'asig octubre'!$A$2:$C$442,3,0))</f>
        <v>MeLi Asignado TD</v>
      </c>
      <c r="C3476" s="37" t="str">
        <f>IFERROR(VLOOKUP(A3476,'asig octubre'!$A$2:$B$442,2,0))</f>
        <v>EC-05</v>
      </c>
      <c r="D3476" s="38">
        <v>45595.18402777778</v>
      </c>
      <c r="E3476" s="36" t="s">
        <v>166</v>
      </c>
      <c r="F3476" s="37" t="str">
        <f t="array" ref="F3476">IFERROR(XLOOKUP(E3476,Operadores!A:A,Operadores!B:B))</f>
        <v>PADRI</v>
      </c>
      <c r="G3476" s="36" t="s">
        <v>425</v>
      </c>
      <c r="H3476" s="39">
        <v>26.15</v>
      </c>
      <c r="I3476" s="40">
        <v>184.0</v>
      </c>
      <c r="J3476" s="41">
        <f t="shared" si="5"/>
        <v>4811.6</v>
      </c>
      <c r="K3476" s="37" t="str">
        <f t="array" ref="K3476">IFERROR(XLOOKUP(G3476,'Tipo de carga'!A:A,'Tipo de carga'!B:B))</f>
        <v>Ticket</v>
      </c>
      <c r="L3476" s="37">
        <f t="shared" si="2"/>
        <v>44</v>
      </c>
      <c r="M3476" s="37">
        <f t="shared" si="3"/>
        <v>30</v>
      </c>
      <c r="N3476" s="37">
        <f t="shared" si="4"/>
        <v>10</v>
      </c>
      <c r="O3476" s="37" t="str">
        <f t="array" ref="O3476">IFERROR(XLOOKUP(K3476,'Tipo de carga'!B:B,'Tipo de carga'!C:C))</f>
        <v>Diesel</v>
      </c>
    </row>
    <row r="3477">
      <c r="A3477" s="36">
        <v>1860.0</v>
      </c>
      <c r="B3477" s="37" t="str">
        <f>IFERROR(VLOOKUP(A3477,'asig octubre'!$A$2:$C$442,3,0))</f>
        <v>Circuitos</v>
      </c>
      <c r="C3477" s="37" t="str">
        <f>IFERROR(VLOOKUP(A3477,'asig octubre'!$A$2:$B$442,2,0))</f>
        <v>EC-03</v>
      </c>
      <c r="D3477" s="38">
        <v>45595.4625</v>
      </c>
      <c r="E3477" s="36" t="s">
        <v>484</v>
      </c>
      <c r="F3477" s="37" t="str">
        <f t="array" ref="F3477">IFERROR(XLOOKUP(E3477,Operadores!A:A,Operadores!B:B))</f>
        <v>MOLALE</v>
      </c>
      <c r="G3477" s="36" t="s">
        <v>425</v>
      </c>
      <c r="H3477" s="39">
        <v>26.59</v>
      </c>
      <c r="I3477" s="40">
        <v>365.0</v>
      </c>
      <c r="J3477" s="41">
        <f t="shared" si="5"/>
        <v>9705.35</v>
      </c>
      <c r="K3477" s="37" t="str">
        <f t="array" ref="K3477">IFERROR(XLOOKUP(G3477,'Tipo de carga'!A:A,'Tipo de carga'!B:B))</f>
        <v>Ticket</v>
      </c>
      <c r="L3477" s="37">
        <f t="shared" si="2"/>
        <v>44</v>
      </c>
      <c r="M3477" s="37">
        <f t="shared" si="3"/>
        <v>30</v>
      </c>
      <c r="N3477" s="37">
        <f t="shared" si="4"/>
        <v>10</v>
      </c>
      <c r="O3477" s="37" t="str">
        <f t="array" ref="O3477">IFERROR(XLOOKUP(K3477,'Tipo de carga'!B:B,'Tipo de carga'!C:C))</f>
        <v>Diesel</v>
      </c>
    </row>
    <row r="3478">
      <c r="A3478" s="36">
        <v>1949.0</v>
      </c>
      <c r="B3478" s="37" t="str">
        <f>IFERROR(VLOOKUP(A3478,'asig octubre'!$A$2:$C$442,3,0))</f>
        <v>MeLi asignado SD</v>
      </c>
      <c r="C3478" s="37" t="str">
        <f>IFERROR(VLOOKUP(A3478,'asig octubre'!$A$2:$B$442,2,0))</f>
        <v>EC-05</v>
      </c>
      <c r="D3478" s="38">
        <v>45595.4625</v>
      </c>
      <c r="E3478" s="36"/>
      <c r="F3478" s="37"/>
      <c r="G3478" s="36" t="s">
        <v>425</v>
      </c>
      <c r="H3478" s="39">
        <v>23.69</v>
      </c>
      <c r="I3478" s="40">
        <v>194.17</v>
      </c>
      <c r="J3478" s="41">
        <f t="shared" si="5"/>
        <v>4599.8873</v>
      </c>
      <c r="K3478" s="37" t="str">
        <f t="array" ref="K3478">IFERROR(XLOOKUP(G3478,'Tipo de carga'!A:A,'Tipo de carga'!B:B))</f>
        <v>Ticket</v>
      </c>
      <c r="L3478" s="37">
        <f t="shared" si="2"/>
        <v>44</v>
      </c>
      <c r="M3478" s="37">
        <f t="shared" si="3"/>
        <v>30</v>
      </c>
      <c r="N3478" s="37">
        <f t="shared" si="4"/>
        <v>10</v>
      </c>
      <c r="O3478" s="37" t="str">
        <f t="array" ref="O3478">IFERROR(XLOOKUP(K3478,'Tipo de carga'!B:B,'Tipo de carga'!C:C))</f>
        <v>Diesel</v>
      </c>
    </row>
    <row r="3479">
      <c r="A3479" s="36">
        <v>2010.0</v>
      </c>
      <c r="B3479" s="37" t="str">
        <f>IFERROR(VLOOKUP(A3479,'asig octubre'!$A$2:$C$442,3,0))</f>
        <v>MeLi asignado SD</v>
      </c>
      <c r="C3479" s="37" t="str">
        <f>IFERROR(VLOOKUP(A3479,'asig octubre'!$A$2:$B$442,2,0))</f>
        <v>EC-05</v>
      </c>
      <c r="D3479" s="38">
        <v>45595.4625</v>
      </c>
      <c r="E3479" s="36"/>
      <c r="F3479" s="37"/>
      <c r="G3479" s="36" t="s">
        <v>425</v>
      </c>
      <c r="H3479" s="39">
        <v>23.69</v>
      </c>
      <c r="I3479" s="40">
        <v>312.36</v>
      </c>
      <c r="J3479" s="41">
        <f t="shared" si="5"/>
        <v>7399.8084</v>
      </c>
      <c r="K3479" s="37" t="str">
        <f t="array" ref="K3479">IFERROR(XLOOKUP(G3479,'Tipo de carga'!A:A,'Tipo de carga'!B:B))</f>
        <v>Ticket</v>
      </c>
      <c r="L3479" s="37">
        <f t="shared" si="2"/>
        <v>44</v>
      </c>
      <c r="M3479" s="37">
        <f t="shared" si="3"/>
        <v>30</v>
      </c>
      <c r="N3479" s="37">
        <f t="shared" si="4"/>
        <v>10</v>
      </c>
      <c r="O3479" s="37" t="str">
        <f t="array" ref="O3479">IFERROR(XLOOKUP(K3479,'Tipo de carga'!B:B,'Tipo de carga'!C:C))</f>
        <v>Diesel</v>
      </c>
    </row>
    <row r="3480">
      <c r="A3480" s="36">
        <v>1715.0</v>
      </c>
      <c r="B3480" s="37" t="str">
        <f>IFERROR(VLOOKUP(A3480,'asig octubre'!$A$2:$C$442,3,0))</f>
        <v>Wm Sencillo</v>
      </c>
      <c r="C3480" s="37" t="str">
        <f>IFERROR(VLOOKUP(A3480,'asig octubre'!$A$2:$B$442,2,0))</f>
        <v>EC-08</v>
      </c>
      <c r="D3480" s="38">
        <v>45595.50833333333</v>
      </c>
      <c r="E3480" s="36" t="s">
        <v>280</v>
      </c>
      <c r="F3480" s="37" t="str">
        <f t="array" ref="F3480">IFERROR(XLOOKUP(E3480,Operadores!A:A,Operadores!B:B))</f>
        <v>LEOJAI</v>
      </c>
      <c r="G3480" s="36" t="s">
        <v>425</v>
      </c>
      <c r="H3480" s="39">
        <v>25.1</v>
      </c>
      <c r="I3480" s="40">
        <v>382.0</v>
      </c>
      <c r="J3480" s="41">
        <f t="shared" si="5"/>
        <v>9588.2</v>
      </c>
      <c r="K3480" s="37" t="str">
        <f t="array" ref="K3480">IFERROR(XLOOKUP(G3480,'Tipo de carga'!A:A,'Tipo de carga'!B:B))</f>
        <v>Ticket</v>
      </c>
      <c r="L3480" s="37">
        <f t="shared" si="2"/>
        <v>44</v>
      </c>
      <c r="M3480" s="37">
        <f t="shared" si="3"/>
        <v>30</v>
      </c>
      <c r="N3480" s="37">
        <f t="shared" si="4"/>
        <v>10</v>
      </c>
      <c r="O3480" s="37" t="str">
        <f t="array" ref="O3480">IFERROR(XLOOKUP(K3480,'Tipo de carga'!B:B,'Tipo de carga'!C:C))</f>
        <v>Diesel</v>
      </c>
    </row>
    <row r="3481">
      <c r="A3481" s="36">
        <v>1984.0</v>
      </c>
      <c r="B3481" s="37" t="str">
        <f>IFERROR(VLOOKUP(A3481,'asig octubre'!$A$2:$C$442,3,0))</f>
        <v>MeLi Dedicado TD</v>
      </c>
      <c r="C3481" s="37" t="str">
        <f>IFERROR(VLOOKUP(A3481,'asig octubre'!$A$2:$B$442,2,0))</f>
        <v>EC-05</v>
      </c>
      <c r="D3481" s="38">
        <v>45595.58194444444</v>
      </c>
      <c r="E3481" s="36" t="s">
        <v>308</v>
      </c>
      <c r="F3481" s="37" t="str">
        <f t="array" ref="F3481">IFERROR(XLOOKUP(E3481,Operadores!A:A,Operadores!B:B))</f>
        <v>DELBL</v>
      </c>
      <c r="G3481" s="36" t="s">
        <v>425</v>
      </c>
      <c r="H3481" s="39">
        <v>26.95</v>
      </c>
      <c r="I3481" s="40">
        <v>222.0</v>
      </c>
      <c r="J3481" s="41">
        <f t="shared" si="5"/>
        <v>5982.9</v>
      </c>
      <c r="K3481" s="37" t="str">
        <f t="array" ref="K3481">IFERROR(XLOOKUP(G3481,'Tipo de carga'!A:A,'Tipo de carga'!B:B))</f>
        <v>Ticket</v>
      </c>
      <c r="L3481" s="37">
        <f t="shared" si="2"/>
        <v>44</v>
      </c>
      <c r="M3481" s="37">
        <f t="shared" si="3"/>
        <v>30</v>
      </c>
      <c r="N3481" s="37">
        <f t="shared" si="4"/>
        <v>10</v>
      </c>
      <c r="O3481" s="37" t="str">
        <f t="array" ref="O3481">IFERROR(XLOOKUP(K3481,'Tipo de carga'!B:B,'Tipo de carga'!C:C))</f>
        <v>Diesel</v>
      </c>
    </row>
    <row r="3482">
      <c r="A3482" s="36">
        <v>1933.0</v>
      </c>
      <c r="B3482" s="37" t="str">
        <f>IFERROR(VLOOKUP(A3482,'asig octubre'!$A$2:$C$442,3,0))</f>
        <v>Circuitos</v>
      </c>
      <c r="C3482" s="37" t="str">
        <f>IFERROR(VLOOKUP(A3482,'asig octubre'!$A$2:$B$442,2,0))</f>
        <v>EC-03</v>
      </c>
      <c r="D3482" s="38">
        <v>45595.674305555556</v>
      </c>
      <c r="E3482" s="36" t="s">
        <v>213</v>
      </c>
      <c r="F3482" s="37" t="str">
        <f t="array" ref="F3482">IFERROR(XLOOKUP(E3482,Operadores!A:A,Operadores!B:B))</f>
        <v>OLIMAR01</v>
      </c>
      <c r="G3482" s="36" t="s">
        <v>425</v>
      </c>
      <c r="H3482" s="39">
        <v>26.95</v>
      </c>
      <c r="I3482" s="40">
        <v>178.0</v>
      </c>
      <c r="J3482" s="41">
        <f t="shared" si="5"/>
        <v>4797.1</v>
      </c>
      <c r="K3482" s="37" t="str">
        <f t="array" ref="K3482">IFERROR(XLOOKUP(G3482,'Tipo de carga'!A:A,'Tipo de carga'!B:B))</f>
        <v>Ticket</v>
      </c>
      <c r="L3482" s="37">
        <f t="shared" si="2"/>
        <v>44</v>
      </c>
      <c r="M3482" s="37">
        <f t="shared" si="3"/>
        <v>30</v>
      </c>
      <c r="N3482" s="37">
        <f t="shared" si="4"/>
        <v>10</v>
      </c>
      <c r="O3482" s="37" t="str">
        <f t="array" ref="O3482">IFERROR(XLOOKUP(K3482,'Tipo de carga'!B:B,'Tipo de carga'!C:C))</f>
        <v>Diesel</v>
      </c>
    </row>
    <row r="3483">
      <c r="A3483" s="36">
        <v>1799.0</v>
      </c>
      <c r="B3483" s="37" t="str">
        <f>IFERROR(VLOOKUP(A3483,'asig octubre'!$A$2:$C$442,3,0))</f>
        <v>Sayer Full</v>
      </c>
      <c r="C3483" s="37" t="str">
        <f>IFERROR(VLOOKUP(A3483,'asig octubre'!$A$2:$B$442,2,0))</f>
        <v>EC-04</v>
      </c>
      <c r="D3483" s="38">
        <v>45595.67569444444</v>
      </c>
      <c r="E3483" s="36" t="s">
        <v>309</v>
      </c>
      <c r="F3483" s="37" t="str">
        <f t="array" ref="F3483">IFERROR(XLOOKUP(E3483,Operadores!A:A,Operadores!B:B))</f>
        <v>FERFRA</v>
      </c>
      <c r="G3483" s="36" t="s">
        <v>425</v>
      </c>
      <c r="H3483" s="39">
        <v>24.29</v>
      </c>
      <c r="I3483" s="40">
        <v>198.0</v>
      </c>
      <c r="J3483" s="41">
        <f t="shared" si="5"/>
        <v>4809.42</v>
      </c>
      <c r="K3483" s="37" t="str">
        <f t="array" ref="K3483">IFERROR(XLOOKUP(G3483,'Tipo de carga'!A:A,'Tipo de carga'!B:B))</f>
        <v>Ticket</v>
      </c>
      <c r="L3483" s="37">
        <f t="shared" si="2"/>
        <v>44</v>
      </c>
      <c r="M3483" s="37">
        <f t="shared" si="3"/>
        <v>30</v>
      </c>
      <c r="N3483" s="37">
        <f t="shared" si="4"/>
        <v>10</v>
      </c>
      <c r="O3483" s="37" t="str">
        <f t="array" ref="O3483">IFERROR(XLOOKUP(K3483,'Tipo de carga'!B:B,'Tipo de carga'!C:C))</f>
        <v>Diesel</v>
      </c>
    </row>
    <row r="3484">
      <c r="A3484" s="36">
        <v>1901.0</v>
      </c>
      <c r="B3484" s="37" t="str">
        <f>IFERROR(VLOOKUP(A3484,'asig octubre'!$A$2:$C$442,3,0))</f>
        <v>Pipas</v>
      </c>
      <c r="C3484" s="37" t="str">
        <f>IFERROR(VLOOKUP(A3484,'asig octubre'!$A$2:$B$442,2,0))</f>
        <v>EC-02</v>
      </c>
      <c r="D3484" s="38">
        <v>45595.82361111111</v>
      </c>
      <c r="E3484" s="36" t="s">
        <v>411</v>
      </c>
      <c r="F3484" s="37" t="str">
        <f t="array" ref="F3484">IFERROR(XLOOKUP(E3484,Operadores!A:A,Operadores!B:B))</f>
        <v>APODA</v>
      </c>
      <c r="G3484" s="36" t="s">
        <v>425</v>
      </c>
      <c r="H3484" s="39">
        <v>24.99</v>
      </c>
      <c r="I3484" s="40">
        <v>681.0</v>
      </c>
      <c r="J3484" s="41">
        <f t="shared" si="5"/>
        <v>17018.19</v>
      </c>
      <c r="K3484" s="37" t="str">
        <f t="array" ref="K3484">IFERROR(XLOOKUP(G3484,'Tipo de carga'!A:A,'Tipo de carga'!B:B))</f>
        <v>Ticket</v>
      </c>
      <c r="L3484" s="37">
        <f t="shared" si="2"/>
        <v>44</v>
      </c>
      <c r="M3484" s="37">
        <f t="shared" si="3"/>
        <v>30</v>
      </c>
      <c r="N3484" s="37">
        <f t="shared" si="4"/>
        <v>10</v>
      </c>
      <c r="O3484" s="37" t="str">
        <f t="array" ref="O3484">IFERROR(XLOOKUP(K3484,'Tipo de carga'!B:B,'Tipo de carga'!C:C))</f>
        <v>Diesel</v>
      </c>
    </row>
    <row r="3485">
      <c r="A3485" s="36">
        <v>1897.0</v>
      </c>
      <c r="B3485" s="37" t="str">
        <f>IFERROR(VLOOKUP(A3485,'asig octubre'!$A$2:$C$442,3,0))</f>
        <v>Full Liver</v>
      </c>
      <c r="C3485" s="37" t="str">
        <f>IFERROR(VLOOKUP(A3485,'asig octubre'!$A$2:$B$442,2,0))</f>
        <v>EC-01</v>
      </c>
      <c r="D3485" s="38">
        <v>45595.90138888889</v>
      </c>
      <c r="E3485" s="36" t="s">
        <v>408</v>
      </c>
      <c r="F3485" s="37" t="str">
        <f t="array" ref="F3485">IFERROR(XLOOKUP(E3485,Operadores!A:A,Operadores!B:B))</f>
        <v>RODAR</v>
      </c>
      <c r="G3485" s="36" t="s">
        <v>425</v>
      </c>
      <c r="H3485" s="39">
        <v>25.1</v>
      </c>
      <c r="I3485" s="40">
        <v>478.0</v>
      </c>
      <c r="J3485" s="41">
        <f t="shared" si="5"/>
        <v>11997.8</v>
      </c>
      <c r="K3485" s="37" t="str">
        <f t="array" ref="K3485">IFERROR(XLOOKUP(G3485,'Tipo de carga'!A:A,'Tipo de carga'!B:B))</f>
        <v>Ticket</v>
      </c>
      <c r="L3485" s="37">
        <f t="shared" si="2"/>
        <v>44</v>
      </c>
      <c r="M3485" s="37">
        <f t="shared" si="3"/>
        <v>30</v>
      </c>
      <c r="N3485" s="37">
        <f t="shared" si="4"/>
        <v>10</v>
      </c>
      <c r="O3485" s="37" t="str">
        <f t="array" ref="O3485">IFERROR(XLOOKUP(K3485,'Tipo de carga'!B:B,'Tipo de carga'!C:C))</f>
        <v>Diesel</v>
      </c>
    </row>
    <row r="3486">
      <c r="A3486" s="36">
        <v>1958.0</v>
      </c>
      <c r="B3486" s="37" t="str">
        <f>IFERROR(VLOOKUP(A3486,'asig octubre'!$A$2:$C$442,3,0))</f>
        <v>Full Liver</v>
      </c>
      <c r="C3486" s="37" t="str">
        <f>IFERROR(VLOOKUP(A3486,'asig octubre'!$A$2:$B$442,2,0))</f>
        <v>EC-01</v>
      </c>
      <c r="D3486" s="38">
        <v>45595.904861111114</v>
      </c>
      <c r="E3486" s="36" t="s">
        <v>218</v>
      </c>
      <c r="F3486" s="37" t="str">
        <f t="array" ref="F3486">IFERROR(XLOOKUP(E3486,Operadores!A:A,Operadores!B:B))</f>
        <v>MONAL</v>
      </c>
      <c r="G3486" s="36" t="s">
        <v>425</v>
      </c>
      <c r="H3486" s="39">
        <v>25.1</v>
      </c>
      <c r="I3486" s="40">
        <v>669.0</v>
      </c>
      <c r="J3486" s="41">
        <f t="shared" si="5"/>
        <v>16791.9</v>
      </c>
      <c r="K3486" s="37" t="str">
        <f t="array" ref="K3486">IFERROR(XLOOKUP(G3486,'Tipo de carga'!A:A,'Tipo de carga'!B:B))</f>
        <v>Ticket</v>
      </c>
      <c r="L3486" s="37">
        <f t="shared" si="2"/>
        <v>44</v>
      </c>
      <c r="M3486" s="37">
        <f t="shared" si="3"/>
        <v>30</v>
      </c>
      <c r="N3486" s="37">
        <f t="shared" si="4"/>
        <v>10</v>
      </c>
      <c r="O3486" s="37" t="str">
        <f t="array" ref="O3486">IFERROR(XLOOKUP(K3486,'Tipo de carga'!B:B,'Tipo de carga'!C:C))</f>
        <v>Diesel</v>
      </c>
    </row>
    <row r="3487">
      <c r="A3487" s="36">
        <v>1930.0</v>
      </c>
      <c r="B3487" s="37" t="str">
        <f>IFERROR(VLOOKUP(A3487,'asig octubre'!$A$2:$C$442,3,0))</f>
        <v>MeLi asignado SD</v>
      </c>
      <c r="C3487" s="37" t="str">
        <f>IFERROR(VLOOKUP(A3487,'asig octubre'!$A$2:$B$442,2,0))</f>
        <v>EC-05</v>
      </c>
      <c r="D3487" s="38">
        <v>45595.0</v>
      </c>
      <c r="E3487" s="36" t="s">
        <v>231</v>
      </c>
      <c r="F3487" s="37" t="str">
        <f t="array" ref="F3487">IFERROR(XLOOKUP(E3487,Operadores!A:A,Operadores!B:B))</f>
        <v>MARARM</v>
      </c>
      <c r="G3487" s="36" t="s">
        <v>311</v>
      </c>
      <c r="H3487" s="39">
        <v>9.99</v>
      </c>
      <c r="I3487" s="40">
        <v>79.48</v>
      </c>
      <c r="J3487" s="41">
        <f t="shared" si="5"/>
        <v>794.0052</v>
      </c>
      <c r="K3487" s="37" t="str">
        <f t="array" ref="K3487">IFERROR(XLOOKUP(G3487,'Tipo de carga'!A:A,'Tipo de carga'!B:B))</f>
        <v>Natgas</v>
      </c>
      <c r="L3487" s="37">
        <f t="shared" si="2"/>
        <v>44</v>
      </c>
      <c r="M3487" s="37">
        <f t="shared" si="3"/>
        <v>30</v>
      </c>
      <c r="N3487" s="37">
        <f t="shared" si="4"/>
        <v>10</v>
      </c>
      <c r="O3487" s="37" t="str">
        <f t="array" ref="O3487">IFERROR(XLOOKUP(K3487,'Tipo de carga'!B:B,'Tipo de carga'!C:C))</f>
        <v>GNC</v>
      </c>
    </row>
    <row r="3488">
      <c r="A3488" s="36">
        <v>1930.0</v>
      </c>
      <c r="B3488" s="37" t="str">
        <f>IFERROR(VLOOKUP(A3488,'asig octubre'!$A$2:$C$442,3,0))</f>
        <v>MeLi asignado SD</v>
      </c>
      <c r="C3488" s="37" t="str">
        <f>IFERROR(VLOOKUP(A3488,'asig octubre'!$A$2:$B$442,2,0))</f>
        <v>EC-05</v>
      </c>
      <c r="D3488" s="38">
        <v>45595.0</v>
      </c>
      <c r="E3488" s="36" t="s">
        <v>231</v>
      </c>
      <c r="F3488" s="37" t="str">
        <f t="array" ref="F3488">IFERROR(XLOOKUP(E3488,Operadores!A:A,Operadores!B:B))</f>
        <v>MARARM</v>
      </c>
      <c r="G3488" s="36" t="s">
        <v>558</v>
      </c>
      <c r="H3488" s="39">
        <v>9.99</v>
      </c>
      <c r="I3488" s="40">
        <v>155.68</v>
      </c>
      <c r="J3488" s="41">
        <f t="shared" si="5"/>
        <v>1555.2432</v>
      </c>
      <c r="K3488" s="37" t="str">
        <f t="array" ref="K3488">IFERROR(XLOOKUP(G3488,'Tipo de carga'!A:A,'Tipo de carga'!B:B))</f>
        <v>Natgas</v>
      </c>
      <c r="L3488" s="37">
        <f t="shared" si="2"/>
        <v>44</v>
      </c>
      <c r="M3488" s="37">
        <f t="shared" si="3"/>
        <v>30</v>
      </c>
      <c r="N3488" s="37">
        <f t="shared" si="4"/>
        <v>10</v>
      </c>
      <c r="O3488" s="37" t="str">
        <f t="array" ref="O3488">IFERROR(XLOOKUP(K3488,'Tipo de carga'!B:B,'Tipo de carga'!C:C))</f>
        <v>GNC</v>
      </c>
    </row>
    <row r="3489">
      <c r="A3489" s="36">
        <v>1910.0</v>
      </c>
      <c r="B3489" s="37" t="str">
        <f>IFERROR(VLOOKUP(A3489,'asig octubre'!$A$2:$C$442,3,0))</f>
        <v>MeLi Ded Puebla</v>
      </c>
      <c r="C3489" s="37" t="str">
        <f>IFERROR(VLOOKUP(A3489,'asig octubre'!$A$2:$B$442,2,0))</f>
        <v>EC-05</v>
      </c>
      <c r="D3489" s="38">
        <v>45595.0</v>
      </c>
      <c r="E3489" s="36" t="s">
        <v>191</v>
      </c>
      <c r="F3489" s="37" t="str">
        <f t="array" ref="F3489">IFERROR(XLOOKUP(E3489,Operadores!A:A,Operadores!B:B))</f>
        <v>DIADAV</v>
      </c>
      <c r="G3489" s="36" t="s">
        <v>311</v>
      </c>
      <c r="H3489" s="39">
        <v>9.99</v>
      </c>
      <c r="I3489" s="40">
        <v>223.88</v>
      </c>
      <c r="J3489" s="41">
        <f t="shared" si="5"/>
        <v>2236.5612</v>
      </c>
      <c r="K3489" s="37" t="str">
        <f t="array" ref="K3489">IFERROR(XLOOKUP(G3489,'Tipo de carga'!A:A,'Tipo de carga'!B:B))</f>
        <v>Natgas</v>
      </c>
      <c r="L3489" s="37">
        <f t="shared" si="2"/>
        <v>44</v>
      </c>
      <c r="M3489" s="37">
        <f t="shared" si="3"/>
        <v>30</v>
      </c>
      <c r="N3489" s="37">
        <f t="shared" si="4"/>
        <v>10</v>
      </c>
      <c r="O3489" s="37" t="str">
        <f t="array" ref="O3489">IFERROR(XLOOKUP(K3489,'Tipo de carga'!B:B,'Tipo de carga'!C:C))</f>
        <v>GNC</v>
      </c>
    </row>
    <row r="3490">
      <c r="A3490" s="36">
        <v>1917.0</v>
      </c>
      <c r="B3490" s="37" t="str">
        <f>IFERROR(VLOOKUP(A3490,'asig octubre'!$A$2:$C$442,3,0))</f>
        <v>MeLi asignado SD</v>
      </c>
      <c r="C3490" s="37" t="str">
        <f>IFERROR(VLOOKUP(A3490,'asig octubre'!$A$2:$B$442,2,0))</f>
        <v>EC-05</v>
      </c>
      <c r="D3490" s="38">
        <v>45595.0</v>
      </c>
      <c r="E3490" s="36" t="s">
        <v>17</v>
      </c>
      <c r="F3490" s="37" t="str">
        <f t="array" ref="F3490">IFERROR(XLOOKUP(E3490,Operadores!A:A,Operadores!B:B))</f>
        <v>ARASAL</v>
      </c>
      <c r="G3490" s="36" t="s">
        <v>311</v>
      </c>
      <c r="H3490" s="39">
        <v>9.99</v>
      </c>
      <c r="I3490" s="40">
        <v>196.2</v>
      </c>
      <c r="J3490" s="41">
        <f t="shared" si="5"/>
        <v>1960.038</v>
      </c>
      <c r="K3490" s="37" t="str">
        <f t="array" ref="K3490">IFERROR(XLOOKUP(G3490,'Tipo de carga'!A:A,'Tipo de carga'!B:B))</f>
        <v>Natgas</v>
      </c>
      <c r="L3490" s="37">
        <f t="shared" si="2"/>
        <v>44</v>
      </c>
      <c r="M3490" s="37">
        <f t="shared" si="3"/>
        <v>30</v>
      </c>
      <c r="N3490" s="37">
        <f t="shared" si="4"/>
        <v>10</v>
      </c>
      <c r="O3490" s="37" t="str">
        <f t="array" ref="O3490">IFERROR(XLOOKUP(K3490,'Tipo de carga'!B:B,'Tipo de carga'!C:C))</f>
        <v>GNC</v>
      </c>
    </row>
    <row r="3491">
      <c r="A3491" s="36">
        <v>1912.0</v>
      </c>
      <c r="B3491" s="37" t="str">
        <f>IFERROR(VLOOKUP(A3491,'asig octubre'!$A$2:$C$442,3,0))</f>
        <v>MeLi asignado SD</v>
      </c>
      <c r="C3491" s="37" t="str">
        <f>IFERROR(VLOOKUP(A3491,'asig octubre'!$A$2:$B$442,2,0))</f>
        <v>EC-05</v>
      </c>
      <c r="D3491" s="38">
        <v>45595.0</v>
      </c>
      <c r="E3491" s="36" t="s">
        <v>316</v>
      </c>
      <c r="F3491" s="37" t="str">
        <f t="array" ref="F3491">IFERROR(XLOOKUP(E3491,Operadores!A:A,Operadores!B:B))</f>
        <v>HERERI</v>
      </c>
      <c r="G3491" s="36" t="s">
        <v>315</v>
      </c>
      <c r="H3491" s="39">
        <v>10.65</v>
      </c>
      <c r="I3491" s="40">
        <v>249.0</v>
      </c>
      <c r="J3491" s="41">
        <f t="shared" si="5"/>
        <v>2651.85</v>
      </c>
      <c r="K3491" s="37" t="str">
        <f t="array" ref="K3491">IFERROR(XLOOKUP(G3491,'Tipo de carga'!A:A,'Tipo de carga'!B:B))</f>
        <v>COMSUSTENTA</v>
      </c>
      <c r="L3491" s="37">
        <f t="shared" si="2"/>
        <v>44</v>
      </c>
      <c r="M3491" s="37">
        <f t="shared" si="3"/>
        <v>30</v>
      </c>
      <c r="N3491" s="37">
        <f t="shared" si="4"/>
        <v>10</v>
      </c>
      <c r="O3491" s="37" t="str">
        <f t="array" ref="O3491">IFERROR(XLOOKUP(K3491,'Tipo de carga'!B:B,'Tipo de carga'!C:C))</f>
        <v>GNC</v>
      </c>
    </row>
    <row r="3492">
      <c r="A3492" s="36">
        <v>1916.0</v>
      </c>
      <c r="B3492" s="37" t="str">
        <f>IFERROR(VLOOKUP(A3492,'asig octubre'!$A$2:$C$442,3,0))</f>
        <v>MeLi Ded Puebla</v>
      </c>
      <c r="C3492" s="37" t="str">
        <f>IFERROR(VLOOKUP(A3492,'asig octubre'!$A$2:$B$442,2,0))</f>
        <v>EC-05</v>
      </c>
      <c r="D3492" s="38">
        <v>45595.0</v>
      </c>
      <c r="E3492" s="36" t="s">
        <v>321</v>
      </c>
      <c r="F3492" s="37" t="str">
        <f t="array" ref="F3492">IFERROR(XLOOKUP(E3492,Operadores!A:A,Operadores!B:B))</f>
        <v>REBCAN</v>
      </c>
      <c r="G3492" s="36" t="s">
        <v>315</v>
      </c>
      <c r="H3492" s="39">
        <v>10.65</v>
      </c>
      <c r="I3492" s="40">
        <v>269.0</v>
      </c>
      <c r="J3492" s="41">
        <f t="shared" si="5"/>
        <v>2864.85</v>
      </c>
      <c r="K3492" s="37" t="str">
        <f t="array" ref="K3492">IFERROR(XLOOKUP(G3492,'Tipo de carga'!A:A,'Tipo de carga'!B:B))</f>
        <v>COMSUSTENTA</v>
      </c>
      <c r="L3492" s="37">
        <f t="shared" si="2"/>
        <v>44</v>
      </c>
      <c r="M3492" s="37">
        <f t="shared" si="3"/>
        <v>30</v>
      </c>
      <c r="N3492" s="37">
        <f t="shared" si="4"/>
        <v>10</v>
      </c>
      <c r="O3492" s="37" t="str">
        <f t="array" ref="O3492">IFERROR(XLOOKUP(K3492,'Tipo de carga'!B:B,'Tipo de carga'!C:C))</f>
        <v>GNC</v>
      </c>
    </row>
    <row r="3493">
      <c r="A3493" s="36">
        <v>1918.0</v>
      </c>
      <c r="B3493" s="37" t="str">
        <f>IFERROR(VLOOKUP(A3493,'asig octubre'!$A$2:$C$442,3,0))</f>
        <v>MeLi asignado SD</v>
      </c>
      <c r="C3493" s="37" t="str">
        <f>IFERROR(VLOOKUP(A3493,'asig octubre'!$A$2:$B$442,2,0))</f>
        <v>EC-05</v>
      </c>
      <c r="D3493" s="38">
        <v>45595.0</v>
      </c>
      <c r="E3493" s="36" t="s">
        <v>539</v>
      </c>
      <c r="F3493" s="37" t="str">
        <f t="array" ref="F3493">IFERROR(XLOOKUP(E3493,Operadores!A:A,Operadores!B:B))</f>
        <v>NATSE</v>
      </c>
      <c r="G3493" s="36" t="s">
        <v>315</v>
      </c>
      <c r="H3493" s="39">
        <v>10.65</v>
      </c>
      <c r="I3493" s="40">
        <v>183.0</v>
      </c>
      <c r="J3493" s="41">
        <f t="shared" si="5"/>
        <v>1948.95</v>
      </c>
      <c r="K3493" s="37" t="str">
        <f t="array" ref="K3493">IFERROR(XLOOKUP(G3493,'Tipo de carga'!A:A,'Tipo de carga'!B:B))</f>
        <v>COMSUSTENTA</v>
      </c>
      <c r="L3493" s="37">
        <f t="shared" si="2"/>
        <v>44</v>
      </c>
      <c r="M3493" s="37">
        <f t="shared" si="3"/>
        <v>30</v>
      </c>
      <c r="N3493" s="37">
        <f t="shared" si="4"/>
        <v>10</v>
      </c>
      <c r="O3493" s="37" t="str">
        <f t="array" ref="O3493">IFERROR(XLOOKUP(K3493,'Tipo de carga'!B:B,'Tipo de carga'!C:C))</f>
        <v>GNC</v>
      </c>
    </row>
    <row r="3494">
      <c r="A3494" s="36">
        <v>1919.0</v>
      </c>
      <c r="B3494" s="37" t="str">
        <f>IFERROR(VLOOKUP(A3494,'asig octubre'!$A$2:$C$442,3,0))</f>
        <v>MeLi Ded Puebla</v>
      </c>
      <c r="C3494" s="37" t="str">
        <f>IFERROR(VLOOKUP(A3494,'asig octubre'!$A$2:$B$442,2,0))</f>
        <v>EC-05</v>
      </c>
      <c r="D3494" s="38">
        <v>45595.0</v>
      </c>
      <c r="E3494" s="36" t="s">
        <v>314</v>
      </c>
      <c r="F3494" s="37" t="str">
        <f t="array" ref="F3494">IFERROR(XLOOKUP(E3494,Operadores!A:A,Operadores!B:B))</f>
        <v>HERRE</v>
      </c>
      <c r="G3494" s="36" t="s">
        <v>315</v>
      </c>
      <c r="H3494" s="39">
        <v>10.65</v>
      </c>
      <c r="I3494" s="40">
        <v>215.0</v>
      </c>
      <c r="J3494" s="41">
        <f t="shared" si="5"/>
        <v>2289.75</v>
      </c>
      <c r="K3494" s="37" t="str">
        <f t="array" ref="K3494">IFERROR(XLOOKUP(G3494,'Tipo de carga'!A:A,'Tipo de carga'!B:B))</f>
        <v>COMSUSTENTA</v>
      </c>
      <c r="L3494" s="37">
        <f t="shared" si="2"/>
        <v>44</v>
      </c>
      <c r="M3494" s="37">
        <f t="shared" si="3"/>
        <v>30</v>
      </c>
      <c r="N3494" s="37">
        <f t="shared" si="4"/>
        <v>10</v>
      </c>
      <c r="O3494" s="37" t="str">
        <f t="array" ref="O3494">IFERROR(XLOOKUP(K3494,'Tipo de carga'!B:B,'Tipo de carga'!C:C))</f>
        <v>GNC</v>
      </c>
    </row>
    <row r="3495">
      <c r="A3495" s="36">
        <v>1926.0</v>
      </c>
      <c r="B3495" s="37" t="str">
        <f>IFERROR(VLOOKUP(A3495,'asig octubre'!$A$2:$C$442,3,0))</f>
        <v>MeLi asignado SD</v>
      </c>
      <c r="C3495" s="37" t="str">
        <f>IFERROR(VLOOKUP(A3495,'asig octubre'!$A$2:$B$442,2,0))</f>
        <v>EC-05</v>
      </c>
      <c r="D3495" s="38">
        <v>45595.0</v>
      </c>
      <c r="E3495" s="36" t="s">
        <v>318</v>
      </c>
      <c r="F3495" s="37" t="str">
        <f t="array" ref="F3495">IFERROR(XLOOKUP(E3495,Operadores!A:A,Operadores!B:B))</f>
        <v>SOSERN</v>
      </c>
      <c r="G3495" s="36" t="s">
        <v>315</v>
      </c>
      <c r="H3495" s="39">
        <v>10.65</v>
      </c>
      <c r="I3495" s="40">
        <v>222.0</v>
      </c>
      <c r="J3495" s="41">
        <f t="shared" si="5"/>
        <v>2364.3</v>
      </c>
      <c r="K3495" s="37" t="str">
        <f t="array" ref="K3495">IFERROR(XLOOKUP(G3495,'Tipo de carga'!A:A,'Tipo de carga'!B:B))</f>
        <v>COMSUSTENTA</v>
      </c>
      <c r="L3495" s="37">
        <f t="shared" si="2"/>
        <v>44</v>
      </c>
      <c r="M3495" s="37">
        <f t="shared" si="3"/>
        <v>30</v>
      </c>
      <c r="N3495" s="37">
        <f t="shared" si="4"/>
        <v>10</v>
      </c>
      <c r="O3495" s="37" t="str">
        <f t="array" ref="O3495">IFERROR(XLOOKUP(K3495,'Tipo de carga'!B:B,'Tipo de carga'!C:C))</f>
        <v>GNC</v>
      </c>
    </row>
    <row r="3496">
      <c r="A3496" s="36">
        <v>1928.0</v>
      </c>
      <c r="B3496" s="37" t="str">
        <f>IFERROR(VLOOKUP(A3496,'asig octubre'!$A$2:$C$442,3,0))</f>
        <v>MeLi Ded Puebla</v>
      </c>
      <c r="C3496" s="37" t="str">
        <f>IFERROR(VLOOKUP(A3496,'asig octubre'!$A$2:$B$442,2,0))</f>
        <v>EC-05</v>
      </c>
      <c r="D3496" s="38">
        <v>45595.0</v>
      </c>
      <c r="E3496" s="36" t="s">
        <v>319</v>
      </c>
      <c r="F3496" s="37" t="str">
        <f t="array" ref="F3496">IFERROR(XLOOKUP(E3496,Operadores!A:A,Operadores!B:B))</f>
        <v>BARPED</v>
      </c>
      <c r="G3496" s="36" t="s">
        <v>315</v>
      </c>
      <c r="H3496" s="39">
        <v>10.65</v>
      </c>
      <c r="I3496" s="40">
        <v>263.0</v>
      </c>
      <c r="J3496" s="41">
        <f t="shared" si="5"/>
        <v>2800.95</v>
      </c>
      <c r="K3496" s="37" t="str">
        <f t="array" ref="K3496">IFERROR(XLOOKUP(G3496,'Tipo de carga'!A:A,'Tipo de carga'!B:B))</f>
        <v>COMSUSTENTA</v>
      </c>
      <c r="L3496" s="37">
        <f t="shared" si="2"/>
        <v>44</v>
      </c>
      <c r="M3496" s="37">
        <f t="shared" si="3"/>
        <v>30</v>
      </c>
      <c r="N3496" s="37">
        <f t="shared" si="4"/>
        <v>10</v>
      </c>
      <c r="O3496" s="37" t="str">
        <f t="array" ref="O3496">IFERROR(XLOOKUP(K3496,'Tipo de carga'!B:B,'Tipo de carga'!C:C))</f>
        <v>GNC</v>
      </c>
    </row>
    <row r="3497">
      <c r="A3497" s="36">
        <v>1978.0</v>
      </c>
      <c r="B3497" s="37" t="str">
        <f>IFERROR(VLOOKUP(A3497,'asig octubre'!$A$2:$C$442,3,0))</f>
        <v>MeLi Dedicado TD</v>
      </c>
      <c r="C3497" s="37" t="str">
        <f>IFERROR(VLOOKUP(A3497,'asig octubre'!$A$2:$B$442,2,0))</f>
        <v>EC-05</v>
      </c>
      <c r="D3497" s="38">
        <v>45596.9878125</v>
      </c>
      <c r="E3497" s="36" t="s">
        <v>368</v>
      </c>
      <c r="F3497" s="37" t="str">
        <f t="array" ref="F3497">IFERROR(XLOOKUP(E3497,Operadores!A:A,Operadores!B:B))</f>
        <v>GARMAR</v>
      </c>
      <c r="G3497" s="36" t="s">
        <v>72</v>
      </c>
      <c r="H3497" s="39">
        <v>19.62274</v>
      </c>
      <c r="I3497" s="40">
        <v>652.0</v>
      </c>
      <c r="J3497" s="41">
        <f t="shared" si="5"/>
        <v>12794.02648</v>
      </c>
      <c r="K3497" s="37" t="str">
        <f t="array" ref="K3497">IFERROR(XLOOKUP(G3497,'Tipo de carga'!A:A,'Tipo de carga'!B:B))</f>
        <v>Autoabasto</v>
      </c>
      <c r="L3497" s="37">
        <f t="shared" si="2"/>
        <v>44</v>
      </c>
      <c r="M3497" s="37">
        <f t="shared" si="3"/>
        <v>31</v>
      </c>
      <c r="N3497" s="37">
        <f t="shared" si="4"/>
        <v>10</v>
      </c>
      <c r="O3497" s="37" t="str">
        <f t="array" ref="O3497">IFERROR(XLOOKUP(K3497,'Tipo de carga'!B:B,'Tipo de carga'!C:C))</f>
        <v>Diesel</v>
      </c>
    </row>
    <row r="3498">
      <c r="A3498" s="36">
        <v>1996.0</v>
      </c>
      <c r="B3498" s="37" t="str">
        <f>IFERROR(VLOOKUP(A3498,'asig octubre'!$A$2:$C$442,3,0))</f>
        <v>MeLi Dedicado Merida</v>
      </c>
      <c r="C3498" s="37" t="str">
        <f>IFERROR(VLOOKUP(A3498,'asig octubre'!$A$2:$B$442,2,0))</f>
        <v>EC-05</v>
      </c>
      <c r="D3498" s="38">
        <v>45596.96638888889</v>
      </c>
      <c r="E3498" s="36" t="s">
        <v>530</v>
      </c>
      <c r="F3498" s="37" t="str">
        <f t="array" ref="F3498">IFERROR(XLOOKUP(E3498,Operadores!A:A,Operadores!B:B))</f>
        <v>CADCAR</v>
      </c>
      <c r="G3498" s="36" t="s">
        <v>72</v>
      </c>
      <c r="H3498" s="39">
        <v>19.62274</v>
      </c>
      <c r="I3498" s="40">
        <v>298.0</v>
      </c>
      <c r="J3498" s="41">
        <f t="shared" si="5"/>
        <v>5847.57652</v>
      </c>
      <c r="K3498" s="37" t="str">
        <f t="array" ref="K3498">IFERROR(XLOOKUP(G3498,'Tipo de carga'!A:A,'Tipo de carga'!B:B))</f>
        <v>Autoabasto</v>
      </c>
      <c r="L3498" s="37">
        <f t="shared" si="2"/>
        <v>44</v>
      </c>
      <c r="M3498" s="37">
        <f t="shared" si="3"/>
        <v>31</v>
      </c>
      <c r="N3498" s="37">
        <f t="shared" si="4"/>
        <v>10</v>
      </c>
      <c r="O3498" s="37" t="str">
        <f t="array" ref="O3498">IFERROR(XLOOKUP(K3498,'Tipo de carga'!B:B,'Tipo de carga'!C:C))</f>
        <v>Diesel</v>
      </c>
    </row>
    <row r="3499">
      <c r="A3499" s="36">
        <v>1697.0</v>
      </c>
      <c r="B3499" s="37" t="str">
        <f>IFERROR(VLOOKUP(A3499,'asig octubre'!$A$2:$C$442,3,0))</f>
        <v>Pilgrims Tepo</v>
      </c>
      <c r="C3499" s="37" t="str">
        <f>IFERROR(VLOOKUP(A3499,'asig octubre'!$A$2:$B$442,2,0))</f>
        <v>EC-02</v>
      </c>
      <c r="D3499" s="38">
        <v>45596.95193287037</v>
      </c>
      <c r="E3499" s="36" t="s">
        <v>451</v>
      </c>
      <c r="F3499" s="37" t="str">
        <f t="array" ref="F3499">IFERROR(XLOOKUP(E3499,Operadores!A:A,Operadores!B:B))</f>
        <v>CARJOS02</v>
      </c>
      <c r="G3499" s="36" t="s">
        <v>72</v>
      </c>
      <c r="H3499" s="39">
        <v>19.62274</v>
      </c>
      <c r="I3499" s="40">
        <v>252.0</v>
      </c>
      <c r="J3499" s="41">
        <f t="shared" si="5"/>
        <v>4944.93048</v>
      </c>
      <c r="K3499" s="37" t="str">
        <f t="array" ref="K3499">IFERROR(XLOOKUP(G3499,'Tipo de carga'!A:A,'Tipo de carga'!B:B))</f>
        <v>Autoabasto</v>
      </c>
      <c r="L3499" s="37">
        <f t="shared" si="2"/>
        <v>44</v>
      </c>
      <c r="M3499" s="37">
        <f t="shared" si="3"/>
        <v>31</v>
      </c>
      <c r="N3499" s="37">
        <f t="shared" si="4"/>
        <v>10</v>
      </c>
      <c r="O3499" s="37" t="str">
        <f t="array" ref="O3499">IFERROR(XLOOKUP(K3499,'Tipo de carga'!B:B,'Tipo de carga'!C:C))</f>
        <v>Diesel</v>
      </c>
    </row>
    <row r="3500">
      <c r="A3500" s="36">
        <v>1767.0</v>
      </c>
      <c r="B3500" s="37" t="str">
        <f>IFERROR(VLOOKUP(A3500,'asig octubre'!$A$2:$C$442,3,0))</f>
        <v>Pilgrims Tepo</v>
      </c>
      <c r="C3500" s="37" t="str">
        <f>IFERROR(VLOOKUP(A3500,'asig octubre'!$A$2:$B$442,2,0))</f>
        <v>EC-02</v>
      </c>
      <c r="D3500" s="38">
        <v>45596.94049768519</v>
      </c>
      <c r="E3500" s="36" t="s">
        <v>477</v>
      </c>
      <c r="F3500" s="37" t="str">
        <f t="array" ref="F3500">IFERROR(XLOOKUP(E3500,Operadores!A:A,Operadores!B:B))</f>
        <v>GARJOS01</v>
      </c>
      <c r="G3500" s="36" t="s">
        <v>72</v>
      </c>
      <c r="H3500" s="39">
        <v>19.62274</v>
      </c>
      <c r="I3500" s="40">
        <v>47.0</v>
      </c>
      <c r="J3500" s="41">
        <f t="shared" si="5"/>
        <v>922.26878</v>
      </c>
      <c r="K3500" s="37" t="str">
        <f t="array" ref="K3500">IFERROR(XLOOKUP(G3500,'Tipo de carga'!A:A,'Tipo de carga'!B:B))</f>
        <v>Autoabasto</v>
      </c>
      <c r="L3500" s="37">
        <f t="shared" si="2"/>
        <v>44</v>
      </c>
      <c r="M3500" s="37">
        <f t="shared" si="3"/>
        <v>31</v>
      </c>
      <c r="N3500" s="37">
        <f t="shared" si="4"/>
        <v>10</v>
      </c>
      <c r="O3500" s="37" t="str">
        <f t="array" ref="O3500">IFERROR(XLOOKUP(K3500,'Tipo de carga'!B:B,'Tipo de carga'!C:C))</f>
        <v>Diesel</v>
      </c>
    </row>
    <row r="3501">
      <c r="A3501" s="36">
        <v>1873.0</v>
      </c>
      <c r="B3501" s="37" t="str">
        <f>IFERROR(VLOOKUP(A3501,'asig octubre'!$A$2:$C$442,3,0))</f>
        <v>Circuitos</v>
      </c>
      <c r="C3501" s="37" t="str">
        <f>IFERROR(VLOOKUP(A3501,'asig octubre'!$A$2:$B$442,2,0))</f>
        <v>EC-03</v>
      </c>
      <c r="D3501" s="38">
        <v>45596.931296296294</v>
      </c>
      <c r="E3501" s="36" t="s">
        <v>277</v>
      </c>
      <c r="F3501" s="37" t="str">
        <f t="array" ref="F3501">IFERROR(XLOOKUP(E3501,Operadores!A:A,Operadores!B:B))</f>
        <v>GUADI</v>
      </c>
      <c r="G3501" s="36" t="s">
        <v>72</v>
      </c>
      <c r="H3501" s="39">
        <v>19.62274</v>
      </c>
      <c r="I3501" s="40">
        <v>135.0</v>
      </c>
      <c r="J3501" s="41">
        <f t="shared" si="5"/>
        <v>2649.0699</v>
      </c>
      <c r="K3501" s="37" t="str">
        <f t="array" ref="K3501">IFERROR(XLOOKUP(G3501,'Tipo de carga'!A:A,'Tipo de carga'!B:B))</f>
        <v>Autoabasto</v>
      </c>
      <c r="L3501" s="37">
        <f t="shared" si="2"/>
        <v>44</v>
      </c>
      <c r="M3501" s="37">
        <f t="shared" si="3"/>
        <v>31</v>
      </c>
      <c r="N3501" s="37">
        <f t="shared" si="4"/>
        <v>10</v>
      </c>
      <c r="O3501" s="37" t="str">
        <f t="array" ref="O3501">IFERROR(XLOOKUP(K3501,'Tipo de carga'!B:B,'Tipo de carga'!C:C))</f>
        <v>Diesel</v>
      </c>
    </row>
    <row r="3502">
      <c r="A3502" s="36">
        <v>1951.0</v>
      </c>
      <c r="B3502" s="37" t="str">
        <f>IFERROR(VLOOKUP(A3502,'asig octubre'!$A$2:$C$442,3,0))</f>
        <v>MeLi Dedicado TD</v>
      </c>
      <c r="C3502" s="37" t="str">
        <f>IFERROR(VLOOKUP(A3502,'asig octubre'!$A$2:$B$442,2,0))</f>
        <v>EC-05</v>
      </c>
      <c r="D3502" s="38">
        <v>45596.926041666666</v>
      </c>
      <c r="E3502" s="36" t="s">
        <v>418</v>
      </c>
      <c r="F3502" s="37" t="str">
        <f t="array" ref="F3502">IFERROR(XLOOKUP(E3502,Operadores!A:A,Operadores!B:B))</f>
        <v>MENMI</v>
      </c>
      <c r="G3502" s="36" t="s">
        <v>72</v>
      </c>
      <c r="H3502" s="39">
        <v>19.62274</v>
      </c>
      <c r="I3502" s="40">
        <v>277.0</v>
      </c>
      <c r="J3502" s="41">
        <f t="shared" si="5"/>
        <v>5435.49898</v>
      </c>
      <c r="K3502" s="37" t="str">
        <f t="array" ref="K3502">IFERROR(XLOOKUP(G3502,'Tipo de carga'!A:A,'Tipo de carga'!B:B))</f>
        <v>Autoabasto</v>
      </c>
      <c r="L3502" s="37">
        <f t="shared" si="2"/>
        <v>44</v>
      </c>
      <c r="M3502" s="37">
        <f t="shared" si="3"/>
        <v>31</v>
      </c>
      <c r="N3502" s="37">
        <f t="shared" si="4"/>
        <v>10</v>
      </c>
      <c r="O3502" s="37" t="str">
        <f t="array" ref="O3502">IFERROR(XLOOKUP(K3502,'Tipo de carga'!B:B,'Tipo de carga'!C:C))</f>
        <v>Diesel</v>
      </c>
    </row>
    <row r="3503">
      <c r="A3503" s="36">
        <v>1863.0</v>
      </c>
      <c r="B3503" s="37" t="str">
        <f>IFERROR(VLOOKUP(A3503,'asig octubre'!$A$2:$C$442,3,0))</f>
        <v>Pilgrims Tepo</v>
      </c>
      <c r="C3503" s="37" t="str">
        <f>IFERROR(VLOOKUP(A3503,'asig octubre'!$A$2:$B$442,2,0))</f>
        <v>EC-02</v>
      </c>
      <c r="D3503" s="38">
        <v>45596.91300925926</v>
      </c>
      <c r="E3503" s="36" t="s">
        <v>324</v>
      </c>
      <c r="F3503" s="37" t="str">
        <f t="array" ref="F3503">IFERROR(XLOOKUP(E3503,Operadores!A:A,Operadores!B:B))</f>
        <v>MORDAN</v>
      </c>
      <c r="G3503" s="36" t="s">
        <v>72</v>
      </c>
      <c r="H3503" s="39">
        <v>19.62274</v>
      </c>
      <c r="I3503" s="40">
        <v>203.0</v>
      </c>
      <c r="J3503" s="41">
        <f t="shared" si="5"/>
        <v>3983.41622</v>
      </c>
      <c r="K3503" s="37" t="str">
        <f t="array" ref="K3503">IFERROR(XLOOKUP(G3503,'Tipo de carga'!A:A,'Tipo de carga'!B:B))</f>
        <v>Autoabasto</v>
      </c>
      <c r="L3503" s="37">
        <f t="shared" si="2"/>
        <v>44</v>
      </c>
      <c r="M3503" s="37">
        <f t="shared" si="3"/>
        <v>31</v>
      </c>
      <c r="N3503" s="37">
        <f t="shared" si="4"/>
        <v>10</v>
      </c>
      <c r="O3503" s="37" t="str">
        <f t="array" ref="O3503">IFERROR(XLOOKUP(K3503,'Tipo de carga'!B:B,'Tipo de carga'!C:C))</f>
        <v>Diesel</v>
      </c>
    </row>
    <row r="3504">
      <c r="A3504" s="36">
        <v>1907.0</v>
      </c>
      <c r="B3504" s="37" t="str">
        <f>IFERROR(VLOOKUP(A3504,'asig octubre'!$A$2:$C$442,3,0))</f>
        <v>PISA Gdl</v>
      </c>
      <c r="C3504" s="37" t="str">
        <f>IFERROR(VLOOKUP(A3504,'asig octubre'!$A$2:$B$442,2,0))</f>
        <v>EC-06</v>
      </c>
      <c r="D3504" s="38">
        <v>45596.90211805556</v>
      </c>
      <c r="E3504" s="36" t="s">
        <v>201</v>
      </c>
      <c r="F3504" s="37" t="str">
        <f t="array" ref="F3504">IFERROR(XLOOKUP(E3504,Operadores!A:A,Operadores!B:B))</f>
        <v>CARJOR</v>
      </c>
      <c r="G3504" s="36" t="s">
        <v>72</v>
      </c>
      <c r="H3504" s="39">
        <v>19.62274</v>
      </c>
      <c r="I3504" s="40">
        <v>106.0</v>
      </c>
      <c r="J3504" s="41">
        <f t="shared" si="5"/>
        <v>2080.01044</v>
      </c>
      <c r="K3504" s="37" t="str">
        <f t="array" ref="K3504">IFERROR(XLOOKUP(G3504,'Tipo de carga'!A:A,'Tipo de carga'!B:B))</f>
        <v>Autoabasto</v>
      </c>
      <c r="L3504" s="37">
        <f t="shared" si="2"/>
        <v>44</v>
      </c>
      <c r="M3504" s="37">
        <f t="shared" si="3"/>
        <v>31</v>
      </c>
      <c r="N3504" s="37">
        <f t="shared" si="4"/>
        <v>10</v>
      </c>
      <c r="O3504" s="37" t="str">
        <f t="array" ref="O3504">IFERROR(XLOOKUP(K3504,'Tipo de carga'!B:B,'Tipo de carga'!C:C))</f>
        <v>Diesel</v>
      </c>
    </row>
    <row r="3505">
      <c r="A3505" s="36">
        <v>1795.0</v>
      </c>
      <c r="B3505" s="37" t="str">
        <f>IFERROR(VLOOKUP(A3505,'asig octubre'!$A$2:$C$442,3,0))</f>
        <v>Pilgrims Tepo</v>
      </c>
      <c r="C3505" s="37" t="str">
        <f>IFERROR(VLOOKUP(A3505,'asig octubre'!$A$2:$B$442,2,0))</f>
        <v>EC-02</v>
      </c>
      <c r="D3505" s="38">
        <v>45596.889074074075</v>
      </c>
      <c r="E3505" s="36" t="s">
        <v>379</v>
      </c>
      <c r="F3505" s="37" t="str">
        <f t="array" ref="F3505">IFERROR(XLOOKUP(E3505,Operadores!A:A,Operadores!B:B))</f>
        <v>MEDAND</v>
      </c>
      <c r="G3505" s="36" t="s">
        <v>72</v>
      </c>
      <c r="H3505" s="39">
        <v>19.62274</v>
      </c>
      <c r="I3505" s="40">
        <v>334.0</v>
      </c>
      <c r="J3505" s="41">
        <f t="shared" si="5"/>
        <v>6553.99516</v>
      </c>
      <c r="K3505" s="37" t="str">
        <f t="array" ref="K3505">IFERROR(XLOOKUP(G3505,'Tipo de carga'!A:A,'Tipo de carga'!B:B))</f>
        <v>Autoabasto</v>
      </c>
      <c r="L3505" s="37">
        <f t="shared" si="2"/>
        <v>44</v>
      </c>
      <c r="M3505" s="37">
        <f t="shared" si="3"/>
        <v>31</v>
      </c>
      <c r="N3505" s="37">
        <f t="shared" si="4"/>
        <v>10</v>
      </c>
      <c r="O3505" s="37" t="str">
        <f t="array" ref="O3505">IFERROR(XLOOKUP(K3505,'Tipo de carga'!B:B,'Tipo de carga'!C:C))</f>
        <v>Diesel</v>
      </c>
    </row>
    <row r="3506">
      <c r="A3506" s="36">
        <v>2066.0</v>
      </c>
      <c r="B3506" s="37" t="str">
        <f>IFERROR(VLOOKUP(A3506,'asig octubre'!$A$2:$C$442,3,0))</f>
        <v>Available</v>
      </c>
      <c r="C3506" s="37" t="str">
        <f>IFERROR(VLOOKUP(A3506,'asig octubre'!$A$2:$B$442,2,0))</f>
        <v>TTE</v>
      </c>
      <c r="D3506" s="38">
        <v>45596.86943287037</v>
      </c>
      <c r="E3506" s="36" t="s">
        <v>559</v>
      </c>
      <c r="F3506" s="37" t="str">
        <f t="array" ref="F3506">IFERROR(XLOOKUP(E3506,Operadores!A:A,Operadores!B:B))</f>
        <v>ESCLU</v>
      </c>
      <c r="G3506" s="36" t="s">
        <v>72</v>
      </c>
      <c r="H3506" s="39">
        <v>19.62274</v>
      </c>
      <c r="I3506" s="40">
        <v>52.0</v>
      </c>
      <c r="J3506" s="41">
        <f t="shared" si="5"/>
        <v>1020.38248</v>
      </c>
      <c r="K3506" s="37" t="str">
        <f t="array" ref="K3506">IFERROR(XLOOKUP(G3506,'Tipo de carga'!A:A,'Tipo de carga'!B:B))</f>
        <v>Autoabasto</v>
      </c>
      <c r="L3506" s="37">
        <f t="shared" si="2"/>
        <v>44</v>
      </c>
      <c r="M3506" s="37">
        <f t="shared" si="3"/>
        <v>31</v>
      </c>
      <c r="N3506" s="37">
        <f t="shared" si="4"/>
        <v>10</v>
      </c>
      <c r="O3506" s="37" t="str">
        <f t="array" ref="O3506">IFERROR(XLOOKUP(K3506,'Tipo de carga'!B:B,'Tipo de carga'!C:C))</f>
        <v>Diesel</v>
      </c>
    </row>
    <row r="3507">
      <c r="A3507" s="36">
        <v>1982.0</v>
      </c>
      <c r="B3507" s="37" t="str">
        <f>IFERROR(VLOOKUP(A3507,'asig octubre'!$A$2:$C$442,3,0))</f>
        <v>MeLi asignado SD</v>
      </c>
      <c r="C3507" s="37" t="str">
        <f>IFERROR(VLOOKUP(A3507,'asig octubre'!$A$2:$B$442,2,0))</f>
        <v>EC-05</v>
      </c>
      <c r="D3507" s="38">
        <v>45596.85671296297</v>
      </c>
      <c r="E3507" s="36" t="s">
        <v>190</v>
      </c>
      <c r="F3507" s="37" t="str">
        <f t="array" ref="F3507">IFERROR(XLOOKUP(E3507,Operadores!A:A,Operadores!B:B))</f>
        <v>BUSJUA</v>
      </c>
      <c r="G3507" s="36" t="s">
        <v>72</v>
      </c>
      <c r="H3507" s="39">
        <v>19.62274</v>
      </c>
      <c r="I3507" s="40">
        <v>750.0</v>
      </c>
      <c r="J3507" s="41">
        <f t="shared" si="5"/>
        <v>14717.055</v>
      </c>
      <c r="K3507" s="37" t="str">
        <f t="array" ref="K3507">IFERROR(XLOOKUP(G3507,'Tipo de carga'!A:A,'Tipo de carga'!B:B))</f>
        <v>Autoabasto</v>
      </c>
      <c r="L3507" s="37">
        <f t="shared" si="2"/>
        <v>44</v>
      </c>
      <c r="M3507" s="37">
        <f t="shared" si="3"/>
        <v>31</v>
      </c>
      <c r="N3507" s="37">
        <f t="shared" si="4"/>
        <v>10</v>
      </c>
      <c r="O3507" s="37" t="str">
        <f t="array" ref="O3507">IFERROR(XLOOKUP(K3507,'Tipo de carga'!B:B,'Tipo de carga'!C:C))</f>
        <v>Diesel</v>
      </c>
    </row>
    <row r="3508">
      <c r="A3508" s="36">
        <v>2041.0</v>
      </c>
      <c r="B3508" s="37" t="str">
        <f>IFERROR(VLOOKUP(A3508,'asig octubre'!$A$2:$C$442,3,0))</f>
        <v>Available</v>
      </c>
      <c r="C3508" s="37" t="str">
        <f>IFERROR(VLOOKUP(A3508,'asig octubre'!$A$2:$B$442,2,0))</f>
        <v>TTE</v>
      </c>
      <c r="D3508" s="38">
        <v>45596.84133101852</v>
      </c>
      <c r="E3508" s="36" t="s">
        <v>442</v>
      </c>
      <c r="F3508" s="37" t="str">
        <f t="array" ref="F3508">IFERROR(XLOOKUP(E3508,Operadores!A:A,Operadores!B:B))</f>
        <v>CARMAUX</v>
      </c>
      <c r="G3508" s="36" t="s">
        <v>72</v>
      </c>
      <c r="H3508" s="39">
        <v>19.62274</v>
      </c>
      <c r="I3508" s="40">
        <v>402.0</v>
      </c>
      <c r="J3508" s="41">
        <f t="shared" si="5"/>
        <v>7888.34148</v>
      </c>
      <c r="K3508" s="37" t="str">
        <f t="array" ref="K3508">IFERROR(XLOOKUP(G3508,'Tipo de carga'!A:A,'Tipo de carga'!B:B))</f>
        <v>Autoabasto</v>
      </c>
      <c r="L3508" s="37">
        <f t="shared" si="2"/>
        <v>44</v>
      </c>
      <c r="M3508" s="37">
        <f t="shared" si="3"/>
        <v>31</v>
      </c>
      <c r="N3508" s="37">
        <f t="shared" si="4"/>
        <v>10</v>
      </c>
      <c r="O3508" s="37" t="str">
        <f t="array" ref="O3508">IFERROR(XLOOKUP(K3508,'Tipo de carga'!B:B,'Tipo de carga'!C:C))</f>
        <v>Diesel</v>
      </c>
    </row>
    <row r="3509">
      <c r="A3509" s="36">
        <v>1768.0</v>
      </c>
      <c r="B3509" s="37" t="str">
        <f>IFERROR(VLOOKUP(A3509,'asig octubre'!$A$2:$C$442,3,0))</f>
        <v>Peñafiel Tecamac</v>
      </c>
      <c r="C3509" s="37" t="str">
        <f>IFERROR(VLOOKUP(A3509,'asig octubre'!$A$2:$B$442,2,0))</f>
        <v>EC-02</v>
      </c>
      <c r="D3509" s="38">
        <v>45596.83284722222</v>
      </c>
      <c r="E3509" s="36" t="s">
        <v>517</v>
      </c>
      <c r="F3509" s="37" t="str">
        <f t="array" ref="F3509">IFERROR(XLOOKUP(E3509,Operadores!A:A,Operadores!B:B))</f>
        <v>APADAN</v>
      </c>
      <c r="G3509" s="36" t="s">
        <v>72</v>
      </c>
      <c r="H3509" s="39">
        <v>19.62274</v>
      </c>
      <c r="I3509" s="40">
        <v>208.0</v>
      </c>
      <c r="J3509" s="41">
        <f t="shared" si="5"/>
        <v>4081.52992</v>
      </c>
      <c r="K3509" s="37" t="str">
        <f t="array" ref="K3509">IFERROR(XLOOKUP(G3509,'Tipo de carga'!A:A,'Tipo de carga'!B:B))</f>
        <v>Autoabasto</v>
      </c>
      <c r="L3509" s="37">
        <f t="shared" si="2"/>
        <v>44</v>
      </c>
      <c r="M3509" s="37">
        <f t="shared" si="3"/>
        <v>31</v>
      </c>
      <c r="N3509" s="37">
        <f t="shared" si="4"/>
        <v>10</v>
      </c>
      <c r="O3509" s="37" t="str">
        <f t="array" ref="O3509">IFERROR(XLOOKUP(K3509,'Tipo de carga'!B:B,'Tipo de carga'!C:C))</f>
        <v>Diesel</v>
      </c>
    </row>
    <row r="3510">
      <c r="A3510" s="36">
        <v>2029.0</v>
      </c>
      <c r="B3510" s="37" t="str">
        <f>IFERROR(VLOOKUP(A3510,'asig octubre'!$A$2:$C$442,3,0))</f>
        <v>Available</v>
      </c>
      <c r="C3510" s="37" t="str">
        <f>IFERROR(VLOOKUP(A3510,'asig octubre'!$A$2:$B$442,2,0))</f>
        <v>TTE</v>
      </c>
      <c r="D3510" s="38">
        <v>45596.80997685185</v>
      </c>
      <c r="E3510" s="36" t="s">
        <v>300</v>
      </c>
      <c r="F3510" s="37" t="str">
        <f t="array" ref="F3510">IFERROR(XLOOKUP(E3510,Operadores!A:A,Operadores!B:B))</f>
        <v>QUIULI</v>
      </c>
      <c r="G3510" s="36" t="s">
        <v>72</v>
      </c>
      <c r="H3510" s="39">
        <v>19.62274</v>
      </c>
      <c r="I3510" s="40">
        <v>65.0</v>
      </c>
      <c r="J3510" s="41">
        <f t="shared" si="5"/>
        <v>1275.4781</v>
      </c>
      <c r="K3510" s="37" t="str">
        <f t="array" ref="K3510">IFERROR(XLOOKUP(G3510,'Tipo de carga'!A:A,'Tipo de carga'!B:B))</f>
        <v>Autoabasto</v>
      </c>
      <c r="L3510" s="37">
        <f t="shared" si="2"/>
        <v>44</v>
      </c>
      <c r="M3510" s="37">
        <f t="shared" si="3"/>
        <v>31</v>
      </c>
      <c r="N3510" s="37">
        <f t="shared" si="4"/>
        <v>10</v>
      </c>
      <c r="O3510" s="37" t="str">
        <f t="array" ref="O3510">IFERROR(XLOOKUP(K3510,'Tipo de carga'!B:B,'Tipo de carga'!C:C))</f>
        <v>Diesel</v>
      </c>
    </row>
    <row r="3511">
      <c r="A3511" s="36">
        <v>1965.0</v>
      </c>
      <c r="B3511" s="37" t="str">
        <f>IFERROR(VLOOKUP(A3511,'asig octubre'!$A$2:$C$442,3,0))</f>
        <v>Circuitos</v>
      </c>
      <c r="C3511" s="37" t="str">
        <f>IFERROR(VLOOKUP(A3511,'asig octubre'!$A$2:$B$442,2,0))</f>
        <v>EC-03</v>
      </c>
      <c r="D3511" s="38">
        <v>45596.80159722222</v>
      </c>
      <c r="E3511" s="36" t="s">
        <v>181</v>
      </c>
      <c r="F3511" s="37" t="str">
        <f t="array" ref="F3511">IFERROR(XLOOKUP(E3511,Operadores!A:A,Operadores!B:B))</f>
        <v>BREISR</v>
      </c>
      <c r="G3511" s="36" t="s">
        <v>72</v>
      </c>
      <c r="H3511" s="39">
        <v>19.62274</v>
      </c>
      <c r="I3511" s="40">
        <v>412.0</v>
      </c>
      <c r="J3511" s="41">
        <f t="shared" si="5"/>
        <v>8084.56888</v>
      </c>
      <c r="K3511" s="37" t="str">
        <f t="array" ref="K3511">IFERROR(XLOOKUP(G3511,'Tipo de carga'!A:A,'Tipo de carga'!B:B))</f>
        <v>Autoabasto</v>
      </c>
      <c r="L3511" s="37">
        <f t="shared" si="2"/>
        <v>44</v>
      </c>
      <c r="M3511" s="37">
        <f t="shared" si="3"/>
        <v>31</v>
      </c>
      <c r="N3511" s="37">
        <f t="shared" si="4"/>
        <v>10</v>
      </c>
      <c r="O3511" s="37" t="str">
        <f t="array" ref="O3511">IFERROR(XLOOKUP(K3511,'Tipo de carga'!B:B,'Tipo de carga'!C:C))</f>
        <v>Diesel</v>
      </c>
    </row>
    <row r="3512">
      <c r="A3512" s="36">
        <v>1944.0</v>
      </c>
      <c r="B3512" s="37" t="str">
        <f>IFERROR(VLOOKUP(A3512,'asig octubre'!$A$2:$C$442,3,0))</f>
        <v>MeLi asignado SD</v>
      </c>
      <c r="C3512" s="37" t="str">
        <f>IFERROR(VLOOKUP(A3512,'asig octubre'!$A$2:$B$442,2,0))</f>
        <v>EC-05</v>
      </c>
      <c r="D3512" s="38">
        <v>45596.788773148146</v>
      </c>
      <c r="E3512" s="36" t="s">
        <v>221</v>
      </c>
      <c r="F3512" s="37" t="str">
        <f t="array" ref="F3512">IFERROR(XLOOKUP(E3512,Operadores!A:A,Operadores!B:B))</f>
        <v>ORTARM</v>
      </c>
      <c r="G3512" s="36" t="s">
        <v>72</v>
      </c>
      <c r="H3512" s="39">
        <v>19.62274</v>
      </c>
      <c r="I3512" s="40">
        <v>568.0</v>
      </c>
      <c r="J3512" s="41">
        <f t="shared" si="5"/>
        <v>11145.71632</v>
      </c>
      <c r="K3512" s="37" t="str">
        <f t="array" ref="K3512">IFERROR(XLOOKUP(G3512,'Tipo de carga'!A:A,'Tipo de carga'!B:B))</f>
        <v>Autoabasto</v>
      </c>
      <c r="L3512" s="37">
        <f t="shared" si="2"/>
        <v>44</v>
      </c>
      <c r="M3512" s="37">
        <f t="shared" si="3"/>
        <v>31</v>
      </c>
      <c r="N3512" s="37">
        <f t="shared" si="4"/>
        <v>10</v>
      </c>
      <c r="O3512" s="37" t="str">
        <f t="array" ref="O3512">IFERROR(XLOOKUP(K3512,'Tipo de carga'!B:B,'Tipo de carga'!C:C))</f>
        <v>Diesel</v>
      </c>
    </row>
    <row r="3513">
      <c r="A3513" s="36">
        <v>2023.0</v>
      </c>
      <c r="B3513" s="37" t="str">
        <f>IFERROR(VLOOKUP(A3513,'asig octubre'!$A$2:$C$442,3,0))</f>
        <v>MeLi Asignado TD</v>
      </c>
      <c r="C3513" s="37" t="str">
        <f>IFERROR(VLOOKUP(A3513,'asig octubre'!$A$2:$B$442,2,0))</f>
        <v>EC-05</v>
      </c>
      <c r="D3513" s="38">
        <v>45596.776770833334</v>
      </c>
      <c r="E3513" s="36" t="s">
        <v>327</v>
      </c>
      <c r="F3513" s="37" t="str">
        <f t="array" ref="F3513">IFERROR(XLOOKUP(E3513,Operadores!A:A,Operadores!B:B))</f>
        <v>ESCSAU</v>
      </c>
      <c r="G3513" s="36" t="s">
        <v>72</v>
      </c>
      <c r="H3513" s="39">
        <v>19.62274</v>
      </c>
      <c r="I3513" s="40">
        <v>632.0</v>
      </c>
      <c r="J3513" s="41">
        <f t="shared" si="5"/>
        <v>12401.57168</v>
      </c>
      <c r="K3513" s="37" t="str">
        <f t="array" ref="K3513">IFERROR(XLOOKUP(G3513,'Tipo de carga'!A:A,'Tipo de carga'!B:B))</f>
        <v>Autoabasto</v>
      </c>
      <c r="L3513" s="37">
        <f t="shared" si="2"/>
        <v>44</v>
      </c>
      <c r="M3513" s="37">
        <f t="shared" si="3"/>
        <v>31</v>
      </c>
      <c r="N3513" s="37">
        <f t="shared" si="4"/>
        <v>10</v>
      </c>
      <c r="O3513" s="37" t="str">
        <f t="array" ref="O3513">IFERROR(XLOOKUP(K3513,'Tipo de carga'!B:B,'Tipo de carga'!C:C))</f>
        <v>Diesel</v>
      </c>
    </row>
    <row r="3514">
      <c r="A3514" s="36">
        <v>2021.0</v>
      </c>
      <c r="B3514" s="37" t="str">
        <f>IFERROR(VLOOKUP(A3514,'asig octubre'!$A$2:$C$442,3,0))</f>
        <v>Available</v>
      </c>
      <c r="C3514" s="37" t="str">
        <f>IFERROR(VLOOKUP(A3514,'asig octubre'!$A$2:$B$442,2,0))</f>
        <v>TTE</v>
      </c>
      <c r="D3514" s="38">
        <v>45596.75989583333</v>
      </c>
      <c r="E3514" s="36" t="s">
        <v>320</v>
      </c>
      <c r="F3514" s="37" t="str">
        <f t="array" ref="F3514">IFERROR(XLOOKUP(E3514,Operadores!A:A,Operadores!B:B))</f>
        <v>GUTIRV</v>
      </c>
      <c r="G3514" s="36" t="s">
        <v>72</v>
      </c>
      <c r="H3514" s="39">
        <v>19.62274</v>
      </c>
      <c r="I3514" s="40">
        <v>300.0</v>
      </c>
      <c r="J3514" s="41">
        <f t="shared" si="5"/>
        <v>5886.822</v>
      </c>
      <c r="K3514" s="37" t="str">
        <f t="array" ref="K3514">IFERROR(XLOOKUP(G3514,'Tipo de carga'!A:A,'Tipo de carga'!B:B))</f>
        <v>Autoabasto</v>
      </c>
      <c r="L3514" s="37">
        <f t="shared" si="2"/>
        <v>44</v>
      </c>
      <c r="M3514" s="37">
        <f t="shared" si="3"/>
        <v>31</v>
      </c>
      <c r="N3514" s="37">
        <f t="shared" si="4"/>
        <v>10</v>
      </c>
      <c r="O3514" s="37" t="str">
        <f t="array" ref="O3514">IFERROR(XLOOKUP(K3514,'Tipo de carga'!B:B,'Tipo de carga'!C:C))</f>
        <v>Diesel</v>
      </c>
    </row>
    <row r="3515">
      <c r="A3515" s="36">
        <v>1695.0</v>
      </c>
      <c r="B3515" s="37" t="str">
        <f>IFERROR(VLOOKUP(A3515,'asig octubre'!$A$2:$C$442,3,0))</f>
        <v>Pilgrims Tepo</v>
      </c>
      <c r="C3515" s="37" t="str">
        <f>IFERROR(VLOOKUP(A3515,'asig octubre'!$A$2:$B$442,2,0))</f>
        <v>EC-02</v>
      </c>
      <c r="D3515" s="38">
        <v>45596.7508912037</v>
      </c>
      <c r="E3515" s="36" t="s">
        <v>478</v>
      </c>
      <c r="F3515" s="37" t="str">
        <f t="array" ref="F3515">IFERROR(XLOOKUP(E3515,Operadores!A:A,Operadores!B:B))</f>
        <v>CHAJUA01</v>
      </c>
      <c r="G3515" s="36" t="s">
        <v>72</v>
      </c>
      <c r="H3515" s="39">
        <v>19.62274</v>
      </c>
      <c r="I3515" s="40">
        <v>190.0</v>
      </c>
      <c r="J3515" s="41">
        <f t="shared" si="5"/>
        <v>3728.3206</v>
      </c>
      <c r="K3515" s="37" t="str">
        <f t="array" ref="K3515">IFERROR(XLOOKUP(G3515,'Tipo de carga'!A:A,'Tipo de carga'!B:B))</f>
        <v>Autoabasto</v>
      </c>
      <c r="L3515" s="37">
        <f t="shared" si="2"/>
        <v>44</v>
      </c>
      <c r="M3515" s="37">
        <f t="shared" si="3"/>
        <v>31</v>
      </c>
      <c r="N3515" s="37">
        <f t="shared" si="4"/>
        <v>10</v>
      </c>
      <c r="O3515" s="37" t="str">
        <f t="array" ref="O3515">IFERROR(XLOOKUP(K3515,'Tipo de carga'!B:B,'Tipo de carga'!C:C))</f>
        <v>Diesel</v>
      </c>
    </row>
    <row r="3516">
      <c r="A3516" s="36">
        <v>1838.0</v>
      </c>
      <c r="B3516" s="37" t="str">
        <f>IFERROR(VLOOKUP(A3516,'asig octubre'!$A$2:$C$442,3,0))</f>
        <v>Liverpool Local</v>
      </c>
      <c r="C3516" s="37" t="str">
        <f>IFERROR(VLOOKUP(A3516,'asig octubre'!$A$2:$B$442,2,0))</f>
        <v>EC-01</v>
      </c>
      <c r="D3516" s="38">
        <v>45596.74267361111</v>
      </c>
      <c r="E3516" s="36" t="s">
        <v>467</v>
      </c>
      <c r="F3516" s="37" t="str">
        <f t="array" ref="F3516">IFERROR(XLOOKUP(E3516,Operadores!A:A,Operadores!B:B))</f>
        <v>SILAL</v>
      </c>
      <c r="G3516" s="36" t="s">
        <v>72</v>
      </c>
      <c r="H3516" s="39">
        <v>19.62274</v>
      </c>
      <c r="I3516" s="40">
        <v>555.0</v>
      </c>
      <c r="J3516" s="41">
        <f t="shared" si="5"/>
        <v>10890.6207</v>
      </c>
      <c r="K3516" s="37" t="str">
        <f t="array" ref="K3516">IFERROR(XLOOKUP(G3516,'Tipo de carga'!A:A,'Tipo de carga'!B:B))</f>
        <v>Autoabasto</v>
      </c>
      <c r="L3516" s="37">
        <f t="shared" si="2"/>
        <v>44</v>
      </c>
      <c r="M3516" s="37">
        <f t="shared" si="3"/>
        <v>31</v>
      </c>
      <c r="N3516" s="37">
        <f t="shared" si="4"/>
        <v>10</v>
      </c>
      <c r="O3516" s="37" t="str">
        <f t="array" ref="O3516">IFERROR(XLOOKUP(K3516,'Tipo de carga'!B:B,'Tipo de carga'!C:C))</f>
        <v>Diesel</v>
      </c>
    </row>
    <row r="3517">
      <c r="A3517" s="36">
        <v>1689.0</v>
      </c>
      <c r="B3517" s="37" t="str">
        <f>IFERROR(VLOOKUP(A3517,'asig octubre'!$A$2:$C$442,3,0))</f>
        <v>Pilgrims Tepo</v>
      </c>
      <c r="C3517" s="37" t="str">
        <f>IFERROR(VLOOKUP(A3517,'asig octubre'!$A$2:$B$442,2,0))</f>
        <v>EC-02</v>
      </c>
      <c r="D3517" s="38">
        <v>45596.733611111114</v>
      </c>
      <c r="E3517" s="36" t="s">
        <v>326</v>
      </c>
      <c r="F3517" s="37" t="str">
        <f t="array" ref="F3517">IFERROR(XLOOKUP(E3517,Operadores!A:A,Operadores!B:B))</f>
        <v>SANJOR</v>
      </c>
      <c r="G3517" s="36" t="s">
        <v>72</v>
      </c>
      <c r="H3517" s="39">
        <v>19.62274</v>
      </c>
      <c r="I3517" s="40">
        <v>271.0</v>
      </c>
      <c r="J3517" s="41">
        <f t="shared" si="5"/>
        <v>5317.76254</v>
      </c>
      <c r="K3517" s="37" t="str">
        <f t="array" ref="K3517">IFERROR(XLOOKUP(G3517,'Tipo de carga'!A:A,'Tipo de carga'!B:B))</f>
        <v>Autoabasto</v>
      </c>
      <c r="L3517" s="37">
        <f t="shared" si="2"/>
        <v>44</v>
      </c>
      <c r="M3517" s="37">
        <f t="shared" si="3"/>
        <v>31</v>
      </c>
      <c r="N3517" s="37">
        <f t="shared" si="4"/>
        <v>10</v>
      </c>
      <c r="O3517" s="37" t="str">
        <f t="array" ref="O3517">IFERROR(XLOOKUP(K3517,'Tipo de carga'!B:B,'Tipo de carga'!C:C))</f>
        <v>Diesel</v>
      </c>
    </row>
    <row r="3518">
      <c r="A3518" s="36">
        <v>1754.0</v>
      </c>
      <c r="B3518" s="37" t="str">
        <f>IFERROR(VLOOKUP(A3518,'asig octubre'!$A$2:$C$442,3,0))</f>
        <v>Pilgrims Tepo</v>
      </c>
      <c r="C3518" s="37" t="str">
        <f>IFERROR(VLOOKUP(A3518,'asig octubre'!$A$2:$B$442,2,0))</f>
        <v>EC-02</v>
      </c>
      <c r="D3518" s="38">
        <v>45596.72646990741</v>
      </c>
      <c r="E3518" s="36" t="s">
        <v>384</v>
      </c>
      <c r="F3518" s="37" t="str">
        <f t="array" ref="F3518">IFERROR(XLOOKUP(E3518,Operadores!A:A,Operadores!B:B))</f>
        <v>LEOJOS</v>
      </c>
      <c r="G3518" s="36" t="s">
        <v>72</v>
      </c>
      <c r="H3518" s="39">
        <v>19.62274</v>
      </c>
      <c r="I3518" s="40">
        <v>80.0</v>
      </c>
      <c r="J3518" s="41">
        <f t="shared" si="5"/>
        <v>1569.8192</v>
      </c>
      <c r="K3518" s="37" t="str">
        <f t="array" ref="K3518">IFERROR(XLOOKUP(G3518,'Tipo de carga'!A:A,'Tipo de carga'!B:B))</f>
        <v>Autoabasto</v>
      </c>
      <c r="L3518" s="37">
        <f t="shared" si="2"/>
        <v>44</v>
      </c>
      <c r="M3518" s="37">
        <f t="shared" si="3"/>
        <v>31</v>
      </c>
      <c r="N3518" s="37">
        <f t="shared" si="4"/>
        <v>10</v>
      </c>
      <c r="O3518" s="37" t="str">
        <f t="array" ref="O3518">IFERROR(XLOOKUP(K3518,'Tipo de carga'!B:B,'Tipo de carga'!C:C))</f>
        <v>Diesel</v>
      </c>
    </row>
    <row r="3519">
      <c r="A3519" s="36">
        <v>1880.0</v>
      </c>
      <c r="B3519" s="37" t="str">
        <f>IFERROR(VLOOKUP(A3519,'asig octubre'!$A$2:$C$442,3,0))</f>
        <v>Circuitos</v>
      </c>
      <c r="C3519" s="37" t="str">
        <f>IFERROR(VLOOKUP(A3519,'asig octubre'!$A$2:$B$442,2,0))</f>
        <v>EC-03</v>
      </c>
      <c r="D3519" s="38">
        <v>45596.71960648148</v>
      </c>
      <c r="E3519" s="36" t="s">
        <v>248</v>
      </c>
      <c r="F3519" s="37" t="str">
        <f t="array" ref="F3519">IFERROR(XLOOKUP(E3519,Operadores!A:A,Operadores!B:B))</f>
        <v>CRULE</v>
      </c>
      <c r="G3519" s="36" t="s">
        <v>72</v>
      </c>
      <c r="H3519" s="39">
        <v>19.62274</v>
      </c>
      <c r="I3519" s="40">
        <v>225.0</v>
      </c>
      <c r="J3519" s="41">
        <f t="shared" si="5"/>
        <v>4415.1165</v>
      </c>
      <c r="K3519" s="37" t="str">
        <f t="array" ref="K3519">IFERROR(XLOOKUP(G3519,'Tipo de carga'!A:A,'Tipo de carga'!B:B))</f>
        <v>Autoabasto</v>
      </c>
      <c r="L3519" s="37">
        <f t="shared" si="2"/>
        <v>44</v>
      </c>
      <c r="M3519" s="37">
        <f t="shared" si="3"/>
        <v>31</v>
      </c>
      <c r="N3519" s="37">
        <f t="shared" si="4"/>
        <v>10</v>
      </c>
      <c r="O3519" s="37" t="str">
        <f t="array" ref="O3519">IFERROR(XLOOKUP(K3519,'Tipo de carga'!B:B,'Tipo de carga'!C:C))</f>
        <v>Diesel</v>
      </c>
    </row>
    <row r="3520">
      <c r="A3520" s="36">
        <v>1688.0</v>
      </c>
      <c r="B3520" s="37" t="str">
        <f>IFERROR(VLOOKUP(A3520,'asig octubre'!$A$2:$C$442,3,0))</f>
        <v>Pilgrims Tepo</v>
      </c>
      <c r="C3520" s="37" t="str">
        <f>IFERROR(VLOOKUP(A3520,'asig octubre'!$A$2:$B$442,2,0))</f>
        <v>EC-02</v>
      </c>
      <c r="D3520" s="38">
        <v>45596.67586805556</v>
      </c>
      <c r="E3520" s="36" t="s">
        <v>428</v>
      </c>
      <c r="F3520" s="37" t="str">
        <f t="array" ref="F3520">IFERROR(XLOOKUP(E3520,Operadores!A:A,Operadores!B:B))</f>
        <v>MARADO</v>
      </c>
      <c r="G3520" s="36" t="s">
        <v>72</v>
      </c>
      <c r="H3520" s="39">
        <v>19.6227400000001</v>
      </c>
      <c r="I3520" s="40">
        <v>208.0</v>
      </c>
      <c r="J3520" s="41">
        <f t="shared" si="5"/>
        <v>4081.52992</v>
      </c>
      <c r="K3520" s="37" t="str">
        <f t="array" ref="K3520">IFERROR(XLOOKUP(G3520,'Tipo de carga'!A:A,'Tipo de carga'!B:B))</f>
        <v>Autoabasto</v>
      </c>
      <c r="L3520" s="37">
        <f t="shared" si="2"/>
        <v>44</v>
      </c>
      <c r="M3520" s="37">
        <f t="shared" si="3"/>
        <v>31</v>
      </c>
      <c r="N3520" s="37">
        <f t="shared" si="4"/>
        <v>10</v>
      </c>
      <c r="O3520" s="37" t="str">
        <f t="array" ref="O3520">IFERROR(XLOOKUP(K3520,'Tipo de carga'!B:B,'Tipo de carga'!C:C))</f>
        <v>Diesel</v>
      </c>
    </row>
    <row r="3521">
      <c r="A3521" s="36">
        <v>1861.0</v>
      </c>
      <c r="B3521" s="37" t="str">
        <f>IFERROR(VLOOKUP(A3521,'asig octubre'!$A$2:$C$442,3,0))</f>
        <v>Pilgrims Tepo</v>
      </c>
      <c r="C3521" s="37" t="str">
        <f>IFERROR(VLOOKUP(A3521,'asig octubre'!$A$2:$B$442,2,0))</f>
        <v>EC-02</v>
      </c>
      <c r="D3521" s="38">
        <v>45596.6662037037</v>
      </c>
      <c r="E3521" s="36" t="s">
        <v>330</v>
      </c>
      <c r="F3521" s="37" t="str">
        <f t="array" ref="F3521">IFERROR(XLOOKUP(E3521,Operadores!A:A,Operadores!B:B))</f>
        <v>JIMJOR</v>
      </c>
      <c r="G3521" s="36" t="s">
        <v>72</v>
      </c>
      <c r="H3521" s="39">
        <v>19.6227400000001</v>
      </c>
      <c r="I3521" s="40">
        <v>178.0</v>
      </c>
      <c r="J3521" s="41">
        <f t="shared" si="5"/>
        <v>3492.84772</v>
      </c>
      <c r="K3521" s="37" t="str">
        <f t="array" ref="K3521">IFERROR(XLOOKUP(G3521,'Tipo de carga'!A:A,'Tipo de carga'!B:B))</f>
        <v>Autoabasto</v>
      </c>
      <c r="L3521" s="37">
        <f t="shared" si="2"/>
        <v>44</v>
      </c>
      <c r="M3521" s="37">
        <f t="shared" si="3"/>
        <v>31</v>
      </c>
      <c r="N3521" s="37">
        <f t="shared" si="4"/>
        <v>10</v>
      </c>
      <c r="O3521" s="37" t="str">
        <f t="array" ref="O3521">IFERROR(XLOOKUP(K3521,'Tipo de carga'!B:B,'Tipo de carga'!C:C))</f>
        <v>Diesel</v>
      </c>
    </row>
    <row r="3522">
      <c r="A3522" s="36">
        <v>1693.0</v>
      </c>
      <c r="B3522" s="37" t="str">
        <f>IFERROR(VLOOKUP(A3522,'asig octubre'!$A$2:$C$442,3,0))</f>
        <v>Liverpool Local</v>
      </c>
      <c r="C3522" s="37" t="str">
        <f>IFERROR(VLOOKUP(A3522,'asig octubre'!$A$2:$B$442,2,0))</f>
        <v>EC-01</v>
      </c>
      <c r="D3522" s="38">
        <v>45596.64958333333</v>
      </c>
      <c r="E3522" s="36" t="s">
        <v>524</v>
      </c>
      <c r="F3522" s="37" t="str">
        <f t="array" ref="F3522">IFERROR(XLOOKUP(E3522,Operadores!A:A,Operadores!B:B))</f>
        <v>ORDIGN01</v>
      </c>
      <c r="G3522" s="36" t="s">
        <v>72</v>
      </c>
      <c r="H3522" s="39">
        <v>19.6227400000001</v>
      </c>
      <c r="I3522" s="40">
        <v>96.0</v>
      </c>
      <c r="J3522" s="41">
        <f t="shared" si="5"/>
        <v>1883.78304</v>
      </c>
      <c r="K3522" s="37" t="str">
        <f t="array" ref="K3522">IFERROR(XLOOKUP(G3522,'Tipo de carga'!A:A,'Tipo de carga'!B:B))</f>
        <v>Autoabasto</v>
      </c>
      <c r="L3522" s="37">
        <f t="shared" si="2"/>
        <v>44</v>
      </c>
      <c r="M3522" s="37">
        <f t="shared" si="3"/>
        <v>31</v>
      </c>
      <c r="N3522" s="37">
        <f t="shared" si="4"/>
        <v>10</v>
      </c>
      <c r="O3522" s="37" t="str">
        <f t="array" ref="O3522">IFERROR(XLOOKUP(K3522,'Tipo de carga'!B:B,'Tipo de carga'!C:C))</f>
        <v>Diesel</v>
      </c>
    </row>
    <row r="3523">
      <c r="A3523" s="36">
        <v>1986.0</v>
      </c>
      <c r="B3523" s="37" t="str">
        <f>IFERROR(VLOOKUP(A3523,'asig octubre'!$A$2:$C$442,3,0))</f>
        <v>MeLi asignado SD</v>
      </c>
      <c r="C3523" s="37" t="str">
        <f>IFERROR(VLOOKUP(A3523,'asig octubre'!$A$2:$B$442,2,0))</f>
        <v>EC-05</v>
      </c>
      <c r="D3523" s="38">
        <v>45596.62868055556</v>
      </c>
      <c r="E3523" s="36" t="s">
        <v>168</v>
      </c>
      <c r="F3523" s="37" t="str">
        <f t="array" ref="F3523">IFERROR(XLOOKUP(E3523,Operadores!A:A,Operadores!B:B))</f>
        <v>GARLUI</v>
      </c>
      <c r="G3523" s="36" t="s">
        <v>72</v>
      </c>
      <c r="H3523" s="39">
        <v>19.6227400000001</v>
      </c>
      <c r="I3523" s="40">
        <v>139.0</v>
      </c>
      <c r="J3523" s="41">
        <f t="shared" si="5"/>
        <v>2727.56086</v>
      </c>
      <c r="K3523" s="37" t="str">
        <f t="array" ref="K3523">IFERROR(XLOOKUP(G3523,'Tipo de carga'!A:A,'Tipo de carga'!B:B))</f>
        <v>Autoabasto</v>
      </c>
      <c r="L3523" s="37">
        <f t="shared" si="2"/>
        <v>44</v>
      </c>
      <c r="M3523" s="37">
        <f t="shared" si="3"/>
        <v>31</v>
      </c>
      <c r="N3523" s="37">
        <f t="shared" si="4"/>
        <v>10</v>
      </c>
      <c r="O3523" s="37" t="str">
        <f t="array" ref="O3523">IFERROR(XLOOKUP(K3523,'Tipo de carga'!B:B,'Tipo de carga'!C:C))</f>
        <v>Diesel</v>
      </c>
    </row>
    <row r="3524">
      <c r="A3524" s="36">
        <v>1949.0</v>
      </c>
      <c r="B3524" s="37" t="str">
        <f>IFERROR(VLOOKUP(A3524,'asig octubre'!$A$2:$C$442,3,0))</f>
        <v>MeLi asignado SD</v>
      </c>
      <c r="C3524" s="37" t="str">
        <f>IFERROR(VLOOKUP(A3524,'asig octubre'!$A$2:$B$442,2,0))</f>
        <v>EC-05</v>
      </c>
      <c r="D3524" s="38">
        <v>45596.61074074074</v>
      </c>
      <c r="E3524" s="36" t="s">
        <v>170</v>
      </c>
      <c r="F3524" s="37" t="str">
        <f t="array" ref="F3524">IFERROR(XLOOKUP(E3524,Operadores!A:A,Operadores!B:B))</f>
        <v>MIRISR</v>
      </c>
      <c r="G3524" s="36" t="s">
        <v>72</v>
      </c>
      <c r="H3524" s="39">
        <v>19.6227400000001</v>
      </c>
      <c r="I3524" s="40">
        <v>347.0</v>
      </c>
      <c r="J3524" s="41">
        <f t="shared" si="5"/>
        <v>6809.09078</v>
      </c>
      <c r="K3524" s="37" t="str">
        <f t="array" ref="K3524">IFERROR(XLOOKUP(G3524,'Tipo de carga'!A:A,'Tipo de carga'!B:B))</f>
        <v>Autoabasto</v>
      </c>
      <c r="L3524" s="37">
        <f t="shared" si="2"/>
        <v>44</v>
      </c>
      <c r="M3524" s="37">
        <f t="shared" si="3"/>
        <v>31</v>
      </c>
      <c r="N3524" s="37">
        <f t="shared" si="4"/>
        <v>10</v>
      </c>
      <c r="O3524" s="37" t="str">
        <f t="array" ref="O3524">IFERROR(XLOOKUP(K3524,'Tipo de carga'!B:B,'Tipo de carga'!C:C))</f>
        <v>Diesel</v>
      </c>
    </row>
    <row r="3525">
      <c r="A3525" s="36">
        <v>2027.0</v>
      </c>
      <c r="B3525" s="37" t="str">
        <f>IFERROR(VLOOKUP(A3525,'asig octubre'!$A$2:$C$442,3,0))</f>
        <v>Available</v>
      </c>
      <c r="C3525" s="37" t="str">
        <f>IFERROR(VLOOKUP(A3525,'asig octubre'!$A$2:$B$442,2,0))</f>
        <v>TTE</v>
      </c>
      <c r="D3525" s="38">
        <v>45596.585694444446</v>
      </c>
      <c r="E3525" s="36" t="s">
        <v>223</v>
      </c>
      <c r="F3525" s="37" t="str">
        <f t="array" ref="F3525">IFERROR(XLOOKUP(E3525,Operadores!A:A,Operadores!B:B))</f>
        <v>GARMAR02</v>
      </c>
      <c r="G3525" s="36" t="s">
        <v>72</v>
      </c>
      <c r="H3525" s="39">
        <v>19.6227400000001</v>
      </c>
      <c r="I3525" s="40">
        <v>328.0</v>
      </c>
      <c r="J3525" s="41">
        <f t="shared" si="5"/>
        <v>6436.25872</v>
      </c>
      <c r="K3525" s="37" t="str">
        <f t="array" ref="K3525">IFERROR(XLOOKUP(G3525,'Tipo de carga'!A:A,'Tipo de carga'!B:B))</f>
        <v>Autoabasto</v>
      </c>
      <c r="L3525" s="37">
        <f t="shared" si="2"/>
        <v>44</v>
      </c>
      <c r="M3525" s="37">
        <f t="shared" si="3"/>
        <v>31</v>
      </c>
      <c r="N3525" s="37">
        <f t="shared" si="4"/>
        <v>10</v>
      </c>
      <c r="O3525" s="37" t="str">
        <f t="array" ref="O3525">IFERROR(XLOOKUP(K3525,'Tipo de carga'!B:B,'Tipo de carga'!C:C))</f>
        <v>Diesel</v>
      </c>
    </row>
    <row r="3526">
      <c r="A3526" s="36">
        <v>2004.0</v>
      </c>
      <c r="B3526" s="37" t="str">
        <f>IFERROR(VLOOKUP(A3526,'asig octubre'!$A$2:$C$442,3,0))</f>
        <v>MeLi asignado SD</v>
      </c>
      <c r="C3526" s="37" t="str">
        <f>IFERROR(VLOOKUP(A3526,'asig octubre'!$A$2:$B$442,2,0))</f>
        <v>EC-05</v>
      </c>
      <c r="D3526" s="38">
        <v>45596.577199074076</v>
      </c>
      <c r="E3526" s="36" t="s">
        <v>175</v>
      </c>
      <c r="F3526" s="37" t="str">
        <f t="array" ref="F3526">IFERROR(XLOOKUP(E3526,Operadores!A:A,Operadores!B:B))</f>
        <v>PERRIC</v>
      </c>
      <c r="G3526" s="36" t="s">
        <v>72</v>
      </c>
      <c r="H3526" s="39">
        <v>19.6227400000001</v>
      </c>
      <c r="I3526" s="40">
        <v>220.0</v>
      </c>
      <c r="J3526" s="41">
        <f t="shared" si="5"/>
        <v>4317.0028</v>
      </c>
      <c r="K3526" s="37" t="str">
        <f t="array" ref="K3526">IFERROR(XLOOKUP(G3526,'Tipo de carga'!A:A,'Tipo de carga'!B:B))</f>
        <v>Autoabasto</v>
      </c>
      <c r="L3526" s="37">
        <f t="shared" si="2"/>
        <v>44</v>
      </c>
      <c r="M3526" s="37">
        <f t="shared" si="3"/>
        <v>31</v>
      </c>
      <c r="N3526" s="37">
        <f t="shared" si="4"/>
        <v>10</v>
      </c>
      <c r="O3526" s="37" t="str">
        <f t="array" ref="O3526">IFERROR(XLOOKUP(K3526,'Tipo de carga'!B:B,'Tipo de carga'!C:C))</f>
        <v>Diesel</v>
      </c>
    </row>
    <row r="3527">
      <c r="A3527" s="36">
        <v>1849.0</v>
      </c>
      <c r="B3527" s="37" t="str">
        <f>IFERROR(VLOOKUP(A3527,'asig octubre'!$A$2:$C$442,3,0))</f>
        <v>Circuitos</v>
      </c>
      <c r="C3527" s="37" t="str">
        <f>IFERROR(VLOOKUP(A3527,'asig octubre'!$A$2:$B$442,2,0))</f>
        <v>EC-03</v>
      </c>
      <c r="D3527" s="38">
        <v>45596.568460648145</v>
      </c>
      <c r="E3527" s="36" t="s">
        <v>528</v>
      </c>
      <c r="F3527" s="37" t="str">
        <f t="array" ref="F3527">IFERROR(XLOOKUP(E3527,Operadores!A:A,Operadores!B:B))</f>
        <v>GOMJOV</v>
      </c>
      <c r="G3527" s="36" t="s">
        <v>72</v>
      </c>
      <c r="H3527" s="39">
        <v>19.6227400000001</v>
      </c>
      <c r="I3527" s="40">
        <v>800.0</v>
      </c>
      <c r="J3527" s="41">
        <f t="shared" si="5"/>
        <v>15698.192</v>
      </c>
      <c r="K3527" s="37" t="str">
        <f t="array" ref="K3527">IFERROR(XLOOKUP(G3527,'Tipo de carga'!A:A,'Tipo de carga'!B:B))</f>
        <v>Autoabasto</v>
      </c>
      <c r="L3527" s="37">
        <f t="shared" si="2"/>
        <v>44</v>
      </c>
      <c r="M3527" s="37">
        <f t="shared" si="3"/>
        <v>31</v>
      </c>
      <c r="N3527" s="37">
        <f t="shared" si="4"/>
        <v>10</v>
      </c>
      <c r="O3527" s="37" t="str">
        <f t="array" ref="O3527">IFERROR(XLOOKUP(K3527,'Tipo de carga'!B:B,'Tipo de carga'!C:C))</f>
        <v>Diesel</v>
      </c>
    </row>
    <row r="3528">
      <c r="A3528" s="36">
        <v>1854.0</v>
      </c>
      <c r="B3528" s="37" t="str">
        <f>IFERROR(VLOOKUP(A3528,'asig octubre'!$A$2:$C$442,3,0))</f>
        <v>Circuitos</v>
      </c>
      <c r="C3528" s="37" t="str">
        <f>IFERROR(VLOOKUP(A3528,'asig octubre'!$A$2:$B$442,2,0))</f>
        <v>EC-03</v>
      </c>
      <c r="D3528" s="38">
        <v>45596.551041666666</v>
      </c>
      <c r="E3528" s="36" t="s">
        <v>409</v>
      </c>
      <c r="F3528" s="37" t="str">
        <f t="array" ref="F3528">IFERROR(XLOOKUP(E3528,Operadores!A:A,Operadores!B:B))</f>
        <v>SANJUL</v>
      </c>
      <c r="G3528" s="36" t="s">
        <v>72</v>
      </c>
      <c r="H3528" s="39">
        <v>19.6227400000001</v>
      </c>
      <c r="I3528" s="40">
        <v>581.0</v>
      </c>
      <c r="J3528" s="41">
        <f t="shared" si="5"/>
        <v>11400.81194</v>
      </c>
      <c r="K3528" s="37" t="str">
        <f t="array" ref="K3528">IFERROR(XLOOKUP(G3528,'Tipo de carga'!A:A,'Tipo de carga'!B:B))</f>
        <v>Autoabasto</v>
      </c>
      <c r="L3528" s="37">
        <f t="shared" si="2"/>
        <v>44</v>
      </c>
      <c r="M3528" s="37">
        <f t="shared" si="3"/>
        <v>31</v>
      </c>
      <c r="N3528" s="37">
        <f t="shared" si="4"/>
        <v>10</v>
      </c>
      <c r="O3528" s="37" t="str">
        <f t="array" ref="O3528">IFERROR(XLOOKUP(K3528,'Tipo de carga'!B:B,'Tipo de carga'!C:C))</f>
        <v>Diesel</v>
      </c>
    </row>
    <row r="3529">
      <c r="A3529" s="36">
        <v>2026.0</v>
      </c>
      <c r="B3529" s="37" t="str">
        <f>IFERROR(VLOOKUP(A3529,'asig octubre'!$A$2:$C$442,3,0))</f>
        <v>Available</v>
      </c>
      <c r="C3529" s="37" t="str">
        <f>IFERROR(VLOOKUP(A3529,'asig octubre'!$A$2:$B$442,2,0))</f>
        <v>TTE</v>
      </c>
      <c r="D3529" s="38">
        <v>45596.509467592594</v>
      </c>
      <c r="E3529" s="36" t="s">
        <v>492</v>
      </c>
      <c r="F3529" s="37" t="str">
        <f t="array" ref="F3529">IFERROR(XLOOKUP(E3529,Operadores!A:A,Operadores!B:B))</f>
        <v>CRUTOM</v>
      </c>
      <c r="G3529" s="36" t="s">
        <v>72</v>
      </c>
      <c r="H3529" s="39">
        <v>19.6227400000001</v>
      </c>
      <c r="I3529" s="40">
        <v>300.0</v>
      </c>
      <c r="J3529" s="41">
        <f t="shared" si="5"/>
        <v>5886.822</v>
      </c>
      <c r="K3529" s="37" t="str">
        <f t="array" ref="K3529">IFERROR(XLOOKUP(G3529,'Tipo de carga'!A:A,'Tipo de carga'!B:B))</f>
        <v>Autoabasto</v>
      </c>
      <c r="L3529" s="37">
        <f t="shared" si="2"/>
        <v>44</v>
      </c>
      <c r="M3529" s="37">
        <f t="shared" si="3"/>
        <v>31</v>
      </c>
      <c r="N3529" s="37">
        <f t="shared" si="4"/>
        <v>10</v>
      </c>
      <c r="O3529" s="37" t="str">
        <f t="array" ref="O3529">IFERROR(XLOOKUP(K3529,'Tipo de carga'!B:B,'Tipo de carga'!C:C))</f>
        <v>Diesel</v>
      </c>
    </row>
    <row r="3530">
      <c r="A3530" s="36" t="s">
        <v>187</v>
      </c>
      <c r="B3530" s="37" t="str">
        <f>IFERROR(VLOOKUP(A3530,'asig octubre'!$A$2:$C$442,3,0))</f>
        <v/>
      </c>
      <c r="C3530" s="37" t="str">
        <f>IFERROR(VLOOKUP(A3530,'asig octubre'!$A$2:$B$442,2,0))</f>
        <v/>
      </c>
      <c r="D3530" s="38">
        <v>45596.49534722222</v>
      </c>
      <c r="E3530" s="36" t="s">
        <v>69</v>
      </c>
      <c r="F3530" s="37" t="str">
        <f t="array" ref="F3530">IFERROR(XLOOKUP(E3530,Operadores!A:A,Operadores!B:B))</f>
        <v>MTTO</v>
      </c>
      <c r="G3530" s="36" t="s">
        <v>72</v>
      </c>
      <c r="H3530" s="39">
        <v>19.6227400000001</v>
      </c>
      <c r="I3530" s="40">
        <v>19.0</v>
      </c>
      <c r="J3530" s="41">
        <f t="shared" si="5"/>
        <v>372.83206</v>
      </c>
      <c r="K3530" s="37" t="str">
        <f t="array" ref="K3530">IFERROR(XLOOKUP(G3530,'Tipo de carga'!A:A,'Tipo de carga'!B:B))</f>
        <v>Autoabasto</v>
      </c>
      <c r="L3530" s="37">
        <f t="shared" si="2"/>
        <v>44</v>
      </c>
      <c r="M3530" s="37">
        <f t="shared" si="3"/>
        <v>31</v>
      </c>
      <c r="N3530" s="37">
        <f t="shared" si="4"/>
        <v>10</v>
      </c>
      <c r="O3530" s="37" t="str">
        <f t="array" ref="O3530">IFERROR(XLOOKUP(K3530,'Tipo de carga'!B:B,'Tipo de carga'!C:C))</f>
        <v>Diesel</v>
      </c>
    </row>
    <row r="3531">
      <c r="A3531" s="36">
        <v>1877.0</v>
      </c>
      <c r="B3531" s="37" t="str">
        <f>IFERROR(VLOOKUP(A3531,'asig octubre'!$A$2:$C$442,3,0))</f>
        <v>Circuitos</v>
      </c>
      <c r="C3531" s="37" t="str">
        <f>IFERROR(VLOOKUP(A3531,'asig octubre'!$A$2:$B$442,2,0))</f>
        <v>EC-03</v>
      </c>
      <c r="D3531" s="38">
        <v>45596.49155092592</v>
      </c>
      <c r="E3531" s="36" t="s">
        <v>397</v>
      </c>
      <c r="F3531" s="37" t="str">
        <f t="array" ref="F3531">IFERROR(XLOOKUP(E3531,Operadores!A:A,Operadores!B:B))</f>
        <v>GRERI</v>
      </c>
      <c r="G3531" s="36" t="s">
        <v>72</v>
      </c>
      <c r="H3531" s="39">
        <v>19.6227400000001</v>
      </c>
      <c r="I3531" s="40">
        <v>201.0</v>
      </c>
      <c r="J3531" s="41">
        <f t="shared" si="5"/>
        <v>3944.17074</v>
      </c>
      <c r="K3531" s="37" t="str">
        <f t="array" ref="K3531">IFERROR(XLOOKUP(G3531,'Tipo de carga'!A:A,'Tipo de carga'!B:B))</f>
        <v>Autoabasto</v>
      </c>
      <c r="L3531" s="37">
        <f t="shared" si="2"/>
        <v>44</v>
      </c>
      <c r="M3531" s="37">
        <f t="shared" si="3"/>
        <v>31</v>
      </c>
      <c r="N3531" s="37">
        <f t="shared" si="4"/>
        <v>10</v>
      </c>
      <c r="O3531" s="37" t="str">
        <f t="array" ref="O3531">IFERROR(XLOOKUP(K3531,'Tipo de carga'!B:B,'Tipo de carga'!C:C))</f>
        <v>Diesel</v>
      </c>
    </row>
    <row r="3532">
      <c r="A3532" s="36">
        <v>1766.0</v>
      </c>
      <c r="B3532" s="37" t="str">
        <f>IFERROR(VLOOKUP(A3532,'asig octubre'!$A$2:$C$442,3,0))</f>
        <v>Available</v>
      </c>
      <c r="C3532" s="37" t="str">
        <f>IFERROR(VLOOKUP(A3532,'asig octubre'!$A$2:$B$442,2,0))</f>
        <v>TTE</v>
      </c>
      <c r="D3532" s="38">
        <v>45596.46375</v>
      </c>
      <c r="E3532" s="36" t="s">
        <v>445</v>
      </c>
      <c r="F3532" s="37" t="str">
        <f t="array" ref="F3532">IFERROR(XLOOKUP(E3532,Operadores!A:A,Operadores!B:B))</f>
        <v>MIREDM</v>
      </c>
      <c r="G3532" s="36" t="s">
        <v>72</v>
      </c>
      <c r="H3532" s="39">
        <v>19.6227400000001</v>
      </c>
      <c r="I3532" s="40">
        <v>274.0</v>
      </c>
      <c r="J3532" s="41">
        <f t="shared" si="5"/>
        <v>5376.63076</v>
      </c>
      <c r="K3532" s="37" t="str">
        <f t="array" ref="K3532">IFERROR(XLOOKUP(G3532,'Tipo de carga'!A:A,'Tipo de carga'!B:B))</f>
        <v>Autoabasto</v>
      </c>
      <c r="L3532" s="37">
        <f t="shared" si="2"/>
        <v>44</v>
      </c>
      <c r="M3532" s="37">
        <f t="shared" si="3"/>
        <v>31</v>
      </c>
      <c r="N3532" s="37">
        <f t="shared" si="4"/>
        <v>10</v>
      </c>
      <c r="O3532" s="37" t="str">
        <f t="array" ref="O3532">IFERROR(XLOOKUP(K3532,'Tipo de carga'!B:B,'Tipo de carga'!C:C))</f>
        <v>Diesel</v>
      </c>
    </row>
    <row r="3533">
      <c r="A3533" s="36">
        <v>1994.0</v>
      </c>
      <c r="B3533" s="37" t="str">
        <f>IFERROR(VLOOKUP(A3533,'asig octubre'!$A$2:$C$442,3,0))</f>
        <v>MeLi Dedicado TD</v>
      </c>
      <c r="C3533" s="37" t="str">
        <f>IFERROR(VLOOKUP(A3533,'asig octubre'!$A$2:$B$442,2,0))</f>
        <v>EC-05</v>
      </c>
      <c r="D3533" s="38">
        <v>45596.4224537037</v>
      </c>
      <c r="E3533" s="36" t="s">
        <v>339</v>
      </c>
      <c r="F3533" s="37" t="str">
        <f t="array" ref="F3533">IFERROR(XLOOKUP(E3533,Operadores!A:A,Operadores!B:B))</f>
        <v>ESCJOR</v>
      </c>
      <c r="G3533" s="36" t="s">
        <v>72</v>
      </c>
      <c r="H3533" s="39">
        <v>19.6227400000001</v>
      </c>
      <c r="I3533" s="40">
        <v>507.0</v>
      </c>
      <c r="J3533" s="41">
        <f t="shared" si="5"/>
        <v>9948.72918</v>
      </c>
      <c r="K3533" s="37" t="str">
        <f t="array" ref="K3533">IFERROR(XLOOKUP(G3533,'Tipo de carga'!A:A,'Tipo de carga'!B:B))</f>
        <v>Autoabasto</v>
      </c>
      <c r="L3533" s="37">
        <f t="shared" si="2"/>
        <v>44</v>
      </c>
      <c r="M3533" s="37">
        <f t="shared" si="3"/>
        <v>31</v>
      </c>
      <c r="N3533" s="37">
        <f t="shared" si="4"/>
        <v>10</v>
      </c>
      <c r="O3533" s="37" t="str">
        <f t="array" ref="O3533">IFERROR(XLOOKUP(K3533,'Tipo de carga'!B:B,'Tipo de carga'!C:C))</f>
        <v>Diesel</v>
      </c>
    </row>
    <row r="3534">
      <c r="A3534" s="36">
        <v>1871.0</v>
      </c>
      <c r="B3534" s="37" t="str">
        <f>IFERROR(VLOOKUP(A3534,'asig octubre'!$A$2:$C$442,3,0))</f>
        <v>Circuitos</v>
      </c>
      <c r="C3534" s="37" t="str">
        <f>IFERROR(VLOOKUP(A3534,'asig octubre'!$A$2:$B$442,2,0))</f>
        <v>EC-03</v>
      </c>
      <c r="D3534" s="38">
        <v>45596.38133101852</v>
      </c>
      <c r="E3534" s="36" t="s">
        <v>197</v>
      </c>
      <c r="F3534" s="37" t="str">
        <f t="array" ref="F3534">IFERROR(XLOOKUP(E3534,Operadores!A:A,Operadores!B:B))</f>
        <v>REYALE</v>
      </c>
      <c r="G3534" s="36" t="s">
        <v>72</v>
      </c>
      <c r="H3534" s="39">
        <v>19.6227400000001</v>
      </c>
      <c r="I3534" s="40">
        <v>634.0</v>
      </c>
      <c r="J3534" s="41">
        <f t="shared" si="5"/>
        <v>12440.81716</v>
      </c>
      <c r="K3534" s="37" t="str">
        <f t="array" ref="K3534">IFERROR(XLOOKUP(G3534,'Tipo de carga'!A:A,'Tipo de carga'!B:B))</f>
        <v>Autoabasto</v>
      </c>
      <c r="L3534" s="37">
        <f t="shared" si="2"/>
        <v>44</v>
      </c>
      <c r="M3534" s="37">
        <f t="shared" si="3"/>
        <v>31</v>
      </c>
      <c r="N3534" s="37">
        <f t="shared" si="4"/>
        <v>10</v>
      </c>
      <c r="O3534" s="37" t="str">
        <f t="array" ref="O3534">IFERROR(XLOOKUP(K3534,'Tipo de carga'!B:B,'Tipo de carga'!C:C))</f>
        <v>Diesel</v>
      </c>
    </row>
    <row r="3535">
      <c r="A3535" s="36">
        <v>1832.0</v>
      </c>
      <c r="B3535" s="37" t="str">
        <f>IFERROR(VLOOKUP(A3535,'asig octubre'!$A$2:$C$442,3,0))</f>
        <v>Liverpool Local</v>
      </c>
      <c r="C3535" s="37" t="str">
        <f>IFERROR(VLOOKUP(A3535,'asig octubre'!$A$2:$B$442,2,0))</f>
        <v>EC-01</v>
      </c>
      <c r="D3535" s="38">
        <v>45596.37069444444</v>
      </c>
      <c r="E3535" s="36" t="s">
        <v>546</v>
      </c>
      <c r="F3535" s="37" t="str">
        <f t="array" ref="F3535">IFERROR(XLOOKUP(E3535,Operadores!A:A,Operadores!B:B))</f>
        <v>FELJOS</v>
      </c>
      <c r="G3535" s="36" t="s">
        <v>72</v>
      </c>
      <c r="H3535" s="39">
        <v>19.6227400000001</v>
      </c>
      <c r="I3535" s="40">
        <v>630.0</v>
      </c>
      <c r="J3535" s="41">
        <f t="shared" si="5"/>
        <v>12362.3262</v>
      </c>
      <c r="K3535" s="37" t="str">
        <f t="array" ref="K3535">IFERROR(XLOOKUP(G3535,'Tipo de carga'!A:A,'Tipo de carga'!B:B))</f>
        <v>Autoabasto</v>
      </c>
      <c r="L3535" s="37">
        <f t="shared" si="2"/>
        <v>44</v>
      </c>
      <c r="M3535" s="37">
        <f t="shared" si="3"/>
        <v>31</v>
      </c>
      <c r="N3535" s="37">
        <f t="shared" si="4"/>
        <v>10</v>
      </c>
      <c r="O3535" s="37" t="str">
        <f t="array" ref="O3535">IFERROR(XLOOKUP(K3535,'Tipo de carga'!B:B,'Tipo de carga'!C:C))</f>
        <v>Diesel</v>
      </c>
    </row>
    <row r="3536">
      <c r="A3536" s="36">
        <v>1870.0</v>
      </c>
      <c r="B3536" s="37" t="str">
        <f>IFERROR(VLOOKUP(A3536,'asig octubre'!$A$2:$C$442,3,0))</f>
        <v>Circuitos</v>
      </c>
      <c r="C3536" s="37" t="str">
        <f>IFERROR(VLOOKUP(A3536,'asig octubre'!$A$2:$B$442,2,0))</f>
        <v>EC-03</v>
      </c>
      <c r="D3536" s="38">
        <v>45596.35837962963</v>
      </c>
      <c r="E3536" s="36" t="s">
        <v>385</v>
      </c>
      <c r="F3536" s="37" t="str">
        <f t="array" ref="F3536">IFERROR(XLOOKUP(E3536,Operadores!A:A,Operadores!B:B))</f>
        <v>RIOFE</v>
      </c>
      <c r="G3536" s="36" t="s">
        <v>72</v>
      </c>
      <c r="H3536" s="39">
        <v>19.6227400000001</v>
      </c>
      <c r="I3536" s="40">
        <v>550.0</v>
      </c>
      <c r="J3536" s="41">
        <f t="shared" si="5"/>
        <v>10792.507</v>
      </c>
      <c r="K3536" s="37" t="str">
        <f t="array" ref="K3536">IFERROR(XLOOKUP(G3536,'Tipo de carga'!A:A,'Tipo de carga'!B:B))</f>
        <v>Autoabasto</v>
      </c>
      <c r="L3536" s="37">
        <f t="shared" si="2"/>
        <v>44</v>
      </c>
      <c r="M3536" s="37">
        <f t="shared" si="3"/>
        <v>31</v>
      </c>
      <c r="N3536" s="37">
        <f t="shared" si="4"/>
        <v>10</v>
      </c>
      <c r="O3536" s="37" t="str">
        <f t="array" ref="O3536">IFERROR(XLOOKUP(K3536,'Tipo de carga'!B:B,'Tipo de carga'!C:C))</f>
        <v>Diesel</v>
      </c>
    </row>
    <row r="3537">
      <c r="A3537" s="36">
        <v>2006.0</v>
      </c>
      <c r="B3537" s="37" t="str">
        <f>IFERROR(VLOOKUP(A3537,'asig octubre'!$A$2:$C$442,3,0))</f>
        <v>MeLi Dedicado Merida</v>
      </c>
      <c r="C3537" s="37" t="str">
        <f>IFERROR(VLOOKUP(A3537,'asig octubre'!$A$2:$B$442,2,0))</f>
        <v>EC-05</v>
      </c>
      <c r="D3537" s="38">
        <v>45596.339733796296</v>
      </c>
      <c r="E3537" s="36" t="s">
        <v>482</v>
      </c>
      <c r="F3537" s="37" t="str">
        <f t="array" ref="F3537">IFERROR(XLOOKUP(E3537,Operadores!A:A,Operadores!B:B))</f>
        <v>RIVJOS</v>
      </c>
      <c r="G3537" s="36" t="s">
        <v>72</v>
      </c>
      <c r="H3537" s="39">
        <v>19.6227400000001</v>
      </c>
      <c r="I3537" s="40">
        <v>305.0</v>
      </c>
      <c r="J3537" s="41">
        <f t="shared" si="5"/>
        <v>5984.9357</v>
      </c>
      <c r="K3537" s="37" t="str">
        <f t="array" ref="K3537">IFERROR(XLOOKUP(G3537,'Tipo de carga'!A:A,'Tipo de carga'!B:B))</f>
        <v>Autoabasto</v>
      </c>
      <c r="L3537" s="37">
        <f t="shared" si="2"/>
        <v>44</v>
      </c>
      <c r="M3537" s="37">
        <f t="shared" si="3"/>
        <v>31</v>
      </c>
      <c r="N3537" s="37">
        <f t="shared" si="4"/>
        <v>10</v>
      </c>
      <c r="O3537" s="37" t="str">
        <f t="array" ref="O3537">IFERROR(XLOOKUP(K3537,'Tipo de carga'!B:B,'Tipo de carga'!C:C))</f>
        <v>Diesel</v>
      </c>
    </row>
    <row r="3538">
      <c r="A3538" s="36">
        <v>2037.0</v>
      </c>
      <c r="B3538" s="37" t="str">
        <f>IFERROR(VLOOKUP(A3538,'asig octubre'!$A$2:$C$442,3,0))</f>
        <v>Liverpool Local</v>
      </c>
      <c r="C3538" s="37" t="str">
        <f>IFERROR(VLOOKUP(A3538,'asig octubre'!$A$2:$B$442,2,0))</f>
        <v>EC-01</v>
      </c>
      <c r="D3538" s="38">
        <v>45596.31893518518</v>
      </c>
      <c r="E3538" s="36" t="s">
        <v>422</v>
      </c>
      <c r="F3538" s="37" t="str">
        <f t="array" ref="F3538">IFERROR(XLOOKUP(E3538,Operadores!A:A,Operadores!B:B))</f>
        <v>ANGMIG</v>
      </c>
      <c r="G3538" s="36" t="s">
        <v>72</v>
      </c>
      <c r="H3538" s="39">
        <v>19.6227400000001</v>
      </c>
      <c r="I3538" s="40">
        <v>405.0</v>
      </c>
      <c r="J3538" s="41">
        <f t="shared" si="5"/>
        <v>7947.2097</v>
      </c>
      <c r="K3538" s="37" t="str">
        <f t="array" ref="K3538">IFERROR(XLOOKUP(G3538,'Tipo de carga'!A:A,'Tipo de carga'!B:B))</f>
        <v>Autoabasto</v>
      </c>
      <c r="L3538" s="37">
        <f t="shared" si="2"/>
        <v>44</v>
      </c>
      <c r="M3538" s="37">
        <f t="shared" si="3"/>
        <v>31</v>
      </c>
      <c r="N3538" s="37">
        <f t="shared" si="4"/>
        <v>10</v>
      </c>
      <c r="O3538" s="37" t="str">
        <f t="array" ref="O3538">IFERROR(XLOOKUP(K3538,'Tipo de carga'!B:B,'Tipo de carga'!C:C))</f>
        <v>Diesel</v>
      </c>
    </row>
    <row r="3539">
      <c r="A3539" s="36">
        <v>2015.0</v>
      </c>
      <c r="B3539" s="37" t="str">
        <f>IFERROR(VLOOKUP(A3539,'asig octubre'!$A$2:$C$442,3,0))</f>
        <v>MeLi asignado SD</v>
      </c>
      <c r="C3539" s="37" t="str">
        <f>IFERROR(VLOOKUP(A3539,'asig octubre'!$A$2:$B$442,2,0))</f>
        <v>EC-05</v>
      </c>
      <c r="D3539" s="38">
        <v>45596.2722337963</v>
      </c>
      <c r="E3539" s="36" t="s">
        <v>173</v>
      </c>
      <c r="F3539" s="37" t="str">
        <f t="array" ref="F3539">IFERROR(XLOOKUP(E3539,Operadores!A:A,Operadores!B:B))</f>
        <v>AGUMIG</v>
      </c>
      <c r="G3539" s="36" t="s">
        <v>72</v>
      </c>
      <c r="H3539" s="39">
        <v>19.6227400000001</v>
      </c>
      <c r="I3539" s="40">
        <v>460.0</v>
      </c>
      <c r="J3539" s="41">
        <f t="shared" si="5"/>
        <v>9026.4604</v>
      </c>
      <c r="K3539" s="37" t="str">
        <f t="array" ref="K3539">IFERROR(XLOOKUP(G3539,'Tipo de carga'!A:A,'Tipo de carga'!B:B))</f>
        <v>Autoabasto</v>
      </c>
      <c r="L3539" s="37">
        <f t="shared" si="2"/>
        <v>44</v>
      </c>
      <c r="M3539" s="37">
        <f t="shared" si="3"/>
        <v>31</v>
      </c>
      <c r="N3539" s="37">
        <f t="shared" si="4"/>
        <v>10</v>
      </c>
      <c r="O3539" s="37" t="str">
        <f t="array" ref="O3539">IFERROR(XLOOKUP(K3539,'Tipo de carga'!B:B,'Tipo de carga'!C:C))</f>
        <v>Diesel</v>
      </c>
    </row>
    <row r="3540">
      <c r="A3540" s="36">
        <v>2000.0</v>
      </c>
      <c r="B3540" s="37" t="str">
        <f>IFERROR(VLOOKUP(A3540,'asig octubre'!$A$2:$C$442,3,0))</f>
        <v>MeLi Dedicado Merida</v>
      </c>
      <c r="C3540" s="37" t="str">
        <f>IFERROR(VLOOKUP(A3540,'asig octubre'!$A$2:$B$442,2,0))</f>
        <v>EC-05</v>
      </c>
      <c r="D3540" s="38">
        <v>45596.24072916667</v>
      </c>
      <c r="E3540" s="36" t="s">
        <v>402</v>
      </c>
      <c r="F3540" s="37" t="str">
        <f t="array" ref="F3540">IFERROR(XLOOKUP(E3540,Operadores!A:A,Operadores!B:B))</f>
        <v>GARJOS02</v>
      </c>
      <c r="G3540" s="36" t="s">
        <v>72</v>
      </c>
      <c r="H3540" s="39">
        <v>19.6227400000001</v>
      </c>
      <c r="I3540" s="40">
        <v>285.0</v>
      </c>
      <c r="J3540" s="41">
        <f t="shared" si="5"/>
        <v>5592.4809</v>
      </c>
      <c r="K3540" s="37" t="str">
        <f t="array" ref="K3540">IFERROR(XLOOKUP(G3540,'Tipo de carga'!A:A,'Tipo de carga'!B:B))</f>
        <v>Autoabasto</v>
      </c>
      <c r="L3540" s="37">
        <f t="shared" si="2"/>
        <v>44</v>
      </c>
      <c r="M3540" s="37">
        <f t="shared" si="3"/>
        <v>31</v>
      </c>
      <c r="N3540" s="37">
        <f t="shared" si="4"/>
        <v>10</v>
      </c>
      <c r="O3540" s="37" t="str">
        <f t="array" ref="O3540">IFERROR(XLOOKUP(K3540,'Tipo de carga'!B:B,'Tipo de carga'!C:C))</f>
        <v>Diesel</v>
      </c>
    </row>
    <row r="3541">
      <c r="A3541" s="36">
        <v>1947.0</v>
      </c>
      <c r="B3541" s="37" t="str">
        <f>IFERROR(VLOOKUP(A3541,'asig octubre'!$A$2:$C$442,3,0))</f>
        <v>Circuitos</v>
      </c>
      <c r="C3541" s="37" t="str">
        <f>IFERROR(VLOOKUP(A3541,'asig octubre'!$A$2:$B$442,2,0))</f>
        <v>EC-03</v>
      </c>
      <c r="D3541" s="38">
        <v>45596.2334375</v>
      </c>
      <c r="E3541" s="36" t="s">
        <v>265</v>
      </c>
      <c r="F3541" s="37" t="str">
        <f t="array" ref="F3541">IFERROR(XLOOKUP(E3541,Operadores!A:A,Operadores!B:B))</f>
        <v>DAMOS</v>
      </c>
      <c r="G3541" s="36" t="s">
        <v>72</v>
      </c>
      <c r="H3541" s="39">
        <v>19.6227400000001</v>
      </c>
      <c r="I3541" s="40">
        <v>486.0</v>
      </c>
      <c r="J3541" s="41">
        <f t="shared" si="5"/>
        <v>9536.65164</v>
      </c>
      <c r="K3541" s="37" t="str">
        <f t="array" ref="K3541">IFERROR(XLOOKUP(G3541,'Tipo de carga'!A:A,'Tipo de carga'!B:B))</f>
        <v>Autoabasto</v>
      </c>
      <c r="L3541" s="37">
        <f t="shared" si="2"/>
        <v>44</v>
      </c>
      <c r="M3541" s="37">
        <f t="shared" si="3"/>
        <v>31</v>
      </c>
      <c r="N3541" s="37">
        <f t="shared" si="4"/>
        <v>10</v>
      </c>
      <c r="O3541" s="37" t="str">
        <f t="array" ref="O3541">IFERROR(XLOOKUP(K3541,'Tipo de carga'!B:B,'Tipo de carga'!C:C))</f>
        <v>Diesel</v>
      </c>
    </row>
    <row r="3542">
      <c r="A3542" s="36">
        <v>2036.0</v>
      </c>
      <c r="B3542" s="37" t="str">
        <f>IFERROR(VLOOKUP(A3542,'asig octubre'!$A$2:$C$442,3,0))</f>
        <v>Liverpool Local</v>
      </c>
      <c r="C3542" s="37" t="str">
        <f>IFERROR(VLOOKUP(A3542,'asig octubre'!$A$2:$B$442,2,0))</f>
        <v>EC-01</v>
      </c>
      <c r="D3542" s="38">
        <v>45596.20043981481</v>
      </c>
      <c r="E3542" s="36" t="s">
        <v>333</v>
      </c>
      <c r="F3542" s="37" t="str">
        <f t="array" ref="F3542">IFERROR(XLOOKUP(E3542,Operadores!A:A,Operadores!B:B))</f>
        <v>RAMJUA03</v>
      </c>
      <c r="G3542" s="36" t="s">
        <v>72</v>
      </c>
      <c r="H3542" s="39">
        <v>19.6227400000001</v>
      </c>
      <c r="I3542" s="40">
        <v>755.0</v>
      </c>
      <c r="J3542" s="41">
        <f t="shared" si="5"/>
        <v>14815.1687</v>
      </c>
      <c r="K3542" s="37" t="str">
        <f t="array" ref="K3542">IFERROR(XLOOKUP(G3542,'Tipo de carga'!A:A,'Tipo de carga'!B:B))</f>
        <v>Autoabasto</v>
      </c>
      <c r="L3542" s="37">
        <f t="shared" si="2"/>
        <v>44</v>
      </c>
      <c r="M3542" s="37">
        <f t="shared" si="3"/>
        <v>31</v>
      </c>
      <c r="N3542" s="37">
        <f t="shared" si="4"/>
        <v>10</v>
      </c>
      <c r="O3542" s="37" t="str">
        <f t="array" ref="O3542">IFERROR(XLOOKUP(K3542,'Tipo de carga'!B:B,'Tipo de carga'!C:C))</f>
        <v>Diesel</v>
      </c>
    </row>
    <row r="3543">
      <c r="A3543" s="36">
        <v>1812.0</v>
      </c>
      <c r="B3543" s="37" t="str">
        <f>IFERROR(VLOOKUP(A3543,'asig octubre'!$A$2:$C$442,3,0))</f>
        <v>Patieros sucursal</v>
      </c>
      <c r="C3543" s="37" t="str">
        <f>IFERROR(VLOOKUP(A3543,'asig octubre'!$A$2:$B$442,2,0))</f>
        <v>EC-03</v>
      </c>
      <c r="D3543" s="38">
        <v>45596.1802662037</v>
      </c>
      <c r="E3543" s="36" t="s">
        <v>167</v>
      </c>
      <c r="F3543" s="37" t="str">
        <f t="array" ref="F3543">IFERROR(XLOOKUP(E3543,Operadores!A:A,Operadores!B:B))</f>
        <v>REYVI01</v>
      </c>
      <c r="G3543" s="36" t="s">
        <v>72</v>
      </c>
      <c r="H3543" s="39">
        <v>19.6227400000001</v>
      </c>
      <c r="I3543" s="40">
        <v>596.0</v>
      </c>
      <c r="J3543" s="41">
        <f t="shared" si="5"/>
        <v>11695.15304</v>
      </c>
      <c r="K3543" s="37" t="str">
        <f t="array" ref="K3543">IFERROR(XLOOKUP(G3543,'Tipo de carga'!A:A,'Tipo de carga'!B:B))</f>
        <v>Autoabasto</v>
      </c>
      <c r="L3543" s="37">
        <f t="shared" si="2"/>
        <v>44</v>
      </c>
      <c r="M3543" s="37">
        <f t="shared" si="3"/>
        <v>31</v>
      </c>
      <c r="N3543" s="37">
        <f t="shared" si="4"/>
        <v>10</v>
      </c>
      <c r="O3543" s="37" t="str">
        <f t="array" ref="O3543">IFERROR(XLOOKUP(K3543,'Tipo de carga'!B:B,'Tipo de carga'!C:C))</f>
        <v>Diesel</v>
      </c>
    </row>
    <row r="3544">
      <c r="A3544" s="36">
        <v>1767.0</v>
      </c>
      <c r="B3544" s="37" t="str">
        <f>IFERROR(VLOOKUP(A3544,'asig octubre'!$A$2:$C$442,3,0))</f>
        <v>Pilgrims Tepo</v>
      </c>
      <c r="C3544" s="37" t="str">
        <f>IFERROR(VLOOKUP(A3544,'asig octubre'!$A$2:$B$442,2,0))</f>
        <v>EC-02</v>
      </c>
      <c r="D3544" s="38">
        <v>45596.17005787037</v>
      </c>
      <c r="E3544" s="36" t="s">
        <v>477</v>
      </c>
      <c r="F3544" s="37" t="str">
        <f t="array" ref="F3544">IFERROR(XLOOKUP(E3544,Operadores!A:A,Operadores!B:B))</f>
        <v>GARJOS01</v>
      </c>
      <c r="G3544" s="36" t="s">
        <v>72</v>
      </c>
      <c r="H3544" s="39">
        <v>19.6227400000001</v>
      </c>
      <c r="I3544" s="40">
        <v>157.0</v>
      </c>
      <c r="J3544" s="41">
        <f t="shared" si="5"/>
        <v>3080.77018</v>
      </c>
      <c r="K3544" s="37" t="str">
        <f t="array" ref="K3544">IFERROR(XLOOKUP(G3544,'Tipo de carga'!A:A,'Tipo de carga'!B:B))</f>
        <v>Autoabasto</v>
      </c>
      <c r="L3544" s="37">
        <f t="shared" si="2"/>
        <v>44</v>
      </c>
      <c r="M3544" s="37">
        <f t="shared" si="3"/>
        <v>31</v>
      </c>
      <c r="N3544" s="37">
        <f t="shared" si="4"/>
        <v>10</v>
      </c>
      <c r="O3544" s="37" t="str">
        <f t="array" ref="O3544">IFERROR(XLOOKUP(K3544,'Tipo de carga'!B:B,'Tipo de carga'!C:C))</f>
        <v>Diesel</v>
      </c>
    </row>
    <row r="3545">
      <c r="A3545" s="36">
        <v>1950.0</v>
      </c>
      <c r="B3545" s="37" t="str">
        <f>IFERROR(VLOOKUP(A3545,'asig octubre'!$A$2:$C$442,3,0))</f>
        <v>MeLi asignado SD</v>
      </c>
      <c r="C3545" s="37" t="str">
        <f>IFERROR(VLOOKUP(A3545,'asig octubre'!$A$2:$B$442,2,0))</f>
        <v>EC-05</v>
      </c>
      <c r="D3545" s="38">
        <v>45596.16122685185</v>
      </c>
      <c r="E3545" s="36" t="s">
        <v>200</v>
      </c>
      <c r="F3545" s="37" t="str">
        <f t="array" ref="F3545">IFERROR(XLOOKUP(E3545,Operadores!A:A,Operadores!B:B))</f>
        <v>MAROSC</v>
      </c>
      <c r="G3545" s="36" t="s">
        <v>72</v>
      </c>
      <c r="H3545" s="39">
        <v>19.6227400000001</v>
      </c>
      <c r="I3545" s="40">
        <v>389.0</v>
      </c>
      <c r="J3545" s="41">
        <f t="shared" si="5"/>
        <v>7633.24586</v>
      </c>
      <c r="K3545" s="37" t="str">
        <f t="array" ref="K3545">IFERROR(XLOOKUP(G3545,'Tipo de carga'!A:A,'Tipo de carga'!B:B))</f>
        <v>Autoabasto</v>
      </c>
      <c r="L3545" s="37">
        <f t="shared" si="2"/>
        <v>44</v>
      </c>
      <c r="M3545" s="37">
        <f t="shared" si="3"/>
        <v>31</v>
      </c>
      <c r="N3545" s="37">
        <f t="shared" si="4"/>
        <v>10</v>
      </c>
      <c r="O3545" s="37" t="str">
        <f t="array" ref="O3545">IFERROR(XLOOKUP(K3545,'Tipo de carga'!B:B,'Tipo de carga'!C:C))</f>
        <v>Diesel</v>
      </c>
    </row>
    <row r="3546">
      <c r="A3546" s="36">
        <v>1639.0</v>
      </c>
      <c r="B3546" s="37" t="str">
        <f>IFERROR(VLOOKUP(A3546,'asig octubre'!$A$2:$C$442,3,0))</f>
        <v>Liverpool Local</v>
      </c>
      <c r="C3546" s="37" t="str">
        <f>IFERROR(VLOOKUP(A3546,'asig octubre'!$A$2:$B$442,2,0))</f>
        <v>EC-01</v>
      </c>
      <c r="D3546" s="38">
        <v>45596.137708333335</v>
      </c>
      <c r="E3546" s="36" t="s">
        <v>341</v>
      </c>
      <c r="F3546" s="37" t="str">
        <f t="array" ref="F3546">IFERROR(XLOOKUP(E3546,Operadores!A:A,Operadores!B:B))</f>
        <v>SALJO01</v>
      </c>
      <c r="G3546" s="36" t="s">
        <v>72</v>
      </c>
      <c r="H3546" s="39">
        <v>19.6227400000001</v>
      </c>
      <c r="I3546" s="40">
        <v>585.0</v>
      </c>
      <c r="J3546" s="41">
        <f t="shared" si="5"/>
        <v>11479.3029</v>
      </c>
      <c r="K3546" s="37" t="str">
        <f t="array" ref="K3546">IFERROR(XLOOKUP(G3546,'Tipo de carga'!A:A,'Tipo de carga'!B:B))</f>
        <v>Autoabasto</v>
      </c>
      <c r="L3546" s="37">
        <f t="shared" si="2"/>
        <v>44</v>
      </c>
      <c r="M3546" s="37">
        <f t="shared" si="3"/>
        <v>31</v>
      </c>
      <c r="N3546" s="37">
        <f t="shared" si="4"/>
        <v>10</v>
      </c>
      <c r="O3546" s="37" t="str">
        <f t="array" ref="O3546">IFERROR(XLOOKUP(K3546,'Tipo de carga'!B:B,'Tipo de carga'!C:C))</f>
        <v>Diesel</v>
      </c>
    </row>
    <row r="3547">
      <c r="A3547" s="36">
        <v>1873.0</v>
      </c>
      <c r="B3547" s="37" t="str">
        <f>IFERROR(VLOOKUP(A3547,'asig octubre'!$A$2:$C$442,3,0))</f>
        <v>Circuitos</v>
      </c>
      <c r="C3547" s="37" t="str">
        <f>IFERROR(VLOOKUP(A3547,'asig octubre'!$A$2:$B$442,2,0))</f>
        <v>EC-03</v>
      </c>
      <c r="D3547" s="38">
        <v>45596.115208333336</v>
      </c>
      <c r="E3547" s="36" t="s">
        <v>277</v>
      </c>
      <c r="F3547" s="37" t="str">
        <f t="array" ref="F3547">IFERROR(XLOOKUP(E3547,Operadores!A:A,Operadores!B:B))</f>
        <v>GUADI</v>
      </c>
      <c r="G3547" s="36" t="s">
        <v>72</v>
      </c>
      <c r="H3547" s="39">
        <v>19.6227400000001</v>
      </c>
      <c r="I3547" s="40">
        <v>524.0</v>
      </c>
      <c r="J3547" s="41">
        <f t="shared" si="5"/>
        <v>10282.31576</v>
      </c>
      <c r="K3547" s="37" t="str">
        <f t="array" ref="K3547">IFERROR(XLOOKUP(G3547,'Tipo de carga'!A:A,'Tipo de carga'!B:B))</f>
        <v>Autoabasto</v>
      </c>
      <c r="L3547" s="37">
        <f t="shared" si="2"/>
        <v>44</v>
      </c>
      <c r="M3547" s="37">
        <f t="shared" si="3"/>
        <v>31</v>
      </c>
      <c r="N3547" s="37">
        <f t="shared" si="4"/>
        <v>10</v>
      </c>
      <c r="O3547" s="37" t="str">
        <f t="array" ref="O3547">IFERROR(XLOOKUP(K3547,'Tipo de carga'!B:B,'Tipo de carga'!C:C))</f>
        <v>Diesel</v>
      </c>
    </row>
    <row r="3548">
      <c r="A3548" s="36">
        <v>1963.0</v>
      </c>
      <c r="B3548" s="37" t="str">
        <f>IFERROR(VLOOKUP(A3548,'asig octubre'!$A$2:$C$442,3,0))</f>
        <v>MeLi Dedicado Merida</v>
      </c>
      <c r="C3548" s="37" t="str">
        <f>IFERROR(VLOOKUP(A3548,'asig octubre'!$A$2:$B$442,2,0))</f>
        <v>EC-05</v>
      </c>
      <c r="D3548" s="38">
        <v>45596.10597222222</v>
      </c>
      <c r="E3548" s="36" t="s">
        <v>240</v>
      </c>
      <c r="F3548" s="37" t="str">
        <f t="array" ref="F3548">IFERROR(XLOOKUP(E3548,Operadores!A:A,Operadores!B:B))</f>
        <v>ACOHER</v>
      </c>
      <c r="G3548" s="36" t="s">
        <v>72</v>
      </c>
      <c r="H3548" s="39">
        <v>19.6227400000001</v>
      </c>
      <c r="I3548" s="40">
        <v>817.0</v>
      </c>
      <c r="J3548" s="41">
        <f t="shared" si="5"/>
        <v>16031.77858</v>
      </c>
      <c r="K3548" s="37" t="str">
        <f t="array" ref="K3548">IFERROR(XLOOKUP(G3548,'Tipo de carga'!A:A,'Tipo de carga'!B:B))</f>
        <v>Autoabasto</v>
      </c>
      <c r="L3548" s="37">
        <f t="shared" si="2"/>
        <v>44</v>
      </c>
      <c r="M3548" s="37">
        <f t="shared" si="3"/>
        <v>31</v>
      </c>
      <c r="N3548" s="37">
        <f t="shared" si="4"/>
        <v>10</v>
      </c>
      <c r="O3548" s="37" t="str">
        <f t="array" ref="O3548">IFERROR(XLOOKUP(K3548,'Tipo de carga'!B:B,'Tipo de carga'!C:C))</f>
        <v>Diesel</v>
      </c>
    </row>
    <row r="3549">
      <c r="A3549" s="36">
        <v>1984.0</v>
      </c>
      <c r="B3549" s="37" t="str">
        <f>IFERROR(VLOOKUP(A3549,'asig octubre'!$A$2:$C$442,3,0))</f>
        <v>MeLi Dedicado TD</v>
      </c>
      <c r="C3549" s="37" t="str">
        <f>IFERROR(VLOOKUP(A3549,'asig octubre'!$A$2:$B$442,2,0))</f>
        <v>EC-05</v>
      </c>
      <c r="D3549" s="38">
        <v>45596.060532407406</v>
      </c>
      <c r="E3549" s="36" t="s">
        <v>308</v>
      </c>
      <c r="F3549" s="37" t="str">
        <f t="array" ref="F3549">IFERROR(XLOOKUP(E3549,Operadores!A:A,Operadores!B:B))</f>
        <v>DELBL</v>
      </c>
      <c r="G3549" s="36" t="s">
        <v>72</v>
      </c>
      <c r="H3549" s="39">
        <v>19.6227400000001</v>
      </c>
      <c r="I3549" s="40">
        <v>740.0</v>
      </c>
      <c r="J3549" s="41">
        <f t="shared" si="5"/>
        <v>14520.8276</v>
      </c>
      <c r="K3549" s="37" t="str">
        <f t="array" ref="K3549">IFERROR(XLOOKUP(G3549,'Tipo de carga'!A:A,'Tipo de carga'!B:B))</f>
        <v>Autoabasto</v>
      </c>
      <c r="L3549" s="37">
        <f t="shared" si="2"/>
        <v>44</v>
      </c>
      <c r="M3549" s="37">
        <f t="shared" si="3"/>
        <v>31</v>
      </c>
      <c r="N3549" s="37">
        <f t="shared" si="4"/>
        <v>10</v>
      </c>
      <c r="O3549" s="37" t="str">
        <f t="array" ref="O3549">IFERROR(XLOOKUP(K3549,'Tipo de carga'!B:B,'Tipo de carga'!C:C))</f>
        <v>Diesel</v>
      </c>
    </row>
    <row r="3550">
      <c r="A3550" s="36">
        <v>2009.0</v>
      </c>
      <c r="B3550" s="37" t="str">
        <f>IFERROR(VLOOKUP(A3550,'asig octubre'!$A$2:$C$442,3,0))</f>
        <v>MeLi Dedicado Merida</v>
      </c>
      <c r="C3550" s="37" t="str">
        <f>IFERROR(VLOOKUP(A3550,'asig octubre'!$A$2:$B$442,2,0))</f>
        <v>EC-05</v>
      </c>
      <c r="D3550" s="38">
        <v>45596.04424768518</v>
      </c>
      <c r="E3550" s="36" t="s">
        <v>372</v>
      </c>
      <c r="F3550" s="37" t="str">
        <f t="array" ref="F3550">IFERROR(XLOOKUP(E3550,Operadores!A:A,Operadores!B:B))</f>
        <v>IBAABI</v>
      </c>
      <c r="G3550" s="36" t="s">
        <v>72</v>
      </c>
      <c r="H3550" s="39">
        <v>19.6227400000001</v>
      </c>
      <c r="I3550" s="40">
        <v>321.0</v>
      </c>
      <c r="J3550" s="41">
        <f t="shared" si="5"/>
        <v>6298.89954</v>
      </c>
      <c r="K3550" s="37" t="str">
        <f t="array" ref="K3550">IFERROR(XLOOKUP(G3550,'Tipo de carga'!A:A,'Tipo de carga'!B:B))</f>
        <v>Autoabasto</v>
      </c>
      <c r="L3550" s="37">
        <f t="shared" si="2"/>
        <v>44</v>
      </c>
      <c r="M3550" s="37">
        <f t="shared" si="3"/>
        <v>31</v>
      </c>
      <c r="N3550" s="37">
        <f t="shared" si="4"/>
        <v>10</v>
      </c>
      <c r="O3550" s="37" t="str">
        <f t="array" ref="O3550">IFERROR(XLOOKUP(K3550,'Tipo de carga'!B:B,'Tipo de carga'!C:C))</f>
        <v>Diesel</v>
      </c>
    </row>
    <row r="3551">
      <c r="A3551" s="36">
        <v>1899.0</v>
      </c>
      <c r="B3551" s="37" t="str">
        <f>IFERROR(VLOOKUP(A3551,'asig octubre'!$A$2:$C$442,3,0))</f>
        <v>Full Liver</v>
      </c>
      <c r="C3551" s="37" t="str">
        <f>IFERROR(VLOOKUP(A3551,'asig octubre'!$A$2:$B$442,2,0))</f>
        <v>EC-01</v>
      </c>
      <c r="D3551" s="38">
        <v>45596.024375</v>
      </c>
      <c r="E3551" s="36" t="s">
        <v>335</v>
      </c>
      <c r="F3551" s="37" t="str">
        <f t="array" ref="F3551">IFERROR(XLOOKUP(E3551,Operadores!A:A,Operadores!B:B))</f>
        <v>VEROD</v>
      </c>
      <c r="G3551" s="36" t="s">
        <v>72</v>
      </c>
      <c r="H3551" s="39">
        <v>19.6227400000001</v>
      </c>
      <c r="I3551" s="40">
        <v>601.0</v>
      </c>
      <c r="J3551" s="41">
        <f t="shared" si="5"/>
        <v>11793.26674</v>
      </c>
      <c r="K3551" s="37" t="str">
        <f t="array" ref="K3551">IFERROR(XLOOKUP(G3551,'Tipo de carga'!A:A,'Tipo de carga'!B:B))</f>
        <v>Autoabasto</v>
      </c>
      <c r="L3551" s="37">
        <f t="shared" si="2"/>
        <v>44</v>
      </c>
      <c r="M3551" s="37">
        <f t="shared" si="3"/>
        <v>31</v>
      </c>
      <c r="N3551" s="37">
        <f t="shared" si="4"/>
        <v>10</v>
      </c>
      <c r="O3551" s="37" t="str">
        <f t="array" ref="O3551">IFERROR(XLOOKUP(K3551,'Tipo de carga'!B:B,'Tipo de carga'!C:C))</f>
        <v>Diesel</v>
      </c>
    </row>
    <row r="3552">
      <c r="A3552" s="36">
        <v>1793.0</v>
      </c>
      <c r="B3552" s="37" t="str">
        <f>IFERROR(VLOOKUP(A3552,'asig octubre'!$A$2:$C$442,3,0))</f>
        <v>Circuitos</v>
      </c>
      <c r="C3552" s="37" t="str">
        <f>IFERROR(VLOOKUP(A3552,'asig octubre'!$A$2:$B$442,2,0))</f>
        <v>EC-03</v>
      </c>
      <c r="D3552" s="38">
        <v>45596.01111111111</v>
      </c>
      <c r="E3552" s="36" t="s">
        <v>70</v>
      </c>
      <c r="F3552" s="37" t="str">
        <f t="array" ref="F3552">IFERROR(XLOOKUP(E3552,Operadores!A:A,Operadores!B:B))</f>
        <v>IBAANY</v>
      </c>
      <c r="G3552" s="36" t="s">
        <v>72</v>
      </c>
      <c r="H3552" s="39">
        <v>19.6227400000001</v>
      </c>
      <c r="I3552" s="40">
        <v>874.0</v>
      </c>
      <c r="J3552" s="41">
        <f t="shared" si="5"/>
        <v>17150.27476</v>
      </c>
      <c r="K3552" s="37" t="str">
        <f t="array" ref="K3552">IFERROR(XLOOKUP(G3552,'Tipo de carga'!A:A,'Tipo de carga'!B:B))</f>
        <v>Autoabasto</v>
      </c>
      <c r="L3552" s="37">
        <f t="shared" si="2"/>
        <v>44</v>
      </c>
      <c r="M3552" s="37">
        <f t="shared" si="3"/>
        <v>31</v>
      </c>
      <c r="N3552" s="37">
        <f t="shared" si="4"/>
        <v>10</v>
      </c>
      <c r="O3552" s="37" t="str">
        <f t="array" ref="O3552">IFERROR(XLOOKUP(K3552,'Tipo de carga'!B:B,'Tipo de carga'!C:C))</f>
        <v>Diesel</v>
      </c>
    </row>
    <row r="3553">
      <c r="A3553" s="36">
        <v>1806.0</v>
      </c>
      <c r="B3553" s="37" t="str">
        <f>IFERROR(VLOOKUP(A3553,'asig octubre'!$A$2:$C$442,3,0))</f>
        <v>Colgate</v>
      </c>
      <c r="C3553" s="37" t="str">
        <f>IFERROR(VLOOKUP(A3553,'asig octubre'!$A$2:$B$442,2,0))</f>
        <v>EC-04</v>
      </c>
      <c r="D3553" s="38">
        <v>45596.98847222222</v>
      </c>
      <c r="E3553" s="36" t="s">
        <v>40</v>
      </c>
      <c r="F3553" s="37" t="str">
        <f t="array" ref="F3553">IFERROR(XLOOKUP(E3553,Operadores!A:A,Operadores!B:B))</f>
        <v>DIAOMA</v>
      </c>
      <c r="G3553" s="36" t="s">
        <v>19</v>
      </c>
      <c r="H3553" s="39">
        <v>19.2</v>
      </c>
      <c r="I3553" s="40">
        <v>631.0</v>
      </c>
      <c r="J3553" s="41">
        <f t="shared" si="5"/>
        <v>12115.2</v>
      </c>
      <c r="K3553" s="37" t="str">
        <f t="array" ref="K3553">IFERROR(XLOOKUP(G3553,'Tipo de carga'!A:A,'Tipo de carga'!B:B))</f>
        <v>Autoabasto</v>
      </c>
      <c r="L3553" s="37">
        <f t="shared" si="2"/>
        <v>44</v>
      </c>
      <c r="M3553" s="37">
        <f t="shared" si="3"/>
        <v>31</v>
      </c>
      <c r="N3553" s="37">
        <f t="shared" si="4"/>
        <v>10</v>
      </c>
      <c r="O3553" s="37" t="str">
        <f t="array" ref="O3553">IFERROR(XLOOKUP(K3553,'Tipo de carga'!B:B,'Tipo de carga'!C:C))</f>
        <v>Diesel</v>
      </c>
    </row>
    <row r="3554">
      <c r="A3554" s="36">
        <v>1803.0</v>
      </c>
      <c r="B3554" s="37" t="str">
        <f>IFERROR(VLOOKUP(A3554,'asig octubre'!$A$2:$C$442,3,0))</f>
        <v>Sayer Full</v>
      </c>
      <c r="C3554" s="37" t="str">
        <f>IFERROR(VLOOKUP(A3554,'asig octubre'!$A$2:$B$442,2,0))</f>
        <v>EC-04</v>
      </c>
      <c r="D3554" s="38">
        <v>45596.97282407407</v>
      </c>
      <c r="E3554" s="36" t="s">
        <v>24</v>
      </c>
      <c r="F3554" s="37" t="str">
        <f t="array" ref="F3554">IFERROR(XLOOKUP(E3554,Operadores!A:A,Operadores!B:B))</f>
        <v>LOPOSC</v>
      </c>
      <c r="G3554" s="36" t="s">
        <v>19</v>
      </c>
      <c r="H3554" s="39">
        <v>19.2</v>
      </c>
      <c r="I3554" s="40">
        <v>338.0</v>
      </c>
      <c r="J3554" s="41">
        <f t="shared" si="5"/>
        <v>6489.6</v>
      </c>
      <c r="K3554" s="37" t="str">
        <f t="array" ref="K3554">IFERROR(XLOOKUP(G3554,'Tipo de carga'!A:A,'Tipo de carga'!B:B))</f>
        <v>Autoabasto</v>
      </c>
      <c r="L3554" s="37">
        <f t="shared" si="2"/>
        <v>44</v>
      </c>
      <c r="M3554" s="37">
        <f t="shared" si="3"/>
        <v>31</v>
      </c>
      <c r="N3554" s="37">
        <f t="shared" si="4"/>
        <v>10</v>
      </c>
      <c r="O3554" s="37" t="str">
        <f t="array" ref="O3554">IFERROR(XLOOKUP(K3554,'Tipo de carga'!B:B,'Tipo de carga'!C:C))</f>
        <v>Diesel</v>
      </c>
    </row>
    <row r="3555">
      <c r="A3555" s="36">
        <v>1968.0</v>
      </c>
      <c r="B3555" s="37" t="str">
        <f>IFERROR(VLOOKUP(A3555,'asig octubre'!$A$2:$C$442,3,0))</f>
        <v>Sayer Sencillo</v>
      </c>
      <c r="C3555" s="37" t="str">
        <f>IFERROR(VLOOKUP(A3555,'asig octubre'!$A$2:$B$442,2,0))</f>
        <v>EC-04</v>
      </c>
      <c r="D3555" s="38">
        <v>45596.94305555556</v>
      </c>
      <c r="E3555" s="36" t="s">
        <v>251</v>
      </c>
      <c r="F3555" s="37" t="str">
        <f t="array" ref="F3555">IFERROR(XLOOKUP(E3555,Operadores!A:A,Operadores!B:B))</f>
        <v>MORMA03</v>
      </c>
      <c r="G3555" s="36" t="s">
        <v>19</v>
      </c>
      <c r="H3555" s="39">
        <v>19.2</v>
      </c>
      <c r="I3555" s="40">
        <v>785.0</v>
      </c>
      <c r="J3555" s="41">
        <f t="shared" si="5"/>
        <v>15072</v>
      </c>
      <c r="K3555" s="37" t="str">
        <f t="array" ref="K3555">IFERROR(XLOOKUP(G3555,'Tipo de carga'!A:A,'Tipo de carga'!B:B))</f>
        <v>Autoabasto</v>
      </c>
      <c r="L3555" s="37">
        <f t="shared" si="2"/>
        <v>44</v>
      </c>
      <c r="M3555" s="37">
        <f t="shared" si="3"/>
        <v>31</v>
      </c>
      <c r="N3555" s="37">
        <f t="shared" si="4"/>
        <v>10</v>
      </c>
      <c r="O3555" s="37" t="str">
        <f t="array" ref="O3555">IFERROR(XLOOKUP(K3555,'Tipo de carga'!B:B,'Tipo de carga'!C:C))</f>
        <v>Diesel</v>
      </c>
    </row>
    <row r="3556">
      <c r="A3556" s="36">
        <v>1790.0</v>
      </c>
      <c r="B3556" s="37" t="str">
        <f>IFERROR(VLOOKUP(A3556,'asig octubre'!$A$2:$C$442,3,0))</f>
        <v>Sayer Sencillo</v>
      </c>
      <c r="C3556" s="37" t="str">
        <f>IFERROR(VLOOKUP(A3556,'asig octubre'!$A$2:$B$442,2,0))</f>
        <v>EC-04</v>
      </c>
      <c r="D3556" s="38">
        <v>45596.925787037035</v>
      </c>
      <c r="E3556" s="36" t="s">
        <v>263</v>
      </c>
      <c r="F3556" s="37" t="str">
        <f t="array" ref="F3556">IFERROR(XLOOKUP(E3556,Operadores!A:A,Operadores!B:B))</f>
        <v>DEJISR</v>
      </c>
      <c r="G3556" s="36" t="s">
        <v>19</v>
      </c>
      <c r="H3556" s="39">
        <v>19.2</v>
      </c>
      <c r="I3556" s="40">
        <v>645.0</v>
      </c>
      <c r="J3556" s="41">
        <f t="shared" si="5"/>
        <v>12384</v>
      </c>
      <c r="K3556" s="37" t="str">
        <f t="array" ref="K3556">IFERROR(XLOOKUP(G3556,'Tipo de carga'!A:A,'Tipo de carga'!B:B))</f>
        <v>Autoabasto</v>
      </c>
      <c r="L3556" s="37">
        <f t="shared" si="2"/>
        <v>44</v>
      </c>
      <c r="M3556" s="37">
        <f t="shared" si="3"/>
        <v>31</v>
      </c>
      <c r="N3556" s="37">
        <f t="shared" si="4"/>
        <v>10</v>
      </c>
      <c r="O3556" s="37" t="str">
        <f t="array" ref="O3556">IFERROR(XLOOKUP(K3556,'Tipo de carga'!B:B,'Tipo de carga'!C:C))</f>
        <v>Diesel</v>
      </c>
    </row>
    <row r="3557">
      <c r="A3557" s="36">
        <v>1804.0</v>
      </c>
      <c r="B3557" s="37" t="str">
        <f>IFERROR(VLOOKUP(A3557,'asig octubre'!$A$2:$C$442,3,0))</f>
        <v>Sayer Full</v>
      </c>
      <c r="C3557" s="37" t="str">
        <f>IFERROR(VLOOKUP(A3557,'asig octubre'!$A$2:$B$442,2,0))</f>
        <v>EC-04</v>
      </c>
      <c r="D3557" s="38">
        <v>45596.85854166667</v>
      </c>
      <c r="E3557" s="36" t="s">
        <v>475</v>
      </c>
      <c r="F3557" s="37" t="str">
        <f t="array" ref="F3557">IFERROR(XLOOKUP(E3557,Operadores!A:A,Operadores!B:B))</f>
        <v>AGUERN</v>
      </c>
      <c r="G3557" s="36" t="s">
        <v>19</v>
      </c>
      <c r="H3557" s="39">
        <v>19.2</v>
      </c>
      <c r="I3557" s="40">
        <v>880.0</v>
      </c>
      <c r="J3557" s="41">
        <f t="shared" si="5"/>
        <v>16896</v>
      </c>
      <c r="K3557" s="37" t="str">
        <f t="array" ref="K3557">IFERROR(XLOOKUP(G3557,'Tipo de carga'!A:A,'Tipo de carga'!B:B))</f>
        <v>Autoabasto</v>
      </c>
      <c r="L3557" s="37">
        <f t="shared" si="2"/>
        <v>44</v>
      </c>
      <c r="M3557" s="37">
        <f t="shared" si="3"/>
        <v>31</v>
      </c>
      <c r="N3557" s="37">
        <f t="shared" si="4"/>
        <v>10</v>
      </c>
      <c r="O3557" s="37" t="str">
        <f t="array" ref="O3557">IFERROR(XLOOKUP(K3557,'Tipo de carga'!B:B,'Tipo de carga'!C:C))</f>
        <v>Diesel</v>
      </c>
    </row>
    <row r="3558">
      <c r="A3558" s="36">
        <v>1834.0</v>
      </c>
      <c r="B3558" s="37" t="str">
        <f>IFERROR(VLOOKUP(A3558,'asig octubre'!$A$2:$C$442,3,0))</f>
        <v>Sayer Full</v>
      </c>
      <c r="C3558" s="37" t="str">
        <f>IFERROR(VLOOKUP(A3558,'asig octubre'!$A$2:$B$442,2,0))</f>
        <v>EC-04</v>
      </c>
      <c r="D3558" s="38">
        <v>45596.77112268518</v>
      </c>
      <c r="E3558" s="36" t="s">
        <v>509</v>
      </c>
      <c r="F3558" s="37" t="str">
        <f t="array" ref="F3558">IFERROR(XLOOKUP(E3558,Operadores!A:A,Operadores!B:B))</f>
        <v>LEMMIG</v>
      </c>
      <c r="G3558" s="36" t="s">
        <v>19</v>
      </c>
      <c r="H3558" s="39">
        <v>19.2</v>
      </c>
      <c r="I3558" s="40">
        <v>890.0</v>
      </c>
      <c r="J3558" s="41">
        <f t="shared" si="5"/>
        <v>17088</v>
      </c>
      <c r="K3558" s="37" t="str">
        <f t="array" ref="K3558">IFERROR(XLOOKUP(G3558,'Tipo de carga'!A:A,'Tipo de carga'!B:B))</f>
        <v>Autoabasto</v>
      </c>
      <c r="L3558" s="37">
        <f t="shared" si="2"/>
        <v>44</v>
      </c>
      <c r="M3558" s="37">
        <f t="shared" si="3"/>
        <v>31</v>
      </c>
      <c r="N3558" s="37">
        <f t="shared" si="4"/>
        <v>10</v>
      </c>
      <c r="O3558" s="37" t="str">
        <f t="array" ref="O3558">IFERROR(XLOOKUP(K3558,'Tipo de carga'!B:B,'Tipo de carga'!C:C))</f>
        <v>Diesel</v>
      </c>
    </row>
    <row r="3559">
      <c r="A3559" s="36">
        <v>1779.0</v>
      </c>
      <c r="B3559" s="37" t="str">
        <f>IFERROR(VLOOKUP(A3559,'asig octubre'!$A$2:$C$442,3,0))</f>
        <v>Sayer Vuelteros</v>
      </c>
      <c r="C3559" s="37" t="str">
        <f>IFERROR(VLOOKUP(A3559,'asig octubre'!$A$2:$B$442,2,0))</f>
        <v>EC-04</v>
      </c>
      <c r="D3559" s="38">
        <v>45596.7387962963</v>
      </c>
      <c r="E3559" s="36" t="s">
        <v>57</v>
      </c>
      <c r="F3559" s="37" t="str">
        <f t="array" ref="F3559">IFERROR(XLOOKUP(E3559,Operadores!A:A,Operadores!B:B))</f>
        <v>GONJOS03</v>
      </c>
      <c r="G3559" s="36" t="s">
        <v>19</v>
      </c>
      <c r="H3559" s="39">
        <v>19.2</v>
      </c>
      <c r="I3559" s="40">
        <v>788.0</v>
      </c>
      <c r="J3559" s="41">
        <f t="shared" si="5"/>
        <v>15129.6</v>
      </c>
      <c r="K3559" s="37" t="str">
        <f t="array" ref="K3559">IFERROR(XLOOKUP(G3559,'Tipo de carga'!A:A,'Tipo de carga'!B:B))</f>
        <v>Autoabasto</v>
      </c>
      <c r="L3559" s="37">
        <f t="shared" si="2"/>
        <v>44</v>
      </c>
      <c r="M3559" s="37">
        <f t="shared" si="3"/>
        <v>31</v>
      </c>
      <c r="N3559" s="37">
        <f t="shared" si="4"/>
        <v>10</v>
      </c>
      <c r="O3559" s="37" t="str">
        <f t="array" ref="O3559">IFERROR(XLOOKUP(K3559,'Tipo de carga'!B:B,'Tipo de carga'!C:C))</f>
        <v>Diesel</v>
      </c>
    </row>
    <row r="3560">
      <c r="A3560" s="36">
        <v>1665.0</v>
      </c>
      <c r="B3560" s="37" t="str">
        <f>IFERROR(VLOOKUP(A3560,'asig octubre'!$A$2:$C$442,3,0))</f>
        <v>Protans</v>
      </c>
      <c r="C3560" s="37" t="str">
        <f>IFERROR(VLOOKUP(A3560,'asig octubre'!$A$2:$B$442,2,0))</f>
        <v>EC-03</v>
      </c>
      <c r="D3560" s="38">
        <v>45596.69012731482</v>
      </c>
      <c r="E3560" s="36" t="s">
        <v>254</v>
      </c>
      <c r="F3560" s="37" t="str">
        <f t="array" ref="F3560">IFERROR(XLOOKUP(E3560,Operadores!A:A,Operadores!B:B))</f>
        <v>PERFE</v>
      </c>
      <c r="G3560" s="36" t="s">
        <v>19</v>
      </c>
      <c r="H3560" s="39">
        <v>19.2</v>
      </c>
      <c r="I3560" s="40">
        <v>305.0</v>
      </c>
      <c r="J3560" s="41">
        <f t="shared" si="5"/>
        <v>5856</v>
      </c>
      <c r="K3560" s="37" t="str">
        <f t="array" ref="K3560">IFERROR(XLOOKUP(G3560,'Tipo de carga'!A:A,'Tipo de carga'!B:B))</f>
        <v>Autoabasto</v>
      </c>
      <c r="L3560" s="37">
        <f t="shared" si="2"/>
        <v>44</v>
      </c>
      <c r="M3560" s="37">
        <f t="shared" si="3"/>
        <v>31</v>
      </c>
      <c r="N3560" s="37">
        <f t="shared" si="4"/>
        <v>10</v>
      </c>
      <c r="O3560" s="37" t="str">
        <f t="array" ref="O3560">IFERROR(XLOOKUP(K3560,'Tipo de carga'!B:B,'Tipo de carga'!C:C))</f>
        <v>Diesel</v>
      </c>
    </row>
    <row r="3561">
      <c r="A3561" s="36">
        <v>1941.0</v>
      </c>
      <c r="B3561" s="37" t="str">
        <f>IFERROR(VLOOKUP(A3561,'asig octubre'!$A$2:$C$442,3,0))</f>
        <v>PISA Gdl</v>
      </c>
      <c r="C3561" s="37" t="str">
        <f>IFERROR(VLOOKUP(A3561,'asig octubre'!$A$2:$B$442,2,0))</f>
        <v>EC-06</v>
      </c>
      <c r="D3561" s="38">
        <v>45596.64555555556</v>
      </c>
      <c r="E3561" s="36" t="s">
        <v>560</v>
      </c>
      <c r="F3561" s="37" t="str">
        <f t="array" ref="F3561">IFERROR(XLOOKUP(E3561,Operadores!A:A,Operadores!B:B))</f>
        <v>REYOFI</v>
      </c>
      <c r="G3561" s="36" t="s">
        <v>19</v>
      </c>
      <c r="H3561" s="39">
        <v>19.2</v>
      </c>
      <c r="I3561" s="40">
        <v>36.0</v>
      </c>
      <c r="J3561" s="41">
        <f t="shared" si="5"/>
        <v>691.2</v>
      </c>
      <c r="K3561" s="37" t="str">
        <f t="array" ref="K3561">IFERROR(XLOOKUP(G3561,'Tipo de carga'!A:A,'Tipo de carga'!B:B))</f>
        <v>Autoabasto</v>
      </c>
      <c r="L3561" s="37">
        <f t="shared" si="2"/>
        <v>44</v>
      </c>
      <c r="M3561" s="37">
        <f t="shared" si="3"/>
        <v>31</v>
      </c>
      <c r="N3561" s="37">
        <f t="shared" si="4"/>
        <v>10</v>
      </c>
      <c r="O3561" s="37" t="str">
        <f t="array" ref="O3561">IFERROR(XLOOKUP(K3561,'Tipo de carga'!B:B,'Tipo de carga'!C:C))</f>
        <v>Diesel</v>
      </c>
    </row>
    <row r="3562">
      <c r="A3562" s="36">
        <v>2030.0</v>
      </c>
      <c r="B3562" s="37" t="str">
        <f>IFERROR(VLOOKUP(A3562,'asig octubre'!$A$2:$C$442,3,0))</f>
        <v>Available</v>
      </c>
      <c r="C3562" s="37" t="str">
        <f>IFERROR(VLOOKUP(A3562,'asig octubre'!$A$2:$B$442,2,0))</f>
        <v>TTE</v>
      </c>
      <c r="D3562" s="38">
        <v>45596.632997685185</v>
      </c>
      <c r="E3562" s="36" t="s">
        <v>561</v>
      </c>
      <c r="F3562" s="37" t="str">
        <f t="array" ref="F3562">IFERROR(XLOOKUP(E3562,Operadores!A:A,Operadores!B:B))</f>
        <v>VILYON</v>
      </c>
      <c r="G3562" s="36" t="s">
        <v>19</v>
      </c>
      <c r="H3562" s="39">
        <v>19.2</v>
      </c>
      <c r="I3562" s="40">
        <v>404.0</v>
      </c>
      <c r="J3562" s="41">
        <f t="shared" si="5"/>
        <v>7756.8</v>
      </c>
      <c r="K3562" s="37" t="str">
        <f t="array" ref="K3562">IFERROR(XLOOKUP(G3562,'Tipo de carga'!A:A,'Tipo de carga'!B:B))</f>
        <v>Autoabasto</v>
      </c>
      <c r="L3562" s="37">
        <f t="shared" si="2"/>
        <v>44</v>
      </c>
      <c r="M3562" s="37">
        <f t="shared" si="3"/>
        <v>31</v>
      </c>
      <c r="N3562" s="37">
        <f t="shared" si="4"/>
        <v>10</v>
      </c>
      <c r="O3562" s="37" t="str">
        <f t="array" ref="O3562">IFERROR(XLOOKUP(K3562,'Tipo de carga'!B:B,'Tipo de carga'!C:C))</f>
        <v>Diesel</v>
      </c>
    </row>
    <row r="3563">
      <c r="A3563" s="36">
        <v>1799.0</v>
      </c>
      <c r="B3563" s="37" t="str">
        <f>IFERROR(VLOOKUP(A3563,'asig octubre'!$A$2:$C$442,3,0))</f>
        <v>Sayer Full</v>
      </c>
      <c r="C3563" s="37" t="str">
        <f>IFERROR(VLOOKUP(A3563,'asig octubre'!$A$2:$B$442,2,0))</f>
        <v>EC-04</v>
      </c>
      <c r="D3563" s="38">
        <v>45596.489270833335</v>
      </c>
      <c r="E3563" s="36" t="s">
        <v>309</v>
      </c>
      <c r="F3563" s="37" t="str">
        <f t="array" ref="F3563">IFERROR(XLOOKUP(E3563,Operadores!A:A,Operadores!B:B))</f>
        <v>FERFRA</v>
      </c>
      <c r="G3563" s="36" t="s">
        <v>19</v>
      </c>
      <c r="H3563" s="39">
        <v>19.2</v>
      </c>
      <c r="I3563" s="40">
        <v>34.0</v>
      </c>
      <c r="J3563" s="41">
        <f t="shared" si="5"/>
        <v>652.8</v>
      </c>
      <c r="K3563" s="37" t="str">
        <f t="array" ref="K3563">IFERROR(XLOOKUP(G3563,'Tipo de carga'!A:A,'Tipo de carga'!B:B))</f>
        <v>Autoabasto</v>
      </c>
      <c r="L3563" s="37">
        <f t="shared" si="2"/>
        <v>44</v>
      </c>
      <c r="M3563" s="37">
        <f t="shared" si="3"/>
        <v>31</v>
      </c>
      <c r="N3563" s="37">
        <f t="shared" si="4"/>
        <v>10</v>
      </c>
      <c r="O3563" s="37" t="str">
        <f t="array" ref="O3563">IFERROR(XLOOKUP(K3563,'Tipo de carga'!B:B,'Tipo de carga'!C:C))</f>
        <v>Diesel</v>
      </c>
    </row>
    <row r="3564">
      <c r="A3564" s="36">
        <v>2022.0</v>
      </c>
      <c r="B3564" s="37" t="str">
        <f>IFERROR(VLOOKUP(A3564,'asig octubre'!$A$2:$C$442,3,0))</f>
        <v>Available</v>
      </c>
      <c r="C3564" s="37" t="str">
        <f>IFERROR(VLOOKUP(A3564,'asig octubre'!$A$2:$B$442,2,0))</f>
        <v>TTE</v>
      </c>
      <c r="D3564" s="38">
        <v>45596.4721875</v>
      </c>
      <c r="E3564" s="36" t="s">
        <v>308</v>
      </c>
      <c r="F3564" s="37" t="str">
        <f t="array" ref="F3564">IFERROR(XLOOKUP(E3564,Operadores!A:A,Operadores!B:B))</f>
        <v>DELBL</v>
      </c>
      <c r="G3564" s="36" t="s">
        <v>19</v>
      </c>
      <c r="H3564" s="39">
        <v>19.2</v>
      </c>
      <c r="I3564" s="40">
        <v>541.0</v>
      </c>
      <c r="J3564" s="41">
        <f t="shared" si="5"/>
        <v>10387.2</v>
      </c>
      <c r="K3564" s="37" t="str">
        <f t="array" ref="K3564">IFERROR(XLOOKUP(G3564,'Tipo de carga'!A:A,'Tipo de carga'!B:B))</f>
        <v>Autoabasto</v>
      </c>
      <c r="L3564" s="37">
        <f t="shared" si="2"/>
        <v>44</v>
      </c>
      <c r="M3564" s="37">
        <f t="shared" si="3"/>
        <v>31</v>
      </c>
      <c r="N3564" s="37">
        <f t="shared" si="4"/>
        <v>10</v>
      </c>
      <c r="O3564" s="37" t="str">
        <f t="array" ref="O3564">IFERROR(XLOOKUP(K3564,'Tipo de carga'!B:B,'Tipo de carga'!C:C))</f>
        <v>Diesel</v>
      </c>
    </row>
    <row r="3565">
      <c r="A3565" s="36">
        <v>1882.0</v>
      </c>
      <c r="B3565" s="37" t="str">
        <f>IFERROR(VLOOKUP(A3565,'asig octubre'!$A$2:$C$442,3,0))</f>
        <v>Sayer Sencillo</v>
      </c>
      <c r="C3565" s="37" t="str">
        <f>IFERROR(VLOOKUP(A3565,'asig octubre'!$A$2:$B$442,2,0))</f>
        <v>EC-04</v>
      </c>
      <c r="D3565" s="38">
        <v>45596.264027777775</v>
      </c>
      <c r="E3565" s="36" t="s">
        <v>49</v>
      </c>
      <c r="F3565" s="37" t="str">
        <f t="array" ref="F3565">IFERROR(XLOOKUP(E3565,Operadores!A:A,Operadores!B:B))</f>
        <v>FABMA</v>
      </c>
      <c r="G3565" s="36" t="s">
        <v>19</v>
      </c>
      <c r="H3565" s="39">
        <v>19.2</v>
      </c>
      <c r="I3565" s="40">
        <v>450.0</v>
      </c>
      <c r="J3565" s="41">
        <f t="shared" si="5"/>
        <v>8640</v>
      </c>
      <c r="K3565" s="37" t="str">
        <f t="array" ref="K3565">IFERROR(XLOOKUP(G3565,'Tipo de carga'!A:A,'Tipo de carga'!B:B))</f>
        <v>Autoabasto</v>
      </c>
      <c r="L3565" s="37">
        <f t="shared" si="2"/>
        <v>44</v>
      </c>
      <c r="M3565" s="37">
        <f t="shared" si="3"/>
        <v>31</v>
      </c>
      <c r="N3565" s="37">
        <f t="shared" si="4"/>
        <v>10</v>
      </c>
      <c r="O3565" s="37" t="str">
        <f t="array" ref="O3565">IFERROR(XLOOKUP(K3565,'Tipo de carga'!B:B,'Tipo de carga'!C:C))</f>
        <v>Diesel</v>
      </c>
    </row>
    <row r="3566">
      <c r="A3566" s="36">
        <v>1908.0</v>
      </c>
      <c r="B3566" s="37" t="str">
        <f>IFERROR(VLOOKUP(A3566,'asig octubre'!$A$2:$C$442,3,0))</f>
        <v>Circuitos Mty</v>
      </c>
      <c r="C3566" s="37" t="str">
        <f>IFERROR(VLOOKUP(A3566,'asig octubre'!$A$2:$B$442,2,0))</f>
        <v>EC-07</v>
      </c>
      <c r="D3566" s="38">
        <v>45596.238645833335</v>
      </c>
      <c r="E3566" s="36" t="s">
        <v>359</v>
      </c>
      <c r="F3566" s="37" t="str">
        <f t="array" ref="F3566">IFERROR(XLOOKUP(E3566,Operadores!A:A,Operadores!B:B))</f>
        <v>GARJOR01</v>
      </c>
      <c r="G3566" s="36" t="s">
        <v>19</v>
      </c>
      <c r="H3566" s="39">
        <v>19.2</v>
      </c>
      <c r="I3566" s="40">
        <v>458.0</v>
      </c>
      <c r="J3566" s="41">
        <f t="shared" si="5"/>
        <v>8793.6</v>
      </c>
      <c r="K3566" s="37" t="str">
        <f t="array" ref="K3566">IFERROR(XLOOKUP(G3566,'Tipo de carga'!A:A,'Tipo de carga'!B:B))</f>
        <v>Autoabasto</v>
      </c>
      <c r="L3566" s="37">
        <f t="shared" si="2"/>
        <v>44</v>
      </c>
      <c r="M3566" s="37">
        <f t="shared" si="3"/>
        <v>31</v>
      </c>
      <c r="N3566" s="37">
        <f t="shared" si="4"/>
        <v>10</v>
      </c>
      <c r="O3566" s="37" t="str">
        <f t="array" ref="O3566">IFERROR(XLOOKUP(K3566,'Tipo de carga'!B:B,'Tipo de carga'!C:C))</f>
        <v>Diesel</v>
      </c>
    </row>
    <row r="3567">
      <c r="A3567" s="36">
        <v>1903.0</v>
      </c>
      <c r="B3567" s="37" t="str">
        <f>IFERROR(VLOOKUP(A3567,'asig octubre'!$A$2:$C$442,3,0))</f>
        <v>Sayer Vuelteros</v>
      </c>
      <c r="C3567" s="37" t="str">
        <f>IFERROR(VLOOKUP(A3567,'asig octubre'!$A$2:$B$442,2,0))</f>
        <v>EC-04</v>
      </c>
      <c r="D3567" s="38">
        <v>45596.17256944445</v>
      </c>
      <c r="E3567" s="36" t="s">
        <v>45</v>
      </c>
      <c r="F3567" s="37" t="str">
        <f t="array" ref="F3567">IFERROR(XLOOKUP(E3567,Operadores!A:A,Operadores!B:B))</f>
        <v>HEREM</v>
      </c>
      <c r="G3567" s="36" t="s">
        <v>19</v>
      </c>
      <c r="H3567" s="39">
        <v>19.2</v>
      </c>
      <c r="I3567" s="40">
        <v>570.0</v>
      </c>
      <c r="J3567" s="41">
        <f t="shared" si="5"/>
        <v>10944</v>
      </c>
      <c r="K3567" s="37" t="str">
        <f t="array" ref="K3567">IFERROR(XLOOKUP(G3567,'Tipo de carga'!A:A,'Tipo de carga'!B:B))</f>
        <v>Autoabasto</v>
      </c>
      <c r="L3567" s="37">
        <f t="shared" si="2"/>
        <v>44</v>
      </c>
      <c r="M3567" s="37">
        <f t="shared" si="3"/>
        <v>31</v>
      </c>
      <c r="N3567" s="37">
        <f t="shared" si="4"/>
        <v>10</v>
      </c>
      <c r="O3567" s="37" t="str">
        <f t="array" ref="O3567">IFERROR(XLOOKUP(K3567,'Tipo de carga'!B:B,'Tipo de carga'!C:C))</f>
        <v>Diesel</v>
      </c>
    </row>
    <row r="3568">
      <c r="A3568" s="36">
        <v>308.0</v>
      </c>
      <c r="B3568" s="37" t="str">
        <f>IFERROR(VLOOKUP(A3568,'asig octubre'!$A$2:$C$442,3,0))</f>
        <v>Sayer Thorton</v>
      </c>
      <c r="C3568" s="37" t="str">
        <f>IFERROR(VLOOKUP(A3568,'asig octubre'!$A$2:$B$442,2,0))</f>
        <v>EC-04</v>
      </c>
      <c r="D3568" s="38">
        <v>45596.041597222225</v>
      </c>
      <c r="E3568" s="36" t="s">
        <v>261</v>
      </c>
      <c r="F3568" s="37" t="str">
        <f t="array" ref="F3568">IFERROR(XLOOKUP(E3568,Operadores!A:A,Operadores!B:B))</f>
        <v>FLOTIT</v>
      </c>
      <c r="G3568" s="36" t="s">
        <v>19</v>
      </c>
      <c r="H3568" s="39">
        <v>19.2</v>
      </c>
      <c r="I3568" s="40">
        <v>310.0</v>
      </c>
      <c r="J3568" s="41">
        <f t="shared" si="5"/>
        <v>5952</v>
      </c>
      <c r="K3568" s="37" t="str">
        <f t="array" ref="K3568">IFERROR(XLOOKUP(G3568,'Tipo de carga'!A:A,'Tipo de carga'!B:B))</f>
        <v>Autoabasto</v>
      </c>
      <c r="L3568" s="37">
        <f t="shared" si="2"/>
        <v>44</v>
      </c>
      <c r="M3568" s="37">
        <f t="shared" si="3"/>
        <v>31</v>
      </c>
      <c r="N3568" s="37">
        <f t="shared" si="4"/>
        <v>10</v>
      </c>
      <c r="O3568" s="37" t="str">
        <f t="array" ref="O3568">IFERROR(XLOOKUP(K3568,'Tipo de carga'!B:B,'Tipo de carga'!C:C))</f>
        <v>Diesel</v>
      </c>
    </row>
    <row r="3569">
      <c r="A3569" s="36">
        <v>1886.0</v>
      </c>
      <c r="B3569" s="37" t="str">
        <f>IFERROR(VLOOKUP(A3569,'asig octubre'!$A$2:$C$442,3,0))</f>
        <v>Circuitos</v>
      </c>
      <c r="C3569" s="37" t="str">
        <f>IFERROR(VLOOKUP(A3569,'asig octubre'!$A$2:$B$442,2,0))</f>
        <v>EC-03</v>
      </c>
      <c r="D3569" s="38">
        <v>45596.950902777775</v>
      </c>
      <c r="E3569" s="36" t="s">
        <v>260</v>
      </c>
      <c r="F3569" s="37" t="str">
        <f t="array" ref="F3569">IFERROR(XLOOKUP(E3569,Operadores!A:A,Operadores!B:B))</f>
        <v>CORER</v>
      </c>
      <c r="G3569" s="36" t="s">
        <v>75</v>
      </c>
      <c r="H3569" s="39">
        <v>20.23481</v>
      </c>
      <c r="I3569" s="40">
        <v>469.0</v>
      </c>
      <c r="J3569" s="41">
        <f t="shared" si="5"/>
        <v>9490.12589</v>
      </c>
      <c r="K3569" s="37" t="str">
        <f t="array" ref="K3569">IFERROR(XLOOKUP(G3569,'Tipo de carga'!A:A,'Tipo de carga'!B:B))</f>
        <v>Autoabasto</v>
      </c>
      <c r="L3569" s="37">
        <f t="shared" si="2"/>
        <v>44</v>
      </c>
      <c r="M3569" s="37">
        <f t="shared" si="3"/>
        <v>31</v>
      </c>
      <c r="N3569" s="37">
        <f t="shared" si="4"/>
        <v>10</v>
      </c>
      <c r="O3569" s="37" t="str">
        <f t="array" ref="O3569">IFERROR(XLOOKUP(K3569,'Tipo de carga'!B:B,'Tipo de carga'!C:C))</f>
        <v>Diesel</v>
      </c>
    </row>
    <row r="3570">
      <c r="A3570" s="36">
        <v>1936.0</v>
      </c>
      <c r="B3570" s="37" t="str">
        <f>IFERROR(VLOOKUP(A3570,'asig octubre'!$A$2:$C$442,3,0))</f>
        <v>Circuitos</v>
      </c>
      <c r="C3570" s="37" t="str">
        <f>IFERROR(VLOOKUP(A3570,'asig octubre'!$A$2:$B$442,2,0))</f>
        <v>EC-03</v>
      </c>
      <c r="D3570" s="38">
        <v>45596.91619212963</v>
      </c>
      <c r="E3570" s="36" t="s">
        <v>209</v>
      </c>
      <c r="F3570" s="37" t="str">
        <f t="array" ref="F3570">IFERROR(XLOOKUP(E3570,Operadores!A:A,Operadores!B:B))</f>
        <v>OCAMA</v>
      </c>
      <c r="G3570" s="36" t="s">
        <v>75</v>
      </c>
      <c r="H3570" s="39">
        <v>20.23481</v>
      </c>
      <c r="I3570" s="40">
        <v>470.0</v>
      </c>
      <c r="J3570" s="41">
        <f t="shared" si="5"/>
        <v>9510.3607</v>
      </c>
      <c r="K3570" s="37" t="str">
        <f t="array" ref="K3570">IFERROR(XLOOKUP(G3570,'Tipo de carga'!A:A,'Tipo de carga'!B:B))</f>
        <v>Autoabasto</v>
      </c>
      <c r="L3570" s="37">
        <f t="shared" si="2"/>
        <v>44</v>
      </c>
      <c r="M3570" s="37">
        <f t="shared" si="3"/>
        <v>31</v>
      </c>
      <c r="N3570" s="37">
        <f t="shared" si="4"/>
        <v>10</v>
      </c>
      <c r="O3570" s="37" t="str">
        <f t="array" ref="O3570">IFERROR(XLOOKUP(K3570,'Tipo de carga'!B:B,'Tipo de carga'!C:C))</f>
        <v>Diesel</v>
      </c>
    </row>
    <row r="3571">
      <c r="A3571" s="36">
        <v>1859.0</v>
      </c>
      <c r="B3571" s="37" t="str">
        <f>IFERROR(VLOOKUP(A3571,'asig octubre'!$A$2:$C$442,3,0))</f>
        <v>Circuitos</v>
      </c>
      <c r="C3571" s="37" t="str">
        <f>IFERROR(VLOOKUP(A3571,'asig octubre'!$A$2:$B$442,2,0))</f>
        <v>EC-03</v>
      </c>
      <c r="D3571" s="38">
        <v>45596.866574074076</v>
      </c>
      <c r="E3571" s="36" t="s">
        <v>238</v>
      </c>
      <c r="F3571" s="37" t="str">
        <f t="array" ref="F3571">IFERROR(XLOOKUP(E3571,Operadores!A:A,Operadores!B:B))</f>
        <v>JIMMI</v>
      </c>
      <c r="G3571" s="36" t="s">
        <v>75</v>
      </c>
      <c r="H3571" s="39">
        <v>20.23481</v>
      </c>
      <c r="I3571" s="40">
        <v>661.0</v>
      </c>
      <c r="J3571" s="41">
        <f t="shared" si="5"/>
        <v>13375.20941</v>
      </c>
      <c r="K3571" s="37" t="str">
        <f t="array" ref="K3571">IFERROR(XLOOKUP(G3571,'Tipo de carga'!A:A,'Tipo de carga'!B:B))</f>
        <v>Autoabasto</v>
      </c>
      <c r="L3571" s="37">
        <f t="shared" si="2"/>
        <v>44</v>
      </c>
      <c r="M3571" s="37">
        <f t="shared" si="3"/>
        <v>31</v>
      </c>
      <c r="N3571" s="37">
        <f t="shared" si="4"/>
        <v>10</v>
      </c>
      <c r="O3571" s="37" t="str">
        <f t="array" ref="O3571">IFERROR(XLOOKUP(K3571,'Tipo de carga'!B:B,'Tipo de carga'!C:C))</f>
        <v>Diesel</v>
      </c>
    </row>
    <row r="3572">
      <c r="A3572" s="36">
        <v>1955.0</v>
      </c>
      <c r="B3572" s="37" t="str">
        <f>IFERROR(VLOOKUP(A3572,'asig octubre'!$A$2:$C$442,3,0))</f>
        <v>Circuitos</v>
      </c>
      <c r="C3572" s="37" t="str">
        <f>IFERROR(VLOOKUP(A3572,'asig octubre'!$A$2:$B$442,2,0))</f>
        <v>EC-03</v>
      </c>
      <c r="D3572" s="38">
        <v>45596.852060185185</v>
      </c>
      <c r="E3572" s="36" t="s">
        <v>205</v>
      </c>
      <c r="F3572" s="37" t="str">
        <f t="array" ref="F3572">IFERROR(XLOOKUP(E3572,Operadores!A:A,Operadores!B:B))</f>
        <v>MOZPEDX</v>
      </c>
      <c r="G3572" s="36" t="s">
        <v>75</v>
      </c>
      <c r="H3572" s="39">
        <v>20.23481</v>
      </c>
      <c r="I3572" s="40">
        <v>600.0</v>
      </c>
      <c r="J3572" s="41">
        <f t="shared" si="5"/>
        <v>12140.886</v>
      </c>
      <c r="K3572" s="37" t="str">
        <f t="array" ref="K3572">IFERROR(XLOOKUP(G3572,'Tipo de carga'!A:A,'Tipo de carga'!B:B))</f>
        <v>Autoabasto</v>
      </c>
      <c r="L3572" s="37">
        <f t="shared" si="2"/>
        <v>44</v>
      </c>
      <c r="M3572" s="37">
        <f t="shared" si="3"/>
        <v>31</v>
      </c>
      <c r="N3572" s="37">
        <f t="shared" si="4"/>
        <v>10</v>
      </c>
      <c r="O3572" s="37" t="str">
        <f t="array" ref="O3572">IFERROR(XLOOKUP(K3572,'Tipo de carga'!B:B,'Tipo de carga'!C:C))</f>
        <v>Diesel</v>
      </c>
    </row>
    <row r="3573">
      <c r="A3573" s="36">
        <v>1860.0</v>
      </c>
      <c r="B3573" s="37" t="str">
        <f>IFERROR(VLOOKUP(A3573,'asig octubre'!$A$2:$C$442,3,0))</f>
        <v>Circuitos</v>
      </c>
      <c r="C3573" s="37" t="str">
        <f>IFERROR(VLOOKUP(A3573,'asig octubre'!$A$2:$B$442,2,0))</f>
        <v>EC-03</v>
      </c>
      <c r="D3573" s="38">
        <v>45596.831770833334</v>
      </c>
      <c r="E3573" s="36" t="s">
        <v>484</v>
      </c>
      <c r="F3573" s="37" t="str">
        <f t="array" ref="F3573">IFERROR(XLOOKUP(E3573,Operadores!A:A,Operadores!B:B))</f>
        <v>MOLALE</v>
      </c>
      <c r="G3573" s="36" t="s">
        <v>75</v>
      </c>
      <c r="H3573" s="39">
        <v>20.23481</v>
      </c>
      <c r="I3573" s="40">
        <v>681.0</v>
      </c>
      <c r="J3573" s="41">
        <f t="shared" si="5"/>
        <v>13779.90561</v>
      </c>
      <c r="K3573" s="37" t="str">
        <f t="array" ref="K3573">IFERROR(XLOOKUP(G3573,'Tipo de carga'!A:A,'Tipo de carga'!B:B))</f>
        <v>Autoabasto</v>
      </c>
      <c r="L3573" s="37">
        <f t="shared" si="2"/>
        <v>44</v>
      </c>
      <c r="M3573" s="37">
        <f t="shared" si="3"/>
        <v>31</v>
      </c>
      <c r="N3573" s="37">
        <f t="shared" si="4"/>
        <v>10</v>
      </c>
      <c r="O3573" s="37" t="str">
        <f t="array" ref="O3573">IFERROR(XLOOKUP(K3573,'Tipo de carga'!B:B,'Tipo de carga'!C:C))</f>
        <v>Diesel</v>
      </c>
    </row>
    <row r="3574">
      <c r="A3574" s="36">
        <v>1932.0</v>
      </c>
      <c r="B3574" s="37" t="str">
        <f>IFERROR(VLOOKUP(A3574,'asig octubre'!$A$2:$C$442,3,0))</f>
        <v>Circuitos</v>
      </c>
      <c r="C3574" s="37" t="str">
        <f>IFERROR(VLOOKUP(A3574,'asig octubre'!$A$2:$B$442,2,0))</f>
        <v>EC-03</v>
      </c>
      <c r="D3574" s="38">
        <v>45596.7677662037</v>
      </c>
      <c r="E3574" s="36" t="s">
        <v>185</v>
      </c>
      <c r="F3574" s="37" t="str">
        <f t="array" ref="F3574">IFERROR(XLOOKUP(E3574,Operadores!A:A,Operadores!B:B))</f>
        <v>FERRI</v>
      </c>
      <c r="G3574" s="36" t="s">
        <v>75</v>
      </c>
      <c r="H3574" s="39">
        <v>20.23481</v>
      </c>
      <c r="I3574" s="40">
        <v>475.0</v>
      </c>
      <c r="J3574" s="41">
        <f t="shared" si="5"/>
        <v>9611.53475</v>
      </c>
      <c r="K3574" s="37" t="str">
        <f t="array" ref="K3574">IFERROR(XLOOKUP(G3574,'Tipo de carga'!A:A,'Tipo de carga'!B:B))</f>
        <v>Autoabasto</v>
      </c>
      <c r="L3574" s="37">
        <f t="shared" si="2"/>
        <v>44</v>
      </c>
      <c r="M3574" s="37">
        <f t="shared" si="3"/>
        <v>31</v>
      </c>
      <c r="N3574" s="37">
        <f t="shared" si="4"/>
        <v>10</v>
      </c>
      <c r="O3574" s="37" t="str">
        <f t="array" ref="O3574">IFERROR(XLOOKUP(K3574,'Tipo de carga'!B:B,'Tipo de carga'!C:C))</f>
        <v>Diesel</v>
      </c>
    </row>
    <row r="3575">
      <c r="A3575" s="36">
        <v>1906.0</v>
      </c>
      <c r="B3575" s="37" t="str">
        <f>IFERROR(VLOOKUP(A3575,'asig octubre'!$A$2:$C$442,3,0))</f>
        <v>PISA Gdl</v>
      </c>
      <c r="C3575" s="37" t="str">
        <f>IFERROR(VLOOKUP(A3575,'asig octubre'!$A$2:$B$442,2,0))</f>
        <v>EC-06</v>
      </c>
      <c r="D3575" s="38">
        <v>45596.6921875</v>
      </c>
      <c r="E3575" s="36" t="s">
        <v>393</v>
      </c>
      <c r="F3575" s="37" t="str">
        <f t="array" ref="F3575">IFERROR(XLOOKUP(E3575,Operadores!A:A,Operadores!B:B))</f>
        <v>GAJJOS</v>
      </c>
      <c r="G3575" s="36" t="s">
        <v>75</v>
      </c>
      <c r="H3575" s="39">
        <v>20.23481</v>
      </c>
      <c r="I3575" s="40">
        <v>540.0</v>
      </c>
      <c r="J3575" s="41">
        <f t="shared" si="5"/>
        <v>10926.7974</v>
      </c>
      <c r="K3575" s="37" t="str">
        <f t="array" ref="K3575">IFERROR(XLOOKUP(G3575,'Tipo de carga'!A:A,'Tipo de carga'!B:B))</f>
        <v>Autoabasto</v>
      </c>
      <c r="L3575" s="37">
        <f t="shared" si="2"/>
        <v>44</v>
      </c>
      <c r="M3575" s="37">
        <f t="shared" si="3"/>
        <v>31</v>
      </c>
      <c r="N3575" s="37">
        <f t="shared" si="4"/>
        <v>10</v>
      </c>
      <c r="O3575" s="37" t="str">
        <f t="array" ref="O3575">IFERROR(XLOOKUP(K3575,'Tipo de carga'!B:B,'Tipo de carga'!C:C))</f>
        <v>Diesel</v>
      </c>
    </row>
    <row r="3576">
      <c r="A3576" s="36">
        <v>1794.0</v>
      </c>
      <c r="B3576" s="37" t="str">
        <f>IFERROR(VLOOKUP(A3576,'asig octubre'!$A$2:$C$442,3,0))</f>
        <v>Peñafiel Tlajomulco</v>
      </c>
      <c r="C3576" s="37" t="str">
        <f>IFERROR(VLOOKUP(A3576,'asig octubre'!$A$2:$B$442,2,0))</f>
        <v>EC-06</v>
      </c>
      <c r="D3576" s="38">
        <v>45596.63314814815</v>
      </c>
      <c r="E3576" s="36" t="s">
        <v>269</v>
      </c>
      <c r="F3576" s="37" t="str">
        <f t="array" ref="F3576">IFERROR(XLOOKUP(E3576,Operadores!A:A,Operadores!B:B))</f>
        <v>GOMLUI02</v>
      </c>
      <c r="G3576" s="36" t="s">
        <v>75</v>
      </c>
      <c r="H3576" s="39">
        <v>20.23481</v>
      </c>
      <c r="I3576" s="40">
        <v>513.0</v>
      </c>
      <c r="J3576" s="41">
        <f t="shared" si="5"/>
        <v>10380.45753</v>
      </c>
      <c r="K3576" s="37" t="str">
        <f t="array" ref="K3576">IFERROR(XLOOKUP(G3576,'Tipo de carga'!A:A,'Tipo de carga'!B:B))</f>
        <v>Autoabasto</v>
      </c>
      <c r="L3576" s="37">
        <f t="shared" si="2"/>
        <v>44</v>
      </c>
      <c r="M3576" s="37">
        <f t="shared" si="3"/>
        <v>31</v>
      </c>
      <c r="N3576" s="37">
        <f t="shared" si="4"/>
        <v>10</v>
      </c>
      <c r="O3576" s="37" t="str">
        <f t="array" ref="O3576">IFERROR(XLOOKUP(K3576,'Tipo de carga'!B:B,'Tipo de carga'!C:C))</f>
        <v>Diesel</v>
      </c>
    </row>
    <row r="3577">
      <c r="A3577" s="36">
        <v>1934.0</v>
      </c>
      <c r="B3577" s="37" t="str">
        <f>IFERROR(VLOOKUP(A3577,'asig octubre'!$A$2:$C$442,3,0))</f>
        <v>Circuitos</v>
      </c>
      <c r="C3577" s="37" t="str">
        <f>IFERROR(VLOOKUP(A3577,'asig octubre'!$A$2:$B$442,2,0))</f>
        <v>EC-03</v>
      </c>
      <c r="D3577" s="38">
        <v>45596.40623842592</v>
      </c>
      <c r="E3577" s="36" t="s">
        <v>272</v>
      </c>
      <c r="F3577" s="37" t="str">
        <f t="array" ref="F3577">IFERROR(XLOOKUP(E3577,Operadores!A:A,Operadores!B:B))</f>
        <v>AVIEN</v>
      </c>
      <c r="G3577" s="36" t="s">
        <v>75</v>
      </c>
      <c r="H3577" s="39">
        <v>20.23481</v>
      </c>
      <c r="I3577" s="40">
        <v>450.0</v>
      </c>
      <c r="J3577" s="41">
        <f t="shared" si="5"/>
        <v>9105.6645</v>
      </c>
      <c r="K3577" s="37" t="str">
        <f t="array" ref="K3577">IFERROR(XLOOKUP(G3577,'Tipo de carga'!A:A,'Tipo de carga'!B:B))</f>
        <v>Autoabasto</v>
      </c>
      <c r="L3577" s="37">
        <f t="shared" si="2"/>
        <v>44</v>
      </c>
      <c r="M3577" s="37">
        <f t="shared" si="3"/>
        <v>31</v>
      </c>
      <c r="N3577" s="37">
        <f t="shared" si="4"/>
        <v>10</v>
      </c>
      <c r="O3577" s="37" t="str">
        <f t="array" ref="O3577">IFERROR(XLOOKUP(K3577,'Tipo de carga'!B:B,'Tipo de carga'!C:C))</f>
        <v>Diesel</v>
      </c>
    </row>
    <row r="3578">
      <c r="A3578" s="36">
        <v>1931.0</v>
      </c>
      <c r="B3578" s="37" t="str">
        <f>IFERROR(VLOOKUP(A3578,'asig octubre'!$A$2:$C$442,3,0))</f>
        <v>Circuitos</v>
      </c>
      <c r="C3578" s="37" t="str">
        <f>IFERROR(VLOOKUP(A3578,'asig octubre'!$A$2:$B$442,2,0))</f>
        <v>EC-03</v>
      </c>
      <c r="D3578" s="38">
        <v>45596.345671296294</v>
      </c>
      <c r="E3578" s="36" t="s">
        <v>26</v>
      </c>
      <c r="F3578" s="37" t="str">
        <f t="array" ref="F3578">IFERROR(XLOOKUP(E3578,Operadores!A:A,Operadores!B:B))</f>
        <v>ARBJO</v>
      </c>
      <c r="G3578" s="36" t="s">
        <v>75</v>
      </c>
      <c r="H3578" s="39">
        <v>20.23481</v>
      </c>
      <c r="I3578" s="40">
        <v>515.0</v>
      </c>
      <c r="J3578" s="41">
        <f t="shared" si="5"/>
        <v>10420.92715</v>
      </c>
      <c r="K3578" s="37" t="str">
        <f t="array" ref="K3578">IFERROR(XLOOKUP(G3578,'Tipo de carga'!A:A,'Tipo de carga'!B:B))</f>
        <v>Autoabasto</v>
      </c>
      <c r="L3578" s="37">
        <f t="shared" si="2"/>
        <v>44</v>
      </c>
      <c r="M3578" s="37">
        <f t="shared" si="3"/>
        <v>31</v>
      </c>
      <c r="N3578" s="37">
        <f t="shared" si="4"/>
        <v>10</v>
      </c>
      <c r="O3578" s="37" t="str">
        <f t="array" ref="O3578">IFERROR(XLOOKUP(K3578,'Tipo de carga'!B:B,'Tipo de carga'!C:C))</f>
        <v>Diesel</v>
      </c>
    </row>
    <row r="3579">
      <c r="A3579" s="36">
        <v>2061.0</v>
      </c>
      <c r="B3579" s="37" t="str">
        <f>IFERROR(VLOOKUP(A3579,'asig octubre'!$A$2:$C$442,3,0))</f>
        <v>Available</v>
      </c>
      <c r="C3579" s="37" t="str">
        <f>IFERROR(VLOOKUP(A3579,'asig octubre'!$A$2:$B$442,2,0))</f>
        <v>TTE</v>
      </c>
      <c r="D3579" s="38">
        <v>45596.15545138889</v>
      </c>
      <c r="E3579" s="36" t="s">
        <v>270</v>
      </c>
      <c r="F3579" s="37" t="str">
        <f t="array" ref="F3579">IFERROR(XLOOKUP(E3579,Operadores!A:A,Operadores!B:B))</f>
        <v>RESEDU</v>
      </c>
      <c r="G3579" s="36" t="s">
        <v>75</v>
      </c>
      <c r="H3579" s="39">
        <v>20.23481</v>
      </c>
      <c r="I3579" s="40">
        <v>230.0</v>
      </c>
      <c r="J3579" s="41">
        <f t="shared" si="5"/>
        <v>4654.0063</v>
      </c>
      <c r="K3579" s="37" t="str">
        <f t="array" ref="K3579">IFERROR(XLOOKUP(G3579,'Tipo de carga'!A:A,'Tipo de carga'!B:B))</f>
        <v>Autoabasto</v>
      </c>
      <c r="L3579" s="37">
        <f t="shared" si="2"/>
        <v>44</v>
      </c>
      <c r="M3579" s="37">
        <f t="shared" si="3"/>
        <v>31</v>
      </c>
      <c r="N3579" s="37">
        <f t="shared" si="4"/>
        <v>10</v>
      </c>
      <c r="O3579" s="37" t="str">
        <f t="array" ref="O3579">IFERROR(XLOOKUP(K3579,'Tipo de carga'!B:B,'Tipo de carga'!C:C))</f>
        <v>Diesel</v>
      </c>
    </row>
    <row r="3580">
      <c r="A3580" s="36">
        <v>2056.0</v>
      </c>
      <c r="B3580" s="37" t="str">
        <f>IFERROR(VLOOKUP(A3580,'asig octubre'!$A$2:$C$442,3,0))</f>
        <v>PISA Gdl</v>
      </c>
      <c r="C3580" s="37" t="str">
        <f>IFERROR(VLOOKUP(A3580,'asig octubre'!$A$2:$B$442,2,0))</f>
        <v>EC-06</v>
      </c>
      <c r="D3580" s="38">
        <v>45596.05275462963</v>
      </c>
      <c r="E3580" s="36" t="s">
        <v>352</v>
      </c>
      <c r="F3580" s="37" t="str">
        <f t="array" ref="F3580">IFERROR(XLOOKUP(E3580,Operadores!A:A,Operadores!B:B))</f>
        <v>AQUISA</v>
      </c>
      <c r="G3580" s="36" t="s">
        <v>75</v>
      </c>
      <c r="H3580" s="39">
        <v>20.23481</v>
      </c>
      <c r="I3580" s="40">
        <v>325.0</v>
      </c>
      <c r="J3580" s="41">
        <f t="shared" si="5"/>
        <v>6576.31325</v>
      </c>
      <c r="K3580" s="37" t="str">
        <f t="array" ref="K3580">IFERROR(XLOOKUP(G3580,'Tipo de carga'!A:A,'Tipo de carga'!B:B))</f>
        <v>Autoabasto</v>
      </c>
      <c r="L3580" s="37">
        <f t="shared" si="2"/>
        <v>44</v>
      </c>
      <c r="M3580" s="37">
        <f t="shared" si="3"/>
        <v>31</v>
      </c>
      <c r="N3580" s="37">
        <f t="shared" si="4"/>
        <v>10</v>
      </c>
      <c r="O3580" s="37" t="str">
        <f t="array" ref="O3580">IFERROR(XLOOKUP(K3580,'Tipo de carga'!B:B,'Tipo de carga'!C:C))</f>
        <v>Diesel</v>
      </c>
    </row>
    <row r="3581">
      <c r="A3581" s="36">
        <v>1943.0</v>
      </c>
      <c r="B3581" s="37" t="str">
        <f>IFERROR(VLOOKUP(A3581,'asig octubre'!$A$2:$C$442,3,0))</f>
        <v>Circuitos</v>
      </c>
      <c r="C3581" s="37" t="str">
        <f>IFERROR(VLOOKUP(A3581,'asig octubre'!$A$2:$B$442,2,0))</f>
        <v>EC-03</v>
      </c>
      <c r="D3581" s="38">
        <v>45596.786099537036</v>
      </c>
      <c r="E3581" s="36" t="s">
        <v>329</v>
      </c>
      <c r="F3581" s="37" t="str">
        <f t="array" ref="F3581">IFERROR(XLOOKUP(E3581,Operadores!A:A,Operadores!B:B))</f>
        <v>RODRAU01</v>
      </c>
      <c r="G3581" s="36" t="s">
        <v>274</v>
      </c>
      <c r="H3581" s="39">
        <v>19.50205</v>
      </c>
      <c r="I3581" s="40">
        <v>450.0</v>
      </c>
      <c r="J3581" s="41">
        <f t="shared" si="5"/>
        <v>8775.9225</v>
      </c>
      <c r="K3581" s="37" t="str">
        <f t="array" ref="K3581">IFERROR(XLOOKUP(G3581,'Tipo de carga'!A:A,'Tipo de carga'!B:B))</f>
        <v>Autoabasto</v>
      </c>
      <c r="L3581" s="37">
        <f t="shared" si="2"/>
        <v>44</v>
      </c>
      <c r="M3581" s="37">
        <f t="shared" si="3"/>
        <v>31</v>
      </c>
      <c r="N3581" s="37">
        <f t="shared" si="4"/>
        <v>10</v>
      </c>
      <c r="O3581" s="37" t="str">
        <f t="array" ref="O3581">IFERROR(XLOOKUP(K3581,'Tipo de carga'!B:B,'Tipo de carga'!C:C))</f>
        <v>Diesel</v>
      </c>
    </row>
    <row r="3582">
      <c r="A3582" s="36">
        <v>2060.0</v>
      </c>
      <c r="B3582" s="37" t="str">
        <f>IFERROR(VLOOKUP(A3582,'asig octubre'!$A$2:$C$442,3,0))</f>
        <v>Available</v>
      </c>
      <c r="C3582" s="37" t="str">
        <f>IFERROR(VLOOKUP(A3582,'asig octubre'!$A$2:$B$442,2,0))</f>
        <v>TTE</v>
      </c>
      <c r="D3582" s="38">
        <v>45596.643159722225</v>
      </c>
      <c r="E3582" s="36" t="s">
        <v>317</v>
      </c>
      <c r="F3582" s="37" t="str">
        <f t="array" ref="F3582">IFERROR(XLOOKUP(E3582,Operadores!A:A,Operadores!B:B))</f>
        <v>VALGUS</v>
      </c>
      <c r="G3582" s="36" t="s">
        <v>274</v>
      </c>
      <c r="H3582" s="39">
        <v>19.50205</v>
      </c>
      <c r="I3582" s="40">
        <v>501.0</v>
      </c>
      <c r="J3582" s="41">
        <f t="shared" si="5"/>
        <v>9770.52705</v>
      </c>
      <c r="K3582" s="37" t="str">
        <f t="array" ref="K3582">IFERROR(XLOOKUP(G3582,'Tipo de carga'!A:A,'Tipo de carga'!B:B))</f>
        <v>Autoabasto</v>
      </c>
      <c r="L3582" s="37">
        <f t="shared" si="2"/>
        <v>44</v>
      </c>
      <c r="M3582" s="37">
        <f t="shared" si="3"/>
        <v>31</v>
      </c>
      <c r="N3582" s="37">
        <f t="shared" si="4"/>
        <v>10</v>
      </c>
      <c r="O3582" s="37" t="str">
        <f t="array" ref="O3582">IFERROR(XLOOKUP(K3582,'Tipo de carga'!B:B,'Tipo de carga'!C:C))</f>
        <v>Diesel</v>
      </c>
    </row>
    <row r="3583">
      <c r="A3583" s="36">
        <v>2044.0</v>
      </c>
      <c r="B3583" s="37" t="str">
        <f>IFERROR(VLOOKUP(A3583,'asig octubre'!$A$2:$C$442,3,0))</f>
        <v>Available</v>
      </c>
      <c r="C3583" s="37" t="str">
        <f>IFERROR(VLOOKUP(A3583,'asig octubre'!$A$2:$B$442,2,0))</f>
        <v>TTE</v>
      </c>
      <c r="D3583" s="38">
        <v>45596.630219907405</v>
      </c>
      <c r="E3583" s="36" t="s">
        <v>362</v>
      </c>
      <c r="F3583" s="37" t="str">
        <f t="array" ref="F3583">IFERROR(XLOOKUP(E3583,Operadores!A:A,Operadores!B:B))</f>
        <v>HUIRA</v>
      </c>
      <c r="G3583" s="36" t="s">
        <v>274</v>
      </c>
      <c r="H3583" s="39">
        <v>19.50205</v>
      </c>
      <c r="I3583" s="40">
        <v>455.0</v>
      </c>
      <c r="J3583" s="41">
        <f t="shared" si="5"/>
        <v>8873.43275</v>
      </c>
      <c r="K3583" s="37" t="str">
        <f t="array" ref="K3583">IFERROR(XLOOKUP(G3583,'Tipo de carga'!A:A,'Tipo de carga'!B:B))</f>
        <v>Autoabasto</v>
      </c>
      <c r="L3583" s="37">
        <f t="shared" si="2"/>
        <v>44</v>
      </c>
      <c r="M3583" s="37">
        <f t="shared" si="3"/>
        <v>31</v>
      </c>
      <c r="N3583" s="37">
        <f t="shared" si="4"/>
        <v>10</v>
      </c>
      <c r="O3583" s="37" t="str">
        <f t="array" ref="O3583">IFERROR(XLOOKUP(K3583,'Tipo de carga'!B:B,'Tipo de carga'!C:C))</f>
        <v>Diesel</v>
      </c>
    </row>
    <row r="3584">
      <c r="A3584" s="36">
        <v>1940.0</v>
      </c>
      <c r="B3584" s="37" t="str">
        <f>IFERROR(VLOOKUP(A3584,'asig octubre'!$A$2:$C$442,3,0))</f>
        <v>Circuitos Mty</v>
      </c>
      <c r="C3584" s="37" t="str">
        <f>IFERROR(VLOOKUP(A3584,'asig octubre'!$A$2:$B$442,2,0))</f>
        <v>EC-07</v>
      </c>
      <c r="D3584" s="38">
        <v>45596.51741898148</v>
      </c>
      <c r="E3584" s="36" t="s">
        <v>259</v>
      </c>
      <c r="F3584" s="37" t="str">
        <f t="array" ref="F3584">IFERROR(XLOOKUP(E3584,Operadores!A:A,Operadores!B:B))</f>
        <v>FLOPE</v>
      </c>
      <c r="G3584" s="36" t="s">
        <v>274</v>
      </c>
      <c r="H3584" s="39">
        <v>19.50205</v>
      </c>
      <c r="I3584" s="40">
        <v>267.0</v>
      </c>
      <c r="J3584" s="41">
        <f t="shared" si="5"/>
        <v>5207.04735</v>
      </c>
      <c r="K3584" s="37" t="str">
        <f t="array" ref="K3584">IFERROR(XLOOKUP(G3584,'Tipo de carga'!A:A,'Tipo de carga'!B:B))</f>
        <v>Autoabasto</v>
      </c>
      <c r="L3584" s="37">
        <f t="shared" si="2"/>
        <v>44</v>
      </c>
      <c r="M3584" s="37">
        <f t="shared" si="3"/>
        <v>31</v>
      </c>
      <c r="N3584" s="37">
        <f t="shared" si="4"/>
        <v>10</v>
      </c>
      <c r="O3584" s="37" t="str">
        <f t="array" ref="O3584">IFERROR(XLOOKUP(K3584,'Tipo de carga'!B:B,'Tipo de carga'!C:C))</f>
        <v>Diesel</v>
      </c>
    </row>
    <row r="3585">
      <c r="A3585" s="36">
        <v>2018.0</v>
      </c>
      <c r="B3585" s="37" t="str">
        <f>IFERROR(VLOOKUP(A3585,'asig octubre'!$A$2:$C$442,3,0))</f>
        <v>MeLi asignado SD</v>
      </c>
      <c r="C3585" s="37" t="str">
        <f>IFERROR(VLOOKUP(A3585,'asig octubre'!$A$2:$B$442,2,0))</f>
        <v>EC-05</v>
      </c>
      <c r="D3585" s="38">
        <v>45596.485983796294</v>
      </c>
      <c r="E3585" s="36" t="s">
        <v>407</v>
      </c>
      <c r="F3585" s="37" t="str">
        <f t="array" ref="F3585">IFERROR(XLOOKUP(E3585,Operadores!A:A,Operadores!B:B))</f>
        <v>BENMAX</v>
      </c>
      <c r="G3585" s="36" t="s">
        <v>274</v>
      </c>
      <c r="H3585" s="39">
        <v>19.50205</v>
      </c>
      <c r="I3585" s="40">
        <v>347.0</v>
      </c>
      <c r="J3585" s="41">
        <f t="shared" si="5"/>
        <v>6767.21135</v>
      </c>
      <c r="K3585" s="37" t="str">
        <f t="array" ref="K3585">IFERROR(XLOOKUP(G3585,'Tipo de carga'!A:A,'Tipo de carga'!B:B))</f>
        <v>Autoabasto</v>
      </c>
      <c r="L3585" s="37">
        <f t="shared" si="2"/>
        <v>44</v>
      </c>
      <c r="M3585" s="37">
        <f t="shared" si="3"/>
        <v>31</v>
      </c>
      <c r="N3585" s="37">
        <f t="shared" si="4"/>
        <v>10</v>
      </c>
      <c r="O3585" s="37" t="str">
        <f t="array" ref="O3585">IFERROR(XLOOKUP(K3585,'Tipo de carga'!B:B,'Tipo de carga'!C:C))</f>
        <v>Diesel</v>
      </c>
    </row>
    <row r="3586">
      <c r="A3586" s="36">
        <v>2016.0</v>
      </c>
      <c r="B3586" s="37" t="str">
        <f>IFERROR(VLOOKUP(A3586,'asig octubre'!$A$2:$C$442,3,0))</f>
        <v>MeLi asignado SD</v>
      </c>
      <c r="C3586" s="37" t="str">
        <f>IFERROR(VLOOKUP(A3586,'asig octubre'!$A$2:$B$442,2,0))</f>
        <v>EC-05</v>
      </c>
      <c r="D3586" s="38">
        <v>45596.435960648145</v>
      </c>
      <c r="E3586" s="36" t="s">
        <v>161</v>
      </c>
      <c r="F3586" s="37" t="str">
        <f t="array" ref="F3586">IFERROR(XLOOKUP(E3586,Operadores!A:A,Operadores!B:B))</f>
        <v>SANART</v>
      </c>
      <c r="G3586" s="36" t="s">
        <v>274</v>
      </c>
      <c r="H3586" s="39">
        <v>19.50205</v>
      </c>
      <c r="I3586" s="40">
        <v>445.0</v>
      </c>
      <c r="J3586" s="41">
        <f t="shared" si="5"/>
        <v>8678.41225</v>
      </c>
      <c r="K3586" s="37" t="str">
        <f t="array" ref="K3586">IFERROR(XLOOKUP(G3586,'Tipo de carga'!A:A,'Tipo de carga'!B:B))</f>
        <v>Autoabasto</v>
      </c>
      <c r="L3586" s="37">
        <f t="shared" si="2"/>
        <v>44</v>
      </c>
      <c r="M3586" s="37">
        <f t="shared" si="3"/>
        <v>31</v>
      </c>
      <c r="N3586" s="37">
        <f t="shared" si="4"/>
        <v>10</v>
      </c>
      <c r="O3586" s="37" t="str">
        <f t="array" ref="O3586">IFERROR(XLOOKUP(K3586,'Tipo de carga'!B:B,'Tipo de carga'!C:C))</f>
        <v>Diesel</v>
      </c>
    </row>
    <row r="3587">
      <c r="A3587" s="36">
        <v>1948.0</v>
      </c>
      <c r="B3587" s="37" t="str">
        <f>IFERROR(VLOOKUP(A3587,'asig octubre'!$A$2:$C$442,3,0))</f>
        <v>Circuitos Mty</v>
      </c>
      <c r="C3587" s="37" t="str">
        <f>IFERROR(VLOOKUP(A3587,'asig octubre'!$A$2:$B$442,2,0))</f>
        <v>EC-07</v>
      </c>
      <c r="D3587" s="38">
        <v>45596.30131944444</v>
      </c>
      <c r="E3587" s="36" t="s">
        <v>256</v>
      </c>
      <c r="F3587" s="37" t="str">
        <f t="array" ref="F3587">IFERROR(XLOOKUP(E3587,Operadores!A:A,Operadores!B:B))</f>
        <v>MOREFR</v>
      </c>
      <c r="G3587" s="36" t="s">
        <v>274</v>
      </c>
      <c r="H3587" s="39">
        <v>19.50205</v>
      </c>
      <c r="I3587" s="40">
        <v>390.0</v>
      </c>
      <c r="J3587" s="41">
        <f t="shared" si="5"/>
        <v>7605.7995</v>
      </c>
      <c r="K3587" s="37" t="str">
        <f t="array" ref="K3587">IFERROR(XLOOKUP(G3587,'Tipo de carga'!A:A,'Tipo de carga'!B:B))</f>
        <v>Autoabasto</v>
      </c>
      <c r="L3587" s="37">
        <f t="shared" si="2"/>
        <v>44</v>
      </c>
      <c r="M3587" s="37">
        <f t="shared" si="3"/>
        <v>31</v>
      </c>
      <c r="N3587" s="37">
        <f t="shared" si="4"/>
        <v>10</v>
      </c>
      <c r="O3587" s="37" t="str">
        <f t="array" ref="O3587">IFERROR(XLOOKUP(K3587,'Tipo de carga'!B:B,'Tipo de carga'!C:C))</f>
        <v>Diesel</v>
      </c>
    </row>
    <row r="3588">
      <c r="A3588" s="36">
        <v>2010.0</v>
      </c>
      <c r="B3588" s="37" t="str">
        <f>IFERROR(VLOOKUP(A3588,'asig octubre'!$A$2:$C$442,3,0))</f>
        <v>MeLi asignado SD</v>
      </c>
      <c r="C3588" s="37" t="str">
        <f>IFERROR(VLOOKUP(A3588,'asig octubre'!$A$2:$B$442,2,0))</f>
        <v>EC-05</v>
      </c>
      <c r="D3588" s="38">
        <v>45596.76063657407</v>
      </c>
      <c r="E3588" s="36" t="s">
        <v>194</v>
      </c>
      <c r="F3588" s="37" t="str">
        <f t="array" ref="F3588">IFERROR(XLOOKUP(E3588,Operadores!A:A,Operadores!B:B))</f>
        <v>CHAJE</v>
      </c>
      <c r="G3588" s="36" t="s">
        <v>42</v>
      </c>
      <c r="H3588" s="39">
        <v>19.80377</v>
      </c>
      <c r="I3588" s="40">
        <v>260.0</v>
      </c>
      <c r="J3588" s="41">
        <f t="shared" si="5"/>
        <v>5148.9802</v>
      </c>
      <c r="K3588" s="37" t="str">
        <f t="array" ref="K3588">IFERROR(XLOOKUP(G3588,'Tipo de carga'!A:A,'Tipo de carga'!B:B))</f>
        <v>Autoabasto</v>
      </c>
      <c r="L3588" s="37">
        <f t="shared" si="2"/>
        <v>44</v>
      </c>
      <c r="M3588" s="37">
        <f t="shared" si="3"/>
        <v>31</v>
      </c>
      <c r="N3588" s="37">
        <f t="shared" si="4"/>
        <v>10</v>
      </c>
      <c r="O3588" s="37" t="str">
        <f t="array" ref="O3588">IFERROR(XLOOKUP(K3588,'Tipo de carga'!B:B,'Tipo de carga'!C:C))</f>
        <v>Diesel</v>
      </c>
    </row>
    <row r="3589">
      <c r="A3589" s="36">
        <v>1705.0</v>
      </c>
      <c r="B3589" s="37" t="str">
        <f>IFERROR(VLOOKUP(A3589,'asig octubre'!$A$2:$C$442,3,0))</f>
        <v>Wm Full</v>
      </c>
      <c r="C3589" s="37" t="str">
        <f>IFERROR(VLOOKUP(A3589,'asig octubre'!$A$2:$B$442,2,0))</f>
        <v>EC-08</v>
      </c>
      <c r="D3589" s="38">
        <v>45596.68969907407</v>
      </c>
      <c r="E3589" s="36" t="s">
        <v>285</v>
      </c>
      <c r="F3589" s="37" t="str">
        <f t="array" ref="F3589">IFERROR(XLOOKUP(E3589,Operadores!A:A,Operadores!B:B))</f>
        <v>PERVIC</v>
      </c>
      <c r="G3589" s="36" t="s">
        <v>42</v>
      </c>
      <c r="H3589" s="39">
        <v>19.80377</v>
      </c>
      <c r="I3589" s="40">
        <v>410.0</v>
      </c>
      <c r="J3589" s="41">
        <f t="shared" si="5"/>
        <v>8119.5457</v>
      </c>
      <c r="K3589" s="37" t="str">
        <f t="array" ref="K3589">IFERROR(XLOOKUP(G3589,'Tipo de carga'!A:A,'Tipo de carga'!B:B))</f>
        <v>Autoabasto</v>
      </c>
      <c r="L3589" s="37">
        <f t="shared" si="2"/>
        <v>44</v>
      </c>
      <c r="M3589" s="37">
        <f t="shared" si="3"/>
        <v>31</v>
      </c>
      <c r="N3589" s="37">
        <f t="shared" si="4"/>
        <v>10</v>
      </c>
      <c r="O3589" s="37" t="str">
        <f t="array" ref="O3589">IFERROR(XLOOKUP(K3589,'Tipo de carga'!B:B,'Tipo de carga'!C:C))</f>
        <v>Diesel</v>
      </c>
    </row>
    <row r="3590">
      <c r="A3590" s="36">
        <v>1701.0</v>
      </c>
      <c r="B3590" s="37" t="str">
        <f>IFERROR(VLOOKUP(A3590,'asig octubre'!$A$2:$C$442,3,0))</f>
        <v>Wm Full</v>
      </c>
      <c r="C3590" s="37" t="str">
        <f>IFERROR(VLOOKUP(A3590,'asig octubre'!$A$2:$B$442,2,0))</f>
        <v>EC-08</v>
      </c>
      <c r="D3590" s="38">
        <v>45596.667974537035</v>
      </c>
      <c r="E3590" s="36" t="s">
        <v>400</v>
      </c>
      <c r="F3590" s="37" t="str">
        <f t="array" ref="F3590">IFERROR(XLOOKUP(E3590,Operadores!A:A,Operadores!B:B))</f>
        <v>HERMOI</v>
      </c>
      <c r="G3590" s="36" t="s">
        <v>42</v>
      </c>
      <c r="H3590" s="39">
        <v>19.80377</v>
      </c>
      <c r="I3590" s="40">
        <v>350.0</v>
      </c>
      <c r="J3590" s="41">
        <f t="shared" si="5"/>
        <v>6931.3195</v>
      </c>
      <c r="K3590" s="37" t="str">
        <f t="array" ref="K3590">IFERROR(XLOOKUP(G3590,'Tipo de carga'!A:A,'Tipo de carga'!B:B))</f>
        <v>Autoabasto</v>
      </c>
      <c r="L3590" s="37">
        <f t="shared" si="2"/>
        <v>44</v>
      </c>
      <c r="M3590" s="37">
        <f t="shared" si="3"/>
        <v>31</v>
      </c>
      <c r="N3590" s="37">
        <f t="shared" si="4"/>
        <v>10</v>
      </c>
      <c r="O3590" s="37" t="str">
        <f t="array" ref="O3590">IFERROR(XLOOKUP(K3590,'Tipo de carga'!B:B,'Tipo de carga'!C:C))</f>
        <v>Diesel</v>
      </c>
    </row>
    <row r="3591">
      <c r="A3591" s="36">
        <v>2028.0</v>
      </c>
      <c r="B3591" s="37" t="str">
        <f>IFERROR(VLOOKUP(A3591,'asig octubre'!$A$2:$C$442,3,0))</f>
        <v>Available</v>
      </c>
      <c r="C3591" s="37" t="str">
        <f>IFERROR(VLOOKUP(A3591,'asig octubre'!$A$2:$B$442,2,0))</f>
        <v>TTE</v>
      </c>
      <c r="D3591" s="38">
        <v>45596.651400462964</v>
      </c>
      <c r="E3591" s="36" t="s">
        <v>398</v>
      </c>
      <c r="F3591" s="37" t="str">
        <f t="array" ref="F3591">IFERROR(XLOOKUP(E3591,Operadores!A:A,Operadores!B:B))</f>
        <v>SANEUS</v>
      </c>
      <c r="G3591" s="36" t="s">
        <v>42</v>
      </c>
      <c r="H3591" s="39">
        <v>19.80377</v>
      </c>
      <c r="I3591" s="40">
        <v>283.0</v>
      </c>
      <c r="J3591" s="41">
        <f t="shared" si="5"/>
        <v>5604.46691</v>
      </c>
      <c r="K3591" s="37" t="str">
        <f t="array" ref="K3591">IFERROR(XLOOKUP(G3591,'Tipo de carga'!A:A,'Tipo de carga'!B:B))</f>
        <v>Autoabasto</v>
      </c>
      <c r="L3591" s="37">
        <f t="shared" si="2"/>
        <v>44</v>
      </c>
      <c r="M3591" s="37">
        <f t="shared" si="3"/>
        <v>31</v>
      </c>
      <c r="N3591" s="37">
        <f t="shared" si="4"/>
        <v>10</v>
      </c>
      <c r="O3591" s="37" t="str">
        <f t="array" ref="O3591">IFERROR(XLOOKUP(K3591,'Tipo de carga'!B:B,'Tipo de carga'!C:C))</f>
        <v>Diesel</v>
      </c>
    </row>
    <row r="3592">
      <c r="A3592" s="36">
        <v>2002.0</v>
      </c>
      <c r="B3592" s="37" t="str">
        <f>IFERROR(VLOOKUP(A3592,'asig octubre'!$A$2:$C$442,3,0))</f>
        <v>MeLi Dedicado Merida</v>
      </c>
      <c r="C3592" s="37" t="str">
        <f>IFERROR(VLOOKUP(A3592,'asig octubre'!$A$2:$B$442,2,0))</f>
        <v>EC-05</v>
      </c>
      <c r="D3592" s="38">
        <v>45596.64747685185</v>
      </c>
      <c r="E3592" s="36" t="s">
        <v>547</v>
      </c>
      <c r="F3592" s="37" t="str">
        <f t="array" ref="F3592">IFERROR(XLOOKUP(E3592,Operadores!A:A,Operadores!B:B))</f>
        <v>CERDAV</v>
      </c>
      <c r="G3592" s="36" t="s">
        <v>42</v>
      </c>
      <c r="H3592" s="39">
        <v>19.80377</v>
      </c>
      <c r="I3592" s="40">
        <v>220.0</v>
      </c>
      <c r="J3592" s="41">
        <f t="shared" si="5"/>
        <v>4356.8294</v>
      </c>
      <c r="K3592" s="37" t="str">
        <f t="array" ref="K3592">IFERROR(XLOOKUP(G3592,'Tipo de carga'!A:A,'Tipo de carga'!B:B))</f>
        <v>Autoabasto</v>
      </c>
      <c r="L3592" s="37">
        <f t="shared" si="2"/>
        <v>44</v>
      </c>
      <c r="M3592" s="37">
        <f t="shared" si="3"/>
        <v>31</v>
      </c>
      <c r="N3592" s="37">
        <f t="shared" si="4"/>
        <v>10</v>
      </c>
      <c r="O3592" s="37" t="str">
        <f t="array" ref="O3592">IFERROR(XLOOKUP(K3592,'Tipo de carga'!B:B,'Tipo de carga'!C:C))</f>
        <v>Diesel</v>
      </c>
    </row>
    <row r="3593">
      <c r="A3593" s="36">
        <v>2005.0</v>
      </c>
      <c r="B3593" s="37" t="str">
        <f>IFERROR(VLOOKUP(A3593,'asig octubre'!$A$2:$C$442,3,0))</f>
        <v>MeLi Dedicado Merida</v>
      </c>
      <c r="C3593" s="37" t="str">
        <f>IFERROR(VLOOKUP(A3593,'asig octubre'!$A$2:$B$442,2,0))</f>
        <v>EC-05</v>
      </c>
      <c r="D3593" s="38">
        <v>45596.61386574074</v>
      </c>
      <c r="E3593" s="36" t="s">
        <v>399</v>
      </c>
      <c r="F3593" s="37" t="str">
        <f t="array" ref="F3593">IFERROR(XLOOKUP(E3593,Operadores!A:A,Operadores!B:B))</f>
        <v>DOMLEO</v>
      </c>
      <c r="G3593" s="36" t="s">
        <v>42</v>
      </c>
      <c r="H3593" s="39">
        <v>19.80377</v>
      </c>
      <c r="I3593" s="40">
        <v>401.0</v>
      </c>
      <c r="J3593" s="41">
        <f t="shared" si="5"/>
        <v>7941.31177</v>
      </c>
      <c r="K3593" s="37" t="str">
        <f t="array" ref="K3593">IFERROR(XLOOKUP(G3593,'Tipo de carga'!A:A,'Tipo de carga'!B:B))</f>
        <v>Autoabasto</v>
      </c>
      <c r="L3593" s="37">
        <f t="shared" si="2"/>
        <v>44</v>
      </c>
      <c r="M3593" s="37">
        <f t="shared" si="3"/>
        <v>31</v>
      </c>
      <c r="N3593" s="37">
        <f t="shared" si="4"/>
        <v>10</v>
      </c>
      <c r="O3593" s="37" t="str">
        <f t="array" ref="O3593">IFERROR(XLOOKUP(K3593,'Tipo de carga'!B:B,'Tipo de carga'!C:C))</f>
        <v>Diesel</v>
      </c>
    </row>
    <row r="3594">
      <c r="A3594" s="36">
        <v>1728.0</v>
      </c>
      <c r="B3594" s="37" t="str">
        <f>IFERROR(VLOOKUP(A3594,'asig octubre'!$A$2:$C$442,3,0))</f>
        <v>Wm Full</v>
      </c>
      <c r="C3594" s="37" t="str">
        <f>IFERROR(VLOOKUP(A3594,'asig octubre'!$A$2:$B$442,2,0))</f>
        <v>EC-08</v>
      </c>
      <c r="D3594" s="38">
        <v>45596.58493055555</v>
      </c>
      <c r="E3594" s="36" t="s">
        <v>281</v>
      </c>
      <c r="F3594" s="37" t="str">
        <f t="array" ref="F3594">IFERROR(XLOOKUP(E3594,Operadores!A:A,Operadores!B:B))</f>
        <v>MARJO13</v>
      </c>
      <c r="G3594" s="36" t="s">
        <v>42</v>
      </c>
      <c r="H3594" s="39">
        <v>19.80377</v>
      </c>
      <c r="I3594" s="40">
        <v>402.0</v>
      </c>
      <c r="J3594" s="41">
        <f t="shared" si="5"/>
        <v>7961.11554</v>
      </c>
      <c r="K3594" s="37" t="str">
        <f t="array" ref="K3594">IFERROR(XLOOKUP(G3594,'Tipo de carga'!A:A,'Tipo de carga'!B:B))</f>
        <v>Autoabasto</v>
      </c>
      <c r="L3594" s="37">
        <f t="shared" si="2"/>
        <v>44</v>
      </c>
      <c r="M3594" s="37">
        <f t="shared" si="3"/>
        <v>31</v>
      </c>
      <c r="N3594" s="37">
        <f t="shared" si="4"/>
        <v>10</v>
      </c>
      <c r="O3594" s="37" t="str">
        <f t="array" ref="O3594">IFERROR(XLOOKUP(K3594,'Tipo de carga'!B:B,'Tipo de carga'!C:C))</f>
        <v>Diesel</v>
      </c>
    </row>
    <row r="3595">
      <c r="A3595" s="36">
        <v>1827.0</v>
      </c>
      <c r="B3595" s="37" t="str">
        <f>IFERROR(VLOOKUP(A3595,'asig octubre'!$A$2:$C$442,3,0))</f>
        <v>Full Liver</v>
      </c>
      <c r="C3595" s="37" t="str">
        <f>IFERROR(VLOOKUP(A3595,'asig octubre'!$A$2:$B$442,2,0))</f>
        <v>EC-01</v>
      </c>
      <c r="D3595" s="38">
        <v>45596.561840277776</v>
      </c>
      <c r="E3595" s="36" t="s">
        <v>374</v>
      </c>
      <c r="F3595" s="37" t="str">
        <f t="array" ref="F3595">IFERROR(XLOOKUP(E3595,Operadores!A:A,Operadores!B:B))</f>
        <v>ANGMA</v>
      </c>
      <c r="G3595" s="36" t="s">
        <v>42</v>
      </c>
      <c r="H3595" s="39">
        <v>19.80377</v>
      </c>
      <c r="I3595" s="40">
        <v>720.0</v>
      </c>
      <c r="J3595" s="41">
        <f t="shared" si="5"/>
        <v>14258.7144</v>
      </c>
      <c r="K3595" s="37" t="str">
        <f t="array" ref="K3595">IFERROR(XLOOKUP(G3595,'Tipo de carga'!A:A,'Tipo de carga'!B:B))</f>
        <v>Autoabasto</v>
      </c>
      <c r="L3595" s="37">
        <f t="shared" si="2"/>
        <v>44</v>
      </c>
      <c r="M3595" s="37">
        <f t="shared" si="3"/>
        <v>31</v>
      </c>
      <c r="N3595" s="37">
        <f t="shared" si="4"/>
        <v>10</v>
      </c>
      <c r="O3595" s="37" t="str">
        <f t="array" ref="O3595">IFERROR(XLOOKUP(K3595,'Tipo de carga'!B:B,'Tipo de carga'!C:C))</f>
        <v>Diesel</v>
      </c>
    </row>
    <row r="3596">
      <c r="A3596" s="36">
        <v>1818.0</v>
      </c>
      <c r="B3596" s="37" t="str">
        <f>IFERROR(VLOOKUP(A3596,'asig octubre'!$A$2:$C$442,3,0))</f>
        <v>Wm Full</v>
      </c>
      <c r="C3596" s="37" t="str">
        <f>IFERROR(VLOOKUP(A3596,'asig octubre'!$A$2:$B$442,2,0))</f>
        <v>EC-08</v>
      </c>
      <c r="D3596" s="38">
        <v>45596.46637731481</v>
      </c>
      <c r="E3596" s="36" t="s">
        <v>302</v>
      </c>
      <c r="F3596" s="37" t="str">
        <f t="array" ref="F3596">IFERROR(XLOOKUP(E3596,Operadores!A:A,Operadores!B:B))</f>
        <v>HEROCT</v>
      </c>
      <c r="G3596" s="36" t="s">
        <v>42</v>
      </c>
      <c r="H3596" s="39">
        <v>19.80377</v>
      </c>
      <c r="I3596" s="40">
        <v>418.0</v>
      </c>
      <c r="J3596" s="41">
        <f t="shared" si="5"/>
        <v>8277.97586</v>
      </c>
      <c r="K3596" s="37" t="str">
        <f t="array" ref="K3596">IFERROR(XLOOKUP(G3596,'Tipo de carga'!A:A,'Tipo de carga'!B:B))</f>
        <v>Autoabasto</v>
      </c>
      <c r="L3596" s="37">
        <f t="shared" si="2"/>
        <v>44</v>
      </c>
      <c r="M3596" s="37">
        <f t="shared" si="3"/>
        <v>31</v>
      </c>
      <c r="N3596" s="37">
        <f t="shared" si="4"/>
        <v>10</v>
      </c>
      <c r="O3596" s="37" t="str">
        <f t="array" ref="O3596">IFERROR(XLOOKUP(K3596,'Tipo de carga'!B:B,'Tipo de carga'!C:C))</f>
        <v>Diesel</v>
      </c>
    </row>
    <row r="3597">
      <c r="A3597" s="36">
        <v>1715.0</v>
      </c>
      <c r="B3597" s="37" t="str">
        <f>IFERROR(VLOOKUP(A3597,'asig octubre'!$A$2:$C$442,3,0))</f>
        <v>Wm Sencillo</v>
      </c>
      <c r="C3597" s="37" t="str">
        <f>IFERROR(VLOOKUP(A3597,'asig octubre'!$A$2:$B$442,2,0))</f>
        <v>EC-08</v>
      </c>
      <c r="D3597" s="38">
        <v>45596.45591435185</v>
      </c>
      <c r="E3597" s="36" t="s">
        <v>280</v>
      </c>
      <c r="F3597" s="37" t="str">
        <f t="array" ref="F3597">IFERROR(XLOOKUP(E3597,Operadores!A:A,Operadores!B:B))</f>
        <v>LEOJAI</v>
      </c>
      <c r="G3597" s="36" t="s">
        <v>42</v>
      </c>
      <c r="H3597" s="39">
        <v>19.80377</v>
      </c>
      <c r="I3597" s="40">
        <v>450.0</v>
      </c>
      <c r="J3597" s="41">
        <f t="shared" si="5"/>
        <v>8911.6965</v>
      </c>
      <c r="K3597" s="37" t="str">
        <f t="array" ref="K3597">IFERROR(XLOOKUP(G3597,'Tipo de carga'!A:A,'Tipo de carga'!B:B))</f>
        <v>Autoabasto</v>
      </c>
      <c r="L3597" s="37">
        <f t="shared" si="2"/>
        <v>44</v>
      </c>
      <c r="M3597" s="37">
        <f t="shared" si="3"/>
        <v>31</v>
      </c>
      <c r="N3597" s="37">
        <f t="shared" si="4"/>
        <v>10</v>
      </c>
      <c r="O3597" s="37" t="str">
        <f t="array" ref="O3597">IFERROR(XLOOKUP(K3597,'Tipo de carga'!B:B,'Tipo de carga'!C:C))</f>
        <v>Diesel</v>
      </c>
    </row>
    <row r="3598">
      <c r="A3598" s="36">
        <v>1813.0</v>
      </c>
      <c r="B3598" s="37" t="str">
        <f>IFERROR(VLOOKUP(A3598,'asig octubre'!$A$2:$C$442,3,0))</f>
        <v>Wm Full</v>
      </c>
      <c r="C3598" s="37" t="str">
        <f>IFERROR(VLOOKUP(A3598,'asig octubre'!$A$2:$B$442,2,0))</f>
        <v>EC-08</v>
      </c>
      <c r="D3598" s="38">
        <v>45596.40877314815</v>
      </c>
      <c r="E3598" s="36" t="s">
        <v>289</v>
      </c>
      <c r="F3598" s="37" t="str">
        <f t="array" ref="F3598">IFERROR(XLOOKUP(E3598,Operadores!A:A,Operadores!B:B))</f>
        <v>ALFEDI</v>
      </c>
      <c r="G3598" s="36" t="s">
        <v>42</v>
      </c>
      <c r="H3598" s="39">
        <v>19.80377</v>
      </c>
      <c r="I3598" s="40">
        <v>643.0</v>
      </c>
      <c r="J3598" s="41">
        <f t="shared" si="5"/>
        <v>12733.82411</v>
      </c>
      <c r="K3598" s="37" t="str">
        <f t="array" ref="K3598">IFERROR(XLOOKUP(G3598,'Tipo de carga'!A:A,'Tipo de carga'!B:B))</f>
        <v>Autoabasto</v>
      </c>
      <c r="L3598" s="37">
        <f t="shared" si="2"/>
        <v>44</v>
      </c>
      <c r="M3598" s="37">
        <f t="shared" si="3"/>
        <v>31</v>
      </c>
      <c r="N3598" s="37">
        <f t="shared" si="4"/>
        <v>10</v>
      </c>
      <c r="O3598" s="37" t="str">
        <f t="array" ref="O3598">IFERROR(XLOOKUP(K3598,'Tipo de carga'!B:B,'Tipo de carga'!C:C))</f>
        <v>Diesel</v>
      </c>
    </row>
    <row r="3599">
      <c r="A3599" s="36">
        <v>1824.0</v>
      </c>
      <c r="B3599" s="37" t="str">
        <f>IFERROR(VLOOKUP(A3599,'asig octubre'!$A$2:$C$442,3,0))</f>
        <v>Wm Full</v>
      </c>
      <c r="C3599" s="37" t="str">
        <f>IFERROR(VLOOKUP(A3599,'asig octubre'!$A$2:$B$442,2,0))</f>
        <v>EC-08</v>
      </c>
      <c r="D3599" s="38">
        <v>45596.39670138889</v>
      </c>
      <c r="E3599" s="36" t="s">
        <v>521</v>
      </c>
      <c r="F3599" s="37" t="str">
        <f t="array" ref="F3599">IFERROR(XLOOKUP(E3599,Operadores!A:A,Operadores!B:B))</f>
        <v>COPJAI</v>
      </c>
      <c r="G3599" s="36" t="s">
        <v>42</v>
      </c>
      <c r="H3599" s="39">
        <v>19.80377</v>
      </c>
      <c r="I3599" s="40">
        <v>346.0</v>
      </c>
      <c r="J3599" s="41">
        <f t="shared" si="5"/>
        <v>6852.10442</v>
      </c>
      <c r="K3599" s="37" t="str">
        <f t="array" ref="K3599">IFERROR(XLOOKUP(G3599,'Tipo de carga'!A:A,'Tipo de carga'!B:B))</f>
        <v>Autoabasto</v>
      </c>
      <c r="L3599" s="37">
        <f t="shared" si="2"/>
        <v>44</v>
      </c>
      <c r="M3599" s="37">
        <f t="shared" si="3"/>
        <v>31</v>
      </c>
      <c r="N3599" s="37">
        <f t="shared" si="4"/>
        <v>10</v>
      </c>
      <c r="O3599" s="37" t="str">
        <f t="array" ref="O3599">IFERROR(XLOOKUP(K3599,'Tipo de carga'!B:B,'Tipo de carga'!C:C))</f>
        <v>Diesel</v>
      </c>
    </row>
    <row r="3600">
      <c r="A3600" s="36">
        <v>1758.0</v>
      </c>
      <c r="B3600" s="37" t="str">
        <f>IFERROR(VLOOKUP(A3600,'asig octubre'!$A$2:$C$442,3,0))</f>
        <v>Wm Full</v>
      </c>
      <c r="C3600" s="37" t="str">
        <f>IFERROR(VLOOKUP(A3600,'asig octubre'!$A$2:$B$442,2,0))</f>
        <v>EC-08</v>
      </c>
      <c r="D3600" s="38">
        <v>45596.38643518519</v>
      </c>
      <c r="E3600" s="36" t="s">
        <v>296</v>
      </c>
      <c r="F3600" s="37" t="str">
        <f t="array" ref="F3600">IFERROR(XLOOKUP(E3600,Operadores!A:A,Operadores!B:B))</f>
        <v>PINGUA</v>
      </c>
      <c r="G3600" s="36" t="s">
        <v>42</v>
      </c>
      <c r="H3600" s="39">
        <v>19.80377</v>
      </c>
      <c r="I3600" s="40">
        <v>25.0</v>
      </c>
      <c r="J3600" s="41">
        <f t="shared" si="5"/>
        <v>495.09425</v>
      </c>
      <c r="K3600" s="37" t="str">
        <f t="array" ref="K3600">IFERROR(XLOOKUP(G3600,'Tipo de carga'!A:A,'Tipo de carga'!B:B))</f>
        <v>Autoabasto</v>
      </c>
      <c r="L3600" s="37">
        <f t="shared" si="2"/>
        <v>44</v>
      </c>
      <c r="M3600" s="37">
        <f t="shared" si="3"/>
        <v>31</v>
      </c>
      <c r="N3600" s="37">
        <f t="shared" si="4"/>
        <v>10</v>
      </c>
      <c r="O3600" s="37" t="str">
        <f t="array" ref="O3600">IFERROR(XLOOKUP(K3600,'Tipo de carga'!B:B,'Tipo de carga'!C:C))</f>
        <v>Diesel</v>
      </c>
    </row>
    <row r="3601">
      <c r="A3601" s="36">
        <v>2024.0</v>
      </c>
      <c r="B3601" s="37" t="str">
        <f>IFERROR(VLOOKUP(A3601,'asig octubre'!$A$2:$C$442,3,0))</f>
        <v>Available</v>
      </c>
      <c r="C3601" s="37" t="str">
        <f>IFERROR(VLOOKUP(A3601,'asig octubre'!$A$2:$B$442,2,0))</f>
        <v>TTE</v>
      </c>
      <c r="D3601" s="38">
        <v>45596.32770833333</v>
      </c>
      <c r="E3601" s="36" t="s">
        <v>469</v>
      </c>
      <c r="F3601" s="37" t="str">
        <f t="array" ref="F3601">IFERROR(XLOOKUP(E3601,Operadores!A:A,Operadores!B:B))</f>
        <v>DELJOS01</v>
      </c>
      <c r="G3601" s="36" t="s">
        <v>42</v>
      </c>
      <c r="H3601" s="39">
        <v>19.80377</v>
      </c>
      <c r="I3601" s="40">
        <v>350.0</v>
      </c>
      <c r="J3601" s="41">
        <f t="shared" si="5"/>
        <v>6931.3195</v>
      </c>
      <c r="K3601" s="37" t="str">
        <f t="array" ref="K3601">IFERROR(XLOOKUP(G3601,'Tipo de carga'!A:A,'Tipo de carga'!B:B))</f>
        <v>Autoabasto</v>
      </c>
      <c r="L3601" s="37">
        <f t="shared" si="2"/>
        <v>44</v>
      </c>
      <c r="M3601" s="37">
        <f t="shared" si="3"/>
        <v>31</v>
      </c>
      <c r="N3601" s="37">
        <f t="shared" si="4"/>
        <v>10</v>
      </c>
      <c r="O3601" s="37" t="str">
        <f t="array" ref="O3601">IFERROR(XLOOKUP(K3601,'Tipo de carga'!B:B,'Tipo de carga'!C:C))</f>
        <v>Diesel</v>
      </c>
    </row>
    <row r="3602">
      <c r="A3602" s="36">
        <v>1758.0</v>
      </c>
      <c r="B3602" s="37" t="str">
        <f>IFERROR(VLOOKUP(A3602,'asig octubre'!$A$2:$C$442,3,0))</f>
        <v>Wm Full</v>
      </c>
      <c r="C3602" s="37" t="str">
        <f>IFERROR(VLOOKUP(A3602,'asig octubre'!$A$2:$B$442,2,0))</f>
        <v>EC-08</v>
      </c>
      <c r="D3602" s="38">
        <v>45596.30619212963</v>
      </c>
      <c r="E3602" s="36" t="s">
        <v>296</v>
      </c>
      <c r="F3602" s="37" t="str">
        <f t="array" ref="F3602">IFERROR(XLOOKUP(E3602,Operadores!A:A,Operadores!B:B))</f>
        <v>PINGUA</v>
      </c>
      <c r="G3602" s="36" t="s">
        <v>42</v>
      </c>
      <c r="H3602" s="39">
        <v>19.80377</v>
      </c>
      <c r="I3602" s="40">
        <v>449.0</v>
      </c>
      <c r="J3602" s="41">
        <f t="shared" si="5"/>
        <v>8891.89273</v>
      </c>
      <c r="K3602" s="37" t="str">
        <f t="array" ref="K3602">IFERROR(XLOOKUP(G3602,'Tipo de carga'!A:A,'Tipo de carga'!B:B))</f>
        <v>Autoabasto</v>
      </c>
      <c r="L3602" s="37">
        <f t="shared" si="2"/>
        <v>44</v>
      </c>
      <c r="M3602" s="37">
        <f t="shared" si="3"/>
        <v>31</v>
      </c>
      <c r="N3602" s="37">
        <f t="shared" si="4"/>
        <v>10</v>
      </c>
      <c r="O3602" s="37" t="str">
        <f t="array" ref="O3602">IFERROR(XLOOKUP(K3602,'Tipo de carga'!B:B,'Tipo de carga'!C:C))</f>
        <v>Diesel</v>
      </c>
    </row>
    <row r="3603">
      <c r="A3603" s="36">
        <v>1887.0</v>
      </c>
      <c r="B3603" s="37" t="str">
        <f>IFERROR(VLOOKUP(A3603,'asig octubre'!$A$2:$C$442,3,0))</f>
        <v>Circuitos</v>
      </c>
      <c r="C3603" s="37" t="str">
        <f>IFERROR(VLOOKUP(A3603,'asig octubre'!$A$2:$B$442,2,0))</f>
        <v>EC-03</v>
      </c>
      <c r="D3603" s="38">
        <v>45596.2290625</v>
      </c>
      <c r="E3603" s="36" t="s">
        <v>279</v>
      </c>
      <c r="F3603" s="37" t="str">
        <f t="array" ref="F3603">IFERROR(XLOOKUP(E3603,Operadores!A:A,Operadores!B:B))</f>
        <v>NARCA</v>
      </c>
      <c r="G3603" s="36" t="s">
        <v>42</v>
      </c>
      <c r="H3603" s="39">
        <v>19.80377</v>
      </c>
      <c r="I3603" s="40">
        <v>730.0</v>
      </c>
      <c r="J3603" s="41">
        <f t="shared" si="5"/>
        <v>14456.7521</v>
      </c>
      <c r="K3603" s="37" t="str">
        <f t="array" ref="K3603">IFERROR(XLOOKUP(G3603,'Tipo de carga'!A:A,'Tipo de carga'!B:B))</f>
        <v>Autoabasto</v>
      </c>
      <c r="L3603" s="37">
        <f t="shared" si="2"/>
        <v>44</v>
      </c>
      <c r="M3603" s="37">
        <f t="shared" si="3"/>
        <v>31</v>
      </c>
      <c r="N3603" s="37">
        <f t="shared" si="4"/>
        <v>10</v>
      </c>
      <c r="O3603" s="37" t="str">
        <f t="array" ref="O3603">IFERROR(XLOOKUP(K3603,'Tipo de carga'!B:B,'Tipo de carga'!C:C))</f>
        <v>Diesel</v>
      </c>
    </row>
    <row r="3604">
      <c r="A3604" s="36">
        <v>1826.0</v>
      </c>
      <c r="B3604" s="37" t="str">
        <f>IFERROR(VLOOKUP(A3604,'asig octubre'!$A$2:$C$442,3,0))</f>
        <v>Wm Full</v>
      </c>
      <c r="C3604" s="37" t="str">
        <f>IFERROR(VLOOKUP(A3604,'asig octubre'!$A$2:$B$442,2,0))</f>
        <v>EC-08</v>
      </c>
      <c r="D3604" s="38">
        <v>45596.21722222222</v>
      </c>
      <c r="E3604" s="36" t="s">
        <v>298</v>
      </c>
      <c r="F3604" s="37" t="str">
        <f t="array" ref="F3604">IFERROR(XLOOKUP(E3604,Operadores!A:A,Operadores!B:B))</f>
        <v>MORFRE01</v>
      </c>
      <c r="G3604" s="36" t="s">
        <v>42</v>
      </c>
      <c r="H3604" s="39">
        <v>19.80377</v>
      </c>
      <c r="I3604" s="40">
        <v>379.0</v>
      </c>
      <c r="J3604" s="41">
        <f t="shared" si="5"/>
        <v>7505.62883</v>
      </c>
      <c r="K3604" s="37" t="str">
        <f t="array" ref="K3604">IFERROR(XLOOKUP(G3604,'Tipo de carga'!A:A,'Tipo de carga'!B:B))</f>
        <v>Autoabasto</v>
      </c>
      <c r="L3604" s="37">
        <f t="shared" si="2"/>
        <v>44</v>
      </c>
      <c r="M3604" s="37">
        <f t="shared" si="3"/>
        <v>31</v>
      </c>
      <c r="N3604" s="37">
        <f t="shared" si="4"/>
        <v>10</v>
      </c>
      <c r="O3604" s="37" t="str">
        <f t="array" ref="O3604">IFERROR(XLOOKUP(K3604,'Tipo de carga'!B:B,'Tipo de carga'!C:C))</f>
        <v>Diesel</v>
      </c>
    </row>
    <row r="3605">
      <c r="A3605" s="36">
        <v>1894.0</v>
      </c>
      <c r="B3605" s="37" t="str">
        <f>IFERROR(VLOOKUP(A3605,'asig octubre'!$A$2:$C$442,3,0))</f>
        <v>Pipas</v>
      </c>
      <c r="C3605" s="37" t="str">
        <f>IFERROR(VLOOKUP(A3605,'asig octubre'!$A$2:$B$442,2,0))</f>
        <v>EC-02</v>
      </c>
      <c r="D3605" s="38">
        <v>45596.19173611111</v>
      </c>
      <c r="E3605" s="36" t="s">
        <v>403</v>
      </c>
      <c r="F3605" s="37" t="str">
        <f t="array" ref="F3605">IFERROR(XLOOKUP(E3605,Operadores!A:A,Operadores!B:B))</f>
        <v>LOPJU</v>
      </c>
      <c r="G3605" s="36" t="s">
        <v>42</v>
      </c>
      <c r="H3605" s="39">
        <v>19.80377</v>
      </c>
      <c r="I3605" s="40">
        <v>300.0</v>
      </c>
      <c r="J3605" s="41">
        <f t="shared" si="5"/>
        <v>5941.131</v>
      </c>
      <c r="K3605" s="37" t="str">
        <f t="array" ref="K3605">IFERROR(XLOOKUP(G3605,'Tipo de carga'!A:A,'Tipo de carga'!B:B))</f>
        <v>Autoabasto</v>
      </c>
      <c r="L3605" s="37">
        <f t="shared" si="2"/>
        <v>44</v>
      </c>
      <c r="M3605" s="37">
        <f t="shared" si="3"/>
        <v>31</v>
      </c>
      <c r="N3605" s="37">
        <f t="shared" si="4"/>
        <v>10</v>
      </c>
      <c r="O3605" s="37" t="str">
        <f t="array" ref="O3605">IFERROR(XLOOKUP(K3605,'Tipo de carga'!B:B,'Tipo de carga'!C:C))</f>
        <v>Diesel</v>
      </c>
    </row>
    <row r="3606">
      <c r="A3606" s="36">
        <v>1997.0</v>
      </c>
      <c r="B3606" s="37" t="str">
        <f>IFERROR(VLOOKUP(A3606,'asig octubre'!$A$2:$C$442,3,0))</f>
        <v>MeLi Dedicado Merida</v>
      </c>
      <c r="C3606" s="37" t="str">
        <f>IFERROR(VLOOKUP(A3606,'asig octubre'!$A$2:$B$442,2,0))</f>
        <v>EC-05</v>
      </c>
      <c r="D3606" s="38">
        <v>45596.166909722226</v>
      </c>
      <c r="E3606" s="36" t="s">
        <v>391</v>
      </c>
      <c r="F3606" s="37" t="str">
        <f t="array" ref="F3606">IFERROR(XLOOKUP(E3606,Operadores!A:A,Operadores!B:B))</f>
        <v>HERVIC02</v>
      </c>
      <c r="G3606" s="36" t="s">
        <v>42</v>
      </c>
      <c r="H3606" s="39">
        <v>19.80377</v>
      </c>
      <c r="I3606" s="40">
        <v>470.0</v>
      </c>
      <c r="J3606" s="41">
        <f t="shared" si="5"/>
        <v>9307.7719</v>
      </c>
      <c r="K3606" s="37" t="str">
        <f t="array" ref="K3606">IFERROR(XLOOKUP(G3606,'Tipo de carga'!A:A,'Tipo de carga'!B:B))</f>
        <v>Autoabasto</v>
      </c>
      <c r="L3606" s="37">
        <f t="shared" si="2"/>
        <v>44</v>
      </c>
      <c r="M3606" s="37">
        <f t="shared" si="3"/>
        <v>31</v>
      </c>
      <c r="N3606" s="37">
        <f t="shared" si="4"/>
        <v>10</v>
      </c>
      <c r="O3606" s="37" t="str">
        <f t="array" ref="O3606">IFERROR(XLOOKUP(K3606,'Tipo de carga'!B:B,'Tipo de carga'!C:C))</f>
        <v>Diesel</v>
      </c>
    </row>
    <row r="3607">
      <c r="A3607" s="36">
        <v>1991.0</v>
      </c>
      <c r="B3607" s="37" t="str">
        <f>IFERROR(VLOOKUP(A3607,'asig octubre'!$A$2:$C$442,3,0))</f>
        <v>MeLi Dedicado Merida</v>
      </c>
      <c r="C3607" s="37" t="str">
        <f>IFERROR(VLOOKUP(A3607,'asig octubre'!$A$2:$B$442,2,0))</f>
        <v>EC-05</v>
      </c>
      <c r="D3607" s="38">
        <v>45596.14396990741</v>
      </c>
      <c r="E3607" s="36" t="s">
        <v>204</v>
      </c>
      <c r="F3607" s="37" t="str">
        <f t="array" ref="F3607">IFERROR(XLOOKUP(E3607,Operadores!A:A,Operadores!B:B))</f>
        <v>AGUARM</v>
      </c>
      <c r="G3607" s="36" t="s">
        <v>42</v>
      </c>
      <c r="H3607" s="39">
        <v>19.80377</v>
      </c>
      <c r="I3607" s="40">
        <v>236.0</v>
      </c>
      <c r="J3607" s="41">
        <f t="shared" si="5"/>
        <v>4673.68972</v>
      </c>
      <c r="K3607" s="37" t="str">
        <f t="array" ref="K3607">IFERROR(XLOOKUP(G3607,'Tipo de carga'!A:A,'Tipo de carga'!B:B))</f>
        <v>Autoabasto</v>
      </c>
      <c r="L3607" s="37">
        <f t="shared" si="2"/>
        <v>44</v>
      </c>
      <c r="M3607" s="37">
        <f t="shared" si="3"/>
        <v>31</v>
      </c>
      <c r="N3607" s="37">
        <f t="shared" si="4"/>
        <v>10</v>
      </c>
      <c r="O3607" s="37" t="str">
        <f t="array" ref="O3607">IFERROR(XLOOKUP(K3607,'Tipo de carga'!B:B,'Tipo de carga'!C:C))</f>
        <v>Diesel</v>
      </c>
    </row>
    <row r="3608">
      <c r="A3608" s="36">
        <v>1996.0</v>
      </c>
      <c r="B3608" s="37" t="str">
        <f>IFERROR(VLOOKUP(A3608,'asig octubre'!$A$2:$C$442,3,0))</f>
        <v>MeLi Dedicado Merida</v>
      </c>
      <c r="C3608" s="37" t="str">
        <f>IFERROR(VLOOKUP(A3608,'asig octubre'!$A$2:$B$442,2,0))</f>
        <v>EC-05</v>
      </c>
      <c r="D3608" s="38">
        <v>45596.13560185185</v>
      </c>
      <c r="E3608" s="36" t="s">
        <v>530</v>
      </c>
      <c r="F3608" s="37" t="str">
        <f t="array" ref="F3608">IFERROR(XLOOKUP(E3608,Operadores!A:A,Operadores!B:B))</f>
        <v>CADCAR</v>
      </c>
      <c r="G3608" s="36" t="s">
        <v>42</v>
      </c>
      <c r="H3608" s="39">
        <v>19.80377</v>
      </c>
      <c r="I3608" s="40">
        <v>442.0</v>
      </c>
      <c r="J3608" s="41">
        <f t="shared" si="5"/>
        <v>8753.26634</v>
      </c>
      <c r="K3608" s="37" t="str">
        <f t="array" ref="K3608">IFERROR(XLOOKUP(G3608,'Tipo de carga'!A:A,'Tipo de carga'!B:B))</f>
        <v>Autoabasto</v>
      </c>
      <c r="L3608" s="37">
        <f t="shared" si="2"/>
        <v>44</v>
      </c>
      <c r="M3608" s="37">
        <f t="shared" si="3"/>
        <v>31</v>
      </c>
      <c r="N3608" s="37">
        <f t="shared" si="4"/>
        <v>10</v>
      </c>
      <c r="O3608" s="37" t="str">
        <f t="array" ref="O3608">IFERROR(XLOOKUP(K3608,'Tipo de carga'!B:B,'Tipo de carga'!C:C))</f>
        <v>Diesel</v>
      </c>
    </row>
    <row r="3609">
      <c r="A3609" s="36">
        <v>2020.0</v>
      </c>
      <c r="B3609" s="37" t="str">
        <f>IFERROR(VLOOKUP(A3609,'asig octubre'!$A$2:$C$442,3,0))</f>
        <v>Available</v>
      </c>
      <c r="C3609" s="37" t="str">
        <f>IFERROR(VLOOKUP(A3609,'asig octubre'!$A$2:$B$442,2,0))</f>
        <v>TTE</v>
      </c>
      <c r="D3609" s="38">
        <v>45596.07728009259</v>
      </c>
      <c r="E3609" s="36" t="s">
        <v>164</v>
      </c>
      <c r="F3609" s="37" t="str">
        <f t="array" ref="F3609">IFERROR(XLOOKUP(E3609,Operadores!A:A,Operadores!B:B))</f>
        <v>MUÑOSC</v>
      </c>
      <c r="G3609" s="36" t="s">
        <v>42</v>
      </c>
      <c r="H3609" s="39">
        <v>19.80377</v>
      </c>
      <c r="I3609" s="40">
        <v>385.0</v>
      </c>
      <c r="J3609" s="41">
        <f t="shared" si="5"/>
        <v>7624.45145</v>
      </c>
      <c r="K3609" s="37" t="str">
        <f t="array" ref="K3609">IFERROR(XLOOKUP(G3609,'Tipo de carga'!A:A,'Tipo de carga'!B:B))</f>
        <v>Autoabasto</v>
      </c>
      <c r="L3609" s="37">
        <f t="shared" si="2"/>
        <v>44</v>
      </c>
      <c r="M3609" s="37">
        <f t="shared" si="3"/>
        <v>31</v>
      </c>
      <c r="N3609" s="37">
        <f t="shared" si="4"/>
        <v>10</v>
      </c>
      <c r="O3609" s="37" t="str">
        <f t="array" ref="O3609">IFERROR(XLOOKUP(K3609,'Tipo de carga'!B:B,'Tipo de carga'!C:C))</f>
        <v>Diesel</v>
      </c>
    </row>
    <row r="3610">
      <c r="A3610" s="36">
        <v>1978.0</v>
      </c>
      <c r="B3610" s="37" t="str">
        <f>IFERROR(VLOOKUP(A3610,'asig octubre'!$A$2:$C$442,3,0))</f>
        <v>MeLi Dedicado TD</v>
      </c>
      <c r="C3610" s="37" t="str">
        <f>IFERROR(VLOOKUP(A3610,'asig octubre'!$A$2:$B$442,2,0))</f>
        <v>EC-05</v>
      </c>
      <c r="D3610" s="38">
        <v>45596.12013888889</v>
      </c>
      <c r="E3610" s="36" t="s">
        <v>323</v>
      </c>
      <c r="F3610" s="37" t="str">
        <f t="array" ref="F3610">IFERROR(XLOOKUP(E3610,Operadores!A:A,Operadores!B:B))</f>
        <v>MENBER</v>
      </c>
      <c r="G3610" s="36" t="s">
        <v>425</v>
      </c>
      <c r="H3610" s="39">
        <v>25.27</v>
      </c>
      <c r="I3610" s="40">
        <v>237.0</v>
      </c>
      <c r="J3610" s="41">
        <f t="shared" si="5"/>
        <v>5988.99</v>
      </c>
      <c r="K3610" s="37" t="str">
        <f t="array" ref="K3610">IFERROR(XLOOKUP(G3610,'Tipo de carga'!A:A,'Tipo de carga'!B:B))</f>
        <v>Ticket</v>
      </c>
      <c r="L3610" s="37">
        <f t="shared" si="2"/>
        <v>44</v>
      </c>
      <c r="M3610" s="37">
        <f t="shared" si="3"/>
        <v>31</v>
      </c>
      <c r="N3610" s="37">
        <f t="shared" si="4"/>
        <v>10</v>
      </c>
      <c r="O3610" s="37" t="str">
        <f t="array" ref="O3610">IFERROR(XLOOKUP(K3610,'Tipo de carga'!B:B,'Tipo de carga'!C:C))</f>
        <v>Diesel</v>
      </c>
    </row>
    <row r="3611">
      <c r="A3611" s="36">
        <v>1804.0</v>
      </c>
      <c r="B3611" s="37" t="str">
        <f>IFERROR(VLOOKUP(A3611,'asig octubre'!$A$2:$C$442,3,0))</f>
        <v>Sayer Full</v>
      </c>
      <c r="C3611" s="37" t="str">
        <f>IFERROR(VLOOKUP(A3611,'asig octubre'!$A$2:$B$442,2,0))</f>
        <v>EC-04</v>
      </c>
      <c r="D3611" s="38">
        <v>45596.27222222222</v>
      </c>
      <c r="E3611" s="36" t="s">
        <v>475</v>
      </c>
      <c r="F3611" s="37" t="str">
        <f t="array" ref="F3611">IFERROR(XLOOKUP(E3611,Operadores!A:A,Operadores!B:B))</f>
        <v>AGUERN</v>
      </c>
      <c r="G3611" s="36" t="s">
        <v>425</v>
      </c>
      <c r="H3611" s="39">
        <v>26.59</v>
      </c>
      <c r="I3611" s="40">
        <v>226.0</v>
      </c>
      <c r="J3611" s="41">
        <f t="shared" si="5"/>
        <v>6009.34</v>
      </c>
      <c r="K3611" s="37" t="str">
        <f t="array" ref="K3611">IFERROR(XLOOKUP(G3611,'Tipo de carga'!A:A,'Tipo de carga'!B:B))</f>
        <v>Ticket</v>
      </c>
      <c r="L3611" s="37">
        <f t="shared" si="2"/>
        <v>44</v>
      </c>
      <c r="M3611" s="37">
        <f t="shared" si="3"/>
        <v>31</v>
      </c>
      <c r="N3611" s="37">
        <f t="shared" si="4"/>
        <v>10</v>
      </c>
      <c r="O3611" s="37" t="str">
        <f t="array" ref="O3611">IFERROR(XLOOKUP(K3611,'Tipo de carga'!B:B,'Tipo de carga'!C:C))</f>
        <v>Diesel</v>
      </c>
    </row>
    <row r="3612">
      <c r="A3612" s="36">
        <v>1790.0</v>
      </c>
      <c r="B3612" s="37" t="str">
        <f>IFERROR(VLOOKUP(A3612,'asig octubre'!$A$2:$C$442,3,0))</f>
        <v>Sayer Sencillo</v>
      </c>
      <c r="C3612" s="37" t="str">
        <f>IFERROR(VLOOKUP(A3612,'asig octubre'!$A$2:$B$442,2,0))</f>
        <v>EC-04</v>
      </c>
      <c r="D3612" s="38">
        <v>45596.379166666666</v>
      </c>
      <c r="E3612" s="36" t="s">
        <v>263</v>
      </c>
      <c r="F3612" s="37" t="str">
        <f t="array" ref="F3612">IFERROR(XLOOKUP(E3612,Operadores!A:A,Operadores!B:B))</f>
        <v>DEJISR</v>
      </c>
      <c r="G3612" s="36" t="s">
        <v>425</v>
      </c>
      <c r="H3612" s="39">
        <v>26.75</v>
      </c>
      <c r="I3612" s="40">
        <v>224.0</v>
      </c>
      <c r="J3612" s="41">
        <f t="shared" si="5"/>
        <v>5992</v>
      </c>
      <c r="K3612" s="37" t="str">
        <f t="array" ref="K3612">IFERROR(XLOOKUP(G3612,'Tipo de carga'!A:A,'Tipo de carga'!B:B))</f>
        <v>Ticket</v>
      </c>
      <c r="L3612" s="37">
        <f t="shared" si="2"/>
        <v>44</v>
      </c>
      <c r="M3612" s="37">
        <f t="shared" si="3"/>
        <v>31</v>
      </c>
      <c r="N3612" s="37">
        <f t="shared" si="4"/>
        <v>10</v>
      </c>
      <c r="O3612" s="37" t="str">
        <f t="array" ref="O3612">IFERROR(XLOOKUP(K3612,'Tipo de carga'!B:B,'Tipo de carga'!C:C))</f>
        <v>Diesel</v>
      </c>
    </row>
    <row r="3613">
      <c r="A3613" s="36">
        <v>1967.0</v>
      </c>
      <c r="B3613" s="37" t="str">
        <f>IFERROR(VLOOKUP(A3613,'asig octubre'!$A$2:$C$442,3,0))</f>
        <v>Sayer Sencillo</v>
      </c>
      <c r="C3613" s="37" t="str">
        <f>IFERROR(VLOOKUP(A3613,'asig octubre'!$A$2:$B$442,2,0))</f>
        <v>EC-04</v>
      </c>
      <c r="D3613" s="38">
        <v>45596.53680555556</v>
      </c>
      <c r="E3613" s="36" t="s">
        <v>30</v>
      </c>
      <c r="F3613" s="37" t="str">
        <f t="array" ref="F3613">IFERROR(XLOOKUP(E3613,Operadores!A:A,Operadores!B:B))</f>
        <v>BARMIGX</v>
      </c>
      <c r="G3613" s="36" t="s">
        <v>425</v>
      </c>
      <c r="H3613" s="39">
        <v>26.59</v>
      </c>
      <c r="I3613" s="40">
        <v>135.0</v>
      </c>
      <c r="J3613" s="41">
        <f t="shared" si="5"/>
        <v>3589.65</v>
      </c>
      <c r="K3613" s="37" t="str">
        <f t="array" ref="K3613">IFERROR(XLOOKUP(G3613,'Tipo de carga'!A:A,'Tipo de carga'!B:B))</f>
        <v>Ticket</v>
      </c>
      <c r="L3613" s="37">
        <f t="shared" si="2"/>
        <v>44</v>
      </c>
      <c r="M3613" s="37">
        <f t="shared" si="3"/>
        <v>31</v>
      </c>
      <c r="N3613" s="37">
        <f t="shared" si="4"/>
        <v>10</v>
      </c>
      <c r="O3613" s="37" t="str">
        <f t="array" ref="O3613">IFERROR(XLOOKUP(K3613,'Tipo de carga'!B:B,'Tipo de carga'!C:C))</f>
        <v>Diesel</v>
      </c>
    </row>
    <row r="3614">
      <c r="A3614" s="36">
        <v>1712.0</v>
      </c>
      <c r="B3614" s="37" t="str">
        <f>IFERROR(VLOOKUP(A3614,'asig octubre'!$A$2:$C$442,3,0))</f>
        <v>Sayer Sencillo</v>
      </c>
      <c r="C3614" s="37" t="str">
        <f>IFERROR(VLOOKUP(A3614,'asig octubre'!$A$2:$B$442,2,0))</f>
        <v>EC-04</v>
      </c>
      <c r="D3614" s="38">
        <v>45596.58263888889</v>
      </c>
      <c r="E3614" s="36" t="s">
        <v>465</v>
      </c>
      <c r="F3614" s="37" t="str">
        <f t="array" ref="F3614">IFERROR(XLOOKUP(E3614,Operadores!A:A,Operadores!B:B))</f>
        <v>SANMAN</v>
      </c>
      <c r="G3614" s="36" t="s">
        <v>425</v>
      </c>
      <c r="H3614" s="39">
        <v>26.49</v>
      </c>
      <c r="I3614" s="40">
        <v>498.0</v>
      </c>
      <c r="J3614" s="41">
        <f t="shared" si="5"/>
        <v>13192.02</v>
      </c>
      <c r="K3614" s="37" t="str">
        <f t="array" ref="K3614">IFERROR(XLOOKUP(G3614,'Tipo de carga'!A:A,'Tipo de carga'!B:B))</f>
        <v>Ticket</v>
      </c>
      <c r="L3614" s="37">
        <f t="shared" si="2"/>
        <v>44</v>
      </c>
      <c r="M3614" s="37">
        <f t="shared" si="3"/>
        <v>31</v>
      </c>
      <c r="N3614" s="37">
        <f t="shared" si="4"/>
        <v>10</v>
      </c>
      <c r="O3614" s="37" t="str">
        <f t="array" ref="O3614">IFERROR(XLOOKUP(K3614,'Tipo de carga'!B:B,'Tipo de carga'!C:C))</f>
        <v>Diesel</v>
      </c>
    </row>
    <row r="3615">
      <c r="A3615" s="36" t="s">
        <v>127</v>
      </c>
      <c r="B3615" s="37" t="str">
        <f>IFERROR(VLOOKUP(A3615,'asig octubre'!$A$2:$C$442,3,0))</f>
        <v>Sayer Patios y T.</v>
      </c>
      <c r="C3615" s="37" t="str">
        <f>IFERROR(VLOOKUP(A3615,'asig octubre'!$A$2:$B$442,2,0))</f>
        <v>EC-04</v>
      </c>
      <c r="D3615" s="38">
        <v>45596.60763888889</v>
      </c>
      <c r="E3615" s="36" t="s">
        <v>306</v>
      </c>
      <c r="F3615" s="37" t="str">
        <f t="array" ref="F3615">IFERROR(XLOOKUP(E3615,Operadores!A:A,Operadores!B:B))</f>
        <v>TAMDAV</v>
      </c>
      <c r="G3615" s="36" t="s">
        <v>425</v>
      </c>
      <c r="H3615" s="39">
        <v>24.89</v>
      </c>
      <c r="I3615" s="40">
        <v>297.0</v>
      </c>
      <c r="J3615" s="41">
        <f t="shared" si="5"/>
        <v>7392.33</v>
      </c>
      <c r="K3615" s="37" t="str">
        <f t="array" ref="K3615">IFERROR(XLOOKUP(G3615,'Tipo de carga'!A:A,'Tipo de carga'!B:B))</f>
        <v>Ticket</v>
      </c>
      <c r="L3615" s="37">
        <f t="shared" si="2"/>
        <v>44</v>
      </c>
      <c r="M3615" s="37">
        <f t="shared" si="3"/>
        <v>31</v>
      </c>
      <c r="N3615" s="37">
        <f t="shared" si="4"/>
        <v>10</v>
      </c>
      <c r="O3615" s="37" t="str">
        <f t="array" ref="O3615">IFERROR(XLOOKUP(K3615,'Tipo de carga'!B:B,'Tipo de carga'!C:C))</f>
        <v>Diesel</v>
      </c>
    </row>
    <row r="3616">
      <c r="A3616" s="36">
        <v>1971.0</v>
      </c>
      <c r="B3616" s="37" t="str">
        <f>IFERROR(VLOOKUP(A3616,'asig octubre'!$A$2:$C$442,3,0))</f>
        <v>Sayer Sencillo</v>
      </c>
      <c r="C3616" s="37" t="str">
        <f>IFERROR(VLOOKUP(A3616,'asig octubre'!$A$2:$B$442,2,0))</f>
        <v>EC-04</v>
      </c>
      <c r="D3616" s="38">
        <v>45596.6375</v>
      </c>
      <c r="E3616" s="36" t="s">
        <v>36</v>
      </c>
      <c r="F3616" s="37" t="str">
        <f t="array" ref="F3616">IFERROR(XLOOKUP(E3616,Operadores!A:A,Operadores!B:B))</f>
        <v>OLVOSX</v>
      </c>
      <c r="G3616" s="36" t="s">
        <v>425</v>
      </c>
      <c r="H3616" s="39">
        <v>26.97</v>
      </c>
      <c r="I3616" s="40">
        <v>408.0</v>
      </c>
      <c r="J3616" s="41">
        <f t="shared" si="5"/>
        <v>11003.76</v>
      </c>
      <c r="K3616" s="37" t="str">
        <f t="array" ref="K3616">IFERROR(XLOOKUP(G3616,'Tipo de carga'!A:A,'Tipo de carga'!B:B))</f>
        <v>Ticket</v>
      </c>
      <c r="L3616" s="37">
        <f t="shared" si="2"/>
        <v>44</v>
      </c>
      <c r="M3616" s="37">
        <f t="shared" si="3"/>
        <v>31</v>
      </c>
      <c r="N3616" s="37">
        <f t="shared" si="4"/>
        <v>10</v>
      </c>
      <c r="O3616" s="37" t="str">
        <f t="array" ref="O3616">IFERROR(XLOOKUP(K3616,'Tipo de carga'!B:B,'Tipo de carga'!C:C))</f>
        <v>Diesel</v>
      </c>
    </row>
    <row r="3617">
      <c r="A3617" s="36">
        <v>1786.0</v>
      </c>
      <c r="B3617" s="37" t="str">
        <f>IFERROR(VLOOKUP(A3617,'asig octubre'!$A$2:$C$442,3,0))</f>
        <v>Sayer Sencillo</v>
      </c>
      <c r="C3617" s="37" t="str">
        <f>IFERROR(VLOOKUP(A3617,'asig octubre'!$A$2:$B$442,2,0))</f>
        <v>EC-04</v>
      </c>
      <c r="D3617" s="38">
        <v>45596.71041666667</v>
      </c>
      <c r="E3617" s="36" t="s">
        <v>520</v>
      </c>
      <c r="F3617" s="37" t="str">
        <f t="array" ref="F3617">IFERROR(XLOOKUP(E3617,Operadores!A:A,Operadores!B:B))</f>
        <v>ZAMGUS</v>
      </c>
      <c r="G3617" s="36" t="s">
        <v>425</v>
      </c>
      <c r="H3617" s="39">
        <v>25.77</v>
      </c>
      <c r="I3617" s="40">
        <v>391.0</v>
      </c>
      <c r="J3617" s="41">
        <f t="shared" si="5"/>
        <v>10076.07</v>
      </c>
      <c r="K3617" s="37" t="str">
        <f t="array" ref="K3617">IFERROR(XLOOKUP(G3617,'Tipo de carga'!A:A,'Tipo de carga'!B:B))</f>
        <v>Ticket</v>
      </c>
      <c r="L3617" s="37">
        <f t="shared" si="2"/>
        <v>44</v>
      </c>
      <c r="M3617" s="37">
        <f t="shared" si="3"/>
        <v>31</v>
      </c>
      <c r="N3617" s="37">
        <f t="shared" si="4"/>
        <v>10</v>
      </c>
      <c r="O3617" s="37" t="str">
        <f t="array" ref="O3617">IFERROR(XLOOKUP(K3617,'Tipo de carga'!B:B,'Tipo de carga'!C:C))</f>
        <v>Diesel</v>
      </c>
    </row>
    <row r="3618">
      <c r="A3618" s="36">
        <v>1725.0</v>
      </c>
      <c r="B3618" s="37" t="str">
        <f>IFERROR(VLOOKUP(A3618,'asig octubre'!$A$2:$C$442,3,0))</f>
        <v>Wm Sencillo</v>
      </c>
      <c r="C3618" s="37" t="str">
        <f>IFERROR(VLOOKUP(A3618,'asig octubre'!$A$2:$B$442,2,0))</f>
        <v>EC-08</v>
      </c>
      <c r="D3618" s="38">
        <v>45596.822916666664</v>
      </c>
      <c r="E3618" s="36" t="s">
        <v>497</v>
      </c>
      <c r="F3618" s="37" t="str">
        <f t="array" ref="F3618">IFERROR(XLOOKUP(E3618,Operadores!A:A,Operadores!B:B))</f>
        <v>SOTLAZ</v>
      </c>
      <c r="G3618" s="36" t="s">
        <v>425</v>
      </c>
      <c r="H3618" s="39">
        <v>25.8</v>
      </c>
      <c r="I3618" s="40">
        <v>273.0</v>
      </c>
      <c r="J3618" s="41">
        <f t="shared" si="5"/>
        <v>7043.4</v>
      </c>
      <c r="K3618" s="37" t="str">
        <f t="array" ref="K3618">IFERROR(XLOOKUP(G3618,'Tipo de carga'!A:A,'Tipo de carga'!B:B))</f>
        <v>Ticket</v>
      </c>
      <c r="L3618" s="37">
        <f t="shared" si="2"/>
        <v>44</v>
      </c>
      <c r="M3618" s="37">
        <f t="shared" si="3"/>
        <v>31</v>
      </c>
      <c r="N3618" s="37">
        <f t="shared" si="4"/>
        <v>10</v>
      </c>
      <c r="O3618" s="37" t="str">
        <f t="array" ref="O3618">IFERROR(XLOOKUP(K3618,'Tipo de carga'!B:B,'Tipo de carga'!C:C))</f>
        <v>Diesel</v>
      </c>
    </row>
    <row r="3619">
      <c r="A3619" s="36">
        <v>1723.0</v>
      </c>
      <c r="B3619" s="37" t="str">
        <f>IFERROR(VLOOKUP(A3619,'asig octubre'!$A$2:$C$442,3,0))</f>
        <v>Wm Sencillo</v>
      </c>
      <c r="C3619" s="37" t="str">
        <f>IFERROR(VLOOKUP(A3619,'asig octubre'!$A$2:$B$442,2,0))</f>
        <v>EC-08</v>
      </c>
      <c r="D3619" s="38">
        <v>45596.830555555556</v>
      </c>
      <c r="E3619" s="36" t="s">
        <v>552</v>
      </c>
      <c r="F3619" s="37" t="str">
        <f t="array" ref="F3619">IFERROR(XLOOKUP(E3619,Operadores!A:A,Operadores!B:B))</f>
        <v>GAROMA</v>
      </c>
      <c r="G3619" s="36" t="s">
        <v>425</v>
      </c>
      <c r="H3619" s="39">
        <v>25.8</v>
      </c>
      <c r="I3619" s="40">
        <v>67.0</v>
      </c>
      <c r="J3619" s="41">
        <f t="shared" si="5"/>
        <v>1728.6</v>
      </c>
      <c r="K3619" s="37" t="str">
        <f t="array" ref="K3619">IFERROR(XLOOKUP(G3619,'Tipo de carga'!A:A,'Tipo de carga'!B:B))</f>
        <v>Ticket</v>
      </c>
      <c r="L3619" s="37">
        <f t="shared" si="2"/>
        <v>44</v>
      </c>
      <c r="M3619" s="37">
        <f t="shared" si="3"/>
        <v>31</v>
      </c>
      <c r="N3619" s="37">
        <f t="shared" si="4"/>
        <v>10</v>
      </c>
      <c r="O3619" s="37" t="str">
        <f t="array" ref="O3619">IFERROR(XLOOKUP(K3619,'Tipo de carga'!B:B,'Tipo de carga'!C:C))</f>
        <v>Diesel</v>
      </c>
    </row>
    <row r="3620">
      <c r="A3620" s="36">
        <v>1755.0</v>
      </c>
      <c r="B3620" s="37" t="str">
        <f>IFERROR(VLOOKUP(A3620,'asig octubre'!$A$2:$C$442,3,0))</f>
        <v>Wm Full</v>
      </c>
      <c r="C3620" s="37" t="str">
        <f>IFERROR(VLOOKUP(A3620,'asig octubre'!$A$2:$B$442,2,0))</f>
        <v>EC-08</v>
      </c>
      <c r="D3620" s="38">
        <v>45596.84027777778</v>
      </c>
      <c r="E3620" s="36" t="s">
        <v>459</v>
      </c>
      <c r="F3620" s="37" t="str">
        <f t="array" ref="F3620">IFERROR(XLOOKUP(E3620,Operadores!A:A,Operadores!B:B))</f>
        <v>PERVIC01</v>
      </c>
      <c r="G3620" s="36" t="s">
        <v>425</v>
      </c>
      <c r="H3620" s="39">
        <v>25.8</v>
      </c>
      <c r="I3620" s="40">
        <v>199.0</v>
      </c>
      <c r="J3620" s="41">
        <f t="shared" si="5"/>
        <v>5134.2</v>
      </c>
      <c r="K3620" s="37" t="str">
        <f t="array" ref="K3620">IFERROR(XLOOKUP(G3620,'Tipo de carga'!A:A,'Tipo de carga'!B:B))</f>
        <v>Ticket</v>
      </c>
      <c r="L3620" s="37">
        <f t="shared" si="2"/>
        <v>44</v>
      </c>
      <c r="M3620" s="37">
        <f t="shared" si="3"/>
        <v>31</v>
      </c>
      <c r="N3620" s="37">
        <f t="shared" si="4"/>
        <v>10</v>
      </c>
      <c r="O3620" s="37" t="str">
        <f t="array" ref="O3620">IFERROR(XLOOKUP(K3620,'Tipo de carga'!B:B,'Tipo de carga'!C:C))</f>
        <v>Diesel</v>
      </c>
    </row>
    <row r="3621">
      <c r="A3621" s="36">
        <v>1737.0</v>
      </c>
      <c r="B3621" s="37" t="str">
        <f>IFERROR(VLOOKUP(A3621,'asig octubre'!$A$2:$C$442,3,0))</f>
        <v>Wm Sencillo</v>
      </c>
      <c r="C3621" s="37" t="str">
        <f>IFERROR(VLOOKUP(A3621,'asig octubre'!$A$2:$B$442,2,0))</f>
        <v>EC-08</v>
      </c>
      <c r="D3621" s="38">
        <v>45596.85</v>
      </c>
      <c r="E3621" s="36" t="s">
        <v>503</v>
      </c>
      <c r="F3621" s="37" t="str">
        <f t="array" ref="F3621">IFERROR(XLOOKUP(E3621,Operadores!A:A,Operadores!B:B))</f>
        <v>GARERW</v>
      </c>
      <c r="G3621" s="36" t="s">
        <v>425</v>
      </c>
      <c r="H3621" s="39">
        <v>25.8</v>
      </c>
      <c r="I3621" s="40">
        <v>447.0</v>
      </c>
      <c r="J3621" s="41">
        <f t="shared" si="5"/>
        <v>11532.6</v>
      </c>
      <c r="K3621" s="37" t="str">
        <f t="array" ref="K3621">IFERROR(XLOOKUP(G3621,'Tipo de carga'!A:A,'Tipo de carga'!B:B))</f>
        <v>Ticket</v>
      </c>
      <c r="L3621" s="37">
        <f t="shared" si="2"/>
        <v>44</v>
      </c>
      <c r="M3621" s="37">
        <f t="shared" si="3"/>
        <v>31</v>
      </c>
      <c r="N3621" s="37">
        <f t="shared" si="4"/>
        <v>10</v>
      </c>
      <c r="O3621" s="37" t="str">
        <f t="array" ref="O3621">IFERROR(XLOOKUP(K3621,'Tipo de carga'!B:B,'Tipo de carga'!C:C))</f>
        <v>Diesel</v>
      </c>
    </row>
    <row r="3622">
      <c r="A3622" s="36">
        <v>1716.0</v>
      </c>
      <c r="B3622" s="37" t="str">
        <f>IFERROR(VLOOKUP(A3622,'asig octubre'!$A$2:$C$442,3,0))</f>
        <v>Wm Sencillo</v>
      </c>
      <c r="C3622" s="37" t="str">
        <f>IFERROR(VLOOKUP(A3622,'asig octubre'!$A$2:$B$442,2,0))</f>
        <v>EC-08</v>
      </c>
      <c r="D3622" s="38">
        <v>45596.85972222222</v>
      </c>
      <c r="E3622" s="36" t="s">
        <v>486</v>
      </c>
      <c r="F3622" s="37" t="str">
        <f t="array" ref="F3622">IFERROR(XLOOKUP(E3622,Operadores!A:A,Operadores!B:B))</f>
        <v>TOVREN</v>
      </c>
      <c r="G3622" s="36" t="s">
        <v>425</v>
      </c>
      <c r="H3622" s="39">
        <v>25.8</v>
      </c>
      <c r="I3622" s="40">
        <v>126.0</v>
      </c>
      <c r="J3622" s="41">
        <f t="shared" si="5"/>
        <v>3250.8</v>
      </c>
      <c r="K3622" s="37" t="str">
        <f t="array" ref="K3622">IFERROR(XLOOKUP(G3622,'Tipo de carga'!A:A,'Tipo de carga'!B:B))</f>
        <v>Ticket</v>
      </c>
      <c r="L3622" s="37">
        <f t="shared" si="2"/>
        <v>44</v>
      </c>
      <c r="M3622" s="37">
        <f t="shared" si="3"/>
        <v>31</v>
      </c>
      <c r="N3622" s="37">
        <f t="shared" si="4"/>
        <v>10</v>
      </c>
      <c r="O3622" s="37" t="str">
        <f t="array" ref="O3622">IFERROR(XLOOKUP(K3622,'Tipo de carga'!B:B,'Tipo de carga'!C:C))</f>
        <v>Diesel</v>
      </c>
    </row>
    <row r="3623">
      <c r="A3623" s="36">
        <v>1811.0</v>
      </c>
      <c r="B3623" s="37" t="str">
        <f>IFERROR(VLOOKUP(A3623,'asig octubre'!$A$2:$C$442,3,0))</f>
        <v>Wm Sencillo</v>
      </c>
      <c r="C3623" s="37" t="str">
        <f>IFERROR(VLOOKUP(A3623,'asig octubre'!$A$2:$B$442,2,0))</f>
        <v>EC-08</v>
      </c>
      <c r="D3623" s="38">
        <v>45596.87152777778</v>
      </c>
      <c r="E3623" s="36" t="s">
        <v>549</v>
      </c>
      <c r="F3623" s="37" t="str">
        <f t="array" ref="F3623">IFERROR(XLOOKUP(E3623,Operadores!A:A,Operadores!B:B))</f>
        <v>BAUTRI</v>
      </c>
      <c r="G3623" s="36" t="s">
        <v>425</v>
      </c>
      <c r="H3623" s="39">
        <v>25.8</v>
      </c>
      <c r="I3623" s="40">
        <v>173.0</v>
      </c>
      <c r="J3623" s="41">
        <f t="shared" si="5"/>
        <v>4463.4</v>
      </c>
      <c r="K3623" s="37" t="str">
        <f t="array" ref="K3623">IFERROR(XLOOKUP(G3623,'Tipo de carga'!A:A,'Tipo de carga'!B:B))</f>
        <v>Ticket</v>
      </c>
      <c r="L3623" s="37">
        <f t="shared" si="2"/>
        <v>44</v>
      </c>
      <c r="M3623" s="37">
        <f t="shared" si="3"/>
        <v>31</v>
      </c>
      <c r="N3623" s="37">
        <f t="shared" si="4"/>
        <v>10</v>
      </c>
      <c r="O3623" s="37" t="str">
        <f t="array" ref="O3623">IFERROR(XLOOKUP(K3623,'Tipo de carga'!B:B,'Tipo de carga'!C:C))</f>
        <v>Diesel</v>
      </c>
    </row>
    <row r="3624">
      <c r="A3624" s="36">
        <v>1770.0</v>
      </c>
      <c r="B3624" s="37" t="str">
        <f>IFERROR(VLOOKUP(A3624,'asig octubre'!$A$2:$C$442,3,0))</f>
        <v>Wm Full</v>
      </c>
      <c r="C3624" s="37" t="str">
        <f>IFERROR(VLOOKUP(A3624,'asig octubre'!$A$2:$B$442,2,0))</f>
        <v>EC-08</v>
      </c>
      <c r="D3624" s="38">
        <v>45596.881944444445</v>
      </c>
      <c r="E3624" s="36" t="s">
        <v>514</v>
      </c>
      <c r="F3624" s="37" t="str">
        <f t="array" ref="F3624">IFERROR(XLOOKUP(E3624,Operadores!A:A,Operadores!B:B))</f>
        <v>NUCRIG</v>
      </c>
      <c r="G3624" s="36" t="s">
        <v>425</v>
      </c>
      <c r="H3624" s="39">
        <v>25.8</v>
      </c>
      <c r="I3624" s="40">
        <v>249.0</v>
      </c>
      <c r="J3624" s="41">
        <f t="shared" si="5"/>
        <v>6424.2</v>
      </c>
      <c r="K3624" s="37" t="str">
        <f t="array" ref="K3624">IFERROR(XLOOKUP(G3624,'Tipo de carga'!A:A,'Tipo de carga'!B:B))</f>
        <v>Ticket</v>
      </c>
      <c r="L3624" s="37">
        <f t="shared" si="2"/>
        <v>44</v>
      </c>
      <c r="M3624" s="37">
        <f t="shared" si="3"/>
        <v>31</v>
      </c>
      <c r="N3624" s="37">
        <f t="shared" si="4"/>
        <v>10</v>
      </c>
      <c r="O3624" s="37" t="str">
        <f t="array" ref="O3624">IFERROR(XLOOKUP(K3624,'Tipo de carga'!B:B,'Tipo de carga'!C:C))</f>
        <v>Diesel</v>
      </c>
    </row>
    <row r="3625">
      <c r="A3625" s="36">
        <v>2011.0</v>
      </c>
      <c r="B3625" s="37" t="str">
        <f>IFERROR(VLOOKUP(A3625,'asig octubre'!$A$2:$C$442,3,0))</f>
        <v>MeLi asignado SD</v>
      </c>
      <c r="C3625" s="37" t="str">
        <f>IFERROR(VLOOKUP(A3625,'asig octubre'!$A$2:$B$442,2,0))</f>
        <v>EC-05</v>
      </c>
      <c r="D3625" s="38">
        <v>45596.884722222225</v>
      </c>
      <c r="E3625" s="36" t="s">
        <v>226</v>
      </c>
      <c r="F3625" s="37" t="str">
        <f t="array" ref="F3625">IFERROR(XLOOKUP(E3625,Operadores!A:A,Operadores!B:B))</f>
        <v>PERFID</v>
      </c>
      <c r="G3625" s="36" t="s">
        <v>425</v>
      </c>
      <c r="H3625" s="39">
        <v>24.79</v>
      </c>
      <c r="I3625" s="40">
        <v>242.0</v>
      </c>
      <c r="J3625" s="41">
        <f t="shared" si="5"/>
        <v>5999.18</v>
      </c>
      <c r="K3625" s="37" t="str">
        <f t="array" ref="K3625">IFERROR(XLOOKUP(G3625,'Tipo de carga'!A:A,'Tipo de carga'!B:B))</f>
        <v>Ticket</v>
      </c>
      <c r="L3625" s="37">
        <f t="shared" si="2"/>
        <v>44</v>
      </c>
      <c r="M3625" s="37">
        <f t="shared" si="3"/>
        <v>31</v>
      </c>
      <c r="N3625" s="37">
        <f t="shared" si="4"/>
        <v>10</v>
      </c>
      <c r="O3625" s="37" t="str">
        <f t="array" ref="O3625">IFERROR(XLOOKUP(K3625,'Tipo de carga'!B:B,'Tipo de carga'!C:C))</f>
        <v>Diesel</v>
      </c>
    </row>
    <row r="3626">
      <c r="A3626" s="36">
        <v>1800.0</v>
      </c>
      <c r="B3626" s="37" t="str">
        <f>IFERROR(VLOOKUP(A3626,'asig octubre'!$A$2:$C$442,3,0))</f>
        <v>Sayer Full</v>
      </c>
      <c r="C3626" s="37" t="str">
        <f>IFERROR(VLOOKUP(A3626,'asig octubre'!$A$2:$B$442,2,0))</f>
        <v>EC-04</v>
      </c>
      <c r="D3626" s="38">
        <v>45596.88611111111</v>
      </c>
      <c r="E3626" s="36" t="s">
        <v>73</v>
      </c>
      <c r="F3626" s="37" t="str">
        <f t="array" ref="F3626">IFERROR(XLOOKUP(E3626,Operadores!A:A,Operadores!B:B))</f>
        <v>PERJU03</v>
      </c>
      <c r="G3626" s="36" t="s">
        <v>425</v>
      </c>
      <c r="H3626" s="39">
        <v>25.5</v>
      </c>
      <c r="I3626" s="40">
        <v>284.0</v>
      </c>
      <c r="J3626" s="41">
        <f t="shared" si="5"/>
        <v>7242</v>
      </c>
      <c r="K3626" s="37" t="str">
        <f t="array" ref="K3626">IFERROR(XLOOKUP(G3626,'Tipo de carga'!A:A,'Tipo de carga'!B:B))</f>
        <v>Ticket</v>
      </c>
      <c r="L3626" s="37">
        <f t="shared" si="2"/>
        <v>44</v>
      </c>
      <c r="M3626" s="37">
        <f t="shared" si="3"/>
        <v>31</v>
      </c>
      <c r="N3626" s="37">
        <f t="shared" si="4"/>
        <v>10</v>
      </c>
      <c r="O3626" s="37" t="str">
        <f t="array" ref="O3626">IFERROR(XLOOKUP(K3626,'Tipo de carga'!B:B,'Tipo de carga'!C:C))</f>
        <v>Diesel</v>
      </c>
    </row>
    <row r="3627">
      <c r="A3627" s="36">
        <v>1739.0</v>
      </c>
      <c r="B3627" s="37" t="str">
        <f>IFERROR(VLOOKUP(A3627,'asig octubre'!$A$2:$C$442,3,0))</f>
        <v>Wm Sencillo</v>
      </c>
      <c r="C3627" s="37" t="str">
        <f>IFERROR(VLOOKUP(A3627,'asig octubre'!$A$2:$B$442,2,0))</f>
        <v>EC-08</v>
      </c>
      <c r="D3627" s="38">
        <v>45596.893055555556</v>
      </c>
      <c r="E3627" s="36" t="s">
        <v>489</v>
      </c>
      <c r="F3627" s="37" t="str">
        <f t="array" ref="F3627">IFERROR(XLOOKUP(E3627,Operadores!A:A,Operadores!B:B))</f>
        <v>LOPJUA</v>
      </c>
      <c r="G3627" s="36" t="s">
        <v>425</v>
      </c>
      <c r="H3627" s="39">
        <v>25.8</v>
      </c>
      <c r="I3627" s="40">
        <v>350.0</v>
      </c>
      <c r="J3627" s="41">
        <f t="shared" si="5"/>
        <v>9030</v>
      </c>
      <c r="K3627" s="37" t="str">
        <f t="array" ref="K3627">IFERROR(XLOOKUP(G3627,'Tipo de carga'!A:A,'Tipo de carga'!B:B))</f>
        <v>Ticket</v>
      </c>
      <c r="L3627" s="37">
        <f t="shared" si="2"/>
        <v>44</v>
      </c>
      <c r="M3627" s="37">
        <f t="shared" si="3"/>
        <v>31</v>
      </c>
      <c r="N3627" s="37">
        <f t="shared" si="4"/>
        <v>10</v>
      </c>
      <c r="O3627" s="37" t="str">
        <f t="array" ref="O3627">IFERROR(XLOOKUP(K3627,'Tipo de carga'!B:B,'Tipo de carga'!C:C))</f>
        <v>Diesel</v>
      </c>
    </row>
    <row r="3628">
      <c r="A3628" s="36">
        <v>1726.0</v>
      </c>
      <c r="B3628" s="37" t="str">
        <f>IFERROR(VLOOKUP(A3628,'asig octubre'!$A$2:$C$442,3,0))</f>
        <v>Wm Sencillo</v>
      </c>
      <c r="C3628" s="37" t="str">
        <f>IFERROR(VLOOKUP(A3628,'asig octubre'!$A$2:$B$442,2,0))</f>
        <v>EC-08</v>
      </c>
      <c r="D3628" s="38">
        <v>45596.92986111111</v>
      </c>
      <c r="E3628" s="36" t="s">
        <v>505</v>
      </c>
      <c r="F3628" s="37" t="str">
        <f t="array" ref="F3628">IFERROR(XLOOKUP(E3628,Operadores!A:A,Operadores!B:B))</f>
        <v>JUAJUA01</v>
      </c>
      <c r="G3628" s="36" t="s">
        <v>425</v>
      </c>
      <c r="H3628" s="39">
        <v>25.8</v>
      </c>
      <c r="I3628" s="40">
        <v>605.0</v>
      </c>
      <c r="J3628" s="41">
        <f t="shared" si="5"/>
        <v>15609</v>
      </c>
      <c r="K3628" s="37" t="str">
        <f t="array" ref="K3628">IFERROR(XLOOKUP(G3628,'Tipo de carga'!A:A,'Tipo de carga'!B:B))</f>
        <v>Ticket</v>
      </c>
      <c r="L3628" s="37">
        <f t="shared" si="2"/>
        <v>44</v>
      </c>
      <c r="M3628" s="37">
        <f t="shared" si="3"/>
        <v>31</v>
      </c>
      <c r="N3628" s="37">
        <f t="shared" si="4"/>
        <v>10</v>
      </c>
      <c r="O3628" s="37" t="str">
        <f t="array" ref="O3628">IFERROR(XLOOKUP(K3628,'Tipo de carga'!B:B,'Tipo de carga'!C:C))</f>
        <v>Diesel</v>
      </c>
    </row>
    <row r="3629">
      <c r="A3629" s="36">
        <v>1682.0</v>
      </c>
      <c r="B3629" s="37" t="str">
        <f>IFERROR(VLOOKUP(A3629,'asig octubre'!$A$2:$C$442,3,0))</f>
        <v>Wm Sencillo</v>
      </c>
      <c r="C3629" s="37" t="str">
        <f>IFERROR(VLOOKUP(A3629,'asig octubre'!$A$2:$B$442,2,0))</f>
        <v>EC-08</v>
      </c>
      <c r="D3629" s="38">
        <v>45596.95</v>
      </c>
      <c r="E3629" s="36" t="s">
        <v>542</v>
      </c>
      <c r="F3629" s="37" t="str">
        <f t="array" ref="F3629">IFERROR(XLOOKUP(E3629,Operadores!A:A,Operadores!B:B))</f>
        <v>GOMVIS</v>
      </c>
      <c r="G3629" s="36" t="s">
        <v>425</v>
      </c>
      <c r="H3629" s="39">
        <v>25.8</v>
      </c>
      <c r="I3629" s="40">
        <v>110.0</v>
      </c>
      <c r="J3629" s="41">
        <f t="shared" si="5"/>
        <v>2838</v>
      </c>
      <c r="K3629" s="37" t="str">
        <f t="array" ref="K3629">IFERROR(XLOOKUP(G3629,'Tipo de carga'!A:A,'Tipo de carga'!B:B))</f>
        <v>Ticket</v>
      </c>
      <c r="L3629" s="37">
        <f t="shared" si="2"/>
        <v>44</v>
      </c>
      <c r="M3629" s="37">
        <f t="shared" si="3"/>
        <v>31</v>
      </c>
      <c r="N3629" s="37">
        <f t="shared" si="4"/>
        <v>10</v>
      </c>
      <c r="O3629" s="37" t="str">
        <f t="array" ref="O3629">IFERROR(XLOOKUP(K3629,'Tipo de carga'!B:B,'Tipo de carga'!C:C))</f>
        <v>Diesel</v>
      </c>
    </row>
    <row r="3630">
      <c r="A3630" s="36">
        <v>1791.0</v>
      </c>
      <c r="B3630" s="37" t="str">
        <f>IFERROR(VLOOKUP(A3630,'asig octubre'!$A$2:$C$442,3,0))</f>
        <v>Wm Sencillo</v>
      </c>
      <c r="C3630" s="37" t="str">
        <f>IFERROR(VLOOKUP(A3630,'asig octubre'!$A$2:$B$442,2,0))</f>
        <v>EC-08</v>
      </c>
      <c r="D3630" s="38">
        <v>45596.975694444445</v>
      </c>
      <c r="E3630" s="36" t="s">
        <v>486</v>
      </c>
      <c r="F3630" s="37" t="str">
        <f t="array" ref="F3630">IFERROR(XLOOKUP(E3630,Operadores!A:A,Operadores!B:B))</f>
        <v>TOVREN</v>
      </c>
      <c r="G3630" s="36" t="s">
        <v>425</v>
      </c>
      <c r="H3630" s="39">
        <v>25.8</v>
      </c>
      <c r="I3630" s="40">
        <v>280.0</v>
      </c>
      <c r="J3630" s="41">
        <f t="shared" si="5"/>
        <v>7224</v>
      </c>
      <c r="K3630" s="37" t="str">
        <f t="array" ref="K3630">IFERROR(XLOOKUP(G3630,'Tipo de carga'!A:A,'Tipo de carga'!B:B))</f>
        <v>Ticket</v>
      </c>
      <c r="L3630" s="37">
        <f t="shared" si="2"/>
        <v>44</v>
      </c>
      <c r="M3630" s="37">
        <f t="shared" si="3"/>
        <v>31</v>
      </c>
      <c r="N3630" s="37">
        <f t="shared" si="4"/>
        <v>10</v>
      </c>
      <c r="O3630" s="37" t="str">
        <f t="array" ref="O3630">IFERROR(XLOOKUP(K3630,'Tipo de carga'!B:B,'Tipo de carga'!C:C))</f>
        <v>Diesel</v>
      </c>
    </row>
    <row r="3631">
      <c r="A3631" s="36">
        <v>1717.0</v>
      </c>
      <c r="B3631" s="37" t="str">
        <f>IFERROR(VLOOKUP(A3631,'asig octubre'!$A$2:$C$442,3,0))</f>
        <v>Wm Sencillo</v>
      </c>
      <c r="C3631" s="37" t="str">
        <f>IFERROR(VLOOKUP(A3631,'asig octubre'!$A$2:$B$442,2,0))</f>
        <v>EC-08</v>
      </c>
      <c r="D3631" s="38">
        <v>45596.98402777778</v>
      </c>
      <c r="E3631" s="36" t="s">
        <v>504</v>
      </c>
      <c r="F3631" s="37" t="str">
        <f t="array" ref="F3631">IFERROR(XLOOKUP(E3631,Operadores!A:A,Operadores!B:B))</f>
        <v>SOLLUI</v>
      </c>
      <c r="G3631" s="36" t="s">
        <v>425</v>
      </c>
      <c r="H3631" s="39">
        <v>25.8</v>
      </c>
      <c r="I3631" s="40">
        <v>370.0</v>
      </c>
      <c r="J3631" s="41">
        <f t="shared" si="5"/>
        <v>9546</v>
      </c>
      <c r="K3631" s="37" t="str">
        <f t="array" ref="K3631">IFERROR(XLOOKUP(G3631,'Tipo de carga'!A:A,'Tipo de carga'!B:B))</f>
        <v>Ticket</v>
      </c>
      <c r="L3631" s="37">
        <f t="shared" si="2"/>
        <v>44</v>
      </c>
      <c r="M3631" s="37">
        <f t="shared" si="3"/>
        <v>31</v>
      </c>
      <c r="N3631" s="37">
        <f t="shared" si="4"/>
        <v>10</v>
      </c>
      <c r="O3631" s="37" t="str">
        <f t="array" ref="O3631">IFERROR(XLOOKUP(K3631,'Tipo de carga'!B:B,'Tipo de carga'!C:C))</f>
        <v>Diesel</v>
      </c>
    </row>
    <row r="3632">
      <c r="A3632" s="36">
        <v>1742.0</v>
      </c>
      <c r="B3632" s="37" t="str">
        <f>IFERROR(VLOOKUP(A3632,'asig octubre'!$A$2:$C$442,3,0))</f>
        <v>Wm Sencillo</v>
      </c>
      <c r="C3632" s="37" t="str">
        <f>IFERROR(VLOOKUP(A3632,'asig octubre'!$A$2:$B$442,2,0))</f>
        <v>EC-08</v>
      </c>
      <c r="D3632" s="38">
        <v>45596.99375</v>
      </c>
      <c r="E3632" s="36" t="s">
        <v>488</v>
      </c>
      <c r="F3632" s="37" t="str">
        <f t="array" ref="F3632">IFERROR(XLOOKUP(E3632,Operadores!A:A,Operadores!B:B))</f>
        <v>PENJUA</v>
      </c>
      <c r="G3632" s="36" t="s">
        <v>425</v>
      </c>
      <c r="H3632" s="39">
        <v>25.8</v>
      </c>
      <c r="I3632" s="40">
        <v>315.0</v>
      </c>
      <c r="J3632" s="41">
        <f t="shared" si="5"/>
        <v>8127</v>
      </c>
      <c r="K3632" s="37" t="str">
        <f t="array" ref="K3632">IFERROR(XLOOKUP(G3632,'Tipo de carga'!A:A,'Tipo de carga'!B:B))</f>
        <v>Ticket</v>
      </c>
      <c r="L3632" s="37">
        <f t="shared" si="2"/>
        <v>44</v>
      </c>
      <c r="M3632" s="37">
        <f t="shared" si="3"/>
        <v>31</v>
      </c>
      <c r="N3632" s="37">
        <f t="shared" si="4"/>
        <v>10</v>
      </c>
      <c r="O3632" s="37" t="str">
        <f t="array" ref="O3632">IFERROR(XLOOKUP(K3632,'Tipo de carga'!B:B,'Tipo de carga'!C:C))</f>
        <v>Diesel</v>
      </c>
    </row>
    <row r="3633">
      <c r="A3633" s="36">
        <v>1910.0</v>
      </c>
      <c r="B3633" s="37" t="str">
        <f>IFERROR(VLOOKUP(A3633,'asig octubre'!$A$2:$C$442,3,0))</f>
        <v>MeLi Ded Puebla</v>
      </c>
      <c r="C3633" s="37" t="str">
        <f>IFERROR(VLOOKUP(A3633,'asig octubre'!$A$2:$B$442,2,0))</f>
        <v>EC-05</v>
      </c>
      <c r="D3633" s="38">
        <v>45596.0</v>
      </c>
      <c r="E3633" s="36" t="s">
        <v>191</v>
      </c>
      <c r="F3633" s="37" t="str">
        <f t="array" ref="F3633">IFERROR(XLOOKUP(E3633,Operadores!A:A,Operadores!B:B))</f>
        <v>DIADAV</v>
      </c>
      <c r="G3633" s="36" t="s">
        <v>311</v>
      </c>
      <c r="H3633" s="39">
        <v>9.99</v>
      </c>
      <c r="I3633" s="40">
        <v>167.55</v>
      </c>
      <c r="J3633" s="41">
        <f t="shared" si="5"/>
        <v>1673.8245</v>
      </c>
      <c r="K3633" s="37" t="str">
        <f t="array" ref="K3633">IFERROR(XLOOKUP(G3633,'Tipo de carga'!A:A,'Tipo de carga'!B:B))</f>
        <v>Natgas</v>
      </c>
      <c r="L3633" s="37">
        <f t="shared" si="2"/>
        <v>44</v>
      </c>
      <c r="M3633" s="37">
        <f t="shared" si="3"/>
        <v>31</v>
      </c>
      <c r="N3633" s="37">
        <f t="shared" si="4"/>
        <v>10</v>
      </c>
      <c r="O3633" s="37" t="str">
        <f t="array" ref="O3633">IFERROR(XLOOKUP(K3633,'Tipo de carga'!B:B,'Tipo de carga'!C:C))</f>
        <v>GNC</v>
      </c>
    </row>
    <row r="3634">
      <c r="A3634" s="36">
        <v>1917.0</v>
      </c>
      <c r="B3634" s="37" t="str">
        <f>IFERROR(VLOOKUP(A3634,'asig octubre'!$A$2:$C$442,3,0))</f>
        <v>MeLi asignado SD</v>
      </c>
      <c r="C3634" s="37" t="str">
        <f>IFERROR(VLOOKUP(A3634,'asig octubre'!$A$2:$B$442,2,0))</f>
        <v>EC-05</v>
      </c>
      <c r="D3634" s="38">
        <v>45596.0</v>
      </c>
      <c r="E3634" s="36" t="s">
        <v>168</v>
      </c>
      <c r="F3634" s="37" t="str">
        <f t="array" ref="F3634">IFERROR(XLOOKUP(E3634,Operadores!A:A,Operadores!B:B))</f>
        <v>GARLUI</v>
      </c>
      <c r="G3634" s="36" t="s">
        <v>311</v>
      </c>
      <c r="H3634" s="39">
        <v>9.99</v>
      </c>
      <c r="I3634" s="40">
        <v>155.71</v>
      </c>
      <c r="J3634" s="41">
        <f t="shared" si="5"/>
        <v>1555.5429</v>
      </c>
      <c r="K3634" s="37" t="str">
        <f t="array" ref="K3634">IFERROR(XLOOKUP(G3634,'Tipo de carga'!A:A,'Tipo de carga'!B:B))</f>
        <v>Natgas</v>
      </c>
      <c r="L3634" s="37">
        <f t="shared" si="2"/>
        <v>44</v>
      </c>
      <c r="M3634" s="37">
        <f t="shared" si="3"/>
        <v>31</v>
      </c>
      <c r="N3634" s="37">
        <f t="shared" si="4"/>
        <v>10</v>
      </c>
      <c r="O3634" s="37" t="str">
        <f t="array" ref="O3634">IFERROR(XLOOKUP(K3634,'Tipo de carga'!B:B,'Tipo de carga'!C:C))</f>
        <v>GNC</v>
      </c>
    </row>
    <row r="3635">
      <c r="A3635" s="36">
        <v>1912.0</v>
      </c>
      <c r="B3635" s="37" t="str">
        <f>IFERROR(VLOOKUP(A3635,'asig octubre'!$A$2:$C$442,3,0))</f>
        <v>MeLi asignado SD</v>
      </c>
      <c r="C3635" s="37" t="str">
        <f>IFERROR(VLOOKUP(A3635,'asig octubre'!$A$2:$B$442,2,0))</f>
        <v>EC-05</v>
      </c>
      <c r="D3635" s="38">
        <v>45596.0</v>
      </c>
      <c r="E3635" s="36" t="s">
        <v>316</v>
      </c>
      <c r="F3635" s="37" t="str">
        <f t="array" ref="F3635">IFERROR(XLOOKUP(E3635,Operadores!A:A,Operadores!B:B))</f>
        <v>HERERI</v>
      </c>
      <c r="G3635" s="36" t="s">
        <v>315</v>
      </c>
      <c r="H3635" s="39">
        <v>10.65</v>
      </c>
      <c r="I3635" s="40">
        <v>551.0</v>
      </c>
      <c r="J3635" s="41">
        <f t="shared" si="5"/>
        <v>5868.15</v>
      </c>
      <c r="K3635" s="37" t="str">
        <f t="array" ref="K3635">IFERROR(XLOOKUP(G3635,'Tipo de carga'!A:A,'Tipo de carga'!B:B))</f>
        <v>COMSUSTENTA</v>
      </c>
      <c r="L3635" s="37">
        <f t="shared" si="2"/>
        <v>44</v>
      </c>
      <c r="M3635" s="37">
        <f t="shared" si="3"/>
        <v>31</v>
      </c>
      <c r="N3635" s="37">
        <f t="shared" si="4"/>
        <v>10</v>
      </c>
      <c r="O3635" s="37" t="str">
        <f t="array" ref="O3635">IFERROR(XLOOKUP(K3635,'Tipo de carga'!B:B,'Tipo de carga'!C:C))</f>
        <v>GNC</v>
      </c>
    </row>
    <row r="3636">
      <c r="A3636" s="36">
        <v>1918.0</v>
      </c>
      <c r="B3636" s="37" t="str">
        <f>IFERROR(VLOOKUP(A3636,'asig octubre'!$A$2:$C$442,3,0))</f>
        <v>MeLi asignado SD</v>
      </c>
      <c r="C3636" s="37" t="str">
        <f>IFERROR(VLOOKUP(A3636,'asig octubre'!$A$2:$B$442,2,0))</f>
        <v>EC-05</v>
      </c>
      <c r="D3636" s="38">
        <v>45596.0</v>
      </c>
      <c r="E3636" s="36" t="s">
        <v>539</v>
      </c>
      <c r="F3636" s="37" t="str">
        <f t="array" ref="F3636">IFERROR(XLOOKUP(E3636,Operadores!A:A,Operadores!B:B))</f>
        <v>NATSE</v>
      </c>
      <c r="G3636" s="36" t="s">
        <v>315</v>
      </c>
      <c r="H3636" s="39">
        <v>10.65</v>
      </c>
      <c r="I3636" s="40">
        <v>345.0</v>
      </c>
      <c r="J3636" s="41">
        <f t="shared" si="5"/>
        <v>3674.25</v>
      </c>
      <c r="K3636" s="37" t="str">
        <f t="array" ref="K3636">IFERROR(XLOOKUP(G3636,'Tipo de carga'!A:A,'Tipo de carga'!B:B))</f>
        <v>COMSUSTENTA</v>
      </c>
      <c r="L3636" s="37">
        <f t="shared" si="2"/>
        <v>44</v>
      </c>
      <c r="M3636" s="37">
        <f t="shared" si="3"/>
        <v>31</v>
      </c>
      <c r="N3636" s="37">
        <f t="shared" si="4"/>
        <v>10</v>
      </c>
      <c r="O3636" s="37" t="str">
        <f t="array" ref="O3636">IFERROR(XLOOKUP(K3636,'Tipo de carga'!B:B,'Tipo de carga'!C:C))</f>
        <v>GNC</v>
      </c>
    </row>
    <row r="3637">
      <c r="A3637" s="36">
        <v>1923.0</v>
      </c>
      <c r="B3637" s="37" t="str">
        <f>IFERROR(VLOOKUP(A3637,'asig octubre'!$A$2:$C$442,3,0))</f>
        <v>MeLi Ded Puebla</v>
      </c>
      <c r="C3637" s="37" t="str">
        <f>IFERROR(VLOOKUP(A3637,'asig octubre'!$A$2:$B$442,2,0))</f>
        <v>EC-05</v>
      </c>
      <c r="D3637" s="38">
        <v>45596.0</v>
      </c>
      <c r="E3637" s="36" t="s">
        <v>447</v>
      </c>
      <c r="F3637" s="37" t="str">
        <f t="array" ref="F3637">IFERROR(XLOOKUP(E3637,Operadores!A:A,Operadores!B:B))</f>
        <v>SANMA05</v>
      </c>
      <c r="G3637" s="36" t="s">
        <v>315</v>
      </c>
      <c r="H3637" s="39">
        <v>10.65</v>
      </c>
      <c r="I3637" s="40">
        <v>283.0</v>
      </c>
      <c r="J3637" s="41">
        <f t="shared" si="5"/>
        <v>3013.95</v>
      </c>
      <c r="K3637" s="37" t="str">
        <f t="array" ref="K3637">IFERROR(XLOOKUP(G3637,'Tipo de carga'!A:A,'Tipo de carga'!B:B))</f>
        <v>COMSUSTENTA</v>
      </c>
      <c r="L3637" s="37">
        <f t="shared" si="2"/>
        <v>44</v>
      </c>
      <c r="M3637" s="37">
        <f t="shared" si="3"/>
        <v>31</v>
      </c>
      <c r="N3637" s="37">
        <f t="shared" si="4"/>
        <v>10</v>
      </c>
      <c r="O3637" s="37" t="str">
        <f t="array" ref="O3637">IFERROR(XLOOKUP(K3637,'Tipo de carga'!B:B,'Tipo de carga'!C:C))</f>
        <v>GNC</v>
      </c>
    </row>
    <row r="3638">
      <c r="A3638" s="36">
        <v>1926.0</v>
      </c>
      <c r="B3638" s="37" t="str">
        <f>IFERROR(VLOOKUP(A3638,'asig octubre'!$A$2:$C$442,3,0))</f>
        <v>MeLi asignado SD</v>
      </c>
      <c r="C3638" s="37" t="str">
        <f>IFERROR(VLOOKUP(A3638,'asig octubre'!$A$2:$B$442,2,0))</f>
        <v>EC-05</v>
      </c>
      <c r="D3638" s="38">
        <v>45596.0</v>
      </c>
      <c r="E3638" s="36" t="s">
        <v>318</v>
      </c>
      <c r="F3638" s="37" t="str">
        <f t="array" ref="F3638">IFERROR(XLOOKUP(E3638,Operadores!A:A,Operadores!B:B))</f>
        <v>SOSERN</v>
      </c>
      <c r="G3638" s="36" t="s">
        <v>315</v>
      </c>
      <c r="H3638" s="39">
        <v>10.65</v>
      </c>
      <c r="I3638" s="40">
        <v>260.0</v>
      </c>
      <c r="J3638" s="41">
        <f t="shared" si="5"/>
        <v>2769</v>
      </c>
      <c r="K3638" s="37" t="str">
        <f t="array" ref="K3638">IFERROR(XLOOKUP(G3638,'Tipo de carga'!A:A,'Tipo de carga'!B:B))</f>
        <v>COMSUSTENTA</v>
      </c>
      <c r="L3638" s="37">
        <f t="shared" si="2"/>
        <v>44</v>
      </c>
      <c r="M3638" s="37">
        <f t="shared" si="3"/>
        <v>31</v>
      </c>
      <c r="N3638" s="37">
        <f t="shared" si="4"/>
        <v>10</v>
      </c>
      <c r="O3638" s="37" t="str">
        <f t="array" ref="O3638">IFERROR(XLOOKUP(K3638,'Tipo de carga'!B:B,'Tipo de carga'!C:C))</f>
        <v>GNC</v>
      </c>
    </row>
    <row r="3639">
      <c r="A3639" s="36">
        <v>1933.0</v>
      </c>
      <c r="B3639" s="37" t="str">
        <f t="array" ref="B3639">IFERROR(XLOOKUP(A3639,'Asignacion Nov'!A:A,'Asignacion Nov'!C:C))</f>
        <v>Circuitos</v>
      </c>
      <c r="C3639" s="37" t="str">
        <f t="array" ref="C3639">IFERROR(XLOOKUP(A3639,'Asignacion Nov'!A:A,'Asignacion Nov'!B:B))</f>
        <v>EC-03</v>
      </c>
      <c r="D3639" s="38">
        <v>45597.98159722222</v>
      </c>
      <c r="E3639" s="36" t="s">
        <v>213</v>
      </c>
      <c r="F3639" s="37" t="str">
        <f t="array" ref="F3639">IFERROR(XLOOKUP(E3639,Operadores!A:A,Operadores!B:B))</f>
        <v>OLIMAR01</v>
      </c>
      <c r="G3639" s="36" t="s">
        <v>72</v>
      </c>
      <c r="H3639" s="39">
        <v>19.62274</v>
      </c>
      <c r="I3639" s="40">
        <v>370.0</v>
      </c>
      <c r="J3639" s="41">
        <f t="shared" si="5"/>
        <v>7260.4138</v>
      </c>
      <c r="K3639" s="37" t="str">
        <f t="array" ref="K3639">IFERROR(XLOOKUP(G3639,'Tipo de carga'!A:A,'Tipo de carga'!B:B))</f>
        <v>Autoabasto</v>
      </c>
      <c r="L3639" s="37">
        <f t="shared" si="2"/>
        <v>44</v>
      </c>
      <c r="M3639" s="37">
        <f t="shared" si="3"/>
        <v>1</v>
      </c>
      <c r="N3639" s="37">
        <f t="shared" si="4"/>
        <v>11</v>
      </c>
      <c r="O3639" s="37" t="str">
        <f t="array" ref="O3639">IFERROR(XLOOKUP(K3639,'Tipo de carga'!B:B,'Tipo de carga'!C:C))</f>
        <v>Diesel</v>
      </c>
    </row>
    <row r="3640">
      <c r="A3640" s="36">
        <v>1909.0</v>
      </c>
      <c r="B3640" s="37" t="str">
        <f t="array" ref="B3640">IFERROR(XLOOKUP(A3640,'Asignacion Nov'!A:A,'Asignacion Nov'!C:C))</f>
        <v>Circuitos</v>
      </c>
      <c r="C3640" s="37" t="str">
        <f t="array" ref="C3640">IFERROR(XLOOKUP(A3640,'Asignacion Nov'!A:A,'Asignacion Nov'!B:B))</f>
        <v>EC-03</v>
      </c>
      <c r="D3640" s="38">
        <v>45597.93746527778</v>
      </c>
      <c r="E3640" s="36" t="s">
        <v>186</v>
      </c>
      <c r="F3640" s="37" t="str">
        <f t="array" ref="F3640">IFERROR(XLOOKUP(E3640,Operadores!A:A,Operadores!B:B))</f>
        <v>ZUÑDAV</v>
      </c>
      <c r="G3640" s="36" t="s">
        <v>72</v>
      </c>
      <c r="H3640" s="39">
        <v>19.62274</v>
      </c>
      <c r="I3640" s="40">
        <v>900.0</v>
      </c>
      <c r="J3640" s="41">
        <f t="shared" si="5"/>
        <v>17660.466</v>
      </c>
      <c r="K3640" s="37" t="str">
        <f t="array" ref="K3640">IFERROR(XLOOKUP(G3640,'Tipo de carga'!A:A,'Tipo de carga'!B:B))</f>
        <v>Autoabasto</v>
      </c>
      <c r="L3640" s="37">
        <f t="shared" si="2"/>
        <v>44</v>
      </c>
      <c r="M3640" s="37">
        <f t="shared" si="3"/>
        <v>1</v>
      </c>
      <c r="N3640" s="37">
        <f t="shared" si="4"/>
        <v>11</v>
      </c>
      <c r="O3640" s="37" t="str">
        <f t="array" ref="O3640">IFERROR(XLOOKUP(K3640,'Tipo de carga'!B:B,'Tipo de carga'!C:C))</f>
        <v>Diesel</v>
      </c>
    </row>
    <row r="3641">
      <c r="A3641" s="36">
        <v>2004.0</v>
      </c>
      <c r="B3641" s="37" t="str">
        <f t="array" ref="B3641">IFERROR(XLOOKUP(A3641,'Asignacion Nov'!A:A,'Asignacion Nov'!C:C))</f>
        <v>MeLi Dedicado Merida</v>
      </c>
      <c r="C3641" s="37" t="str">
        <f t="array" ref="C3641">IFERROR(XLOOKUP(A3641,'Asignacion Nov'!A:A,'Asignacion Nov'!B:B))</f>
        <v>EC-05</v>
      </c>
      <c r="D3641" s="38">
        <v>45597.90489583334</v>
      </c>
      <c r="E3641" s="36" t="s">
        <v>175</v>
      </c>
      <c r="F3641" s="37" t="str">
        <f t="array" ref="F3641">IFERROR(XLOOKUP(E3641,Operadores!A:A,Operadores!B:B))</f>
        <v>PERRIC</v>
      </c>
      <c r="G3641" s="36" t="s">
        <v>72</v>
      </c>
      <c r="H3641" s="39">
        <v>19.62274</v>
      </c>
      <c r="I3641" s="40">
        <v>308.0</v>
      </c>
      <c r="J3641" s="41">
        <f t="shared" si="5"/>
        <v>6043.80392</v>
      </c>
      <c r="K3641" s="37" t="str">
        <f t="array" ref="K3641">IFERROR(XLOOKUP(G3641,'Tipo de carga'!A:A,'Tipo de carga'!B:B))</f>
        <v>Autoabasto</v>
      </c>
      <c r="L3641" s="37">
        <f t="shared" si="2"/>
        <v>44</v>
      </c>
      <c r="M3641" s="37">
        <f t="shared" si="3"/>
        <v>1</v>
      </c>
      <c r="N3641" s="37">
        <f t="shared" si="4"/>
        <v>11</v>
      </c>
      <c r="O3641" s="37" t="str">
        <f t="array" ref="O3641">IFERROR(XLOOKUP(K3641,'Tipo de carga'!B:B,'Tipo de carga'!C:C))</f>
        <v>Diesel</v>
      </c>
    </row>
    <row r="3642">
      <c r="A3642" s="36">
        <v>1952.0</v>
      </c>
      <c r="B3642" s="37" t="str">
        <f t="array" ref="B3642">IFERROR(XLOOKUP(A3642,'Asignacion Nov'!A:A,'Asignacion Nov'!C:C))</f>
        <v>MeLi asignado SD</v>
      </c>
      <c r="C3642" s="37" t="str">
        <f t="array" ref="C3642">IFERROR(XLOOKUP(A3642,'Asignacion Nov'!A:A,'Asignacion Nov'!B:B))</f>
        <v>EC-05</v>
      </c>
      <c r="D3642" s="38">
        <v>45597.884988425925</v>
      </c>
      <c r="E3642" s="36" t="s">
        <v>363</v>
      </c>
      <c r="F3642" s="37" t="str">
        <f t="array" ref="F3642">IFERROR(XLOOKUP(E3642,Operadores!A:A,Operadores!B:B))</f>
        <v>TREJUA</v>
      </c>
      <c r="G3642" s="36" t="s">
        <v>72</v>
      </c>
      <c r="H3642" s="39">
        <v>19.62274</v>
      </c>
      <c r="I3642" s="40">
        <v>429.0</v>
      </c>
      <c r="J3642" s="41">
        <f t="shared" si="5"/>
        <v>8418.15546</v>
      </c>
      <c r="K3642" s="37" t="str">
        <f t="array" ref="K3642">IFERROR(XLOOKUP(G3642,'Tipo de carga'!A:A,'Tipo de carga'!B:B))</f>
        <v>Autoabasto</v>
      </c>
      <c r="L3642" s="37">
        <f t="shared" si="2"/>
        <v>44</v>
      </c>
      <c r="M3642" s="37">
        <f t="shared" si="3"/>
        <v>1</v>
      </c>
      <c r="N3642" s="37">
        <f t="shared" si="4"/>
        <v>11</v>
      </c>
      <c r="O3642" s="37" t="str">
        <f t="array" ref="O3642">IFERROR(XLOOKUP(K3642,'Tipo de carga'!B:B,'Tipo de carga'!C:C))</f>
        <v>Diesel</v>
      </c>
    </row>
    <row r="3643">
      <c r="A3643" s="36">
        <v>1743.0</v>
      </c>
      <c r="B3643" s="37" t="str">
        <f t="array" ref="B3643">IFERROR(XLOOKUP(A3643,'Asignacion Nov'!A:A,'Asignacion Nov'!C:C))</f>
        <v>Liverpool Local</v>
      </c>
      <c r="C3643" s="37" t="str">
        <f t="array" ref="C3643">IFERROR(XLOOKUP(A3643,'Asignacion Nov'!A:A,'Asignacion Nov'!B:B))</f>
        <v>EC-01</v>
      </c>
      <c r="D3643" s="38">
        <v>45597.86568287037</v>
      </c>
      <c r="E3643" s="36" t="s">
        <v>426</v>
      </c>
      <c r="F3643" s="37" t="str">
        <f t="array" ref="F3643">IFERROR(XLOOKUP(E3643,Operadores!A:A,Operadores!B:B))</f>
        <v>OLVMOI</v>
      </c>
      <c r="G3643" s="36" t="s">
        <v>72</v>
      </c>
      <c r="H3643" s="39">
        <v>19.62274</v>
      </c>
      <c r="I3643" s="40">
        <v>476.0</v>
      </c>
      <c r="J3643" s="41">
        <f t="shared" si="5"/>
        <v>9340.42424</v>
      </c>
      <c r="K3643" s="37" t="str">
        <f t="array" ref="K3643">IFERROR(XLOOKUP(G3643,'Tipo de carga'!A:A,'Tipo de carga'!B:B))</f>
        <v>Autoabasto</v>
      </c>
      <c r="L3643" s="37">
        <f t="shared" si="2"/>
        <v>44</v>
      </c>
      <c r="M3643" s="37">
        <f t="shared" si="3"/>
        <v>1</v>
      </c>
      <c r="N3643" s="37">
        <f t="shared" si="4"/>
        <v>11</v>
      </c>
      <c r="O3643" s="37" t="str">
        <f t="array" ref="O3643">IFERROR(XLOOKUP(K3643,'Tipo de carga'!B:B,'Tipo de carga'!C:C))</f>
        <v>Diesel</v>
      </c>
    </row>
    <row r="3644">
      <c r="A3644" s="36">
        <v>2072.0</v>
      </c>
      <c r="B3644" s="37" t="str">
        <f t="array" ref="B3644">IFERROR(XLOOKUP(A3644,'Asignacion Nov'!A:A,'Asignacion Nov'!C:C))</f>
        <v>Peñafiel Tecamac</v>
      </c>
      <c r="C3644" s="37" t="str">
        <f t="array" ref="C3644">IFERROR(XLOOKUP(A3644,'Asignacion Nov'!A:A,'Asignacion Nov'!B:B))</f>
        <v>EC-02</v>
      </c>
      <c r="D3644" s="38">
        <v>45597.84931712963</v>
      </c>
      <c r="E3644" s="36" t="s">
        <v>192</v>
      </c>
      <c r="F3644" s="37" t="str">
        <f t="array" ref="F3644">IFERROR(XLOOKUP(E3644,Operadores!A:A,Operadores!B:B))</f>
        <v>RODRO01</v>
      </c>
      <c r="G3644" s="36" t="s">
        <v>72</v>
      </c>
      <c r="H3644" s="39">
        <v>19.62274</v>
      </c>
      <c r="I3644" s="40">
        <v>51.0</v>
      </c>
      <c r="J3644" s="41">
        <f t="shared" si="5"/>
        <v>1000.75974</v>
      </c>
      <c r="K3644" s="37" t="str">
        <f t="array" ref="K3644">IFERROR(XLOOKUP(G3644,'Tipo de carga'!A:A,'Tipo de carga'!B:B))</f>
        <v>Autoabasto</v>
      </c>
      <c r="L3644" s="37">
        <f t="shared" si="2"/>
        <v>44</v>
      </c>
      <c r="M3644" s="37">
        <f t="shared" si="3"/>
        <v>1</v>
      </c>
      <c r="N3644" s="37">
        <f t="shared" si="4"/>
        <v>11</v>
      </c>
      <c r="O3644" s="37" t="str">
        <f t="array" ref="O3644">IFERROR(XLOOKUP(K3644,'Tipo de carga'!B:B,'Tipo de carga'!C:C))</f>
        <v>Diesel</v>
      </c>
    </row>
    <row r="3645">
      <c r="A3645" s="36">
        <v>1762.0</v>
      </c>
      <c r="B3645" s="37" t="str">
        <f t="array" ref="B3645">IFERROR(XLOOKUP(A3645,'Asignacion Nov'!A:A,'Asignacion Nov'!C:C))</f>
        <v>Hisense</v>
      </c>
      <c r="C3645" s="37" t="str">
        <f t="array" ref="C3645">IFERROR(XLOOKUP(A3645,'Asignacion Nov'!A:A,'Asignacion Nov'!B:B))</f>
        <v>EC-03</v>
      </c>
      <c r="D3645" s="38">
        <v>45597.82545138889</v>
      </c>
      <c r="E3645" s="36" t="s">
        <v>192</v>
      </c>
      <c r="F3645" s="37" t="str">
        <f t="array" ref="F3645">IFERROR(XLOOKUP(E3645,Operadores!A:A,Operadores!B:B))</f>
        <v>RODRO01</v>
      </c>
      <c r="G3645" s="36" t="s">
        <v>72</v>
      </c>
      <c r="H3645" s="39">
        <v>19.62274</v>
      </c>
      <c r="I3645" s="40">
        <v>381.0</v>
      </c>
      <c r="J3645" s="41">
        <f t="shared" si="5"/>
        <v>7476.26394</v>
      </c>
      <c r="K3645" s="37" t="str">
        <f t="array" ref="K3645">IFERROR(XLOOKUP(G3645,'Tipo de carga'!A:A,'Tipo de carga'!B:B))</f>
        <v>Autoabasto</v>
      </c>
      <c r="L3645" s="37">
        <f t="shared" si="2"/>
        <v>44</v>
      </c>
      <c r="M3645" s="37">
        <f t="shared" si="3"/>
        <v>1</v>
      </c>
      <c r="N3645" s="37">
        <f t="shared" si="4"/>
        <v>11</v>
      </c>
      <c r="O3645" s="37" t="str">
        <f t="array" ref="O3645">IFERROR(XLOOKUP(K3645,'Tipo de carga'!B:B,'Tipo de carga'!C:C))</f>
        <v>Diesel</v>
      </c>
    </row>
    <row r="3646">
      <c r="A3646" s="36">
        <v>2007.0</v>
      </c>
      <c r="B3646" s="37" t="str">
        <f t="array" ref="B3646">IFERROR(XLOOKUP(A3646,'Asignacion Nov'!A:A,'Asignacion Nov'!C:C))</f>
        <v>MeLi Asignado TD</v>
      </c>
      <c r="C3646" s="37" t="str">
        <f t="array" ref="C3646">IFERROR(XLOOKUP(A3646,'Asignacion Nov'!A:A,'Asignacion Nov'!B:B))</f>
        <v>EC-05</v>
      </c>
      <c r="D3646" s="38">
        <v>45597.8175462963</v>
      </c>
      <c r="E3646" s="36" t="s">
        <v>417</v>
      </c>
      <c r="F3646" s="37" t="str">
        <f t="array" ref="F3646">IFERROR(XLOOKUP(E3646,Operadores!A:A,Operadores!B:B))</f>
        <v>OLVJUA01</v>
      </c>
      <c r="G3646" s="36" t="s">
        <v>72</v>
      </c>
      <c r="H3646" s="39">
        <v>19.62274</v>
      </c>
      <c r="I3646" s="40">
        <v>493.0</v>
      </c>
      <c r="J3646" s="41">
        <f t="shared" si="5"/>
        <v>9674.01082</v>
      </c>
      <c r="K3646" s="37" t="str">
        <f t="array" ref="K3646">IFERROR(XLOOKUP(G3646,'Tipo de carga'!A:A,'Tipo de carga'!B:B))</f>
        <v>Autoabasto</v>
      </c>
      <c r="L3646" s="37">
        <f t="shared" si="2"/>
        <v>44</v>
      </c>
      <c r="M3646" s="37">
        <f t="shared" si="3"/>
        <v>1</v>
      </c>
      <c r="N3646" s="37">
        <f t="shared" si="4"/>
        <v>11</v>
      </c>
      <c r="O3646" s="37" t="str">
        <f t="array" ref="O3646">IFERROR(XLOOKUP(K3646,'Tipo de carga'!B:B,'Tipo de carga'!C:C))</f>
        <v>Diesel</v>
      </c>
    </row>
    <row r="3647">
      <c r="A3647" s="36">
        <v>1976.0</v>
      </c>
      <c r="B3647" s="37" t="str">
        <f t="array" ref="B3647">IFERROR(XLOOKUP(A3647,'Asignacion Nov'!A:A,'Asignacion Nov'!C:C))</f>
        <v>MeLi asignado SD</v>
      </c>
      <c r="C3647" s="37" t="str">
        <f t="array" ref="C3647">IFERROR(XLOOKUP(A3647,'Asignacion Nov'!A:A,'Asignacion Nov'!B:B))</f>
        <v>EC-05</v>
      </c>
      <c r="D3647" s="38">
        <v>45597.80708333333</v>
      </c>
      <c r="E3647" s="36" t="s">
        <v>178</v>
      </c>
      <c r="F3647" s="37" t="str">
        <f t="array" ref="F3647">IFERROR(XLOOKUP(E3647,Operadores!A:A,Operadores!B:B))</f>
        <v>BAUGEO</v>
      </c>
      <c r="G3647" s="36" t="s">
        <v>72</v>
      </c>
      <c r="H3647" s="39">
        <v>19.62274</v>
      </c>
      <c r="I3647" s="40">
        <v>625.0</v>
      </c>
      <c r="J3647" s="41">
        <f t="shared" si="5"/>
        <v>12264.2125</v>
      </c>
      <c r="K3647" s="37" t="str">
        <f t="array" ref="K3647">IFERROR(XLOOKUP(G3647,'Tipo de carga'!A:A,'Tipo de carga'!B:B))</f>
        <v>Autoabasto</v>
      </c>
      <c r="L3647" s="37">
        <f t="shared" si="2"/>
        <v>44</v>
      </c>
      <c r="M3647" s="37">
        <f t="shared" si="3"/>
        <v>1</v>
      </c>
      <c r="N3647" s="37">
        <f t="shared" si="4"/>
        <v>11</v>
      </c>
      <c r="O3647" s="37" t="str">
        <f t="array" ref="O3647">IFERROR(XLOOKUP(K3647,'Tipo de carga'!B:B,'Tipo de carga'!C:C))</f>
        <v>Diesel</v>
      </c>
    </row>
    <row r="3648">
      <c r="A3648" s="36">
        <v>1685.0</v>
      </c>
      <c r="B3648" s="37" t="str">
        <f t="array" ref="B3648">IFERROR(XLOOKUP(A3648,'Asignacion Nov'!A:A,'Asignacion Nov'!C:C))</f>
        <v>Pilgrims Tepo</v>
      </c>
      <c r="C3648" s="37" t="str">
        <f t="array" ref="C3648">IFERROR(XLOOKUP(A3648,'Asignacion Nov'!A:A,'Asignacion Nov'!B:B))</f>
        <v>EC-02</v>
      </c>
      <c r="D3648" s="38">
        <v>45597.792905092596</v>
      </c>
      <c r="E3648" s="36" t="s">
        <v>159</v>
      </c>
      <c r="F3648" s="37" t="str">
        <f t="array" ref="F3648">IFERROR(XLOOKUP(E3648,Operadores!A:A,Operadores!B:B))</f>
        <v>GONENR</v>
      </c>
      <c r="G3648" s="36" t="s">
        <v>72</v>
      </c>
      <c r="H3648" s="39">
        <v>19.62274</v>
      </c>
      <c r="I3648" s="40">
        <v>196.0</v>
      </c>
      <c r="J3648" s="41">
        <f t="shared" si="5"/>
        <v>3846.05704</v>
      </c>
      <c r="K3648" s="37" t="str">
        <f t="array" ref="K3648">IFERROR(XLOOKUP(G3648,'Tipo de carga'!A:A,'Tipo de carga'!B:B))</f>
        <v>Autoabasto</v>
      </c>
      <c r="L3648" s="37">
        <f t="shared" si="2"/>
        <v>44</v>
      </c>
      <c r="M3648" s="37">
        <f t="shared" si="3"/>
        <v>1</v>
      </c>
      <c r="N3648" s="37">
        <f t="shared" si="4"/>
        <v>11</v>
      </c>
      <c r="O3648" s="37" t="str">
        <f t="array" ref="O3648">IFERROR(XLOOKUP(K3648,'Tipo de carga'!B:B,'Tipo de carga'!C:C))</f>
        <v>Diesel</v>
      </c>
    </row>
    <row r="3649">
      <c r="A3649" s="36">
        <v>1992.0</v>
      </c>
      <c r="B3649" s="37" t="str">
        <f t="array" ref="B3649">IFERROR(XLOOKUP(A3649,'Asignacion Nov'!A:A,'Asignacion Nov'!C:C))</f>
        <v>MeLi Dedicado TD</v>
      </c>
      <c r="C3649" s="37" t="str">
        <f t="array" ref="C3649">IFERROR(XLOOKUP(A3649,'Asignacion Nov'!A:A,'Asignacion Nov'!B:B))</f>
        <v>EC-05</v>
      </c>
      <c r="D3649" s="38">
        <v>45597.7834375</v>
      </c>
      <c r="E3649" s="36" t="s">
        <v>211</v>
      </c>
      <c r="F3649" s="37" t="str">
        <f t="array" ref="F3649">IFERROR(XLOOKUP(E3649,Operadores!A:A,Operadores!B:B))</f>
        <v>MARANG</v>
      </c>
      <c r="G3649" s="36" t="s">
        <v>72</v>
      </c>
      <c r="H3649" s="39">
        <v>19.62274</v>
      </c>
      <c r="I3649" s="40">
        <v>370.0</v>
      </c>
      <c r="J3649" s="41">
        <f t="shared" si="5"/>
        <v>7260.4138</v>
      </c>
      <c r="K3649" s="37" t="str">
        <f t="array" ref="K3649">IFERROR(XLOOKUP(G3649,'Tipo de carga'!A:A,'Tipo de carga'!B:B))</f>
        <v>Autoabasto</v>
      </c>
      <c r="L3649" s="37">
        <f t="shared" si="2"/>
        <v>44</v>
      </c>
      <c r="M3649" s="37">
        <f t="shared" si="3"/>
        <v>1</v>
      </c>
      <c r="N3649" s="37">
        <f t="shared" si="4"/>
        <v>11</v>
      </c>
      <c r="O3649" s="37" t="str">
        <f t="array" ref="O3649">IFERROR(XLOOKUP(K3649,'Tipo de carga'!B:B,'Tipo de carga'!C:C))</f>
        <v>Diesel</v>
      </c>
    </row>
    <row r="3650">
      <c r="A3650" s="36">
        <v>1780.0</v>
      </c>
      <c r="B3650" s="37" t="str">
        <f t="array" ref="B3650">IFERROR(XLOOKUP(A3650,'Asignacion Nov'!A:A,'Asignacion Nov'!C:C))</f>
        <v>Pilgrims Tepo</v>
      </c>
      <c r="C3650" s="37" t="str">
        <f t="array" ref="C3650">IFERROR(XLOOKUP(A3650,'Asignacion Nov'!A:A,'Asignacion Nov'!B:B))</f>
        <v>EC-02</v>
      </c>
      <c r="D3650" s="38">
        <v>45597.77321759259</v>
      </c>
      <c r="E3650" s="36" t="s">
        <v>382</v>
      </c>
      <c r="F3650" s="37" t="str">
        <f t="array" ref="F3650">IFERROR(XLOOKUP(E3650,Operadores!A:A,Operadores!B:B))</f>
        <v>SALMIG01</v>
      </c>
      <c r="G3650" s="36" t="s">
        <v>72</v>
      </c>
      <c r="H3650" s="39">
        <v>19.62274</v>
      </c>
      <c r="I3650" s="40">
        <v>155.0</v>
      </c>
      <c r="J3650" s="41">
        <f t="shared" si="5"/>
        <v>3041.5247</v>
      </c>
      <c r="K3650" s="37" t="str">
        <f t="array" ref="K3650">IFERROR(XLOOKUP(G3650,'Tipo de carga'!A:A,'Tipo de carga'!B:B))</f>
        <v>Autoabasto</v>
      </c>
      <c r="L3650" s="37">
        <f t="shared" si="2"/>
        <v>44</v>
      </c>
      <c r="M3650" s="37">
        <f t="shared" si="3"/>
        <v>1</v>
      </c>
      <c r="N3650" s="37">
        <f t="shared" si="4"/>
        <v>11</v>
      </c>
      <c r="O3650" s="37" t="str">
        <f t="array" ref="O3650">IFERROR(XLOOKUP(K3650,'Tipo de carga'!B:B,'Tipo de carga'!C:C))</f>
        <v>Diesel</v>
      </c>
    </row>
    <row r="3651">
      <c r="A3651" s="36">
        <v>1989.0</v>
      </c>
      <c r="B3651" s="37" t="str">
        <f t="array" ref="B3651">IFERROR(XLOOKUP(A3651,'Asignacion Nov'!A:A,'Asignacion Nov'!C:C))</f>
        <v>MeLi asignado SD</v>
      </c>
      <c r="C3651" s="37" t="str">
        <f t="array" ref="C3651">IFERROR(XLOOKUP(A3651,'Asignacion Nov'!A:A,'Asignacion Nov'!B:B))</f>
        <v>EC-05</v>
      </c>
      <c r="D3651" s="38">
        <v>45597.765439814815</v>
      </c>
      <c r="E3651" s="36" t="s">
        <v>220</v>
      </c>
      <c r="F3651" s="37" t="str">
        <f t="array" ref="F3651">IFERROR(XLOOKUP(E3651,Operadores!A:A,Operadores!B:B))</f>
        <v>CARCRI01</v>
      </c>
      <c r="G3651" s="36" t="s">
        <v>72</v>
      </c>
      <c r="H3651" s="39">
        <v>19.62274</v>
      </c>
      <c r="I3651" s="40">
        <v>556.0</v>
      </c>
      <c r="J3651" s="41">
        <f t="shared" si="5"/>
        <v>10910.24344</v>
      </c>
      <c r="K3651" s="37" t="str">
        <f t="array" ref="K3651">IFERROR(XLOOKUP(G3651,'Tipo de carga'!A:A,'Tipo de carga'!B:B))</f>
        <v>Autoabasto</v>
      </c>
      <c r="L3651" s="37">
        <f t="shared" si="2"/>
        <v>44</v>
      </c>
      <c r="M3651" s="37">
        <f t="shared" si="3"/>
        <v>1</v>
      </c>
      <c r="N3651" s="37">
        <f t="shared" si="4"/>
        <v>11</v>
      </c>
      <c r="O3651" s="37" t="str">
        <f t="array" ref="O3651">IFERROR(XLOOKUP(K3651,'Tipo de carga'!B:B,'Tipo de carga'!C:C))</f>
        <v>Diesel</v>
      </c>
    </row>
    <row r="3652">
      <c r="A3652" s="36">
        <v>1754.0</v>
      </c>
      <c r="B3652" s="37" t="str">
        <f t="array" ref="B3652">IFERROR(XLOOKUP(A3652,'Asignacion Nov'!A:A,'Asignacion Nov'!C:C))</f>
        <v>Pilgrims Tepo</v>
      </c>
      <c r="C3652" s="37" t="str">
        <f t="array" ref="C3652">IFERROR(XLOOKUP(A3652,'Asignacion Nov'!A:A,'Asignacion Nov'!B:B))</f>
        <v>EC-02</v>
      </c>
      <c r="D3652" s="38">
        <v>45597.75513888889</v>
      </c>
      <c r="E3652" s="36" t="s">
        <v>384</v>
      </c>
      <c r="F3652" s="37" t="str">
        <f t="array" ref="F3652">IFERROR(XLOOKUP(E3652,Operadores!A:A,Operadores!B:B))</f>
        <v>LEOJOS</v>
      </c>
      <c r="G3652" s="36" t="s">
        <v>72</v>
      </c>
      <c r="H3652" s="39">
        <v>19.62274</v>
      </c>
      <c r="I3652" s="40">
        <v>81.0</v>
      </c>
      <c r="J3652" s="41">
        <f t="shared" si="5"/>
        <v>1589.44194</v>
      </c>
      <c r="K3652" s="37" t="str">
        <f t="array" ref="K3652">IFERROR(XLOOKUP(G3652,'Tipo de carga'!A:A,'Tipo de carga'!B:B))</f>
        <v>Autoabasto</v>
      </c>
      <c r="L3652" s="37">
        <f t="shared" si="2"/>
        <v>44</v>
      </c>
      <c r="M3652" s="37">
        <f t="shared" si="3"/>
        <v>1</v>
      </c>
      <c r="N3652" s="37">
        <f t="shared" si="4"/>
        <v>11</v>
      </c>
      <c r="O3652" s="37" t="str">
        <f t="array" ref="O3652">IFERROR(XLOOKUP(K3652,'Tipo de carga'!B:B,'Tipo de carga'!C:C))</f>
        <v>Diesel</v>
      </c>
    </row>
    <row r="3653">
      <c r="A3653" s="36">
        <v>1683.0</v>
      </c>
      <c r="B3653" s="37" t="str">
        <f t="array" ref="B3653">IFERROR(XLOOKUP(A3653,'Asignacion Nov'!A:A,'Asignacion Nov'!C:C))</f>
        <v>Pilgrims Tepo</v>
      </c>
      <c r="C3653" s="37" t="str">
        <f t="array" ref="C3653">IFERROR(XLOOKUP(A3653,'Asignacion Nov'!A:A,'Asignacion Nov'!B:B))</f>
        <v>EC-02</v>
      </c>
      <c r="D3653" s="38">
        <v>45597.74972222222</v>
      </c>
      <c r="E3653" s="36" t="s">
        <v>373</v>
      </c>
      <c r="F3653" s="37" t="str">
        <f t="array" ref="F3653">IFERROR(XLOOKUP(E3653,Operadores!A:A,Operadores!B:B))</f>
        <v>RENOSC</v>
      </c>
      <c r="G3653" s="36" t="s">
        <v>72</v>
      </c>
      <c r="H3653" s="39">
        <v>19.62274</v>
      </c>
      <c r="I3653" s="40">
        <v>178.0</v>
      </c>
      <c r="J3653" s="41">
        <f t="shared" si="5"/>
        <v>3492.84772</v>
      </c>
      <c r="K3653" s="37" t="str">
        <f t="array" ref="K3653">IFERROR(XLOOKUP(G3653,'Tipo de carga'!A:A,'Tipo de carga'!B:B))</f>
        <v>Autoabasto</v>
      </c>
      <c r="L3653" s="37">
        <f t="shared" si="2"/>
        <v>44</v>
      </c>
      <c r="M3653" s="37">
        <f t="shared" si="3"/>
        <v>1</v>
      </c>
      <c r="N3653" s="37">
        <f t="shared" si="4"/>
        <v>11</v>
      </c>
      <c r="O3653" s="37" t="str">
        <f t="array" ref="O3653">IFERROR(XLOOKUP(K3653,'Tipo de carga'!B:B,'Tipo de carga'!C:C))</f>
        <v>Diesel</v>
      </c>
    </row>
    <row r="3654">
      <c r="A3654" s="36">
        <v>1741.0</v>
      </c>
      <c r="B3654" s="37" t="str">
        <f t="array" ref="B3654">IFERROR(XLOOKUP(A3654,'Asignacion Nov'!A:A,'Asignacion Nov'!C:C))</f>
        <v>Hisense</v>
      </c>
      <c r="C3654" s="37" t="str">
        <f t="array" ref="C3654">IFERROR(XLOOKUP(A3654,'Asignacion Nov'!A:A,'Asignacion Nov'!B:B))</f>
        <v>EC-03</v>
      </c>
      <c r="D3654" s="38">
        <v>45597.74376157407</v>
      </c>
      <c r="E3654" s="36" t="s">
        <v>76</v>
      </c>
      <c r="F3654" s="37" t="str">
        <f t="array" ref="F3654">IFERROR(XLOOKUP(E3654,Operadores!A:A,Operadores!B:B))</f>
        <v>GALSA</v>
      </c>
      <c r="G3654" s="36" t="s">
        <v>72</v>
      </c>
      <c r="H3654" s="39">
        <v>19.62274</v>
      </c>
      <c r="I3654" s="40">
        <v>245.0</v>
      </c>
      <c r="J3654" s="41">
        <f t="shared" si="5"/>
        <v>4807.5713</v>
      </c>
      <c r="K3654" s="37" t="str">
        <f t="array" ref="K3654">IFERROR(XLOOKUP(G3654,'Tipo de carga'!A:A,'Tipo de carga'!B:B))</f>
        <v>Autoabasto</v>
      </c>
      <c r="L3654" s="37">
        <f t="shared" si="2"/>
        <v>44</v>
      </c>
      <c r="M3654" s="37">
        <f t="shared" si="3"/>
        <v>1</v>
      </c>
      <c r="N3654" s="37">
        <f t="shared" si="4"/>
        <v>11</v>
      </c>
      <c r="O3654" s="37" t="str">
        <f t="array" ref="O3654">IFERROR(XLOOKUP(K3654,'Tipo de carga'!B:B,'Tipo de carga'!C:C))</f>
        <v>Diesel</v>
      </c>
    </row>
    <row r="3655">
      <c r="A3655" s="36">
        <v>1862.0</v>
      </c>
      <c r="B3655" s="37" t="str">
        <f t="array" ref="B3655">IFERROR(XLOOKUP(A3655,'Asignacion Nov'!A:A,'Asignacion Nov'!C:C))</f>
        <v>Circuitos</v>
      </c>
      <c r="C3655" s="37" t="str">
        <f t="array" ref="C3655">IFERROR(XLOOKUP(A3655,'Asignacion Nov'!A:A,'Asignacion Nov'!B:B))</f>
        <v>EC-03</v>
      </c>
      <c r="D3655" s="38">
        <v>45597.73878472222</v>
      </c>
      <c r="E3655" s="36" t="s">
        <v>350</v>
      </c>
      <c r="F3655" s="37" t="str">
        <f t="array" ref="F3655">IFERROR(XLOOKUP(E3655,Operadores!A:A,Operadores!B:B))</f>
        <v>PERRI</v>
      </c>
      <c r="G3655" s="36" t="s">
        <v>72</v>
      </c>
      <c r="H3655" s="39">
        <v>19.62274</v>
      </c>
      <c r="I3655" s="40">
        <v>430.0</v>
      </c>
      <c r="J3655" s="41">
        <f t="shared" si="5"/>
        <v>8437.7782</v>
      </c>
      <c r="K3655" s="37" t="str">
        <f t="array" ref="K3655">IFERROR(XLOOKUP(G3655,'Tipo de carga'!A:A,'Tipo de carga'!B:B))</f>
        <v>Autoabasto</v>
      </c>
      <c r="L3655" s="37">
        <f t="shared" si="2"/>
        <v>44</v>
      </c>
      <c r="M3655" s="37">
        <f t="shared" si="3"/>
        <v>1</v>
      </c>
      <c r="N3655" s="37">
        <f t="shared" si="4"/>
        <v>11</v>
      </c>
      <c r="O3655" s="37" t="str">
        <f t="array" ref="O3655">IFERROR(XLOOKUP(K3655,'Tipo de carga'!B:B,'Tipo de carga'!C:C))</f>
        <v>Diesel</v>
      </c>
    </row>
    <row r="3656">
      <c r="A3656" s="36">
        <v>2017.0</v>
      </c>
      <c r="B3656" s="37" t="str">
        <f t="array" ref="B3656">IFERROR(XLOOKUP(A3656,'Asignacion Nov'!A:A,'Asignacion Nov'!C:C))</f>
        <v>MeLi Dedicado TD</v>
      </c>
      <c r="C3656" s="37" t="str">
        <f t="array" ref="C3656">IFERROR(XLOOKUP(A3656,'Asignacion Nov'!A:A,'Asignacion Nov'!B:B))</f>
        <v>EC-05</v>
      </c>
      <c r="D3656" s="38">
        <v>45597.72759259259</v>
      </c>
      <c r="E3656" s="36" t="s">
        <v>367</v>
      </c>
      <c r="F3656" s="37" t="str">
        <f t="array" ref="F3656">IFERROR(XLOOKUP(E3656,Operadores!A:A,Operadores!B:B))</f>
        <v>ALTJOS</v>
      </c>
      <c r="G3656" s="36" t="s">
        <v>72</v>
      </c>
      <c r="H3656" s="39">
        <v>19.62274</v>
      </c>
      <c r="I3656" s="40">
        <v>576.0</v>
      </c>
      <c r="J3656" s="41">
        <f t="shared" si="5"/>
        <v>11302.69824</v>
      </c>
      <c r="K3656" s="37" t="str">
        <f t="array" ref="K3656">IFERROR(XLOOKUP(G3656,'Tipo de carga'!A:A,'Tipo de carga'!B:B))</f>
        <v>Autoabasto</v>
      </c>
      <c r="L3656" s="37">
        <f t="shared" si="2"/>
        <v>44</v>
      </c>
      <c r="M3656" s="37">
        <f t="shared" si="3"/>
        <v>1</v>
      </c>
      <c r="N3656" s="37">
        <f t="shared" si="4"/>
        <v>11</v>
      </c>
      <c r="O3656" s="37" t="str">
        <f t="array" ref="O3656">IFERROR(XLOOKUP(K3656,'Tipo de carga'!B:B,'Tipo de carga'!C:C))</f>
        <v>Diesel</v>
      </c>
    </row>
    <row r="3657">
      <c r="A3657" s="36">
        <v>1866.0</v>
      </c>
      <c r="B3657" s="37" t="str">
        <f t="array" ref="B3657">IFERROR(XLOOKUP(A3657,'Asignacion Nov'!A:A,'Asignacion Nov'!C:C))</f>
        <v>Pilgrims Tepo</v>
      </c>
      <c r="C3657" s="37" t="str">
        <f t="array" ref="C3657">IFERROR(XLOOKUP(A3657,'Asignacion Nov'!A:A,'Asignacion Nov'!B:B))</f>
        <v>EC-02</v>
      </c>
      <c r="D3657" s="38">
        <v>45597.70704861111</v>
      </c>
      <c r="E3657" s="36" t="s">
        <v>380</v>
      </c>
      <c r="F3657" s="37" t="str">
        <f t="array" ref="F3657">IFERROR(XLOOKUP(E3657,Operadores!A:A,Operadores!B:B))</f>
        <v>FRAMAU</v>
      </c>
      <c r="G3657" s="36" t="s">
        <v>72</v>
      </c>
      <c r="H3657" s="39">
        <v>19.62274</v>
      </c>
      <c r="I3657" s="40">
        <v>121.0</v>
      </c>
      <c r="J3657" s="41">
        <f t="shared" si="5"/>
        <v>2374.35154</v>
      </c>
      <c r="K3657" s="37" t="str">
        <f t="array" ref="K3657">IFERROR(XLOOKUP(G3657,'Tipo de carga'!A:A,'Tipo de carga'!B:B))</f>
        <v>Autoabasto</v>
      </c>
      <c r="L3657" s="37">
        <f t="shared" si="2"/>
        <v>44</v>
      </c>
      <c r="M3657" s="37">
        <f t="shared" si="3"/>
        <v>1</v>
      </c>
      <c r="N3657" s="37">
        <f t="shared" si="4"/>
        <v>11</v>
      </c>
      <c r="O3657" s="37" t="str">
        <f t="array" ref="O3657">IFERROR(XLOOKUP(K3657,'Tipo de carga'!B:B,'Tipo de carga'!C:C))</f>
        <v>Diesel</v>
      </c>
    </row>
    <row r="3658">
      <c r="A3658" s="36">
        <v>1852.0</v>
      </c>
      <c r="B3658" s="37" t="str">
        <f t="array" ref="B3658">IFERROR(XLOOKUP(A3658,'Asignacion Nov'!A:A,'Asignacion Nov'!C:C))</f>
        <v>Circuitos</v>
      </c>
      <c r="C3658" s="37" t="str">
        <f t="array" ref="C3658">IFERROR(XLOOKUP(A3658,'Asignacion Nov'!A:A,'Asignacion Nov'!B:B))</f>
        <v>EC-03</v>
      </c>
      <c r="D3658" s="38">
        <v>45597.69699074074</v>
      </c>
      <c r="E3658" s="36" t="s">
        <v>237</v>
      </c>
      <c r="F3658" s="37" t="str">
        <f t="array" ref="F3658">IFERROR(XLOOKUP(E3658,Operadores!A:A,Operadores!B:B))</f>
        <v>HUAIS</v>
      </c>
      <c r="G3658" s="36" t="s">
        <v>72</v>
      </c>
      <c r="H3658" s="39">
        <v>19.62274</v>
      </c>
      <c r="I3658" s="40">
        <v>900.0</v>
      </c>
      <c r="J3658" s="41">
        <f t="shared" si="5"/>
        <v>17660.466</v>
      </c>
      <c r="K3658" s="37" t="str">
        <f t="array" ref="K3658">IFERROR(XLOOKUP(G3658,'Tipo de carga'!A:A,'Tipo de carga'!B:B))</f>
        <v>Autoabasto</v>
      </c>
      <c r="L3658" s="37">
        <f t="shared" si="2"/>
        <v>44</v>
      </c>
      <c r="M3658" s="37">
        <f t="shared" si="3"/>
        <v>1</v>
      </c>
      <c r="N3658" s="37">
        <f t="shared" si="4"/>
        <v>11</v>
      </c>
      <c r="O3658" s="37" t="str">
        <f t="array" ref="O3658">IFERROR(XLOOKUP(K3658,'Tipo de carga'!B:B,'Tipo de carga'!C:C))</f>
        <v>Diesel</v>
      </c>
    </row>
    <row r="3659">
      <c r="A3659" s="36">
        <v>1944.0</v>
      </c>
      <c r="B3659" s="37" t="str">
        <f t="array" ref="B3659">IFERROR(XLOOKUP(A3659,'Asignacion Nov'!A:A,'Asignacion Nov'!C:C))</f>
        <v>MeLi asignado SD</v>
      </c>
      <c r="C3659" s="37" t="str">
        <f t="array" ref="C3659">IFERROR(XLOOKUP(A3659,'Asignacion Nov'!A:A,'Asignacion Nov'!B:B))</f>
        <v>EC-05</v>
      </c>
      <c r="D3659" s="38">
        <v>45597.67953703704</v>
      </c>
      <c r="E3659" s="36" t="s">
        <v>221</v>
      </c>
      <c r="F3659" s="37" t="str">
        <f t="array" ref="F3659">IFERROR(XLOOKUP(E3659,Operadores!A:A,Operadores!B:B))</f>
        <v>ORTARM</v>
      </c>
      <c r="G3659" s="36" t="s">
        <v>72</v>
      </c>
      <c r="H3659" s="39">
        <v>19.62274</v>
      </c>
      <c r="I3659" s="40">
        <v>348.0</v>
      </c>
      <c r="J3659" s="41">
        <f t="shared" si="5"/>
        <v>6828.71352</v>
      </c>
      <c r="K3659" s="37" t="str">
        <f t="array" ref="K3659">IFERROR(XLOOKUP(G3659,'Tipo de carga'!A:A,'Tipo de carga'!B:B))</f>
        <v>Autoabasto</v>
      </c>
      <c r="L3659" s="37">
        <f t="shared" si="2"/>
        <v>44</v>
      </c>
      <c r="M3659" s="37">
        <f t="shared" si="3"/>
        <v>1</v>
      </c>
      <c r="N3659" s="37">
        <f t="shared" si="4"/>
        <v>11</v>
      </c>
      <c r="O3659" s="37" t="str">
        <f t="array" ref="O3659">IFERROR(XLOOKUP(K3659,'Tipo de carga'!B:B,'Tipo de carga'!C:C))</f>
        <v>Diesel</v>
      </c>
    </row>
    <row r="3660">
      <c r="A3660" s="36">
        <v>1828.0</v>
      </c>
      <c r="B3660" s="37" t="str">
        <f t="array" ref="B3660">IFERROR(XLOOKUP(A3660,'Asignacion Nov'!A:A,'Asignacion Nov'!C:C))</f>
        <v>Circuitos</v>
      </c>
      <c r="C3660" s="37" t="str">
        <f t="array" ref="C3660">IFERROR(XLOOKUP(A3660,'Asignacion Nov'!A:A,'Asignacion Nov'!B:B))</f>
        <v>EC-03</v>
      </c>
      <c r="D3660" s="38">
        <v>45597.670648148145</v>
      </c>
      <c r="E3660" s="36" t="s">
        <v>414</v>
      </c>
      <c r="F3660" s="37" t="str">
        <f t="array" ref="F3660">IFERROR(XLOOKUP(E3660,Operadores!A:A,Operadores!B:B))</f>
        <v>CRUBE</v>
      </c>
      <c r="G3660" s="36" t="s">
        <v>72</v>
      </c>
      <c r="H3660" s="39">
        <v>19.62274</v>
      </c>
      <c r="I3660" s="40">
        <v>640.0</v>
      </c>
      <c r="J3660" s="41">
        <f t="shared" si="5"/>
        <v>12558.5536</v>
      </c>
      <c r="K3660" s="37" t="str">
        <f t="array" ref="K3660">IFERROR(XLOOKUP(G3660,'Tipo de carga'!A:A,'Tipo de carga'!B:B))</f>
        <v>Autoabasto</v>
      </c>
      <c r="L3660" s="37">
        <f t="shared" si="2"/>
        <v>44</v>
      </c>
      <c r="M3660" s="37">
        <f t="shared" si="3"/>
        <v>1</v>
      </c>
      <c r="N3660" s="37">
        <f t="shared" si="4"/>
        <v>11</v>
      </c>
      <c r="O3660" s="37" t="str">
        <f t="array" ref="O3660">IFERROR(XLOOKUP(K3660,'Tipo de carga'!B:B,'Tipo de carga'!C:C))</f>
        <v>Diesel</v>
      </c>
    </row>
    <row r="3661">
      <c r="A3661" s="36">
        <v>1871.0</v>
      </c>
      <c r="B3661" s="37" t="str">
        <f t="array" ref="B3661">IFERROR(XLOOKUP(A3661,'Asignacion Nov'!A:A,'Asignacion Nov'!C:C))</f>
        <v>Circuitos</v>
      </c>
      <c r="C3661" s="37" t="str">
        <f t="array" ref="C3661">IFERROR(XLOOKUP(A3661,'Asignacion Nov'!A:A,'Asignacion Nov'!B:B))</f>
        <v>EC-03</v>
      </c>
      <c r="D3661" s="38">
        <v>45597.64371527778</v>
      </c>
      <c r="E3661" s="36" t="s">
        <v>197</v>
      </c>
      <c r="F3661" s="37" t="str">
        <f t="array" ref="F3661">IFERROR(XLOOKUP(E3661,Operadores!A:A,Operadores!B:B))</f>
        <v>REYALE</v>
      </c>
      <c r="G3661" s="36" t="s">
        <v>72</v>
      </c>
      <c r="H3661" s="39">
        <v>19.62274</v>
      </c>
      <c r="I3661" s="40">
        <v>45.0</v>
      </c>
      <c r="J3661" s="41">
        <f t="shared" si="5"/>
        <v>883.0233</v>
      </c>
      <c r="K3661" s="37" t="str">
        <f t="array" ref="K3661">IFERROR(XLOOKUP(G3661,'Tipo de carga'!A:A,'Tipo de carga'!B:B))</f>
        <v>Autoabasto</v>
      </c>
      <c r="L3661" s="37">
        <f t="shared" si="2"/>
        <v>44</v>
      </c>
      <c r="M3661" s="37">
        <f t="shared" si="3"/>
        <v>1</v>
      </c>
      <c r="N3661" s="37">
        <f t="shared" si="4"/>
        <v>11</v>
      </c>
      <c r="O3661" s="37" t="str">
        <f t="array" ref="O3661">IFERROR(XLOOKUP(K3661,'Tipo de carga'!B:B,'Tipo de carga'!C:C))</f>
        <v>Diesel</v>
      </c>
    </row>
    <row r="3662">
      <c r="A3662" s="36">
        <v>1757.0</v>
      </c>
      <c r="B3662" s="37" t="str">
        <f t="array" ref="B3662">IFERROR(XLOOKUP(A3662,'Asignacion Nov'!A:A,'Asignacion Nov'!C:C))</f>
        <v>Pilgrims Tepo</v>
      </c>
      <c r="C3662" s="37" t="str">
        <f t="array" ref="C3662">IFERROR(XLOOKUP(A3662,'Asignacion Nov'!A:A,'Asignacion Nov'!B:B))</f>
        <v>EC-02</v>
      </c>
      <c r="D3662" s="38">
        <v>45597.63314814815</v>
      </c>
      <c r="E3662" s="36" t="s">
        <v>377</v>
      </c>
      <c r="F3662" s="37" t="str">
        <f t="array" ref="F3662">IFERROR(XLOOKUP(E3662,Operadores!A:A,Operadores!B:B))</f>
        <v>MARMIG</v>
      </c>
      <c r="G3662" s="36" t="s">
        <v>72</v>
      </c>
      <c r="H3662" s="39">
        <v>19.62274</v>
      </c>
      <c r="I3662" s="40">
        <v>154.0</v>
      </c>
      <c r="J3662" s="41">
        <f t="shared" si="5"/>
        <v>3021.90196</v>
      </c>
      <c r="K3662" s="37" t="str">
        <f t="array" ref="K3662">IFERROR(XLOOKUP(G3662,'Tipo de carga'!A:A,'Tipo de carga'!B:B))</f>
        <v>Autoabasto</v>
      </c>
      <c r="L3662" s="37">
        <f t="shared" si="2"/>
        <v>44</v>
      </c>
      <c r="M3662" s="37">
        <f t="shared" si="3"/>
        <v>1</v>
      </c>
      <c r="N3662" s="37">
        <f t="shared" si="4"/>
        <v>11</v>
      </c>
      <c r="O3662" s="37" t="str">
        <f t="array" ref="O3662">IFERROR(XLOOKUP(K3662,'Tipo de carga'!B:B,'Tipo de carga'!C:C))</f>
        <v>Diesel</v>
      </c>
    </row>
    <row r="3663">
      <c r="A3663" s="36">
        <v>1981.0</v>
      </c>
      <c r="B3663" s="37" t="str">
        <f t="array" ref="B3663">IFERROR(XLOOKUP(A3663,'Asignacion Nov'!A:A,'Asignacion Nov'!C:C))</f>
        <v>MeLi asignado SD</v>
      </c>
      <c r="C3663" s="37" t="str">
        <f t="array" ref="C3663">IFERROR(XLOOKUP(A3663,'Asignacion Nov'!A:A,'Asignacion Nov'!B:B))</f>
        <v>EC-05</v>
      </c>
      <c r="D3663" s="38">
        <v>45597.62769675926</v>
      </c>
      <c r="E3663" s="36" t="s">
        <v>522</v>
      </c>
      <c r="F3663" s="37" t="str">
        <f t="array" ref="F3663">IFERROR(XLOOKUP(E3663,Operadores!A:A,Operadores!B:B))</f>
        <v>SORJUL</v>
      </c>
      <c r="G3663" s="36" t="s">
        <v>72</v>
      </c>
      <c r="H3663" s="39">
        <v>19.62274</v>
      </c>
      <c r="I3663" s="40">
        <v>620.0</v>
      </c>
      <c r="J3663" s="41">
        <f t="shared" si="5"/>
        <v>12166.0988</v>
      </c>
      <c r="K3663" s="37" t="str">
        <f t="array" ref="K3663">IFERROR(XLOOKUP(G3663,'Tipo de carga'!A:A,'Tipo de carga'!B:B))</f>
        <v>Autoabasto</v>
      </c>
      <c r="L3663" s="37">
        <f t="shared" si="2"/>
        <v>44</v>
      </c>
      <c r="M3663" s="37">
        <f t="shared" si="3"/>
        <v>1</v>
      </c>
      <c r="N3663" s="37">
        <f t="shared" si="4"/>
        <v>11</v>
      </c>
      <c r="O3663" s="37" t="str">
        <f t="array" ref="O3663">IFERROR(XLOOKUP(K3663,'Tipo de carga'!B:B,'Tipo de carga'!C:C))</f>
        <v>Diesel</v>
      </c>
    </row>
    <row r="3664">
      <c r="A3664" s="36">
        <v>1887.0</v>
      </c>
      <c r="B3664" s="37" t="str">
        <f t="array" ref="B3664">IFERROR(XLOOKUP(A3664,'Asignacion Nov'!A:A,'Asignacion Nov'!C:C))</f>
        <v>Circuitos</v>
      </c>
      <c r="C3664" s="37" t="str">
        <f t="array" ref="C3664">IFERROR(XLOOKUP(A3664,'Asignacion Nov'!A:A,'Asignacion Nov'!B:B))</f>
        <v>EC-03</v>
      </c>
      <c r="D3664" s="38">
        <v>45597.591875</v>
      </c>
      <c r="E3664" s="36" t="s">
        <v>279</v>
      </c>
      <c r="F3664" s="37" t="str">
        <f t="array" ref="F3664">IFERROR(XLOOKUP(E3664,Operadores!A:A,Operadores!B:B))</f>
        <v>NARCA</v>
      </c>
      <c r="G3664" s="36" t="s">
        <v>72</v>
      </c>
      <c r="H3664" s="39">
        <v>19.62274</v>
      </c>
      <c r="I3664" s="40">
        <v>459.0</v>
      </c>
      <c r="J3664" s="41">
        <f t="shared" si="5"/>
        <v>9006.83766</v>
      </c>
      <c r="K3664" s="37" t="str">
        <f t="array" ref="K3664">IFERROR(XLOOKUP(G3664,'Tipo de carga'!A:A,'Tipo de carga'!B:B))</f>
        <v>Autoabasto</v>
      </c>
      <c r="L3664" s="37">
        <f t="shared" si="2"/>
        <v>44</v>
      </c>
      <c r="M3664" s="37">
        <f t="shared" si="3"/>
        <v>1</v>
      </c>
      <c r="N3664" s="37">
        <f t="shared" si="4"/>
        <v>11</v>
      </c>
      <c r="O3664" s="37" t="str">
        <f t="array" ref="O3664">IFERROR(XLOOKUP(K3664,'Tipo de carga'!B:B,'Tipo de carga'!C:C))</f>
        <v>Diesel</v>
      </c>
    </row>
    <row r="3665">
      <c r="A3665" s="36">
        <v>2003.0</v>
      </c>
      <c r="B3665" s="37" t="str">
        <f t="array" ref="B3665">IFERROR(XLOOKUP(A3665,'Asignacion Nov'!A:A,'Asignacion Nov'!C:C))</f>
        <v>MeLi Dedicado TD</v>
      </c>
      <c r="C3665" s="37" t="str">
        <f t="array" ref="C3665">IFERROR(XLOOKUP(A3665,'Asignacion Nov'!A:A,'Asignacion Nov'!B:B))</f>
        <v>EC-05</v>
      </c>
      <c r="D3665" s="38">
        <v>45597.55825231481</v>
      </c>
      <c r="E3665" s="36" t="s">
        <v>371</v>
      </c>
      <c r="F3665" s="37" t="str">
        <f t="array" ref="F3665">IFERROR(XLOOKUP(E3665,Operadores!A:A,Operadores!B:B))</f>
        <v>MEDJOS01</v>
      </c>
      <c r="G3665" s="36" t="s">
        <v>72</v>
      </c>
      <c r="H3665" s="39">
        <v>19.62274</v>
      </c>
      <c r="I3665" s="40">
        <v>333.0</v>
      </c>
      <c r="J3665" s="41">
        <f t="shared" si="5"/>
        <v>6534.37242</v>
      </c>
      <c r="K3665" s="37" t="str">
        <f t="array" ref="K3665">IFERROR(XLOOKUP(G3665,'Tipo de carga'!A:A,'Tipo de carga'!B:B))</f>
        <v>Autoabasto</v>
      </c>
      <c r="L3665" s="37">
        <f t="shared" si="2"/>
        <v>44</v>
      </c>
      <c r="M3665" s="37">
        <f t="shared" si="3"/>
        <v>1</v>
      </c>
      <c r="N3665" s="37">
        <f t="shared" si="4"/>
        <v>11</v>
      </c>
      <c r="O3665" s="37" t="str">
        <f t="array" ref="O3665">IFERROR(XLOOKUP(K3665,'Tipo de carga'!B:B,'Tipo de carga'!C:C))</f>
        <v>Diesel</v>
      </c>
    </row>
    <row r="3666">
      <c r="A3666" s="36">
        <v>2040.0</v>
      </c>
      <c r="B3666" s="37" t="str">
        <f t="array" ref="B3666">IFERROR(XLOOKUP(A3666,'Asignacion Nov'!A:A,'Asignacion Nov'!C:C))</f>
        <v>Liverpool Local</v>
      </c>
      <c r="C3666" s="37" t="str">
        <f t="array" ref="C3666">IFERROR(XLOOKUP(A3666,'Asignacion Nov'!A:A,'Asignacion Nov'!B:B))</f>
        <v>EC-01</v>
      </c>
      <c r="D3666" s="38">
        <v>45597.54471064815</v>
      </c>
      <c r="E3666" s="36" t="s">
        <v>430</v>
      </c>
      <c r="F3666" s="37" t="str">
        <f t="array" ref="F3666">IFERROR(XLOOKUP(E3666,Operadores!A:A,Operadores!B:B))</f>
        <v>GONAL01</v>
      </c>
      <c r="G3666" s="36" t="s">
        <v>72</v>
      </c>
      <c r="H3666" s="39">
        <v>19.62274</v>
      </c>
      <c r="I3666" s="40">
        <v>492.0</v>
      </c>
      <c r="J3666" s="41">
        <f t="shared" si="5"/>
        <v>9654.38808</v>
      </c>
      <c r="K3666" s="37" t="str">
        <f t="array" ref="K3666">IFERROR(XLOOKUP(G3666,'Tipo de carga'!A:A,'Tipo de carga'!B:B))</f>
        <v>Autoabasto</v>
      </c>
      <c r="L3666" s="37">
        <f t="shared" si="2"/>
        <v>44</v>
      </c>
      <c r="M3666" s="37">
        <f t="shared" si="3"/>
        <v>1</v>
      </c>
      <c r="N3666" s="37">
        <f t="shared" si="4"/>
        <v>11</v>
      </c>
      <c r="O3666" s="37" t="str">
        <f t="array" ref="O3666">IFERROR(XLOOKUP(K3666,'Tipo de carga'!B:B,'Tipo de carga'!C:C))</f>
        <v>Diesel</v>
      </c>
    </row>
    <row r="3667">
      <c r="A3667" s="36">
        <v>1945.0</v>
      </c>
      <c r="B3667" s="37" t="str">
        <f t="array" ref="B3667">IFERROR(XLOOKUP(A3667,'Asignacion Nov'!A:A,'Asignacion Nov'!C:C))</f>
        <v>MeLi asignado SD</v>
      </c>
      <c r="C3667" s="37" t="str">
        <f t="array" ref="C3667">IFERROR(XLOOKUP(A3667,'Asignacion Nov'!A:A,'Asignacion Nov'!B:B))</f>
        <v>EC-05</v>
      </c>
      <c r="D3667" s="38">
        <v>45597.53184027778</v>
      </c>
      <c r="E3667" s="36" t="s">
        <v>349</v>
      </c>
      <c r="F3667" s="37" t="str">
        <f t="array" ref="F3667">IFERROR(XLOOKUP(E3667,Operadores!A:A,Operadores!B:B))</f>
        <v>GUEGAB</v>
      </c>
      <c r="G3667" s="36" t="s">
        <v>72</v>
      </c>
      <c r="H3667" s="39">
        <v>19.62274</v>
      </c>
      <c r="I3667" s="40">
        <v>424.0</v>
      </c>
      <c r="J3667" s="41">
        <f t="shared" si="5"/>
        <v>8320.04176</v>
      </c>
      <c r="K3667" s="37" t="str">
        <f t="array" ref="K3667">IFERROR(XLOOKUP(G3667,'Tipo de carga'!A:A,'Tipo de carga'!B:B))</f>
        <v>Autoabasto</v>
      </c>
      <c r="L3667" s="37">
        <f t="shared" si="2"/>
        <v>44</v>
      </c>
      <c r="M3667" s="37">
        <f t="shared" si="3"/>
        <v>1</v>
      </c>
      <c r="N3667" s="37">
        <f t="shared" si="4"/>
        <v>11</v>
      </c>
      <c r="O3667" s="37" t="str">
        <f t="array" ref="O3667">IFERROR(XLOOKUP(K3667,'Tipo de carga'!B:B,'Tipo de carga'!C:C))</f>
        <v>Diesel</v>
      </c>
    </row>
    <row r="3668">
      <c r="A3668" s="36">
        <v>2005.0</v>
      </c>
      <c r="B3668" s="37" t="str">
        <f t="array" ref="B3668">IFERROR(XLOOKUP(A3668,'Asignacion Nov'!A:A,'Asignacion Nov'!C:C))</f>
        <v>MeLi Dedicado Merida</v>
      </c>
      <c r="C3668" s="37" t="str">
        <f t="array" ref="C3668">IFERROR(XLOOKUP(A3668,'Asignacion Nov'!A:A,'Asignacion Nov'!B:B))</f>
        <v>EC-05</v>
      </c>
      <c r="D3668" s="38">
        <v>45597.52030092593</v>
      </c>
      <c r="E3668" s="36" t="s">
        <v>399</v>
      </c>
      <c r="F3668" s="37" t="str">
        <f t="array" ref="F3668">IFERROR(XLOOKUP(E3668,Operadores!A:A,Operadores!B:B))</f>
        <v>DOMLEO</v>
      </c>
      <c r="G3668" s="36" t="s">
        <v>72</v>
      </c>
      <c r="H3668" s="39">
        <v>19.62274</v>
      </c>
      <c r="I3668" s="40">
        <v>296.0</v>
      </c>
      <c r="J3668" s="41">
        <f t="shared" si="5"/>
        <v>5808.33104</v>
      </c>
      <c r="K3668" s="37" t="str">
        <f t="array" ref="K3668">IFERROR(XLOOKUP(G3668,'Tipo de carga'!A:A,'Tipo de carga'!B:B))</f>
        <v>Autoabasto</v>
      </c>
      <c r="L3668" s="37">
        <f t="shared" si="2"/>
        <v>44</v>
      </c>
      <c r="M3668" s="37">
        <f t="shared" si="3"/>
        <v>1</v>
      </c>
      <c r="N3668" s="37">
        <f t="shared" si="4"/>
        <v>11</v>
      </c>
      <c r="O3668" s="37" t="str">
        <f t="array" ref="O3668">IFERROR(XLOOKUP(K3668,'Tipo de carga'!B:B,'Tipo de carga'!C:C))</f>
        <v>Diesel</v>
      </c>
    </row>
    <row r="3669">
      <c r="A3669" s="36">
        <v>1876.0</v>
      </c>
      <c r="B3669" s="37" t="str">
        <f t="array" ref="B3669">IFERROR(XLOOKUP(A3669,'Asignacion Nov'!A:A,'Asignacion Nov'!C:C))</f>
        <v>Circuitos</v>
      </c>
      <c r="C3669" s="37" t="str">
        <f t="array" ref="C3669">IFERROR(XLOOKUP(A3669,'Asignacion Nov'!A:A,'Asignacion Nov'!B:B))</f>
        <v>EC-03</v>
      </c>
      <c r="D3669" s="38">
        <v>45597.5102662037</v>
      </c>
      <c r="E3669" s="36" t="s">
        <v>405</v>
      </c>
      <c r="F3669" s="37" t="str">
        <f t="array" ref="F3669">IFERROR(XLOOKUP(E3669,Operadores!A:A,Operadores!B:B))</f>
        <v>RUIFR</v>
      </c>
      <c r="G3669" s="36" t="s">
        <v>72</v>
      </c>
      <c r="H3669" s="39">
        <v>19.62274</v>
      </c>
      <c r="I3669" s="40">
        <v>505.0</v>
      </c>
      <c r="J3669" s="41">
        <f t="shared" si="5"/>
        <v>9909.4837</v>
      </c>
      <c r="K3669" s="37" t="str">
        <f t="array" ref="K3669">IFERROR(XLOOKUP(G3669,'Tipo de carga'!A:A,'Tipo de carga'!B:B))</f>
        <v>Autoabasto</v>
      </c>
      <c r="L3669" s="37">
        <f t="shared" si="2"/>
        <v>44</v>
      </c>
      <c r="M3669" s="37">
        <f t="shared" si="3"/>
        <v>1</v>
      </c>
      <c r="N3669" s="37">
        <f t="shared" si="4"/>
        <v>11</v>
      </c>
      <c r="O3669" s="37" t="str">
        <f t="array" ref="O3669">IFERROR(XLOOKUP(K3669,'Tipo de carga'!B:B,'Tipo de carga'!C:C))</f>
        <v>Diesel</v>
      </c>
    </row>
    <row r="3670">
      <c r="A3670" s="36">
        <v>1993.0</v>
      </c>
      <c r="B3670" s="37" t="str">
        <f t="array" ref="B3670">IFERROR(XLOOKUP(A3670,'Asignacion Nov'!A:A,'Asignacion Nov'!C:C))</f>
        <v>MeLi Dedicado TD</v>
      </c>
      <c r="C3670" s="37" t="str">
        <f t="array" ref="C3670">IFERROR(XLOOKUP(A3670,'Asignacion Nov'!A:A,'Asignacion Nov'!B:B))</f>
        <v>EC-05</v>
      </c>
      <c r="D3670" s="38">
        <v>45597.497245370374</v>
      </c>
      <c r="E3670" s="36" t="s">
        <v>199</v>
      </c>
      <c r="F3670" s="37" t="str">
        <f t="array" ref="F3670">IFERROR(XLOOKUP(E3670,Operadores!A:A,Operadores!B:B))</f>
        <v>OLIGER</v>
      </c>
      <c r="G3670" s="36" t="s">
        <v>72</v>
      </c>
      <c r="H3670" s="39">
        <v>19.62274</v>
      </c>
      <c r="I3670" s="40">
        <v>513.0</v>
      </c>
      <c r="J3670" s="41">
        <f t="shared" si="5"/>
        <v>10066.46562</v>
      </c>
      <c r="K3670" s="37" t="str">
        <f t="array" ref="K3670">IFERROR(XLOOKUP(G3670,'Tipo de carga'!A:A,'Tipo de carga'!B:B))</f>
        <v>Autoabasto</v>
      </c>
      <c r="L3670" s="37">
        <f t="shared" si="2"/>
        <v>44</v>
      </c>
      <c r="M3670" s="37">
        <f t="shared" si="3"/>
        <v>1</v>
      </c>
      <c r="N3670" s="37">
        <f t="shared" si="4"/>
        <v>11</v>
      </c>
      <c r="O3670" s="37" t="str">
        <f t="array" ref="O3670">IFERROR(XLOOKUP(K3670,'Tipo de carga'!B:B,'Tipo de carga'!C:C))</f>
        <v>Diesel</v>
      </c>
    </row>
    <row r="3671">
      <c r="A3671" s="36">
        <v>1869.0</v>
      </c>
      <c r="B3671" s="37" t="str">
        <f t="array" ref="B3671">IFERROR(XLOOKUP(A3671,'Asignacion Nov'!A:A,'Asignacion Nov'!C:C))</f>
        <v>Circuitos</v>
      </c>
      <c r="C3671" s="37" t="str">
        <f t="array" ref="C3671">IFERROR(XLOOKUP(A3671,'Asignacion Nov'!A:A,'Asignacion Nov'!B:B))</f>
        <v>EC-03</v>
      </c>
      <c r="D3671" s="38">
        <v>45597.48170138889</v>
      </c>
      <c r="E3671" s="36" t="s">
        <v>271</v>
      </c>
      <c r="F3671" s="37" t="str">
        <f t="array" ref="F3671">IFERROR(XLOOKUP(E3671,Operadores!A:A,Operadores!B:B))</f>
        <v>MERUBA</v>
      </c>
      <c r="G3671" s="36" t="s">
        <v>72</v>
      </c>
      <c r="H3671" s="39">
        <v>19.62274</v>
      </c>
      <c r="I3671" s="40">
        <v>288.0</v>
      </c>
      <c r="J3671" s="41">
        <f t="shared" si="5"/>
        <v>5651.34912</v>
      </c>
      <c r="K3671" s="37" t="str">
        <f t="array" ref="K3671">IFERROR(XLOOKUP(G3671,'Tipo de carga'!A:A,'Tipo de carga'!B:B))</f>
        <v>Autoabasto</v>
      </c>
      <c r="L3671" s="37">
        <f t="shared" si="2"/>
        <v>44</v>
      </c>
      <c r="M3671" s="37">
        <f t="shared" si="3"/>
        <v>1</v>
      </c>
      <c r="N3671" s="37">
        <f t="shared" si="4"/>
        <v>11</v>
      </c>
      <c r="O3671" s="37" t="str">
        <f t="array" ref="O3671">IFERROR(XLOOKUP(K3671,'Tipo de carga'!B:B,'Tipo de carga'!C:C))</f>
        <v>Diesel</v>
      </c>
    </row>
    <row r="3672">
      <c r="A3672" s="36">
        <v>2016.0</v>
      </c>
      <c r="B3672" s="37" t="str">
        <f t="array" ref="B3672">IFERROR(XLOOKUP(A3672,'Asignacion Nov'!A:A,'Asignacion Nov'!C:C))</f>
        <v>MeLi Asignado TD</v>
      </c>
      <c r="C3672" s="37" t="str">
        <f t="array" ref="C3672">IFERROR(XLOOKUP(A3672,'Asignacion Nov'!A:A,'Asignacion Nov'!B:B))</f>
        <v>EC-05</v>
      </c>
      <c r="D3672" s="38">
        <v>45597.47346064815</v>
      </c>
      <c r="E3672" s="36" t="s">
        <v>161</v>
      </c>
      <c r="F3672" s="37" t="str">
        <f t="array" ref="F3672">IFERROR(XLOOKUP(E3672,Operadores!A:A,Operadores!B:B))</f>
        <v>SANART</v>
      </c>
      <c r="G3672" s="36" t="s">
        <v>72</v>
      </c>
      <c r="H3672" s="39">
        <v>19.62274</v>
      </c>
      <c r="I3672" s="40">
        <v>273.0</v>
      </c>
      <c r="J3672" s="41">
        <f t="shared" si="5"/>
        <v>5357.00802</v>
      </c>
      <c r="K3672" s="37" t="str">
        <f t="array" ref="K3672">IFERROR(XLOOKUP(G3672,'Tipo de carga'!A:A,'Tipo de carga'!B:B))</f>
        <v>Autoabasto</v>
      </c>
      <c r="L3672" s="37">
        <f t="shared" si="2"/>
        <v>44</v>
      </c>
      <c r="M3672" s="37">
        <f t="shared" si="3"/>
        <v>1</v>
      </c>
      <c r="N3672" s="37">
        <f t="shared" si="4"/>
        <v>11</v>
      </c>
      <c r="O3672" s="37" t="str">
        <f t="array" ref="O3672">IFERROR(XLOOKUP(K3672,'Tipo de carga'!B:B,'Tipo de carga'!C:C))</f>
        <v>Diesel</v>
      </c>
    </row>
    <row r="3673">
      <c r="A3673" s="36">
        <v>1859.0</v>
      </c>
      <c r="B3673" s="37" t="str">
        <f t="array" ref="B3673">IFERROR(XLOOKUP(A3673,'Asignacion Nov'!A:A,'Asignacion Nov'!C:C))</f>
        <v>Circuitos</v>
      </c>
      <c r="C3673" s="37" t="str">
        <f t="array" ref="C3673">IFERROR(XLOOKUP(A3673,'Asignacion Nov'!A:A,'Asignacion Nov'!B:B))</f>
        <v>EC-03</v>
      </c>
      <c r="D3673" s="38">
        <v>45597.4624537037</v>
      </c>
      <c r="E3673" s="36" t="s">
        <v>238</v>
      </c>
      <c r="F3673" s="37" t="str">
        <f t="array" ref="F3673">IFERROR(XLOOKUP(E3673,Operadores!A:A,Operadores!B:B))</f>
        <v>JIMMI</v>
      </c>
      <c r="G3673" s="36" t="s">
        <v>72</v>
      </c>
      <c r="H3673" s="39">
        <v>19.62274</v>
      </c>
      <c r="I3673" s="40">
        <v>216.0</v>
      </c>
      <c r="J3673" s="41">
        <f t="shared" si="5"/>
        <v>4238.51184</v>
      </c>
      <c r="K3673" s="37" t="str">
        <f t="array" ref="K3673">IFERROR(XLOOKUP(G3673,'Tipo de carga'!A:A,'Tipo de carga'!B:B))</f>
        <v>Autoabasto</v>
      </c>
      <c r="L3673" s="37">
        <f t="shared" si="2"/>
        <v>44</v>
      </c>
      <c r="M3673" s="37">
        <f t="shared" si="3"/>
        <v>1</v>
      </c>
      <c r="N3673" s="37">
        <f t="shared" si="4"/>
        <v>11</v>
      </c>
      <c r="O3673" s="37" t="str">
        <f t="array" ref="O3673">IFERROR(XLOOKUP(K3673,'Tipo de carga'!B:B,'Tipo de carga'!C:C))</f>
        <v>Diesel</v>
      </c>
    </row>
    <row r="3674">
      <c r="A3674" s="36">
        <v>1732.0</v>
      </c>
      <c r="B3674" s="37" t="str">
        <f t="array" ref="B3674">IFERROR(XLOOKUP(A3674,'Asignacion Nov'!A:A,'Asignacion Nov'!C:C))</f>
        <v>Liverpool Local</v>
      </c>
      <c r="C3674" s="37" t="str">
        <f t="array" ref="C3674">IFERROR(XLOOKUP(A3674,'Asignacion Nov'!A:A,'Asignacion Nov'!B:B))</f>
        <v>EC-01</v>
      </c>
      <c r="D3674" s="38">
        <v>45597.44795138889</v>
      </c>
      <c r="E3674" s="36" t="s">
        <v>262</v>
      </c>
      <c r="F3674" s="37" t="str">
        <f t="array" ref="F3674">IFERROR(XLOOKUP(E3674,Operadores!A:A,Operadores!B:B))</f>
        <v>ORTVIC</v>
      </c>
      <c r="G3674" s="36" t="s">
        <v>72</v>
      </c>
      <c r="H3674" s="39">
        <v>19.62274</v>
      </c>
      <c r="I3674" s="40">
        <v>419.0</v>
      </c>
      <c r="J3674" s="41">
        <f t="shared" si="5"/>
        <v>8221.92806</v>
      </c>
      <c r="K3674" s="37" t="str">
        <f t="array" ref="K3674">IFERROR(XLOOKUP(G3674,'Tipo de carga'!A:A,'Tipo de carga'!B:B))</f>
        <v>Autoabasto</v>
      </c>
      <c r="L3674" s="37">
        <f t="shared" si="2"/>
        <v>44</v>
      </c>
      <c r="M3674" s="37">
        <f t="shared" si="3"/>
        <v>1</v>
      </c>
      <c r="N3674" s="37">
        <f t="shared" si="4"/>
        <v>11</v>
      </c>
      <c r="O3674" s="37" t="str">
        <f t="array" ref="O3674">IFERROR(XLOOKUP(K3674,'Tipo de carga'!B:B,'Tipo de carga'!C:C))</f>
        <v>Diesel</v>
      </c>
    </row>
    <row r="3675">
      <c r="A3675" s="36">
        <v>1941.0</v>
      </c>
      <c r="B3675" s="37" t="str">
        <f t="array" ref="B3675">IFERROR(XLOOKUP(A3675,'Asignacion Nov'!A:A,'Asignacion Nov'!C:C))</f>
        <v>MeLi asignado SD</v>
      </c>
      <c r="C3675" s="37" t="str">
        <f t="array" ref="C3675">IFERROR(XLOOKUP(A3675,'Asignacion Nov'!A:A,'Asignacion Nov'!B:B))</f>
        <v>EC-05</v>
      </c>
      <c r="D3675" s="38">
        <v>45597.39545138889</v>
      </c>
      <c r="E3675" s="36" t="s">
        <v>560</v>
      </c>
      <c r="F3675" s="37" t="str">
        <f t="array" ref="F3675">IFERROR(XLOOKUP(E3675,Operadores!A:A,Operadores!B:B))</f>
        <v>REYOFI</v>
      </c>
      <c r="G3675" s="36" t="s">
        <v>72</v>
      </c>
      <c r="H3675" s="39">
        <v>19.62274</v>
      </c>
      <c r="I3675" s="40">
        <v>67.0</v>
      </c>
      <c r="J3675" s="41">
        <f t="shared" si="5"/>
        <v>1314.72358</v>
      </c>
      <c r="K3675" s="37" t="str">
        <f t="array" ref="K3675">IFERROR(XLOOKUP(G3675,'Tipo de carga'!A:A,'Tipo de carga'!B:B))</f>
        <v>Autoabasto</v>
      </c>
      <c r="L3675" s="37">
        <f t="shared" si="2"/>
        <v>44</v>
      </c>
      <c r="M3675" s="37">
        <f t="shared" si="3"/>
        <v>1</v>
      </c>
      <c r="N3675" s="37">
        <f t="shared" si="4"/>
        <v>11</v>
      </c>
      <c r="O3675" s="37" t="str">
        <f t="array" ref="O3675">IFERROR(XLOOKUP(K3675,'Tipo de carga'!B:B,'Tipo de carga'!C:C))</f>
        <v>Diesel</v>
      </c>
    </row>
    <row r="3676">
      <c r="A3676" s="36">
        <v>2030.0</v>
      </c>
      <c r="B3676" s="37" t="str">
        <f t="array" ref="B3676">IFERROR(XLOOKUP(A3676,'Asignacion Nov'!A:A,'Asignacion Nov'!C:C))</f>
        <v>MeLi Dedicado TD</v>
      </c>
      <c r="C3676" s="37" t="str">
        <f t="array" ref="C3676">IFERROR(XLOOKUP(A3676,'Asignacion Nov'!A:A,'Asignacion Nov'!B:B))</f>
        <v>EC-05</v>
      </c>
      <c r="D3676" s="38">
        <v>45597.38688657407</v>
      </c>
      <c r="E3676" s="36" t="s">
        <v>561</v>
      </c>
      <c r="F3676" s="37" t="str">
        <f t="array" ref="F3676">IFERROR(XLOOKUP(E3676,Operadores!A:A,Operadores!B:B))</f>
        <v>VILYON</v>
      </c>
      <c r="G3676" s="36" t="s">
        <v>72</v>
      </c>
      <c r="H3676" s="39">
        <v>19.62274</v>
      </c>
      <c r="I3676" s="40">
        <v>61.0</v>
      </c>
      <c r="J3676" s="41">
        <f t="shared" si="5"/>
        <v>1196.98714</v>
      </c>
      <c r="K3676" s="37" t="str">
        <f t="array" ref="K3676">IFERROR(XLOOKUP(G3676,'Tipo de carga'!A:A,'Tipo de carga'!B:B))</f>
        <v>Autoabasto</v>
      </c>
      <c r="L3676" s="37">
        <f t="shared" si="2"/>
        <v>44</v>
      </c>
      <c r="M3676" s="37">
        <f t="shared" si="3"/>
        <v>1</v>
      </c>
      <c r="N3676" s="37">
        <f t="shared" si="4"/>
        <v>11</v>
      </c>
      <c r="O3676" s="37" t="str">
        <f t="array" ref="O3676">IFERROR(XLOOKUP(K3676,'Tipo de carga'!B:B,'Tipo de carga'!C:C))</f>
        <v>Diesel</v>
      </c>
    </row>
    <row r="3677">
      <c r="A3677" s="36">
        <v>1809.0</v>
      </c>
      <c r="B3677" s="37" t="str">
        <f t="array" ref="B3677">IFERROR(XLOOKUP(A3677,'Asignacion Nov'!A:A,'Asignacion Nov'!C:C))</f>
        <v>Full Liver</v>
      </c>
      <c r="C3677" s="37" t="str">
        <f t="array" ref="C3677">IFERROR(XLOOKUP(A3677,'Asignacion Nov'!A:A,'Asignacion Nov'!B:B))</f>
        <v>EC-01</v>
      </c>
      <c r="D3677" s="38">
        <v>45597.379965277774</v>
      </c>
      <c r="E3677" s="36" t="s">
        <v>253</v>
      </c>
      <c r="F3677" s="37" t="str">
        <f t="array" ref="F3677">IFERROR(XLOOKUP(E3677,Operadores!A:A,Operadores!B:B))</f>
        <v>MARFRA</v>
      </c>
      <c r="G3677" s="36" t="s">
        <v>72</v>
      </c>
      <c r="H3677" s="39">
        <v>19.62274</v>
      </c>
      <c r="I3677" s="40">
        <v>834.0</v>
      </c>
      <c r="J3677" s="41">
        <f t="shared" si="5"/>
        <v>16365.36516</v>
      </c>
      <c r="K3677" s="37" t="str">
        <f t="array" ref="K3677">IFERROR(XLOOKUP(G3677,'Tipo de carga'!A:A,'Tipo de carga'!B:B))</f>
        <v>Autoabasto</v>
      </c>
      <c r="L3677" s="37">
        <f t="shared" si="2"/>
        <v>44</v>
      </c>
      <c r="M3677" s="37">
        <f t="shared" si="3"/>
        <v>1</v>
      </c>
      <c r="N3677" s="37">
        <f t="shared" si="4"/>
        <v>11</v>
      </c>
      <c r="O3677" s="37" t="str">
        <f t="array" ref="O3677">IFERROR(XLOOKUP(K3677,'Tipo de carga'!B:B,'Tipo de carga'!C:C))</f>
        <v>Diesel</v>
      </c>
    </row>
    <row r="3678">
      <c r="A3678" s="36">
        <v>1823.0</v>
      </c>
      <c r="B3678" s="37" t="str">
        <f t="array" ref="B3678">IFERROR(XLOOKUP(A3678,'Asignacion Nov'!A:A,'Asignacion Nov'!C:C))</f>
        <v>Liverpool Local</v>
      </c>
      <c r="C3678" s="37" t="str">
        <f t="array" ref="C3678">IFERROR(XLOOKUP(A3678,'Asignacion Nov'!A:A,'Asignacion Nov'!B:B))</f>
        <v>EC-01</v>
      </c>
      <c r="D3678" s="38">
        <v>45597.36651620371</v>
      </c>
      <c r="E3678" s="36" t="s">
        <v>343</v>
      </c>
      <c r="F3678" s="37" t="str">
        <f t="array" ref="F3678">IFERROR(XLOOKUP(E3678,Operadores!A:A,Operadores!B:B))</f>
        <v>MONCAR</v>
      </c>
      <c r="G3678" s="36" t="s">
        <v>72</v>
      </c>
      <c r="H3678" s="39">
        <v>19.62274</v>
      </c>
      <c r="I3678" s="40">
        <v>764.0</v>
      </c>
      <c r="J3678" s="41">
        <f t="shared" si="5"/>
        <v>14991.77336</v>
      </c>
      <c r="K3678" s="37" t="str">
        <f t="array" ref="K3678">IFERROR(XLOOKUP(G3678,'Tipo de carga'!A:A,'Tipo de carga'!B:B))</f>
        <v>Autoabasto</v>
      </c>
      <c r="L3678" s="37">
        <f t="shared" si="2"/>
        <v>44</v>
      </c>
      <c r="M3678" s="37">
        <f t="shared" si="3"/>
        <v>1</v>
      </c>
      <c r="N3678" s="37">
        <f t="shared" si="4"/>
        <v>11</v>
      </c>
      <c r="O3678" s="37" t="str">
        <f t="array" ref="O3678">IFERROR(XLOOKUP(K3678,'Tipo de carga'!B:B,'Tipo de carga'!C:C))</f>
        <v>Diesel</v>
      </c>
    </row>
    <row r="3679">
      <c r="A3679" s="36">
        <v>1998.0</v>
      </c>
      <c r="B3679" s="37" t="str">
        <f t="array" ref="B3679">IFERROR(XLOOKUP(A3679,'Asignacion Nov'!A:A,'Asignacion Nov'!C:C))</f>
        <v>MeLi Dedicado Merida</v>
      </c>
      <c r="C3679" s="37" t="str">
        <f t="array" ref="C3679">IFERROR(XLOOKUP(A3679,'Asignacion Nov'!A:A,'Asignacion Nov'!B:B))</f>
        <v>EC-05</v>
      </c>
      <c r="D3679" s="38">
        <v>45597.345289351855</v>
      </c>
      <c r="E3679" s="36" t="s">
        <v>381</v>
      </c>
      <c r="F3679" s="37" t="str">
        <f t="array" ref="F3679">IFERROR(XLOOKUP(E3679,Operadores!A:A,Operadores!B:B))</f>
        <v>CHAJUA</v>
      </c>
      <c r="G3679" s="36" t="s">
        <v>72</v>
      </c>
      <c r="H3679" s="39">
        <v>19.62274</v>
      </c>
      <c r="I3679" s="40">
        <v>573.0</v>
      </c>
      <c r="J3679" s="41">
        <f t="shared" si="5"/>
        <v>11243.83002</v>
      </c>
      <c r="K3679" s="37" t="str">
        <f t="array" ref="K3679">IFERROR(XLOOKUP(G3679,'Tipo de carga'!A:A,'Tipo de carga'!B:B))</f>
        <v>Autoabasto</v>
      </c>
      <c r="L3679" s="37">
        <f t="shared" si="2"/>
        <v>44</v>
      </c>
      <c r="M3679" s="37">
        <f t="shared" si="3"/>
        <v>1</v>
      </c>
      <c r="N3679" s="37">
        <f t="shared" si="4"/>
        <v>11</v>
      </c>
      <c r="O3679" s="37" t="str">
        <f t="array" ref="O3679">IFERROR(XLOOKUP(K3679,'Tipo de carga'!B:B,'Tipo de carga'!C:C))</f>
        <v>Diesel</v>
      </c>
    </row>
    <row r="3680">
      <c r="A3680" s="36">
        <v>2035.0</v>
      </c>
      <c r="B3680" s="37" t="str">
        <f t="array" ref="B3680">IFERROR(XLOOKUP(A3680,'Asignacion Nov'!A:A,'Asignacion Nov'!C:C))</f>
        <v>Liverpool Local</v>
      </c>
      <c r="C3680" s="37" t="str">
        <f t="array" ref="C3680">IFERROR(XLOOKUP(A3680,'Asignacion Nov'!A:A,'Asignacion Nov'!B:B))</f>
        <v>EC-01</v>
      </c>
      <c r="D3680" s="38">
        <v>45597.33232638889</v>
      </c>
      <c r="E3680" s="36" t="s">
        <v>176</v>
      </c>
      <c r="F3680" s="37" t="str">
        <f t="array" ref="F3680">IFERROR(XLOOKUP(E3680,Operadores!A:A,Operadores!B:B))</f>
        <v>GONCES</v>
      </c>
      <c r="G3680" s="36" t="s">
        <v>72</v>
      </c>
      <c r="H3680" s="39">
        <v>19.62274</v>
      </c>
      <c r="I3680" s="40">
        <v>670.0</v>
      </c>
      <c r="J3680" s="41">
        <f t="shared" si="5"/>
        <v>13147.2358</v>
      </c>
      <c r="K3680" s="37" t="str">
        <f t="array" ref="K3680">IFERROR(XLOOKUP(G3680,'Tipo de carga'!A:A,'Tipo de carga'!B:B))</f>
        <v>Autoabasto</v>
      </c>
      <c r="L3680" s="37">
        <f t="shared" si="2"/>
        <v>44</v>
      </c>
      <c r="M3680" s="37">
        <f t="shared" si="3"/>
        <v>1</v>
      </c>
      <c r="N3680" s="37">
        <f t="shared" si="4"/>
        <v>11</v>
      </c>
      <c r="O3680" s="37" t="str">
        <f t="array" ref="O3680">IFERROR(XLOOKUP(K3680,'Tipo de carga'!B:B,'Tipo de carga'!C:C))</f>
        <v>Diesel</v>
      </c>
    </row>
    <row r="3681">
      <c r="A3681" s="36">
        <v>1649.0</v>
      </c>
      <c r="B3681" s="37" t="str">
        <f t="array" ref="B3681">IFERROR(XLOOKUP(A3681,'Asignacion Nov'!A:A,'Asignacion Nov'!C:C))</f>
        <v>Available</v>
      </c>
      <c r="C3681" s="37" t="str">
        <f t="array" ref="C3681">IFERROR(XLOOKUP(A3681,'Asignacion Nov'!A:A,'Asignacion Nov'!B:B))</f>
        <v>TTE</v>
      </c>
      <c r="D3681" s="38">
        <v>45597.31511574074</v>
      </c>
      <c r="E3681" s="36" t="s">
        <v>562</v>
      </c>
      <c r="F3681" s="37" t="str">
        <f t="array" ref="F3681">IFERROR(XLOOKUP(E3681,Operadores!A:A,Operadores!B:B))</f>
        <v>ORNSER</v>
      </c>
      <c r="G3681" s="36" t="s">
        <v>72</v>
      </c>
      <c r="H3681" s="39">
        <v>19.62274</v>
      </c>
      <c r="I3681" s="40">
        <v>505.0</v>
      </c>
      <c r="J3681" s="41">
        <f t="shared" si="5"/>
        <v>9909.4837</v>
      </c>
      <c r="K3681" s="37" t="str">
        <f t="array" ref="K3681">IFERROR(XLOOKUP(G3681,'Tipo de carga'!A:A,'Tipo de carga'!B:B))</f>
        <v>Autoabasto</v>
      </c>
      <c r="L3681" s="37">
        <f t="shared" si="2"/>
        <v>44</v>
      </c>
      <c r="M3681" s="37">
        <f t="shared" si="3"/>
        <v>1</v>
      </c>
      <c r="N3681" s="37">
        <f t="shared" si="4"/>
        <v>11</v>
      </c>
      <c r="O3681" s="37" t="str">
        <f t="array" ref="O3681">IFERROR(XLOOKUP(K3681,'Tipo de carga'!B:B,'Tipo de carga'!C:C))</f>
        <v>Diesel</v>
      </c>
    </row>
    <row r="3682">
      <c r="A3682" s="36">
        <v>2024.0</v>
      </c>
      <c r="B3682" s="37" t="str">
        <f t="array" ref="B3682">IFERROR(XLOOKUP(A3682,'Asignacion Nov'!A:A,'Asignacion Nov'!C:C))</f>
        <v>MeLi Dedicado Merida</v>
      </c>
      <c r="C3682" s="37" t="str">
        <f t="array" ref="C3682">IFERROR(XLOOKUP(A3682,'Asignacion Nov'!A:A,'Asignacion Nov'!B:B))</f>
        <v>EC-05</v>
      </c>
      <c r="D3682" s="38">
        <v>45597.256215277775</v>
      </c>
      <c r="E3682" s="36" t="s">
        <v>469</v>
      </c>
      <c r="F3682" s="37" t="str">
        <f t="array" ref="F3682">IFERROR(XLOOKUP(E3682,Operadores!A:A,Operadores!B:B))</f>
        <v>DELJOS01</v>
      </c>
      <c r="G3682" s="36" t="s">
        <v>72</v>
      </c>
      <c r="H3682" s="39">
        <v>19.62274</v>
      </c>
      <c r="I3682" s="40">
        <v>276.0</v>
      </c>
      <c r="J3682" s="41">
        <f t="shared" si="5"/>
        <v>5415.87624</v>
      </c>
      <c r="K3682" s="37" t="str">
        <f t="array" ref="K3682">IFERROR(XLOOKUP(G3682,'Tipo de carga'!A:A,'Tipo de carga'!B:B))</f>
        <v>Autoabasto</v>
      </c>
      <c r="L3682" s="37">
        <f t="shared" si="2"/>
        <v>44</v>
      </c>
      <c r="M3682" s="37">
        <f t="shared" si="3"/>
        <v>1</v>
      </c>
      <c r="N3682" s="37">
        <f t="shared" si="4"/>
        <v>11</v>
      </c>
      <c r="O3682" s="37" t="str">
        <f t="array" ref="O3682">IFERROR(XLOOKUP(K3682,'Tipo de carga'!B:B,'Tipo de carga'!C:C))</f>
        <v>Diesel</v>
      </c>
    </row>
    <row r="3683">
      <c r="A3683" s="36">
        <v>1628.0</v>
      </c>
      <c r="B3683" s="37" t="str">
        <f t="array" ref="B3683">IFERROR(XLOOKUP(A3683,'Asignacion Nov'!A:A,'Asignacion Nov'!C:C))</f>
        <v>Available</v>
      </c>
      <c r="C3683" s="37" t="str">
        <f t="array" ref="C3683">IFERROR(XLOOKUP(A3683,'Asignacion Nov'!A:A,'Asignacion Nov'!B:B))</f>
        <v>TTE</v>
      </c>
      <c r="D3683" s="38">
        <v>45597.24244212963</v>
      </c>
      <c r="E3683" s="36" t="s">
        <v>525</v>
      </c>
      <c r="F3683" s="37" t="str">
        <f t="array" ref="F3683">IFERROR(XLOOKUP(E3683,Operadores!A:A,Operadores!B:B))</f>
        <v>LEMANT</v>
      </c>
      <c r="G3683" s="36" t="s">
        <v>72</v>
      </c>
      <c r="H3683" s="39">
        <v>19.62274</v>
      </c>
      <c r="I3683" s="40">
        <v>252.0</v>
      </c>
      <c r="J3683" s="41">
        <f t="shared" si="5"/>
        <v>4944.93048</v>
      </c>
      <c r="K3683" s="37" t="str">
        <f t="array" ref="K3683">IFERROR(XLOOKUP(G3683,'Tipo de carga'!A:A,'Tipo de carga'!B:B))</f>
        <v>Autoabasto</v>
      </c>
      <c r="L3683" s="37">
        <f t="shared" si="2"/>
        <v>44</v>
      </c>
      <c r="M3683" s="37">
        <f t="shared" si="3"/>
        <v>1</v>
      </c>
      <c r="N3683" s="37">
        <f t="shared" si="4"/>
        <v>11</v>
      </c>
      <c r="O3683" s="37" t="str">
        <f t="array" ref="O3683">IFERROR(XLOOKUP(K3683,'Tipo de carga'!B:B,'Tipo de carga'!C:C))</f>
        <v>Diesel</v>
      </c>
    </row>
    <row r="3684">
      <c r="A3684" s="36">
        <v>1855.0</v>
      </c>
      <c r="B3684" s="37" t="str">
        <f t="array" ref="B3684">IFERROR(XLOOKUP(A3684,'Asignacion Nov'!A:A,'Asignacion Nov'!C:C))</f>
        <v>Circuitos</v>
      </c>
      <c r="C3684" s="37" t="str">
        <f t="array" ref="C3684">IFERROR(XLOOKUP(A3684,'Asignacion Nov'!A:A,'Asignacion Nov'!B:B))</f>
        <v>EC-03</v>
      </c>
      <c r="D3684" s="38">
        <v>45597.22998842593</v>
      </c>
      <c r="E3684" s="36" t="s">
        <v>328</v>
      </c>
      <c r="F3684" s="37" t="str">
        <f t="array" ref="F3684">IFERROR(XLOOKUP(E3684,Operadores!A:A,Operadores!B:B))</f>
        <v>REYPED</v>
      </c>
      <c r="G3684" s="36" t="s">
        <v>72</v>
      </c>
      <c r="H3684" s="39">
        <v>19.62274</v>
      </c>
      <c r="I3684" s="40">
        <v>620.0</v>
      </c>
      <c r="J3684" s="41">
        <f t="shared" si="5"/>
        <v>12166.0988</v>
      </c>
      <c r="K3684" s="37" t="str">
        <f t="array" ref="K3684">IFERROR(XLOOKUP(G3684,'Tipo de carga'!A:A,'Tipo de carga'!B:B))</f>
        <v>Autoabasto</v>
      </c>
      <c r="L3684" s="37">
        <f t="shared" si="2"/>
        <v>44</v>
      </c>
      <c r="M3684" s="37">
        <f t="shared" si="3"/>
        <v>1</v>
      </c>
      <c r="N3684" s="37">
        <f t="shared" si="4"/>
        <v>11</v>
      </c>
      <c r="O3684" s="37" t="str">
        <f t="array" ref="O3684">IFERROR(XLOOKUP(K3684,'Tipo de carga'!B:B,'Tipo de carga'!C:C))</f>
        <v>Diesel</v>
      </c>
    </row>
    <row r="3685">
      <c r="A3685" s="36">
        <v>1777.0</v>
      </c>
      <c r="B3685" s="37" t="str">
        <f t="array" ref="B3685">IFERROR(XLOOKUP(A3685,'Asignacion Nov'!A:A,'Asignacion Nov'!C:C))</f>
        <v>Liverpool Local</v>
      </c>
      <c r="C3685" s="37" t="str">
        <f t="array" ref="C3685">IFERROR(XLOOKUP(A3685,'Asignacion Nov'!A:A,'Asignacion Nov'!B:B))</f>
        <v>EC-01</v>
      </c>
      <c r="D3685" s="38">
        <v>45597.184652777774</v>
      </c>
      <c r="E3685" s="36" t="s">
        <v>534</v>
      </c>
      <c r="F3685" s="37" t="str">
        <f t="array" ref="F3685">IFERROR(XLOOKUP(E3685,Operadores!A:A,Operadores!B:B))</f>
        <v>GARDAN</v>
      </c>
      <c r="G3685" s="36" t="s">
        <v>72</v>
      </c>
      <c r="H3685" s="39">
        <v>19.62274</v>
      </c>
      <c r="I3685" s="40">
        <v>666.0</v>
      </c>
      <c r="J3685" s="41">
        <f t="shared" si="5"/>
        <v>13068.74484</v>
      </c>
      <c r="K3685" s="37" t="str">
        <f t="array" ref="K3685">IFERROR(XLOOKUP(G3685,'Tipo de carga'!A:A,'Tipo de carga'!B:B))</f>
        <v>Autoabasto</v>
      </c>
      <c r="L3685" s="37">
        <f t="shared" si="2"/>
        <v>44</v>
      </c>
      <c r="M3685" s="37">
        <f t="shared" si="3"/>
        <v>1</v>
      </c>
      <c r="N3685" s="37">
        <f t="shared" si="4"/>
        <v>11</v>
      </c>
      <c r="O3685" s="37" t="str">
        <f t="array" ref="O3685">IFERROR(XLOOKUP(K3685,'Tipo de carga'!B:B,'Tipo de carga'!C:C))</f>
        <v>Diesel</v>
      </c>
    </row>
    <row r="3686">
      <c r="A3686" s="36">
        <v>2014.0</v>
      </c>
      <c r="B3686" s="37" t="str">
        <f t="array" ref="B3686">IFERROR(XLOOKUP(A3686,'Asignacion Nov'!A:A,'Asignacion Nov'!C:C))</f>
        <v>MeLi Asignado TD</v>
      </c>
      <c r="C3686" s="37" t="str">
        <f t="array" ref="C3686">IFERROR(XLOOKUP(A3686,'Asignacion Nov'!A:A,'Asignacion Nov'!B:B))</f>
        <v>EC-05</v>
      </c>
      <c r="D3686" s="38">
        <v>45597.07975694445</v>
      </c>
      <c r="E3686" s="36" t="s">
        <v>225</v>
      </c>
      <c r="F3686" s="37" t="str">
        <f t="array" ref="F3686">IFERROR(XLOOKUP(E3686,Operadores!A:A,Operadores!B:B))</f>
        <v>MENERNX</v>
      </c>
      <c r="G3686" s="36" t="s">
        <v>72</v>
      </c>
      <c r="H3686" s="39">
        <v>19.62274</v>
      </c>
      <c r="I3686" s="40">
        <v>354.0</v>
      </c>
      <c r="J3686" s="41">
        <f t="shared" si="5"/>
        <v>6946.44996</v>
      </c>
      <c r="K3686" s="37" t="str">
        <f t="array" ref="K3686">IFERROR(XLOOKUP(G3686,'Tipo de carga'!A:A,'Tipo de carga'!B:B))</f>
        <v>Autoabasto</v>
      </c>
      <c r="L3686" s="37">
        <f t="shared" si="2"/>
        <v>44</v>
      </c>
      <c r="M3686" s="37">
        <f t="shared" si="3"/>
        <v>1</v>
      </c>
      <c r="N3686" s="37">
        <f t="shared" si="4"/>
        <v>11</v>
      </c>
      <c r="O3686" s="37" t="str">
        <f t="array" ref="O3686">IFERROR(XLOOKUP(K3686,'Tipo de carga'!B:B,'Tipo de carga'!C:C))</f>
        <v>Diesel</v>
      </c>
    </row>
    <row r="3687">
      <c r="A3687" s="36">
        <v>1997.0</v>
      </c>
      <c r="B3687" s="37" t="str">
        <f t="array" ref="B3687">IFERROR(XLOOKUP(A3687,'Asignacion Nov'!A:A,'Asignacion Nov'!C:C))</f>
        <v>MeLi Dedicado Merida</v>
      </c>
      <c r="C3687" s="37" t="str">
        <f t="array" ref="C3687">IFERROR(XLOOKUP(A3687,'Asignacion Nov'!A:A,'Asignacion Nov'!B:B))</f>
        <v>EC-05</v>
      </c>
      <c r="D3687" s="38">
        <v>45597.06706018518</v>
      </c>
      <c r="E3687" s="36" t="s">
        <v>290</v>
      </c>
      <c r="F3687" s="37" t="str">
        <f t="array" ref="F3687">IFERROR(XLOOKUP(E3687,Operadores!A:A,Operadores!B:B))</f>
        <v>MARLEO</v>
      </c>
      <c r="G3687" s="36" t="s">
        <v>72</v>
      </c>
      <c r="H3687" s="39">
        <v>19.62274</v>
      </c>
      <c r="I3687" s="40">
        <v>304.0</v>
      </c>
      <c r="J3687" s="41">
        <f t="shared" si="5"/>
        <v>5965.31296</v>
      </c>
      <c r="K3687" s="37" t="str">
        <f t="array" ref="K3687">IFERROR(XLOOKUP(G3687,'Tipo de carga'!A:A,'Tipo de carga'!B:B))</f>
        <v>Autoabasto</v>
      </c>
      <c r="L3687" s="37">
        <f t="shared" si="2"/>
        <v>44</v>
      </c>
      <c r="M3687" s="37">
        <f t="shared" si="3"/>
        <v>1</v>
      </c>
      <c r="N3687" s="37">
        <f t="shared" si="4"/>
        <v>11</v>
      </c>
      <c r="O3687" s="37" t="str">
        <f t="array" ref="O3687">IFERROR(XLOOKUP(K3687,'Tipo de carga'!B:B,'Tipo de carga'!C:C))</f>
        <v>Diesel</v>
      </c>
    </row>
    <row r="3688">
      <c r="A3688" s="36">
        <v>1641.0</v>
      </c>
      <c r="B3688" s="37" t="str">
        <f t="array" ref="B3688">IFERROR(XLOOKUP(A3688,'Asignacion Nov'!A:A,'Asignacion Nov'!C:C))</f>
        <v>Available</v>
      </c>
      <c r="C3688" s="37" t="str">
        <f t="array" ref="C3688">IFERROR(XLOOKUP(A3688,'Asignacion Nov'!A:A,'Asignacion Nov'!B:B))</f>
        <v>TTE</v>
      </c>
      <c r="D3688" s="38">
        <v>45597.052777777775</v>
      </c>
      <c r="E3688" s="36" t="s">
        <v>345</v>
      </c>
      <c r="F3688" s="37" t="str">
        <f t="array" ref="F3688">IFERROR(XLOOKUP(E3688,Operadores!A:A,Operadores!B:B))</f>
        <v>PARMI</v>
      </c>
      <c r="G3688" s="36" t="s">
        <v>72</v>
      </c>
      <c r="H3688" s="39">
        <v>19.62274</v>
      </c>
      <c r="I3688" s="40">
        <v>479.0</v>
      </c>
      <c r="J3688" s="41">
        <f t="shared" si="5"/>
        <v>9399.29246</v>
      </c>
      <c r="K3688" s="37" t="str">
        <f t="array" ref="K3688">IFERROR(XLOOKUP(G3688,'Tipo de carga'!A:A,'Tipo de carga'!B:B))</f>
        <v>Autoabasto</v>
      </c>
      <c r="L3688" s="37">
        <f t="shared" si="2"/>
        <v>44</v>
      </c>
      <c r="M3688" s="37">
        <f t="shared" si="3"/>
        <v>1</v>
      </c>
      <c r="N3688" s="37">
        <f t="shared" si="4"/>
        <v>11</v>
      </c>
      <c r="O3688" s="37" t="str">
        <f t="array" ref="O3688">IFERROR(XLOOKUP(K3688,'Tipo de carga'!B:B,'Tipo de carga'!C:C))</f>
        <v>Diesel</v>
      </c>
    </row>
    <row r="3689">
      <c r="A3689" s="36">
        <v>2020.0</v>
      </c>
      <c r="B3689" s="37" t="str">
        <f t="array" ref="B3689">IFERROR(XLOOKUP(A3689,'Asignacion Nov'!A:A,'Asignacion Nov'!C:C))</f>
        <v>MeLi Dedicado Merida</v>
      </c>
      <c r="C3689" s="37" t="str">
        <f t="array" ref="C3689">IFERROR(XLOOKUP(A3689,'Asignacion Nov'!A:A,'Asignacion Nov'!B:B))</f>
        <v>EC-05</v>
      </c>
      <c r="D3689" s="38">
        <v>45597.03619212963</v>
      </c>
      <c r="E3689" s="36" t="s">
        <v>164</v>
      </c>
      <c r="F3689" s="37" t="str">
        <f t="array" ref="F3689">IFERROR(XLOOKUP(E3689,Operadores!A:A,Operadores!B:B))</f>
        <v>MUÑOSC</v>
      </c>
      <c r="G3689" s="36" t="s">
        <v>72</v>
      </c>
      <c r="H3689" s="39">
        <v>19.62274</v>
      </c>
      <c r="I3689" s="40">
        <v>283.0</v>
      </c>
      <c r="J3689" s="41">
        <f t="shared" si="5"/>
        <v>5553.23542</v>
      </c>
      <c r="K3689" s="37" t="str">
        <f t="array" ref="K3689">IFERROR(XLOOKUP(G3689,'Tipo de carga'!A:A,'Tipo de carga'!B:B))</f>
        <v>Autoabasto</v>
      </c>
      <c r="L3689" s="37">
        <f t="shared" si="2"/>
        <v>44</v>
      </c>
      <c r="M3689" s="37">
        <f t="shared" si="3"/>
        <v>1</v>
      </c>
      <c r="N3689" s="37">
        <f t="shared" si="4"/>
        <v>11</v>
      </c>
      <c r="O3689" s="37" t="str">
        <f t="array" ref="O3689">IFERROR(XLOOKUP(K3689,'Tipo de carga'!B:B,'Tipo de carga'!C:C))</f>
        <v>Diesel</v>
      </c>
    </row>
    <row r="3690">
      <c r="A3690" s="36">
        <v>1946.0</v>
      </c>
      <c r="B3690" s="37" t="str">
        <f t="array" ref="B3690">IFERROR(XLOOKUP(A3690,'Asignacion Nov'!A:A,'Asignacion Nov'!C:C))</f>
        <v>MeLi asignado SD</v>
      </c>
      <c r="C3690" s="37" t="str">
        <f t="array" ref="C3690">IFERROR(XLOOKUP(A3690,'Asignacion Nov'!A:A,'Asignacion Nov'!B:B))</f>
        <v>EC-05</v>
      </c>
      <c r="D3690" s="38">
        <v>45597.0209837963</v>
      </c>
      <c r="E3690" s="36" t="s">
        <v>183</v>
      </c>
      <c r="F3690" s="37" t="str">
        <f t="array" ref="F3690">IFERROR(XLOOKUP(E3690,Operadores!A:A,Operadores!B:B))</f>
        <v>VARJUAX</v>
      </c>
      <c r="G3690" s="36" t="s">
        <v>72</v>
      </c>
      <c r="H3690" s="39">
        <v>19.62274</v>
      </c>
      <c r="I3690" s="40">
        <v>384.0</v>
      </c>
      <c r="J3690" s="41">
        <f t="shared" si="5"/>
        <v>7535.13216</v>
      </c>
      <c r="K3690" s="37" t="str">
        <f t="array" ref="K3690">IFERROR(XLOOKUP(G3690,'Tipo de carga'!A:A,'Tipo de carga'!B:B))</f>
        <v>Autoabasto</v>
      </c>
      <c r="L3690" s="37">
        <f t="shared" si="2"/>
        <v>44</v>
      </c>
      <c r="M3690" s="37">
        <f t="shared" si="3"/>
        <v>1</v>
      </c>
      <c r="N3690" s="37">
        <f t="shared" si="4"/>
        <v>11</v>
      </c>
      <c r="O3690" s="37" t="str">
        <f t="array" ref="O3690">IFERROR(XLOOKUP(K3690,'Tipo de carga'!B:B,'Tipo de carga'!C:C))</f>
        <v>Diesel</v>
      </c>
    </row>
    <row r="3691">
      <c r="A3691" s="36">
        <v>1891.0</v>
      </c>
      <c r="B3691" s="37" t="str">
        <f t="array" ref="B3691">IFERROR(XLOOKUP(A3691,'Asignacion Nov'!A:A,'Asignacion Nov'!C:C))</f>
        <v>Circuitos</v>
      </c>
      <c r="C3691" s="37" t="str">
        <f t="array" ref="C3691">IFERROR(XLOOKUP(A3691,'Asignacion Nov'!A:A,'Asignacion Nov'!B:B))</f>
        <v>EC-03</v>
      </c>
      <c r="D3691" s="38">
        <v>45597.003854166665</v>
      </c>
      <c r="E3691" s="36" t="s">
        <v>195</v>
      </c>
      <c r="F3691" s="37" t="str">
        <f t="array" ref="F3691">IFERROR(XLOOKUP(E3691,Operadores!A:A,Operadores!B:B))</f>
        <v>APAJOS</v>
      </c>
      <c r="G3691" s="36" t="s">
        <v>72</v>
      </c>
      <c r="H3691" s="39">
        <v>19.62274</v>
      </c>
      <c r="I3691" s="40">
        <v>733.0</v>
      </c>
      <c r="J3691" s="41">
        <f t="shared" si="5"/>
        <v>14383.46842</v>
      </c>
      <c r="K3691" s="37" t="str">
        <f t="array" ref="K3691">IFERROR(XLOOKUP(G3691,'Tipo de carga'!A:A,'Tipo de carga'!B:B))</f>
        <v>Autoabasto</v>
      </c>
      <c r="L3691" s="37">
        <f t="shared" si="2"/>
        <v>44</v>
      </c>
      <c r="M3691" s="37">
        <f t="shared" si="3"/>
        <v>1</v>
      </c>
      <c r="N3691" s="37">
        <f t="shared" si="4"/>
        <v>11</v>
      </c>
      <c r="O3691" s="37" t="str">
        <f t="array" ref="O3691">IFERROR(XLOOKUP(K3691,'Tipo de carga'!B:B,'Tipo de carga'!C:C))</f>
        <v>Diesel</v>
      </c>
    </row>
    <row r="3692">
      <c r="A3692" s="36">
        <v>1799.0</v>
      </c>
      <c r="B3692" s="37" t="str">
        <f t="array" ref="B3692">IFERROR(XLOOKUP(A3692,'Asignacion Nov'!A:A,'Asignacion Nov'!C:C))</f>
        <v>Sayer Full</v>
      </c>
      <c r="C3692" s="37" t="str">
        <f t="array" ref="C3692">IFERROR(XLOOKUP(A3692,'Asignacion Nov'!A:A,'Asignacion Nov'!B:B))</f>
        <v>EC-04</v>
      </c>
      <c r="D3692" s="38">
        <v>45597.87634259259</v>
      </c>
      <c r="E3692" s="36" t="s">
        <v>309</v>
      </c>
      <c r="F3692" s="37" t="str">
        <f t="array" ref="F3692">IFERROR(XLOOKUP(E3692,Operadores!A:A,Operadores!B:B))</f>
        <v>FERFRA</v>
      </c>
      <c r="G3692" s="36" t="s">
        <v>19</v>
      </c>
      <c r="H3692" s="39">
        <v>19.2</v>
      </c>
      <c r="I3692" s="40">
        <v>340.0</v>
      </c>
      <c r="J3692" s="41">
        <f t="shared" si="5"/>
        <v>6528</v>
      </c>
      <c r="K3692" s="37" t="str">
        <f t="array" ref="K3692">IFERROR(XLOOKUP(G3692,'Tipo de carga'!A:A,'Tipo de carga'!B:B))</f>
        <v>Autoabasto</v>
      </c>
      <c r="L3692" s="37">
        <f t="shared" si="2"/>
        <v>44</v>
      </c>
      <c r="M3692" s="37">
        <f t="shared" si="3"/>
        <v>1</v>
      </c>
      <c r="N3692" s="37">
        <f t="shared" si="4"/>
        <v>11</v>
      </c>
      <c r="O3692" s="37" t="str">
        <f t="array" ref="O3692">IFERROR(XLOOKUP(K3692,'Tipo de carga'!B:B,'Tipo de carga'!C:C))</f>
        <v>Diesel</v>
      </c>
    </row>
    <row r="3693">
      <c r="A3693" s="36">
        <v>1969.0</v>
      </c>
      <c r="B3693" s="37" t="str">
        <f t="array" ref="B3693">IFERROR(XLOOKUP(A3693,'Asignacion Nov'!A:A,'Asignacion Nov'!C:C))</f>
        <v>Sayer Vuelteros</v>
      </c>
      <c r="C3693" s="37" t="str">
        <f t="array" ref="C3693">IFERROR(XLOOKUP(A3693,'Asignacion Nov'!A:A,'Asignacion Nov'!B:B))</f>
        <v>EC-04</v>
      </c>
      <c r="D3693" s="38">
        <v>45597.86392361111</v>
      </c>
      <c r="E3693" s="36" t="s">
        <v>250</v>
      </c>
      <c r="F3693" s="37" t="str">
        <f t="array" ref="F3693">IFERROR(XLOOKUP(E3693,Operadores!A:A,Operadores!B:B))</f>
        <v>FIGMAR</v>
      </c>
      <c r="G3693" s="36" t="s">
        <v>19</v>
      </c>
      <c r="H3693" s="39">
        <v>19.2</v>
      </c>
      <c r="I3693" s="40">
        <v>770.0</v>
      </c>
      <c r="J3693" s="41">
        <f t="shared" si="5"/>
        <v>14784</v>
      </c>
      <c r="K3693" s="37" t="str">
        <f t="array" ref="K3693">IFERROR(XLOOKUP(G3693,'Tipo de carga'!A:A,'Tipo de carga'!B:B))</f>
        <v>Autoabasto</v>
      </c>
      <c r="L3693" s="37">
        <f t="shared" si="2"/>
        <v>44</v>
      </c>
      <c r="M3693" s="37">
        <f t="shared" si="3"/>
        <v>1</v>
      </c>
      <c r="N3693" s="37">
        <f t="shared" si="4"/>
        <v>11</v>
      </c>
      <c r="O3693" s="37" t="str">
        <f t="array" ref="O3693">IFERROR(XLOOKUP(K3693,'Tipo de carga'!B:B,'Tipo de carga'!C:C))</f>
        <v>Diesel</v>
      </c>
    </row>
    <row r="3694">
      <c r="A3694" s="36">
        <v>1972.0</v>
      </c>
      <c r="B3694" s="37" t="str">
        <f t="array" ref="B3694">IFERROR(XLOOKUP(A3694,'Asignacion Nov'!A:A,'Asignacion Nov'!C:C))</f>
        <v>Sayer Sencillo</v>
      </c>
      <c r="C3694" s="37" t="str">
        <f t="array" ref="C3694">IFERROR(XLOOKUP(A3694,'Asignacion Nov'!A:A,'Asignacion Nov'!B:B))</f>
        <v>EC-04</v>
      </c>
      <c r="D3694" s="38">
        <v>45597.84625</v>
      </c>
      <c r="E3694" s="36" t="s">
        <v>59</v>
      </c>
      <c r="F3694" s="37" t="str">
        <f t="array" ref="F3694">IFERROR(XLOOKUP(E3694,Operadores!A:A,Operadores!B:B))</f>
        <v>ROMJOS</v>
      </c>
      <c r="G3694" s="36" t="s">
        <v>19</v>
      </c>
      <c r="H3694" s="39">
        <v>19.2</v>
      </c>
      <c r="I3694" s="40">
        <v>1010.0</v>
      </c>
      <c r="J3694" s="41">
        <f t="shared" si="5"/>
        <v>19392</v>
      </c>
      <c r="K3694" s="37" t="str">
        <f t="array" ref="K3694">IFERROR(XLOOKUP(G3694,'Tipo de carga'!A:A,'Tipo de carga'!B:B))</f>
        <v>Autoabasto</v>
      </c>
      <c r="L3694" s="37">
        <f t="shared" si="2"/>
        <v>44</v>
      </c>
      <c r="M3694" s="37">
        <f t="shared" si="3"/>
        <v>1</v>
      </c>
      <c r="N3694" s="37">
        <f t="shared" si="4"/>
        <v>11</v>
      </c>
      <c r="O3694" s="37" t="str">
        <f t="array" ref="O3694">IFERROR(XLOOKUP(K3694,'Tipo de carga'!B:B,'Tipo de carga'!C:C))</f>
        <v>Diesel</v>
      </c>
    </row>
    <row r="3695">
      <c r="A3695" s="36">
        <v>1805.0</v>
      </c>
      <c r="B3695" s="37" t="str">
        <f t="array" ref="B3695">IFERROR(XLOOKUP(A3695,'Asignacion Nov'!A:A,'Asignacion Nov'!C:C))</f>
        <v>Sayer Full</v>
      </c>
      <c r="C3695" s="37" t="str">
        <f t="array" ref="C3695">IFERROR(XLOOKUP(A3695,'Asignacion Nov'!A:A,'Asignacion Nov'!B:B))</f>
        <v>EC-04</v>
      </c>
      <c r="D3695" s="38">
        <v>45597.80380787037</v>
      </c>
      <c r="E3695" s="36" t="s">
        <v>435</v>
      </c>
      <c r="F3695" s="37" t="str">
        <f t="array" ref="F3695">IFERROR(XLOOKUP(E3695,Operadores!A:A,Operadores!B:B))</f>
        <v>DIABER</v>
      </c>
      <c r="G3695" s="36" t="s">
        <v>19</v>
      </c>
      <c r="H3695" s="39">
        <v>19.2</v>
      </c>
      <c r="I3695" s="40">
        <v>187.0</v>
      </c>
      <c r="J3695" s="41">
        <f t="shared" si="5"/>
        <v>3590.4</v>
      </c>
      <c r="K3695" s="37" t="str">
        <f t="array" ref="K3695">IFERROR(XLOOKUP(G3695,'Tipo de carga'!A:A,'Tipo de carga'!B:B))</f>
        <v>Autoabasto</v>
      </c>
      <c r="L3695" s="37">
        <f t="shared" si="2"/>
        <v>44</v>
      </c>
      <c r="M3695" s="37">
        <f t="shared" si="3"/>
        <v>1</v>
      </c>
      <c r="N3695" s="37">
        <f t="shared" si="4"/>
        <v>11</v>
      </c>
      <c r="O3695" s="37" t="str">
        <f t="array" ref="O3695">IFERROR(XLOOKUP(K3695,'Tipo de carga'!B:B,'Tipo de carga'!C:C))</f>
        <v>Diesel</v>
      </c>
    </row>
    <row r="3696">
      <c r="A3696" s="36">
        <v>1940.0</v>
      </c>
      <c r="B3696" s="37" t="str">
        <f t="array" ref="B3696">IFERROR(XLOOKUP(A3696,'Asignacion Nov'!A:A,'Asignacion Nov'!C:C))</f>
        <v>Circuitos</v>
      </c>
      <c r="C3696" s="37" t="str">
        <f t="array" ref="C3696">IFERROR(XLOOKUP(A3696,'Asignacion Nov'!A:A,'Asignacion Nov'!B:B))</f>
        <v>EC-03</v>
      </c>
      <c r="D3696" s="38">
        <v>45597.77614583333</v>
      </c>
      <c r="E3696" s="36" t="s">
        <v>259</v>
      </c>
      <c r="F3696" s="37" t="str">
        <f t="array" ref="F3696">IFERROR(XLOOKUP(E3696,Operadores!A:A,Operadores!B:B))</f>
        <v>FLOPE</v>
      </c>
      <c r="G3696" s="36" t="s">
        <v>19</v>
      </c>
      <c r="H3696" s="39">
        <v>19.2</v>
      </c>
      <c r="I3696" s="40">
        <v>382.0</v>
      </c>
      <c r="J3696" s="41">
        <f t="shared" si="5"/>
        <v>7334.4</v>
      </c>
      <c r="K3696" s="37" t="str">
        <f t="array" ref="K3696">IFERROR(XLOOKUP(G3696,'Tipo de carga'!A:A,'Tipo de carga'!B:B))</f>
        <v>Autoabasto</v>
      </c>
      <c r="L3696" s="37">
        <f t="shared" si="2"/>
        <v>44</v>
      </c>
      <c r="M3696" s="37">
        <f t="shared" si="3"/>
        <v>1</v>
      </c>
      <c r="N3696" s="37">
        <f t="shared" si="4"/>
        <v>11</v>
      </c>
      <c r="O3696" s="37" t="str">
        <f t="array" ref="O3696">IFERROR(XLOOKUP(K3696,'Tipo de carga'!B:B,'Tipo de carga'!C:C))</f>
        <v>Diesel</v>
      </c>
    </row>
    <row r="3697">
      <c r="A3697" s="36">
        <v>1878.0</v>
      </c>
      <c r="B3697" s="37" t="str">
        <f t="array" ref="B3697">IFERROR(XLOOKUP(A3697,'Asignacion Nov'!A:A,'Asignacion Nov'!C:C))</f>
        <v>Circuitos</v>
      </c>
      <c r="C3697" s="37" t="str">
        <f t="array" ref="C3697">IFERROR(XLOOKUP(A3697,'Asignacion Nov'!A:A,'Asignacion Nov'!B:B))</f>
        <v>EC-03</v>
      </c>
      <c r="D3697" s="38">
        <v>45597.74564814815</v>
      </c>
      <c r="E3697" s="36" t="s">
        <v>53</v>
      </c>
      <c r="F3697" s="37" t="str">
        <f t="array" ref="F3697">IFERROR(XLOOKUP(E3697,Operadores!A:A,Operadores!B:B))</f>
        <v>CASSA</v>
      </c>
      <c r="G3697" s="36" t="s">
        <v>19</v>
      </c>
      <c r="H3697" s="39">
        <v>19.2</v>
      </c>
      <c r="I3697" s="40">
        <v>415.0</v>
      </c>
      <c r="J3697" s="41">
        <f t="shared" si="5"/>
        <v>7968</v>
      </c>
      <c r="K3697" s="37" t="str">
        <f t="array" ref="K3697">IFERROR(XLOOKUP(G3697,'Tipo de carga'!A:A,'Tipo de carga'!B:B))</f>
        <v>Autoabasto</v>
      </c>
      <c r="L3697" s="37">
        <f t="shared" si="2"/>
        <v>44</v>
      </c>
      <c r="M3697" s="37">
        <f t="shared" si="3"/>
        <v>1</v>
      </c>
      <c r="N3697" s="37">
        <f t="shared" si="4"/>
        <v>11</v>
      </c>
      <c r="O3697" s="37" t="str">
        <f t="array" ref="O3697">IFERROR(XLOOKUP(K3697,'Tipo de carga'!B:B,'Tipo de carga'!C:C))</f>
        <v>Diesel</v>
      </c>
    </row>
    <row r="3698">
      <c r="A3698" s="36">
        <v>1808.0</v>
      </c>
      <c r="B3698" s="37" t="str">
        <f t="array" ref="B3698">IFERROR(XLOOKUP(A3698,'Asignacion Nov'!A:A,'Asignacion Nov'!C:C))</f>
        <v>Sayer Full</v>
      </c>
      <c r="C3698" s="37" t="str">
        <f t="array" ref="C3698">IFERROR(XLOOKUP(A3698,'Asignacion Nov'!A:A,'Asignacion Nov'!B:B))</f>
        <v>EC-04</v>
      </c>
      <c r="D3698" s="38">
        <v>45597.72930555556</v>
      </c>
      <c r="E3698" s="36" t="s">
        <v>55</v>
      </c>
      <c r="F3698" s="37" t="str">
        <f t="array" ref="F3698">IFERROR(XLOOKUP(E3698,Operadores!A:A,Operadores!B:B))</f>
        <v>ZAPNO</v>
      </c>
      <c r="G3698" s="36" t="s">
        <v>19</v>
      </c>
      <c r="H3698" s="39">
        <v>19.2</v>
      </c>
      <c r="I3698" s="40">
        <v>610.0</v>
      </c>
      <c r="J3698" s="41">
        <f t="shared" si="5"/>
        <v>11712</v>
      </c>
      <c r="K3698" s="37" t="str">
        <f t="array" ref="K3698">IFERROR(XLOOKUP(G3698,'Tipo de carga'!A:A,'Tipo de carga'!B:B))</f>
        <v>Autoabasto</v>
      </c>
      <c r="L3698" s="37">
        <f t="shared" si="2"/>
        <v>44</v>
      </c>
      <c r="M3698" s="37">
        <f t="shared" si="3"/>
        <v>1</v>
      </c>
      <c r="N3698" s="37">
        <f t="shared" si="4"/>
        <v>11</v>
      </c>
      <c r="O3698" s="37" t="str">
        <f t="array" ref="O3698">IFERROR(XLOOKUP(K3698,'Tipo de carga'!B:B,'Tipo de carga'!C:C))</f>
        <v>Diesel</v>
      </c>
    </row>
    <row r="3699">
      <c r="A3699" s="36">
        <v>2065.0</v>
      </c>
      <c r="B3699" s="37" t="str">
        <f t="array" ref="B3699">IFERROR(XLOOKUP(A3699,'Asignacion Nov'!A:A,'Asignacion Nov'!C:C))</f>
        <v>PISA Gdl</v>
      </c>
      <c r="C3699" s="37" t="str">
        <f t="array" ref="C3699">IFERROR(XLOOKUP(A3699,'Asignacion Nov'!A:A,'Asignacion Nov'!B:B))</f>
        <v>EC-06</v>
      </c>
      <c r="D3699" s="38">
        <v>45597.71555555556</v>
      </c>
      <c r="E3699" s="36" t="s">
        <v>351</v>
      </c>
      <c r="F3699" s="37" t="str">
        <f t="array" ref="F3699">IFERROR(XLOOKUP(E3699,Operadores!A:A,Operadores!B:B))</f>
        <v>GONOSC</v>
      </c>
      <c r="G3699" s="36" t="s">
        <v>19</v>
      </c>
      <c r="H3699" s="39">
        <v>19.2</v>
      </c>
      <c r="I3699" s="40">
        <v>980.0</v>
      </c>
      <c r="J3699" s="41">
        <f t="shared" si="5"/>
        <v>18816</v>
      </c>
      <c r="K3699" s="37" t="str">
        <f t="array" ref="K3699">IFERROR(XLOOKUP(G3699,'Tipo de carga'!A:A,'Tipo de carga'!B:B))</f>
        <v>Autoabasto</v>
      </c>
      <c r="L3699" s="37">
        <f t="shared" si="2"/>
        <v>44</v>
      </c>
      <c r="M3699" s="37">
        <f t="shared" si="3"/>
        <v>1</v>
      </c>
      <c r="N3699" s="37">
        <f t="shared" si="4"/>
        <v>11</v>
      </c>
      <c r="O3699" s="37" t="str">
        <f t="array" ref="O3699">IFERROR(XLOOKUP(K3699,'Tipo de carga'!B:B,'Tipo de carga'!C:C))</f>
        <v>Diesel</v>
      </c>
    </row>
    <row r="3700">
      <c r="A3700" s="36">
        <v>1822.0</v>
      </c>
      <c r="B3700" s="37" t="str">
        <f t="array" ref="B3700">IFERROR(XLOOKUP(A3700,'Asignacion Nov'!A:A,'Asignacion Nov'!C:C))</f>
        <v>Sayer Vuelteros</v>
      </c>
      <c r="C3700" s="37" t="str">
        <f t="array" ref="C3700">IFERROR(XLOOKUP(A3700,'Asignacion Nov'!A:A,'Asignacion Nov'!B:B))</f>
        <v>EC-04</v>
      </c>
      <c r="D3700" s="38">
        <v>45597.68956018519</v>
      </c>
      <c r="E3700" s="36" t="s">
        <v>78</v>
      </c>
      <c r="F3700" s="37" t="str">
        <f t="array" ref="F3700">IFERROR(XLOOKUP(E3700,Operadores!A:A,Operadores!B:B))</f>
        <v>OLVJES</v>
      </c>
      <c r="G3700" s="36" t="s">
        <v>19</v>
      </c>
      <c r="H3700" s="39">
        <v>19.2</v>
      </c>
      <c r="I3700" s="40">
        <v>870.0</v>
      </c>
      <c r="J3700" s="41">
        <f t="shared" si="5"/>
        <v>16704</v>
      </c>
      <c r="K3700" s="37" t="str">
        <f t="array" ref="K3700">IFERROR(XLOOKUP(G3700,'Tipo de carga'!A:A,'Tipo de carga'!B:B))</f>
        <v>Autoabasto</v>
      </c>
      <c r="L3700" s="37">
        <f t="shared" si="2"/>
        <v>44</v>
      </c>
      <c r="M3700" s="37">
        <f t="shared" si="3"/>
        <v>1</v>
      </c>
      <c r="N3700" s="37">
        <f t="shared" si="4"/>
        <v>11</v>
      </c>
      <c r="O3700" s="37" t="str">
        <f t="array" ref="O3700">IFERROR(XLOOKUP(K3700,'Tipo de carga'!B:B,'Tipo de carga'!C:C))</f>
        <v>Diesel</v>
      </c>
    </row>
    <row r="3701">
      <c r="A3701" s="36">
        <v>2008.0</v>
      </c>
      <c r="B3701" s="37" t="str">
        <f t="array" ref="B3701">IFERROR(XLOOKUP(A3701,'Asignacion Nov'!A:A,'Asignacion Nov'!C:C))</f>
        <v>MeLi Dedicado Merida</v>
      </c>
      <c r="C3701" s="37" t="str">
        <f t="array" ref="C3701">IFERROR(XLOOKUP(A3701,'Asignacion Nov'!A:A,'Asignacion Nov'!B:B))</f>
        <v>EC-05</v>
      </c>
      <c r="D3701" s="38">
        <v>45597.67123842592</v>
      </c>
      <c r="E3701" s="36" t="s">
        <v>480</v>
      </c>
      <c r="F3701" s="37" t="str">
        <f t="array" ref="F3701">IFERROR(XLOOKUP(E3701,Operadores!A:A,Operadores!B:B))</f>
        <v>VELGIO</v>
      </c>
      <c r="G3701" s="36" t="s">
        <v>19</v>
      </c>
      <c r="H3701" s="39">
        <v>19.2</v>
      </c>
      <c r="I3701" s="40">
        <v>213.0</v>
      </c>
      <c r="J3701" s="41">
        <f t="shared" si="5"/>
        <v>4089.6</v>
      </c>
      <c r="K3701" s="37" t="str">
        <f t="array" ref="K3701">IFERROR(XLOOKUP(G3701,'Tipo de carga'!A:A,'Tipo de carga'!B:B))</f>
        <v>Autoabasto</v>
      </c>
      <c r="L3701" s="37">
        <f t="shared" si="2"/>
        <v>44</v>
      </c>
      <c r="M3701" s="37">
        <f t="shared" si="3"/>
        <v>1</v>
      </c>
      <c r="N3701" s="37">
        <f t="shared" si="4"/>
        <v>11</v>
      </c>
      <c r="O3701" s="37" t="str">
        <f t="array" ref="O3701">IFERROR(XLOOKUP(K3701,'Tipo de carga'!B:B,'Tipo de carga'!C:C))</f>
        <v>Diesel</v>
      </c>
    </row>
    <row r="3702">
      <c r="A3702" s="36">
        <v>1740.0</v>
      </c>
      <c r="B3702" s="37" t="str">
        <f t="array" ref="B3702">IFERROR(XLOOKUP(A3702,'Asignacion Nov'!A:A,'Asignacion Nov'!C:C))</f>
        <v>Circuitos</v>
      </c>
      <c r="C3702" s="37" t="str">
        <f t="array" ref="C3702">IFERROR(XLOOKUP(A3702,'Asignacion Nov'!A:A,'Asignacion Nov'!B:B))</f>
        <v>EC-03</v>
      </c>
      <c r="D3702" s="38">
        <v>45597.661157407405</v>
      </c>
      <c r="E3702" s="36" t="s">
        <v>249</v>
      </c>
      <c r="F3702" s="37" t="str">
        <f t="array" ref="F3702">IFERROR(XLOOKUP(E3702,Operadores!A:A,Operadores!B:B))</f>
        <v>LOPJOS03</v>
      </c>
      <c r="G3702" s="36" t="s">
        <v>19</v>
      </c>
      <c r="H3702" s="39">
        <v>19.2</v>
      </c>
      <c r="I3702" s="40">
        <v>510.0</v>
      </c>
      <c r="J3702" s="41">
        <f t="shared" si="5"/>
        <v>9792</v>
      </c>
      <c r="K3702" s="37" t="str">
        <f t="array" ref="K3702">IFERROR(XLOOKUP(G3702,'Tipo de carga'!A:A,'Tipo de carga'!B:B))</f>
        <v>Autoabasto</v>
      </c>
      <c r="L3702" s="37">
        <f t="shared" si="2"/>
        <v>44</v>
      </c>
      <c r="M3702" s="37">
        <f t="shared" si="3"/>
        <v>1</v>
      </c>
      <c r="N3702" s="37">
        <f t="shared" si="4"/>
        <v>11</v>
      </c>
      <c r="O3702" s="37" t="str">
        <f t="array" ref="O3702">IFERROR(XLOOKUP(K3702,'Tipo de carga'!B:B,'Tipo de carga'!C:C))</f>
        <v>Diesel</v>
      </c>
    </row>
    <row r="3703">
      <c r="A3703" s="36">
        <v>1906.0</v>
      </c>
      <c r="B3703" s="37" t="str">
        <f t="array" ref="B3703">IFERROR(XLOOKUP(A3703,'Asignacion Nov'!A:A,'Asignacion Nov'!C:C))</f>
        <v>MeLi asignado SD</v>
      </c>
      <c r="C3703" s="37" t="str">
        <f t="array" ref="C3703">IFERROR(XLOOKUP(A3703,'Asignacion Nov'!A:A,'Asignacion Nov'!B:B))</f>
        <v>EC-05</v>
      </c>
      <c r="D3703" s="38">
        <v>45597.640439814815</v>
      </c>
      <c r="E3703" s="36" t="s">
        <v>269</v>
      </c>
      <c r="F3703" s="37" t="str">
        <f t="array" ref="F3703">IFERROR(XLOOKUP(E3703,Operadores!A:A,Operadores!B:B))</f>
        <v>GOMLUI02</v>
      </c>
      <c r="G3703" s="36" t="s">
        <v>19</v>
      </c>
      <c r="H3703" s="39">
        <v>19.2</v>
      </c>
      <c r="I3703" s="40">
        <v>136.0</v>
      </c>
      <c r="J3703" s="41">
        <f t="shared" si="5"/>
        <v>2611.2</v>
      </c>
      <c r="K3703" s="37" t="str">
        <f t="array" ref="K3703">IFERROR(XLOOKUP(G3703,'Tipo de carga'!A:A,'Tipo de carga'!B:B))</f>
        <v>Autoabasto</v>
      </c>
      <c r="L3703" s="37">
        <f t="shared" si="2"/>
        <v>44</v>
      </c>
      <c r="M3703" s="37">
        <f t="shared" si="3"/>
        <v>1</v>
      </c>
      <c r="N3703" s="37">
        <f t="shared" si="4"/>
        <v>11</v>
      </c>
      <c r="O3703" s="37" t="str">
        <f t="array" ref="O3703">IFERROR(XLOOKUP(K3703,'Tipo de carga'!B:B,'Tipo de carga'!C:C))</f>
        <v>Diesel</v>
      </c>
    </row>
    <row r="3704">
      <c r="A3704" s="36">
        <v>1748.0</v>
      </c>
      <c r="B3704" s="37" t="str">
        <f t="array" ref="B3704">IFERROR(XLOOKUP(A3704,'Asignacion Nov'!A:A,'Asignacion Nov'!C:C))</f>
        <v>Liverpool Local</v>
      </c>
      <c r="C3704" s="37" t="str">
        <f t="array" ref="C3704">IFERROR(XLOOKUP(A3704,'Asignacion Nov'!A:A,'Asignacion Nov'!B:B))</f>
        <v>EC-01</v>
      </c>
      <c r="D3704" s="38">
        <v>45597.59511574074</v>
      </c>
      <c r="E3704" s="36" t="s">
        <v>351</v>
      </c>
      <c r="F3704" s="37" t="str">
        <f t="array" ref="F3704">IFERROR(XLOOKUP(E3704,Operadores!A:A,Operadores!B:B))</f>
        <v>GONOSC</v>
      </c>
      <c r="G3704" s="36" t="s">
        <v>19</v>
      </c>
      <c r="H3704" s="39">
        <v>19.2</v>
      </c>
      <c r="I3704" s="40">
        <v>264.0</v>
      </c>
      <c r="J3704" s="41">
        <f t="shared" si="5"/>
        <v>5068.8</v>
      </c>
      <c r="K3704" s="37" t="str">
        <f t="array" ref="K3704">IFERROR(XLOOKUP(G3704,'Tipo de carga'!A:A,'Tipo de carga'!B:B))</f>
        <v>Autoabasto</v>
      </c>
      <c r="L3704" s="37">
        <f t="shared" si="2"/>
        <v>44</v>
      </c>
      <c r="M3704" s="37">
        <f t="shared" si="3"/>
        <v>1</v>
      </c>
      <c r="N3704" s="37">
        <f t="shared" si="4"/>
        <v>11</v>
      </c>
      <c r="O3704" s="37" t="str">
        <f t="array" ref="O3704">IFERROR(XLOOKUP(K3704,'Tipo de carga'!B:B,'Tipo de carga'!C:C))</f>
        <v>Diesel</v>
      </c>
    </row>
    <row r="3705">
      <c r="A3705" s="36">
        <v>1872.0</v>
      </c>
      <c r="B3705" s="37" t="str">
        <f t="array" ref="B3705">IFERROR(XLOOKUP(A3705,'Asignacion Nov'!A:A,'Asignacion Nov'!C:C))</f>
        <v>Circuitos</v>
      </c>
      <c r="C3705" s="37" t="str">
        <f t="array" ref="C3705">IFERROR(XLOOKUP(A3705,'Asignacion Nov'!A:A,'Asignacion Nov'!B:B))</f>
        <v>EC-03</v>
      </c>
      <c r="D3705" s="38">
        <v>45597.51048611111</v>
      </c>
      <c r="E3705" s="36" t="s">
        <v>273</v>
      </c>
      <c r="F3705" s="37" t="str">
        <f t="array" ref="F3705">IFERROR(XLOOKUP(E3705,Operadores!A:A,Operadores!B:B))</f>
        <v>VAZJU02</v>
      </c>
      <c r="G3705" s="36" t="s">
        <v>19</v>
      </c>
      <c r="H3705" s="39">
        <v>19.2</v>
      </c>
      <c r="I3705" s="40">
        <v>777.0</v>
      </c>
      <c r="J3705" s="41">
        <f t="shared" si="5"/>
        <v>14918.4</v>
      </c>
      <c r="K3705" s="37" t="str">
        <f t="array" ref="K3705">IFERROR(XLOOKUP(G3705,'Tipo de carga'!A:A,'Tipo de carga'!B:B))</f>
        <v>Autoabasto</v>
      </c>
      <c r="L3705" s="37">
        <f t="shared" si="2"/>
        <v>44</v>
      </c>
      <c r="M3705" s="37">
        <f t="shared" si="3"/>
        <v>1</v>
      </c>
      <c r="N3705" s="37">
        <f t="shared" si="4"/>
        <v>11</v>
      </c>
      <c r="O3705" s="37" t="str">
        <f t="array" ref="O3705">IFERROR(XLOOKUP(K3705,'Tipo de carga'!B:B,'Tipo de carga'!C:C))</f>
        <v>Diesel</v>
      </c>
    </row>
    <row r="3706">
      <c r="A3706" s="36">
        <v>2063.0</v>
      </c>
      <c r="B3706" s="37" t="str">
        <f t="array" ref="B3706">IFERROR(XLOOKUP(A3706,'Asignacion Nov'!A:A,'Asignacion Nov'!C:C))</f>
        <v>PISA Gdl</v>
      </c>
      <c r="C3706" s="37" t="str">
        <f t="array" ref="C3706">IFERROR(XLOOKUP(A3706,'Asignacion Nov'!A:A,'Asignacion Nov'!B:B))</f>
        <v>EC-06</v>
      </c>
      <c r="D3706" s="38">
        <v>45597.497928240744</v>
      </c>
      <c r="E3706" s="36" t="s">
        <v>69</v>
      </c>
      <c r="F3706" s="37" t="str">
        <f t="array" ref="F3706">IFERROR(XLOOKUP(E3706,Operadores!A:A,Operadores!B:B))</f>
        <v>MTTO</v>
      </c>
      <c r="G3706" s="36" t="s">
        <v>19</v>
      </c>
      <c r="H3706" s="39">
        <v>19.2</v>
      </c>
      <c r="I3706" s="40">
        <v>1004.12</v>
      </c>
      <c r="J3706" s="41">
        <f t="shared" si="5"/>
        <v>19279.104</v>
      </c>
      <c r="K3706" s="37" t="str">
        <f t="array" ref="K3706">IFERROR(XLOOKUP(G3706,'Tipo de carga'!A:A,'Tipo de carga'!B:B))</f>
        <v>Autoabasto</v>
      </c>
      <c r="L3706" s="37">
        <f t="shared" si="2"/>
        <v>44</v>
      </c>
      <c r="M3706" s="37">
        <f t="shared" si="3"/>
        <v>1</v>
      </c>
      <c r="N3706" s="37">
        <f t="shared" si="4"/>
        <v>11</v>
      </c>
      <c r="O3706" s="37" t="str">
        <f t="array" ref="O3706">IFERROR(XLOOKUP(K3706,'Tipo de carga'!B:B,'Tipo de carga'!C:C))</f>
        <v>Diesel</v>
      </c>
    </row>
    <row r="3707">
      <c r="A3707" s="36">
        <v>1801.0</v>
      </c>
      <c r="B3707" s="37" t="str">
        <f t="array" ref="B3707">IFERROR(XLOOKUP(A3707,'Asignacion Nov'!A:A,'Asignacion Nov'!C:C))</f>
        <v>Sayer Full</v>
      </c>
      <c r="C3707" s="37" t="str">
        <f t="array" ref="C3707">IFERROR(XLOOKUP(A3707,'Asignacion Nov'!A:A,'Asignacion Nov'!B:B))</f>
        <v>EC-04</v>
      </c>
      <c r="D3707" s="38">
        <v>45597.47788194445</v>
      </c>
      <c r="E3707" s="36" t="s">
        <v>67</v>
      </c>
      <c r="F3707" s="37" t="str">
        <f t="array" ref="F3707">IFERROR(XLOOKUP(E3707,Operadores!A:A,Operadores!B:B))</f>
        <v>DURMA01</v>
      </c>
      <c r="G3707" s="36" t="s">
        <v>19</v>
      </c>
      <c r="H3707" s="39">
        <v>19.2</v>
      </c>
      <c r="I3707" s="40">
        <v>507.0</v>
      </c>
      <c r="J3707" s="41">
        <f t="shared" si="5"/>
        <v>9734.4</v>
      </c>
      <c r="K3707" s="37" t="str">
        <f t="array" ref="K3707">IFERROR(XLOOKUP(G3707,'Tipo de carga'!A:A,'Tipo de carga'!B:B))</f>
        <v>Autoabasto</v>
      </c>
      <c r="L3707" s="37">
        <f t="shared" si="2"/>
        <v>44</v>
      </c>
      <c r="M3707" s="37">
        <f t="shared" si="3"/>
        <v>1</v>
      </c>
      <c r="N3707" s="37">
        <f t="shared" si="4"/>
        <v>11</v>
      </c>
      <c r="O3707" s="37" t="str">
        <f t="array" ref="O3707">IFERROR(XLOOKUP(K3707,'Tipo de carga'!B:B,'Tipo de carga'!C:C))</f>
        <v>Diesel</v>
      </c>
    </row>
    <row r="3708">
      <c r="A3708" s="36">
        <v>2025.0</v>
      </c>
      <c r="B3708" s="37" t="str">
        <f t="array" ref="B3708">IFERROR(XLOOKUP(A3708,'Asignacion Nov'!A:A,'Asignacion Nov'!C:C))</f>
        <v>MeLi Dedicado TD</v>
      </c>
      <c r="C3708" s="37" t="str">
        <f t="array" ref="C3708">IFERROR(XLOOKUP(A3708,'Asignacion Nov'!A:A,'Asignacion Nov'!B:B))</f>
        <v>EC-05</v>
      </c>
      <c r="D3708" s="38">
        <v>45597.46627314815</v>
      </c>
      <c r="E3708" s="36" t="s">
        <v>480</v>
      </c>
      <c r="F3708" s="37" t="str">
        <f t="array" ref="F3708">IFERROR(XLOOKUP(E3708,Operadores!A:A,Operadores!B:B))</f>
        <v>VELGIO</v>
      </c>
      <c r="G3708" s="36" t="s">
        <v>19</v>
      </c>
      <c r="H3708" s="39">
        <v>19.2</v>
      </c>
      <c r="I3708" s="40">
        <v>460.0</v>
      </c>
      <c r="J3708" s="41">
        <f t="shared" si="5"/>
        <v>8832</v>
      </c>
      <c r="K3708" s="37" t="str">
        <f t="array" ref="K3708">IFERROR(XLOOKUP(G3708,'Tipo de carga'!A:A,'Tipo de carga'!B:B))</f>
        <v>Autoabasto</v>
      </c>
      <c r="L3708" s="37">
        <f t="shared" si="2"/>
        <v>44</v>
      </c>
      <c r="M3708" s="37">
        <f t="shared" si="3"/>
        <v>1</v>
      </c>
      <c r="N3708" s="37">
        <f t="shared" si="4"/>
        <v>11</v>
      </c>
      <c r="O3708" s="37" t="str">
        <f t="array" ref="O3708">IFERROR(XLOOKUP(K3708,'Tipo de carga'!B:B,'Tipo de carga'!C:C))</f>
        <v>Diesel</v>
      </c>
    </row>
    <row r="3709">
      <c r="A3709" s="36" t="s">
        <v>531</v>
      </c>
      <c r="B3709" s="37" t="str">
        <f t="array" ref="B3709">IFERROR(XLOOKUP(A3709,'Asignacion Nov'!A:A,'Asignacion Nov'!C:C))</f>
        <v/>
      </c>
      <c r="C3709" s="37" t="str">
        <f t="array" ref="C3709">IFERROR(XLOOKUP(A3709,'Asignacion Nov'!A:A,'Asignacion Nov'!B:B))</f>
        <v/>
      </c>
      <c r="D3709" s="38">
        <v>45597.43797453704</v>
      </c>
      <c r="E3709" s="36" t="s">
        <v>69</v>
      </c>
      <c r="F3709" s="37" t="str">
        <f t="array" ref="F3709">IFERROR(XLOOKUP(E3709,Operadores!A:A,Operadores!B:B))</f>
        <v>MTTO</v>
      </c>
      <c r="G3709" s="36" t="s">
        <v>19</v>
      </c>
      <c r="H3709" s="39">
        <v>19.2</v>
      </c>
      <c r="I3709" s="40">
        <v>118.0</v>
      </c>
      <c r="J3709" s="41">
        <f t="shared" si="5"/>
        <v>2265.6</v>
      </c>
      <c r="K3709" s="37" t="str">
        <f t="array" ref="K3709">IFERROR(XLOOKUP(G3709,'Tipo de carga'!A:A,'Tipo de carga'!B:B))</f>
        <v>Autoabasto</v>
      </c>
      <c r="L3709" s="37">
        <f t="shared" si="2"/>
        <v>44</v>
      </c>
      <c r="M3709" s="37">
        <f t="shared" si="3"/>
        <v>1</v>
      </c>
      <c r="N3709" s="37">
        <f t="shared" si="4"/>
        <v>11</v>
      </c>
      <c r="O3709" s="37" t="str">
        <f t="array" ref="O3709">IFERROR(XLOOKUP(K3709,'Tipo de carga'!B:B,'Tipo de carga'!C:C))</f>
        <v>Diesel</v>
      </c>
    </row>
    <row r="3710">
      <c r="A3710" s="36">
        <v>1961.0</v>
      </c>
      <c r="B3710" s="37" t="str">
        <f t="array" ref="B3710">IFERROR(XLOOKUP(A3710,'Asignacion Nov'!A:A,'Asignacion Nov'!C:C))</f>
        <v>MeLi asignado SD</v>
      </c>
      <c r="C3710" s="37" t="str">
        <f t="array" ref="C3710">IFERROR(XLOOKUP(A3710,'Asignacion Nov'!A:A,'Asignacion Nov'!B:B))</f>
        <v>EC-05</v>
      </c>
      <c r="D3710" s="38">
        <v>45597.410092592596</v>
      </c>
      <c r="E3710" s="36" t="s">
        <v>196</v>
      </c>
      <c r="F3710" s="37" t="str">
        <f t="array" ref="F3710">IFERROR(XLOOKUP(E3710,Operadores!A:A,Operadores!B:B))</f>
        <v>HERJOS07</v>
      </c>
      <c r="G3710" s="36" t="s">
        <v>19</v>
      </c>
      <c r="H3710" s="39">
        <v>19.2</v>
      </c>
      <c r="I3710" s="40">
        <v>414.0</v>
      </c>
      <c r="J3710" s="41">
        <f t="shared" si="5"/>
        <v>7948.8</v>
      </c>
      <c r="K3710" s="37" t="str">
        <f t="array" ref="K3710">IFERROR(XLOOKUP(G3710,'Tipo de carga'!A:A,'Tipo de carga'!B:B))</f>
        <v>Autoabasto</v>
      </c>
      <c r="L3710" s="37">
        <f t="shared" si="2"/>
        <v>44</v>
      </c>
      <c r="M3710" s="37">
        <f t="shared" si="3"/>
        <v>1</v>
      </c>
      <c r="N3710" s="37">
        <f t="shared" si="4"/>
        <v>11</v>
      </c>
      <c r="O3710" s="37" t="str">
        <f t="array" ref="O3710">IFERROR(XLOOKUP(K3710,'Tipo de carga'!B:B,'Tipo de carga'!C:C))</f>
        <v>Diesel</v>
      </c>
    </row>
    <row r="3711">
      <c r="A3711" s="36">
        <v>1948.0</v>
      </c>
      <c r="B3711" s="37" t="str">
        <f t="array" ref="B3711">IFERROR(XLOOKUP(A3711,'Asignacion Nov'!A:A,'Asignacion Nov'!C:C))</f>
        <v>Circuitos</v>
      </c>
      <c r="C3711" s="37" t="str">
        <f t="array" ref="C3711">IFERROR(XLOOKUP(A3711,'Asignacion Nov'!A:A,'Asignacion Nov'!B:B))</f>
        <v>EC-03</v>
      </c>
      <c r="D3711" s="38">
        <v>45597.01478009259</v>
      </c>
      <c r="E3711" s="36" t="s">
        <v>256</v>
      </c>
      <c r="F3711" s="37" t="str">
        <f t="array" ref="F3711">IFERROR(XLOOKUP(E3711,Operadores!A:A,Operadores!B:B))</f>
        <v>MOREFR</v>
      </c>
      <c r="G3711" s="36" t="s">
        <v>19</v>
      </c>
      <c r="H3711" s="39">
        <v>19.2</v>
      </c>
      <c r="I3711" s="40">
        <v>309.0</v>
      </c>
      <c r="J3711" s="41">
        <f t="shared" si="5"/>
        <v>5932.8</v>
      </c>
      <c r="K3711" s="37" t="str">
        <f t="array" ref="K3711">IFERROR(XLOOKUP(G3711,'Tipo de carga'!A:A,'Tipo de carga'!B:B))</f>
        <v>Autoabasto</v>
      </c>
      <c r="L3711" s="37">
        <f t="shared" si="2"/>
        <v>44</v>
      </c>
      <c r="M3711" s="37">
        <f t="shared" si="3"/>
        <v>1</v>
      </c>
      <c r="N3711" s="37">
        <f t="shared" si="4"/>
        <v>11</v>
      </c>
      <c r="O3711" s="37" t="str">
        <f t="array" ref="O3711">IFERROR(XLOOKUP(K3711,'Tipo de carga'!B:B,'Tipo de carga'!C:C))</f>
        <v>Diesel</v>
      </c>
    </row>
    <row r="3712">
      <c r="A3712" s="36">
        <v>1970.0</v>
      </c>
      <c r="B3712" s="37" t="str">
        <f t="array" ref="B3712">IFERROR(XLOOKUP(A3712,'Asignacion Nov'!A:A,'Asignacion Nov'!C:C))</f>
        <v>Sayer Vuelteros</v>
      </c>
      <c r="C3712" s="37" t="str">
        <f t="array" ref="C3712">IFERROR(XLOOKUP(A3712,'Asignacion Nov'!A:A,'Asignacion Nov'!B:B))</f>
        <v>EC-04</v>
      </c>
      <c r="D3712" s="38">
        <v>45597.00510416667</v>
      </c>
      <c r="E3712" s="36" t="s">
        <v>47</v>
      </c>
      <c r="F3712" s="37" t="str">
        <f t="array" ref="F3712">IFERROR(XLOOKUP(E3712,Operadores!A:A,Operadores!B:B))</f>
        <v>HERLEX</v>
      </c>
      <c r="G3712" s="36" t="s">
        <v>19</v>
      </c>
      <c r="H3712" s="39">
        <v>19.2</v>
      </c>
      <c r="I3712" s="40">
        <v>815.0</v>
      </c>
      <c r="J3712" s="41">
        <f t="shared" si="5"/>
        <v>15648</v>
      </c>
      <c r="K3712" s="37" t="str">
        <f t="array" ref="K3712">IFERROR(XLOOKUP(G3712,'Tipo de carga'!A:A,'Tipo de carga'!B:B))</f>
        <v>Autoabasto</v>
      </c>
      <c r="L3712" s="37">
        <f t="shared" si="2"/>
        <v>44</v>
      </c>
      <c r="M3712" s="37">
        <f t="shared" si="3"/>
        <v>1</v>
      </c>
      <c r="N3712" s="37">
        <f t="shared" si="4"/>
        <v>11</v>
      </c>
      <c r="O3712" s="37" t="str">
        <f t="array" ref="O3712">IFERROR(XLOOKUP(K3712,'Tipo de carga'!B:B,'Tipo de carga'!C:C))</f>
        <v>Diesel</v>
      </c>
    </row>
    <row r="3713">
      <c r="A3713" s="36">
        <v>2059.0</v>
      </c>
      <c r="B3713" s="37" t="str">
        <f t="array" ref="B3713">IFERROR(XLOOKUP(A3713,'Asignacion Nov'!A:A,'Asignacion Nov'!C:C))</f>
        <v>PISA Gdl</v>
      </c>
      <c r="C3713" s="37" t="str">
        <f t="array" ref="C3713">IFERROR(XLOOKUP(A3713,'Asignacion Nov'!A:A,'Asignacion Nov'!B:B))</f>
        <v>EC-06</v>
      </c>
      <c r="D3713" s="38">
        <v>45597.89780092592</v>
      </c>
      <c r="E3713" s="36" t="s">
        <v>63</v>
      </c>
      <c r="F3713" s="37" t="str">
        <f t="array" ref="F3713">IFERROR(XLOOKUP(E3713,Operadores!A:A,Operadores!B:B))</f>
        <v>DIAFRA</v>
      </c>
      <c r="G3713" s="36" t="s">
        <v>75</v>
      </c>
      <c r="H3713" s="39">
        <v>20.1486</v>
      </c>
      <c r="I3713" s="40">
        <v>445.0</v>
      </c>
      <c r="J3713" s="41">
        <f t="shared" si="5"/>
        <v>8966.127</v>
      </c>
      <c r="K3713" s="37" t="str">
        <f t="array" ref="K3713">IFERROR(XLOOKUP(G3713,'Tipo de carga'!A:A,'Tipo de carga'!B:B))</f>
        <v>Autoabasto</v>
      </c>
      <c r="L3713" s="37">
        <f t="shared" si="2"/>
        <v>44</v>
      </c>
      <c r="M3713" s="37">
        <f t="shared" si="3"/>
        <v>1</v>
      </c>
      <c r="N3713" s="37">
        <f t="shared" si="4"/>
        <v>11</v>
      </c>
      <c r="O3713" s="37" t="str">
        <f t="array" ref="O3713">IFERROR(XLOOKUP(K3713,'Tipo de carga'!B:B,'Tipo de carga'!C:C))</f>
        <v>Diesel</v>
      </c>
    </row>
    <row r="3714">
      <c r="A3714" s="36">
        <v>1886.0</v>
      </c>
      <c r="B3714" s="37" t="str">
        <f t="array" ref="B3714">IFERROR(XLOOKUP(A3714,'Asignacion Nov'!A:A,'Asignacion Nov'!C:C))</f>
        <v>Circuitos</v>
      </c>
      <c r="C3714" s="37" t="str">
        <f t="array" ref="C3714">IFERROR(XLOOKUP(A3714,'Asignacion Nov'!A:A,'Asignacion Nov'!B:B))</f>
        <v>EC-03</v>
      </c>
      <c r="D3714" s="38">
        <v>45597.78188657408</v>
      </c>
      <c r="E3714" s="36" t="s">
        <v>260</v>
      </c>
      <c r="F3714" s="37" t="str">
        <f t="array" ref="F3714">IFERROR(XLOOKUP(E3714,Operadores!A:A,Operadores!B:B))</f>
        <v>CORER</v>
      </c>
      <c r="G3714" s="36" t="s">
        <v>75</v>
      </c>
      <c r="H3714" s="39">
        <v>20.1486</v>
      </c>
      <c r="I3714" s="40">
        <v>272.0</v>
      </c>
      <c r="J3714" s="41">
        <f t="shared" si="5"/>
        <v>5480.4192</v>
      </c>
      <c r="K3714" s="37" t="str">
        <f t="array" ref="K3714">IFERROR(XLOOKUP(G3714,'Tipo de carga'!A:A,'Tipo de carga'!B:B))</f>
        <v>Autoabasto</v>
      </c>
      <c r="L3714" s="37">
        <f t="shared" si="2"/>
        <v>44</v>
      </c>
      <c r="M3714" s="37">
        <f t="shared" si="3"/>
        <v>1</v>
      </c>
      <c r="N3714" s="37">
        <f t="shared" si="4"/>
        <v>11</v>
      </c>
      <c r="O3714" s="37" t="str">
        <f t="array" ref="O3714">IFERROR(XLOOKUP(K3714,'Tipo de carga'!B:B,'Tipo de carga'!C:C))</f>
        <v>Diesel</v>
      </c>
    </row>
    <row r="3715">
      <c r="A3715" s="36">
        <v>1932.0</v>
      </c>
      <c r="B3715" s="37" t="str">
        <f t="array" ref="B3715">IFERROR(XLOOKUP(A3715,'Asignacion Nov'!A:A,'Asignacion Nov'!C:C))</f>
        <v>Circuitos</v>
      </c>
      <c r="C3715" s="37" t="str">
        <f t="array" ref="C3715">IFERROR(XLOOKUP(A3715,'Asignacion Nov'!A:A,'Asignacion Nov'!B:B))</f>
        <v>EC-03</v>
      </c>
      <c r="D3715" s="38">
        <v>45597.671435185184</v>
      </c>
      <c r="E3715" s="36" t="s">
        <v>185</v>
      </c>
      <c r="F3715" s="37" t="str">
        <f t="array" ref="F3715">IFERROR(XLOOKUP(E3715,Operadores!A:A,Operadores!B:B))</f>
        <v>FERRI</v>
      </c>
      <c r="G3715" s="36" t="s">
        <v>75</v>
      </c>
      <c r="H3715" s="39">
        <v>20.1486</v>
      </c>
      <c r="I3715" s="40">
        <v>350.0</v>
      </c>
      <c r="J3715" s="41">
        <f t="shared" si="5"/>
        <v>7052.01</v>
      </c>
      <c r="K3715" s="37" t="str">
        <f t="array" ref="K3715">IFERROR(XLOOKUP(G3715,'Tipo de carga'!A:A,'Tipo de carga'!B:B))</f>
        <v>Autoabasto</v>
      </c>
      <c r="L3715" s="37">
        <f t="shared" si="2"/>
        <v>44</v>
      </c>
      <c r="M3715" s="37">
        <f t="shared" si="3"/>
        <v>1</v>
      </c>
      <c r="N3715" s="37">
        <f t="shared" si="4"/>
        <v>11</v>
      </c>
      <c r="O3715" s="37" t="str">
        <f t="array" ref="O3715">IFERROR(XLOOKUP(K3715,'Tipo de carga'!B:B,'Tipo de carga'!C:C))</f>
        <v>Diesel</v>
      </c>
    </row>
    <row r="3716">
      <c r="A3716" s="36">
        <v>1881.0</v>
      </c>
      <c r="B3716" s="37" t="str">
        <f t="array" ref="B3716">IFERROR(XLOOKUP(A3716,'Asignacion Nov'!A:A,'Asignacion Nov'!C:C))</f>
        <v>Circuitos</v>
      </c>
      <c r="C3716" s="37" t="str">
        <f t="array" ref="C3716">IFERROR(XLOOKUP(A3716,'Asignacion Nov'!A:A,'Asignacion Nov'!B:B))</f>
        <v>EC-03</v>
      </c>
      <c r="D3716" s="38">
        <v>45597.458761574075</v>
      </c>
      <c r="E3716" s="36" t="s">
        <v>210</v>
      </c>
      <c r="F3716" s="37" t="str">
        <f t="array" ref="F3716">IFERROR(XLOOKUP(E3716,Operadores!A:A,Operadores!B:B))</f>
        <v>CERJER</v>
      </c>
      <c r="G3716" s="36" t="s">
        <v>75</v>
      </c>
      <c r="H3716" s="39">
        <v>20.1486</v>
      </c>
      <c r="I3716" s="40">
        <v>575.0</v>
      </c>
      <c r="J3716" s="41">
        <f t="shared" si="5"/>
        <v>11585.445</v>
      </c>
      <c r="K3716" s="37" t="str">
        <f t="array" ref="K3716">IFERROR(XLOOKUP(G3716,'Tipo de carga'!A:A,'Tipo de carga'!B:B))</f>
        <v>Autoabasto</v>
      </c>
      <c r="L3716" s="37">
        <f t="shared" si="2"/>
        <v>44</v>
      </c>
      <c r="M3716" s="37">
        <f t="shared" si="3"/>
        <v>1</v>
      </c>
      <c r="N3716" s="37">
        <f t="shared" si="4"/>
        <v>11</v>
      </c>
      <c r="O3716" s="37" t="str">
        <f t="array" ref="O3716">IFERROR(XLOOKUP(K3716,'Tipo de carga'!B:B,'Tipo de carga'!C:C))</f>
        <v>Diesel</v>
      </c>
    </row>
    <row r="3717">
      <c r="A3717" s="36">
        <v>1847.0</v>
      </c>
      <c r="B3717" s="37" t="str">
        <f t="array" ref="B3717">IFERROR(XLOOKUP(A3717,'Asignacion Nov'!A:A,'Asignacion Nov'!C:C))</f>
        <v>Circuitos</v>
      </c>
      <c r="C3717" s="37" t="str">
        <f t="array" ref="C3717">IFERROR(XLOOKUP(A3717,'Asignacion Nov'!A:A,'Asignacion Nov'!B:B))</f>
        <v>EC-03</v>
      </c>
      <c r="D3717" s="38">
        <v>45597.1121412037</v>
      </c>
      <c r="E3717" s="36" t="s">
        <v>243</v>
      </c>
      <c r="F3717" s="37" t="str">
        <f t="array" ref="F3717">IFERROR(XLOOKUP(E3717,Operadores!A:A,Operadores!B:B))</f>
        <v>HERJO17X</v>
      </c>
      <c r="G3717" s="36" t="s">
        <v>75</v>
      </c>
      <c r="H3717" s="39">
        <v>20.1486</v>
      </c>
      <c r="I3717" s="40">
        <v>483.0</v>
      </c>
      <c r="J3717" s="41">
        <f t="shared" si="5"/>
        <v>9731.7738</v>
      </c>
      <c r="K3717" s="37" t="str">
        <f t="array" ref="K3717">IFERROR(XLOOKUP(G3717,'Tipo de carga'!A:A,'Tipo de carga'!B:B))</f>
        <v>Autoabasto</v>
      </c>
      <c r="L3717" s="37">
        <f t="shared" si="2"/>
        <v>44</v>
      </c>
      <c r="M3717" s="37">
        <f t="shared" si="3"/>
        <v>1</v>
      </c>
      <c r="N3717" s="37">
        <f t="shared" si="4"/>
        <v>11</v>
      </c>
      <c r="O3717" s="37" t="str">
        <f t="array" ref="O3717">IFERROR(XLOOKUP(K3717,'Tipo de carga'!B:B,'Tipo de carga'!C:C))</f>
        <v>Diesel</v>
      </c>
    </row>
    <row r="3718">
      <c r="A3718" s="36">
        <v>1965.0</v>
      </c>
      <c r="B3718" s="37" t="str">
        <f t="array" ref="B3718">IFERROR(XLOOKUP(A3718,'Asignacion Nov'!A:A,'Asignacion Nov'!C:C))</f>
        <v>Circuitos</v>
      </c>
      <c r="C3718" s="37" t="str">
        <f t="array" ref="C3718">IFERROR(XLOOKUP(A3718,'Asignacion Nov'!A:A,'Asignacion Nov'!B:B))</f>
        <v>EC-03</v>
      </c>
      <c r="D3718" s="38">
        <v>45597.929131944446</v>
      </c>
      <c r="E3718" s="36" t="s">
        <v>181</v>
      </c>
      <c r="F3718" s="37" t="str">
        <f t="array" ref="F3718">IFERROR(XLOOKUP(E3718,Operadores!A:A,Operadores!B:B))</f>
        <v>BREISR</v>
      </c>
      <c r="G3718" s="36" t="s">
        <v>274</v>
      </c>
      <c r="H3718" s="39">
        <v>19.50205</v>
      </c>
      <c r="I3718" s="40">
        <v>365.0</v>
      </c>
      <c r="J3718" s="41">
        <f t="shared" si="5"/>
        <v>7118.24825</v>
      </c>
      <c r="K3718" s="37" t="str">
        <f t="array" ref="K3718">IFERROR(XLOOKUP(G3718,'Tipo de carga'!A:A,'Tipo de carga'!B:B))</f>
        <v>Autoabasto</v>
      </c>
      <c r="L3718" s="37">
        <f t="shared" si="2"/>
        <v>44</v>
      </c>
      <c r="M3718" s="37">
        <f t="shared" si="3"/>
        <v>1</v>
      </c>
      <c r="N3718" s="37">
        <f t="shared" si="4"/>
        <v>11</v>
      </c>
      <c r="O3718" s="37" t="str">
        <f t="array" ref="O3718">IFERROR(XLOOKUP(K3718,'Tipo de carga'!B:B,'Tipo de carga'!C:C))</f>
        <v>Diesel</v>
      </c>
    </row>
    <row r="3719">
      <c r="A3719" s="36">
        <v>2053.0</v>
      </c>
      <c r="B3719" s="37" t="str">
        <f t="array" ref="B3719">IFERROR(XLOOKUP(A3719,'Asignacion Nov'!A:A,'Asignacion Nov'!C:C))</f>
        <v>PISA Gdl</v>
      </c>
      <c r="C3719" s="37" t="str">
        <f t="array" ref="C3719">IFERROR(XLOOKUP(A3719,'Asignacion Nov'!A:A,'Asignacion Nov'!B:B))</f>
        <v>EC-06</v>
      </c>
      <c r="D3719" s="38">
        <v>45597.84976851852</v>
      </c>
      <c r="E3719" s="36" t="s">
        <v>356</v>
      </c>
      <c r="F3719" s="37" t="str">
        <f t="array" ref="F3719">IFERROR(XLOOKUP(E3719,Operadores!A:A,Operadores!B:B))</f>
        <v>PADLUI</v>
      </c>
      <c r="G3719" s="36" t="s">
        <v>274</v>
      </c>
      <c r="H3719" s="39">
        <v>19.50205</v>
      </c>
      <c r="I3719" s="40">
        <v>622.0</v>
      </c>
      <c r="J3719" s="41">
        <f t="shared" si="5"/>
        <v>12130.2751</v>
      </c>
      <c r="K3719" s="37" t="str">
        <f t="array" ref="K3719">IFERROR(XLOOKUP(G3719,'Tipo de carga'!A:A,'Tipo de carga'!B:B))</f>
        <v>Autoabasto</v>
      </c>
      <c r="L3719" s="37">
        <f t="shared" si="2"/>
        <v>44</v>
      </c>
      <c r="M3719" s="37">
        <f t="shared" si="3"/>
        <v>1</v>
      </c>
      <c r="N3719" s="37">
        <f t="shared" si="4"/>
        <v>11</v>
      </c>
      <c r="O3719" s="37" t="str">
        <f t="array" ref="O3719">IFERROR(XLOOKUP(K3719,'Tipo de carga'!B:B,'Tipo de carga'!C:C))</f>
        <v>Diesel</v>
      </c>
    </row>
    <row r="3720">
      <c r="A3720" s="36">
        <v>2019.0</v>
      </c>
      <c r="B3720" s="37" t="str">
        <f t="array" ref="B3720">IFERROR(XLOOKUP(A3720,'Asignacion Nov'!A:A,'Asignacion Nov'!C:C))</f>
        <v>MeLi Asignado TD</v>
      </c>
      <c r="C3720" s="37" t="str">
        <f t="array" ref="C3720">IFERROR(XLOOKUP(A3720,'Asignacion Nov'!A:A,'Asignacion Nov'!B:B))</f>
        <v>EC-05</v>
      </c>
      <c r="D3720" s="38">
        <v>45597.546875</v>
      </c>
      <c r="E3720" s="36" t="s">
        <v>207</v>
      </c>
      <c r="F3720" s="37" t="str">
        <f t="array" ref="F3720">IFERROR(XLOOKUP(E3720,Operadores!A:A,Operadores!B:B))</f>
        <v>HERJOS08</v>
      </c>
      <c r="G3720" s="36" t="s">
        <v>274</v>
      </c>
      <c r="H3720" s="39">
        <v>19.50205</v>
      </c>
      <c r="I3720" s="40">
        <v>435.0</v>
      </c>
      <c r="J3720" s="41">
        <f t="shared" si="5"/>
        <v>8483.39175</v>
      </c>
      <c r="K3720" s="37" t="str">
        <f t="array" ref="K3720">IFERROR(XLOOKUP(G3720,'Tipo de carga'!A:A,'Tipo de carga'!B:B))</f>
        <v>Autoabasto</v>
      </c>
      <c r="L3720" s="37">
        <f t="shared" si="2"/>
        <v>44</v>
      </c>
      <c r="M3720" s="37">
        <f t="shared" si="3"/>
        <v>1</v>
      </c>
      <c r="N3720" s="37">
        <f t="shared" si="4"/>
        <v>11</v>
      </c>
      <c r="O3720" s="37" t="str">
        <f t="array" ref="O3720">IFERROR(XLOOKUP(K3720,'Tipo de carga'!B:B,'Tipo de carga'!C:C))</f>
        <v>Diesel</v>
      </c>
    </row>
    <row r="3721">
      <c r="A3721" s="36">
        <v>1883.0</v>
      </c>
      <c r="B3721" s="37" t="str">
        <f t="array" ref="B3721">IFERROR(XLOOKUP(A3721,'Asignacion Nov'!A:A,'Asignacion Nov'!C:C))</f>
        <v>Circuitos</v>
      </c>
      <c r="C3721" s="37" t="str">
        <f t="array" ref="C3721">IFERROR(XLOOKUP(A3721,'Asignacion Nov'!A:A,'Asignacion Nov'!B:B))</f>
        <v>EC-03</v>
      </c>
      <c r="D3721" s="38">
        <v>45597.52177083334</v>
      </c>
      <c r="E3721" s="36" t="s">
        <v>202</v>
      </c>
      <c r="F3721" s="37" t="str">
        <f t="array" ref="F3721">IFERROR(XLOOKUP(E3721,Operadores!A:A,Operadores!B:B))</f>
        <v>JIMMI01</v>
      </c>
      <c r="G3721" s="36" t="s">
        <v>274</v>
      </c>
      <c r="H3721" s="39">
        <v>19.50205</v>
      </c>
      <c r="I3721" s="40">
        <v>720.0</v>
      </c>
      <c r="J3721" s="41">
        <f t="shared" si="5"/>
        <v>14041.476</v>
      </c>
      <c r="K3721" s="37" t="str">
        <f t="array" ref="K3721">IFERROR(XLOOKUP(G3721,'Tipo de carga'!A:A,'Tipo de carga'!B:B))</f>
        <v>Autoabasto</v>
      </c>
      <c r="L3721" s="37">
        <f t="shared" si="2"/>
        <v>44</v>
      </c>
      <c r="M3721" s="37">
        <f t="shared" si="3"/>
        <v>1</v>
      </c>
      <c r="N3721" s="37">
        <f t="shared" si="4"/>
        <v>11</v>
      </c>
      <c r="O3721" s="37" t="str">
        <f t="array" ref="O3721">IFERROR(XLOOKUP(K3721,'Tipo de carga'!B:B,'Tipo de carga'!C:C))</f>
        <v>Diesel</v>
      </c>
    </row>
    <row r="3722">
      <c r="A3722" s="36">
        <v>1734.0</v>
      </c>
      <c r="B3722" s="37" t="str">
        <f t="array" ref="B3722">IFERROR(XLOOKUP(A3722,'Asignacion Nov'!A:A,'Asignacion Nov'!C:C))</f>
        <v>Crisa</v>
      </c>
      <c r="C3722" s="37" t="str">
        <f t="array" ref="C3722">IFERROR(XLOOKUP(A3722,'Asignacion Nov'!A:A,'Asignacion Nov'!B:B))</f>
        <v>EC-07</v>
      </c>
      <c r="D3722" s="38">
        <v>45597.46127314815</v>
      </c>
      <c r="E3722" s="36" t="s">
        <v>395</v>
      </c>
      <c r="F3722" s="37" t="str">
        <f t="array" ref="F3722">IFERROR(XLOOKUP(E3722,Operadores!A:A,Operadores!B:B))</f>
        <v>BALGER</v>
      </c>
      <c r="G3722" s="36" t="s">
        <v>274</v>
      </c>
      <c r="H3722" s="39">
        <v>19.50205</v>
      </c>
      <c r="I3722" s="40">
        <v>480.0</v>
      </c>
      <c r="J3722" s="41">
        <f t="shared" si="5"/>
        <v>9360.984</v>
      </c>
      <c r="K3722" s="37" t="str">
        <f t="array" ref="K3722">IFERROR(XLOOKUP(G3722,'Tipo de carga'!A:A,'Tipo de carga'!B:B))</f>
        <v>Autoabasto</v>
      </c>
      <c r="L3722" s="37">
        <f t="shared" si="2"/>
        <v>44</v>
      </c>
      <c r="M3722" s="37">
        <f t="shared" si="3"/>
        <v>1</v>
      </c>
      <c r="N3722" s="37">
        <f t="shared" si="4"/>
        <v>11</v>
      </c>
      <c r="O3722" s="37" t="str">
        <f t="array" ref="O3722">IFERROR(XLOOKUP(K3722,'Tipo de carga'!B:B,'Tipo de carga'!C:C))</f>
        <v>Diesel</v>
      </c>
    </row>
    <row r="3723">
      <c r="A3723" s="36">
        <v>2020.0</v>
      </c>
      <c r="B3723" s="37" t="str">
        <f t="array" ref="B3723">IFERROR(XLOOKUP(A3723,'Asignacion Nov'!A:A,'Asignacion Nov'!C:C))</f>
        <v>MeLi Dedicado Merida</v>
      </c>
      <c r="C3723" s="37" t="str">
        <f t="array" ref="C3723">IFERROR(XLOOKUP(A3723,'Asignacion Nov'!A:A,'Asignacion Nov'!B:B))</f>
        <v>EC-05</v>
      </c>
      <c r="D3723" s="38">
        <v>45597.974375</v>
      </c>
      <c r="E3723" s="36" t="s">
        <v>164</v>
      </c>
      <c r="F3723" s="37" t="str">
        <f t="array" ref="F3723">IFERROR(XLOOKUP(E3723,Operadores!A:A,Operadores!B:B))</f>
        <v>MUÑOSC</v>
      </c>
      <c r="G3723" s="36" t="s">
        <v>42</v>
      </c>
      <c r="H3723" s="39">
        <v>19.80377</v>
      </c>
      <c r="I3723" s="40">
        <v>215.0</v>
      </c>
      <c r="J3723" s="41">
        <f t="shared" si="5"/>
        <v>4257.81055</v>
      </c>
      <c r="K3723" s="37" t="str">
        <f t="array" ref="K3723">IFERROR(XLOOKUP(G3723,'Tipo de carga'!A:A,'Tipo de carga'!B:B))</f>
        <v>Autoabasto</v>
      </c>
      <c r="L3723" s="37">
        <f t="shared" si="2"/>
        <v>44</v>
      </c>
      <c r="M3723" s="37">
        <f t="shared" si="3"/>
        <v>1</v>
      </c>
      <c r="N3723" s="37">
        <f t="shared" si="4"/>
        <v>11</v>
      </c>
      <c r="O3723" s="37" t="str">
        <f t="array" ref="O3723">IFERROR(XLOOKUP(K3723,'Tipo de carga'!B:B,'Tipo de carga'!C:C))</f>
        <v>Diesel</v>
      </c>
    </row>
    <row r="3724">
      <c r="A3724" s="36">
        <v>1996.0</v>
      </c>
      <c r="B3724" s="37" t="str">
        <f t="array" ref="B3724">IFERROR(XLOOKUP(A3724,'Asignacion Nov'!A:A,'Asignacion Nov'!C:C))</f>
        <v>MeLi Dedicado Merida</v>
      </c>
      <c r="C3724" s="37" t="str">
        <f t="array" ref="C3724">IFERROR(XLOOKUP(A3724,'Asignacion Nov'!A:A,'Asignacion Nov'!B:B))</f>
        <v>EC-05</v>
      </c>
      <c r="D3724" s="38">
        <v>45597.898043981484</v>
      </c>
      <c r="E3724" s="36" t="s">
        <v>530</v>
      </c>
      <c r="F3724" s="37" t="str">
        <f t="array" ref="F3724">IFERROR(XLOOKUP(E3724,Operadores!A:A,Operadores!B:B))</f>
        <v>CADCAR</v>
      </c>
      <c r="G3724" s="36" t="s">
        <v>42</v>
      </c>
      <c r="H3724" s="39">
        <v>19.80377</v>
      </c>
      <c r="I3724" s="40">
        <v>233.0</v>
      </c>
      <c r="J3724" s="41">
        <f t="shared" si="5"/>
        <v>4614.27841</v>
      </c>
      <c r="K3724" s="37" t="str">
        <f t="array" ref="K3724">IFERROR(XLOOKUP(G3724,'Tipo de carga'!A:A,'Tipo de carga'!B:B))</f>
        <v>Autoabasto</v>
      </c>
      <c r="L3724" s="37">
        <f t="shared" si="2"/>
        <v>44</v>
      </c>
      <c r="M3724" s="37">
        <f t="shared" si="3"/>
        <v>1</v>
      </c>
      <c r="N3724" s="37">
        <f t="shared" si="4"/>
        <v>11</v>
      </c>
      <c r="O3724" s="37" t="str">
        <f t="array" ref="O3724">IFERROR(XLOOKUP(K3724,'Tipo de carga'!B:B,'Tipo de carga'!C:C))</f>
        <v>Diesel</v>
      </c>
    </row>
    <row r="3725">
      <c r="A3725" s="36">
        <v>1836.0</v>
      </c>
      <c r="B3725" s="37" t="str">
        <f t="array" ref="B3725">IFERROR(XLOOKUP(A3725,'Asignacion Nov'!A:A,'Asignacion Nov'!C:C))</f>
        <v>Full Liver</v>
      </c>
      <c r="C3725" s="37" t="str">
        <f t="array" ref="C3725">IFERROR(XLOOKUP(A3725,'Asignacion Nov'!A:A,'Asignacion Nov'!B:B))</f>
        <v>EC-01</v>
      </c>
      <c r="D3725" s="38">
        <v>45597.87935185185</v>
      </c>
      <c r="E3725" s="36" t="s">
        <v>297</v>
      </c>
      <c r="F3725" s="37" t="str">
        <f t="array" ref="F3725">IFERROR(XLOOKUP(E3725,Operadores!A:A,Operadores!B:B))</f>
        <v>HUEAR</v>
      </c>
      <c r="G3725" s="36" t="s">
        <v>42</v>
      </c>
      <c r="H3725" s="39">
        <v>19.80377</v>
      </c>
      <c r="I3725" s="40">
        <v>785.0</v>
      </c>
      <c r="J3725" s="41">
        <f t="shared" si="5"/>
        <v>15545.95945</v>
      </c>
      <c r="K3725" s="37" t="str">
        <f t="array" ref="K3725">IFERROR(XLOOKUP(G3725,'Tipo de carga'!A:A,'Tipo de carga'!B:B))</f>
        <v>Autoabasto</v>
      </c>
      <c r="L3725" s="37">
        <f t="shared" si="2"/>
        <v>44</v>
      </c>
      <c r="M3725" s="37">
        <f t="shared" si="3"/>
        <v>1</v>
      </c>
      <c r="N3725" s="37">
        <f t="shared" si="4"/>
        <v>11</v>
      </c>
      <c r="O3725" s="37" t="str">
        <f t="array" ref="O3725">IFERROR(XLOOKUP(K3725,'Tipo de carga'!B:B,'Tipo de carga'!C:C))</f>
        <v>Diesel</v>
      </c>
    </row>
    <row r="3726">
      <c r="A3726" s="36">
        <v>2028.0</v>
      </c>
      <c r="B3726" s="37" t="str">
        <f t="array" ref="B3726">IFERROR(XLOOKUP(A3726,'Asignacion Nov'!A:A,'Asignacion Nov'!C:C))</f>
        <v>MeLi Dedicado Merida</v>
      </c>
      <c r="C3726" s="37" t="str">
        <f t="array" ref="C3726">IFERROR(XLOOKUP(A3726,'Asignacion Nov'!A:A,'Asignacion Nov'!B:B))</f>
        <v>EC-05</v>
      </c>
      <c r="D3726" s="38">
        <v>45597.87596064815</v>
      </c>
      <c r="E3726" s="36" t="s">
        <v>398</v>
      </c>
      <c r="F3726" s="37" t="str">
        <f t="array" ref="F3726">IFERROR(XLOOKUP(E3726,Operadores!A:A,Operadores!B:B))</f>
        <v>SANEUS</v>
      </c>
      <c r="G3726" s="36" t="s">
        <v>42</v>
      </c>
      <c r="H3726" s="39">
        <v>19.80377</v>
      </c>
      <c r="I3726" s="40">
        <v>399.0</v>
      </c>
      <c r="J3726" s="41">
        <f t="shared" si="5"/>
        <v>7901.70423</v>
      </c>
      <c r="K3726" s="37" t="str">
        <f t="array" ref="K3726">IFERROR(XLOOKUP(G3726,'Tipo de carga'!A:A,'Tipo de carga'!B:B))</f>
        <v>Autoabasto</v>
      </c>
      <c r="L3726" s="37">
        <f t="shared" si="2"/>
        <v>44</v>
      </c>
      <c r="M3726" s="37">
        <f t="shared" si="3"/>
        <v>1</v>
      </c>
      <c r="N3726" s="37">
        <f t="shared" si="4"/>
        <v>11</v>
      </c>
      <c r="O3726" s="37" t="str">
        <f t="array" ref="O3726">IFERROR(XLOOKUP(K3726,'Tipo de carga'!B:B,'Tipo de carga'!C:C))</f>
        <v>Diesel</v>
      </c>
    </row>
    <row r="3727">
      <c r="A3727" s="36">
        <v>1730.0</v>
      </c>
      <c r="B3727" s="37" t="str">
        <f t="array" ref="B3727">IFERROR(XLOOKUP(A3727,'Asignacion Nov'!A:A,'Asignacion Nov'!C:C))</f>
        <v>Wm Sencillo</v>
      </c>
      <c r="C3727" s="37" t="str">
        <f t="array" ref="C3727">IFERROR(XLOOKUP(A3727,'Asignacion Nov'!A:A,'Asignacion Nov'!B:B))</f>
        <v>EC-08</v>
      </c>
      <c r="D3727" s="38">
        <v>45597.78833333333</v>
      </c>
      <c r="E3727" s="36" t="s">
        <v>286</v>
      </c>
      <c r="F3727" s="37" t="str">
        <f t="array" ref="F3727">IFERROR(XLOOKUP(E3727,Operadores!A:A,Operadores!B:B))</f>
        <v>LOPERI</v>
      </c>
      <c r="G3727" s="36" t="s">
        <v>42</v>
      </c>
      <c r="H3727" s="39">
        <v>19.80377</v>
      </c>
      <c r="I3727" s="40">
        <v>489.0</v>
      </c>
      <c r="J3727" s="41">
        <f t="shared" si="5"/>
        <v>9684.04353</v>
      </c>
      <c r="K3727" s="37" t="str">
        <f t="array" ref="K3727">IFERROR(XLOOKUP(G3727,'Tipo de carga'!A:A,'Tipo de carga'!B:B))</f>
        <v>Autoabasto</v>
      </c>
      <c r="L3727" s="37">
        <f t="shared" si="2"/>
        <v>44</v>
      </c>
      <c r="M3727" s="37">
        <f t="shared" si="3"/>
        <v>1</v>
      </c>
      <c r="N3727" s="37">
        <f t="shared" si="4"/>
        <v>11</v>
      </c>
      <c r="O3727" s="37" t="str">
        <f t="array" ref="O3727">IFERROR(XLOOKUP(K3727,'Tipo de carga'!B:B,'Tipo de carga'!C:C))</f>
        <v>Diesel</v>
      </c>
    </row>
    <row r="3728">
      <c r="A3728" s="36">
        <v>1736.0</v>
      </c>
      <c r="B3728" s="37" t="str">
        <f t="array" ref="B3728">IFERROR(XLOOKUP(A3728,'Asignacion Nov'!A:A,'Asignacion Nov'!C:C))</f>
        <v>Wm Full</v>
      </c>
      <c r="C3728" s="37" t="str">
        <f t="array" ref="C3728">IFERROR(XLOOKUP(A3728,'Asignacion Nov'!A:A,'Asignacion Nov'!B:B))</f>
        <v>EC-08</v>
      </c>
      <c r="D3728" s="38">
        <v>45597.686215277776</v>
      </c>
      <c r="E3728" s="36" t="s">
        <v>476</v>
      </c>
      <c r="F3728" s="37" t="str">
        <f t="array" ref="F3728">IFERROR(XLOOKUP(E3728,Operadores!A:A,Operadores!B:B))</f>
        <v>VILJE</v>
      </c>
      <c r="G3728" s="36" t="s">
        <v>42</v>
      </c>
      <c r="H3728" s="39">
        <v>19.80377</v>
      </c>
      <c r="I3728" s="40">
        <v>417.0</v>
      </c>
      <c r="J3728" s="41">
        <f t="shared" si="5"/>
        <v>8258.17209</v>
      </c>
      <c r="K3728" s="37" t="str">
        <f t="array" ref="K3728">IFERROR(XLOOKUP(G3728,'Tipo de carga'!A:A,'Tipo de carga'!B:B))</f>
        <v>Autoabasto</v>
      </c>
      <c r="L3728" s="37">
        <f t="shared" si="2"/>
        <v>44</v>
      </c>
      <c r="M3728" s="37">
        <f t="shared" si="3"/>
        <v>1</v>
      </c>
      <c r="N3728" s="37">
        <f t="shared" si="4"/>
        <v>11</v>
      </c>
      <c r="O3728" s="37" t="str">
        <f t="array" ref="O3728">IFERROR(XLOOKUP(K3728,'Tipo de carga'!B:B,'Tipo de carga'!C:C))</f>
        <v>Diesel</v>
      </c>
    </row>
    <row r="3729">
      <c r="A3729" s="36">
        <v>1738.0</v>
      </c>
      <c r="B3729" s="37" t="str">
        <f t="array" ref="B3729">IFERROR(XLOOKUP(A3729,'Asignacion Nov'!A:A,'Asignacion Nov'!C:C))</f>
        <v>Wm Full</v>
      </c>
      <c r="C3729" s="37" t="str">
        <f t="array" ref="C3729">IFERROR(XLOOKUP(A3729,'Asignacion Nov'!A:A,'Asignacion Nov'!B:B))</f>
        <v>EC-08</v>
      </c>
      <c r="D3729" s="38">
        <v>45597.65662037037</v>
      </c>
      <c r="E3729" s="36" t="s">
        <v>295</v>
      </c>
      <c r="F3729" s="37" t="str">
        <f t="array" ref="F3729">IFERROR(XLOOKUP(E3729,Operadores!A:A,Operadores!B:B))</f>
        <v>PEROMA</v>
      </c>
      <c r="G3729" s="36" t="s">
        <v>42</v>
      </c>
      <c r="H3729" s="39">
        <v>19.80377</v>
      </c>
      <c r="I3729" s="40">
        <v>430.0</v>
      </c>
      <c r="J3729" s="41">
        <f t="shared" si="5"/>
        <v>8515.6211</v>
      </c>
      <c r="K3729" s="37" t="str">
        <f t="array" ref="K3729">IFERROR(XLOOKUP(G3729,'Tipo de carga'!A:A,'Tipo de carga'!B:B))</f>
        <v>Autoabasto</v>
      </c>
      <c r="L3729" s="37">
        <f t="shared" si="2"/>
        <v>44</v>
      </c>
      <c r="M3729" s="37">
        <f t="shared" si="3"/>
        <v>1</v>
      </c>
      <c r="N3729" s="37">
        <f t="shared" si="4"/>
        <v>11</v>
      </c>
      <c r="O3729" s="37" t="str">
        <f t="array" ref="O3729">IFERROR(XLOOKUP(K3729,'Tipo de carga'!B:B,'Tipo de carga'!C:C))</f>
        <v>Diesel</v>
      </c>
    </row>
    <row r="3730">
      <c r="A3730" s="36">
        <v>1746.0</v>
      </c>
      <c r="B3730" s="37" t="str">
        <f t="array" ref="B3730">IFERROR(XLOOKUP(A3730,'Asignacion Nov'!A:A,'Asignacion Nov'!C:C))</f>
        <v>Wm Full</v>
      </c>
      <c r="C3730" s="37" t="str">
        <f t="array" ref="C3730">IFERROR(XLOOKUP(A3730,'Asignacion Nov'!A:A,'Asignacion Nov'!B:B))</f>
        <v>EC-08</v>
      </c>
      <c r="D3730" s="38">
        <v>45597.65490740741</v>
      </c>
      <c r="E3730" s="36" t="s">
        <v>293</v>
      </c>
      <c r="F3730" s="37" t="str">
        <f t="array" ref="F3730">IFERROR(XLOOKUP(E3730,Operadores!A:A,Operadores!B:B))</f>
        <v>LOPFER</v>
      </c>
      <c r="G3730" s="36" t="s">
        <v>42</v>
      </c>
      <c r="H3730" s="39">
        <v>19.80377</v>
      </c>
      <c r="I3730" s="40">
        <v>385.0</v>
      </c>
      <c r="J3730" s="41">
        <f t="shared" si="5"/>
        <v>7624.45145</v>
      </c>
      <c r="K3730" s="37" t="str">
        <f t="array" ref="K3730">IFERROR(XLOOKUP(G3730,'Tipo de carga'!A:A,'Tipo de carga'!B:B))</f>
        <v>Autoabasto</v>
      </c>
      <c r="L3730" s="37">
        <f t="shared" si="2"/>
        <v>44</v>
      </c>
      <c r="M3730" s="37">
        <f t="shared" si="3"/>
        <v>1</v>
      </c>
      <c r="N3730" s="37">
        <f t="shared" si="4"/>
        <v>11</v>
      </c>
      <c r="O3730" s="37" t="str">
        <f t="array" ref="O3730">IFERROR(XLOOKUP(K3730,'Tipo de carga'!B:B,'Tipo de carga'!C:C))</f>
        <v>Diesel</v>
      </c>
    </row>
    <row r="3731">
      <c r="A3731" s="36">
        <v>2026.0</v>
      </c>
      <c r="B3731" s="37" t="str">
        <f t="array" ref="B3731">IFERROR(XLOOKUP(A3731,'Asignacion Nov'!A:A,'Asignacion Nov'!C:C))</f>
        <v>MeLi Dedicado Merida</v>
      </c>
      <c r="C3731" s="37" t="str">
        <f t="array" ref="C3731">IFERROR(XLOOKUP(A3731,'Asignacion Nov'!A:A,'Asignacion Nov'!B:B))</f>
        <v>EC-05</v>
      </c>
      <c r="D3731" s="38">
        <v>45597.55474537037</v>
      </c>
      <c r="E3731" s="36" t="s">
        <v>227</v>
      </c>
      <c r="F3731" s="37" t="str">
        <f t="array" ref="F3731">IFERROR(XLOOKUP(E3731,Operadores!A:A,Operadores!B:B))</f>
        <v>PERAN01</v>
      </c>
      <c r="G3731" s="36" t="s">
        <v>42</v>
      </c>
      <c r="H3731" s="39">
        <v>19.80377</v>
      </c>
      <c r="I3731" s="40">
        <v>206.0</v>
      </c>
      <c r="J3731" s="41">
        <f t="shared" si="5"/>
        <v>4079.57662</v>
      </c>
      <c r="K3731" s="37" t="str">
        <f t="array" ref="K3731">IFERROR(XLOOKUP(G3731,'Tipo de carga'!A:A,'Tipo de carga'!B:B))</f>
        <v>Autoabasto</v>
      </c>
      <c r="L3731" s="37">
        <f t="shared" si="2"/>
        <v>44</v>
      </c>
      <c r="M3731" s="37">
        <f t="shared" si="3"/>
        <v>1</v>
      </c>
      <c r="N3731" s="37">
        <f t="shared" si="4"/>
        <v>11</v>
      </c>
      <c r="O3731" s="37" t="str">
        <f t="array" ref="O3731">IFERROR(XLOOKUP(K3731,'Tipo de carga'!B:B,'Tipo de carga'!C:C))</f>
        <v>Diesel</v>
      </c>
    </row>
    <row r="3732">
      <c r="A3732" s="36">
        <v>2021.0</v>
      </c>
      <c r="B3732" s="37" t="str">
        <f t="array" ref="B3732">IFERROR(XLOOKUP(A3732,'Asignacion Nov'!A:A,'Asignacion Nov'!C:C))</f>
        <v>MeLi Dedicado Merida</v>
      </c>
      <c r="C3732" s="37" t="str">
        <f t="array" ref="C3732">IFERROR(XLOOKUP(A3732,'Asignacion Nov'!A:A,'Asignacion Nov'!B:B))</f>
        <v>EC-05</v>
      </c>
      <c r="D3732" s="38">
        <v>45597.54877314815</v>
      </c>
      <c r="E3732" s="36" t="s">
        <v>474</v>
      </c>
      <c r="F3732" s="37" t="str">
        <f t="array" ref="F3732">IFERROR(XLOOKUP(E3732,Operadores!A:A,Operadores!B:B))</f>
        <v>COLALE</v>
      </c>
      <c r="G3732" s="36" t="s">
        <v>42</v>
      </c>
      <c r="H3732" s="39">
        <v>19.80377</v>
      </c>
      <c r="I3732" s="40">
        <v>260.0</v>
      </c>
      <c r="J3732" s="41">
        <f t="shared" si="5"/>
        <v>5148.9802</v>
      </c>
      <c r="K3732" s="37" t="str">
        <f t="array" ref="K3732">IFERROR(XLOOKUP(G3732,'Tipo de carga'!A:A,'Tipo de carga'!B:B))</f>
        <v>Autoabasto</v>
      </c>
      <c r="L3732" s="37">
        <f t="shared" si="2"/>
        <v>44</v>
      </c>
      <c r="M3732" s="37">
        <f t="shared" si="3"/>
        <v>1</v>
      </c>
      <c r="N3732" s="37">
        <f t="shared" si="4"/>
        <v>11</v>
      </c>
      <c r="O3732" s="37" t="str">
        <f t="array" ref="O3732">IFERROR(XLOOKUP(K3732,'Tipo de carga'!B:B,'Tipo de carga'!C:C))</f>
        <v>Diesel</v>
      </c>
    </row>
    <row r="3733">
      <c r="A3733" s="36">
        <v>1774.0</v>
      </c>
      <c r="B3733" s="37" t="str">
        <f t="array" ref="B3733">IFERROR(XLOOKUP(A3733,'Asignacion Nov'!A:A,'Asignacion Nov'!C:C))</f>
        <v>Circuitos</v>
      </c>
      <c r="C3733" s="37" t="str">
        <f t="array" ref="C3733">IFERROR(XLOOKUP(A3733,'Asignacion Nov'!A:A,'Asignacion Nov'!B:B))</f>
        <v>EC-03</v>
      </c>
      <c r="D3733" s="38">
        <v>45597.48615740741</v>
      </c>
      <c r="E3733" s="36" t="s">
        <v>267</v>
      </c>
      <c r="F3733" s="37" t="str">
        <f t="array" ref="F3733">IFERROR(XLOOKUP(E3733,Operadores!A:A,Operadores!B:B))</f>
        <v>LOPEDU</v>
      </c>
      <c r="G3733" s="36" t="s">
        <v>42</v>
      </c>
      <c r="H3733" s="39">
        <v>19.80377</v>
      </c>
      <c r="I3733" s="40">
        <v>589.0</v>
      </c>
      <c r="J3733" s="41">
        <f t="shared" si="5"/>
        <v>11664.42053</v>
      </c>
      <c r="K3733" s="37" t="str">
        <f t="array" ref="K3733">IFERROR(XLOOKUP(G3733,'Tipo de carga'!A:A,'Tipo de carga'!B:B))</f>
        <v>Autoabasto</v>
      </c>
      <c r="L3733" s="37">
        <f t="shared" si="2"/>
        <v>44</v>
      </c>
      <c r="M3733" s="37">
        <f t="shared" si="3"/>
        <v>1</v>
      </c>
      <c r="N3733" s="37">
        <f t="shared" si="4"/>
        <v>11</v>
      </c>
      <c r="O3733" s="37" t="str">
        <f t="array" ref="O3733">IFERROR(XLOOKUP(K3733,'Tipo de carga'!B:B,'Tipo de carga'!C:C))</f>
        <v>Diesel</v>
      </c>
    </row>
    <row r="3734">
      <c r="A3734" s="36">
        <v>1938.0</v>
      </c>
      <c r="B3734" s="37" t="str">
        <f t="array" ref="B3734">IFERROR(XLOOKUP(A3734,'Asignacion Nov'!A:A,'Asignacion Nov'!C:C))</f>
        <v>Sayer Sencillo</v>
      </c>
      <c r="C3734" s="37" t="str">
        <f t="array" ref="C3734">IFERROR(XLOOKUP(A3734,'Asignacion Nov'!A:A,'Asignacion Nov'!B:B))</f>
        <v>EC-04</v>
      </c>
      <c r="D3734" s="38">
        <v>45597.373032407406</v>
      </c>
      <c r="E3734" s="36" t="s">
        <v>38</v>
      </c>
      <c r="F3734" s="37" t="str">
        <f t="array" ref="F3734">IFERROR(XLOOKUP(E3734,Operadores!A:A,Operadores!B:B))</f>
        <v>SOSCA01</v>
      </c>
      <c r="G3734" s="36" t="s">
        <v>42</v>
      </c>
      <c r="H3734" s="39">
        <v>19.80377</v>
      </c>
      <c r="I3734" s="40">
        <v>480.0</v>
      </c>
      <c r="J3734" s="41">
        <f t="shared" si="5"/>
        <v>9505.8096</v>
      </c>
      <c r="K3734" s="37" t="str">
        <f t="array" ref="K3734">IFERROR(XLOOKUP(G3734,'Tipo de carga'!A:A,'Tipo de carga'!B:B))</f>
        <v>Autoabasto</v>
      </c>
      <c r="L3734" s="37">
        <f t="shared" si="2"/>
        <v>44</v>
      </c>
      <c r="M3734" s="37">
        <f t="shared" si="3"/>
        <v>1</v>
      </c>
      <c r="N3734" s="37">
        <f t="shared" si="4"/>
        <v>11</v>
      </c>
      <c r="O3734" s="37" t="str">
        <f t="array" ref="O3734">IFERROR(XLOOKUP(K3734,'Tipo de carga'!B:B,'Tipo de carga'!C:C))</f>
        <v>Diesel</v>
      </c>
    </row>
    <row r="3735">
      <c r="A3735" s="36">
        <v>1816.0</v>
      </c>
      <c r="B3735" s="37" t="str">
        <f t="array" ref="B3735">IFERROR(XLOOKUP(A3735,'Asignacion Nov'!A:A,'Asignacion Nov'!C:C))</f>
        <v>Wm Full</v>
      </c>
      <c r="C3735" s="37" t="str">
        <f t="array" ref="C3735">IFERROR(XLOOKUP(A3735,'Asignacion Nov'!A:A,'Asignacion Nov'!B:B))</f>
        <v>EC-08</v>
      </c>
      <c r="D3735" s="38">
        <v>45597.33118055556</v>
      </c>
      <c r="E3735" s="36" t="s">
        <v>288</v>
      </c>
      <c r="F3735" s="37" t="str">
        <f t="array" ref="F3735">IFERROR(XLOOKUP(E3735,Operadores!A:A,Operadores!B:B))</f>
        <v>RODMIG</v>
      </c>
      <c r="G3735" s="36" t="s">
        <v>42</v>
      </c>
      <c r="H3735" s="39">
        <v>19.80377</v>
      </c>
      <c r="I3735" s="40">
        <v>730.0</v>
      </c>
      <c r="J3735" s="41">
        <f t="shared" si="5"/>
        <v>14456.7521</v>
      </c>
      <c r="K3735" s="37" t="str">
        <f t="array" ref="K3735">IFERROR(XLOOKUP(G3735,'Tipo de carga'!A:A,'Tipo de carga'!B:B))</f>
        <v>Autoabasto</v>
      </c>
      <c r="L3735" s="37">
        <f t="shared" si="2"/>
        <v>44</v>
      </c>
      <c r="M3735" s="37">
        <f t="shared" si="3"/>
        <v>1</v>
      </c>
      <c r="N3735" s="37">
        <f t="shared" si="4"/>
        <v>11</v>
      </c>
      <c r="O3735" s="37" t="str">
        <f t="array" ref="O3735">IFERROR(XLOOKUP(K3735,'Tipo de carga'!B:B,'Tipo de carga'!C:C))</f>
        <v>Diesel</v>
      </c>
    </row>
    <row r="3736">
      <c r="A3736" s="36">
        <v>1798.0</v>
      </c>
      <c r="B3736" s="37" t="str">
        <f t="array" ref="B3736">IFERROR(XLOOKUP(A3736,'Asignacion Nov'!A:A,'Asignacion Nov'!C:C))</f>
        <v>Wm Full</v>
      </c>
      <c r="C3736" s="37" t="str">
        <f t="array" ref="C3736">IFERROR(XLOOKUP(A3736,'Asignacion Nov'!A:A,'Asignacion Nov'!B:B))</f>
        <v>EC-08</v>
      </c>
      <c r="D3736" s="38">
        <v>45597.31340277778</v>
      </c>
      <c r="E3736" s="36" t="s">
        <v>299</v>
      </c>
      <c r="F3736" s="37" t="str">
        <f t="array" ref="F3736">IFERROR(XLOOKUP(E3736,Operadores!A:A,Operadores!B:B))</f>
        <v>MARWAL</v>
      </c>
      <c r="G3736" s="36" t="s">
        <v>42</v>
      </c>
      <c r="H3736" s="39">
        <v>19.80377</v>
      </c>
      <c r="I3736" s="40">
        <v>356.0</v>
      </c>
      <c r="J3736" s="41">
        <f t="shared" si="5"/>
        <v>7050.14212</v>
      </c>
      <c r="K3736" s="37" t="str">
        <f t="array" ref="K3736">IFERROR(XLOOKUP(G3736,'Tipo de carga'!A:A,'Tipo de carga'!B:B))</f>
        <v>Autoabasto</v>
      </c>
      <c r="L3736" s="37">
        <f t="shared" si="2"/>
        <v>44</v>
      </c>
      <c r="M3736" s="37">
        <f t="shared" si="3"/>
        <v>1</v>
      </c>
      <c r="N3736" s="37">
        <f t="shared" si="4"/>
        <v>11</v>
      </c>
      <c r="O3736" s="37" t="str">
        <f t="array" ref="O3736">IFERROR(XLOOKUP(K3736,'Tipo de carga'!B:B,'Tipo de carga'!C:C))</f>
        <v>Diesel</v>
      </c>
    </row>
    <row r="3737">
      <c r="A3737" s="36">
        <v>2006.0</v>
      </c>
      <c r="B3737" s="37" t="str">
        <f t="array" ref="B3737">IFERROR(XLOOKUP(A3737,'Asignacion Nov'!A:A,'Asignacion Nov'!C:C))</f>
        <v>MeLi Dedicado Merida</v>
      </c>
      <c r="C3737" s="37" t="str">
        <f t="array" ref="C3737">IFERROR(XLOOKUP(A3737,'Asignacion Nov'!A:A,'Asignacion Nov'!B:B))</f>
        <v>EC-05</v>
      </c>
      <c r="D3737" s="38">
        <v>45597.23099537037</v>
      </c>
      <c r="E3737" s="36" t="s">
        <v>158</v>
      </c>
      <c r="F3737" s="37" t="str">
        <f t="array" ref="F3737">IFERROR(XLOOKUP(E3737,Operadores!A:A,Operadores!B:B))</f>
        <v>SANOSC</v>
      </c>
      <c r="G3737" s="36" t="s">
        <v>42</v>
      </c>
      <c r="H3737" s="39">
        <v>19.80377</v>
      </c>
      <c r="I3737" s="40">
        <v>253.0</v>
      </c>
      <c r="J3737" s="41">
        <f t="shared" si="5"/>
        <v>5010.35381</v>
      </c>
      <c r="K3737" s="37" t="str">
        <f t="array" ref="K3737">IFERROR(XLOOKUP(G3737,'Tipo de carga'!A:A,'Tipo de carga'!B:B))</f>
        <v>Autoabasto</v>
      </c>
      <c r="L3737" s="37">
        <f t="shared" si="2"/>
        <v>44</v>
      </c>
      <c r="M3737" s="37">
        <f t="shared" si="3"/>
        <v>1</v>
      </c>
      <c r="N3737" s="37">
        <f t="shared" si="4"/>
        <v>11</v>
      </c>
      <c r="O3737" s="37" t="str">
        <f t="array" ref="O3737">IFERROR(XLOOKUP(K3737,'Tipo de carga'!B:B,'Tipo de carga'!C:C))</f>
        <v>Diesel</v>
      </c>
    </row>
    <row r="3738">
      <c r="A3738" s="36">
        <v>1991.0</v>
      </c>
      <c r="B3738" s="37" t="str">
        <f t="array" ref="B3738">IFERROR(XLOOKUP(A3738,'Asignacion Nov'!A:A,'Asignacion Nov'!C:C))</f>
        <v>MeLi Dedicado Merida</v>
      </c>
      <c r="C3738" s="37" t="str">
        <f t="array" ref="C3738">IFERROR(XLOOKUP(A3738,'Asignacion Nov'!A:A,'Asignacion Nov'!B:B))</f>
        <v>EC-05</v>
      </c>
      <c r="D3738" s="38">
        <v>45597.13313657408</v>
      </c>
      <c r="E3738" s="36" t="s">
        <v>204</v>
      </c>
      <c r="F3738" s="37" t="str">
        <f t="array" ref="F3738">IFERROR(XLOOKUP(E3738,Operadores!A:A,Operadores!B:B))</f>
        <v>AGUARM</v>
      </c>
      <c r="G3738" s="36" t="s">
        <v>42</v>
      </c>
      <c r="H3738" s="39">
        <v>19.80377</v>
      </c>
      <c r="I3738" s="40">
        <v>380.0</v>
      </c>
      <c r="J3738" s="41">
        <f t="shared" si="5"/>
        <v>7525.4326</v>
      </c>
      <c r="K3738" s="37" t="str">
        <f t="array" ref="K3738">IFERROR(XLOOKUP(G3738,'Tipo de carga'!A:A,'Tipo de carga'!B:B))</f>
        <v>Autoabasto</v>
      </c>
      <c r="L3738" s="37">
        <f t="shared" si="2"/>
        <v>44</v>
      </c>
      <c r="M3738" s="37">
        <f t="shared" si="3"/>
        <v>1</v>
      </c>
      <c r="N3738" s="37">
        <f t="shared" si="4"/>
        <v>11</v>
      </c>
      <c r="O3738" s="37" t="str">
        <f t="array" ref="O3738">IFERROR(XLOOKUP(K3738,'Tipo de carga'!B:B,'Tipo de carga'!C:C))</f>
        <v>Diesel</v>
      </c>
    </row>
    <row r="3739">
      <c r="A3739" s="36">
        <v>2000.0</v>
      </c>
      <c r="B3739" s="37" t="str">
        <f t="array" ref="B3739">IFERROR(XLOOKUP(A3739,'Asignacion Nov'!A:A,'Asignacion Nov'!C:C))</f>
        <v>MeLi Dedicado Merida</v>
      </c>
      <c r="C3739" s="37" t="str">
        <f t="array" ref="C3739">IFERROR(XLOOKUP(A3739,'Asignacion Nov'!A:A,'Asignacion Nov'!B:B))</f>
        <v>EC-05</v>
      </c>
      <c r="D3739" s="38">
        <v>45597.11319444444</v>
      </c>
      <c r="E3739" s="36" t="s">
        <v>402</v>
      </c>
      <c r="F3739" s="37" t="str">
        <f t="array" ref="F3739">IFERROR(XLOOKUP(E3739,Operadores!A:A,Operadores!B:B))</f>
        <v>GARJOS02</v>
      </c>
      <c r="G3739" s="36" t="s">
        <v>42</v>
      </c>
      <c r="H3739" s="39">
        <v>19.80377</v>
      </c>
      <c r="I3739" s="40">
        <v>235.0</v>
      </c>
      <c r="J3739" s="41">
        <f t="shared" si="5"/>
        <v>4653.88595</v>
      </c>
      <c r="K3739" s="37" t="str">
        <f t="array" ref="K3739">IFERROR(XLOOKUP(G3739,'Tipo de carga'!A:A,'Tipo de carga'!B:B))</f>
        <v>Autoabasto</v>
      </c>
      <c r="L3739" s="37">
        <f t="shared" si="2"/>
        <v>44</v>
      </c>
      <c r="M3739" s="37">
        <f t="shared" si="3"/>
        <v>1</v>
      </c>
      <c r="N3739" s="37">
        <f t="shared" si="4"/>
        <v>11</v>
      </c>
      <c r="O3739" s="37" t="str">
        <f t="array" ref="O3739">IFERROR(XLOOKUP(K3739,'Tipo de carga'!B:B,'Tipo de carga'!C:C))</f>
        <v>Diesel</v>
      </c>
    </row>
    <row r="3740">
      <c r="A3740" s="36">
        <v>2009.0</v>
      </c>
      <c r="B3740" s="37" t="str">
        <f t="array" ref="B3740">IFERROR(XLOOKUP(A3740,'Asignacion Nov'!A:A,'Asignacion Nov'!C:C))</f>
        <v>MeLi Dedicado Merida</v>
      </c>
      <c r="C3740" s="37" t="str">
        <f t="array" ref="C3740">IFERROR(XLOOKUP(A3740,'Asignacion Nov'!A:A,'Asignacion Nov'!B:B))</f>
        <v>EC-05</v>
      </c>
      <c r="D3740" s="38">
        <v>45597.10765046296</v>
      </c>
      <c r="E3740" s="36" t="s">
        <v>372</v>
      </c>
      <c r="F3740" s="37" t="str">
        <f t="array" ref="F3740">IFERROR(XLOOKUP(E3740,Operadores!A:A,Operadores!B:B))</f>
        <v>IBAABI</v>
      </c>
      <c r="G3740" s="36" t="s">
        <v>42</v>
      </c>
      <c r="H3740" s="39">
        <v>19.80377</v>
      </c>
      <c r="I3740" s="40">
        <v>205.0</v>
      </c>
      <c r="J3740" s="41">
        <f t="shared" si="5"/>
        <v>4059.77285</v>
      </c>
      <c r="K3740" s="37" t="str">
        <f t="array" ref="K3740">IFERROR(XLOOKUP(G3740,'Tipo de carga'!A:A,'Tipo de carga'!B:B))</f>
        <v>Autoabasto</v>
      </c>
      <c r="L3740" s="37">
        <f t="shared" si="2"/>
        <v>44</v>
      </c>
      <c r="M3740" s="37">
        <f t="shared" si="3"/>
        <v>1</v>
      </c>
      <c r="N3740" s="37">
        <f t="shared" si="4"/>
        <v>11</v>
      </c>
      <c r="O3740" s="37" t="str">
        <f t="array" ref="O3740">IFERROR(XLOOKUP(K3740,'Tipo de carga'!B:B,'Tipo de carga'!C:C))</f>
        <v>Diesel</v>
      </c>
    </row>
    <row r="3741">
      <c r="A3741" s="36">
        <v>2001.0</v>
      </c>
      <c r="B3741" s="37" t="str">
        <f t="array" ref="B3741">IFERROR(XLOOKUP(A3741,'Asignacion Nov'!A:A,'Asignacion Nov'!C:C))</f>
        <v>MeLi Dedicado Merida</v>
      </c>
      <c r="C3741" s="37" t="str">
        <f t="array" ref="C3741">IFERROR(XLOOKUP(A3741,'Asignacion Nov'!A:A,'Asignacion Nov'!B:B))</f>
        <v>EC-05</v>
      </c>
      <c r="D3741" s="38">
        <v>45597.093680555554</v>
      </c>
      <c r="E3741" s="36" t="s">
        <v>292</v>
      </c>
      <c r="F3741" s="37" t="str">
        <f t="array" ref="F3741">IFERROR(XLOOKUP(E3741,Operadores!A:A,Operadores!B:B))</f>
        <v>GARJUL</v>
      </c>
      <c r="G3741" s="36" t="s">
        <v>42</v>
      </c>
      <c r="H3741" s="39">
        <v>19.80377</v>
      </c>
      <c r="I3741" s="40">
        <v>412.0</v>
      </c>
      <c r="J3741" s="41">
        <f t="shared" si="5"/>
        <v>8159.15324</v>
      </c>
      <c r="K3741" s="37" t="str">
        <f t="array" ref="K3741">IFERROR(XLOOKUP(G3741,'Tipo de carga'!A:A,'Tipo de carga'!B:B))</f>
        <v>Autoabasto</v>
      </c>
      <c r="L3741" s="37">
        <f t="shared" si="2"/>
        <v>44</v>
      </c>
      <c r="M3741" s="37">
        <f t="shared" si="3"/>
        <v>1</v>
      </c>
      <c r="N3741" s="37">
        <f t="shared" si="4"/>
        <v>11</v>
      </c>
      <c r="O3741" s="37" t="str">
        <f t="array" ref="O3741">IFERROR(XLOOKUP(K3741,'Tipo de carga'!B:B,'Tipo de carga'!C:C))</f>
        <v>Diesel</v>
      </c>
    </row>
    <row r="3742">
      <c r="A3742" s="36">
        <v>1999.0</v>
      </c>
      <c r="B3742" s="37" t="str">
        <f t="array" ref="B3742">IFERROR(XLOOKUP(A3742,'Asignacion Nov'!A:A,'Asignacion Nov'!C:C))</f>
        <v>MeLi Dedicado Merida</v>
      </c>
      <c r="C3742" s="37" t="str">
        <f t="array" ref="C3742">IFERROR(XLOOKUP(A3742,'Asignacion Nov'!A:A,'Asignacion Nov'!B:B))</f>
        <v>EC-05</v>
      </c>
      <c r="D3742" s="38">
        <v>45597.08671296296</v>
      </c>
      <c r="E3742" s="36" t="s">
        <v>543</v>
      </c>
      <c r="F3742" s="37" t="str">
        <f t="array" ref="F3742">IFERROR(XLOOKUP(E3742,Operadores!A:A,Operadores!B:B))</f>
        <v>CAMJOS</v>
      </c>
      <c r="G3742" s="36" t="s">
        <v>42</v>
      </c>
      <c r="H3742" s="39">
        <v>19.80377</v>
      </c>
      <c r="I3742" s="40">
        <v>435.0</v>
      </c>
      <c r="J3742" s="41">
        <f t="shared" si="5"/>
        <v>8614.63995</v>
      </c>
      <c r="K3742" s="37" t="str">
        <f t="array" ref="K3742">IFERROR(XLOOKUP(G3742,'Tipo de carga'!A:A,'Tipo de carga'!B:B))</f>
        <v>Autoabasto</v>
      </c>
      <c r="L3742" s="37">
        <f t="shared" si="2"/>
        <v>44</v>
      </c>
      <c r="M3742" s="37">
        <f t="shared" si="3"/>
        <v>1</v>
      </c>
      <c r="N3742" s="37">
        <f t="shared" si="4"/>
        <v>11</v>
      </c>
      <c r="O3742" s="37" t="str">
        <f t="array" ref="O3742">IFERROR(XLOOKUP(K3742,'Tipo de carga'!B:B,'Tipo de carga'!C:C))</f>
        <v>Diesel</v>
      </c>
    </row>
    <row r="3743">
      <c r="A3743" s="36">
        <v>1983.0</v>
      </c>
      <c r="B3743" s="37" t="str">
        <f t="array" ref="B3743">IFERROR(XLOOKUP(A3743,'Asignacion Nov'!A:A,'Asignacion Nov'!C:C))</f>
        <v>MeLi asignado SD</v>
      </c>
      <c r="C3743" s="37" t="str">
        <f t="array" ref="C3743">IFERROR(XLOOKUP(A3743,'Asignacion Nov'!A:A,'Asignacion Nov'!B:B))</f>
        <v>EC-05</v>
      </c>
      <c r="D3743" s="38">
        <v>45597.174305555556</v>
      </c>
      <c r="E3743" s="36" t="s">
        <v>485</v>
      </c>
      <c r="F3743" s="37" t="str">
        <f t="array" ref="F3743">IFERROR(XLOOKUP(E3743,Operadores!A:A,Operadores!B:B))</f>
        <v>HERROD</v>
      </c>
      <c r="G3743" s="36" t="s">
        <v>425</v>
      </c>
      <c r="H3743" s="39">
        <v>25.27</v>
      </c>
      <c r="I3743" s="40">
        <v>237.0</v>
      </c>
      <c r="J3743" s="41">
        <f t="shared" si="5"/>
        <v>5988.99</v>
      </c>
      <c r="K3743" s="37" t="str">
        <f t="array" ref="K3743">IFERROR(XLOOKUP(G3743,'Tipo de carga'!A:A,'Tipo de carga'!B:B))</f>
        <v>Ticket</v>
      </c>
      <c r="L3743" s="37">
        <f t="shared" si="2"/>
        <v>44</v>
      </c>
      <c r="M3743" s="37">
        <f t="shared" si="3"/>
        <v>1</v>
      </c>
      <c r="N3743" s="37">
        <f t="shared" si="4"/>
        <v>11</v>
      </c>
      <c r="O3743" s="37" t="str">
        <f t="array" ref="O3743">IFERROR(XLOOKUP(K3743,'Tipo de carga'!B:B,'Tipo de carga'!C:C))</f>
        <v>Diesel</v>
      </c>
    </row>
    <row r="3744">
      <c r="A3744" s="36">
        <v>1835.0</v>
      </c>
      <c r="B3744" s="37" t="str">
        <f t="array" ref="B3744">IFERROR(XLOOKUP(A3744,'Asignacion Nov'!A:A,'Asignacion Nov'!C:C))</f>
        <v>Sayer Full</v>
      </c>
      <c r="C3744" s="37" t="str">
        <f t="array" ref="C3744">IFERROR(XLOOKUP(A3744,'Asignacion Nov'!A:A,'Asignacion Nov'!B:B))</f>
        <v>EC-04</v>
      </c>
      <c r="D3744" s="38">
        <v>45597.30902777778</v>
      </c>
      <c r="E3744" s="36" t="s">
        <v>512</v>
      </c>
      <c r="F3744" s="37" t="str">
        <f t="array" ref="F3744">IFERROR(XLOOKUP(E3744,Operadores!A:A,Operadores!B:B))</f>
        <v>GARCRU</v>
      </c>
      <c r="G3744" s="36" t="s">
        <v>425</v>
      </c>
      <c r="H3744" s="39">
        <v>26.09</v>
      </c>
      <c r="I3744" s="40">
        <v>350.0</v>
      </c>
      <c r="J3744" s="41">
        <f t="shared" si="5"/>
        <v>9131.5</v>
      </c>
      <c r="K3744" s="37" t="str">
        <f t="array" ref="K3744">IFERROR(XLOOKUP(G3744,'Tipo de carga'!A:A,'Tipo de carga'!B:B))</f>
        <v>Ticket</v>
      </c>
      <c r="L3744" s="37">
        <f t="shared" si="2"/>
        <v>44</v>
      </c>
      <c r="M3744" s="37">
        <f t="shared" si="3"/>
        <v>1</v>
      </c>
      <c r="N3744" s="37">
        <f t="shared" si="4"/>
        <v>11</v>
      </c>
      <c r="O3744" s="37" t="str">
        <f t="array" ref="O3744">IFERROR(XLOOKUP(K3744,'Tipo de carga'!B:B,'Tipo de carga'!C:C))</f>
        <v>Diesel</v>
      </c>
    </row>
    <row r="3745">
      <c r="A3745" s="36">
        <v>1831.0</v>
      </c>
      <c r="B3745" s="37" t="str">
        <f t="array" ref="B3745">IFERROR(XLOOKUP(A3745,'Asignacion Nov'!A:A,'Asignacion Nov'!C:C))</f>
        <v>Full Liver</v>
      </c>
      <c r="C3745" s="37" t="str">
        <f t="array" ref="C3745">IFERROR(XLOOKUP(A3745,'Asignacion Nov'!A:A,'Asignacion Nov'!B:B))</f>
        <v>EC-01</v>
      </c>
      <c r="D3745" s="38">
        <v>45597.46527777778</v>
      </c>
      <c r="E3745" s="36" t="s">
        <v>325</v>
      </c>
      <c r="F3745" s="37" t="str">
        <f t="array" ref="F3745">IFERROR(XLOOKUP(E3745,Operadores!A:A,Operadores!B:B))</f>
        <v>VELOSC</v>
      </c>
      <c r="G3745" s="36" t="s">
        <v>425</v>
      </c>
      <c r="H3745" s="39">
        <v>25.96</v>
      </c>
      <c r="I3745" s="40">
        <v>462.0</v>
      </c>
      <c r="J3745" s="41">
        <f t="shared" si="5"/>
        <v>11993.52</v>
      </c>
      <c r="K3745" s="37" t="str">
        <f t="array" ref="K3745">IFERROR(XLOOKUP(G3745,'Tipo de carga'!A:A,'Tipo de carga'!B:B))</f>
        <v>Ticket</v>
      </c>
      <c r="L3745" s="37">
        <f t="shared" si="2"/>
        <v>44</v>
      </c>
      <c r="M3745" s="37">
        <f t="shared" si="3"/>
        <v>1</v>
      </c>
      <c r="N3745" s="37">
        <f t="shared" si="4"/>
        <v>11</v>
      </c>
      <c r="O3745" s="37" t="str">
        <f t="array" ref="O3745">IFERROR(XLOOKUP(K3745,'Tipo de carga'!B:B,'Tipo de carga'!C:C))</f>
        <v>Diesel</v>
      </c>
    </row>
    <row r="3746">
      <c r="A3746" s="36">
        <v>1939.0</v>
      </c>
      <c r="B3746" s="37" t="str">
        <f t="array" ref="B3746">IFERROR(XLOOKUP(A3746,'Asignacion Nov'!A:A,'Asignacion Nov'!C:C))</f>
        <v>Full Liver</v>
      </c>
      <c r="C3746" s="37" t="str">
        <f t="array" ref="C3746">IFERROR(XLOOKUP(A3746,'Asignacion Nov'!A:A,'Asignacion Nov'!B:B))</f>
        <v>EC-01</v>
      </c>
      <c r="D3746" s="38">
        <v>45597.46527777778</v>
      </c>
      <c r="E3746" s="36" t="s">
        <v>431</v>
      </c>
      <c r="F3746" s="37" t="str">
        <f t="array" ref="F3746">IFERROR(XLOOKUP(E3746,Operadores!A:A,Operadores!B:B))</f>
        <v>ANANOE</v>
      </c>
      <c r="G3746" s="36" t="s">
        <v>425</v>
      </c>
      <c r="H3746" s="39">
        <v>25.8</v>
      </c>
      <c r="I3746" s="40">
        <v>326.0</v>
      </c>
      <c r="J3746" s="41">
        <f t="shared" si="5"/>
        <v>8410.8</v>
      </c>
      <c r="K3746" s="37" t="str">
        <f t="array" ref="K3746">IFERROR(XLOOKUP(G3746,'Tipo de carga'!A:A,'Tipo de carga'!B:B))</f>
        <v>Ticket</v>
      </c>
      <c r="L3746" s="37">
        <f t="shared" si="2"/>
        <v>44</v>
      </c>
      <c r="M3746" s="37">
        <f t="shared" si="3"/>
        <v>1</v>
      </c>
      <c r="N3746" s="37">
        <f t="shared" si="4"/>
        <v>11</v>
      </c>
      <c r="O3746" s="37" t="str">
        <f t="array" ref="O3746">IFERROR(XLOOKUP(K3746,'Tipo de carga'!B:B,'Tipo de carga'!C:C))</f>
        <v>Diesel</v>
      </c>
    </row>
    <row r="3747">
      <c r="A3747" s="36">
        <v>1729.0</v>
      </c>
      <c r="B3747" s="37" t="str">
        <f t="array" ref="B3747">IFERROR(XLOOKUP(A3747,'Asignacion Nov'!A:A,'Asignacion Nov'!C:C))</f>
        <v>Wm Full</v>
      </c>
      <c r="C3747" s="37" t="str">
        <f t="array" ref="C3747">IFERROR(XLOOKUP(A3747,'Asignacion Nov'!A:A,'Asignacion Nov'!B:B))</f>
        <v>EC-08</v>
      </c>
      <c r="D3747" s="38">
        <v>45597.48125</v>
      </c>
      <c r="E3747" s="36" t="s">
        <v>284</v>
      </c>
      <c r="F3747" s="37" t="str">
        <f t="array" ref="F3747">IFERROR(XLOOKUP(E3747,Operadores!A:A,Operadores!B:B))</f>
        <v>CAMJU01</v>
      </c>
      <c r="G3747" s="36" t="s">
        <v>425</v>
      </c>
      <c r="H3747" s="39">
        <v>25.77</v>
      </c>
      <c r="I3747" s="40">
        <v>373.0</v>
      </c>
      <c r="J3747" s="41">
        <f t="shared" si="5"/>
        <v>9612.21</v>
      </c>
      <c r="K3747" s="37" t="str">
        <f t="array" ref="K3747">IFERROR(XLOOKUP(G3747,'Tipo de carga'!A:A,'Tipo de carga'!B:B))</f>
        <v>Ticket</v>
      </c>
      <c r="L3747" s="37">
        <f t="shared" si="2"/>
        <v>44</v>
      </c>
      <c r="M3747" s="37">
        <f t="shared" si="3"/>
        <v>1</v>
      </c>
      <c r="N3747" s="37">
        <f t="shared" si="4"/>
        <v>11</v>
      </c>
      <c r="O3747" s="37" t="str">
        <f t="array" ref="O3747">IFERROR(XLOOKUP(K3747,'Tipo de carga'!B:B,'Tipo de carga'!C:C))</f>
        <v>Diesel</v>
      </c>
    </row>
    <row r="3748">
      <c r="A3748" s="36">
        <v>2007.0</v>
      </c>
      <c r="B3748" s="37" t="str">
        <f t="array" ref="B3748">IFERROR(XLOOKUP(A3748,'Asignacion Nov'!A:A,'Asignacion Nov'!C:C))</f>
        <v>MeLi Asignado TD</v>
      </c>
      <c r="C3748" s="37" t="str">
        <f t="array" ref="C3748">IFERROR(XLOOKUP(A3748,'Asignacion Nov'!A:A,'Asignacion Nov'!B:B))</f>
        <v>EC-05</v>
      </c>
      <c r="D3748" s="38">
        <v>45597.50763888889</v>
      </c>
      <c r="E3748" s="36" t="s">
        <v>166</v>
      </c>
      <c r="F3748" s="37" t="str">
        <f t="array" ref="F3748">IFERROR(XLOOKUP(E3748,Operadores!A:A,Operadores!B:B))</f>
        <v>PADRI</v>
      </c>
      <c r="G3748" s="36" t="s">
        <v>425</v>
      </c>
      <c r="H3748" s="39">
        <v>26.14</v>
      </c>
      <c r="I3748" s="40">
        <v>138.0</v>
      </c>
      <c r="J3748" s="41">
        <f t="shared" si="5"/>
        <v>3607.32</v>
      </c>
      <c r="K3748" s="37" t="str">
        <f t="array" ref="K3748">IFERROR(XLOOKUP(G3748,'Tipo de carga'!A:A,'Tipo de carga'!B:B))</f>
        <v>Ticket</v>
      </c>
      <c r="L3748" s="37">
        <f t="shared" si="2"/>
        <v>44</v>
      </c>
      <c r="M3748" s="37">
        <f t="shared" si="3"/>
        <v>1</v>
      </c>
      <c r="N3748" s="37">
        <f t="shared" si="4"/>
        <v>11</v>
      </c>
      <c r="O3748" s="37" t="str">
        <f t="array" ref="O3748">IFERROR(XLOOKUP(K3748,'Tipo de carga'!B:B,'Tipo de carga'!C:C))</f>
        <v>Diesel</v>
      </c>
    </row>
    <row r="3749">
      <c r="A3749" s="36">
        <v>2027.0</v>
      </c>
      <c r="B3749" s="37" t="str">
        <f t="array" ref="B3749">IFERROR(XLOOKUP(A3749,'Asignacion Nov'!A:A,'Asignacion Nov'!C:C))</f>
        <v>MeLi Dedicado Merida</v>
      </c>
      <c r="C3749" s="37" t="str">
        <f t="array" ref="C3749">IFERROR(XLOOKUP(A3749,'Asignacion Nov'!A:A,'Asignacion Nov'!B:B))</f>
        <v>EC-05</v>
      </c>
      <c r="D3749" s="38">
        <v>45597.65347222222</v>
      </c>
      <c r="E3749" s="36" t="s">
        <v>246</v>
      </c>
      <c r="F3749" s="37" t="str">
        <f t="array" ref="F3749">IFERROR(XLOOKUP(E3749,Operadores!A:A,Operadores!B:B))</f>
        <v>LUNADO</v>
      </c>
      <c r="G3749" s="36" t="s">
        <v>425</v>
      </c>
      <c r="H3749" s="39">
        <v>24.85</v>
      </c>
      <c r="I3749" s="40">
        <v>159.0</v>
      </c>
      <c r="J3749" s="41">
        <f t="shared" si="5"/>
        <v>3951.15</v>
      </c>
      <c r="K3749" s="37" t="str">
        <f t="array" ref="K3749">IFERROR(XLOOKUP(G3749,'Tipo de carga'!A:A,'Tipo de carga'!B:B))</f>
        <v>Ticket</v>
      </c>
      <c r="L3749" s="37">
        <f t="shared" si="2"/>
        <v>44</v>
      </c>
      <c r="M3749" s="37">
        <f t="shared" si="3"/>
        <v>1</v>
      </c>
      <c r="N3749" s="37">
        <f t="shared" si="4"/>
        <v>11</v>
      </c>
      <c r="O3749" s="37" t="str">
        <f t="array" ref="O3749">IFERROR(XLOOKUP(K3749,'Tipo de carga'!B:B,'Tipo de carga'!C:C))</f>
        <v>Diesel</v>
      </c>
    </row>
    <row r="3750">
      <c r="A3750" s="36">
        <v>2010.0</v>
      </c>
      <c r="B3750" s="37" t="str">
        <f t="array" ref="B3750">IFERROR(XLOOKUP(A3750,'Asignacion Nov'!A:A,'Asignacion Nov'!C:C))</f>
        <v>MeLi asignado SD</v>
      </c>
      <c r="C3750" s="37" t="str">
        <f t="array" ref="C3750">IFERROR(XLOOKUP(A3750,'Asignacion Nov'!A:A,'Asignacion Nov'!B:B))</f>
        <v>EC-05</v>
      </c>
      <c r="D3750" s="38">
        <v>45597.81805555556</v>
      </c>
      <c r="E3750" s="36" t="s">
        <v>194</v>
      </c>
      <c r="F3750" s="37" t="str">
        <f t="array" ref="F3750">IFERROR(XLOOKUP(E3750,Operadores!A:A,Operadores!B:B))</f>
        <v>CHAJE</v>
      </c>
      <c r="G3750" s="36" t="s">
        <v>425</v>
      </c>
      <c r="H3750" s="39">
        <v>23.99</v>
      </c>
      <c r="I3750" s="40">
        <v>200.0</v>
      </c>
      <c r="J3750" s="41">
        <f t="shared" si="5"/>
        <v>4798</v>
      </c>
      <c r="K3750" s="37" t="str">
        <f t="array" ref="K3750">IFERROR(XLOOKUP(G3750,'Tipo de carga'!A:A,'Tipo de carga'!B:B))</f>
        <v>Ticket</v>
      </c>
      <c r="L3750" s="37">
        <f t="shared" si="2"/>
        <v>44</v>
      </c>
      <c r="M3750" s="37">
        <f t="shared" si="3"/>
        <v>1</v>
      </c>
      <c r="N3750" s="37">
        <f t="shared" si="4"/>
        <v>11</v>
      </c>
      <c r="O3750" s="37" t="str">
        <f t="array" ref="O3750">IFERROR(XLOOKUP(K3750,'Tipo de carga'!B:B,'Tipo de carga'!C:C))</f>
        <v>Diesel</v>
      </c>
    </row>
    <row r="3751">
      <c r="A3751" s="36">
        <v>1719.0</v>
      </c>
      <c r="B3751" s="37" t="str">
        <f t="array" ref="B3751">IFERROR(XLOOKUP(A3751,'Asignacion Nov'!A:A,'Asignacion Nov'!C:C))</f>
        <v>Wm Sencillo</v>
      </c>
      <c r="C3751" s="37" t="str">
        <f t="array" ref="C3751">IFERROR(XLOOKUP(A3751,'Asignacion Nov'!A:A,'Asignacion Nov'!B:B))</f>
        <v>EC-08</v>
      </c>
      <c r="D3751" s="38">
        <v>45597.9375</v>
      </c>
      <c r="E3751" s="36" t="s">
        <v>515</v>
      </c>
      <c r="F3751" s="37" t="str">
        <f t="array" ref="F3751">IFERROR(XLOOKUP(E3751,Operadores!A:A,Operadores!B:B))</f>
        <v>GONWEI</v>
      </c>
      <c r="G3751" s="36" t="s">
        <v>425</v>
      </c>
      <c r="H3751" s="39">
        <v>25.8</v>
      </c>
      <c r="I3751" s="40">
        <v>282.0</v>
      </c>
      <c r="J3751" s="41">
        <f t="shared" si="5"/>
        <v>7275.6</v>
      </c>
      <c r="K3751" s="37" t="str">
        <f t="array" ref="K3751">IFERROR(XLOOKUP(G3751,'Tipo de carga'!A:A,'Tipo de carga'!B:B))</f>
        <v>Ticket</v>
      </c>
      <c r="L3751" s="37">
        <f t="shared" si="2"/>
        <v>44</v>
      </c>
      <c r="M3751" s="37">
        <f t="shared" si="3"/>
        <v>1</v>
      </c>
      <c r="N3751" s="37">
        <f t="shared" si="4"/>
        <v>11</v>
      </c>
      <c r="O3751" s="37" t="str">
        <f t="array" ref="O3751">IFERROR(XLOOKUP(K3751,'Tipo de carga'!B:B,'Tipo de carga'!C:C))</f>
        <v>Diesel</v>
      </c>
    </row>
    <row r="3752">
      <c r="A3752" s="36">
        <v>1763.0</v>
      </c>
      <c r="B3752" s="37" t="str">
        <f t="array" ref="B3752">IFERROR(XLOOKUP(A3752,'Asignacion Nov'!A:A,'Asignacion Nov'!C:C))</f>
        <v>Wm Sencillo</v>
      </c>
      <c r="C3752" s="37" t="str">
        <f t="array" ref="C3752">IFERROR(XLOOKUP(A3752,'Asignacion Nov'!A:A,'Asignacion Nov'!B:B))</f>
        <v>EC-08</v>
      </c>
      <c r="D3752" s="38">
        <v>45597.96041666667</v>
      </c>
      <c r="E3752" s="36" t="s">
        <v>563</v>
      </c>
      <c r="F3752" s="37" t="str">
        <f t="array" ref="F3752">IFERROR(XLOOKUP(E3752,Operadores!A:A,Operadores!B:B))</f>
        <v>SOTJES01</v>
      </c>
      <c r="G3752" s="36" t="s">
        <v>425</v>
      </c>
      <c r="H3752" s="39">
        <v>25.8</v>
      </c>
      <c r="I3752" s="40">
        <v>520.0</v>
      </c>
      <c r="J3752" s="41">
        <f t="shared" si="5"/>
        <v>13416</v>
      </c>
      <c r="K3752" s="37" t="str">
        <f t="array" ref="K3752">IFERROR(XLOOKUP(G3752,'Tipo de carga'!A:A,'Tipo de carga'!B:B))</f>
        <v>Ticket</v>
      </c>
      <c r="L3752" s="37">
        <f t="shared" si="2"/>
        <v>44</v>
      </c>
      <c r="M3752" s="37">
        <f t="shared" si="3"/>
        <v>1</v>
      </c>
      <c r="N3752" s="37">
        <f t="shared" si="4"/>
        <v>11</v>
      </c>
      <c r="O3752" s="37" t="str">
        <f t="array" ref="O3752">IFERROR(XLOOKUP(K3752,'Tipo de carga'!B:B,'Tipo de carga'!C:C))</f>
        <v>Diesel</v>
      </c>
    </row>
    <row r="3753">
      <c r="A3753" s="36">
        <v>1835.0</v>
      </c>
      <c r="B3753" s="37" t="str">
        <f t="array" ref="B3753">IFERROR(XLOOKUP(A3753,'Asignacion Nov'!A:A,'Asignacion Nov'!C:C))</f>
        <v>Sayer Full</v>
      </c>
      <c r="C3753" s="37" t="str">
        <f t="array" ref="C3753">IFERROR(XLOOKUP(A3753,'Asignacion Nov'!A:A,'Asignacion Nov'!B:B))</f>
        <v>EC-04</v>
      </c>
      <c r="D3753" s="38">
        <v>45597.975</v>
      </c>
      <c r="E3753" s="36" t="s">
        <v>512</v>
      </c>
      <c r="F3753" s="37" t="str">
        <f t="array" ref="F3753">IFERROR(XLOOKUP(E3753,Operadores!A:A,Operadores!B:B))</f>
        <v>GARCRU</v>
      </c>
      <c r="G3753" s="36" t="s">
        <v>425</v>
      </c>
      <c r="H3753" s="39">
        <v>26.59</v>
      </c>
      <c r="I3753" s="40">
        <v>301.0</v>
      </c>
      <c r="J3753" s="41">
        <f t="shared" si="5"/>
        <v>8003.59</v>
      </c>
      <c r="K3753" s="37" t="str">
        <f t="array" ref="K3753">IFERROR(XLOOKUP(G3753,'Tipo de carga'!A:A,'Tipo de carga'!B:B))</f>
        <v>Ticket</v>
      </c>
      <c r="L3753" s="37">
        <f t="shared" si="2"/>
        <v>44</v>
      </c>
      <c r="M3753" s="37">
        <f t="shared" si="3"/>
        <v>1</v>
      </c>
      <c r="N3753" s="37">
        <f t="shared" si="4"/>
        <v>11</v>
      </c>
      <c r="O3753" s="37" t="str">
        <f t="array" ref="O3753">IFERROR(XLOOKUP(K3753,'Tipo de carga'!B:B,'Tipo de carga'!C:C))</f>
        <v>Diesel</v>
      </c>
    </row>
    <row r="3754">
      <c r="A3754" s="36">
        <v>1800.0</v>
      </c>
      <c r="B3754" s="37" t="str">
        <f t="array" ref="B3754">IFERROR(XLOOKUP(A3754,'Asignacion Nov'!A:A,'Asignacion Nov'!C:C))</f>
        <v>Sayer Full</v>
      </c>
      <c r="C3754" s="37" t="str">
        <f t="array" ref="C3754">IFERROR(XLOOKUP(A3754,'Asignacion Nov'!A:A,'Asignacion Nov'!B:B))</f>
        <v>EC-04</v>
      </c>
      <c r="D3754" s="38">
        <v>45597.975</v>
      </c>
      <c r="E3754" s="36" t="s">
        <v>73</v>
      </c>
      <c r="F3754" s="37" t="str">
        <f t="array" ref="F3754">IFERROR(XLOOKUP(E3754,Operadores!A:A,Operadores!B:B))</f>
        <v>PERJU03</v>
      </c>
      <c r="G3754" s="36" t="s">
        <v>532</v>
      </c>
      <c r="H3754" s="39">
        <v>22.218693</v>
      </c>
      <c r="I3754" s="40">
        <v>700.14</v>
      </c>
      <c r="J3754" s="41">
        <f t="shared" si="5"/>
        <v>15556.19572</v>
      </c>
      <c r="K3754" s="37" t="str">
        <f t="array" ref="K3754">IFERROR(XLOOKUP(G3754,'Tipo de carga'!A:A,'Tipo de carga'!B:B))</f>
        <v>Nieto</v>
      </c>
      <c r="L3754" s="37">
        <f t="shared" si="2"/>
        <v>44</v>
      </c>
      <c r="M3754" s="37">
        <f t="shared" si="3"/>
        <v>1</v>
      </c>
      <c r="N3754" s="37">
        <f t="shared" si="4"/>
        <v>11</v>
      </c>
      <c r="O3754" s="37" t="str">
        <f t="array" ref="O3754">IFERROR(XLOOKUP(K3754,'Tipo de carga'!B:B,'Tipo de carga'!C:C))</f>
        <v>Diesel</v>
      </c>
    </row>
    <row r="3755">
      <c r="A3755" s="36">
        <v>1823.0</v>
      </c>
      <c r="B3755" s="37" t="str">
        <f t="array" ref="B3755">IFERROR(XLOOKUP(A3755,'Asignacion Nov'!A:A,'Asignacion Nov'!C:C))</f>
        <v>Liverpool Local</v>
      </c>
      <c r="C3755" s="37" t="str">
        <f t="array" ref="C3755">IFERROR(XLOOKUP(A3755,'Asignacion Nov'!A:A,'Asignacion Nov'!B:B))</f>
        <v>EC-01</v>
      </c>
      <c r="D3755" s="38">
        <v>45598.98832175926</v>
      </c>
      <c r="E3755" s="36" t="s">
        <v>343</v>
      </c>
      <c r="F3755" s="37" t="str">
        <f t="array" ref="F3755">IFERROR(XLOOKUP(E3755,Operadores!A:A,Operadores!B:B))</f>
        <v>MONCAR</v>
      </c>
      <c r="G3755" s="36" t="s">
        <v>72</v>
      </c>
      <c r="H3755" s="39">
        <v>19.62274</v>
      </c>
      <c r="I3755" s="40">
        <v>740.0</v>
      </c>
      <c r="J3755" s="41">
        <f t="shared" si="5"/>
        <v>14520.8276</v>
      </c>
      <c r="K3755" s="37" t="str">
        <f t="array" ref="K3755">IFERROR(XLOOKUP(G3755,'Tipo de carga'!A:A,'Tipo de carga'!B:B))</f>
        <v>Autoabasto</v>
      </c>
      <c r="L3755" s="37">
        <f t="shared" si="2"/>
        <v>44</v>
      </c>
      <c r="M3755" s="37">
        <f t="shared" si="3"/>
        <v>2</v>
      </c>
      <c r="N3755" s="37">
        <f t="shared" si="4"/>
        <v>11</v>
      </c>
      <c r="O3755" s="37" t="str">
        <f t="array" ref="O3755">IFERROR(XLOOKUP(K3755,'Tipo de carga'!B:B,'Tipo de carga'!C:C))</f>
        <v>Diesel</v>
      </c>
    </row>
    <row r="3756">
      <c r="A3756" s="36">
        <v>1783.0</v>
      </c>
      <c r="B3756" s="37" t="str">
        <f t="array" ref="B3756">IFERROR(XLOOKUP(A3756,'Asignacion Nov'!A:A,'Asignacion Nov'!C:C))</f>
        <v>Liverpool Local</v>
      </c>
      <c r="C3756" s="37" t="str">
        <f t="array" ref="C3756">IFERROR(XLOOKUP(A3756,'Asignacion Nov'!A:A,'Asignacion Nov'!B:B))</f>
        <v>EC-01</v>
      </c>
      <c r="D3756" s="38">
        <v>45598.965046296296</v>
      </c>
      <c r="E3756" s="36" t="s">
        <v>470</v>
      </c>
      <c r="F3756" s="37" t="str">
        <f t="array" ref="F3756">IFERROR(XLOOKUP(E3756,Operadores!A:A,Operadores!B:B))</f>
        <v>MORBR</v>
      </c>
      <c r="G3756" s="36" t="s">
        <v>72</v>
      </c>
      <c r="H3756" s="39">
        <v>19.62274</v>
      </c>
      <c r="I3756" s="40">
        <v>817.0</v>
      </c>
      <c r="J3756" s="41">
        <f t="shared" si="5"/>
        <v>16031.77858</v>
      </c>
      <c r="K3756" s="37" t="str">
        <f t="array" ref="K3756">IFERROR(XLOOKUP(G3756,'Tipo de carga'!A:A,'Tipo de carga'!B:B))</f>
        <v>Autoabasto</v>
      </c>
      <c r="L3756" s="37">
        <f t="shared" si="2"/>
        <v>44</v>
      </c>
      <c r="M3756" s="37">
        <f t="shared" si="3"/>
        <v>2</v>
      </c>
      <c r="N3756" s="37">
        <f t="shared" si="4"/>
        <v>11</v>
      </c>
      <c r="O3756" s="37" t="str">
        <f t="array" ref="O3756">IFERROR(XLOOKUP(K3756,'Tipo de carga'!B:B,'Tipo de carga'!C:C))</f>
        <v>Diesel</v>
      </c>
    </row>
    <row r="3757">
      <c r="A3757" s="36">
        <v>1907.0</v>
      </c>
      <c r="B3757" s="37" t="str">
        <f t="array" ref="B3757">IFERROR(XLOOKUP(A3757,'Asignacion Nov'!A:A,'Asignacion Nov'!C:C))</f>
        <v>Circuitos</v>
      </c>
      <c r="C3757" s="37" t="str">
        <f t="array" ref="C3757">IFERROR(XLOOKUP(A3757,'Asignacion Nov'!A:A,'Asignacion Nov'!B:B))</f>
        <v>EC-03</v>
      </c>
      <c r="D3757" s="38">
        <v>45598.93622685185</v>
      </c>
      <c r="E3757" s="36" t="s">
        <v>445</v>
      </c>
      <c r="F3757" s="37" t="str">
        <f t="array" ref="F3757">IFERROR(XLOOKUP(E3757,Operadores!A:A,Operadores!B:B))</f>
        <v>MIREDM</v>
      </c>
      <c r="G3757" s="36" t="s">
        <v>72</v>
      </c>
      <c r="H3757" s="39">
        <v>19.62274</v>
      </c>
      <c r="I3757" s="40">
        <v>540.0</v>
      </c>
      <c r="J3757" s="41">
        <f t="shared" si="5"/>
        <v>10596.2796</v>
      </c>
      <c r="K3757" s="37" t="str">
        <f t="array" ref="K3757">IFERROR(XLOOKUP(G3757,'Tipo de carga'!A:A,'Tipo de carga'!B:B))</f>
        <v>Autoabasto</v>
      </c>
      <c r="L3757" s="37">
        <f t="shared" si="2"/>
        <v>44</v>
      </c>
      <c r="M3757" s="37">
        <f t="shared" si="3"/>
        <v>2</v>
      </c>
      <c r="N3757" s="37">
        <f t="shared" si="4"/>
        <v>11</v>
      </c>
      <c r="O3757" s="37" t="str">
        <f t="array" ref="O3757">IFERROR(XLOOKUP(K3757,'Tipo de carga'!B:B,'Tipo de carga'!C:C))</f>
        <v>Diesel</v>
      </c>
    </row>
    <row r="3758">
      <c r="A3758" s="36">
        <v>1836.0</v>
      </c>
      <c r="B3758" s="37" t="str">
        <f t="array" ref="B3758">IFERROR(XLOOKUP(A3758,'Asignacion Nov'!A:A,'Asignacion Nov'!C:C))</f>
        <v>Full Liver</v>
      </c>
      <c r="C3758" s="37" t="str">
        <f t="array" ref="C3758">IFERROR(XLOOKUP(A3758,'Asignacion Nov'!A:A,'Asignacion Nov'!B:B))</f>
        <v>EC-01</v>
      </c>
      <c r="D3758" s="38">
        <v>45598.92120370371</v>
      </c>
      <c r="E3758" s="36" t="s">
        <v>297</v>
      </c>
      <c r="F3758" s="37" t="str">
        <f t="array" ref="F3758">IFERROR(XLOOKUP(E3758,Operadores!A:A,Operadores!B:B))</f>
        <v>HUEAR</v>
      </c>
      <c r="G3758" s="36" t="s">
        <v>72</v>
      </c>
      <c r="H3758" s="39">
        <v>19.62274</v>
      </c>
      <c r="I3758" s="40">
        <v>371.0</v>
      </c>
      <c r="J3758" s="41">
        <f t="shared" si="5"/>
        <v>7280.03654</v>
      </c>
      <c r="K3758" s="37" t="str">
        <f t="array" ref="K3758">IFERROR(XLOOKUP(G3758,'Tipo de carga'!A:A,'Tipo de carga'!B:B))</f>
        <v>Autoabasto</v>
      </c>
      <c r="L3758" s="37">
        <f t="shared" si="2"/>
        <v>44</v>
      </c>
      <c r="M3758" s="37">
        <f t="shared" si="3"/>
        <v>2</v>
      </c>
      <c r="N3758" s="37">
        <f t="shared" si="4"/>
        <v>11</v>
      </c>
      <c r="O3758" s="37" t="str">
        <f t="array" ref="O3758">IFERROR(XLOOKUP(K3758,'Tipo de carga'!B:B,'Tipo de carga'!C:C))</f>
        <v>Diesel</v>
      </c>
    </row>
    <row r="3759">
      <c r="A3759" s="36">
        <v>1960.0</v>
      </c>
      <c r="B3759" s="37" t="str">
        <f t="array" ref="B3759">IFERROR(XLOOKUP(A3759,'Asignacion Nov'!A:A,'Asignacion Nov'!C:C))</f>
        <v>MeLi asignado SD</v>
      </c>
      <c r="C3759" s="37" t="str">
        <f t="array" ref="C3759">IFERROR(XLOOKUP(A3759,'Asignacion Nov'!A:A,'Asignacion Nov'!B:B))</f>
        <v>EC-05</v>
      </c>
      <c r="D3759" s="38">
        <v>45598.90658564815</v>
      </c>
      <c r="E3759" s="36" t="s">
        <v>224</v>
      </c>
      <c r="F3759" s="37" t="str">
        <f t="array" ref="F3759">IFERROR(XLOOKUP(E3759,Operadores!A:A,Operadores!B:B))</f>
        <v>MARJUA02</v>
      </c>
      <c r="G3759" s="36" t="s">
        <v>72</v>
      </c>
      <c r="H3759" s="39">
        <v>19.62274</v>
      </c>
      <c r="I3759" s="40">
        <v>660.0</v>
      </c>
      <c r="J3759" s="41">
        <f t="shared" si="5"/>
        <v>12951.0084</v>
      </c>
      <c r="K3759" s="37" t="str">
        <f t="array" ref="K3759">IFERROR(XLOOKUP(G3759,'Tipo de carga'!A:A,'Tipo de carga'!B:B))</f>
        <v>Autoabasto</v>
      </c>
      <c r="L3759" s="37">
        <f t="shared" si="2"/>
        <v>44</v>
      </c>
      <c r="M3759" s="37">
        <f t="shared" si="3"/>
        <v>2</v>
      </c>
      <c r="N3759" s="37">
        <f t="shared" si="4"/>
        <v>11</v>
      </c>
      <c r="O3759" s="37" t="str">
        <f t="array" ref="O3759">IFERROR(XLOOKUP(K3759,'Tipo de carga'!B:B,'Tipo de carga'!C:C))</f>
        <v>Diesel</v>
      </c>
    </row>
    <row r="3760">
      <c r="A3760" s="36">
        <v>1947.0</v>
      </c>
      <c r="B3760" s="37" t="str">
        <f t="array" ref="B3760">IFERROR(XLOOKUP(A3760,'Asignacion Nov'!A:A,'Asignacion Nov'!C:C))</f>
        <v>Circuitos</v>
      </c>
      <c r="C3760" s="37" t="str">
        <f t="array" ref="C3760">IFERROR(XLOOKUP(A3760,'Asignacion Nov'!A:A,'Asignacion Nov'!B:B))</f>
        <v>EC-03</v>
      </c>
      <c r="D3760" s="38">
        <v>45598.8746875</v>
      </c>
      <c r="E3760" s="36" t="s">
        <v>265</v>
      </c>
      <c r="F3760" s="37" t="str">
        <f t="array" ref="F3760">IFERROR(XLOOKUP(E3760,Operadores!A:A,Operadores!B:B))</f>
        <v>DAMOS</v>
      </c>
      <c r="G3760" s="36" t="s">
        <v>72</v>
      </c>
      <c r="H3760" s="39">
        <v>19.62274</v>
      </c>
      <c r="I3760" s="40">
        <v>535.0</v>
      </c>
      <c r="J3760" s="41">
        <f t="shared" si="5"/>
        <v>10498.1659</v>
      </c>
      <c r="K3760" s="37" t="str">
        <f t="array" ref="K3760">IFERROR(XLOOKUP(G3760,'Tipo de carga'!A:A,'Tipo de carga'!B:B))</f>
        <v>Autoabasto</v>
      </c>
      <c r="L3760" s="37">
        <f t="shared" si="2"/>
        <v>44</v>
      </c>
      <c r="M3760" s="37">
        <f t="shared" si="3"/>
        <v>2</v>
      </c>
      <c r="N3760" s="37">
        <f t="shared" si="4"/>
        <v>11</v>
      </c>
      <c r="O3760" s="37" t="str">
        <f t="array" ref="O3760">IFERROR(XLOOKUP(K3760,'Tipo de carga'!B:B,'Tipo de carga'!C:C))</f>
        <v>Diesel</v>
      </c>
    </row>
    <row r="3761">
      <c r="A3761" s="36">
        <v>1899.0</v>
      </c>
      <c r="B3761" s="37" t="str">
        <f t="array" ref="B3761">IFERROR(XLOOKUP(A3761,'Asignacion Nov'!A:A,'Asignacion Nov'!C:C))</f>
        <v>Full Liver</v>
      </c>
      <c r="C3761" s="37" t="str">
        <f t="array" ref="C3761">IFERROR(XLOOKUP(A3761,'Asignacion Nov'!A:A,'Asignacion Nov'!B:B))</f>
        <v>EC-01</v>
      </c>
      <c r="D3761" s="38">
        <v>45598.85474537037</v>
      </c>
      <c r="E3761" s="36" t="s">
        <v>335</v>
      </c>
      <c r="F3761" s="37" t="str">
        <f t="array" ref="F3761">IFERROR(XLOOKUP(E3761,Operadores!A:A,Operadores!B:B))</f>
        <v>VEROD</v>
      </c>
      <c r="G3761" s="36" t="s">
        <v>72</v>
      </c>
      <c r="H3761" s="39">
        <v>19.62274</v>
      </c>
      <c r="I3761" s="40">
        <v>661.0</v>
      </c>
      <c r="J3761" s="41">
        <f t="shared" si="5"/>
        <v>12970.63114</v>
      </c>
      <c r="K3761" s="37" t="str">
        <f t="array" ref="K3761">IFERROR(XLOOKUP(G3761,'Tipo de carga'!A:A,'Tipo de carga'!B:B))</f>
        <v>Autoabasto</v>
      </c>
      <c r="L3761" s="37">
        <f t="shared" si="2"/>
        <v>44</v>
      </c>
      <c r="M3761" s="37">
        <f t="shared" si="3"/>
        <v>2</v>
      </c>
      <c r="N3761" s="37">
        <f t="shared" si="4"/>
        <v>11</v>
      </c>
      <c r="O3761" s="37" t="str">
        <f t="array" ref="O3761">IFERROR(XLOOKUP(K3761,'Tipo de carga'!B:B,'Tipo de carga'!C:C))</f>
        <v>Diesel</v>
      </c>
    </row>
    <row r="3762">
      <c r="A3762" s="36">
        <v>1900.0</v>
      </c>
      <c r="B3762" s="37" t="str">
        <f t="array" ref="B3762">IFERROR(XLOOKUP(A3762,'Asignacion Nov'!A:A,'Asignacion Nov'!C:C))</f>
        <v>Full Liver</v>
      </c>
      <c r="C3762" s="37" t="str">
        <f t="array" ref="C3762">IFERROR(XLOOKUP(A3762,'Asignacion Nov'!A:A,'Asignacion Nov'!B:B))</f>
        <v>EC-01</v>
      </c>
      <c r="D3762" s="38">
        <v>45598.83994212963</v>
      </c>
      <c r="E3762" s="36" t="s">
        <v>336</v>
      </c>
      <c r="F3762" s="37" t="str">
        <f t="array" ref="F3762">IFERROR(XLOOKUP(E3762,Operadores!A:A,Operadores!B:B))</f>
        <v>BUEMA</v>
      </c>
      <c r="G3762" s="36" t="s">
        <v>72</v>
      </c>
      <c r="H3762" s="39">
        <v>19.62274</v>
      </c>
      <c r="I3762" s="40">
        <v>688.0</v>
      </c>
      <c r="J3762" s="41">
        <f t="shared" si="5"/>
        <v>13500.44512</v>
      </c>
      <c r="K3762" s="37" t="str">
        <f t="array" ref="K3762">IFERROR(XLOOKUP(G3762,'Tipo de carga'!A:A,'Tipo de carga'!B:B))</f>
        <v>Autoabasto</v>
      </c>
      <c r="L3762" s="37">
        <f t="shared" si="2"/>
        <v>44</v>
      </c>
      <c r="M3762" s="37">
        <f t="shared" si="3"/>
        <v>2</v>
      </c>
      <c r="N3762" s="37">
        <f t="shared" si="4"/>
        <v>11</v>
      </c>
      <c r="O3762" s="37" t="str">
        <f t="array" ref="O3762">IFERROR(XLOOKUP(K3762,'Tipo de carga'!B:B,'Tipo de carga'!C:C))</f>
        <v>Diesel</v>
      </c>
    </row>
    <row r="3763">
      <c r="A3763" s="36">
        <v>1897.0</v>
      </c>
      <c r="B3763" s="37" t="str">
        <f t="array" ref="B3763">IFERROR(XLOOKUP(A3763,'Asignacion Nov'!A:A,'Asignacion Nov'!C:C))</f>
        <v>Full Liver</v>
      </c>
      <c r="C3763" s="37" t="str">
        <f t="array" ref="C3763">IFERROR(XLOOKUP(A3763,'Asignacion Nov'!A:A,'Asignacion Nov'!B:B))</f>
        <v>EC-01</v>
      </c>
      <c r="D3763" s="38">
        <v>45598.82434027778</v>
      </c>
      <c r="E3763" s="36" t="s">
        <v>408</v>
      </c>
      <c r="F3763" s="37" t="str">
        <f t="array" ref="F3763">IFERROR(XLOOKUP(E3763,Operadores!A:A,Operadores!B:B))</f>
        <v>RODAR</v>
      </c>
      <c r="G3763" s="36" t="s">
        <v>72</v>
      </c>
      <c r="H3763" s="39">
        <v>19.62274</v>
      </c>
      <c r="I3763" s="40">
        <v>714.0</v>
      </c>
      <c r="J3763" s="41">
        <f t="shared" si="5"/>
        <v>14010.63636</v>
      </c>
      <c r="K3763" s="37" t="str">
        <f t="array" ref="K3763">IFERROR(XLOOKUP(G3763,'Tipo de carga'!A:A,'Tipo de carga'!B:B))</f>
        <v>Autoabasto</v>
      </c>
      <c r="L3763" s="37">
        <f t="shared" si="2"/>
        <v>44</v>
      </c>
      <c r="M3763" s="37">
        <f t="shared" si="3"/>
        <v>2</v>
      </c>
      <c r="N3763" s="37">
        <f t="shared" si="4"/>
        <v>11</v>
      </c>
      <c r="O3763" s="37" t="str">
        <f t="array" ref="O3763">IFERROR(XLOOKUP(K3763,'Tipo de carga'!B:B,'Tipo de carga'!C:C))</f>
        <v>Diesel</v>
      </c>
    </row>
    <row r="3764">
      <c r="A3764" s="36">
        <v>1639.0</v>
      </c>
      <c r="B3764" s="37" t="str">
        <f t="array" ref="B3764">IFERROR(XLOOKUP(A3764,'Asignacion Nov'!A:A,'Asignacion Nov'!C:C))</f>
        <v>Available</v>
      </c>
      <c r="C3764" s="37" t="str">
        <f t="array" ref="C3764">IFERROR(XLOOKUP(A3764,'Asignacion Nov'!A:A,'Asignacion Nov'!B:B))</f>
        <v>TTE</v>
      </c>
      <c r="D3764" s="38">
        <v>45598.807280092595</v>
      </c>
      <c r="E3764" s="36" t="s">
        <v>341</v>
      </c>
      <c r="F3764" s="37" t="str">
        <f t="array" ref="F3764">IFERROR(XLOOKUP(E3764,Operadores!A:A,Operadores!B:B))</f>
        <v>SALJO01</v>
      </c>
      <c r="G3764" s="36" t="s">
        <v>72</v>
      </c>
      <c r="H3764" s="39">
        <v>19.62274</v>
      </c>
      <c r="I3764" s="40">
        <v>539.0</v>
      </c>
      <c r="J3764" s="41">
        <f t="shared" si="5"/>
        <v>10576.65686</v>
      </c>
      <c r="K3764" s="37" t="str">
        <f t="array" ref="K3764">IFERROR(XLOOKUP(G3764,'Tipo de carga'!A:A,'Tipo de carga'!B:B))</f>
        <v>Autoabasto</v>
      </c>
      <c r="L3764" s="37">
        <f t="shared" si="2"/>
        <v>44</v>
      </c>
      <c r="M3764" s="37">
        <f t="shared" si="3"/>
        <v>2</v>
      </c>
      <c r="N3764" s="37">
        <f t="shared" si="4"/>
        <v>11</v>
      </c>
      <c r="O3764" s="37" t="str">
        <f t="array" ref="O3764">IFERROR(XLOOKUP(K3764,'Tipo de carga'!B:B,'Tipo de carga'!C:C))</f>
        <v>Diesel</v>
      </c>
    </row>
    <row r="3765">
      <c r="A3765" s="36">
        <v>1879.0</v>
      </c>
      <c r="B3765" s="37" t="str">
        <f t="array" ref="B3765">IFERROR(XLOOKUP(A3765,'Asignacion Nov'!A:A,'Asignacion Nov'!C:C))</f>
        <v>Circuitos</v>
      </c>
      <c r="C3765" s="37" t="str">
        <f t="array" ref="C3765">IFERROR(XLOOKUP(A3765,'Asignacion Nov'!A:A,'Asignacion Nov'!B:B))</f>
        <v>EC-03</v>
      </c>
      <c r="D3765" s="38">
        <v>45598.7647337963</v>
      </c>
      <c r="E3765" s="36" t="s">
        <v>357</v>
      </c>
      <c r="F3765" s="37" t="str">
        <f t="array" ref="F3765">IFERROR(XLOOKUP(E3765,Operadores!A:A,Operadores!B:B))</f>
        <v>ISLHI</v>
      </c>
      <c r="G3765" s="36" t="s">
        <v>72</v>
      </c>
      <c r="H3765" s="39">
        <v>19.62274</v>
      </c>
      <c r="I3765" s="40">
        <v>685.0</v>
      </c>
      <c r="J3765" s="41">
        <f t="shared" si="5"/>
        <v>13441.5769</v>
      </c>
      <c r="K3765" s="37" t="str">
        <f t="array" ref="K3765">IFERROR(XLOOKUP(G3765,'Tipo de carga'!A:A,'Tipo de carga'!B:B))</f>
        <v>Autoabasto</v>
      </c>
      <c r="L3765" s="37">
        <f t="shared" si="2"/>
        <v>44</v>
      </c>
      <c r="M3765" s="37">
        <f t="shared" si="3"/>
        <v>2</v>
      </c>
      <c r="N3765" s="37">
        <f t="shared" si="4"/>
        <v>11</v>
      </c>
      <c r="O3765" s="37" t="str">
        <f t="array" ref="O3765">IFERROR(XLOOKUP(K3765,'Tipo de carga'!B:B,'Tipo de carga'!C:C))</f>
        <v>Diesel</v>
      </c>
    </row>
    <row r="3766">
      <c r="A3766" s="36">
        <v>1951.0</v>
      </c>
      <c r="B3766" s="37" t="str">
        <f t="array" ref="B3766">IFERROR(XLOOKUP(A3766,'Asignacion Nov'!A:A,'Asignacion Nov'!C:C))</f>
        <v>MeLi asignado SD</v>
      </c>
      <c r="C3766" s="37" t="str">
        <f t="array" ref="C3766">IFERROR(XLOOKUP(A3766,'Asignacion Nov'!A:A,'Asignacion Nov'!B:B))</f>
        <v>EC-05</v>
      </c>
      <c r="D3766" s="38">
        <v>45598.750810185185</v>
      </c>
      <c r="E3766" s="36" t="s">
        <v>460</v>
      </c>
      <c r="F3766" s="37" t="str">
        <f t="array" ref="F3766">IFERROR(XLOOKUP(E3766,Operadores!A:A,Operadores!B:B))</f>
        <v>TORAN</v>
      </c>
      <c r="G3766" s="36" t="s">
        <v>72</v>
      </c>
      <c r="H3766" s="39">
        <v>19.62274</v>
      </c>
      <c r="I3766" s="40">
        <v>591.0</v>
      </c>
      <c r="J3766" s="41">
        <f t="shared" si="5"/>
        <v>11597.03934</v>
      </c>
      <c r="K3766" s="37" t="str">
        <f t="array" ref="K3766">IFERROR(XLOOKUP(G3766,'Tipo de carga'!A:A,'Tipo de carga'!B:B))</f>
        <v>Autoabasto</v>
      </c>
      <c r="L3766" s="37">
        <f t="shared" si="2"/>
        <v>44</v>
      </c>
      <c r="M3766" s="37">
        <f t="shared" si="3"/>
        <v>2</v>
      </c>
      <c r="N3766" s="37">
        <f t="shared" si="4"/>
        <v>11</v>
      </c>
      <c r="O3766" s="37" t="str">
        <f t="array" ref="O3766">IFERROR(XLOOKUP(K3766,'Tipo de carga'!B:B,'Tipo de carga'!C:C))</f>
        <v>Diesel</v>
      </c>
    </row>
    <row r="3767">
      <c r="A3767" s="36">
        <v>1939.0</v>
      </c>
      <c r="B3767" s="37" t="str">
        <f t="array" ref="B3767">IFERROR(XLOOKUP(A3767,'Asignacion Nov'!A:A,'Asignacion Nov'!C:C))</f>
        <v>Full Liver</v>
      </c>
      <c r="C3767" s="37" t="str">
        <f t="array" ref="C3767">IFERROR(XLOOKUP(A3767,'Asignacion Nov'!A:A,'Asignacion Nov'!B:B))</f>
        <v>EC-01</v>
      </c>
      <c r="D3767" s="38">
        <v>45598.734618055554</v>
      </c>
      <c r="E3767" s="36" t="s">
        <v>431</v>
      </c>
      <c r="F3767" s="37" t="str">
        <f t="array" ref="F3767">IFERROR(XLOOKUP(E3767,Operadores!A:A,Operadores!B:B))</f>
        <v>ANANOE</v>
      </c>
      <c r="G3767" s="36" t="s">
        <v>72</v>
      </c>
      <c r="H3767" s="39">
        <v>19.62274</v>
      </c>
      <c r="I3767" s="40">
        <v>504.0</v>
      </c>
      <c r="J3767" s="41">
        <f t="shared" si="5"/>
        <v>9889.86096</v>
      </c>
      <c r="K3767" s="37" t="str">
        <f t="array" ref="K3767">IFERROR(XLOOKUP(G3767,'Tipo de carga'!A:A,'Tipo de carga'!B:B))</f>
        <v>Autoabasto</v>
      </c>
      <c r="L3767" s="37">
        <f t="shared" si="2"/>
        <v>44</v>
      </c>
      <c r="M3767" s="37">
        <f t="shared" si="3"/>
        <v>2</v>
      </c>
      <c r="N3767" s="37">
        <f t="shared" si="4"/>
        <v>11</v>
      </c>
      <c r="O3767" s="37" t="str">
        <f t="array" ref="O3767">IFERROR(XLOOKUP(K3767,'Tipo de carga'!B:B,'Tipo de carga'!C:C))</f>
        <v>Diesel</v>
      </c>
    </row>
    <row r="3768">
      <c r="A3768" s="36">
        <v>1983.0</v>
      </c>
      <c r="B3768" s="37" t="str">
        <f t="array" ref="B3768">IFERROR(XLOOKUP(A3768,'Asignacion Nov'!A:A,'Asignacion Nov'!C:C))</f>
        <v>MeLi asignado SD</v>
      </c>
      <c r="C3768" s="37" t="str">
        <f t="array" ref="C3768">IFERROR(XLOOKUP(A3768,'Asignacion Nov'!A:A,'Asignacion Nov'!B:B))</f>
        <v>EC-05</v>
      </c>
      <c r="D3768" s="38">
        <v>45598.71548611111</v>
      </c>
      <c r="E3768" s="36" t="s">
        <v>485</v>
      </c>
      <c r="F3768" s="37" t="str">
        <f t="array" ref="F3768">IFERROR(XLOOKUP(E3768,Operadores!A:A,Operadores!B:B))</f>
        <v>HERROD</v>
      </c>
      <c r="G3768" s="36" t="s">
        <v>72</v>
      </c>
      <c r="H3768" s="39">
        <v>19.62274</v>
      </c>
      <c r="I3768" s="40">
        <v>749.0</v>
      </c>
      <c r="J3768" s="41">
        <f t="shared" si="5"/>
        <v>14697.43226</v>
      </c>
      <c r="K3768" s="37" t="str">
        <f t="array" ref="K3768">IFERROR(XLOOKUP(G3768,'Tipo de carga'!A:A,'Tipo de carga'!B:B))</f>
        <v>Autoabasto</v>
      </c>
      <c r="L3768" s="37">
        <f t="shared" si="2"/>
        <v>44</v>
      </c>
      <c r="M3768" s="37">
        <f t="shared" si="3"/>
        <v>2</v>
      </c>
      <c r="N3768" s="37">
        <f t="shared" si="4"/>
        <v>11</v>
      </c>
      <c r="O3768" s="37" t="str">
        <f t="array" ref="O3768">IFERROR(XLOOKUP(K3768,'Tipo de carga'!B:B,'Tipo de carga'!C:C))</f>
        <v>Diesel</v>
      </c>
    </row>
    <row r="3769">
      <c r="A3769" s="36">
        <v>2046.0</v>
      </c>
      <c r="B3769" s="37" t="str">
        <f t="array" ref="B3769">IFERROR(XLOOKUP(A3769,'Asignacion Nov'!A:A,'Asignacion Nov'!C:C))</f>
        <v>Liverpool Local</v>
      </c>
      <c r="C3769" s="37" t="str">
        <f t="array" ref="C3769">IFERROR(XLOOKUP(A3769,'Asignacion Nov'!A:A,'Asignacion Nov'!B:B))</f>
        <v>EC-01</v>
      </c>
      <c r="D3769" s="38">
        <v>45598.68109953704</v>
      </c>
      <c r="E3769" s="36" t="s">
        <v>523</v>
      </c>
      <c r="F3769" s="37" t="str">
        <f t="array" ref="F3769">IFERROR(XLOOKUP(E3769,Operadores!A:A,Operadores!B:B))</f>
        <v>QUIJOS</v>
      </c>
      <c r="G3769" s="36" t="s">
        <v>72</v>
      </c>
      <c r="H3769" s="39">
        <v>19.62274</v>
      </c>
      <c r="I3769" s="40">
        <v>745.0</v>
      </c>
      <c r="J3769" s="41">
        <f t="shared" si="5"/>
        <v>14618.9413</v>
      </c>
      <c r="K3769" s="37" t="str">
        <f t="array" ref="K3769">IFERROR(XLOOKUP(G3769,'Tipo de carga'!A:A,'Tipo de carga'!B:B))</f>
        <v>Autoabasto</v>
      </c>
      <c r="L3769" s="37">
        <f t="shared" si="2"/>
        <v>44</v>
      </c>
      <c r="M3769" s="37">
        <f t="shared" si="3"/>
        <v>2</v>
      </c>
      <c r="N3769" s="37">
        <f t="shared" si="4"/>
        <v>11</v>
      </c>
      <c r="O3769" s="37" t="str">
        <f t="array" ref="O3769">IFERROR(XLOOKUP(K3769,'Tipo de carga'!B:B,'Tipo de carga'!C:C))</f>
        <v>Diesel</v>
      </c>
    </row>
    <row r="3770">
      <c r="A3770" s="36">
        <v>1760.0</v>
      </c>
      <c r="B3770" s="37" t="str">
        <f t="array" ref="B3770">IFERROR(XLOOKUP(A3770,'Asignacion Nov'!A:A,'Asignacion Nov'!C:C))</f>
        <v>Pipas</v>
      </c>
      <c r="C3770" s="37" t="str">
        <f t="array" ref="C3770">IFERROR(XLOOKUP(A3770,'Asignacion Nov'!A:A,'Asignacion Nov'!B:B))</f>
        <v>EC-02</v>
      </c>
      <c r="D3770" s="38">
        <v>45598.64283564815</v>
      </c>
      <c r="E3770" s="36" t="s">
        <v>154</v>
      </c>
      <c r="F3770" s="37" t="str">
        <f t="array" ref="F3770">IFERROR(XLOOKUP(E3770,Operadores!A:A,Operadores!B:B))</f>
        <v>MARJO08</v>
      </c>
      <c r="G3770" s="36" t="s">
        <v>72</v>
      </c>
      <c r="H3770" s="39">
        <v>19.62274</v>
      </c>
      <c r="I3770" s="40">
        <v>287.0</v>
      </c>
      <c r="J3770" s="41">
        <f t="shared" si="5"/>
        <v>5631.72638</v>
      </c>
      <c r="K3770" s="37" t="str">
        <f t="array" ref="K3770">IFERROR(XLOOKUP(G3770,'Tipo de carga'!A:A,'Tipo de carga'!B:B))</f>
        <v>Autoabasto</v>
      </c>
      <c r="L3770" s="37">
        <f t="shared" si="2"/>
        <v>44</v>
      </c>
      <c r="M3770" s="37">
        <f t="shared" si="3"/>
        <v>2</v>
      </c>
      <c r="N3770" s="37">
        <f t="shared" si="4"/>
        <v>11</v>
      </c>
      <c r="O3770" s="37" t="str">
        <f t="array" ref="O3770">IFERROR(XLOOKUP(K3770,'Tipo de carga'!B:B,'Tipo de carga'!C:C))</f>
        <v>Diesel</v>
      </c>
    </row>
    <row r="3771">
      <c r="A3771" s="36">
        <v>1861.0</v>
      </c>
      <c r="B3771" s="37" t="str">
        <f t="array" ref="B3771">IFERROR(XLOOKUP(A3771,'Asignacion Nov'!A:A,'Asignacion Nov'!C:C))</f>
        <v>Pilgrims Tepo</v>
      </c>
      <c r="C3771" s="37" t="str">
        <f t="array" ref="C3771">IFERROR(XLOOKUP(A3771,'Asignacion Nov'!A:A,'Asignacion Nov'!B:B))</f>
        <v>EC-02</v>
      </c>
      <c r="D3771" s="38">
        <v>45598.63049768518</v>
      </c>
      <c r="E3771" s="36" t="s">
        <v>215</v>
      </c>
      <c r="F3771" s="37" t="str">
        <f t="array" ref="F3771">IFERROR(XLOOKUP(E3771,Operadores!A:A,Operadores!B:B))</f>
        <v>GARJUA</v>
      </c>
      <c r="G3771" s="36" t="s">
        <v>72</v>
      </c>
      <c r="H3771" s="39">
        <v>19.62274</v>
      </c>
      <c r="I3771" s="40">
        <v>187.0</v>
      </c>
      <c r="J3771" s="41">
        <f t="shared" si="5"/>
        <v>3669.45238</v>
      </c>
      <c r="K3771" s="37" t="str">
        <f t="array" ref="K3771">IFERROR(XLOOKUP(G3771,'Tipo de carga'!A:A,'Tipo de carga'!B:B))</f>
        <v>Autoabasto</v>
      </c>
      <c r="L3771" s="37">
        <f t="shared" si="2"/>
        <v>44</v>
      </c>
      <c r="M3771" s="37">
        <f t="shared" si="3"/>
        <v>2</v>
      </c>
      <c r="N3771" s="37">
        <f t="shared" si="4"/>
        <v>11</v>
      </c>
      <c r="O3771" s="37" t="str">
        <f t="array" ref="O3771">IFERROR(XLOOKUP(K3771,'Tipo de carga'!B:B,'Tipo de carga'!C:C))</f>
        <v>Diesel</v>
      </c>
    </row>
    <row r="3772">
      <c r="A3772" s="36">
        <v>1697.0</v>
      </c>
      <c r="B3772" s="37" t="str">
        <f t="array" ref="B3772">IFERROR(XLOOKUP(A3772,'Asignacion Nov'!A:A,'Asignacion Nov'!C:C))</f>
        <v>Pilgrims Tepo</v>
      </c>
      <c r="C3772" s="37" t="str">
        <f t="array" ref="C3772">IFERROR(XLOOKUP(A3772,'Asignacion Nov'!A:A,'Asignacion Nov'!B:B))</f>
        <v>EC-02</v>
      </c>
      <c r="D3772" s="38">
        <v>45598.62170138889</v>
      </c>
      <c r="E3772" s="36" t="s">
        <v>230</v>
      </c>
      <c r="F3772" s="37" t="str">
        <f t="array" ref="F3772">IFERROR(XLOOKUP(E3772,Operadores!A:A,Operadores!B:B))</f>
        <v>DELJOS</v>
      </c>
      <c r="G3772" s="36" t="s">
        <v>72</v>
      </c>
      <c r="H3772" s="39">
        <v>19.62274</v>
      </c>
      <c r="I3772" s="40">
        <v>194.0</v>
      </c>
      <c r="J3772" s="41">
        <f t="shared" si="5"/>
        <v>3806.81156</v>
      </c>
      <c r="K3772" s="37" t="str">
        <f t="array" ref="K3772">IFERROR(XLOOKUP(G3772,'Tipo de carga'!A:A,'Tipo de carga'!B:B))</f>
        <v>Autoabasto</v>
      </c>
      <c r="L3772" s="37">
        <f t="shared" si="2"/>
        <v>44</v>
      </c>
      <c r="M3772" s="37">
        <f t="shared" si="3"/>
        <v>2</v>
      </c>
      <c r="N3772" s="37">
        <f t="shared" si="4"/>
        <v>11</v>
      </c>
      <c r="O3772" s="37" t="str">
        <f t="array" ref="O3772">IFERROR(XLOOKUP(K3772,'Tipo de carga'!B:B,'Tipo de carga'!C:C))</f>
        <v>Diesel</v>
      </c>
    </row>
    <row r="3773">
      <c r="A3773" s="36">
        <v>1689.0</v>
      </c>
      <c r="B3773" s="37" t="str">
        <f t="array" ref="B3773">IFERROR(XLOOKUP(A3773,'Asignacion Nov'!A:A,'Asignacion Nov'!C:C))</f>
        <v>Pilgrims Tepo</v>
      </c>
      <c r="C3773" s="37" t="str">
        <f t="array" ref="C3773">IFERROR(XLOOKUP(A3773,'Asignacion Nov'!A:A,'Asignacion Nov'!B:B))</f>
        <v>EC-02</v>
      </c>
      <c r="D3773" s="38">
        <v>45598.61394675926</v>
      </c>
      <c r="E3773" s="36" t="s">
        <v>214</v>
      </c>
      <c r="F3773" s="37" t="str">
        <f t="array" ref="F3773">IFERROR(XLOOKUP(E3773,Operadores!A:A,Operadores!B:B))</f>
        <v>OROEDU</v>
      </c>
      <c r="G3773" s="36" t="s">
        <v>72</v>
      </c>
      <c r="H3773" s="39">
        <v>19.62274</v>
      </c>
      <c r="I3773" s="40">
        <v>178.0</v>
      </c>
      <c r="J3773" s="41">
        <f t="shared" si="5"/>
        <v>3492.84772</v>
      </c>
      <c r="K3773" s="37" t="str">
        <f t="array" ref="K3773">IFERROR(XLOOKUP(G3773,'Tipo de carga'!A:A,'Tipo de carga'!B:B))</f>
        <v>Autoabasto</v>
      </c>
      <c r="L3773" s="37">
        <f t="shared" si="2"/>
        <v>44</v>
      </c>
      <c r="M3773" s="37">
        <f t="shared" si="3"/>
        <v>2</v>
      </c>
      <c r="N3773" s="37">
        <f t="shared" si="4"/>
        <v>11</v>
      </c>
      <c r="O3773" s="37" t="str">
        <f t="array" ref="O3773">IFERROR(XLOOKUP(K3773,'Tipo de carga'!B:B,'Tipo de carga'!C:C))</f>
        <v>Diesel</v>
      </c>
    </row>
    <row r="3774">
      <c r="A3774" s="36">
        <v>1797.0</v>
      </c>
      <c r="B3774" s="37" t="str">
        <f t="array" ref="B3774">IFERROR(XLOOKUP(A3774,'Asignacion Nov'!A:A,'Asignacion Nov'!C:C))</f>
        <v>Hisense</v>
      </c>
      <c r="C3774" s="37" t="str">
        <f t="array" ref="C3774">IFERROR(XLOOKUP(A3774,'Asignacion Nov'!A:A,'Asignacion Nov'!B:B))</f>
        <v>EC-03</v>
      </c>
      <c r="D3774" s="38">
        <v>45598.603368055556</v>
      </c>
      <c r="E3774" s="36" t="s">
        <v>457</v>
      </c>
      <c r="F3774" s="37" t="str">
        <f t="array" ref="F3774">IFERROR(XLOOKUP(E3774,Operadores!A:A,Operadores!B:B))</f>
        <v>DEJMAR</v>
      </c>
      <c r="G3774" s="36" t="s">
        <v>72</v>
      </c>
      <c r="H3774" s="39">
        <v>19.62274</v>
      </c>
      <c r="I3774" s="40">
        <v>125.0</v>
      </c>
      <c r="J3774" s="41">
        <f t="shared" si="5"/>
        <v>2452.8425</v>
      </c>
      <c r="K3774" s="37" t="str">
        <f t="array" ref="K3774">IFERROR(XLOOKUP(G3774,'Tipo de carga'!A:A,'Tipo de carga'!B:B))</f>
        <v>Autoabasto</v>
      </c>
      <c r="L3774" s="37">
        <f t="shared" si="2"/>
        <v>44</v>
      </c>
      <c r="M3774" s="37">
        <f t="shared" si="3"/>
        <v>2</v>
      </c>
      <c r="N3774" s="37">
        <f t="shared" si="4"/>
        <v>11</v>
      </c>
      <c r="O3774" s="37" t="str">
        <f t="array" ref="O3774">IFERROR(XLOOKUP(K3774,'Tipo de carga'!B:B,'Tipo de carga'!C:C))</f>
        <v>Diesel</v>
      </c>
    </row>
    <row r="3775">
      <c r="A3775" s="36">
        <v>1936.0</v>
      </c>
      <c r="B3775" s="37" t="str">
        <f t="array" ref="B3775">IFERROR(XLOOKUP(A3775,'Asignacion Nov'!A:A,'Asignacion Nov'!C:C))</f>
        <v>Circuitos</v>
      </c>
      <c r="C3775" s="37" t="str">
        <f t="array" ref="C3775">IFERROR(XLOOKUP(A3775,'Asignacion Nov'!A:A,'Asignacion Nov'!B:B))</f>
        <v>EC-03</v>
      </c>
      <c r="D3775" s="38">
        <v>45598.56497685185</v>
      </c>
      <c r="E3775" s="36" t="s">
        <v>209</v>
      </c>
      <c r="F3775" s="37" t="str">
        <f t="array" ref="F3775">IFERROR(XLOOKUP(E3775,Operadores!A:A,Operadores!B:B))</f>
        <v>OCAMA</v>
      </c>
      <c r="G3775" s="36" t="s">
        <v>72</v>
      </c>
      <c r="H3775" s="39">
        <v>19.62274</v>
      </c>
      <c r="I3775" s="40">
        <v>245.0</v>
      </c>
      <c r="J3775" s="41">
        <f t="shared" si="5"/>
        <v>4807.5713</v>
      </c>
      <c r="K3775" s="37" t="str">
        <f t="array" ref="K3775">IFERROR(XLOOKUP(G3775,'Tipo de carga'!A:A,'Tipo de carga'!B:B))</f>
        <v>Autoabasto</v>
      </c>
      <c r="L3775" s="37">
        <f t="shared" si="2"/>
        <v>44</v>
      </c>
      <c r="M3775" s="37">
        <f t="shared" si="3"/>
        <v>2</v>
      </c>
      <c r="N3775" s="37">
        <f t="shared" si="4"/>
        <v>11</v>
      </c>
      <c r="O3775" s="37" t="str">
        <f t="array" ref="O3775">IFERROR(XLOOKUP(K3775,'Tipo de carga'!B:B,'Tipo de carga'!C:C))</f>
        <v>Diesel</v>
      </c>
    </row>
    <row r="3776">
      <c r="A3776" s="36">
        <v>1902.0</v>
      </c>
      <c r="B3776" s="37" t="str">
        <f t="array" ref="B3776">IFERROR(XLOOKUP(A3776,'Asignacion Nov'!A:A,'Asignacion Nov'!C:C))</f>
        <v>Pipas</v>
      </c>
      <c r="C3776" s="37" t="str">
        <f t="array" ref="C3776">IFERROR(XLOOKUP(A3776,'Asignacion Nov'!A:A,'Asignacion Nov'!B:B))</f>
        <v>EC-02</v>
      </c>
      <c r="D3776" s="38">
        <v>45598.55274305555</v>
      </c>
      <c r="E3776" s="36" t="s">
        <v>365</v>
      </c>
      <c r="F3776" s="37" t="str">
        <f t="array" ref="F3776">IFERROR(XLOOKUP(E3776,Operadores!A:A,Operadores!B:B))</f>
        <v>RUICRU</v>
      </c>
      <c r="G3776" s="36" t="s">
        <v>72</v>
      </c>
      <c r="H3776" s="39">
        <v>19.62274</v>
      </c>
      <c r="I3776" s="40">
        <v>630.0</v>
      </c>
      <c r="J3776" s="41">
        <f t="shared" si="5"/>
        <v>12362.3262</v>
      </c>
      <c r="K3776" s="37" t="str">
        <f t="array" ref="K3776">IFERROR(XLOOKUP(G3776,'Tipo de carga'!A:A,'Tipo de carga'!B:B))</f>
        <v>Autoabasto</v>
      </c>
      <c r="L3776" s="37">
        <f t="shared" si="2"/>
        <v>44</v>
      </c>
      <c r="M3776" s="37">
        <f t="shared" si="3"/>
        <v>2</v>
      </c>
      <c r="N3776" s="37">
        <f t="shared" si="4"/>
        <v>11</v>
      </c>
      <c r="O3776" s="37" t="str">
        <f t="array" ref="O3776">IFERROR(XLOOKUP(K3776,'Tipo de carga'!B:B,'Tipo de carga'!C:C))</f>
        <v>Diesel</v>
      </c>
    </row>
    <row r="3777">
      <c r="A3777" s="36">
        <v>1999.0</v>
      </c>
      <c r="B3777" s="37" t="str">
        <f t="array" ref="B3777">IFERROR(XLOOKUP(A3777,'Asignacion Nov'!A:A,'Asignacion Nov'!C:C))</f>
        <v>MeLi Dedicado Merida</v>
      </c>
      <c r="C3777" s="37" t="str">
        <f t="array" ref="C3777">IFERROR(XLOOKUP(A3777,'Asignacion Nov'!A:A,'Asignacion Nov'!B:B))</f>
        <v>EC-05</v>
      </c>
      <c r="D3777" s="38">
        <v>45598.53969907408</v>
      </c>
      <c r="E3777" s="36" t="s">
        <v>543</v>
      </c>
      <c r="F3777" s="37" t="str">
        <f t="array" ref="F3777">IFERROR(XLOOKUP(E3777,Operadores!A:A,Operadores!B:B))</f>
        <v>CAMJOS</v>
      </c>
      <c r="G3777" s="36" t="s">
        <v>72</v>
      </c>
      <c r="H3777" s="39">
        <v>19.62274</v>
      </c>
      <c r="I3777" s="40">
        <v>395.0</v>
      </c>
      <c r="J3777" s="41">
        <f t="shared" si="5"/>
        <v>7750.9823</v>
      </c>
      <c r="K3777" s="37" t="str">
        <f t="array" ref="K3777">IFERROR(XLOOKUP(G3777,'Tipo de carga'!A:A,'Tipo de carga'!B:B))</f>
        <v>Autoabasto</v>
      </c>
      <c r="L3777" s="37">
        <f t="shared" si="2"/>
        <v>44</v>
      </c>
      <c r="M3777" s="37">
        <f t="shared" si="3"/>
        <v>2</v>
      </c>
      <c r="N3777" s="37">
        <f t="shared" si="4"/>
        <v>11</v>
      </c>
      <c r="O3777" s="37" t="str">
        <f t="array" ref="O3777">IFERROR(XLOOKUP(K3777,'Tipo de carga'!B:B,'Tipo de carga'!C:C))</f>
        <v>Diesel</v>
      </c>
    </row>
    <row r="3778">
      <c r="A3778" s="36">
        <v>1831.0</v>
      </c>
      <c r="B3778" s="37" t="str">
        <f t="array" ref="B3778">IFERROR(XLOOKUP(A3778,'Asignacion Nov'!A:A,'Asignacion Nov'!C:C))</f>
        <v>Full Liver</v>
      </c>
      <c r="C3778" s="37" t="str">
        <f t="array" ref="C3778">IFERROR(XLOOKUP(A3778,'Asignacion Nov'!A:A,'Asignacion Nov'!B:B))</f>
        <v>EC-01</v>
      </c>
      <c r="D3778" s="38">
        <v>45598.53</v>
      </c>
      <c r="E3778" s="36" t="s">
        <v>325</v>
      </c>
      <c r="F3778" s="37" t="str">
        <f t="array" ref="F3778">IFERROR(XLOOKUP(E3778,Operadores!A:A,Operadores!B:B))</f>
        <v>VELOSC</v>
      </c>
      <c r="G3778" s="36" t="s">
        <v>72</v>
      </c>
      <c r="H3778" s="39">
        <v>19.62274</v>
      </c>
      <c r="I3778" s="40">
        <v>924.0</v>
      </c>
      <c r="J3778" s="41">
        <f t="shared" si="5"/>
        <v>18131.41176</v>
      </c>
      <c r="K3778" s="37" t="str">
        <f t="array" ref="K3778">IFERROR(XLOOKUP(G3778,'Tipo de carga'!A:A,'Tipo de carga'!B:B))</f>
        <v>Autoabasto</v>
      </c>
      <c r="L3778" s="37">
        <f t="shared" si="2"/>
        <v>44</v>
      </c>
      <c r="M3778" s="37">
        <f t="shared" si="3"/>
        <v>2</v>
      </c>
      <c r="N3778" s="37">
        <f t="shared" si="4"/>
        <v>11</v>
      </c>
      <c r="O3778" s="37" t="str">
        <f t="array" ref="O3778">IFERROR(XLOOKUP(K3778,'Tipo de carga'!B:B,'Tipo de carga'!C:C))</f>
        <v>Diesel</v>
      </c>
    </row>
    <row r="3779">
      <c r="A3779" s="36">
        <v>1990.0</v>
      </c>
      <c r="B3779" s="37" t="str">
        <f t="array" ref="B3779">IFERROR(XLOOKUP(A3779,'Asignacion Nov'!A:A,'Asignacion Nov'!C:C))</f>
        <v>MeLi asignado SD</v>
      </c>
      <c r="C3779" s="37" t="str">
        <f t="array" ref="C3779">IFERROR(XLOOKUP(A3779,'Asignacion Nov'!A:A,'Asignacion Nov'!B:B))</f>
        <v>EC-05</v>
      </c>
      <c r="D3779" s="38">
        <v>45598.51206018519</v>
      </c>
      <c r="E3779" s="36" t="s">
        <v>216</v>
      </c>
      <c r="F3779" s="37" t="str">
        <f t="array" ref="F3779">IFERROR(XLOOKUP(E3779,Operadores!A:A,Operadores!B:B))</f>
        <v>MENCAX</v>
      </c>
      <c r="G3779" s="36" t="s">
        <v>72</v>
      </c>
      <c r="H3779" s="39">
        <v>19.62274</v>
      </c>
      <c r="I3779" s="40">
        <v>465.0</v>
      </c>
      <c r="J3779" s="41">
        <f t="shared" si="5"/>
        <v>9124.5741</v>
      </c>
      <c r="K3779" s="37" t="str">
        <f t="array" ref="K3779">IFERROR(XLOOKUP(G3779,'Tipo de carga'!A:A,'Tipo de carga'!B:B))</f>
        <v>Autoabasto</v>
      </c>
      <c r="L3779" s="37">
        <f t="shared" si="2"/>
        <v>44</v>
      </c>
      <c r="M3779" s="37">
        <f t="shared" si="3"/>
        <v>2</v>
      </c>
      <c r="N3779" s="37">
        <f t="shared" si="4"/>
        <v>11</v>
      </c>
      <c r="O3779" s="37" t="str">
        <f t="array" ref="O3779">IFERROR(XLOOKUP(K3779,'Tipo de carga'!B:B,'Tipo de carga'!C:C))</f>
        <v>Diesel</v>
      </c>
    </row>
    <row r="3780">
      <c r="A3780" s="36">
        <v>2019.0</v>
      </c>
      <c r="B3780" s="37" t="str">
        <f t="array" ref="B3780">IFERROR(XLOOKUP(A3780,'Asignacion Nov'!A:A,'Asignacion Nov'!C:C))</f>
        <v>MeLi Asignado TD</v>
      </c>
      <c r="C3780" s="37" t="str">
        <f t="array" ref="C3780">IFERROR(XLOOKUP(A3780,'Asignacion Nov'!A:A,'Asignacion Nov'!B:B))</f>
        <v>EC-05</v>
      </c>
      <c r="D3780" s="38">
        <v>45598.48631944445</v>
      </c>
      <c r="E3780" s="36" t="s">
        <v>207</v>
      </c>
      <c r="F3780" s="37" t="str">
        <f t="array" ref="F3780">IFERROR(XLOOKUP(E3780,Operadores!A:A,Operadores!B:B))</f>
        <v>HERJOS08</v>
      </c>
      <c r="G3780" s="36" t="s">
        <v>72</v>
      </c>
      <c r="H3780" s="39">
        <v>19.62274</v>
      </c>
      <c r="I3780" s="40">
        <v>262.0</v>
      </c>
      <c r="J3780" s="41">
        <f t="shared" si="5"/>
        <v>5141.15788</v>
      </c>
      <c r="K3780" s="37" t="str">
        <f t="array" ref="K3780">IFERROR(XLOOKUP(G3780,'Tipo de carga'!A:A,'Tipo de carga'!B:B))</f>
        <v>Autoabasto</v>
      </c>
      <c r="L3780" s="37">
        <f t="shared" si="2"/>
        <v>44</v>
      </c>
      <c r="M3780" s="37">
        <f t="shared" si="3"/>
        <v>2</v>
      </c>
      <c r="N3780" s="37">
        <f t="shared" si="4"/>
        <v>11</v>
      </c>
      <c r="O3780" s="37" t="str">
        <f t="array" ref="O3780">IFERROR(XLOOKUP(K3780,'Tipo de carga'!B:B,'Tipo de carga'!C:C))</f>
        <v>Diesel</v>
      </c>
    </row>
    <row r="3781">
      <c r="A3781" s="36">
        <v>1898.0</v>
      </c>
      <c r="B3781" s="37" t="str">
        <f t="array" ref="B3781">IFERROR(XLOOKUP(A3781,'Asignacion Nov'!A:A,'Asignacion Nov'!C:C))</f>
        <v>Full Liver</v>
      </c>
      <c r="C3781" s="37" t="str">
        <f t="array" ref="C3781">IFERROR(XLOOKUP(A3781,'Asignacion Nov'!A:A,'Asignacion Nov'!B:B))</f>
        <v>EC-01</v>
      </c>
      <c r="D3781" s="38">
        <v>45598.45638888889</v>
      </c>
      <c r="E3781" s="36" t="s">
        <v>366</v>
      </c>
      <c r="F3781" s="37" t="str">
        <f t="array" ref="F3781">IFERROR(XLOOKUP(E3781,Operadores!A:A,Operadores!B:B))</f>
        <v>CASMA</v>
      </c>
      <c r="G3781" s="36" t="s">
        <v>72</v>
      </c>
      <c r="H3781" s="39">
        <v>19.62274</v>
      </c>
      <c r="I3781" s="40">
        <v>885.0</v>
      </c>
      <c r="J3781" s="41">
        <f t="shared" si="5"/>
        <v>17366.1249</v>
      </c>
      <c r="K3781" s="37" t="str">
        <f t="array" ref="K3781">IFERROR(XLOOKUP(G3781,'Tipo de carga'!A:A,'Tipo de carga'!B:B))</f>
        <v>Autoabasto</v>
      </c>
      <c r="L3781" s="37">
        <f t="shared" si="2"/>
        <v>44</v>
      </c>
      <c r="M3781" s="37">
        <f t="shared" si="3"/>
        <v>2</v>
      </c>
      <c r="N3781" s="37">
        <f t="shared" si="4"/>
        <v>11</v>
      </c>
      <c r="O3781" s="37" t="str">
        <f t="array" ref="O3781">IFERROR(XLOOKUP(K3781,'Tipo de carga'!B:B,'Tipo de carga'!C:C))</f>
        <v>Diesel</v>
      </c>
    </row>
    <row r="3782">
      <c r="A3782" s="36">
        <v>1994.0</v>
      </c>
      <c r="B3782" s="37" t="str">
        <f t="array" ref="B3782">IFERROR(XLOOKUP(A3782,'Asignacion Nov'!A:A,'Asignacion Nov'!C:C))</f>
        <v>MeLi Dedicado TD</v>
      </c>
      <c r="C3782" s="37" t="str">
        <f t="array" ref="C3782">IFERROR(XLOOKUP(A3782,'Asignacion Nov'!A:A,'Asignacion Nov'!B:B))</f>
        <v>EC-05</v>
      </c>
      <c r="D3782" s="38">
        <v>45598.43517361111</v>
      </c>
      <c r="E3782" s="36" t="s">
        <v>339</v>
      </c>
      <c r="F3782" s="37" t="str">
        <f t="array" ref="F3782">IFERROR(XLOOKUP(E3782,Operadores!A:A,Operadores!B:B))</f>
        <v>ESCJOR</v>
      </c>
      <c r="G3782" s="36" t="s">
        <v>72</v>
      </c>
      <c r="H3782" s="39">
        <v>19.62274</v>
      </c>
      <c r="I3782" s="40">
        <v>493.0</v>
      </c>
      <c r="J3782" s="41">
        <f t="shared" si="5"/>
        <v>9674.01082</v>
      </c>
      <c r="K3782" s="37" t="str">
        <f t="array" ref="K3782">IFERROR(XLOOKUP(G3782,'Tipo de carga'!A:A,'Tipo de carga'!B:B))</f>
        <v>Autoabasto</v>
      </c>
      <c r="L3782" s="37">
        <f t="shared" si="2"/>
        <v>44</v>
      </c>
      <c r="M3782" s="37">
        <f t="shared" si="3"/>
        <v>2</v>
      </c>
      <c r="N3782" s="37">
        <f t="shared" si="4"/>
        <v>11</v>
      </c>
      <c r="O3782" s="37" t="str">
        <f t="array" ref="O3782">IFERROR(XLOOKUP(K3782,'Tipo de carga'!B:B,'Tipo de carga'!C:C))</f>
        <v>Diesel</v>
      </c>
    </row>
    <row r="3783">
      <c r="A3783" s="36">
        <v>1751.0</v>
      </c>
      <c r="B3783" s="37" t="str">
        <f t="array" ref="B3783">IFERROR(XLOOKUP(A3783,'Asignacion Nov'!A:A,'Asignacion Nov'!C:C))</f>
        <v>Liverpool Local</v>
      </c>
      <c r="C3783" s="37" t="str">
        <f t="array" ref="C3783">IFERROR(XLOOKUP(A3783,'Asignacion Nov'!A:A,'Asignacion Nov'!B:B))</f>
        <v>EC-01</v>
      </c>
      <c r="D3783" s="38">
        <v>45598.37289351852</v>
      </c>
      <c r="E3783" s="36" t="s">
        <v>340</v>
      </c>
      <c r="F3783" s="37" t="str">
        <f t="array" ref="F3783">IFERROR(XLOOKUP(E3783,Operadores!A:A,Operadores!B:B))</f>
        <v>VELJU</v>
      </c>
      <c r="G3783" s="36" t="s">
        <v>72</v>
      </c>
      <c r="H3783" s="39">
        <v>19.62274</v>
      </c>
      <c r="I3783" s="40">
        <v>366.0</v>
      </c>
      <c r="J3783" s="41">
        <f t="shared" si="5"/>
        <v>7181.92284</v>
      </c>
      <c r="K3783" s="37" t="str">
        <f t="array" ref="K3783">IFERROR(XLOOKUP(G3783,'Tipo de carga'!A:A,'Tipo de carga'!B:B))</f>
        <v>Autoabasto</v>
      </c>
      <c r="L3783" s="37">
        <f t="shared" si="2"/>
        <v>44</v>
      </c>
      <c r="M3783" s="37">
        <f t="shared" si="3"/>
        <v>2</v>
      </c>
      <c r="N3783" s="37">
        <f t="shared" si="4"/>
        <v>11</v>
      </c>
      <c r="O3783" s="37" t="str">
        <f t="array" ref="O3783">IFERROR(XLOOKUP(K3783,'Tipo de carga'!B:B,'Tipo de carga'!C:C))</f>
        <v>Diesel</v>
      </c>
    </row>
    <row r="3784">
      <c r="A3784" s="36">
        <v>2037.0</v>
      </c>
      <c r="B3784" s="37" t="str">
        <f t="array" ref="B3784">IFERROR(XLOOKUP(A3784,'Asignacion Nov'!A:A,'Asignacion Nov'!C:C))</f>
        <v>Liverpool Local</v>
      </c>
      <c r="C3784" s="37" t="str">
        <f t="array" ref="C3784">IFERROR(XLOOKUP(A3784,'Asignacion Nov'!A:A,'Asignacion Nov'!B:B))</f>
        <v>EC-01</v>
      </c>
      <c r="D3784" s="38">
        <v>45598.34155092593</v>
      </c>
      <c r="E3784" s="36" t="s">
        <v>422</v>
      </c>
      <c r="F3784" s="37" t="str">
        <f t="array" ref="F3784">IFERROR(XLOOKUP(E3784,Operadores!A:A,Operadores!B:B))</f>
        <v>ANGMIG</v>
      </c>
      <c r="G3784" s="36" t="s">
        <v>72</v>
      </c>
      <c r="H3784" s="39">
        <v>19.62274</v>
      </c>
      <c r="I3784" s="40">
        <v>280.0</v>
      </c>
      <c r="J3784" s="41">
        <f t="shared" si="5"/>
        <v>5494.3672</v>
      </c>
      <c r="K3784" s="37" t="str">
        <f t="array" ref="K3784">IFERROR(XLOOKUP(G3784,'Tipo de carga'!A:A,'Tipo de carga'!B:B))</f>
        <v>Autoabasto</v>
      </c>
      <c r="L3784" s="37">
        <f t="shared" si="2"/>
        <v>44</v>
      </c>
      <c r="M3784" s="37">
        <f t="shared" si="3"/>
        <v>2</v>
      </c>
      <c r="N3784" s="37">
        <f t="shared" si="4"/>
        <v>11</v>
      </c>
      <c r="O3784" s="37" t="str">
        <f t="array" ref="O3784">IFERROR(XLOOKUP(K3784,'Tipo de carga'!B:B,'Tipo de carga'!C:C))</f>
        <v>Diesel</v>
      </c>
    </row>
    <row r="3785">
      <c r="A3785" s="36">
        <v>2047.0</v>
      </c>
      <c r="B3785" s="37" t="str">
        <f t="array" ref="B3785">IFERROR(XLOOKUP(A3785,'Asignacion Nov'!A:A,'Asignacion Nov'!C:C))</f>
        <v>Liverpool Local</v>
      </c>
      <c r="C3785" s="37" t="str">
        <f t="array" ref="C3785">IFERROR(XLOOKUP(A3785,'Asignacion Nov'!A:A,'Asignacion Nov'!B:B))</f>
        <v>EC-01</v>
      </c>
      <c r="D3785" s="38">
        <v>45598.326261574075</v>
      </c>
      <c r="E3785" s="36" t="s">
        <v>519</v>
      </c>
      <c r="F3785" s="37" t="str">
        <f t="array" ref="F3785">IFERROR(XLOOKUP(E3785,Operadores!A:A,Operadores!B:B))</f>
        <v>FLOERI</v>
      </c>
      <c r="G3785" s="36" t="s">
        <v>72</v>
      </c>
      <c r="H3785" s="39">
        <v>19.62274</v>
      </c>
      <c r="I3785" s="40">
        <v>515.0</v>
      </c>
      <c r="J3785" s="41">
        <f t="shared" si="5"/>
        <v>10105.7111</v>
      </c>
      <c r="K3785" s="37" t="str">
        <f t="array" ref="K3785">IFERROR(XLOOKUP(G3785,'Tipo de carga'!A:A,'Tipo de carga'!B:B))</f>
        <v>Autoabasto</v>
      </c>
      <c r="L3785" s="37">
        <f t="shared" si="2"/>
        <v>44</v>
      </c>
      <c r="M3785" s="37">
        <f t="shared" si="3"/>
        <v>2</v>
      </c>
      <c r="N3785" s="37">
        <f t="shared" si="4"/>
        <v>11</v>
      </c>
      <c r="O3785" s="37" t="str">
        <f t="array" ref="O3785">IFERROR(XLOOKUP(K3785,'Tipo de carga'!B:B,'Tipo de carga'!C:C))</f>
        <v>Diesel</v>
      </c>
    </row>
    <row r="3786">
      <c r="A3786" s="36">
        <v>1957.0</v>
      </c>
      <c r="B3786" s="37" t="str">
        <f t="array" ref="B3786">IFERROR(XLOOKUP(A3786,'Asignacion Nov'!A:A,'Asignacion Nov'!C:C))</f>
        <v>MeLi asignado SD</v>
      </c>
      <c r="C3786" s="37" t="str">
        <f t="array" ref="C3786">IFERROR(XLOOKUP(A3786,'Asignacion Nov'!A:A,'Asignacion Nov'!B:B))</f>
        <v>EC-05</v>
      </c>
      <c r="D3786" s="38">
        <v>45598.31165509259</v>
      </c>
      <c r="E3786" s="36" t="s">
        <v>217</v>
      </c>
      <c r="F3786" s="37" t="str">
        <f t="array" ref="F3786">IFERROR(XLOOKUP(E3786,Operadores!A:A,Operadores!B:B))</f>
        <v>HERFRA</v>
      </c>
      <c r="G3786" s="36" t="s">
        <v>72</v>
      </c>
      <c r="H3786" s="39">
        <v>19.62274</v>
      </c>
      <c r="I3786" s="40">
        <v>669.0</v>
      </c>
      <c r="J3786" s="41">
        <f t="shared" si="5"/>
        <v>13127.61306</v>
      </c>
      <c r="K3786" s="37" t="str">
        <f t="array" ref="K3786">IFERROR(XLOOKUP(G3786,'Tipo de carga'!A:A,'Tipo de carga'!B:B))</f>
        <v>Autoabasto</v>
      </c>
      <c r="L3786" s="37">
        <f t="shared" si="2"/>
        <v>44</v>
      </c>
      <c r="M3786" s="37">
        <f t="shared" si="3"/>
        <v>2</v>
      </c>
      <c r="N3786" s="37">
        <f t="shared" si="4"/>
        <v>11</v>
      </c>
      <c r="O3786" s="37" t="str">
        <f t="array" ref="O3786">IFERROR(XLOOKUP(K3786,'Tipo de carga'!B:B,'Tipo de carga'!C:C))</f>
        <v>Diesel</v>
      </c>
    </row>
    <row r="3787">
      <c r="A3787" s="36">
        <v>1880.0</v>
      </c>
      <c r="B3787" s="37" t="str">
        <f t="array" ref="B3787">IFERROR(XLOOKUP(A3787,'Asignacion Nov'!A:A,'Asignacion Nov'!C:C))</f>
        <v>Circuitos</v>
      </c>
      <c r="C3787" s="37" t="str">
        <f t="array" ref="C3787">IFERROR(XLOOKUP(A3787,'Asignacion Nov'!A:A,'Asignacion Nov'!B:B))</f>
        <v>EC-03</v>
      </c>
      <c r="D3787" s="38">
        <v>45598.297488425924</v>
      </c>
      <c r="E3787" s="36" t="s">
        <v>248</v>
      </c>
      <c r="F3787" s="37" t="str">
        <f t="array" ref="F3787">IFERROR(XLOOKUP(E3787,Operadores!A:A,Operadores!B:B))</f>
        <v>CRULE</v>
      </c>
      <c r="G3787" s="36" t="s">
        <v>72</v>
      </c>
      <c r="H3787" s="39">
        <v>19.62274</v>
      </c>
      <c r="I3787" s="40">
        <v>535.0</v>
      </c>
      <c r="J3787" s="41">
        <f t="shared" si="5"/>
        <v>10498.1659</v>
      </c>
      <c r="K3787" s="37" t="str">
        <f t="array" ref="K3787">IFERROR(XLOOKUP(G3787,'Tipo de carga'!A:A,'Tipo de carga'!B:B))</f>
        <v>Autoabasto</v>
      </c>
      <c r="L3787" s="37">
        <f t="shared" si="2"/>
        <v>44</v>
      </c>
      <c r="M3787" s="37">
        <f t="shared" si="3"/>
        <v>2</v>
      </c>
      <c r="N3787" s="37">
        <f t="shared" si="4"/>
        <v>11</v>
      </c>
      <c r="O3787" s="37" t="str">
        <f t="array" ref="O3787">IFERROR(XLOOKUP(K3787,'Tipo de carga'!B:B,'Tipo de carga'!C:C))</f>
        <v>Diesel</v>
      </c>
    </row>
    <row r="3788">
      <c r="A3788" s="36">
        <v>1885.0</v>
      </c>
      <c r="B3788" s="37" t="str">
        <f t="array" ref="B3788">IFERROR(XLOOKUP(A3788,'Asignacion Nov'!A:A,'Asignacion Nov'!C:C))</f>
        <v>Liverpool Local</v>
      </c>
      <c r="C3788" s="37" t="str">
        <f t="array" ref="C3788">IFERROR(XLOOKUP(A3788,'Asignacion Nov'!A:A,'Asignacion Nov'!B:B))</f>
        <v>EC-01</v>
      </c>
      <c r="D3788" s="38">
        <v>45598.285358796296</v>
      </c>
      <c r="E3788" s="36" t="s">
        <v>234</v>
      </c>
      <c r="F3788" s="37" t="str">
        <f t="array" ref="F3788">IFERROR(XLOOKUP(E3788,Operadores!A:A,Operadores!B:B))</f>
        <v>MONJU</v>
      </c>
      <c r="G3788" s="36" t="s">
        <v>72</v>
      </c>
      <c r="H3788" s="39">
        <v>19.62274</v>
      </c>
      <c r="I3788" s="40">
        <v>660.0</v>
      </c>
      <c r="J3788" s="41">
        <f t="shared" si="5"/>
        <v>12951.0084</v>
      </c>
      <c r="K3788" s="37" t="str">
        <f t="array" ref="K3788">IFERROR(XLOOKUP(G3788,'Tipo de carga'!A:A,'Tipo de carga'!B:B))</f>
        <v>Autoabasto</v>
      </c>
      <c r="L3788" s="37">
        <f t="shared" si="2"/>
        <v>44</v>
      </c>
      <c r="M3788" s="37">
        <f t="shared" si="3"/>
        <v>2</v>
      </c>
      <c r="N3788" s="37">
        <f t="shared" si="4"/>
        <v>11</v>
      </c>
      <c r="O3788" s="37" t="str">
        <f t="array" ref="O3788">IFERROR(XLOOKUP(K3788,'Tipo de carga'!B:B,'Tipo de carga'!C:C))</f>
        <v>Diesel</v>
      </c>
    </row>
    <row r="3789">
      <c r="A3789" s="36">
        <v>1873.0</v>
      </c>
      <c r="B3789" s="37" t="str">
        <f t="array" ref="B3789">IFERROR(XLOOKUP(A3789,'Asignacion Nov'!A:A,'Asignacion Nov'!C:C))</f>
        <v>Circuitos</v>
      </c>
      <c r="C3789" s="37" t="str">
        <f t="array" ref="C3789">IFERROR(XLOOKUP(A3789,'Asignacion Nov'!A:A,'Asignacion Nov'!B:B))</f>
        <v>EC-03</v>
      </c>
      <c r="D3789" s="38">
        <v>45598.27402777778</v>
      </c>
      <c r="E3789" s="36" t="s">
        <v>277</v>
      </c>
      <c r="F3789" s="37" t="str">
        <f t="array" ref="F3789">IFERROR(XLOOKUP(E3789,Operadores!A:A,Operadores!B:B))</f>
        <v>GUADI</v>
      </c>
      <c r="G3789" s="36" t="s">
        <v>72</v>
      </c>
      <c r="H3789" s="39">
        <v>19.62274</v>
      </c>
      <c r="I3789" s="40">
        <v>440.0</v>
      </c>
      <c r="J3789" s="41">
        <f t="shared" si="5"/>
        <v>8634.0056</v>
      </c>
      <c r="K3789" s="37" t="str">
        <f t="array" ref="K3789">IFERROR(XLOOKUP(G3789,'Tipo de carga'!A:A,'Tipo de carga'!B:B))</f>
        <v>Autoabasto</v>
      </c>
      <c r="L3789" s="37">
        <f t="shared" si="2"/>
        <v>44</v>
      </c>
      <c r="M3789" s="37">
        <f t="shared" si="3"/>
        <v>2</v>
      </c>
      <c r="N3789" s="37">
        <f t="shared" si="4"/>
        <v>11</v>
      </c>
      <c r="O3789" s="37" t="str">
        <f t="array" ref="O3789">IFERROR(XLOOKUP(K3789,'Tipo de carga'!B:B,'Tipo de carga'!C:C))</f>
        <v>Diesel</v>
      </c>
    </row>
    <row r="3790">
      <c r="A3790" s="36">
        <v>1838.0</v>
      </c>
      <c r="B3790" s="37" t="str">
        <f t="array" ref="B3790">IFERROR(XLOOKUP(A3790,'Asignacion Nov'!A:A,'Asignacion Nov'!C:C))</f>
        <v>Liverpool Local</v>
      </c>
      <c r="C3790" s="37" t="str">
        <f t="array" ref="C3790">IFERROR(XLOOKUP(A3790,'Asignacion Nov'!A:A,'Asignacion Nov'!B:B))</f>
        <v>EC-01</v>
      </c>
      <c r="D3790" s="38">
        <v>45598.263020833336</v>
      </c>
      <c r="E3790" s="36" t="s">
        <v>467</v>
      </c>
      <c r="F3790" s="37" t="str">
        <f t="array" ref="F3790">IFERROR(XLOOKUP(E3790,Operadores!A:A,Operadores!B:B))</f>
        <v>SILAL</v>
      </c>
      <c r="G3790" s="36" t="s">
        <v>72</v>
      </c>
      <c r="H3790" s="39">
        <v>19.62274</v>
      </c>
      <c r="I3790" s="40">
        <v>360.0</v>
      </c>
      <c r="J3790" s="41">
        <f t="shared" si="5"/>
        <v>7064.1864</v>
      </c>
      <c r="K3790" s="37" t="str">
        <f t="array" ref="K3790">IFERROR(XLOOKUP(G3790,'Tipo de carga'!A:A,'Tipo de carga'!B:B))</f>
        <v>Autoabasto</v>
      </c>
      <c r="L3790" s="37">
        <f t="shared" si="2"/>
        <v>44</v>
      </c>
      <c r="M3790" s="37">
        <f t="shared" si="3"/>
        <v>2</v>
      </c>
      <c r="N3790" s="37">
        <f t="shared" si="4"/>
        <v>11</v>
      </c>
      <c r="O3790" s="37" t="str">
        <f t="array" ref="O3790">IFERROR(XLOOKUP(K3790,'Tipo de carga'!B:B,'Tipo de carga'!C:C))</f>
        <v>Diesel</v>
      </c>
    </row>
    <row r="3791">
      <c r="A3791" s="36">
        <v>1827.0</v>
      </c>
      <c r="B3791" s="37" t="str">
        <f t="array" ref="B3791">IFERROR(XLOOKUP(A3791,'Asignacion Nov'!A:A,'Asignacion Nov'!C:C))</f>
        <v>Full Liver</v>
      </c>
      <c r="C3791" s="37" t="str">
        <f t="array" ref="C3791">IFERROR(XLOOKUP(A3791,'Asignacion Nov'!A:A,'Asignacion Nov'!B:B))</f>
        <v>EC-01</v>
      </c>
      <c r="D3791" s="38">
        <v>45598.24285879629</v>
      </c>
      <c r="E3791" s="36" t="s">
        <v>374</v>
      </c>
      <c r="F3791" s="37" t="str">
        <f t="array" ref="F3791">IFERROR(XLOOKUP(E3791,Operadores!A:A,Operadores!B:B))</f>
        <v>ANGMA</v>
      </c>
      <c r="G3791" s="36" t="s">
        <v>72</v>
      </c>
      <c r="H3791" s="39">
        <v>19.62274</v>
      </c>
      <c r="I3791" s="40">
        <v>339.0</v>
      </c>
      <c r="J3791" s="41">
        <f t="shared" si="5"/>
        <v>6652.10886</v>
      </c>
      <c r="K3791" s="37" t="str">
        <f t="array" ref="K3791">IFERROR(XLOOKUP(G3791,'Tipo de carga'!A:A,'Tipo de carga'!B:B))</f>
        <v>Autoabasto</v>
      </c>
      <c r="L3791" s="37">
        <f t="shared" si="2"/>
        <v>44</v>
      </c>
      <c r="M3791" s="37">
        <f t="shared" si="3"/>
        <v>2</v>
      </c>
      <c r="N3791" s="37">
        <f t="shared" si="4"/>
        <v>11</v>
      </c>
      <c r="O3791" s="37" t="str">
        <f t="array" ref="O3791">IFERROR(XLOOKUP(K3791,'Tipo de carga'!B:B,'Tipo de carga'!C:C))</f>
        <v>Diesel</v>
      </c>
    </row>
    <row r="3792">
      <c r="A3792" s="36">
        <v>1856.0</v>
      </c>
      <c r="B3792" s="37" t="str">
        <f t="array" ref="B3792">IFERROR(XLOOKUP(A3792,'Asignacion Nov'!A:A,'Asignacion Nov'!C:C))</f>
        <v>Pipas</v>
      </c>
      <c r="C3792" s="37" t="str">
        <f t="array" ref="C3792">IFERROR(XLOOKUP(A3792,'Asignacion Nov'!A:A,'Asignacion Nov'!B:B))</f>
        <v>EC-02</v>
      </c>
      <c r="D3792" s="38">
        <v>45598.233449074076</v>
      </c>
      <c r="E3792" s="36" t="s">
        <v>43</v>
      </c>
      <c r="F3792" s="37" t="str">
        <f t="array" ref="F3792">IFERROR(XLOOKUP(E3792,Operadores!A:A,Operadores!B:B))</f>
        <v>HERJU01</v>
      </c>
      <c r="G3792" s="36" t="s">
        <v>72</v>
      </c>
      <c r="H3792" s="39">
        <v>19.62274</v>
      </c>
      <c r="I3792" s="40">
        <v>771.0</v>
      </c>
      <c r="J3792" s="41">
        <f t="shared" si="5"/>
        <v>15129.13254</v>
      </c>
      <c r="K3792" s="37" t="str">
        <f t="array" ref="K3792">IFERROR(XLOOKUP(G3792,'Tipo de carga'!A:A,'Tipo de carga'!B:B))</f>
        <v>Autoabasto</v>
      </c>
      <c r="L3792" s="37">
        <f t="shared" si="2"/>
        <v>44</v>
      </c>
      <c r="M3792" s="37">
        <f t="shared" si="3"/>
        <v>2</v>
      </c>
      <c r="N3792" s="37">
        <f t="shared" si="4"/>
        <v>11</v>
      </c>
      <c r="O3792" s="37" t="str">
        <f t="array" ref="O3792">IFERROR(XLOOKUP(K3792,'Tipo de carga'!B:B,'Tipo de carga'!C:C))</f>
        <v>Diesel</v>
      </c>
    </row>
    <row r="3793">
      <c r="A3793" s="36">
        <v>1752.0</v>
      </c>
      <c r="B3793" s="37" t="str">
        <f t="array" ref="B3793">IFERROR(XLOOKUP(A3793,'Asignacion Nov'!A:A,'Asignacion Nov'!C:C))</f>
        <v>Liverpool Local</v>
      </c>
      <c r="C3793" s="37" t="str">
        <f t="array" ref="C3793">IFERROR(XLOOKUP(A3793,'Asignacion Nov'!A:A,'Asignacion Nov'!B:B))</f>
        <v>EC-01</v>
      </c>
      <c r="D3793" s="38">
        <v>45598.206192129626</v>
      </c>
      <c r="E3793" s="36" t="s">
        <v>498</v>
      </c>
      <c r="F3793" s="37" t="str">
        <f t="array" ref="F3793">IFERROR(XLOOKUP(E3793,Operadores!A:A,Operadores!B:B))</f>
        <v>REYGU</v>
      </c>
      <c r="G3793" s="36" t="s">
        <v>72</v>
      </c>
      <c r="H3793" s="39">
        <v>19.62274</v>
      </c>
      <c r="I3793" s="40">
        <v>496.0</v>
      </c>
      <c r="J3793" s="41">
        <f t="shared" si="5"/>
        <v>9732.87904</v>
      </c>
      <c r="K3793" s="37" t="str">
        <f t="array" ref="K3793">IFERROR(XLOOKUP(G3793,'Tipo de carga'!A:A,'Tipo de carga'!B:B))</f>
        <v>Autoabasto</v>
      </c>
      <c r="L3793" s="37">
        <f t="shared" si="2"/>
        <v>44</v>
      </c>
      <c r="M3793" s="37">
        <f t="shared" si="3"/>
        <v>2</v>
      </c>
      <c r="N3793" s="37">
        <f t="shared" si="4"/>
        <v>11</v>
      </c>
      <c r="O3793" s="37" t="str">
        <f t="array" ref="O3793">IFERROR(XLOOKUP(K3793,'Tipo de carga'!B:B,'Tipo de carga'!C:C))</f>
        <v>Diesel</v>
      </c>
    </row>
    <row r="3794">
      <c r="A3794" s="36">
        <v>1950.0</v>
      </c>
      <c r="B3794" s="37" t="str">
        <f t="array" ref="B3794">IFERROR(XLOOKUP(A3794,'Asignacion Nov'!A:A,'Asignacion Nov'!C:C))</f>
        <v>MeLi asignado SD</v>
      </c>
      <c r="C3794" s="37" t="str">
        <f t="array" ref="C3794">IFERROR(XLOOKUP(A3794,'Asignacion Nov'!A:A,'Asignacion Nov'!B:B))</f>
        <v>EC-05</v>
      </c>
      <c r="D3794" s="38">
        <v>45598.141747685186</v>
      </c>
      <c r="E3794" s="36" t="s">
        <v>200</v>
      </c>
      <c r="F3794" s="37" t="str">
        <f t="array" ref="F3794">IFERROR(XLOOKUP(E3794,Operadores!A:A,Operadores!B:B))</f>
        <v>MAROSC</v>
      </c>
      <c r="G3794" s="36" t="s">
        <v>72</v>
      </c>
      <c r="H3794" s="39">
        <v>19.62274</v>
      </c>
      <c r="I3794" s="40">
        <v>345.0</v>
      </c>
      <c r="J3794" s="41">
        <f t="shared" si="5"/>
        <v>6769.8453</v>
      </c>
      <c r="K3794" s="37" t="str">
        <f t="array" ref="K3794">IFERROR(XLOOKUP(G3794,'Tipo de carga'!A:A,'Tipo de carga'!B:B))</f>
        <v>Autoabasto</v>
      </c>
      <c r="L3794" s="37">
        <f t="shared" si="2"/>
        <v>44</v>
      </c>
      <c r="M3794" s="37">
        <f t="shared" si="3"/>
        <v>2</v>
      </c>
      <c r="N3794" s="37">
        <f t="shared" si="4"/>
        <v>11</v>
      </c>
      <c r="O3794" s="37" t="str">
        <f t="array" ref="O3794">IFERROR(XLOOKUP(K3794,'Tipo de carga'!B:B,'Tipo de carga'!C:C))</f>
        <v>Diesel</v>
      </c>
    </row>
    <row r="3795">
      <c r="A3795" s="36">
        <v>1901.0</v>
      </c>
      <c r="B3795" s="37" t="str">
        <f t="array" ref="B3795">IFERROR(XLOOKUP(A3795,'Asignacion Nov'!A:A,'Asignacion Nov'!C:C))</f>
        <v>Pipas</v>
      </c>
      <c r="C3795" s="37" t="str">
        <f t="array" ref="C3795">IFERROR(XLOOKUP(A3795,'Asignacion Nov'!A:A,'Asignacion Nov'!B:B))</f>
        <v>EC-02</v>
      </c>
      <c r="D3795" s="38">
        <v>45598.12763888889</v>
      </c>
      <c r="E3795" s="36" t="s">
        <v>411</v>
      </c>
      <c r="F3795" s="37" t="str">
        <f t="array" ref="F3795">IFERROR(XLOOKUP(E3795,Operadores!A:A,Operadores!B:B))</f>
        <v>APODA</v>
      </c>
      <c r="G3795" s="36" t="s">
        <v>72</v>
      </c>
      <c r="H3795" s="39">
        <v>19.62274</v>
      </c>
      <c r="I3795" s="40">
        <v>1010.06</v>
      </c>
      <c r="J3795" s="41">
        <f t="shared" si="5"/>
        <v>19820.14476</v>
      </c>
      <c r="K3795" s="37" t="str">
        <f t="array" ref="K3795">IFERROR(XLOOKUP(G3795,'Tipo de carga'!A:A,'Tipo de carga'!B:B))</f>
        <v>Autoabasto</v>
      </c>
      <c r="L3795" s="37">
        <f t="shared" si="2"/>
        <v>44</v>
      </c>
      <c r="M3795" s="37">
        <f t="shared" si="3"/>
        <v>2</v>
      </c>
      <c r="N3795" s="37">
        <f t="shared" si="4"/>
        <v>11</v>
      </c>
      <c r="O3795" s="37" t="str">
        <f t="array" ref="O3795">IFERROR(XLOOKUP(K3795,'Tipo de carga'!B:B,'Tipo de carga'!C:C))</f>
        <v>Diesel</v>
      </c>
    </row>
    <row r="3796">
      <c r="A3796" s="36">
        <v>2001.0</v>
      </c>
      <c r="B3796" s="37" t="str">
        <f t="array" ref="B3796">IFERROR(XLOOKUP(A3796,'Asignacion Nov'!A:A,'Asignacion Nov'!C:C))</f>
        <v>MeLi Dedicado Merida</v>
      </c>
      <c r="C3796" s="37" t="str">
        <f t="array" ref="C3796">IFERROR(XLOOKUP(A3796,'Asignacion Nov'!A:A,'Asignacion Nov'!B:B))</f>
        <v>EC-05</v>
      </c>
      <c r="D3796" s="38">
        <v>45598.108252314814</v>
      </c>
      <c r="E3796" s="36" t="s">
        <v>292</v>
      </c>
      <c r="F3796" s="37" t="str">
        <f t="array" ref="F3796">IFERROR(XLOOKUP(E3796,Operadores!A:A,Operadores!B:B))</f>
        <v>GARJUL</v>
      </c>
      <c r="G3796" s="36" t="s">
        <v>72</v>
      </c>
      <c r="H3796" s="39">
        <v>19.62274</v>
      </c>
      <c r="I3796" s="40">
        <v>334.0</v>
      </c>
      <c r="J3796" s="41">
        <f t="shared" si="5"/>
        <v>6553.99516</v>
      </c>
      <c r="K3796" s="37" t="str">
        <f t="array" ref="K3796">IFERROR(XLOOKUP(G3796,'Tipo de carga'!A:A,'Tipo de carga'!B:B))</f>
        <v>Autoabasto</v>
      </c>
      <c r="L3796" s="37">
        <f t="shared" si="2"/>
        <v>44</v>
      </c>
      <c r="M3796" s="37">
        <f t="shared" si="3"/>
        <v>2</v>
      </c>
      <c r="N3796" s="37">
        <f t="shared" si="4"/>
        <v>11</v>
      </c>
      <c r="O3796" s="37" t="str">
        <f t="array" ref="O3796">IFERROR(XLOOKUP(K3796,'Tipo de carga'!B:B,'Tipo de carga'!C:C))</f>
        <v>Diesel</v>
      </c>
    </row>
    <row r="3797">
      <c r="A3797" s="36">
        <v>1821.0</v>
      </c>
      <c r="B3797" s="37" t="str">
        <f t="array" ref="B3797">IFERROR(XLOOKUP(A3797,'Asignacion Nov'!A:A,'Asignacion Nov'!C:C))</f>
        <v>Circuitos</v>
      </c>
      <c r="C3797" s="37" t="str">
        <f t="array" ref="C3797">IFERROR(XLOOKUP(A3797,'Asignacion Nov'!A:A,'Asignacion Nov'!B:B))</f>
        <v>EC-03</v>
      </c>
      <c r="D3797" s="38">
        <v>45598.10070601852</v>
      </c>
      <c r="E3797" s="36" t="s">
        <v>198</v>
      </c>
      <c r="F3797" s="37" t="str">
        <f t="array" ref="F3797">IFERROR(XLOOKUP(E3797,Operadores!A:A,Operadores!B:B))</f>
        <v>BAULUI</v>
      </c>
      <c r="G3797" s="36" t="s">
        <v>72</v>
      </c>
      <c r="H3797" s="39">
        <v>19.62274</v>
      </c>
      <c r="I3797" s="40">
        <v>455.0</v>
      </c>
      <c r="J3797" s="41">
        <f t="shared" si="5"/>
        <v>8928.3467</v>
      </c>
      <c r="K3797" s="37" t="str">
        <f t="array" ref="K3797">IFERROR(XLOOKUP(G3797,'Tipo de carga'!A:A,'Tipo de carga'!B:B))</f>
        <v>Autoabasto</v>
      </c>
      <c r="L3797" s="37">
        <f t="shared" si="2"/>
        <v>44</v>
      </c>
      <c r="M3797" s="37">
        <f t="shared" si="3"/>
        <v>2</v>
      </c>
      <c r="N3797" s="37">
        <f t="shared" si="4"/>
        <v>11</v>
      </c>
      <c r="O3797" s="37" t="str">
        <f t="array" ref="O3797">IFERROR(XLOOKUP(K3797,'Tipo de carga'!B:B,'Tipo de carga'!C:C))</f>
        <v>Diesel</v>
      </c>
    </row>
    <row r="3798">
      <c r="A3798" s="36">
        <v>2045.0</v>
      </c>
      <c r="B3798" s="37" t="str">
        <f t="array" ref="B3798">IFERROR(XLOOKUP(A3798,'Asignacion Nov'!A:A,'Asignacion Nov'!C:C))</f>
        <v>Liverpool Local</v>
      </c>
      <c r="C3798" s="37" t="str">
        <f t="array" ref="C3798">IFERROR(XLOOKUP(A3798,'Asignacion Nov'!A:A,'Asignacion Nov'!B:B))</f>
        <v>EC-01</v>
      </c>
      <c r="D3798" s="38">
        <v>45598.091840277775</v>
      </c>
      <c r="E3798" s="36" t="s">
        <v>481</v>
      </c>
      <c r="F3798" s="37" t="str">
        <f t="array" ref="F3798">IFERROR(XLOOKUP(E3798,Operadores!A:A,Operadores!B:B))</f>
        <v>ALVGE</v>
      </c>
      <c r="G3798" s="36" t="s">
        <v>72</v>
      </c>
      <c r="H3798" s="39">
        <v>19.62274</v>
      </c>
      <c r="I3798" s="40">
        <v>842.0</v>
      </c>
      <c r="J3798" s="41">
        <f t="shared" si="5"/>
        <v>16522.34708</v>
      </c>
      <c r="K3798" s="37" t="str">
        <f t="array" ref="K3798">IFERROR(XLOOKUP(G3798,'Tipo de carga'!A:A,'Tipo de carga'!B:B))</f>
        <v>Autoabasto</v>
      </c>
      <c r="L3798" s="37">
        <f t="shared" si="2"/>
        <v>44</v>
      </c>
      <c r="M3798" s="37">
        <f t="shared" si="3"/>
        <v>2</v>
      </c>
      <c r="N3798" s="37">
        <f t="shared" si="4"/>
        <v>11</v>
      </c>
      <c r="O3798" s="37" t="str">
        <f t="array" ref="O3798">IFERROR(XLOOKUP(K3798,'Tipo de carga'!B:B,'Tipo de carga'!C:C))</f>
        <v>Diesel</v>
      </c>
    </row>
    <row r="3799">
      <c r="A3799" s="36">
        <v>1896.0</v>
      </c>
      <c r="B3799" s="37" t="str">
        <f t="array" ref="B3799">IFERROR(XLOOKUP(A3799,'Asignacion Nov'!A:A,'Asignacion Nov'!C:C))</f>
        <v>Hisense</v>
      </c>
      <c r="C3799" s="37" t="str">
        <f t="array" ref="C3799">IFERROR(XLOOKUP(A3799,'Asignacion Nov'!A:A,'Asignacion Nov'!B:B))</f>
        <v>EC-03</v>
      </c>
      <c r="D3799" s="38">
        <v>45598.07267361111</v>
      </c>
      <c r="E3799" s="36" t="s">
        <v>353</v>
      </c>
      <c r="F3799" s="37" t="str">
        <f t="array" ref="F3799">IFERROR(XLOOKUP(E3799,Operadores!A:A,Operadores!B:B))</f>
        <v>CUAALV</v>
      </c>
      <c r="G3799" s="36" t="s">
        <v>72</v>
      </c>
      <c r="H3799" s="39">
        <v>19.62274</v>
      </c>
      <c r="I3799" s="40">
        <v>616.0</v>
      </c>
      <c r="J3799" s="41">
        <f t="shared" si="5"/>
        <v>12087.60784</v>
      </c>
      <c r="K3799" s="37" t="str">
        <f t="array" ref="K3799">IFERROR(XLOOKUP(G3799,'Tipo de carga'!A:A,'Tipo de carga'!B:B))</f>
        <v>Autoabasto</v>
      </c>
      <c r="L3799" s="37">
        <f t="shared" si="2"/>
        <v>44</v>
      </c>
      <c r="M3799" s="37">
        <f t="shared" si="3"/>
        <v>2</v>
      </c>
      <c r="N3799" s="37">
        <f t="shared" si="4"/>
        <v>11</v>
      </c>
      <c r="O3799" s="37" t="str">
        <f t="array" ref="O3799">IFERROR(XLOOKUP(K3799,'Tipo de carga'!B:B,'Tipo de carga'!C:C))</f>
        <v>Diesel</v>
      </c>
    </row>
    <row r="3800">
      <c r="A3800" s="36">
        <v>1802.0</v>
      </c>
      <c r="B3800" s="37" t="str">
        <f t="array" ref="B3800">IFERROR(XLOOKUP(A3800,'Asignacion Nov'!A:A,'Asignacion Nov'!C:C))</f>
        <v>Liverpool Local</v>
      </c>
      <c r="C3800" s="37" t="str">
        <f t="array" ref="C3800">IFERROR(XLOOKUP(A3800,'Asignacion Nov'!A:A,'Asignacion Nov'!B:B))</f>
        <v>EC-01</v>
      </c>
      <c r="D3800" s="38">
        <v>45598.01875</v>
      </c>
      <c r="E3800" s="36" t="s">
        <v>332</v>
      </c>
      <c r="F3800" s="37" t="str">
        <f t="array" ref="F3800">IFERROR(XLOOKUP(E3800,Operadores!A:A,Operadores!B:B))</f>
        <v>OROMAR</v>
      </c>
      <c r="G3800" s="36" t="s">
        <v>72</v>
      </c>
      <c r="H3800" s="39">
        <v>19.62274</v>
      </c>
      <c r="I3800" s="40">
        <v>809.0</v>
      </c>
      <c r="J3800" s="41">
        <f t="shared" si="5"/>
        <v>15874.79666</v>
      </c>
      <c r="K3800" s="37" t="str">
        <f t="array" ref="K3800">IFERROR(XLOOKUP(G3800,'Tipo de carga'!A:A,'Tipo de carga'!B:B))</f>
        <v>Autoabasto</v>
      </c>
      <c r="L3800" s="37">
        <f t="shared" si="2"/>
        <v>44</v>
      </c>
      <c r="M3800" s="37">
        <f t="shared" si="3"/>
        <v>2</v>
      </c>
      <c r="N3800" s="37">
        <f t="shared" si="4"/>
        <v>11</v>
      </c>
      <c r="O3800" s="37" t="str">
        <f t="array" ref="O3800">IFERROR(XLOOKUP(K3800,'Tipo de carga'!B:B,'Tipo de carga'!C:C))</f>
        <v>Diesel</v>
      </c>
    </row>
    <row r="3801">
      <c r="A3801" s="36">
        <v>1800.0</v>
      </c>
      <c r="B3801" s="37" t="str">
        <f t="array" ref="B3801">IFERROR(XLOOKUP(A3801,'Asignacion Nov'!A:A,'Asignacion Nov'!C:C))</f>
        <v>Sayer Full</v>
      </c>
      <c r="C3801" s="37" t="str">
        <f t="array" ref="C3801">IFERROR(XLOOKUP(A3801,'Asignacion Nov'!A:A,'Asignacion Nov'!B:B))</f>
        <v>EC-04</v>
      </c>
      <c r="D3801" s="38">
        <v>45598.99496527778</v>
      </c>
      <c r="E3801" s="36" t="s">
        <v>73</v>
      </c>
      <c r="F3801" s="37" t="str">
        <f t="array" ref="F3801">IFERROR(XLOOKUP(E3801,Operadores!A:A,Operadores!B:B))</f>
        <v>PERJU03</v>
      </c>
      <c r="G3801" s="36" t="s">
        <v>19</v>
      </c>
      <c r="H3801" s="39">
        <v>19.2</v>
      </c>
      <c r="I3801" s="40">
        <v>700.0</v>
      </c>
      <c r="J3801" s="41">
        <f t="shared" si="5"/>
        <v>13440</v>
      </c>
      <c r="K3801" s="37" t="str">
        <f t="array" ref="K3801">IFERROR(XLOOKUP(G3801,'Tipo de carga'!A:A,'Tipo de carga'!B:B))</f>
        <v>Autoabasto</v>
      </c>
      <c r="L3801" s="37">
        <f t="shared" si="2"/>
        <v>44</v>
      </c>
      <c r="M3801" s="37">
        <f t="shared" si="3"/>
        <v>2</v>
      </c>
      <c r="N3801" s="37">
        <f t="shared" si="4"/>
        <v>11</v>
      </c>
      <c r="O3801" s="37" t="str">
        <f t="array" ref="O3801">IFERROR(XLOOKUP(K3801,'Tipo de carga'!B:B,'Tipo de carga'!C:C))</f>
        <v>Diesel</v>
      </c>
    </row>
    <row r="3802">
      <c r="A3802" s="36">
        <v>1890.0</v>
      </c>
      <c r="B3802" s="37" t="str">
        <f t="array" ref="B3802">IFERROR(XLOOKUP(A3802,'Asignacion Nov'!A:A,'Asignacion Nov'!C:C))</f>
        <v>Sayer Sencillo</v>
      </c>
      <c r="C3802" s="37" t="str">
        <f t="array" ref="C3802">IFERROR(XLOOKUP(A3802,'Asignacion Nov'!A:A,'Asignacion Nov'!B:B))</f>
        <v>EC-04</v>
      </c>
      <c r="D3802" s="38">
        <v>45598.94699074074</v>
      </c>
      <c r="E3802" s="36" t="s">
        <v>463</v>
      </c>
      <c r="F3802" s="37" t="str">
        <f t="array" ref="F3802">IFERROR(XLOOKUP(E3802,Operadores!A:A,Operadores!B:B))</f>
        <v>OSOCA01</v>
      </c>
      <c r="G3802" s="36" t="s">
        <v>19</v>
      </c>
      <c r="H3802" s="39">
        <v>19.2</v>
      </c>
      <c r="I3802" s="40">
        <v>496.0</v>
      </c>
      <c r="J3802" s="41">
        <f t="shared" si="5"/>
        <v>9523.2</v>
      </c>
      <c r="K3802" s="37" t="str">
        <f t="array" ref="K3802">IFERROR(XLOOKUP(G3802,'Tipo de carga'!A:A,'Tipo de carga'!B:B))</f>
        <v>Autoabasto</v>
      </c>
      <c r="L3802" s="37">
        <f t="shared" si="2"/>
        <v>44</v>
      </c>
      <c r="M3802" s="37">
        <f t="shared" si="3"/>
        <v>2</v>
      </c>
      <c r="N3802" s="37">
        <f t="shared" si="4"/>
        <v>11</v>
      </c>
      <c r="O3802" s="37" t="str">
        <f t="array" ref="O3802">IFERROR(XLOOKUP(K3802,'Tipo de carga'!B:B,'Tipo de carga'!C:C))</f>
        <v>Diesel</v>
      </c>
    </row>
    <row r="3803">
      <c r="A3803" s="36">
        <v>1971.0</v>
      </c>
      <c r="B3803" s="37" t="str">
        <f t="array" ref="B3803">IFERROR(XLOOKUP(A3803,'Asignacion Nov'!A:A,'Asignacion Nov'!C:C))</f>
        <v>Sayer Sencillo</v>
      </c>
      <c r="C3803" s="37" t="str">
        <f t="array" ref="C3803">IFERROR(XLOOKUP(A3803,'Asignacion Nov'!A:A,'Asignacion Nov'!B:B))</f>
        <v>EC-04</v>
      </c>
      <c r="D3803" s="38">
        <v>45598.92369212963</v>
      </c>
      <c r="E3803" s="36" t="s">
        <v>36</v>
      </c>
      <c r="F3803" s="37" t="str">
        <f t="array" ref="F3803">IFERROR(XLOOKUP(E3803,Operadores!A:A,Operadores!B:B))</f>
        <v>OLVOSX</v>
      </c>
      <c r="G3803" s="36" t="s">
        <v>19</v>
      </c>
      <c r="H3803" s="39">
        <v>19.2</v>
      </c>
      <c r="I3803" s="40">
        <v>840.0</v>
      </c>
      <c r="J3803" s="41">
        <f t="shared" si="5"/>
        <v>16128</v>
      </c>
      <c r="K3803" s="37" t="str">
        <f t="array" ref="K3803">IFERROR(XLOOKUP(G3803,'Tipo de carga'!A:A,'Tipo de carga'!B:B))</f>
        <v>Autoabasto</v>
      </c>
      <c r="L3803" s="37">
        <f t="shared" si="2"/>
        <v>44</v>
      </c>
      <c r="M3803" s="37">
        <f t="shared" si="3"/>
        <v>2</v>
      </c>
      <c r="N3803" s="37">
        <f t="shared" si="4"/>
        <v>11</v>
      </c>
      <c r="O3803" s="37" t="str">
        <f t="array" ref="O3803">IFERROR(XLOOKUP(K3803,'Tipo de carga'!B:B,'Tipo de carga'!C:C))</f>
        <v>Diesel</v>
      </c>
    </row>
    <row r="3804">
      <c r="A3804" s="36">
        <v>1967.0</v>
      </c>
      <c r="B3804" s="37" t="str">
        <f t="array" ref="B3804">IFERROR(XLOOKUP(A3804,'Asignacion Nov'!A:A,'Asignacion Nov'!C:C))</f>
        <v>Sayer Sencillo</v>
      </c>
      <c r="C3804" s="37" t="str">
        <f t="array" ref="C3804">IFERROR(XLOOKUP(A3804,'Asignacion Nov'!A:A,'Asignacion Nov'!B:B))</f>
        <v>EC-04</v>
      </c>
      <c r="D3804" s="38">
        <v>45598.735763888886</v>
      </c>
      <c r="E3804" s="36" t="s">
        <v>30</v>
      </c>
      <c r="F3804" s="37" t="str">
        <f t="array" ref="F3804">IFERROR(XLOOKUP(E3804,Operadores!A:A,Operadores!B:B))</f>
        <v>BARMIGX</v>
      </c>
      <c r="G3804" s="36" t="s">
        <v>19</v>
      </c>
      <c r="H3804" s="39">
        <v>19.2</v>
      </c>
      <c r="I3804" s="40">
        <v>700.0</v>
      </c>
      <c r="J3804" s="41">
        <f t="shared" si="5"/>
        <v>13440</v>
      </c>
      <c r="K3804" s="37" t="str">
        <f t="array" ref="K3804">IFERROR(XLOOKUP(G3804,'Tipo de carga'!A:A,'Tipo de carga'!B:B))</f>
        <v>Autoabasto</v>
      </c>
      <c r="L3804" s="37">
        <f t="shared" si="2"/>
        <v>44</v>
      </c>
      <c r="M3804" s="37">
        <f t="shared" si="3"/>
        <v>2</v>
      </c>
      <c r="N3804" s="37">
        <f t="shared" si="4"/>
        <v>11</v>
      </c>
      <c r="O3804" s="37" t="str">
        <f t="array" ref="O3804">IFERROR(XLOOKUP(K3804,'Tipo de carga'!B:B,'Tipo de carga'!C:C))</f>
        <v>Diesel</v>
      </c>
    </row>
    <row r="3805">
      <c r="A3805" s="36">
        <v>1938.0</v>
      </c>
      <c r="B3805" s="37" t="str">
        <f t="array" ref="B3805">IFERROR(XLOOKUP(A3805,'Asignacion Nov'!A:A,'Asignacion Nov'!C:C))</f>
        <v>Sayer Sencillo</v>
      </c>
      <c r="C3805" s="37" t="str">
        <f t="array" ref="C3805">IFERROR(XLOOKUP(A3805,'Asignacion Nov'!A:A,'Asignacion Nov'!B:B))</f>
        <v>EC-04</v>
      </c>
      <c r="D3805" s="38">
        <v>45598.693449074075</v>
      </c>
      <c r="E3805" s="36" t="s">
        <v>38</v>
      </c>
      <c r="F3805" s="37" t="str">
        <f t="array" ref="F3805">IFERROR(XLOOKUP(E3805,Operadores!A:A,Operadores!B:B))</f>
        <v>SOSCA01</v>
      </c>
      <c r="G3805" s="36" t="s">
        <v>19</v>
      </c>
      <c r="H3805" s="39">
        <v>19.2</v>
      </c>
      <c r="I3805" s="40">
        <v>325.0</v>
      </c>
      <c r="J3805" s="41">
        <f t="shared" si="5"/>
        <v>6240</v>
      </c>
      <c r="K3805" s="37" t="str">
        <f t="array" ref="K3805">IFERROR(XLOOKUP(G3805,'Tipo de carga'!A:A,'Tipo de carga'!B:B))</f>
        <v>Autoabasto</v>
      </c>
      <c r="L3805" s="37">
        <f t="shared" si="2"/>
        <v>44</v>
      </c>
      <c r="M3805" s="37">
        <f t="shared" si="3"/>
        <v>2</v>
      </c>
      <c r="N3805" s="37">
        <f t="shared" si="4"/>
        <v>11</v>
      </c>
      <c r="O3805" s="37" t="str">
        <f t="array" ref="O3805">IFERROR(XLOOKUP(K3805,'Tipo de carga'!B:B,'Tipo de carga'!C:C))</f>
        <v>Diesel</v>
      </c>
    </row>
    <row r="3806">
      <c r="A3806" s="36">
        <v>1782.0</v>
      </c>
      <c r="B3806" s="37" t="str">
        <f t="array" ref="B3806">IFERROR(XLOOKUP(A3806,'Asignacion Nov'!A:A,'Asignacion Nov'!C:C))</f>
        <v>Sayer Sencillo</v>
      </c>
      <c r="C3806" s="37" t="str">
        <f t="array" ref="C3806">IFERROR(XLOOKUP(A3806,'Asignacion Nov'!A:A,'Asignacion Nov'!B:B))</f>
        <v>EC-04</v>
      </c>
      <c r="D3806" s="38">
        <v>45598.678877314815</v>
      </c>
      <c r="E3806" s="36" t="s">
        <v>510</v>
      </c>
      <c r="F3806" s="37" t="str">
        <f t="array" ref="F3806">IFERROR(XLOOKUP(E3806,Operadores!A:A,Operadores!B:B))</f>
        <v>ROJFEL</v>
      </c>
      <c r="G3806" s="36" t="s">
        <v>19</v>
      </c>
      <c r="H3806" s="39">
        <v>19.2</v>
      </c>
      <c r="I3806" s="40">
        <v>900.0</v>
      </c>
      <c r="J3806" s="41">
        <f t="shared" si="5"/>
        <v>17280</v>
      </c>
      <c r="K3806" s="37" t="str">
        <f t="array" ref="K3806">IFERROR(XLOOKUP(G3806,'Tipo de carga'!A:A,'Tipo de carga'!B:B))</f>
        <v>Autoabasto</v>
      </c>
      <c r="L3806" s="37">
        <f t="shared" si="2"/>
        <v>44</v>
      </c>
      <c r="M3806" s="37">
        <f t="shared" si="3"/>
        <v>2</v>
      </c>
      <c r="N3806" s="37">
        <f t="shared" si="4"/>
        <v>11</v>
      </c>
      <c r="O3806" s="37" t="str">
        <f t="array" ref="O3806">IFERROR(XLOOKUP(K3806,'Tipo de carga'!B:B,'Tipo de carga'!C:C))</f>
        <v>Diesel</v>
      </c>
    </row>
    <row r="3807">
      <c r="A3807" s="36">
        <v>1779.0</v>
      </c>
      <c r="B3807" s="37" t="str">
        <f t="array" ref="B3807">IFERROR(XLOOKUP(A3807,'Asignacion Nov'!A:A,'Asignacion Nov'!C:C))</f>
        <v>Sayer Expo</v>
      </c>
      <c r="C3807" s="37" t="str">
        <f t="array" ref="C3807">IFERROR(XLOOKUP(A3807,'Asignacion Nov'!A:A,'Asignacion Nov'!B:B))</f>
        <v>EC-04</v>
      </c>
      <c r="D3807" s="38">
        <v>45598.65861111111</v>
      </c>
      <c r="E3807" s="36" t="s">
        <v>57</v>
      </c>
      <c r="F3807" s="37" t="str">
        <f t="array" ref="F3807">IFERROR(XLOOKUP(E3807,Operadores!A:A,Operadores!B:B))</f>
        <v>GONJOS03</v>
      </c>
      <c r="G3807" s="36" t="s">
        <v>19</v>
      </c>
      <c r="H3807" s="39">
        <v>19.2</v>
      </c>
      <c r="I3807" s="40">
        <v>650.0</v>
      </c>
      <c r="J3807" s="41">
        <f t="shared" si="5"/>
        <v>12480</v>
      </c>
      <c r="K3807" s="37" t="str">
        <f t="array" ref="K3807">IFERROR(XLOOKUP(G3807,'Tipo de carga'!A:A,'Tipo de carga'!B:B))</f>
        <v>Autoabasto</v>
      </c>
      <c r="L3807" s="37">
        <f t="shared" si="2"/>
        <v>44</v>
      </c>
      <c r="M3807" s="37">
        <f t="shared" si="3"/>
        <v>2</v>
      </c>
      <c r="N3807" s="37">
        <f t="shared" si="4"/>
        <v>11</v>
      </c>
      <c r="O3807" s="37" t="str">
        <f t="array" ref="O3807">IFERROR(XLOOKUP(K3807,'Tipo de carga'!B:B,'Tipo de carga'!C:C))</f>
        <v>Diesel</v>
      </c>
    </row>
    <row r="3808">
      <c r="A3808" s="36">
        <v>1968.0</v>
      </c>
      <c r="B3808" s="37" t="str">
        <f t="array" ref="B3808">IFERROR(XLOOKUP(A3808,'Asignacion Nov'!A:A,'Asignacion Nov'!C:C))</f>
        <v>Sayer Sencillo</v>
      </c>
      <c r="C3808" s="37" t="str">
        <f t="array" ref="C3808">IFERROR(XLOOKUP(A3808,'Asignacion Nov'!A:A,'Asignacion Nov'!B:B))</f>
        <v>EC-04</v>
      </c>
      <c r="D3808" s="38">
        <v>45598.61956018519</v>
      </c>
      <c r="E3808" s="36" t="s">
        <v>251</v>
      </c>
      <c r="F3808" s="37" t="str">
        <f t="array" ref="F3808">IFERROR(XLOOKUP(E3808,Operadores!A:A,Operadores!B:B))</f>
        <v>MORMA03</v>
      </c>
      <c r="G3808" s="36" t="s">
        <v>19</v>
      </c>
      <c r="H3808" s="39">
        <v>19.2</v>
      </c>
      <c r="I3808" s="40">
        <v>320.0</v>
      </c>
      <c r="J3808" s="41">
        <f t="shared" si="5"/>
        <v>6144</v>
      </c>
      <c r="K3808" s="37" t="str">
        <f t="array" ref="K3808">IFERROR(XLOOKUP(G3808,'Tipo de carga'!A:A,'Tipo de carga'!B:B))</f>
        <v>Autoabasto</v>
      </c>
      <c r="L3808" s="37">
        <f t="shared" si="2"/>
        <v>44</v>
      </c>
      <c r="M3808" s="37">
        <f t="shared" si="3"/>
        <v>2</v>
      </c>
      <c r="N3808" s="37">
        <f t="shared" si="4"/>
        <v>11</v>
      </c>
      <c r="O3808" s="37" t="str">
        <f t="array" ref="O3808">IFERROR(XLOOKUP(K3808,'Tipo de carga'!B:B,'Tipo de carga'!C:C))</f>
        <v>Diesel</v>
      </c>
    </row>
    <row r="3809">
      <c r="A3809" s="36">
        <v>1943.0</v>
      </c>
      <c r="B3809" s="37" t="str">
        <f t="array" ref="B3809">IFERROR(XLOOKUP(A3809,'Asignacion Nov'!A:A,'Asignacion Nov'!C:C))</f>
        <v>Circuitos</v>
      </c>
      <c r="C3809" s="37" t="str">
        <f t="array" ref="C3809">IFERROR(XLOOKUP(A3809,'Asignacion Nov'!A:A,'Asignacion Nov'!B:B))</f>
        <v>EC-03</v>
      </c>
      <c r="D3809" s="38">
        <v>45598.61172453704</v>
      </c>
      <c r="E3809" s="36" t="s">
        <v>329</v>
      </c>
      <c r="F3809" s="37" t="str">
        <f t="array" ref="F3809">IFERROR(XLOOKUP(E3809,Operadores!A:A,Operadores!B:B))</f>
        <v>RODRAU01</v>
      </c>
      <c r="G3809" s="36" t="s">
        <v>19</v>
      </c>
      <c r="H3809" s="39">
        <v>19.2</v>
      </c>
      <c r="I3809" s="40">
        <v>360.0</v>
      </c>
      <c r="J3809" s="41">
        <f t="shared" si="5"/>
        <v>6912</v>
      </c>
      <c r="K3809" s="37" t="str">
        <f t="array" ref="K3809">IFERROR(XLOOKUP(G3809,'Tipo de carga'!A:A,'Tipo de carga'!B:B))</f>
        <v>Autoabasto</v>
      </c>
      <c r="L3809" s="37">
        <f t="shared" si="2"/>
        <v>44</v>
      </c>
      <c r="M3809" s="37">
        <f t="shared" si="3"/>
        <v>2</v>
      </c>
      <c r="N3809" s="37">
        <f t="shared" si="4"/>
        <v>11</v>
      </c>
      <c r="O3809" s="37" t="str">
        <f t="array" ref="O3809">IFERROR(XLOOKUP(K3809,'Tipo de carga'!B:B,'Tipo de carga'!C:C))</f>
        <v>Diesel</v>
      </c>
    </row>
    <row r="3810">
      <c r="A3810" s="36">
        <v>1740.0</v>
      </c>
      <c r="B3810" s="37" t="str">
        <f t="array" ref="B3810">IFERROR(XLOOKUP(A3810,'Asignacion Nov'!A:A,'Asignacion Nov'!C:C))</f>
        <v>Circuitos</v>
      </c>
      <c r="C3810" s="37" t="str">
        <f t="array" ref="C3810">IFERROR(XLOOKUP(A3810,'Asignacion Nov'!A:A,'Asignacion Nov'!B:B))</f>
        <v>EC-03</v>
      </c>
      <c r="D3810" s="38">
        <v>45598.59952546296</v>
      </c>
      <c r="E3810" s="36" t="s">
        <v>249</v>
      </c>
      <c r="F3810" s="37" t="str">
        <f t="array" ref="F3810">IFERROR(XLOOKUP(E3810,Operadores!A:A,Operadores!B:B))</f>
        <v>LOPJOS03</v>
      </c>
      <c r="G3810" s="36" t="s">
        <v>19</v>
      </c>
      <c r="H3810" s="39">
        <v>19.2</v>
      </c>
      <c r="I3810" s="40">
        <v>129.0</v>
      </c>
      <c r="J3810" s="41">
        <f t="shared" si="5"/>
        <v>2476.8</v>
      </c>
      <c r="K3810" s="37" t="str">
        <f t="array" ref="K3810">IFERROR(XLOOKUP(G3810,'Tipo de carga'!A:A,'Tipo de carga'!B:B))</f>
        <v>Autoabasto</v>
      </c>
      <c r="L3810" s="37">
        <f t="shared" si="2"/>
        <v>44</v>
      </c>
      <c r="M3810" s="37">
        <f t="shared" si="3"/>
        <v>2</v>
      </c>
      <c r="N3810" s="37">
        <f t="shared" si="4"/>
        <v>11</v>
      </c>
      <c r="O3810" s="37" t="str">
        <f t="array" ref="O3810">IFERROR(XLOOKUP(K3810,'Tipo de carga'!B:B,'Tipo de carga'!C:C))</f>
        <v>Diesel</v>
      </c>
    </row>
    <row r="3811">
      <c r="A3811" s="36">
        <v>1665.0</v>
      </c>
      <c r="B3811" s="37" t="str">
        <f t="array" ref="B3811">IFERROR(XLOOKUP(A3811,'Asignacion Nov'!A:A,'Asignacion Nov'!C:C))</f>
        <v>Available</v>
      </c>
      <c r="C3811" s="37" t="str">
        <f t="array" ref="C3811">IFERROR(XLOOKUP(A3811,'Asignacion Nov'!A:A,'Asignacion Nov'!B:B))</f>
        <v>TTE</v>
      </c>
      <c r="D3811" s="38">
        <v>45598.592627314814</v>
      </c>
      <c r="E3811" s="36" t="s">
        <v>254</v>
      </c>
      <c r="F3811" s="37" t="str">
        <f t="array" ref="F3811">IFERROR(XLOOKUP(E3811,Operadores!A:A,Operadores!B:B))</f>
        <v>PERFE</v>
      </c>
      <c r="G3811" s="36" t="s">
        <v>19</v>
      </c>
      <c r="H3811" s="39">
        <v>19.2</v>
      </c>
      <c r="I3811" s="40">
        <v>322.0</v>
      </c>
      <c r="J3811" s="41">
        <f t="shared" si="5"/>
        <v>6182.4</v>
      </c>
      <c r="K3811" s="37" t="str">
        <f t="array" ref="K3811">IFERROR(XLOOKUP(G3811,'Tipo de carga'!A:A,'Tipo de carga'!B:B))</f>
        <v>Autoabasto</v>
      </c>
      <c r="L3811" s="37">
        <f t="shared" si="2"/>
        <v>44</v>
      </c>
      <c r="M3811" s="37">
        <f t="shared" si="3"/>
        <v>2</v>
      </c>
      <c r="N3811" s="37">
        <f t="shared" si="4"/>
        <v>11</v>
      </c>
      <c r="O3811" s="37" t="str">
        <f t="array" ref="O3811">IFERROR(XLOOKUP(K3811,'Tipo de carga'!B:B,'Tipo de carga'!C:C))</f>
        <v>Diesel</v>
      </c>
    </row>
    <row r="3812">
      <c r="A3812" s="36">
        <v>1786.0</v>
      </c>
      <c r="B3812" s="37" t="str">
        <f t="array" ref="B3812">IFERROR(XLOOKUP(A3812,'Asignacion Nov'!A:A,'Asignacion Nov'!C:C))</f>
        <v>Sayer Sencillo</v>
      </c>
      <c r="C3812" s="37" t="str">
        <f t="array" ref="C3812">IFERROR(XLOOKUP(A3812,'Asignacion Nov'!A:A,'Asignacion Nov'!B:B))</f>
        <v>EC-04</v>
      </c>
      <c r="D3812" s="38">
        <v>45598.579201388886</v>
      </c>
      <c r="E3812" s="36" t="s">
        <v>520</v>
      </c>
      <c r="F3812" s="37" t="str">
        <f t="array" ref="F3812">IFERROR(XLOOKUP(E3812,Operadores!A:A,Operadores!B:B))</f>
        <v>ZAMGUS</v>
      </c>
      <c r="G3812" s="36" t="s">
        <v>19</v>
      </c>
      <c r="H3812" s="39">
        <v>19.2</v>
      </c>
      <c r="I3812" s="40">
        <v>826.0</v>
      </c>
      <c r="J3812" s="41">
        <f t="shared" si="5"/>
        <v>15859.2</v>
      </c>
      <c r="K3812" s="37" t="str">
        <f t="array" ref="K3812">IFERROR(XLOOKUP(G3812,'Tipo de carga'!A:A,'Tipo de carga'!B:B))</f>
        <v>Autoabasto</v>
      </c>
      <c r="L3812" s="37">
        <f t="shared" si="2"/>
        <v>44</v>
      </c>
      <c r="M3812" s="37">
        <f t="shared" si="3"/>
        <v>2</v>
      </c>
      <c r="N3812" s="37">
        <f t="shared" si="4"/>
        <v>11</v>
      </c>
      <c r="O3812" s="37" t="str">
        <f t="array" ref="O3812">IFERROR(XLOOKUP(K3812,'Tipo de carga'!B:B,'Tipo de carga'!C:C))</f>
        <v>Diesel</v>
      </c>
    </row>
    <row r="3813">
      <c r="A3813" s="36">
        <v>1889.0</v>
      </c>
      <c r="B3813" s="37" t="str">
        <f t="array" ref="B3813">IFERROR(XLOOKUP(A3813,'Asignacion Nov'!A:A,'Asignacion Nov'!C:C))</f>
        <v>MeLi asignado SD</v>
      </c>
      <c r="C3813" s="37" t="str">
        <f t="array" ref="C3813">IFERROR(XLOOKUP(A3813,'Asignacion Nov'!A:A,'Asignacion Nov'!B:B))</f>
        <v>EC-05</v>
      </c>
      <c r="D3813" s="38">
        <v>45598.56255787037</v>
      </c>
      <c r="E3813" s="36" t="s">
        <v>556</v>
      </c>
      <c r="F3813" s="37" t="str">
        <f t="array" ref="F3813">IFERROR(XLOOKUP(E3813,Operadores!A:A,Operadores!B:B))</f>
        <v>MONJON</v>
      </c>
      <c r="G3813" s="36" t="s">
        <v>19</v>
      </c>
      <c r="H3813" s="39">
        <v>19.2</v>
      </c>
      <c r="I3813" s="40">
        <v>357.0</v>
      </c>
      <c r="J3813" s="41">
        <f t="shared" si="5"/>
        <v>6854.4</v>
      </c>
      <c r="K3813" s="37" t="str">
        <f t="array" ref="K3813">IFERROR(XLOOKUP(G3813,'Tipo de carga'!A:A,'Tipo de carga'!B:B))</f>
        <v>Autoabasto</v>
      </c>
      <c r="L3813" s="37">
        <f t="shared" si="2"/>
        <v>44</v>
      </c>
      <c r="M3813" s="37">
        <f t="shared" si="3"/>
        <v>2</v>
      </c>
      <c r="N3813" s="37">
        <f t="shared" si="4"/>
        <v>11</v>
      </c>
      <c r="O3813" s="37" t="str">
        <f t="array" ref="O3813">IFERROR(XLOOKUP(K3813,'Tipo de carga'!B:B,'Tipo de carga'!C:C))</f>
        <v>Diesel</v>
      </c>
    </row>
    <row r="3814">
      <c r="A3814" s="36">
        <v>1904.0</v>
      </c>
      <c r="B3814" s="37" t="str">
        <f t="array" ref="B3814">IFERROR(XLOOKUP(A3814,'Asignacion Nov'!A:A,'Asignacion Nov'!C:C))</f>
        <v>MeLi asignado SD</v>
      </c>
      <c r="C3814" s="37" t="str">
        <f t="array" ref="C3814">IFERROR(XLOOKUP(A3814,'Asignacion Nov'!A:A,'Asignacion Nov'!B:B))</f>
        <v>EC-05</v>
      </c>
      <c r="D3814" s="38">
        <v>45598.55123842593</v>
      </c>
      <c r="E3814" s="36" t="s">
        <v>557</v>
      </c>
      <c r="F3814" s="37" t="str">
        <f t="array" ref="F3814">IFERROR(XLOOKUP(E3814,Operadores!A:A,Operadores!B:B))</f>
        <v>MONENR</v>
      </c>
      <c r="G3814" s="36" t="s">
        <v>19</v>
      </c>
      <c r="H3814" s="39">
        <v>19.2</v>
      </c>
      <c r="I3814" s="40">
        <v>345.0</v>
      </c>
      <c r="J3814" s="41">
        <f t="shared" si="5"/>
        <v>6624</v>
      </c>
      <c r="K3814" s="37" t="str">
        <f t="array" ref="K3814">IFERROR(XLOOKUP(G3814,'Tipo de carga'!A:A,'Tipo de carga'!B:B))</f>
        <v>Autoabasto</v>
      </c>
      <c r="L3814" s="37">
        <f t="shared" si="2"/>
        <v>44</v>
      </c>
      <c r="M3814" s="37">
        <f t="shared" si="3"/>
        <v>2</v>
      </c>
      <c r="N3814" s="37">
        <f t="shared" si="4"/>
        <v>11</v>
      </c>
      <c r="O3814" s="37" t="str">
        <f t="array" ref="O3814">IFERROR(XLOOKUP(K3814,'Tipo de carga'!B:B,'Tipo de carga'!C:C))</f>
        <v>Diesel</v>
      </c>
    </row>
    <row r="3815">
      <c r="A3815" s="36">
        <v>1882.0</v>
      </c>
      <c r="B3815" s="37" t="str">
        <f t="array" ref="B3815">IFERROR(XLOOKUP(A3815,'Asignacion Nov'!A:A,'Asignacion Nov'!C:C))</f>
        <v>Sayer Sencillo</v>
      </c>
      <c r="C3815" s="37" t="str">
        <f t="array" ref="C3815">IFERROR(XLOOKUP(A3815,'Asignacion Nov'!A:A,'Asignacion Nov'!B:B))</f>
        <v>EC-04</v>
      </c>
      <c r="D3815" s="38">
        <v>45598.212858796294</v>
      </c>
      <c r="E3815" s="36" t="s">
        <v>49</v>
      </c>
      <c r="F3815" s="37" t="str">
        <f t="array" ref="F3815">IFERROR(XLOOKUP(E3815,Operadores!A:A,Operadores!B:B))</f>
        <v>FABMA</v>
      </c>
      <c r="G3815" s="36" t="s">
        <v>19</v>
      </c>
      <c r="H3815" s="39">
        <v>19.2</v>
      </c>
      <c r="I3815" s="40">
        <v>465.0</v>
      </c>
      <c r="J3815" s="41">
        <f t="shared" si="5"/>
        <v>8928</v>
      </c>
      <c r="K3815" s="37" t="str">
        <f t="array" ref="K3815">IFERROR(XLOOKUP(G3815,'Tipo de carga'!A:A,'Tipo de carga'!B:B))</f>
        <v>Autoabasto</v>
      </c>
      <c r="L3815" s="37">
        <f t="shared" si="2"/>
        <v>44</v>
      </c>
      <c r="M3815" s="37">
        <f t="shared" si="3"/>
        <v>2</v>
      </c>
      <c r="N3815" s="37">
        <f t="shared" si="4"/>
        <v>11</v>
      </c>
      <c r="O3815" s="37" t="str">
        <f t="array" ref="O3815">IFERROR(XLOOKUP(K3815,'Tipo de carga'!B:B,'Tipo de carga'!C:C))</f>
        <v>Diesel</v>
      </c>
    </row>
    <row r="3816">
      <c r="A3816" s="36">
        <v>1859.0</v>
      </c>
      <c r="B3816" s="37" t="str">
        <f t="array" ref="B3816">IFERROR(XLOOKUP(A3816,'Asignacion Nov'!A:A,'Asignacion Nov'!C:C))</f>
        <v>Circuitos</v>
      </c>
      <c r="C3816" s="37" t="str">
        <f t="array" ref="C3816">IFERROR(XLOOKUP(A3816,'Asignacion Nov'!A:A,'Asignacion Nov'!B:B))</f>
        <v>EC-03</v>
      </c>
      <c r="D3816" s="38">
        <v>45598.98706018519</v>
      </c>
      <c r="E3816" s="36" t="s">
        <v>238</v>
      </c>
      <c r="F3816" s="37" t="str">
        <f t="array" ref="F3816">IFERROR(XLOOKUP(E3816,Operadores!A:A,Operadores!B:B))</f>
        <v>JIMMI</v>
      </c>
      <c r="G3816" s="36" t="s">
        <v>75</v>
      </c>
      <c r="H3816" s="39">
        <v>20.1486</v>
      </c>
      <c r="I3816" s="40">
        <v>465.0</v>
      </c>
      <c r="J3816" s="41">
        <f t="shared" si="5"/>
        <v>9369.099</v>
      </c>
      <c r="K3816" s="37" t="str">
        <f t="array" ref="K3816">IFERROR(XLOOKUP(G3816,'Tipo de carga'!A:A,'Tipo de carga'!B:B))</f>
        <v>Autoabasto</v>
      </c>
      <c r="L3816" s="37">
        <f t="shared" si="2"/>
        <v>44</v>
      </c>
      <c r="M3816" s="37">
        <f t="shared" si="3"/>
        <v>2</v>
      </c>
      <c r="N3816" s="37">
        <f t="shared" si="4"/>
        <v>11</v>
      </c>
      <c r="O3816" s="37" t="str">
        <f t="array" ref="O3816">IFERROR(XLOOKUP(K3816,'Tipo de carga'!B:B,'Tipo de carga'!C:C))</f>
        <v>Diesel</v>
      </c>
    </row>
    <row r="3817">
      <c r="A3817" s="36">
        <v>1821.0</v>
      </c>
      <c r="B3817" s="37" t="str">
        <f t="array" ref="B3817">IFERROR(XLOOKUP(A3817,'Asignacion Nov'!A:A,'Asignacion Nov'!C:C))</f>
        <v>Circuitos</v>
      </c>
      <c r="C3817" s="37" t="str">
        <f t="array" ref="C3817">IFERROR(XLOOKUP(A3817,'Asignacion Nov'!A:A,'Asignacion Nov'!B:B))</f>
        <v>EC-03</v>
      </c>
      <c r="D3817" s="38">
        <v>45598.85107638889</v>
      </c>
      <c r="E3817" s="36" t="s">
        <v>198</v>
      </c>
      <c r="F3817" s="37" t="str">
        <f t="array" ref="F3817">IFERROR(XLOOKUP(E3817,Operadores!A:A,Operadores!B:B))</f>
        <v>BAULUI</v>
      </c>
      <c r="G3817" s="36" t="s">
        <v>75</v>
      </c>
      <c r="H3817" s="39">
        <v>20.1486</v>
      </c>
      <c r="I3817" s="40">
        <v>720.0</v>
      </c>
      <c r="J3817" s="41">
        <f t="shared" si="5"/>
        <v>14506.992</v>
      </c>
      <c r="K3817" s="37" t="str">
        <f t="array" ref="K3817">IFERROR(XLOOKUP(G3817,'Tipo de carga'!A:A,'Tipo de carga'!B:B))</f>
        <v>Autoabasto</v>
      </c>
      <c r="L3817" s="37">
        <f t="shared" si="2"/>
        <v>44</v>
      </c>
      <c r="M3817" s="37">
        <f t="shared" si="3"/>
        <v>2</v>
      </c>
      <c r="N3817" s="37">
        <f t="shared" si="4"/>
        <v>11</v>
      </c>
      <c r="O3817" s="37" t="str">
        <f t="array" ref="O3817">IFERROR(XLOOKUP(K3817,'Tipo de carga'!B:B,'Tipo de carga'!C:C))</f>
        <v>Diesel</v>
      </c>
    </row>
    <row r="3818">
      <c r="A3818" s="36">
        <v>2063.0</v>
      </c>
      <c r="B3818" s="37" t="str">
        <f t="array" ref="B3818">IFERROR(XLOOKUP(A3818,'Asignacion Nov'!A:A,'Asignacion Nov'!C:C))</f>
        <v>PISA Gdl</v>
      </c>
      <c r="C3818" s="37" t="str">
        <f t="array" ref="C3818">IFERROR(XLOOKUP(A3818,'Asignacion Nov'!A:A,'Asignacion Nov'!B:B))</f>
        <v>EC-06</v>
      </c>
      <c r="D3818" s="38">
        <v>45598.56748842593</v>
      </c>
      <c r="E3818" s="36" t="s">
        <v>269</v>
      </c>
      <c r="F3818" s="37" t="str">
        <f t="array" ref="F3818">IFERROR(XLOOKUP(E3818,Operadores!A:A,Operadores!B:B))</f>
        <v>GOMLUI02</v>
      </c>
      <c r="G3818" s="36" t="s">
        <v>75</v>
      </c>
      <c r="H3818" s="39">
        <v>20.1486</v>
      </c>
      <c r="I3818" s="40">
        <v>150.0</v>
      </c>
      <c r="J3818" s="41">
        <f t="shared" si="5"/>
        <v>3022.29</v>
      </c>
      <c r="K3818" s="37" t="str">
        <f t="array" ref="K3818">IFERROR(XLOOKUP(G3818,'Tipo de carga'!A:A,'Tipo de carga'!B:B))</f>
        <v>Autoabasto</v>
      </c>
      <c r="L3818" s="37">
        <f t="shared" si="2"/>
        <v>44</v>
      </c>
      <c r="M3818" s="37">
        <f t="shared" si="3"/>
        <v>2</v>
      </c>
      <c r="N3818" s="37">
        <f t="shared" si="4"/>
        <v>11</v>
      </c>
      <c r="O3818" s="37" t="str">
        <f t="array" ref="O3818">IFERROR(XLOOKUP(K3818,'Tipo de carga'!B:B,'Tipo de carga'!C:C))</f>
        <v>Diesel</v>
      </c>
    </row>
    <row r="3819">
      <c r="A3819" s="36">
        <v>2074.0</v>
      </c>
      <c r="B3819" s="37" t="str">
        <f t="array" ref="B3819">IFERROR(XLOOKUP(A3819,'Asignacion Nov'!A:A,'Asignacion Nov'!C:C))</f>
        <v>PISA Gdl</v>
      </c>
      <c r="C3819" s="37" t="str">
        <f t="array" ref="C3819">IFERROR(XLOOKUP(A3819,'Asignacion Nov'!A:A,'Asignacion Nov'!B:B))</f>
        <v>EC-06</v>
      </c>
      <c r="D3819" s="38">
        <v>45598.45166666667</v>
      </c>
      <c r="E3819" s="36" t="s">
        <v>564</v>
      </c>
      <c r="F3819" s="37" t="str">
        <f t="array" ref="F3819">IFERROR(XLOOKUP(E3819,Operadores!A:A,Operadores!B:B))</f>
        <v>BUEOSC</v>
      </c>
      <c r="G3819" s="36" t="s">
        <v>75</v>
      </c>
      <c r="H3819" s="39">
        <v>20.1486</v>
      </c>
      <c r="I3819" s="40">
        <v>443.0</v>
      </c>
      <c r="J3819" s="41">
        <f t="shared" si="5"/>
        <v>8925.8298</v>
      </c>
      <c r="K3819" s="37" t="str">
        <f t="array" ref="K3819">IFERROR(XLOOKUP(G3819,'Tipo de carga'!A:A,'Tipo de carga'!B:B))</f>
        <v>Autoabasto</v>
      </c>
      <c r="L3819" s="37">
        <f t="shared" si="2"/>
        <v>44</v>
      </c>
      <c r="M3819" s="37">
        <f t="shared" si="3"/>
        <v>2</v>
      </c>
      <c r="N3819" s="37">
        <f t="shared" si="4"/>
        <v>11</v>
      </c>
      <c r="O3819" s="37" t="str">
        <f t="array" ref="O3819">IFERROR(XLOOKUP(K3819,'Tipo de carga'!B:B,'Tipo de carga'!C:C))</f>
        <v>Diesel</v>
      </c>
    </row>
    <row r="3820">
      <c r="A3820" s="36">
        <v>2060.0</v>
      </c>
      <c r="B3820" s="37" t="str">
        <f t="array" ref="B3820">IFERROR(XLOOKUP(A3820,'Asignacion Nov'!A:A,'Asignacion Nov'!C:C))</f>
        <v>PISA Gdl</v>
      </c>
      <c r="C3820" s="37" t="str">
        <f t="array" ref="C3820">IFERROR(XLOOKUP(A3820,'Asignacion Nov'!A:A,'Asignacion Nov'!B:B))</f>
        <v>EC-06</v>
      </c>
      <c r="D3820" s="38">
        <v>45598.218622685185</v>
      </c>
      <c r="E3820" s="36" t="s">
        <v>317</v>
      </c>
      <c r="F3820" s="37" t="str">
        <f t="array" ref="F3820">IFERROR(XLOOKUP(E3820,Operadores!A:A,Operadores!B:B))</f>
        <v>VALGUS</v>
      </c>
      <c r="G3820" s="36" t="s">
        <v>75</v>
      </c>
      <c r="H3820" s="39">
        <v>20.1486</v>
      </c>
      <c r="I3820" s="40">
        <v>375.0</v>
      </c>
      <c r="J3820" s="41">
        <f t="shared" si="5"/>
        <v>7555.725</v>
      </c>
      <c r="K3820" s="37" t="str">
        <f t="array" ref="K3820">IFERROR(XLOOKUP(G3820,'Tipo de carga'!A:A,'Tipo de carga'!B:B))</f>
        <v>Autoabasto</v>
      </c>
      <c r="L3820" s="37">
        <f t="shared" si="2"/>
        <v>44</v>
      </c>
      <c r="M3820" s="37">
        <f t="shared" si="3"/>
        <v>2</v>
      </c>
      <c r="N3820" s="37">
        <f t="shared" si="4"/>
        <v>11</v>
      </c>
      <c r="O3820" s="37" t="str">
        <f t="array" ref="O3820">IFERROR(XLOOKUP(K3820,'Tipo de carga'!B:B,'Tipo de carga'!C:C))</f>
        <v>Diesel</v>
      </c>
    </row>
    <row r="3821">
      <c r="A3821" s="36">
        <v>1891.0</v>
      </c>
      <c r="B3821" s="37" t="str">
        <f t="array" ref="B3821">IFERROR(XLOOKUP(A3821,'Asignacion Nov'!A:A,'Asignacion Nov'!C:C))</f>
        <v>Circuitos</v>
      </c>
      <c r="C3821" s="37" t="str">
        <f t="array" ref="C3821">IFERROR(XLOOKUP(A3821,'Asignacion Nov'!A:A,'Asignacion Nov'!B:B))</f>
        <v>EC-03</v>
      </c>
      <c r="D3821" s="38">
        <v>45598.16615740741</v>
      </c>
      <c r="E3821" s="36" t="s">
        <v>195</v>
      </c>
      <c r="F3821" s="37" t="str">
        <f t="array" ref="F3821">IFERROR(XLOOKUP(E3821,Operadores!A:A,Operadores!B:B))</f>
        <v>APAJOS</v>
      </c>
      <c r="G3821" s="36" t="s">
        <v>75</v>
      </c>
      <c r="H3821" s="39">
        <v>20.1486</v>
      </c>
      <c r="I3821" s="40">
        <v>479.0</v>
      </c>
      <c r="J3821" s="41">
        <f t="shared" si="5"/>
        <v>9651.1794</v>
      </c>
      <c r="K3821" s="37" t="str">
        <f t="array" ref="K3821">IFERROR(XLOOKUP(G3821,'Tipo de carga'!A:A,'Tipo de carga'!B:B))</f>
        <v>Autoabasto</v>
      </c>
      <c r="L3821" s="37">
        <f t="shared" si="2"/>
        <v>44</v>
      </c>
      <c r="M3821" s="37">
        <f t="shared" si="3"/>
        <v>2</v>
      </c>
      <c r="N3821" s="37">
        <f t="shared" si="4"/>
        <v>11</v>
      </c>
      <c r="O3821" s="37" t="str">
        <f t="array" ref="O3821">IFERROR(XLOOKUP(K3821,'Tipo de carga'!B:B,'Tipo de carga'!C:C))</f>
        <v>Diesel</v>
      </c>
    </row>
    <row r="3822">
      <c r="A3822" s="36">
        <v>1955.0</v>
      </c>
      <c r="B3822" s="37" t="str">
        <f t="array" ref="B3822">IFERROR(XLOOKUP(A3822,'Asignacion Nov'!A:A,'Asignacion Nov'!C:C))</f>
        <v>Circuitos</v>
      </c>
      <c r="C3822" s="37" t="str">
        <f t="array" ref="C3822">IFERROR(XLOOKUP(A3822,'Asignacion Nov'!A:A,'Asignacion Nov'!B:B))</f>
        <v>EC-03</v>
      </c>
      <c r="D3822" s="38">
        <v>45598.15996527778</v>
      </c>
      <c r="E3822" s="36" t="s">
        <v>205</v>
      </c>
      <c r="F3822" s="37" t="str">
        <f t="array" ref="F3822">IFERROR(XLOOKUP(E3822,Operadores!A:A,Operadores!B:B))</f>
        <v>MOZPEDX</v>
      </c>
      <c r="G3822" s="36" t="s">
        <v>75</v>
      </c>
      <c r="H3822" s="39">
        <v>20.1486</v>
      </c>
      <c r="I3822" s="40">
        <v>310.0</v>
      </c>
      <c r="J3822" s="41">
        <f t="shared" si="5"/>
        <v>6246.066</v>
      </c>
      <c r="K3822" s="37" t="str">
        <f t="array" ref="K3822">IFERROR(XLOOKUP(G3822,'Tipo de carga'!A:A,'Tipo de carga'!B:B))</f>
        <v>Autoabasto</v>
      </c>
      <c r="L3822" s="37">
        <f t="shared" si="2"/>
        <v>44</v>
      </c>
      <c r="M3822" s="37">
        <f t="shared" si="3"/>
        <v>2</v>
      </c>
      <c r="N3822" s="37">
        <f t="shared" si="4"/>
        <v>11</v>
      </c>
      <c r="O3822" s="37" t="str">
        <f t="array" ref="O3822">IFERROR(XLOOKUP(K3822,'Tipo de carga'!B:B,'Tipo de carga'!C:C))</f>
        <v>Diesel</v>
      </c>
    </row>
    <row r="3823">
      <c r="A3823" s="36">
        <v>2015.0</v>
      </c>
      <c r="B3823" s="37" t="str">
        <f t="array" ref="B3823">IFERROR(XLOOKUP(A3823,'Asignacion Nov'!A:A,'Asignacion Nov'!C:C))</f>
        <v>MeLi Asignado TD</v>
      </c>
      <c r="C3823" s="37" t="str">
        <f t="array" ref="C3823">IFERROR(XLOOKUP(A3823,'Asignacion Nov'!A:A,'Asignacion Nov'!B:B))</f>
        <v>EC-05</v>
      </c>
      <c r="D3823" s="38">
        <v>45598.777453703704</v>
      </c>
      <c r="E3823" s="36" t="s">
        <v>173</v>
      </c>
      <c r="F3823" s="37" t="str">
        <f t="array" ref="F3823">IFERROR(XLOOKUP(E3823,Operadores!A:A,Operadores!B:B))</f>
        <v>AGUMIG</v>
      </c>
      <c r="G3823" s="36" t="s">
        <v>274</v>
      </c>
      <c r="H3823" s="39">
        <v>19.50205</v>
      </c>
      <c r="I3823" s="40">
        <v>454.0</v>
      </c>
      <c r="J3823" s="41">
        <f t="shared" si="5"/>
        <v>8853.9307</v>
      </c>
      <c r="K3823" s="37" t="str">
        <f t="array" ref="K3823">IFERROR(XLOOKUP(G3823,'Tipo de carga'!A:A,'Tipo de carga'!B:B))</f>
        <v>Autoabasto</v>
      </c>
      <c r="L3823" s="37">
        <f t="shared" si="2"/>
        <v>44</v>
      </c>
      <c r="M3823" s="37">
        <f t="shared" si="3"/>
        <v>2</v>
      </c>
      <c r="N3823" s="37">
        <f t="shared" si="4"/>
        <v>11</v>
      </c>
      <c r="O3823" s="37" t="str">
        <f t="array" ref="O3823">IFERROR(XLOOKUP(K3823,'Tipo de carga'!B:B,'Tipo de carga'!C:C))</f>
        <v>Diesel</v>
      </c>
    </row>
    <row r="3824">
      <c r="A3824" s="36">
        <v>1886.0</v>
      </c>
      <c r="B3824" s="37" t="str">
        <f t="array" ref="B3824">IFERROR(XLOOKUP(A3824,'Asignacion Nov'!A:A,'Asignacion Nov'!C:C))</f>
        <v>Circuitos</v>
      </c>
      <c r="C3824" s="37" t="str">
        <f t="array" ref="C3824">IFERROR(XLOOKUP(A3824,'Asignacion Nov'!A:A,'Asignacion Nov'!B:B))</f>
        <v>EC-03</v>
      </c>
      <c r="D3824" s="38">
        <v>45598.69633101852</v>
      </c>
      <c r="E3824" s="36" t="s">
        <v>260</v>
      </c>
      <c r="F3824" s="37" t="str">
        <f t="array" ref="F3824">IFERROR(XLOOKUP(E3824,Operadores!A:A,Operadores!B:B))</f>
        <v>CORER</v>
      </c>
      <c r="G3824" s="36" t="s">
        <v>274</v>
      </c>
      <c r="H3824" s="39">
        <v>19.50205</v>
      </c>
      <c r="I3824" s="40">
        <v>196.0</v>
      </c>
      <c r="J3824" s="41">
        <f t="shared" si="5"/>
        <v>3822.4018</v>
      </c>
      <c r="K3824" s="37" t="str">
        <f t="array" ref="K3824">IFERROR(XLOOKUP(G3824,'Tipo de carga'!A:A,'Tipo de carga'!B:B))</f>
        <v>Autoabasto</v>
      </c>
      <c r="L3824" s="37">
        <f t="shared" si="2"/>
        <v>44</v>
      </c>
      <c r="M3824" s="37">
        <f t="shared" si="3"/>
        <v>2</v>
      </c>
      <c r="N3824" s="37">
        <f t="shared" si="4"/>
        <v>11</v>
      </c>
      <c r="O3824" s="37" t="str">
        <f t="array" ref="O3824">IFERROR(XLOOKUP(K3824,'Tipo de carga'!B:B,'Tipo de carga'!C:C))</f>
        <v>Diesel</v>
      </c>
    </row>
    <row r="3825">
      <c r="A3825" s="36">
        <v>1932.0</v>
      </c>
      <c r="B3825" s="37" t="str">
        <f t="array" ref="B3825">IFERROR(XLOOKUP(A3825,'Asignacion Nov'!A:A,'Asignacion Nov'!C:C))</f>
        <v>Circuitos</v>
      </c>
      <c r="C3825" s="37" t="str">
        <f t="array" ref="C3825">IFERROR(XLOOKUP(A3825,'Asignacion Nov'!A:A,'Asignacion Nov'!B:B))</f>
        <v>EC-03</v>
      </c>
      <c r="D3825" s="38">
        <v>45598.65783564815</v>
      </c>
      <c r="E3825" s="36" t="s">
        <v>185</v>
      </c>
      <c r="F3825" s="37" t="str">
        <f t="array" ref="F3825">IFERROR(XLOOKUP(E3825,Operadores!A:A,Operadores!B:B))</f>
        <v>FERRI</v>
      </c>
      <c r="G3825" s="36" t="s">
        <v>274</v>
      </c>
      <c r="H3825" s="39">
        <v>19.50205</v>
      </c>
      <c r="I3825" s="40">
        <v>200.0</v>
      </c>
      <c r="J3825" s="41">
        <f t="shared" si="5"/>
        <v>3900.41</v>
      </c>
      <c r="K3825" s="37" t="str">
        <f t="array" ref="K3825">IFERROR(XLOOKUP(G3825,'Tipo de carga'!A:A,'Tipo de carga'!B:B))</f>
        <v>Autoabasto</v>
      </c>
      <c r="L3825" s="37">
        <f t="shared" si="2"/>
        <v>44</v>
      </c>
      <c r="M3825" s="37">
        <f t="shared" si="3"/>
        <v>2</v>
      </c>
      <c r="N3825" s="37">
        <f t="shared" si="4"/>
        <v>11</v>
      </c>
      <c r="O3825" s="37" t="str">
        <f t="array" ref="O3825">IFERROR(XLOOKUP(K3825,'Tipo de carga'!B:B,'Tipo de carga'!C:C))</f>
        <v>Diesel</v>
      </c>
    </row>
    <row r="3826">
      <c r="A3826" s="36">
        <v>2056.0</v>
      </c>
      <c r="B3826" s="37" t="str">
        <f t="array" ref="B3826">IFERROR(XLOOKUP(A3826,'Asignacion Nov'!A:A,'Asignacion Nov'!C:C))</f>
        <v>PISA Gdl</v>
      </c>
      <c r="C3826" s="37" t="str">
        <f t="array" ref="C3826">IFERROR(XLOOKUP(A3826,'Asignacion Nov'!A:A,'Asignacion Nov'!B:B))</f>
        <v>EC-06</v>
      </c>
      <c r="D3826" s="38">
        <v>45598.54136574074</v>
      </c>
      <c r="E3826" s="36" t="s">
        <v>352</v>
      </c>
      <c r="F3826" s="37" t="str">
        <f t="array" ref="F3826">IFERROR(XLOOKUP(E3826,Operadores!A:A,Operadores!B:B))</f>
        <v>AQUISA</v>
      </c>
      <c r="G3826" s="36" t="s">
        <v>274</v>
      </c>
      <c r="H3826" s="39">
        <v>19.50205</v>
      </c>
      <c r="I3826" s="40">
        <v>485.0</v>
      </c>
      <c r="J3826" s="41">
        <f t="shared" si="5"/>
        <v>9458.49425</v>
      </c>
      <c r="K3826" s="37" t="str">
        <f t="array" ref="K3826">IFERROR(XLOOKUP(G3826,'Tipo de carga'!A:A,'Tipo de carga'!B:B))</f>
        <v>Autoabasto</v>
      </c>
      <c r="L3826" s="37">
        <f t="shared" si="2"/>
        <v>44</v>
      </c>
      <c r="M3826" s="37">
        <f t="shared" si="3"/>
        <v>2</v>
      </c>
      <c r="N3826" s="37">
        <f t="shared" si="4"/>
        <v>11</v>
      </c>
      <c r="O3826" s="37" t="str">
        <f t="array" ref="O3826">IFERROR(XLOOKUP(K3826,'Tipo de carga'!B:B,'Tipo de carga'!C:C))</f>
        <v>Diesel</v>
      </c>
    </row>
    <row r="3827">
      <c r="A3827" s="36">
        <v>1862.0</v>
      </c>
      <c r="B3827" s="37" t="str">
        <f t="array" ref="B3827">IFERROR(XLOOKUP(A3827,'Asignacion Nov'!A:A,'Asignacion Nov'!C:C))</f>
        <v>Circuitos</v>
      </c>
      <c r="C3827" s="37" t="str">
        <f t="array" ref="C3827">IFERROR(XLOOKUP(A3827,'Asignacion Nov'!A:A,'Asignacion Nov'!B:B))</f>
        <v>EC-03</v>
      </c>
      <c r="D3827" s="38">
        <v>45598.520625</v>
      </c>
      <c r="E3827" s="36" t="s">
        <v>350</v>
      </c>
      <c r="F3827" s="37" t="str">
        <f t="array" ref="F3827">IFERROR(XLOOKUP(E3827,Operadores!A:A,Operadores!B:B))</f>
        <v>PERRI</v>
      </c>
      <c r="G3827" s="36" t="s">
        <v>274</v>
      </c>
      <c r="H3827" s="39">
        <v>19.50205</v>
      </c>
      <c r="I3827" s="40">
        <v>318.0</v>
      </c>
      <c r="J3827" s="41">
        <f t="shared" si="5"/>
        <v>6201.6519</v>
      </c>
      <c r="K3827" s="37" t="str">
        <f t="array" ref="K3827">IFERROR(XLOOKUP(G3827,'Tipo de carga'!A:A,'Tipo de carga'!B:B))</f>
        <v>Autoabasto</v>
      </c>
      <c r="L3827" s="37">
        <f t="shared" si="2"/>
        <v>44</v>
      </c>
      <c r="M3827" s="37">
        <f t="shared" si="3"/>
        <v>2</v>
      </c>
      <c r="N3827" s="37">
        <f t="shared" si="4"/>
        <v>11</v>
      </c>
      <c r="O3827" s="37" t="str">
        <f t="array" ref="O3827">IFERROR(XLOOKUP(K3827,'Tipo de carga'!B:B,'Tipo de carga'!C:C))</f>
        <v>Diesel</v>
      </c>
    </row>
    <row r="3828">
      <c r="A3828" s="36">
        <v>1948.0</v>
      </c>
      <c r="B3828" s="37" t="str">
        <f t="array" ref="B3828">IFERROR(XLOOKUP(A3828,'Asignacion Nov'!A:A,'Asignacion Nov'!C:C))</f>
        <v>Circuitos</v>
      </c>
      <c r="C3828" s="37" t="str">
        <f t="array" ref="C3828">IFERROR(XLOOKUP(A3828,'Asignacion Nov'!A:A,'Asignacion Nov'!B:B))</f>
        <v>EC-03</v>
      </c>
      <c r="D3828" s="38">
        <v>45598.4790162037</v>
      </c>
      <c r="E3828" s="36" t="s">
        <v>256</v>
      </c>
      <c r="F3828" s="37" t="str">
        <f t="array" ref="F3828">IFERROR(XLOOKUP(E3828,Operadores!A:A,Operadores!B:B))</f>
        <v>MOREFR</v>
      </c>
      <c r="G3828" s="36" t="s">
        <v>274</v>
      </c>
      <c r="H3828" s="39">
        <v>19.50205</v>
      </c>
      <c r="I3828" s="40">
        <v>375.0</v>
      </c>
      <c r="J3828" s="41">
        <f t="shared" si="5"/>
        <v>7313.26875</v>
      </c>
      <c r="K3828" s="37" t="str">
        <f t="array" ref="K3828">IFERROR(XLOOKUP(G3828,'Tipo de carga'!A:A,'Tipo de carga'!B:B))</f>
        <v>Autoabasto</v>
      </c>
      <c r="L3828" s="37">
        <f t="shared" si="2"/>
        <v>44</v>
      </c>
      <c r="M3828" s="37">
        <f t="shared" si="3"/>
        <v>2</v>
      </c>
      <c r="N3828" s="37">
        <f t="shared" si="4"/>
        <v>11</v>
      </c>
      <c r="O3828" s="37" t="str">
        <f t="array" ref="O3828">IFERROR(XLOOKUP(K3828,'Tipo de carga'!B:B,'Tipo de carga'!C:C))</f>
        <v>Diesel</v>
      </c>
    </row>
    <row r="3829">
      <c r="A3829" s="36">
        <v>1940.0</v>
      </c>
      <c r="B3829" s="37" t="str">
        <f t="array" ref="B3829">IFERROR(XLOOKUP(A3829,'Asignacion Nov'!A:A,'Asignacion Nov'!C:C))</f>
        <v>Circuitos</v>
      </c>
      <c r="C3829" s="37" t="str">
        <f t="array" ref="C3829">IFERROR(XLOOKUP(A3829,'Asignacion Nov'!A:A,'Asignacion Nov'!B:B))</f>
        <v>EC-03</v>
      </c>
      <c r="D3829" s="38">
        <v>45598.46890046296</v>
      </c>
      <c r="E3829" s="36" t="s">
        <v>259</v>
      </c>
      <c r="F3829" s="37" t="str">
        <f t="array" ref="F3829">IFERROR(XLOOKUP(E3829,Operadores!A:A,Operadores!B:B))</f>
        <v>FLOPE</v>
      </c>
      <c r="G3829" s="36" t="s">
        <v>274</v>
      </c>
      <c r="H3829" s="39">
        <v>19.50205</v>
      </c>
      <c r="I3829" s="40">
        <v>221.0</v>
      </c>
      <c r="J3829" s="41">
        <f t="shared" si="5"/>
        <v>4309.95305</v>
      </c>
      <c r="K3829" s="37" t="str">
        <f t="array" ref="K3829">IFERROR(XLOOKUP(G3829,'Tipo de carga'!A:A,'Tipo de carga'!B:B))</f>
        <v>Autoabasto</v>
      </c>
      <c r="L3829" s="37">
        <f t="shared" si="2"/>
        <v>44</v>
      </c>
      <c r="M3829" s="37">
        <f t="shared" si="3"/>
        <v>2</v>
      </c>
      <c r="N3829" s="37">
        <f t="shared" si="4"/>
        <v>11</v>
      </c>
      <c r="O3829" s="37" t="str">
        <f t="array" ref="O3829">IFERROR(XLOOKUP(K3829,'Tipo de carga'!B:B,'Tipo de carga'!C:C))</f>
        <v>Diesel</v>
      </c>
    </row>
    <row r="3830">
      <c r="A3830" s="36">
        <v>2071.0</v>
      </c>
      <c r="B3830" s="37" t="str">
        <f t="array" ref="B3830">IFERROR(XLOOKUP(A3830,'Asignacion Nov'!A:A,'Asignacion Nov'!C:C))</f>
        <v>PISA Gdl</v>
      </c>
      <c r="C3830" s="37" t="str">
        <f t="array" ref="C3830">IFERROR(XLOOKUP(A3830,'Asignacion Nov'!A:A,'Asignacion Nov'!B:B))</f>
        <v>EC-06</v>
      </c>
      <c r="D3830" s="38">
        <v>45598.143842592595</v>
      </c>
      <c r="E3830" s="36" t="s">
        <v>355</v>
      </c>
      <c r="F3830" s="37" t="str">
        <f t="array" ref="F3830">IFERROR(XLOOKUP(E3830,Operadores!A:A,Operadores!B:B))</f>
        <v>PERJOS</v>
      </c>
      <c r="G3830" s="36" t="s">
        <v>274</v>
      </c>
      <c r="H3830" s="39">
        <v>19.50205</v>
      </c>
      <c r="I3830" s="40">
        <v>560.0</v>
      </c>
      <c r="J3830" s="41">
        <f t="shared" si="5"/>
        <v>10921.148</v>
      </c>
      <c r="K3830" s="37" t="str">
        <f t="array" ref="K3830">IFERROR(XLOOKUP(G3830,'Tipo de carga'!A:A,'Tipo de carga'!B:B))</f>
        <v>Autoabasto</v>
      </c>
      <c r="L3830" s="37">
        <f t="shared" si="2"/>
        <v>44</v>
      </c>
      <c r="M3830" s="37">
        <f t="shared" si="3"/>
        <v>2</v>
      </c>
      <c r="N3830" s="37">
        <f t="shared" si="4"/>
        <v>11</v>
      </c>
      <c r="O3830" s="37" t="str">
        <f t="array" ref="O3830">IFERROR(XLOOKUP(K3830,'Tipo de carga'!B:B,'Tipo de carga'!C:C))</f>
        <v>Diesel</v>
      </c>
    </row>
    <row r="3831">
      <c r="A3831" s="36">
        <v>2006.0</v>
      </c>
      <c r="B3831" s="37" t="str">
        <f t="array" ref="B3831">IFERROR(XLOOKUP(A3831,'Asignacion Nov'!A:A,'Asignacion Nov'!C:C))</f>
        <v>MeLi Dedicado Merida</v>
      </c>
      <c r="C3831" s="37" t="str">
        <f t="array" ref="C3831">IFERROR(XLOOKUP(A3831,'Asignacion Nov'!A:A,'Asignacion Nov'!B:B))</f>
        <v>EC-05</v>
      </c>
      <c r="D3831" s="38">
        <v>45598.92570601852</v>
      </c>
      <c r="E3831" s="36" t="s">
        <v>482</v>
      </c>
      <c r="F3831" s="37" t="str">
        <f t="array" ref="F3831">IFERROR(XLOOKUP(E3831,Operadores!A:A,Operadores!B:B))</f>
        <v>RIVJOS</v>
      </c>
      <c r="G3831" s="36" t="s">
        <v>42</v>
      </c>
      <c r="H3831" s="39">
        <v>19.80377</v>
      </c>
      <c r="I3831" s="40">
        <v>481.0</v>
      </c>
      <c r="J3831" s="41">
        <f t="shared" si="5"/>
        <v>9525.61337</v>
      </c>
      <c r="K3831" s="37" t="str">
        <f t="array" ref="K3831">IFERROR(XLOOKUP(G3831,'Tipo de carga'!A:A,'Tipo de carga'!B:B))</f>
        <v>Autoabasto</v>
      </c>
      <c r="L3831" s="37">
        <f t="shared" si="2"/>
        <v>44</v>
      </c>
      <c r="M3831" s="37">
        <f t="shared" si="3"/>
        <v>2</v>
      </c>
      <c r="N3831" s="37">
        <f t="shared" si="4"/>
        <v>11</v>
      </c>
      <c r="O3831" s="37" t="str">
        <f t="array" ref="O3831">IFERROR(XLOOKUP(K3831,'Tipo de carga'!B:B,'Tipo de carga'!C:C))</f>
        <v>Diesel</v>
      </c>
    </row>
    <row r="3832">
      <c r="A3832" s="36">
        <v>2000.0</v>
      </c>
      <c r="B3832" s="37" t="str">
        <f t="array" ref="B3832">IFERROR(XLOOKUP(A3832,'Asignacion Nov'!A:A,'Asignacion Nov'!C:C))</f>
        <v>MeLi Dedicado Merida</v>
      </c>
      <c r="C3832" s="37" t="str">
        <f t="array" ref="C3832">IFERROR(XLOOKUP(A3832,'Asignacion Nov'!A:A,'Asignacion Nov'!B:B))</f>
        <v>EC-05</v>
      </c>
      <c r="D3832" s="38">
        <v>45598.799259259256</v>
      </c>
      <c r="E3832" s="36" t="s">
        <v>402</v>
      </c>
      <c r="F3832" s="37" t="str">
        <f t="array" ref="F3832">IFERROR(XLOOKUP(E3832,Operadores!A:A,Operadores!B:B))</f>
        <v>GARJOS02</v>
      </c>
      <c r="G3832" s="36" t="s">
        <v>42</v>
      </c>
      <c r="H3832" s="39">
        <v>19.80377</v>
      </c>
      <c r="I3832" s="40">
        <v>415.0</v>
      </c>
      <c r="J3832" s="41">
        <f t="shared" si="5"/>
        <v>8218.56455</v>
      </c>
      <c r="K3832" s="37" t="str">
        <f t="array" ref="K3832">IFERROR(XLOOKUP(G3832,'Tipo de carga'!A:A,'Tipo de carga'!B:B))</f>
        <v>Autoabasto</v>
      </c>
      <c r="L3832" s="37">
        <f t="shared" si="2"/>
        <v>44</v>
      </c>
      <c r="M3832" s="37">
        <f t="shared" si="3"/>
        <v>2</v>
      </c>
      <c r="N3832" s="37">
        <f t="shared" si="4"/>
        <v>11</v>
      </c>
      <c r="O3832" s="37" t="str">
        <f t="array" ref="O3832">IFERROR(XLOOKUP(K3832,'Tipo de carga'!B:B,'Tipo de carga'!C:C))</f>
        <v>Diesel</v>
      </c>
    </row>
    <row r="3833">
      <c r="A3833" s="36">
        <v>1826.0</v>
      </c>
      <c r="B3833" s="37" t="str">
        <f t="array" ref="B3833">IFERROR(XLOOKUP(A3833,'Asignacion Nov'!A:A,'Asignacion Nov'!C:C))</f>
        <v>Wm Full</v>
      </c>
      <c r="C3833" s="37" t="str">
        <f t="array" ref="C3833">IFERROR(XLOOKUP(A3833,'Asignacion Nov'!A:A,'Asignacion Nov'!B:B))</f>
        <v>EC-08</v>
      </c>
      <c r="D3833" s="38">
        <v>45598.792905092596</v>
      </c>
      <c r="E3833" s="36" t="s">
        <v>298</v>
      </c>
      <c r="F3833" s="37" t="str">
        <f t="array" ref="F3833">IFERROR(XLOOKUP(E3833,Operadores!A:A,Operadores!B:B))</f>
        <v>MORFRE01</v>
      </c>
      <c r="G3833" s="36" t="s">
        <v>42</v>
      </c>
      <c r="H3833" s="39">
        <v>19.80377</v>
      </c>
      <c r="I3833" s="40">
        <v>376.0</v>
      </c>
      <c r="J3833" s="41">
        <f t="shared" si="5"/>
        <v>7446.21752</v>
      </c>
      <c r="K3833" s="37" t="str">
        <f t="array" ref="K3833">IFERROR(XLOOKUP(G3833,'Tipo de carga'!A:A,'Tipo de carga'!B:B))</f>
        <v>Autoabasto</v>
      </c>
      <c r="L3833" s="37">
        <f t="shared" si="2"/>
        <v>44</v>
      </c>
      <c r="M3833" s="37">
        <f t="shared" si="3"/>
        <v>2</v>
      </c>
      <c r="N3833" s="37">
        <f t="shared" si="4"/>
        <v>11</v>
      </c>
      <c r="O3833" s="37" t="str">
        <f t="array" ref="O3833">IFERROR(XLOOKUP(K3833,'Tipo de carga'!B:B,'Tipo de carga'!C:C))</f>
        <v>Diesel</v>
      </c>
    </row>
    <row r="3834">
      <c r="A3834" s="36">
        <v>1894.0</v>
      </c>
      <c r="B3834" s="37" t="str">
        <f t="array" ref="B3834">IFERROR(XLOOKUP(A3834,'Asignacion Nov'!A:A,'Asignacion Nov'!C:C))</f>
        <v>Pipas</v>
      </c>
      <c r="C3834" s="37" t="str">
        <f t="array" ref="C3834">IFERROR(XLOOKUP(A3834,'Asignacion Nov'!A:A,'Asignacion Nov'!B:B))</f>
        <v>EC-02</v>
      </c>
      <c r="D3834" s="38">
        <v>45598.76834490741</v>
      </c>
      <c r="E3834" s="36" t="s">
        <v>403</v>
      </c>
      <c r="F3834" s="37" t="str">
        <f t="array" ref="F3834">IFERROR(XLOOKUP(E3834,Operadores!A:A,Operadores!B:B))</f>
        <v>LOPJU</v>
      </c>
      <c r="G3834" s="36" t="s">
        <v>42</v>
      </c>
      <c r="H3834" s="39">
        <v>19.80377</v>
      </c>
      <c r="I3834" s="40">
        <v>680.0</v>
      </c>
      <c r="J3834" s="41">
        <f t="shared" si="5"/>
        <v>13466.5636</v>
      </c>
      <c r="K3834" s="37" t="str">
        <f t="array" ref="K3834">IFERROR(XLOOKUP(G3834,'Tipo de carga'!A:A,'Tipo de carga'!B:B))</f>
        <v>Autoabasto</v>
      </c>
      <c r="L3834" s="37">
        <f t="shared" si="2"/>
        <v>44</v>
      </c>
      <c r="M3834" s="37">
        <f t="shared" si="3"/>
        <v>2</v>
      </c>
      <c r="N3834" s="37">
        <f t="shared" si="4"/>
        <v>11</v>
      </c>
      <c r="O3834" s="37" t="str">
        <f t="array" ref="O3834">IFERROR(XLOOKUP(K3834,'Tipo de carga'!B:B,'Tipo de carga'!C:C))</f>
        <v>Diesel</v>
      </c>
    </row>
    <row r="3835">
      <c r="A3835" s="36">
        <v>1818.0</v>
      </c>
      <c r="B3835" s="37" t="str">
        <f t="array" ref="B3835">IFERROR(XLOOKUP(A3835,'Asignacion Nov'!A:A,'Asignacion Nov'!C:C))</f>
        <v>Wm Full</v>
      </c>
      <c r="C3835" s="37" t="str">
        <f t="array" ref="C3835">IFERROR(XLOOKUP(A3835,'Asignacion Nov'!A:A,'Asignacion Nov'!B:B))</f>
        <v>EC-08</v>
      </c>
      <c r="D3835" s="38">
        <v>45598.72493055555</v>
      </c>
      <c r="E3835" s="36" t="s">
        <v>302</v>
      </c>
      <c r="F3835" s="37" t="str">
        <f t="array" ref="F3835">IFERROR(XLOOKUP(E3835,Operadores!A:A,Operadores!B:B))</f>
        <v>HEROCT</v>
      </c>
      <c r="G3835" s="36" t="s">
        <v>42</v>
      </c>
      <c r="H3835" s="39">
        <v>19.80377</v>
      </c>
      <c r="I3835" s="40">
        <v>413.0</v>
      </c>
      <c r="J3835" s="41">
        <f t="shared" si="5"/>
        <v>8178.95701</v>
      </c>
      <c r="K3835" s="37" t="str">
        <f t="array" ref="K3835">IFERROR(XLOOKUP(G3835,'Tipo de carga'!A:A,'Tipo de carga'!B:B))</f>
        <v>Autoabasto</v>
      </c>
      <c r="L3835" s="37">
        <f t="shared" si="2"/>
        <v>44</v>
      </c>
      <c r="M3835" s="37">
        <f t="shared" si="3"/>
        <v>2</v>
      </c>
      <c r="N3835" s="37">
        <f t="shared" si="4"/>
        <v>11</v>
      </c>
      <c r="O3835" s="37" t="str">
        <f t="array" ref="O3835">IFERROR(XLOOKUP(K3835,'Tipo de carga'!B:B,'Tipo de carga'!C:C))</f>
        <v>Diesel</v>
      </c>
    </row>
    <row r="3836">
      <c r="A3836" s="36">
        <v>1817.0</v>
      </c>
      <c r="B3836" s="37" t="str">
        <f t="array" ref="B3836">IFERROR(XLOOKUP(A3836,'Asignacion Nov'!A:A,'Asignacion Nov'!C:C))</f>
        <v>Wm Full</v>
      </c>
      <c r="C3836" s="37" t="str">
        <f t="array" ref="C3836">IFERROR(XLOOKUP(A3836,'Asignacion Nov'!A:A,'Asignacion Nov'!B:B))</f>
        <v>EC-08</v>
      </c>
      <c r="D3836" s="38">
        <v>45598.72255787037</v>
      </c>
      <c r="E3836" s="36" t="s">
        <v>500</v>
      </c>
      <c r="F3836" s="37" t="str">
        <f t="array" ref="F3836">IFERROR(XLOOKUP(E3836,Operadores!A:A,Operadores!B:B))</f>
        <v>RUIROBX</v>
      </c>
      <c r="G3836" s="36" t="s">
        <v>42</v>
      </c>
      <c r="H3836" s="39">
        <v>19.80377</v>
      </c>
      <c r="I3836" s="40">
        <v>395.0</v>
      </c>
      <c r="J3836" s="41">
        <f t="shared" si="5"/>
        <v>7822.48915</v>
      </c>
      <c r="K3836" s="37" t="str">
        <f t="array" ref="K3836">IFERROR(XLOOKUP(G3836,'Tipo de carga'!A:A,'Tipo de carga'!B:B))</f>
        <v>Autoabasto</v>
      </c>
      <c r="L3836" s="37">
        <f t="shared" si="2"/>
        <v>44</v>
      </c>
      <c r="M3836" s="37">
        <f t="shared" si="3"/>
        <v>2</v>
      </c>
      <c r="N3836" s="37">
        <f t="shared" si="4"/>
        <v>11</v>
      </c>
      <c r="O3836" s="37" t="str">
        <f t="array" ref="O3836">IFERROR(XLOOKUP(K3836,'Tipo de carga'!B:B,'Tipo de carga'!C:C))</f>
        <v>Diesel</v>
      </c>
    </row>
    <row r="3837">
      <c r="A3837" s="36">
        <v>1753.0</v>
      </c>
      <c r="B3837" s="37" t="str">
        <f t="array" ref="B3837">IFERROR(XLOOKUP(A3837,'Asignacion Nov'!A:A,'Asignacion Nov'!C:C))</f>
        <v>Wm Full</v>
      </c>
      <c r="C3837" s="37" t="str">
        <f t="array" ref="C3837">IFERROR(XLOOKUP(A3837,'Asignacion Nov'!A:A,'Asignacion Nov'!B:B))</f>
        <v>EC-08</v>
      </c>
      <c r="D3837" s="38">
        <v>45598.71474537037</v>
      </c>
      <c r="E3837" s="36" t="s">
        <v>291</v>
      </c>
      <c r="F3837" s="37" t="str">
        <f t="array" ref="F3837">IFERROR(XLOOKUP(E3837,Operadores!A:A,Operadores!B:B))</f>
        <v>MENRI</v>
      </c>
      <c r="G3837" s="36" t="s">
        <v>42</v>
      </c>
      <c r="H3837" s="39">
        <v>19.80377</v>
      </c>
      <c r="I3837" s="40">
        <v>485.0</v>
      </c>
      <c r="J3837" s="41">
        <f t="shared" si="5"/>
        <v>9604.82845</v>
      </c>
      <c r="K3837" s="37" t="str">
        <f t="array" ref="K3837">IFERROR(XLOOKUP(G3837,'Tipo de carga'!A:A,'Tipo de carga'!B:B))</f>
        <v>Autoabasto</v>
      </c>
      <c r="L3837" s="37">
        <f t="shared" si="2"/>
        <v>44</v>
      </c>
      <c r="M3837" s="37">
        <f t="shared" si="3"/>
        <v>2</v>
      </c>
      <c r="N3837" s="37">
        <f t="shared" si="4"/>
        <v>11</v>
      </c>
      <c r="O3837" s="37" t="str">
        <f t="array" ref="O3837">IFERROR(XLOOKUP(K3837,'Tipo de carga'!B:B,'Tipo de carga'!C:C))</f>
        <v>Diesel</v>
      </c>
    </row>
    <row r="3838">
      <c r="A3838" s="36">
        <v>2008.0</v>
      </c>
      <c r="B3838" s="37" t="str">
        <f t="array" ref="B3838">IFERROR(XLOOKUP(A3838,'Asignacion Nov'!A:A,'Asignacion Nov'!C:C))</f>
        <v>MeLi Dedicado Merida</v>
      </c>
      <c r="C3838" s="37" t="str">
        <f t="array" ref="C3838">IFERROR(XLOOKUP(A3838,'Asignacion Nov'!A:A,'Asignacion Nov'!B:B))</f>
        <v>EC-05</v>
      </c>
      <c r="D3838" s="38">
        <v>45598.68525462963</v>
      </c>
      <c r="E3838" s="36" t="s">
        <v>480</v>
      </c>
      <c r="F3838" s="37" t="str">
        <f t="array" ref="F3838">IFERROR(XLOOKUP(E3838,Operadores!A:A,Operadores!B:B))</f>
        <v>VELGIO</v>
      </c>
      <c r="G3838" s="36" t="s">
        <v>42</v>
      </c>
      <c r="H3838" s="39">
        <v>19.80377</v>
      </c>
      <c r="I3838" s="40">
        <v>290.0</v>
      </c>
      <c r="J3838" s="41">
        <f t="shared" si="5"/>
        <v>5743.0933</v>
      </c>
      <c r="K3838" s="37" t="str">
        <f t="array" ref="K3838">IFERROR(XLOOKUP(G3838,'Tipo de carga'!A:A,'Tipo de carga'!B:B))</f>
        <v>Autoabasto</v>
      </c>
      <c r="L3838" s="37">
        <f t="shared" si="2"/>
        <v>44</v>
      </c>
      <c r="M3838" s="37">
        <f t="shared" si="3"/>
        <v>2</v>
      </c>
      <c r="N3838" s="37">
        <f t="shared" si="4"/>
        <v>11</v>
      </c>
      <c r="O3838" s="37" t="str">
        <f t="array" ref="O3838">IFERROR(XLOOKUP(K3838,'Tipo de carga'!B:B,'Tipo de carga'!C:C))</f>
        <v>Diesel</v>
      </c>
    </row>
    <row r="3839">
      <c r="A3839" s="36">
        <v>1761.0</v>
      </c>
      <c r="B3839" s="37" t="str">
        <f t="array" ref="B3839">IFERROR(XLOOKUP(A3839,'Asignacion Nov'!A:A,'Asignacion Nov'!C:C))</f>
        <v>Wm Full</v>
      </c>
      <c r="C3839" s="37" t="str">
        <f t="array" ref="C3839">IFERROR(XLOOKUP(A3839,'Asignacion Nov'!A:A,'Asignacion Nov'!B:B))</f>
        <v>EC-08</v>
      </c>
      <c r="D3839" s="38">
        <v>45598.667129629626</v>
      </c>
      <c r="E3839" s="36" t="s">
        <v>278</v>
      </c>
      <c r="F3839" s="37" t="str">
        <f t="array" ref="F3839">IFERROR(XLOOKUP(E3839,Operadores!A:A,Operadores!B:B))</f>
        <v>RAMBAR</v>
      </c>
      <c r="G3839" s="36" t="s">
        <v>42</v>
      </c>
      <c r="H3839" s="39">
        <v>19.80377</v>
      </c>
      <c r="I3839" s="40">
        <v>305.0</v>
      </c>
      <c r="J3839" s="41">
        <f t="shared" si="5"/>
        <v>6040.14985</v>
      </c>
      <c r="K3839" s="37" t="str">
        <f t="array" ref="K3839">IFERROR(XLOOKUP(G3839,'Tipo de carga'!A:A,'Tipo de carga'!B:B))</f>
        <v>Autoabasto</v>
      </c>
      <c r="L3839" s="37">
        <f t="shared" si="2"/>
        <v>44</v>
      </c>
      <c r="M3839" s="37">
        <f t="shared" si="3"/>
        <v>2</v>
      </c>
      <c r="N3839" s="37">
        <f t="shared" si="4"/>
        <v>11</v>
      </c>
      <c r="O3839" s="37" t="str">
        <f t="array" ref="O3839">IFERROR(XLOOKUP(K3839,'Tipo de carga'!B:B,'Tipo de carga'!C:C))</f>
        <v>Diesel</v>
      </c>
    </row>
    <row r="3840">
      <c r="A3840" s="36">
        <v>1701.0</v>
      </c>
      <c r="B3840" s="37" t="str">
        <f t="array" ref="B3840">IFERROR(XLOOKUP(A3840,'Asignacion Nov'!A:A,'Asignacion Nov'!C:C))</f>
        <v>Wm Full</v>
      </c>
      <c r="C3840" s="37" t="str">
        <f t="array" ref="C3840">IFERROR(XLOOKUP(A3840,'Asignacion Nov'!A:A,'Asignacion Nov'!B:B))</f>
        <v>EC-08</v>
      </c>
      <c r="D3840" s="38">
        <v>45598.59170138889</v>
      </c>
      <c r="E3840" s="36" t="s">
        <v>400</v>
      </c>
      <c r="F3840" s="37" t="str">
        <f t="array" ref="F3840">IFERROR(XLOOKUP(E3840,Operadores!A:A,Operadores!B:B))</f>
        <v>HERMOI</v>
      </c>
      <c r="G3840" s="36" t="s">
        <v>42</v>
      </c>
      <c r="H3840" s="39">
        <v>19.80377</v>
      </c>
      <c r="I3840" s="40">
        <v>385.0</v>
      </c>
      <c r="J3840" s="41">
        <f t="shared" si="5"/>
        <v>7624.45145</v>
      </c>
      <c r="K3840" s="37" t="str">
        <f t="array" ref="K3840">IFERROR(XLOOKUP(G3840,'Tipo de carga'!A:A,'Tipo de carga'!B:B))</f>
        <v>Autoabasto</v>
      </c>
      <c r="L3840" s="37">
        <f t="shared" si="2"/>
        <v>44</v>
      </c>
      <c r="M3840" s="37">
        <f t="shared" si="3"/>
        <v>2</v>
      </c>
      <c r="N3840" s="37">
        <f t="shared" si="4"/>
        <v>11</v>
      </c>
      <c r="O3840" s="37" t="str">
        <f t="array" ref="O3840">IFERROR(XLOOKUP(K3840,'Tipo de carga'!B:B,'Tipo de carga'!C:C))</f>
        <v>Diesel</v>
      </c>
    </row>
    <row r="3841">
      <c r="A3841" s="36">
        <v>1813.0</v>
      </c>
      <c r="B3841" s="37" t="str">
        <f t="array" ref="B3841">IFERROR(XLOOKUP(A3841,'Asignacion Nov'!A:A,'Asignacion Nov'!C:C))</f>
        <v>Wm Full</v>
      </c>
      <c r="C3841" s="37" t="str">
        <f t="array" ref="C3841">IFERROR(XLOOKUP(A3841,'Asignacion Nov'!A:A,'Asignacion Nov'!B:B))</f>
        <v>EC-08</v>
      </c>
      <c r="D3841" s="38">
        <v>45598.547106481485</v>
      </c>
      <c r="E3841" s="36" t="s">
        <v>289</v>
      </c>
      <c r="F3841" s="37" t="str">
        <f t="array" ref="F3841">IFERROR(XLOOKUP(E3841,Operadores!A:A,Operadores!B:B))</f>
        <v>ALFEDI</v>
      </c>
      <c r="G3841" s="36" t="s">
        <v>42</v>
      </c>
      <c r="H3841" s="39">
        <v>19.80377</v>
      </c>
      <c r="I3841" s="40">
        <v>360.0</v>
      </c>
      <c r="J3841" s="41">
        <f t="shared" si="5"/>
        <v>7129.3572</v>
      </c>
      <c r="K3841" s="37" t="str">
        <f t="array" ref="K3841">IFERROR(XLOOKUP(G3841,'Tipo de carga'!A:A,'Tipo de carga'!B:B))</f>
        <v>Autoabasto</v>
      </c>
      <c r="L3841" s="37">
        <f t="shared" si="2"/>
        <v>44</v>
      </c>
      <c r="M3841" s="37">
        <f t="shared" si="3"/>
        <v>2</v>
      </c>
      <c r="N3841" s="37">
        <f t="shared" si="4"/>
        <v>11</v>
      </c>
      <c r="O3841" s="37" t="str">
        <f t="array" ref="O3841">IFERROR(XLOOKUP(K3841,'Tipo de carga'!B:B,'Tipo de carga'!C:C))</f>
        <v>Diesel</v>
      </c>
    </row>
    <row r="3842">
      <c r="A3842" s="36">
        <v>1887.0</v>
      </c>
      <c r="B3842" s="37" t="str">
        <f t="array" ref="B3842">IFERROR(XLOOKUP(A3842,'Asignacion Nov'!A:A,'Asignacion Nov'!C:C))</f>
        <v>Circuitos</v>
      </c>
      <c r="C3842" s="37" t="str">
        <f t="array" ref="C3842">IFERROR(XLOOKUP(A3842,'Asignacion Nov'!A:A,'Asignacion Nov'!B:B))</f>
        <v>EC-03</v>
      </c>
      <c r="D3842" s="38">
        <v>45598.5381712963</v>
      </c>
      <c r="E3842" s="36" t="s">
        <v>279</v>
      </c>
      <c r="F3842" s="37" t="str">
        <f t="array" ref="F3842">IFERROR(XLOOKUP(E3842,Operadores!A:A,Operadores!B:B))</f>
        <v>NARCA</v>
      </c>
      <c r="G3842" s="36" t="s">
        <v>42</v>
      </c>
      <c r="H3842" s="39">
        <v>19.80377</v>
      </c>
      <c r="I3842" s="40">
        <v>314.0</v>
      </c>
      <c r="J3842" s="41">
        <f t="shared" si="5"/>
        <v>6218.38378</v>
      </c>
      <c r="K3842" s="37" t="str">
        <f t="array" ref="K3842">IFERROR(XLOOKUP(G3842,'Tipo de carga'!A:A,'Tipo de carga'!B:B))</f>
        <v>Autoabasto</v>
      </c>
      <c r="L3842" s="37">
        <f t="shared" si="2"/>
        <v>44</v>
      </c>
      <c r="M3842" s="37">
        <f t="shared" si="3"/>
        <v>2</v>
      </c>
      <c r="N3842" s="37">
        <f t="shared" si="4"/>
        <v>11</v>
      </c>
      <c r="O3842" s="37" t="str">
        <f t="array" ref="O3842">IFERROR(XLOOKUP(K3842,'Tipo de carga'!B:B,'Tipo de carga'!C:C))</f>
        <v>Diesel</v>
      </c>
    </row>
    <row r="3843">
      <c r="A3843" s="36">
        <v>1820.0</v>
      </c>
      <c r="B3843" s="37" t="str">
        <f t="array" ref="B3843">IFERROR(XLOOKUP(A3843,'Asignacion Nov'!A:A,'Asignacion Nov'!C:C))</f>
        <v>Wm Full</v>
      </c>
      <c r="C3843" s="37" t="str">
        <f t="array" ref="C3843">IFERROR(XLOOKUP(A3843,'Asignacion Nov'!A:A,'Asignacion Nov'!B:B))</f>
        <v>EC-08</v>
      </c>
      <c r="D3843" s="38">
        <v>45598.51871527778</v>
      </c>
      <c r="E3843" s="36" t="s">
        <v>303</v>
      </c>
      <c r="F3843" s="37" t="str">
        <f t="array" ref="F3843">IFERROR(XLOOKUP(E3843,Operadores!A:A,Operadores!B:B))</f>
        <v>CAMVI01</v>
      </c>
      <c r="G3843" s="36" t="s">
        <v>42</v>
      </c>
      <c r="H3843" s="39">
        <v>19.80377</v>
      </c>
      <c r="I3843" s="40">
        <v>635.0</v>
      </c>
      <c r="J3843" s="41">
        <f t="shared" si="5"/>
        <v>12575.39395</v>
      </c>
      <c r="K3843" s="37" t="str">
        <f t="array" ref="K3843">IFERROR(XLOOKUP(G3843,'Tipo de carga'!A:A,'Tipo de carga'!B:B))</f>
        <v>Autoabasto</v>
      </c>
      <c r="L3843" s="37">
        <f t="shared" si="2"/>
        <v>44</v>
      </c>
      <c r="M3843" s="37">
        <f t="shared" si="3"/>
        <v>2</v>
      </c>
      <c r="N3843" s="37">
        <f t="shared" si="4"/>
        <v>11</v>
      </c>
      <c r="O3843" s="37" t="str">
        <f t="array" ref="O3843">IFERROR(XLOOKUP(K3843,'Tipo de carga'!B:B,'Tipo de carga'!C:C))</f>
        <v>Diesel</v>
      </c>
    </row>
    <row r="3844">
      <c r="A3844" s="36">
        <v>2024.0</v>
      </c>
      <c r="B3844" s="37" t="str">
        <f t="array" ref="B3844">IFERROR(XLOOKUP(A3844,'Asignacion Nov'!A:A,'Asignacion Nov'!C:C))</f>
        <v>MeLi Dedicado Merida</v>
      </c>
      <c r="C3844" s="37" t="str">
        <f t="array" ref="C3844">IFERROR(XLOOKUP(A3844,'Asignacion Nov'!A:A,'Asignacion Nov'!B:B))</f>
        <v>EC-05</v>
      </c>
      <c r="D3844" s="38">
        <v>45598.50876157408</v>
      </c>
      <c r="E3844" s="36" t="s">
        <v>469</v>
      </c>
      <c r="F3844" s="37" t="str">
        <f t="array" ref="F3844">IFERROR(XLOOKUP(E3844,Operadores!A:A,Operadores!B:B))</f>
        <v>DELJOS01</v>
      </c>
      <c r="G3844" s="36" t="s">
        <v>42</v>
      </c>
      <c r="H3844" s="39">
        <v>19.80377</v>
      </c>
      <c r="I3844" s="40">
        <v>230.0</v>
      </c>
      <c r="J3844" s="41">
        <f t="shared" si="5"/>
        <v>4554.8671</v>
      </c>
      <c r="K3844" s="37" t="str">
        <f t="array" ref="K3844">IFERROR(XLOOKUP(G3844,'Tipo de carga'!A:A,'Tipo de carga'!B:B))</f>
        <v>Autoabasto</v>
      </c>
      <c r="L3844" s="37">
        <f t="shared" si="2"/>
        <v>44</v>
      </c>
      <c r="M3844" s="37">
        <f t="shared" si="3"/>
        <v>2</v>
      </c>
      <c r="N3844" s="37">
        <f t="shared" si="4"/>
        <v>11</v>
      </c>
      <c r="O3844" s="37" t="str">
        <f t="array" ref="O3844">IFERROR(XLOOKUP(K3844,'Tipo de carga'!B:B,'Tipo de carga'!C:C))</f>
        <v>Diesel</v>
      </c>
    </row>
    <row r="3845">
      <c r="A3845" s="36">
        <v>2010.0</v>
      </c>
      <c r="B3845" s="37" t="str">
        <f t="array" ref="B3845">IFERROR(XLOOKUP(A3845,'Asignacion Nov'!A:A,'Asignacion Nov'!C:C))</f>
        <v>MeLi asignado SD</v>
      </c>
      <c r="C3845" s="37" t="str">
        <f t="array" ref="C3845">IFERROR(XLOOKUP(A3845,'Asignacion Nov'!A:A,'Asignacion Nov'!B:B))</f>
        <v>EC-05</v>
      </c>
      <c r="D3845" s="38">
        <v>45598.507048611114</v>
      </c>
      <c r="E3845" s="36" t="s">
        <v>194</v>
      </c>
      <c r="F3845" s="37" t="str">
        <f t="array" ref="F3845">IFERROR(XLOOKUP(E3845,Operadores!A:A,Operadores!B:B))</f>
        <v>CHAJE</v>
      </c>
      <c r="G3845" s="36" t="s">
        <v>42</v>
      </c>
      <c r="H3845" s="39">
        <v>19.80377</v>
      </c>
      <c r="I3845" s="40">
        <v>360.0</v>
      </c>
      <c r="J3845" s="41">
        <f t="shared" si="5"/>
        <v>7129.3572</v>
      </c>
      <c r="K3845" s="37" t="str">
        <f t="array" ref="K3845">IFERROR(XLOOKUP(G3845,'Tipo de carga'!A:A,'Tipo de carga'!B:B))</f>
        <v>Autoabasto</v>
      </c>
      <c r="L3845" s="37">
        <f t="shared" si="2"/>
        <v>44</v>
      </c>
      <c r="M3845" s="37">
        <f t="shared" si="3"/>
        <v>2</v>
      </c>
      <c r="N3845" s="37">
        <f t="shared" si="4"/>
        <v>11</v>
      </c>
      <c r="O3845" s="37" t="str">
        <f t="array" ref="O3845">IFERROR(XLOOKUP(K3845,'Tipo de carga'!B:B,'Tipo de carga'!C:C))</f>
        <v>Diesel</v>
      </c>
    </row>
    <row r="3846">
      <c r="A3846" s="36">
        <v>1705.0</v>
      </c>
      <c r="B3846" s="37" t="str">
        <f t="array" ref="B3846">IFERROR(XLOOKUP(A3846,'Asignacion Nov'!A:A,'Asignacion Nov'!C:C))</f>
        <v>Wm Full</v>
      </c>
      <c r="C3846" s="37" t="str">
        <f t="array" ref="C3846">IFERROR(XLOOKUP(A3846,'Asignacion Nov'!A:A,'Asignacion Nov'!B:B))</f>
        <v>EC-08</v>
      </c>
      <c r="D3846" s="38">
        <v>45598.50011574074</v>
      </c>
      <c r="E3846" s="36" t="s">
        <v>285</v>
      </c>
      <c r="F3846" s="37" t="str">
        <f t="array" ref="F3846">IFERROR(XLOOKUP(E3846,Operadores!A:A,Operadores!B:B))</f>
        <v>PERVIC</v>
      </c>
      <c r="G3846" s="36" t="s">
        <v>42</v>
      </c>
      <c r="H3846" s="39">
        <v>19.80377</v>
      </c>
      <c r="I3846" s="40">
        <v>379.0</v>
      </c>
      <c r="J3846" s="41">
        <f t="shared" si="5"/>
        <v>7505.62883</v>
      </c>
      <c r="K3846" s="37" t="str">
        <f t="array" ref="K3846">IFERROR(XLOOKUP(G3846,'Tipo de carga'!A:A,'Tipo de carga'!B:B))</f>
        <v>Autoabasto</v>
      </c>
      <c r="L3846" s="37">
        <f t="shared" si="2"/>
        <v>44</v>
      </c>
      <c r="M3846" s="37">
        <f t="shared" si="3"/>
        <v>2</v>
      </c>
      <c r="N3846" s="37">
        <f t="shared" si="4"/>
        <v>11</v>
      </c>
      <c r="O3846" s="37" t="str">
        <f t="array" ref="O3846">IFERROR(XLOOKUP(K3846,'Tipo de carga'!B:B,'Tipo de carga'!C:C))</f>
        <v>Diesel</v>
      </c>
    </row>
    <row r="3847">
      <c r="A3847" s="36">
        <v>1816.0</v>
      </c>
      <c r="B3847" s="37" t="str">
        <f t="array" ref="B3847">IFERROR(XLOOKUP(A3847,'Asignacion Nov'!A:A,'Asignacion Nov'!C:C))</f>
        <v>Wm Full</v>
      </c>
      <c r="C3847" s="37" t="str">
        <f t="array" ref="C3847">IFERROR(XLOOKUP(A3847,'Asignacion Nov'!A:A,'Asignacion Nov'!B:B))</f>
        <v>EC-08</v>
      </c>
      <c r="D3847" s="38">
        <v>45598.48857638889</v>
      </c>
      <c r="E3847" s="36" t="s">
        <v>288</v>
      </c>
      <c r="F3847" s="37" t="str">
        <f t="array" ref="F3847">IFERROR(XLOOKUP(E3847,Operadores!A:A,Operadores!B:B))</f>
        <v>RODMIG</v>
      </c>
      <c r="G3847" s="36" t="s">
        <v>42</v>
      </c>
      <c r="H3847" s="39">
        <v>19.80377</v>
      </c>
      <c r="I3847" s="40">
        <v>312.0</v>
      </c>
      <c r="J3847" s="41">
        <f t="shared" si="5"/>
        <v>6178.77624</v>
      </c>
      <c r="K3847" s="37" t="str">
        <f t="array" ref="K3847">IFERROR(XLOOKUP(G3847,'Tipo de carga'!A:A,'Tipo de carga'!B:B))</f>
        <v>Autoabasto</v>
      </c>
      <c r="L3847" s="37">
        <f t="shared" si="2"/>
        <v>44</v>
      </c>
      <c r="M3847" s="37">
        <f t="shared" si="3"/>
        <v>2</v>
      </c>
      <c r="N3847" s="37">
        <f t="shared" si="4"/>
        <v>11</v>
      </c>
      <c r="O3847" s="37" t="str">
        <f t="array" ref="O3847">IFERROR(XLOOKUP(K3847,'Tipo de carga'!B:B,'Tipo de carga'!C:C))</f>
        <v>Diesel</v>
      </c>
    </row>
    <row r="3848">
      <c r="A3848" s="36">
        <v>1729.0</v>
      </c>
      <c r="B3848" s="37" t="str">
        <f t="array" ref="B3848">IFERROR(XLOOKUP(A3848,'Asignacion Nov'!A:A,'Asignacion Nov'!C:C))</f>
        <v>Wm Full</v>
      </c>
      <c r="C3848" s="37" t="str">
        <f t="array" ref="C3848">IFERROR(XLOOKUP(A3848,'Asignacion Nov'!A:A,'Asignacion Nov'!B:B))</f>
        <v>EC-08</v>
      </c>
      <c r="D3848" s="38">
        <v>45598.48351851852</v>
      </c>
      <c r="E3848" s="36" t="s">
        <v>284</v>
      </c>
      <c r="F3848" s="37" t="str">
        <f t="array" ref="F3848">IFERROR(XLOOKUP(E3848,Operadores!A:A,Operadores!B:B))</f>
        <v>CAMJU01</v>
      </c>
      <c r="G3848" s="36" t="s">
        <v>42</v>
      </c>
      <c r="H3848" s="39">
        <v>19.80377</v>
      </c>
      <c r="I3848" s="40">
        <v>353.0</v>
      </c>
      <c r="J3848" s="41">
        <f t="shared" si="5"/>
        <v>6990.73081</v>
      </c>
      <c r="K3848" s="37" t="str">
        <f t="array" ref="K3848">IFERROR(XLOOKUP(G3848,'Tipo de carga'!A:A,'Tipo de carga'!B:B))</f>
        <v>Autoabasto</v>
      </c>
      <c r="L3848" s="37">
        <f t="shared" si="2"/>
        <v>44</v>
      </c>
      <c r="M3848" s="37">
        <f t="shared" si="3"/>
        <v>2</v>
      </c>
      <c r="N3848" s="37">
        <f t="shared" si="4"/>
        <v>11</v>
      </c>
      <c r="O3848" s="37" t="str">
        <f t="array" ref="O3848">IFERROR(XLOOKUP(K3848,'Tipo de carga'!B:B,'Tipo de carga'!C:C))</f>
        <v>Diesel</v>
      </c>
    </row>
    <row r="3849">
      <c r="A3849" s="36">
        <v>2009.0</v>
      </c>
      <c r="B3849" s="37" t="str">
        <f t="array" ref="B3849">IFERROR(XLOOKUP(A3849,'Asignacion Nov'!A:A,'Asignacion Nov'!C:C))</f>
        <v>MeLi Dedicado Merida</v>
      </c>
      <c r="C3849" s="37" t="str">
        <f t="array" ref="C3849">IFERROR(XLOOKUP(A3849,'Asignacion Nov'!A:A,'Asignacion Nov'!B:B))</f>
        <v>EC-05</v>
      </c>
      <c r="D3849" s="38">
        <v>45598.46009259259</v>
      </c>
      <c r="E3849" s="36" t="s">
        <v>372</v>
      </c>
      <c r="F3849" s="37" t="str">
        <f t="array" ref="F3849">IFERROR(XLOOKUP(E3849,Operadores!A:A,Operadores!B:B))</f>
        <v>IBAABI</v>
      </c>
      <c r="G3849" s="36" t="s">
        <v>42</v>
      </c>
      <c r="H3849" s="39">
        <v>19.80377</v>
      </c>
      <c r="I3849" s="40">
        <v>427.0</v>
      </c>
      <c r="J3849" s="41">
        <f t="shared" si="5"/>
        <v>8456.20979</v>
      </c>
      <c r="K3849" s="37" t="str">
        <f t="array" ref="K3849">IFERROR(XLOOKUP(G3849,'Tipo de carga'!A:A,'Tipo de carga'!B:B))</f>
        <v>Autoabasto</v>
      </c>
      <c r="L3849" s="37">
        <f t="shared" si="2"/>
        <v>44</v>
      </c>
      <c r="M3849" s="37">
        <f t="shared" si="3"/>
        <v>2</v>
      </c>
      <c r="N3849" s="37">
        <f t="shared" si="4"/>
        <v>11</v>
      </c>
      <c r="O3849" s="37" t="str">
        <f t="array" ref="O3849">IFERROR(XLOOKUP(K3849,'Tipo de carga'!B:B,'Tipo de carga'!C:C))</f>
        <v>Diesel</v>
      </c>
    </row>
    <row r="3850">
      <c r="A3850" s="36">
        <v>1769.0</v>
      </c>
      <c r="B3850" s="37" t="str">
        <f t="array" ref="B3850">IFERROR(XLOOKUP(A3850,'Asignacion Nov'!A:A,'Asignacion Nov'!C:C))</f>
        <v>Wm Sencillo</v>
      </c>
      <c r="C3850" s="37" t="str">
        <f t="array" ref="C3850">IFERROR(XLOOKUP(A3850,'Asignacion Nov'!A:A,'Asignacion Nov'!B:B))</f>
        <v>EC-08</v>
      </c>
      <c r="D3850" s="38">
        <v>45598.45469907407</v>
      </c>
      <c r="E3850" s="36" t="s">
        <v>486</v>
      </c>
      <c r="F3850" s="37" t="str">
        <f t="array" ref="F3850">IFERROR(XLOOKUP(E3850,Operadores!A:A,Operadores!B:B))</f>
        <v>TOVREN</v>
      </c>
      <c r="G3850" s="36" t="s">
        <v>42</v>
      </c>
      <c r="H3850" s="39">
        <v>19.80377</v>
      </c>
      <c r="I3850" s="40">
        <v>39.0</v>
      </c>
      <c r="J3850" s="41">
        <f t="shared" si="5"/>
        <v>772.34703</v>
      </c>
      <c r="K3850" s="37" t="str">
        <f t="array" ref="K3850">IFERROR(XLOOKUP(G3850,'Tipo de carga'!A:A,'Tipo de carga'!B:B))</f>
        <v>Autoabasto</v>
      </c>
      <c r="L3850" s="37">
        <f t="shared" si="2"/>
        <v>44</v>
      </c>
      <c r="M3850" s="37">
        <f t="shared" si="3"/>
        <v>2</v>
      </c>
      <c r="N3850" s="37">
        <f t="shared" si="4"/>
        <v>11</v>
      </c>
      <c r="O3850" s="37" t="str">
        <f t="array" ref="O3850">IFERROR(XLOOKUP(K3850,'Tipo de carga'!B:B,'Tipo de carga'!C:C))</f>
        <v>Diesel</v>
      </c>
    </row>
    <row r="3851">
      <c r="A3851" s="36">
        <v>1769.0</v>
      </c>
      <c r="B3851" s="37" t="str">
        <f t="array" ref="B3851">IFERROR(XLOOKUP(A3851,'Asignacion Nov'!A:A,'Asignacion Nov'!C:C))</f>
        <v>Wm Sencillo</v>
      </c>
      <c r="C3851" s="37" t="str">
        <f t="array" ref="C3851">IFERROR(XLOOKUP(A3851,'Asignacion Nov'!A:A,'Asignacion Nov'!B:B))</f>
        <v>EC-08</v>
      </c>
      <c r="D3851" s="38">
        <v>45598.45040509259</v>
      </c>
      <c r="E3851" s="36" t="s">
        <v>486</v>
      </c>
      <c r="F3851" s="37" t="str">
        <f t="array" ref="F3851">IFERROR(XLOOKUP(E3851,Operadores!A:A,Operadores!B:B))</f>
        <v>TOVREN</v>
      </c>
      <c r="G3851" s="36" t="s">
        <v>42</v>
      </c>
      <c r="H3851" s="39">
        <v>19.80377</v>
      </c>
      <c r="I3851" s="40">
        <v>100.0</v>
      </c>
      <c r="J3851" s="41">
        <f t="shared" si="5"/>
        <v>1980.377</v>
      </c>
      <c r="K3851" s="37" t="str">
        <f t="array" ref="K3851">IFERROR(XLOOKUP(G3851,'Tipo de carga'!A:A,'Tipo de carga'!B:B))</f>
        <v>Autoabasto</v>
      </c>
      <c r="L3851" s="37">
        <f t="shared" si="2"/>
        <v>44</v>
      </c>
      <c r="M3851" s="37">
        <f t="shared" si="3"/>
        <v>2</v>
      </c>
      <c r="N3851" s="37">
        <f t="shared" si="4"/>
        <v>11</v>
      </c>
      <c r="O3851" s="37" t="str">
        <f t="array" ref="O3851">IFERROR(XLOOKUP(K3851,'Tipo de carga'!B:B,'Tipo de carga'!C:C))</f>
        <v>Diesel</v>
      </c>
    </row>
    <row r="3852">
      <c r="A3852" s="36">
        <v>1814.0</v>
      </c>
      <c r="B3852" s="37" t="str">
        <f t="array" ref="B3852">IFERROR(XLOOKUP(A3852,'Asignacion Nov'!A:A,'Asignacion Nov'!C:C))</f>
        <v>Wm Full</v>
      </c>
      <c r="C3852" s="37" t="str">
        <f t="array" ref="C3852">IFERROR(XLOOKUP(A3852,'Asignacion Nov'!A:A,'Asignacion Nov'!B:B))</f>
        <v>EC-08</v>
      </c>
      <c r="D3852" s="38">
        <v>45598.444548611114</v>
      </c>
      <c r="E3852" s="36" t="s">
        <v>495</v>
      </c>
      <c r="F3852" s="37" t="str">
        <f t="array" ref="F3852">IFERROR(XLOOKUP(E3852,Operadores!A:A,Operadores!B:B))</f>
        <v>DELALE</v>
      </c>
      <c r="G3852" s="36" t="s">
        <v>42</v>
      </c>
      <c r="H3852" s="39">
        <v>19.80377</v>
      </c>
      <c r="I3852" s="40">
        <v>800.0</v>
      </c>
      <c r="J3852" s="41">
        <f t="shared" si="5"/>
        <v>15843.016</v>
      </c>
      <c r="K3852" s="37" t="str">
        <f t="array" ref="K3852">IFERROR(XLOOKUP(G3852,'Tipo de carga'!A:A,'Tipo de carga'!B:B))</f>
        <v>Autoabasto</v>
      </c>
      <c r="L3852" s="37">
        <f t="shared" si="2"/>
        <v>44</v>
      </c>
      <c r="M3852" s="37">
        <f t="shared" si="3"/>
        <v>2</v>
      </c>
      <c r="N3852" s="37">
        <f t="shared" si="4"/>
        <v>11</v>
      </c>
      <c r="O3852" s="37" t="str">
        <f t="array" ref="O3852">IFERROR(XLOOKUP(K3852,'Tipo de carga'!B:B,'Tipo de carga'!C:C))</f>
        <v>Diesel</v>
      </c>
    </row>
    <row r="3853">
      <c r="A3853" s="36">
        <v>2021.0</v>
      </c>
      <c r="B3853" s="37" t="str">
        <f t="array" ref="B3853">IFERROR(XLOOKUP(A3853,'Asignacion Nov'!A:A,'Asignacion Nov'!C:C))</f>
        <v>MeLi Dedicado Merida</v>
      </c>
      <c r="C3853" s="37" t="str">
        <f t="array" ref="C3853">IFERROR(XLOOKUP(A3853,'Asignacion Nov'!A:A,'Asignacion Nov'!B:B))</f>
        <v>EC-05</v>
      </c>
      <c r="D3853" s="38">
        <v>45598.44326388889</v>
      </c>
      <c r="E3853" s="36" t="s">
        <v>320</v>
      </c>
      <c r="F3853" s="37" t="str">
        <f t="array" ref="F3853">IFERROR(XLOOKUP(E3853,Operadores!A:A,Operadores!B:B))</f>
        <v>GUTIRV</v>
      </c>
      <c r="G3853" s="36" t="s">
        <v>42</v>
      </c>
      <c r="H3853" s="39">
        <v>19.80377</v>
      </c>
      <c r="I3853" s="40">
        <v>445.0</v>
      </c>
      <c r="J3853" s="41">
        <f t="shared" si="5"/>
        <v>8812.67765</v>
      </c>
      <c r="K3853" s="37" t="str">
        <f t="array" ref="K3853">IFERROR(XLOOKUP(G3853,'Tipo de carga'!A:A,'Tipo de carga'!B:B))</f>
        <v>Autoabasto</v>
      </c>
      <c r="L3853" s="37">
        <f t="shared" si="2"/>
        <v>44</v>
      </c>
      <c r="M3853" s="37">
        <f t="shared" si="3"/>
        <v>2</v>
      </c>
      <c r="N3853" s="37">
        <f t="shared" si="4"/>
        <v>11</v>
      </c>
      <c r="O3853" s="37" t="str">
        <f t="array" ref="O3853">IFERROR(XLOOKUP(K3853,'Tipo de carga'!B:B,'Tipo de carga'!C:C))</f>
        <v>Diesel</v>
      </c>
    </row>
    <row r="3854">
      <c r="A3854" s="36">
        <v>1998.0</v>
      </c>
      <c r="B3854" s="37" t="str">
        <f t="array" ref="B3854">IFERROR(XLOOKUP(A3854,'Asignacion Nov'!A:A,'Asignacion Nov'!C:C))</f>
        <v>MeLi Dedicado Merida</v>
      </c>
      <c r="C3854" s="37" t="str">
        <f t="array" ref="C3854">IFERROR(XLOOKUP(A3854,'Asignacion Nov'!A:A,'Asignacion Nov'!B:B))</f>
        <v>EC-05</v>
      </c>
      <c r="D3854" s="38">
        <v>45598.06690972222</v>
      </c>
      <c r="E3854" s="36" t="s">
        <v>381</v>
      </c>
      <c r="F3854" s="37" t="str">
        <f t="array" ref="F3854">IFERROR(XLOOKUP(E3854,Operadores!A:A,Operadores!B:B))</f>
        <v>CHAJUA</v>
      </c>
      <c r="G3854" s="36" t="s">
        <v>42</v>
      </c>
      <c r="H3854" s="39">
        <v>19.80377</v>
      </c>
      <c r="I3854" s="40">
        <v>260.0</v>
      </c>
      <c r="J3854" s="41">
        <f t="shared" si="5"/>
        <v>5148.9802</v>
      </c>
      <c r="K3854" s="37" t="str">
        <f t="array" ref="K3854">IFERROR(XLOOKUP(G3854,'Tipo de carga'!A:A,'Tipo de carga'!B:B))</f>
        <v>Autoabasto</v>
      </c>
      <c r="L3854" s="37">
        <f t="shared" si="2"/>
        <v>44</v>
      </c>
      <c r="M3854" s="37">
        <f t="shared" si="3"/>
        <v>2</v>
      </c>
      <c r="N3854" s="37">
        <f t="shared" si="4"/>
        <v>11</v>
      </c>
      <c r="O3854" s="37" t="str">
        <f t="array" ref="O3854">IFERROR(XLOOKUP(K3854,'Tipo de carga'!B:B,'Tipo de carga'!C:C))</f>
        <v>Diesel</v>
      </c>
    </row>
    <row r="3855">
      <c r="A3855" s="36">
        <v>1897.0</v>
      </c>
      <c r="B3855" s="37" t="str">
        <f t="array" ref="B3855">IFERROR(XLOOKUP(A3855,'Asignacion Nov'!A:A,'Asignacion Nov'!C:C))</f>
        <v>Full Liver</v>
      </c>
      <c r="C3855" s="37" t="str">
        <f t="array" ref="C3855">IFERROR(XLOOKUP(A3855,'Asignacion Nov'!A:A,'Asignacion Nov'!B:B))</f>
        <v>EC-01</v>
      </c>
      <c r="D3855" s="38">
        <v>45598.12708333333</v>
      </c>
      <c r="E3855" s="36" t="s">
        <v>408</v>
      </c>
      <c r="F3855" s="37" t="str">
        <f t="array" ref="F3855">IFERROR(XLOOKUP(E3855,Operadores!A:A,Operadores!B:B))</f>
        <v>RODAR</v>
      </c>
      <c r="G3855" s="36" t="s">
        <v>425</v>
      </c>
      <c r="H3855" s="39">
        <v>25.45</v>
      </c>
      <c r="I3855" s="40">
        <v>142.0</v>
      </c>
      <c r="J3855" s="41">
        <f t="shared" si="5"/>
        <v>3613.9</v>
      </c>
      <c r="K3855" s="37" t="str">
        <f t="array" ref="K3855">IFERROR(XLOOKUP(G3855,'Tipo de carga'!A:A,'Tipo de carga'!B:B))</f>
        <v>Ticket</v>
      </c>
      <c r="L3855" s="37">
        <f t="shared" si="2"/>
        <v>44</v>
      </c>
      <c r="M3855" s="37">
        <f t="shared" si="3"/>
        <v>2</v>
      </c>
      <c r="N3855" s="37">
        <f t="shared" si="4"/>
        <v>11</v>
      </c>
      <c r="O3855" s="37" t="str">
        <f t="array" ref="O3855">IFERROR(XLOOKUP(K3855,'Tipo de carga'!B:B,'Tipo de carga'!C:C))</f>
        <v>Diesel</v>
      </c>
    </row>
    <row r="3856">
      <c r="A3856" s="36">
        <v>2002.0</v>
      </c>
      <c r="B3856" s="37" t="str">
        <f t="array" ref="B3856">IFERROR(XLOOKUP(A3856,'Asignacion Nov'!A:A,'Asignacion Nov'!C:C))</f>
        <v>MeLi Dedicado Merida</v>
      </c>
      <c r="C3856" s="37" t="str">
        <f t="array" ref="C3856">IFERROR(XLOOKUP(A3856,'Asignacion Nov'!A:A,'Asignacion Nov'!B:B))</f>
        <v>EC-05</v>
      </c>
      <c r="D3856" s="38">
        <v>45598.20347222222</v>
      </c>
      <c r="E3856" s="36" t="s">
        <v>535</v>
      </c>
      <c r="F3856" s="37" t="str">
        <f t="array" ref="F3856">IFERROR(XLOOKUP(E3856,Operadores!A:A,Operadores!B:B))</f>
        <v>VELALE</v>
      </c>
      <c r="G3856" s="36" t="s">
        <v>425</v>
      </c>
      <c r="H3856" s="39">
        <v>24.8</v>
      </c>
      <c r="I3856" s="40">
        <v>484.0</v>
      </c>
      <c r="J3856" s="41">
        <f t="shared" si="5"/>
        <v>12003.2</v>
      </c>
      <c r="K3856" s="37" t="str">
        <f t="array" ref="K3856">IFERROR(XLOOKUP(G3856,'Tipo de carga'!A:A,'Tipo de carga'!B:B))</f>
        <v>Ticket</v>
      </c>
      <c r="L3856" s="37">
        <f t="shared" si="2"/>
        <v>44</v>
      </c>
      <c r="M3856" s="37">
        <f t="shared" si="3"/>
        <v>2</v>
      </c>
      <c r="N3856" s="37">
        <f t="shared" si="4"/>
        <v>11</v>
      </c>
      <c r="O3856" s="37" t="str">
        <f t="array" ref="O3856">IFERROR(XLOOKUP(K3856,'Tipo de carga'!B:B,'Tipo de carga'!C:C))</f>
        <v>Diesel</v>
      </c>
    </row>
    <row r="3857">
      <c r="A3857" s="36">
        <v>1959.0</v>
      </c>
      <c r="B3857" s="37" t="str">
        <f t="array" ref="B3857">IFERROR(XLOOKUP(A3857,'Asignacion Nov'!A:A,'Asignacion Nov'!C:C))</f>
        <v>Full Liver</v>
      </c>
      <c r="C3857" s="37" t="str">
        <f t="array" ref="C3857">IFERROR(XLOOKUP(A3857,'Asignacion Nov'!A:A,'Asignacion Nov'!B:B))</f>
        <v>EC-01</v>
      </c>
      <c r="D3857" s="38">
        <v>45598.38611111111</v>
      </c>
      <c r="E3857" s="36" t="s">
        <v>206</v>
      </c>
      <c r="F3857" s="37" t="str">
        <f t="array" ref="F3857">IFERROR(XLOOKUP(E3857,Operadores!A:A,Operadores!B:B))</f>
        <v>JARDAN</v>
      </c>
      <c r="G3857" s="36" t="s">
        <v>425</v>
      </c>
      <c r="H3857" s="39">
        <v>25.5</v>
      </c>
      <c r="I3857" s="40">
        <v>471.0</v>
      </c>
      <c r="J3857" s="41">
        <f t="shared" si="5"/>
        <v>12010.5</v>
      </c>
      <c r="K3857" s="37" t="str">
        <f t="array" ref="K3857">IFERROR(XLOOKUP(G3857,'Tipo de carga'!A:A,'Tipo de carga'!B:B))</f>
        <v>Ticket</v>
      </c>
      <c r="L3857" s="37">
        <f t="shared" si="2"/>
        <v>44</v>
      </c>
      <c r="M3857" s="37">
        <f t="shared" si="3"/>
        <v>2</v>
      </c>
      <c r="N3857" s="37">
        <f t="shared" si="4"/>
        <v>11</v>
      </c>
      <c r="O3857" s="37" t="str">
        <f t="array" ref="O3857">IFERROR(XLOOKUP(K3857,'Tipo de carga'!B:B,'Tipo de carga'!C:C))</f>
        <v>Diesel</v>
      </c>
    </row>
    <row r="3858">
      <c r="A3858" s="36">
        <v>1984.0</v>
      </c>
      <c r="B3858" s="37" t="str">
        <f t="array" ref="B3858">IFERROR(XLOOKUP(A3858,'Asignacion Nov'!A:A,'Asignacion Nov'!C:C))</f>
        <v>MeLi asignado SD</v>
      </c>
      <c r="C3858" s="37" t="str">
        <f t="array" ref="C3858">IFERROR(XLOOKUP(A3858,'Asignacion Nov'!A:A,'Asignacion Nov'!B:B))</f>
        <v>EC-05</v>
      </c>
      <c r="D3858" s="38">
        <v>45598.45277777778</v>
      </c>
      <c r="E3858" s="36" t="s">
        <v>308</v>
      </c>
      <c r="F3858" s="37" t="str">
        <f t="array" ref="F3858">IFERROR(XLOOKUP(E3858,Operadores!A:A,Operadores!B:B))</f>
        <v>DELBL</v>
      </c>
      <c r="G3858" s="36" t="s">
        <v>425</v>
      </c>
      <c r="H3858" s="39">
        <v>26.75</v>
      </c>
      <c r="I3858" s="40">
        <v>314.0</v>
      </c>
      <c r="J3858" s="41">
        <f t="shared" si="5"/>
        <v>8399.5</v>
      </c>
      <c r="K3858" s="37" t="str">
        <f t="array" ref="K3858">IFERROR(XLOOKUP(G3858,'Tipo de carga'!A:A,'Tipo de carga'!B:B))</f>
        <v>Ticket</v>
      </c>
      <c r="L3858" s="37">
        <f t="shared" si="2"/>
        <v>44</v>
      </c>
      <c r="M3858" s="37">
        <f t="shared" si="3"/>
        <v>2</v>
      </c>
      <c r="N3858" s="37">
        <f t="shared" si="4"/>
        <v>11</v>
      </c>
      <c r="O3858" s="37" t="str">
        <f t="array" ref="O3858">IFERROR(XLOOKUP(K3858,'Tipo de carga'!B:B,'Tipo de carga'!C:C))</f>
        <v>Diesel</v>
      </c>
    </row>
    <row r="3859">
      <c r="A3859" s="36">
        <v>1973.0</v>
      </c>
      <c r="B3859" s="37" t="str">
        <f t="array" ref="B3859">IFERROR(XLOOKUP(A3859,'Asignacion Nov'!A:A,'Asignacion Nov'!C:C))</f>
        <v>Sayer Sencillo</v>
      </c>
      <c r="C3859" s="37" t="str">
        <f t="array" ref="C3859">IFERROR(XLOOKUP(A3859,'Asignacion Nov'!A:A,'Asignacion Nov'!B:B))</f>
        <v>EC-04</v>
      </c>
      <c r="D3859" s="38">
        <v>45598.48125</v>
      </c>
      <c r="E3859" s="36" t="s">
        <v>61</v>
      </c>
      <c r="F3859" s="37" t="str">
        <f t="array" ref="F3859">IFERROR(XLOOKUP(E3859,Operadores!A:A,Operadores!B:B))</f>
        <v>MENIG</v>
      </c>
      <c r="G3859" s="36" t="s">
        <v>425</v>
      </c>
      <c r="H3859" s="39">
        <v>26.59</v>
      </c>
      <c r="I3859" s="40">
        <v>181.0</v>
      </c>
      <c r="J3859" s="41">
        <f t="shared" si="5"/>
        <v>4812.79</v>
      </c>
      <c r="K3859" s="37" t="str">
        <f t="array" ref="K3859">IFERROR(XLOOKUP(G3859,'Tipo de carga'!A:A,'Tipo de carga'!B:B))</f>
        <v>Ticket</v>
      </c>
      <c r="L3859" s="37">
        <f t="shared" si="2"/>
        <v>44</v>
      </c>
      <c r="M3859" s="37">
        <f t="shared" si="3"/>
        <v>2</v>
      </c>
      <c r="N3859" s="37">
        <f t="shared" si="4"/>
        <v>11</v>
      </c>
      <c r="O3859" s="37" t="str">
        <f t="array" ref="O3859">IFERROR(XLOOKUP(K3859,'Tipo de carga'!B:B,'Tipo de carga'!C:C))</f>
        <v>Diesel</v>
      </c>
    </row>
    <row r="3860">
      <c r="A3860" s="36">
        <v>1958.0</v>
      </c>
      <c r="B3860" s="37" t="str">
        <f t="array" ref="B3860">IFERROR(XLOOKUP(A3860,'Asignacion Nov'!A:A,'Asignacion Nov'!C:C))</f>
        <v>Full Liver</v>
      </c>
      <c r="C3860" s="37" t="str">
        <f t="array" ref="C3860">IFERROR(XLOOKUP(A3860,'Asignacion Nov'!A:A,'Asignacion Nov'!B:B))</f>
        <v>EC-01</v>
      </c>
      <c r="D3860" s="38">
        <v>45598.65625</v>
      </c>
      <c r="E3860" s="36" t="s">
        <v>218</v>
      </c>
      <c r="F3860" s="37" t="str">
        <f t="array" ref="F3860">IFERROR(XLOOKUP(E3860,Operadores!A:A,Operadores!B:B))</f>
        <v>MONAL</v>
      </c>
      <c r="G3860" s="36" t="s">
        <v>425</v>
      </c>
      <c r="H3860" s="39">
        <v>24.69</v>
      </c>
      <c r="I3860" s="40">
        <v>194.0</v>
      </c>
      <c r="J3860" s="41">
        <f t="shared" si="5"/>
        <v>4789.86</v>
      </c>
      <c r="K3860" s="37" t="str">
        <f t="array" ref="K3860">IFERROR(XLOOKUP(G3860,'Tipo de carga'!A:A,'Tipo de carga'!B:B))</f>
        <v>Ticket</v>
      </c>
      <c r="L3860" s="37">
        <f t="shared" si="2"/>
        <v>44</v>
      </c>
      <c r="M3860" s="37">
        <f t="shared" si="3"/>
        <v>2</v>
      </c>
      <c r="N3860" s="37">
        <f t="shared" si="4"/>
        <v>11</v>
      </c>
      <c r="O3860" s="37" t="str">
        <f t="array" ref="O3860">IFERROR(XLOOKUP(K3860,'Tipo de carga'!B:B,'Tipo de carga'!C:C))</f>
        <v>Diesel</v>
      </c>
    </row>
    <row r="3861">
      <c r="A3861" s="36">
        <v>1988.0</v>
      </c>
      <c r="B3861" s="37" t="str">
        <f t="array" ref="B3861">IFERROR(XLOOKUP(A3861,'Asignacion Nov'!A:A,'Asignacion Nov'!C:C))</f>
        <v>MeLi asignado SD</v>
      </c>
      <c r="C3861" s="37" t="str">
        <f t="array" ref="C3861">IFERROR(XLOOKUP(A3861,'Asignacion Nov'!A:A,'Asignacion Nov'!B:B))</f>
        <v>EC-05</v>
      </c>
      <c r="D3861" s="38">
        <v>45599.96402777778</v>
      </c>
      <c r="E3861" s="36" t="s">
        <v>404</v>
      </c>
      <c r="F3861" s="37" t="str">
        <f t="array" ref="F3861">IFERROR(XLOOKUP(E3861,Operadores!A:A,Operadores!B:B))</f>
        <v>CHAJOE</v>
      </c>
      <c r="G3861" s="36" t="s">
        <v>72</v>
      </c>
      <c r="H3861" s="39">
        <v>19.62274</v>
      </c>
      <c r="I3861" s="40">
        <v>831.0</v>
      </c>
      <c r="J3861" s="41">
        <f t="shared" si="5"/>
        <v>16306.49694</v>
      </c>
      <c r="K3861" s="37" t="str">
        <f t="array" ref="K3861">IFERROR(XLOOKUP(G3861,'Tipo de carga'!A:A,'Tipo de carga'!B:B))</f>
        <v>Autoabasto</v>
      </c>
      <c r="L3861" s="37">
        <f t="shared" si="2"/>
        <v>45</v>
      </c>
      <c r="M3861" s="37">
        <f t="shared" si="3"/>
        <v>3</v>
      </c>
      <c r="N3861" s="37">
        <f t="shared" si="4"/>
        <v>11</v>
      </c>
      <c r="O3861" s="37" t="str">
        <f t="array" ref="O3861">IFERROR(XLOOKUP(K3861,'Tipo de carga'!B:B,'Tipo de carga'!C:C))</f>
        <v>Diesel</v>
      </c>
    </row>
    <row r="3862">
      <c r="A3862" s="36">
        <v>1759.0</v>
      </c>
      <c r="B3862" s="37" t="str">
        <f t="array" ref="B3862">IFERROR(XLOOKUP(A3862,'Asignacion Nov'!A:A,'Asignacion Nov'!C:C))</f>
        <v>Liverpool Local</v>
      </c>
      <c r="C3862" s="37" t="str">
        <f t="array" ref="C3862">IFERROR(XLOOKUP(A3862,'Asignacion Nov'!A:A,'Asignacion Nov'!B:B))</f>
        <v>EC-01</v>
      </c>
      <c r="D3862" s="38">
        <v>45599.93429398148</v>
      </c>
      <c r="E3862" s="36" t="s">
        <v>565</v>
      </c>
      <c r="F3862" s="37" t="str">
        <f t="array" ref="F3862">IFERROR(XLOOKUP(E3862,Operadores!A:A,Operadores!B:B))</f>
        <v>MARANT</v>
      </c>
      <c r="G3862" s="36" t="s">
        <v>72</v>
      </c>
      <c r="H3862" s="39">
        <v>19.62274</v>
      </c>
      <c r="I3862" s="40">
        <v>558.0</v>
      </c>
      <c r="J3862" s="41">
        <f t="shared" si="5"/>
        <v>10949.48892</v>
      </c>
      <c r="K3862" s="37" t="str">
        <f t="array" ref="K3862">IFERROR(XLOOKUP(G3862,'Tipo de carga'!A:A,'Tipo de carga'!B:B))</f>
        <v>Autoabasto</v>
      </c>
      <c r="L3862" s="37">
        <f t="shared" si="2"/>
        <v>45</v>
      </c>
      <c r="M3862" s="37">
        <f t="shared" si="3"/>
        <v>3</v>
      </c>
      <c r="N3862" s="37">
        <f t="shared" si="4"/>
        <v>11</v>
      </c>
      <c r="O3862" s="37" t="str">
        <f t="array" ref="O3862">IFERROR(XLOOKUP(K3862,'Tipo de carga'!B:B,'Tipo de carga'!C:C))</f>
        <v>Diesel</v>
      </c>
    </row>
    <row r="3863">
      <c r="A3863" s="36">
        <v>2007.0</v>
      </c>
      <c r="B3863" s="37" t="str">
        <f t="array" ref="B3863">IFERROR(XLOOKUP(A3863,'Asignacion Nov'!A:A,'Asignacion Nov'!C:C))</f>
        <v>MeLi Asignado TD</v>
      </c>
      <c r="C3863" s="37" t="str">
        <f t="array" ref="C3863">IFERROR(XLOOKUP(A3863,'Asignacion Nov'!A:A,'Asignacion Nov'!B:B))</f>
        <v>EC-05</v>
      </c>
      <c r="D3863" s="38">
        <v>45599.820625</v>
      </c>
      <c r="E3863" s="36" t="s">
        <v>166</v>
      </c>
      <c r="F3863" s="37" t="str">
        <f t="array" ref="F3863">IFERROR(XLOOKUP(E3863,Operadores!A:A,Operadores!B:B))</f>
        <v>PADRI</v>
      </c>
      <c r="G3863" s="36" t="s">
        <v>72</v>
      </c>
      <c r="H3863" s="39">
        <v>19.62274</v>
      </c>
      <c r="I3863" s="40">
        <v>450.0</v>
      </c>
      <c r="J3863" s="41">
        <f t="shared" si="5"/>
        <v>8830.233</v>
      </c>
      <c r="K3863" s="37" t="str">
        <f t="array" ref="K3863">IFERROR(XLOOKUP(G3863,'Tipo de carga'!A:A,'Tipo de carga'!B:B))</f>
        <v>Autoabasto</v>
      </c>
      <c r="L3863" s="37">
        <f t="shared" si="2"/>
        <v>45</v>
      </c>
      <c r="M3863" s="37">
        <f t="shared" si="3"/>
        <v>3</v>
      </c>
      <c r="N3863" s="37">
        <f t="shared" si="4"/>
        <v>11</v>
      </c>
      <c r="O3863" s="37" t="str">
        <f t="array" ref="O3863">IFERROR(XLOOKUP(K3863,'Tipo de carga'!B:B,'Tipo de carga'!C:C))</f>
        <v>Diesel</v>
      </c>
    </row>
    <row r="3864">
      <c r="A3864" s="36">
        <v>2026.0</v>
      </c>
      <c r="B3864" s="37" t="str">
        <f t="array" ref="B3864">IFERROR(XLOOKUP(A3864,'Asignacion Nov'!A:A,'Asignacion Nov'!C:C))</f>
        <v>MeLi Dedicado Merida</v>
      </c>
      <c r="C3864" s="37" t="str">
        <f t="array" ref="C3864">IFERROR(XLOOKUP(A3864,'Asignacion Nov'!A:A,'Asignacion Nov'!B:B))</f>
        <v>EC-05</v>
      </c>
      <c r="D3864" s="38">
        <v>45599.80877314815</v>
      </c>
      <c r="E3864" s="36" t="s">
        <v>227</v>
      </c>
      <c r="F3864" s="37" t="str">
        <f t="array" ref="F3864">IFERROR(XLOOKUP(E3864,Operadores!A:A,Operadores!B:B))</f>
        <v>PERAN01</v>
      </c>
      <c r="G3864" s="36" t="s">
        <v>72</v>
      </c>
      <c r="H3864" s="39">
        <v>19.62274</v>
      </c>
      <c r="I3864" s="40">
        <v>275.0</v>
      </c>
      <c r="J3864" s="41">
        <f t="shared" si="5"/>
        <v>5396.2535</v>
      </c>
      <c r="K3864" s="37" t="str">
        <f t="array" ref="K3864">IFERROR(XLOOKUP(G3864,'Tipo de carga'!A:A,'Tipo de carga'!B:B))</f>
        <v>Autoabasto</v>
      </c>
      <c r="L3864" s="37">
        <f t="shared" si="2"/>
        <v>45</v>
      </c>
      <c r="M3864" s="37">
        <f t="shared" si="3"/>
        <v>3</v>
      </c>
      <c r="N3864" s="37">
        <f t="shared" si="4"/>
        <v>11</v>
      </c>
      <c r="O3864" s="37" t="str">
        <f t="array" ref="O3864">IFERROR(XLOOKUP(K3864,'Tipo de carga'!B:B,'Tipo de carga'!C:C))</f>
        <v>Diesel</v>
      </c>
    </row>
    <row r="3865">
      <c r="A3865" s="36">
        <v>1955.0</v>
      </c>
      <c r="B3865" s="37" t="str">
        <f t="array" ref="B3865">IFERROR(XLOOKUP(A3865,'Asignacion Nov'!A:A,'Asignacion Nov'!C:C))</f>
        <v>Circuitos</v>
      </c>
      <c r="C3865" s="37" t="str">
        <f t="array" ref="C3865">IFERROR(XLOOKUP(A3865,'Asignacion Nov'!A:A,'Asignacion Nov'!B:B))</f>
        <v>EC-03</v>
      </c>
      <c r="D3865" s="38">
        <v>45599.76763888889</v>
      </c>
      <c r="E3865" s="36" t="s">
        <v>205</v>
      </c>
      <c r="F3865" s="37" t="str">
        <f t="array" ref="F3865">IFERROR(XLOOKUP(E3865,Operadores!A:A,Operadores!B:B))</f>
        <v>MOZPEDX</v>
      </c>
      <c r="G3865" s="36" t="s">
        <v>72</v>
      </c>
      <c r="H3865" s="39">
        <v>19.62274</v>
      </c>
      <c r="I3865" s="40">
        <v>512.0</v>
      </c>
      <c r="J3865" s="41">
        <f t="shared" si="5"/>
        <v>10046.84288</v>
      </c>
      <c r="K3865" s="37" t="str">
        <f t="array" ref="K3865">IFERROR(XLOOKUP(G3865,'Tipo de carga'!A:A,'Tipo de carga'!B:B))</f>
        <v>Autoabasto</v>
      </c>
      <c r="L3865" s="37">
        <f t="shared" si="2"/>
        <v>45</v>
      </c>
      <c r="M3865" s="37">
        <f t="shared" si="3"/>
        <v>3</v>
      </c>
      <c r="N3865" s="37">
        <f t="shared" si="4"/>
        <v>11</v>
      </c>
      <c r="O3865" s="37" t="str">
        <f t="array" ref="O3865">IFERROR(XLOOKUP(K3865,'Tipo de carga'!B:B,'Tipo de carga'!C:C))</f>
        <v>Diesel</v>
      </c>
    </row>
    <row r="3866">
      <c r="A3866" s="36">
        <v>1959.0</v>
      </c>
      <c r="B3866" s="37" t="str">
        <f t="array" ref="B3866">IFERROR(XLOOKUP(A3866,'Asignacion Nov'!A:A,'Asignacion Nov'!C:C))</f>
        <v>Full Liver</v>
      </c>
      <c r="C3866" s="37" t="str">
        <f t="array" ref="C3866">IFERROR(XLOOKUP(A3866,'Asignacion Nov'!A:A,'Asignacion Nov'!B:B))</f>
        <v>EC-01</v>
      </c>
      <c r="D3866" s="38">
        <v>45599.754270833335</v>
      </c>
      <c r="E3866" s="36" t="s">
        <v>206</v>
      </c>
      <c r="F3866" s="37" t="str">
        <f t="array" ref="F3866">IFERROR(XLOOKUP(E3866,Operadores!A:A,Operadores!B:B))</f>
        <v>JARDAN</v>
      </c>
      <c r="G3866" s="36" t="s">
        <v>72</v>
      </c>
      <c r="H3866" s="39">
        <v>19.62274</v>
      </c>
      <c r="I3866" s="40">
        <v>892.0</v>
      </c>
      <c r="J3866" s="41">
        <f t="shared" si="5"/>
        <v>17503.48408</v>
      </c>
      <c r="K3866" s="37" t="str">
        <f t="array" ref="K3866">IFERROR(XLOOKUP(G3866,'Tipo de carga'!A:A,'Tipo de carga'!B:B))</f>
        <v>Autoabasto</v>
      </c>
      <c r="L3866" s="37">
        <f t="shared" si="2"/>
        <v>45</v>
      </c>
      <c r="M3866" s="37">
        <f t="shared" si="3"/>
        <v>3</v>
      </c>
      <c r="N3866" s="37">
        <f t="shared" si="4"/>
        <v>11</v>
      </c>
      <c r="O3866" s="37" t="str">
        <f t="array" ref="O3866">IFERROR(XLOOKUP(K3866,'Tipo de carga'!B:B,'Tipo de carga'!C:C))</f>
        <v>Diesel</v>
      </c>
    </row>
    <row r="3867">
      <c r="A3867" s="36">
        <v>1809.0</v>
      </c>
      <c r="B3867" s="37" t="str">
        <f t="array" ref="B3867">IFERROR(XLOOKUP(A3867,'Asignacion Nov'!A:A,'Asignacion Nov'!C:C))</f>
        <v>Full Liver</v>
      </c>
      <c r="C3867" s="37" t="str">
        <f t="array" ref="C3867">IFERROR(XLOOKUP(A3867,'Asignacion Nov'!A:A,'Asignacion Nov'!B:B))</f>
        <v>EC-01</v>
      </c>
      <c r="D3867" s="38">
        <v>45599.73840277778</v>
      </c>
      <c r="E3867" s="36" t="s">
        <v>253</v>
      </c>
      <c r="F3867" s="37" t="str">
        <f t="array" ref="F3867">IFERROR(XLOOKUP(E3867,Operadores!A:A,Operadores!B:B))</f>
        <v>MARFRA</v>
      </c>
      <c r="G3867" s="36" t="s">
        <v>72</v>
      </c>
      <c r="H3867" s="39">
        <v>19.62274</v>
      </c>
      <c r="I3867" s="40">
        <v>673.0</v>
      </c>
      <c r="J3867" s="41">
        <f t="shared" si="5"/>
        <v>13206.10402</v>
      </c>
      <c r="K3867" s="37" t="str">
        <f t="array" ref="K3867">IFERROR(XLOOKUP(G3867,'Tipo de carga'!A:A,'Tipo de carga'!B:B))</f>
        <v>Autoabasto</v>
      </c>
      <c r="L3867" s="37">
        <f t="shared" si="2"/>
        <v>45</v>
      </c>
      <c r="M3867" s="37">
        <f t="shared" si="3"/>
        <v>3</v>
      </c>
      <c r="N3867" s="37">
        <f t="shared" si="4"/>
        <v>11</v>
      </c>
      <c r="O3867" s="37" t="str">
        <f t="array" ref="O3867">IFERROR(XLOOKUP(K3867,'Tipo de carga'!B:B,'Tipo de carga'!C:C))</f>
        <v>Diesel</v>
      </c>
    </row>
    <row r="3868">
      <c r="A3868" s="36">
        <v>1754.0</v>
      </c>
      <c r="B3868" s="37" t="str">
        <f t="array" ref="B3868">IFERROR(XLOOKUP(A3868,'Asignacion Nov'!A:A,'Asignacion Nov'!C:C))</f>
        <v>Pilgrims Tepo</v>
      </c>
      <c r="C3868" s="37" t="str">
        <f t="array" ref="C3868">IFERROR(XLOOKUP(A3868,'Asignacion Nov'!A:A,'Asignacion Nov'!B:B))</f>
        <v>EC-02</v>
      </c>
      <c r="D3868" s="38">
        <v>45599.725486111114</v>
      </c>
      <c r="E3868" s="36" t="s">
        <v>162</v>
      </c>
      <c r="F3868" s="37" t="str">
        <f t="array" ref="F3868">IFERROR(XLOOKUP(E3868,Operadores!A:A,Operadores!B:B))</f>
        <v>TABYAI</v>
      </c>
      <c r="G3868" s="36" t="s">
        <v>72</v>
      </c>
      <c r="H3868" s="39">
        <v>19.62274</v>
      </c>
      <c r="I3868" s="40">
        <v>177.0</v>
      </c>
      <c r="J3868" s="41">
        <f t="shared" si="5"/>
        <v>3473.22498</v>
      </c>
      <c r="K3868" s="37" t="str">
        <f t="array" ref="K3868">IFERROR(XLOOKUP(G3868,'Tipo de carga'!A:A,'Tipo de carga'!B:B))</f>
        <v>Autoabasto</v>
      </c>
      <c r="L3868" s="37">
        <f t="shared" si="2"/>
        <v>45</v>
      </c>
      <c r="M3868" s="37">
        <f t="shared" si="3"/>
        <v>3</v>
      </c>
      <c r="N3868" s="37">
        <f t="shared" si="4"/>
        <v>11</v>
      </c>
      <c r="O3868" s="37" t="str">
        <f t="array" ref="O3868">IFERROR(XLOOKUP(K3868,'Tipo de carga'!B:B,'Tipo de carga'!C:C))</f>
        <v>Diesel</v>
      </c>
    </row>
    <row r="3869">
      <c r="A3869" s="36">
        <v>2017.0</v>
      </c>
      <c r="B3869" s="37" t="str">
        <f t="array" ref="B3869">IFERROR(XLOOKUP(A3869,'Asignacion Nov'!A:A,'Asignacion Nov'!C:C))</f>
        <v>MeLi Dedicado TD</v>
      </c>
      <c r="C3869" s="37" t="str">
        <f t="array" ref="C3869">IFERROR(XLOOKUP(A3869,'Asignacion Nov'!A:A,'Asignacion Nov'!B:B))</f>
        <v>EC-05</v>
      </c>
      <c r="D3869" s="38">
        <v>45599.71855324074</v>
      </c>
      <c r="E3869" s="36" t="s">
        <v>367</v>
      </c>
      <c r="F3869" s="37" t="str">
        <f t="array" ref="F3869">IFERROR(XLOOKUP(E3869,Operadores!A:A,Operadores!B:B))</f>
        <v>ALTJOS</v>
      </c>
      <c r="G3869" s="36" t="s">
        <v>72</v>
      </c>
      <c r="H3869" s="39">
        <v>19.62274</v>
      </c>
      <c r="I3869" s="40">
        <v>561.0</v>
      </c>
      <c r="J3869" s="41">
        <f t="shared" si="5"/>
        <v>11008.35714</v>
      </c>
      <c r="K3869" s="37" t="str">
        <f t="array" ref="K3869">IFERROR(XLOOKUP(G3869,'Tipo de carga'!A:A,'Tipo de carga'!B:B))</f>
        <v>Autoabasto</v>
      </c>
      <c r="L3869" s="37">
        <f t="shared" si="2"/>
        <v>45</v>
      </c>
      <c r="M3869" s="37">
        <f t="shared" si="3"/>
        <v>3</v>
      </c>
      <c r="N3869" s="37">
        <f t="shared" si="4"/>
        <v>11</v>
      </c>
      <c r="O3869" s="37" t="str">
        <f t="array" ref="O3869">IFERROR(XLOOKUP(K3869,'Tipo de carga'!B:B,'Tipo de carga'!C:C))</f>
        <v>Diesel</v>
      </c>
    </row>
    <row r="3870">
      <c r="A3870" s="36">
        <v>2015.0</v>
      </c>
      <c r="B3870" s="37" t="str">
        <f t="array" ref="B3870">IFERROR(XLOOKUP(A3870,'Asignacion Nov'!A:A,'Asignacion Nov'!C:C))</f>
        <v>MeLi Asignado TD</v>
      </c>
      <c r="C3870" s="37" t="str">
        <f t="array" ref="C3870">IFERROR(XLOOKUP(A3870,'Asignacion Nov'!A:A,'Asignacion Nov'!B:B))</f>
        <v>EC-05</v>
      </c>
      <c r="D3870" s="38">
        <v>45599.70515046296</v>
      </c>
      <c r="E3870" s="36" t="s">
        <v>173</v>
      </c>
      <c r="F3870" s="37" t="str">
        <f t="array" ref="F3870">IFERROR(XLOOKUP(E3870,Operadores!A:A,Operadores!B:B))</f>
        <v>AGUMIG</v>
      </c>
      <c r="G3870" s="36" t="s">
        <v>72</v>
      </c>
      <c r="H3870" s="39">
        <v>19.62274</v>
      </c>
      <c r="I3870" s="40">
        <v>280.0</v>
      </c>
      <c r="J3870" s="41">
        <f t="shared" si="5"/>
        <v>5494.3672</v>
      </c>
      <c r="K3870" s="37" t="str">
        <f t="array" ref="K3870">IFERROR(XLOOKUP(G3870,'Tipo de carga'!A:A,'Tipo de carga'!B:B))</f>
        <v>Autoabasto</v>
      </c>
      <c r="L3870" s="37">
        <f t="shared" si="2"/>
        <v>45</v>
      </c>
      <c r="M3870" s="37">
        <f t="shared" si="3"/>
        <v>3</v>
      </c>
      <c r="N3870" s="37">
        <f t="shared" si="4"/>
        <v>11</v>
      </c>
      <c r="O3870" s="37" t="str">
        <f t="array" ref="O3870">IFERROR(XLOOKUP(K3870,'Tipo de carga'!B:B,'Tipo de carga'!C:C))</f>
        <v>Diesel</v>
      </c>
    </row>
    <row r="3871">
      <c r="A3871" s="36">
        <v>2014.0</v>
      </c>
      <c r="B3871" s="37" t="str">
        <f t="array" ref="B3871">IFERROR(XLOOKUP(A3871,'Asignacion Nov'!A:A,'Asignacion Nov'!C:C))</f>
        <v>MeLi Asignado TD</v>
      </c>
      <c r="C3871" s="37" t="str">
        <f t="array" ref="C3871">IFERROR(XLOOKUP(A3871,'Asignacion Nov'!A:A,'Asignacion Nov'!B:B))</f>
        <v>EC-05</v>
      </c>
      <c r="D3871" s="38">
        <v>45599.69515046296</v>
      </c>
      <c r="E3871" s="36" t="s">
        <v>550</v>
      </c>
      <c r="F3871" s="37" t="str">
        <f t="array" ref="F3871">IFERROR(XLOOKUP(E3871,Operadores!A:A,Operadores!B:B))</f>
        <v>CALJOR01</v>
      </c>
      <c r="G3871" s="36" t="s">
        <v>72</v>
      </c>
      <c r="H3871" s="39">
        <v>19.62274</v>
      </c>
      <c r="I3871" s="40">
        <v>178.0</v>
      </c>
      <c r="J3871" s="41">
        <f t="shared" si="5"/>
        <v>3492.84772</v>
      </c>
      <c r="K3871" s="37" t="str">
        <f t="array" ref="K3871">IFERROR(XLOOKUP(G3871,'Tipo de carga'!A:A,'Tipo de carga'!B:B))</f>
        <v>Autoabasto</v>
      </c>
      <c r="L3871" s="37">
        <f t="shared" si="2"/>
        <v>45</v>
      </c>
      <c r="M3871" s="37">
        <f t="shared" si="3"/>
        <v>3</v>
      </c>
      <c r="N3871" s="37">
        <f t="shared" si="4"/>
        <v>11</v>
      </c>
      <c r="O3871" s="37" t="str">
        <f t="array" ref="O3871">IFERROR(XLOOKUP(K3871,'Tipo de carga'!B:B,'Tipo de carga'!C:C))</f>
        <v>Diesel</v>
      </c>
    </row>
    <row r="3872">
      <c r="A3872" s="36">
        <v>1683.0</v>
      </c>
      <c r="B3872" s="37" t="str">
        <f t="array" ref="B3872">IFERROR(XLOOKUP(A3872,'Asignacion Nov'!A:A,'Asignacion Nov'!C:C))</f>
        <v>Pilgrims Tepo</v>
      </c>
      <c r="C3872" s="37" t="str">
        <f t="array" ref="C3872">IFERROR(XLOOKUP(A3872,'Asignacion Nov'!A:A,'Asignacion Nov'!B:B))</f>
        <v>EC-02</v>
      </c>
      <c r="D3872" s="38">
        <v>45599.68289351852</v>
      </c>
      <c r="E3872" s="36" t="s">
        <v>152</v>
      </c>
      <c r="F3872" s="37" t="str">
        <f t="array" ref="F3872">IFERROR(XLOOKUP(E3872,Operadores!A:A,Operadores!B:B))</f>
        <v>HERJUA01</v>
      </c>
      <c r="G3872" s="36" t="s">
        <v>72</v>
      </c>
      <c r="H3872" s="39">
        <v>19.62274</v>
      </c>
      <c r="I3872" s="40">
        <v>150.0</v>
      </c>
      <c r="J3872" s="41">
        <f t="shared" si="5"/>
        <v>2943.411</v>
      </c>
      <c r="K3872" s="37" t="str">
        <f t="array" ref="K3872">IFERROR(XLOOKUP(G3872,'Tipo de carga'!A:A,'Tipo de carga'!B:B))</f>
        <v>Autoabasto</v>
      </c>
      <c r="L3872" s="37">
        <f t="shared" si="2"/>
        <v>45</v>
      </c>
      <c r="M3872" s="37">
        <f t="shared" si="3"/>
        <v>3</v>
      </c>
      <c r="N3872" s="37">
        <f t="shared" si="4"/>
        <v>11</v>
      </c>
      <c r="O3872" s="37" t="str">
        <f t="array" ref="O3872">IFERROR(XLOOKUP(K3872,'Tipo de carga'!B:B,'Tipo de carga'!C:C))</f>
        <v>Diesel</v>
      </c>
    </row>
    <row r="3873">
      <c r="A3873" s="36">
        <v>1685.0</v>
      </c>
      <c r="B3873" s="37" t="str">
        <f t="array" ref="B3873">IFERROR(XLOOKUP(A3873,'Asignacion Nov'!A:A,'Asignacion Nov'!C:C))</f>
        <v>Pilgrims Tepo</v>
      </c>
      <c r="C3873" s="37" t="str">
        <f t="array" ref="C3873">IFERROR(XLOOKUP(A3873,'Asignacion Nov'!A:A,'Asignacion Nov'!B:B))</f>
        <v>EC-02</v>
      </c>
      <c r="D3873" s="38">
        <v>45599.667662037034</v>
      </c>
      <c r="E3873" s="36" t="s">
        <v>375</v>
      </c>
      <c r="F3873" s="37" t="str">
        <f t="array" ref="F3873">IFERROR(XLOOKUP(E3873,Operadores!A:A,Operadores!B:B))</f>
        <v>ZENALB</v>
      </c>
      <c r="G3873" s="36" t="s">
        <v>72</v>
      </c>
      <c r="H3873" s="39">
        <v>19.62274</v>
      </c>
      <c r="I3873" s="40">
        <v>132.0</v>
      </c>
      <c r="J3873" s="41">
        <f t="shared" si="5"/>
        <v>2590.20168</v>
      </c>
      <c r="K3873" s="37" t="str">
        <f t="array" ref="K3873">IFERROR(XLOOKUP(G3873,'Tipo de carga'!A:A,'Tipo de carga'!B:B))</f>
        <v>Autoabasto</v>
      </c>
      <c r="L3873" s="37">
        <f t="shared" si="2"/>
        <v>45</v>
      </c>
      <c r="M3873" s="37">
        <f t="shared" si="3"/>
        <v>3</v>
      </c>
      <c r="N3873" s="37">
        <f t="shared" si="4"/>
        <v>11</v>
      </c>
      <c r="O3873" s="37" t="str">
        <f t="array" ref="O3873">IFERROR(XLOOKUP(K3873,'Tipo de carga'!B:B,'Tipo de carga'!C:C))</f>
        <v>Diesel</v>
      </c>
    </row>
    <row r="3874">
      <c r="A3874" s="36">
        <v>1993.0</v>
      </c>
      <c r="B3874" s="37" t="str">
        <f t="array" ref="B3874">IFERROR(XLOOKUP(A3874,'Asignacion Nov'!A:A,'Asignacion Nov'!C:C))</f>
        <v>MeLi Dedicado TD</v>
      </c>
      <c r="C3874" s="37" t="str">
        <f t="array" ref="C3874">IFERROR(XLOOKUP(A3874,'Asignacion Nov'!A:A,'Asignacion Nov'!B:B))</f>
        <v>EC-05</v>
      </c>
      <c r="D3874" s="38">
        <v>45599.656064814815</v>
      </c>
      <c r="E3874" s="36" t="s">
        <v>560</v>
      </c>
      <c r="F3874" s="37" t="str">
        <f t="array" ref="F3874">IFERROR(XLOOKUP(E3874,Operadores!A:A,Operadores!B:B))</f>
        <v>REYOFI</v>
      </c>
      <c r="G3874" s="36" t="s">
        <v>72</v>
      </c>
      <c r="H3874" s="39">
        <v>19.62274</v>
      </c>
      <c r="I3874" s="40">
        <v>547.0</v>
      </c>
      <c r="J3874" s="41">
        <f t="shared" si="5"/>
        <v>10733.63878</v>
      </c>
      <c r="K3874" s="37" t="str">
        <f t="array" ref="K3874">IFERROR(XLOOKUP(G3874,'Tipo de carga'!A:A,'Tipo de carga'!B:B))</f>
        <v>Autoabasto</v>
      </c>
      <c r="L3874" s="37">
        <f t="shared" si="2"/>
        <v>45</v>
      </c>
      <c r="M3874" s="37">
        <f t="shared" si="3"/>
        <v>3</v>
      </c>
      <c r="N3874" s="37">
        <f t="shared" si="4"/>
        <v>11</v>
      </c>
      <c r="O3874" s="37" t="str">
        <f t="array" ref="O3874">IFERROR(XLOOKUP(K3874,'Tipo de carga'!B:B,'Tipo de carga'!C:C))</f>
        <v>Diesel</v>
      </c>
    </row>
    <row r="3875">
      <c r="A3875" s="36">
        <v>1688.0</v>
      </c>
      <c r="B3875" s="37" t="str">
        <f t="array" ref="B3875">IFERROR(XLOOKUP(A3875,'Asignacion Nov'!A:A,'Asignacion Nov'!C:C))</f>
        <v>Pilgrims Tepo</v>
      </c>
      <c r="C3875" s="37" t="str">
        <f t="array" ref="C3875">IFERROR(XLOOKUP(A3875,'Asignacion Nov'!A:A,'Asignacion Nov'!B:B))</f>
        <v>EC-02</v>
      </c>
      <c r="D3875" s="38">
        <v>45599.636145833334</v>
      </c>
      <c r="E3875" s="36" t="s">
        <v>420</v>
      </c>
      <c r="F3875" s="37" t="str">
        <f t="array" ref="F3875">IFERROR(XLOOKUP(E3875,Operadores!A:A,Operadores!B:B))</f>
        <v>SANJUA07</v>
      </c>
      <c r="G3875" s="36" t="s">
        <v>72</v>
      </c>
      <c r="H3875" s="39">
        <v>19.62274</v>
      </c>
      <c r="I3875" s="40">
        <v>334.0</v>
      </c>
      <c r="J3875" s="41">
        <f t="shared" si="5"/>
        <v>6553.99516</v>
      </c>
      <c r="K3875" s="37" t="str">
        <f t="array" ref="K3875">IFERROR(XLOOKUP(G3875,'Tipo de carga'!A:A,'Tipo de carga'!B:B))</f>
        <v>Autoabasto</v>
      </c>
      <c r="L3875" s="37">
        <f t="shared" si="2"/>
        <v>45</v>
      </c>
      <c r="M3875" s="37">
        <f t="shared" si="3"/>
        <v>3</v>
      </c>
      <c r="N3875" s="37">
        <f t="shared" si="4"/>
        <v>11</v>
      </c>
      <c r="O3875" s="37" t="str">
        <f t="array" ref="O3875">IFERROR(XLOOKUP(K3875,'Tipo de carga'!B:B,'Tipo de carga'!C:C))</f>
        <v>Diesel</v>
      </c>
    </row>
    <row r="3876">
      <c r="A3876" s="36">
        <v>1780.0</v>
      </c>
      <c r="B3876" s="37" t="str">
        <f t="array" ref="B3876">IFERROR(XLOOKUP(A3876,'Asignacion Nov'!A:A,'Asignacion Nov'!C:C))</f>
        <v>Pilgrims Tepo</v>
      </c>
      <c r="C3876" s="37" t="str">
        <f t="array" ref="C3876">IFERROR(XLOOKUP(A3876,'Asignacion Nov'!A:A,'Asignacion Nov'!B:B))</f>
        <v>EC-02</v>
      </c>
      <c r="D3876" s="38">
        <v>45599.6228125</v>
      </c>
      <c r="E3876" s="36" t="s">
        <v>160</v>
      </c>
      <c r="F3876" s="37" t="str">
        <f t="array" ref="F3876">IFERROR(XLOOKUP(E3876,Operadores!A:A,Operadores!B:B))</f>
        <v>ESTMANX</v>
      </c>
      <c r="G3876" s="36" t="s">
        <v>72</v>
      </c>
      <c r="H3876" s="39">
        <v>19.62274</v>
      </c>
      <c r="I3876" s="40">
        <v>127.0</v>
      </c>
      <c r="J3876" s="41">
        <f t="shared" si="5"/>
        <v>2492.08798</v>
      </c>
      <c r="K3876" s="37" t="str">
        <f t="array" ref="K3876">IFERROR(XLOOKUP(G3876,'Tipo de carga'!A:A,'Tipo de carga'!B:B))</f>
        <v>Autoabasto</v>
      </c>
      <c r="L3876" s="37">
        <f t="shared" si="2"/>
        <v>45</v>
      </c>
      <c r="M3876" s="37">
        <f t="shared" si="3"/>
        <v>3</v>
      </c>
      <c r="N3876" s="37">
        <f t="shared" si="4"/>
        <v>11</v>
      </c>
      <c r="O3876" s="37" t="str">
        <f t="array" ref="O3876">IFERROR(XLOOKUP(K3876,'Tipo de carga'!B:B,'Tipo de carga'!C:C))</f>
        <v>Diesel</v>
      </c>
    </row>
    <row r="3877">
      <c r="A3877" s="36">
        <v>1934.0</v>
      </c>
      <c r="B3877" s="37" t="str">
        <f t="array" ref="B3877">IFERROR(XLOOKUP(A3877,'Asignacion Nov'!A:A,'Asignacion Nov'!C:C))</f>
        <v>Circuitos</v>
      </c>
      <c r="C3877" s="37" t="str">
        <f t="array" ref="C3877">IFERROR(XLOOKUP(A3877,'Asignacion Nov'!A:A,'Asignacion Nov'!B:B))</f>
        <v>EC-03</v>
      </c>
      <c r="D3877" s="38">
        <v>45599.61247685185</v>
      </c>
      <c r="E3877" s="36" t="s">
        <v>272</v>
      </c>
      <c r="F3877" s="37" t="str">
        <f t="array" ref="F3877">IFERROR(XLOOKUP(E3877,Operadores!A:A,Operadores!B:B))</f>
        <v>AVIEN</v>
      </c>
      <c r="G3877" s="36" t="s">
        <v>72</v>
      </c>
      <c r="H3877" s="39">
        <v>19.62274</v>
      </c>
      <c r="I3877" s="40">
        <v>305.0</v>
      </c>
      <c r="J3877" s="41">
        <f t="shared" si="5"/>
        <v>5984.9357</v>
      </c>
      <c r="K3877" s="37" t="str">
        <f t="array" ref="K3877">IFERROR(XLOOKUP(G3877,'Tipo de carga'!A:A,'Tipo de carga'!B:B))</f>
        <v>Autoabasto</v>
      </c>
      <c r="L3877" s="37">
        <f t="shared" si="2"/>
        <v>45</v>
      </c>
      <c r="M3877" s="37">
        <f t="shared" si="3"/>
        <v>3</v>
      </c>
      <c r="N3877" s="37">
        <f t="shared" si="4"/>
        <v>11</v>
      </c>
      <c r="O3877" s="37" t="str">
        <f t="array" ref="O3877">IFERROR(XLOOKUP(K3877,'Tipo de carga'!B:B,'Tipo de carga'!C:C))</f>
        <v>Diesel</v>
      </c>
    </row>
    <row r="3878">
      <c r="A3878" s="36">
        <v>1833.0</v>
      </c>
      <c r="B3878" s="37" t="str">
        <f t="array" ref="B3878">IFERROR(XLOOKUP(A3878,'Asignacion Nov'!A:A,'Asignacion Nov'!C:C))</f>
        <v>Liverpool Local</v>
      </c>
      <c r="C3878" s="37" t="str">
        <f t="array" ref="C3878">IFERROR(XLOOKUP(A3878,'Asignacion Nov'!A:A,'Asignacion Nov'!B:B))</f>
        <v>EC-01</v>
      </c>
      <c r="D3878" s="38">
        <v>45599.60579861111</v>
      </c>
      <c r="E3878" s="36" t="s">
        <v>174</v>
      </c>
      <c r="F3878" s="37" t="str">
        <f t="array" ref="F3878">IFERROR(XLOOKUP(E3878,Operadores!A:A,Operadores!B:B))</f>
        <v>SANROD</v>
      </c>
      <c r="G3878" s="36" t="s">
        <v>72</v>
      </c>
      <c r="H3878" s="39">
        <v>19.62274</v>
      </c>
      <c r="I3878" s="40">
        <v>716.0</v>
      </c>
      <c r="J3878" s="41">
        <f t="shared" si="5"/>
        <v>14049.88184</v>
      </c>
      <c r="K3878" s="37" t="str">
        <f t="array" ref="K3878">IFERROR(XLOOKUP(G3878,'Tipo de carga'!A:A,'Tipo de carga'!B:B))</f>
        <v>Autoabasto</v>
      </c>
      <c r="L3878" s="37">
        <f t="shared" si="2"/>
        <v>45</v>
      </c>
      <c r="M3878" s="37">
        <f t="shared" si="3"/>
        <v>3</v>
      </c>
      <c r="N3878" s="37">
        <f t="shared" si="4"/>
        <v>11</v>
      </c>
      <c r="O3878" s="37" t="str">
        <f t="array" ref="O3878">IFERROR(XLOOKUP(K3878,'Tipo de carga'!B:B,'Tipo de carga'!C:C))</f>
        <v>Diesel</v>
      </c>
    </row>
    <row r="3879">
      <c r="A3879" s="36">
        <v>1866.0</v>
      </c>
      <c r="B3879" s="37" t="str">
        <f t="array" ref="B3879">IFERROR(XLOOKUP(A3879,'Asignacion Nov'!A:A,'Asignacion Nov'!C:C))</f>
        <v>Pilgrims Tepo</v>
      </c>
      <c r="C3879" s="37" t="str">
        <f t="array" ref="C3879">IFERROR(XLOOKUP(A3879,'Asignacion Nov'!A:A,'Asignacion Nov'!B:B))</f>
        <v>EC-02</v>
      </c>
      <c r="D3879" s="38">
        <v>45599.59059027778</v>
      </c>
      <c r="E3879" s="36" t="s">
        <v>163</v>
      </c>
      <c r="F3879" s="37" t="str">
        <f t="array" ref="F3879">IFERROR(XLOOKUP(E3879,Operadores!A:A,Operadores!B:B))</f>
        <v>JORJON</v>
      </c>
      <c r="G3879" s="36" t="s">
        <v>72</v>
      </c>
      <c r="H3879" s="39">
        <v>19.62274</v>
      </c>
      <c r="I3879" s="40">
        <v>155.0</v>
      </c>
      <c r="J3879" s="41">
        <f t="shared" si="5"/>
        <v>3041.5247</v>
      </c>
      <c r="K3879" s="37" t="str">
        <f t="array" ref="K3879">IFERROR(XLOOKUP(G3879,'Tipo de carga'!A:A,'Tipo de carga'!B:B))</f>
        <v>Autoabasto</v>
      </c>
      <c r="L3879" s="37">
        <f t="shared" si="2"/>
        <v>45</v>
      </c>
      <c r="M3879" s="37">
        <f t="shared" si="3"/>
        <v>3</v>
      </c>
      <c r="N3879" s="37">
        <f t="shared" si="4"/>
        <v>11</v>
      </c>
      <c r="O3879" s="37" t="str">
        <f t="array" ref="O3879">IFERROR(XLOOKUP(K3879,'Tipo de carga'!B:B,'Tipo de carga'!C:C))</f>
        <v>Diesel</v>
      </c>
    </row>
    <row r="3880">
      <c r="A3880" s="36">
        <v>1974.0</v>
      </c>
      <c r="B3880" s="37" t="str">
        <f t="array" ref="B3880">IFERROR(XLOOKUP(A3880,'Asignacion Nov'!A:A,'Asignacion Nov'!C:C))</f>
        <v>MeLi asignado SD</v>
      </c>
      <c r="C3880" s="37" t="str">
        <f t="array" ref="C3880">IFERROR(XLOOKUP(A3880,'Asignacion Nov'!A:A,'Asignacion Nov'!B:B))</f>
        <v>EC-05</v>
      </c>
      <c r="D3880" s="38">
        <v>45599.5796875</v>
      </c>
      <c r="E3880" s="36" t="s">
        <v>507</v>
      </c>
      <c r="F3880" s="37" t="str">
        <f t="array" ref="F3880">IFERROR(XLOOKUP(E3880,Operadores!A:A,Operadores!B:B))</f>
        <v>SOLBRI</v>
      </c>
      <c r="G3880" s="36" t="s">
        <v>72</v>
      </c>
      <c r="H3880" s="39">
        <v>19.62274</v>
      </c>
      <c r="I3880" s="40">
        <v>640.0</v>
      </c>
      <c r="J3880" s="41">
        <f t="shared" si="5"/>
        <v>12558.5536</v>
      </c>
      <c r="K3880" s="37" t="str">
        <f t="array" ref="K3880">IFERROR(XLOOKUP(G3880,'Tipo de carga'!A:A,'Tipo de carga'!B:B))</f>
        <v>Autoabasto</v>
      </c>
      <c r="L3880" s="37">
        <f t="shared" si="2"/>
        <v>45</v>
      </c>
      <c r="M3880" s="37">
        <f t="shared" si="3"/>
        <v>3</v>
      </c>
      <c r="N3880" s="37">
        <f t="shared" si="4"/>
        <v>11</v>
      </c>
      <c r="O3880" s="37" t="str">
        <f t="array" ref="O3880">IFERROR(XLOOKUP(K3880,'Tipo de carga'!B:B,'Tipo de carga'!C:C))</f>
        <v>Diesel</v>
      </c>
    </row>
    <row r="3881">
      <c r="A3881" s="36">
        <v>1958.0</v>
      </c>
      <c r="B3881" s="37" t="str">
        <f t="array" ref="B3881">IFERROR(XLOOKUP(A3881,'Asignacion Nov'!A:A,'Asignacion Nov'!C:C))</f>
        <v>Full Liver</v>
      </c>
      <c r="C3881" s="37" t="str">
        <f t="array" ref="C3881">IFERROR(XLOOKUP(A3881,'Asignacion Nov'!A:A,'Asignacion Nov'!B:B))</f>
        <v>EC-01</v>
      </c>
      <c r="D3881" s="38">
        <v>45599.566770833335</v>
      </c>
      <c r="E3881" s="36" t="s">
        <v>218</v>
      </c>
      <c r="F3881" s="37" t="str">
        <f t="array" ref="F3881">IFERROR(XLOOKUP(E3881,Operadores!A:A,Operadores!B:B))</f>
        <v>MONAL</v>
      </c>
      <c r="G3881" s="36" t="s">
        <v>72</v>
      </c>
      <c r="H3881" s="39">
        <v>19.62274</v>
      </c>
      <c r="I3881" s="40">
        <v>700.0</v>
      </c>
      <c r="J3881" s="41">
        <f t="shared" si="5"/>
        <v>13735.918</v>
      </c>
      <c r="K3881" s="37" t="str">
        <f t="array" ref="K3881">IFERROR(XLOOKUP(G3881,'Tipo de carga'!A:A,'Tipo de carga'!B:B))</f>
        <v>Autoabasto</v>
      </c>
      <c r="L3881" s="37">
        <f t="shared" si="2"/>
        <v>45</v>
      </c>
      <c r="M3881" s="37">
        <f t="shared" si="3"/>
        <v>3</v>
      </c>
      <c r="N3881" s="37">
        <f t="shared" si="4"/>
        <v>11</v>
      </c>
      <c r="O3881" s="37" t="str">
        <f t="array" ref="O3881">IFERROR(XLOOKUP(K3881,'Tipo de carga'!B:B,'Tipo de carga'!C:C))</f>
        <v>Diesel</v>
      </c>
    </row>
    <row r="3882">
      <c r="A3882" s="36">
        <v>1731.0</v>
      </c>
      <c r="B3882" s="37" t="str">
        <f t="array" ref="B3882">IFERROR(XLOOKUP(A3882,'Asignacion Nov'!A:A,'Asignacion Nov'!C:C))</f>
        <v>Pilgrims Tepo</v>
      </c>
      <c r="C3882" s="37" t="str">
        <f t="array" ref="C3882">IFERROR(XLOOKUP(A3882,'Asignacion Nov'!A:A,'Asignacion Nov'!B:B))</f>
        <v>EC-02</v>
      </c>
      <c r="D3882" s="38">
        <v>45599.555439814816</v>
      </c>
      <c r="E3882" s="36" t="s">
        <v>419</v>
      </c>
      <c r="F3882" s="37" t="str">
        <f t="array" ref="F3882">IFERROR(XLOOKUP(E3882,Operadores!A:A,Operadores!B:B))</f>
        <v>ROSGIL</v>
      </c>
      <c r="G3882" s="36" t="s">
        <v>72</v>
      </c>
      <c r="H3882" s="39">
        <v>19.62274</v>
      </c>
      <c r="I3882" s="40">
        <v>447.0</v>
      </c>
      <c r="J3882" s="41">
        <f t="shared" si="5"/>
        <v>8771.36478</v>
      </c>
      <c r="K3882" s="37" t="str">
        <f t="array" ref="K3882">IFERROR(XLOOKUP(G3882,'Tipo de carga'!A:A,'Tipo de carga'!B:B))</f>
        <v>Autoabasto</v>
      </c>
      <c r="L3882" s="37">
        <f t="shared" si="2"/>
        <v>45</v>
      </c>
      <c r="M3882" s="37">
        <f t="shared" si="3"/>
        <v>3</v>
      </c>
      <c r="N3882" s="37">
        <f t="shared" si="4"/>
        <v>11</v>
      </c>
      <c r="O3882" s="37" t="str">
        <f t="array" ref="O3882">IFERROR(XLOOKUP(K3882,'Tipo de carga'!B:B,'Tipo de carga'!C:C))</f>
        <v>Diesel</v>
      </c>
    </row>
    <row r="3883">
      <c r="A3883" s="36">
        <v>1807.0</v>
      </c>
      <c r="B3883" s="37" t="str">
        <f t="array" ref="B3883">IFERROR(XLOOKUP(A3883,'Asignacion Nov'!A:A,'Asignacion Nov'!C:C))</f>
        <v>Liverpool Local</v>
      </c>
      <c r="C3883" s="37" t="str">
        <f t="array" ref="C3883">IFERROR(XLOOKUP(A3883,'Asignacion Nov'!A:A,'Asignacion Nov'!B:B))</f>
        <v>EC-01</v>
      </c>
      <c r="D3883" s="38">
        <v>45599.544444444444</v>
      </c>
      <c r="E3883" s="36" t="s">
        <v>523</v>
      </c>
      <c r="F3883" s="37" t="str">
        <f t="array" ref="F3883">IFERROR(XLOOKUP(E3883,Operadores!A:A,Operadores!B:B))</f>
        <v>QUIJOS</v>
      </c>
      <c r="G3883" s="36" t="s">
        <v>72</v>
      </c>
      <c r="H3883" s="39">
        <v>19.62274</v>
      </c>
      <c r="I3883" s="40">
        <v>683.0</v>
      </c>
      <c r="J3883" s="41">
        <f t="shared" si="5"/>
        <v>13402.33142</v>
      </c>
      <c r="K3883" s="37" t="str">
        <f t="array" ref="K3883">IFERROR(XLOOKUP(G3883,'Tipo de carga'!A:A,'Tipo de carga'!B:B))</f>
        <v>Autoabasto</v>
      </c>
      <c r="L3883" s="37">
        <f t="shared" si="2"/>
        <v>45</v>
      </c>
      <c r="M3883" s="37">
        <f t="shared" si="3"/>
        <v>3</v>
      </c>
      <c r="N3883" s="37">
        <f t="shared" si="4"/>
        <v>11</v>
      </c>
      <c r="O3883" s="37" t="str">
        <f t="array" ref="O3883">IFERROR(XLOOKUP(K3883,'Tipo de carga'!B:B,'Tipo de carga'!C:C))</f>
        <v>Diesel</v>
      </c>
    </row>
    <row r="3884">
      <c r="A3884" s="36">
        <v>1757.0</v>
      </c>
      <c r="B3884" s="37" t="str">
        <f t="array" ref="B3884">IFERROR(XLOOKUP(A3884,'Asignacion Nov'!A:A,'Asignacion Nov'!C:C))</f>
        <v>Pilgrims Tepo</v>
      </c>
      <c r="C3884" s="37" t="str">
        <f t="array" ref="C3884">IFERROR(XLOOKUP(A3884,'Asignacion Nov'!A:A,'Asignacion Nov'!B:B))</f>
        <v>EC-02</v>
      </c>
      <c r="D3884" s="38">
        <v>45599.530324074076</v>
      </c>
      <c r="E3884" s="36" t="s">
        <v>171</v>
      </c>
      <c r="F3884" s="37" t="str">
        <f t="array" ref="F3884">IFERROR(XLOOKUP(E3884,Operadores!A:A,Operadores!B:B))</f>
        <v>RAMJOS</v>
      </c>
      <c r="G3884" s="36" t="s">
        <v>72</v>
      </c>
      <c r="H3884" s="39">
        <v>19.62274</v>
      </c>
      <c r="I3884" s="40">
        <v>194.0</v>
      </c>
      <c r="J3884" s="41">
        <f t="shared" si="5"/>
        <v>3806.81156</v>
      </c>
      <c r="K3884" s="37" t="str">
        <f t="array" ref="K3884">IFERROR(XLOOKUP(G3884,'Tipo de carga'!A:A,'Tipo de carga'!B:B))</f>
        <v>Autoabasto</v>
      </c>
      <c r="L3884" s="37">
        <f t="shared" si="2"/>
        <v>45</v>
      </c>
      <c r="M3884" s="37">
        <f t="shared" si="3"/>
        <v>3</v>
      </c>
      <c r="N3884" s="37">
        <f t="shared" si="4"/>
        <v>11</v>
      </c>
      <c r="O3884" s="37" t="str">
        <f t="array" ref="O3884">IFERROR(XLOOKUP(K3884,'Tipo de carga'!B:B,'Tipo de carga'!C:C))</f>
        <v>Diesel</v>
      </c>
    </row>
    <row r="3885">
      <c r="A3885" s="36">
        <v>2010.0</v>
      </c>
      <c r="B3885" s="37" t="str">
        <f t="array" ref="B3885">IFERROR(XLOOKUP(A3885,'Asignacion Nov'!A:A,'Asignacion Nov'!C:C))</f>
        <v>MeLi asignado SD</v>
      </c>
      <c r="C3885" s="37" t="str">
        <f t="array" ref="C3885">IFERROR(XLOOKUP(A3885,'Asignacion Nov'!A:A,'Asignacion Nov'!B:B))</f>
        <v>EC-05</v>
      </c>
      <c r="D3885" s="38">
        <v>45599.52193287037</v>
      </c>
      <c r="E3885" s="36" t="s">
        <v>194</v>
      </c>
      <c r="F3885" s="37" t="str">
        <f t="array" ref="F3885">IFERROR(XLOOKUP(E3885,Operadores!A:A,Operadores!B:B))</f>
        <v>CHAJE</v>
      </c>
      <c r="G3885" s="36" t="s">
        <v>72</v>
      </c>
      <c r="H3885" s="39">
        <v>19.62274</v>
      </c>
      <c r="I3885" s="40">
        <v>300.0</v>
      </c>
      <c r="J3885" s="41">
        <f t="shared" si="5"/>
        <v>5886.822</v>
      </c>
      <c r="K3885" s="37" t="str">
        <f t="array" ref="K3885">IFERROR(XLOOKUP(G3885,'Tipo de carga'!A:A,'Tipo de carga'!B:B))</f>
        <v>Autoabasto</v>
      </c>
      <c r="L3885" s="37">
        <f t="shared" si="2"/>
        <v>45</v>
      </c>
      <c r="M3885" s="37">
        <f t="shared" si="3"/>
        <v>3</v>
      </c>
      <c r="N3885" s="37">
        <f t="shared" si="4"/>
        <v>11</v>
      </c>
      <c r="O3885" s="37" t="str">
        <f t="array" ref="O3885">IFERROR(XLOOKUP(K3885,'Tipo de carga'!B:B,'Tipo de carga'!C:C))</f>
        <v>Diesel</v>
      </c>
    </row>
    <row r="3886">
      <c r="A3886" s="36">
        <v>1949.0</v>
      </c>
      <c r="B3886" s="37" t="str">
        <f t="array" ref="B3886">IFERROR(XLOOKUP(A3886,'Asignacion Nov'!A:A,'Asignacion Nov'!C:C))</f>
        <v>MeLi asignado SD</v>
      </c>
      <c r="C3886" s="37" t="str">
        <f t="array" ref="C3886">IFERROR(XLOOKUP(A3886,'Asignacion Nov'!A:A,'Asignacion Nov'!B:B))</f>
        <v>EC-05</v>
      </c>
      <c r="D3886" s="38">
        <v>45599.513761574075</v>
      </c>
      <c r="E3886" s="36" t="s">
        <v>170</v>
      </c>
      <c r="F3886" s="37" t="str">
        <f t="array" ref="F3886">IFERROR(XLOOKUP(E3886,Operadores!A:A,Operadores!B:B))</f>
        <v>MIRISR</v>
      </c>
      <c r="G3886" s="36" t="s">
        <v>72</v>
      </c>
      <c r="H3886" s="39">
        <v>19.62274</v>
      </c>
      <c r="I3886" s="40">
        <v>361.0</v>
      </c>
      <c r="J3886" s="41">
        <f t="shared" si="5"/>
        <v>7083.80914</v>
      </c>
      <c r="K3886" s="37" t="str">
        <f t="array" ref="K3886">IFERROR(XLOOKUP(G3886,'Tipo de carga'!A:A,'Tipo de carga'!B:B))</f>
        <v>Autoabasto</v>
      </c>
      <c r="L3886" s="37">
        <f t="shared" si="2"/>
        <v>45</v>
      </c>
      <c r="M3886" s="37">
        <f t="shared" si="3"/>
        <v>3</v>
      </c>
      <c r="N3886" s="37">
        <f t="shared" si="4"/>
        <v>11</v>
      </c>
      <c r="O3886" s="37" t="str">
        <f t="array" ref="O3886">IFERROR(XLOOKUP(K3886,'Tipo de carga'!B:B,'Tipo de carga'!C:C))</f>
        <v>Diesel</v>
      </c>
    </row>
    <row r="3887">
      <c r="A3887" s="36">
        <v>1810.0</v>
      </c>
      <c r="B3887" s="37" t="str">
        <f t="array" ref="B3887">IFERROR(XLOOKUP(A3887,'Asignacion Nov'!A:A,'Asignacion Nov'!C:C))</f>
        <v>Hisense</v>
      </c>
      <c r="C3887" s="37" t="str">
        <f t="array" ref="C3887">IFERROR(XLOOKUP(A3887,'Asignacion Nov'!A:A,'Asignacion Nov'!B:B))</f>
        <v>EC-03</v>
      </c>
      <c r="D3887" s="38">
        <v>45599.47047453704</v>
      </c>
      <c r="E3887" s="36" t="s">
        <v>410</v>
      </c>
      <c r="F3887" s="37" t="str">
        <f t="array" ref="F3887">IFERROR(XLOOKUP(E3887,Operadores!A:A,Operadores!B:B))</f>
        <v>LOPMA03</v>
      </c>
      <c r="G3887" s="36" t="s">
        <v>72</v>
      </c>
      <c r="H3887" s="39">
        <v>19.62274</v>
      </c>
      <c r="I3887" s="40">
        <v>200.0</v>
      </c>
      <c r="J3887" s="41">
        <f t="shared" si="5"/>
        <v>3924.548</v>
      </c>
      <c r="K3887" s="37" t="str">
        <f t="array" ref="K3887">IFERROR(XLOOKUP(G3887,'Tipo de carga'!A:A,'Tipo de carga'!B:B))</f>
        <v>Autoabasto</v>
      </c>
      <c r="L3887" s="37">
        <f t="shared" si="2"/>
        <v>45</v>
      </c>
      <c r="M3887" s="37">
        <f t="shared" si="3"/>
        <v>3</v>
      </c>
      <c r="N3887" s="37">
        <f t="shared" si="4"/>
        <v>11</v>
      </c>
      <c r="O3887" s="37" t="str">
        <f t="array" ref="O3887">IFERROR(XLOOKUP(K3887,'Tipo de carga'!B:B,'Tipo de carga'!C:C))</f>
        <v>Diesel</v>
      </c>
    </row>
    <row r="3888">
      <c r="A3888" s="36">
        <v>1724.0</v>
      </c>
      <c r="B3888" s="37" t="str">
        <f t="array" ref="B3888">IFERROR(XLOOKUP(A3888,'Asignacion Nov'!A:A,'Asignacion Nov'!C:C))</f>
        <v>Liverpool Local</v>
      </c>
      <c r="C3888" s="37" t="str">
        <f t="array" ref="C3888">IFERROR(XLOOKUP(A3888,'Asignacion Nov'!A:A,'Asignacion Nov'!B:B))</f>
        <v>EC-01</v>
      </c>
      <c r="D3888" s="38">
        <v>45599.462488425925</v>
      </c>
      <c r="E3888" s="36" t="s">
        <v>427</v>
      </c>
      <c r="F3888" s="37" t="str">
        <f t="array" ref="F3888">IFERROR(XLOOKUP(E3888,Operadores!A:A,Operadores!B:B))</f>
        <v>REYJA01</v>
      </c>
      <c r="G3888" s="36" t="s">
        <v>72</v>
      </c>
      <c r="H3888" s="39">
        <v>19.62274</v>
      </c>
      <c r="I3888" s="40">
        <v>410.0</v>
      </c>
      <c r="J3888" s="41">
        <f t="shared" si="5"/>
        <v>8045.3234</v>
      </c>
      <c r="K3888" s="37" t="str">
        <f t="array" ref="K3888">IFERROR(XLOOKUP(G3888,'Tipo de carga'!A:A,'Tipo de carga'!B:B))</f>
        <v>Autoabasto</v>
      </c>
      <c r="L3888" s="37">
        <f t="shared" si="2"/>
        <v>45</v>
      </c>
      <c r="M3888" s="37">
        <f t="shared" si="3"/>
        <v>3</v>
      </c>
      <c r="N3888" s="37">
        <f t="shared" si="4"/>
        <v>11</v>
      </c>
      <c r="O3888" s="37" t="str">
        <f t="array" ref="O3888">IFERROR(XLOOKUP(K3888,'Tipo de carga'!B:B,'Tipo de carga'!C:C))</f>
        <v>Diesel</v>
      </c>
    </row>
    <row r="3889">
      <c r="A3889" s="36">
        <v>2000.0</v>
      </c>
      <c r="B3889" s="37" t="str">
        <f t="array" ref="B3889">IFERROR(XLOOKUP(A3889,'Asignacion Nov'!A:A,'Asignacion Nov'!C:C))</f>
        <v>MeLi Dedicado Merida</v>
      </c>
      <c r="C3889" s="37" t="str">
        <f t="array" ref="C3889">IFERROR(XLOOKUP(A3889,'Asignacion Nov'!A:A,'Asignacion Nov'!B:B))</f>
        <v>EC-05</v>
      </c>
      <c r="D3889" s="38">
        <v>45599.38806712963</v>
      </c>
      <c r="E3889" s="36" t="s">
        <v>402</v>
      </c>
      <c r="F3889" s="37" t="str">
        <f t="array" ref="F3889">IFERROR(XLOOKUP(E3889,Operadores!A:A,Operadores!B:B))</f>
        <v>GARJOS02</v>
      </c>
      <c r="G3889" s="36" t="s">
        <v>72</v>
      </c>
      <c r="H3889" s="39">
        <v>19.62274</v>
      </c>
      <c r="I3889" s="40">
        <v>290.0</v>
      </c>
      <c r="J3889" s="41">
        <f t="shared" si="5"/>
        <v>5690.5946</v>
      </c>
      <c r="K3889" s="37" t="str">
        <f t="array" ref="K3889">IFERROR(XLOOKUP(G3889,'Tipo de carga'!A:A,'Tipo de carga'!B:B))</f>
        <v>Autoabasto</v>
      </c>
      <c r="L3889" s="37">
        <f t="shared" si="2"/>
        <v>45</v>
      </c>
      <c r="M3889" s="37">
        <f t="shared" si="3"/>
        <v>3</v>
      </c>
      <c r="N3889" s="37">
        <f t="shared" si="4"/>
        <v>11</v>
      </c>
      <c r="O3889" s="37" t="str">
        <f t="array" ref="O3889">IFERROR(XLOOKUP(K3889,'Tipo de carga'!B:B,'Tipo de carga'!C:C))</f>
        <v>Diesel</v>
      </c>
    </row>
    <row r="3890">
      <c r="A3890" s="36">
        <v>1852.0</v>
      </c>
      <c r="B3890" s="37" t="str">
        <f t="array" ref="B3890">IFERROR(XLOOKUP(A3890,'Asignacion Nov'!A:A,'Asignacion Nov'!C:C))</f>
        <v>Circuitos</v>
      </c>
      <c r="C3890" s="37" t="str">
        <f t="array" ref="C3890">IFERROR(XLOOKUP(A3890,'Asignacion Nov'!A:A,'Asignacion Nov'!B:B))</f>
        <v>EC-03</v>
      </c>
      <c r="D3890" s="38">
        <v>45599.37284722222</v>
      </c>
      <c r="E3890" s="36" t="s">
        <v>237</v>
      </c>
      <c r="F3890" s="37" t="str">
        <f t="array" ref="F3890">IFERROR(XLOOKUP(E3890,Operadores!A:A,Operadores!B:B))</f>
        <v>HUAIS</v>
      </c>
      <c r="G3890" s="36" t="s">
        <v>72</v>
      </c>
      <c r="H3890" s="39">
        <v>19.62274</v>
      </c>
      <c r="I3890" s="40">
        <v>288.0</v>
      </c>
      <c r="J3890" s="41">
        <f t="shared" si="5"/>
        <v>5651.34912</v>
      </c>
      <c r="K3890" s="37" t="str">
        <f t="array" ref="K3890">IFERROR(XLOOKUP(G3890,'Tipo de carga'!A:A,'Tipo de carga'!B:B))</f>
        <v>Autoabasto</v>
      </c>
      <c r="L3890" s="37">
        <f t="shared" si="2"/>
        <v>45</v>
      </c>
      <c r="M3890" s="37">
        <f t="shared" si="3"/>
        <v>3</v>
      </c>
      <c r="N3890" s="37">
        <f t="shared" si="4"/>
        <v>11</v>
      </c>
      <c r="O3890" s="37" t="str">
        <f t="array" ref="O3890">IFERROR(XLOOKUP(K3890,'Tipo de carga'!B:B,'Tipo de carga'!C:C))</f>
        <v>Diesel</v>
      </c>
    </row>
    <row r="3891">
      <c r="A3891" s="36">
        <v>1872.0</v>
      </c>
      <c r="B3891" s="37" t="str">
        <f t="array" ref="B3891">IFERROR(XLOOKUP(A3891,'Asignacion Nov'!A:A,'Asignacion Nov'!C:C))</f>
        <v>Circuitos</v>
      </c>
      <c r="C3891" s="37" t="str">
        <f t="array" ref="C3891">IFERROR(XLOOKUP(A3891,'Asignacion Nov'!A:A,'Asignacion Nov'!B:B))</f>
        <v>EC-03</v>
      </c>
      <c r="D3891" s="38">
        <v>45599.36114583333</v>
      </c>
      <c r="E3891" s="36" t="s">
        <v>273</v>
      </c>
      <c r="F3891" s="37" t="str">
        <f t="array" ref="F3891">IFERROR(XLOOKUP(E3891,Operadores!A:A,Operadores!B:B))</f>
        <v>VAZJU02</v>
      </c>
      <c r="G3891" s="36" t="s">
        <v>72</v>
      </c>
      <c r="H3891" s="39">
        <v>19.62274</v>
      </c>
      <c r="I3891" s="40">
        <v>661.0</v>
      </c>
      <c r="J3891" s="41">
        <f t="shared" si="5"/>
        <v>12970.63114</v>
      </c>
      <c r="K3891" s="37" t="str">
        <f t="array" ref="K3891">IFERROR(XLOOKUP(G3891,'Tipo de carga'!A:A,'Tipo de carga'!B:B))</f>
        <v>Autoabasto</v>
      </c>
      <c r="L3891" s="37">
        <f t="shared" si="2"/>
        <v>45</v>
      </c>
      <c r="M3891" s="37">
        <f t="shared" si="3"/>
        <v>3</v>
      </c>
      <c r="N3891" s="37">
        <f t="shared" si="4"/>
        <v>11</v>
      </c>
      <c r="O3891" s="37" t="str">
        <f t="array" ref="O3891">IFERROR(XLOOKUP(K3891,'Tipo de carga'!B:B,'Tipo de carga'!C:C))</f>
        <v>Diesel</v>
      </c>
    </row>
    <row r="3892">
      <c r="A3892" s="36">
        <v>2011.0</v>
      </c>
      <c r="B3892" s="37" t="str">
        <f t="array" ref="B3892">IFERROR(XLOOKUP(A3892,'Asignacion Nov'!A:A,'Asignacion Nov'!C:C))</f>
        <v>MeLi Dedicado TD</v>
      </c>
      <c r="C3892" s="37" t="str">
        <f t="array" ref="C3892">IFERROR(XLOOKUP(A3892,'Asignacion Nov'!A:A,'Asignacion Nov'!B:B))</f>
        <v>EC-05</v>
      </c>
      <c r="D3892" s="38">
        <v>45599.307858796295</v>
      </c>
      <c r="E3892" s="36" t="s">
        <v>226</v>
      </c>
      <c r="F3892" s="37" t="str">
        <f t="array" ref="F3892">IFERROR(XLOOKUP(E3892,Operadores!A:A,Operadores!B:B))</f>
        <v>PERFID</v>
      </c>
      <c r="G3892" s="36" t="s">
        <v>72</v>
      </c>
      <c r="H3892" s="39">
        <v>19.62274</v>
      </c>
      <c r="I3892" s="40">
        <v>426.0</v>
      </c>
      <c r="J3892" s="41">
        <f t="shared" si="5"/>
        <v>8359.28724</v>
      </c>
      <c r="K3892" s="37" t="str">
        <f t="array" ref="K3892">IFERROR(XLOOKUP(G3892,'Tipo de carga'!A:A,'Tipo de carga'!B:B))</f>
        <v>Autoabasto</v>
      </c>
      <c r="L3892" s="37">
        <f t="shared" si="2"/>
        <v>45</v>
      </c>
      <c r="M3892" s="37">
        <f t="shared" si="3"/>
        <v>3</v>
      </c>
      <c r="N3892" s="37">
        <f t="shared" si="4"/>
        <v>11</v>
      </c>
      <c r="O3892" s="37" t="str">
        <f t="array" ref="O3892">IFERROR(XLOOKUP(K3892,'Tipo de carga'!B:B,'Tipo de carga'!C:C))</f>
        <v>Diesel</v>
      </c>
    </row>
    <row r="3893">
      <c r="A3893" s="36">
        <v>1870.0</v>
      </c>
      <c r="B3893" s="37" t="str">
        <f t="array" ref="B3893">IFERROR(XLOOKUP(A3893,'Asignacion Nov'!A:A,'Asignacion Nov'!C:C))</f>
        <v>Circuitos</v>
      </c>
      <c r="C3893" s="37" t="str">
        <f t="array" ref="C3893">IFERROR(XLOOKUP(A3893,'Asignacion Nov'!A:A,'Asignacion Nov'!B:B))</f>
        <v>EC-03</v>
      </c>
      <c r="D3893" s="38">
        <v>45599.26671296296</v>
      </c>
      <c r="E3893" s="36" t="s">
        <v>385</v>
      </c>
      <c r="F3893" s="37" t="str">
        <f t="array" ref="F3893">IFERROR(XLOOKUP(E3893,Operadores!A:A,Operadores!B:B))</f>
        <v>RIOFE</v>
      </c>
      <c r="G3893" s="36" t="s">
        <v>72</v>
      </c>
      <c r="H3893" s="39">
        <v>19.62274</v>
      </c>
      <c r="I3893" s="40">
        <v>580.0</v>
      </c>
      <c r="J3893" s="41">
        <f t="shared" si="5"/>
        <v>11381.1892</v>
      </c>
      <c r="K3893" s="37" t="str">
        <f t="array" ref="K3893">IFERROR(XLOOKUP(G3893,'Tipo de carga'!A:A,'Tipo de carga'!B:B))</f>
        <v>Autoabasto</v>
      </c>
      <c r="L3893" s="37">
        <f t="shared" si="2"/>
        <v>45</v>
      </c>
      <c r="M3893" s="37">
        <f t="shared" si="3"/>
        <v>3</v>
      </c>
      <c r="N3893" s="37">
        <f t="shared" si="4"/>
        <v>11</v>
      </c>
      <c r="O3893" s="37" t="str">
        <f t="array" ref="O3893">IFERROR(XLOOKUP(K3893,'Tipo de carga'!B:B,'Tipo de carga'!C:C))</f>
        <v>Diesel</v>
      </c>
    </row>
    <row r="3894">
      <c r="A3894" s="36">
        <v>1878.0</v>
      </c>
      <c r="B3894" s="37" t="str">
        <f t="array" ref="B3894">IFERROR(XLOOKUP(A3894,'Asignacion Nov'!A:A,'Asignacion Nov'!C:C))</f>
        <v>Circuitos</v>
      </c>
      <c r="C3894" s="37" t="str">
        <f t="array" ref="C3894">IFERROR(XLOOKUP(A3894,'Asignacion Nov'!A:A,'Asignacion Nov'!B:B))</f>
        <v>EC-03</v>
      </c>
      <c r="D3894" s="38">
        <v>45599.24922453704</v>
      </c>
      <c r="E3894" s="36" t="s">
        <v>53</v>
      </c>
      <c r="F3894" s="37" t="str">
        <f t="array" ref="F3894">IFERROR(XLOOKUP(E3894,Operadores!A:A,Operadores!B:B))</f>
        <v>CASSA</v>
      </c>
      <c r="G3894" s="36" t="s">
        <v>72</v>
      </c>
      <c r="H3894" s="39">
        <v>19.62274</v>
      </c>
      <c r="I3894" s="40">
        <v>395.0</v>
      </c>
      <c r="J3894" s="41">
        <f t="shared" si="5"/>
        <v>7750.9823</v>
      </c>
      <c r="K3894" s="37" t="str">
        <f t="array" ref="K3894">IFERROR(XLOOKUP(G3894,'Tipo de carga'!A:A,'Tipo de carga'!B:B))</f>
        <v>Autoabasto</v>
      </c>
      <c r="L3894" s="37">
        <f t="shared" si="2"/>
        <v>45</v>
      </c>
      <c r="M3894" s="37">
        <f t="shared" si="3"/>
        <v>3</v>
      </c>
      <c r="N3894" s="37">
        <f t="shared" si="4"/>
        <v>11</v>
      </c>
      <c r="O3894" s="37" t="str">
        <f t="array" ref="O3894">IFERROR(XLOOKUP(K3894,'Tipo de carga'!B:B,'Tipo de carga'!C:C))</f>
        <v>Diesel</v>
      </c>
    </row>
    <row r="3895">
      <c r="A3895" s="36">
        <v>1825.0</v>
      </c>
      <c r="B3895" s="37" t="str">
        <f t="array" ref="B3895">IFERROR(XLOOKUP(A3895,'Asignacion Nov'!A:A,'Asignacion Nov'!C:C))</f>
        <v>Circuitos</v>
      </c>
      <c r="C3895" s="37" t="str">
        <f t="array" ref="C3895">IFERROR(XLOOKUP(A3895,'Asignacion Nov'!A:A,'Asignacion Nov'!B:B))</f>
        <v>EC-03</v>
      </c>
      <c r="D3895" s="38">
        <v>45599.21277777778</v>
      </c>
      <c r="E3895" s="36" t="s">
        <v>490</v>
      </c>
      <c r="F3895" s="37" t="str">
        <f t="array" ref="F3895">IFERROR(XLOOKUP(E3895,Operadores!A:A,Operadores!B:B))</f>
        <v>PANDAV</v>
      </c>
      <c r="G3895" s="36" t="s">
        <v>72</v>
      </c>
      <c r="H3895" s="39">
        <v>19.62274</v>
      </c>
      <c r="I3895" s="40">
        <v>649.0</v>
      </c>
      <c r="J3895" s="41">
        <f t="shared" si="5"/>
        <v>12735.15826</v>
      </c>
      <c r="K3895" s="37" t="str">
        <f t="array" ref="K3895">IFERROR(XLOOKUP(G3895,'Tipo de carga'!A:A,'Tipo de carga'!B:B))</f>
        <v>Autoabasto</v>
      </c>
      <c r="L3895" s="37">
        <f t="shared" si="2"/>
        <v>45</v>
      </c>
      <c r="M3895" s="37">
        <f t="shared" si="3"/>
        <v>3</v>
      </c>
      <c r="N3895" s="37">
        <f t="shared" si="4"/>
        <v>11</v>
      </c>
      <c r="O3895" s="37" t="str">
        <f t="array" ref="O3895">IFERROR(XLOOKUP(K3895,'Tipo de carga'!B:B,'Tipo de carga'!C:C))</f>
        <v>Diesel</v>
      </c>
    </row>
    <row r="3896">
      <c r="A3896" s="36">
        <v>2009.0</v>
      </c>
      <c r="B3896" s="37" t="str">
        <f t="array" ref="B3896">IFERROR(XLOOKUP(A3896,'Asignacion Nov'!A:A,'Asignacion Nov'!C:C))</f>
        <v>MeLi Dedicado Merida</v>
      </c>
      <c r="C3896" s="37" t="str">
        <f t="array" ref="C3896">IFERROR(XLOOKUP(A3896,'Asignacion Nov'!A:A,'Asignacion Nov'!B:B))</f>
        <v>EC-05</v>
      </c>
      <c r="D3896" s="38">
        <v>45599.17884259259</v>
      </c>
      <c r="E3896" s="36" t="s">
        <v>372</v>
      </c>
      <c r="F3896" s="37" t="str">
        <f t="array" ref="F3896">IFERROR(XLOOKUP(E3896,Operadores!A:A,Operadores!B:B))</f>
        <v>IBAABI</v>
      </c>
      <c r="G3896" s="36" t="s">
        <v>72</v>
      </c>
      <c r="H3896" s="39">
        <v>19.62274</v>
      </c>
      <c r="I3896" s="40">
        <v>315.0</v>
      </c>
      <c r="J3896" s="41">
        <f t="shared" si="5"/>
        <v>6181.1631</v>
      </c>
      <c r="K3896" s="37" t="str">
        <f t="array" ref="K3896">IFERROR(XLOOKUP(G3896,'Tipo de carga'!A:A,'Tipo de carga'!B:B))</f>
        <v>Autoabasto</v>
      </c>
      <c r="L3896" s="37">
        <f t="shared" si="2"/>
        <v>45</v>
      </c>
      <c r="M3896" s="37">
        <f t="shared" si="3"/>
        <v>3</v>
      </c>
      <c r="N3896" s="37">
        <f t="shared" si="4"/>
        <v>11</v>
      </c>
      <c r="O3896" s="37" t="str">
        <f t="array" ref="O3896">IFERROR(XLOOKUP(K3896,'Tipo de carga'!B:B,'Tipo de carga'!C:C))</f>
        <v>Diesel</v>
      </c>
    </row>
    <row r="3897">
      <c r="A3897" s="36">
        <v>1849.0</v>
      </c>
      <c r="B3897" s="37" t="str">
        <f t="array" ref="B3897">IFERROR(XLOOKUP(A3897,'Asignacion Nov'!A:A,'Asignacion Nov'!C:C))</f>
        <v>Circuitos</v>
      </c>
      <c r="C3897" s="37" t="str">
        <f t="array" ref="C3897">IFERROR(XLOOKUP(A3897,'Asignacion Nov'!A:A,'Asignacion Nov'!B:B))</f>
        <v>EC-03</v>
      </c>
      <c r="D3897" s="38">
        <v>45599.15820601852</v>
      </c>
      <c r="E3897" s="36" t="s">
        <v>528</v>
      </c>
      <c r="F3897" s="37" t="str">
        <f t="array" ref="F3897">IFERROR(XLOOKUP(E3897,Operadores!A:A,Operadores!B:B))</f>
        <v>GOMJOV</v>
      </c>
      <c r="G3897" s="36" t="s">
        <v>72</v>
      </c>
      <c r="H3897" s="39">
        <v>19.62274</v>
      </c>
      <c r="I3897" s="40">
        <v>653.0</v>
      </c>
      <c r="J3897" s="41">
        <f t="shared" si="5"/>
        <v>12813.64922</v>
      </c>
      <c r="K3897" s="37" t="str">
        <f t="array" ref="K3897">IFERROR(XLOOKUP(G3897,'Tipo de carga'!A:A,'Tipo de carga'!B:B))</f>
        <v>Autoabasto</v>
      </c>
      <c r="L3897" s="37">
        <f t="shared" si="2"/>
        <v>45</v>
      </c>
      <c r="M3897" s="37">
        <f t="shared" si="3"/>
        <v>3</v>
      </c>
      <c r="N3897" s="37">
        <f t="shared" si="4"/>
        <v>11</v>
      </c>
      <c r="O3897" s="37" t="str">
        <f t="array" ref="O3897">IFERROR(XLOOKUP(K3897,'Tipo de carga'!B:B,'Tipo de carga'!C:C))</f>
        <v>Diesel</v>
      </c>
    </row>
    <row r="3898">
      <c r="A3898" s="36">
        <v>1984.0</v>
      </c>
      <c r="B3898" s="37" t="str">
        <f t="array" ref="B3898">IFERROR(XLOOKUP(A3898,'Asignacion Nov'!A:A,'Asignacion Nov'!C:C))</f>
        <v>MeLi asignado SD</v>
      </c>
      <c r="C3898" s="37" t="str">
        <f t="array" ref="C3898">IFERROR(XLOOKUP(A3898,'Asignacion Nov'!A:A,'Asignacion Nov'!B:B))</f>
        <v>EC-05</v>
      </c>
      <c r="D3898" s="38">
        <v>45599.138819444444</v>
      </c>
      <c r="E3898" s="36" t="s">
        <v>308</v>
      </c>
      <c r="F3898" s="37" t="str">
        <f t="array" ref="F3898">IFERROR(XLOOKUP(E3898,Operadores!A:A,Operadores!B:B))</f>
        <v>DELBL</v>
      </c>
      <c r="G3898" s="36" t="s">
        <v>72</v>
      </c>
      <c r="H3898" s="39">
        <v>19.62274</v>
      </c>
      <c r="I3898" s="40">
        <v>734.0</v>
      </c>
      <c r="J3898" s="41">
        <f t="shared" si="5"/>
        <v>14403.09116</v>
      </c>
      <c r="K3898" s="37" t="str">
        <f t="array" ref="K3898">IFERROR(XLOOKUP(G3898,'Tipo de carga'!A:A,'Tipo de carga'!B:B))</f>
        <v>Autoabasto</v>
      </c>
      <c r="L3898" s="37">
        <f t="shared" si="2"/>
        <v>45</v>
      </c>
      <c r="M3898" s="37">
        <f t="shared" si="3"/>
        <v>3</v>
      </c>
      <c r="N3898" s="37">
        <f t="shared" si="4"/>
        <v>11</v>
      </c>
      <c r="O3898" s="37" t="str">
        <f t="array" ref="O3898">IFERROR(XLOOKUP(K3898,'Tipo de carga'!B:B,'Tipo de carga'!C:C))</f>
        <v>Diesel</v>
      </c>
    </row>
    <row r="3899">
      <c r="A3899" s="36">
        <v>1945.0</v>
      </c>
      <c r="B3899" s="37" t="str">
        <f t="array" ref="B3899">IFERROR(XLOOKUP(A3899,'Asignacion Nov'!A:A,'Asignacion Nov'!C:C))</f>
        <v>MeLi asignado SD</v>
      </c>
      <c r="C3899" s="37" t="str">
        <f t="array" ref="C3899">IFERROR(XLOOKUP(A3899,'Asignacion Nov'!A:A,'Asignacion Nov'!B:B))</f>
        <v>EC-05</v>
      </c>
      <c r="D3899" s="38">
        <v>45599.096030092594</v>
      </c>
      <c r="E3899" s="36" t="s">
        <v>349</v>
      </c>
      <c r="F3899" s="37" t="str">
        <f t="array" ref="F3899">IFERROR(XLOOKUP(E3899,Operadores!A:A,Operadores!B:B))</f>
        <v>GUEGAB</v>
      </c>
      <c r="G3899" s="36" t="s">
        <v>72</v>
      </c>
      <c r="H3899" s="39">
        <v>19.62274</v>
      </c>
      <c r="I3899" s="40">
        <v>366.0</v>
      </c>
      <c r="J3899" s="41">
        <f t="shared" si="5"/>
        <v>7181.92284</v>
      </c>
      <c r="K3899" s="37" t="str">
        <f t="array" ref="K3899">IFERROR(XLOOKUP(G3899,'Tipo de carga'!A:A,'Tipo de carga'!B:B))</f>
        <v>Autoabasto</v>
      </c>
      <c r="L3899" s="37">
        <f t="shared" si="2"/>
        <v>45</v>
      </c>
      <c r="M3899" s="37">
        <f t="shared" si="3"/>
        <v>3</v>
      </c>
      <c r="N3899" s="37">
        <f t="shared" si="4"/>
        <v>11</v>
      </c>
      <c r="O3899" s="37" t="str">
        <f t="array" ref="O3899">IFERROR(XLOOKUP(K3899,'Tipo de carga'!B:B,'Tipo de carga'!C:C))</f>
        <v>Diesel</v>
      </c>
    </row>
    <row r="3900">
      <c r="A3900" s="36">
        <v>1963.0</v>
      </c>
      <c r="B3900" s="37" t="str">
        <f t="array" ref="B3900">IFERROR(XLOOKUP(A3900,'Asignacion Nov'!A:A,'Asignacion Nov'!C:C))</f>
        <v>MeLi asignado SD</v>
      </c>
      <c r="C3900" s="37" t="str">
        <f t="array" ref="C3900">IFERROR(XLOOKUP(A3900,'Asignacion Nov'!A:A,'Asignacion Nov'!B:B))</f>
        <v>EC-05</v>
      </c>
      <c r="D3900" s="38">
        <v>45599.07017361111</v>
      </c>
      <c r="E3900" s="36" t="s">
        <v>240</v>
      </c>
      <c r="F3900" s="37" t="str">
        <f t="array" ref="F3900">IFERROR(XLOOKUP(E3900,Operadores!A:A,Operadores!B:B))</f>
        <v>ACOHER</v>
      </c>
      <c r="G3900" s="36" t="s">
        <v>72</v>
      </c>
      <c r="H3900" s="39">
        <v>19.62274</v>
      </c>
      <c r="I3900" s="40">
        <v>770.0</v>
      </c>
      <c r="J3900" s="41">
        <f t="shared" si="5"/>
        <v>15109.5098</v>
      </c>
      <c r="K3900" s="37" t="str">
        <f t="array" ref="K3900">IFERROR(XLOOKUP(G3900,'Tipo de carga'!A:A,'Tipo de carga'!B:B))</f>
        <v>Autoabasto</v>
      </c>
      <c r="L3900" s="37">
        <f t="shared" si="2"/>
        <v>45</v>
      </c>
      <c r="M3900" s="37">
        <f t="shared" si="3"/>
        <v>3</v>
      </c>
      <c r="N3900" s="37">
        <f t="shared" si="4"/>
        <v>11</v>
      </c>
      <c r="O3900" s="37" t="str">
        <f t="array" ref="O3900">IFERROR(XLOOKUP(K3900,'Tipo de carga'!B:B,'Tipo de carga'!C:C))</f>
        <v>Diesel</v>
      </c>
    </row>
    <row r="3901">
      <c r="A3901" s="36">
        <v>1961.0</v>
      </c>
      <c r="B3901" s="37" t="str">
        <f t="array" ref="B3901">IFERROR(XLOOKUP(A3901,'Asignacion Nov'!A:A,'Asignacion Nov'!C:C))</f>
        <v>MeLi asignado SD</v>
      </c>
      <c r="C3901" s="37" t="str">
        <f t="array" ref="C3901">IFERROR(XLOOKUP(A3901,'Asignacion Nov'!A:A,'Asignacion Nov'!B:B))</f>
        <v>EC-05</v>
      </c>
      <c r="D3901" s="38">
        <v>45599.03434027778</v>
      </c>
      <c r="E3901" s="36" t="s">
        <v>196</v>
      </c>
      <c r="F3901" s="37" t="str">
        <f t="array" ref="F3901">IFERROR(XLOOKUP(E3901,Operadores!A:A,Operadores!B:B))</f>
        <v>HERJOS07</v>
      </c>
      <c r="G3901" s="36" t="s">
        <v>72</v>
      </c>
      <c r="H3901" s="39">
        <v>19.62274</v>
      </c>
      <c r="I3901" s="40">
        <v>369.0</v>
      </c>
      <c r="J3901" s="41">
        <f t="shared" si="5"/>
        <v>7240.79106</v>
      </c>
      <c r="K3901" s="37" t="str">
        <f t="array" ref="K3901">IFERROR(XLOOKUP(G3901,'Tipo de carga'!A:A,'Tipo de carga'!B:B))</f>
        <v>Autoabasto</v>
      </c>
      <c r="L3901" s="37">
        <f t="shared" si="2"/>
        <v>45</v>
      </c>
      <c r="M3901" s="37">
        <f t="shared" si="3"/>
        <v>3</v>
      </c>
      <c r="N3901" s="37">
        <f t="shared" si="4"/>
        <v>11</v>
      </c>
      <c r="O3901" s="37" t="str">
        <f t="array" ref="O3901">IFERROR(XLOOKUP(K3901,'Tipo de carga'!B:B,'Tipo de carga'!C:C))</f>
        <v>Diesel</v>
      </c>
    </row>
    <row r="3902">
      <c r="A3902" s="36">
        <v>2002.0</v>
      </c>
      <c r="B3902" s="37" t="str">
        <f t="array" ref="B3902">IFERROR(XLOOKUP(A3902,'Asignacion Nov'!A:A,'Asignacion Nov'!C:C))</f>
        <v>MeLi Dedicado Merida</v>
      </c>
      <c r="C3902" s="37" t="str">
        <f t="array" ref="C3902">IFERROR(XLOOKUP(A3902,'Asignacion Nov'!A:A,'Asignacion Nov'!B:B))</f>
        <v>EC-05</v>
      </c>
      <c r="D3902" s="38">
        <v>45599.01673611111</v>
      </c>
      <c r="E3902" s="36" t="s">
        <v>535</v>
      </c>
      <c r="F3902" s="37" t="str">
        <f t="array" ref="F3902">IFERROR(XLOOKUP(E3902,Operadores!A:A,Operadores!B:B))</f>
        <v>VELALE</v>
      </c>
      <c r="G3902" s="36" t="s">
        <v>72</v>
      </c>
      <c r="H3902" s="39">
        <v>19.62274</v>
      </c>
      <c r="I3902" s="40">
        <v>339.0</v>
      </c>
      <c r="J3902" s="41">
        <f t="shared" si="5"/>
        <v>6652.10886</v>
      </c>
      <c r="K3902" s="37" t="str">
        <f t="array" ref="K3902">IFERROR(XLOOKUP(G3902,'Tipo de carga'!A:A,'Tipo de carga'!B:B))</f>
        <v>Autoabasto</v>
      </c>
      <c r="L3902" s="37">
        <f t="shared" si="2"/>
        <v>45</v>
      </c>
      <c r="M3902" s="37">
        <f t="shared" si="3"/>
        <v>3</v>
      </c>
      <c r="N3902" s="37">
        <f t="shared" si="4"/>
        <v>11</v>
      </c>
      <c r="O3902" s="37" t="str">
        <f t="array" ref="O3902">IFERROR(XLOOKUP(K3902,'Tipo de carga'!B:B,'Tipo de carga'!C:C))</f>
        <v>Diesel</v>
      </c>
    </row>
    <row r="3903">
      <c r="A3903" s="36">
        <v>1891.0</v>
      </c>
      <c r="B3903" s="37" t="str">
        <f t="array" ref="B3903">IFERROR(XLOOKUP(A3903,'Asignacion Nov'!A:A,'Asignacion Nov'!C:C))</f>
        <v>Circuitos</v>
      </c>
      <c r="C3903" s="37" t="str">
        <f t="array" ref="C3903">IFERROR(XLOOKUP(A3903,'Asignacion Nov'!A:A,'Asignacion Nov'!B:B))</f>
        <v>EC-03</v>
      </c>
      <c r="D3903" s="38">
        <v>45599.86732638889</v>
      </c>
      <c r="E3903" s="36" t="s">
        <v>195</v>
      </c>
      <c r="F3903" s="37" t="str">
        <f t="array" ref="F3903">IFERROR(XLOOKUP(E3903,Operadores!A:A,Operadores!B:B))</f>
        <v>APAJOS</v>
      </c>
      <c r="G3903" s="36" t="s">
        <v>19</v>
      </c>
      <c r="H3903" s="39">
        <v>19.2</v>
      </c>
      <c r="I3903" s="40">
        <v>565.0</v>
      </c>
      <c r="J3903" s="41">
        <f t="shared" si="5"/>
        <v>10848</v>
      </c>
      <c r="K3903" s="37" t="str">
        <f t="array" ref="K3903">IFERROR(XLOOKUP(G3903,'Tipo de carga'!A:A,'Tipo de carga'!B:B))</f>
        <v>Autoabasto</v>
      </c>
      <c r="L3903" s="37">
        <f t="shared" si="2"/>
        <v>45</v>
      </c>
      <c r="M3903" s="37">
        <f t="shared" si="3"/>
        <v>3</v>
      </c>
      <c r="N3903" s="37">
        <f t="shared" si="4"/>
        <v>11</v>
      </c>
      <c r="O3903" s="37" t="str">
        <f t="array" ref="O3903">IFERROR(XLOOKUP(K3903,'Tipo de carga'!B:B,'Tipo de carga'!C:C))</f>
        <v>Diesel</v>
      </c>
    </row>
    <row r="3904">
      <c r="A3904" s="36">
        <v>1848.0</v>
      </c>
      <c r="B3904" s="37" t="str">
        <f t="array" ref="B3904">IFERROR(XLOOKUP(A3904,'Asignacion Nov'!A:A,'Asignacion Nov'!C:C))</f>
        <v>Sayer Sencillo</v>
      </c>
      <c r="C3904" s="37" t="str">
        <f t="array" ref="C3904">IFERROR(XLOOKUP(A3904,'Asignacion Nov'!A:A,'Asignacion Nov'!B:B))</f>
        <v>EC-04</v>
      </c>
      <c r="D3904" s="38">
        <v>45599.582083333335</v>
      </c>
      <c r="E3904" s="36" t="s">
        <v>257</v>
      </c>
      <c r="F3904" s="37" t="str">
        <f t="array" ref="F3904">IFERROR(XLOOKUP(E3904,Operadores!A:A,Operadores!B:B))</f>
        <v>ROSMA</v>
      </c>
      <c r="G3904" s="36" t="s">
        <v>19</v>
      </c>
      <c r="H3904" s="39">
        <v>19.2</v>
      </c>
      <c r="I3904" s="40">
        <v>525.0</v>
      </c>
      <c r="J3904" s="41">
        <f t="shared" si="5"/>
        <v>10080</v>
      </c>
      <c r="K3904" s="37" t="str">
        <f t="array" ref="K3904">IFERROR(XLOOKUP(G3904,'Tipo de carga'!A:A,'Tipo de carga'!B:B))</f>
        <v>Autoabasto</v>
      </c>
      <c r="L3904" s="37">
        <f t="shared" si="2"/>
        <v>45</v>
      </c>
      <c r="M3904" s="37">
        <f t="shared" si="3"/>
        <v>3</v>
      </c>
      <c r="N3904" s="37">
        <f t="shared" si="4"/>
        <v>11</v>
      </c>
      <c r="O3904" s="37" t="str">
        <f t="array" ref="O3904">IFERROR(XLOOKUP(K3904,'Tipo de carga'!B:B,'Tipo de carga'!C:C))</f>
        <v>Diesel</v>
      </c>
    </row>
    <row r="3905">
      <c r="A3905" s="36">
        <v>1835.0</v>
      </c>
      <c r="B3905" s="37" t="str">
        <f t="array" ref="B3905">IFERROR(XLOOKUP(A3905,'Asignacion Nov'!A:A,'Asignacion Nov'!C:C))</f>
        <v>Sayer Full</v>
      </c>
      <c r="C3905" s="37" t="str">
        <f t="array" ref="C3905">IFERROR(XLOOKUP(A3905,'Asignacion Nov'!A:A,'Asignacion Nov'!B:B))</f>
        <v>EC-04</v>
      </c>
      <c r="D3905" s="38">
        <v>45599.48737268519</v>
      </c>
      <c r="E3905" s="36" t="s">
        <v>512</v>
      </c>
      <c r="F3905" s="37" t="str">
        <f t="array" ref="F3905">IFERROR(XLOOKUP(E3905,Operadores!A:A,Operadores!B:B))</f>
        <v>GARCRU</v>
      </c>
      <c r="G3905" s="36" t="s">
        <v>19</v>
      </c>
      <c r="H3905" s="39">
        <v>19.2</v>
      </c>
      <c r="I3905" s="40">
        <v>826.0</v>
      </c>
      <c r="J3905" s="41">
        <f t="shared" si="5"/>
        <v>15859.2</v>
      </c>
      <c r="K3905" s="37" t="str">
        <f t="array" ref="K3905">IFERROR(XLOOKUP(G3905,'Tipo de carga'!A:A,'Tipo de carga'!B:B))</f>
        <v>Autoabasto</v>
      </c>
      <c r="L3905" s="37">
        <f t="shared" si="2"/>
        <v>45</v>
      </c>
      <c r="M3905" s="37">
        <f t="shared" si="3"/>
        <v>3</v>
      </c>
      <c r="N3905" s="37">
        <f t="shared" si="4"/>
        <v>11</v>
      </c>
      <c r="O3905" s="37" t="str">
        <f t="array" ref="O3905">IFERROR(XLOOKUP(K3905,'Tipo de carga'!B:B,'Tipo de carga'!C:C))</f>
        <v>Diesel</v>
      </c>
    </row>
    <row r="3906">
      <c r="A3906" s="36">
        <v>1932.0</v>
      </c>
      <c r="B3906" s="37" t="str">
        <f t="array" ref="B3906">IFERROR(XLOOKUP(A3906,'Asignacion Nov'!A:A,'Asignacion Nov'!C:C))</f>
        <v>Circuitos</v>
      </c>
      <c r="C3906" s="37" t="str">
        <f t="array" ref="C3906">IFERROR(XLOOKUP(A3906,'Asignacion Nov'!A:A,'Asignacion Nov'!B:B))</f>
        <v>EC-03</v>
      </c>
      <c r="D3906" s="38">
        <v>45599.2165625</v>
      </c>
      <c r="E3906" s="36" t="s">
        <v>185</v>
      </c>
      <c r="F3906" s="37" t="str">
        <f t="array" ref="F3906">IFERROR(XLOOKUP(E3906,Operadores!A:A,Operadores!B:B))</f>
        <v>FERRI</v>
      </c>
      <c r="G3906" s="36" t="s">
        <v>19</v>
      </c>
      <c r="H3906" s="39">
        <v>19.2</v>
      </c>
      <c r="I3906" s="40">
        <v>292.0</v>
      </c>
      <c r="J3906" s="41">
        <f t="shared" si="5"/>
        <v>5606.4</v>
      </c>
      <c r="K3906" s="37" t="str">
        <f t="array" ref="K3906">IFERROR(XLOOKUP(G3906,'Tipo de carga'!A:A,'Tipo de carga'!B:B))</f>
        <v>Autoabasto</v>
      </c>
      <c r="L3906" s="37">
        <f t="shared" si="2"/>
        <v>45</v>
      </c>
      <c r="M3906" s="37">
        <f t="shared" si="3"/>
        <v>3</v>
      </c>
      <c r="N3906" s="37">
        <f t="shared" si="4"/>
        <v>11</v>
      </c>
      <c r="O3906" s="37" t="str">
        <f t="array" ref="O3906">IFERROR(XLOOKUP(K3906,'Tipo de carga'!B:B,'Tipo de carga'!C:C))</f>
        <v>Diesel</v>
      </c>
    </row>
    <row r="3907">
      <c r="A3907" s="36">
        <v>1712.0</v>
      </c>
      <c r="B3907" s="37" t="str">
        <f t="array" ref="B3907">IFERROR(XLOOKUP(A3907,'Asignacion Nov'!A:A,'Asignacion Nov'!C:C))</f>
        <v>Sayer Sencillo</v>
      </c>
      <c r="C3907" s="37" t="str">
        <f t="array" ref="C3907">IFERROR(XLOOKUP(A3907,'Asignacion Nov'!A:A,'Asignacion Nov'!B:B))</f>
        <v>EC-04</v>
      </c>
      <c r="D3907" s="38">
        <v>45599.019270833334</v>
      </c>
      <c r="E3907" s="36" t="s">
        <v>465</v>
      </c>
      <c r="F3907" s="37" t="str">
        <f t="array" ref="F3907">IFERROR(XLOOKUP(E3907,Operadores!A:A,Operadores!B:B))</f>
        <v>SANMAN</v>
      </c>
      <c r="G3907" s="36" t="s">
        <v>19</v>
      </c>
      <c r="H3907" s="39">
        <v>19.2</v>
      </c>
      <c r="I3907" s="40">
        <v>421.0</v>
      </c>
      <c r="J3907" s="41">
        <f t="shared" si="5"/>
        <v>8083.2</v>
      </c>
      <c r="K3907" s="37" t="str">
        <f t="array" ref="K3907">IFERROR(XLOOKUP(G3907,'Tipo de carga'!A:A,'Tipo de carga'!B:B))</f>
        <v>Autoabasto</v>
      </c>
      <c r="L3907" s="37">
        <f t="shared" si="2"/>
        <v>45</v>
      </c>
      <c r="M3907" s="37">
        <f t="shared" si="3"/>
        <v>3</v>
      </c>
      <c r="N3907" s="37">
        <f t="shared" si="4"/>
        <v>11</v>
      </c>
      <c r="O3907" s="37" t="str">
        <f t="array" ref="O3907">IFERROR(XLOOKUP(K3907,'Tipo de carga'!B:B,'Tipo de carga'!C:C))</f>
        <v>Diesel</v>
      </c>
    </row>
    <row r="3908">
      <c r="A3908" s="36">
        <v>1879.0</v>
      </c>
      <c r="B3908" s="37" t="str">
        <f t="array" ref="B3908">IFERROR(XLOOKUP(A3908,'Asignacion Nov'!A:A,'Asignacion Nov'!C:C))</f>
        <v>Circuitos</v>
      </c>
      <c r="C3908" s="37" t="str">
        <f t="array" ref="C3908">IFERROR(XLOOKUP(A3908,'Asignacion Nov'!A:A,'Asignacion Nov'!B:B))</f>
        <v>EC-03</v>
      </c>
      <c r="D3908" s="38">
        <v>45599.58987268519</v>
      </c>
      <c r="E3908" s="36" t="s">
        <v>357</v>
      </c>
      <c r="F3908" s="37" t="str">
        <f t="array" ref="F3908">IFERROR(XLOOKUP(E3908,Operadores!A:A,Operadores!B:B))</f>
        <v>ISLHI</v>
      </c>
      <c r="G3908" s="36" t="s">
        <v>75</v>
      </c>
      <c r="H3908" s="39">
        <v>20.1486</v>
      </c>
      <c r="I3908" s="40">
        <v>160.0</v>
      </c>
      <c r="J3908" s="41">
        <f t="shared" si="5"/>
        <v>3223.776</v>
      </c>
      <c r="K3908" s="37" t="str">
        <f t="array" ref="K3908">IFERROR(XLOOKUP(G3908,'Tipo de carga'!A:A,'Tipo de carga'!B:B))</f>
        <v>Autoabasto</v>
      </c>
      <c r="L3908" s="37">
        <f t="shared" si="2"/>
        <v>45</v>
      </c>
      <c r="M3908" s="37">
        <f t="shared" si="3"/>
        <v>3</v>
      </c>
      <c r="N3908" s="37">
        <f t="shared" si="4"/>
        <v>11</v>
      </c>
      <c r="O3908" s="37" t="str">
        <f t="array" ref="O3908">IFERROR(XLOOKUP(K3908,'Tipo de carga'!B:B,'Tipo de carga'!C:C))</f>
        <v>Diesel</v>
      </c>
    </row>
    <row r="3909">
      <c r="A3909" s="36">
        <v>1881.0</v>
      </c>
      <c r="B3909" s="37" t="str">
        <f t="array" ref="B3909">IFERROR(XLOOKUP(A3909,'Asignacion Nov'!A:A,'Asignacion Nov'!C:C))</f>
        <v>Circuitos</v>
      </c>
      <c r="C3909" s="37" t="str">
        <f t="array" ref="C3909">IFERROR(XLOOKUP(A3909,'Asignacion Nov'!A:A,'Asignacion Nov'!B:B))</f>
        <v>EC-03</v>
      </c>
      <c r="D3909" s="38">
        <v>45599.48385416667</v>
      </c>
      <c r="E3909" s="36" t="s">
        <v>210</v>
      </c>
      <c r="F3909" s="37" t="str">
        <f t="array" ref="F3909">IFERROR(XLOOKUP(E3909,Operadores!A:A,Operadores!B:B))</f>
        <v>CERJER</v>
      </c>
      <c r="G3909" s="36" t="s">
        <v>75</v>
      </c>
      <c r="H3909" s="39">
        <v>20.1486</v>
      </c>
      <c r="I3909" s="40">
        <v>370.0</v>
      </c>
      <c r="J3909" s="41">
        <f t="shared" si="5"/>
        <v>7454.982</v>
      </c>
      <c r="K3909" s="37" t="str">
        <f t="array" ref="K3909">IFERROR(XLOOKUP(G3909,'Tipo de carga'!A:A,'Tipo de carga'!B:B))</f>
        <v>Autoabasto</v>
      </c>
      <c r="L3909" s="37">
        <f t="shared" si="2"/>
        <v>45</v>
      </c>
      <c r="M3909" s="37">
        <f t="shared" si="3"/>
        <v>3</v>
      </c>
      <c r="N3909" s="37">
        <f t="shared" si="4"/>
        <v>11</v>
      </c>
      <c r="O3909" s="37" t="str">
        <f t="array" ref="O3909">IFERROR(XLOOKUP(K3909,'Tipo de carga'!B:B,'Tipo de carga'!C:C))</f>
        <v>Diesel</v>
      </c>
    </row>
    <row r="3910">
      <c r="A3910" s="36">
        <v>2070.0</v>
      </c>
      <c r="B3910" s="37" t="str">
        <f t="array" ref="B3910">IFERROR(XLOOKUP(A3910,'Asignacion Nov'!A:A,'Asignacion Nov'!C:C))</f>
        <v>PISA Gdl</v>
      </c>
      <c r="C3910" s="37" t="str">
        <f t="array" ref="C3910">IFERROR(XLOOKUP(A3910,'Asignacion Nov'!A:A,'Asignacion Nov'!B:B))</f>
        <v>EC-06</v>
      </c>
      <c r="D3910" s="38">
        <v>45599.46758101852</v>
      </c>
      <c r="E3910" s="36" t="s">
        <v>551</v>
      </c>
      <c r="F3910" s="37" t="str">
        <f t="array" ref="F3910">IFERROR(XLOOKUP(E3910,Operadores!A:A,Operadores!B:B))</f>
        <v>HUELUI</v>
      </c>
      <c r="G3910" s="36" t="s">
        <v>75</v>
      </c>
      <c r="H3910" s="39">
        <v>20.1486</v>
      </c>
      <c r="I3910" s="40">
        <v>520.0</v>
      </c>
      <c r="J3910" s="41">
        <f t="shared" si="5"/>
        <v>10477.272</v>
      </c>
      <c r="K3910" s="37" t="str">
        <f t="array" ref="K3910">IFERROR(XLOOKUP(G3910,'Tipo de carga'!A:A,'Tipo de carga'!B:B))</f>
        <v>Autoabasto</v>
      </c>
      <c r="L3910" s="37">
        <f t="shared" si="2"/>
        <v>45</v>
      </c>
      <c r="M3910" s="37">
        <f t="shared" si="3"/>
        <v>3</v>
      </c>
      <c r="N3910" s="37">
        <f t="shared" si="4"/>
        <v>11</v>
      </c>
      <c r="O3910" s="37" t="str">
        <f t="array" ref="O3910">IFERROR(XLOOKUP(K3910,'Tipo de carga'!B:B,'Tipo de carga'!C:C))</f>
        <v>Diesel</v>
      </c>
    </row>
    <row r="3911">
      <c r="A3911" s="36">
        <v>1869.0</v>
      </c>
      <c r="B3911" s="37" t="str">
        <f t="array" ref="B3911">IFERROR(XLOOKUP(A3911,'Asignacion Nov'!A:A,'Asignacion Nov'!C:C))</f>
        <v>Circuitos</v>
      </c>
      <c r="C3911" s="37" t="str">
        <f t="array" ref="C3911">IFERROR(XLOOKUP(A3911,'Asignacion Nov'!A:A,'Asignacion Nov'!B:B))</f>
        <v>EC-03</v>
      </c>
      <c r="D3911" s="38">
        <v>45599.449375</v>
      </c>
      <c r="E3911" s="36" t="s">
        <v>271</v>
      </c>
      <c r="F3911" s="37" t="str">
        <f t="array" ref="F3911">IFERROR(XLOOKUP(E3911,Operadores!A:A,Operadores!B:B))</f>
        <v>MERUBA</v>
      </c>
      <c r="G3911" s="36" t="s">
        <v>75</v>
      </c>
      <c r="H3911" s="39">
        <v>20.1486</v>
      </c>
      <c r="I3911" s="40">
        <v>490.0</v>
      </c>
      <c r="J3911" s="41">
        <f t="shared" si="5"/>
        <v>9872.814</v>
      </c>
      <c r="K3911" s="37" t="str">
        <f t="array" ref="K3911">IFERROR(XLOOKUP(G3911,'Tipo de carga'!A:A,'Tipo de carga'!B:B))</f>
        <v>Autoabasto</v>
      </c>
      <c r="L3911" s="37">
        <f t="shared" si="2"/>
        <v>45</v>
      </c>
      <c r="M3911" s="37">
        <f t="shared" si="3"/>
        <v>3</v>
      </c>
      <c r="N3911" s="37">
        <f t="shared" si="4"/>
        <v>11</v>
      </c>
      <c r="O3911" s="37" t="str">
        <f t="array" ref="O3911">IFERROR(XLOOKUP(K3911,'Tipo de carga'!B:B,'Tipo de carga'!C:C))</f>
        <v>Diesel</v>
      </c>
    </row>
    <row r="3912">
      <c r="A3912" s="36">
        <v>2061.0</v>
      </c>
      <c r="B3912" s="37" t="str">
        <f t="array" ref="B3912">IFERROR(XLOOKUP(A3912,'Asignacion Nov'!A:A,'Asignacion Nov'!C:C))</f>
        <v>PISA Gdl</v>
      </c>
      <c r="C3912" s="37" t="str">
        <f t="array" ref="C3912">IFERROR(XLOOKUP(A3912,'Asignacion Nov'!A:A,'Asignacion Nov'!B:B))</f>
        <v>EC-06</v>
      </c>
      <c r="D3912" s="38">
        <v>45599.431226851855</v>
      </c>
      <c r="E3912" s="36" t="s">
        <v>270</v>
      </c>
      <c r="F3912" s="37" t="str">
        <f t="array" ref="F3912">IFERROR(XLOOKUP(E3912,Operadores!A:A,Operadores!B:B))</f>
        <v>RESEDU</v>
      </c>
      <c r="G3912" s="36" t="s">
        <v>75</v>
      </c>
      <c r="H3912" s="39">
        <v>20.1486</v>
      </c>
      <c r="I3912" s="40">
        <v>729.0</v>
      </c>
      <c r="J3912" s="41">
        <f t="shared" si="5"/>
        <v>14688.3294</v>
      </c>
      <c r="K3912" s="37" t="str">
        <f t="array" ref="K3912">IFERROR(XLOOKUP(G3912,'Tipo de carga'!A:A,'Tipo de carga'!B:B))</f>
        <v>Autoabasto</v>
      </c>
      <c r="L3912" s="37">
        <f t="shared" si="2"/>
        <v>45</v>
      </c>
      <c r="M3912" s="37">
        <f t="shared" si="3"/>
        <v>3</v>
      </c>
      <c r="N3912" s="37">
        <f t="shared" si="4"/>
        <v>11</v>
      </c>
      <c r="O3912" s="37" t="str">
        <f t="array" ref="O3912">IFERROR(XLOOKUP(K3912,'Tipo de carga'!B:B,'Tipo de carga'!C:C))</f>
        <v>Diesel</v>
      </c>
    </row>
    <row r="3913">
      <c r="A3913" s="36">
        <v>2053.0</v>
      </c>
      <c r="B3913" s="37" t="str">
        <f t="array" ref="B3913">IFERROR(XLOOKUP(A3913,'Asignacion Nov'!A:A,'Asignacion Nov'!C:C))</f>
        <v>PISA Gdl</v>
      </c>
      <c r="C3913" s="37" t="str">
        <f t="array" ref="C3913">IFERROR(XLOOKUP(A3913,'Asignacion Nov'!A:A,'Asignacion Nov'!B:B))</f>
        <v>EC-06</v>
      </c>
      <c r="D3913" s="38">
        <v>45599.21341435185</v>
      </c>
      <c r="E3913" s="36" t="s">
        <v>356</v>
      </c>
      <c r="F3913" s="37" t="str">
        <f t="array" ref="F3913">IFERROR(XLOOKUP(E3913,Operadores!A:A,Operadores!B:B))</f>
        <v>PADLUI</v>
      </c>
      <c r="G3913" s="36" t="s">
        <v>75</v>
      </c>
      <c r="H3913" s="39">
        <v>20.1486</v>
      </c>
      <c r="I3913" s="40">
        <v>322.0</v>
      </c>
      <c r="J3913" s="41">
        <f t="shared" si="5"/>
        <v>6487.8492</v>
      </c>
      <c r="K3913" s="37" t="str">
        <f t="array" ref="K3913">IFERROR(XLOOKUP(G3913,'Tipo de carga'!A:A,'Tipo de carga'!B:B))</f>
        <v>Autoabasto</v>
      </c>
      <c r="L3913" s="37">
        <f t="shared" si="2"/>
        <v>45</v>
      </c>
      <c r="M3913" s="37">
        <f t="shared" si="3"/>
        <v>3</v>
      </c>
      <c r="N3913" s="37">
        <f t="shared" si="4"/>
        <v>11</v>
      </c>
      <c r="O3913" s="37" t="str">
        <f t="array" ref="O3913">IFERROR(XLOOKUP(K3913,'Tipo de carga'!B:B,'Tipo de carga'!C:C))</f>
        <v>Diesel</v>
      </c>
    </row>
    <row r="3914">
      <c r="A3914" s="36">
        <v>2071.0</v>
      </c>
      <c r="B3914" s="37" t="str">
        <f t="array" ref="B3914">IFERROR(XLOOKUP(A3914,'Asignacion Nov'!A:A,'Asignacion Nov'!C:C))</f>
        <v>PISA Gdl</v>
      </c>
      <c r="C3914" s="37" t="str">
        <f t="array" ref="C3914">IFERROR(XLOOKUP(A3914,'Asignacion Nov'!A:A,'Asignacion Nov'!B:B))</f>
        <v>EC-06</v>
      </c>
      <c r="D3914" s="38">
        <v>45599.03965277778</v>
      </c>
      <c r="E3914" s="36" t="s">
        <v>355</v>
      </c>
      <c r="F3914" s="37" t="str">
        <f t="array" ref="F3914">IFERROR(XLOOKUP(E3914,Operadores!A:A,Operadores!B:B))</f>
        <v>PERJOS</v>
      </c>
      <c r="G3914" s="36" t="s">
        <v>75</v>
      </c>
      <c r="H3914" s="39">
        <v>20.1486</v>
      </c>
      <c r="I3914" s="40">
        <v>385.0</v>
      </c>
      <c r="J3914" s="41">
        <f t="shared" si="5"/>
        <v>7757.211</v>
      </c>
      <c r="K3914" s="37" t="str">
        <f t="array" ref="K3914">IFERROR(XLOOKUP(G3914,'Tipo de carga'!A:A,'Tipo de carga'!B:B))</f>
        <v>Autoabasto</v>
      </c>
      <c r="L3914" s="37">
        <f t="shared" si="2"/>
        <v>45</v>
      </c>
      <c r="M3914" s="37">
        <f t="shared" si="3"/>
        <v>3</v>
      </c>
      <c r="N3914" s="37">
        <f t="shared" si="4"/>
        <v>11</v>
      </c>
      <c r="O3914" s="37" t="str">
        <f t="array" ref="O3914">IFERROR(XLOOKUP(K3914,'Tipo de carga'!B:B,'Tipo de carga'!C:C))</f>
        <v>Diesel</v>
      </c>
    </row>
    <row r="3915">
      <c r="A3915" s="36">
        <v>1964.0</v>
      </c>
      <c r="B3915" s="37" t="str">
        <f t="array" ref="B3915">IFERROR(XLOOKUP(A3915,'Asignacion Nov'!A:A,'Asignacion Nov'!C:C))</f>
        <v>MeLi asignado SD</v>
      </c>
      <c r="C3915" s="37" t="str">
        <f t="array" ref="C3915">IFERROR(XLOOKUP(A3915,'Asignacion Nov'!A:A,'Asignacion Nov'!B:B))</f>
        <v>EC-05</v>
      </c>
      <c r="D3915" s="38">
        <v>45599.9096412037</v>
      </c>
      <c r="E3915" s="36" t="s">
        <v>236</v>
      </c>
      <c r="F3915" s="37" t="str">
        <f t="array" ref="F3915">IFERROR(XLOOKUP(E3915,Operadores!A:A,Operadores!B:B))</f>
        <v>BENOSC</v>
      </c>
      <c r="G3915" s="36" t="s">
        <v>274</v>
      </c>
      <c r="H3915" s="39">
        <v>19.50205</v>
      </c>
      <c r="I3915" s="40">
        <v>745.0</v>
      </c>
      <c r="J3915" s="41">
        <f t="shared" si="5"/>
        <v>14529.02725</v>
      </c>
      <c r="K3915" s="37" t="str">
        <f t="array" ref="K3915">IFERROR(XLOOKUP(G3915,'Tipo de carga'!A:A,'Tipo de carga'!B:B))</f>
        <v>Autoabasto</v>
      </c>
      <c r="L3915" s="37">
        <f t="shared" si="2"/>
        <v>45</v>
      </c>
      <c r="M3915" s="37">
        <f t="shared" si="3"/>
        <v>3</v>
      </c>
      <c r="N3915" s="37">
        <f t="shared" si="4"/>
        <v>11</v>
      </c>
      <c r="O3915" s="37" t="str">
        <f t="array" ref="O3915">IFERROR(XLOOKUP(K3915,'Tipo de carga'!B:B,'Tipo de carga'!C:C))</f>
        <v>Diesel</v>
      </c>
    </row>
    <row r="3916">
      <c r="A3916" s="36">
        <v>1765.0</v>
      </c>
      <c r="B3916" s="37" t="str">
        <f t="array" ref="B3916">IFERROR(XLOOKUP(A3916,'Asignacion Nov'!A:A,'Asignacion Nov'!C:C))</f>
        <v>Patieros Crisa</v>
      </c>
      <c r="C3916" s="37" t="str">
        <f t="array" ref="C3916">IFERROR(XLOOKUP(A3916,'Asignacion Nov'!A:A,'Asignacion Nov'!B:B))</f>
        <v>EC-07</v>
      </c>
      <c r="D3916" s="38">
        <v>45599.82103009259</v>
      </c>
      <c r="E3916" s="36" t="s">
        <v>438</v>
      </c>
      <c r="F3916" s="37" t="str">
        <f t="array" ref="F3916">IFERROR(XLOOKUP(E3916,Operadores!A:A,Operadores!B:B))</f>
        <v>SALJES</v>
      </c>
      <c r="G3916" s="36" t="s">
        <v>274</v>
      </c>
      <c r="H3916" s="39">
        <v>19.50205</v>
      </c>
      <c r="I3916" s="40">
        <v>365.0</v>
      </c>
      <c r="J3916" s="41">
        <f t="shared" si="5"/>
        <v>7118.24825</v>
      </c>
      <c r="K3916" s="37" t="str">
        <f t="array" ref="K3916">IFERROR(XLOOKUP(G3916,'Tipo de carga'!A:A,'Tipo de carga'!B:B))</f>
        <v>Autoabasto</v>
      </c>
      <c r="L3916" s="37">
        <f t="shared" si="2"/>
        <v>45</v>
      </c>
      <c r="M3916" s="37">
        <f t="shared" si="3"/>
        <v>3</v>
      </c>
      <c r="N3916" s="37">
        <f t="shared" si="4"/>
        <v>11</v>
      </c>
      <c r="O3916" s="37" t="str">
        <f t="array" ref="O3916">IFERROR(XLOOKUP(K3916,'Tipo de carga'!B:B,'Tipo de carga'!C:C))</f>
        <v>Diesel</v>
      </c>
    </row>
    <row r="3917">
      <c r="A3917" s="36">
        <v>1852.0</v>
      </c>
      <c r="B3917" s="37" t="str">
        <f t="array" ref="B3917">IFERROR(XLOOKUP(A3917,'Asignacion Nov'!A:A,'Asignacion Nov'!C:C))</f>
        <v>Circuitos</v>
      </c>
      <c r="C3917" s="37" t="str">
        <f t="array" ref="C3917">IFERROR(XLOOKUP(A3917,'Asignacion Nov'!A:A,'Asignacion Nov'!B:B))</f>
        <v>EC-03</v>
      </c>
      <c r="D3917" s="38">
        <v>45599.96020833333</v>
      </c>
      <c r="E3917" s="36" t="s">
        <v>237</v>
      </c>
      <c r="F3917" s="37" t="str">
        <f t="array" ref="F3917">IFERROR(XLOOKUP(E3917,Operadores!A:A,Operadores!B:B))</f>
        <v>HUAIS</v>
      </c>
      <c r="G3917" s="36" t="s">
        <v>42</v>
      </c>
      <c r="H3917" s="39">
        <v>19.80377</v>
      </c>
      <c r="I3917" s="40">
        <v>205.0</v>
      </c>
      <c r="J3917" s="41">
        <f t="shared" si="5"/>
        <v>4059.77285</v>
      </c>
      <c r="K3917" s="37" t="str">
        <f t="array" ref="K3917">IFERROR(XLOOKUP(G3917,'Tipo de carga'!A:A,'Tipo de carga'!B:B))</f>
        <v>Autoabasto</v>
      </c>
      <c r="L3917" s="37">
        <f t="shared" si="2"/>
        <v>45</v>
      </c>
      <c r="M3917" s="37">
        <f t="shared" si="3"/>
        <v>3</v>
      </c>
      <c r="N3917" s="37">
        <f t="shared" si="4"/>
        <v>11</v>
      </c>
      <c r="O3917" s="37" t="str">
        <f t="array" ref="O3917">IFERROR(XLOOKUP(K3917,'Tipo de carga'!B:B,'Tipo de carga'!C:C))</f>
        <v>Diesel</v>
      </c>
    </row>
    <row r="3918">
      <c r="A3918" s="36">
        <v>2009.0</v>
      </c>
      <c r="B3918" s="37" t="str">
        <f t="array" ref="B3918">IFERROR(XLOOKUP(A3918,'Asignacion Nov'!A:A,'Asignacion Nov'!C:C))</f>
        <v>MeLi Dedicado Merida</v>
      </c>
      <c r="C3918" s="37" t="str">
        <f t="array" ref="C3918">IFERROR(XLOOKUP(A3918,'Asignacion Nov'!A:A,'Asignacion Nov'!B:B))</f>
        <v>EC-05</v>
      </c>
      <c r="D3918" s="38">
        <v>45599.87060185185</v>
      </c>
      <c r="E3918" s="36" t="s">
        <v>372</v>
      </c>
      <c r="F3918" s="37" t="str">
        <f t="array" ref="F3918">IFERROR(XLOOKUP(E3918,Operadores!A:A,Operadores!B:B))</f>
        <v>IBAABI</v>
      </c>
      <c r="G3918" s="36" t="s">
        <v>42</v>
      </c>
      <c r="H3918" s="39">
        <v>19.80377</v>
      </c>
      <c r="I3918" s="40">
        <v>217.0</v>
      </c>
      <c r="J3918" s="41">
        <f t="shared" si="5"/>
        <v>4297.41809</v>
      </c>
      <c r="K3918" s="37" t="str">
        <f t="array" ref="K3918">IFERROR(XLOOKUP(G3918,'Tipo de carga'!A:A,'Tipo de carga'!B:B))</f>
        <v>Autoabasto</v>
      </c>
      <c r="L3918" s="37">
        <f t="shared" si="2"/>
        <v>45</v>
      </c>
      <c r="M3918" s="37">
        <f t="shared" si="3"/>
        <v>3</v>
      </c>
      <c r="N3918" s="37">
        <f t="shared" si="4"/>
        <v>11</v>
      </c>
      <c r="O3918" s="37" t="str">
        <f t="array" ref="O3918">IFERROR(XLOOKUP(K3918,'Tipo de carga'!B:B,'Tipo de carga'!C:C))</f>
        <v>Diesel</v>
      </c>
    </row>
    <row r="3919">
      <c r="A3919" s="36">
        <v>1997.0</v>
      </c>
      <c r="B3919" s="37" t="str">
        <f t="array" ref="B3919">IFERROR(XLOOKUP(A3919,'Asignacion Nov'!A:A,'Asignacion Nov'!C:C))</f>
        <v>MeLi Dedicado Merida</v>
      </c>
      <c r="C3919" s="37" t="str">
        <f t="array" ref="C3919">IFERROR(XLOOKUP(A3919,'Asignacion Nov'!A:A,'Asignacion Nov'!B:B))</f>
        <v>EC-05</v>
      </c>
      <c r="D3919" s="38">
        <v>45599.85505787037</v>
      </c>
      <c r="E3919" s="36" t="s">
        <v>290</v>
      </c>
      <c r="F3919" s="37" t="str">
        <f t="array" ref="F3919">IFERROR(XLOOKUP(E3919,Operadores!A:A,Operadores!B:B))</f>
        <v>MARLEO</v>
      </c>
      <c r="G3919" s="36" t="s">
        <v>42</v>
      </c>
      <c r="H3919" s="39">
        <v>19.80377</v>
      </c>
      <c r="I3919" s="40">
        <v>400.0</v>
      </c>
      <c r="J3919" s="41">
        <f t="shared" si="5"/>
        <v>7921.508</v>
      </c>
      <c r="K3919" s="37" t="str">
        <f t="array" ref="K3919">IFERROR(XLOOKUP(G3919,'Tipo de carga'!A:A,'Tipo de carga'!B:B))</f>
        <v>Autoabasto</v>
      </c>
      <c r="L3919" s="37">
        <f t="shared" si="2"/>
        <v>45</v>
      </c>
      <c r="M3919" s="37">
        <f t="shared" si="3"/>
        <v>3</v>
      </c>
      <c r="N3919" s="37">
        <f t="shared" si="4"/>
        <v>11</v>
      </c>
      <c r="O3919" s="37" t="str">
        <f t="array" ref="O3919">IFERROR(XLOOKUP(K3919,'Tipo de carga'!B:B,'Tipo de carga'!C:C))</f>
        <v>Diesel</v>
      </c>
    </row>
    <row r="3920">
      <c r="A3920" s="36">
        <v>2024.0</v>
      </c>
      <c r="B3920" s="37" t="str">
        <f t="array" ref="B3920">IFERROR(XLOOKUP(A3920,'Asignacion Nov'!A:A,'Asignacion Nov'!C:C))</f>
        <v>MeLi Dedicado Merida</v>
      </c>
      <c r="C3920" s="37" t="str">
        <f t="array" ref="C3920">IFERROR(XLOOKUP(A3920,'Asignacion Nov'!A:A,'Asignacion Nov'!B:B))</f>
        <v>EC-05</v>
      </c>
      <c r="D3920" s="38">
        <v>45599.79331018519</v>
      </c>
      <c r="E3920" s="36" t="s">
        <v>469</v>
      </c>
      <c r="F3920" s="37" t="str">
        <f t="array" ref="F3920">IFERROR(XLOOKUP(E3920,Operadores!A:A,Operadores!B:B))</f>
        <v>DELJOS01</v>
      </c>
      <c r="G3920" s="36" t="s">
        <v>42</v>
      </c>
      <c r="H3920" s="39">
        <v>19.80377</v>
      </c>
      <c r="I3920" s="40">
        <v>526.0</v>
      </c>
      <c r="J3920" s="41">
        <f t="shared" si="5"/>
        <v>10416.78302</v>
      </c>
      <c r="K3920" s="37" t="str">
        <f t="array" ref="K3920">IFERROR(XLOOKUP(G3920,'Tipo de carga'!A:A,'Tipo de carga'!B:B))</f>
        <v>Autoabasto</v>
      </c>
      <c r="L3920" s="37">
        <f t="shared" si="2"/>
        <v>45</v>
      </c>
      <c r="M3920" s="37">
        <f t="shared" si="3"/>
        <v>3</v>
      </c>
      <c r="N3920" s="37">
        <f t="shared" si="4"/>
        <v>11</v>
      </c>
      <c r="O3920" s="37" t="str">
        <f t="array" ref="O3920">IFERROR(XLOOKUP(K3920,'Tipo de carga'!B:B,'Tipo de carga'!C:C))</f>
        <v>Diesel</v>
      </c>
    </row>
    <row r="3921">
      <c r="A3921" s="36">
        <v>1760.0</v>
      </c>
      <c r="B3921" s="37" t="str">
        <f t="array" ref="B3921">IFERROR(XLOOKUP(A3921,'Asignacion Nov'!A:A,'Asignacion Nov'!C:C))</f>
        <v>Pipas</v>
      </c>
      <c r="C3921" s="37" t="str">
        <f t="array" ref="C3921">IFERROR(XLOOKUP(A3921,'Asignacion Nov'!A:A,'Asignacion Nov'!B:B))</f>
        <v>EC-02</v>
      </c>
      <c r="D3921" s="38">
        <v>45599.5887037037</v>
      </c>
      <c r="E3921" s="36" t="s">
        <v>154</v>
      </c>
      <c r="F3921" s="37" t="str">
        <f t="array" ref="F3921">IFERROR(XLOOKUP(E3921,Operadores!A:A,Operadores!B:B))</f>
        <v>MARJO08</v>
      </c>
      <c r="G3921" s="36" t="s">
        <v>42</v>
      </c>
      <c r="H3921" s="39">
        <v>19.80377</v>
      </c>
      <c r="I3921" s="40">
        <v>418.0</v>
      </c>
      <c r="J3921" s="41">
        <f t="shared" si="5"/>
        <v>8277.97586</v>
      </c>
      <c r="K3921" s="37" t="str">
        <f t="array" ref="K3921">IFERROR(XLOOKUP(G3921,'Tipo de carga'!A:A,'Tipo de carga'!B:B))</f>
        <v>Autoabasto</v>
      </c>
      <c r="L3921" s="37">
        <f t="shared" si="2"/>
        <v>45</v>
      </c>
      <c r="M3921" s="37">
        <f t="shared" si="3"/>
        <v>3</v>
      </c>
      <c r="N3921" s="37">
        <f t="shared" si="4"/>
        <v>11</v>
      </c>
      <c r="O3921" s="37" t="str">
        <f t="array" ref="O3921">IFERROR(XLOOKUP(K3921,'Tipo de carga'!B:B,'Tipo de carga'!C:C))</f>
        <v>Diesel</v>
      </c>
    </row>
    <row r="3922">
      <c r="A3922" s="36">
        <v>1824.0</v>
      </c>
      <c r="B3922" s="37" t="str">
        <f t="array" ref="B3922">IFERROR(XLOOKUP(A3922,'Asignacion Nov'!A:A,'Asignacion Nov'!C:C))</f>
        <v>Wm Full</v>
      </c>
      <c r="C3922" s="37" t="str">
        <f t="array" ref="C3922">IFERROR(XLOOKUP(A3922,'Asignacion Nov'!A:A,'Asignacion Nov'!B:B))</f>
        <v>EC-08</v>
      </c>
      <c r="D3922" s="38">
        <v>45599.58094907407</v>
      </c>
      <c r="E3922" s="36" t="s">
        <v>521</v>
      </c>
      <c r="F3922" s="37" t="str">
        <f t="array" ref="F3922">IFERROR(XLOOKUP(E3922,Operadores!A:A,Operadores!B:B))</f>
        <v>COPJAI</v>
      </c>
      <c r="G3922" s="36" t="s">
        <v>42</v>
      </c>
      <c r="H3922" s="39">
        <v>19.80377</v>
      </c>
      <c r="I3922" s="40">
        <v>432.0</v>
      </c>
      <c r="J3922" s="41">
        <f t="shared" si="5"/>
        <v>8555.22864</v>
      </c>
      <c r="K3922" s="37" t="str">
        <f t="array" ref="K3922">IFERROR(XLOOKUP(G3922,'Tipo de carga'!A:A,'Tipo de carga'!B:B))</f>
        <v>Autoabasto</v>
      </c>
      <c r="L3922" s="37">
        <f t="shared" si="2"/>
        <v>45</v>
      </c>
      <c r="M3922" s="37">
        <f t="shared" si="3"/>
        <v>3</v>
      </c>
      <c r="N3922" s="37">
        <f t="shared" si="4"/>
        <v>11</v>
      </c>
      <c r="O3922" s="37" t="str">
        <f t="array" ref="O3922">IFERROR(XLOOKUP(K3922,'Tipo de carga'!B:B,'Tipo de carga'!C:C))</f>
        <v>Diesel</v>
      </c>
    </row>
    <row r="3923">
      <c r="A3923" s="36">
        <v>1798.0</v>
      </c>
      <c r="B3923" s="37" t="str">
        <f t="array" ref="B3923">IFERROR(XLOOKUP(A3923,'Asignacion Nov'!A:A,'Asignacion Nov'!C:C))</f>
        <v>Wm Full</v>
      </c>
      <c r="C3923" s="37" t="str">
        <f t="array" ref="C3923">IFERROR(XLOOKUP(A3923,'Asignacion Nov'!A:A,'Asignacion Nov'!B:B))</f>
        <v>EC-08</v>
      </c>
      <c r="D3923" s="38">
        <v>45599.539513888885</v>
      </c>
      <c r="E3923" s="36" t="s">
        <v>299</v>
      </c>
      <c r="F3923" s="37" t="str">
        <f t="array" ref="F3923">IFERROR(XLOOKUP(E3923,Operadores!A:A,Operadores!B:B))</f>
        <v>MARWAL</v>
      </c>
      <c r="G3923" s="36" t="s">
        <v>42</v>
      </c>
      <c r="H3923" s="39">
        <v>19.80377</v>
      </c>
      <c r="I3923" s="40">
        <v>357.0</v>
      </c>
      <c r="J3923" s="41">
        <f t="shared" si="5"/>
        <v>7069.94589</v>
      </c>
      <c r="K3923" s="37" t="str">
        <f t="array" ref="K3923">IFERROR(XLOOKUP(G3923,'Tipo de carga'!A:A,'Tipo de carga'!B:B))</f>
        <v>Autoabasto</v>
      </c>
      <c r="L3923" s="37">
        <f t="shared" si="2"/>
        <v>45</v>
      </c>
      <c r="M3923" s="37">
        <f t="shared" si="3"/>
        <v>3</v>
      </c>
      <c r="N3923" s="37">
        <f t="shared" si="4"/>
        <v>11</v>
      </c>
      <c r="O3923" s="37" t="str">
        <f t="array" ref="O3923">IFERROR(XLOOKUP(K3923,'Tipo de carga'!B:B,'Tipo de carga'!C:C))</f>
        <v>Diesel</v>
      </c>
    </row>
    <row r="3924">
      <c r="A3924" s="36">
        <v>1715.0</v>
      </c>
      <c r="B3924" s="37" t="str">
        <f t="array" ref="B3924">IFERROR(XLOOKUP(A3924,'Asignacion Nov'!A:A,'Asignacion Nov'!C:C))</f>
        <v>Wm Sencillo</v>
      </c>
      <c r="C3924" s="37" t="str">
        <f t="array" ref="C3924">IFERROR(XLOOKUP(A3924,'Asignacion Nov'!A:A,'Asignacion Nov'!B:B))</f>
        <v>EC-08</v>
      </c>
      <c r="D3924" s="38">
        <v>45599.494618055556</v>
      </c>
      <c r="E3924" s="36" t="s">
        <v>280</v>
      </c>
      <c r="F3924" s="37" t="str">
        <f t="array" ref="F3924">IFERROR(XLOOKUP(E3924,Operadores!A:A,Operadores!B:B))</f>
        <v>LEOJAI</v>
      </c>
      <c r="G3924" s="36" t="s">
        <v>42</v>
      </c>
      <c r="H3924" s="39">
        <v>19.80377</v>
      </c>
      <c r="I3924" s="40">
        <v>391.0</v>
      </c>
      <c r="J3924" s="41">
        <f t="shared" si="5"/>
        <v>7743.27407</v>
      </c>
      <c r="K3924" s="37" t="str">
        <f t="array" ref="K3924">IFERROR(XLOOKUP(G3924,'Tipo de carga'!A:A,'Tipo de carga'!B:B))</f>
        <v>Autoabasto</v>
      </c>
      <c r="L3924" s="37">
        <f t="shared" si="2"/>
        <v>45</v>
      </c>
      <c r="M3924" s="37">
        <f t="shared" si="3"/>
        <v>3</v>
      </c>
      <c r="N3924" s="37">
        <f t="shared" si="4"/>
        <v>11</v>
      </c>
      <c r="O3924" s="37" t="str">
        <f t="array" ref="O3924">IFERROR(XLOOKUP(K3924,'Tipo de carga'!B:B,'Tipo de carga'!C:C))</f>
        <v>Diesel</v>
      </c>
    </row>
    <row r="3925">
      <c r="A3925" s="36">
        <v>1973.0</v>
      </c>
      <c r="B3925" s="37" t="str">
        <f t="array" ref="B3925">IFERROR(XLOOKUP(A3925,'Asignacion Nov'!A:A,'Asignacion Nov'!C:C))</f>
        <v>Sayer Sencillo</v>
      </c>
      <c r="C3925" s="37" t="str">
        <f t="array" ref="C3925">IFERROR(XLOOKUP(A3925,'Asignacion Nov'!A:A,'Asignacion Nov'!B:B))</f>
        <v>EC-04</v>
      </c>
      <c r="D3925" s="38">
        <v>45599.460011574076</v>
      </c>
      <c r="E3925" s="36" t="s">
        <v>61</v>
      </c>
      <c r="F3925" s="37" t="str">
        <f t="array" ref="F3925">IFERROR(XLOOKUP(E3925,Operadores!A:A,Operadores!B:B))</f>
        <v>MENIG</v>
      </c>
      <c r="G3925" s="36" t="s">
        <v>42</v>
      </c>
      <c r="H3925" s="39">
        <v>19.80377</v>
      </c>
      <c r="I3925" s="40">
        <v>610.0</v>
      </c>
      <c r="J3925" s="41">
        <f t="shared" si="5"/>
        <v>12080.2997</v>
      </c>
      <c r="K3925" s="37" t="str">
        <f t="array" ref="K3925">IFERROR(XLOOKUP(G3925,'Tipo de carga'!A:A,'Tipo de carga'!B:B))</f>
        <v>Autoabasto</v>
      </c>
      <c r="L3925" s="37">
        <f t="shared" si="2"/>
        <v>45</v>
      </c>
      <c r="M3925" s="37">
        <f t="shared" si="3"/>
        <v>3</v>
      </c>
      <c r="N3925" s="37">
        <f t="shared" si="4"/>
        <v>11</v>
      </c>
      <c r="O3925" s="37" t="str">
        <f t="array" ref="O3925">IFERROR(XLOOKUP(K3925,'Tipo de carga'!B:B,'Tipo de carga'!C:C))</f>
        <v>Diesel</v>
      </c>
    </row>
    <row r="3926">
      <c r="A3926" s="36">
        <v>1972.0</v>
      </c>
      <c r="B3926" s="37" t="str">
        <f t="array" ref="B3926">IFERROR(XLOOKUP(A3926,'Asignacion Nov'!A:A,'Asignacion Nov'!C:C))</f>
        <v>Sayer Sencillo</v>
      </c>
      <c r="C3926" s="37" t="str">
        <f t="array" ref="C3926">IFERROR(XLOOKUP(A3926,'Asignacion Nov'!A:A,'Asignacion Nov'!B:B))</f>
        <v>EC-04</v>
      </c>
      <c r="D3926" s="38">
        <v>45599.421631944446</v>
      </c>
      <c r="E3926" s="36" t="s">
        <v>59</v>
      </c>
      <c r="F3926" s="37" t="str">
        <f t="array" ref="F3926">IFERROR(XLOOKUP(E3926,Operadores!A:A,Operadores!B:B))</f>
        <v>ROMJOS</v>
      </c>
      <c r="G3926" s="36" t="s">
        <v>42</v>
      </c>
      <c r="H3926" s="39">
        <v>19.80377</v>
      </c>
      <c r="I3926" s="40">
        <v>315.0</v>
      </c>
      <c r="J3926" s="41">
        <f t="shared" si="5"/>
        <v>6238.18755</v>
      </c>
      <c r="K3926" s="37" t="str">
        <f t="array" ref="K3926">IFERROR(XLOOKUP(G3926,'Tipo de carga'!A:A,'Tipo de carga'!B:B))</f>
        <v>Autoabasto</v>
      </c>
      <c r="L3926" s="37">
        <f t="shared" si="2"/>
        <v>45</v>
      </c>
      <c r="M3926" s="37">
        <f t="shared" si="3"/>
        <v>3</v>
      </c>
      <c r="N3926" s="37">
        <f t="shared" si="4"/>
        <v>11</v>
      </c>
      <c r="O3926" s="37" t="str">
        <f t="array" ref="O3926">IFERROR(XLOOKUP(K3926,'Tipo de carga'!B:B,'Tipo de carga'!C:C))</f>
        <v>Diesel</v>
      </c>
    </row>
    <row r="3927">
      <c r="A3927" s="36">
        <v>1882.0</v>
      </c>
      <c r="B3927" s="37" t="str">
        <f t="array" ref="B3927">IFERROR(XLOOKUP(A3927,'Asignacion Nov'!A:A,'Asignacion Nov'!C:C))</f>
        <v>Sayer Sencillo</v>
      </c>
      <c r="C3927" s="37" t="str">
        <f t="array" ref="C3927">IFERROR(XLOOKUP(A3927,'Asignacion Nov'!A:A,'Asignacion Nov'!B:B))</f>
        <v>EC-04</v>
      </c>
      <c r="D3927" s="38">
        <v>45599.40861111111</v>
      </c>
      <c r="E3927" s="36" t="s">
        <v>49</v>
      </c>
      <c r="F3927" s="37" t="str">
        <f t="array" ref="F3927">IFERROR(XLOOKUP(E3927,Operadores!A:A,Operadores!B:B))</f>
        <v>FABMA</v>
      </c>
      <c r="G3927" s="36" t="s">
        <v>42</v>
      </c>
      <c r="H3927" s="39">
        <v>19.80377</v>
      </c>
      <c r="I3927" s="40">
        <v>372.0</v>
      </c>
      <c r="J3927" s="41">
        <f t="shared" si="5"/>
        <v>7367.00244</v>
      </c>
      <c r="K3927" s="37" t="str">
        <f t="array" ref="K3927">IFERROR(XLOOKUP(G3927,'Tipo de carga'!A:A,'Tipo de carga'!B:B))</f>
        <v>Autoabasto</v>
      </c>
      <c r="L3927" s="37">
        <f t="shared" si="2"/>
        <v>45</v>
      </c>
      <c r="M3927" s="37">
        <f t="shared" si="3"/>
        <v>3</v>
      </c>
      <c r="N3927" s="37">
        <f t="shared" si="4"/>
        <v>11</v>
      </c>
      <c r="O3927" s="37" t="str">
        <f t="array" ref="O3927">IFERROR(XLOOKUP(K3927,'Tipo de carga'!B:B,'Tipo de carga'!C:C))</f>
        <v>Diesel</v>
      </c>
    </row>
    <row r="3928">
      <c r="A3928" s="36">
        <v>1746.0</v>
      </c>
      <c r="B3928" s="37" t="str">
        <f t="array" ref="B3928">IFERROR(XLOOKUP(A3928,'Asignacion Nov'!A:A,'Asignacion Nov'!C:C))</f>
        <v>Wm Full</v>
      </c>
      <c r="C3928" s="37" t="str">
        <f t="array" ref="C3928">IFERROR(XLOOKUP(A3928,'Asignacion Nov'!A:A,'Asignacion Nov'!B:B))</f>
        <v>EC-08</v>
      </c>
      <c r="D3928" s="38">
        <v>45599.35449074074</v>
      </c>
      <c r="E3928" s="36" t="s">
        <v>293</v>
      </c>
      <c r="F3928" s="37" t="str">
        <f t="array" ref="F3928">IFERROR(XLOOKUP(E3928,Operadores!A:A,Operadores!B:B))</f>
        <v>LOPFER</v>
      </c>
      <c r="G3928" s="36" t="s">
        <v>42</v>
      </c>
      <c r="H3928" s="39">
        <v>19.80377</v>
      </c>
      <c r="I3928" s="40">
        <v>383.0</v>
      </c>
      <c r="J3928" s="41">
        <f t="shared" si="5"/>
        <v>7584.84391</v>
      </c>
      <c r="K3928" s="37" t="str">
        <f t="array" ref="K3928">IFERROR(XLOOKUP(G3928,'Tipo de carga'!A:A,'Tipo de carga'!B:B))</f>
        <v>Autoabasto</v>
      </c>
      <c r="L3928" s="37">
        <f t="shared" si="2"/>
        <v>45</v>
      </c>
      <c r="M3928" s="37">
        <f t="shared" si="3"/>
        <v>3</v>
      </c>
      <c r="N3928" s="37">
        <f t="shared" si="4"/>
        <v>11</v>
      </c>
      <c r="O3928" s="37" t="str">
        <f t="array" ref="O3928">IFERROR(XLOOKUP(K3928,'Tipo de carga'!B:B,'Tipo de carga'!C:C))</f>
        <v>Diesel</v>
      </c>
    </row>
    <row r="3929">
      <c r="A3929" s="36">
        <v>1738.0</v>
      </c>
      <c r="B3929" s="37" t="str">
        <f t="array" ref="B3929">IFERROR(XLOOKUP(A3929,'Asignacion Nov'!A:A,'Asignacion Nov'!C:C))</f>
        <v>Wm Full</v>
      </c>
      <c r="C3929" s="37" t="str">
        <f t="array" ref="C3929">IFERROR(XLOOKUP(A3929,'Asignacion Nov'!A:A,'Asignacion Nov'!B:B))</f>
        <v>EC-08</v>
      </c>
      <c r="D3929" s="38">
        <v>45599.350798611114</v>
      </c>
      <c r="E3929" s="36" t="s">
        <v>295</v>
      </c>
      <c r="F3929" s="37" t="str">
        <f t="array" ref="F3929">IFERROR(XLOOKUP(E3929,Operadores!A:A,Operadores!B:B))</f>
        <v>PEROMA</v>
      </c>
      <c r="G3929" s="36" t="s">
        <v>42</v>
      </c>
      <c r="H3929" s="39">
        <v>19.80377</v>
      </c>
      <c r="I3929" s="40">
        <v>415.0</v>
      </c>
      <c r="J3929" s="41">
        <f t="shared" si="5"/>
        <v>8218.56455</v>
      </c>
      <c r="K3929" s="37" t="str">
        <f t="array" ref="K3929">IFERROR(XLOOKUP(G3929,'Tipo de carga'!A:A,'Tipo de carga'!B:B))</f>
        <v>Autoabasto</v>
      </c>
      <c r="L3929" s="37">
        <f t="shared" si="2"/>
        <v>45</v>
      </c>
      <c r="M3929" s="37">
        <f t="shared" si="3"/>
        <v>3</v>
      </c>
      <c r="N3929" s="37">
        <f t="shared" si="4"/>
        <v>11</v>
      </c>
      <c r="O3929" s="37" t="str">
        <f t="array" ref="O3929">IFERROR(XLOOKUP(K3929,'Tipo de carga'!B:B,'Tipo de carga'!C:C))</f>
        <v>Diesel</v>
      </c>
    </row>
    <row r="3930">
      <c r="A3930" s="36">
        <v>1999.0</v>
      </c>
      <c r="B3930" s="37" t="str">
        <f t="array" ref="B3930">IFERROR(XLOOKUP(A3930,'Asignacion Nov'!A:A,'Asignacion Nov'!C:C))</f>
        <v>MeLi Dedicado Merida</v>
      </c>
      <c r="C3930" s="37" t="str">
        <f t="array" ref="C3930">IFERROR(XLOOKUP(A3930,'Asignacion Nov'!A:A,'Asignacion Nov'!B:B))</f>
        <v>EC-05</v>
      </c>
      <c r="D3930" s="38">
        <v>45599.30909722222</v>
      </c>
      <c r="E3930" s="36" t="s">
        <v>543</v>
      </c>
      <c r="F3930" s="37" t="str">
        <f t="array" ref="F3930">IFERROR(XLOOKUP(E3930,Operadores!A:A,Operadores!B:B))</f>
        <v>CAMJOS</v>
      </c>
      <c r="G3930" s="36" t="s">
        <v>42</v>
      </c>
      <c r="H3930" s="39">
        <v>19.80377</v>
      </c>
      <c r="I3930" s="40">
        <v>235.0</v>
      </c>
      <c r="J3930" s="41">
        <f t="shared" si="5"/>
        <v>4653.88595</v>
      </c>
      <c r="K3930" s="37" t="str">
        <f t="array" ref="K3930">IFERROR(XLOOKUP(G3930,'Tipo de carga'!A:A,'Tipo de carga'!B:B))</f>
        <v>Autoabasto</v>
      </c>
      <c r="L3930" s="37">
        <f t="shared" si="2"/>
        <v>45</v>
      </c>
      <c r="M3930" s="37">
        <f t="shared" si="3"/>
        <v>3</v>
      </c>
      <c r="N3930" s="37">
        <f t="shared" si="4"/>
        <v>11</v>
      </c>
      <c r="O3930" s="37" t="str">
        <f t="array" ref="O3930">IFERROR(XLOOKUP(K3930,'Tipo de carga'!B:B,'Tipo de carga'!C:C))</f>
        <v>Diesel</v>
      </c>
    </row>
    <row r="3931">
      <c r="A3931" s="36">
        <v>2001.0</v>
      </c>
      <c r="B3931" s="37" t="str">
        <f t="array" ref="B3931">IFERROR(XLOOKUP(A3931,'Asignacion Nov'!A:A,'Asignacion Nov'!C:C))</f>
        <v>MeLi Dedicado Merida</v>
      </c>
      <c r="C3931" s="37" t="str">
        <f t="array" ref="C3931">IFERROR(XLOOKUP(A3931,'Asignacion Nov'!A:A,'Asignacion Nov'!B:B))</f>
        <v>EC-05</v>
      </c>
      <c r="D3931" s="38">
        <v>45599.30855324074</v>
      </c>
      <c r="E3931" s="36" t="s">
        <v>494</v>
      </c>
      <c r="F3931" s="37" t="str">
        <f t="array" ref="F3931">IFERROR(XLOOKUP(E3931,Operadores!A:A,Operadores!B:B))</f>
        <v>TRESER</v>
      </c>
      <c r="G3931" s="36" t="s">
        <v>42</v>
      </c>
      <c r="H3931" s="39">
        <v>19.80377</v>
      </c>
      <c r="I3931" s="40">
        <v>220.0</v>
      </c>
      <c r="J3931" s="41">
        <f t="shared" si="5"/>
        <v>4356.8294</v>
      </c>
      <c r="K3931" s="37" t="str">
        <f t="array" ref="K3931">IFERROR(XLOOKUP(G3931,'Tipo de carga'!A:A,'Tipo de carga'!B:B))</f>
        <v>Autoabasto</v>
      </c>
      <c r="L3931" s="37">
        <f t="shared" si="2"/>
        <v>45</v>
      </c>
      <c r="M3931" s="37">
        <f t="shared" si="3"/>
        <v>3</v>
      </c>
      <c r="N3931" s="37">
        <f t="shared" si="4"/>
        <v>11</v>
      </c>
      <c r="O3931" s="37" t="str">
        <f t="array" ref="O3931">IFERROR(XLOOKUP(K3931,'Tipo de carga'!B:B,'Tipo de carga'!C:C))</f>
        <v>Diesel</v>
      </c>
    </row>
    <row r="3932">
      <c r="A3932" s="36">
        <v>1880.0</v>
      </c>
      <c r="B3932" s="37" t="str">
        <f t="array" ref="B3932">IFERROR(XLOOKUP(A3932,'Asignacion Nov'!A:A,'Asignacion Nov'!C:C))</f>
        <v>Circuitos</v>
      </c>
      <c r="C3932" s="37" t="str">
        <f t="array" ref="C3932">IFERROR(XLOOKUP(A3932,'Asignacion Nov'!A:A,'Asignacion Nov'!B:B))</f>
        <v>EC-03</v>
      </c>
      <c r="D3932" s="38">
        <v>45599.265</v>
      </c>
      <c r="E3932" s="36" t="s">
        <v>248</v>
      </c>
      <c r="F3932" s="37" t="str">
        <f t="array" ref="F3932">IFERROR(XLOOKUP(E3932,Operadores!A:A,Operadores!B:B))</f>
        <v>CRULE</v>
      </c>
      <c r="G3932" s="36" t="s">
        <v>42</v>
      </c>
      <c r="H3932" s="39">
        <v>19.80377</v>
      </c>
      <c r="I3932" s="40">
        <v>266.0</v>
      </c>
      <c r="J3932" s="41">
        <f t="shared" si="5"/>
        <v>5267.80282</v>
      </c>
      <c r="K3932" s="37" t="str">
        <f t="array" ref="K3932">IFERROR(XLOOKUP(G3932,'Tipo de carga'!A:A,'Tipo de carga'!B:B))</f>
        <v>Autoabasto</v>
      </c>
      <c r="L3932" s="37">
        <f t="shared" si="2"/>
        <v>45</v>
      </c>
      <c r="M3932" s="37">
        <f t="shared" si="3"/>
        <v>3</v>
      </c>
      <c r="N3932" s="37">
        <f t="shared" si="4"/>
        <v>11</v>
      </c>
      <c r="O3932" s="37" t="str">
        <f t="array" ref="O3932">IFERROR(XLOOKUP(K3932,'Tipo de carga'!B:B,'Tipo de carga'!C:C))</f>
        <v>Diesel</v>
      </c>
    </row>
    <row r="3933">
      <c r="A3933" s="36">
        <v>1804.0</v>
      </c>
      <c r="B3933" s="37" t="str">
        <f t="array" ref="B3933">IFERROR(XLOOKUP(A3933,'Asignacion Nov'!A:A,'Asignacion Nov'!C:C))</f>
        <v>Sayer Full</v>
      </c>
      <c r="C3933" s="37" t="str">
        <f t="array" ref="C3933">IFERROR(XLOOKUP(A3933,'Asignacion Nov'!A:A,'Asignacion Nov'!B:B))</f>
        <v>EC-04</v>
      </c>
      <c r="D3933" s="38">
        <v>45599.257314814815</v>
      </c>
      <c r="E3933" s="36" t="s">
        <v>475</v>
      </c>
      <c r="F3933" s="37" t="str">
        <f t="array" ref="F3933">IFERROR(XLOOKUP(E3933,Operadores!A:A,Operadores!B:B))</f>
        <v>AGUERN</v>
      </c>
      <c r="G3933" s="36" t="s">
        <v>42</v>
      </c>
      <c r="H3933" s="39">
        <v>19.80377</v>
      </c>
      <c r="I3933" s="40">
        <v>570.0</v>
      </c>
      <c r="J3933" s="41">
        <f t="shared" si="5"/>
        <v>11288.1489</v>
      </c>
      <c r="K3933" s="37" t="str">
        <f t="array" ref="K3933">IFERROR(XLOOKUP(G3933,'Tipo de carga'!A:A,'Tipo de carga'!B:B))</f>
        <v>Autoabasto</v>
      </c>
      <c r="L3933" s="37">
        <f t="shared" si="2"/>
        <v>45</v>
      </c>
      <c r="M3933" s="37">
        <f t="shared" si="3"/>
        <v>3</v>
      </c>
      <c r="N3933" s="37">
        <f t="shared" si="4"/>
        <v>11</v>
      </c>
      <c r="O3933" s="37" t="str">
        <f t="array" ref="O3933">IFERROR(XLOOKUP(K3933,'Tipo de carga'!B:B,'Tipo de carga'!C:C))</f>
        <v>Diesel</v>
      </c>
    </row>
    <row r="3934">
      <c r="A3934" s="36">
        <v>1996.0</v>
      </c>
      <c r="B3934" s="37" t="str">
        <f t="array" ref="B3934">IFERROR(XLOOKUP(A3934,'Asignacion Nov'!A:A,'Asignacion Nov'!C:C))</f>
        <v>MeLi Dedicado Merida</v>
      </c>
      <c r="C3934" s="37" t="str">
        <f t="array" ref="C3934">IFERROR(XLOOKUP(A3934,'Asignacion Nov'!A:A,'Asignacion Nov'!B:B))</f>
        <v>EC-05</v>
      </c>
      <c r="D3934" s="38">
        <v>45599.25309027778</v>
      </c>
      <c r="E3934" s="36" t="s">
        <v>530</v>
      </c>
      <c r="F3934" s="37" t="str">
        <f t="array" ref="F3934">IFERROR(XLOOKUP(E3934,Operadores!A:A,Operadores!B:B))</f>
        <v>CADCAR</v>
      </c>
      <c r="G3934" s="36" t="s">
        <v>42</v>
      </c>
      <c r="H3934" s="39">
        <v>19.80377</v>
      </c>
      <c r="I3934" s="40">
        <v>428.0</v>
      </c>
      <c r="J3934" s="41">
        <f t="shared" si="5"/>
        <v>8476.01356</v>
      </c>
      <c r="K3934" s="37" t="str">
        <f t="array" ref="K3934">IFERROR(XLOOKUP(G3934,'Tipo de carga'!A:A,'Tipo de carga'!B:B))</f>
        <v>Autoabasto</v>
      </c>
      <c r="L3934" s="37">
        <f t="shared" si="2"/>
        <v>45</v>
      </c>
      <c r="M3934" s="37">
        <f t="shared" si="3"/>
        <v>3</v>
      </c>
      <c r="N3934" s="37">
        <f t="shared" si="4"/>
        <v>11</v>
      </c>
      <c r="O3934" s="37" t="str">
        <f t="array" ref="O3934">IFERROR(XLOOKUP(K3934,'Tipo de carga'!B:B,'Tipo de carga'!C:C))</f>
        <v>Diesel</v>
      </c>
    </row>
    <row r="3935">
      <c r="A3935" s="36">
        <v>1998.0</v>
      </c>
      <c r="B3935" s="37" t="str">
        <f t="array" ref="B3935">IFERROR(XLOOKUP(A3935,'Asignacion Nov'!A:A,'Asignacion Nov'!C:C))</f>
        <v>MeLi Dedicado Merida</v>
      </c>
      <c r="C3935" s="37" t="str">
        <f t="array" ref="C3935">IFERROR(XLOOKUP(A3935,'Asignacion Nov'!A:A,'Asignacion Nov'!B:B))</f>
        <v>EC-05</v>
      </c>
      <c r="D3935" s="38">
        <v>45599.243738425925</v>
      </c>
      <c r="E3935" s="36" t="s">
        <v>381</v>
      </c>
      <c r="F3935" s="37" t="str">
        <f t="array" ref="F3935">IFERROR(XLOOKUP(E3935,Operadores!A:A,Operadores!B:B))</f>
        <v>CHAJUA</v>
      </c>
      <c r="G3935" s="36" t="s">
        <v>42</v>
      </c>
      <c r="H3935" s="39">
        <v>19.80377</v>
      </c>
      <c r="I3935" s="40">
        <v>417.0</v>
      </c>
      <c r="J3935" s="41">
        <f t="shared" si="5"/>
        <v>8258.17209</v>
      </c>
      <c r="K3935" s="37" t="str">
        <f t="array" ref="K3935">IFERROR(XLOOKUP(G3935,'Tipo de carga'!A:A,'Tipo de carga'!B:B))</f>
        <v>Autoabasto</v>
      </c>
      <c r="L3935" s="37">
        <f t="shared" si="2"/>
        <v>45</v>
      </c>
      <c r="M3935" s="37">
        <f t="shared" si="3"/>
        <v>3</v>
      </c>
      <c r="N3935" s="37">
        <f t="shared" si="4"/>
        <v>11</v>
      </c>
      <c r="O3935" s="37" t="str">
        <f t="array" ref="O3935">IFERROR(XLOOKUP(K3935,'Tipo de carga'!B:B,'Tipo de carga'!C:C))</f>
        <v>Diesel</v>
      </c>
    </row>
    <row r="3936">
      <c r="A3936" s="36">
        <v>2026.0</v>
      </c>
      <c r="B3936" s="37" t="str">
        <f t="array" ref="B3936">IFERROR(XLOOKUP(A3936,'Asignacion Nov'!A:A,'Asignacion Nov'!C:C))</f>
        <v>MeLi Dedicado Merida</v>
      </c>
      <c r="C3936" s="37" t="str">
        <f t="array" ref="C3936">IFERROR(XLOOKUP(A3936,'Asignacion Nov'!A:A,'Asignacion Nov'!B:B))</f>
        <v>EC-05</v>
      </c>
      <c r="D3936" s="38">
        <v>45599.15802083333</v>
      </c>
      <c r="E3936" s="36" t="s">
        <v>492</v>
      </c>
      <c r="F3936" s="37" t="str">
        <f t="array" ref="F3936">IFERROR(XLOOKUP(E3936,Operadores!A:A,Operadores!B:B))</f>
        <v>CRUTOM</v>
      </c>
      <c r="G3936" s="36" t="s">
        <v>42</v>
      </c>
      <c r="H3936" s="39">
        <v>19.80377</v>
      </c>
      <c r="I3936" s="40">
        <v>430.0</v>
      </c>
      <c r="J3936" s="41">
        <f t="shared" si="5"/>
        <v>8515.6211</v>
      </c>
      <c r="K3936" s="37" t="str">
        <f t="array" ref="K3936">IFERROR(XLOOKUP(G3936,'Tipo de carga'!A:A,'Tipo de carga'!B:B))</f>
        <v>Autoabasto</v>
      </c>
      <c r="L3936" s="37">
        <f t="shared" si="2"/>
        <v>45</v>
      </c>
      <c r="M3936" s="37">
        <f t="shared" si="3"/>
        <v>3</v>
      </c>
      <c r="N3936" s="37">
        <f t="shared" si="4"/>
        <v>11</v>
      </c>
      <c r="O3936" s="37" t="str">
        <f t="array" ref="O3936">IFERROR(XLOOKUP(K3936,'Tipo de carga'!B:B,'Tipo de carga'!C:C))</f>
        <v>Diesel</v>
      </c>
    </row>
    <row r="3937">
      <c r="A3937" s="36">
        <v>2005.0</v>
      </c>
      <c r="B3937" s="37" t="str">
        <f t="array" ref="B3937">IFERROR(XLOOKUP(A3937,'Asignacion Nov'!A:A,'Asignacion Nov'!C:C))</f>
        <v>MeLi Dedicado Merida</v>
      </c>
      <c r="C3937" s="37" t="str">
        <f t="array" ref="C3937">IFERROR(XLOOKUP(A3937,'Asignacion Nov'!A:A,'Asignacion Nov'!B:B))</f>
        <v>EC-05</v>
      </c>
      <c r="D3937" s="38">
        <v>45599.085439814815</v>
      </c>
      <c r="E3937" s="36" t="s">
        <v>502</v>
      </c>
      <c r="F3937" s="37" t="str">
        <f t="array" ref="F3937">IFERROR(XLOOKUP(E3937,Operadores!A:A,Operadores!B:B))</f>
        <v>SALNER</v>
      </c>
      <c r="G3937" s="36" t="s">
        <v>42</v>
      </c>
      <c r="H3937" s="39">
        <v>19.80377</v>
      </c>
      <c r="I3937" s="40">
        <v>240.0</v>
      </c>
      <c r="J3937" s="41">
        <f t="shared" si="5"/>
        <v>4752.9048</v>
      </c>
      <c r="K3937" s="37" t="str">
        <f t="array" ref="K3937">IFERROR(XLOOKUP(G3937,'Tipo de carga'!A:A,'Tipo de carga'!B:B))</f>
        <v>Autoabasto</v>
      </c>
      <c r="L3937" s="37">
        <f t="shared" si="2"/>
        <v>45</v>
      </c>
      <c r="M3937" s="37">
        <f t="shared" si="3"/>
        <v>3</v>
      </c>
      <c r="N3937" s="37">
        <f t="shared" si="4"/>
        <v>11</v>
      </c>
      <c r="O3937" s="37" t="str">
        <f t="array" ref="O3937">IFERROR(XLOOKUP(K3937,'Tipo de carga'!B:B,'Tipo de carga'!C:C))</f>
        <v>Diesel</v>
      </c>
    </row>
    <row r="3938">
      <c r="A3938" s="36">
        <v>1758.0</v>
      </c>
      <c r="B3938" s="37" t="str">
        <f t="array" ref="B3938">IFERROR(XLOOKUP(A3938,'Asignacion Nov'!A:A,'Asignacion Nov'!C:C))</f>
        <v>Wm Full</v>
      </c>
      <c r="C3938" s="37" t="str">
        <f t="array" ref="C3938">IFERROR(XLOOKUP(A3938,'Asignacion Nov'!A:A,'Asignacion Nov'!B:B))</f>
        <v>EC-08</v>
      </c>
      <c r="D3938" s="38">
        <v>45599.01980324074</v>
      </c>
      <c r="E3938" s="36" t="s">
        <v>296</v>
      </c>
      <c r="F3938" s="37" t="str">
        <f t="array" ref="F3938">IFERROR(XLOOKUP(E3938,Operadores!A:A,Operadores!B:B))</f>
        <v>PINGUA</v>
      </c>
      <c r="G3938" s="36" t="s">
        <v>42</v>
      </c>
      <c r="H3938" s="39">
        <v>19.80377</v>
      </c>
      <c r="I3938" s="40">
        <v>429.0</v>
      </c>
      <c r="J3938" s="41">
        <f t="shared" si="5"/>
        <v>8495.81733</v>
      </c>
      <c r="K3938" s="37" t="str">
        <f t="array" ref="K3938">IFERROR(XLOOKUP(G3938,'Tipo de carga'!A:A,'Tipo de carga'!B:B))</f>
        <v>Autoabasto</v>
      </c>
      <c r="L3938" s="37">
        <f t="shared" si="2"/>
        <v>45</v>
      </c>
      <c r="M3938" s="37">
        <f t="shared" si="3"/>
        <v>3</v>
      </c>
      <c r="N3938" s="37">
        <f t="shared" si="4"/>
        <v>11</v>
      </c>
      <c r="O3938" s="37" t="str">
        <f t="array" ref="O3938">IFERROR(XLOOKUP(K3938,'Tipo de carga'!B:B,'Tipo de carga'!C:C))</f>
        <v>Diesel</v>
      </c>
    </row>
    <row r="3939">
      <c r="A3939" s="36">
        <v>2020.0</v>
      </c>
      <c r="B3939" s="37" t="str">
        <f t="array" ref="B3939">IFERROR(XLOOKUP(A3939,'Asignacion Nov'!A:A,'Asignacion Nov'!C:C))</f>
        <v>MeLi Dedicado Merida</v>
      </c>
      <c r="C3939" s="37" t="str">
        <f t="array" ref="C3939">IFERROR(XLOOKUP(A3939,'Asignacion Nov'!A:A,'Asignacion Nov'!B:B))</f>
        <v>EC-05</v>
      </c>
      <c r="D3939" s="38">
        <v>45599.01207175926</v>
      </c>
      <c r="E3939" s="36" t="s">
        <v>164</v>
      </c>
      <c r="F3939" s="37" t="str">
        <f t="array" ref="F3939">IFERROR(XLOOKUP(E3939,Operadores!A:A,Operadores!B:B))</f>
        <v>MUÑOSC</v>
      </c>
      <c r="G3939" s="36" t="s">
        <v>42</v>
      </c>
      <c r="H3939" s="39">
        <v>19.80377</v>
      </c>
      <c r="I3939" s="40">
        <v>385.0</v>
      </c>
      <c r="J3939" s="41">
        <f t="shared" si="5"/>
        <v>7624.45145</v>
      </c>
      <c r="K3939" s="37" t="str">
        <f t="array" ref="K3939">IFERROR(XLOOKUP(G3939,'Tipo de carga'!A:A,'Tipo de carga'!B:B))</f>
        <v>Autoabasto</v>
      </c>
      <c r="L3939" s="37">
        <f t="shared" si="2"/>
        <v>45</v>
      </c>
      <c r="M3939" s="37">
        <f t="shared" si="3"/>
        <v>3</v>
      </c>
      <c r="N3939" s="37">
        <f t="shared" si="4"/>
        <v>11</v>
      </c>
      <c r="O3939" s="37" t="str">
        <f t="array" ref="O3939">IFERROR(XLOOKUP(K3939,'Tipo de carga'!B:B,'Tipo de carga'!C:C))</f>
        <v>Diesel</v>
      </c>
    </row>
    <row r="3940">
      <c r="A3940" s="36">
        <v>1978.0</v>
      </c>
      <c r="B3940" s="37" t="str">
        <f t="array" ref="B3940">IFERROR(XLOOKUP(A3940,'Asignacion Nov'!A:A,'Asignacion Nov'!C:C))</f>
        <v>MeLi asignado SD</v>
      </c>
      <c r="C3940" s="37" t="str">
        <f t="array" ref="C3940">IFERROR(XLOOKUP(A3940,'Asignacion Nov'!A:A,'Asignacion Nov'!B:B))</f>
        <v>EC-05</v>
      </c>
      <c r="D3940" s="38">
        <v>45599.09097222222</v>
      </c>
      <c r="E3940" s="36" t="s">
        <v>323</v>
      </c>
      <c r="F3940" s="37" t="str">
        <f t="array" ref="F3940">IFERROR(XLOOKUP(E3940,Operadores!A:A,Operadores!B:B))</f>
        <v>MENBER</v>
      </c>
      <c r="G3940" s="36" t="s">
        <v>425</v>
      </c>
      <c r="H3940" s="39">
        <v>25.27</v>
      </c>
      <c r="I3940" s="40">
        <v>237.0</v>
      </c>
      <c r="J3940" s="41">
        <f t="shared" si="5"/>
        <v>5988.99</v>
      </c>
      <c r="K3940" s="37" t="str">
        <f t="array" ref="K3940">IFERROR(XLOOKUP(G3940,'Tipo de carga'!A:A,'Tipo de carga'!B:B))</f>
        <v>Ticket</v>
      </c>
      <c r="L3940" s="37">
        <f t="shared" si="2"/>
        <v>45</v>
      </c>
      <c r="M3940" s="37">
        <f t="shared" si="3"/>
        <v>3</v>
      </c>
      <c r="N3940" s="37">
        <f t="shared" si="4"/>
        <v>11</v>
      </c>
      <c r="O3940" s="37" t="str">
        <f t="array" ref="O3940">IFERROR(XLOOKUP(K3940,'Tipo de carga'!B:B,'Tipo de carga'!C:C))</f>
        <v>Diesel</v>
      </c>
    </row>
    <row r="3941">
      <c r="A3941" s="36">
        <v>2007.0</v>
      </c>
      <c r="B3941" s="37" t="str">
        <f t="array" ref="B3941">IFERROR(XLOOKUP(A3941,'Asignacion Nov'!A:A,'Asignacion Nov'!C:C))</f>
        <v>MeLi Asignado TD</v>
      </c>
      <c r="C3941" s="37" t="str">
        <f t="array" ref="C3941">IFERROR(XLOOKUP(A3941,'Asignacion Nov'!A:A,'Asignacion Nov'!B:B))</f>
        <v>EC-05</v>
      </c>
      <c r="D3941" s="38">
        <v>45599.33125</v>
      </c>
      <c r="E3941" s="36" t="s">
        <v>166</v>
      </c>
      <c r="F3941" s="37" t="str">
        <f t="array" ref="F3941">IFERROR(XLOOKUP(E3941,Operadores!A:A,Operadores!B:B))</f>
        <v>PADRI</v>
      </c>
      <c r="G3941" s="36" t="s">
        <v>425</v>
      </c>
      <c r="H3941" s="39">
        <v>26.15</v>
      </c>
      <c r="I3941" s="40">
        <v>138.0</v>
      </c>
      <c r="J3941" s="41">
        <f t="shared" si="5"/>
        <v>3608.7</v>
      </c>
      <c r="K3941" s="37" t="str">
        <f t="array" ref="K3941">IFERROR(XLOOKUP(G3941,'Tipo de carga'!A:A,'Tipo de carga'!B:B))</f>
        <v>Ticket</v>
      </c>
      <c r="L3941" s="37">
        <f t="shared" si="2"/>
        <v>45</v>
      </c>
      <c r="M3941" s="37">
        <f t="shared" si="3"/>
        <v>3</v>
      </c>
      <c r="N3941" s="37">
        <f t="shared" si="4"/>
        <v>11</v>
      </c>
      <c r="O3941" s="37" t="str">
        <f t="array" ref="O3941">IFERROR(XLOOKUP(K3941,'Tipo de carga'!B:B,'Tipo de carga'!C:C))</f>
        <v>Diesel</v>
      </c>
    </row>
    <row r="3942">
      <c r="A3942" s="36">
        <v>1997.0</v>
      </c>
      <c r="B3942" s="37" t="str">
        <f t="array" ref="B3942">IFERROR(XLOOKUP(A3942,'Asignacion Nov'!A:A,'Asignacion Nov'!C:C))</f>
        <v>MeLi Dedicado Merida</v>
      </c>
      <c r="C3942" s="37" t="str">
        <f t="array" ref="C3942">IFERROR(XLOOKUP(A3942,'Asignacion Nov'!A:A,'Asignacion Nov'!B:B))</f>
        <v>EC-05</v>
      </c>
      <c r="D3942" s="38">
        <v>45599.36597222222</v>
      </c>
      <c r="E3942" s="36" t="s">
        <v>290</v>
      </c>
      <c r="F3942" s="37" t="str">
        <f t="array" ref="F3942">IFERROR(XLOOKUP(E3942,Operadores!A:A,Operadores!B:B))</f>
        <v>MARLEO</v>
      </c>
      <c r="G3942" s="36" t="s">
        <v>425</v>
      </c>
      <c r="H3942" s="39">
        <v>26.67</v>
      </c>
      <c r="I3942" s="40">
        <v>269.0</v>
      </c>
      <c r="J3942" s="41">
        <f t="shared" si="5"/>
        <v>7174.23</v>
      </c>
      <c r="K3942" s="37" t="str">
        <f t="array" ref="K3942">IFERROR(XLOOKUP(G3942,'Tipo de carga'!A:A,'Tipo de carga'!B:B))</f>
        <v>Ticket</v>
      </c>
      <c r="L3942" s="37">
        <f t="shared" si="2"/>
        <v>45</v>
      </c>
      <c r="M3942" s="37">
        <f t="shared" si="3"/>
        <v>3</v>
      </c>
      <c r="N3942" s="37">
        <f t="shared" si="4"/>
        <v>11</v>
      </c>
      <c r="O3942" s="37" t="str">
        <f t="array" ref="O3942">IFERROR(XLOOKUP(K3942,'Tipo de carga'!B:B,'Tipo de carga'!C:C))</f>
        <v>Diesel</v>
      </c>
    </row>
    <row r="3943">
      <c r="A3943" s="36">
        <v>2027.0</v>
      </c>
      <c r="B3943" s="37" t="str">
        <f t="array" ref="B3943">IFERROR(XLOOKUP(A3943,'Asignacion Nov'!A:A,'Asignacion Nov'!C:C))</f>
        <v>MeLi Dedicado Merida</v>
      </c>
      <c r="C3943" s="37" t="str">
        <f t="array" ref="C3943">IFERROR(XLOOKUP(A3943,'Asignacion Nov'!A:A,'Asignacion Nov'!B:B))</f>
        <v>EC-05</v>
      </c>
      <c r="D3943" s="38">
        <v>45599.36875</v>
      </c>
      <c r="E3943" s="36" t="s">
        <v>246</v>
      </c>
      <c r="F3943" s="37" t="str">
        <f t="array" ref="F3943">IFERROR(XLOOKUP(E3943,Operadores!A:A,Operadores!B:B))</f>
        <v>LUNADO</v>
      </c>
      <c r="G3943" s="36" t="s">
        <v>425</v>
      </c>
      <c r="H3943" s="39">
        <v>24.85</v>
      </c>
      <c r="I3943" s="40">
        <v>362.0</v>
      </c>
      <c r="J3943" s="41">
        <f t="shared" si="5"/>
        <v>8995.7</v>
      </c>
      <c r="K3943" s="37" t="str">
        <f t="array" ref="K3943">IFERROR(XLOOKUP(G3943,'Tipo de carga'!A:A,'Tipo de carga'!B:B))</f>
        <v>Ticket</v>
      </c>
      <c r="L3943" s="37">
        <f t="shared" si="2"/>
        <v>45</v>
      </c>
      <c r="M3943" s="37">
        <f t="shared" si="3"/>
        <v>3</v>
      </c>
      <c r="N3943" s="37">
        <f t="shared" si="4"/>
        <v>11</v>
      </c>
      <c r="O3943" s="37" t="str">
        <f t="array" ref="O3943">IFERROR(XLOOKUP(K3943,'Tipo de carga'!B:B,'Tipo de carga'!C:C))</f>
        <v>Diesel</v>
      </c>
    </row>
    <row r="3944">
      <c r="A3944" s="36">
        <v>1902.0</v>
      </c>
      <c r="B3944" s="37" t="str">
        <f t="array" ref="B3944">IFERROR(XLOOKUP(A3944,'Asignacion Nov'!A:A,'Asignacion Nov'!C:C))</f>
        <v>Pipas</v>
      </c>
      <c r="C3944" s="37" t="str">
        <f t="array" ref="C3944">IFERROR(XLOOKUP(A3944,'Asignacion Nov'!A:A,'Asignacion Nov'!B:B))</f>
        <v>EC-02</v>
      </c>
      <c r="D3944" s="38">
        <v>45599.54236111111</v>
      </c>
      <c r="E3944" s="36" t="s">
        <v>365</v>
      </c>
      <c r="F3944" s="37" t="str">
        <f t="array" ref="F3944">IFERROR(XLOOKUP(E3944,Operadores!A:A,Operadores!B:B))</f>
        <v>RUICRU</v>
      </c>
      <c r="G3944" s="36" t="s">
        <v>425</v>
      </c>
      <c r="H3944" s="39">
        <v>25.49</v>
      </c>
      <c r="I3944" s="40">
        <v>470.0</v>
      </c>
      <c r="J3944" s="41">
        <f t="shared" si="5"/>
        <v>11980.3</v>
      </c>
      <c r="K3944" s="37" t="str">
        <f t="array" ref="K3944">IFERROR(XLOOKUP(G3944,'Tipo de carga'!A:A,'Tipo de carga'!B:B))</f>
        <v>Ticket</v>
      </c>
      <c r="L3944" s="37">
        <f t="shared" si="2"/>
        <v>45</v>
      </c>
      <c r="M3944" s="37">
        <f t="shared" si="3"/>
        <v>3</v>
      </c>
      <c r="N3944" s="37">
        <f t="shared" si="4"/>
        <v>11</v>
      </c>
      <c r="O3944" s="37" t="str">
        <f t="array" ref="O3944">IFERROR(XLOOKUP(K3944,'Tipo de carga'!B:B,'Tipo de carga'!C:C))</f>
        <v>Diesel</v>
      </c>
    </row>
    <row r="3945">
      <c r="A3945" s="36">
        <v>1938.0</v>
      </c>
      <c r="B3945" s="37" t="str">
        <f t="array" ref="B3945">IFERROR(XLOOKUP(A3945,'Asignacion Nov'!A:A,'Asignacion Nov'!C:C))</f>
        <v>Sayer Sencillo</v>
      </c>
      <c r="C3945" s="37" t="str">
        <f t="array" ref="C3945">IFERROR(XLOOKUP(A3945,'Asignacion Nov'!A:A,'Asignacion Nov'!B:B))</f>
        <v>EC-04</v>
      </c>
      <c r="D3945" s="38">
        <v>45599.834027777775</v>
      </c>
      <c r="E3945" s="36" t="s">
        <v>38</v>
      </c>
      <c r="F3945" s="37" t="str">
        <f t="array" ref="F3945">IFERROR(XLOOKUP(E3945,Operadores!A:A,Operadores!B:B))</f>
        <v>SOSCA01</v>
      </c>
      <c r="G3945" s="36" t="s">
        <v>425</v>
      </c>
      <c r="H3945" s="39">
        <v>25.35</v>
      </c>
      <c r="I3945" s="40">
        <v>490.0</v>
      </c>
      <c r="J3945" s="41">
        <f t="shared" si="5"/>
        <v>12421.5</v>
      </c>
      <c r="K3945" s="37" t="str">
        <f t="array" ref="K3945">IFERROR(XLOOKUP(G3945,'Tipo de carga'!A:A,'Tipo de carga'!B:B))</f>
        <v>Ticket</v>
      </c>
      <c r="L3945" s="37">
        <f t="shared" si="2"/>
        <v>45</v>
      </c>
      <c r="M3945" s="37">
        <f t="shared" si="3"/>
        <v>3</v>
      </c>
      <c r="N3945" s="37">
        <f t="shared" si="4"/>
        <v>11</v>
      </c>
      <c r="O3945" s="37" t="str">
        <f t="array" ref="O3945">IFERROR(XLOOKUP(K3945,'Tipo de carga'!B:B,'Tipo de carga'!C:C))</f>
        <v>Diesel</v>
      </c>
    </row>
    <row r="3946">
      <c r="A3946" s="36">
        <v>1933.0</v>
      </c>
      <c r="B3946" s="37" t="str">
        <f t="array" ref="B3946">IFERROR(XLOOKUP(A3946,'Asignacion Nov'!A:A,'Asignacion Nov'!C:C))</f>
        <v>Circuitos</v>
      </c>
      <c r="C3946" s="37" t="str">
        <f t="array" ref="C3946">IFERROR(XLOOKUP(A3946,'Asignacion Nov'!A:A,'Asignacion Nov'!B:B))</f>
        <v>EC-03</v>
      </c>
      <c r="D3946" s="38">
        <v>45599.86736111111</v>
      </c>
      <c r="E3946" s="36" t="s">
        <v>213</v>
      </c>
      <c r="F3946" s="37" t="str">
        <f t="array" ref="F3946">IFERROR(XLOOKUP(E3946,Operadores!A:A,Operadores!B:B))</f>
        <v>OLIMAR01</v>
      </c>
      <c r="G3946" s="36" t="s">
        <v>425</v>
      </c>
      <c r="H3946" s="39">
        <v>26.95</v>
      </c>
      <c r="I3946" s="40">
        <v>400.0</v>
      </c>
      <c r="J3946" s="41">
        <f t="shared" si="5"/>
        <v>10780</v>
      </c>
      <c r="K3946" s="37" t="str">
        <f t="array" ref="K3946">IFERROR(XLOOKUP(G3946,'Tipo de carga'!A:A,'Tipo de carga'!B:B))</f>
        <v>Ticket</v>
      </c>
      <c r="L3946" s="37">
        <f t="shared" si="2"/>
        <v>45</v>
      </c>
      <c r="M3946" s="37">
        <f t="shared" si="3"/>
        <v>3</v>
      </c>
      <c r="N3946" s="37">
        <f t="shared" si="4"/>
        <v>11</v>
      </c>
      <c r="O3946" s="37" t="str">
        <f t="array" ref="O3946">IFERROR(XLOOKUP(K3946,'Tipo de carga'!B:B,'Tipo de carga'!C:C))</f>
        <v>Diesel</v>
      </c>
    </row>
    <row r="3947">
      <c r="A3947" s="36">
        <v>1800.0</v>
      </c>
      <c r="B3947" s="37" t="str">
        <f t="array" ref="B3947">IFERROR(XLOOKUP(A3947,'Asignacion Nov'!A:A,'Asignacion Nov'!C:C))</f>
        <v>Sayer Full</v>
      </c>
      <c r="C3947" s="37" t="str">
        <f t="array" ref="C3947">IFERROR(XLOOKUP(A3947,'Asignacion Nov'!A:A,'Asignacion Nov'!B:B))</f>
        <v>EC-04</v>
      </c>
      <c r="D3947" s="38">
        <v>45599.902083333334</v>
      </c>
      <c r="E3947" s="36" t="s">
        <v>73</v>
      </c>
      <c r="F3947" s="37" t="str">
        <f t="array" ref="F3947">IFERROR(XLOOKUP(E3947,Operadores!A:A,Operadores!B:B))</f>
        <v>PERJU03</v>
      </c>
      <c r="G3947" s="36" t="s">
        <v>425</v>
      </c>
      <c r="H3947" s="39">
        <v>25.65</v>
      </c>
      <c r="I3947" s="40">
        <v>600.0</v>
      </c>
      <c r="J3947" s="41">
        <f t="shared" si="5"/>
        <v>15390</v>
      </c>
      <c r="K3947" s="37" t="str">
        <f t="array" ref="K3947">IFERROR(XLOOKUP(G3947,'Tipo de carga'!A:A,'Tipo de carga'!B:B))</f>
        <v>Ticket</v>
      </c>
      <c r="L3947" s="37">
        <f t="shared" si="2"/>
        <v>45</v>
      </c>
      <c r="M3947" s="37">
        <f t="shared" si="3"/>
        <v>3</v>
      </c>
      <c r="N3947" s="37">
        <f t="shared" si="4"/>
        <v>11</v>
      </c>
      <c r="O3947" s="37" t="str">
        <f t="array" ref="O3947">IFERROR(XLOOKUP(K3947,'Tipo de carga'!B:B,'Tipo de carga'!C:C))</f>
        <v>Diesel</v>
      </c>
    </row>
    <row r="3948">
      <c r="A3948" s="36">
        <v>1712.0</v>
      </c>
      <c r="B3948" s="37" t="str">
        <f t="array" ref="B3948">IFERROR(XLOOKUP(A3948,'Asignacion Nov'!A:A,'Asignacion Nov'!C:C))</f>
        <v>Sayer Sencillo</v>
      </c>
      <c r="C3948" s="37" t="str">
        <f t="array" ref="C3948">IFERROR(XLOOKUP(A3948,'Asignacion Nov'!A:A,'Asignacion Nov'!B:B))</f>
        <v>EC-04</v>
      </c>
      <c r="D3948" s="38">
        <v>45599.927777777775</v>
      </c>
      <c r="E3948" s="36" t="s">
        <v>465</v>
      </c>
      <c r="F3948" s="37" t="str">
        <f t="array" ref="F3948">IFERROR(XLOOKUP(E3948,Operadores!A:A,Operadores!B:B))</f>
        <v>SANMAN</v>
      </c>
      <c r="G3948" s="36" t="s">
        <v>425</v>
      </c>
      <c r="H3948" s="39">
        <v>25.65</v>
      </c>
      <c r="I3948" s="40">
        <v>479.0</v>
      </c>
      <c r="J3948" s="41">
        <f t="shared" si="5"/>
        <v>12286.35</v>
      </c>
      <c r="K3948" s="37" t="str">
        <f t="array" ref="K3948">IFERROR(XLOOKUP(G3948,'Tipo de carga'!A:A,'Tipo de carga'!B:B))</f>
        <v>Ticket</v>
      </c>
      <c r="L3948" s="37">
        <f t="shared" si="2"/>
        <v>45</v>
      </c>
      <c r="M3948" s="37">
        <f t="shared" si="3"/>
        <v>3</v>
      </c>
      <c r="N3948" s="37">
        <f t="shared" si="4"/>
        <v>11</v>
      </c>
      <c r="O3948" s="37" t="str">
        <f t="array" ref="O3948">IFERROR(XLOOKUP(K3948,'Tipo de carga'!B:B,'Tipo de carga'!C:C))</f>
        <v>Diesel</v>
      </c>
    </row>
    <row r="3949">
      <c r="A3949" s="36">
        <v>1917.0</v>
      </c>
      <c r="B3949" s="37" t="str">
        <f t="array" ref="B3949">IFERROR(XLOOKUP(A3949,'Asignacion Nov'!A:A,'Asignacion Nov'!C:C))</f>
        <v>MeLi asignado SD</v>
      </c>
      <c r="C3949" s="37" t="str">
        <f t="array" ref="C3949">IFERROR(XLOOKUP(A3949,'Asignacion Nov'!A:A,'Asignacion Nov'!B:B))</f>
        <v>EC-05</v>
      </c>
      <c r="D3949" s="48">
        <v>45598.0</v>
      </c>
      <c r="E3949" s="36" t="s">
        <v>168</v>
      </c>
      <c r="F3949" s="37" t="str">
        <f t="array" ref="F3949">IFERROR(XLOOKUP(E3949,Operadores!A:A,Operadores!B:B))</f>
        <v>GARLUI</v>
      </c>
      <c r="G3949" s="36" t="s">
        <v>311</v>
      </c>
      <c r="H3949" s="39">
        <v>9.99</v>
      </c>
      <c r="I3949" s="40">
        <v>376.0</v>
      </c>
      <c r="J3949" s="41">
        <f t="shared" si="5"/>
        <v>3756.24</v>
      </c>
      <c r="K3949" s="37" t="str">
        <f t="array" ref="K3949">IFERROR(XLOOKUP(G3949,'Tipo de carga'!A:A,'Tipo de carga'!B:B))</f>
        <v>Natgas</v>
      </c>
      <c r="L3949" s="37">
        <f t="shared" si="2"/>
        <v>44</v>
      </c>
      <c r="M3949" s="37">
        <f t="shared" si="3"/>
        <v>2</v>
      </c>
      <c r="N3949" s="37">
        <f t="shared" si="4"/>
        <v>11</v>
      </c>
      <c r="O3949" s="37" t="str">
        <f t="array" ref="O3949">IFERROR(XLOOKUP(K3949,'Tipo de carga'!B:B,'Tipo de carga'!C:C))</f>
        <v>GNC</v>
      </c>
    </row>
    <row r="3950">
      <c r="A3950" s="36">
        <v>1910.0</v>
      </c>
      <c r="B3950" s="37" t="str">
        <f t="array" ref="B3950">IFERROR(XLOOKUP(A3950,'Asignacion Nov'!A:A,'Asignacion Nov'!C:C))</f>
        <v>MeLi Ded Puebla</v>
      </c>
      <c r="C3950" s="37" t="str">
        <f t="array" ref="C3950">IFERROR(XLOOKUP(A3950,'Asignacion Nov'!A:A,'Asignacion Nov'!B:B))</f>
        <v>EC-05</v>
      </c>
      <c r="D3950" s="48">
        <v>45598.0</v>
      </c>
      <c r="E3950" s="36" t="s">
        <v>191</v>
      </c>
      <c r="F3950" s="37" t="str">
        <f t="array" ref="F3950">IFERROR(XLOOKUP(E3950,Operadores!A:A,Operadores!B:B))</f>
        <v>DIADAV</v>
      </c>
      <c r="G3950" s="36" t="s">
        <v>311</v>
      </c>
      <c r="H3950" s="39">
        <v>9.99</v>
      </c>
      <c r="I3950" s="40">
        <v>213.0</v>
      </c>
      <c r="J3950" s="41">
        <f t="shared" si="5"/>
        <v>2127.87</v>
      </c>
      <c r="K3950" s="37" t="str">
        <f t="array" ref="K3950">IFERROR(XLOOKUP(G3950,'Tipo de carga'!A:A,'Tipo de carga'!B:B))</f>
        <v>Natgas</v>
      </c>
      <c r="L3950" s="37">
        <f t="shared" si="2"/>
        <v>44</v>
      </c>
      <c r="M3950" s="37">
        <f t="shared" si="3"/>
        <v>2</v>
      </c>
      <c r="N3950" s="37">
        <f t="shared" si="4"/>
        <v>11</v>
      </c>
      <c r="O3950" s="37" t="str">
        <f t="array" ref="O3950">IFERROR(XLOOKUP(K3950,'Tipo de carga'!B:B,'Tipo de carga'!C:C))</f>
        <v>GNC</v>
      </c>
    </row>
    <row r="3951">
      <c r="A3951" s="36">
        <v>1922.0</v>
      </c>
      <c r="B3951" s="37" t="str">
        <f t="array" ref="B3951">IFERROR(XLOOKUP(A3951,'Asignacion Nov'!A:A,'Asignacion Nov'!C:C))</f>
        <v>MeLi Ded Puebla</v>
      </c>
      <c r="C3951" s="37" t="str">
        <f t="array" ref="C3951">IFERROR(XLOOKUP(A3951,'Asignacion Nov'!A:A,'Asignacion Nov'!B:B))</f>
        <v>EC-05</v>
      </c>
      <c r="D3951" s="48">
        <v>45597.0</v>
      </c>
      <c r="E3951" s="36" t="s">
        <v>168</v>
      </c>
      <c r="F3951" s="37" t="str">
        <f t="array" ref="F3951">IFERROR(XLOOKUP(E3951,Operadores!A:A,Operadores!B:B))</f>
        <v>GARLUI</v>
      </c>
      <c r="G3951" s="36" t="s">
        <v>311</v>
      </c>
      <c r="H3951" s="39">
        <v>9.99</v>
      </c>
      <c r="I3951" s="40">
        <v>198.0</v>
      </c>
      <c r="J3951" s="41">
        <f t="shared" si="5"/>
        <v>1978.02</v>
      </c>
      <c r="K3951" s="37" t="str">
        <f t="array" ref="K3951">IFERROR(XLOOKUP(G3951,'Tipo de carga'!A:A,'Tipo de carga'!B:B))</f>
        <v>Natgas</v>
      </c>
      <c r="L3951" s="37">
        <f t="shared" si="2"/>
        <v>44</v>
      </c>
      <c r="M3951" s="37">
        <f t="shared" si="3"/>
        <v>1</v>
      </c>
      <c r="N3951" s="37">
        <f t="shared" si="4"/>
        <v>11</v>
      </c>
      <c r="O3951" s="37" t="str">
        <f t="array" ref="O3951">IFERROR(XLOOKUP(K3951,'Tipo de carga'!B:B,'Tipo de carga'!C:C))</f>
        <v>GNC</v>
      </c>
    </row>
    <row r="3952">
      <c r="A3952" s="36">
        <v>1927.0</v>
      </c>
      <c r="B3952" s="37" t="str">
        <f t="array" ref="B3952">IFERROR(XLOOKUP(A3952,'Asignacion Nov'!A:A,'Asignacion Nov'!C:C))</f>
        <v>MeLi asignado SD</v>
      </c>
      <c r="C3952" s="37" t="str">
        <f t="array" ref="C3952">IFERROR(XLOOKUP(A3952,'Asignacion Nov'!A:A,'Asignacion Nov'!B:B))</f>
        <v>EC-05</v>
      </c>
      <c r="D3952" s="48">
        <v>45597.0</v>
      </c>
      <c r="E3952" s="36" t="s">
        <v>168</v>
      </c>
      <c r="F3952" s="37" t="str">
        <f t="array" ref="F3952">IFERROR(XLOOKUP(E3952,Operadores!A:A,Operadores!B:B))</f>
        <v>GARLUI</v>
      </c>
      <c r="G3952" s="36" t="s">
        <v>311</v>
      </c>
      <c r="H3952" s="39">
        <v>9.99</v>
      </c>
      <c r="I3952" s="40">
        <v>130.0</v>
      </c>
      <c r="J3952" s="41">
        <f t="shared" si="5"/>
        <v>1298.7</v>
      </c>
      <c r="K3952" s="37" t="str">
        <f t="array" ref="K3952">IFERROR(XLOOKUP(G3952,'Tipo de carga'!A:A,'Tipo de carga'!B:B))</f>
        <v>Natgas</v>
      </c>
      <c r="L3952" s="37">
        <f t="shared" si="2"/>
        <v>44</v>
      </c>
      <c r="M3952" s="37">
        <f t="shared" si="3"/>
        <v>1</v>
      </c>
      <c r="N3952" s="37">
        <f t="shared" si="4"/>
        <v>11</v>
      </c>
      <c r="O3952" s="37" t="str">
        <f t="array" ref="O3952">IFERROR(XLOOKUP(K3952,'Tipo de carga'!B:B,'Tipo de carga'!C:C))</f>
        <v>GNC</v>
      </c>
    </row>
    <row r="3953">
      <c r="A3953" s="36">
        <v>1910.0</v>
      </c>
      <c r="B3953" s="37" t="str">
        <f t="array" ref="B3953">IFERROR(XLOOKUP(A3953,'Asignacion Nov'!A:A,'Asignacion Nov'!C:C))</f>
        <v>MeLi Ded Puebla</v>
      </c>
      <c r="C3953" s="37" t="str">
        <f t="array" ref="C3953">IFERROR(XLOOKUP(A3953,'Asignacion Nov'!A:A,'Asignacion Nov'!B:B))</f>
        <v>EC-05</v>
      </c>
      <c r="D3953" s="48">
        <v>45597.0</v>
      </c>
      <c r="E3953" s="36" t="s">
        <v>191</v>
      </c>
      <c r="F3953" s="37" t="str">
        <f t="array" ref="F3953">IFERROR(XLOOKUP(E3953,Operadores!A:A,Operadores!B:B))</f>
        <v>DIADAV</v>
      </c>
      <c r="G3953" s="36" t="s">
        <v>311</v>
      </c>
      <c r="H3953" s="39">
        <v>9.99</v>
      </c>
      <c r="I3953" s="40">
        <v>242.0</v>
      </c>
      <c r="J3953" s="41">
        <f t="shared" si="5"/>
        <v>2417.58</v>
      </c>
      <c r="K3953" s="37" t="str">
        <f t="array" ref="K3953">IFERROR(XLOOKUP(G3953,'Tipo de carga'!A:A,'Tipo de carga'!B:B))</f>
        <v>Natgas</v>
      </c>
      <c r="L3953" s="37">
        <f t="shared" si="2"/>
        <v>44</v>
      </c>
      <c r="M3953" s="37">
        <f t="shared" si="3"/>
        <v>1</v>
      </c>
      <c r="N3953" s="37">
        <f t="shared" si="4"/>
        <v>11</v>
      </c>
      <c r="O3953" s="37" t="str">
        <f t="array" ref="O3953">IFERROR(XLOOKUP(K3953,'Tipo de carga'!B:B,'Tipo de carga'!C:C))</f>
        <v>GNC</v>
      </c>
    </row>
    <row r="3954">
      <c r="A3954" s="36">
        <v>1912.0</v>
      </c>
      <c r="B3954" s="37" t="str">
        <f t="array" ref="B3954">IFERROR(XLOOKUP(A3954,'Asignacion Nov'!A:A,'Asignacion Nov'!C:C))</f>
        <v>MeLi asignado SD</v>
      </c>
      <c r="C3954" s="37" t="str">
        <f t="array" ref="C3954">IFERROR(XLOOKUP(A3954,'Asignacion Nov'!A:A,'Asignacion Nov'!B:B))</f>
        <v>EC-05</v>
      </c>
      <c r="D3954" s="48">
        <v>45597.0</v>
      </c>
      <c r="E3954" s="36" t="s">
        <v>316</v>
      </c>
      <c r="F3954" s="37" t="str">
        <f t="array" ref="F3954">IFERROR(XLOOKUP(E3954,Operadores!A:A,Operadores!B:B))</f>
        <v>HERERI</v>
      </c>
      <c r="G3954" s="36" t="s">
        <v>315</v>
      </c>
      <c r="H3954" s="39">
        <v>10.65</v>
      </c>
      <c r="I3954" s="40">
        <v>288.0</v>
      </c>
      <c r="J3954" s="41">
        <f t="shared" si="5"/>
        <v>3067.2</v>
      </c>
      <c r="K3954" s="37" t="str">
        <f t="array" ref="K3954">IFERROR(XLOOKUP(G3954,'Tipo de carga'!A:A,'Tipo de carga'!B:B))</f>
        <v>COMSUSTENTA</v>
      </c>
      <c r="L3954" s="37">
        <f t="shared" si="2"/>
        <v>44</v>
      </c>
      <c r="M3954" s="37">
        <f t="shared" si="3"/>
        <v>1</v>
      </c>
      <c r="N3954" s="37">
        <f t="shared" si="4"/>
        <v>11</v>
      </c>
      <c r="O3954" s="37" t="str">
        <f t="array" ref="O3954">IFERROR(XLOOKUP(K3954,'Tipo de carga'!B:B,'Tipo de carga'!C:C))</f>
        <v>GNC</v>
      </c>
    </row>
    <row r="3955">
      <c r="A3955" s="36">
        <v>1916.0</v>
      </c>
      <c r="B3955" s="37" t="str">
        <f t="array" ref="B3955">IFERROR(XLOOKUP(A3955,'Asignacion Nov'!A:A,'Asignacion Nov'!C:C))</f>
        <v>MeLi Ded Puebla</v>
      </c>
      <c r="C3955" s="37" t="str">
        <f t="array" ref="C3955">IFERROR(XLOOKUP(A3955,'Asignacion Nov'!A:A,'Asignacion Nov'!B:B))</f>
        <v>EC-05</v>
      </c>
      <c r="D3955" s="48">
        <v>45597.0</v>
      </c>
      <c r="E3955" s="36" t="s">
        <v>321</v>
      </c>
      <c r="F3955" s="37" t="str">
        <f t="array" ref="F3955">IFERROR(XLOOKUP(E3955,Operadores!A:A,Operadores!B:B))</f>
        <v>REBCAN</v>
      </c>
      <c r="G3955" s="36" t="s">
        <v>315</v>
      </c>
      <c r="H3955" s="39">
        <v>10.65</v>
      </c>
      <c r="I3955" s="40">
        <v>280.0</v>
      </c>
      <c r="J3955" s="41">
        <f t="shared" si="5"/>
        <v>2982</v>
      </c>
      <c r="K3955" s="37" t="str">
        <f t="array" ref="K3955">IFERROR(XLOOKUP(G3955,'Tipo de carga'!A:A,'Tipo de carga'!B:B))</f>
        <v>COMSUSTENTA</v>
      </c>
      <c r="L3955" s="37">
        <f t="shared" si="2"/>
        <v>44</v>
      </c>
      <c r="M3955" s="37">
        <f t="shared" si="3"/>
        <v>1</v>
      </c>
      <c r="N3955" s="37">
        <f t="shared" si="4"/>
        <v>11</v>
      </c>
      <c r="O3955" s="37" t="str">
        <f t="array" ref="O3955">IFERROR(XLOOKUP(K3955,'Tipo de carga'!B:B,'Tipo de carga'!C:C))</f>
        <v>GNC</v>
      </c>
    </row>
    <row r="3956">
      <c r="A3956" s="36">
        <v>1918.0</v>
      </c>
      <c r="B3956" s="37" t="str">
        <f t="array" ref="B3956">IFERROR(XLOOKUP(A3956,'Asignacion Nov'!A:A,'Asignacion Nov'!C:C))</f>
        <v>MeLi asignado SD</v>
      </c>
      <c r="C3956" s="37" t="str">
        <f t="array" ref="C3956">IFERROR(XLOOKUP(A3956,'Asignacion Nov'!A:A,'Asignacion Nov'!B:B))</f>
        <v>EC-05</v>
      </c>
      <c r="D3956" s="48">
        <v>45597.0</v>
      </c>
      <c r="E3956" s="36" t="s">
        <v>539</v>
      </c>
      <c r="F3956" s="37" t="str">
        <f t="array" ref="F3956">IFERROR(XLOOKUP(E3956,Operadores!A:A,Operadores!B:B))</f>
        <v>NATSE</v>
      </c>
      <c r="G3956" s="36" t="s">
        <v>315</v>
      </c>
      <c r="H3956" s="39">
        <v>10.65</v>
      </c>
      <c r="I3956" s="40">
        <v>279.0</v>
      </c>
      <c r="J3956" s="41">
        <f t="shared" si="5"/>
        <v>2971.35</v>
      </c>
      <c r="K3956" s="37" t="str">
        <f t="array" ref="K3956">IFERROR(XLOOKUP(G3956,'Tipo de carga'!A:A,'Tipo de carga'!B:B))</f>
        <v>COMSUSTENTA</v>
      </c>
      <c r="L3956" s="37">
        <f t="shared" si="2"/>
        <v>44</v>
      </c>
      <c r="M3956" s="37">
        <f t="shared" si="3"/>
        <v>1</v>
      </c>
      <c r="N3956" s="37">
        <f t="shared" si="4"/>
        <v>11</v>
      </c>
      <c r="O3956" s="37" t="str">
        <f t="array" ref="O3956">IFERROR(XLOOKUP(K3956,'Tipo de carga'!B:B,'Tipo de carga'!C:C))</f>
        <v>GNC</v>
      </c>
    </row>
    <row r="3957">
      <c r="A3957" s="36">
        <v>1919.0</v>
      </c>
      <c r="B3957" s="37" t="str">
        <f t="array" ref="B3957">IFERROR(XLOOKUP(A3957,'Asignacion Nov'!A:A,'Asignacion Nov'!C:C))</f>
        <v>MeLi Ded Puebla</v>
      </c>
      <c r="C3957" s="37" t="str">
        <f t="array" ref="C3957">IFERROR(XLOOKUP(A3957,'Asignacion Nov'!A:A,'Asignacion Nov'!B:B))</f>
        <v>EC-05</v>
      </c>
      <c r="D3957" s="48">
        <v>45597.0</v>
      </c>
      <c r="E3957" s="36" t="s">
        <v>314</v>
      </c>
      <c r="F3957" s="37" t="str">
        <f t="array" ref="F3957">IFERROR(XLOOKUP(E3957,Operadores!A:A,Operadores!B:B))</f>
        <v>HERRE</v>
      </c>
      <c r="G3957" s="36" t="s">
        <v>315</v>
      </c>
      <c r="H3957" s="39">
        <v>10.65</v>
      </c>
      <c r="I3957" s="40">
        <v>227.0</v>
      </c>
      <c r="J3957" s="41">
        <f t="shared" si="5"/>
        <v>2417.55</v>
      </c>
      <c r="K3957" s="37" t="str">
        <f t="array" ref="K3957">IFERROR(XLOOKUP(G3957,'Tipo de carga'!A:A,'Tipo de carga'!B:B))</f>
        <v>COMSUSTENTA</v>
      </c>
      <c r="L3957" s="37">
        <f t="shared" si="2"/>
        <v>44</v>
      </c>
      <c r="M3957" s="37">
        <f t="shared" si="3"/>
        <v>1</v>
      </c>
      <c r="N3957" s="37">
        <f t="shared" si="4"/>
        <v>11</v>
      </c>
      <c r="O3957" s="37" t="str">
        <f t="array" ref="O3957">IFERROR(XLOOKUP(K3957,'Tipo de carga'!B:B,'Tipo de carga'!C:C))</f>
        <v>GNC</v>
      </c>
    </row>
    <row r="3958">
      <c r="A3958" s="36">
        <v>1923.0</v>
      </c>
      <c r="B3958" s="37" t="str">
        <f t="array" ref="B3958">IFERROR(XLOOKUP(A3958,'Asignacion Nov'!A:A,'Asignacion Nov'!C:C))</f>
        <v>MeLi Ded Puebla</v>
      </c>
      <c r="C3958" s="37" t="str">
        <f t="array" ref="C3958">IFERROR(XLOOKUP(A3958,'Asignacion Nov'!A:A,'Asignacion Nov'!B:B))</f>
        <v>EC-05</v>
      </c>
      <c r="D3958" s="48">
        <v>45597.0</v>
      </c>
      <c r="E3958" s="36" t="s">
        <v>566</v>
      </c>
      <c r="F3958" s="37" t="str">
        <f t="array" ref="F3958">IFERROR(XLOOKUP(E3958,Operadores!A:A,Operadores!B:B))</f>
        <v>REYFER</v>
      </c>
      <c r="G3958" s="36" t="s">
        <v>315</v>
      </c>
      <c r="H3958" s="39">
        <v>10.65</v>
      </c>
      <c r="I3958" s="40">
        <v>232.0</v>
      </c>
      <c r="J3958" s="41">
        <f t="shared" si="5"/>
        <v>2470.8</v>
      </c>
      <c r="K3958" s="37" t="str">
        <f t="array" ref="K3958">IFERROR(XLOOKUP(G3958,'Tipo de carga'!A:A,'Tipo de carga'!B:B))</f>
        <v>COMSUSTENTA</v>
      </c>
      <c r="L3958" s="37">
        <f t="shared" si="2"/>
        <v>44</v>
      </c>
      <c r="M3958" s="37">
        <f t="shared" si="3"/>
        <v>1</v>
      </c>
      <c r="N3958" s="37">
        <f t="shared" si="4"/>
        <v>11</v>
      </c>
      <c r="O3958" s="37" t="str">
        <f t="array" ref="O3958">IFERROR(XLOOKUP(K3958,'Tipo de carga'!B:B,'Tipo de carga'!C:C))</f>
        <v>GNC</v>
      </c>
    </row>
    <row r="3959">
      <c r="A3959" s="36">
        <v>1928.0</v>
      </c>
      <c r="B3959" s="37" t="str">
        <f t="array" ref="B3959">IFERROR(XLOOKUP(A3959,'Asignacion Nov'!A:A,'Asignacion Nov'!C:C))</f>
        <v>MeLi Ded Puebla</v>
      </c>
      <c r="C3959" s="37" t="str">
        <f t="array" ref="C3959">IFERROR(XLOOKUP(A3959,'Asignacion Nov'!A:A,'Asignacion Nov'!B:B))</f>
        <v>EC-05</v>
      </c>
      <c r="D3959" s="48">
        <v>45597.0</v>
      </c>
      <c r="E3959" s="36" t="s">
        <v>319</v>
      </c>
      <c r="F3959" s="37" t="str">
        <f t="array" ref="F3959">IFERROR(XLOOKUP(E3959,Operadores!A:A,Operadores!B:B))</f>
        <v>BARPED</v>
      </c>
      <c r="G3959" s="36" t="s">
        <v>315</v>
      </c>
      <c r="H3959" s="39">
        <v>10.65</v>
      </c>
      <c r="I3959" s="40">
        <v>261.0</v>
      </c>
      <c r="J3959" s="41">
        <f t="shared" si="5"/>
        <v>2779.65</v>
      </c>
      <c r="K3959" s="37" t="str">
        <f t="array" ref="K3959">IFERROR(XLOOKUP(G3959,'Tipo de carga'!A:A,'Tipo de carga'!B:B))</f>
        <v>COMSUSTENTA</v>
      </c>
      <c r="L3959" s="37">
        <f t="shared" si="2"/>
        <v>44</v>
      </c>
      <c r="M3959" s="37">
        <f t="shared" si="3"/>
        <v>1</v>
      </c>
      <c r="N3959" s="37">
        <f t="shared" si="4"/>
        <v>11</v>
      </c>
      <c r="O3959" s="37" t="str">
        <f t="array" ref="O3959">IFERROR(XLOOKUP(K3959,'Tipo de carga'!B:B,'Tipo de carga'!C:C))</f>
        <v>GNC</v>
      </c>
    </row>
    <row r="3960">
      <c r="A3960" s="36">
        <v>1912.0</v>
      </c>
      <c r="B3960" s="37" t="str">
        <f t="array" ref="B3960">IFERROR(XLOOKUP(A3960,'Asignacion Nov'!A:A,'Asignacion Nov'!C:C))</f>
        <v>MeLi asignado SD</v>
      </c>
      <c r="C3960" s="37" t="str">
        <f t="array" ref="C3960">IFERROR(XLOOKUP(A3960,'Asignacion Nov'!A:A,'Asignacion Nov'!B:B))</f>
        <v>EC-05</v>
      </c>
      <c r="D3960" s="48">
        <v>45598.0</v>
      </c>
      <c r="E3960" s="36" t="s">
        <v>316</v>
      </c>
      <c r="F3960" s="37" t="str">
        <f t="array" ref="F3960">IFERROR(XLOOKUP(E3960,Operadores!A:A,Operadores!B:B))</f>
        <v>HERERI</v>
      </c>
      <c r="G3960" s="36" t="s">
        <v>315</v>
      </c>
      <c r="H3960" s="39">
        <v>10.65</v>
      </c>
      <c r="I3960" s="40">
        <v>248.0</v>
      </c>
      <c r="J3960" s="41">
        <f t="shared" si="5"/>
        <v>2641.2</v>
      </c>
      <c r="K3960" s="37" t="str">
        <f t="array" ref="K3960">IFERROR(XLOOKUP(G3960,'Tipo de carga'!A:A,'Tipo de carga'!B:B))</f>
        <v>COMSUSTENTA</v>
      </c>
      <c r="L3960" s="37">
        <f t="shared" si="2"/>
        <v>44</v>
      </c>
      <c r="M3960" s="37">
        <f t="shared" si="3"/>
        <v>2</v>
      </c>
      <c r="N3960" s="37">
        <f t="shared" si="4"/>
        <v>11</v>
      </c>
      <c r="O3960" s="37" t="str">
        <f t="array" ref="O3960">IFERROR(XLOOKUP(K3960,'Tipo de carga'!B:B,'Tipo de carga'!C:C))</f>
        <v>GNC</v>
      </c>
    </row>
    <row r="3961">
      <c r="A3961" s="36">
        <v>1918.0</v>
      </c>
      <c r="B3961" s="37" t="str">
        <f t="array" ref="B3961">IFERROR(XLOOKUP(A3961,'Asignacion Nov'!A:A,'Asignacion Nov'!C:C))</f>
        <v>MeLi asignado SD</v>
      </c>
      <c r="C3961" s="37" t="str">
        <f t="array" ref="C3961">IFERROR(XLOOKUP(A3961,'Asignacion Nov'!A:A,'Asignacion Nov'!B:B))</f>
        <v>EC-05</v>
      </c>
      <c r="D3961" s="48">
        <v>45598.0</v>
      </c>
      <c r="E3961" s="36" t="s">
        <v>539</v>
      </c>
      <c r="F3961" s="37" t="str">
        <f t="array" ref="F3961">IFERROR(XLOOKUP(E3961,Operadores!A:A,Operadores!B:B))</f>
        <v>NATSE</v>
      </c>
      <c r="G3961" s="36" t="s">
        <v>315</v>
      </c>
      <c r="H3961" s="39">
        <v>10.65</v>
      </c>
      <c r="I3961" s="40">
        <v>255.0</v>
      </c>
      <c r="J3961" s="41">
        <f t="shared" si="5"/>
        <v>2715.75</v>
      </c>
      <c r="K3961" s="37" t="str">
        <f t="array" ref="K3961">IFERROR(XLOOKUP(G3961,'Tipo de carga'!A:A,'Tipo de carga'!B:B))</f>
        <v>COMSUSTENTA</v>
      </c>
      <c r="L3961" s="37">
        <f t="shared" si="2"/>
        <v>44</v>
      </c>
      <c r="M3961" s="37">
        <f t="shared" si="3"/>
        <v>2</v>
      </c>
      <c r="N3961" s="37">
        <f t="shared" si="4"/>
        <v>11</v>
      </c>
      <c r="O3961" s="37" t="str">
        <f t="array" ref="O3961">IFERROR(XLOOKUP(K3961,'Tipo de carga'!B:B,'Tipo de carga'!C:C))</f>
        <v>GNC</v>
      </c>
    </row>
    <row r="3962">
      <c r="A3962" s="36">
        <v>1920.0</v>
      </c>
      <c r="B3962" s="37" t="str">
        <f t="array" ref="B3962">IFERROR(XLOOKUP(A3962,'Asignacion Nov'!A:A,'Asignacion Nov'!C:C))</f>
        <v>MeLi asignado SD</v>
      </c>
      <c r="C3962" s="37" t="str">
        <f t="array" ref="C3962">IFERROR(XLOOKUP(A3962,'Asignacion Nov'!A:A,'Asignacion Nov'!B:B))</f>
        <v>EC-05</v>
      </c>
      <c r="D3962" s="48">
        <v>45598.0</v>
      </c>
      <c r="E3962" s="36" t="s">
        <v>550</v>
      </c>
      <c r="F3962" s="37" t="str">
        <f t="array" ref="F3962">IFERROR(XLOOKUP(E3962,Operadores!A:A,Operadores!B:B))</f>
        <v>CALJOR01</v>
      </c>
      <c r="G3962" s="36" t="s">
        <v>315</v>
      </c>
      <c r="H3962" s="39">
        <v>10.65</v>
      </c>
      <c r="I3962" s="40">
        <v>427.0</v>
      </c>
      <c r="J3962" s="41">
        <f t="shared" si="5"/>
        <v>4547.55</v>
      </c>
      <c r="K3962" s="37" t="str">
        <f t="array" ref="K3962">IFERROR(XLOOKUP(G3962,'Tipo de carga'!A:A,'Tipo de carga'!B:B))</f>
        <v>COMSUSTENTA</v>
      </c>
      <c r="L3962" s="37">
        <f t="shared" si="2"/>
        <v>44</v>
      </c>
      <c r="M3962" s="37">
        <f t="shared" si="3"/>
        <v>2</v>
      </c>
      <c r="N3962" s="37">
        <f t="shared" si="4"/>
        <v>11</v>
      </c>
      <c r="O3962" s="37" t="str">
        <f t="array" ref="O3962">IFERROR(XLOOKUP(K3962,'Tipo de carga'!B:B,'Tipo de carga'!C:C))</f>
        <v>GNC</v>
      </c>
    </row>
    <row r="3963">
      <c r="A3963" s="36">
        <v>1923.0</v>
      </c>
      <c r="B3963" s="37" t="str">
        <f t="array" ref="B3963">IFERROR(XLOOKUP(A3963,'Asignacion Nov'!A:A,'Asignacion Nov'!C:C))</f>
        <v>MeLi Ded Puebla</v>
      </c>
      <c r="C3963" s="37" t="str">
        <f t="array" ref="C3963">IFERROR(XLOOKUP(A3963,'Asignacion Nov'!A:A,'Asignacion Nov'!B:B))</f>
        <v>EC-05</v>
      </c>
      <c r="D3963" s="48">
        <v>45598.0</v>
      </c>
      <c r="E3963" s="36" t="s">
        <v>348</v>
      </c>
      <c r="F3963" s="37" t="str">
        <f t="array" ref="F3963">IFERROR(XLOOKUP(E3963,Operadores!A:A,Operadores!B:B))</f>
        <v>REYFER01</v>
      </c>
      <c r="G3963" s="36" t="s">
        <v>315</v>
      </c>
      <c r="H3963" s="39">
        <v>10.65</v>
      </c>
      <c r="I3963" s="40">
        <v>236.0</v>
      </c>
      <c r="J3963" s="41">
        <f t="shared" si="5"/>
        <v>2513.4</v>
      </c>
      <c r="K3963" s="37" t="str">
        <f t="array" ref="K3963">IFERROR(XLOOKUP(G3963,'Tipo de carga'!A:A,'Tipo de carga'!B:B))</f>
        <v>COMSUSTENTA</v>
      </c>
      <c r="L3963" s="37">
        <f t="shared" si="2"/>
        <v>44</v>
      </c>
      <c r="M3963" s="37">
        <f t="shared" si="3"/>
        <v>2</v>
      </c>
      <c r="N3963" s="37">
        <f t="shared" si="4"/>
        <v>11</v>
      </c>
      <c r="O3963" s="37" t="str">
        <f t="array" ref="O3963">IFERROR(XLOOKUP(K3963,'Tipo de carga'!B:B,'Tipo de carga'!C:C))</f>
        <v>GNC</v>
      </c>
    </row>
    <row r="3964">
      <c r="A3964" s="36">
        <v>1926.0</v>
      </c>
      <c r="B3964" s="37" t="str">
        <f t="array" ref="B3964">IFERROR(XLOOKUP(A3964,'Asignacion Nov'!A:A,'Asignacion Nov'!C:C))</f>
        <v>MeLi asignado SD</v>
      </c>
      <c r="C3964" s="37" t="str">
        <f t="array" ref="C3964">IFERROR(XLOOKUP(A3964,'Asignacion Nov'!A:A,'Asignacion Nov'!B:B))</f>
        <v>EC-05</v>
      </c>
      <c r="D3964" s="48">
        <v>45598.0</v>
      </c>
      <c r="E3964" s="36" t="s">
        <v>318</v>
      </c>
      <c r="F3964" s="37" t="str">
        <f t="array" ref="F3964">IFERROR(XLOOKUP(E3964,Operadores!A:A,Operadores!B:B))</f>
        <v>SOSERN</v>
      </c>
      <c r="G3964" s="36" t="s">
        <v>315</v>
      </c>
      <c r="H3964" s="39">
        <v>10.65</v>
      </c>
      <c r="I3964" s="40">
        <v>214.0</v>
      </c>
      <c r="J3964" s="41">
        <f t="shared" si="5"/>
        <v>2279.1</v>
      </c>
      <c r="K3964" s="37" t="str">
        <f t="array" ref="K3964">IFERROR(XLOOKUP(G3964,'Tipo de carga'!A:A,'Tipo de carga'!B:B))</f>
        <v>COMSUSTENTA</v>
      </c>
      <c r="L3964" s="37">
        <f t="shared" si="2"/>
        <v>44</v>
      </c>
      <c r="M3964" s="37">
        <f t="shared" si="3"/>
        <v>2</v>
      </c>
      <c r="N3964" s="37">
        <f t="shared" si="4"/>
        <v>11</v>
      </c>
      <c r="O3964" s="37" t="str">
        <f t="array" ref="O3964">IFERROR(XLOOKUP(K3964,'Tipo de carga'!B:B,'Tipo de carga'!C:C))</f>
        <v>GNC</v>
      </c>
    </row>
    <row r="3965">
      <c r="A3965" s="36">
        <v>1910.0</v>
      </c>
      <c r="B3965" s="37" t="str">
        <f t="array" ref="B3965">IFERROR(XLOOKUP(A3965,'Asignacion Nov'!A:A,'Asignacion Nov'!C:C))</f>
        <v>MeLi Ded Puebla</v>
      </c>
      <c r="C3965" s="37" t="str">
        <f t="array" ref="C3965">IFERROR(XLOOKUP(A3965,'Asignacion Nov'!A:A,'Asignacion Nov'!B:B))</f>
        <v>EC-05</v>
      </c>
      <c r="D3965" s="48">
        <v>45599.0</v>
      </c>
      <c r="E3965" s="36" t="s">
        <v>191</v>
      </c>
      <c r="F3965" s="37" t="str">
        <f t="array" ref="F3965">IFERROR(XLOOKUP(E3965,Operadores!A:A,Operadores!B:B))</f>
        <v>DIADAV</v>
      </c>
      <c r="G3965" s="36" t="s">
        <v>315</v>
      </c>
      <c r="H3965" s="39">
        <v>10.65</v>
      </c>
      <c r="I3965" s="40">
        <v>243.0</v>
      </c>
      <c r="J3965" s="41">
        <f t="shared" si="5"/>
        <v>2587.95</v>
      </c>
      <c r="K3965" s="37" t="str">
        <f t="array" ref="K3965">IFERROR(XLOOKUP(G3965,'Tipo de carga'!A:A,'Tipo de carga'!B:B))</f>
        <v>COMSUSTENTA</v>
      </c>
      <c r="L3965" s="37">
        <f t="shared" si="2"/>
        <v>45</v>
      </c>
      <c r="M3965" s="37">
        <f t="shared" si="3"/>
        <v>3</v>
      </c>
      <c r="N3965" s="37">
        <f t="shared" si="4"/>
        <v>11</v>
      </c>
      <c r="O3965" s="37" t="str">
        <f t="array" ref="O3965">IFERROR(XLOOKUP(K3965,'Tipo de carga'!B:B,'Tipo de carga'!C:C))</f>
        <v>GNC</v>
      </c>
    </row>
    <row r="3966">
      <c r="A3966" s="36">
        <v>1916.0</v>
      </c>
      <c r="B3966" s="37" t="str">
        <f t="array" ref="B3966">IFERROR(XLOOKUP(A3966,'Asignacion Nov'!A:A,'Asignacion Nov'!C:C))</f>
        <v>MeLi Ded Puebla</v>
      </c>
      <c r="C3966" s="37" t="str">
        <f t="array" ref="C3966">IFERROR(XLOOKUP(A3966,'Asignacion Nov'!A:A,'Asignacion Nov'!B:B))</f>
        <v>EC-05</v>
      </c>
      <c r="D3966" s="48">
        <v>45599.0</v>
      </c>
      <c r="E3966" s="36" t="s">
        <v>321</v>
      </c>
      <c r="F3966" s="37" t="str">
        <f t="array" ref="F3966">IFERROR(XLOOKUP(E3966,Operadores!A:A,Operadores!B:B))</f>
        <v>REBCAN</v>
      </c>
      <c r="G3966" s="36" t="s">
        <v>315</v>
      </c>
      <c r="H3966" s="39">
        <v>10.65</v>
      </c>
      <c r="I3966" s="40">
        <v>243.0</v>
      </c>
      <c r="J3966" s="41">
        <f t="shared" si="5"/>
        <v>2587.95</v>
      </c>
      <c r="K3966" s="37" t="str">
        <f t="array" ref="K3966">IFERROR(XLOOKUP(G3966,'Tipo de carga'!A:A,'Tipo de carga'!B:B))</f>
        <v>COMSUSTENTA</v>
      </c>
      <c r="L3966" s="37">
        <f t="shared" si="2"/>
        <v>45</v>
      </c>
      <c r="M3966" s="37">
        <f t="shared" si="3"/>
        <v>3</v>
      </c>
      <c r="N3966" s="37">
        <f t="shared" si="4"/>
        <v>11</v>
      </c>
      <c r="O3966" s="37" t="str">
        <f t="array" ref="O3966">IFERROR(XLOOKUP(K3966,'Tipo de carga'!B:B,'Tipo de carga'!C:C))</f>
        <v>GNC</v>
      </c>
    </row>
    <row r="3967">
      <c r="A3967" s="36">
        <v>1918.0</v>
      </c>
      <c r="B3967" s="37" t="str">
        <f t="array" ref="B3967">IFERROR(XLOOKUP(A3967,'Asignacion Nov'!A:A,'Asignacion Nov'!C:C))</f>
        <v>MeLi asignado SD</v>
      </c>
      <c r="C3967" s="37" t="str">
        <f t="array" ref="C3967">IFERROR(XLOOKUP(A3967,'Asignacion Nov'!A:A,'Asignacion Nov'!B:B))</f>
        <v>EC-05</v>
      </c>
      <c r="D3967" s="48">
        <v>45599.0</v>
      </c>
      <c r="E3967" s="36" t="s">
        <v>539</v>
      </c>
      <c r="F3967" s="37" t="str">
        <f t="array" ref="F3967">IFERROR(XLOOKUP(E3967,Operadores!A:A,Operadores!B:B))</f>
        <v>NATSE</v>
      </c>
      <c r="G3967" s="36" t="s">
        <v>315</v>
      </c>
      <c r="H3967" s="39">
        <v>10.65</v>
      </c>
      <c r="I3967" s="40">
        <v>253.0</v>
      </c>
      <c r="J3967" s="41">
        <f t="shared" si="5"/>
        <v>2694.45</v>
      </c>
      <c r="K3967" s="37" t="str">
        <f t="array" ref="K3967">IFERROR(XLOOKUP(G3967,'Tipo de carga'!A:A,'Tipo de carga'!B:B))</f>
        <v>COMSUSTENTA</v>
      </c>
      <c r="L3967" s="37">
        <f t="shared" si="2"/>
        <v>45</v>
      </c>
      <c r="M3967" s="37">
        <f t="shared" si="3"/>
        <v>3</v>
      </c>
      <c r="N3967" s="37">
        <f t="shared" si="4"/>
        <v>11</v>
      </c>
      <c r="O3967" s="37" t="str">
        <f t="array" ref="O3967">IFERROR(XLOOKUP(K3967,'Tipo de carga'!B:B,'Tipo de carga'!C:C))</f>
        <v>GNC</v>
      </c>
    </row>
    <row r="3968">
      <c r="A3968" s="36">
        <v>1928.0</v>
      </c>
      <c r="B3968" s="37" t="str">
        <f t="array" ref="B3968">IFERROR(XLOOKUP(A3968,'Asignacion Nov'!A:A,'Asignacion Nov'!C:C))</f>
        <v>MeLi Ded Puebla</v>
      </c>
      <c r="C3968" s="37" t="str">
        <f t="array" ref="C3968">IFERROR(XLOOKUP(A3968,'Asignacion Nov'!A:A,'Asignacion Nov'!B:B))</f>
        <v>EC-05</v>
      </c>
      <c r="D3968" s="48">
        <v>45599.0</v>
      </c>
      <c r="E3968" s="36" t="s">
        <v>319</v>
      </c>
      <c r="F3968" s="37" t="str">
        <f t="array" ref="F3968">IFERROR(XLOOKUP(E3968,Operadores!A:A,Operadores!B:B))</f>
        <v>BARPED</v>
      </c>
      <c r="G3968" s="36" t="s">
        <v>315</v>
      </c>
      <c r="H3968" s="39">
        <v>10.65</v>
      </c>
      <c r="I3968" s="40">
        <v>259.0</v>
      </c>
      <c r="J3968" s="41">
        <f t="shared" si="5"/>
        <v>2758.35</v>
      </c>
      <c r="K3968" s="37" t="str">
        <f t="array" ref="K3968">IFERROR(XLOOKUP(G3968,'Tipo de carga'!A:A,'Tipo de carga'!B:B))</f>
        <v>COMSUSTENTA</v>
      </c>
      <c r="L3968" s="37">
        <f t="shared" si="2"/>
        <v>45</v>
      </c>
      <c r="M3968" s="37">
        <f t="shared" si="3"/>
        <v>3</v>
      </c>
      <c r="N3968" s="37">
        <f t="shared" si="4"/>
        <v>11</v>
      </c>
      <c r="O3968" s="37" t="str">
        <f t="array" ref="O3968">IFERROR(XLOOKUP(K3968,'Tipo de carga'!B:B,'Tipo de carga'!C:C))</f>
        <v>GNC</v>
      </c>
    </row>
    <row r="3969">
      <c r="A3969" s="36">
        <v>1919.0</v>
      </c>
      <c r="B3969" s="37" t="str">
        <f t="array" ref="B3969">IFERROR(XLOOKUP(A3969,'Asignacion Nov'!A:A,'Asignacion Nov'!C:C))</f>
        <v>MeLi Ded Puebla</v>
      </c>
      <c r="C3969" s="37" t="str">
        <f t="array" ref="C3969">IFERROR(XLOOKUP(A3969,'Asignacion Nov'!A:A,'Asignacion Nov'!B:B))</f>
        <v>EC-05</v>
      </c>
      <c r="D3969" s="48">
        <v>45599.0</v>
      </c>
      <c r="E3969" s="36"/>
      <c r="F3969" s="37"/>
      <c r="G3969" s="36" t="s">
        <v>567</v>
      </c>
      <c r="H3969" s="39">
        <v>9.99</v>
      </c>
      <c r="I3969" s="40">
        <v>233.87</v>
      </c>
      <c r="J3969" s="41">
        <f t="shared" si="5"/>
        <v>2336.3613</v>
      </c>
      <c r="K3969" s="37" t="str">
        <f t="array" ref="K3969">IFERROR(XLOOKUP(G3969,'Tipo de carga'!A:A,'Tipo de carga'!B:B))</f>
        <v>Enco</v>
      </c>
      <c r="L3969" s="37">
        <f t="shared" si="2"/>
        <v>45</v>
      </c>
      <c r="M3969" s="37">
        <f t="shared" si="3"/>
        <v>3</v>
      </c>
      <c r="N3969" s="37">
        <f t="shared" si="4"/>
        <v>11</v>
      </c>
      <c r="O3969" s="37" t="str">
        <f t="array" ref="O3969">IFERROR(XLOOKUP(K3969,'Tipo de carga'!B:B,'Tipo de carga'!C:C))</f>
        <v>GNC</v>
      </c>
    </row>
    <row r="3970">
      <c r="A3970" s="36">
        <v>2004.0</v>
      </c>
      <c r="B3970" s="37" t="str">
        <f t="array" ref="B3970">IFERROR(XLOOKUP(A3970,'Asignacion Nov'!A:A,'Asignacion Nov'!C:C))</f>
        <v>MeLi Dedicado Merida</v>
      </c>
      <c r="C3970" s="37" t="str">
        <f t="array" ref="C3970">IFERROR(XLOOKUP(A3970,'Asignacion Nov'!A:A,'Asignacion Nov'!B:B))</f>
        <v>EC-05</v>
      </c>
      <c r="D3970" s="48">
        <v>45600.981782407405</v>
      </c>
      <c r="E3970" s="36" t="s">
        <v>175</v>
      </c>
      <c r="F3970" s="37" t="str">
        <f t="array" ref="F3970">IFERROR(XLOOKUP(E3970,Operadores!A:A,Operadores!B:B))</f>
        <v>PERRIC</v>
      </c>
      <c r="G3970" s="36" t="s">
        <v>72</v>
      </c>
      <c r="H3970" s="39">
        <v>19.62274</v>
      </c>
      <c r="I3970" s="40">
        <v>240.0</v>
      </c>
      <c r="J3970" s="41">
        <f t="shared" si="5"/>
        <v>4709.4576</v>
      </c>
      <c r="K3970" s="37" t="str">
        <f t="array" ref="K3970">IFERROR(XLOOKUP(G3970,'Tipo de carga'!A:A,'Tipo de carga'!B:B))</f>
        <v>Autoabasto</v>
      </c>
      <c r="L3970" s="37">
        <f t="shared" si="2"/>
        <v>45</v>
      </c>
      <c r="M3970" s="37">
        <f t="shared" si="3"/>
        <v>4</v>
      </c>
      <c r="N3970" s="37">
        <f t="shared" si="4"/>
        <v>11</v>
      </c>
      <c r="O3970" s="37" t="str">
        <f t="array" ref="O3970">IFERROR(XLOOKUP(K3970,'Tipo de carga'!B:B,'Tipo de carga'!C:C))</f>
        <v>Diesel</v>
      </c>
    </row>
    <row r="3971">
      <c r="A3971" s="36">
        <v>1857.0</v>
      </c>
      <c r="B3971" s="37" t="str">
        <f t="array" ref="B3971">IFERROR(XLOOKUP(A3971,'Asignacion Nov'!A:A,'Asignacion Nov'!C:C))</f>
        <v>Pipas</v>
      </c>
      <c r="C3971" s="37" t="str">
        <f t="array" ref="C3971">IFERROR(XLOOKUP(A3971,'Asignacion Nov'!A:A,'Asignacion Nov'!B:B))</f>
        <v>EC-02</v>
      </c>
      <c r="D3971" s="48">
        <v>45600.96730324074</v>
      </c>
      <c r="E3971" s="36" t="s">
        <v>376</v>
      </c>
      <c r="F3971" s="37" t="str">
        <f t="array" ref="F3971">IFERROR(XLOOKUP(E3971,Operadores!A:A,Operadores!B:B))</f>
        <v>GUTBE</v>
      </c>
      <c r="G3971" s="36" t="s">
        <v>72</v>
      </c>
      <c r="H3971" s="39">
        <v>19.62274</v>
      </c>
      <c r="I3971" s="40">
        <v>39.0</v>
      </c>
      <c r="J3971" s="41">
        <f t="shared" si="5"/>
        <v>765.28686</v>
      </c>
      <c r="K3971" s="37" t="str">
        <f t="array" ref="K3971">IFERROR(XLOOKUP(G3971,'Tipo de carga'!A:A,'Tipo de carga'!B:B))</f>
        <v>Autoabasto</v>
      </c>
      <c r="L3971" s="37">
        <f t="shared" si="2"/>
        <v>45</v>
      </c>
      <c r="M3971" s="37">
        <f t="shared" si="3"/>
        <v>4</v>
      </c>
      <c r="N3971" s="37">
        <f t="shared" si="4"/>
        <v>11</v>
      </c>
      <c r="O3971" s="37" t="str">
        <f t="array" ref="O3971">IFERROR(XLOOKUP(K3971,'Tipo de carga'!B:B,'Tipo de carga'!C:C))</f>
        <v>Diesel</v>
      </c>
    </row>
    <row r="3972">
      <c r="A3972" s="36">
        <v>1704.0</v>
      </c>
      <c r="B3972" s="37" t="str">
        <f t="array" ref="B3972">IFERROR(XLOOKUP(A3972,'Asignacion Nov'!A:A,'Asignacion Nov'!C:C))</f>
        <v>Pilgrims Tepo</v>
      </c>
      <c r="C3972" s="37" t="str">
        <f t="array" ref="C3972">IFERROR(XLOOKUP(A3972,'Asignacion Nov'!A:A,'Asignacion Nov'!B:B))</f>
        <v>EC-02</v>
      </c>
      <c r="D3972" s="48">
        <v>45600.95956018518</v>
      </c>
      <c r="E3972" s="36" t="s">
        <v>478</v>
      </c>
      <c r="F3972" s="37" t="str">
        <f t="array" ref="F3972">IFERROR(XLOOKUP(E3972,Operadores!A:A,Operadores!B:B))</f>
        <v>CHAJUA01</v>
      </c>
      <c r="G3972" s="36" t="s">
        <v>72</v>
      </c>
      <c r="H3972" s="39">
        <v>19.62274</v>
      </c>
      <c r="I3972" s="40">
        <v>8.0</v>
      </c>
      <c r="J3972" s="41">
        <f t="shared" si="5"/>
        <v>156.98192</v>
      </c>
      <c r="K3972" s="37" t="str">
        <f t="array" ref="K3972">IFERROR(XLOOKUP(G3972,'Tipo de carga'!A:A,'Tipo de carga'!B:B))</f>
        <v>Autoabasto</v>
      </c>
      <c r="L3972" s="37">
        <f t="shared" si="2"/>
        <v>45</v>
      </c>
      <c r="M3972" s="37">
        <f t="shared" si="3"/>
        <v>4</v>
      </c>
      <c r="N3972" s="37">
        <f t="shared" si="4"/>
        <v>11</v>
      </c>
      <c r="O3972" s="37" t="str">
        <f t="array" ref="O3972">IFERROR(XLOOKUP(K3972,'Tipo de carga'!B:B,'Tipo de carga'!C:C))</f>
        <v>Diesel</v>
      </c>
    </row>
    <row r="3973">
      <c r="A3973" s="36">
        <v>1704.0</v>
      </c>
      <c r="B3973" s="37" t="str">
        <f t="array" ref="B3973">IFERROR(XLOOKUP(A3973,'Asignacion Nov'!A:A,'Asignacion Nov'!C:C))</f>
        <v>Pilgrims Tepo</v>
      </c>
      <c r="C3973" s="37" t="str">
        <f t="array" ref="C3973">IFERROR(XLOOKUP(A3973,'Asignacion Nov'!A:A,'Asignacion Nov'!B:B))</f>
        <v>EC-02</v>
      </c>
      <c r="D3973" s="48">
        <v>45600.95626157407</v>
      </c>
      <c r="E3973" s="36" t="s">
        <v>478</v>
      </c>
      <c r="F3973" s="37" t="str">
        <f t="array" ref="F3973">IFERROR(XLOOKUP(E3973,Operadores!A:A,Operadores!B:B))</f>
        <v>CHAJUA01</v>
      </c>
      <c r="G3973" s="36" t="s">
        <v>72</v>
      </c>
      <c r="H3973" s="39">
        <v>19.62274</v>
      </c>
      <c r="I3973" s="40">
        <v>237.0</v>
      </c>
      <c r="J3973" s="41">
        <f t="shared" si="5"/>
        <v>4650.58938</v>
      </c>
      <c r="K3973" s="37" t="str">
        <f t="array" ref="K3973">IFERROR(XLOOKUP(G3973,'Tipo de carga'!A:A,'Tipo de carga'!B:B))</f>
        <v>Autoabasto</v>
      </c>
      <c r="L3973" s="37">
        <f t="shared" si="2"/>
        <v>45</v>
      </c>
      <c r="M3973" s="37">
        <f t="shared" si="3"/>
        <v>4</v>
      </c>
      <c r="N3973" s="37">
        <f t="shared" si="4"/>
        <v>11</v>
      </c>
      <c r="O3973" s="37" t="str">
        <f t="array" ref="O3973">IFERROR(XLOOKUP(K3973,'Tipo de carga'!B:B,'Tipo de carga'!C:C))</f>
        <v>Diesel</v>
      </c>
    </row>
    <row r="3974">
      <c r="A3974" s="36">
        <v>1983.0</v>
      </c>
      <c r="B3974" s="37" t="str">
        <f t="array" ref="B3974">IFERROR(XLOOKUP(A3974,'Asignacion Nov'!A:A,'Asignacion Nov'!C:C))</f>
        <v>MeLi asignado SD</v>
      </c>
      <c r="C3974" s="37" t="str">
        <f t="array" ref="C3974">IFERROR(XLOOKUP(A3974,'Asignacion Nov'!A:A,'Asignacion Nov'!B:B))</f>
        <v>EC-05</v>
      </c>
      <c r="D3974" s="48">
        <v>45600.94920138889</v>
      </c>
      <c r="E3974" s="36" t="s">
        <v>485</v>
      </c>
      <c r="F3974" s="37" t="str">
        <f t="array" ref="F3974">IFERROR(XLOOKUP(E3974,Operadores!A:A,Operadores!B:B))</f>
        <v>HERROD</v>
      </c>
      <c r="G3974" s="36" t="s">
        <v>72</v>
      </c>
      <c r="H3974" s="39">
        <v>19.62274</v>
      </c>
      <c r="I3974" s="40">
        <v>750.0</v>
      </c>
      <c r="J3974" s="41">
        <f t="shared" si="5"/>
        <v>14717.055</v>
      </c>
      <c r="K3974" s="37" t="str">
        <f t="array" ref="K3974">IFERROR(XLOOKUP(G3974,'Tipo de carga'!A:A,'Tipo de carga'!B:B))</f>
        <v>Autoabasto</v>
      </c>
      <c r="L3974" s="37">
        <f t="shared" si="2"/>
        <v>45</v>
      </c>
      <c r="M3974" s="37">
        <f t="shared" si="3"/>
        <v>4</v>
      </c>
      <c r="N3974" s="37">
        <f t="shared" si="4"/>
        <v>11</v>
      </c>
      <c r="O3974" s="37" t="str">
        <f t="array" ref="O3974">IFERROR(XLOOKUP(K3974,'Tipo de carga'!B:B,'Tipo de carga'!C:C))</f>
        <v>Diesel</v>
      </c>
    </row>
    <row r="3975">
      <c r="A3975" s="36">
        <v>1931.0</v>
      </c>
      <c r="B3975" s="37" t="str">
        <f t="array" ref="B3975">IFERROR(XLOOKUP(A3975,'Asignacion Nov'!A:A,'Asignacion Nov'!C:C))</f>
        <v>Circuitos</v>
      </c>
      <c r="C3975" s="37" t="str">
        <f t="array" ref="C3975">IFERROR(XLOOKUP(A3975,'Asignacion Nov'!A:A,'Asignacion Nov'!B:B))</f>
        <v>EC-03</v>
      </c>
      <c r="D3975" s="48">
        <v>45600.93048611111</v>
      </c>
      <c r="E3975" s="36" t="s">
        <v>26</v>
      </c>
      <c r="F3975" s="37" t="str">
        <f t="array" ref="F3975">IFERROR(XLOOKUP(E3975,Operadores!A:A,Operadores!B:B))</f>
        <v>ARBJO</v>
      </c>
      <c r="G3975" s="36" t="s">
        <v>72</v>
      </c>
      <c r="H3975" s="39">
        <v>19.62274</v>
      </c>
      <c r="I3975" s="40">
        <v>311.0</v>
      </c>
      <c r="J3975" s="41">
        <f t="shared" si="5"/>
        <v>6102.67214</v>
      </c>
      <c r="K3975" s="37" t="str">
        <f t="array" ref="K3975">IFERROR(XLOOKUP(G3975,'Tipo de carga'!A:A,'Tipo de carga'!B:B))</f>
        <v>Autoabasto</v>
      </c>
      <c r="L3975" s="37">
        <f t="shared" si="2"/>
        <v>45</v>
      </c>
      <c r="M3975" s="37">
        <f t="shared" si="3"/>
        <v>4</v>
      </c>
      <c r="N3975" s="37">
        <f t="shared" si="4"/>
        <v>11</v>
      </c>
      <c r="O3975" s="37" t="str">
        <f t="array" ref="O3975">IFERROR(XLOOKUP(K3975,'Tipo de carga'!B:B,'Tipo de carga'!C:C))</f>
        <v>Diesel</v>
      </c>
    </row>
    <row r="3976">
      <c r="A3976" s="36">
        <v>1862.0</v>
      </c>
      <c r="B3976" s="37" t="str">
        <f t="array" ref="B3976">IFERROR(XLOOKUP(A3976,'Asignacion Nov'!A:A,'Asignacion Nov'!C:C))</f>
        <v>Circuitos</v>
      </c>
      <c r="C3976" s="37" t="str">
        <f t="array" ref="C3976">IFERROR(XLOOKUP(A3976,'Asignacion Nov'!A:A,'Asignacion Nov'!B:B))</f>
        <v>EC-03</v>
      </c>
      <c r="D3976" s="48">
        <v>45600.92009259259</v>
      </c>
      <c r="E3976" s="36" t="s">
        <v>350</v>
      </c>
      <c r="F3976" s="37" t="str">
        <f t="array" ref="F3976">IFERROR(XLOOKUP(E3976,Operadores!A:A,Operadores!B:B))</f>
        <v>PERRI</v>
      </c>
      <c r="G3976" s="36" t="s">
        <v>72</v>
      </c>
      <c r="H3976" s="39">
        <v>19.62274</v>
      </c>
      <c r="I3976" s="40">
        <v>461.0</v>
      </c>
      <c r="J3976" s="41">
        <f t="shared" si="5"/>
        <v>9046.08314</v>
      </c>
      <c r="K3976" s="37" t="str">
        <f t="array" ref="K3976">IFERROR(XLOOKUP(G3976,'Tipo de carga'!A:A,'Tipo de carga'!B:B))</f>
        <v>Autoabasto</v>
      </c>
      <c r="L3976" s="37">
        <f t="shared" si="2"/>
        <v>45</v>
      </c>
      <c r="M3976" s="37">
        <f t="shared" si="3"/>
        <v>4</v>
      </c>
      <c r="N3976" s="37">
        <f t="shared" si="4"/>
        <v>11</v>
      </c>
      <c r="O3976" s="37" t="str">
        <f t="array" ref="O3976">IFERROR(XLOOKUP(K3976,'Tipo de carga'!B:B,'Tipo de carga'!C:C))</f>
        <v>Diesel</v>
      </c>
    </row>
    <row r="3977">
      <c r="A3977" s="36">
        <v>2058.0</v>
      </c>
      <c r="B3977" s="37" t="str">
        <f t="array" ref="B3977">IFERROR(XLOOKUP(A3977,'Asignacion Nov'!A:A,'Asignacion Nov'!C:C))</f>
        <v>Peñafiel Tecamac</v>
      </c>
      <c r="C3977" s="37" t="str">
        <f t="array" ref="C3977">IFERROR(XLOOKUP(A3977,'Asignacion Nov'!A:A,'Asignacion Nov'!B:B))</f>
        <v>EC-02</v>
      </c>
      <c r="D3977" s="48">
        <v>45600.908854166664</v>
      </c>
      <c r="E3977" s="36" t="s">
        <v>450</v>
      </c>
      <c r="F3977" s="37" t="str">
        <f t="array" ref="F3977">IFERROR(XLOOKUP(E3977,Operadores!A:A,Operadores!B:B))</f>
        <v>PERJU04</v>
      </c>
      <c r="G3977" s="36" t="s">
        <v>72</v>
      </c>
      <c r="H3977" s="39">
        <v>19.62274</v>
      </c>
      <c r="I3977" s="40">
        <v>696.0</v>
      </c>
      <c r="J3977" s="41">
        <f t="shared" si="5"/>
        <v>13657.42704</v>
      </c>
      <c r="K3977" s="37" t="str">
        <f t="array" ref="K3977">IFERROR(XLOOKUP(G3977,'Tipo de carga'!A:A,'Tipo de carga'!B:B))</f>
        <v>Autoabasto</v>
      </c>
      <c r="L3977" s="37">
        <f t="shared" si="2"/>
        <v>45</v>
      </c>
      <c r="M3977" s="37">
        <f t="shared" si="3"/>
        <v>4</v>
      </c>
      <c r="N3977" s="37">
        <f t="shared" si="4"/>
        <v>11</v>
      </c>
      <c r="O3977" s="37" t="str">
        <f t="array" ref="O3977">IFERROR(XLOOKUP(K3977,'Tipo de carga'!B:B,'Tipo de carga'!C:C))</f>
        <v>Diesel</v>
      </c>
    </row>
    <row r="3978">
      <c r="A3978" s="36">
        <v>1861.0</v>
      </c>
      <c r="B3978" s="37" t="str">
        <f t="array" ref="B3978">IFERROR(XLOOKUP(A3978,'Asignacion Nov'!A:A,'Asignacion Nov'!C:C))</f>
        <v>Pilgrims Tepo</v>
      </c>
      <c r="C3978" s="37" t="str">
        <f t="array" ref="C3978">IFERROR(XLOOKUP(A3978,'Asignacion Nov'!A:A,'Asignacion Nov'!B:B))</f>
        <v>EC-02</v>
      </c>
      <c r="D3978" s="48">
        <v>45600.89111111111</v>
      </c>
      <c r="E3978" s="36" t="s">
        <v>330</v>
      </c>
      <c r="F3978" s="37" t="str">
        <f t="array" ref="F3978">IFERROR(XLOOKUP(E3978,Operadores!A:A,Operadores!B:B))</f>
        <v>JIMJOR</v>
      </c>
      <c r="G3978" s="36" t="s">
        <v>72</v>
      </c>
      <c r="H3978" s="39">
        <v>19.62274</v>
      </c>
      <c r="I3978" s="40">
        <v>28.0</v>
      </c>
      <c r="J3978" s="41">
        <f t="shared" si="5"/>
        <v>549.43672</v>
      </c>
      <c r="K3978" s="37" t="str">
        <f t="array" ref="K3978">IFERROR(XLOOKUP(G3978,'Tipo de carga'!A:A,'Tipo de carga'!B:B))</f>
        <v>Autoabasto</v>
      </c>
      <c r="L3978" s="37">
        <f t="shared" si="2"/>
        <v>45</v>
      </c>
      <c r="M3978" s="37">
        <f t="shared" si="3"/>
        <v>4</v>
      </c>
      <c r="N3978" s="37">
        <f t="shared" si="4"/>
        <v>11</v>
      </c>
      <c r="O3978" s="37" t="str">
        <f t="array" ref="O3978">IFERROR(XLOOKUP(K3978,'Tipo de carga'!B:B,'Tipo de carga'!C:C))</f>
        <v>Diesel</v>
      </c>
    </row>
    <row r="3979">
      <c r="A3979" s="36">
        <v>1767.0</v>
      </c>
      <c r="B3979" s="37" t="str">
        <f t="array" ref="B3979">IFERROR(XLOOKUP(A3979,'Asignacion Nov'!A:A,'Asignacion Nov'!C:C))</f>
        <v>Pilgrims Tepo</v>
      </c>
      <c r="C3979" s="37" t="str">
        <f t="array" ref="C3979">IFERROR(XLOOKUP(A3979,'Asignacion Nov'!A:A,'Asignacion Nov'!B:B))</f>
        <v>EC-02</v>
      </c>
      <c r="D3979" s="48">
        <v>45600.881064814814</v>
      </c>
      <c r="E3979" s="36" t="s">
        <v>477</v>
      </c>
      <c r="F3979" s="37" t="str">
        <f t="array" ref="F3979">IFERROR(XLOOKUP(E3979,Operadores!A:A,Operadores!B:B))</f>
        <v>GARJOS01</v>
      </c>
      <c r="G3979" s="36" t="s">
        <v>72</v>
      </c>
      <c r="H3979" s="39">
        <v>19.62274</v>
      </c>
      <c r="I3979" s="40">
        <v>297.0</v>
      </c>
      <c r="J3979" s="41">
        <f t="shared" si="5"/>
        <v>5827.95378</v>
      </c>
      <c r="K3979" s="37" t="str">
        <f t="array" ref="K3979">IFERROR(XLOOKUP(G3979,'Tipo de carga'!A:A,'Tipo de carga'!B:B))</f>
        <v>Autoabasto</v>
      </c>
      <c r="L3979" s="37">
        <f t="shared" si="2"/>
        <v>45</v>
      </c>
      <c r="M3979" s="37">
        <f t="shared" si="3"/>
        <v>4</v>
      </c>
      <c r="N3979" s="37">
        <f t="shared" si="4"/>
        <v>11</v>
      </c>
      <c r="O3979" s="37" t="str">
        <f t="array" ref="O3979">IFERROR(XLOOKUP(K3979,'Tipo de carga'!B:B,'Tipo de carga'!C:C))</f>
        <v>Diesel</v>
      </c>
    </row>
    <row r="3980">
      <c r="A3980" s="36">
        <v>1697.0</v>
      </c>
      <c r="B3980" s="37" t="str">
        <f t="array" ref="B3980">IFERROR(XLOOKUP(A3980,'Asignacion Nov'!A:A,'Asignacion Nov'!C:C))</f>
        <v>Pilgrims Tepo</v>
      </c>
      <c r="C3980" s="37" t="str">
        <f t="array" ref="C3980">IFERROR(XLOOKUP(A3980,'Asignacion Nov'!A:A,'Asignacion Nov'!B:B))</f>
        <v>EC-02</v>
      </c>
      <c r="D3980" s="48">
        <v>45600.8683912037</v>
      </c>
      <c r="E3980" s="36" t="s">
        <v>451</v>
      </c>
      <c r="F3980" s="37" t="str">
        <f t="array" ref="F3980">IFERROR(XLOOKUP(E3980,Operadores!A:A,Operadores!B:B))</f>
        <v>CARJOS02</v>
      </c>
      <c r="G3980" s="36" t="s">
        <v>72</v>
      </c>
      <c r="H3980" s="39">
        <v>19.62274</v>
      </c>
      <c r="I3980" s="40">
        <v>196.0</v>
      </c>
      <c r="J3980" s="41">
        <f t="shared" si="5"/>
        <v>3846.05704</v>
      </c>
      <c r="K3980" s="37" t="str">
        <f t="array" ref="K3980">IFERROR(XLOOKUP(G3980,'Tipo de carga'!A:A,'Tipo de carga'!B:B))</f>
        <v>Autoabasto</v>
      </c>
      <c r="L3980" s="37">
        <f t="shared" si="2"/>
        <v>45</v>
      </c>
      <c r="M3980" s="37">
        <f t="shared" si="3"/>
        <v>4</v>
      </c>
      <c r="N3980" s="37">
        <f t="shared" si="4"/>
        <v>11</v>
      </c>
      <c r="O3980" s="37" t="str">
        <f t="array" ref="O3980">IFERROR(XLOOKUP(K3980,'Tipo de carga'!B:B,'Tipo de carga'!C:C))</f>
        <v>Diesel</v>
      </c>
    </row>
    <row r="3981">
      <c r="A3981" s="36">
        <v>1685.0</v>
      </c>
      <c r="B3981" s="37" t="str">
        <f t="array" ref="B3981">IFERROR(XLOOKUP(A3981,'Asignacion Nov'!A:A,'Asignacion Nov'!C:C))</f>
        <v>Pilgrims Tepo</v>
      </c>
      <c r="C3981" s="37" t="str">
        <f t="array" ref="C3981">IFERROR(XLOOKUP(A3981,'Asignacion Nov'!A:A,'Asignacion Nov'!B:B))</f>
        <v>EC-02</v>
      </c>
      <c r="D3981" s="48">
        <v>45600.85659722222</v>
      </c>
      <c r="E3981" s="36" t="s">
        <v>429</v>
      </c>
      <c r="F3981" s="37" t="str">
        <f t="array" ref="F3981">IFERROR(XLOOKUP(E3981,Operadores!A:A,Operadores!B:B))</f>
        <v>RODLEO</v>
      </c>
      <c r="G3981" s="36" t="s">
        <v>72</v>
      </c>
      <c r="H3981" s="39">
        <v>19.62274</v>
      </c>
      <c r="I3981" s="40">
        <v>95.0</v>
      </c>
      <c r="J3981" s="41">
        <f t="shared" si="5"/>
        <v>1864.1603</v>
      </c>
      <c r="K3981" s="37" t="str">
        <f t="array" ref="K3981">IFERROR(XLOOKUP(G3981,'Tipo de carga'!A:A,'Tipo de carga'!B:B))</f>
        <v>Autoabasto</v>
      </c>
      <c r="L3981" s="37">
        <f t="shared" si="2"/>
        <v>45</v>
      </c>
      <c r="M3981" s="37">
        <f t="shared" si="3"/>
        <v>4</v>
      </c>
      <c r="N3981" s="37">
        <f t="shared" si="4"/>
        <v>11</v>
      </c>
      <c r="O3981" s="37" t="str">
        <f t="array" ref="O3981">IFERROR(XLOOKUP(K3981,'Tipo de carga'!B:B,'Tipo de carga'!C:C))</f>
        <v>Diesel</v>
      </c>
    </row>
    <row r="3982">
      <c r="A3982" s="36">
        <v>1720.0</v>
      </c>
      <c r="B3982" s="37" t="str">
        <f t="array" ref="B3982">IFERROR(XLOOKUP(A3982,'Asignacion Nov'!A:A,'Asignacion Nov'!C:C))</f>
        <v>Pilgrims Tepo</v>
      </c>
      <c r="C3982" s="37" t="str">
        <f t="array" ref="C3982">IFERROR(XLOOKUP(A3982,'Asignacion Nov'!A:A,'Asignacion Nov'!B:B))</f>
        <v>EC-02</v>
      </c>
      <c r="D3982" s="48">
        <v>45600.841412037036</v>
      </c>
      <c r="E3982" s="36" t="s">
        <v>533</v>
      </c>
      <c r="F3982" s="37" t="str">
        <f t="array" ref="F3982">IFERROR(XLOOKUP(E3982,Operadores!A:A,Operadores!B:B))</f>
        <v>GALISM</v>
      </c>
      <c r="G3982" s="36" t="s">
        <v>72</v>
      </c>
      <c r="H3982" s="39">
        <v>19.62274</v>
      </c>
      <c r="I3982" s="40">
        <v>201.0</v>
      </c>
      <c r="J3982" s="41">
        <f t="shared" si="5"/>
        <v>3944.17074</v>
      </c>
      <c r="K3982" s="37" t="str">
        <f t="array" ref="K3982">IFERROR(XLOOKUP(G3982,'Tipo de carga'!A:A,'Tipo de carga'!B:B))</f>
        <v>Autoabasto</v>
      </c>
      <c r="L3982" s="37">
        <f t="shared" si="2"/>
        <v>45</v>
      </c>
      <c r="M3982" s="37">
        <f t="shared" si="3"/>
        <v>4</v>
      </c>
      <c r="N3982" s="37">
        <f t="shared" si="4"/>
        <v>11</v>
      </c>
      <c r="O3982" s="37" t="str">
        <f t="array" ref="O3982">IFERROR(XLOOKUP(K3982,'Tipo de carga'!B:B,'Tipo de carga'!C:C))</f>
        <v>Diesel</v>
      </c>
    </row>
    <row r="3983">
      <c r="A3983" s="36">
        <v>1936.0</v>
      </c>
      <c r="B3983" s="37" t="str">
        <f t="array" ref="B3983">IFERROR(XLOOKUP(A3983,'Asignacion Nov'!A:A,'Asignacion Nov'!C:C))</f>
        <v>Circuitos</v>
      </c>
      <c r="C3983" s="37" t="str">
        <f t="array" ref="C3983">IFERROR(XLOOKUP(A3983,'Asignacion Nov'!A:A,'Asignacion Nov'!B:B))</f>
        <v>EC-03</v>
      </c>
      <c r="D3983" s="48">
        <v>45600.830717592595</v>
      </c>
      <c r="E3983" s="36" t="s">
        <v>209</v>
      </c>
      <c r="F3983" s="37" t="str">
        <f t="array" ref="F3983">IFERROR(XLOOKUP(E3983,Operadores!A:A,Operadores!B:B))</f>
        <v>OCAMA</v>
      </c>
      <c r="G3983" s="36" t="s">
        <v>72</v>
      </c>
      <c r="H3983" s="39">
        <v>19.62274</v>
      </c>
      <c r="I3983" s="40">
        <v>330.0</v>
      </c>
      <c r="J3983" s="41">
        <f t="shared" si="5"/>
        <v>6475.5042</v>
      </c>
      <c r="K3983" s="37" t="str">
        <f t="array" ref="K3983">IFERROR(XLOOKUP(G3983,'Tipo de carga'!A:A,'Tipo de carga'!B:B))</f>
        <v>Autoabasto</v>
      </c>
      <c r="L3983" s="37">
        <f t="shared" si="2"/>
        <v>45</v>
      </c>
      <c r="M3983" s="37">
        <f t="shared" si="3"/>
        <v>4</v>
      </c>
      <c r="N3983" s="37">
        <f t="shared" si="4"/>
        <v>11</v>
      </c>
      <c r="O3983" s="37" t="str">
        <f t="array" ref="O3983">IFERROR(XLOOKUP(K3983,'Tipo de carga'!B:B,'Tipo de carga'!C:C))</f>
        <v>Diesel</v>
      </c>
    </row>
    <row r="3984">
      <c r="A3984" s="36">
        <v>1951.0</v>
      </c>
      <c r="B3984" s="37" t="str">
        <f t="array" ref="B3984">IFERROR(XLOOKUP(A3984,'Asignacion Nov'!A:A,'Asignacion Nov'!C:C))</f>
        <v>MeLi asignado SD</v>
      </c>
      <c r="C3984" s="37" t="str">
        <f t="array" ref="C3984">IFERROR(XLOOKUP(A3984,'Asignacion Nov'!A:A,'Asignacion Nov'!B:B))</f>
        <v>EC-05</v>
      </c>
      <c r="D3984" s="48">
        <v>45600.79859953704</v>
      </c>
      <c r="E3984" s="36" t="s">
        <v>460</v>
      </c>
      <c r="F3984" s="37" t="str">
        <f t="array" ref="F3984">IFERROR(XLOOKUP(E3984,Operadores!A:A,Operadores!B:B))</f>
        <v>TORAN</v>
      </c>
      <c r="G3984" s="36" t="s">
        <v>72</v>
      </c>
      <c r="H3984" s="39">
        <v>19.62274</v>
      </c>
      <c r="I3984" s="40">
        <v>609.0</v>
      </c>
      <c r="J3984" s="41">
        <f t="shared" si="5"/>
        <v>11950.24866</v>
      </c>
      <c r="K3984" s="37" t="str">
        <f t="array" ref="K3984">IFERROR(XLOOKUP(G3984,'Tipo de carga'!A:A,'Tipo de carga'!B:B))</f>
        <v>Autoabasto</v>
      </c>
      <c r="L3984" s="37">
        <f t="shared" si="2"/>
        <v>45</v>
      </c>
      <c r="M3984" s="37">
        <f t="shared" si="3"/>
        <v>4</v>
      </c>
      <c r="N3984" s="37">
        <f t="shared" si="4"/>
        <v>11</v>
      </c>
      <c r="O3984" s="37" t="str">
        <f t="array" ref="O3984">IFERROR(XLOOKUP(K3984,'Tipo de carga'!B:B,'Tipo de carga'!C:C))</f>
        <v>Diesel</v>
      </c>
    </row>
    <row r="3985">
      <c r="A3985" s="36">
        <v>1636.0</v>
      </c>
      <c r="B3985" s="37" t="str">
        <f t="array" ref="B3985">IFERROR(XLOOKUP(A3985,'Asignacion Nov'!A:A,'Asignacion Nov'!C:C))</f>
        <v>Available</v>
      </c>
      <c r="C3985" s="37" t="str">
        <f t="array" ref="C3985">IFERROR(XLOOKUP(A3985,'Asignacion Nov'!A:A,'Asignacion Nov'!B:B))</f>
        <v>TTE</v>
      </c>
      <c r="D3985" s="48">
        <v>45600.78334490741</v>
      </c>
      <c r="E3985" s="36" t="s">
        <v>568</v>
      </c>
      <c r="F3985" s="37" t="str">
        <f t="array" ref="F3985">IFERROR(XLOOKUP(E3985,Operadores!A:A,Operadores!B:B))</f>
        <v>HERAL</v>
      </c>
      <c r="G3985" s="36" t="s">
        <v>72</v>
      </c>
      <c r="H3985" s="39">
        <v>19.62274</v>
      </c>
      <c r="I3985" s="40">
        <v>511.0</v>
      </c>
      <c r="J3985" s="41">
        <f t="shared" si="5"/>
        <v>10027.22014</v>
      </c>
      <c r="K3985" s="37" t="str">
        <f t="array" ref="K3985">IFERROR(XLOOKUP(G3985,'Tipo de carga'!A:A,'Tipo de carga'!B:B))</f>
        <v>Autoabasto</v>
      </c>
      <c r="L3985" s="37">
        <f t="shared" si="2"/>
        <v>45</v>
      </c>
      <c r="M3985" s="37">
        <f t="shared" si="3"/>
        <v>4</v>
      </c>
      <c r="N3985" s="37">
        <f t="shared" si="4"/>
        <v>11</v>
      </c>
      <c r="O3985" s="37" t="str">
        <f t="array" ref="O3985">IFERROR(XLOOKUP(K3985,'Tipo de carga'!B:B,'Tipo de carga'!C:C))</f>
        <v>Diesel</v>
      </c>
    </row>
    <row r="3986">
      <c r="A3986" s="36">
        <v>1989.0</v>
      </c>
      <c r="B3986" s="37" t="str">
        <f t="array" ref="B3986">IFERROR(XLOOKUP(A3986,'Asignacion Nov'!A:A,'Asignacion Nov'!C:C))</f>
        <v>MeLi asignado SD</v>
      </c>
      <c r="C3986" s="37" t="str">
        <f t="array" ref="C3986">IFERROR(XLOOKUP(A3986,'Asignacion Nov'!A:A,'Asignacion Nov'!B:B))</f>
        <v>EC-05</v>
      </c>
      <c r="D3986" s="48">
        <v>45600.76547453704</v>
      </c>
      <c r="E3986" s="36" t="s">
        <v>220</v>
      </c>
      <c r="F3986" s="37" t="str">
        <f t="array" ref="F3986">IFERROR(XLOOKUP(E3986,Operadores!A:A,Operadores!B:B))</f>
        <v>CARCRI01</v>
      </c>
      <c r="G3986" s="36" t="s">
        <v>72</v>
      </c>
      <c r="H3986" s="39">
        <v>19.62274</v>
      </c>
      <c r="I3986" s="40">
        <v>588.0</v>
      </c>
      <c r="J3986" s="41">
        <f t="shared" si="5"/>
        <v>11538.17112</v>
      </c>
      <c r="K3986" s="37" t="str">
        <f t="array" ref="K3986">IFERROR(XLOOKUP(G3986,'Tipo de carga'!A:A,'Tipo de carga'!B:B))</f>
        <v>Autoabasto</v>
      </c>
      <c r="L3986" s="37">
        <f t="shared" si="2"/>
        <v>45</v>
      </c>
      <c r="M3986" s="37">
        <f t="shared" si="3"/>
        <v>4</v>
      </c>
      <c r="N3986" s="37">
        <f t="shared" si="4"/>
        <v>11</v>
      </c>
      <c r="O3986" s="37" t="str">
        <f t="array" ref="O3986">IFERROR(XLOOKUP(K3986,'Tipo de carga'!B:B,'Tipo de carga'!C:C))</f>
        <v>Diesel</v>
      </c>
    </row>
    <row r="3987">
      <c r="A3987" s="36">
        <v>1825.0</v>
      </c>
      <c r="B3987" s="37" t="str">
        <f t="array" ref="B3987">IFERROR(XLOOKUP(A3987,'Asignacion Nov'!A:A,'Asignacion Nov'!C:C))</f>
        <v>Circuitos</v>
      </c>
      <c r="C3987" s="37" t="str">
        <f t="array" ref="C3987">IFERROR(XLOOKUP(A3987,'Asignacion Nov'!A:A,'Asignacion Nov'!B:B))</f>
        <v>EC-03</v>
      </c>
      <c r="D3987" s="48">
        <v>45600.75033564815</v>
      </c>
      <c r="E3987" s="36" t="s">
        <v>490</v>
      </c>
      <c r="F3987" s="37" t="str">
        <f t="array" ref="F3987">IFERROR(XLOOKUP(E3987,Operadores!A:A,Operadores!B:B))</f>
        <v>PANDAV</v>
      </c>
      <c r="G3987" s="36" t="s">
        <v>72</v>
      </c>
      <c r="H3987" s="39">
        <v>19.62274</v>
      </c>
      <c r="I3987" s="40">
        <v>83.0</v>
      </c>
      <c r="J3987" s="41">
        <f t="shared" si="5"/>
        <v>1628.68742</v>
      </c>
      <c r="K3987" s="37" t="str">
        <f t="array" ref="K3987">IFERROR(XLOOKUP(G3987,'Tipo de carga'!A:A,'Tipo de carga'!B:B))</f>
        <v>Autoabasto</v>
      </c>
      <c r="L3987" s="37">
        <f t="shared" si="2"/>
        <v>45</v>
      </c>
      <c r="M3987" s="37">
        <f t="shared" si="3"/>
        <v>4</v>
      </c>
      <c r="N3987" s="37">
        <f t="shared" si="4"/>
        <v>11</v>
      </c>
      <c r="O3987" s="37" t="str">
        <f t="array" ref="O3987">IFERROR(XLOOKUP(K3987,'Tipo de carga'!B:B,'Tipo de carga'!C:C))</f>
        <v>Diesel</v>
      </c>
    </row>
    <row r="3988">
      <c r="A3988" s="36">
        <v>1688.0</v>
      </c>
      <c r="B3988" s="37" t="str">
        <f t="array" ref="B3988">IFERROR(XLOOKUP(A3988,'Asignacion Nov'!A:A,'Asignacion Nov'!C:C))</f>
        <v>Pilgrims Tepo</v>
      </c>
      <c r="C3988" s="37" t="str">
        <f t="array" ref="C3988">IFERROR(XLOOKUP(A3988,'Asignacion Nov'!A:A,'Asignacion Nov'!B:B))</f>
        <v>EC-02</v>
      </c>
      <c r="D3988" s="48">
        <v>45600.73501157408</v>
      </c>
      <c r="E3988" s="36" t="s">
        <v>428</v>
      </c>
      <c r="F3988" s="37" t="str">
        <f t="array" ref="F3988">IFERROR(XLOOKUP(E3988,Operadores!A:A,Operadores!B:B))</f>
        <v>MARADO</v>
      </c>
      <c r="G3988" s="36" t="s">
        <v>72</v>
      </c>
      <c r="H3988" s="39">
        <v>19.62274</v>
      </c>
      <c r="I3988" s="40">
        <v>95.0</v>
      </c>
      <c r="J3988" s="41">
        <f t="shared" si="5"/>
        <v>1864.1603</v>
      </c>
      <c r="K3988" s="37" t="str">
        <f t="array" ref="K3988">IFERROR(XLOOKUP(G3988,'Tipo de carga'!A:A,'Tipo de carga'!B:B))</f>
        <v>Autoabasto</v>
      </c>
      <c r="L3988" s="37">
        <f t="shared" si="2"/>
        <v>45</v>
      </c>
      <c r="M3988" s="37">
        <f t="shared" si="3"/>
        <v>4</v>
      </c>
      <c r="N3988" s="37">
        <f t="shared" si="4"/>
        <v>11</v>
      </c>
      <c r="O3988" s="37" t="str">
        <f t="array" ref="O3988">IFERROR(XLOOKUP(K3988,'Tipo de carga'!B:B,'Tipo de carga'!C:C))</f>
        <v>Diesel</v>
      </c>
    </row>
    <row r="3989">
      <c r="A3989" s="36">
        <v>1689.0</v>
      </c>
      <c r="B3989" s="37" t="str">
        <f t="array" ref="B3989">IFERROR(XLOOKUP(A3989,'Asignacion Nov'!A:A,'Asignacion Nov'!C:C))</f>
        <v>Pilgrims Tepo</v>
      </c>
      <c r="C3989" s="37" t="str">
        <f t="array" ref="C3989">IFERROR(XLOOKUP(A3989,'Asignacion Nov'!A:A,'Asignacion Nov'!B:B))</f>
        <v>EC-02</v>
      </c>
      <c r="D3989" s="48">
        <v>45600.72758101852</v>
      </c>
      <c r="E3989" s="36" t="s">
        <v>326</v>
      </c>
      <c r="F3989" s="37" t="str">
        <f t="array" ref="F3989">IFERROR(XLOOKUP(E3989,Operadores!A:A,Operadores!B:B))</f>
        <v>SANJOR</v>
      </c>
      <c r="G3989" s="36" t="s">
        <v>72</v>
      </c>
      <c r="H3989" s="39">
        <v>19.62274</v>
      </c>
      <c r="I3989" s="40">
        <v>181.0</v>
      </c>
      <c r="J3989" s="41">
        <f t="shared" si="5"/>
        <v>3551.71594</v>
      </c>
      <c r="K3989" s="37" t="str">
        <f t="array" ref="K3989">IFERROR(XLOOKUP(G3989,'Tipo de carga'!A:A,'Tipo de carga'!B:B))</f>
        <v>Autoabasto</v>
      </c>
      <c r="L3989" s="37">
        <f t="shared" si="2"/>
        <v>45</v>
      </c>
      <c r="M3989" s="37">
        <f t="shared" si="3"/>
        <v>4</v>
      </c>
      <c r="N3989" s="37">
        <f t="shared" si="4"/>
        <v>11</v>
      </c>
      <c r="O3989" s="37" t="str">
        <f t="array" ref="O3989">IFERROR(XLOOKUP(K3989,'Tipo de carga'!B:B,'Tipo de carga'!C:C))</f>
        <v>Diesel</v>
      </c>
    </row>
    <row r="3990">
      <c r="A3990" s="36">
        <v>1861.0</v>
      </c>
      <c r="B3990" s="37" t="str">
        <f t="array" ref="B3990">IFERROR(XLOOKUP(A3990,'Asignacion Nov'!A:A,'Asignacion Nov'!C:C))</f>
        <v>Pilgrims Tepo</v>
      </c>
      <c r="C3990" s="37" t="str">
        <f t="array" ref="C3990">IFERROR(XLOOKUP(A3990,'Asignacion Nov'!A:A,'Asignacion Nov'!B:B))</f>
        <v>EC-02</v>
      </c>
      <c r="D3990" s="48">
        <v>45600.71928240741</v>
      </c>
      <c r="E3990" s="36" t="s">
        <v>330</v>
      </c>
      <c r="F3990" s="37" t="str">
        <f t="array" ref="F3990">IFERROR(XLOOKUP(E3990,Operadores!A:A,Operadores!B:B))</f>
        <v>JIMJOR</v>
      </c>
      <c r="G3990" s="36" t="s">
        <v>72</v>
      </c>
      <c r="H3990" s="39">
        <v>19.62274</v>
      </c>
      <c r="I3990" s="40">
        <v>165.0</v>
      </c>
      <c r="J3990" s="41">
        <f t="shared" si="5"/>
        <v>3237.7521</v>
      </c>
      <c r="K3990" s="37" t="str">
        <f t="array" ref="K3990">IFERROR(XLOOKUP(G3990,'Tipo de carga'!A:A,'Tipo de carga'!B:B))</f>
        <v>Autoabasto</v>
      </c>
      <c r="L3990" s="37">
        <f t="shared" si="2"/>
        <v>45</v>
      </c>
      <c r="M3990" s="37">
        <f t="shared" si="3"/>
        <v>4</v>
      </c>
      <c r="N3990" s="37">
        <f t="shared" si="4"/>
        <v>11</v>
      </c>
      <c r="O3990" s="37" t="str">
        <f t="array" ref="O3990">IFERROR(XLOOKUP(K3990,'Tipo de carga'!B:B,'Tipo de carga'!C:C))</f>
        <v>Diesel</v>
      </c>
    </row>
    <row r="3991">
      <c r="A3991" s="36">
        <v>1795.0</v>
      </c>
      <c r="B3991" s="37" t="str">
        <f t="array" ref="B3991">IFERROR(XLOOKUP(A3991,'Asignacion Nov'!A:A,'Asignacion Nov'!C:C))</f>
        <v>Pilgrims Tepo</v>
      </c>
      <c r="C3991" s="37" t="str">
        <f t="array" ref="C3991">IFERROR(XLOOKUP(A3991,'Asignacion Nov'!A:A,'Asignacion Nov'!B:B))</f>
        <v>EC-02</v>
      </c>
      <c r="D3991" s="48">
        <v>45600.69954861111</v>
      </c>
      <c r="E3991" s="36" t="s">
        <v>219</v>
      </c>
      <c r="F3991" s="37" t="str">
        <f t="array" ref="F3991">IFERROR(XLOOKUP(E3991,Operadores!A:A,Operadores!B:B))</f>
        <v>MAREVA</v>
      </c>
      <c r="G3991" s="36" t="s">
        <v>72</v>
      </c>
      <c r="H3991" s="39">
        <v>19.62274</v>
      </c>
      <c r="I3991" s="40">
        <v>418.0</v>
      </c>
      <c r="J3991" s="41">
        <f t="shared" si="5"/>
        <v>8202.30532</v>
      </c>
      <c r="K3991" s="37" t="str">
        <f t="array" ref="K3991">IFERROR(XLOOKUP(G3991,'Tipo de carga'!A:A,'Tipo de carga'!B:B))</f>
        <v>Autoabasto</v>
      </c>
      <c r="L3991" s="37">
        <f t="shared" si="2"/>
        <v>45</v>
      </c>
      <c r="M3991" s="37">
        <f t="shared" si="3"/>
        <v>4</v>
      </c>
      <c r="N3991" s="37">
        <f t="shared" si="4"/>
        <v>11</v>
      </c>
      <c r="O3991" s="37" t="str">
        <f t="array" ref="O3991">IFERROR(XLOOKUP(K3991,'Tipo de carga'!B:B,'Tipo de carga'!C:C))</f>
        <v>Diesel</v>
      </c>
    </row>
    <row r="3992">
      <c r="A3992" s="36">
        <v>2018.0</v>
      </c>
      <c r="B3992" s="37" t="str">
        <f t="array" ref="B3992">IFERROR(XLOOKUP(A3992,'Asignacion Nov'!A:A,'Asignacion Nov'!C:C))</f>
        <v>MeLi Dedicado TD</v>
      </c>
      <c r="C3992" s="37" t="str">
        <f t="array" ref="C3992">IFERROR(XLOOKUP(A3992,'Asignacion Nov'!A:A,'Asignacion Nov'!B:B))</f>
        <v>EC-05</v>
      </c>
      <c r="D3992" s="48">
        <v>45600.684328703705</v>
      </c>
      <c r="E3992" s="36" t="s">
        <v>407</v>
      </c>
      <c r="F3992" s="37" t="str">
        <f t="array" ref="F3992">IFERROR(XLOOKUP(E3992,Operadores!A:A,Operadores!B:B))</f>
        <v>BENMAX</v>
      </c>
      <c r="G3992" s="36" t="s">
        <v>72</v>
      </c>
      <c r="H3992" s="39">
        <v>19.62274</v>
      </c>
      <c r="I3992" s="40">
        <v>306.0</v>
      </c>
      <c r="J3992" s="41">
        <f t="shared" si="5"/>
        <v>6004.55844</v>
      </c>
      <c r="K3992" s="37" t="str">
        <f t="array" ref="K3992">IFERROR(XLOOKUP(G3992,'Tipo de carga'!A:A,'Tipo de carga'!B:B))</f>
        <v>Autoabasto</v>
      </c>
      <c r="L3992" s="37">
        <f t="shared" si="2"/>
        <v>45</v>
      </c>
      <c r="M3992" s="37">
        <f t="shared" si="3"/>
        <v>4</v>
      </c>
      <c r="N3992" s="37">
        <f t="shared" si="4"/>
        <v>11</v>
      </c>
      <c r="O3992" s="37" t="str">
        <f t="array" ref="O3992">IFERROR(XLOOKUP(K3992,'Tipo de carga'!B:B,'Tipo de carga'!C:C))</f>
        <v>Diesel</v>
      </c>
    </row>
    <row r="3993">
      <c r="A3993" s="36">
        <v>1949.0</v>
      </c>
      <c r="B3993" s="37" t="str">
        <f t="array" ref="B3993">IFERROR(XLOOKUP(A3993,'Asignacion Nov'!A:A,'Asignacion Nov'!C:C))</f>
        <v>MeLi asignado SD</v>
      </c>
      <c r="C3993" s="37" t="str">
        <f t="array" ref="C3993">IFERROR(XLOOKUP(A3993,'Asignacion Nov'!A:A,'Asignacion Nov'!B:B))</f>
        <v>EC-05</v>
      </c>
      <c r="D3993" s="48">
        <v>45600.63216435185</v>
      </c>
      <c r="E3993" s="36" t="s">
        <v>170</v>
      </c>
      <c r="F3993" s="37" t="str">
        <f t="array" ref="F3993">IFERROR(XLOOKUP(E3993,Operadores!A:A,Operadores!B:B))</f>
        <v>MIRISR</v>
      </c>
      <c r="G3993" s="36" t="s">
        <v>72</v>
      </c>
      <c r="H3993" s="39">
        <v>19.62274</v>
      </c>
      <c r="I3993" s="40">
        <v>329.0</v>
      </c>
      <c r="J3993" s="41">
        <f t="shared" si="5"/>
        <v>6455.88146</v>
      </c>
      <c r="K3993" s="37" t="str">
        <f t="array" ref="K3993">IFERROR(XLOOKUP(G3993,'Tipo de carga'!A:A,'Tipo de carga'!B:B))</f>
        <v>Autoabasto</v>
      </c>
      <c r="L3993" s="37">
        <f t="shared" si="2"/>
        <v>45</v>
      </c>
      <c r="M3993" s="37">
        <f t="shared" si="3"/>
        <v>4</v>
      </c>
      <c r="N3993" s="37">
        <f t="shared" si="4"/>
        <v>11</v>
      </c>
      <c r="O3993" s="37" t="str">
        <f t="array" ref="O3993">IFERROR(XLOOKUP(K3993,'Tipo de carga'!B:B,'Tipo de carga'!C:C))</f>
        <v>Diesel</v>
      </c>
    </row>
    <row r="3994">
      <c r="A3994" s="36">
        <v>1944.0</v>
      </c>
      <c r="B3994" s="37" t="str">
        <f t="array" ref="B3994">IFERROR(XLOOKUP(A3994,'Asignacion Nov'!A:A,'Asignacion Nov'!C:C))</f>
        <v>MeLi asignado SD</v>
      </c>
      <c r="C3994" s="37" t="str">
        <f t="array" ref="C3994">IFERROR(XLOOKUP(A3994,'Asignacion Nov'!A:A,'Asignacion Nov'!B:B))</f>
        <v>EC-05</v>
      </c>
      <c r="D3994" s="48">
        <v>45600.62137731481</v>
      </c>
      <c r="E3994" s="36" t="s">
        <v>221</v>
      </c>
      <c r="F3994" s="37" t="str">
        <f t="array" ref="F3994">IFERROR(XLOOKUP(E3994,Operadores!A:A,Operadores!B:B))</f>
        <v>ORTARM</v>
      </c>
      <c r="G3994" s="36" t="s">
        <v>72</v>
      </c>
      <c r="H3994" s="39">
        <v>19.62274</v>
      </c>
      <c r="I3994" s="40">
        <v>377.0</v>
      </c>
      <c r="J3994" s="41">
        <f t="shared" si="5"/>
        <v>7397.77298</v>
      </c>
      <c r="K3994" s="37" t="str">
        <f t="array" ref="K3994">IFERROR(XLOOKUP(G3994,'Tipo de carga'!A:A,'Tipo de carga'!B:B))</f>
        <v>Autoabasto</v>
      </c>
      <c r="L3994" s="37">
        <f t="shared" si="2"/>
        <v>45</v>
      </c>
      <c r="M3994" s="37">
        <f t="shared" si="3"/>
        <v>4</v>
      </c>
      <c r="N3994" s="37">
        <f t="shared" si="4"/>
        <v>11</v>
      </c>
      <c r="O3994" s="37" t="str">
        <f t="array" ref="O3994">IFERROR(XLOOKUP(K3994,'Tipo de carga'!B:B,'Tipo de carga'!C:C))</f>
        <v>Diesel</v>
      </c>
    </row>
    <row r="3995">
      <c r="A3995" s="36">
        <v>2023.0</v>
      </c>
      <c r="B3995" s="37" t="str">
        <f t="array" ref="B3995">IFERROR(XLOOKUP(A3995,'Asignacion Nov'!A:A,'Asignacion Nov'!C:C))</f>
        <v>MeLi Asignado TD</v>
      </c>
      <c r="C3995" s="37" t="str">
        <f t="array" ref="C3995">IFERROR(XLOOKUP(A3995,'Asignacion Nov'!A:A,'Asignacion Nov'!B:B))</f>
        <v>EC-05</v>
      </c>
      <c r="D3995" s="48">
        <v>45600.60737268518</v>
      </c>
      <c r="E3995" s="36" t="s">
        <v>327</v>
      </c>
      <c r="F3995" s="37" t="str">
        <f t="array" ref="F3995">IFERROR(XLOOKUP(E3995,Operadores!A:A,Operadores!B:B))</f>
        <v>ESCSAU</v>
      </c>
      <c r="G3995" s="36" t="s">
        <v>72</v>
      </c>
      <c r="H3995" s="39">
        <v>19.62274</v>
      </c>
      <c r="I3995" s="40">
        <v>639.0</v>
      </c>
      <c r="J3995" s="41">
        <f t="shared" si="5"/>
        <v>12538.93086</v>
      </c>
      <c r="K3995" s="37" t="str">
        <f t="array" ref="K3995">IFERROR(XLOOKUP(G3995,'Tipo de carga'!A:A,'Tipo de carga'!B:B))</f>
        <v>Autoabasto</v>
      </c>
      <c r="L3995" s="37">
        <f t="shared" si="2"/>
        <v>45</v>
      </c>
      <c r="M3995" s="37">
        <f t="shared" si="3"/>
        <v>4</v>
      </c>
      <c r="N3995" s="37">
        <f t="shared" si="4"/>
        <v>11</v>
      </c>
      <c r="O3995" s="37" t="str">
        <f t="array" ref="O3995">IFERROR(XLOOKUP(K3995,'Tipo de carga'!B:B,'Tipo de carga'!C:C))</f>
        <v>Diesel</v>
      </c>
    </row>
    <row r="3996">
      <c r="A3996" s="36">
        <v>1857.0</v>
      </c>
      <c r="B3996" s="37" t="str">
        <f t="array" ref="B3996">IFERROR(XLOOKUP(A3996,'Asignacion Nov'!A:A,'Asignacion Nov'!C:C))</f>
        <v>Pipas</v>
      </c>
      <c r="C3996" s="37" t="str">
        <f t="array" ref="C3996">IFERROR(XLOOKUP(A3996,'Asignacion Nov'!A:A,'Asignacion Nov'!B:B))</f>
        <v>EC-02</v>
      </c>
      <c r="D3996" s="48">
        <v>45600.59349537037</v>
      </c>
      <c r="E3996" s="36" t="s">
        <v>454</v>
      </c>
      <c r="F3996" s="37" t="str">
        <f t="array" ref="F3996">IFERROR(XLOOKUP(E3996,Operadores!A:A,Operadores!B:B))</f>
        <v>GONAA</v>
      </c>
      <c r="G3996" s="36" t="s">
        <v>72</v>
      </c>
      <c r="H3996" s="39">
        <v>19.62274</v>
      </c>
      <c r="I3996" s="40">
        <v>85.0</v>
      </c>
      <c r="J3996" s="41">
        <f t="shared" si="5"/>
        <v>1667.9329</v>
      </c>
      <c r="K3996" s="37" t="str">
        <f t="array" ref="K3996">IFERROR(XLOOKUP(G3996,'Tipo de carga'!A:A,'Tipo de carga'!B:B))</f>
        <v>Autoabasto</v>
      </c>
      <c r="L3996" s="37">
        <f t="shared" si="2"/>
        <v>45</v>
      </c>
      <c r="M3996" s="37">
        <f t="shared" si="3"/>
        <v>4</v>
      </c>
      <c r="N3996" s="37">
        <f t="shared" si="4"/>
        <v>11</v>
      </c>
      <c r="O3996" s="37" t="str">
        <f t="array" ref="O3996">IFERROR(XLOOKUP(K3996,'Tipo de carga'!B:B,'Tipo de carga'!C:C))</f>
        <v>Diesel</v>
      </c>
    </row>
    <row r="3997">
      <c r="A3997" s="36">
        <v>1997.0</v>
      </c>
      <c r="B3997" s="37" t="str">
        <f t="array" ref="B3997">IFERROR(XLOOKUP(A3997,'Asignacion Nov'!A:A,'Asignacion Nov'!C:C))</f>
        <v>MeLi Dedicado Merida</v>
      </c>
      <c r="C3997" s="37" t="str">
        <f t="array" ref="C3997">IFERROR(XLOOKUP(A3997,'Asignacion Nov'!A:A,'Asignacion Nov'!B:B))</f>
        <v>EC-05</v>
      </c>
      <c r="D3997" s="48">
        <v>45600.5865162037</v>
      </c>
      <c r="E3997" s="36" t="s">
        <v>391</v>
      </c>
      <c r="F3997" s="37" t="str">
        <f t="array" ref="F3997">IFERROR(XLOOKUP(E3997,Operadores!A:A,Operadores!B:B))</f>
        <v>HERVIC02</v>
      </c>
      <c r="G3997" s="36" t="s">
        <v>72</v>
      </c>
      <c r="H3997" s="39">
        <v>19.62274</v>
      </c>
      <c r="I3997" s="40">
        <v>298.0</v>
      </c>
      <c r="J3997" s="41">
        <f t="shared" si="5"/>
        <v>5847.57652</v>
      </c>
      <c r="K3997" s="37" t="str">
        <f t="array" ref="K3997">IFERROR(XLOOKUP(G3997,'Tipo de carga'!A:A,'Tipo de carga'!B:B))</f>
        <v>Autoabasto</v>
      </c>
      <c r="L3997" s="37">
        <f t="shared" si="2"/>
        <v>45</v>
      </c>
      <c r="M3997" s="37">
        <f t="shared" si="3"/>
        <v>4</v>
      </c>
      <c r="N3997" s="37">
        <f t="shared" si="4"/>
        <v>11</v>
      </c>
      <c r="O3997" s="37" t="str">
        <f t="array" ref="O3997">IFERROR(XLOOKUP(K3997,'Tipo de carga'!B:B,'Tipo de carga'!C:C))</f>
        <v>Diesel</v>
      </c>
    </row>
    <row r="3998">
      <c r="A3998" s="36">
        <v>2022.0</v>
      </c>
      <c r="B3998" s="37" t="str">
        <f t="array" ref="B3998">IFERROR(XLOOKUP(A3998,'Asignacion Nov'!A:A,'Asignacion Nov'!C:C))</f>
        <v>MeLi Dedicado TD</v>
      </c>
      <c r="C3998" s="37" t="str">
        <f t="array" ref="C3998">IFERROR(XLOOKUP(A3998,'Asignacion Nov'!A:A,'Asignacion Nov'!B:B))</f>
        <v>EC-05</v>
      </c>
      <c r="D3998" s="48">
        <v>45600.57792824074</v>
      </c>
      <c r="E3998" s="36" t="s">
        <v>308</v>
      </c>
      <c r="F3998" s="37" t="str">
        <f t="array" ref="F3998">IFERROR(XLOOKUP(E3998,Operadores!A:A,Operadores!B:B))</f>
        <v>DELBL</v>
      </c>
      <c r="G3998" s="36" t="s">
        <v>72</v>
      </c>
      <c r="H3998" s="39">
        <v>19.62274</v>
      </c>
      <c r="I3998" s="40">
        <v>64.0</v>
      </c>
      <c r="J3998" s="41">
        <f t="shared" si="5"/>
        <v>1255.85536</v>
      </c>
      <c r="K3998" s="37" t="str">
        <f t="array" ref="K3998">IFERROR(XLOOKUP(G3998,'Tipo de carga'!A:A,'Tipo de carga'!B:B))</f>
        <v>Autoabasto</v>
      </c>
      <c r="L3998" s="37">
        <f t="shared" si="2"/>
        <v>45</v>
      </c>
      <c r="M3998" s="37">
        <f t="shared" si="3"/>
        <v>4</v>
      </c>
      <c r="N3998" s="37">
        <f t="shared" si="4"/>
        <v>11</v>
      </c>
      <c r="O3998" s="37" t="str">
        <f t="array" ref="O3998">IFERROR(XLOOKUP(K3998,'Tipo de carga'!B:B,'Tipo de carga'!C:C))</f>
        <v>Diesel</v>
      </c>
    </row>
    <row r="3999">
      <c r="A3999" s="36">
        <v>1953.0</v>
      </c>
      <c r="B3999" s="37" t="str">
        <f t="array" ref="B3999">IFERROR(XLOOKUP(A3999,'Asignacion Nov'!A:A,'Asignacion Nov'!C:C))</f>
        <v>MeLi asignado SD</v>
      </c>
      <c r="C3999" s="37" t="str">
        <f t="array" ref="C3999">IFERROR(XLOOKUP(A3999,'Asignacion Nov'!A:A,'Asignacion Nov'!B:B))</f>
        <v>EC-05</v>
      </c>
      <c r="D3999" s="48">
        <v>45600.57108796296</v>
      </c>
      <c r="E3999" s="36" t="s">
        <v>231</v>
      </c>
      <c r="F3999" s="37" t="str">
        <f t="array" ref="F3999">IFERROR(XLOOKUP(E3999,Operadores!A:A,Operadores!B:B))</f>
        <v>MARARM</v>
      </c>
      <c r="G3999" s="36" t="s">
        <v>72</v>
      </c>
      <c r="H3999" s="39">
        <v>19.62274</v>
      </c>
      <c r="I3999" s="40">
        <v>319.0</v>
      </c>
      <c r="J3999" s="41">
        <f t="shared" si="5"/>
        <v>6259.65406</v>
      </c>
      <c r="K3999" s="37" t="str">
        <f t="array" ref="K3999">IFERROR(XLOOKUP(G3999,'Tipo de carga'!A:A,'Tipo de carga'!B:B))</f>
        <v>Autoabasto</v>
      </c>
      <c r="L3999" s="37">
        <f t="shared" si="2"/>
        <v>45</v>
      </c>
      <c r="M3999" s="37">
        <f t="shared" si="3"/>
        <v>4</v>
      </c>
      <c r="N3999" s="37">
        <f t="shared" si="4"/>
        <v>11</v>
      </c>
      <c r="O3999" s="37" t="str">
        <f t="array" ref="O3999">IFERROR(XLOOKUP(K3999,'Tipo de carga'!B:B,'Tipo de carga'!C:C))</f>
        <v>Diesel</v>
      </c>
    </row>
    <row r="4000">
      <c r="A4000" s="36">
        <v>1981.0</v>
      </c>
      <c r="B4000" s="37" t="str">
        <f t="array" ref="B4000">IFERROR(XLOOKUP(A4000,'Asignacion Nov'!A:A,'Asignacion Nov'!C:C))</f>
        <v>MeLi asignado SD</v>
      </c>
      <c r="C4000" s="37" t="str">
        <f t="array" ref="C4000">IFERROR(XLOOKUP(A4000,'Asignacion Nov'!A:A,'Asignacion Nov'!B:B))</f>
        <v>EC-05</v>
      </c>
      <c r="D4000" s="48">
        <v>45600.55417824074</v>
      </c>
      <c r="E4000" s="36" t="s">
        <v>522</v>
      </c>
      <c r="F4000" s="37" t="str">
        <f t="array" ref="F4000">IFERROR(XLOOKUP(E4000,Operadores!A:A,Operadores!B:B))</f>
        <v>SORJUL</v>
      </c>
      <c r="G4000" s="36" t="s">
        <v>72</v>
      </c>
      <c r="H4000" s="39">
        <v>19.62274</v>
      </c>
      <c r="I4000" s="40">
        <v>606.0</v>
      </c>
      <c r="J4000" s="41">
        <f t="shared" si="5"/>
        <v>11891.38044</v>
      </c>
      <c r="K4000" s="37" t="str">
        <f t="array" ref="K4000">IFERROR(XLOOKUP(G4000,'Tipo de carga'!A:A,'Tipo de carga'!B:B))</f>
        <v>Autoabasto</v>
      </c>
      <c r="L4000" s="37">
        <f t="shared" si="2"/>
        <v>45</v>
      </c>
      <c r="M4000" s="37">
        <f t="shared" si="3"/>
        <v>4</v>
      </c>
      <c r="N4000" s="37">
        <f t="shared" si="4"/>
        <v>11</v>
      </c>
      <c r="O4000" s="37" t="str">
        <f t="array" ref="O4000">IFERROR(XLOOKUP(K4000,'Tipo de carga'!B:B,'Tipo de carga'!C:C))</f>
        <v>Diesel</v>
      </c>
    </row>
    <row r="4001">
      <c r="A4001" s="36">
        <v>1807.0</v>
      </c>
      <c r="B4001" s="37" t="str">
        <f t="array" ref="B4001">IFERROR(XLOOKUP(A4001,'Asignacion Nov'!A:A,'Asignacion Nov'!C:C))</f>
        <v>Liverpool Local</v>
      </c>
      <c r="C4001" s="37" t="str">
        <f t="array" ref="C4001">IFERROR(XLOOKUP(A4001,'Asignacion Nov'!A:A,'Asignacion Nov'!B:B))</f>
        <v>EC-01</v>
      </c>
      <c r="D4001" s="48">
        <v>45600.539375</v>
      </c>
      <c r="E4001" s="36" t="s">
        <v>423</v>
      </c>
      <c r="F4001" s="37" t="str">
        <f t="array" ref="F4001">IFERROR(XLOOKUP(E4001,Operadores!A:A,Operadores!B:B))</f>
        <v>PERANT</v>
      </c>
      <c r="G4001" s="36" t="s">
        <v>72</v>
      </c>
      <c r="H4001" s="39">
        <v>19.62274</v>
      </c>
      <c r="I4001" s="40">
        <v>19.0</v>
      </c>
      <c r="J4001" s="41">
        <f t="shared" si="5"/>
        <v>372.83206</v>
      </c>
      <c r="K4001" s="37" t="str">
        <f t="array" ref="K4001">IFERROR(XLOOKUP(G4001,'Tipo de carga'!A:A,'Tipo de carga'!B:B))</f>
        <v>Autoabasto</v>
      </c>
      <c r="L4001" s="37">
        <f t="shared" si="2"/>
        <v>45</v>
      </c>
      <c r="M4001" s="37">
        <f t="shared" si="3"/>
        <v>4</v>
      </c>
      <c r="N4001" s="37">
        <f t="shared" si="4"/>
        <v>11</v>
      </c>
      <c r="O4001" s="37" t="str">
        <f t="array" ref="O4001">IFERROR(XLOOKUP(K4001,'Tipo de carga'!B:B,'Tipo de carga'!C:C))</f>
        <v>Diesel</v>
      </c>
    </row>
    <row r="4002">
      <c r="A4002" s="36">
        <v>1807.0</v>
      </c>
      <c r="B4002" s="37" t="str">
        <f t="array" ref="B4002">IFERROR(XLOOKUP(A4002,'Asignacion Nov'!A:A,'Asignacion Nov'!C:C))</f>
        <v>Liverpool Local</v>
      </c>
      <c r="C4002" s="37" t="str">
        <f t="array" ref="C4002">IFERROR(XLOOKUP(A4002,'Asignacion Nov'!A:A,'Asignacion Nov'!B:B))</f>
        <v>EC-01</v>
      </c>
      <c r="D4002" s="48">
        <v>45600.53493055556</v>
      </c>
      <c r="E4002" s="36" t="s">
        <v>423</v>
      </c>
      <c r="F4002" s="37" t="str">
        <f t="array" ref="F4002">IFERROR(XLOOKUP(E4002,Operadores!A:A,Operadores!B:B))</f>
        <v>PERANT</v>
      </c>
      <c r="G4002" s="36" t="s">
        <v>72</v>
      </c>
      <c r="H4002" s="39">
        <v>19.6227399999999</v>
      </c>
      <c r="I4002" s="40">
        <v>900.0</v>
      </c>
      <c r="J4002" s="41">
        <f t="shared" si="5"/>
        <v>17660.466</v>
      </c>
      <c r="K4002" s="37" t="str">
        <f t="array" ref="K4002">IFERROR(XLOOKUP(G4002,'Tipo de carga'!A:A,'Tipo de carga'!B:B))</f>
        <v>Autoabasto</v>
      </c>
      <c r="L4002" s="37">
        <f t="shared" si="2"/>
        <v>45</v>
      </c>
      <c r="M4002" s="37">
        <f t="shared" si="3"/>
        <v>4</v>
      </c>
      <c r="N4002" s="37">
        <f t="shared" si="4"/>
        <v>11</v>
      </c>
      <c r="O4002" s="37" t="str">
        <f t="array" ref="O4002">IFERROR(XLOOKUP(K4002,'Tipo de carga'!B:B,'Tipo de carga'!C:C))</f>
        <v>Diesel</v>
      </c>
    </row>
    <row r="4003">
      <c r="A4003" s="36">
        <v>1858.0</v>
      </c>
      <c r="B4003" s="37" t="str">
        <f t="array" ref="B4003">IFERROR(XLOOKUP(A4003,'Asignacion Nov'!A:A,'Asignacion Nov'!C:C))</f>
        <v>Hisense</v>
      </c>
      <c r="C4003" s="37" t="str">
        <f t="array" ref="C4003">IFERROR(XLOOKUP(A4003,'Asignacion Nov'!A:A,'Asignacion Nov'!B:B))</f>
        <v>EC-03</v>
      </c>
      <c r="D4003" s="48">
        <v>45600.5140625</v>
      </c>
      <c r="E4003" s="36" t="s">
        <v>432</v>
      </c>
      <c r="F4003" s="37" t="str">
        <f t="array" ref="F4003">IFERROR(XLOOKUP(E4003,Operadores!A:A,Operadores!B:B))</f>
        <v>CALPED</v>
      </c>
      <c r="G4003" s="36" t="s">
        <v>72</v>
      </c>
      <c r="H4003" s="39">
        <v>19.6227399999999</v>
      </c>
      <c r="I4003" s="40">
        <v>36.0</v>
      </c>
      <c r="J4003" s="41">
        <f t="shared" si="5"/>
        <v>706.41864</v>
      </c>
      <c r="K4003" s="37" t="str">
        <f t="array" ref="K4003">IFERROR(XLOOKUP(G4003,'Tipo de carga'!A:A,'Tipo de carga'!B:B))</f>
        <v>Autoabasto</v>
      </c>
      <c r="L4003" s="37">
        <f t="shared" si="2"/>
        <v>45</v>
      </c>
      <c r="M4003" s="37">
        <f t="shared" si="3"/>
        <v>4</v>
      </c>
      <c r="N4003" s="37">
        <f t="shared" si="4"/>
        <v>11</v>
      </c>
      <c r="O4003" s="37" t="str">
        <f t="array" ref="O4003">IFERROR(XLOOKUP(K4003,'Tipo de carga'!B:B,'Tipo de carga'!C:C))</f>
        <v>Diesel</v>
      </c>
    </row>
    <row r="4004">
      <c r="A4004" s="36">
        <v>2003.0</v>
      </c>
      <c r="B4004" s="37" t="str">
        <f t="array" ref="B4004">IFERROR(XLOOKUP(A4004,'Asignacion Nov'!A:A,'Asignacion Nov'!C:C))</f>
        <v>MeLi Dedicado TD</v>
      </c>
      <c r="C4004" s="37" t="str">
        <f t="array" ref="C4004">IFERROR(XLOOKUP(A4004,'Asignacion Nov'!A:A,'Asignacion Nov'!B:B))</f>
        <v>EC-05</v>
      </c>
      <c r="D4004" s="48">
        <v>45600.50809027778</v>
      </c>
      <c r="E4004" s="36" t="s">
        <v>371</v>
      </c>
      <c r="F4004" s="37" t="str">
        <f t="array" ref="F4004">IFERROR(XLOOKUP(E4004,Operadores!A:A,Operadores!B:B))</f>
        <v>MEDJOS01</v>
      </c>
      <c r="G4004" s="36" t="s">
        <v>72</v>
      </c>
      <c r="H4004" s="39">
        <v>19.6227399999999</v>
      </c>
      <c r="I4004" s="40">
        <v>326.0</v>
      </c>
      <c r="J4004" s="41">
        <f t="shared" si="5"/>
        <v>6397.01324</v>
      </c>
      <c r="K4004" s="37" t="str">
        <f t="array" ref="K4004">IFERROR(XLOOKUP(G4004,'Tipo de carga'!A:A,'Tipo de carga'!B:B))</f>
        <v>Autoabasto</v>
      </c>
      <c r="L4004" s="37">
        <f t="shared" si="2"/>
        <v>45</v>
      </c>
      <c r="M4004" s="37">
        <f t="shared" si="3"/>
        <v>4</v>
      </c>
      <c r="N4004" s="37">
        <f t="shared" si="4"/>
        <v>11</v>
      </c>
      <c r="O4004" s="37" t="str">
        <f t="array" ref="O4004">IFERROR(XLOOKUP(K4004,'Tipo de carga'!B:B,'Tipo de carga'!C:C))</f>
        <v>Diesel</v>
      </c>
    </row>
    <row r="4005">
      <c r="A4005" s="36">
        <v>2024.0</v>
      </c>
      <c r="B4005" s="37" t="str">
        <f t="array" ref="B4005">IFERROR(XLOOKUP(A4005,'Asignacion Nov'!A:A,'Asignacion Nov'!C:C))</f>
        <v>MeLi Dedicado Merida</v>
      </c>
      <c r="C4005" s="37" t="str">
        <f t="array" ref="C4005">IFERROR(XLOOKUP(A4005,'Asignacion Nov'!A:A,'Asignacion Nov'!B:B))</f>
        <v>EC-05</v>
      </c>
      <c r="D4005" s="48">
        <v>45600.49385416666</v>
      </c>
      <c r="E4005" s="36" t="s">
        <v>469</v>
      </c>
      <c r="F4005" s="37" t="str">
        <f t="array" ref="F4005">IFERROR(XLOOKUP(E4005,Operadores!A:A,Operadores!B:B))</f>
        <v>DELJOS01</v>
      </c>
      <c r="G4005" s="36" t="s">
        <v>72</v>
      </c>
      <c r="H4005" s="39">
        <v>19.6227399999999</v>
      </c>
      <c r="I4005" s="40">
        <v>240.0</v>
      </c>
      <c r="J4005" s="41">
        <f t="shared" si="5"/>
        <v>4709.4576</v>
      </c>
      <c r="K4005" s="37" t="str">
        <f t="array" ref="K4005">IFERROR(XLOOKUP(G4005,'Tipo de carga'!A:A,'Tipo de carga'!B:B))</f>
        <v>Autoabasto</v>
      </c>
      <c r="L4005" s="37">
        <f t="shared" si="2"/>
        <v>45</v>
      </c>
      <c r="M4005" s="37">
        <f t="shared" si="3"/>
        <v>4</v>
      </c>
      <c r="N4005" s="37">
        <f t="shared" si="4"/>
        <v>11</v>
      </c>
      <c r="O4005" s="37" t="str">
        <f t="array" ref="O4005">IFERROR(XLOOKUP(K4005,'Tipo de carga'!B:B,'Tipo de carga'!C:C))</f>
        <v>Diesel</v>
      </c>
    </row>
    <row r="4006">
      <c r="A4006" s="36">
        <v>1986.0</v>
      </c>
      <c r="B4006" s="37" t="str">
        <f t="array" ref="B4006">IFERROR(XLOOKUP(A4006,'Asignacion Nov'!A:A,'Asignacion Nov'!C:C))</f>
        <v>MeLi asignado SD</v>
      </c>
      <c r="C4006" s="37" t="str">
        <f t="array" ref="C4006">IFERROR(XLOOKUP(A4006,'Asignacion Nov'!A:A,'Asignacion Nov'!B:B))</f>
        <v>EC-05</v>
      </c>
      <c r="D4006" s="48">
        <v>45600.4875</v>
      </c>
      <c r="E4006" s="36" t="s">
        <v>387</v>
      </c>
      <c r="F4006" s="37" t="str">
        <f t="array" ref="F4006">IFERROR(XLOOKUP(E4006,Operadores!A:A,Operadores!B:B))</f>
        <v>SOSMAR</v>
      </c>
      <c r="G4006" s="36" t="s">
        <v>72</v>
      </c>
      <c r="H4006" s="39">
        <v>19.6227399999999</v>
      </c>
      <c r="I4006" s="40">
        <v>25.0</v>
      </c>
      <c r="J4006" s="41">
        <f t="shared" si="5"/>
        <v>490.5685</v>
      </c>
      <c r="K4006" s="37" t="str">
        <f t="array" ref="K4006">IFERROR(XLOOKUP(G4006,'Tipo de carga'!A:A,'Tipo de carga'!B:B))</f>
        <v>Autoabasto</v>
      </c>
      <c r="L4006" s="37">
        <f t="shared" si="2"/>
        <v>45</v>
      </c>
      <c r="M4006" s="37">
        <f t="shared" si="3"/>
        <v>4</v>
      </c>
      <c r="N4006" s="37">
        <f t="shared" si="4"/>
        <v>11</v>
      </c>
      <c r="O4006" s="37" t="str">
        <f t="array" ref="O4006">IFERROR(XLOOKUP(K4006,'Tipo de carga'!B:B,'Tipo de carga'!C:C))</f>
        <v>Diesel</v>
      </c>
    </row>
    <row r="4007">
      <c r="A4007" s="36">
        <v>1762.0</v>
      </c>
      <c r="B4007" s="37" t="str">
        <f t="array" ref="B4007">IFERROR(XLOOKUP(A4007,'Asignacion Nov'!A:A,'Asignacion Nov'!C:C))</f>
        <v>Hisense</v>
      </c>
      <c r="C4007" s="37" t="str">
        <f t="array" ref="C4007">IFERROR(XLOOKUP(A4007,'Asignacion Nov'!A:A,'Asignacion Nov'!B:B))</f>
        <v>EC-03</v>
      </c>
      <c r="D4007" s="48">
        <v>45600.47445601852</v>
      </c>
      <c r="E4007" s="36" t="s">
        <v>376</v>
      </c>
      <c r="F4007" s="37" t="str">
        <f t="array" ref="F4007">IFERROR(XLOOKUP(E4007,Operadores!A:A,Operadores!B:B))</f>
        <v>GUTBE</v>
      </c>
      <c r="G4007" s="36" t="s">
        <v>72</v>
      </c>
      <c r="H4007" s="39">
        <v>19.6227399999999</v>
      </c>
      <c r="I4007" s="40">
        <v>110.0</v>
      </c>
      <c r="J4007" s="41">
        <f t="shared" si="5"/>
        <v>2158.5014</v>
      </c>
      <c r="K4007" s="37" t="str">
        <f t="array" ref="K4007">IFERROR(XLOOKUP(G4007,'Tipo de carga'!A:A,'Tipo de carga'!B:B))</f>
        <v>Autoabasto</v>
      </c>
      <c r="L4007" s="37">
        <f t="shared" si="2"/>
        <v>45</v>
      </c>
      <c r="M4007" s="37">
        <f t="shared" si="3"/>
        <v>4</v>
      </c>
      <c r="N4007" s="37">
        <f t="shared" si="4"/>
        <v>11</v>
      </c>
      <c r="O4007" s="37" t="str">
        <f t="array" ref="O4007">IFERROR(XLOOKUP(K4007,'Tipo de carga'!B:B,'Tipo de carga'!C:C))</f>
        <v>Diesel</v>
      </c>
    </row>
    <row r="4008">
      <c r="A4008" s="36">
        <v>1990.0</v>
      </c>
      <c r="B4008" s="37" t="str">
        <f t="array" ref="B4008">IFERROR(XLOOKUP(A4008,'Asignacion Nov'!A:A,'Asignacion Nov'!C:C))</f>
        <v>MeLi asignado SD</v>
      </c>
      <c r="C4008" s="37" t="str">
        <f t="array" ref="C4008">IFERROR(XLOOKUP(A4008,'Asignacion Nov'!A:A,'Asignacion Nov'!B:B))</f>
        <v>EC-05</v>
      </c>
      <c r="D4008" s="48">
        <v>45600.46623842593</v>
      </c>
      <c r="E4008" s="36" t="s">
        <v>216</v>
      </c>
      <c r="F4008" s="37" t="str">
        <f t="array" ref="F4008">IFERROR(XLOOKUP(E4008,Operadores!A:A,Operadores!B:B))</f>
        <v>MENCAX</v>
      </c>
      <c r="G4008" s="36" t="s">
        <v>72</v>
      </c>
      <c r="H4008" s="39">
        <v>19.6227399999999</v>
      </c>
      <c r="I4008" s="40">
        <v>268.0</v>
      </c>
      <c r="J4008" s="41">
        <f t="shared" si="5"/>
        <v>5258.89432</v>
      </c>
      <c r="K4008" s="37" t="str">
        <f t="array" ref="K4008">IFERROR(XLOOKUP(G4008,'Tipo de carga'!A:A,'Tipo de carga'!B:B))</f>
        <v>Autoabasto</v>
      </c>
      <c r="L4008" s="37">
        <f t="shared" si="2"/>
        <v>45</v>
      </c>
      <c r="M4008" s="37">
        <f t="shared" si="3"/>
        <v>4</v>
      </c>
      <c r="N4008" s="37">
        <f t="shared" si="4"/>
        <v>11</v>
      </c>
      <c r="O4008" s="37" t="str">
        <f t="array" ref="O4008">IFERROR(XLOOKUP(K4008,'Tipo de carga'!B:B,'Tipo de carga'!C:C))</f>
        <v>Diesel</v>
      </c>
    </row>
    <row r="4009">
      <c r="A4009" s="36">
        <v>2075.0</v>
      </c>
      <c r="B4009" s="37" t="str">
        <f t="array" ref="B4009">IFERROR(XLOOKUP(A4009,'Asignacion Nov'!A:A,'Asignacion Nov'!C:C))</f>
        <v>Peñafiel Tecamac</v>
      </c>
      <c r="C4009" s="37" t="str">
        <f t="array" ref="C4009">IFERROR(XLOOKUP(A4009,'Asignacion Nov'!A:A,'Asignacion Nov'!B:B))</f>
        <v>EC-02</v>
      </c>
      <c r="D4009" s="48">
        <v>45600.44740740741</v>
      </c>
      <c r="E4009" s="36" t="s">
        <v>376</v>
      </c>
      <c r="F4009" s="37" t="str">
        <f t="array" ref="F4009">IFERROR(XLOOKUP(E4009,Operadores!A:A,Operadores!B:B))</f>
        <v>GUTBE</v>
      </c>
      <c r="G4009" s="36" t="s">
        <v>72</v>
      </c>
      <c r="H4009" s="39">
        <v>19.6227399999999</v>
      </c>
      <c r="I4009" s="40">
        <v>33.0</v>
      </c>
      <c r="J4009" s="41">
        <f t="shared" si="5"/>
        <v>647.55042</v>
      </c>
      <c r="K4009" s="37" t="str">
        <f t="array" ref="K4009">IFERROR(XLOOKUP(G4009,'Tipo de carga'!A:A,'Tipo de carga'!B:B))</f>
        <v>Autoabasto</v>
      </c>
      <c r="L4009" s="37">
        <f t="shared" si="2"/>
        <v>45</v>
      </c>
      <c r="M4009" s="37">
        <f t="shared" si="3"/>
        <v>4</v>
      </c>
      <c r="N4009" s="37">
        <f t="shared" si="4"/>
        <v>11</v>
      </c>
      <c r="O4009" s="37" t="str">
        <f t="array" ref="O4009">IFERROR(XLOOKUP(K4009,'Tipo de carga'!B:B,'Tipo de carga'!C:C))</f>
        <v>Diesel</v>
      </c>
    </row>
    <row r="4010">
      <c r="A4010" s="36">
        <v>1649.0</v>
      </c>
      <c r="B4010" s="37" t="str">
        <f t="array" ref="B4010">IFERROR(XLOOKUP(A4010,'Asignacion Nov'!A:A,'Asignacion Nov'!C:C))</f>
        <v>Available</v>
      </c>
      <c r="C4010" s="37" t="str">
        <f t="array" ref="C4010">IFERROR(XLOOKUP(A4010,'Asignacion Nov'!A:A,'Asignacion Nov'!B:B))</f>
        <v>TTE</v>
      </c>
      <c r="D4010" s="48">
        <v>45600.43848379629</v>
      </c>
      <c r="E4010" s="36" t="s">
        <v>343</v>
      </c>
      <c r="F4010" s="37" t="str">
        <f t="array" ref="F4010">IFERROR(XLOOKUP(E4010,Operadores!A:A,Operadores!B:B))</f>
        <v>MONCAR</v>
      </c>
      <c r="G4010" s="36" t="s">
        <v>72</v>
      </c>
      <c r="H4010" s="39">
        <v>19.6227399999999</v>
      </c>
      <c r="I4010" s="40">
        <v>475.0</v>
      </c>
      <c r="J4010" s="41">
        <f t="shared" si="5"/>
        <v>9320.8015</v>
      </c>
      <c r="K4010" s="37" t="str">
        <f t="array" ref="K4010">IFERROR(XLOOKUP(G4010,'Tipo de carga'!A:A,'Tipo de carga'!B:B))</f>
        <v>Autoabasto</v>
      </c>
      <c r="L4010" s="37">
        <f t="shared" si="2"/>
        <v>45</v>
      </c>
      <c r="M4010" s="37">
        <f t="shared" si="3"/>
        <v>4</v>
      </c>
      <c r="N4010" s="37">
        <f t="shared" si="4"/>
        <v>11</v>
      </c>
      <c r="O4010" s="37" t="str">
        <f t="array" ref="O4010">IFERROR(XLOOKUP(K4010,'Tipo de carga'!B:B,'Tipo de carga'!C:C))</f>
        <v>Diesel</v>
      </c>
    </row>
    <row r="4011">
      <c r="A4011" s="36">
        <v>2027.0</v>
      </c>
      <c r="B4011" s="37" t="str">
        <f t="array" ref="B4011">IFERROR(XLOOKUP(A4011,'Asignacion Nov'!A:A,'Asignacion Nov'!C:C))</f>
        <v>MeLi Dedicado Merida</v>
      </c>
      <c r="C4011" s="37" t="str">
        <f t="array" ref="C4011">IFERROR(XLOOKUP(A4011,'Asignacion Nov'!A:A,'Asignacion Nov'!B:B))</f>
        <v>EC-05</v>
      </c>
      <c r="D4011" s="48">
        <v>45600.426087962966</v>
      </c>
      <c r="E4011" s="36" t="s">
        <v>452</v>
      </c>
      <c r="F4011" s="37" t="str">
        <f t="array" ref="F4011">IFERROR(XLOOKUP(E4011,Operadores!A:A,Operadores!B:B))</f>
        <v>AGUMAU</v>
      </c>
      <c r="G4011" s="36" t="s">
        <v>72</v>
      </c>
      <c r="H4011" s="39">
        <v>19.6227399999999</v>
      </c>
      <c r="I4011" s="40">
        <v>517.0</v>
      </c>
      <c r="J4011" s="41">
        <f t="shared" si="5"/>
        <v>10144.95658</v>
      </c>
      <c r="K4011" s="37" t="str">
        <f t="array" ref="K4011">IFERROR(XLOOKUP(G4011,'Tipo de carga'!A:A,'Tipo de carga'!B:B))</f>
        <v>Autoabasto</v>
      </c>
      <c r="L4011" s="37">
        <f t="shared" si="2"/>
        <v>45</v>
      </c>
      <c r="M4011" s="37">
        <f t="shared" si="3"/>
        <v>4</v>
      </c>
      <c r="N4011" s="37">
        <f t="shared" si="4"/>
        <v>11</v>
      </c>
      <c r="O4011" s="37" t="str">
        <f t="array" ref="O4011">IFERROR(XLOOKUP(K4011,'Tipo de carga'!B:B,'Tipo de carga'!C:C))</f>
        <v>Diesel</v>
      </c>
    </row>
    <row r="4012">
      <c r="A4012" s="36">
        <v>1839.0</v>
      </c>
      <c r="B4012" s="37" t="str">
        <f t="array" ref="B4012">IFERROR(XLOOKUP(A4012,'Asignacion Nov'!A:A,'Asignacion Nov'!C:C))</f>
        <v>Liverpool Local</v>
      </c>
      <c r="C4012" s="37" t="str">
        <f t="array" ref="C4012">IFERROR(XLOOKUP(A4012,'Asignacion Nov'!A:A,'Asignacion Nov'!B:B))</f>
        <v>EC-01</v>
      </c>
      <c r="D4012" s="48">
        <v>45600.41027777778</v>
      </c>
      <c r="E4012" s="36" t="s">
        <v>347</v>
      </c>
      <c r="F4012" s="37" t="str">
        <f t="array" ref="F4012">IFERROR(XLOOKUP(E4012,Operadores!A:A,Operadores!B:B))</f>
        <v>QUIALA</v>
      </c>
      <c r="G4012" s="36" t="s">
        <v>72</v>
      </c>
      <c r="H4012" s="39">
        <v>19.6227399999999</v>
      </c>
      <c r="I4012" s="40">
        <v>683.0</v>
      </c>
      <c r="J4012" s="41">
        <f t="shared" si="5"/>
        <v>13402.33142</v>
      </c>
      <c r="K4012" s="37" t="str">
        <f t="array" ref="K4012">IFERROR(XLOOKUP(G4012,'Tipo de carga'!A:A,'Tipo de carga'!B:B))</f>
        <v>Autoabasto</v>
      </c>
      <c r="L4012" s="37">
        <f t="shared" si="2"/>
        <v>45</v>
      </c>
      <c r="M4012" s="37">
        <f t="shared" si="3"/>
        <v>4</v>
      </c>
      <c r="N4012" s="37">
        <f t="shared" si="4"/>
        <v>11</v>
      </c>
      <c r="O4012" s="37" t="str">
        <f t="array" ref="O4012">IFERROR(XLOOKUP(K4012,'Tipo de carga'!B:B,'Tipo de carga'!C:C))</f>
        <v>Diesel</v>
      </c>
    </row>
    <row r="4013">
      <c r="A4013" s="36">
        <v>1640.0</v>
      </c>
      <c r="B4013" s="37" t="str">
        <f t="array" ref="B4013">IFERROR(XLOOKUP(A4013,'Asignacion Nov'!A:A,'Asignacion Nov'!C:C))</f>
        <v>Available</v>
      </c>
      <c r="C4013" s="37" t="str">
        <f t="array" ref="C4013">IFERROR(XLOOKUP(A4013,'Asignacion Nov'!A:A,'Asignacion Nov'!B:B))</f>
        <v>TTE</v>
      </c>
      <c r="D4013" s="48">
        <v>45600.39666666667</v>
      </c>
      <c r="E4013" s="36" t="s">
        <v>524</v>
      </c>
      <c r="F4013" s="37" t="str">
        <f t="array" ref="F4013">IFERROR(XLOOKUP(E4013,Operadores!A:A,Operadores!B:B))</f>
        <v>ORDIGN01</v>
      </c>
      <c r="G4013" s="36" t="s">
        <v>72</v>
      </c>
      <c r="H4013" s="39">
        <v>19.6227399999999</v>
      </c>
      <c r="I4013" s="40">
        <v>566.0</v>
      </c>
      <c r="J4013" s="41">
        <f t="shared" si="5"/>
        <v>11106.47084</v>
      </c>
      <c r="K4013" s="37" t="str">
        <f t="array" ref="K4013">IFERROR(XLOOKUP(G4013,'Tipo de carga'!A:A,'Tipo de carga'!B:B))</f>
        <v>Autoabasto</v>
      </c>
      <c r="L4013" s="37">
        <f t="shared" si="2"/>
        <v>45</v>
      </c>
      <c r="M4013" s="37">
        <f t="shared" si="3"/>
        <v>4</v>
      </c>
      <c r="N4013" s="37">
        <f t="shared" si="4"/>
        <v>11</v>
      </c>
      <c r="O4013" s="37" t="str">
        <f t="array" ref="O4013">IFERROR(XLOOKUP(K4013,'Tipo de carga'!B:B,'Tipo de carga'!C:C))</f>
        <v>Diesel</v>
      </c>
    </row>
    <row r="4014">
      <c r="A4014" s="36">
        <v>1858.0</v>
      </c>
      <c r="B4014" s="37" t="str">
        <f t="array" ref="B4014">IFERROR(XLOOKUP(A4014,'Asignacion Nov'!A:A,'Asignacion Nov'!C:C))</f>
        <v>Hisense</v>
      </c>
      <c r="C4014" s="37" t="str">
        <f t="array" ref="C4014">IFERROR(XLOOKUP(A4014,'Asignacion Nov'!A:A,'Asignacion Nov'!B:B))</f>
        <v>EC-03</v>
      </c>
      <c r="D4014" s="48">
        <v>45600.37449074074</v>
      </c>
      <c r="E4014" s="36" t="s">
        <v>432</v>
      </c>
      <c r="F4014" s="37" t="str">
        <f t="array" ref="F4014">IFERROR(XLOOKUP(E4014,Operadores!A:A,Operadores!B:B))</f>
        <v>CALPED</v>
      </c>
      <c r="G4014" s="36" t="s">
        <v>72</v>
      </c>
      <c r="H4014" s="39">
        <v>19.6227399999999</v>
      </c>
      <c r="I4014" s="40">
        <v>463.0</v>
      </c>
      <c r="J4014" s="41">
        <f t="shared" si="5"/>
        <v>9085.32862</v>
      </c>
      <c r="K4014" s="37" t="str">
        <f t="array" ref="K4014">IFERROR(XLOOKUP(G4014,'Tipo de carga'!A:A,'Tipo de carga'!B:B))</f>
        <v>Autoabasto</v>
      </c>
      <c r="L4014" s="37">
        <f t="shared" si="2"/>
        <v>45</v>
      </c>
      <c r="M4014" s="37">
        <f t="shared" si="3"/>
        <v>4</v>
      </c>
      <c r="N4014" s="37">
        <f t="shared" si="4"/>
        <v>11</v>
      </c>
      <c r="O4014" s="37" t="str">
        <f t="array" ref="O4014">IFERROR(XLOOKUP(K4014,'Tipo de carga'!B:B,'Tipo de carga'!C:C))</f>
        <v>Diesel</v>
      </c>
    </row>
    <row r="4015">
      <c r="A4015" s="36">
        <v>1894.0</v>
      </c>
      <c r="B4015" s="37" t="str">
        <f t="array" ref="B4015">IFERROR(XLOOKUP(A4015,'Asignacion Nov'!A:A,'Asignacion Nov'!C:C))</f>
        <v>Pipas</v>
      </c>
      <c r="C4015" s="37" t="str">
        <f t="array" ref="C4015">IFERROR(XLOOKUP(A4015,'Asignacion Nov'!A:A,'Asignacion Nov'!B:B))</f>
        <v>EC-02</v>
      </c>
      <c r="D4015" s="48">
        <v>45600.364016203705</v>
      </c>
      <c r="E4015" s="36" t="s">
        <v>403</v>
      </c>
      <c r="F4015" s="37" t="str">
        <f t="array" ref="F4015">IFERROR(XLOOKUP(E4015,Operadores!A:A,Operadores!B:B))</f>
        <v>LOPJU</v>
      </c>
      <c r="G4015" s="36" t="s">
        <v>72</v>
      </c>
      <c r="H4015" s="39">
        <v>19.6227399999999</v>
      </c>
      <c r="I4015" s="40">
        <v>300.0</v>
      </c>
      <c r="J4015" s="41">
        <f t="shared" si="5"/>
        <v>5886.822</v>
      </c>
      <c r="K4015" s="37" t="str">
        <f t="array" ref="K4015">IFERROR(XLOOKUP(G4015,'Tipo de carga'!A:A,'Tipo de carga'!B:B))</f>
        <v>Autoabasto</v>
      </c>
      <c r="L4015" s="37">
        <f t="shared" si="2"/>
        <v>45</v>
      </c>
      <c r="M4015" s="37">
        <f t="shared" si="3"/>
        <v>4</v>
      </c>
      <c r="N4015" s="37">
        <f t="shared" si="4"/>
        <v>11</v>
      </c>
      <c r="O4015" s="37" t="str">
        <f t="array" ref="O4015">IFERROR(XLOOKUP(K4015,'Tipo de carga'!B:B,'Tipo de carga'!C:C))</f>
        <v>Diesel</v>
      </c>
    </row>
    <row r="4016">
      <c r="A4016" s="36">
        <v>1628.0</v>
      </c>
      <c r="B4016" s="37" t="str">
        <f t="array" ref="B4016">IFERROR(XLOOKUP(A4016,'Asignacion Nov'!A:A,'Asignacion Nov'!C:C))</f>
        <v>Available</v>
      </c>
      <c r="C4016" s="37" t="str">
        <f t="array" ref="C4016">IFERROR(XLOOKUP(A4016,'Asignacion Nov'!A:A,'Asignacion Nov'!B:B))</f>
        <v>TTE</v>
      </c>
      <c r="D4016" s="48">
        <v>45600.35605324074</v>
      </c>
      <c r="E4016" s="36" t="s">
        <v>483</v>
      </c>
      <c r="F4016" s="37" t="str">
        <f t="array" ref="F4016">IFERROR(XLOOKUP(E4016,Operadores!A:A,Operadores!B:B))</f>
        <v>REYRUB</v>
      </c>
      <c r="G4016" s="36" t="s">
        <v>72</v>
      </c>
      <c r="H4016" s="39">
        <v>19.6227399999999</v>
      </c>
      <c r="I4016" s="40">
        <v>390.0</v>
      </c>
      <c r="J4016" s="41">
        <f t="shared" si="5"/>
        <v>7652.8686</v>
      </c>
      <c r="K4016" s="37" t="str">
        <f t="array" ref="K4016">IFERROR(XLOOKUP(G4016,'Tipo de carga'!A:A,'Tipo de carga'!B:B))</f>
        <v>Autoabasto</v>
      </c>
      <c r="L4016" s="37">
        <f t="shared" si="2"/>
        <v>45</v>
      </c>
      <c r="M4016" s="37">
        <f t="shared" si="3"/>
        <v>4</v>
      </c>
      <c r="N4016" s="37">
        <f t="shared" si="4"/>
        <v>11</v>
      </c>
      <c r="O4016" s="37" t="str">
        <f t="array" ref="O4016">IFERROR(XLOOKUP(K4016,'Tipo de carga'!B:B,'Tipo de carga'!C:C))</f>
        <v>Diesel</v>
      </c>
    </row>
    <row r="4017">
      <c r="A4017" s="36">
        <v>1759.0</v>
      </c>
      <c r="B4017" s="37" t="str">
        <f t="array" ref="B4017">IFERROR(XLOOKUP(A4017,'Asignacion Nov'!A:A,'Asignacion Nov'!C:C))</f>
        <v>Liverpool Local</v>
      </c>
      <c r="C4017" s="37" t="str">
        <f t="array" ref="C4017">IFERROR(XLOOKUP(A4017,'Asignacion Nov'!A:A,'Asignacion Nov'!B:B))</f>
        <v>EC-01</v>
      </c>
      <c r="D4017" s="48">
        <v>45600.34361111111</v>
      </c>
      <c r="E4017" s="36" t="s">
        <v>565</v>
      </c>
      <c r="F4017" s="37" t="str">
        <f t="array" ref="F4017">IFERROR(XLOOKUP(E4017,Operadores!A:A,Operadores!B:B))</f>
        <v>MARANT</v>
      </c>
      <c r="G4017" s="36" t="s">
        <v>72</v>
      </c>
      <c r="H4017" s="39">
        <v>19.6227399999999</v>
      </c>
      <c r="I4017" s="40">
        <v>66.0</v>
      </c>
      <c r="J4017" s="41">
        <f t="shared" si="5"/>
        <v>1295.10084</v>
      </c>
      <c r="K4017" s="37" t="str">
        <f t="array" ref="K4017">IFERROR(XLOOKUP(G4017,'Tipo de carga'!A:A,'Tipo de carga'!B:B))</f>
        <v>Autoabasto</v>
      </c>
      <c r="L4017" s="37">
        <f t="shared" si="2"/>
        <v>45</v>
      </c>
      <c r="M4017" s="37">
        <f t="shared" si="3"/>
        <v>4</v>
      </c>
      <c r="N4017" s="37">
        <f t="shared" si="4"/>
        <v>11</v>
      </c>
      <c r="O4017" s="37" t="str">
        <f t="array" ref="O4017">IFERROR(XLOOKUP(K4017,'Tipo de carga'!B:B,'Tipo de carga'!C:C))</f>
        <v>Diesel</v>
      </c>
    </row>
    <row r="4018">
      <c r="A4018" s="36">
        <v>309.0</v>
      </c>
      <c r="B4018" s="37" t="str">
        <f t="array" ref="B4018">IFERROR(XLOOKUP(A4018,'Asignacion Nov'!A:A,'Asignacion Nov'!C:C))</f>
        <v>Sayer Thorton</v>
      </c>
      <c r="C4018" s="37" t="str">
        <f t="array" ref="C4018">IFERROR(XLOOKUP(A4018,'Asignacion Nov'!A:A,'Asignacion Nov'!B:B))</f>
        <v>EC-04</v>
      </c>
      <c r="D4018" s="48">
        <v>45600.29864583333</v>
      </c>
      <c r="E4018" s="36" t="s">
        <v>264</v>
      </c>
      <c r="F4018" s="37" t="str">
        <f t="array" ref="F4018">IFERROR(XLOOKUP(E4018,Operadores!A:A,Operadores!B:B))</f>
        <v>REVELI</v>
      </c>
      <c r="G4018" s="36" t="s">
        <v>72</v>
      </c>
      <c r="H4018" s="39">
        <v>19.6227399999999</v>
      </c>
      <c r="I4018" s="40">
        <v>237.0</v>
      </c>
      <c r="J4018" s="41">
        <f t="shared" si="5"/>
        <v>4650.58938</v>
      </c>
      <c r="K4018" s="37" t="str">
        <f t="array" ref="K4018">IFERROR(XLOOKUP(G4018,'Tipo de carga'!A:A,'Tipo de carga'!B:B))</f>
        <v>Autoabasto</v>
      </c>
      <c r="L4018" s="37">
        <f t="shared" si="2"/>
        <v>45</v>
      </c>
      <c r="M4018" s="37">
        <f t="shared" si="3"/>
        <v>4</v>
      </c>
      <c r="N4018" s="37">
        <f t="shared" si="4"/>
        <v>11</v>
      </c>
      <c r="O4018" s="37" t="str">
        <f t="array" ref="O4018">IFERROR(XLOOKUP(K4018,'Tipo de carga'!B:B,'Tipo de carga'!C:C))</f>
        <v>Diesel</v>
      </c>
    </row>
    <row r="4019">
      <c r="A4019" s="36">
        <v>1976.0</v>
      </c>
      <c r="B4019" s="37" t="str">
        <f t="array" ref="B4019">IFERROR(XLOOKUP(A4019,'Asignacion Nov'!A:A,'Asignacion Nov'!C:C))</f>
        <v>MeLi asignado SD</v>
      </c>
      <c r="C4019" s="37" t="str">
        <f t="array" ref="C4019">IFERROR(XLOOKUP(A4019,'Asignacion Nov'!A:A,'Asignacion Nov'!B:B))</f>
        <v>EC-05</v>
      </c>
      <c r="D4019" s="48">
        <v>45600.23811342593</v>
      </c>
      <c r="E4019" s="36" t="s">
        <v>178</v>
      </c>
      <c r="F4019" s="37" t="str">
        <f t="array" ref="F4019">IFERROR(XLOOKUP(E4019,Operadores!A:A,Operadores!B:B))</f>
        <v>BAUGEO</v>
      </c>
      <c r="G4019" s="36" t="s">
        <v>72</v>
      </c>
      <c r="H4019" s="39">
        <v>19.6227399999999</v>
      </c>
      <c r="I4019" s="40">
        <v>305.0</v>
      </c>
      <c r="J4019" s="41">
        <f t="shared" si="5"/>
        <v>5984.9357</v>
      </c>
      <c r="K4019" s="37" t="str">
        <f t="array" ref="K4019">IFERROR(XLOOKUP(G4019,'Tipo de carga'!A:A,'Tipo de carga'!B:B))</f>
        <v>Autoabasto</v>
      </c>
      <c r="L4019" s="37">
        <f t="shared" si="2"/>
        <v>45</v>
      </c>
      <c r="M4019" s="37">
        <f t="shared" si="3"/>
        <v>4</v>
      </c>
      <c r="N4019" s="37">
        <f t="shared" si="4"/>
        <v>11</v>
      </c>
      <c r="O4019" s="37" t="str">
        <f t="array" ref="O4019">IFERROR(XLOOKUP(K4019,'Tipo de carga'!B:B,'Tipo de carga'!C:C))</f>
        <v>Diesel</v>
      </c>
    </row>
    <row r="4020">
      <c r="A4020" s="36">
        <v>2042.0</v>
      </c>
      <c r="B4020" s="37" t="str">
        <f t="array" ref="B4020">IFERROR(XLOOKUP(A4020,'Asignacion Nov'!A:A,'Asignacion Nov'!C:C))</f>
        <v>Liverpool Local</v>
      </c>
      <c r="C4020" s="37" t="str">
        <f t="array" ref="C4020">IFERROR(XLOOKUP(A4020,'Asignacion Nov'!A:A,'Asignacion Nov'!B:B))</f>
        <v>EC-01</v>
      </c>
      <c r="D4020" s="48">
        <v>45600.19574074074</v>
      </c>
      <c r="E4020" s="36" t="s">
        <v>228</v>
      </c>
      <c r="F4020" s="37" t="str">
        <f t="array" ref="F4020">IFERROR(XLOOKUP(E4020,Operadores!A:A,Operadores!B:B))</f>
        <v>ESCALA</v>
      </c>
      <c r="G4020" s="36" t="s">
        <v>72</v>
      </c>
      <c r="H4020" s="39">
        <v>19.6227399999999</v>
      </c>
      <c r="I4020" s="40">
        <v>323.0</v>
      </c>
      <c r="J4020" s="41">
        <f t="shared" si="5"/>
        <v>6338.14502</v>
      </c>
      <c r="K4020" s="37" t="str">
        <f t="array" ref="K4020">IFERROR(XLOOKUP(G4020,'Tipo de carga'!A:A,'Tipo de carga'!B:B))</f>
        <v>Autoabasto</v>
      </c>
      <c r="L4020" s="37">
        <f t="shared" si="2"/>
        <v>45</v>
      </c>
      <c r="M4020" s="37">
        <f t="shared" si="3"/>
        <v>4</v>
      </c>
      <c r="N4020" s="37">
        <f t="shared" si="4"/>
        <v>11</v>
      </c>
      <c r="O4020" s="37" t="str">
        <f t="array" ref="O4020">IFERROR(XLOOKUP(K4020,'Tipo de carga'!B:B,'Tipo de carga'!C:C))</f>
        <v>Diesel</v>
      </c>
    </row>
    <row r="4021">
      <c r="A4021" s="36">
        <v>2028.0</v>
      </c>
      <c r="B4021" s="37" t="str">
        <f t="array" ref="B4021">IFERROR(XLOOKUP(A4021,'Asignacion Nov'!A:A,'Asignacion Nov'!C:C))</f>
        <v>MeLi Dedicado Merida</v>
      </c>
      <c r="C4021" s="37" t="str">
        <f t="array" ref="C4021">IFERROR(XLOOKUP(A4021,'Asignacion Nov'!A:A,'Asignacion Nov'!B:B))</f>
        <v>EC-05</v>
      </c>
      <c r="D4021" s="48">
        <v>45600.18662037037</v>
      </c>
      <c r="E4021" s="36" t="s">
        <v>398</v>
      </c>
      <c r="F4021" s="37" t="str">
        <f t="array" ref="F4021">IFERROR(XLOOKUP(E4021,Operadores!A:A,Operadores!B:B))</f>
        <v>SANEUS</v>
      </c>
      <c r="G4021" s="36" t="s">
        <v>72</v>
      </c>
      <c r="H4021" s="39">
        <v>19.6227399999999</v>
      </c>
      <c r="I4021" s="40">
        <v>363.0</v>
      </c>
      <c r="J4021" s="41">
        <f t="shared" si="5"/>
        <v>7123.05462</v>
      </c>
      <c r="K4021" s="37" t="str">
        <f t="array" ref="K4021">IFERROR(XLOOKUP(G4021,'Tipo de carga'!A:A,'Tipo de carga'!B:B))</f>
        <v>Autoabasto</v>
      </c>
      <c r="L4021" s="37">
        <f t="shared" si="2"/>
        <v>45</v>
      </c>
      <c r="M4021" s="37">
        <f t="shared" si="3"/>
        <v>4</v>
      </c>
      <c r="N4021" s="37">
        <f t="shared" si="4"/>
        <v>11</v>
      </c>
      <c r="O4021" s="37" t="str">
        <f t="array" ref="O4021">IFERROR(XLOOKUP(K4021,'Tipo de carga'!B:B,'Tipo de carga'!C:C))</f>
        <v>Diesel</v>
      </c>
    </row>
    <row r="4022">
      <c r="A4022" s="36">
        <v>1979.0</v>
      </c>
      <c r="B4022" s="37" t="str">
        <f t="array" ref="B4022">IFERROR(XLOOKUP(A4022,'Asignacion Nov'!A:A,'Asignacion Nov'!C:C))</f>
        <v>MeLi asignado SD</v>
      </c>
      <c r="C4022" s="37" t="str">
        <f t="array" ref="C4022">IFERROR(XLOOKUP(A4022,'Asignacion Nov'!A:A,'Asignacion Nov'!B:B))</f>
        <v>EC-05</v>
      </c>
      <c r="D4022" s="48">
        <v>45600.17560185185</v>
      </c>
      <c r="E4022" s="36" t="s">
        <v>370</v>
      </c>
      <c r="F4022" s="37" t="str">
        <f t="array" ref="F4022">IFERROR(XLOOKUP(E4022,Operadores!A:A,Operadores!B:B))</f>
        <v>GALODI</v>
      </c>
      <c r="G4022" s="36" t="s">
        <v>72</v>
      </c>
      <c r="H4022" s="39">
        <v>19.6227399999999</v>
      </c>
      <c r="I4022" s="40">
        <v>870.0</v>
      </c>
      <c r="J4022" s="41">
        <f t="shared" si="5"/>
        <v>17071.7838</v>
      </c>
      <c r="K4022" s="37" t="str">
        <f t="array" ref="K4022">IFERROR(XLOOKUP(G4022,'Tipo de carga'!A:A,'Tipo de carga'!B:B))</f>
        <v>Autoabasto</v>
      </c>
      <c r="L4022" s="37">
        <f t="shared" si="2"/>
        <v>45</v>
      </c>
      <c r="M4022" s="37">
        <f t="shared" si="3"/>
        <v>4</v>
      </c>
      <c r="N4022" s="37">
        <f t="shared" si="4"/>
        <v>11</v>
      </c>
      <c r="O4022" s="37" t="str">
        <f t="array" ref="O4022">IFERROR(XLOOKUP(K4022,'Tipo de carga'!B:B,'Tipo de carga'!C:C))</f>
        <v>Diesel</v>
      </c>
    </row>
    <row r="4023">
      <c r="A4023" s="36">
        <v>1994.0</v>
      </c>
      <c r="B4023" s="37" t="str">
        <f t="array" ref="B4023">IFERROR(XLOOKUP(A4023,'Asignacion Nov'!A:A,'Asignacion Nov'!C:C))</f>
        <v>MeLi Dedicado TD</v>
      </c>
      <c r="C4023" s="37" t="str">
        <f t="array" ref="C4023">IFERROR(XLOOKUP(A4023,'Asignacion Nov'!A:A,'Asignacion Nov'!B:B))</f>
        <v>EC-05</v>
      </c>
      <c r="D4023" s="48">
        <v>45600.150613425925</v>
      </c>
      <c r="E4023" s="36" t="s">
        <v>339</v>
      </c>
      <c r="F4023" s="37" t="str">
        <f t="array" ref="F4023">IFERROR(XLOOKUP(E4023,Operadores!A:A,Operadores!B:B))</f>
        <v>ESCJOR</v>
      </c>
      <c r="G4023" s="36" t="s">
        <v>72</v>
      </c>
      <c r="H4023" s="39">
        <v>19.6227399999999</v>
      </c>
      <c r="I4023" s="40">
        <v>466.0</v>
      </c>
      <c r="J4023" s="41">
        <f t="shared" si="5"/>
        <v>9144.19684</v>
      </c>
      <c r="K4023" s="37" t="str">
        <f t="array" ref="K4023">IFERROR(XLOOKUP(G4023,'Tipo de carga'!A:A,'Tipo de carga'!B:B))</f>
        <v>Autoabasto</v>
      </c>
      <c r="L4023" s="37">
        <f t="shared" si="2"/>
        <v>45</v>
      </c>
      <c r="M4023" s="37">
        <f t="shared" si="3"/>
        <v>4</v>
      </c>
      <c r="N4023" s="37">
        <f t="shared" si="4"/>
        <v>11</v>
      </c>
      <c r="O4023" s="37" t="str">
        <f t="array" ref="O4023">IFERROR(XLOOKUP(K4023,'Tipo de carga'!B:B,'Tipo de carga'!C:C))</f>
        <v>Diesel</v>
      </c>
    </row>
    <row r="4024">
      <c r="A4024" s="36">
        <v>1847.0</v>
      </c>
      <c r="B4024" s="37" t="str">
        <f t="array" ref="B4024">IFERROR(XLOOKUP(A4024,'Asignacion Nov'!A:A,'Asignacion Nov'!C:C))</f>
        <v>Circuitos</v>
      </c>
      <c r="C4024" s="37" t="str">
        <f t="array" ref="C4024">IFERROR(XLOOKUP(A4024,'Asignacion Nov'!A:A,'Asignacion Nov'!B:B))</f>
        <v>EC-03</v>
      </c>
      <c r="D4024" s="48">
        <v>45600.097662037035</v>
      </c>
      <c r="E4024" s="36" t="s">
        <v>243</v>
      </c>
      <c r="F4024" s="37" t="str">
        <f t="array" ref="F4024">IFERROR(XLOOKUP(E4024,Operadores!A:A,Operadores!B:B))</f>
        <v>HERJO17X</v>
      </c>
      <c r="G4024" s="36" t="s">
        <v>72</v>
      </c>
      <c r="H4024" s="39">
        <v>19.6227399999999</v>
      </c>
      <c r="I4024" s="40">
        <v>603.0</v>
      </c>
      <c r="J4024" s="41">
        <f t="shared" si="5"/>
        <v>11832.51222</v>
      </c>
      <c r="K4024" s="37" t="str">
        <f t="array" ref="K4024">IFERROR(XLOOKUP(G4024,'Tipo de carga'!A:A,'Tipo de carga'!B:B))</f>
        <v>Autoabasto</v>
      </c>
      <c r="L4024" s="37">
        <f t="shared" si="2"/>
        <v>45</v>
      </c>
      <c r="M4024" s="37">
        <f t="shared" si="3"/>
        <v>4</v>
      </c>
      <c r="N4024" s="37">
        <f t="shared" si="4"/>
        <v>11</v>
      </c>
      <c r="O4024" s="37" t="str">
        <f t="array" ref="O4024">IFERROR(XLOOKUP(K4024,'Tipo de carga'!B:B,'Tipo de carga'!C:C))</f>
        <v>Diesel</v>
      </c>
    </row>
    <row r="4025">
      <c r="A4025" s="36">
        <v>2016.0</v>
      </c>
      <c r="B4025" s="37" t="str">
        <f t="array" ref="B4025">IFERROR(XLOOKUP(A4025,'Asignacion Nov'!A:A,'Asignacion Nov'!C:C))</f>
        <v>MeLi Asignado TD</v>
      </c>
      <c r="C4025" s="37" t="str">
        <f t="array" ref="C4025">IFERROR(XLOOKUP(A4025,'Asignacion Nov'!A:A,'Asignacion Nov'!B:B))</f>
        <v>EC-05</v>
      </c>
      <c r="D4025" s="48">
        <v>45600.08320601852</v>
      </c>
      <c r="E4025" s="36" t="s">
        <v>161</v>
      </c>
      <c r="F4025" s="37" t="str">
        <f t="array" ref="F4025">IFERROR(XLOOKUP(E4025,Operadores!A:A,Operadores!B:B))</f>
        <v>SANART</v>
      </c>
      <c r="G4025" s="36" t="s">
        <v>72</v>
      </c>
      <c r="H4025" s="39">
        <v>19.6227399999999</v>
      </c>
      <c r="I4025" s="40">
        <v>341.0</v>
      </c>
      <c r="J4025" s="41">
        <f t="shared" si="5"/>
        <v>6691.35434</v>
      </c>
      <c r="K4025" s="37" t="str">
        <f t="array" ref="K4025">IFERROR(XLOOKUP(G4025,'Tipo de carga'!A:A,'Tipo de carga'!B:B))</f>
        <v>Autoabasto</v>
      </c>
      <c r="L4025" s="37">
        <f t="shared" si="2"/>
        <v>45</v>
      </c>
      <c r="M4025" s="37">
        <f t="shared" si="3"/>
        <v>4</v>
      </c>
      <c r="N4025" s="37">
        <f t="shared" si="4"/>
        <v>11</v>
      </c>
      <c r="O4025" s="37" t="str">
        <f t="array" ref="O4025">IFERROR(XLOOKUP(K4025,'Tipo de carga'!B:B,'Tipo de carga'!C:C))</f>
        <v>Diesel</v>
      </c>
    </row>
    <row r="4026">
      <c r="A4026" s="36">
        <v>1950.0</v>
      </c>
      <c r="B4026" s="37" t="str">
        <f t="array" ref="B4026">IFERROR(XLOOKUP(A4026,'Asignacion Nov'!A:A,'Asignacion Nov'!C:C))</f>
        <v>MeLi asignado SD</v>
      </c>
      <c r="C4026" s="37" t="str">
        <f t="array" ref="C4026">IFERROR(XLOOKUP(A4026,'Asignacion Nov'!A:A,'Asignacion Nov'!B:B))</f>
        <v>EC-05</v>
      </c>
      <c r="D4026" s="48">
        <v>45600.071921296294</v>
      </c>
      <c r="E4026" s="36" t="s">
        <v>200</v>
      </c>
      <c r="F4026" s="37" t="str">
        <f t="array" ref="F4026">IFERROR(XLOOKUP(E4026,Operadores!A:A,Operadores!B:B))</f>
        <v>MAROSC</v>
      </c>
      <c r="G4026" s="36" t="s">
        <v>72</v>
      </c>
      <c r="H4026" s="39">
        <v>19.6227399999999</v>
      </c>
      <c r="I4026" s="40">
        <v>337.0</v>
      </c>
      <c r="J4026" s="41">
        <f t="shared" si="5"/>
        <v>6612.86338</v>
      </c>
      <c r="K4026" s="37" t="str">
        <f t="array" ref="K4026">IFERROR(XLOOKUP(G4026,'Tipo de carga'!A:A,'Tipo de carga'!B:B))</f>
        <v>Autoabasto</v>
      </c>
      <c r="L4026" s="37">
        <f t="shared" si="2"/>
        <v>45</v>
      </c>
      <c r="M4026" s="37">
        <f t="shared" si="3"/>
        <v>4</v>
      </c>
      <c r="N4026" s="37">
        <f t="shared" si="4"/>
        <v>11</v>
      </c>
      <c r="O4026" s="37" t="str">
        <f t="array" ref="O4026">IFERROR(XLOOKUP(K4026,'Tipo de carga'!B:B,'Tipo de carga'!C:C))</f>
        <v>Diesel</v>
      </c>
    </row>
    <row r="4027">
      <c r="A4027" s="36">
        <v>1978.0</v>
      </c>
      <c r="B4027" s="37" t="str">
        <f t="array" ref="B4027">IFERROR(XLOOKUP(A4027,'Asignacion Nov'!A:A,'Asignacion Nov'!C:C))</f>
        <v>MeLi asignado SD</v>
      </c>
      <c r="C4027" s="37" t="str">
        <f t="array" ref="C4027">IFERROR(XLOOKUP(A4027,'Asignacion Nov'!A:A,'Asignacion Nov'!B:B))</f>
        <v>EC-05</v>
      </c>
      <c r="D4027" s="48">
        <v>45600.049780092595</v>
      </c>
      <c r="E4027" s="36" t="s">
        <v>323</v>
      </c>
      <c r="F4027" s="37" t="str">
        <f t="array" ref="F4027">IFERROR(XLOOKUP(E4027,Operadores!A:A,Operadores!B:B))</f>
        <v>MENBER</v>
      </c>
      <c r="G4027" s="36" t="s">
        <v>72</v>
      </c>
      <c r="H4027" s="39">
        <v>19.6227399999999</v>
      </c>
      <c r="I4027" s="40">
        <v>658.0</v>
      </c>
      <c r="J4027" s="41">
        <f t="shared" si="5"/>
        <v>12911.76292</v>
      </c>
      <c r="K4027" s="37" t="str">
        <f t="array" ref="K4027">IFERROR(XLOOKUP(G4027,'Tipo de carga'!A:A,'Tipo de carga'!B:B))</f>
        <v>Autoabasto</v>
      </c>
      <c r="L4027" s="37">
        <f t="shared" si="2"/>
        <v>45</v>
      </c>
      <c r="M4027" s="37">
        <f t="shared" si="3"/>
        <v>4</v>
      </c>
      <c r="N4027" s="37">
        <f t="shared" si="4"/>
        <v>11</v>
      </c>
      <c r="O4027" s="37" t="str">
        <f t="array" ref="O4027">IFERROR(XLOOKUP(K4027,'Tipo de carga'!B:B,'Tipo de carga'!C:C))</f>
        <v>Diesel</v>
      </c>
    </row>
    <row r="4028">
      <c r="A4028" s="36">
        <v>2021.0</v>
      </c>
      <c r="B4028" s="37" t="str">
        <f t="array" ref="B4028">IFERROR(XLOOKUP(A4028,'Asignacion Nov'!A:A,'Asignacion Nov'!C:C))</f>
        <v>MeLi Dedicado Merida</v>
      </c>
      <c r="C4028" s="37" t="str">
        <f t="array" ref="C4028">IFERROR(XLOOKUP(A4028,'Asignacion Nov'!A:A,'Asignacion Nov'!B:B))</f>
        <v>EC-05</v>
      </c>
      <c r="D4028" s="48">
        <v>45600.02568287037</v>
      </c>
      <c r="E4028" s="36" t="s">
        <v>320</v>
      </c>
      <c r="F4028" s="37" t="str">
        <f t="array" ref="F4028">IFERROR(XLOOKUP(E4028,Operadores!A:A,Operadores!B:B))</f>
        <v>GUTIRV</v>
      </c>
      <c r="G4028" s="36" t="s">
        <v>72</v>
      </c>
      <c r="H4028" s="39">
        <v>19.6227399999999</v>
      </c>
      <c r="I4028" s="40">
        <v>328.0</v>
      </c>
      <c r="J4028" s="41">
        <f t="shared" si="5"/>
        <v>6436.25872</v>
      </c>
      <c r="K4028" s="37" t="str">
        <f t="array" ref="K4028">IFERROR(XLOOKUP(G4028,'Tipo de carga'!A:A,'Tipo de carga'!B:B))</f>
        <v>Autoabasto</v>
      </c>
      <c r="L4028" s="37">
        <f t="shared" si="2"/>
        <v>45</v>
      </c>
      <c r="M4028" s="37">
        <f t="shared" si="3"/>
        <v>4</v>
      </c>
      <c r="N4028" s="37">
        <f t="shared" si="4"/>
        <v>11</v>
      </c>
      <c r="O4028" s="37" t="str">
        <f t="array" ref="O4028">IFERROR(XLOOKUP(K4028,'Tipo de carga'!B:B,'Tipo de carga'!C:C))</f>
        <v>Diesel</v>
      </c>
    </row>
    <row r="4029">
      <c r="A4029" s="36">
        <v>1965.0</v>
      </c>
      <c r="B4029" s="37" t="str">
        <f t="array" ref="B4029">IFERROR(XLOOKUP(A4029,'Asignacion Nov'!A:A,'Asignacion Nov'!C:C))</f>
        <v>Circuitos</v>
      </c>
      <c r="C4029" s="37" t="str">
        <f t="array" ref="C4029">IFERROR(XLOOKUP(A4029,'Asignacion Nov'!A:A,'Asignacion Nov'!B:B))</f>
        <v>EC-03</v>
      </c>
      <c r="D4029" s="48">
        <v>45600.00991898148</v>
      </c>
      <c r="E4029" s="36" t="s">
        <v>181</v>
      </c>
      <c r="F4029" s="37" t="str">
        <f t="array" ref="F4029">IFERROR(XLOOKUP(E4029,Operadores!A:A,Operadores!B:B))</f>
        <v>BREISR</v>
      </c>
      <c r="G4029" s="36" t="s">
        <v>72</v>
      </c>
      <c r="H4029" s="39">
        <v>19.6227399999999</v>
      </c>
      <c r="I4029" s="40">
        <v>528.0</v>
      </c>
      <c r="J4029" s="41">
        <f t="shared" si="5"/>
        <v>10360.80672</v>
      </c>
      <c r="K4029" s="37" t="str">
        <f t="array" ref="K4029">IFERROR(XLOOKUP(G4029,'Tipo de carga'!A:A,'Tipo de carga'!B:B))</f>
        <v>Autoabasto</v>
      </c>
      <c r="L4029" s="37">
        <f t="shared" si="2"/>
        <v>45</v>
      </c>
      <c r="M4029" s="37">
        <f t="shared" si="3"/>
        <v>4</v>
      </c>
      <c r="N4029" s="37">
        <f t="shared" si="4"/>
        <v>11</v>
      </c>
      <c r="O4029" s="37" t="str">
        <f t="array" ref="O4029">IFERROR(XLOOKUP(K4029,'Tipo de carga'!B:B,'Tipo de carga'!C:C))</f>
        <v>Diesel</v>
      </c>
    </row>
    <row r="4030">
      <c r="A4030" s="36">
        <v>1895.0</v>
      </c>
      <c r="B4030" s="37" t="str">
        <f t="array" ref="B4030">IFERROR(XLOOKUP(A4030,'Asignacion Nov'!A:A,'Asignacion Nov'!C:C))</f>
        <v>Sayer Sencillo</v>
      </c>
      <c r="C4030" s="37" t="str">
        <f t="array" ref="C4030">IFERROR(XLOOKUP(A4030,'Asignacion Nov'!A:A,'Asignacion Nov'!B:B))</f>
        <v>EC-04</v>
      </c>
      <c r="D4030" s="48">
        <v>45600.97827546296</v>
      </c>
      <c r="E4030" s="36" t="s">
        <v>258</v>
      </c>
      <c r="F4030" s="37" t="str">
        <f t="array" ref="F4030">IFERROR(XLOOKUP(E4030,Operadores!A:A,Operadores!B:B))</f>
        <v>REYJU02</v>
      </c>
      <c r="G4030" s="36" t="s">
        <v>19</v>
      </c>
      <c r="H4030" s="39">
        <v>19.950326</v>
      </c>
      <c r="I4030" s="40">
        <v>553.0</v>
      </c>
      <c r="J4030" s="41">
        <f t="shared" si="5"/>
        <v>11032.53028</v>
      </c>
      <c r="K4030" s="37" t="str">
        <f t="array" ref="K4030">IFERROR(XLOOKUP(G4030,'Tipo de carga'!A:A,'Tipo de carga'!B:B))</f>
        <v>Autoabasto</v>
      </c>
      <c r="L4030" s="37">
        <f t="shared" si="2"/>
        <v>45</v>
      </c>
      <c r="M4030" s="37">
        <f t="shared" si="3"/>
        <v>4</v>
      </c>
      <c r="N4030" s="37">
        <f t="shared" si="4"/>
        <v>11</v>
      </c>
      <c r="O4030" s="37" t="str">
        <f t="array" ref="O4030">IFERROR(XLOOKUP(K4030,'Tipo de carga'!B:B,'Tipo de carga'!C:C))</f>
        <v>Diesel</v>
      </c>
    </row>
    <row r="4031">
      <c r="A4031" s="36">
        <v>2081.0</v>
      </c>
      <c r="B4031" s="37" t="str">
        <f t="array" ref="B4031">IFERROR(XLOOKUP(A4031,'Asignacion Nov'!A:A,'Asignacion Nov'!C:C))</f>
        <v>Available</v>
      </c>
      <c r="C4031" s="37" t="str">
        <f t="array" ref="C4031">IFERROR(XLOOKUP(A4031,'Asignacion Nov'!A:A,'Asignacion Nov'!B:B))</f>
        <v>TTE</v>
      </c>
      <c r="D4031" s="48">
        <v>45600.78758101852</v>
      </c>
      <c r="E4031" s="36" t="s">
        <v>69</v>
      </c>
      <c r="F4031" s="37" t="str">
        <f t="array" ref="F4031">IFERROR(XLOOKUP(E4031,Operadores!A:A,Operadores!B:B))</f>
        <v>MTTO</v>
      </c>
      <c r="G4031" s="36" t="s">
        <v>19</v>
      </c>
      <c r="H4031" s="39">
        <v>19.950326</v>
      </c>
      <c r="I4031" s="40">
        <v>982.0</v>
      </c>
      <c r="J4031" s="41">
        <f t="shared" si="5"/>
        <v>19591.22013</v>
      </c>
      <c r="K4031" s="37" t="str">
        <f t="array" ref="K4031">IFERROR(XLOOKUP(G4031,'Tipo de carga'!A:A,'Tipo de carga'!B:B))</f>
        <v>Autoabasto</v>
      </c>
      <c r="L4031" s="37">
        <f t="shared" si="2"/>
        <v>45</v>
      </c>
      <c r="M4031" s="37">
        <f t="shared" si="3"/>
        <v>4</v>
      </c>
      <c r="N4031" s="37">
        <f t="shared" si="4"/>
        <v>11</v>
      </c>
      <c r="O4031" s="37" t="str">
        <f t="array" ref="O4031">IFERROR(XLOOKUP(K4031,'Tipo de carga'!B:B,'Tipo de carga'!C:C))</f>
        <v>Diesel</v>
      </c>
    </row>
    <row r="4032">
      <c r="A4032" s="36">
        <v>2064.0</v>
      </c>
      <c r="B4032" s="37" t="str">
        <f t="array" ref="B4032">IFERROR(XLOOKUP(A4032,'Asignacion Nov'!A:A,'Asignacion Nov'!C:C))</f>
        <v>Available</v>
      </c>
      <c r="C4032" s="37" t="str">
        <f t="array" ref="C4032">IFERROR(XLOOKUP(A4032,'Asignacion Nov'!A:A,'Asignacion Nov'!B:B))</f>
        <v>TTE</v>
      </c>
      <c r="D4032" s="48">
        <v>45600.77085648148</v>
      </c>
      <c r="E4032" s="36" t="s">
        <v>69</v>
      </c>
      <c r="F4032" s="37" t="str">
        <f t="array" ref="F4032">IFERROR(XLOOKUP(E4032,Operadores!A:A,Operadores!B:B))</f>
        <v>MTTO</v>
      </c>
      <c r="G4032" s="36" t="s">
        <v>19</v>
      </c>
      <c r="H4032" s="39">
        <v>19.950326</v>
      </c>
      <c r="I4032" s="40">
        <v>953.0</v>
      </c>
      <c r="J4032" s="41">
        <f t="shared" si="5"/>
        <v>19012.66068</v>
      </c>
      <c r="K4032" s="37" t="str">
        <f t="array" ref="K4032">IFERROR(XLOOKUP(G4032,'Tipo de carga'!A:A,'Tipo de carga'!B:B))</f>
        <v>Autoabasto</v>
      </c>
      <c r="L4032" s="37">
        <f t="shared" si="2"/>
        <v>45</v>
      </c>
      <c r="M4032" s="37">
        <f t="shared" si="3"/>
        <v>4</v>
      </c>
      <c r="N4032" s="37">
        <f t="shared" si="4"/>
        <v>11</v>
      </c>
      <c r="O4032" s="37" t="str">
        <f t="array" ref="O4032">IFERROR(XLOOKUP(K4032,'Tipo de carga'!B:B,'Tipo de carga'!C:C))</f>
        <v>Diesel</v>
      </c>
    </row>
    <row r="4033">
      <c r="A4033" s="36">
        <v>2077.0</v>
      </c>
      <c r="B4033" s="37" t="str">
        <f t="array" ref="B4033">IFERROR(XLOOKUP(A4033,'Asignacion Nov'!A:A,'Asignacion Nov'!C:C))</f>
        <v>Available</v>
      </c>
      <c r="C4033" s="37" t="str">
        <f t="array" ref="C4033">IFERROR(XLOOKUP(A4033,'Asignacion Nov'!A:A,'Asignacion Nov'!B:B))</f>
        <v>TTE</v>
      </c>
      <c r="D4033" s="48">
        <v>45600.73037037037</v>
      </c>
      <c r="E4033" s="36" t="s">
        <v>69</v>
      </c>
      <c r="F4033" s="37" t="str">
        <f t="array" ref="F4033">IFERROR(XLOOKUP(E4033,Operadores!A:A,Operadores!B:B))</f>
        <v>MTTO</v>
      </c>
      <c r="G4033" s="36" t="s">
        <v>19</v>
      </c>
      <c r="H4033" s="39">
        <v>19.950326</v>
      </c>
      <c r="I4033" s="40">
        <v>971.0</v>
      </c>
      <c r="J4033" s="41">
        <f t="shared" si="5"/>
        <v>19371.76655</v>
      </c>
      <c r="K4033" s="37" t="str">
        <f t="array" ref="K4033">IFERROR(XLOOKUP(G4033,'Tipo de carga'!A:A,'Tipo de carga'!B:B))</f>
        <v>Autoabasto</v>
      </c>
      <c r="L4033" s="37">
        <f t="shared" si="2"/>
        <v>45</v>
      </c>
      <c r="M4033" s="37">
        <f t="shared" si="3"/>
        <v>4</v>
      </c>
      <c r="N4033" s="37">
        <f t="shared" si="4"/>
        <v>11</v>
      </c>
      <c r="O4033" s="37" t="str">
        <f t="array" ref="O4033">IFERROR(XLOOKUP(K4033,'Tipo de carga'!B:B,'Tipo de carga'!C:C))</f>
        <v>Diesel</v>
      </c>
    </row>
    <row r="4034">
      <c r="A4034" s="36">
        <v>2076.0</v>
      </c>
      <c r="B4034" s="37" t="str">
        <f t="array" ref="B4034">IFERROR(XLOOKUP(A4034,'Asignacion Nov'!A:A,'Asignacion Nov'!C:C))</f>
        <v>Available</v>
      </c>
      <c r="C4034" s="37" t="str">
        <f t="array" ref="C4034">IFERROR(XLOOKUP(A4034,'Asignacion Nov'!A:A,'Asignacion Nov'!B:B))</f>
        <v>TTE</v>
      </c>
      <c r="D4034" s="48">
        <v>45600.71474537037</v>
      </c>
      <c r="E4034" s="36" t="s">
        <v>69</v>
      </c>
      <c r="F4034" s="37" t="str">
        <f t="array" ref="F4034">IFERROR(XLOOKUP(E4034,Operadores!A:A,Operadores!B:B))</f>
        <v>MTTO</v>
      </c>
      <c r="G4034" s="36" t="s">
        <v>19</v>
      </c>
      <c r="H4034" s="39">
        <v>19.950326</v>
      </c>
      <c r="I4034" s="40">
        <v>1005.02</v>
      </c>
      <c r="J4034" s="41">
        <f t="shared" si="5"/>
        <v>20050.47664</v>
      </c>
      <c r="K4034" s="37" t="str">
        <f t="array" ref="K4034">IFERROR(XLOOKUP(G4034,'Tipo de carga'!A:A,'Tipo de carga'!B:B))</f>
        <v>Autoabasto</v>
      </c>
      <c r="L4034" s="37">
        <f t="shared" si="2"/>
        <v>45</v>
      </c>
      <c r="M4034" s="37">
        <f t="shared" si="3"/>
        <v>4</v>
      </c>
      <c r="N4034" s="37">
        <f t="shared" si="4"/>
        <v>11</v>
      </c>
      <c r="O4034" s="37" t="str">
        <f t="array" ref="O4034">IFERROR(XLOOKUP(K4034,'Tipo de carga'!B:B,'Tipo de carga'!C:C))</f>
        <v>Diesel</v>
      </c>
    </row>
    <row r="4035">
      <c r="A4035" s="36">
        <v>2013.0</v>
      </c>
      <c r="B4035" s="37" t="str">
        <f t="array" ref="B4035">IFERROR(XLOOKUP(A4035,'Asignacion Nov'!A:A,'Asignacion Nov'!C:C))</f>
        <v>MeLi Dedicado Merida</v>
      </c>
      <c r="C4035" s="37" t="str">
        <f t="array" ref="C4035">IFERROR(XLOOKUP(A4035,'Asignacion Nov'!A:A,'Asignacion Nov'!B:B))</f>
        <v>EC-05</v>
      </c>
      <c r="D4035" s="48">
        <v>45600.68746527778</v>
      </c>
      <c r="E4035" s="36" t="s">
        <v>569</v>
      </c>
      <c r="F4035" s="37" t="str">
        <f t="array" ref="F4035">IFERROR(XLOOKUP(E4035,Operadores!A:A,Operadores!B:B))</f>
        <v>MUÑCEC</v>
      </c>
      <c r="G4035" s="36" t="s">
        <v>19</v>
      </c>
      <c r="H4035" s="39">
        <v>19.950326</v>
      </c>
      <c r="I4035" s="40">
        <v>412.0</v>
      </c>
      <c r="J4035" s="41">
        <f t="shared" si="5"/>
        <v>8219.534312</v>
      </c>
      <c r="K4035" s="37" t="str">
        <f t="array" ref="K4035">IFERROR(XLOOKUP(G4035,'Tipo de carga'!A:A,'Tipo de carga'!B:B))</f>
        <v>Autoabasto</v>
      </c>
      <c r="L4035" s="37">
        <f t="shared" si="2"/>
        <v>45</v>
      </c>
      <c r="M4035" s="37">
        <f t="shared" si="3"/>
        <v>4</v>
      </c>
      <c r="N4035" s="37">
        <f t="shared" si="4"/>
        <v>11</v>
      </c>
      <c r="O4035" s="37" t="str">
        <f t="array" ref="O4035">IFERROR(XLOOKUP(K4035,'Tipo de carga'!B:B,'Tipo de carga'!C:C))</f>
        <v>Diesel</v>
      </c>
    </row>
    <row r="4036">
      <c r="A4036" s="36">
        <v>2025.0</v>
      </c>
      <c r="B4036" s="37" t="str">
        <f t="array" ref="B4036">IFERROR(XLOOKUP(A4036,'Asignacion Nov'!A:A,'Asignacion Nov'!C:C))</f>
        <v>MeLi Dedicado TD</v>
      </c>
      <c r="C4036" s="37" t="str">
        <f t="array" ref="C4036">IFERROR(XLOOKUP(A4036,'Asignacion Nov'!A:A,'Asignacion Nov'!B:B))</f>
        <v>EC-05</v>
      </c>
      <c r="D4036" s="48">
        <v>45600.66960648148</v>
      </c>
      <c r="E4036" s="36" t="s">
        <v>179</v>
      </c>
      <c r="F4036" s="37" t="str">
        <f t="array" ref="F4036">IFERROR(XLOOKUP(E4036,Operadores!A:A,Operadores!B:B))</f>
        <v>IBAJOS</v>
      </c>
      <c r="G4036" s="36" t="s">
        <v>19</v>
      </c>
      <c r="H4036" s="39">
        <v>19.950326</v>
      </c>
      <c r="I4036" s="40">
        <v>20.0</v>
      </c>
      <c r="J4036" s="41">
        <f t="shared" si="5"/>
        <v>399.00652</v>
      </c>
      <c r="K4036" s="37" t="str">
        <f t="array" ref="K4036">IFERROR(XLOOKUP(G4036,'Tipo de carga'!A:A,'Tipo de carga'!B:B))</f>
        <v>Autoabasto</v>
      </c>
      <c r="L4036" s="37">
        <f t="shared" si="2"/>
        <v>45</v>
      </c>
      <c r="M4036" s="37">
        <f t="shared" si="3"/>
        <v>4</v>
      </c>
      <c r="N4036" s="37">
        <f t="shared" si="4"/>
        <v>11</v>
      </c>
      <c r="O4036" s="37" t="str">
        <f t="array" ref="O4036">IFERROR(XLOOKUP(K4036,'Tipo de carga'!B:B,'Tipo de carga'!C:C))</f>
        <v>Diesel</v>
      </c>
    </row>
    <row r="4037">
      <c r="A4037" s="36">
        <v>1774.0</v>
      </c>
      <c r="B4037" s="37" t="str">
        <f t="array" ref="B4037">IFERROR(XLOOKUP(A4037,'Asignacion Nov'!A:A,'Asignacion Nov'!C:C))</f>
        <v>Circuitos</v>
      </c>
      <c r="C4037" s="37" t="str">
        <f t="array" ref="C4037">IFERROR(XLOOKUP(A4037,'Asignacion Nov'!A:A,'Asignacion Nov'!B:B))</f>
        <v>EC-03</v>
      </c>
      <c r="D4037" s="48">
        <v>45600.66473379629</v>
      </c>
      <c r="E4037" s="36" t="s">
        <v>267</v>
      </c>
      <c r="F4037" s="37" t="str">
        <f t="array" ref="F4037">IFERROR(XLOOKUP(E4037,Operadores!A:A,Operadores!B:B))</f>
        <v>LOPEDU</v>
      </c>
      <c r="G4037" s="36" t="s">
        <v>19</v>
      </c>
      <c r="H4037" s="39">
        <v>19.950326</v>
      </c>
      <c r="I4037" s="40">
        <v>476.0</v>
      </c>
      <c r="J4037" s="41">
        <f t="shared" si="5"/>
        <v>9496.355176</v>
      </c>
      <c r="K4037" s="37" t="str">
        <f t="array" ref="K4037">IFERROR(XLOOKUP(G4037,'Tipo de carga'!A:A,'Tipo de carga'!B:B))</f>
        <v>Autoabasto</v>
      </c>
      <c r="L4037" s="37">
        <f t="shared" si="2"/>
        <v>45</v>
      </c>
      <c r="M4037" s="37">
        <f t="shared" si="3"/>
        <v>4</v>
      </c>
      <c r="N4037" s="37">
        <f t="shared" si="4"/>
        <v>11</v>
      </c>
      <c r="O4037" s="37" t="str">
        <f t="array" ref="O4037">IFERROR(XLOOKUP(K4037,'Tipo de carga'!B:B,'Tipo de carga'!C:C))</f>
        <v>Diesel</v>
      </c>
    </row>
    <row r="4038">
      <c r="A4038" s="36">
        <v>2084.0</v>
      </c>
      <c r="B4038" s="37" t="str">
        <f t="array" ref="B4038">IFERROR(XLOOKUP(A4038,'Asignacion Nov'!A:A,'Asignacion Nov'!C:C))</f>
        <v>PISA Gdl</v>
      </c>
      <c r="C4038" s="37" t="str">
        <f t="array" ref="C4038">IFERROR(XLOOKUP(A4038,'Asignacion Nov'!A:A,'Asignacion Nov'!B:B))</f>
        <v>EC-06</v>
      </c>
      <c r="D4038" s="48">
        <v>45600.65274305556</v>
      </c>
      <c r="E4038" s="36" t="s">
        <v>69</v>
      </c>
      <c r="F4038" s="37" t="str">
        <f t="array" ref="F4038">IFERROR(XLOOKUP(E4038,Operadores!A:A,Operadores!B:B))</f>
        <v>MTTO</v>
      </c>
      <c r="G4038" s="36" t="s">
        <v>19</v>
      </c>
      <c r="H4038" s="39">
        <v>19.950326</v>
      </c>
      <c r="I4038" s="40">
        <v>981.0</v>
      </c>
      <c r="J4038" s="41">
        <f t="shared" si="5"/>
        <v>19571.26981</v>
      </c>
      <c r="K4038" s="37" t="str">
        <f t="array" ref="K4038">IFERROR(XLOOKUP(G4038,'Tipo de carga'!A:A,'Tipo de carga'!B:B))</f>
        <v>Autoabasto</v>
      </c>
      <c r="L4038" s="37">
        <f t="shared" si="2"/>
        <v>45</v>
      </c>
      <c r="M4038" s="37">
        <f t="shared" si="3"/>
        <v>4</v>
      </c>
      <c r="N4038" s="37">
        <f t="shared" si="4"/>
        <v>11</v>
      </c>
      <c r="O4038" s="37" t="str">
        <f t="array" ref="O4038">IFERROR(XLOOKUP(K4038,'Tipo de carga'!B:B,'Tipo de carga'!C:C))</f>
        <v>Diesel</v>
      </c>
    </row>
    <row r="4039">
      <c r="A4039" s="36">
        <v>1903.0</v>
      </c>
      <c r="B4039" s="37" t="str">
        <f t="array" ref="B4039">IFERROR(XLOOKUP(A4039,'Asignacion Nov'!A:A,'Asignacion Nov'!C:C))</f>
        <v>Sayer Vuelteros</v>
      </c>
      <c r="C4039" s="37" t="str">
        <f t="array" ref="C4039">IFERROR(XLOOKUP(A4039,'Asignacion Nov'!A:A,'Asignacion Nov'!B:B))</f>
        <v>EC-04</v>
      </c>
      <c r="D4039" s="48">
        <v>45600.63369212963</v>
      </c>
      <c r="E4039" s="36" t="s">
        <v>45</v>
      </c>
      <c r="F4039" s="37" t="str">
        <f t="array" ref="F4039">IFERROR(XLOOKUP(E4039,Operadores!A:A,Operadores!B:B))</f>
        <v>HEREM</v>
      </c>
      <c r="G4039" s="36" t="s">
        <v>19</v>
      </c>
      <c r="H4039" s="39">
        <v>19.950326</v>
      </c>
      <c r="I4039" s="40">
        <v>880.0</v>
      </c>
      <c r="J4039" s="41">
        <f t="shared" si="5"/>
        <v>17556.28688</v>
      </c>
      <c r="K4039" s="37" t="str">
        <f t="array" ref="K4039">IFERROR(XLOOKUP(G4039,'Tipo de carga'!A:A,'Tipo de carga'!B:B))</f>
        <v>Autoabasto</v>
      </c>
      <c r="L4039" s="37">
        <f t="shared" si="2"/>
        <v>45</v>
      </c>
      <c r="M4039" s="37">
        <f t="shared" si="3"/>
        <v>4</v>
      </c>
      <c r="N4039" s="37">
        <f t="shared" si="4"/>
        <v>11</v>
      </c>
      <c r="O4039" s="37" t="str">
        <f t="array" ref="O4039">IFERROR(XLOOKUP(K4039,'Tipo de carga'!B:B,'Tipo de carga'!C:C))</f>
        <v>Diesel</v>
      </c>
    </row>
    <row r="4040">
      <c r="A4040" s="36">
        <v>1975.0</v>
      </c>
      <c r="B4040" s="37" t="str">
        <f t="array" ref="B4040">IFERROR(XLOOKUP(A4040,'Asignacion Nov'!A:A,'Asignacion Nov'!C:C))</f>
        <v>Sayer Expo</v>
      </c>
      <c r="C4040" s="37" t="str">
        <f t="array" ref="C4040">IFERROR(XLOOKUP(A4040,'Asignacion Nov'!A:A,'Asignacion Nov'!B:B))</f>
        <v>EC-04</v>
      </c>
      <c r="D4040" s="48">
        <v>45600.604837962965</v>
      </c>
      <c r="E4040" s="36" t="s">
        <v>433</v>
      </c>
      <c r="F4040" s="37" t="str">
        <f t="array" ref="F4040">IFERROR(XLOOKUP(E4040,Operadores!A:A,Operadores!B:B))</f>
        <v>ROBEFR</v>
      </c>
      <c r="G4040" s="36" t="s">
        <v>19</v>
      </c>
      <c r="H4040" s="39">
        <v>19.950326</v>
      </c>
      <c r="I4040" s="40">
        <v>759.0</v>
      </c>
      <c r="J4040" s="41">
        <f t="shared" si="5"/>
        <v>15142.29743</v>
      </c>
      <c r="K4040" s="37" t="str">
        <f t="array" ref="K4040">IFERROR(XLOOKUP(G4040,'Tipo de carga'!A:A,'Tipo de carga'!B:B))</f>
        <v>Autoabasto</v>
      </c>
      <c r="L4040" s="37">
        <f t="shared" si="2"/>
        <v>45</v>
      </c>
      <c r="M4040" s="37">
        <f t="shared" si="3"/>
        <v>4</v>
      </c>
      <c r="N4040" s="37">
        <f t="shared" si="4"/>
        <v>11</v>
      </c>
      <c r="O4040" s="37" t="str">
        <f t="array" ref="O4040">IFERROR(XLOOKUP(K4040,'Tipo de carga'!B:B,'Tipo de carga'!C:C))</f>
        <v>Diesel</v>
      </c>
    </row>
    <row r="4041">
      <c r="A4041" s="36">
        <v>1797.0</v>
      </c>
      <c r="B4041" s="37" t="str">
        <f t="array" ref="B4041">IFERROR(XLOOKUP(A4041,'Asignacion Nov'!A:A,'Asignacion Nov'!C:C))</f>
        <v>Hisense</v>
      </c>
      <c r="C4041" s="37" t="str">
        <f t="array" ref="C4041">IFERROR(XLOOKUP(A4041,'Asignacion Nov'!A:A,'Asignacion Nov'!B:B))</f>
        <v>EC-03</v>
      </c>
      <c r="D4041" s="48">
        <v>45600.55091435185</v>
      </c>
      <c r="E4041" s="36" t="s">
        <v>457</v>
      </c>
      <c r="F4041" s="37" t="str">
        <f t="array" ref="F4041">IFERROR(XLOOKUP(E4041,Operadores!A:A,Operadores!B:B))</f>
        <v>DEJMAR</v>
      </c>
      <c r="G4041" s="36" t="s">
        <v>19</v>
      </c>
      <c r="H4041" s="39">
        <v>19.950326</v>
      </c>
      <c r="I4041" s="40">
        <v>96.0</v>
      </c>
      <c r="J4041" s="41">
        <f t="shared" si="5"/>
        <v>1915.231296</v>
      </c>
      <c r="K4041" s="37" t="str">
        <f t="array" ref="K4041">IFERROR(XLOOKUP(G4041,'Tipo de carga'!A:A,'Tipo de carga'!B:B))</f>
        <v>Autoabasto</v>
      </c>
      <c r="L4041" s="37">
        <f t="shared" si="2"/>
        <v>45</v>
      </c>
      <c r="M4041" s="37">
        <f t="shared" si="3"/>
        <v>4</v>
      </c>
      <c r="N4041" s="37">
        <f t="shared" si="4"/>
        <v>11</v>
      </c>
      <c r="O4041" s="37" t="str">
        <f t="array" ref="O4041">IFERROR(XLOOKUP(K4041,'Tipo de carga'!B:B,'Tipo de carga'!C:C))</f>
        <v>Diesel</v>
      </c>
    </row>
    <row r="4042">
      <c r="A4042" s="36">
        <v>309.0</v>
      </c>
      <c r="B4042" s="37" t="str">
        <f t="array" ref="B4042">IFERROR(XLOOKUP(A4042,'Asignacion Nov'!A:A,'Asignacion Nov'!C:C))</f>
        <v>Sayer Thorton</v>
      </c>
      <c r="C4042" s="37" t="str">
        <f t="array" ref="C4042">IFERROR(XLOOKUP(A4042,'Asignacion Nov'!A:A,'Asignacion Nov'!B:B))</f>
        <v>EC-04</v>
      </c>
      <c r="D4042" s="48">
        <v>45600.539826388886</v>
      </c>
      <c r="E4042" s="36" t="s">
        <v>264</v>
      </c>
      <c r="F4042" s="37" t="str">
        <f t="array" ref="F4042">IFERROR(XLOOKUP(E4042,Operadores!A:A,Operadores!B:B))</f>
        <v>REVELI</v>
      </c>
      <c r="G4042" s="36" t="s">
        <v>19</v>
      </c>
      <c r="H4042" s="39">
        <v>19.950326</v>
      </c>
      <c r="I4042" s="40">
        <v>50.0</v>
      </c>
      <c r="J4042" s="41">
        <f t="shared" si="5"/>
        <v>997.5163</v>
      </c>
      <c r="K4042" s="37" t="str">
        <f t="array" ref="K4042">IFERROR(XLOOKUP(G4042,'Tipo de carga'!A:A,'Tipo de carga'!B:B))</f>
        <v>Autoabasto</v>
      </c>
      <c r="L4042" s="37">
        <f t="shared" si="2"/>
        <v>45</v>
      </c>
      <c r="M4042" s="37">
        <f t="shared" si="3"/>
        <v>4</v>
      </c>
      <c r="N4042" s="37">
        <f t="shared" si="4"/>
        <v>11</v>
      </c>
      <c r="O4042" s="37" t="str">
        <f t="array" ref="O4042">IFERROR(XLOOKUP(K4042,'Tipo de carga'!B:B,'Tipo de carga'!C:C))</f>
        <v>Diesel</v>
      </c>
    </row>
    <row r="4043">
      <c r="A4043" s="36">
        <v>1973.0</v>
      </c>
      <c r="B4043" s="37" t="str">
        <f t="array" ref="B4043">IFERROR(XLOOKUP(A4043,'Asignacion Nov'!A:A,'Asignacion Nov'!C:C))</f>
        <v>Sayer Sencillo</v>
      </c>
      <c r="C4043" s="37" t="str">
        <f t="array" ref="C4043">IFERROR(XLOOKUP(A4043,'Asignacion Nov'!A:A,'Asignacion Nov'!B:B))</f>
        <v>EC-04</v>
      </c>
      <c r="D4043" s="48">
        <v>45600.19582175926</v>
      </c>
      <c r="E4043" s="36" t="s">
        <v>61</v>
      </c>
      <c r="F4043" s="37" t="str">
        <f t="array" ref="F4043">IFERROR(XLOOKUP(E4043,Operadores!A:A,Operadores!B:B))</f>
        <v>MENIG</v>
      </c>
      <c r="G4043" s="36" t="s">
        <v>19</v>
      </c>
      <c r="H4043" s="39">
        <v>19.950326</v>
      </c>
      <c r="I4043" s="40">
        <v>330.0</v>
      </c>
      <c r="J4043" s="41">
        <f t="shared" si="5"/>
        <v>6583.60758</v>
      </c>
      <c r="K4043" s="37" t="str">
        <f t="array" ref="K4043">IFERROR(XLOOKUP(G4043,'Tipo de carga'!A:A,'Tipo de carga'!B:B))</f>
        <v>Autoabasto</v>
      </c>
      <c r="L4043" s="37">
        <f t="shared" si="2"/>
        <v>45</v>
      </c>
      <c r="M4043" s="37">
        <f t="shared" si="3"/>
        <v>4</v>
      </c>
      <c r="N4043" s="37">
        <f t="shared" si="4"/>
        <v>11</v>
      </c>
      <c r="O4043" s="37" t="str">
        <f t="array" ref="O4043">IFERROR(XLOOKUP(K4043,'Tipo de carga'!B:B,'Tipo de carga'!C:C))</f>
        <v>Diesel</v>
      </c>
    </row>
    <row r="4044">
      <c r="A4044" s="36">
        <v>1741.0</v>
      </c>
      <c r="B4044" s="37" t="str">
        <f t="array" ref="B4044">IFERROR(XLOOKUP(A4044,'Asignacion Nov'!A:A,'Asignacion Nov'!C:C))</f>
        <v>Hisense</v>
      </c>
      <c r="C4044" s="37" t="str">
        <f t="array" ref="C4044">IFERROR(XLOOKUP(A4044,'Asignacion Nov'!A:A,'Asignacion Nov'!B:B))</f>
        <v>EC-03</v>
      </c>
      <c r="D4044" s="48">
        <v>45600.111030092594</v>
      </c>
      <c r="E4044" s="36" t="s">
        <v>76</v>
      </c>
      <c r="F4044" s="37" t="str">
        <f t="array" ref="F4044">IFERROR(XLOOKUP(E4044,Operadores!A:A,Operadores!B:B))</f>
        <v>GALSA</v>
      </c>
      <c r="G4044" s="36" t="s">
        <v>19</v>
      </c>
      <c r="H4044" s="39">
        <v>19.950326</v>
      </c>
      <c r="I4044" s="40">
        <v>211.0</v>
      </c>
      <c r="J4044" s="41">
        <f t="shared" si="5"/>
        <v>4209.518786</v>
      </c>
      <c r="K4044" s="37" t="str">
        <f t="array" ref="K4044">IFERROR(XLOOKUP(G4044,'Tipo de carga'!A:A,'Tipo de carga'!B:B))</f>
        <v>Autoabasto</v>
      </c>
      <c r="L4044" s="37">
        <f t="shared" si="2"/>
        <v>45</v>
      </c>
      <c r="M4044" s="37">
        <f t="shared" si="3"/>
        <v>4</v>
      </c>
      <c r="N4044" s="37">
        <f t="shared" si="4"/>
        <v>11</v>
      </c>
      <c r="O4044" s="37" t="str">
        <f t="array" ref="O4044">IFERROR(XLOOKUP(K4044,'Tipo de carga'!B:B,'Tipo de carga'!C:C))</f>
        <v>Diesel</v>
      </c>
    </row>
    <row r="4045">
      <c r="A4045" s="36">
        <v>2012.0</v>
      </c>
      <c r="B4045" s="37" t="str">
        <f t="array" ref="B4045">IFERROR(XLOOKUP(A4045,'Asignacion Nov'!A:A,'Asignacion Nov'!C:C))</f>
        <v>Sayer Sencillo</v>
      </c>
      <c r="C4045" s="37" t="str">
        <f t="array" ref="C4045">IFERROR(XLOOKUP(A4045,'Asignacion Nov'!A:A,'Asignacion Nov'!B:B))</f>
        <v>EC-04</v>
      </c>
      <c r="D4045" s="48">
        <v>45600.010196759256</v>
      </c>
      <c r="E4045" s="36" t="s">
        <v>247</v>
      </c>
      <c r="F4045" s="37" t="str">
        <f t="array" ref="F4045">IFERROR(XLOOKUP(E4045,Operadores!A:A,Operadores!B:B))</f>
        <v>ZUGRO</v>
      </c>
      <c r="G4045" s="36" t="s">
        <v>19</v>
      </c>
      <c r="H4045" s="39">
        <v>19.950326</v>
      </c>
      <c r="I4045" s="40">
        <v>670.0</v>
      </c>
      <c r="J4045" s="41">
        <f t="shared" si="5"/>
        <v>13366.71842</v>
      </c>
      <c r="K4045" s="37" t="str">
        <f t="array" ref="K4045">IFERROR(XLOOKUP(G4045,'Tipo de carga'!A:A,'Tipo de carga'!B:B))</f>
        <v>Autoabasto</v>
      </c>
      <c r="L4045" s="37">
        <f t="shared" si="2"/>
        <v>45</v>
      </c>
      <c r="M4045" s="37">
        <f t="shared" si="3"/>
        <v>4</v>
      </c>
      <c r="N4045" s="37">
        <f t="shared" si="4"/>
        <v>11</v>
      </c>
      <c r="O4045" s="37" t="str">
        <f t="array" ref="O4045">IFERROR(XLOOKUP(K4045,'Tipo de carga'!B:B,'Tipo de carga'!C:C))</f>
        <v>Diesel</v>
      </c>
    </row>
    <row r="4046">
      <c r="A4046" s="36">
        <v>1934.0</v>
      </c>
      <c r="B4046" s="37" t="str">
        <f t="array" ref="B4046">IFERROR(XLOOKUP(A4046,'Asignacion Nov'!A:A,'Asignacion Nov'!C:C))</f>
        <v>Circuitos</v>
      </c>
      <c r="C4046" s="37" t="str">
        <f t="array" ref="C4046">IFERROR(XLOOKUP(A4046,'Asignacion Nov'!A:A,'Asignacion Nov'!B:B))</f>
        <v>EC-03</v>
      </c>
      <c r="D4046" s="48">
        <v>45600.997881944444</v>
      </c>
      <c r="E4046" s="36" t="s">
        <v>272</v>
      </c>
      <c r="F4046" s="37" t="str">
        <f t="array" ref="F4046">IFERROR(XLOOKUP(E4046,Operadores!A:A,Operadores!B:B))</f>
        <v>AVIEN</v>
      </c>
      <c r="G4046" s="36" t="s">
        <v>75</v>
      </c>
      <c r="H4046" s="39">
        <v>20.1486</v>
      </c>
      <c r="I4046" s="40">
        <v>200.0</v>
      </c>
      <c r="J4046" s="41">
        <f t="shared" si="5"/>
        <v>4029.72</v>
      </c>
      <c r="K4046" s="37" t="str">
        <f t="array" ref="K4046">IFERROR(XLOOKUP(G4046,'Tipo de carga'!A:A,'Tipo de carga'!B:B))</f>
        <v>Autoabasto</v>
      </c>
      <c r="L4046" s="37">
        <f t="shared" si="2"/>
        <v>45</v>
      </c>
      <c r="M4046" s="37">
        <f t="shared" si="3"/>
        <v>4</v>
      </c>
      <c r="N4046" s="37">
        <f t="shared" si="4"/>
        <v>11</v>
      </c>
      <c r="O4046" s="37" t="str">
        <f t="array" ref="O4046">IFERROR(XLOOKUP(K4046,'Tipo de carga'!B:B,'Tipo de carga'!C:C))</f>
        <v>Diesel</v>
      </c>
    </row>
    <row r="4047">
      <c r="A4047" s="36">
        <v>1794.0</v>
      </c>
      <c r="B4047" s="37" t="str">
        <f t="array" ref="B4047">IFERROR(XLOOKUP(A4047,'Asignacion Nov'!A:A,'Asignacion Nov'!C:C))</f>
        <v>Peñafiel Tlajomulco</v>
      </c>
      <c r="C4047" s="37" t="str">
        <f t="array" ref="C4047">IFERROR(XLOOKUP(A4047,'Asignacion Nov'!A:A,'Asignacion Nov'!B:B))</f>
        <v>EC-06</v>
      </c>
      <c r="D4047" s="48">
        <v>45600.91228009259</v>
      </c>
      <c r="E4047" s="36" t="s">
        <v>393</v>
      </c>
      <c r="F4047" s="37" t="str">
        <f t="array" ref="F4047">IFERROR(XLOOKUP(E4047,Operadores!A:A,Operadores!B:B))</f>
        <v>GAJJOS</v>
      </c>
      <c r="G4047" s="36" t="s">
        <v>75</v>
      </c>
      <c r="H4047" s="39">
        <v>20.1486</v>
      </c>
      <c r="I4047" s="40">
        <v>646.0</v>
      </c>
      <c r="J4047" s="41">
        <f t="shared" si="5"/>
        <v>13015.9956</v>
      </c>
      <c r="K4047" s="37" t="str">
        <f t="array" ref="K4047">IFERROR(XLOOKUP(G4047,'Tipo de carga'!A:A,'Tipo de carga'!B:B))</f>
        <v>Autoabasto</v>
      </c>
      <c r="L4047" s="37">
        <f t="shared" si="2"/>
        <v>45</v>
      </c>
      <c r="M4047" s="37">
        <f t="shared" si="3"/>
        <v>4</v>
      </c>
      <c r="N4047" s="37">
        <f t="shared" si="4"/>
        <v>11</v>
      </c>
      <c r="O4047" s="37" t="str">
        <f t="array" ref="O4047">IFERROR(XLOOKUP(K4047,'Tipo de carga'!B:B,'Tipo de carga'!C:C))</f>
        <v>Diesel</v>
      </c>
    </row>
    <row r="4048">
      <c r="A4048" s="36">
        <v>2051.0</v>
      </c>
      <c r="B4048" s="37" t="str">
        <f t="array" ref="B4048">IFERROR(XLOOKUP(A4048,'Asignacion Nov'!A:A,'Asignacion Nov'!C:C))</f>
        <v>PISA Gdl</v>
      </c>
      <c r="C4048" s="37" t="str">
        <f t="array" ref="C4048">IFERROR(XLOOKUP(A4048,'Asignacion Nov'!A:A,'Asignacion Nov'!B:B))</f>
        <v>EC-06</v>
      </c>
      <c r="D4048" s="48">
        <v>45600.65560185185</v>
      </c>
      <c r="E4048" s="36" t="s">
        <v>401</v>
      </c>
      <c r="F4048" s="37" t="str">
        <f t="array" ref="F4048">IFERROR(XLOOKUP(E4048,Operadores!A:A,Operadores!B:B))</f>
        <v>CARGUS</v>
      </c>
      <c r="G4048" s="36" t="s">
        <v>75</v>
      </c>
      <c r="H4048" s="39">
        <v>20.1486</v>
      </c>
      <c r="I4048" s="40">
        <v>695.0</v>
      </c>
      <c r="J4048" s="41">
        <f t="shared" si="5"/>
        <v>14003.277</v>
      </c>
      <c r="K4048" s="37" t="str">
        <f t="array" ref="K4048">IFERROR(XLOOKUP(G4048,'Tipo de carga'!A:A,'Tipo de carga'!B:B))</f>
        <v>Autoabasto</v>
      </c>
      <c r="L4048" s="37">
        <f t="shared" si="2"/>
        <v>45</v>
      </c>
      <c r="M4048" s="37">
        <f t="shared" si="3"/>
        <v>4</v>
      </c>
      <c r="N4048" s="37">
        <f t="shared" si="4"/>
        <v>11</v>
      </c>
      <c r="O4048" s="37" t="str">
        <f t="array" ref="O4048">IFERROR(XLOOKUP(K4048,'Tipo de carga'!B:B,'Tipo de carga'!C:C))</f>
        <v>Diesel</v>
      </c>
    </row>
    <row r="4049">
      <c r="A4049" s="36">
        <v>2059.0</v>
      </c>
      <c r="B4049" s="37" t="str">
        <f t="array" ref="B4049">IFERROR(XLOOKUP(A4049,'Asignacion Nov'!A:A,'Asignacion Nov'!C:C))</f>
        <v>PISA Gdl</v>
      </c>
      <c r="C4049" s="37" t="str">
        <f t="array" ref="C4049">IFERROR(XLOOKUP(A4049,'Asignacion Nov'!A:A,'Asignacion Nov'!B:B))</f>
        <v>EC-06</v>
      </c>
      <c r="D4049" s="48">
        <v>45600.540289351855</v>
      </c>
      <c r="E4049" s="36" t="s">
        <v>63</v>
      </c>
      <c r="F4049" s="37" t="str">
        <f t="array" ref="F4049">IFERROR(XLOOKUP(E4049,Operadores!A:A,Operadores!B:B))</f>
        <v>DIAFRA</v>
      </c>
      <c r="G4049" s="36" t="s">
        <v>75</v>
      </c>
      <c r="H4049" s="39">
        <v>20.1486</v>
      </c>
      <c r="I4049" s="40">
        <v>72.0</v>
      </c>
      <c r="J4049" s="41">
        <f t="shared" si="5"/>
        <v>1450.6992</v>
      </c>
      <c r="K4049" s="37" t="str">
        <f t="array" ref="K4049">IFERROR(XLOOKUP(G4049,'Tipo de carga'!A:A,'Tipo de carga'!B:B))</f>
        <v>Autoabasto</v>
      </c>
      <c r="L4049" s="37">
        <f t="shared" si="2"/>
        <v>45</v>
      </c>
      <c r="M4049" s="37">
        <f t="shared" si="3"/>
        <v>4</v>
      </c>
      <c r="N4049" s="37">
        <f t="shared" si="4"/>
        <v>11</v>
      </c>
      <c r="O4049" s="37" t="str">
        <f t="array" ref="O4049">IFERROR(XLOOKUP(K4049,'Tipo de carga'!B:B,'Tipo de carga'!C:C))</f>
        <v>Diesel</v>
      </c>
    </row>
    <row r="4050">
      <c r="A4050" s="36">
        <v>2039.0</v>
      </c>
      <c r="B4050" s="37" t="str">
        <f t="array" ref="B4050">IFERROR(XLOOKUP(A4050,'Asignacion Nov'!A:A,'Asignacion Nov'!C:C))</f>
        <v>PISA Gdl</v>
      </c>
      <c r="C4050" s="37" t="str">
        <f t="array" ref="C4050">IFERROR(XLOOKUP(A4050,'Asignacion Nov'!A:A,'Asignacion Nov'!B:B))</f>
        <v>EC-06</v>
      </c>
      <c r="D4050" s="48">
        <v>45600.41657407407</v>
      </c>
      <c r="E4050" s="36" t="s">
        <v>268</v>
      </c>
      <c r="F4050" s="37" t="str">
        <f t="array" ref="F4050">IFERROR(XLOOKUP(E4050,Operadores!A:A,Operadores!B:B))</f>
        <v>ARCEDG</v>
      </c>
      <c r="G4050" s="36" t="s">
        <v>75</v>
      </c>
      <c r="H4050" s="39">
        <v>20.1486</v>
      </c>
      <c r="I4050" s="40">
        <v>900.0</v>
      </c>
      <c r="J4050" s="41">
        <f t="shared" si="5"/>
        <v>18133.74</v>
      </c>
      <c r="K4050" s="37" t="str">
        <f t="array" ref="K4050">IFERROR(XLOOKUP(G4050,'Tipo de carga'!A:A,'Tipo de carga'!B:B))</f>
        <v>Autoabasto</v>
      </c>
      <c r="L4050" s="37">
        <f t="shared" si="2"/>
        <v>45</v>
      </c>
      <c r="M4050" s="37">
        <f t="shared" si="3"/>
        <v>4</v>
      </c>
      <c r="N4050" s="37">
        <f t="shared" si="4"/>
        <v>11</v>
      </c>
      <c r="O4050" s="37" t="str">
        <f t="array" ref="O4050">IFERROR(XLOOKUP(K4050,'Tipo de carga'!B:B,'Tipo de carga'!C:C))</f>
        <v>Diesel</v>
      </c>
    </row>
    <row r="4051">
      <c r="A4051" s="36">
        <v>1947.0</v>
      </c>
      <c r="B4051" s="37" t="str">
        <f t="array" ref="B4051">IFERROR(XLOOKUP(A4051,'Asignacion Nov'!A:A,'Asignacion Nov'!C:C))</f>
        <v>Circuitos</v>
      </c>
      <c r="C4051" s="37" t="str">
        <f t="array" ref="C4051">IFERROR(XLOOKUP(A4051,'Asignacion Nov'!A:A,'Asignacion Nov'!B:B))</f>
        <v>EC-03</v>
      </c>
      <c r="D4051" s="48">
        <v>45600.161041666666</v>
      </c>
      <c r="E4051" s="36" t="s">
        <v>265</v>
      </c>
      <c r="F4051" s="37" t="str">
        <f t="array" ref="F4051">IFERROR(XLOOKUP(E4051,Operadores!A:A,Operadores!B:B))</f>
        <v>DAMOS</v>
      </c>
      <c r="G4051" s="36" t="s">
        <v>75</v>
      </c>
      <c r="H4051" s="39">
        <v>20.1486</v>
      </c>
      <c r="I4051" s="40">
        <v>222.0</v>
      </c>
      <c r="J4051" s="41">
        <f t="shared" si="5"/>
        <v>4472.9892</v>
      </c>
      <c r="K4051" s="37" t="str">
        <f t="array" ref="K4051">IFERROR(XLOOKUP(G4051,'Tipo de carga'!A:A,'Tipo de carga'!B:B))</f>
        <v>Autoabasto</v>
      </c>
      <c r="L4051" s="37">
        <f t="shared" si="2"/>
        <v>45</v>
      </c>
      <c r="M4051" s="37">
        <f t="shared" si="3"/>
        <v>4</v>
      </c>
      <c r="N4051" s="37">
        <f t="shared" si="4"/>
        <v>11</v>
      </c>
      <c r="O4051" s="37" t="str">
        <f t="array" ref="O4051">IFERROR(XLOOKUP(K4051,'Tipo de carga'!B:B,'Tipo de carga'!C:C))</f>
        <v>Diesel</v>
      </c>
    </row>
    <row r="4052">
      <c r="A4052" s="36">
        <v>2065.0</v>
      </c>
      <c r="B4052" s="37" t="str">
        <f t="array" ref="B4052">IFERROR(XLOOKUP(A4052,'Asignacion Nov'!A:A,'Asignacion Nov'!C:C))</f>
        <v>PISA Gdl</v>
      </c>
      <c r="C4052" s="37" t="str">
        <f t="array" ref="C4052">IFERROR(XLOOKUP(A4052,'Asignacion Nov'!A:A,'Asignacion Nov'!B:B))</f>
        <v>EC-06</v>
      </c>
      <c r="D4052" s="48">
        <v>45600.03047453704</v>
      </c>
      <c r="E4052" s="36" t="s">
        <v>351</v>
      </c>
      <c r="F4052" s="37" t="str">
        <f t="array" ref="F4052">IFERROR(XLOOKUP(E4052,Operadores!A:A,Operadores!B:B))</f>
        <v>GONOSC</v>
      </c>
      <c r="G4052" s="36" t="s">
        <v>75</v>
      </c>
      <c r="H4052" s="39">
        <v>20.1486</v>
      </c>
      <c r="I4052" s="40">
        <v>411.0</v>
      </c>
      <c r="J4052" s="41">
        <f t="shared" si="5"/>
        <v>8281.0746</v>
      </c>
      <c r="K4052" s="37" t="str">
        <f t="array" ref="K4052">IFERROR(XLOOKUP(G4052,'Tipo de carga'!A:A,'Tipo de carga'!B:B))</f>
        <v>Autoabasto</v>
      </c>
      <c r="L4052" s="37">
        <f t="shared" si="2"/>
        <v>45</v>
      </c>
      <c r="M4052" s="37">
        <f t="shared" si="3"/>
        <v>4</v>
      </c>
      <c r="N4052" s="37">
        <f t="shared" si="4"/>
        <v>11</v>
      </c>
      <c r="O4052" s="37" t="str">
        <f t="array" ref="O4052">IFERROR(XLOOKUP(K4052,'Tipo de carga'!B:B,'Tipo de carga'!C:C))</f>
        <v>Diesel</v>
      </c>
    </row>
    <row r="4053">
      <c r="A4053" s="36">
        <v>2055.0</v>
      </c>
      <c r="B4053" s="37" t="str">
        <f t="array" ref="B4053">IFERROR(XLOOKUP(A4053,'Asignacion Nov'!A:A,'Asignacion Nov'!C:C))</f>
        <v>Crisa</v>
      </c>
      <c r="C4053" s="37" t="str">
        <f t="array" ref="C4053">IFERROR(XLOOKUP(A4053,'Asignacion Nov'!A:A,'Asignacion Nov'!B:B))</f>
        <v>EC-07</v>
      </c>
      <c r="D4053" s="48">
        <v>45600.696875</v>
      </c>
      <c r="E4053" s="36" t="s">
        <v>439</v>
      </c>
      <c r="F4053" s="37" t="str">
        <f t="array" ref="F4053">IFERROR(XLOOKUP(E4053,Operadores!A:A,Operadores!B:B))</f>
        <v>RAMJUA04</v>
      </c>
      <c r="G4053" s="36" t="s">
        <v>274</v>
      </c>
      <c r="H4053" s="39">
        <v>19.50205</v>
      </c>
      <c r="I4053" s="40">
        <v>312.0</v>
      </c>
      <c r="J4053" s="41">
        <f t="shared" si="5"/>
        <v>6084.6396</v>
      </c>
      <c r="K4053" s="37" t="str">
        <f t="array" ref="K4053">IFERROR(XLOOKUP(G4053,'Tipo de carga'!A:A,'Tipo de carga'!B:B))</f>
        <v>Autoabasto</v>
      </c>
      <c r="L4053" s="37">
        <f t="shared" si="2"/>
        <v>45</v>
      </c>
      <c r="M4053" s="37">
        <f t="shared" si="3"/>
        <v>4</v>
      </c>
      <c r="N4053" s="37">
        <f t="shared" si="4"/>
        <v>11</v>
      </c>
      <c r="O4053" s="37" t="str">
        <f t="array" ref="O4053">IFERROR(XLOOKUP(K4053,'Tipo de carga'!B:B,'Tipo de carga'!C:C))</f>
        <v>Diesel</v>
      </c>
    </row>
    <row r="4054">
      <c r="A4054" s="36">
        <v>1764.0</v>
      </c>
      <c r="B4054" s="37" t="str">
        <f t="array" ref="B4054">IFERROR(XLOOKUP(A4054,'Asignacion Nov'!A:A,'Asignacion Nov'!C:C))</f>
        <v>Polaris</v>
      </c>
      <c r="C4054" s="37" t="str">
        <f t="array" ref="C4054">IFERROR(XLOOKUP(A4054,'Asignacion Nov'!A:A,'Asignacion Nov'!B:B))</f>
        <v>EC-07</v>
      </c>
      <c r="D4054" s="48">
        <v>45600.65261574074</v>
      </c>
      <c r="E4054" s="36" t="s">
        <v>458</v>
      </c>
      <c r="F4054" s="37" t="str">
        <f t="array" ref="F4054">IFERROR(XLOOKUP(E4054,Operadores!A:A,Operadores!B:B))</f>
        <v>ZAVJOS01X</v>
      </c>
      <c r="G4054" s="36" t="s">
        <v>274</v>
      </c>
      <c r="H4054" s="39">
        <v>19.50205</v>
      </c>
      <c r="I4054" s="40">
        <v>318.0</v>
      </c>
      <c r="J4054" s="41">
        <f t="shared" si="5"/>
        <v>6201.6519</v>
      </c>
      <c r="K4054" s="37" t="str">
        <f t="array" ref="K4054">IFERROR(XLOOKUP(G4054,'Tipo de carga'!A:A,'Tipo de carga'!B:B))</f>
        <v>Autoabasto</v>
      </c>
      <c r="L4054" s="37">
        <f t="shared" si="2"/>
        <v>45</v>
      </c>
      <c r="M4054" s="37">
        <f t="shared" si="3"/>
        <v>4</v>
      </c>
      <c r="N4054" s="37">
        <f t="shared" si="4"/>
        <v>11</v>
      </c>
      <c r="O4054" s="37" t="str">
        <f t="array" ref="O4054">IFERROR(XLOOKUP(K4054,'Tipo de carga'!B:B,'Tipo de carga'!C:C))</f>
        <v>Diesel</v>
      </c>
    </row>
    <row r="4055">
      <c r="A4055" s="36">
        <v>2049.0</v>
      </c>
      <c r="B4055" s="37" t="str">
        <f t="array" ref="B4055">IFERROR(XLOOKUP(A4055,'Asignacion Nov'!A:A,'Asignacion Nov'!C:C))</f>
        <v>Crisa</v>
      </c>
      <c r="C4055" s="37" t="str">
        <f t="array" ref="C4055">IFERROR(XLOOKUP(A4055,'Asignacion Nov'!A:A,'Asignacion Nov'!B:B))</f>
        <v>EC-07</v>
      </c>
      <c r="D4055" s="48">
        <v>45600.60122685185</v>
      </c>
      <c r="E4055" s="36" t="s">
        <v>548</v>
      </c>
      <c r="F4055" s="37" t="str">
        <f t="array" ref="F4055">IFERROR(XLOOKUP(E4055,Operadores!A:A,Operadores!B:B))</f>
        <v>MORJAH</v>
      </c>
      <c r="G4055" s="36" t="s">
        <v>274</v>
      </c>
      <c r="H4055" s="39">
        <v>19.50205</v>
      </c>
      <c r="I4055" s="40">
        <v>117.0</v>
      </c>
      <c r="J4055" s="41">
        <f t="shared" si="5"/>
        <v>2281.73985</v>
      </c>
      <c r="K4055" s="37" t="str">
        <f t="array" ref="K4055">IFERROR(XLOOKUP(G4055,'Tipo de carga'!A:A,'Tipo de carga'!B:B))</f>
        <v>Autoabasto</v>
      </c>
      <c r="L4055" s="37">
        <f t="shared" si="2"/>
        <v>45</v>
      </c>
      <c r="M4055" s="37">
        <f t="shared" si="3"/>
        <v>4</v>
      </c>
      <c r="N4055" s="37">
        <f t="shared" si="4"/>
        <v>11</v>
      </c>
      <c r="O4055" s="37" t="str">
        <f t="array" ref="O4055">IFERROR(XLOOKUP(K4055,'Tipo de carga'!B:B,'Tipo de carga'!C:C))</f>
        <v>Diesel</v>
      </c>
    </row>
    <row r="4056">
      <c r="A4056" s="36">
        <v>2054.0</v>
      </c>
      <c r="B4056" s="37" t="str">
        <f t="array" ref="B4056">IFERROR(XLOOKUP(A4056,'Asignacion Nov'!A:A,'Asignacion Nov'!C:C))</f>
        <v>Crisa</v>
      </c>
      <c r="C4056" s="37" t="str">
        <f t="array" ref="C4056">IFERROR(XLOOKUP(A4056,'Asignacion Nov'!A:A,'Asignacion Nov'!B:B))</f>
        <v>EC-07</v>
      </c>
      <c r="D4056" s="48">
        <v>45600.527407407404</v>
      </c>
      <c r="E4056" s="36" t="s">
        <v>464</v>
      </c>
      <c r="F4056" s="37" t="str">
        <f t="array" ref="F4056">IFERROR(XLOOKUP(E4056,Operadores!A:A,Operadores!B:B))</f>
        <v>LOPAND</v>
      </c>
      <c r="G4056" s="36" t="s">
        <v>274</v>
      </c>
      <c r="H4056" s="39">
        <v>19.50205</v>
      </c>
      <c r="I4056" s="40">
        <v>306.0</v>
      </c>
      <c r="J4056" s="41">
        <f t="shared" si="5"/>
        <v>5967.6273</v>
      </c>
      <c r="K4056" s="37" t="str">
        <f t="array" ref="K4056">IFERROR(XLOOKUP(G4056,'Tipo de carga'!A:A,'Tipo de carga'!B:B))</f>
        <v>Autoabasto</v>
      </c>
      <c r="L4056" s="37">
        <f t="shared" si="2"/>
        <v>45</v>
      </c>
      <c r="M4056" s="37">
        <f t="shared" si="3"/>
        <v>4</v>
      </c>
      <c r="N4056" s="37">
        <f t="shared" si="4"/>
        <v>11</v>
      </c>
      <c r="O4056" s="37" t="str">
        <f t="array" ref="O4056">IFERROR(XLOOKUP(K4056,'Tipo de carga'!B:B,'Tipo de carga'!C:C))</f>
        <v>Diesel</v>
      </c>
    </row>
    <row r="4057">
      <c r="A4057" s="36">
        <v>1932.0</v>
      </c>
      <c r="B4057" s="37" t="str">
        <f t="array" ref="B4057">IFERROR(XLOOKUP(A4057,'Asignacion Nov'!A:A,'Asignacion Nov'!C:C))</f>
        <v>Circuitos</v>
      </c>
      <c r="C4057" s="37" t="str">
        <f t="array" ref="C4057">IFERROR(XLOOKUP(A4057,'Asignacion Nov'!A:A,'Asignacion Nov'!B:B))</f>
        <v>EC-03</v>
      </c>
      <c r="D4057" s="48">
        <v>45600.51457175926</v>
      </c>
      <c r="E4057" s="36" t="s">
        <v>185</v>
      </c>
      <c r="F4057" s="37" t="str">
        <f t="array" ref="F4057">IFERROR(XLOOKUP(E4057,Operadores!A:A,Operadores!B:B))</f>
        <v>FERRI</v>
      </c>
      <c r="G4057" s="36" t="s">
        <v>274</v>
      </c>
      <c r="H4057" s="39">
        <v>19.50205</v>
      </c>
      <c r="I4057" s="40">
        <v>300.0</v>
      </c>
      <c r="J4057" s="41">
        <f t="shared" si="5"/>
        <v>5850.615</v>
      </c>
      <c r="K4057" s="37" t="str">
        <f t="array" ref="K4057">IFERROR(XLOOKUP(G4057,'Tipo de carga'!A:A,'Tipo de carga'!B:B))</f>
        <v>Autoabasto</v>
      </c>
      <c r="L4057" s="37">
        <f t="shared" si="2"/>
        <v>45</v>
      </c>
      <c r="M4057" s="37">
        <f t="shared" si="3"/>
        <v>4</v>
      </c>
      <c r="N4057" s="37">
        <f t="shared" si="4"/>
        <v>11</v>
      </c>
      <c r="O4057" s="37" t="str">
        <f t="array" ref="O4057">IFERROR(XLOOKUP(K4057,'Tipo de carga'!B:B,'Tipo de carga'!C:C))</f>
        <v>Diesel</v>
      </c>
    </row>
    <row r="4058">
      <c r="A4058" s="36">
        <v>1745.0</v>
      </c>
      <c r="B4058" s="37" t="str">
        <f t="array" ref="B4058">IFERROR(XLOOKUP(A4058,'Asignacion Nov'!A:A,'Asignacion Nov'!C:C))</f>
        <v>Patieros sucursal</v>
      </c>
      <c r="C4058" s="37" t="str">
        <f t="array" ref="C4058">IFERROR(XLOOKUP(A4058,'Asignacion Nov'!A:A,'Asignacion Nov'!B:B))</f>
        <v>EC-03</v>
      </c>
      <c r="D4058" s="48">
        <v>45600.395787037036</v>
      </c>
      <c r="E4058" s="36" t="s">
        <v>437</v>
      </c>
      <c r="F4058" s="37" t="str">
        <f t="array" ref="F4058">IFERROR(XLOOKUP(E4058,Operadores!A:A,Operadores!B:B))</f>
        <v>CHAAL</v>
      </c>
      <c r="G4058" s="36" t="s">
        <v>274</v>
      </c>
      <c r="H4058" s="39">
        <v>19.50205</v>
      </c>
      <c r="I4058" s="40">
        <v>538.0</v>
      </c>
      <c r="J4058" s="41">
        <f t="shared" si="5"/>
        <v>10492.1029</v>
      </c>
      <c r="K4058" s="37" t="str">
        <f t="array" ref="K4058">IFERROR(XLOOKUP(G4058,'Tipo de carga'!A:A,'Tipo de carga'!B:B))</f>
        <v>Autoabasto</v>
      </c>
      <c r="L4058" s="37">
        <f t="shared" si="2"/>
        <v>45</v>
      </c>
      <c r="M4058" s="37">
        <f t="shared" si="3"/>
        <v>4</v>
      </c>
      <c r="N4058" s="37">
        <f t="shared" si="4"/>
        <v>11</v>
      </c>
      <c r="O4058" s="37" t="str">
        <f t="array" ref="O4058">IFERROR(XLOOKUP(K4058,'Tipo de carga'!B:B,'Tipo de carga'!C:C))</f>
        <v>Diesel</v>
      </c>
    </row>
    <row r="4059">
      <c r="A4059" s="36">
        <v>1883.0</v>
      </c>
      <c r="B4059" s="37" t="str">
        <f t="array" ref="B4059">IFERROR(XLOOKUP(A4059,'Asignacion Nov'!A:A,'Asignacion Nov'!C:C))</f>
        <v>Circuitos</v>
      </c>
      <c r="C4059" s="37" t="str">
        <f t="array" ref="C4059">IFERROR(XLOOKUP(A4059,'Asignacion Nov'!A:A,'Asignacion Nov'!B:B))</f>
        <v>EC-03</v>
      </c>
      <c r="D4059" s="48">
        <v>45600.29346064815</v>
      </c>
      <c r="E4059" s="36" t="s">
        <v>202</v>
      </c>
      <c r="F4059" s="37" t="str">
        <f t="array" ref="F4059">IFERROR(XLOOKUP(E4059,Operadores!A:A,Operadores!B:B))</f>
        <v>JIMMI01</v>
      </c>
      <c r="G4059" s="36" t="s">
        <v>274</v>
      </c>
      <c r="H4059" s="39">
        <v>19.50205</v>
      </c>
      <c r="I4059" s="40">
        <v>330.0</v>
      </c>
      <c r="J4059" s="41">
        <f t="shared" si="5"/>
        <v>6435.6765</v>
      </c>
      <c r="K4059" s="37" t="str">
        <f t="array" ref="K4059">IFERROR(XLOOKUP(G4059,'Tipo de carga'!A:A,'Tipo de carga'!B:B))</f>
        <v>Autoabasto</v>
      </c>
      <c r="L4059" s="37">
        <f t="shared" si="2"/>
        <v>45</v>
      </c>
      <c r="M4059" s="37">
        <f t="shared" si="3"/>
        <v>4</v>
      </c>
      <c r="N4059" s="37">
        <f t="shared" si="4"/>
        <v>11</v>
      </c>
      <c r="O4059" s="37" t="str">
        <f t="array" ref="O4059">IFERROR(XLOOKUP(K4059,'Tipo de carga'!B:B,'Tipo de carga'!C:C))</f>
        <v>Diesel</v>
      </c>
    </row>
    <row r="4060">
      <c r="A4060" s="36">
        <v>2060.0</v>
      </c>
      <c r="B4060" s="37" t="str">
        <f t="array" ref="B4060">IFERROR(XLOOKUP(A4060,'Asignacion Nov'!A:A,'Asignacion Nov'!C:C))</f>
        <v>PISA Gdl</v>
      </c>
      <c r="C4060" s="37" t="str">
        <f t="array" ref="C4060">IFERROR(XLOOKUP(A4060,'Asignacion Nov'!A:A,'Asignacion Nov'!B:B))</f>
        <v>EC-06</v>
      </c>
      <c r="D4060" s="48">
        <v>45600.04336805556</v>
      </c>
      <c r="E4060" s="36" t="s">
        <v>317</v>
      </c>
      <c r="F4060" s="37" t="str">
        <f t="array" ref="F4060">IFERROR(XLOOKUP(E4060,Operadores!A:A,Operadores!B:B))</f>
        <v>VALGUS</v>
      </c>
      <c r="G4060" s="36" t="s">
        <v>274</v>
      </c>
      <c r="H4060" s="39">
        <v>19.50205</v>
      </c>
      <c r="I4060" s="40">
        <v>488.0</v>
      </c>
      <c r="J4060" s="41">
        <f t="shared" si="5"/>
        <v>9517.0004</v>
      </c>
      <c r="K4060" s="37" t="str">
        <f t="array" ref="K4060">IFERROR(XLOOKUP(G4060,'Tipo de carga'!A:A,'Tipo de carga'!B:B))</f>
        <v>Autoabasto</v>
      </c>
      <c r="L4060" s="37">
        <f t="shared" si="2"/>
        <v>45</v>
      </c>
      <c r="M4060" s="37">
        <f t="shared" si="3"/>
        <v>4</v>
      </c>
      <c r="N4060" s="37">
        <f t="shared" si="4"/>
        <v>11</v>
      </c>
      <c r="O4060" s="37" t="str">
        <f t="array" ref="O4060">IFERROR(XLOOKUP(K4060,'Tipo de carga'!B:B,'Tipo de carga'!C:C))</f>
        <v>Diesel</v>
      </c>
    </row>
    <row r="4061">
      <c r="A4061" s="36">
        <v>2028.0</v>
      </c>
      <c r="B4061" s="37" t="str">
        <f t="array" ref="B4061">IFERROR(XLOOKUP(A4061,'Asignacion Nov'!A:A,'Asignacion Nov'!C:C))</f>
        <v>MeLi Dedicado Merida</v>
      </c>
      <c r="C4061" s="37" t="str">
        <f t="array" ref="C4061">IFERROR(XLOOKUP(A4061,'Asignacion Nov'!A:A,'Asignacion Nov'!B:B))</f>
        <v>EC-05</v>
      </c>
      <c r="D4061" s="48">
        <v>45600.968125</v>
      </c>
      <c r="E4061" s="36" t="s">
        <v>398</v>
      </c>
      <c r="F4061" s="37" t="str">
        <f t="array" ref="F4061">IFERROR(XLOOKUP(E4061,Operadores!A:A,Operadores!B:B))</f>
        <v>SANEUS</v>
      </c>
      <c r="G4061" s="36" t="s">
        <v>42</v>
      </c>
      <c r="H4061" s="39">
        <v>19.71757</v>
      </c>
      <c r="I4061" s="40">
        <v>237.0</v>
      </c>
      <c r="J4061" s="41">
        <f t="shared" si="5"/>
        <v>4673.06409</v>
      </c>
      <c r="K4061" s="37" t="str">
        <f t="array" ref="K4061">IFERROR(XLOOKUP(G4061,'Tipo de carga'!A:A,'Tipo de carga'!B:B))</f>
        <v>Autoabasto</v>
      </c>
      <c r="L4061" s="37">
        <f t="shared" si="2"/>
        <v>45</v>
      </c>
      <c r="M4061" s="37">
        <f t="shared" si="3"/>
        <v>4</v>
      </c>
      <c r="N4061" s="37">
        <f t="shared" si="4"/>
        <v>11</v>
      </c>
      <c r="O4061" s="37" t="str">
        <f t="array" ref="O4061">IFERROR(XLOOKUP(K4061,'Tipo de carga'!B:B,'Tipo de carga'!C:C))</f>
        <v>Diesel</v>
      </c>
    </row>
    <row r="4062">
      <c r="A4062" s="36">
        <v>2000.0</v>
      </c>
      <c r="B4062" s="37" t="str">
        <f t="array" ref="B4062">IFERROR(XLOOKUP(A4062,'Asignacion Nov'!A:A,'Asignacion Nov'!C:C))</f>
        <v>MeLi Dedicado Merida</v>
      </c>
      <c r="C4062" s="37" t="str">
        <f t="array" ref="C4062">IFERROR(XLOOKUP(A4062,'Asignacion Nov'!A:A,'Asignacion Nov'!B:B))</f>
        <v>EC-05</v>
      </c>
      <c r="D4062" s="48">
        <v>45600.93644675926</v>
      </c>
      <c r="E4062" s="36" t="s">
        <v>402</v>
      </c>
      <c r="F4062" s="37" t="str">
        <f t="array" ref="F4062">IFERROR(XLOOKUP(E4062,Operadores!A:A,Operadores!B:B))</f>
        <v>GARJOS02</v>
      </c>
      <c r="G4062" s="36" t="s">
        <v>42</v>
      </c>
      <c r="H4062" s="39">
        <v>19.71757</v>
      </c>
      <c r="I4062" s="40">
        <v>225.0</v>
      </c>
      <c r="J4062" s="41">
        <f t="shared" si="5"/>
        <v>4436.45325</v>
      </c>
      <c r="K4062" s="37" t="str">
        <f t="array" ref="K4062">IFERROR(XLOOKUP(G4062,'Tipo de carga'!A:A,'Tipo de carga'!B:B))</f>
        <v>Autoabasto</v>
      </c>
      <c r="L4062" s="37">
        <f t="shared" si="2"/>
        <v>45</v>
      </c>
      <c r="M4062" s="37">
        <f t="shared" si="3"/>
        <v>4</v>
      </c>
      <c r="N4062" s="37">
        <f t="shared" si="4"/>
        <v>11</v>
      </c>
      <c r="O4062" s="37" t="str">
        <f t="array" ref="O4062">IFERROR(XLOOKUP(K4062,'Tipo de carga'!B:B,'Tipo de carga'!C:C))</f>
        <v>Diesel</v>
      </c>
    </row>
    <row r="4063">
      <c r="A4063" s="36">
        <v>1729.0</v>
      </c>
      <c r="B4063" s="37" t="str">
        <f t="array" ref="B4063">IFERROR(XLOOKUP(A4063,'Asignacion Nov'!A:A,'Asignacion Nov'!C:C))</f>
        <v>Wm Full</v>
      </c>
      <c r="C4063" s="37" t="str">
        <f t="array" ref="C4063">IFERROR(XLOOKUP(A4063,'Asignacion Nov'!A:A,'Asignacion Nov'!B:B))</f>
        <v>EC-08</v>
      </c>
      <c r="D4063" s="48">
        <v>45600.90762731482</v>
      </c>
      <c r="E4063" s="36" t="s">
        <v>284</v>
      </c>
      <c r="F4063" s="37" t="str">
        <f t="array" ref="F4063">IFERROR(XLOOKUP(E4063,Operadores!A:A,Operadores!B:B))</f>
        <v>CAMJU01</v>
      </c>
      <c r="G4063" s="36" t="s">
        <v>42</v>
      </c>
      <c r="H4063" s="39">
        <v>19.71757</v>
      </c>
      <c r="I4063" s="40">
        <v>392.0</v>
      </c>
      <c r="J4063" s="41">
        <f t="shared" si="5"/>
        <v>7729.28744</v>
      </c>
      <c r="K4063" s="37" t="str">
        <f t="array" ref="K4063">IFERROR(XLOOKUP(G4063,'Tipo de carga'!A:A,'Tipo de carga'!B:B))</f>
        <v>Autoabasto</v>
      </c>
      <c r="L4063" s="37">
        <f t="shared" si="2"/>
        <v>45</v>
      </c>
      <c r="M4063" s="37">
        <f t="shared" si="3"/>
        <v>4</v>
      </c>
      <c r="N4063" s="37">
        <f t="shared" si="4"/>
        <v>11</v>
      </c>
      <c r="O4063" s="37" t="str">
        <f t="array" ref="O4063">IFERROR(XLOOKUP(K4063,'Tipo de carga'!B:B,'Tipo de carga'!C:C))</f>
        <v>Diesel</v>
      </c>
    </row>
    <row r="4064">
      <c r="A4064" s="36">
        <v>2021.0</v>
      </c>
      <c r="B4064" s="37" t="str">
        <f t="array" ref="B4064">IFERROR(XLOOKUP(A4064,'Asignacion Nov'!A:A,'Asignacion Nov'!C:C))</f>
        <v>MeLi Dedicado Merida</v>
      </c>
      <c r="C4064" s="37" t="str">
        <f t="array" ref="C4064">IFERROR(XLOOKUP(A4064,'Asignacion Nov'!A:A,'Asignacion Nov'!B:B))</f>
        <v>EC-05</v>
      </c>
      <c r="D4064" s="48">
        <v>45600.8403125</v>
      </c>
      <c r="E4064" s="36" t="s">
        <v>320</v>
      </c>
      <c r="F4064" s="37" t="str">
        <f t="array" ref="F4064">IFERROR(XLOOKUP(E4064,Operadores!A:A,Operadores!B:B))</f>
        <v>GUTIRV</v>
      </c>
      <c r="G4064" s="36" t="s">
        <v>42</v>
      </c>
      <c r="H4064" s="39">
        <v>19.71757</v>
      </c>
      <c r="I4064" s="40">
        <v>248.0</v>
      </c>
      <c r="J4064" s="41">
        <f t="shared" si="5"/>
        <v>4889.95736</v>
      </c>
      <c r="K4064" s="37" t="str">
        <f t="array" ref="K4064">IFERROR(XLOOKUP(G4064,'Tipo de carga'!A:A,'Tipo de carga'!B:B))</f>
        <v>Autoabasto</v>
      </c>
      <c r="L4064" s="37">
        <f t="shared" si="2"/>
        <v>45</v>
      </c>
      <c r="M4064" s="37">
        <f t="shared" si="3"/>
        <v>4</v>
      </c>
      <c r="N4064" s="37">
        <f t="shared" si="4"/>
        <v>11</v>
      </c>
      <c r="O4064" s="37" t="str">
        <f t="array" ref="O4064">IFERROR(XLOOKUP(K4064,'Tipo de carga'!B:B,'Tipo de carga'!C:C))</f>
        <v>Diesel</v>
      </c>
    </row>
    <row r="4065">
      <c r="A4065" s="36">
        <v>1959.0</v>
      </c>
      <c r="B4065" s="37" t="str">
        <f t="array" ref="B4065">IFERROR(XLOOKUP(A4065,'Asignacion Nov'!A:A,'Asignacion Nov'!C:C))</f>
        <v>Full Liver</v>
      </c>
      <c r="C4065" s="37" t="str">
        <f t="array" ref="C4065">IFERROR(XLOOKUP(A4065,'Asignacion Nov'!A:A,'Asignacion Nov'!B:B))</f>
        <v>EC-01</v>
      </c>
      <c r="D4065" s="48">
        <v>45600.83392361111</v>
      </c>
      <c r="E4065" s="36" t="s">
        <v>206</v>
      </c>
      <c r="F4065" s="37" t="str">
        <f t="array" ref="F4065">IFERROR(XLOOKUP(E4065,Operadores!A:A,Operadores!B:B))</f>
        <v>JARDAN</v>
      </c>
      <c r="G4065" s="36" t="s">
        <v>42</v>
      </c>
      <c r="H4065" s="39">
        <v>19.71757</v>
      </c>
      <c r="I4065" s="40">
        <v>316.0</v>
      </c>
      <c r="J4065" s="41">
        <f t="shared" si="5"/>
        <v>6230.75212</v>
      </c>
      <c r="K4065" s="37" t="str">
        <f t="array" ref="K4065">IFERROR(XLOOKUP(G4065,'Tipo de carga'!A:A,'Tipo de carga'!B:B))</f>
        <v>Autoabasto</v>
      </c>
      <c r="L4065" s="37">
        <f t="shared" si="2"/>
        <v>45</v>
      </c>
      <c r="M4065" s="37">
        <f t="shared" si="3"/>
        <v>4</v>
      </c>
      <c r="N4065" s="37">
        <f t="shared" si="4"/>
        <v>11</v>
      </c>
      <c r="O4065" s="37" t="str">
        <f t="array" ref="O4065">IFERROR(XLOOKUP(K4065,'Tipo de carga'!B:B,'Tipo de carga'!C:C))</f>
        <v>Diesel</v>
      </c>
    </row>
    <row r="4066">
      <c r="A4066" s="36">
        <v>1958.0</v>
      </c>
      <c r="B4066" s="37" t="str">
        <f t="array" ref="B4066">IFERROR(XLOOKUP(A4066,'Asignacion Nov'!A:A,'Asignacion Nov'!C:C))</f>
        <v>Full Liver</v>
      </c>
      <c r="C4066" s="37" t="str">
        <f t="array" ref="C4066">IFERROR(XLOOKUP(A4066,'Asignacion Nov'!A:A,'Asignacion Nov'!B:B))</f>
        <v>EC-01</v>
      </c>
      <c r="D4066" s="48">
        <v>45600.783125</v>
      </c>
      <c r="E4066" s="36" t="s">
        <v>218</v>
      </c>
      <c r="F4066" s="37" t="str">
        <f t="array" ref="F4066">IFERROR(XLOOKUP(E4066,Operadores!A:A,Operadores!B:B))</f>
        <v>MONAL</v>
      </c>
      <c r="G4066" s="36" t="s">
        <v>42</v>
      </c>
      <c r="H4066" s="39">
        <v>19.71757</v>
      </c>
      <c r="I4066" s="40">
        <v>335.0</v>
      </c>
      <c r="J4066" s="41">
        <f t="shared" si="5"/>
        <v>6605.38595</v>
      </c>
      <c r="K4066" s="37" t="str">
        <f t="array" ref="K4066">IFERROR(XLOOKUP(G4066,'Tipo de carga'!A:A,'Tipo de carga'!B:B))</f>
        <v>Autoabasto</v>
      </c>
      <c r="L4066" s="37">
        <f t="shared" si="2"/>
        <v>45</v>
      </c>
      <c r="M4066" s="37">
        <f t="shared" si="3"/>
        <v>4</v>
      </c>
      <c r="N4066" s="37">
        <f t="shared" si="4"/>
        <v>11</v>
      </c>
      <c r="O4066" s="37" t="str">
        <f t="array" ref="O4066">IFERROR(XLOOKUP(K4066,'Tipo de carga'!B:B,'Tipo de carga'!C:C))</f>
        <v>Diesel</v>
      </c>
    </row>
    <row r="4067">
      <c r="A4067" s="36">
        <v>1701.0</v>
      </c>
      <c r="B4067" s="37" t="str">
        <f t="array" ref="B4067">IFERROR(XLOOKUP(A4067,'Asignacion Nov'!A:A,'Asignacion Nov'!C:C))</f>
        <v>Wm Full</v>
      </c>
      <c r="C4067" s="37" t="str">
        <f t="array" ref="C4067">IFERROR(XLOOKUP(A4067,'Asignacion Nov'!A:A,'Asignacion Nov'!B:B))</f>
        <v>EC-08</v>
      </c>
      <c r="D4067" s="48">
        <v>45600.74101851852</v>
      </c>
      <c r="E4067" s="36" t="s">
        <v>400</v>
      </c>
      <c r="F4067" s="37" t="str">
        <f t="array" ref="F4067">IFERROR(XLOOKUP(E4067,Operadores!A:A,Operadores!B:B))</f>
        <v>HERMOI</v>
      </c>
      <c r="G4067" s="36" t="s">
        <v>42</v>
      </c>
      <c r="H4067" s="39">
        <v>19.71757</v>
      </c>
      <c r="I4067" s="40">
        <v>382.0</v>
      </c>
      <c r="J4067" s="41">
        <f t="shared" si="5"/>
        <v>7532.11174</v>
      </c>
      <c r="K4067" s="37" t="str">
        <f t="array" ref="K4067">IFERROR(XLOOKUP(G4067,'Tipo de carga'!A:A,'Tipo de carga'!B:B))</f>
        <v>Autoabasto</v>
      </c>
      <c r="L4067" s="37">
        <f t="shared" si="2"/>
        <v>45</v>
      </c>
      <c r="M4067" s="37">
        <f t="shared" si="3"/>
        <v>4</v>
      </c>
      <c r="N4067" s="37">
        <f t="shared" si="4"/>
        <v>11</v>
      </c>
      <c r="O4067" s="37" t="str">
        <f t="array" ref="O4067">IFERROR(XLOOKUP(K4067,'Tipo de carga'!B:B,'Tipo de carga'!C:C))</f>
        <v>Diesel</v>
      </c>
    </row>
    <row r="4068">
      <c r="A4068" s="36">
        <v>1705.0</v>
      </c>
      <c r="B4068" s="37" t="str">
        <f t="array" ref="B4068">IFERROR(XLOOKUP(A4068,'Asignacion Nov'!A:A,'Asignacion Nov'!C:C))</f>
        <v>Wm Full</v>
      </c>
      <c r="C4068" s="37" t="str">
        <f t="array" ref="C4068">IFERROR(XLOOKUP(A4068,'Asignacion Nov'!A:A,'Asignacion Nov'!B:B))</f>
        <v>EC-08</v>
      </c>
      <c r="D4068" s="48">
        <v>45600.582604166666</v>
      </c>
      <c r="E4068" s="36" t="s">
        <v>285</v>
      </c>
      <c r="F4068" s="37" t="str">
        <f t="array" ref="F4068">IFERROR(XLOOKUP(E4068,Operadores!A:A,Operadores!B:B))</f>
        <v>PERVIC</v>
      </c>
      <c r="G4068" s="36" t="s">
        <v>42</v>
      </c>
      <c r="H4068" s="39">
        <v>19.71757</v>
      </c>
      <c r="I4068" s="40">
        <v>379.0</v>
      </c>
      <c r="J4068" s="41">
        <f t="shared" si="5"/>
        <v>7472.95903</v>
      </c>
      <c r="K4068" s="37" t="str">
        <f t="array" ref="K4068">IFERROR(XLOOKUP(G4068,'Tipo de carga'!A:A,'Tipo de carga'!B:B))</f>
        <v>Autoabasto</v>
      </c>
      <c r="L4068" s="37">
        <f t="shared" si="2"/>
        <v>45</v>
      </c>
      <c r="M4068" s="37">
        <f t="shared" si="3"/>
        <v>4</v>
      </c>
      <c r="N4068" s="37">
        <f t="shared" si="4"/>
        <v>11</v>
      </c>
      <c r="O4068" s="37" t="str">
        <f t="array" ref="O4068">IFERROR(XLOOKUP(K4068,'Tipo de carga'!B:B,'Tipo de carga'!C:C))</f>
        <v>Diesel</v>
      </c>
    </row>
    <row r="4069">
      <c r="A4069" s="36">
        <v>1819.0</v>
      </c>
      <c r="B4069" s="37" t="str">
        <f t="array" ref="B4069">IFERROR(XLOOKUP(A4069,'Asignacion Nov'!A:A,'Asignacion Nov'!C:C))</f>
        <v>Wm Full</v>
      </c>
      <c r="C4069" s="37" t="str">
        <f t="array" ref="C4069">IFERROR(XLOOKUP(A4069,'Asignacion Nov'!A:A,'Asignacion Nov'!B:B))</f>
        <v>EC-08</v>
      </c>
      <c r="D4069" s="48">
        <v>45600.57178240741</v>
      </c>
      <c r="E4069" s="36" t="s">
        <v>471</v>
      </c>
      <c r="F4069" s="37" t="str">
        <f t="array" ref="F4069">IFERROR(XLOOKUP(E4069,Operadores!A:A,Operadores!B:B))</f>
        <v>RICFRA</v>
      </c>
      <c r="G4069" s="36" t="s">
        <v>42</v>
      </c>
      <c r="H4069" s="39">
        <v>19.71757</v>
      </c>
      <c r="I4069" s="40">
        <v>475.0</v>
      </c>
      <c r="J4069" s="41">
        <f t="shared" si="5"/>
        <v>9365.84575</v>
      </c>
      <c r="K4069" s="37" t="str">
        <f t="array" ref="K4069">IFERROR(XLOOKUP(G4069,'Tipo de carga'!A:A,'Tipo de carga'!B:B))</f>
        <v>Autoabasto</v>
      </c>
      <c r="L4069" s="37">
        <f t="shared" si="2"/>
        <v>45</v>
      </c>
      <c r="M4069" s="37">
        <f t="shared" si="3"/>
        <v>4</v>
      </c>
      <c r="N4069" s="37">
        <f t="shared" si="4"/>
        <v>11</v>
      </c>
      <c r="O4069" s="37" t="str">
        <f t="array" ref="O4069">IFERROR(XLOOKUP(K4069,'Tipo de carga'!B:B,'Tipo de carga'!C:C))</f>
        <v>Diesel</v>
      </c>
    </row>
    <row r="4070">
      <c r="A4070" s="36">
        <v>1820.0</v>
      </c>
      <c r="B4070" s="37" t="str">
        <f t="array" ref="B4070">IFERROR(XLOOKUP(A4070,'Asignacion Nov'!A:A,'Asignacion Nov'!C:C))</f>
        <v>Wm Full</v>
      </c>
      <c r="C4070" s="37" t="str">
        <f t="array" ref="C4070">IFERROR(XLOOKUP(A4070,'Asignacion Nov'!A:A,'Asignacion Nov'!B:B))</f>
        <v>EC-08</v>
      </c>
      <c r="D4070" s="48">
        <v>45600.553564814814</v>
      </c>
      <c r="E4070" s="36" t="s">
        <v>303</v>
      </c>
      <c r="F4070" s="37" t="str">
        <f t="array" ref="F4070">IFERROR(XLOOKUP(E4070,Operadores!A:A,Operadores!B:B))</f>
        <v>CAMVI01</v>
      </c>
      <c r="G4070" s="36" t="s">
        <v>42</v>
      </c>
      <c r="H4070" s="39">
        <v>19.71757</v>
      </c>
      <c r="I4070" s="40">
        <v>339.0</v>
      </c>
      <c r="J4070" s="41">
        <f t="shared" si="5"/>
        <v>6684.25623</v>
      </c>
      <c r="K4070" s="37" t="str">
        <f t="array" ref="K4070">IFERROR(XLOOKUP(G4070,'Tipo de carga'!A:A,'Tipo de carga'!B:B))</f>
        <v>Autoabasto</v>
      </c>
      <c r="L4070" s="37">
        <f t="shared" si="2"/>
        <v>45</v>
      </c>
      <c r="M4070" s="37">
        <f t="shared" si="3"/>
        <v>4</v>
      </c>
      <c r="N4070" s="37">
        <f t="shared" si="4"/>
        <v>11</v>
      </c>
      <c r="O4070" s="37" t="str">
        <f t="array" ref="O4070">IFERROR(XLOOKUP(K4070,'Tipo de carga'!B:B,'Tipo de carga'!C:C))</f>
        <v>Diesel</v>
      </c>
    </row>
    <row r="4071">
      <c r="A4071" s="36">
        <v>1813.0</v>
      </c>
      <c r="B4071" s="37" t="str">
        <f t="array" ref="B4071">IFERROR(XLOOKUP(A4071,'Asignacion Nov'!A:A,'Asignacion Nov'!C:C))</f>
        <v>Wm Full</v>
      </c>
      <c r="C4071" s="37" t="str">
        <f t="array" ref="C4071">IFERROR(XLOOKUP(A4071,'Asignacion Nov'!A:A,'Asignacion Nov'!B:B))</f>
        <v>EC-08</v>
      </c>
      <c r="D4071" s="48">
        <v>45600.526284722226</v>
      </c>
      <c r="E4071" s="36" t="s">
        <v>289</v>
      </c>
      <c r="F4071" s="37" t="str">
        <f t="array" ref="F4071">IFERROR(XLOOKUP(E4071,Operadores!A:A,Operadores!B:B))</f>
        <v>ALFEDI</v>
      </c>
      <c r="G4071" s="36" t="s">
        <v>42</v>
      </c>
      <c r="H4071" s="39">
        <v>19.71757</v>
      </c>
      <c r="I4071" s="40">
        <v>352.0</v>
      </c>
      <c r="J4071" s="41">
        <f t="shared" si="5"/>
        <v>6940.58464</v>
      </c>
      <c r="K4071" s="37" t="str">
        <f t="array" ref="K4071">IFERROR(XLOOKUP(G4071,'Tipo de carga'!A:A,'Tipo de carga'!B:B))</f>
        <v>Autoabasto</v>
      </c>
      <c r="L4071" s="37">
        <f t="shared" si="2"/>
        <v>45</v>
      </c>
      <c r="M4071" s="37">
        <f t="shared" si="3"/>
        <v>4</v>
      </c>
      <c r="N4071" s="37">
        <f t="shared" si="4"/>
        <v>11</v>
      </c>
      <c r="O4071" s="37" t="str">
        <f t="array" ref="O4071">IFERROR(XLOOKUP(K4071,'Tipo de carga'!B:B,'Tipo de carga'!C:C))</f>
        <v>Diesel</v>
      </c>
    </row>
    <row r="4072">
      <c r="A4072" s="36">
        <v>2001.0</v>
      </c>
      <c r="B4072" s="37" t="str">
        <f t="array" ref="B4072">IFERROR(XLOOKUP(A4072,'Asignacion Nov'!A:A,'Asignacion Nov'!C:C))</f>
        <v>MeLi Dedicado Merida</v>
      </c>
      <c r="C4072" s="37" t="str">
        <f t="array" ref="C4072">IFERROR(XLOOKUP(A4072,'Asignacion Nov'!A:A,'Asignacion Nov'!B:B))</f>
        <v>EC-05</v>
      </c>
      <c r="D4072" s="48">
        <v>45600.50604166667</v>
      </c>
      <c r="E4072" s="36" t="s">
        <v>292</v>
      </c>
      <c r="F4072" s="37" t="str">
        <f t="array" ref="F4072">IFERROR(XLOOKUP(E4072,Operadores!A:A,Operadores!B:B))</f>
        <v>GARJUL</v>
      </c>
      <c r="G4072" s="36" t="s">
        <v>42</v>
      </c>
      <c r="H4072" s="39">
        <v>19.71757</v>
      </c>
      <c r="I4072" s="40">
        <v>400.0</v>
      </c>
      <c r="J4072" s="41">
        <f t="shared" si="5"/>
        <v>7887.028</v>
      </c>
      <c r="K4072" s="37" t="str">
        <f t="array" ref="K4072">IFERROR(XLOOKUP(G4072,'Tipo de carga'!A:A,'Tipo de carga'!B:B))</f>
        <v>Autoabasto</v>
      </c>
      <c r="L4072" s="37">
        <f t="shared" si="2"/>
        <v>45</v>
      </c>
      <c r="M4072" s="37">
        <f t="shared" si="3"/>
        <v>4</v>
      </c>
      <c r="N4072" s="37">
        <f t="shared" si="4"/>
        <v>11</v>
      </c>
      <c r="O4072" s="37" t="str">
        <f t="array" ref="O4072">IFERROR(XLOOKUP(K4072,'Tipo de carga'!B:B,'Tipo de carga'!C:C))</f>
        <v>Diesel</v>
      </c>
    </row>
    <row r="4073">
      <c r="A4073" s="36">
        <v>2029.0</v>
      </c>
      <c r="B4073" s="37" t="str">
        <f t="array" ref="B4073">IFERROR(XLOOKUP(A4073,'Asignacion Nov'!A:A,'Asignacion Nov'!C:C))</f>
        <v>MeLi Dedicado Merida</v>
      </c>
      <c r="C4073" s="37" t="str">
        <f t="array" ref="C4073">IFERROR(XLOOKUP(A4073,'Asignacion Nov'!A:A,'Asignacion Nov'!B:B))</f>
        <v>EC-05</v>
      </c>
      <c r="D4073" s="48">
        <v>45600.47112268519</v>
      </c>
      <c r="E4073" s="36" t="s">
        <v>240</v>
      </c>
      <c r="F4073" s="37" t="str">
        <f t="array" ref="F4073">IFERROR(XLOOKUP(E4073,Operadores!A:A,Operadores!B:B))</f>
        <v>ACOHER</v>
      </c>
      <c r="G4073" s="36" t="s">
        <v>42</v>
      </c>
      <c r="H4073" s="39">
        <v>19.71757</v>
      </c>
      <c r="I4073" s="40">
        <v>205.0</v>
      </c>
      <c r="J4073" s="41">
        <f t="shared" si="5"/>
        <v>4042.10185</v>
      </c>
      <c r="K4073" s="37" t="str">
        <f t="array" ref="K4073">IFERROR(XLOOKUP(G4073,'Tipo de carga'!A:A,'Tipo de carga'!B:B))</f>
        <v>Autoabasto</v>
      </c>
      <c r="L4073" s="37">
        <f t="shared" si="2"/>
        <v>45</v>
      </c>
      <c r="M4073" s="37">
        <f t="shared" si="3"/>
        <v>4</v>
      </c>
      <c r="N4073" s="37">
        <f t="shared" si="4"/>
        <v>11</v>
      </c>
      <c r="O4073" s="37" t="str">
        <f t="array" ref="O4073">IFERROR(XLOOKUP(K4073,'Tipo de carga'!B:B,'Tipo de carga'!C:C))</f>
        <v>Diesel</v>
      </c>
    </row>
    <row r="4074">
      <c r="A4074" s="36">
        <v>2005.0</v>
      </c>
      <c r="B4074" s="37" t="str">
        <f t="array" ref="B4074">IFERROR(XLOOKUP(A4074,'Asignacion Nov'!A:A,'Asignacion Nov'!C:C))</f>
        <v>MeLi Dedicado Merida</v>
      </c>
      <c r="C4074" s="37" t="str">
        <f t="array" ref="C4074">IFERROR(XLOOKUP(A4074,'Asignacion Nov'!A:A,'Asignacion Nov'!B:B))</f>
        <v>EC-05</v>
      </c>
      <c r="D4074" s="48">
        <v>45600.45543981482</v>
      </c>
      <c r="E4074" s="36" t="s">
        <v>502</v>
      </c>
      <c r="F4074" s="37" t="str">
        <f t="array" ref="F4074">IFERROR(XLOOKUP(E4074,Operadores!A:A,Operadores!B:B))</f>
        <v>SALNER</v>
      </c>
      <c r="G4074" s="36" t="s">
        <v>42</v>
      </c>
      <c r="H4074" s="39">
        <v>19.71757</v>
      </c>
      <c r="I4074" s="40">
        <v>385.0</v>
      </c>
      <c r="J4074" s="41">
        <f t="shared" si="5"/>
        <v>7591.26445</v>
      </c>
      <c r="K4074" s="37" t="str">
        <f t="array" ref="K4074">IFERROR(XLOOKUP(G4074,'Tipo de carga'!A:A,'Tipo de carga'!B:B))</f>
        <v>Autoabasto</v>
      </c>
      <c r="L4074" s="37">
        <f t="shared" si="2"/>
        <v>45</v>
      </c>
      <c r="M4074" s="37">
        <f t="shared" si="3"/>
        <v>4</v>
      </c>
      <c r="N4074" s="37">
        <f t="shared" si="4"/>
        <v>11</v>
      </c>
      <c r="O4074" s="37" t="str">
        <f t="array" ref="O4074">IFERROR(XLOOKUP(K4074,'Tipo de carga'!B:B,'Tipo de carga'!C:C))</f>
        <v>Diesel</v>
      </c>
    </row>
    <row r="4075">
      <c r="A4075" s="36">
        <v>1887.0</v>
      </c>
      <c r="B4075" s="37" t="str">
        <f t="array" ref="B4075">IFERROR(XLOOKUP(A4075,'Asignacion Nov'!A:A,'Asignacion Nov'!C:C))</f>
        <v>Circuitos</v>
      </c>
      <c r="C4075" s="37" t="str">
        <f t="array" ref="C4075">IFERROR(XLOOKUP(A4075,'Asignacion Nov'!A:A,'Asignacion Nov'!B:B))</f>
        <v>EC-03</v>
      </c>
      <c r="D4075" s="48">
        <v>45600.445127314815</v>
      </c>
      <c r="E4075" s="36" t="s">
        <v>279</v>
      </c>
      <c r="F4075" s="37" t="str">
        <f t="array" ref="F4075">IFERROR(XLOOKUP(E4075,Operadores!A:A,Operadores!B:B))</f>
        <v>NARCA</v>
      </c>
      <c r="G4075" s="36" t="s">
        <v>42</v>
      </c>
      <c r="H4075" s="39">
        <v>19.71757</v>
      </c>
      <c r="I4075" s="40">
        <v>653.0</v>
      </c>
      <c r="J4075" s="41">
        <f t="shared" si="5"/>
        <v>12875.57321</v>
      </c>
      <c r="K4075" s="37" t="str">
        <f t="array" ref="K4075">IFERROR(XLOOKUP(G4075,'Tipo de carga'!A:A,'Tipo de carga'!B:B))</f>
        <v>Autoabasto</v>
      </c>
      <c r="L4075" s="37">
        <f t="shared" si="2"/>
        <v>45</v>
      </c>
      <c r="M4075" s="37">
        <f t="shared" si="3"/>
        <v>4</v>
      </c>
      <c r="N4075" s="37">
        <f t="shared" si="4"/>
        <v>11</v>
      </c>
      <c r="O4075" s="37" t="str">
        <f t="array" ref="O4075">IFERROR(XLOOKUP(K4075,'Tipo de carga'!B:B,'Tipo de carga'!C:C))</f>
        <v>Diesel</v>
      </c>
    </row>
    <row r="4076">
      <c r="A4076" s="36">
        <v>2002.0</v>
      </c>
      <c r="B4076" s="37" t="str">
        <f t="array" ref="B4076">IFERROR(XLOOKUP(A4076,'Asignacion Nov'!A:A,'Asignacion Nov'!C:C))</f>
        <v>MeLi Dedicado Merida</v>
      </c>
      <c r="C4076" s="37" t="str">
        <f t="array" ref="C4076">IFERROR(XLOOKUP(A4076,'Asignacion Nov'!A:A,'Asignacion Nov'!B:B))</f>
        <v>EC-05</v>
      </c>
      <c r="D4076" s="48">
        <v>45600.408321759256</v>
      </c>
      <c r="E4076" s="36" t="s">
        <v>547</v>
      </c>
      <c r="F4076" s="37" t="str">
        <f t="array" ref="F4076">IFERROR(XLOOKUP(E4076,Operadores!A:A,Operadores!B:B))</f>
        <v>CERDAV</v>
      </c>
      <c r="G4076" s="36" t="s">
        <v>42</v>
      </c>
      <c r="H4076" s="39">
        <v>19.71757</v>
      </c>
      <c r="I4076" s="40">
        <v>221.0</v>
      </c>
      <c r="J4076" s="41">
        <f t="shared" si="5"/>
        <v>4357.58297</v>
      </c>
      <c r="K4076" s="37" t="str">
        <f t="array" ref="K4076">IFERROR(XLOOKUP(G4076,'Tipo de carga'!A:A,'Tipo de carga'!B:B))</f>
        <v>Autoabasto</v>
      </c>
      <c r="L4076" s="37">
        <f t="shared" si="2"/>
        <v>45</v>
      </c>
      <c r="M4076" s="37">
        <f t="shared" si="3"/>
        <v>4</v>
      </c>
      <c r="N4076" s="37">
        <f t="shared" si="4"/>
        <v>11</v>
      </c>
      <c r="O4076" s="37" t="str">
        <f t="array" ref="O4076">IFERROR(XLOOKUP(K4076,'Tipo de carga'!B:B,'Tipo de carga'!C:C))</f>
        <v>Diesel</v>
      </c>
    </row>
    <row r="4077">
      <c r="A4077" s="36">
        <v>2008.0</v>
      </c>
      <c r="B4077" s="37" t="str">
        <f t="array" ref="B4077">IFERROR(XLOOKUP(A4077,'Asignacion Nov'!A:A,'Asignacion Nov'!C:C))</f>
        <v>MeLi Dedicado Merida</v>
      </c>
      <c r="C4077" s="37" t="str">
        <f t="array" ref="C4077">IFERROR(XLOOKUP(A4077,'Asignacion Nov'!A:A,'Asignacion Nov'!B:B))</f>
        <v>EC-05</v>
      </c>
      <c r="D4077" s="48">
        <v>45600.36002314815</v>
      </c>
      <c r="E4077" s="36" t="s">
        <v>480</v>
      </c>
      <c r="F4077" s="37" t="str">
        <f t="array" ref="F4077">IFERROR(XLOOKUP(E4077,Operadores!A:A,Operadores!B:B))</f>
        <v>VELGIO</v>
      </c>
      <c r="G4077" s="36" t="s">
        <v>42</v>
      </c>
      <c r="H4077" s="39">
        <v>19.71757</v>
      </c>
      <c r="I4077" s="40">
        <v>460.0</v>
      </c>
      <c r="J4077" s="41">
        <f t="shared" si="5"/>
        <v>9070.0822</v>
      </c>
      <c r="K4077" s="37" t="str">
        <f t="array" ref="K4077">IFERROR(XLOOKUP(G4077,'Tipo de carga'!A:A,'Tipo de carga'!B:B))</f>
        <v>Autoabasto</v>
      </c>
      <c r="L4077" s="37">
        <f t="shared" si="2"/>
        <v>45</v>
      </c>
      <c r="M4077" s="37">
        <f t="shared" si="3"/>
        <v>4</v>
      </c>
      <c r="N4077" s="37">
        <f t="shared" si="4"/>
        <v>11</v>
      </c>
      <c r="O4077" s="37" t="str">
        <f t="array" ref="O4077">IFERROR(XLOOKUP(K4077,'Tipo de carga'!B:B,'Tipo de carga'!C:C))</f>
        <v>Diesel</v>
      </c>
    </row>
    <row r="4078">
      <c r="A4078" s="36">
        <v>1730.0</v>
      </c>
      <c r="B4078" s="37" t="str">
        <f t="array" ref="B4078">IFERROR(XLOOKUP(A4078,'Asignacion Nov'!A:A,'Asignacion Nov'!C:C))</f>
        <v>Wm Sencillo</v>
      </c>
      <c r="C4078" s="37" t="str">
        <f t="array" ref="C4078">IFERROR(XLOOKUP(A4078,'Asignacion Nov'!A:A,'Asignacion Nov'!B:B))</f>
        <v>EC-08</v>
      </c>
      <c r="D4078" s="48">
        <v>45600.06085648148</v>
      </c>
      <c r="E4078" s="36" t="s">
        <v>286</v>
      </c>
      <c r="F4078" s="37" t="str">
        <f t="array" ref="F4078">IFERROR(XLOOKUP(E4078,Operadores!A:A,Operadores!B:B))</f>
        <v>LOPERI</v>
      </c>
      <c r="G4078" s="36" t="s">
        <v>42</v>
      </c>
      <c r="H4078" s="39">
        <v>19.71757</v>
      </c>
      <c r="I4078" s="40">
        <v>409.0</v>
      </c>
      <c r="J4078" s="41">
        <f t="shared" si="5"/>
        <v>8064.48613</v>
      </c>
      <c r="K4078" s="37" t="str">
        <f t="array" ref="K4078">IFERROR(XLOOKUP(G4078,'Tipo de carga'!A:A,'Tipo de carga'!B:B))</f>
        <v>Autoabasto</v>
      </c>
      <c r="L4078" s="37">
        <f t="shared" si="2"/>
        <v>45</v>
      </c>
      <c r="M4078" s="37">
        <f t="shared" si="3"/>
        <v>4</v>
      </c>
      <c r="N4078" s="37">
        <f t="shared" si="4"/>
        <v>11</v>
      </c>
      <c r="O4078" s="37" t="str">
        <f t="array" ref="O4078">IFERROR(XLOOKUP(K4078,'Tipo de carga'!B:B,'Tipo de carga'!C:C))</f>
        <v>Diesel</v>
      </c>
    </row>
    <row r="4079">
      <c r="A4079" s="36">
        <v>1983.0</v>
      </c>
      <c r="B4079" s="37" t="str">
        <f t="array" ref="B4079">IFERROR(XLOOKUP(A4079,'Asignacion Nov'!A:A,'Asignacion Nov'!C:C))</f>
        <v>MeLi asignado SD</v>
      </c>
      <c r="C4079" s="37" t="str">
        <f t="array" ref="C4079">IFERROR(XLOOKUP(A4079,'Asignacion Nov'!A:A,'Asignacion Nov'!B:B))</f>
        <v>EC-05</v>
      </c>
      <c r="D4079" s="48">
        <v>45600.04861111111</v>
      </c>
      <c r="E4079" s="36" t="s">
        <v>485</v>
      </c>
      <c r="F4079" s="37" t="str">
        <f t="array" ref="F4079">IFERROR(XLOOKUP(E4079,Operadores!A:A,Operadores!B:B))</f>
        <v>HERROD</v>
      </c>
      <c r="G4079" s="36" t="s">
        <v>425</v>
      </c>
      <c r="H4079" s="39">
        <v>25.27</v>
      </c>
      <c r="I4079" s="40">
        <v>237.0</v>
      </c>
      <c r="J4079" s="41">
        <f t="shared" si="5"/>
        <v>5988.99</v>
      </c>
      <c r="K4079" s="37" t="str">
        <f t="array" ref="K4079">IFERROR(XLOOKUP(G4079,'Tipo de carga'!A:A,'Tipo de carga'!B:B))</f>
        <v>Ticket</v>
      </c>
      <c r="L4079" s="37">
        <f t="shared" si="2"/>
        <v>45</v>
      </c>
      <c r="M4079" s="37">
        <f t="shared" si="3"/>
        <v>4</v>
      </c>
      <c r="N4079" s="37">
        <f t="shared" si="4"/>
        <v>11</v>
      </c>
      <c r="O4079" s="37" t="str">
        <f t="array" ref="O4079">IFERROR(XLOOKUP(K4079,'Tipo de carga'!B:B,'Tipo de carga'!C:C))</f>
        <v>Diesel</v>
      </c>
    </row>
    <row r="4080">
      <c r="A4080" s="36">
        <v>1954.0</v>
      </c>
      <c r="B4080" s="37" t="str">
        <f t="array" ref="B4080">IFERROR(XLOOKUP(A4080,'Asignacion Nov'!A:A,'Asignacion Nov'!C:C))</f>
        <v>MeLi asignado SD</v>
      </c>
      <c r="C4080" s="37" t="str">
        <f t="array" ref="C4080">IFERROR(XLOOKUP(A4080,'Asignacion Nov'!A:A,'Asignacion Nov'!B:B))</f>
        <v>EC-05</v>
      </c>
      <c r="D4080" s="48">
        <v>45600.56041666667</v>
      </c>
      <c r="E4080" s="36" t="s">
        <v>529</v>
      </c>
      <c r="F4080" s="37" t="str">
        <f t="array" ref="F4080">IFERROR(XLOOKUP(E4080,Operadores!A:A,Operadores!B:B))</f>
        <v>ESTZAI</v>
      </c>
      <c r="G4080" s="36" t="s">
        <v>425</v>
      </c>
      <c r="H4080" s="39">
        <v>24.84</v>
      </c>
      <c r="I4080" s="40">
        <v>386.0</v>
      </c>
      <c r="J4080" s="41">
        <f t="shared" si="5"/>
        <v>9588.24</v>
      </c>
      <c r="K4080" s="37" t="str">
        <f t="array" ref="K4080">IFERROR(XLOOKUP(G4080,'Tipo de carga'!A:A,'Tipo de carga'!B:B))</f>
        <v>Ticket</v>
      </c>
      <c r="L4080" s="37">
        <f t="shared" si="2"/>
        <v>45</v>
      </c>
      <c r="M4080" s="37">
        <f t="shared" si="3"/>
        <v>4</v>
      </c>
      <c r="N4080" s="37">
        <f t="shared" si="4"/>
        <v>11</v>
      </c>
      <c r="O4080" s="37" t="str">
        <f t="array" ref="O4080">IFERROR(XLOOKUP(K4080,'Tipo de carga'!B:B,'Tipo de carga'!C:C))</f>
        <v>Diesel</v>
      </c>
    </row>
    <row r="4081">
      <c r="A4081" s="36">
        <v>1818.0</v>
      </c>
      <c r="B4081" s="37" t="str">
        <f t="array" ref="B4081">IFERROR(XLOOKUP(A4081,'Asignacion Nov'!A:A,'Asignacion Nov'!C:C))</f>
        <v>Wm Full</v>
      </c>
      <c r="C4081" s="37" t="str">
        <f t="array" ref="C4081">IFERROR(XLOOKUP(A4081,'Asignacion Nov'!A:A,'Asignacion Nov'!B:B))</f>
        <v>EC-08</v>
      </c>
      <c r="D4081" s="48">
        <v>45600.58263888889</v>
      </c>
      <c r="E4081" s="36" t="s">
        <v>302</v>
      </c>
      <c r="F4081" s="37" t="str">
        <f t="array" ref="F4081">IFERROR(XLOOKUP(E4081,Operadores!A:A,Operadores!B:B))</f>
        <v>HEROCT</v>
      </c>
      <c r="G4081" s="36" t="s">
        <v>425</v>
      </c>
      <c r="H4081" s="39">
        <v>25.1</v>
      </c>
      <c r="I4081" s="40">
        <v>334.0</v>
      </c>
      <c r="J4081" s="41">
        <f t="shared" si="5"/>
        <v>8383.4</v>
      </c>
      <c r="K4081" s="37" t="str">
        <f t="array" ref="K4081">IFERROR(XLOOKUP(G4081,'Tipo de carga'!A:A,'Tipo de carga'!B:B))</f>
        <v>Ticket</v>
      </c>
      <c r="L4081" s="37">
        <f t="shared" si="2"/>
        <v>45</v>
      </c>
      <c r="M4081" s="37">
        <f t="shared" si="3"/>
        <v>4</v>
      </c>
      <c r="N4081" s="37">
        <f t="shared" si="4"/>
        <v>11</v>
      </c>
      <c r="O4081" s="37" t="str">
        <f t="array" ref="O4081">IFERROR(XLOOKUP(K4081,'Tipo de carga'!B:B,'Tipo de carga'!C:C))</f>
        <v>Diesel</v>
      </c>
    </row>
    <row r="4082">
      <c r="A4082" s="36">
        <v>1938.0</v>
      </c>
      <c r="B4082" s="37" t="str">
        <f t="array" ref="B4082">IFERROR(XLOOKUP(A4082,'Asignacion Nov'!A:A,'Asignacion Nov'!C:C))</f>
        <v>Sayer Sencillo</v>
      </c>
      <c r="C4082" s="37" t="str">
        <f t="array" ref="C4082">IFERROR(XLOOKUP(A4082,'Asignacion Nov'!A:A,'Asignacion Nov'!B:B))</f>
        <v>EC-04</v>
      </c>
      <c r="D4082" s="48">
        <v>45600.65972222222</v>
      </c>
      <c r="E4082" s="36" t="s">
        <v>38</v>
      </c>
      <c r="F4082" s="37" t="str">
        <f t="array" ref="F4082">IFERROR(XLOOKUP(E4082,Operadores!A:A,Operadores!B:B))</f>
        <v>SOSCA01</v>
      </c>
      <c r="G4082" s="36" t="s">
        <v>425</v>
      </c>
      <c r="H4082" s="39">
        <v>25.88</v>
      </c>
      <c r="I4082" s="40">
        <v>300.0</v>
      </c>
      <c r="J4082" s="41">
        <f t="shared" si="5"/>
        <v>7764</v>
      </c>
      <c r="K4082" s="37" t="str">
        <f t="array" ref="K4082">IFERROR(XLOOKUP(G4082,'Tipo de carga'!A:A,'Tipo de carga'!B:B))</f>
        <v>Ticket</v>
      </c>
      <c r="L4082" s="37">
        <f t="shared" si="2"/>
        <v>45</v>
      </c>
      <c r="M4082" s="37">
        <f t="shared" si="3"/>
        <v>4</v>
      </c>
      <c r="N4082" s="37">
        <f t="shared" si="4"/>
        <v>11</v>
      </c>
      <c r="O4082" s="37" t="str">
        <f t="array" ref="O4082">IFERROR(XLOOKUP(K4082,'Tipo de carga'!B:B,'Tipo de carga'!C:C))</f>
        <v>Diesel</v>
      </c>
    </row>
    <row r="4083">
      <c r="A4083" s="36">
        <v>1712.0</v>
      </c>
      <c r="B4083" s="37" t="str">
        <f t="array" ref="B4083">IFERROR(XLOOKUP(A4083,'Asignacion Nov'!A:A,'Asignacion Nov'!C:C))</f>
        <v>Sayer Sencillo</v>
      </c>
      <c r="C4083" s="37" t="str">
        <f t="array" ref="C4083">IFERROR(XLOOKUP(A4083,'Asignacion Nov'!A:A,'Asignacion Nov'!B:B))</f>
        <v>EC-04</v>
      </c>
      <c r="D4083" s="48">
        <v>45600.69305555556</v>
      </c>
      <c r="E4083" s="36" t="s">
        <v>465</v>
      </c>
      <c r="F4083" s="37" t="str">
        <f t="array" ref="F4083">IFERROR(XLOOKUP(E4083,Operadores!A:A,Operadores!B:B))</f>
        <v>SANMAN</v>
      </c>
      <c r="G4083" s="36" t="s">
        <v>425</v>
      </c>
      <c r="H4083" s="39">
        <v>25.77</v>
      </c>
      <c r="I4083" s="40">
        <v>194.0</v>
      </c>
      <c r="J4083" s="41">
        <f t="shared" si="5"/>
        <v>4999.38</v>
      </c>
      <c r="K4083" s="37" t="str">
        <f t="array" ref="K4083">IFERROR(XLOOKUP(G4083,'Tipo de carga'!A:A,'Tipo de carga'!B:B))</f>
        <v>Ticket</v>
      </c>
      <c r="L4083" s="37">
        <f t="shared" si="2"/>
        <v>45</v>
      </c>
      <c r="M4083" s="37">
        <f t="shared" si="3"/>
        <v>4</v>
      </c>
      <c r="N4083" s="37">
        <f t="shared" si="4"/>
        <v>11</v>
      </c>
      <c r="O4083" s="37" t="str">
        <f t="array" ref="O4083">IFERROR(XLOOKUP(K4083,'Tipo de carga'!B:B,'Tipo de carga'!C:C))</f>
        <v>Diesel</v>
      </c>
    </row>
    <row r="4084">
      <c r="A4084" s="36">
        <v>1971.0</v>
      </c>
      <c r="B4084" s="37" t="str">
        <f t="array" ref="B4084">IFERROR(XLOOKUP(A4084,'Asignacion Nov'!A:A,'Asignacion Nov'!C:C))</f>
        <v>Sayer Sencillo</v>
      </c>
      <c r="C4084" s="37" t="str">
        <f t="array" ref="C4084">IFERROR(XLOOKUP(A4084,'Asignacion Nov'!A:A,'Asignacion Nov'!B:B))</f>
        <v>EC-04</v>
      </c>
      <c r="D4084" s="48">
        <v>45600.69583333333</v>
      </c>
      <c r="E4084" s="36" t="s">
        <v>36</v>
      </c>
      <c r="F4084" s="37" t="str">
        <f t="array" ref="F4084">IFERROR(XLOOKUP(E4084,Operadores!A:A,Operadores!B:B))</f>
        <v>OLVOSX</v>
      </c>
      <c r="G4084" s="36" t="s">
        <v>425</v>
      </c>
      <c r="H4084" s="39">
        <v>25.77</v>
      </c>
      <c r="I4084" s="40">
        <v>391.0</v>
      </c>
      <c r="J4084" s="41">
        <f t="shared" si="5"/>
        <v>10076.07</v>
      </c>
      <c r="K4084" s="37" t="str">
        <f t="array" ref="K4084">IFERROR(XLOOKUP(G4084,'Tipo de carga'!A:A,'Tipo de carga'!B:B))</f>
        <v>Ticket</v>
      </c>
      <c r="L4084" s="37">
        <f t="shared" si="2"/>
        <v>45</v>
      </c>
      <c r="M4084" s="37">
        <f t="shared" si="3"/>
        <v>4</v>
      </c>
      <c r="N4084" s="37">
        <f t="shared" si="4"/>
        <v>11</v>
      </c>
      <c r="O4084" s="37" t="str">
        <f t="array" ref="O4084">IFERROR(XLOOKUP(K4084,'Tipo de carga'!B:B,'Tipo de carga'!C:C))</f>
        <v>Diesel</v>
      </c>
    </row>
    <row r="4085">
      <c r="A4085" s="36">
        <v>1800.0</v>
      </c>
      <c r="B4085" s="37" t="str">
        <f t="array" ref="B4085">IFERROR(XLOOKUP(A4085,'Asignacion Nov'!A:A,'Asignacion Nov'!C:C))</f>
        <v>Sayer Full</v>
      </c>
      <c r="C4085" s="37" t="str">
        <f t="array" ref="C4085">IFERROR(XLOOKUP(A4085,'Asignacion Nov'!A:A,'Asignacion Nov'!B:B))</f>
        <v>EC-04</v>
      </c>
      <c r="D4085" s="48">
        <v>45600.70277777778</v>
      </c>
      <c r="E4085" s="36" t="s">
        <v>73</v>
      </c>
      <c r="F4085" s="37" t="str">
        <f t="array" ref="F4085">IFERROR(XLOOKUP(E4085,Operadores!A:A,Operadores!B:B))</f>
        <v>PERJU03</v>
      </c>
      <c r="G4085" s="36" t="s">
        <v>425</v>
      </c>
      <c r="H4085" s="39">
        <v>25.77</v>
      </c>
      <c r="I4085" s="40">
        <v>147.0</v>
      </c>
      <c r="J4085" s="41">
        <f t="shared" si="5"/>
        <v>3788.19</v>
      </c>
      <c r="K4085" s="37" t="str">
        <f t="array" ref="K4085">IFERROR(XLOOKUP(G4085,'Tipo de carga'!A:A,'Tipo de carga'!B:B))</f>
        <v>Ticket</v>
      </c>
      <c r="L4085" s="37">
        <f t="shared" si="2"/>
        <v>45</v>
      </c>
      <c r="M4085" s="37">
        <f t="shared" si="3"/>
        <v>4</v>
      </c>
      <c r="N4085" s="37">
        <f t="shared" si="4"/>
        <v>11</v>
      </c>
      <c r="O4085" s="37" t="str">
        <f t="array" ref="O4085">IFERROR(XLOOKUP(K4085,'Tipo de carga'!B:B,'Tipo de carga'!C:C))</f>
        <v>Diesel</v>
      </c>
    </row>
    <row r="4086">
      <c r="A4086" s="36">
        <v>1939.0</v>
      </c>
      <c r="B4086" s="37" t="str">
        <f t="array" ref="B4086">IFERROR(XLOOKUP(A4086,'Asignacion Nov'!A:A,'Asignacion Nov'!C:C))</f>
        <v>Full Liver</v>
      </c>
      <c r="C4086" s="37" t="str">
        <f t="array" ref="C4086">IFERROR(XLOOKUP(A4086,'Asignacion Nov'!A:A,'Asignacion Nov'!B:B))</f>
        <v>EC-01</v>
      </c>
      <c r="D4086" s="48">
        <v>45600.842361111114</v>
      </c>
      <c r="E4086" s="36" t="s">
        <v>431</v>
      </c>
      <c r="F4086" s="37" t="str">
        <f t="array" ref="F4086">IFERROR(XLOOKUP(E4086,Operadores!A:A,Operadores!B:B))</f>
        <v>ANANOE</v>
      </c>
      <c r="G4086" s="36" t="s">
        <v>425</v>
      </c>
      <c r="H4086" s="39">
        <v>25.8</v>
      </c>
      <c r="I4086" s="40">
        <v>326.0</v>
      </c>
      <c r="J4086" s="41">
        <f t="shared" si="5"/>
        <v>8410.8</v>
      </c>
      <c r="K4086" s="37" t="str">
        <f t="array" ref="K4086">IFERROR(XLOOKUP(G4086,'Tipo de carga'!A:A,'Tipo de carga'!B:B))</f>
        <v>Ticket</v>
      </c>
      <c r="L4086" s="37">
        <f t="shared" si="2"/>
        <v>45</v>
      </c>
      <c r="M4086" s="37">
        <f t="shared" si="3"/>
        <v>4</v>
      </c>
      <c r="N4086" s="37">
        <f t="shared" si="4"/>
        <v>11</v>
      </c>
      <c r="O4086" s="37" t="str">
        <f t="array" ref="O4086">IFERROR(XLOOKUP(K4086,'Tipo de carga'!B:B,'Tipo de carga'!C:C))</f>
        <v>Diesel</v>
      </c>
    </row>
    <row r="4087">
      <c r="A4087" s="36">
        <v>1918.0</v>
      </c>
      <c r="B4087" s="37" t="str">
        <f t="array" ref="B4087">IFERROR(XLOOKUP(A4087,'Asignacion Nov'!A:A,'Asignacion Nov'!C:C))</f>
        <v>MeLi asignado SD</v>
      </c>
      <c r="C4087" s="37" t="str">
        <f t="array" ref="C4087">IFERROR(XLOOKUP(A4087,'Asignacion Nov'!A:A,'Asignacion Nov'!B:B))</f>
        <v>EC-05</v>
      </c>
      <c r="D4087" s="48">
        <v>45600.981944444444</v>
      </c>
      <c r="E4087" s="36" t="s">
        <v>539</v>
      </c>
      <c r="F4087" s="37" t="str">
        <f t="array" ref="F4087">IFERROR(XLOOKUP(E4087,Operadores!A:A,Operadores!B:B))</f>
        <v>NATSE</v>
      </c>
      <c r="G4087" s="36" t="s">
        <v>315</v>
      </c>
      <c r="H4087" s="39">
        <v>10.65</v>
      </c>
      <c r="I4087" s="40">
        <v>234.0</v>
      </c>
      <c r="J4087" s="41">
        <f t="shared" si="5"/>
        <v>2492.1</v>
      </c>
      <c r="K4087" s="37" t="str">
        <f t="array" ref="K4087">IFERROR(XLOOKUP(G4087,'Tipo de carga'!A:A,'Tipo de carga'!B:B))</f>
        <v>COMSUSTENTA</v>
      </c>
      <c r="L4087" s="37">
        <f t="shared" si="2"/>
        <v>45</v>
      </c>
      <c r="M4087" s="37">
        <f t="shared" si="3"/>
        <v>4</v>
      </c>
      <c r="N4087" s="37">
        <f t="shared" si="4"/>
        <v>11</v>
      </c>
      <c r="O4087" s="37" t="str">
        <f t="array" ref="O4087">IFERROR(XLOOKUP(K4087,'Tipo de carga'!B:B,'Tipo de carga'!C:C))</f>
        <v>GNC</v>
      </c>
    </row>
    <row r="4088">
      <c r="A4088" s="36">
        <v>1923.0</v>
      </c>
      <c r="B4088" s="37" t="str">
        <f t="array" ref="B4088">IFERROR(XLOOKUP(A4088,'Asignacion Nov'!A:A,'Asignacion Nov'!C:C))</f>
        <v>MeLi Ded Puebla</v>
      </c>
      <c r="C4088" s="37" t="str">
        <f t="array" ref="C4088">IFERROR(XLOOKUP(A4088,'Asignacion Nov'!A:A,'Asignacion Nov'!B:B))</f>
        <v>EC-05</v>
      </c>
      <c r="D4088" s="48">
        <v>45600.0</v>
      </c>
      <c r="E4088" s="36" t="s">
        <v>348</v>
      </c>
      <c r="F4088" s="37" t="str">
        <f t="array" ref="F4088">IFERROR(XLOOKUP(E4088,Operadores!A:A,Operadores!B:B))</f>
        <v>REYFER01</v>
      </c>
      <c r="G4088" s="36" t="s">
        <v>315</v>
      </c>
      <c r="H4088" s="39">
        <v>10.65</v>
      </c>
      <c r="I4088" s="40">
        <v>249.0</v>
      </c>
      <c r="J4088" s="41">
        <f t="shared" si="5"/>
        <v>2651.85</v>
      </c>
      <c r="K4088" s="37" t="str">
        <f t="array" ref="K4088">IFERROR(XLOOKUP(G4088,'Tipo de carga'!A:A,'Tipo de carga'!B:B))</f>
        <v>COMSUSTENTA</v>
      </c>
      <c r="L4088" s="37">
        <f t="shared" si="2"/>
        <v>45</v>
      </c>
      <c r="M4088" s="37">
        <f t="shared" si="3"/>
        <v>4</v>
      </c>
      <c r="N4088" s="37">
        <f t="shared" si="4"/>
        <v>11</v>
      </c>
      <c r="O4088" s="37" t="str">
        <f t="array" ref="O4088">IFERROR(XLOOKUP(K4088,'Tipo de carga'!B:B,'Tipo de carga'!C:C))</f>
        <v>GNC</v>
      </c>
    </row>
    <row r="4089">
      <c r="A4089" s="36">
        <v>1926.0</v>
      </c>
      <c r="B4089" s="37" t="str">
        <f t="array" ref="B4089">IFERROR(XLOOKUP(A4089,'Asignacion Nov'!A:A,'Asignacion Nov'!C:C))</f>
        <v>MeLi asignado SD</v>
      </c>
      <c r="C4089" s="37" t="str">
        <f t="array" ref="C4089">IFERROR(XLOOKUP(A4089,'Asignacion Nov'!A:A,'Asignacion Nov'!B:B))</f>
        <v>EC-05</v>
      </c>
      <c r="D4089" s="48">
        <v>45600.0</v>
      </c>
      <c r="E4089" s="36" t="s">
        <v>318</v>
      </c>
      <c r="F4089" s="37" t="str">
        <f t="array" ref="F4089">IFERROR(XLOOKUP(E4089,Operadores!A:A,Operadores!B:B))</f>
        <v>SOSERN</v>
      </c>
      <c r="G4089" s="36" t="s">
        <v>315</v>
      </c>
      <c r="H4089" s="39">
        <v>10.65</v>
      </c>
      <c r="I4089" s="40">
        <v>236.0</v>
      </c>
      <c r="J4089" s="41">
        <f t="shared" si="5"/>
        <v>2513.4</v>
      </c>
      <c r="K4089" s="37" t="str">
        <f t="array" ref="K4089">IFERROR(XLOOKUP(G4089,'Tipo de carga'!A:A,'Tipo de carga'!B:B))</f>
        <v>COMSUSTENTA</v>
      </c>
      <c r="L4089" s="37">
        <f t="shared" si="2"/>
        <v>45</v>
      </c>
      <c r="M4089" s="37">
        <f t="shared" si="3"/>
        <v>4</v>
      </c>
      <c r="N4089" s="37">
        <f t="shared" si="4"/>
        <v>11</v>
      </c>
      <c r="O4089" s="37" t="str">
        <f t="array" ref="O4089">IFERROR(XLOOKUP(K4089,'Tipo de carga'!B:B,'Tipo de carga'!C:C))</f>
        <v>GNC</v>
      </c>
    </row>
    <row r="4090">
      <c r="A4090" s="36">
        <v>1808.0</v>
      </c>
      <c r="B4090" s="37" t="str">
        <f t="array" ref="B4090">IFERROR(XLOOKUP(A4090,'Asignacion Nov'!A:A,'Asignacion Nov'!C:C))</f>
        <v>Sayer Full</v>
      </c>
      <c r="C4090" s="37" t="str">
        <f t="array" ref="C4090">IFERROR(XLOOKUP(A4090,'Asignacion Nov'!A:A,'Asignacion Nov'!B:B))</f>
        <v>EC-04</v>
      </c>
      <c r="D4090" s="48">
        <v>45600.0</v>
      </c>
      <c r="E4090" s="36" t="s">
        <v>55</v>
      </c>
      <c r="F4090" s="37" t="str">
        <f t="array" ref="F4090">IFERROR(XLOOKUP(E4090,Operadores!A:A,Operadores!B:B))</f>
        <v>ZAPNO</v>
      </c>
      <c r="G4090" s="36" t="s">
        <v>532</v>
      </c>
      <c r="H4090" s="39">
        <v>22.218693</v>
      </c>
      <c r="I4090" s="40">
        <v>793.59</v>
      </c>
      <c r="J4090" s="41">
        <f t="shared" si="5"/>
        <v>17632.53258</v>
      </c>
      <c r="K4090" s="37" t="str">
        <f t="array" ref="K4090">IFERROR(XLOOKUP(G4090,'Tipo de carga'!A:A,'Tipo de carga'!B:B))</f>
        <v>Nieto</v>
      </c>
      <c r="L4090" s="37">
        <f t="shared" si="2"/>
        <v>45</v>
      </c>
      <c r="M4090" s="37">
        <f t="shared" si="3"/>
        <v>4</v>
      </c>
      <c r="N4090" s="37">
        <f t="shared" si="4"/>
        <v>11</v>
      </c>
      <c r="O4090" s="37" t="str">
        <f t="array" ref="O4090">IFERROR(XLOOKUP(K4090,'Tipo de carga'!B:B,'Tipo de carga'!C:C))</f>
        <v>Diesel</v>
      </c>
    </row>
    <row r="4091">
      <c r="A4091" s="36">
        <v>1921.0</v>
      </c>
      <c r="B4091" s="37" t="str">
        <f>IFERROR(VLOOKUP(A4091,'asig octubre'!$A$2:$C$442,3,0))</f>
        <v>Circuitos</v>
      </c>
      <c r="C4091" s="37" t="str">
        <f>IFERROR(VLOOKUP(A4091,'asig octubre'!$A$2:$B$442,2,0))</f>
        <v>EC-03</v>
      </c>
      <c r="D4091" s="48">
        <v>45579.0</v>
      </c>
      <c r="E4091" s="36" t="s">
        <v>445</v>
      </c>
      <c r="F4091" s="37" t="str">
        <f t="array" ref="F4091">IFERROR(XLOOKUP(E4091,Operadores!A:A,Operadores!B:B))</f>
        <v>MIREDM</v>
      </c>
      <c r="G4091" s="36" t="s">
        <v>448</v>
      </c>
      <c r="H4091" s="39">
        <v>10.65</v>
      </c>
      <c r="I4091" s="40">
        <v>277.0</v>
      </c>
      <c r="J4091" s="41">
        <f t="shared" si="5"/>
        <v>2950.05</v>
      </c>
      <c r="K4091" s="37" t="str">
        <f t="array" ref="K4091">IFERROR(XLOOKUP(G4091,'Tipo de carga'!A:A,'Tipo de carga'!B:B))</f>
        <v>Enco</v>
      </c>
      <c r="L4091" s="37">
        <f t="shared" si="2"/>
        <v>42</v>
      </c>
      <c r="M4091" s="37">
        <f t="shared" si="3"/>
        <v>14</v>
      </c>
      <c r="N4091" s="37">
        <f t="shared" si="4"/>
        <v>10</v>
      </c>
      <c r="O4091" s="37" t="str">
        <f t="array" ref="O4091">IFERROR(XLOOKUP(K4091,'Tipo de carga'!B:B,'Tipo de carga'!C:C))</f>
        <v>GNC</v>
      </c>
    </row>
    <row r="4092">
      <c r="A4092" s="36">
        <v>1921.0</v>
      </c>
      <c r="B4092" s="37" t="str">
        <f>IFERROR(VLOOKUP(A4092,'asig octubre'!$A$2:$C$442,3,0))</f>
        <v>Circuitos</v>
      </c>
      <c r="C4092" s="37" t="str">
        <f>IFERROR(VLOOKUP(A4092,'asig octubre'!$A$2:$B$442,2,0))</f>
        <v>EC-03</v>
      </c>
      <c r="D4092" s="48">
        <v>45580.0</v>
      </c>
      <c r="E4092" s="36" t="s">
        <v>445</v>
      </c>
      <c r="F4092" s="37" t="str">
        <f t="array" ref="F4092">IFERROR(XLOOKUP(E4092,Operadores!A:A,Operadores!B:B))</f>
        <v>MIREDM</v>
      </c>
      <c r="G4092" s="36" t="s">
        <v>448</v>
      </c>
      <c r="H4092" s="39">
        <v>10.65</v>
      </c>
      <c r="I4092" s="40">
        <v>265.0</v>
      </c>
      <c r="J4092" s="41">
        <f t="shared" si="5"/>
        <v>2822.25</v>
      </c>
      <c r="K4092" s="37" t="str">
        <f t="array" ref="K4092">IFERROR(XLOOKUP(G4092,'Tipo de carga'!A:A,'Tipo de carga'!B:B))</f>
        <v>Enco</v>
      </c>
      <c r="L4092" s="37">
        <f t="shared" si="2"/>
        <v>42</v>
      </c>
      <c r="M4092" s="37">
        <f t="shared" si="3"/>
        <v>15</v>
      </c>
      <c r="N4092" s="37">
        <f t="shared" si="4"/>
        <v>10</v>
      </c>
      <c r="O4092" s="37" t="str">
        <f t="array" ref="O4092">IFERROR(XLOOKUP(K4092,'Tipo de carga'!B:B,'Tipo de carga'!C:C))</f>
        <v>GNC</v>
      </c>
    </row>
    <row r="4093">
      <c r="A4093" s="36">
        <v>1921.0</v>
      </c>
      <c r="B4093" s="37" t="str">
        <f>IFERROR(VLOOKUP(A4093,'asig octubre'!$A$2:$C$442,3,0))</f>
        <v>Circuitos</v>
      </c>
      <c r="C4093" s="37" t="str">
        <f>IFERROR(VLOOKUP(A4093,'asig octubre'!$A$2:$B$442,2,0))</f>
        <v>EC-03</v>
      </c>
      <c r="D4093" s="48">
        <v>45581.0</v>
      </c>
      <c r="E4093" s="36" t="s">
        <v>445</v>
      </c>
      <c r="F4093" s="37" t="str">
        <f t="array" ref="F4093">IFERROR(XLOOKUP(E4093,Operadores!A:A,Operadores!B:B))</f>
        <v>MIREDM</v>
      </c>
      <c r="G4093" s="36" t="s">
        <v>448</v>
      </c>
      <c r="H4093" s="39">
        <v>10.65</v>
      </c>
      <c r="I4093" s="40">
        <v>294.0</v>
      </c>
      <c r="J4093" s="41">
        <f t="shared" si="5"/>
        <v>3131.1</v>
      </c>
      <c r="K4093" s="37" t="str">
        <f t="array" ref="K4093">IFERROR(XLOOKUP(G4093,'Tipo de carga'!A:A,'Tipo de carga'!B:B))</f>
        <v>Enco</v>
      </c>
      <c r="L4093" s="37">
        <f t="shared" si="2"/>
        <v>42</v>
      </c>
      <c r="M4093" s="37">
        <f t="shared" si="3"/>
        <v>16</v>
      </c>
      <c r="N4093" s="37">
        <f t="shared" si="4"/>
        <v>10</v>
      </c>
      <c r="O4093" s="37" t="str">
        <f t="array" ref="O4093">IFERROR(XLOOKUP(K4093,'Tipo de carga'!B:B,'Tipo de carga'!C:C))</f>
        <v>GNC</v>
      </c>
    </row>
    <row r="4094">
      <c r="A4094" s="36">
        <v>1921.0</v>
      </c>
      <c r="B4094" s="37" t="str">
        <f>IFERROR(VLOOKUP(A4094,'asig octubre'!$A$2:$C$442,3,0))</f>
        <v>Circuitos</v>
      </c>
      <c r="C4094" s="37" t="str">
        <f>IFERROR(VLOOKUP(A4094,'asig octubre'!$A$2:$B$442,2,0))</f>
        <v>EC-03</v>
      </c>
      <c r="D4094" s="48">
        <v>45582.0</v>
      </c>
      <c r="E4094" s="36" t="s">
        <v>445</v>
      </c>
      <c r="F4094" s="37" t="str">
        <f t="array" ref="F4094">IFERROR(XLOOKUP(E4094,Operadores!A:A,Operadores!B:B))</f>
        <v>MIREDM</v>
      </c>
      <c r="G4094" s="36" t="s">
        <v>448</v>
      </c>
      <c r="H4094" s="39">
        <v>10.65</v>
      </c>
      <c r="I4094" s="40">
        <v>327.0</v>
      </c>
      <c r="J4094" s="41">
        <f t="shared" si="5"/>
        <v>3482.55</v>
      </c>
      <c r="K4094" s="37" t="str">
        <f t="array" ref="K4094">IFERROR(XLOOKUP(G4094,'Tipo de carga'!A:A,'Tipo de carga'!B:B))</f>
        <v>Enco</v>
      </c>
      <c r="L4094" s="37">
        <f t="shared" si="2"/>
        <v>42</v>
      </c>
      <c r="M4094" s="37">
        <f t="shared" si="3"/>
        <v>17</v>
      </c>
      <c r="N4094" s="37">
        <f t="shared" si="4"/>
        <v>10</v>
      </c>
      <c r="O4094" s="37" t="str">
        <f t="array" ref="O4094">IFERROR(XLOOKUP(K4094,'Tipo de carga'!B:B,'Tipo de carga'!C:C))</f>
        <v>GNC</v>
      </c>
    </row>
    <row r="4095">
      <c r="A4095" s="36">
        <v>1921.0</v>
      </c>
      <c r="B4095" s="37" t="str">
        <f>IFERROR(VLOOKUP(A4095,'asig octubre'!$A$2:$C$442,3,0))</f>
        <v>Circuitos</v>
      </c>
      <c r="C4095" s="37" t="str">
        <f>IFERROR(VLOOKUP(A4095,'asig octubre'!$A$2:$B$442,2,0))</f>
        <v>EC-03</v>
      </c>
      <c r="D4095" s="48">
        <v>45583.0</v>
      </c>
      <c r="E4095" s="36" t="s">
        <v>445</v>
      </c>
      <c r="F4095" s="37" t="str">
        <f t="array" ref="F4095">IFERROR(XLOOKUP(E4095,Operadores!A:A,Operadores!B:B))</f>
        <v>MIREDM</v>
      </c>
      <c r="G4095" s="36" t="s">
        <v>448</v>
      </c>
      <c r="H4095" s="39">
        <v>10.65</v>
      </c>
      <c r="I4095" s="40">
        <v>284.0</v>
      </c>
      <c r="J4095" s="41">
        <f t="shared" si="5"/>
        <v>3024.6</v>
      </c>
      <c r="K4095" s="37" t="str">
        <f t="array" ref="K4095">IFERROR(XLOOKUP(G4095,'Tipo de carga'!A:A,'Tipo de carga'!B:B))</f>
        <v>Enco</v>
      </c>
      <c r="L4095" s="37">
        <f t="shared" si="2"/>
        <v>42</v>
      </c>
      <c r="M4095" s="37">
        <f t="shared" si="3"/>
        <v>18</v>
      </c>
      <c r="N4095" s="37">
        <f t="shared" si="4"/>
        <v>10</v>
      </c>
      <c r="O4095" s="37" t="str">
        <f t="array" ref="O4095">IFERROR(XLOOKUP(K4095,'Tipo de carga'!B:B,'Tipo de carga'!C:C))</f>
        <v>GNC</v>
      </c>
    </row>
    <row r="4096">
      <c r="A4096" s="36">
        <v>1921.0</v>
      </c>
      <c r="B4096" s="37" t="str">
        <f>IFERROR(VLOOKUP(A4096,'asig octubre'!$A$2:$C$442,3,0))</f>
        <v>Circuitos</v>
      </c>
      <c r="C4096" s="37" t="str">
        <f>IFERROR(VLOOKUP(A4096,'asig octubre'!$A$2:$B$442,2,0))</f>
        <v>EC-03</v>
      </c>
      <c r="D4096" s="48">
        <v>45585.0</v>
      </c>
      <c r="E4096" s="36" t="s">
        <v>445</v>
      </c>
      <c r="F4096" s="37" t="str">
        <f t="array" ref="F4096">IFERROR(XLOOKUP(E4096,Operadores!A:A,Operadores!B:B))</f>
        <v>MIREDM</v>
      </c>
      <c r="G4096" s="36" t="s">
        <v>448</v>
      </c>
      <c r="H4096" s="39">
        <v>10.65</v>
      </c>
      <c r="I4096" s="40">
        <v>314.0</v>
      </c>
      <c r="J4096" s="41">
        <f t="shared" si="5"/>
        <v>3344.1</v>
      </c>
      <c r="K4096" s="37" t="str">
        <f t="array" ref="K4096">IFERROR(XLOOKUP(G4096,'Tipo de carga'!A:A,'Tipo de carga'!B:B))</f>
        <v>Enco</v>
      </c>
      <c r="L4096" s="37">
        <f t="shared" si="2"/>
        <v>43</v>
      </c>
      <c r="M4096" s="37">
        <f t="shared" si="3"/>
        <v>20</v>
      </c>
      <c r="N4096" s="37">
        <f t="shared" si="4"/>
        <v>10</v>
      </c>
      <c r="O4096" s="37" t="str">
        <f t="array" ref="O4096">IFERROR(XLOOKUP(K4096,'Tipo de carga'!B:B,'Tipo de carga'!C:C))</f>
        <v>GNC</v>
      </c>
    </row>
    <row r="4097">
      <c r="A4097" s="36">
        <v>1957.0</v>
      </c>
      <c r="B4097" s="37" t="str">
        <f t="array" ref="B4097">IFERROR(XLOOKUP(A4097,'Asignacion Nov'!A:A,'Asignacion Nov'!C:C))</f>
        <v>MeLi asignado SD</v>
      </c>
      <c r="C4097" s="37" t="str">
        <f t="array" ref="C4097">IFERROR(XLOOKUP(A4097,'Asignacion Nov'!A:A,'Asignacion Nov'!B:B))</f>
        <v>EC-05</v>
      </c>
      <c r="D4097" s="38">
        <v>45601.9975462963</v>
      </c>
      <c r="E4097" s="36" t="s">
        <v>217</v>
      </c>
      <c r="F4097" s="37" t="str">
        <f t="array" ref="F4097">IFERROR(XLOOKUP(E4097,Operadores!A:A,Operadores!B:B))</f>
        <v>HERFRA</v>
      </c>
      <c r="G4097" s="36" t="s">
        <v>72</v>
      </c>
      <c r="H4097" s="39">
        <v>19.6227399999999</v>
      </c>
      <c r="I4097" s="40">
        <v>830.12</v>
      </c>
      <c r="J4097" s="41">
        <f t="shared" si="5"/>
        <v>16289.22893</v>
      </c>
      <c r="K4097" s="37" t="str">
        <f t="array" ref="K4097">IFERROR(XLOOKUP(G4097,'Tipo de carga'!A:A,'Tipo de carga'!B:B))</f>
        <v>Autoabasto</v>
      </c>
      <c r="L4097" s="37">
        <f t="shared" si="2"/>
        <v>45</v>
      </c>
      <c r="M4097" s="37">
        <f t="shared" si="3"/>
        <v>5</v>
      </c>
      <c r="N4097" s="37">
        <f t="shared" si="4"/>
        <v>11</v>
      </c>
      <c r="O4097" s="37" t="str">
        <f t="array" ref="O4097">IFERROR(XLOOKUP(K4097,'Tipo de carga'!B:B,'Tipo de carga'!C:C))</f>
        <v>Diesel</v>
      </c>
    </row>
    <row r="4098">
      <c r="A4098" s="36">
        <v>1857.0</v>
      </c>
      <c r="B4098" s="37" t="str">
        <f t="array" ref="B4098">IFERROR(XLOOKUP(A4098,'Asignacion Nov'!A:A,'Asignacion Nov'!C:C))</f>
        <v>Pipas</v>
      </c>
      <c r="C4098" s="37" t="str">
        <f t="array" ref="C4098">IFERROR(XLOOKUP(A4098,'Asignacion Nov'!A:A,'Asignacion Nov'!B:B))</f>
        <v>EC-02</v>
      </c>
      <c r="D4098" s="38">
        <v>45601.97534722222</v>
      </c>
      <c r="E4098" s="36" t="s">
        <v>570</v>
      </c>
      <c r="F4098" s="37" t="str">
        <f t="array" ref="F4098">IFERROR(XLOOKUP(E4098,Operadores!A:A,Operadores!B:B))</f>
        <v>PERLUI01</v>
      </c>
      <c r="G4098" s="36" t="s">
        <v>72</v>
      </c>
      <c r="H4098" s="39">
        <v>19.6227399999999</v>
      </c>
      <c r="I4098" s="40">
        <v>119.31</v>
      </c>
      <c r="J4098" s="41">
        <f t="shared" si="5"/>
        <v>2341.189109</v>
      </c>
      <c r="K4098" s="37" t="str">
        <f t="array" ref="K4098">IFERROR(XLOOKUP(G4098,'Tipo de carga'!A:A,'Tipo de carga'!B:B))</f>
        <v>Autoabasto</v>
      </c>
      <c r="L4098" s="37">
        <f t="shared" si="2"/>
        <v>45</v>
      </c>
      <c r="M4098" s="37">
        <f t="shared" si="3"/>
        <v>5</v>
      </c>
      <c r="N4098" s="37">
        <f t="shared" si="4"/>
        <v>11</v>
      </c>
      <c r="O4098" s="37" t="str">
        <f t="array" ref="O4098">IFERROR(XLOOKUP(K4098,'Tipo de carga'!B:B,'Tipo de carga'!C:C))</f>
        <v>Diesel</v>
      </c>
    </row>
    <row r="4099">
      <c r="A4099" s="36">
        <v>1987.0</v>
      </c>
      <c r="B4099" s="37" t="str">
        <f t="array" ref="B4099">IFERROR(XLOOKUP(A4099,'Asignacion Nov'!A:A,'Asignacion Nov'!C:C))</f>
        <v>MeLi asignado SD</v>
      </c>
      <c r="C4099" s="37" t="str">
        <f t="array" ref="C4099">IFERROR(XLOOKUP(A4099,'Asignacion Nov'!A:A,'Asignacion Nov'!B:B))</f>
        <v>EC-05</v>
      </c>
      <c r="D4099" s="38">
        <v>45601.963738425926</v>
      </c>
      <c r="E4099" s="36" t="s">
        <v>244</v>
      </c>
      <c r="F4099" s="37" t="str">
        <f t="array" ref="F4099">IFERROR(XLOOKUP(E4099,Operadores!A:A,Operadores!B:B))</f>
        <v>BALEDU</v>
      </c>
      <c r="G4099" s="36" t="s">
        <v>72</v>
      </c>
      <c r="H4099" s="39">
        <v>19.6227399999999</v>
      </c>
      <c r="I4099" s="40">
        <v>801.2</v>
      </c>
      <c r="J4099" s="41">
        <f t="shared" si="5"/>
        <v>15721.73929</v>
      </c>
      <c r="K4099" s="37" t="str">
        <f t="array" ref="K4099">IFERROR(XLOOKUP(G4099,'Tipo de carga'!A:A,'Tipo de carga'!B:B))</f>
        <v>Autoabasto</v>
      </c>
      <c r="L4099" s="37">
        <f t="shared" si="2"/>
        <v>45</v>
      </c>
      <c r="M4099" s="37">
        <f t="shared" si="3"/>
        <v>5</v>
      </c>
      <c r="N4099" s="37">
        <f t="shared" si="4"/>
        <v>11</v>
      </c>
      <c r="O4099" s="37" t="str">
        <f t="array" ref="O4099">IFERROR(XLOOKUP(K4099,'Tipo de carga'!B:B,'Tipo de carga'!C:C))</f>
        <v>Diesel</v>
      </c>
    </row>
    <row r="4100">
      <c r="A4100" s="36">
        <v>2058.0</v>
      </c>
      <c r="B4100" s="37" t="str">
        <f t="array" ref="B4100">IFERROR(XLOOKUP(A4100,'Asignacion Nov'!A:A,'Asignacion Nov'!C:C))</f>
        <v>Peñafiel Tecamac</v>
      </c>
      <c r="C4100" s="37" t="str">
        <f t="array" ref="C4100">IFERROR(XLOOKUP(A4100,'Asignacion Nov'!A:A,'Asignacion Nov'!B:B))</f>
        <v>EC-02</v>
      </c>
      <c r="D4100" s="38">
        <v>45601.942141203705</v>
      </c>
      <c r="E4100" s="36" t="s">
        <v>450</v>
      </c>
      <c r="F4100" s="37" t="str">
        <f t="array" ref="F4100">IFERROR(XLOOKUP(E4100,Operadores!A:A,Operadores!B:B))</f>
        <v>PERJU04</v>
      </c>
      <c r="G4100" s="36" t="s">
        <v>72</v>
      </c>
      <c r="H4100" s="39">
        <v>19.6227399999999</v>
      </c>
      <c r="I4100" s="40">
        <v>113.94</v>
      </c>
      <c r="J4100" s="41">
        <f t="shared" si="5"/>
        <v>2235.814996</v>
      </c>
      <c r="K4100" s="37" t="str">
        <f t="array" ref="K4100">IFERROR(XLOOKUP(G4100,'Tipo de carga'!A:A,'Tipo de carga'!B:B))</f>
        <v>Autoabasto</v>
      </c>
      <c r="L4100" s="37">
        <f t="shared" si="2"/>
        <v>45</v>
      </c>
      <c r="M4100" s="37">
        <f t="shared" si="3"/>
        <v>5</v>
      </c>
      <c r="N4100" s="37">
        <f t="shared" si="4"/>
        <v>11</v>
      </c>
      <c r="O4100" s="37" t="str">
        <f t="array" ref="O4100">IFERROR(XLOOKUP(K4100,'Tipo de carga'!B:B,'Tipo de carga'!C:C))</f>
        <v>Diesel</v>
      </c>
    </row>
    <row r="4101">
      <c r="A4101" s="36">
        <v>1976.0</v>
      </c>
      <c r="B4101" s="37" t="str">
        <f t="array" ref="B4101">IFERROR(XLOOKUP(A4101,'Asignacion Nov'!A:A,'Asignacion Nov'!C:C))</f>
        <v>MeLi asignado SD</v>
      </c>
      <c r="C4101" s="37" t="str">
        <f t="array" ref="C4101">IFERROR(XLOOKUP(A4101,'Asignacion Nov'!A:A,'Asignacion Nov'!B:B))</f>
        <v>EC-05</v>
      </c>
      <c r="D4101" s="38">
        <v>45601.93070601852</v>
      </c>
      <c r="E4101" s="36" t="s">
        <v>178</v>
      </c>
      <c r="F4101" s="37" t="str">
        <f t="array" ref="F4101">IFERROR(XLOOKUP(E4101,Operadores!A:A,Operadores!B:B))</f>
        <v>BAUGEO</v>
      </c>
      <c r="G4101" s="36" t="s">
        <v>72</v>
      </c>
      <c r="H4101" s="39">
        <v>19.6227399999999</v>
      </c>
      <c r="I4101" s="40">
        <v>291.2</v>
      </c>
      <c r="J4101" s="41">
        <f t="shared" si="5"/>
        <v>5714.141888</v>
      </c>
      <c r="K4101" s="37" t="str">
        <f t="array" ref="K4101">IFERROR(XLOOKUP(G4101,'Tipo de carga'!A:A,'Tipo de carga'!B:B))</f>
        <v>Autoabasto</v>
      </c>
      <c r="L4101" s="37">
        <f t="shared" si="2"/>
        <v>45</v>
      </c>
      <c r="M4101" s="37">
        <f t="shared" si="3"/>
        <v>5</v>
      </c>
      <c r="N4101" s="37">
        <f t="shared" si="4"/>
        <v>11</v>
      </c>
      <c r="O4101" s="37" t="str">
        <f t="array" ref="O4101">IFERROR(XLOOKUP(K4101,'Tipo de carga'!B:B,'Tipo de carga'!C:C))</f>
        <v>Diesel</v>
      </c>
    </row>
    <row r="4102">
      <c r="A4102" s="36">
        <v>1831.0</v>
      </c>
      <c r="B4102" s="37" t="str">
        <f t="array" ref="B4102">IFERROR(XLOOKUP(A4102,'Asignacion Nov'!A:A,'Asignacion Nov'!C:C))</f>
        <v>Full Liver</v>
      </c>
      <c r="C4102" s="37" t="str">
        <f t="array" ref="C4102">IFERROR(XLOOKUP(A4102,'Asignacion Nov'!A:A,'Asignacion Nov'!B:B))</f>
        <v>EC-01</v>
      </c>
      <c r="D4102" s="38">
        <v>45601.9196875</v>
      </c>
      <c r="E4102" s="36" t="s">
        <v>325</v>
      </c>
      <c r="F4102" s="37" t="str">
        <f t="array" ref="F4102">IFERROR(XLOOKUP(E4102,Operadores!A:A,Operadores!B:B))</f>
        <v>VELOSC</v>
      </c>
      <c r="G4102" s="36" t="s">
        <v>72</v>
      </c>
      <c r="H4102" s="39">
        <v>19.6227399999999</v>
      </c>
      <c r="I4102" s="40">
        <v>775.46</v>
      </c>
      <c r="J4102" s="41">
        <f t="shared" si="5"/>
        <v>15216.64996</v>
      </c>
      <c r="K4102" s="37" t="str">
        <f t="array" ref="K4102">IFERROR(XLOOKUP(G4102,'Tipo de carga'!A:A,'Tipo de carga'!B:B))</f>
        <v>Autoabasto</v>
      </c>
      <c r="L4102" s="37">
        <f t="shared" si="2"/>
        <v>45</v>
      </c>
      <c r="M4102" s="37">
        <f t="shared" si="3"/>
        <v>5</v>
      </c>
      <c r="N4102" s="37">
        <f t="shared" si="4"/>
        <v>11</v>
      </c>
      <c r="O4102" s="37" t="str">
        <f t="array" ref="O4102">IFERROR(XLOOKUP(K4102,'Tipo de carga'!B:B,'Tipo de carga'!C:C))</f>
        <v>Diesel</v>
      </c>
    </row>
    <row r="4103">
      <c r="A4103" s="36">
        <v>1836.0</v>
      </c>
      <c r="B4103" s="37" t="str">
        <f t="array" ref="B4103">IFERROR(XLOOKUP(A4103,'Asignacion Nov'!A:A,'Asignacion Nov'!C:C))</f>
        <v>Full Liver</v>
      </c>
      <c r="C4103" s="37" t="str">
        <f t="array" ref="C4103">IFERROR(XLOOKUP(A4103,'Asignacion Nov'!A:A,'Asignacion Nov'!B:B))</f>
        <v>EC-01</v>
      </c>
      <c r="D4103" s="38">
        <v>45601.901655092595</v>
      </c>
      <c r="E4103" s="36" t="s">
        <v>297</v>
      </c>
      <c r="F4103" s="37" t="str">
        <f t="array" ref="F4103">IFERROR(XLOOKUP(E4103,Operadores!A:A,Operadores!B:B))</f>
        <v>HUEAR</v>
      </c>
      <c r="G4103" s="36" t="s">
        <v>72</v>
      </c>
      <c r="H4103" s="39">
        <v>19.6227399999999</v>
      </c>
      <c r="I4103" s="40">
        <v>729.46</v>
      </c>
      <c r="J4103" s="41">
        <f t="shared" si="5"/>
        <v>14314.00392</v>
      </c>
      <c r="K4103" s="37" t="str">
        <f t="array" ref="K4103">IFERROR(XLOOKUP(G4103,'Tipo de carga'!A:A,'Tipo de carga'!B:B))</f>
        <v>Autoabasto</v>
      </c>
      <c r="L4103" s="37">
        <f t="shared" si="2"/>
        <v>45</v>
      </c>
      <c r="M4103" s="37">
        <f t="shared" si="3"/>
        <v>5</v>
      </c>
      <c r="N4103" s="37">
        <f t="shared" si="4"/>
        <v>11</v>
      </c>
      <c r="O4103" s="37" t="str">
        <f t="array" ref="O4103">IFERROR(XLOOKUP(K4103,'Tipo de carga'!B:B,'Tipo de carga'!C:C))</f>
        <v>Diesel</v>
      </c>
    </row>
    <row r="4104">
      <c r="A4104" s="36">
        <v>2007.0</v>
      </c>
      <c r="B4104" s="37" t="str">
        <f t="array" ref="B4104">IFERROR(XLOOKUP(A4104,'Asignacion Nov'!A:A,'Asignacion Nov'!C:C))</f>
        <v>MeLi Asignado TD</v>
      </c>
      <c r="C4104" s="37" t="str">
        <f t="array" ref="C4104">IFERROR(XLOOKUP(A4104,'Asignacion Nov'!A:A,'Asignacion Nov'!B:B))</f>
        <v>EC-05</v>
      </c>
      <c r="D4104" s="38">
        <v>45601.85834490741</v>
      </c>
      <c r="E4104" s="36" t="s">
        <v>417</v>
      </c>
      <c r="F4104" s="37" t="str">
        <f t="array" ref="F4104">IFERROR(XLOOKUP(E4104,Operadores!A:A,Operadores!B:B))</f>
        <v>OLVJUA01</v>
      </c>
      <c r="G4104" s="36" t="s">
        <v>72</v>
      </c>
      <c r="H4104" s="39">
        <v>19.6227399999999</v>
      </c>
      <c r="I4104" s="40">
        <v>450.09</v>
      </c>
      <c r="J4104" s="41">
        <f t="shared" si="5"/>
        <v>8831.999047</v>
      </c>
      <c r="K4104" s="37" t="str">
        <f t="array" ref="K4104">IFERROR(XLOOKUP(G4104,'Tipo de carga'!A:A,'Tipo de carga'!B:B))</f>
        <v>Autoabasto</v>
      </c>
      <c r="L4104" s="37">
        <f t="shared" si="2"/>
        <v>45</v>
      </c>
      <c r="M4104" s="37">
        <f t="shared" si="3"/>
        <v>5</v>
      </c>
      <c r="N4104" s="37">
        <f t="shared" si="4"/>
        <v>11</v>
      </c>
      <c r="O4104" s="37" t="str">
        <f t="array" ref="O4104">IFERROR(XLOOKUP(K4104,'Tipo de carga'!B:B,'Tipo de carga'!C:C))</f>
        <v>Diesel</v>
      </c>
    </row>
    <row r="4105">
      <c r="A4105" s="36">
        <v>1695.0</v>
      </c>
      <c r="B4105" s="37" t="str">
        <f t="array" ref="B4105">IFERROR(XLOOKUP(A4105,'Asignacion Nov'!A:A,'Asignacion Nov'!C:C))</f>
        <v>Pilgrims Tepo</v>
      </c>
      <c r="C4105" s="37" t="str">
        <f t="array" ref="C4105">IFERROR(XLOOKUP(A4105,'Asignacion Nov'!A:A,'Asignacion Nov'!B:B))</f>
        <v>EC-02</v>
      </c>
      <c r="D4105" s="38">
        <v>45601.84689814815</v>
      </c>
      <c r="E4105" s="36" t="s">
        <v>373</v>
      </c>
      <c r="F4105" s="37" t="str">
        <f t="array" ref="F4105">IFERROR(XLOOKUP(E4105,Operadores!A:A,Operadores!B:B))</f>
        <v>RENOSC</v>
      </c>
      <c r="G4105" s="36" t="s">
        <v>72</v>
      </c>
      <c r="H4105" s="39">
        <v>19.6227399999999</v>
      </c>
      <c r="I4105" s="40">
        <v>59.55</v>
      </c>
      <c r="J4105" s="41">
        <f t="shared" si="5"/>
        <v>1168.534167</v>
      </c>
      <c r="K4105" s="37" t="str">
        <f t="array" ref="K4105">IFERROR(XLOOKUP(G4105,'Tipo de carga'!A:A,'Tipo de carga'!B:B))</f>
        <v>Autoabasto</v>
      </c>
      <c r="L4105" s="37">
        <f t="shared" si="2"/>
        <v>45</v>
      </c>
      <c r="M4105" s="37">
        <f t="shared" si="3"/>
        <v>5</v>
      </c>
      <c r="N4105" s="37">
        <f t="shared" si="4"/>
        <v>11</v>
      </c>
      <c r="O4105" s="37" t="str">
        <f t="array" ref="O4105">IFERROR(XLOOKUP(K4105,'Tipo de carga'!B:B,'Tipo de carga'!C:C))</f>
        <v>Diesel</v>
      </c>
    </row>
    <row r="4106">
      <c r="A4106" s="36">
        <v>1821.0</v>
      </c>
      <c r="B4106" s="37" t="str">
        <f t="array" ref="B4106">IFERROR(XLOOKUP(A4106,'Asignacion Nov'!A:A,'Asignacion Nov'!C:C))</f>
        <v>Circuitos</v>
      </c>
      <c r="C4106" s="37" t="str">
        <f t="array" ref="C4106">IFERROR(XLOOKUP(A4106,'Asignacion Nov'!A:A,'Asignacion Nov'!B:B))</f>
        <v>EC-03</v>
      </c>
      <c r="D4106" s="38">
        <v>45601.84107638889</v>
      </c>
      <c r="E4106" s="36" t="s">
        <v>198</v>
      </c>
      <c r="F4106" s="37" t="str">
        <f t="array" ref="F4106">IFERROR(XLOOKUP(E4106,Operadores!A:A,Operadores!B:B))</f>
        <v>BAULUI</v>
      </c>
      <c r="G4106" s="36" t="s">
        <v>72</v>
      </c>
      <c r="H4106" s="39">
        <v>19.6227399999999</v>
      </c>
      <c r="I4106" s="40">
        <v>295.2</v>
      </c>
      <c r="J4106" s="41">
        <f t="shared" si="5"/>
        <v>5792.632848</v>
      </c>
      <c r="K4106" s="37" t="str">
        <f t="array" ref="K4106">IFERROR(XLOOKUP(G4106,'Tipo de carga'!A:A,'Tipo de carga'!B:B))</f>
        <v>Autoabasto</v>
      </c>
      <c r="L4106" s="37">
        <f t="shared" si="2"/>
        <v>45</v>
      </c>
      <c r="M4106" s="37">
        <f t="shared" si="3"/>
        <v>5</v>
      </c>
      <c r="N4106" s="37">
        <f t="shared" si="4"/>
        <v>11</v>
      </c>
      <c r="O4106" s="37" t="str">
        <f t="array" ref="O4106">IFERROR(XLOOKUP(K4106,'Tipo de carga'!B:B,'Tipo de carga'!C:C))</f>
        <v>Diesel</v>
      </c>
    </row>
    <row r="4107">
      <c r="A4107" s="36">
        <v>1685.0</v>
      </c>
      <c r="B4107" s="37" t="str">
        <f t="array" ref="B4107">IFERROR(XLOOKUP(A4107,'Asignacion Nov'!A:A,'Asignacion Nov'!C:C))</f>
        <v>Pilgrims Tepo</v>
      </c>
      <c r="C4107" s="37" t="str">
        <f t="array" ref="C4107">IFERROR(XLOOKUP(A4107,'Asignacion Nov'!A:A,'Asignacion Nov'!B:B))</f>
        <v>EC-02</v>
      </c>
      <c r="D4107" s="38">
        <v>45601.83215277778</v>
      </c>
      <c r="E4107" s="36" t="s">
        <v>159</v>
      </c>
      <c r="F4107" s="37" t="str">
        <f t="array" ref="F4107">IFERROR(XLOOKUP(E4107,Operadores!A:A,Operadores!B:B))</f>
        <v>GONENR</v>
      </c>
      <c r="G4107" s="36" t="s">
        <v>72</v>
      </c>
      <c r="H4107" s="39">
        <v>19.6227399999999</v>
      </c>
      <c r="I4107" s="40">
        <v>114.75</v>
      </c>
      <c r="J4107" s="41">
        <f t="shared" si="5"/>
        <v>2251.709415</v>
      </c>
      <c r="K4107" s="37" t="str">
        <f t="array" ref="K4107">IFERROR(XLOOKUP(G4107,'Tipo de carga'!A:A,'Tipo de carga'!B:B))</f>
        <v>Autoabasto</v>
      </c>
      <c r="L4107" s="37">
        <f t="shared" si="2"/>
        <v>45</v>
      </c>
      <c r="M4107" s="37">
        <f t="shared" si="3"/>
        <v>5</v>
      </c>
      <c r="N4107" s="37">
        <f t="shared" si="4"/>
        <v>11</v>
      </c>
      <c r="O4107" s="37" t="str">
        <f t="array" ref="O4107">IFERROR(XLOOKUP(K4107,'Tipo de carga'!B:B,'Tipo de carga'!C:C))</f>
        <v>Diesel</v>
      </c>
    </row>
    <row r="4108">
      <c r="A4108" s="36">
        <v>1951.0</v>
      </c>
      <c r="B4108" s="37" t="str">
        <f t="array" ref="B4108">IFERROR(XLOOKUP(A4108,'Asignacion Nov'!A:A,'Asignacion Nov'!C:C))</f>
        <v>MeLi asignado SD</v>
      </c>
      <c r="C4108" s="37" t="str">
        <f t="array" ref="C4108">IFERROR(XLOOKUP(A4108,'Asignacion Nov'!A:A,'Asignacion Nov'!B:B))</f>
        <v>EC-05</v>
      </c>
      <c r="D4108" s="38">
        <v>45601.816458333335</v>
      </c>
      <c r="E4108" s="36" t="s">
        <v>418</v>
      </c>
      <c r="F4108" s="37" t="str">
        <f t="array" ref="F4108">IFERROR(XLOOKUP(E4108,Operadores!A:A,Operadores!B:B))</f>
        <v>MENMI</v>
      </c>
      <c r="G4108" s="36" t="s">
        <v>72</v>
      </c>
      <c r="H4108" s="39">
        <v>19.6227399999999</v>
      </c>
      <c r="I4108" s="40">
        <v>315.05</v>
      </c>
      <c r="J4108" s="41">
        <f t="shared" si="5"/>
        <v>6182.144237</v>
      </c>
      <c r="K4108" s="37" t="str">
        <f t="array" ref="K4108">IFERROR(XLOOKUP(G4108,'Tipo de carga'!A:A,'Tipo de carga'!B:B))</f>
        <v>Autoabasto</v>
      </c>
      <c r="L4108" s="37">
        <f t="shared" si="2"/>
        <v>45</v>
      </c>
      <c r="M4108" s="37">
        <f t="shared" si="3"/>
        <v>5</v>
      </c>
      <c r="N4108" s="37">
        <f t="shared" si="4"/>
        <v>11</v>
      </c>
      <c r="O4108" s="37" t="str">
        <f t="array" ref="O4108">IFERROR(XLOOKUP(K4108,'Tipo de carga'!B:B,'Tipo de carga'!C:C))</f>
        <v>Diesel</v>
      </c>
    </row>
    <row r="4109">
      <c r="A4109" s="36">
        <v>1953.0</v>
      </c>
      <c r="B4109" s="37" t="str">
        <f t="array" ref="B4109">IFERROR(XLOOKUP(A4109,'Asignacion Nov'!A:A,'Asignacion Nov'!C:C))</f>
        <v>MeLi asignado SD</v>
      </c>
      <c r="C4109" s="37" t="str">
        <f t="array" ref="C4109">IFERROR(XLOOKUP(A4109,'Asignacion Nov'!A:A,'Asignacion Nov'!B:B))</f>
        <v>EC-05</v>
      </c>
      <c r="D4109" s="38">
        <v>45601.80640046296</v>
      </c>
      <c r="E4109" s="36" t="s">
        <v>231</v>
      </c>
      <c r="F4109" s="37" t="str">
        <f t="array" ref="F4109">IFERROR(XLOOKUP(E4109,Operadores!A:A,Operadores!B:B))</f>
        <v>MARARM</v>
      </c>
      <c r="G4109" s="36" t="s">
        <v>72</v>
      </c>
      <c r="H4109" s="39">
        <v>19.6227399999999</v>
      </c>
      <c r="I4109" s="40">
        <v>305.22</v>
      </c>
      <c r="J4109" s="41">
        <f t="shared" si="5"/>
        <v>5989.252703</v>
      </c>
      <c r="K4109" s="37" t="str">
        <f t="array" ref="K4109">IFERROR(XLOOKUP(G4109,'Tipo de carga'!A:A,'Tipo de carga'!B:B))</f>
        <v>Autoabasto</v>
      </c>
      <c r="L4109" s="37">
        <f t="shared" si="2"/>
        <v>45</v>
      </c>
      <c r="M4109" s="37">
        <f t="shared" si="3"/>
        <v>5</v>
      </c>
      <c r="N4109" s="37">
        <f t="shared" si="4"/>
        <v>11</v>
      </c>
      <c r="O4109" s="37" t="str">
        <f t="array" ref="O4109">IFERROR(XLOOKUP(K4109,'Tipo de carga'!B:B,'Tipo de carga'!C:C))</f>
        <v>Diesel</v>
      </c>
    </row>
    <row r="4110">
      <c r="A4110" s="36">
        <v>1731.0</v>
      </c>
      <c r="B4110" s="37" t="str">
        <f t="array" ref="B4110">IFERROR(XLOOKUP(A4110,'Asignacion Nov'!A:A,'Asignacion Nov'!C:C))</f>
        <v>Pilgrims Tepo</v>
      </c>
      <c r="C4110" s="37" t="str">
        <f t="array" ref="C4110">IFERROR(XLOOKUP(A4110,'Asignacion Nov'!A:A,'Asignacion Nov'!B:B))</f>
        <v>EC-02</v>
      </c>
      <c r="D4110" s="38">
        <v>45601.792650462965</v>
      </c>
      <c r="E4110" s="36" t="s">
        <v>378</v>
      </c>
      <c r="F4110" s="37" t="str">
        <f t="array" ref="F4110">IFERROR(XLOOKUP(E4110,Operadores!A:A,Operadores!B:B))</f>
        <v>RAMHEC</v>
      </c>
      <c r="G4110" s="36" t="s">
        <v>72</v>
      </c>
      <c r="H4110" s="39">
        <v>19.6227399999999</v>
      </c>
      <c r="I4110" s="40">
        <v>233.29</v>
      </c>
      <c r="J4110" s="41">
        <f t="shared" si="5"/>
        <v>4577.789015</v>
      </c>
      <c r="K4110" s="37" t="str">
        <f t="array" ref="K4110">IFERROR(XLOOKUP(G4110,'Tipo de carga'!A:A,'Tipo de carga'!B:B))</f>
        <v>Autoabasto</v>
      </c>
      <c r="L4110" s="37">
        <f t="shared" si="2"/>
        <v>45</v>
      </c>
      <c r="M4110" s="37">
        <f t="shared" si="3"/>
        <v>5</v>
      </c>
      <c r="N4110" s="37">
        <f t="shared" si="4"/>
        <v>11</v>
      </c>
      <c r="O4110" s="37" t="str">
        <f t="array" ref="O4110">IFERROR(XLOOKUP(K4110,'Tipo de carga'!B:B,'Tipo de carga'!C:C))</f>
        <v>Diesel</v>
      </c>
    </row>
    <row r="4111">
      <c r="A4111" s="36">
        <v>1933.0</v>
      </c>
      <c r="B4111" s="37" t="str">
        <f t="array" ref="B4111">IFERROR(XLOOKUP(A4111,'Asignacion Nov'!A:A,'Asignacion Nov'!C:C))</f>
        <v>Circuitos</v>
      </c>
      <c r="C4111" s="37" t="str">
        <f t="array" ref="C4111">IFERROR(XLOOKUP(A4111,'Asignacion Nov'!A:A,'Asignacion Nov'!B:B))</f>
        <v>EC-03</v>
      </c>
      <c r="D4111" s="38">
        <v>45601.78591435185</v>
      </c>
      <c r="E4111" s="36" t="s">
        <v>213</v>
      </c>
      <c r="F4111" s="37" t="str">
        <f t="array" ref="F4111">IFERROR(XLOOKUP(E4111,Operadores!A:A,Operadores!B:B))</f>
        <v>OLIMAR01</v>
      </c>
      <c r="G4111" s="36" t="s">
        <v>72</v>
      </c>
      <c r="H4111" s="39">
        <v>19.6227399999999</v>
      </c>
      <c r="I4111" s="40">
        <v>423.64</v>
      </c>
      <c r="J4111" s="41">
        <f t="shared" si="5"/>
        <v>8312.977574</v>
      </c>
      <c r="K4111" s="37" t="str">
        <f t="array" ref="K4111">IFERROR(XLOOKUP(G4111,'Tipo de carga'!A:A,'Tipo de carga'!B:B))</f>
        <v>Autoabasto</v>
      </c>
      <c r="L4111" s="37">
        <f t="shared" si="2"/>
        <v>45</v>
      </c>
      <c r="M4111" s="37">
        <f t="shared" si="3"/>
        <v>5</v>
      </c>
      <c r="N4111" s="37">
        <f t="shared" si="4"/>
        <v>11</v>
      </c>
      <c r="O4111" s="37" t="str">
        <f t="array" ref="O4111">IFERROR(XLOOKUP(K4111,'Tipo de carga'!B:B,'Tipo de carga'!C:C))</f>
        <v>Diesel</v>
      </c>
    </row>
    <row r="4112">
      <c r="A4112" s="36">
        <v>1757.0</v>
      </c>
      <c r="B4112" s="37" t="str">
        <f t="array" ref="B4112">IFERROR(XLOOKUP(A4112,'Asignacion Nov'!A:A,'Asignacion Nov'!C:C))</f>
        <v>Pilgrims Tepo</v>
      </c>
      <c r="C4112" s="37" t="str">
        <f t="array" ref="C4112">IFERROR(XLOOKUP(A4112,'Asignacion Nov'!A:A,'Asignacion Nov'!B:B))</f>
        <v>EC-02</v>
      </c>
      <c r="D4112" s="38">
        <v>45601.774872685186</v>
      </c>
      <c r="E4112" s="36" t="s">
        <v>377</v>
      </c>
      <c r="F4112" s="37" t="str">
        <f t="array" ref="F4112">IFERROR(XLOOKUP(E4112,Operadores!A:A,Operadores!B:B))</f>
        <v>MARMIG</v>
      </c>
      <c r="G4112" s="36" t="s">
        <v>72</v>
      </c>
      <c r="H4112" s="39">
        <v>19.6227399999999</v>
      </c>
      <c r="I4112" s="40">
        <v>96.07</v>
      </c>
      <c r="J4112" s="41">
        <f t="shared" si="5"/>
        <v>1885.156632</v>
      </c>
      <c r="K4112" s="37" t="str">
        <f t="array" ref="K4112">IFERROR(XLOOKUP(G4112,'Tipo de carga'!A:A,'Tipo de carga'!B:B))</f>
        <v>Autoabasto</v>
      </c>
      <c r="L4112" s="37">
        <f t="shared" si="2"/>
        <v>45</v>
      </c>
      <c r="M4112" s="37">
        <f t="shared" si="3"/>
        <v>5</v>
      </c>
      <c r="N4112" s="37">
        <f t="shared" si="4"/>
        <v>11</v>
      </c>
      <c r="O4112" s="37" t="str">
        <f t="array" ref="O4112">IFERROR(XLOOKUP(K4112,'Tipo de carga'!B:B,'Tipo de carga'!C:C))</f>
        <v>Diesel</v>
      </c>
    </row>
    <row r="4113">
      <c r="A4113" s="36">
        <v>1720.0</v>
      </c>
      <c r="B4113" s="37" t="str">
        <f t="array" ref="B4113">IFERROR(XLOOKUP(A4113,'Asignacion Nov'!A:A,'Asignacion Nov'!C:C))</f>
        <v>Pilgrims Tepo</v>
      </c>
      <c r="C4113" s="37" t="str">
        <f t="array" ref="C4113">IFERROR(XLOOKUP(A4113,'Asignacion Nov'!A:A,'Asignacion Nov'!B:B))</f>
        <v>EC-02</v>
      </c>
      <c r="D4113" s="38">
        <v>45601.76658564815</v>
      </c>
      <c r="E4113" s="36" t="s">
        <v>412</v>
      </c>
      <c r="F4113" s="37" t="str">
        <f t="array" ref="F4113">IFERROR(XLOOKUP(E4113,Operadores!A:A,Operadores!B:B))</f>
        <v>SANCAR01</v>
      </c>
      <c r="G4113" s="36" t="s">
        <v>72</v>
      </c>
      <c r="H4113" s="39">
        <v>19.6227399999999</v>
      </c>
      <c r="I4113" s="40">
        <v>70.64</v>
      </c>
      <c r="J4113" s="41">
        <f t="shared" si="5"/>
        <v>1386.150354</v>
      </c>
      <c r="K4113" s="37" t="str">
        <f t="array" ref="K4113">IFERROR(XLOOKUP(G4113,'Tipo de carga'!A:A,'Tipo de carga'!B:B))</f>
        <v>Autoabasto</v>
      </c>
      <c r="L4113" s="37">
        <f t="shared" si="2"/>
        <v>45</v>
      </c>
      <c r="M4113" s="37">
        <f t="shared" si="3"/>
        <v>5</v>
      </c>
      <c r="N4113" s="37">
        <f t="shared" si="4"/>
        <v>11</v>
      </c>
      <c r="O4113" s="37" t="str">
        <f t="array" ref="O4113">IFERROR(XLOOKUP(K4113,'Tipo de carga'!B:B,'Tipo de carga'!C:C))</f>
        <v>Diesel</v>
      </c>
    </row>
    <row r="4114">
      <c r="A4114" s="36">
        <v>1754.0</v>
      </c>
      <c r="B4114" s="37" t="str">
        <f t="array" ref="B4114">IFERROR(XLOOKUP(A4114,'Asignacion Nov'!A:A,'Asignacion Nov'!C:C))</f>
        <v>Pilgrims Tepo</v>
      </c>
      <c r="C4114" s="37" t="str">
        <f t="array" ref="C4114">IFERROR(XLOOKUP(A4114,'Asignacion Nov'!A:A,'Asignacion Nov'!B:B))</f>
        <v>EC-02</v>
      </c>
      <c r="D4114" s="38">
        <v>45601.75293981482</v>
      </c>
      <c r="E4114" s="36" t="s">
        <v>384</v>
      </c>
      <c r="F4114" s="37" t="str">
        <f t="array" ref="F4114">IFERROR(XLOOKUP(E4114,Operadores!A:A,Operadores!B:B))</f>
        <v>LEOJOS</v>
      </c>
      <c r="G4114" s="36" t="s">
        <v>72</v>
      </c>
      <c r="H4114" s="39">
        <v>19.6227399999999</v>
      </c>
      <c r="I4114" s="40">
        <v>142.03</v>
      </c>
      <c r="J4114" s="41">
        <f t="shared" si="5"/>
        <v>2787.017762</v>
      </c>
      <c r="K4114" s="37" t="str">
        <f t="array" ref="K4114">IFERROR(XLOOKUP(G4114,'Tipo de carga'!A:A,'Tipo de carga'!B:B))</f>
        <v>Autoabasto</v>
      </c>
      <c r="L4114" s="37">
        <f t="shared" si="2"/>
        <v>45</v>
      </c>
      <c r="M4114" s="37">
        <f t="shared" si="3"/>
        <v>5</v>
      </c>
      <c r="N4114" s="37">
        <f t="shared" si="4"/>
        <v>11</v>
      </c>
      <c r="O4114" s="37" t="str">
        <f t="array" ref="O4114">IFERROR(XLOOKUP(K4114,'Tipo de carga'!B:B,'Tipo de carga'!C:C))</f>
        <v>Diesel</v>
      </c>
    </row>
    <row r="4115">
      <c r="A4115" s="36">
        <v>1931.0</v>
      </c>
      <c r="B4115" s="37" t="str">
        <f t="array" ref="B4115">IFERROR(XLOOKUP(A4115,'Asignacion Nov'!A:A,'Asignacion Nov'!C:C))</f>
        <v>Circuitos</v>
      </c>
      <c r="C4115" s="37" t="str">
        <f t="array" ref="C4115">IFERROR(XLOOKUP(A4115,'Asignacion Nov'!A:A,'Asignacion Nov'!B:B))</f>
        <v>EC-03</v>
      </c>
      <c r="D4115" s="38">
        <v>45601.74655092593</v>
      </c>
      <c r="E4115" s="36" t="s">
        <v>26</v>
      </c>
      <c r="F4115" s="37" t="str">
        <f t="array" ref="F4115">IFERROR(XLOOKUP(E4115,Operadores!A:A,Operadores!B:B))</f>
        <v>ARBJO</v>
      </c>
      <c r="G4115" s="36" t="s">
        <v>72</v>
      </c>
      <c r="H4115" s="39">
        <v>19.6227399999999</v>
      </c>
      <c r="I4115" s="40">
        <v>310.74</v>
      </c>
      <c r="J4115" s="41">
        <f t="shared" si="5"/>
        <v>6097.570228</v>
      </c>
      <c r="K4115" s="37" t="str">
        <f t="array" ref="K4115">IFERROR(XLOOKUP(G4115,'Tipo de carga'!A:A,'Tipo de carga'!B:B))</f>
        <v>Autoabasto</v>
      </c>
      <c r="L4115" s="37">
        <f t="shared" si="2"/>
        <v>45</v>
      </c>
      <c r="M4115" s="37">
        <f t="shared" si="3"/>
        <v>5</v>
      </c>
      <c r="N4115" s="37">
        <f t="shared" si="4"/>
        <v>11</v>
      </c>
      <c r="O4115" s="37" t="str">
        <f t="array" ref="O4115">IFERROR(XLOOKUP(K4115,'Tipo de carga'!B:B,'Tipo de carga'!C:C))</f>
        <v>Diesel</v>
      </c>
    </row>
    <row r="4116">
      <c r="A4116" s="36">
        <v>1876.0</v>
      </c>
      <c r="B4116" s="37" t="str">
        <f t="array" ref="B4116">IFERROR(XLOOKUP(A4116,'Asignacion Nov'!A:A,'Asignacion Nov'!C:C))</f>
        <v>Circuitos</v>
      </c>
      <c r="C4116" s="37" t="str">
        <f t="array" ref="C4116">IFERROR(XLOOKUP(A4116,'Asignacion Nov'!A:A,'Asignacion Nov'!B:B))</f>
        <v>EC-03</v>
      </c>
      <c r="D4116" s="38">
        <v>45601.73777777778</v>
      </c>
      <c r="E4116" s="36" t="s">
        <v>445</v>
      </c>
      <c r="F4116" s="37" t="str">
        <f t="array" ref="F4116">IFERROR(XLOOKUP(E4116,Operadores!A:A,Operadores!B:B))</f>
        <v>MIREDM</v>
      </c>
      <c r="G4116" s="36" t="s">
        <v>72</v>
      </c>
      <c r="H4116" s="39">
        <v>19.6227399999999</v>
      </c>
      <c r="I4116" s="40">
        <v>255.38</v>
      </c>
      <c r="J4116" s="41">
        <f t="shared" si="5"/>
        <v>5011.255341</v>
      </c>
      <c r="K4116" s="37" t="str">
        <f t="array" ref="K4116">IFERROR(XLOOKUP(G4116,'Tipo de carga'!A:A,'Tipo de carga'!B:B))</f>
        <v>Autoabasto</v>
      </c>
      <c r="L4116" s="37">
        <f t="shared" si="2"/>
        <v>45</v>
      </c>
      <c r="M4116" s="37">
        <f t="shared" si="3"/>
        <v>5</v>
      </c>
      <c r="N4116" s="37">
        <f t="shared" si="4"/>
        <v>11</v>
      </c>
      <c r="O4116" s="37" t="str">
        <f t="array" ref="O4116">IFERROR(XLOOKUP(K4116,'Tipo de carga'!B:B,'Tipo de carga'!C:C))</f>
        <v>Diesel</v>
      </c>
    </row>
    <row r="4117">
      <c r="A4117" s="36">
        <v>1866.0</v>
      </c>
      <c r="B4117" s="37" t="str">
        <f t="array" ref="B4117">IFERROR(XLOOKUP(A4117,'Asignacion Nov'!A:A,'Asignacion Nov'!C:C))</f>
        <v>Pilgrims Tepo</v>
      </c>
      <c r="C4117" s="37" t="str">
        <f t="array" ref="C4117">IFERROR(XLOOKUP(A4117,'Asignacion Nov'!A:A,'Asignacion Nov'!B:B))</f>
        <v>EC-02</v>
      </c>
      <c r="D4117" s="38">
        <v>45601.72456018518</v>
      </c>
      <c r="E4117" s="36" t="s">
        <v>380</v>
      </c>
      <c r="F4117" s="37" t="str">
        <f t="array" ref="F4117">IFERROR(XLOOKUP(E4117,Operadores!A:A,Operadores!B:B))</f>
        <v>FRAMAU</v>
      </c>
      <c r="G4117" s="36" t="s">
        <v>72</v>
      </c>
      <c r="H4117" s="39">
        <v>19.6227399999999</v>
      </c>
      <c r="I4117" s="40">
        <v>93.9</v>
      </c>
      <c r="J4117" s="41">
        <f t="shared" si="5"/>
        <v>1842.575286</v>
      </c>
      <c r="K4117" s="37" t="str">
        <f t="array" ref="K4117">IFERROR(XLOOKUP(G4117,'Tipo de carga'!A:A,'Tipo de carga'!B:B))</f>
        <v>Autoabasto</v>
      </c>
      <c r="L4117" s="37">
        <f t="shared" si="2"/>
        <v>45</v>
      </c>
      <c r="M4117" s="37">
        <f t="shared" si="3"/>
        <v>5</v>
      </c>
      <c r="N4117" s="37">
        <f t="shared" si="4"/>
        <v>11</v>
      </c>
      <c r="O4117" s="37" t="str">
        <f t="array" ref="O4117">IFERROR(XLOOKUP(K4117,'Tipo de carga'!B:B,'Tipo de carga'!C:C))</f>
        <v>Diesel</v>
      </c>
    </row>
    <row r="4118">
      <c r="A4118" s="36">
        <v>1935.0</v>
      </c>
      <c r="B4118" s="37" t="str">
        <f t="array" ref="B4118">IFERROR(XLOOKUP(A4118,'Asignacion Nov'!A:A,'Asignacion Nov'!C:C))</f>
        <v>Patieros sucursal</v>
      </c>
      <c r="C4118" s="37" t="str">
        <f t="array" ref="C4118">IFERROR(XLOOKUP(A4118,'Asignacion Nov'!A:A,'Asignacion Nov'!B:B))</f>
        <v>EC-03</v>
      </c>
      <c r="D4118" s="38">
        <v>45601.71619212963</v>
      </c>
      <c r="E4118" s="36" t="s">
        <v>155</v>
      </c>
      <c r="F4118" s="37" t="str">
        <f t="array" ref="F4118">IFERROR(XLOOKUP(E4118,Operadores!A:A,Operadores!B:B))</f>
        <v>RODMA</v>
      </c>
      <c r="G4118" s="36" t="s">
        <v>72</v>
      </c>
      <c r="H4118" s="39">
        <v>19.6227399999999</v>
      </c>
      <c r="I4118" s="40">
        <v>420.46</v>
      </c>
      <c r="J4118" s="41">
        <f t="shared" si="5"/>
        <v>8250.57726</v>
      </c>
      <c r="K4118" s="37" t="str">
        <f t="array" ref="K4118">IFERROR(XLOOKUP(G4118,'Tipo de carga'!A:A,'Tipo de carga'!B:B))</f>
        <v>Autoabasto</v>
      </c>
      <c r="L4118" s="37">
        <f t="shared" si="2"/>
        <v>45</v>
      </c>
      <c r="M4118" s="37">
        <f t="shared" si="3"/>
        <v>5</v>
      </c>
      <c r="N4118" s="37">
        <f t="shared" si="4"/>
        <v>11</v>
      </c>
      <c r="O4118" s="37" t="str">
        <f t="array" ref="O4118">IFERROR(XLOOKUP(K4118,'Tipo de carga'!B:B,'Tipo de carga'!C:C))</f>
        <v>Diesel</v>
      </c>
    </row>
    <row r="4119">
      <c r="A4119" s="36">
        <v>2017.0</v>
      </c>
      <c r="B4119" s="37" t="str">
        <f t="array" ref="B4119">IFERROR(XLOOKUP(A4119,'Asignacion Nov'!A:A,'Asignacion Nov'!C:C))</f>
        <v>MeLi Dedicado TD</v>
      </c>
      <c r="C4119" s="37" t="str">
        <f t="array" ref="C4119">IFERROR(XLOOKUP(A4119,'Asignacion Nov'!A:A,'Asignacion Nov'!B:B))</f>
        <v>EC-05</v>
      </c>
      <c r="D4119" s="38">
        <v>45601.70450231482</v>
      </c>
      <c r="E4119" s="36" t="s">
        <v>367</v>
      </c>
      <c r="F4119" s="37" t="str">
        <f t="array" ref="F4119">IFERROR(XLOOKUP(E4119,Operadores!A:A,Operadores!B:B))</f>
        <v>ALTJOS</v>
      </c>
      <c r="G4119" s="36" t="s">
        <v>72</v>
      </c>
      <c r="H4119" s="39">
        <v>19.6227399999999</v>
      </c>
      <c r="I4119" s="40">
        <v>572.11</v>
      </c>
      <c r="J4119" s="41">
        <f t="shared" si="5"/>
        <v>11226.36578</v>
      </c>
      <c r="K4119" s="37" t="str">
        <f t="array" ref="K4119">IFERROR(XLOOKUP(G4119,'Tipo de carga'!A:A,'Tipo de carga'!B:B))</f>
        <v>Autoabasto</v>
      </c>
      <c r="L4119" s="37">
        <f t="shared" si="2"/>
        <v>45</v>
      </c>
      <c r="M4119" s="37">
        <f t="shared" si="3"/>
        <v>5</v>
      </c>
      <c r="N4119" s="37">
        <f t="shared" si="4"/>
        <v>11</v>
      </c>
      <c r="O4119" s="37" t="str">
        <f t="array" ref="O4119">IFERROR(XLOOKUP(K4119,'Tipo de carga'!B:B,'Tipo de carga'!C:C))</f>
        <v>Diesel</v>
      </c>
    </row>
    <row r="4120">
      <c r="A4120" s="36">
        <v>1855.0</v>
      </c>
      <c r="B4120" s="37" t="str">
        <f t="array" ref="B4120">IFERROR(XLOOKUP(A4120,'Asignacion Nov'!A:A,'Asignacion Nov'!C:C))</f>
        <v>Circuitos</v>
      </c>
      <c r="C4120" s="37" t="str">
        <f t="array" ref="C4120">IFERROR(XLOOKUP(A4120,'Asignacion Nov'!A:A,'Asignacion Nov'!B:B))</f>
        <v>EC-03</v>
      </c>
      <c r="D4120" s="38">
        <v>45601.69159722222</v>
      </c>
      <c r="E4120" s="36" t="s">
        <v>328</v>
      </c>
      <c r="F4120" s="37" t="str">
        <f t="array" ref="F4120">IFERROR(XLOOKUP(E4120,Operadores!A:A,Operadores!B:B))</f>
        <v>REYPED</v>
      </c>
      <c r="G4120" s="36" t="s">
        <v>72</v>
      </c>
      <c r="H4120" s="39">
        <v>19.6227399999999</v>
      </c>
      <c r="I4120" s="40">
        <v>153.81</v>
      </c>
      <c r="J4120" s="41">
        <f t="shared" si="5"/>
        <v>3018.173639</v>
      </c>
      <c r="K4120" s="37" t="str">
        <f t="array" ref="K4120">IFERROR(XLOOKUP(G4120,'Tipo de carga'!A:A,'Tipo de carga'!B:B))</f>
        <v>Autoabasto</v>
      </c>
      <c r="L4120" s="37">
        <f t="shared" si="2"/>
        <v>45</v>
      </c>
      <c r="M4120" s="37">
        <f t="shared" si="3"/>
        <v>5</v>
      </c>
      <c r="N4120" s="37">
        <f t="shared" si="4"/>
        <v>11</v>
      </c>
      <c r="O4120" s="37" t="str">
        <f t="array" ref="O4120">IFERROR(XLOOKUP(K4120,'Tipo de carga'!B:B,'Tipo de carga'!C:C))</f>
        <v>Diesel</v>
      </c>
    </row>
    <row r="4121">
      <c r="A4121" s="36">
        <v>1780.0</v>
      </c>
      <c r="B4121" s="37" t="str">
        <f t="array" ref="B4121">IFERROR(XLOOKUP(A4121,'Asignacion Nov'!A:A,'Asignacion Nov'!C:C))</f>
        <v>Pilgrims Tepo</v>
      </c>
      <c r="C4121" s="37" t="str">
        <f t="array" ref="C4121">IFERROR(XLOOKUP(A4121,'Asignacion Nov'!A:A,'Asignacion Nov'!B:B))</f>
        <v>EC-02</v>
      </c>
      <c r="D4121" s="38">
        <v>45601.681909722225</v>
      </c>
      <c r="E4121" s="36" t="s">
        <v>382</v>
      </c>
      <c r="F4121" s="37" t="str">
        <f t="array" ref="F4121">IFERROR(XLOOKUP(E4121,Operadores!A:A,Operadores!B:B))</f>
        <v>SALMIG01</v>
      </c>
      <c r="G4121" s="36" t="s">
        <v>72</v>
      </c>
      <c r="H4121" s="39">
        <v>19.6227399999999</v>
      </c>
      <c r="I4121" s="40">
        <v>245.04</v>
      </c>
      <c r="J4121" s="41">
        <f t="shared" si="5"/>
        <v>4808.35621</v>
      </c>
      <c r="K4121" s="37" t="str">
        <f t="array" ref="K4121">IFERROR(XLOOKUP(G4121,'Tipo de carga'!A:A,'Tipo de carga'!B:B))</f>
        <v>Autoabasto</v>
      </c>
      <c r="L4121" s="37">
        <f t="shared" si="2"/>
        <v>45</v>
      </c>
      <c r="M4121" s="37">
        <f t="shared" si="3"/>
        <v>5</v>
      </c>
      <c r="N4121" s="37">
        <f t="shared" si="4"/>
        <v>11</v>
      </c>
      <c r="O4121" s="37" t="str">
        <f t="array" ref="O4121">IFERROR(XLOOKUP(K4121,'Tipo de carga'!B:B,'Tipo de carga'!C:C))</f>
        <v>Diesel</v>
      </c>
    </row>
    <row r="4122">
      <c r="A4122" s="36">
        <v>2015.0</v>
      </c>
      <c r="B4122" s="37" t="str">
        <f t="array" ref="B4122">IFERROR(XLOOKUP(A4122,'Asignacion Nov'!A:A,'Asignacion Nov'!C:C))</f>
        <v>MeLi Asignado TD</v>
      </c>
      <c r="C4122" s="37" t="str">
        <f t="array" ref="C4122">IFERROR(XLOOKUP(A4122,'Asignacion Nov'!A:A,'Asignacion Nov'!B:B))</f>
        <v>EC-05</v>
      </c>
      <c r="D4122" s="38">
        <v>45601.67222222222</v>
      </c>
      <c r="E4122" s="36" t="s">
        <v>173</v>
      </c>
      <c r="F4122" s="37" t="str">
        <f t="array" ref="F4122">IFERROR(XLOOKUP(E4122,Operadores!A:A,Operadores!B:B))</f>
        <v>AGUMIG</v>
      </c>
      <c r="G4122" s="36" t="s">
        <v>72</v>
      </c>
      <c r="H4122" s="39">
        <v>19.6227399999999</v>
      </c>
      <c r="I4122" s="40">
        <v>366.0</v>
      </c>
      <c r="J4122" s="41">
        <f t="shared" si="5"/>
        <v>7181.92284</v>
      </c>
      <c r="K4122" s="37" t="str">
        <f t="array" ref="K4122">IFERROR(XLOOKUP(G4122,'Tipo de carga'!A:A,'Tipo de carga'!B:B))</f>
        <v>Autoabasto</v>
      </c>
      <c r="L4122" s="37">
        <f t="shared" si="2"/>
        <v>45</v>
      </c>
      <c r="M4122" s="37">
        <f t="shared" si="3"/>
        <v>5</v>
      </c>
      <c r="N4122" s="37">
        <f t="shared" si="4"/>
        <v>11</v>
      </c>
      <c r="O4122" s="37" t="str">
        <f t="array" ref="O4122">IFERROR(XLOOKUP(K4122,'Tipo de carga'!B:B,'Tipo de carga'!C:C))</f>
        <v>Diesel</v>
      </c>
    </row>
    <row r="4123">
      <c r="A4123" s="36">
        <v>1870.0</v>
      </c>
      <c r="B4123" s="37" t="str">
        <f t="array" ref="B4123">IFERROR(XLOOKUP(A4123,'Asignacion Nov'!A:A,'Asignacion Nov'!C:C))</f>
        <v>Circuitos</v>
      </c>
      <c r="C4123" s="37" t="str">
        <f t="array" ref="C4123">IFERROR(XLOOKUP(A4123,'Asignacion Nov'!A:A,'Asignacion Nov'!B:B))</f>
        <v>EC-03</v>
      </c>
      <c r="D4123" s="38">
        <v>45601.662314814814</v>
      </c>
      <c r="E4123" s="36" t="s">
        <v>385</v>
      </c>
      <c r="F4123" s="37" t="str">
        <f t="array" ref="F4123">IFERROR(XLOOKUP(E4123,Operadores!A:A,Operadores!B:B))</f>
        <v>RIOFE</v>
      </c>
      <c r="G4123" s="36" t="s">
        <v>72</v>
      </c>
      <c r="H4123" s="39">
        <v>19.6227399999999</v>
      </c>
      <c r="I4123" s="40">
        <v>810.02</v>
      </c>
      <c r="J4123" s="41">
        <f t="shared" si="5"/>
        <v>15894.81185</v>
      </c>
      <c r="K4123" s="37" t="str">
        <f t="array" ref="K4123">IFERROR(XLOOKUP(G4123,'Tipo de carga'!A:A,'Tipo de carga'!B:B))</f>
        <v>Autoabasto</v>
      </c>
      <c r="L4123" s="37">
        <f t="shared" si="2"/>
        <v>45</v>
      </c>
      <c r="M4123" s="37">
        <f t="shared" si="3"/>
        <v>5</v>
      </c>
      <c r="N4123" s="37">
        <f t="shared" si="4"/>
        <v>11</v>
      </c>
      <c r="O4123" s="37" t="str">
        <f t="array" ref="O4123">IFERROR(XLOOKUP(K4123,'Tipo de carga'!B:B,'Tipo de carga'!C:C))</f>
        <v>Diesel</v>
      </c>
    </row>
    <row r="4124">
      <c r="A4124" s="36">
        <v>1869.0</v>
      </c>
      <c r="B4124" s="37" t="str">
        <f t="array" ref="B4124">IFERROR(XLOOKUP(A4124,'Asignacion Nov'!A:A,'Asignacion Nov'!C:C))</f>
        <v>Circuitos</v>
      </c>
      <c r="C4124" s="37" t="str">
        <f t="array" ref="C4124">IFERROR(XLOOKUP(A4124,'Asignacion Nov'!A:A,'Asignacion Nov'!B:B))</f>
        <v>EC-03</v>
      </c>
      <c r="D4124" s="38">
        <v>45601.64152777778</v>
      </c>
      <c r="E4124" s="36" t="s">
        <v>271</v>
      </c>
      <c r="F4124" s="37" t="str">
        <f t="array" ref="F4124">IFERROR(XLOOKUP(E4124,Operadores!A:A,Operadores!B:B))</f>
        <v>MERUBA</v>
      </c>
      <c r="G4124" s="36" t="s">
        <v>72</v>
      </c>
      <c r="H4124" s="39">
        <v>19.6227399999999</v>
      </c>
      <c r="I4124" s="40">
        <v>320.03</v>
      </c>
      <c r="J4124" s="41">
        <f t="shared" si="5"/>
        <v>6279.865482</v>
      </c>
      <c r="K4124" s="37" t="str">
        <f t="array" ref="K4124">IFERROR(XLOOKUP(G4124,'Tipo de carga'!A:A,'Tipo de carga'!B:B))</f>
        <v>Autoabasto</v>
      </c>
      <c r="L4124" s="37">
        <f t="shared" si="2"/>
        <v>45</v>
      </c>
      <c r="M4124" s="37">
        <f t="shared" si="3"/>
        <v>5</v>
      </c>
      <c r="N4124" s="37">
        <f t="shared" si="4"/>
        <v>11</v>
      </c>
      <c r="O4124" s="37" t="str">
        <f t="array" ref="O4124">IFERROR(XLOOKUP(K4124,'Tipo de carga'!B:B,'Tipo de carga'!C:C))</f>
        <v>Diesel</v>
      </c>
    </row>
    <row r="4125">
      <c r="A4125" s="36">
        <v>2011.0</v>
      </c>
      <c r="B4125" s="37" t="str">
        <f t="array" ref="B4125">IFERROR(XLOOKUP(A4125,'Asignacion Nov'!A:A,'Asignacion Nov'!C:C))</f>
        <v>MeLi Dedicado TD</v>
      </c>
      <c r="C4125" s="37" t="str">
        <f t="array" ref="C4125">IFERROR(XLOOKUP(A4125,'Asignacion Nov'!A:A,'Asignacion Nov'!B:B))</f>
        <v>EC-05</v>
      </c>
      <c r="D4125" s="38">
        <v>45601.63197916667</v>
      </c>
      <c r="E4125" s="36" t="s">
        <v>226</v>
      </c>
      <c r="F4125" s="37" t="str">
        <f t="array" ref="F4125">IFERROR(XLOOKUP(E4125,Operadores!A:A,Operadores!B:B))</f>
        <v>PERFID</v>
      </c>
      <c r="G4125" s="36" t="s">
        <v>72</v>
      </c>
      <c r="H4125" s="39">
        <v>19.6227399999999</v>
      </c>
      <c r="I4125" s="40">
        <v>340.77</v>
      </c>
      <c r="J4125" s="41">
        <f t="shared" si="5"/>
        <v>6686.84111</v>
      </c>
      <c r="K4125" s="37" t="str">
        <f t="array" ref="K4125">IFERROR(XLOOKUP(G4125,'Tipo de carga'!A:A,'Tipo de carga'!B:B))</f>
        <v>Autoabasto</v>
      </c>
      <c r="L4125" s="37">
        <f t="shared" si="2"/>
        <v>45</v>
      </c>
      <c r="M4125" s="37">
        <f t="shared" si="3"/>
        <v>5</v>
      </c>
      <c r="N4125" s="37">
        <f t="shared" si="4"/>
        <v>11</v>
      </c>
      <c r="O4125" s="37" t="str">
        <f t="array" ref="O4125">IFERROR(XLOOKUP(K4125,'Tipo de carga'!B:B,'Tipo de carga'!C:C))</f>
        <v>Diesel</v>
      </c>
    </row>
    <row r="4126">
      <c r="A4126" s="36">
        <v>2019.0</v>
      </c>
      <c r="B4126" s="37" t="str">
        <f t="array" ref="B4126">IFERROR(XLOOKUP(A4126,'Asignacion Nov'!A:A,'Asignacion Nov'!C:C))</f>
        <v>MeLi Asignado TD</v>
      </c>
      <c r="C4126" s="37" t="str">
        <f t="array" ref="C4126">IFERROR(XLOOKUP(A4126,'Asignacion Nov'!A:A,'Asignacion Nov'!B:B))</f>
        <v>EC-05</v>
      </c>
      <c r="D4126" s="38">
        <v>45601.622453703705</v>
      </c>
      <c r="E4126" s="36" t="s">
        <v>207</v>
      </c>
      <c r="F4126" s="37" t="str">
        <f t="array" ref="F4126">IFERROR(XLOOKUP(E4126,Operadores!A:A,Operadores!B:B))</f>
        <v>HERJOS08</v>
      </c>
      <c r="G4126" s="36" t="s">
        <v>72</v>
      </c>
      <c r="H4126" s="39">
        <v>19.6227399999999</v>
      </c>
      <c r="I4126" s="40">
        <v>315.07</v>
      </c>
      <c r="J4126" s="41">
        <f t="shared" si="5"/>
        <v>6182.536692</v>
      </c>
      <c r="K4126" s="37" t="str">
        <f t="array" ref="K4126">IFERROR(XLOOKUP(G4126,'Tipo de carga'!A:A,'Tipo de carga'!B:B))</f>
        <v>Autoabasto</v>
      </c>
      <c r="L4126" s="37">
        <f t="shared" si="2"/>
        <v>45</v>
      </c>
      <c r="M4126" s="37">
        <f t="shared" si="3"/>
        <v>5</v>
      </c>
      <c r="N4126" s="37">
        <f t="shared" si="4"/>
        <v>11</v>
      </c>
      <c r="O4126" s="37" t="str">
        <f t="array" ref="O4126">IFERROR(XLOOKUP(K4126,'Tipo de carga'!B:B,'Tipo de carga'!C:C))</f>
        <v>Diesel</v>
      </c>
    </row>
    <row r="4127">
      <c r="A4127" s="36">
        <v>1878.0</v>
      </c>
      <c r="B4127" s="37" t="str">
        <f t="array" ref="B4127">IFERROR(XLOOKUP(A4127,'Asignacion Nov'!A:A,'Asignacion Nov'!C:C))</f>
        <v>Circuitos</v>
      </c>
      <c r="C4127" s="37" t="str">
        <f t="array" ref="C4127">IFERROR(XLOOKUP(A4127,'Asignacion Nov'!A:A,'Asignacion Nov'!B:B))</f>
        <v>EC-03</v>
      </c>
      <c r="D4127" s="38">
        <v>45601.616006944445</v>
      </c>
      <c r="E4127" s="36" t="s">
        <v>53</v>
      </c>
      <c r="F4127" s="37" t="str">
        <f t="array" ref="F4127">IFERROR(XLOOKUP(E4127,Operadores!A:A,Operadores!B:B))</f>
        <v>CASSA</v>
      </c>
      <c r="G4127" s="36" t="s">
        <v>72</v>
      </c>
      <c r="H4127" s="39">
        <v>19.6227399999999</v>
      </c>
      <c r="I4127" s="40">
        <v>815.04</v>
      </c>
      <c r="J4127" s="41">
        <f t="shared" si="5"/>
        <v>15993.31801</v>
      </c>
      <c r="K4127" s="37" t="str">
        <f t="array" ref="K4127">IFERROR(XLOOKUP(G4127,'Tipo de carga'!A:A,'Tipo de carga'!B:B))</f>
        <v>Autoabasto</v>
      </c>
      <c r="L4127" s="37">
        <f t="shared" si="2"/>
        <v>45</v>
      </c>
      <c r="M4127" s="37">
        <f t="shared" si="3"/>
        <v>5</v>
      </c>
      <c r="N4127" s="37">
        <f t="shared" si="4"/>
        <v>11</v>
      </c>
      <c r="O4127" s="37" t="str">
        <f t="array" ref="O4127">IFERROR(XLOOKUP(K4127,'Tipo de carga'!B:B,'Tipo de carga'!C:C))</f>
        <v>Diesel</v>
      </c>
    </row>
    <row r="4128">
      <c r="A4128" s="36">
        <v>1977.0</v>
      </c>
      <c r="B4128" s="37" t="str">
        <f t="array" ref="B4128">IFERROR(XLOOKUP(A4128,'Asignacion Nov'!A:A,'Asignacion Nov'!C:C))</f>
        <v>MeLi asignado SD</v>
      </c>
      <c r="C4128" s="37" t="str">
        <f t="array" ref="C4128">IFERROR(XLOOKUP(A4128,'Asignacion Nov'!A:A,'Asignacion Nov'!B:B))</f>
        <v>EC-05</v>
      </c>
      <c r="D4128" s="38">
        <v>45601.559212962966</v>
      </c>
      <c r="E4128" s="36" t="s">
        <v>490</v>
      </c>
      <c r="F4128" s="37" t="str">
        <f t="array" ref="F4128">IFERROR(XLOOKUP(E4128,Operadores!A:A,Operadores!B:B))</f>
        <v>PANDAV</v>
      </c>
      <c r="G4128" s="36" t="s">
        <v>72</v>
      </c>
      <c r="H4128" s="39">
        <v>19.6227399999999</v>
      </c>
      <c r="I4128" s="40">
        <v>176.8</v>
      </c>
      <c r="J4128" s="41">
        <f t="shared" si="5"/>
        <v>3469.300432</v>
      </c>
      <c r="K4128" s="37" t="str">
        <f t="array" ref="K4128">IFERROR(XLOOKUP(G4128,'Tipo de carga'!A:A,'Tipo de carga'!B:B))</f>
        <v>Autoabasto</v>
      </c>
      <c r="L4128" s="37">
        <f t="shared" si="2"/>
        <v>45</v>
      </c>
      <c r="M4128" s="37">
        <f t="shared" si="3"/>
        <v>5</v>
      </c>
      <c r="N4128" s="37">
        <f t="shared" si="4"/>
        <v>11</v>
      </c>
      <c r="O4128" s="37" t="str">
        <f t="array" ref="O4128">IFERROR(XLOOKUP(K4128,'Tipo de carga'!B:B,'Tipo de carga'!C:C))</f>
        <v>Diesel</v>
      </c>
    </row>
    <row r="4129">
      <c r="A4129" s="36">
        <v>1850.0</v>
      </c>
      <c r="B4129" s="37" t="str">
        <f t="array" ref="B4129">IFERROR(XLOOKUP(A4129,'Asignacion Nov'!A:A,'Asignacion Nov'!C:C))</f>
        <v>Hisense</v>
      </c>
      <c r="C4129" s="37" t="str">
        <f t="array" ref="C4129">IFERROR(XLOOKUP(A4129,'Asignacion Nov'!A:A,'Asignacion Nov'!B:B))</f>
        <v>EC-03</v>
      </c>
      <c r="D4129" s="38">
        <v>45601.53943287037</v>
      </c>
      <c r="E4129" s="36" t="s">
        <v>487</v>
      </c>
      <c r="F4129" s="37" t="str">
        <f t="array" ref="F4129">IFERROR(XLOOKUP(E4129,Operadores!A:A,Operadores!B:B))</f>
        <v>DOMSAL</v>
      </c>
      <c r="G4129" s="36" t="s">
        <v>72</v>
      </c>
      <c r="H4129" s="39">
        <v>19.6227399999999</v>
      </c>
      <c r="I4129" s="40">
        <v>532.79</v>
      </c>
      <c r="J4129" s="41">
        <f t="shared" si="5"/>
        <v>10454.79964</v>
      </c>
      <c r="K4129" s="37" t="str">
        <f t="array" ref="K4129">IFERROR(XLOOKUP(G4129,'Tipo de carga'!A:A,'Tipo de carga'!B:B))</f>
        <v>Autoabasto</v>
      </c>
      <c r="L4129" s="37">
        <f t="shared" si="2"/>
        <v>45</v>
      </c>
      <c r="M4129" s="37">
        <f t="shared" si="3"/>
        <v>5</v>
      </c>
      <c r="N4129" s="37">
        <f t="shared" si="4"/>
        <v>11</v>
      </c>
      <c r="O4129" s="37" t="str">
        <f t="array" ref="O4129">IFERROR(XLOOKUP(K4129,'Tipo de carga'!B:B,'Tipo de carga'!C:C))</f>
        <v>Diesel</v>
      </c>
    </row>
    <row r="4130">
      <c r="A4130" s="36" t="s">
        <v>187</v>
      </c>
      <c r="B4130" s="37" t="str">
        <f t="array" ref="B4130">IFERROR(XLOOKUP(A4130,'Asignacion Nov'!A:A,'Asignacion Nov'!C:C))</f>
        <v/>
      </c>
      <c r="C4130" s="37" t="str">
        <f t="array" ref="C4130">IFERROR(XLOOKUP(A4130,'Asignacion Nov'!A:A,'Asignacion Nov'!B:B))</f>
        <v/>
      </c>
      <c r="D4130" s="38">
        <v>45601.52326388889</v>
      </c>
      <c r="E4130" s="36" t="s">
        <v>69</v>
      </c>
      <c r="F4130" s="37" t="str">
        <f t="array" ref="F4130">IFERROR(XLOOKUP(E4130,Operadores!A:A,Operadores!B:B))</f>
        <v>MTTO</v>
      </c>
      <c r="G4130" s="36" t="s">
        <v>72</v>
      </c>
      <c r="H4130" s="39">
        <v>19.6227399999999</v>
      </c>
      <c r="I4130" s="40">
        <v>12.3</v>
      </c>
      <c r="J4130" s="41">
        <f t="shared" si="5"/>
        <v>241.359702</v>
      </c>
      <c r="K4130" s="37" t="str">
        <f t="array" ref="K4130">IFERROR(XLOOKUP(G4130,'Tipo de carga'!A:A,'Tipo de carga'!B:B))</f>
        <v>Autoabasto</v>
      </c>
      <c r="L4130" s="37">
        <f t="shared" si="2"/>
        <v>45</v>
      </c>
      <c r="M4130" s="37">
        <f t="shared" si="3"/>
        <v>5</v>
      </c>
      <c r="N4130" s="37">
        <f t="shared" si="4"/>
        <v>11</v>
      </c>
      <c r="O4130" s="37" t="str">
        <f t="array" ref="O4130">IFERROR(XLOOKUP(K4130,'Tipo de carga'!B:B,'Tipo de carga'!C:C))</f>
        <v>Diesel</v>
      </c>
    </row>
    <row r="4131">
      <c r="A4131" s="36">
        <v>1956.0</v>
      </c>
      <c r="B4131" s="37" t="str">
        <f t="array" ref="B4131">IFERROR(XLOOKUP(A4131,'Asignacion Nov'!A:A,'Asignacion Nov'!C:C))</f>
        <v>MeLi asignado SD</v>
      </c>
      <c r="C4131" s="37" t="str">
        <f t="array" ref="C4131">IFERROR(XLOOKUP(A4131,'Asignacion Nov'!A:A,'Asignacion Nov'!B:B))</f>
        <v>EC-05</v>
      </c>
      <c r="D4131" s="38">
        <v>45601.50890046296</v>
      </c>
      <c r="E4131" s="36" t="s">
        <v>442</v>
      </c>
      <c r="F4131" s="37" t="str">
        <f t="array" ref="F4131">IFERROR(XLOOKUP(E4131,Operadores!A:A,Operadores!B:B))</f>
        <v>CARMAUX</v>
      </c>
      <c r="G4131" s="36" t="s">
        <v>72</v>
      </c>
      <c r="H4131" s="39">
        <v>19.6227399999999</v>
      </c>
      <c r="I4131" s="40">
        <v>166.7</v>
      </c>
      <c r="J4131" s="41">
        <f t="shared" si="5"/>
        <v>3271.110758</v>
      </c>
      <c r="K4131" s="37" t="str">
        <f t="array" ref="K4131">IFERROR(XLOOKUP(G4131,'Tipo de carga'!A:A,'Tipo de carga'!B:B))</f>
        <v>Autoabasto</v>
      </c>
      <c r="L4131" s="37">
        <f t="shared" si="2"/>
        <v>45</v>
      </c>
      <c r="M4131" s="37">
        <f t="shared" si="3"/>
        <v>5</v>
      </c>
      <c r="N4131" s="37">
        <f t="shared" si="4"/>
        <v>11</v>
      </c>
      <c r="O4131" s="37" t="str">
        <f t="array" ref="O4131">IFERROR(XLOOKUP(K4131,'Tipo de carga'!B:B,'Tipo de carga'!C:C))</f>
        <v>Diesel</v>
      </c>
    </row>
    <row r="4132">
      <c r="A4132" s="36">
        <v>1934.0</v>
      </c>
      <c r="B4132" s="37" t="str">
        <f t="array" ref="B4132">IFERROR(XLOOKUP(A4132,'Asignacion Nov'!A:A,'Asignacion Nov'!C:C))</f>
        <v>Circuitos</v>
      </c>
      <c r="C4132" s="37" t="str">
        <f t="array" ref="C4132">IFERROR(XLOOKUP(A4132,'Asignacion Nov'!A:A,'Asignacion Nov'!B:B))</f>
        <v>EC-03</v>
      </c>
      <c r="D4132" s="38">
        <v>45601.48732638889</v>
      </c>
      <c r="E4132" s="36" t="s">
        <v>272</v>
      </c>
      <c r="F4132" s="37" t="str">
        <f t="array" ref="F4132">IFERROR(XLOOKUP(E4132,Operadores!A:A,Operadores!B:B))</f>
        <v>AVIEN</v>
      </c>
      <c r="G4132" s="36" t="s">
        <v>72</v>
      </c>
      <c r="H4132" s="39">
        <v>19.6227399999999</v>
      </c>
      <c r="I4132" s="40">
        <v>448.86</v>
      </c>
      <c r="J4132" s="41">
        <f t="shared" si="5"/>
        <v>8807.863076</v>
      </c>
      <c r="K4132" s="37" t="str">
        <f t="array" ref="K4132">IFERROR(XLOOKUP(G4132,'Tipo de carga'!A:A,'Tipo de carga'!B:B))</f>
        <v>Autoabasto</v>
      </c>
      <c r="L4132" s="37">
        <f t="shared" si="2"/>
        <v>45</v>
      </c>
      <c r="M4132" s="37">
        <f t="shared" si="3"/>
        <v>5</v>
      </c>
      <c r="N4132" s="37">
        <f t="shared" si="4"/>
        <v>11</v>
      </c>
      <c r="O4132" s="37" t="str">
        <f t="array" ref="O4132">IFERROR(XLOOKUP(K4132,'Tipo de carga'!B:B,'Tipo de carga'!C:C))</f>
        <v>Diesel</v>
      </c>
    </row>
    <row r="4133">
      <c r="A4133" s="36">
        <v>2013.0</v>
      </c>
      <c r="B4133" s="37" t="str">
        <f t="array" ref="B4133">IFERROR(XLOOKUP(A4133,'Asignacion Nov'!A:A,'Asignacion Nov'!C:C))</f>
        <v>MeLi Dedicado Merida</v>
      </c>
      <c r="C4133" s="37" t="str">
        <f t="array" ref="C4133">IFERROR(XLOOKUP(A4133,'Asignacion Nov'!A:A,'Asignacion Nov'!B:B))</f>
        <v>EC-05</v>
      </c>
      <c r="D4133" s="38">
        <v>45601.475798611114</v>
      </c>
      <c r="E4133" s="36" t="s">
        <v>569</v>
      </c>
      <c r="F4133" s="37" t="str">
        <f t="array" ref="F4133">IFERROR(XLOOKUP(E4133,Operadores!A:A,Operadores!B:B))</f>
        <v>MUÑCEC</v>
      </c>
      <c r="G4133" s="36" t="s">
        <v>72</v>
      </c>
      <c r="H4133" s="39">
        <v>19.6227399999999</v>
      </c>
      <c r="I4133" s="40">
        <v>30.06</v>
      </c>
      <c r="J4133" s="41">
        <f t="shared" si="5"/>
        <v>589.8595644</v>
      </c>
      <c r="K4133" s="37" t="str">
        <f t="array" ref="K4133">IFERROR(XLOOKUP(G4133,'Tipo de carga'!A:A,'Tipo de carga'!B:B))</f>
        <v>Autoabasto</v>
      </c>
      <c r="L4133" s="37">
        <f t="shared" si="2"/>
        <v>45</v>
      </c>
      <c r="M4133" s="37">
        <f t="shared" si="3"/>
        <v>5</v>
      </c>
      <c r="N4133" s="37">
        <f t="shared" si="4"/>
        <v>11</v>
      </c>
      <c r="O4133" s="37" t="str">
        <f t="array" ref="O4133">IFERROR(XLOOKUP(K4133,'Tipo de carga'!B:B,'Tipo de carga'!C:C))</f>
        <v>Diesel</v>
      </c>
    </row>
    <row r="4134">
      <c r="A4134" s="36">
        <v>1992.0</v>
      </c>
      <c r="B4134" s="37" t="str">
        <f t="array" ref="B4134">IFERROR(XLOOKUP(A4134,'Asignacion Nov'!A:A,'Asignacion Nov'!C:C))</f>
        <v>MeLi Dedicado TD</v>
      </c>
      <c r="C4134" s="37" t="str">
        <f t="array" ref="C4134">IFERROR(XLOOKUP(A4134,'Asignacion Nov'!A:A,'Asignacion Nov'!B:B))</f>
        <v>EC-05</v>
      </c>
      <c r="D4134" s="38">
        <v>45601.469976851855</v>
      </c>
      <c r="E4134" s="36" t="s">
        <v>211</v>
      </c>
      <c r="F4134" s="37" t="str">
        <f t="array" ref="F4134">IFERROR(XLOOKUP(E4134,Operadores!A:A,Operadores!B:B))</f>
        <v>MARANG</v>
      </c>
      <c r="G4134" s="36" t="s">
        <v>72</v>
      </c>
      <c r="H4134" s="39">
        <v>19.6227399999999</v>
      </c>
      <c r="I4134" s="40">
        <v>323.54</v>
      </c>
      <c r="J4134" s="41">
        <f t="shared" si="5"/>
        <v>6348.7413</v>
      </c>
      <c r="K4134" s="37" t="str">
        <f t="array" ref="K4134">IFERROR(XLOOKUP(G4134,'Tipo de carga'!A:A,'Tipo de carga'!B:B))</f>
        <v>Autoabasto</v>
      </c>
      <c r="L4134" s="37">
        <f t="shared" si="2"/>
        <v>45</v>
      </c>
      <c r="M4134" s="37">
        <f t="shared" si="3"/>
        <v>5</v>
      </c>
      <c r="N4134" s="37">
        <f t="shared" si="4"/>
        <v>11</v>
      </c>
      <c r="O4134" s="37" t="str">
        <f t="array" ref="O4134">IFERROR(XLOOKUP(K4134,'Tipo de carga'!B:B,'Tipo de carga'!C:C))</f>
        <v>Diesel</v>
      </c>
    </row>
    <row r="4135">
      <c r="A4135" s="36">
        <v>2001.0</v>
      </c>
      <c r="B4135" s="37" t="str">
        <f t="array" ref="B4135">IFERROR(XLOOKUP(A4135,'Asignacion Nov'!A:A,'Asignacion Nov'!C:C))</f>
        <v>MeLi Dedicado Merida</v>
      </c>
      <c r="C4135" s="37" t="str">
        <f t="array" ref="C4135">IFERROR(XLOOKUP(A4135,'Asignacion Nov'!A:A,'Asignacion Nov'!B:B))</f>
        <v>EC-05</v>
      </c>
      <c r="D4135" s="38">
        <v>45601.45788194444</v>
      </c>
      <c r="E4135" s="36" t="s">
        <v>292</v>
      </c>
      <c r="F4135" s="37" t="str">
        <f t="array" ref="F4135">IFERROR(XLOOKUP(E4135,Operadores!A:A,Operadores!B:B))</f>
        <v>GARJUL</v>
      </c>
      <c r="G4135" s="36" t="s">
        <v>72</v>
      </c>
      <c r="H4135" s="39">
        <v>19.6227399999999</v>
      </c>
      <c r="I4135" s="40">
        <v>305.02</v>
      </c>
      <c r="J4135" s="41">
        <f t="shared" si="5"/>
        <v>5985.328155</v>
      </c>
      <c r="K4135" s="37" t="str">
        <f t="array" ref="K4135">IFERROR(XLOOKUP(G4135,'Tipo de carga'!A:A,'Tipo de carga'!B:B))</f>
        <v>Autoabasto</v>
      </c>
      <c r="L4135" s="37">
        <f t="shared" si="2"/>
        <v>45</v>
      </c>
      <c r="M4135" s="37">
        <f t="shared" si="3"/>
        <v>5</v>
      </c>
      <c r="N4135" s="37">
        <f t="shared" si="4"/>
        <v>11</v>
      </c>
      <c r="O4135" s="37" t="str">
        <f t="array" ref="O4135">IFERROR(XLOOKUP(K4135,'Tipo de carga'!B:B,'Tipo de carga'!C:C))</f>
        <v>Diesel</v>
      </c>
    </row>
    <row r="4136">
      <c r="A4136" s="36">
        <v>1751.0</v>
      </c>
      <c r="B4136" s="37" t="str">
        <f t="array" ref="B4136">IFERROR(XLOOKUP(A4136,'Asignacion Nov'!A:A,'Asignacion Nov'!C:C))</f>
        <v>Liverpool Local</v>
      </c>
      <c r="C4136" s="37" t="str">
        <f t="array" ref="C4136">IFERROR(XLOOKUP(A4136,'Asignacion Nov'!A:A,'Asignacion Nov'!B:B))</f>
        <v>EC-01</v>
      </c>
      <c r="D4136" s="38">
        <v>45601.44621527778</v>
      </c>
      <c r="E4136" s="36" t="s">
        <v>453</v>
      </c>
      <c r="F4136" s="37" t="str">
        <f t="array" ref="F4136">IFERROR(XLOOKUP(E4136,Operadores!A:A,Operadores!B:B))</f>
        <v>GARLO</v>
      </c>
      <c r="G4136" s="36" t="s">
        <v>72</v>
      </c>
      <c r="H4136" s="39">
        <v>19.6227399999999</v>
      </c>
      <c r="I4136" s="40">
        <v>290.04</v>
      </c>
      <c r="J4136" s="41">
        <f t="shared" si="5"/>
        <v>5691.37951</v>
      </c>
      <c r="K4136" s="37" t="str">
        <f t="array" ref="K4136">IFERROR(XLOOKUP(G4136,'Tipo de carga'!A:A,'Tipo de carga'!B:B))</f>
        <v>Autoabasto</v>
      </c>
      <c r="L4136" s="37">
        <f t="shared" si="2"/>
        <v>45</v>
      </c>
      <c r="M4136" s="37">
        <f t="shared" si="3"/>
        <v>5</v>
      </c>
      <c r="N4136" s="37">
        <f t="shared" si="4"/>
        <v>11</v>
      </c>
      <c r="O4136" s="37" t="str">
        <f t="array" ref="O4136">IFERROR(XLOOKUP(K4136,'Tipo de carga'!B:B,'Tipo de carga'!C:C))</f>
        <v>Diesel</v>
      </c>
    </row>
    <row r="4137">
      <c r="A4137" s="36">
        <v>1946.0</v>
      </c>
      <c r="B4137" s="37" t="str">
        <f t="array" ref="B4137">IFERROR(XLOOKUP(A4137,'Asignacion Nov'!A:A,'Asignacion Nov'!C:C))</f>
        <v>MeLi asignado SD</v>
      </c>
      <c r="C4137" s="37" t="str">
        <f t="array" ref="C4137">IFERROR(XLOOKUP(A4137,'Asignacion Nov'!A:A,'Asignacion Nov'!B:B))</f>
        <v>EC-05</v>
      </c>
      <c r="D4137" s="38">
        <v>45601.4308912037</v>
      </c>
      <c r="E4137" s="36" t="s">
        <v>183</v>
      </c>
      <c r="F4137" s="37" t="str">
        <f t="array" ref="F4137">IFERROR(XLOOKUP(E4137,Operadores!A:A,Operadores!B:B))</f>
        <v>VARJUAX</v>
      </c>
      <c r="G4137" s="36" t="s">
        <v>72</v>
      </c>
      <c r="H4137" s="39">
        <v>19.6227399999999</v>
      </c>
      <c r="I4137" s="40">
        <v>366.25</v>
      </c>
      <c r="J4137" s="41">
        <f t="shared" si="5"/>
        <v>7186.828525</v>
      </c>
      <c r="K4137" s="37" t="str">
        <f t="array" ref="K4137">IFERROR(XLOOKUP(G4137,'Tipo de carga'!A:A,'Tipo de carga'!B:B))</f>
        <v>Autoabasto</v>
      </c>
      <c r="L4137" s="37">
        <f t="shared" si="2"/>
        <v>45</v>
      </c>
      <c r="M4137" s="37">
        <f t="shared" si="3"/>
        <v>5</v>
      </c>
      <c r="N4137" s="37">
        <f t="shared" si="4"/>
        <v>11</v>
      </c>
      <c r="O4137" s="37" t="str">
        <f t="array" ref="O4137">IFERROR(XLOOKUP(K4137,'Tipo de carga'!B:B,'Tipo de carga'!C:C))</f>
        <v>Diesel</v>
      </c>
    </row>
    <row r="4138">
      <c r="A4138" s="36">
        <v>1839.0</v>
      </c>
      <c r="B4138" s="37" t="str">
        <f t="array" ref="B4138">IFERROR(XLOOKUP(A4138,'Asignacion Nov'!A:A,'Asignacion Nov'!C:C))</f>
        <v>Liverpool Local</v>
      </c>
      <c r="C4138" s="37" t="str">
        <f t="array" ref="C4138">IFERROR(XLOOKUP(A4138,'Asignacion Nov'!A:A,'Asignacion Nov'!B:B))</f>
        <v>EC-01</v>
      </c>
      <c r="D4138" s="38">
        <v>45601.420810185184</v>
      </c>
      <c r="E4138" s="36" t="s">
        <v>491</v>
      </c>
      <c r="F4138" s="37" t="str">
        <f t="array" ref="F4138">IFERROR(XLOOKUP(E4138,Operadores!A:A,Operadores!B:B))</f>
        <v>CABCAR</v>
      </c>
      <c r="G4138" s="36" t="s">
        <v>72</v>
      </c>
      <c r="H4138" s="39">
        <v>19.6227399999999</v>
      </c>
      <c r="I4138" s="40">
        <v>729.79</v>
      </c>
      <c r="J4138" s="41">
        <f t="shared" si="5"/>
        <v>14320.47942</v>
      </c>
      <c r="K4138" s="37" t="str">
        <f t="array" ref="K4138">IFERROR(XLOOKUP(G4138,'Tipo de carga'!A:A,'Tipo de carga'!B:B))</f>
        <v>Autoabasto</v>
      </c>
      <c r="L4138" s="37">
        <f t="shared" si="2"/>
        <v>45</v>
      </c>
      <c r="M4138" s="37">
        <f t="shared" si="3"/>
        <v>5</v>
      </c>
      <c r="N4138" s="37">
        <f t="shared" si="4"/>
        <v>11</v>
      </c>
      <c r="O4138" s="37" t="str">
        <f t="array" ref="O4138">IFERROR(XLOOKUP(K4138,'Tipo de carga'!B:B,'Tipo de carga'!C:C))</f>
        <v>Diesel</v>
      </c>
    </row>
    <row r="4139">
      <c r="A4139" s="36">
        <v>1743.0</v>
      </c>
      <c r="B4139" s="37" t="str">
        <f t="array" ref="B4139">IFERROR(XLOOKUP(A4139,'Asignacion Nov'!A:A,'Asignacion Nov'!C:C))</f>
        <v>Liverpool Local</v>
      </c>
      <c r="C4139" s="37" t="str">
        <f t="array" ref="C4139">IFERROR(XLOOKUP(A4139,'Asignacion Nov'!A:A,'Asignacion Nov'!B:B))</f>
        <v>EC-01</v>
      </c>
      <c r="D4139" s="38">
        <v>45601.40490740741</v>
      </c>
      <c r="E4139" s="36" t="s">
        <v>426</v>
      </c>
      <c r="F4139" s="37" t="str">
        <f t="array" ref="F4139">IFERROR(XLOOKUP(E4139,Operadores!A:A,Operadores!B:B))</f>
        <v>OLVMOI</v>
      </c>
      <c r="G4139" s="36" t="s">
        <v>72</v>
      </c>
      <c r="H4139" s="39">
        <v>19.6227399999999</v>
      </c>
      <c r="I4139" s="40">
        <v>123.09</v>
      </c>
      <c r="J4139" s="41">
        <f t="shared" si="5"/>
        <v>2415.363067</v>
      </c>
      <c r="K4139" s="37" t="str">
        <f t="array" ref="K4139">IFERROR(XLOOKUP(G4139,'Tipo de carga'!A:A,'Tipo de carga'!B:B))</f>
        <v>Autoabasto</v>
      </c>
      <c r="L4139" s="37">
        <f t="shared" si="2"/>
        <v>45</v>
      </c>
      <c r="M4139" s="37">
        <f t="shared" si="3"/>
        <v>5</v>
      </c>
      <c r="N4139" s="37">
        <f t="shared" si="4"/>
        <v>11</v>
      </c>
      <c r="O4139" s="37" t="str">
        <f t="array" ref="O4139">IFERROR(XLOOKUP(K4139,'Tipo de carga'!B:B,'Tipo de carga'!C:C))</f>
        <v>Diesel</v>
      </c>
    </row>
    <row r="4140">
      <c r="A4140" s="36">
        <v>2040.0</v>
      </c>
      <c r="B4140" s="37" t="str">
        <f t="array" ref="B4140">IFERROR(XLOOKUP(A4140,'Asignacion Nov'!A:A,'Asignacion Nov'!C:C))</f>
        <v>Liverpool Local</v>
      </c>
      <c r="C4140" s="37" t="str">
        <f t="array" ref="C4140">IFERROR(XLOOKUP(A4140,'Asignacion Nov'!A:A,'Asignacion Nov'!B:B))</f>
        <v>EC-01</v>
      </c>
      <c r="D4140" s="38">
        <v>45601.38851851852</v>
      </c>
      <c r="E4140" s="36" t="s">
        <v>430</v>
      </c>
      <c r="F4140" s="37" t="str">
        <f t="array" ref="F4140">IFERROR(XLOOKUP(E4140,Operadores!A:A,Operadores!B:B))</f>
        <v>GONAL01</v>
      </c>
      <c r="G4140" s="36" t="s">
        <v>72</v>
      </c>
      <c r="H4140" s="39">
        <v>19.6227399999999</v>
      </c>
      <c r="I4140" s="40">
        <v>502.11</v>
      </c>
      <c r="J4140" s="41">
        <f t="shared" si="5"/>
        <v>9852.773981</v>
      </c>
      <c r="K4140" s="37" t="str">
        <f t="array" ref="K4140">IFERROR(XLOOKUP(G4140,'Tipo de carga'!A:A,'Tipo de carga'!B:B))</f>
        <v>Autoabasto</v>
      </c>
      <c r="L4140" s="37">
        <f t="shared" si="2"/>
        <v>45</v>
      </c>
      <c r="M4140" s="37">
        <f t="shared" si="3"/>
        <v>5</v>
      </c>
      <c r="N4140" s="37">
        <f t="shared" si="4"/>
        <v>11</v>
      </c>
      <c r="O4140" s="37" t="str">
        <f t="array" ref="O4140">IFERROR(XLOOKUP(K4140,'Tipo de carga'!B:B,'Tipo de carga'!C:C))</f>
        <v>Diesel</v>
      </c>
    </row>
    <row r="4141">
      <c r="A4141" s="36">
        <v>1964.0</v>
      </c>
      <c r="B4141" s="37" t="str">
        <f t="array" ref="B4141">IFERROR(XLOOKUP(A4141,'Asignacion Nov'!A:A,'Asignacion Nov'!C:C))</f>
        <v>MeLi asignado SD</v>
      </c>
      <c r="C4141" s="37" t="str">
        <f t="array" ref="C4141">IFERROR(XLOOKUP(A4141,'Asignacion Nov'!A:A,'Asignacion Nov'!B:B))</f>
        <v>EC-05</v>
      </c>
      <c r="D4141" s="38">
        <v>45601.369097222225</v>
      </c>
      <c r="E4141" s="36" t="s">
        <v>236</v>
      </c>
      <c r="F4141" s="37" t="str">
        <f t="array" ref="F4141">IFERROR(XLOOKUP(E4141,Operadores!A:A,Operadores!B:B))</f>
        <v>BENOSC</v>
      </c>
      <c r="G4141" s="36" t="s">
        <v>72</v>
      </c>
      <c r="H4141" s="39">
        <v>19.6227399999999</v>
      </c>
      <c r="I4141" s="40">
        <v>316.86</v>
      </c>
      <c r="J4141" s="41">
        <f t="shared" si="5"/>
        <v>6217.661396</v>
      </c>
      <c r="K4141" s="37" t="str">
        <f t="array" ref="K4141">IFERROR(XLOOKUP(G4141,'Tipo de carga'!A:A,'Tipo de carga'!B:B))</f>
        <v>Autoabasto</v>
      </c>
      <c r="L4141" s="37">
        <f t="shared" si="2"/>
        <v>45</v>
      </c>
      <c r="M4141" s="37">
        <f t="shared" si="3"/>
        <v>5</v>
      </c>
      <c r="N4141" s="37">
        <f t="shared" si="4"/>
        <v>11</v>
      </c>
      <c r="O4141" s="37" t="str">
        <f t="array" ref="O4141">IFERROR(XLOOKUP(K4141,'Tipo de carga'!B:B,'Tipo de carga'!C:C))</f>
        <v>Diesel</v>
      </c>
    </row>
    <row r="4142">
      <c r="A4142" s="36">
        <v>2005.0</v>
      </c>
      <c r="B4142" s="37" t="str">
        <f t="array" ref="B4142">IFERROR(XLOOKUP(A4142,'Asignacion Nov'!A:A,'Asignacion Nov'!C:C))</f>
        <v>MeLi Dedicado Merida</v>
      </c>
      <c r="C4142" s="37" t="str">
        <f t="array" ref="C4142">IFERROR(XLOOKUP(A4142,'Asignacion Nov'!A:A,'Asignacion Nov'!B:B))</f>
        <v>EC-05</v>
      </c>
      <c r="D4142" s="38">
        <v>45601.32769675926</v>
      </c>
      <c r="E4142" s="36" t="s">
        <v>502</v>
      </c>
      <c r="F4142" s="37" t="str">
        <f t="array" ref="F4142">IFERROR(XLOOKUP(E4142,Operadores!A:A,Operadores!B:B))</f>
        <v>SALNER</v>
      </c>
      <c r="G4142" s="36" t="s">
        <v>72</v>
      </c>
      <c r="H4142" s="39">
        <v>19.6227399999999</v>
      </c>
      <c r="I4142" s="40">
        <v>268.16</v>
      </c>
      <c r="J4142" s="41">
        <f t="shared" si="5"/>
        <v>5262.033958</v>
      </c>
      <c r="K4142" s="37" t="str">
        <f t="array" ref="K4142">IFERROR(XLOOKUP(G4142,'Tipo de carga'!A:A,'Tipo de carga'!B:B))</f>
        <v>Autoabasto</v>
      </c>
      <c r="L4142" s="37">
        <f t="shared" si="2"/>
        <v>45</v>
      </c>
      <c r="M4142" s="37">
        <f t="shared" si="3"/>
        <v>5</v>
      </c>
      <c r="N4142" s="37">
        <f t="shared" si="4"/>
        <v>11</v>
      </c>
      <c r="O4142" s="37" t="str">
        <f t="array" ref="O4142">IFERROR(XLOOKUP(K4142,'Tipo de carga'!B:B,'Tipo de carga'!C:C))</f>
        <v>Diesel</v>
      </c>
    </row>
    <row r="4143">
      <c r="A4143" s="36">
        <v>2005.0</v>
      </c>
      <c r="B4143" s="37" t="str">
        <f t="array" ref="B4143">IFERROR(XLOOKUP(A4143,'Asignacion Nov'!A:A,'Asignacion Nov'!C:C))</f>
        <v>MeLi Dedicado Merida</v>
      </c>
      <c r="C4143" s="37" t="str">
        <f t="array" ref="C4143">IFERROR(XLOOKUP(A4143,'Asignacion Nov'!A:A,'Asignacion Nov'!B:B))</f>
        <v>EC-05</v>
      </c>
      <c r="D4143" s="38">
        <v>45601.313738425924</v>
      </c>
      <c r="E4143" s="36" t="s">
        <v>502</v>
      </c>
      <c r="F4143" s="37" t="str">
        <f t="array" ref="F4143">IFERROR(XLOOKUP(E4143,Operadores!A:A,Operadores!B:B))</f>
        <v>SALNER</v>
      </c>
      <c r="G4143" s="36" t="s">
        <v>72</v>
      </c>
      <c r="H4143" s="39">
        <v>19.6227399999999</v>
      </c>
      <c r="I4143" s="40">
        <v>0.39</v>
      </c>
      <c r="J4143" s="41">
        <f t="shared" si="5"/>
        <v>7.6528686</v>
      </c>
      <c r="K4143" s="37" t="str">
        <f t="array" ref="K4143">IFERROR(XLOOKUP(G4143,'Tipo de carga'!A:A,'Tipo de carga'!B:B))</f>
        <v>Autoabasto</v>
      </c>
      <c r="L4143" s="37">
        <f t="shared" si="2"/>
        <v>45</v>
      </c>
      <c r="M4143" s="37">
        <f t="shared" si="3"/>
        <v>5</v>
      </c>
      <c r="N4143" s="37">
        <f t="shared" si="4"/>
        <v>11</v>
      </c>
      <c r="O4143" s="37" t="str">
        <f t="array" ref="O4143">IFERROR(XLOOKUP(K4143,'Tipo de carga'!B:B,'Tipo de carga'!C:C))</f>
        <v>Diesel</v>
      </c>
    </row>
    <row r="4144">
      <c r="A4144" s="36">
        <v>1982.0</v>
      </c>
      <c r="B4144" s="37" t="str">
        <f t="array" ref="B4144">IFERROR(XLOOKUP(A4144,'Asignacion Nov'!A:A,'Asignacion Nov'!C:C))</f>
        <v>MeLi asignado SD</v>
      </c>
      <c r="C4144" s="37" t="str">
        <f t="array" ref="C4144">IFERROR(XLOOKUP(A4144,'Asignacion Nov'!A:A,'Asignacion Nov'!B:B))</f>
        <v>EC-05</v>
      </c>
      <c r="D4144" s="38">
        <v>45601.278391203705</v>
      </c>
      <c r="E4144" s="36" t="s">
        <v>190</v>
      </c>
      <c r="F4144" s="37" t="str">
        <f t="array" ref="F4144">IFERROR(XLOOKUP(E4144,Operadores!A:A,Operadores!B:B))</f>
        <v>BUSJUA</v>
      </c>
      <c r="G4144" s="36" t="s">
        <v>72</v>
      </c>
      <c r="H4144" s="39">
        <v>19.6227399999999</v>
      </c>
      <c r="I4144" s="40">
        <v>774.68</v>
      </c>
      <c r="J4144" s="41">
        <f t="shared" si="5"/>
        <v>15201.34422</v>
      </c>
      <c r="K4144" s="37" t="str">
        <f t="array" ref="K4144">IFERROR(XLOOKUP(G4144,'Tipo de carga'!A:A,'Tipo de carga'!B:B))</f>
        <v>Autoabasto</v>
      </c>
      <c r="L4144" s="37">
        <f t="shared" si="2"/>
        <v>45</v>
      </c>
      <c r="M4144" s="37">
        <f t="shared" si="3"/>
        <v>5</v>
      </c>
      <c r="N4144" s="37">
        <f t="shared" si="4"/>
        <v>11</v>
      </c>
      <c r="O4144" s="37" t="str">
        <f t="array" ref="O4144">IFERROR(XLOOKUP(K4144,'Tipo de carga'!B:B,'Tipo de carga'!C:C))</f>
        <v>Diesel</v>
      </c>
    </row>
    <row r="4145">
      <c r="A4145" s="36">
        <v>1960.0</v>
      </c>
      <c r="B4145" s="37" t="str">
        <f t="array" ref="B4145">IFERROR(XLOOKUP(A4145,'Asignacion Nov'!A:A,'Asignacion Nov'!C:C))</f>
        <v>MeLi asignado SD</v>
      </c>
      <c r="C4145" s="37" t="str">
        <f t="array" ref="C4145">IFERROR(XLOOKUP(A4145,'Asignacion Nov'!A:A,'Asignacion Nov'!B:B))</f>
        <v>EC-05</v>
      </c>
      <c r="D4145" s="38">
        <v>45601.26341435185</v>
      </c>
      <c r="E4145" s="36" t="s">
        <v>224</v>
      </c>
      <c r="F4145" s="37" t="str">
        <f t="array" ref="F4145">IFERROR(XLOOKUP(E4145,Operadores!A:A,Operadores!B:B))</f>
        <v>MARJUA02</v>
      </c>
      <c r="G4145" s="36" t="s">
        <v>72</v>
      </c>
      <c r="H4145" s="39">
        <v>19.6227399999999</v>
      </c>
      <c r="I4145" s="40">
        <v>355.03</v>
      </c>
      <c r="J4145" s="41">
        <f t="shared" si="5"/>
        <v>6966.661382</v>
      </c>
      <c r="K4145" s="37" t="str">
        <f t="array" ref="K4145">IFERROR(XLOOKUP(G4145,'Tipo de carga'!A:A,'Tipo de carga'!B:B))</f>
        <v>Autoabasto</v>
      </c>
      <c r="L4145" s="37">
        <f t="shared" si="2"/>
        <v>45</v>
      </c>
      <c r="M4145" s="37">
        <f t="shared" si="3"/>
        <v>5</v>
      </c>
      <c r="N4145" s="37">
        <f t="shared" si="4"/>
        <v>11</v>
      </c>
      <c r="O4145" s="37" t="str">
        <f t="array" ref="O4145">IFERROR(XLOOKUP(K4145,'Tipo de carga'!B:B,'Tipo de carga'!C:C))</f>
        <v>Diesel</v>
      </c>
    </row>
    <row r="4146">
      <c r="A4146" s="36">
        <v>1996.0</v>
      </c>
      <c r="B4146" s="37" t="str">
        <f t="array" ref="B4146">IFERROR(XLOOKUP(A4146,'Asignacion Nov'!A:A,'Asignacion Nov'!C:C))</f>
        <v>MeLi Dedicado Merida</v>
      </c>
      <c r="C4146" s="37" t="str">
        <f t="array" ref="C4146">IFERROR(XLOOKUP(A4146,'Asignacion Nov'!A:A,'Asignacion Nov'!B:B))</f>
        <v>EC-05</v>
      </c>
      <c r="D4146" s="38">
        <v>45601.238275462965</v>
      </c>
      <c r="E4146" s="36" t="s">
        <v>530</v>
      </c>
      <c r="F4146" s="37" t="str">
        <f t="array" ref="F4146">IFERROR(XLOOKUP(E4146,Operadores!A:A,Operadores!B:B))</f>
        <v>CADCAR</v>
      </c>
      <c r="G4146" s="36" t="s">
        <v>72</v>
      </c>
      <c r="H4146" s="39">
        <v>19.6227399999999</v>
      </c>
      <c r="I4146" s="40">
        <v>285.3</v>
      </c>
      <c r="J4146" s="41">
        <f t="shared" si="5"/>
        <v>5598.367722</v>
      </c>
      <c r="K4146" s="37" t="str">
        <f t="array" ref="K4146">IFERROR(XLOOKUP(G4146,'Tipo de carga'!A:A,'Tipo de carga'!B:B))</f>
        <v>Autoabasto</v>
      </c>
      <c r="L4146" s="37">
        <f t="shared" si="2"/>
        <v>45</v>
      </c>
      <c r="M4146" s="37">
        <f t="shared" si="3"/>
        <v>5</v>
      </c>
      <c r="N4146" s="37">
        <f t="shared" si="4"/>
        <v>11</v>
      </c>
      <c r="O4146" s="37" t="str">
        <f t="array" ref="O4146">IFERROR(XLOOKUP(K4146,'Tipo de carga'!B:B,'Tipo de carga'!C:C))</f>
        <v>Diesel</v>
      </c>
    </row>
    <row r="4147">
      <c r="A4147" s="36">
        <v>2008.0</v>
      </c>
      <c r="B4147" s="37" t="str">
        <f t="array" ref="B4147">IFERROR(XLOOKUP(A4147,'Asignacion Nov'!A:A,'Asignacion Nov'!C:C))</f>
        <v>MeLi Dedicado Merida</v>
      </c>
      <c r="C4147" s="37" t="str">
        <f t="array" ref="C4147">IFERROR(XLOOKUP(A4147,'Asignacion Nov'!A:A,'Asignacion Nov'!B:B))</f>
        <v>EC-05</v>
      </c>
      <c r="D4147" s="38">
        <v>45601.19936342593</v>
      </c>
      <c r="E4147" s="36" t="s">
        <v>480</v>
      </c>
      <c r="F4147" s="37" t="str">
        <f t="array" ref="F4147">IFERROR(XLOOKUP(E4147,Operadores!A:A,Operadores!B:B))</f>
        <v>VELGIO</v>
      </c>
      <c r="G4147" s="36" t="s">
        <v>72</v>
      </c>
      <c r="H4147" s="39">
        <v>19.6227399999999</v>
      </c>
      <c r="I4147" s="40">
        <v>270.05</v>
      </c>
      <c r="J4147" s="41">
        <f t="shared" si="5"/>
        <v>5299.120937</v>
      </c>
      <c r="K4147" s="37" t="str">
        <f t="array" ref="K4147">IFERROR(XLOOKUP(G4147,'Tipo de carga'!A:A,'Tipo de carga'!B:B))</f>
        <v>Autoabasto</v>
      </c>
      <c r="L4147" s="37">
        <f t="shared" si="2"/>
        <v>45</v>
      </c>
      <c r="M4147" s="37">
        <f t="shared" si="3"/>
        <v>5</v>
      </c>
      <c r="N4147" s="37">
        <f t="shared" si="4"/>
        <v>11</v>
      </c>
      <c r="O4147" s="37" t="str">
        <f t="array" ref="O4147">IFERROR(XLOOKUP(K4147,'Tipo de carga'!B:B,'Tipo de carga'!C:C))</f>
        <v>Diesel</v>
      </c>
    </row>
    <row r="4148">
      <c r="A4148" s="36">
        <v>2020.0</v>
      </c>
      <c r="B4148" s="37" t="str">
        <f t="array" ref="B4148">IFERROR(XLOOKUP(A4148,'Asignacion Nov'!A:A,'Asignacion Nov'!C:C))</f>
        <v>MeLi Dedicado Merida</v>
      </c>
      <c r="C4148" s="37" t="str">
        <f t="array" ref="C4148">IFERROR(XLOOKUP(A4148,'Asignacion Nov'!A:A,'Asignacion Nov'!B:B))</f>
        <v>EC-05</v>
      </c>
      <c r="D4148" s="38">
        <v>45601.18368055556</v>
      </c>
      <c r="E4148" s="36" t="s">
        <v>164</v>
      </c>
      <c r="F4148" s="37" t="str">
        <f t="array" ref="F4148">IFERROR(XLOOKUP(E4148,Operadores!A:A,Operadores!B:B))</f>
        <v>MUÑOSC</v>
      </c>
      <c r="G4148" s="36" t="s">
        <v>72</v>
      </c>
      <c r="H4148" s="39">
        <v>19.6227399999999</v>
      </c>
      <c r="I4148" s="40">
        <v>274.09</v>
      </c>
      <c r="J4148" s="41">
        <f t="shared" si="5"/>
        <v>5378.396807</v>
      </c>
      <c r="K4148" s="37" t="str">
        <f t="array" ref="K4148">IFERROR(XLOOKUP(G4148,'Tipo de carga'!A:A,'Tipo de carga'!B:B))</f>
        <v>Autoabasto</v>
      </c>
      <c r="L4148" s="37">
        <f t="shared" si="2"/>
        <v>45</v>
      </c>
      <c r="M4148" s="37">
        <f t="shared" si="3"/>
        <v>5</v>
      </c>
      <c r="N4148" s="37">
        <f t="shared" si="4"/>
        <v>11</v>
      </c>
      <c r="O4148" s="37" t="str">
        <f t="array" ref="O4148">IFERROR(XLOOKUP(K4148,'Tipo de carga'!B:B,'Tipo de carga'!C:C))</f>
        <v>Diesel</v>
      </c>
    </row>
    <row r="4149">
      <c r="A4149" s="36">
        <v>1733.0</v>
      </c>
      <c r="B4149" s="37" t="str">
        <f t="array" ref="B4149">IFERROR(XLOOKUP(A4149,'Asignacion Nov'!A:A,'Asignacion Nov'!C:C))</f>
        <v>Liverpool Local</v>
      </c>
      <c r="C4149" s="37" t="str">
        <f t="array" ref="C4149">IFERROR(XLOOKUP(A4149,'Asignacion Nov'!A:A,'Asignacion Nov'!B:B))</f>
        <v>EC-01</v>
      </c>
      <c r="D4149" s="38">
        <v>45601.17606481481</v>
      </c>
      <c r="E4149" s="36" t="s">
        <v>524</v>
      </c>
      <c r="F4149" s="37" t="str">
        <f t="array" ref="F4149">IFERROR(XLOOKUP(E4149,Operadores!A:A,Operadores!B:B))</f>
        <v>ORDIGN01</v>
      </c>
      <c r="G4149" s="36" t="s">
        <v>72</v>
      </c>
      <c r="H4149" s="39">
        <v>19.6227399999999</v>
      </c>
      <c r="I4149" s="40">
        <v>547.18</v>
      </c>
      <c r="J4149" s="41">
        <f t="shared" si="5"/>
        <v>10737.17087</v>
      </c>
      <c r="K4149" s="37" t="str">
        <f t="array" ref="K4149">IFERROR(XLOOKUP(G4149,'Tipo de carga'!A:A,'Tipo de carga'!B:B))</f>
        <v>Autoabasto</v>
      </c>
      <c r="L4149" s="37">
        <f t="shared" si="2"/>
        <v>45</v>
      </c>
      <c r="M4149" s="37">
        <f t="shared" si="3"/>
        <v>5</v>
      </c>
      <c r="N4149" s="37">
        <f t="shared" si="4"/>
        <v>11</v>
      </c>
      <c r="O4149" s="37" t="str">
        <f t="array" ref="O4149">IFERROR(XLOOKUP(K4149,'Tipo de carga'!B:B,'Tipo de carga'!C:C))</f>
        <v>Diesel</v>
      </c>
    </row>
    <row r="4150">
      <c r="A4150" s="36">
        <v>1943.0</v>
      </c>
      <c r="B4150" s="37" t="str">
        <f t="array" ref="B4150">IFERROR(XLOOKUP(A4150,'Asignacion Nov'!A:A,'Asignacion Nov'!C:C))</f>
        <v>Circuitos</v>
      </c>
      <c r="C4150" s="37" t="str">
        <f t="array" ref="C4150">IFERROR(XLOOKUP(A4150,'Asignacion Nov'!A:A,'Asignacion Nov'!B:B))</f>
        <v>EC-03</v>
      </c>
      <c r="D4150" s="38">
        <v>45601.15545138889</v>
      </c>
      <c r="E4150" s="36" t="s">
        <v>329</v>
      </c>
      <c r="F4150" s="37" t="str">
        <f t="array" ref="F4150">IFERROR(XLOOKUP(E4150,Operadores!A:A,Operadores!B:B))</f>
        <v>RODRAU01</v>
      </c>
      <c r="G4150" s="36" t="s">
        <v>72</v>
      </c>
      <c r="H4150" s="39">
        <v>19.6227399999999</v>
      </c>
      <c r="I4150" s="40">
        <v>541.55</v>
      </c>
      <c r="J4150" s="41">
        <f t="shared" si="5"/>
        <v>10626.69485</v>
      </c>
      <c r="K4150" s="37" t="str">
        <f t="array" ref="K4150">IFERROR(XLOOKUP(G4150,'Tipo de carga'!A:A,'Tipo de carga'!B:B))</f>
        <v>Autoabasto</v>
      </c>
      <c r="L4150" s="37">
        <f t="shared" si="2"/>
        <v>45</v>
      </c>
      <c r="M4150" s="37">
        <f t="shared" si="3"/>
        <v>5</v>
      </c>
      <c r="N4150" s="37">
        <f t="shared" si="4"/>
        <v>11</v>
      </c>
      <c r="O4150" s="37" t="str">
        <f t="array" ref="O4150">IFERROR(XLOOKUP(K4150,'Tipo de carga'!B:B,'Tipo de carga'!C:C))</f>
        <v>Diesel</v>
      </c>
    </row>
    <row r="4151">
      <c r="A4151" s="36">
        <v>1909.0</v>
      </c>
      <c r="B4151" s="37" t="str">
        <f t="array" ref="B4151">IFERROR(XLOOKUP(A4151,'Asignacion Nov'!A:A,'Asignacion Nov'!C:C))</f>
        <v>Circuitos</v>
      </c>
      <c r="C4151" s="37" t="str">
        <f t="array" ref="C4151">IFERROR(XLOOKUP(A4151,'Asignacion Nov'!A:A,'Asignacion Nov'!B:B))</f>
        <v>EC-03</v>
      </c>
      <c r="D4151" s="38">
        <v>45601.086539351854</v>
      </c>
      <c r="E4151" s="36" t="s">
        <v>186</v>
      </c>
      <c r="F4151" s="37" t="str">
        <f t="array" ref="F4151">IFERROR(XLOOKUP(E4151,Operadores!A:A,Operadores!B:B))</f>
        <v>ZUÑDAV</v>
      </c>
      <c r="G4151" s="36" t="s">
        <v>72</v>
      </c>
      <c r="H4151" s="39">
        <v>19.6227399999999</v>
      </c>
      <c r="I4151" s="40">
        <v>510.01</v>
      </c>
      <c r="J4151" s="41">
        <f t="shared" si="5"/>
        <v>10007.79363</v>
      </c>
      <c r="K4151" s="37" t="str">
        <f t="array" ref="K4151">IFERROR(XLOOKUP(G4151,'Tipo de carga'!A:A,'Tipo de carga'!B:B))</f>
        <v>Autoabasto</v>
      </c>
      <c r="L4151" s="37">
        <f t="shared" si="2"/>
        <v>45</v>
      </c>
      <c r="M4151" s="37">
        <f t="shared" si="3"/>
        <v>5</v>
      </c>
      <c r="N4151" s="37">
        <f t="shared" si="4"/>
        <v>11</v>
      </c>
      <c r="O4151" s="37" t="str">
        <f t="array" ref="O4151">IFERROR(XLOOKUP(K4151,'Tipo de carga'!B:B,'Tipo de carga'!C:C))</f>
        <v>Diesel</v>
      </c>
    </row>
    <row r="4152">
      <c r="A4152" s="36">
        <v>1892.0</v>
      </c>
      <c r="B4152" s="37" t="str">
        <f t="array" ref="B4152">IFERROR(XLOOKUP(A4152,'Asignacion Nov'!A:A,'Asignacion Nov'!C:C))</f>
        <v>Full Liver</v>
      </c>
      <c r="C4152" s="37" t="str">
        <f t="array" ref="C4152">IFERROR(XLOOKUP(A4152,'Asignacion Nov'!A:A,'Asignacion Nov'!B:B))</f>
        <v>EC-01</v>
      </c>
      <c r="D4152" s="38">
        <v>45601.07667824074</v>
      </c>
      <c r="E4152" s="36" t="s">
        <v>151</v>
      </c>
      <c r="F4152" s="37" t="str">
        <f t="array" ref="F4152">IFERROR(XLOOKUP(E4152,Operadores!A:A,Operadores!B:B))</f>
        <v>CALVI</v>
      </c>
      <c r="G4152" s="36" t="s">
        <v>72</v>
      </c>
      <c r="H4152" s="39">
        <v>19.6227399999999</v>
      </c>
      <c r="I4152" s="40">
        <v>574.78</v>
      </c>
      <c r="J4152" s="41">
        <f t="shared" si="5"/>
        <v>11278.7585</v>
      </c>
      <c r="K4152" s="37" t="str">
        <f t="array" ref="K4152">IFERROR(XLOOKUP(G4152,'Tipo de carga'!A:A,'Tipo de carga'!B:B))</f>
        <v>Autoabasto</v>
      </c>
      <c r="L4152" s="37">
        <f t="shared" si="2"/>
        <v>45</v>
      </c>
      <c r="M4152" s="37">
        <f t="shared" si="3"/>
        <v>5</v>
      </c>
      <c r="N4152" s="37">
        <f t="shared" si="4"/>
        <v>11</v>
      </c>
      <c r="O4152" s="37" t="str">
        <f t="array" ref="O4152">IFERROR(XLOOKUP(K4152,'Tipo de carga'!B:B,'Tipo de carga'!C:C))</f>
        <v>Diesel</v>
      </c>
    </row>
    <row r="4153">
      <c r="A4153" s="36">
        <v>1810.0</v>
      </c>
      <c r="B4153" s="37" t="str">
        <f t="array" ref="B4153">IFERROR(XLOOKUP(A4153,'Asignacion Nov'!A:A,'Asignacion Nov'!C:C))</f>
        <v>Hisense</v>
      </c>
      <c r="C4153" s="37" t="str">
        <f t="array" ref="C4153">IFERROR(XLOOKUP(A4153,'Asignacion Nov'!A:A,'Asignacion Nov'!B:B))</f>
        <v>EC-03</v>
      </c>
      <c r="D4153" s="38">
        <v>45601.06443287037</v>
      </c>
      <c r="E4153" s="36" t="s">
        <v>410</v>
      </c>
      <c r="F4153" s="37" t="str">
        <f t="array" ref="F4153">IFERROR(XLOOKUP(E4153,Operadores!A:A,Operadores!B:B))</f>
        <v>LOPMA03</v>
      </c>
      <c r="G4153" s="36" t="s">
        <v>72</v>
      </c>
      <c r="H4153" s="39">
        <v>19.6227399999999</v>
      </c>
      <c r="I4153" s="40">
        <v>550.04</v>
      </c>
      <c r="J4153" s="41">
        <f t="shared" si="5"/>
        <v>10793.29191</v>
      </c>
      <c r="K4153" s="37" t="str">
        <f t="array" ref="K4153">IFERROR(XLOOKUP(G4153,'Tipo de carga'!A:A,'Tipo de carga'!B:B))</f>
        <v>Autoabasto</v>
      </c>
      <c r="L4153" s="37">
        <f t="shared" si="2"/>
        <v>45</v>
      </c>
      <c r="M4153" s="37">
        <f t="shared" si="3"/>
        <v>5</v>
      </c>
      <c r="N4153" s="37">
        <f t="shared" si="4"/>
        <v>11</v>
      </c>
      <c r="O4153" s="37" t="str">
        <f t="array" ref="O4153">IFERROR(XLOOKUP(K4153,'Tipo de carga'!B:B,'Tipo de carga'!C:C))</f>
        <v>Diesel</v>
      </c>
    </row>
    <row r="4154">
      <c r="A4154" s="36">
        <v>1961.0</v>
      </c>
      <c r="B4154" s="37" t="str">
        <f t="array" ref="B4154">IFERROR(XLOOKUP(A4154,'Asignacion Nov'!A:A,'Asignacion Nov'!C:C))</f>
        <v>MeLi asignado SD</v>
      </c>
      <c r="C4154" s="37" t="str">
        <f t="array" ref="C4154">IFERROR(XLOOKUP(A4154,'Asignacion Nov'!A:A,'Asignacion Nov'!B:B))</f>
        <v>EC-05</v>
      </c>
      <c r="D4154" s="38">
        <v>45601.042662037034</v>
      </c>
      <c r="E4154" s="36" t="s">
        <v>196</v>
      </c>
      <c r="F4154" s="37" t="str">
        <f t="array" ref="F4154">IFERROR(XLOOKUP(E4154,Operadores!A:A,Operadores!B:B))</f>
        <v>HERJOS07</v>
      </c>
      <c r="G4154" s="36" t="s">
        <v>72</v>
      </c>
      <c r="H4154" s="39">
        <v>19.6227399999999</v>
      </c>
      <c r="I4154" s="40">
        <v>380.43</v>
      </c>
      <c r="J4154" s="41">
        <f t="shared" si="5"/>
        <v>7465.078978</v>
      </c>
      <c r="K4154" s="37" t="str">
        <f t="array" ref="K4154">IFERROR(XLOOKUP(G4154,'Tipo de carga'!A:A,'Tipo de carga'!B:B))</f>
        <v>Autoabasto</v>
      </c>
      <c r="L4154" s="37">
        <f t="shared" si="2"/>
        <v>45</v>
      </c>
      <c r="M4154" s="37">
        <f t="shared" si="3"/>
        <v>5</v>
      </c>
      <c r="N4154" s="37">
        <f t="shared" si="4"/>
        <v>11</v>
      </c>
      <c r="O4154" s="37" t="str">
        <f t="array" ref="O4154">IFERROR(XLOOKUP(K4154,'Tipo de carga'!B:B,'Tipo de carga'!C:C))</f>
        <v>Diesel</v>
      </c>
    </row>
    <row r="4155">
      <c r="A4155" s="36">
        <v>1695.0</v>
      </c>
      <c r="B4155" s="37" t="str">
        <f t="array" ref="B4155">IFERROR(XLOOKUP(A4155,'Asignacion Nov'!A:A,'Asignacion Nov'!C:C))</f>
        <v>Pilgrims Tepo</v>
      </c>
      <c r="C4155" s="37" t="str">
        <f t="array" ref="C4155">IFERROR(XLOOKUP(A4155,'Asignacion Nov'!A:A,'Asignacion Nov'!B:B))</f>
        <v>EC-02</v>
      </c>
      <c r="D4155" s="38">
        <v>45601.022152777776</v>
      </c>
      <c r="E4155" s="36" t="s">
        <v>152</v>
      </c>
      <c r="F4155" s="37" t="str">
        <f t="array" ref="F4155">IFERROR(XLOOKUP(E4155,Operadores!A:A,Operadores!B:B))</f>
        <v>HERJUA01</v>
      </c>
      <c r="G4155" s="36" t="s">
        <v>72</v>
      </c>
      <c r="H4155" s="39">
        <v>19.6227399999999</v>
      </c>
      <c r="I4155" s="40">
        <v>378.56</v>
      </c>
      <c r="J4155" s="41">
        <f t="shared" si="5"/>
        <v>7428.384454</v>
      </c>
      <c r="K4155" s="37" t="str">
        <f t="array" ref="K4155">IFERROR(XLOOKUP(G4155,'Tipo de carga'!A:A,'Tipo de carga'!B:B))</f>
        <v>Autoabasto</v>
      </c>
      <c r="L4155" s="37">
        <f t="shared" si="2"/>
        <v>45</v>
      </c>
      <c r="M4155" s="37">
        <f t="shared" si="3"/>
        <v>5</v>
      </c>
      <c r="N4155" s="37">
        <f t="shared" si="4"/>
        <v>11</v>
      </c>
      <c r="O4155" s="37" t="str">
        <f t="array" ref="O4155">IFERROR(XLOOKUP(K4155,'Tipo de carga'!B:B,'Tipo de carga'!C:C))</f>
        <v>Diesel</v>
      </c>
    </row>
    <row r="4156">
      <c r="A4156" s="36">
        <v>1828.0</v>
      </c>
      <c r="B4156" s="37" t="str">
        <f t="array" ref="B4156">IFERROR(XLOOKUP(A4156,'Asignacion Nov'!A:A,'Asignacion Nov'!C:C))</f>
        <v>Circuitos</v>
      </c>
      <c r="C4156" s="37" t="str">
        <f t="array" ref="C4156">IFERROR(XLOOKUP(A4156,'Asignacion Nov'!A:A,'Asignacion Nov'!B:B))</f>
        <v>EC-03</v>
      </c>
      <c r="D4156" s="38">
        <v>45601.00944444445</v>
      </c>
      <c r="E4156" s="36" t="s">
        <v>414</v>
      </c>
      <c r="F4156" s="37" t="str">
        <f t="array" ref="F4156">IFERROR(XLOOKUP(E4156,Operadores!A:A,Operadores!B:B))</f>
        <v>CRUBE</v>
      </c>
      <c r="G4156" s="36" t="s">
        <v>72</v>
      </c>
      <c r="H4156" s="39">
        <v>19.6227399999999</v>
      </c>
      <c r="I4156" s="40">
        <v>620.02</v>
      </c>
      <c r="J4156" s="41">
        <f t="shared" si="5"/>
        <v>12166.49125</v>
      </c>
      <c r="K4156" s="37" t="str">
        <f t="array" ref="K4156">IFERROR(XLOOKUP(G4156,'Tipo de carga'!A:A,'Tipo de carga'!B:B))</f>
        <v>Autoabasto</v>
      </c>
      <c r="L4156" s="37">
        <f t="shared" si="2"/>
        <v>45</v>
      </c>
      <c r="M4156" s="37">
        <f t="shared" si="3"/>
        <v>5</v>
      </c>
      <c r="N4156" s="37">
        <f t="shared" si="4"/>
        <v>11</v>
      </c>
      <c r="O4156" s="37" t="str">
        <f t="array" ref="O4156">IFERROR(XLOOKUP(K4156,'Tipo de carga'!B:B,'Tipo de carga'!C:C))</f>
        <v>Diesel</v>
      </c>
    </row>
    <row r="4157">
      <c r="A4157" s="36">
        <v>1940.0</v>
      </c>
      <c r="B4157" s="37" t="str">
        <f t="array" ref="B4157">IFERROR(XLOOKUP(A4157,'Asignacion Nov'!A:A,'Asignacion Nov'!C:C))</f>
        <v>Circuitos</v>
      </c>
      <c r="C4157" s="37" t="str">
        <f t="array" ref="C4157">IFERROR(XLOOKUP(A4157,'Asignacion Nov'!A:A,'Asignacion Nov'!B:B))</f>
        <v>EC-03</v>
      </c>
      <c r="D4157" s="38">
        <v>45601.99729166667</v>
      </c>
      <c r="E4157" s="36" t="s">
        <v>259</v>
      </c>
      <c r="F4157" s="37" t="str">
        <f t="array" ref="F4157">IFERROR(XLOOKUP(E4157,Operadores!A:A,Operadores!B:B))</f>
        <v>FLOPE</v>
      </c>
      <c r="G4157" s="36" t="s">
        <v>19</v>
      </c>
      <c r="H4157" s="39">
        <v>19.950326</v>
      </c>
      <c r="I4157" s="40">
        <v>379.43</v>
      </c>
      <c r="J4157" s="41">
        <f t="shared" si="5"/>
        <v>7569.752194</v>
      </c>
      <c r="K4157" s="37" t="str">
        <f t="array" ref="K4157">IFERROR(XLOOKUP(G4157,'Tipo de carga'!A:A,'Tipo de carga'!B:B))</f>
        <v>Autoabasto</v>
      </c>
      <c r="L4157" s="37">
        <f t="shared" si="2"/>
        <v>45</v>
      </c>
      <c r="M4157" s="37">
        <f t="shared" si="3"/>
        <v>5</v>
      </c>
      <c r="N4157" s="37">
        <f t="shared" si="4"/>
        <v>11</v>
      </c>
      <c r="O4157" s="37" t="str">
        <f t="array" ref="O4157">IFERROR(XLOOKUP(K4157,'Tipo de carga'!B:B,'Tipo de carga'!C:C))</f>
        <v>Diesel</v>
      </c>
    </row>
    <row r="4158">
      <c r="A4158" s="36">
        <v>2012.0</v>
      </c>
      <c r="B4158" s="37" t="str">
        <f t="array" ref="B4158">IFERROR(XLOOKUP(A4158,'Asignacion Nov'!A:A,'Asignacion Nov'!C:C))</f>
        <v>Sayer Sencillo</v>
      </c>
      <c r="C4158" s="37" t="str">
        <f t="array" ref="C4158">IFERROR(XLOOKUP(A4158,'Asignacion Nov'!A:A,'Asignacion Nov'!B:B))</f>
        <v>EC-04</v>
      </c>
      <c r="D4158" s="38">
        <v>45601.98763888889</v>
      </c>
      <c r="E4158" s="36" t="s">
        <v>247</v>
      </c>
      <c r="F4158" s="37" t="str">
        <f t="array" ref="F4158">IFERROR(XLOOKUP(E4158,Operadores!A:A,Operadores!B:B))</f>
        <v>ZUGRO</v>
      </c>
      <c r="G4158" s="36" t="s">
        <v>19</v>
      </c>
      <c r="H4158" s="39">
        <v>19.950326</v>
      </c>
      <c r="I4158" s="40">
        <v>595.0</v>
      </c>
      <c r="J4158" s="41">
        <f t="shared" si="5"/>
        <v>11870.44397</v>
      </c>
      <c r="K4158" s="37" t="str">
        <f t="array" ref="K4158">IFERROR(XLOOKUP(G4158,'Tipo de carga'!A:A,'Tipo de carga'!B:B))</f>
        <v>Autoabasto</v>
      </c>
      <c r="L4158" s="37">
        <f t="shared" si="2"/>
        <v>45</v>
      </c>
      <c r="M4158" s="37">
        <f t="shared" si="3"/>
        <v>5</v>
      </c>
      <c r="N4158" s="37">
        <f t="shared" si="4"/>
        <v>11</v>
      </c>
      <c r="O4158" s="37" t="str">
        <f t="array" ref="O4158">IFERROR(XLOOKUP(K4158,'Tipo de carga'!B:B,'Tipo de carga'!C:C))</f>
        <v>Diesel</v>
      </c>
    </row>
    <row r="4159">
      <c r="A4159" s="36">
        <v>1856.0</v>
      </c>
      <c r="B4159" s="37" t="str">
        <f t="array" ref="B4159">IFERROR(XLOOKUP(A4159,'Asignacion Nov'!A:A,'Asignacion Nov'!C:C))</f>
        <v>Pipas</v>
      </c>
      <c r="C4159" s="37" t="str">
        <f t="array" ref="C4159">IFERROR(XLOOKUP(A4159,'Asignacion Nov'!A:A,'Asignacion Nov'!B:B))</f>
        <v>EC-02</v>
      </c>
      <c r="D4159" s="38">
        <v>45601.96740740741</v>
      </c>
      <c r="E4159" s="36" t="s">
        <v>43</v>
      </c>
      <c r="F4159" s="37" t="str">
        <f t="array" ref="F4159">IFERROR(XLOOKUP(E4159,Operadores!A:A,Operadores!B:B))</f>
        <v>HERJU01</v>
      </c>
      <c r="G4159" s="36" t="s">
        <v>19</v>
      </c>
      <c r="H4159" s="39">
        <v>19.950326</v>
      </c>
      <c r="I4159" s="40">
        <v>130.03</v>
      </c>
      <c r="J4159" s="41">
        <f t="shared" si="5"/>
        <v>2594.14089</v>
      </c>
      <c r="K4159" s="37" t="str">
        <f t="array" ref="K4159">IFERROR(XLOOKUP(G4159,'Tipo de carga'!A:A,'Tipo de carga'!B:B))</f>
        <v>Autoabasto</v>
      </c>
      <c r="L4159" s="37">
        <f t="shared" si="2"/>
        <v>45</v>
      </c>
      <c r="M4159" s="37">
        <f t="shared" si="3"/>
        <v>5</v>
      </c>
      <c r="N4159" s="37">
        <f t="shared" si="4"/>
        <v>11</v>
      </c>
      <c r="O4159" s="37" t="str">
        <f t="array" ref="O4159">IFERROR(XLOOKUP(K4159,'Tipo de carga'!B:B,'Tipo de carga'!C:C))</f>
        <v>Diesel</v>
      </c>
    </row>
    <row r="4160">
      <c r="A4160" s="36">
        <v>1943.0</v>
      </c>
      <c r="B4160" s="37" t="str">
        <f t="array" ref="B4160">IFERROR(XLOOKUP(A4160,'Asignacion Nov'!A:A,'Asignacion Nov'!C:C))</f>
        <v>Circuitos</v>
      </c>
      <c r="C4160" s="37" t="str">
        <f t="array" ref="C4160">IFERROR(XLOOKUP(A4160,'Asignacion Nov'!A:A,'Asignacion Nov'!B:B))</f>
        <v>EC-03</v>
      </c>
      <c r="D4160" s="38">
        <v>45601.86038194445</v>
      </c>
      <c r="E4160" s="36" t="s">
        <v>329</v>
      </c>
      <c r="F4160" s="37" t="str">
        <f t="array" ref="F4160">IFERROR(XLOOKUP(E4160,Operadores!A:A,Operadores!B:B))</f>
        <v>RODRAU01</v>
      </c>
      <c r="G4160" s="36" t="s">
        <v>19</v>
      </c>
      <c r="H4160" s="39">
        <v>19.950326</v>
      </c>
      <c r="I4160" s="40">
        <v>100.74</v>
      </c>
      <c r="J4160" s="41">
        <f t="shared" si="5"/>
        <v>2009.795841</v>
      </c>
      <c r="K4160" s="37" t="str">
        <f t="array" ref="K4160">IFERROR(XLOOKUP(G4160,'Tipo de carga'!A:A,'Tipo de carga'!B:B))</f>
        <v>Autoabasto</v>
      </c>
      <c r="L4160" s="37">
        <f t="shared" si="2"/>
        <v>45</v>
      </c>
      <c r="M4160" s="37">
        <f t="shared" si="3"/>
        <v>5</v>
      </c>
      <c r="N4160" s="37">
        <f t="shared" si="4"/>
        <v>11</v>
      </c>
      <c r="O4160" s="37" t="str">
        <f t="array" ref="O4160">IFERROR(XLOOKUP(K4160,'Tipo de carga'!B:B,'Tipo de carga'!C:C))</f>
        <v>Diesel</v>
      </c>
    </row>
    <row r="4161">
      <c r="A4161" s="36">
        <v>1948.0</v>
      </c>
      <c r="B4161" s="37" t="str">
        <f t="array" ref="B4161">IFERROR(XLOOKUP(A4161,'Asignacion Nov'!A:A,'Asignacion Nov'!C:C))</f>
        <v>Circuitos</v>
      </c>
      <c r="C4161" s="37" t="str">
        <f t="array" ref="C4161">IFERROR(XLOOKUP(A4161,'Asignacion Nov'!A:A,'Asignacion Nov'!B:B))</f>
        <v>EC-03</v>
      </c>
      <c r="D4161" s="38">
        <v>45601.85037037037</v>
      </c>
      <c r="E4161" s="36" t="s">
        <v>256</v>
      </c>
      <c r="F4161" s="37" t="str">
        <f t="array" ref="F4161">IFERROR(XLOOKUP(E4161,Operadores!A:A,Operadores!B:B))</f>
        <v>MOREFR</v>
      </c>
      <c r="G4161" s="36" t="s">
        <v>19</v>
      </c>
      <c r="H4161" s="39">
        <v>19.950326</v>
      </c>
      <c r="I4161" s="40">
        <v>471.82</v>
      </c>
      <c r="J4161" s="41">
        <f t="shared" si="5"/>
        <v>9412.962813</v>
      </c>
      <c r="K4161" s="37" t="str">
        <f t="array" ref="K4161">IFERROR(XLOOKUP(G4161,'Tipo de carga'!A:A,'Tipo de carga'!B:B))</f>
        <v>Autoabasto</v>
      </c>
      <c r="L4161" s="37">
        <f t="shared" si="2"/>
        <v>45</v>
      </c>
      <c r="M4161" s="37">
        <f t="shared" si="3"/>
        <v>5</v>
      </c>
      <c r="N4161" s="37">
        <f t="shared" si="4"/>
        <v>11</v>
      </c>
      <c r="O4161" s="37" t="str">
        <f t="array" ref="O4161">IFERROR(XLOOKUP(K4161,'Tipo de carga'!B:B,'Tipo de carga'!C:C))</f>
        <v>Diesel</v>
      </c>
    </row>
    <row r="4162">
      <c r="A4162" s="36">
        <v>1712.0</v>
      </c>
      <c r="B4162" s="37" t="str">
        <f t="array" ref="B4162">IFERROR(XLOOKUP(A4162,'Asignacion Nov'!A:A,'Asignacion Nov'!C:C))</f>
        <v>Sayer Sencillo</v>
      </c>
      <c r="C4162" s="37" t="str">
        <f t="array" ref="C4162">IFERROR(XLOOKUP(A4162,'Asignacion Nov'!A:A,'Asignacion Nov'!B:B))</f>
        <v>EC-04</v>
      </c>
      <c r="D4162" s="38">
        <v>45601.83758101852</v>
      </c>
      <c r="E4162" s="36" t="s">
        <v>465</v>
      </c>
      <c r="F4162" s="37" t="str">
        <f t="array" ref="F4162">IFERROR(XLOOKUP(E4162,Operadores!A:A,Operadores!B:B))</f>
        <v>SANMAN</v>
      </c>
      <c r="G4162" s="36" t="s">
        <v>19</v>
      </c>
      <c r="H4162" s="39">
        <v>19.950326</v>
      </c>
      <c r="I4162" s="40">
        <v>626.83</v>
      </c>
      <c r="J4162" s="41">
        <f t="shared" si="5"/>
        <v>12505.46285</v>
      </c>
      <c r="K4162" s="37" t="str">
        <f t="array" ref="K4162">IFERROR(XLOOKUP(G4162,'Tipo de carga'!A:A,'Tipo de carga'!B:B))</f>
        <v>Autoabasto</v>
      </c>
      <c r="L4162" s="37">
        <f t="shared" si="2"/>
        <v>45</v>
      </c>
      <c r="M4162" s="37">
        <f t="shared" si="3"/>
        <v>5</v>
      </c>
      <c r="N4162" s="37">
        <f t="shared" si="4"/>
        <v>11</v>
      </c>
      <c r="O4162" s="37" t="str">
        <f t="array" ref="O4162">IFERROR(XLOOKUP(K4162,'Tipo de carga'!B:B,'Tipo de carga'!C:C))</f>
        <v>Diesel</v>
      </c>
    </row>
    <row r="4163">
      <c r="A4163" s="36">
        <v>1800.0</v>
      </c>
      <c r="B4163" s="37" t="str">
        <f t="array" ref="B4163">IFERROR(XLOOKUP(A4163,'Asignacion Nov'!A:A,'Asignacion Nov'!C:C))</f>
        <v>Sayer Full</v>
      </c>
      <c r="C4163" s="37" t="str">
        <f t="array" ref="C4163">IFERROR(XLOOKUP(A4163,'Asignacion Nov'!A:A,'Asignacion Nov'!B:B))</f>
        <v>EC-04</v>
      </c>
      <c r="D4163" s="38">
        <v>45601.82167824074</v>
      </c>
      <c r="E4163" s="36" t="s">
        <v>73</v>
      </c>
      <c r="F4163" s="37" t="str">
        <f t="array" ref="F4163">IFERROR(XLOOKUP(E4163,Operadores!A:A,Operadores!B:B))</f>
        <v>PERJU03</v>
      </c>
      <c r="G4163" s="36" t="s">
        <v>19</v>
      </c>
      <c r="H4163" s="39">
        <v>19.950326</v>
      </c>
      <c r="I4163" s="40">
        <v>550.0</v>
      </c>
      <c r="J4163" s="41">
        <f t="shared" si="5"/>
        <v>10972.6793</v>
      </c>
      <c r="K4163" s="37" t="str">
        <f t="array" ref="K4163">IFERROR(XLOOKUP(G4163,'Tipo de carga'!A:A,'Tipo de carga'!B:B))</f>
        <v>Autoabasto</v>
      </c>
      <c r="L4163" s="37">
        <f t="shared" si="2"/>
        <v>45</v>
      </c>
      <c r="M4163" s="37">
        <f t="shared" si="3"/>
        <v>5</v>
      </c>
      <c r="N4163" s="37">
        <f t="shared" si="4"/>
        <v>11</v>
      </c>
      <c r="O4163" s="37" t="str">
        <f t="array" ref="O4163">IFERROR(XLOOKUP(K4163,'Tipo de carga'!B:B,'Tipo de carga'!C:C))</f>
        <v>Diesel</v>
      </c>
    </row>
    <row r="4164">
      <c r="A4164" s="36">
        <v>1804.0</v>
      </c>
      <c r="B4164" s="37" t="str">
        <f t="array" ref="B4164">IFERROR(XLOOKUP(A4164,'Asignacion Nov'!A:A,'Asignacion Nov'!C:C))</f>
        <v>Sayer Full</v>
      </c>
      <c r="C4164" s="37" t="str">
        <f t="array" ref="C4164">IFERROR(XLOOKUP(A4164,'Asignacion Nov'!A:A,'Asignacion Nov'!B:B))</f>
        <v>EC-04</v>
      </c>
      <c r="D4164" s="38">
        <v>45601.805451388886</v>
      </c>
      <c r="E4164" s="36" t="s">
        <v>475</v>
      </c>
      <c r="F4164" s="37" t="str">
        <f t="array" ref="F4164">IFERROR(XLOOKUP(E4164,Operadores!A:A,Operadores!B:B))</f>
        <v>AGUERN</v>
      </c>
      <c r="G4164" s="36" t="s">
        <v>19</v>
      </c>
      <c r="H4164" s="39">
        <v>19.950326</v>
      </c>
      <c r="I4164" s="40">
        <v>430.01</v>
      </c>
      <c r="J4164" s="41">
        <f t="shared" si="5"/>
        <v>8578.839683</v>
      </c>
      <c r="K4164" s="37" t="str">
        <f t="array" ref="K4164">IFERROR(XLOOKUP(G4164,'Tipo de carga'!A:A,'Tipo de carga'!B:B))</f>
        <v>Autoabasto</v>
      </c>
      <c r="L4164" s="37">
        <f t="shared" si="2"/>
        <v>45</v>
      </c>
      <c r="M4164" s="37">
        <f t="shared" si="3"/>
        <v>5</v>
      </c>
      <c r="N4164" s="37">
        <f t="shared" si="4"/>
        <v>11</v>
      </c>
      <c r="O4164" s="37" t="str">
        <f t="array" ref="O4164">IFERROR(XLOOKUP(K4164,'Tipo de carga'!B:B,'Tipo de carga'!C:C))</f>
        <v>Diesel</v>
      </c>
    </row>
    <row r="4165">
      <c r="A4165" s="36">
        <v>1971.0</v>
      </c>
      <c r="B4165" s="37" t="str">
        <f t="array" ref="B4165">IFERROR(XLOOKUP(A4165,'Asignacion Nov'!A:A,'Asignacion Nov'!C:C))</f>
        <v>Sayer Sencillo</v>
      </c>
      <c r="C4165" s="37" t="str">
        <f t="array" ref="C4165">IFERROR(XLOOKUP(A4165,'Asignacion Nov'!A:A,'Asignacion Nov'!B:B))</f>
        <v>EC-04</v>
      </c>
      <c r="D4165" s="38">
        <v>45601.791597222225</v>
      </c>
      <c r="E4165" s="36" t="s">
        <v>36</v>
      </c>
      <c r="F4165" s="37" t="str">
        <f t="array" ref="F4165">IFERROR(XLOOKUP(E4165,Operadores!A:A,Operadores!B:B))</f>
        <v>OLVOSX</v>
      </c>
      <c r="G4165" s="36" t="s">
        <v>19</v>
      </c>
      <c r="H4165" s="39">
        <v>19.950326</v>
      </c>
      <c r="I4165" s="40">
        <v>640.01</v>
      </c>
      <c r="J4165" s="41">
        <f t="shared" si="5"/>
        <v>12768.40814</v>
      </c>
      <c r="K4165" s="37" t="str">
        <f t="array" ref="K4165">IFERROR(XLOOKUP(G4165,'Tipo de carga'!A:A,'Tipo de carga'!B:B))</f>
        <v>Autoabasto</v>
      </c>
      <c r="L4165" s="37">
        <f t="shared" si="2"/>
        <v>45</v>
      </c>
      <c r="M4165" s="37">
        <f t="shared" si="3"/>
        <v>5</v>
      </c>
      <c r="N4165" s="37">
        <f t="shared" si="4"/>
        <v>11</v>
      </c>
      <c r="O4165" s="37" t="str">
        <f t="array" ref="O4165">IFERROR(XLOOKUP(K4165,'Tipo de carga'!B:B,'Tipo de carga'!C:C))</f>
        <v>Diesel</v>
      </c>
    </row>
    <row r="4166">
      <c r="A4166" s="36">
        <v>1740.0</v>
      </c>
      <c r="B4166" s="37" t="str">
        <f t="array" ref="B4166">IFERROR(XLOOKUP(A4166,'Asignacion Nov'!A:A,'Asignacion Nov'!C:C))</f>
        <v>Circuitos</v>
      </c>
      <c r="C4166" s="37" t="str">
        <f t="array" ref="C4166">IFERROR(XLOOKUP(A4166,'Asignacion Nov'!A:A,'Asignacion Nov'!B:B))</f>
        <v>EC-03</v>
      </c>
      <c r="D4166" s="38">
        <v>45601.75337962963</v>
      </c>
      <c r="E4166" s="36" t="s">
        <v>249</v>
      </c>
      <c r="F4166" s="37" t="str">
        <f t="array" ref="F4166">IFERROR(XLOOKUP(E4166,Operadores!A:A,Operadores!B:B))</f>
        <v>LOPJOS03</v>
      </c>
      <c r="G4166" s="36" t="s">
        <v>19</v>
      </c>
      <c r="H4166" s="39">
        <v>19.950326</v>
      </c>
      <c r="I4166" s="40">
        <v>190.01</v>
      </c>
      <c r="J4166" s="41">
        <f t="shared" si="5"/>
        <v>3790.761443</v>
      </c>
      <c r="K4166" s="37" t="str">
        <f t="array" ref="K4166">IFERROR(XLOOKUP(G4166,'Tipo de carga'!A:A,'Tipo de carga'!B:B))</f>
        <v>Autoabasto</v>
      </c>
      <c r="L4166" s="37">
        <f t="shared" si="2"/>
        <v>45</v>
      </c>
      <c r="M4166" s="37">
        <f t="shared" si="3"/>
        <v>5</v>
      </c>
      <c r="N4166" s="37">
        <f t="shared" si="4"/>
        <v>11</v>
      </c>
      <c r="O4166" s="37" t="str">
        <f t="array" ref="O4166">IFERROR(XLOOKUP(K4166,'Tipo de carga'!B:B,'Tipo de carga'!C:C))</f>
        <v>Diesel</v>
      </c>
    </row>
    <row r="4167">
      <c r="A4167" s="36">
        <v>1967.0</v>
      </c>
      <c r="B4167" s="37" t="str">
        <f t="array" ref="B4167">IFERROR(XLOOKUP(A4167,'Asignacion Nov'!A:A,'Asignacion Nov'!C:C))</f>
        <v>Sayer Sencillo</v>
      </c>
      <c r="C4167" s="37" t="str">
        <f t="array" ref="C4167">IFERROR(XLOOKUP(A4167,'Asignacion Nov'!A:A,'Asignacion Nov'!B:B))</f>
        <v>EC-04</v>
      </c>
      <c r="D4167" s="38">
        <v>45601.72278935185</v>
      </c>
      <c r="E4167" s="36" t="s">
        <v>30</v>
      </c>
      <c r="F4167" s="37" t="str">
        <f t="array" ref="F4167">IFERROR(XLOOKUP(E4167,Operadores!A:A,Operadores!B:B))</f>
        <v>BARMIGX</v>
      </c>
      <c r="G4167" s="36" t="s">
        <v>19</v>
      </c>
      <c r="H4167" s="39">
        <v>19.950326</v>
      </c>
      <c r="I4167" s="40">
        <v>685.28</v>
      </c>
      <c r="J4167" s="41">
        <f t="shared" si="5"/>
        <v>13671.5594</v>
      </c>
      <c r="K4167" s="37" t="str">
        <f t="array" ref="K4167">IFERROR(XLOOKUP(G4167,'Tipo de carga'!A:A,'Tipo de carga'!B:B))</f>
        <v>Autoabasto</v>
      </c>
      <c r="L4167" s="37">
        <f t="shared" si="2"/>
        <v>45</v>
      </c>
      <c r="M4167" s="37">
        <f t="shared" si="3"/>
        <v>5</v>
      </c>
      <c r="N4167" s="37">
        <f t="shared" si="4"/>
        <v>11</v>
      </c>
      <c r="O4167" s="37" t="str">
        <f t="array" ref="O4167">IFERROR(XLOOKUP(K4167,'Tipo de carga'!B:B,'Tipo de carga'!C:C))</f>
        <v>Diesel</v>
      </c>
    </row>
    <row r="4168">
      <c r="A4168" s="36">
        <v>1822.0</v>
      </c>
      <c r="B4168" s="37" t="str">
        <f t="array" ref="B4168">IFERROR(XLOOKUP(A4168,'Asignacion Nov'!A:A,'Asignacion Nov'!C:C))</f>
        <v>Sayer Vuelteros</v>
      </c>
      <c r="C4168" s="37" t="str">
        <f t="array" ref="C4168">IFERROR(XLOOKUP(A4168,'Asignacion Nov'!A:A,'Asignacion Nov'!B:B))</f>
        <v>EC-04</v>
      </c>
      <c r="D4168" s="38">
        <v>45601.680868055555</v>
      </c>
      <c r="E4168" s="36" t="s">
        <v>78</v>
      </c>
      <c r="F4168" s="37" t="str">
        <f t="array" ref="F4168">IFERROR(XLOOKUP(E4168,Operadores!A:A,Operadores!B:B))</f>
        <v>OLVJES</v>
      </c>
      <c r="G4168" s="36" t="s">
        <v>19</v>
      </c>
      <c r="H4168" s="39">
        <v>19.950326</v>
      </c>
      <c r="I4168" s="40">
        <v>60.01</v>
      </c>
      <c r="J4168" s="41">
        <f t="shared" si="5"/>
        <v>1197.219063</v>
      </c>
      <c r="K4168" s="37" t="str">
        <f t="array" ref="K4168">IFERROR(XLOOKUP(G4168,'Tipo de carga'!A:A,'Tipo de carga'!B:B))</f>
        <v>Autoabasto</v>
      </c>
      <c r="L4168" s="37">
        <f t="shared" si="2"/>
        <v>45</v>
      </c>
      <c r="M4168" s="37">
        <f t="shared" si="3"/>
        <v>5</v>
      </c>
      <c r="N4168" s="37">
        <f t="shared" si="4"/>
        <v>11</v>
      </c>
      <c r="O4168" s="37" t="str">
        <f t="array" ref="O4168">IFERROR(XLOOKUP(K4168,'Tipo de carga'!B:B,'Tipo de carga'!C:C))</f>
        <v>Diesel</v>
      </c>
    </row>
    <row r="4169">
      <c r="A4169" s="36">
        <v>1970.0</v>
      </c>
      <c r="B4169" s="37" t="str">
        <f t="array" ref="B4169">IFERROR(XLOOKUP(A4169,'Asignacion Nov'!A:A,'Asignacion Nov'!C:C))</f>
        <v>Sayer Vuelteros</v>
      </c>
      <c r="C4169" s="37" t="str">
        <f t="array" ref="C4169">IFERROR(XLOOKUP(A4169,'Asignacion Nov'!A:A,'Asignacion Nov'!B:B))</f>
        <v>EC-04</v>
      </c>
      <c r="D4169" s="38">
        <v>45601.63416666666</v>
      </c>
      <c r="E4169" s="36" t="s">
        <v>47</v>
      </c>
      <c r="F4169" s="37" t="str">
        <f t="array" ref="F4169">IFERROR(XLOOKUP(E4169,Operadores!A:A,Operadores!B:B))</f>
        <v>HERLEX</v>
      </c>
      <c r="G4169" s="36" t="s">
        <v>19</v>
      </c>
      <c r="H4169" s="39">
        <v>19.950326</v>
      </c>
      <c r="I4169" s="40">
        <v>695.03</v>
      </c>
      <c r="J4169" s="41">
        <f t="shared" si="5"/>
        <v>13866.07508</v>
      </c>
      <c r="K4169" s="37" t="str">
        <f t="array" ref="K4169">IFERROR(XLOOKUP(G4169,'Tipo de carga'!A:A,'Tipo de carga'!B:B))</f>
        <v>Autoabasto</v>
      </c>
      <c r="L4169" s="37">
        <f t="shared" si="2"/>
        <v>45</v>
      </c>
      <c r="M4169" s="37">
        <f t="shared" si="3"/>
        <v>5</v>
      </c>
      <c r="N4169" s="37">
        <f t="shared" si="4"/>
        <v>11</v>
      </c>
      <c r="O4169" s="37" t="str">
        <f t="array" ref="O4169">IFERROR(XLOOKUP(K4169,'Tipo de carga'!B:B,'Tipo de carga'!C:C))</f>
        <v>Diesel</v>
      </c>
    </row>
    <row r="4170">
      <c r="A4170" s="36">
        <v>1886.0</v>
      </c>
      <c r="B4170" s="37" t="str">
        <f t="array" ref="B4170">IFERROR(XLOOKUP(A4170,'Asignacion Nov'!A:A,'Asignacion Nov'!C:C))</f>
        <v>Circuitos</v>
      </c>
      <c r="C4170" s="37" t="str">
        <f t="array" ref="C4170">IFERROR(XLOOKUP(A4170,'Asignacion Nov'!A:A,'Asignacion Nov'!B:B))</f>
        <v>EC-03</v>
      </c>
      <c r="D4170" s="38">
        <v>45601.531539351854</v>
      </c>
      <c r="E4170" s="36" t="s">
        <v>260</v>
      </c>
      <c r="F4170" s="37" t="str">
        <f t="array" ref="F4170">IFERROR(XLOOKUP(E4170,Operadores!A:A,Operadores!B:B))</f>
        <v>CORER</v>
      </c>
      <c r="G4170" s="36" t="s">
        <v>19</v>
      </c>
      <c r="H4170" s="39">
        <v>19.950326</v>
      </c>
      <c r="I4170" s="40">
        <v>309.13</v>
      </c>
      <c r="J4170" s="41">
        <f t="shared" si="5"/>
        <v>6167.244276</v>
      </c>
      <c r="K4170" s="37" t="str">
        <f t="array" ref="K4170">IFERROR(XLOOKUP(G4170,'Tipo de carga'!A:A,'Tipo de carga'!B:B))</f>
        <v>Autoabasto</v>
      </c>
      <c r="L4170" s="37">
        <f t="shared" si="2"/>
        <v>45</v>
      </c>
      <c r="M4170" s="37">
        <f t="shared" si="3"/>
        <v>5</v>
      </c>
      <c r="N4170" s="37">
        <f t="shared" si="4"/>
        <v>11</v>
      </c>
      <c r="O4170" s="37" t="str">
        <f t="array" ref="O4170">IFERROR(XLOOKUP(K4170,'Tipo de carga'!B:B,'Tipo de carga'!C:C))</f>
        <v>Diesel</v>
      </c>
    </row>
    <row r="4171">
      <c r="A4171" s="36">
        <v>1969.0</v>
      </c>
      <c r="B4171" s="37" t="str">
        <f t="array" ref="B4171">IFERROR(XLOOKUP(A4171,'Asignacion Nov'!A:A,'Asignacion Nov'!C:C))</f>
        <v>Sayer Vuelteros</v>
      </c>
      <c r="C4171" s="37" t="str">
        <f t="array" ref="C4171">IFERROR(XLOOKUP(A4171,'Asignacion Nov'!A:A,'Asignacion Nov'!B:B))</f>
        <v>EC-04</v>
      </c>
      <c r="D4171" s="38">
        <v>45601.521006944444</v>
      </c>
      <c r="E4171" s="36" t="s">
        <v>250</v>
      </c>
      <c r="F4171" s="37" t="str">
        <f t="array" ref="F4171">IFERROR(XLOOKUP(E4171,Operadores!A:A,Operadores!B:B))</f>
        <v>FIGMAR</v>
      </c>
      <c r="G4171" s="36" t="s">
        <v>19</v>
      </c>
      <c r="H4171" s="39">
        <v>19.950326</v>
      </c>
      <c r="I4171" s="40">
        <v>500.0</v>
      </c>
      <c r="J4171" s="41">
        <f t="shared" si="5"/>
        <v>9975.163</v>
      </c>
      <c r="K4171" s="37" t="str">
        <f t="array" ref="K4171">IFERROR(XLOOKUP(G4171,'Tipo de carga'!A:A,'Tipo de carga'!B:B))</f>
        <v>Autoabasto</v>
      </c>
      <c r="L4171" s="37">
        <f t="shared" si="2"/>
        <v>45</v>
      </c>
      <c r="M4171" s="37">
        <f t="shared" si="3"/>
        <v>5</v>
      </c>
      <c r="N4171" s="37">
        <f t="shared" si="4"/>
        <v>11</v>
      </c>
      <c r="O4171" s="37" t="str">
        <f t="array" ref="O4171">IFERROR(XLOOKUP(K4171,'Tipo de carga'!B:B,'Tipo de carga'!C:C))</f>
        <v>Diesel</v>
      </c>
    </row>
    <row r="4172">
      <c r="A4172" s="36">
        <v>1803.0</v>
      </c>
      <c r="B4172" s="37" t="str">
        <f t="array" ref="B4172">IFERROR(XLOOKUP(A4172,'Asignacion Nov'!A:A,'Asignacion Nov'!C:C))</f>
        <v>Sayer Full</v>
      </c>
      <c r="C4172" s="37" t="str">
        <f t="array" ref="C4172">IFERROR(XLOOKUP(A4172,'Asignacion Nov'!A:A,'Asignacion Nov'!B:B))</f>
        <v>EC-04</v>
      </c>
      <c r="D4172" s="38">
        <v>45601.49996527778</v>
      </c>
      <c r="E4172" s="36" t="s">
        <v>24</v>
      </c>
      <c r="F4172" s="37" t="str">
        <f t="array" ref="F4172">IFERROR(XLOOKUP(E4172,Operadores!A:A,Operadores!B:B))</f>
        <v>LOPOSC</v>
      </c>
      <c r="G4172" s="36" t="s">
        <v>19</v>
      </c>
      <c r="H4172" s="39">
        <v>19.950326</v>
      </c>
      <c r="I4172" s="40">
        <v>579.21</v>
      </c>
      <c r="J4172" s="41">
        <f t="shared" si="5"/>
        <v>11555.42832</v>
      </c>
      <c r="K4172" s="37" t="str">
        <f t="array" ref="K4172">IFERROR(XLOOKUP(G4172,'Tipo de carga'!A:A,'Tipo de carga'!B:B))</f>
        <v>Autoabasto</v>
      </c>
      <c r="L4172" s="37">
        <f t="shared" si="2"/>
        <v>45</v>
      </c>
      <c r="M4172" s="37">
        <f t="shared" si="3"/>
        <v>5</v>
      </c>
      <c r="N4172" s="37">
        <f t="shared" si="4"/>
        <v>11</v>
      </c>
      <c r="O4172" s="37" t="str">
        <f t="array" ref="O4172">IFERROR(XLOOKUP(K4172,'Tipo de carga'!B:B,'Tipo de carga'!C:C))</f>
        <v>Diesel</v>
      </c>
    </row>
    <row r="4173">
      <c r="A4173" s="36">
        <v>1779.0</v>
      </c>
      <c r="B4173" s="37" t="str">
        <f t="array" ref="B4173">IFERROR(XLOOKUP(A4173,'Asignacion Nov'!A:A,'Asignacion Nov'!C:C))</f>
        <v>Sayer Expo</v>
      </c>
      <c r="C4173" s="37" t="str">
        <f t="array" ref="C4173">IFERROR(XLOOKUP(A4173,'Asignacion Nov'!A:A,'Asignacion Nov'!B:B))</f>
        <v>EC-04</v>
      </c>
      <c r="D4173" s="38">
        <v>45601.487650462965</v>
      </c>
      <c r="E4173" s="36" t="s">
        <v>57</v>
      </c>
      <c r="F4173" s="37" t="str">
        <f t="array" ref="F4173">IFERROR(XLOOKUP(E4173,Operadores!A:A,Operadores!B:B))</f>
        <v>GONJOS03</v>
      </c>
      <c r="G4173" s="36" t="s">
        <v>19</v>
      </c>
      <c r="H4173" s="39">
        <v>19.950326</v>
      </c>
      <c r="I4173" s="40">
        <v>733.0</v>
      </c>
      <c r="J4173" s="41">
        <f t="shared" si="5"/>
        <v>14623.58896</v>
      </c>
      <c r="K4173" s="37" t="str">
        <f t="array" ref="K4173">IFERROR(XLOOKUP(G4173,'Tipo de carga'!A:A,'Tipo de carga'!B:B))</f>
        <v>Autoabasto</v>
      </c>
      <c r="L4173" s="37">
        <f t="shared" si="2"/>
        <v>45</v>
      </c>
      <c r="M4173" s="37">
        <f t="shared" si="3"/>
        <v>5</v>
      </c>
      <c r="N4173" s="37">
        <f t="shared" si="4"/>
        <v>11</v>
      </c>
      <c r="O4173" s="37" t="str">
        <f t="array" ref="O4173">IFERROR(XLOOKUP(K4173,'Tipo de carga'!B:B,'Tipo de carga'!C:C))</f>
        <v>Diesel</v>
      </c>
    </row>
    <row r="4174">
      <c r="A4174" s="36">
        <v>1787.0</v>
      </c>
      <c r="B4174" s="37" t="str">
        <f t="array" ref="B4174">IFERROR(XLOOKUP(A4174,'Asignacion Nov'!A:A,'Asignacion Nov'!C:C))</f>
        <v>Sayer Sencillo</v>
      </c>
      <c r="C4174" s="37" t="str">
        <f t="array" ref="C4174">IFERROR(XLOOKUP(A4174,'Asignacion Nov'!A:A,'Asignacion Nov'!B:B))</f>
        <v>EC-04</v>
      </c>
      <c r="D4174" s="38">
        <v>45601.47109953704</v>
      </c>
      <c r="E4174" s="36" t="s">
        <v>392</v>
      </c>
      <c r="F4174" s="37" t="str">
        <f t="array" ref="F4174">IFERROR(XLOOKUP(E4174,Operadores!A:A,Operadores!B:B))</f>
        <v>MUÑGER</v>
      </c>
      <c r="G4174" s="36" t="s">
        <v>19</v>
      </c>
      <c r="H4174" s="39">
        <v>19.950326</v>
      </c>
      <c r="I4174" s="40">
        <v>826.41</v>
      </c>
      <c r="J4174" s="41">
        <f t="shared" si="5"/>
        <v>16487.14891</v>
      </c>
      <c r="K4174" s="37" t="str">
        <f t="array" ref="K4174">IFERROR(XLOOKUP(G4174,'Tipo de carga'!A:A,'Tipo de carga'!B:B))</f>
        <v>Autoabasto</v>
      </c>
      <c r="L4174" s="37">
        <f t="shared" si="2"/>
        <v>45</v>
      </c>
      <c r="M4174" s="37">
        <f t="shared" si="3"/>
        <v>5</v>
      </c>
      <c r="N4174" s="37">
        <f t="shared" si="4"/>
        <v>11</v>
      </c>
      <c r="O4174" s="37" t="str">
        <f t="array" ref="O4174">IFERROR(XLOOKUP(K4174,'Tipo de carga'!B:B,'Tipo de carga'!C:C))</f>
        <v>Diesel</v>
      </c>
    </row>
    <row r="4175">
      <c r="A4175" s="36" t="s">
        <v>531</v>
      </c>
      <c r="B4175" s="37" t="str">
        <f t="array" ref="B4175">IFERROR(XLOOKUP(A4175,'Asignacion Nov'!A:A,'Asignacion Nov'!C:C))</f>
        <v/>
      </c>
      <c r="C4175" s="37" t="str">
        <f t="array" ref="C4175">IFERROR(XLOOKUP(A4175,'Asignacion Nov'!A:A,'Asignacion Nov'!B:B))</f>
        <v/>
      </c>
      <c r="D4175" s="38">
        <v>45601.402592592596</v>
      </c>
      <c r="E4175" s="36" t="s">
        <v>69</v>
      </c>
      <c r="F4175" s="37" t="str">
        <f t="array" ref="F4175">IFERROR(XLOOKUP(E4175,Operadores!A:A,Operadores!B:B))</f>
        <v>MTTO</v>
      </c>
      <c r="G4175" s="36" t="s">
        <v>19</v>
      </c>
      <c r="H4175" s="39">
        <v>19.950326</v>
      </c>
      <c r="I4175" s="40">
        <v>100.02</v>
      </c>
      <c r="J4175" s="41">
        <f t="shared" si="5"/>
        <v>1995.431607</v>
      </c>
      <c r="K4175" s="37" t="str">
        <f t="array" ref="K4175">IFERROR(XLOOKUP(G4175,'Tipo de carga'!A:A,'Tipo de carga'!B:B))</f>
        <v>Autoabasto</v>
      </c>
      <c r="L4175" s="37">
        <f t="shared" si="2"/>
        <v>45</v>
      </c>
      <c r="M4175" s="37">
        <f t="shared" si="3"/>
        <v>5</v>
      </c>
      <c r="N4175" s="37">
        <f t="shared" si="4"/>
        <v>11</v>
      </c>
      <c r="O4175" s="37" t="str">
        <f t="array" ref="O4175">IFERROR(XLOOKUP(K4175,'Tipo de carga'!B:B,'Tipo de carga'!C:C))</f>
        <v>Diesel</v>
      </c>
    </row>
    <row r="4176">
      <c r="A4176" s="36">
        <v>308.0</v>
      </c>
      <c r="B4176" s="37" t="str">
        <f t="array" ref="B4176">IFERROR(XLOOKUP(A4176,'Asignacion Nov'!A:A,'Asignacion Nov'!C:C))</f>
        <v>Sayer Thorton</v>
      </c>
      <c r="C4176" s="37" t="str">
        <f t="array" ref="C4176">IFERROR(XLOOKUP(A4176,'Asignacion Nov'!A:A,'Asignacion Nov'!B:B))</f>
        <v>EC-04</v>
      </c>
      <c r="D4176" s="38">
        <v>45601.35177083333</v>
      </c>
      <c r="E4176" s="36" t="s">
        <v>261</v>
      </c>
      <c r="F4176" s="37" t="str">
        <f t="array" ref="F4176">IFERROR(XLOOKUP(E4176,Operadores!A:A,Operadores!B:B))</f>
        <v>FLOTIT</v>
      </c>
      <c r="G4176" s="36" t="s">
        <v>19</v>
      </c>
      <c r="H4176" s="39">
        <v>19.950326</v>
      </c>
      <c r="I4176" s="40">
        <v>220.26</v>
      </c>
      <c r="J4176" s="41">
        <f t="shared" si="5"/>
        <v>4394.258805</v>
      </c>
      <c r="K4176" s="37" t="str">
        <f t="array" ref="K4176">IFERROR(XLOOKUP(G4176,'Tipo de carga'!A:A,'Tipo de carga'!B:B))</f>
        <v>Autoabasto</v>
      </c>
      <c r="L4176" s="37">
        <f t="shared" si="2"/>
        <v>45</v>
      </c>
      <c r="M4176" s="37">
        <f t="shared" si="3"/>
        <v>5</v>
      </c>
      <c r="N4176" s="37">
        <f t="shared" si="4"/>
        <v>11</v>
      </c>
      <c r="O4176" s="37" t="str">
        <f t="array" ref="O4176">IFERROR(XLOOKUP(K4176,'Tipo de carga'!B:B,'Tipo de carga'!C:C))</f>
        <v>Diesel</v>
      </c>
    </row>
    <row r="4177">
      <c r="A4177" s="36">
        <v>1835.0</v>
      </c>
      <c r="B4177" s="37" t="str">
        <f t="array" ref="B4177">IFERROR(XLOOKUP(A4177,'Asignacion Nov'!A:A,'Asignacion Nov'!C:C))</f>
        <v>Sayer Full</v>
      </c>
      <c r="C4177" s="37" t="str">
        <f t="array" ref="C4177">IFERROR(XLOOKUP(A4177,'Asignacion Nov'!A:A,'Asignacion Nov'!B:B))</f>
        <v>EC-04</v>
      </c>
      <c r="D4177" s="38">
        <v>45601.26</v>
      </c>
      <c r="E4177" s="36" t="s">
        <v>512</v>
      </c>
      <c r="F4177" s="37" t="str">
        <f t="array" ref="F4177">IFERROR(XLOOKUP(E4177,Operadores!A:A,Operadores!B:B))</f>
        <v>GARCRU</v>
      </c>
      <c r="G4177" s="36" t="s">
        <v>19</v>
      </c>
      <c r="H4177" s="39">
        <v>19.950326</v>
      </c>
      <c r="I4177" s="40">
        <v>522.11</v>
      </c>
      <c r="J4177" s="41">
        <f t="shared" si="5"/>
        <v>10416.26471</v>
      </c>
      <c r="K4177" s="37" t="str">
        <f t="array" ref="K4177">IFERROR(XLOOKUP(G4177,'Tipo de carga'!A:A,'Tipo de carga'!B:B))</f>
        <v>Autoabasto</v>
      </c>
      <c r="L4177" s="37">
        <f t="shared" si="2"/>
        <v>45</v>
      </c>
      <c r="M4177" s="37">
        <f t="shared" si="3"/>
        <v>5</v>
      </c>
      <c r="N4177" s="37">
        <f t="shared" si="4"/>
        <v>11</v>
      </c>
      <c r="O4177" s="37" t="str">
        <f t="array" ref="O4177">IFERROR(XLOOKUP(K4177,'Tipo de carga'!B:B,'Tipo de carga'!C:C))</f>
        <v>Diesel</v>
      </c>
    </row>
    <row r="4178">
      <c r="A4178" s="36">
        <v>1801.0</v>
      </c>
      <c r="B4178" s="37" t="str">
        <f t="array" ref="B4178">IFERROR(XLOOKUP(A4178,'Asignacion Nov'!A:A,'Asignacion Nov'!C:C))</f>
        <v>Sayer Full</v>
      </c>
      <c r="C4178" s="37" t="str">
        <f t="array" ref="C4178">IFERROR(XLOOKUP(A4178,'Asignacion Nov'!A:A,'Asignacion Nov'!B:B))</f>
        <v>EC-04</v>
      </c>
      <c r="D4178" s="38">
        <v>45601.12813657407</v>
      </c>
      <c r="E4178" s="36" t="s">
        <v>67</v>
      </c>
      <c r="F4178" s="37" t="str">
        <f t="array" ref="F4178">IFERROR(XLOOKUP(E4178,Operadores!A:A,Operadores!B:B))</f>
        <v>DURMA01</v>
      </c>
      <c r="G4178" s="36" t="s">
        <v>19</v>
      </c>
      <c r="H4178" s="39">
        <v>19.950326</v>
      </c>
      <c r="I4178" s="40">
        <v>645.59</v>
      </c>
      <c r="J4178" s="41">
        <f t="shared" si="5"/>
        <v>12879.73096</v>
      </c>
      <c r="K4178" s="37" t="str">
        <f t="array" ref="K4178">IFERROR(XLOOKUP(G4178,'Tipo de carga'!A:A,'Tipo de carga'!B:B))</f>
        <v>Autoabasto</v>
      </c>
      <c r="L4178" s="37">
        <f t="shared" si="2"/>
        <v>45</v>
      </c>
      <c r="M4178" s="37">
        <f t="shared" si="3"/>
        <v>5</v>
      </c>
      <c r="N4178" s="37">
        <f t="shared" si="4"/>
        <v>11</v>
      </c>
      <c r="O4178" s="37" t="str">
        <f t="array" ref="O4178">IFERROR(XLOOKUP(K4178,'Tipo de carga'!B:B,'Tipo de carga'!C:C))</f>
        <v>Diesel</v>
      </c>
    </row>
    <row r="4179">
      <c r="A4179" s="36">
        <v>1848.0</v>
      </c>
      <c r="B4179" s="37" t="str">
        <f t="array" ref="B4179">IFERROR(XLOOKUP(A4179,'Asignacion Nov'!A:A,'Asignacion Nov'!C:C))</f>
        <v>Sayer Sencillo</v>
      </c>
      <c r="C4179" s="37" t="str">
        <f t="array" ref="C4179">IFERROR(XLOOKUP(A4179,'Asignacion Nov'!A:A,'Asignacion Nov'!B:B))</f>
        <v>EC-04</v>
      </c>
      <c r="D4179" s="38">
        <v>45601.091145833336</v>
      </c>
      <c r="E4179" s="36" t="s">
        <v>257</v>
      </c>
      <c r="F4179" s="37" t="str">
        <f t="array" ref="F4179">IFERROR(XLOOKUP(E4179,Operadores!A:A,Operadores!B:B))</f>
        <v>ROSMA</v>
      </c>
      <c r="G4179" s="36" t="s">
        <v>19</v>
      </c>
      <c r="H4179" s="39">
        <v>19.950326</v>
      </c>
      <c r="I4179" s="40">
        <v>412.07</v>
      </c>
      <c r="J4179" s="41">
        <f t="shared" si="5"/>
        <v>8220.930835</v>
      </c>
      <c r="K4179" s="37" t="str">
        <f t="array" ref="K4179">IFERROR(XLOOKUP(G4179,'Tipo de carga'!A:A,'Tipo de carga'!B:B))</f>
        <v>Autoabasto</v>
      </c>
      <c r="L4179" s="37">
        <f t="shared" si="2"/>
        <v>45</v>
      </c>
      <c r="M4179" s="37">
        <f t="shared" si="3"/>
        <v>5</v>
      </c>
      <c r="N4179" s="37">
        <f t="shared" si="4"/>
        <v>11</v>
      </c>
      <c r="O4179" s="37" t="str">
        <f t="array" ref="O4179">IFERROR(XLOOKUP(K4179,'Tipo de carga'!B:B,'Tipo de carga'!C:C))</f>
        <v>Diesel</v>
      </c>
    </row>
    <row r="4180">
      <c r="A4180" s="36">
        <v>1966.0</v>
      </c>
      <c r="B4180" s="37" t="str">
        <f t="array" ref="B4180">IFERROR(XLOOKUP(A4180,'Asignacion Nov'!A:A,'Asignacion Nov'!C:C))</f>
        <v>Sayer Sencillo</v>
      </c>
      <c r="C4180" s="37" t="str">
        <f t="array" ref="C4180">IFERROR(XLOOKUP(A4180,'Asignacion Nov'!A:A,'Asignacion Nov'!B:B))</f>
        <v>EC-04</v>
      </c>
      <c r="D4180" s="38">
        <v>45601.075474537036</v>
      </c>
      <c r="E4180" s="36" t="s">
        <v>28</v>
      </c>
      <c r="F4180" s="37" t="str">
        <f t="array" ref="F4180">IFERROR(XLOOKUP(E4180,Operadores!A:A,Operadores!B:B))</f>
        <v>SANJE01</v>
      </c>
      <c r="G4180" s="36" t="s">
        <v>19</v>
      </c>
      <c r="H4180" s="39">
        <v>19.950326</v>
      </c>
      <c r="I4180" s="40">
        <v>624.85</v>
      </c>
      <c r="J4180" s="41">
        <f t="shared" si="5"/>
        <v>12465.9612</v>
      </c>
      <c r="K4180" s="37" t="str">
        <f t="array" ref="K4180">IFERROR(XLOOKUP(G4180,'Tipo de carga'!A:A,'Tipo de carga'!B:B))</f>
        <v>Autoabasto</v>
      </c>
      <c r="L4180" s="37">
        <f t="shared" si="2"/>
        <v>45</v>
      </c>
      <c r="M4180" s="37">
        <f t="shared" si="3"/>
        <v>5</v>
      </c>
      <c r="N4180" s="37">
        <f t="shared" si="4"/>
        <v>11</v>
      </c>
      <c r="O4180" s="37" t="str">
        <f t="array" ref="O4180">IFERROR(XLOOKUP(K4180,'Tipo de carga'!B:B,'Tipo de carga'!C:C))</f>
        <v>Diesel</v>
      </c>
    </row>
    <row r="4181">
      <c r="A4181" s="36">
        <v>1853.0</v>
      </c>
      <c r="B4181" s="37" t="str">
        <f t="array" ref="B4181">IFERROR(XLOOKUP(A4181,'Asignacion Nov'!A:A,'Asignacion Nov'!C:C))</f>
        <v>Sayer Sencillo</v>
      </c>
      <c r="C4181" s="37" t="str">
        <f t="array" ref="C4181">IFERROR(XLOOKUP(A4181,'Asignacion Nov'!A:A,'Asignacion Nov'!B:B))</f>
        <v>EC-04</v>
      </c>
      <c r="D4181" s="38">
        <v>45601.00787037037</v>
      </c>
      <c r="E4181" s="36" t="s">
        <v>65</v>
      </c>
      <c r="F4181" s="37" t="str">
        <f t="array" ref="F4181">IFERROR(XLOOKUP(E4181,Operadores!A:A,Operadores!B:B))</f>
        <v>VARRUB</v>
      </c>
      <c r="G4181" s="36" t="s">
        <v>19</v>
      </c>
      <c r="H4181" s="39">
        <v>19.950326</v>
      </c>
      <c r="I4181" s="40">
        <v>850.49</v>
      </c>
      <c r="J4181" s="41">
        <f t="shared" si="5"/>
        <v>16967.55276</v>
      </c>
      <c r="K4181" s="37" t="str">
        <f t="array" ref="K4181">IFERROR(XLOOKUP(G4181,'Tipo de carga'!A:A,'Tipo de carga'!B:B))</f>
        <v>Autoabasto</v>
      </c>
      <c r="L4181" s="37">
        <f t="shared" si="2"/>
        <v>45</v>
      </c>
      <c r="M4181" s="37">
        <f t="shared" si="3"/>
        <v>5</v>
      </c>
      <c r="N4181" s="37">
        <f t="shared" si="4"/>
        <v>11</v>
      </c>
      <c r="O4181" s="37" t="str">
        <f t="array" ref="O4181">IFERROR(XLOOKUP(K4181,'Tipo de carga'!B:B,'Tipo de carga'!C:C))</f>
        <v>Diesel</v>
      </c>
    </row>
    <row r="4182">
      <c r="A4182" s="36">
        <v>1877.0</v>
      </c>
      <c r="B4182" s="37" t="str">
        <f t="array" ref="B4182">IFERROR(XLOOKUP(A4182,'Asignacion Nov'!A:A,'Asignacion Nov'!C:C))</f>
        <v>Circuitos</v>
      </c>
      <c r="C4182" s="37" t="str">
        <f t="array" ref="C4182">IFERROR(XLOOKUP(A4182,'Asignacion Nov'!A:A,'Asignacion Nov'!B:B))</f>
        <v>EC-03</v>
      </c>
      <c r="D4182" s="38">
        <v>45601.91767361111</v>
      </c>
      <c r="E4182" s="36" t="s">
        <v>397</v>
      </c>
      <c r="F4182" s="37" t="str">
        <f t="array" ref="F4182">IFERROR(XLOOKUP(E4182,Operadores!A:A,Operadores!B:B))</f>
        <v>GRERI</v>
      </c>
      <c r="G4182" s="36" t="s">
        <v>75</v>
      </c>
      <c r="H4182" s="39">
        <v>20.1486</v>
      </c>
      <c r="I4182" s="40">
        <v>590.05</v>
      </c>
      <c r="J4182" s="41">
        <f t="shared" si="5"/>
        <v>11888.68143</v>
      </c>
      <c r="K4182" s="37" t="str">
        <f t="array" ref="K4182">IFERROR(XLOOKUP(G4182,'Tipo de carga'!A:A,'Tipo de carga'!B:B))</f>
        <v>Autoabasto</v>
      </c>
      <c r="L4182" s="37">
        <f t="shared" si="2"/>
        <v>45</v>
      </c>
      <c r="M4182" s="37">
        <f t="shared" si="3"/>
        <v>5</v>
      </c>
      <c r="N4182" s="37">
        <f t="shared" si="4"/>
        <v>11</v>
      </c>
      <c r="O4182" s="37" t="str">
        <f t="array" ref="O4182">IFERROR(XLOOKUP(K4182,'Tipo de carga'!B:B,'Tipo de carga'!C:C))</f>
        <v>Diesel</v>
      </c>
    </row>
    <row r="4183">
      <c r="A4183" s="36">
        <v>2065.0</v>
      </c>
      <c r="B4183" s="37" t="str">
        <f t="array" ref="B4183">IFERROR(XLOOKUP(A4183,'Asignacion Nov'!A:A,'Asignacion Nov'!C:C))</f>
        <v>PISA Gdl</v>
      </c>
      <c r="C4183" s="37" t="str">
        <f t="array" ref="C4183">IFERROR(XLOOKUP(A4183,'Asignacion Nov'!A:A,'Asignacion Nov'!B:B))</f>
        <v>EC-06</v>
      </c>
      <c r="D4183" s="38">
        <v>45601.78462962963</v>
      </c>
      <c r="E4183" s="36" t="s">
        <v>351</v>
      </c>
      <c r="F4183" s="37" t="str">
        <f t="array" ref="F4183">IFERROR(XLOOKUP(E4183,Operadores!A:A,Operadores!B:B))</f>
        <v>GONOSC</v>
      </c>
      <c r="G4183" s="36" t="s">
        <v>75</v>
      </c>
      <c r="H4183" s="39">
        <v>20.1486</v>
      </c>
      <c r="I4183" s="40">
        <v>645.01</v>
      </c>
      <c r="J4183" s="41">
        <f t="shared" si="5"/>
        <v>12996.04849</v>
      </c>
      <c r="K4183" s="37" t="str">
        <f t="array" ref="K4183">IFERROR(XLOOKUP(G4183,'Tipo de carga'!A:A,'Tipo de carga'!B:B))</f>
        <v>Autoabasto</v>
      </c>
      <c r="L4183" s="37">
        <f t="shared" si="2"/>
        <v>45</v>
      </c>
      <c r="M4183" s="37">
        <f t="shared" si="3"/>
        <v>5</v>
      </c>
      <c r="N4183" s="37">
        <f t="shared" si="4"/>
        <v>11</v>
      </c>
      <c r="O4183" s="37" t="str">
        <f t="array" ref="O4183">IFERROR(XLOOKUP(K4183,'Tipo de carga'!B:B,'Tipo de carga'!C:C))</f>
        <v>Diesel</v>
      </c>
    </row>
    <row r="4184">
      <c r="A4184" s="36">
        <v>1965.0</v>
      </c>
      <c r="B4184" s="37" t="str">
        <f t="array" ref="B4184">IFERROR(XLOOKUP(A4184,'Asignacion Nov'!A:A,'Asignacion Nov'!C:C))</f>
        <v>Circuitos</v>
      </c>
      <c r="C4184" s="37" t="str">
        <f t="array" ref="C4184">IFERROR(XLOOKUP(A4184,'Asignacion Nov'!A:A,'Asignacion Nov'!B:B))</f>
        <v>EC-03</v>
      </c>
      <c r="D4184" s="38">
        <v>45601.73670138889</v>
      </c>
      <c r="E4184" s="36" t="s">
        <v>181</v>
      </c>
      <c r="F4184" s="37" t="str">
        <f t="array" ref="F4184">IFERROR(XLOOKUP(E4184,Operadores!A:A,Operadores!B:B))</f>
        <v>BREISR</v>
      </c>
      <c r="G4184" s="36" t="s">
        <v>75</v>
      </c>
      <c r="H4184" s="39">
        <v>20.1486</v>
      </c>
      <c r="I4184" s="40">
        <v>440.38</v>
      </c>
      <c r="J4184" s="41">
        <f t="shared" si="5"/>
        <v>8873.040468</v>
      </c>
      <c r="K4184" s="37" t="str">
        <f t="array" ref="K4184">IFERROR(XLOOKUP(G4184,'Tipo de carga'!A:A,'Tipo de carga'!B:B))</f>
        <v>Autoabasto</v>
      </c>
      <c r="L4184" s="37">
        <f t="shared" si="2"/>
        <v>45</v>
      </c>
      <c r="M4184" s="37">
        <f t="shared" si="3"/>
        <v>5</v>
      </c>
      <c r="N4184" s="37">
        <f t="shared" si="4"/>
        <v>11</v>
      </c>
      <c r="O4184" s="37" t="str">
        <f t="array" ref="O4184">IFERROR(XLOOKUP(K4184,'Tipo de carga'!B:B,'Tipo de carga'!C:C))</f>
        <v>Diesel</v>
      </c>
    </row>
    <row r="4185">
      <c r="A4185" s="36">
        <v>1875.0</v>
      </c>
      <c r="B4185" s="37" t="str">
        <f t="array" ref="B4185">IFERROR(XLOOKUP(A4185,'Asignacion Nov'!A:A,'Asignacion Nov'!C:C))</f>
        <v>Circuitos</v>
      </c>
      <c r="C4185" s="37" t="str">
        <f t="array" ref="C4185">IFERROR(XLOOKUP(A4185,'Asignacion Nov'!A:A,'Asignacion Nov'!B:B))</f>
        <v>EC-03</v>
      </c>
      <c r="D4185" s="38">
        <v>45601.5418287037</v>
      </c>
      <c r="E4185" s="36" t="s">
        <v>493</v>
      </c>
      <c r="F4185" s="37" t="str">
        <f t="array" ref="F4185">IFERROR(XLOOKUP(E4185,Operadores!A:A,Operadores!B:B))</f>
        <v>MARFER</v>
      </c>
      <c r="G4185" s="36" t="s">
        <v>75</v>
      </c>
      <c r="H4185" s="39">
        <v>20.1486</v>
      </c>
      <c r="I4185" s="40">
        <v>659.02</v>
      </c>
      <c r="J4185" s="41">
        <f t="shared" si="5"/>
        <v>13278.33037</v>
      </c>
      <c r="K4185" s="37" t="str">
        <f t="array" ref="K4185">IFERROR(XLOOKUP(G4185,'Tipo de carga'!A:A,'Tipo de carga'!B:B))</f>
        <v>Autoabasto</v>
      </c>
      <c r="L4185" s="37">
        <f t="shared" si="2"/>
        <v>45</v>
      </c>
      <c r="M4185" s="37">
        <f t="shared" si="3"/>
        <v>5</v>
      </c>
      <c r="N4185" s="37">
        <f t="shared" si="4"/>
        <v>11</v>
      </c>
      <c r="O4185" s="37" t="str">
        <f t="array" ref="O4185">IFERROR(XLOOKUP(K4185,'Tipo de carga'!B:B,'Tipo de carga'!C:C))</f>
        <v>Diesel</v>
      </c>
    </row>
    <row r="4186">
      <c r="A4186" s="36">
        <v>2060.0</v>
      </c>
      <c r="B4186" s="37" t="str">
        <f t="array" ref="B4186">IFERROR(XLOOKUP(A4186,'Asignacion Nov'!A:A,'Asignacion Nov'!C:C))</f>
        <v>PISA Gdl</v>
      </c>
      <c r="C4186" s="37" t="str">
        <f t="array" ref="C4186">IFERROR(XLOOKUP(A4186,'Asignacion Nov'!A:A,'Asignacion Nov'!B:B))</f>
        <v>EC-06</v>
      </c>
      <c r="D4186" s="38">
        <v>45601.48024305556</v>
      </c>
      <c r="E4186" s="36" t="s">
        <v>317</v>
      </c>
      <c r="F4186" s="37" t="str">
        <f t="array" ref="F4186">IFERROR(XLOOKUP(E4186,Operadores!A:A,Operadores!B:B))</f>
        <v>VALGUS</v>
      </c>
      <c r="G4186" s="36" t="s">
        <v>75</v>
      </c>
      <c r="H4186" s="39">
        <v>20.1486</v>
      </c>
      <c r="I4186" s="40">
        <v>355.14</v>
      </c>
      <c r="J4186" s="41">
        <f t="shared" si="5"/>
        <v>7155.573804</v>
      </c>
      <c r="K4186" s="37" t="str">
        <f t="array" ref="K4186">IFERROR(XLOOKUP(G4186,'Tipo de carga'!A:A,'Tipo de carga'!B:B))</f>
        <v>Autoabasto</v>
      </c>
      <c r="L4186" s="37">
        <f t="shared" si="2"/>
        <v>45</v>
      </c>
      <c r="M4186" s="37">
        <f t="shared" si="3"/>
        <v>5</v>
      </c>
      <c r="N4186" s="37">
        <f t="shared" si="4"/>
        <v>11</v>
      </c>
      <c r="O4186" s="37" t="str">
        <f t="array" ref="O4186">IFERROR(XLOOKUP(K4186,'Tipo de carga'!B:B,'Tipo de carga'!C:C))</f>
        <v>Diesel</v>
      </c>
    </row>
    <row r="4187">
      <c r="A4187" s="36">
        <v>1881.0</v>
      </c>
      <c r="B4187" s="37" t="str">
        <f t="array" ref="B4187">IFERROR(XLOOKUP(A4187,'Asignacion Nov'!A:A,'Asignacion Nov'!C:C))</f>
        <v>Circuitos</v>
      </c>
      <c r="C4187" s="37" t="str">
        <f t="array" ref="C4187">IFERROR(XLOOKUP(A4187,'Asignacion Nov'!A:A,'Asignacion Nov'!B:B))</f>
        <v>EC-03</v>
      </c>
      <c r="D4187" s="38">
        <v>45601.399409722224</v>
      </c>
      <c r="E4187" s="36" t="s">
        <v>210</v>
      </c>
      <c r="F4187" s="37" t="str">
        <f t="array" ref="F4187">IFERROR(XLOOKUP(E4187,Operadores!A:A,Operadores!B:B))</f>
        <v>CERJER</v>
      </c>
      <c r="G4187" s="36" t="s">
        <v>75</v>
      </c>
      <c r="H4187" s="39">
        <v>20.1486</v>
      </c>
      <c r="I4187" s="40">
        <v>450.04</v>
      </c>
      <c r="J4187" s="41">
        <f t="shared" si="5"/>
        <v>9067.675944</v>
      </c>
      <c r="K4187" s="37" t="str">
        <f t="array" ref="K4187">IFERROR(XLOOKUP(G4187,'Tipo de carga'!A:A,'Tipo de carga'!B:B))</f>
        <v>Autoabasto</v>
      </c>
      <c r="L4187" s="37">
        <f t="shared" si="2"/>
        <v>45</v>
      </c>
      <c r="M4187" s="37">
        <f t="shared" si="3"/>
        <v>5</v>
      </c>
      <c r="N4187" s="37">
        <f t="shared" si="4"/>
        <v>11</v>
      </c>
      <c r="O4187" s="37" t="str">
        <f t="array" ref="O4187">IFERROR(XLOOKUP(K4187,'Tipo de carga'!B:B,'Tipo de carga'!C:C))</f>
        <v>Diesel</v>
      </c>
    </row>
    <row r="4188">
      <c r="A4188" s="36">
        <v>1947.0</v>
      </c>
      <c r="B4188" s="37" t="str">
        <f t="array" ref="B4188">IFERROR(XLOOKUP(A4188,'Asignacion Nov'!A:A,'Asignacion Nov'!C:C))</f>
        <v>Circuitos</v>
      </c>
      <c r="C4188" s="37" t="str">
        <f t="array" ref="C4188">IFERROR(XLOOKUP(A4188,'Asignacion Nov'!A:A,'Asignacion Nov'!B:B))</f>
        <v>EC-03</v>
      </c>
      <c r="D4188" s="38">
        <v>45601.36408564815</v>
      </c>
      <c r="E4188" s="36" t="s">
        <v>265</v>
      </c>
      <c r="F4188" s="37" t="str">
        <f t="array" ref="F4188">IFERROR(XLOOKUP(E4188,Operadores!A:A,Operadores!B:B))</f>
        <v>DAMOS</v>
      </c>
      <c r="G4188" s="36" t="s">
        <v>75</v>
      </c>
      <c r="H4188" s="39">
        <v>20.1486</v>
      </c>
      <c r="I4188" s="40">
        <v>320.08</v>
      </c>
      <c r="J4188" s="41">
        <f t="shared" si="5"/>
        <v>6449.163888</v>
      </c>
      <c r="K4188" s="37" t="str">
        <f t="array" ref="K4188">IFERROR(XLOOKUP(G4188,'Tipo de carga'!A:A,'Tipo de carga'!B:B))</f>
        <v>Autoabasto</v>
      </c>
      <c r="L4188" s="37">
        <f t="shared" si="2"/>
        <v>45</v>
      </c>
      <c r="M4188" s="37">
        <f t="shared" si="3"/>
        <v>5</v>
      </c>
      <c r="N4188" s="37">
        <f t="shared" si="4"/>
        <v>11</v>
      </c>
      <c r="O4188" s="37" t="str">
        <f t="array" ref="O4188">IFERROR(XLOOKUP(K4188,'Tipo de carga'!B:B,'Tipo de carga'!C:C))</f>
        <v>Diesel</v>
      </c>
    </row>
    <row r="4189">
      <c r="A4189" s="36">
        <v>1734.0</v>
      </c>
      <c r="B4189" s="37" t="str">
        <f t="array" ref="B4189">IFERROR(XLOOKUP(A4189,'Asignacion Nov'!A:A,'Asignacion Nov'!C:C))</f>
        <v>Crisa</v>
      </c>
      <c r="C4189" s="37" t="str">
        <f t="array" ref="C4189">IFERROR(XLOOKUP(A4189,'Asignacion Nov'!A:A,'Asignacion Nov'!B:B))</f>
        <v>EC-07</v>
      </c>
      <c r="D4189" s="38">
        <v>45601.98333333333</v>
      </c>
      <c r="E4189" s="36" t="s">
        <v>395</v>
      </c>
      <c r="F4189" s="37" t="str">
        <f t="array" ref="F4189">IFERROR(XLOOKUP(E4189,Operadores!A:A,Operadores!B:B))</f>
        <v>BALGER</v>
      </c>
      <c r="G4189" s="36" t="s">
        <v>274</v>
      </c>
      <c r="H4189" s="39">
        <v>19.50205</v>
      </c>
      <c r="I4189" s="40">
        <v>228.41</v>
      </c>
      <c r="J4189" s="41">
        <f t="shared" si="5"/>
        <v>4454.463241</v>
      </c>
      <c r="K4189" s="37" t="str">
        <f t="array" ref="K4189">IFERROR(XLOOKUP(G4189,'Tipo de carga'!A:A,'Tipo de carga'!B:B))</f>
        <v>Autoabasto</v>
      </c>
      <c r="L4189" s="37">
        <f t="shared" si="2"/>
        <v>45</v>
      </c>
      <c r="M4189" s="37">
        <f t="shared" si="3"/>
        <v>5</v>
      </c>
      <c r="N4189" s="37">
        <f t="shared" si="4"/>
        <v>11</v>
      </c>
      <c r="O4189" s="37" t="str">
        <f t="array" ref="O4189">IFERROR(XLOOKUP(K4189,'Tipo de carga'!B:B,'Tipo de carga'!C:C))</f>
        <v>Diesel</v>
      </c>
    </row>
    <row r="4190">
      <c r="A4190" s="36">
        <v>1872.0</v>
      </c>
      <c r="B4190" s="37" t="str">
        <f t="array" ref="B4190">IFERROR(XLOOKUP(A4190,'Asignacion Nov'!A:A,'Asignacion Nov'!C:C))</f>
        <v>Circuitos</v>
      </c>
      <c r="C4190" s="37" t="str">
        <f t="array" ref="C4190">IFERROR(XLOOKUP(A4190,'Asignacion Nov'!A:A,'Asignacion Nov'!B:B))</f>
        <v>EC-03</v>
      </c>
      <c r="D4190" s="38">
        <v>45601.907997685186</v>
      </c>
      <c r="E4190" s="36" t="s">
        <v>273</v>
      </c>
      <c r="F4190" s="37" t="str">
        <f t="array" ref="F4190">IFERROR(XLOOKUP(E4190,Operadores!A:A,Operadores!B:B))</f>
        <v>VAZJU02</v>
      </c>
      <c r="G4190" s="36" t="s">
        <v>274</v>
      </c>
      <c r="H4190" s="39">
        <v>19.50205</v>
      </c>
      <c r="I4190" s="40">
        <v>150.39</v>
      </c>
      <c r="J4190" s="41">
        <f t="shared" si="5"/>
        <v>2932.9133</v>
      </c>
      <c r="K4190" s="37" t="str">
        <f t="array" ref="K4190">IFERROR(XLOOKUP(G4190,'Tipo de carga'!A:A,'Tipo de carga'!B:B))</f>
        <v>Autoabasto</v>
      </c>
      <c r="L4190" s="37">
        <f t="shared" si="2"/>
        <v>45</v>
      </c>
      <c r="M4190" s="37">
        <f t="shared" si="3"/>
        <v>5</v>
      </c>
      <c r="N4190" s="37">
        <f t="shared" si="4"/>
        <v>11</v>
      </c>
      <c r="O4190" s="37" t="str">
        <f t="array" ref="O4190">IFERROR(XLOOKUP(K4190,'Tipo de carga'!B:B,'Tipo de carga'!C:C))</f>
        <v>Diesel</v>
      </c>
    </row>
    <row r="4191">
      <c r="A4191" s="36">
        <v>1830.0</v>
      </c>
      <c r="B4191" s="37" t="str">
        <f t="array" ref="B4191">IFERROR(XLOOKUP(A4191,'Asignacion Nov'!A:A,'Asignacion Nov'!C:C))</f>
        <v>Crisa</v>
      </c>
      <c r="C4191" s="37" t="str">
        <f t="array" ref="C4191">IFERROR(XLOOKUP(A4191,'Asignacion Nov'!A:A,'Asignacion Nov'!B:B))</f>
        <v>EC-07</v>
      </c>
      <c r="D4191" s="38">
        <v>45601.82591435185</v>
      </c>
      <c r="E4191" s="36" t="s">
        <v>441</v>
      </c>
      <c r="F4191" s="37" t="str">
        <f t="array" ref="F4191">IFERROR(XLOOKUP(E4191,Operadores!A:A,Operadores!B:B))</f>
        <v>CARJOS01</v>
      </c>
      <c r="G4191" s="36" t="s">
        <v>274</v>
      </c>
      <c r="H4191" s="39">
        <v>19.50205</v>
      </c>
      <c r="I4191" s="40">
        <v>325.73</v>
      </c>
      <c r="J4191" s="41">
        <f t="shared" si="5"/>
        <v>6352.402747</v>
      </c>
      <c r="K4191" s="37" t="str">
        <f t="array" ref="K4191">IFERROR(XLOOKUP(G4191,'Tipo de carga'!A:A,'Tipo de carga'!B:B))</f>
        <v>Autoabasto</v>
      </c>
      <c r="L4191" s="37">
        <f t="shared" si="2"/>
        <v>45</v>
      </c>
      <c r="M4191" s="37">
        <f t="shared" si="3"/>
        <v>5</v>
      </c>
      <c r="N4191" s="37">
        <f t="shared" si="4"/>
        <v>11</v>
      </c>
      <c r="O4191" s="37" t="str">
        <f t="array" ref="O4191">IFERROR(XLOOKUP(K4191,'Tipo de carga'!B:B,'Tipo de carga'!C:C))</f>
        <v>Diesel</v>
      </c>
    </row>
    <row r="4192">
      <c r="A4192" s="36">
        <v>2076.0</v>
      </c>
      <c r="B4192" s="37" t="str">
        <f t="array" ref="B4192">IFERROR(XLOOKUP(A4192,'Asignacion Nov'!A:A,'Asignacion Nov'!C:C))</f>
        <v>Available</v>
      </c>
      <c r="C4192" s="37" t="str">
        <f t="array" ref="C4192">IFERROR(XLOOKUP(A4192,'Asignacion Nov'!A:A,'Asignacion Nov'!B:B))</f>
        <v>TTE</v>
      </c>
      <c r="D4192" s="38">
        <v>45601.75200231482</v>
      </c>
      <c r="E4192" s="36" t="s">
        <v>69</v>
      </c>
      <c r="F4192" s="37" t="str">
        <f t="array" ref="F4192">IFERROR(XLOOKUP(E4192,Operadores!A:A,Operadores!B:B))</f>
        <v>MTTO</v>
      </c>
      <c r="G4192" s="36" t="s">
        <v>274</v>
      </c>
      <c r="H4192" s="39">
        <v>19.50205</v>
      </c>
      <c r="I4192" s="40">
        <v>203.04</v>
      </c>
      <c r="J4192" s="41">
        <f t="shared" si="5"/>
        <v>3959.696232</v>
      </c>
      <c r="K4192" s="37" t="str">
        <f t="array" ref="K4192">IFERROR(XLOOKUP(G4192,'Tipo de carga'!A:A,'Tipo de carga'!B:B))</f>
        <v>Autoabasto</v>
      </c>
      <c r="L4192" s="37">
        <f t="shared" si="2"/>
        <v>45</v>
      </c>
      <c r="M4192" s="37">
        <f t="shared" si="3"/>
        <v>5</v>
      </c>
      <c r="N4192" s="37">
        <f t="shared" si="4"/>
        <v>11</v>
      </c>
      <c r="O4192" s="37" t="str">
        <f t="array" ref="O4192">IFERROR(XLOOKUP(K4192,'Tipo de carga'!B:B,'Tipo de carga'!C:C))</f>
        <v>Diesel</v>
      </c>
    </row>
    <row r="4193">
      <c r="A4193" s="36">
        <v>2081.0</v>
      </c>
      <c r="B4193" s="37" t="str">
        <f t="array" ref="B4193">IFERROR(XLOOKUP(A4193,'Asignacion Nov'!A:A,'Asignacion Nov'!C:C))</f>
        <v>Available</v>
      </c>
      <c r="C4193" s="37" t="str">
        <f t="array" ref="C4193">IFERROR(XLOOKUP(A4193,'Asignacion Nov'!A:A,'Asignacion Nov'!B:B))</f>
        <v>TTE</v>
      </c>
      <c r="D4193" s="38">
        <v>45601.74613425926</v>
      </c>
      <c r="E4193" s="36" t="s">
        <v>69</v>
      </c>
      <c r="F4193" s="37" t="str">
        <f t="array" ref="F4193">IFERROR(XLOOKUP(E4193,Operadores!A:A,Operadores!B:B))</f>
        <v>MTTO</v>
      </c>
      <c r="G4193" s="36" t="s">
        <v>274</v>
      </c>
      <c r="H4193" s="39">
        <v>19.50205</v>
      </c>
      <c r="I4193" s="40">
        <v>195.01</v>
      </c>
      <c r="J4193" s="41">
        <f t="shared" si="5"/>
        <v>3803.094771</v>
      </c>
      <c r="K4193" s="37" t="str">
        <f t="array" ref="K4193">IFERROR(XLOOKUP(G4193,'Tipo de carga'!A:A,'Tipo de carga'!B:B))</f>
        <v>Autoabasto</v>
      </c>
      <c r="L4193" s="37">
        <f t="shared" si="2"/>
        <v>45</v>
      </c>
      <c r="M4193" s="37">
        <f t="shared" si="3"/>
        <v>5</v>
      </c>
      <c r="N4193" s="37">
        <f t="shared" si="4"/>
        <v>11</v>
      </c>
      <c r="O4193" s="37" t="str">
        <f t="array" ref="O4193">IFERROR(XLOOKUP(K4193,'Tipo de carga'!B:B,'Tipo de carga'!C:C))</f>
        <v>Diesel</v>
      </c>
    </row>
    <row r="4194">
      <c r="A4194" s="36">
        <v>2064.0</v>
      </c>
      <c r="B4194" s="37" t="str">
        <f t="array" ref="B4194">IFERROR(XLOOKUP(A4194,'Asignacion Nov'!A:A,'Asignacion Nov'!C:C))</f>
        <v>Available</v>
      </c>
      <c r="C4194" s="37" t="str">
        <f t="array" ref="C4194">IFERROR(XLOOKUP(A4194,'Asignacion Nov'!A:A,'Asignacion Nov'!B:B))</f>
        <v>TTE</v>
      </c>
      <c r="D4194" s="38">
        <v>45601.735613425924</v>
      </c>
      <c r="E4194" s="36" t="s">
        <v>69</v>
      </c>
      <c r="F4194" s="37" t="str">
        <f t="array" ref="F4194">IFERROR(XLOOKUP(E4194,Operadores!A:A,Operadores!B:B))</f>
        <v>MTTO</v>
      </c>
      <c r="G4194" s="36" t="s">
        <v>274</v>
      </c>
      <c r="H4194" s="39">
        <v>19.50205</v>
      </c>
      <c r="I4194" s="40">
        <v>200.03</v>
      </c>
      <c r="J4194" s="41">
        <f t="shared" si="5"/>
        <v>3900.995062</v>
      </c>
      <c r="K4194" s="37" t="str">
        <f t="array" ref="K4194">IFERROR(XLOOKUP(G4194,'Tipo de carga'!A:A,'Tipo de carga'!B:B))</f>
        <v>Autoabasto</v>
      </c>
      <c r="L4194" s="37">
        <f t="shared" si="2"/>
        <v>45</v>
      </c>
      <c r="M4194" s="37">
        <f t="shared" si="3"/>
        <v>5</v>
      </c>
      <c r="N4194" s="37">
        <f t="shared" si="4"/>
        <v>11</v>
      </c>
      <c r="O4194" s="37" t="str">
        <f t="array" ref="O4194">IFERROR(XLOOKUP(K4194,'Tipo de carga'!B:B,'Tipo de carga'!C:C))</f>
        <v>Diesel</v>
      </c>
    </row>
    <row r="4195">
      <c r="A4195" s="36">
        <v>2063.0</v>
      </c>
      <c r="B4195" s="37" t="str">
        <f t="array" ref="B4195">IFERROR(XLOOKUP(A4195,'Asignacion Nov'!A:A,'Asignacion Nov'!C:C))</f>
        <v>PISA Gdl</v>
      </c>
      <c r="C4195" s="37" t="str">
        <f t="array" ref="C4195">IFERROR(XLOOKUP(A4195,'Asignacion Nov'!A:A,'Asignacion Nov'!B:B))</f>
        <v>EC-06</v>
      </c>
      <c r="D4195" s="38">
        <v>45601.667766203704</v>
      </c>
      <c r="E4195" s="36" t="s">
        <v>269</v>
      </c>
      <c r="F4195" s="37" t="str">
        <f t="array" ref="F4195">IFERROR(XLOOKUP(E4195,Operadores!A:A,Operadores!B:B))</f>
        <v>GOMLUI02</v>
      </c>
      <c r="G4195" s="36" t="s">
        <v>274</v>
      </c>
      <c r="H4195" s="39">
        <v>19.50205</v>
      </c>
      <c r="I4195" s="40">
        <v>416.68</v>
      </c>
      <c r="J4195" s="41">
        <f t="shared" si="5"/>
        <v>8126.114194</v>
      </c>
      <c r="K4195" s="37" t="str">
        <f t="array" ref="K4195">IFERROR(XLOOKUP(G4195,'Tipo de carga'!A:A,'Tipo de carga'!B:B))</f>
        <v>Autoabasto</v>
      </c>
      <c r="L4195" s="37">
        <f t="shared" si="2"/>
        <v>45</v>
      </c>
      <c r="M4195" s="37">
        <f t="shared" si="3"/>
        <v>5</v>
      </c>
      <c r="N4195" s="37">
        <f t="shared" si="4"/>
        <v>11</v>
      </c>
      <c r="O4195" s="37" t="str">
        <f t="array" ref="O4195">IFERROR(XLOOKUP(K4195,'Tipo de carga'!B:B,'Tipo de carga'!C:C))</f>
        <v>Diesel</v>
      </c>
    </row>
    <row r="4196">
      <c r="A4196" s="36">
        <v>2074.0</v>
      </c>
      <c r="B4196" s="37" t="str">
        <f t="array" ref="B4196">IFERROR(XLOOKUP(A4196,'Asignacion Nov'!A:A,'Asignacion Nov'!C:C))</f>
        <v>PISA Gdl</v>
      </c>
      <c r="C4196" s="37" t="str">
        <f t="array" ref="C4196">IFERROR(XLOOKUP(A4196,'Asignacion Nov'!A:A,'Asignacion Nov'!B:B))</f>
        <v>EC-06</v>
      </c>
      <c r="D4196" s="38">
        <v>45601.65556712963</v>
      </c>
      <c r="E4196" s="36" t="s">
        <v>564</v>
      </c>
      <c r="F4196" s="37" t="str">
        <f t="array" ref="F4196">IFERROR(XLOOKUP(E4196,Operadores!A:A,Operadores!B:B))</f>
        <v>BUEOSC</v>
      </c>
      <c r="G4196" s="36" t="s">
        <v>274</v>
      </c>
      <c r="H4196" s="39">
        <v>19.50205</v>
      </c>
      <c r="I4196" s="40">
        <v>488.02</v>
      </c>
      <c r="J4196" s="41">
        <f t="shared" si="5"/>
        <v>9517.390441</v>
      </c>
      <c r="K4196" s="37" t="str">
        <f t="array" ref="K4196">IFERROR(XLOOKUP(G4196,'Tipo de carga'!A:A,'Tipo de carga'!B:B))</f>
        <v>Autoabasto</v>
      </c>
      <c r="L4196" s="37">
        <f t="shared" si="2"/>
        <v>45</v>
      </c>
      <c r="M4196" s="37">
        <f t="shared" si="3"/>
        <v>5</v>
      </c>
      <c r="N4196" s="37">
        <f t="shared" si="4"/>
        <v>11</v>
      </c>
      <c r="O4196" s="37" t="str">
        <f t="array" ref="O4196">IFERROR(XLOOKUP(K4196,'Tipo de carga'!B:B,'Tipo de carga'!C:C))</f>
        <v>Diesel</v>
      </c>
    </row>
    <row r="4197">
      <c r="A4197" s="36">
        <v>2021.0</v>
      </c>
      <c r="B4197" s="37" t="str">
        <f t="array" ref="B4197">IFERROR(XLOOKUP(A4197,'Asignacion Nov'!A:A,'Asignacion Nov'!C:C))</f>
        <v>MeLi Dedicado Merida</v>
      </c>
      <c r="C4197" s="37" t="str">
        <f t="array" ref="C4197">IFERROR(XLOOKUP(A4197,'Asignacion Nov'!A:A,'Asignacion Nov'!B:B))</f>
        <v>EC-05</v>
      </c>
      <c r="D4197" s="38">
        <v>45601.89032407408</v>
      </c>
      <c r="E4197" s="36" t="s">
        <v>320</v>
      </c>
      <c r="F4197" s="37" t="str">
        <f t="array" ref="F4197">IFERROR(XLOOKUP(E4197,Operadores!A:A,Operadores!B:B))</f>
        <v>GUTIRV</v>
      </c>
      <c r="G4197" s="36" t="s">
        <v>42</v>
      </c>
      <c r="H4197" s="39">
        <v>19.71757</v>
      </c>
      <c r="I4197" s="40">
        <v>420.09</v>
      </c>
      <c r="J4197" s="41">
        <f t="shared" si="5"/>
        <v>8283.153981</v>
      </c>
      <c r="K4197" s="37" t="str">
        <f t="array" ref="K4197">IFERROR(XLOOKUP(G4197,'Tipo de carga'!A:A,'Tipo de carga'!B:B))</f>
        <v>Autoabasto</v>
      </c>
      <c r="L4197" s="37">
        <f t="shared" si="2"/>
        <v>45</v>
      </c>
      <c r="M4197" s="37">
        <f t="shared" si="3"/>
        <v>5</v>
      </c>
      <c r="N4197" s="37">
        <f t="shared" si="4"/>
        <v>11</v>
      </c>
      <c r="O4197" s="37" t="str">
        <f t="array" ref="O4197">IFERROR(XLOOKUP(K4197,'Tipo de carga'!B:B,'Tipo de carga'!C:C))</f>
        <v>Diesel</v>
      </c>
    </row>
    <row r="4198">
      <c r="A4198" s="36">
        <v>1715.0</v>
      </c>
      <c r="B4198" s="37" t="str">
        <f t="array" ref="B4198">IFERROR(XLOOKUP(A4198,'Asignacion Nov'!A:A,'Asignacion Nov'!C:C))</f>
        <v>Wm Sencillo</v>
      </c>
      <c r="C4198" s="37" t="str">
        <f t="array" ref="C4198">IFERROR(XLOOKUP(A4198,'Asignacion Nov'!A:A,'Asignacion Nov'!B:B))</f>
        <v>EC-08</v>
      </c>
      <c r="D4198" s="38">
        <v>45601.793171296296</v>
      </c>
      <c r="E4198" s="36" t="s">
        <v>280</v>
      </c>
      <c r="F4198" s="37" t="str">
        <f t="array" ref="F4198">IFERROR(XLOOKUP(E4198,Operadores!A:A,Operadores!B:B))</f>
        <v>LEOJAI</v>
      </c>
      <c r="G4198" s="36" t="s">
        <v>42</v>
      </c>
      <c r="H4198" s="39">
        <v>19.71757</v>
      </c>
      <c r="I4198" s="40">
        <v>395.11</v>
      </c>
      <c r="J4198" s="41">
        <f t="shared" si="5"/>
        <v>7790.609083</v>
      </c>
      <c r="K4198" s="37" t="str">
        <f t="array" ref="K4198">IFERROR(XLOOKUP(G4198,'Tipo de carga'!A:A,'Tipo de carga'!B:B))</f>
        <v>Autoabasto</v>
      </c>
      <c r="L4198" s="37">
        <f t="shared" si="2"/>
        <v>45</v>
      </c>
      <c r="M4198" s="37">
        <f t="shared" si="3"/>
        <v>5</v>
      </c>
      <c r="N4198" s="37">
        <f t="shared" si="4"/>
        <v>11</v>
      </c>
      <c r="O4198" s="37" t="str">
        <f t="array" ref="O4198">IFERROR(XLOOKUP(K4198,'Tipo de carga'!B:B,'Tipo de carga'!C:C))</f>
        <v>Diesel</v>
      </c>
    </row>
    <row r="4199">
      <c r="A4199" s="36">
        <v>1898.0</v>
      </c>
      <c r="B4199" s="37" t="str">
        <f t="array" ref="B4199">IFERROR(XLOOKUP(A4199,'Asignacion Nov'!A:A,'Asignacion Nov'!C:C))</f>
        <v>Full Liver</v>
      </c>
      <c r="C4199" s="37" t="str">
        <f t="array" ref="C4199">IFERROR(XLOOKUP(A4199,'Asignacion Nov'!A:A,'Asignacion Nov'!B:B))</f>
        <v>EC-01</v>
      </c>
      <c r="D4199" s="38">
        <v>45601.76615740741</v>
      </c>
      <c r="E4199" s="36" t="s">
        <v>366</v>
      </c>
      <c r="F4199" s="37" t="str">
        <f t="array" ref="F4199">IFERROR(XLOOKUP(E4199,Operadores!A:A,Operadores!B:B))</f>
        <v>CASMA</v>
      </c>
      <c r="G4199" s="36" t="s">
        <v>42</v>
      </c>
      <c r="H4199" s="39">
        <v>19.71757</v>
      </c>
      <c r="I4199" s="40">
        <v>348.03</v>
      </c>
      <c r="J4199" s="41">
        <f t="shared" si="5"/>
        <v>6862.305887</v>
      </c>
      <c r="K4199" s="37" t="str">
        <f t="array" ref="K4199">IFERROR(XLOOKUP(G4199,'Tipo de carga'!A:A,'Tipo de carga'!B:B))</f>
        <v>Autoabasto</v>
      </c>
      <c r="L4199" s="37">
        <f t="shared" si="2"/>
        <v>45</v>
      </c>
      <c r="M4199" s="37">
        <f t="shared" si="3"/>
        <v>5</v>
      </c>
      <c r="N4199" s="37">
        <f t="shared" si="4"/>
        <v>11</v>
      </c>
      <c r="O4199" s="37" t="str">
        <f t="array" ref="O4199">IFERROR(XLOOKUP(K4199,'Tipo de carga'!B:B,'Tipo de carga'!C:C))</f>
        <v>Diesel</v>
      </c>
    </row>
    <row r="4200">
      <c r="A4200" s="36">
        <v>2010.0</v>
      </c>
      <c r="B4200" s="37" t="str">
        <f t="array" ref="B4200">IFERROR(XLOOKUP(A4200,'Asignacion Nov'!A:A,'Asignacion Nov'!C:C))</f>
        <v>MeLi asignado SD</v>
      </c>
      <c r="C4200" s="37" t="str">
        <f t="array" ref="C4200">IFERROR(XLOOKUP(A4200,'Asignacion Nov'!A:A,'Asignacion Nov'!B:B))</f>
        <v>EC-05</v>
      </c>
      <c r="D4200" s="38">
        <v>45601.653703703705</v>
      </c>
      <c r="E4200" s="36" t="s">
        <v>194</v>
      </c>
      <c r="F4200" s="37" t="str">
        <f t="array" ref="F4200">IFERROR(XLOOKUP(E4200,Operadores!A:A,Operadores!B:B))</f>
        <v>CHAJE</v>
      </c>
      <c r="G4200" s="36" t="s">
        <v>42</v>
      </c>
      <c r="H4200" s="39">
        <v>19.71757</v>
      </c>
      <c r="I4200" s="40">
        <v>250.02</v>
      </c>
      <c r="J4200" s="41">
        <f t="shared" si="5"/>
        <v>4929.786851</v>
      </c>
      <c r="K4200" s="37" t="str">
        <f t="array" ref="K4200">IFERROR(XLOOKUP(G4200,'Tipo de carga'!A:A,'Tipo de carga'!B:B))</f>
        <v>Autoabasto</v>
      </c>
      <c r="L4200" s="37">
        <f t="shared" si="2"/>
        <v>45</v>
      </c>
      <c r="M4200" s="37">
        <f t="shared" si="3"/>
        <v>5</v>
      </c>
      <c r="N4200" s="37">
        <f t="shared" si="4"/>
        <v>11</v>
      </c>
      <c r="O4200" s="37" t="str">
        <f t="array" ref="O4200">IFERROR(XLOOKUP(K4200,'Tipo de carga'!B:B,'Tipo de carga'!C:C))</f>
        <v>Diesel</v>
      </c>
    </row>
    <row r="4201">
      <c r="A4201" s="36">
        <v>1997.0</v>
      </c>
      <c r="B4201" s="37" t="str">
        <f t="array" ref="B4201">IFERROR(XLOOKUP(A4201,'Asignacion Nov'!A:A,'Asignacion Nov'!C:C))</f>
        <v>MeLi Dedicado Merida</v>
      </c>
      <c r="C4201" s="37" t="str">
        <f t="array" ref="C4201">IFERROR(XLOOKUP(A4201,'Asignacion Nov'!A:A,'Asignacion Nov'!B:B))</f>
        <v>EC-05</v>
      </c>
      <c r="D4201" s="38">
        <v>45601.62173611111</v>
      </c>
      <c r="E4201" s="36" t="s">
        <v>391</v>
      </c>
      <c r="F4201" s="37" t="str">
        <f t="array" ref="F4201">IFERROR(XLOOKUP(E4201,Operadores!A:A,Operadores!B:B))</f>
        <v>HERVIC02</v>
      </c>
      <c r="G4201" s="36" t="s">
        <v>42</v>
      </c>
      <c r="H4201" s="39">
        <v>19.71757</v>
      </c>
      <c r="I4201" s="40">
        <v>220.02</v>
      </c>
      <c r="J4201" s="41">
        <f t="shared" si="5"/>
        <v>4338.259751</v>
      </c>
      <c r="K4201" s="37" t="str">
        <f t="array" ref="K4201">IFERROR(XLOOKUP(G4201,'Tipo de carga'!A:A,'Tipo de carga'!B:B))</f>
        <v>Autoabasto</v>
      </c>
      <c r="L4201" s="37">
        <f t="shared" si="2"/>
        <v>45</v>
      </c>
      <c r="M4201" s="37">
        <f t="shared" si="3"/>
        <v>5</v>
      </c>
      <c r="N4201" s="37">
        <f t="shared" si="4"/>
        <v>11</v>
      </c>
      <c r="O4201" s="37" t="str">
        <f t="array" ref="O4201">IFERROR(XLOOKUP(K4201,'Tipo de carga'!B:B,'Tipo de carga'!C:C))</f>
        <v>Diesel</v>
      </c>
    </row>
    <row r="4202">
      <c r="A4202" s="36">
        <v>1758.0</v>
      </c>
      <c r="B4202" s="37" t="str">
        <f t="array" ref="B4202">IFERROR(XLOOKUP(A4202,'Asignacion Nov'!A:A,'Asignacion Nov'!C:C))</f>
        <v>Wm Full</v>
      </c>
      <c r="C4202" s="37" t="str">
        <f t="array" ref="C4202">IFERROR(XLOOKUP(A4202,'Asignacion Nov'!A:A,'Asignacion Nov'!B:B))</f>
        <v>EC-08</v>
      </c>
      <c r="D4202" s="38">
        <v>45601.60726851852</v>
      </c>
      <c r="E4202" s="36" t="s">
        <v>296</v>
      </c>
      <c r="F4202" s="37" t="str">
        <f t="array" ref="F4202">IFERROR(XLOOKUP(E4202,Operadores!A:A,Operadores!B:B))</f>
        <v>PINGUA</v>
      </c>
      <c r="G4202" s="36" t="s">
        <v>42</v>
      </c>
      <c r="H4202" s="39">
        <v>19.71757</v>
      </c>
      <c r="I4202" s="40">
        <v>461.84</v>
      </c>
      <c r="J4202" s="41">
        <f t="shared" si="5"/>
        <v>9106.362529</v>
      </c>
      <c r="K4202" s="37" t="str">
        <f t="array" ref="K4202">IFERROR(XLOOKUP(G4202,'Tipo de carga'!A:A,'Tipo de carga'!B:B))</f>
        <v>Autoabasto</v>
      </c>
      <c r="L4202" s="37">
        <f t="shared" si="2"/>
        <v>45</v>
      </c>
      <c r="M4202" s="37">
        <f t="shared" si="3"/>
        <v>5</v>
      </c>
      <c r="N4202" s="37">
        <f t="shared" si="4"/>
        <v>11</v>
      </c>
      <c r="O4202" s="37" t="str">
        <f t="array" ref="O4202">IFERROR(XLOOKUP(K4202,'Tipo de carga'!B:B,'Tipo de carga'!C:C))</f>
        <v>Diesel</v>
      </c>
    </row>
    <row r="4203">
      <c r="A4203" s="36">
        <v>1818.0</v>
      </c>
      <c r="B4203" s="37" t="str">
        <f t="array" ref="B4203">IFERROR(XLOOKUP(A4203,'Asignacion Nov'!A:A,'Asignacion Nov'!C:C))</f>
        <v>Wm Full</v>
      </c>
      <c r="C4203" s="37" t="str">
        <f t="array" ref="C4203">IFERROR(XLOOKUP(A4203,'Asignacion Nov'!A:A,'Asignacion Nov'!B:B))</f>
        <v>EC-08</v>
      </c>
      <c r="D4203" s="38">
        <v>45601.59210648148</v>
      </c>
      <c r="E4203" s="36" t="s">
        <v>302</v>
      </c>
      <c r="F4203" s="37" t="str">
        <f t="array" ref="F4203">IFERROR(XLOOKUP(E4203,Operadores!A:A,Operadores!B:B))</f>
        <v>HEROCT</v>
      </c>
      <c r="G4203" s="36" t="s">
        <v>42</v>
      </c>
      <c r="H4203" s="39">
        <v>19.71757</v>
      </c>
      <c r="I4203" s="40">
        <v>630.96</v>
      </c>
      <c r="J4203" s="41">
        <f t="shared" si="5"/>
        <v>12440.99797</v>
      </c>
      <c r="K4203" s="37" t="str">
        <f t="array" ref="K4203">IFERROR(XLOOKUP(G4203,'Tipo de carga'!A:A,'Tipo de carga'!B:B))</f>
        <v>Autoabasto</v>
      </c>
      <c r="L4203" s="37">
        <f t="shared" si="2"/>
        <v>45</v>
      </c>
      <c r="M4203" s="37">
        <f t="shared" si="3"/>
        <v>5</v>
      </c>
      <c r="N4203" s="37">
        <f t="shared" si="4"/>
        <v>11</v>
      </c>
      <c r="O4203" s="37" t="str">
        <f t="array" ref="O4203">IFERROR(XLOOKUP(K4203,'Tipo de carga'!B:B,'Tipo de carga'!C:C))</f>
        <v>Diesel</v>
      </c>
    </row>
    <row r="4204">
      <c r="A4204" s="36">
        <v>1880.0</v>
      </c>
      <c r="B4204" s="37" t="str">
        <f t="array" ref="B4204">IFERROR(XLOOKUP(A4204,'Asignacion Nov'!A:A,'Asignacion Nov'!C:C))</f>
        <v>Circuitos</v>
      </c>
      <c r="C4204" s="37" t="str">
        <f t="array" ref="C4204">IFERROR(XLOOKUP(A4204,'Asignacion Nov'!A:A,'Asignacion Nov'!B:B))</f>
        <v>EC-03</v>
      </c>
      <c r="D4204" s="38">
        <v>45601.59092592593</v>
      </c>
      <c r="E4204" s="36" t="s">
        <v>248</v>
      </c>
      <c r="F4204" s="37" t="str">
        <f t="array" ref="F4204">IFERROR(XLOOKUP(E4204,Operadores!A:A,Operadores!B:B))</f>
        <v>CRULE</v>
      </c>
      <c r="G4204" s="36" t="s">
        <v>42</v>
      </c>
      <c r="H4204" s="39">
        <v>19.71757</v>
      </c>
      <c r="I4204" s="40">
        <v>610.0</v>
      </c>
      <c r="J4204" s="41">
        <f t="shared" si="5"/>
        <v>12027.7177</v>
      </c>
      <c r="K4204" s="37" t="str">
        <f t="array" ref="K4204">IFERROR(XLOOKUP(G4204,'Tipo de carga'!A:A,'Tipo de carga'!B:B))</f>
        <v>Autoabasto</v>
      </c>
      <c r="L4204" s="37">
        <f t="shared" si="2"/>
        <v>45</v>
      </c>
      <c r="M4204" s="37">
        <f t="shared" si="3"/>
        <v>5</v>
      </c>
      <c r="N4204" s="37">
        <f t="shared" si="4"/>
        <v>11</v>
      </c>
      <c r="O4204" s="37" t="str">
        <f t="array" ref="O4204">IFERROR(XLOOKUP(K4204,'Tipo de carga'!B:B,'Tipo de carga'!C:C))</f>
        <v>Diesel</v>
      </c>
    </row>
    <row r="4205">
      <c r="A4205" s="36">
        <v>2027.0</v>
      </c>
      <c r="B4205" s="37" t="str">
        <f t="array" ref="B4205">IFERROR(XLOOKUP(A4205,'Asignacion Nov'!A:A,'Asignacion Nov'!C:C))</f>
        <v>MeLi Dedicado Merida</v>
      </c>
      <c r="C4205" s="37" t="str">
        <f t="array" ref="C4205">IFERROR(XLOOKUP(A4205,'Asignacion Nov'!A:A,'Asignacion Nov'!B:B))</f>
        <v>EC-05</v>
      </c>
      <c r="D4205" s="38">
        <v>45601.55056712963</v>
      </c>
      <c r="E4205" s="36" t="s">
        <v>246</v>
      </c>
      <c r="F4205" s="37" t="str">
        <f t="array" ref="F4205">IFERROR(XLOOKUP(E4205,Operadores!A:A,Operadores!B:B))</f>
        <v>LUNADO</v>
      </c>
      <c r="G4205" s="36" t="s">
        <v>42</v>
      </c>
      <c r="H4205" s="39">
        <v>19.71757</v>
      </c>
      <c r="I4205" s="40">
        <v>265.1</v>
      </c>
      <c r="J4205" s="41">
        <f t="shared" si="5"/>
        <v>5227.127807</v>
      </c>
      <c r="K4205" s="37" t="str">
        <f t="array" ref="K4205">IFERROR(XLOOKUP(G4205,'Tipo de carga'!A:A,'Tipo de carga'!B:B))</f>
        <v>Autoabasto</v>
      </c>
      <c r="L4205" s="37">
        <f t="shared" si="2"/>
        <v>45</v>
      </c>
      <c r="M4205" s="37">
        <f t="shared" si="3"/>
        <v>5</v>
      </c>
      <c r="N4205" s="37">
        <f t="shared" si="4"/>
        <v>11</v>
      </c>
      <c r="O4205" s="37" t="str">
        <f t="array" ref="O4205">IFERROR(XLOOKUP(K4205,'Tipo de carga'!B:B,'Tipo de carga'!C:C))</f>
        <v>Diesel</v>
      </c>
    </row>
    <row r="4206">
      <c r="A4206" s="36">
        <v>1746.0</v>
      </c>
      <c r="B4206" s="37" t="str">
        <f t="array" ref="B4206">IFERROR(XLOOKUP(A4206,'Asignacion Nov'!A:A,'Asignacion Nov'!C:C))</f>
        <v>Wm Full</v>
      </c>
      <c r="C4206" s="37" t="str">
        <f t="array" ref="C4206">IFERROR(XLOOKUP(A4206,'Asignacion Nov'!A:A,'Asignacion Nov'!B:B))</f>
        <v>EC-08</v>
      </c>
      <c r="D4206" s="38">
        <v>45601.528865740744</v>
      </c>
      <c r="E4206" s="36" t="s">
        <v>293</v>
      </c>
      <c r="F4206" s="37" t="str">
        <f t="array" ref="F4206">IFERROR(XLOOKUP(E4206,Operadores!A:A,Operadores!B:B))</f>
        <v>LOPFER</v>
      </c>
      <c r="G4206" s="36" t="s">
        <v>42</v>
      </c>
      <c r="H4206" s="39">
        <v>19.71757</v>
      </c>
      <c r="I4206" s="40">
        <v>378.82</v>
      </c>
      <c r="J4206" s="41">
        <f t="shared" si="5"/>
        <v>7469.409867</v>
      </c>
      <c r="K4206" s="37" t="str">
        <f t="array" ref="K4206">IFERROR(XLOOKUP(G4206,'Tipo de carga'!A:A,'Tipo de carga'!B:B))</f>
        <v>Autoabasto</v>
      </c>
      <c r="L4206" s="37">
        <f t="shared" si="2"/>
        <v>45</v>
      </c>
      <c r="M4206" s="37">
        <f t="shared" si="3"/>
        <v>5</v>
      </c>
      <c r="N4206" s="37">
        <f t="shared" si="4"/>
        <v>11</v>
      </c>
      <c r="O4206" s="37" t="str">
        <f t="array" ref="O4206">IFERROR(XLOOKUP(K4206,'Tipo de carga'!B:B,'Tipo de carga'!C:C))</f>
        <v>Diesel</v>
      </c>
    </row>
    <row r="4207">
      <c r="A4207" s="36">
        <v>1722.0</v>
      </c>
      <c r="B4207" s="37" t="str">
        <f t="array" ref="B4207">IFERROR(XLOOKUP(A4207,'Asignacion Nov'!A:A,'Asignacion Nov'!C:C))</f>
        <v>Wm Full</v>
      </c>
      <c r="C4207" s="37" t="str">
        <f t="array" ref="C4207">IFERROR(XLOOKUP(A4207,'Asignacion Nov'!A:A,'Asignacion Nov'!B:B))</f>
        <v>EC-08</v>
      </c>
      <c r="D4207" s="38">
        <v>45601.512719907405</v>
      </c>
      <c r="E4207" s="36" t="s">
        <v>443</v>
      </c>
      <c r="F4207" s="37" t="str">
        <f t="array" ref="F4207">IFERROR(XLOOKUP(E4207,Operadores!A:A,Operadores!B:B))</f>
        <v>RODJO02</v>
      </c>
      <c r="G4207" s="36" t="s">
        <v>42</v>
      </c>
      <c r="H4207" s="39">
        <v>19.71757</v>
      </c>
      <c r="I4207" s="40">
        <v>572.42</v>
      </c>
      <c r="J4207" s="41">
        <f t="shared" si="5"/>
        <v>11286.73142</v>
      </c>
      <c r="K4207" s="37" t="str">
        <f t="array" ref="K4207">IFERROR(XLOOKUP(G4207,'Tipo de carga'!A:A,'Tipo de carga'!B:B))</f>
        <v>Autoabasto</v>
      </c>
      <c r="L4207" s="37">
        <f t="shared" si="2"/>
        <v>45</v>
      </c>
      <c r="M4207" s="37">
        <f t="shared" si="3"/>
        <v>5</v>
      </c>
      <c r="N4207" s="37">
        <f t="shared" si="4"/>
        <v>11</v>
      </c>
      <c r="O4207" s="37" t="str">
        <f t="array" ref="O4207">IFERROR(XLOOKUP(K4207,'Tipo de carga'!B:B,'Tipo de carga'!C:C))</f>
        <v>Diesel</v>
      </c>
    </row>
    <row r="4208">
      <c r="A4208" s="36">
        <v>1738.0</v>
      </c>
      <c r="B4208" s="37" t="str">
        <f t="array" ref="B4208">IFERROR(XLOOKUP(A4208,'Asignacion Nov'!A:A,'Asignacion Nov'!C:C))</f>
        <v>Wm Full</v>
      </c>
      <c r="C4208" s="37" t="str">
        <f t="array" ref="C4208">IFERROR(XLOOKUP(A4208,'Asignacion Nov'!A:A,'Asignacion Nov'!B:B))</f>
        <v>EC-08</v>
      </c>
      <c r="D4208" s="38">
        <v>45601.49773148148</v>
      </c>
      <c r="E4208" s="36" t="s">
        <v>295</v>
      </c>
      <c r="F4208" s="37" t="str">
        <f t="array" ref="F4208">IFERROR(XLOOKUP(E4208,Operadores!A:A,Operadores!B:B))</f>
        <v>PEROMA</v>
      </c>
      <c r="G4208" s="36" t="s">
        <v>42</v>
      </c>
      <c r="H4208" s="39">
        <v>19.71757</v>
      </c>
      <c r="I4208" s="40">
        <v>416.75</v>
      </c>
      <c r="J4208" s="41">
        <f t="shared" si="5"/>
        <v>8217.297298</v>
      </c>
      <c r="K4208" s="37" t="str">
        <f t="array" ref="K4208">IFERROR(XLOOKUP(G4208,'Tipo de carga'!A:A,'Tipo de carga'!B:B))</f>
        <v>Autoabasto</v>
      </c>
      <c r="L4208" s="37">
        <f t="shared" si="2"/>
        <v>45</v>
      </c>
      <c r="M4208" s="37">
        <f t="shared" si="3"/>
        <v>5</v>
      </c>
      <c r="N4208" s="37">
        <f t="shared" si="4"/>
        <v>11</v>
      </c>
      <c r="O4208" s="37" t="str">
        <f t="array" ref="O4208">IFERROR(XLOOKUP(K4208,'Tipo de carga'!B:B,'Tipo de carga'!C:C))</f>
        <v>Diesel</v>
      </c>
    </row>
    <row r="4209">
      <c r="A4209" s="36">
        <v>2029.0</v>
      </c>
      <c r="B4209" s="37" t="str">
        <f t="array" ref="B4209">IFERROR(XLOOKUP(A4209,'Asignacion Nov'!A:A,'Asignacion Nov'!C:C))</f>
        <v>MeLi Dedicado Merida</v>
      </c>
      <c r="C4209" s="37" t="str">
        <f t="array" ref="C4209">IFERROR(XLOOKUP(A4209,'Asignacion Nov'!A:A,'Asignacion Nov'!B:B))</f>
        <v>EC-05</v>
      </c>
      <c r="D4209" s="38">
        <v>45601.47954861111</v>
      </c>
      <c r="E4209" s="36" t="s">
        <v>240</v>
      </c>
      <c r="F4209" s="37" t="str">
        <f t="array" ref="F4209">IFERROR(XLOOKUP(E4209,Operadores!A:A,Operadores!B:B))</f>
        <v>ACOHER</v>
      </c>
      <c r="G4209" s="36" t="s">
        <v>42</v>
      </c>
      <c r="H4209" s="39">
        <v>19.71757</v>
      </c>
      <c r="I4209" s="40">
        <v>326.06</v>
      </c>
      <c r="J4209" s="41">
        <f t="shared" si="5"/>
        <v>6429.110874</v>
      </c>
      <c r="K4209" s="37" t="str">
        <f t="array" ref="K4209">IFERROR(XLOOKUP(G4209,'Tipo de carga'!A:A,'Tipo de carga'!B:B))</f>
        <v>Autoabasto</v>
      </c>
      <c r="L4209" s="37">
        <f t="shared" si="2"/>
        <v>45</v>
      </c>
      <c r="M4209" s="37">
        <f t="shared" si="3"/>
        <v>5</v>
      </c>
      <c r="N4209" s="37">
        <f t="shared" si="4"/>
        <v>11</v>
      </c>
      <c r="O4209" s="37" t="str">
        <f t="array" ref="O4209">IFERROR(XLOOKUP(K4209,'Tipo de carga'!B:B,'Tipo de carga'!C:C))</f>
        <v>Diesel</v>
      </c>
    </row>
    <row r="4210">
      <c r="A4210" s="36">
        <v>1761.0</v>
      </c>
      <c r="B4210" s="37" t="str">
        <f t="array" ref="B4210">IFERROR(XLOOKUP(A4210,'Asignacion Nov'!A:A,'Asignacion Nov'!C:C))</f>
        <v>Wm Full</v>
      </c>
      <c r="C4210" s="37" t="str">
        <f t="array" ref="C4210">IFERROR(XLOOKUP(A4210,'Asignacion Nov'!A:A,'Asignacion Nov'!B:B))</f>
        <v>EC-08</v>
      </c>
      <c r="D4210" s="38">
        <v>45601.47583333333</v>
      </c>
      <c r="E4210" s="36" t="s">
        <v>278</v>
      </c>
      <c r="F4210" s="37" t="str">
        <f t="array" ref="F4210">IFERROR(XLOOKUP(E4210,Operadores!A:A,Operadores!B:B))</f>
        <v>RAMBAR</v>
      </c>
      <c r="G4210" s="36" t="s">
        <v>42</v>
      </c>
      <c r="H4210" s="39">
        <v>19.71757</v>
      </c>
      <c r="I4210" s="40">
        <v>290.35</v>
      </c>
      <c r="J4210" s="41">
        <f t="shared" si="5"/>
        <v>5724.99645</v>
      </c>
      <c r="K4210" s="37" t="str">
        <f t="array" ref="K4210">IFERROR(XLOOKUP(G4210,'Tipo de carga'!A:A,'Tipo de carga'!B:B))</f>
        <v>Autoabasto</v>
      </c>
      <c r="L4210" s="37">
        <f t="shared" si="2"/>
        <v>45</v>
      </c>
      <c r="M4210" s="37">
        <f t="shared" si="3"/>
        <v>5</v>
      </c>
      <c r="N4210" s="37">
        <f t="shared" si="4"/>
        <v>11</v>
      </c>
      <c r="O4210" s="37" t="str">
        <f t="array" ref="O4210">IFERROR(XLOOKUP(K4210,'Tipo de carga'!B:B,'Tipo de carga'!C:C))</f>
        <v>Diesel</v>
      </c>
    </row>
    <row r="4211">
      <c r="A4211" s="36">
        <v>1882.0</v>
      </c>
      <c r="B4211" s="37" t="str">
        <f t="array" ref="B4211">IFERROR(XLOOKUP(A4211,'Asignacion Nov'!A:A,'Asignacion Nov'!C:C))</f>
        <v>Sayer Sencillo</v>
      </c>
      <c r="C4211" s="37" t="str">
        <f t="array" ref="C4211">IFERROR(XLOOKUP(A4211,'Asignacion Nov'!A:A,'Asignacion Nov'!B:B))</f>
        <v>EC-04</v>
      </c>
      <c r="D4211" s="38">
        <v>45601.36510416667</v>
      </c>
      <c r="E4211" s="36" t="s">
        <v>49</v>
      </c>
      <c r="F4211" s="37" t="str">
        <f t="array" ref="F4211">IFERROR(XLOOKUP(E4211,Operadores!A:A,Operadores!B:B))</f>
        <v>FABMA</v>
      </c>
      <c r="G4211" s="36" t="s">
        <v>42</v>
      </c>
      <c r="H4211" s="39">
        <v>19.71757</v>
      </c>
      <c r="I4211" s="40">
        <v>655.0</v>
      </c>
      <c r="J4211" s="41">
        <f t="shared" si="5"/>
        <v>12915.00835</v>
      </c>
      <c r="K4211" s="37" t="str">
        <f t="array" ref="K4211">IFERROR(XLOOKUP(G4211,'Tipo de carga'!A:A,'Tipo de carga'!B:B))</f>
        <v>Autoabasto</v>
      </c>
      <c r="L4211" s="37">
        <f t="shared" si="2"/>
        <v>45</v>
      </c>
      <c r="M4211" s="37">
        <f t="shared" si="3"/>
        <v>5</v>
      </c>
      <c r="N4211" s="37">
        <f t="shared" si="4"/>
        <v>11</v>
      </c>
      <c r="O4211" s="37" t="str">
        <f t="array" ref="O4211">IFERROR(XLOOKUP(K4211,'Tipo de carga'!B:B,'Tipo de carga'!C:C))</f>
        <v>Diesel</v>
      </c>
    </row>
    <row r="4212">
      <c r="A4212" s="36">
        <v>1999.0</v>
      </c>
      <c r="B4212" s="37" t="str">
        <f t="array" ref="B4212">IFERROR(XLOOKUP(A4212,'Asignacion Nov'!A:A,'Asignacion Nov'!C:C))</f>
        <v>MeLi Dedicado Merida</v>
      </c>
      <c r="C4212" s="37" t="str">
        <f t="array" ref="C4212">IFERROR(XLOOKUP(A4212,'Asignacion Nov'!A:A,'Asignacion Nov'!B:B))</f>
        <v>EC-05</v>
      </c>
      <c r="D4212" s="38">
        <v>45601.11993055556</v>
      </c>
      <c r="E4212" s="36" t="s">
        <v>543</v>
      </c>
      <c r="F4212" s="37" t="str">
        <f t="array" ref="F4212">IFERROR(XLOOKUP(E4212,Operadores!A:A,Operadores!B:B))</f>
        <v>CAMJOS</v>
      </c>
      <c r="G4212" s="36" t="s">
        <v>42</v>
      </c>
      <c r="H4212" s="39">
        <v>19.71757</v>
      </c>
      <c r="I4212" s="40">
        <v>446.04</v>
      </c>
      <c r="J4212" s="41">
        <f t="shared" si="5"/>
        <v>8794.824923</v>
      </c>
      <c r="K4212" s="37" t="str">
        <f t="array" ref="K4212">IFERROR(XLOOKUP(G4212,'Tipo de carga'!A:A,'Tipo de carga'!B:B))</f>
        <v>Autoabasto</v>
      </c>
      <c r="L4212" s="37">
        <f t="shared" si="2"/>
        <v>45</v>
      </c>
      <c r="M4212" s="37">
        <f t="shared" si="3"/>
        <v>5</v>
      </c>
      <c r="N4212" s="37">
        <f t="shared" si="4"/>
        <v>11</v>
      </c>
      <c r="O4212" s="37" t="str">
        <f t="array" ref="O4212">IFERROR(XLOOKUP(K4212,'Tipo de carga'!B:B,'Tipo de carga'!C:C))</f>
        <v>Diesel</v>
      </c>
    </row>
    <row r="4213">
      <c r="A4213" s="36">
        <v>1804.0</v>
      </c>
      <c r="B4213" s="37" t="str">
        <f t="array" ref="B4213">IFERROR(XLOOKUP(A4213,'Asignacion Nov'!A:A,'Asignacion Nov'!C:C))</f>
        <v>Sayer Full</v>
      </c>
      <c r="C4213" s="37" t="str">
        <f t="array" ref="C4213">IFERROR(XLOOKUP(A4213,'Asignacion Nov'!A:A,'Asignacion Nov'!B:B))</f>
        <v>EC-04</v>
      </c>
      <c r="D4213" s="38">
        <v>45601.04510416667</v>
      </c>
      <c r="E4213" s="36" t="s">
        <v>475</v>
      </c>
      <c r="F4213" s="37" t="str">
        <f t="array" ref="F4213">IFERROR(XLOOKUP(E4213,Operadores!A:A,Operadores!B:B))</f>
        <v>AGUERN</v>
      </c>
      <c r="G4213" s="36" t="s">
        <v>42</v>
      </c>
      <c r="H4213" s="39">
        <v>19.71757</v>
      </c>
      <c r="I4213" s="40">
        <v>570.0</v>
      </c>
      <c r="J4213" s="41">
        <f t="shared" si="5"/>
        <v>11239.0149</v>
      </c>
      <c r="K4213" s="37" t="str">
        <f t="array" ref="K4213">IFERROR(XLOOKUP(G4213,'Tipo de carga'!A:A,'Tipo de carga'!B:B))</f>
        <v>Autoabasto</v>
      </c>
      <c r="L4213" s="37">
        <f t="shared" si="2"/>
        <v>45</v>
      </c>
      <c r="M4213" s="37">
        <f t="shared" si="3"/>
        <v>5</v>
      </c>
      <c r="N4213" s="37">
        <f t="shared" si="4"/>
        <v>11</v>
      </c>
      <c r="O4213" s="37" t="str">
        <f t="array" ref="O4213">IFERROR(XLOOKUP(K4213,'Tipo de carga'!B:B,'Tipo de carga'!C:C))</f>
        <v>Diesel</v>
      </c>
    </row>
    <row r="4214">
      <c r="A4214" s="36">
        <v>1972.0</v>
      </c>
      <c r="B4214" s="37" t="str">
        <f t="array" ref="B4214">IFERROR(XLOOKUP(A4214,'Asignacion Nov'!A:A,'Asignacion Nov'!C:C))</f>
        <v>Sayer Sencillo</v>
      </c>
      <c r="C4214" s="37" t="str">
        <f t="array" ref="C4214">IFERROR(XLOOKUP(A4214,'Asignacion Nov'!A:A,'Asignacion Nov'!B:B))</f>
        <v>EC-04</v>
      </c>
      <c r="D4214" s="38">
        <v>45601.04420138889</v>
      </c>
      <c r="E4214" s="36" t="s">
        <v>59</v>
      </c>
      <c r="F4214" s="37" t="str">
        <f t="array" ref="F4214">IFERROR(XLOOKUP(E4214,Operadores!A:A,Operadores!B:B))</f>
        <v>ROMJOS</v>
      </c>
      <c r="G4214" s="36" t="s">
        <v>42</v>
      </c>
      <c r="H4214" s="39">
        <v>19.71757</v>
      </c>
      <c r="I4214" s="40">
        <v>565.0</v>
      </c>
      <c r="J4214" s="41">
        <f t="shared" si="5"/>
        <v>11140.42705</v>
      </c>
      <c r="K4214" s="37" t="str">
        <f t="array" ref="K4214">IFERROR(XLOOKUP(G4214,'Tipo de carga'!A:A,'Tipo de carga'!B:B))</f>
        <v>Autoabasto</v>
      </c>
      <c r="L4214" s="37">
        <f t="shared" si="2"/>
        <v>45</v>
      </c>
      <c r="M4214" s="37">
        <f t="shared" si="3"/>
        <v>5</v>
      </c>
      <c r="N4214" s="37">
        <f t="shared" si="4"/>
        <v>11</v>
      </c>
      <c r="O4214" s="37" t="str">
        <f t="array" ref="O4214">IFERROR(XLOOKUP(K4214,'Tipo de carga'!B:B,'Tipo de carga'!C:C))</f>
        <v>Diesel</v>
      </c>
    </row>
    <row r="4215">
      <c r="A4215" s="36">
        <v>1753.0</v>
      </c>
      <c r="B4215" s="37" t="str">
        <f t="array" ref="B4215">IFERROR(XLOOKUP(A4215,'Asignacion Nov'!A:A,'Asignacion Nov'!C:C))</f>
        <v>Wm Full</v>
      </c>
      <c r="C4215" s="37" t="str">
        <f t="array" ref="C4215">IFERROR(XLOOKUP(A4215,'Asignacion Nov'!A:A,'Asignacion Nov'!B:B))</f>
        <v>EC-08</v>
      </c>
      <c r="D4215" s="38">
        <v>45601.02825231481</v>
      </c>
      <c r="E4215" s="36" t="s">
        <v>291</v>
      </c>
      <c r="F4215" s="37" t="str">
        <f t="array" ref="F4215">IFERROR(XLOOKUP(E4215,Operadores!A:A,Operadores!B:B))</f>
        <v>MENRI</v>
      </c>
      <c r="G4215" s="36" t="s">
        <v>42</v>
      </c>
      <c r="H4215" s="39">
        <v>19.71757</v>
      </c>
      <c r="I4215" s="40">
        <v>435.0</v>
      </c>
      <c r="J4215" s="41">
        <f t="shared" si="5"/>
        <v>8577.14295</v>
      </c>
      <c r="K4215" s="37" t="str">
        <f t="array" ref="K4215">IFERROR(XLOOKUP(G4215,'Tipo de carga'!A:A,'Tipo de carga'!B:B))</f>
        <v>Autoabasto</v>
      </c>
      <c r="L4215" s="37">
        <f t="shared" si="2"/>
        <v>45</v>
      </c>
      <c r="M4215" s="37">
        <f t="shared" si="3"/>
        <v>5</v>
      </c>
      <c r="N4215" s="37">
        <f t="shared" si="4"/>
        <v>11</v>
      </c>
      <c r="O4215" s="37" t="str">
        <f t="array" ref="O4215">IFERROR(XLOOKUP(K4215,'Tipo de carga'!B:B,'Tipo de carga'!C:C))</f>
        <v>Diesel</v>
      </c>
    </row>
    <row r="4216">
      <c r="A4216" s="36">
        <v>1937.0</v>
      </c>
      <c r="B4216" s="37" t="str">
        <f t="array" ref="B4216">IFERROR(XLOOKUP(A4216,'Asignacion Nov'!A:A,'Asignacion Nov'!C:C))</f>
        <v>MeLi asignado SD</v>
      </c>
      <c r="C4216" s="37" t="str">
        <f t="array" ref="C4216">IFERROR(XLOOKUP(A4216,'Asignacion Nov'!A:A,'Asignacion Nov'!B:B))</f>
        <v>EC-05</v>
      </c>
      <c r="D4216" s="38">
        <v>45601.02125</v>
      </c>
      <c r="E4216" s="36" t="s">
        <v>204</v>
      </c>
      <c r="F4216" s="37" t="str">
        <f t="array" ref="F4216">IFERROR(XLOOKUP(E4216,Operadores!A:A,Operadores!B:B))</f>
        <v>AGUARM</v>
      </c>
      <c r="G4216" s="36" t="s">
        <v>42</v>
      </c>
      <c r="H4216" s="39">
        <v>19.71757</v>
      </c>
      <c r="I4216" s="40">
        <v>247.44</v>
      </c>
      <c r="J4216" s="41">
        <f t="shared" si="5"/>
        <v>4878.915521</v>
      </c>
      <c r="K4216" s="37" t="str">
        <f t="array" ref="K4216">IFERROR(XLOOKUP(G4216,'Tipo de carga'!A:A,'Tipo de carga'!B:B))</f>
        <v>Autoabasto</v>
      </c>
      <c r="L4216" s="37">
        <f t="shared" si="2"/>
        <v>45</v>
      </c>
      <c r="M4216" s="37">
        <f t="shared" si="3"/>
        <v>5</v>
      </c>
      <c r="N4216" s="37">
        <f t="shared" si="4"/>
        <v>11</v>
      </c>
      <c r="O4216" s="37" t="str">
        <f t="array" ref="O4216">IFERROR(XLOOKUP(K4216,'Tipo de carga'!B:B,'Tipo de carga'!C:C))</f>
        <v>Diesel</v>
      </c>
    </row>
    <row r="4217">
      <c r="A4217" s="36">
        <v>1817.0</v>
      </c>
      <c r="B4217" s="37" t="str">
        <f t="array" ref="B4217">IFERROR(XLOOKUP(A4217,'Asignacion Nov'!A:A,'Asignacion Nov'!C:C))</f>
        <v>Wm Full</v>
      </c>
      <c r="C4217" s="37" t="str">
        <f t="array" ref="C4217">IFERROR(XLOOKUP(A4217,'Asignacion Nov'!A:A,'Asignacion Nov'!B:B))</f>
        <v>EC-08</v>
      </c>
      <c r="D4217" s="38">
        <v>45601.01337962963</v>
      </c>
      <c r="E4217" s="36" t="s">
        <v>500</v>
      </c>
      <c r="F4217" s="37" t="str">
        <f t="array" ref="F4217">IFERROR(XLOOKUP(E4217,Operadores!A:A,Operadores!B:B))</f>
        <v>RUIROBX</v>
      </c>
      <c r="G4217" s="36" t="s">
        <v>42</v>
      </c>
      <c r="H4217" s="39">
        <v>19.71757</v>
      </c>
      <c r="I4217" s="40">
        <v>362.07</v>
      </c>
      <c r="J4217" s="41">
        <f t="shared" si="5"/>
        <v>7139.14057</v>
      </c>
      <c r="K4217" s="37" t="str">
        <f t="array" ref="K4217">IFERROR(XLOOKUP(G4217,'Tipo de carga'!A:A,'Tipo de carga'!B:B))</f>
        <v>Autoabasto</v>
      </c>
      <c r="L4217" s="37">
        <f t="shared" si="2"/>
        <v>45</v>
      </c>
      <c r="M4217" s="37">
        <f t="shared" si="3"/>
        <v>5</v>
      </c>
      <c r="N4217" s="37">
        <f t="shared" si="4"/>
        <v>11</v>
      </c>
      <c r="O4217" s="37" t="str">
        <f t="array" ref="O4217">IFERROR(XLOOKUP(K4217,'Tipo de carga'!B:B,'Tipo de carga'!C:C))</f>
        <v>Diesel</v>
      </c>
    </row>
    <row r="4218">
      <c r="A4218" s="36">
        <v>1741.0</v>
      </c>
      <c r="B4218" s="37" t="str">
        <f t="array" ref="B4218">IFERROR(XLOOKUP(A4218,'Asignacion Nov'!A:A,'Asignacion Nov'!C:C))</f>
        <v>Hisense</v>
      </c>
      <c r="C4218" s="37" t="str">
        <f t="array" ref="C4218">IFERROR(XLOOKUP(A4218,'Asignacion Nov'!A:A,'Asignacion Nov'!B:B))</f>
        <v>EC-03</v>
      </c>
      <c r="D4218" s="38">
        <v>45601.0</v>
      </c>
      <c r="E4218" s="36" t="s">
        <v>76</v>
      </c>
      <c r="F4218" s="37" t="str">
        <f t="array" ref="F4218">IFERROR(XLOOKUP(E4218,Operadores!A:A,Operadores!B:B))</f>
        <v>GALSA</v>
      </c>
      <c r="G4218" s="36" t="s">
        <v>425</v>
      </c>
      <c r="H4218" s="39">
        <v>24.97</v>
      </c>
      <c r="I4218" s="40">
        <v>288.34</v>
      </c>
      <c r="J4218" s="41">
        <f t="shared" si="5"/>
        <v>7199.8498</v>
      </c>
      <c r="K4218" s="37" t="str">
        <f t="array" ref="K4218">IFERROR(XLOOKUP(G4218,'Tipo de carga'!A:A,'Tipo de carga'!B:B))</f>
        <v>Ticket</v>
      </c>
      <c r="L4218" s="37">
        <f t="shared" si="2"/>
        <v>45</v>
      </c>
      <c r="M4218" s="37">
        <f t="shared" si="3"/>
        <v>5</v>
      </c>
      <c r="N4218" s="37">
        <f t="shared" si="4"/>
        <v>11</v>
      </c>
      <c r="O4218" s="37" t="str">
        <f t="array" ref="O4218">IFERROR(XLOOKUP(K4218,'Tipo de carga'!B:B,'Tipo de carga'!C:C))</f>
        <v>Diesel</v>
      </c>
    </row>
    <row r="4219">
      <c r="A4219" s="36">
        <v>1806.0</v>
      </c>
      <c r="B4219" s="37" t="str">
        <f t="array" ref="B4219">IFERROR(XLOOKUP(A4219,'Asignacion Nov'!A:A,'Asignacion Nov'!C:C))</f>
        <v>Sayer Sencillo</v>
      </c>
      <c r="C4219" s="37" t="str">
        <f t="array" ref="C4219">IFERROR(XLOOKUP(A4219,'Asignacion Nov'!A:A,'Asignacion Nov'!B:B))</f>
        <v>EC-04</v>
      </c>
      <c r="D4219" s="38">
        <v>45601.0</v>
      </c>
      <c r="E4219" s="36" t="s">
        <v>40</v>
      </c>
      <c r="F4219" s="37" t="str">
        <f t="array" ref="F4219">IFERROR(XLOOKUP(E4219,Operadores!A:A,Operadores!B:B))</f>
        <v>DIAOMA</v>
      </c>
      <c r="G4219" s="36" t="s">
        <v>425</v>
      </c>
      <c r="H4219" s="39">
        <v>24.29</v>
      </c>
      <c r="I4219" s="40">
        <v>164.67</v>
      </c>
      <c r="J4219" s="41">
        <f t="shared" si="5"/>
        <v>3999.8343</v>
      </c>
      <c r="K4219" s="37" t="str">
        <f t="array" ref="K4219">IFERROR(XLOOKUP(G4219,'Tipo de carga'!A:A,'Tipo de carga'!B:B))</f>
        <v>Ticket</v>
      </c>
      <c r="L4219" s="37">
        <f t="shared" si="2"/>
        <v>45</v>
      </c>
      <c r="M4219" s="37">
        <f t="shared" si="3"/>
        <v>5</v>
      </c>
      <c r="N4219" s="37">
        <f t="shared" si="4"/>
        <v>11</v>
      </c>
      <c r="O4219" s="37" t="str">
        <f t="array" ref="O4219">IFERROR(XLOOKUP(K4219,'Tipo de carga'!B:B,'Tipo de carga'!C:C))</f>
        <v>Diesel</v>
      </c>
    </row>
    <row r="4220">
      <c r="A4220" s="36">
        <v>1831.0</v>
      </c>
      <c r="B4220" s="37" t="str">
        <f t="array" ref="B4220">IFERROR(XLOOKUP(A4220,'Asignacion Nov'!A:A,'Asignacion Nov'!C:C))</f>
        <v>Full Liver</v>
      </c>
      <c r="C4220" s="37" t="str">
        <f t="array" ref="C4220">IFERROR(XLOOKUP(A4220,'Asignacion Nov'!A:A,'Asignacion Nov'!B:B))</f>
        <v>EC-01</v>
      </c>
      <c r="D4220" s="38">
        <v>45601.0</v>
      </c>
      <c r="E4220" s="36" t="s">
        <v>325</v>
      </c>
      <c r="F4220" s="37" t="str">
        <f t="array" ref="F4220">IFERROR(XLOOKUP(E4220,Operadores!A:A,Operadores!B:B))</f>
        <v>VELOSC</v>
      </c>
      <c r="G4220" s="36" t="s">
        <v>425</v>
      </c>
      <c r="H4220" s="39">
        <v>25.96</v>
      </c>
      <c r="I4220" s="40">
        <v>138.67</v>
      </c>
      <c r="J4220" s="41">
        <f t="shared" si="5"/>
        <v>3599.8732</v>
      </c>
      <c r="K4220" s="37" t="str">
        <f t="array" ref="K4220">IFERROR(XLOOKUP(G4220,'Tipo de carga'!A:A,'Tipo de carga'!B:B))</f>
        <v>Ticket</v>
      </c>
      <c r="L4220" s="37">
        <f t="shared" si="2"/>
        <v>45</v>
      </c>
      <c r="M4220" s="37">
        <f t="shared" si="3"/>
        <v>5</v>
      </c>
      <c r="N4220" s="37">
        <f t="shared" si="4"/>
        <v>11</v>
      </c>
      <c r="O4220" s="37" t="str">
        <f t="array" ref="O4220">IFERROR(XLOOKUP(K4220,'Tipo de carga'!B:B,'Tipo de carga'!C:C))</f>
        <v>Diesel</v>
      </c>
    </row>
    <row r="4221">
      <c r="A4221" s="36">
        <v>2007.0</v>
      </c>
      <c r="B4221" s="37" t="str">
        <f t="array" ref="B4221">IFERROR(XLOOKUP(A4221,'Asignacion Nov'!A:A,'Asignacion Nov'!C:C))</f>
        <v>MeLi Asignado TD</v>
      </c>
      <c r="C4221" s="37" t="str">
        <f t="array" ref="C4221">IFERROR(XLOOKUP(A4221,'Asignacion Nov'!A:A,'Asignacion Nov'!B:B))</f>
        <v>EC-05</v>
      </c>
      <c r="D4221" s="38">
        <v>45601.0</v>
      </c>
      <c r="E4221" s="36" t="s">
        <v>417</v>
      </c>
      <c r="F4221" s="37" t="str">
        <f t="array" ref="F4221">IFERROR(XLOOKUP(E4221,Operadores!A:A,Operadores!B:B))</f>
        <v>OLVJUA01</v>
      </c>
      <c r="G4221" s="36" t="s">
        <v>425</v>
      </c>
      <c r="H4221" s="39">
        <v>24.69</v>
      </c>
      <c r="I4221" s="40">
        <v>145.8</v>
      </c>
      <c r="J4221" s="41">
        <f t="shared" si="5"/>
        <v>3599.802</v>
      </c>
      <c r="K4221" s="37" t="str">
        <f t="array" ref="K4221">IFERROR(XLOOKUP(G4221,'Tipo de carga'!A:A,'Tipo de carga'!B:B))</f>
        <v>Ticket</v>
      </c>
      <c r="L4221" s="37">
        <f t="shared" si="2"/>
        <v>45</v>
      </c>
      <c r="M4221" s="37">
        <f t="shared" si="3"/>
        <v>5</v>
      </c>
      <c r="N4221" s="37">
        <f t="shared" si="4"/>
        <v>11</v>
      </c>
      <c r="O4221" s="37" t="str">
        <f t="array" ref="O4221">IFERROR(XLOOKUP(K4221,'Tipo de carga'!B:B,'Tipo de carga'!C:C))</f>
        <v>Diesel</v>
      </c>
    </row>
    <row r="4222">
      <c r="A4222" s="36">
        <v>1760.0</v>
      </c>
      <c r="B4222" s="37" t="str">
        <f t="array" ref="B4222">IFERROR(XLOOKUP(A4222,'Asignacion Nov'!A:A,'Asignacion Nov'!C:C))</f>
        <v>Pipas</v>
      </c>
      <c r="C4222" s="37" t="str">
        <f t="array" ref="C4222">IFERROR(XLOOKUP(A4222,'Asignacion Nov'!A:A,'Asignacion Nov'!B:B))</f>
        <v>EC-02</v>
      </c>
      <c r="D4222" s="38">
        <v>45601.0</v>
      </c>
      <c r="E4222" s="36" t="s">
        <v>154</v>
      </c>
      <c r="F4222" s="37" t="str">
        <f t="array" ref="F4222">IFERROR(XLOOKUP(E4222,Operadores!A:A,Operadores!B:B))</f>
        <v>MARJO08</v>
      </c>
      <c r="G4222" s="36" t="s">
        <v>425</v>
      </c>
      <c r="H4222" s="39">
        <v>27.39</v>
      </c>
      <c r="I4222" s="40">
        <v>328.59</v>
      </c>
      <c r="J4222" s="41">
        <f t="shared" si="5"/>
        <v>9000.0801</v>
      </c>
      <c r="K4222" s="37" t="str">
        <f t="array" ref="K4222">IFERROR(XLOOKUP(G4222,'Tipo de carga'!A:A,'Tipo de carga'!B:B))</f>
        <v>Ticket</v>
      </c>
      <c r="L4222" s="37">
        <f t="shared" si="2"/>
        <v>45</v>
      </c>
      <c r="M4222" s="37">
        <f t="shared" si="3"/>
        <v>5</v>
      </c>
      <c r="N4222" s="37">
        <f t="shared" si="4"/>
        <v>11</v>
      </c>
      <c r="O4222" s="37" t="str">
        <f t="array" ref="O4222">IFERROR(XLOOKUP(K4222,'Tipo de carga'!B:B,'Tipo de carga'!C:C))</f>
        <v>Diesel</v>
      </c>
    </row>
    <row r="4223">
      <c r="A4223" s="36">
        <v>1902.0</v>
      </c>
      <c r="B4223" s="37" t="str">
        <f t="array" ref="B4223">IFERROR(XLOOKUP(A4223,'Asignacion Nov'!A:A,'Asignacion Nov'!C:C))</f>
        <v>Pipas</v>
      </c>
      <c r="C4223" s="37" t="str">
        <f t="array" ref="C4223">IFERROR(XLOOKUP(A4223,'Asignacion Nov'!A:A,'Asignacion Nov'!B:B))</f>
        <v>EC-02</v>
      </c>
      <c r="D4223" s="38">
        <v>45601.0</v>
      </c>
      <c r="E4223" s="36" t="s">
        <v>365</v>
      </c>
      <c r="F4223" s="37" t="str">
        <f t="array" ref="F4223">IFERROR(XLOOKUP(E4223,Operadores!A:A,Operadores!B:B))</f>
        <v>RUICRU</v>
      </c>
      <c r="G4223" s="36" t="s">
        <v>425</v>
      </c>
      <c r="H4223" s="39">
        <v>24.79</v>
      </c>
      <c r="I4223" s="40">
        <v>580.87</v>
      </c>
      <c r="J4223" s="41">
        <f t="shared" si="5"/>
        <v>14399.7673</v>
      </c>
      <c r="K4223" s="37" t="str">
        <f t="array" ref="K4223">IFERROR(XLOOKUP(G4223,'Tipo de carga'!A:A,'Tipo de carga'!B:B))</f>
        <v>Ticket</v>
      </c>
      <c r="L4223" s="37">
        <f t="shared" si="2"/>
        <v>45</v>
      </c>
      <c r="M4223" s="37">
        <f t="shared" si="3"/>
        <v>5</v>
      </c>
      <c r="N4223" s="37">
        <f t="shared" si="4"/>
        <v>11</v>
      </c>
      <c r="O4223" s="37" t="str">
        <f t="array" ref="O4223">IFERROR(XLOOKUP(K4223,'Tipo de carga'!B:B,'Tipo de carga'!C:C))</f>
        <v>Diesel</v>
      </c>
    </row>
    <row r="4224">
      <c r="A4224" s="36">
        <v>1800.0</v>
      </c>
      <c r="B4224" s="37" t="str">
        <f t="array" ref="B4224">IFERROR(XLOOKUP(A4224,'Asignacion Nov'!A:A,'Asignacion Nov'!C:C))</f>
        <v>Sayer Full</v>
      </c>
      <c r="C4224" s="37" t="str">
        <f t="array" ref="C4224">IFERROR(XLOOKUP(A4224,'Asignacion Nov'!A:A,'Asignacion Nov'!B:B))</f>
        <v>EC-04</v>
      </c>
      <c r="D4224" s="38">
        <v>45601.0</v>
      </c>
      <c r="E4224" s="36" t="s">
        <v>73</v>
      </c>
      <c r="F4224" s="37" t="str">
        <f t="array" ref="F4224">IFERROR(XLOOKUP(E4224,Operadores!A:A,Operadores!B:B))</f>
        <v>PERJU03</v>
      </c>
      <c r="G4224" s="36" t="s">
        <v>425</v>
      </c>
      <c r="H4224" s="39">
        <v>26.6</v>
      </c>
      <c r="I4224" s="40">
        <v>451.0</v>
      </c>
      <c r="J4224" s="41">
        <f t="shared" si="5"/>
        <v>11996.6</v>
      </c>
      <c r="K4224" s="37" t="str">
        <f t="array" ref="K4224">IFERROR(XLOOKUP(G4224,'Tipo de carga'!A:A,'Tipo de carga'!B:B))</f>
        <v>Ticket</v>
      </c>
      <c r="L4224" s="37">
        <f t="shared" si="2"/>
        <v>45</v>
      </c>
      <c r="M4224" s="37">
        <f t="shared" si="3"/>
        <v>5</v>
      </c>
      <c r="N4224" s="37">
        <f t="shared" si="4"/>
        <v>11</v>
      </c>
      <c r="O4224" s="37" t="str">
        <f t="array" ref="O4224">IFERROR(XLOOKUP(K4224,'Tipo de carga'!B:B,'Tipo de carga'!C:C))</f>
        <v>Diesel</v>
      </c>
    </row>
    <row r="4225">
      <c r="A4225" s="36">
        <v>1769.0</v>
      </c>
      <c r="B4225" s="37" t="str">
        <f t="array" ref="B4225">IFERROR(XLOOKUP(A4225,'Asignacion Nov'!A:A,'Asignacion Nov'!C:C))</f>
        <v>Wm Sencillo</v>
      </c>
      <c r="C4225" s="37" t="str">
        <f t="array" ref="C4225">IFERROR(XLOOKUP(A4225,'Asignacion Nov'!A:A,'Asignacion Nov'!B:B))</f>
        <v>EC-08</v>
      </c>
      <c r="D4225" s="38">
        <v>45601.0</v>
      </c>
      <c r="E4225" s="36" t="s">
        <v>486</v>
      </c>
      <c r="F4225" s="37" t="str">
        <f t="array" ref="F4225">IFERROR(XLOOKUP(E4225,Operadores!A:A,Operadores!B:B))</f>
        <v>TOVREN</v>
      </c>
      <c r="G4225" s="36" t="s">
        <v>425</v>
      </c>
      <c r="H4225" s="39">
        <v>25.8</v>
      </c>
      <c r="I4225" s="40">
        <v>235.97</v>
      </c>
      <c r="J4225" s="41">
        <f t="shared" si="5"/>
        <v>6088.026</v>
      </c>
      <c r="K4225" s="37" t="str">
        <f t="array" ref="K4225">IFERROR(XLOOKUP(G4225,'Tipo de carga'!A:A,'Tipo de carga'!B:B))</f>
        <v>Ticket</v>
      </c>
      <c r="L4225" s="37">
        <f t="shared" si="2"/>
        <v>45</v>
      </c>
      <c r="M4225" s="37">
        <f t="shared" si="3"/>
        <v>5</v>
      </c>
      <c r="N4225" s="37">
        <f t="shared" si="4"/>
        <v>11</v>
      </c>
      <c r="O4225" s="37" t="str">
        <f t="array" ref="O4225">IFERROR(XLOOKUP(K4225,'Tipo de carga'!B:B,'Tipo de carga'!C:C))</f>
        <v>Diesel</v>
      </c>
    </row>
    <row r="4226">
      <c r="A4226" s="36">
        <v>1725.0</v>
      </c>
      <c r="B4226" s="37" t="str">
        <f t="array" ref="B4226">IFERROR(XLOOKUP(A4226,'Asignacion Nov'!A:A,'Asignacion Nov'!C:C))</f>
        <v>Wm Sencillo</v>
      </c>
      <c r="C4226" s="37" t="str">
        <f t="array" ref="C4226">IFERROR(XLOOKUP(A4226,'Asignacion Nov'!A:A,'Asignacion Nov'!B:B))</f>
        <v>EC-08</v>
      </c>
      <c r="D4226" s="38">
        <v>45601.0</v>
      </c>
      <c r="E4226" s="36" t="s">
        <v>497</v>
      </c>
      <c r="F4226" s="37" t="str">
        <f t="array" ref="F4226">IFERROR(XLOOKUP(E4226,Operadores!A:A,Operadores!B:B))</f>
        <v>SOTLAZ</v>
      </c>
      <c r="G4226" s="36" t="s">
        <v>425</v>
      </c>
      <c r="H4226" s="39">
        <v>25.8</v>
      </c>
      <c r="I4226" s="40">
        <v>343.67</v>
      </c>
      <c r="J4226" s="41">
        <f t="shared" si="5"/>
        <v>8866.686</v>
      </c>
      <c r="K4226" s="37" t="str">
        <f t="array" ref="K4226">IFERROR(XLOOKUP(G4226,'Tipo de carga'!A:A,'Tipo de carga'!B:B))</f>
        <v>Ticket</v>
      </c>
      <c r="L4226" s="37">
        <f t="shared" si="2"/>
        <v>45</v>
      </c>
      <c r="M4226" s="37">
        <f t="shared" si="3"/>
        <v>5</v>
      </c>
      <c r="N4226" s="37">
        <f t="shared" si="4"/>
        <v>11</v>
      </c>
      <c r="O4226" s="37" t="str">
        <f t="array" ref="O4226">IFERROR(XLOOKUP(K4226,'Tipo de carga'!B:B,'Tipo de carga'!C:C))</f>
        <v>Diesel</v>
      </c>
    </row>
    <row r="4227">
      <c r="A4227" s="36">
        <v>1827.0</v>
      </c>
      <c r="B4227" s="37" t="str">
        <f t="array" ref="B4227">IFERROR(XLOOKUP(A4227,'Asignacion Nov'!A:A,'Asignacion Nov'!C:C))</f>
        <v>Full Liver</v>
      </c>
      <c r="C4227" s="37" t="str">
        <f t="array" ref="C4227">IFERROR(XLOOKUP(A4227,'Asignacion Nov'!A:A,'Asignacion Nov'!B:B))</f>
        <v>EC-01</v>
      </c>
      <c r="D4227" s="38">
        <v>45601.0</v>
      </c>
      <c r="E4227" s="36" t="s">
        <v>374</v>
      </c>
      <c r="F4227" s="37" t="str">
        <f t="array" ref="F4227">IFERROR(XLOOKUP(E4227,Operadores!A:A,Operadores!B:B))</f>
        <v>ANGMA</v>
      </c>
      <c r="G4227" s="36" t="s">
        <v>425</v>
      </c>
      <c r="H4227" s="39">
        <v>26.59</v>
      </c>
      <c r="I4227" s="40">
        <v>148.92</v>
      </c>
      <c r="J4227" s="41">
        <f t="shared" si="5"/>
        <v>3959.7828</v>
      </c>
      <c r="K4227" s="37" t="str">
        <f t="array" ref="K4227">IFERROR(XLOOKUP(G4227,'Tipo de carga'!A:A,'Tipo de carga'!B:B))</f>
        <v>Ticket</v>
      </c>
      <c r="L4227" s="37">
        <f t="shared" si="2"/>
        <v>45</v>
      </c>
      <c r="M4227" s="37">
        <f t="shared" si="3"/>
        <v>5</v>
      </c>
      <c r="N4227" s="37">
        <f t="shared" si="4"/>
        <v>11</v>
      </c>
      <c r="O4227" s="37" t="str">
        <f t="array" ref="O4227">IFERROR(XLOOKUP(K4227,'Tipo de carga'!B:B,'Tipo de carga'!C:C))</f>
        <v>Diesel</v>
      </c>
    </row>
    <row r="4228">
      <c r="A4228" s="36">
        <v>1755.0</v>
      </c>
      <c r="B4228" s="37" t="str">
        <f t="array" ref="B4228">IFERROR(XLOOKUP(A4228,'Asignacion Nov'!A:A,'Asignacion Nov'!C:C))</f>
        <v>Wm Full</v>
      </c>
      <c r="C4228" s="37" t="str">
        <f t="array" ref="C4228">IFERROR(XLOOKUP(A4228,'Asignacion Nov'!A:A,'Asignacion Nov'!B:B))</f>
        <v>EC-08</v>
      </c>
      <c r="D4228" s="38">
        <v>45601.0</v>
      </c>
      <c r="E4228" s="36" t="s">
        <v>459</v>
      </c>
      <c r="F4228" s="37" t="str">
        <f t="array" ref="F4228">IFERROR(XLOOKUP(E4228,Operadores!A:A,Operadores!B:B))</f>
        <v>PERVIC01</v>
      </c>
      <c r="G4228" s="36" t="s">
        <v>425</v>
      </c>
      <c r="H4228" s="39">
        <v>25.8</v>
      </c>
      <c r="I4228" s="40">
        <v>387.2</v>
      </c>
      <c r="J4228" s="41">
        <f t="shared" si="5"/>
        <v>9989.76</v>
      </c>
      <c r="K4228" s="37" t="str">
        <f t="array" ref="K4228">IFERROR(XLOOKUP(G4228,'Tipo de carga'!A:A,'Tipo de carga'!B:B))</f>
        <v>Ticket</v>
      </c>
      <c r="L4228" s="37">
        <f t="shared" si="2"/>
        <v>45</v>
      </c>
      <c r="M4228" s="37">
        <f t="shared" si="3"/>
        <v>5</v>
      </c>
      <c r="N4228" s="37">
        <f t="shared" si="4"/>
        <v>11</v>
      </c>
      <c r="O4228" s="37" t="str">
        <f t="array" ref="O4228">IFERROR(XLOOKUP(K4228,'Tipo de carga'!B:B,'Tipo de carga'!C:C))</f>
        <v>Diesel</v>
      </c>
    </row>
    <row r="4229">
      <c r="A4229" s="36">
        <v>1938.0</v>
      </c>
      <c r="B4229" s="37" t="str">
        <f t="array" ref="B4229">IFERROR(XLOOKUP(A4229,'Asignacion Nov'!A:A,'Asignacion Nov'!C:C))</f>
        <v>Sayer Sencillo</v>
      </c>
      <c r="C4229" s="37" t="str">
        <f t="array" ref="C4229">IFERROR(XLOOKUP(A4229,'Asignacion Nov'!A:A,'Asignacion Nov'!B:B))</f>
        <v>EC-04</v>
      </c>
      <c r="D4229" s="38">
        <v>45601.0</v>
      </c>
      <c r="E4229" s="36" t="s">
        <v>38</v>
      </c>
      <c r="F4229" s="37" t="str">
        <f t="array" ref="F4229">IFERROR(XLOOKUP(E4229,Operadores!A:A,Operadores!B:B))</f>
        <v>SOSCA01</v>
      </c>
      <c r="G4229" s="36" t="s">
        <v>425</v>
      </c>
      <c r="H4229" s="39">
        <v>24.95</v>
      </c>
      <c r="I4229" s="40">
        <v>410.0</v>
      </c>
      <c r="J4229" s="41">
        <f t="shared" si="5"/>
        <v>10229.5</v>
      </c>
      <c r="K4229" s="37" t="str">
        <f t="array" ref="K4229">IFERROR(XLOOKUP(G4229,'Tipo de carga'!A:A,'Tipo de carga'!B:B))</f>
        <v>Ticket</v>
      </c>
      <c r="L4229" s="37">
        <f t="shared" si="2"/>
        <v>45</v>
      </c>
      <c r="M4229" s="37">
        <f t="shared" si="3"/>
        <v>5</v>
      </c>
      <c r="N4229" s="37">
        <f t="shared" si="4"/>
        <v>11</v>
      </c>
      <c r="O4229" s="37" t="str">
        <f t="array" ref="O4229">IFERROR(XLOOKUP(K4229,'Tipo de carga'!B:B,'Tipo de carga'!C:C))</f>
        <v>Diesel</v>
      </c>
    </row>
    <row r="4230">
      <c r="A4230" s="36">
        <v>2022.0</v>
      </c>
      <c r="B4230" s="37" t="str">
        <f t="array" ref="B4230">IFERROR(XLOOKUP(A4230,'Asignacion Nov'!A:A,'Asignacion Nov'!C:C))</f>
        <v>MeLi Dedicado TD</v>
      </c>
      <c r="C4230" s="37" t="str">
        <f t="array" ref="C4230">IFERROR(XLOOKUP(A4230,'Asignacion Nov'!A:A,'Asignacion Nov'!B:B))</f>
        <v>EC-05</v>
      </c>
      <c r="D4230" s="38">
        <v>45601.0</v>
      </c>
      <c r="E4230" s="36" t="s">
        <v>308</v>
      </c>
      <c r="F4230" s="37" t="str">
        <f t="array" ref="F4230">IFERROR(XLOOKUP(E4230,Operadores!A:A,Operadores!B:B))</f>
        <v>DELBL</v>
      </c>
      <c r="G4230" s="36" t="s">
        <v>425</v>
      </c>
      <c r="H4230" s="39">
        <v>27.29</v>
      </c>
      <c r="I4230" s="40">
        <v>351.77</v>
      </c>
      <c r="J4230" s="41">
        <f t="shared" si="5"/>
        <v>9599.8033</v>
      </c>
      <c r="K4230" s="37" t="str">
        <f t="array" ref="K4230">IFERROR(XLOOKUP(G4230,'Tipo de carga'!A:A,'Tipo de carga'!B:B))</f>
        <v>Ticket</v>
      </c>
      <c r="L4230" s="37">
        <f t="shared" si="2"/>
        <v>45</v>
      </c>
      <c r="M4230" s="37">
        <f t="shared" si="3"/>
        <v>5</v>
      </c>
      <c r="N4230" s="37">
        <f t="shared" si="4"/>
        <v>11</v>
      </c>
      <c r="O4230" s="37" t="str">
        <f t="array" ref="O4230">IFERROR(XLOOKUP(K4230,'Tipo de carga'!B:B,'Tipo de carga'!C:C))</f>
        <v>Diesel</v>
      </c>
    </row>
    <row r="4231">
      <c r="A4231" s="36">
        <v>1799.0</v>
      </c>
      <c r="B4231" s="37" t="str">
        <f t="array" ref="B4231">IFERROR(XLOOKUP(A4231,'Asignacion Nov'!A:A,'Asignacion Nov'!C:C))</f>
        <v>Sayer Full</v>
      </c>
      <c r="C4231" s="37" t="str">
        <f t="array" ref="C4231">IFERROR(XLOOKUP(A4231,'Asignacion Nov'!A:A,'Asignacion Nov'!B:B))</f>
        <v>EC-04</v>
      </c>
      <c r="D4231" s="38">
        <v>45601.0</v>
      </c>
      <c r="E4231" s="36" t="s">
        <v>309</v>
      </c>
      <c r="F4231" s="37" t="str">
        <f t="array" ref="F4231">IFERROR(XLOOKUP(E4231,Operadores!A:A,Operadores!B:B))</f>
        <v>FERFRA</v>
      </c>
      <c r="G4231" s="36" t="s">
        <v>425</v>
      </c>
      <c r="H4231" s="39">
        <v>27.29</v>
      </c>
      <c r="I4231" s="40">
        <v>426.53</v>
      </c>
      <c r="J4231" s="41">
        <f t="shared" si="5"/>
        <v>11640.0037</v>
      </c>
      <c r="K4231" s="37" t="str">
        <f t="array" ref="K4231">IFERROR(XLOOKUP(G4231,'Tipo de carga'!A:A,'Tipo de carga'!B:B))</f>
        <v>Ticket</v>
      </c>
      <c r="L4231" s="37">
        <f t="shared" si="2"/>
        <v>45</v>
      </c>
      <c r="M4231" s="37">
        <f t="shared" si="3"/>
        <v>5</v>
      </c>
      <c r="N4231" s="37">
        <f t="shared" si="4"/>
        <v>11</v>
      </c>
      <c r="O4231" s="37" t="str">
        <f t="array" ref="O4231">IFERROR(XLOOKUP(K4231,'Tipo de carga'!B:B,'Tipo de carga'!C:C))</f>
        <v>Diesel</v>
      </c>
    </row>
    <row r="4232">
      <c r="A4232" s="36">
        <v>1799.0</v>
      </c>
      <c r="B4232" s="37" t="str">
        <f t="array" ref="B4232">IFERROR(XLOOKUP(A4232,'Asignacion Nov'!A:A,'Asignacion Nov'!C:C))</f>
        <v>Sayer Full</v>
      </c>
      <c r="C4232" s="37" t="str">
        <f t="array" ref="C4232">IFERROR(XLOOKUP(A4232,'Asignacion Nov'!A:A,'Asignacion Nov'!B:B))</f>
        <v>EC-04</v>
      </c>
      <c r="D4232" s="38">
        <v>45601.0</v>
      </c>
      <c r="E4232" s="36" t="s">
        <v>309</v>
      </c>
      <c r="F4232" s="37" t="str">
        <f t="array" ref="F4232">IFERROR(XLOOKUP(E4232,Operadores!A:A,Operadores!B:B))</f>
        <v>FERFRA</v>
      </c>
      <c r="G4232" s="36" t="s">
        <v>425</v>
      </c>
      <c r="H4232" s="39">
        <v>27.29</v>
      </c>
      <c r="I4232" s="40">
        <v>426.52</v>
      </c>
      <c r="J4232" s="41">
        <f t="shared" si="5"/>
        <v>11639.7308</v>
      </c>
      <c r="K4232" s="37" t="str">
        <f t="array" ref="K4232">IFERROR(XLOOKUP(G4232,'Tipo de carga'!A:A,'Tipo de carga'!B:B))</f>
        <v>Ticket</v>
      </c>
      <c r="L4232" s="37">
        <f t="shared" si="2"/>
        <v>45</v>
      </c>
      <c r="M4232" s="37">
        <f t="shared" si="3"/>
        <v>5</v>
      </c>
      <c r="N4232" s="37">
        <f t="shared" si="4"/>
        <v>11</v>
      </c>
      <c r="O4232" s="37" t="str">
        <f t="array" ref="O4232">IFERROR(XLOOKUP(K4232,'Tipo de carga'!B:B,'Tipo de carga'!C:C))</f>
        <v>Diesel</v>
      </c>
    </row>
    <row r="4233">
      <c r="A4233" s="36">
        <v>1806.0</v>
      </c>
      <c r="B4233" s="37" t="str">
        <f t="array" ref="B4233">IFERROR(XLOOKUP(A4233,'Asignacion Nov'!A:A,'Asignacion Nov'!C:C))</f>
        <v>Sayer Sencillo</v>
      </c>
      <c r="C4233" s="37" t="str">
        <f t="array" ref="C4233">IFERROR(XLOOKUP(A4233,'Asignacion Nov'!A:A,'Asignacion Nov'!B:B))</f>
        <v>EC-04</v>
      </c>
      <c r="D4233" s="38">
        <v>45601.0</v>
      </c>
      <c r="E4233" s="36" t="s">
        <v>40</v>
      </c>
      <c r="F4233" s="37" t="str">
        <f t="array" ref="F4233">IFERROR(XLOOKUP(E4233,Operadores!A:A,Operadores!B:B))</f>
        <v>DIAOMA</v>
      </c>
      <c r="G4233" s="36" t="s">
        <v>425</v>
      </c>
      <c r="H4233" s="39">
        <v>26.64</v>
      </c>
      <c r="I4233" s="40">
        <v>315.31</v>
      </c>
      <c r="J4233" s="41">
        <f t="shared" si="5"/>
        <v>8399.8584</v>
      </c>
      <c r="K4233" s="37" t="str">
        <f t="array" ref="K4233">IFERROR(XLOOKUP(G4233,'Tipo de carga'!A:A,'Tipo de carga'!B:B))</f>
        <v>Ticket</v>
      </c>
      <c r="L4233" s="37">
        <f t="shared" si="2"/>
        <v>45</v>
      </c>
      <c r="M4233" s="37">
        <f t="shared" si="3"/>
        <v>5</v>
      </c>
      <c r="N4233" s="37">
        <f t="shared" si="4"/>
        <v>11</v>
      </c>
      <c r="O4233" s="37" t="str">
        <f t="array" ref="O4233">IFERROR(XLOOKUP(K4233,'Tipo de carga'!B:B,'Tipo de carga'!C:C))</f>
        <v>Diesel</v>
      </c>
    </row>
    <row r="4234">
      <c r="A4234" s="36">
        <v>1910.0</v>
      </c>
      <c r="B4234" s="37" t="str">
        <f t="array" ref="B4234">IFERROR(XLOOKUP(A4234,'Asignacion Nov'!A:A,'Asignacion Nov'!C:C))</f>
        <v>MeLi Ded Puebla</v>
      </c>
      <c r="C4234" s="37" t="str">
        <f t="array" ref="C4234">IFERROR(XLOOKUP(A4234,'Asignacion Nov'!A:A,'Asignacion Nov'!B:B))</f>
        <v>EC-05</v>
      </c>
      <c r="D4234" s="38">
        <v>45601.0</v>
      </c>
      <c r="E4234" s="36" t="s">
        <v>191</v>
      </c>
      <c r="F4234" s="37" t="str">
        <f t="array" ref="F4234">IFERROR(XLOOKUP(E4234,Operadores!A:A,Operadores!B:B))</f>
        <v>DIADAV</v>
      </c>
      <c r="G4234" s="36" t="s">
        <v>311</v>
      </c>
      <c r="H4234" s="39">
        <v>9.99</v>
      </c>
      <c r="I4234" s="40">
        <v>30.15</v>
      </c>
      <c r="J4234" s="41">
        <f t="shared" si="5"/>
        <v>301.1985</v>
      </c>
      <c r="K4234" s="37" t="str">
        <f t="array" ref="K4234">IFERROR(XLOOKUP(G4234,'Tipo de carga'!A:A,'Tipo de carga'!B:B))</f>
        <v>Natgas</v>
      </c>
      <c r="L4234" s="37">
        <f t="shared" si="2"/>
        <v>45</v>
      </c>
      <c r="M4234" s="37">
        <f t="shared" si="3"/>
        <v>5</v>
      </c>
      <c r="N4234" s="37">
        <f t="shared" si="4"/>
        <v>11</v>
      </c>
      <c r="O4234" s="37" t="str">
        <f t="array" ref="O4234">IFERROR(XLOOKUP(K4234,'Tipo de carga'!B:B,'Tipo de carga'!C:C))</f>
        <v>GNC</v>
      </c>
    </row>
    <row r="4235">
      <c r="A4235" s="36">
        <v>1910.0</v>
      </c>
      <c r="B4235" s="37" t="str">
        <f t="array" ref="B4235">IFERROR(XLOOKUP(A4235,'Asignacion Nov'!A:A,'Asignacion Nov'!C:C))</f>
        <v>MeLi Ded Puebla</v>
      </c>
      <c r="C4235" s="37" t="str">
        <f t="array" ref="C4235">IFERROR(XLOOKUP(A4235,'Asignacion Nov'!A:A,'Asignacion Nov'!B:B))</f>
        <v>EC-05</v>
      </c>
      <c r="D4235" s="38">
        <v>45601.0</v>
      </c>
      <c r="E4235" s="36" t="s">
        <v>191</v>
      </c>
      <c r="F4235" s="37" t="str">
        <f t="array" ref="F4235">IFERROR(XLOOKUP(E4235,Operadores!A:A,Operadores!B:B))</f>
        <v>DIADAV</v>
      </c>
      <c r="G4235" s="36" t="s">
        <v>311</v>
      </c>
      <c r="H4235" s="39">
        <v>9.99</v>
      </c>
      <c r="I4235" s="40">
        <v>295.29</v>
      </c>
      <c r="J4235" s="41">
        <f t="shared" si="5"/>
        <v>2949.9471</v>
      </c>
      <c r="K4235" s="37" t="str">
        <f t="array" ref="K4235">IFERROR(XLOOKUP(G4235,'Tipo de carga'!A:A,'Tipo de carga'!B:B))</f>
        <v>Natgas</v>
      </c>
      <c r="L4235" s="37">
        <f t="shared" si="2"/>
        <v>45</v>
      </c>
      <c r="M4235" s="37">
        <f t="shared" si="3"/>
        <v>5</v>
      </c>
      <c r="N4235" s="37">
        <f t="shared" si="4"/>
        <v>11</v>
      </c>
      <c r="O4235" s="37" t="str">
        <f t="array" ref="O4235">IFERROR(XLOOKUP(K4235,'Tipo de carga'!B:B,'Tipo de carga'!C:C))</f>
        <v>GNC</v>
      </c>
    </row>
    <row r="4236">
      <c r="A4236" s="36">
        <v>1917.0</v>
      </c>
      <c r="B4236" s="37" t="str">
        <f t="array" ref="B4236">IFERROR(XLOOKUP(A4236,'Asignacion Nov'!A:A,'Asignacion Nov'!C:C))</f>
        <v>MeLi asignado SD</v>
      </c>
      <c r="C4236" s="37" t="str">
        <f t="array" ref="C4236">IFERROR(XLOOKUP(A4236,'Asignacion Nov'!A:A,'Asignacion Nov'!B:B))</f>
        <v>EC-05</v>
      </c>
      <c r="D4236" s="38">
        <v>45601.0</v>
      </c>
      <c r="E4236" s="36" t="s">
        <v>168</v>
      </c>
      <c r="F4236" s="37" t="str">
        <f t="array" ref="F4236">IFERROR(XLOOKUP(E4236,Operadores!A:A,Operadores!B:B))</f>
        <v>GARLUI</v>
      </c>
      <c r="G4236" s="36" t="s">
        <v>311</v>
      </c>
      <c r="H4236" s="39">
        <v>9.99</v>
      </c>
      <c r="I4236" s="40">
        <v>231.21</v>
      </c>
      <c r="J4236" s="41">
        <f t="shared" si="5"/>
        <v>2309.7879</v>
      </c>
      <c r="K4236" s="37" t="str">
        <f t="array" ref="K4236">IFERROR(XLOOKUP(G4236,'Tipo de carga'!A:A,'Tipo de carga'!B:B))</f>
        <v>Natgas</v>
      </c>
      <c r="L4236" s="37">
        <f t="shared" si="2"/>
        <v>45</v>
      </c>
      <c r="M4236" s="37">
        <f t="shared" si="3"/>
        <v>5</v>
      </c>
      <c r="N4236" s="37">
        <f t="shared" si="4"/>
        <v>11</v>
      </c>
      <c r="O4236" s="37" t="str">
        <f t="array" ref="O4236">IFERROR(XLOOKUP(K4236,'Tipo de carga'!B:B,'Tipo de carga'!C:C))</f>
        <v>GNC</v>
      </c>
    </row>
    <row r="4237">
      <c r="A4237" s="36">
        <v>1916.0</v>
      </c>
      <c r="B4237" s="37" t="str">
        <f t="array" ref="B4237">IFERROR(XLOOKUP(A4237,'Asignacion Nov'!A:A,'Asignacion Nov'!C:C))</f>
        <v>MeLi Ded Puebla</v>
      </c>
      <c r="C4237" s="37" t="str">
        <f t="array" ref="C4237">IFERROR(XLOOKUP(A4237,'Asignacion Nov'!A:A,'Asignacion Nov'!B:B))</f>
        <v>EC-05</v>
      </c>
      <c r="D4237" s="38">
        <v>45601.0</v>
      </c>
      <c r="E4237" s="36" t="s">
        <v>321</v>
      </c>
      <c r="F4237" s="37" t="str">
        <f t="array" ref="F4237">IFERROR(XLOOKUP(E4237,Operadores!A:A,Operadores!B:B))</f>
        <v>REBCAN</v>
      </c>
      <c r="G4237" s="36" t="s">
        <v>315</v>
      </c>
      <c r="H4237" s="39">
        <v>10.65</v>
      </c>
      <c r="I4237" s="40">
        <v>258.0</v>
      </c>
      <c r="J4237" s="41">
        <f t="shared" si="5"/>
        <v>2747.7</v>
      </c>
      <c r="K4237" s="37" t="str">
        <f t="array" ref="K4237">IFERROR(XLOOKUP(G4237,'Tipo de carga'!A:A,'Tipo de carga'!B:B))</f>
        <v>COMSUSTENTA</v>
      </c>
      <c r="L4237" s="37">
        <f t="shared" si="2"/>
        <v>45</v>
      </c>
      <c r="M4237" s="37">
        <f t="shared" si="3"/>
        <v>5</v>
      </c>
      <c r="N4237" s="37">
        <f t="shared" si="4"/>
        <v>11</v>
      </c>
      <c r="O4237" s="37" t="str">
        <f t="array" ref="O4237">IFERROR(XLOOKUP(K4237,'Tipo de carga'!B:B,'Tipo de carga'!C:C))</f>
        <v>GNC</v>
      </c>
    </row>
    <row r="4238">
      <c r="A4238" s="36">
        <v>1918.0</v>
      </c>
      <c r="B4238" s="37" t="str">
        <f t="array" ref="B4238">IFERROR(XLOOKUP(A4238,'Asignacion Nov'!A:A,'Asignacion Nov'!C:C))</f>
        <v>MeLi asignado SD</v>
      </c>
      <c r="C4238" s="37" t="str">
        <f t="array" ref="C4238">IFERROR(XLOOKUP(A4238,'Asignacion Nov'!A:A,'Asignacion Nov'!B:B))</f>
        <v>EC-05</v>
      </c>
      <c r="D4238" s="38">
        <v>45601.0</v>
      </c>
      <c r="E4238" s="36" t="s">
        <v>539</v>
      </c>
      <c r="F4238" s="37" t="str">
        <f t="array" ref="F4238">IFERROR(XLOOKUP(E4238,Operadores!A:A,Operadores!B:B))</f>
        <v>NATSE</v>
      </c>
      <c r="G4238" s="36" t="s">
        <v>315</v>
      </c>
      <c r="H4238" s="39">
        <v>10.65</v>
      </c>
      <c r="I4238" s="40">
        <v>248.0</v>
      </c>
      <c r="J4238" s="41">
        <f t="shared" si="5"/>
        <v>2641.2</v>
      </c>
      <c r="K4238" s="37" t="str">
        <f t="array" ref="K4238">IFERROR(XLOOKUP(G4238,'Tipo de carga'!A:A,'Tipo de carga'!B:B))</f>
        <v>COMSUSTENTA</v>
      </c>
      <c r="L4238" s="37">
        <f t="shared" si="2"/>
        <v>45</v>
      </c>
      <c r="M4238" s="37">
        <f t="shared" si="3"/>
        <v>5</v>
      </c>
      <c r="N4238" s="37">
        <f t="shared" si="4"/>
        <v>11</v>
      </c>
      <c r="O4238" s="37" t="str">
        <f t="array" ref="O4238">IFERROR(XLOOKUP(K4238,'Tipo de carga'!B:B,'Tipo de carga'!C:C))</f>
        <v>GNC</v>
      </c>
    </row>
    <row r="4239">
      <c r="A4239" s="36">
        <v>1919.0</v>
      </c>
      <c r="B4239" s="37" t="str">
        <f t="array" ref="B4239">IFERROR(XLOOKUP(A4239,'Asignacion Nov'!A:A,'Asignacion Nov'!C:C))</f>
        <v>MeLi Ded Puebla</v>
      </c>
      <c r="C4239" s="37" t="str">
        <f t="array" ref="C4239">IFERROR(XLOOKUP(A4239,'Asignacion Nov'!A:A,'Asignacion Nov'!B:B))</f>
        <v>EC-05</v>
      </c>
      <c r="D4239" s="38">
        <v>45601.0</v>
      </c>
      <c r="E4239" s="36" t="s">
        <v>314</v>
      </c>
      <c r="F4239" s="37" t="str">
        <f t="array" ref="F4239">IFERROR(XLOOKUP(E4239,Operadores!A:A,Operadores!B:B))</f>
        <v>HERRE</v>
      </c>
      <c r="G4239" s="36" t="s">
        <v>315</v>
      </c>
      <c r="H4239" s="39">
        <v>10.65</v>
      </c>
      <c r="I4239" s="40">
        <v>222.0</v>
      </c>
      <c r="J4239" s="41">
        <f t="shared" si="5"/>
        <v>2364.3</v>
      </c>
      <c r="K4239" s="37" t="str">
        <f t="array" ref="K4239">IFERROR(XLOOKUP(G4239,'Tipo de carga'!A:A,'Tipo de carga'!B:B))</f>
        <v>COMSUSTENTA</v>
      </c>
      <c r="L4239" s="37">
        <f t="shared" si="2"/>
        <v>45</v>
      </c>
      <c r="M4239" s="37">
        <f t="shared" si="3"/>
        <v>5</v>
      </c>
      <c r="N4239" s="37">
        <f t="shared" si="4"/>
        <v>11</v>
      </c>
      <c r="O4239" s="37" t="str">
        <f t="array" ref="O4239">IFERROR(XLOOKUP(K4239,'Tipo de carga'!B:B,'Tipo de carga'!C:C))</f>
        <v>GNC</v>
      </c>
    </row>
    <row r="4240">
      <c r="A4240" s="36">
        <v>1922.0</v>
      </c>
      <c r="B4240" s="37" t="str">
        <f t="array" ref="B4240">IFERROR(XLOOKUP(A4240,'Asignacion Nov'!A:A,'Asignacion Nov'!C:C))</f>
        <v>MeLi Ded Puebla</v>
      </c>
      <c r="C4240" s="37" t="str">
        <f t="array" ref="C4240">IFERROR(XLOOKUP(A4240,'Asignacion Nov'!A:A,'Asignacion Nov'!B:B))</f>
        <v>EC-05</v>
      </c>
      <c r="D4240" s="38">
        <v>45601.0</v>
      </c>
      <c r="E4240" s="36" t="s">
        <v>168</v>
      </c>
      <c r="F4240" s="37" t="str">
        <f t="array" ref="F4240">IFERROR(XLOOKUP(E4240,Operadores!A:A,Operadores!B:B))</f>
        <v>GARLUI</v>
      </c>
      <c r="G4240" s="36" t="s">
        <v>315</v>
      </c>
      <c r="H4240" s="39">
        <v>10.65</v>
      </c>
      <c r="I4240" s="40">
        <v>246.0</v>
      </c>
      <c r="J4240" s="41">
        <f t="shared" si="5"/>
        <v>2619.9</v>
      </c>
      <c r="K4240" s="37" t="str">
        <f t="array" ref="K4240">IFERROR(XLOOKUP(G4240,'Tipo de carga'!A:A,'Tipo de carga'!B:B))</f>
        <v>COMSUSTENTA</v>
      </c>
      <c r="L4240" s="37">
        <f t="shared" si="2"/>
        <v>45</v>
      </c>
      <c r="M4240" s="37">
        <f t="shared" si="3"/>
        <v>5</v>
      </c>
      <c r="N4240" s="37">
        <f t="shared" si="4"/>
        <v>11</v>
      </c>
      <c r="O4240" s="37" t="str">
        <f t="array" ref="O4240">IFERROR(XLOOKUP(K4240,'Tipo de carga'!B:B,'Tipo de carga'!C:C))</f>
        <v>GNC</v>
      </c>
    </row>
    <row r="4241">
      <c r="A4241" s="36">
        <v>1923.0</v>
      </c>
      <c r="B4241" s="37" t="str">
        <f t="array" ref="B4241">IFERROR(XLOOKUP(A4241,'Asignacion Nov'!A:A,'Asignacion Nov'!C:C))</f>
        <v>MeLi Ded Puebla</v>
      </c>
      <c r="C4241" s="37" t="str">
        <f t="array" ref="C4241">IFERROR(XLOOKUP(A4241,'Asignacion Nov'!A:A,'Asignacion Nov'!B:B))</f>
        <v>EC-05</v>
      </c>
      <c r="D4241" s="38">
        <v>45601.0</v>
      </c>
      <c r="E4241" s="36" t="s">
        <v>348</v>
      </c>
      <c r="F4241" s="37" t="str">
        <f t="array" ref="F4241">IFERROR(XLOOKUP(E4241,Operadores!A:A,Operadores!B:B))</f>
        <v>REYFER01</v>
      </c>
      <c r="G4241" s="36" t="s">
        <v>315</v>
      </c>
      <c r="H4241" s="39">
        <v>10.65</v>
      </c>
      <c r="I4241" s="40">
        <v>232.0</v>
      </c>
      <c r="J4241" s="41">
        <f t="shared" si="5"/>
        <v>2470.8</v>
      </c>
      <c r="K4241" s="37" t="str">
        <f t="array" ref="K4241">IFERROR(XLOOKUP(G4241,'Tipo de carga'!A:A,'Tipo de carga'!B:B))</f>
        <v>COMSUSTENTA</v>
      </c>
      <c r="L4241" s="37">
        <f t="shared" si="2"/>
        <v>45</v>
      </c>
      <c r="M4241" s="37">
        <f t="shared" si="3"/>
        <v>5</v>
      </c>
      <c r="N4241" s="37">
        <f t="shared" si="4"/>
        <v>11</v>
      </c>
      <c r="O4241" s="37" t="str">
        <f t="array" ref="O4241">IFERROR(XLOOKUP(K4241,'Tipo de carga'!B:B,'Tipo de carga'!C:C))</f>
        <v>GNC</v>
      </c>
    </row>
    <row r="4242">
      <c r="A4242" s="36">
        <v>1927.0</v>
      </c>
      <c r="B4242" s="37" t="str">
        <f t="array" ref="B4242">IFERROR(XLOOKUP(A4242,'Asignacion Nov'!A:A,'Asignacion Nov'!C:C))</f>
        <v>MeLi asignado SD</v>
      </c>
      <c r="C4242" s="37" t="str">
        <f t="array" ref="C4242">IFERROR(XLOOKUP(A4242,'Asignacion Nov'!A:A,'Asignacion Nov'!B:B))</f>
        <v>EC-05</v>
      </c>
      <c r="D4242" s="38">
        <v>45601.0</v>
      </c>
      <c r="E4242" s="36" t="s">
        <v>168</v>
      </c>
      <c r="F4242" s="37" t="str">
        <f t="array" ref="F4242">IFERROR(XLOOKUP(E4242,Operadores!A:A,Operadores!B:B))</f>
        <v>GARLUI</v>
      </c>
      <c r="G4242" s="36" t="s">
        <v>315</v>
      </c>
      <c r="H4242" s="39">
        <v>10.65</v>
      </c>
      <c r="I4242" s="40">
        <v>246.0</v>
      </c>
      <c r="J4242" s="41">
        <f t="shared" si="5"/>
        <v>2619.9</v>
      </c>
      <c r="K4242" s="37" t="str">
        <f t="array" ref="K4242">IFERROR(XLOOKUP(G4242,'Tipo de carga'!A:A,'Tipo de carga'!B:B))</f>
        <v>COMSUSTENTA</v>
      </c>
      <c r="L4242" s="37">
        <f t="shared" si="2"/>
        <v>45</v>
      </c>
      <c r="M4242" s="37">
        <f t="shared" si="3"/>
        <v>5</v>
      </c>
      <c r="N4242" s="37">
        <f t="shared" si="4"/>
        <v>11</v>
      </c>
      <c r="O4242" s="37" t="str">
        <f t="array" ref="O4242">IFERROR(XLOOKUP(K4242,'Tipo de carga'!B:B,'Tipo de carga'!C:C))</f>
        <v>GNC</v>
      </c>
    </row>
    <row r="4243">
      <c r="A4243" s="36">
        <v>1875.0</v>
      </c>
      <c r="B4243" s="37" t="str">
        <f t="array" ref="B4243">IFERROR(XLOOKUP(A4243,'Asignacion Nov'!A:A,'Asignacion Nov'!C:C))</f>
        <v>Circuitos</v>
      </c>
      <c r="C4243" s="37" t="str">
        <f t="array" ref="C4243">IFERROR(XLOOKUP(A4243,'Asignacion Nov'!A:A,'Asignacion Nov'!B:B))</f>
        <v>EC-03</v>
      </c>
      <c r="D4243" s="38">
        <v>45602.99449074074</v>
      </c>
      <c r="E4243" s="36" t="s">
        <v>493</v>
      </c>
      <c r="F4243" s="37" t="str">
        <f t="array" ref="F4243">IFERROR(XLOOKUP(E4243,Operadores!A:A,Operadores!B:B))</f>
        <v>MARFER</v>
      </c>
      <c r="G4243" s="36" t="s">
        <v>72</v>
      </c>
      <c r="H4243" s="39">
        <v>20.122739</v>
      </c>
      <c r="I4243" s="40">
        <v>263.0</v>
      </c>
      <c r="J4243" s="41">
        <f t="shared" si="5"/>
        <v>5292.280357</v>
      </c>
      <c r="K4243" s="37" t="str">
        <f t="array" ref="K4243">IFERROR(XLOOKUP(G4243,'Tipo de carga'!A:A,'Tipo de carga'!B:B))</f>
        <v>Autoabasto</v>
      </c>
      <c r="L4243" s="37">
        <f t="shared" si="2"/>
        <v>45</v>
      </c>
      <c r="M4243" s="37">
        <f t="shared" si="3"/>
        <v>6</v>
      </c>
      <c r="N4243" s="37">
        <f t="shared" si="4"/>
        <v>11</v>
      </c>
      <c r="O4243" s="37" t="str">
        <f t="array" ref="O4243">IFERROR(XLOOKUP(K4243,'Tipo de carga'!B:B,'Tipo de carga'!C:C))</f>
        <v>Diesel</v>
      </c>
    </row>
    <row r="4244">
      <c r="A4244" s="36">
        <v>1952.0</v>
      </c>
      <c r="B4244" s="37" t="str">
        <f t="array" ref="B4244">IFERROR(XLOOKUP(A4244,'Asignacion Nov'!A:A,'Asignacion Nov'!C:C))</f>
        <v>MeLi asignado SD</v>
      </c>
      <c r="C4244" s="37" t="str">
        <f t="array" ref="C4244">IFERROR(XLOOKUP(A4244,'Asignacion Nov'!A:A,'Asignacion Nov'!B:B))</f>
        <v>EC-05</v>
      </c>
      <c r="D4244" s="38">
        <v>45602.97791666666</v>
      </c>
      <c r="E4244" s="36" t="s">
        <v>363</v>
      </c>
      <c r="F4244" s="37" t="str">
        <f t="array" ref="F4244">IFERROR(XLOOKUP(E4244,Operadores!A:A,Operadores!B:B))</f>
        <v>TREJUA</v>
      </c>
      <c r="G4244" s="36" t="s">
        <v>72</v>
      </c>
      <c r="H4244" s="39">
        <v>20.122739</v>
      </c>
      <c r="I4244" s="40">
        <v>822.0</v>
      </c>
      <c r="J4244" s="41">
        <f t="shared" si="5"/>
        <v>16540.89146</v>
      </c>
      <c r="K4244" s="37" t="str">
        <f t="array" ref="K4244">IFERROR(XLOOKUP(G4244,'Tipo de carga'!A:A,'Tipo de carga'!B:B))</f>
        <v>Autoabasto</v>
      </c>
      <c r="L4244" s="37">
        <f t="shared" si="2"/>
        <v>45</v>
      </c>
      <c r="M4244" s="37">
        <f t="shared" si="3"/>
        <v>6</v>
      </c>
      <c r="N4244" s="37">
        <f t="shared" si="4"/>
        <v>11</v>
      </c>
      <c r="O4244" s="37" t="str">
        <f t="array" ref="O4244">IFERROR(XLOOKUP(K4244,'Tipo de carga'!B:B,'Tipo de carga'!C:C))</f>
        <v>Diesel</v>
      </c>
    </row>
    <row r="4245">
      <c r="A4245" s="36">
        <v>1777.0</v>
      </c>
      <c r="B4245" s="37" t="str">
        <f t="array" ref="B4245">IFERROR(XLOOKUP(A4245,'Asignacion Nov'!A:A,'Asignacion Nov'!C:C))</f>
        <v>Liverpool Local</v>
      </c>
      <c r="C4245" s="37" t="str">
        <f t="array" ref="C4245">IFERROR(XLOOKUP(A4245,'Asignacion Nov'!A:A,'Asignacion Nov'!B:B))</f>
        <v>EC-01</v>
      </c>
      <c r="D4245" s="38">
        <v>45602.95655092593</v>
      </c>
      <c r="E4245" s="36" t="s">
        <v>232</v>
      </c>
      <c r="F4245" s="37" t="str">
        <f t="array" ref="F4245">IFERROR(XLOOKUP(E4245,Operadores!A:A,Operadores!B:B))</f>
        <v>OVAQUI</v>
      </c>
      <c r="G4245" s="36" t="s">
        <v>72</v>
      </c>
      <c r="H4245" s="39">
        <v>20.122739</v>
      </c>
      <c r="I4245" s="40">
        <v>845.0</v>
      </c>
      <c r="J4245" s="41">
        <f t="shared" si="5"/>
        <v>17003.71446</v>
      </c>
      <c r="K4245" s="37" t="str">
        <f t="array" ref="K4245">IFERROR(XLOOKUP(G4245,'Tipo de carga'!A:A,'Tipo de carga'!B:B))</f>
        <v>Autoabasto</v>
      </c>
      <c r="L4245" s="37">
        <f t="shared" si="2"/>
        <v>45</v>
      </c>
      <c r="M4245" s="37">
        <f t="shared" si="3"/>
        <v>6</v>
      </c>
      <c r="N4245" s="37">
        <f t="shared" si="4"/>
        <v>11</v>
      </c>
      <c r="O4245" s="37" t="str">
        <f t="array" ref="O4245">IFERROR(XLOOKUP(K4245,'Tipo de carga'!B:B,'Tipo de carga'!C:C))</f>
        <v>Diesel</v>
      </c>
    </row>
    <row r="4246">
      <c r="A4246" s="36">
        <v>2058.0</v>
      </c>
      <c r="B4246" s="37" t="str">
        <f t="array" ref="B4246">IFERROR(XLOOKUP(A4246,'Asignacion Nov'!A:A,'Asignacion Nov'!C:C))</f>
        <v>Peñafiel Tecamac</v>
      </c>
      <c r="C4246" s="37" t="str">
        <f t="array" ref="C4246">IFERROR(XLOOKUP(A4246,'Asignacion Nov'!A:A,'Asignacion Nov'!B:B))</f>
        <v>EC-02</v>
      </c>
      <c r="D4246" s="38">
        <v>45602.93509259259</v>
      </c>
      <c r="E4246" s="36" t="s">
        <v>376</v>
      </c>
      <c r="F4246" s="37" t="str">
        <f t="array" ref="F4246">IFERROR(XLOOKUP(E4246,Operadores!A:A,Operadores!B:B))</f>
        <v>GUTBE</v>
      </c>
      <c r="G4246" s="36" t="s">
        <v>72</v>
      </c>
      <c r="H4246" s="39">
        <v>20.122739</v>
      </c>
      <c r="I4246" s="40">
        <v>73.0</v>
      </c>
      <c r="J4246" s="41">
        <f t="shared" si="5"/>
        <v>1468.959947</v>
      </c>
      <c r="K4246" s="37" t="str">
        <f t="array" ref="K4246">IFERROR(XLOOKUP(G4246,'Tipo de carga'!A:A,'Tipo de carga'!B:B))</f>
        <v>Autoabasto</v>
      </c>
      <c r="L4246" s="37">
        <f t="shared" si="2"/>
        <v>45</v>
      </c>
      <c r="M4246" s="37">
        <f t="shared" si="3"/>
        <v>6</v>
      </c>
      <c r="N4246" s="37">
        <f t="shared" si="4"/>
        <v>11</v>
      </c>
      <c r="O4246" s="37" t="str">
        <f t="array" ref="O4246">IFERROR(XLOOKUP(K4246,'Tipo de carga'!B:B,'Tipo de carga'!C:C))</f>
        <v>Diesel</v>
      </c>
    </row>
    <row r="4247">
      <c r="A4247" s="36">
        <v>1640.0</v>
      </c>
      <c r="B4247" s="37" t="str">
        <f t="array" ref="B4247">IFERROR(XLOOKUP(A4247,'Asignacion Nov'!A:A,'Asignacion Nov'!C:C))</f>
        <v>Available</v>
      </c>
      <c r="C4247" s="37" t="str">
        <f t="array" ref="C4247">IFERROR(XLOOKUP(A4247,'Asignacion Nov'!A:A,'Asignacion Nov'!B:B))</f>
        <v>TTE</v>
      </c>
      <c r="D4247" s="38">
        <v>45602.92556712963</v>
      </c>
      <c r="E4247" s="36" t="s">
        <v>193</v>
      </c>
      <c r="F4247" s="37" t="str">
        <f t="array" ref="F4247">IFERROR(XLOOKUP(E4247,Operadores!A:A,Operadores!B:B))</f>
        <v>SEGMAU</v>
      </c>
      <c r="G4247" s="36" t="s">
        <v>72</v>
      </c>
      <c r="H4247" s="39">
        <v>20.122739</v>
      </c>
      <c r="I4247" s="40">
        <v>527.0</v>
      </c>
      <c r="J4247" s="41">
        <f t="shared" si="5"/>
        <v>10604.68345</v>
      </c>
      <c r="K4247" s="37" t="str">
        <f t="array" ref="K4247">IFERROR(XLOOKUP(G4247,'Tipo de carga'!A:A,'Tipo de carga'!B:B))</f>
        <v>Autoabasto</v>
      </c>
      <c r="L4247" s="37">
        <f t="shared" si="2"/>
        <v>45</v>
      </c>
      <c r="M4247" s="37">
        <f t="shared" si="3"/>
        <v>6</v>
      </c>
      <c r="N4247" s="37">
        <f t="shared" si="4"/>
        <v>11</v>
      </c>
      <c r="O4247" s="37" t="str">
        <f t="array" ref="O4247">IFERROR(XLOOKUP(K4247,'Tipo de carga'!B:B,'Tipo de carga'!C:C))</f>
        <v>Diesel</v>
      </c>
    </row>
    <row r="4248">
      <c r="A4248" s="36">
        <v>1942.0</v>
      </c>
      <c r="B4248" s="37" t="str">
        <f t="array" ref="B4248">IFERROR(XLOOKUP(A4248,'Asignacion Nov'!A:A,'Asignacion Nov'!C:C))</f>
        <v>MeLi asignado SD</v>
      </c>
      <c r="C4248" s="37" t="str">
        <f t="array" ref="C4248">IFERROR(XLOOKUP(A4248,'Asignacion Nov'!A:A,'Asignacion Nov'!B:B))</f>
        <v>EC-05</v>
      </c>
      <c r="D4248" s="38">
        <v>45602.91166666667</v>
      </c>
      <c r="E4248" s="36" t="s">
        <v>231</v>
      </c>
      <c r="F4248" s="37" t="str">
        <f t="array" ref="F4248">IFERROR(XLOOKUP(E4248,Operadores!A:A,Operadores!B:B))</f>
        <v>MARARM</v>
      </c>
      <c r="G4248" s="36" t="s">
        <v>72</v>
      </c>
      <c r="H4248" s="39">
        <v>20.122739</v>
      </c>
      <c r="I4248" s="40">
        <v>72.0</v>
      </c>
      <c r="J4248" s="41">
        <f t="shared" si="5"/>
        <v>1448.837208</v>
      </c>
      <c r="K4248" s="37" t="str">
        <f t="array" ref="K4248">IFERROR(XLOOKUP(G4248,'Tipo de carga'!A:A,'Tipo de carga'!B:B))</f>
        <v>Autoabasto</v>
      </c>
      <c r="L4248" s="37">
        <f t="shared" si="2"/>
        <v>45</v>
      </c>
      <c r="M4248" s="37">
        <f t="shared" si="3"/>
        <v>6</v>
      </c>
      <c r="N4248" s="37">
        <f t="shared" si="4"/>
        <v>11</v>
      </c>
      <c r="O4248" s="37" t="str">
        <f t="array" ref="O4248">IFERROR(XLOOKUP(K4248,'Tipo de carga'!B:B,'Tipo de carga'!C:C))</f>
        <v>Diesel</v>
      </c>
    </row>
    <row r="4249">
      <c r="A4249" s="36" t="s">
        <v>187</v>
      </c>
      <c r="B4249" s="37" t="str">
        <f t="array" ref="B4249">IFERROR(XLOOKUP(A4249,'Asignacion Nov'!A:A,'Asignacion Nov'!C:C))</f>
        <v/>
      </c>
      <c r="C4249" s="37" t="str">
        <f t="array" ref="C4249">IFERROR(XLOOKUP(A4249,'Asignacion Nov'!A:A,'Asignacion Nov'!B:B))</f>
        <v/>
      </c>
      <c r="D4249" s="38">
        <v>45602.89027777778</v>
      </c>
      <c r="E4249" s="36" t="s">
        <v>69</v>
      </c>
      <c r="F4249" s="37" t="str">
        <f t="array" ref="F4249">IFERROR(XLOOKUP(E4249,Operadores!A:A,Operadores!B:B))</f>
        <v>MTTO</v>
      </c>
      <c r="G4249" s="36" t="s">
        <v>72</v>
      </c>
      <c r="H4249" s="39">
        <v>20.122739</v>
      </c>
      <c r="I4249" s="40">
        <v>121.0</v>
      </c>
      <c r="J4249" s="41">
        <f t="shared" si="5"/>
        <v>2434.851419</v>
      </c>
      <c r="K4249" s="37" t="str">
        <f t="array" ref="K4249">IFERROR(XLOOKUP(G4249,'Tipo de carga'!A:A,'Tipo de carga'!B:B))</f>
        <v>Autoabasto</v>
      </c>
      <c r="L4249" s="37">
        <f t="shared" si="2"/>
        <v>45</v>
      </c>
      <c r="M4249" s="37">
        <f t="shared" si="3"/>
        <v>6</v>
      </c>
      <c r="N4249" s="37">
        <f t="shared" si="4"/>
        <v>11</v>
      </c>
      <c r="O4249" s="37" t="str">
        <f t="array" ref="O4249">IFERROR(XLOOKUP(K4249,'Tipo de carga'!B:B,'Tipo de carga'!C:C))</f>
        <v>Diesel</v>
      </c>
    </row>
    <row r="4250">
      <c r="A4250" s="36">
        <v>2000.0</v>
      </c>
      <c r="B4250" s="37" t="str">
        <f t="array" ref="B4250">IFERROR(XLOOKUP(A4250,'Asignacion Nov'!A:A,'Asignacion Nov'!C:C))</f>
        <v>MeLi Dedicado Merida</v>
      </c>
      <c r="C4250" s="37" t="str">
        <f t="array" ref="C4250">IFERROR(XLOOKUP(A4250,'Asignacion Nov'!A:A,'Asignacion Nov'!B:B))</f>
        <v>EC-05</v>
      </c>
      <c r="D4250" s="38">
        <v>45602.88306712963</v>
      </c>
      <c r="E4250" s="36" t="s">
        <v>402</v>
      </c>
      <c r="F4250" s="37" t="str">
        <f t="array" ref="F4250">IFERROR(XLOOKUP(E4250,Operadores!A:A,Operadores!B:B))</f>
        <v>GARJOS02</v>
      </c>
      <c r="G4250" s="36" t="s">
        <v>72</v>
      </c>
      <c r="H4250" s="39">
        <v>20.122739</v>
      </c>
      <c r="I4250" s="40">
        <v>290.0</v>
      </c>
      <c r="J4250" s="41">
        <f t="shared" si="5"/>
        <v>5835.59431</v>
      </c>
      <c r="K4250" s="37" t="str">
        <f t="array" ref="K4250">IFERROR(XLOOKUP(G4250,'Tipo de carga'!A:A,'Tipo de carga'!B:B))</f>
        <v>Autoabasto</v>
      </c>
      <c r="L4250" s="37">
        <f t="shared" si="2"/>
        <v>45</v>
      </c>
      <c r="M4250" s="37">
        <f t="shared" si="3"/>
        <v>6</v>
      </c>
      <c r="N4250" s="37">
        <f t="shared" si="4"/>
        <v>11</v>
      </c>
      <c r="O4250" s="37" t="str">
        <f t="array" ref="O4250">IFERROR(XLOOKUP(K4250,'Tipo de carga'!B:B,'Tipo de carga'!C:C))</f>
        <v>Diesel</v>
      </c>
    </row>
    <row r="4251">
      <c r="A4251" s="36">
        <v>1689.0</v>
      </c>
      <c r="B4251" s="37" t="str">
        <f t="array" ref="B4251">IFERROR(XLOOKUP(A4251,'Asignacion Nov'!A:A,'Asignacion Nov'!C:C))</f>
        <v>Pilgrims Tepo</v>
      </c>
      <c r="C4251" s="37" t="str">
        <f t="array" ref="C4251">IFERROR(XLOOKUP(A4251,'Asignacion Nov'!A:A,'Asignacion Nov'!B:B))</f>
        <v>EC-02</v>
      </c>
      <c r="D4251" s="38">
        <v>45602.87446759259</v>
      </c>
      <c r="E4251" s="36" t="s">
        <v>214</v>
      </c>
      <c r="F4251" s="37" t="str">
        <f t="array" ref="F4251">IFERROR(XLOOKUP(E4251,Operadores!A:A,Operadores!B:B))</f>
        <v>OROEDU</v>
      </c>
      <c r="G4251" s="36" t="s">
        <v>72</v>
      </c>
      <c r="H4251" s="39">
        <v>20.122739</v>
      </c>
      <c r="I4251" s="40">
        <v>260.0</v>
      </c>
      <c r="J4251" s="41">
        <f t="shared" si="5"/>
        <v>5231.91214</v>
      </c>
      <c r="K4251" s="37" t="str">
        <f t="array" ref="K4251">IFERROR(XLOOKUP(G4251,'Tipo de carga'!A:A,'Tipo de carga'!B:B))</f>
        <v>Autoabasto</v>
      </c>
      <c r="L4251" s="37">
        <f t="shared" si="2"/>
        <v>45</v>
      </c>
      <c r="M4251" s="37">
        <f t="shared" si="3"/>
        <v>6</v>
      </c>
      <c r="N4251" s="37">
        <f t="shared" si="4"/>
        <v>11</v>
      </c>
      <c r="O4251" s="37" t="str">
        <f t="array" ref="O4251">IFERROR(XLOOKUP(K4251,'Tipo de carga'!B:B,'Tipo de carga'!C:C))</f>
        <v>Diesel</v>
      </c>
    </row>
    <row r="4252">
      <c r="A4252" s="36">
        <v>2000.0</v>
      </c>
      <c r="B4252" s="37" t="str">
        <f t="array" ref="B4252">IFERROR(XLOOKUP(A4252,'Asignacion Nov'!A:A,'Asignacion Nov'!C:C))</f>
        <v>MeLi Dedicado Merida</v>
      </c>
      <c r="C4252" s="37" t="str">
        <f t="array" ref="C4252">IFERROR(XLOOKUP(A4252,'Asignacion Nov'!A:A,'Asignacion Nov'!B:B))</f>
        <v>EC-05</v>
      </c>
      <c r="D4252" s="38">
        <v>45602.862349537034</v>
      </c>
      <c r="E4252" s="36" t="s">
        <v>402</v>
      </c>
      <c r="F4252" s="37" t="str">
        <f t="array" ref="F4252">IFERROR(XLOOKUP(E4252,Operadores!A:A,Operadores!B:B))</f>
        <v>GARJOS02</v>
      </c>
      <c r="G4252" s="36" t="s">
        <v>72</v>
      </c>
      <c r="H4252" s="39">
        <v>20.122739</v>
      </c>
      <c r="I4252" s="40">
        <v>0.0</v>
      </c>
      <c r="J4252" s="41">
        <f t="shared" si="5"/>
        <v>0</v>
      </c>
      <c r="K4252" s="37" t="str">
        <f t="array" ref="K4252">IFERROR(XLOOKUP(G4252,'Tipo de carga'!A:A,'Tipo de carga'!B:B))</f>
        <v>Autoabasto</v>
      </c>
      <c r="L4252" s="37">
        <f t="shared" si="2"/>
        <v>45</v>
      </c>
      <c r="M4252" s="37">
        <f t="shared" si="3"/>
        <v>6</v>
      </c>
      <c r="N4252" s="37">
        <f t="shared" si="4"/>
        <v>11</v>
      </c>
      <c r="O4252" s="37" t="str">
        <f t="array" ref="O4252">IFERROR(XLOOKUP(K4252,'Tipo de carga'!B:B,'Tipo de carga'!C:C))</f>
        <v>Diesel</v>
      </c>
    </row>
    <row r="4253">
      <c r="A4253" s="36">
        <v>1767.0</v>
      </c>
      <c r="B4253" s="37" t="str">
        <f t="array" ref="B4253">IFERROR(XLOOKUP(A4253,'Asignacion Nov'!A:A,'Asignacion Nov'!C:C))</f>
        <v>Pilgrims Tepo</v>
      </c>
      <c r="C4253" s="37" t="str">
        <f t="array" ref="C4253">IFERROR(XLOOKUP(A4253,'Asignacion Nov'!A:A,'Asignacion Nov'!B:B))</f>
        <v>EC-02</v>
      </c>
      <c r="D4253" s="38">
        <v>45602.85318287037</v>
      </c>
      <c r="E4253" s="36" t="s">
        <v>477</v>
      </c>
      <c r="F4253" s="37" t="str">
        <f t="array" ref="F4253">IFERROR(XLOOKUP(E4253,Operadores!A:A,Operadores!B:B))</f>
        <v>GARJOS01</v>
      </c>
      <c r="G4253" s="36" t="s">
        <v>72</v>
      </c>
      <c r="H4253" s="39">
        <v>20.122739</v>
      </c>
      <c r="I4253" s="40">
        <v>30.0</v>
      </c>
      <c r="J4253" s="41">
        <f t="shared" si="5"/>
        <v>603.68217</v>
      </c>
      <c r="K4253" s="37" t="str">
        <f t="array" ref="K4253">IFERROR(XLOOKUP(G4253,'Tipo de carga'!A:A,'Tipo de carga'!B:B))</f>
        <v>Autoabasto</v>
      </c>
      <c r="L4253" s="37">
        <f t="shared" si="2"/>
        <v>45</v>
      </c>
      <c r="M4253" s="37">
        <f t="shared" si="3"/>
        <v>6</v>
      </c>
      <c r="N4253" s="37">
        <f t="shared" si="4"/>
        <v>11</v>
      </c>
      <c r="O4253" s="37" t="str">
        <f t="array" ref="O4253">IFERROR(XLOOKUP(K4253,'Tipo de carga'!B:B,'Tipo de carga'!C:C))</f>
        <v>Diesel</v>
      </c>
    </row>
    <row r="4254">
      <c r="A4254" s="36">
        <v>1861.0</v>
      </c>
      <c r="B4254" s="37" t="str">
        <f t="array" ref="B4254">IFERROR(XLOOKUP(A4254,'Asignacion Nov'!A:A,'Asignacion Nov'!C:C))</f>
        <v>Pilgrims Tepo</v>
      </c>
      <c r="C4254" s="37" t="str">
        <f t="array" ref="C4254">IFERROR(XLOOKUP(A4254,'Asignacion Nov'!A:A,'Asignacion Nov'!B:B))</f>
        <v>EC-02</v>
      </c>
      <c r="D4254" s="38">
        <v>45602.84407407408</v>
      </c>
      <c r="E4254" s="36" t="s">
        <v>215</v>
      </c>
      <c r="F4254" s="37" t="str">
        <f t="array" ref="F4254">IFERROR(XLOOKUP(E4254,Operadores!A:A,Operadores!B:B))</f>
        <v>GARJUA</v>
      </c>
      <c r="G4254" s="36" t="s">
        <v>72</v>
      </c>
      <c r="H4254" s="39">
        <v>20.122739</v>
      </c>
      <c r="I4254" s="40">
        <v>232.0</v>
      </c>
      <c r="J4254" s="41">
        <f t="shared" si="5"/>
        <v>4668.475448</v>
      </c>
      <c r="K4254" s="37" t="str">
        <f t="array" ref="K4254">IFERROR(XLOOKUP(G4254,'Tipo de carga'!A:A,'Tipo de carga'!B:B))</f>
        <v>Autoabasto</v>
      </c>
      <c r="L4254" s="37">
        <f t="shared" si="2"/>
        <v>45</v>
      </c>
      <c r="M4254" s="37">
        <f t="shared" si="3"/>
        <v>6</v>
      </c>
      <c r="N4254" s="37">
        <f t="shared" si="4"/>
        <v>11</v>
      </c>
      <c r="O4254" s="37" t="str">
        <f t="array" ref="O4254">IFERROR(XLOOKUP(K4254,'Tipo de carga'!B:B,'Tipo de carga'!C:C))</f>
        <v>Diesel</v>
      </c>
    </row>
    <row r="4255">
      <c r="A4255" s="36">
        <v>1863.0</v>
      </c>
      <c r="B4255" s="37" t="str">
        <f t="array" ref="B4255">IFERROR(XLOOKUP(A4255,'Asignacion Nov'!A:A,'Asignacion Nov'!C:C))</f>
        <v>Pilgrims Tepo</v>
      </c>
      <c r="C4255" s="37" t="str">
        <f t="array" ref="C4255">IFERROR(XLOOKUP(A4255,'Asignacion Nov'!A:A,'Asignacion Nov'!B:B))</f>
        <v>EC-02</v>
      </c>
      <c r="D4255" s="38">
        <v>45602.83</v>
      </c>
      <c r="E4255" s="36" t="s">
        <v>212</v>
      </c>
      <c r="F4255" s="37" t="str">
        <f t="array" ref="F4255">IFERROR(XLOOKUP(E4255,Operadores!A:A,Operadores!B:B))</f>
        <v>SANJES01</v>
      </c>
      <c r="G4255" s="36" t="s">
        <v>72</v>
      </c>
      <c r="H4255" s="39">
        <v>20.122739</v>
      </c>
      <c r="I4255" s="40">
        <v>394.0</v>
      </c>
      <c r="J4255" s="41">
        <f t="shared" si="5"/>
        <v>7928.359166</v>
      </c>
      <c r="K4255" s="37" t="str">
        <f t="array" ref="K4255">IFERROR(XLOOKUP(G4255,'Tipo de carga'!A:A,'Tipo de carga'!B:B))</f>
        <v>Autoabasto</v>
      </c>
      <c r="L4255" s="37">
        <f t="shared" si="2"/>
        <v>45</v>
      </c>
      <c r="M4255" s="37">
        <f t="shared" si="3"/>
        <v>6</v>
      </c>
      <c r="N4255" s="37">
        <f t="shared" si="4"/>
        <v>11</v>
      </c>
      <c r="O4255" s="37" t="str">
        <f t="array" ref="O4255">IFERROR(XLOOKUP(K4255,'Tipo de carga'!B:B,'Tipo de carga'!C:C))</f>
        <v>Diesel</v>
      </c>
    </row>
    <row r="4256">
      <c r="A4256" s="36">
        <v>1832.0</v>
      </c>
      <c r="B4256" s="37" t="str">
        <f t="array" ref="B4256">IFERROR(XLOOKUP(A4256,'Asignacion Nov'!A:A,'Asignacion Nov'!C:C))</f>
        <v>Liverpool Local</v>
      </c>
      <c r="C4256" s="37" t="str">
        <f t="array" ref="C4256">IFERROR(XLOOKUP(A4256,'Asignacion Nov'!A:A,'Asignacion Nov'!B:B))</f>
        <v>EC-01</v>
      </c>
      <c r="D4256" s="38">
        <v>45602.8159375</v>
      </c>
      <c r="E4256" s="36" t="s">
        <v>546</v>
      </c>
      <c r="F4256" s="37" t="str">
        <f t="array" ref="F4256">IFERROR(XLOOKUP(E4256,Operadores!A:A,Operadores!B:B))</f>
        <v>FELJOS</v>
      </c>
      <c r="G4256" s="36" t="s">
        <v>72</v>
      </c>
      <c r="H4256" s="39">
        <v>20.122739</v>
      </c>
      <c r="I4256" s="40">
        <v>607.0</v>
      </c>
      <c r="J4256" s="41">
        <f t="shared" si="5"/>
        <v>12214.50257</v>
      </c>
      <c r="K4256" s="37" t="str">
        <f t="array" ref="K4256">IFERROR(XLOOKUP(G4256,'Tipo de carga'!A:A,'Tipo de carga'!B:B))</f>
        <v>Autoabasto</v>
      </c>
      <c r="L4256" s="37">
        <f t="shared" si="2"/>
        <v>45</v>
      </c>
      <c r="M4256" s="37">
        <f t="shared" si="3"/>
        <v>6</v>
      </c>
      <c r="N4256" s="37">
        <f t="shared" si="4"/>
        <v>11</v>
      </c>
      <c r="O4256" s="37" t="str">
        <f t="array" ref="O4256">IFERROR(XLOOKUP(K4256,'Tipo de carga'!B:B,'Tipo de carga'!C:C))</f>
        <v>Diesel</v>
      </c>
    </row>
    <row r="4257">
      <c r="A4257" s="36">
        <v>1873.0</v>
      </c>
      <c r="B4257" s="37" t="str">
        <f t="array" ref="B4257">IFERROR(XLOOKUP(A4257,'Asignacion Nov'!A:A,'Asignacion Nov'!C:C))</f>
        <v>Circuitos</v>
      </c>
      <c r="C4257" s="37" t="str">
        <f t="array" ref="C4257">IFERROR(XLOOKUP(A4257,'Asignacion Nov'!A:A,'Asignacion Nov'!B:B))</f>
        <v>EC-03</v>
      </c>
      <c r="D4257" s="38">
        <v>45602.80255787037</v>
      </c>
      <c r="E4257" s="36" t="s">
        <v>277</v>
      </c>
      <c r="F4257" s="37" t="str">
        <f t="array" ref="F4257">IFERROR(XLOOKUP(E4257,Operadores!A:A,Operadores!B:B))</f>
        <v>GUADI</v>
      </c>
      <c r="G4257" s="36" t="s">
        <v>72</v>
      </c>
      <c r="H4257" s="39">
        <v>20.122739</v>
      </c>
      <c r="I4257" s="40">
        <v>755.0</v>
      </c>
      <c r="J4257" s="41">
        <f t="shared" si="5"/>
        <v>15192.66795</v>
      </c>
      <c r="K4257" s="37" t="str">
        <f t="array" ref="K4257">IFERROR(XLOOKUP(G4257,'Tipo de carga'!A:A,'Tipo de carga'!B:B))</f>
        <v>Autoabasto</v>
      </c>
      <c r="L4257" s="37">
        <f t="shared" si="2"/>
        <v>45</v>
      </c>
      <c r="M4257" s="37">
        <f t="shared" si="3"/>
        <v>6</v>
      </c>
      <c r="N4257" s="37">
        <f t="shared" si="4"/>
        <v>11</v>
      </c>
      <c r="O4257" s="37" t="str">
        <f t="array" ref="O4257">IFERROR(XLOOKUP(K4257,'Tipo de carga'!B:B,'Tipo de carga'!C:C))</f>
        <v>Diesel</v>
      </c>
    </row>
    <row r="4258">
      <c r="A4258" s="36">
        <v>1695.0</v>
      </c>
      <c r="B4258" s="37" t="str">
        <f t="array" ref="B4258">IFERROR(XLOOKUP(A4258,'Asignacion Nov'!A:A,'Asignacion Nov'!C:C))</f>
        <v>Pilgrims Tepo</v>
      </c>
      <c r="C4258" s="37" t="str">
        <f t="array" ref="C4258">IFERROR(XLOOKUP(A4258,'Asignacion Nov'!A:A,'Asignacion Nov'!B:B))</f>
        <v>EC-02</v>
      </c>
      <c r="D4258" s="38">
        <v>45602.79127314815</v>
      </c>
      <c r="E4258" s="36" t="s">
        <v>222</v>
      </c>
      <c r="F4258" s="37" t="str">
        <f t="array" ref="F4258">IFERROR(XLOOKUP(E4258,Operadores!A:A,Operadores!B:B))</f>
        <v>BOROSC</v>
      </c>
      <c r="G4258" s="36" t="s">
        <v>72</v>
      </c>
      <c r="H4258" s="39">
        <v>20.122739</v>
      </c>
      <c r="I4258" s="40">
        <v>85.0</v>
      </c>
      <c r="J4258" s="41">
        <f t="shared" si="5"/>
        <v>1710.432815</v>
      </c>
      <c r="K4258" s="37" t="str">
        <f t="array" ref="K4258">IFERROR(XLOOKUP(G4258,'Tipo de carga'!A:A,'Tipo de carga'!B:B))</f>
        <v>Autoabasto</v>
      </c>
      <c r="L4258" s="37">
        <f t="shared" si="2"/>
        <v>45</v>
      </c>
      <c r="M4258" s="37">
        <f t="shared" si="3"/>
        <v>6</v>
      </c>
      <c r="N4258" s="37">
        <f t="shared" si="4"/>
        <v>11</v>
      </c>
      <c r="O4258" s="37" t="str">
        <f t="array" ref="O4258">IFERROR(XLOOKUP(K4258,'Tipo de carga'!B:B,'Tipo de carga'!C:C))</f>
        <v>Diesel</v>
      </c>
    </row>
    <row r="4259">
      <c r="A4259" s="36">
        <v>1754.0</v>
      </c>
      <c r="B4259" s="37" t="str">
        <f t="array" ref="B4259">IFERROR(XLOOKUP(A4259,'Asignacion Nov'!A:A,'Asignacion Nov'!C:C))</f>
        <v>Pilgrims Tepo</v>
      </c>
      <c r="C4259" s="37" t="str">
        <f t="array" ref="C4259">IFERROR(XLOOKUP(A4259,'Asignacion Nov'!A:A,'Asignacion Nov'!B:B))</f>
        <v>EC-02</v>
      </c>
      <c r="D4259" s="38">
        <v>45602.784317129626</v>
      </c>
      <c r="E4259" s="36" t="s">
        <v>412</v>
      </c>
      <c r="F4259" s="37" t="str">
        <f t="array" ref="F4259">IFERROR(XLOOKUP(E4259,Operadores!A:A,Operadores!B:B))</f>
        <v>SANCAR01</v>
      </c>
      <c r="G4259" s="36" t="s">
        <v>72</v>
      </c>
      <c r="H4259" s="39">
        <v>20.122739</v>
      </c>
      <c r="I4259" s="40">
        <v>116.0</v>
      </c>
      <c r="J4259" s="41">
        <f t="shared" si="5"/>
        <v>2334.237724</v>
      </c>
      <c r="K4259" s="37" t="str">
        <f t="array" ref="K4259">IFERROR(XLOOKUP(G4259,'Tipo de carga'!A:A,'Tipo de carga'!B:B))</f>
        <v>Autoabasto</v>
      </c>
      <c r="L4259" s="37">
        <f t="shared" si="2"/>
        <v>45</v>
      </c>
      <c r="M4259" s="37">
        <f t="shared" si="3"/>
        <v>6</v>
      </c>
      <c r="N4259" s="37">
        <f t="shared" si="4"/>
        <v>11</v>
      </c>
      <c r="O4259" s="37" t="str">
        <f t="array" ref="O4259">IFERROR(XLOOKUP(K4259,'Tipo de carga'!B:B,'Tipo de carga'!C:C))</f>
        <v>Diesel</v>
      </c>
    </row>
    <row r="4260">
      <c r="A4260" s="36">
        <v>1688.0</v>
      </c>
      <c r="B4260" s="37" t="str">
        <f t="array" ref="B4260">IFERROR(XLOOKUP(A4260,'Asignacion Nov'!A:A,'Asignacion Nov'!C:C))</f>
        <v>Pilgrims Tepo</v>
      </c>
      <c r="C4260" s="37" t="str">
        <f t="array" ref="C4260">IFERROR(XLOOKUP(A4260,'Asignacion Nov'!A:A,'Asignacion Nov'!B:B))</f>
        <v>EC-02</v>
      </c>
      <c r="D4260" s="38">
        <v>45602.77767361111</v>
      </c>
      <c r="E4260" s="36" t="s">
        <v>420</v>
      </c>
      <c r="F4260" s="37" t="str">
        <f t="array" ref="F4260">IFERROR(XLOOKUP(E4260,Operadores!A:A,Operadores!B:B))</f>
        <v>SANJUA07</v>
      </c>
      <c r="G4260" s="36" t="s">
        <v>72</v>
      </c>
      <c r="H4260" s="39">
        <v>20.122739</v>
      </c>
      <c r="I4260" s="40">
        <v>209.0</v>
      </c>
      <c r="J4260" s="41">
        <f t="shared" si="5"/>
        <v>4205.652451</v>
      </c>
      <c r="K4260" s="37" t="str">
        <f t="array" ref="K4260">IFERROR(XLOOKUP(G4260,'Tipo de carga'!A:A,'Tipo de carga'!B:B))</f>
        <v>Autoabasto</v>
      </c>
      <c r="L4260" s="37">
        <f t="shared" si="2"/>
        <v>45</v>
      </c>
      <c r="M4260" s="37">
        <f t="shared" si="3"/>
        <v>6</v>
      </c>
      <c r="N4260" s="37">
        <f t="shared" si="4"/>
        <v>11</v>
      </c>
      <c r="O4260" s="37" t="str">
        <f t="array" ref="O4260">IFERROR(XLOOKUP(K4260,'Tipo de carga'!B:B,'Tipo de carga'!C:C))</f>
        <v>Diesel</v>
      </c>
    </row>
    <row r="4261">
      <c r="A4261" s="36">
        <v>1685.0</v>
      </c>
      <c r="B4261" s="37" t="str">
        <f t="array" ref="B4261">IFERROR(XLOOKUP(A4261,'Asignacion Nov'!A:A,'Asignacion Nov'!C:C))</f>
        <v>Pilgrims Tepo</v>
      </c>
      <c r="C4261" s="37" t="str">
        <f t="array" ref="C4261">IFERROR(XLOOKUP(A4261,'Asignacion Nov'!A:A,'Asignacion Nov'!B:B))</f>
        <v>EC-02</v>
      </c>
      <c r="D4261" s="38">
        <v>45602.76802083333</v>
      </c>
      <c r="E4261" s="36" t="s">
        <v>375</v>
      </c>
      <c r="F4261" s="37" t="str">
        <f t="array" ref="F4261">IFERROR(XLOOKUP(E4261,Operadores!A:A,Operadores!B:B))</f>
        <v>ZENALB</v>
      </c>
      <c r="G4261" s="36" t="s">
        <v>72</v>
      </c>
      <c r="H4261" s="39">
        <v>20.122739</v>
      </c>
      <c r="I4261" s="40">
        <v>101.0</v>
      </c>
      <c r="J4261" s="41">
        <f t="shared" si="5"/>
        <v>2032.396639</v>
      </c>
      <c r="K4261" s="37" t="str">
        <f t="array" ref="K4261">IFERROR(XLOOKUP(G4261,'Tipo de carga'!A:A,'Tipo de carga'!B:B))</f>
        <v>Autoabasto</v>
      </c>
      <c r="L4261" s="37">
        <f t="shared" si="2"/>
        <v>45</v>
      </c>
      <c r="M4261" s="37">
        <f t="shared" si="3"/>
        <v>6</v>
      </c>
      <c r="N4261" s="37">
        <f t="shared" si="4"/>
        <v>11</v>
      </c>
      <c r="O4261" s="37" t="str">
        <f t="array" ref="O4261">IFERROR(XLOOKUP(K4261,'Tipo de carga'!B:B,'Tipo de carga'!C:C))</f>
        <v>Diesel</v>
      </c>
    </row>
    <row r="4262">
      <c r="A4262" s="36">
        <v>1795.0</v>
      </c>
      <c r="B4262" s="37" t="str">
        <f t="array" ref="B4262">IFERROR(XLOOKUP(A4262,'Asignacion Nov'!A:A,'Asignacion Nov'!C:C))</f>
        <v>Pilgrims Tepo</v>
      </c>
      <c r="C4262" s="37" t="str">
        <f t="array" ref="C4262">IFERROR(XLOOKUP(A4262,'Asignacion Nov'!A:A,'Asignacion Nov'!B:B))</f>
        <v>EC-02</v>
      </c>
      <c r="D4262" s="38">
        <v>45602.755590277775</v>
      </c>
      <c r="E4262" s="36" t="s">
        <v>219</v>
      </c>
      <c r="F4262" s="37" t="str">
        <f t="array" ref="F4262">IFERROR(XLOOKUP(E4262,Operadores!A:A,Operadores!B:B))</f>
        <v>MAREVA</v>
      </c>
      <c r="G4262" s="36" t="s">
        <v>72</v>
      </c>
      <c r="H4262" s="39">
        <v>20.122739</v>
      </c>
      <c r="I4262" s="40">
        <v>255.0</v>
      </c>
      <c r="J4262" s="41">
        <f t="shared" si="5"/>
        <v>5131.298445</v>
      </c>
      <c r="K4262" s="37" t="str">
        <f t="array" ref="K4262">IFERROR(XLOOKUP(G4262,'Tipo de carga'!A:A,'Tipo de carga'!B:B))</f>
        <v>Autoabasto</v>
      </c>
      <c r="L4262" s="37">
        <f t="shared" si="2"/>
        <v>45</v>
      </c>
      <c r="M4262" s="37">
        <f t="shared" si="3"/>
        <v>6</v>
      </c>
      <c r="N4262" s="37">
        <f t="shared" si="4"/>
        <v>11</v>
      </c>
      <c r="O4262" s="37" t="str">
        <f t="array" ref="O4262">IFERROR(XLOOKUP(K4262,'Tipo de carga'!B:B,'Tipo de carga'!C:C))</f>
        <v>Diesel</v>
      </c>
    </row>
    <row r="4263">
      <c r="A4263" s="36">
        <v>1937.0</v>
      </c>
      <c r="B4263" s="37" t="str">
        <f t="array" ref="B4263">IFERROR(XLOOKUP(A4263,'Asignacion Nov'!A:A,'Asignacion Nov'!C:C))</f>
        <v>MeLi asignado SD</v>
      </c>
      <c r="C4263" s="37" t="str">
        <f t="array" ref="C4263">IFERROR(XLOOKUP(A4263,'Asignacion Nov'!A:A,'Asignacion Nov'!B:B))</f>
        <v>EC-05</v>
      </c>
      <c r="D4263" s="38">
        <v>45602.73585648148</v>
      </c>
      <c r="E4263" s="36" t="s">
        <v>301</v>
      </c>
      <c r="F4263" s="37" t="str">
        <f t="array" ref="F4263">IFERROR(XLOOKUP(E4263,Operadores!A:A,Operadores!B:B))</f>
        <v>RUEREN</v>
      </c>
      <c r="G4263" s="36" t="s">
        <v>72</v>
      </c>
      <c r="H4263" s="39">
        <v>20.122739</v>
      </c>
      <c r="I4263" s="40">
        <v>259.0</v>
      </c>
      <c r="J4263" s="41">
        <f t="shared" si="5"/>
        <v>5211.789401</v>
      </c>
      <c r="K4263" s="37" t="str">
        <f t="array" ref="K4263">IFERROR(XLOOKUP(G4263,'Tipo de carga'!A:A,'Tipo de carga'!B:B))</f>
        <v>Autoabasto</v>
      </c>
      <c r="L4263" s="37">
        <f t="shared" si="2"/>
        <v>45</v>
      </c>
      <c r="M4263" s="37">
        <f t="shared" si="3"/>
        <v>6</v>
      </c>
      <c r="N4263" s="37">
        <f t="shared" si="4"/>
        <v>11</v>
      </c>
      <c r="O4263" s="37" t="str">
        <f t="array" ref="O4263">IFERROR(XLOOKUP(K4263,'Tipo de carga'!B:B,'Tipo de carga'!C:C))</f>
        <v>Diesel</v>
      </c>
    </row>
    <row r="4264">
      <c r="A4264" s="36">
        <v>1982.0</v>
      </c>
      <c r="B4264" s="37" t="str">
        <f t="array" ref="B4264">IFERROR(XLOOKUP(A4264,'Asignacion Nov'!A:A,'Asignacion Nov'!C:C))</f>
        <v>MeLi asignado SD</v>
      </c>
      <c r="C4264" s="37" t="str">
        <f t="array" ref="C4264">IFERROR(XLOOKUP(A4264,'Asignacion Nov'!A:A,'Asignacion Nov'!B:B))</f>
        <v>EC-05</v>
      </c>
      <c r="D4264" s="38">
        <v>45602.71527777778</v>
      </c>
      <c r="E4264" s="36" t="s">
        <v>190</v>
      </c>
      <c r="F4264" s="37" t="str">
        <f t="array" ref="F4264">IFERROR(XLOOKUP(E4264,Operadores!A:A,Operadores!B:B))</f>
        <v>BUSJUA</v>
      </c>
      <c r="G4264" s="36" t="s">
        <v>72</v>
      </c>
      <c r="H4264" s="39">
        <v>20.122739</v>
      </c>
      <c r="I4264" s="40">
        <v>351.0</v>
      </c>
      <c r="J4264" s="41">
        <f t="shared" si="5"/>
        <v>7063.081389</v>
      </c>
      <c r="K4264" s="37" t="str">
        <f t="array" ref="K4264">IFERROR(XLOOKUP(G4264,'Tipo de carga'!A:A,'Tipo de carga'!B:B))</f>
        <v>Autoabasto</v>
      </c>
      <c r="L4264" s="37">
        <f t="shared" si="2"/>
        <v>45</v>
      </c>
      <c r="M4264" s="37">
        <f t="shared" si="3"/>
        <v>6</v>
      </c>
      <c r="N4264" s="37">
        <f t="shared" si="4"/>
        <v>11</v>
      </c>
      <c r="O4264" s="37" t="str">
        <f t="array" ref="O4264">IFERROR(XLOOKUP(K4264,'Tipo de carga'!B:B,'Tipo de carga'!C:C))</f>
        <v>Diesel</v>
      </c>
    </row>
    <row r="4265">
      <c r="A4265" s="36">
        <v>2010.0</v>
      </c>
      <c r="B4265" s="37" t="str">
        <f t="array" ref="B4265">IFERROR(XLOOKUP(A4265,'Asignacion Nov'!A:A,'Asignacion Nov'!C:C))</f>
        <v>MeLi asignado SD</v>
      </c>
      <c r="C4265" s="37" t="str">
        <f t="array" ref="C4265">IFERROR(XLOOKUP(A4265,'Asignacion Nov'!A:A,'Asignacion Nov'!B:B))</f>
        <v>EC-05</v>
      </c>
      <c r="D4265" s="38">
        <v>45602.706921296296</v>
      </c>
      <c r="E4265" s="36" t="s">
        <v>194</v>
      </c>
      <c r="F4265" s="37" t="str">
        <f t="array" ref="F4265">IFERROR(XLOOKUP(E4265,Operadores!A:A,Operadores!B:B))</f>
        <v>CHAJE</v>
      </c>
      <c r="G4265" s="36" t="s">
        <v>72</v>
      </c>
      <c r="H4265" s="39">
        <v>20.1227389999999</v>
      </c>
      <c r="I4265" s="40">
        <v>300.0</v>
      </c>
      <c r="J4265" s="41">
        <f t="shared" si="5"/>
        <v>6036.8217</v>
      </c>
      <c r="K4265" s="37" t="str">
        <f t="array" ref="K4265">IFERROR(XLOOKUP(G4265,'Tipo de carga'!A:A,'Tipo de carga'!B:B))</f>
        <v>Autoabasto</v>
      </c>
      <c r="L4265" s="37">
        <f t="shared" si="2"/>
        <v>45</v>
      </c>
      <c r="M4265" s="37">
        <f t="shared" si="3"/>
        <v>6</v>
      </c>
      <c r="N4265" s="37">
        <f t="shared" si="4"/>
        <v>11</v>
      </c>
      <c r="O4265" s="37" t="str">
        <f t="array" ref="O4265">IFERROR(XLOOKUP(K4265,'Tipo de carga'!B:B,'Tipo de carga'!C:C))</f>
        <v>Diesel</v>
      </c>
    </row>
    <row r="4266">
      <c r="A4266" s="36">
        <v>1944.0</v>
      </c>
      <c r="B4266" s="37" t="str">
        <f t="array" ref="B4266">IFERROR(XLOOKUP(A4266,'Asignacion Nov'!A:A,'Asignacion Nov'!C:C))</f>
        <v>MeLi asignado SD</v>
      </c>
      <c r="C4266" s="37" t="str">
        <f t="array" ref="C4266">IFERROR(XLOOKUP(A4266,'Asignacion Nov'!A:A,'Asignacion Nov'!B:B))</f>
        <v>EC-05</v>
      </c>
      <c r="D4266" s="38">
        <v>45602.69961805556</v>
      </c>
      <c r="E4266" s="36" t="s">
        <v>221</v>
      </c>
      <c r="F4266" s="37" t="str">
        <f t="array" ref="F4266">IFERROR(XLOOKUP(E4266,Operadores!A:A,Operadores!B:B))</f>
        <v>ORTARM</v>
      </c>
      <c r="G4266" s="36" t="s">
        <v>72</v>
      </c>
      <c r="H4266" s="39">
        <v>20.1227389999999</v>
      </c>
      <c r="I4266" s="40">
        <v>365.0</v>
      </c>
      <c r="J4266" s="41">
        <f t="shared" si="5"/>
        <v>7344.799735</v>
      </c>
      <c r="K4266" s="37" t="str">
        <f t="array" ref="K4266">IFERROR(XLOOKUP(G4266,'Tipo de carga'!A:A,'Tipo de carga'!B:B))</f>
        <v>Autoabasto</v>
      </c>
      <c r="L4266" s="37">
        <f t="shared" si="2"/>
        <v>45</v>
      </c>
      <c r="M4266" s="37">
        <f t="shared" si="3"/>
        <v>6</v>
      </c>
      <c r="N4266" s="37">
        <f t="shared" si="4"/>
        <v>11</v>
      </c>
      <c r="O4266" s="37" t="str">
        <f t="array" ref="O4266">IFERROR(XLOOKUP(K4266,'Tipo de carga'!B:B,'Tipo de carga'!C:C))</f>
        <v>Diesel</v>
      </c>
    </row>
    <row r="4267">
      <c r="A4267" s="36">
        <v>1720.0</v>
      </c>
      <c r="B4267" s="37" t="str">
        <f t="array" ref="B4267">IFERROR(XLOOKUP(A4267,'Asignacion Nov'!A:A,'Asignacion Nov'!C:C))</f>
        <v>Pilgrims Tepo</v>
      </c>
      <c r="C4267" s="37" t="str">
        <f t="array" ref="C4267">IFERROR(XLOOKUP(A4267,'Asignacion Nov'!A:A,'Asignacion Nov'!B:B))</f>
        <v>EC-02</v>
      </c>
      <c r="D4267" s="38">
        <v>45602.689837962964</v>
      </c>
      <c r="E4267" s="36" t="s">
        <v>571</v>
      </c>
      <c r="F4267" s="37" t="str">
        <f t="array" ref="F4267">IFERROR(XLOOKUP(E4267,Operadores!A:A,Operadores!B:B))</f>
        <v>VARLUI</v>
      </c>
      <c r="G4267" s="36" t="s">
        <v>72</v>
      </c>
      <c r="H4267" s="39">
        <v>20.1227389999999</v>
      </c>
      <c r="I4267" s="40">
        <v>103.0</v>
      </c>
      <c r="J4267" s="41">
        <f t="shared" si="5"/>
        <v>2072.642117</v>
      </c>
      <c r="K4267" s="37" t="str">
        <f t="array" ref="K4267">IFERROR(XLOOKUP(G4267,'Tipo de carga'!A:A,'Tipo de carga'!B:B))</f>
        <v>Autoabasto</v>
      </c>
      <c r="L4267" s="37">
        <f t="shared" si="2"/>
        <v>45</v>
      </c>
      <c r="M4267" s="37">
        <f t="shared" si="3"/>
        <v>6</v>
      </c>
      <c r="N4267" s="37">
        <f t="shared" si="4"/>
        <v>11</v>
      </c>
      <c r="O4267" s="37" t="str">
        <f t="array" ref="O4267">IFERROR(XLOOKUP(K4267,'Tipo de carga'!B:B,'Tipo de carga'!C:C))</f>
        <v>Diesel</v>
      </c>
    </row>
    <row r="4268">
      <c r="A4268" s="36">
        <v>1891.0</v>
      </c>
      <c r="B4268" s="37" t="str">
        <f t="array" ref="B4268">IFERROR(XLOOKUP(A4268,'Asignacion Nov'!A:A,'Asignacion Nov'!C:C))</f>
        <v>Circuitos</v>
      </c>
      <c r="C4268" s="37" t="str">
        <f t="array" ref="C4268">IFERROR(XLOOKUP(A4268,'Asignacion Nov'!A:A,'Asignacion Nov'!B:B))</f>
        <v>EC-03</v>
      </c>
      <c r="D4268" s="38">
        <v>45602.67921296296</v>
      </c>
      <c r="E4268" s="36" t="s">
        <v>195</v>
      </c>
      <c r="F4268" s="37" t="str">
        <f t="array" ref="F4268">IFERROR(XLOOKUP(E4268,Operadores!A:A,Operadores!B:B))</f>
        <v>APAJOS</v>
      </c>
      <c r="G4268" s="36" t="s">
        <v>72</v>
      </c>
      <c r="H4268" s="39">
        <v>20.1227389999999</v>
      </c>
      <c r="I4268" s="40">
        <v>754.0</v>
      </c>
      <c r="J4268" s="41">
        <f t="shared" si="5"/>
        <v>15172.54521</v>
      </c>
      <c r="K4268" s="37" t="str">
        <f t="array" ref="K4268">IFERROR(XLOOKUP(G4268,'Tipo de carga'!A:A,'Tipo de carga'!B:B))</f>
        <v>Autoabasto</v>
      </c>
      <c r="L4268" s="37">
        <f t="shared" si="2"/>
        <v>45</v>
      </c>
      <c r="M4268" s="37">
        <f t="shared" si="3"/>
        <v>6</v>
      </c>
      <c r="N4268" s="37">
        <f t="shared" si="4"/>
        <v>11</v>
      </c>
      <c r="O4268" s="37" t="str">
        <f t="array" ref="O4268">IFERROR(XLOOKUP(K4268,'Tipo de carga'!B:B,'Tipo de carga'!C:C))</f>
        <v>Diesel</v>
      </c>
    </row>
    <row r="4269">
      <c r="A4269" s="36">
        <v>2037.0</v>
      </c>
      <c r="B4269" s="37" t="str">
        <f t="array" ref="B4269">IFERROR(XLOOKUP(A4269,'Asignacion Nov'!A:A,'Asignacion Nov'!C:C))</f>
        <v>Liverpool Local</v>
      </c>
      <c r="C4269" s="37" t="str">
        <f t="array" ref="C4269">IFERROR(XLOOKUP(A4269,'Asignacion Nov'!A:A,'Asignacion Nov'!B:B))</f>
        <v>EC-01</v>
      </c>
      <c r="D4269" s="38">
        <v>45602.66525462963</v>
      </c>
      <c r="E4269" s="36" t="s">
        <v>422</v>
      </c>
      <c r="F4269" s="37" t="str">
        <f t="array" ref="F4269">IFERROR(XLOOKUP(E4269,Operadores!A:A,Operadores!B:B))</f>
        <v>ANGMIG</v>
      </c>
      <c r="G4269" s="36" t="s">
        <v>72</v>
      </c>
      <c r="H4269" s="39">
        <v>20.1227389999999</v>
      </c>
      <c r="I4269" s="40">
        <v>521.0</v>
      </c>
      <c r="J4269" s="41">
        <f t="shared" si="5"/>
        <v>10483.94702</v>
      </c>
      <c r="K4269" s="37" t="str">
        <f t="array" ref="K4269">IFERROR(XLOOKUP(G4269,'Tipo de carga'!A:A,'Tipo de carga'!B:B))</f>
        <v>Autoabasto</v>
      </c>
      <c r="L4269" s="37">
        <f t="shared" si="2"/>
        <v>45</v>
      </c>
      <c r="M4269" s="37">
        <f t="shared" si="3"/>
        <v>6</v>
      </c>
      <c r="N4269" s="37">
        <f t="shared" si="4"/>
        <v>11</v>
      </c>
      <c r="O4269" s="37" t="str">
        <f t="array" ref="O4269">IFERROR(XLOOKUP(K4269,'Tipo de carga'!B:B,'Tipo de carga'!C:C))</f>
        <v>Diesel</v>
      </c>
    </row>
    <row r="4270">
      <c r="A4270" s="36">
        <v>1825.0</v>
      </c>
      <c r="B4270" s="37" t="str">
        <f t="array" ref="B4270">IFERROR(XLOOKUP(A4270,'Asignacion Nov'!A:A,'Asignacion Nov'!C:C))</f>
        <v>Circuitos</v>
      </c>
      <c r="C4270" s="37" t="str">
        <f t="array" ref="C4270">IFERROR(XLOOKUP(A4270,'Asignacion Nov'!A:A,'Asignacion Nov'!B:B))</f>
        <v>EC-03</v>
      </c>
      <c r="D4270" s="38">
        <v>45602.656377314815</v>
      </c>
      <c r="E4270" s="36" t="s">
        <v>346</v>
      </c>
      <c r="F4270" s="37" t="str">
        <f t="array" ref="F4270">IFERROR(XLOOKUP(E4270,Operadores!A:A,Operadores!B:B))</f>
        <v>ESPIS</v>
      </c>
      <c r="G4270" s="36" t="s">
        <v>72</v>
      </c>
      <c r="H4270" s="39">
        <v>20.1227389999999</v>
      </c>
      <c r="I4270" s="40">
        <v>670.0</v>
      </c>
      <c r="J4270" s="41">
        <f t="shared" si="5"/>
        <v>13482.23513</v>
      </c>
      <c r="K4270" s="37" t="str">
        <f t="array" ref="K4270">IFERROR(XLOOKUP(G4270,'Tipo de carga'!A:A,'Tipo de carga'!B:B))</f>
        <v>Autoabasto</v>
      </c>
      <c r="L4270" s="37">
        <f t="shared" si="2"/>
        <v>45</v>
      </c>
      <c r="M4270" s="37">
        <f t="shared" si="3"/>
        <v>6</v>
      </c>
      <c r="N4270" s="37">
        <f t="shared" si="4"/>
        <v>11</v>
      </c>
      <c r="O4270" s="37" t="str">
        <f t="array" ref="O4270">IFERROR(XLOOKUP(K4270,'Tipo de carga'!B:B,'Tipo de carga'!C:C))</f>
        <v>Diesel</v>
      </c>
    </row>
    <row r="4271">
      <c r="A4271" s="36">
        <v>1939.0</v>
      </c>
      <c r="B4271" s="37" t="str">
        <f t="array" ref="B4271">IFERROR(XLOOKUP(A4271,'Asignacion Nov'!A:A,'Asignacion Nov'!C:C))</f>
        <v>Full Liver</v>
      </c>
      <c r="C4271" s="37" t="str">
        <f t="array" ref="C4271">IFERROR(XLOOKUP(A4271,'Asignacion Nov'!A:A,'Asignacion Nov'!B:B))</f>
        <v>EC-01</v>
      </c>
      <c r="D4271" s="38">
        <v>45602.64340277778</v>
      </c>
      <c r="E4271" s="36" t="s">
        <v>431</v>
      </c>
      <c r="F4271" s="37" t="str">
        <f t="array" ref="F4271">IFERROR(XLOOKUP(E4271,Operadores!A:A,Operadores!B:B))</f>
        <v>ANANOE</v>
      </c>
      <c r="G4271" s="36" t="s">
        <v>72</v>
      </c>
      <c r="H4271" s="39">
        <v>20.1227389999999</v>
      </c>
      <c r="I4271" s="40">
        <v>494.0</v>
      </c>
      <c r="J4271" s="41">
        <f t="shared" si="5"/>
        <v>9940.633066</v>
      </c>
      <c r="K4271" s="37" t="str">
        <f t="array" ref="K4271">IFERROR(XLOOKUP(G4271,'Tipo de carga'!A:A,'Tipo de carga'!B:B))</f>
        <v>Autoabasto</v>
      </c>
      <c r="L4271" s="37">
        <f t="shared" si="2"/>
        <v>45</v>
      </c>
      <c r="M4271" s="37">
        <f t="shared" si="3"/>
        <v>6</v>
      </c>
      <c r="N4271" s="37">
        <f t="shared" si="4"/>
        <v>11</v>
      </c>
      <c r="O4271" s="37" t="str">
        <f t="array" ref="O4271">IFERROR(XLOOKUP(K4271,'Tipo de carga'!B:B,'Tipo de carga'!C:C))</f>
        <v>Diesel</v>
      </c>
    </row>
    <row r="4272">
      <c r="A4272" s="36">
        <v>1954.0</v>
      </c>
      <c r="B4272" s="37" t="str">
        <f t="array" ref="B4272">IFERROR(XLOOKUP(A4272,'Asignacion Nov'!A:A,'Asignacion Nov'!C:C))</f>
        <v>MeLi asignado SD</v>
      </c>
      <c r="C4272" s="37" t="str">
        <f t="array" ref="C4272">IFERROR(XLOOKUP(A4272,'Asignacion Nov'!A:A,'Asignacion Nov'!B:B))</f>
        <v>EC-05</v>
      </c>
      <c r="D4272" s="38">
        <v>45602.63427083333</v>
      </c>
      <c r="E4272" s="36" t="s">
        <v>529</v>
      </c>
      <c r="F4272" s="37" t="str">
        <f t="array" ref="F4272">IFERROR(XLOOKUP(E4272,Operadores!A:A,Operadores!B:B))</f>
        <v>ESTZAI</v>
      </c>
      <c r="G4272" s="36" t="s">
        <v>72</v>
      </c>
      <c r="H4272" s="39">
        <v>20.1227389999999</v>
      </c>
      <c r="I4272" s="40">
        <v>598.0</v>
      </c>
      <c r="J4272" s="41">
        <f t="shared" si="5"/>
        <v>12033.39792</v>
      </c>
      <c r="K4272" s="37" t="str">
        <f t="array" ref="K4272">IFERROR(XLOOKUP(G4272,'Tipo de carga'!A:A,'Tipo de carga'!B:B))</f>
        <v>Autoabasto</v>
      </c>
      <c r="L4272" s="37">
        <f t="shared" si="2"/>
        <v>45</v>
      </c>
      <c r="M4272" s="37">
        <f t="shared" si="3"/>
        <v>6</v>
      </c>
      <c r="N4272" s="37">
        <f t="shared" si="4"/>
        <v>11</v>
      </c>
      <c r="O4272" s="37" t="str">
        <f t="array" ref="O4272">IFERROR(XLOOKUP(K4272,'Tipo de carga'!B:B,'Tipo de carga'!C:C))</f>
        <v>Diesel</v>
      </c>
    </row>
    <row r="4273">
      <c r="A4273" s="36">
        <v>1639.0</v>
      </c>
      <c r="B4273" s="37" t="str">
        <f t="array" ref="B4273">IFERROR(XLOOKUP(A4273,'Asignacion Nov'!A:A,'Asignacion Nov'!C:C))</f>
        <v>Available</v>
      </c>
      <c r="C4273" s="37" t="str">
        <f t="array" ref="C4273">IFERROR(XLOOKUP(A4273,'Asignacion Nov'!A:A,'Asignacion Nov'!B:B))</f>
        <v>TTE</v>
      </c>
      <c r="D4273" s="38">
        <v>45602.61298611111</v>
      </c>
      <c r="E4273" s="36" t="s">
        <v>341</v>
      </c>
      <c r="F4273" s="37" t="str">
        <f t="array" ref="F4273">IFERROR(XLOOKUP(E4273,Operadores!A:A,Operadores!B:B))</f>
        <v>SALJO01</v>
      </c>
      <c r="G4273" s="36" t="s">
        <v>72</v>
      </c>
      <c r="H4273" s="39">
        <v>20.1227389999999</v>
      </c>
      <c r="I4273" s="40">
        <v>608.0</v>
      </c>
      <c r="J4273" s="41">
        <f t="shared" si="5"/>
        <v>12234.62531</v>
      </c>
      <c r="K4273" s="37" t="str">
        <f t="array" ref="K4273">IFERROR(XLOOKUP(G4273,'Tipo de carga'!A:A,'Tipo de carga'!B:B))</f>
        <v>Autoabasto</v>
      </c>
      <c r="L4273" s="37">
        <f t="shared" si="2"/>
        <v>45</v>
      </c>
      <c r="M4273" s="37">
        <f t="shared" si="3"/>
        <v>6</v>
      </c>
      <c r="N4273" s="37">
        <f t="shared" si="4"/>
        <v>11</v>
      </c>
      <c r="O4273" s="37" t="str">
        <f t="array" ref="O4273">IFERROR(XLOOKUP(K4273,'Tipo de carga'!B:B,'Tipo de carga'!C:C))</f>
        <v>Diesel</v>
      </c>
    </row>
    <row r="4274">
      <c r="A4274" s="36">
        <v>2025.0</v>
      </c>
      <c r="B4274" s="37" t="str">
        <f t="array" ref="B4274">IFERROR(XLOOKUP(A4274,'Asignacion Nov'!A:A,'Asignacion Nov'!C:C))</f>
        <v>MeLi Dedicado TD</v>
      </c>
      <c r="C4274" s="37" t="str">
        <f t="array" ref="C4274">IFERROR(XLOOKUP(A4274,'Asignacion Nov'!A:A,'Asignacion Nov'!B:B))</f>
        <v>EC-05</v>
      </c>
      <c r="D4274" s="38">
        <v>45602.5934375</v>
      </c>
      <c r="E4274" s="36" t="s">
        <v>239</v>
      </c>
      <c r="F4274" s="37" t="str">
        <f t="array" ref="F4274">IFERROR(XLOOKUP(E4274,Operadores!A:A,Operadores!B:B))</f>
        <v>BONAR</v>
      </c>
      <c r="G4274" s="36" t="s">
        <v>72</v>
      </c>
      <c r="H4274" s="39">
        <v>20.1227389999999</v>
      </c>
      <c r="I4274" s="40">
        <v>83.0</v>
      </c>
      <c r="J4274" s="41">
        <f t="shared" si="5"/>
        <v>1670.187337</v>
      </c>
      <c r="K4274" s="37" t="str">
        <f t="array" ref="K4274">IFERROR(XLOOKUP(G4274,'Tipo de carga'!A:A,'Tipo de carga'!B:B))</f>
        <v>Autoabasto</v>
      </c>
      <c r="L4274" s="37">
        <f t="shared" si="2"/>
        <v>45</v>
      </c>
      <c r="M4274" s="37">
        <f t="shared" si="3"/>
        <v>6</v>
      </c>
      <c r="N4274" s="37">
        <f t="shared" si="4"/>
        <v>11</v>
      </c>
      <c r="O4274" s="37" t="str">
        <f t="array" ref="O4274">IFERROR(XLOOKUP(K4274,'Tipo de carga'!B:B,'Tipo de carga'!C:C))</f>
        <v>Diesel</v>
      </c>
    </row>
    <row r="4275">
      <c r="A4275" s="36">
        <v>1809.0</v>
      </c>
      <c r="B4275" s="37" t="str">
        <f t="array" ref="B4275">IFERROR(XLOOKUP(A4275,'Asignacion Nov'!A:A,'Asignacion Nov'!C:C))</f>
        <v>Full Liver</v>
      </c>
      <c r="C4275" s="37" t="str">
        <f t="array" ref="C4275">IFERROR(XLOOKUP(A4275,'Asignacion Nov'!A:A,'Asignacion Nov'!B:B))</f>
        <v>EC-01</v>
      </c>
      <c r="D4275" s="38">
        <v>45602.582453703704</v>
      </c>
      <c r="E4275" s="36" t="s">
        <v>253</v>
      </c>
      <c r="F4275" s="37" t="str">
        <f t="array" ref="F4275">IFERROR(XLOOKUP(E4275,Operadores!A:A,Operadores!B:B))</f>
        <v>MARFRA</v>
      </c>
      <c r="G4275" s="36" t="s">
        <v>72</v>
      </c>
      <c r="H4275" s="39">
        <v>20.1227389999999</v>
      </c>
      <c r="I4275" s="40">
        <v>789.0</v>
      </c>
      <c r="J4275" s="41">
        <f t="shared" si="5"/>
        <v>15876.84107</v>
      </c>
      <c r="K4275" s="37" t="str">
        <f t="array" ref="K4275">IFERROR(XLOOKUP(G4275,'Tipo de carga'!A:A,'Tipo de carga'!B:B))</f>
        <v>Autoabasto</v>
      </c>
      <c r="L4275" s="37">
        <f t="shared" si="2"/>
        <v>45</v>
      </c>
      <c r="M4275" s="37">
        <f t="shared" si="3"/>
        <v>6</v>
      </c>
      <c r="N4275" s="37">
        <f t="shared" si="4"/>
        <v>11</v>
      </c>
      <c r="O4275" s="37" t="str">
        <f t="array" ref="O4275">IFERROR(XLOOKUP(K4275,'Tipo de carga'!B:B,'Tipo de carga'!C:C))</f>
        <v>Diesel</v>
      </c>
    </row>
    <row r="4276">
      <c r="A4276" s="36">
        <v>2023.0</v>
      </c>
      <c r="B4276" s="37" t="str">
        <f t="array" ref="B4276">IFERROR(XLOOKUP(A4276,'Asignacion Nov'!A:A,'Asignacion Nov'!C:C))</f>
        <v>MeLi Asignado TD</v>
      </c>
      <c r="C4276" s="37" t="str">
        <f t="array" ref="C4276">IFERROR(XLOOKUP(A4276,'Asignacion Nov'!A:A,'Asignacion Nov'!B:B))</f>
        <v>EC-05</v>
      </c>
      <c r="D4276" s="38">
        <v>45602.56873842593</v>
      </c>
      <c r="E4276" s="36" t="s">
        <v>327</v>
      </c>
      <c r="F4276" s="37" t="str">
        <f t="array" ref="F4276">IFERROR(XLOOKUP(E4276,Operadores!A:A,Operadores!B:B))</f>
        <v>ESCSAU</v>
      </c>
      <c r="G4276" s="36" t="s">
        <v>72</v>
      </c>
      <c r="H4276" s="39">
        <v>20.1227389999999</v>
      </c>
      <c r="I4276" s="40">
        <v>625.0</v>
      </c>
      <c r="J4276" s="41">
        <f t="shared" si="5"/>
        <v>12576.71187</v>
      </c>
      <c r="K4276" s="37" t="str">
        <f t="array" ref="K4276">IFERROR(XLOOKUP(G4276,'Tipo de carga'!A:A,'Tipo de carga'!B:B))</f>
        <v>Autoabasto</v>
      </c>
      <c r="L4276" s="37">
        <f t="shared" si="2"/>
        <v>45</v>
      </c>
      <c r="M4276" s="37">
        <f t="shared" si="3"/>
        <v>6</v>
      </c>
      <c r="N4276" s="37">
        <f t="shared" si="4"/>
        <v>11</v>
      </c>
      <c r="O4276" s="37" t="str">
        <f t="array" ref="O4276">IFERROR(XLOOKUP(K4276,'Tipo de carga'!B:B,'Tipo de carga'!C:C))</f>
        <v>Diesel</v>
      </c>
    </row>
    <row r="4277">
      <c r="A4277" s="36">
        <v>2021.0</v>
      </c>
      <c r="B4277" s="37" t="str">
        <f t="array" ref="B4277">IFERROR(XLOOKUP(A4277,'Asignacion Nov'!A:A,'Asignacion Nov'!C:C))</f>
        <v>MeLi Dedicado Merida</v>
      </c>
      <c r="C4277" s="37" t="str">
        <f t="array" ref="C4277">IFERROR(XLOOKUP(A4277,'Asignacion Nov'!A:A,'Asignacion Nov'!B:B))</f>
        <v>EC-05</v>
      </c>
      <c r="D4277" s="38">
        <v>45602.55354166667</v>
      </c>
      <c r="E4277" s="36" t="s">
        <v>320</v>
      </c>
      <c r="F4277" s="37" t="str">
        <f t="array" ref="F4277">IFERROR(XLOOKUP(E4277,Operadores!A:A,Operadores!B:B))</f>
        <v>GUTIRV</v>
      </c>
      <c r="G4277" s="36" t="s">
        <v>72</v>
      </c>
      <c r="H4277" s="39">
        <v>20.1227389999999</v>
      </c>
      <c r="I4277" s="40">
        <v>322.0</v>
      </c>
      <c r="J4277" s="41">
        <f t="shared" si="5"/>
        <v>6479.521958</v>
      </c>
      <c r="K4277" s="37" t="str">
        <f t="array" ref="K4277">IFERROR(XLOOKUP(G4277,'Tipo de carga'!A:A,'Tipo de carga'!B:B))</f>
        <v>Autoabasto</v>
      </c>
      <c r="L4277" s="37">
        <f t="shared" si="2"/>
        <v>45</v>
      </c>
      <c r="M4277" s="37">
        <f t="shared" si="3"/>
        <v>6</v>
      </c>
      <c r="N4277" s="37">
        <f t="shared" si="4"/>
        <v>11</v>
      </c>
      <c r="O4277" s="37" t="str">
        <f t="array" ref="O4277">IFERROR(XLOOKUP(K4277,'Tipo de carga'!B:B,'Tipo de carga'!C:C))</f>
        <v>Diesel</v>
      </c>
    </row>
    <row r="4278">
      <c r="A4278" s="36">
        <v>2029.0</v>
      </c>
      <c r="B4278" s="37" t="str">
        <f t="array" ref="B4278">IFERROR(XLOOKUP(A4278,'Asignacion Nov'!A:A,'Asignacion Nov'!C:C))</f>
        <v>MeLi Dedicado Merida</v>
      </c>
      <c r="C4278" s="37" t="str">
        <f t="array" ref="C4278">IFERROR(XLOOKUP(A4278,'Asignacion Nov'!A:A,'Asignacion Nov'!B:B))</f>
        <v>EC-05</v>
      </c>
      <c r="D4278" s="38">
        <v>45602.54170138889</v>
      </c>
      <c r="E4278" s="36" t="s">
        <v>240</v>
      </c>
      <c r="F4278" s="37" t="str">
        <f t="array" ref="F4278">IFERROR(XLOOKUP(E4278,Operadores!A:A,Operadores!B:B))</f>
        <v>ACOHER</v>
      </c>
      <c r="G4278" s="36" t="s">
        <v>72</v>
      </c>
      <c r="H4278" s="39">
        <v>20.1227389999999</v>
      </c>
      <c r="I4278" s="40">
        <v>269.0</v>
      </c>
      <c r="J4278" s="41">
        <f t="shared" si="5"/>
        <v>5413.016791</v>
      </c>
      <c r="K4278" s="37" t="str">
        <f t="array" ref="K4278">IFERROR(XLOOKUP(G4278,'Tipo de carga'!A:A,'Tipo de carga'!B:B))</f>
        <v>Autoabasto</v>
      </c>
      <c r="L4278" s="37">
        <f t="shared" si="2"/>
        <v>45</v>
      </c>
      <c r="M4278" s="37">
        <f t="shared" si="3"/>
        <v>6</v>
      </c>
      <c r="N4278" s="37">
        <f t="shared" si="4"/>
        <v>11</v>
      </c>
      <c r="O4278" s="37" t="str">
        <f t="array" ref="O4278">IFERROR(XLOOKUP(K4278,'Tipo de carga'!B:B,'Tipo de carga'!C:C))</f>
        <v>Diesel</v>
      </c>
    </row>
    <row r="4279">
      <c r="A4279" s="36">
        <v>1900.0</v>
      </c>
      <c r="B4279" s="37" t="str">
        <f t="array" ref="B4279">IFERROR(XLOOKUP(A4279,'Asignacion Nov'!A:A,'Asignacion Nov'!C:C))</f>
        <v>Full Liver</v>
      </c>
      <c r="C4279" s="37" t="str">
        <f t="array" ref="C4279">IFERROR(XLOOKUP(A4279,'Asignacion Nov'!A:A,'Asignacion Nov'!B:B))</f>
        <v>EC-01</v>
      </c>
      <c r="D4279" s="38">
        <v>45602.535775462966</v>
      </c>
      <c r="E4279" s="36" t="s">
        <v>336</v>
      </c>
      <c r="F4279" s="37" t="str">
        <f t="array" ref="F4279">IFERROR(XLOOKUP(E4279,Operadores!A:A,Operadores!B:B))</f>
        <v>BUEMA</v>
      </c>
      <c r="G4279" s="36" t="s">
        <v>72</v>
      </c>
      <c r="H4279" s="39">
        <v>20.1227389999999</v>
      </c>
      <c r="I4279" s="40">
        <v>720.0</v>
      </c>
      <c r="J4279" s="41">
        <f t="shared" si="5"/>
        <v>14488.37208</v>
      </c>
      <c r="K4279" s="37" t="str">
        <f t="array" ref="K4279">IFERROR(XLOOKUP(G4279,'Tipo de carga'!A:A,'Tipo de carga'!B:B))</f>
        <v>Autoabasto</v>
      </c>
      <c r="L4279" s="37">
        <f t="shared" si="2"/>
        <v>45</v>
      </c>
      <c r="M4279" s="37">
        <f t="shared" si="3"/>
        <v>6</v>
      </c>
      <c r="N4279" s="37">
        <f t="shared" si="4"/>
        <v>11</v>
      </c>
      <c r="O4279" s="37" t="str">
        <f t="array" ref="O4279">IFERROR(XLOOKUP(K4279,'Tipo de carga'!B:B,'Tipo de carga'!C:C))</f>
        <v>Diesel</v>
      </c>
    </row>
    <row r="4280">
      <c r="A4280" s="36">
        <v>1993.0</v>
      </c>
      <c r="B4280" s="37" t="str">
        <f t="array" ref="B4280">IFERROR(XLOOKUP(A4280,'Asignacion Nov'!A:A,'Asignacion Nov'!C:C))</f>
        <v>MeLi Dedicado TD</v>
      </c>
      <c r="C4280" s="37" t="str">
        <f t="array" ref="C4280">IFERROR(XLOOKUP(A4280,'Asignacion Nov'!A:A,'Asignacion Nov'!B:B))</f>
        <v>EC-05</v>
      </c>
      <c r="D4280" s="38">
        <v>45602.45569444444</v>
      </c>
      <c r="E4280" s="36" t="s">
        <v>188</v>
      </c>
      <c r="F4280" s="37" t="str">
        <f t="array" ref="F4280">IFERROR(XLOOKUP(E4280,Operadores!A:A,Operadores!B:B))</f>
        <v>ZAMROB</v>
      </c>
      <c r="G4280" s="36" t="s">
        <v>72</v>
      </c>
      <c r="H4280" s="39">
        <v>20.1227389999999</v>
      </c>
      <c r="I4280" s="40">
        <v>513.0</v>
      </c>
      <c r="J4280" s="41">
        <f t="shared" si="5"/>
        <v>10322.96511</v>
      </c>
      <c r="K4280" s="37" t="str">
        <f t="array" ref="K4280">IFERROR(XLOOKUP(G4280,'Tipo de carga'!A:A,'Tipo de carga'!B:B))</f>
        <v>Autoabasto</v>
      </c>
      <c r="L4280" s="37">
        <f t="shared" si="2"/>
        <v>45</v>
      </c>
      <c r="M4280" s="37">
        <f t="shared" si="3"/>
        <v>6</v>
      </c>
      <c r="N4280" s="37">
        <f t="shared" si="4"/>
        <v>11</v>
      </c>
      <c r="O4280" s="37" t="str">
        <f t="array" ref="O4280">IFERROR(XLOOKUP(K4280,'Tipo de carga'!B:B,'Tipo de carga'!C:C))</f>
        <v>Diesel</v>
      </c>
    </row>
    <row r="4281">
      <c r="A4281" s="36">
        <v>1953.0</v>
      </c>
      <c r="B4281" s="37" t="str">
        <f t="array" ref="B4281">IFERROR(XLOOKUP(A4281,'Asignacion Nov'!A:A,'Asignacion Nov'!C:C))</f>
        <v>MeLi asignado SD</v>
      </c>
      <c r="C4281" s="37" t="str">
        <f t="array" ref="C4281">IFERROR(XLOOKUP(A4281,'Asignacion Nov'!A:A,'Asignacion Nov'!B:B))</f>
        <v>EC-05</v>
      </c>
      <c r="D4281" s="38">
        <v>45602.44336805555</v>
      </c>
      <c r="E4281" s="36" t="s">
        <v>168</v>
      </c>
      <c r="F4281" s="37" t="str">
        <f t="array" ref="F4281">IFERROR(XLOOKUP(E4281,Operadores!A:A,Operadores!B:B))</f>
        <v>GARLUI</v>
      </c>
      <c r="G4281" s="36" t="s">
        <v>72</v>
      </c>
      <c r="H4281" s="39">
        <v>20.1227389999999</v>
      </c>
      <c r="I4281" s="40">
        <v>91.0</v>
      </c>
      <c r="J4281" s="41">
        <f t="shared" si="5"/>
        <v>1831.169249</v>
      </c>
      <c r="K4281" s="37" t="str">
        <f t="array" ref="K4281">IFERROR(XLOOKUP(G4281,'Tipo de carga'!A:A,'Tipo de carga'!B:B))</f>
        <v>Autoabasto</v>
      </c>
      <c r="L4281" s="37">
        <f t="shared" si="2"/>
        <v>45</v>
      </c>
      <c r="M4281" s="37">
        <f t="shared" si="3"/>
        <v>6</v>
      </c>
      <c r="N4281" s="37">
        <f t="shared" si="4"/>
        <v>11</v>
      </c>
      <c r="O4281" s="37" t="str">
        <f t="array" ref="O4281">IFERROR(XLOOKUP(K4281,'Tipo de carga'!B:B,'Tipo de carga'!C:C))</f>
        <v>Diesel</v>
      </c>
    </row>
    <row r="4282">
      <c r="A4282" s="36">
        <v>1907.0</v>
      </c>
      <c r="B4282" s="37" t="str">
        <f t="array" ref="B4282">IFERROR(XLOOKUP(A4282,'Asignacion Nov'!A:A,'Asignacion Nov'!C:C))</f>
        <v>Circuitos</v>
      </c>
      <c r="C4282" s="37" t="str">
        <f t="array" ref="C4282">IFERROR(XLOOKUP(A4282,'Asignacion Nov'!A:A,'Asignacion Nov'!B:B))</f>
        <v>EC-03</v>
      </c>
      <c r="D4282" s="38">
        <v>45602.430081018516</v>
      </c>
      <c r="E4282" s="36" t="s">
        <v>490</v>
      </c>
      <c r="F4282" s="37" t="str">
        <f t="array" ref="F4282">IFERROR(XLOOKUP(E4282,Operadores!A:A,Operadores!B:B))</f>
        <v>PANDAV</v>
      </c>
      <c r="G4282" s="36" t="s">
        <v>72</v>
      </c>
      <c r="H4282" s="39">
        <v>20.1227389999999</v>
      </c>
      <c r="I4282" s="40">
        <v>675.0</v>
      </c>
      <c r="J4282" s="41">
        <f t="shared" si="5"/>
        <v>13582.84882</v>
      </c>
      <c r="K4282" s="37" t="str">
        <f t="array" ref="K4282">IFERROR(XLOOKUP(G4282,'Tipo de carga'!A:A,'Tipo de carga'!B:B))</f>
        <v>Autoabasto</v>
      </c>
      <c r="L4282" s="37">
        <f t="shared" si="2"/>
        <v>45</v>
      </c>
      <c r="M4282" s="37">
        <f t="shared" si="3"/>
        <v>6</v>
      </c>
      <c r="N4282" s="37">
        <f t="shared" si="4"/>
        <v>11</v>
      </c>
      <c r="O4282" s="37" t="str">
        <f t="array" ref="O4282">IFERROR(XLOOKUP(K4282,'Tipo de carga'!B:B,'Tipo de carga'!C:C))</f>
        <v>Diesel</v>
      </c>
    </row>
    <row r="4283">
      <c r="A4283" s="36">
        <v>2004.0</v>
      </c>
      <c r="B4283" s="37" t="str">
        <f t="array" ref="B4283">IFERROR(XLOOKUP(A4283,'Asignacion Nov'!A:A,'Asignacion Nov'!C:C))</f>
        <v>MeLi Dedicado Merida</v>
      </c>
      <c r="C4283" s="37" t="str">
        <f t="array" ref="C4283">IFERROR(XLOOKUP(A4283,'Asignacion Nov'!A:A,'Asignacion Nov'!B:B))</f>
        <v>EC-05</v>
      </c>
      <c r="D4283" s="38">
        <v>45602.41275462963</v>
      </c>
      <c r="E4283" s="36" t="s">
        <v>175</v>
      </c>
      <c r="F4283" s="37" t="str">
        <f t="array" ref="F4283">IFERROR(XLOOKUP(E4283,Operadores!A:A,Operadores!B:B))</f>
        <v>PERRIC</v>
      </c>
      <c r="G4283" s="36" t="s">
        <v>72</v>
      </c>
      <c r="H4283" s="39">
        <v>20.1227389999999</v>
      </c>
      <c r="I4283" s="40">
        <v>185.0</v>
      </c>
      <c r="J4283" s="41">
        <f t="shared" si="5"/>
        <v>3722.706715</v>
      </c>
      <c r="K4283" s="37" t="str">
        <f t="array" ref="K4283">IFERROR(XLOOKUP(G4283,'Tipo de carga'!A:A,'Tipo de carga'!B:B))</f>
        <v>Autoabasto</v>
      </c>
      <c r="L4283" s="37">
        <f t="shared" si="2"/>
        <v>45</v>
      </c>
      <c r="M4283" s="37">
        <f t="shared" si="3"/>
        <v>6</v>
      </c>
      <c r="N4283" s="37">
        <f t="shared" si="4"/>
        <v>11</v>
      </c>
      <c r="O4283" s="37" t="str">
        <f t="array" ref="O4283">IFERROR(XLOOKUP(K4283,'Tipo de carga'!B:B,'Tipo de carga'!C:C))</f>
        <v>Diesel</v>
      </c>
    </row>
    <row r="4284">
      <c r="A4284" s="36">
        <v>1974.0</v>
      </c>
      <c r="B4284" s="37" t="str">
        <f t="array" ref="B4284">IFERROR(XLOOKUP(A4284,'Asignacion Nov'!A:A,'Asignacion Nov'!C:C))</f>
        <v>MeLi asignado SD</v>
      </c>
      <c r="C4284" s="37" t="str">
        <f t="array" ref="C4284">IFERROR(XLOOKUP(A4284,'Asignacion Nov'!A:A,'Asignacion Nov'!B:B))</f>
        <v>EC-05</v>
      </c>
      <c r="D4284" s="38">
        <v>45602.40238425926</v>
      </c>
      <c r="E4284" s="36" t="s">
        <v>507</v>
      </c>
      <c r="F4284" s="37" t="str">
        <f t="array" ref="F4284">IFERROR(XLOOKUP(E4284,Operadores!A:A,Operadores!B:B))</f>
        <v>SOLBRI</v>
      </c>
      <c r="G4284" s="36" t="s">
        <v>72</v>
      </c>
      <c r="H4284" s="39">
        <v>20.1227389999999</v>
      </c>
      <c r="I4284" s="40">
        <v>435.0</v>
      </c>
      <c r="J4284" s="41">
        <f t="shared" si="5"/>
        <v>8753.391465</v>
      </c>
      <c r="K4284" s="37" t="str">
        <f t="array" ref="K4284">IFERROR(XLOOKUP(G4284,'Tipo de carga'!A:A,'Tipo de carga'!B:B))</f>
        <v>Autoabasto</v>
      </c>
      <c r="L4284" s="37">
        <f t="shared" si="2"/>
        <v>45</v>
      </c>
      <c r="M4284" s="37">
        <f t="shared" si="3"/>
        <v>6</v>
      </c>
      <c r="N4284" s="37">
        <f t="shared" si="4"/>
        <v>11</v>
      </c>
      <c r="O4284" s="37" t="str">
        <f t="array" ref="O4284">IFERROR(XLOOKUP(K4284,'Tipo de carga'!B:B,'Tipo de carga'!C:C))</f>
        <v>Diesel</v>
      </c>
    </row>
    <row r="4285">
      <c r="A4285" s="36">
        <v>1628.0</v>
      </c>
      <c r="B4285" s="37" t="str">
        <f t="array" ref="B4285">IFERROR(XLOOKUP(A4285,'Asignacion Nov'!A:A,'Asignacion Nov'!C:C))</f>
        <v>Available</v>
      </c>
      <c r="C4285" s="37" t="str">
        <f t="array" ref="C4285">IFERROR(XLOOKUP(A4285,'Asignacion Nov'!A:A,'Asignacion Nov'!B:B))</f>
        <v>TTE</v>
      </c>
      <c r="D4285" s="38">
        <v>45602.39015046296</v>
      </c>
      <c r="E4285" s="36" t="s">
        <v>525</v>
      </c>
      <c r="F4285" s="37" t="str">
        <f t="array" ref="F4285">IFERROR(XLOOKUP(E4285,Operadores!A:A,Operadores!B:B))</f>
        <v>LEMANT</v>
      </c>
      <c r="G4285" s="36" t="s">
        <v>72</v>
      </c>
      <c r="H4285" s="39">
        <v>20.1227389999999</v>
      </c>
      <c r="I4285" s="40">
        <v>315.0</v>
      </c>
      <c r="J4285" s="41">
        <f t="shared" si="5"/>
        <v>6338.662785</v>
      </c>
      <c r="K4285" s="37" t="str">
        <f t="array" ref="K4285">IFERROR(XLOOKUP(G4285,'Tipo de carga'!A:A,'Tipo de carga'!B:B))</f>
        <v>Autoabasto</v>
      </c>
      <c r="L4285" s="37">
        <f t="shared" si="2"/>
        <v>45</v>
      </c>
      <c r="M4285" s="37">
        <f t="shared" si="3"/>
        <v>6</v>
      </c>
      <c r="N4285" s="37">
        <f t="shared" si="4"/>
        <v>11</v>
      </c>
      <c r="O4285" s="37" t="str">
        <f t="array" ref="O4285">IFERROR(XLOOKUP(K4285,'Tipo de carga'!B:B,'Tipo de carga'!C:C))</f>
        <v>Diesel</v>
      </c>
    </row>
    <row r="4286">
      <c r="A4286" s="36">
        <v>1793.0</v>
      </c>
      <c r="B4286" s="37" t="str">
        <f t="array" ref="B4286">IFERROR(XLOOKUP(A4286,'Asignacion Nov'!A:A,'Asignacion Nov'!C:C))</f>
        <v>Hisense</v>
      </c>
      <c r="C4286" s="37" t="str">
        <f t="array" ref="C4286">IFERROR(XLOOKUP(A4286,'Asignacion Nov'!A:A,'Asignacion Nov'!B:B))</f>
        <v>EC-03</v>
      </c>
      <c r="D4286" s="38">
        <v>45602.33810185185</v>
      </c>
      <c r="E4286" s="36" t="s">
        <v>70</v>
      </c>
      <c r="F4286" s="37" t="str">
        <f t="array" ref="F4286">IFERROR(XLOOKUP(E4286,Operadores!A:A,Operadores!B:B))</f>
        <v>IBAANY</v>
      </c>
      <c r="G4286" s="36" t="s">
        <v>72</v>
      </c>
      <c r="H4286" s="39">
        <v>20.1227389999999</v>
      </c>
      <c r="I4286" s="40">
        <v>684.0</v>
      </c>
      <c r="J4286" s="41">
        <f t="shared" si="5"/>
        <v>13763.95348</v>
      </c>
      <c r="K4286" s="37" t="str">
        <f t="array" ref="K4286">IFERROR(XLOOKUP(G4286,'Tipo de carga'!A:A,'Tipo de carga'!B:B))</f>
        <v>Autoabasto</v>
      </c>
      <c r="L4286" s="37">
        <f t="shared" si="2"/>
        <v>45</v>
      </c>
      <c r="M4286" s="37">
        <f t="shared" si="3"/>
        <v>6</v>
      </c>
      <c r="N4286" s="37">
        <f t="shared" si="4"/>
        <v>11</v>
      </c>
      <c r="O4286" s="37" t="str">
        <f t="array" ref="O4286">IFERROR(XLOOKUP(K4286,'Tipo de carga'!B:B,'Tipo de carga'!C:C))</f>
        <v>Diesel</v>
      </c>
    </row>
    <row r="4287">
      <c r="A4287" s="36">
        <v>1789.0</v>
      </c>
      <c r="B4287" s="37" t="str">
        <f t="array" ref="B4287">IFERROR(XLOOKUP(A4287,'Asignacion Nov'!A:A,'Asignacion Nov'!C:C))</f>
        <v>Hisense</v>
      </c>
      <c r="C4287" s="37" t="str">
        <f t="array" ref="C4287">IFERROR(XLOOKUP(A4287,'Asignacion Nov'!A:A,'Asignacion Nov'!B:B))</f>
        <v>EC-03</v>
      </c>
      <c r="D4287" s="38">
        <v>45602.324837962966</v>
      </c>
      <c r="E4287" s="36" t="s">
        <v>413</v>
      </c>
      <c r="F4287" s="37" t="str">
        <f t="array" ref="F4287">IFERROR(XLOOKUP(E4287,Operadores!A:A,Operadores!B:B))</f>
        <v>GALANG</v>
      </c>
      <c r="G4287" s="36" t="s">
        <v>72</v>
      </c>
      <c r="H4287" s="39">
        <v>20.1227389999999</v>
      </c>
      <c r="I4287" s="40">
        <v>676.0</v>
      </c>
      <c r="J4287" s="41">
        <f t="shared" si="5"/>
        <v>13602.97156</v>
      </c>
      <c r="K4287" s="37" t="str">
        <f t="array" ref="K4287">IFERROR(XLOOKUP(G4287,'Tipo de carga'!A:A,'Tipo de carga'!B:B))</f>
        <v>Autoabasto</v>
      </c>
      <c r="L4287" s="37">
        <f t="shared" si="2"/>
        <v>45</v>
      </c>
      <c r="M4287" s="37">
        <f t="shared" si="3"/>
        <v>6</v>
      </c>
      <c r="N4287" s="37">
        <f t="shared" si="4"/>
        <v>11</v>
      </c>
      <c r="O4287" s="37" t="str">
        <f t="array" ref="O4287">IFERROR(XLOOKUP(K4287,'Tipo de carga'!B:B,'Tipo de carga'!C:C))</f>
        <v>Diesel</v>
      </c>
    </row>
    <row r="4288">
      <c r="A4288" s="36">
        <v>1999.0</v>
      </c>
      <c r="B4288" s="37" t="str">
        <f t="array" ref="B4288">IFERROR(XLOOKUP(A4288,'Asignacion Nov'!A:A,'Asignacion Nov'!C:C))</f>
        <v>MeLi Dedicado Merida</v>
      </c>
      <c r="C4288" s="37" t="str">
        <f t="array" ref="C4288">IFERROR(XLOOKUP(A4288,'Asignacion Nov'!A:A,'Asignacion Nov'!B:B))</f>
        <v>EC-05</v>
      </c>
      <c r="D4288" s="38">
        <v>45602.304918981485</v>
      </c>
      <c r="E4288" s="36" t="s">
        <v>543</v>
      </c>
      <c r="F4288" s="37" t="str">
        <f t="array" ref="F4288">IFERROR(XLOOKUP(E4288,Operadores!A:A,Operadores!B:B))</f>
        <v>CAMJOS</v>
      </c>
      <c r="G4288" s="36" t="s">
        <v>72</v>
      </c>
      <c r="H4288" s="39">
        <v>20.1227389999999</v>
      </c>
      <c r="I4288" s="40">
        <v>328.0</v>
      </c>
      <c r="J4288" s="41">
        <f t="shared" si="5"/>
        <v>6600.258392</v>
      </c>
      <c r="K4288" s="37" t="str">
        <f t="array" ref="K4288">IFERROR(XLOOKUP(G4288,'Tipo de carga'!A:A,'Tipo de carga'!B:B))</f>
        <v>Autoabasto</v>
      </c>
      <c r="L4288" s="37">
        <f t="shared" si="2"/>
        <v>45</v>
      </c>
      <c r="M4288" s="37">
        <f t="shared" si="3"/>
        <v>6</v>
      </c>
      <c r="N4288" s="37">
        <f t="shared" si="4"/>
        <v>11</v>
      </c>
      <c r="O4288" s="37" t="str">
        <f t="array" ref="O4288">IFERROR(XLOOKUP(K4288,'Tipo de carga'!B:B,'Tipo de carga'!C:C))</f>
        <v>Diesel</v>
      </c>
    </row>
    <row r="4289">
      <c r="A4289" s="36">
        <v>1932.0</v>
      </c>
      <c r="B4289" s="37" t="str">
        <f t="array" ref="B4289">IFERROR(XLOOKUP(A4289,'Asignacion Nov'!A:A,'Asignacion Nov'!C:C))</f>
        <v>Circuitos</v>
      </c>
      <c r="C4289" s="37" t="str">
        <f t="array" ref="C4289">IFERROR(XLOOKUP(A4289,'Asignacion Nov'!A:A,'Asignacion Nov'!B:B))</f>
        <v>EC-03</v>
      </c>
      <c r="D4289" s="38">
        <v>45602.293969907405</v>
      </c>
      <c r="E4289" s="36" t="s">
        <v>185</v>
      </c>
      <c r="F4289" s="37" t="str">
        <f t="array" ref="F4289">IFERROR(XLOOKUP(E4289,Operadores!A:A,Operadores!B:B))</f>
        <v>FERRI</v>
      </c>
      <c r="G4289" s="36" t="s">
        <v>72</v>
      </c>
      <c r="H4289" s="39">
        <v>20.1227389999999</v>
      </c>
      <c r="I4289" s="40">
        <v>329.0</v>
      </c>
      <c r="J4289" s="41">
        <f t="shared" si="5"/>
        <v>6620.381131</v>
      </c>
      <c r="K4289" s="37" t="str">
        <f t="array" ref="K4289">IFERROR(XLOOKUP(G4289,'Tipo de carga'!A:A,'Tipo de carga'!B:B))</f>
        <v>Autoabasto</v>
      </c>
      <c r="L4289" s="37">
        <f t="shared" si="2"/>
        <v>45</v>
      </c>
      <c r="M4289" s="37">
        <f t="shared" si="3"/>
        <v>6</v>
      </c>
      <c r="N4289" s="37">
        <f t="shared" si="4"/>
        <v>11</v>
      </c>
      <c r="O4289" s="37" t="str">
        <f t="array" ref="O4289">IFERROR(XLOOKUP(K4289,'Tipo de carga'!B:B,'Tipo de carga'!C:C))</f>
        <v>Diesel</v>
      </c>
    </row>
    <row r="4290">
      <c r="A4290" s="36">
        <v>1883.0</v>
      </c>
      <c r="B4290" s="37" t="str">
        <f t="array" ref="B4290">IFERROR(XLOOKUP(A4290,'Asignacion Nov'!A:A,'Asignacion Nov'!C:C))</f>
        <v>Circuitos</v>
      </c>
      <c r="C4290" s="37" t="str">
        <f t="array" ref="C4290">IFERROR(XLOOKUP(A4290,'Asignacion Nov'!A:A,'Asignacion Nov'!B:B))</f>
        <v>EC-03</v>
      </c>
      <c r="D4290" s="38">
        <v>45602.27806712963</v>
      </c>
      <c r="E4290" s="36" t="s">
        <v>202</v>
      </c>
      <c r="F4290" s="37" t="str">
        <f t="array" ref="F4290">IFERROR(XLOOKUP(E4290,Operadores!A:A,Operadores!B:B))</f>
        <v>JIMMI01</v>
      </c>
      <c r="G4290" s="36" t="s">
        <v>72</v>
      </c>
      <c r="H4290" s="39">
        <v>20.1227389999999</v>
      </c>
      <c r="I4290" s="40">
        <v>520.0</v>
      </c>
      <c r="J4290" s="41">
        <f t="shared" si="5"/>
        <v>10463.82428</v>
      </c>
      <c r="K4290" s="37" t="str">
        <f t="array" ref="K4290">IFERROR(XLOOKUP(G4290,'Tipo de carga'!A:A,'Tipo de carga'!B:B))</f>
        <v>Autoabasto</v>
      </c>
      <c r="L4290" s="37">
        <f t="shared" si="2"/>
        <v>45</v>
      </c>
      <c r="M4290" s="37">
        <f t="shared" si="3"/>
        <v>6</v>
      </c>
      <c r="N4290" s="37">
        <f t="shared" si="4"/>
        <v>11</v>
      </c>
      <c r="O4290" s="37" t="str">
        <f t="array" ref="O4290">IFERROR(XLOOKUP(K4290,'Tipo de carga'!B:B,'Tipo de carga'!C:C))</f>
        <v>Diesel</v>
      </c>
    </row>
    <row r="4291">
      <c r="A4291" s="36">
        <v>2034.0</v>
      </c>
      <c r="B4291" s="37" t="str">
        <f t="array" ref="B4291">IFERROR(XLOOKUP(A4291,'Asignacion Nov'!A:A,'Asignacion Nov'!C:C))</f>
        <v>Liverpool Local</v>
      </c>
      <c r="C4291" s="37" t="str">
        <f t="array" ref="C4291">IFERROR(XLOOKUP(A4291,'Asignacion Nov'!A:A,'Asignacion Nov'!B:B))</f>
        <v>EC-01</v>
      </c>
      <c r="D4291" s="38">
        <v>45602.260833333334</v>
      </c>
      <c r="E4291" s="36" t="s">
        <v>479</v>
      </c>
      <c r="F4291" s="37" t="str">
        <f t="array" ref="F4291">IFERROR(XLOOKUP(E4291,Operadores!A:A,Operadores!B:B))</f>
        <v>SILEL01</v>
      </c>
      <c r="G4291" s="36" t="s">
        <v>72</v>
      </c>
      <c r="H4291" s="39">
        <v>20.1227389999998</v>
      </c>
      <c r="I4291" s="40">
        <v>758.0</v>
      </c>
      <c r="J4291" s="41">
        <f t="shared" si="5"/>
        <v>15253.03616</v>
      </c>
      <c r="K4291" s="37" t="str">
        <f t="array" ref="K4291">IFERROR(XLOOKUP(G4291,'Tipo de carga'!A:A,'Tipo de carga'!B:B))</f>
        <v>Autoabasto</v>
      </c>
      <c r="L4291" s="37">
        <f t="shared" si="2"/>
        <v>45</v>
      </c>
      <c r="M4291" s="37">
        <f t="shared" si="3"/>
        <v>6</v>
      </c>
      <c r="N4291" s="37">
        <f t="shared" si="4"/>
        <v>11</v>
      </c>
      <c r="O4291" s="37" t="str">
        <f t="array" ref="O4291">IFERROR(XLOOKUP(K4291,'Tipo de carga'!B:B,'Tipo de carga'!C:C))</f>
        <v>Diesel</v>
      </c>
    </row>
    <row r="4292">
      <c r="A4292" s="36">
        <v>1829.0</v>
      </c>
      <c r="B4292" s="37" t="str">
        <f t="array" ref="B4292">IFERROR(XLOOKUP(A4292,'Asignacion Nov'!A:A,'Asignacion Nov'!C:C))</f>
        <v>Circuitos</v>
      </c>
      <c r="C4292" s="37" t="str">
        <f t="array" ref="C4292">IFERROR(XLOOKUP(A4292,'Asignacion Nov'!A:A,'Asignacion Nov'!B:B))</f>
        <v>EC-03</v>
      </c>
      <c r="D4292" s="38">
        <v>45602.24108796296</v>
      </c>
      <c r="E4292" s="36" t="s">
        <v>245</v>
      </c>
      <c r="F4292" s="37" t="str">
        <f t="array" ref="F4292">IFERROR(XLOOKUP(E4292,Operadores!A:A,Operadores!B:B))</f>
        <v>HERAL04</v>
      </c>
      <c r="G4292" s="36" t="s">
        <v>72</v>
      </c>
      <c r="H4292" s="39">
        <v>20.1227389999998</v>
      </c>
      <c r="I4292" s="40">
        <v>690.0</v>
      </c>
      <c r="J4292" s="41">
        <f t="shared" si="5"/>
        <v>13884.68991</v>
      </c>
      <c r="K4292" s="37" t="str">
        <f t="array" ref="K4292">IFERROR(XLOOKUP(G4292,'Tipo de carga'!A:A,'Tipo de carga'!B:B))</f>
        <v>Autoabasto</v>
      </c>
      <c r="L4292" s="37">
        <f t="shared" si="2"/>
        <v>45</v>
      </c>
      <c r="M4292" s="37">
        <f t="shared" si="3"/>
        <v>6</v>
      </c>
      <c r="N4292" s="37">
        <f t="shared" si="4"/>
        <v>11</v>
      </c>
      <c r="O4292" s="37" t="str">
        <f t="array" ref="O4292">IFERROR(XLOOKUP(K4292,'Tipo de carga'!B:B,'Tipo de carga'!C:C))</f>
        <v>Diesel</v>
      </c>
    </row>
    <row r="4293">
      <c r="A4293" s="36">
        <v>1965.0</v>
      </c>
      <c r="B4293" s="37" t="str">
        <f t="array" ref="B4293">IFERROR(XLOOKUP(A4293,'Asignacion Nov'!A:A,'Asignacion Nov'!C:C))</f>
        <v>Circuitos</v>
      </c>
      <c r="C4293" s="37" t="str">
        <f t="array" ref="C4293">IFERROR(XLOOKUP(A4293,'Asignacion Nov'!A:A,'Asignacion Nov'!B:B))</f>
        <v>EC-03</v>
      </c>
      <c r="D4293" s="38">
        <v>45602.228113425925</v>
      </c>
      <c r="E4293" s="36" t="s">
        <v>181</v>
      </c>
      <c r="F4293" s="37" t="str">
        <f t="array" ref="F4293">IFERROR(XLOOKUP(E4293,Operadores!A:A,Operadores!B:B))</f>
        <v>BREISR</v>
      </c>
      <c r="G4293" s="36" t="s">
        <v>72</v>
      </c>
      <c r="H4293" s="39">
        <v>20.1227389999998</v>
      </c>
      <c r="I4293" s="40">
        <v>184.0</v>
      </c>
      <c r="J4293" s="41">
        <f t="shared" si="5"/>
        <v>3702.583976</v>
      </c>
      <c r="K4293" s="37" t="str">
        <f t="array" ref="K4293">IFERROR(XLOOKUP(G4293,'Tipo de carga'!A:A,'Tipo de carga'!B:B))</f>
        <v>Autoabasto</v>
      </c>
      <c r="L4293" s="37">
        <f t="shared" si="2"/>
        <v>45</v>
      </c>
      <c r="M4293" s="37">
        <f t="shared" si="3"/>
        <v>6</v>
      </c>
      <c r="N4293" s="37">
        <f t="shared" si="4"/>
        <v>11</v>
      </c>
      <c r="O4293" s="37" t="str">
        <f t="array" ref="O4293">IFERROR(XLOOKUP(K4293,'Tipo de carga'!B:B,'Tipo de carga'!C:C))</f>
        <v>Diesel</v>
      </c>
    </row>
    <row r="4294">
      <c r="A4294" s="36">
        <v>1752.0</v>
      </c>
      <c r="B4294" s="37" t="str">
        <f t="array" ref="B4294">IFERROR(XLOOKUP(A4294,'Asignacion Nov'!A:A,'Asignacion Nov'!C:C))</f>
        <v>Liverpool Local</v>
      </c>
      <c r="C4294" s="37" t="str">
        <f t="array" ref="C4294">IFERROR(XLOOKUP(A4294,'Asignacion Nov'!A:A,'Asignacion Nov'!B:B))</f>
        <v>EC-01</v>
      </c>
      <c r="D4294" s="38">
        <v>45602.21890046296</v>
      </c>
      <c r="E4294" s="36" t="s">
        <v>498</v>
      </c>
      <c r="F4294" s="37" t="str">
        <f t="array" ref="F4294">IFERROR(XLOOKUP(E4294,Operadores!A:A,Operadores!B:B))</f>
        <v>REYGU</v>
      </c>
      <c r="G4294" s="36" t="s">
        <v>72</v>
      </c>
      <c r="H4294" s="39">
        <v>20.1227389999998</v>
      </c>
      <c r="I4294" s="40">
        <v>400.0</v>
      </c>
      <c r="J4294" s="41">
        <f t="shared" si="5"/>
        <v>8049.0956</v>
      </c>
      <c r="K4294" s="37" t="str">
        <f t="array" ref="K4294">IFERROR(XLOOKUP(G4294,'Tipo de carga'!A:A,'Tipo de carga'!B:B))</f>
        <v>Autoabasto</v>
      </c>
      <c r="L4294" s="37">
        <f t="shared" si="2"/>
        <v>45</v>
      </c>
      <c r="M4294" s="37">
        <f t="shared" si="3"/>
        <v>6</v>
      </c>
      <c r="N4294" s="37">
        <f t="shared" si="4"/>
        <v>11</v>
      </c>
      <c r="O4294" s="37" t="str">
        <f t="array" ref="O4294">IFERROR(XLOOKUP(K4294,'Tipo de carga'!B:B,'Tipo de carga'!C:C))</f>
        <v>Diesel</v>
      </c>
    </row>
    <row r="4295">
      <c r="A4295" s="36">
        <v>1827.0</v>
      </c>
      <c r="B4295" s="37" t="str">
        <f t="array" ref="B4295">IFERROR(XLOOKUP(A4295,'Asignacion Nov'!A:A,'Asignacion Nov'!C:C))</f>
        <v>Full Liver</v>
      </c>
      <c r="C4295" s="37" t="str">
        <f t="array" ref="C4295">IFERROR(XLOOKUP(A4295,'Asignacion Nov'!A:A,'Asignacion Nov'!B:B))</f>
        <v>EC-01</v>
      </c>
      <c r="D4295" s="38">
        <v>45602.15380787037</v>
      </c>
      <c r="E4295" s="36" t="s">
        <v>374</v>
      </c>
      <c r="F4295" s="37" t="str">
        <f t="array" ref="F4295">IFERROR(XLOOKUP(E4295,Operadores!A:A,Operadores!B:B))</f>
        <v>ANGMA</v>
      </c>
      <c r="G4295" s="36" t="s">
        <v>72</v>
      </c>
      <c r="H4295" s="39">
        <v>20.1227389999998</v>
      </c>
      <c r="I4295" s="40">
        <v>753.0</v>
      </c>
      <c r="J4295" s="41">
        <f t="shared" si="5"/>
        <v>15152.42247</v>
      </c>
      <c r="K4295" s="37" t="str">
        <f t="array" ref="K4295">IFERROR(XLOOKUP(G4295,'Tipo de carga'!A:A,'Tipo de carga'!B:B))</f>
        <v>Autoabasto</v>
      </c>
      <c r="L4295" s="37">
        <f t="shared" si="2"/>
        <v>45</v>
      </c>
      <c r="M4295" s="37">
        <f t="shared" si="3"/>
        <v>6</v>
      </c>
      <c r="N4295" s="37">
        <f t="shared" si="4"/>
        <v>11</v>
      </c>
      <c r="O4295" s="37" t="str">
        <f t="array" ref="O4295">IFERROR(XLOOKUP(K4295,'Tipo de carga'!B:B,'Tipo de carga'!C:C))</f>
        <v>Diesel</v>
      </c>
    </row>
    <row r="4296">
      <c r="A4296" s="36">
        <v>1998.0</v>
      </c>
      <c r="B4296" s="37" t="str">
        <f t="array" ref="B4296">IFERROR(XLOOKUP(A4296,'Asignacion Nov'!A:A,'Asignacion Nov'!C:C))</f>
        <v>MeLi Dedicado Merida</v>
      </c>
      <c r="C4296" s="37" t="str">
        <f t="array" ref="C4296">IFERROR(XLOOKUP(A4296,'Asignacion Nov'!A:A,'Asignacion Nov'!B:B))</f>
        <v>EC-05</v>
      </c>
      <c r="D4296" s="38">
        <v>45602.12709490741</v>
      </c>
      <c r="E4296" s="36" t="s">
        <v>381</v>
      </c>
      <c r="F4296" s="37" t="str">
        <f t="array" ref="F4296">IFERROR(XLOOKUP(E4296,Operadores!A:A,Operadores!B:B))</f>
        <v>CHAJUA</v>
      </c>
      <c r="G4296" s="36" t="s">
        <v>72</v>
      </c>
      <c r="H4296" s="39">
        <v>20.1227389999998</v>
      </c>
      <c r="I4296" s="40">
        <v>342.0</v>
      </c>
      <c r="J4296" s="41">
        <f t="shared" si="5"/>
        <v>6881.976738</v>
      </c>
      <c r="K4296" s="37" t="str">
        <f t="array" ref="K4296">IFERROR(XLOOKUP(G4296,'Tipo de carga'!A:A,'Tipo de carga'!B:B))</f>
        <v>Autoabasto</v>
      </c>
      <c r="L4296" s="37">
        <f t="shared" si="2"/>
        <v>45</v>
      </c>
      <c r="M4296" s="37">
        <f t="shared" si="3"/>
        <v>6</v>
      </c>
      <c r="N4296" s="37">
        <f t="shared" si="4"/>
        <v>11</v>
      </c>
      <c r="O4296" s="37" t="str">
        <f t="array" ref="O4296">IFERROR(XLOOKUP(K4296,'Tipo de carga'!B:B,'Tipo de carga'!C:C))</f>
        <v>Diesel</v>
      </c>
    </row>
    <row r="4297">
      <c r="A4297" s="36">
        <v>1812.0</v>
      </c>
      <c r="B4297" s="37" t="str">
        <f t="array" ref="B4297">IFERROR(XLOOKUP(A4297,'Asignacion Nov'!A:A,'Asignacion Nov'!C:C))</f>
        <v>Patieros sucursal</v>
      </c>
      <c r="C4297" s="37" t="str">
        <f t="array" ref="C4297">IFERROR(XLOOKUP(A4297,'Asignacion Nov'!A:A,'Asignacion Nov'!B:B))</f>
        <v>EC-03</v>
      </c>
      <c r="D4297" s="38">
        <v>45602.10810185185</v>
      </c>
      <c r="E4297" s="36" t="s">
        <v>167</v>
      </c>
      <c r="F4297" s="37" t="str">
        <f t="array" ref="F4297">IFERROR(XLOOKUP(E4297,Operadores!A:A,Operadores!B:B))</f>
        <v>REYVI01</v>
      </c>
      <c r="G4297" s="36" t="s">
        <v>72</v>
      </c>
      <c r="H4297" s="39">
        <v>20.1227389999998</v>
      </c>
      <c r="I4297" s="40">
        <v>533.0</v>
      </c>
      <c r="J4297" s="41">
        <f t="shared" si="5"/>
        <v>10725.41989</v>
      </c>
      <c r="K4297" s="37" t="str">
        <f t="array" ref="K4297">IFERROR(XLOOKUP(G4297,'Tipo de carga'!A:A,'Tipo de carga'!B:B))</f>
        <v>Autoabasto</v>
      </c>
      <c r="L4297" s="37">
        <f t="shared" si="2"/>
        <v>45</v>
      </c>
      <c r="M4297" s="37">
        <f t="shared" si="3"/>
        <v>6</v>
      </c>
      <c r="N4297" s="37">
        <f t="shared" si="4"/>
        <v>11</v>
      </c>
      <c r="O4297" s="37" t="str">
        <f t="array" ref="O4297">IFERROR(XLOOKUP(K4297,'Tipo de carga'!B:B,'Tipo de carga'!C:C))</f>
        <v>Diesel</v>
      </c>
    </row>
    <row r="4298">
      <c r="A4298" s="36">
        <v>1947.0</v>
      </c>
      <c r="B4298" s="37" t="str">
        <f t="array" ref="B4298">IFERROR(XLOOKUP(A4298,'Asignacion Nov'!A:A,'Asignacion Nov'!C:C))</f>
        <v>Circuitos</v>
      </c>
      <c r="C4298" s="37" t="str">
        <f t="array" ref="C4298">IFERROR(XLOOKUP(A4298,'Asignacion Nov'!A:A,'Asignacion Nov'!B:B))</f>
        <v>EC-03</v>
      </c>
      <c r="D4298" s="38">
        <v>45602.08268518518</v>
      </c>
      <c r="E4298" s="36" t="s">
        <v>265</v>
      </c>
      <c r="F4298" s="37" t="str">
        <f t="array" ref="F4298">IFERROR(XLOOKUP(E4298,Operadores!A:A,Operadores!B:B))</f>
        <v>DAMOS</v>
      </c>
      <c r="G4298" s="36" t="s">
        <v>72</v>
      </c>
      <c r="H4298" s="39">
        <v>20.1227389999998</v>
      </c>
      <c r="I4298" s="40">
        <v>231.0</v>
      </c>
      <c r="J4298" s="41">
        <f t="shared" si="5"/>
        <v>4648.352709</v>
      </c>
      <c r="K4298" s="37" t="str">
        <f t="array" ref="K4298">IFERROR(XLOOKUP(G4298,'Tipo de carga'!A:A,'Tipo de carga'!B:B))</f>
        <v>Autoabasto</v>
      </c>
      <c r="L4298" s="37">
        <f t="shared" si="2"/>
        <v>45</v>
      </c>
      <c r="M4298" s="37">
        <f t="shared" si="3"/>
        <v>6</v>
      </c>
      <c r="N4298" s="37">
        <f t="shared" si="4"/>
        <v>11</v>
      </c>
      <c r="O4298" s="37" t="str">
        <f t="array" ref="O4298">IFERROR(XLOOKUP(K4298,'Tipo de carga'!B:B,'Tipo de carga'!C:C))</f>
        <v>Diesel</v>
      </c>
    </row>
    <row r="4299">
      <c r="A4299" s="36">
        <v>1950.0</v>
      </c>
      <c r="B4299" s="37" t="str">
        <f t="array" ref="B4299">IFERROR(XLOOKUP(A4299,'Asignacion Nov'!A:A,'Asignacion Nov'!C:C))</f>
        <v>MeLi asignado SD</v>
      </c>
      <c r="C4299" s="37" t="str">
        <f t="array" ref="C4299">IFERROR(XLOOKUP(A4299,'Asignacion Nov'!A:A,'Asignacion Nov'!B:B))</f>
        <v>EC-05</v>
      </c>
      <c r="D4299" s="38">
        <v>45602.057800925926</v>
      </c>
      <c r="E4299" s="36" t="s">
        <v>200</v>
      </c>
      <c r="F4299" s="37" t="str">
        <f t="array" ref="F4299">IFERROR(XLOOKUP(E4299,Operadores!A:A,Operadores!B:B))</f>
        <v>MAROSC</v>
      </c>
      <c r="G4299" s="36" t="s">
        <v>72</v>
      </c>
      <c r="H4299" s="39">
        <v>20.1227389999998</v>
      </c>
      <c r="I4299" s="40">
        <v>320.0</v>
      </c>
      <c r="J4299" s="41">
        <f t="shared" si="5"/>
        <v>6439.27648</v>
      </c>
      <c r="K4299" s="37" t="str">
        <f t="array" ref="K4299">IFERROR(XLOOKUP(G4299,'Tipo de carga'!A:A,'Tipo de carga'!B:B))</f>
        <v>Autoabasto</v>
      </c>
      <c r="L4299" s="37">
        <f t="shared" si="2"/>
        <v>45</v>
      </c>
      <c r="M4299" s="37">
        <f t="shared" si="3"/>
        <v>6</v>
      </c>
      <c r="N4299" s="37">
        <f t="shared" si="4"/>
        <v>11</v>
      </c>
      <c r="O4299" s="37" t="str">
        <f t="array" ref="O4299">IFERROR(XLOOKUP(K4299,'Tipo de carga'!B:B,'Tipo de carga'!C:C))</f>
        <v>Diesel</v>
      </c>
    </row>
    <row r="4300">
      <c r="A4300" s="36">
        <v>2069.0</v>
      </c>
      <c r="B4300" s="37" t="str">
        <f t="array" ref="B4300">IFERROR(XLOOKUP(A4300,'Asignacion Nov'!A:A,'Asignacion Nov'!C:C))</f>
        <v>Peñafiel Tecamac</v>
      </c>
      <c r="C4300" s="37" t="str">
        <f t="array" ref="C4300">IFERROR(XLOOKUP(A4300,'Asignacion Nov'!A:A,'Asignacion Nov'!B:B))</f>
        <v>EC-02</v>
      </c>
      <c r="D4300" s="38">
        <v>45602.0434375</v>
      </c>
      <c r="E4300" s="36" t="s">
        <v>203</v>
      </c>
      <c r="F4300" s="37" t="str">
        <f t="array" ref="F4300">IFERROR(XLOOKUP(E4300,Operadores!A:A,Operadores!B:B))</f>
        <v>VALJUA</v>
      </c>
      <c r="G4300" s="36" t="s">
        <v>72</v>
      </c>
      <c r="H4300" s="39">
        <v>20.1227389999998</v>
      </c>
      <c r="I4300" s="40">
        <v>510.0</v>
      </c>
      <c r="J4300" s="41">
        <f t="shared" si="5"/>
        <v>10262.59689</v>
      </c>
      <c r="K4300" s="37" t="str">
        <f t="array" ref="K4300">IFERROR(XLOOKUP(G4300,'Tipo de carga'!A:A,'Tipo de carga'!B:B))</f>
        <v>Autoabasto</v>
      </c>
      <c r="L4300" s="37">
        <f t="shared" si="2"/>
        <v>45</v>
      </c>
      <c r="M4300" s="37">
        <f t="shared" si="3"/>
        <v>6</v>
      </c>
      <c r="N4300" s="37">
        <f t="shared" si="4"/>
        <v>11</v>
      </c>
      <c r="O4300" s="37" t="str">
        <f t="array" ref="O4300">IFERROR(XLOOKUP(K4300,'Tipo de carga'!B:B,'Tipo de carga'!C:C))</f>
        <v>Diesel</v>
      </c>
    </row>
    <row r="4301">
      <c r="A4301" s="36">
        <v>1953.0</v>
      </c>
      <c r="B4301" s="37" t="str">
        <f t="array" ref="B4301">IFERROR(XLOOKUP(A4301,'Asignacion Nov'!A:A,'Asignacion Nov'!C:C))</f>
        <v>MeLi asignado SD</v>
      </c>
      <c r="C4301" s="37" t="str">
        <f t="array" ref="C4301">IFERROR(XLOOKUP(A4301,'Asignacion Nov'!A:A,'Asignacion Nov'!B:B))</f>
        <v>EC-05</v>
      </c>
      <c r="D4301" s="38">
        <v>45602.02826388889</v>
      </c>
      <c r="E4301" s="36" t="s">
        <v>231</v>
      </c>
      <c r="F4301" s="37" t="str">
        <f t="array" ref="F4301">IFERROR(XLOOKUP(E4301,Operadores!A:A,Operadores!B:B))</f>
        <v>MARARM</v>
      </c>
      <c r="G4301" s="36" t="s">
        <v>72</v>
      </c>
      <c r="H4301" s="39">
        <v>20.1227389999998</v>
      </c>
      <c r="I4301" s="40">
        <v>20.0</v>
      </c>
      <c r="J4301" s="41">
        <f t="shared" si="5"/>
        <v>402.45478</v>
      </c>
      <c r="K4301" s="37" t="str">
        <f t="array" ref="K4301">IFERROR(XLOOKUP(G4301,'Tipo de carga'!A:A,'Tipo de carga'!B:B))</f>
        <v>Autoabasto</v>
      </c>
      <c r="L4301" s="37">
        <f t="shared" si="2"/>
        <v>45</v>
      </c>
      <c r="M4301" s="37">
        <f t="shared" si="3"/>
        <v>6</v>
      </c>
      <c r="N4301" s="37">
        <f t="shared" si="4"/>
        <v>11</v>
      </c>
      <c r="O4301" s="37" t="str">
        <f t="array" ref="O4301">IFERROR(XLOOKUP(K4301,'Tipo de carga'!B:B,'Tipo de carga'!C:C))</f>
        <v>Diesel</v>
      </c>
    </row>
    <row r="4302">
      <c r="A4302" s="36">
        <v>2006.0</v>
      </c>
      <c r="B4302" s="37" t="str">
        <f t="array" ref="B4302">IFERROR(XLOOKUP(A4302,'Asignacion Nov'!A:A,'Asignacion Nov'!C:C))</f>
        <v>MeLi Dedicado Merida</v>
      </c>
      <c r="C4302" s="37" t="str">
        <f t="array" ref="C4302">IFERROR(XLOOKUP(A4302,'Asignacion Nov'!A:A,'Asignacion Nov'!B:B))</f>
        <v>EC-05</v>
      </c>
      <c r="D4302" s="38">
        <v>45602.01384259259</v>
      </c>
      <c r="E4302" s="36" t="s">
        <v>158</v>
      </c>
      <c r="F4302" s="37" t="str">
        <f t="array" ref="F4302">IFERROR(XLOOKUP(E4302,Operadores!A:A,Operadores!B:B))</f>
        <v>SANOSC</v>
      </c>
      <c r="G4302" s="36" t="s">
        <v>72</v>
      </c>
      <c r="H4302" s="39">
        <v>20.1227389999998</v>
      </c>
      <c r="I4302" s="40">
        <v>359.0</v>
      </c>
      <c r="J4302" s="41">
        <f t="shared" si="5"/>
        <v>7224.063301</v>
      </c>
      <c r="K4302" s="37" t="str">
        <f t="array" ref="K4302">IFERROR(XLOOKUP(G4302,'Tipo de carga'!A:A,'Tipo de carga'!B:B))</f>
        <v>Autoabasto</v>
      </c>
      <c r="L4302" s="37">
        <f t="shared" si="2"/>
        <v>45</v>
      </c>
      <c r="M4302" s="37">
        <f t="shared" si="3"/>
        <v>6</v>
      </c>
      <c r="N4302" s="37">
        <f t="shared" si="4"/>
        <v>11</v>
      </c>
      <c r="O4302" s="37" t="str">
        <f t="array" ref="O4302">IFERROR(XLOOKUP(K4302,'Tipo de carga'!B:B,'Tipo de carga'!C:C))</f>
        <v>Diesel</v>
      </c>
    </row>
    <row r="4303">
      <c r="A4303" s="36">
        <v>1683.0</v>
      </c>
      <c r="B4303" s="37" t="str">
        <f t="array" ref="B4303">IFERROR(XLOOKUP(A4303,'Asignacion Nov'!A:A,'Asignacion Nov'!C:C))</f>
        <v>Pilgrims Tepo</v>
      </c>
      <c r="C4303" s="37" t="str">
        <f t="array" ref="C4303">IFERROR(XLOOKUP(A4303,'Asignacion Nov'!A:A,'Asignacion Nov'!B:B))</f>
        <v>EC-02</v>
      </c>
      <c r="D4303" s="38">
        <v>45602.00334490741</v>
      </c>
      <c r="E4303" s="36" t="s">
        <v>373</v>
      </c>
      <c r="F4303" s="37" t="str">
        <f t="array" ref="F4303">IFERROR(XLOOKUP(E4303,Operadores!A:A,Operadores!B:B))</f>
        <v>RENOSC</v>
      </c>
      <c r="G4303" s="36" t="s">
        <v>72</v>
      </c>
      <c r="H4303" s="39">
        <v>20.1227389999998</v>
      </c>
      <c r="I4303" s="40">
        <v>55.0</v>
      </c>
      <c r="J4303" s="41">
        <f t="shared" si="5"/>
        <v>1106.750645</v>
      </c>
      <c r="K4303" s="37" t="str">
        <f t="array" ref="K4303">IFERROR(XLOOKUP(G4303,'Tipo de carga'!A:A,'Tipo de carga'!B:B))</f>
        <v>Autoabasto</v>
      </c>
      <c r="L4303" s="37">
        <f t="shared" si="2"/>
        <v>45</v>
      </c>
      <c r="M4303" s="37">
        <f t="shared" si="3"/>
        <v>6</v>
      </c>
      <c r="N4303" s="37">
        <f t="shared" si="4"/>
        <v>11</v>
      </c>
      <c r="O4303" s="37" t="str">
        <f t="array" ref="O4303">IFERROR(XLOOKUP(K4303,'Tipo de carga'!B:B,'Tipo de carga'!C:C))</f>
        <v>Diesel</v>
      </c>
    </row>
    <row r="4304">
      <c r="A4304" s="36">
        <v>309.0</v>
      </c>
      <c r="B4304" s="37" t="str">
        <f t="array" ref="B4304">IFERROR(XLOOKUP(A4304,'Asignacion Nov'!A:A,'Asignacion Nov'!C:C))</f>
        <v>Sayer Thorton</v>
      </c>
      <c r="C4304" s="37" t="str">
        <f t="array" ref="C4304">IFERROR(XLOOKUP(A4304,'Asignacion Nov'!A:A,'Asignacion Nov'!B:B))</f>
        <v>EC-04</v>
      </c>
      <c r="D4304" s="38">
        <v>45602.996030092596</v>
      </c>
      <c r="E4304" s="36" t="s">
        <v>264</v>
      </c>
      <c r="F4304" s="37" t="str">
        <f t="array" ref="F4304">IFERROR(XLOOKUP(E4304,Operadores!A:A,Operadores!B:B))</f>
        <v>REVELI</v>
      </c>
      <c r="G4304" s="36" t="s">
        <v>19</v>
      </c>
      <c r="H4304" s="39">
        <v>19.950326</v>
      </c>
      <c r="I4304" s="40">
        <v>266.0</v>
      </c>
      <c r="J4304" s="41">
        <f t="shared" si="5"/>
        <v>5306.786716</v>
      </c>
      <c r="K4304" s="37" t="str">
        <f t="array" ref="K4304">IFERROR(XLOOKUP(G4304,'Tipo de carga'!A:A,'Tipo de carga'!B:B))</f>
        <v>Autoabasto</v>
      </c>
      <c r="L4304" s="37">
        <f t="shared" si="2"/>
        <v>45</v>
      </c>
      <c r="M4304" s="37">
        <f t="shared" si="3"/>
        <v>6</v>
      </c>
      <c r="N4304" s="37">
        <f t="shared" si="4"/>
        <v>11</v>
      </c>
      <c r="O4304" s="37" t="str">
        <f t="array" ref="O4304">IFERROR(XLOOKUP(K4304,'Tipo de carga'!B:B,'Tipo de carga'!C:C))</f>
        <v>Diesel</v>
      </c>
    </row>
    <row r="4305">
      <c r="A4305" s="36">
        <v>1806.0</v>
      </c>
      <c r="B4305" s="37" t="str">
        <f t="array" ref="B4305">IFERROR(XLOOKUP(A4305,'Asignacion Nov'!A:A,'Asignacion Nov'!C:C))</f>
        <v>Sayer Sencillo</v>
      </c>
      <c r="C4305" s="37" t="str">
        <f t="array" ref="C4305">IFERROR(XLOOKUP(A4305,'Asignacion Nov'!A:A,'Asignacion Nov'!B:B))</f>
        <v>EC-04</v>
      </c>
      <c r="D4305" s="38">
        <v>45602.772997685184</v>
      </c>
      <c r="E4305" s="36" t="s">
        <v>40</v>
      </c>
      <c r="F4305" s="37" t="str">
        <f t="array" ref="F4305">IFERROR(XLOOKUP(E4305,Operadores!A:A,Operadores!B:B))</f>
        <v>DIAOMA</v>
      </c>
      <c r="G4305" s="36" t="s">
        <v>19</v>
      </c>
      <c r="H4305" s="39">
        <v>19.950326</v>
      </c>
      <c r="I4305" s="40">
        <v>750.0</v>
      </c>
      <c r="J4305" s="41">
        <f t="shared" si="5"/>
        <v>14962.7445</v>
      </c>
      <c r="K4305" s="37" t="str">
        <f t="array" ref="K4305">IFERROR(XLOOKUP(G4305,'Tipo de carga'!A:A,'Tipo de carga'!B:B))</f>
        <v>Autoabasto</v>
      </c>
      <c r="L4305" s="37">
        <f t="shared" si="2"/>
        <v>45</v>
      </c>
      <c r="M4305" s="37">
        <f t="shared" si="3"/>
        <v>6</v>
      </c>
      <c r="N4305" s="37">
        <f t="shared" si="4"/>
        <v>11</v>
      </c>
      <c r="O4305" s="37" t="str">
        <f t="array" ref="O4305">IFERROR(XLOOKUP(K4305,'Tipo de carga'!B:B,'Tipo de carga'!C:C))</f>
        <v>Diesel</v>
      </c>
    </row>
    <row r="4306">
      <c r="A4306" s="36">
        <v>1905.0</v>
      </c>
      <c r="B4306" s="37" t="str">
        <f t="array" ref="B4306">IFERROR(XLOOKUP(A4306,'Asignacion Nov'!A:A,'Asignacion Nov'!C:C))</f>
        <v>MeLi asignado SD</v>
      </c>
      <c r="C4306" s="37" t="str">
        <f t="array" ref="C4306">IFERROR(XLOOKUP(A4306,'Asignacion Nov'!A:A,'Asignacion Nov'!B:B))</f>
        <v>EC-05</v>
      </c>
      <c r="D4306" s="38">
        <v>45602.75902777778</v>
      </c>
      <c r="E4306" s="36" t="s">
        <v>367</v>
      </c>
      <c r="F4306" s="37" t="str">
        <f t="array" ref="F4306">IFERROR(XLOOKUP(E4306,Operadores!A:A,Operadores!B:B))</f>
        <v>ALTJOS</v>
      </c>
      <c r="G4306" s="36" t="s">
        <v>19</v>
      </c>
      <c r="H4306" s="39">
        <v>19.950326</v>
      </c>
      <c r="I4306" s="40">
        <v>363.0</v>
      </c>
      <c r="J4306" s="41">
        <f t="shared" si="5"/>
        <v>7241.968338</v>
      </c>
      <c r="K4306" s="37" t="str">
        <f t="array" ref="K4306">IFERROR(XLOOKUP(G4306,'Tipo de carga'!A:A,'Tipo de carga'!B:B))</f>
        <v>Autoabasto</v>
      </c>
      <c r="L4306" s="37">
        <f t="shared" si="2"/>
        <v>45</v>
      </c>
      <c r="M4306" s="37">
        <f t="shared" si="3"/>
        <v>6</v>
      </c>
      <c r="N4306" s="37">
        <f t="shared" si="4"/>
        <v>11</v>
      </c>
      <c r="O4306" s="37" t="str">
        <f t="array" ref="O4306">IFERROR(XLOOKUP(K4306,'Tipo de carga'!B:B,'Tipo de carga'!C:C))</f>
        <v>Diesel</v>
      </c>
    </row>
    <row r="4307">
      <c r="A4307" s="36">
        <v>1968.0</v>
      </c>
      <c r="B4307" s="37" t="str">
        <f t="array" ref="B4307">IFERROR(XLOOKUP(A4307,'Asignacion Nov'!A:A,'Asignacion Nov'!C:C))</f>
        <v>Sayer Sencillo</v>
      </c>
      <c r="C4307" s="37" t="str">
        <f t="array" ref="C4307">IFERROR(XLOOKUP(A4307,'Asignacion Nov'!A:A,'Asignacion Nov'!B:B))</f>
        <v>EC-04</v>
      </c>
      <c r="D4307" s="38">
        <v>45602.74789351852</v>
      </c>
      <c r="E4307" s="36" t="s">
        <v>251</v>
      </c>
      <c r="F4307" s="37" t="str">
        <f t="array" ref="F4307">IFERROR(XLOOKUP(E4307,Operadores!A:A,Operadores!B:B))</f>
        <v>MORMA03</v>
      </c>
      <c r="G4307" s="36" t="s">
        <v>19</v>
      </c>
      <c r="H4307" s="39">
        <v>19.950326</v>
      </c>
      <c r="I4307" s="40">
        <v>700.0</v>
      </c>
      <c r="J4307" s="41">
        <f t="shared" si="5"/>
        <v>13965.2282</v>
      </c>
      <c r="K4307" s="37" t="str">
        <f t="array" ref="K4307">IFERROR(XLOOKUP(G4307,'Tipo de carga'!A:A,'Tipo de carga'!B:B))</f>
        <v>Autoabasto</v>
      </c>
      <c r="L4307" s="37">
        <f t="shared" si="2"/>
        <v>45</v>
      </c>
      <c r="M4307" s="37">
        <f t="shared" si="3"/>
        <v>6</v>
      </c>
      <c r="N4307" s="37">
        <f t="shared" si="4"/>
        <v>11</v>
      </c>
      <c r="O4307" s="37" t="str">
        <f t="array" ref="O4307">IFERROR(XLOOKUP(K4307,'Tipo de carga'!B:B,'Tipo de carga'!C:C))</f>
        <v>Diesel</v>
      </c>
    </row>
    <row r="4308">
      <c r="A4308" s="36">
        <v>1908.0</v>
      </c>
      <c r="B4308" s="37" t="str">
        <f t="array" ref="B4308">IFERROR(XLOOKUP(A4308,'Asignacion Nov'!A:A,'Asignacion Nov'!C:C))</f>
        <v>Circuitos</v>
      </c>
      <c r="C4308" s="37" t="str">
        <f t="array" ref="C4308">IFERROR(XLOOKUP(A4308,'Asignacion Nov'!A:A,'Asignacion Nov'!B:B))</f>
        <v>EC-03</v>
      </c>
      <c r="D4308" s="38">
        <v>45602.73537037037</v>
      </c>
      <c r="E4308" s="36" t="s">
        <v>359</v>
      </c>
      <c r="F4308" s="37" t="str">
        <f t="array" ref="F4308">IFERROR(XLOOKUP(E4308,Operadores!A:A,Operadores!B:B))</f>
        <v>GARJOR01</v>
      </c>
      <c r="G4308" s="36" t="s">
        <v>19</v>
      </c>
      <c r="H4308" s="39">
        <v>19.950326</v>
      </c>
      <c r="I4308" s="40">
        <v>283.0</v>
      </c>
      <c r="J4308" s="41">
        <f t="shared" si="5"/>
        <v>5645.942258</v>
      </c>
      <c r="K4308" s="37" t="str">
        <f t="array" ref="K4308">IFERROR(XLOOKUP(G4308,'Tipo de carga'!A:A,'Tipo de carga'!B:B))</f>
        <v>Autoabasto</v>
      </c>
      <c r="L4308" s="37">
        <f t="shared" si="2"/>
        <v>45</v>
      </c>
      <c r="M4308" s="37">
        <f t="shared" si="3"/>
        <v>6</v>
      </c>
      <c r="N4308" s="37">
        <f t="shared" si="4"/>
        <v>11</v>
      </c>
      <c r="O4308" s="37" t="str">
        <f t="array" ref="O4308">IFERROR(XLOOKUP(K4308,'Tipo de carga'!B:B,'Tipo de carga'!C:C))</f>
        <v>Diesel</v>
      </c>
    </row>
    <row r="4309">
      <c r="A4309" s="36">
        <v>1834.0</v>
      </c>
      <c r="B4309" s="37" t="str">
        <f t="array" ref="B4309">IFERROR(XLOOKUP(A4309,'Asignacion Nov'!A:A,'Asignacion Nov'!C:C))</f>
        <v>Sayer Full</v>
      </c>
      <c r="C4309" s="37" t="str">
        <f t="array" ref="C4309">IFERROR(XLOOKUP(A4309,'Asignacion Nov'!A:A,'Asignacion Nov'!B:B))</f>
        <v>EC-04</v>
      </c>
      <c r="D4309" s="38">
        <v>45602.725011574075</v>
      </c>
      <c r="E4309" s="36" t="s">
        <v>509</v>
      </c>
      <c r="F4309" s="37" t="str">
        <f t="array" ref="F4309">IFERROR(XLOOKUP(E4309,Operadores!A:A,Operadores!B:B))</f>
        <v>LEMMIG</v>
      </c>
      <c r="G4309" s="36" t="s">
        <v>19</v>
      </c>
      <c r="H4309" s="39">
        <v>19.950326</v>
      </c>
      <c r="I4309" s="40">
        <v>881.0</v>
      </c>
      <c r="J4309" s="41">
        <f t="shared" si="5"/>
        <v>17576.23721</v>
      </c>
      <c r="K4309" s="37" t="str">
        <f t="array" ref="K4309">IFERROR(XLOOKUP(G4309,'Tipo de carga'!A:A,'Tipo de carga'!B:B))</f>
        <v>Autoabasto</v>
      </c>
      <c r="L4309" s="37">
        <f t="shared" si="2"/>
        <v>45</v>
      </c>
      <c r="M4309" s="37">
        <f t="shared" si="3"/>
        <v>6</v>
      </c>
      <c r="N4309" s="37">
        <f t="shared" si="4"/>
        <v>11</v>
      </c>
      <c r="O4309" s="37" t="str">
        <f t="array" ref="O4309">IFERROR(XLOOKUP(K4309,'Tipo de carga'!B:B,'Tipo de carga'!C:C))</f>
        <v>Diesel</v>
      </c>
    </row>
    <row r="4310">
      <c r="A4310" s="36">
        <v>1908.0</v>
      </c>
      <c r="B4310" s="37" t="str">
        <f t="array" ref="B4310">IFERROR(XLOOKUP(A4310,'Asignacion Nov'!A:A,'Asignacion Nov'!C:C))</f>
        <v>Circuitos</v>
      </c>
      <c r="C4310" s="37" t="str">
        <f t="array" ref="C4310">IFERROR(XLOOKUP(A4310,'Asignacion Nov'!A:A,'Asignacion Nov'!B:B))</f>
        <v>EC-03</v>
      </c>
      <c r="D4310" s="38">
        <v>45602.70077546296</v>
      </c>
      <c r="E4310" s="36" t="s">
        <v>359</v>
      </c>
      <c r="F4310" s="37" t="str">
        <f t="array" ref="F4310">IFERROR(XLOOKUP(E4310,Operadores!A:A,Operadores!B:B))</f>
        <v>GARJOR01</v>
      </c>
      <c r="G4310" s="36" t="s">
        <v>19</v>
      </c>
      <c r="H4310" s="39">
        <v>19.950326</v>
      </c>
      <c r="I4310" s="40">
        <v>1.0</v>
      </c>
      <c r="J4310" s="41">
        <f t="shared" si="5"/>
        <v>19.950326</v>
      </c>
      <c r="K4310" s="37" t="str">
        <f t="array" ref="K4310">IFERROR(XLOOKUP(G4310,'Tipo de carga'!A:A,'Tipo de carga'!B:B))</f>
        <v>Autoabasto</v>
      </c>
      <c r="L4310" s="37">
        <f t="shared" si="2"/>
        <v>45</v>
      </c>
      <c r="M4310" s="37">
        <f t="shared" si="3"/>
        <v>6</v>
      </c>
      <c r="N4310" s="37">
        <f t="shared" si="4"/>
        <v>11</v>
      </c>
      <c r="O4310" s="37" t="str">
        <f t="array" ref="O4310">IFERROR(XLOOKUP(K4310,'Tipo de carga'!B:B,'Tipo de carga'!C:C))</f>
        <v>Diesel</v>
      </c>
    </row>
    <row r="4311">
      <c r="A4311" s="36">
        <v>2080.0</v>
      </c>
      <c r="B4311" s="37" t="str">
        <f t="array" ref="B4311">IFERROR(XLOOKUP(A4311,'Asignacion Nov'!A:A,'Asignacion Nov'!C:C))</f>
        <v>Available</v>
      </c>
      <c r="C4311" s="37" t="str">
        <f t="array" ref="C4311">IFERROR(XLOOKUP(A4311,'Asignacion Nov'!A:A,'Asignacion Nov'!B:B))</f>
        <v>TTE</v>
      </c>
      <c r="D4311" s="38">
        <v>45602.67521990741</v>
      </c>
      <c r="E4311" s="36" t="s">
        <v>69</v>
      </c>
      <c r="F4311" s="37" t="str">
        <f t="array" ref="F4311">IFERROR(XLOOKUP(E4311,Operadores!A:A,Operadores!B:B))</f>
        <v>MTTO</v>
      </c>
      <c r="G4311" s="36" t="s">
        <v>19</v>
      </c>
      <c r="H4311" s="39">
        <v>19.950326</v>
      </c>
      <c r="I4311" s="40">
        <v>988.0</v>
      </c>
      <c r="J4311" s="41">
        <f t="shared" si="5"/>
        <v>19710.92209</v>
      </c>
      <c r="K4311" s="37" t="str">
        <f t="array" ref="K4311">IFERROR(XLOOKUP(G4311,'Tipo de carga'!A:A,'Tipo de carga'!B:B))</f>
        <v>Autoabasto</v>
      </c>
      <c r="L4311" s="37">
        <f t="shared" si="2"/>
        <v>45</v>
      </c>
      <c r="M4311" s="37">
        <f t="shared" si="3"/>
        <v>6</v>
      </c>
      <c r="N4311" s="37">
        <f t="shared" si="4"/>
        <v>11</v>
      </c>
      <c r="O4311" s="37" t="str">
        <f t="array" ref="O4311">IFERROR(XLOOKUP(K4311,'Tipo de carga'!B:B,'Tipo de carga'!C:C))</f>
        <v>Diesel</v>
      </c>
    </row>
    <row r="4312">
      <c r="A4312" s="36">
        <v>1890.0</v>
      </c>
      <c r="B4312" s="37" t="str">
        <f t="array" ref="B4312">IFERROR(XLOOKUP(A4312,'Asignacion Nov'!A:A,'Asignacion Nov'!C:C))</f>
        <v>Sayer Sencillo</v>
      </c>
      <c r="C4312" s="37" t="str">
        <f t="array" ref="C4312">IFERROR(XLOOKUP(A4312,'Asignacion Nov'!A:A,'Asignacion Nov'!B:B))</f>
        <v>EC-04</v>
      </c>
      <c r="D4312" s="38">
        <v>45602.6515162037</v>
      </c>
      <c r="E4312" s="36" t="s">
        <v>463</v>
      </c>
      <c r="F4312" s="37" t="str">
        <f t="array" ref="F4312">IFERROR(XLOOKUP(E4312,Operadores!A:A,Operadores!B:B))</f>
        <v>OSOCA01</v>
      </c>
      <c r="G4312" s="36" t="s">
        <v>19</v>
      </c>
      <c r="H4312" s="39">
        <v>19.950326</v>
      </c>
      <c r="I4312" s="40">
        <v>810.0</v>
      </c>
      <c r="J4312" s="41">
        <f t="shared" si="5"/>
        <v>16159.76406</v>
      </c>
      <c r="K4312" s="37" t="str">
        <f t="array" ref="K4312">IFERROR(XLOOKUP(G4312,'Tipo de carga'!A:A,'Tipo de carga'!B:B))</f>
        <v>Autoabasto</v>
      </c>
      <c r="L4312" s="37">
        <f t="shared" si="2"/>
        <v>45</v>
      </c>
      <c r="M4312" s="37">
        <f t="shared" si="3"/>
        <v>6</v>
      </c>
      <c r="N4312" s="37">
        <f t="shared" si="4"/>
        <v>11</v>
      </c>
      <c r="O4312" s="37" t="str">
        <f t="array" ref="O4312">IFERROR(XLOOKUP(K4312,'Tipo de carga'!B:B,'Tipo de carga'!C:C))</f>
        <v>Diesel</v>
      </c>
    </row>
    <row r="4313">
      <c r="A4313" s="36">
        <v>1895.0</v>
      </c>
      <c r="B4313" s="37" t="str">
        <f t="array" ref="B4313">IFERROR(XLOOKUP(A4313,'Asignacion Nov'!A:A,'Asignacion Nov'!C:C))</f>
        <v>Sayer Sencillo</v>
      </c>
      <c r="C4313" s="37" t="str">
        <f t="array" ref="C4313">IFERROR(XLOOKUP(A4313,'Asignacion Nov'!A:A,'Asignacion Nov'!B:B))</f>
        <v>EC-04</v>
      </c>
      <c r="D4313" s="38">
        <v>45602.626388888886</v>
      </c>
      <c r="E4313" s="36" t="s">
        <v>258</v>
      </c>
      <c r="F4313" s="37" t="str">
        <f t="array" ref="F4313">IFERROR(XLOOKUP(E4313,Operadores!A:A,Operadores!B:B))</f>
        <v>REYJU02</v>
      </c>
      <c r="G4313" s="36" t="s">
        <v>19</v>
      </c>
      <c r="H4313" s="39">
        <v>19.950326</v>
      </c>
      <c r="I4313" s="40">
        <v>536.0</v>
      </c>
      <c r="J4313" s="41">
        <f t="shared" si="5"/>
        <v>10693.37474</v>
      </c>
      <c r="K4313" s="37" t="str">
        <f t="array" ref="K4313">IFERROR(XLOOKUP(G4313,'Tipo de carga'!A:A,'Tipo de carga'!B:B))</f>
        <v>Autoabasto</v>
      </c>
      <c r="L4313" s="37">
        <f t="shared" si="2"/>
        <v>45</v>
      </c>
      <c r="M4313" s="37">
        <f t="shared" si="3"/>
        <v>6</v>
      </c>
      <c r="N4313" s="37">
        <f t="shared" si="4"/>
        <v>11</v>
      </c>
      <c r="O4313" s="37" t="str">
        <f t="array" ref="O4313">IFERROR(XLOOKUP(K4313,'Tipo de carga'!B:B,'Tipo de carga'!C:C))</f>
        <v>Diesel</v>
      </c>
    </row>
    <row r="4314">
      <c r="A4314" s="36">
        <v>2031.0</v>
      </c>
      <c r="B4314" s="37" t="str">
        <f t="array" ref="B4314">IFERROR(XLOOKUP(A4314,'Asignacion Nov'!A:A,'Asignacion Nov'!C:C))</f>
        <v>MeLi Dedicado Merida</v>
      </c>
      <c r="C4314" s="37" t="str">
        <f t="array" ref="C4314">IFERROR(XLOOKUP(A4314,'Asignacion Nov'!A:A,'Asignacion Nov'!B:B))</f>
        <v>EC-05</v>
      </c>
      <c r="D4314" s="38">
        <v>45602.562789351854</v>
      </c>
      <c r="E4314" s="36" t="s">
        <v>304</v>
      </c>
      <c r="F4314" s="37" t="str">
        <f t="array" ref="F4314">IFERROR(XLOOKUP(E4314,Operadores!A:A,Operadores!B:B))</f>
        <v>ORTEDU</v>
      </c>
      <c r="G4314" s="36" t="s">
        <v>19</v>
      </c>
      <c r="H4314" s="39">
        <v>19.950326</v>
      </c>
      <c r="I4314" s="40">
        <v>412.0</v>
      </c>
      <c r="J4314" s="41">
        <f t="shared" si="5"/>
        <v>8219.534312</v>
      </c>
      <c r="K4314" s="37" t="str">
        <f t="array" ref="K4314">IFERROR(XLOOKUP(G4314,'Tipo de carga'!A:A,'Tipo de carga'!B:B))</f>
        <v>Autoabasto</v>
      </c>
      <c r="L4314" s="37">
        <f t="shared" si="2"/>
        <v>45</v>
      </c>
      <c r="M4314" s="37">
        <f t="shared" si="3"/>
        <v>6</v>
      </c>
      <c r="N4314" s="37">
        <f t="shared" si="4"/>
        <v>11</v>
      </c>
      <c r="O4314" s="37" t="str">
        <f t="array" ref="O4314">IFERROR(XLOOKUP(K4314,'Tipo de carga'!B:B,'Tipo de carga'!C:C))</f>
        <v>Diesel</v>
      </c>
    </row>
    <row r="4315">
      <c r="A4315" s="36">
        <v>1835.0</v>
      </c>
      <c r="B4315" s="37" t="str">
        <f t="array" ref="B4315">IFERROR(XLOOKUP(A4315,'Asignacion Nov'!A:A,'Asignacion Nov'!C:C))</f>
        <v>Sayer Full</v>
      </c>
      <c r="C4315" s="37" t="str">
        <f t="array" ref="C4315">IFERROR(XLOOKUP(A4315,'Asignacion Nov'!A:A,'Asignacion Nov'!B:B))</f>
        <v>EC-04</v>
      </c>
      <c r="D4315" s="38">
        <v>45602.49796296296</v>
      </c>
      <c r="E4315" s="36" t="s">
        <v>512</v>
      </c>
      <c r="F4315" s="37" t="str">
        <f t="array" ref="F4315">IFERROR(XLOOKUP(E4315,Operadores!A:A,Operadores!B:B))</f>
        <v>GARCRU</v>
      </c>
      <c r="G4315" s="36" t="s">
        <v>19</v>
      </c>
      <c r="H4315" s="39">
        <v>19.950326</v>
      </c>
      <c r="I4315" s="40">
        <v>305.0</v>
      </c>
      <c r="J4315" s="41">
        <f t="shared" si="5"/>
        <v>6084.84943</v>
      </c>
      <c r="K4315" s="37" t="str">
        <f t="array" ref="K4315">IFERROR(XLOOKUP(G4315,'Tipo de carga'!A:A,'Tipo de carga'!B:B))</f>
        <v>Autoabasto</v>
      </c>
      <c r="L4315" s="37">
        <f t="shared" si="2"/>
        <v>45</v>
      </c>
      <c r="M4315" s="37">
        <f t="shared" si="3"/>
        <v>6</v>
      </c>
      <c r="N4315" s="37">
        <f t="shared" si="4"/>
        <v>11</v>
      </c>
      <c r="O4315" s="37" t="str">
        <f t="array" ref="O4315">IFERROR(XLOOKUP(K4315,'Tipo de carga'!B:B,'Tipo de carga'!C:C))</f>
        <v>Diesel</v>
      </c>
    </row>
    <row r="4316">
      <c r="A4316" s="36">
        <v>1808.0</v>
      </c>
      <c r="B4316" s="37" t="str">
        <f t="array" ref="B4316">IFERROR(XLOOKUP(A4316,'Asignacion Nov'!A:A,'Asignacion Nov'!C:C))</f>
        <v>Sayer Full</v>
      </c>
      <c r="C4316" s="37" t="str">
        <f t="array" ref="C4316">IFERROR(XLOOKUP(A4316,'Asignacion Nov'!A:A,'Asignacion Nov'!B:B))</f>
        <v>EC-04</v>
      </c>
      <c r="D4316" s="38">
        <v>45602.36646990741</v>
      </c>
      <c r="E4316" s="36" t="s">
        <v>55</v>
      </c>
      <c r="F4316" s="37" t="str">
        <f t="array" ref="F4316">IFERROR(XLOOKUP(E4316,Operadores!A:A,Operadores!B:B))</f>
        <v>ZAPNO</v>
      </c>
      <c r="G4316" s="36" t="s">
        <v>19</v>
      </c>
      <c r="H4316" s="39">
        <v>19.950326</v>
      </c>
      <c r="I4316" s="40">
        <v>590.0</v>
      </c>
      <c r="J4316" s="41">
        <f t="shared" si="5"/>
        <v>11770.69234</v>
      </c>
      <c r="K4316" s="37" t="str">
        <f t="array" ref="K4316">IFERROR(XLOOKUP(G4316,'Tipo de carga'!A:A,'Tipo de carga'!B:B))</f>
        <v>Autoabasto</v>
      </c>
      <c r="L4316" s="37">
        <f t="shared" si="2"/>
        <v>45</v>
      </c>
      <c r="M4316" s="37">
        <f t="shared" si="3"/>
        <v>6</v>
      </c>
      <c r="N4316" s="37">
        <f t="shared" si="4"/>
        <v>11</v>
      </c>
      <c r="O4316" s="37" t="str">
        <f t="array" ref="O4316">IFERROR(XLOOKUP(K4316,'Tipo de carga'!B:B,'Tipo de carga'!C:C))</f>
        <v>Diesel</v>
      </c>
    </row>
    <row r="4317">
      <c r="A4317" s="36">
        <v>1973.0</v>
      </c>
      <c r="B4317" s="37" t="str">
        <f t="array" ref="B4317">IFERROR(XLOOKUP(A4317,'Asignacion Nov'!A:A,'Asignacion Nov'!C:C))</f>
        <v>Sayer Sencillo</v>
      </c>
      <c r="C4317" s="37" t="str">
        <f t="array" ref="C4317">IFERROR(XLOOKUP(A4317,'Asignacion Nov'!A:A,'Asignacion Nov'!B:B))</f>
        <v>EC-04</v>
      </c>
      <c r="D4317" s="38">
        <v>45602.28836805555</v>
      </c>
      <c r="E4317" s="36" t="s">
        <v>61</v>
      </c>
      <c r="F4317" s="37" t="str">
        <f t="array" ref="F4317">IFERROR(XLOOKUP(E4317,Operadores!A:A,Operadores!B:B))</f>
        <v>MENIG</v>
      </c>
      <c r="G4317" s="36" t="s">
        <v>19</v>
      </c>
      <c r="H4317" s="39">
        <v>19.950326</v>
      </c>
      <c r="I4317" s="40">
        <v>370.0</v>
      </c>
      <c r="J4317" s="41">
        <f t="shared" si="5"/>
        <v>7381.62062</v>
      </c>
      <c r="K4317" s="37" t="str">
        <f t="array" ref="K4317">IFERROR(XLOOKUP(G4317,'Tipo de carga'!A:A,'Tipo de carga'!B:B))</f>
        <v>Autoabasto</v>
      </c>
      <c r="L4317" s="37">
        <f t="shared" si="2"/>
        <v>45</v>
      </c>
      <c r="M4317" s="37">
        <f t="shared" si="3"/>
        <v>6</v>
      </c>
      <c r="N4317" s="37">
        <f t="shared" si="4"/>
        <v>11</v>
      </c>
      <c r="O4317" s="37" t="str">
        <f t="array" ref="O4317">IFERROR(XLOOKUP(K4317,'Tipo de carga'!B:B,'Tipo de carga'!C:C))</f>
        <v>Diesel</v>
      </c>
    </row>
    <row r="4318">
      <c r="A4318" s="36">
        <v>1794.0</v>
      </c>
      <c r="B4318" s="37" t="str">
        <f t="array" ref="B4318">IFERROR(XLOOKUP(A4318,'Asignacion Nov'!A:A,'Asignacion Nov'!C:C))</f>
        <v>Peñafiel Tlajomulco</v>
      </c>
      <c r="C4318" s="37" t="str">
        <f t="array" ref="C4318">IFERROR(XLOOKUP(A4318,'Asignacion Nov'!A:A,'Asignacion Nov'!B:B))</f>
        <v>EC-06</v>
      </c>
      <c r="D4318" s="38">
        <v>45602.979108796295</v>
      </c>
      <c r="E4318" s="36" t="s">
        <v>393</v>
      </c>
      <c r="F4318" s="37" t="str">
        <f t="array" ref="F4318">IFERROR(XLOOKUP(E4318,Operadores!A:A,Operadores!B:B))</f>
        <v>GAJJOS</v>
      </c>
      <c r="G4318" s="36" t="s">
        <v>75</v>
      </c>
      <c r="H4318" s="39">
        <v>20.06239</v>
      </c>
      <c r="I4318" s="40">
        <v>560.0</v>
      </c>
      <c r="J4318" s="41">
        <f t="shared" si="5"/>
        <v>11234.9384</v>
      </c>
      <c r="K4318" s="37" t="str">
        <f t="array" ref="K4318">IFERROR(XLOOKUP(G4318,'Tipo de carga'!A:A,'Tipo de carga'!B:B))</f>
        <v>Autoabasto</v>
      </c>
      <c r="L4318" s="37">
        <f t="shared" si="2"/>
        <v>45</v>
      </c>
      <c r="M4318" s="37">
        <f t="shared" si="3"/>
        <v>6</v>
      </c>
      <c r="N4318" s="37">
        <f t="shared" si="4"/>
        <v>11</v>
      </c>
      <c r="O4318" s="37" t="str">
        <f t="array" ref="O4318">IFERROR(XLOOKUP(K4318,'Tipo de carga'!B:B,'Tipo de carga'!C:C))</f>
        <v>Diesel</v>
      </c>
    </row>
    <row r="4319">
      <c r="A4319" s="36">
        <v>1886.0</v>
      </c>
      <c r="B4319" s="37" t="str">
        <f t="array" ref="B4319">IFERROR(XLOOKUP(A4319,'Asignacion Nov'!A:A,'Asignacion Nov'!C:C))</f>
        <v>Circuitos</v>
      </c>
      <c r="C4319" s="37" t="str">
        <f t="array" ref="C4319">IFERROR(XLOOKUP(A4319,'Asignacion Nov'!A:A,'Asignacion Nov'!B:B))</f>
        <v>EC-03</v>
      </c>
      <c r="D4319" s="38">
        <v>45602.75916666666</v>
      </c>
      <c r="E4319" s="36" t="s">
        <v>260</v>
      </c>
      <c r="F4319" s="37" t="str">
        <f t="array" ref="F4319">IFERROR(XLOOKUP(E4319,Operadores!A:A,Operadores!B:B))</f>
        <v>CORER</v>
      </c>
      <c r="G4319" s="36" t="s">
        <v>75</v>
      </c>
      <c r="H4319" s="39">
        <v>20.06239</v>
      </c>
      <c r="I4319" s="40">
        <v>320.0</v>
      </c>
      <c r="J4319" s="41">
        <f t="shared" si="5"/>
        <v>6419.9648</v>
      </c>
      <c r="K4319" s="37" t="str">
        <f t="array" ref="K4319">IFERROR(XLOOKUP(G4319,'Tipo de carga'!A:A,'Tipo de carga'!B:B))</f>
        <v>Autoabasto</v>
      </c>
      <c r="L4319" s="37">
        <f t="shared" si="2"/>
        <v>45</v>
      </c>
      <c r="M4319" s="37">
        <f t="shared" si="3"/>
        <v>6</v>
      </c>
      <c r="N4319" s="37">
        <f t="shared" si="4"/>
        <v>11</v>
      </c>
      <c r="O4319" s="37" t="str">
        <f t="array" ref="O4319">IFERROR(XLOOKUP(K4319,'Tipo de carga'!B:B,'Tipo de carga'!C:C))</f>
        <v>Diesel</v>
      </c>
    </row>
    <row r="4320">
      <c r="A4320" s="36">
        <v>2044.0</v>
      </c>
      <c r="B4320" s="37" t="str">
        <f t="array" ref="B4320">IFERROR(XLOOKUP(A4320,'Asignacion Nov'!A:A,'Asignacion Nov'!C:C))</f>
        <v>PISA Gdl</v>
      </c>
      <c r="C4320" s="37" t="str">
        <f t="array" ref="C4320">IFERROR(XLOOKUP(A4320,'Asignacion Nov'!A:A,'Asignacion Nov'!B:B))</f>
        <v>EC-06</v>
      </c>
      <c r="D4320" s="38">
        <v>45602.60028935185</v>
      </c>
      <c r="E4320" s="36" t="s">
        <v>362</v>
      </c>
      <c r="F4320" s="37" t="str">
        <f t="array" ref="F4320">IFERROR(XLOOKUP(E4320,Operadores!A:A,Operadores!B:B))</f>
        <v>HUIRA</v>
      </c>
      <c r="G4320" s="36" t="s">
        <v>75</v>
      </c>
      <c r="H4320" s="39">
        <v>20.06239</v>
      </c>
      <c r="I4320" s="40">
        <v>355.0</v>
      </c>
      <c r="J4320" s="41">
        <f t="shared" si="5"/>
        <v>7122.14845</v>
      </c>
      <c r="K4320" s="37" t="str">
        <f t="array" ref="K4320">IFERROR(XLOOKUP(G4320,'Tipo de carga'!A:A,'Tipo de carga'!B:B))</f>
        <v>Autoabasto</v>
      </c>
      <c r="L4320" s="37">
        <f t="shared" si="2"/>
        <v>45</v>
      </c>
      <c r="M4320" s="37">
        <f t="shared" si="3"/>
        <v>6</v>
      </c>
      <c r="N4320" s="37">
        <f t="shared" si="4"/>
        <v>11</v>
      </c>
      <c r="O4320" s="37" t="str">
        <f t="array" ref="O4320">IFERROR(XLOOKUP(K4320,'Tipo de carga'!B:B,'Tipo de carga'!C:C))</f>
        <v>Diesel</v>
      </c>
    </row>
    <row r="4321">
      <c r="A4321" s="36">
        <v>2041.0</v>
      </c>
      <c r="B4321" s="37" t="str">
        <f t="array" ref="B4321">IFERROR(XLOOKUP(A4321,'Asignacion Nov'!A:A,'Asignacion Nov'!C:C))</f>
        <v>PISA Gdl</v>
      </c>
      <c r="C4321" s="37" t="str">
        <f t="array" ref="C4321">IFERROR(XLOOKUP(A4321,'Asignacion Nov'!A:A,'Asignacion Nov'!B:B))</f>
        <v>EC-06</v>
      </c>
      <c r="D4321" s="38">
        <v>45602.58731481482</v>
      </c>
      <c r="E4321" s="36" t="s">
        <v>442</v>
      </c>
      <c r="F4321" s="37" t="str">
        <f t="array" ref="F4321">IFERROR(XLOOKUP(E4321,Operadores!A:A,Operadores!B:B))</f>
        <v>CARMAUX</v>
      </c>
      <c r="G4321" s="36" t="s">
        <v>75</v>
      </c>
      <c r="H4321" s="39">
        <v>20.06239</v>
      </c>
      <c r="I4321" s="40">
        <v>185.0</v>
      </c>
      <c r="J4321" s="41">
        <f t="shared" si="5"/>
        <v>3711.54215</v>
      </c>
      <c r="K4321" s="37" t="str">
        <f t="array" ref="K4321">IFERROR(XLOOKUP(G4321,'Tipo de carga'!A:A,'Tipo de carga'!B:B))</f>
        <v>Autoabasto</v>
      </c>
      <c r="L4321" s="37">
        <f t="shared" si="2"/>
        <v>45</v>
      </c>
      <c r="M4321" s="37">
        <f t="shared" si="3"/>
        <v>6</v>
      </c>
      <c r="N4321" s="37">
        <f t="shared" si="4"/>
        <v>11</v>
      </c>
      <c r="O4321" s="37" t="str">
        <f t="array" ref="O4321">IFERROR(XLOOKUP(K4321,'Tipo de carga'!B:B,'Tipo de carga'!C:C))</f>
        <v>Diesel</v>
      </c>
    </row>
    <row r="4322">
      <c r="A4322" s="36">
        <v>2063.0</v>
      </c>
      <c r="B4322" s="37" t="str">
        <f t="array" ref="B4322">IFERROR(XLOOKUP(A4322,'Asignacion Nov'!A:A,'Asignacion Nov'!C:C))</f>
        <v>PISA Gdl</v>
      </c>
      <c r="C4322" s="37" t="str">
        <f t="array" ref="C4322">IFERROR(XLOOKUP(A4322,'Asignacion Nov'!A:A,'Asignacion Nov'!B:B))</f>
        <v>EC-06</v>
      </c>
      <c r="D4322" s="38">
        <v>45602.58667824074</v>
      </c>
      <c r="E4322" s="36" t="s">
        <v>269</v>
      </c>
      <c r="F4322" s="37" t="str">
        <f t="array" ref="F4322">IFERROR(XLOOKUP(E4322,Operadores!A:A,Operadores!B:B))</f>
        <v>GOMLUI02</v>
      </c>
      <c r="G4322" s="36" t="s">
        <v>75</v>
      </c>
      <c r="H4322" s="39">
        <v>20.06239</v>
      </c>
      <c r="I4322" s="40">
        <v>316.0</v>
      </c>
      <c r="J4322" s="41">
        <f t="shared" si="5"/>
        <v>6339.71524</v>
      </c>
      <c r="K4322" s="37" t="str">
        <f t="array" ref="K4322">IFERROR(XLOOKUP(G4322,'Tipo de carga'!A:A,'Tipo de carga'!B:B))</f>
        <v>Autoabasto</v>
      </c>
      <c r="L4322" s="37">
        <f t="shared" si="2"/>
        <v>45</v>
      </c>
      <c r="M4322" s="37">
        <f t="shared" si="3"/>
        <v>6</v>
      </c>
      <c r="N4322" s="37">
        <f t="shared" si="4"/>
        <v>11</v>
      </c>
      <c r="O4322" s="37" t="str">
        <f t="array" ref="O4322">IFERROR(XLOOKUP(K4322,'Tipo de carga'!B:B,'Tipo de carga'!C:C))</f>
        <v>Diesel</v>
      </c>
    </row>
    <row r="4323">
      <c r="A4323" s="36">
        <v>1869.0</v>
      </c>
      <c r="B4323" s="37" t="str">
        <f t="array" ref="B4323">IFERROR(XLOOKUP(A4323,'Asignacion Nov'!A:A,'Asignacion Nov'!C:C))</f>
        <v>Circuitos</v>
      </c>
      <c r="C4323" s="37" t="str">
        <f t="array" ref="C4323">IFERROR(XLOOKUP(A4323,'Asignacion Nov'!A:A,'Asignacion Nov'!B:B))</f>
        <v>EC-03</v>
      </c>
      <c r="D4323" s="38">
        <v>45602.57582175926</v>
      </c>
      <c r="E4323" s="36" t="s">
        <v>271</v>
      </c>
      <c r="F4323" s="37" t="str">
        <f t="array" ref="F4323">IFERROR(XLOOKUP(E4323,Operadores!A:A,Operadores!B:B))</f>
        <v>MERUBA</v>
      </c>
      <c r="G4323" s="36" t="s">
        <v>75</v>
      </c>
      <c r="H4323" s="39">
        <v>20.06239</v>
      </c>
      <c r="I4323" s="40">
        <v>275.0</v>
      </c>
      <c r="J4323" s="41">
        <f t="shared" si="5"/>
        <v>5517.15725</v>
      </c>
      <c r="K4323" s="37" t="str">
        <f t="array" ref="K4323">IFERROR(XLOOKUP(G4323,'Tipo de carga'!A:A,'Tipo de carga'!B:B))</f>
        <v>Autoabasto</v>
      </c>
      <c r="L4323" s="37">
        <f t="shared" si="2"/>
        <v>45</v>
      </c>
      <c r="M4323" s="37">
        <f t="shared" si="3"/>
        <v>6</v>
      </c>
      <c r="N4323" s="37">
        <f t="shared" si="4"/>
        <v>11</v>
      </c>
      <c r="O4323" s="37" t="str">
        <f t="array" ref="O4323">IFERROR(XLOOKUP(K4323,'Tipo de carga'!B:B,'Tipo de carga'!C:C))</f>
        <v>Diesel</v>
      </c>
    </row>
    <row r="4324">
      <c r="A4324" s="36">
        <v>2074.0</v>
      </c>
      <c r="B4324" s="37" t="str">
        <f t="array" ref="B4324">IFERROR(XLOOKUP(A4324,'Asignacion Nov'!A:A,'Asignacion Nov'!C:C))</f>
        <v>PISA Gdl</v>
      </c>
      <c r="C4324" s="37" t="str">
        <f t="array" ref="C4324">IFERROR(XLOOKUP(A4324,'Asignacion Nov'!A:A,'Asignacion Nov'!B:B))</f>
        <v>EC-06</v>
      </c>
      <c r="D4324" s="38">
        <v>45602.5528587963</v>
      </c>
      <c r="E4324" s="36" t="s">
        <v>564</v>
      </c>
      <c r="F4324" s="37" t="str">
        <f t="array" ref="F4324">IFERROR(XLOOKUP(E4324,Operadores!A:A,Operadores!B:B))</f>
        <v>BUEOSC</v>
      </c>
      <c r="G4324" s="36" t="s">
        <v>75</v>
      </c>
      <c r="H4324" s="39">
        <v>20.06239</v>
      </c>
      <c r="I4324" s="40">
        <v>322.0</v>
      </c>
      <c r="J4324" s="41">
        <f t="shared" si="5"/>
        <v>6460.08958</v>
      </c>
      <c r="K4324" s="37" t="str">
        <f t="array" ref="K4324">IFERROR(XLOOKUP(G4324,'Tipo de carga'!A:A,'Tipo de carga'!B:B))</f>
        <v>Autoabasto</v>
      </c>
      <c r="L4324" s="37">
        <f t="shared" si="2"/>
        <v>45</v>
      </c>
      <c r="M4324" s="37">
        <f t="shared" si="3"/>
        <v>6</v>
      </c>
      <c r="N4324" s="37">
        <f t="shared" si="4"/>
        <v>11</v>
      </c>
      <c r="O4324" s="37" t="str">
        <f t="array" ref="O4324">IFERROR(XLOOKUP(K4324,'Tipo de carga'!B:B,'Tipo de carga'!C:C))</f>
        <v>Diesel</v>
      </c>
    </row>
    <row r="4325">
      <c r="A4325" s="36">
        <v>1955.0</v>
      </c>
      <c r="B4325" s="37" t="str">
        <f t="array" ref="B4325">IFERROR(XLOOKUP(A4325,'Asignacion Nov'!A:A,'Asignacion Nov'!C:C))</f>
        <v>Circuitos</v>
      </c>
      <c r="C4325" s="37" t="str">
        <f t="array" ref="C4325">IFERROR(XLOOKUP(A4325,'Asignacion Nov'!A:A,'Asignacion Nov'!B:B))</f>
        <v>EC-03</v>
      </c>
      <c r="D4325" s="38">
        <v>45602.44262731481</v>
      </c>
      <c r="E4325" s="36" t="s">
        <v>205</v>
      </c>
      <c r="F4325" s="37" t="str">
        <f t="array" ref="F4325">IFERROR(XLOOKUP(E4325,Operadores!A:A,Operadores!B:B))</f>
        <v>MOZPEDX</v>
      </c>
      <c r="G4325" s="36" t="s">
        <v>75</v>
      </c>
      <c r="H4325" s="39">
        <v>20.06239</v>
      </c>
      <c r="I4325" s="40">
        <v>610.0</v>
      </c>
      <c r="J4325" s="41">
        <f t="shared" si="5"/>
        <v>12238.0579</v>
      </c>
      <c r="K4325" s="37" t="str">
        <f t="array" ref="K4325">IFERROR(XLOOKUP(G4325,'Tipo de carga'!A:A,'Tipo de carga'!B:B))</f>
        <v>Autoabasto</v>
      </c>
      <c r="L4325" s="37">
        <f t="shared" si="2"/>
        <v>45</v>
      </c>
      <c r="M4325" s="37">
        <f t="shared" si="3"/>
        <v>6</v>
      </c>
      <c r="N4325" s="37">
        <f t="shared" si="4"/>
        <v>11</v>
      </c>
      <c r="O4325" s="37" t="str">
        <f t="array" ref="O4325">IFERROR(XLOOKUP(K4325,'Tipo de carga'!B:B,'Tipo de carga'!C:C))</f>
        <v>Diesel</v>
      </c>
    </row>
    <row r="4326">
      <c r="A4326" s="36">
        <v>1940.0</v>
      </c>
      <c r="B4326" s="37" t="str">
        <f t="array" ref="B4326">IFERROR(XLOOKUP(A4326,'Asignacion Nov'!A:A,'Asignacion Nov'!C:C))</f>
        <v>Circuitos</v>
      </c>
      <c r="C4326" s="37" t="str">
        <f t="array" ref="C4326">IFERROR(XLOOKUP(A4326,'Asignacion Nov'!A:A,'Asignacion Nov'!B:B))</f>
        <v>EC-03</v>
      </c>
      <c r="D4326" s="38">
        <v>45602.942083333335</v>
      </c>
      <c r="E4326" s="36" t="s">
        <v>259</v>
      </c>
      <c r="F4326" s="37" t="str">
        <f t="array" ref="F4326">IFERROR(XLOOKUP(E4326,Operadores!A:A,Operadores!B:B))</f>
        <v>FLOPE</v>
      </c>
      <c r="G4326" s="36" t="s">
        <v>274</v>
      </c>
      <c r="H4326" s="39">
        <v>19.63136</v>
      </c>
      <c r="I4326" s="40">
        <v>215.0</v>
      </c>
      <c r="J4326" s="41">
        <f t="shared" si="5"/>
        <v>4220.7424</v>
      </c>
      <c r="K4326" s="37" t="str">
        <f t="array" ref="K4326">IFERROR(XLOOKUP(G4326,'Tipo de carga'!A:A,'Tipo de carga'!B:B))</f>
        <v>Autoabasto</v>
      </c>
      <c r="L4326" s="37">
        <f t="shared" si="2"/>
        <v>45</v>
      </c>
      <c r="M4326" s="37">
        <f t="shared" si="3"/>
        <v>6</v>
      </c>
      <c r="N4326" s="37">
        <f t="shared" si="4"/>
        <v>11</v>
      </c>
      <c r="O4326" s="37" t="str">
        <f t="array" ref="O4326">IFERROR(XLOOKUP(K4326,'Tipo de carga'!B:B,'Tipo de carga'!C:C))</f>
        <v>Diesel</v>
      </c>
    </row>
    <row r="4327">
      <c r="A4327" s="36">
        <v>2070.0</v>
      </c>
      <c r="B4327" s="37" t="str">
        <f t="array" ref="B4327">IFERROR(XLOOKUP(A4327,'Asignacion Nov'!A:A,'Asignacion Nov'!C:C))</f>
        <v>PISA Gdl</v>
      </c>
      <c r="C4327" s="37" t="str">
        <f t="array" ref="C4327">IFERROR(XLOOKUP(A4327,'Asignacion Nov'!A:A,'Asignacion Nov'!B:B))</f>
        <v>EC-06</v>
      </c>
      <c r="D4327" s="38">
        <v>45602.87480324074</v>
      </c>
      <c r="E4327" s="36" t="s">
        <v>551</v>
      </c>
      <c r="F4327" s="37" t="str">
        <f t="array" ref="F4327">IFERROR(XLOOKUP(E4327,Operadores!A:A,Operadores!B:B))</f>
        <v>HUELUI</v>
      </c>
      <c r="G4327" s="36" t="s">
        <v>274</v>
      </c>
      <c r="H4327" s="39">
        <v>19.63136</v>
      </c>
      <c r="I4327" s="40">
        <v>531.0</v>
      </c>
      <c r="J4327" s="41">
        <f t="shared" si="5"/>
        <v>10424.25216</v>
      </c>
      <c r="K4327" s="37" t="str">
        <f t="array" ref="K4327">IFERROR(XLOOKUP(G4327,'Tipo de carga'!A:A,'Tipo de carga'!B:B))</f>
        <v>Autoabasto</v>
      </c>
      <c r="L4327" s="37">
        <f t="shared" si="2"/>
        <v>45</v>
      </c>
      <c r="M4327" s="37">
        <f t="shared" si="3"/>
        <v>6</v>
      </c>
      <c r="N4327" s="37">
        <f t="shared" si="4"/>
        <v>11</v>
      </c>
      <c r="O4327" s="37" t="str">
        <f t="array" ref="O4327">IFERROR(XLOOKUP(K4327,'Tipo de carga'!B:B,'Tipo de carga'!C:C))</f>
        <v>Diesel</v>
      </c>
    </row>
    <row r="4328">
      <c r="A4328" s="36">
        <v>1862.0</v>
      </c>
      <c r="B4328" s="37" t="str">
        <f t="array" ref="B4328">IFERROR(XLOOKUP(A4328,'Asignacion Nov'!A:A,'Asignacion Nov'!C:C))</f>
        <v>Circuitos</v>
      </c>
      <c r="C4328" s="37" t="str">
        <f t="array" ref="C4328">IFERROR(XLOOKUP(A4328,'Asignacion Nov'!A:A,'Asignacion Nov'!B:B))</f>
        <v>EC-03</v>
      </c>
      <c r="D4328" s="38">
        <v>45602.75619212963</v>
      </c>
      <c r="E4328" s="36" t="s">
        <v>350</v>
      </c>
      <c r="F4328" s="37" t="str">
        <f t="array" ref="F4328">IFERROR(XLOOKUP(E4328,Operadores!A:A,Operadores!B:B))</f>
        <v>PERRI</v>
      </c>
      <c r="G4328" s="36" t="s">
        <v>274</v>
      </c>
      <c r="H4328" s="39">
        <v>19.63136</v>
      </c>
      <c r="I4328" s="40">
        <v>287.0</v>
      </c>
      <c r="J4328" s="41">
        <f t="shared" si="5"/>
        <v>5634.20032</v>
      </c>
      <c r="K4328" s="37" t="str">
        <f t="array" ref="K4328">IFERROR(XLOOKUP(G4328,'Tipo de carga'!A:A,'Tipo de carga'!B:B))</f>
        <v>Autoabasto</v>
      </c>
      <c r="L4328" s="37">
        <f t="shared" si="2"/>
        <v>45</v>
      </c>
      <c r="M4328" s="37">
        <f t="shared" si="3"/>
        <v>6</v>
      </c>
      <c r="N4328" s="37">
        <f t="shared" si="4"/>
        <v>11</v>
      </c>
      <c r="O4328" s="37" t="str">
        <f t="array" ref="O4328">IFERROR(XLOOKUP(K4328,'Tipo de carga'!B:B,'Tipo de carga'!C:C))</f>
        <v>Diesel</v>
      </c>
    </row>
    <row r="4329">
      <c r="A4329" s="36">
        <v>2084.0</v>
      </c>
      <c r="B4329" s="37" t="str">
        <f t="array" ref="B4329">IFERROR(XLOOKUP(A4329,'Asignacion Nov'!A:A,'Asignacion Nov'!C:C))</f>
        <v>PISA Gdl</v>
      </c>
      <c r="C4329" s="37" t="str">
        <f t="array" ref="C4329">IFERROR(XLOOKUP(A4329,'Asignacion Nov'!A:A,'Asignacion Nov'!B:B))</f>
        <v>EC-06</v>
      </c>
      <c r="D4329" s="38">
        <v>45602.636782407404</v>
      </c>
      <c r="E4329" s="36" t="s">
        <v>267</v>
      </c>
      <c r="F4329" s="37" t="str">
        <f t="array" ref="F4329">IFERROR(XLOOKUP(E4329,Operadores!A:A,Operadores!B:B))</f>
        <v>LOPEDU</v>
      </c>
      <c r="G4329" s="36" t="s">
        <v>274</v>
      </c>
      <c r="H4329" s="39">
        <v>19.63136</v>
      </c>
      <c r="I4329" s="40">
        <v>580.0</v>
      </c>
      <c r="J4329" s="41">
        <f t="shared" si="5"/>
        <v>11386.1888</v>
      </c>
      <c r="K4329" s="37" t="str">
        <f t="array" ref="K4329">IFERROR(XLOOKUP(G4329,'Tipo de carga'!A:A,'Tipo de carga'!B:B))</f>
        <v>Autoabasto</v>
      </c>
      <c r="L4329" s="37">
        <f t="shared" si="2"/>
        <v>45</v>
      </c>
      <c r="M4329" s="37">
        <f t="shared" si="3"/>
        <v>6</v>
      </c>
      <c r="N4329" s="37">
        <f t="shared" si="4"/>
        <v>11</v>
      </c>
      <c r="O4329" s="37" t="str">
        <f t="array" ref="O4329">IFERROR(XLOOKUP(K4329,'Tipo de carga'!B:B,'Tipo de carga'!C:C))</f>
        <v>Diesel</v>
      </c>
    </row>
    <row r="4330">
      <c r="A4330" s="36">
        <v>2062.0</v>
      </c>
      <c r="B4330" s="37" t="str">
        <f t="array" ref="B4330">IFERROR(XLOOKUP(A4330,'Asignacion Nov'!A:A,'Asignacion Nov'!C:C))</f>
        <v>PISA Gdl</v>
      </c>
      <c r="C4330" s="37" t="str">
        <f t="array" ref="C4330">IFERROR(XLOOKUP(A4330,'Asignacion Nov'!A:A,'Asignacion Nov'!B:B))</f>
        <v>EC-06</v>
      </c>
      <c r="D4330" s="38">
        <v>45602.615069444444</v>
      </c>
      <c r="E4330" s="36" t="s">
        <v>551</v>
      </c>
      <c r="F4330" s="37" t="str">
        <f t="array" ref="F4330">IFERROR(XLOOKUP(E4330,Operadores!A:A,Operadores!B:B))</f>
        <v>HUELUI</v>
      </c>
      <c r="G4330" s="36" t="s">
        <v>274</v>
      </c>
      <c r="H4330" s="39">
        <v>19.63136</v>
      </c>
      <c r="I4330" s="40">
        <v>651.0</v>
      </c>
      <c r="J4330" s="41">
        <f t="shared" si="5"/>
        <v>12780.01536</v>
      </c>
      <c r="K4330" s="37" t="str">
        <f t="array" ref="K4330">IFERROR(XLOOKUP(G4330,'Tipo de carga'!A:A,'Tipo de carga'!B:B))</f>
        <v>Autoabasto</v>
      </c>
      <c r="L4330" s="37">
        <f t="shared" si="2"/>
        <v>45</v>
      </c>
      <c r="M4330" s="37">
        <f t="shared" si="3"/>
        <v>6</v>
      </c>
      <c r="N4330" s="37">
        <f t="shared" si="4"/>
        <v>11</v>
      </c>
      <c r="O4330" s="37" t="str">
        <f t="array" ref="O4330">IFERROR(XLOOKUP(K4330,'Tipo de carga'!B:B,'Tipo de carga'!C:C))</f>
        <v>Diesel</v>
      </c>
    </row>
    <row r="4331">
      <c r="A4331" s="36">
        <v>1830.0</v>
      </c>
      <c r="B4331" s="37" t="str">
        <f t="array" ref="B4331">IFERROR(XLOOKUP(A4331,'Asignacion Nov'!A:A,'Asignacion Nov'!C:C))</f>
        <v>Crisa</v>
      </c>
      <c r="C4331" s="37" t="str">
        <f t="array" ref="C4331">IFERROR(XLOOKUP(A4331,'Asignacion Nov'!A:A,'Asignacion Nov'!B:B))</f>
        <v>EC-07</v>
      </c>
      <c r="D4331" s="38">
        <v>45602.52615740741</v>
      </c>
      <c r="E4331" s="36" t="s">
        <v>441</v>
      </c>
      <c r="F4331" s="37" t="str">
        <f t="array" ref="F4331">IFERROR(XLOOKUP(E4331,Operadores!A:A,Operadores!B:B))</f>
        <v>CARJOS01</v>
      </c>
      <c r="G4331" s="36" t="s">
        <v>274</v>
      </c>
      <c r="H4331" s="39">
        <v>19.63136</v>
      </c>
      <c r="I4331" s="40">
        <v>26.0</v>
      </c>
      <c r="J4331" s="41">
        <f t="shared" si="5"/>
        <v>510.41536</v>
      </c>
      <c r="K4331" s="37" t="str">
        <f t="array" ref="K4331">IFERROR(XLOOKUP(G4331,'Tipo de carga'!A:A,'Tipo de carga'!B:B))</f>
        <v>Autoabasto</v>
      </c>
      <c r="L4331" s="37">
        <f t="shared" si="2"/>
        <v>45</v>
      </c>
      <c r="M4331" s="37">
        <f t="shared" si="3"/>
        <v>6</v>
      </c>
      <c r="N4331" s="37">
        <f t="shared" si="4"/>
        <v>11</v>
      </c>
      <c r="O4331" s="37" t="str">
        <f t="array" ref="O4331">IFERROR(XLOOKUP(K4331,'Tipo de carga'!B:B,'Tipo de carga'!C:C))</f>
        <v>Diesel</v>
      </c>
    </row>
    <row r="4332">
      <c r="A4332" s="36">
        <v>1765.0</v>
      </c>
      <c r="B4332" s="37" t="str">
        <f t="array" ref="B4332">IFERROR(XLOOKUP(A4332,'Asignacion Nov'!A:A,'Asignacion Nov'!C:C))</f>
        <v>Patieros Crisa</v>
      </c>
      <c r="C4332" s="37" t="str">
        <f t="array" ref="C4332">IFERROR(XLOOKUP(A4332,'Asignacion Nov'!A:A,'Asignacion Nov'!B:B))</f>
        <v>EC-07</v>
      </c>
      <c r="D4332" s="38">
        <v>45602.52142361111</v>
      </c>
      <c r="E4332" s="36" t="s">
        <v>276</v>
      </c>
      <c r="F4332" s="37" t="str">
        <f t="array" ref="F4332">IFERROR(XLOOKUP(E4332,Operadores!A:A,Operadores!B:B))</f>
        <v>JUAFR</v>
      </c>
      <c r="G4332" s="36" t="s">
        <v>274</v>
      </c>
      <c r="H4332" s="39">
        <v>19.63136</v>
      </c>
      <c r="I4332" s="40">
        <v>129.0</v>
      </c>
      <c r="J4332" s="41">
        <f t="shared" si="5"/>
        <v>2532.44544</v>
      </c>
      <c r="K4332" s="37" t="str">
        <f t="array" ref="K4332">IFERROR(XLOOKUP(G4332,'Tipo de carga'!A:A,'Tipo de carga'!B:B))</f>
        <v>Autoabasto</v>
      </c>
      <c r="L4332" s="37">
        <f t="shared" si="2"/>
        <v>45</v>
      </c>
      <c r="M4332" s="37">
        <f t="shared" si="3"/>
        <v>6</v>
      </c>
      <c r="N4332" s="37">
        <f t="shared" si="4"/>
        <v>11</v>
      </c>
      <c r="O4332" s="37" t="str">
        <f t="array" ref="O4332">IFERROR(XLOOKUP(K4332,'Tipo de carga'!B:B,'Tipo de carga'!C:C))</f>
        <v>Diesel</v>
      </c>
    </row>
    <row r="4333">
      <c r="A4333" s="36">
        <v>1868.0</v>
      </c>
      <c r="B4333" s="37" t="str">
        <f t="array" ref="B4333">IFERROR(XLOOKUP(A4333,'Asignacion Nov'!A:A,'Asignacion Nov'!C:C))</f>
        <v>Patieros Crisa</v>
      </c>
      <c r="C4333" s="37" t="str">
        <f t="array" ref="C4333">IFERROR(XLOOKUP(A4333,'Asignacion Nov'!A:A,'Asignacion Nov'!B:B))</f>
        <v>EC-07</v>
      </c>
      <c r="D4333" s="38">
        <v>45602.501608796294</v>
      </c>
      <c r="E4333" s="36" t="s">
        <v>544</v>
      </c>
      <c r="F4333" s="37" t="str">
        <f t="array" ref="F4333">IFERROR(XLOOKUP(E4333,Operadores!A:A,Operadores!B:B))</f>
        <v>ZAVJOS</v>
      </c>
      <c r="G4333" s="36" t="s">
        <v>274</v>
      </c>
      <c r="H4333" s="39">
        <v>19.63136</v>
      </c>
      <c r="I4333" s="40">
        <v>184.0</v>
      </c>
      <c r="J4333" s="41">
        <f t="shared" si="5"/>
        <v>3612.17024</v>
      </c>
      <c r="K4333" s="37" t="str">
        <f t="array" ref="K4333">IFERROR(XLOOKUP(G4333,'Tipo de carga'!A:A,'Tipo de carga'!B:B))</f>
        <v>Autoabasto</v>
      </c>
      <c r="L4333" s="37">
        <f t="shared" si="2"/>
        <v>45</v>
      </c>
      <c r="M4333" s="37">
        <f t="shared" si="3"/>
        <v>6</v>
      </c>
      <c r="N4333" s="37">
        <f t="shared" si="4"/>
        <v>11</v>
      </c>
      <c r="O4333" s="37" t="str">
        <f t="array" ref="O4333">IFERROR(XLOOKUP(K4333,'Tipo de carga'!B:B,'Tipo de carga'!C:C))</f>
        <v>Diesel</v>
      </c>
    </row>
    <row r="4334">
      <c r="A4334" s="36">
        <v>2057.0</v>
      </c>
      <c r="B4334" s="37" t="str">
        <f t="array" ref="B4334">IFERROR(XLOOKUP(A4334,'Asignacion Nov'!A:A,'Asignacion Nov'!C:C))</f>
        <v>PISA Gdl</v>
      </c>
      <c r="C4334" s="37" t="str">
        <f t="array" ref="C4334">IFERROR(XLOOKUP(A4334,'Asignacion Nov'!A:A,'Asignacion Nov'!B:B))</f>
        <v>EC-06</v>
      </c>
      <c r="D4334" s="38">
        <v>45602.3103587963</v>
      </c>
      <c r="E4334" s="36" t="s">
        <v>361</v>
      </c>
      <c r="F4334" s="37" t="str">
        <f t="array" ref="F4334">IFERROR(XLOOKUP(E4334,Operadores!A:A,Operadores!B:B))</f>
        <v>HERLUI03</v>
      </c>
      <c r="G4334" s="36" t="s">
        <v>274</v>
      </c>
      <c r="H4334" s="39">
        <v>19.63136</v>
      </c>
      <c r="I4334" s="40">
        <v>580.0</v>
      </c>
      <c r="J4334" s="41">
        <f t="shared" si="5"/>
        <v>11386.1888</v>
      </c>
      <c r="K4334" s="37" t="str">
        <f t="array" ref="K4334">IFERROR(XLOOKUP(G4334,'Tipo de carga'!A:A,'Tipo de carga'!B:B))</f>
        <v>Autoabasto</v>
      </c>
      <c r="L4334" s="37">
        <f t="shared" si="2"/>
        <v>45</v>
      </c>
      <c r="M4334" s="37">
        <f t="shared" si="3"/>
        <v>6</v>
      </c>
      <c r="N4334" s="37">
        <f t="shared" si="4"/>
        <v>11</v>
      </c>
      <c r="O4334" s="37" t="str">
        <f t="array" ref="O4334">IFERROR(XLOOKUP(K4334,'Tipo de carga'!B:B,'Tipo de carga'!C:C))</f>
        <v>Diesel</v>
      </c>
    </row>
    <row r="4335">
      <c r="A4335" s="36">
        <v>2051.0</v>
      </c>
      <c r="B4335" s="37" t="str">
        <f t="array" ref="B4335">IFERROR(XLOOKUP(A4335,'Asignacion Nov'!A:A,'Asignacion Nov'!C:C))</f>
        <v>PISA Gdl</v>
      </c>
      <c r="C4335" s="37" t="str">
        <f t="array" ref="C4335">IFERROR(XLOOKUP(A4335,'Asignacion Nov'!A:A,'Asignacion Nov'!B:B))</f>
        <v>EC-06</v>
      </c>
      <c r="D4335" s="38">
        <v>45602.1090625</v>
      </c>
      <c r="E4335" s="36" t="s">
        <v>401</v>
      </c>
      <c r="F4335" s="37" t="str">
        <f t="array" ref="F4335">IFERROR(XLOOKUP(E4335,Operadores!A:A,Operadores!B:B))</f>
        <v>CARGUS</v>
      </c>
      <c r="G4335" s="36" t="s">
        <v>274</v>
      </c>
      <c r="H4335" s="39">
        <v>19.63136</v>
      </c>
      <c r="I4335" s="40">
        <v>450.0</v>
      </c>
      <c r="J4335" s="41">
        <f t="shared" si="5"/>
        <v>8834.112</v>
      </c>
      <c r="K4335" s="37" t="str">
        <f t="array" ref="K4335">IFERROR(XLOOKUP(G4335,'Tipo de carga'!A:A,'Tipo de carga'!B:B))</f>
        <v>Autoabasto</v>
      </c>
      <c r="L4335" s="37">
        <f t="shared" si="2"/>
        <v>45</v>
      </c>
      <c r="M4335" s="37">
        <f t="shared" si="3"/>
        <v>6</v>
      </c>
      <c r="N4335" s="37">
        <f t="shared" si="4"/>
        <v>11</v>
      </c>
      <c r="O4335" s="37" t="str">
        <f t="array" ref="O4335">IFERROR(XLOOKUP(K4335,'Tipo de carga'!B:B,'Tipo de carga'!C:C))</f>
        <v>Diesel</v>
      </c>
    </row>
    <row r="4336">
      <c r="A4336" s="36">
        <v>1997.0</v>
      </c>
      <c r="B4336" s="37" t="str">
        <f t="array" ref="B4336">IFERROR(XLOOKUP(A4336,'Asignacion Nov'!A:A,'Asignacion Nov'!C:C))</f>
        <v>MeLi Dedicado Merida</v>
      </c>
      <c r="C4336" s="37" t="str">
        <f t="array" ref="C4336">IFERROR(XLOOKUP(A4336,'Asignacion Nov'!A:A,'Asignacion Nov'!B:B))</f>
        <v>EC-05</v>
      </c>
      <c r="D4336" s="38">
        <v>45602.77428240741</v>
      </c>
      <c r="E4336" s="36" t="s">
        <v>391</v>
      </c>
      <c r="F4336" s="37" t="str">
        <f t="array" ref="F4336">IFERROR(XLOOKUP(E4336,Operadores!A:A,Operadores!B:B))</f>
        <v>HERVIC02</v>
      </c>
      <c r="G4336" s="36" t="s">
        <v>42</v>
      </c>
      <c r="H4336" s="39">
        <v>19.950328</v>
      </c>
      <c r="I4336" s="40">
        <v>380.0</v>
      </c>
      <c r="J4336" s="41">
        <f t="shared" si="5"/>
        <v>7581.12464</v>
      </c>
      <c r="K4336" s="37" t="str">
        <f t="array" ref="K4336">IFERROR(XLOOKUP(G4336,'Tipo de carga'!A:A,'Tipo de carga'!B:B))</f>
        <v>Autoabasto</v>
      </c>
      <c r="L4336" s="37">
        <f t="shared" si="2"/>
        <v>45</v>
      </c>
      <c r="M4336" s="37">
        <f t="shared" si="3"/>
        <v>6</v>
      </c>
      <c r="N4336" s="37">
        <f t="shared" si="4"/>
        <v>11</v>
      </c>
      <c r="O4336" s="37" t="str">
        <f t="array" ref="O4336">IFERROR(XLOOKUP(K4336,'Tipo de carga'!B:B,'Tipo de carga'!C:C))</f>
        <v>Diesel</v>
      </c>
    </row>
    <row r="4337">
      <c r="A4337" s="36">
        <v>1945.0</v>
      </c>
      <c r="B4337" s="37" t="str">
        <f t="array" ref="B4337">IFERROR(XLOOKUP(A4337,'Asignacion Nov'!A:A,'Asignacion Nov'!C:C))</f>
        <v>MeLi asignado SD</v>
      </c>
      <c r="C4337" s="37" t="str">
        <f t="array" ref="C4337">IFERROR(XLOOKUP(A4337,'Asignacion Nov'!A:A,'Asignacion Nov'!B:B))</f>
        <v>EC-05</v>
      </c>
      <c r="D4337" s="38">
        <v>45602.7478125</v>
      </c>
      <c r="E4337" s="36" t="s">
        <v>349</v>
      </c>
      <c r="F4337" s="37" t="str">
        <f t="array" ref="F4337">IFERROR(XLOOKUP(E4337,Operadores!A:A,Operadores!B:B))</f>
        <v>GUEGAB</v>
      </c>
      <c r="G4337" s="36" t="s">
        <v>42</v>
      </c>
      <c r="H4337" s="39">
        <v>19.950328</v>
      </c>
      <c r="I4337" s="40">
        <v>265.0</v>
      </c>
      <c r="J4337" s="41">
        <f t="shared" si="5"/>
        <v>5286.83692</v>
      </c>
      <c r="K4337" s="37" t="str">
        <f t="array" ref="K4337">IFERROR(XLOOKUP(G4337,'Tipo de carga'!A:A,'Tipo de carga'!B:B))</f>
        <v>Autoabasto</v>
      </c>
      <c r="L4337" s="37">
        <f t="shared" si="2"/>
        <v>45</v>
      </c>
      <c r="M4337" s="37">
        <f t="shared" si="3"/>
        <v>6</v>
      </c>
      <c r="N4337" s="37">
        <f t="shared" si="4"/>
        <v>11</v>
      </c>
      <c r="O4337" s="37" t="str">
        <f t="array" ref="O4337">IFERROR(XLOOKUP(K4337,'Tipo de carga'!B:B,'Tipo de carga'!C:C))</f>
        <v>Diesel</v>
      </c>
    </row>
    <row r="4338">
      <c r="A4338" s="36">
        <v>1803.0</v>
      </c>
      <c r="B4338" s="37" t="str">
        <f t="array" ref="B4338">IFERROR(XLOOKUP(A4338,'Asignacion Nov'!A:A,'Asignacion Nov'!C:C))</f>
        <v>Sayer Full</v>
      </c>
      <c r="C4338" s="37" t="str">
        <f t="array" ref="C4338">IFERROR(XLOOKUP(A4338,'Asignacion Nov'!A:A,'Asignacion Nov'!B:B))</f>
        <v>EC-04</v>
      </c>
      <c r="D4338" s="38">
        <v>45602.69763888889</v>
      </c>
      <c r="E4338" s="36" t="s">
        <v>24</v>
      </c>
      <c r="F4338" s="37" t="str">
        <f t="array" ref="F4338">IFERROR(XLOOKUP(E4338,Operadores!A:A,Operadores!B:B))</f>
        <v>LOPOSC</v>
      </c>
      <c r="G4338" s="36" t="s">
        <v>42</v>
      </c>
      <c r="H4338" s="39">
        <v>19.950328</v>
      </c>
      <c r="I4338" s="40">
        <v>555.0</v>
      </c>
      <c r="J4338" s="41">
        <f t="shared" si="5"/>
        <v>11072.43204</v>
      </c>
      <c r="K4338" s="37" t="str">
        <f t="array" ref="K4338">IFERROR(XLOOKUP(G4338,'Tipo de carga'!A:A,'Tipo de carga'!B:B))</f>
        <v>Autoabasto</v>
      </c>
      <c r="L4338" s="37">
        <f t="shared" si="2"/>
        <v>45</v>
      </c>
      <c r="M4338" s="37">
        <f t="shared" si="3"/>
        <v>6</v>
      </c>
      <c r="N4338" s="37">
        <f t="shared" si="4"/>
        <v>11</v>
      </c>
      <c r="O4338" s="37" t="str">
        <f t="array" ref="O4338">IFERROR(XLOOKUP(K4338,'Tipo de carga'!B:B,'Tipo de carga'!C:C))</f>
        <v>Diesel</v>
      </c>
    </row>
    <row r="4339">
      <c r="A4339" s="36">
        <v>1852.0</v>
      </c>
      <c r="B4339" s="37" t="str">
        <f t="array" ref="B4339">IFERROR(XLOOKUP(A4339,'Asignacion Nov'!A:A,'Asignacion Nov'!C:C))</f>
        <v>Circuitos</v>
      </c>
      <c r="C4339" s="37" t="str">
        <f t="array" ref="C4339">IFERROR(XLOOKUP(A4339,'Asignacion Nov'!A:A,'Asignacion Nov'!B:B))</f>
        <v>EC-03</v>
      </c>
      <c r="D4339" s="38">
        <v>45602.5878125</v>
      </c>
      <c r="E4339" s="36" t="s">
        <v>237</v>
      </c>
      <c r="F4339" s="37" t="str">
        <f t="array" ref="F4339">IFERROR(XLOOKUP(E4339,Operadores!A:A,Operadores!B:B))</f>
        <v>HUAIS</v>
      </c>
      <c r="G4339" s="36" t="s">
        <v>42</v>
      </c>
      <c r="H4339" s="39">
        <v>19.950328</v>
      </c>
      <c r="I4339" s="40">
        <v>577.0</v>
      </c>
      <c r="J4339" s="41">
        <f t="shared" si="5"/>
        <v>11511.33926</v>
      </c>
      <c r="K4339" s="37" t="str">
        <f t="array" ref="K4339">IFERROR(XLOOKUP(G4339,'Tipo de carga'!A:A,'Tipo de carga'!B:B))</f>
        <v>Autoabasto</v>
      </c>
      <c r="L4339" s="37">
        <f t="shared" si="2"/>
        <v>45</v>
      </c>
      <c r="M4339" s="37">
        <f t="shared" si="3"/>
        <v>6</v>
      </c>
      <c r="N4339" s="37">
        <f t="shared" si="4"/>
        <v>11</v>
      </c>
      <c r="O4339" s="37" t="str">
        <f t="array" ref="O4339">IFERROR(XLOOKUP(K4339,'Tipo de carga'!B:B,'Tipo de carga'!C:C))</f>
        <v>Diesel</v>
      </c>
    </row>
    <row r="4340">
      <c r="A4340" s="36">
        <v>1964.0</v>
      </c>
      <c r="B4340" s="37" t="str">
        <f t="array" ref="B4340">IFERROR(XLOOKUP(A4340,'Asignacion Nov'!A:A,'Asignacion Nov'!C:C))</f>
        <v>MeLi asignado SD</v>
      </c>
      <c r="C4340" s="37" t="str">
        <f t="array" ref="C4340">IFERROR(XLOOKUP(A4340,'Asignacion Nov'!A:A,'Asignacion Nov'!B:B))</f>
        <v>EC-05</v>
      </c>
      <c r="D4340" s="38">
        <v>45602.53869212963</v>
      </c>
      <c r="E4340" s="36" t="s">
        <v>236</v>
      </c>
      <c r="F4340" s="37" t="str">
        <f t="array" ref="F4340">IFERROR(XLOOKUP(E4340,Operadores!A:A,Operadores!B:B))</f>
        <v>BENOSC</v>
      </c>
      <c r="G4340" s="36" t="s">
        <v>42</v>
      </c>
      <c r="H4340" s="39">
        <v>19.950328</v>
      </c>
      <c r="I4340" s="40">
        <v>270.0</v>
      </c>
      <c r="J4340" s="41">
        <f t="shared" si="5"/>
        <v>5386.58856</v>
      </c>
      <c r="K4340" s="37" t="str">
        <f t="array" ref="K4340">IFERROR(XLOOKUP(G4340,'Tipo de carga'!A:A,'Tipo de carga'!B:B))</f>
        <v>Autoabasto</v>
      </c>
      <c r="L4340" s="37">
        <f t="shared" si="2"/>
        <v>45</v>
      </c>
      <c r="M4340" s="37">
        <f t="shared" si="3"/>
        <v>6</v>
      </c>
      <c r="N4340" s="37">
        <f t="shared" si="4"/>
        <v>11</v>
      </c>
      <c r="O4340" s="37" t="str">
        <f t="array" ref="O4340">IFERROR(XLOOKUP(K4340,'Tipo de carga'!B:B,'Tipo de carga'!C:C))</f>
        <v>Diesel</v>
      </c>
    </row>
    <row r="4341">
      <c r="A4341" s="36">
        <v>1730.0</v>
      </c>
      <c r="B4341" s="37" t="str">
        <f t="array" ref="B4341">IFERROR(XLOOKUP(A4341,'Asignacion Nov'!A:A,'Asignacion Nov'!C:C))</f>
        <v>Wm Sencillo</v>
      </c>
      <c r="C4341" s="37" t="str">
        <f t="array" ref="C4341">IFERROR(XLOOKUP(A4341,'Asignacion Nov'!A:A,'Asignacion Nov'!B:B))</f>
        <v>EC-08</v>
      </c>
      <c r="D4341" s="38">
        <v>45602.525821759256</v>
      </c>
      <c r="E4341" s="36" t="s">
        <v>286</v>
      </c>
      <c r="F4341" s="37" t="str">
        <f t="array" ref="F4341">IFERROR(XLOOKUP(E4341,Operadores!A:A,Operadores!B:B))</f>
        <v>LOPERI</v>
      </c>
      <c r="G4341" s="36" t="s">
        <v>42</v>
      </c>
      <c r="H4341" s="39">
        <v>19.950328</v>
      </c>
      <c r="I4341" s="40">
        <v>440.0</v>
      </c>
      <c r="J4341" s="41">
        <f t="shared" si="5"/>
        <v>8778.14432</v>
      </c>
      <c r="K4341" s="37" t="str">
        <f t="array" ref="K4341">IFERROR(XLOOKUP(G4341,'Tipo de carga'!A:A,'Tipo de carga'!B:B))</f>
        <v>Autoabasto</v>
      </c>
      <c r="L4341" s="37">
        <f t="shared" si="2"/>
        <v>45</v>
      </c>
      <c r="M4341" s="37">
        <f t="shared" si="3"/>
        <v>6</v>
      </c>
      <c r="N4341" s="37">
        <f t="shared" si="4"/>
        <v>11</v>
      </c>
      <c r="O4341" s="37" t="str">
        <f t="array" ref="O4341">IFERROR(XLOOKUP(K4341,'Tipo de carga'!B:B,'Tipo de carga'!C:C))</f>
        <v>Diesel</v>
      </c>
    </row>
    <row r="4342">
      <c r="A4342" s="36">
        <v>1819.0</v>
      </c>
      <c r="B4342" s="37" t="str">
        <f t="array" ref="B4342">IFERROR(XLOOKUP(A4342,'Asignacion Nov'!A:A,'Asignacion Nov'!C:C))</f>
        <v>Wm Full</v>
      </c>
      <c r="C4342" s="37" t="str">
        <f t="array" ref="C4342">IFERROR(XLOOKUP(A4342,'Asignacion Nov'!A:A,'Asignacion Nov'!B:B))</f>
        <v>EC-08</v>
      </c>
      <c r="D4342" s="38">
        <v>45602.519479166665</v>
      </c>
      <c r="E4342" s="36" t="s">
        <v>287</v>
      </c>
      <c r="F4342" s="37" t="str">
        <f t="array" ref="F4342">IFERROR(XLOOKUP(E4342,Operadores!A:A,Operadores!B:B))</f>
        <v>ALVGAB</v>
      </c>
      <c r="G4342" s="36" t="s">
        <v>42</v>
      </c>
      <c r="H4342" s="39">
        <v>19.950328</v>
      </c>
      <c r="I4342" s="40">
        <v>327.0</v>
      </c>
      <c r="J4342" s="41">
        <f t="shared" si="5"/>
        <v>6523.757256</v>
      </c>
      <c r="K4342" s="37" t="str">
        <f t="array" ref="K4342">IFERROR(XLOOKUP(G4342,'Tipo de carga'!A:A,'Tipo de carga'!B:B))</f>
        <v>Autoabasto</v>
      </c>
      <c r="L4342" s="37">
        <f t="shared" si="2"/>
        <v>45</v>
      </c>
      <c r="M4342" s="37">
        <f t="shared" si="3"/>
        <v>6</v>
      </c>
      <c r="N4342" s="37">
        <f t="shared" si="4"/>
        <v>11</v>
      </c>
      <c r="O4342" s="37" t="str">
        <f t="array" ref="O4342">IFERROR(XLOOKUP(K4342,'Tipo de carga'!B:B,'Tipo de carga'!C:C))</f>
        <v>Diesel</v>
      </c>
    </row>
    <row r="4343">
      <c r="A4343" s="36">
        <v>1824.0</v>
      </c>
      <c r="B4343" s="37" t="str">
        <f t="array" ref="B4343">IFERROR(XLOOKUP(A4343,'Asignacion Nov'!A:A,'Asignacion Nov'!C:C))</f>
        <v>Wm Full</v>
      </c>
      <c r="C4343" s="37" t="str">
        <f t="array" ref="C4343">IFERROR(XLOOKUP(A4343,'Asignacion Nov'!A:A,'Asignacion Nov'!B:B))</f>
        <v>EC-08</v>
      </c>
      <c r="D4343" s="38">
        <v>45602.51119212963</v>
      </c>
      <c r="E4343" s="36" t="s">
        <v>521</v>
      </c>
      <c r="F4343" s="37" t="str">
        <f t="array" ref="F4343">IFERROR(XLOOKUP(E4343,Operadores!A:A,Operadores!B:B))</f>
        <v>COPJAI</v>
      </c>
      <c r="G4343" s="36" t="s">
        <v>42</v>
      </c>
      <c r="H4343" s="39">
        <v>19.950328</v>
      </c>
      <c r="I4343" s="40">
        <v>405.0</v>
      </c>
      <c r="J4343" s="41">
        <f t="shared" si="5"/>
        <v>8079.88284</v>
      </c>
      <c r="K4343" s="37" t="str">
        <f t="array" ref="K4343">IFERROR(XLOOKUP(G4343,'Tipo de carga'!A:A,'Tipo de carga'!B:B))</f>
        <v>Autoabasto</v>
      </c>
      <c r="L4343" s="37">
        <f t="shared" si="2"/>
        <v>45</v>
      </c>
      <c r="M4343" s="37">
        <f t="shared" si="3"/>
        <v>6</v>
      </c>
      <c r="N4343" s="37">
        <f t="shared" si="4"/>
        <v>11</v>
      </c>
      <c r="O4343" s="37" t="str">
        <f t="array" ref="O4343">IFERROR(XLOOKUP(K4343,'Tipo de carga'!B:B,'Tipo de carga'!C:C))</f>
        <v>Diesel</v>
      </c>
    </row>
    <row r="4344">
      <c r="A4344" s="36">
        <v>2020.0</v>
      </c>
      <c r="B4344" s="37" t="str">
        <f t="array" ref="B4344">IFERROR(XLOOKUP(A4344,'Asignacion Nov'!A:A,'Asignacion Nov'!C:C))</f>
        <v>MeLi Dedicado Merida</v>
      </c>
      <c r="C4344" s="37" t="str">
        <f t="array" ref="C4344">IFERROR(XLOOKUP(A4344,'Asignacion Nov'!A:A,'Asignacion Nov'!B:B))</f>
        <v>EC-05</v>
      </c>
      <c r="D4344" s="38">
        <v>45602.49569444444</v>
      </c>
      <c r="E4344" s="36" t="s">
        <v>164</v>
      </c>
      <c r="F4344" s="37" t="str">
        <f t="array" ref="F4344">IFERROR(XLOOKUP(E4344,Operadores!A:A,Operadores!B:B))</f>
        <v>MUÑOSC</v>
      </c>
      <c r="G4344" s="36" t="s">
        <v>42</v>
      </c>
      <c r="H4344" s="39">
        <v>19.950328</v>
      </c>
      <c r="I4344" s="40">
        <v>250.0</v>
      </c>
      <c r="J4344" s="41">
        <f t="shared" si="5"/>
        <v>4987.582</v>
      </c>
      <c r="K4344" s="37" t="str">
        <f t="array" ref="K4344">IFERROR(XLOOKUP(G4344,'Tipo de carga'!A:A,'Tipo de carga'!B:B))</f>
        <v>Autoabasto</v>
      </c>
      <c r="L4344" s="37">
        <f t="shared" si="2"/>
        <v>45</v>
      </c>
      <c r="M4344" s="37">
        <f t="shared" si="3"/>
        <v>6</v>
      </c>
      <c r="N4344" s="37">
        <f t="shared" si="4"/>
        <v>11</v>
      </c>
      <c r="O4344" s="37" t="str">
        <f t="array" ref="O4344">IFERROR(XLOOKUP(K4344,'Tipo de carga'!B:B,'Tipo de carga'!C:C))</f>
        <v>Diesel</v>
      </c>
    </row>
    <row r="4345">
      <c r="A4345" s="36">
        <v>1705.0</v>
      </c>
      <c r="B4345" s="37" t="str">
        <f t="array" ref="B4345">IFERROR(XLOOKUP(A4345,'Asignacion Nov'!A:A,'Asignacion Nov'!C:C))</f>
        <v>Wm Full</v>
      </c>
      <c r="C4345" s="37" t="str">
        <f t="array" ref="C4345">IFERROR(XLOOKUP(A4345,'Asignacion Nov'!A:A,'Asignacion Nov'!B:B))</f>
        <v>EC-08</v>
      </c>
      <c r="D4345" s="38">
        <v>45602.486979166664</v>
      </c>
      <c r="E4345" s="36" t="s">
        <v>285</v>
      </c>
      <c r="F4345" s="37" t="str">
        <f t="array" ref="F4345">IFERROR(XLOOKUP(E4345,Operadores!A:A,Operadores!B:B))</f>
        <v>PERVIC</v>
      </c>
      <c r="G4345" s="36" t="s">
        <v>42</v>
      </c>
      <c r="H4345" s="39">
        <v>19.950328</v>
      </c>
      <c r="I4345" s="40">
        <v>407.0</v>
      </c>
      <c r="J4345" s="41">
        <f t="shared" si="5"/>
        <v>8119.783496</v>
      </c>
      <c r="K4345" s="37" t="str">
        <f t="array" ref="K4345">IFERROR(XLOOKUP(G4345,'Tipo de carga'!A:A,'Tipo de carga'!B:B))</f>
        <v>Autoabasto</v>
      </c>
      <c r="L4345" s="37">
        <f t="shared" si="2"/>
        <v>45</v>
      </c>
      <c r="M4345" s="37">
        <f t="shared" si="3"/>
        <v>6</v>
      </c>
      <c r="N4345" s="37">
        <f t="shared" si="4"/>
        <v>11</v>
      </c>
      <c r="O4345" s="37" t="str">
        <f t="array" ref="O4345">IFERROR(XLOOKUP(K4345,'Tipo de carga'!B:B,'Tipo de carga'!C:C))</f>
        <v>Diesel</v>
      </c>
    </row>
    <row r="4346">
      <c r="A4346" s="36">
        <v>1798.0</v>
      </c>
      <c r="B4346" s="37" t="str">
        <f t="array" ref="B4346">IFERROR(XLOOKUP(A4346,'Asignacion Nov'!A:A,'Asignacion Nov'!C:C))</f>
        <v>Wm Full</v>
      </c>
      <c r="C4346" s="37" t="str">
        <f t="array" ref="C4346">IFERROR(XLOOKUP(A4346,'Asignacion Nov'!A:A,'Asignacion Nov'!B:B))</f>
        <v>EC-08</v>
      </c>
      <c r="D4346" s="38">
        <v>45602.48679398148</v>
      </c>
      <c r="E4346" s="36" t="s">
        <v>299</v>
      </c>
      <c r="F4346" s="37" t="str">
        <f t="array" ref="F4346">IFERROR(XLOOKUP(E4346,Operadores!A:A,Operadores!B:B))</f>
        <v>MARWAL</v>
      </c>
      <c r="G4346" s="36" t="s">
        <v>42</v>
      </c>
      <c r="H4346" s="39">
        <v>19.950328</v>
      </c>
      <c r="I4346" s="40">
        <v>376.0</v>
      </c>
      <c r="J4346" s="41">
        <f t="shared" si="5"/>
        <v>7501.323328</v>
      </c>
      <c r="K4346" s="37" t="str">
        <f t="array" ref="K4346">IFERROR(XLOOKUP(G4346,'Tipo de carga'!A:A,'Tipo de carga'!B:B))</f>
        <v>Autoabasto</v>
      </c>
      <c r="L4346" s="37">
        <f t="shared" si="2"/>
        <v>45</v>
      </c>
      <c r="M4346" s="37">
        <f t="shared" si="3"/>
        <v>6</v>
      </c>
      <c r="N4346" s="37">
        <f t="shared" si="4"/>
        <v>11</v>
      </c>
      <c r="O4346" s="37" t="str">
        <f t="array" ref="O4346">IFERROR(XLOOKUP(K4346,'Tipo de carga'!B:B,'Tipo de carga'!C:C))</f>
        <v>Diesel</v>
      </c>
    </row>
    <row r="4347">
      <c r="A4347" s="36">
        <v>2008.0</v>
      </c>
      <c r="B4347" s="37" t="str">
        <f t="array" ref="B4347">IFERROR(XLOOKUP(A4347,'Asignacion Nov'!A:A,'Asignacion Nov'!C:C))</f>
        <v>MeLi Dedicado Merida</v>
      </c>
      <c r="C4347" s="37" t="str">
        <f t="array" ref="C4347">IFERROR(XLOOKUP(A4347,'Asignacion Nov'!A:A,'Asignacion Nov'!B:B))</f>
        <v>EC-05</v>
      </c>
      <c r="D4347" s="38">
        <v>45602.348645833335</v>
      </c>
      <c r="E4347" s="36" t="s">
        <v>480</v>
      </c>
      <c r="F4347" s="37" t="str">
        <f t="array" ref="F4347">IFERROR(XLOOKUP(E4347,Operadores!A:A,Operadores!B:B))</f>
        <v>VELGIO</v>
      </c>
      <c r="G4347" s="36" t="s">
        <v>42</v>
      </c>
      <c r="H4347" s="39">
        <v>19.950328</v>
      </c>
      <c r="I4347" s="40">
        <v>240.0</v>
      </c>
      <c r="J4347" s="41">
        <f t="shared" si="5"/>
        <v>4788.07872</v>
      </c>
      <c r="K4347" s="37" t="str">
        <f t="array" ref="K4347">IFERROR(XLOOKUP(G4347,'Tipo de carga'!A:A,'Tipo de carga'!B:B))</f>
        <v>Autoabasto</v>
      </c>
      <c r="L4347" s="37">
        <f t="shared" si="2"/>
        <v>45</v>
      </c>
      <c r="M4347" s="37">
        <f t="shared" si="3"/>
        <v>6</v>
      </c>
      <c r="N4347" s="37">
        <f t="shared" si="4"/>
        <v>11</v>
      </c>
      <c r="O4347" s="37" t="str">
        <f t="array" ref="O4347">IFERROR(XLOOKUP(K4347,'Tipo de carga'!B:B,'Tipo de carga'!C:C))</f>
        <v>Diesel</v>
      </c>
    </row>
    <row r="4348">
      <c r="A4348" s="36">
        <v>1813.0</v>
      </c>
      <c r="B4348" s="37" t="str">
        <f t="array" ref="B4348">IFERROR(XLOOKUP(A4348,'Asignacion Nov'!A:A,'Asignacion Nov'!C:C))</f>
        <v>Wm Full</v>
      </c>
      <c r="C4348" s="37" t="str">
        <f t="array" ref="C4348">IFERROR(XLOOKUP(A4348,'Asignacion Nov'!A:A,'Asignacion Nov'!B:B))</f>
        <v>EC-08</v>
      </c>
      <c r="D4348" s="38">
        <v>45602.326157407406</v>
      </c>
      <c r="E4348" s="36" t="s">
        <v>289</v>
      </c>
      <c r="F4348" s="37" t="str">
        <f t="array" ref="F4348">IFERROR(XLOOKUP(E4348,Operadores!A:A,Operadores!B:B))</f>
        <v>ALFEDI</v>
      </c>
      <c r="G4348" s="36" t="s">
        <v>42</v>
      </c>
      <c r="H4348" s="39">
        <v>19.950328</v>
      </c>
      <c r="I4348" s="40">
        <v>324.0</v>
      </c>
      <c r="J4348" s="41">
        <f t="shared" si="5"/>
        <v>6463.906272</v>
      </c>
      <c r="K4348" s="37" t="str">
        <f t="array" ref="K4348">IFERROR(XLOOKUP(G4348,'Tipo de carga'!A:A,'Tipo de carga'!B:B))</f>
        <v>Autoabasto</v>
      </c>
      <c r="L4348" s="37">
        <f t="shared" si="2"/>
        <v>45</v>
      </c>
      <c r="M4348" s="37">
        <f t="shared" si="3"/>
        <v>6</v>
      </c>
      <c r="N4348" s="37">
        <f t="shared" si="4"/>
        <v>11</v>
      </c>
      <c r="O4348" s="37" t="str">
        <f t="array" ref="O4348">IFERROR(XLOOKUP(K4348,'Tipo de carga'!B:B,'Tipo de carga'!C:C))</f>
        <v>Diesel</v>
      </c>
    </row>
    <row r="4349">
      <c r="A4349" s="36">
        <v>2027.0</v>
      </c>
      <c r="B4349" s="37" t="str">
        <f t="array" ref="B4349">IFERROR(XLOOKUP(A4349,'Asignacion Nov'!A:A,'Asignacion Nov'!C:C))</f>
        <v>MeLi Dedicado Merida</v>
      </c>
      <c r="C4349" s="37" t="str">
        <f t="array" ref="C4349">IFERROR(XLOOKUP(A4349,'Asignacion Nov'!A:A,'Asignacion Nov'!B:B))</f>
        <v>EC-05</v>
      </c>
      <c r="D4349" s="38">
        <v>45602.317974537036</v>
      </c>
      <c r="E4349" s="36" t="s">
        <v>246</v>
      </c>
      <c r="F4349" s="37" t="str">
        <f t="array" ref="F4349">IFERROR(XLOOKUP(E4349,Operadores!A:A,Operadores!B:B))</f>
        <v>LUNADO</v>
      </c>
      <c r="G4349" s="36" t="s">
        <v>42</v>
      </c>
      <c r="H4349" s="39">
        <v>19.950328</v>
      </c>
      <c r="I4349" s="40">
        <v>443.0</v>
      </c>
      <c r="J4349" s="41">
        <f t="shared" si="5"/>
        <v>8837.995304</v>
      </c>
      <c r="K4349" s="37" t="str">
        <f t="array" ref="K4349">IFERROR(XLOOKUP(G4349,'Tipo de carga'!A:A,'Tipo de carga'!B:B))</f>
        <v>Autoabasto</v>
      </c>
      <c r="L4349" s="37">
        <f t="shared" si="2"/>
        <v>45</v>
      </c>
      <c r="M4349" s="37">
        <f t="shared" si="3"/>
        <v>6</v>
      </c>
      <c r="N4349" s="37">
        <f t="shared" si="4"/>
        <v>11</v>
      </c>
      <c r="O4349" s="37" t="str">
        <f t="array" ref="O4349">IFERROR(XLOOKUP(K4349,'Tipo de carga'!B:B,'Tipo de carga'!C:C))</f>
        <v>Diesel</v>
      </c>
    </row>
    <row r="4350">
      <c r="A4350" s="36">
        <v>2001.0</v>
      </c>
      <c r="B4350" s="37" t="str">
        <f t="array" ref="B4350">IFERROR(XLOOKUP(A4350,'Asignacion Nov'!A:A,'Asignacion Nov'!C:C))</f>
        <v>MeLi Dedicado Merida</v>
      </c>
      <c r="C4350" s="37" t="str">
        <f t="array" ref="C4350">IFERROR(XLOOKUP(A4350,'Asignacion Nov'!A:A,'Asignacion Nov'!B:B))</f>
        <v>EC-05</v>
      </c>
      <c r="D4350" s="38">
        <v>45602.2969212963</v>
      </c>
      <c r="E4350" s="36" t="s">
        <v>494</v>
      </c>
      <c r="F4350" s="37" t="str">
        <f t="array" ref="F4350">IFERROR(XLOOKUP(E4350,Operadores!A:A,Operadores!B:B))</f>
        <v>TRESER</v>
      </c>
      <c r="G4350" s="36" t="s">
        <v>42</v>
      </c>
      <c r="H4350" s="39">
        <v>19.950328</v>
      </c>
      <c r="I4350" s="40">
        <v>200.0</v>
      </c>
      <c r="J4350" s="41">
        <f t="shared" si="5"/>
        <v>3990.0656</v>
      </c>
      <c r="K4350" s="37" t="str">
        <f t="array" ref="K4350">IFERROR(XLOOKUP(G4350,'Tipo de carga'!A:A,'Tipo de carga'!B:B))</f>
        <v>Autoabasto</v>
      </c>
      <c r="L4350" s="37">
        <f t="shared" si="2"/>
        <v>45</v>
      </c>
      <c r="M4350" s="37">
        <f t="shared" si="3"/>
        <v>6</v>
      </c>
      <c r="N4350" s="37">
        <f t="shared" si="4"/>
        <v>11</v>
      </c>
      <c r="O4350" s="37" t="str">
        <f t="array" ref="O4350">IFERROR(XLOOKUP(K4350,'Tipo de carga'!B:B,'Tipo de carga'!C:C))</f>
        <v>Diesel</v>
      </c>
    </row>
    <row r="4351">
      <c r="A4351" s="36">
        <v>2002.0</v>
      </c>
      <c r="B4351" s="37" t="str">
        <f t="array" ref="B4351">IFERROR(XLOOKUP(A4351,'Asignacion Nov'!A:A,'Asignacion Nov'!C:C))</f>
        <v>MeLi Dedicado Merida</v>
      </c>
      <c r="C4351" s="37" t="str">
        <f t="array" ref="C4351">IFERROR(XLOOKUP(A4351,'Asignacion Nov'!A:A,'Asignacion Nov'!B:B))</f>
        <v>EC-05</v>
      </c>
      <c r="D4351" s="38">
        <v>45602.27075231481</v>
      </c>
      <c r="E4351" s="36" t="s">
        <v>535</v>
      </c>
      <c r="F4351" s="37" t="str">
        <f t="array" ref="F4351">IFERROR(XLOOKUP(E4351,Operadores!A:A,Operadores!B:B))</f>
        <v>VELALE</v>
      </c>
      <c r="G4351" s="36" t="s">
        <v>42</v>
      </c>
      <c r="H4351" s="39">
        <v>19.950328</v>
      </c>
      <c r="I4351" s="40">
        <v>452.0</v>
      </c>
      <c r="J4351" s="41">
        <f t="shared" si="5"/>
        <v>9017.548256</v>
      </c>
      <c r="K4351" s="37" t="str">
        <f t="array" ref="K4351">IFERROR(XLOOKUP(G4351,'Tipo de carga'!A:A,'Tipo de carga'!B:B))</f>
        <v>Autoabasto</v>
      </c>
      <c r="L4351" s="37">
        <f t="shared" si="2"/>
        <v>45</v>
      </c>
      <c r="M4351" s="37">
        <f t="shared" si="3"/>
        <v>6</v>
      </c>
      <c r="N4351" s="37">
        <f t="shared" si="4"/>
        <v>11</v>
      </c>
      <c r="O4351" s="37" t="str">
        <f t="array" ref="O4351">IFERROR(XLOOKUP(K4351,'Tipo de carga'!B:B,'Tipo de carga'!C:C))</f>
        <v>Diesel</v>
      </c>
    </row>
    <row r="4352">
      <c r="A4352" s="36">
        <v>2026.0</v>
      </c>
      <c r="B4352" s="37" t="str">
        <f t="array" ref="B4352">IFERROR(XLOOKUP(A4352,'Asignacion Nov'!A:A,'Asignacion Nov'!C:C))</f>
        <v>MeLi Dedicado Merida</v>
      </c>
      <c r="C4352" s="37" t="str">
        <f t="array" ref="C4352">IFERROR(XLOOKUP(A4352,'Asignacion Nov'!A:A,'Asignacion Nov'!B:B))</f>
        <v>EC-05</v>
      </c>
      <c r="D4352" s="38">
        <v>45602.14059027778</v>
      </c>
      <c r="E4352" s="36" t="s">
        <v>227</v>
      </c>
      <c r="F4352" s="37" t="str">
        <f t="array" ref="F4352">IFERROR(XLOOKUP(E4352,Operadores!A:A,Operadores!B:B))</f>
        <v>PERAN01</v>
      </c>
      <c r="G4352" s="36" t="s">
        <v>42</v>
      </c>
      <c r="H4352" s="39">
        <v>19.950328</v>
      </c>
      <c r="I4352" s="40">
        <v>220.0</v>
      </c>
      <c r="J4352" s="41">
        <f t="shared" si="5"/>
        <v>4389.07216</v>
      </c>
      <c r="K4352" s="37" t="str">
        <f t="array" ref="K4352">IFERROR(XLOOKUP(G4352,'Tipo de carga'!A:A,'Tipo de carga'!B:B))</f>
        <v>Autoabasto</v>
      </c>
      <c r="L4352" s="37">
        <f t="shared" si="2"/>
        <v>45</v>
      </c>
      <c r="M4352" s="37">
        <f t="shared" si="3"/>
        <v>6</v>
      </c>
      <c r="N4352" s="37">
        <f t="shared" si="4"/>
        <v>11</v>
      </c>
      <c r="O4352" s="37" t="str">
        <f t="array" ref="O4352">IFERROR(XLOOKUP(K4352,'Tipo de carga'!B:B,'Tipo de carga'!C:C))</f>
        <v>Diesel</v>
      </c>
    </row>
    <row r="4353">
      <c r="A4353" s="36">
        <v>2000.0</v>
      </c>
      <c r="B4353" s="37" t="str">
        <f t="array" ref="B4353">IFERROR(XLOOKUP(A4353,'Asignacion Nov'!A:A,'Asignacion Nov'!C:C))</f>
        <v>MeLi Dedicado Merida</v>
      </c>
      <c r="C4353" s="37" t="str">
        <f t="array" ref="C4353">IFERROR(XLOOKUP(A4353,'Asignacion Nov'!A:A,'Asignacion Nov'!B:B))</f>
        <v>EC-05</v>
      </c>
      <c r="D4353" s="38">
        <v>45602.12130787037</v>
      </c>
      <c r="E4353" s="36" t="s">
        <v>402</v>
      </c>
      <c r="F4353" s="37" t="str">
        <f t="array" ref="F4353">IFERROR(XLOOKUP(E4353,Operadores!A:A,Operadores!B:B))</f>
        <v>GARJOS02</v>
      </c>
      <c r="G4353" s="36" t="s">
        <v>42</v>
      </c>
      <c r="H4353" s="39">
        <v>19.950328</v>
      </c>
      <c r="I4353" s="40">
        <v>392.0</v>
      </c>
      <c r="J4353" s="41">
        <f t="shared" si="5"/>
        <v>7820.528576</v>
      </c>
      <c r="K4353" s="37" t="str">
        <f t="array" ref="K4353">IFERROR(XLOOKUP(G4353,'Tipo de carga'!A:A,'Tipo de carga'!B:B))</f>
        <v>Autoabasto</v>
      </c>
      <c r="L4353" s="37">
        <f t="shared" si="2"/>
        <v>45</v>
      </c>
      <c r="M4353" s="37">
        <f t="shared" si="3"/>
        <v>6</v>
      </c>
      <c r="N4353" s="37">
        <f t="shared" si="4"/>
        <v>11</v>
      </c>
      <c r="O4353" s="37" t="str">
        <f t="array" ref="O4353">IFERROR(XLOOKUP(K4353,'Tipo de carga'!B:B,'Tipo de carga'!C:C))</f>
        <v>Diesel</v>
      </c>
    </row>
    <row r="4354">
      <c r="A4354" s="36">
        <v>2028.0</v>
      </c>
      <c r="B4354" s="37" t="str">
        <f t="array" ref="B4354">IFERROR(XLOOKUP(A4354,'Asignacion Nov'!A:A,'Asignacion Nov'!C:C))</f>
        <v>MeLi Dedicado Merida</v>
      </c>
      <c r="C4354" s="37" t="str">
        <f t="array" ref="C4354">IFERROR(XLOOKUP(A4354,'Asignacion Nov'!A:A,'Asignacion Nov'!B:B))</f>
        <v>EC-05</v>
      </c>
      <c r="D4354" s="38">
        <v>45602.120520833334</v>
      </c>
      <c r="E4354" s="36" t="s">
        <v>398</v>
      </c>
      <c r="F4354" s="37" t="str">
        <f t="array" ref="F4354">IFERROR(XLOOKUP(E4354,Operadores!A:A,Operadores!B:B))</f>
        <v>SANEUS</v>
      </c>
      <c r="G4354" s="36" t="s">
        <v>42</v>
      </c>
      <c r="H4354" s="39">
        <v>19.950328</v>
      </c>
      <c r="I4354" s="40">
        <v>400.0</v>
      </c>
      <c r="J4354" s="41">
        <f t="shared" si="5"/>
        <v>7980.1312</v>
      </c>
      <c r="K4354" s="37" t="str">
        <f t="array" ref="K4354">IFERROR(XLOOKUP(G4354,'Tipo de carga'!A:A,'Tipo de carga'!B:B))</f>
        <v>Autoabasto</v>
      </c>
      <c r="L4354" s="37">
        <f t="shared" si="2"/>
        <v>45</v>
      </c>
      <c r="M4354" s="37">
        <f t="shared" si="3"/>
        <v>6</v>
      </c>
      <c r="N4354" s="37">
        <f t="shared" si="4"/>
        <v>11</v>
      </c>
      <c r="O4354" s="37" t="str">
        <f t="array" ref="O4354">IFERROR(XLOOKUP(K4354,'Tipo de carga'!B:B,'Tipo de carga'!C:C))</f>
        <v>Diesel</v>
      </c>
    </row>
    <row r="4355">
      <c r="A4355" s="36">
        <v>1996.0</v>
      </c>
      <c r="B4355" s="37" t="str">
        <f t="array" ref="B4355">IFERROR(XLOOKUP(A4355,'Asignacion Nov'!A:A,'Asignacion Nov'!C:C))</f>
        <v>MeLi Dedicado Merida</v>
      </c>
      <c r="C4355" s="37" t="str">
        <f t="array" ref="C4355">IFERROR(XLOOKUP(A4355,'Asignacion Nov'!A:A,'Asignacion Nov'!B:B))</f>
        <v>EC-05</v>
      </c>
      <c r="D4355" s="38">
        <v>45602.10175925926</v>
      </c>
      <c r="E4355" s="36" t="s">
        <v>530</v>
      </c>
      <c r="F4355" s="37" t="str">
        <f t="array" ref="F4355">IFERROR(XLOOKUP(E4355,Operadores!A:A,Operadores!B:B))</f>
        <v>CADCAR</v>
      </c>
      <c r="G4355" s="36" t="s">
        <v>42</v>
      </c>
      <c r="H4355" s="39">
        <v>19.950328</v>
      </c>
      <c r="I4355" s="40">
        <v>232.0</v>
      </c>
      <c r="J4355" s="41">
        <f t="shared" si="5"/>
        <v>4628.476096</v>
      </c>
      <c r="K4355" s="37" t="str">
        <f t="array" ref="K4355">IFERROR(XLOOKUP(G4355,'Tipo de carga'!A:A,'Tipo de carga'!B:B))</f>
        <v>Autoabasto</v>
      </c>
      <c r="L4355" s="37">
        <f t="shared" si="2"/>
        <v>45</v>
      </c>
      <c r="M4355" s="37">
        <f t="shared" si="3"/>
        <v>6</v>
      </c>
      <c r="N4355" s="37">
        <f t="shared" si="4"/>
        <v>11</v>
      </c>
      <c r="O4355" s="37" t="str">
        <f t="array" ref="O4355">IFERROR(XLOOKUP(K4355,'Tipo de carga'!B:B,'Tipo de carga'!C:C))</f>
        <v>Diesel</v>
      </c>
    </row>
    <row r="4356">
      <c r="A4356" s="36">
        <v>1897.0</v>
      </c>
      <c r="B4356" s="37" t="str">
        <f t="array" ref="B4356">IFERROR(XLOOKUP(A4356,'Asignacion Nov'!A:A,'Asignacion Nov'!C:C))</f>
        <v>Full Liver</v>
      </c>
      <c r="C4356" s="37" t="str">
        <f t="array" ref="C4356">IFERROR(XLOOKUP(A4356,'Asignacion Nov'!A:A,'Asignacion Nov'!B:B))</f>
        <v>EC-01</v>
      </c>
      <c r="D4356" s="38">
        <v>45602.08859953703</v>
      </c>
      <c r="E4356" s="36" t="s">
        <v>408</v>
      </c>
      <c r="F4356" s="37" t="str">
        <f t="array" ref="F4356">IFERROR(XLOOKUP(E4356,Operadores!A:A,Operadores!B:B))</f>
        <v>RODAR</v>
      </c>
      <c r="G4356" s="36" t="s">
        <v>42</v>
      </c>
      <c r="H4356" s="39">
        <v>19.950328</v>
      </c>
      <c r="I4356" s="40">
        <v>701.0</v>
      </c>
      <c r="J4356" s="41">
        <f t="shared" si="5"/>
        <v>13985.17993</v>
      </c>
      <c r="K4356" s="37" t="str">
        <f t="array" ref="K4356">IFERROR(XLOOKUP(G4356,'Tipo de carga'!A:A,'Tipo de carga'!B:B))</f>
        <v>Autoabasto</v>
      </c>
      <c r="L4356" s="37">
        <f t="shared" si="2"/>
        <v>45</v>
      </c>
      <c r="M4356" s="37">
        <f t="shared" si="3"/>
        <v>6</v>
      </c>
      <c r="N4356" s="37">
        <f t="shared" si="4"/>
        <v>11</v>
      </c>
      <c r="O4356" s="37" t="str">
        <f t="array" ref="O4356">IFERROR(XLOOKUP(K4356,'Tipo de carga'!B:B,'Tipo de carga'!C:C))</f>
        <v>Diesel</v>
      </c>
    </row>
    <row r="4357">
      <c r="A4357" s="36">
        <v>1937.0</v>
      </c>
      <c r="B4357" s="37" t="str">
        <f t="array" ref="B4357">IFERROR(XLOOKUP(A4357,'Asignacion Nov'!A:A,'Asignacion Nov'!C:C))</f>
        <v>MeLi asignado SD</v>
      </c>
      <c r="C4357" s="37" t="str">
        <f t="array" ref="C4357">IFERROR(XLOOKUP(A4357,'Asignacion Nov'!A:A,'Asignacion Nov'!B:B))</f>
        <v>EC-05</v>
      </c>
      <c r="D4357" s="38">
        <v>45602.06298611111</v>
      </c>
      <c r="E4357" s="36" t="s">
        <v>204</v>
      </c>
      <c r="F4357" s="37" t="str">
        <f t="array" ref="F4357">IFERROR(XLOOKUP(E4357,Operadores!A:A,Operadores!B:B))</f>
        <v>AGUARM</v>
      </c>
      <c r="G4357" s="36" t="s">
        <v>42</v>
      </c>
      <c r="H4357" s="39">
        <v>19.950328</v>
      </c>
      <c r="I4357" s="40">
        <v>378.0</v>
      </c>
      <c r="J4357" s="41">
        <f t="shared" si="5"/>
        <v>7541.223984</v>
      </c>
      <c r="K4357" s="37" t="str">
        <f t="array" ref="K4357">IFERROR(XLOOKUP(G4357,'Tipo de carga'!A:A,'Tipo de carga'!B:B))</f>
        <v>Autoabasto</v>
      </c>
      <c r="L4357" s="37">
        <f t="shared" si="2"/>
        <v>45</v>
      </c>
      <c r="M4357" s="37">
        <f t="shared" si="3"/>
        <v>6</v>
      </c>
      <c r="N4357" s="37">
        <f t="shared" si="4"/>
        <v>11</v>
      </c>
      <c r="O4357" s="37" t="str">
        <f t="array" ref="O4357">IFERROR(XLOOKUP(K4357,'Tipo de carga'!B:B,'Tipo de carga'!C:C))</f>
        <v>Diesel</v>
      </c>
    </row>
    <row r="4358">
      <c r="A4358" s="36">
        <v>2024.0</v>
      </c>
      <c r="B4358" s="37" t="str">
        <f t="array" ref="B4358">IFERROR(XLOOKUP(A4358,'Asignacion Nov'!A:A,'Asignacion Nov'!C:C))</f>
        <v>MeLi Dedicado Merida</v>
      </c>
      <c r="C4358" s="37" t="str">
        <f t="array" ref="C4358">IFERROR(XLOOKUP(A4358,'Asignacion Nov'!A:A,'Asignacion Nov'!B:B))</f>
        <v>EC-05</v>
      </c>
      <c r="D4358" s="38">
        <v>45602.02846064815</v>
      </c>
      <c r="E4358" s="36" t="s">
        <v>469</v>
      </c>
      <c r="F4358" s="37" t="str">
        <f t="array" ref="F4358">IFERROR(XLOOKUP(E4358,Operadores!A:A,Operadores!B:B))</f>
        <v>DELJOS01</v>
      </c>
      <c r="G4358" s="36" t="s">
        <v>42</v>
      </c>
      <c r="H4358" s="39">
        <v>19.950328</v>
      </c>
      <c r="I4358" s="40">
        <v>235.0</v>
      </c>
      <c r="J4358" s="41">
        <f t="shared" si="5"/>
        <v>4688.32708</v>
      </c>
      <c r="K4358" s="37" t="str">
        <f t="array" ref="K4358">IFERROR(XLOOKUP(G4358,'Tipo de carga'!A:A,'Tipo de carga'!B:B))</f>
        <v>Autoabasto</v>
      </c>
      <c r="L4358" s="37">
        <f t="shared" si="2"/>
        <v>45</v>
      </c>
      <c r="M4358" s="37">
        <f t="shared" si="3"/>
        <v>6</v>
      </c>
      <c r="N4358" s="37">
        <f t="shared" si="4"/>
        <v>11</v>
      </c>
      <c r="O4358" s="37" t="str">
        <f t="array" ref="O4358">IFERROR(XLOOKUP(K4358,'Tipo de carga'!B:B,'Tipo de carga'!C:C))</f>
        <v>Diesel</v>
      </c>
    </row>
    <row r="4359">
      <c r="A4359" s="36">
        <v>2009.0</v>
      </c>
      <c r="B4359" s="37" t="str">
        <f t="array" ref="B4359">IFERROR(XLOOKUP(A4359,'Asignacion Nov'!A:A,'Asignacion Nov'!C:C))</f>
        <v>MeLi Dedicado Merida</v>
      </c>
      <c r="C4359" s="37" t="str">
        <f t="array" ref="C4359">IFERROR(XLOOKUP(A4359,'Asignacion Nov'!A:A,'Asignacion Nov'!B:B))</f>
        <v>EC-05</v>
      </c>
      <c r="D4359" s="38">
        <v>45602.01872685185</v>
      </c>
      <c r="E4359" s="36" t="s">
        <v>372</v>
      </c>
      <c r="F4359" s="37" t="str">
        <f t="array" ref="F4359">IFERROR(XLOOKUP(E4359,Operadores!A:A,Operadores!B:B))</f>
        <v>IBAABI</v>
      </c>
      <c r="G4359" s="36" t="s">
        <v>42</v>
      </c>
      <c r="H4359" s="39">
        <v>19.950328</v>
      </c>
      <c r="I4359" s="40">
        <v>487.0</v>
      </c>
      <c r="J4359" s="41">
        <f t="shared" si="5"/>
        <v>9715.809736</v>
      </c>
      <c r="K4359" s="37" t="str">
        <f t="array" ref="K4359">IFERROR(XLOOKUP(G4359,'Tipo de carga'!A:A,'Tipo de carga'!B:B))</f>
        <v>Autoabasto</v>
      </c>
      <c r="L4359" s="37">
        <f t="shared" si="2"/>
        <v>45</v>
      </c>
      <c r="M4359" s="37">
        <f t="shared" si="3"/>
        <v>6</v>
      </c>
      <c r="N4359" s="37">
        <f t="shared" si="4"/>
        <v>11</v>
      </c>
      <c r="O4359" s="37" t="str">
        <f t="array" ref="O4359">IFERROR(XLOOKUP(K4359,'Tipo de carga'!B:B,'Tipo de carga'!C:C))</f>
        <v>Diesel</v>
      </c>
    </row>
    <row r="4360">
      <c r="A4360" s="36">
        <v>1882.0</v>
      </c>
      <c r="B4360" s="37" t="str">
        <f t="array" ref="B4360">IFERROR(XLOOKUP(A4360,'Asignacion Nov'!A:A,'Asignacion Nov'!C:C))</f>
        <v>Sayer Sencillo</v>
      </c>
      <c r="C4360" s="37" t="str">
        <f t="array" ref="C4360">IFERROR(XLOOKUP(A4360,'Asignacion Nov'!A:A,'Asignacion Nov'!B:B))</f>
        <v>EC-04</v>
      </c>
      <c r="D4360" s="38">
        <v>45602.083333333336</v>
      </c>
      <c r="E4360" s="36" t="s">
        <v>49</v>
      </c>
      <c r="F4360" s="37" t="str">
        <f t="array" ref="F4360">IFERROR(XLOOKUP(E4360,Operadores!A:A,Operadores!B:B))</f>
        <v>FABMA</v>
      </c>
      <c r="G4360" s="36" t="s">
        <v>425</v>
      </c>
      <c r="H4360" s="39">
        <v>24.69</v>
      </c>
      <c r="I4360" s="40">
        <v>146.0</v>
      </c>
      <c r="J4360" s="41">
        <f t="shared" si="5"/>
        <v>3604.74</v>
      </c>
      <c r="K4360" s="37" t="str">
        <f t="array" ref="K4360">IFERROR(XLOOKUP(G4360,'Tipo de carga'!A:A,'Tipo de carga'!B:B))</f>
        <v>Ticket</v>
      </c>
      <c r="L4360" s="37">
        <f t="shared" si="2"/>
        <v>45</v>
      </c>
      <c r="M4360" s="37">
        <f t="shared" si="3"/>
        <v>6</v>
      </c>
      <c r="N4360" s="37">
        <f t="shared" si="4"/>
        <v>11</v>
      </c>
      <c r="O4360" s="37" t="str">
        <f t="array" ref="O4360">IFERROR(XLOOKUP(K4360,'Tipo de carga'!B:B,'Tipo de carga'!C:C))</f>
        <v>Diesel</v>
      </c>
    </row>
    <row r="4361">
      <c r="A4361" s="36">
        <v>1955.0</v>
      </c>
      <c r="B4361" s="37" t="str">
        <f t="array" ref="B4361">IFERROR(XLOOKUP(A4361,'Asignacion Nov'!A:A,'Asignacion Nov'!C:C))</f>
        <v>Circuitos</v>
      </c>
      <c r="C4361" s="37" t="str">
        <f t="array" ref="C4361">IFERROR(XLOOKUP(A4361,'Asignacion Nov'!A:A,'Asignacion Nov'!B:B))</f>
        <v>EC-03</v>
      </c>
      <c r="D4361" s="38">
        <v>45602.14375</v>
      </c>
      <c r="E4361" s="36" t="s">
        <v>205</v>
      </c>
      <c r="F4361" s="37" t="str">
        <f t="array" ref="F4361">IFERROR(XLOOKUP(E4361,Operadores!A:A,Operadores!B:B))</f>
        <v>MOZPEDX</v>
      </c>
      <c r="G4361" s="36" t="s">
        <v>425</v>
      </c>
      <c r="H4361" s="39">
        <v>26.95</v>
      </c>
      <c r="I4361" s="40">
        <v>134.0</v>
      </c>
      <c r="J4361" s="41">
        <f t="shared" si="5"/>
        <v>3611.3</v>
      </c>
      <c r="K4361" s="37" t="str">
        <f t="array" ref="K4361">IFERROR(XLOOKUP(G4361,'Tipo de carga'!A:A,'Tipo de carga'!B:B))</f>
        <v>Ticket</v>
      </c>
      <c r="L4361" s="37">
        <f t="shared" si="2"/>
        <v>45</v>
      </c>
      <c r="M4361" s="37">
        <f t="shared" si="3"/>
        <v>6</v>
      </c>
      <c r="N4361" s="37">
        <f t="shared" si="4"/>
        <v>11</v>
      </c>
      <c r="O4361" s="37" t="str">
        <f t="array" ref="O4361">IFERROR(XLOOKUP(K4361,'Tipo de carga'!B:B,'Tipo de carga'!C:C))</f>
        <v>Diesel</v>
      </c>
    </row>
    <row r="4362">
      <c r="A4362" s="36">
        <v>1741.0</v>
      </c>
      <c r="B4362" s="37" t="str">
        <f t="array" ref="B4362">IFERROR(XLOOKUP(A4362,'Asignacion Nov'!A:A,'Asignacion Nov'!C:C))</f>
        <v>Hisense</v>
      </c>
      <c r="C4362" s="37" t="str">
        <f t="array" ref="C4362">IFERROR(XLOOKUP(A4362,'Asignacion Nov'!A:A,'Asignacion Nov'!B:B))</f>
        <v>EC-03</v>
      </c>
      <c r="D4362" s="38">
        <v>45602.427777777775</v>
      </c>
      <c r="E4362" s="36" t="s">
        <v>76</v>
      </c>
      <c r="F4362" s="37" t="str">
        <f t="array" ref="F4362">IFERROR(XLOOKUP(E4362,Operadores!A:A,Operadores!B:B))</f>
        <v>GALSA</v>
      </c>
      <c r="G4362" s="36" t="s">
        <v>425</v>
      </c>
      <c r="H4362" s="39">
        <v>25.49</v>
      </c>
      <c r="I4362" s="40">
        <v>311.0</v>
      </c>
      <c r="J4362" s="41">
        <f t="shared" si="5"/>
        <v>7927.39</v>
      </c>
      <c r="K4362" s="37" t="str">
        <f t="array" ref="K4362">IFERROR(XLOOKUP(G4362,'Tipo de carga'!A:A,'Tipo de carga'!B:B))</f>
        <v>Ticket</v>
      </c>
      <c r="L4362" s="37">
        <f t="shared" si="2"/>
        <v>45</v>
      </c>
      <c r="M4362" s="37">
        <f t="shared" si="3"/>
        <v>6</v>
      </c>
      <c r="N4362" s="37">
        <f t="shared" si="4"/>
        <v>11</v>
      </c>
      <c r="O4362" s="37" t="str">
        <f t="array" ref="O4362">IFERROR(XLOOKUP(K4362,'Tipo de carga'!B:B,'Tipo de carga'!C:C))</f>
        <v>Diesel</v>
      </c>
    </row>
    <row r="4363">
      <c r="A4363" s="36">
        <v>2004.0</v>
      </c>
      <c r="B4363" s="37" t="str">
        <f t="array" ref="B4363">IFERROR(XLOOKUP(A4363,'Asignacion Nov'!A:A,'Asignacion Nov'!C:C))</f>
        <v>MeLi Dedicado Merida</v>
      </c>
      <c r="C4363" s="37" t="str">
        <f t="array" ref="C4363">IFERROR(XLOOKUP(A4363,'Asignacion Nov'!A:A,'Asignacion Nov'!B:B))</f>
        <v>EC-05</v>
      </c>
      <c r="D4363" s="38">
        <v>45602.0</v>
      </c>
      <c r="E4363" s="36"/>
      <c r="F4363" s="37"/>
      <c r="G4363" s="36" t="s">
        <v>425</v>
      </c>
      <c r="H4363" s="39">
        <v>25.59</v>
      </c>
      <c r="I4363" s="40">
        <v>211.01</v>
      </c>
      <c r="J4363" s="41">
        <f t="shared" si="5"/>
        <v>5399.7459</v>
      </c>
      <c r="K4363" s="37" t="str">
        <f t="array" ref="K4363">IFERROR(XLOOKUP(G4363,'Tipo de carga'!A:A,'Tipo de carga'!B:B))</f>
        <v>Ticket</v>
      </c>
      <c r="L4363" s="37">
        <f t="shared" si="2"/>
        <v>45</v>
      </c>
      <c r="M4363" s="37">
        <f t="shared" si="3"/>
        <v>6</v>
      </c>
      <c r="N4363" s="37">
        <f t="shared" si="4"/>
        <v>11</v>
      </c>
      <c r="O4363" s="37" t="str">
        <f t="array" ref="O4363">IFERROR(XLOOKUP(K4363,'Tipo de carga'!B:B,'Tipo de carga'!C:C))</f>
        <v>Diesel</v>
      </c>
    </row>
    <row r="4364">
      <c r="A4364" s="36">
        <v>1953.0</v>
      </c>
      <c r="B4364" s="37" t="str">
        <f t="array" ref="B4364">IFERROR(XLOOKUP(A4364,'Asignacion Nov'!A:A,'Asignacion Nov'!C:C))</f>
        <v>MeLi asignado SD</v>
      </c>
      <c r="C4364" s="37" t="str">
        <f t="array" ref="C4364">IFERROR(XLOOKUP(A4364,'Asignacion Nov'!A:A,'Asignacion Nov'!B:B))</f>
        <v>EC-05</v>
      </c>
      <c r="D4364" s="38">
        <v>45602.0</v>
      </c>
      <c r="E4364" s="36"/>
      <c r="F4364" s="37"/>
      <c r="G4364" s="36" t="s">
        <v>425</v>
      </c>
      <c r="H4364" s="39">
        <v>25.59</v>
      </c>
      <c r="I4364" s="40">
        <v>281.35</v>
      </c>
      <c r="J4364" s="41">
        <f t="shared" si="5"/>
        <v>7199.7465</v>
      </c>
      <c r="K4364" s="37" t="str">
        <f t="array" ref="K4364">IFERROR(XLOOKUP(G4364,'Tipo de carga'!A:A,'Tipo de carga'!B:B))</f>
        <v>Ticket</v>
      </c>
      <c r="L4364" s="37">
        <f t="shared" si="2"/>
        <v>45</v>
      </c>
      <c r="M4364" s="37">
        <f t="shared" si="3"/>
        <v>6</v>
      </c>
      <c r="N4364" s="37">
        <f t="shared" si="4"/>
        <v>11</v>
      </c>
      <c r="O4364" s="37" t="str">
        <f t="array" ref="O4364">IFERROR(XLOOKUP(K4364,'Tipo de carga'!B:B,'Tipo de carga'!C:C))</f>
        <v>Diesel</v>
      </c>
    </row>
    <row r="4365">
      <c r="A4365" s="36">
        <v>1797.0</v>
      </c>
      <c r="B4365" s="37" t="str">
        <f t="array" ref="B4365">IFERROR(XLOOKUP(A4365,'Asignacion Nov'!A:A,'Asignacion Nov'!C:C))</f>
        <v>Hisense</v>
      </c>
      <c r="C4365" s="37" t="str">
        <f t="array" ref="C4365">IFERROR(XLOOKUP(A4365,'Asignacion Nov'!A:A,'Asignacion Nov'!B:B))</f>
        <v>EC-03</v>
      </c>
      <c r="D4365" s="38">
        <v>45602.49375</v>
      </c>
      <c r="E4365" s="36" t="s">
        <v>457</v>
      </c>
      <c r="F4365" s="37" t="str">
        <f t="array" ref="F4365">IFERROR(XLOOKUP(E4365,Operadores!A:A,Operadores!B:B))</f>
        <v>DEJMAR</v>
      </c>
      <c r="G4365" s="36" t="s">
        <v>425</v>
      </c>
      <c r="H4365" s="39">
        <v>25.49</v>
      </c>
      <c r="I4365" s="40">
        <v>311.0</v>
      </c>
      <c r="J4365" s="41">
        <f t="shared" si="5"/>
        <v>7927.39</v>
      </c>
      <c r="K4365" s="37" t="str">
        <f t="array" ref="K4365">IFERROR(XLOOKUP(G4365,'Tipo de carga'!A:A,'Tipo de carga'!B:B))</f>
        <v>Ticket</v>
      </c>
      <c r="L4365" s="37">
        <f t="shared" si="2"/>
        <v>45</v>
      </c>
      <c r="M4365" s="37">
        <f t="shared" si="3"/>
        <v>6</v>
      </c>
      <c r="N4365" s="37">
        <f t="shared" si="4"/>
        <v>11</v>
      </c>
      <c r="O4365" s="37" t="str">
        <f t="array" ref="O4365">IFERROR(XLOOKUP(K4365,'Tipo de carga'!B:B,'Tipo de carga'!C:C))</f>
        <v>Diesel</v>
      </c>
    </row>
    <row r="4366">
      <c r="A4366" s="36">
        <v>309.0</v>
      </c>
      <c r="B4366" s="37" t="str">
        <f t="array" ref="B4366">IFERROR(XLOOKUP(A4366,'Asignacion Nov'!A:A,'Asignacion Nov'!C:C))</f>
        <v>Sayer Thorton</v>
      </c>
      <c r="C4366" s="37" t="str">
        <f t="array" ref="C4366">IFERROR(XLOOKUP(A4366,'Asignacion Nov'!A:A,'Asignacion Nov'!B:B))</f>
        <v>EC-04</v>
      </c>
      <c r="D4366" s="38">
        <v>45602.521527777775</v>
      </c>
      <c r="E4366" s="36" t="s">
        <v>264</v>
      </c>
      <c r="F4366" s="37" t="str">
        <f t="array" ref="F4366">IFERROR(XLOOKUP(E4366,Operadores!A:A,Operadores!B:B))</f>
        <v>REVELI</v>
      </c>
      <c r="G4366" s="36" t="s">
        <v>425</v>
      </c>
      <c r="H4366" s="39">
        <v>25.99</v>
      </c>
      <c r="I4366" s="40">
        <v>139.0</v>
      </c>
      <c r="J4366" s="41">
        <f t="shared" si="5"/>
        <v>3612.61</v>
      </c>
      <c r="K4366" s="37" t="str">
        <f t="array" ref="K4366">IFERROR(XLOOKUP(G4366,'Tipo de carga'!A:A,'Tipo de carga'!B:B))</f>
        <v>Ticket</v>
      </c>
      <c r="L4366" s="37">
        <f t="shared" si="2"/>
        <v>45</v>
      </c>
      <c r="M4366" s="37">
        <f t="shared" si="3"/>
        <v>6</v>
      </c>
      <c r="N4366" s="37">
        <f t="shared" si="4"/>
        <v>11</v>
      </c>
      <c r="O4366" s="37" t="str">
        <f t="array" ref="O4366">IFERROR(XLOOKUP(K4366,'Tipo de carga'!B:B,'Tipo de carga'!C:C))</f>
        <v>Diesel</v>
      </c>
    </row>
    <row r="4367">
      <c r="A4367" s="36">
        <v>1963.0</v>
      </c>
      <c r="B4367" s="37" t="str">
        <f t="array" ref="B4367">IFERROR(XLOOKUP(A4367,'Asignacion Nov'!A:A,'Asignacion Nov'!C:C))</f>
        <v>MeLi asignado SD</v>
      </c>
      <c r="C4367" s="37" t="str">
        <f t="array" ref="C4367">IFERROR(XLOOKUP(A4367,'Asignacion Nov'!A:A,'Asignacion Nov'!B:B))</f>
        <v>EC-05</v>
      </c>
      <c r="D4367" s="38">
        <v>45602.60763888889</v>
      </c>
      <c r="E4367" s="36" t="s">
        <v>556</v>
      </c>
      <c r="F4367" s="37" t="str">
        <f t="array" ref="F4367">IFERROR(XLOOKUP(E4367,Operadores!A:A,Operadores!B:B))</f>
        <v>MONJON</v>
      </c>
      <c r="G4367" s="36" t="s">
        <v>425</v>
      </c>
      <c r="H4367" s="39">
        <v>24.89</v>
      </c>
      <c r="I4367" s="40">
        <v>770.0</v>
      </c>
      <c r="J4367" s="41">
        <f t="shared" si="5"/>
        <v>19165.3</v>
      </c>
      <c r="K4367" s="37" t="str">
        <f t="array" ref="K4367">IFERROR(XLOOKUP(G4367,'Tipo de carga'!A:A,'Tipo de carga'!B:B))</f>
        <v>Ticket</v>
      </c>
      <c r="L4367" s="37">
        <f t="shared" si="2"/>
        <v>45</v>
      </c>
      <c r="M4367" s="37">
        <f t="shared" si="3"/>
        <v>6</v>
      </c>
      <c r="N4367" s="37">
        <f t="shared" si="4"/>
        <v>11</v>
      </c>
      <c r="O4367" s="37" t="str">
        <f t="array" ref="O4367">IFERROR(XLOOKUP(K4367,'Tipo de carga'!B:B,'Tipo de carga'!C:C))</f>
        <v>Diesel</v>
      </c>
    </row>
    <row r="4368">
      <c r="A4368" s="36">
        <v>1860.0</v>
      </c>
      <c r="B4368" s="37" t="str">
        <f t="array" ref="B4368">IFERROR(XLOOKUP(A4368,'Asignacion Nov'!A:A,'Asignacion Nov'!C:C))</f>
        <v>Circuitos</v>
      </c>
      <c r="C4368" s="37" t="str">
        <f t="array" ref="C4368">IFERROR(XLOOKUP(A4368,'Asignacion Nov'!A:A,'Asignacion Nov'!B:B))</f>
        <v>EC-03</v>
      </c>
      <c r="D4368" s="38">
        <v>45602.61736111111</v>
      </c>
      <c r="E4368" s="36" t="s">
        <v>484</v>
      </c>
      <c r="F4368" s="37" t="str">
        <f t="array" ref="F4368">IFERROR(XLOOKUP(E4368,Operadores!A:A,Operadores!B:B))</f>
        <v>MOLALE</v>
      </c>
      <c r="G4368" s="36" t="s">
        <v>425</v>
      </c>
      <c r="H4368" s="39">
        <v>25.7</v>
      </c>
      <c r="I4368" s="40">
        <v>327.0</v>
      </c>
      <c r="J4368" s="41">
        <f t="shared" si="5"/>
        <v>8403.9</v>
      </c>
      <c r="K4368" s="37" t="str">
        <f t="array" ref="K4368">IFERROR(XLOOKUP(G4368,'Tipo de carga'!A:A,'Tipo de carga'!B:B))</f>
        <v>Ticket</v>
      </c>
      <c r="L4368" s="37">
        <f t="shared" si="2"/>
        <v>45</v>
      </c>
      <c r="M4368" s="37">
        <f t="shared" si="3"/>
        <v>6</v>
      </c>
      <c r="N4368" s="37">
        <f t="shared" si="4"/>
        <v>11</v>
      </c>
      <c r="O4368" s="37" t="str">
        <f t="array" ref="O4368">IFERROR(XLOOKUP(K4368,'Tipo de carga'!B:B,'Tipo de carga'!C:C))</f>
        <v>Diesel</v>
      </c>
    </row>
    <row r="4369">
      <c r="A4369" s="36">
        <v>1963.0</v>
      </c>
      <c r="B4369" s="37" t="str">
        <f t="array" ref="B4369">IFERROR(XLOOKUP(A4369,'Asignacion Nov'!A:A,'Asignacion Nov'!C:C))</f>
        <v>MeLi asignado SD</v>
      </c>
      <c r="C4369" s="37" t="str">
        <f t="array" ref="C4369">IFERROR(XLOOKUP(A4369,'Asignacion Nov'!A:A,'Asignacion Nov'!B:B))</f>
        <v>EC-05</v>
      </c>
      <c r="D4369" s="38">
        <v>45602.638194444444</v>
      </c>
      <c r="E4369" s="36" t="s">
        <v>556</v>
      </c>
      <c r="F4369" s="37" t="str">
        <f t="array" ref="F4369">IFERROR(XLOOKUP(E4369,Operadores!A:A,Operadores!B:B))</f>
        <v>MONJON</v>
      </c>
      <c r="G4369" s="36" t="s">
        <v>425</v>
      </c>
      <c r="H4369" s="39">
        <v>24.89</v>
      </c>
      <c r="I4369" s="40">
        <v>50.0</v>
      </c>
      <c r="J4369" s="41">
        <f t="shared" si="5"/>
        <v>1244.5</v>
      </c>
      <c r="K4369" s="37" t="str">
        <f t="array" ref="K4369">IFERROR(XLOOKUP(G4369,'Tipo de carga'!A:A,'Tipo de carga'!B:B))</f>
        <v>Ticket</v>
      </c>
      <c r="L4369" s="37">
        <f t="shared" si="2"/>
        <v>45</v>
      </c>
      <c r="M4369" s="37">
        <f t="shared" si="3"/>
        <v>6</v>
      </c>
      <c r="N4369" s="37">
        <f t="shared" si="4"/>
        <v>11</v>
      </c>
      <c r="O4369" s="37" t="str">
        <f t="array" ref="O4369">IFERROR(XLOOKUP(K4369,'Tipo de carga'!B:B,'Tipo de carga'!C:C))</f>
        <v>Diesel</v>
      </c>
    </row>
    <row r="4370">
      <c r="A4370" s="36">
        <v>1760.0</v>
      </c>
      <c r="B4370" s="37" t="str">
        <f t="array" ref="B4370">IFERROR(XLOOKUP(A4370,'Asignacion Nov'!A:A,'Asignacion Nov'!C:C))</f>
        <v>Pipas</v>
      </c>
      <c r="C4370" s="37" t="str">
        <f t="array" ref="C4370">IFERROR(XLOOKUP(A4370,'Asignacion Nov'!A:A,'Asignacion Nov'!B:B))</f>
        <v>EC-02</v>
      </c>
      <c r="D4370" s="38">
        <v>45602.65277777778</v>
      </c>
      <c r="E4370" s="36" t="s">
        <v>154</v>
      </c>
      <c r="F4370" s="37" t="str">
        <f t="array" ref="F4370">IFERROR(XLOOKUP(E4370,Operadores!A:A,Operadores!B:B))</f>
        <v>MARJO08</v>
      </c>
      <c r="G4370" s="36" t="s">
        <v>425</v>
      </c>
      <c r="H4370" s="39">
        <v>26.69</v>
      </c>
      <c r="I4370" s="40">
        <v>117.0</v>
      </c>
      <c r="J4370" s="41">
        <f t="shared" si="5"/>
        <v>3122.73</v>
      </c>
      <c r="K4370" s="37" t="str">
        <f t="array" ref="K4370">IFERROR(XLOOKUP(G4370,'Tipo de carga'!A:A,'Tipo de carga'!B:B))</f>
        <v>Ticket</v>
      </c>
      <c r="L4370" s="37">
        <f t="shared" si="2"/>
        <v>45</v>
      </c>
      <c r="M4370" s="37">
        <f t="shared" si="3"/>
        <v>6</v>
      </c>
      <c r="N4370" s="37">
        <f t="shared" si="4"/>
        <v>11</v>
      </c>
      <c r="O4370" s="37" t="str">
        <f t="array" ref="O4370">IFERROR(XLOOKUP(K4370,'Tipo de carga'!B:B,'Tipo de carga'!C:C))</f>
        <v>Diesel</v>
      </c>
    </row>
    <row r="4371">
      <c r="A4371" s="36">
        <v>1967.0</v>
      </c>
      <c r="B4371" s="37" t="str">
        <f t="array" ref="B4371">IFERROR(XLOOKUP(A4371,'Asignacion Nov'!A:A,'Asignacion Nov'!C:C))</f>
        <v>Sayer Sencillo</v>
      </c>
      <c r="C4371" s="37" t="str">
        <f t="array" ref="C4371">IFERROR(XLOOKUP(A4371,'Asignacion Nov'!A:A,'Asignacion Nov'!B:B))</f>
        <v>EC-04</v>
      </c>
      <c r="D4371" s="38">
        <v>45602.76527777778</v>
      </c>
      <c r="E4371" s="36" t="s">
        <v>30</v>
      </c>
      <c r="F4371" s="37" t="str">
        <f t="array" ref="F4371">IFERROR(XLOOKUP(E4371,Operadores!A:A,Operadores!B:B))</f>
        <v>BARMIGX</v>
      </c>
      <c r="G4371" s="36" t="s">
        <v>425</v>
      </c>
      <c r="H4371" s="39">
        <v>25.77</v>
      </c>
      <c r="I4371" s="40">
        <v>373.0</v>
      </c>
      <c r="J4371" s="41">
        <f t="shared" si="5"/>
        <v>9612.21</v>
      </c>
      <c r="K4371" s="37" t="str">
        <f t="array" ref="K4371">IFERROR(XLOOKUP(G4371,'Tipo de carga'!A:A,'Tipo de carga'!B:B))</f>
        <v>Ticket</v>
      </c>
      <c r="L4371" s="37">
        <f t="shared" si="2"/>
        <v>45</v>
      </c>
      <c r="M4371" s="37">
        <f t="shared" si="3"/>
        <v>6</v>
      </c>
      <c r="N4371" s="37">
        <f t="shared" si="4"/>
        <v>11</v>
      </c>
      <c r="O4371" s="37" t="str">
        <f t="array" ref="O4371">IFERROR(XLOOKUP(K4371,'Tipo de carga'!B:B,'Tipo de carga'!C:C))</f>
        <v>Diesel</v>
      </c>
    </row>
    <row r="4372">
      <c r="A4372" s="36">
        <v>2018.0</v>
      </c>
      <c r="B4372" s="37" t="str">
        <f t="array" ref="B4372">IFERROR(XLOOKUP(A4372,'Asignacion Nov'!A:A,'Asignacion Nov'!C:C))</f>
        <v>MeLi Dedicado TD</v>
      </c>
      <c r="C4372" s="37" t="str">
        <f t="array" ref="C4372">IFERROR(XLOOKUP(A4372,'Asignacion Nov'!A:A,'Asignacion Nov'!B:B))</f>
        <v>EC-05</v>
      </c>
      <c r="D4372" s="38">
        <v>45602.808333333334</v>
      </c>
      <c r="E4372" s="36" t="s">
        <v>407</v>
      </c>
      <c r="F4372" s="37" t="str">
        <f t="array" ref="F4372">IFERROR(XLOOKUP(E4372,Operadores!A:A,Operadores!B:B))</f>
        <v>BENMAX</v>
      </c>
      <c r="G4372" s="36" t="s">
        <v>425</v>
      </c>
      <c r="H4372" s="39">
        <v>26.39</v>
      </c>
      <c r="I4372" s="40">
        <v>136.0</v>
      </c>
      <c r="J4372" s="41">
        <f t="shared" si="5"/>
        <v>3589.04</v>
      </c>
      <c r="K4372" s="37" t="str">
        <f t="array" ref="K4372">IFERROR(XLOOKUP(G4372,'Tipo de carga'!A:A,'Tipo de carga'!B:B))</f>
        <v>Ticket</v>
      </c>
      <c r="L4372" s="37">
        <f t="shared" si="2"/>
        <v>45</v>
      </c>
      <c r="M4372" s="37">
        <f t="shared" si="3"/>
        <v>6</v>
      </c>
      <c r="N4372" s="37">
        <f t="shared" si="4"/>
        <v>11</v>
      </c>
      <c r="O4372" s="37" t="str">
        <f t="array" ref="O4372">IFERROR(XLOOKUP(K4372,'Tipo de carga'!B:B,'Tipo de carga'!C:C))</f>
        <v>Diesel</v>
      </c>
    </row>
    <row r="4373">
      <c r="A4373" s="36">
        <v>1933.0</v>
      </c>
      <c r="B4373" s="37" t="str">
        <f t="array" ref="B4373">IFERROR(XLOOKUP(A4373,'Asignacion Nov'!A:A,'Asignacion Nov'!C:C))</f>
        <v>Circuitos</v>
      </c>
      <c r="C4373" s="37" t="str">
        <f t="array" ref="C4373">IFERROR(XLOOKUP(A4373,'Asignacion Nov'!A:A,'Asignacion Nov'!B:B))</f>
        <v>EC-03</v>
      </c>
      <c r="D4373" s="38">
        <v>45602.85763888889</v>
      </c>
      <c r="E4373" s="36" t="s">
        <v>213</v>
      </c>
      <c r="F4373" s="37" t="str">
        <f t="array" ref="F4373">IFERROR(XLOOKUP(E4373,Operadores!A:A,Operadores!B:B))</f>
        <v>OLIMAR01</v>
      </c>
      <c r="G4373" s="36" t="s">
        <v>425</v>
      </c>
      <c r="H4373" s="39">
        <v>26.95</v>
      </c>
      <c r="I4373" s="40">
        <v>294.0</v>
      </c>
      <c r="J4373" s="41">
        <f t="shared" si="5"/>
        <v>7923.3</v>
      </c>
      <c r="K4373" s="37" t="str">
        <f t="array" ref="K4373">IFERROR(XLOOKUP(G4373,'Tipo de carga'!A:A,'Tipo de carga'!B:B))</f>
        <v>Ticket</v>
      </c>
      <c r="L4373" s="37">
        <f t="shared" si="2"/>
        <v>45</v>
      </c>
      <c r="M4373" s="37">
        <f t="shared" si="3"/>
        <v>6</v>
      </c>
      <c r="N4373" s="37">
        <f t="shared" si="4"/>
        <v>11</v>
      </c>
      <c r="O4373" s="37" t="str">
        <f t="array" ref="O4373">IFERROR(XLOOKUP(K4373,'Tipo de carga'!B:B,'Tipo de carga'!C:C))</f>
        <v>Diesel</v>
      </c>
    </row>
    <row r="4374">
      <c r="A4374" s="36">
        <v>1931.0</v>
      </c>
      <c r="B4374" s="37" t="str">
        <f t="array" ref="B4374">IFERROR(XLOOKUP(A4374,'Asignacion Nov'!A:A,'Asignacion Nov'!C:C))</f>
        <v>Circuitos</v>
      </c>
      <c r="C4374" s="37" t="str">
        <f t="array" ref="C4374">IFERROR(XLOOKUP(A4374,'Asignacion Nov'!A:A,'Asignacion Nov'!B:B))</f>
        <v>EC-03</v>
      </c>
      <c r="D4374" s="38">
        <v>45602.96388888889</v>
      </c>
      <c r="E4374" s="36" t="s">
        <v>26</v>
      </c>
      <c r="F4374" s="37" t="str">
        <f t="array" ref="F4374">IFERROR(XLOOKUP(E4374,Operadores!A:A,Operadores!B:B))</f>
        <v>ARBJO</v>
      </c>
      <c r="G4374" s="36" t="s">
        <v>425</v>
      </c>
      <c r="H4374" s="39">
        <v>27.24</v>
      </c>
      <c r="I4374" s="40">
        <v>220.0</v>
      </c>
      <c r="J4374" s="41">
        <f t="shared" si="5"/>
        <v>5992.8</v>
      </c>
      <c r="K4374" s="37" t="str">
        <f t="array" ref="K4374">IFERROR(XLOOKUP(G4374,'Tipo de carga'!A:A,'Tipo de carga'!B:B))</f>
        <v>Ticket</v>
      </c>
      <c r="L4374" s="37">
        <f t="shared" si="2"/>
        <v>45</v>
      </c>
      <c r="M4374" s="37">
        <f t="shared" si="3"/>
        <v>6</v>
      </c>
      <c r="N4374" s="37">
        <f t="shared" si="4"/>
        <v>11</v>
      </c>
      <c r="O4374" s="37" t="str">
        <f t="array" ref="O4374">IFERROR(XLOOKUP(K4374,'Tipo de carga'!B:B,'Tipo de carga'!C:C))</f>
        <v>Diesel</v>
      </c>
    </row>
    <row r="4375">
      <c r="A4375" s="36">
        <v>1910.0</v>
      </c>
      <c r="B4375" s="37" t="str">
        <f t="array" ref="B4375">IFERROR(XLOOKUP(A4375,'Asignacion Nov'!A:A,'Asignacion Nov'!C:C))</f>
        <v>MeLi Ded Puebla</v>
      </c>
      <c r="C4375" s="37" t="str">
        <f t="array" ref="C4375">IFERROR(XLOOKUP(A4375,'Asignacion Nov'!A:A,'Asignacion Nov'!B:B))</f>
        <v>EC-05</v>
      </c>
      <c r="D4375" s="38">
        <v>45602.0</v>
      </c>
      <c r="E4375" s="36" t="s">
        <v>191</v>
      </c>
      <c r="F4375" s="37" t="str">
        <f t="array" ref="F4375">IFERROR(XLOOKUP(E4375,Operadores!A:A,Operadores!B:B))</f>
        <v>DIADAV</v>
      </c>
      <c r="G4375" s="36" t="s">
        <v>311</v>
      </c>
      <c r="H4375" s="39">
        <v>9.99</v>
      </c>
      <c r="I4375" s="40">
        <v>198.25</v>
      </c>
      <c r="J4375" s="41">
        <f t="shared" si="5"/>
        <v>1980.5175</v>
      </c>
      <c r="K4375" s="37" t="str">
        <f t="array" ref="K4375">IFERROR(XLOOKUP(G4375,'Tipo de carga'!A:A,'Tipo de carga'!B:B))</f>
        <v>Natgas</v>
      </c>
      <c r="L4375" s="37">
        <f t="shared" si="2"/>
        <v>45</v>
      </c>
      <c r="M4375" s="37">
        <f t="shared" si="3"/>
        <v>6</v>
      </c>
      <c r="N4375" s="37">
        <f t="shared" si="4"/>
        <v>11</v>
      </c>
      <c r="O4375" s="37" t="str">
        <f t="array" ref="O4375">IFERROR(XLOOKUP(K4375,'Tipo de carga'!B:B,'Tipo de carga'!C:C))</f>
        <v>GNC</v>
      </c>
    </row>
    <row r="4376">
      <c r="A4376" s="36">
        <v>1917.0</v>
      </c>
      <c r="B4376" s="37" t="str">
        <f t="array" ref="B4376">IFERROR(XLOOKUP(A4376,'Asignacion Nov'!A:A,'Asignacion Nov'!C:C))</f>
        <v>MeLi asignado SD</v>
      </c>
      <c r="C4376" s="37" t="str">
        <f t="array" ref="C4376">IFERROR(XLOOKUP(A4376,'Asignacion Nov'!A:A,'Asignacion Nov'!B:B))</f>
        <v>EC-05</v>
      </c>
      <c r="D4376" s="38">
        <v>45602.0</v>
      </c>
      <c r="E4376" s="36" t="s">
        <v>17</v>
      </c>
      <c r="F4376" s="37" t="str">
        <f t="array" ref="F4376">IFERROR(XLOOKUP(E4376,Operadores!A:A,Operadores!B:B))</f>
        <v>ARASAL</v>
      </c>
      <c r="G4376" s="36" t="s">
        <v>311</v>
      </c>
      <c r="H4376" s="39">
        <v>9.99</v>
      </c>
      <c r="I4376" s="40">
        <v>222.09</v>
      </c>
      <c r="J4376" s="41">
        <f t="shared" si="5"/>
        <v>2218.6791</v>
      </c>
      <c r="K4376" s="37" t="str">
        <f t="array" ref="K4376">IFERROR(XLOOKUP(G4376,'Tipo de carga'!A:A,'Tipo de carga'!B:B))</f>
        <v>Natgas</v>
      </c>
      <c r="L4376" s="37">
        <f t="shared" si="2"/>
        <v>45</v>
      </c>
      <c r="M4376" s="37">
        <f t="shared" si="3"/>
        <v>6</v>
      </c>
      <c r="N4376" s="37">
        <f t="shared" si="4"/>
        <v>11</v>
      </c>
      <c r="O4376" s="37" t="str">
        <f t="array" ref="O4376">IFERROR(XLOOKUP(K4376,'Tipo de carga'!B:B,'Tipo de carga'!C:C))</f>
        <v>GNC</v>
      </c>
    </row>
    <row r="4377">
      <c r="A4377" s="36">
        <v>1916.0</v>
      </c>
      <c r="B4377" s="37" t="str">
        <f t="array" ref="B4377">IFERROR(XLOOKUP(A4377,'Asignacion Nov'!A:A,'Asignacion Nov'!C:C))</f>
        <v>MeLi Ded Puebla</v>
      </c>
      <c r="C4377" s="37" t="str">
        <f t="array" ref="C4377">IFERROR(XLOOKUP(A4377,'Asignacion Nov'!A:A,'Asignacion Nov'!B:B))</f>
        <v>EC-05</v>
      </c>
      <c r="D4377" s="38">
        <v>45602.0</v>
      </c>
      <c r="E4377" s="36" t="s">
        <v>321</v>
      </c>
      <c r="F4377" s="37" t="str">
        <f t="array" ref="F4377">IFERROR(XLOOKUP(E4377,Operadores!A:A,Operadores!B:B))</f>
        <v>REBCAN</v>
      </c>
      <c r="G4377" s="36" t="s">
        <v>315</v>
      </c>
      <c r="H4377" s="39">
        <v>10.65</v>
      </c>
      <c r="I4377" s="40">
        <v>273.0</v>
      </c>
      <c r="J4377" s="41">
        <f t="shared" si="5"/>
        <v>2907.45</v>
      </c>
      <c r="K4377" s="37" t="str">
        <f t="array" ref="K4377">IFERROR(XLOOKUP(G4377,'Tipo de carga'!A:A,'Tipo de carga'!B:B))</f>
        <v>COMSUSTENTA</v>
      </c>
      <c r="L4377" s="37">
        <f t="shared" si="2"/>
        <v>45</v>
      </c>
      <c r="M4377" s="37">
        <f t="shared" si="3"/>
        <v>6</v>
      </c>
      <c r="N4377" s="37">
        <f t="shared" si="4"/>
        <v>11</v>
      </c>
      <c r="O4377" s="37" t="str">
        <f t="array" ref="O4377">IFERROR(XLOOKUP(K4377,'Tipo de carga'!B:B,'Tipo de carga'!C:C))</f>
        <v>GNC</v>
      </c>
    </row>
    <row r="4378">
      <c r="A4378" s="36">
        <v>1918.0</v>
      </c>
      <c r="B4378" s="37" t="str">
        <f t="array" ref="B4378">IFERROR(XLOOKUP(A4378,'Asignacion Nov'!A:A,'Asignacion Nov'!C:C))</f>
        <v>MeLi asignado SD</v>
      </c>
      <c r="C4378" s="37" t="str">
        <f t="array" ref="C4378">IFERROR(XLOOKUP(A4378,'Asignacion Nov'!A:A,'Asignacion Nov'!B:B))</f>
        <v>EC-05</v>
      </c>
      <c r="D4378" s="38">
        <v>45602.0</v>
      </c>
      <c r="E4378" s="36" t="s">
        <v>539</v>
      </c>
      <c r="F4378" s="37" t="str">
        <f t="array" ref="F4378">IFERROR(XLOOKUP(E4378,Operadores!A:A,Operadores!B:B))</f>
        <v>NATSE</v>
      </c>
      <c r="G4378" s="36" t="s">
        <v>315</v>
      </c>
      <c r="H4378" s="39">
        <v>10.65</v>
      </c>
      <c r="I4378" s="40">
        <v>252.0</v>
      </c>
      <c r="J4378" s="41">
        <f t="shared" si="5"/>
        <v>2683.8</v>
      </c>
      <c r="K4378" s="37" t="str">
        <f t="array" ref="K4378">IFERROR(XLOOKUP(G4378,'Tipo de carga'!A:A,'Tipo de carga'!B:B))</f>
        <v>COMSUSTENTA</v>
      </c>
      <c r="L4378" s="37">
        <f t="shared" si="2"/>
        <v>45</v>
      </c>
      <c r="M4378" s="37">
        <f t="shared" si="3"/>
        <v>6</v>
      </c>
      <c r="N4378" s="37">
        <f t="shared" si="4"/>
        <v>11</v>
      </c>
      <c r="O4378" s="37" t="str">
        <f t="array" ref="O4378">IFERROR(XLOOKUP(K4378,'Tipo de carga'!B:B,'Tipo de carga'!C:C))</f>
        <v>GNC</v>
      </c>
    </row>
    <row r="4379">
      <c r="A4379" s="36">
        <v>1919.0</v>
      </c>
      <c r="B4379" s="37" t="str">
        <f t="array" ref="B4379">IFERROR(XLOOKUP(A4379,'Asignacion Nov'!A:A,'Asignacion Nov'!C:C))</f>
        <v>MeLi Ded Puebla</v>
      </c>
      <c r="C4379" s="37" t="str">
        <f t="array" ref="C4379">IFERROR(XLOOKUP(A4379,'Asignacion Nov'!A:A,'Asignacion Nov'!B:B))</f>
        <v>EC-05</v>
      </c>
      <c r="D4379" s="38">
        <v>45602.0</v>
      </c>
      <c r="E4379" s="36" t="s">
        <v>314</v>
      </c>
      <c r="F4379" s="37" t="str">
        <f t="array" ref="F4379">IFERROR(XLOOKUP(E4379,Operadores!A:A,Operadores!B:B))</f>
        <v>HERRE</v>
      </c>
      <c r="G4379" s="36" t="s">
        <v>315</v>
      </c>
      <c r="H4379" s="39">
        <v>10.65</v>
      </c>
      <c r="I4379" s="40">
        <v>223.0</v>
      </c>
      <c r="J4379" s="41">
        <f t="shared" si="5"/>
        <v>2374.95</v>
      </c>
      <c r="K4379" s="37" t="str">
        <f t="array" ref="K4379">IFERROR(XLOOKUP(G4379,'Tipo de carga'!A:A,'Tipo de carga'!B:B))</f>
        <v>COMSUSTENTA</v>
      </c>
      <c r="L4379" s="37">
        <f t="shared" si="2"/>
        <v>45</v>
      </c>
      <c r="M4379" s="37">
        <f t="shared" si="3"/>
        <v>6</v>
      </c>
      <c r="N4379" s="37">
        <f t="shared" si="4"/>
        <v>11</v>
      </c>
      <c r="O4379" s="37" t="str">
        <f t="array" ref="O4379">IFERROR(XLOOKUP(K4379,'Tipo de carga'!B:B,'Tipo de carga'!C:C))</f>
        <v>GNC</v>
      </c>
    </row>
    <row r="4380">
      <c r="A4380" s="36">
        <v>1922.0</v>
      </c>
      <c r="B4380" s="37" t="str">
        <f t="array" ref="B4380">IFERROR(XLOOKUP(A4380,'Asignacion Nov'!A:A,'Asignacion Nov'!C:C))</f>
        <v>MeLi Ded Puebla</v>
      </c>
      <c r="C4380" s="37" t="str">
        <f t="array" ref="C4380">IFERROR(XLOOKUP(A4380,'Asignacion Nov'!A:A,'Asignacion Nov'!B:B))</f>
        <v>EC-05</v>
      </c>
      <c r="D4380" s="38">
        <v>45602.0</v>
      </c>
      <c r="E4380" s="36" t="s">
        <v>348</v>
      </c>
      <c r="F4380" s="37" t="str">
        <f t="array" ref="F4380">IFERROR(XLOOKUP(E4380,Operadores!A:A,Operadores!B:B))</f>
        <v>REYFER01</v>
      </c>
      <c r="G4380" s="36" t="s">
        <v>315</v>
      </c>
      <c r="H4380" s="39">
        <v>10.65</v>
      </c>
      <c r="I4380" s="40">
        <v>234.0</v>
      </c>
      <c r="J4380" s="41">
        <f t="shared" si="5"/>
        <v>2492.1</v>
      </c>
      <c r="K4380" s="37" t="str">
        <f t="array" ref="K4380">IFERROR(XLOOKUP(G4380,'Tipo de carga'!A:A,'Tipo de carga'!B:B))</f>
        <v>COMSUSTENTA</v>
      </c>
      <c r="L4380" s="37">
        <f t="shared" si="2"/>
        <v>45</v>
      </c>
      <c r="M4380" s="37">
        <f t="shared" si="3"/>
        <v>6</v>
      </c>
      <c r="N4380" s="37">
        <f t="shared" si="4"/>
        <v>11</v>
      </c>
      <c r="O4380" s="37" t="str">
        <f t="array" ref="O4380">IFERROR(XLOOKUP(K4380,'Tipo de carga'!B:B,'Tipo de carga'!C:C))</f>
        <v>GNC</v>
      </c>
    </row>
    <row r="4381">
      <c r="A4381" s="36">
        <v>1927.0</v>
      </c>
      <c r="B4381" s="37" t="str">
        <f t="array" ref="B4381">IFERROR(XLOOKUP(A4381,'Asignacion Nov'!A:A,'Asignacion Nov'!C:C))</f>
        <v>MeLi asignado SD</v>
      </c>
      <c r="C4381" s="37" t="str">
        <f t="array" ref="C4381">IFERROR(XLOOKUP(A4381,'Asignacion Nov'!A:A,'Asignacion Nov'!B:B))</f>
        <v>EC-05</v>
      </c>
      <c r="D4381" s="38">
        <v>45602.0</v>
      </c>
      <c r="E4381" s="36" t="s">
        <v>168</v>
      </c>
      <c r="F4381" s="37" t="str">
        <f t="array" ref="F4381">IFERROR(XLOOKUP(E4381,Operadores!A:A,Operadores!B:B))</f>
        <v>GARLUI</v>
      </c>
      <c r="G4381" s="36" t="s">
        <v>315</v>
      </c>
      <c r="H4381" s="39">
        <v>10.65</v>
      </c>
      <c r="I4381" s="40">
        <v>281.0</v>
      </c>
      <c r="J4381" s="41">
        <f t="shared" si="5"/>
        <v>2992.65</v>
      </c>
      <c r="K4381" s="37" t="str">
        <f t="array" ref="K4381">IFERROR(XLOOKUP(G4381,'Tipo de carga'!A:A,'Tipo de carga'!B:B))</f>
        <v>COMSUSTENTA</v>
      </c>
      <c r="L4381" s="37">
        <f t="shared" si="2"/>
        <v>45</v>
      </c>
      <c r="M4381" s="37">
        <f t="shared" si="3"/>
        <v>6</v>
      </c>
      <c r="N4381" s="37">
        <f t="shared" si="4"/>
        <v>11</v>
      </c>
      <c r="O4381" s="37" t="str">
        <f t="array" ref="O4381">IFERROR(XLOOKUP(K4381,'Tipo de carga'!B:B,'Tipo de carga'!C:C))</f>
        <v>GNC</v>
      </c>
    </row>
    <row r="4382">
      <c r="A4382" s="36">
        <v>1930.0</v>
      </c>
      <c r="B4382" s="37" t="str">
        <f t="array" ref="B4382">IFERROR(XLOOKUP(A4382,'Asignacion Nov'!A:A,'Asignacion Nov'!C:C))</f>
        <v>MeLi asignado SD</v>
      </c>
      <c r="C4382" s="37" t="str">
        <f t="array" ref="C4382">IFERROR(XLOOKUP(A4382,'Asignacion Nov'!A:A,'Asignacion Nov'!B:B))</f>
        <v>EC-05</v>
      </c>
      <c r="D4382" s="38">
        <v>45602.0</v>
      </c>
      <c r="E4382" s="36" t="s">
        <v>231</v>
      </c>
      <c r="F4382" s="37" t="str">
        <f t="array" ref="F4382">IFERROR(XLOOKUP(E4382,Operadores!A:A,Operadores!B:B))</f>
        <v>MARARM</v>
      </c>
      <c r="G4382" s="36" t="s">
        <v>315</v>
      </c>
      <c r="H4382" s="39">
        <v>10.65</v>
      </c>
      <c r="I4382" s="40">
        <v>113.0</v>
      </c>
      <c r="J4382" s="41">
        <f t="shared" si="5"/>
        <v>1203.45</v>
      </c>
      <c r="K4382" s="37" t="str">
        <f t="array" ref="K4382">IFERROR(XLOOKUP(G4382,'Tipo de carga'!A:A,'Tipo de carga'!B:B))</f>
        <v>COMSUSTENTA</v>
      </c>
      <c r="L4382" s="37">
        <f t="shared" si="2"/>
        <v>45</v>
      </c>
      <c r="M4382" s="37">
        <f t="shared" si="3"/>
        <v>6</v>
      </c>
      <c r="N4382" s="37">
        <f t="shared" si="4"/>
        <v>11</v>
      </c>
      <c r="O4382" s="37" t="str">
        <f t="array" ref="O4382">IFERROR(XLOOKUP(K4382,'Tipo de carga'!B:B,'Tipo de carga'!C:C))</f>
        <v>GNC</v>
      </c>
    </row>
    <row r="4383">
      <c r="A4383" s="36">
        <v>1866.0</v>
      </c>
      <c r="B4383" s="37" t="str">
        <f t="array" ref="B4383">IFERROR(XLOOKUP(A4383,'Asignacion Nov'!A:A,'Asignacion Nov'!C:C))</f>
        <v>Pilgrims Tepo</v>
      </c>
      <c r="C4383" s="37" t="str">
        <f t="array" ref="C4383">IFERROR(XLOOKUP(A4383,'Asignacion Nov'!A:A,'Asignacion Nov'!B:B))</f>
        <v>EC-02</v>
      </c>
      <c r="D4383" s="38">
        <v>45603.998125</v>
      </c>
      <c r="E4383" s="36" t="s">
        <v>380</v>
      </c>
      <c r="F4383" s="37" t="str">
        <f t="array" ref="F4383">IFERROR(XLOOKUP(E4383,Operadores!A:A,Operadores!B:B))</f>
        <v>FRAMAU</v>
      </c>
      <c r="G4383" s="36" t="s">
        <v>72</v>
      </c>
      <c r="H4383" s="39">
        <v>20.122739</v>
      </c>
      <c r="I4383" s="40">
        <v>40.32</v>
      </c>
      <c r="J4383" s="41">
        <f t="shared" si="5"/>
        <v>811.3488365</v>
      </c>
      <c r="K4383" s="37" t="str">
        <f t="array" ref="K4383">IFERROR(XLOOKUP(G4383,'Tipo de carga'!A:A,'Tipo de carga'!B:B))</f>
        <v>Autoabasto</v>
      </c>
      <c r="L4383" s="37">
        <f t="shared" si="2"/>
        <v>45</v>
      </c>
      <c r="M4383" s="37">
        <f t="shared" si="3"/>
        <v>7</v>
      </c>
      <c r="N4383" s="37">
        <f t="shared" si="4"/>
        <v>11</v>
      </c>
      <c r="O4383" s="37" t="str">
        <f t="array" ref="O4383">IFERROR(XLOOKUP(K4383,'Tipo de carga'!B:B,'Tipo de carga'!C:C))</f>
        <v>Diesel</v>
      </c>
    </row>
    <row r="4384">
      <c r="A4384" s="36">
        <v>1847.0</v>
      </c>
      <c r="B4384" s="37" t="str">
        <f t="array" ref="B4384">IFERROR(XLOOKUP(A4384,'Asignacion Nov'!A:A,'Asignacion Nov'!C:C))</f>
        <v>Circuitos</v>
      </c>
      <c r="C4384" s="37" t="str">
        <f t="array" ref="C4384">IFERROR(XLOOKUP(A4384,'Asignacion Nov'!A:A,'Asignacion Nov'!B:B))</f>
        <v>EC-03</v>
      </c>
      <c r="D4384" s="38">
        <v>45603.98947916667</v>
      </c>
      <c r="E4384" s="36" t="s">
        <v>243</v>
      </c>
      <c r="F4384" s="37" t="str">
        <f t="array" ref="F4384">IFERROR(XLOOKUP(E4384,Operadores!A:A,Operadores!B:B))</f>
        <v>HERJO17X</v>
      </c>
      <c r="G4384" s="36" t="s">
        <v>72</v>
      </c>
      <c r="H4384" s="39">
        <v>20.122739</v>
      </c>
      <c r="I4384" s="40">
        <v>172.07</v>
      </c>
      <c r="J4384" s="41">
        <f t="shared" si="5"/>
        <v>3462.5197</v>
      </c>
      <c r="K4384" s="37" t="str">
        <f t="array" ref="K4384">IFERROR(XLOOKUP(G4384,'Tipo de carga'!A:A,'Tipo de carga'!B:B))</f>
        <v>Autoabasto</v>
      </c>
      <c r="L4384" s="37">
        <f t="shared" si="2"/>
        <v>45</v>
      </c>
      <c r="M4384" s="37">
        <f t="shared" si="3"/>
        <v>7</v>
      </c>
      <c r="N4384" s="37">
        <f t="shared" si="4"/>
        <v>11</v>
      </c>
      <c r="O4384" s="37" t="str">
        <f t="array" ref="O4384">IFERROR(XLOOKUP(K4384,'Tipo de carga'!B:B,'Tipo de carga'!C:C))</f>
        <v>Diesel</v>
      </c>
    </row>
    <row r="4385">
      <c r="A4385" s="36">
        <v>1988.0</v>
      </c>
      <c r="B4385" s="37" t="str">
        <f t="array" ref="B4385">IFERROR(XLOOKUP(A4385,'Asignacion Nov'!A:A,'Asignacion Nov'!C:C))</f>
        <v>MeLi asignado SD</v>
      </c>
      <c r="C4385" s="37" t="str">
        <f t="array" ref="C4385">IFERROR(XLOOKUP(A4385,'Asignacion Nov'!A:A,'Asignacion Nov'!B:B))</f>
        <v>EC-05</v>
      </c>
      <c r="D4385" s="38">
        <v>45603.980891203704</v>
      </c>
      <c r="E4385" s="36" t="s">
        <v>404</v>
      </c>
      <c r="F4385" s="37" t="str">
        <f t="array" ref="F4385">IFERROR(XLOOKUP(E4385,Operadores!A:A,Operadores!B:B))</f>
        <v>CHAJOE</v>
      </c>
      <c r="G4385" s="36" t="s">
        <v>72</v>
      </c>
      <c r="H4385" s="39">
        <v>20.122739</v>
      </c>
      <c r="I4385" s="40">
        <v>770.07</v>
      </c>
      <c r="J4385" s="41">
        <f t="shared" si="5"/>
        <v>15495.91762</v>
      </c>
      <c r="K4385" s="37" t="str">
        <f t="array" ref="K4385">IFERROR(XLOOKUP(G4385,'Tipo de carga'!A:A,'Tipo de carga'!B:B))</f>
        <v>Autoabasto</v>
      </c>
      <c r="L4385" s="37">
        <f t="shared" si="2"/>
        <v>45</v>
      </c>
      <c r="M4385" s="37">
        <f t="shared" si="3"/>
        <v>7</v>
      </c>
      <c r="N4385" s="37">
        <f t="shared" si="4"/>
        <v>11</v>
      </c>
      <c r="O4385" s="37" t="str">
        <f t="array" ref="O4385">IFERROR(XLOOKUP(K4385,'Tipo de carga'!B:B,'Tipo de carga'!C:C))</f>
        <v>Diesel</v>
      </c>
    </row>
    <row r="4386">
      <c r="A4386" s="36">
        <v>2024.0</v>
      </c>
      <c r="B4386" s="37" t="str">
        <f t="array" ref="B4386">IFERROR(XLOOKUP(A4386,'Asignacion Nov'!A:A,'Asignacion Nov'!C:C))</f>
        <v>MeLi Dedicado Merida</v>
      </c>
      <c r="C4386" s="37" t="str">
        <f t="array" ref="C4386">IFERROR(XLOOKUP(A4386,'Asignacion Nov'!A:A,'Asignacion Nov'!B:B))</f>
        <v>EC-05</v>
      </c>
      <c r="D4386" s="38">
        <v>45603.964467592596</v>
      </c>
      <c r="E4386" s="36" t="s">
        <v>469</v>
      </c>
      <c r="F4386" s="37" t="str">
        <f t="array" ref="F4386">IFERROR(XLOOKUP(E4386,Operadores!A:A,Operadores!B:B))</f>
        <v>DELJOS01</v>
      </c>
      <c r="G4386" s="36" t="s">
        <v>72</v>
      </c>
      <c r="H4386" s="39">
        <v>20.122739</v>
      </c>
      <c r="I4386" s="40">
        <v>260.81</v>
      </c>
      <c r="J4386" s="41">
        <f t="shared" si="5"/>
        <v>5248.211559</v>
      </c>
      <c r="K4386" s="37" t="str">
        <f t="array" ref="K4386">IFERROR(XLOOKUP(G4386,'Tipo de carga'!A:A,'Tipo de carga'!B:B))</f>
        <v>Autoabasto</v>
      </c>
      <c r="L4386" s="37">
        <f t="shared" si="2"/>
        <v>45</v>
      </c>
      <c r="M4386" s="37">
        <f t="shared" si="3"/>
        <v>7</v>
      </c>
      <c r="N4386" s="37">
        <f t="shared" si="4"/>
        <v>11</v>
      </c>
      <c r="O4386" s="37" t="str">
        <f t="array" ref="O4386">IFERROR(XLOOKUP(K4386,'Tipo de carga'!B:B,'Tipo de carga'!C:C))</f>
        <v>Diesel</v>
      </c>
    </row>
    <row r="4387">
      <c r="A4387" s="36">
        <v>1955.0</v>
      </c>
      <c r="B4387" s="37" t="str">
        <f t="array" ref="B4387">IFERROR(XLOOKUP(A4387,'Asignacion Nov'!A:A,'Asignacion Nov'!C:C))</f>
        <v>Circuitos</v>
      </c>
      <c r="C4387" s="37" t="str">
        <f t="array" ref="C4387">IFERROR(XLOOKUP(A4387,'Asignacion Nov'!A:A,'Asignacion Nov'!B:B))</f>
        <v>EC-03</v>
      </c>
      <c r="D4387" s="38">
        <v>45603.94179398148</v>
      </c>
      <c r="E4387" s="36" t="s">
        <v>205</v>
      </c>
      <c r="F4387" s="37" t="str">
        <f t="array" ref="F4387">IFERROR(XLOOKUP(E4387,Operadores!A:A,Operadores!B:B))</f>
        <v>MOZPEDX</v>
      </c>
      <c r="G4387" s="36" t="s">
        <v>72</v>
      </c>
      <c r="H4387" s="39">
        <v>20.122739</v>
      </c>
      <c r="I4387" s="40">
        <v>289.96</v>
      </c>
      <c r="J4387" s="41">
        <f t="shared" si="5"/>
        <v>5834.7894</v>
      </c>
      <c r="K4387" s="37" t="str">
        <f t="array" ref="K4387">IFERROR(XLOOKUP(G4387,'Tipo de carga'!A:A,'Tipo de carga'!B:B))</f>
        <v>Autoabasto</v>
      </c>
      <c r="L4387" s="37">
        <f t="shared" si="2"/>
        <v>45</v>
      </c>
      <c r="M4387" s="37">
        <f t="shared" si="3"/>
        <v>7</v>
      </c>
      <c r="N4387" s="37">
        <f t="shared" si="4"/>
        <v>11</v>
      </c>
      <c r="O4387" s="37" t="str">
        <f t="array" ref="O4387">IFERROR(XLOOKUP(K4387,'Tipo de carga'!B:B,'Tipo de carga'!C:C))</f>
        <v>Diesel</v>
      </c>
    </row>
    <row r="4388">
      <c r="A4388" s="36">
        <v>1683.0</v>
      </c>
      <c r="B4388" s="37" t="str">
        <f t="array" ref="B4388">IFERROR(XLOOKUP(A4388,'Asignacion Nov'!A:A,'Asignacion Nov'!C:C))</f>
        <v>Pilgrims Tepo</v>
      </c>
      <c r="C4388" s="37" t="str">
        <f t="array" ref="C4388">IFERROR(XLOOKUP(A4388,'Asignacion Nov'!A:A,'Asignacion Nov'!B:B))</f>
        <v>EC-02</v>
      </c>
      <c r="D4388" s="38">
        <v>45603.931608796294</v>
      </c>
      <c r="E4388" s="36" t="s">
        <v>152</v>
      </c>
      <c r="F4388" s="37" t="str">
        <f t="array" ref="F4388">IFERROR(XLOOKUP(E4388,Operadores!A:A,Operadores!B:B))</f>
        <v>HERJUA01</v>
      </c>
      <c r="G4388" s="36" t="s">
        <v>72</v>
      </c>
      <c r="H4388" s="39">
        <v>20.122739</v>
      </c>
      <c r="I4388" s="40">
        <v>196.02</v>
      </c>
      <c r="J4388" s="41">
        <f t="shared" si="5"/>
        <v>3944.459299</v>
      </c>
      <c r="K4388" s="37" t="str">
        <f t="array" ref="K4388">IFERROR(XLOOKUP(G4388,'Tipo de carga'!A:A,'Tipo de carga'!B:B))</f>
        <v>Autoabasto</v>
      </c>
      <c r="L4388" s="37">
        <f t="shared" si="2"/>
        <v>45</v>
      </c>
      <c r="M4388" s="37">
        <f t="shared" si="3"/>
        <v>7</v>
      </c>
      <c r="N4388" s="37">
        <f t="shared" si="4"/>
        <v>11</v>
      </c>
      <c r="O4388" s="37" t="str">
        <f t="array" ref="O4388">IFERROR(XLOOKUP(K4388,'Tipo de carga'!B:B,'Tipo de carga'!C:C))</f>
        <v>Diesel</v>
      </c>
    </row>
    <row r="4389">
      <c r="A4389" s="36">
        <v>1829.0</v>
      </c>
      <c r="B4389" s="37" t="str">
        <f t="array" ref="B4389">IFERROR(XLOOKUP(A4389,'Asignacion Nov'!A:A,'Asignacion Nov'!C:C))</f>
        <v>Circuitos</v>
      </c>
      <c r="C4389" s="37" t="str">
        <f t="array" ref="C4389">IFERROR(XLOOKUP(A4389,'Asignacion Nov'!A:A,'Asignacion Nov'!B:B))</f>
        <v>EC-03</v>
      </c>
      <c r="D4389" s="38">
        <v>45603.915717592594</v>
      </c>
      <c r="E4389" s="36" t="s">
        <v>245</v>
      </c>
      <c r="F4389" s="37" t="str">
        <f t="array" ref="F4389">IFERROR(XLOOKUP(E4389,Operadores!A:A,Operadores!B:B))</f>
        <v>HERAL04</v>
      </c>
      <c r="G4389" s="36" t="s">
        <v>72</v>
      </c>
      <c r="H4389" s="39">
        <v>20.122739</v>
      </c>
      <c r="I4389" s="40">
        <v>380.39</v>
      </c>
      <c r="J4389" s="41">
        <f t="shared" si="5"/>
        <v>7654.488688</v>
      </c>
      <c r="K4389" s="37" t="str">
        <f t="array" ref="K4389">IFERROR(XLOOKUP(G4389,'Tipo de carga'!A:A,'Tipo de carga'!B:B))</f>
        <v>Autoabasto</v>
      </c>
      <c r="L4389" s="37">
        <f t="shared" si="2"/>
        <v>45</v>
      </c>
      <c r="M4389" s="37">
        <f t="shared" si="3"/>
        <v>7</v>
      </c>
      <c r="N4389" s="37">
        <f t="shared" si="4"/>
        <v>11</v>
      </c>
      <c r="O4389" s="37" t="str">
        <f t="array" ref="O4389">IFERROR(XLOOKUP(K4389,'Tipo de carga'!B:B,'Tipo de carga'!C:C))</f>
        <v>Diesel</v>
      </c>
    </row>
    <row r="4390">
      <c r="A4390" s="36">
        <v>1855.0</v>
      </c>
      <c r="B4390" s="37" t="str">
        <f t="array" ref="B4390">IFERROR(XLOOKUP(A4390,'Asignacion Nov'!A:A,'Asignacion Nov'!C:C))</f>
        <v>Circuitos</v>
      </c>
      <c r="C4390" s="37" t="str">
        <f t="array" ref="C4390">IFERROR(XLOOKUP(A4390,'Asignacion Nov'!A:A,'Asignacion Nov'!B:B))</f>
        <v>EC-03</v>
      </c>
      <c r="D4390" s="38">
        <v>45603.907534722224</v>
      </c>
      <c r="E4390" s="36" t="s">
        <v>328</v>
      </c>
      <c r="F4390" s="37" t="str">
        <f t="array" ref="F4390">IFERROR(XLOOKUP(E4390,Operadores!A:A,Operadores!B:B))</f>
        <v>REYPED</v>
      </c>
      <c r="G4390" s="36" t="s">
        <v>72</v>
      </c>
      <c r="H4390" s="39">
        <v>20.122739</v>
      </c>
      <c r="I4390" s="40">
        <v>653.43</v>
      </c>
      <c r="J4390" s="41">
        <f t="shared" si="5"/>
        <v>13148.80134</v>
      </c>
      <c r="K4390" s="37" t="str">
        <f t="array" ref="K4390">IFERROR(XLOOKUP(G4390,'Tipo de carga'!A:A,'Tipo de carga'!B:B))</f>
        <v>Autoabasto</v>
      </c>
      <c r="L4390" s="37">
        <f t="shared" si="2"/>
        <v>45</v>
      </c>
      <c r="M4390" s="37">
        <f t="shared" si="3"/>
        <v>7</v>
      </c>
      <c r="N4390" s="37">
        <f t="shared" si="4"/>
        <v>11</v>
      </c>
      <c r="O4390" s="37" t="str">
        <f t="array" ref="O4390">IFERROR(XLOOKUP(K4390,'Tipo de carga'!B:B,'Tipo de carga'!C:C))</f>
        <v>Diesel</v>
      </c>
    </row>
    <row r="4391">
      <c r="A4391" s="36">
        <v>2003.0</v>
      </c>
      <c r="B4391" s="37" t="str">
        <f t="array" ref="B4391">IFERROR(XLOOKUP(A4391,'Asignacion Nov'!A:A,'Asignacion Nov'!C:C))</f>
        <v>MeLi Dedicado TD</v>
      </c>
      <c r="C4391" s="37" t="str">
        <f t="array" ref="C4391">IFERROR(XLOOKUP(A4391,'Asignacion Nov'!A:A,'Asignacion Nov'!B:B))</f>
        <v>EC-05</v>
      </c>
      <c r="D4391" s="38">
        <v>45603.89289351852</v>
      </c>
      <c r="E4391" s="36" t="s">
        <v>371</v>
      </c>
      <c r="F4391" s="37" t="str">
        <f t="array" ref="F4391">IFERROR(XLOOKUP(E4391,Operadores!A:A,Operadores!B:B))</f>
        <v>MEDJOS01</v>
      </c>
      <c r="G4391" s="36" t="s">
        <v>72</v>
      </c>
      <c r="H4391" s="39">
        <v>20.122739</v>
      </c>
      <c r="I4391" s="40">
        <v>318.64</v>
      </c>
      <c r="J4391" s="41">
        <f t="shared" si="5"/>
        <v>6411.909555</v>
      </c>
      <c r="K4391" s="37" t="str">
        <f t="array" ref="K4391">IFERROR(XLOOKUP(G4391,'Tipo de carga'!A:A,'Tipo de carga'!B:B))</f>
        <v>Autoabasto</v>
      </c>
      <c r="L4391" s="37">
        <f t="shared" si="2"/>
        <v>45</v>
      </c>
      <c r="M4391" s="37">
        <f t="shared" si="3"/>
        <v>7</v>
      </c>
      <c r="N4391" s="37">
        <f t="shared" si="4"/>
        <v>11</v>
      </c>
      <c r="O4391" s="37" t="str">
        <f t="array" ref="O4391">IFERROR(XLOOKUP(K4391,'Tipo de carga'!B:B,'Tipo de carga'!C:C))</f>
        <v>Diesel</v>
      </c>
    </row>
    <row r="4392">
      <c r="A4392" s="36">
        <v>1802.0</v>
      </c>
      <c r="B4392" s="37" t="str">
        <f t="array" ref="B4392">IFERROR(XLOOKUP(A4392,'Asignacion Nov'!A:A,'Asignacion Nov'!C:C))</f>
        <v>Liverpool Local</v>
      </c>
      <c r="C4392" s="37" t="str">
        <f t="array" ref="C4392">IFERROR(XLOOKUP(A4392,'Asignacion Nov'!A:A,'Asignacion Nov'!B:B))</f>
        <v>EC-01</v>
      </c>
      <c r="D4392" s="38">
        <v>45603.88081018518</v>
      </c>
      <c r="E4392" s="36" t="s">
        <v>332</v>
      </c>
      <c r="F4392" s="37" t="str">
        <f t="array" ref="F4392">IFERROR(XLOOKUP(E4392,Operadores!A:A,Operadores!B:B))</f>
        <v>OROMAR</v>
      </c>
      <c r="G4392" s="36" t="s">
        <v>72</v>
      </c>
      <c r="H4392" s="39">
        <v>20.122739</v>
      </c>
      <c r="I4392" s="40">
        <v>439.09</v>
      </c>
      <c r="J4392" s="41">
        <f t="shared" si="5"/>
        <v>8835.693468</v>
      </c>
      <c r="K4392" s="37" t="str">
        <f t="array" ref="K4392">IFERROR(XLOOKUP(G4392,'Tipo de carga'!A:A,'Tipo de carga'!B:B))</f>
        <v>Autoabasto</v>
      </c>
      <c r="L4392" s="37">
        <f t="shared" si="2"/>
        <v>45</v>
      </c>
      <c r="M4392" s="37">
        <f t="shared" si="3"/>
        <v>7</v>
      </c>
      <c r="N4392" s="37">
        <f t="shared" si="4"/>
        <v>11</v>
      </c>
      <c r="O4392" s="37" t="str">
        <f t="array" ref="O4392">IFERROR(XLOOKUP(K4392,'Tipo de carga'!B:B,'Tipo de carga'!C:C))</f>
        <v>Diesel</v>
      </c>
    </row>
    <row r="4393">
      <c r="A4393" s="36">
        <v>1933.0</v>
      </c>
      <c r="B4393" s="37" t="str">
        <f t="array" ref="B4393">IFERROR(XLOOKUP(A4393,'Asignacion Nov'!A:A,'Asignacion Nov'!C:C))</f>
        <v>Circuitos</v>
      </c>
      <c r="C4393" s="37" t="str">
        <f t="array" ref="C4393">IFERROR(XLOOKUP(A4393,'Asignacion Nov'!A:A,'Asignacion Nov'!B:B))</f>
        <v>EC-03</v>
      </c>
      <c r="D4393" s="38">
        <v>45603.868414351855</v>
      </c>
      <c r="E4393" s="36" t="s">
        <v>213</v>
      </c>
      <c r="F4393" s="37" t="str">
        <f t="array" ref="F4393">IFERROR(XLOOKUP(E4393,Operadores!A:A,Operadores!B:B))</f>
        <v>OLIMAR01</v>
      </c>
      <c r="G4393" s="36" t="s">
        <v>72</v>
      </c>
      <c r="H4393" s="39">
        <v>20.122739</v>
      </c>
      <c r="I4393" s="40">
        <v>395.59</v>
      </c>
      <c r="J4393" s="41">
        <f t="shared" si="5"/>
        <v>7960.354321</v>
      </c>
      <c r="K4393" s="37" t="str">
        <f t="array" ref="K4393">IFERROR(XLOOKUP(G4393,'Tipo de carga'!A:A,'Tipo de carga'!B:B))</f>
        <v>Autoabasto</v>
      </c>
      <c r="L4393" s="37">
        <f t="shared" si="2"/>
        <v>45</v>
      </c>
      <c r="M4393" s="37">
        <f t="shared" si="3"/>
        <v>7</v>
      </c>
      <c r="N4393" s="37">
        <f t="shared" si="4"/>
        <v>11</v>
      </c>
      <c r="O4393" s="37" t="str">
        <f t="array" ref="O4393">IFERROR(XLOOKUP(K4393,'Tipo de carga'!B:B,'Tipo de carga'!C:C))</f>
        <v>Diesel</v>
      </c>
    </row>
    <row r="4394">
      <c r="A4394" s="36">
        <v>1852.0</v>
      </c>
      <c r="B4394" s="37" t="str">
        <f t="array" ref="B4394">IFERROR(XLOOKUP(A4394,'Asignacion Nov'!A:A,'Asignacion Nov'!C:C))</f>
        <v>Circuitos</v>
      </c>
      <c r="C4394" s="37" t="str">
        <f t="array" ref="C4394">IFERROR(XLOOKUP(A4394,'Asignacion Nov'!A:A,'Asignacion Nov'!B:B))</f>
        <v>EC-03</v>
      </c>
      <c r="D4394" s="38">
        <v>45603.85622685185</v>
      </c>
      <c r="E4394" s="36" t="s">
        <v>237</v>
      </c>
      <c r="F4394" s="37" t="str">
        <f t="array" ref="F4394">IFERROR(XLOOKUP(E4394,Operadores!A:A,Operadores!B:B))</f>
        <v>HUAIS</v>
      </c>
      <c r="G4394" s="36" t="s">
        <v>72</v>
      </c>
      <c r="H4394" s="39">
        <v>20.122739</v>
      </c>
      <c r="I4394" s="40">
        <v>653.81</v>
      </c>
      <c r="J4394" s="41">
        <f t="shared" si="5"/>
        <v>13156.44799</v>
      </c>
      <c r="K4394" s="37" t="str">
        <f t="array" ref="K4394">IFERROR(XLOOKUP(G4394,'Tipo de carga'!A:A,'Tipo de carga'!B:B))</f>
        <v>Autoabasto</v>
      </c>
      <c r="L4394" s="37">
        <f t="shared" si="2"/>
        <v>45</v>
      </c>
      <c r="M4394" s="37">
        <f t="shared" si="3"/>
        <v>7</v>
      </c>
      <c r="N4394" s="37">
        <f t="shared" si="4"/>
        <v>11</v>
      </c>
      <c r="O4394" s="37" t="str">
        <f t="array" ref="O4394">IFERROR(XLOOKUP(K4394,'Tipo de carga'!B:B,'Tipo de carga'!C:C))</f>
        <v>Diesel</v>
      </c>
    </row>
    <row r="4395">
      <c r="A4395" s="36">
        <v>1754.0</v>
      </c>
      <c r="B4395" s="37" t="str">
        <f t="array" ref="B4395">IFERROR(XLOOKUP(A4395,'Asignacion Nov'!A:A,'Asignacion Nov'!C:C))</f>
        <v>Pilgrims Tepo</v>
      </c>
      <c r="C4395" s="37" t="str">
        <f t="array" ref="C4395">IFERROR(XLOOKUP(A4395,'Asignacion Nov'!A:A,'Asignacion Nov'!B:B))</f>
        <v>EC-02</v>
      </c>
      <c r="D4395" s="38">
        <v>45603.841631944444</v>
      </c>
      <c r="E4395" s="36" t="s">
        <v>449</v>
      </c>
      <c r="F4395" s="37" t="str">
        <f t="array" ref="F4395">IFERROR(XLOOKUP(E4395,Operadores!A:A,Operadores!B:B))</f>
        <v>PATRAM</v>
      </c>
      <c r="G4395" s="36" t="s">
        <v>72</v>
      </c>
      <c r="H4395" s="39">
        <v>20.122739</v>
      </c>
      <c r="I4395" s="40">
        <v>118.63</v>
      </c>
      <c r="J4395" s="41">
        <f t="shared" si="5"/>
        <v>2387.160528</v>
      </c>
      <c r="K4395" s="37" t="str">
        <f t="array" ref="K4395">IFERROR(XLOOKUP(G4395,'Tipo de carga'!A:A,'Tipo de carga'!B:B))</f>
        <v>Autoabasto</v>
      </c>
      <c r="L4395" s="37">
        <f t="shared" si="2"/>
        <v>45</v>
      </c>
      <c r="M4395" s="37">
        <f t="shared" si="3"/>
        <v>7</v>
      </c>
      <c r="N4395" s="37">
        <f t="shared" si="4"/>
        <v>11</v>
      </c>
      <c r="O4395" s="37" t="str">
        <f t="array" ref="O4395">IFERROR(XLOOKUP(K4395,'Tipo de carga'!B:B,'Tipo de carga'!C:C))</f>
        <v>Diesel</v>
      </c>
    </row>
    <row r="4396">
      <c r="A4396" s="36">
        <v>1942.0</v>
      </c>
      <c r="B4396" s="37" t="str">
        <f t="array" ref="B4396">IFERROR(XLOOKUP(A4396,'Asignacion Nov'!A:A,'Asignacion Nov'!C:C))</f>
        <v>MeLi asignado SD</v>
      </c>
      <c r="C4396" s="37" t="str">
        <f t="array" ref="C4396">IFERROR(XLOOKUP(A4396,'Asignacion Nov'!A:A,'Asignacion Nov'!B:B))</f>
        <v>EC-05</v>
      </c>
      <c r="D4396" s="38">
        <v>45603.83127314815</v>
      </c>
      <c r="E4396" s="36" t="s">
        <v>231</v>
      </c>
      <c r="F4396" s="37" t="str">
        <f t="array" ref="F4396">IFERROR(XLOOKUP(E4396,Operadores!A:A,Operadores!B:B))</f>
        <v>MARARM</v>
      </c>
      <c r="G4396" s="36" t="s">
        <v>72</v>
      </c>
      <c r="H4396" s="39">
        <v>20.122739</v>
      </c>
      <c r="I4396" s="40">
        <v>280.55</v>
      </c>
      <c r="J4396" s="41">
        <f t="shared" si="5"/>
        <v>5645.434426</v>
      </c>
      <c r="K4396" s="37" t="str">
        <f t="array" ref="K4396">IFERROR(XLOOKUP(G4396,'Tipo de carga'!A:A,'Tipo de carga'!B:B))</f>
        <v>Autoabasto</v>
      </c>
      <c r="L4396" s="37">
        <f t="shared" si="2"/>
        <v>45</v>
      </c>
      <c r="M4396" s="37">
        <f t="shared" si="3"/>
        <v>7</v>
      </c>
      <c r="N4396" s="37">
        <f t="shared" si="4"/>
        <v>11</v>
      </c>
      <c r="O4396" s="37" t="str">
        <f t="array" ref="O4396">IFERROR(XLOOKUP(K4396,'Tipo de carga'!B:B,'Tipo de carga'!C:C))</f>
        <v>Diesel</v>
      </c>
    </row>
    <row r="4397">
      <c r="A4397" s="36">
        <v>1695.0</v>
      </c>
      <c r="B4397" s="37" t="str">
        <f t="array" ref="B4397">IFERROR(XLOOKUP(A4397,'Asignacion Nov'!A:A,'Asignacion Nov'!C:C))</f>
        <v>Pilgrims Tepo</v>
      </c>
      <c r="C4397" s="37" t="str">
        <f t="array" ref="C4397">IFERROR(XLOOKUP(A4397,'Asignacion Nov'!A:A,'Asignacion Nov'!B:B))</f>
        <v>EC-02</v>
      </c>
      <c r="D4397" s="38">
        <v>45603.81505787037</v>
      </c>
      <c r="E4397" s="36" t="s">
        <v>478</v>
      </c>
      <c r="F4397" s="37" t="str">
        <f t="array" ref="F4397">IFERROR(XLOOKUP(E4397,Operadores!A:A,Operadores!B:B))</f>
        <v>CHAJUA01</v>
      </c>
      <c r="G4397" s="36" t="s">
        <v>72</v>
      </c>
      <c r="H4397" s="39">
        <v>20.122739</v>
      </c>
      <c r="I4397" s="40">
        <v>107.89</v>
      </c>
      <c r="J4397" s="41">
        <f t="shared" si="5"/>
        <v>2171.042311</v>
      </c>
      <c r="K4397" s="37" t="str">
        <f t="array" ref="K4397">IFERROR(XLOOKUP(G4397,'Tipo de carga'!A:A,'Tipo de carga'!B:B))</f>
        <v>Autoabasto</v>
      </c>
      <c r="L4397" s="37">
        <f t="shared" si="2"/>
        <v>45</v>
      </c>
      <c r="M4397" s="37">
        <f t="shared" si="3"/>
        <v>7</v>
      </c>
      <c r="N4397" s="37">
        <f t="shared" si="4"/>
        <v>11</v>
      </c>
      <c r="O4397" s="37" t="str">
        <f t="array" ref="O4397">IFERROR(XLOOKUP(K4397,'Tipo de carga'!B:B,'Tipo de carga'!C:C))</f>
        <v>Diesel</v>
      </c>
    </row>
    <row r="4398">
      <c r="A4398" s="36">
        <v>1731.0</v>
      </c>
      <c r="B4398" s="37" t="str">
        <f t="array" ref="B4398">IFERROR(XLOOKUP(A4398,'Asignacion Nov'!A:A,'Asignacion Nov'!C:C))</f>
        <v>Pilgrims Tepo</v>
      </c>
      <c r="C4398" s="37" t="str">
        <f t="array" ref="C4398">IFERROR(XLOOKUP(A4398,'Asignacion Nov'!A:A,'Asignacion Nov'!B:B))</f>
        <v>EC-02</v>
      </c>
      <c r="D4398" s="38">
        <v>45603.80768518519</v>
      </c>
      <c r="E4398" s="36" t="s">
        <v>419</v>
      </c>
      <c r="F4398" s="37" t="str">
        <f t="array" ref="F4398">IFERROR(XLOOKUP(E4398,Operadores!A:A,Operadores!B:B))</f>
        <v>ROSGIL</v>
      </c>
      <c r="G4398" s="36" t="s">
        <v>72</v>
      </c>
      <c r="H4398" s="39">
        <v>20.122739</v>
      </c>
      <c r="I4398" s="40">
        <v>309.59</v>
      </c>
      <c r="J4398" s="41">
        <f t="shared" si="5"/>
        <v>6229.798767</v>
      </c>
      <c r="K4398" s="37" t="str">
        <f t="array" ref="K4398">IFERROR(XLOOKUP(G4398,'Tipo de carga'!A:A,'Tipo de carga'!B:B))</f>
        <v>Autoabasto</v>
      </c>
      <c r="L4398" s="37">
        <f t="shared" si="2"/>
        <v>45</v>
      </c>
      <c r="M4398" s="37">
        <f t="shared" si="3"/>
        <v>7</v>
      </c>
      <c r="N4398" s="37">
        <f t="shared" si="4"/>
        <v>11</v>
      </c>
      <c r="O4398" s="37" t="str">
        <f t="array" ref="O4398">IFERROR(XLOOKUP(K4398,'Tipo de carga'!B:B,'Tipo de carga'!C:C))</f>
        <v>Diesel</v>
      </c>
    </row>
    <row r="4399">
      <c r="A4399" s="36" t="s">
        <v>187</v>
      </c>
      <c r="B4399" s="37" t="str">
        <f t="array" ref="B4399">IFERROR(XLOOKUP(A4399,'Asignacion Nov'!A:A,'Asignacion Nov'!C:C))</f>
        <v/>
      </c>
      <c r="C4399" s="37" t="str">
        <f t="array" ref="C4399">IFERROR(XLOOKUP(A4399,'Asignacion Nov'!A:A,'Asignacion Nov'!B:B))</f>
        <v/>
      </c>
      <c r="D4399" s="38">
        <v>45603.799849537034</v>
      </c>
      <c r="E4399" s="36" t="s">
        <v>69</v>
      </c>
      <c r="F4399" s="37" t="str">
        <f t="array" ref="F4399">IFERROR(XLOOKUP(E4399,Operadores!A:A,Operadores!B:B))</f>
        <v>MTTO</v>
      </c>
      <c r="G4399" s="36" t="s">
        <v>72</v>
      </c>
      <c r="H4399" s="39">
        <v>20.122739</v>
      </c>
      <c r="I4399" s="40">
        <v>20.2</v>
      </c>
      <c r="J4399" s="41">
        <f t="shared" si="5"/>
        <v>406.4793278</v>
      </c>
      <c r="K4399" s="37" t="str">
        <f t="array" ref="K4399">IFERROR(XLOOKUP(G4399,'Tipo de carga'!A:A,'Tipo de carga'!B:B))</f>
        <v>Autoabasto</v>
      </c>
      <c r="L4399" s="37">
        <f t="shared" si="2"/>
        <v>45</v>
      </c>
      <c r="M4399" s="37">
        <f t="shared" si="3"/>
        <v>7</v>
      </c>
      <c r="N4399" s="37">
        <f t="shared" si="4"/>
        <v>11</v>
      </c>
      <c r="O4399" s="37" t="str">
        <f t="array" ref="O4399">IFERROR(XLOOKUP(K4399,'Tipo de carga'!B:B,'Tipo de carga'!C:C))</f>
        <v>Diesel</v>
      </c>
    </row>
    <row r="4400">
      <c r="A4400" s="36">
        <v>1780.0</v>
      </c>
      <c r="B4400" s="37" t="str">
        <f t="array" ref="B4400">IFERROR(XLOOKUP(A4400,'Asignacion Nov'!A:A,'Asignacion Nov'!C:C))</f>
        <v>Pilgrims Tepo</v>
      </c>
      <c r="C4400" s="37" t="str">
        <f t="array" ref="C4400">IFERROR(XLOOKUP(A4400,'Asignacion Nov'!A:A,'Asignacion Nov'!B:B))</f>
        <v>EC-02</v>
      </c>
      <c r="D4400" s="38">
        <v>45603.797939814816</v>
      </c>
      <c r="E4400" s="36" t="s">
        <v>160</v>
      </c>
      <c r="F4400" s="37" t="str">
        <f t="array" ref="F4400">IFERROR(XLOOKUP(E4400,Operadores!A:A,Operadores!B:B))</f>
        <v>ESTMANX</v>
      </c>
      <c r="G4400" s="36" t="s">
        <v>72</v>
      </c>
      <c r="H4400" s="39">
        <v>20.122739</v>
      </c>
      <c r="I4400" s="40">
        <v>154.45</v>
      </c>
      <c r="J4400" s="41">
        <f t="shared" si="5"/>
        <v>3107.957039</v>
      </c>
      <c r="K4400" s="37" t="str">
        <f t="array" ref="K4400">IFERROR(XLOOKUP(G4400,'Tipo de carga'!A:A,'Tipo de carga'!B:B))</f>
        <v>Autoabasto</v>
      </c>
      <c r="L4400" s="37">
        <f t="shared" si="2"/>
        <v>45</v>
      </c>
      <c r="M4400" s="37">
        <f t="shared" si="3"/>
        <v>7</v>
      </c>
      <c r="N4400" s="37">
        <f t="shared" si="4"/>
        <v>11</v>
      </c>
      <c r="O4400" s="37" t="str">
        <f t="array" ref="O4400">IFERROR(XLOOKUP(K4400,'Tipo de carga'!B:B,'Tipo de carga'!C:C))</f>
        <v>Diesel</v>
      </c>
    </row>
    <row r="4401">
      <c r="A4401" s="36">
        <v>1866.0</v>
      </c>
      <c r="B4401" s="37" t="str">
        <f t="array" ref="B4401">IFERROR(XLOOKUP(A4401,'Asignacion Nov'!A:A,'Asignacion Nov'!C:C))</f>
        <v>Pilgrims Tepo</v>
      </c>
      <c r="C4401" s="37" t="str">
        <f t="array" ref="C4401">IFERROR(XLOOKUP(A4401,'Asignacion Nov'!A:A,'Asignacion Nov'!B:B))</f>
        <v>EC-02</v>
      </c>
      <c r="D4401" s="38">
        <v>45603.78462962963</v>
      </c>
      <c r="E4401" s="36" t="s">
        <v>163</v>
      </c>
      <c r="F4401" s="37" t="str">
        <f t="array" ref="F4401">IFERROR(XLOOKUP(E4401,Operadores!A:A,Operadores!B:B))</f>
        <v>JORJON</v>
      </c>
      <c r="G4401" s="36" t="s">
        <v>72</v>
      </c>
      <c r="H4401" s="39">
        <v>20.122739</v>
      </c>
      <c r="I4401" s="40">
        <v>160.36</v>
      </c>
      <c r="J4401" s="41">
        <f t="shared" si="5"/>
        <v>3226.882426</v>
      </c>
      <c r="K4401" s="37" t="str">
        <f t="array" ref="K4401">IFERROR(XLOOKUP(G4401,'Tipo de carga'!A:A,'Tipo de carga'!B:B))</f>
        <v>Autoabasto</v>
      </c>
      <c r="L4401" s="37">
        <f t="shared" si="2"/>
        <v>45</v>
      </c>
      <c r="M4401" s="37">
        <f t="shared" si="3"/>
        <v>7</v>
      </c>
      <c r="N4401" s="37">
        <f t="shared" si="4"/>
        <v>11</v>
      </c>
      <c r="O4401" s="37" t="str">
        <f t="array" ref="O4401">IFERROR(XLOOKUP(K4401,'Tipo de carga'!B:B,'Tipo de carga'!C:C))</f>
        <v>Diesel</v>
      </c>
    </row>
    <row r="4402">
      <c r="A4402" s="36">
        <v>1996.0</v>
      </c>
      <c r="B4402" s="37" t="str">
        <f t="array" ref="B4402">IFERROR(XLOOKUP(A4402,'Asignacion Nov'!A:A,'Asignacion Nov'!C:C))</f>
        <v>MeLi Dedicado Merida</v>
      </c>
      <c r="C4402" s="37" t="str">
        <f t="array" ref="C4402">IFERROR(XLOOKUP(A4402,'Asignacion Nov'!A:A,'Asignacion Nov'!B:B))</f>
        <v>EC-05</v>
      </c>
      <c r="D4402" s="38">
        <v>45603.77423611111</v>
      </c>
      <c r="E4402" s="36" t="s">
        <v>530</v>
      </c>
      <c r="F4402" s="37" t="str">
        <f t="array" ref="F4402">IFERROR(XLOOKUP(E4402,Operadores!A:A,Operadores!B:B))</f>
        <v>CADCAR</v>
      </c>
      <c r="G4402" s="36" t="s">
        <v>72</v>
      </c>
      <c r="H4402" s="39">
        <v>20.122739</v>
      </c>
      <c r="I4402" s="40">
        <v>270.7</v>
      </c>
      <c r="J4402" s="41">
        <f t="shared" si="5"/>
        <v>5447.225447</v>
      </c>
      <c r="K4402" s="37" t="str">
        <f t="array" ref="K4402">IFERROR(XLOOKUP(G4402,'Tipo de carga'!A:A,'Tipo de carga'!B:B))</f>
        <v>Autoabasto</v>
      </c>
      <c r="L4402" s="37">
        <f t="shared" si="2"/>
        <v>45</v>
      </c>
      <c r="M4402" s="37">
        <f t="shared" si="3"/>
        <v>7</v>
      </c>
      <c r="N4402" s="37">
        <f t="shared" si="4"/>
        <v>11</v>
      </c>
      <c r="O4402" s="37" t="str">
        <f t="array" ref="O4402">IFERROR(XLOOKUP(K4402,'Tipo de carga'!B:B,'Tipo de carga'!C:C))</f>
        <v>Diesel</v>
      </c>
    </row>
    <row r="4403">
      <c r="A4403" s="36">
        <v>2007.0</v>
      </c>
      <c r="B4403" s="37" t="str">
        <f t="array" ref="B4403">IFERROR(XLOOKUP(A4403,'Asignacion Nov'!A:A,'Asignacion Nov'!C:C))</f>
        <v>MeLi Asignado TD</v>
      </c>
      <c r="C4403" s="37" t="str">
        <f t="array" ref="C4403">IFERROR(XLOOKUP(A4403,'Asignacion Nov'!A:A,'Asignacion Nov'!B:B))</f>
        <v>EC-05</v>
      </c>
      <c r="D4403" s="38">
        <v>45603.76646990741</v>
      </c>
      <c r="E4403" s="36" t="s">
        <v>166</v>
      </c>
      <c r="F4403" s="37" t="str">
        <f t="array" ref="F4403">IFERROR(XLOOKUP(E4403,Operadores!A:A,Operadores!B:B))</f>
        <v>PADRI</v>
      </c>
      <c r="G4403" s="36" t="s">
        <v>72</v>
      </c>
      <c r="H4403" s="39">
        <v>20.122739</v>
      </c>
      <c r="I4403" s="40">
        <v>465.08</v>
      </c>
      <c r="J4403" s="41">
        <f t="shared" si="5"/>
        <v>9358.683454</v>
      </c>
      <c r="K4403" s="37" t="str">
        <f t="array" ref="K4403">IFERROR(XLOOKUP(G4403,'Tipo de carga'!A:A,'Tipo de carga'!B:B))</f>
        <v>Autoabasto</v>
      </c>
      <c r="L4403" s="37">
        <f t="shared" si="2"/>
        <v>45</v>
      </c>
      <c r="M4403" s="37">
        <f t="shared" si="3"/>
        <v>7</v>
      </c>
      <c r="N4403" s="37">
        <f t="shared" si="4"/>
        <v>11</v>
      </c>
      <c r="O4403" s="37" t="str">
        <f t="array" ref="O4403">IFERROR(XLOOKUP(K4403,'Tipo de carga'!B:B,'Tipo de carga'!C:C))</f>
        <v>Diesel</v>
      </c>
    </row>
    <row r="4404">
      <c r="A4404" s="36">
        <v>2028.0</v>
      </c>
      <c r="B4404" s="37" t="str">
        <f t="array" ref="B4404">IFERROR(XLOOKUP(A4404,'Asignacion Nov'!A:A,'Asignacion Nov'!C:C))</f>
        <v>MeLi Dedicado Merida</v>
      </c>
      <c r="C4404" s="37" t="str">
        <f t="array" ref="C4404">IFERROR(XLOOKUP(A4404,'Asignacion Nov'!A:A,'Asignacion Nov'!B:B))</f>
        <v>EC-05</v>
      </c>
      <c r="D4404" s="38">
        <v>45603.7566087963</v>
      </c>
      <c r="E4404" s="36" t="s">
        <v>398</v>
      </c>
      <c r="F4404" s="37" t="str">
        <f t="array" ref="F4404">IFERROR(XLOOKUP(E4404,Operadores!A:A,Operadores!B:B))</f>
        <v>SANEUS</v>
      </c>
      <c r="G4404" s="36" t="s">
        <v>72</v>
      </c>
      <c r="H4404" s="39">
        <v>20.122739</v>
      </c>
      <c r="I4404" s="40">
        <v>307.7</v>
      </c>
      <c r="J4404" s="41">
        <f t="shared" si="5"/>
        <v>6191.76679</v>
      </c>
      <c r="K4404" s="37" t="str">
        <f t="array" ref="K4404">IFERROR(XLOOKUP(G4404,'Tipo de carga'!A:A,'Tipo de carga'!B:B))</f>
        <v>Autoabasto</v>
      </c>
      <c r="L4404" s="37">
        <f t="shared" si="2"/>
        <v>45</v>
      </c>
      <c r="M4404" s="37">
        <f t="shared" si="3"/>
        <v>7</v>
      </c>
      <c r="N4404" s="37">
        <f t="shared" si="4"/>
        <v>11</v>
      </c>
      <c r="O4404" s="37" t="str">
        <f t="array" ref="O4404">IFERROR(XLOOKUP(K4404,'Tipo de carga'!B:B,'Tipo de carga'!C:C))</f>
        <v>Diesel</v>
      </c>
    </row>
    <row r="4405">
      <c r="A4405" s="36">
        <v>1944.0</v>
      </c>
      <c r="B4405" s="37" t="str">
        <f t="array" ref="B4405">IFERROR(XLOOKUP(A4405,'Asignacion Nov'!A:A,'Asignacion Nov'!C:C))</f>
        <v>MeLi asignado SD</v>
      </c>
      <c r="C4405" s="37" t="str">
        <f t="array" ref="C4405">IFERROR(XLOOKUP(A4405,'Asignacion Nov'!A:A,'Asignacion Nov'!B:B))</f>
        <v>EC-05</v>
      </c>
      <c r="D4405" s="38">
        <v>45603.746458333335</v>
      </c>
      <c r="E4405" s="36" t="s">
        <v>221</v>
      </c>
      <c r="F4405" s="37" t="str">
        <f t="array" ref="F4405">IFERROR(XLOOKUP(E4405,Operadores!A:A,Operadores!B:B))</f>
        <v>ORTARM</v>
      </c>
      <c r="G4405" s="36" t="s">
        <v>72</v>
      </c>
      <c r="H4405" s="39">
        <v>20.122739</v>
      </c>
      <c r="I4405" s="40">
        <v>352.29</v>
      </c>
      <c r="J4405" s="41">
        <f t="shared" si="5"/>
        <v>7089.039722</v>
      </c>
      <c r="K4405" s="37" t="str">
        <f t="array" ref="K4405">IFERROR(XLOOKUP(G4405,'Tipo de carga'!A:A,'Tipo de carga'!B:B))</f>
        <v>Autoabasto</v>
      </c>
      <c r="L4405" s="37">
        <f t="shared" si="2"/>
        <v>45</v>
      </c>
      <c r="M4405" s="37">
        <f t="shared" si="3"/>
        <v>7</v>
      </c>
      <c r="N4405" s="37">
        <f t="shared" si="4"/>
        <v>11</v>
      </c>
      <c r="O4405" s="37" t="str">
        <f t="array" ref="O4405">IFERROR(XLOOKUP(K4405,'Tipo de carga'!B:B,'Tipo de carga'!C:C))</f>
        <v>Diesel</v>
      </c>
    </row>
    <row r="4406">
      <c r="A4406" s="36">
        <v>1954.0</v>
      </c>
      <c r="B4406" s="37" t="str">
        <f t="array" ref="B4406">IFERROR(XLOOKUP(A4406,'Asignacion Nov'!A:A,'Asignacion Nov'!C:C))</f>
        <v>MeLi asignado SD</v>
      </c>
      <c r="C4406" s="37" t="str">
        <f t="array" ref="C4406">IFERROR(XLOOKUP(A4406,'Asignacion Nov'!A:A,'Asignacion Nov'!B:B))</f>
        <v>EC-05</v>
      </c>
      <c r="D4406" s="38">
        <v>45603.73825231481</v>
      </c>
      <c r="E4406" s="36" t="s">
        <v>529</v>
      </c>
      <c r="F4406" s="37" t="str">
        <f t="array" ref="F4406">IFERROR(XLOOKUP(E4406,Operadores!A:A,Operadores!B:B))</f>
        <v>ESTZAI</v>
      </c>
      <c r="G4406" s="36" t="s">
        <v>72</v>
      </c>
      <c r="H4406" s="39">
        <v>20.122739</v>
      </c>
      <c r="I4406" s="40">
        <v>191.08</v>
      </c>
      <c r="J4406" s="41">
        <f t="shared" si="5"/>
        <v>3845.052968</v>
      </c>
      <c r="K4406" s="37" t="str">
        <f t="array" ref="K4406">IFERROR(XLOOKUP(G4406,'Tipo de carga'!A:A,'Tipo de carga'!B:B))</f>
        <v>Autoabasto</v>
      </c>
      <c r="L4406" s="37">
        <f t="shared" si="2"/>
        <v>45</v>
      </c>
      <c r="M4406" s="37">
        <f t="shared" si="3"/>
        <v>7</v>
      </c>
      <c r="N4406" s="37">
        <f t="shared" si="4"/>
        <v>11</v>
      </c>
      <c r="O4406" s="37" t="str">
        <f t="array" ref="O4406">IFERROR(XLOOKUP(K4406,'Tipo de carga'!B:B,'Tipo de carga'!C:C))</f>
        <v>Diesel</v>
      </c>
    </row>
    <row r="4407">
      <c r="A4407" s="36">
        <v>1980.0</v>
      </c>
      <c r="B4407" s="37" t="str">
        <f t="array" ref="B4407">IFERROR(XLOOKUP(A4407,'Asignacion Nov'!A:A,'Asignacion Nov'!C:C))</f>
        <v>MeLi asignado SD</v>
      </c>
      <c r="C4407" s="37" t="str">
        <f t="array" ref="C4407">IFERROR(XLOOKUP(A4407,'Asignacion Nov'!A:A,'Asignacion Nov'!B:B))</f>
        <v>EC-05</v>
      </c>
      <c r="D4407" s="38">
        <v>45603.72657407408</v>
      </c>
      <c r="E4407" s="36" t="s">
        <v>173</v>
      </c>
      <c r="F4407" s="37" t="str">
        <f t="array" ref="F4407">IFERROR(XLOOKUP(E4407,Operadores!A:A,Operadores!B:B))</f>
        <v>AGUMIG</v>
      </c>
      <c r="G4407" s="36" t="s">
        <v>72</v>
      </c>
      <c r="H4407" s="39">
        <v>20.122739</v>
      </c>
      <c r="I4407" s="40">
        <v>229.41</v>
      </c>
      <c r="J4407" s="41">
        <f t="shared" si="5"/>
        <v>4616.357554</v>
      </c>
      <c r="K4407" s="37" t="str">
        <f t="array" ref="K4407">IFERROR(XLOOKUP(G4407,'Tipo de carga'!A:A,'Tipo de carga'!B:B))</f>
        <v>Autoabasto</v>
      </c>
      <c r="L4407" s="37">
        <f t="shared" si="2"/>
        <v>45</v>
      </c>
      <c r="M4407" s="37">
        <f t="shared" si="3"/>
        <v>7</v>
      </c>
      <c r="N4407" s="37">
        <f t="shared" si="4"/>
        <v>11</v>
      </c>
      <c r="O4407" s="37" t="str">
        <f t="array" ref="O4407">IFERROR(XLOOKUP(K4407,'Tipo de carga'!B:B,'Tipo de carga'!C:C))</f>
        <v>Diesel</v>
      </c>
    </row>
    <row r="4408">
      <c r="A4408" s="36">
        <v>1951.0</v>
      </c>
      <c r="B4408" s="37" t="str">
        <f t="array" ref="B4408">IFERROR(XLOOKUP(A4408,'Asignacion Nov'!A:A,'Asignacion Nov'!C:C))</f>
        <v>MeLi asignado SD</v>
      </c>
      <c r="C4408" s="37" t="str">
        <f t="array" ref="C4408">IFERROR(XLOOKUP(A4408,'Asignacion Nov'!A:A,'Asignacion Nov'!B:B))</f>
        <v>EC-05</v>
      </c>
      <c r="D4408" s="38">
        <v>45603.71976851852</v>
      </c>
      <c r="E4408" s="36" t="s">
        <v>418</v>
      </c>
      <c r="F4408" s="37" t="str">
        <f t="array" ref="F4408">IFERROR(XLOOKUP(E4408,Operadores!A:A,Operadores!B:B))</f>
        <v>MENMI</v>
      </c>
      <c r="G4408" s="36" t="s">
        <v>72</v>
      </c>
      <c r="H4408" s="39">
        <v>20.122739</v>
      </c>
      <c r="I4408" s="40">
        <v>590.03</v>
      </c>
      <c r="J4408" s="41">
        <f t="shared" si="5"/>
        <v>11873.01969</v>
      </c>
      <c r="K4408" s="37" t="str">
        <f t="array" ref="K4408">IFERROR(XLOOKUP(G4408,'Tipo de carga'!A:A,'Tipo de carga'!B:B))</f>
        <v>Autoabasto</v>
      </c>
      <c r="L4408" s="37">
        <f t="shared" si="2"/>
        <v>45</v>
      </c>
      <c r="M4408" s="37">
        <f t="shared" si="3"/>
        <v>7</v>
      </c>
      <c r="N4408" s="37">
        <f t="shared" si="4"/>
        <v>11</v>
      </c>
      <c r="O4408" s="37" t="str">
        <f t="array" ref="O4408">IFERROR(XLOOKUP(K4408,'Tipo de carga'!B:B,'Tipo de carga'!C:C))</f>
        <v>Diesel</v>
      </c>
    </row>
    <row r="4409">
      <c r="A4409" s="36">
        <v>1983.0</v>
      </c>
      <c r="B4409" s="37" t="str">
        <f t="array" ref="B4409">IFERROR(XLOOKUP(A4409,'Asignacion Nov'!A:A,'Asignacion Nov'!C:C))</f>
        <v>MeLi asignado SD</v>
      </c>
      <c r="C4409" s="37" t="str">
        <f t="array" ref="C4409">IFERROR(XLOOKUP(A4409,'Asignacion Nov'!A:A,'Asignacion Nov'!B:B))</f>
        <v>EC-05</v>
      </c>
      <c r="D4409" s="38">
        <v>45603.703148148146</v>
      </c>
      <c r="E4409" s="36" t="s">
        <v>179</v>
      </c>
      <c r="F4409" s="37" t="str">
        <f t="array" ref="F4409">IFERROR(XLOOKUP(E4409,Operadores!A:A,Operadores!B:B))</f>
        <v>IBAJOS</v>
      </c>
      <c r="G4409" s="36" t="s">
        <v>72</v>
      </c>
      <c r="H4409" s="39">
        <v>20.122739</v>
      </c>
      <c r="I4409" s="40">
        <v>290.03</v>
      </c>
      <c r="J4409" s="41">
        <f t="shared" si="5"/>
        <v>5836.197992</v>
      </c>
      <c r="K4409" s="37" t="str">
        <f t="array" ref="K4409">IFERROR(XLOOKUP(G4409,'Tipo de carga'!A:A,'Tipo de carga'!B:B))</f>
        <v>Autoabasto</v>
      </c>
      <c r="L4409" s="37">
        <f t="shared" si="2"/>
        <v>45</v>
      </c>
      <c r="M4409" s="37">
        <f t="shared" si="3"/>
        <v>7</v>
      </c>
      <c r="N4409" s="37">
        <f t="shared" si="4"/>
        <v>11</v>
      </c>
      <c r="O4409" s="37" t="str">
        <f t="array" ref="O4409">IFERROR(XLOOKUP(K4409,'Tipo de carga'!B:B,'Tipo de carga'!C:C))</f>
        <v>Diesel</v>
      </c>
    </row>
    <row r="4410">
      <c r="A4410" s="36">
        <v>1767.0</v>
      </c>
      <c r="B4410" s="37" t="str">
        <f t="array" ref="B4410">IFERROR(XLOOKUP(A4410,'Asignacion Nov'!A:A,'Asignacion Nov'!C:C))</f>
        <v>Pilgrims Tepo</v>
      </c>
      <c r="C4410" s="37" t="str">
        <f t="array" ref="C4410">IFERROR(XLOOKUP(A4410,'Asignacion Nov'!A:A,'Asignacion Nov'!B:B))</f>
        <v>EC-02</v>
      </c>
      <c r="D4410" s="38">
        <v>45603.68775462963</v>
      </c>
      <c r="E4410" s="36" t="s">
        <v>375</v>
      </c>
      <c r="F4410" s="37" t="str">
        <f t="array" ref="F4410">IFERROR(XLOOKUP(E4410,Operadores!A:A,Operadores!B:B))</f>
        <v>ZENALB</v>
      </c>
      <c r="G4410" s="36" t="s">
        <v>72</v>
      </c>
      <c r="H4410" s="39">
        <v>20.122739</v>
      </c>
      <c r="I4410" s="40">
        <v>60.91</v>
      </c>
      <c r="J4410" s="41">
        <f t="shared" si="5"/>
        <v>1225.676032</v>
      </c>
      <c r="K4410" s="37" t="str">
        <f t="array" ref="K4410">IFERROR(XLOOKUP(G4410,'Tipo de carga'!A:A,'Tipo de carga'!B:B))</f>
        <v>Autoabasto</v>
      </c>
      <c r="L4410" s="37">
        <f t="shared" si="2"/>
        <v>45</v>
      </c>
      <c r="M4410" s="37">
        <f t="shared" si="3"/>
        <v>7</v>
      </c>
      <c r="N4410" s="37">
        <f t="shared" si="4"/>
        <v>11</v>
      </c>
      <c r="O4410" s="37" t="str">
        <f t="array" ref="O4410">IFERROR(XLOOKUP(K4410,'Tipo de carga'!B:B,'Tipo de carga'!C:C))</f>
        <v>Diesel</v>
      </c>
    </row>
    <row r="4411">
      <c r="A4411" s="36">
        <v>1757.0</v>
      </c>
      <c r="B4411" s="37" t="str">
        <f t="array" ref="B4411">IFERROR(XLOOKUP(A4411,'Asignacion Nov'!A:A,'Asignacion Nov'!C:C))</f>
        <v>Pilgrims Tepo</v>
      </c>
      <c r="C4411" s="37" t="str">
        <f t="array" ref="C4411">IFERROR(XLOOKUP(A4411,'Asignacion Nov'!A:A,'Asignacion Nov'!B:B))</f>
        <v>EC-02</v>
      </c>
      <c r="D4411" s="38">
        <v>45603.67173611111</v>
      </c>
      <c r="E4411" s="36" t="s">
        <v>171</v>
      </c>
      <c r="F4411" s="37" t="str">
        <f t="array" ref="F4411">IFERROR(XLOOKUP(E4411,Operadores!A:A,Operadores!B:B))</f>
        <v>RAMJOS</v>
      </c>
      <c r="G4411" s="36" t="s">
        <v>72</v>
      </c>
      <c r="H4411" s="39">
        <v>20.122739</v>
      </c>
      <c r="I4411" s="40">
        <v>245.23</v>
      </c>
      <c r="J4411" s="41">
        <f t="shared" si="5"/>
        <v>4934.699285</v>
      </c>
      <c r="K4411" s="37" t="str">
        <f t="array" ref="K4411">IFERROR(XLOOKUP(G4411,'Tipo de carga'!A:A,'Tipo de carga'!B:B))</f>
        <v>Autoabasto</v>
      </c>
      <c r="L4411" s="37">
        <f t="shared" si="2"/>
        <v>45</v>
      </c>
      <c r="M4411" s="37">
        <f t="shared" si="3"/>
        <v>7</v>
      </c>
      <c r="N4411" s="37">
        <f t="shared" si="4"/>
        <v>11</v>
      </c>
      <c r="O4411" s="37" t="str">
        <f t="array" ref="O4411">IFERROR(XLOOKUP(K4411,'Tipo de carga'!B:B,'Tipo de carga'!C:C))</f>
        <v>Diesel</v>
      </c>
    </row>
    <row r="4412">
      <c r="A4412" s="36">
        <v>1689.0</v>
      </c>
      <c r="B4412" s="37" t="str">
        <f t="array" ref="B4412">IFERROR(XLOOKUP(A4412,'Asignacion Nov'!A:A,'Asignacion Nov'!C:C))</f>
        <v>Pilgrims Tepo</v>
      </c>
      <c r="C4412" s="37" t="str">
        <f t="array" ref="C4412">IFERROR(XLOOKUP(A4412,'Asignacion Nov'!A:A,'Asignacion Nov'!B:B))</f>
        <v>EC-02</v>
      </c>
      <c r="D4412" s="38">
        <v>45603.63240740741</v>
      </c>
      <c r="E4412" s="36" t="s">
        <v>214</v>
      </c>
      <c r="F4412" s="37" t="str">
        <f t="array" ref="F4412">IFERROR(XLOOKUP(E4412,Operadores!A:A,Operadores!B:B))</f>
        <v>OROEDU</v>
      </c>
      <c r="G4412" s="36" t="s">
        <v>72</v>
      </c>
      <c r="H4412" s="39">
        <v>20.122739</v>
      </c>
      <c r="I4412" s="40">
        <v>123.28</v>
      </c>
      <c r="J4412" s="41">
        <f t="shared" si="5"/>
        <v>2480.731264</v>
      </c>
      <c r="K4412" s="37" t="str">
        <f t="array" ref="K4412">IFERROR(XLOOKUP(G4412,'Tipo de carga'!A:A,'Tipo de carga'!B:B))</f>
        <v>Autoabasto</v>
      </c>
      <c r="L4412" s="37">
        <f t="shared" si="2"/>
        <v>45</v>
      </c>
      <c r="M4412" s="37">
        <f t="shared" si="3"/>
        <v>7</v>
      </c>
      <c r="N4412" s="37">
        <f t="shared" si="4"/>
        <v>11</v>
      </c>
      <c r="O4412" s="37" t="str">
        <f t="array" ref="O4412">IFERROR(XLOOKUP(K4412,'Tipo de carga'!B:B,'Tipo de carga'!C:C))</f>
        <v>Diesel</v>
      </c>
    </row>
    <row r="4413">
      <c r="A4413" s="36">
        <v>1871.0</v>
      </c>
      <c r="B4413" s="37" t="str">
        <f t="array" ref="B4413">IFERROR(XLOOKUP(A4413,'Asignacion Nov'!A:A,'Asignacion Nov'!C:C))</f>
        <v>Circuitos</v>
      </c>
      <c r="C4413" s="37" t="str">
        <f t="array" ref="C4413">IFERROR(XLOOKUP(A4413,'Asignacion Nov'!A:A,'Asignacion Nov'!B:B))</f>
        <v>EC-03</v>
      </c>
      <c r="D4413" s="38">
        <v>45603.623391203706</v>
      </c>
      <c r="E4413" s="36" t="s">
        <v>197</v>
      </c>
      <c r="F4413" s="37" t="str">
        <f t="array" ref="F4413">IFERROR(XLOOKUP(E4413,Operadores!A:A,Operadores!B:B))</f>
        <v>REYALE</v>
      </c>
      <c r="G4413" s="36" t="s">
        <v>72</v>
      </c>
      <c r="H4413" s="39">
        <v>20.122739</v>
      </c>
      <c r="I4413" s="40">
        <v>45.81</v>
      </c>
      <c r="J4413" s="41">
        <f t="shared" si="5"/>
        <v>921.8226736</v>
      </c>
      <c r="K4413" s="37" t="str">
        <f t="array" ref="K4413">IFERROR(XLOOKUP(G4413,'Tipo de carga'!A:A,'Tipo de carga'!B:B))</f>
        <v>Autoabasto</v>
      </c>
      <c r="L4413" s="37">
        <f t="shared" si="2"/>
        <v>45</v>
      </c>
      <c r="M4413" s="37">
        <f t="shared" si="3"/>
        <v>7</v>
      </c>
      <c r="N4413" s="37">
        <f t="shared" si="4"/>
        <v>11</v>
      </c>
      <c r="O4413" s="37" t="str">
        <f t="array" ref="O4413">IFERROR(XLOOKUP(K4413,'Tipo de carga'!B:B,'Tipo de carga'!C:C))</f>
        <v>Diesel</v>
      </c>
    </row>
    <row r="4414">
      <c r="A4414" s="36">
        <v>1870.0</v>
      </c>
      <c r="B4414" s="37" t="str">
        <f t="array" ref="B4414">IFERROR(XLOOKUP(A4414,'Asignacion Nov'!A:A,'Asignacion Nov'!C:C))</f>
        <v>Circuitos</v>
      </c>
      <c r="C4414" s="37" t="str">
        <f t="array" ref="C4414">IFERROR(XLOOKUP(A4414,'Asignacion Nov'!A:A,'Asignacion Nov'!B:B))</f>
        <v>EC-03</v>
      </c>
      <c r="D4414" s="38">
        <v>45603.61467592593</v>
      </c>
      <c r="E4414" s="36" t="s">
        <v>385</v>
      </c>
      <c r="F4414" s="37" t="str">
        <f t="array" ref="F4414">IFERROR(XLOOKUP(E4414,Operadores!A:A,Operadores!B:B))</f>
        <v>RIOFE</v>
      </c>
      <c r="G4414" s="36" t="s">
        <v>72</v>
      </c>
      <c r="H4414" s="39">
        <v>20.122739</v>
      </c>
      <c r="I4414" s="40">
        <v>490.01</v>
      </c>
      <c r="J4414" s="41">
        <f t="shared" si="5"/>
        <v>9860.343337</v>
      </c>
      <c r="K4414" s="37" t="str">
        <f t="array" ref="K4414">IFERROR(XLOOKUP(G4414,'Tipo de carga'!A:A,'Tipo de carga'!B:B))</f>
        <v>Autoabasto</v>
      </c>
      <c r="L4414" s="37">
        <f t="shared" si="2"/>
        <v>45</v>
      </c>
      <c r="M4414" s="37">
        <f t="shared" si="3"/>
        <v>7</v>
      </c>
      <c r="N4414" s="37">
        <f t="shared" si="4"/>
        <v>11</v>
      </c>
      <c r="O4414" s="37" t="str">
        <f t="array" ref="O4414">IFERROR(XLOOKUP(K4414,'Tipo de carga'!B:B,'Tipo de carga'!C:C))</f>
        <v>Diesel</v>
      </c>
    </row>
    <row r="4415">
      <c r="A4415" s="36">
        <v>1704.0</v>
      </c>
      <c r="B4415" s="37" t="str">
        <f t="array" ref="B4415">IFERROR(XLOOKUP(A4415,'Asignacion Nov'!A:A,'Asignacion Nov'!C:C))</f>
        <v>Pilgrims Tepo</v>
      </c>
      <c r="C4415" s="37" t="str">
        <f t="array" ref="C4415">IFERROR(XLOOKUP(A4415,'Asignacion Nov'!A:A,'Asignacion Nov'!B:B))</f>
        <v>EC-02</v>
      </c>
      <c r="D4415" s="38">
        <v>45603.59164351852</v>
      </c>
      <c r="E4415" s="36" t="s">
        <v>222</v>
      </c>
      <c r="F4415" s="37" t="str">
        <f t="array" ref="F4415">IFERROR(XLOOKUP(E4415,Operadores!A:A,Operadores!B:B))</f>
        <v>BOROSC</v>
      </c>
      <c r="G4415" s="36" t="s">
        <v>72</v>
      </c>
      <c r="H4415" s="39">
        <v>20.122739</v>
      </c>
      <c r="I4415" s="40">
        <v>117.68</v>
      </c>
      <c r="J4415" s="41">
        <f t="shared" si="5"/>
        <v>2368.043926</v>
      </c>
      <c r="K4415" s="37" t="str">
        <f t="array" ref="K4415">IFERROR(XLOOKUP(G4415,'Tipo de carga'!A:A,'Tipo de carga'!B:B))</f>
        <v>Autoabasto</v>
      </c>
      <c r="L4415" s="37">
        <f t="shared" si="2"/>
        <v>45</v>
      </c>
      <c r="M4415" s="37">
        <f t="shared" si="3"/>
        <v>7</v>
      </c>
      <c r="N4415" s="37">
        <f t="shared" si="4"/>
        <v>11</v>
      </c>
      <c r="O4415" s="37" t="str">
        <f t="array" ref="O4415">IFERROR(XLOOKUP(K4415,'Tipo de carga'!B:B,'Tipo de carga'!C:C))</f>
        <v>Diesel</v>
      </c>
    </row>
    <row r="4416">
      <c r="A4416" s="36">
        <v>1997.0</v>
      </c>
      <c r="B4416" s="37" t="str">
        <f t="array" ref="B4416">IFERROR(XLOOKUP(A4416,'Asignacion Nov'!A:A,'Asignacion Nov'!C:C))</f>
        <v>MeLi Dedicado Merida</v>
      </c>
      <c r="C4416" s="37" t="str">
        <f t="array" ref="C4416">IFERROR(XLOOKUP(A4416,'Asignacion Nov'!A:A,'Asignacion Nov'!B:B))</f>
        <v>EC-05</v>
      </c>
      <c r="D4416" s="38">
        <v>45603.58025462963</v>
      </c>
      <c r="E4416" s="36" t="s">
        <v>391</v>
      </c>
      <c r="F4416" s="37" t="str">
        <f t="array" ref="F4416">IFERROR(XLOOKUP(E4416,Operadores!A:A,Operadores!B:B))</f>
        <v>HERVIC02</v>
      </c>
      <c r="G4416" s="36" t="s">
        <v>72</v>
      </c>
      <c r="H4416" s="39">
        <v>20.122739</v>
      </c>
      <c r="I4416" s="40">
        <v>290.0</v>
      </c>
      <c r="J4416" s="41">
        <f t="shared" si="5"/>
        <v>5835.59431</v>
      </c>
      <c r="K4416" s="37" t="str">
        <f t="array" ref="K4416">IFERROR(XLOOKUP(G4416,'Tipo de carga'!A:A,'Tipo de carga'!B:B))</f>
        <v>Autoabasto</v>
      </c>
      <c r="L4416" s="37">
        <f t="shared" si="2"/>
        <v>45</v>
      </c>
      <c r="M4416" s="37">
        <f t="shared" si="3"/>
        <v>7</v>
      </c>
      <c r="N4416" s="37">
        <f t="shared" si="4"/>
        <v>11</v>
      </c>
      <c r="O4416" s="37" t="str">
        <f t="array" ref="O4416">IFERROR(XLOOKUP(K4416,'Tipo de carga'!B:B,'Tipo de carga'!C:C))</f>
        <v>Diesel</v>
      </c>
    </row>
    <row r="4417">
      <c r="A4417" s="36">
        <v>1897.0</v>
      </c>
      <c r="B4417" s="37" t="str">
        <f t="array" ref="B4417">IFERROR(XLOOKUP(A4417,'Asignacion Nov'!A:A,'Asignacion Nov'!C:C))</f>
        <v>Full Liver</v>
      </c>
      <c r="C4417" s="37" t="str">
        <f t="array" ref="C4417">IFERROR(XLOOKUP(A4417,'Asignacion Nov'!A:A,'Asignacion Nov'!B:B))</f>
        <v>EC-01</v>
      </c>
      <c r="D4417" s="38">
        <v>45603.56747685185</v>
      </c>
      <c r="E4417" s="36" t="s">
        <v>408</v>
      </c>
      <c r="F4417" s="37" t="str">
        <f t="array" ref="F4417">IFERROR(XLOOKUP(E4417,Operadores!A:A,Operadores!B:B))</f>
        <v>RODAR</v>
      </c>
      <c r="G4417" s="36" t="s">
        <v>72</v>
      </c>
      <c r="H4417" s="39">
        <v>20.122739</v>
      </c>
      <c r="I4417" s="40">
        <v>399.08</v>
      </c>
      <c r="J4417" s="41">
        <f t="shared" si="5"/>
        <v>8030.58268</v>
      </c>
      <c r="K4417" s="37" t="str">
        <f t="array" ref="K4417">IFERROR(XLOOKUP(G4417,'Tipo de carga'!A:A,'Tipo de carga'!B:B))</f>
        <v>Autoabasto</v>
      </c>
      <c r="L4417" s="37">
        <f t="shared" si="2"/>
        <v>45</v>
      </c>
      <c r="M4417" s="37">
        <f t="shared" si="3"/>
        <v>7</v>
      </c>
      <c r="N4417" s="37">
        <f t="shared" si="4"/>
        <v>11</v>
      </c>
      <c r="O4417" s="37" t="str">
        <f t="array" ref="O4417">IFERROR(XLOOKUP(K4417,'Tipo de carga'!B:B,'Tipo de carga'!C:C))</f>
        <v>Diesel</v>
      </c>
    </row>
    <row r="4418">
      <c r="A4418" s="36">
        <v>1978.0</v>
      </c>
      <c r="B4418" s="37" t="str">
        <f t="array" ref="B4418">IFERROR(XLOOKUP(A4418,'Asignacion Nov'!A:A,'Asignacion Nov'!C:C))</f>
        <v>MeLi asignado SD</v>
      </c>
      <c r="C4418" s="37" t="str">
        <f t="array" ref="C4418">IFERROR(XLOOKUP(A4418,'Asignacion Nov'!A:A,'Asignacion Nov'!B:B))</f>
        <v>EC-05</v>
      </c>
      <c r="D4418" s="38">
        <v>45603.555</v>
      </c>
      <c r="E4418" s="36" t="s">
        <v>318</v>
      </c>
      <c r="F4418" s="37" t="str">
        <f t="array" ref="F4418">IFERROR(XLOOKUP(E4418,Operadores!A:A,Operadores!B:B))</f>
        <v>SOSERN</v>
      </c>
      <c r="G4418" s="36" t="s">
        <v>72</v>
      </c>
      <c r="H4418" s="39">
        <v>20.122739</v>
      </c>
      <c r="I4418" s="40">
        <v>160.1</v>
      </c>
      <c r="J4418" s="41">
        <f t="shared" si="5"/>
        <v>3221.650514</v>
      </c>
      <c r="K4418" s="37" t="str">
        <f t="array" ref="K4418">IFERROR(XLOOKUP(G4418,'Tipo de carga'!A:A,'Tipo de carga'!B:B))</f>
        <v>Autoabasto</v>
      </c>
      <c r="L4418" s="37">
        <f t="shared" si="2"/>
        <v>45</v>
      </c>
      <c r="M4418" s="37">
        <f t="shared" si="3"/>
        <v>7</v>
      </c>
      <c r="N4418" s="37">
        <f t="shared" si="4"/>
        <v>11</v>
      </c>
      <c r="O4418" s="37" t="str">
        <f t="array" ref="O4418">IFERROR(XLOOKUP(K4418,'Tipo de carga'!B:B,'Tipo de carga'!C:C))</f>
        <v>Diesel</v>
      </c>
    </row>
    <row r="4419">
      <c r="A4419" s="36">
        <v>1945.0</v>
      </c>
      <c r="B4419" s="37" t="str">
        <f t="array" ref="B4419">IFERROR(XLOOKUP(A4419,'Asignacion Nov'!A:A,'Asignacion Nov'!C:C))</f>
        <v>MeLi asignado SD</v>
      </c>
      <c r="C4419" s="37" t="str">
        <f t="array" ref="C4419">IFERROR(XLOOKUP(A4419,'Asignacion Nov'!A:A,'Asignacion Nov'!B:B))</f>
        <v>EC-05</v>
      </c>
      <c r="D4419" s="38">
        <v>45603.542916666665</v>
      </c>
      <c r="E4419" s="36" t="s">
        <v>349</v>
      </c>
      <c r="F4419" s="37" t="str">
        <f t="array" ref="F4419">IFERROR(XLOOKUP(E4419,Operadores!A:A,Operadores!B:B))</f>
        <v>GUEGAB</v>
      </c>
      <c r="G4419" s="36" t="s">
        <v>72</v>
      </c>
      <c r="H4419" s="39">
        <v>20.122739</v>
      </c>
      <c r="I4419" s="40">
        <v>290.02</v>
      </c>
      <c r="J4419" s="41">
        <f t="shared" si="5"/>
        <v>5835.996765</v>
      </c>
      <c r="K4419" s="37" t="str">
        <f t="array" ref="K4419">IFERROR(XLOOKUP(G4419,'Tipo de carga'!A:A,'Tipo de carga'!B:B))</f>
        <v>Autoabasto</v>
      </c>
      <c r="L4419" s="37">
        <f t="shared" si="2"/>
        <v>45</v>
      </c>
      <c r="M4419" s="37">
        <f t="shared" si="3"/>
        <v>7</v>
      </c>
      <c r="N4419" s="37">
        <f t="shared" si="4"/>
        <v>11</v>
      </c>
      <c r="O4419" s="37" t="str">
        <f t="array" ref="O4419">IFERROR(XLOOKUP(K4419,'Tipo de carga'!B:B,'Tipo de carga'!C:C))</f>
        <v>Diesel</v>
      </c>
    </row>
    <row r="4420">
      <c r="A4420" s="36">
        <v>1697.0</v>
      </c>
      <c r="B4420" s="37" t="str">
        <f t="array" ref="B4420">IFERROR(XLOOKUP(A4420,'Asignacion Nov'!A:A,'Asignacion Nov'!C:C))</f>
        <v>Pilgrims Tepo</v>
      </c>
      <c r="C4420" s="37" t="str">
        <f t="array" ref="C4420">IFERROR(XLOOKUP(A4420,'Asignacion Nov'!A:A,'Asignacion Nov'!B:B))</f>
        <v>EC-02</v>
      </c>
      <c r="D4420" s="38">
        <v>45603.53269675926</v>
      </c>
      <c r="E4420" s="36" t="s">
        <v>230</v>
      </c>
      <c r="F4420" s="37" t="str">
        <f t="array" ref="F4420">IFERROR(XLOOKUP(E4420,Operadores!A:A,Operadores!B:B))</f>
        <v>DELJOS</v>
      </c>
      <c r="G4420" s="36" t="s">
        <v>72</v>
      </c>
      <c r="H4420" s="39">
        <v>20.122739</v>
      </c>
      <c r="I4420" s="40">
        <v>348.1</v>
      </c>
      <c r="J4420" s="41">
        <f t="shared" si="5"/>
        <v>7004.725446</v>
      </c>
      <c r="K4420" s="37" t="str">
        <f t="array" ref="K4420">IFERROR(XLOOKUP(G4420,'Tipo de carga'!A:A,'Tipo de carga'!B:B))</f>
        <v>Autoabasto</v>
      </c>
      <c r="L4420" s="37">
        <f t="shared" si="2"/>
        <v>45</v>
      </c>
      <c r="M4420" s="37">
        <f t="shared" si="3"/>
        <v>7</v>
      </c>
      <c r="N4420" s="37">
        <f t="shared" si="4"/>
        <v>11</v>
      </c>
      <c r="O4420" s="37" t="str">
        <f t="array" ref="O4420">IFERROR(XLOOKUP(K4420,'Tipo de carga'!B:B,'Tipo de carga'!C:C))</f>
        <v>Diesel</v>
      </c>
    </row>
    <row r="4421">
      <c r="A4421" s="36">
        <v>1762.0</v>
      </c>
      <c r="B4421" s="37" t="str">
        <f t="array" ref="B4421">IFERROR(XLOOKUP(A4421,'Asignacion Nov'!A:A,'Asignacion Nov'!C:C))</f>
        <v>Hisense</v>
      </c>
      <c r="C4421" s="37" t="str">
        <f t="array" ref="C4421">IFERROR(XLOOKUP(A4421,'Asignacion Nov'!A:A,'Asignacion Nov'!B:B))</f>
        <v>EC-03</v>
      </c>
      <c r="D4421" s="38">
        <v>45603.52165509259</v>
      </c>
      <c r="E4421" s="36" t="s">
        <v>410</v>
      </c>
      <c r="F4421" s="37" t="str">
        <f t="array" ref="F4421">IFERROR(XLOOKUP(E4421,Operadores!A:A,Operadores!B:B))</f>
        <v>LOPMA03</v>
      </c>
      <c r="G4421" s="36" t="s">
        <v>72</v>
      </c>
      <c r="H4421" s="39">
        <v>20.122739</v>
      </c>
      <c r="I4421" s="40">
        <v>370.14</v>
      </c>
      <c r="J4421" s="41">
        <f t="shared" si="5"/>
        <v>7448.230613</v>
      </c>
      <c r="K4421" s="37" t="str">
        <f t="array" ref="K4421">IFERROR(XLOOKUP(G4421,'Tipo de carga'!A:A,'Tipo de carga'!B:B))</f>
        <v>Autoabasto</v>
      </c>
      <c r="L4421" s="37">
        <f t="shared" si="2"/>
        <v>45</v>
      </c>
      <c r="M4421" s="37">
        <f t="shared" si="3"/>
        <v>7</v>
      </c>
      <c r="N4421" s="37">
        <f t="shared" si="4"/>
        <v>11</v>
      </c>
      <c r="O4421" s="37" t="str">
        <f t="array" ref="O4421">IFERROR(XLOOKUP(K4421,'Tipo de carga'!B:B,'Tipo de carga'!C:C))</f>
        <v>Diesel</v>
      </c>
    </row>
    <row r="4422">
      <c r="A4422" s="36">
        <v>2002.0</v>
      </c>
      <c r="B4422" s="37" t="str">
        <f t="array" ref="B4422">IFERROR(XLOOKUP(A4422,'Asignacion Nov'!A:A,'Asignacion Nov'!C:C))</f>
        <v>MeLi Dedicado Merida</v>
      </c>
      <c r="C4422" s="37" t="str">
        <f t="array" ref="C4422">IFERROR(XLOOKUP(A4422,'Asignacion Nov'!A:A,'Asignacion Nov'!B:B))</f>
        <v>EC-05</v>
      </c>
      <c r="D4422" s="38">
        <v>45603.509409722225</v>
      </c>
      <c r="E4422" s="36" t="s">
        <v>535</v>
      </c>
      <c r="F4422" s="37" t="str">
        <f t="array" ref="F4422">IFERROR(XLOOKUP(E4422,Operadores!A:A,Operadores!B:B))</f>
        <v>VELALE</v>
      </c>
      <c r="G4422" s="36" t="s">
        <v>72</v>
      </c>
      <c r="H4422" s="39">
        <v>20.122739</v>
      </c>
      <c r="I4422" s="40">
        <v>351.6</v>
      </c>
      <c r="J4422" s="41">
        <f t="shared" si="5"/>
        <v>7075.155032</v>
      </c>
      <c r="K4422" s="37" t="str">
        <f t="array" ref="K4422">IFERROR(XLOOKUP(G4422,'Tipo de carga'!A:A,'Tipo de carga'!B:B))</f>
        <v>Autoabasto</v>
      </c>
      <c r="L4422" s="37">
        <f t="shared" si="2"/>
        <v>45</v>
      </c>
      <c r="M4422" s="37">
        <f t="shared" si="3"/>
        <v>7</v>
      </c>
      <c r="N4422" s="37">
        <f t="shared" si="4"/>
        <v>11</v>
      </c>
      <c r="O4422" s="37" t="str">
        <f t="array" ref="O4422">IFERROR(XLOOKUP(K4422,'Tipo de carga'!B:B,'Tipo de carga'!C:C))</f>
        <v>Diesel</v>
      </c>
    </row>
    <row r="4423">
      <c r="A4423" s="36">
        <v>2016.0</v>
      </c>
      <c r="B4423" s="37" t="str">
        <f t="array" ref="B4423">IFERROR(XLOOKUP(A4423,'Asignacion Nov'!A:A,'Asignacion Nov'!C:C))</f>
        <v>MeLi Asignado TD</v>
      </c>
      <c r="C4423" s="37" t="str">
        <f t="array" ref="C4423">IFERROR(XLOOKUP(A4423,'Asignacion Nov'!A:A,'Asignacion Nov'!B:B))</f>
        <v>EC-05</v>
      </c>
      <c r="D4423" s="38">
        <v>45603.50046296296</v>
      </c>
      <c r="E4423" s="36" t="s">
        <v>161</v>
      </c>
      <c r="F4423" s="37" t="str">
        <f t="array" ref="F4423">IFERROR(XLOOKUP(E4423,Operadores!A:A,Operadores!B:B))</f>
        <v>SANART</v>
      </c>
      <c r="G4423" s="36" t="s">
        <v>72</v>
      </c>
      <c r="H4423" s="39">
        <v>20.122739</v>
      </c>
      <c r="I4423" s="40">
        <v>339.74</v>
      </c>
      <c r="J4423" s="41">
        <f t="shared" si="5"/>
        <v>6836.499348</v>
      </c>
      <c r="K4423" s="37" t="str">
        <f t="array" ref="K4423">IFERROR(XLOOKUP(G4423,'Tipo de carga'!A:A,'Tipo de carga'!B:B))</f>
        <v>Autoabasto</v>
      </c>
      <c r="L4423" s="37">
        <f t="shared" si="2"/>
        <v>45</v>
      </c>
      <c r="M4423" s="37">
        <f t="shared" si="3"/>
        <v>7</v>
      </c>
      <c r="N4423" s="37">
        <f t="shared" si="4"/>
        <v>11</v>
      </c>
      <c r="O4423" s="37" t="str">
        <f t="array" ref="O4423">IFERROR(XLOOKUP(K4423,'Tipo de carga'!B:B,'Tipo de carga'!C:C))</f>
        <v>Diesel</v>
      </c>
    </row>
    <row r="4424">
      <c r="A4424" s="36">
        <v>1849.0</v>
      </c>
      <c r="B4424" s="37" t="str">
        <f t="array" ref="B4424">IFERROR(XLOOKUP(A4424,'Asignacion Nov'!A:A,'Asignacion Nov'!C:C))</f>
        <v>Circuitos</v>
      </c>
      <c r="C4424" s="37" t="str">
        <f t="array" ref="C4424">IFERROR(XLOOKUP(A4424,'Asignacion Nov'!A:A,'Asignacion Nov'!B:B))</f>
        <v>EC-03</v>
      </c>
      <c r="D4424" s="38">
        <v>45603.453206018516</v>
      </c>
      <c r="E4424" s="36" t="s">
        <v>528</v>
      </c>
      <c r="F4424" s="37" t="str">
        <f t="array" ref="F4424">IFERROR(XLOOKUP(E4424,Operadores!A:A,Operadores!B:B))</f>
        <v>GOMJOV</v>
      </c>
      <c r="G4424" s="36" t="s">
        <v>72</v>
      </c>
      <c r="H4424" s="39">
        <v>20.122739</v>
      </c>
      <c r="I4424" s="40">
        <v>651.15</v>
      </c>
      <c r="J4424" s="41">
        <f t="shared" si="5"/>
        <v>13102.9215</v>
      </c>
      <c r="K4424" s="37" t="str">
        <f t="array" ref="K4424">IFERROR(XLOOKUP(G4424,'Tipo de carga'!A:A,'Tipo de carga'!B:B))</f>
        <v>Autoabasto</v>
      </c>
      <c r="L4424" s="37">
        <f t="shared" si="2"/>
        <v>45</v>
      </c>
      <c r="M4424" s="37">
        <f t="shared" si="3"/>
        <v>7</v>
      </c>
      <c r="N4424" s="37">
        <f t="shared" si="4"/>
        <v>11</v>
      </c>
      <c r="O4424" s="37" t="str">
        <f t="array" ref="O4424">IFERROR(XLOOKUP(K4424,'Tipo de carga'!B:B,'Tipo de carga'!C:C))</f>
        <v>Diesel</v>
      </c>
    </row>
    <row r="4425">
      <c r="A4425" s="36">
        <v>2009.0</v>
      </c>
      <c r="B4425" s="37" t="str">
        <f t="array" ref="B4425">IFERROR(XLOOKUP(A4425,'Asignacion Nov'!A:A,'Asignacion Nov'!C:C))</f>
        <v>MeLi Dedicado Merida</v>
      </c>
      <c r="C4425" s="37" t="str">
        <f t="array" ref="C4425">IFERROR(XLOOKUP(A4425,'Asignacion Nov'!A:A,'Asignacion Nov'!B:B))</f>
        <v>EC-05</v>
      </c>
      <c r="D4425" s="38">
        <v>45603.439571759256</v>
      </c>
      <c r="E4425" s="36" t="s">
        <v>372</v>
      </c>
      <c r="F4425" s="37" t="str">
        <f t="array" ref="F4425">IFERROR(XLOOKUP(E4425,Operadores!A:A,Operadores!B:B))</f>
        <v>IBAABI</v>
      </c>
      <c r="G4425" s="36" t="s">
        <v>72</v>
      </c>
      <c r="H4425" s="39">
        <v>20.122739</v>
      </c>
      <c r="I4425" s="40">
        <v>322.45</v>
      </c>
      <c r="J4425" s="41">
        <f t="shared" si="5"/>
        <v>6488.577191</v>
      </c>
      <c r="K4425" s="37" t="str">
        <f t="array" ref="K4425">IFERROR(XLOOKUP(G4425,'Tipo de carga'!A:A,'Tipo de carga'!B:B))</f>
        <v>Autoabasto</v>
      </c>
      <c r="L4425" s="37">
        <f t="shared" si="2"/>
        <v>45</v>
      </c>
      <c r="M4425" s="37">
        <f t="shared" si="3"/>
        <v>7</v>
      </c>
      <c r="N4425" s="37">
        <f t="shared" si="4"/>
        <v>11</v>
      </c>
      <c r="O4425" s="37" t="str">
        <f t="array" ref="O4425">IFERROR(XLOOKUP(K4425,'Tipo de carga'!B:B,'Tipo de carga'!C:C))</f>
        <v>Diesel</v>
      </c>
    </row>
    <row r="4426">
      <c r="A4426" s="36">
        <v>1759.0</v>
      </c>
      <c r="B4426" s="37" t="str">
        <f t="array" ref="B4426">IFERROR(XLOOKUP(A4426,'Asignacion Nov'!A:A,'Asignacion Nov'!C:C))</f>
        <v>Liverpool Local</v>
      </c>
      <c r="C4426" s="37" t="str">
        <f t="array" ref="C4426">IFERROR(XLOOKUP(A4426,'Asignacion Nov'!A:A,'Asignacion Nov'!B:B))</f>
        <v>EC-01</v>
      </c>
      <c r="D4426" s="38">
        <v>45603.42599537037</v>
      </c>
      <c r="E4426" s="36" t="s">
        <v>565</v>
      </c>
      <c r="F4426" s="37" t="str">
        <f t="array" ref="F4426">IFERROR(XLOOKUP(E4426,Operadores!A:A,Operadores!B:B))</f>
        <v>MARANT</v>
      </c>
      <c r="G4426" s="36" t="s">
        <v>72</v>
      </c>
      <c r="H4426" s="39">
        <v>20.122739</v>
      </c>
      <c r="I4426" s="40">
        <v>398.41</v>
      </c>
      <c r="J4426" s="41">
        <f t="shared" si="5"/>
        <v>8017.100445</v>
      </c>
      <c r="K4426" s="37" t="str">
        <f t="array" ref="K4426">IFERROR(XLOOKUP(G4426,'Tipo de carga'!A:A,'Tipo de carga'!B:B))</f>
        <v>Autoabasto</v>
      </c>
      <c r="L4426" s="37">
        <f t="shared" si="2"/>
        <v>45</v>
      </c>
      <c r="M4426" s="37">
        <f t="shared" si="3"/>
        <v>7</v>
      </c>
      <c r="N4426" s="37">
        <f t="shared" si="4"/>
        <v>11</v>
      </c>
      <c r="O4426" s="37" t="str">
        <f t="array" ref="O4426">IFERROR(XLOOKUP(K4426,'Tipo de carga'!B:B,'Tipo de carga'!C:C))</f>
        <v>Diesel</v>
      </c>
    </row>
    <row r="4427">
      <c r="A4427" s="36">
        <v>1953.0</v>
      </c>
      <c r="B4427" s="37" t="str">
        <f t="array" ref="B4427">IFERROR(XLOOKUP(A4427,'Asignacion Nov'!A:A,'Asignacion Nov'!C:C))</f>
        <v>MeLi asignado SD</v>
      </c>
      <c r="C4427" s="37" t="str">
        <f t="array" ref="C4427">IFERROR(XLOOKUP(A4427,'Asignacion Nov'!A:A,'Asignacion Nov'!B:B))</f>
        <v>EC-05</v>
      </c>
      <c r="D4427" s="38">
        <v>45603.37538194445</v>
      </c>
      <c r="E4427" s="36" t="s">
        <v>168</v>
      </c>
      <c r="F4427" s="37" t="str">
        <f t="array" ref="F4427">IFERROR(XLOOKUP(E4427,Operadores!A:A,Operadores!B:B))</f>
        <v>GARLUI</v>
      </c>
      <c r="G4427" s="36" t="s">
        <v>72</v>
      </c>
      <c r="H4427" s="39">
        <v>20.122739</v>
      </c>
      <c r="I4427" s="40">
        <v>102.31</v>
      </c>
      <c r="J4427" s="41">
        <f t="shared" si="5"/>
        <v>2058.757427</v>
      </c>
      <c r="K4427" s="37" t="str">
        <f t="array" ref="K4427">IFERROR(XLOOKUP(G4427,'Tipo de carga'!A:A,'Tipo de carga'!B:B))</f>
        <v>Autoabasto</v>
      </c>
      <c r="L4427" s="37">
        <f t="shared" si="2"/>
        <v>45</v>
      </c>
      <c r="M4427" s="37">
        <f t="shared" si="3"/>
        <v>7</v>
      </c>
      <c r="N4427" s="37">
        <f t="shared" si="4"/>
        <v>11</v>
      </c>
      <c r="O4427" s="37" t="str">
        <f t="array" ref="O4427">IFERROR(XLOOKUP(K4427,'Tipo de carga'!B:B,'Tipo de carga'!C:C))</f>
        <v>Diesel</v>
      </c>
    </row>
    <row r="4428">
      <c r="A4428" s="36">
        <v>1641.0</v>
      </c>
      <c r="B4428" s="37" t="str">
        <f t="array" ref="B4428">IFERROR(XLOOKUP(A4428,'Asignacion Nov'!A:A,'Asignacion Nov'!C:C))</f>
        <v>Available</v>
      </c>
      <c r="C4428" s="37" t="str">
        <f t="array" ref="C4428">IFERROR(XLOOKUP(A4428,'Asignacion Nov'!A:A,'Asignacion Nov'!B:B))</f>
        <v>TTE</v>
      </c>
      <c r="D4428" s="38">
        <v>45603.33626157408</v>
      </c>
      <c r="E4428" s="36" t="s">
        <v>572</v>
      </c>
      <c r="F4428" s="37" t="str">
        <f t="array" ref="F4428">IFERROR(XLOOKUP(E4428,Operadores!A:A,Operadores!B:B))</f>
        <v>PERMAR01</v>
      </c>
      <c r="G4428" s="36" t="s">
        <v>72</v>
      </c>
      <c r="H4428" s="39">
        <v>20.122739</v>
      </c>
      <c r="I4428" s="40">
        <v>30.81</v>
      </c>
      <c r="J4428" s="41">
        <f t="shared" si="5"/>
        <v>619.9815886</v>
      </c>
      <c r="K4428" s="37" t="str">
        <f t="array" ref="K4428">IFERROR(XLOOKUP(G4428,'Tipo de carga'!A:A,'Tipo de carga'!B:B))</f>
        <v>Autoabasto</v>
      </c>
      <c r="L4428" s="37">
        <f t="shared" si="2"/>
        <v>45</v>
      </c>
      <c r="M4428" s="37">
        <f t="shared" si="3"/>
        <v>7</v>
      </c>
      <c r="N4428" s="37">
        <f t="shared" si="4"/>
        <v>11</v>
      </c>
      <c r="O4428" s="37" t="str">
        <f t="array" ref="O4428">IFERROR(XLOOKUP(K4428,'Tipo de carga'!B:B,'Tipo de carga'!C:C))</f>
        <v>Diesel</v>
      </c>
    </row>
    <row r="4429">
      <c r="A4429" s="36">
        <v>1641.0</v>
      </c>
      <c r="B4429" s="37" t="str">
        <f t="array" ref="B4429">IFERROR(XLOOKUP(A4429,'Asignacion Nov'!A:A,'Asignacion Nov'!C:C))</f>
        <v>Available</v>
      </c>
      <c r="C4429" s="37" t="str">
        <f t="array" ref="C4429">IFERROR(XLOOKUP(A4429,'Asignacion Nov'!A:A,'Asignacion Nov'!B:B))</f>
        <v>TTE</v>
      </c>
      <c r="D4429" s="38">
        <v>45603.32300925926</v>
      </c>
      <c r="E4429" s="36" t="s">
        <v>345</v>
      </c>
      <c r="F4429" s="37" t="str">
        <f t="array" ref="F4429">IFERROR(XLOOKUP(E4429,Operadores!A:A,Operadores!B:B))</f>
        <v>PARMI</v>
      </c>
      <c r="G4429" s="36" t="s">
        <v>72</v>
      </c>
      <c r="H4429" s="39">
        <v>20.122739</v>
      </c>
      <c r="I4429" s="40">
        <v>455.73</v>
      </c>
      <c r="J4429" s="41">
        <f t="shared" si="5"/>
        <v>9170.535844</v>
      </c>
      <c r="K4429" s="37" t="str">
        <f t="array" ref="K4429">IFERROR(XLOOKUP(G4429,'Tipo de carga'!A:A,'Tipo de carga'!B:B))</f>
        <v>Autoabasto</v>
      </c>
      <c r="L4429" s="37">
        <f t="shared" si="2"/>
        <v>45</v>
      </c>
      <c r="M4429" s="37">
        <f t="shared" si="3"/>
        <v>7</v>
      </c>
      <c r="N4429" s="37">
        <f t="shared" si="4"/>
        <v>11</v>
      </c>
      <c r="O4429" s="37" t="str">
        <f t="array" ref="O4429">IFERROR(XLOOKUP(K4429,'Tipo de carga'!B:B,'Tipo de carga'!C:C))</f>
        <v>Diesel</v>
      </c>
    </row>
    <row r="4430">
      <c r="A4430" s="36">
        <v>1994.0</v>
      </c>
      <c r="B4430" s="37" t="str">
        <f t="array" ref="B4430">IFERROR(XLOOKUP(A4430,'Asignacion Nov'!A:A,'Asignacion Nov'!C:C))</f>
        <v>MeLi Dedicado TD</v>
      </c>
      <c r="C4430" s="37" t="str">
        <f t="array" ref="C4430">IFERROR(XLOOKUP(A4430,'Asignacion Nov'!A:A,'Asignacion Nov'!B:B))</f>
        <v>EC-05</v>
      </c>
      <c r="D4430" s="38">
        <v>45603.25450231481</v>
      </c>
      <c r="E4430" s="36" t="s">
        <v>339</v>
      </c>
      <c r="F4430" s="37" t="str">
        <f t="array" ref="F4430">IFERROR(XLOOKUP(E4430,Operadores!A:A,Operadores!B:B))</f>
        <v>ESCJOR</v>
      </c>
      <c r="G4430" s="36" t="s">
        <v>72</v>
      </c>
      <c r="H4430" s="39">
        <v>20.122739</v>
      </c>
      <c r="I4430" s="40">
        <v>511.9</v>
      </c>
      <c r="J4430" s="41">
        <f t="shared" si="5"/>
        <v>10300.83009</v>
      </c>
      <c r="K4430" s="37" t="str">
        <f t="array" ref="K4430">IFERROR(XLOOKUP(G4430,'Tipo de carga'!A:A,'Tipo de carga'!B:B))</f>
        <v>Autoabasto</v>
      </c>
      <c r="L4430" s="37">
        <f t="shared" si="2"/>
        <v>45</v>
      </c>
      <c r="M4430" s="37">
        <f t="shared" si="3"/>
        <v>7</v>
      </c>
      <c r="N4430" s="37">
        <f t="shared" si="4"/>
        <v>11</v>
      </c>
      <c r="O4430" s="37" t="str">
        <f t="array" ref="O4430">IFERROR(XLOOKUP(K4430,'Tipo de carga'!B:B,'Tipo de carga'!C:C))</f>
        <v>Diesel</v>
      </c>
    </row>
    <row r="4431">
      <c r="A4431" s="36">
        <v>1860.0</v>
      </c>
      <c r="B4431" s="37" t="str">
        <f t="array" ref="B4431">IFERROR(XLOOKUP(A4431,'Asignacion Nov'!A:A,'Asignacion Nov'!C:C))</f>
        <v>Circuitos</v>
      </c>
      <c r="C4431" s="37" t="str">
        <f t="array" ref="C4431">IFERROR(XLOOKUP(A4431,'Asignacion Nov'!A:A,'Asignacion Nov'!B:B))</f>
        <v>EC-03</v>
      </c>
      <c r="D4431" s="38">
        <v>45603.236608796295</v>
      </c>
      <c r="E4431" s="36" t="s">
        <v>484</v>
      </c>
      <c r="F4431" s="37" t="str">
        <f t="array" ref="F4431">IFERROR(XLOOKUP(E4431,Operadores!A:A,Operadores!B:B))</f>
        <v>MOLALE</v>
      </c>
      <c r="G4431" s="36" t="s">
        <v>72</v>
      </c>
      <c r="H4431" s="39">
        <v>20.122739</v>
      </c>
      <c r="I4431" s="40">
        <v>551.45</v>
      </c>
      <c r="J4431" s="41">
        <f t="shared" si="5"/>
        <v>11096.68442</v>
      </c>
      <c r="K4431" s="37" t="str">
        <f t="array" ref="K4431">IFERROR(XLOOKUP(G4431,'Tipo de carga'!A:A,'Tipo de carga'!B:B))</f>
        <v>Autoabasto</v>
      </c>
      <c r="L4431" s="37">
        <f t="shared" si="2"/>
        <v>45</v>
      </c>
      <c r="M4431" s="37">
        <f t="shared" si="3"/>
        <v>7</v>
      </c>
      <c r="N4431" s="37">
        <f t="shared" si="4"/>
        <v>11</v>
      </c>
      <c r="O4431" s="37" t="str">
        <f t="array" ref="O4431">IFERROR(XLOOKUP(K4431,'Tipo de carga'!B:B,'Tipo de carga'!C:C))</f>
        <v>Diesel</v>
      </c>
    </row>
    <row r="4432">
      <c r="A4432" s="36">
        <v>2027.0</v>
      </c>
      <c r="B4432" s="37" t="str">
        <f t="array" ref="B4432">IFERROR(XLOOKUP(A4432,'Asignacion Nov'!A:A,'Asignacion Nov'!C:C))</f>
        <v>MeLi Dedicado Merida</v>
      </c>
      <c r="C4432" s="37" t="str">
        <f t="array" ref="C4432">IFERROR(XLOOKUP(A4432,'Asignacion Nov'!A:A,'Asignacion Nov'!B:B))</f>
        <v>EC-05</v>
      </c>
      <c r="D4432" s="38">
        <v>45603.10722222222</v>
      </c>
      <c r="E4432" s="36" t="s">
        <v>246</v>
      </c>
      <c r="F4432" s="37" t="str">
        <f t="array" ref="F4432">IFERROR(XLOOKUP(E4432,Operadores!A:A,Operadores!B:B))</f>
        <v>LUNADO</v>
      </c>
      <c r="G4432" s="36" t="s">
        <v>72</v>
      </c>
      <c r="H4432" s="39">
        <v>20.122739</v>
      </c>
      <c r="I4432" s="40">
        <v>324.38</v>
      </c>
      <c r="J4432" s="41">
        <f t="shared" si="5"/>
        <v>6527.414077</v>
      </c>
      <c r="K4432" s="37" t="str">
        <f t="array" ref="K4432">IFERROR(XLOOKUP(G4432,'Tipo de carga'!A:A,'Tipo de carga'!B:B))</f>
        <v>Autoabasto</v>
      </c>
      <c r="L4432" s="37">
        <f t="shared" si="2"/>
        <v>45</v>
      </c>
      <c r="M4432" s="37">
        <f t="shared" si="3"/>
        <v>7</v>
      </c>
      <c r="N4432" s="37">
        <f t="shared" si="4"/>
        <v>11</v>
      </c>
      <c r="O4432" s="37" t="str">
        <f t="array" ref="O4432">IFERROR(XLOOKUP(K4432,'Tipo de carga'!B:B,'Tipo de carga'!C:C))</f>
        <v>Diesel</v>
      </c>
    </row>
    <row r="4433">
      <c r="A4433" s="36">
        <v>1881.0</v>
      </c>
      <c r="B4433" s="37" t="str">
        <f t="array" ref="B4433">IFERROR(XLOOKUP(A4433,'Asignacion Nov'!A:A,'Asignacion Nov'!C:C))</f>
        <v>Circuitos</v>
      </c>
      <c r="C4433" s="37" t="str">
        <f t="array" ref="C4433">IFERROR(XLOOKUP(A4433,'Asignacion Nov'!A:A,'Asignacion Nov'!B:B))</f>
        <v>EC-03</v>
      </c>
      <c r="D4433" s="38">
        <v>45603.09664351852</v>
      </c>
      <c r="E4433" s="36" t="s">
        <v>210</v>
      </c>
      <c r="F4433" s="37" t="str">
        <f t="array" ref="F4433">IFERROR(XLOOKUP(E4433,Operadores!A:A,Operadores!B:B))</f>
        <v>CERJER</v>
      </c>
      <c r="G4433" s="36" t="s">
        <v>72</v>
      </c>
      <c r="H4433" s="39">
        <v>20.122739</v>
      </c>
      <c r="I4433" s="40">
        <v>558.35</v>
      </c>
      <c r="J4433" s="41">
        <f t="shared" si="5"/>
        <v>11235.53132</v>
      </c>
      <c r="K4433" s="37" t="str">
        <f t="array" ref="K4433">IFERROR(XLOOKUP(G4433,'Tipo de carga'!A:A,'Tipo de carga'!B:B))</f>
        <v>Autoabasto</v>
      </c>
      <c r="L4433" s="37">
        <f t="shared" si="2"/>
        <v>45</v>
      </c>
      <c r="M4433" s="37">
        <f t="shared" si="3"/>
        <v>7</v>
      </c>
      <c r="N4433" s="37">
        <f t="shared" si="4"/>
        <v>11</v>
      </c>
      <c r="O4433" s="37" t="str">
        <f t="array" ref="O4433">IFERROR(XLOOKUP(K4433,'Tipo de carga'!B:B,'Tipo de carga'!C:C))</f>
        <v>Diesel</v>
      </c>
    </row>
    <row r="4434">
      <c r="A4434" s="36">
        <v>2042.0</v>
      </c>
      <c r="B4434" s="37" t="str">
        <f t="array" ref="B4434">IFERROR(XLOOKUP(A4434,'Asignacion Nov'!A:A,'Asignacion Nov'!C:C))</f>
        <v>Liverpool Local</v>
      </c>
      <c r="C4434" s="37" t="str">
        <f t="array" ref="C4434">IFERROR(XLOOKUP(A4434,'Asignacion Nov'!A:A,'Asignacion Nov'!B:B))</f>
        <v>EC-01</v>
      </c>
      <c r="D4434" s="38">
        <v>45603.08130787037</v>
      </c>
      <c r="E4434" s="36" t="s">
        <v>468</v>
      </c>
      <c r="F4434" s="37" t="str">
        <f t="array" ref="F4434">IFERROR(XLOOKUP(E4434,Operadores!A:A,Operadores!B:B))</f>
        <v>JUAOSC</v>
      </c>
      <c r="G4434" s="36" t="s">
        <v>72</v>
      </c>
      <c r="H4434" s="39">
        <v>20.122739</v>
      </c>
      <c r="I4434" s="40">
        <v>223.19</v>
      </c>
      <c r="J4434" s="41">
        <f t="shared" si="5"/>
        <v>4491.194117</v>
      </c>
      <c r="K4434" s="37" t="str">
        <f t="array" ref="K4434">IFERROR(XLOOKUP(G4434,'Tipo de carga'!A:A,'Tipo de carga'!B:B))</f>
        <v>Autoabasto</v>
      </c>
      <c r="L4434" s="37">
        <f t="shared" si="2"/>
        <v>45</v>
      </c>
      <c r="M4434" s="37">
        <f t="shared" si="3"/>
        <v>7</v>
      </c>
      <c r="N4434" s="37">
        <f t="shared" si="4"/>
        <v>11</v>
      </c>
      <c r="O4434" s="37" t="str">
        <f t="array" ref="O4434">IFERROR(XLOOKUP(K4434,'Tipo de carga'!B:B,'Tipo de carga'!C:C))</f>
        <v>Diesel</v>
      </c>
    </row>
    <row r="4435">
      <c r="A4435" s="36">
        <v>2022.0</v>
      </c>
      <c r="B4435" s="37" t="str">
        <f t="array" ref="B4435">IFERROR(XLOOKUP(A4435,'Asignacion Nov'!A:A,'Asignacion Nov'!C:C))</f>
        <v>MeLi Dedicado TD</v>
      </c>
      <c r="C4435" s="37" t="str">
        <f t="array" ref="C4435">IFERROR(XLOOKUP(A4435,'Asignacion Nov'!A:A,'Asignacion Nov'!B:B))</f>
        <v>EC-05</v>
      </c>
      <c r="D4435" s="38">
        <v>45603.073217592595</v>
      </c>
      <c r="E4435" s="36" t="s">
        <v>308</v>
      </c>
      <c r="F4435" s="37" t="str">
        <f t="array" ref="F4435">IFERROR(XLOOKUP(E4435,Operadores!A:A,Operadores!B:B))</f>
        <v>DELBL</v>
      </c>
      <c r="G4435" s="36" t="s">
        <v>72</v>
      </c>
      <c r="H4435" s="39">
        <v>20.122739</v>
      </c>
      <c r="I4435" s="40">
        <v>613.45</v>
      </c>
      <c r="J4435" s="41">
        <f t="shared" si="5"/>
        <v>12344.29424</v>
      </c>
      <c r="K4435" s="37" t="str">
        <f t="array" ref="K4435">IFERROR(XLOOKUP(G4435,'Tipo de carga'!A:A,'Tipo de carga'!B:B))</f>
        <v>Autoabasto</v>
      </c>
      <c r="L4435" s="37">
        <f t="shared" si="2"/>
        <v>45</v>
      </c>
      <c r="M4435" s="37">
        <f t="shared" si="3"/>
        <v>7</v>
      </c>
      <c r="N4435" s="37">
        <f t="shared" si="4"/>
        <v>11</v>
      </c>
      <c r="O4435" s="37" t="str">
        <f t="array" ref="O4435">IFERROR(XLOOKUP(K4435,'Tipo de carga'!B:B,'Tipo de carga'!C:C))</f>
        <v>Diesel</v>
      </c>
    </row>
    <row r="4436">
      <c r="A4436" s="36">
        <v>1768.0</v>
      </c>
      <c r="B4436" s="37" t="str">
        <f t="array" ref="B4436">IFERROR(XLOOKUP(A4436,'Asignacion Nov'!A:A,'Asignacion Nov'!C:C))</f>
        <v>Circuitos</v>
      </c>
      <c r="C4436" s="37" t="str">
        <f t="array" ref="C4436">IFERROR(XLOOKUP(A4436,'Asignacion Nov'!A:A,'Asignacion Nov'!B:B))</f>
        <v>EC-03</v>
      </c>
      <c r="D4436" s="38">
        <v>45603.057442129626</v>
      </c>
      <c r="E4436" s="36" t="s">
        <v>208</v>
      </c>
      <c r="F4436" s="37" t="str">
        <f t="array" ref="F4436">IFERROR(XLOOKUP(E4436,Operadores!A:A,Operadores!B:B))</f>
        <v>TORJUA</v>
      </c>
      <c r="G4436" s="36" t="s">
        <v>72</v>
      </c>
      <c r="H4436" s="39">
        <v>20.122739</v>
      </c>
      <c r="I4436" s="40">
        <v>152.12</v>
      </c>
      <c r="J4436" s="41">
        <f t="shared" si="5"/>
        <v>3061.071057</v>
      </c>
      <c r="K4436" s="37" t="str">
        <f t="array" ref="K4436">IFERROR(XLOOKUP(G4436,'Tipo de carga'!A:A,'Tipo de carga'!B:B))</f>
        <v>Autoabasto</v>
      </c>
      <c r="L4436" s="37">
        <f t="shared" si="2"/>
        <v>45</v>
      </c>
      <c r="M4436" s="37">
        <f t="shared" si="3"/>
        <v>7</v>
      </c>
      <c r="N4436" s="37">
        <f t="shared" si="4"/>
        <v>11</v>
      </c>
      <c r="O4436" s="37" t="str">
        <f t="array" ref="O4436">IFERROR(XLOOKUP(K4436,'Tipo de carga'!B:B,'Tipo de carga'!C:C))</f>
        <v>Diesel</v>
      </c>
    </row>
    <row r="4437">
      <c r="A4437" s="36">
        <v>1899.0</v>
      </c>
      <c r="B4437" s="37" t="str">
        <f t="array" ref="B4437">IFERROR(XLOOKUP(A4437,'Asignacion Nov'!A:A,'Asignacion Nov'!C:C))</f>
        <v>Full Liver</v>
      </c>
      <c r="C4437" s="37" t="str">
        <f t="array" ref="C4437">IFERROR(XLOOKUP(A4437,'Asignacion Nov'!A:A,'Asignacion Nov'!B:B))</f>
        <v>EC-01</v>
      </c>
      <c r="D4437" s="38">
        <v>45603.04445601852</v>
      </c>
      <c r="E4437" s="36" t="s">
        <v>335</v>
      </c>
      <c r="F4437" s="37" t="str">
        <f t="array" ref="F4437">IFERROR(XLOOKUP(E4437,Operadores!A:A,Operadores!B:B))</f>
        <v>VEROD</v>
      </c>
      <c r="G4437" s="36" t="s">
        <v>72</v>
      </c>
      <c r="H4437" s="39">
        <v>20.122739</v>
      </c>
      <c r="I4437" s="40">
        <v>761.03</v>
      </c>
      <c r="J4437" s="41">
        <f t="shared" si="5"/>
        <v>15314.00806</v>
      </c>
      <c r="K4437" s="37" t="str">
        <f t="array" ref="K4437">IFERROR(XLOOKUP(G4437,'Tipo de carga'!A:A,'Tipo de carga'!B:B))</f>
        <v>Autoabasto</v>
      </c>
      <c r="L4437" s="37">
        <f t="shared" si="2"/>
        <v>45</v>
      </c>
      <c r="M4437" s="37">
        <f t="shared" si="3"/>
        <v>7</v>
      </c>
      <c r="N4437" s="37">
        <f t="shared" si="4"/>
        <v>11</v>
      </c>
      <c r="O4437" s="37" t="str">
        <f t="array" ref="O4437">IFERROR(XLOOKUP(K4437,'Tipo de carga'!B:B,'Tipo de carga'!C:C))</f>
        <v>Diesel</v>
      </c>
    </row>
    <row r="4438">
      <c r="A4438" s="36">
        <v>1961.0</v>
      </c>
      <c r="B4438" s="37" t="str">
        <f t="array" ref="B4438">IFERROR(XLOOKUP(A4438,'Asignacion Nov'!A:A,'Asignacion Nov'!C:C))</f>
        <v>MeLi asignado SD</v>
      </c>
      <c r="C4438" s="37" t="str">
        <f t="array" ref="C4438">IFERROR(XLOOKUP(A4438,'Asignacion Nov'!A:A,'Asignacion Nov'!B:B))</f>
        <v>EC-05</v>
      </c>
      <c r="D4438" s="38">
        <v>45603.0287962963</v>
      </c>
      <c r="E4438" s="36" t="s">
        <v>196</v>
      </c>
      <c r="F4438" s="37" t="str">
        <f t="array" ref="F4438">IFERROR(XLOOKUP(E4438,Operadores!A:A,Operadores!B:B))</f>
        <v>HERJOS07</v>
      </c>
      <c r="G4438" s="36" t="s">
        <v>72</v>
      </c>
      <c r="H4438" s="39">
        <v>20.122739</v>
      </c>
      <c r="I4438" s="40">
        <v>400.41</v>
      </c>
      <c r="J4438" s="41">
        <f t="shared" si="5"/>
        <v>8057.345923</v>
      </c>
      <c r="K4438" s="37" t="str">
        <f t="array" ref="K4438">IFERROR(XLOOKUP(G4438,'Tipo de carga'!A:A,'Tipo de carga'!B:B))</f>
        <v>Autoabasto</v>
      </c>
      <c r="L4438" s="37">
        <f t="shared" si="2"/>
        <v>45</v>
      </c>
      <c r="M4438" s="37">
        <f t="shared" si="3"/>
        <v>7</v>
      </c>
      <c r="N4438" s="37">
        <f t="shared" si="4"/>
        <v>11</v>
      </c>
      <c r="O4438" s="37" t="str">
        <f t="array" ref="O4438">IFERROR(XLOOKUP(K4438,'Tipo de carga'!B:B,'Tipo de carga'!C:C))</f>
        <v>Diesel</v>
      </c>
    </row>
    <row r="4439">
      <c r="A4439" s="36">
        <v>1991.0</v>
      </c>
      <c r="B4439" s="37" t="str">
        <f t="array" ref="B4439">IFERROR(XLOOKUP(A4439,'Asignacion Nov'!A:A,'Asignacion Nov'!C:C))</f>
        <v>MeLi Dedicado Merida</v>
      </c>
      <c r="C4439" s="37" t="str">
        <f t="array" ref="C4439">IFERROR(XLOOKUP(A4439,'Asignacion Nov'!A:A,'Asignacion Nov'!B:B))</f>
        <v>EC-05</v>
      </c>
      <c r="D4439" s="38">
        <v>45603.01510416667</v>
      </c>
      <c r="E4439" s="36" t="s">
        <v>301</v>
      </c>
      <c r="F4439" s="37" t="str">
        <f t="array" ref="F4439">IFERROR(XLOOKUP(E4439,Operadores!A:A,Operadores!B:B))</f>
        <v>RUEREN</v>
      </c>
      <c r="G4439" s="36" t="s">
        <v>72</v>
      </c>
      <c r="H4439" s="39">
        <v>20.122739</v>
      </c>
      <c r="I4439" s="40">
        <v>324.25</v>
      </c>
      <c r="J4439" s="41">
        <f t="shared" si="5"/>
        <v>6524.798121</v>
      </c>
      <c r="K4439" s="37" t="str">
        <f t="array" ref="K4439">IFERROR(XLOOKUP(G4439,'Tipo de carga'!A:A,'Tipo de carga'!B:B))</f>
        <v>Autoabasto</v>
      </c>
      <c r="L4439" s="37">
        <f t="shared" si="2"/>
        <v>45</v>
      </c>
      <c r="M4439" s="37">
        <f t="shared" si="3"/>
        <v>7</v>
      </c>
      <c r="N4439" s="37">
        <f t="shared" si="4"/>
        <v>11</v>
      </c>
      <c r="O4439" s="37" t="str">
        <f t="array" ref="O4439">IFERROR(XLOOKUP(K4439,'Tipo de carga'!B:B,'Tipo de carga'!C:C))</f>
        <v>Diesel</v>
      </c>
    </row>
    <row r="4440">
      <c r="A4440" s="36">
        <v>2082.0</v>
      </c>
      <c r="B4440" s="37" t="str">
        <f t="array" ref="B4440">IFERROR(XLOOKUP(A4440,'Asignacion Nov'!A:A,'Asignacion Nov'!C:C))</f>
        <v>Available</v>
      </c>
      <c r="C4440" s="37" t="str">
        <f t="array" ref="C4440">IFERROR(XLOOKUP(A4440,'Asignacion Nov'!A:A,'Asignacion Nov'!B:B))</f>
        <v>TTE</v>
      </c>
      <c r="D4440" s="38">
        <v>45603.799305555556</v>
      </c>
      <c r="E4440" s="36" t="s">
        <v>69</v>
      </c>
      <c r="F4440" s="37" t="str">
        <f t="array" ref="F4440">IFERROR(XLOOKUP(E4440,Operadores!A:A,Operadores!B:B))</f>
        <v>MTTO</v>
      </c>
      <c r="G4440" s="36" t="s">
        <v>19</v>
      </c>
      <c r="H4440" s="39">
        <v>19.950326</v>
      </c>
      <c r="I4440" s="40">
        <v>1001.1</v>
      </c>
      <c r="J4440" s="41">
        <f t="shared" si="5"/>
        <v>19972.27136</v>
      </c>
      <c r="K4440" s="37" t="str">
        <f t="array" ref="K4440">IFERROR(XLOOKUP(G4440,'Tipo de carga'!A:A,'Tipo de carga'!B:B))</f>
        <v>Autoabasto</v>
      </c>
      <c r="L4440" s="37">
        <f t="shared" si="2"/>
        <v>45</v>
      </c>
      <c r="M4440" s="37">
        <f t="shared" si="3"/>
        <v>7</v>
      </c>
      <c r="N4440" s="37">
        <f t="shared" si="4"/>
        <v>11</v>
      </c>
      <c r="O4440" s="37" t="str">
        <f t="array" ref="O4440">IFERROR(XLOOKUP(K4440,'Tipo de carga'!B:B,'Tipo de carga'!C:C))</f>
        <v>Diesel</v>
      </c>
    </row>
    <row r="4441">
      <c r="A4441" s="36" t="s">
        <v>531</v>
      </c>
      <c r="B4441" s="37" t="str">
        <f t="array" ref="B4441">IFERROR(XLOOKUP(A4441,'Asignacion Nov'!A:A,'Asignacion Nov'!C:C))</f>
        <v/>
      </c>
      <c r="C4441" s="37" t="str">
        <f t="array" ref="C4441">IFERROR(XLOOKUP(A4441,'Asignacion Nov'!A:A,'Asignacion Nov'!B:B))</f>
        <v/>
      </c>
      <c r="D4441" s="38">
        <v>45603.744837962964</v>
      </c>
      <c r="E4441" s="36" t="s">
        <v>69</v>
      </c>
      <c r="F4441" s="37" t="str">
        <f t="array" ref="F4441">IFERROR(XLOOKUP(E4441,Operadores!A:A,Operadores!B:B))</f>
        <v>MTTO</v>
      </c>
      <c r="G4441" s="36" t="s">
        <v>19</v>
      </c>
      <c r="H4441" s="39">
        <v>19.950326</v>
      </c>
      <c r="I4441" s="40">
        <v>150.28</v>
      </c>
      <c r="J4441" s="41">
        <f t="shared" si="5"/>
        <v>2998.134991</v>
      </c>
      <c r="K4441" s="37" t="str">
        <f t="array" ref="K4441">IFERROR(XLOOKUP(G4441,'Tipo de carga'!A:A,'Tipo de carga'!B:B))</f>
        <v>Autoabasto</v>
      </c>
      <c r="L4441" s="37">
        <f t="shared" si="2"/>
        <v>45</v>
      </c>
      <c r="M4441" s="37">
        <f t="shared" si="3"/>
        <v>7</v>
      </c>
      <c r="N4441" s="37">
        <f t="shared" si="4"/>
        <v>11</v>
      </c>
      <c r="O4441" s="37" t="str">
        <f t="array" ref="O4441">IFERROR(XLOOKUP(K4441,'Tipo de carga'!B:B,'Tipo de carga'!C:C))</f>
        <v>Diesel</v>
      </c>
    </row>
    <row r="4442">
      <c r="A4442" s="36">
        <v>1787.0</v>
      </c>
      <c r="B4442" s="37" t="str">
        <f t="array" ref="B4442">IFERROR(XLOOKUP(A4442,'Asignacion Nov'!A:A,'Asignacion Nov'!C:C))</f>
        <v>Sayer Sencillo</v>
      </c>
      <c r="C4442" s="37" t="str">
        <f t="array" ref="C4442">IFERROR(XLOOKUP(A4442,'Asignacion Nov'!A:A,'Asignacion Nov'!B:B))</f>
        <v>EC-04</v>
      </c>
      <c r="D4442" s="38">
        <v>45603.667280092595</v>
      </c>
      <c r="E4442" s="36" t="s">
        <v>392</v>
      </c>
      <c r="F4442" s="37" t="str">
        <f t="array" ref="F4442">IFERROR(XLOOKUP(E4442,Operadores!A:A,Operadores!B:B))</f>
        <v>MUÑGER</v>
      </c>
      <c r="G4442" s="36" t="s">
        <v>19</v>
      </c>
      <c r="H4442" s="39">
        <v>19.950326</v>
      </c>
      <c r="I4442" s="40">
        <v>485.0</v>
      </c>
      <c r="J4442" s="41">
        <f t="shared" si="5"/>
        <v>9675.90811</v>
      </c>
      <c r="K4442" s="37" t="str">
        <f t="array" ref="K4442">IFERROR(XLOOKUP(G4442,'Tipo de carga'!A:A,'Tipo de carga'!B:B))</f>
        <v>Autoabasto</v>
      </c>
      <c r="L4442" s="37">
        <f t="shared" si="2"/>
        <v>45</v>
      </c>
      <c r="M4442" s="37">
        <f t="shared" si="3"/>
        <v>7</v>
      </c>
      <c r="N4442" s="37">
        <f t="shared" si="4"/>
        <v>11</v>
      </c>
      <c r="O4442" s="37" t="str">
        <f t="array" ref="O4442">IFERROR(XLOOKUP(K4442,'Tipo de carga'!B:B,'Tipo de carga'!C:C))</f>
        <v>Diesel</v>
      </c>
    </row>
    <row r="4443">
      <c r="A4443" s="36">
        <v>1969.0</v>
      </c>
      <c r="B4443" s="37" t="str">
        <f t="array" ref="B4443">IFERROR(XLOOKUP(A4443,'Asignacion Nov'!A:A,'Asignacion Nov'!C:C))</f>
        <v>Sayer Vuelteros</v>
      </c>
      <c r="C4443" s="37" t="str">
        <f t="array" ref="C4443">IFERROR(XLOOKUP(A4443,'Asignacion Nov'!A:A,'Asignacion Nov'!B:B))</f>
        <v>EC-04</v>
      </c>
      <c r="D4443" s="38">
        <v>45603.61928240741</v>
      </c>
      <c r="E4443" s="36" t="s">
        <v>250</v>
      </c>
      <c r="F4443" s="37" t="str">
        <f t="array" ref="F4443">IFERROR(XLOOKUP(E4443,Operadores!A:A,Operadores!B:B))</f>
        <v>FIGMAR</v>
      </c>
      <c r="G4443" s="36" t="s">
        <v>19</v>
      </c>
      <c r="H4443" s="39">
        <v>19.950326</v>
      </c>
      <c r="I4443" s="40">
        <v>630.0</v>
      </c>
      <c r="J4443" s="41">
        <f t="shared" si="5"/>
        <v>12568.70538</v>
      </c>
      <c r="K4443" s="37" t="str">
        <f t="array" ref="K4443">IFERROR(XLOOKUP(G4443,'Tipo de carga'!A:A,'Tipo de carga'!B:B))</f>
        <v>Autoabasto</v>
      </c>
      <c r="L4443" s="37">
        <f t="shared" si="2"/>
        <v>45</v>
      </c>
      <c r="M4443" s="37">
        <f t="shared" si="3"/>
        <v>7</v>
      </c>
      <c r="N4443" s="37">
        <f t="shared" si="4"/>
        <v>11</v>
      </c>
      <c r="O4443" s="37" t="str">
        <f t="array" ref="O4443">IFERROR(XLOOKUP(K4443,'Tipo de carga'!B:B,'Tipo de carga'!C:C))</f>
        <v>Diesel</v>
      </c>
    </row>
    <row r="4444">
      <c r="A4444" s="36">
        <v>1872.0</v>
      </c>
      <c r="B4444" s="37" t="str">
        <f t="array" ref="B4444">IFERROR(XLOOKUP(A4444,'Asignacion Nov'!A:A,'Asignacion Nov'!C:C))</f>
        <v>Circuitos</v>
      </c>
      <c r="C4444" s="37" t="str">
        <f t="array" ref="C4444">IFERROR(XLOOKUP(A4444,'Asignacion Nov'!A:A,'Asignacion Nov'!B:B))</f>
        <v>EC-03</v>
      </c>
      <c r="D4444" s="38">
        <v>45603.6075</v>
      </c>
      <c r="E4444" s="36" t="s">
        <v>273</v>
      </c>
      <c r="F4444" s="37" t="str">
        <f t="array" ref="F4444">IFERROR(XLOOKUP(E4444,Operadores!A:A,Operadores!B:B))</f>
        <v>VAZJU02</v>
      </c>
      <c r="G4444" s="36" t="s">
        <v>19</v>
      </c>
      <c r="H4444" s="39">
        <v>19.950326</v>
      </c>
      <c r="I4444" s="40">
        <v>787.0</v>
      </c>
      <c r="J4444" s="41">
        <f t="shared" si="5"/>
        <v>15700.90656</v>
      </c>
      <c r="K4444" s="37" t="str">
        <f t="array" ref="K4444">IFERROR(XLOOKUP(G4444,'Tipo de carga'!A:A,'Tipo de carga'!B:B))</f>
        <v>Autoabasto</v>
      </c>
      <c r="L4444" s="37">
        <f t="shared" si="2"/>
        <v>45</v>
      </c>
      <c r="M4444" s="37">
        <f t="shared" si="3"/>
        <v>7</v>
      </c>
      <c r="N4444" s="37">
        <f t="shared" si="4"/>
        <v>11</v>
      </c>
      <c r="O4444" s="37" t="str">
        <f t="array" ref="O4444">IFERROR(XLOOKUP(K4444,'Tipo de carga'!B:B,'Tipo de carga'!C:C))</f>
        <v>Diesel</v>
      </c>
    </row>
    <row r="4445">
      <c r="A4445" s="36">
        <v>1886.0</v>
      </c>
      <c r="B4445" s="37" t="str">
        <f t="array" ref="B4445">IFERROR(XLOOKUP(A4445,'Asignacion Nov'!A:A,'Asignacion Nov'!C:C))</f>
        <v>Circuitos</v>
      </c>
      <c r="C4445" s="37" t="str">
        <f t="array" ref="C4445">IFERROR(XLOOKUP(A4445,'Asignacion Nov'!A:A,'Asignacion Nov'!B:B))</f>
        <v>EC-03</v>
      </c>
      <c r="D4445" s="38">
        <v>45603.58997685185</v>
      </c>
      <c r="E4445" s="36" t="s">
        <v>260</v>
      </c>
      <c r="F4445" s="37" t="str">
        <f t="array" ref="F4445">IFERROR(XLOOKUP(E4445,Operadores!A:A,Operadores!B:B))</f>
        <v>CORER</v>
      </c>
      <c r="G4445" s="36" t="s">
        <v>19</v>
      </c>
      <c r="H4445" s="39">
        <v>19.950326</v>
      </c>
      <c r="I4445" s="40">
        <v>235.16</v>
      </c>
      <c r="J4445" s="41">
        <f t="shared" si="5"/>
        <v>4691.518662</v>
      </c>
      <c r="K4445" s="37" t="str">
        <f t="array" ref="K4445">IFERROR(XLOOKUP(G4445,'Tipo de carga'!A:A,'Tipo de carga'!B:B))</f>
        <v>Autoabasto</v>
      </c>
      <c r="L4445" s="37">
        <f t="shared" si="2"/>
        <v>45</v>
      </c>
      <c r="M4445" s="37">
        <f t="shared" si="3"/>
        <v>7</v>
      </c>
      <c r="N4445" s="37">
        <f t="shared" si="4"/>
        <v>11</v>
      </c>
      <c r="O4445" s="37" t="str">
        <f t="array" ref="O4445">IFERROR(XLOOKUP(K4445,'Tipo de carga'!B:B,'Tipo de carga'!C:C))</f>
        <v>Diesel</v>
      </c>
    </row>
    <row r="4446">
      <c r="A4446" s="36">
        <v>1975.0</v>
      </c>
      <c r="B4446" s="37" t="str">
        <f t="array" ref="B4446">IFERROR(XLOOKUP(A4446,'Asignacion Nov'!A:A,'Asignacion Nov'!C:C))</f>
        <v>Sayer Expo</v>
      </c>
      <c r="C4446" s="37" t="str">
        <f t="array" ref="C4446">IFERROR(XLOOKUP(A4446,'Asignacion Nov'!A:A,'Asignacion Nov'!B:B))</f>
        <v>EC-04</v>
      </c>
      <c r="D4446" s="38">
        <v>45603.57871527778</v>
      </c>
      <c r="E4446" s="36" t="s">
        <v>433</v>
      </c>
      <c r="F4446" s="37" t="str">
        <f t="array" ref="F4446">IFERROR(XLOOKUP(E4446,Operadores!A:A,Operadores!B:B))</f>
        <v>ROBEFR</v>
      </c>
      <c r="G4446" s="36" t="s">
        <v>19</v>
      </c>
      <c r="H4446" s="39">
        <v>19.950326</v>
      </c>
      <c r="I4446" s="40">
        <v>320.66</v>
      </c>
      <c r="J4446" s="41">
        <f t="shared" si="5"/>
        <v>6397.271535</v>
      </c>
      <c r="K4446" s="37" t="str">
        <f t="array" ref="K4446">IFERROR(XLOOKUP(G4446,'Tipo de carga'!A:A,'Tipo de carga'!B:B))</f>
        <v>Autoabasto</v>
      </c>
      <c r="L4446" s="37">
        <f t="shared" si="2"/>
        <v>45</v>
      </c>
      <c r="M4446" s="37">
        <f t="shared" si="3"/>
        <v>7</v>
      </c>
      <c r="N4446" s="37">
        <f t="shared" si="4"/>
        <v>11</v>
      </c>
      <c r="O4446" s="37" t="str">
        <f t="array" ref="O4446">IFERROR(XLOOKUP(K4446,'Tipo de carga'!B:B,'Tipo de carga'!C:C))</f>
        <v>Diesel</v>
      </c>
    </row>
    <row r="4447">
      <c r="A4447" s="36">
        <v>1975.0</v>
      </c>
      <c r="B4447" s="37" t="str">
        <f t="array" ref="B4447">IFERROR(XLOOKUP(A4447,'Asignacion Nov'!A:A,'Asignacion Nov'!C:C))</f>
        <v>Sayer Expo</v>
      </c>
      <c r="C4447" s="37" t="str">
        <f t="array" ref="C4447">IFERROR(XLOOKUP(A4447,'Asignacion Nov'!A:A,'Asignacion Nov'!B:B))</f>
        <v>EC-04</v>
      </c>
      <c r="D4447" s="38">
        <v>45603.56756944444</v>
      </c>
      <c r="E4447" s="36" t="s">
        <v>433</v>
      </c>
      <c r="F4447" s="37" t="str">
        <f t="array" ref="F4447">IFERROR(XLOOKUP(E4447,Operadores!A:A,Operadores!B:B))</f>
        <v>ROBEFR</v>
      </c>
      <c r="G4447" s="36" t="s">
        <v>19</v>
      </c>
      <c r="H4447" s="39">
        <v>19.950326</v>
      </c>
      <c r="I4447" s="40">
        <v>312.91</v>
      </c>
      <c r="J4447" s="41">
        <f t="shared" si="5"/>
        <v>6242.656509</v>
      </c>
      <c r="K4447" s="37" t="str">
        <f t="array" ref="K4447">IFERROR(XLOOKUP(G4447,'Tipo de carga'!A:A,'Tipo de carga'!B:B))</f>
        <v>Autoabasto</v>
      </c>
      <c r="L4447" s="37">
        <f t="shared" si="2"/>
        <v>45</v>
      </c>
      <c r="M4447" s="37">
        <f t="shared" si="3"/>
        <v>7</v>
      </c>
      <c r="N4447" s="37">
        <f t="shared" si="4"/>
        <v>11</v>
      </c>
      <c r="O4447" s="37" t="str">
        <f t="array" ref="O4447">IFERROR(XLOOKUP(K4447,'Tipo de carga'!B:B,'Tipo de carga'!C:C))</f>
        <v>Diesel</v>
      </c>
    </row>
    <row r="4448">
      <c r="A4448" s="36">
        <v>1778.0</v>
      </c>
      <c r="B4448" s="37" t="str">
        <f t="array" ref="B4448">IFERROR(XLOOKUP(A4448,'Asignacion Nov'!A:A,'Asignacion Nov'!C:C))</f>
        <v>Circuitos</v>
      </c>
      <c r="C4448" s="37" t="str">
        <f t="array" ref="C4448">IFERROR(XLOOKUP(A4448,'Asignacion Nov'!A:A,'Asignacion Nov'!B:B))</f>
        <v>EC-03</v>
      </c>
      <c r="D4448" s="38">
        <v>45603.503842592596</v>
      </c>
      <c r="E4448" s="36" t="s">
        <v>435</v>
      </c>
      <c r="F4448" s="37" t="str">
        <f t="array" ref="F4448">IFERROR(XLOOKUP(E4448,Operadores!A:A,Operadores!B:B))</f>
        <v>DIABER</v>
      </c>
      <c r="G4448" s="36" t="s">
        <v>19</v>
      </c>
      <c r="H4448" s="39">
        <v>19.950326</v>
      </c>
      <c r="I4448" s="40">
        <v>139.85</v>
      </c>
      <c r="J4448" s="41">
        <f t="shared" si="5"/>
        <v>2790.053091</v>
      </c>
      <c r="K4448" s="37" t="str">
        <f t="array" ref="K4448">IFERROR(XLOOKUP(G4448,'Tipo de carga'!A:A,'Tipo de carga'!B:B))</f>
        <v>Autoabasto</v>
      </c>
      <c r="L4448" s="37">
        <f t="shared" si="2"/>
        <v>45</v>
      </c>
      <c r="M4448" s="37">
        <f t="shared" si="3"/>
        <v>7</v>
      </c>
      <c r="N4448" s="37">
        <f t="shared" si="4"/>
        <v>11</v>
      </c>
      <c r="O4448" s="37" t="str">
        <f t="array" ref="O4448">IFERROR(XLOOKUP(K4448,'Tipo de carga'!B:B,'Tipo de carga'!C:C))</f>
        <v>Diesel</v>
      </c>
    </row>
    <row r="4449">
      <c r="A4449" s="36">
        <v>1804.0</v>
      </c>
      <c r="B4449" s="37" t="str">
        <f t="array" ref="B4449">IFERROR(XLOOKUP(A4449,'Asignacion Nov'!A:A,'Asignacion Nov'!C:C))</f>
        <v>Sayer Full</v>
      </c>
      <c r="C4449" s="37" t="str">
        <f t="array" ref="C4449">IFERROR(XLOOKUP(A4449,'Asignacion Nov'!A:A,'Asignacion Nov'!B:B))</f>
        <v>EC-04</v>
      </c>
      <c r="D4449" s="38">
        <v>45603.46827546296</v>
      </c>
      <c r="E4449" s="36" t="s">
        <v>475</v>
      </c>
      <c r="F4449" s="37" t="str">
        <f t="array" ref="F4449">IFERROR(XLOOKUP(E4449,Operadores!A:A,Operadores!B:B))</f>
        <v>AGUERN</v>
      </c>
      <c r="G4449" s="36" t="s">
        <v>19</v>
      </c>
      <c r="H4449" s="39">
        <v>19.950326</v>
      </c>
      <c r="I4449" s="40">
        <v>308.38</v>
      </c>
      <c r="J4449" s="41">
        <f t="shared" si="5"/>
        <v>6152.281532</v>
      </c>
      <c r="K4449" s="37" t="str">
        <f t="array" ref="K4449">IFERROR(XLOOKUP(G4449,'Tipo de carga'!A:A,'Tipo de carga'!B:B))</f>
        <v>Autoabasto</v>
      </c>
      <c r="L4449" s="37">
        <f t="shared" si="2"/>
        <v>45</v>
      </c>
      <c r="M4449" s="37">
        <f t="shared" si="3"/>
        <v>7</v>
      </c>
      <c r="N4449" s="37">
        <f t="shared" si="4"/>
        <v>11</v>
      </c>
      <c r="O4449" s="37" t="str">
        <f t="array" ref="O4449">IFERROR(XLOOKUP(K4449,'Tipo de carga'!B:B,'Tipo de carga'!C:C))</f>
        <v>Diesel</v>
      </c>
    </row>
    <row r="4450">
      <c r="A4450" s="36">
        <v>1665.0</v>
      </c>
      <c r="B4450" s="37" t="str">
        <f t="array" ref="B4450">IFERROR(XLOOKUP(A4450,'Asignacion Nov'!A:A,'Asignacion Nov'!C:C))</f>
        <v>Available</v>
      </c>
      <c r="C4450" s="37" t="str">
        <f t="array" ref="C4450">IFERROR(XLOOKUP(A4450,'Asignacion Nov'!A:A,'Asignacion Nov'!B:B))</f>
        <v>TTE</v>
      </c>
      <c r="D4450" s="38">
        <v>45603.45300925926</v>
      </c>
      <c r="E4450" s="36" t="s">
        <v>254</v>
      </c>
      <c r="F4450" s="37" t="str">
        <f t="array" ref="F4450">IFERROR(XLOOKUP(E4450,Operadores!A:A,Operadores!B:B))</f>
        <v>PERFE</v>
      </c>
      <c r="G4450" s="36" t="s">
        <v>19</v>
      </c>
      <c r="H4450" s="39">
        <v>19.950326</v>
      </c>
      <c r="I4450" s="40">
        <v>422.51</v>
      </c>
      <c r="J4450" s="41">
        <f t="shared" si="5"/>
        <v>8429.212238</v>
      </c>
      <c r="K4450" s="37" t="str">
        <f t="array" ref="K4450">IFERROR(XLOOKUP(G4450,'Tipo de carga'!A:A,'Tipo de carga'!B:B))</f>
        <v>Autoabasto</v>
      </c>
      <c r="L4450" s="37">
        <f t="shared" si="2"/>
        <v>45</v>
      </c>
      <c r="M4450" s="37">
        <f t="shared" si="3"/>
        <v>7</v>
      </c>
      <c r="N4450" s="37">
        <f t="shared" si="4"/>
        <v>11</v>
      </c>
      <c r="O4450" s="37" t="str">
        <f t="array" ref="O4450">IFERROR(XLOOKUP(K4450,'Tipo de carga'!B:B,'Tipo de carga'!C:C))</f>
        <v>Diesel</v>
      </c>
    </row>
    <row r="4451">
      <c r="A4451" s="36">
        <v>1981.0</v>
      </c>
      <c r="B4451" s="37" t="str">
        <f t="array" ref="B4451">IFERROR(XLOOKUP(A4451,'Asignacion Nov'!A:A,'Asignacion Nov'!C:C))</f>
        <v>MeLi asignado SD</v>
      </c>
      <c r="C4451" s="37" t="str">
        <f t="array" ref="C4451">IFERROR(XLOOKUP(A4451,'Asignacion Nov'!A:A,'Asignacion Nov'!B:B))</f>
        <v>EC-05</v>
      </c>
      <c r="D4451" s="38">
        <v>45603.44395833334</v>
      </c>
      <c r="E4451" s="36" t="s">
        <v>522</v>
      </c>
      <c r="F4451" s="37" t="str">
        <f t="array" ref="F4451">IFERROR(XLOOKUP(E4451,Operadores!A:A,Operadores!B:B))</f>
        <v>SORJUL</v>
      </c>
      <c r="G4451" s="36" t="s">
        <v>19</v>
      </c>
      <c r="H4451" s="39">
        <v>19.950326</v>
      </c>
      <c r="I4451" s="40">
        <v>401.23</v>
      </c>
      <c r="J4451" s="41">
        <f t="shared" si="5"/>
        <v>8004.669301</v>
      </c>
      <c r="K4451" s="37" t="str">
        <f t="array" ref="K4451">IFERROR(XLOOKUP(G4451,'Tipo de carga'!A:A,'Tipo de carga'!B:B))</f>
        <v>Autoabasto</v>
      </c>
      <c r="L4451" s="37">
        <f t="shared" si="2"/>
        <v>45</v>
      </c>
      <c r="M4451" s="37">
        <f t="shared" si="3"/>
        <v>7</v>
      </c>
      <c r="N4451" s="37">
        <f t="shared" si="4"/>
        <v>11</v>
      </c>
      <c r="O4451" s="37" t="str">
        <f t="array" ref="O4451">IFERROR(XLOOKUP(K4451,'Tipo de carga'!B:B,'Tipo de carga'!C:C))</f>
        <v>Diesel</v>
      </c>
    </row>
    <row r="4452">
      <c r="A4452" s="36">
        <v>1848.0</v>
      </c>
      <c r="B4452" s="37" t="str">
        <f t="array" ref="B4452">IFERROR(XLOOKUP(A4452,'Asignacion Nov'!A:A,'Asignacion Nov'!C:C))</f>
        <v>Sayer Sencillo</v>
      </c>
      <c r="C4452" s="37" t="str">
        <f t="array" ref="C4452">IFERROR(XLOOKUP(A4452,'Asignacion Nov'!A:A,'Asignacion Nov'!B:B))</f>
        <v>EC-04</v>
      </c>
      <c r="D4452" s="38">
        <v>45603.37715277778</v>
      </c>
      <c r="E4452" s="36" t="s">
        <v>257</v>
      </c>
      <c r="F4452" s="37" t="str">
        <f t="array" ref="F4452">IFERROR(XLOOKUP(E4452,Operadores!A:A,Operadores!B:B))</f>
        <v>ROSMA</v>
      </c>
      <c r="G4452" s="36" t="s">
        <v>19</v>
      </c>
      <c r="H4452" s="39">
        <v>19.950326</v>
      </c>
      <c r="I4452" s="40">
        <v>255.04</v>
      </c>
      <c r="J4452" s="41">
        <f t="shared" si="5"/>
        <v>5088.131143</v>
      </c>
      <c r="K4452" s="37" t="str">
        <f t="array" ref="K4452">IFERROR(XLOOKUP(G4452,'Tipo de carga'!A:A,'Tipo de carga'!B:B))</f>
        <v>Autoabasto</v>
      </c>
      <c r="L4452" s="37">
        <f t="shared" si="2"/>
        <v>45</v>
      </c>
      <c r="M4452" s="37">
        <f t="shared" si="3"/>
        <v>7</v>
      </c>
      <c r="N4452" s="37">
        <f t="shared" si="4"/>
        <v>11</v>
      </c>
      <c r="O4452" s="37" t="str">
        <f t="array" ref="O4452">IFERROR(XLOOKUP(K4452,'Tipo de carga'!B:B,'Tipo de carga'!C:C))</f>
        <v>Diesel</v>
      </c>
    </row>
    <row r="4453">
      <c r="A4453" s="36">
        <v>1972.0</v>
      </c>
      <c r="B4453" s="37" t="str">
        <f t="array" ref="B4453">IFERROR(XLOOKUP(A4453,'Asignacion Nov'!A:A,'Asignacion Nov'!C:C))</f>
        <v>Sayer Sencillo</v>
      </c>
      <c r="C4453" s="37" t="str">
        <f t="array" ref="C4453">IFERROR(XLOOKUP(A4453,'Asignacion Nov'!A:A,'Asignacion Nov'!B:B))</f>
        <v>EC-04</v>
      </c>
      <c r="D4453" s="38">
        <v>45603.309224537035</v>
      </c>
      <c r="E4453" s="36" t="s">
        <v>59</v>
      </c>
      <c r="F4453" s="37" t="str">
        <f t="array" ref="F4453">IFERROR(XLOOKUP(E4453,Operadores!A:A,Operadores!B:B))</f>
        <v>ROMJOS</v>
      </c>
      <c r="G4453" s="36" t="s">
        <v>19</v>
      </c>
      <c r="H4453" s="39">
        <v>19.950326</v>
      </c>
      <c r="I4453" s="40">
        <v>551.13</v>
      </c>
      <c r="J4453" s="41">
        <f t="shared" si="5"/>
        <v>10995.22317</v>
      </c>
      <c r="K4453" s="37" t="str">
        <f t="array" ref="K4453">IFERROR(XLOOKUP(G4453,'Tipo de carga'!A:A,'Tipo de carga'!B:B))</f>
        <v>Autoabasto</v>
      </c>
      <c r="L4453" s="37">
        <f t="shared" si="2"/>
        <v>45</v>
      </c>
      <c r="M4453" s="37">
        <f t="shared" si="3"/>
        <v>7</v>
      </c>
      <c r="N4453" s="37">
        <f t="shared" si="4"/>
        <v>11</v>
      </c>
      <c r="O4453" s="37" t="str">
        <f t="array" ref="O4453">IFERROR(XLOOKUP(K4453,'Tipo de carga'!B:B,'Tipo de carga'!C:C))</f>
        <v>Diesel</v>
      </c>
    </row>
    <row r="4454">
      <c r="A4454" s="36">
        <v>1970.0</v>
      </c>
      <c r="B4454" s="37" t="str">
        <f t="array" ref="B4454">IFERROR(XLOOKUP(A4454,'Asignacion Nov'!A:A,'Asignacion Nov'!C:C))</f>
        <v>Sayer Vuelteros</v>
      </c>
      <c r="C4454" s="37" t="str">
        <f t="array" ref="C4454">IFERROR(XLOOKUP(A4454,'Asignacion Nov'!A:A,'Asignacion Nov'!B:B))</f>
        <v>EC-04</v>
      </c>
      <c r="D4454" s="38">
        <v>45603.14232638889</v>
      </c>
      <c r="E4454" s="36" t="s">
        <v>47</v>
      </c>
      <c r="F4454" s="37" t="str">
        <f t="array" ref="F4454">IFERROR(XLOOKUP(E4454,Operadores!A:A,Operadores!B:B))</f>
        <v>HERLEX</v>
      </c>
      <c r="G4454" s="36" t="s">
        <v>19</v>
      </c>
      <c r="H4454" s="39">
        <v>19.950326</v>
      </c>
      <c r="I4454" s="40">
        <v>730.64</v>
      </c>
      <c r="J4454" s="41">
        <f t="shared" si="5"/>
        <v>14576.50619</v>
      </c>
      <c r="K4454" s="37" t="str">
        <f t="array" ref="K4454">IFERROR(XLOOKUP(G4454,'Tipo de carga'!A:A,'Tipo de carga'!B:B))</f>
        <v>Autoabasto</v>
      </c>
      <c r="L4454" s="37">
        <f t="shared" si="2"/>
        <v>45</v>
      </c>
      <c r="M4454" s="37">
        <f t="shared" si="3"/>
        <v>7</v>
      </c>
      <c r="N4454" s="37">
        <f t="shared" si="4"/>
        <v>11</v>
      </c>
      <c r="O4454" s="37" t="str">
        <f t="array" ref="O4454">IFERROR(XLOOKUP(K4454,'Tipo de carga'!B:B,'Tipo de carga'!C:C))</f>
        <v>Diesel</v>
      </c>
    </row>
    <row r="4455">
      <c r="A4455" s="36">
        <v>1903.0</v>
      </c>
      <c r="B4455" s="37" t="str">
        <f t="array" ref="B4455">IFERROR(XLOOKUP(A4455,'Asignacion Nov'!A:A,'Asignacion Nov'!C:C))</f>
        <v>Sayer Vuelteros</v>
      </c>
      <c r="C4455" s="37" t="str">
        <f t="array" ref="C4455">IFERROR(XLOOKUP(A4455,'Asignacion Nov'!A:A,'Asignacion Nov'!B:B))</f>
        <v>EC-04</v>
      </c>
      <c r="D4455" s="38">
        <v>45603.12803240741</v>
      </c>
      <c r="E4455" s="36" t="s">
        <v>45</v>
      </c>
      <c r="F4455" s="37" t="str">
        <f t="array" ref="F4455">IFERROR(XLOOKUP(E4455,Operadores!A:A,Operadores!B:B))</f>
        <v>HEREM</v>
      </c>
      <c r="G4455" s="36" t="s">
        <v>19</v>
      </c>
      <c r="H4455" s="39">
        <v>19.950326</v>
      </c>
      <c r="I4455" s="40">
        <v>635.04</v>
      </c>
      <c r="J4455" s="41">
        <f t="shared" si="5"/>
        <v>12669.25502</v>
      </c>
      <c r="K4455" s="37" t="str">
        <f t="array" ref="K4455">IFERROR(XLOOKUP(G4455,'Tipo de carga'!A:A,'Tipo de carga'!B:B))</f>
        <v>Autoabasto</v>
      </c>
      <c r="L4455" s="37">
        <f t="shared" si="2"/>
        <v>45</v>
      </c>
      <c r="M4455" s="37">
        <f t="shared" si="3"/>
        <v>7</v>
      </c>
      <c r="N4455" s="37">
        <f t="shared" si="4"/>
        <v>11</v>
      </c>
      <c r="O4455" s="37" t="str">
        <f t="array" ref="O4455">IFERROR(XLOOKUP(K4455,'Tipo de carga'!B:B,'Tipo de carga'!C:C))</f>
        <v>Diesel</v>
      </c>
    </row>
    <row r="4456">
      <c r="A4456" s="36">
        <v>1741.0</v>
      </c>
      <c r="B4456" s="37" t="str">
        <f t="array" ref="B4456">IFERROR(XLOOKUP(A4456,'Asignacion Nov'!A:A,'Asignacion Nov'!C:C))</f>
        <v>Hisense</v>
      </c>
      <c r="C4456" s="37" t="str">
        <f t="array" ref="C4456">IFERROR(XLOOKUP(A4456,'Asignacion Nov'!A:A,'Asignacion Nov'!B:B))</f>
        <v>EC-03</v>
      </c>
      <c r="D4456" s="38">
        <v>45603.08179398148</v>
      </c>
      <c r="E4456" s="36" t="s">
        <v>76</v>
      </c>
      <c r="F4456" s="37" t="str">
        <f t="array" ref="F4456">IFERROR(XLOOKUP(E4456,Operadores!A:A,Operadores!B:B))</f>
        <v>GALSA</v>
      </c>
      <c r="G4456" s="36" t="s">
        <v>19</v>
      </c>
      <c r="H4456" s="39">
        <v>19.950326</v>
      </c>
      <c r="I4456" s="40">
        <v>323.1</v>
      </c>
      <c r="J4456" s="41">
        <f t="shared" si="5"/>
        <v>6445.950331</v>
      </c>
      <c r="K4456" s="37" t="str">
        <f t="array" ref="K4456">IFERROR(XLOOKUP(G4456,'Tipo de carga'!A:A,'Tipo de carga'!B:B))</f>
        <v>Autoabasto</v>
      </c>
      <c r="L4456" s="37">
        <f t="shared" si="2"/>
        <v>45</v>
      </c>
      <c r="M4456" s="37">
        <f t="shared" si="3"/>
        <v>7</v>
      </c>
      <c r="N4456" s="37">
        <f t="shared" si="4"/>
        <v>11</v>
      </c>
      <c r="O4456" s="37" t="str">
        <f t="array" ref="O4456">IFERROR(XLOOKUP(K4456,'Tipo de carga'!B:B,'Tipo de carga'!C:C))</f>
        <v>Diesel</v>
      </c>
    </row>
    <row r="4457">
      <c r="A4457" s="36">
        <v>1943.0</v>
      </c>
      <c r="B4457" s="37" t="str">
        <f t="array" ref="B4457">IFERROR(XLOOKUP(A4457,'Asignacion Nov'!A:A,'Asignacion Nov'!C:C))</f>
        <v>Circuitos</v>
      </c>
      <c r="C4457" s="37" t="str">
        <f t="array" ref="C4457">IFERROR(XLOOKUP(A4457,'Asignacion Nov'!A:A,'Asignacion Nov'!B:B))</f>
        <v>EC-03</v>
      </c>
      <c r="D4457" s="38">
        <v>45603.8353587963</v>
      </c>
      <c r="E4457" s="36" t="s">
        <v>329</v>
      </c>
      <c r="F4457" s="37" t="str">
        <f t="array" ref="F4457">IFERROR(XLOOKUP(E4457,Operadores!A:A,Operadores!B:B))</f>
        <v>RODRAU01</v>
      </c>
      <c r="G4457" s="36" t="s">
        <v>75</v>
      </c>
      <c r="H4457" s="39">
        <v>20.06239</v>
      </c>
      <c r="I4457" s="40">
        <v>555.76</v>
      </c>
      <c r="J4457" s="41">
        <f t="shared" si="5"/>
        <v>11149.87387</v>
      </c>
      <c r="K4457" s="37" t="str">
        <f t="array" ref="K4457">IFERROR(XLOOKUP(G4457,'Tipo de carga'!A:A,'Tipo de carga'!B:B))</f>
        <v>Autoabasto</v>
      </c>
      <c r="L4457" s="37">
        <f t="shared" si="2"/>
        <v>45</v>
      </c>
      <c r="M4457" s="37">
        <f t="shared" si="3"/>
        <v>7</v>
      </c>
      <c r="N4457" s="37">
        <f t="shared" si="4"/>
        <v>11</v>
      </c>
      <c r="O4457" s="37" t="str">
        <f t="array" ref="O4457">IFERROR(XLOOKUP(K4457,'Tipo de carga'!B:B,'Tipo de carga'!C:C))</f>
        <v>Diesel</v>
      </c>
    </row>
    <row r="4458">
      <c r="A4458" s="36">
        <v>2071.0</v>
      </c>
      <c r="B4458" s="37" t="str">
        <f t="array" ref="B4458">IFERROR(XLOOKUP(A4458,'Asignacion Nov'!A:A,'Asignacion Nov'!C:C))</f>
        <v>PISA Gdl</v>
      </c>
      <c r="C4458" s="37" t="str">
        <f t="array" ref="C4458">IFERROR(XLOOKUP(A4458,'Asignacion Nov'!A:A,'Asignacion Nov'!B:B))</f>
        <v>EC-06</v>
      </c>
      <c r="D4458" s="38">
        <v>45603.81371527778</v>
      </c>
      <c r="E4458" s="36" t="s">
        <v>355</v>
      </c>
      <c r="F4458" s="37" t="str">
        <f t="array" ref="F4458">IFERROR(XLOOKUP(E4458,Operadores!A:A,Operadores!B:B))</f>
        <v>PERJOS</v>
      </c>
      <c r="G4458" s="36" t="s">
        <v>75</v>
      </c>
      <c r="H4458" s="39">
        <v>20.06239</v>
      </c>
      <c r="I4458" s="40">
        <v>900.02</v>
      </c>
      <c r="J4458" s="41">
        <f t="shared" si="5"/>
        <v>18056.55225</v>
      </c>
      <c r="K4458" s="37" t="str">
        <f t="array" ref="K4458">IFERROR(XLOOKUP(G4458,'Tipo de carga'!A:A,'Tipo de carga'!B:B))</f>
        <v>Autoabasto</v>
      </c>
      <c r="L4458" s="37">
        <f t="shared" si="2"/>
        <v>45</v>
      </c>
      <c r="M4458" s="37">
        <f t="shared" si="3"/>
        <v>7</v>
      </c>
      <c r="N4458" s="37">
        <f t="shared" si="4"/>
        <v>11</v>
      </c>
      <c r="O4458" s="37" t="str">
        <f t="array" ref="O4458">IFERROR(XLOOKUP(K4458,'Tipo de carga'!B:B,'Tipo de carga'!C:C))</f>
        <v>Diesel</v>
      </c>
    </row>
    <row r="4459">
      <c r="A4459" s="36">
        <v>2077.0</v>
      </c>
      <c r="B4459" s="37" t="str">
        <f t="array" ref="B4459">IFERROR(XLOOKUP(A4459,'Asignacion Nov'!A:A,'Asignacion Nov'!C:C))</f>
        <v>Available</v>
      </c>
      <c r="C4459" s="37" t="str">
        <f t="array" ref="C4459">IFERROR(XLOOKUP(A4459,'Asignacion Nov'!A:A,'Asignacion Nov'!B:B))</f>
        <v>TTE</v>
      </c>
      <c r="D4459" s="38">
        <v>45603.77130787037</v>
      </c>
      <c r="E4459" s="36" t="s">
        <v>573</v>
      </c>
      <c r="F4459" s="37" t="str">
        <f t="array" ref="F4459">IFERROR(XLOOKUP(E4459,Operadores!A:A,Operadores!B:B))</f>
        <v>FLOJOS02</v>
      </c>
      <c r="G4459" s="36" t="s">
        <v>75</v>
      </c>
      <c r="H4459" s="39">
        <v>20.06239</v>
      </c>
      <c r="I4459" s="40">
        <v>95.06</v>
      </c>
      <c r="J4459" s="41">
        <f t="shared" si="5"/>
        <v>1907.130793</v>
      </c>
      <c r="K4459" s="37" t="str">
        <f t="array" ref="K4459">IFERROR(XLOOKUP(G4459,'Tipo de carga'!A:A,'Tipo de carga'!B:B))</f>
        <v>Autoabasto</v>
      </c>
      <c r="L4459" s="37">
        <f t="shared" si="2"/>
        <v>45</v>
      </c>
      <c r="M4459" s="37">
        <f t="shared" si="3"/>
        <v>7</v>
      </c>
      <c r="N4459" s="37">
        <f t="shared" si="4"/>
        <v>11</v>
      </c>
      <c r="O4459" s="37" t="str">
        <f t="array" ref="O4459">IFERROR(XLOOKUP(K4459,'Tipo de carga'!B:B,'Tipo de carga'!C:C))</f>
        <v>Diesel</v>
      </c>
    </row>
    <row r="4460">
      <c r="A4460" s="36">
        <v>2065.0</v>
      </c>
      <c r="B4460" s="37" t="str">
        <f t="array" ref="B4460">IFERROR(XLOOKUP(A4460,'Asignacion Nov'!A:A,'Asignacion Nov'!C:C))</f>
        <v>PISA Gdl</v>
      </c>
      <c r="C4460" s="37" t="str">
        <f t="array" ref="C4460">IFERROR(XLOOKUP(A4460,'Asignacion Nov'!A:A,'Asignacion Nov'!B:B))</f>
        <v>EC-06</v>
      </c>
      <c r="D4460" s="38">
        <v>45603.738912037035</v>
      </c>
      <c r="E4460" s="36" t="s">
        <v>351</v>
      </c>
      <c r="F4460" s="37" t="str">
        <f t="array" ref="F4460">IFERROR(XLOOKUP(E4460,Operadores!A:A,Operadores!B:B))</f>
        <v>GONOSC</v>
      </c>
      <c r="G4460" s="36" t="s">
        <v>75</v>
      </c>
      <c r="H4460" s="39">
        <v>20.06239</v>
      </c>
      <c r="I4460" s="40">
        <v>530.0</v>
      </c>
      <c r="J4460" s="41">
        <f t="shared" si="5"/>
        <v>10633.0667</v>
      </c>
      <c r="K4460" s="37" t="str">
        <f t="array" ref="K4460">IFERROR(XLOOKUP(G4460,'Tipo de carga'!A:A,'Tipo de carga'!B:B))</f>
        <v>Autoabasto</v>
      </c>
      <c r="L4460" s="37">
        <f t="shared" si="2"/>
        <v>45</v>
      </c>
      <c r="M4460" s="37">
        <f t="shared" si="3"/>
        <v>7</v>
      </c>
      <c r="N4460" s="37">
        <f t="shared" si="4"/>
        <v>11</v>
      </c>
      <c r="O4460" s="37" t="str">
        <f t="array" ref="O4460">IFERROR(XLOOKUP(K4460,'Tipo de carga'!B:B,'Tipo de carga'!C:C))</f>
        <v>Diesel</v>
      </c>
    </row>
    <row r="4461">
      <c r="A4461" s="36">
        <v>2059.0</v>
      </c>
      <c r="B4461" s="37" t="str">
        <f t="array" ref="B4461">IFERROR(XLOOKUP(A4461,'Asignacion Nov'!A:A,'Asignacion Nov'!C:C))</f>
        <v>PISA Gdl</v>
      </c>
      <c r="C4461" s="37" t="str">
        <f t="array" ref="C4461">IFERROR(XLOOKUP(A4461,'Asignacion Nov'!A:A,'Asignacion Nov'!B:B))</f>
        <v>EC-06</v>
      </c>
      <c r="D4461" s="38">
        <v>45603.59369212963</v>
      </c>
      <c r="E4461" s="36" t="s">
        <v>63</v>
      </c>
      <c r="F4461" s="37" t="str">
        <f t="array" ref="F4461">IFERROR(XLOOKUP(E4461,Operadores!A:A,Operadores!B:B))</f>
        <v>DIAFRA</v>
      </c>
      <c r="G4461" s="36" t="s">
        <v>75</v>
      </c>
      <c r="H4461" s="39">
        <v>20.06239</v>
      </c>
      <c r="I4461" s="40">
        <v>833.97</v>
      </c>
      <c r="J4461" s="41">
        <f t="shared" si="5"/>
        <v>16731.43139</v>
      </c>
      <c r="K4461" s="37" t="str">
        <f t="array" ref="K4461">IFERROR(XLOOKUP(G4461,'Tipo de carga'!A:A,'Tipo de carga'!B:B))</f>
        <v>Autoabasto</v>
      </c>
      <c r="L4461" s="37">
        <f t="shared" si="2"/>
        <v>45</v>
      </c>
      <c r="M4461" s="37">
        <f t="shared" si="3"/>
        <v>7</v>
      </c>
      <c r="N4461" s="37">
        <f t="shared" si="4"/>
        <v>11</v>
      </c>
      <c r="O4461" s="37" t="str">
        <f t="array" ref="O4461">IFERROR(XLOOKUP(K4461,'Tipo de carga'!B:B,'Tipo de carga'!C:C))</f>
        <v>Diesel</v>
      </c>
    </row>
    <row r="4462">
      <c r="A4462" s="36">
        <v>2084.0</v>
      </c>
      <c r="B4462" s="37" t="str">
        <f t="array" ref="B4462">IFERROR(XLOOKUP(A4462,'Asignacion Nov'!A:A,'Asignacion Nov'!C:C))</f>
        <v>PISA Gdl</v>
      </c>
      <c r="C4462" s="37" t="str">
        <f t="array" ref="C4462">IFERROR(XLOOKUP(A4462,'Asignacion Nov'!A:A,'Asignacion Nov'!B:B))</f>
        <v>EC-06</v>
      </c>
      <c r="D4462" s="38">
        <v>45603.58571759259</v>
      </c>
      <c r="E4462" s="36" t="s">
        <v>267</v>
      </c>
      <c r="F4462" s="37" t="str">
        <f t="array" ref="F4462">IFERROR(XLOOKUP(E4462,Operadores!A:A,Operadores!B:B))</f>
        <v>LOPEDU</v>
      </c>
      <c r="G4462" s="36" t="s">
        <v>75</v>
      </c>
      <c r="H4462" s="39">
        <v>20.06239</v>
      </c>
      <c r="I4462" s="40">
        <v>370.09</v>
      </c>
      <c r="J4462" s="41">
        <f t="shared" si="5"/>
        <v>7424.889915</v>
      </c>
      <c r="K4462" s="37" t="str">
        <f t="array" ref="K4462">IFERROR(XLOOKUP(G4462,'Tipo de carga'!A:A,'Tipo de carga'!B:B))</f>
        <v>Autoabasto</v>
      </c>
      <c r="L4462" s="37">
        <f t="shared" si="2"/>
        <v>45</v>
      </c>
      <c r="M4462" s="37">
        <f t="shared" si="3"/>
        <v>7</v>
      </c>
      <c r="N4462" s="37">
        <f t="shared" si="4"/>
        <v>11</v>
      </c>
      <c r="O4462" s="37" t="str">
        <f t="array" ref="O4462">IFERROR(XLOOKUP(K4462,'Tipo de carga'!B:B,'Tipo de carga'!C:C))</f>
        <v>Diesel</v>
      </c>
    </row>
    <row r="4463">
      <c r="A4463" s="36">
        <v>2053.0</v>
      </c>
      <c r="B4463" s="37" t="str">
        <f t="array" ref="B4463">IFERROR(XLOOKUP(A4463,'Asignacion Nov'!A:A,'Asignacion Nov'!C:C))</f>
        <v>PISA Gdl</v>
      </c>
      <c r="C4463" s="37" t="str">
        <f t="array" ref="C4463">IFERROR(XLOOKUP(A4463,'Asignacion Nov'!A:A,'Asignacion Nov'!B:B))</f>
        <v>EC-06</v>
      </c>
      <c r="D4463" s="38">
        <v>45603.572430555556</v>
      </c>
      <c r="E4463" s="36" t="s">
        <v>356</v>
      </c>
      <c r="F4463" s="37" t="str">
        <f t="array" ref="F4463">IFERROR(XLOOKUP(E4463,Operadores!A:A,Operadores!B:B))</f>
        <v>PADLUI</v>
      </c>
      <c r="G4463" s="36" t="s">
        <v>75</v>
      </c>
      <c r="H4463" s="39">
        <v>20.06239</v>
      </c>
      <c r="I4463" s="40">
        <v>753.83</v>
      </c>
      <c r="J4463" s="41">
        <f t="shared" si="5"/>
        <v>15123.63145</v>
      </c>
      <c r="K4463" s="37" t="str">
        <f t="array" ref="K4463">IFERROR(XLOOKUP(G4463,'Tipo de carga'!A:A,'Tipo de carga'!B:B))</f>
        <v>Autoabasto</v>
      </c>
      <c r="L4463" s="37">
        <f t="shared" si="2"/>
        <v>45</v>
      </c>
      <c r="M4463" s="37">
        <f t="shared" si="3"/>
        <v>7</v>
      </c>
      <c r="N4463" s="37">
        <f t="shared" si="4"/>
        <v>11</v>
      </c>
      <c r="O4463" s="37" t="str">
        <f t="array" ref="O4463">IFERROR(XLOOKUP(K4463,'Tipo de carga'!B:B,'Tipo de carga'!C:C))</f>
        <v>Diesel</v>
      </c>
    </row>
    <row r="4464">
      <c r="A4464" s="36">
        <v>2057.0</v>
      </c>
      <c r="B4464" s="37" t="str">
        <f t="array" ref="B4464">IFERROR(XLOOKUP(A4464,'Asignacion Nov'!A:A,'Asignacion Nov'!C:C))</f>
        <v>PISA Gdl</v>
      </c>
      <c r="C4464" s="37" t="str">
        <f t="array" ref="C4464">IFERROR(XLOOKUP(A4464,'Asignacion Nov'!A:A,'Asignacion Nov'!B:B))</f>
        <v>EC-06</v>
      </c>
      <c r="D4464" s="38">
        <v>45603.547418981485</v>
      </c>
      <c r="E4464" s="36" t="s">
        <v>361</v>
      </c>
      <c r="F4464" s="37" t="str">
        <f t="array" ref="F4464">IFERROR(XLOOKUP(E4464,Operadores!A:A,Operadores!B:B))</f>
        <v>HERLUI03</v>
      </c>
      <c r="G4464" s="36" t="s">
        <v>75</v>
      </c>
      <c r="H4464" s="39">
        <v>20.06239</v>
      </c>
      <c r="I4464" s="40">
        <v>360.04</v>
      </c>
      <c r="J4464" s="41">
        <f t="shared" si="5"/>
        <v>7223.262896</v>
      </c>
      <c r="K4464" s="37" t="str">
        <f t="array" ref="K4464">IFERROR(XLOOKUP(G4464,'Tipo de carga'!A:A,'Tipo de carga'!B:B))</f>
        <v>Autoabasto</v>
      </c>
      <c r="L4464" s="37">
        <f t="shared" si="2"/>
        <v>45</v>
      </c>
      <c r="M4464" s="37">
        <f t="shared" si="3"/>
        <v>7</v>
      </c>
      <c r="N4464" s="37">
        <f t="shared" si="4"/>
        <v>11</v>
      </c>
      <c r="O4464" s="37" t="str">
        <f t="array" ref="O4464">IFERROR(XLOOKUP(K4464,'Tipo de carga'!B:B,'Tipo de carga'!C:C))</f>
        <v>Diesel</v>
      </c>
    </row>
    <row r="4465">
      <c r="A4465" s="36">
        <v>1847.0</v>
      </c>
      <c r="B4465" s="37" t="str">
        <f t="array" ref="B4465">IFERROR(XLOOKUP(A4465,'Asignacion Nov'!A:A,'Asignacion Nov'!C:C))</f>
        <v>Circuitos</v>
      </c>
      <c r="C4465" s="37" t="str">
        <f t="array" ref="C4465">IFERROR(XLOOKUP(A4465,'Asignacion Nov'!A:A,'Asignacion Nov'!B:B))</f>
        <v>EC-03</v>
      </c>
      <c r="D4465" s="38">
        <v>45603.48599537037</v>
      </c>
      <c r="E4465" s="36" t="s">
        <v>243</v>
      </c>
      <c r="F4465" s="37" t="str">
        <f t="array" ref="F4465">IFERROR(XLOOKUP(E4465,Operadores!A:A,Operadores!B:B))</f>
        <v>HERJO17X</v>
      </c>
      <c r="G4465" s="36" t="s">
        <v>75</v>
      </c>
      <c r="H4465" s="39">
        <v>20.06239</v>
      </c>
      <c r="I4465" s="40">
        <v>635.05</v>
      </c>
      <c r="J4465" s="41">
        <f t="shared" si="5"/>
        <v>12740.62077</v>
      </c>
      <c r="K4465" s="37" t="str">
        <f t="array" ref="K4465">IFERROR(XLOOKUP(G4465,'Tipo de carga'!A:A,'Tipo de carga'!B:B))</f>
        <v>Autoabasto</v>
      </c>
      <c r="L4465" s="37">
        <f t="shared" si="2"/>
        <v>45</v>
      </c>
      <c r="M4465" s="37">
        <f t="shared" si="3"/>
        <v>7</v>
      </c>
      <c r="N4465" s="37">
        <f t="shared" si="4"/>
        <v>11</v>
      </c>
      <c r="O4465" s="37" t="str">
        <f t="array" ref="O4465">IFERROR(XLOOKUP(K4465,'Tipo de carga'!B:B,'Tipo de carga'!C:C))</f>
        <v>Diesel</v>
      </c>
    </row>
    <row r="4466">
      <c r="A4466" s="36">
        <v>1931.0</v>
      </c>
      <c r="B4466" s="37" t="str">
        <f t="array" ref="B4466">IFERROR(XLOOKUP(A4466,'Asignacion Nov'!A:A,'Asignacion Nov'!C:C))</f>
        <v>Circuitos</v>
      </c>
      <c r="C4466" s="37" t="str">
        <f t="array" ref="C4466">IFERROR(XLOOKUP(A4466,'Asignacion Nov'!A:A,'Asignacion Nov'!B:B))</f>
        <v>EC-03</v>
      </c>
      <c r="D4466" s="38">
        <v>45603.46724537037</v>
      </c>
      <c r="E4466" s="36" t="s">
        <v>26</v>
      </c>
      <c r="F4466" s="37" t="str">
        <f t="array" ref="F4466">IFERROR(XLOOKUP(E4466,Operadores!A:A,Operadores!B:B))</f>
        <v>ARBJO</v>
      </c>
      <c r="G4466" s="36" t="s">
        <v>75</v>
      </c>
      <c r="H4466" s="39">
        <v>20.06239</v>
      </c>
      <c r="I4466" s="40">
        <v>500.02</v>
      </c>
      <c r="J4466" s="41">
        <f t="shared" si="5"/>
        <v>10031.59625</v>
      </c>
      <c r="K4466" s="37" t="str">
        <f t="array" ref="K4466">IFERROR(XLOOKUP(G4466,'Tipo de carga'!A:A,'Tipo de carga'!B:B))</f>
        <v>Autoabasto</v>
      </c>
      <c r="L4466" s="37">
        <f t="shared" si="2"/>
        <v>45</v>
      </c>
      <c r="M4466" s="37">
        <f t="shared" si="3"/>
        <v>7</v>
      </c>
      <c r="N4466" s="37">
        <f t="shared" si="4"/>
        <v>11</v>
      </c>
      <c r="O4466" s="37" t="str">
        <f t="array" ref="O4466">IFERROR(XLOOKUP(K4466,'Tipo de carga'!B:B,'Tipo de carga'!C:C))</f>
        <v>Diesel</v>
      </c>
    </row>
    <row r="4467">
      <c r="A4467" s="36">
        <v>2061.0</v>
      </c>
      <c r="B4467" s="37" t="str">
        <f t="array" ref="B4467">IFERROR(XLOOKUP(A4467,'Asignacion Nov'!A:A,'Asignacion Nov'!C:C))</f>
        <v>PISA Gdl</v>
      </c>
      <c r="C4467" s="37" t="str">
        <f t="array" ref="C4467">IFERROR(XLOOKUP(A4467,'Asignacion Nov'!A:A,'Asignacion Nov'!B:B))</f>
        <v>EC-06</v>
      </c>
      <c r="D4467" s="38">
        <v>45603.38277777778</v>
      </c>
      <c r="E4467" s="36" t="s">
        <v>270</v>
      </c>
      <c r="F4467" s="37" t="str">
        <f t="array" ref="F4467">IFERROR(XLOOKUP(E4467,Operadores!A:A,Operadores!B:B))</f>
        <v>RESEDU</v>
      </c>
      <c r="G4467" s="36" t="s">
        <v>75</v>
      </c>
      <c r="H4467" s="39">
        <v>20.06239</v>
      </c>
      <c r="I4467" s="40">
        <v>758.07</v>
      </c>
      <c r="J4467" s="41">
        <f t="shared" si="5"/>
        <v>15208.69599</v>
      </c>
      <c r="K4467" s="37" t="str">
        <f t="array" ref="K4467">IFERROR(XLOOKUP(G4467,'Tipo de carga'!A:A,'Tipo de carga'!B:B))</f>
        <v>Autoabasto</v>
      </c>
      <c r="L4467" s="37">
        <f t="shared" si="2"/>
        <v>45</v>
      </c>
      <c r="M4467" s="37">
        <f t="shared" si="3"/>
        <v>7</v>
      </c>
      <c r="N4467" s="37">
        <f t="shared" si="4"/>
        <v>11</v>
      </c>
      <c r="O4467" s="37" t="str">
        <f t="array" ref="O4467">IFERROR(XLOOKUP(K4467,'Tipo de carga'!B:B,'Tipo de carga'!C:C))</f>
        <v>Diesel</v>
      </c>
    </row>
    <row r="4468">
      <c r="A4468" s="36">
        <v>1859.0</v>
      </c>
      <c r="B4468" s="37" t="str">
        <f t="array" ref="B4468">IFERROR(XLOOKUP(A4468,'Asignacion Nov'!A:A,'Asignacion Nov'!C:C))</f>
        <v>Circuitos</v>
      </c>
      <c r="C4468" s="37" t="str">
        <f t="array" ref="C4468">IFERROR(XLOOKUP(A4468,'Asignacion Nov'!A:A,'Asignacion Nov'!B:B))</f>
        <v>EC-03</v>
      </c>
      <c r="D4468" s="38">
        <v>45603.214375</v>
      </c>
      <c r="E4468" s="36" t="s">
        <v>238</v>
      </c>
      <c r="F4468" s="37" t="str">
        <f t="array" ref="F4468">IFERROR(XLOOKUP(E4468,Operadores!A:A,Operadores!B:B))</f>
        <v>JIMMI</v>
      </c>
      <c r="G4468" s="36" t="s">
        <v>75</v>
      </c>
      <c r="H4468" s="39">
        <v>20.06239</v>
      </c>
      <c r="I4468" s="40">
        <v>752.0</v>
      </c>
      <c r="J4468" s="41">
        <f t="shared" si="5"/>
        <v>15086.91728</v>
      </c>
      <c r="K4468" s="37" t="str">
        <f t="array" ref="K4468">IFERROR(XLOOKUP(G4468,'Tipo de carga'!A:A,'Tipo de carga'!B:B))</f>
        <v>Autoabasto</v>
      </c>
      <c r="L4468" s="37">
        <f t="shared" si="2"/>
        <v>45</v>
      </c>
      <c r="M4468" s="37">
        <f t="shared" si="3"/>
        <v>7</v>
      </c>
      <c r="N4468" s="37">
        <f t="shared" si="4"/>
        <v>11</v>
      </c>
      <c r="O4468" s="37" t="str">
        <f t="array" ref="O4468">IFERROR(XLOOKUP(K4468,'Tipo de carga'!B:B,'Tipo de carga'!C:C))</f>
        <v>Diesel</v>
      </c>
    </row>
    <row r="4469">
      <c r="A4469" s="36">
        <v>1828.0</v>
      </c>
      <c r="B4469" s="37" t="str">
        <f t="array" ref="B4469">IFERROR(XLOOKUP(A4469,'Asignacion Nov'!A:A,'Asignacion Nov'!C:C))</f>
        <v>Circuitos</v>
      </c>
      <c r="C4469" s="37" t="str">
        <f t="array" ref="C4469">IFERROR(XLOOKUP(A4469,'Asignacion Nov'!A:A,'Asignacion Nov'!B:B))</f>
        <v>EC-03</v>
      </c>
      <c r="D4469" s="38">
        <v>45603.19364583334</v>
      </c>
      <c r="E4469" s="36" t="s">
        <v>414</v>
      </c>
      <c r="F4469" s="37" t="str">
        <f t="array" ref="F4469">IFERROR(XLOOKUP(E4469,Operadores!A:A,Operadores!B:B))</f>
        <v>CRUBE</v>
      </c>
      <c r="G4469" s="36" t="s">
        <v>75</v>
      </c>
      <c r="H4469" s="39">
        <v>20.06239</v>
      </c>
      <c r="I4469" s="40">
        <v>625.0</v>
      </c>
      <c r="J4469" s="41">
        <f t="shared" si="5"/>
        <v>12538.99375</v>
      </c>
      <c r="K4469" s="37" t="str">
        <f t="array" ref="K4469">IFERROR(XLOOKUP(G4469,'Tipo de carga'!A:A,'Tipo de carga'!B:B))</f>
        <v>Autoabasto</v>
      </c>
      <c r="L4469" s="37">
        <f t="shared" si="2"/>
        <v>45</v>
      </c>
      <c r="M4469" s="37">
        <f t="shared" si="3"/>
        <v>7</v>
      </c>
      <c r="N4469" s="37">
        <f t="shared" si="4"/>
        <v>11</v>
      </c>
      <c r="O4469" s="37" t="str">
        <f t="array" ref="O4469">IFERROR(XLOOKUP(K4469,'Tipo de carga'!B:B,'Tipo de carga'!C:C))</f>
        <v>Diesel</v>
      </c>
    </row>
    <row r="4470">
      <c r="A4470" s="36">
        <v>1934.0</v>
      </c>
      <c r="B4470" s="37" t="str">
        <f t="array" ref="B4470">IFERROR(XLOOKUP(A4470,'Asignacion Nov'!A:A,'Asignacion Nov'!C:C))</f>
        <v>Circuitos</v>
      </c>
      <c r="C4470" s="37" t="str">
        <f t="array" ref="C4470">IFERROR(XLOOKUP(A4470,'Asignacion Nov'!A:A,'Asignacion Nov'!B:B))</f>
        <v>EC-03</v>
      </c>
      <c r="D4470" s="38">
        <v>45603.17731481481</v>
      </c>
      <c r="E4470" s="36" t="s">
        <v>272</v>
      </c>
      <c r="F4470" s="37" t="str">
        <f t="array" ref="F4470">IFERROR(XLOOKUP(E4470,Operadores!A:A,Operadores!B:B))</f>
        <v>AVIEN</v>
      </c>
      <c r="G4470" s="36" t="s">
        <v>75</v>
      </c>
      <c r="H4470" s="39">
        <v>20.06239</v>
      </c>
      <c r="I4470" s="40">
        <v>200.14</v>
      </c>
      <c r="J4470" s="41">
        <f t="shared" si="5"/>
        <v>4015.286735</v>
      </c>
      <c r="K4470" s="37" t="str">
        <f t="array" ref="K4470">IFERROR(XLOOKUP(G4470,'Tipo de carga'!A:A,'Tipo de carga'!B:B))</f>
        <v>Autoabasto</v>
      </c>
      <c r="L4470" s="37">
        <f t="shared" si="2"/>
        <v>45</v>
      </c>
      <c r="M4470" s="37">
        <f t="shared" si="3"/>
        <v>7</v>
      </c>
      <c r="N4470" s="37">
        <f t="shared" si="4"/>
        <v>11</v>
      </c>
      <c r="O4470" s="37" t="str">
        <f t="array" ref="O4470">IFERROR(XLOOKUP(K4470,'Tipo de carga'!B:B,'Tipo de carga'!C:C))</f>
        <v>Diesel</v>
      </c>
    </row>
    <row r="4471">
      <c r="A4471" s="36">
        <v>1947.0</v>
      </c>
      <c r="B4471" s="37" t="str">
        <f t="array" ref="B4471">IFERROR(XLOOKUP(A4471,'Asignacion Nov'!A:A,'Asignacion Nov'!C:C))</f>
        <v>Circuitos</v>
      </c>
      <c r="C4471" s="37" t="str">
        <f t="array" ref="C4471">IFERROR(XLOOKUP(A4471,'Asignacion Nov'!A:A,'Asignacion Nov'!B:B))</f>
        <v>EC-03</v>
      </c>
      <c r="D4471" s="38">
        <v>45603.05428240741</v>
      </c>
      <c r="E4471" s="36" t="s">
        <v>265</v>
      </c>
      <c r="F4471" s="37" t="str">
        <f t="array" ref="F4471">IFERROR(XLOOKUP(E4471,Operadores!A:A,Operadores!B:B))</f>
        <v>DAMOS</v>
      </c>
      <c r="G4471" s="36" t="s">
        <v>75</v>
      </c>
      <c r="H4471" s="39">
        <v>20.06239</v>
      </c>
      <c r="I4471" s="40">
        <v>224.33</v>
      </c>
      <c r="J4471" s="41">
        <f t="shared" si="5"/>
        <v>4500.595949</v>
      </c>
      <c r="K4471" s="37" t="str">
        <f t="array" ref="K4471">IFERROR(XLOOKUP(G4471,'Tipo de carga'!A:A,'Tipo de carga'!B:B))</f>
        <v>Autoabasto</v>
      </c>
      <c r="L4471" s="37">
        <f t="shared" si="2"/>
        <v>45</v>
      </c>
      <c r="M4471" s="37">
        <f t="shared" si="3"/>
        <v>7</v>
      </c>
      <c r="N4471" s="37">
        <f t="shared" si="4"/>
        <v>11</v>
      </c>
      <c r="O4471" s="37" t="str">
        <f t="array" ref="O4471">IFERROR(XLOOKUP(K4471,'Tipo de carga'!B:B,'Tipo de carga'!C:C))</f>
        <v>Diesel</v>
      </c>
    </row>
    <row r="4472">
      <c r="A4472" s="36">
        <v>1879.0</v>
      </c>
      <c r="B4472" s="37" t="str">
        <f t="array" ref="B4472">IFERROR(XLOOKUP(A4472,'Asignacion Nov'!A:A,'Asignacion Nov'!C:C))</f>
        <v>Circuitos</v>
      </c>
      <c r="C4472" s="37" t="str">
        <f t="array" ref="C4472">IFERROR(XLOOKUP(A4472,'Asignacion Nov'!A:A,'Asignacion Nov'!B:B))</f>
        <v>EC-03</v>
      </c>
      <c r="D4472" s="38">
        <v>45603.03319444445</v>
      </c>
      <c r="E4472" s="36" t="s">
        <v>357</v>
      </c>
      <c r="F4472" s="37" t="str">
        <f t="array" ref="F4472">IFERROR(XLOOKUP(E4472,Operadores!A:A,Operadores!B:B))</f>
        <v>ISLHI</v>
      </c>
      <c r="G4472" s="36" t="s">
        <v>75</v>
      </c>
      <c r="H4472" s="39">
        <v>20.06239</v>
      </c>
      <c r="I4472" s="40">
        <v>735.07</v>
      </c>
      <c r="J4472" s="41">
        <f t="shared" si="5"/>
        <v>14747.26102</v>
      </c>
      <c r="K4472" s="37" t="str">
        <f t="array" ref="K4472">IFERROR(XLOOKUP(G4472,'Tipo de carga'!A:A,'Tipo de carga'!B:B))</f>
        <v>Autoabasto</v>
      </c>
      <c r="L4472" s="37">
        <f t="shared" si="2"/>
        <v>45</v>
      </c>
      <c r="M4472" s="37">
        <f t="shared" si="3"/>
        <v>7</v>
      </c>
      <c r="N4472" s="37">
        <f t="shared" si="4"/>
        <v>11</v>
      </c>
      <c r="O4472" s="37" t="str">
        <f t="array" ref="O4472">IFERROR(XLOOKUP(K4472,'Tipo de carga'!B:B,'Tipo de carga'!C:C))</f>
        <v>Diesel</v>
      </c>
    </row>
    <row r="4473">
      <c r="A4473" s="36">
        <v>1909.0</v>
      </c>
      <c r="B4473" s="37" t="str">
        <f t="array" ref="B4473">IFERROR(XLOOKUP(A4473,'Asignacion Nov'!A:A,'Asignacion Nov'!C:C))</f>
        <v>Circuitos</v>
      </c>
      <c r="C4473" s="37" t="str">
        <f t="array" ref="C4473">IFERROR(XLOOKUP(A4473,'Asignacion Nov'!A:A,'Asignacion Nov'!B:B))</f>
        <v>EC-03</v>
      </c>
      <c r="D4473" s="38">
        <v>45603.75386574074</v>
      </c>
      <c r="E4473" s="36" t="s">
        <v>186</v>
      </c>
      <c r="F4473" s="37" t="str">
        <f t="array" ref="F4473">IFERROR(XLOOKUP(E4473,Operadores!A:A,Operadores!B:B))</f>
        <v>ZUÑDAV</v>
      </c>
      <c r="G4473" s="36" t="s">
        <v>274</v>
      </c>
      <c r="H4473" s="39">
        <v>19.63136</v>
      </c>
      <c r="I4473" s="40">
        <v>440.03</v>
      </c>
      <c r="J4473" s="41">
        <f t="shared" si="5"/>
        <v>8638.387341</v>
      </c>
      <c r="K4473" s="37" t="str">
        <f t="array" ref="K4473">IFERROR(XLOOKUP(G4473,'Tipo de carga'!A:A,'Tipo de carga'!B:B))</f>
        <v>Autoabasto</v>
      </c>
      <c r="L4473" s="37">
        <f t="shared" si="2"/>
        <v>45</v>
      </c>
      <c r="M4473" s="37">
        <f t="shared" si="3"/>
        <v>7</v>
      </c>
      <c r="N4473" s="37">
        <f t="shared" si="4"/>
        <v>11</v>
      </c>
      <c r="O4473" s="37" t="str">
        <f t="array" ref="O4473">IFERROR(XLOOKUP(K4473,'Tipo de carga'!B:B,'Tipo de carga'!C:C))</f>
        <v>Diesel</v>
      </c>
    </row>
    <row r="4474">
      <c r="A4474" s="36">
        <v>2018.0</v>
      </c>
      <c r="B4474" s="37" t="str">
        <f t="array" ref="B4474">IFERROR(XLOOKUP(A4474,'Asignacion Nov'!A:A,'Asignacion Nov'!C:C))</f>
        <v>MeLi Dedicado TD</v>
      </c>
      <c r="C4474" s="37" t="str">
        <f t="array" ref="C4474">IFERROR(XLOOKUP(A4474,'Asignacion Nov'!A:A,'Asignacion Nov'!B:B))</f>
        <v>EC-05</v>
      </c>
      <c r="D4474" s="38">
        <v>45603.6403587963</v>
      </c>
      <c r="E4474" s="36" t="s">
        <v>407</v>
      </c>
      <c r="F4474" s="37" t="str">
        <f t="array" ref="F4474">IFERROR(XLOOKUP(E4474,Operadores!A:A,Operadores!B:B))</f>
        <v>BENMAX</v>
      </c>
      <c r="G4474" s="36" t="s">
        <v>274</v>
      </c>
      <c r="H4474" s="39">
        <v>19.63136</v>
      </c>
      <c r="I4474" s="40">
        <v>331.0</v>
      </c>
      <c r="J4474" s="41">
        <f t="shared" si="5"/>
        <v>6497.98016</v>
      </c>
      <c r="K4474" s="37" t="str">
        <f t="array" ref="K4474">IFERROR(XLOOKUP(G4474,'Tipo de carga'!A:A,'Tipo de carga'!B:B))</f>
        <v>Autoabasto</v>
      </c>
      <c r="L4474" s="37">
        <f t="shared" si="2"/>
        <v>45</v>
      </c>
      <c r="M4474" s="37">
        <f t="shared" si="3"/>
        <v>7</v>
      </c>
      <c r="N4474" s="37">
        <f t="shared" si="4"/>
        <v>11</v>
      </c>
      <c r="O4474" s="37" t="str">
        <f t="array" ref="O4474">IFERROR(XLOOKUP(K4474,'Tipo de carga'!B:B,'Tipo de carga'!C:C))</f>
        <v>Diesel</v>
      </c>
    </row>
    <row r="4475">
      <c r="A4475" s="36">
        <v>1932.0</v>
      </c>
      <c r="B4475" s="37" t="str">
        <f t="array" ref="B4475">IFERROR(XLOOKUP(A4475,'Asignacion Nov'!A:A,'Asignacion Nov'!C:C))</f>
        <v>Circuitos</v>
      </c>
      <c r="C4475" s="37" t="str">
        <f t="array" ref="C4475">IFERROR(XLOOKUP(A4475,'Asignacion Nov'!A:A,'Asignacion Nov'!B:B))</f>
        <v>EC-03</v>
      </c>
      <c r="D4475" s="38">
        <v>45603.52125</v>
      </c>
      <c r="E4475" s="36" t="s">
        <v>185</v>
      </c>
      <c r="F4475" s="37" t="str">
        <f t="array" ref="F4475">IFERROR(XLOOKUP(E4475,Operadores!A:A,Operadores!B:B))</f>
        <v>FERRI</v>
      </c>
      <c r="G4475" s="36" t="s">
        <v>274</v>
      </c>
      <c r="H4475" s="39">
        <v>19.63136</v>
      </c>
      <c r="I4475" s="40">
        <v>280.6</v>
      </c>
      <c r="J4475" s="41">
        <f t="shared" si="5"/>
        <v>5508.559616</v>
      </c>
      <c r="K4475" s="37" t="str">
        <f t="array" ref="K4475">IFERROR(XLOOKUP(G4475,'Tipo de carga'!A:A,'Tipo de carga'!B:B))</f>
        <v>Autoabasto</v>
      </c>
      <c r="L4475" s="37">
        <f t="shared" si="2"/>
        <v>45</v>
      </c>
      <c r="M4475" s="37">
        <f t="shared" si="3"/>
        <v>7</v>
      </c>
      <c r="N4475" s="37">
        <f t="shared" si="4"/>
        <v>11</v>
      </c>
      <c r="O4475" s="37" t="str">
        <f t="array" ref="O4475">IFERROR(XLOOKUP(K4475,'Tipo de carga'!B:B,'Tipo de carga'!C:C))</f>
        <v>Diesel</v>
      </c>
    </row>
    <row r="4476">
      <c r="A4476" s="36">
        <v>2006.0</v>
      </c>
      <c r="B4476" s="37" t="str">
        <f t="array" ref="B4476">IFERROR(XLOOKUP(A4476,'Asignacion Nov'!A:A,'Asignacion Nov'!C:C))</f>
        <v>MeLi Dedicado Merida</v>
      </c>
      <c r="C4476" s="37" t="str">
        <f t="array" ref="C4476">IFERROR(XLOOKUP(A4476,'Asignacion Nov'!A:A,'Asignacion Nov'!B:B))</f>
        <v>EC-05</v>
      </c>
      <c r="D4476" s="38">
        <v>45603.19517361111</v>
      </c>
      <c r="E4476" s="36" t="s">
        <v>158</v>
      </c>
      <c r="F4476" s="37" t="str">
        <f t="array" ref="F4476">IFERROR(XLOOKUP(E4476,Operadores!A:A,Operadores!B:B))</f>
        <v>SANOSC</v>
      </c>
      <c r="G4476" s="36" t="s">
        <v>274</v>
      </c>
      <c r="H4476" s="39">
        <v>19.63136</v>
      </c>
      <c r="I4476" s="40">
        <v>273.58</v>
      </c>
      <c r="J4476" s="41">
        <f t="shared" si="5"/>
        <v>5370.747469</v>
      </c>
      <c r="K4476" s="37" t="str">
        <f t="array" ref="K4476">IFERROR(XLOOKUP(G4476,'Tipo de carga'!A:A,'Tipo de carga'!B:B))</f>
        <v>Autoabasto</v>
      </c>
      <c r="L4476" s="37">
        <f t="shared" si="2"/>
        <v>45</v>
      </c>
      <c r="M4476" s="37">
        <f t="shared" si="3"/>
        <v>7</v>
      </c>
      <c r="N4476" s="37">
        <f t="shared" si="4"/>
        <v>11</v>
      </c>
      <c r="O4476" s="37" t="str">
        <f t="array" ref="O4476">IFERROR(XLOOKUP(K4476,'Tipo de carga'!B:B,'Tipo de carga'!C:C))</f>
        <v>Diesel</v>
      </c>
    </row>
    <row r="4477">
      <c r="A4477" s="36">
        <v>1948.0</v>
      </c>
      <c r="B4477" s="37" t="str">
        <f t="array" ref="B4477">IFERROR(XLOOKUP(A4477,'Asignacion Nov'!A:A,'Asignacion Nov'!C:C))</f>
        <v>Circuitos</v>
      </c>
      <c r="C4477" s="37" t="str">
        <f t="array" ref="C4477">IFERROR(XLOOKUP(A4477,'Asignacion Nov'!A:A,'Asignacion Nov'!B:B))</f>
        <v>EC-03</v>
      </c>
      <c r="D4477" s="38">
        <v>45603.15896990741</v>
      </c>
      <c r="E4477" s="36" t="s">
        <v>256</v>
      </c>
      <c r="F4477" s="37" t="str">
        <f t="array" ref="F4477">IFERROR(XLOOKUP(E4477,Operadores!A:A,Operadores!B:B))</f>
        <v>MOREFR</v>
      </c>
      <c r="G4477" s="36" t="s">
        <v>274</v>
      </c>
      <c r="H4477" s="39">
        <v>19.63136</v>
      </c>
      <c r="I4477" s="40">
        <v>295.03</v>
      </c>
      <c r="J4477" s="41">
        <f t="shared" si="5"/>
        <v>5791.840141</v>
      </c>
      <c r="K4477" s="37" t="str">
        <f t="array" ref="K4477">IFERROR(XLOOKUP(G4477,'Tipo de carga'!A:A,'Tipo de carga'!B:B))</f>
        <v>Autoabasto</v>
      </c>
      <c r="L4477" s="37">
        <f t="shared" si="2"/>
        <v>45</v>
      </c>
      <c r="M4477" s="37">
        <f t="shared" si="3"/>
        <v>7</v>
      </c>
      <c r="N4477" s="37">
        <f t="shared" si="4"/>
        <v>11</v>
      </c>
      <c r="O4477" s="37" t="str">
        <f t="array" ref="O4477">IFERROR(XLOOKUP(K4477,'Tipo de carga'!B:B,'Tipo de carga'!C:C))</f>
        <v>Diesel</v>
      </c>
    </row>
    <row r="4478">
      <c r="A4478" s="36">
        <v>2010.0</v>
      </c>
      <c r="B4478" s="37" t="str">
        <f t="array" ref="B4478">IFERROR(XLOOKUP(A4478,'Asignacion Nov'!A:A,'Asignacion Nov'!C:C))</f>
        <v>MeLi asignado SD</v>
      </c>
      <c r="C4478" s="37" t="str">
        <f t="array" ref="C4478">IFERROR(XLOOKUP(A4478,'Asignacion Nov'!A:A,'Asignacion Nov'!B:B))</f>
        <v>EC-05</v>
      </c>
      <c r="D4478" s="38">
        <v>45603.871087962965</v>
      </c>
      <c r="E4478" s="36" t="s">
        <v>194</v>
      </c>
      <c r="F4478" s="37" t="str">
        <f t="array" ref="F4478">IFERROR(XLOOKUP(E4478,Operadores!A:A,Operadores!B:B))</f>
        <v>CHAJE</v>
      </c>
      <c r="G4478" s="36" t="s">
        <v>42</v>
      </c>
      <c r="H4478" s="39">
        <v>19.950328</v>
      </c>
      <c r="I4478" s="40">
        <v>280.02</v>
      </c>
      <c r="J4478" s="41">
        <f t="shared" si="5"/>
        <v>5586.490847</v>
      </c>
      <c r="K4478" s="37" t="str">
        <f t="array" ref="K4478">IFERROR(XLOOKUP(G4478,'Tipo de carga'!A:A,'Tipo de carga'!B:B))</f>
        <v>Autoabasto</v>
      </c>
      <c r="L4478" s="37">
        <f t="shared" si="2"/>
        <v>45</v>
      </c>
      <c r="M4478" s="37">
        <f t="shared" si="3"/>
        <v>7</v>
      </c>
      <c r="N4478" s="37">
        <f t="shared" si="4"/>
        <v>11</v>
      </c>
      <c r="O4478" s="37" t="str">
        <f t="array" ref="O4478">IFERROR(XLOOKUP(K4478,'Tipo de carga'!B:B,'Tipo de carga'!C:C))</f>
        <v>Diesel</v>
      </c>
    </row>
    <row r="4479">
      <c r="A4479" s="36">
        <v>1887.0</v>
      </c>
      <c r="B4479" s="37" t="str">
        <f t="array" ref="B4479">IFERROR(XLOOKUP(A4479,'Asignacion Nov'!A:A,'Asignacion Nov'!C:C))</f>
        <v>Circuitos</v>
      </c>
      <c r="C4479" s="37" t="str">
        <f t="array" ref="C4479">IFERROR(XLOOKUP(A4479,'Asignacion Nov'!A:A,'Asignacion Nov'!B:B))</f>
        <v>EC-03</v>
      </c>
      <c r="D4479" s="38">
        <v>45603.80982638889</v>
      </c>
      <c r="E4479" s="36" t="s">
        <v>279</v>
      </c>
      <c r="F4479" s="37" t="str">
        <f t="array" ref="F4479">IFERROR(XLOOKUP(E4479,Operadores!A:A,Operadores!B:B))</f>
        <v>NARCA</v>
      </c>
      <c r="G4479" s="36" t="s">
        <v>42</v>
      </c>
      <c r="H4479" s="39">
        <v>19.950328</v>
      </c>
      <c r="I4479" s="40">
        <v>879.92</v>
      </c>
      <c r="J4479" s="41">
        <f t="shared" si="5"/>
        <v>17554.69261</v>
      </c>
      <c r="K4479" s="37" t="str">
        <f t="array" ref="K4479">IFERROR(XLOOKUP(G4479,'Tipo de carga'!A:A,'Tipo de carga'!B:B))</f>
        <v>Autoabasto</v>
      </c>
      <c r="L4479" s="37">
        <f t="shared" si="2"/>
        <v>45</v>
      </c>
      <c r="M4479" s="37">
        <f t="shared" si="3"/>
        <v>7</v>
      </c>
      <c r="N4479" s="37">
        <f t="shared" si="4"/>
        <v>11</v>
      </c>
      <c r="O4479" s="37" t="str">
        <f t="array" ref="O4479">IFERROR(XLOOKUP(K4479,'Tipo de carga'!B:B,'Tipo de carga'!C:C))</f>
        <v>Diesel</v>
      </c>
    </row>
    <row r="4480">
      <c r="A4480" s="36">
        <v>2005.0</v>
      </c>
      <c r="B4480" s="37" t="str">
        <f t="array" ref="B4480">IFERROR(XLOOKUP(A4480,'Asignacion Nov'!A:A,'Asignacion Nov'!C:C))</f>
        <v>MeLi Dedicado Merida</v>
      </c>
      <c r="C4480" s="37" t="str">
        <f t="array" ref="C4480">IFERROR(XLOOKUP(A4480,'Asignacion Nov'!A:A,'Asignacion Nov'!B:B))</f>
        <v>EC-05</v>
      </c>
      <c r="D4480" s="38">
        <v>45603.78057870371</v>
      </c>
      <c r="E4480" s="36" t="s">
        <v>399</v>
      </c>
      <c r="F4480" s="37" t="str">
        <f t="array" ref="F4480">IFERROR(XLOOKUP(E4480,Operadores!A:A,Operadores!B:B))</f>
        <v>DOMLEO</v>
      </c>
      <c r="G4480" s="36" t="s">
        <v>42</v>
      </c>
      <c r="H4480" s="39">
        <v>19.950328</v>
      </c>
      <c r="I4480" s="40">
        <v>260.89</v>
      </c>
      <c r="J4480" s="41">
        <f t="shared" si="5"/>
        <v>5204.841072</v>
      </c>
      <c r="K4480" s="37" t="str">
        <f t="array" ref="K4480">IFERROR(XLOOKUP(G4480,'Tipo de carga'!A:A,'Tipo de carga'!B:B))</f>
        <v>Autoabasto</v>
      </c>
      <c r="L4480" s="37">
        <f t="shared" si="2"/>
        <v>45</v>
      </c>
      <c r="M4480" s="37">
        <f t="shared" si="3"/>
        <v>7</v>
      </c>
      <c r="N4480" s="37">
        <f t="shared" si="4"/>
        <v>11</v>
      </c>
      <c r="O4480" s="37" t="str">
        <f t="array" ref="O4480">IFERROR(XLOOKUP(K4480,'Tipo de carga'!B:B,'Tipo de carga'!C:C))</f>
        <v>Diesel</v>
      </c>
    </row>
    <row r="4481">
      <c r="A4481" s="36">
        <v>1715.0</v>
      </c>
      <c r="B4481" s="37" t="str">
        <f t="array" ref="B4481">IFERROR(XLOOKUP(A4481,'Asignacion Nov'!A:A,'Asignacion Nov'!C:C))</f>
        <v>Wm Sencillo</v>
      </c>
      <c r="C4481" s="37" t="str">
        <f t="array" ref="C4481">IFERROR(XLOOKUP(A4481,'Asignacion Nov'!A:A,'Asignacion Nov'!B:B))</f>
        <v>EC-08</v>
      </c>
      <c r="D4481" s="38">
        <v>45603.69349537037</v>
      </c>
      <c r="E4481" s="36" t="s">
        <v>280</v>
      </c>
      <c r="F4481" s="37" t="str">
        <f t="array" ref="F4481">IFERROR(XLOOKUP(E4481,Operadores!A:A,Operadores!B:B))</f>
        <v>LEOJAI</v>
      </c>
      <c r="G4481" s="36" t="s">
        <v>42</v>
      </c>
      <c r="H4481" s="39">
        <v>19.950328</v>
      </c>
      <c r="I4481" s="40">
        <v>420.08</v>
      </c>
      <c r="J4481" s="41">
        <f t="shared" si="5"/>
        <v>8380.733786</v>
      </c>
      <c r="K4481" s="37" t="str">
        <f t="array" ref="K4481">IFERROR(XLOOKUP(G4481,'Tipo de carga'!A:A,'Tipo de carga'!B:B))</f>
        <v>Autoabasto</v>
      </c>
      <c r="L4481" s="37">
        <f t="shared" si="2"/>
        <v>45</v>
      </c>
      <c r="M4481" s="37">
        <f t="shared" si="3"/>
        <v>7</v>
      </c>
      <c r="N4481" s="37">
        <f t="shared" si="4"/>
        <v>11</v>
      </c>
      <c r="O4481" s="37" t="str">
        <f t="array" ref="O4481">IFERROR(XLOOKUP(K4481,'Tipo de carga'!B:B,'Tipo de carga'!C:C))</f>
        <v>Diesel</v>
      </c>
    </row>
    <row r="4482">
      <c r="A4482" s="36">
        <v>1701.0</v>
      </c>
      <c r="B4482" s="37" t="str">
        <f t="array" ref="B4482">IFERROR(XLOOKUP(A4482,'Asignacion Nov'!A:A,'Asignacion Nov'!C:C))</f>
        <v>Wm Full</v>
      </c>
      <c r="C4482" s="37" t="str">
        <f t="array" ref="C4482">IFERROR(XLOOKUP(A4482,'Asignacion Nov'!A:A,'Asignacion Nov'!B:B))</f>
        <v>EC-08</v>
      </c>
      <c r="D4482" s="38">
        <v>45603.668958333335</v>
      </c>
      <c r="E4482" s="36" t="s">
        <v>400</v>
      </c>
      <c r="F4482" s="37" t="str">
        <f t="array" ref="F4482">IFERROR(XLOOKUP(E4482,Operadores!A:A,Operadores!B:B))</f>
        <v>HERMOI</v>
      </c>
      <c r="G4482" s="36" t="s">
        <v>42</v>
      </c>
      <c r="H4482" s="39">
        <v>19.950328</v>
      </c>
      <c r="I4482" s="40">
        <v>357.01</v>
      </c>
      <c r="J4482" s="41">
        <f t="shared" si="5"/>
        <v>7122.466599</v>
      </c>
      <c r="K4482" s="37" t="str">
        <f t="array" ref="K4482">IFERROR(XLOOKUP(G4482,'Tipo de carga'!A:A,'Tipo de carga'!B:B))</f>
        <v>Autoabasto</v>
      </c>
      <c r="L4482" s="37">
        <f t="shared" si="2"/>
        <v>45</v>
      </c>
      <c r="M4482" s="37">
        <f t="shared" si="3"/>
        <v>7</v>
      </c>
      <c r="N4482" s="37">
        <f t="shared" si="4"/>
        <v>11</v>
      </c>
      <c r="O4482" s="37" t="str">
        <f t="array" ref="O4482">IFERROR(XLOOKUP(K4482,'Tipo de carga'!B:B,'Tipo de carga'!C:C))</f>
        <v>Diesel</v>
      </c>
    </row>
    <row r="4483">
      <c r="A4483" s="36">
        <v>1738.0</v>
      </c>
      <c r="B4483" s="37" t="str">
        <f t="array" ref="B4483">IFERROR(XLOOKUP(A4483,'Asignacion Nov'!A:A,'Asignacion Nov'!C:C))</f>
        <v>Wm Full</v>
      </c>
      <c r="C4483" s="37" t="str">
        <f t="array" ref="C4483">IFERROR(XLOOKUP(A4483,'Asignacion Nov'!A:A,'Asignacion Nov'!B:B))</f>
        <v>EC-08</v>
      </c>
      <c r="D4483" s="38">
        <v>45603.66033564815</v>
      </c>
      <c r="E4483" s="36" t="s">
        <v>295</v>
      </c>
      <c r="F4483" s="37" t="str">
        <f t="array" ref="F4483">IFERROR(XLOOKUP(E4483,Operadores!A:A,Operadores!B:B))</f>
        <v>PEROMA</v>
      </c>
      <c r="G4483" s="36" t="s">
        <v>42</v>
      </c>
      <c r="H4483" s="39">
        <v>19.950328</v>
      </c>
      <c r="I4483" s="40">
        <v>410.1</v>
      </c>
      <c r="J4483" s="41">
        <f t="shared" si="5"/>
        <v>8181.629513</v>
      </c>
      <c r="K4483" s="37" t="str">
        <f t="array" ref="K4483">IFERROR(XLOOKUP(G4483,'Tipo de carga'!A:A,'Tipo de carga'!B:B))</f>
        <v>Autoabasto</v>
      </c>
      <c r="L4483" s="37">
        <f t="shared" si="2"/>
        <v>45</v>
      </c>
      <c r="M4483" s="37">
        <f t="shared" si="3"/>
        <v>7</v>
      </c>
      <c r="N4483" s="37">
        <f t="shared" si="4"/>
        <v>11</v>
      </c>
      <c r="O4483" s="37" t="str">
        <f t="array" ref="O4483">IFERROR(XLOOKUP(K4483,'Tipo de carga'!B:B,'Tipo de carga'!C:C))</f>
        <v>Diesel</v>
      </c>
    </row>
    <row r="4484">
      <c r="A4484" s="36">
        <v>1721.0</v>
      </c>
      <c r="B4484" s="37" t="str">
        <f t="array" ref="B4484">IFERROR(XLOOKUP(A4484,'Asignacion Nov'!A:A,'Asignacion Nov'!C:C))</f>
        <v>Wm Full</v>
      </c>
      <c r="C4484" s="37" t="str">
        <f t="array" ref="C4484">IFERROR(XLOOKUP(A4484,'Asignacion Nov'!A:A,'Asignacion Nov'!B:B))</f>
        <v>EC-08</v>
      </c>
      <c r="D4484" s="38">
        <v>45603.5469212963</v>
      </c>
      <c r="E4484" s="36" t="s">
        <v>283</v>
      </c>
      <c r="F4484" s="37" t="str">
        <f t="array" ref="F4484">IFERROR(XLOOKUP(E4484,Operadores!A:A,Operadores!B:B))</f>
        <v>MAYSA</v>
      </c>
      <c r="G4484" s="36" t="s">
        <v>42</v>
      </c>
      <c r="H4484" s="39">
        <v>19.950328</v>
      </c>
      <c r="I4484" s="40">
        <v>477.0</v>
      </c>
      <c r="J4484" s="41">
        <f t="shared" si="5"/>
        <v>9516.306456</v>
      </c>
      <c r="K4484" s="37" t="str">
        <f t="array" ref="K4484">IFERROR(XLOOKUP(G4484,'Tipo de carga'!A:A,'Tipo de carga'!B:B))</f>
        <v>Autoabasto</v>
      </c>
      <c r="L4484" s="37">
        <f t="shared" si="2"/>
        <v>45</v>
      </c>
      <c r="M4484" s="37">
        <f t="shared" si="3"/>
        <v>7</v>
      </c>
      <c r="N4484" s="37">
        <f t="shared" si="4"/>
        <v>11</v>
      </c>
      <c r="O4484" s="37" t="str">
        <f t="array" ref="O4484">IFERROR(XLOOKUP(K4484,'Tipo de carga'!B:B,'Tipo de carga'!C:C))</f>
        <v>Diesel</v>
      </c>
    </row>
    <row r="4485">
      <c r="A4485" s="36">
        <v>1816.0</v>
      </c>
      <c r="B4485" s="37" t="str">
        <f t="array" ref="B4485">IFERROR(XLOOKUP(A4485,'Asignacion Nov'!A:A,'Asignacion Nov'!C:C))</f>
        <v>Wm Full</v>
      </c>
      <c r="C4485" s="37" t="str">
        <f t="array" ref="C4485">IFERROR(XLOOKUP(A4485,'Asignacion Nov'!A:A,'Asignacion Nov'!B:B))</f>
        <v>EC-08</v>
      </c>
      <c r="D4485" s="38">
        <v>45603.48694444444</v>
      </c>
      <c r="E4485" s="36" t="s">
        <v>288</v>
      </c>
      <c r="F4485" s="37" t="str">
        <f t="array" ref="F4485">IFERROR(XLOOKUP(E4485,Operadores!A:A,Operadores!B:B))</f>
        <v>RODMIG</v>
      </c>
      <c r="G4485" s="36" t="s">
        <v>42</v>
      </c>
      <c r="H4485" s="39">
        <v>19.950328</v>
      </c>
      <c r="I4485" s="40">
        <v>410.01</v>
      </c>
      <c r="J4485" s="41">
        <f t="shared" si="5"/>
        <v>8179.833983</v>
      </c>
      <c r="K4485" s="37" t="str">
        <f t="array" ref="K4485">IFERROR(XLOOKUP(G4485,'Tipo de carga'!A:A,'Tipo de carga'!B:B))</f>
        <v>Autoabasto</v>
      </c>
      <c r="L4485" s="37">
        <f t="shared" si="2"/>
        <v>45</v>
      </c>
      <c r="M4485" s="37">
        <f t="shared" si="3"/>
        <v>7</v>
      </c>
      <c r="N4485" s="37">
        <f t="shared" si="4"/>
        <v>11</v>
      </c>
      <c r="O4485" s="37" t="str">
        <f t="array" ref="O4485">IFERROR(XLOOKUP(K4485,'Tipo de carga'!B:B,'Tipo de carga'!C:C))</f>
        <v>Diesel</v>
      </c>
    </row>
    <row r="4486">
      <c r="A4486" s="36">
        <v>1761.0</v>
      </c>
      <c r="B4486" s="37" t="str">
        <f t="array" ref="B4486">IFERROR(XLOOKUP(A4486,'Asignacion Nov'!A:A,'Asignacion Nov'!C:C))</f>
        <v>Wm Full</v>
      </c>
      <c r="C4486" s="37" t="str">
        <f t="array" ref="C4486">IFERROR(XLOOKUP(A4486,'Asignacion Nov'!A:A,'Asignacion Nov'!B:B))</f>
        <v>EC-08</v>
      </c>
      <c r="D4486" s="38">
        <v>45603.442395833335</v>
      </c>
      <c r="E4486" s="36" t="s">
        <v>278</v>
      </c>
      <c r="F4486" s="37" t="str">
        <f t="array" ref="F4486">IFERROR(XLOOKUP(E4486,Operadores!A:A,Operadores!B:B))</f>
        <v>RAMBAR</v>
      </c>
      <c r="G4486" s="36" t="s">
        <v>42</v>
      </c>
      <c r="H4486" s="39">
        <v>19.950328</v>
      </c>
      <c r="I4486" s="40">
        <v>368.0</v>
      </c>
      <c r="J4486" s="41">
        <f t="shared" si="5"/>
        <v>7341.720704</v>
      </c>
      <c r="K4486" s="37" t="str">
        <f t="array" ref="K4486">IFERROR(XLOOKUP(G4486,'Tipo de carga'!A:A,'Tipo de carga'!B:B))</f>
        <v>Autoabasto</v>
      </c>
      <c r="L4486" s="37">
        <f t="shared" si="2"/>
        <v>45</v>
      </c>
      <c r="M4486" s="37">
        <f t="shared" si="3"/>
        <v>7</v>
      </c>
      <c r="N4486" s="37">
        <f t="shared" si="4"/>
        <v>11</v>
      </c>
      <c r="O4486" s="37" t="str">
        <f t="array" ref="O4486">IFERROR(XLOOKUP(K4486,'Tipo de carga'!B:B,'Tipo de carga'!C:C))</f>
        <v>Diesel</v>
      </c>
    </row>
    <row r="4487">
      <c r="A4487" s="36">
        <v>1722.0</v>
      </c>
      <c r="B4487" s="37" t="str">
        <f t="array" ref="B4487">IFERROR(XLOOKUP(A4487,'Asignacion Nov'!A:A,'Asignacion Nov'!C:C))</f>
        <v>Wm Full</v>
      </c>
      <c r="C4487" s="37" t="str">
        <f t="array" ref="C4487">IFERROR(XLOOKUP(A4487,'Asignacion Nov'!A:A,'Asignacion Nov'!B:B))</f>
        <v>EC-08</v>
      </c>
      <c r="D4487" s="38">
        <v>45603.43068287037</v>
      </c>
      <c r="E4487" s="36" t="s">
        <v>471</v>
      </c>
      <c r="F4487" s="37" t="str">
        <f t="array" ref="F4487">IFERROR(XLOOKUP(E4487,Operadores!A:A,Operadores!B:B))</f>
        <v>RICFRA</v>
      </c>
      <c r="G4487" s="36" t="s">
        <v>42</v>
      </c>
      <c r="H4487" s="39">
        <v>19.950328</v>
      </c>
      <c r="I4487" s="40">
        <v>425.48</v>
      </c>
      <c r="J4487" s="41">
        <f t="shared" si="5"/>
        <v>8488.465557</v>
      </c>
      <c r="K4487" s="37" t="str">
        <f t="array" ref="K4487">IFERROR(XLOOKUP(G4487,'Tipo de carga'!A:A,'Tipo de carga'!B:B))</f>
        <v>Autoabasto</v>
      </c>
      <c r="L4487" s="37">
        <f t="shared" si="2"/>
        <v>45</v>
      </c>
      <c r="M4487" s="37">
        <f t="shared" si="3"/>
        <v>7</v>
      </c>
      <c r="N4487" s="37">
        <f t="shared" si="4"/>
        <v>11</v>
      </c>
      <c r="O4487" s="37" t="str">
        <f t="array" ref="O4487">IFERROR(XLOOKUP(K4487,'Tipo de carga'!B:B,'Tipo de carga'!C:C))</f>
        <v>Diesel</v>
      </c>
    </row>
    <row r="4488">
      <c r="A4488" s="36">
        <v>2008.0</v>
      </c>
      <c r="B4488" s="37" t="str">
        <f t="array" ref="B4488">IFERROR(XLOOKUP(A4488,'Asignacion Nov'!A:A,'Asignacion Nov'!C:C))</f>
        <v>MeLi Dedicado Merida</v>
      </c>
      <c r="C4488" s="37" t="str">
        <f t="array" ref="C4488">IFERROR(XLOOKUP(A4488,'Asignacion Nov'!A:A,'Asignacion Nov'!B:B))</f>
        <v>EC-05</v>
      </c>
      <c r="D4488" s="38">
        <v>45603.312060185184</v>
      </c>
      <c r="E4488" s="36" t="s">
        <v>482</v>
      </c>
      <c r="F4488" s="37" t="str">
        <f t="array" ref="F4488">IFERROR(XLOOKUP(E4488,Operadores!A:A,Operadores!B:B))</f>
        <v>RIVJOS</v>
      </c>
      <c r="G4488" s="36" t="s">
        <v>42</v>
      </c>
      <c r="H4488" s="39">
        <v>19.950328</v>
      </c>
      <c r="I4488" s="40">
        <v>350.0</v>
      </c>
      <c r="J4488" s="41">
        <f t="shared" si="5"/>
        <v>6982.6148</v>
      </c>
      <c r="K4488" s="37" t="str">
        <f t="array" ref="K4488">IFERROR(XLOOKUP(G4488,'Tipo de carga'!A:A,'Tipo de carga'!B:B))</f>
        <v>Autoabasto</v>
      </c>
      <c r="L4488" s="37">
        <f t="shared" si="2"/>
        <v>45</v>
      </c>
      <c r="M4488" s="37">
        <f t="shared" si="3"/>
        <v>7</v>
      </c>
      <c r="N4488" s="37">
        <f t="shared" si="4"/>
        <v>11</v>
      </c>
      <c r="O4488" s="37" t="str">
        <f t="array" ref="O4488">IFERROR(XLOOKUP(K4488,'Tipo de carga'!B:B,'Tipo de carga'!C:C))</f>
        <v>Diesel</v>
      </c>
    </row>
    <row r="4489">
      <c r="A4489" s="36">
        <v>2001.0</v>
      </c>
      <c r="B4489" s="37" t="str">
        <f t="array" ref="B4489">IFERROR(XLOOKUP(A4489,'Asignacion Nov'!A:A,'Asignacion Nov'!C:C))</f>
        <v>MeLi Dedicado Merida</v>
      </c>
      <c r="C4489" s="37" t="str">
        <f t="array" ref="C4489">IFERROR(XLOOKUP(A4489,'Asignacion Nov'!A:A,'Asignacion Nov'!B:B))</f>
        <v>EC-05</v>
      </c>
      <c r="D4489" s="38">
        <v>45603.29939814815</v>
      </c>
      <c r="E4489" s="36" t="s">
        <v>292</v>
      </c>
      <c r="F4489" s="37" t="str">
        <f t="array" ref="F4489">IFERROR(XLOOKUP(E4489,Operadores!A:A,Operadores!B:B))</f>
        <v>GARJUL</v>
      </c>
      <c r="G4489" s="36" t="s">
        <v>42</v>
      </c>
      <c r="H4489" s="39">
        <v>19.950328</v>
      </c>
      <c r="I4489" s="40">
        <v>330.73</v>
      </c>
      <c r="J4489" s="41">
        <f t="shared" si="5"/>
        <v>6598.171979</v>
      </c>
      <c r="K4489" s="37" t="str">
        <f t="array" ref="K4489">IFERROR(XLOOKUP(G4489,'Tipo de carga'!A:A,'Tipo de carga'!B:B))</f>
        <v>Autoabasto</v>
      </c>
      <c r="L4489" s="37">
        <f t="shared" si="2"/>
        <v>45</v>
      </c>
      <c r="M4489" s="37">
        <f t="shared" si="3"/>
        <v>7</v>
      </c>
      <c r="N4489" s="37">
        <f t="shared" si="4"/>
        <v>11</v>
      </c>
      <c r="O4489" s="37" t="str">
        <f t="array" ref="O4489">IFERROR(XLOOKUP(K4489,'Tipo de carga'!B:B,'Tipo de carga'!C:C))</f>
        <v>Diesel</v>
      </c>
    </row>
    <row r="4490">
      <c r="A4490" s="36">
        <v>2026.0</v>
      </c>
      <c r="B4490" s="37" t="str">
        <f t="array" ref="B4490">IFERROR(XLOOKUP(A4490,'Asignacion Nov'!A:A,'Asignacion Nov'!C:C))</f>
        <v>MeLi Dedicado Merida</v>
      </c>
      <c r="C4490" s="37" t="str">
        <f t="array" ref="C4490">IFERROR(XLOOKUP(A4490,'Asignacion Nov'!A:A,'Asignacion Nov'!B:B))</f>
        <v>EC-05</v>
      </c>
      <c r="D4490" s="38">
        <v>45603.28076388889</v>
      </c>
      <c r="E4490" s="36" t="s">
        <v>227</v>
      </c>
      <c r="F4490" s="37" t="str">
        <f t="array" ref="F4490">IFERROR(XLOOKUP(E4490,Operadores!A:A,Operadores!B:B))</f>
        <v>PERAN01</v>
      </c>
      <c r="G4490" s="36" t="s">
        <v>42</v>
      </c>
      <c r="H4490" s="39">
        <v>19.950328</v>
      </c>
      <c r="I4490" s="40">
        <v>338.34</v>
      </c>
      <c r="J4490" s="41">
        <f t="shared" si="5"/>
        <v>6749.993976</v>
      </c>
      <c r="K4490" s="37" t="str">
        <f t="array" ref="K4490">IFERROR(XLOOKUP(G4490,'Tipo de carga'!A:A,'Tipo de carga'!B:B))</f>
        <v>Autoabasto</v>
      </c>
      <c r="L4490" s="37">
        <f t="shared" si="2"/>
        <v>45</v>
      </c>
      <c r="M4490" s="37">
        <f t="shared" si="3"/>
        <v>7</v>
      </c>
      <c r="N4490" s="37">
        <f t="shared" si="4"/>
        <v>11</v>
      </c>
      <c r="O4490" s="37" t="str">
        <f t="array" ref="O4490">IFERROR(XLOOKUP(K4490,'Tipo de carga'!B:B,'Tipo de carga'!C:C))</f>
        <v>Diesel</v>
      </c>
    </row>
    <row r="4491">
      <c r="A4491" s="36">
        <v>1712.0</v>
      </c>
      <c r="B4491" s="37" t="str">
        <f t="array" ref="B4491">IFERROR(XLOOKUP(A4491,'Asignacion Nov'!A:A,'Asignacion Nov'!C:C))</f>
        <v>Sayer Sencillo</v>
      </c>
      <c r="C4491" s="37" t="str">
        <f t="array" ref="C4491">IFERROR(XLOOKUP(A4491,'Asignacion Nov'!A:A,'Asignacion Nov'!B:B))</f>
        <v>EC-04</v>
      </c>
      <c r="D4491" s="38">
        <v>45603.15351851852</v>
      </c>
      <c r="E4491" s="36" t="s">
        <v>465</v>
      </c>
      <c r="F4491" s="37" t="str">
        <f t="array" ref="F4491">IFERROR(XLOOKUP(E4491,Operadores!A:A,Operadores!B:B))</f>
        <v>SANMAN</v>
      </c>
      <c r="G4491" s="36" t="s">
        <v>42</v>
      </c>
      <c r="H4491" s="39">
        <v>19.950328</v>
      </c>
      <c r="I4491" s="40">
        <v>428.3</v>
      </c>
      <c r="J4491" s="41">
        <f t="shared" si="5"/>
        <v>8544.725482</v>
      </c>
      <c r="K4491" s="37" t="str">
        <f t="array" ref="K4491">IFERROR(XLOOKUP(G4491,'Tipo de carga'!A:A,'Tipo de carga'!B:B))</f>
        <v>Autoabasto</v>
      </c>
      <c r="L4491" s="37">
        <f t="shared" si="2"/>
        <v>45</v>
      </c>
      <c r="M4491" s="37">
        <f t="shared" si="3"/>
        <v>7</v>
      </c>
      <c r="N4491" s="37">
        <f t="shared" si="4"/>
        <v>11</v>
      </c>
      <c r="O4491" s="37" t="str">
        <f t="array" ref="O4491">IFERROR(XLOOKUP(K4491,'Tipo de carga'!B:B,'Tipo de carga'!C:C))</f>
        <v>Diesel</v>
      </c>
    </row>
    <row r="4492">
      <c r="A4492" s="36">
        <v>2024.0</v>
      </c>
      <c r="B4492" s="37" t="str">
        <f t="array" ref="B4492">IFERROR(XLOOKUP(A4492,'Asignacion Nov'!A:A,'Asignacion Nov'!C:C))</f>
        <v>MeLi Dedicado Merida</v>
      </c>
      <c r="C4492" s="37" t="str">
        <f t="array" ref="C4492">IFERROR(XLOOKUP(A4492,'Asignacion Nov'!A:A,'Asignacion Nov'!B:B))</f>
        <v>EC-05</v>
      </c>
      <c r="D4492" s="38">
        <v>45603.13579861111</v>
      </c>
      <c r="E4492" s="36" t="s">
        <v>469</v>
      </c>
      <c r="F4492" s="37" t="str">
        <f t="array" ref="F4492">IFERROR(XLOOKUP(E4492,Operadores!A:A,Operadores!B:B))</f>
        <v>DELJOS01</v>
      </c>
      <c r="G4492" s="36" t="s">
        <v>42</v>
      </c>
      <c r="H4492" s="39">
        <v>19.950328</v>
      </c>
      <c r="I4492" s="40">
        <v>328.19</v>
      </c>
      <c r="J4492" s="41">
        <f t="shared" si="5"/>
        <v>6547.498146</v>
      </c>
      <c r="K4492" s="37" t="str">
        <f t="array" ref="K4492">IFERROR(XLOOKUP(G4492,'Tipo de carga'!A:A,'Tipo de carga'!B:B))</f>
        <v>Autoabasto</v>
      </c>
      <c r="L4492" s="37">
        <f t="shared" si="2"/>
        <v>45</v>
      </c>
      <c r="M4492" s="37">
        <f t="shared" si="3"/>
        <v>7</v>
      </c>
      <c r="N4492" s="37">
        <f t="shared" si="4"/>
        <v>11</v>
      </c>
      <c r="O4492" s="37" t="str">
        <f t="array" ref="O4492">IFERROR(XLOOKUP(K4492,'Tipo de carga'!B:B,'Tipo de carga'!C:C))</f>
        <v>Diesel</v>
      </c>
    </row>
    <row r="4493">
      <c r="A4493" s="36">
        <v>1753.0</v>
      </c>
      <c r="B4493" s="37" t="str">
        <f t="array" ref="B4493">IFERROR(XLOOKUP(A4493,'Asignacion Nov'!A:A,'Asignacion Nov'!C:C))</f>
        <v>Wm Full</v>
      </c>
      <c r="C4493" s="37" t="str">
        <f t="array" ref="C4493">IFERROR(XLOOKUP(A4493,'Asignacion Nov'!A:A,'Asignacion Nov'!B:B))</f>
        <v>EC-08</v>
      </c>
      <c r="D4493" s="38">
        <v>45603.094826388886</v>
      </c>
      <c r="E4493" s="36" t="s">
        <v>291</v>
      </c>
      <c r="F4493" s="37" t="str">
        <f t="array" ref="F4493">IFERROR(XLOOKUP(E4493,Operadores!A:A,Operadores!B:B))</f>
        <v>MENRI</v>
      </c>
      <c r="G4493" s="36" t="s">
        <v>42</v>
      </c>
      <c r="H4493" s="39">
        <v>19.950328</v>
      </c>
      <c r="I4493" s="40">
        <v>430.07</v>
      </c>
      <c r="J4493" s="41">
        <f t="shared" si="5"/>
        <v>8580.037563</v>
      </c>
      <c r="K4493" s="37" t="str">
        <f t="array" ref="K4493">IFERROR(XLOOKUP(G4493,'Tipo de carga'!A:A,'Tipo de carga'!B:B))</f>
        <v>Autoabasto</v>
      </c>
      <c r="L4493" s="37">
        <f t="shared" si="2"/>
        <v>45</v>
      </c>
      <c r="M4493" s="37">
        <f t="shared" si="3"/>
        <v>7</v>
      </c>
      <c r="N4493" s="37">
        <f t="shared" si="4"/>
        <v>11</v>
      </c>
      <c r="O4493" s="37" t="str">
        <f t="array" ref="O4493">IFERROR(XLOOKUP(K4493,'Tipo de carga'!B:B,'Tipo de carga'!C:C))</f>
        <v>Diesel</v>
      </c>
    </row>
    <row r="4494">
      <c r="A4494" s="36">
        <v>1729.0</v>
      </c>
      <c r="B4494" s="37" t="str">
        <f t="array" ref="B4494">IFERROR(XLOOKUP(A4494,'Asignacion Nov'!A:A,'Asignacion Nov'!C:C))</f>
        <v>Wm Full</v>
      </c>
      <c r="C4494" s="37" t="str">
        <f t="array" ref="C4494">IFERROR(XLOOKUP(A4494,'Asignacion Nov'!A:A,'Asignacion Nov'!B:B))</f>
        <v>EC-08</v>
      </c>
      <c r="D4494" s="38">
        <v>45603.08295138889</v>
      </c>
      <c r="E4494" s="36" t="s">
        <v>284</v>
      </c>
      <c r="F4494" s="37" t="str">
        <f t="array" ref="F4494">IFERROR(XLOOKUP(E4494,Operadores!A:A,Operadores!B:B))</f>
        <v>CAMJU01</v>
      </c>
      <c r="G4494" s="36" t="s">
        <v>42</v>
      </c>
      <c r="H4494" s="39">
        <v>19.950328</v>
      </c>
      <c r="I4494" s="40">
        <v>364.3</v>
      </c>
      <c r="J4494" s="41">
        <f t="shared" si="5"/>
        <v>7267.90449</v>
      </c>
      <c r="K4494" s="37" t="str">
        <f t="array" ref="K4494">IFERROR(XLOOKUP(G4494,'Tipo de carga'!A:A,'Tipo de carga'!B:B))</f>
        <v>Autoabasto</v>
      </c>
      <c r="L4494" s="37">
        <f t="shared" si="2"/>
        <v>45</v>
      </c>
      <c r="M4494" s="37">
        <f t="shared" si="3"/>
        <v>7</v>
      </c>
      <c r="N4494" s="37">
        <f t="shared" si="4"/>
        <v>11</v>
      </c>
      <c r="O4494" s="37" t="str">
        <f t="array" ref="O4494">IFERROR(XLOOKUP(K4494,'Tipo de carga'!B:B,'Tipo de carga'!C:C))</f>
        <v>Diesel</v>
      </c>
    </row>
    <row r="4495">
      <c r="A4495" s="36">
        <v>1996.0</v>
      </c>
      <c r="B4495" s="37" t="str">
        <f t="array" ref="B4495">IFERROR(XLOOKUP(A4495,'Asignacion Nov'!A:A,'Asignacion Nov'!C:C))</f>
        <v>MeLi Dedicado Merida</v>
      </c>
      <c r="C4495" s="37" t="str">
        <f t="array" ref="C4495">IFERROR(XLOOKUP(A4495,'Asignacion Nov'!A:A,'Asignacion Nov'!B:B))</f>
        <v>EC-05</v>
      </c>
      <c r="D4495" s="38">
        <v>45603.04204861111</v>
      </c>
      <c r="E4495" s="36" t="s">
        <v>530</v>
      </c>
      <c r="F4495" s="37" t="str">
        <f t="array" ref="F4495">IFERROR(XLOOKUP(E4495,Operadores!A:A,Operadores!B:B))</f>
        <v>CADCAR</v>
      </c>
      <c r="G4495" s="36" t="s">
        <v>42</v>
      </c>
      <c r="H4495" s="39">
        <v>19.950328</v>
      </c>
      <c r="I4495" s="40">
        <v>365.73</v>
      </c>
      <c r="J4495" s="41">
        <f t="shared" si="5"/>
        <v>7296.433459</v>
      </c>
      <c r="K4495" s="37" t="str">
        <f t="array" ref="K4495">IFERROR(XLOOKUP(G4495,'Tipo de carga'!A:A,'Tipo de carga'!B:B))</f>
        <v>Autoabasto</v>
      </c>
      <c r="L4495" s="37">
        <f t="shared" si="2"/>
        <v>45</v>
      </c>
      <c r="M4495" s="37">
        <f t="shared" si="3"/>
        <v>7</v>
      </c>
      <c r="N4495" s="37">
        <f t="shared" si="4"/>
        <v>11</v>
      </c>
      <c r="O4495" s="37" t="str">
        <f t="array" ref="O4495">IFERROR(XLOOKUP(K4495,'Tipo de carga'!B:B,'Tipo de carga'!C:C))</f>
        <v>Diesel</v>
      </c>
    </row>
    <row r="4496">
      <c r="A4496" s="36">
        <v>2007.0</v>
      </c>
      <c r="B4496" s="37" t="str">
        <f t="array" ref="B4496">IFERROR(XLOOKUP(A4496,'Asignacion Nov'!A:A,'Asignacion Nov'!C:C))</f>
        <v>MeLi Asignado TD</v>
      </c>
      <c r="C4496" s="37" t="str">
        <f t="array" ref="C4496">IFERROR(XLOOKUP(A4496,'Asignacion Nov'!A:A,'Asignacion Nov'!B:B))</f>
        <v>EC-05</v>
      </c>
      <c r="D4496" s="38">
        <v>45603.0</v>
      </c>
      <c r="E4496" s="36" t="s">
        <v>166</v>
      </c>
      <c r="F4496" s="37" t="str">
        <f t="array" ref="F4496">IFERROR(XLOOKUP(E4496,Operadores!A:A,Operadores!B:B))</f>
        <v>PADRI</v>
      </c>
      <c r="G4496" s="36" t="s">
        <v>425</v>
      </c>
      <c r="H4496" s="39">
        <v>26.15</v>
      </c>
      <c r="I4496" s="40">
        <v>137.66</v>
      </c>
      <c r="J4496" s="41">
        <f t="shared" si="5"/>
        <v>3599.809</v>
      </c>
      <c r="K4496" s="37" t="str">
        <f t="array" ref="K4496">IFERROR(XLOOKUP(G4496,'Tipo de carga'!A:A,'Tipo de carga'!B:B))</f>
        <v>Ticket</v>
      </c>
      <c r="L4496" s="37">
        <f t="shared" si="2"/>
        <v>45</v>
      </c>
      <c r="M4496" s="37">
        <f t="shared" si="3"/>
        <v>7</v>
      </c>
      <c r="N4496" s="37">
        <f t="shared" si="4"/>
        <v>11</v>
      </c>
      <c r="O4496" s="37" t="str">
        <f t="array" ref="O4496">IFERROR(XLOOKUP(K4496,'Tipo de carga'!B:B,'Tipo de carga'!C:C))</f>
        <v>Diesel</v>
      </c>
    </row>
    <row r="4497">
      <c r="A4497" s="36">
        <v>2030.0</v>
      </c>
      <c r="B4497" s="37" t="str">
        <f t="array" ref="B4497">IFERROR(XLOOKUP(A4497,'Asignacion Nov'!A:A,'Asignacion Nov'!C:C))</f>
        <v>MeLi Dedicado TD</v>
      </c>
      <c r="C4497" s="37" t="str">
        <f t="array" ref="C4497">IFERROR(XLOOKUP(A4497,'Asignacion Nov'!A:A,'Asignacion Nov'!B:B))</f>
        <v>EC-05</v>
      </c>
      <c r="D4497" s="38">
        <v>45603.0</v>
      </c>
      <c r="E4497" s="36" t="s">
        <v>561</v>
      </c>
      <c r="F4497" s="37" t="str">
        <f t="array" ref="F4497">IFERROR(XLOOKUP(E4497,Operadores!A:A,Operadores!B:B))</f>
        <v>VILYON</v>
      </c>
      <c r="G4497" s="36" t="s">
        <v>425</v>
      </c>
      <c r="H4497" s="39">
        <v>25.37</v>
      </c>
      <c r="I4497" s="40">
        <v>378.39</v>
      </c>
      <c r="J4497" s="41">
        <f t="shared" si="5"/>
        <v>9599.7543</v>
      </c>
      <c r="K4497" s="37" t="str">
        <f t="array" ref="K4497">IFERROR(XLOOKUP(G4497,'Tipo de carga'!A:A,'Tipo de carga'!B:B))</f>
        <v>Ticket</v>
      </c>
      <c r="L4497" s="37">
        <f t="shared" si="2"/>
        <v>45</v>
      </c>
      <c r="M4497" s="37">
        <f t="shared" si="3"/>
        <v>7</v>
      </c>
      <c r="N4497" s="37">
        <f t="shared" si="4"/>
        <v>11</v>
      </c>
      <c r="O4497" s="37" t="str">
        <f t="array" ref="O4497">IFERROR(XLOOKUP(K4497,'Tipo de carga'!B:B,'Tipo de carga'!C:C))</f>
        <v>Diesel</v>
      </c>
    </row>
    <row r="4498">
      <c r="A4498" s="36" t="s">
        <v>128</v>
      </c>
      <c r="B4498" s="37" t="str">
        <f t="array" ref="B4498">IFERROR(XLOOKUP(A4498,'Asignacion Nov'!A:A,'Asignacion Nov'!C:C))</f>
        <v>Peñafiel Tecamac</v>
      </c>
      <c r="C4498" s="37" t="str">
        <f t="array" ref="C4498">IFERROR(XLOOKUP(A4498,'Asignacion Nov'!A:A,'Asignacion Nov'!B:B))</f>
        <v>EC-02</v>
      </c>
      <c r="D4498" s="38">
        <v>45603.0</v>
      </c>
      <c r="E4498" s="36" t="s">
        <v>307</v>
      </c>
      <c r="F4498" s="37" t="str">
        <f t="array" ref="F4498">IFERROR(XLOOKUP(E4498,Operadores!A:A,Operadores!B:B))</f>
        <v>LARGE</v>
      </c>
      <c r="G4498" s="36" t="s">
        <v>425</v>
      </c>
      <c r="H4498" s="39">
        <v>26.99</v>
      </c>
      <c r="I4498" s="40">
        <v>177.84</v>
      </c>
      <c r="J4498" s="41">
        <f t="shared" si="5"/>
        <v>4799.9016</v>
      </c>
      <c r="K4498" s="37" t="str">
        <f t="array" ref="K4498">IFERROR(XLOOKUP(G4498,'Tipo de carga'!A:A,'Tipo de carga'!B:B))</f>
        <v>Ticket</v>
      </c>
      <c r="L4498" s="37">
        <f t="shared" si="2"/>
        <v>45</v>
      </c>
      <c r="M4498" s="37">
        <f t="shared" si="3"/>
        <v>7</v>
      </c>
      <c r="N4498" s="37">
        <f t="shared" si="4"/>
        <v>11</v>
      </c>
      <c r="O4498" s="37" t="str">
        <f t="array" ref="O4498">IFERROR(XLOOKUP(K4498,'Tipo de carga'!B:B,'Tipo de carga'!C:C))</f>
        <v>Diesel</v>
      </c>
    </row>
    <row r="4499">
      <c r="A4499" s="36">
        <v>1938.0</v>
      </c>
      <c r="B4499" s="37" t="str">
        <f t="array" ref="B4499">IFERROR(XLOOKUP(A4499,'Asignacion Nov'!A:A,'Asignacion Nov'!C:C))</f>
        <v>Sayer Sencillo</v>
      </c>
      <c r="C4499" s="37" t="str">
        <f t="array" ref="C4499">IFERROR(XLOOKUP(A4499,'Asignacion Nov'!A:A,'Asignacion Nov'!B:B))</f>
        <v>EC-04</v>
      </c>
      <c r="D4499" s="38">
        <v>45603.0</v>
      </c>
      <c r="E4499" s="36" t="s">
        <v>38</v>
      </c>
      <c r="F4499" s="37" t="str">
        <f t="array" ref="F4499">IFERROR(XLOOKUP(E4499,Operadores!A:A,Operadores!B:B))</f>
        <v>SOSCA01</v>
      </c>
      <c r="G4499" s="36" t="s">
        <v>425</v>
      </c>
      <c r="H4499" s="39">
        <v>25.35</v>
      </c>
      <c r="I4499" s="40">
        <v>450.0</v>
      </c>
      <c r="J4499" s="41">
        <f t="shared" si="5"/>
        <v>11407.5</v>
      </c>
      <c r="K4499" s="37" t="str">
        <f t="array" ref="K4499">IFERROR(XLOOKUP(G4499,'Tipo de carga'!A:A,'Tipo de carga'!B:B))</f>
        <v>Ticket</v>
      </c>
      <c r="L4499" s="37">
        <f t="shared" si="2"/>
        <v>45</v>
      </c>
      <c r="M4499" s="37">
        <f t="shared" si="3"/>
        <v>7</v>
      </c>
      <c r="N4499" s="37">
        <f t="shared" si="4"/>
        <v>11</v>
      </c>
      <c r="O4499" s="37" t="str">
        <f t="array" ref="O4499">IFERROR(XLOOKUP(K4499,'Tipo de carga'!B:B,'Tipo de carga'!C:C))</f>
        <v>Diesel</v>
      </c>
    </row>
    <row r="4500">
      <c r="A4500" s="36">
        <v>1853.0</v>
      </c>
      <c r="B4500" s="37" t="str">
        <f t="array" ref="B4500">IFERROR(XLOOKUP(A4500,'Asignacion Nov'!A:A,'Asignacion Nov'!C:C))</f>
        <v>Sayer Sencillo</v>
      </c>
      <c r="C4500" s="37" t="str">
        <f t="array" ref="C4500">IFERROR(XLOOKUP(A4500,'Asignacion Nov'!A:A,'Asignacion Nov'!B:B))</f>
        <v>EC-04</v>
      </c>
      <c r="D4500" s="38">
        <v>45603.0</v>
      </c>
      <c r="E4500" s="36" t="s">
        <v>65</v>
      </c>
      <c r="F4500" s="37" t="str">
        <f t="array" ref="F4500">IFERROR(XLOOKUP(E4500,Operadores!A:A,Operadores!B:B))</f>
        <v>VARRUB</v>
      </c>
      <c r="G4500" s="36" t="s">
        <v>425</v>
      </c>
      <c r="H4500" s="39">
        <v>26.6</v>
      </c>
      <c r="I4500" s="40">
        <v>300.75</v>
      </c>
      <c r="J4500" s="41">
        <f t="shared" si="5"/>
        <v>7999.95</v>
      </c>
      <c r="K4500" s="37" t="str">
        <f t="array" ref="K4500">IFERROR(XLOOKUP(G4500,'Tipo de carga'!A:A,'Tipo de carga'!B:B))</f>
        <v>Ticket</v>
      </c>
      <c r="L4500" s="37">
        <f t="shared" si="2"/>
        <v>45</v>
      </c>
      <c r="M4500" s="37">
        <f t="shared" si="3"/>
        <v>7</v>
      </c>
      <c r="N4500" s="37">
        <f t="shared" si="4"/>
        <v>11</v>
      </c>
      <c r="O4500" s="37" t="str">
        <f t="array" ref="O4500">IFERROR(XLOOKUP(K4500,'Tipo de carga'!B:B,'Tipo de carga'!C:C))</f>
        <v>Diesel</v>
      </c>
    </row>
    <row r="4501">
      <c r="A4501" s="36">
        <v>308.0</v>
      </c>
      <c r="B4501" s="37" t="str">
        <f t="array" ref="B4501">IFERROR(XLOOKUP(A4501,'Asignacion Nov'!A:A,'Asignacion Nov'!C:C))</f>
        <v>Sayer Thorton</v>
      </c>
      <c r="C4501" s="37" t="str">
        <f t="array" ref="C4501">IFERROR(XLOOKUP(A4501,'Asignacion Nov'!A:A,'Asignacion Nov'!B:B))</f>
        <v>EC-04</v>
      </c>
      <c r="D4501" s="38">
        <v>45603.0</v>
      </c>
      <c r="E4501" s="36" t="s">
        <v>261</v>
      </c>
      <c r="F4501" s="37" t="str">
        <f t="array" ref="F4501">IFERROR(XLOOKUP(E4501,Operadores!A:A,Operadores!B:B))</f>
        <v>FLOTIT</v>
      </c>
      <c r="G4501" s="36" t="s">
        <v>425</v>
      </c>
      <c r="H4501" s="39">
        <v>26.19</v>
      </c>
      <c r="I4501" s="40">
        <v>148.91</v>
      </c>
      <c r="J4501" s="41">
        <f t="shared" si="5"/>
        <v>3899.9529</v>
      </c>
      <c r="K4501" s="37" t="str">
        <f t="array" ref="K4501">IFERROR(XLOOKUP(G4501,'Tipo de carga'!A:A,'Tipo de carga'!B:B))</f>
        <v>Ticket</v>
      </c>
      <c r="L4501" s="37">
        <f t="shared" si="2"/>
        <v>45</v>
      </c>
      <c r="M4501" s="37">
        <f t="shared" si="3"/>
        <v>7</v>
      </c>
      <c r="N4501" s="37">
        <f t="shared" si="4"/>
        <v>11</v>
      </c>
      <c r="O4501" s="37" t="str">
        <f t="array" ref="O4501">IFERROR(XLOOKUP(K4501,'Tipo de carga'!B:B,'Tipo de carga'!C:C))</f>
        <v>Diesel</v>
      </c>
    </row>
    <row r="4502">
      <c r="A4502" s="36">
        <v>1966.0</v>
      </c>
      <c r="B4502" s="37" t="str">
        <f t="array" ref="B4502">IFERROR(XLOOKUP(A4502,'Asignacion Nov'!A:A,'Asignacion Nov'!C:C))</f>
        <v>Sayer Sencillo</v>
      </c>
      <c r="C4502" s="37" t="str">
        <f t="array" ref="C4502">IFERROR(XLOOKUP(A4502,'Asignacion Nov'!A:A,'Asignacion Nov'!B:B))</f>
        <v>EC-04</v>
      </c>
      <c r="D4502" s="38">
        <v>45603.0</v>
      </c>
      <c r="E4502" s="36" t="s">
        <v>28</v>
      </c>
      <c r="F4502" s="37" t="str">
        <f t="array" ref="F4502">IFERROR(XLOOKUP(E4502,Operadores!A:A,Operadores!B:B))</f>
        <v>SANJE01</v>
      </c>
      <c r="G4502" s="36" t="s">
        <v>425</v>
      </c>
      <c r="H4502" s="39">
        <v>25.45</v>
      </c>
      <c r="I4502" s="40">
        <v>282.9</v>
      </c>
      <c r="J4502" s="41">
        <f t="shared" si="5"/>
        <v>7199.805</v>
      </c>
      <c r="K4502" s="37" t="str">
        <f t="array" ref="K4502">IFERROR(XLOOKUP(G4502,'Tipo de carga'!A:A,'Tipo de carga'!B:B))</f>
        <v>Ticket</v>
      </c>
      <c r="L4502" s="37">
        <f t="shared" si="2"/>
        <v>45</v>
      </c>
      <c r="M4502" s="37">
        <f t="shared" si="3"/>
        <v>7</v>
      </c>
      <c r="N4502" s="37">
        <f t="shared" si="4"/>
        <v>11</v>
      </c>
      <c r="O4502" s="37" t="str">
        <f t="array" ref="O4502">IFERROR(XLOOKUP(K4502,'Tipo de carga'!B:B,'Tipo de carga'!C:C))</f>
        <v>Diesel</v>
      </c>
    </row>
    <row r="4503">
      <c r="A4503" s="36">
        <v>1801.0</v>
      </c>
      <c r="B4503" s="37" t="str">
        <f t="array" ref="B4503">IFERROR(XLOOKUP(A4503,'Asignacion Nov'!A:A,'Asignacion Nov'!C:C))</f>
        <v>Sayer Full</v>
      </c>
      <c r="C4503" s="37" t="str">
        <f t="array" ref="C4503">IFERROR(XLOOKUP(A4503,'Asignacion Nov'!A:A,'Asignacion Nov'!B:B))</f>
        <v>EC-04</v>
      </c>
      <c r="D4503" s="38">
        <v>45603.0</v>
      </c>
      <c r="E4503" s="36" t="s">
        <v>67</v>
      </c>
      <c r="F4503" s="37" t="str">
        <f t="array" ref="F4503">IFERROR(XLOOKUP(E4503,Operadores!A:A,Operadores!B:B))</f>
        <v>DURMA01</v>
      </c>
      <c r="G4503" s="36" t="s">
        <v>425</v>
      </c>
      <c r="H4503" s="39">
        <v>25.99</v>
      </c>
      <c r="I4503" s="40">
        <v>369.37</v>
      </c>
      <c r="J4503" s="41">
        <f t="shared" si="5"/>
        <v>9599.9263</v>
      </c>
      <c r="K4503" s="37" t="str">
        <f t="array" ref="K4503">IFERROR(XLOOKUP(G4503,'Tipo de carga'!A:A,'Tipo de carga'!B:B))</f>
        <v>Ticket</v>
      </c>
      <c r="L4503" s="37">
        <f t="shared" si="2"/>
        <v>45</v>
      </c>
      <c r="M4503" s="37">
        <f t="shared" si="3"/>
        <v>7</v>
      </c>
      <c r="N4503" s="37">
        <f t="shared" si="4"/>
        <v>11</v>
      </c>
      <c r="O4503" s="37" t="str">
        <f t="array" ref="O4503">IFERROR(XLOOKUP(K4503,'Tipo de carga'!B:B,'Tipo de carga'!C:C))</f>
        <v>Diesel</v>
      </c>
    </row>
    <row r="4504">
      <c r="A4504" s="36">
        <v>1892.0</v>
      </c>
      <c r="B4504" s="37" t="str">
        <f t="array" ref="B4504">IFERROR(XLOOKUP(A4504,'Asignacion Nov'!A:A,'Asignacion Nov'!C:C))</f>
        <v>Full Liver</v>
      </c>
      <c r="C4504" s="37" t="str">
        <f t="array" ref="C4504">IFERROR(XLOOKUP(A4504,'Asignacion Nov'!A:A,'Asignacion Nov'!B:B))</f>
        <v>EC-01</v>
      </c>
      <c r="D4504" s="38">
        <v>45603.0</v>
      </c>
      <c r="E4504" s="36" t="s">
        <v>151</v>
      </c>
      <c r="F4504" s="37" t="str">
        <f t="array" ref="F4504">IFERROR(XLOOKUP(E4504,Operadores!A:A,Operadores!B:B))</f>
        <v>CALVI</v>
      </c>
      <c r="G4504" s="36" t="s">
        <v>425</v>
      </c>
      <c r="H4504" s="39">
        <v>26.1</v>
      </c>
      <c r="I4504" s="40">
        <v>229.88</v>
      </c>
      <c r="J4504" s="41">
        <f t="shared" si="5"/>
        <v>5999.868</v>
      </c>
      <c r="K4504" s="37" t="str">
        <f t="array" ref="K4504">IFERROR(XLOOKUP(G4504,'Tipo de carga'!A:A,'Tipo de carga'!B:B))</f>
        <v>Ticket</v>
      </c>
      <c r="L4504" s="37">
        <f t="shared" si="2"/>
        <v>45</v>
      </c>
      <c r="M4504" s="37">
        <f t="shared" si="3"/>
        <v>7</v>
      </c>
      <c r="N4504" s="37">
        <f t="shared" si="4"/>
        <v>11</v>
      </c>
      <c r="O4504" s="37" t="str">
        <f t="array" ref="O4504">IFERROR(XLOOKUP(K4504,'Tipo de carga'!B:B,'Tipo de carga'!C:C))</f>
        <v>Diesel</v>
      </c>
    </row>
    <row r="4505">
      <c r="A4505" s="36">
        <v>309.0</v>
      </c>
      <c r="B4505" s="37" t="str">
        <f t="array" ref="B4505">IFERROR(XLOOKUP(A4505,'Asignacion Nov'!A:A,'Asignacion Nov'!C:C))</f>
        <v>Sayer Thorton</v>
      </c>
      <c r="C4505" s="37" t="str">
        <f t="array" ref="C4505">IFERROR(XLOOKUP(A4505,'Asignacion Nov'!A:A,'Asignacion Nov'!B:B))</f>
        <v>EC-04</v>
      </c>
      <c r="D4505" s="38">
        <v>45603.0</v>
      </c>
      <c r="E4505" s="36" t="s">
        <v>264</v>
      </c>
      <c r="F4505" s="37" t="str">
        <f t="array" ref="F4505">IFERROR(XLOOKUP(E4505,Operadores!A:A,Operadores!B:B))</f>
        <v>REVELI</v>
      </c>
      <c r="G4505" s="36" t="s">
        <v>425</v>
      </c>
      <c r="H4505" s="39">
        <v>24.89</v>
      </c>
      <c r="I4505" s="40">
        <v>135.18</v>
      </c>
      <c r="J4505" s="41">
        <f t="shared" si="5"/>
        <v>3364.6302</v>
      </c>
      <c r="K4505" s="37" t="str">
        <f t="array" ref="K4505">IFERROR(XLOOKUP(G4505,'Tipo de carga'!A:A,'Tipo de carga'!B:B))</f>
        <v>Ticket</v>
      </c>
      <c r="L4505" s="37">
        <f t="shared" si="2"/>
        <v>45</v>
      </c>
      <c r="M4505" s="37">
        <f t="shared" si="3"/>
        <v>7</v>
      </c>
      <c r="N4505" s="37">
        <f t="shared" si="4"/>
        <v>11</v>
      </c>
      <c r="O4505" s="37" t="str">
        <f t="array" ref="O4505">IFERROR(XLOOKUP(K4505,'Tipo de carga'!B:B,'Tipo de carga'!C:C))</f>
        <v>Diesel</v>
      </c>
    </row>
    <row r="4506">
      <c r="A4506" s="36">
        <v>1723.0</v>
      </c>
      <c r="B4506" s="37" t="str">
        <f t="array" ref="B4506">IFERROR(XLOOKUP(A4506,'Asignacion Nov'!A:A,'Asignacion Nov'!C:C))</f>
        <v>Wm Sencillo</v>
      </c>
      <c r="C4506" s="37" t="str">
        <f t="array" ref="C4506">IFERROR(XLOOKUP(A4506,'Asignacion Nov'!A:A,'Asignacion Nov'!B:B))</f>
        <v>EC-08</v>
      </c>
      <c r="D4506" s="38">
        <v>45603.0</v>
      </c>
      <c r="E4506" s="36" t="s">
        <v>552</v>
      </c>
      <c r="F4506" s="37" t="str">
        <f t="array" ref="F4506">IFERROR(XLOOKUP(E4506,Operadores!A:A,Operadores!B:B))</f>
        <v>GAROMA</v>
      </c>
      <c r="G4506" s="36" t="s">
        <v>425</v>
      </c>
      <c r="H4506" s="39">
        <v>26.1</v>
      </c>
      <c r="I4506" s="40">
        <v>503.61</v>
      </c>
      <c r="J4506" s="41">
        <f t="shared" si="5"/>
        <v>13144.221</v>
      </c>
      <c r="K4506" s="37" t="str">
        <f t="array" ref="K4506">IFERROR(XLOOKUP(G4506,'Tipo de carga'!A:A,'Tipo de carga'!B:B))</f>
        <v>Ticket</v>
      </c>
      <c r="L4506" s="37">
        <f t="shared" si="2"/>
        <v>45</v>
      </c>
      <c r="M4506" s="37">
        <f t="shared" si="3"/>
        <v>7</v>
      </c>
      <c r="N4506" s="37">
        <f t="shared" si="4"/>
        <v>11</v>
      </c>
      <c r="O4506" s="37" t="str">
        <f t="array" ref="O4506">IFERROR(XLOOKUP(K4506,'Tipo de carga'!B:B,'Tipo de carga'!C:C))</f>
        <v>Diesel</v>
      </c>
    </row>
    <row r="4507">
      <c r="A4507" s="36">
        <v>1910.0</v>
      </c>
      <c r="B4507" s="37" t="str">
        <f t="array" ref="B4507">IFERROR(XLOOKUP(A4507,'Asignacion Nov'!A:A,'Asignacion Nov'!C:C))</f>
        <v>MeLi Ded Puebla</v>
      </c>
      <c r="C4507" s="37" t="str">
        <f t="array" ref="C4507">IFERROR(XLOOKUP(A4507,'Asignacion Nov'!A:A,'Asignacion Nov'!B:B))</f>
        <v>EC-05</v>
      </c>
      <c r="D4507" s="38">
        <v>45603.0</v>
      </c>
      <c r="E4507" s="36" t="s">
        <v>191</v>
      </c>
      <c r="F4507" s="37" t="str">
        <f t="array" ref="F4507">IFERROR(XLOOKUP(E4507,Operadores!A:A,Operadores!B:B))</f>
        <v>DIADAV</v>
      </c>
      <c r="G4507" s="36" t="s">
        <v>311</v>
      </c>
      <c r="H4507" s="39">
        <v>9.99</v>
      </c>
      <c r="I4507" s="40">
        <v>240.86</v>
      </c>
      <c r="J4507" s="41">
        <f t="shared" si="5"/>
        <v>2406.1914</v>
      </c>
      <c r="K4507" s="37" t="str">
        <f t="array" ref="K4507">IFERROR(XLOOKUP(G4507,'Tipo de carga'!A:A,'Tipo de carga'!B:B))</f>
        <v>Natgas</v>
      </c>
      <c r="L4507" s="37">
        <f t="shared" si="2"/>
        <v>45</v>
      </c>
      <c r="M4507" s="37">
        <f t="shared" si="3"/>
        <v>7</v>
      </c>
      <c r="N4507" s="37">
        <f t="shared" si="4"/>
        <v>11</v>
      </c>
      <c r="O4507" s="37" t="str">
        <f t="array" ref="O4507">IFERROR(XLOOKUP(K4507,'Tipo de carga'!B:B,'Tipo de carga'!C:C))</f>
        <v>GNC</v>
      </c>
    </row>
    <row r="4508">
      <c r="A4508" s="36">
        <v>1917.0</v>
      </c>
      <c r="B4508" s="37" t="str">
        <f t="array" ref="B4508">IFERROR(XLOOKUP(A4508,'Asignacion Nov'!A:A,'Asignacion Nov'!C:C))</f>
        <v>MeLi asignado SD</v>
      </c>
      <c r="C4508" s="37" t="str">
        <f t="array" ref="C4508">IFERROR(XLOOKUP(A4508,'Asignacion Nov'!A:A,'Asignacion Nov'!B:B))</f>
        <v>EC-05</v>
      </c>
      <c r="D4508" s="38">
        <v>45603.0</v>
      </c>
      <c r="E4508" s="36" t="s">
        <v>17</v>
      </c>
      <c r="F4508" s="37" t="str">
        <f t="array" ref="F4508">IFERROR(XLOOKUP(E4508,Operadores!A:A,Operadores!B:B))</f>
        <v>ARASAL</v>
      </c>
      <c r="G4508" s="36" t="s">
        <v>311</v>
      </c>
      <c r="H4508" s="39">
        <v>9.99</v>
      </c>
      <c r="I4508" s="40">
        <v>200.69</v>
      </c>
      <c r="J4508" s="41">
        <f t="shared" si="5"/>
        <v>2004.8931</v>
      </c>
      <c r="K4508" s="37" t="str">
        <f t="array" ref="K4508">IFERROR(XLOOKUP(G4508,'Tipo de carga'!A:A,'Tipo de carga'!B:B))</f>
        <v>Natgas</v>
      </c>
      <c r="L4508" s="37">
        <f t="shared" si="2"/>
        <v>45</v>
      </c>
      <c r="M4508" s="37">
        <f t="shared" si="3"/>
        <v>7</v>
      </c>
      <c r="N4508" s="37">
        <f t="shared" si="4"/>
        <v>11</v>
      </c>
      <c r="O4508" s="37" t="str">
        <f t="array" ref="O4508">IFERROR(XLOOKUP(K4508,'Tipo de carga'!B:B,'Tipo de carga'!C:C))</f>
        <v>GNC</v>
      </c>
    </row>
    <row r="4509">
      <c r="A4509" s="36">
        <v>1912.0</v>
      </c>
      <c r="B4509" s="37" t="str">
        <f t="array" ref="B4509">IFERROR(XLOOKUP(A4509,'Asignacion Nov'!A:A,'Asignacion Nov'!C:C))</f>
        <v>MeLi asignado SD</v>
      </c>
      <c r="C4509" s="37" t="str">
        <f t="array" ref="C4509">IFERROR(XLOOKUP(A4509,'Asignacion Nov'!A:A,'Asignacion Nov'!B:B))</f>
        <v>EC-05</v>
      </c>
      <c r="D4509" s="38">
        <v>45603.0</v>
      </c>
      <c r="E4509" s="36" t="s">
        <v>316</v>
      </c>
      <c r="F4509" s="37" t="str">
        <f t="array" ref="F4509">IFERROR(XLOOKUP(E4509,Operadores!A:A,Operadores!B:B))</f>
        <v>HERERI</v>
      </c>
      <c r="G4509" s="36" t="s">
        <v>315</v>
      </c>
      <c r="H4509" s="39">
        <v>10.65</v>
      </c>
      <c r="I4509" s="40">
        <v>295.0</v>
      </c>
      <c r="J4509" s="41">
        <f t="shared" si="5"/>
        <v>3141.75</v>
      </c>
      <c r="K4509" s="37" t="str">
        <f t="array" ref="K4509">IFERROR(XLOOKUP(G4509,'Tipo de carga'!A:A,'Tipo de carga'!B:B))</f>
        <v>COMSUSTENTA</v>
      </c>
      <c r="L4509" s="37">
        <f t="shared" si="2"/>
        <v>45</v>
      </c>
      <c r="M4509" s="37">
        <f t="shared" si="3"/>
        <v>7</v>
      </c>
      <c r="N4509" s="37">
        <f t="shared" si="4"/>
        <v>11</v>
      </c>
      <c r="O4509" s="37" t="str">
        <f t="array" ref="O4509">IFERROR(XLOOKUP(K4509,'Tipo de carga'!B:B,'Tipo de carga'!C:C))</f>
        <v>GNC</v>
      </c>
    </row>
    <row r="4510">
      <c r="A4510" s="36">
        <v>1916.0</v>
      </c>
      <c r="B4510" s="37" t="str">
        <f t="array" ref="B4510">IFERROR(XLOOKUP(A4510,'Asignacion Nov'!A:A,'Asignacion Nov'!C:C))</f>
        <v>MeLi Ded Puebla</v>
      </c>
      <c r="C4510" s="37" t="str">
        <f t="array" ref="C4510">IFERROR(XLOOKUP(A4510,'Asignacion Nov'!A:A,'Asignacion Nov'!B:B))</f>
        <v>EC-05</v>
      </c>
      <c r="D4510" s="38">
        <v>45603.0</v>
      </c>
      <c r="E4510" s="36" t="s">
        <v>321</v>
      </c>
      <c r="F4510" s="37" t="str">
        <f t="array" ref="F4510">IFERROR(XLOOKUP(E4510,Operadores!A:A,Operadores!B:B))</f>
        <v>REBCAN</v>
      </c>
      <c r="G4510" s="36" t="s">
        <v>315</v>
      </c>
      <c r="H4510" s="39">
        <v>10.65</v>
      </c>
      <c r="I4510" s="40">
        <v>270.0</v>
      </c>
      <c r="J4510" s="41">
        <f t="shared" si="5"/>
        <v>2875.5</v>
      </c>
      <c r="K4510" s="37" t="str">
        <f t="array" ref="K4510">IFERROR(XLOOKUP(G4510,'Tipo de carga'!A:A,'Tipo de carga'!B:B))</f>
        <v>COMSUSTENTA</v>
      </c>
      <c r="L4510" s="37">
        <f t="shared" si="2"/>
        <v>45</v>
      </c>
      <c r="M4510" s="37">
        <f t="shared" si="3"/>
        <v>7</v>
      </c>
      <c r="N4510" s="37">
        <f t="shared" si="4"/>
        <v>11</v>
      </c>
      <c r="O4510" s="37" t="str">
        <f t="array" ref="O4510">IFERROR(XLOOKUP(K4510,'Tipo de carga'!B:B,'Tipo de carga'!C:C))</f>
        <v>GNC</v>
      </c>
    </row>
    <row r="4511">
      <c r="A4511" s="36">
        <v>1918.0</v>
      </c>
      <c r="B4511" s="37" t="str">
        <f t="array" ref="B4511">IFERROR(XLOOKUP(A4511,'Asignacion Nov'!A:A,'Asignacion Nov'!C:C))</f>
        <v>MeLi asignado SD</v>
      </c>
      <c r="C4511" s="37" t="str">
        <f t="array" ref="C4511">IFERROR(XLOOKUP(A4511,'Asignacion Nov'!A:A,'Asignacion Nov'!B:B))</f>
        <v>EC-05</v>
      </c>
      <c r="D4511" s="38">
        <v>45603.0</v>
      </c>
      <c r="E4511" s="36" t="s">
        <v>539</v>
      </c>
      <c r="F4511" s="37" t="str">
        <f t="array" ref="F4511">IFERROR(XLOOKUP(E4511,Operadores!A:A,Operadores!B:B))</f>
        <v>NATSE</v>
      </c>
      <c r="G4511" s="36" t="s">
        <v>315</v>
      </c>
      <c r="H4511" s="39">
        <v>10.65</v>
      </c>
      <c r="I4511" s="40">
        <v>292.0</v>
      </c>
      <c r="J4511" s="41">
        <f t="shared" si="5"/>
        <v>3109.8</v>
      </c>
      <c r="K4511" s="37" t="str">
        <f t="array" ref="K4511">IFERROR(XLOOKUP(G4511,'Tipo de carga'!A:A,'Tipo de carga'!B:B))</f>
        <v>COMSUSTENTA</v>
      </c>
      <c r="L4511" s="37">
        <f t="shared" si="2"/>
        <v>45</v>
      </c>
      <c r="M4511" s="37">
        <f t="shared" si="3"/>
        <v>7</v>
      </c>
      <c r="N4511" s="37">
        <f t="shared" si="4"/>
        <v>11</v>
      </c>
      <c r="O4511" s="37" t="str">
        <f t="array" ref="O4511">IFERROR(XLOOKUP(K4511,'Tipo de carga'!B:B,'Tipo de carga'!C:C))</f>
        <v>GNC</v>
      </c>
    </row>
    <row r="4512">
      <c r="A4512" s="36">
        <v>1920.0</v>
      </c>
      <c r="B4512" s="37" t="str">
        <f t="array" ref="B4512">IFERROR(XLOOKUP(A4512,'Asignacion Nov'!A:A,'Asignacion Nov'!C:C))</f>
        <v>MeLi asignado SD</v>
      </c>
      <c r="C4512" s="37" t="str">
        <f t="array" ref="C4512">IFERROR(XLOOKUP(A4512,'Asignacion Nov'!A:A,'Asignacion Nov'!B:B))</f>
        <v>EC-05</v>
      </c>
      <c r="D4512" s="38">
        <v>45603.0</v>
      </c>
      <c r="E4512" s="36" t="s">
        <v>319</v>
      </c>
      <c r="F4512" s="37" t="str">
        <f t="array" ref="F4512">IFERROR(XLOOKUP(E4512,Operadores!A:A,Operadores!B:B))</f>
        <v>BARPED</v>
      </c>
      <c r="G4512" s="36" t="s">
        <v>315</v>
      </c>
      <c r="H4512" s="39">
        <v>10.65</v>
      </c>
      <c r="I4512" s="40">
        <v>333.0</v>
      </c>
      <c r="J4512" s="41">
        <f t="shared" si="5"/>
        <v>3546.45</v>
      </c>
      <c r="K4512" s="37" t="str">
        <f t="array" ref="K4512">IFERROR(XLOOKUP(G4512,'Tipo de carga'!A:A,'Tipo de carga'!B:B))</f>
        <v>COMSUSTENTA</v>
      </c>
      <c r="L4512" s="37">
        <f t="shared" si="2"/>
        <v>45</v>
      </c>
      <c r="M4512" s="37">
        <f t="shared" si="3"/>
        <v>7</v>
      </c>
      <c r="N4512" s="37">
        <f t="shared" si="4"/>
        <v>11</v>
      </c>
      <c r="O4512" s="37" t="str">
        <f t="array" ref="O4512">IFERROR(XLOOKUP(K4512,'Tipo de carga'!B:B,'Tipo de carga'!C:C))</f>
        <v>GNC</v>
      </c>
    </row>
    <row r="4513">
      <c r="A4513" s="36">
        <v>1928.0</v>
      </c>
      <c r="B4513" s="37" t="str">
        <f t="array" ref="B4513">IFERROR(XLOOKUP(A4513,'Asignacion Nov'!A:A,'Asignacion Nov'!C:C))</f>
        <v>MeLi Ded Puebla</v>
      </c>
      <c r="C4513" s="37" t="str">
        <f t="array" ref="C4513">IFERROR(XLOOKUP(A4513,'Asignacion Nov'!A:A,'Asignacion Nov'!B:B))</f>
        <v>EC-05</v>
      </c>
      <c r="D4513" s="38">
        <v>45603.0</v>
      </c>
      <c r="E4513" s="36"/>
      <c r="F4513" s="37"/>
      <c r="G4513" s="36" t="s">
        <v>315</v>
      </c>
      <c r="H4513" s="39">
        <v>10.65</v>
      </c>
      <c r="I4513" s="40">
        <v>254.0</v>
      </c>
      <c r="J4513" s="41">
        <f t="shared" si="5"/>
        <v>2705.1</v>
      </c>
      <c r="K4513" s="37" t="str">
        <f t="array" ref="K4513">IFERROR(XLOOKUP(G4513,'Tipo de carga'!A:A,'Tipo de carga'!B:B))</f>
        <v>COMSUSTENTA</v>
      </c>
      <c r="L4513" s="37">
        <f t="shared" si="2"/>
        <v>45</v>
      </c>
      <c r="M4513" s="37">
        <f t="shared" si="3"/>
        <v>7</v>
      </c>
      <c r="N4513" s="37">
        <f t="shared" si="4"/>
        <v>11</v>
      </c>
      <c r="O4513" s="37" t="str">
        <f t="array" ref="O4513">IFERROR(XLOOKUP(K4513,'Tipo de carga'!B:B,'Tipo de carga'!C:C))</f>
        <v>GNC</v>
      </c>
    </row>
    <row r="4514">
      <c r="A4514" s="36">
        <v>2075.0</v>
      </c>
      <c r="B4514" s="37" t="str">
        <f t="array" ref="B4514">IFERROR(XLOOKUP(A4514,'Asignacion Nov'!A:A,'Asignacion Nov'!C:C))</f>
        <v>Peñafiel Tecamac</v>
      </c>
      <c r="C4514" s="37" t="str">
        <f t="array" ref="C4514">IFERROR(XLOOKUP(A4514,'Asignacion Nov'!A:A,'Asignacion Nov'!B:B))</f>
        <v>EC-02</v>
      </c>
      <c r="D4514" s="38">
        <v>45604.98829861111</v>
      </c>
      <c r="E4514" s="36" t="s">
        <v>432</v>
      </c>
      <c r="F4514" s="37" t="str">
        <f t="array" ref="F4514">IFERROR(XLOOKUP(E4514,Operadores!A:A,Operadores!B:B))</f>
        <v>CALPED</v>
      </c>
      <c r="G4514" s="36" t="s">
        <v>72</v>
      </c>
      <c r="H4514" s="39">
        <v>20.122739</v>
      </c>
      <c r="I4514" s="40">
        <v>380.0</v>
      </c>
      <c r="J4514" s="41">
        <f t="shared" si="5"/>
        <v>7646.64082</v>
      </c>
      <c r="K4514" s="37" t="str">
        <f t="array" ref="K4514">IFERROR(XLOOKUP(G4514,'Tipo de carga'!A:A,'Tipo de carga'!B:B))</f>
        <v>Autoabasto</v>
      </c>
      <c r="L4514" s="37">
        <f t="shared" si="2"/>
        <v>45</v>
      </c>
      <c r="M4514" s="37">
        <f t="shared" si="3"/>
        <v>8</v>
      </c>
      <c r="N4514" s="37">
        <f t="shared" si="4"/>
        <v>11</v>
      </c>
      <c r="O4514" s="37" t="str">
        <f t="array" ref="O4514">IFERROR(XLOOKUP(K4514,'Tipo de carga'!B:B,'Tipo de carga'!C:C))</f>
        <v>Diesel</v>
      </c>
    </row>
    <row r="4515">
      <c r="A4515" s="36">
        <v>1828.0</v>
      </c>
      <c r="B4515" s="37" t="str">
        <f t="array" ref="B4515">IFERROR(XLOOKUP(A4515,'Asignacion Nov'!A:A,'Asignacion Nov'!C:C))</f>
        <v>Circuitos</v>
      </c>
      <c r="C4515" s="37" t="str">
        <f t="array" ref="C4515">IFERROR(XLOOKUP(A4515,'Asignacion Nov'!A:A,'Asignacion Nov'!B:B))</f>
        <v>EC-03</v>
      </c>
      <c r="D4515" s="38">
        <v>45604.96821759259</v>
      </c>
      <c r="E4515" s="36" t="s">
        <v>414</v>
      </c>
      <c r="F4515" s="37" t="str">
        <f t="array" ref="F4515">IFERROR(XLOOKUP(E4515,Operadores!A:A,Operadores!B:B))</f>
        <v>CRUBE</v>
      </c>
      <c r="G4515" s="36" t="s">
        <v>72</v>
      </c>
      <c r="H4515" s="39">
        <v>20.122739</v>
      </c>
      <c r="I4515" s="40">
        <v>240.0</v>
      </c>
      <c r="J4515" s="41">
        <f t="shared" si="5"/>
        <v>4829.45736</v>
      </c>
      <c r="K4515" s="37" t="str">
        <f t="array" ref="K4515">IFERROR(XLOOKUP(G4515,'Tipo de carga'!A:A,'Tipo de carga'!B:B))</f>
        <v>Autoabasto</v>
      </c>
      <c r="L4515" s="37">
        <f t="shared" si="2"/>
        <v>45</v>
      </c>
      <c r="M4515" s="37">
        <f t="shared" si="3"/>
        <v>8</v>
      </c>
      <c r="N4515" s="37">
        <f t="shared" si="4"/>
        <v>11</v>
      </c>
      <c r="O4515" s="37" t="str">
        <f t="array" ref="O4515">IFERROR(XLOOKUP(K4515,'Tipo de carga'!B:B,'Tipo de carga'!C:C))</f>
        <v>Diesel</v>
      </c>
    </row>
    <row r="4516">
      <c r="A4516" s="36">
        <v>1869.0</v>
      </c>
      <c r="B4516" s="37" t="str">
        <f t="array" ref="B4516">IFERROR(XLOOKUP(A4516,'Asignacion Nov'!A:A,'Asignacion Nov'!C:C))</f>
        <v>Circuitos</v>
      </c>
      <c r="C4516" s="37" t="str">
        <f t="array" ref="C4516">IFERROR(XLOOKUP(A4516,'Asignacion Nov'!A:A,'Asignacion Nov'!B:B))</f>
        <v>EC-03</v>
      </c>
      <c r="D4516" s="38">
        <v>45604.95972222222</v>
      </c>
      <c r="E4516" s="36" t="s">
        <v>271</v>
      </c>
      <c r="F4516" s="37" t="str">
        <f t="array" ref="F4516">IFERROR(XLOOKUP(E4516,Operadores!A:A,Operadores!B:B))</f>
        <v>MERUBA</v>
      </c>
      <c r="G4516" s="36" t="s">
        <v>72</v>
      </c>
      <c r="H4516" s="39">
        <v>20.122739</v>
      </c>
      <c r="I4516" s="40">
        <v>375.0</v>
      </c>
      <c r="J4516" s="41">
        <f t="shared" si="5"/>
        <v>7546.027125</v>
      </c>
      <c r="K4516" s="37" t="str">
        <f t="array" ref="K4516">IFERROR(XLOOKUP(G4516,'Tipo de carga'!A:A,'Tipo de carga'!B:B))</f>
        <v>Autoabasto</v>
      </c>
      <c r="L4516" s="37">
        <f t="shared" si="2"/>
        <v>45</v>
      </c>
      <c r="M4516" s="37">
        <f t="shared" si="3"/>
        <v>8</v>
      </c>
      <c r="N4516" s="37">
        <f t="shared" si="4"/>
        <v>11</v>
      </c>
      <c r="O4516" s="37" t="str">
        <f t="array" ref="O4516">IFERROR(XLOOKUP(K4516,'Tipo de carga'!B:B,'Tipo de carga'!C:C))</f>
        <v>Diesel</v>
      </c>
    </row>
    <row r="4517">
      <c r="A4517" s="36">
        <v>1693.0</v>
      </c>
      <c r="B4517" s="37" t="str">
        <f t="array" ref="B4517">IFERROR(XLOOKUP(A4517,'Asignacion Nov'!A:A,'Asignacion Nov'!C:C))</f>
        <v>Available</v>
      </c>
      <c r="C4517" s="37" t="str">
        <f t="array" ref="C4517">IFERROR(XLOOKUP(A4517,'Asignacion Nov'!A:A,'Asignacion Nov'!B:B))</f>
        <v>TTE</v>
      </c>
      <c r="D4517" s="38">
        <v>45604.951689814814</v>
      </c>
      <c r="E4517" s="36" t="s">
        <v>555</v>
      </c>
      <c r="F4517" s="37" t="str">
        <f t="array" ref="F4517">IFERROR(XLOOKUP(E4517,Operadores!A:A,Operadores!B:B))</f>
        <v>GONALA</v>
      </c>
      <c r="G4517" s="36" t="s">
        <v>72</v>
      </c>
      <c r="H4517" s="39">
        <v>20.122739</v>
      </c>
      <c r="I4517" s="40">
        <v>478.0</v>
      </c>
      <c r="J4517" s="41">
        <f t="shared" si="5"/>
        <v>9618.669242</v>
      </c>
      <c r="K4517" s="37" t="str">
        <f t="array" ref="K4517">IFERROR(XLOOKUP(G4517,'Tipo de carga'!A:A,'Tipo de carga'!B:B))</f>
        <v>Autoabasto</v>
      </c>
      <c r="L4517" s="37">
        <f t="shared" si="2"/>
        <v>45</v>
      </c>
      <c r="M4517" s="37">
        <f t="shared" si="3"/>
        <v>8</v>
      </c>
      <c r="N4517" s="37">
        <f t="shared" si="4"/>
        <v>11</v>
      </c>
      <c r="O4517" s="37" t="str">
        <f t="array" ref="O4517">IFERROR(XLOOKUP(K4517,'Tipo de carga'!B:B,'Tipo de carga'!C:C))</f>
        <v>Diesel</v>
      </c>
    </row>
    <row r="4518">
      <c r="A4518" s="36">
        <v>1980.0</v>
      </c>
      <c r="B4518" s="37" t="str">
        <f t="array" ref="B4518">IFERROR(XLOOKUP(A4518,'Asignacion Nov'!A:A,'Asignacion Nov'!C:C))</f>
        <v>MeLi asignado SD</v>
      </c>
      <c r="C4518" s="37" t="str">
        <f t="array" ref="C4518">IFERROR(XLOOKUP(A4518,'Asignacion Nov'!A:A,'Asignacion Nov'!B:B))</f>
        <v>EC-05</v>
      </c>
      <c r="D4518" s="38">
        <v>45604.9165625</v>
      </c>
      <c r="E4518" s="36" t="s">
        <v>318</v>
      </c>
      <c r="F4518" s="37" t="str">
        <f t="array" ref="F4518">IFERROR(XLOOKUP(E4518,Operadores!A:A,Operadores!B:B))</f>
        <v>SOSERN</v>
      </c>
      <c r="G4518" s="36" t="s">
        <v>72</v>
      </c>
      <c r="H4518" s="39">
        <v>20.122739</v>
      </c>
      <c r="I4518" s="40">
        <v>110.0</v>
      </c>
      <c r="J4518" s="41">
        <f t="shared" si="5"/>
        <v>2213.50129</v>
      </c>
      <c r="K4518" s="37" t="str">
        <f t="array" ref="K4518">IFERROR(XLOOKUP(G4518,'Tipo de carga'!A:A,'Tipo de carga'!B:B))</f>
        <v>Autoabasto</v>
      </c>
      <c r="L4518" s="37">
        <f t="shared" si="2"/>
        <v>45</v>
      </c>
      <c r="M4518" s="37">
        <f t="shared" si="3"/>
        <v>8</v>
      </c>
      <c r="N4518" s="37">
        <f t="shared" si="4"/>
        <v>11</v>
      </c>
      <c r="O4518" s="37" t="str">
        <f t="array" ref="O4518">IFERROR(XLOOKUP(K4518,'Tipo de carga'!B:B,'Tipo de carga'!C:C))</f>
        <v>Diesel</v>
      </c>
    </row>
    <row r="4519">
      <c r="A4519" s="36">
        <v>1697.0</v>
      </c>
      <c r="B4519" s="37" t="str">
        <f t="array" ref="B4519">IFERROR(XLOOKUP(A4519,'Asignacion Nov'!A:A,'Asignacion Nov'!C:C))</f>
        <v>Pilgrims Tepo</v>
      </c>
      <c r="C4519" s="37" t="str">
        <f t="array" ref="C4519">IFERROR(XLOOKUP(A4519,'Asignacion Nov'!A:A,'Asignacion Nov'!B:B))</f>
        <v>EC-02</v>
      </c>
      <c r="D4519" s="38">
        <v>45604.90791666666</v>
      </c>
      <c r="E4519" s="36" t="s">
        <v>451</v>
      </c>
      <c r="F4519" s="37" t="str">
        <f t="array" ref="F4519">IFERROR(XLOOKUP(E4519,Operadores!A:A,Operadores!B:B))</f>
        <v>CARJOS02</v>
      </c>
      <c r="G4519" s="36" t="s">
        <v>72</v>
      </c>
      <c r="H4519" s="39">
        <v>20.122739</v>
      </c>
      <c r="I4519" s="40">
        <v>141.0</v>
      </c>
      <c r="J4519" s="41">
        <f t="shared" si="5"/>
        <v>2837.306199</v>
      </c>
      <c r="K4519" s="37" t="str">
        <f t="array" ref="K4519">IFERROR(XLOOKUP(G4519,'Tipo de carga'!A:A,'Tipo de carga'!B:B))</f>
        <v>Autoabasto</v>
      </c>
      <c r="L4519" s="37">
        <f t="shared" si="2"/>
        <v>45</v>
      </c>
      <c r="M4519" s="37">
        <f t="shared" si="3"/>
        <v>8</v>
      </c>
      <c r="N4519" s="37">
        <f t="shared" si="4"/>
        <v>11</v>
      </c>
      <c r="O4519" s="37" t="str">
        <f t="array" ref="O4519">IFERROR(XLOOKUP(K4519,'Tipo de carga'!B:B,'Tipo de carga'!C:C))</f>
        <v>Diesel</v>
      </c>
    </row>
    <row r="4520">
      <c r="A4520" s="36">
        <v>1802.0</v>
      </c>
      <c r="B4520" s="37" t="str">
        <f t="array" ref="B4520">IFERROR(XLOOKUP(A4520,'Asignacion Nov'!A:A,'Asignacion Nov'!C:C))</f>
        <v>Liverpool Local</v>
      </c>
      <c r="C4520" s="37" t="str">
        <f t="array" ref="C4520">IFERROR(XLOOKUP(A4520,'Asignacion Nov'!A:A,'Asignacion Nov'!B:B))</f>
        <v>EC-01</v>
      </c>
      <c r="D4520" s="38">
        <v>45604.84945601852</v>
      </c>
      <c r="E4520" s="36" t="s">
        <v>332</v>
      </c>
      <c r="F4520" s="37" t="str">
        <f t="array" ref="F4520">IFERROR(XLOOKUP(E4520,Operadores!A:A,Operadores!B:B))</f>
        <v>OROMAR</v>
      </c>
      <c r="G4520" s="36" t="s">
        <v>72</v>
      </c>
      <c r="H4520" s="39">
        <v>20.122739</v>
      </c>
      <c r="I4520" s="40">
        <v>689.0</v>
      </c>
      <c r="J4520" s="41">
        <f t="shared" si="5"/>
        <v>13864.56717</v>
      </c>
      <c r="K4520" s="37" t="str">
        <f t="array" ref="K4520">IFERROR(XLOOKUP(G4520,'Tipo de carga'!A:A,'Tipo de carga'!B:B))</f>
        <v>Autoabasto</v>
      </c>
      <c r="L4520" s="37">
        <f t="shared" si="2"/>
        <v>45</v>
      </c>
      <c r="M4520" s="37">
        <f t="shared" si="3"/>
        <v>8</v>
      </c>
      <c r="N4520" s="37">
        <f t="shared" si="4"/>
        <v>11</v>
      </c>
      <c r="O4520" s="37" t="str">
        <f t="array" ref="O4520">IFERROR(XLOOKUP(K4520,'Tipo de carga'!B:B,'Tipo de carga'!C:C))</f>
        <v>Diesel</v>
      </c>
    </row>
    <row r="4521">
      <c r="A4521" s="36">
        <v>1931.0</v>
      </c>
      <c r="B4521" s="37" t="str">
        <f t="array" ref="B4521">IFERROR(XLOOKUP(A4521,'Asignacion Nov'!A:A,'Asignacion Nov'!C:C))</f>
        <v>Circuitos</v>
      </c>
      <c r="C4521" s="37" t="str">
        <f t="array" ref="C4521">IFERROR(XLOOKUP(A4521,'Asignacion Nov'!A:A,'Asignacion Nov'!B:B))</f>
        <v>EC-03</v>
      </c>
      <c r="D4521" s="38">
        <v>45604.83833333333</v>
      </c>
      <c r="E4521" s="36" t="s">
        <v>26</v>
      </c>
      <c r="F4521" s="37" t="str">
        <f t="array" ref="F4521">IFERROR(XLOOKUP(E4521,Operadores!A:A,Operadores!B:B))</f>
        <v>ARBJO</v>
      </c>
      <c r="G4521" s="36" t="s">
        <v>72</v>
      </c>
      <c r="H4521" s="39">
        <v>20.122739</v>
      </c>
      <c r="I4521" s="40">
        <v>495.0</v>
      </c>
      <c r="J4521" s="41">
        <f t="shared" si="5"/>
        <v>9960.755805</v>
      </c>
      <c r="K4521" s="37" t="str">
        <f t="array" ref="K4521">IFERROR(XLOOKUP(G4521,'Tipo de carga'!A:A,'Tipo de carga'!B:B))</f>
        <v>Autoabasto</v>
      </c>
      <c r="L4521" s="37">
        <f t="shared" si="2"/>
        <v>45</v>
      </c>
      <c r="M4521" s="37">
        <f t="shared" si="3"/>
        <v>8</v>
      </c>
      <c r="N4521" s="37">
        <f t="shared" si="4"/>
        <v>11</v>
      </c>
      <c r="O4521" s="37" t="str">
        <f t="array" ref="O4521">IFERROR(XLOOKUP(K4521,'Tipo de carga'!B:B,'Tipo de carga'!C:C))</f>
        <v>Diesel</v>
      </c>
    </row>
    <row r="4522">
      <c r="A4522" s="36">
        <v>1951.0</v>
      </c>
      <c r="B4522" s="37" t="str">
        <f t="array" ref="B4522">IFERROR(XLOOKUP(A4522,'Asignacion Nov'!A:A,'Asignacion Nov'!C:C))</f>
        <v>MeLi asignado SD</v>
      </c>
      <c r="C4522" s="37" t="str">
        <f t="array" ref="C4522">IFERROR(XLOOKUP(A4522,'Asignacion Nov'!A:A,'Asignacion Nov'!B:B))</f>
        <v>EC-05</v>
      </c>
      <c r="D4522" s="38">
        <v>45604.82469907407</v>
      </c>
      <c r="E4522" s="36" t="s">
        <v>460</v>
      </c>
      <c r="F4522" s="37" t="str">
        <f t="array" ref="F4522">IFERROR(XLOOKUP(E4522,Operadores!A:A,Operadores!B:B))</f>
        <v>TORAN</v>
      </c>
      <c r="G4522" s="36" t="s">
        <v>72</v>
      </c>
      <c r="H4522" s="39">
        <v>20.122739</v>
      </c>
      <c r="I4522" s="40">
        <v>286.0</v>
      </c>
      <c r="J4522" s="41">
        <f t="shared" si="5"/>
        <v>5755.103354</v>
      </c>
      <c r="K4522" s="37" t="str">
        <f t="array" ref="K4522">IFERROR(XLOOKUP(G4522,'Tipo de carga'!A:A,'Tipo de carga'!B:B))</f>
        <v>Autoabasto</v>
      </c>
      <c r="L4522" s="37">
        <f t="shared" si="2"/>
        <v>45</v>
      </c>
      <c r="M4522" s="37">
        <f t="shared" si="3"/>
        <v>8</v>
      </c>
      <c r="N4522" s="37">
        <f t="shared" si="4"/>
        <v>11</v>
      </c>
      <c r="O4522" s="37" t="str">
        <f t="array" ref="O4522">IFERROR(XLOOKUP(K4522,'Tipo de carga'!B:B,'Tipo de carga'!C:C))</f>
        <v>Diesel</v>
      </c>
    </row>
    <row r="4523">
      <c r="A4523" s="36">
        <v>1689.0</v>
      </c>
      <c r="B4523" s="37" t="str">
        <f t="array" ref="B4523">IFERROR(XLOOKUP(A4523,'Asignacion Nov'!A:A,'Asignacion Nov'!C:C))</f>
        <v>Pilgrims Tepo</v>
      </c>
      <c r="C4523" s="37" t="str">
        <f t="array" ref="C4523">IFERROR(XLOOKUP(A4523,'Asignacion Nov'!A:A,'Asignacion Nov'!B:B))</f>
        <v>EC-02</v>
      </c>
      <c r="D4523" s="38">
        <v>45604.81511574074</v>
      </c>
      <c r="E4523" s="36" t="s">
        <v>326</v>
      </c>
      <c r="F4523" s="37" t="str">
        <f t="array" ref="F4523">IFERROR(XLOOKUP(E4523,Operadores!A:A,Operadores!B:B))</f>
        <v>SANJOR</v>
      </c>
      <c r="G4523" s="36" t="s">
        <v>72</v>
      </c>
      <c r="H4523" s="39">
        <v>20.122739</v>
      </c>
      <c r="I4523" s="40">
        <v>140.0</v>
      </c>
      <c r="J4523" s="41">
        <f t="shared" si="5"/>
        <v>2817.18346</v>
      </c>
      <c r="K4523" s="37" t="str">
        <f t="array" ref="K4523">IFERROR(XLOOKUP(G4523,'Tipo de carga'!A:A,'Tipo de carga'!B:B))</f>
        <v>Autoabasto</v>
      </c>
      <c r="L4523" s="37">
        <f t="shared" si="2"/>
        <v>45</v>
      </c>
      <c r="M4523" s="37">
        <f t="shared" si="3"/>
        <v>8</v>
      </c>
      <c r="N4523" s="37">
        <f t="shared" si="4"/>
        <v>11</v>
      </c>
      <c r="O4523" s="37" t="str">
        <f t="array" ref="O4523">IFERROR(XLOOKUP(K4523,'Tipo de carga'!B:B,'Tipo de carga'!C:C))</f>
        <v>Diesel</v>
      </c>
    </row>
    <row r="4524">
      <c r="A4524" s="36">
        <v>1863.0</v>
      </c>
      <c r="B4524" s="37" t="str">
        <f t="array" ref="B4524">IFERROR(XLOOKUP(A4524,'Asignacion Nov'!A:A,'Asignacion Nov'!C:C))</f>
        <v>Pilgrims Tepo</v>
      </c>
      <c r="C4524" s="37" t="str">
        <f t="array" ref="C4524">IFERROR(XLOOKUP(A4524,'Asignacion Nov'!A:A,'Asignacion Nov'!B:B))</f>
        <v>EC-02</v>
      </c>
      <c r="D4524" s="38">
        <v>45604.808171296296</v>
      </c>
      <c r="E4524" s="36" t="s">
        <v>477</v>
      </c>
      <c r="F4524" s="37" t="str">
        <f t="array" ref="F4524">IFERROR(XLOOKUP(E4524,Operadores!A:A,Operadores!B:B))</f>
        <v>GARJOS01</v>
      </c>
      <c r="G4524" s="36" t="s">
        <v>72</v>
      </c>
      <c r="H4524" s="39">
        <v>20.122739</v>
      </c>
      <c r="I4524" s="40">
        <v>220.0</v>
      </c>
      <c r="J4524" s="41">
        <f t="shared" si="5"/>
        <v>4427.00258</v>
      </c>
      <c r="K4524" s="37" t="str">
        <f t="array" ref="K4524">IFERROR(XLOOKUP(G4524,'Tipo de carga'!A:A,'Tipo de carga'!B:B))</f>
        <v>Autoabasto</v>
      </c>
      <c r="L4524" s="37">
        <f t="shared" si="2"/>
        <v>45</v>
      </c>
      <c r="M4524" s="37">
        <f t="shared" si="3"/>
        <v>8</v>
      </c>
      <c r="N4524" s="37">
        <f t="shared" si="4"/>
        <v>11</v>
      </c>
      <c r="O4524" s="37" t="str">
        <f t="array" ref="O4524">IFERROR(XLOOKUP(K4524,'Tipo de carga'!B:B,'Tipo de carga'!C:C))</f>
        <v>Diesel</v>
      </c>
    </row>
    <row r="4525">
      <c r="A4525" s="36">
        <v>1704.0</v>
      </c>
      <c r="B4525" s="37" t="str">
        <f t="array" ref="B4525">IFERROR(XLOOKUP(A4525,'Asignacion Nov'!A:A,'Asignacion Nov'!C:C))</f>
        <v>Pilgrims Tepo</v>
      </c>
      <c r="C4525" s="37" t="str">
        <f t="array" ref="C4525">IFERROR(XLOOKUP(A4525,'Asignacion Nov'!A:A,'Asignacion Nov'!B:B))</f>
        <v>EC-02</v>
      </c>
      <c r="D4525" s="38">
        <v>45604.79491898148</v>
      </c>
      <c r="E4525" s="36" t="s">
        <v>478</v>
      </c>
      <c r="F4525" s="37" t="str">
        <f t="array" ref="F4525">IFERROR(XLOOKUP(E4525,Operadores!A:A,Operadores!B:B))</f>
        <v>CHAJUA01</v>
      </c>
      <c r="G4525" s="36" t="s">
        <v>72</v>
      </c>
      <c r="H4525" s="39">
        <v>20.122739</v>
      </c>
      <c r="I4525" s="40">
        <v>81.0</v>
      </c>
      <c r="J4525" s="41">
        <f t="shared" si="5"/>
        <v>1629.941859</v>
      </c>
      <c r="K4525" s="37" t="str">
        <f t="array" ref="K4525">IFERROR(XLOOKUP(G4525,'Tipo de carga'!A:A,'Tipo de carga'!B:B))</f>
        <v>Autoabasto</v>
      </c>
      <c r="L4525" s="37">
        <f t="shared" si="2"/>
        <v>45</v>
      </c>
      <c r="M4525" s="37">
        <f t="shared" si="3"/>
        <v>8</v>
      </c>
      <c r="N4525" s="37">
        <f t="shared" si="4"/>
        <v>11</v>
      </c>
      <c r="O4525" s="37" t="str">
        <f t="array" ref="O4525">IFERROR(XLOOKUP(K4525,'Tipo de carga'!B:B,'Tipo de carga'!C:C))</f>
        <v>Diesel</v>
      </c>
    </row>
    <row r="4526">
      <c r="A4526" s="36">
        <v>1785.0</v>
      </c>
      <c r="B4526" s="37" t="str">
        <f t="array" ref="B4526">IFERROR(XLOOKUP(A4526,'Asignacion Nov'!A:A,'Asignacion Nov'!C:C))</f>
        <v>Patieros sucursal</v>
      </c>
      <c r="C4526" s="37" t="str">
        <f t="array" ref="C4526">IFERROR(XLOOKUP(A4526,'Asignacion Nov'!A:A,'Asignacion Nov'!B:B))</f>
        <v>EC-03</v>
      </c>
      <c r="D4526" s="38">
        <v>45604.79</v>
      </c>
      <c r="E4526" s="36" t="s">
        <v>157</v>
      </c>
      <c r="F4526" s="37" t="str">
        <f t="array" ref="F4526">IFERROR(XLOOKUP(E4526,Operadores!A:A,Operadores!B:B))</f>
        <v>CRUAUR</v>
      </c>
      <c r="G4526" s="36" t="s">
        <v>72</v>
      </c>
      <c r="H4526" s="39">
        <v>20.122739</v>
      </c>
      <c r="I4526" s="40">
        <v>654.0</v>
      </c>
      <c r="J4526" s="41">
        <f t="shared" si="5"/>
        <v>13160.27131</v>
      </c>
      <c r="K4526" s="37" t="str">
        <f t="array" ref="K4526">IFERROR(XLOOKUP(G4526,'Tipo de carga'!A:A,'Tipo de carga'!B:B))</f>
        <v>Autoabasto</v>
      </c>
      <c r="L4526" s="37">
        <f t="shared" si="2"/>
        <v>45</v>
      </c>
      <c r="M4526" s="37">
        <f t="shared" si="3"/>
        <v>8</v>
      </c>
      <c r="N4526" s="37">
        <f t="shared" si="4"/>
        <v>11</v>
      </c>
      <c r="O4526" s="37" t="str">
        <f t="array" ref="O4526">IFERROR(XLOOKUP(K4526,'Tipo de carga'!B:B,'Tipo de carga'!C:C))</f>
        <v>Diesel</v>
      </c>
    </row>
    <row r="4527">
      <c r="A4527" s="36">
        <v>1640.0</v>
      </c>
      <c r="B4527" s="37" t="str">
        <f t="array" ref="B4527">IFERROR(XLOOKUP(A4527,'Asignacion Nov'!A:A,'Asignacion Nov'!C:C))</f>
        <v>Available</v>
      </c>
      <c r="C4527" s="37" t="str">
        <f t="array" ref="C4527">IFERROR(XLOOKUP(A4527,'Asignacion Nov'!A:A,'Asignacion Nov'!B:B))</f>
        <v>TTE</v>
      </c>
      <c r="D4527" s="38">
        <v>45604.73978009259</v>
      </c>
      <c r="E4527" s="36" t="s">
        <v>193</v>
      </c>
      <c r="F4527" s="37" t="str">
        <f t="array" ref="F4527">IFERROR(XLOOKUP(E4527,Operadores!A:A,Operadores!B:B))</f>
        <v>SEGMAU</v>
      </c>
      <c r="G4527" s="36" t="s">
        <v>72</v>
      </c>
      <c r="H4527" s="39">
        <v>20.122739</v>
      </c>
      <c r="I4527" s="40">
        <v>275.0</v>
      </c>
      <c r="J4527" s="41">
        <f t="shared" si="5"/>
        <v>5533.753225</v>
      </c>
      <c r="K4527" s="37" t="str">
        <f t="array" ref="K4527">IFERROR(XLOOKUP(G4527,'Tipo de carga'!A:A,'Tipo de carga'!B:B))</f>
        <v>Autoabasto</v>
      </c>
      <c r="L4527" s="37">
        <f t="shared" si="2"/>
        <v>45</v>
      </c>
      <c r="M4527" s="37">
        <f t="shared" si="3"/>
        <v>8</v>
      </c>
      <c r="N4527" s="37">
        <f t="shared" si="4"/>
        <v>11</v>
      </c>
      <c r="O4527" s="37" t="str">
        <f t="array" ref="O4527">IFERROR(XLOOKUP(K4527,'Tipo de carga'!B:B,'Tipo de carga'!C:C))</f>
        <v>Diesel</v>
      </c>
    </row>
    <row r="4528">
      <c r="A4528" s="36">
        <v>1754.0</v>
      </c>
      <c r="B4528" s="37" t="str">
        <f t="array" ref="B4528">IFERROR(XLOOKUP(A4528,'Asignacion Nov'!A:A,'Asignacion Nov'!C:C))</f>
        <v>Pilgrims Tepo</v>
      </c>
      <c r="C4528" s="37" t="str">
        <f t="array" ref="C4528">IFERROR(XLOOKUP(A4528,'Asignacion Nov'!A:A,'Asignacion Nov'!B:B))</f>
        <v>EC-02</v>
      </c>
      <c r="D4528" s="38">
        <v>45604.729895833334</v>
      </c>
      <c r="E4528" s="36" t="s">
        <v>429</v>
      </c>
      <c r="F4528" s="37" t="str">
        <f t="array" ref="F4528">IFERROR(XLOOKUP(E4528,Operadores!A:A,Operadores!B:B))</f>
        <v>RODLEO</v>
      </c>
      <c r="G4528" s="36" t="s">
        <v>72</v>
      </c>
      <c r="H4528" s="39">
        <v>20.122739</v>
      </c>
      <c r="I4528" s="40">
        <v>74.0</v>
      </c>
      <c r="J4528" s="41">
        <f t="shared" si="5"/>
        <v>1489.082686</v>
      </c>
      <c r="K4528" s="37" t="str">
        <f t="array" ref="K4528">IFERROR(XLOOKUP(G4528,'Tipo de carga'!A:A,'Tipo de carga'!B:B))</f>
        <v>Autoabasto</v>
      </c>
      <c r="L4528" s="37">
        <f t="shared" si="2"/>
        <v>45</v>
      </c>
      <c r="M4528" s="37">
        <f t="shared" si="3"/>
        <v>8</v>
      </c>
      <c r="N4528" s="37">
        <f t="shared" si="4"/>
        <v>11</v>
      </c>
      <c r="O4528" s="37" t="str">
        <f t="array" ref="O4528">IFERROR(XLOOKUP(K4528,'Tipo de carga'!B:B,'Tipo de carga'!C:C))</f>
        <v>Diesel</v>
      </c>
    </row>
    <row r="4529">
      <c r="A4529" s="36">
        <v>1861.0</v>
      </c>
      <c r="B4529" s="37" t="str">
        <f t="array" ref="B4529">IFERROR(XLOOKUP(A4529,'Asignacion Nov'!A:A,'Asignacion Nov'!C:C))</f>
        <v>Pilgrims Tepo</v>
      </c>
      <c r="C4529" s="37" t="str">
        <f t="array" ref="C4529">IFERROR(XLOOKUP(A4529,'Asignacion Nov'!A:A,'Asignacion Nov'!B:B))</f>
        <v>EC-02</v>
      </c>
      <c r="D4529" s="38">
        <v>45604.72109953704</v>
      </c>
      <c r="E4529" s="36" t="s">
        <v>330</v>
      </c>
      <c r="F4529" s="37" t="str">
        <f t="array" ref="F4529">IFERROR(XLOOKUP(E4529,Operadores!A:A,Operadores!B:B))</f>
        <v>JIMJOR</v>
      </c>
      <c r="G4529" s="36" t="s">
        <v>72</v>
      </c>
      <c r="H4529" s="39">
        <v>20.122739</v>
      </c>
      <c r="I4529" s="40">
        <v>188.0</v>
      </c>
      <c r="J4529" s="41">
        <f t="shared" si="5"/>
        <v>3783.074932</v>
      </c>
      <c r="K4529" s="37" t="str">
        <f t="array" ref="K4529">IFERROR(XLOOKUP(G4529,'Tipo de carga'!A:A,'Tipo de carga'!B:B))</f>
        <v>Autoabasto</v>
      </c>
      <c r="L4529" s="37">
        <f t="shared" si="2"/>
        <v>45</v>
      </c>
      <c r="M4529" s="37">
        <f t="shared" si="3"/>
        <v>8</v>
      </c>
      <c r="N4529" s="37">
        <f t="shared" si="4"/>
        <v>11</v>
      </c>
      <c r="O4529" s="37" t="str">
        <f t="array" ref="O4529">IFERROR(XLOOKUP(K4529,'Tipo de carga'!B:B,'Tipo de carga'!C:C))</f>
        <v>Diesel</v>
      </c>
    </row>
    <row r="4530">
      <c r="A4530" s="36">
        <v>1720.0</v>
      </c>
      <c r="B4530" s="37" t="str">
        <f t="array" ref="B4530">IFERROR(XLOOKUP(A4530,'Asignacion Nov'!A:A,'Asignacion Nov'!C:C))</f>
        <v>Pilgrims Tepo</v>
      </c>
      <c r="C4530" s="37" t="str">
        <f t="array" ref="C4530">IFERROR(XLOOKUP(A4530,'Asignacion Nov'!A:A,'Asignacion Nov'!B:B))</f>
        <v>EC-02</v>
      </c>
      <c r="D4530" s="38">
        <v>45604.71146990741</v>
      </c>
      <c r="E4530" s="36" t="s">
        <v>428</v>
      </c>
      <c r="F4530" s="37" t="str">
        <f t="array" ref="F4530">IFERROR(XLOOKUP(E4530,Operadores!A:A,Operadores!B:B))</f>
        <v>MARADO</v>
      </c>
      <c r="G4530" s="36" t="s">
        <v>72</v>
      </c>
      <c r="H4530" s="39">
        <v>20.122739</v>
      </c>
      <c r="I4530" s="40">
        <v>102.0</v>
      </c>
      <c r="J4530" s="41">
        <f t="shared" si="5"/>
        <v>2052.519378</v>
      </c>
      <c r="K4530" s="37" t="str">
        <f t="array" ref="K4530">IFERROR(XLOOKUP(G4530,'Tipo de carga'!A:A,'Tipo de carga'!B:B))</f>
        <v>Autoabasto</v>
      </c>
      <c r="L4530" s="37">
        <f t="shared" si="2"/>
        <v>45</v>
      </c>
      <c r="M4530" s="37">
        <f t="shared" si="3"/>
        <v>8</v>
      </c>
      <c r="N4530" s="37">
        <f t="shared" si="4"/>
        <v>11</v>
      </c>
      <c r="O4530" s="37" t="str">
        <f t="array" ref="O4530">IFERROR(XLOOKUP(K4530,'Tipo de carga'!B:B,'Tipo de carga'!C:C))</f>
        <v>Diesel</v>
      </c>
    </row>
    <row r="4531">
      <c r="A4531" s="36">
        <v>1688.0</v>
      </c>
      <c r="B4531" s="37" t="str">
        <f t="array" ref="B4531">IFERROR(XLOOKUP(A4531,'Asignacion Nov'!A:A,'Asignacion Nov'!C:C))</f>
        <v>Pilgrims Tepo</v>
      </c>
      <c r="C4531" s="37" t="str">
        <f t="array" ref="C4531">IFERROR(XLOOKUP(A4531,'Asignacion Nov'!A:A,'Asignacion Nov'!B:B))</f>
        <v>EC-02</v>
      </c>
      <c r="D4531" s="38">
        <v>45604.703368055554</v>
      </c>
      <c r="E4531" s="36" t="s">
        <v>540</v>
      </c>
      <c r="F4531" s="37" t="str">
        <f t="array" ref="F4531">IFERROR(XLOOKUP(E4531,Operadores!A:A,Operadores!B:B))</f>
        <v>RIVCRI</v>
      </c>
      <c r="G4531" s="36" t="s">
        <v>72</v>
      </c>
      <c r="H4531" s="39">
        <v>20.122739</v>
      </c>
      <c r="I4531" s="40">
        <v>186.0</v>
      </c>
      <c r="J4531" s="41">
        <f t="shared" si="5"/>
        <v>3742.829454</v>
      </c>
      <c r="K4531" s="37" t="str">
        <f t="array" ref="K4531">IFERROR(XLOOKUP(G4531,'Tipo de carga'!A:A,'Tipo de carga'!B:B))</f>
        <v>Autoabasto</v>
      </c>
      <c r="L4531" s="37">
        <f t="shared" si="2"/>
        <v>45</v>
      </c>
      <c r="M4531" s="37">
        <f t="shared" si="3"/>
        <v>8</v>
      </c>
      <c r="N4531" s="37">
        <f t="shared" si="4"/>
        <v>11</v>
      </c>
      <c r="O4531" s="37" t="str">
        <f t="array" ref="O4531">IFERROR(XLOOKUP(K4531,'Tipo de carga'!B:B,'Tipo de carga'!C:C))</f>
        <v>Diesel</v>
      </c>
    </row>
    <row r="4532">
      <c r="A4532" s="36">
        <v>1836.0</v>
      </c>
      <c r="B4532" s="37" t="str">
        <f t="array" ref="B4532">IFERROR(XLOOKUP(A4532,'Asignacion Nov'!A:A,'Asignacion Nov'!C:C))</f>
        <v>Full Liver</v>
      </c>
      <c r="C4532" s="37" t="str">
        <f t="array" ref="C4532">IFERROR(XLOOKUP(A4532,'Asignacion Nov'!A:A,'Asignacion Nov'!B:B))</f>
        <v>EC-01</v>
      </c>
      <c r="D4532" s="38">
        <v>45604.691608796296</v>
      </c>
      <c r="E4532" s="36" t="s">
        <v>297</v>
      </c>
      <c r="F4532" s="37" t="str">
        <f t="array" ref="F4532">IFERROR(XLOOKUP(E4532,Operadores!A:A,Operadores!B:B))</f>
        <v>HUEAR</v>
      </c>
      <c r="G4532" s="36" t="s">
        <v>72</v>
      </c>
      <c r="H4532" s="39">
        <v>20.122739</v>
      </c>
      <c r="I4532" s="40">
        <v>790.0</v>
      </c>
      <c r="J4532" s="41">
        <f t="shared" si="5"/>
        <v>15896.96381</v>
      </c>
      <c r="K4532" s="37" t="str">
        <f t="array" ref="K4532">IFERROR(XLOOKUP(G4532,'Tipo de carga'!A:A,'Tipo de carga'!B:B))</f>
        <v>Autoabasto</v>
      </c>
      <c r="L4532" s="37">
        <f t="shared" si="2"/>
        <v>45</v>
      </c>
      <c r="M4532" s="37">
        <f t="shared" si="3"/>
        <v>8</v>
      </c>
      <c r="N4532" s="37">
        <f t="shared" si="4"/>
        <v>11</v>
      </c>
      <c r="O4532" s="37" t="str">
        <f t="array" ref="O4532">IFERROR(XLOOKUP(K4532,'Tipo de carga'!B:B,'Tipo de carga'!C:C))</f>
        <v>Diesel</v>
      </c>
    </row>
    <row r="4533">
      <c r="A4533" s="36">
        <v>1905.0</v>
      </c>
      <c r="B4533" s="37" t="str">
        <f t="array" ref="B4533">IFERROR(XLOOKUP(A4533,'Asignacion Nov'!A:A,'Asignacion Nov'!C:C))</f>
        <v>MeLi asignado SD</v>
      </c>
      <c r="C4533" s="37" t="str">
        <f t="array" ref="C4533">IFERROR(XLOOKUP(A4533,'Asignacion Nov'!A:A,'Asignacion Nov'!B:B))</f>
        <v>EC-05</v>
      </c>
      <c r="D4533" s="38">
        <v>45604.62966435185</v>
      </c>
      <c r="E4533" s="36" t="s">
        <v>367</v>
      </c>
      <c r="F4533" s="37" t="str">
        <f t="array" ref="F4533">IFERROR(XLOOKUP(E4533,Operadores!A:A,Operadores!B:B))</f>
        <v>ALTJOS</v>
      </c>
      <c r="G4533" s="36" t="s">
        <v>72</v>
      </c>
      <c r="H4533" s="39">
        <v>20.122739</v>
      </c>
      <c r="I4533" s="40">
        <v>356.0</v>
      </c>
      <c r="J4533" s="41">
        <f t="shared" si="5"/>
        <v>7163.695084</v>
      </c>
      <c r="K4533" s="37" t="str">
        <f t="array" ref="K4533">IFERROR(XLOOKUP(G4533,'Tipo de carga'!A:A,'Tipo de carga'!B:B))</f>
        <v>Autoabasto</v>
      </c>
      <c r="L4533" s="37">
        <f t="shared" si="2"/>
        <v>45</v>
      </c>
      <c r="M4533" s="37">
        <f t="shared" si="3"/>
        <v>8</v>
      </c>
      <c r="N4533" s="37">
        <f t="shared" si="4"/>
        <v>11</v>
      </c>
      <c r="O4533" s="37" t="str">
        <f t="array" ref="O4533">IFERROR(XLOOKUP(K4533,'Tipo de carga'!B:B,'Tipo de carga'!C:C))</f>
        <v>Diesel</v>
      </c>
    </row>
    <row r="4534">
      <c r="A4534" s="36">
        <v>1977.0</v>
      </c>
      <c r="B4534" s="37" t="str">
        <f t="array" ref="B4534">IFERROR(XLOOKUP(A4534,'Asignacion Nov'!A:A,'Asignacion Nov'!C:C))</f>
        <v>MeLi asignado SD</v>
      </c>
      <c r="C4534" s="37" t="str">
        <f t="array" ref="C4534">IFERROR(XLOOKUP(A4534,'Asignacion Nov'!A:A,'Asignacion Nov'!B:B))</f>
        <v>EC-05</v>
      </c>
      <c r="D4534" s="38">
        <v>45604.584375</v>
      </c>
      <c r="E4534" s="36" t="s">
        <v>211</v>
      </c>
      <c r="F4534" s="37" t="str">
        <f t="array" ref="F4534">IFERROR(XLOOKUP(E4534,Operadores!A:A,Operadores!B:B))</f>
        <v>MARANG</v>
      </c>
      <c r="G4534" s="36" t="s">
        <v>72</v>
      </c>
      <c r="H4534" s="39">
        <v>20.122739</v>
      </c>
      <c r="I4534" s="40">
        <v>605.0</v>
      </c>
      <c r="J4534" s="41">
        <f t="shared" si="5"/>
        <v>12174.2571</v>
      </c>
      <c r="K4534" s="37" t="str">
        <f t="array" ref="K4534">IFERROR(XLOOKUP(G4534,'Tipo de carga'!A:A,'Tipo de carga'!B:B))</f>
        <v>Autoabasto</v>
      </c>
      <c r="L4534" s="37">
        <f t="shared" si="2"/>
        <v>45</v>
      </c>
      <c r="M4534" s="37">
        <f t="shared" si="3"/>
        <v>8</v>
      </c>
      <c r="N4534" s="37">
        <f t="shared" si="4"/>
        <v>11</v>
      </c>
      <c r="O4534" s="37" t="str">
        <f t="array" ref="O4534">IFERROR(XLOOKUP(K4534,'Tipo de carga'!B:B,'Tipo de carga'!C:C))</f>
        <v>Diesel</v>
      </c>
    </row>
    <row r="4535">
      <c r="A4535" s="36">
        <v>1898.0</v>
      </c>
      <c r="B4535" s="37" t="str">
        <f t="array" ref="B4535">IFERROR(XLOOKUP(A4535,'Asignacion Nov'!A:A,'Asignacion Nov'!C:C))</f>
        <v>Full Liver</v>
      </c>
      <c r="C4535" s="37" t="str">
        <f t="array" ref="C4535">IFERROR(XLOOKUP(A4535,'Asignacion Nov'!A:A,'Asignacion Nov'!B:B))</f>
        <v>EC-01</v>
      </c>
      <c r="D4535" s="38">
        <v>45604.56584490741</v>
      </c>
      <c r="E4535" s="36" t="s">
        <v>366</v>
      </c>
      <c r="F4535" s="37" t="str">
        <f t="array" ref="F4535">IFERROR(XLOOKUP(E4535,Operadores!A:A,Operadores!B:B))</f>
        <v>CASMA</v>
      </c>
      <c r="G4535" s="36" t="s">
        <v>72</v>
      </c>
      <c r="H4535" s="39">
        <v>20.122739</v>
      </c>
      <c r="I4535" s="40">
        <v>404.0</v>
      </c>
      <c r="J4535" s="41">
        <f t="shared" si="5"/>
        <v>8129.586556</v>
      </c>
      <c r="K4535" s="37" t="str">
        <f t="array" ref="K4535">IFERROR(XLOOKUP(G4535,'Tipo de carga'!A:A,'Tipo de carga'!B:B))</f>
        <v>Autoabasto</v>
      </c>
      <c r="L4535" s="37">
        <f t="shared" si="2"/>
        <v>45</v>
      </c>
      <c r="M4535" s="37">
        <f t="shared" si="3"/>
        <v>8</v>
      </c>
      <c r="N4535" s="37">
        <f t="shared" si="4"/>
        <v>11</v>
      </c>
      <c r="O4535" s="37" t="str">
        <f t="array" ref="O4535">IFERROR(XLOOKUP(K4535,'Tipo de carga'!B:B,'Tipo de carga'!C:C))</f>
        <v>Diesel</v>
      </c>
    </row>
    <row r="4536">
      <c r="A4536" s="36">
        <v>1862.0</v>
      </c>
      <c r="B4536" s="37" t="str">
        <f t="array" ref="B4536">IFERROR(XLOOKUP(A4536,'Asignacion Nov'!A:A,'Asignacion Nov'!C:C))</f>
        <v>Circuitos</v>
      </c>
      <c r="C4536" s="37" t="str">
        <f t="array" ref="C4536">IFERROR(XLOOKUP(A4536,'Asignacion Nov'!A:A,'Asignacion Nov'!B:B))</f>
        <v>EC-03</v>
      </c>
      <c r="D4536" s="38">
        <v>45604.55333333334</v>
      </c>
      <c r="E4536" s="36" t="s">
        <v>350</v>
      </c>
      <c r="F4536" s="37" t="str">
        <f t="array" ref="F4536">IFERROR(XLOOKUP(E4536,Operadores!A:A,Operadores!B:B))</f>
        <v>PERRI</v>
      </c>
      <c r="G4536" s="36" t="s">
        <v>72</v>
      </c>
      <c r="H4536" s="39">
        <v>20.122739</v>
      </c>
      <c r="I4536" s="40">
        <v>428.0</v>
      </c>
      <c r="J4536" s="41">
        <f t="shared" si="5"/>
        <v>8612.532292</v>
      </c>
      <c r="K4536" s="37" t="str">
        <f t="array" ref="K4536">IFERROR(XLOOKUP(G4536,'Tipo de carga'!A:A,'Tipo de carga'!B:B))</f>
        <v>Autoabasto</v>
      </c>
      <c r="L4536" s="37">
        <f t="shared" si="2"/>
        <v>45</v>
      </c>
      <c r="M4536" s="37">
        <f t="shared" si="3"/>
        <v>8</v>
      </c>
      <c r="N4536" s="37">
        <f t="shared" si="4"/>
        <v>11</v>
      </c>
      <c r="O4536" s="37" t="str">
        <f t="array" ref="O4536">IFERROR(XLOOKUP(K4536,'Tipo de carga'!B:B,'Tipo de carga'!C:C))</f>
        <v>Diesel</v>
      </c>
    </row>
    <row r="4537">
      <c r="A4537" s="36">
        <v>2015.0</v>
      </c>
      <c r="B4537" s="37" t="str">
        <f t="array" ref="B4537">IFERROR(XLOOKUP(A4537,'Asignacion Nov'!A:A,'Asignacion Nov'!C:C))</f>
        <v>MeLi Asignado TD</v>
      </c>
      <c r="C4537" s="37" t="str">
        <f t="array" ref="C4537">IFERROR(XLOOKUP(A4537,'Asignacion Nov'!A:A,'Asignacion Nov'!B:B))</f>
        <v>EC-05</v>
      </c>
      <c r="D4537" s="38">
        <v>45604.540625</v>
      </c>
      <c r="E4537" s="36" t="s">
        <v>561</v>
      </c>
      <c r="F4537" s="37" t="str">
        <f t="array" ref="F4537">IFERROR(XLOOKUP(E4537,Operadores!A:A,Operadores!B:B))</f>
        <v>VILYON</v>
      </c>
      <c r="G4537" s="36" t="s">
        <v>72</v>
      </c>
      <c r="H4537" s="39">
        <v>20.122739</v>
      </c>
      <c r="I4537" s="40">
        <v>8.0</v>
      </c>
      <c r="J4537" s="41">
        <f t="shared" si="5"/>
        <v>160.981912</v>
      </c>
      <c r="K4537" s="37" t="str">
        <f t="array" ref="K4537">IFERROR(XLOOKUP(G4537,'Tipo de carga'!A:A,'Tipo de carga'!B:B))</f>
        <v>Autoabasto</v>
      </c>
      <c r="L4537" s="37">
        <f t="shared" si="2"/>
        <v>45</v>
      </c>
      <c r="M4537" s="37">
        <f t="shared" si="3"/>
        <v>8</v>
      </c>
      <c r="N4537" s="37">
        <f t="shared" si="4"/>
        <v>11</v>
      </c>
      <c r="O4537" s="37" t="str">
        <f t="array" ref="O4537">IFERROR(XLOOKUP(K4537,'Tipo de carga'!B:B,'Tipo de carga'!C:C))</f>
        <v>Diesel</v>
      </c>
    </row>
    <row r="4538">
      <c r="A4538" s="36">
        <v>2015.0</v>
      </c>
      <c r="B4538" s="37" t="str">
        <f t="array" ref="B4538">IFERROR(XLOOKUP(A4538,'Asignacion Nov'!A:A,'Asignacion Nov'!C:C))</f>
        <v>MeLi Asignado TD</v>
      </c>
      <c r="C4538" s="37" t="str">
        <f t="array" ref="C4538">IFERROR(XLOOKUP(A4538,'Asignacion Nov'!A:A,'Asignacion Nov'!B:B))</f>
        <v>EC-05</v>
      </c>
      <c r="D4538" s="38">
        <v>45604.49928240741</v>
      </c>
      <c r="E4538" s="36" t="s">
        <v>561</v>
      </c>
      <c r="F4538" s="37" t="str">
        <f t="array" ref="F4538">IFERROR(XLOOKUP(E4538,Operadores!A:A,Operadores!B:B))</f>
        <v>VILYON</v>
      </c>
      <c r="G4538" s="36" t="s">
        <v>72</v>
      </c>
      <c r="H4538" s="39">
        <v>20.122739</v>
      </c>
      <c r="I4538" s="40">
        <v>580.0</v>
      </c>
      <c r="J4538" s="41">
        <f t="shared" si="5"/>
        <v>11671.18862</v>
      </c>
      <c r="K4538" s="37" t="str">
        <f t="array" ref="K4538">IFERROR(XLOOKUP(G4538,'Tipo de carga'!A:A,'Tipo de carga'!B:B))</f>
        <v>Autoabasto</v>
      </c>
      <c r="L4538" s="37">
        <f t="shared" si="2"/>
        <v>45</v>
      </c>
      <c r="M4538" s="37">
        <f t="shared" si="3"/>
        <v>8</v>
      </c>
      <c r="N4538" s="37">
        <f t="shared" si="4"/>
        <v>11</v>
      </c>
      <c r="O4538" s="37" t="str">
        <f t="array" ref="O4538">IFERROR(XLOOKUP(K4538,'Tipo de carga'!B:B,'Tipo de carga'!C:C))</f>
        <v>Diesel</v>
      </c>
    </row>
    <row r="4539">
      <c r="A4539" s="36">
        <v>1877.0</v>
      </c>
      <c r="B4539" s="37" t="str">
        <f t="array" ref="B4539">IFERROR(XLOOKUP(A4539,'Asignacion Nov'!A:A,'Asignacion Nov'!C:C))</f>
        <v>Circuitos</v>
      </c>
      <c r="C4539" s="37" t="str">
        <f t="array" ref="C4539">IFERROR(XLOOKUP(A4539,'Asignacion Nov'!A:A,'Asignacion Nov'!B:B))</f>
        <v>EC-03</v>
      </c>
      <c r="D4539" s="38">
        <v>45604.47829861111</v>
      </c>
      <c r="E4539" s="36" t="s">
        <v>397</v>
      </c>
      <c r="F4539" s="37" t="str">
        <f t="array" ref="F4539">IFERROR(XLOOKUP(E4539,Operadores!A:A,Operadores!B:B))</f>
        <v>GRERI</v>
      </c>
      <c r="G4539" s="36" t="s">
        <v>72</v>
      </c>
      <c r="H4539" s="39">
        <v>20.122739</v>
      </c>
      <c r="I4539" s="40">
        <v>652.0</v>
      </c>
      <c r="J4539" s="41">
        <f t="shared" si="5"/>
        <v>13120.02583</v>
      </c>
      <c r="K4539" s="37" t="str">
        <f t="array" ref="K4539">IFERROR(XLOOKUP(G4539,'Tipo de carga'!A:A,'Tipo de carga'!B:B))</f>
        <v>Autoabasto</v>
      </c>
      <c r="L4539" s="37">
        <f t="shared" si="2"/>
        <v>45</v>
      </c>
      <c r="M4539" s="37">
        <f t="shared" si="3"/>
        <v>8</v>
      </c>
      <c r="N4539" s="37">
        <f t="shared" si="4"/>
        <v>11</v>
      </c>
      <c r="O4539" s="37" t="str">
        <f t="array" ref="O4539">IFERROR(XLOOKUP(K4539,'Tipo de carga'!B:B,'Tipo de carga'!C:C))</f>
        <v>Diesel</v>
      </c>
    </row>
    <row r="4540">
      <c r="A4540" s="36">
        <v>2008.0</v>
      </c>
      <c r="B4540" s="37" t="str">
        <f t="array" ref="B4540">IFERROR(XLOOKUP(A4540,'Asignacion Nov'!A:A,'Asignacion Nov'!C:C))</f>
        <v>MeLi Dedicado Merida</v>
      </c>
      <c r="C4540" s="37" t="str">
        <f t="array" ref="C4540">IFERROR(XLOOKUP(A4540,'Asignacion Nov'!A:A,'Asignacion Nov'!B:B))</f>
        <v>EC-05</v>
      </c>
      <c r="D4540" s="38">
        <v>45604.45930555555</v>
      </c>
      <c r="E4540" s="36" t="s">
        <v>482</v>
      </c>
      <c r="F4540" s="37" t="str">
        <f t="array" ref="F4540">IFERROR(XLOOKUP(E4540,Operadores!A:A,Operadores!B:B))</f>
        <v>RIVJOS</v>
      </c>
      <c r="G4540" s="36" t="s">
        <v>72</v>
      </c>
      <c r="H4540" s="39">
        <v>20.122739</v>
      </c>
      <c r="I4540" s="40">
        <v>305.0</v>
      </c>
      <c r="J4540" s="41">
        <f t="shared" si="5"/>
        <v>6137.435395</v>
      </c>
      <c r="K4540" s="37" t="str">
        <f t="array" ref="K4540">IFERROR(XLOOKUP(G4540,'Tipo de carga'!A:A,'Tipo de carga'!B:B))</f>
        <v>Autoabasto</v>
      </c>
      <c r="L4540" s="37">
        <f t="shared" si="2"/>
        <v>45</v>
      </c>
      <c r="M4540" s="37">
        <f t="shared" si="3"/>
        <v>8</v>
      </c>
      <c r="N4540" s="37">
        <f t="shared" si="4"/>
        <v>11</v>
      </c>
      <c r="O4540" s="37" t="str">
        <f t="array" ref="O4540">IFERROR(XLOOKUP(K4540,'Tipo de carga'!B:B,'Tipo de carga'!C:C))</f>
        <v>Diesel</v>
      </c>
    </row>
    <row r="4541">
      <c r="A4541" s="36">
        <v>1724.0</v>
      </c>
      <c r="B4541" s="37" t="str">
        <f t="array" ref="B4541">IFERROR(XLOOKUP(A4541,'Asignacion Nov'!A:A,'Asignacion Nov'!C:C))</f>
        <v>Liverpool Local</v>
      </c>
      <c r="C4541" s="37" t="str">
        <f t="array" ref="C4541">IFERROR(XLOOKUP(A4541,'Asignacion Nov'!A:A,'Asignacion Nov'!B:B))</f>
        <v>EC-01</v>
      </c>
      <c r="D4541" s="38">
        <v>45604.43814814815</v>
      </c>
      <c r="E4541" s="36" t="s">
        <v>344</v>
      </c>
      <c r="F4541" s="37" t="str">
        <f t="array" ref="F4541">IFERROR(XLOOKUP(E4541,Operadores!A:A,Operadores!B:B))</f>
        <v>MORLU01</v>
      </c>
      <c r="G4541" s="36" t="s">
        <v>72</v>
      </c>
      <c r="H4541" s="39">
        <v>20.122739</v>
      </c>
      <c r="I4541" s="40">
        <v>430.0</v>
      </c>
      <c r="J4541" s="41">
        <f t="shared" si="5"/>
        <v>8652.77777</v>
      </c>
      <c r="K4541" s="37" t="str">
        <f t="array" ref="K4541">IFERROR(XLOOKUP(G4541,'Tipo de carga'!A:A,'Tipo de carga'!B:B))</f>
        <v>Autoabasto</v>
      </c>
      <c r="L4541" s="37">
        <f t="shared" si="2"/>
        <v>45</v>
      </c>
      <c r="M4541" s="37">
        <f t="shared" si="3"/>
        <v>8</v>
      </c>
      <c r="N4541" s="37">
        <f t="shared" si="4"/>
        <v>11</v>
      </c>
      <c r="O4541" s="37" t="str">
        <f t="array" ref="O4541">IFERROR(XLOOKUP(K4541,'Tipo de carga'!B:B,'Tipo de carga'!C:C))</f>
        <v>Diesel</v>
      </c>
    </row>
    <row r="4542">
      <c r="A4542" s="36">
        <v>1993.0</v>
      </c>
      <c r="B4542" s="37" t="str">
        <f t="array" ref="B4542">IFERROR(XLOOKUP(A4542,'Asignacion Nov'!A:A,'Asignacion Nov'!C:C))</f>
        <v>MeLi Dedicado TD</v>
      </c>
      <c r="C4542" s="37" t="str">
        <f t="array" ref="C4542">IFERROR(XLOOKUP(A4542,'Asignacion Nov'!A:A,'Asignacion Nov'!B:B))</f>
        <v>EC-05</v>
      </c>
      <c r="D4542" s="38">
        <v>45604.41887731481</v>
      </c>
      <c r="E4542" s="36" t="s">
        <v>188</v>
      </c>
      <c r="F4542" s="37" t="str">
        <f t="array" ref="F4542">IFERROR(XLOOKUP(E4542,Operadores!A:A,Operadores!B:B))</f>
        <v>ZAMROB</v>
      </c>
      <c r="G4542" s="36" t="s">
        <v>72</v>
      </c>
      <c r="H4542" s="39">
        <v>20.122739</v>
      </c>
      <c r="I4542" s="40">
        <v>504.0</v>
      </c>
      <c r="J4542" s="41">
        <f t="shared" si="5"/>
        <v>10141.86046</v>
      </c>
      <c r="K4542" s="37" t="str">
        <f t="array" ref="K4542">IFERROR(XLOOKUP(G4542,'Tipo de carga'!A:A,'Tipo de carga'!B:B))</f>
        <v>Autoabasto</v>
      </c>
      <c r="L4542" s="37">
        <f t="shared" si="2"/>
        <v>45</v>
      </c>
      <c r="M4542" s="37">
        <f t="shared" si="3"/>
        <v>8</v>
      </c>
      <c r="N4542" s="37">
        <f t="shared" si="4"/>
        <v>11</v>
      </c>
      <c r="O4542" s="37" t="str">
        <f t="array" ref="O4542">IFERROR(XLOOKUP(K4542,'Tipo de carga'!B:B,'Tipo de carga'!C:C))</f>
        <v>Diesel</v>
      </c>
    </row>
    <row r="4543">
      <c r="A4543" s="36">
        <v>1885.0</v>
      </c>
      <c r="B4543" s="37" t="str">
        <f t="array" ref="B4543">IFERROR(XLOOKUP(A4543,'Asignacion Nov'!A:A,'Asignacion Nov'!C:C))</f>
        <v>Liverpool Local</v>
      </c>
      <c r="C4543" s="37" t="str">
        <f t="array" ref="C4543">IFERROR(XLOOKUP(A4543,'Asignacion Nov'!A:A,'Asignacion Nov'!B:B))</f>
        <v>EC-01</v>
      </c>
      <c r="D4543" s="38">
        <v>45604.34085648148</v>
      </c>
      <c r="E4543" s="36" t="s">
        <v>342</v>
      </c>
      <c r="F4543" s="37" t="str">
        <f t="array" ref="F4543">IFERROR(XLOOKUP(E4543,Operadores!A:A,Operadores!B:B))</f>
        <v>PANJU</v>
      </c>
      <c r="G4543" s="36" t="s">
        <v>72</v>
      </c>
      <c r="H4543" s="39">
        <v>20.122739</v>
      </c>
      <c r="I4543" s="40">
        <v>603.0</v>
      </c>
      <c r="J4543" s="41">
        <f t="shared" si="5"/>
        <v>12134.01162</v>
      </c>
      <c r="K4543" s="37" t="str">
        <f t="array" ref="K4543">IFERROR(XLOOKUP(G4543,'Tipo de carga'!A:A,'Tipo de carga'!B:B))</f>
        <v>Autoabasto</v>
      </c>
      <c r="L4543" s="37">
        <f t="shared" si="2"/>
        <v>45</v>
      </c>
      <c r="M4543" s="37">
        <f t="shared" si="3"/>
        <v>8</v>
      </c>
      <c r="N4543" s="37">
        <f t="shared" si="4"/>
        <v>11</v>
      </c>
      <c r="O4543" s="37" t="str">
        <f t="array" ref="O4543">IFERROR(XLOOKUP(K4543,'Tipo de carga'!B:B,'Tipo de carga'!C:C))</f>
        <v>Diesel</v>
      </c>
    </row>
    <row r="4544">
      <c r="A4544" s="36">
        <v>1952.0</v>
      </c>
      <c r="B4544" s="37" t="str">
        <f t="array" ref="B4544">IFERROR(XLOOKUP(A4544,'Asignacion Nov'!A:A,'Asignacion Nov'!C:C))</f>
        <v>MeLi asignado SD</v>
      </c>
      <c r="C4544" s="37" t="str">
        <f t="array" ref="C4544">IFERROR(XLOOKUP(A4544,'Asignacion Nov'!A:A,'Asignacion Nov'!B:B))</f>
        <v>EC-05</v>
      </c>
      <c r="D4544" s="38">
        <v>45604.32827546296</v>
      </c>
      <c r="E4544" s="36" t="s">
        <v>363</v>
      </c>
      <c r="F4544" s="37" t="str">
        <f t="array" ref="F4544">IFERROR(XLOOKUP(E4544,Operadores!A:A,Operadores!B:B))</f>
        <v>TREJUA</v>
      </c>
      <c r="G4544" s="36" t="s">
        <v>72</v>
      </c>
      <c r="H4544" s="39">
        <v>20.122739</v>
      </c>
      <c r="I4544" s="40">
        <v>607.0</v>
      </c>
      <c r="J4544" s="41">
        <f t="shared" si="5"/>
        <v>12214.50257</v>
      </c>
      <c r="K4544" s="37" t="str">
        <f t="array" ref="K4544">IFERROR(XLOOKUP(G4544,'Tipo de carga'!A:A,'Tipo de carga'!B:B))</f>
        <v>Autoabasto</v>
      </c>
      <c r="L4544" s="37">
        <f t="shared" si="2"/>
        <v>45</v>
      </c>
      <c r="M4544" s="37">
        <f t="shared" si="3"/>
        <v>8</v>
      </c>
      <c r="N4544" s="37">
        <f t="shared" si="4"/>
        <v>11</v>
      </c>
      <c r="O4544" s="37" t="str">
        <f t="array" ref="O4544">IFERROR(XLOOKUP(K4544,'Tipo de carga'!B:B,'Tipo de carga'!C:C))</f>
        <v>Diesel</v>
      </c>
    </row>
    <row r="4545">
      <c r="A4545" s="36">
        <v>1901.0</v>
      </c>
      <c r="B4545" s="37" t="str">
        <f t="array" ref="B4545">IFERROR(XLOOKUP(A4545,'Asignacion Nov'!A:A,'Asignacion Nov'!C:C))</f>
        <v>Pipas</v>
      </c>
      <c r="C4545" s="37" t="str">
        <f t="array" ref="C4545">IFERROR(XLOOKUP(A4545,'Asignacion Nov'!A:A,'Asignacion Nov'!B:B))</f>
        <v>EC-02</v>
      </c>
      <c r="D4545" s="38">
        <v>45604.311423611114</v>
      </c>
      <c r="E4545" s="36" t="s">
        <v>411</v>
      </c>
      <c r="F4545" s="37" t="str">
        <f t="array" ref="F4545">IFERROR(XLOOKUP(E4545,Operadores!A:A,Operadores!B:B))</f>
        <v>APODA</v>
      </c>
      <c r="G4545" s="36" t="s">
        <v>72</v>
      </c>
      <c r="H4545" s="39">
        <v>20.122739</v>
      </c>
      <c r="I4545" s="40">
        <v>1010.02</v>
      </c>
      <c r="J4545" s="41">
        <f t="shared" si="5"/>
        <v>20324.36884</v>
      </c>
      <c r="K4545" s="37" t="str">
        <f t="array" ref="K4545">IFERROR(XLOOKUP(G4545,'Tipo de carga'!A:A,'Tipo de carga'!B:B))</f>
        <v>Autoabasto</v>
      </c>
      <c r="L4545" s="37">
        <f t="shared" si="2"/>
        <v>45</v>
      </c>
      <c r="M4545" s="37">
        <f t="shared" si="3"/>
        <v>8</v>
      </c>
      <c r="N4545" s="37">
        <f t="shared" si="4"/>
        <v>11</v>
      </c>
      <c r="O4545" s="37" t="str">
        <f t="array" ref="O4545">IFERROR(XLOOKUP(K4545,'Tipo de carga'!B:B,'Tipo de carga'!C:C))</f>
        <v>Diesel</v>
      </c>
    </row>
    <row r="4546">
      <c r="A4546" s="36">
        <v>1833.0</v>
      </c>
      <c r="B4546" s="37" t="str">
        <f t="array" ref="B4546">IFERROR(XLOOKUP(A4546,'Asignacion Nov'!A:A,'Asignacion Nov'!C:C))</f>
        <v>Liverpool Local</v>
      </c>
      <c r="C4546" s="37" t="str">
        <f t="array" ref="C4546">IFERROR(XLOOKUP(A4546,'Asignacion Nov'!A:A,'Asignacion Nov'!B:B))</f>
        <v>EC-01</v>
      </c>
      <c r="D4546" s="38">
        <v>45604.29153935185</v>
      </c>
      <c r="E4546" s="36" t="s">
        <v>174</v>
      </c>
      <c r="F4546" s="37" t="str">
        <f t="array" ref="F4546">IFERROR(XLOOKUP(E4546,Operadores!A:A,Operadores!B:B))</f>
        <v>SANROD</v>
      </c>
      <c r="G4546" s="36" t="s">
        <v>72</v>
      </c>
      <c r="H4546" s="39">
        <v>20.122739</v>
      </c>
      <c r="I4546" s="40">
        <v>500.0</v>
      </c>
      <c r="J4546" s="41">
        <f t="shared" si="5"/>
        <v>10061.3695</v>
      </c>
      <c r="K4546" s="37" t="str">
        <f t="array" ref="K4546">IFERROR(XLOOKUP(G4546,'Tipo de carga'!A:A,'Tipo de carga'!B:B))</f>
        <v>Autoabasto</v>
      </c>
      <c r="L4546" s="37">
        <f t="shared" si="2"/>
        <v>45</v>
      </c>
      <c r="M4546" s="37">
        <f t="shared" si="3"/>
        <v>8</v>
      </c>
      <c r="N4546" s="37">
        <f t="shared" si="4"/>
        <v>11</v>
      </c>
      <c r="O4546" s="37" t="str">
        <f t="array" ref="O4546">IFERROR(XLOOKUP(K4546,'Tipo de carga'!B:B,'Tipo de carga'!C:C))</f>
        <v>Diesel</v>
      </c>
    </row>
    <row r="4547">
      <c r="A4547" s="36">
        <v>2001.0</v>
      </c>
      <c r="B4547" s="37" t="str">
        <f t="array" ref="B4547">IFERROR(XLOOKUP(A4547,'Asignacion Nov'!A:A,'Asignacion Nov'!C:C))</f>
        <v>MeLi Dedicado Merida</v>
      </c>
      <c r="C4547" s="37" t="str">
        <f t="array" ref="C4547">IFERROR(XLOOKUP(A4547,'Asignacion Nov'!A:A,'Asignacion Nov'!B:B))</f>
        <v>EC-05</v>
      </c>
      <c r="D4547" s="38">
        <v>45604.27715277778</v>
      </c>
      <c r="E4547" s="36" t="s">
        <v>494</v>
      </c>
      <c r="F4547" s="37" t="str">
        <f t="array" ref="F4547">IFERROR(XLOOKUP(E4547,Operadores!A:A,Operadores!B:B))</f>
        <v>TRESER</v>
      </c>
      <c r="G4547" s="36" t="s">
        <v>72</v>
      </c>
      <c r="H4547" s="39">
        <v>20.122739</v>
      </c>
      <c r="I4547" s="40">
        <v>277.0</v>
      </c>
      <c r="J4547" s="41">
        <f t="shared" si="5"/>
        <v>5573.998703</v>
      </c>
      <c r="K4547" s="37" t="str">
        <f t="array" ref="K4547">IFERROR(XLOOKUP(G4547,'Tipo de carga'!A:A,'Tipo de carga'!B:B))</f>
        <v>Autoabasto</v>
      </c>
      <c r="L4547" s="37">
        <f t="shared" si="2"/>
        <v>45</v>
      </c>
      <c r="M4547" s="37">
        <f t="shared" si="3"/>
        <v>8</v>
      </c>
      <c r="N4547" s="37">
        <f t="shared" si="4"/>
        <v>11</v>
      </c>
      <c r="O4547" s="37" t="str">
        <f t="array" ref="O4547">IFERROR(XLOOKUP(K4547,'Tipo de carga'!B:B,'Tipo de carga'!C:C))</f>
        <v>Diesel</v>
      </c>
    </row>
    <row r="4548">
      <c r="A4548" s="36">
        <v>1802.0</v>
      </c>
      <c r="B4548" s="37" t="str">
        <f t="array" ref="B4548">IFERROR(XLOOKUP(A4548,'Asignacion Nov'!A:A,'Asignacion Nov'!C:C))</f>
        <v>Liverpool Local</v>
      </c>
      <c r="C4548" s="37" t="str">
        <f t="array" ref="C4548">IFERROR(XLOOKUP(A4548,'Asignacion Nov'!A:A,'Asignacion Nov'!B:B))</f>
        <v>EC-01</v>
      </c>
      <c r="D4548" s="38">
        <v>45604.26896990741</v>
      </c>
      <c r="E4548" s="36" t="s">
        <v>332</v>
      </c>
      <c r="F4548" s="37" t="str">
        <f t="array" ref="F4548">IFERROR(XLOOKUP(E4548,Operadores!A:A,Operadores!B:B))</f>
        <v>OROMAR</v>
      </c>
      <c r="G4548" s="36" t="s">
        <v>72</v>
      </c>
      <c r="H4548" s="39">
        <v>20.122739</v>
      </c>
      <c r="I4548" s="40">
        <v>96.0</v>
      </c>
      <c r="J4548" s="41">
        <f t="shared" si="5"/>
        <v>1931.782944</v>
      </c>
      <c r="K4548" s="37" t="str">
        <f t="array" ref="K4548">IFERROR(XLOOKUP(G4548,'Tipo de carga'!A:A,'Tipo de carga'!B:B))</f>
        <v>Autoabasto</v>
      </c>
      <c r="L4548" s="37">
        <f t="shared" si="2"/>
        <v>45</v>
      </c>
      <c r="M4548" s="37">
        <f t="shared" si="3"/>
        <v>8</v>
      </c>
      <c r="N4548" s="37">
        <f t="shared" si="4"/>
        <v>11</v>
      </c>
      <c r="O4548" s="37" t="str">
        <f t="array" ref="O4548">IFERROR(XLOOKUP(K4548,'Tipo de carga'!B:B,'Tipo de carga'!C:C))</f>
        <v>Diesel</v>
      </c>
    </row>
    <row r="4549">
      <c r="A4549" s="36">
        <v>2006.0</v>
      </c>
      <c r="B4549" s="37" t="str">
        <f t="array" ref="B4549">IFERROR(XLOOKUP(A4549,'Asignacion Nov'!A:A,'Asignacion Nov'!C:C))</f>
        <v>MeLi Dedicado Merida</v>
      </c>
      <c r="C4549" s="37" t="str">
        <f t="array" ref="C4549">IFERROR(XLOOKUP(A4549,'Asignacion Nov'!A:A,'Asignacion Nov'!B:B))</f>
        <v>EC-05</v>
      </c>
      <c r="D4549" s="38">
        <v>45604.265706018516</v>
      </c>
      <c r="E4549" s="36" t="s">
        <v>158</v>
      </c>
      <c r="F4549" s="37" t="str">
        <f t="array" ref="F4549">IFERROR(XLOOKUP(E4549,Operadores!A:A,Operadores!B:B))</f>
        <v>SANOSC</v>
      </c>
      <c r="G4549" s="36" t="s">
        <v>72</v>
      </c>
      <c r="H4549" s="39">
        <v>20.122739</v>
      </c>
      <c r="I4549" s="40">
        <v>273.0</v>
      </c>
      <c r="J4549" s="41">
        <f t="shared" si="5"/>
        <v>5493.507747</v>
      </c>
      <c r="K4549" s="37" t="str">
        <f t="array" ref="K4549">IFERROR(XLOOKUP(G4549,'Tipo de carga'!A:A,'Tipo de carga'!B:B))</f>
        <v>Autoabasto</v>
      </c>
      <c r="L4549" s="37">
        <f t="shared" si="2"/>
        <v>45</v>
      </c>
      <c r="M4549" s="37">
        <f t="shared" si="3"/>
        <v>8</v>
      </c>
      <c r="N4549" s="37">
        <f t="shared" si="4"/>
        <v>11</v>
      </c>
      <c r="O4549" s="37" t="str">
        <f t="array" ref="O4549">IFERROR(XLOOKUP(K4549,'Tipo de carga'!B:B,'Tipo de carga'!C:C))</f>
        <v>Diesel</v>
      </c>
    </row>
    <row r="4550">
      <c r="A4550" s="36">
        <v>1998.0</v>
      </c>
      <c r="B4550" s="37" t="str">
        <f t="array" ref="B4550">IFERROR(XLOOKUP(A4550,'Asignacion Nov'!A:A,'Asignacion Nov'!C:C))</f>
        <v>MeLi Dedicado Merida</v>
      </c>
      <c r="C4550" s="37" t="str">
        <f t="array" ref="C4550">IFERROR(XLOOKUP(A4550,'Asignacion Nov'!A:A,'Asignacion Nov'!B:B))</f>
        <v>EC-05</v>
      </c>
      <c r="D4550" s="38">
        <v>45604.25863425926</v>
      </c>
      <c r="E4550" s="36" t="s">
        <v>381</v>
      </c>
      <c r="F4550" s="37" t="str">
        <f t="array" ref="F4550">IFERROR(XLOOKUP(E4550,Operadores!A:A,Operadores!B:B))</f>
        <v>CHAJUA</v>
      </c>
      <c r="G4550" s="36" t="s">
        <v>72</v>
      </c>
      <c r="H4550" s="39">
        <v>20.122739</v>
      </c>
      <c r="I4550" s="40">
        <v>535.0</v>
      </c>
      <c r="J4550" s="41">
        <f t="shared" si="5"/>
        <v>10765.66537</v>
      </c>
      <c r="K4550" s="37" t="str">
        <f t="array" ref="K4550">IFERROR(XLOOKUP(G4550,'Tipo de carga'!A:A,'Tipo de carga'!B:B))</f>
        <v>Autoabasto</v>
      </c>
      <c r="L4550" s="37">
        <f t="shared" si="2"/>
        <v>45</v>
      </c>
      <c r="M4550" s="37">
        <f t="shared" si="3"/>
        <v>8</v>
      </c>
      <c r="N4550" s="37">
        <f t="shared" si="4"/>
        <v>11</v>
      </c>
      <c r="O4550" s="37" t="str">
        <f t="array" ref="O4550">IFERROR(XLOOKUP(K4550,'Tipo de carga'!B:B,'Tipo de carga'!C:C))</f>
        <v>Diesel</v>
      </c>
    </row>
    <row r="4551">
      <c r="A4551" s="36">
        <v>2030.0</v>
      </c>
      <c r="B4551" s="37" t="str">
        <f t="array" ref="B4551">IFERROR(XLOOKUP(A4551,'Asignacion Nov'!A:A,'Asignacion Nov'!C:C))</f>
        <v>MeLi Dedicado TD</v>
      </c>
      <c r="C4551" s="37" t="str">
        <f t="array" ref="C4551">IFERROR(XLOOKUP(A4551,'Asignacion Nov'!A:A,'Asignacion Nov'!B:B))</f>
        <v>EC-05</v>
      </c>
      <c r="D4551" s="38">
        <v>45604.229317129626</v>
      </c>
      <c r="E4551" s="36" t="s">
        <v>323</v>
      </c>
      <c r="F4551" s="37" t="str">
        <f t="array" ref="F4551">IFERROR(XLOOKUP(E4551,Operadores!A:A,Operadores!B:B))</f>
        <v>MENBER</v>
      </c>
      <c r="G4551" s="36" t="s">
        <v>72</v>
      </c>
      <c r="H4551" s="39">
        <v>20.122739</v>
      </c>
      <c r="I4551" s="40">
        <v>605.0</v>
      </c>
      <c r="J4551" s="41">
        <f t="shared" si="5"/>
        <v>12174.2571</v>
      </c>
      <c r="K4551" s="37" t="str">
        <f t="array" ref="K4551">IFERROR(XLOOKUP(G4551,'Tipo de carga'!A:A,'Tipo de carga'!B:B))</f>
        <v>Autoabasto</v>
      </c>
      <c r="L4551" s="37">
        <f t="shared" si="2"/>
        <v>45</v>
      </c>
      <c r="M4551" s="37">
        <f t="shared" si="3"/>
        <v>8</v>
      </c>
      <c r="N4551" s="37">
        <f t="shared" si="4"/>
        <v>11</v>
      </c>
      <c r="O4551" s="37" t="str">
        <f t="array" ref="O4551">IFERROR(XLOOKUP(K4551,'Tipo de carga'!B:B,'Tipo de carga'!C:C))</f>
        <v>Diesel</v>
      </c>
    </row>
    <row r="4552">
      <c r="A4552" s="36">
        <v>1999.0</v>
      </c>
      <c r="B4552" s="37" t="str">
        <f t="array" ref="B4552">IFERROR(XLOOKUP(A4552,'Asignacion Nov'!A:A,'Asignacion Nov'!C:C))</f>
        <v>MeLi Dedicado Merida</v>
      </c>
      <c r="C4552" s="37" t="str">
        <f t="array" ref="C4552">IFERROR(XLOOKUP(A4552,'Asignacion Nov'!A:A,'Asignacion Nov'!B:B))</f>
        <v>EC-05</v>
      </c>
      <c r="D4552" s="38">
        <v>45604.204409722224</v>
      </c>
      <c r="E4552" s="36" t="s">
        <v>543</v>
      </c>
      <c r="F4552" s="37" t="str">
        <f t="array" ref="F4552">IFERROR(XLOOKUP(E4552,Operadores!A:A,Operadores!B:B))</f>
        <v>CAMJOS</v>
      </c>
      <c r="G4552" s="36" t="s">
        <v>72</v>
      </c>
      <c r="H4552" s="39">
        <v>20.122739</v>
      </c>
      <c r="I4552" s="40">
        <v>513.0</v>
      </c>
      <c r="J4552" s="41">
        <f t="shared" si="5"/>
        <v>10322.96511</v>
      </c>
      <c r="K4552" s="37" t="str">
        <f t="array" ref="K4552">IFERROR(XLOOKUP(G4552,'Tipo de carga'!A:A,'Tipo de carga'!B:B))</f>
        <v>Autoabasto</v>
      </c>
      <c r="L4552" s="37">
        <f t="shared" si="2"/>
        <v>45</v>
      </c>
      <c r="M4552" s="37">
        <f t="shared" si="3"/>
        <v>8</v>
      </c>
      <c r="N4552" s="37">
        <f t="shared" si="4"/>
        <v>11</v>
      </c>
      <c r="O4552" s="37" t="str">
        <f t="array" ref="O4552">IFERROR(XLOOKUP(K4552,'Tipo de carga'!B:B,'Tipo de carga'!C:C))</f>
        <v>Diesel</v>
      </c>
    </row>
    <row r="4553">
      <c r="A4553" s="36">
        <v>1935.0</v>
      </c>
      <c r="B4553" s="37" t="str">
        <f t="array" ref="B4553">IFERROR(XLOOKUP(A4553,'Asignacion Nov'!A:A,'Asignacion Nov'!C:C))</f>
        <v>Patieros sucursal</v>
      </c>
      <c r="C4553" s="37" t="str">
        <f t="array" ref="C4553">IFERROR(XLOOKUP(A4553,'Asignacion Nov'!A:A,'Asignacion Nov'!B:B))</f>
        <v>EC-03</v>
      </c>
      <c r="D4553" s="38">
        <v>45604.16206018518</v>
      </c>
      <c r="E4553" s="36" t="s">
        <v>155</v>
      </c>
      <c r="F4553" s="37" t="str">
        <f t="array" ref="F4553">IFERROR(XLOOKUP(E4553,Operadores!A:A,Operadores!B:B))</f>
        <v>RODMA</v>
      </c>
      <c r="G4553" s="36" t="s">
        <v>72</v>
      </c>
      <c r="H4553" s="39">
        <v>20.1227389999999</v>
      </c>
      <c r="I4553" s="40">
        <v>151.0</v>
      </c>
      <c r="J4553" s="41">
        <f t="shared" si="5"/>
        <v>3038.533589</v>
      </c>
      <c r="K4553" s="37" t="str">
        <f t="array" ref="K4553">IFERROR(XLOOKUP(G4553,'Tipo de carga'!A:A,'Tipo de carga'!B:B))</f>
        <v>Autoabasto</v>
      </c>
      <c r="L4553" s="37">
        <f t="shared" si="2"/>
        <v>45</v>
      </c>
      <c r="M4553" s="37">
        <f t="shared" si="3"/>
        <v>8</v>
      </c>
      <c r="N4553" s="37">
        <f t="shared" si="4"/>
        <v>11</v>
      </c>
      <c r="O4553" s="37" t="str">
        <f t="array" ref="O4553">IFERROR(XLOOKUP(K4553,'Tipo de carga'!B:B,'Tipo de carga'!C:C))</f>
        <v>Diesel</v>
      </c>
    </row>
    <row r="4554">
      <c r="A4554" s="36">
        <v>2026.0</v>
      </c>
      <c r="B4554" s="37" t="str">
        <f t="array" ref="B4554">IFERROR(XLOOKUP(A4554,'Asignacion Nov'!A:A,'Asignacion Nov'!C:C))</f>
        <v>MeLi Dedicado Merida</v>
      </c>
      <c r="C4554" s="37" t="str">
        <f t="array" ref="C4554">IFERROR(XLOOKUP(A4554,'Asignacion Nov'!A:A,'Asignacion Nov'!B:B))</f>
        <v>EC-05</v>
      </c>
      <c r="D4554" s="38">
        <v>45604.125659722224</v>
      </c>
      <c r="E4554" s="36" t="s">
        <v>492</v>
      </c>
      <c r="F4554" s="37" t="str">
        <f t="array" ref="F4554">IFERROR(XLOOKUP(E4554,Operadores!A:A,Operadores!B:B))</f>
        <v>CRUTOM</v>
      </c>
      <c r="G4554" s="36" t="s">
        <v>72</v>
      </c>
      <c r="H4554" s="39">
        <v>20.1227389999999</v>
      </c>
      <c r="I4554" s="40">
        <v>308.0</v>
      </c>
      <c r="J4554" s="41">
        <f t="shared" si="5"/>
        <v>6197.803612</v>
      </c>
      <c r="K4554" s="37" t="str">
        <f t="array" ref="K4554">IFERROR(XLOOKUP(G4554,'Tipo de carga'!A:A,'Tipo de carga'!B:B))</f>
        <v>Autoabasto</v>
      </c>
      <c r="L4554" s="37">
        <f t="shared" si="2"/>
        <v>45</v>
      </c>
      <c r="M4554" s="37">
        <f t="shared" si="3"/>
        <v>8</v>
      </c>
      <c r="N4554" s="37">
        <f t="shared" si="4"/>
        <v>11</v>
      </c>
      <c r="O4554" s="37" t="str">
        <f t="array" ref="O4554">IFERROR(XLOOKUP(K4554,'Tipo de carga'!B:B,'Tipo de carga'!C:C))</f>
        <v>Diesel</v>
      </c>
    </row>
    <row r="4555">
      <c r="A4555" s="36">
        <v>2014.0</v>
      </c>
      <c r="B4555" s="37" t="str">
        <f t="array" ref="B4555">IFERROR(XLOOKUP(A4555,'Asignacion Nov'!A:A,'Asignacion Nov'!C:C))</f>
        <v>MeLi Asignado TD</v>
      </c>
      <c r="C4555" s="37" t="str">
        <f t="array" ref="C4555">IFERROR(XLOOKUP(A4555,'Asignacion Nov'!A:A,'Asignacion Nov'!B:B))</f>
        <v>EC-05</v>
      </c>
      <c r="D4555" s="38">
        <v>45604.110185185185</v>
      </c>
      <c r="E4555" s="36" t="s">
        <v>225</v>
      </c>
      <c r="F4555" s="37" t="str">
        <f t="array" ref="F4555">IFERROR(XLOOKUP(E4555,Operadores!A:A,Operadores!B:B))</f>
        <v>MENERNX</v>
      </c>
      <c r="G4555" s="36" t="s">
        <v>72</v>
      </c>
      <c r="H4555" s="39">
        <v>20.1227389999999</v>
      </c>
      <c r="I4555" s="40">
        <v>376.0</v>
      </c>
      <c r="J4555" s="41">
        <f t="shared" si="5"/>
        <v>7566.149864</v>
      </c>
      <c r="K4555" s="37" t="str">
        <f t="array" ref="K4555">IFERROR(XLOOKUP(G4555,'Tipo de carga'!A:A,'Tipo de carga'!B:B))</f>
        <v>Autoabasto</v>
      </c>
      <c r="L4555" s="37">
        <f t="shared" si="2"/>
        <v>45</v>
      </c>
      <c r="M4555" s="37">
        <f t="shared" si="3"/>
        <v>8</v>
      </c>
      <c r="N4555" s="37">
        <f t="shared" si="4"/>
        <v>11</v>
      </c>
      <c r="O4555" s="37" t="str">
        <f t="array" ref="O4555">IFERROR(XLOOKUP(K4555,'Tipo de carga'!B:B,'Tipo de carga'!C:C))</f>
        <v>Diesel</v>
      </c>
    </row>
    <row r="4556">
      <c r="A4556" s="36">
        <v>1989.0</v>
      </c>
      <c r="B4556" s="37" t="str">
        <f t="array" ref="B4556">IFERROR(XLOOKUP(A4556,'Asignacion Nov'!A:A,'Asignacion Nov'!C:C))</f>
        <v>MeLi asignado SD</v>
      </c>
      <c r="C4556" s="37" t="str">
        <f t="array" ref="C4556">IFERROR(XLOOKUP(A4556,'Asignacion Nov'!A:A,'Asignacion Nov'!B:B))</f>
        <v>EC-05</v>
      </c>
      <c r="D4556" s="38">
        <v>45604.07648148148</v>
      </c>
      <c r="E4556" s="36" t="s">
        <v>220</v>
      </c>
      <c r="F4556" s="37" t="str">
        <f t="array" ref="F4556">IFERROR(XLOOKUP(E4556,Operadores!A:A,Operadores!B:B))</f>
        <v>CARCRI01</v>
      </c>
      <c r="G4556" s="36" t="s">
        <v>72</v>
      </c>
      <c r="H4556" s="39">
        <v>20.122739</v>
      </c>
      <c r="I4556" s="40">
        <v>565.0</v>
      </c>
      <c r="J4556" s="41">
        <f t="shared" si="5"/>
        <v>11369.34754</v>
      </c>
      <c r="K4556" s="37" t="str">
        <f t="array" ref="K4556">IFERROR(XLOOKUP(G4556,'Tipo de carga'!A:A,'Tipo de carga'!B:B))</f>
        <v>Autoabasto</v>
      </c>
      <c r="L4556" s="37">
        <f t="shared" si="2"/>
        <v>45</v>
      </c>
      <c r="M4556" s="37">
        <f t="shared" si="3"/>
        <v>8</v>
      </c>
      <c r="N4556" s="37">
        <f t="shared" si="4"/>
        <v>11</v>
      </c>
      <c r="O4556" s="37" t="str">
        <f t="array" ref="O4556">IFERROR(XLOOKUP(K4556,'Tipo de carga'!B:B,'Tipo de carga'!C:C))</f>
        <v>Diesel</v>
      </c>
    </row>
    <row r="4557">
      <c r="A4557" s="36">
        <v>1936.0</v>
      </c>
      <c r="B4557" s="37" t="str">
        <f t="array" ref="B4557">IFERROR(XLOOKUP(A4557,'Asignacion Nov'!A:A,'Asignacion Nov'!C:C))</f>
        <v>Circuitos</v>
      </c>
      <c r="C4557" s="37" t="str">
        <f t="array" ref="C4557">IFERROR(XLOOKUP(A4557,'Asignacion Nov'!A:A,'Asignacion Nov'!B:B))</f>
        <v>EC-03</v>
      </c>
      <c r="D4557" s="38">
        <v>45604.04903935185</v>
      </c>
      <c r="E4557" s="36" t="s">
        <v>209</v>
      </c>
      <c r="F4557" s="37" t="str">
        <f t="array" ref="F4557">IFERROR(XLOOKUP(E4557,Operadores!A:A,Operadores!B:B))</f>
        <v>OCAMA</v>
      </c>
      <c r="G4557" s="36" t="s">
        <v>72</v>
      </c>
      <c r="H4557" s="39">
        <v>20.1227389999999</v>
      </c>
      <c r="I4557" s="40">
        <v>436.0</v>
      </c>
      <c r="J4557" s="41">
        <f t="shared" si="5"/>
        <v>8773.514204</v>
      </c>
      <c r="K4557" s="37" t="str">
        <f t="array" ref="K4557">IFERROR(XLOOKUP(G4557,'Tipo de carga'!A:A,'Tipo de carga'!B:B))</f>
        <v>Autoabasto</v>
      </c>
      <c r="L4557" s="37">
        <f t="shared" si="2"/>
        <v>45</v>
      </c>
      <c r="M4557" s="37">
        <f t="shared" si="3"/>
        <v>8</v>
      </c>
      <c r="N4557" s="37">
        <f t="shared" si="4"/>
        <v>11</v>
      </c>
      <c r="O4557" s="37" t="str">
        <f t="array" ref="O4557">IFERROR(XLOOKUP(K4557,'Tipo de carga'!B:B,'Tipo de carga'!C:C))</f>
        <v>Diesel</v>
      </c>
    </row>
    <row r="4558">
      <c r="A4558" s="36">
        <v>2019.0</v>
      </c>
      <c r="B4558" s="37" t="str">
        <f t="array" ref="B4558">IFERROR(XLOOKUP(A4558,'Asignacion Nov'!A:A,'Asignacion Nov'!C:C))</f>
        <v>MeLi Asignado TD</v>
      </c>
      <c r="C4558" s="37" t="str">
        <f t="array" ref="C4558">IFERROR(XLOOKUP(A4558,'Asignacion Nov'!A:A,'Asignacion Nov'!B:B))</f>
        <v>EC-05</v>
      </c>
      <c r="D4558" s="38">
        <v>45604.0334375</v>
      </c>
      <c r="E4558" s="36" t="s">
        <v>207</v>
      </c>
      <c r="F4558" s="37" t="str">
        <f t="array" ref="F4558">IFERROR(XLOOKUP(E4558,Operadores!A:A,Operadores!B:B))</f>
        <v>HERJOS08</v>
      </c>
      <c r="G4558" s="36" t="s">
        <v>72</v>
      </c>
      <c r="H4558" s="39">
        <v>20.1227389999999</v>
      </c>
      <c r="I4558" s="40">
        <v>320.0</v>
      </c>
      <c r="J4558" s="41">
        <f t="shared" si="5"/>
        <v>6439.27648</v>
      </c>
      <c r="K4558" s="37" t="str">
        <f t="array" ref="K4558">IFERROR(XLOOKUP(G4558,'Tipo de carga'!A:A,'Tipo de carga'!B:B))</f>
        <v>Autoabasto</v>
      </c>
      <c r="L4558" s="37">
        <f t="shared" si="2"/>
        <v>45</v>
      </c>
      <c r="M4558" s="37">
        <f t="shared" si="3"/>
        <v>8</v>
      </c>
      <c r="N4558" s="37">
        <f t="shared" si="4"/>
        <v>11</v>
      </c>
      <c r="O4558" s="37" t="str">
        <f t="array" ref="O4558">IFERROR(XLOOKUP(K4558,'Tipo de carga'!B:B,'Tipo de carga'!C:C))</f>
        <v>Diesel</v>
      </c>
    </row>
    <row r="4559">
      <c r="A4559" s="36">
        <v>1965.0</v>
      </c>
      <c r="B4559" s="37" t="str">
        <f t="array" ref="B4559">IFERROR(XLOOKUP(A4559,'Asignacion Nov'!A:A,'Asignacion Nov'!C:C))</f>
        <v>Circuitos</v>
      </c>
      <c r="C4559" s="37" t="str">
        <f t="array" ref="C4559">IFERROR(XLOOKUP(A4559,'Asignacion Nov'!A:A,'Asignacion Nov'!B:B))</f>
        <v>EC-03</v>
      </c>
      <c r="D4559" s="38">
        <v>45604.01961805556</v>
      </c>
      <c r="E4559" s="36" t="s">
        <v>181</v>
      </c>
      <c r="F4559" s="37" t="str">
        <f t="array" ref="F4559">IFERROR(XLOOKUP(E4559,Operadores!A:A,Operadores!B:B))</f>
        <v>BREISR</v>
      </c>
      <c r="G4559" s="36" t="s">
        <v>72</v>
      </c>
      <c r="H4559" s="39">
        <v>20.1227389999999</v>
      </c>
      <c r="I4559" s="40">
        <v>445.0</v>
      </c>
      <c r="J4559" s="41">
        <f t="shared" si="5"/>
        <v>8954.618855</v>
      </c>
      <c r="K4559" s="37" t="str">
        <f t="array" ref="K4559">IFERROR(XLOOKUP(G4559,'Tipo de carga'!A:A,'Tipo de carga'!B:B))</f>
        <v>Autoabasto</v>
      </c>
      <c r="L4559" s="37">
        <f t="shared" si="2"/>
        <v>45</v>
      </c>
      <c r="M4559" s="37">
        <f t="shared" si="3"/>
        <v>8</v>
      </c>
      <c r="N4559" s="37">
        <f t="shared" si="4"/>
        <v>11</v>
      </c>
      <c r="O4559" s="37" t="str">
        <f t="array" ref="O4559">IFERROR(XLOOKUP(K4559,'Tipo de carga'!B:B,'Tipo de carga'!C:C))</f>
        <v>Diesel</v>
      </c>
    </row>
    <row r="4560">
      <c r="A4560" s="36">
        <v>1934.0</v>
      </c>
      <c r="B4560" s="37" t="str">
        <f t="array" ref="B4560">IFERROR(XLOOKUP(A4560,'Asignacion Nov'!A:A,'Asignacion Nov'!C:C))</f>
        <v>Circuitos</v>
      </c>
      <c r="C4560" s="37" t="str">
        <f t="array" ref="C4560">IFERROR(XLOOKUP(A4560,'Asignacion Nov'!A:A,'Asignacion Nov'!B:B))</f>
        <v>EC-03</v>
      </c>
      <c r="D4560" s="38">
        <v>45604.00730324074</v>
      </c>
      <c r="E4560" s="36" t="s">
        <v>272</v>
      </c>
      <c r="F4560" s="37" t="str">
        <f t="array" ref="F4560">IFERROR(XLOOKUP(E4560,Operadores!A:A,Operadores!B:B))</f>
        <v>AVIEN</v>
      </c>
      <c r="G4560" s="36" t="s">
        <v>72</v>
      </c>
      <c r="H4560" s="39">
        <v>20.1227389999999</v>
      </c>
      <c r="I4560" s="40">
        <v>470.0</v>
      </c>
      <c r="J4560" s="41">
        <f t="shared" si="5"/>
        <v>9457.68733</v>
      </c>
      <c r="K4560" s="37" t="str">
        <f t="array" ref="K4560">IFERROR(XLOOKUP(G4560,'Tipo de carga'!A:A,'Tipo de carga'!B:B))</f>
        <v>Autoabasto</v>
      </c>
      <c r="L4560" s="37">
        <f t="shared" si="2"/>
        <v>45</v>
      </c>
      <c r="M4560" s="37">
        <f t="shared" si="3"/>
        <v>8</v>
      </c>
      <c r="N4560" s="37">
        <f t="shared" si="4"/>
        <v>11</v>
      </c>
      <c r="O4560" s="37" t="str">
        <f t="array" ref="O4560">IFERROR(XLOOKUP(K4560,'Tipo de carga'!B:B,'Tipo de carga'!C:C))</f>
        <v>Diesel</v>
      </c>
    </row>
    <row r="4561">
      <c r="A4561" s="36">
        <v>1808.0</v>
      </c>
      <c r="B4561" s="37" t="str">
        <f t="array" ref="B4561">IFERROR(XLOOKUP(A4561,'Asignacion Nov'!A:A,'Asignacion Nov'!C:C))</f>
        <v>Sayer Full</v>
      </c>
      <c r="C4561" s="37" t="str">
        <f t="array" ref="C4561">IFERROR(XLOOKUP(A4561,'Asignacion Nov'!A:A,'Asignacion Nov'!B:B))</f>
        <v>EC-04</v>
      </c>
      <c r="D4561" s="38">
        <v>45604.942094907405</v>
      </c>
      <c r="E4561" s="36" t="s">
        <v>55</v>
      </c>
      <c r="F4561" s="37" t="str">
        <f t="array" ref="F4561">IFERROR(XLOOKUP(E4561,Operadores!A:A,Operadores!B:B))</f>
        <v>ZAPNO</v>
      </c>
      <c r="G4561" s="36" t="s">
        <v>19</v>
      </c>
      <c r="H4561" s="39">
        <v>20.226188</v>
      </c>
      <c r="I4561" s="40">
        <v>495.0</v>
      </c>
      <c r="J4561" s="41">
        <f t="shared" si="5"/>
        <v>10011.96306</v>
      </c>
      <c r="K4561" s="37" t="str">
        <f t="array" ref="K4561">IFERROR(XLOOKUP(G4561,'Tipo de carga'!A:A,'Tipo de carga'!B:B))</f>
        <v>Autoabasto</v>
      </c>
      <c r="L4561" s="37">
        <f t="shared" si="2"/>
        <v>45</v>
      </c>
      <c r="M4561" s="37">
        <f t="shared" si="3"/>
        <v>8</v>
      </c>
      <c r="N4561" s="37">
        <f t="shared" si="4"/>
        <v>11</v>
      </c>
      <c r="O4561" s="37" t="str">
        <f t="array" ref="O4561">IFERROR(XLOOKUP(K4561,'Tipo de carga'!B:B,'Tipo de carga'!C:C))</f>
        <v>Diesel</v>
      </c>
    </row>
    <row r="4562">
      <c r="A4562" s="36">
        <v>1822.0</v>
      </c>
      <c r="B4562" s="37" t="str">
        <f t="array" ref="B4562">IFERROR(XLOOKUP(A4562,'Asignacion Nov'!A:A,'Asignacion Nov'!C:C))</f>
        <v>Sayer Vuelteros</v>
      </c>
      <c r="C4562" s="37" t="str">
        <f t="array" ref="C4562">IFERROR(XLOOKUP(A4562,'Asignacion Nov'!A:A,'Asignacion Nov'!B:B))</f>
        <v>EC-04</v>
      </c>
      <c r="D4562" s="38">
        <v>45604.89368055556</v>
      </c>
      <c r="E4562" s="36" t="s">
        <v>78</v>
      </c>
      <c r="F4562" s="37" t="str">
        <f t="array" ref="F4562">IFERROR(XLOOKUP(E4562,Operadores!A:A,Operadores!B:B))</f>
        <v>OLVJES</v>
      </c>
      <c r="G4562" s="36" t="s">
        <v>19</v>
      </c>
      <c r="H4562" s="39">
        <v>20.226188</v>
      </c>
      <c r="I4562" s="40">
        <v>888.0</v>
      </c>
      <c r="J4562" s="41">
        <f t="shared" si="5"/>
        <v>17960.85494</v>
      </c>
      <c r="K4562" s="37" t="str">
        <f t="array" ref="K4562">IFERROR(XLOOKUP(G4562,'Tipo de carga'!A:A,'Tipo de carga'!B:B))</f>
        <v>Autoabasto</v>
      </c>
      <c r="L4562" s="37">
        <f t="shared" si="2"/>
        <v>45</v>
      </c>
      <c r="M4562" s="37">
        <f t="shared" si="3"/>
        <v>8</v>
      </c>
      <c r="N4562" s="37">
        <f t="shared" si="4"/>
        <v>11</v>
      </c>
      <c r="O4562" s="37" t="str">
        <f t="array" ref="O4562">IFERROR(XLOOKUP(K4562,'Tipo de carga'!B:B,'Tipo de carga'!C:C))</f>
        <v>Diesel</v>
      </c>
    </row>
    <row r="4563">
      <c r="A4563" s="36">
        <v>1853.0</v>
      </c>
      <c r="B4563" s="37" t="str">
        <f t="array" ref="B4563">IFERROR(XLOOKUP(A4563,'Asignacion Nov'!A:A,'Asignacion Nov'!C:C))</f>
        <v>Sayer Sencillo</v>
      </c>
      <c r="C4563" s="37" t="str">
        <f t="array" ref="C4563">IFERROR(XLOOKUP(A4563,'Asignacion Nov'!A:A,'Asignacion Nov'!B:B))</f>
        <v>EC-04</v>
      </c>
      <c r="D4563" s="38">
        <v>45604.874398148146</v>
      </c>
      <c r="E4563" s="36" t="s">
        <v>65</v>
      </c>
      <c r="F4563" s="37" t="str">
        <f t="array" ref="F4563">IFERROR(XLOOKUP(E4563,Operadores!A:A,Operadores!B:B))</f>
        <v>VARRUB</v>
      </c>
      <c r="G4563" s="36" t="s">
        <v>19</v>
      </c>
      <c r="H4563" s="39">
        <v>20.226188</v>
      </c>
      <c r="I4563" s="40">
        <v>860.0</v>
      </c>
      <c r="J4563" s="41">
        <f t="shared" si="5"/>
        <v>17394.52168</v>
      </c>
      <c r="K4563" s="37" t="str">
        <f t="array" ref="K4563">IFERROR(XLOOKUP(G4563,'Tipo de carga'!A:A,'Tipo de carga'!B:B))</f>
        <v>Autoabasto</v>
      </c>
      <c r="L4563" s="37">
        <f t="shared" si="2"/>
        <v>45</v>
      </c>
      <c r="M4563" s="37">
        <f t="shared" si="3"/>
        <v>8</v>
      </c>
      <c r="N4563" s="37">
        <f t="shared" si="4"/>
        <v>11</v>
      </c>
      <c r="O4563" s="37" t="str">
        <f t="array" ref="O4563">IFERROR(XLOOKUP(K4563,'Tipo de carga'!B:B,'Tipo de carga'!C:C))</f>
        <v>Diesel</v>
      </c>
    </row>
    <row r="4564">
      <c r="A4564" s="36">
        <v>1948.0</v>
      </c>
      <c r="B4564" s="37" t="str">
        <f t="array" ref="B4564">IFERROR(XLOOKUP(A4564,'Asignacion Nov'!A:A,'Asignacion Nov'!C:C))</f>
        <v>Circuitos</v>
      </c>
      <c r="C4564" s="37" t="str">
        <f t="array" ref="C4564">IFERROR(XLOOKUP(A4564,'Asignacion Nov'!A:A,'Asignacion Nov'!B:B))</f>
        <v>EC-03</v>
      </c>
      <c r="D4564" s="38">
        <v>45604.8305787037</v>
      </c>
      <c r="E4564" s="36" t="s">
        <v>256</v>
      </c>
      <c r="F4564" s="37" t="str">
        <f t="array" ref="F4564">IFERROR(XLOOKUP(E4564,Operadores!A:A,Operadores!B:B))</f>
        <v>MOREFR</v>
      </c>
      <c r="G4564" s="36" t="s">
        <v>19</v>
      </c>
      <c r="H4564" s="39">
        <v>20.226188</v>
      </c>
      <c r="I4564" s="40">
        <v>438.0</v>
      </c>
      <c r="J4564" s="41">
        <f t="shared" si="5"/>
        <v>8859.070344</v>
      </c>
      <c r="K4564" s="37" t="str">
        <f t="array" ref="K4564">IFERROR(XLOOKUP(G4564,'Tipo de carga'!A:A,'Tipo de carga'!B:B))</f>
        <v>Autoabasto</v>
      </c>
      <c r="L4564" s="37">
        <f t="shared" si="2"/>
        <v>45</v>
      </c>
      <c r="M4564" s="37">
        <f t="shared" si="3"/>
        <v>8</v>
      </c>
      <c r="N4564" s="37">
        <f t="shared" si="4"/>
        <v>11</v>
      </c>
      <c r="O4564" s="37" t="str">
        <f t="array" ref="O4564">IFERROR(XLOOKUP(K4564,'Tipo de carga'!B:B,'Tipo de carga'!C:C))</f>
        <v>Diesel</v>
      </c>
    </row>
    <row r="4565">
      <c r="A4565" s="36">
        <v>1932.0</v>
      </c>
      <c r="B4565" s="37" t="str">
        <f t="array" ref="B4565">IFERROR(XLOOKUP(A4565,'Asignacion Nov'!A:A,'Asignacion Nov'!C:C))</f>
        <v>Circuitos</v>
      </c>
      <c r="C4565" s="37" t="str">
        <f t="array" ref="C4565">IFERROR(XLOOKUP(A4565,'Asignacion Nov'!A:A,'Asignacion Nov'!B:B))</f>
        <v>EC-03</v>
      </c>
      <c r="D4565" s="38">
        <v>45604.82136574074</v>
      </c>
      <c r="E4565" s="36" t="s">
        <v>185</v>
      </c>
      <c r="F4565" s="37" t="str">
        <f t="array" ref="F4565">IFERROR(XLOOKUP(E4565,Operadores!A:A,Operadores!B:B))</f>
        <v>FERRI</v>
      </c>
      <c r="G4565" s="36" t="s">
        <v>19</v>
      </c>
      <c r="H4565" s="39">
        <v>20.226188</v>
      </c>
      <c r="I4565" s="40">
        <v>425.0</v>
      </c>
      <c r="J4565" s="41">
        <f t="shared" si="5"/>
        <v>8596.1299</v>
      </c>
      <c r="K4565" s="37" t="str">
        <f t="array" ref="K4565">IFERROR(XLOOKUP(G4565,'Tipo de carga'!A:A,'Tipo de carga'!B:B))</f>
        <v>Autoabasto</v>
      </c>
      <c r="L4565" s="37">
        <f t="shared" si="2"/>
        <v>45</v>
      </c>
      <c r="M4565" s="37">
        <f t="shared" si="3"/>
        <v>8</v>
      </c>
      <c r="N4565" s="37">
        <f t="shared" si="4"/>
        <v>11</v>
      </c>
      <c r="O4565" s="37" t="str">
        <f t="array" ref="O4565">IFERROR(XLOOKUP(K4565,'Tipo de carga'!B:B,'Tipo de carga'!C:C))</f>
        <v>Diesel</v>
      </c>
    </row>
    <row r="4566">
      <c r="A4566" s="36">
        <v>1947.0</v>
      </c>
      <c r="B4566" s="37" t="str">
        <f t="array" ref="B4566">IFERROR(XLOOKUP(A4566,'Asignacion Nov'!A:A,'Asignacion Nov'!C:C))</f>
        <v>Circuitos</v>
      </c>
      <c r="C4566" s="37" t="str">
        <f t="array" ref="C4566">IFERROR(XLOOKUP(A4566,'Asignacion Nov'!A:A,'Asignacion Nov'!B:B))</f>
        <v>EC-03</v>
      </c>
      <c r="D4566" s="38">
        <v>45604.79047453704</v>
      </c>
      <c r="E4566" s="36" t="s">
        <v>265</v>
      </c>
      <c r="F4566" s="37" t="str">
        <f t="array" ref="F4566">IFERROR(XLOOKUP(E4566,Operadores!A:A,Operadores!B:B))</f>
        <v>DAMOS</v>
      </c>
      <c r="G4566" s="36" t="s">
        <v>19</v>
      </c>
      <c r="H4566" s="39">
        <v>20.226188</v>
      </c>
      <c r="I4566" s="40">
        <v>248.0</v>
      </c>
      <c r="J4566" s="41">
        <f t="shared" si="5"/>
        <v>5016.094624</v>
      </c>
      <c r="K4566" s="37" t="str">
        <f t="array" ref="K4566">IFERROR(XLOOKUP(G4566,'Tipo de carga'!A:A,'Tipo de carga'!B:B))</f>
        <v>Autoabasto</v>
      </c>
      <c r="L4566" s="37">
        <f t="shared" si="2"/>
        <v>45</v>
      </c>
      <c r="M4566" s="37">
        <f t="shared" si="3"/>
        <v>8</v>
      </c>
      <c r="N4566" s="37">
        <f t="shared" si="4"/>
        <v>11</v>
      </c>
      <c r="O4566" s="37" t="str">
        <f t="array" ref="O4566">IFERROR(XLOOKUP(K4566,'Tipo de carga'!B:B,'Tipo de carga'!C:C))</f>
        <v>Diesel</v>
      </c>
    </row>
    <row r="4567">
      <c r="A4567" s="36">
        <v>1800.0</v>
      </c>
      <c r="B4567" s="37" t="str">
        <f t="array" ref="B4567">IFERROR(XLOOKUP(A4567,'Asignacion Nov'!A:A,'Asignacion Nov'!C:C))</f>
        <v>Sayer Full</v>
      </c>
      <c r="C4567" s="37" t="str">
        <f t="array" ref="C4567">IFERROR(XLOOKUP(A4567,'Asignacion Nov'!A:A,'Asignacion Nov'!B:B))</f>
        <v>EC-04</v>
      </c>
      <c r="D4567" s="38">
        <v>45604.728321759256</v>
      </c>
      <c r="E4567" s="36" t="s">
        <v>73</v>
      </c>
      <c r="F4567" s="37" t="str">
        <f t="array" ref="F4567">IFERROR(XLOOKUP(E4567,Operadores!A:A,Operadores!B:B))</f>
        <v>PERJU03</v>
      </c>
      <c r="G4567" s="36" t="s">
        <v>19</v>
      </c>
      <c r="H4567" s="39">
        <v>20.226188</v>
      </c>
      <c r="I4567" s="40">
        <v>870.0</v>
      </c>
      <c r="J4567" s="41">
        <f t="shared" si="5"/>
        <v>17596.78356</v>
      </c>
      <c r="K4567" s="37" t="str">
        <f t="array" ref="K4567">IFERROR(XLOOKUP(G4567,'Tipo de carga'!A:A,'Tipo de carga'!B:B))</f>
        <v>Autoabasto</v>
      </c>
      <c r="L4567" s="37">
        <f t="shared" si="2"/>
        <v>45</v>
      </c>
      <c r="M4567" s="37">
        <f t="shared" si="3"/>
        <v>8</v>
      </c>
      <c r="N4567" s="37">
        <f t="shared" si="4"/>
        <v>11</v>
      </c>
      <c r="O4567" s="37" t="str">
        <f t="array" ref="O4567">IFERROR(XLOOKUP(K4567,'Tipo de carga'!B:B,'Tipo de carga'!C:C))</f>
        <v>Diesel</v>
      </c>
    </row>
    <row r="4568">
      <c r="A4568" s="36">
        <v>1835.0</v>
      </c>
      <c r="B4568" s="37" t="str">
        <f t="array" ref="B4568">IFERROR(XLOOKUP(A4568,'Asignacion Nov'!A:A,'Asignacion Nov'!C:C))</f>
        <v>Sayer Full</v>
      </c>
      <c r="C4568" s="37" t="str">
        <f t="array" ref="C4568">IFERROR(XLOOKUP(A4568,'Asignacion Nov'!A:A,'Asignacion Nov'!B:B))</f>
        <v>EC-04</v>
      </c>
      <c r="D4568" s="38">
        <v>45604.627118055556</v>
      </c>
      <c r="E4568" s="36" t="s">
        <v>512</v>
      </c>
      <c r="F4568" s="37" t="str">
        <f t="array" ref="F4568">IFERROR(XLOOKUP(E4568,Operadores!A:A,Operadores!B:B))</f>
        <v>GARCRU</v>
      </c>
      <c r="G4568" s="36" t="s">
        <v>19</v>
      </c>
      <c r="H4568" s="39">
        <v>20.226188</v>
      </c>
      <c r="I4568" s="40">
        <v>501.0</v>
      </c>
      <c r="J4568" s="41">
        <f t="shared" si="5"/>
        <v>10133.32019</v>
      </c>
      <c r="K4568" s="37" t="str">
        <f t="array" ref="K4568">IFERROR(XLOOKUP(G4568,'Tipo de carga'!A:A,'Tipo de carga'!B:B))</f>
        <v>Autoabasto</v>
      </c>
      <c r="L4568" s="37">
        <f t="shared" si="2"/>
        <v>45</v>
      </c>
      <c r="M4568" s="37">
        <f t="shared" si="3"/>
        <v>8</v>
      </c>
      <c r="N4568" s="37">
        <f t="shared" si="4"/>
        <v>11</v>
      </c>
      <c r="O4568" s="37" t="str">
        <f t="array" ref="O4568">IFERROR(XLOOKUP(K4568,'Tipo de carga'!B:B,'Tipo de carga'!C:C))</f>
        <v>Diesel</v>
      </c>
    </row>
    <row r="4569">
      <c r="A4569" s="36">
        <v>1740.0</v>
      </c>
      <c r="B4569" s="37" t="str">
        <f t="array" ref="B4569">IFERROR(XLOOKUP(A4569,'Asignacion Nov'!A:A,'Asignacion Nov'!C:C))</f>
        <v>Circuitos</v>
      </c>
      <c r="C4569" s="37" t="str">
        <f t="array" ref="C4569">IFERROR(XLOOKUP(A4569,'Asignacion Nov'!A:A,'Asignacion Nov'!B:B))</f>
        <v>EC-03</v>
      </c>
      <c r="D4569" s="38">
        <v>45604.58746527778</v>
      </c>
      <c r="E4569" s="36" t="s">
        <v>249</v>
      </c>
      <c r="F4569" s="37" t="str">
        <f t="array" ref="F4569">IFERROR(XLOOKUP(E4569,Operadores!A:A,Operadores!B:B))</f>
        <v>LOPJOS03</v>
      </c>
      <c r="G4569" s="36" t="s">
        <v>19</v>
      </c>
      <c r="H4569" s="39">
        <v>20.226188</v>
      </c>
      <c r="I4569" s="40">
        <v>450.0</v>
      </c>
      <c r="J4569" s="41">
        <f t="shared" si="5"/>
        <v>9101.7846</v>
      </c>
      <c r="K4569" s="37" t="str">
        <f t="array" ref="K4569">IFERROR(XLOOKUP(G4569,'Tipo de carga'!A:A,'Tipo de carga'!B:B))</f>
        <v>Autoabasto</v>
      </c>
      <c r="L4569" s="37">
        <f t="shared" si="2"/>
        <v>45</v>
      </c>
      <c r="M4569" s="37">
        <f t="shared" si="3"/>
        <v>8</v>
      </c>
      <c r="N4569" s="37">
        <f t="shared" si="4"/>
        <v>11</v>
      </c>
      <c r="O4569" s="37" t="str">
        <f t="array" ref="O4569">IFERROR(XLOOKUP(K4569,'Tipo de carga'!B:B,'Tipo de carga'!C:C))</f>
        <v>Diesel</v>
      </c>
    </row>
    <row r="4570">
      <c r="A4570" s="36">
        <v>1799.0</v>
      </c>
      <c r="B4570" s="37" t="str">
        <f t="array" ref="B4570">IFERROR(XLOOKUP(A4570,'Asignacion Nov'!A:A,'Asignacion Nov'!C:C))</f>
        <v>Sayer Full</v>
      </c>
      <c r="C4570" s="37" t="str">
        <f t="array" ref="C4570">IFERROR(XLOOKUP(A4570,'Asignacion Nov'!A:A,'Asignacion Nov'!B:B))</f>
        <v>EC-04</v>
      </c>
      <c r="D4570" s="38">
        <v>45604.46517361111</v>
      </c>
      <c r="E4570" s="36" t="s">
        <v>309</v>
      </c>
      <c r="F4570" s="37" t="str">
        <f t="array" ref="F4570">IFERROR(XLOOKUP(E4570,Operadores!A:A,Operadores!B:B))</f>
        <v>FERFRA</v>
      </c>
      <c r="G4570" s="36" t="s">
        <v>19</v>
      </c>
      <c r="H4570" s="39">
        <v>20.226188</v>
      </c>
      <c r="I4570" s="40">
        <v>890.0</v>
      </c>
      <c r="J4570" s="41">
        <f t="shared" si="5"/>
        <v>18001.30732</v>
      </c>
      <c r="K4570" s="37" t="str">
        <f t="array" ref="K4570">IFERROR(XLOOKUP(G4570,'Tipo de carga'!A:A,'Tipo de carga'!B:B))</f>
        <v>Autoabasto</v>
      </c>
      <c r="L4570" s="37">
        <f t="shared" si="2"/>
        <v>45</v>
      </c>
      <c r="M4570" s="37">
        <f t="shared" si="3"/>
        <v>8</v>
      </c>
      <c r="N4570" s="37">
        <f t="shared" si="4"/>
        <v>11</v>
      </c>
      <c r="O4570" s="37" t="str">
        <f t="array" ref="O4570">IFERROR(XLOOKUP(K4570,'Tipo de carga'!B:B,'Tipo de carga'!C:C))</f>
        <v>Diesel</v>
      </c>
    </row>
    <row r="4571">
      <c r="A4571" s="36">
        <v>1846.0</v>
      </c>
      <c r="B4571" s="37" t="str">
        <f t="array" ref="B4571">IFERROR(XLOOKUP(A4571,'Asignacion Nov'!A:A,'Asignacion Nov'!C:C))</f>
        <v>Sayer Expo</v>
      </c>
      <c r="C4571" s="37" t="str">
        <f t="array" ref="C4571">IFERROR(XLOOKUP(A4571,'Asignacion Nov'!A:A,'Asignacion Nov'!B:B))</f>
        <v>EC-04</v>
      </c>
      <c r="D4571" s="38">
        <v>45604.44740740741</v>
      </c>
      <c r="E4571" s="36" t="s">
        <v>440</v>
      </c>
      <c r="F4571" s="37" t="str">
        <f t="array" ref="F4571">IFERROR(XLOOKUP(E4571,Operadores!A:A,Operadores!B:B))</f>
        <v>OLVJUA</v>
      </c>
      <c r="G4571" s="36" t="s">
        <v>19</v>
      </c>
      <c r="H4571" s="39">
        <v>20.226188</v>
      </c>
      <c r="I4571" s="40">
        <v>777.0</v>
      </c>
      <c r="J4571" s="41">
        <f t="shared" si="5"/>
        <v>15715.74808</v>
      </c>
      <c r="K4571" s="37" t="str">
        <f t="array" ref="K4571">IFERROR(XLOOKUP(G4571,'Tipo de carga'!A:A,'Tipo de carga'!B:B))</f>
        <v>Autoabasto</v>
      </c>
      <c r="L4571" s="37">
        <f t="shared" si="2"/>
        <v>45</v>
      </c>
      <c r="M4571" s="37">
        <f t="shared" si="3"/>
        <v>8</v>
      </c>
      <c r="N4571" s="37">
        <f t="shared" si="4"/>
        <v>11</v>
      </c>
      <c r="O4571" s="37" t="str">
        <f t="array" ref="O4571">IFERROR(XLOOKUP(K4571,'Tipo de carga'!B:B,'Tipo de carga'!C:C))</f>
        <v>Diesel</v>
      </c>
    </row>
    <row r="4572">
      <c r="A4572" s="36">
        <v>1782.0</v>
      </c>
      <c r="B4572" s="37" t="str">
        <f t="array" ref="B4572">IFERROR(XLOOKUP(A4572,'Asignacion Nov'!A:A,'Asignacion Nov'!C:C))</f>
        <v>Sayer Sencillo</v>
      </c>
      <c r="C4572" s="37" t="str">
        <f t="array" ref="C4572">IFERROR(XLOOKUP(A4572,'Asignacion Nov'!A:A,'Asignacion Nov'!B:B))</f>
        <v>EC-04</v>
      </c>
      <c r="D4572" s="38">
        <v>45604.43185185185</v>
      </c>
      <c r="E4572" s="36" t="s">
        <v>510</v>
      </c>
      <c r="F4572" s="37" t="str">
        <f t="array" ref="F4572">IFERROR(XLOOKUP(E4572,Operadores!A:A,Operadores!B:B))</f>
        <v>ROJFEL</v>
      </c>
      <c r="G4572" s="36" t="s">
        <v>19</v>
      </c>
      <c r="H4572" s="39">
        <v>20.226188</v>
      </c>
      <c r="I4572" s="40">
        <v>734.0</v>
      </c>
      <c r="J4572" s="41">
        <f t="shared" si="5"/>
        <v>14846.02199</v>
      </c>
      <c r="K4572" s="37" t="str">
        <f t="array" ref="K4572">IFERROR(XLOOKUP(G4572,'Tipo de carga'!A:A,'Tipo de carga'!B:B))</f>
        <v>Autoabasto</v>
      </c>
      <c r="L4572" s="37">
        <f t="shared" si="2"/>
        <v>45</v>
      </c>
      <c r="M4572" s="37">
        <f t="shared" si="3"/>
        <v>8</v>
      </c>
      <c r="N4572" s="37">
        <f t="shared" si="4"/>
        <v>11</v>
      </c>
      <c r="O4572" s="37" t="str">
        <f t="array" ref="O4572">IFERROR(XLOOKUP(K4572,'Tipo de carga'!B:B,'Tipo de carga'!C:C))</f>
        <v>Diesel</v>
      </c>
    </row>
    <row r="4573">
      <c r="A4573" s="36">
        <v>1938.0</v>
      </c>
      <c r="B4573" s="37" t="str">
        <f t="array" ref="B4573">IFERROR(XLOOKUP(A4573,'Asignacion Nov'!A:A,'Asignacion Nov'!C:C))</f>
        <v>Sayer Sencillo</v>
      </c>
      <c r="C4573" s="37" t="str">
        <f t="array" ref="C4573">IFERROR(XLOOKUP(A4573,'Asignacion Nov'!A:A,'Asignacion Nov'!B:B))</f>
        <v>EC-04</v>
      </c>
      <c r="D4573" s="38">
        <v>45604.39030092592</v>
      </c>
      <c r="E4573" s="36" t="s">
        <v>38</v>
      </c>
      <c r="F4573" s="37" t="str">
        <f t="array" ref="F4573">IFERROR(XLOOKUP(E4573,Operadores!A:A,Operadores!B:B))</f>
        <v>SOSCA01</v>
      </c>
      <c r="G4573" s="36" t="s">
        <v>19</v>
      </c>
      <c r="H4573" s="39">
        <v>20.226188</v>
      </c>
      <c r="I4573" s="40">
        <v>320.0</v>
      </c>
      <c r="J4573" s="41">
        <f t="shared" si="5"/>
        <v>6472.38016</v>
      </c>
      <c r="K4573" s="37" t="str">
        <f t="array" ref="K4573">IFERROR(XLOOKUP(G4573,'Tipo de carga'!A:A,'Tipo de carga'!B:B))</f>
        <v>Autoabasto</v>
      </c>
      <c r="L4573" s="37">
        <f t="shared" si="2"/>
        <v>45</v>
      </c>
      <c r="M4573" s="37">
        <f t="shared" si="3"/>
        <v>8</v>
      </c>
      <c r="N4573" s="37">
        <f t="shared" si="4"/>
        <v>11</v>
      </c>
      <c r="O4573" s="37" t="str">
        <f t="array" ref="O4573">IFERROR(XLOOKUP(K4573,'Tipo de carga'!B:B,'Tipo de carga'!C:C))</f>
        <v>Diesel</v>
      </c>
    </row>
    <row r="4574">
      <c r="A4574" s="36">
        <v>1794.0</v>
      </c>
      <c r="B4574" s="37" t="str">
        <f t="array" ref="B4574">IFERROR(XLOOKUP(A4574,'Asignacion Nov'!A:A,'Asignacion Nov'!C:C))</f>
        <v>Peñafiel Tlajomulco</v>
      </c>
      <c r="C4574" s="37" t="str">
        <f t="array" ref="C4574">IFERROR(XLOOKUP(A4574,'Asignacion Nov'!A:A,'Asignacion Nov'!B:B))</f>
        <v>EC-06</v>
      </c>
      <c r="D4574" s="38">
        <v>45604.980162037034</v>
      </c>
      <c r="E4574" s="36" t="s">
        <v>393</v>
      </c>
      <c r="F4574" s="37" t="str">
        <f t="array" ref="F4574">IFERROR(XLOOKUP(E4574,Operadores!A:A,Operadores!B:B))</f>
        <v>GAJJOS</v>
      </c>
      <c r="G4574" s="36" t="s">
        <v>75</v>
      </c>
      <c r="H4574" s="39">
        <v>20.06239</v>
      </c>
      <c r="I4574" s="40">
        <v>500.0</v>
      </c>
      <c r="J4574" s="41">
        <f t="shared" si="5"/>
        <v>10031.195</v>
      </c>
      <c r="K4574" s="37" t="str">
        <f t="array" ref="K4574">IFERROR(XLOOKUP(G4574,'Tipo de carga'!A:A,'Tipo de carga'!B:B))</f>
        <v>Autoabasto</v>
      </c>
      <c r="L4574" s="37">
        <f t="shared" si="2"/>
        <v>45</v>
      </c>
      <c r="M4574" s="37">
        <f t="shared" si="3"/>
        <v>8</v>
      </c>
      <c r="N4574" s="37">
        <f t="shared" si="4"/>
        <v>11</v>
      </c>
      <c r="O4574" s="37" t="str">
        <f t="array" ref="O4574">IFERROR(XLOOKUP(K4574,'Tipo de carga'!B:B,'Tipo de carga'!C:C))</f>
        <v>Diesel</v>
      </c>
    </row>
    <row r="4575">
      <c r="A4575" s="36">
        <v>1891.0</v>
      </c>
      <c r="B4575" s="37" t="str">
        <f t="array" ref="B4575">IFERROR(XLOOKUP(A4575,'Asignacion Nov'!A:A,'Asignacion Nov'!C:C))</f>
        <v>Circuitos</v>
      </c>
      <c r="C4575" s="37" t="str">
        <f t="array" ref="C4575">IFERROR(XLOOKUP(A4575,'Asignacion Nov'!A:A,'Asignacion Nov'!B:B))</f>
        <v>EC-03</v>
      </c>
      <c r="D4575" s="38">
        <v>45604.97824074074</v>
      </c>
      <c r="E4575" s="36" t="s">
        <v>195</v>
      </c>
      <c r="F4575" s="37" t="str">
        <f t="array" ref="F4575">IFERROR(XLOOKUP(E4575,Operadores!A:A,Operadores!B:B))</f>
        <v>APAJOS</v>
      </c>
      <c r="G4575" s="36" t="s">
        <v>75</v>
      </c>
      <c r="H4575" s="39">
        <v>20.06239</v>
      </c>
      <c r="I4575" s="40">
        <v>621.0</v>
      </c>
      <c r="J4575" s="41">
        <f t="shared" si="5"/>
        <v>12458.74419</v>
      </c>
      <c r="K4575" s="37" t="str">
        <f t="array" ref="K4575">IFERROR(XLOOKUP(G4575,'Tipo de carga'!A:A,'Tipo de carga'!B:B))</f>
        <v>Autoabasto</v>
      </c>
      <c r="L4575" s="37">
        <f t="shared" si="2"/>
        <v>45</v>
      </c>
      <c r="M4575" s="37">
        <f t="shared" si="3"/>
        <v>8</v>
      </c>
      <c r="N4575" s="37">
        <f t="shared" si="4"/>
        <v>11</v>
      </c>
      <c r="O4575" s="37" t="str">
        <f t="array" ref="O4575">IFERROR(XLOOKUP(K4575,'Tipo de carga'!B:B,'Tipo de carga'!C:C))</f>
        <v>Diesel</v>
      </c>
    </row>
    <row r="4576">
      <c r="A4576" s="36">
        <v>1878.0</v>
      </c>
      <c r="B4576" s="37" t="str">
        <f t="array" ref="B4576">IFERROR(XLOOKUP(A4576,'Asignacion Nov'!A:A,'Asignacion Nov'!C:C))</f>
        <v>Circuitos</v>
      </c>
      <c r="C4576" s="37" t="str">
        <f t="array" ref="C4576">IFERROR(XLOOKUP(A4576,'Asignacion Nov'!A:A,'Asignacion Nov'!B:B))</f>
        <v>EC-03</v>
      </c>
      <c r="D4576" s="38">
        <v>45604.197847222225</v>
      </c>
      <c r="E4576" s="36" t="s">
        <v>53</v>
      </c>
      <c r="F4576" s="37" t="str">
        <f t="array" ref="F4576">IFERROR(XLOOKUP(E4576,Operadores!A:A,Operadores!B:B))</f>
        <v>CASSA</v>
      </c>
      <c r="G4576" s="36" t="s">
        <v>75</v>
      </c>
      <c r="H4576" s="39">
        <v>20.06239</v>
      </c>
      <c r="I4576" s="40">
        <v>750.0</v>
      </c>
      <c r="J4576" s="41">
        <f t="shared" si="5"/>
        <v>15046.7925</v>
      </c>
      <c r="K4576" s="37" t="str">
        <f t="array" ref="K4576">IFERROR(XLOOKUP(G4576,'Tipo de carga'!A:A,'Tipo de carga'!B:B))</f>
        <v>Autoabasto</v>
      </c>
      <c r="L4576" s="37">
        <f t="shared" si="2"/>
        <v>45</v>
      </c>
      <c r="M4576" s="37">
        <f t="shared" si="3"/>
        <v>8</v>
      </c>
      <c r="N4576" s="37">
        <f t="shared" si="4"/>
        <v>11</v>
      </c>
      <c r="O4576" s="37" t="str">
        <f t="array" ref="O4576">IFERROR(XLOOKUP(K4576,'Tipo de carga'!B:B,'Tipo de carga'!C:C))</f>
        <v>Diesel</v>
      </c>
    </row>
    <row r="4577">
      <c r="A4577" s="36">
        <v>1947.0</v>
      </c>
      <c r="B4577" s="37" t="str">
        <f t="array" ref="B4577">IFERROR(XLOOKUP(A4577,'Asignacion Nov'!A:A,'Asignacion Nov'!C:C))</f>
        <v>Circuitos</v>
      </c>
      <c r="C4577" s="37" t="str">
        <f t="array" ref="C4577">IFERROR(XLOOKUP(A4577,'Asignacion Nov'!A:A,'Asignacion Nov'!B:B))</f>
        <v>EC-03</v>
      </c>
      <c r="D4577" s="38">
        <v>45604.06474537037</v>
      </c>
      <c r="E4577" s="36" t="s">
        <v>265</v>
      </c>
      <c r="F4577" s="37" t="str">
        <f t="array" ref="F4577">IFERROR(XLOOKUP(E4577,Operadores!A:A,Operadores!B:B))</f>
        <v>DAMOS</v>
      </c>
      <c r="G4577" s="36" t="s">
        <v>75</v>
      </c>
      <c r="H4577" s="39">
        <v>20.06239</v>
      </c>
      <c r="I4577" s="40">
        <v>335.0</v>
      </c>
      <c r="J4577" s="41">
        <f t="shared" si="5"/>
        <v>6720.90065</v>
      </c>
      <c r="K4577" s="37" t="str">
        <f t="array" ref="K4577">IFERROR(XLOOKUP(G4577,'Tipo de carga'!A:A,'Tipo de carga'!B:B))</f>
        <v>Autoabasto</v>
      </c>
      <c r="L4577" s="37">
        <f t="shared" si="2"/>
        <v>45</v>
      </c>
      <c r="M4577" s="37">
        <f t="shared" si="3"/>
        <v>8</v>
      </c>
      <c r="N4577" s="37">
        <f t="shared" si="4"/>
        <v>11</v>
      </c>
      <c r="O4577" s="37" t="str">
        <f t="array" ref="O4577">IFERROR(XLOOKUP(K4577,'Tipo de carga'!B:B,'Tipo de carga'!C:C))</f>
        <v>Diesel</v>
      </c>
    </row>
    <row r="4578">
      <c r="A4578" s="36">
        <v>2060.0</v>
      </c>
      <c r="B4578" s="37" t="str">
        <f t="array" ref="B4578">IFERROR(XLOOKUP(A4578,'Asignacion Nov'!A:A,'Asignacion Nov'!C:C))</f>
        <v>PISA Gdl</v>
      </c>
      <c r="C4578" s="37" t="str">
        <f t="array" ref="C4578">IFERROR(XLOOKUP(A4578,'Asignacion Nov'!A:A,'Asignacion Nov'!B:B))</f>
        <v>EC-06</v>
      </c>
      <c r="D4578" s="38">
        <v>45604.834074074075</v>
      </c>
      <c r="E4578" s="36" t="s">
        <v>317</v>
      </c>
      <c r="F4578" s="37" t="str">
        <f t="array" ref="F4578">IFERROR(XLOOKUP(E4578,Operadores!A:A,Operadores!B:B))</f>
        <v>VALGUS</v>
      </c>
      <c r="G4578" s="36" t="s">
        <v>274</v>
      </c>
      <c r="H4578" s="39">
        <v>19.63136</v>
      </c>
      <c r="I4578" s="40">
        <v>450.0</v>
      </c>
      <c r="J4578" s="41">
        <f t="shared" si="5"/>
        <v>8834.112</v>
      </c>
      <c r="K4578" s="37" t="str">
        <f t="array" ref="K4578">IFERROR(XLOOKUP(G4578,'Tipo de carga'!A:A,'Tipo de carga'!B:B))</f>
        <v>Autoabasto</v>
      </c>
      <c r="L4578" s="37">
        <f t="shared" si="2"/>
        <v>45</v>
      </c>
      <c r="M4578" s="37">
        <f t="shared" si="3"/>
        <v>8</v>
      </c>
      <c r="N4578" s="37">
        <f t="shared" si="4"/>
        <v>11</v>
      </c>
      <c r="O4578" s="37" t="str">
        <f t="array" ref="O4578">IFERROR(XLOOKUP(K4578,'Tipo de carga'!B:B,'Tipo de carga'!C:C))</f>
        <v>Diesel</v>
      </c>
    </row>
    <row r="4579">
      <c r="A4579" s="36">
        <v>2044.0</v>
      </c>
      <c r="B4579" s="37" t="str">
        <f t="array" ref="B4579">IFERROR(XLOOKUP(A4579,'Asignacion Nov'!A:A,'Asignacion Nov'!C:C))</f>
        <v>PISA Gdl</v>
      </c>
      <c r="C4579" s="37" t="str">
        <f t="array" ref="C4579">IFERROR(XLOOKUP(A4579,'Asignacion Nov'!A:A,'Asignacion Nov'!B:B))</f>
        <v>EC-06</v>
      </c>
      <c r="D4579" s="38">
        <v>45604.80434027778</v>
      </c>
      <c r="E4579" s="36" t="s">
        <v>362</v>
      </c>
      <c r="F4579" s="37" t="str">
        <f t="array" ref="F4579">IFERROR(XLOOKUP(E4579,Operadores!A:A,Operadores!B:B))</f>
        <v>HUIRA</v>
      </c>
      <c r="G4579" s="36" t="s">
        <v>274</v>
      </c>
      <c r="H4579" s="39">
        <v>19.63136</v>
      </c>
      <c r="I4579" s="40">
        <v>449.0</v>
      </c>
      <c r="J4579" s="41">
        <f t="shared" si="5"/>
        <v>8814.48064</v>
      </c>
      <c r="K4579" s="37" t="str">
        <f t="array" ref="K4579">IFERROR(XLOOKUP(G4579,'Tipo de carga'!A:A,'Tipo de carga'!B:B))</f>
        <v>Autoabasto</v>
      </c>
      <c r="L4579" s="37">
        <f t="shared" si="2"/>
        <v>45</v>
      </c>
      <c r="M4579" s="37">
        <f t="shared" si="3"/>
        <v>8</v>
      </c>
      <c r="N4579" s="37">
        <f t="shared" si="4"/>
        <v>11</v>
      </c>
      <c r="O4579" s="37" t="str">
        <f t="array" ref="O4579">IFERROR(XLOOKUP(K4579,'Tipo de carga'!B:B,'Tipo de carga'!C:C))</f>
        <v>Diesel</v>
      </c>
    </row>
    <row r="4580">
      <c r="A4580" s="36">
        <v>2061.0</v>
      </c>
      <c r="B4580" s="37" t="str">
        <f t="array" ref="B4580">IFERROR(XLOOKUP(A4580,'Asignacion Nov'!A:A,'Asignacion Nov'!C:C))</f>
        <v>PISA Gdl</v>
      </c>
      <c r="C4580" s="37" t="str">
        <f t="array" ref="C4580">IFERROR(XLOOKUP(A4580,'Asignacion Nov'!A:A,'Asignacion Nov'!B:B))</f>
        <v>EC-06</v>
      </c>
      <c r="D4580" s="38">
        <v>45604.794594907406</v>
      </c>
      <c r="E4580" s="36" t="s">
        <v>270</v>
      </c>
      <c r="F4580" s="37" t="str">
        <f t="array" ref="F4580">IFERROR(XLOOKUP(E4580,Operadores!A:A,Operadores!B:B))</f>
        <v>RESEDU</v>
      </c>
      <c r="G4580" s="36" t="s">
        <v>274</v>
      </c>
      <c r="H4580" s="39">
        <v>19.63136</v>
      </c>
      <c r="I4580" s="40">
        <v>430.0</v>
      </c>
      <c r="J4580" s="41">
        <f t="shared" si="5"/>
        <v>8441.4848</v>
      </c>
      <c r="K4580" s="37" t="str">
        <f t="array" ref="K4580">IFERROR(XLOOKUP(G4580,'Tipo de carga'!A:A,'Tipo de carga'!B:B))</f>
        <v>Autoabasto</v>
      </c>
      <c r="L4580" s="37">
        <f t="shared" si="2"/>
        <v>45</v>
      </c>
      <c r="M4580" s="37">
        <f t="shared" si="3"/>
        <v>8</v>
      </c>
      <c r="N4580" s="37">
        <f t="shared" si="4"/>
        <v>11</v>
      </c>
      <c r="O4580" s="37" t="str">
        <f t="array" ref="O4580">IFERROR(XLOOKUP(K4580,'Tipo de carga'!B:B,'Tipo de carga'!C:C))</f>
        <v>Diesel</v>
      </c>
    </row>
    <row r="4581">
      <c r="A4581" s="36">
        <v>2074.0</v>
      </c>
      <c r="B4581" s="37" t="str">
        <f t="array" ref="B4581">IFERROR(XLOOKUP(A4581,'Asignacion Nov'!A:A,'Asignacion Nov'!C:C))</f>
        <v>PISA Gdl</v>
      </c>
      <c r="C4581" s="37" t="str">
        <f t="array" ref="C4581">IFERROR(XLOOKUP(A4581,'Asignacion Nov'!A:A,'Asignacion Nov'!B:B))</f>
        <v>EC-06</v>
      </c>
      <c r="D4581" s="38">
        <v>45604.77071759259</v>
      </c>
      <c r="E4581" s="36" t="s">
        <v>564</v>
      </c>
      <c r="F4581" s="37" t="str">
        <f t="array" ref="F4581">IFERROR(XLOOKUP(E4581,Operadores!A:A,Operadores!B:B))</f>
        <v>BUEOSC</v>
      </c>
      <c r="G4581" s="36" t="s">
        <v>274</v>
      </c>
      <c r="H4581" s="39">
        <v>19.63136</v>
      </c>
      <c r="I4581" s="40">
        <v>435.0</v>
      </c>
      <c r="J4581" s="41">
        <f t="shared" si="5"/>
        <v>8539.6416</v>
      </c>
      <c r="K4581" s="37" t="str">
        <f t="array" ref="K4581">IFERROR(XLOOKUP(G4581,'Tipo de carga'!A:A,'Tipo de carga'!B:B))</f>
        <v>Autoabasto</v>
      </c>
      <c r="L4581" s="37">
        <f t="shared" si="2"/>
        <v>45</v>
      </c>
      <c r="M4581" s="37">
        <f t="shared" si="3"/>
        <v>8</v>
      </c>
      <c r="N4581" s="37">
        <f t="shared" si="4"/>
        <v>11</v>
      </c>
      <c r="O4581" s="37" t="str">
        <f t="array" ref="O4581">IFERROR(XLOOKUP(K4581,'Tipo de carga'!B:B,'Tipo de carga'!C:C))</f>
        <v>Diesel</v>
      </c>
    </row>
    <row r="4582">
      <c r="A4582" s="36">
        <v>2063.0</v>
      </c>
      <c r="B4582" s="37" t="str">
        <f t="array" ref="B4582">IFERROR(XLOOKUP(A4582,'Asignacion Nov'!A:A,'Asignacion Nov'!C:C))</f>
        <v>PISA Gdl</v>
      </c>
      <c r="C4582" s="37" t="str">
        <f t="array" ref="C4582">IFERROR(XLOOKUP(A4582,'Asignacion Nov'!A:A,'Asignacion Nov'!B:B))</f>
        <v>EC-06</v>
      </c>
      <c r="D4582" s="38">
        <v>45604.73615740741</v>
      </c>
      <c r="E4582" s="36" t="s">
        <v>269</v>
      </c>
      <c r="F4582" s="37" t="str">
        <f t="array" ref="F4582">IFERROR(XLOOKUP(E4582,Operadores!A:A,Operadores!B:B))</f>
        <v>GOMLUI02</v>
      </c>
      <c r="G4582" s="36" t="s">
        <v>274</v>
      </c>
      <c r="H4582" s="39">
        <v>19.63136</v>
      </c>
      <c r="I4582" s="40">
        <v>400.0</v>
      </c>
      <c r="J4582" s="41">
        <f t="shared" si="5"/>
        <v>7852.544</v>
      </c>
      <c r="K4582" s="37" t="str">
        <f t="array" ref="K4582">IFERROR(XLOOKUP(G4582,'Tipo de carga'!A:A,'Tipo de carga'!B:B))</f>
        <v>Autoabasto</v>
      </c>
      <c r="L4582" s="37">
        <f t="shared" si="2"/>
        <v>45</v>
      </c>
      <c r="M4582" s="37">
        <f t="shared" si="3"/>
        <v>8</v>
      </c>
      <c r="N4582" s="37">
        <f t="shared" si="4"/>
        <v>11</v>
      </c>
      <c r="O4582" s="37" t="str">
        <f t="array" ref="O4582">IFERROR(XLOOKUP(K4582,'Tipo de carga'!B:B,'Tipo de carga'!C:C))</f>
        <v>Diesel</v>
      </c>
    </row>
    <row r="4583">
      <c r="A4583" s="36">
        <v>1888.0</v>
      </c>
      <c r="B4583" s="37" t="str">
        <f t="array" ref="B4583">IFERROR(XLOOKUP(A4583,'Asignacion Nov'!A:A,'Asignacion Nov'!C:C))</f>
        <v>Circuitos</v>
      </c>
      <c r="C4583" s="37" t="str">
        <f t="array" ref="C4583">IFERROR(XLOOKUP(A4583,'Asignacion Nov'!A:A,'Asignacion Nov'!B:B))</f>
        <v>EC-03</v>
      </c>
      <c r="D4583" s="38">
        <v>45604.650196759256</v>
      </c>
      <c r="E4583" s="36" t="s">
        <v>201</v>
      </c>
      <c r="F4583" s="37" t="str">
        <f t="array" ref="F4583">IFERROR(XLOOKUP(E4583,Operadores!A:A,Operadores!B:B))</f>
        <v>CARJOR</v>
      </c>
      <c r="G4583" s="36" t="s">
        <v>274</v>
      </c>
      <c r="H4583" s="39">
        <v>19.63136</v>
      </c>
      <c r="I4583" s="40">
        <v>378.0</v>
      </c>
      <c r="J4583" s="41">
        <f t="shared" si="5"/>
        <v>7420.65408</v>
      </c>
      <c r="K4583" s="37" t="str">
        <f t="array" ref="K4583">IFERROR(XLOOKUP(G4583,'Tipo de carga'!A:A,'Tipo de carga'!B:B))</f>
        <v>Autoabasto</v>
      </c>
      <c r="L4583" s="37">
        <f t="shared" si="2"/>
        <v>45</v>
      </c>
      <c r="M4583" s="37">
        <f t="shared" si="3"/>
        <v>8</v>
      </c>
      <c r="N4583" s="37">
        <f t="shared" si="4"/>
        <v>11</v>
      </c>
      <c r="O4583" s="37" t="str">
        <f t="array" ref="O4583">IFERROR(XLOOKUP(K4583,'Tipo de carga'!B:B,'Tipo de carga'!C:C))</f>
        <v>Diesel</v>
      </c>
    </row>
    <row r="4584">
      <c r="A4584" s="36">
        <v>2056.0</v>
      </c>
      <c r="B4584" s="37" t="str">
        <f t="array" ref="B4584">IFERROR(XLOOKUP(A4584,'Asignacion Nov'!A:A,'Asignacion Nov'!C:C))</f>
        <v>PISA Gdl</v>
      </c>
      <c r="C4584" s="37" t="str">
        <f t="array" ref="C4584">IFERROR(XLOOKUP(A4584,'Asignacion Nov'!A:A,'Asignacion Nov'!B:B))</f>
        <v>EC-06</v>
      </c>
      <c r="D4584" s="38">
        <v>45604.374768518515</v>
      </c>
      <c r="E4584" s="36" t="s">
        <v>352</v>
      </c>
      <c r="F4584" s="37" t="str">
        <f t="array" ref="F4584">IFERROR(XLOOKUP(E4584,Operadores!A:A,Operadores!B:B))</f>
        <v>AQUISA</v>
      </c>
      <c r="G4584" s="36" t="s">
        <v>274</v>
      </c>
      <c r="H4584" s="39">
        <v>19.63136</v>
      </c>
      <c r="I4584" s="40">
        <v>761.0</v>
      </c>
      <c r="J4584" s="41">
        <f t="shared" si="5"/>
        <v>14939.46496</v>
      </c>
      <c r="K4584" s="37" t="str">
        <f t="array" ref="K4584">IFERROR(XLOOKUP(G4584,'Tipo de carga'!A:A,'Tipo de carga'!B:B))</f>
        <v>Autoabasto</v>
      </c>
      <c r="L4584" s="37">
        <f t="shared" si="2"/>
        <v>45</v>
      </c>
      <c r="M4584" s="37">
        <f t="shared" si="3"/>
        <v>8</v>
      </c>
      <c r="N4584" s="37">
        <f t="shared" si="4"/>
        <v>11</v>
      </c>
      <c r="O4584" s="37" t="str">
        <f t="array" ref="O4584">IFERROR(XLOOKUP(K4584,'Tipo de carga'!B:B,'Tipo de carga'!C:C))</f>
        <v>Diesel</v>
      </c>
    </row>
    <row r="4585">
      <c r="A4585" s="36">
        <v>2041.0</v>
      </c>
      <c r="B4585" s="37" t="str">
        <f t="array" ref="B4585">IFERROR(XLOOKUP(A4585,'Asignacion Nov'!A:A,'Asignacion Nov'!C:C))</f>
        <v>PISA Gdl</v>
      </c>
      <c r="C4585" s="37" t="str">
        <f t="array" ref="C4585">IFERROR(XLOOKUP(A4585,'Asignacion Nov'!A:A,'Asignacion Nov'!B:B))</f>
        <v>EC-06</v>
      </c>
      <c r="D4585" s="38">
        <v>45604.01534722222</v>
      </c>
      <c r="E4585" s="36" t="s">
        <v>442</v>
      </c>
      <c r="F4585" s="37" t="str">
        <f t="array" ref="F4585">IFERROR(XLOOKUP(E4585,Operadores!A:A,Operadores!B:B))</f>
        <v>CARMAUX</v>
      </c>
      <c r="G4585" s="36" t="s">
        <v>274</v>
      </c>
      <c r="H4585" s="39">
        <v>19.63136</v>
      </c>
      <c r="I4585" s="40">
        <v>501.0</v>
      </c>
      <c r="J4585" s="41">
        <f t="shared" si="5"/>
        <v>9835.31136</v>
      </c>
      <c r="K4585" s="37" t="str">
        <f t="array" ref="K4585">IFERROR(XLOOKUP(G4585,'Tipo de carga'!A:A,'Tipo de carga'!B:B))</f>
        <v>Autoabasto</v>
      </c>
      <c r="L4585" s="37">
        <f t="shared" si="2"/>
        <v>45</v>
      </c>
      <c r="M4585" s="37">
        <f t="shared" si="3"/>
        <v>8</v>
      </c>
      <c r="N4585" s="37">
        <f t="shared" si="4"/>
        <v>11</v>
      </c>
      <c r="O4585" s="37" t="str">
        <f t="array" ref="O4585">IFERROR(XLOOKUP(K4585,'Tipo de carga'!B:B,'Tipo de carga'!C:C))</f>
        <v>Diesel</v>
      </c>
    </row>
    <row r="4586">
      <c r="A4586" s="36">
        <v>2004.0</v>
      </c>
      <c r="B4586" s="37" t="str">
        <f t="array" ref="B4586">IFERROR(XLOOKUP(A4586,'Asignacion Nov'!A:A,'Asignacion Nov'!C:C))</f>
        <v>MeLi Dedicado Merida</v>
      </c>
      <c r="C4586" s="37" t="str">
        <f t="array" ref="C4586">IFERROR(XLOOKUP(A4586,'Asignacion Nov'!A:A,'Asignacion Nov'!B:B))</f>
        <v>EC-05</v>
      </c>
      <c r="D4586" s="38">
        <v>45604.984918981485</v>
      </c>
      <c r="E4586" s="36" t="s">
        <v>241</v>
      </c>
      <c r="F4586" s="37" t="str">
        <f t="array" ref="F4586">IFERROR(XLOOKUP(E4586,Operadores!A:A,Operadores!B:B))</f>
        <v>CADEMM</v>
      </c>
      <c r="G4586" s="36" t="s">
        <v>42</v>
      </c>
      <c r="H4586" s="39">
        <v>19.950328</v>
      </c>
      <c r="I4586" s="40">
        <v>243.0</v>
      </c>
      <c r="J4586" s="41">
        <f t="shared" si="5"/>
        <v>4847.929704</v>
      </c>
      <c r="K4586" s="37" t="str">
        <f t="array" ref="K4586">IFERROR(XLOOKUP(G4586,'Tipo de carga'!A:A,'Tipo de carga'!B:B))</f>
        <v>Autoabasto</v>
      </c>
      <c r="L4586" s="37">
        <f t="shared" si="2"/>
        <v>45</v>
      </c>
      <c r="M4586" s="37">
        <f t="shared" si="3"/>
        <v>8</v>
      </c>
      <c r="N4586" s="37">
        <f t="shared" si="4"/>
        <v>11</v>
      </c>
      <c r="O4586" s="37" t="str">
        <f t="array" ref="O4586">IFERROR(XLOOKUP(K4586,'Tipo de carga'!B:B,'Tipo de carga'!C:C))</f>
        <v>Diesel</v>
      </c>
    </row>
    <row r="4587">
      <c r="A4587" s="36">
        <v>2009.0</v>
      </c>
      <c r="B4587" s="37" t="str">
        <f t="array" ref="B4587">IFERROR(XLOOKUP(A4587,'Asignacion Nov'!A:A,'Asignacion Nov'!C:C))</f>
        <v>MeLi Dedicado Merida</v>
      </c>
      <c r="C4587" s="37" t="str">
        <f t="array" ref="C4587">IFERROR(XLOOKUP(A4587,'Asignacion Nov'!A:A,'Asignacion Nov'!B:B))</f>
        <v>EC-05</v>
      </c>
      <c r="D4587" s="38">
        <v>45604.940671296295</v>
      </c>
      <c r="E4587" s="36" t="s">
        <v>372</v>
      </c>
      <c r="F4587" s="37" t="str">
        <f t="array" ref="F4587">IFERROR(XLOOKUP(E4587,Operadores!A:A,Operadores!B:B))</f>
        <v>IBAABI</v>
      </c>
      <c r="G4587" s="36" t="s">
        <v>42</v>
      </c>
      <c r="H4587" s="39">
        <v>19.950328</v>
      </c>
      <c r="I4587" s="40">
        <v>281.0</v>
      </c>
      <c r="J4587" s="41">
        <f t="shared" si="5"/>
        <v>5606.042168</v>
      </c>
      <c r="K4587" s="37" t="str">
        <f t="array" ref="K4587">IFERROR(XLOOKUP(G4587,'Tipo de carga'!A:A,'Tipo de carga'!B:B))</f>
        <v>Autoabasto</v>
      </c>
      <c r="L4587" s="37">
        <f t="shared" si="2"/>
        <v>45</v>
      </c>
      <c r="M4587" s="37">
        <f t="shared" si="3"/>
        <v>8</v>
      </c>
      <c r="N4587" s="37">
        <f t="shared" si="4"/>
        <v>11</v>
      </c>
      <c r="O4587" s="37" t="str">
        <f t="array" ref="O4587">IFERROR(XLOOKUP(K4587,'Tipo de carga'!B:B,'Tipo de carga'!C:C))</f>
        <v>Diesel</v>
      </c>
    </row>
    <row r="4588">
      <c r="A4588" s="36">
        <v>1798.0</v>
      </c>
      <c r="B4588" s="37" t="str">
        <f t="array" ref="B4588">IFERROR(XLOOKUP(A4588,'Asignacion Nov'!A:A,'Asignacion Nov'!C:C))</f>
        <v>Wm Full</v>
      </c>
      <c r="C4588" s="37" t="str">
        <f t="array" ref="C4588">IFERROR(XLOOKUP(A4588,'Asignacion Nov'!A:A,'Asignacion Nov'!B:B))</f>
        <v>EC-08</v>
      </c>
      <c r="D4588" s="38">
        <v>45604.84357638889</v>
      </c>
      <c r="E4588" s="36" t="s">
        <v>299</v>
      </c>
      <c r="F4588" s="37" t="str">
        <f t="array" ref="F4588">IFERROR(XLOOKUP(E4588,Operadores!A:A,Operadores!B:B))</f>
        <v>MARWAL</v>
      </c>
      <c r="G4588" s="36" t="s">
        <v>42</v>
      </c>
      <c r="H4588" s="39">
        <v>19.950328</v>
      </c>
      <c r="I4588" s="40">
        <v>360.0</v>
      </c>
      <c r="J4588" s="41">
        <f t="shared" si="5"/>
        <v>7182.11808</v>
      </c>
      <c r="K4588" s="37" t="str">
        <f t="array" ref="K4588">IFERROR(XLOOKUP(G4588,'Tipo de carga'!A:A,'Tipo de carga'!B:B))</f>
        <v>Autoabasto</v>
      </c>
      <c r="L4588" s="37">
        <f t="shared" si="2"/>
        <v>45</v>
      </c>
      <c r="M4588" s="37">
        <f t="shared" si="3"/>
        <v>8</v>
      </c>
      <c r="N4588" s="37">
        <f t="shared" si="4"/>
        <v>11</v>
      </c>
      <c r="O4588" s="37" t="str">
        <f t="array" ref="O4588">IFERROR(XLOOKUP(K4588,'Tipo de carga'!B:B,'Tipo de carga'!C:C))</f>
        <v>Diesel</v>
      </c>
    </row>
    <row r="4589">
      <c r="A4589" s="36">
        <v>2002.0</v>
      </c>
      <c r="B4589" s="37" t="str">
        <f t="array" ref="B4589">IFERROR(XLOOKUP(A4589,'Asignacion Nov'!A:A,'Asignacion Nov'!C:C))</f>
        <v>MeLi Dedicado Merida</v>
      </c>
      <c r="C4589" s="37" t="str">
        <f t="array" ref="C4589">IFERROR(XLOOKUP(A4589,'Asignacion Nov'!A:A,'Asignacion Nov'!B:B))</f>
        <v>EC-05</v>
      </c>
      <c r="D4589" s="38">
        <v>45604.84311342592</v>
      </c>
      <c r="E4589" s="36" t="s">
        <v>547</v>
      </c>
      <c r="F4589" s="37" t="str">
        <f t="array" ref="F4589">IFERROR(XLOOKUP(E4589,Operadores!A:A,Operadores!B:B))</f>
        <v>CERDAV</v>
      </c>
      <c r="G4589" s="36" t="s">
        <v>42</v>
      </c>
      <c r="H4589" s="39">
        <v>19.950328</v>
      </c>
      <c r="I4589" s="40">
        <v>227.0</v>
      </c>
      <c r="J4589" s="41">
        <f t="shared" si="5"/>
        <v>4528.724456</v>
      </c>
      <c r="K4589" s="37" t="str">
        <f t="array" ref="K4589">IFERROR(XLOOKUP(G4589,'Tipo de carga'!A:A,'Tipo de carga'!B:B))</f>
        <v>Autoabasto</v>
      </c>
      <c r="L4589" s="37">
        <f t="shared" si="2"/>
        <v>45</v>
      </c>
      <c r="M4589" s="37">
        <f t="shared" si="3"/>
        <v>8</v>
      </c>
      <c r="N4589" s="37">
        <f t="shared" si="4"/>
        <v>11</v>
      </c>
      <c r="O4589" s="37" t="str">
        <f t="array" ref="O4589">IFERROR(XLOOKUP(K4589,'Tipo de carga'!B:B,'Tipo de carga'!C:C))</f>
        <v>Diesel</v>
      </c>
    </row>
    <row r="4590">
      <c r="A4590" s="36">
        <v>2024.0</v>
      </c>
      <c r="B4590" s="37" t="str">
        <f t="array" ref="B4590">IFERROR(XLOOKUP(A4590,'Asignacion Nov'!A:A,'Asignacion Nov'!C:C))</f>
        <v>MeLi Dedicado Merida</v>
      </c>
      <c r="C4590" s="37" t="str">
        <f t="array" ref="C4590">IFERROR(XLOOKUP(A4590,'Asignacion Nov'!A:A,'Asignacion Nov'!B:B))</f>
        <v>EC-05</v>
      </c>
      <c r="D4590" s="38">
        <v>45604.81423611111</v>
      </c>
      <c r="E4590" s="36" t="s">
        <v>469</v>
      </c>
      <c r="F4590" s="37" t="str">
        <f t="array" ref="F4590">IFERROR(XLOOKUP(E4590,Operadores!A:A,Operadores!B:B))</f>
        <v>DELJOS01</v>
      </c>
      <c r="G4590" s="36" t="s">
        <v>42</v>
      </c>
      <c r="H4590" s="39">
        <v>19.950328</v>
      </c>
      <c r="I4590" s="40">
        <v>210.0</v>
      </c>
      <c r="J4590" s="41">
        <f t="shared" si="5"/>
        <v>4189.56888</v>
      </c>
      <c r="K4590" s="37" t="str">
        <f t="array" ref="K4590">IFERROR(XLOOKUP(G4590,'Tipo de carga'!A:A,'Tipo de carga'!B:B))</f>
        <v>Autoabasto</v>
      </c>
      <c r="L4590" s="37">
        <f t="shared" si="2"/>
        <v>45</v>
      </c>
      <c r="M4590" s="37">
        <f t="shared" si="3"/>
        <v>8</v>
      </c>
      <c r="N4590" s="37">
        <f t="shared" si="4"/>
        <v>11</v>
      </c>
      <c r="O4590" s="37" t="str">
        <f t="array" ref="O4590">IFERROR(XLOOKUP(K4590,'Tipo de carga'!B:B,'Tipo de carga'!C:C))</f>
        <v>Diesel</v>
      </c>
    </row>
    <row r="4591">
      <c r="A4591" s="36">
        <v>1746.0</v>
      </c>
      <c r="B4591" s="37" t="str">
        <f t="array" ref="B4591">IFERROR(XLOOKUP(A4591,'Asignacion Nov'!A:A,'Asignacion Nov'!C:C))</f>
        <v>Wm Full</v>
      </c>
      <c r="C4591" s="37" t="str">
        <f t="array" ref="C4591">IFERROR(XLOOKUP(A4591,'Asignacion Nov'!A:A,'Asignacion Nov'!B:B))</f>
        <v>EC-08</v>
      </c>
      <c r="D4591" s="38">
        <v>45604.797534722224</v>
      </c>
      <c r="E4591" s="36" t="s">
        <v>293</v>
      </c>
      <c r="F4591" s="37" t="str">
        <f t="array" ref="F4591">IFERROR(XLOOKUP(E4591,Operadores!A:A,Operadores!B:B))</f>
        <v>LOPFER</v>
      </c>
      <c r="G4591" s="36" t="s">
        <v>42</v>
      </c>
      <c r="H4591" s="39">
        <v>19.950328</v>
      </c>
      <c r="I4591" s="40">
        <v>422.0</v>
      </c>
      <c r="J4591" s="41">
        <f t="shared" si="5"/>
        <v>8419.038416</v>
      </c>
      <c r="K4591" s="37" t="str">
        <f t="array" ref="K4591">IFERROR(XLOOKUP(G4591,'Tipo de carga'!A:A,'Tipo de carga'!B:B))</f>
        <v>Autoabasto</v>
      </c>
      <c r="L4591" s="37">
        <f t="shared" si="2"/>
        <v>45</v>
      </c>
      <c r="M4591" s="37">
        <f t="shared" si="3"/>
        <v>8</v>
      </c>
      <c r="N4591" s="37">
        <f t="shared" si="4"/>
        <v>11</v>
      </c>
      <c r="O4591" s="37" t="str">
        <f t="array" ref="O4591">IFERROR(XLOOKUP(K4591,'Tipo de carga'!B:B,'Tipo de carga'!C:C))</f>
        <v>Diesel</v>
      </c>
    </row>
    <row r="4592">
      <c r="A4592" s="36">
        <v>2005.0</v>
      </c>
      <c r="B4592" s="37" t="str">
        <f t="array" ref="B4592">IFERROR(XLOOKUP(A4592,'Asignacion Nov'!A:A,'Asignacion Nov'!C:C))</f>
        <v>MeLi Dedicado Merida</v>
      </c>
      <c r="C4592" s="37" t="str">
        <f t="array" ref="C4592">IFERROR(XLOOKUP(A4592,'Asignacion Nov'!A:A,'Asignacion Nov'!B:B))</f>
        <v>EC-05</v>
      </c>
      <c r="D4592" s="38">
        <v>45604.75387731481</v>
      </c>
      <c r="E4592" s="36" t="s">
        <v>399</v>
      </c>
      <c r="F4592" s="37" t="str">
        <f t="array" ref="F4592">IFERROR(XLOOKUP(E4592,Operadores!A:A,Operadores!B:B))</f>
        <v>DOMLEO</v>
      </c>
      <c r="G4592" s="36" t="s">
        <v>42</v>
      </c>
      <c r="H4592" s="39">
        <v>19.950328</v>
      </c>
      <c r="I4592" s="40">
        <v>386.0</v>
      </c>
      <c r="J4592" s="41">
        <f t="shared" si="5"/>
        <v>7700.826608</v>
      </c>
      <c r="K4592" s="37" t="str">
        <f t="array" ref="K4592">IFERROR(XLOOKUP(G4592,'Tipo de carga'!A:A,'Tipo de carga'!B:B))</f>
        <v>Autoabasto</v>
      </c>
      <c r="L4592" s="37">
        <f t="shared" si="2"/>
        <v>45</v>
      </c>
      <c r="M4592" s="37">
        <f t="shared" si="3"/>
        <v>8</v>
      </c>
      <c r="N4592" s="37">
        <f t="shared" si="4"/>
        <v>11</v>
      </c>
      <c r="O4592" s="37" t="str">
        <f t="array" ref="O4592">IFERROR(XLOOKUP(K4592,'Tipo de carga'!B:B,'Tipo de carga'!C:C))</f>
        <v>Diesel</v>
      </c>
    </row>
    <row r="4593">
      <c r="A4593" s="36">
        <v>1880.0</v>
      </c>
      <c r="B4593" s="37" t="str">
        <f t="array" ref="B4593">IFERROR(XLOOKUP(A4593,'Asignacion Nov'!A:A,'Asignacion Nov'!C:C))</f>
        <v>Circuitos</v>
      </c>
      <c r="C4593" s="37" t="str">
        <f t="array" ref="C4593">IFERROR(XLOOKUP(A4593,'Asignacion Nov'!A:A,'Asignacion Nov'!B:B))</f>
        <v>EC-03</v>
      </c>
      <c r="D4593" s="38">
        <v>45604.61016203704</v>
      </c>
      <c r="E4593" s="36" t="s">
        <v>248</v>
      </c>
      <c r="F4593" s="37" t="str">
        <f t="array" ref="F4593">IFERROR(XLOOKUP(E4593,Operadores!A:A,Operadores!B:B))</f>
        <v>CRULE</v>
      </c>
      <c r="G4593" s="36" t="s">
        <v>42</v>
      </c>
      <c r="H4593" s="39">
        <v>19.950328</v>
      </c>
      <c r="I4593" s="40">
        <v>615.0</v>
      </c>
      <c r="J4593" s="41">
        <f t="shared" si="5"/>
        <v>12269.45172</v>
      </c>
      <c r="K4593" s="37" t="str">
        <f t="array" ref="K4593">IFERROR(XLOOKUP(G4593,'Tipo de carga'!A:A,'Tipo de carga'!B:B))</f>
        <v>Autoabasto</v>
      </c>
      <c r="L4593" s="37">
        <f t="shared" si="2"/>
        <v>45</v>
      </c>
      <c r="M4593" s="37">
        <f t="shared" si="3"/>
        <v>8</v>
      </c>
      <c r="N4593" s="37">
        <f t="shared" si="4"/>
        <v>11</v>
      </c>
      <c r="O4593" s="37" t="str">
        <f t="array" ref="O4593">IFERROR(XLOOKUP(K4593,'Tipo de carga'!B:B,'Tipo de carga'!C:C))</f>
        <v>Diesel</v>
      </c>
    </row>
    <row r="4594">
      <c r="A4594" s="36">
        <v>1809.0</v>
      </c>
      <c r="B4594" s="37" t="str">
        <f t="array" ref="B4594">IFERROR(XLOOKUP(A4594,'Asignacion Nov'!A:A,'Asignacion Nov'!C:C))</f>
        <v>Full Liver</v>
      </c>
      <c r="C4594" s="37" t="str">
        <f t="array" ref="C4594">IFERROR(XLOOKUP(A4594,'Asignacion Nov'!A:A,'Asignacion Nov'!B:B))</f>
        <v>EC-01</v>
      </c>
      <c r="D4594" s="38">
        <v>45604.591898148145</v>
      </c>
      <c r="E4594" s="36" t="s">
        <v>253</v>
      </c>
      <c r="F4594" s="37" t="str">
        <f t="array" ref="F4594">IFERROR(XLOOKUP(E4594,Operadores!A:A,Operadores!B:B))</f>
        <v>MARFRA</v>
      </c>
      <c r="G4594" s="36" t="s">
        <v>42</v>
      </c>
      <c r="H4594" s="39">
        <v>19.950328</v>
      </c>
      <c r="I4594" s="40">
        <v>293.0</v>
      </c>
      <c r="J4594" s="41">
        <f t="shared" si="5"/>
        <v>5845.446104</v>
      </c>
      <c r="K4594" s="37" t="str">
        <f t="array" ref="K4594">IFERROR(XLOOKUP(G4594,'Tipo de carga'!A:A,'Tipo de carga'!B:B))</f>
        <v>Autoabasto</v>
      </c>
      <c r="L4594" s="37">
        <f t="shared" si="2"/>
        <v>45</v>
      </c>
      <c r="M4594" s="37">
        <f t="shared" si="3"/>
        <v>8</v>
      </c>
      <c r="N4594" s="37">
        <f t="shared" si="4"/>
        <v>11</v>
      </c>
      <c r="O4594" s="37" t="str">
        <f t="array" ref="O4594">IFERROR(XLOOKUP(K4594,'Tipo de carga'!B:B,'Tipo de carga'!C:C))</f>
        <v>Diesel</v>
      </c>
    </row>
    <row r="4595">
      <c r="A4595" s="36">
        <v>1964.0</v>
      </c>
      <c r="B4595" s="37" t="str">
        <f t="array" ref="B4595">IFERROR(XLOOKUP(A4595,'Asignacion Nov'!A:A,'Asignacion Nov'!C:C))</f>
        <v>MeLi asignado SD</v>
      </c>
      <c r="C4595" s="37" t="str">
        <f t="array" ref="C4595">IFERROR(XLOOKUP(A4595,'Asignacion Nov'!A:A,'Asignacion Nov'!B:B))</f>
        <v>EC-05</v>
      </c>
      <c r="D4595" s="38">
        <v>45604.541400462964</v>
      </c>
      <c r="E4595" s="36" t="s">
        <v>236</v>
      </c>
      <c r="F4595" s="37" t="str">
        <f t="array" ref="F4595">IFERROR(XLOOKUP(E4595,Operadores!A:A,Operadores!B:B))</f>
        <v>BENOSC</v>
      </c>
      <c r="G4595" s="36" t="s">
        <v>42</v>
      </c>
      <c r="H4595" s="39">
        <v>19.950328</v>
      </c>
      <c r="I4595" s="40">
        <v>653.0</v>
      </c>
      <c r="J4595" s="41">
        <f t="shared" si="5"/>
        <v>13027.56418</v>
      </c>
      <c r="K4595" s="37" t="str">
        <f t="array" ref="K4595">IFERROR(XLOOKUP(G4595,'Tipo de carga'!A:A,'Tipo de carga'!B:B))</f>
        <v>Autoabasto</v>
      </c>
      <c r="L4595" s="37">
        <f t="shared" si="2"/>
        <v>45</v>
      </c>
      <c r="M4595" s="37">
        <f t="shared" si="3"/>
        <v>8</v>
      </c>
      <c r="N4595" s="37">
        <f t="shared" si="4"/>
        <v>11</v>
      </c>
      <c r="O4595" s="37" t="str">
        <f t="array" ref="O4595">IFERROR(XLOOKUP(K4595,'Tipo de carga'!B:B,'Tipo de carga'!C:C))</f>
        <v>Diesel</v>
      </c>
    </row>
    <row r="4596">
      <c r="A4596" s="36">
        <v>2028.0</v>
      </c>
      <c r="B4596" s="37" t="str">
        <f t="array" ref="B4596">IFERROR(XLOOKUP(A4596,'Asignacion Nov'!A:A,'Asignacion Nov'!C:C))</f>
        <v>MeLi Dedicado Merida</v>
      </c>
      <c r="C4596" s="37" t="str">
        <f t="array" ref="C4596">IFERROR(XLOOKUP(A4596,'Asignacion Nov'!A:A,'Asignacion Nov'!B:B))</f>
        <v>EC-05</v>
      </c>
      <c r="D4596" s="38">
        <v>45604.510787037034</v>
      </c>
      <c r="E4596" s="36" t="s">
        <v>398</v>
      </c>
      <c r="F4596" s="37" t="str">
        <f t="array" ref="F4596">IFERROR(XLOOKUP(E4596,Operadores!A:A,Operadores!B:B))</f>
        <v>SANEUS</v>
      </c>
      <c r="G4596" s="36" t="s">
        <v>42</v>
      </c>
      <c r="H4596" s="39">
        <v>19.950328</v>
      </c>
      <c r="I4596" s="40">
        <v>244.0</v>
      </c>
      <c r="J4596" s="41">
        <f t="shared" si="5"/>
        <v>4867.880032</v>
      </c>
      <c r="K4596" s="37" t="str">
        <f t="array" ref="K4596">IFERROR(XLOOKUP(G4596,'Tipo de carga'!A:A,'Tipo de carga'!B:B))</f>
        <v>Autoabasto</v>
      </c>
      <c r="L4596" s="37">
        <f t="shared" si="2"/>
        <v>45</v>
      </c>
      <c r="M4596" s="37">
        <f t="shared" si="3"/>
        <v>8</v>
      </c>
      <c r="N4596" s="37">
        <f t="shared" si="4"/>
        <v>11</v>
      </c>
      <c r="O4596" s="37" t="str">
        <f t="array" ref="O4596">IFERROR(XLOOKUP(K4596,'Tipo de carga'!B:B,'Tipo de carga'!C:C))</f>
        <v>Diesel</v>
      </c>
    </row>
    <row r="4597">
      <c r="A4597" s="36">
        <v>1997.0</v>
      </c>
      <c r="B4597" s="37" t="str">
        <f t="array" ref="B4597">IFERROR(XLOOKUP(A4597,'Asignacion Nov'!A:A,'Asignacion Nov'!C:C))</f>
        <v>MeLi Dedicado Merida</v>
      </c>
      <c r="C4597" s="37" t="str">
        <f t="array" ref="C4597">IFERROR(XLOOKUP(A4597,'Asignacion Nov'!A:A,'Asignacion Nov'!B:B))</f>
        <v>EC-05</v>
      </c>
      <c r="D4597" s="38">
        <v>45604.49449074074</v>
      </c>
      <c r="E4597" s="36" t="s">
        <v>391</v>
      </c>
      <c r="F4597" s="37" t="str">
        <f t="array" ref="F4597">IFERROR(XLOOKUP(E4597,Operadores!A:A,Operadores!B:B))</f>
        <v>HERVIC02</v>
      </c>
      <c r="G4597" s="36" t="s">
        <v>42</v>
      </c>
      <c r="H4597" s="39">
        <v>19.950328</v>
      </c>
      <c r="I4597" s="40">
        <v>220.0</v>
      </c>
      <c r="J4597" s="41">
        <f t="shared" si="5"/>
        <v>4389.07216</v>
      </c>
      <c r="K4597" s="37" t="str">
        <f t="array" ref="K4597">IFERROR(XLOOKUP(G4597,'Tipo de carga'!A:A,'Tipo de carga'!B:B))</f>
        <v>Autoabasto</v>
      </c>
      <c r="L4597" s="37">
        <f t="shared" si="2"/>
        <v>45</v>
      </c>
      <c r="M4597" s="37">
        <f t="shared" si="3"/>
        <v>8</v>
      </c>
      <c r="N4597" s="37">
        <f t="shared" si="4"/>
        <v>11</v>
      </c>
      <c r="O4597" s="37" t="str">
        <f t="array" ref="O4597">IFERROR(XLOOKUP(K4597,'Tipo de carga'!B:B,'Tipo de carga'!C:C))</f>
        <v>Diesel</v>
      </c>
    </row>
    <row r="4598">
      <c r="A4598" s="36">
        <v>1803.0</v>
      </c>
      <c r="B4598" s="37" t="str">
        <f t="array" ref="B4598">IFERROR(XLOOKUP(A4598,'Asignacion Nov'!A:A,'Asignacion Nov'!C:C))</f>
        <v>Sayer Full</v>
      </c>
      <c r="C4598" s="37" t="str">
        <f t="array" ref="C4598">IFERROR(XLOOKUP(A4598,'Asignacion Nov'!A:A,'Asignacion Nov'!B:B))</f>
        <v>EC-04</v>
      </c>
      <c r="D4598" s="38">
        <v>45604.476631944446</v>
      </c>
      <c r="E4598" s="36" t="s">
        <v>24</v>
      </c>
      <c r="F4598" s="37" t="str">
        <f t="array" ref="F4598">IFERROR(XLOOKUP(E4598,Operadores!A:A,Operadores!B:B))</f>
        <v>LOPOSC</v>
      </c>
      <c r="G4598" s="36" t="s">
        <v>42</v>
      </c>
      <c r="H4598" s="39">
        <v>19.950328</v>
      </c>
      <c r="I4598" s="40">
        <v>955.0</v>
      </c>
      <c r="J4598" s="41">
        <f t="shared" si="5"/>
        <v>19052.56324</v>
      </c>
      <c r="K4598" s="37" t="str">
        <f t="array" ref="K4598">IFERROR(XLOOKUP(G4598,'Tipo de carga'!A:A,'Tipo de carga'!B:B))</f>
        <v>Autoabasto</v>
      </c>
      <c r="L4598" s="37">
        <f t="shared" si="2"/>
        <v>45</v>
      </c>
      <c r="M4598" s="37">
        <f t="shared" si="3"/>
        <v>8</v>
      </c>
      <c r="N4598" s="37">
        <f t="shared" si="4"/>
        <v>11</v>
      </c>
      <c r="O4598" s="37" t="str">
        <f t="array" ref="O4598">IFERROR(XLOOKUP(K4598,'Tipo de carga'!B:B,'Tipo de carga'!C:C))</f>
        <v>Diesel</v>
      </c>
    </row>
    <row r="4599">
      <c r="A4599" s="36">
        <v>1824.0</v>
      </c>
      <c r="B4599" s="37" t="str">
        <f t="array" ref="B4599">IFERROR(XLOOKUP(A4599,'Asignacion Nov'!A:A,'Asignacion Nov'!C:C))</f>
        <v>Wm Full</v>
      </c>
      <c r="C4599" s="37" t="str">
        <f t="array" ref="C4599">IFERROR(XLOOKUP(A4599,'Asignacion Nov'!A:A,'Asignacion Nov'!B:B))</f>
        <v>EC-08</v>
      </c>
      <c r="D4599" s="38">
        <v>45604.44126157407</v>
      </c>
      <c r="E4599" s="36" t="s">
        <v>282</v>
      </c>
      <c r="F4599" s="37" t="str">
        <f t="array" ref="F4599">IFERROR(XLOOKUP(E4599,Operadores!A:A,Operadores!B:B))</f>
        <v>MENJUA01</v>
      </c>
      <c r="G4599" s="36" t="s">
        <v>42</v>
      </c>
      <c r="H4599" s="39">
        <v>19.950328</v>
      </c>
      <c r="I4599" s="40">
        <v>388.0</v>
      </c>
      <c r="J4599" s="41">
        <f t="shared" si="5"/>
        <v>7740.727264</v>
      </c>
      <c r="K4599" s="37" t="str">
        <f t="array" ref="K4599">IFERROR(XLOOKUP(G4599,'Tipo de carga'!A:A,'Tipo de carga'!B:B))</f>
        <v>Autoabasto</v>
      </c>
      <c r="L4599" s="37">
        <f t="shared" si="2"/>
        <v>45</v>
      </c>
      <c r="M4599" s="37">
        <f t="shared" si="3"/>
        <v>8</v>
      </c>
      <c r="N4599" s="37">
        <f t="shared" si="4"/>
        <v>11</v>
      </c>
      <c r="O4599" s="37" t="str">
        <f t="array" ref="O4599">IFERROR(XLOOKUP(K4599,'Tipo de carga'!B:B,'Tipo de carga'!C:C))</f>
        <v>Diesel</v>
      </c>
    </row>
    <row r="4600">
      <c r="A4600" s="36">
        <v>1817.0</v>
      </c>
      <c r="B4600" s="37" t="str">
        <f t="array" ref="B4600">IFERROR(XLOOKUP(A4600,'Asignacion Nov'!A:A,'Asignacion Nov'!C:C))</f>
        <v>Wm Full</v>
      </c>
      <c r="C4600" s="37" t="str">
        <f t="array" ref="C4600">IFERROR(XLOOKUP(A4600,'Asignacion Nov'!A:A,'Asignacion Nov'!B:B))</f>
        <v>EC-08</v>
      </c>
      <c r="D4600" s="38">
        <v>45604.424363425926</v>
      </c>
      <c r="E4600" s="36" t="s">
        <v>500</v>
      </c>
      <c r="F4600" s="37" t="str">
        <f t="array" ref="F4600">IFERROR(XLOOKUP(E4600,Operadores!A:A,Operadores!B:B))</f>
        <v>RUIROBX</v>
      </c>
      <c r="G4600" s="36" t="s">
        <v>42</v>
      </c>
      <c r="H4600" s="39">
        <v>19.950328</v>
      </c>
      <c r="I4600" s="40">
        <v>405.0</v>
      </c>
      <c r="J4600" s="41">
        <f t="shared" si="5"/>
        <v>8079.88284</v>
      </c>
      <c r="K4600" s="37" t="str">
        <f t="array" ref="K4600">IFERROR(XLOOKUP(G4600,'Tipo de carga'!A:A,'Tipo de carga'!B:B))</f>
        <v>Autoabasto</v>
      </c>
      <c r="L4600" s="37">
        <f t="shared" si="2"/>
        <v>45</v>
      </c>
      <c r="M4600" s="37">
        <f t="shared" si="3"/>
        <v>8</v>
      </c>
      <c r="N4600" s="37">
        <f t="shared" si="4"/>
        <v>11</v>
      </c>
      <c r="O4600" s="37" t="str">
        <f t="array" ref="O4600">IFERROR(XLOOKUP(K4600,'Tipo de carga'!B:B,'Tipo de carga'!C:C))</f>
        <v>Diesel</v>
      </c>
    </row>
    <row r="4601">
      <c r="A4601" s="36">
        <v>1736.0</v>
      </c>
      <c r="B4601" s="37" t="str">
        <f t="array" ref="B4601">IFERROR(XLOOKUP(A4601,'Asignacion Nov'!A:A,'Asignacion Nov'!C:C))</f>
        <v>Wm Full</v>
      </c>
      <c r="C4601" s="37" t="str">
        <f t="array" ref="C4601">IFERROR(XLOOKUP(A4601,'Asignacion Nov'!A:A,'Asignacion Nov'!B:B))</f>
        <v>EC-08</v>
      </c>
      <c r="D4601" s="38">
        <v>45604.414039351854</v>
      </c>
      <c r="E4601" s="36" t="s">
        <v>476</v>
      </c>
      <c r="F4601" s="37" t="str">
        <f t="array" ref="F4601">IFERROR(XLOOKUP(E4601,Operadores!A:A,Operadores!B:B))</f>
        <v>VILJE</v>
      </c>
      <c r="G4601" s="36" t="s">
        <v>42</v>
      </c>
      <c r="H4601" s="39">
        <v>19.950328</v>
      </c>
      <c r="I4601" s="40">
        <v>445.0</v>
      </c>
      <c r="J4601" s="41">
        <f t="shared" si="5"/>
        <v>8877.89596</v>
      </c>
      <c r="K4601" s="37" t="str">
        <f t="array" ref="K4601">IFERROR(XLOOKUP(G4601,'Tipo de carga'!A:A,'Tipo de carga'!B:B))</f>
        <v>Autoabasto</v>
      </c>
      <c r="L4601" s="37">
        <f t="shared" si="2"/>
        <v>45</v>
      </c>
      <c r="M4601" s="37">
        <f t="shared" si="3"/>
        <v>8</v>
      </c>
      <c r="N4601" s="37">
        <f t="shared" si="4"/>
        <v>11</v>
      </c>
      <c r="O4601" s="37" t="str">
        <f t="array" ref="O4601">IFERROR(XLOOKUP(K4601,'Tipo de carga'!B:B,'Tipo de carga'!C:C))</f>
        <v>Diesel</v>
      </c>
    </row>
    <row r="4602">
      <c r="A4602" s="36">
        <v>1820.0</v>
      </c>
      <c r="B4602" s="37" t="str">
        <f t="array" ref="B4602">IFERROR(XLOOKUP(A4602,'Asignacion Nov'!A:A,'Asignacion Nov'!C:C))</f>
        <v>Wm Full</v>
      </c>
      <c r="C4602" s="37" t="str">
        <f t="array" ref="C4602">IFERROR(XLOOKUP(A4602,'Asignacion Nov'!A:A,'Asignacion Nov'!B:B))</f>
        <v>EC-08</v>
      </c>
      <c r="D4602" s="38">
        <v>45604.399930555555</v>
      </c>
      <c r="E4602" s="36" t="s">
        <v>303</v>
      </c>
      <c r="F4602" s="37" t="str">
        <f t="array" ref="F4602">IFERROR(XLOOKUP(E4602,Operadores!A:A,Operadores!B:B))</f>
        <v>CAMVI01</v>
      </c>
      <c r="G4602" s="36" t="s">
        <v>42</v>
      </c>
      <c r="H4602" s="39">
        <v>19.950328</v>
      </c>
      <c r="I4602" s="40">
        <v>638.0</v>
      </c>
      <c r="J4602" s="41">
        <f t="shared" si="5"/>
        <v>12728.30926</v>
      </c>
      <c r="K4602" s="37" t="str">
        <f t="array" ref="K4602">IFERROR(XLOOKUP(G4602,'Tipo de carga'!A:A,'Tipo de carga'!B:B))</f>
        <v>Autoabasto</v>
      </c>
      <c r="L4602" s="37">
        <f t="shared" si="2"/>
        <v>45</v>
      </c>
      <c r="M4602" s="37">
        <f t="shared" si="3"/>
        <v>8</v>
      </c>
      <c r="N4602" s="37">
        <f t="shared" si="4"/>
        <v>11</v>
      </c>
      <c r="O4602" s="37" t="str">
        <f t="array" ref="O4602">IFERROR(XLOOKUP(K4602,'Tipo de carga'!B:B,'Tipo de carga'!C:C))</f>
        <v>Diesel</v>
      </c>
    </row>
    <row r="4603">
      <c r="A4603" s="36">
        <v>1814.0</v>
      </c>
      <c r="B4603" s="37" t="str">
        <f t="array" ref="B4603">IFERROR(XLOOKUP(A4603,'Asignacion Nov'!A:A,'Asignacion Nov'!C:C))</f>
        <v>Wm Full</v>
      </c>
      <c r="C4603" s="37" t="str">
        <f t="array" ref="C4603">IFERROR(XLOOKUP(A4603,'Asignacion Nov'!A:A,'Asignacion Nov'!B:B))</f>
        <v>EC-08</v>
      </c>
      <c r="D4603" s="38">
        <v>45604.38780092593</v>
      </c>
      <c r="E4603" s="36" t="s">
        <v>495</v>
      </c>
      <c r="F4603" s="37" t="str">
        <f t="array" ref="F4603">IFERROR(XLOOKUP(E4603,Operadores!A:A,Operadores!B:B))</f>
        <v>DELALE</v>
      </c>
      <c r="G4603" s="36" t="s">
        <v>42</v>
      </c>
      <c r="H4603" s="39">
        <v>19.950328</v>
      </c>
      <c r="I4603" s="40">
        <v>611.0</v>
      </c>
      <c r="J4603" s="41">
        <f t="shared" si="5"/>
        <v>12189.65041</v>
      </c>
      <c r="K4603" s="37" t="str">
        <f t="array" ref="K4603">IFERROR(XLOOKUP(G4603,'Tipo de carga'!A:A,'Tipo de carga'!B:B))</f>
        <v>Autoabasto</v>
      </c>
      <c r="L4603" s="37">
        <f t="shared" si="2"/>
        <v>45</v>
      </c>
      <c r="M4603" s="37">
        <f t="shared" si="3"/>
        <v>8</v>
      </c>
      <c r="N4603" s="37">
        <f t="shared" si="4"/>
        <v>11</v>
      </c>
      <c r="O4603" s="37" t="str">
        <f t="array" ref="O4603">IFERROR(XLOOKUP(K4603,'Tipo de carga'!B:B,'Tipo de carga'!C:C))</f>
        <v>Diesel</v>
      </c>
    </row>
    <row r="4604">
      <c r="A4604" s="36">
        <v>1819.0</v>
      </c>
      <c r="B4604" s="37" t="str">
        <f t="array" ref="B4604">IFERROR(XLOOKUP(A4604,'Asignacion Nov'!A:A,'Asignacion Nov'!C:C))</f>
        <v>Wm Full</v>
      </c>
      <c r="C4604" s="37" t="str">
        <f t="array" ref="C4604">IFERROR(XLOOKUP(A4604,'Asignacion Nov'!A:A,'Asignacion Nov'!B:B))</f>
        <v>EC-08</v>
      </c>
      <c r="D4604" s="38">
        <v>45604.345625</v>
      </c>
      <c r="E4604" s="36" t="s">
        <v>287</v>
      </c>
      <c r="F4604" s="37" t="str">
        <f t="array" ref="F4604">IFERROR(XLOOKUP(E4604,Operadores!A:A,Operadores!B:B))</f>
        <v>ALVGAB</v>
      </c>
      <c r="G4604" s="36" t="s">
        <v>42</v>
      </c>
      <c r="H4604" s="39">
        <v>19.950328</v>
      </c>
      <c r="I4604" s="40">
        <v>374.0</v>
      </c>
      <c r="J4604" s="41">
        <f t="shared" si="5"/>
        <v>7461.422672</v>
      </c>
      <c r="K4604" s="37" t="str">
        <f t="array" ref="K4604">IFERROR(XLOOKUP(G4604,'Tipo de carga'!A:A,'Tipo de carga'!B:B))</f>
        <v>Autoabasto</v>
      </c>
      <c r="L4604" s="37">
        <f t="shared" si="2"/>
        <v>45</v>
      </c>
      <c r="M4604" s="37">
        <f t="shared" si="3"/>
        <v>8</v>
      </c>
      <c r="N4604" s="37">
        <f t="shared" si="4"/>
        <v>11</v>
      </c>
      <c r="O4604" s="37" t="str">
        <f t="array" ref="O4604">IFERROR(XLOOKUP(K4604,'Tipo de carga'!B:B,'Tipo de carga'!C:C))</f>
        <v>Diesel</v>
      </c>
    </row>
    <row r="4605">
      <c r="A4605" s="36">
        <v>1991.0</v>
      </c>
      <c r="B4605" s="37" t="str">
        <f t="array" ref="B4605">IFERROR(XLOOKUP(A4605,'Asignacion Nov'!A:A,'Asignacion Nov'!C:C))</f>
        <v>MeLi Dedicado Merida</v>
      </c>
      <c r="C4605" s="37" t="str">
        <f t="array" ref="C4605">IFERROR(XLOOKUP(A4605,'Asignacion Nov'!A:A,'Asignacion Nov'!B:B))</f>
        <v>EC-05</v>
      </c>
      <c r="D4605" s="38">
        <v>45604.2728125</v>
      </c>
      <c r="E4605" s="36" t="s">
        <v>301</v>
      </c>
      <c r="F4605" s="37" t="str">
        <f t="array" ref="F4605">IFERROR(XLOOKUP(E4605,Operadores!A:A,Operadores!B:B))</f>
        <v>RUEREN</v>
      </c>
      <c r="G4605" s="36" t="s">
        <v>42</v>
      </c>
      <c r="H4605" s="39">
        <v>19.950328</v>
      </c>
      <c r="I4605" s="40">
        <v>201.0</v>
      </c>
      <c r="J4605" s="41">
        <f t="shared" si="5"/>
        <v>4010.015928</v>
      </c>
      <c r="K4605" s="37" t="str">
        <f t="array" ref="K4605">IFERROR(XLOOKUP(G4605,'Tipo de carga'!A:A,'Tipo de carga'!B:B))</f>
        <v>Autoabasto</v>
      </c>
      <c r="L4605" s="37">
        <f t="shared" si="2"/>
        <v>45</v>
      </c>
      <c r="M4605" s="37">
        <f t="shared" si="3"/>
        <v>8</v>
      </c>
      <c r="N4605" s="37">
        <f t="shared" si="4"/>
        <v>11</v>
      </c>
      <c r="O4605" s="37" t="str">
        <f t="array" ref="O4605">IFERROR(XLOOKUP(K4605,'Tipo de carga'!B:B,'Tipo de carga'!C:C))</f>
        <v>Diesel</v>
      </c>
    </row>
    <row r="4606">
      <c r="A4606" s="36">
        <v>2031.0</v>
      </c>
      <c r="B4606" s="37" t="str">
        <f t="array" ref="B4606">IFERROR(XLOOKUP(A4606,'Asignacion Nov'!A:A,'Asignacion Nov'!C:C))</f>
        <v>MeLi Dedicado Merida</v>
      </c>
      <c r="C4606" s="37" t="str">
        <f t="array" ref="C4606">IFERROR(XLOOKUP(A4606,'Asignacion Nov'!A:A,'Asignacion Nov'!B:B))</f>
        <v>EC-05</v>
      </c>
      <c r="D4606" s="38">
        <v>45604.237291666665</v>
      </c>
      <c r="E4606" s="36" t="s">
        <v>304</v>
      </c>
      <c r="F4606" s="37" t="str">
        <f t="array" ref="F4606">IFERROR(XLOOKUP(E4606,Operadores!A:A,Operadores!B:B))</f>
        <v>ORTEDU</v>
      </c>
      <c r="G4606" s="36" t="s">
        <v>42</v>
      </c>
      <c r="H4606" s="39">
        <v>19.950328</v>
      </c>
      <c r="I4606" s="40">
        <v>270.0</v>
      </c>
      <c r="J4606" s="41">
        <f t="shared" si="5"/>
        <v>5386.58856</v>
      </c>
      <c r="K4606" s="37" t="str">
        <f t="array" ref="K4606">IFERROR(XLOOKUP(G4606,'Tipo de carga'!A:A,'Tipo de carga'!B:B))</f>
        <v>Autoabasto</v>
      </c>
      <c r="L4606" s="37">
        <f t="shared" si="2"/>
        <v>45</v>
      </c>
      <c r="M4606" s="37">
        <f t="shared" si="3"/>
        <v>8</v>
      </c>
      <c r="N4606" s="37">
        <f t="shared" si="4"/>
        <v>11</v>
      </c>
      <c r="O4606" s="37" t="str">
        <f t="array" ref="O4606">IFERROR(XLOOKUP(K4606,'Tipo de carga'!B:B,'Tipo de carga'!C:C))</f>
        <v>Diesel</v>
      </c>
    </row>
    <row r="4607">
      <c r="A4607" s="36">
        <v>2027.0</v>
      </c>
      <c r="B4607" s="37" t="str">
        <f t="array" ref="B4607">IFERROR(XLOOKUP(A4607,'Asignacion Nov'!A:A,'Asignacion Nov'!C:C))</f>
        <v>MeLi Dedicado Merida</v>
      </c>
      <c r="C4607" s="37" t="str">
        <f t="array" ref="C4607">IFERROR(XLOOKUP(A4607,'Asignacion Nov'!A:A,'Asignacion Nov'!B:B))</f>
        <v>EC-05</v>
      </c>
      <c r="D4607" s="38">
        <v>45604.2259837963</v>
      </c>
      <c r="E4607" s="36" t="s">
        <v>246</v>
      </c>
      <c r="F4607" s="37" t="str">
        <f t="array" ref="F4607">IFERROR(XLOOKUP(E4607,Operadores!A:A,Operadores!B:B))</f>
        <v>LUNADO</v>
      </c>
      <c r="G4607" s="36" t="s">
        <v>42</v>
      </c>
      <c r="H4607" s="39">
        <v>19.950328</v>
      </c>
      <c r="I4607" s="40">
        <v>264.0</v>
      </c>
      <c r="J4607" s="41">
        <f t="shared" si="5"/>
        <v>5266.886592</v>
      </c>
      <c r="K4607" s="37" t="str">
        <f t="array" ref="K4607">IFERROR(XLOOKUP(G4607,'Tipo de carga'!A:A,'Tipo de carga'!B:B))</f>
        <v>Autoabasto</v>
      </c>
      <c r="L4607" s="37">
        <f t="shared" si="2"/>
        <v>45</v>
      </c>
      <c r="M4607" s="37">
        <f t="shared" si="3"/>
        <v>8</v>
      </c>
      <c r="N4607" s="37">
        <f t="shared" si="4"/>
        <v>11</v>
      </c>
      <c r="O4607" s="37" t="str">
        <f t="array" ref="O4607">IFERROR(XLOOKUP(K4607,'Tipo de carga'!B:B,'Tipo de carga'!C:C))</f>
        <v>Diesel</v>
      </c>
    </row>
    <row r="4608">
      <c r="A4608" s="36">
        <v>2021.0</v>
      </c>
      <c r="B4608" s="37" t="str">
        <f t="array" ref="B4608">IFERROR(XLOOKUP(A4608,'Asignacion Nov'!A:A,'Asignacion Nov'!C:C))</f>
        <v>MeLi Dedicado Merida</v>
      </c>
      <c r="C4608" s="37" t="str">
        <f t="array" ref="C4608">IFERROR(XLOOKUP(A4608,'Asignacion Nov'!A:A,'Asignacion Nov'!B:B))</f>
        <v>EC-05</v>
      </c>
      <c r="D4608" s="38">
        <v>45604.15829861111</v>
      </c>
      <c r="E4608" s="36" t="s">
        <v>320</v>
      </c>
      <c r="F4608" s="37" t="str">
        <f t="array" ref="F4608">IFERROR(XLOOKUP(E4608,Operadores!A:A,Operadores!B:B))</f>
        <v>GUTIRV</v>
      </c>
      <c r="G4608" s="36" t="s">
        <v>42</v>
      </c>
      <c r="H4608" s="39">
        <v>19.950328</v>
      </c>
      <c r="I4608" s="40">
        <v>230.0</v>
      </c>
      <c r="J4608" s="41">
        <f t="shared" si="5"/>
        <v>4588.57544</v>
      </c>
      <c r="K4608" s="37" t="str">
        <f t="array" ref="K4608">IFERROR(XLOOKUP(G4608,'Tipo de carga'!A:A,'Tipo de carga'!B:B))</f>
        <v>Autoabasto</v>
      </c>
      <c r="L4608" s="37">
        <f t="shared" si="2"/>
        <v>45</v>
      </c>
      <c r="M4608" s="37">
        <f t="shared" si="3"/>
        <v>8</v>
      </c>
      <c r="N4608" s="37">
        <f t="shared" si="4"/>
        <v>11</v>
      </c>
      <c r="O4608" s="37" t="str">
        <f t="array" ref="O4608">IFERROR(XLOOKUP(K4608,'Tipo de carga'!B:B,'Tipo de carga'!C:C))</f>
        <v>Diesel</v>
      </c>
    </row>
    <row r="4609">
      <c r="A4609" s="36">
        <v>2020.0</v>
      </c>
      <c r="B4609" s="37" t="str">
        <f t="array" ref="B4609">IFERROR(XLOOKUP(A4609,'Asignacion Nov'!A:A,'Asignacion Nov'!C:C))</f>
        <v>MeLi Dedicado Merida</v>
      </c>
      <c r="C4609" s="37" t="str">
        <f t="array" ref="C4609">IFERROR(XLOOKUP(A4609,'Asignacion Nov'!A:A,'Asignacion Nov'!B:B))</f>
        <v>EC-05</v>
      </c>
      <c r="D4609" s="38">
        <v>45604.04797453704</v>
      </c>
      <c r="E4609" s="36" t="s">
        <v>164</v>
      </c>
      <c r="F4609" s="37" t="str">
        <f t="array" ref="F4609">IFERROR(XLOOKUP(E4609,Operadores!A:A,Operadores!B:B))</f>
        <v>MUÑOSC</v>
      </c>
      <c r="G4609" s="36" t="s">
        <v>42</v>
      </c>
      <c r="H4609" s="39">
        <v>19.950328</v>
      </c>
      <c r="I4609" s="40">
        <v>436.0</v>
      </c>
      <c r="J4609" s="41">
        <f t="shared" si="5"/>
        <v>8698.343008</v>
      </c>
      <c r="K4609" s="37" t="str">
        <f t="array" ref="K4609">IFERROR(XLOOKUP(G4609,'Tipo de carga'!A:A,'Tipo de carga'!B:B))</f>
        <v>Autoabasto</v>
      </c>
      <c r="L4609" s="37">
        <f t="shared" si="2"/>
        <v>45</v>
      </c>
      <c r="M4609" s="37">
        <f t="shared" si="3"/>
        <v>8</v>
      </c>
      <c r="N4609" s="37">
        <f t="shared" si="4"/>
        <v>11</v>
      </c>
      <c r="O4609" s="37" t="str">
        <f t="array" ref="O4609">IFERROR(XLOOKUP(K4609,'Tipo de carga'!B:B,'Tipo de carga'!C:C))</f>
        <v>Diesel</v>
      </c>
    </row>
    <row r="4610">
      <c r="A4610" s="36">
        <v>1821.0</v>
      </c>
      <c r="B4610" s="37" t="str">
        <f t="array" ref="B4610">IFERROR(XLOOKUP(A4610,'Asignacion Nov'!A:A,'Asignacion Nov'!C:C))</f>
        <v>Circuitos</v>
      </c>
      <c r="C4610" s="37" t="str">
        <f t="array" ref="C4610">IFERROR(XLOOKUP(A4610,'Asignacion Nov'!A:A,'Asignacion Nov'!B:B))</f>
        <v>EC-03</v>
      </c>
      <c r="D4610" s="38">
        <v>45604.03611111111</v>
      </c>
      <c r="E4610" s="36" t="s">
        <v>198</v>
      </c>
      <c r="F4610" s="37" t="str">
        <f t="array" ref="F4610">IFERROR(XLOOKUP(E4610,Operadores!A:A,Operadores!B:B))</f>
        <v>BAULUI</v>
      </c>
      <c r="G4610" s="36" t="s">
        <v>425</v>
      </c>
      <c r="H4610" s="39">
        <v>26.94</v>
      </c>
      <c r="I4610" s="40">
        <v>223.0</v>
      </c>
      <c r="J4610" s="41">
        <f t="shared" si="5"/>
        <v>6007.62</v>
      </c>
      <c r="K4610" s="37" t="str">
        <f t="array" ref="K4610">IFERROR(XLOOKUP(G4610,'Tipo de carga'!A:A,'Tipo de carga'!B:B))</f>
        <v>Ticket</v>
      </c>
      <c r="L4610" s="37">
        <f t="shared" si="2"/>
        <v>45</v>
      </c>
      <c r="M4610" s="37">
        <f t="shared" si="3"/>
        <v>8</v>
      </c>
      <c r="N4610" s="37">
        <f t="shared" si="4"/>
        <v>11</v>
      </c>
      <c r="O4610" s="37" t="str">
        <f t="array" ref="O4610">IFERROR(XLOOKUP(K4610,'Tipo de carga'!B:B,'Tipo de carga'!C:C))</f>
        <v>Diesel</v>
      </c>
    </row>
    <row r="4611">
      <c r="A4611" s="36">
        <v>2025.0</v>
      </c>
      <c r="B4611" s="37" t="str">
        <f t="array" ref="B4611">IFERROR(XLOOKUP(A4611,'Asignacion Nov'!A:A,'Asignacion Nov'!C:C))</f>
        <v>MeLi Dedicado TD</v>
      </c>
      <c r="C4611" s="37" t="str">
        <f t="array" ref="C4611">IFERROR(XLOOKUP(A4611,'Asignacion Nov'!A:A,'Asignacion Nov'!B:B))</f>
        <v>EC-05</v>
      </c>
      <c r="D4611" s="38">
        <v>45604.229166666664</v>
      </c>
      <c r="E4611" s="36" t="s">
        <v>485</v>
      </c>
      <c r="F4611" s="37" t="str">
        <f t="array" ref="F4611">IFERROR(XLOOKUP(E4611,Operadores!A:A,Operadores!B:B))</f>
        <v>HERROD</v>
      </c>
      <c r="G4611" s="36" t="s">
        <v>425</v>
      </c>
      <c r="H4611" s="39">
        <v>25.37</v>
      </c>
      <c r="I4611" s="40">
        <v>378.0</v>
      </c>
      <c r="J4611" s="41">
        <f t="shared" si="5"/>
        <v>9589.86</v>
      </c>
      <c r="K4611" s="37" t="str">
        <f t="array" ref="K4611">IFERROR(XLOOKUP(G4611,'Tipo de carga'!A:A,'Tipo de carga'!B:B))</f>
        <v>Ticket</v>
      </c>
      <c r="L4611" s="37">
        <f t="shared" si="2"/>
        <v>45</v>
      </c>
      <c r="M4611" s="37">
        <f t="shared" si="3"/>
        <v>8</v>
      </c>
      <c r="N4611" s="37">
        <f t="shared" si="4"/>
        <v>11</v>
      </c>
      <c r="O4611" s="37" t="str">
        <f t="array" ref="O4611">IFERROR(XLOOKUP(K4611,'Tipo de carga'!B:B,'Tipo de carga'!C:C))</f>
        <v>Diesel</v>
      </c>
    </row>
    <row r="4612">
      <c r="A4612" s="36">
        <v>1877.0</v>
      </c>
      <c r="B4612" s="37" t="str">
        <f t="array" ref="B4612">IFERROR(XLOOKUP(A4612,'Asignacion Nov'!A:A,'Asignacion Nov'!C:C))</f>
        <v>Circuitos</v>
      </c>
      <c r="C4612" s="37" t="str">
        <f t="array" ref="C4612">IFERROR(XLOOKUP(A4612,'Asignacion Nov'!A:A,'Asignacion Nov'!B:B))</f>
        <v>EC-03</v>
      </c>
      <c r="D4612" s="38">
        <v>45604.259722222225</v>
      </c>
      <c r="E4612" s="36" t="s">
        <v>397</v>
      </c>
      <c r="F4612" s="37" t="str">
        <f t="array" ref="F4612">IFERROR(XLOOKUP(E4612,Operadores!A:A,Operadores!B:B))</f>
        <v>GRERI</v>
      </c>
      <c r="G4612" s="36" t="s">
        <v>425</v>
      </c>
      <c r="H4612" s="39">
        <v>26.94</v>
      </c>
      <c r="I4612" s="40">
        <v>134.0</v>
      </c>
      <c r="J4612" s="41">
        <f t="shared" si="5"/>
        <v>3609.96</v>
      </c>
      <c r="K4612" s="37" t="str">
        <f t="array" ref="K4612">IFERROR(XLOOKUP(G4612,'Tipo de carga'!A:A,'Tipo de carga'!B:B))</f>
        <v>Ticket</v>
      </c>
      <c r="L4612" s="37">
        <f t="shared" si="2"/>
        <v>45</v>
      </c>
      <c r="M4612" s="37">
        <f t="shared" si="3"/>
        <v>8</v>
      </c>
      <c r="N4612" s="37">
        <f t="shared" si="4"/>
        <v>11</v>
      </c>
      <c r="O4612" s="37" t="str">
        <f t="array" ref="O4612">IFERROR(XLOOKUP(K4612,'Tipo de carga'!B:B,'Tipo de carga'!C:C))</f>
        <v>Diesel</v>
      </c>
    </row>
    <row r="4613">
      <c r="A4613" s="36">
        <v>1856.0</v>
      </c>
      <c r="B4613" s="37" t="str">
        <f t="array" ref="B4613">IFERROR(XLOOKUP(A4613,'Asignacion Nov'!A:A,'Asignacion Nov'!C:C))</f>
        <v>Pipas</v>
      </c>
      <c r="C4613" s="37" t="str">
        <f t="array" ref="C4613">IFERROR(XLOOKUP(A4613,'Asignacion Nov'!A:A,'Asignacion Nov'!B:B))</f>
        <v>EC-02</v>
      </c>
      <c r="D4613" s="38">
        <v>45604.415972222225</v>
      </c>
      <c r="E4613" s="36" t="s">
        <v>43</v>
      </c>
      <c r="F4613" s="37" t="str">
        <f t="array" ref="F4613">IFERROR(XLOOKUP(E4613,Operadores!A:A,Operadores!B:B))</f>
        <v>HERJU01</v>
      </c>
      <c r="G4613" s="36" t="s">
        <v>425</v>
      </c>
      <c r="H4613" s="39">
        <v>25.35</v>
      </c>
      <c r="I4613" s="40">
        <v>473.0</v>
      </c>
      <c r="J4613" s="41">
        <f t="shared" si="5"/>
        <v>11990.55</v>
      </c>
      <c r="K4613" s="37" t="str">
        <f t="array" ref="K4613">IFERROR(XLOOKUP(G4613,'Tipo de carga'!A:A,'Tipo de carga'!B:B))</f>
        <v>Ticket</v>
      </c>
      <c r="L4613" s="37">
        <f t="shared" si="2"/>
        <v>45</v>
      </c>
      <c r="M4613" s="37">
        <f t="shared" si="3"/>
        <v>8</v>
      </c>
      <c r="N4613" s="37">
        <f t="shared" si="4"/>
        <v>11</v>
      </c>
      <c r="O4613" s="37" t="str">
        <f t="array" ref="O4613">IFERROR(XLOOKUP(K4613,'Tipo de carga'!B:B,'Tipo de carga'!C:C))</f>
        <v>Diesel</v>
      </c>
    </row>
    <row r="4614">
      <c r="A4614" s="36">
        <v>2001.0</v>
      </c>
      <c r="B4614" s="37" t="str">
        <f t="array" ref="B4614">IFERROR(XLOOKUP(A4614,'Asignacion Nov'!A:A,'Asignacion Nov'!C:C))</f>
        <v>MeLi Dedicado Merida</v>
      </c>
      <c r="C4614" s="37" t="str">
        <f t="array" ref="C4614">IFERROR(XLOOKUP(A4614,'Asignacion Nov'!A:A,'Asignacion Nov'!B:B))</f>
        <v>EC-05</v>
      </c>
      <c r="D4614" s="38">
        <v>45604.44652777778</v>
      </c>
      <c r="E4614" s="36" t="s">
        <v>494</v>
      </c>
      <c r="F4614" s="37" t="str">
        <f t="array" ref="F4614">IFERROR(XLOOKUP(E4614,Operadores!A:A,Operadores!B:B))</f>
        <v>TRESER</v>
      </c>
      <c r="G4614" s="36" t="s">
        <v>425</v>
      </c>
      <c r="H4614" s="39">
        <v>24.19</v>
      </c>
      <c r="I4614" s="40">
        <v>508.0</v>
      </c>
      <c r="J4614" s="41">
        <f t="shared" si="5"/>
        <v>12288.52</v>
      </c>
      <c r="K4614" s="37" t="str">
        <f t="array" ref="K4614">IFERROR(XLOOKUP(G4614,'Tipo de carga'!A:A,'Tipo de carga'!B:B))</f>
        <v>Ticket</v>
      </c>
      <c r="L4614" s="37">
        <f t="shared" si="2"/>
        <v>45</v>
      </c>
      <c r="M4614" s="37">
        <f t="shared" si="3"/>
        <v>8</v>
      </c>
      <c r="N4614" s="37">
        <f t="shared" si="4"/>
        <v>11</v>
      </c>
      <c r="O4614" s="37" t="str">
        <f t="array" ref="O4614">IFERROR(XLOOKUP(K4614,'Tipo de carga'!B:B,'Tipo de carga'!C:C))</f>
        <v>Diesel</v>
      </c>
    </row>
    <row r="4615">
      <c r="A4615" s="36">
        <v>1895.0</v>
      </c>
      <c r="B4615" s="37" t="str">
        <f t="array" ref="B4615">IFERROR(XLOOKUP(A4615,'Asignacion Nov'!A:A,'Asignacion Nov'!C:C))</f>
        <v>Sayer Sencillo</v>
      </c>
      <c r="C4615" s="37" t="str">
        <f t="array" ref="C4615">IFERROR(XLOOKUP(A4615,'Asignacion Nov'!A:A,'Asignacion Nov'!B:B))</f>
        <v>EC-04</v>
      </c>
      <c r="D4615" s="38">
        <v>45604.510416666664</v>
      </c>
      <c r="E4615" s="36" t="s">
        <v>258</v>
      </c>
      <c r="F4615" s="37" t="str">
        <f t="array" ref="F4615">IFERROR(XLOOKUP(E4615,Operadores!A:A,Operadores!B:B))</f>
        <v>REYJU02</v>
      </c>
      <c r="G4615" s="36" t="s">
        <v>425</v>
      </c>
      <c r="H4615" s="39">
        <v>25.5</v>
      </c>
      <c r="I4615" s="40">
        <v>471.0</v>
      </c>
      <c r="J4615" s="41">
        <f t="shared" si="5"/>
        <v>12010.5</v>
      </c>
      <c r="K4615" s="37" t="str">
        <f t="array" ref="K4615">IFERROR(XLOOKUP(G4615,'Tipo de carga'!A:A,'Tipo de carga'!B:B))</f>
        <v>Ticket</v>
      </c>
      <c r="L4615" s="37">
        <f t="shared" si="2"/>
        <v>45</v>
      </c>
      <c r="M4615" s="37">
        <f t="shared" si="3"/>
        <v>8</v>
      </c>
      <c r="N4615" s="37">
        <f t="shared" si="4"/>
        <v>11</v>
      </c>
      <c r="O4615" s="37" t="str">
        <f t="array" ref="O4615">IFERROR(XLOOKUP(K4615,'Tipo de carga'!B:B,'Tipo de carga'!C:C))</f>
        <v>Diesel</v>
      </c>
    </row>
    <row r="4616">
      <c r="A4616" s="36">
        <v>1902.0</v>
      </c>
      <c r="B4616" s="37" t="str">
        <f t="array" ref="B4616">IFERROR(XLOOKUP(A4616,'Asignacion Nov'!A:A,'Asignacion Nov'!C:C))</f>
        <v>Pipas</v>
      </c>
      <c r="C4616" s="37" t="str">
        <f t="array" ref="C4616">IFERROR(XLOOKUP(A4616,'Asignacion Nov'!A:A,'Asignacion Nov'!B:B))</f>
        <v>EC-02</v>
      </c>
      <c r="D4616" s="38">
        <v>45604.62430555555</v>
      </c>
      <c r="E4616" s="36" t="s">
        <v>365</v>
      </c>
      <c r="F4616" s="37" t="str">
        <f t="array" ref="F4616">IFERROR(XLOOKUP(E4616,Operadores!A:A,Operadores!B:B))</f>
        <v>RUICRU</v>
      </c>
      <c r="G4616" s="36" t="s">
        <v>425</v>
      </c>
      <c r="H4616" s="39">
        <v>25.49</v>
      </c>
      <c r="I4616" s="40">
        <v>508.0</v>
      </c>
      <c r="J4616" s="41">
        <f t="shared" si="5"/>
        <v>12948.92</v>
      </c>
      <c r="K4616" s="37" t="str">
        <f t="array" ref="K4616">IFERROR(XLOOKUP(G4616,'Tipo de carga'!A:A,'Tipo de carga'!B:B))</f>
        <v>Ticket</v>
      </c>
      <c r="L4616" s="37">
        <f t="shared" si="2"/>
        <v>45</v>
      </c>
      <c r="M4616" s="37">
        <f t="shared" si="3"/>
        <v>8</v>
      </c>
      <c r="N4616" s="37">
        <f t="shared" si="4"/>
        <v>11</v>
      </c>
      <c r="O4616" s="37" t="str">
        <f t="array" ref="O4616">IFERROR(XLOOKUP(K4616,'Tipo de carga'!B:B,'Tipo de carga'!C:C))</f>
        <v>Diesel</v>
      </c>
    </row>
    <row r="4617">
      <c r="A4617" s="36">
        <v>1760.0</v>
      </c>
      <c r="B4617" s="37" t="str">
        <f t="array" ref="B4617">IFERROR(XLOOKUP(A4617,'Asignacion Nov'!A:A,'Asignacion Nov'!C:C))</f>
        <v>Pipas</v>
      </c>
      <c r="C4617" s="37" t="str">
        <f t="array" ref="C4617">IFERROR(XLOOKUP(A4617,'Asignacion Nov'!A:A,'Asignacion Nov'!B:B))</f>
        <v>EC-02</v>
      </c>
      <c r="D4617" s="38">
        <v>45604.631944444445</v>
      </c>
      <c r="E4617" s="36" t="s">
        <v>154</v>
      </c>
      <c r="F4617" s="37" t="str">
        <f t="array" ref="F4617">IFERROR(XLOOKUP(E4617,Operadores!A:A,Operadores!B:B))</f>
        <v>MARJO08</v>
      </c>
      <c r="G4617" s="36" t="s">
        <v>425</v>
      </c>
      <c r="H4617" s="39">
        <v>26.79</v>
      </c>
      <c r="I4617" s="40">
        <v>150.0</v>
      </c>
      <c r="J4617" s="41">
        <f t="shared" si="5"/>
        <v>4018.5</v>
      </c>
      <c r="K4617" s="37" t="str">
        <f t="array" ref="K4617">IFERROR(XLOOKUP(G4617,'Tipo de carga'!A:A,'Tipo de carga'!B:B))</f>
        <v>Ticket</v>
      </c>
      <c r="L4617" s="37">
        <f t="shared" si="2"/>
        <v>45</v>
      </c>
      <c r="M4617" s="37">
        <f t="shared" si="3"/>
        <v>8</v>
      </c>
      <c r="N4617" s="37">
        <f t="shared" si="4"/>
        <v>11</v>
      </c>
      <c r="O4617" s="37" t="str">
        <f t="array" ref="O4617">IFERROR(XLOOKUP(K4617,'Tipo de carga'!B:B,'Tipo de carga'!C:C))</f>
        <v>Diesel</v>
      </c>
    </row>
    <row r="4618">
      <c r="A4618" s="36">
        <v>1946.0</v>
      </c>
      <c r="B4618" s="37" t="str">
        <f t="array" ref="B4618">IFERROR(XLOOKUP(A4618,'Asignacion Nov'!A:A,'Asignacion Nov'!C:C))</f>
        <v>MeLi asignado SD</v>
      </c>
      <c r="C4618" s="37" t="str">
        <f t="array" ref="C4618">IFERROR(XLOOKUP(A4618,'Asignacion Nov'!A:A,'Asignacion Nov'!B:B))</f>
        <v>EC-05</v>
      </c>
      <c r="D4618" s="38">
        <v>45604.73055555556</v>
      </c>
      <c r="E4618" s="36" t="s">
        <v>183</v>
      </c>
      <c r="F4618" s="37" t="str">
        <f t="array" ref="F4618">IFERROR(XLOOKUP(E4618,Operadores!A:A,Operadores!B:B))</f>
        <v>VARJUAX</v>
      </c>
      <c r="G4618" s="36" t="s">
        <v>425</v>
      </c>
      <c r="H4618" s="39">
        <v>26.99</v>
      </c>
      <c r="I4618" s="40">
        <v>142.0</v>
      </c>
      <c r="J4618" s="41">
        <f t="shared" si="5"/>
        <v>3832.58</v>
      </c>
      <c r="K4618" s="37" t="str">
        <f t="array" ref="K4618">IFERROR(XLOOKUP(G4618,'Tipo de carga'!A:A,'Tipo de carga'!B:B))</f>
        <v>Ticket</v>
      </c>
      <c r="L4618" s="37">
        <f t="shared" si="2"/>
        <v>45</v>
      </c>
      <c r="M4618" s="37">
        <f t="shared" si="3"/>
        <v>8</v>
      </c>
      <c r="N4618" s="37">
        <f t="shared" si="4"/>
        <v>11</v>
      </c>
      <c r="O4618" s="37" t="str">
        <f t="array" ref="O4618">IFERROR(XLOOKUP(K4618,'Tipo de carga'!B:B,'Tipo de carga'!C:C))</f>
        <v>Diesel</v>
      </c>
    </row>
    <row r="4619">
      <c r="A4619" s="36">
        <v>2010.0</v>
      </c>
      <c r="B4619" s="37" t="str">
        <f t="array" ref="B4619">IFERROR(XLOOKUP(A4619,'Asignacion Nov'!A:A,'Asignacion Nov'!C:C))</f>
        <v>MeLi asignado SD</v>
      </c>
      <c r="C4619" s="37" t="str">
        <f t="array" ref="C4619">IFERROR(XLOOKUP(A4619,'Asignacion Nov'!A:A,'Asignacion Nov'!B:B))</f>
        <v>EC-05</v>
      </c>
      <c r="D4619" s="38">
        <v>45604.73541666667</v>
      </c>
      <c r="E4619" s="36" t="s">
        <v>194</v>
      </c>
      <c r="F4619" s="37" t="str">
        <f t="array" ref="F4619">IFERROR(XLOOKUP(E4619,Operadores!A:A,Operadores!B:B))</f>
        <v>CHAJE</v>
      </c>
      <c r="G4619" s="36" t="s">
        <v>425</v>
      </c>
      <c r="H4619" s="39">
        <v>23.99</v>
      </c>
      <c r="I4619" s="40">
        <v>150.0</v>
      </c>
      <c r="J4619" s="41">
        <f t="shared" si="5"/>
        <v>3598.5</v>
      </c>
      <c r="K4619" s="37" t="str">
        <f t="array" ref="K4619">IFERROR(XLOOKUP(G4619,'Tipo de carga'!A:A,'Tipo de carga'!B:B))</f>
        <v>Ticket</v>
      </c>
      <c r="L4619" s="37">
        <f t="shared" si="2"/>
        <v>45</v>
      </c>
      <c r="M4619" s="37">
        <f t="shared" si="3"/>
        <v>8</v>
      </c>
      <c r="N4619" s="37">
        <f t="shared" si="4"/>
        <v>11</v>
      </c>
      <c r="O4619" s="37" t="str">
        <f t="array" ref="O4619">IFERROR(XLOOKUP(K4619,'Tipo de carga'!B:B,'Tipo de carga'!C:C))</f>
        <v>Diesel</v>
      </c>
    </row>
    <row r="4620">
      <c r="A4620" s="36">
        <v>1959.0</v>
      </c>
      <c r="B4620" s="37" t="str">
        <f t="array" ref="B4620">IFERROR(XLOOKUP(A4620,'Asignacion Nov'!A:A,'Asignacion Nov'!C:C))</f>
        <v>Full Liver</v>
      </c>
      <c r="C4620" s="37" t="str">
        <f t="array" ref="C4620">IFERROR(XLOOKUP(A4620,'Asignacion Nov'!A:A,'Asignacion Nov'!B:B))</f>
        <v>EC-01</v>
      </c>
      <c r="D4620" s="38">
        <v>45604.8375</v>
      </c>
      <c r="E4620" s="36" t="s">
        <v>206</v>
      </c>
      <c r="F4620" s="37" t="str">
        <f t="array" ref="F4620">IFERROR(XLOOKUP(E4620,Operadores!A:A,Operadores!B:B))</f>
        <v>JARDAN</v>
      </c>
      <c r="G4620" s="36" t="s">
        <v>425</v>
      </c>
      <c r="H4620" s="39">
        <v>26.59</v>
      </c>
      <c r="I4620" s="40">
        <v>542.0</v>
      </c>
      <c r="J4620" s="41">
        <f t="shared" si="5"/>
        <v>14411.78</v>
      </c>
      <c r="K4620" s="37" t="str">
        <f t="array" ref="K4620">IFERROR(XLOOKUP(G4620,'Tipo de carga'!A:A,'Tipo de carga'!B:B))</f>
        <v>Ticket</v>
      </c>
      <c r="L4620" s="37">
        <f t="shared" si="2"/>
        <v>45</v>
      </c>
      <c r="M4620" s="37">
        <f t="shared" si="3"/>
        <v>8</v>
      </c>
      <c r="N4620" s="37">
        <f t="shared" si="4"/>
        <v>11</v>
      </c>
      <c r="O4620" s="37" t="str">
        <f t="array" ref="O4620">IFERROR(XLOOKUP(K4620,'Tipo de carga'!B:B,'Tipo de carga'!C:C))</f>
        <v>Diesel</v>
      </c>
    </row>
    <row r="4621">
      <c r="A4621" s="36">
        <v>1719.0</v>
      </c>
      <c r="B4621" s="37" t="str">
        <f t="array" ref="B4621">IFERROR(XLOOKUP(A4621,'Asignacion Nov'!A:A,'Asignacion Nov'!C:C))</f>
        <v>Wm Sencillo</v>
      </c>
      <c r="C4621" s="37" t="str">
        <f t="array" ref="C4621">IFERROR(XLOOKUP(A4621,'Asignacion Nov'!A:A,'Asignacion Nov'!B:B))</f>
        <v>EC-08</v>
      </c>
      <c r="D4621" s="38">
        <v>45604.83819444444</v>
      </c>
      <c r="E4621" s="36" t="s">
        <v>515</v>
      </c>
      <c r="F4621" s="37" t="str">
        <f t="array" ref="F4621">IFERROR(XLOOKUP(E4621,Operadores!A:A,Operadores!B:B))</f>
        <v>GONWEI</v>
      </c>
      <c r="G4621" s="36" t="s">
        <v>425</v>
      </c>
      <c r="H4621" s="39">
        <v>26.1</v>
      </c>
      <c r="I4621" s="40">
        <v>523.0</v>
      </c>
      <c r="J4621" s="41">
        <f t="shared" si="5"/>
        <v>13650.3</v>
      </c>
      <c r="K4621" s="37" t="str">
        <f t="array" ref="K4621">IFERROR(XLOOKUP(G4621,'Tipo de carga'!A:A,'Tipo de carga'!B:B))</f>
        <v>Ticket</v>
      </c>
      <c r="L4621" s="37">
        <f t="shared" si="2"/>
        <v>45</v>
      </c>
      <c r="M4621" s="37">
        <f t="shared" si="3"/>
        <v>8</v>
      </c>
      <c r="N4621" s="37">
        <f t="shared" si="4"/>
        <v>11</v>
      </c>
      <c r="O4621" s="37" t="str">
        <f t="array" ref="O4621">IFERROR(XLOOKUP(K4621,'Tipo de carga'!B:B,'Tipo de carga'!C:C))</f>
        <v>Diesel</v>
      </c>
    </row>
    <row r="4622">
      <c r="A4622" s="36">
        <v>1770.0</v>
      </c>
      <c r="B4622" s="37" t="str">
        <f t="array" ref="B4622">IFERROR(XLOOKUP(A4622,'Asignacion Nov'!A:A,'Asignacion Nov'!C:C))</f>
        <v>Wm Full</v>
      </c>
      <c r="C4622" s="37" t="str">
        <f t="array" ref="C4622">IFERROR(XLOOKUP(A4622,'Asignacion Nov'!A:A,'Asignacion Nov'!B:B))</f>
        <v>EC-08</v>
      </c>
      <c r="D4622" s="38">
        <v>45604.86597222222</v>
      </c>
      <c r="E4622" s="36" t="s">
        <v>514</v>
      </c>
      <c r="F4622" s="37" t="str">
        <f t="array" ref="F4622">IFERROR(XLOOKUP(E4622,Operadores!A:A,Operadores!B:B))</f>
        <v>NUCRIG</v>
      </c>
      <c r="G4622" s="36" t="s">
        <v>425</v>
      </c>
      <c r="H4622" s="39">
        <v>26.1</v>
      </c>
      <c r="I4622" s="40">
        <v>465.0</v>
      </c>
      <c r="J4622" s="41">
        <f t="shared" si="5"/>
        <v>12136.5</v>
      </c>
      <c r="K4622" s="37" t="str">
        <f t="array" ref="K4622">IFERROR(XLOOKUP(G4622,'Tipo de carga'!A:A,'Tipo de carga'!B:B))</f>
        <v>Ticket</v>
      </c>
      <c r="L4622" s="37">
        <f t="shared" si="2"/>
        <v>45</v>
      </c>
      <c r="M4622" s="37">
        <f t="shared" si="3"/>
        <v>8</v>
      </c>
      <c r="N4622" s="37">
        <f t="shared" si="4"/>
        <v>11</v>
      </c>
      <c r="O4622" s="37" t="str">
        <f t="array" ref="O4622">IFERROR(XLOOKUP(K4622,'Tipo de carga'!B:B,'Tipo de carga'!C:C))</f>
        <v>Diesel</v>
      </c>
    </row>
    <row r="4623">
      <c r="A4623" s="36">
        <v>1760.0</v>
      </c>
      <c r="B4623" s="37" t="str">
        <f t="array" ref="B4623">IFERROR(XLOOKUP(A4623,'Asignacion Nov'!A:A,'Asignacion Nov'!C:C))</f>
        <v>Pipas</v>
      </c>
      <c r="C4623" s="37" t="str">
        <f t="array" ref="C4623">IFERROR(XLOOKUP(A4623,'Asignacion Nov'!A:A,'Asignacion Nov'!B:B))</f>
        <v>EC-02</v>
      </c>
      <c r="D4623" s="38">
        <v>45604.876388888886</v>
      </c>
      <c r="E4623" s="36" t="s">
        <v>154</v>
      </c>
      <c r="F4623" s="37" t="str">
        <f t="array" ref="F4623">IFERROR(XLOOKUP(E4623,Operadores!A:A,Operadores!B:B))</f>
        <v>MARJO08</v>
      </c>
      <c r="G4623" s="36" t="s">
        <v>425</v>
      </c>
      <c r="H4623" s="39">
        <v>25.99</v>
      </c>
      <c r="I4623" s="40">
        <v>307.0</v>
      </c>
      <c r="J4623" s="41">
        <f t="shared" si="5"/>
        <v>7978.93</v>
      </c>
      <c r="K4623" s="37" t="str">
        <f t="array" ref="K4623">IFERROR(XLOOKUP(G4623,'Tipo de carga'!A:A,'Tipo de carga'!B:B))</f>
        <v>Ticket</v>
      </c>
      <c r="L4623" s="37">
        <f t="shared" si="2"/>
        <v>45</v>
      </c>
      <c r="M4623" s="37">
        <f t="shared" si="3"/>
        <v>8</v>
      </c>
      <c r="N4623" s="37">
        <f t="shared" si="4"/>
        <v>11</v>
      </c>
      <c r="O4623" s="37" t="str">
        <f t="array" ref="O4623">IFERROR(XLOOKUP(K4623,'Tipo de carga'!B:B,'Tipo de carga'!C:C))</f>
        <v>Diesel</v>
      </c>
    </row>
    <row r="4624">
      <c r="A4624" s="36">
        <v>1910.0</v>
      </c>
      <c r="B4624" s="37" t="str">
        <f t="array" ref="B4624">IFERROR(XLOOKUP(A4624,'Asignacion Nov'!A:A,'Asignacion Nov'!C:C))</f>
        <v>MeLi Ded Puebla</v>
      </c>
      <c r="C4624" s="37" t="str">
        <f t="array" ref="C4624">IFERROR(XLOOKUP(A4624,'Asignacion Nov'!A:A,'Asignacion Nov'!B:B))</f>
        <v>EC-05</v>
      </c>
      <c r="D4624" s="38">
        <v>45604.0</v>
      </c>
      <c r="E4624" s="36" t="s">
        <v>191</v>
      </c>
      <c r="F4624" s="37" t="str">
        <f t="array" ref="F4624">IFERROR(XLOOKUP(E4624,Operadores!A:A,Operadores!B:B))</f>
        <v>DIADAV</v>
      </c>
      <c r="G4624" s="36" t="s">
        <v>311</v>
      </c>
      <c r="H4624" s="39">
        <v>9.99</v>
      </c>
      <c r="I4624" s="40">
        <v>211.27</v>
      </c>
      <c r="J4624" s="41">
        <f t="shared" si="5"/>
        <v>2110.5873</v>
      </c>
      <c r="K4624" s="37" t="str">
        <f t="array" ref="K4624">IFERROR(XLOOKUP(G4624,'Tipo de carga'!A:A,'Tipo de carga'!B:B))</f>
        <v>Natgas</v>
      </c>
      <c r="L4624" s="37">
        <f t="shared" si="2"/>
        <v>45</v>
      </c>
      <c r="M4624" s="37">
        <f t="shared" si="3"/>
        <v>8</v>
      </c>
      <c r="N4624" s="37">
        <f t="shared" si="4"/>
        <v>11</v>
      </c>
      <c r="O4624" s="37" t="str">
        <f t="array" ref="O4624">IFERROR(XLOOKUP(K4624,'Tipo de carga'!B:B,'Tipo de carga'!C:C))</f>
        <v>GNC</v>
      </c>
    </row>
    <row r="4625">
      <c r="A4625" s="36">
        <v>1917.0</v>
      </c>
      <c r="B4625" s="37" t="str">
        <f t="array" ref="B4625">IFERROR(XLOOKUP(A4625,'Asignacion Nov'!A:A,'Asignacion Nov'!C:C))</f>
        <v>MeLi asignado SD</v>
      </c>
      <c r="C4625" s="37" t="str">
        <f t="array" ref="C4625">IFERROR(XLOOKUP(A4625,'Asignacion Nov'!A:A,'Asignacion Nov'!B:B))</f>
        <v>EC-05</v>
      </c>
      <c r="D4625" s="38">
        <v>45604.0</v>
      </c>
      <c r="E4625" s="36" t="s">
        <v>17</v>
      </c>
      <c r="F4625" s="37" t="str">
        <f t="array" ref="F4625">IFERROR(XLOOKUP(E4625,Operadores!A:A,Operadores!B:B))</f>
        <v>ARASAL</v>
      </c>
      <c r="G4625" s="36" t="s">
        <v>311</v>
      </c>
      <c r="H4625" s="39">
        <v>9.99</v>
      </c>
      <c r="I4625" s="40">
        <v>196.27</v>
      </c>
      <c r="J4625" s="41">
        <f t="shared" si="5"/>
        <v>1960.7373</v>
      </c>
      <c r="K4625" s="37" t="str">
        <f t="array" ref="K4625">IFERROR(XLOOKUP(G4625,'Tipo de carga'!A:A,'Tipo de carga'!B:B))</f>
        <v>Natgas</v>
      </c>
      <c r="L4625" s="37">
        <f t="shared" si="2"/>
        <v>45</v>
      </c>
      <c r="M4625" s="37">
        <f t="shared" si="3"/>
        <v>8</v>
      </c>
      <c r="N4625" s="37">
        <f t="shared" si="4"/>
        <v>11</v>
      </c>
      <c r="O4625" s="37" t="str">
        <f t="array" ref="O4625">IFERROR(XLOOKUP(K4625,'Tipo de carga'!B:B,'Tipo de carga'!C:C))</f>
        <v>GNC</v>
      </c>
    </row>
    <row r="4626">
      <c r="A4626" s="36">
        <v>2028.0</v>
      </c>
      <c r="B4626" s="37" t="str">
        <f t="array" ref="B4626">IFERROR(XLOOKUP(A4626,'Asignacion Nov'!A:A,'Asignacion Nov'!C:C))</f>
        <v>MeLi Dedicado Merida</v>
      </c>
      <c r="C4626" s="37" t="str">
        <f t="array" ref="C4626">IFERROR(XLOOKUP(A4626,'Asignacion Nov'!A:A,'Asignacion Nov'!B:B))</f>
        <v>EC-05</v>
      </c>
      <c r="D4626" s="38">
        <v>45605.99125</v>
      </c>
      <c r="E4626" s="36" t="s">
        <v>398</v>
      </c>
      <c r="F4626" s="37" t="str">
        <f t="array" ref="F4626">IFERROR(XLOOKUP(E4626,Operadores!A:A,Operadores!B:B))</f>
        <v>SANEUS</v>
      </c>
      <c r="G4626" s="36" t="s">
        <v>72</v>
      </c>
      <c r="H4626" s="39">
        <v>20.122739</v>
      </c>
      <c r="I4626" s="40">
        <v>270.0</v>
      </c>
      <c r="J4626" s="41">
        <f t="shared" si="5"/>
        <v>5433.13953</v>
      </c>
      <c r="K4626" s="37" t="str">
        <f t="array" ref="K4626">IFERROR(XLOOKUP(G4626,'Tipo de carga'!A:A,'Tipo de carga'!B:B))</f>
        <v>Autoabasto</v>
      </c>
      <c r="L4626" s="37">
        <f t="shared" si="2"/>
        <v>45</v>
      </c>
      <c r="M4626" s="37">
        <f t="shared" si="3"/>
        <v>9</v>
      </c>
      <c r="N4626" s="37">
        <f t="shared" si="4"/>
        <v>11</v>
      </c>
      <c r="O4626" s="37" t="str">
        <f t="array" ref="O4626">IFERROR(XLOOKUP(K4626,'Tipo de carga'!B:B,'Tipo de carga'!C:C))</f>
        <v>Diesel</v>
      </c>
    </row>
    <row r="4627">
      <c r="A4627" s="36">
        <v>1883.0</v>
      </c>
      <c r="B4627" s="37" t="str">
        <f t="array" ref="B4627">IFERROR(XLOOKUP(A4627,'Asignacion Nov'!A:A,'Asignacion Nov'!C:C))</f>
        <v>Circuitos</v>
      </c>
      <c r="C4627" s="37" t="str">
        <f t="array" ref="C4627">IFERROR(XLOOKUP(A4627,'Asignacion Nov'!A:A,'Asignacion Nov'!B:B))</f>
        <v>EC-03</v>
      </c>
      <c r="D4627" s="38">
        <v>45605.93509259259</v>
      </c>
      <c r="E4627" s="36" t="s">
        <v>202</v>
      </c>
      <c r="F4627" s="37" t="str">
        <f t="array" ref="F4627">IFERROR(XLOOKUP(E4627,Operadores!A:A,Operadores!B:B))</f>
        <v>JIMMI01</v>
      </c>
      <c r="G4627" s="36" t="s">
        <v>72</v>
      </c>
      <c r="H4627" s="39">
        <v>20.122739</v>
      </c>
      <c r="I4627" s="40">
        <v>343.0</v>
      </c>
      <c r="J4627" s="41">
        <f t="shared" si="5"/>
        <v>6902.099477</v>
      </c>
      <c r="K4627" s="37" t="str">
        <f t="array" ref="K4627">IFERROR(XLOOKUP(G4627,'Tipo de carga'!A:A,'Tipo de carga'!B:B))</f>
        <v>Autoabasto</v>
      </c>
      <c r="L4627" s="37">
        <f t="shared" si="2"/>
        <v>45</v>
      </c>
      <c r="M4627" s="37">
        <f t="shared" si="3"/>
        <v>9</v>
      </c>
      <c r="N4627" s="37">
        <f t="shared" si="4"/>
        <v>11</v>
      </c>
      <c r="O4627" s="37" t="str">
        <f t="array" ref="O4627">IFERROR(XLOOKUP(K4627,'Tipo de carga'!B:B,'Tipo de carga'!C:C))</f>
        <v>Diesel</v>
      </c>
    </row>
    <row r="4628">
      <c r="A4628" s="36">
        <v>2031.0</v>
      </c>
      <c r="B4628" s="37" t="str">
        <f t="array" ref="B4628">IFERROR(XLOOKUP(A4628,'Asignacion Nov'!A:A,'Asignacion Nov'!C:C))</f>
        <v>MeLi Dedicado Merida</v>
      </c>
      <c r="C4628" s="37" t="str">
        <f t="array" ref="C4628">IFERROR(XLOOKUP(A4628,'Asignacion Nov'!A:A,'Asignacion Nov'!B:B))</f>
        <v>EC-05</v>
      </c>
      <c r="D4628" s="38">
        <v>45605.9230787037</v>
      </c>
      <c r="E4628" s="36" t="s">
        <v>304</v>
      </c>
      <c r="F4628" s="37" t="str">
        <f t="array" ref="F4628">IFERROR(XLOOKUP(E4628,Operadores!A:A,Operadores!B:B))</f>
        <v>ORTEDU</v>
      </c>
      <c r="G4628" s="36" t="s">
        <v>72</v>
      </c>
      <c r="H4628" s="39">
        <v>20.122739</v>
      </c>
      <c r="I4628" s="40">
        <v>256.0</v>
      </c>
      <c r="J4628" s="41">
        <f t="shared" si="5"/>
        <v>5151.421184</v>
      </c>
      <c r="K4628" s="37" t="str">
        <f t="array" ref="K4628">IFERROR(XLOOKUP(G4628,'Tipo de carga'!A:A,'Tipo de carga'!B:B))</f>
        <v>Autoabasto</v>
      </c>
      <c r="L4628" s="37">
        <f t="shared" si="2"/>
        <v>45</v>
      </c>
      <c r="M4628" s="37">
        <f t="shared" si="3"/>
        <v>9</v>
      </c>
      <c r="N4628" s="37">
        <f t="shared" si="4"/>
        <v>11</v>
      </c>
      <c r="O4628" s="37" t="str">
        <f t="array" ref="O4628">IFERROR(XLOOKUP(K4628,'Tipo de carga'!B:B,'Tipo de carga'!C:C))</f>
        <v>Diesel</v>
      </c>
    </row>
    <row r="4629">
      <c r="A4629" s="36">
        <v>1992.0</v>
      </c>
      <c r="B4629" s="37" t="str">
        <f t="array" ref="B4629">IFERROR(XLOOKUP(A4629,'Asignacion Nov'!A:A,'Asignacion Nov'!C:C))</f>
        <v>MeLi Dedicado TD</v>
      </c>
      <c r="C4629" s="37" t="str">
        <f t="array" ref="C4629">IFERROR(XLOOKUP(A4629,'Asignacion Nov'!A:A,'Asignacion Nov'!B:B))</f>
        <v>EC-05</v>
      </c>
      <c r="D4629" s="38">
        <v>45605.87800925926</v>
      </c>
      <c r="E4629" s="36" t="s">
        <v>418</v>
      </c>
      <c r="F4629" s="37" t="str">
        <f t="array" ref="F4629">IFERROR(XLOOKUP(E4629,Operadores!A:A,Operadores!B:B))</f>
        <v>MENMI</v>
      </c>
      <c r="G4629" s="36" t="s">
        <v>72</v>
      </c>
      <c r="H4629" s="39">
        <v>20.122739</v>
      </c>
      <c r="I4629" s="40">
        <v>301.0</v>
      </c>
      <c r="J4629" s="41">
        <f t="shared" si="5"/>
        <v>6056.944439</v>
      </c>
      <c r="K4629" s="37" t="str">
        <f t="array" ref="K4629">IFERROR(XLOOKUP(G4629,'Tipo de carga'!A:A,'Tipo de carga'!B:B))</f>
        <v>Autoabasto</v>
      </c>
      <c r="L4629" s="37">
        <f t="shared" si="2"/>
        <v>45</v>
      </c>
      <c r="M4629" s="37">
        <f t="shared" si="3"/>
        <v>9</v>
      </c>
      <c r="N4629" s="37">
        <f t="shared" si="4"/>
        <v>11</v>
      </c>
      <c r="O4629" s="37" t="str">
        <f t="array" ref="O4629">IFERROR(XLOOKUP(K4629,'Tipo de carga'!B:B,'Tipo de carga'!C:C))</f>
        <v>Diesel</v>
      </c>
    </row>
    <row r="4630">
      <c r="A4630" s="36">
        <v>1986.0</v>
      </c>
      <c r="B4630" s="37" t="str">
        <f t="array" ref="B4630">IFERROR(XLOOKUP(A4630,'Asignacion Nov'!A:A,'Asignacion Nov'!C:C))</f>
        <v>MeLi asignado SD</v>
      </c>
      <c r="C4630" s="37" t="str">
        <f t="array" ref="C4630">IFERROR(XLOOKUP(A4630,'Asignacion Nov'!A:A,'Asignacion Nov'!B:B))</f>
        <v>EC-05</v>
      </c>
      <c r="D4630" s="38">
        <v>45605.86739583333</v>
      </c>
      <c r="E4630" s="36" t="s">
        <v>387</v>
      </c>
      <c r="F4630" s="37" t="str">
        <f t="array" ref="F4630">IFERROR(XLOOKUP(E4630,Operadores!A:A,Operadores!B:B))</f>
        <v>SOSMAR</v>
      </c>
      <c r="G4630" s="36" t="s">
        <v>72</v>
      </c>
      <c r="H4630" s="39">
        <v>20.122739</v>
      </c>
      <c r="I4630" s="40">
        <v>792.0</v>
      </c>
      <c r="J4630" s="41">
        <f t="shared" si="5"/>
        <v>15937.20929</v>
      </c>
      <c r="K4630" s="37" t="str">
        <f t="array" ref="K4630">IFERROR(XLOOKUP(G4630,'Tipo de carga'!A:A,'Tipo de carga'!B:B))</f>
        <v>Autoabasto</v>
      </c>
      <c r="L4630" s="37">
        <f t="shared" si="2"/>
        <v>45</v>
      </c>
      <c r="M4630" s="37">
        <f t="shared" si="3"/>
        <v>9</v>
      </c>
      <c r="N4630" s="37">
        <f t="shared" si="4"/>
        <v>11</v>
      </c>
      <c r="O4630" s="37" t="str">
        <f t="array" ref="O4630">IFERROR(XLOOKUP(K4630,'Tipo de carga'!B:B,'Tipo de carga'!C:C))</f>
        <v>Diesel</v>
      </c>
    </row>
    <row r="4631">
      <c r="A4631" s="36">
        <v>1828.0</v>
      </c>
      <c r="B4631" s="37" t="str">
        <f t="array" ref="B4631">IFERROR(XLOOKUP(A4631,'Asignacion Nov'!A:A,'Asignacion Nov'!C:C))</f>
        <v>Circuitos</v>
      </c>
      <c r="C4631" s="37" t="str">
        <f t="array" ref="C4631">IFERROR(XLOOKUP(A4631,'Asignacion Nov'!A:A,'Asignacion Nov'!B:B))</f>
        <v>EC-03</v>
      </c>
      <c r="D4631" s="38">
        <v>45605.82634259259</v>
      </c>
      <c r="E4631" s="36" t="s">
        <v>414</v>
      </c>
      <c r="F4631" s="37" t="str">
        <f t="array" ref="F4631">IFERROR(XLOOKUP(E4631,Operadores!A:A,Operadores!B:B))</f>
        <v>CRUBE</v>
      </c>
      <c r="G4631" s="36" t="s">
        <v>72</v>
      </c>
      <c r="H4631" s="39">
        <v>20.122739</v>
      </c>
      <c r="I4631" s="40">
        <v>330.0</v>
      </c>
      <c r="J4631" s="41">
        <f t="shared" si="5"/>
        <v>6640.50387</v>
      </c>
      <c r="K4631" s="37" t="str">
        <f t="array" ref="K4631">IFERROR(XLOOKUP(G4631,'Tipo de carga'!A:A,'Tipo de carga'!B:B))</f>
        <v>Autoabasto</v>
      </c>
      <c r="L4631" s="37">
        <f t="shared" si="2"/>
        <v>45</v>
      </c>
      <c r="M4631" s="37">
        <f t="shared" si="3"/>
        <v>9</v>
      </c>
      <c r="N4631" s="37">
        <f t="shared" si="4"/>
        <v>11</v>
      </c>
      <c r="O4631" s="37" t="str">
        <f t="array" ref="O4631">IFERROR(XLOOKUP(K4631,'Tipo de carga'!B:B,'Tipo de carga'!C:C))</f>
        <v>Diesel</v>
      </c>
    </row>
    <row r="4632">
      <c r="A4632" s="36">
        <v>1827.0</v>
      </c>
      <c r="B4632" s="37" t="str">
        <f t="array" ref="B4632">IFERROR(XLOOKUP(A4632,'Asignacion Nov'!A:A,'Asignacion Nov'!C:C))</f>
        <v>Full Liver</v>
      </c>
      <c r="C4632" s="37" t="str">
        <f t="array" ref="C4632">IFERROR(XLOOKUP(A4632,'Asignacion Nov'!A:A,'Asignacion Nov'!B:B))</f>
        <v>EC-01</v>
      </c>
      <c r="D4632" s="38">
        <v>45605.81260416667</v>
      </c>
      <c r="E4632" s="36" t="s">
        <v>374</v>
      </c>
      <c r="F4632" s="37" t="str">
        <f t="array" ref="F4632">IFERROR(XLOOKUP(E4632,Operadores!A:A,Operadores!B:B))</f>
        <v>ANGMA</v>
      </c>
      <c r="G4632" s="36" t="s">
        <v>72</v>
      </c>
      <c r="H4632" s="39">
        <v>20.122739</v>
      </c>
      <c r="I4632" s="40">
        <v>792.0</v>
      </c>
      <c r="J4632" s="41">
        <f t="shared" si="5"/>
        <v>15937.20929</v>
      </c>
      <c r="K4632" s="37" t="str">
        <f t="array" ref="K4632">IFERROR(XLOOKUP(G4632,'Tipo de carga'!A:A,'Tipo de carga'!B:B))</f>
        <v>Autoabasto</v>
      </c>
      <c r="L4632" s="37">
        <f t="shared" si="2"/>
        <v>45</v>
      </c>
      <c r="M4632" s="37">
        <f t="shared" si="3"/>
        <v>9</v>
      </c>
      <c r="N4632" s="37">
        <f t="shared" si="4"/>
        <v>11</v>
      </c>
      <c r="O4632" s="37" t="str">
        <f t="array" ref="O4632">IFERROR(XLOOKUP(K4632,'Tipo de carga'!B:B,'Tipo de carga'!C:C))</f>
        <v>Diesel</v>
      </c>
    </row>
    <row r="4633">
      <c r="A4633" s="36">
        <v>2007.0</v>
      </c>
      <c r="B4633" s="37" t="str">
        <f t="array" ref="B4633">IFERROR(XLOOKUP(A4633,'Asignacion Nov'!A:A,'Asignacion Nov'!C:C))</f>
        <v>MeLi Asignado TD</v>
      </c>
      <c r="C4633" s="37" t="str">
        <f t="array" ref="C4633">IFERROR(XLOOKUP(A4633,'Asignacion Nov'!A:A,'Asignacion Nov'!B:B))</f>
        <v>EC-05</v>
      </c>
      <c r="D4633" s="38">
        <v>45605.7975</v>
      </c>
      <c r="E4633" s="36" t="s">
        <v>166</v>
      </c>
      <c r="F4633" s="37" t="str">
        <f t="array" ref="F4633">IFERROR(XLOOKUP(E4633,Operadores!A:A,Operadores!B:B))</f>
        <v>PADRI</v>
      </c>
      <c r="G4633" s="36" t="s">
        <v>72</v>
      </c>
      <c r="H4633" s="39">
        <v>20.122739</v>
      </c>
      <c r="I4633" s="40">
        <v>510.0</v>
      </c>
      <c r="J4633" s="41">
        <f t="shared" si="5"/>
        <v>10262.59689</v>
      </c>
      <c r="K4633" s="37" t="str">
        <f t="array" ref="K4633">IFERROR(XLOOKUP(G4633,'Tipo de carga'!A:A,'Tipo de carga'!B:B))</f>
        <v>Autoabasto</v>
      </c>
      <c r="L4633" s="37">
        <f t="shared" si="2"/>
        <v>45</v>
      </c>
      <c r="M4633" s="37">
        <f t="shared" si="3"/>
        <v>9</v>
      </c>
      <c r="N4633" s="37">
        <f t="shared" si="4"/>
        <v>11</v>
      </c>
      <c r="O4633" s="37" t="str">
        <f t="array" ref="O4633">IFERROR(XLOOKUP(K4633,'Tipo de carga'!B:B,'Tipo de carga'!C:C))</f>
        <v>Diesel</v>
      </c>
    </row>
    <row r="4634">
      <c r="A4634" s="36">
        <v>1797.0</v>
      </c>
      <c r="B4634" s="37" t="str">
        <f t="array" ref="B4634">IFERROR(XLOOKUP(A4634,'Asignacion Nov'!A:A,'Asignacion Nov'!C:C))</f>
        <v>Hisense</v>
      </c>
      <c r="C4634" s="37" t="str">
        <f t="array" ref="C4634">IFERROR(XLOOKUP(A4634,'Asignacion Nov'!A:A,'Asignacion Nov'!B:B))</f>
        <v>EC-03</v>
      </c>
      <c r="D4634" s="38">
        <v>45605.783541666664</v>
      </c>
      <c r="E4634" s="36" t="s">
        <v>457</v>
      </c>
      <c r="F4634" s="37" t="str">
        <f t="array" ref="F4634">IFERROR(XLOOKUP(E4634,Operadores!A:A,Operadores!B:B))</f>
        <v>DEJMAR</v>
      </c>
      <c r="G4634" s="36" t="s">
        <v>72</v>
      </c>
      <c r="H4634" s="39">
        <v>20.122739</v>
      </c>
      <c r="I4634" s="40">
        <v>748.0</v>
      </c>
      <c r="J4634" s="41">
        <f t="shared" si="5"/>
        <v>15051.80877</v>
      </c>
      <c r="K4634" s="37" t="str">
        <f t="array" ref="K4634">IFERROR(XLOOKUP(G4634,'Tipo de carga'!A:A,'Tipo de carga'!B:B))</f>
        <v>Autoabasto</v>
      </c>
      <c r="L4634" s="37">
        <f t="shared" si="2"/>
        <v>45</v>
      </c>
      <c r="M4634" s="37">
        <f t="shared" si="3"/>
        <v>9</v>
      </c>
      <c r="N4634" s="37">
        <f t="shared" si="4"/>
        <v>11</v>
      </c>
      <c r="O4634" s="37" t="str">
        <f t="array" ref="O4634">IFERROR(XLOOKUP(K4634,'Tipo de carga'!B:B,'Tipo de carga'!C:C))</f>
        <v>Diesel</v>
      </c>
    </row>
    <row r="4635">
      <c r="A4635" s="36">
        <v>1960.0</v>
      </c>
      <c r="B4635" s="37" t="str">
        <f t="array" ref="B4635">IFERROR(XLOOKUP(A4635,'Asignacion Nov'!A:A,'Asignacion Nov'!C:C))</f>
        <v>MeLi asignado SD</v>
      </c>
      <c r="C4635" s="37" t="str">
        <f t="array" ref="C4635">IFERROR(XLOOKUP(A4635,'Asignacion Nov'!A:A,'Asignacion Nov'!B:B))</f>
        <v>EC-05</v>
      </c>
      <c r="D4635" s="38">
        <v>45605.762870370374</v>
      </c>
      <c r="E4635" s="36" t="s">
        <v>224</v>
      </c>
      <c r="F4635" s="37" t="str">
        <f t="array" ref="F4635">IFERROR(XLOOKUP(E4635,Operadores!A:A,Operadores!B:B))</f>
        <v>MARJUA02</v>
      </c>
      <c r="G4635" s="36" t="s">
        <v>72</v>
      </c>
      <c r="H4635" s="39">
        <v>20.122739</v>
      </c>
      <c r="I4635" s="40">
        <v>660.0</v>
      </c>
      <c r="J4635" s="41">
        <f t="shared" si="5"/>
        <v>13281.00774</v>
      </c>
      <c r="K4635" s="37" t="str">
        <f t="array" ref="K4635">IFERROR(XLOOKUP(G4635,'Tipo de carga'!A:A,'Tipo de carga'!B:B))</f>
        <v>Autoabasto</v>
      </c>
      <c r="L4635" s="37">
        <f t="shared" si="2"/>
        <v>45</v>
      </c>
      <c r="M4635" s="37">
        <f t="shared" si="3"/>
        <v>9</v>
      </c>
      <c r="N4635" s="37">
        <f t="shared" si="4"/>
        <v>11</v>
      </c>
      <c r="O4635" s="37" t="str">
        <f t="array" ref="O4635">IFERROR(XLOOKUP(K4635,'Tipo de carga'!B:B,'Tipo de carga'!C:C))</f>
        <v>Diesel</v>
      </c>
    </row>
    <row r="4636">
      <c r="A4636" s="36">
        <v>1942.0</v>
      </c>
      <c r="B4636" s="37" t="str">
        <f t="array" ref="B4636">IFERROR(XLOOKUP(A4636,'Asignacion Nov'!A:A,'Asignacion Nov'!C:C))</f>
        <v>MeLi asignado SD</v>
      </c>
      <c r="C4636" s="37" t="str">
        <f t="array" ref="C4636">IFERROR(XLOOKUP(A4636,'Asignacion Nov'!A:A,'Asignacion Nov'!B:B))</f>
        <v>EC-05</v>
      </c>
      <c r="D4636" s="38">
        <v>45605.744733796295</v>
      </c>
      <c r="E4636" s="36" t="s">
        <v>231</v>
      </c>
      <c r="F4636" s="37" t="str">
        <f t="array" ref="F4636">IFERROR(XLOOKUP(E4636,Operadores!A:A,Operadores!B:B))</f>
        <v>MARARM</v>
      </c>
      <c r="G4636" s="36" t="s">
        <v>72</v>
      </c>
      <c r="H4636" s="39">
        <v>20.122739</v>
      </c>
      <c r="I4636" s="40">
        <v>301.0</v>
      </c>
      <c r="J4636" s="41">
        <f t="shared" si="5"/>
        <v>6056.944439</v>
      </c>
      <c r="K4636" s="37" t="str">
        <f t="array" ref="K4636">IFERROR(XLOOKUP(G4636,'Tipo de carga'!A:A,'Tipo de carga'!B:B))</f>
        <v>Autoabasto</v>
      </c>
      <c r="L4636" s="37">
        <f t="shared" si="2"/>
        <v>45</v>
      </c>
      <c r="M4636" s="37">
        <f t="shared" si="3"/>
        <v>9</v>
      </c>
      <c r="N4636" s="37">
        <f t="shared" si="4"/>
        <v>11</v>
      </c>
      <c r="O4636" s="37" t="str">
        <f t="array" ref="O4636">IFERROR(XLOOKUP(K4636,'Tipo de carga'!B:B,'Tipo de carga'!C:C))</f>
        <v>Diesel</v>
      </c>
    </row>
    <row r="4637">
      <c r="A4637" s="36">
        <v>1990.0</v>
      </c>
      <c r="B4637" s="37" t="str">
        <f t="array" ref="B4637">IFERROR(XLOOKUP(A4637,'Asignacion Nov'!A:A,'Asignacion Nov'!C:C))</f>
        <v>MeLi asignado SD</v>
      </c>
      <c r="C4637" s="37" t="str">
        <f t="array" ref="C4637">IFERROR(XLOOKUP(A4637,'Asignacion Nov'!A:A,'Asignacion Nov'!B:B))</f>
        <v>EC-05</v>
      </c>
      <c r="D4637" s="38">
        <v>45605.723587962966</v>
      </c>
      <c r="E4637" s="36" t="s">
        <v>216</v>
      </c>
      <c r="F4637" s="37" t="str">
        <f t="array" ref="F4637">IFERROR(XLOOKUP(E4637,Operadores!A:A,Operadores!B:B))</f>
        <v>MENCAX</v>
      </c>
      <c r="G4637" s="36" t="s">
        <v>72</v>
      </c>
      <c r="H4637" s="39">
        <v>20.122739</v>
      </c>
      <c r="I4637" s="40">
        <v>577.0</v>
      </c>
      <c r="J4637" s="41">
        <f t="shared" si="5"/>
        <v>11610.8204</v>
      </c>
      <c r="K4637" s="37" t="str">
        <f t="array" ref="K4637">IFERROR(XLOOKUP(G4637,'Tipo de carga'!A:A,'Tipo de carga'!B:B))</f>
        <v>Autoabasto</v>
      </c>
      <c r="L4637" s="37">
        <f t="shared" si="2"/>
        <v>45</v>
      </c>
      <c r="M4637" s="37">
        <f t="shared" si="3"/>
        <v>9</v>
      </c>
      <c r="N4637" s="37">
        <f t="shared" si="4"/>
        <v>11</v>
      </c>
      <c r="O4637" s="37" t="str">
        <f t="array" ref="O4637">IFERROR(XLOOKUP(K4637,'Tipo de carga'!B:B,'Tipo de carga'!C:C))</f>
        <v>Diesel</v>
      </c>
    </row>
    <row r="4638">
      <c r="A4638" s="36">
        <v>1955.0</v>
      </c>
      <c r="B4638" s="37" t="str">
        <f t="array" ref="B4638">IFERROR(XLOOKUP(A4638,'Asignacion Nov'!A:A,'Asignacion Nov'!C:C))</f>
        <v>Circuitos</v>
      </c>
      <c r="C4638" s="37" t="str">
        <f t="array" ref="C4638">IFERROR(XLOOKUP(A4638,'Asignacion Nov'!A:A,'Asignacion Nov'!B:B))</f>
        <v>EC-03</v>
      </c>
      <c r="D4638" s="38">
        <v>45605.69824074074</v>
      </c>
      <c r="E4638" s="36" t="s">
        <v>205</v>
      </c>
      <c r="F4638" s="37" t="str">
        <f t="array" ref="F4638">IFERROR(XLOOKUP(E4638,Operadores!A:A,Operadores!B:B))</f>
        <v>MOZPEDX</v>
      </c>
      <c r="G4638" s="36" t="s">
        <v>72</v>
      </c>
      <c r="H4638" s="39">
        <v>20.122739</v>
      </c>
      <c r="I4638" s="40">
        <v>509.0</v>
      </c>
      <c r="J4638" s="41">
        <f t="shared" si="5"/>
        <v>10242.47415</v>
      </c>
      <c r="K4638" s="37" t="str">
        <f t="array" ref="K4638">IFERROR(XLOOKUP(G4638,'Tipo de carga'!A:A,'Tipo de carga'!B:B))</f>
        <v>Autoabasto</v>
      </c>
      <c r="L4638" s="37">
        <f t="shared" si="2"/>
        <v>45</v>
      </c>
      <c r="M4638" s="37">
        <f t="shared" si="3"/>
        <v>9</v>
      </c>
      <c r="N4638" s="37">
        <f t="shared" si="4"/>
        <v>11</v>
      </c>
      <c r="O4638" s="37" t="str">
        <f t="array" ref="O4638">IFERROR(XLOOKUP(K4638,'Tipo de carga'!B:B,'Tipo de carga'!C:C))</f>
        <v>Diesel</v>
      </c>
    </row>
    <row r="4639">
      <c r="A4639" s="36">
        <v>2005.0</v>
      </c>
      <c r="B4639" s="37" t="str">
        <f t="array" ref="B4639">IFERROR(XLOOKUP(A4639,'Asignacion Nov'!A:A,'Asignacion Nov'!C:C))</f>
        <v>MeLi Dedicado Merida</v>
      </c>
      <c r="C4639" s="37" t="str">
        <f t="array" ref="C4639">IFERROR(XLOOKUP(A4639,'Asignacion Nov'!A:A,'Asignacion Nov'!B:B))</f>
        <v>EC-05</v>
      </c>
      <c r="D4639" s="38">
        <v>45605.684583333335</v>
      </c>
      <c r="E4639" s="36" t="s">
        <v>399</v>
      </c>
      <c r="F4639" s="37" t="str">
        <f t="array" ref="F4639">IFERROR(XLOOKUP(E4639,Operadores!A:A,Operadores!B:B))</f>
        <v>DOMLEO</v>
      </c>
      <c r="G4639" s="36" t="s">
        <v>72</v>
      </c>
      <c r="H4639" s="39">
        <v>20.122739</v>
      </c>
      <c r="I4639" s="40">
        <v>307.0</v>
      </c>
      <c r="J4639" s="41">
        <f t="shared" si="5"/>
        <v>6177.680873</v>
      </c>
      <c r="K4639" s="37" t="str">
        <f t="array" ref="K4639">IFERROR(XLOOKUP(G4639,'Tipo de carga'!A:A,'Tipo de carga'!B:B))</f>
        <v>Autoabasto</v>
      </c>
      <c r="L4639" s="37">
        <f t="shared" si="2"/>
        <v>45</v>
      </c>
      <c r="M4639" s="37">
        <f t="shared" si="3"/>
        <v>9</v>
      </c>
      <c r="N4639" s="37">
        <f t="shared" si="4"/>
        <v>11</v>
      </c>
      <c r="O4639" s="37" t="str">
        <f t="array" ref="O4639">IFERROR(XLOOKUP(K4639,'Tipo de carga'!B:B,'Tipo de carga'!C:C))</f>
        <v>Diesel</v>
      </c>
    </row>
    <row r="4640">
      <c r="A4640" s="36">
        <v>1946.0</v>
      </c>
      <c r="B4640" s="37" t="str">
        <f t="array" ref="B4640">IFERROR(XLOOKUP(A4640,'Asignacion Nov'!A:A,'Asignacion Nov'!C:C))</f>
        <v>MeLi asignado SD</v>
      </c>
      <c r="C4640" s="37" t="str">
        <f t="array" ref="C4640">IFERROR(XLOOKUP(A4640,'Asignacion Nov'!A:A,'Asignacion Nov'!B:B))</f>
        <v>EC-05</v>
      </c>
      <c r="D4640" s="38">
        <v>45605.67461805556</v>
      </c>
      <c r="E4640" s="36" t="s">
        <v>183</v>
      </c>
      <c r="F4640" s="37" t="str">
        <f t="array" ref="F4640">IFERROR(XLOOKUP(E4640,Operadores!A:A,Operadores!B:B))</f>
        <v>VARJUAX</v>
      </c>
      <c r="G4640" s="36" t="s">
        <v>72</v>
      </c>
      <c r="H4640" s="39">
        <v>20.122739</v>
      </c>
      <c r="I4640" s="40">
        <v>525.0</v>
      </c>
      <c r="J4640" s="41">
        <f t="shared" si="5"/>
        <v>10564.43798</v>
      </c>
      <c r="K4640" s="37" t="str">
        <f t="array" ref="K4640">IFERROR(XLOOKUP(G4640,'Tipo de carga'!A:A,'Tipo de carga'!B:B))</f>
        <v>Autoabasto</v>
      </c>
      <c r="L4640" s="37">
        <f t="shared" si="2"/>
        <v>45</v>
      </c>
      <c r="M4640" s="37">
        <f t="shared" si="3"/>
        <v>9</v>
      </c>
      <c r="N4640" s="37">
        <f t="shared" si="4"/>
        <v>11</v>
      </c>
      <c r="O4640" s="37" t="str">
        <f t="array" ref="O4640">IFERROR(XLOOKUP(K4640,'Tipo de carga'!B:B,'Tipo de carga'!C:C))</f>
        <v>Diesel</v>
      </c>
    </row>
    <row r="4641">
      <c r="A4641" s="36">
        <v>1757.0</v>
      </c>
      <c r="B4641" s="37" t="str">
        <f t="array" ref="B4641">IFERROR(XLOOKUP(A4641,'Asignacion Nov'!A:A,'Asignacion Nov'!C:C))</f>
        <v>Pilgrims Tepo</v>
      </c>
      <c r="C4641" s="37" t="str">
        <f t="array" ref="C4641">IFERROR(XLOOKUP(A4641,'Asignacion Nov'!A:A,'Asignacion Nov'!B:B))</f>
        <v>EC-02</v>
      </c>
      <c r="D4641" s="38">
        <v>45605.65400462963</v>
      </c>
      <c r="E4641" s="36" t="s">
        <v>377</v>
      </c>
      <c r="F4641" s="37" t="str">
        <f t="array" ref="F4641">IFERROR(XLOOKUP(E4641,Operadores!A:A,Operadores!B:B))</f>
        <v>MARMIG</v>
      </c>
      <c r="G4641" s="36" t="s">
        <v>72</v>
      </c>
      <c r="H4641" s="39">
        <v>20.122739</v>
      </c>
      <c r="I4641" s="40">
        <v>166.0</v>
      </c>
      <c r="J4641" s="41">
        <f t="shared" si="5"/>
        <v>3340.374674</v>
      </c>
      <c r="K4641" s="37" t="str">
        <f t="array" ref="K4641">IFERROR(XLOOKUP(G4641,'Tipo de carga'!A:A,'Tipo de carga'!B:B))</f>
        <v>Autoabasto</v>
      </c>
      <c r="L4641" s="37">
        <f t="shared" si="2"/>
        <v>45</v>
      </c>
      <c r="M4641" s="37">
        <f t="shared" si="3"/>
        <v>9</v>
      </c>
      <c r="N4641" s="37">
        <f t="shared" si="4"/>
        <v>11</v>
      </c>
      <c r="O4641" s="37" t="str">
        <f t="array" ref="O4641">IFERROR(XLOOKUP(K4641,'Tipo de carga'!B:B,'Tipo de carga'!C:C))</f>
        <v>Diesel</v>
      </c>
    </row>
    <row r="4642">
      <c r="A4642" s="36">
        <v>1695.0</v>
      </c>
      <c r="B4642" s="37" t="str">
        <f t="array" ref="B4642">IFERROR(XLOOKUP(A4642,'Asignacion Nov'!A:A,'Asignacion Nov'!C:C))</f>
        <v>Pilgrims Tepo</v>
      </c>
      <c r="C4642" s="37" t="str">
        <f t="array" ref="C4642">IFERROR(XLOOKUP(A4642,'Asignacion Nov'!A:A,'Asignacion Nov'!B:B))</f>
        <v>EC-02</v>
      </c>
      <c r="D4642" s="38">
        <v>45605.64665509259</v>
      </c>
      <c r="E4642" s="36" t="s">
        <v>378</v>
      </c>
      <c r="F4642" s="37" t="str">
        <f t="array" ref="F4642">IFERROR(XLOOKUP(E4642,Operadores!A:A,Operadores!B:B))</f>
        <v>RAMHEC</v>
      </c>
      <c r="G4642" s="36" t="s">
        <v>72</v>
      </c>
      <c r="H4642" s="39">
        <v>20.122739</v>
      </c>
      <c r="I4642" s="40">
        <v>175.0</v>
      </c>
      <c r="J4642" s="41">
        <f t="shared" si="5"/>
        <v>3521.479325</v>
      </c>
      <c r="K4642" s="37" t="str">
        <f t="array" ref="K4642">IFERROR(XLOOKUP(G4642,'Tipo de carga'!A:A,'Tipo de carga'!B:B))</f>
        <v>Autoabasto</v>
      </c>
      <c r="L4642" s="37">
        <f t="shared" si="2"/>
        <v>45</v>
      </c>
      <c r="M4642" s="37">
        <f t="shared" si="3"/>
        <v>9</v>
      </c>
      <c r="N4642" s="37">
        <f t="shared" si="4"/>
        <v>11</v>
      </c>
      <c r="O4642" s="37" t="str">
        <f t="array" ref="O4642">IFERROR(XLOOKUP(K4642,'Tipo de carga'!B:B,'Tipo de carga'!C:C))</f>
        <v>Diesel</v>
      </c>
    </row>
    <row r="4643">
      <c r="A4643" s="36">
        <v>1899.0</v>
      </c>
      <c r="B4643" s="37" t="str">
        <f t="array" ref="B4643">IFERROR(XLOOKUP(A4643,'Asignacion Nov'!A:A,'Asignacion Nov'!C:C))</f>
        <v>Full Liver</v>
      </c>
      <c r="C4643" s="37" t="str">
        <f t="array" ref="C4643">IFERROR(XLOOKUP(A4643,'Asignacion Nov'!A:A,'Asignacion Nov'!B:B))</f>
        <v>EC-01</v>
      </c>
      <c r="D4643" s="38">
        <v>45605.63835648148</v>
      </c>
      <c r="E4643" s="36" t="s">
        <v>335</v>
      </c>
      <c r="F4643" s="37" t="str">
        <f t="array" ref="F4643">IFERROR(XLOOKUP(E4643,Operadores!A:A,Operadores!B:B))</f>
        <v>VEROD</v>
      </c>
      <c r="G4643" s="36" t="s">
        <v>72</v>
      </c>
      <c r="H4643" s="39">
        <v>20.122739</v>
      </c>
      <c r="I4643" s="40">
        <v>778.0</v>
      </c>
      <c r="J4643" s="41">
        <f t="shared" si="5"/>
        <v>15655.49094</v>
      </c>
      <c r="K4643" s="37" t="str">
        <f t="array" ref="K4643">IFERROR(XLOOKUP(G4643,'Tipo de carga'!A:A,'Tipo de carga'!B:B))</f>
        <v>Autoabasto</v>
      </c>
      <c r="L4643" s="37">
        <f t="shared" si="2"/>
        <v>45</v>
      </c>
      <c r="M4643" s="37">
        <f t="shared" si="3"/>
        <v>9</v>
      </c>
      <c r="N4643" s="37">
        <f t="shared" si="4"/>
        <v>11</v>
      </c>
      <c r="O4643" s="37" t="str">
        <f t="array" ref="O4643">IFERROR(XLOOKUP(K4643,'Tipo de carga'!B:B,'Tipo de carga'!C:C))</f>
        <v>Diesel</v>
      </c>
    </row>
    <row r="4644">
      <c r="A4644" s="36">
        <v>1743.0</v>
      </c>
      <c r="B4644" s="37" t="str">
        <f t="array" ref="B4644">IFERROR(XLOOKUP(A4644,'Asignacion Nov'!A:A,'Asignacion Nov'!C:C))</f>
        <v>Liverpool Local</v>
      </c>
      <c r="C4644" s="37" t="str">
        <f t="array" ref="C4644">IFERROR(XLOOKUP(A4644,'Asignacion Nov'!A:A,'Asignacion Nov'!B:B))</f>
        <v>EC-01</v>
      </c>
      <c r="D4644" s="38">
        <v>45605.622152777774</v>
      </c>
      <c r="E4644" s="36" t="s">
        <v>334</v>
      </c>
      <c r="F4644" s="37" t="str">
        <f t="array" ref="F4644">IFERROR(XLOOKUP(E4644,Operadores!A:A,Operadores!B:B))</f>
        <v>LOPJAV</v>
      </c>
      <c r="G4644" s="36" t="s">
        <v>72</v>
      </c>
      <c r="H4644" s="39">
        <v>20.122739</v>
      </c>
      <c r="I4644" s="40">
        <v>293.0</v>
      </c>
      <c r="J4644" s="41">
        <f t="shared" si="5"/>
        <v>5895.962527</v>
      </c>
      <c r="K4644" s="37" t="str">
        <f t="array" ref="K4644">IFERROR(XLOOKUP(G4644,'Tipo de carga'!A:A,'Tipo de carga'!B:B))</f>
        <v>Autoabasto</v>
      </c>
      <c r="L4644" s="37">
        <f t="shared" si="2"/>
        <v>45</v>
      </c>
      <c r="M4644" s="37">
        <f t="shared" si="3"/>
        <v>9</v>
      </c>
      <c r="N4644" s="37">
        <f t="shared" si="4"/>
        <v>11</v>
      </c>
      <c r="O4644" s="37" t="str">
        <f t="array" ref="O4644">IFERROR(XLOOKUP(K4644,'Tipo de carga'!B:B,'Tipo de carga'!C:C))</f>
        <v>Diesel</v>
      </c>
    </row>
    <row r="4645">
      <c r="A4645" s="36">
        <v>1837.0</v>
      </c>
      <c r="B4645" s="37" t="str">
        <f t="array" ref="B4645">IFERROR(XLOOKUP(A4645,'Asignacion Nov'!A:A,'Asignacion Nov'!C:C))</f>
        <v>Liverpool Local</v>
      </c>
      <c r="C4645" s="37" t="str">
        <f t="array" ref="C4645">IFERROR(XLOOKUP(A4645,'Asignacion Nov'!A:A,'Asignacion Nov'!B:B))</f>
        <v>EC-01</v>
      </c>
      <c r="D4645" s="38">
        <v>45605.61462962963</v>
      </c>
      <c r="E4645" s="36" t="s">
        <v>176</v>
      </c>
      <c r="F4645" s="37" t="str">
        <f t="array" ref="F4645">IFERROR(XLOOKUP(E4645,Operadores!A:A,Operadores!B:B))</f>
        <v>GONCES</v>
      </c>
      <c r="G4645" s="36" t="s">
        <v>72</v>
      </c>
      <c r="H4645" s="39">
        <v>20.122739</v>
      </c>
      <c r="I4645" s="40">
        <v>570.0</v>
      </c>
      <c r="J4645" s="41">
        <f t="shared" si="5"/>
        <v>11469.96123</v>
      </c>
      <c r="K4645" s="37" t="str">
        <f t="array" ref="K4645">IFERROR(XLOOKUP(G4645,'Tipo de carga'!A:A,'Tipo de carga'!B:B))</f>
        <v>Autoabasto</v>
      </c>
      <c r="L4645" s="37">
        <f t="shared" si="2"/>
        <v>45</v>
      </c>
      <c r="M4645" s="37">
        <f t="shared" si="3"/>
        <v>9</v>
      </c>
      <c r="N4645" s="37">
        <f t="shared" si="4"/>
        <v>11</v>
      </c>
      <c r="O4645" s="37" t="str">
        <f t="array" ref="O4645">IFERROR(XLOOKUP(K4645,'Tipo de carga'!B:B,'Tipo de carga'!C:C))</f>
        <v>Diesel</v>
      </c>
    </row>
    <row r="4646">
      <c r="A4646" s="36">
        <v>2072.0</v>
      </c>
      <c r="B4646" s="37" t="str">
        <f t="array" ref="B4646">IFERROR(XLOOKUP(A4646,'Asignacion Nov'!A:A,'Asignacion Nov'!C:C))</f>
        <v>Peñafiel Tecamac</v>
      </c>
      <c r="C4646" s="37" t="str">
        <f t="array" ref="C4646">IFERROR(XLOOKUP(A4646,'Asignacion Nov'!A:A,'Asignacion Nov'!B:B))</f>
        <v>EC-02</v>
      </c>
      <c r="D4646" s="38">
        <v>45605.58451388889</v>
      </c>
      <c r="E4646" s="36" t="s">
        <v>192</v>
      </c>
      <c r="F4646" s="37" t="str">
        <f t="array" ref="F4646">IFERROR(XLOOKUP(E4646,Operadores!A:A,Operadores!B:B))</f>
        <v>RODRO01</v>
      </c>
      <c r="G4646" s="36" t="s">
        <v>72</v>
      </c>
      <c r="H4646" s="39">
        <v>20.122739</v>
      </c>
      <c r="I4646" s="40">
        <v>776.0</v>
      </c>
      <c r="J4646" s="41">
        <f t="shared" si="5"/>
        <v>15615.24546</v>
      </c>
      <c r="K4646" s="37" t="str">
        <f t="array" ref="K4646">IFERROR(XLOOKUP(G4646,'Tipo de carga'!A:A,'Tipo de carga'!B:B))</f>
        <v>Autoabasto</v>
      </c>
      <c r="L4646" s="37">
        <f t="shared" si="2"/>
        <v>45</v>
      </c>
      <c r="M4646" s="37">
        <f t="shared" si="3"/>
        <v>9</v>
      </c>
      <c r="N4646" s="37">
        <f t="shared" si="4"/>
        <v>11</v>
      </c>
      <c r="O4646" s="37" t="str">
        <f t="array" ref="O4646">IFERROR(XLOOKUP(K4646,'Tipo de carga'!B:B,'Tipo de carga'!C:C))</f>
        <v>Diesel</v>
      </c>
    </row>
    <row r="4647">
      <c r="A4647" s="36">
        <v>2046.0</v>
      </c>
      <c r="B4647" s="37" t="str">
        <f t="array" ref="B4647">IFERROR(XLOOKUP(A4647,'Asignacion Nov'!A:A,'Asignacion Nov'!C:C))</f>
        <v>Liverpool Local</v>
      </c>
      <c r="C4647" s="37" t="str">
        <f t="array" ref="C4647">IFERROR(XLOOKUP(A4647,'Asignacion Nov'!A:A,'Asignacion Nov'!B:B))</f>
        <v>EC-01</v>
      </c>
      <c r="D4647" s="38">
        <v>45605.567777777775</v>
      </c>
      <c r="E4647" s="36" t="s">
        <v>523</v>
      </c>
      <c r="F4647" s="37" t="str">
        <f t="array" ref="F4647">IFERROR(XLOOKUP(E4647,Operadores!A:A,Operadores!B:B))</f>
        <v>QUIJOS</v>
      </c>
      <c r="G4647" s="36" t="s">
        <v>72</v>
      </c>
      <c r="H4647" s="39">
        <v>20.122739</v>
      </c>
      <c r="I4647" s="40">
        <v>514.0</v>
      </c>
      <c r="J4647" s="41">
        <f t="shared" si="5"/>
        <v>10343.08785</v>
      </c>
      <c r="K4647" s="37" t="str">
        <f t="array" ref="K4647">IFERROR(XLOOKUP(G4647,'Tipo de carga'!A:A,'Tipo de carga'!B:B))</f>
        <v>Autoabasto</v>
      </c>
      <c r="L4647" s="37">
        <f t="shared" si="2"/>
        <v>45</v>
      </c>
      <c r="M4647" s="37">
        <f t="shared" si="3"/>
        <v>9</v>
      </c>
      <c r="N4647" s="37">
        <f t="shared" si="4"/>
        <v>11</v>
      </c>
      <c r="O4647" s="37" t="str">
        <f t="array" ref="O4647">IFERROR(XLOOKUP(K4647,'Tipo de carga'!B:B,'Tipo de carga'!C:C))</f>
        <v>Diesel</v>
      </c>
    </row>
    <row r="4648">
      <c r="A4648" s="36">
        <v>1939.0</v>
      </c>
      <c r="B4648" s="37" t="str">
        <f t="array" ref="B4648">IFERROR(XLOOKUP(A4648,'Asignacion Nov'!A:A,'Asignacion Nov'!C:C))</f>
        <v>Full Liver</v>
      </c>
      <c r="C4648" s="37" t="str">
        <f t="array" ref="C4648">IFERROR(XLOOKUP(A4648,'Asignacion Nov'!A:A,'Asignacion Nov'!B:B))</f>
        <v>EC-01</v>
      </c>
      <c r="D4648" s="38">
        <v>45605.55987268518</v>
      </c>
      <c r="E4648" s="36" t="s">
        <v>431</v>
      </c>
      <c r="F4648" s="37" t="str">
        <f t="array" ref="F4648">IFERROR(XLOOKUP(E4648,Operadores!A:A,Operadores!B:B))</f>
        <v>ANANOE</v>
      </c>
      <c r="G4648" s="36" t="s">
        <v>72</v>
      </c>
      <c r="H4648" s="39">
        <v>20.122739</v>
      </c>
      <c r="I4648" s="40">
        <v>529.0</v>
      </c>
      <c r="J4648" s="41">
        <f t="shared" si="5"/>
        <v>10644.92893</v>
      </c>
      <c r="K4648" s="37" t="str">
        <f t="array" ref="K4648">IFERROR(XLOOKUP(G4648,'Tipo de carga'!A:A,'Tipo de carga'!B:B))</f>
        <v>Autoabasto</v>
      </c>
      <c r="L4648" s="37">
        <f t="shared" si="2"/>
        <v>45</v>
      </c>
      <c r="M4648" s="37">
        <f t="shared" si="3"/>
        <v>9</v>
      </c>
      <c r="N4648" s="37">
        <f t="shared" si="4"/>
        <v>11</v>
      </c>
      <c r="O4648" s="37" t="str">
        <f t="array" ref="O4648">IFERROR(XLOOKUP(K4648,'Tipo de carga'!B:B,'Tipo de carga'!C:C))</f>
        <v>Diesel</v>
      </c>
    </row>
    <row r="4649">
      <c r="A4649" s="36">
        <v>1900.0</v>
      </c>
      <c r="B4649" s="37" t="str">
        <f t="array" ref="B4649">IFERROR(XLOOKUP(A4649,'Asignacion Nov'!A:A,'Asignacion Nov'!C:C))</f>
        <v>Full Liver</v>
      </c>
      <c r="C4649" s="37" t="str">
        <f t="array" ref="C4649">IFERROR(XLOOKUP(A4649,'Asignacion Nov'!A:A,'Asignacion Nov'!B:B))</f>
        <v>EC-01</v>
      </c>
      <c r="D4649" s="38">
        <v>45605.55050925926</v>
      </c>
      <c r="E4649" s="36" t="s">
        <v>336</v>
      </c>
      <c r="F4649" s="37" t="str">
        <f t="array" ref="F4649">IFERROR(XLOOKUP(E4649,Operadores!A:A,Operadores!B:B))</f>
        <v>BUEMA</v>
      </c>
      <c r="G4649" s="36" t="s">
        <v>72</v>
      </c>
      <c r="H4649" s="39">
        <v>20.122739</v>
      </c>
      <c r="I4649" s="40">
        <v>805.0</v>
      </c>
      <c r="J4649" s="41">
        <f t="shared" si="5"/>
        <v>16198.8049</v>
      </c>
      <c r="K4649" s="37" t="str">
        <f t="array" ref="K4649">IFERROR(XLOOKUP(G4649,'Tipo de carga'!A:A,'Tipo de carga'!B:B))</f>
        <v>Autoabasto</v>
      </c>
      <c r="L4649" s="37">
        <f t="shared" si="2"/>
        <v>45</v>
      </c>
      <c r="M4649" s="37">
        <f t="shared" si="3"/>
        <v>9</v>
      </c>
      <c r="N4649" s="37">
        <f t="shared" si="4"/>
        <v>11</v>
      </c>
      <c r="O4649" s="37" t="str">
        <f t="array" ref="O4649">IFERROR(XLOOKUP(K4649,'Tipo de carga'!B:B,'Tipo de carga'!C:C))</f>
        <v>Diesel</v>
      </c>
    </row>
    <row r="4650">
      <c r="A4650" s="36">
        <v>1859.0</v>
      </c>
      <c r="B4650" s="37" t="str">
        <f t="array" ref="B4650">IFERROR(XLOOKUP(A4650,'Asignacion Nov'!A:A,'Asignacion Nov'!C:C))</f>
        <v>Circuitos</v>
      </c>
      <c r="C4650" s="37" t="str">
        <f t="array" ref="C4650">IFERROR(XLOOKUP(A4650,'Asignacion Nov'!A:A,'Asignacion Nov'!B:B))</f>
        <v>EC-03</v>
      </c>
      <c r="D4650" s="38">
        <v>45605.53689814815</v>
      </c>
      <c r="E4650" s="36" t="s">
        <v>238</v>
      </c>
      <c r="F4650" s="37" t="str">
        <f t="array" ref="F4650">IFERROR(XLOOKUP(E4650,Operadores!A:A,Operadores!B:B))</f>
        <v>JIMMI</v>
      </c>
      <c r="G4650" s="36" t="s">
        <v>72</v>
      </c>
      <c r="H4650" s="39">
        <v>20.122739</v>
      </c>
      <c r="I4650" s="40">
        <v>459.0</v>
      </c>
      <c r="J4650" s="41">
        <f t="shared" si="5"/>
        <v>9236.337201</v>
      </c>
      <c r="K4650" s="37" t="str">
        <f t="array" ref="K4650">IFERROR(XLOOKUP(G4650,'Tipo de carga'!A:A,'Tipo de carga'!B:B))</f>
        <v>Autoabasto</v>
      </c>
      <c r="L4650" s="37">
        <f t="shared" si="2"/>
        <v>45</v>
      </c>
      <c r="M4650" s="37">
        <f t="shared" si="3"/>
        <v>9</v>
      </c>
      <c r="N4650" s="37">
        <f t="shared" si="4"/>
        <v>11</v>
      </c>
      <c r="O4650" s="37" t="str">
        <f t="array" ref="O4650">IFERROR(XLOOKUP(K4650,'Tipo de carga'!B:B,'Tipo de carga'!C:C))</f>
        <v>Diesel</v>
      </c>
    </row>
    <row r="4651">
      <c r="A4651" s="36">
        <v>1783.0</v>
      </c>
      <c r="B4651" s="37" t="str">
        <f t="array" ref="B4651">IFERROR(XLOOKUP(A4651,'Asignacion Nov'!A:A,'Asignacion Nov'!C:C))</f>
        <v>Liverpool Local</v>
      </c>
      <c r="C4651" s="37" t="str">
        <f t="array" ref="C4651">IFERROR(XLOOKUP(A4651,'Asignacion Nov'!A:A,'Asignacion Nov'!B:B))</f>
        <v>EC-01</v>
      </c>
      <c r="D4651" s="38">
        <v>45605.52428240741</v>
      </c>
      <c r="E4651" s="36" t="s">
        <v>518</v>
      </c>
      <c r="F4651" s="37" t="str">
        <f t="array" ref="F4651">IFERROR(XLOOKUP(E4651,Operadores!A:A,Operadores!B:B))</f>
        <v>RIORO</v>
      </c>
      <c r="G4651" s="36" t="s">
        <v>72</v>
      </c>
      <c r="H4651" s="39">
        <v>20.122739</v>
      </c>
      <c r="I4651" s="40">
        <v>761.0</v>
      </c>
      <c r="J4651" s="41">
        <f t="shared" si="5"/>
        <v>15313.40438</v>
      </c>
      <c r="K4651" s="37" t="str">
        <f t="array" ref="K4651">IFERROR(XLOOKUP(G4651,'Tipo de carga'!A:A,'Tipo de carga'!B:B))</f>
        <v>Autoabasto</v>
      </c>
      <c r="L4651" s="37">
        <f t="shared" si="2"/>
        <v>45</v>
      </c>
      <c r="M4651" s="37">
        <f t="shared" si="3"/>
        <v>9</v>
      </c>
      <c r="N4651" s="37">
        <f t="shared" si="4"/>
        <v>11</v>
      </c>
      <c r="O4651" s="37" t="str">
        <f t="array" ref="O4651">IFERROR(XLOOKUP(K4651,'Tipo de carga'!B:B,'Tipo de carga'!C:C))</f>
        <v>Diesel</v>
      </c>
    </row>
    <row r="4652">
      <c r="A4652" s="36">
        <v>1982.0</v>
      </c>
      <c r="B4652" s="37" t="str">
        <f t="array" ref="B4652">IFERROR(XLOOKUP(A4652,'Asignacion Nov'!A:A,'Asignacion Nov'!C:C))</f>
        <v>MeLi asignado SD</v>
      </c>
      <c r="C4652" s="37" t="str">
        <f t="array" ref="C4652">IFERROR(XLOOKUP(A4652,'Asignacion Nov'!A:A,'Asignacion Nov'!B:B))</f>
        <v>EC-05</v>
      </c>
      <c r="D4652" s="38">
        <v>45605.50681712963</v>
      </c>
      <c r="E4652" s="36" t="s">
        <v>190</v>
      </c>
      <c r="F4652" s="37" t="str">
        <f t="array" ref="F4652">IFERROR(XLOOKUP(E4652,Operadores!A:A,Operadores!B:B))</f>
        <v>BUSJUA</v>
      </c>
      <c r="G4652" s="36" t="s">
        <v>72</v>
      </c>
      <c r="H4652" s="39">
        <v>20.122739</v>
      </c>
      <c r="I4652" s="40">
        <v>734.0</v>
      </c>
      <c r="J4652" s="41">
        <f t="shared" si="5"/>
        <v>14770.09043</v>
      </c>
      <c r="K4652" s="37" t="str">
        <f t="array" ref="K4652">IFERROR(XLOOKUP(G4652,'Tipo de carga'!A:A,'Tipo de carga'!B:B))</f>
        <v>Autoabasto</v>
      </c>
      <c r="L4652" s="37">
        <f t="shared" si="2"/>
        <v>45</v>
      </c>
      <c r="M4652" s="37">
        <f t="shared" si="3"/>
        <v>9</v>
      </c>
      <c r="N4652" s="37">
        <f t="shared" si="4"/>
        <v>11</v>
      </c>
      <c r="O4652" s="37" t="str">
        <f t="array" ref="O4652">IFERROR(XLOOKUP(K4652,'Tipo de carga'!B:B,'Tipo de carga'!C:C))</f>
        <v>Diesel</v>
      </c>
    </row>
    <row r="4653">
      <c r="A4653" s="36">
        <v>1724.0</v>
      </c>
      <c r="B4653" s="37" t="str">
        <f t="array" ref="B4653">IFERROR(XLOOKUP(A4653,'Asignacion Nov'!A:A,'Asignacion Nov'!C:C))</f>
        <v>Liverpool Local</v>
      </c>
      <c r="C4653" s="37" t="str">
        <f t="array" ref="C4653">IFERROR(XLOOKUP(A4653,'Asignacion Nov'!A:A,'Asignacion Nov'!B:B))</f>
        <v>EC-01</v>
      </c>
      <c r="D4653" s="38">
        <v>45605.48604166666</v>
      </c>
      <c r="E4653" s="36" t="s">
        <v>344</v>
      </c>
      <c r="F4653" s="37" t="str">
        <f t="array" ref="F4653">IFERROR(XLOOKUP(E4653,Operadores!A:A,Operadores!B:B))</f>
        <v>MORLU01</v>
      </c>
      <c r="G4653" s="36" t="s">
        <v>72</v>
      </c>
      <c r="H4653" s="39">
        <v>20.122739</v>
      </c>
      <c r="I4653" s="40">
        <v>99.0</v>
      </c>
      <c r="J4653" s="41">
        <f t="shared" si="5"/>
        <v>1992.151161</v>
      </c>
      <c r="K4653" s="37" t="str">
        <f t="array" ref="K4653">IFERROR(XLOOKUP(G4653,'Tipo de carga'!A:A,'Tipo de carga'!B:B))</f>
        <v>Autoabasto</v>
      </c>
      <c r="L4653" s="37">
        <f t="shared" si="2"/>
        <v>45</v>
      </c>
      <c r="M4653" s="37">
        <f t="shared" si="3"/>
        <v>9</v>
      </c>
      <c r="N4653" s="37">
        <f t="shared" si="4"/>
        <v>11</v>
      </c>
      <c r="O4653" s="37" t="str">
        <f t="array" ref="O4653">IFERROR(XLOOKUP(K4653,'Tipo de carga'!B:B,'Tipo de carga'!C:C))</f>
        <v>Diesel</v>
      </c>
    </row>
    <row r="4654">
      <c r="A4654" s="36">
        <v>1894.0</v>
      </c>
      <c r="B4654" s="37" t="str">
        <f t="array" ref="B4654">IFERROR(XLOOKUP(A4654,'Asignacion Nov'!A:A,'Asignacion Nov'!C:C))</f>
        <v>Pipas</v>
      </c>
      <c r="C4654" s="37" t="str">
        <f t="array" ref="C4654">IFERROR(XLOOKUP(A4654,'Asignacion Nov'!A:A,'Asignacion Nov'!B:B))</f>
        <v>EC-02</v>
      </c>
      <c r="D4654" s="38">
        <v>45605.4399537037</v>
      </c>
      <c r="E4654" s="36" t="s">
        <v>403</v>
      </c>
      <c r="F4654" s="37" t="str">
        <f t="array" ref="F4654">IFERROR(XLOOKUP(E4654,Operadores!A:A,Operadores!B:B))</f>
        <v>LOPJU</v>
      </c>
      <c r="G4654" s="36" t="s">
        <v>72</v>
      </c>
      <c r="H4654" s="39">
        <v>20.122739</v>
      </c>
      <c r="I4654" s="40">
        <v>575.0</v>
      </c>
      <c r="J4654" s="41">
        <f t="shared" si="5"/>
        <v>11570.57493</v>
      </c>
      <c r="K4654" s="37" t="str">
        <f t="array" ref="K4654">IFERROR(XLOOKUP(G4654,'Tipo de carga'!A:A,'Tipo de carga'!B:B))</f>
        <v>Autoabasto</v>
      </c>
      <c r="L4654" s="37">
        <f t="shared" si="2"/>
        <v>45</v>
      </c>
      <c r="M4654" s="37">
        <f t="shared" si="3"/>
        <v>9</v>
      </c>
      <c r="N4654" s="37">
        <f t="shared" si="4"/>
        <v>11</v>
      </c>
      <c r="O4654" s="37" t="str">
        <f t="array" ref="O4654">IFERROR(XLOOKUP(K4654,'Tipo de carga'!B:B,'Tipo de carga'!C:C))</f>
        <v>Diesel</v>
      </c>
    </row>
    <row r="4655">
      <c r="A4655" s="36">
        <v>1751.0</v>
      </c>
      <c r="B4655" s="37" t="str">
        <f t="array" ref="B4655">IFERROR(XLOOKUP(A4655,'Asignacion Nov'!A:A,'Asignacion Nov'!C:C))</f>
        <v>Liverpool Local</v>
      </c>
      <c r="C4655" s="37" t="str">
        <f t="array" ref="C4655">IFERROR(XLOOKUP(A4655,'Asignacion Nov'!A:A,'Asignacion Nov'!B:B))</f>
        <v>EC-01</v>
      </c>
      <c r="D4655" s="38">
        <v>45605.427835648145</v>
      </c>
      <c r="E4655" s="36" t="s">
        <v>453</v>
      </c>
      <c r="F4655" s="37" t="str">
        <f t="array" ref="F4655">IFERROR(XLOOKUP(E4655,Operadores!A:A,Operadores!B:B))</f>
        <v>GARLO</v>
      </c>
      <c r="G4655" s="36" t="s">
        <v>72</v>
      </c>
      <c r="H4655" s="39">
        <v>20.122739</v>
      </c>
      <c r="I4655" s="40">
        <v>428.0</v>
      </c>
      <c r="J4655" s="41">
        <f t="shared" si="5"/>
        <v>8612.532292</v>
      </c>
      <c r="K4655" s="37" t="str">
        <f t="array" ref="K4655">IFERROR(XLOOKUP(G4655,'Tipo de carga'!A:A,'Tipo de carga'!B:B))</f>
        <v>Autoabasto</v>
      </c>
      <c r="L4655" s="37">
        <f t="shared" si="2"/>
        <v>45</v>
      </c>
      <c r="M4655" s="37">
        <f t="shared" si="3"/>
        <v>9</v>
      </c>
      <c r="N4655" s="37">
        <f t="shared" si="4"/>
        <v>11</v>
      </c>
      <c r="O4655" s="37" t="str">
        <f t="array" ref="O4655">IFERROR(XLOOKUP(K4655,'Tipo de carga'!B:B,'Tipo de carga'!C:C))</f>
        <v>Diesel</v>
      </c>
    </row>
    <row r="4656">
      <c r="A4656" s="36">
        <v>1994.0</v>
      </c>
      <c r="B4656" s="37" t="str">
        <f t="array" ref="B4656">IFERROR(XLOOKUP(A4656,'Asignacion Nov'!A:A,'Asignacion Nov'!C:C))</f>
        <v>MeLi Dedicado TD</v>
      </c>
      <c r="C4656" s="37" t="str">
        <f t="array" ref="C4656">IFERROR(XLOOKUP(A4656,'Asignacion Nov'!A:A,'Asignacion Nov'!B:B))</f>
        <v>EC-05</v>
      </c>
      <c r="D4656" s="38">
        <v>45605.41631944444</v>
      </c>
      <c r="E4656" s="36" t="s">
        <v>339</v>
      </c>
      <c r="F4656" s="37" t="str">
        <f t="array" ref="F4656">IFERROR(XLOOKUP(E4656,Operadores!A:A,Operadores!B:B))</f>
        <v>ESCJOR</v>
      </c>
      <c r="G4656" s="36" t="s">
        <v>72</v>
      </c>
      <c r="H4656" s="39">
        <v>20.122739</v>
      </c>
      <c r="I4656" s="40">
        <v>511.0</v>
      </c>
      <c r="J4656" s="41">
        <f t="shared" si="5"/>
        <v>10282.71963</v>
      </c>
      <c r="K4656" s="37" t="str">
        <f t="array" ref="K4656">IFERROR(XLOOKUP(G4656,'Tipo de carga'!A:A,'Tipo de carga'!B:B))</f>
        <v>Autoabasto</v>
      </c>
      <c r="L4656" s="37">
        <f t="shared" si="2"/>
        <v>45</v>
      </c>
      <c r="M4656" s="37">
        <f t="shared" si="3"/>
        <v>9</v>
      </c>
      <c r="N4656" s="37">
        <f t="shared" si="4"/>
        <v>11</v>
      </c>
      <c r="O4656" s="37" t="str">
        <f t="array" ref="O4656">IFERROR(XLOOKUP(K4656,'Tipo de carga'!B:B,'Tipo de carga'!C:C))</f>
        <v>Diesel</v>
      </c>
    </row>
    <row r="4657">
      <c r="A4657" s="36">
        <v>1858.0</v>
      </c>
      <c r="B4657" s="37" t="str">
        <f t="array" ref="B4657">IFERROR(XLOOKUP(A4657,'Asignacion Nov'!A:A,'Asignacion Nov'!C:C))</f>
        <v>Hisense</v>
      </c>
      <c r="C4657" s="37" t="str">
        <f t="array" ref="C4657">IFERROR(XLOOKUP(A4657,'Asignacion Nov'!A:A,'Asignacion Nov'!B:B))</f>
        <v>EC-03</v>
      </c>
      <c r="D4657" s="38">
        <v>45605.39309027778</v>
      </c>
      <c r="E4657" s="36" t="s">
        <v>574</v>
      </c>
      <c r="F4657" s="37" t="str">
        <f t="array" ref="F4657">IFERROR(XLOOKUP(E4657,Operadores!A:A,Operadores!B:B))</f>
        <v>ZABFER</v>
      </c>
      <c r="G4657" s="36" t="s">
        <v>72</v>
      </c>
      <c r="H4657" s="39">
        <v>20.122739</v>
      </c>
      <c r="I4657" s="40">
        <v>724.0</v>
      </c>
      <c r="J4657" s="41">
        <f t="shared" si="5"/>
        <v>14568.86304</v>
      </c>
      <c r="K4657" s="37" t="str">
        <f t="array" ref="K4657">IFERROR(XLOOKUP(G4657,'Tipo de carga'!A:A,'Tipo de carga'!B:B))</f>
        <v>Autoabasto</v>
      </c>
      <c r="L4657" s="37">
        <f t="shared" si="2"/>
        <v>45</v>
      </c>
      <c r="M4657" s="37">
        <f t="shared" si="3"/>
        <v>9</v>
      </c>
      <c r="N4657" s="37">
        <f t="shared" si="4"/>
        <v>11</v>
      </c>
      <c r="O4657" s="37" t="str">
        <f t="array" ref="O4657">IFERROR(XLOOKUP(K4657,'Tipo de carga'!B:B,'Tipo de carga'!C:C))</f>
        <v>Diesel</v>
      </c>
    </row>
    <row r="4658">
      <c r="A4658" s="36">
        <v>1628.0</v>
      </c>
      <c r="B4658" s="37" t="str">
        <f t="array" ref="B4658">IFERROR(XLOOKUP(A4658,'Asignacion Nov'!A:A,'Asignacion Nov'!C:C))</f>
        <v>Available</v>
      </c>
      <c r="C4658" s="37" t="str">
        <f t="array" ref="C4658">IFERROR(XLOOKUP(A4658,'Asignacion Nov'!A:A,'Asignacion Nov'!B:B))</f>
        <v>TTE</v>
      </c>
      <c r="D4658" s="38">
        <v>45605.37440972222</v>
      </c>
      <c r="E4658" s="36" t="s">
        <v>483</v>
      </c>
      <c r="F4658" s="37" t="str">
        <f t="array" ref="F4658">IFERROR(XLOOKUP(E4658,Operadores!A:A,Operadores!B:B))</f>
        <v>REYRUB</v>
      </c>
      <c r="G4658" s="36" t="s">
        <v>72</v>
      </c>
      <c r="H4658" s="39">
        <v>20.122739</v>
      </c>
      <c r="I4658" s="40">
        <v>319.0</v>
      </c>
      <c r="J4658" s="41">
        <f t="shared" si="5"/>
        <v>6419.153741</v>
      </c>
      <c r="K4658" s="37" t="str">
        <f t="array" ref="K4658">IFERROR(XLOOKUP(G4658,'Tipo de carga'!A:A,'Tipo de carga'!B:B))</f>
        <v>Autoabasto</v>
      </c>
      <c r="L4658" s="37">
        <f t="shared" si="2"/>
        <v>45</v>
      </c>
      <c r="M4658" s="37">
        <f t="shared" si="3"/>
        <v>9</v>
      </c>
      <c r="N4658" s="37">
        <f t="shared" si="4"/>
        <v>11</v>
      </c>
      <c r="O4658" s="37" t="str">
        <f t="array" ref="O4658">IFERROR(XLOOKUP(K4658,'Tipo de carga'!B:B,'Tipo de carga'!C:C))</f>
        <v>Diesel</v>
      </c>
    </row>
    <row r="4659">
      <c r="A4659" s="36">
        <v>1944.0</v>
      </c>
      <c r="B4659" s="37" t="str">
        <f t="array" ref="B4659">IFERROR(XLOOKUP(A4659,'Asignacion Nov'!A:A,'Asignacion Nov'!C:C))</f>
        <v>MeLi asignado SD</v>
      </c>
      <c r="C4659" s="37" t="str">
        <f t="array" ref="C4659">IFERROR(XLOOKUP(A4659,'Asignacion Nov'!A:A,'Asignacion Nov'!B:B))</f>
        <v>EC-05</v>
      </c>
      <c r="D4659" s="38">
        <v>45605.35736111111</v>
      </c>
      <c r="E4659" s="36" t="s">
        <v>168</v>
      </c>
      <c r="F4659" s="37" t="str">
        <f t="array" ref="F4659">IFERROR(XLOOKUP(E4659,Operadores!A:A,Operadores!B:B))</f>
        <v>GARLUI</v>
      </c>
      <c r="G4659" s="36" t="s">
        <v>72</v>
      </c>
      <c r="H4659" s="39">
        <v>20.122739</v>
      </c>
      <c r="I4659" s="40">
        <v>202.0</v>
      </c>
      <c r="J4659" s="41">
        <f t="shared" si="5"/>
        <v>4064.793278</v>
      </c>
      <c r="K4659" s="37" t="str">
        <f t="array" ref="K4659">IFERROR(XLOOKUP(G4659,'Tipo de carga'!A:A,'Tipo de carga'!B:B))</f>
        <v>Autoabasto</v>
      </c>
      <c r="L4659" s="37">
        <f t="shared" si="2"/>
        <v>45</v>
      </c>
      <c r="M4659" s="37">
        <f t="shared" si="3"/>
        <v>9</v>
      </c>
      <c r="N4659" s="37">
        <f t="shared" si="4"/>
        <v>11</v>
      </c>
      <c r="O4659" s="37" t="str">
        <f t="array" ref="O4659">IFERROR(XLOOKUP(K4659,'Tipo de carga'!B:B,'Tipo de carga'!C:C))</f>
        <v>Diesel</v>
      </c>
    </row>
    <row r="4660">
      <c r="A4660" s="36">
        <v>1856.0</v>
      </c>
      <c r="B4660" s="37" t="str">
        <f t="array" ref="B4660">IFERROR(XLOOKUP(A4660,'Asignacion Nov'!A:A,'Asignacion Nov'!C:C))</f>
        <v>Pipas</v>
      </c>
      <c r="C4660" s="37" t="str">
        <f t="array" ref="C4660">IFERROR(XLOOKUP(A4660,'Asignacion Nov'!A:A,'Asignacion Nov'!B:B))</f>
        <v>EC-02</v>
      </c>
      <c r="D4660" s="38">
        <v>45605.34118055556</v>
      </c>
      <c r="E4660" s="36" t="s">
        <v>43</v>
      </c>
      <c r="F4660" s="37" t="str">
        <f t="array" ref="F4660">IFERROR(XLOOKUP(E4660,Operadores!A:A,Operadores!B:B))</f>
        <v>HERJU01</v>
      </c>
      <c r="G4660" s="36" t="s">
        <v>72</v>
      </c>
      <c r="H4660" s="39">
        <v>20.122739</v>
      </c>
      <c r="I4660" s="40">
        <v>771.0</v>
      </c>
      <c r="J4660" s="41">
        <f t="shared" si="5"/>
        <v>15514.63177</v>
      </c>
      <c r="K4660" s="37" t="str">
        <f t="array" ref="K4660">IFERROR(XLOOKUP(G4660,'Tipo de carga'!A:A,'Tipo de carga'!B:B))</f>
        <v>Autoabasto</v>
      </c>
      <c r="L4660" s="37">
        <f t="shared" si="2"/>
        <v>45</v>
      </c>
      <c r="M4660" s="37">
        <f t="shared" si="3"/>
        <v>9</v>
      </c>
      <c r="N4660" s="37">
        <f t="shared" si="4"/>
        <v>11</v>
      </c>
      <c r="O4660" s="37" t="str">
        <f t="array" ref="O4660">IFERROR(XLOOKUP(K4660,'Tipo de carga'!B:B,'Tipo de carga'!C:C))</f>
        <v>Diesel</v>
      </c>
    </row>
    <row r="4661">
      <c r="A4661" s="36">
        <v>1976.0</v>
      </c>
      <c r="B4661" s="37" t="str">
        <f t="array" ref="B4661">IFERROR(XLOOKUP(A4661,'Asignacion Nov'!A:A,'Asignacion Nov'!C:C))</f>
        <v>MeLi asignado SD</v>
      </c>
      <c r="C4661" s="37" t="str">
        <f t="array" ref="C4661">IFERROR(XLOOKUP(A4661,'Asignacion Nov'!A:A,'Asignacion Nov'!B:B))</f>
        <v>EC-05</v>
      </c>
      <c r="D4661" s="38">
        <v>45605.32722222222</v>
      </c>
      <c r="E4661" s="36" t="s">
        <v>178</v>
      </c>
      <c r="F4661" s="37" t="str">
        <f t="array" ref="F4661">IFERROR(XLOOKUP(E4661,Operadores!A:A,Operadores!B:B))</f>
        <v>BAUGEO</v>
      </c>
      <c r="G4661" s="36" t="s">
        <v>72</v>
      </c>
      <c r="H4661" s="39">
        <v>20.122739</v>
      </c>
      <c r="I4661" s="40">
        <v>639.0</v>
      </c>
      <c r="J4661" s="41">
        <f t="shared" si="5"/>
        <v>12858.43022</v>
      </c>
      <c r="K4661" s="37" t="str">
        <f t="array" ref="K4661">IFERROR(XLOOKUP(G4661,'Tipo de carga'!A:A,'Tipo de carga'!B:B))</f>
        <v>Autoabasto</v>
      </c>
      <c r="L4661" s="37">
        <f t="shared" si="2"/>
        <v>45</v>
      </c>
      <c r="M4661" s="37">
        <f t="shared" si="3"/>
        <v>9</v>
      </c>
      <c r="N4661" s="37">
        <f t="shared" si="4"/>
        <v>11</v>
      </c>
      <c r="O4661" s="37" t="str">
        <f t="array" ref="O4661">IFERROR(XLOOKUP(K4661,'Tipo de carga'!B:B,'Tipo de carga'!C:C))</f>
        <v>Diesel</v>
      </c>
    </row>
    <row r="4662">
      <c r="A4662" s="36">
        <v>2036.0</v>
      </c>
      <c r="B4662" s="37" t="str">
        <f t="array" ref="B4662">IFERROR(XLOOKUP(A4662,'Asignacion Nov'!A:A,'Asignacion Nov'!C:C))</f>
        <v>Liverpool Local</v>
      </c>
      <c r="C4662" s="37" t="str">
        <f t="array" ref="C4662">IFERROR(XLOOKUP(A4662,'Asignacion Nov'!A:A,'Asignacion Nov'!B:B))</f>
        <v>EC-01</v>
      </c>
      <c r="D4662" s="38">
        <v>45605.314108796294</v>
      </c>
      <c r="E4662" s="36" t="s">
        <v>333</v>
      </c>
      <c r="F4662" s="37" t="str">
        <f t="array" ref="F4662">IFERROR(XLOOKUP(E4662,Operadores!A:A,Operadores!B:B))</f>
        <v>RAMJUA03</v>
      </c>
      <c r="G4662" s="36" t="s">
        <v>72</v>
      </c>
      <c r="H4662" s="39">
        <v>20.122739</v>
      </c>
      <c r="I4662" s="40">
        <v>666.0</v>
      </c>
      <c r="J4662" s="41">
        <f t="shared" si="5"/>
        <v>13401.74417</v>
      </c>
      <c r="K4662" s="37" t="str">
        <f t="array" ref="K4662">IFERROR(XLOOKUP(G4662,'Tipo de carga'!A:A,'Tipo de carga'!B:B))</f>
        <v>Autoabasto</v>
      </c>
      <c r="L4662" s="37">
        <f t="shared" si="2"/>
        <v>45</v>
      </c>
      <c r="M4662" s="37">
        <f t="shared" si="3"/>
        <v>9</v>
      </c>
      <c r="N4662" s="37">
        <f t="shared" si="4"/>
        <v>11</v>
      </c>
      <c r="O4662" s="37" t="str">
        <f t="array" ref="O4662">IFERROR(XLOOKUP(K4662,'Tipo de carga'!B:B,'Tipo de carga'!C:C))</f>
        <v>Diesel</v>
      </c>
    </row>
    <row r="4663">
      <c r="A4663" s="36">
        <v>1752.0</v>
      </c>
      <c r="B4663" s="37" t="str">
        <f t="array" ref="B4663">IFERROR(XLOOKUP(A4663,'Asignacion Nov'!A:A,'Asignacion Nov'!C:C))</f>
        <v>Liverpool Local</v>
      </c>
      <c r="C4663" s="37" t="str">
        <f t="array" ref="C4663">IFERROR(XLOOKUP(A4663,'Asignacion Nov'!A:A,'Asignacion Nov'!B:B))</f>
        <v>EC-01</v>
      </c>
      <c r="D4663" s="38">
        <v>45605.26697916666</v>
      </c>
      <c r="E4663" s="36" t="s">
        <v>182</v>
      </c>
      <c r="F4663" s="37" t="str">
        <f t="array" ref="F4663">IFERROR(XLOOKUP(E4663,Operadores!A:A,Operadores!B:B))</f>
        <v>ROBJUA01</v>
      </c>
      <c r="G4663" s="36" t="s">
        <v>72</v>
      </c>
      <c r="H4663" s="39">
        <v>20.122739</v>
      </c>
      <c r="I4663" s="40">
        <v>516.0</v>
      </c>
      <c r="J4663" s="41">
        <f t="shared" si="5"/>
        <v>10383.33332</v>
      </c>
      <c r="K4663" s="37" t="str">
        <f t="array" ref="K4663">IFERROR(XLOOKUP(G4663,'Tipo de carga'!A:A,'Tipo de carga'!B:B))</f>
        <v>Autoabasto</v>
      </c>
      <c r="L4663" s="37">
        <f t="shared" si="2"/>
        <v>45</v>
      </c>
      <c r="M4663" s="37">
        <f t="shared" si="3"/>
        <v>9</v>
      </c>
      <c r="N4663" s="37">
        <f t="shared" si="4"/>
        <v>11</v>
      </c>
      <c r="O4663" s="37" t="str">
        <f t="array" ref="O4663">IFERROR(XLOOKUP(K4663,'Tipo de carga'!B:B,'Tipo de carga'!C:C))</f>
        <v>Diesel</v>
      </c>
    </row>
    <row r="4664">
      <c r="A4664" s="36">
        <v>1965.0</v>
      </c>
      <c r="B4664" s="37" t="str">
        <f t="array" ref="B4664">IFERROR(XLOOKUP(A4664,'Asignacion Nov'!A:A,'Asignacion Nov'!C:C))</f>
        <v>Circuitos</v>
      </c>
      <c r="C4664" s="37" t="str">
        <f t="array" ref="C4664">IFERROR(XLOOKUP(A4664,'Asignacion Nov'!A:A,'Asignacion Nov'!B:B))</f>
        <v>EC-03</v>
      </c>
      <c r="D4664" s="38">
        <v>45605.256319444445</v>
      </c>
      <c r="E4664" s="36" t="s">
        <v>181</v>
      </c>
      <c r="F4664" s="37" t="str">
        <f t="array" ref="F4664">IFERROR(XLOOKUP(E4664,Operadores!A:A,Operadores!B:B))</f>
        <v>BREISR</v>
      </c>
      <c r="G4664" s="36" t="s">
        <v>72</v>
      </c>
      <c r="H4664" s="39">
        <v>20.122739</v>
      </c>
      <c r="I4664" s="40">
        <v>433.0</v>
      </c>
      <c r="J4664" s="41">
        <f t="shared" si="5"/>
        <v>8713.145987</v>
      </c>
      <c r="K4664" s="37" t="str">
        <f t="array" ref="K4664">IFERROR(XLOOKUP(G4664,'Tipo de carga'!A:A,'Tipo de carga'!B:B))</f>
        <v>Autoabasto</v>
      </c>
      <c r="L4664" s="37">
        <f t="shared" si="2"/>
        <v>45</v>
      </c>
      <c r="M4664" s="37">
        <f t="shared" si="3"/>
        <v>9</v>
      </c>
      <c r="N4664" s="37">
        <f t="shared" si="4"/>
        <v>11</v>
      </c>
      <c r="O4664" s="37" t="str">
        <f t="array" ref="O4664">IFERROR(XLOOKUP(K4664,'Tipo de carga'!B:B,'Tipo de carga'!C:C))</f>
        <v>Diesel</v>
      </c>
    </row>
    <row r="4665">
      <c r="A4665" s="36">
        <v>2020.0</v>
      </c>
      <c r="B4665" s="37" t="str">
        <f t="array" ref="B4665">IFERROR(XLOOKUP(A4665,'Asignacion Nov'!A:A,'Asignacion Nov'!C:C))</f>
        <v>MeLi Dedicado Merida</v>
      </c>
      <c r="C4665" s="37" t="str">
        <f t="array" ref="C4665">IFERROR(XLOOKUP(A4665,'Asignacion Nov'!A:A,'Asignacion Nov'!B:B))</f>
        <v>EC-05</v>
      </c>
      <c r="D4665" s="38">
        <v>45605.24145833333</v>
      </c>
      <c r="E4665" s="36" t="s">
        <v>164</v>
      </c>
      <c r="F4665" s="37" t="str">
        <f t="array" ref="F4665">IFERROR(XLOOKUP(E4665,Operadores!A:A,Operadores!B:B))</f>
        <v>MUÑOSC</v>
      </c>
      <c r="G4665" s="36" t="s">
        <v>72</v>
      </c>
      <c r="H4665" s="39">
        <v>20.122739</v>
      </c>
      <c r="I4665" s="40">
        <v>360.0</v>
      </c>
      <c r="J4665" s="41">
        <f t="shared" si="5"/>
        <v>7244.18604</v>
      </c>
      <c r="K4665" s="37" t="str">
        <f t="array" ref="K4665">IFERROR(XLOOKUP(G4665,'Tipo de carga'!A:A,'Tipo de carga'!B:B))</f>
        <v>Autoabasto</v>
      </c>
      <c r="L4665" s="37">
        <f t="shared" si="2"/>
        <v>45</v>
      </c>
      <c r="M4665" s="37">
        <f t="shared" si="3"/>
        <v>9</v>
      </c>
      <c r="N4665" s="37">
        <f t="shared" si="4"/>
        <v>11</v>
      </c>
      <c r="O4665" s="37" t="str">
        <f t="array" ref="O4665">IFERROR(XLOOKUP(K4665,'Tipo de carga'!B:B,'Tipo de carga'!C:C))</f>
        <v>Diesel</v>
      </c>
    </row>
    <row r="4666">
      <c r="A4666" s="36">
        <v>1892.0</v>
      </c>
      <c r="B4666" s="37" t="str">
        <f t="array" ref="B4666">IFERROR(XLOOKUP(A4666,'Asignacion Nov'!A:A,'Asignacion Nov'!C:C))</f>
        <v>Full Liver</v>
      </c>
      <c r="C4666" s="37" t="str">
        <f t="array" ref="C4666">IFERROR(XLOOKUP(A4666,'Asignacion Nov'!A:A,'Asignacion Nov'!B:B))</f>
        <v>EC-01</v>
      </c>
      <c r="D4666" s="38">
        <v>45605.229675925926</v>
      </c>
      <c r="E4666" s="36" t="s">
        <v>151</v>
      </c>
      <c r="F4666" s="37" t="str">
        <f t="array" ref="F4666">IFERROR(XLOOKUP(E4666,Operadores!A:A,Operadores!B:B))</f>
        <v>CALVI</v>
      </c>
      <c r="G4666" s="36" t="s">
        <v>72</v>
      </c>
      <c r="H4666" s="39">
        <v>20.122739</v>
      </c>
      <c r="I4666" s="40">
        <v>666.0</v>
      </c>
      <c r="J4666" s="41">
        <f t="shared" si="5"/>
        <v>13401.74417</v>
      </c>
      <c r="K4666" s="37" t="str">
        <f t="array" ref="K4666">IFERROR(XLOOKUP(G4666,'Tipo de carga'!A:A,'Tipo de carga'!B:B))</f>
        <v>Autoabasto</v>
      </c>
      <c r="L4666" s="37">
        <f t="shared" si="2"/>
        <v>45</v>
      </c>
      <c r="M4666" s="37">
        <f t="shared" si="3"/>
        <v>9</v>
      </c>
      <c r="N4666" s="37">
        <f t="shared" si="4"/>
        <v>11</v>
      </c>
      <c r="O4666" s="37" t="str">
        <f t="array" ref="O4666">IFERROR(XLOOKUP(K4666,'Tipo de carga'!B:B,'Tipo de carga'!C:C))</f>
        <v>Diesel</v>
      </c>
    </row>
    <row r="4667">
      <c r="A4667" s="36">
        <v>1788.0</v>
      </c>
      <c r="B4667" s="37" t="str">
        <f t="array" ref="B4667">IFERROR(XLOOKUP(A4667,'Asignacion Nov'!A:A,'Asignacion Nov'!C:C))</f>
        <v>Liverpool Local</v>
      </c>
      <c r="C4667" s="37" t="str">
        <f t="array" ref="C4667">IFERROR(XLOOKUP(A4667,'Asignacion Nov'!A:A,'Asignacion Nov'!B:B))</f>
        <v>EC-01</v>
      </c>
      <c r="D4667" s="38">
        <v>45605.215208333335</v>
      </c>
      <c r="E4667" s="36" t="s">
        <v>334</v>
      </c>
      <c r="F4667" s="37" t="str">
        <f t="array" ref="F4667">IFERROR(XLOOKUP(E4667,Operadores!A:A,Operadores!B:B))</f>
        <v>LOPJAV</v>
      </c>
      <c r="G4667" s="36" t="s">
        <v>72</v>
      </c>
      <c r="H4667" s="39">
        <v>20.122739</v>
      </c>
      <c r="I4667" s="40">
        <v>814.0</v>
      </c>
      <c r="J4667" s="41">
        <f t="shared" si="5"/>
        <v>16379.90955</v>
      </c>
      <c r="K4667" s="37" t="str">
        <f t="array" ref="K4667">IFERROR(XLOOKUP(G4667,'Tipo de carga'!A:A,'Tipo de carga'!B:B))</f>
        <v>Autoabasto</v>
      </c>
      <c r="L4667" s="37">
        <f t="shared" si="2"/>
        <v>45</v>
      </c>
      <c r="M4667" s="37">
        <f t="shared" si="3"/>
        <v>9</v>
      </c>
      <c r="N4667" s="37">
        <f t="shared" si="4"/>
        <v>11</v>
      </c>
      <c r="O4667" s="37" t="str">
        <f t="array" ref="O4667">IFERROR(XLOOKUP(K4667,'Tipo de carga'!B:B,'Tipo de carga'!C:C))</f>
        <v>Diesel</v>
      </c>
    </row>
    <row r="4668">
      <c r="A4668" s="36">
        <v>1881.0</v>
      </c>
      <c r="B4668" s="37" t="str">
        <f t="array" ref="B4668">IFERROR(XLOOKUP(A4668,'Asignacion Nov'!A:A,'Asignacion Nov'!C:C))</f>
        <v>Circuitos</v>
      </c>
      <c r="C4668" s="37" t="str">
        <f t="array" ref="C4668">IFERROR(XLOOKUP(A4668,'Asignacion Nov'!A:A,'Asignacion Nov'!B:B))</f>
        <v>EC-03</v>
      </c>
      <c r="D4668" s="38">
        <v>45605.18724537037</v>
      </c>
      <c r="E4668" s="36" t="s">
        <v>210</v>
      </c>
      <c r="F4668" s="37" t="str">
        <f t="array" ref="F4668">IFERROR(XLOOKUP(E4668,Operadores!A:A,Operadores!B:B))</f>
        <v>CERJER</v>
      </c>
      <c r="G4668" s="36" t="s">
        <v>72</v>
      </c>
      <c r="H4668" s="39">
        <v>20.122739</v>
      </c>
      <c r="I4668" s="40">
        <v>660.0</v>
      </c>
      <c r="J4668" s="41">
        <f t="shared" si="5"/>
        <v>13281.00774</v>
      </c>
      <c r="K4668" s="37" t="str">
        <f t="array" ref="K4668">IFERROR(XLOOKUP(G4668,'Tipo de carga'!A:A,'Tipo de carga'!B:B))</f>
        <v>Autoabasto</v>
      </c>
      <c r="L4668" s="37">
        <f t="shared" si="2"/>
        <v>45</v>
      </c>
      <c r="M4668" s="37">
        <f t="shared" si="3"/>
        <v>9</v>
      </c>
      <c r="N4668" s="37">
        <f t="shared" si="4"/>
        <v>11</v>
      </c>
      <c r="O4668" s="37" t="str">
        <f t="array" ref="O4668">IFERROR(XLOOKUP(K4668,'Tipo de carga'!B:B,'Tipo de carga'!C:C))</f>
        <v>Diesel</v>
      </c>
    </row>
    <row r="4669">
      <c r="A4669" s="36">
        <v>2025.0</v>
      </c>
      <c r="B4669" s="37" t="str">
        <f t="array" ref="B4669">IFERROR(XLOOKUP(A4669,'Asignacion Nov'!A:A,'Asignacion Nov'!C:C))</f>
        <v>MeLi Dedicado TD</v>
      </c>
      <c r="C4669" s="37" t="str">
        <f t="array" ref="C4669">IFERROR(XLOOKUP(A4669,'Asignacion Nov'!A:A,'Asignacion Nov'!B:B))</f>
        <v>EC-05</v>
      </c>
      <c r="D4669" s="38">
        <v>45605.16710648148</v>
      </c>
      <c r="E4669" s="36" t="s">
        <v>239</v>
      </c>
      <c r="F4669" s="37" t="str">
        <f t="array" ref="F4669">IFERROR(XLOOKUP(E4669,Operadores!A:A,Operadores!B:B))</f>
        <v>BONAR</v>
      </c>
      <c r="G4669" s="36" t="s">
        <v>72</v>
      </c>
      <c r="H4669" s="39">
        <v>20.122739</v>
      </c>
      <c r="I4669" s="40">
        <v>577.0</v>
      </c>
      <c r="J4669" s="41">
        <f t="shared" si="5"/>
        <v>11610.8204</v>
      </c>
      <c r="K4669" s="37" t="str">
        <f t="array" ref="K4669">IFERROR(XLOOKUP(G4669,'Tipo de carga'!A:A,'Tipo de carga'!B:B))</f>
        <v>Autoabasto</v>
      </c>
      <c r="L4669" s="37">
        <f t="shared" si="2"/>
        <v>45</v>
      </c>
      <c r="M4669" s="37">
        <f t="shared" si="3"/>
        <v>9</v>
      </c>
      <c r="N4669" s="37">
        <f t="shared" si="4"/>
        <v>11</v>
      </c>
      <c r="O4669" s="37" t="str">
        <f t="array" ref="O4669">IFERROR(XLOOKUP(K4669,'Tipo de carga'!B:B,'Tipo de carga'!C:C))</f>
        <v>Diesel</v>
      </c>
    </row>
    <row r="4670">
      <c r="A4670" s="36">
        <v>1879.0</v>
      </c>
      <c r="B4670" s="37" t="str">
        <f t="array" ref="B4670">IFERROR(XLOOKUP(A4670,'Asignacion Nov'!A:A,'Asignacion Nov'!C:C))</f>
        <v>Circuitos</v>
      </c>
      <c r="C4670" s="37" t="str">
        <f t="array" ref="C4670">IFERROR(XLOOKUP(A4670,'Asignacion Nov'!A:A,'Asignacion Nov'!B:B))</f>
        <v>EC-03</v>
      </c>
      <c r="D4670" s="38">
        <v>45605.12950231481</v>
      </c>
      <c r="E4670" s="36" t="s">
        <v>357</v>
      </c>
      <c r="F4670" s="37" t="str">
        <f t="array" ref="F4670">IFERROR(XLOOKUP(E4670,Operadores!A:A,Operadores!B:B))</f>
        <v>ISLHI</v>
      </c>
      <c r="G4670" s="36" t="s">
        <v>72</v>
      </c>
      <c r="H4670" s="39">
        <v>20.122739</v>
      </c>
      <c r="I4670" s="40">
        <v>610.0</v>
      </c>
      <c r="J4670" s="41">
        <f t="shared" si="5"/>
        <v>12274.87079</v>
      </c>
      <c r="K4670" s="37" t="str">
        <f t="array" ref="K4670">IFERROR(XLOOKUP(G4670,'Tipo de carga'!A:A,'Tipo de carga'!B:B))</f>
        <v>Autoabasto</v>
      </c>
      <c r="L4670" s="37">
        <f t="shared" si="2"/>
        <v>45</v>
      </c>
      <c r="M4670" s="37">
        <f t="shared" si="3"/>
        <v>9</v>
      </c>
      <c r="N4670" s="37">
        <f t="shared" si="4"/>
        <v>11</v>
      </c>
      <c r="O4670" s="37" t="str">
        <f t="array" ref="O4670">IFERROR(XLOOKUP(K4670,'Tipo de carga'!B:B,'Tipo de carga'!C:C))</f>
        <v>Diesel</v>
      </c>
    </row>
    <row r="4671">
      <c r="A4671" s="36">
        <v>1896.0</v>
      </c>
      <c r="B4671" s="37" t="str">
        <f t="array" ref="B4671">IFERROR(XLOOKUP(A4671,'Asignacion Nov'!A:A,'Asignacion Nov'!C:C))</f>
        <v>Hisense</v>
      </c>
      <c r="C4671" s="37" t="str">
        <f t="array" ref="C4671">IFERROR(XLOOKUP(A4671,'Asignacion Nov'!A:A,'Asignacion Nov'!B:B))</f>
        <v>EC-03</v>
      </c>
      <c r="D4671" s="38">
        <v>45605.114652777775</v>
      </c>
      <c r="E4671" s="36" t="s">
        <v>353</v>
      </c>
      <c r="F4671" s="37" t="str">
        <f t="array" ref="F4671">IFERROR(XLOOKUP(E4671,Operadores!A:A,Operadores!B:B))</f>
        <v>CUAALV</v>
      </c>
      <c r="G4671" s="36" t="s">
        <v>72</v>
      </c>
      <c r="H4671" s="39">
        <v>20.122739</v>
      </c>
      <c r="I4671" s="40">
        <v>385.0</v>
      </c>
      <c r="J4671" s="41">
        <f t="shared" si="5"/>
        <v>7747.254515</v>
      </c>
      <c r="K4671" s="37" t="str">
        <f t="array" ref="K4671">IFERROR(XLOOKUP(G4671,'Tipo de carga'!A:A,'Tipo de carga'!B:B))</f>
        <v>Autoabasto</v>
      </c>
      <c r="L4671" s="37">
        <f t="shared" si="2"/>
        <v>45</v>
      </c>
      <c r="M4671" s="37">
        <f t="shared" si="3"/>
        <v>9</v>
      </c>
      <c r="N4671" s="37">
        <f t="shared" si="4"/>
        <v>11</v>
      </c>
      <c r="O4671" s="37" t="str">
        <f t="array" ref="O4671">IFERROR(XLOOKUP(K4671,'Tipo de carga'!B:B,'Tipo de carga'!C:C))</f>
        <v>Diesel</v>
      </c>
    </row>
    <row r="4672">
      <c r="A4672" s="36">
        <v>1854.0</v>
      </c>
      <c r="B4672" s="37" t="str">
        <f t="array" ref="B4672">IFERROR(XLOOKUP(A4672,'Asignacion Nov'!A:A,'Asignacion Nov'!C:C))</f>
        <v>Hisense</v>
      </c>
      <c r="C4672" s="37" t="str">
        <f t="array" ref="C4672">IFERROR(XLOOKUP(A4672,'Asignacion Nov'!A:A,'Asignacion Nov'!B:B))</f>
        <v>EC-03</v>
      </c>
      <c r="D4672" s="38">
        <v>45605.10659722222</v>
      </c>
      <c r="E4672" s="36" t="s">
        <v>409</v>
      </c>
      <c r="F4672" s="37" t="str">
        <f t="array" ref="F4672">IFERROR(XLOOKUP(E4672,Operadores!A:A,Operadores!B:B))</f>
        <v>SANJUL</v>
      </c>
      <c r="G4672" s="36" t="s">
        <v>72</v>
      </c>
      <c r="H4672" s="39">
        <v>20.122739</v>
      </c>
      <c r="I4672" s="40">
        <v>189.0</v>
      </c>
      <c r="J4672" s="41">
        <f t="shared" si="5"/>
        <v>3803.197671</v>
      </c>
      <c r="K4672" s="37" t="str">
        <f t="array" ref="K4672">IFERROR(XLOOKUP(G4672,'Tipo de carga'!A:A,'Tipo de carga'!B:B))</f>
        <v>Autoabasto</v>
      </c>
      <c r="L4672" s="37">
        <f t="shared" si="2"/>
        <v>45</v>
      </c>
      <c r="M4672" s="37">
        <f t="shared" si="3"/>
        <v>9</v>
      </c>
      <c r="N4672" s="37">
        <f t="shared" si="4"/>
        <v>11</v>
      </c>
      <c r="O4672" s="37" t="str">
        <f t="array" ref="O4672">IFERROR(XLOOKUP(K4672,'Tipo de carga'!B:B,'Tipo de carga'!C:C))</f>
        <v>Diesel</v>
      </c>
    </row>
    <row r="4673">
      <c r="A4673" s="36">
        <v>1961.0</v>
      </c>
      <c r="B4673" s="37" t="str">
        <f t="array" ref="B4673">IFERROR(XLOOKUP(A4673,'Asignacion Nov'!A:A,'Asignacion Nov'!C:C))</f>
        <v>MeLi asignado SD</v>
      </c>
      <c r="C4673" s="37" t="str">
        <f t="array" ref="C4673">IFERROR(XLOOKUP(A4673,'Asignacion Nov'!A:A,'Asignacion Nov'!B:B))</f>
        <v>EC-05</v>
      </c>
      <c r="D4673" s="38">
        <v>45605.09883101852</v>
      </c>
      <c r="E4673" s="36" t="s">
        <v>196</v>
      </c>
      <c r="F4673" s="37" t="str">
        <f t="array" ref="F4673">IFERROR(XLOOKUP(E4673,Operadores!A:A,Operadores!B:B))</f>
        <v>HERJOS07</v>
      </c>
      <c r="G4673" s="36" t="s">
        <v>72</v>
      </c>
      <c r="H4673" s="39">
        <v>20.122739</v>
      </c>
      <c r="I4673" s="40">
        <v>365.0</v>
      </c>
      <c r="J4673" s="41">
        <f t="shared" si="5"/>
        <v>7344.799735</v>
      </c>
      <c r="K4673" s="37" t="str">
        <f t="array" ref="K4673">IFERROR(XLOOKUP(G4673,'Tipo de carga'!A:A,'Tipo de carga'!B:B))</f>
        <v>Autoabasto</v>
      </c>
      <c r="L4673" s="37">
        <f t="shared" si="2"/>
        <v>45</v>
      </c>
      <c r="M4673" s="37">
        <f t="shared" si="3"/>
        <v>9</v>
      </c>
      <c r="N4673" s="37">
        <f t="shared" si="4"/>
        <v>11</v>
      </c>
      <c r="O4673" s="37" t="str">
        <f t="array" ref="O4673">IFERROR(XLOOKUP(K4673,'Tipo de carga'!B:B,'Tipo de carga'!C:C))</f>
        <v>Diesel</v>
      </c>
    </row>
    <row r="4674">
      <c r="A4674" s="36">
        <v>1950.0</v>
      </c>
      <c r="B4674" s="37" t="str">
        <f t="array" ref="B4674">IFERROR(XLOOKUP(A4674,'Asignacion Nov'!A:A,'Asignacion Nov'!C:C))</f>
        <v>MeLi asignado SD</v>
      </c>
      <c r="C4674" s="37" t="str">
        <f t="array" ref="C4674">IFERROR(XLOOKUP(A4674,'Asignacion Nov'!A:A,'Asignacion Nov'!B:B))</f>
        <v>EC-05</v>
      </c>
      <c r="D4674" s="38">
        <v>45605.08887731482</v>
      </c>
      <c r="E4674" s="36" t="s">
        <v>200</v>
      </c>
      <c r="F4674" s="37" t="str">
        <f t="array" ref="F4674">IFERROR(XLOOKUP(E4674,Operadores!A:A,Operadores!B:B))</f>
        <v>MAROSC</v>
      </c>
      <c r="G4674" s="36" t="s">
        <v>72</v>
      </c>
      <c r="H4674" s="39">
        <v>20.122739</v>
      </c>
      <c r="I4674" s="40">
        <v>330.0</v>
      </c>
      <c r="J4674" s="41">
        <f t="shared" si="5"/>
        <v>6640.50387</v>
      </c>
      <c r="K4674" s="37" t="str">
        <f t="array" ref="K4674">IFERROR(XLOOKUP(G4674,'Tipo de carga'!A:A,'Tipo de carga'!B:B))</f>
        <v>Autoabasto</v>
      </c>
      <c r="L4674" s="37">
        <f t="shared" si="2"/>
        <v>45</v>
      </c>
      <c r="M4674" s="37">
        <f t="shared" si="3"/>
        <v>9</v>
      </c>
      <c r="N4674" s="37">
        <f t="shared" si="4"/>
        <v>11</v>
      </c>
      <c r="O4674" s="37" t="str">
        <f t="array" ref="O4674">IFERROR(XLOOKUP(K4674,'Tipo de carga'!B:B,'Tipo de carga'!C:C))</f>
        <v>Diesel</v>
      </c>
    </row>
    <row r="4675">
      <c r="A4675" s="36">
        <v>2023.0</v>
      </c>
      <c r="B4675" s="37" t="str">
        <f t="array" ref="B4675">IFERROR(XLOOKUP(A4675,'Asignacion Nov'!A:A,'Asignacion Nov'!C:C))</f>
        <v>MeLi Asignado TD</v>
      </c>
      <c r="C4675" s="37" t="str">
        <f t="array" ref="C4675">IFERROR(XLOOKUP(A4675,'Asignacion Nov'!A:A,'Asignacion Nov'!B:B))</f>
        <v>EC-05</v>
      </c>
      <c r="D4675" s="38">
        <v>45605.069710648146</v>
      </c>
      <c r="E4675" s="36" t="s">
        <v>327</v>
      </c>
      <c r="F4675" s="37" t="str">
        <f t="array" ref="F4675">IFERROR(XLOOKUP(E4675,Operadores!A:A,Operadores!B:B))</f>
        <v>ESCSAU</v>
      </c>
      <c r="G4675" s="36" t="s">
        <v>72</v>
      </c>
      <c r="H4675" s="39">
        <v>20.122739</v>
      </c>
      <c r="I4675" s="40">
        <v>625.0</v>
      </c>
      <c r="J4675" s="41">
        <f t="shared" si="5"/>
        <v>12576.71188</v>
      </c>
      <c r="K4675" s="37" t="str">
        <f t="array" ref="K4675">IFERROR(XLOOKUP(G4675,'Tipo de carga'!A:A,'Tipo de carga'!B:B))</f>
        <v>Autoabasto</v>
      </c>
      <c r="L4675" s="37">
        <f t="shared" si="2"/>
        <v>45</v>
      </c>
      <c r="M4675" s="37">
        <f t="shared" si="3"/>
        <v>9</v>
      </c>
      <c r="N4675" s="37">
        <f t="shared" si="4"/>
        <v>11</v>
      </c>
      <c r="O4675" s="37" t="str">
        <f t="array" ref="O4675">IFERROR(XLOOKUP(K4675,'Tipo de carga'!B:B,'Tipo de carga'!C:C))</f>
        <v>Diesel</v>
      </c>
    </row>
    <row r="4676">
      <c r="A4676" s="36">
        <v>1876.0</v>
      </c>
      <c r="B4676" s="37" t="str">
        <f t="array" ref="B4676">IFERROR(XLOOKUP(A4676,'Asignacion Nov'!A:A,'Asignacion Nov'!C:C))</f>
        <v>Circuitos</v>
      </c>
      <c r="C4676" s="37" t="str">
        <f t="array" ref="C4676">IFERROR(XLOOKUP(A4676,'Asignacion Nov'!A:A,'Asignacion Nov'!B:B))</f>
        <v>EC-03</v>
      </c>
      <c r="D4676" s="38">
        <v>45605.04886574074</v>
      </c>
      <c r="E4676" s="36" t="s">
        <v>445</v>
      </c>
      <c r="F4676" s="37" t="str">
        <f t="array" ref="F4676">IFERROR(XLOOKUP(E4676,Operadores!A:A,Operadores!B:B))</f>
        <v>MIREDM</v>
      </c>
      <c r="G4676" s="36" t="s">
        <v>72</v>
      </c>
      <c r="H4676" s="39">
        <v>20.122739</v>
      </c>
      <c r="I4676" s="40">
        <v>21.0</v>
      </c>
      <c r="J4676" s="41">
        <f t="shared" si="5"/>
        <v>422.577519</v>
      </c>
      <c r="K4676" s="37" t="str">
        <f t="array" ref="K4676">IFERROR(XLOOKUP(G4676,'Tipo de carga'!A:A,'Tipo de carga'!B:B))</f>
        <v>Autoabasto</v>
      </c>
      <c r="L4676" s="37">
        <f t="shared" si="2"/>
        <v>45</v>
      </c>
      <c r="M4676" s="37">
        <f t="shared" si="3"/>
        <v>9</v>
      </c>
      <c r="N4676" s="37">
        <f t="shared" si="4"/>
        <v>11</v>
      </c>
      <c r="O4676" s="37" t="str">
        <f t="array" ref="O4676">IFERROR(XLOOKUP(K4676,'Tipo de carga'!B:B,'Tipo de carga'!C:C))</f>
        <v>Diesel</v>
      </c>
    </row>
    <row r="4677">
      <c r="A4677" s="36">
        <v>2013.0</v>
      </c>
      <c r="B4677" s="37" t="str">
        <f t="array" ref="B4677">IFERROR(XLOOKUP(A4677,'Asignacion Nov'!A:A,'Asignacion Nov'!C:C))</f>
        <v>MeLi Dedicado Merida</v>
      </c>
      <c r="C4677" s="37" t="str">
        <f t="array" ref="C4677">IFERROR(XLOOKUP(A4677,'Asignacion Nov'!A:A,'Asignacion Nov'!B:B))</f>
        <v>EC-05</v>
      </c>
      <c r="D4677" s="38">
        <v>45605.035462962966</v>
      </c>
      <c r="E4677" s="36" t="s">
        <v>556</v>
      </c>
      <c r="F4677" s="37" t="str">
        <f t="array" ref="F4677">IFERROR(XLOOKUP(E4677,Operadores!A:A,Operadores!B:B))</f>
        <v>MONJON</v>
      </c>
      <c r="G4677" s="36" t="s">
        <v>72</v>
      </c>
      <c r="H4677" s="39">
        <v>20.122739</v>
      </c>
      <c r="I4677" s="40">
        <v>532.0</v>
      </c>
      <c r="J4677" s="41">
        <f t="shared" si="5"/>
        <v>10705.29715</v>
      </c>
      <c r="K4677" s="37" t="str">
        <f t="array" ref="K4677">IFERROR(XLOOKUP(G4677,'Tipo de carga'!A:A,'Tipo de carga'!B:B))</f>
        <v>Autoabasto</v>
      </c>
      <c r="L4677" s="37">
        <f t="shared" si="2"/>
        <v>45</v>
      </c>
      <c r="M4677" s="37">
        <f t="shared" si="3"/>
        <v>9</v>
      </c>
      <c r="N4677" s="37">
        <f t="shared" si="4"/>
        <v>11</v>
      </c>
      <c r="O4677" s="37" t="str">
        <f t="array" ref="O4677">IFERROR(XLOOKUP(K4677,'Tipo de carga'!B:B,'Tipo de carga'!C:C))</f>
        <v>Diesel</v>
      </c>
    </row>
    <row r="4678">
      <c r="A4678" s="36">
        <v>1839.0</v>
      </c>
      <c r="B4678" s="37" t="str">
        <f t="array" ref="B4678">IFERROR(XLOOKUP(A4678,'Asignacion Nov'!A:A,'Asignacion Nov'!C:C))</f>
        <v>Liverpool Local</v>
      </c>
      <c r="C4678" s="37" t="str">
        <f t="array" ref="C4678">IFERROR(XLOOKUP(A4678,'Asignacion Nov'!A:A,'Asignacion Nov'!B:B))</f>
        <v>EC-01</v>
      </c>
      <c r="D4678" s="38">
        <v>45605.01810185185</v>
      </c>
      <c r="E4678" s="36" t="s">
        <v>347</v>
      </c>
      <c r="F4678" s="37" t="str">
        <f t="array" ref="F4678">IFERROR(XLOOKUP(E4678,Operadores!A:A,Operadores!B:B))</f>
        <v>QUIALA</v>
      </c>
      <c r="G4678" s="36" t="s">
        <v>72</v>
      </c>
      <c r="H4678" s="39">
        <v>20.122739</v>
      </c>
      <c r="I4678" s="40">
        <v>682.0</v>
      </c>
      <c r="J4678" s="41">
        <f t="shared" si="5"/>
        <v>13723.708</v>
      </c>
      <c r="K4678" s="37" t="str">
        <f t="array" ref="K4678">IFERROR(XLOOKUP(G4678,'Tipo de carga'!A:A,'Tipo de carga'!B:B))</f>
        <v>Autoabasto</v>
      </c>
      <c r="L4678" s="37">
        <f t="shared" si="2"/>
        <v>45</v>
      </c>
      <c r="M4678" s="37">
        <f t="shared" si="3"/>
        <v>9</v>
      </c>
      <c r="N4678" s="37">
        <f t="shared" si="4"/>
        <v>11</v>
      </c>
      <c r="O4678" s="37" t="str">
        <f t="array" ref="O4678">IFERROR(XLOOKUP(K4678,'Tipo de carga'!B:B,'Tipo de carga'!C:C))</f>
        <v>Diesel</v>
      </c>
    </row>
    <row r="4679">
      <c r="A4679" s="36">
        <v>1876.0</v>
      </c>
      <c r="B4679" s="37" t="str">
        <f t="array" ref="B4679">IFERROR(XLOOKUP(A4679,'Asignacion Nov'!A:A,'Asignacion Nov'!C:C))</f>
        <v>Circuitos</v>
      </c>
      <c r="C4679" s="37" t="str">
        <f t="array" ref="C4679">IFERROR(XLOOKUP(A4679,'Asignacion Nov'!A:A,'Asignacion Nov'!B:B))</f>
        <v>EC-03</v>
      </c>
      <c r="D4679" s="38">
        <v>45605.00224537037</v>
      </c>
      <c r="E4679" s="36" t="s">
        <v>445</v>
      </c>
      <c r="F4679" s="37" t="str">
        <f t="array" ref="F4679">IFERROR(XLOOKUP(E4679,Operadores!A:A,Operadores!B:B))</f>
        <v>MIREDM</v>
      </c>
      <c r="G4679" s="36" t="s">
        <v>72</v>
      </c>
      <c r="H4679" s="39">
        <v>20.122739</v>
      </c>
      <c r="I4679" s="40">
        <v>690.0</v>
      </c>
      <c r="J4679" s="41">
        <f t="shared" si="5"/>
        <v>13884.68991</v>
      </c>
      <c r="K4679" s="37" t="str">
        <f t="array" ref="K4679">IFERROR(XLOOKUP(G4679,'Tipo de carga'!A:A,'Tipo de carga'!B:B))</f>
        <v>Autoabasto</v>
      </c>
      <c r="L4679" s="37">
        <f t="shared" si="2"/>
        <v>45</v>
      </c>
      <c r="M4679" s="37">
        <f t="shared" si="3"/>
        <v>9</v>
      </c>
      <c r="N4679" s="37">
        <f t="shared" si="4"/>
        <v>11</v>
      </c>
      <c r="O4679" s="37" t="str">
        <f t="array" ref="O4679">IFERROR(XLOOKUP(K4679,'Tipo de carga'!B:B,'Tipo de carga'!C:C))</f>
        <v>Diesel</v>
      </c>
    </row>
    <row r="4680">
      <c r="A4680" s="36">
        <v>1779.0</v>
      </c>
      <c r="B4680" s="37" t="str">
        <f t="array" ref="B4680">IFERROR(XLOOKUP(A4680,'Asignacion Nov'!A:A,'Asignacion Nov'!C:C))</f>
        <v>Sayer Expo</v>
      </c>
      <c r="C4680" s="37" t="str">
        <f t="array" ref="C4680">IFERROR(XLOOKUP(A4680,'Asignacion Nov'!A:A,'Asignacion Nov'!B:B))</f>
        <v>EC-04</v>
      </c>
      <c r="D4680" s="38">
        <v>45605.99564814815</v>
      </c>
      <c r="E4680" s="36" t="s">
        <v>57</v>
      </c>
      <c r="F4680" s="37" t="str">
        <f t="array" ref="F4680">IFERROR(XLOOKUP(E4680,Operadores!A:A,Operadores!B:B))</f>
        <v>GONJOS03</v>
      </c>
      <c r="G4680" s="36" t="s">
        <v>19</v>
      </c>
      <c r="H4680" s="39">
        <v>20.226188</v>
      </c>
      <c r="I4680" s="40">
        <v>700.0</v>
      </c>
      <c r="J4680" s="41">
        <f t="shared" si="5"/>
        <v>14158.3316</v>
      </c>
      <c r="K4680" s="37" t="str">
        <f t="array" ref="K4680">IFERROR(XLOOKUP(G4680,'Tipo de carga'!A:A,'Tipo de carga'!B:B))</f>
        <v>Autoabasto</v>
      </c>
      <c r="L4680" s="37">
        <f t="shared" si="2"/>
        <v>45</v>
      </c>
      <c r="M4680" s="37">
        <f t="shared" si="3"/>
        <v>9</v>
      </c>
      <c r="N4680" s="37">
        <f t="shared" si="4"/>
        <v>11</v>
      </c>
      <c r="O4680" s="37" t="str">
        <f t="array" ref="O4680">IFERROR(XLOOKUP(K4680,'Tipo de carga'!B:B,'Tipo de carga'!C:C))</f>
        <v>Diesel</v>
      </c>
    </row>
    <row r="4681">
      <c r="A4681" s="36">
        <v>1967.0</v>
      </c>
      <c r="B4681" s="37" t="str">
        <f t="array" ref="B4681">IFERROR(XLOOKUP(A4681,'Asignacion Nov'!A:A,'Asignacion Nov'!C:C))</f>
        <v>Sayer Sencillo</v>
      </c>
      <c r="C4681" s="37" t="str">
        <f t="array" ref="C4681">IFERROR(XLOOKUP(A4681,'Asignacion Nov'!A:A,'Asignacion Nov'!B:B))</f>
        <v>EC-04</v>
      </c>
      <c r="D4681" s="38">
        <v>45605.94700231482</v>
      </c>
      <c r="E4681" s="36" t="s">
        <v>30</v>
      </c>
      <c r="F4681" s="37" t="str">
        <f t="array" ref="F4681">IFERROR(XLOOKUP(E4681,Operadores!A:A,Operadores!B:B))</f>
        <v>BARMIGX</v>
      </c>
      <c r="G4681" s="36" t="s">
        <v>19</v>
      </c>
      <c r="H4681" s="39">
        <v>20.226188</v>
      </c>
      <c r="I4681" s="40">
        <v>750.0</v>
      </c>
      <c r="J4681" s="41">
        <f t="shared" si="5"/>
        <v>15169.641</v>
      </c>
      <c r="K4681" s="37" t="str">
        <f t="array" ref="K4681">IFERROR(XLOOKUP(G4681,'Tipo de carga'!A:A,'Tipo de carga'!B:B))</f>
        <v>Autoabasto</v>
      </c>
      <c r="L4681" s="37">
        <f t="shared" si="2"/>
        <v>45</v>
      </c>
      <c r="M4681" s="37">
        <f t="shared" si="3"/>
        <v>9</v>
      </c>
      <c r="N4681" s="37">
        <f t="shared" si="4"/>
        <v>11</v>
      </c>
      <c r="O4681" s="37" t="str">
        <f t="array" ref="O4681">IFERROR(XLOOKUP(K4681,'Tipo de carga'!B:B,'Tipo de carga'!C:C))</f>
        <v>Diesel</v>
      </c>
    </row>
    <row r="4682">
      <c r="A4682" s="36">
        <v>1848.0</v>
      </c>
      <c r="B4682" s="37" t="str">
        <f t="array" ref="B4682">IFERROR(XLOOKUP(A4682,'Asignacion Nov'!A:A,'Asignacion Nov'!C:C))</f>
        <v>Sayer Sencillo</v>
      </c>
      <c r="C4682" s="37" t="str">
        <f t="array" ref="C4682">IFERROR(XLOOKUP(A4682,'Asignacion Nov'!A:A,'Asignacion Nov'!B:B))</f>
        <v>EC-04</v>
      </c>
      <c r="D4682" s="38">
        <v>45605.81317129629</v>
      </c>
      <c r="E4682" s="36" t="s">
        <v>257</v>
      </c>
      <c r="F4682" s="37" t="str">
        <f t="array" ref="F4682">IFERROR(XLOOKUP(E4682,Operadores!A:A,Operadores!B:B))</f>
        <v>ROSMA</v>
      </c>
      <c r="G4682" s="36" t="s">
        <v>19</v>
      </c>
      <c r="H4682" s="39">
        <v>20.226188</v>
      </c>
      <c r="I4682" s="40">
        <v>360.0</v>
      </c>
      <c r="J4682" s="41">
        <f t="shared" si="5"/>
        <v>7281.42768</v>
      </c>
      <c r="K4682" s="37" t="str">
        <f t="array" ref="K4682">IFERROR(XLOOKUP(G4682,'Tipo de carga'!A:A,'Tipo de carga'!B:B))</f>
        <v>Autoabasto</v>
      </c>
      <c r="L4682" s="37">
        <f t="shared" si="2"/>
        <v>45</v>
      </c>
      <c r="M4682" s="37">
        <f t="shared" si="3"/>
        <v>9</v>
      </c>
      <c r="N4682" s="37">
        <f t="shared" si="4"/>
        <v>11</v>
      </c>
      <c r="O4682" s="37" t="str">
        <f t="array" ref="O4682">IFERROR(XLOOKUP(K4682,'Tipo de carga'!B:B,'Tipo de carga'!C:C))</f>
        <v>Diesel</v>
      </c>
    </row>
    <row r="4683">
      <c r="A4683" s="36">
        <v>1665.0</v>
      </c>
      <c r="B4683" s="37" t="str">
        <f t="array" ref="B4683">IFERROR(XLOOKUP(A4683,'Asignacion Nov'!A:A,'Asignacion Nov'!C:C))</f>
        <v>Available</v>
      </c>
      <c r="C4683" s="37" t="str">
        <f t="array" ref="C4683">IFERROR(XLOOKUP(A4683,'Asignacion Nov'!A:A,'Asignacion Nov'!B:B))</f>
        <v>TTE</v>
      </c>
      <c r="D4683" s="38">
        <v>45605.659537037034</v>
      </c>
      <c r="E4683" s="36" t="s">
        <v>254</v>
      </c>
      <c r="F4683" s="37" t="str">
        <f t="array" ref="F4683">IFERROR(XLOOKUP(E4683,Operadores!A:A,Operadores!B:B))</f>
        <v>PERFE</v>
      </c>
      <c r="G4683" s="36" t="s">
        <v>19</v>
      </c>
      <c r="H4683" s="39">
        <v>20.226188</v>
      </c>
      <c r="I4683" s="40">
        <v>209.0</v>
      </c>
      <c r="J4683" s="41">
        <f t="shared" si="5"/>
        <v>4227.273292</v>
      </c>
      <c r="K4683" s="37" t="str">
        <f t="array" ref="K4683">IFERROR(XLOOKUP(G4683,'Tipo de carga'!A:A,'Tipo de carga'!B:B))</f>
        <v>Autoabasto</v>
      </c>
      <c r="L4683" s="37">
        <f t="shared" si="2"/>
        <v>45</v>
      </c>
      <c r="M4683" s="37">
        <f t="shared" si="3"/>
        <v>9</v>
      </c>
      <c r="N4683" s="37">
        <f t="shared" si="4"/>
        <v>11</v>
      </c>
      <c r="O4683" s="37" t="str">
        <f t="array" ref="O4683">IFERROR(XLOOKUP(K4683,'Tipo de carga'!B:B,'Tipo de carga'!C:C))</f>
        <v>Diesel</v>
      </c>
    </row>
    <row r="4684">
      <c r="A4684" s="36">
        <v>1740.0</v>
      </c>
      <c r="B4684" s="37" t="str">
        <f t="array" ref="B4684">IFERROR(XLOOKUP(A4684,'Asignacion Nov'!A:A,'Asignacion Nov'!C:C))</f>
        <v>Circuitos</v>
      </c>
      <c r="C4684" s="37" t="str">
        <f t="array" ref="C4684">IFERROR(XLOOKUP(A4684,'Asignacion Nov'!A:A,'Asignacion Nov'!B:B))</f>
        <v>EC-03</v>
      </c>
      <c r="D4684" s="38">
        <v>45605.639560185184</v>
      </c>
      <c r="E4684" s="36" t="s">
        <v>249</v>
      </c>
      <c r="F4684" s="37" t="str">
        <f t="array" ref="F4684">IFERROR(XLOOKUP(E4684,Operadores!A:A,Operadores!B:B))</f>
        <v>LOPJOS03</v>
      </c>
      <c r="G4684" s="36" t="s">
        <v>19</v>
      </c>
      <c r="H4684" s="39">
        <v>20.226188</v>
      </c>
      <c r="I4684" s="40">
        <v>86.0</v>
      </c>
      <c r="J4684" s="41">
        <f t="shared" si="5"/>
        <v>1739.452168</v>
      </c>
      <c r="K4684" s="37" t="str">
        <f t="array" ref="K4684">IFERROR(XLOOKUP(G4684,'Tipo de carga'!A:A,'Tipo de carga'!B:B))</f>
        <v>Autoabasto</v>
      </c>
      <c r="L4684" s="37">
        <f t="shared" si="2"/>
        <v>45</v>
      </c>
      <c r="M4684" s="37">
        <f t="shared" si="3"/>
        <v>9</v>
      </c>
      <c r="N4684" s="37">
        <f t="shared" si="4"/>
        <v>11</v>
      </c>
      <c r="O4684" s="37" t="str">
        <f t="array" ref="O4684">IFERROR(XLOOKUP(K4684,'Tipo de carga'!B:B,'Tipo de carga'!C:C))</f>
        <v>Diesel</v>
      </c>
    </row>
    <row r="4685">
      <c r="A4685" s="36">
        <v>1968.0</v>
      </c>
      <c r="B4685" s="37" t="str">
        <f t="array" ref="B4685">IFERROR(XLOOKUP(A4685,'Asignacion Nov'!A:A,'Asignacion Nov'!C:C))</f>
        <v>Sayer Sencillo</v>
      </c>
      <c r="C4685" s="37" t="str">
        <f t="array" ref="C4685">IFERROR(XLOOKUP(A4685,'Asignacion Nov'!A:A,'Asignacion Nov'!B:B))</f>
        <v>EC-04</v>
      </c>
      <c r="D4685" s="38">
        <v>45605.50429398148</v>
      </c>
      <c r="E4685" s="36" t="s">
        <v>251</v>
      </c>
      <c r="F4685" s="37" t="str">
        <f t="array" ref="F4685">IFERROR(XLOOKUP(E4685,Operadores!A:A,Operadores!B:B))</f>
        <v>MORMA03</v>
      </c>
      <c r="G4685" s="36" t="s">
        <v>19</v>
      </c>
      <c r="H4685" s="39">
        <v>20.226188</v>
      </c>
      <c r="I4685" s="40">
        <v>660.0</v>
      </c>
      <c r="J4685" s="41">
        <f t="shared" si="5"/>
        <v>13349.28408</v>
      </c>
      <c r="K4685" s="37" t="str">
        <f t="array" ref="K4685">IFERROR(XLOOKUP(G4685,'Tipo de carga'!A:A,'Tipo de carga'!B:B))</f>
        <v>Autoabasto</v>
      </c>
      <c r="L4685" s="37">
        <f t="shared" si="2"/>
        <v>45</v>
      </c>
      <c r="M4685" s="37">
        <f t="shared" si="3"/>
        <v>9</v>
      </c>
      <c r="N4685" s="37">
        <f t="shared" si="4"/>
        <v>11</v>
      </c>
      <c r="O4685" s="37" t="str">
        <f t="array" ref="O4685">IFERROR(XLOOKUP(K4685,'Tipo de carga'!B:B,'Tipo de carga'!C:C))</f>
        <v>Diesel</v>
      </c>
    </row>
    <row r="4686">
      <c r="A4686" s="36">
        <v>2078.0</v>
      </c>
      <c r="B4686" s="37" t="str">
        <f t="array" ref="B4686">IFERROR(XLOOKUP(A4686,'Asignacion Nov'!A:A,'Asignacion Nov'!C:C))</f>
        <v>Protans</v>
      </c>
      <c r="C4686" s="37" t="str">
        <f t="array" ref="C4686">IFERROR(XLOOKUP(A4686,'Asignacion Nov'!A:A,'Asignacion Nov'!B:B))</f>
        <v>EC-03</v>
      </c>
      <c r="D4686" s="38">
        <v>45605.48736111111</v>
      </c>
      <c r="E4686" s="36" t="s">
        <v>69</v>
      </c>
      <c r="F4686" s="37" t="str">
        <f t="array" ref="F4686">IFERROR(XLOOKUP(E4686,Operadores!A:A,Operadores!B:B))</f>
        <v>MTTO</v>
      </c>
      <c r="G4686" s="36" t="s">
        <v>19</v>
      </c>
      <c r="H4686" s="39">
        <v>20.226188</v>
      </c>
      <c r="I4686" s="40">
        <v>915.0</v>
      </c>
      <c r="J4686" s="41">
        <f t="shared" si="5"/>
        <v>18506.96202</v>
      </c>
      <c r="K4686" s="37" t="str">
        <f t="array" ref="K4686">IFERROR(XLOOKUP(G4686,'Tipo de carga'!A:A,'Tipo de carga'!B:B))</f>
        <v>Autoabasto</v>
      </c>
      <c r="L4686" s="37">
        <f t="shared" si="2"/>
        <v>45</v>
      </c>
      <c r="M4686" s="37">
        <f t="shared" si="3"/>
        <v>9</v>
      </c>
      <c r="N4686" s="37">
        <f t="shared" si="4"/>
        <v>11</v>
      </c>
      <c r="O4686" s="37" t="str">
        <f t="array" ref="O4686">IFERROR(XLOOKUP(K4686,'Tipo de carga'!B:B,'Tipo de carga'!C:C))</f>
        <v>Diesel</v>
      </c>
    </row>
    <row r="4687">
      <c r="A4687" s="36">
        <v>1973.0</v>
      </c>
      <c r="B4687" s="37" t="str">
        <f t="array" ref="B4687">IFERROR(XLOOKUP(A4687,'Asignacion Nov'!A:A,'Asignacion Nov'!C:C))</f>
        <v>Sayer Sencillo</v>
      </c>
      <c r="C4687" s="37" t="str">
        <f t="array" ref="C4687">IFERROR(XLOOKUP(A4687,'Asignacion Nov'!A:A,'Asignacion Nov'!B:B))</f>
        <v>EC-04</v>
      </c>
      <c r="D4687" s="38">
        <v>45605.47248842593</v>
      </c>
      <c r="E4687" s="36" t="s">
        <v>61</v>
      </c>
      <c r="F4687" s="37" t="str">
        <f t="array" ref="F4687">IFERROR(XLOOKUP(E4687,Operadores!A:A,Operadores!B:B))</f>
        <v>MENIG</v>
      </c>
      <c r="G4687" s="36" t="s">
        <v>19</v>
      </c>
      <c r="H4687" s="39">
        <v>20.226188</v>
      </c>
      <c r="I4687" s="40">
        <v>410.0</v>
      </c>
      <c r="J4687" s="41">
        <f t="shared" si="5"/>
        <v>8292.73708</v>
      </c>
      <c r="K4687" s="37" t="str">
        <f t="array" ref="K4687">IFERROR(XLOOKUP(G4687,'Tipo de carga'!A:A,'Tipo de carga'!B:B))</f>
        <v>Autoabasto</v>
      </c>
      <c r="L4687" s="37">
        <f t="shared" si="2"/>
        <v>45</v>
      </c>
      <c r="M4687" s="37">
        <f t="shared" si="3"/>
        <v>9</v>
      </c>
      <c r="N4687" s="37">
        <f t="shared" si="4"/>
        <v>11</v>
      </c>
      <c r="O4687" s="37" t="str">
        <f t="array" ref="O4687">IFERROR(XLOOKUP(K4687,'Tipo de carga'!B:B,'Tipo de carga'!C:C))</f>
        <v>Diesel</v>
      </c>
    </row>
    <row r="4688">
      <c r="A4688" s="36">
        <v>2012.0</v>
      </c>
      <c r="B4688" s="37" t="str">
        <f t="array" ref="B4688">IFERROR(XLOOKUP(A4688,'Asignacion Nov'!A:A,'Asignacion Nov'!C:C))</f>
        <v>Sayer Sencillo</v>
      </c>
      <c r="C4688" s="37" t="str">
        <f t="array" ref="C4688">IFERROR(XLOOKUP(A4688,'Asignacion Nov'!A:A,'Asignacion Nov'!B:B))</f>
        <v>EC-04</v>
      </c>
      <c r="D4688" s="38">
        <v>45605.45266203704</v>
      </c>
      <c r="E4688" s="36" t="s">
        <v>247</v>
      </c>
      <c r="F4688" s="37" t="str">
        <f t="array" ref="F4688">IFERROR(XLOOKUP(E4688,Operadores!A:A,Operadores!B:B))</f>
        <v>ZUGRO</v>
      </c>
      <c r="G4688" s="36" t="s">
        <v>19</v>
      </c>
      <c r="H4688" s="39">
        <v>20.226188</v>
      </c>
      <c r="I4688" s="40">
        <v>755.0</v>
      </c>
      <c r="J4688" s="41">
        <f t="shared" si="5"/>
        <v>15270.77194</v>
      </c>
      <c r="K4688" s="37" t="str">
        <f t="array" ref="K4688">IFERROR(XLOOKUP(G4688,'Tipo de carga'!A:A,'Tipo de carga'!B:B))</f>
        <v>Autoabasto</v>
      </c>
      <c r="L4688" s="37">
        <f t="shared" si="2"/>
        <v>45</v>
      </c>
      <c r="M4688" s="37">
        <f t="shared" si="3"/>
        <v>9</v>
      </c>
      <c r="N4688" s="37">
        <f t="shared" si="4"/>
        <v>11</v>
      </c>
      <c r="O4688" s="37" t="str">
        <f t="array" ref="O4688">IFERROR(XLOOKUP(K4688,'Tipo de carga'!B:B,'Tipo de carga'!C:C))</f>
        <v>Diesel</v>
      </c>
    </row>
    <row r="4689">
      <c r="A4689" s="36">
        <v>2079.0</v>
      </c>
      <c r="B4689" s="37" t="str">
        <f t="array" ref="B4689">IFERROR(XLOOKUP(A4689,'Asignacion Nov'!A:A,'Asignacion Nov'!C:C))</f>
        <v>Protans</v>
      </c>
      <c r="C4689" s="37" t="str">
        <f t="array" ref="C4689">IFERROR(XLOOKUP(A4689,'Asignacion Nov'!A:A,'Asignacion Nov'!B:B))</f>
        <v>EC-03</v>
      </c>
      <c r="D4689" s="38">
        <v>45605.43508101852</v>
      </c>
      <c r="E4689" s="36" t="s">
        <v>249</v>
      </c>
      <c r="F4689" s="37" t="str">
        <f t="array" ref="F4689">IFERROR(XLOOKUP(E4689,Operadores!A:A,Operadores!B:B))</f>
        <v>LOPJOS03</v>
      </c>
      <c r="G4689" s="36" t="s">
        <v>19</v>
      </c>
      <c r="H4689" s="39">
        <v>20.226188</v>
      </c>
      <c r="I4689" s="40">
        <v>1017.32</v>
      </c>
      <c r="J4689" s="41">
        <f t="shared" si="5"/>
        <v>20576.50558</v>
      </c>
      <c r="K4689" s="37" t="str">
        <f t="array" ref="K4689">IFERROR(XLOOKUP(G4689,'Tipo de carga'!A:A,'Tipo de carga'!B:B))</f>
        <v>Autoabasto</v>
      </c>
      <c r="L4689" s="37">
        <f t="shared" si="2"/>
        <v>45</v>
      </c>
      <c r="M4689" s="37">
        <f t="shared" si="3"/>
        <v>9</v>
      </c>
      <c r="N4689" s="37">
        <f t="shared" si="4"/>
        <v>11</v>
      </c>
      <c r="O4689" s="37" t="str">
        <f t="array" ref="O4689">IFERROR(XLOOKUP(K4689,'Tipo de carga'!B:B,'Tipo de carga'!C:C))</f>
        <v>Diesel</v>
      </c>
    </row>
    <row r="4690">
      <c r="A4690" s="36">
        <v>1801.0</v>
      </c>
      <c r="B4690" s="37" t="str">
        <f t="array" ref="B4690">IFERROR(XLOOKUP(A4690,'Asignacion Nov'!A:A,'Asignacion Nov'!C:C))</f>
        <v>Sayer Full</v>
      </c>
      <c r="C4690" s="37" t="str">
        <f t="array" ref="C4690">IFERROR(XLOOKUP(A4690,'Asignacion Nov'!A:A,'Asignacion Nov'!B:B))</f>
        <v>EC-04</v>
      </c>
      <c r="D4690" s="38">
        <v>45605.416967592595</v>
      </c>
      <c r="E4690" s="36" t="s">
        <v>67</v>
      </c>
      <c r="F4690" s="37" t="str">
        <f t="array" ref="F4690">IFERROR(XLOOKUP(E4690,Operadores!A:A,Operadores!B:B))</f>
        <v>DURMA01</v>
      </c>
      <c r="G4690" s="36" t="s">
        <v>19</v>
      </c>
      <c r="H4690" s="39">
        <v>20.226188</v>
      </c>
      <c r="I4690" s="40">
        <v>666.0</v>
      </c>
      <c r="J4690" s="41">
        <f t="shared" si="5"/>
        <v>13470.64121</v>
      </c>
      <c r="K4690" s="37" t="str">
        <f t="array" ref="K4690">IFERROR(XLOOKUP(G4690,'Tipo de carga'!A:A,'Tipo de carga'!B:B))</f>
        <v>Autoabasto</v>
      </c>
      <c r="L4690" s="37">
        <f t="shared" si="2"/>
        <v>45</v>
      </c>
      <c r="M4690" s="37">
        <f t="shared" si="3"/>
        <v>9</v>
      </c>
      <c r="N4690" s="37">
        <f t="shared" si="4"/>
        <v>11</v>
      </c>
      <c r="O4690" s="37" t="str">
        <f t="array" ref="O4690">IFERROR(XLOOKUP(K4690,'Tipo de carga'!B:B,'Tipo de carga'!C:C))</f>
        <v>Diesel</v>
      </c>
    </row>
    <row r="4691">
      <c r="A4691" s="36">
        <v>309.0</v>
      </c>
      <c r="B4691" s="37" t="str">
        <f t="array" ref="B4691">IFERROR(XLOOKUP(A4691,'Asignacion Nov'!A:A,'Asignacion Nov'!C:C))</f>
        <v>Sayer Thorton</v>
      </c>
      <c r="C4691" s="37" t="str">
        <f t="array" ref="C4691">IFERROR(XLOOKUP(A4691,'Asignacion Nov'!A:A,'Asignacion Nov'!B:B))</f>
        <v>EC-04</v>
      </c>
      <c r="D4691" s="38">
        <v>45605.406493055554</v>
      </c>
      <c r="E4691" s="36" t="s">
        <v>264</v>
      </c>
      <c r="F4691" s="37" t="str">
        <f t="array" ref="F4691">IFERROR(XLOOKUP(E4691,Operadores!A:A,Operadores!B:B))</f>
        <v>REVELI</v>
      </c>
      <c r="G4691" s="36" t="s">
        <v>19</v>
      </c>
      <c r="H4691" s="39">
        <v>20.226188</v>
      </c>
      <c r="I4691" s="40">
        <v>294.0</v>
      </c>
      <c r="J4691" s="41">
        <f t="shared" si="5"/>
        <v>5946.499272</v>
      </c>
      <c r="K4691" s="37" t="str">
        <f t="array" ref="K4691">IFERROR(XLOOKUP(G4691,'Tipo de carga'!A:A,'Tipo de carga'!B:B))</f>
        <v>Autoabasto</v>
      </c>
      <c r="L4691" s="37">
        <f t="shared" si="2"/>
        <v>45</v>
      </c>
      <c r="M4691" s="37">
        <f t="shared" si="3"/>
        <v>9</v>
      </c>
      <c r="N4691" s="37">
        <f t="shared" si="4"/>
        <v>11</v>
      </c>
      <c r="O4691" s="37" t="str">
        <f t="array" ref="O4691">IFERROR(XLOOKUP(K4691,'Tipo de carga'!B:B,'Tipo de carga'!C:C))</f>
        <v>Diesel</v>
      </c>
    </row>
    <row r="4692">
      <c r="A4692" s="36">
        <v>1908.0</v>
      </c>
      <c r="B4692" s="37" t="str">
        <f t="array" ref="B4692">IFERROR(XLOOKUP(A4692,'Asignacion Nov'!A:A,'Asignacion Nov'!C:C))</f>
        <v>Circuitos</v>
      </c>
      <c r="C4692" s="37" t="str">
        <f t="array" ref="C4692">IFERROR(XLOOKUP(A4692,'Asignacion Nov'!A:A,'Asignacion Nov'!B:B))</f>
        <v>EC-03</v>
      </c>
      <c r="D4692" s="38">
        <v>45605.367997685185</v>
      </c>
      <c r="E4692" s="36" t="s">
        <v>359</v>
      </c>
      <c r="F4692" s="37" t="str">
        <f t="array" ref="F4692">IFERROR(XLOOKUP(E4692,Operadores!A:A,Operadores!B:B))</f>
        <v>GARJOR01</v>
      </c>
      <c r="G4692" s="36" t="s">
        <v>19</v>
      </c>
      <c r="H4692" s="39">
        <v>20.226188</v>
      </c>
      <c r="I4692" s="40">
        <v>681.0</v>
      </c>
      <c r="J4692" s="41">
        <f t="shared" si="5"/>
        <v>13774.03403</v>
      </c>
      <c r="K4692" s="37" t="str">
        <f t="array" ref="K4692">IFERROR(XLOOKUP(G4692,'Tipo de carga'!A:A,'Tipo de carga'!B:B))</f>
        <v>Autoabasto</v>
      </c>
      <c r="L4692" s="37">
        <f t="shared" si="2"/>
        <v>45</v>
      </c>
      <c r="M4692" s="37">
        <f t="shared" si="3"/>
        <v>9</v>
      </c>
      <c r="N4692" s="37">
        <f t="shared" si="4"/>
        <v>11</v>
      </c>
      <c r="O4692" s="37" t="str">
        <f t="array" ref="O4692">IFERROR(XLOOKUP(K4692,'Tipo de carga'!B:B,'Tipo de carga'!C:C))</f>
        <v>Diesel</v>
      </c>
    </row>
    <row r="4693">
      <c r="A4693" s="36">
        <v>1970.0</v>
      </c>
      <c r="B4693" s="37" t="str">
        <f t="array" ref="B4693">IFERROR(XLOOKUP(A4693,'Asignacion Nov'!A:A,'Asignacion Nov'!C:C))</f>
        <v>Sayer Vuelteros</v>
      </c>
      <c r="C4693" s="37" t="str">
        <f t="array" ref="C4693">IFERROR(XLOOKUP(A4693,'Asignacion Nov'!A:A,'Asignacion Nov'!B:B))</f>
        <v>EC-04</v>
      </c>
      <c r="D4693" s="38">
        <v>45605.34479166667</v>
      </c>
      <c r="E4693" s="36" t="s">
        <v>47</v>
      </c>
      <c r="F4693" s="37" t="str">
        <f t="array" ref="F4693">IFERROR(XLOOKUP(E4693,Operadores!A:A,Operadores!B:B))</f>
        <v>HERLEX</v>
      </c>
      <c r="G4693" s="36" t="s">
        <v>19</v>
      </c>
      <c r="H4693" s="39">
        <v>20.226188</v>
      </c>
      <c r="I4693" s="40">
        <v>739.0</v>
      </c>
      <c r="J4693" s="41">
        <f t="shared" si="5"/>
        <v>14947.15293</v>
      </c>
      <c r="K4693" s="37" t="str">
        <f t="array" ref="K4693">IFERROR(XLOOKUP(G4693,'Tipo de carga'!A:A,'Tipo de carga'!B:B))</f>
        <v>Autoabasto</v>
      </c>
      <c r="L4693" s="37">
        <f t="shared" si="2"/>
        <v>45</v>
      </c>
      <c r="M4693" s="37">
        <f t="shared" si="3"/>
        <v>9</v>
      </c>
      <c r="N4693" s="37">
        <f t="shared" si="4"/>
        <v>11</v>
      </c>
      <c r="O4693" s="37" t="str">
        <f t="array" ref="O4693">IFERROR(XLOOKUP(K4693,'Tipo de carga'!B:B,'Tipo de carga'!C:C))</f>
        <v>Diesel</v>
      </c>
    </row>
    <row r="4694">
      <c r="A4694" s="36">
        <v>1966.0</v>
      </c>
      <c r="B4694" s="37" t="str">
        <f t="array" ref="B4694">IFERROR(XLOOKUP(A4694,'Asignacion Nov'!A:A,'Asignacion Nov'!C:C))</f>
        <v>Sayer Sencillo</v>
      </c>
      <c r="C4694" s="37" t="str">
        <f t="array" ref="C4694">IFERROR(XLOOKUP(A4694,'Asignacion Nov'!A:A,'Asignacion Nov'!B:B))</f>
        <v>EC-04</v>
      </c>
      <c r="D4694" s="38">
        <v>45605.331400462965</v>
      </c>
      <c r="E4694" s="36" t="s">
        <v>28</v>
      </c>
      <c r="F4694" s="37" t="str">
        <f t="array" ref="F4694">IFERROR(XLOOKUP(E4694,Operadores!A:A,Operadores!B:B))</f>
        <v>SANJE01</v>
      </c>
      <c r="G4694" s="36" t="s">
        <v>19</v>
      </c>
      <c r="H4694" s="39">
        <v>20.226188</v>
      </c>
      <c r="I4694" s="40">
        <v>721.0</v>
      </c>
      <c r="J4694" s="41">
        <f t="shared" si="5"/>
        <v>14583.08155</v>
      </c>
      <c r="K4694" s="37" t="str">
        <f t="array" ref="K4694">IFERROR(XLOOKUP(G4694,'Tipo de carga'!A:A,'Tipo de carga'!B:B))</f>
        <v>Autoabasto</v>
      </c>
      <c r="L4694" s="37">
        <f t="shared" si="2"/>
        <v>45</v>
      </c>
      <c r="M4694" s="37">
        <f t="shared" si="3"/>
        <v>9</v>
      </c>
      <c r="N4694" s="37">
        <f t="shared" si="4"/>
        <v>11</v>
      </c>
      <c r="O4694" s="37" t="str">
        <f t="array" ref="O4694">IFERROR(XLOOKUP(K4694,'Tipo de carga'!B:B,'Tipo de carga'!C:C))</f>
        <v>Diesel</v>
      </c>
    </row>
    <row r="4695">
      <c r="A4695" s="36">
        <v>1972.0</v>
      </c>
      <c r="B4695" s="37" t="str">
        <f t="array" ref="B4695">IFERROR(XLOOKUP(A4695,'Asignacion Nov'!A:A,'Asignacion Nov'!C:C))</f>
        <v>Sayer Sencillo</v>
      </c>
      <c r="C4695" s="37" t="str">
        <f t="array" ref="C4695">IFERROR(XLOOKUP(A4695,'Asignacion Nov'!A:A,'Asignacion Nov'!B:B))</f>
        <v>EC-04</v>
      </c>
      <c r="D4695" s="38">
        <v>45605.24135416667</v>
      </c>
      <c r="E4695" s="36" t="s">
        <v>59</v>
      </c>
      <c r="F4695" s="37" t="str">
        <f t="array" ref="F4695">IFERROR(XLOOKUP(E4695,Operadores!A:A,Operadores!B:B))</f>
        <v>ROMJOS</v>
      </c>
      <c r="G4695" s="36" t="s">
        <v>19</v>
      </c>
      <c r="H4695" s="39">
        <v>20.226188</v>
      </c>
      <c r="I4695" s="40">
        <v>720.0</v>
      </c>
      <c r="J4695" s="41">
        <f t="shared" si="5"/>
        <v>14562.85536</v>
      </c>
      <c r="K4695" s="37" t="str">
        <f t="array" ref="K4695">IFERROR(XLOOKUP(G4695,'Tipo de carga'!A:A,'Tipo de carga'!B:B))</f>
        <v>Autoabasto</v>
      </c>
      <c r="L4695" s="37">
        <f t="shared" si="2"/>
        <v>45</v>
      </c>
      <c r="M4695" s="37">
        <f t="shared" si="3"/>
        <v>9</v>
      </c>
      <c r="N4695" s="37">
        <f t="shared" si="4"/>
        <v>11</v>
      </c>
      <c r="O4695" s="37" t="str">
        <f t="array" ref="O4695">IFERROR(XLOOKUP(K4695,'Tipo de carga'!B:B,'Tipo de carga'!C:C))</f>
        <v>Diesel</v>
      </c>
    </row>
    <row r="4696">
      <c r="A4696" s="36">
        <v>308.0</v>
      </c>
      <c r="B4696" s="37" t="str">
        <f t="array" ref="B4696">IFERROR(XLOOKUP(A4696,'Asignacion Nov'!A:A,'Asignacion Nov'!C:C))</f>
        <v>Sayer Thorton</v>
      </c>
      <c r="C4696" s="37" t="str">
        <f t="array" ref="C4696">IFERROR(XLOOKUP(A4696,'Asignacion Nov'!A:A,'Asignacion Nov'!B:B))</f>
        <v>EC-04</v>
      </c>
      <c r="D4696" s="38">
        <v>45605.03428240741</v>
      </c>
      <c r="E4696" s="36" t="s">
        <v>261</v>
      </c>
      <c r="F4696" s="37" t="str">
        <f t="array" ref="F4696">IFERROR(XLOOKUP(E4696,Operadores!A:A,Operadores!B:B))</f>
        <v>FLOTIT</v>
      </c>
      <c r="G4696" s="36" t="s">
        <v>19</v>
      </c>
      <c r="H4696" s="39">
        <v>20.226188</v>
      </c>
      <c r="I4696" s="40">
        <v>345.0</v>
      </c>
      <c r="J4696" s="41">
        <f t="shared" si="5"/>
        <v>6978.03486</v>
      </c>
      <c r="K4696" s="37" t="str">
        <f t="array" ref="K4696">IFERROR(XLOOKUP(G4696,'Tipo de carga'!A:A,'Tipo de carga'!B:B))</f>
        <v>Autoabasto</v>
      </c>
      <c r="L4696" s="37">
        <f t="shared" si="2"/>
        <v>45</v>
      </c>
      <c r="M4696" s="37">
        <f t="shared" si="3"/>
        <v>9</v>
      </c>
      <c r="N4696" s="37">
        <f t="shared" si="4"/>
        <v>11</v>
      </c>
      <c r="O4696" s="37" t="str">
        <f t="array" ref="O4696">IFERROR(XLOOKUP(K4696,'Tipo de carga'!B:B,'Tipo de carga'!C:C))</f>
        <v>Diesel</v>
      </c>
    </row>
    <row r="4697">
      <c r="A4697" s="36">
        <v>1829.0</v>
      </c>
      <c r="B4697" s="37" t="str">
        <f t="array" ref="B4697">IFERROR(XLOOKUP(A4697,'Asignacion Nov'!A:A,'Asignacion Nov'!C:C))</f>
        <v>Circuitos</v>
      </c>
      <c r="C4697" s="37" t="str">
        <f t="array" ref="C4697">IFERROR(XLOOKUP(A4697,'Asignacion Nov'!A:A,'Asignacion Nov'!B:B))</f>
        <v>EC-03</v>
      </c>
      <c r="D4697" s="38">
        <v>45605.949375</v>
      </c>
      <c r="E4697" s="36" t="s">
        <v>245</v>
      </c>
      <c r="F4697" s="37" t="str">
        <f t="array" ref="F4697">IFERROR(XLOOKUP(E4697,Operadores!A:A,Operadores!B:B))</f>
        <v>HERAL04</v>
      </c>
      <c r="G4697" s="36" t="s">
        <v>75</v>
      </c>
      <c r="H4697" s="39">
        <v>20.06239</v>
      </c>
      <c r="I4697" s="40">
        <v>622.0</v>
      </c>
      <c r="J4697" s="41">
        <f t="shared" si="5"/>
        <v>12478.80658</v>
      </c>
      <c r="K4697" s="37" t="str">
        <f t="array" ref="K4697">IFERROR(XLOOKUP(G4697,'Tipo de carga'!A:A,'Tipo de carga'!B:B))</f>
        <v>Autoabasto</v>
      </c>
      <c r="L4697" s="37">
        <f t="shared" si="2"/>
        <v>45</v>
      </c>
      <c r="M4697" s="37">
        <f t="shared" si="3"/>
        <v>9</v>
      </c>
      <c r="N4697" s="37">
        <f t="shared" si="4"/>
        <v>11</v>
      </c>
      <c r="O4697" s="37" t="str">
        <f t="array" ref="O4697">IFERROR(XLOOKUP(K4697,'Tipo de carga'!B:B,'Tipo de carga'!C:C))</f>
        <v>Diesel</v>
      </c>
    </row>
    <row r="4698">
      <c r="A4698" s="36">
        <v>1870.0</v>
      </c>
      <c r="B4698" s="37" t="str">
        <f t="array" ref="B4698">IFERROR(XLOOKUP(A4698,'Asignacion Nov'!A:A,'Asignacion Nov'!C:C))</f>
        <v>Circuitos</v>
      </c>
      <c r="C4698" s="37" t="str">
        <f t="array" ref="C4698">IFERROR(XLOOKUP(A4698,'Asignacion Nov'!A:A,'Asignacion Nov'!B:B))</f>
        <v>EC-03</v>
      </c>
      <c r="D4698" s="38">
        <v>45605.915810185186</v>
      </c>
      <c r="E4698" s="36" t="s">
        <v>385</v>
      </c>
      <c r="F4698" s="37" t="str">
        <f t="array" ref="F4698">IFERROR(XLOOKUP(E4698,Operadores!A:A,Operadores!B:B))</f>
        <v>RIOFE</v>
      </c>
      <c r="G4698" s="36" t="s">
        <v>75</v>
      </c>
      <c r="H4698" s="39">
        <v>20.06239</v>
      </c>
      <c r="I4698" s="40">
        <v>530.0</v>
      </c>
      <c r="J4698" s="41">
        <f t="shared" si="5"/>
        <v>10633.0667</v>
      </c>
      <c r="K4698" s="37" t="str">
        <f t="array" ref="K4698">IFERROR(XLOOKUP(G4698,'Tipo de carga'!A:A,'Tipo de carga'!B:B))</f>
        <v>Autoabasto</v>
      </c>
      <c r="L4698" s="37">
        <f t="shared" si="2"/>
        <v>45</v>
      </c>
      <c r="M4698" s="37">
        <f t="shared" si="3"/>
        <v>9</v>
      </c>
      <c r="N4698" s="37">
        <f t="shared" si="4"/>
        <v>11</v>
      </c>
      <c r="O4698" s="37" t="str">
        <f t="array" ref="O4698">IFERROR(XLOOKUP(K4698,'Tipo de carga'!B:B,'Tipo de carga'!C:C))</f>
        <v>Diesel</v>
      </c>
    </row>
    <row r="4699">
      <c r="A4699" s="36">
        <v>2060.0</v>
      </c>
      <c r="B4699" s="37" t="str">
        <f t="array" ref="B4699">IFERROR(XLOOKUP(A4699,'Asignacion Nov'!A:A,'Asignacion Nov'!C:C))</f>
        <v>PISA Gdl</v>
      </c>
      <c r="C4699" s="37" t="str">
        <f t="array" ref="C4699">IFERROR(XLOOKUP(A4699,'Asignacion Nov'!A:A,'Asignacion Nov'!B:B))</f>
        <v>EC-06</v>
      </c>
      <c r="D4699" s="38">
        <v>45605.83423611111</v>
      </c>
      <c r="E4699" s="36" t="s">
        <v>317</v>
      </c>
      <c r="F4699" s="37" t="str">
        <f t="array" ref="F4699">IFERROR(XLOOKUP(E4699,Operadores!A:A,Operadores!B:B))</f>
        <v>VALGUS</v>
      </c>
      <c r="G4699" s="36" t="s">
        <v>75</v>
      </c>
      <c r="H4699" s="39">
        <v>20.06239</v>
      </c>
      <c r="I4699" s="40">
        <v>311.0</v>
      </c>
      <c r="J4699" s="41">
        <f t="shared" si="5"/>
        <v>6239.40329</v>
      </c>
      <c r="K4699" s="37" t="str">
        <f t="array" ref="K4699">IFERROR(XLOOKUP(G4699,'Tipo de carga'!A:A,'Tipo de carga'!B:B))</f>
        <v>Autoabasto</v>
      </c>
      <c r="L4699" s="37">
        <f t="shared" si="2"/>
        <v>45</v>
      </c>
      <c r="M4699" s="37">
        <f t="shared" si="3"/>
        <v>9</v>
      </c>
      <c r="N4699" s="37">
        <f t="shared" si="4"/>
        <v>11</v>
      </c>
      <c r="O4699" s="37" t="str">
        <f t="array" ref="O4699">IFERROR(XLOOKUP(K4699,'Tipo de carga'!B:B,'Tipo de carga'!C:C))</f>
        <v>Diesel</v>
      </c>
    </row>
    <row r="4700">
      <c r="A4700" s="36">
        <v>2051.0</v>
      </c>
      <c r="B4700" s="37" t="str">
        <f t="array" ref="B4700">IFERROR(XLOOKUP(A4700,'Asignacion Nov'!A:A,'Asignacion Nov'!C:C))</f>
        <v>PISA Gdl</v>
      </c>
      <c r="C4700" s="37" t="str">
        <f t="array" ref="C4700">IFERROR(XLOOKUP(A4700,'Asignacion Nov'!A:A,'Asignacion Nov'!B:B))</f>
        <v>EC-06</v>
      </c>
      <c r="D4700" s="38">
        <v>45605.814305555556</v>
      </c>
      <c r="E4700" s="36" t="s">
        <v>401</v>
      </c>
      <c r="F4700" s="37" t="str">
        <f t="array" ref="F4700">IFERROR(XLOOKUP(E4700,Operadores!A:A,Operadores!B:B))</f>
        <v>CARGUS</v>
      </c>
      <c r="G4700" s="36" t="s">
        <v>75</v>
      </c>
      <c r="H4700" s="39">
        <v>20.06239</v>
      </c>
      <c r="I4700" s="40">
        <v>430.0</v>
      </c>
      <c r="J4700" s="41">
        <f t="shared" si="5"/>
        <v>8626.8277</v>
      </c>
      <c r="K4700" s="37" t="str">
        <f t="array" ref="K4700">IFERROR(XLOOKUP(G4700,'Tipo de carga'!A:A,'Tipo de carga'!B:B))</f>
        <v>Autoabasto</v>
      </c>
      <c r="L4700" s="37">
        <f t="shared" si="2"/>
        <v>45</v>
      </c>
      <c r="M4700" s="37">
        <f t="shared" si="3"/>
        <v>9</v>
      </c>
      <c r="N4700" s="37">
        <f t="shared" si="4"/>
        <v>11</v>
      </c>
      <c r="O4700" s="37" t="str">
        <f t="array" ref="O4700">IFERROR(XLOOKUP(K4700,'Tipo de carga'!B:B,'Tipo de carga'!C:C))</f>
        <v>Diesel</v>
      </c>
    </row>
    <row r="4701">
      <c r="A4701" s="36">
        <v>2063.0</v>
      </c>
      <c r="B4701" s="37" t="str">
        <f t="array" ref="B4701">IFERROR(XLOOKUP(A4701,'Asignacion Nov'!A:A,'Asignacion Nov'!C:C))</f>
        <v>PISA Gdl</v>
      </c>
      <c r="C4701" s="37" t="str">
        <f t="array" ref="C4701">IFERROR(XLOOKUP(A4701,'Asignacion Nov'!A:A,'Asignacion Nov'!B:B))</f>
        <v>EC-06</v>
      </c>
      <c r="D4701" s="38">
        <v>45605.639386574076</v>
      </c>
      <c r="E4701" s="36" t="s">
        <v>269</v>
      </c>
      <c r="F4701" s="37" t="str">
        <f t="array" ref="F4701">IFERROR(XLOOKUP(E4701,Operadores!A:A,Operadores!B:B))</f>
        <v>GOMLUI02</v>
      </c>
      <c r="G4701" s="36" t="s">
        <v>75</v>
      </c>
      <c r="H4701" s="39">
        <v>20.06239</v>
      </c>
      <c r="I4701" s="40">
        <v>340.0</v>
      </c>
      <c r="J4701" s="41">
        <f t="shared" si="5"/>
        <v>6821.2126</v>
      </c>
      <c r="K4701" s="37" t="str">
        <f t="array" ref="K4701">IFERROR(XLOOKUP(G4701,'Tipo de carga'!A:A,'Tipo de carga'!B:B))</f>
        <v>Autoabasto</v>
      </c>
      <c r="L4701" s="37">
        <f t="shared" si="2"/>
        <v>45</v>
      </c>
      <c r="M4701" s="37">
        <f t="shared" si="3"/>
        <v>9</v>
      </c>
      <c r="N4701" s="37">
        <f t="shared" si="4"/>
        <v>11</v>
      </c>
      <c r="O4701" s="37" t="str">
        <f t="array" ref="O4701">IFERROR(XLOOKUP(K4701,'Tipo de carga'!B:B,'Tipo de carga'!C:C))</f>
        <v>Diesel</v>
      </c>
    </row>
    <row r="4702">
      <c r="A4702" s="36">
        <v>2074.0</v>
      </c>
      <c r="B4702" s="37" t="str">
        <f t="array" ref="B4702">IFERROR(XLOOKUP(A4702,'Asignacion Nov'!A:A,'Asignacion Nov'!C:C))</f>
        <v>PISA Gdl</v>
      </c>
      <c r="C4702" s="37" t="str">
        <f t="array" ref="C4702">IFERROR(XLOOKUP(A4702,'Asignacion Nov'!A:A,'Asignacion Nov'!B:B))</f>
        <v>EC-06</v>
      </c>
      <c r="D4702" s="38">
        <v>45605.63898148148</v>
      </c>
      <c r="E4702" s="36" t="s">
        <v>564</v>
      </c>
      <c r="F4702" s="37" t="str">
        <f t="array" ref="F4702">IFERROR(XLOOKUP(E4702,Operadores!A:A,Operadores!B:B))</f>
        <v>BUEOSC</v>
      </c>
      <c r="G4702" s="36" t="s">
        <v>75</v>
      </c>
      <c r="H4702" s="39">
        <v>20.06239</v>
      </c>
      <c r="I4702" s="40">
        <v>240.0</v>
      </c>
      <c r="J4702" s="41">
        <f t="shared" si="5"/>
        <v>4814.9736</v>
      </c>
      <c r="K4702" s="37" t="str">
        <f t="array" ref="K4702">IFERROR(XLOOKUP(G4702,'Tipo de carga'!A:A,'Tipo de carga'!B:B))</f>
        <v>Autoabasto</v>
      </c>
      <c r="L4702" s="37">
        <f t="shared" si="2"/>
        <v>45</v>
      </c>
      <c r="M4702" s="37">
        <f t="shared" si="3"/>
        <v>9</v>
      </c>
      <c r="N4702" s="37">
        <f t="shared" si="4"/>
        <v>11</v>
      </c>
      <c r="O4702" s="37" t="str">
        <f t="array" ref="O4702">IFERROR(XLOOKUP(K4702,'Tipo de carga'!B:B,'Tipo de carga'!C:C))</f>
        <v>Diesel</v>
      </c>
    </row>
    <row r="4703">
      <c r="A4703" s="36">
        <v>2041.0</v>
      </c>
      <c r="B4703" s="37" t="str">
        <f t="array" ref="B4703">IFERROR(XLOOKUP(A4703,'Asignacion Nov'!A:A,'Asignacion Nov'!C:C))</f>
        <v>PISA Gdl</v>
      </c>
      <c r="C4703" s="37" t="str">
        <f t="array" ref="C4703">IFERROR(XLOOKUP(A4703,'Asignacion Nov'!A:A,'Asignacion Nov'!B:B))</f>
        <v>EC-06</v>
      </c>
      <c r="D4703" s="38">
        <v>45605.556296296294</v>
      </c>
      <c r="E4703" s="36" t="s">
        <v>442</v>
      </c>
      <c r="F4703" s="37" t="str">
        <f t="array" ref="F4703">IFERROR(XLOOKUP(E4703,Operadores!A:A,Operadores!B:B))</f>
        <v>CARMAUX</v>
      </c>
      <c r="G4703" s="36" t="s">
        <v>75</v>
      </c>
      <c r="H4703" s="39">
        <v>20.06239</v>
      </c>
      <c r="I4703" s="40">
        <v>362.0</v>
      </c>
      <c r="J4703" s="41">
        <f t="shared" si="5"/>
        <v>7262.58518</v>
      </c>
      <c r="K4703" s="37" t="str">
        <f t="array" ref="K4703">IFERROR(XLOOKUP(G4703,'Tipo de carga'!A:A,'Tipo de carga'!B:B))</f>
        <v>Autoabasto</v>
      </c>
      <c r="L4703" s="37">
        <f t="shared" si="2"/>
        <v>45</v>
      </c>
      <c r="M4703" s="37">
        <f t="shared" si="3"/>
        <v>9</v>
      </c>
      <c r="N4703" s="37">
        <f t="shared" si="4"/>
        <v>11</v>
      </c>
      <c r="O4703" s="37" t="str">
        <f t="array" ref="O4703">IFERROR(XLOOKUP(K4703,'Tipo de carga'!B:B,'Tipo de carga'!C:C))</f>
        <v>Diesel</v>
      </c>
    </row>
    <row r="4704">
      <c r="A4704" s="36">
        <v>1821.0</v>
      </c>
      <c r="B4704" s="37" t="str">
        <f t="array" ref="B4704">IFERROR(XLOOKUP(A4704,'Asignacion Nov'!A:A,'Asignacion Nov'!C:C))</f>
        <v>Circuitos</v>
      </c>
      <c r="C4704" s="37" t="str">
        <f t="array" ref="C4704">IFERROR(XLOOKUP(A4704,'Asignacion Nov'!A:A,'Asignacion Nov'!B:B))</f>
        <v>EC-03</v>
      </c>
      <c r="D4704" s="38">
        <v>45605.439988425926</v>
      </c>
      <c r="E4704" s="36" t="s">
        <v>198</v>
      </c>
      <c r="F4704" s="37" t="str">
        <f t="array" ref="F4704">IFERROR(XLOOKUP(E4704,Operadores!A:A,Operadores!B:B))</f>
        <v>BAULUI</v>
      </c>
      <c r="G4704" s="36" t="s">
        <v>75</v>
      </c>
      <c r="H4704" s="39">
        <v>20.06239</v>
      </c>
      <c r="I4704" s="40">
        <v>930.0</v>
      </c>
      <c r="J4704" s="41">
        <f t="shared" si="5"/>
        <v>18658.0227</v>
      </c>
      <c r="K4704" s="37" t="str">
        <f t="array" ref="K4704">IFERROR(XLOOKUP(G4704,'Tipo de carga'!A:A,'Tipo de carga'!B:B))</f>
        <v>Autoabasto</v>
      </c>
      <c r="L4704" s="37">
        <f t="shared" si="2"/>
        <v>45</v>
      </c>
      <c r="M4704" s="37">
        <f t="shared" si="3"/>
        <v>9</v>
      </c>
      <c r="N4704" s="37">
        <f t="shared" si="4"/>
        <v>11</v>
      </c>
      <c r="O4704" s="37" t="str">
        <f t="array" ref="O4704">IFERROR(XLOOKUP(K4704,'Tipo de carga'!B:B,'Tipo de carga'!C:C))</f>
        <v>Diesel</v>
      </c>
    </row>
    <row r="4705">
      <c r="A4705" s="36">
        <v>2056.0</v>
      </c>
      <c r="B4705" s="37" t="str">
        <f t="array" ref="B4705">IFERROR(XLOOKUP(A4705,'Asignacion Nov'!A:A,'Asignacion Nov'!C:C))</f>
        <v>PISA Gdl</v>
      </c>
      <c r="C4705" s="37" t="str">
        <f t="array" ref="C4705">IFERROR(XLOOKUP(A4705,'Asignacion Nov'!A:A,'Asignacion Nov'!B:B))</f>
        <v>EC-06</v>
      </c>
      <c r="D4705" s="38">
        <v>45605.39858796296</v>
      </c>
      <c r="E4705" s="36" t="s">
        <v>352</v>
      </c>
      <c r="F4705" s="37" t="str">
        <f t="array" ref="F4705">IFERROR(XLOOKUP(E4705,Operadores!A:A,Operadores!B:B))</f>
        <v>AQUISA</v>
      </c>
      <c r="G4705" s="36" t="s">
        <v>75</v>
      </c>
      <c r="H4705" s="39">
        <v>20.06239</v>
      </c>
      <c r="I4705" s="40">
        <v>304.0</v>
      </c>
      <c r="J4705" s="41">
        <f t="shared" si="5"/>
        <v>6098.96656</v>
      </c>
      <c r="K4705" s="37" t="str">
        <f t="array" ref="K4705">IFERROR(XLOOKUP(G4705,'Tipo de carga'!A:A,'Tipo de carga'!B:B))</f>
        <v>Autoabasto</v>
      </c>
      <c r="L4705" s="37">
        <f t="shared" si="2"/>
        <v>45</v>
      </c>
      <c r="M4705" s="37">
        <f t="shared" si="3"/>
        <v>9</v>
      </c>
      <c r="N4705" s="37">
        <f t="shared" si="4"/>
        <v>11</v>
      </c>
      <c r="O4705" s="37" t="str">
        <f t="array" ref="O4705">IFERROR(XLOOKUP(K4705,'Tipo de carga'!B:B,'Tipo de carga'!C:C))</f>
        <v>Diesel</v>
      </c>
    </row>
    <row r="4706">
      <c r="A4706" s="36">
        <v>2039.0</v>
      </c>
      <c r="B4706" s="37" t="str">
        <f t="array" ref="B4706">IFERROR(XLOOKUP(A4706,'Asignacion Nov'!A:A,'Asignacion Nov'!C:C))</f>
        <v>PISA Gdl</v>
      </c>
      <c r="C4706" s="37" t="str">
        <f t="array" ref="C4706">IFERROR(XLOOKUP(A4706,'Asignacion Nov'!A:A,'Asignacion Nov'!B:B))</f>
        <v>EC-06</v>
      </c>
      <c r="D4706" s="38">
        <v>45605.382002314815</v>
      </c>
      <c r="E4706" s="36" t="s">
        <v>268</v>
      </c>
      <c r="F4706" s="37" t="str">
        <f t="array" ref="F4706">IFERROR(XLOOKUP(E4706,Operadores!A:A,Operadores!B:B))</f>
        <v>ARCEDG</v>
      </c>
      <c r="G4706" s="36" t="s">
        <v>75</v>
      </c>
      <c r="H4706" s="39">
        <v>20.06239</v>
      </c>
      <c r="I4706" s="40">
        <v>800.0</v>
      </c>
      <c r="J4706" s="41">
        <f t="shared" si="5"/>
        <v>16049.912</v>
      </c>
      <c r="K4706" s="37" t="str">
        <f t="array" ref="K4706">IFERROR(XLOOKUP(G4706,'Tipo de carga'!A:A,'Tipo de carga'!B:B))</f>
        <v>Autoabasto</v>
      </c>
      <c r="L4706" s="37">
        <f t="shared" si="2"/>
        <v>45</v>
      </c>
      <c r="M4706" s="37">
        <f t="shared" si="3"/>
        <v>9</v>
      </c>
      <c r="N4706" s="37">
        <f t="shared" si="4"/>
        <v>11</v>
      </c>
      <c r="O4706" s="37" t="str">
        <f t="array" ref="O4706">IFERROR(XLOOKUP(K4706,'Tipo de carga'!B:B,'Tipo de carga'!C:C))</f>
        <v>Diesel</v>
      </c>
    </row>
    <row r="4707">
      <c r="A4707" s="36">
        <v>1886.0</v>
      </c>
      <c r="B4707" s="37" t="str">
        <f t="array" ref="B4707">IFERROR(XLOOKUP(A4707,'Asignacion Nov'!A:A,'Asignacion Nov'!C:C))</f>
        <v>Circuitos</v>
      </c>
      <c r="C4707" s="37" t="str">
        <f t="array" ref="C4707">IFERROR(XLOOKUP(A4707,'Asignacion Nov'!A:A,'Asignacion Nov'!B:B))</f>
        <v>EC-03</v>
      </c>
      <c r="D4707" s="38">
        <v>45605.920752314814</v>
      </c>
      <c r="E4707" s="36" t="s">
        <v>260</v>
      </c>
      <c r="F4707" s="37" t="str">
        <f t="array" ref="F4707">IFERROR(XLOOKUP(E4707,Operadores!A:A,Operadores!B:B))</f>
        <v>CORER</v>
      </c>
      <c r="G4707" s="36" t="s">
        <v>274</v>
      </c>
      <c r="H4707" s="39">
        <v>19.63136</v>
      </c>
      <c r="I4707" s="40">
        <v>283.0</v>
      </c>
      <c r="J4707" s="41">
        <f t="shared" si="5"/>
        <v>5555.67488</v>
      </c>
      <c r="K4707" s="37" t="str">
        <f t="array" ref="K4707">IFERROR(XLOOKUP(G4707,'Tipo de carga'!A:A,'Tipo de carga'!B:B))</f>
        <v>Autoabasto</v>
      </c>
      <c r="L4707" s="37">
        <f t="shared" si="2"/>
        <v>45</v>
      </c>
      <c r="M4707" s="37">
        <f t="shared" si="3"/>
        <v>9</v>
      </c>
      <c r="N4707" s="37">
        <f t="shared" si="4"/>
        <v>11</v>
      </c>
      <c r="O4707" s="37" t="str">
        <f t="array" ref="O4707">IFERROR(XLOOKUP(K4707,'Tipo de carga'!B:B,'Tipo de carga'!C:C))</f>
        <v>Diesel</v>
      </c>
    </row>
    <row r="4708">
      <c r="A4708" s="36">
        <v>1947.0</v>
      </c>
      <c r="B4708" s="37" t="str">
        <f t="array" ref="B4708">IFERROR(XLOOKUP(A4708,'Asignacion Nov'!A:A,'Asignacion Nov'!C:C))</f>
        <v>Circuitos</v>
      </c>
      <c r="C4708" s="37" t="str">
        <f t="array" ref="C4708">IFERROR(XLOOKUP(A4708,'Asignacion Nov'!A:A,'Asignacion Nov'!B:B))</f>
        <v>EC-03</v>
      </c>
      <c r="D4708" s="38">
        <v>45605.79019675926</v>
      </c>
      <c r="E4708" s="36" t="s">
        <v>265</v>
      </c>
      <c r="F4708" s="37" t="str">
        <f t="array" ref="F4708">IFERROR(XLOOKUP(E4708,Operadores!A:A,Operadores!B:B))</f>
        <v>DAMOS</v>
      </c>
      <c r="G4708" s="36" t="s">
        <v>274</v>
      </c>
      <c r="H4708" s="39">
        <v>19.63136</v>
      </c>
      <c r="I4708" s="40">
        <v>335.0</v>
      </c>
      <c r="J4708" s="41">
        <f t="shared" si="5"/>
        <v>6576.5056</v>
      </c>
      <c r="K4708" s="37" t="str">
        <f t="array" ref="K4708">IFERROR(XLOOKUP(G4708,'Tipo de carga'!A:A,'Tipo de carga'!B:B))</f>
        <v>Autoabasto</v>
      </c>
      <c r="L4708" s="37">
        <f t="shared" si="2"/>
        <v>45</v>
      </c>
      <c r="M4708" s="37">
        <f t="shared" si="3"/>
        <v>9</v>
      </c>
      <c r="N4708" s="37">
        <f t="shared" si="4"/>
        <v>11</v>
      </c>
      <c r="O4708" s="37" t="str">
        <f t="array" ref="O4708">IFERROR(XLOOKUP(K4708,'Tipo de carga'!B:B,'Tipo de carga'!C:C))</f>
        <v>Diesel</v>
      </c>
    </row>
    <row r="4709">
      <c r="A4709" s="36">
        <v>1943.0</v>
      </c>
      <c r="B4709" s="37" t="str">
        <f t="array" ref="B4709">IFERROR(XLOOKUP(A4709,'Asignacion Nov'!A:A,'Asignacion Nov'!C:C))</f>
        <v>Circuitos</v>
      </c>
      <c r="C4709" s="37" t="str">
        <f t="array" ref="C4709">IFERROR(XLOOKUP(A4709,'Asignacion Nov'!A:A,'Asignacion Nov'!B:B))</f>
        <v>EC-03</v>
      </c>
      <c r="D4709" s="38">
        <v>45605.76871527778</v>
      </c>
      <c r="E4709" s="36" t="s">
        <v>329</v>
      </c>
      <c r="F4709" s="37" t="str">
        <f t="array" ref="F4709">IFERROR(XLOOKUP(E4709,Operadores!A:A,Operadores!B:B))</f>
        <v>RODRAU01</v>
      </c>
      <c r="G4709" s="36" t="s">
        <v>274</v>
      </c>
      <c r="H4709" s="39">
        <v>19.63136</v>
      </c>
      <c r="I4709" s="40">
        <v>370.0</v>
      </c>
      <c r="J4709" s="41">
        <f t="shared" si="5"/>
        <v>7263.6032</v>
      </c>
      <c r="K4709" s="37" t="str">
        <f t="array" ref="K4709">IFERROR(XLOOKUP(G4709,'Tipo de carga'!A:A,'Tipo de carga'!B:B))</f>
        <v>Autoabasto</v>
      </c>
      <c r="L4709" s="37">
        <f t="shared" si="2"/>
        <v>45</v>
      </c>
      <c r="M4709" s="37">
        <f t="shared" si="3"/>
        <v>9</v>
      </c>
      <c r="N4709" s="37">
        <f t="shared" si="4"/>
        <v>11</v>
      </c>
      <c r="O4709" s="37" t="str">
        <f t="array" ref="O4709">IFERROR(XLOOKUP(K4709,'Tipo de carga'!B:B,'Tipo de carga'!C:C))</f>
        <v>Diesel</v>
      </c>
    </row>
    <row r="4710">
      <c r="A4710" s="36">
        <v>1945.0</v>
      </c>
      <c r="B4710" s="37" t="str">
        <f t="array" ref="B4710">IFERROR(XLOOKUP(A4710,'Asignacion Nov'!A:A,'Asignacion Nov'!C:C))</f>
        <v>MeLi asignado SD</v>
      </c>
      <c r="C4710" s="37" t="str">
        <f t="array" ref="C4710">IFERROR(XLOOKUP(A4710,'Asignacion Nov'!A:A,'Asignacion Nov'!B:B))</f>
        <v>EC-05</v>
      </c>
      <c r="D4710" s="38">
        <v>45605.739965277775</v>
      </c>
      <c r="E4710" s="36" t="s">
        <v>349</v>
      </c>
      <c r="F4710" s="37" t="str">
        <f t="array" ref="F4710">IFERROR(XLOOKUP(E4710,Operadores!A:A,Operadores!B:B))</f>
        <v>GUEGAB</v>
      </c>
      <c r="G4710" s="36" t="s">
        <v>274</v>
      </c>
      <c r="H4710" s="39">
        <v>19.63136</v>
      </c>
      <c r="I4710" s="40">
        <v>500.0</v>
      </c>
      <c r="J4710" s="41">
        <f t="shared" si="5"/>
        <v>9815.68</v>
      </c>
      <c r="K4710" s="37" t="str">
        <f t="array" ref="K4710">IFERROR(XLOOKUP(G4710,'Tipo de carga'!A:A,'Tipo de carga'!B:B))</f>
        <v>Autoabasto</v>
      </c>
      <c r="L4710" s="37">
        <f t="shared" si="2"/>
        <v>45</v>
      </c>
      <c r="M4710" s="37">
        <f t="shared" si="3"/>
        <v>9</v>
      </c>
      <c r="N4710" s="37">
        <f t="shared" si="4"/>
        <v>11</v>
      </c>
      <c r="O4710" s="37" t="str">
        <f t="array" ref="O4710">IFERROR(XLOOKUP(K4710,'Tipo de carga'!B:B,'Tipo de carga'!C:C))</f>
        <v>Diesel</v>
      </c>
    </row>
    <row r="4711">
      <c r="A4711" s="36">
        <v>1936.0</v>
      </c>
      <c r="B4711" s="37" t="str">
        <f t="array" ref="B4711">IFERROR(XLOOKUP(A4711,'Asignacion Nov'!A:A,'Asignacion Nov'!C:C))</f>
        <v>Circuitos</v>
      </c>
      <c r="C4711" s="37" t="str">
        <f t="array" ref="C4711">IFERROR(XLOOKUP(A4711,'Asignacion Nov'!A:A,'Asignacion Nov'!B:B))</f>
        <v>EC-03</v>
      </c>
      <c r="D4711" s="38">
        <v>45605.599652777775</v>
      </c>
      <c r="E4711" s="36" t="s">
        <v>209</v>
      </c>
      <c r="F4711" s="37" t="str">
        <f t="array" ref="F4711">IFERROR(XLOOKUP(E4711,Operadores!A:A,Operadores!B:B))</f>
        <v>OCAMA</v>
      </c>
      <c r="G4711" s="36" t="s">
        <v>274</v>
      </c>
      <c r="H4711" s="39">
        <v>19.63136</v>
      </c>
      <c r="I4711" s="40">
        <v>281.0</v>
      </c>
      <c r="J4711" s="41">
        <f t="shared" si="5"/>
        <v>5516.41216</v>
      </c>
      <c r="K4711" s="37" t="str">
        <f t="array" ref="K4711">IFERROR(XLOOKUP(G4711,'Tipo de carga'!A:A,'Tipo de carga'!B:B))</f>
        <v>Autoabasto</v>
      </c>
      <c r="L4711" s="37">
        <f t="shared" si="2"/>
        <v>45</v>
      </c>
      <c r="M4711" s="37">
        <f t="shared" si="3"/>
        <v>9</v>
      </c>
      <c r="N4711" s="37">
        <f t="shared" si="4"/>
        <v>11</v>
      </c>
      <c r="O4711" s="37" t="str">
        <f t="array" ref="O4711">IFERROR(XLOOKUP(K4711,'Tipo de carga'!B:B,'Tipo de carga'!C:C))</f>
        <v>Diesel</v>
      </c>
    </row>
    <row r="4712">
      <c r="A4712" s="36">
        <v>1745.0</v>
      </c>
      <c r="B4712" s="37" t="str">
        <f t="array" ref="B4712">IFERROR(XLOOKUP(A4712,'Asignacion Nov'!A:A,'Asignacion Nov'!C:C))</f>
        <v>Patieros sucursal</v>
      </c>
      <c r="C4712" s="37" t="str">
        <f t="array" ref="C4712">IFERROR(XLOOKUP(A4712,'Asignacion Nov'!A:A,'Asignacion Nov'!B:B))</f>
        <v>EC-03</v>
      </c>
      <c r="D4712" s="38">
        <v>45605.48774305556</v>
      </c>
      <c r="E4712" s="36" t="s">
        <v>437</v>
      </c>
      <c r="F4712" s="37" t="str">
        <f t="array" ref="F4712">IFERROR(XLOOKUP(E4712,Operadores!A:A,Operadores!B:B))</f>
        <v>CHAAL</v>
      </c>
      <c r="G4712" s="36" t="s">
        <v>274</v>
      </c>
      <c r="H4712" s="39">
        <v>19.63136</v>
      </c>
      <c r="I4712" s="40">
        <v>290.0</v>
      </c>
      <c r="J4712" s="41">
        <f t="shared" si="5"/>
        <v>5693.0944</v>
      </c>
      <c r="K4712" s="37" t="str">
        <f t="array" ref="K4712">IFERROR(XLOOKUP(G4712,'Tipo de carga'!A:A,'Tipo de carga'!B:B))</f>
        <v>Autoabasto</v>
      </c>
      <c r="L4712" s="37">
        <f t="shared" si="2"/>
        <v>45</v>
      </c>
      <c r="M4712" s="37">
        <f t="shared" si="3"/>
        <v>9</v>
      </c>
      <c r="N4712" s="37">
        <f t="shared" si="4"/>
        <v>11</v>
      </c>
      <c r="O4712" s="37" t="str">
        <f t="array" ref="O4712">IFERROR(XLOOKUP(K4712,'Tipo de carga'!B:B,'Tipo de carga'!C:C))</f>
        <v>Diesel</v>
      </c>
    </row>
    <row r="4713">
      <c r="A4713" s="36">
        <v>2004.0</v>
      </c>
      <c r="B4713" s="37" t="str">
        <f t="array" ref="B4713">IFERROR(XLOOKUP(A4713,'Asignacion Nov'!A:A,'Asignacion Nov'!C:C))</f>
        <v>MeLi Dedicado Merida</v>
      </c>
      <c r="C4713" s="37" t="str">
        <f t="array" ref="C4713">IFERROR(XLOOKUP(A4713,'Asignacion Nov'!A:A,'Asignacion Nov'!B:B))</f>
        <v>EC-05</v>
      </c>
      <c r="D4713" s="38">
        <v>45605.96774305555</v>
      </c>
      <c r="E4713" s="36" t="s">
        <v>241</v>
      </c>
      <c r="F4713" s="37" t="str">
        <f t="array" ref="F4713">IFERROR(XLOOKUP(E4713,Operadores!A:A,Operadores!B:B))</f>
        <v>CADEMM</v>
      </c>
      <c r="G4713" s="36" t="s">
        <v>42</v>
      </c>
      <c r="H4713" s="39">
        <v>19.950328</v>
      </c>
      <c r="I4713" s="40">
        <v>371.0</v>
      </c>
      <c r="J4713" s="41">
        <f t="shared" si="5"/>
        <v>7401.571688</v>
      </c>
      <c r="K4713" s="37" t="str">
        <f t="array" ref="K4713">IFERROR(XLOOKUP(G4713,'Tipo de carga'!A:A,'Tipo de carga'!B:B))</f>
        <v>Autoabasto</v>
      </c>
      <c r="L4713" s="37">
        <f t="shared" si="2"/>
        <v>45</v>
      </c>
      <c r="M4713" s="37">
        <f t="shared" si="3"/>
        <v>9</v>
      </c>
      <c r="N4713" s="37">
        <f t="shared" si="4"/>
        <v>11</v>
      </c>
      <c r="O4713" s="37" t="str">
        <f t="array" ref="O4713">IFERROR(XLOOKUP(K4713,'Tipo de carga'!B:B,'Tipo de carga'!C:C))</f>
        <v>Diesel</v>
      </c>
    </row>
    <row r="4714">
      <c r="A4714" s="36">
        <v>1730.0</v>
      </c>
      <c r="B4714" s="37" t="str">
        <f t="array" ref="B4714">IFERROR(XLOOKUP(A4714,'Asignacion Nov'!A:A,'Asignacion Nov'!C:C))</f>
        <v>Wm Sencillo</v>
      </c>
      <c r="C4714" s="37" t="str">
        <f t="array" ref="C4714">IFERROR(XLOOKUP(A4714,'Asignacion Nov'!A:A,'Asignacion Nov'!B:B))</f>
        <v>EC-08</v>
      </c>
      <c r="D4714" s="38">
        <v>45605.93277777778</v>
      </c>
      <c r="E4714" s="36" t="s">
        <v>286</v>
      </c>
      <c r="F4714" s="37" t="str">
        <f t="array" ref="F4714">IFERROR(XLOOKUP(E4714,Operadores!A:A,Operadores!B:B))</f>
        <v>LOPERI</v>
      </c>
      <c r="G4714" s="36" t="s">
        <v>42</v>
      </c>
      <c r="H4714" s="39">
        <v>19.950328</v>
      </c>
      <c r="I4714" s="40">
        <v>460.0</v>
      </c>
      <c r="J4714" s="41">
        <f t="shared" si="5"/>
        <v>9177.15088</v>
      </c>
      <c r="K4714" s="37" t="str">
        <f t="array" ref="K4714">IFERROR(XLOOKUP(G4714,'Tipo de carga'!A:A,'Tipo de carga'!B:B))</f>
        <v>Autoabasto</v>
      </c>
      <c r="L4714" s="37">
        <f t="shared" si="2"/>
        <v>45</v>
      </c>
      <c r="M4714" s="37">
        <f t="shared" si="3"/>
        <v>9</v>
      </c>
      <c r="N4714" s="37">
        <f t="shared" si="4"/>
        <v>11</v>
      </c>
      <c r="O4714" s="37" t="str">
        <f t="array" ref="O4714">IFERROR(XLOOKUP(K4714,'Tipo de carga'!B:B,'Tipo de carga'!C:C))</f>
        <v>Diesel</v>
      </c>
    </row>
    <row r="4715">
      <c r="A4715" s="36">
        <v>1760.0</v>
      </c>
      <c r="B4715" s="37" t="str">
        <f t="array" ref="B4715">IFERROR(XLOOKUP(A4715,'Asignacion Nov'!A:A,'Asignacion Nov'!C:C))</f>
        <v>Pipas</v>
      </c>
      <c r="C4715" s="37" t="str">
        <f t="array" ref="C4715">IFERROR(XLOOKUP(A4715,'Asignacion Nov'!A:A,'Asignacion Nov'!B:B))</f>
        <v>EC-02</v>
      </c>
      <c r="D4715" s="38">
        <v>45605.84978009259</v>
      </c>
      <c r="E4715" s="36" t="s">
        <v>154</v>
      </c>
      <c r="F4715" s="37" t="str">
        <f t="array" ref="F4715">IFERROR(XLOOKUP(E4715,Operadores!A:A,Operadores!B:B))</f>
        <v>MARJO08</v>
      </c>
      <c r="G4715" s="36" t="s">
        <v>42</v>
      </c>
      <c r="H4715" s="39">
        <v>19.950328</v>
      </c>
      <c r="I4715" s="40">
        <v>575.0</v>
      </c>
      <c r="J4715" s="41">
        <f t="shared" si="5"/>
        <v>11471.4386</v>
      </c>
      <c r="K4715" s="37" t="str">
        <f t="array" ref="K4715">IFERROR(XLOOKUP(G4715,'Tipo de carga'!A:A,'Tipo de carga'!B:B))</f>
        <v>Autoabasto</v>
      </c>
      <c r="L4715" s="37">
        <f t="shared" si="2"/>
        <v>45</v>
      </c>
      <c r="M4715" s="37">
        <f t="shared" si="3"/>
        <v>9</v>
      </c>
      <c r="N4715" s="37">
        <f t="shared" si="4"/>
        <v>11</v>
      </c>
      <c r="O4715" s="37" t="str">
        <f t="array" ref="O4715">IFERROR(XLOOKUP(K4715,'Tipo de carga'!B:B,'Tipo de carga'!C:C))</f>
        <v>Diesel</v>
      </c>
    </row>
    <row r="4716">
      <c r="A4716" s="36">
        <v>1826.0</v>
      </c>
      <c r="B4716" s="37" t="str">
        <f t="array" ref="B4716">IFERROR(XLOOKUP(A4716,'Asignacion Nov'!A:A,'Asignacion Nov'!C:C))</f>
        <v>Wm Full</v>
      </c>
      <c r="C4716" s="37" t="str">
        <f t="array" ref="C4716">IFERROR(XLOOKUP(A4716,'Asignacion Nov'!A:A,'Asignacion Nov'!B:B))</f>
        <v>EC-08</v>
      </c>
      <c r="D4716" s="38">
        <v>45605.67732638889</v>
      </c>
      <c r="E4716" s="36" t="s">
        <v>298</v>
      </c>
      <c r="F4716" s="37" t="str">
        <f t="array" ref="F4716">IFERROR(XLOOKUP(E4716,Operadores!A:A,Operadores!B:B))</f>
        <v>MORFRE01</v>
      </c>
      <c r="G4716" s="36" t="s">
        <v>42</v>
      </c>
      <c r="H4716" s="39">
        <v>19.950328</v>
      </c>
      <c r="I4716" s="40">
        <v>397.0</v>
      </c>
      <c r="J4716" s="41">
        <f t="shared" si="5"/>
        <v>7920.280216</v>
      </c>
      <c r="K4716" s="37" t="str">
        <f t="array" ref="K4716">IFERROR(XLOOKUP(G4716,'Tipo de carga'!A:A,'Tipo de carga'!B:B))</f>
        <v>Autoabasto</v>
      </c>
      <c r="L4716" s="37">
        <f t="shared" si="2"/>
        <v>45</v>
      </c>
      <c r="M4716" s="37">
        <f t="shared" si="3"/>
        <v>9</v>
      </c>
      <c r="N4716" s="37">
        <f t="shared" si="4"/>
        <v>11</v>
      </c>
      <c r="O4716" s="37" t="str">
        <f t="array" ref="O4716">IFERROR(XLOOKUP(K4716,'Tipo de carga'!B:B,'Tipo de carga'!C:C))</f>
        <v>Diesel</v>
      </c>
    </row>
    <row r="4717">
      <c r="A4717" s="36">
        <v>1816.0</v>
      </c>
      <c r="B4717" s="37" t="str">
        <f t="array" ref="B4717">IFERROR(XLOOKUP(A4717,'Asignacion Nov'!A:A,'Asignacion Nov'!C:C))</f>
        <v>Wm Full</v>
      </c>
      <c r="C4717" s="37" t="str">
        <f t="array" ref="C4717">IFERROR(XLOOKUP(A4717,'Asignacion Nov'!A:A,'Asignacion Nov'!B:B))</f>
        <v>EC-08</v>
      </c>
      <c r="D4717" s="38">
        <v>45605.57096064815</v>
      </c>
      <c r="E4717" s="36" t="s">
        <v>288</v>
      </c>
      <c r="F4717" s="37" t="str">
        <f t="array" ref="F4717">IFERROR(XLOOKUP(E4717,Operadores!A:A,Operadores!B:B))</f>
        <v>RODMIG</v>
      </c>
      <c r="G4717" s="36" t="s">
        <v>42</v>
      </c>
      <c r="H4717" s="39">
        <v>19.950328</v>
      </c>
      <c r="I4717" s="40">
        <v>362.0</v>
      </c>
      <c r="J4717" s="41">
        <f t="shared" si="5"/>
        <v>7222.018736</v>
      </c>
      <c r="K4717" s="37" t="str">
        <f t="array" ref="K4717">IFERROR(XLOOKUP(G4717,'Tipo de carga'!A:A,'Tipo de carga'!B:B))</f>
        <v>Autoabasto</v>
      </c>
      <c r="L4717" s="37">
        <f t="shared" si="2"/>
        <v>45</v>
      </c>
      <c r="M4717" s="37">
        <f t="shared" si="3"/>
        <v>9</v>
      </c>
      <c r="N4717" s="37">
        <f t="shared" si="4"/>
        <v>11</v>
      </c>
      <c r="O4717" s="37" t="str">
        <f t="array" ref="O4717">IFERROR(XLOOKUP(K4717,'Tipo de carga'!B:B,'Tipo de carga'!C:C))</f>
        <v>Diesel</v>
      </c>
    </row>
    <row r="4718">
      <c r="A4718" s="36">
        <v>2010.0</v>
      </c>
      <c r="B4718" s="37" t="str">
        <f t="array" ref="B4718">IFERROR(XLOOKUP(A4718,'Asignacion Nov'!A:A,'Asignacion Nov'!C:C))</f>
        <v>MeLi asignado SD</v>
      </c>
      <c r="C4718" s="37" t="str">
        <f t="array" ref="C4718">IFERROR(XLOOKUP(A4718,'Asignacion Nov'!A:A,'Asignacion Nov'!B:B))</f>
        <v>EC-05</v>
      </c>
      <c r="D4718" s="38">
        <v>45605.56208333333</v>
      </c>
      <c r="E4718" s="36" t="s">
        <v>194</v>
      </c>
      <c r="F4718" s="37" t="str">
        <f t="array" ref="F4718">IFERROR(XLOOKUP(E4718,Operadores!A:A,Operadores!B:B))</f>
        <v>CHAJE</v>
      </c>
      <c r="G4718" s="36" t="s">
        <v>42</v>
      </c>
      <c r="H4718" s="39">
        <v>19.950328</v>
      </c>
      <c r="I4718" s="40">
        <v>420.0</v>
      </c>
      <c r="J4718" s="41">
        <f t="shared" si="5"/>
        <v>8379.13776</v>
      </c>
      <c r="K4718" s="37" t="str">
        <f t="array" ref="K4718">IFERROR(XLOOKUP(G4718,'Tipo de carga'!A:A,'Tipo de carga'!B:B))</f>
        <v>Autoabasto</v>
      </c>
      <c r="L4718" s="37">
        <f t="shared" si="2"/>
        <v>45</v>
      </c>
      <c r="M4718" s="37">
        <f t="shared" si="3"/>
        <v>9</v>
      </c>
      <c r="N4718" s="37">
        <f t="shared" si="4"/>
        <v>11</v>
      </c>
      <c r="O4718" s="37" t="str">
        <f t="array" ref="O4718">IFERROR(XLOOKUP(K4718,'Tipo de carga'!B:B,'Tipo de carga'!C:C))</f>
        <v>Diesel</v>
      </c>
    </row>
    <row r="4719">
      <c r="A4719" s="36">
        <v>1999.0</v>
      </c>
      <c r="B4719" s="37" t="str">
        <f t="array" ref="B4719">IFERROR(XLOOKUP(A4719,'Asignacion Nov'!A:A,'Asignacion Nov'!C:C))</f>
        <v>MeLi Dedicado Merida</v>
      </c>
      <c r="C4719" s="37" t="str">
        <f t="array" ref="C4719">IFERROR(XLOOKUP(A4719,'Asignacion Nov'!A:A,'Asignacion Nov'!B:B))</f>
        <v>EC-05</v>
      </c>
      <c r="D4719" s="38">
        <v>45605.54515046296</v>
      </c>
      <c r="E4719" s="36" t="s">
        <v>543</v>
      </c>
      <c r="F4719" s="37" t="str">
        <f t="array" ref="F4719">IFERROR(XLOOKUP(E4719,Operadores!A:A,Operadores!B:B))</f>
        <v>CAMJOS</v>
      </c>
      <c r="G4719" s="36" t="s">
        <v>42</v>
      </c>
      <c r="H4719" s="39">
        <v>19.950328</v>
      </c>
      <c r="I4719" s="40">
        <v>228.0</v>
      </c>
      <c r="J4719" s="41">
        <f t="shared" si="5"/>
        <v>4548.674784</v>
      </c>
      <c r="K4719" s="37" t="str">
        <f t="array" ref="K4719">IFERROR(XLOOKUP(G4719,'Tipo de carga'!A:A,'Tipo de carga'!B:B))</f>
        <v>Autoabasto</v>
      </c>
      <c r="L4719" s="37">
        <f t="shared" si="2"/>
        <v>45</v>
      </c>
      <c r="M4719" s="37">
        <f t="shared" si="3"/>
        <v>9</v>
      </c>
      <c r="N4719" s="37">
        <f t="shared" si="4"/>
        <v>11</v>
      </c>
      <c r="O4719" s="37" t="str">
        <f t="array" ref="O4719">IFERROR(XLOOKUP(K4719,'Tipo de carga'!B:B,'Tipo de carga'!C:C))</f>
        <v>Diesel</v>
      </c>
    </row>
    <row r="4720">
      <c r="A4720" s="36">
        <v>1762.0</v>
      </c>
      <c r="B4720" s="37" t="str">
        <f t="array" ref="B4720">IFERROR(XLOOKUP(A4720,'Asignacion Nov'!A:A,'Asignacion Nov'!C:C))</f>
        <v>Hisense</v>
      </c>
      <c r="C4720" s="37" t="str">
        <f t="array" ref="C4720">IFERROR(XLOOKUP(A4720,'Asignacion Nov'!A:A,'Asignacion Nov'!B:B))</f>
        <v>EC-03</v>
      </c>
      <c r="D4720" s="38">
        <v>45605.54351851852</v>
      </c>
      <c r="E4720" s="36" t="s">
        <v>410</v>
      </c>
      <c r="F4720" s="37" t="str">
        <f t="array" ref="F4720">IFERROR(XLOOKUP(E4720,Operadores!A:A,Operadores!B:B))</f>
        <v>LOPMA03</v>
      </c>
      <c r="G4720" s="36" t="s">
        <v>42</v>
      </c>
      <c r="H4720" s="39">
        <v>19.950328</v>
      </c>
      <c r="I4720" s="40">
        <v>300.0</v>
      </c>
      <c r="J4720" s="41">
        <f t="shared" si="5"/>
        <v>5985.0984</v>
      </c>
      <c r="K4720" s="37" t="str">
        <f t="array" ref="K4720">IFERROR(XLOOKUP(G4720,'Tipo de carga'!A:A,'Tipo de carga'!B:B))</f>
        <v>Autoabasto</v>
      </c>
      <c r="L4720" s="37">
        <f t="shared" si="2"/>
        <v>45</v>
      </c>
      <c r="M4720" s="37">
        <f t="shared" si="3"/>
        <v>9</v>
      </c>
      <c r="N4720" s="37">
        <f t="shared" si="4"/>
        <v>11</v>
      </c>
      <c r="O4720" s="37" t="str">
        <f t="array" ref="O4720">IFERROR(XLOOKUP(K4720,'Tipo de carga'!B:B,'Tipo de carga'!C:C))</f>
        <v>Diesel</v>
      </c>
    </row>
    <row r="4721">
      <c r="A4721" s="36">
        <v>1887.0</v>
      </c>
      <c r="B4721" s="37" t="str">
        <f t="array" ref="B4721">IFERROR(XLOOKUP(A4721,'Asignacion Nov'!A:A,'Asignacion Nov'!C:C))</f>
        <v>Circuitos</v>
      </c>
      <c r="C4721" s="37" t="str">
        <f t="array" ref="C4721">IFERROR(XLOOKUP(A4721,'Asignacion Nov'!A:A,'Asignacion Nov'!B:B))</f>
        <v>EC-03</v>
      </c>
      <c r="D4721" s="38">
        <v>45605.52133101852</v>
      </c>
      <c r="E4721" s="36" t="s">
        <v>279</v>
      </c>
      <c r="F4721" s="37" t="str">
        <f t="array" ref="F4721">IFERROR(XLOOKUP(E4721,Operadores!A:A,Operadores!B:B))</f>
        <v>NARCA</v>
      </c>
      <c r="G4721" s="36" t="s">
        <v>42</v>
      </c>
      <c r="H4721" s="39">
        <v>19.950328</v>
      </c>
      <c r="I4721" s="40">
        <v>650.0</v>
      </c>
      <c r="J4721" s="41">
        <f t="shared" si="5"/>
        <v>12967.7132</v>
      </c>
      <c r="K4721" s="37" t="str">
        <f t="array" ref="K4721">IFERROR(XLOOKUP(G4721,'Tipo de carga'!A:A,'Tipo de carga'!B:B))</f>
        <v>Autoabasto</v>
      </c>
      <c r="L4721" s="37">
        <f t="shared" si="2"/>
        <v>45</v>
      </c>
      <c r="M4721" s="37">
        <f t="shared" si="3"/>
        <v>9</v>
      </c>
      <c r="N4721" s="37">
        <f t="shared" si="4"/>
        <v>11</v>
      </c>
      <c r="O4721" s="37" t="str">
        <f t="array" ref="O4721">IFERROR(XLOOKUP(K4721,'Tipo de carga'!B:B,'Tipo de carga'!C:C))</f>
        <v>Diesel</v>
      </c>
    </row>
    <row r="4722">
      <c r="A4722" s="36">
        <v>2026.0</v>
      </c>
      <c r="B4722" s="37" t="str">
        <f t="array" ref="B4722">IFERROR(XLOOKUP(A4722,'Asignacion Nov'!A:A,'Asignacion Nov'!C:C))</f>
        <v>MeLi Dedicado Merida</v>
      </c>
      <c r="C4722" s="37" t="str">
        <f t="array" ref="C4722">IFERROR(XLOOKUP(A4722,'Asignacion Nov'!A:A,'Asignacion Nov'!B:B))</f>
        <v>EC-05</v>
      </c>
      <c r="D4722" s="38">
        <v>45605.5140625</v>
      </c>
      <c r="E4722" s="36" t="s">
        <v>227</v>
      </c>
      <c r="F4722" s="37" t="str">
        <f t="array" ref="F4722">IFERROR(XLOOKUP(E4722,Operadores!A:A,Operadores!B:B))</f>
        <v>PERAN01</v>
      </c>
      <c r="G4722" s="36" t="s">
        <v>42</v>
      </c>
      <c r="H4722" s="39">
        <v>19.950328</v>
      </c>
      <c r="I4722" s="40">
        <v>204.0</v>
      </c>
      <c r="J4722" s="41">
        <f t="shared" si="5"/>
        <v>4069.866912</v>
      </c>
      <c r="K4722" s="37" t="str">
        <f t="array" ref="K4722">IFERROR(XLOOKUP(G4722,'Tipo de carga'!A:A,'Tipo de carga'!B:B))</f>
        <v>Autoabasto</v>
      </c>
      <c r="L4722" s="37">
        <f t="shared" si="2"/>
        <v>45</v>
      </c>
      <c r="M4722" s="37">
        <f t="shared" si="3"/>
        <v>9</v>
      </c>
      <c r="N4722" s="37">
        <f t="shared" si="4"/>
        <v>11</v>
      </c>
      <c r="O4722" s="37" t="str">
        <f t="array" ref="O4722">IFERROR(XLOOKUP(K4722,'Tipo de carga'!B:B,'Tipo de carga'!C:C))</f>
        <v>Diesel</v>
      </c>
    </row>
    <row r="4723">
      <c r="A4723" s="36">
        <v>1997.0</v>
      </c>
      <c r="B4723" s="37" t="str">
        <f t="array" ref="B4723">IFERROR(XLOOKUP(A4723,'Asignacion Nov'!A:A,'Asignacion Nov'!C:C))</f>
        <v>MeLi Dedicado Merida</v>
      </c>
      <c r="C4723" s="37" t="str">
        <f t="array" ref="C4723">IFERROR(XLOOKUP(A4723,'Asignacion Nov'!A:A,'Asignacion Nov'!B:B))</f>
        <v>EC-05</v>
      </c>
      <c r="D4723" s="38">
        <v>45605.50376157407</v>
      </c>
      <c r="E4723" s="36" t="s">
        <v>391</v>
      </c>
      <c r="F4723" s="37" t="str">
        <f t="array" ref="F4723">IFERROR(XLOOKUP(E4723,Operadores!A:A,Operadores!B:B))</f>
        <v>HERVIC02</v>
      </c>
      <c r="G4723" s="36" t="s">
        <v>42</v>
      </c>
      <c r="H4723" s="39">
        <v>19.950328</v>
      </c>
      <c r="I4723" s="40">
        <v>374.0</v>
      </c>
      <c r="J4723" s="41">
        <f t="shared" si="5"/>
        <v>7461.422672</v>
      </c>
      <c r="K4723" s="37" t="str">
        <f t="array" ref="K4723">IFERROR(XLOOKUP(G4723,'Tipo de carga'!A:A,'Tipo de carga'!B:B))</f>
        <v>Autoabasto</v>
      </c>
      <c r="L4723" s="37">
        <f t="shared" si="2"/>
        <v>45</v>
      </c>
      <c r="M4723" s="37">
        <f t="shared" si="3"/>
        <v>9</v>
      </c>
      <c r="N4723" s="37">
        <f t="shared" si="4"/>
        <v>11</v>
      </c>
      <c r="O4723" s="37" t="str">
        <f t="array" ref="O4723">IFERROR(XLOOKUP(K4723,'Tipo de carga'!B:B,'Tipo de carga'!C:C))</f>
        <v>Diesel</v>
      </c>
    </row>
    <row r="4724">
      <c r="A4724" s="36">
        <v>2027.0</v>
      </c>
      <c r="B4724" s="37" t="str">
        <f t="array" ref="B4724">IFERROR(XLOOKUP(A4724,'Asignacion Nov'!A:A,'Asignacion Nov'!C:C))</f>
        <v>MeLi Dedicado Merida</v>
      </c>
      <c r="C4724" s="37" t="str">
        <f t="array" ref="C4724">IFERROR(XLOOKUP(A4724,'Asignacion Nov'!A:A,'Asignacion Nov'!B:B))</f>
        <v>EC-05</v>
      </c>
      <c r="D4724" s="38">
        <v>45605.46585648148</v>
      </c>
      <c r="E4724" s="36" t="s">
        <v>452</v>
      </c>
      <c r="F4724" s="37" t="str">
        <f t="array" ref="F4724">IFERROR(XLOOKUP(E4724,Operadores!A:A,Operadores!B:B))</f>
        <v>AGUMAU</v>
      </c>
      <c r="G4724" s="36" t="s">
        <v>42</v>
      </c>
      <c r="H4724" s="39">
        <v>19.950328</v>
      </c>
      <c r="I4724" s="40">
        <v>386.0</v>
      </c>
      <c r="J4724" s="41">
        <f t="shared" si="5"/>
        <v>7700.826608</v>
      </c>
      <c r="K4724" s="37" t="str">
        <f t="array" ref="K4724">IFERROR(XLOOKUP(G4724,'Tipo de carga'!A:A,'Tipo de carga'!B:B))</f>
        <v>Autoabasto</v>
      </c>
      <c r="L4724" s="37">
        <f t="shared" si="2"/>
        <v>45</v>
      </c>
      <c r="M4724" s="37">
        <f t="shared" si="3"/>
        <v>9</v>
      </c>
      <c r="N4724" s="37">
        <f t="shared" si="4"/>
        <v>11</v>
      </c>
      <c r="O4724" s="37" t="str">
        <f t="array" ref="O4724">IFERROR(XLOOKUP(K4724,'Tipo de carga'!B:B,'Tipo de carga'!C:C))</f>
        <v>Diesel</v>
      </c>
    </row>
    <row r="4725">
      <c r="A4725" s="36">
        <v>1728.0</v>
      </c>
      <c r="B4725" s="37" t="str">
        <f t="array" ref="B4725">IFERROR(XLOOKUP(A4725,'Asignacion Nov'!A:A,'Asignacion Nov'!C:C))</f>
        <v>Wm Full</v>
      </c>
      <c r="C4725" s="37" t="str">
        <f t="array" ref="C4725">IFERROR(XLOOKUP(A4725,'Asignacion Nov'!A:A,'Asignacion Nov'!B:B))</f>
        <v>EC-08</v>
      </c>
      <c r="D4725" s="38">
        <v>45605.43646990741</v>
      </c>
      <c r="E4725" s="36" t="s">
        <v>281</v>
      </c>
      <c r="F4725" s="37" t="str">
        <f t="array" ref="F4725">IFERROR(XLOOKUP(E4725,Operadores!A:A,Operadores!B:B))</f>
        <v>MARJO13</v>
      </c>
      <c r="G4725" s="36" t="s">
        <v>42</v>
      </c>
      <c r="H4725" s="39">
        <v>19.950328</v>
      </c>
      <c r="I4725" s="40">
        <v>424.0</v>
      </c>
      <c r="J4725" s="41">
        <f t="shared" si="5"/>
        <v>8458.939072</v>
      </c>
      <c r="K4725" s="37" t="str">
        <f t="array" ref="K4725">IFERROR(XLOOKUP(G4725,'Tipo de carga'!A:A,'Tipo de carga'!B:B))</f>
        <v>Autoabasto</v>
      </c>
      <c r="L4725" s="37">
        <f t="shared" si="2"/>
        <v>45</v>
      </c>
      <c r="M4725" s="37">
        <f t="shared" si="3"/>
        <v>9</v>
      </c>
      <c r="N4725" s="37">
        <f t="shared" si="4"/>
        <v>11</v>
      </c>
      <c r="O4725" s="37" t="str">
        <f t="array" ref="O4725">IFERROR(XLOOKUP(K4725,'Tipo de carga'!B:B,'Tipo de carga'!C:C))</f>
        <v>Diesel</v>
      </c>
    </row>
    <row r="4726">
      <c r="A4726" s="36">
        <v>2021.0</v>
      </c>
      <c r="B4726" s="37" t="str">
        <f t="array" ref="B4726">IFERROR(XLOOKUP(A4726,'Asignacion Nov'!A:A,'Asignacion Nov'!C:C))</f>
        <v>MeLi Dedicado Merida</v>
      </c>
      <c r="C4726" s="37" t="str">
        <f t="array" ref="C4726">IFERROR(XLOOKUP(A4726,'Asignacion Nov'!A:A,'Asignacion Nov'!B:B))</f>
        <v>EC-05</v>
      </c>
      <c r="D4726" s="38">
        <v>45605.42940972222</v>
      </c>
      <c r="E4726" s="36" t="s">
        <v>320</v>
      </c>
      <c r="F4726" s="37" t="str">
        <f t="array" ref="F4726">IFERROR(XLOOKUP(E4726,Operadores!A:A,Operadores!B:B))</f>
        <v>GUTIRV</v>
      </c>
      <c r="G4726" s="36" t="s">
        <v>42</v>
      </c>
      <c r="H4726" s="39">
        <v>19.950328</v>
      </c>
      <c r="I4726" s="40">
        <v>455.0</v>
      </c>
      <c r="J4726" s="41">
        <f t="shared" si="5"/>
        <v>9077.39924</v>
      </c>
      <c r="K4726" s="37" t="str">
        <f t="array" ref="K4726">IFERROR(XLOOKUP(G4726,'Tipo de carga'!A:A,'Tipo de carga'!B:B))</f>
        <v>Autoabasto</v>
      </c>
      <c r="L4726" s="37">
        <f t="shared" si="2"/>
        <v>45</v>
      </c>
      <c r="M4726" s="37">
        <f t="shared" si="3"/>
        <v>9</v>
      </c>
      <c r="N4726" s="37">
        <f t="shared" si="4"/>
        <v>11</v>
      </c>
      <c r="O4726" s="37" t="str">
        <f t="array" ref="O4726">IFERROR(XLOOKUP(K4726,'Tipo de carga'!B:B,'Tipo de carga'!C:C))</f>
        <v>Diesel</v>
      </c>
    </row>
    <row r="4727">
      <c r="A4727" s="36">
        <v>1738.0</v>
      </c>
      <c r="B4727" s="37" t="str">
        <f t="array" ref="B4727">IFERROR(XLOOKUP(A4727,'Asignacion Nov'!A:A,'Asignacion Nov'!C:C))</f>
        <v>Wm Full</v>
      </c>
      <c r="C4727" s="37" t="str">
        <f t="array" ref="C4727">IFERROR(XLOOKUP(A4727,'Asignacion Nov'!A:A,'Asignacion Nov'!B:B))</f>
        <v>EC-08</v>
      </c>
      <c r="D4727" s="38">
        <v>45605.42458333333</v>
      </c>
      <c r="E4727" s="36" t="s">
        <v>295</v>
      </c>
      <c r="F4727" s="37" t="str">
        <f t="array" ref="F4727">IFERROR(XLOOKUP(E4727,Operadores!A:A,Operadores!B:B))</f>
        <v>PEROMA</v>
      </c>
      <c r="G4727" s="36" t="s">
        <v>42</v>
      </c>
      <c r="H4727" s="39">
        <v>19.950328</v>
      </c>
      <c r="I4727" s="40">
        <v>409.0</v>
      </c>
      <c r="J4727" s="41">
        <f t="shared" si="5"/>
        <v>8159.684152</v>
      </c>
      <c r="K4727" s="37" t="str">
        <f t="array" ref="K4727">IFERROR(XLOOKUP(G4727,'Tipo de carga'!A:A,'Tipo de carga'!B:B))</f>
        <v>Autoabasto</v>
      </c>
      <c r="L4727" s="37">
        <f t="shared" si="2"/>
        <v>45</v>
      </c>
      <c r="M4727" s="37">
        <f t="shared" si="3"/>
        <v>9</v>
      </c>
      <c r="N4727" s="37">
        <f t="shared" si="4"/>
        <v>11</v>
      </c>
      <c r="O4727" s="37" t="str">
        <f t="array" ref="O4727">IFERROR(XLOOKUP(K4727,'Tipo de carga'!B:B,'Tipo de carga'!C:C))</f>
        <v>Diesel</v>
      </c>
    </row>
    <row r="4728">
      <c r="A4728" s="36">
        <v>2000.0</v>
      </c>
      <c r="B4728" s="37" t="str">
        <f t="array" ref="B4728">IFERROR(XLOOKUP(A4728,'Asignacion Nov'!A:A,'Asignacion Nov'!C:C))</f>
        <v>MeLi Dedicado Merida</v>
      </c>
      <c r="C4728" s="37" t="str">
        <f t="array" ref="C4728">IFERROR(XLOOKUP(A4728,'Asignacion Nov'!A:A,'Asignacion Nov'!B:B))</f>
        <v>EC-05</v>
      </c>
      <c r="D4728" s="38">
        <v>45605.38653935185</v>
      </c>
      <c r="E4728" s="36" t="s">
        <v>402</v>
      </c>
      <c r="F4728" s="37" t="str">
        <f t="array" ref="F4728">IFERROR(XLOOKUP(E4728,Operadores!A:A,Operadores!B:B))</f>
        <v>GARJOS02</v>
      </c>
      <c r="G4728" s="36" t="s">
        <v>42</v>
      </c>
      <c r="H4728" s="39">
        <v>19.950328</v>
      </c>
      <c r="I4728" s="40">
        <v>450.0</v>
      </c>
      <c r="J4728" s="41">
        <f t="shared" si="5"/>
        <v>8977.6476</v>
      </c>
      <c r="K4728" s="37" t="str">
        <f t="array" ref="K4728">IFERROR(XLOOKUP(G4728,'Tipo de carga'!A:A,'Tipo de carga'!B:B))</f>
        <v>Autoabasto</v>
      </c>
      <c r="L4728" s="37">
        <f t="shared" si="2"/>
        <v>45</v>
      </c>
      <c r="M4728" s="37">
        <f t="shared" si="3"/>
        <v>9</v>
      </c>
      <c r="N4728" s="37">
        <f t="shared" si="4"/>
        <v>11</v>
      </c>
      <c r="O4728" s="37" t="str">
        <f t="array" ref="O4728">IFERROR(XLOOKUP(K4728,'Tipo de carga'!B:B,'Tipo de carga'!C:C))</f>
        <v>Diesel</v>
      </c>
    </row>
    <row r="4729">
      <c r="A4729" s="36">
        <v>1761.0</v>
      </c>
      <c r="B4729" s="37" t="str">
        <f t="array" ref="B4729">IFERROR(XLOOKUP(A4729,'Asignacion Nov'!A:A,'Asignacion Nov'!C:C))</f>
        <v>Wm Full</v>
      </c>
      <c r="C4729" s="37" t="str">
        <f t="array" ref="C4729">IFERROR(XLOOKUP(A4729,'Asignacion Nov'!A:A,'Asignacion Nov'!B:B))</f>
        <v>EC-08</v>
      </c>
      <c r="D4729" s="38">
        <v>45605.375451388885</v>
      </c>
      <c r="E4729" s="36" t="s">
        <v>278</v>
      </c>
      <c r="F4729" s="37" t="str">
        <f t="array" ref="F4729">IFERROR(XLOOKUP(E4729,Operadores!A:A,Operadores!B:B))</f>
        <v>RAMBAR</v>
      </c>
      <c r="G4729" s="36" t="s">
        <v>42</v>
      </c>
      <c r="H4729" s="39">
        <v>19.950328</v>
      </c>
      <c r="I4729" s="40">
        <v>391.0</v>
      </c>
      <c r="J4729" s="41">
        <f t="shared" si="5"/>
        <v>7800.578248</v>
      </c>
      <c r="K4729" s="37" t="str">
        <f t="array" ref="K4729">IFERROR(XLOOKUP(G4729,'Tipo de carga'!A:A,'Tipo de carga'!B:B))</f>
        <v>Autoabasto</v>
      </c>
      <c r="L4729" s="37">
        <f t="shared" si="2"/>
        <v>45</v>
      </c>
      <c r="M4729" s="37">
        <f t="shared" si="3"/>
        <v>9</v>
      </c>
      <c r="N4729" s="37">
        <f t="shared" si="4"/>
        <v>11</v>
      </c>
      <c r="O4729" s="37" t="str">
        <f t="array" ref="O4729">IFERROR(XLOOKUP(K4729,'Tipo de carga'!B:B,'Tipo de carga'!C:C))</f>
        <v>Diesel</v>
      </c>
    </row>
    <row r="4730">
      <c r="A4730" s="36">
        <v>2008.0</v>
      </c>
      <c r="B4730" s="37" t="str">
        <f t="array" ref="B4730">IFERROR(XLOOKUP(A4730,'Asignacion Nov'!A:A,'Asignacion Nov'!C:C))</f>
        <v>MeLi Dedicado Merida</v>
      </c>
      <c r="C4730" s="37" t="str">
        <f t="array" ref="C4730">IFERROR(XLOOKUP(A4730,'Asignacion Nov'!A:A,'Asignacion Nov'!B:B))</f>
        <v>EC-05</v>
      </c>
      <c r="D4730" s="38">
        <v>45605.34611111111</v>
      </c>
      <c r="E4730" s="36" t="s">
        <v>480</v>
      </c>
      <c r="F4730" s="37" t="str">
        <f t="array" ref="F4730">IFERROR(XLOOKUP(E4730,Operadores!A:A,Operadores!B:B))</f>
        <v>VELGIO</v>
      </c>
      <c r="G4730" s="36" t="s">
        <v>42</v>
      </c>
      <c r="H4730" s="39">
        <v>19.950328</v>
      </c>
      <c r="I4730" s="40">
        <v>227.0</v>
      </c>
      <c r="J4730" s="41">
        <f t="shared" si="5"/>
        <v>4528.724456</v>
      </c>
      <c r="K4730" s="37" t="str">
        <f t="array" ref="K4730">IFERROR(XLOOKUP(G4730,'Tipo de carga'!A:A,'Tipo de carga'!B:B))</f>
        <v>Autoabasto</v>
      </c>
      <c r="L4730" s="37">
        <f t="shared" si="2"/>
        <v>45</v>
      </c>
      <c r="M4730" s="37">
        <f t="shared" si="3"/>
        <v>9</v>
      </c>
      <c r="N4730" s="37">
        <f t="shared" si="4"/>
        <v>11</v>
      </c>
      <c r="O4730" s="37" t="str">
        <f t="array" ref="O4730">IFERROR(XLOOKUP(K4730,'Tipo de carga'!B:B,'Tipo de carga'!C:C))</f>
        <v>Diesel</v>
      </c>
    </row>
    <row r="4731">
      <c r="A4731" s="36">
        <v>2028.0</v>
      </c>
      <c r="B4731" s="37" t="str">
        <f t="array" ref="B4731">IFERROR(XLOOKUP(A4731,'Asignacion Nov'!A:A,'Asignacion Nov'!C:C))</f>
        <v>MeLi Dedicado Merida</v>
      </c>
      <c r="C4731" s="37" t="str">
        <f t="array" ref="C4731">IFERROR(XLOOKUP(A4731,'Asignacion Nov'!A:A,'Asignacion Nov'!B:B))</f>
        <v>EC-05</v>
      </c>
      <c r="D4731" s="38">
        <v>45605.32438657407</v>
      </c>
      <c r="E4731" s="36" t="s">
        <v>398</v>
      </c>
      <c r="F4731" s="37" t="str">
        <f t="array" ref="F4731">IFERROR(XLOOKUP(E4731,Operadores!A:A,Operadores!B:B))</f>
        <v>SANEUS</v>
      </c>
      <c r="G4731" s="36" t="s">
        <v>42</v>
      </c>
      <c r="H4731" s="39">
        <v>19.950328</v>
      </c>
      <c r="I4731" s="40">
        <v>404.0</v>
      </c>
      <c r="J4731" s="41">
        <f t="shared" si="5"/>
        <v>8059.932512</v>
      </c>
      <c r="K4731" s="37" t="str">
        <f t="array" ref="K4731">IFERROR(XLOOKUP(G4731,'Tipo de carga'!A:A,'Tipo de carga'!B:B))</f>
        <v>Autoabasto</v>
      </c>
      <c r="L4731" s="37">
        <f t="shared" si="2"/>
        <v>45</v>
      </c>
      <c r="M4731" s="37">
        <f t="shared" si="3"/>
        <v>9</v>
      </c>
      <c r="N4731" s="37">
        <f t="shared" si="4"/>
        <v>11</v>
      </c>
      <c r="O4731" s="37" t="str">
        <f t="array" ref="O4731">IFERROR(XLOOKUP(K4731,'Tipo de carga'!B:B,'Tipo de carga'!C:C))</f>
        <v>Diesel</v>
      </c>
    </row>
    <row r="4732">
      <c r="A4732" s="36">
        <v>2031.0</v>
      </c>
      <c r="B4732" s="37" t="str">
        <f t="array" ref="B4732">IFERROR(XLOOKUP(A4732,'Asignacion Nov'!A:A,'Asignacion Nov'!C:C))</f>
        <v>MeLi Dedicado Merida</v>
      </c>
      <c r="C4732" s="37" t="str">
        <f t="array" ref="C4732">IFERROR(XLOOKUP(A4732,'Asignacion Nov'!A:A,'Asignacion Nov'!B:B))</f>
        <v>EC-05</v>
      </c>
      <c r="D4732" s="38">
        <v>45605.1987037037</v>
      </c>
      <c r="E4732" s="36" t="s">
        <v>304</v>
      </c>
      <c r="F4732" s="37" t="str">
        <f t="array" ref="F4732">IFERROR(XLOOKUP(E4732,Operadores!A:A,Operadores!B:B))</f>
        <v>ORTEDU</v>
      </c>
      <c r="G4732" s="36" t="s">
        <v>42</v>
      </c>
      <c r="H4732" s="39">
        <v>19.950328</v>
      </c>
      <c r="I4732" s="40">
        <v>367.0</v>
      </c>
      <c r="J4732" s="41">
        <f t="shared" si="5"/>
        <v>7321.770376</v>
      </c>
      <c r="K4732" s="37" t="str">
        <f t="array" ref="K4732">IFERROR(XLOOKUP(G4732,'Tipo de carga'!A:A,'Tipo de carga'!B:B))</f>
        <v>Autoabasto</v>
      </c>
      <c r="L4732" s="37">
        <f t="shared" si="2"/>
        <v>45</v>
      </c>
      <c r="M4732" s="37">
        <f t="shared" si="3"/>
        <v>9</v>
      </c>
      <c r="N4732" s="37">
        <f t="shared" si="4"/>
        <v>11</v>
      </c>
      <c r="O4732" s="37" t="str">
        <f t="array" ref="O4732">IFERROR(XLOOKUP(K4732,'Tipo de carga'!B:B,'Tipo de carga'!C:C))</f>
        <v>Diesel</v>
      </c>
    </row>
    <row r="4733">
      <c r="A4733" s="36">
        <v>2001.0</v>
      </c>
      <c r="B4733" s="37" t="str">
        <f t="array" ref="B4733">IFERROR(XLOOKUP(A4733,'Asignacion Nov'!A:A,'Asignacion Nov'!C:C))</f>
        <v>MeLi Dedicado Merida</v>
      </c>
      <c r="C4733" s="37" t="str">
        <f t="array" ref="C4733">IFERROR(XLOOKUP(A4733,'Asignacion Nov'!A:A,'Asignacion Nov'!B:B))</f>
        <v>EC-05</v>
      </c>
      <c r="D4733" s="38">
        <v>45605.018009259256</v>
      </c>
      <c r="E4733" s="36" t="s">
        <v>292</v>
      </c>
      <c r="F4733" s="37" t="str">
        <f t="array" ref="F4733">IFERROR(XLOOKUP(E4733,Operadores!A:A,Operadores!B:B))</f>
        <v>GARJUL</v>
      </c>
      <c r="G4733" s="36" t="s">
        <v>42</v>
      </c>
      <c r="H4733" s="39">
        <v>19.950328</v>
      </c>
      <c r="I4733" s="40">
        <v>206.0</v>
      </c>
      <c r="J4733" s="41">
        <f t="shared" si="5"/>
        <v>4109.767568</v>
      </c>
      <c r="K4733" s="37" t="str">
        <f t="array" ref="K4733">IFERROR(XLOOKUP(G4733,'Tipo de carga'!A:A,'Tipo de carga'!B:B))</f>
        <v>Autoabasto</v>
      </c>
      <c r="L4733" s="37">
        <f t="shared" si="2"/>
        <v>45</v>
      </c>
      <c r="M4733" s="37">
        <f t="shared" si="3"/>
        <v>9</v>
      </c>
      <c r="N4733" s="37">
        <f t="shared" si="4"/>
        <v>11</v>
      </c>
      <c r="O4733" s="37" t="str">
        <f t="array" ref="O4733">IFERROR(XLOOKUP(K4733,'Tipo de carga'!B:B,'Tipo de carga'!C:C))</f>
        <v>Diesel</v>
      </c>
    </row>
    <row r="4734">
      <c r="A4734" s="36">
        <v>2018.0</v>
      </c>
      <c r="B4734" s="37" t="str">
        <f t="array" ref="B4734">IFERROR(XLOOKUP(A4734,'Asignacion Nov'!A:A,'Asignacion Nov'!C:C))</f>
        <v>MeLi Dedicado TD</v>
      </c>
      <c r="C4734" s="37" t="str">
        <f t="array" ref="C4734">IFERROR(XLOOKUP(A4734,'Asignacion Nov'!A:A,'Asignacion Nov'!B:B))</f>
        <v>EC-05</v>
      </c>
      <c r="D4734" s="38">
        <v>45605.05416666667</v>
      </c>
      <c r="E4734" s="36" t="s">
        <v>407</v>
      </c>
      <c r="F4734" s="37" t="str">
        <f t="array" ref="F4734">IFERROR(XLOOKUP(E4734,Operadores!A:A,Operadores!B:B))</f>
        <v>BENMAX</v>
      </c>
      <c r="G4734" s="36" t="s">
        <v>425</v>
      </c>
      <c r="H4734" s="39">
        <v>24.99</v>
      </c>
      <c r="I4734" s="40">
        <v>192.0</v>
      </c>
      <c r="J4734" s="41">
        <f t="shared" si="5"/>
        <v>4798.08</v>
      </c>
      <c r="K4734" s="37" t="str">
        <f t="array" ref="K4734">IFERROR(XLOOKUP(G4734,'Tipo de carga'!A:A,'Tipo de carga'!B:B))</f>
        <v>Ticket</v>
      </c>
      <c r="L4734" s="37">
        <f t="shared" si="2"/>
        <v>45</v>
      </c>
      <c r="M4734" s="37">
        <f t="shared" si="3"/>
        <v>9</v>
      </c>
      <c r="N4734" s="37">
        <f t="shared" si="4"/>
        <v>11</v>
      </c>
      <c r="O4734" s="37" t="str">
        <f t="array" ref="O4734">IFERROR(XLOOKUP(K4734,'Tipo de carga'!B:B,'Tipo de carga'!C:C))</f>
        <v>Diesel</v>
      </c>
    </row>
    <row r="4735">
      <c r="A4735" s="36">
        <v>2022.0</v>
      </c>
      <c r="B4735" s="37" t="str">
        <f t="array" ref="B4735">IFERROR(XLOOKUP(A4735,'Asignacion Nov'!A:A,'Asignacion Nov'!C:C))</f>
        <v>MeLi Dedicado TD</v>
      </c>
      <c r="C4735" s="37" t="str">
        <f t="array" ref="C4735">IFERROR(XLOOKUP(A4735,'Asignacion Nov'!A:A,'Asignacion Nov'!B:B))</f>
        <v>EC-05</v>
      </c>
      <c r="D4735" s="38">
        <v>45605.22083333333</v>
      </c>
      <c r="E4735" s="36" t="s">
        <v>415</v>
      </c>
      <c r="F4735" s="37" t="str">
        <f t="array" ref="F4735">IFERROR(XLOOKUP(E4735,Operadores!A:A,Operadores!B:B))</f>
        <v>ESPAL</v>
      </c>
      <c r="G4735" s="36" t="s">
        <v>425</v>
      </c>
      <c r="H4735" s="39">
        <v>25.37</v>
      </c>
      <c r="I4735" s="40">
        <v>435.0</v>
      </c>
      <c r="J4735" s="41">
        <f t="shared" si="5"/>
        <v>11035.95</v>
      </c>
      <c r="K4735" s="37" t="str">
        <f t="array" ref="K4735">IFERROR(XLOOKUP(G4735,'Tipo de carga'!A:A,'Tipo de carga'!B:B))</f>
        <v>Ticket</v>
      </c>
      <c r="L4735" s="37">
        <f t="shared" si="2"/>
        <v>45</v>
      </c>
      <c r="M4735" s="37">
        <f t="shared" si="3"/>
        <v>9</v>
      </c>
      <c r="N4735" s="37">
        <f t="shared" si="4"/>
        <v>11</v>
      </c>
      <c r="O4735" s="37" t="str">
        <f t="array" ref="O4735">IFERROR(XLOOKUP(K4735,'Tipo de carga'!B:B,'Tipo de carga'!C:C))</f>
        <v>Diesel</v>
      </c>
    </row>
    <row r="4736">
      <c r="A4736" s="36">
        <v>1831.0</v>
      </c>
      <c r="B4736" s="37" t="str">
        <f t="array" ref="B4736">IFERROR(XLOOKUP(A4736,'Asignacion Nov'!A:A,'Asignacion Nov'!C:C))</f>
        <v>Full Liver</v>
      </c>
      <c r="C4736" s="37" t="str">
        <f t="array" ref="C4736">IFERROR(XLOOKUP(A4736,'Asignacion Nov'!A:A,'Asignacion Nov'!B:B))</f>
        <v>EC-01</v>
      </c>
      <c r="D4736" s="38">
        <v>45605.294444444444</v>
      </c>
      <c r="E4736" s="36" t="s">
        <v>325</v>
      </c>
      <c r="F4736" s="37" t="str">
        <f t="array" ref="F4736">IFERROR(XLOOKUP(E4736,Operadores!A:A,Operadores!B:B))</f>
        <v>VELOSC</v>
      </c>
      <c r="G4736" s="36" t="s">
        <v>425</v>
      </c>
      <c r="H4736" s="39">
        <v>26.15</v>
      </c>
      <c r="I4736" s="40">
        <v>184.0</v>
      </c>
      <c r="J4736" s="41">
        <f t="shared" si="5"/>
        <v>4811.6</v>
      </c>
      <c r="K4736" s="37" t="str">
        <f t="array" ref="K4736">IFERROR(XLOOKUP(G4736,'Tipo de carga'!A:A,'Tipo de carga'!B:B))</f>
        <v>Ticket</v>
      </c>
      <c r="L4736" s="37">
        <f t="shared" si="2"/>
        <v>45</v>
      </c>
      <c r="M4736" s="37">
        <f t="shared" si="3"/>
        <v>9</v>
      </c>
      <c r="N4736" s="37">
        <f t="shared" si="4"/>
        <v>11</v>
      </c>
      <c r="O4736" s="37" t="str">
        <f t="array" ref="O4736">IFERROR(XLOOKUP(K4736,'Tipo de carga'!B:B,'Tipo de carga'!C:C))</f>
        <v>Diesel</v>
      </c>
    </row>
    <row r="4737">
      <c r="A4737" s="36">
        <v>1939.0</v>
      </c>
      <c r="B4737" s="37" t="str">
        <f t="array" ref="B4737">IFERROR(XLOOKUP(A4737,'Asignacion Nov'!A:A,'Asignacion Nov'!C:C))</f>
        <v>Full Liver</v>
      </c>
      <c r="C4737" s="37" t="str">
        <f t="array" ref="C4737">IFERROR(XLOOKUP(A4737,'Asignacion Nov'!A:A,'Asignacion Nov'!B:B))</f>
        <v>EC-01</v>
      </c>
      <c r="D4737" s="38">
        <v>45605.29652777778</v>
      </c>
      <c r="E4737" s="36" t="s">
        <v>431</v>
      </c>
      <c r="F4737" s="37" t="str">
        <f t="array" ref="F4737">IFERROR(XLOOKUP(E4737,Operadores!A:A,Operadores!B:B))</f>
        <v>ANANOE</v>
      </c>
      <c r="G4737" s="36" t="s">
        <v>425</v>
      </c>
      <c r="H4737" s="39">
        <v>26.15</v>
      </c>
      <c r="I4737" s="40">
        <v>92.0</v>
      </c>
      <c r="J4737" s="41">
        <f t="shared" si="5"/>
        <v>2405.8</v>
      </c>
      <c r="K4737" s="37" t="str">
        <f t="array" ref="K4737">IFERROR(XLOOKUP(G4737,'Tipo de carga'!A:A,'Tipo de carga'!B:B))</f>
        <v>Ticket</v>
      </c>
      <c r="L4737" s="37">
        <f t="shared" si="2"/>
        <v>45</v>
      </c>
      <c r="M4737" s="37">
        <f t="shared" si="3"/>
        <v>9</v>
      </c>
      <c r="N4737" s="37">
        <f t="shared" si="4"/>
        <v>11</v>
      </c>
      <c r="O4737" s="37" t="str">
        <f t="array" ref="O4737">IFERROR(XLOOKUP(K4737,'Tipo de carga'!B:B,'Tipo de carga'!C:C))</f>
        <v>Diesel</v>
      </c>
    </row>
    <row r="4738">
      <c r="A4738" s="36">
        <v>1976.0</v>
      </c>
      <c r="B4738" s="37" t="str">
        <f t="array" ref="B4738">IFERROR(XLOOKUP(A4738,'Asignacion Nov'!A:A,'Asignacion Nov'!C:C))</f>
        <v>MeLi asignado SD</v>
      </c>
      <c r="C4738" s="37" t="str">
        <f t="array" ref="C4738">IFERROR(XLOOKUP(A4738,'Asignacion Nov'!A:A,'Asignacion Nov'!B:B))</f>
        <v>EC-05</v>
      </c>
      <c r="D4738" s="38">
        <v>45605.0</v>
      </c>
      <c r="E4738" s="36"/>
      <c r="F4738" s="37"/>
      <c r="G4738" s="36" t="s">
        <v>425</v>
      </c>
      <c r="H4738" s="39">
        <v>24.19</v>
      </c>
      <c r="I4738" s="40">
        <v>198.0</v>
      </c>
      <c r="J4738" s="41">
        <f t="shared" si="5"/>
        <v>4789.62</v>
      </c>
      <c r="K4738" s="37" t="str">
        <f t="array" ref="K4738">IFERROR(XLOOKUP(G4738,'Tipo de carga'!A:A,'Tipo de carga'!B:B))</f>
        <v>Ticket</v>
      </c>
      <c r="L4738" s="37">
        <f t="shared" si="2"/>
        <v>45</v>
      </c>
      <c r="M4738" s="37">
        <f t="shared" si="3"/>
        <v>9</v>
      </c>
      <c r="N4738" s="37">
        <f t="shared" si="4"/>
        <v>11</v>
      </c>
      <c r="O4738" s="37" t="str">
        <f t="array" ref="O4738">IFERROR(XLOOKUP(K4738,'Tipo de carga'!B:B,'Tipo de carga'!C:C))</f>
        <v>Diesel</v>
      </c>
    </row>
    <row r="4739">
      <c r="A4739" s="36">
        <v>1944.0</v>
      </c>
      <c r="B4739" s="37" t="str">
        <f t="array" ref="B4739">IFERROR(XLOOKUP(A4739,'Asignacion Nov'!A:A,'Asignacion Nov'!C:C))</f>
        <v>MeLi asignado SD</v>
      </c>
      <c r="C4739" s="37" t="str">
        <f t="array" ref="C4739">IFERROR(XLOOKUP(A4739,'Asignacion Nov'!A:A,'Asignacion Nov'!B:B))</f>
        <v>EC-05</v>
      </c>
      <c r="D4739" s="38">
        <v>45605.0</v>
      </c>
      <c r="E4739" s="36"/>
      <c r="F4739" s="37"/>
      <c r="G4739" s="36" t="s">
        <v>425</v>
      </c>
      <c r="H4739" s="39">
        <v>24.19</v>
      </c>
      <c r="I4739" s="40">
        <v>310.0</v>
      </c>
      <c r="J4739" s="41">
        <f t="shared" si="5"/>
        <v>7498.9</v>
      </c>
      <c r="K4739" s="37" t="str">
        <f t="array" ref="K4739">IFERROR(XLOOKUP(G4739,'Tipo de carga'!A:A,'Tipo de carga'!B:B))</f>
        <v>Ticket</v>
      </c>
      <c r="L4739" s="37">
        <f t="shared" si="2"/>
        <v>45</v>
      </c>
      <c r="M4739" s="37">
        <f t="shared" si="3"/>
        <v>9</v>
      </c>
      <c r="N4739" s="37">
        <f t="shared" si="4"/>
        <v>11</v>
      </c>
      <c r="O4739" s="37" t="str">
        <f t="array" ref="O4739">IFERROR(XLOOKUP(K4739,'Tipo de carga'!B:B,'Tipo de carga'!C:C))</f>
        <v>Diesel</v>
      </c>
    </row>
    <row r="4740">
      <c r="A4740" s="36" t="s">
        <v>127</v>
      </c>
      <c r="B4740" s="37" t="str">
        <f t="array" ref="B4740">IFERROR(XLOOKUP(A4740,'Asignacion Nov'!A:A,'Asignacion Nov'!C:C))</f>
        <v>Sayer Patios y T.</v>
      </c>
      <c r="C4740" s="37" t="str">
        <f t="array" ref="C4740">IFERROR(XLOOKUP(A4740,'Asignacion Nov'!A:A,'Asignacion Nov'!B:B))</f>
        <v>EC-04</v>
      </c>
      <c r="D4740" s="38">
        <v>45605.49236111111</v>
      </c>
      <c r="E4740" s="36" t="s">
        <v>306</v>
      </c>
      <c r="F4740" s="37" t="str">
        <f t="array" ref="F4740">IFERROR(XLOOKUP(E4740,Operadores!A:A,Operadores!B:B))</f>
        <v>TAMDAV</v>
      </c>
      <c r="G4740" s="36" t="s">
        <v>425</v>
      </c>
      <c r="H4740" s="39">
        <v>25.45</v>
      </c>
      <c r="I4740" s="40">
        <v>282.0</v>
      </c>
      <c r="J4740" s="41">
        <f t="shared" si="5"/>
        <v>7176.9</v>
      </c>
      <c r="K4740" s="37" t="str">
        <f t="array" ref="K4740">IFERROR(XLOOKUP(G4740,'Tipo de carga'!A:A,'Tipo de carga'!B:B))</f>
        <v>Ticket</v>
      </c>
      <c r="L4740" s="37">
        <f t="shared" si="2"/>
        <v>45</v>
      </c>
      <c r="M4740" s="37">
        <f t="shared" si="3"/>
        <v>9</v>
      </c>
      <c r="N4740" s="37">
        <f t="shared" si="4"/>
        <v>11</v>
      </c>
      <c r="O4740" s="37" t="str">
        <f t="array" ref="O4740">IFERROR(XLOOKUP(K4740,'Tipo de carga'!B:B,'Tipo de carga'!C:C))</f>
        <v>Diesel</v>
      </c>
    </row>
    <row r="4741">
      <c r="A4741" s="36">
        <v>2007.0</v>
      </c>
      <c r="B4741" s="37" t="str">
        <f t="array" ref="B4741">IFERROR(XLOOKUP(A4741,'Asignacion Nov'!A:A,'Asignacion Nov'!C:C))</f>
        <v>MeLi Asignado TD</v>
      </c>
      <c r="C4741" s="37" t="str">
        <f t="array" ref="C4741">IFERROR(XLOOKUP(A4741,'Asignacion Nov'!A:A,'Asignacion Nov'!B:B))</f>
        <v>EC-05</v>
      </c>
      <c r="D4741" s="38">
        <v>45605.529861111114</v>
      </c>
      <c r="E4741" s="36" t="s">
        <v>166</v>
      </c>
      <c r="F4741" s="37" t="str">
        <f t="array" ref="F4741">IFERROR(XLOOKUP(E4741,Operadores!A:A,Operadores!B:B))</f>
        <v>PADRI</v>
      </c>
      <c r="G4741" s="36" t="s">
        <v>425</v>
      </c>
      <c r="H4741" s="39">
        <v>26.15</v>
      </c>
      <c r="I4741" s="40">
        <v>138.0</v>
      </c>
      <c r="J4741" s="41">
        <f t="shared" si="5"/>
        <v>3608.7</v>
      </c>
      <c r="K4741" s="37" t="str">
        <f t="array" ref="K4741">IFERROR(XLOOKUP(G4741,'Tipo de carga'!A:A,'Tipo de carga'!B:B))</f>
        <v>Ticket</v>
      </c>
      <c r="L4741" s="37">
        <f t="shared" si="2"/>
        <v>45</v>
      </c>
      <c r="M4741" s="37">
        <f t="shared" si="3"/>
        <v>9</v>
      </c>
      <c r="N4741" s="37">
        <f t="shared" si="4"/>
        <v>11</v>
      </c>
      <c r="O4741" s="37" t="str">
        <f t="array" ref="O4741">IFERROR(XLOOKUP(K4741,'Tipo de carga'!B:B,'Tipo de carga'!C:C))</f>
        <v>Diesel</v>
      </c>
    </row>
    <row r="4742">
      <c r="A4742" s="36">
        <v>1737.0</v>
      </c>
      <c r="B4742" s="37" t="str">
        <f t="array" ref="B4742">IFERROR(XLOOKUP(A4742,'Asignacion Nov'!A:A,'Asignacion Nov'!C:C))</f>
        <v>Wm Sencillo</v>
      </c>
      <c r="C4742" s="37" t="str">
        <f t="array" ref="C4742">IFERROR(XLOOKUP(A4742,'Asignacion Nov'!A:A,'Asignacion Nov'!B:B))</f>
        <v>EC-08</v>
      </c>
      <c r="D4742" s="38">
        <v>45605.55694444444</v>
      </c>
      <c r="E4742" s="36" t="s">
        <v>503</v>
      </c>
      <c r="F4742" s="37" t="str">
        <f t="array" ref="F4742">IFERROR(XLOOKUP(E4742,Operadores!A:A,Operadores!B:B))</f>
        <v>GARERW</v>
      </c>
      <c r="G4742" s="36" t="s">
        <v>425</v>
      </c>
      <c r="H4742" s="39">
        <v>26.1</v>
      </c>
      <c r="I4742" s="40">
        <v>548.0</v>
      </c>
      <c r="J4742" s="41">
        <f t="shared" si="5"/>
        <v>14302.8</v>
      </c>
      <c r="K4742" s="37" t="str">
        <f t="array" ref="K4742">IFERROR(XLOOKUP(G4742,'Tipo de carga'!A:A,'Tipo de carga'!B:B))</f>
        <v>Ticket</v>
      </c>
      <c r="L4742" s="37">
        <f t="shared" si="2"/>
        <v>45</v>
      </c>
      <c r="M4742" s="37">
        <f t="shared" si="3"/>
        <v>9</v>
      </c>
      <c r="N4742" s="37">
        <f t="shared" si="4"/>
        <v>11</v>
      </c>
      <c r="O4742" s="37" t="str">
        <f t="array" ref="O4742">IFERROR(XLOOKUP(K4742,'Tipo de carga'!B:B,'Tipo de carga'!C:C))</f>
        <v>Diesel</v>
      </c>
    </row>
    <row r="4743">
      <c r="A4743" s="36">
        <v>1938.0</v>
      </c>
      <c r="B4743" s="37" t="str">
        <f t="array" ref="B4743">IFERROR(XLOOKUP(A4743,'Asignacion Nov'!A:A,'Asignacion Nov'!C:C))</f>
        <v>Sayer Sencillo</v>
      </c>
      <c r="C4743" s="37" t="str">
        <f t="array" ref="C4743">IFERROR(XLOOKUP(A4743,'Asignacion Nov'!A:A,'Asignacion Nov'!B:B))</f>
        <v>EC-04</v>
      </c>
      <c r="D4743" s="38">
        <v>45605.638194444444</v>
      </c>
      <c r="E4743" s="36" t="s">
        <v>38</v>
      </c>
      <c r="F4743" s="37" t="str">
        <f t="array" ref="F4743">IFERROR(XLOOKUP(E4743,Operadores!A:A,Operadores!B:B))</f>
        <v>SOSCA01</v>
      </c>
      <c r="G4743" s="36" t="s">
        <v>425</v>
      </c>
      <c r="H4743" s="39">
        <v>26.9</v>
      </c>
      <c r="I4743" s="40">
        <v>301.0</v>
      </c>
      <c r="J4743" s="41">
        <f t="shared" si="5"/>
        <v>8096.9</v>
      </c>
      <c r="K4743" s="37" t="str">
        <f t="array" ref="K4743">IFERROR(XLOOKUP(G4743,'Tipo de carga'!A:A,'Tipo de carga'!B:B))</f>
        <v>Ticket</v>
      </c>
      <c r="L4743" s="37">
        <f t="shared" si="2"/>
        <v>45</v>
      </c>
      <c r="M4743" s="37">
        <f t="shared" si="3"/>
        <v>9</v>
      </c>
      <c r="N4743" s="37">
        <f t="shared" si="4"/>
        <v>11</v>
      </c>
      <c r="O4743" s="37" t="str">
        <f t="array" ref="O4743">IFERROR(XLOOKUP(K4743,'Tipo de carga'!B:B,'Tipo de carga'!C:C))</f>
        <v>Diesel</v>
      </c>
    </row>
    <row r="4744">
      <c r="A4744" s="36">
        <v>1933.0</v>
      </c>
      <c r="B4744" s="37" t="str">
        <f t="array" ref="B4744">IFERROR(XLOOKUP(A4744,'Asignacion Nov'!A:A,'Asignacion Nov'!C:C))</f>
        <v>Circuitos</v>
      </c>
      <c r="C4744" s="37" t="str">
        <f t="array" ref="C4744">IFERROR(XLOOKUP(A4744,'Asignacion Nov'!A:A,'Asignacion Nov'!B:B))</f>
        <v>EC-03</v>
      </c>
      <c r="D4744" s="38">
        <v>45605.70972222222</v>
      </c>
      <c r="E4744" s="36" t="s">
        <v>213</v>
      </c>
      <c r="F4744" s="37" t="str">
        <f t="array" ref="F4744">IFERROR(XLOOKUP(E4744,Operadores!A:A,Operadores!B:B))</f>
        <v>OLIMAR01</v>
      </c>
      <c r="G4744" s="36" t="s">
        <v>425</v>
      </c>
      <c r="H4744" s="39">
        <v>26.9</v>
      </c>
      <c r="I4744" s="40">
        <v>223.0</v>
      </c>
      <c r="J4744" s="41">
        <f t="shared" si="5"/>
        <v>5998.7</v>
      </c>
      <c r="K4744" s="37" t="str">
        <f t="array" ref="K4744">IFERROR(XLOOKUP(G4744,'Tipo de carga'!A:A,'Tipo de carga'!B:B))</f>
        <v>Ticket</v>
      </c>
      <c r="L4744" s="37">
        <f t="shared" si="2"/>
        <v>45</v>
      </c>
      <c r="M4744" s="37">
        <f t="shared" si="3"/>
        <v>9</v>
      </c>
      <c r="N4744" s="37">
        <f t="shared" si="4"/>
        <v>11</v>
      </c>
      <c r="O4744" s="37" t="str">
        <f t="array" ref="O4744">IFERROR(XLOOKUP(K4744,'Tipo de carga'!B:B,'Tipo de carga'!C:C))</f>
        <v>Diesel</v>
      </c>
    </row>
    <row r="4745">
      <c r="A4745" s="36">
        <v>1716.0</v>
      </c>
      <c r="B4745" s="37" t="str">
        <f t="array" ref="B4745">IFERROR(XLOOKUP(A4745,'Asignacion Nov'!A:A,'Asignacion Nov'!C:C))</f>
        <v>Wm Sencillo</v>
      </c>
      <c r="C4745" s="37" t="str">
        <f t="array" ref="C4745">IFERROR(XLOOKUP(A4745,'Asignacion Nov'!A:A,'Asignacion Nov'!B:B))</f>
        <v>EC-08</v>
      </c>
      <c r="D4745" s="38">
        <v>45605.88402777778</v>
      </c>
      <c r="E4745" s="36" t="s">
        <v>549</v>
      </c>
      <c r="F4745" s="37" t="str">
        <f t="array" ref="F4745">IFERROR(XLOOKUP(E4745,Operadores!A:A,Operadores!B:B))</f>
        <v>BAUTRI</v>
      </c>
      <c r="G4745" s="36" t="s">
        <v>425</v>
      </c>
      <c r="H4745" s="39">
        <v>26.1</v>
      </c>
      <c r="I4745" s="40">
        <v>432.0</v>
      </c>
      <c r="J4745" s="41">
        <f t="shared" si="5"/>
        <v>11275.2</v>
      </c>
      <c r="K4745" s="37" t="str">
        <f t="array" ref="K4745">IFERROR(XLOOKUP(G4745,'Tipo de carga'!A:A,'Tipo de carga'!B:B))</f>
        <v>Ticket</v>
      </c>
      <c r="L4745" s="37">
        <f t="shared" si="2"/>
        <v>45</v>
      </c>
      <c r="M4745" s="37">
        <f t="shared" si="3"/>
        <v>9</v>
      </c>
      <c r="N4745" s="37">
        <f t="shared" si="4"/>
        <v>11</v>
      </c>
      <c r="O4745" s="37" t="str">
        <f t="array" ref="O4745">IFERROR(XLOOKUP(K4745,'Tipo de carga'!B:B,'Tipo de carga'!C:C))</f>
        <v>Diesel</v>
      </c>
    </row>
    <row r="4746">
      <c r="A4746" s="36">
        <v>1917.0</v>
      </c>
      <c r="B4746" s="37" t="str">
        <f t="array" ref="B4746">IFERROR(XLOOKUP(A4746,'Asignacion Nov'!A:A,'Asignacion Nov'!C:C))</f>
        <v>MeLi asignado SD</v>
      </c>
      <c r="C4746" s="37" t="str">
        <f t="array" ref="C4746">IFERROR(XLOOKUP(A4746,'Asignacion Nov'!A:A,'Asignacion Nov'!B:B))</f>
        <v>EC-05</v>
      </c>
      <c r="D4746" s="38">
        <v>45605.638194444444</v>
      </c>
      <c r="E4746" s="36" t="s">
        <v>17</v>
      </c>
      <c r="F4746" s="37" t="str">
        <f t="array" ref="F4746">IFERROR(XLOOKUP(E4746,Operadores!A:A,Operadores!B:B))</f>
        <v>ARASAL</v>
      </c>
      <c r="G4746" s="36" t="s">
        <v>311</v>
      </c>
      <c r="H4746" s="39">
        <v>9.99</v>
      </c>
      <c r="I4746" s="40">
        <v>195.36</v>
      </c>
      <c r="J4746" s="41">
        <f t="shared" si="5"/>
        <v>1951.6464</v>
      </c>
      <c r="K4746" s="37" t="str">
        <f t="array" ref="K4746">IFERROR(XLOOKUP(G4746,'Tipo de carga'!A:A,'Tipo de carga'!B:B))</f>
        <v>Natgas</v>
      </c>
      <c r="L4746" s="37">
        <f t="shared" si="2"/>
        <v>45</v>
      </c>
      <c r="M4746" s="37">
        <f t="shared" si="3"/>
        <v>9</v>
      </c>
      <c r="N4746" s="37">
        <f t="shared" si="4"/>
        <v>11</v>
      </c>
      <c r="O4746" s="37" t="str">
        <f t="array" ref="O4746">IFERROR(XLOOKUP(K4746,'Tipo de carga'!B:B,'Tipo de carga'!C:C))</f>
        <v>GNC</v>
      </c>
    </row>
    <row r="4747">
      <c r="A4747" s="36">
        <v>1965.0</v>
      </c>
      <c r="B4747" s="37" t="str">
        <f t="array" ref="B4747">IFERROR(XLOOKUP(A4747,'Asignacion Nov'!A:A,'Asignacion Nov'!C:C))</f>
        <v>Circuitos</v>
      </c>
      <c r="C4747" s="37" t="str">
        <f t="array" ref="C4747">IFERROR(XLOOKUP(A4747,'Asignacion Nov'!A:A,'Asignacion Nov'!B:B))</f>
        <v>EC-03</v>
      </c>
      <c r="D4747" s="38">
        <v>45606.93834490741</v>
      </c>
      <c r="E4747" s="36" t="s">
        <v>181</v>
      </c>
      <c r="F4747" s="37" t="str">
        <f t="array" ref="F4747">IFERROR(XLOOKUP(E4747,Operadores!A:A,Operadores!B:B))</f>
        <v>BREISR</v>
      </c>
      <c r="G4747" s="36" t="s">
        <v>72</v>
      </c>
      <c r="H4747" s="39">
        <v>20.122739</v>
      </c>
      <c r="I4747" s="40">
        <v>351.0</v>
      </c>
      <c r="J4747" s="41">
        <f t="shared" si="5"/>
        <v>7063.081389</v>
      </c>
      <c r="K4747" s="37" t="str">
        <f t="array" ref="K4747">IFERROR(XLOOKUP(G4747,'Tipo de carga'!A:A,'Tipo de carga'!B:B))</f>
        <v>Autoabasto</v>
      </c>
      <c r="L4747" s="37">
        <f t="shared" si="2"/>
        <v>46</v>
      </c>
      <c r="M4747" s="37">
        <f t="shared" si="3"/>
        <v>10</v>
      </c>
      <c r="N4747" s="37">
        <f t="shared" si="4"/>
        <v>11</v>
      </c>
      <c r="O4747" s="37" t="str">
        <f t="array" ref="O4747">IFERROR(XLOOKUP(K4747,'Tipo de carga'!B:B,'Tipo de carga'!C:C))</f>
        <v>Diesel</v>
      </c>
    </row>
    <row r="4748">
      <c r="A4748" s="36">
        <v>1961.0</v>
      </c>
      <c r="B4748" s="37" t="str">
        <f t="array" ref="B4748">IFERROR(XLOOKUP(A4748,'Asignacion Nov'!A:A,'Asignacion Nov'!C:C))</f>
        <v>MeLi asignado SD</v>
      </c>
      <c r="C4748" s="37" t="str">
        <f t="array" ref="C4748">IFERROR(XLOOKUP(A4748,'Asignacion Nov'!A:A,'Asignacion Nov'!B:B))</f>
        <v>EC-05</v>
      </c>
      <c r="D4748" s="38">
        <v>45606.92328703704</v>
      </c>
      <c r="E4748" s="36" t="s">
        <v>196</v>
      </c>
      <c r="F4748" s="37" t="str">
        <f t="array" ref="F4748">IFERROR(XLOOKUP(E4748,Operadores!A:A,Operadores!B:B))</f>
        <v>HERJOS07</v>
      </c>
      <c r="G4748" s="36" t="s">
        <v>72</v>
      </c>
      <c r="H4748" s="39">
        <v>20.122739</v>
      </c>
      <c r="I4748" s="40">
        <v>360.0</v>
      </c>
      <c r="J4748" s="41">
        <f t="shared" si="5"/>
        <v>7244.18604</v>
      </c>
      <c r="K4748" s="37" t="str">
        <f t="array" ref="K4748">IFERROR(XLOOKUP(G4748,'Tipo de carga'!A:A,'Tipo de carga'!B:B))</f>
        <v>Autoabasto</v>
      </c>
      <c r="L4748" s="37">
        <f t="shared" si="2"/>
        <v>46</v>
      </c>
      <c r="M4748" s="37">
        <f t="shared" si="3"/>
        <v>10</v>
      </c>
      <c r="N4748" s="37">
        <f t="shared" si="4"/>
        <v>11</v>
      </c>
      <c r="O4748" s="37" t="str">
        <f t="array" ref="O4748">IFERROR(XLOOKUP(K4748,'Tipo de carga'!B:B,'Tipo de carga'!C:C))</f>
        <v>Diesel</v>
      </c>
    </row>
    <row r="4749">
      <c r="A4749" s="36">
        <v>1992.0</v>
      </c>
      <c r="B4749" s="37" t="str">
        <f t="array" ref="B4749">IFERROR(XLOOKUP(A4749,'Asignacion Nov'!A:A,'Asignacion Nov'!C:C))</f>
        <v>MeLi Dedicado TD</v>
      </c>
      <c r="C4749" s="37" t="str">
        <f t="array" ref="C4749">IFERROR(XLOOKUP(A4749,'Asignacion Nov'!A:A,'Asignacion Nov'!B:B))</f>
        <v>EC-05</v>
      </c>
      <c r="D4749" s="38">
        <v>45606.91050925926</v>
      </c>
      <c r="E4749" s="36" t="s">
        <v>418</v>
      </c>
      <c r="F4749" s="37" t="str">
        <f t="array" ref="F4749">IFERROR(XLOOKUP(E4749,Operadores!A:A,Operadores!B:B))</f>
        <v>MENMI</v>
      </c>
      <c r="G4749" s="36" t="s">
        <v>72</v>
      </c>
      <c r="H4749" s="39">
        <v>20.122739</v>
      </c>
      <c r="I4749" s="40">
        <v>295.0</v>
      </c>
      <c r="J4749" s="41">
        <f t="shared" si="5"/>
        <v>5936.208005</v>
      </c>
      <c r="K4749" s="37" t="str">
        <f t="array" ref="K4749">IFERROR(XLOOKUP(G4749,'Tipo de carga'!A:A,'Tipo de carga'!B:B))</f>
        <v>Autoabasto</v>
      </c>
      <c r="L4749" s="37">
        <f t="shared" si="2"/>
        <v>46</v>
      </c>
      <c r="M4749" s="37">
        <f t="shared" si="3"/>
        <v>10</v>
      </c>
      <c r="N4749" s="37">
        <f t="shared" si="4"/>
        <v>11</v>
      </c>
      <c r="O4749" s="37" t="str">
        <f t="array" ref="O4749">IFERROR(XLOOKUP(K4749,'Tipo de carga'!B:B,'Tipo de carga'!C:C))</f>
        <v>Diesel</v>
      </c>
    </row>
    <row r="4750">
      <c r="A4750" s="36">
        <v>1886.0</v>
      </c>
      <c r="B4750" s="37" t="str">
        <f t="array" ref="B4750">IFERROR(XLOOKUP(A4750,'Asignacion Nov'!A:A,'Asignacion Nov'!C:C))</f>
        <v>Circuitos</v>
      </c>
      <c r="C4750" s="37" t="str">
        <f t="array" ref="C4750">IFERROR(XLOOKUP(A4750,'Asignacion Nov'!A:A,'Asignacion Nov'!B:B))</f>
        <v>EC-03</v>
      </c>
      <c r="D4750" s="38">
        <v>45606.89965277778</v>
      </c>
      <c r="E4750" s="36" t="s">
        <v>260</v>
      </c>
      <c r="F4750" s="37" t="str">
        <f t="array" ref="F4750">IFERROR(XLOOKUP(E4750,Operadores!A:A,Operadores!B:B))</f>
        <v>CORER</v>
      </c>
      <c r="G4750" s="36" t="s">
        <v>72</v>
      </c>
      <c r="H4750" s="39">
        <v>20.122739</v>
      </c>
      <c r="I4750" s="40">
        <v>393.0</v>
      </c>
      <c r="J4750" s="41">
        <f t="shared" si="5"/>
        <v>7908.236427</v>
      </c>
      <c r="K4750" s="37" t="str">
        <f t="array" ref="K4750">IFERROR(XLOOKUP(G4750,'Tipo de carga'!A:A,'Tipo de carga'!B:B))</f>
        <v>Autoabasto</v>
      </c>
      <c r="L4750" s="37">
        <f t="shared" si="2"/>
        <v>46</v>
      </c>
      <c r="M4750" s="37">
        <f t="shared" si="3"/>
        <v>10</v>
      </c>
      <c r="N4750" s="37">
        <f t="shared" si="4"/>
        <v>11</v>
      </c>
      <c r="O4750" s="37" t="str">
        <f t="array" ref="O4750">IFERROR(XLOOKUP(K4750,'Tipo de carga'!B:B,'Tipo de carga'!C:C))</f>
        <v>Diesel</v>
      </c>
    </row>
    <row r="4751">
      <c r="A4751" s="36">
        <v>1945.0</v>
      </c>
      <c r="B4751" s="37" t="str">
        <f t="array" ref="B4751">IFERROR(XLOOKUP(A4751,'Asignacion Nov'!A:A,'Asignacion Nov'!C:C))</f>
        <v>MeLi asignado SD</v>
      </c>
      <c r="C4751" s="37" t="str">
        <f t="array" ref="C4751">IFERROR(XLOOKUP(A4751,'Asignacion Nov'!A:A,'Asignacion Nov'!B:B))</f>
        <v>EC-05</v>
      </c>
      <c r="D4751" s="38">
        <v>45606.88034722222</v>
      </c>
      <c r="E4751" s="36" t="s">
        <v>349</v>
      </c>
      <c r="F4751" s="37" t="str">
        <f t="array" ref="F4751">IFERROR(XLOOKUP(E4751,Operadores!A:A,Operadores!B:B))</f>
        <v>GUEGAB</v>
      </c>
      <c r="G4751" s="36" t="s">
        <v>72</v>
      </c>
      <c r="H4751" s="39">
        <v>20.122739</v>
      </c>
      <c r="I4751" s="40">
        <v>280.0</v>
      </c>
      <c r="J4751" s="41">
        <f t="shared" si="5"/>
        <v>5634.36692</v>
      </c>
      <c r="K4751" s="37" t="str">
        <f t="array" ref="K4751">IFERROR(XLOOKUP(G4751,'Tipo de carga'!A:A,'Tipo de carga'!B:B))</f>
        <v>Autoabasto</v>
      </c>
      <c r="L4751" s="37">
        <f t="shared" si="2"/>
        <v>46</v>
      </c>
      <c r="M4751" s="37">
        <f t="shared" si="3"/>
        <v>10</v>
      </c>
      <c r="N4751" s="37">
        <f t="shared" si="4"/>
        <v>11</v>
      </c>
      <c r="O4751" s="37" t="str">
        <f t="array" ref="O4751">IFERROR(XLOOKUP(K4751,'Tipo de carga'!B:B,'Tipo de carga'!C:C))</f>
        <v>Diesel</v>
      </c>
    </row>
    <row r="4752">
      <c r="A4752" s="36">
        <v>1759.0</v>
      </c>
      <c r="B4752" s="37" t="str">
        <f t="array" ref="B4752">IFERROR(XLOOKUP(A4752,'Asignacion Nov'!A:A,'Asignacion Nov'!C:C))</f>
        <v>Liverpool Local</v>
      </c>
      <c r="C4752" s="37" t="str">
        <f t="array" ref="C4752">IFERROR(XLOOKUP(A4752,'Asignacion Nov'!A:A,'Asignacion Nov'!B:B))</f>
        <v>EC-01</v>
      </c>
      <c r="D4752" s="38">
        <v>45606.83756944445</v>
      </c>
      <c r="E4752" s="36" t="s">
        <v>423</v>
      </c>
      <c r="F4752" s="37" t="str">
        <f t="array" ref="F4752">IFERROR(XLOOKUP(E4752,Operadores!A:A,Operadores!B:B))</f>
        <v>PERANT</v>
      </c>
      <c r="G4752" s="36" t="s">
        <v>72</v>
      </c>
      <c r="H4752" s="39">
        <v>20.122739</v>
      </c>
      <c r="I4752" s="40">
        <v>536.0</v>
      </c>
      <c r="J4752" s="41">
        <f t="shared" si="5"/>
        <v>10785.7881</v>
      </c>
      <c r="K4752" s="37" t="str">
        <f t="array" ref="K4752">IFERROR(XLOOKUP(G4752,'Tipo de carga'!A:A,'Tipo de carga'!B:B))</f>
        <v>Autoabasto</v>
      </c>
      <c r="L4752" s="37">
        <f t="shared" si="2"/>
        <v>46</v>
      </c>
      <c r="M4752" s="37">
        <f t="shared" si="3"/>
        <v>10</v>
      </c>
      <c r="N4752" s="37">
        <f t="shared" si="4"/>
        <v>11</v>
      </c>
      <c r="O4752" s="37" t="str">
        <f t="array" ref="O4752">IFERROR(XLOOKUP(K4752,'Tipo de carga'!B:B,'Tipo de carga'!C:C))</f>
        <v>Diesel</v>
      </c>
    </row>
    <row r="4753">
      <c r="A4753" s="36">
        <v>1891.0</v>
      </c>
      <c r="B4753" s="37" t="str">
        <f t="array" ref="B4753">IFERROR(XLOOKUP(A4753,'Asignacion Nov'!A:A,'Asignacion Nov'!C:C))</f>
        <v>Circuitos</v>
      </c>
      <c r="C4753" s="37" t="str">
        <f t="array" ref="C4753">IFERROR(XLOOKUP(A4753,'Asignacion Nov'!A:A,'Asignacion Nov'!B:B))</f>
        <v>EC-03</v>
      </c>
      <c r="D4753" s="38">
        <v>45606.806435185186</v>
      </c>
      <c r="E4753" s="36" t="s">
        <v>195</v>
      </c>
      <c r="F4753" s="37" t="str">
        <f t="array" ref="F4753">IFERROR(XLOOKUP(E4753,Operadores!A:A,Operadores!B:B))</f>
        <v>APAJOS</v>
      </c>
      <c r="G4753" s="36" t="s">
        <v>72</v>
      </c>
      <c r="H4753" s="39">
        <v>20.122739</v>
      </c>
      <c r="I4753" s="40">
        <v>506.0</v>
      </c>
      <c r="J4753" s="41">
        <f t="shared" si="5"/>
        <v>10182.10593</v>
      </c>
      <c r="K4753" s="37" t="str">
        <f t="array" ref="K4753">IFERROR(XLOOKUP(G4753,'Tipo de carga'!A:A,'Tipo de carga'!B:B))</f>
        <v>Autoabasto</v>
      </c>
      <c r="L4753" s="37">
        <f t="shared" si="2"/>
        <v>46</v>
      </c>
      <c r="M4753" s="37">
        <f t="shared" si="3"/>
        <v>10</v>
      </c>
      <c r="N4753" s="37">
        <f t="shared" si="4"/>
        <v>11</v>
      </c>
      <c r="O4753" s="37" t="str">
        <f t="array" ref="O4753">IFERROR(XLOOKUP(K4753,'Tipo de carga'!B:B,'Tipo de carga'!C:C))</f>
        <v>Diesel</v>
      </c>
    </row>
    <row r="4754">
      <c r="A4754" s="36">
        <v>1901.0</v>
      </c>
      <c r="B4754" s="37" t="str">
        <f t="array" ref="B4754">IFERROR(XLOOKUP(A4754,'Asignacion Nov'!A:A,'Asignacion Nov'!C:C))</f>
        <v>Pipas</v>
      </c>
      <c r="C4754" s="37" t="str">
        <f t="array" ref="C4754">IFERROR(XLOOKUP(A4754,'Asignacion Nov'!A:A,'Asignacion Nov'!B:B))</f>
        <v>EC-02</v>
      </c>
      <c r="D4754" s="38">
        <v>45606.79481481481</v>
      </c>
      <c r="E4754" s="36" t="s">
        <v>411</v>
      </c>
      <c r="F4754" s="37" t="str">
        <f t="array" ref="F4754">IFERROR(XLOOKUP(E4754,Operadores!A:A,Operadores!B:B))</f>
        <v>APODA</v>
      </c>
      <c r="G4754" s="36" t="s">
        <v>72</v>
      </c>
      <c r="H4754" s="39">
        <v>20.122739</v>
      </c>
      <c r="I4754" s="40">
        <v>670.0</v>
      </c>
      <c r="J4754" s="41">
        <f t="shared" si="5"/>
        <v>13482.23513</v>
      </c>
      <c r="K4754" s="37" t="str">
        <f t="array" ref="K4754">IFERROR(XLOOKUP(G4754,'Tipo de carga'!A:A,'Tipo de carga'!B:B))</f>
        <v>Autoabasto</v>
      </c>
      <c r="L4754" s="37">
        <f t="shared" si="2"/>
        <v>46</v>
      </c>
      <c r="M4754" s="37">
        <f t="shared" si="3"/>
        <v>10</v>
      </c>
      <c r="N4754" s="37">
        <f t="shared" si="4"/>
        <v>11</v>
      </c>
      <c r="O4754" s="37" t="str">
        <f t="array" ref="O4754">IFERROR(XLOOKUP(K4754,'Tipo de carga'!B:B,'Tipo de carga'!C:C))</f>
        <v>Diesel</v>
      </c>
    </row>
    <row r="4755">
      <c r="A4755" s="36">
        <v>2024.0</v>
      </c>
      <c r="B4755" s="37" t="str">
        <f t="array" ref="B4755">IFERROR(XLOOKUP(A4755,'Asignacion Nov'!A:A,'Asignacion Nov'!C:C))</f>
        <v>MeLi Dedicado Merida</v>
      </c>
      <c r="C4755" s="37" t="str">
        <f t="array" ref="C4755">IFERROR(XLOOKUP(A4755,'Asignacion Nov'!A:A,'Asignacion Nov'!B:B))</f>
        <v>EC-05</v>
      </c>
      <c r="D4755" s="38">
        <v>45606.777233796296</v>
      </c>
      <c r="E4755" s="36" t="s">
        <v>469</v>
      </c>
      <c r="F4755" s="37" t="str">
        <f t="array" ref="F4755">IFERROR(XLOOKUP(E4755,Operadores!A:A,Operadores!B:B))</f>
        <v>DELJOS01</v>
      </c>
      <c r="G4755" s="36" t="s">
        <v>72</v>
      </c>
      <c r="H4755" s="39">
        <v>20.122739</v>
      </c>
      <c r="I4755" s="40">
        <v>250.0</v>
      </c>
      <c r="J4755" s="41">
        <f t="shared" si="5"/>
        <v>5030.68475</v>
      </c>
      <c r="K4755" s="37" t="str">
        <f t="array" ref="K4755">IFERROR(XLOOKUP(G4755,'Tipo de carga'!A:A,'Tipo de carga'!B:B))</f>
        <v>Autoabasto</v>
      </c>
      <c r="L4755" s="37">
        <f t="shared" si="2"/>
        <v>46</v>
      </c>
      <c r="M4755" s="37">
        <f t="shared" si="3"/>
        <v>10</v>
      </c>
      <c r="N4755" s="37">
        <f t="shared" si="4"/>
        <v>11</v>
      </c>
      <c r="O4755" s="37" t="str">
        <f t="array" ref="O4755">IFERROR(XLOOKUP(K4755,'Tipo de carga'!B:B,'Tipo de carga'!C:C))</f>
        <v>Diesel</v>
      </c>
    </row>
    <row r="4756">
      <c r="A4756" s="36">
        <v>1855.0</v>
      </c>
      <c r="B4756" s="37" t="str">
        <f t="array" ref="B4756">IFERROR(XLOOKUP(A4756,'Asignacion Nov'!A:A,'Asignacion Nov'!C:C))</f>
        <v>Circuitos</v>
      </c>
      <c r="C4756" s="37" t="str">
        <f t="array" ref="C4756">IFERROR(XLOOKUP(A4756,'Asignacion Nov'!A:A,'Asignacion Nov'!B:B))</f>
        <v>EC-03</v>
      </c>
      <c r="D4756" s="38">
        <v>45606.76666666667</v>
      </c>
      <c r="E4756" s="36" t="s">
        <v>328</v>
      </c>
      <c r="F4756" s="37" t="str">
        <f t="array" ref="F4756">IFERROR(XLOOKUP(E4756,Operadores!A:A,Operadores!B:B))</f>
        <v>REYPED</v>
      </c>
      <c r="G4756" s="36" t="s">
        <v>72</v>
      </c>
      <c r="H4756" s="39">
        <v>20.122739</v>
      </c>
      <c r="I4756" s="40">
        <v>670.0</v>
      </c>
      <c r="J4756" s="41">
        <f t="shared" si="5"/>
        <v>13482.23513</v>
      </c>
      <c r="K4756" s="37" t="str">
        <f t="array" ref="K4756">IFERROR(XLOOKUP(G4756,'Tipo de carga'!A:A,'Tipo de carga'!B:B))</f>
        <v>Autoabasto</v>
      </c>
      <c r="L4756" s="37">
        <f t="shared" si="2"/>
        <v>46</v>
      </c>
      <c r="M4756" s="37">
        <f t="shared" si="3"/>
        <v>10</v>
      </c>
      <c r="N4756" s="37">
        <f t="shared" si="4"/>
        <v>11</v>
      </c>
      <c r="O4756" s="37" t="str">
        <f t="array" ref="O4756">IFERROR(XLOOKUP(K4756,'Tipo de carga'!B:B,'Tipo de carga'!C:C))</f>
        <v>Diesel</v>
      </c>
    </row>
    <row r="4757">
      <c r="A4757" s="36">
        <v>1933.0</v>
      </c>
      <c r="B4757" s="37" t="str">
        <f t="array" ref="B4757">IFERROR(XLOOKUP(A4757,'Asignacion Nov'!A:A,'Asignacion Nov'!C:C))</f>
        <v>Circuitos</v>
      </c>
      <c r="C4757" s="37" t="str">
        <f t="array" ref="C4757">IFERROR(XLOOKUP(A4757,'Asignacion Nov'!A:A,'Asignacion Nov'!B:B))</f>
        <v>EC-03</v>
      </c>
      <c r="D4757" s="38">
        <v>45606.749768518515</v>
      </c>
      <c r="E4757" s="36" t="s">
        <v>213</v>
      </c>
      <c r="F4757" s="37" t="str">
        <f t="array" ref="F4757">IFERROR(XLOOKUP(E4757,Operadores!A:A,Operadores!B:B))</f>
        <v>OLIMAR01</v>
      </c>
      <c r="G4757" s="36" t="s">
        <v>72</v>
      </c>
      <c r="H4757" s="39">
        <v>20.122739</v>
      </c>
      <c r="I4757" s="40">
        <v>165.0</v>
      </c>
      <c r="J4757" s="41">
        <f t="shared" si="5"/>
        <v>3320.251935</v>
      </c>
      <c r="K4757" s="37" t="str">
        <f t="array" ref="K4757">IFERROR(XLOOKUP(G4757,'Tipo de carga'!A:A,'Tipo de carga'!B:B))</f>
        <v>Autoabasto</v>
      </c>
      <c r="L4757" s="37">
        <f t="shared" si="2"/>
        <v>46</v>
      </c>
      <c r="M4757" s="37">
        <f t="shared" si="3"/>
        <v>10</v>
      </c>
      <c r="N4757" s="37">
        <f t="shared" si="4"/>
        <v>11</v>
      </c>
      <c r="O4757" s="37" t="str">
        <f t="array" ref="O4757">IFERROR(XLOOKUP(K4757,'Tipo de carga'!B:B,'Tipo de carga'!C:C))</f>
        <v>Diesel</v>
      </c>
    </row>
    <row r="4758">
      <c r="A4758" s="36">
        <v>1953.0</v>
      </c>
      <c r="B4758" s="37" t="str">
        <f t="array" ref="B4758">IFERROR(XLOOKUP(A4758,'Asignacion Nov'!A:A,'Asignacion Nov'!C:C))</f>
        <v>MeLi asignado SD</v>
      </c>
      <c r="C4758" s="37" t="str">
        <f t="array" ref="C4758">IFERROR(XLOOKUP(A4758,'Asignacion Nov'!A:A,'Asignacion Nov'!B:B))</f>
        <v>EC-05</v>
      </c>
      <c r="D4758" s="38">
        <v>45606.74193287037</v>
      </c>
      <c r="E4758" s="36" t="s">
        <v>172</v>
      </c>
      <c r="F4758" s="37" t="str">
        <f t="array" ref="F4758">IFERROR(XLOOKUP(E4758,Operadores!A:A,Operadores!B:B))</f>
        <v>REDJUL</v>
      </c>
      <c r="G4758" s="36" t="s">
        <v>72</v>
      </c>
      <c r="H4758" s="39">
        <v>20.122739</v>
      </c>
      <c r="I4758" s="40">
        <v>614.0</v>
      </c>
      <c r="J4758" s="41">
        <f t="shared" si="5"/>
        <v>12355.36175</v>
      </c>
      <c r="K4758" s="37" t="str">
        <f t="array" ref="K4758">IFERROR(XLOOKUP(G4758,'Tipo de carga'!A:A,'Tipo de carga'!B:B))</f>
        <v>Autoabasto</v>
      </c>
      <c r="L4758" s="37">
        <f t="shared" si="2"/>
        <v>46</v>
      </c>
      <c r="M4758" s="37">
        <f t="shared" si="3"/>
        <v>10</v>
      </c>
      <c r="N4758" s="37">
        <f t="shared" si="4"/>
        <v>11</v>
      </c>
      <c r="O4758" s="37" t="str">
        <f t="array" ref="O4758">IFERROR(XLOOKUP(K4758,'Tipo de carga'!B:B,'Tipo de carga'!C:C))</f>
        <v>Diesel</v>
      </c>
    </row>
    <row r="4759">
      <c r="A4759" s="36">
        <v>1704.0</v>
      </c>
      <c r="B4759" s="37" t="str">
        <f t="array" ref="B4759">IFERROR(XLOOKUP(A4759,'Asignacion Nov'!A:A,'Asignacion Nov'!C:C))</f>
        <v>Pilgrims Tepo</v>
      </c>
      <c r="C4759" s="37" t="str">
        <f t="array" ref="C4759">IFERROR(XLOOKUP(A4759,'Asignacion Nov'!A:A,'Asignacion Nov'!B:B))</f>
        <v>EC-02</v>
      </c>
      <c r="D4759" s="38">
        <v>45606.72114583333</v>
      </c>
      <c r="E4759" s="36" t="s">
        <v>222</v>
      </c>
      <c r="F4759" s="37" t="str">
        <f t="array" ref="F4759">IFERROR(XLOOKUP(E4759,Operadores!A:A,Operadores!B:B))</f>
        <v>BOROSC</v>
      </c>
      <c r="G4759" s="36" t="s">
        <v>72</v>
      </c>
      <c r="H4759" s="39">
        <v>20.122739</v>
      </c>
      <c r="I4759" s="40">
        <v>232.0</v>
      </c>
      <c r="J4759" s="41">
        <f t="shared" si="5"/>
        <v>4668.475448</v>
      </c>
      <c r="K4759" s="37" t="str">
        <f t="array" ref="K4759">IFERROR(XLOOKUP(G4759,'Tipo de carga'!A:A,'Tipo de carga'!B:B))</f>
        <v>Autoabasto</v>
      </c>
      <c r="L4759" s="37">
        <f t="shared" si="2"/>
        <v>46</v>
      </c>
      <c r="M4759" s="37">
        <f t="shared" si="3"/>
        <v>10</v>
      </c>
      <c r="N4759" s="37">
        <f t="shared" si="4"/>
        <v>11</v>
      </c>
      <c r="O4759" s="37" t="str">
        <f t="array" ref="O4759">IFERROR(XLOOKUP(K4759,'Tipo de carga'!B:B,'Tipo de carga'!C:C))</f>
        <v>Diesel</v>
      </c>
    </row>
    <row r="4760">
      <c r="A4760" s="36">
        <v>1863.0</v>
      </c>
      <c r="B4760" s="37" t="str">
        <f t="array" ref="B4760">IFERROR(XLOOKUP(A4760,'Asignacion Nov'!A:A,'Asignacion Nov'!C:C))</f>
        <v>Pilgrims Tepo</v>
      </c>
      <c r="C4760" s="37" t="str">
        <f t="array" ref="C4760">IFERROR(XLOOKUP(A4760,'Asignacion Nov'!A:A,'Asignacion Nov'!B:B))</f>
        <v>EC-02</v>
      </c>
      <c r="D4760" s="38">
        <v>45606.71256944445</v>
      </c>
      <c r="E4760" s="36" t="s">
        <v>212</v>
      </c>
      <c r="F4760" s="37" t="str">
        <f t="array" ref="F4760">IFERROR(XLOOKUP(E4760,Operadores!A:A,Operadores!B:B))</f>
        <v>SANJES01</v>
      </c>
      <c r="G4760" s="36" t="s">
        <v>72</v>
      </c>
      <c r="H4760" s="39">
        <v>20.122739</v>
      </c>
      <c r="I4760" s="40">
        <v>201.0</v>
      </c>
      <c r="J4760" s="41">
        <f t="shared" si="5"/>
        <v>4044.670539</v>
      </c>
      <c r="K4760" s="37" t="str">
        <f t="array" ref="K4760">IFERROR(XLOOKUP(G4760,'Tipo de carga'!A:A,'Tipo de carga'!B:B))</f>
        <v>Autoabasto</v>
      </c>
      <c r="L4760" s="37">
        <f t="shared" si="2"/>
        <v>46</v>
      </c>
      <c r="M4760" s="37">
        <f t="shared" si="3"/>
        <v>10</v>
      </c>
      <c r="N4760" s="37">
        <f t="shared" si="4"/>
        <v>11</v>
      </c>
      <c r="O4760" s="37" t="str">
        <f t="array" ref="O4760">IFERROR(XLOOKUP(K4760,'Tipo de carga'!B:B,'Tipo de carga'!C:C))</f>
        <v>Diesel</v>
      </c>
    </row>
    <row r="4761">
      <c r="A4761" s="36">
        <v>1683.0</v>
      </c>
      <c r="B4761" s="37" t="str">
        <f t="array" ref="B4761">IFERROR(XLOOKUP(A4761,'Asignacion Nov'!A:A,'Asignacion Nov'!C:C))</f>
        <v>Pilgrims Tepo</v>
      </c>
      <c r="C4761" s="37" t="str">
        <f t="array" ref="C4761">IFERROR(XLOOKUP(A4761,'Asignacion Nov'!A:A,'Asignacion Nov'!B:B))</f>
        <v>EC-02</v>
      </c>
      <c r="D4761" s="38">
        <v>45606.69957175926</v>
      </c>
      <c r="E4761" s="36" t="s">
        <v>373</v>
      </c>
      <c r="F4761" s="37" t="str">
        <f t="array" ref="F4761">IFERROR(XLOOKUP(E4761,Operadores!A:A,Operadores!B:B))</f>
        <v>RENOSC</v>
      </c>
      <c r="G4761" s="36" t="s">
        <v>72</v>
      </c>
      <c r="H4761" s="39">
        <v>20.122739</v>
      </c>
      <c r="I4761" s="40">
        <v>250.0</v>
      </c>
      <c r="J4761" s="41">
        <f t="shared" si="5"/>
        <v>5030.68475</v>
      </c>
      <c r="K4761" s="37" t="str">
        <f t="array" ref="K4761">IFERROR(XLOOKUP(G4761,'Tipo de carga'!A:A,'Tipo de carga'!B:B))</f>
        <v>Autoabasto</v>
      </c>
      <c r="L4761" s="37">
        <f t="shared" si="2"/>
        <v>46</v>
      </c>
      <c r="M4761" s="37">
        <f t="shared" si="3"/>
        <v>10</v>
      </c>
      <c r="N4761" s="37">
        <f t="shared" si="4"/>
        <v>11</v>
      </c>
      <c r="O4761" s="37" t="str">
        <f t="array" ref="O4761">IFERROR(XLOOKUP(K4761,'Tipo de carga'!B:B,'Tipo de carga'!C:C))</f>
        <v>Diesel</v>
      </c>
    </row>
    <row r="4762">
      <c r="A4762" s="36">
        <v>1695.0</v>
      </c>
      <c r="B4762" s="37" t="str">
        <f t="array" ref="B4762">IFERROR(XLOOKUP(A4762,'Asignacion Nov'!A:A,'Asignacion Nov'!C:C))</f>
        <v>Pilgrims Tepo</v>
      </c>
      <c r="C4762" s="37" t="str">
        <f t="array" ref="C4762">IFERROR(XLOOKUP(A4762,'Asignacion Nov'!A:A,'Asignacion Nov'!B:B))</f>
        <v>EC-02</v>
      </c>
      <c r="D4762" s="38">
        <v>45606.67780092593</v>
      </c>
      <c r="E4762" s="36" t="s">
        <v>214</v>
      </c>
      <c r="F4762" s="37" t="str">
        <f t="array" ref="F4762">IFERROR(XLOOKUP(E4762,Operadores!A:A,Operadores!B:B))</f>
        <v>OROEDU</v>
      </c>
      <c r="G4762" s="36" t="s">
        <v>72</v>
      </c>
      <c r="H4762" s="39">
        <v>20.122739</v>
      </c>
      <c r="I4762" s="40">
        <v>80.0</v>
      </c>
      <c r="J4762" s="41">
        <f t="shared" si="5"/>
        <v>1609.81912</v>
      </c>
      <c r="K4762" s="37" t="str">
        <f t="array" ref="K4762">IFERROR(XLOOKUP(G4762,'Tipo de carga'!A:A,'Tipo de carga'!B:B))</f>
        <v>Autoabasto</v>
      </c>
      <c r="L4762" s="37">
        <f t="shared" si="2"/>
        <v>46</v>
      </c>
      <c r="M4762" s="37">
        <f t="shared" si="3"/>
        <v>10</v>
      </c>
      <c r="N4762" s="37">
        <f t="shared" si="4"/>
        <v>11</v>
      </c>
      <c r="O4762" s="37" t="str">
        <f t="array" ref="O4762">IFERROR(XLOOKUP(K4762,'Tipo de carga'!B:B,'Tipo de carga'!C:C))</f>
        <v>Diesel</v>
      </c>
    </row>
    <row r="4763">
      <c r="A4763" s="36">
        <v>1951.0</v>
      </c>
      <c r="B4763" s="37" t="str">
        <f t="array" ref="B4763">IFERROR(XLOOKUP(A4763,'Asignacion Nov'!A:A,'Asignacion Nov'!C:C))</f>
        <v>MeLi asignado SD</v>
      </c>
      <c r="C4763" s="37" t="str">
        <f t="array" ref="C4763">IFERROR(XLOOKUP(A4763,'Asignacion Nov'!A:A,'Asignacion Nov'!B:B))</f>
        <v>EC-05</v>
      </c>
      <c r="D4763" s="38">
        <v>45606.670949074076</v>
      </c>
      <c r="E4763" s="36" t="s">
        <v>460</v>
      </c>
      <c r="F4763" s="37" t="str">
        <f t="array" ref="F4763">IFERROR(XLOOKUP(E4763,Operadores!A:A,Operadores!B:B))</f>
        <v>TORAN</v>
      </c>
      <c r="G4763" s="36" t="s">
        <v>72</v>
      </c>
      <c r="H4763" s="39">
        <v>20.122739</v>
      </c>
      <c r="I4763" s="40">
        <v>31.0</v>
      </c>
      <c r="J4763" s="41">
        <f t="shared" si="5"/>
        <v>623.804909</v>
      </c>
      <c r="K4763" s="37" t="str">
        <f t="array" ref="K4763">IFERROR(XLOOKUP(G4763,'Tipo de carga'!A:A,'Tipo de carga'!B:B))</f>
        <v>Autoabasto</v>
      </c>
      <c r="L4763" s="37">
        <f t="shared" si="2"/>
        <v>46</v>
      </c>
      <c r="M4763" s="37">
        <f t="shared" si="3"/>
        <v>10</v>
      </c>
      <c r="N4763" s="37">
        <f t="shared" si="4"/>
        <v>11</v>
      </c>
      <c r="O4763" s="37" t="str">
        <f t="array" ref="O4763">IFERROR(XLOOKUP(K4763,'Tipo de carga'!B:B,'Tipo de carga'!C:C))</f>
        <v>Diesel</v>
      </c>
    </row>
    <row r="4764">
      <c r="A4764" s="36">
        <v>1754.0</v>
      </c>
      <c r="B4764" s="37" t="str">
        <f t="array" ref="B4764">IFERROR(XLOOKUP(A4764,'Asignacion Nov'!A:A,'Asignacion Nov'!C:C))</f>
        <v>Pilgrims Tepo</v>
      </c>
      <c r="C4764" s="37" t="str">
        <f t="array" ref="C4764">IFERROR(XLOOKUP(A4764,'Asignacion Nov'!A:A,'Asignacion Nov'!B:B))</f>
        <v>EC-02</v>
      </c>
      <c r="D4764" s="38">
        <v>45606.66353009259</v>
      </c>
      <c r="E4764" s="36" t="s">
        <v>412</v>
      </c>
      <c r="F4764" s="37" t="str">
        <f t="array" ref="F4764">IFERROR(XLOOKUP(E4764,Operadores!A:A,Operadores!B:B))</f>
        <v>SANCAR01</v>
      </c>
      <c r="G4764" s="36" t="s">
        <v>72</v>
      </c>
      <c r="H4764" s="39">
        <v>20.122739</v>
      </c>
      <c r="I4764" s="40">
        <v>243.0</v>
      </c>
      <c r="J4764" s="41">
        <f t="shared" si="5"/>
        <v>4889.825577</v>
      </c>
      <c r="K4764" s="37" t="str">
        <f t="array" ref="K4764">IFERROR(XLOOKUP(G4764,'Tipo de carga'!A:A,'Tipo de carga'!B:B))</f>
        <v>Autoabasto</v>
      </c>
      <c r="L4764" s="37">
        <f t="shared" si="2"/>
        <v>46</v>
      </c>
      <c r="M4764" s="37">
        <f t="shared" si="3"/>
        <v>10</v>
      </c>
      <c r="N4764" s="37">
        <f t="shared" si="4"/>
        <v>11</v>
      </c>
      <c r="O4764" s="37" t="str">
        <f t="array" ref="O4764">IFERROR(XLOOKUP(K4764,'Tipo de carga'!B:B,'Tipo de carga'!C:C))</f>
        <v>Diesel</v>
      </c>
    </row>
    <row r="4765">
      <c r="A4765" s="36">
        <v>1688.0</v>
      </c>
      <c r="B4765" s="37" t="str">
        <f t="array" ref="B4765">IFERROR(XLOOKUP(A4765,'Asignacion Nov'!A:A,'Asignacion Nov'!C:C))</f>
        <v>Pilgrims Tepo</v>
      </c>
      <c r="C4765" s="37" t="str">
        <f t="array" ref="C4765">IFERROR(XLOOKUP(A4765,'Asignacion Nov'!A:A,'Asignacion Nov'!B:B))</f>
        <v>EC-02</v>
      </c>
      <c r="D4765" s="38">
        <v>45606.65174768519</v>
      </c>
      <c r="E4765" s="36" t="s">
        <v>420</v>
      </c>
      <c r="F4765" s="37" t="str">
        <f t="array" ref="F4765">IFERROR(XLOOKUP(E4765,Operadores!A:A,Operadores!B:B))</f>
        <v>SANJUA07</v>
      </c>
      <c r="G4765" s="36" t="s">
        <v>72</v>
      </c>
      <c r="H4765" s="39">
        <v>20.122739</v>
      </c>
      <c r="I4765" s="40">
        <v>187.0</v>
      </c>
      <c r="J4765" s="41">
        <f t="shared" si="5"/>
        <v>3762.952193</v>
      </c>
      <c r="K4765" s="37" t="str">
        <f t="array" ref="K4765">IFERROR(XLOOKUP(G4765,'Tipo de carga'!A:A,'Tipo de carga'!B:B))</f>
        <v>Autoabasto</v>
      </c>
      <c r="L4765" s="37">
        <f t="shared" si="2"/>
        <v>46</v>
      </c>
      <c r="M4765" s="37">
        <f t="shared" si="3"/>
        <v>10</v>
      </c>
      <c r="N4765" s="37">
        <f t="shared" si="4"/>
        <v>11</v>
      </c>
      <c r="O4765" s="37" t="str">
        <f t="array" ref="O4765">IFERROR(XLOOKUP(K4765,'Tipo de carga'!B:B,'Tipo de carga'!C:C))</f>
        <v>Diesel</v>
      </c>
    </row>
    <row r="4766">
      <c r="A4766" s="36">
        <v>2018.0</v>
      </c>
      <c r="B4766" s="37" t="str">
        <f t="array" ref="B4766">IFERROR(XLOOKUP(A4766,'Asignacion Nov'!A:A,'Asignacion Nov'!C:C))</f>
        <v>MeLi Dedicado TD</v>
      </c>
      <c r="C4766" s="37" t="str">
        <f t="array" ref="C4766">IFERROR(XLOOKUP(A4766,'Asignacion Nov'!A:A,'Asignacion Nov'!B:B))</f>
        <v>EC-05</v>
      </c>
      <c r="D4766" s="38">
        <v>45606.64407407407</v>
      </c>
      <c r="E4766" s="36" t="s">
        <v>407</v>
      </c>
      <c r="F4766" s="37" t="str">
        <f t="array" ref="F4766">IFERROR(XLOOKUP(E4766,Operadores!A:A,Operadores!B:B))</f>
        <v>BENMAX</v>
      </c>
      <c r="G4766" s="36" t="s">
        <v>72</v>
      </c>
      <c r="H4766" s="39">
        <v>20.122739</v>
      </c>
      <c r="I4766" s="40">
        <v>463.0</v>
      </c>
      <c r="J4766" s="41">
        <f t="shared" si="5"/>
        <v>9316.828157</v>
      </c>
      <c r="K4766" s="37" t="str">
        <f t="array" ref="K4766">IFERROR(XLOOKUP(G4766,'Tipo de carga'!A:A,'Tipo de carga'!B:B))</f>
        <v>Autoabasto</v>
      </c>
      <c r="L4766" s="37">
        <f t="shared" si="2"/>
        <v>46</v>
      </c>
      <c r="M4766" s="37">
        <f t="shared" si="3"/>
        <v>10</v>
      </c>
      <c r="N4766" s="37">
        <f t="shared" si="4"/>
        <v>11</v>
      </c>
      <c r="O4766" s="37" t="str">
        <f t="array" ref="O4766">IFERROR(XLOOKUP(K4766,'Tipo de carga'!B:B,'Tipo de carga'!C:C))</f>
        <v>Diesel</v>
      </c>
    </row>
    <row r="4767">
      <c r="A4767" s="36">
        <v>1780.0</v>
      </c>
      <c r="B4767" s="37" t="str">
        <f t="array" ref="B4767">IFERROR(XLOOKUP(A4767,'Asignacion Nov'!A:A,'Asignacion Nov'!C:C))</f>
        <v>Pilgrims Tepo</v>
      </c>
      <c r="C4767" s="37" t="str">
        <f t="array" ref="C4767">IFERROR(XLOOKUP(A4767,'Asignacion Nov'!A:A,'Asignacion Nov'!B:B))</f>
        <v>EC-02</v>
      </c>
      <c r="D4767" s="38">
        <v>45606.63208333333</v>
      </c>
      <c r="E4767" s="36" t="s">
        <v>384</v>
      </c>
      <c r="F4767" s="37" t="str">
        <f t="array" ref="F4767">IFERROR(XLOOKUP(E4767,Operadores!A:A,Operadores!B:B))</f>
        <v>LEOJOS</v>
      </c>
      <c r="G4767" s="36" t="s">
        <v>72</v>
      </c>
      <c r="H4767" s="39">
        <v>20.1227389999999</v>
      </c>
      <c r="I4767" s="40">
        <v>223.0</v>
      </c>
      <c r="J4767" s="41">
        <f t="shared" si="5"/>
        <v>4487.370797</v>
      </c>
      <c r="K4767" s="37" t="str">
        <f t="array" ref="K4767">IFERROR(XLOOKUP(G4767,'Tipo de carga'!A:A,'Tipo de carga'!B:B))</f>
        <v>Autoabasto</v>
      </c>
      <c r="L4767" s="37">
        <f t="shared" si="2"/>
        <v>46</v>
      </c>
      <c r="M4767" s="37">
        <f t="shared" si="3"/>
        <v>10</v>
      </c>
      <c r="N4767" s="37">
        <f t="shared" si="4"/>
        <v>11</v>
      </c>
      <c r="O4767" s="37" t="str">
        <f t="array" ref="O4767">IFERROR(XLOOKUP(K4767,'Tipo de carga'!B:B,'Tipo de carga'!C:C))</f>
        <v>Diesel</v>
      </c>
    </row>
    <row r="4768">
      <c r="A4768" s="36">
        <v>1752.0</v>
      </c>
      <c r="B4768" s="37" t="str">
        <f t="array" ref="B4768">IFERROR(XLOOKUP(A4768,'Asignacion Nov'!A:A,'Asignacion Nov'!C:C))</f>
        <v>Liverpool Local</v>
      </c>
      <c r="C4768" s="37" t="str">
        <f t="array" ref="C4768">IFERROR(XLOOKUP(A4768,'Asignacion Nov'!A:A,'Asignacion Nov'!B:B))</f>
        <v>EC-01</v>
      </c>
      <c r="D4768" s="38">
        <v>45606.61953703704</v>
      </c>
      <c r="E4768" s="36" t="s">
        <v>182</v>
      </c>
      <c r="F4768" s="37" t="str">
        <f t="array" ref="F4768">IFERROR(XLOOKUP(E4768,Operadores!A:A,Operadores!B:B))</f>
        <v>ROBJUA01</v>
      </c>
      <c r="G4768" s="36" t="s">
        <v>72</v>
      </c>
      <c r="H4768" s="39">
        <v>20.1227389999999</v>
      </c>
      <c r="I4768" s="40">
        <v>259.0</v>
      </c>
      <c r="J4768" s="41">
        <f t="shared" si="5"/>
        <v>5211.789401</v>
      </c>
      <c r="K4768" s="37" t="str">
        <f t="array" ref="K4768">IFERROR(XLOOKUP(G4768,'Tipo de carga'!A:A,'Tipo de carga'!B:B))</f>
        <v>Autoabasto</v>
      </c>
      <c r="L4768" s="37">
        <f t="shared" si="2"/>
        <v>46</v>
      </c>
      <c r="M4768" s="37">
        <f t="shared" si="3"/>
        <v>10</v>
      </c>
      <c r="N4768" s="37">
        <f t="shared" si="4"/>
        <v>11</v>
      </c>
      <c r="O4768" s="37" t="str">
        <f t="array" ref="O4768">IFERROR(XLOOKUP(K4768,'Tipo de carga'!B:B,'Tipo de carga'!C:C))</f>
        <v>Diesel</v>
      </c>
    </row>
    <row r="4769">
      <c r="A4769" s="36">
        <v>1861.0</v>
      </c>
      <c r="B4769" s="37" t="str">
        <f t="array" ref="B4769">IFERROR(XLOOKUP(A4769,'Asignacion Nov'!A:A,'Asignacion Nov'!C:C))</f>
        <v>Pilgrims Tepo</v>
      </c>
      <c r="C4769" s="37" t="str">
        <f t="array" ref="C4769">IFERROR(XLOOKUP(A4769,'Asignacion Nov'!A:A,'Asignacion Nov'!B:B))</f>
        <v>EC-02</v>
      </c>
      <c r="D4769" s="38">
        <v>45606.61068287037</v>
      </c>
      <c r="E4769" s="36" t="s">
        <v>215</v>
      </c>
      <c r="F4769" s="37" t="str">
        <f t="array" ref="F4769">IFERROR(XLOOKUP(E4769,Operadores!A:A,Operadores!B:B))</f>
        <v>GARJUA</v>
      </c>
      <c r="G4769" s="36" t="s">
        <v>72</v>
      </c>
      <c r="H4769" s="39">
        <v>20.1227389999999</v>
      </c>
      <c r="I4769" s="40">
        <v>180.0</v>
      </c>
      <c r="J4769" s="41">
        <f t="shared" si="5"/>
        <v>3622.09302</v>
      </c>
      <c r="K4769" s="37" t="str">
        <f t="array" ref="K4769">IFERROR(XLOOKUP(G4769,'Tipo de carga'!A:A,'Tipo de carga'!B:B))</f>
        <v>Autoabasto</v>
      </c>
      <c r="L4769" s="37">
        <f t="shared" si="2"/>
        <v>46</v>
      </c>
      <c r="M4769" s="37">
        <f t="shared" si="3"/>
        <v>10</v>
      </c>
      <c r="N4769" s="37">
        <f t="shared" si="4"/>
        <v>11</v>
      </c>
      <c r="O4769" s="37" t="str">
        <f t="array" ref="O4769">IFERROR(XLOOKUP(K4769,'Tipo de carga'!B:B,'Tipo de carga'!C:C))</f>
        <v>Diesel</v>
      </c>
    </row>
    <row r="4770">
      <c r="A4770" s="36">
        <v>1697.0</v>
      </c>
      <c r="B4770" s="37" t="str">
        <f t="array" ref="B4770">IFERROR(XLOOKUP(A4770,'Asignacion Nov'!A:A,'Asignacion Nov'!C:C))</f>
        <v>Pilgrims Tepo</v>
      </c>
      <c r="C4770" s="37" t="str">
        <f t="array" ref="C4770">IFERROR(XLOOKUP(A4770,'Asignacion Nov'!A:A,'Asignacion Nov'!B:B))</f>
        <v>EC-02</v>
      </c>
      <c r="D4770" s="38">
        <v>45606.60071759259</v>
      </c>
      <c r="E4770" s="36" t="s">
        <v>230</v>
      </c>
      <c r="F4770" s="37" t="str">
        <f t="array" ref="F4770">IFERROR(XLOOKUP(E4770,Operadores!A:A,Operadores!B:B))</f>
        <v>DELJOS</v>
      </c>
      <c r="G4770" s="36" t="s">
        <v>72</v>
      </c>
      <c r="H4770" s="39">
        <v>20.1227389999999</v>
      </c>
      <c r="I4770" s="40">
        <v>208.0</v>
      </c>
      <c r="J4770" s="41">
        <f t="shared" si="5"/>
        <v>4185.529712</v>
      </c>
      <c r="K4770" s="37" t="str">
        <f t="array" ref="K4770">IFERROR(XLOOKUP(G4770,'Tipo de carga'!A:A,'Tipo de carga'!B:B))</f>
        <v>Autoabasto</v>
      </c>
      <c r="L4770" s="37">
        <f t="shared" si="2"/>
        <v>46</v>
      </c>
      <c r="M4770" s="37">
        <f t="shared" si="3"/>
        <v>10</v>
      </c>
      <c r="N4770" s="37">
        <f t="shared" si="4"/>
        <v>11</v>
      </c>
      <c r="O4770" s="37" t="str">
        <f t="array" ref="O4770">IFERROR(XLOOKUP(K4770,'Tipo de carga'!B:B,'Tipo de carga'!C:C))</f>
        <v>Diesel</v>
      </c>
    </row>
    <row r="4771">
      <c r="A4771" s="36">
        <v>1720.0</v>
      </c>
      <c r="B4771" s="37" t="str">
        <f t="array" ref="B4771">IFERROR(XLOOKUP(A4771,'Asignacion Nov'!A:A,'Asignacion Nov'!C:C))</f>
        <v>Pilgrims Tepo</v>
      </c>
      <c r="C4771" s="37" t="str">
        <f t="array" ref="C4771">IFERROR(XLOOKUP(A4771,'Asignacion Nov'!A:A,'Asignacion Nov'!B:B))</f>
        <v>EC-02</v>
      </c>
      <c r="D4771" s="38">
        <v>45606.59333333333</v>
      </c>
      <c r="E4771" s="36" t="s">
        <v>533</v>
      </c>
      <c r="F4771" s="37" t="str">
        <f t="array" ref="F4771">IFERROR(XLOOKUP(E4771,Operadores!A:A,Operadores!B:B))</f>
        <v>GALISM</v>
      </c>
      <c r="G4771" s="36" t="s">
        <v>72</v>
      </c>
      <c r="H4771" s="39">
        <v>20.1227389999999</v>
      </c>
      <c r="I4771" s="40">
        <v>181.0</v>
      </c>
      <c r="J4771" s="41">
        <f t="shared" si="5"/>
        <v>3642.215759</v>
      </c>
      <c r="K4771" s="37" t="str">
        <f t="array" ref="K4771">IFERROR(XLOOKUP(G4771,'Tipo de carga'!A:A,'Tipo de carga'!B:B))</f>
        <v>Autoabasto</v>
      </c>
      <c r="L4771" s="37">
        <f t="shared" si="2"/>
        <v>46</v>
      </c>
      <c r="M4771" s="37">
        <f t="shared" si="3"/>
        <v>10</v>
      </c>
      <c r="N4771" s="37">
        <f t="shared" si="4"/>
        <v>11</v>
      </c>
      <c r="O4771" s="37" t="str">
        <f t="array" ref="O4771">IFERROR(XLOOKUP(K4771,'Tipo de carga'!B:B,'Tipo de carga'!C:C))</f>
        <v>Diesel</v>
      </c>
    </row>
    <row r="4772">
      <c r="A4772" s="36">
        <v>1727.0</v>
      </c>
      <c r="B4772" s="37" t="str">
        <f t="array" ref="B4772">IFERROR(XLOOKUP(A4772,'Asignacion Nov'!A:A,'Asignacion Nov'!C:C))</f>
        <v>Liverpool Local</v>
      </c>
      <c r="C4772" s="37" t="str">
        <f t="array" ref="C4772">IFERROR(XLOOKUP(A4772,'Asignacion Nov'!A:A,'Asignacion Nov'!B:B))</f>
        <v>EC-01</v>
      </c>
      <c r="D4772" s="38">
        <v>45606.5856712963</v>
      </c>
      <c r="E4772" s="36" t="s">
        <v>388</v>
      </c>
      <c r="F4772" s="37" t="str">
        <f t="array" ref="F4772">IFERROR(XLOOKUP(E4772,Operadores!A:A,Operadores!B:B))</f>
        <v>SANBEN</v>
      </c>
      <c r="G4772" s="36" t="s">
        <v>72</v>
      </c>
      <c r="H4772" s="39">
        <v>20.1227389999999</v>
      </c>
      <c r="I4772" s="40">
        <v>417.0</v>
      </c>
      <c r="J4772" s="41">
        <f t="shared" si="5"/>
        <v>8391.182163</v>
      </c>
      <c r="K4772" s="37" t="str">
        <f t="array" ref="K4772">IFERROR(XLOOKUP(G4772,'Tipo de carga'!A:A,'Tipo de carga'!B:B))</f>
        <v>Autoabasto</v>
      </c>
      <c r="L4772" s="37">
        <f t="shared" si="2"/>
        <v>46</v>
      </c>
      <c r="M4772" s="37">
        <f t="shared" si="3"/>
        <v>10</v>
      </c>
      <c r="N4772" s="37">
        <f t="shared" si="4"/>
        <v>11</v>
      </c>
      <c r="O4772" s="37" t="str">
        <f t="array" ref="O4772">IFERROR(XLOOKUP(K4772,'Tipo de carga'!B:B,'Tipo de carga'!C:C))</f>
        <v>Diesel</v>
      </c>
    </row>
    <row r="4773">
      <c r="A4773" s="36">
        <v>2040.0</v>
      </c>
      <c r="B4773" s="37" t="str">
        <f t="array" ref="B4773">IFERROR(XLOOKUP(A4773,'Asignacion Nov'!A:A,'Asignacion Nov'!C:C))</f>
        <v>Liverpool Local</v>
      </c>
      <c r="C4773" s="37" t="str">
        <f t="array" ref="C4773">IFERROR(XLOOKUP(A4773,'Asignacion Nov'!A:A,'Asignacion Nov'!B:B))</f>
        <v>EC-01</v>
      </c>
      <c r="D4773" s="38">
        <v>45606.56821759259</v>
      </c>
      <c r="E4773" s="36" t="s">
        <v>233</v>
      </c>
      <c r="F4773" s="37" t="str">
        <f t="array" ref="F4773">IFERROR(XLOOKUP(E4773,Operadores!A:A,Operadores!B:B))</f>
        <v>QUILA</v>
      </c>
      <c r="G4773" s="36" t="s">
        <v>72</v>
      </c>
      <c r="H4773" s="39">
        <v>20.1227389999999</v>
      </c>
      <c r="I4773" s="40">
        <v>577.0</v>
      </c>
      <c r="J4773" s="41">
        <f t="shared" si="5"/>
        <v>11610.8204</v>
      </c>
      <c r="K4773" s="37" t="str">
        <f t="array" ref="K4773">IFERROR(XLOOKUP(G4773,'Tipo de carga'!A:A,'Tipo de carga'!B:B))</f>
        <v>Autoabasto</v>
      </c>
      <c r="L4773" s="37">
        <f t="shared" si="2"/>
        <v>46</v>
      </c>
      <c r="M4773" s="37">
        <f t="shared" si="3"/>
        <v>10</v>
      </c>
      <c r="N4773" s="37">
        <f t="shared" si="4"/>
        <v>11</v>
      </c>
      <c r="O4773" s="37" t="str">
        <f t="array" ref="O4773">IFERROR(XLOOKUP(K4773,'Tipo de carga'!B:B,'Tipo de carga'!C:C))</f>
        <v>Diesel</v>
      </c>
    </row>
    <row r="4774">
      <c r="A4774" s="36">
        <v>1983.0</v>
      </c>
      <c r="B4774" s="37" t="str">
        <f t="array" ref="B4774">IFERROR(XLOOKUP(A4774,'Asignacion Nov'!A:A,'Asignacion Nov'!C:C))</f>
        <v>MeLi asignado SD</v>
      </c>
      <c r="C4774" s="37" t="str">
        <f t="array" ref="C4774">IFERROR(XLOOKUP(A4774,'Asignacion Nov'!A:A,'Asignacion Nov'!B:B))</f>
        <v>EC-05</v>
      </c>
      <c r="D4774" s="38">
        <v>45606.527719907404</v>
      </c>
      <c r="E4774" s="36" t="s">
        <v>179</v>
      </c>
      <c r="F4774" s="37" t="str">
        <f t="array" ref="F4774">IFERROR(XLOOKUP(E4774,Operadores!A:A,Operadores!B:B))</f>
        <v>IBAJOS</v>
      </c>
      <c r="G4774" s="36" t="s">
        <v>72</v>
      </c>
      <c r="H4774" s="39">
        <v>20.1227389999999</v>
      </c>
      <c r="I4774" s="40">
        <v>320.0</v>
      </c>
      <c r="J4774" s="41">
        <f t="shared" si="5"/>
        <v>6439.27648</v>
      </c>
      <c r="K4774" s="37" t="str">
        <f t="array" ref="K4774">IFERROR(XLOOKUP(G4774,'Tipo de carga'!A:A,'Tipo de carga'!B:B))</f>
        <v>Autoabasto</v>
      </c>
      <c r="L4774" s="37">
        <f t="shared" si="2"/>
        <v>46</v>
      </c>
      <c r="M4774" s="37">
        <f t="shared" si="3"/>
        <v>10</v>
      </c>
      <c r="N4774" s="37">
        <f t="shared" si="4"/>
        <v>11</v>
      </c>
      <c r="O4774" s="37" t="str">
        <f t="array" ref="O4774">IFERROR(XLOOKUP(K4774,'Tipo de carga'!B:B,'Tipo de carga'!C:C))</f>
        <v>Diesel</v>
      </c>
    </row>
    <row r="4775">
      <c r="A4775" s="36">
        <v>1639.0</v>
      </c>
      <c r="B4775" s="37" t="str">
        <f t="array" ref="B4775">IFERROR(XLOOKUP(A4775,'Asignacion Nov'!A:A,'Asignacion Nov'!C:C))</f>
        <v>Available</v>
      </c>
      <c r="C4775" s="37" t="str">
        <f t="array" ref="C4775">IFERROR(XLOOKUP(A4775,'Asignacion Nov'!A:A,'Asignacion Nov'!B:B))</f>
        <v>TTE</v>
      </c>
      <c r="D4775" s="38">
        <v>45606.51306712963</v>
      </c>
      <c r="E4775" s="36" t="s">
        <v>341</v>
      </c>
      <c r="F4775" s="37" t="str">
        <f t="array" ref="F4775">IFERROR(XLOOKUP(E4775,Operadores!A:A,Operadores!B:B))</f>
        <v>SALJO01</v>
      </c>
      <c r="G4775" s="36" t="s">
        <v>72</v>
      </c>
      <c r="H4775" s="39">
        <v>20.1227389999999</v>
      </c>
      <c r="I4775" s="40">
        <v>399.0</v>
      </c>
      <c r="J4775" s="41">
        <f t="shared" si="5"/>
        <v>8028.972861</v>
      </c>
      <c r="K4775" s="37" t="str">
        <f t="array" ref="K4775">IFERROR(XLOOKUP(G4775,'Tipo de carga'!A:A,'Tipo de carga'!B:B))</f>
        <v>Autoabasto</v>
      </c>
      <c r="L4775" s="37">
        <f t="shared" si="2"/>
        <v>46</v>
      </c>
      <c r="M4775" s="37">
        <f t="shared" si="3"/>
        <v>10</v>
      </c>
      <c r="N4775" s="37">
        <f t="shared" si="4"/>
        <v>11</v>
      </c>
      <c r="O4775" s="37" t="str">
        <f t="array" ref="O4775">IFERROR(XLOOKUP(K4775,'Tipo de carga'!B:B,'Tipo de carga'!C:C))</f>
        <v>Diesel</v>
      </c>
    </row>
    <row r="4776">
      <c r="A4776" s="36">
        <v>1639.0</v>
      </c>
      <c r="B4776" s="37" t="str">
        <f t="array" ref="B4776">IFERROR(XLOOKUP(A4776,'Asignacion Nov'!A:A,'Asignacion Nov'!C:C))</f>
        <v>Available</v>
      </c>
      <c r="C4776" s="37" t="str">
        <f t="array" ref="C4776">IFERROR(XLOOKUP(A4776,'Asignacion Nov'!A:A,'Asignacion Nov'!B:B))</f>
        <v>TTE</v>
      </c>
      <c r="D4776" s="38">
        <v>45606.46399305556</v>
      </c>
      <c r="E4776" s="36" t="s">
        <v>341</v>
      </c>
      <c r="F4776" s="37" t="str">
        <f t="array" ref="F4776">IFERROR(XLOOKUP(E4776,Operadores!A:A,Operadores!B:B))</f>
        <v>SALJO01</v>
      </c>
      <c r="G4776" s="36" t="s">
        <v>72</v>
      </c>
      <c r="H4776" s="39">
        <v>20.1227389999999</v>
      </c>
      <c r="I4776" s="40">
        <v>192.0</v>
      </c>
      <c r="J4776" s="41">
        <f t="shared" si="5"/>
        <v>3863.565888</v>
      </c>
      <c r="K4776" s="37" t="str">
        <f t="array" ref="K4776">IFERROR(XLOOKUP(G4776,'Tipo de carga'!A:A,'Tipo de carga'!B:B))</f>
        <v>Autoabasto</v>
      </c>
      <c r="L4776" s="37">
        <f t="shared" si="2"/>
        <v>46</v>
      </c>
      <c r="M4776" s="37">
        <f t="shared" si="3"/>
        <v>10</v>
      </c>
      <c r="N4776" s="37">
        <f t="shared" si="4"/>
        <v>11</v>
      </c>
      <c r="O4776" s="37" t="str">
        <f t="array" ref="O4776">IFERROR(XLOOKUP(K4776,'Tipo de carga'!B:B,'Tipo de carga'!C:C))</f>
        <v>Diesel</v>
      </c>
    </row>
    <row r="4777">
      <c r="A4777" s="36">
        <v>2010.0</v>
      </c>
      <c r="B4777" s="37" t="str">
        <f t="array" ref="B4777">IFERROR(XLOOKUP(A4777,'Asignacion Nov'!A:A,'Asignacion Nov'!C:C))</f>
        <v>MeLi asignado SD</v>
      </c>
      <c r="C4777" s="37" t="str">
        <f t="array" ref="C4777">IFERROR(XLOOKUP(A4777,'Asignacion Nov'!A:A,'Asignacion Nov'!B:B))</f>
        <v>EC-05</v>
      </c>
      <c r="D4777" s="38">
        <v>45606.44236111111</v>
      </c>
      <c r="E4777" s="36" t="s">
        <v>194</v>
      </c>
      <c r="F4777" s="37" t="str">
        <f t="array" ref="F4777">IFERROR(XLOOKUP(E4777,Operadores!A:A,Operadores!B:B))</f>
        <v>CHAJE</v>
      </c>
      <c r="G4777" s="36" t="s">
        <v>72</v>
      </c>
      <c r="H4777" s="39">
        <v>20.1227389999999</v>
      </c>
      <c r="I4777" s="40">
        <v>345.0</v>
      </c>
      <c r="J4777" s="41">
        <f t="shared" si="5"/>
        <v>6942.344955</v>
      </c>
      <c r="K4777" s="37" t="str">
        <f t="array" ref="K4777">IFERROR(XLOOKUP(G4777,'Tipo de carga'!A:A,'Tipo de carga'!B:B))</f>
        <v>Autoabasto</v>
      </c>
      <c r="L4777" s="37">
        <f t="shared" si="2"/>
        <v>46</v>
      </c>
      <c r="M4777" s="37">
        <f t="shared" si="3"/>
        <v>10</v>
      </c>
      <c r="N4777" s="37">
        <f t="shared" si="4"/>
        <v>11</v>
      </c>
      <c r="O4777" s="37" t="str">
        <f t="array" ref="O4777">IFERROR(XLOOKUP(K4777,'Tipo de carga'!B:B,'Tipo de carga'!C:C))</f>
        <v>Diesel</v>
      </c>
    </row>
    <row r="4778">
      <c r="A4778" s="36">
        <v>1944.0</v>
      </c>
      <c r="B4778" s="37" t="str">
        <f t="array" ref="B4778">IFERROR(XLOOKUP(A4778,'Asignacion Nov'!A:A,'Asignacion Nov'!C:C))</f>
        <v>MeLi asignado SD</v>
      </c>
      <c r="C4778" s="37" t="str">
        <f t="array" ref="C4778">IFERROR(XLOOKUP(A4778,'Asignacion Nov'!A:A,'Asignacion Nov'!B:B))</f>
        <v>EC-05</v>
      </c>
      <c r="D4778" s="38">
        <v>45606.43226851852</v>
      </c>
      <c r="E4778" s="36" t="s">
        <v>168</v>
      </c>
      <c r="F4778" s="37" t="str">
        <f t="array" ref="F4778">IFERROR(XLOOKUP(E4778,Operadores!A:A,Operadores!B:B))</f>
        <v>GARLUI</v>
      </c>
      <c r="G4778" s="36" t="s">
        <v>72</v>
      </c>
      <c r="H4778" s="39">
        <v>20.1227389999999</v>
      </c>
      <c r="I4778" s="40">
        <v>102.0</v>
      </c>
      <c r="J4778" s="41">
        <f t="shared" si="5"/>
        <v>2052.519378</v>
      </c>
      <c r="K4778" s="37" t="str">
        <f t="array" ref="K4778">IFERROR(XLOOKUP(G4778,'Tipo de carga'!A:A,'Tipo de carga'!B:B))</f>
        <v>Autoabasto</v>
      </c>
      <c r="L4778" s="37">
        <f t="shared" si="2"/>
        <v>46</v>
      </c>
      <c r="M4778" s="37">
        <f t="shared" si="3"/>
        <v>10</v>
      </c>
      <c r="N4778" s="37">
        <f t="shared" si="4"/>
        <v>11</v>
      </c>
      <c r="O4778" s="37" t="str">
        <f t="array" ref="O4778">IFERROR(XLOOKUP(K4778,'Tipo de carga'!B:B,'Tipo de carga'!C:C))</f>
        <v>Diesel</v>
      </c>
    </row>
    <row r="4779">
      <c r="A4779" s="36">
        <v>2016.0</v>
      </c>
      <c r="B4779" s="37" t="str">
        <f t="array" ref="B4779">IFERROR(XLOOKUP(A4779,'Asignacion Nov'!A:A,'Asignacion Nov'!C:C))</f>
        <v>MeLi Asignado TD</v>
      </c>
      <c r="C4779" s="37" t="str">
        <f t="array" ref="C4779">IFERROR(XLOOKUP(A4779,'Asignacion Nov'!A:A,'Asignacion Nov'!B:B))</f>
        <v>EC-05</v>
      </c>
      <c r="D4779" s="38">
        <v>45606.41673611111</v>
      </c>
      <c r="E4779" s="36" t="s">
        <v>161</v>
      </c>
      <c r="F4779" s="37" t="str">
        <f t="array" ref="F4779">IFERROR(XLOOKUP(E4779,Operadores!A:A,Operadores!B:B))</f>
        <v>SANART</v>
      </c>
      <c r="G4779" s="36" t="s">
        <v>72</v>
      </c>
      <c r="H4779" s="39">
        <v>20.1227389999999</v>
      </c>
      <c r="I4779" s="40">
        <v>348.0</v>
      </c>
      <c r="J4779" s="41">
        <f t="shared" si="5"/>
        <v>7002.713172</v>
      </c>
      <c r="K4779" s="37" t="str">
        <f t="array" ref="K4779">IFERROR(XLOOKUP(G4779,'Tipo de carga'!A:A,'Tipo de carga'!B:B))</f>
        <v>Autoabasto</v>
      </c>
      <c r="L4779" s="37">
        <f t="shared" si="2"/>
        <v>46</v>
      </c>
      <c r="M4779" s="37">
        <f t="shared" si="3"/>
        <v>10</v>
      </c>
      <c r="N4779" s="37">
        <f t="shared" si="4"/>
        <v>11</v>
      </c>
      <c r="O4779" s="37" t="str">
        <f t="array" ref="O4779">IFERROR(XLOOKUP(K4779,'Tipo de carga'!B:B,'Tipo de carga'!C:C))</f>
        <v>Diesel</v>
      </c>
    </row>
    <row r="4780">
      <c r="A4780" s="36">
        <v>1789.0</v>
      </c>
      <c r="B4780" s="37" t="str">
        <f t="array" ref="B4780">IFERROR(XLOOKUP(A4780,'Asignacion Nov'!A:A,'Asignacion Nov'!C:C))</f>
        <v>Hisense</v>
      </c>
      <c r="C4780" s="37" t="str">
        <f t="array" ref="C4780">IFERROR(XLOOKUP(A4780,'Asignacion Nov'!A:A,'Asignacion Nov'!B:B))</f>
        <v>EC-03</v>
      </c>
      <c r="D4780" s="38">
        <v>45606.40222222222</v>
      </c>
      <c r="E4780" s="36" t="s">
        <v>413</v>
      </c>
      <c r="F4780" s="37" t="str">
        <f t="array" ref="F4780">IFERROR(XLOOKUP(E4780,Operadores!A:A,Operadores!B:B))</f>
        <v>GALANG</v>
      </c>
      <c r="G4780" s="36" t="s">
        <v>72</v>
      </c>
      <c r="H4780" s="39">
        <v>20.1227389999999</v>
      </c>
      <c r="I4780" s="40">
        <v>685.0</v>
      </c>
      <c r="J4780" s="41">
        <f t="shared" si="5"/>
        <v>13784.07621</v>
      </c>
      <c r="K4780" s="37" t="str">
        <f t="array" ref="K4780">IFERROR(XLOOKUP(G4780,'Tipo de carga'!A:A,'Tipo de carga'!B:B))</f>
        <v>Autoabasto</v>
      </c>
      <c r="L4780" s="37">
        <f t="shared" si="2"/>
        <v>46</v>
      </c>
      <c r="M4780" s="37">
        <f t="shared" si="3"/>
        <v>10</v>
      </c>
      <c r="N4780" s="37">
        <f t="shared" si="4"/>
        <v>11</v>
      </c>
      <c r="O4780" s="37" t="str">
        <f t="array" ref="O4780">IFERROR(XLOOKUP(K4780,'Tipo de carga'!B:B,'Tipo de carga'!C:C))</f>
        <v>Diesel</v>
      </c>
    </row>
    <row r="4781">
      <c r="A4781" s="36">
        <v>1866.0</v>
      </c>
      <c r="B4781" s="37" t="str">
        <f t="array" ref="B4781">IFERROR(XLOOKUP(A4781,'Asignacion Nov'!A:A,'Asignacion Nov'!C:C))</f>
        <v>Pilgrims Tepo</v>
      </c>
      <c r="C4781" s="37" t="str">
        <f t="array" ref="C4781">IFERROR(XLOOKUP(A4781,'Asignacion Nov'!A:A,'Asignacion Nov'!B:B))</f>
        <v>EC-02</v>
      </c>
      <c r="D4781" s="38">
        <v>45606.38400462963</v>
      </c>
      <c r="E4781" s="36" t="s">
        <v>380</v>
      </c>
      <c r="F4781" s="37" t="str">
        <f t="array" ref="F4781">IFERROR(XLOOKUP(E4781,Operadores!A:A,Operadores!B:B))</f>
        <v>FRAMAU</v>
      </c>
      <c r="G4781" s="36" t="s">
        <v>72</v>
      </c>
      <c r="H4781" s="39">
        <v>20.1227389999999</v>
      </c>
      <c r="I4781" s="40">
        <v>155.0</v>
      </c>
      <c r="J4781" s="41">
        <f t="shared" si="5"/>
        <v>3119.024545</v>
      </c>
      <c r="K4781" s="37" t="str">
        <f t="array" ref="K4781">IFERROR(XLOOKUP(G4781,'Tipo de carga'!A:A,'Tipo de carga'!B:B))</f>
        <v>Autoabasto</v>
      </c>
      <c r="L4781" s="37">
        <f t="shared" si="2"/>
        <v>46</v>
      </c>
      <c r="M4781" s="37">
        <f t="shared" si="3"/>
        <v>10</v>
      </c>
      <c r="N4781" s="37">
        <f t="shared" si="4"/>
        <v>11</v>
      </c>
      <c r="O4781" s="37" t="str">
        <f t="array" ref="O4781">IFERROR(XLOOKUP(K4781,'Tipo de carga'!B:B,'Tipo de carga'!C:C))</f>
        <v>Diesel</v>
      </c>
    </row>
    <row r="4782">
      <c r="A4782" s="36">
        <v>1997.0</v>
      </c>
      <c r="B4782" s="37" t="str">
        <f t="array" ref="B4782">IFERROR(XLOOKUP(A4782,'Asignacion Nov'!A:A,'Asignacion Nov'!C:C))</f>
        <v>MeLi Dedicado Merida</v>
      </c>
      <c r="C4782" s="37" t="str">
        <f t="array" ref="C4782">IFERROR(XLOOKUP(A4782,'Asignacion Nov'!A:A,'Asignacion Nov'!B:B))</f>
        <v>EC-05</v>
      </c>
      <c r="D4782" s="38">
        <v>45606.33064814815</v>
      </c>
      <c r="E4782" s="36" t="s">
        <v>391</v>
      </c>
      <c r="F4782" s="37" t="str">
        <f t="array" ref="F4782">IFERROR(XLOOKUP(E4782,Operadores!A:A,Operadores!B:B))</f>
        <v>HERVIC02</v>
      </c>
      <c r="G4782" s="36" t="s">
        <v>72</v>
      </c>
      <c r="H4782" s="39">
        <v>20.1227389999999</v>
      </c>
      <c r="I4782" s="40">
        <v>320.0</v>
      </c>
      <c r="J4782" s="41">
        <f t="shared" si="5"/>
        <v>6439.27648</v>
      </c>
      <c r="K4782" s="37" t="str">
        <f t="array" ref="K4782">IFERROR(XLOOKUP(G4782,'Tipo de carga'!A:A,'Tipo de carga'!B:B))</f>
        <v>Autoabasto</v>
      </c>
      <c r="L4782" s="37">
        <f t="shared" si="2"/>
        <v>46</v>
      </c>
      <c r="M4782" s="37">
        <f t="shared" si="3"/>
        <v>10</v>
      </c>
      <c r="N4782" s="37">
        <f t="shared" si="4"/>
        <v>11</v>
      </c>
      <c r="O4782" s="37" t="str">
        <f t="array" ref="O4782">IFERROR(XLOOKUP(K4782,'Tipo de carga'!B:B,'Tipo de carga'!C:C))</f>
        <v>Diesel</v>
      </c>
    </row>
    <row r="4783">
      <c r="A4783" s="36">
        <v>1897.0</v>
      </c>
      <c r="B4783" s="37" t="str">
        <f t="array" ref="B4783">IFERROR(XLOOKUP(A4783,'Asignacion Nov'!A:A,'Asignacion Nov'!C:C))</f>
        <v>Full Liver</v>
      </c>
      <c r="C4783" s="37" t="str">
        <f t="array" ref="C4783">IFERROR(XLOOKUP(A4783,'Asignacion Nov'!A:A,'Asignacion Nov'!B:B))</f>
        <v>EC-01</v>
      </c>
      <c r="D4783" s="38">
        <v>45606.25368055556</v>
      </c>
      <c r="E4783" s="36" t="s">
        <v>408</v>
      </c>
      <c r="F4783" s="37" t="str">
        <f t="array" ref="F4783">IFERROR(XLOOKUP(E4783,Operadores!A:A,Operadores!B:B))</f>
        <v>RODAR</v>
      </c>
      <c r="G4783" s="36" t="s">
        <v>72</v>
      </c>
      <c r="H4783" s="39">
        <v>20.1227389999999</v>
      </c>
      <c r="I4783" s="40">
        <v>741.0</v>
      </c>
      <c r="J4783" s="41">
        <f t="shared" si="5"/>
        <v>14910.9496</v>
      </c>
      <c r="K4783" s="37" t="str">
        <f t="array" ref="K4783">IFERROR(XLOOKUP(G4783,'Tipo de carga'!A:A,'Tipo de carga'!B:B))</f>
        <v>Autoabasto</v>
      </c>
      <c r="L4783" s="37">
        <f t="shared" si="2"/>
        <v>46</v>
      </c>
      <c r="M4783" s="37">
        <f t="shared" si="3"/>
        <v>10</v>
      </c>
      <c r="N4783" s="37">
        <f t="shared" si="4"/>
        <v>11</v>
      </c>
      <c r="O4783" s="37" t="str">
        <f t="array" ref="O4783">IFERROR(XLOOKUP(K4783,'Tipo de carga'!B:B,'Tipo de carga'!C:C))</f>
        <v>Diesel</v>
      </c>
    </row>
    <row r="4784">
      <c r="A4784" s="36">
        <v>1993.0</v>
      </c>
      <c r="B4784" s="37" t="str">
        <f t="array" ref="B4784">IFERROR(XLOOKUP(A4784,'Asignacion Nov'!A:A,'Asignacion Nov'!C:C))</f>
        <v>MeLi Dedicado TD</v>
      </c>
      <c r="C4784" s="37" t="str">
        <f t="array" ref="C4784">IFERROR(XLOOKUP(A4784,'Asignacion Nov'!A:A,'Asignacion Nov'!B:B))</f>
        <v>EC-05</v>
      </c>
      <c r="D4784" s="38">
        <v>45606.22773148148</v>
      </c>
      <c r="E4784" s="36" t="s">
        <v>389</v>
      </c>
      <c r="F4784" s="37" t="str">
        <f t="array" ref="F4784">IFERROR(XLOOKUP(E4784,Operadores!A:A,Operadores!B:B))</f>
        <v>CELJOS</v>
      </c>
      <c r="G4784" s="36" t="s">
        <v>72</v>
      </c>
      <c r="H4784" s="39">
        <v>20.1227389999999</v>
      </c>
      <c r="I4784" s="40">
        <v>501.0</v>
      </c>
      <c r="J4784" s="41">
        <f t="shared" si="5"/>
        <v>10081.49224</v>
      </c>
      <c r="K4784" s="37" t="str">
        <f t="array" ref="K4784">IFERROR(XLOOKUP(G4784,'Tipo de carga'!A:A,'Tipo de carga'!B:B))</f>
        <v>Autoabasto</v>
      </c>
      <c r="L4784" s="37">
        <f t="shared" si="2"/>
        <v>46</v>
      </c>
      <c r="M4784" s="37">
        <f t="shared" si="3"/>
        <v>10</v>
      </c>
      <c r="N4784" s="37">
        <f t="shared" si="4"/>
        <v>11</v>
      </c>
      <c r="O4784" s="37" t="str">
        <f t="array" ref="O4784">IFERROR(XLOOKUP(K4784,'Tipo de carga'!B:B,'Tipo de carga'!C:C))</f>
        <v>Diesel</v>
      </c>
    </row>
    <row r="4785">
      <c r="A4785" s="36">
        <v>2003.0</v>
      </c>
      <c r="B4785" s="37" t="str">
        <f t="array" ref="B4785">IFERROR(XLOOKUP(A4785,'Asignacion Nov'!A:A,'Asignacion Nov'!C:C))</f>
        <v>MeLi Dedicado TD</v>
      </c>
      <c r="C4785" s="37" t="str">
        <f t="array" ref="C4785">IFERROR(XLOOKUP(A4785,'Asignacion Nov'!A:A,'Asignacion Nov'!B:B))</f>
        <v>EC-05</v>
      </c>
      <c r="D4785" s="38">
        <v>45606.184594907405</v>
      </c>
      <c r="E4785" s="36" t="s">
        <v>371</v>
      </c>
      <c r="F4785" s="37" t="str">
        <f t="array" ref="F4785">IFERROR(XLOOKUP(E4785,Operadores!A:A,Operadores!B:B))</f>
        <v>MEDJOS01</v>
      </c>
      <c r="G4785" s="36" t="s">
        <v>72</v>
      </c>
      <c r="H4785" s="39">
        <v>20.1227389999999</v>
      </c>
      <c r="I4785" s="40">
        <v>357.0</v>
      </c>
      <c r="J4785" s="41">
        <f t="shared" si="5"/>
        <v>7183.817823</v>
      </c>
      <c r="K4785" s="37" t="str">
        <f t="array" ref="K4785">IFERROR(XLOOKUP(G4785,'Tipo de carga'!A:A,'Tipo de carga'!B:B))</f>
        <v>Autoabasto</v>
      </c>
      <c r="L4785" s="37">
        <f t="shared" si="2"/>
        <v>46</v>
      </c>
      <c r="M4785" s="37">
        <f t="shared" si="3"/>
        <v>10</v>
      </c>
      <c r="N4785" s="37">
        <f t="shared" si="4"/>
        <v>11</v>
      </c>
      <c r="O4785" s="37" t="str">
        <f t="array" ref="O4785">IFERROR(XLOOKUP(K4785,'Tipo de carga'!B:B,'Tipo de carga'!C:C))</f>
        <v>Diesel</v>
      </c>
    </row>
    <row r="4786">
      <c r="A4786" s="36">
        <v>1987.0</v>
      </c>
      <c r="B4786" s="37" t="str">
        <f t="array" ref="B4786">IFERROR(XLOOKUP(A4786,'Asignacion Nov'!A:A,'Asignacion Nov'!C:C))</f>
        <v>MeLi asignado SD</v>
      </c>
      <c r="C4786" s="37" t="str">
        <f t="array" ref="C4786">IFERROR(XLOOKUP(A4786,'Asignacion Nov'!A:A,'Asignacion Nov'!B:B))</f>
        <v>EC-05</v>
      </c>
      <c r="D4786" s="38">
        <v>45606.170486111114</v>
      </c>
      <c r="E4786" s="36" t="s">
        <v>244</v>
      </c>
      <c r="F4786" s="37" t="str">
        <f t="array" ref="F4786">IFERROR(XLOOKUP(E4786,Operadores!A:A,Operadores!B:B))</f>
        <v>BALEDU</v>
      </c>
      <c r="G4786" s="36" t="s">
        <v>72</v>
      </c>
      <c r="H4786" s="39">
        <v>20.1227389999999</v>
      </c>
      <c r="I4786" s="40">
        <v>642.0</v>
      </c>
      <c r="J4786" s="41">
        <f t="shared" si="5"/>
        <v>12918.79844</v>
      </c>
      <c r="K4786" s="37" t="str">
        <f t="array" ref="K4786">IFERROR(XLOOKUP(G4786,'Tipo de carga'!A:A,'Tipo de carga'!B:B))</f>
        <v>Autoabasto</v>
      </c>
      <c r="L4786" s="37">
        <f t="shared" si="2"/>
        <v>46</v>
      </c>
      <c r="M4786" s="37">
        <f t="shared" si="3"/>
        <v>10</v>
      </c>
      <c r="N4786" s="37">
        <f t="shared" si="4"/>
        <v>11</v>
      </c>
      <c r="O4786" s="37" t="str">
        <f t="array" ref="O4786">IFERROR(XLOOKUP(K4786,'Tipo de carga'!B:B,'Tipo de carga'!C:C))</f>
        <v>Diesel</v>
      </c>
    </row>
    <row r="4787">
      <c r="A4787" s="36">
        <v>2022.0</v>
      </c>
      <c r="B4787" s="37" t="str">
        <f t="array" ref="B4787">IFERROR(XLOOKUP(A4787,'Asignacion Nov'!A:A,'Asignacion Nov'!C:C))</f>
        <v>MeLi Dedicado TD</v>
      </c>
      <c r="C4787" s="37" t="str">
        <f t="array" ref="C4787">IFERROR(XLOOKUP(A4787,'Asignacion Nov'!A:A,'Asignacion Nov'!B:B))</f>
        <v>EC-05</v>
      </c>
      <c r="D4787" s="38">
        <v>45606.148368055554</v>
      </c>
      <c r="E4787" s="36" t="s">
        <v>308</v>
      </c>
      <c r="F4787" s="37" t="str">
        <f t="array" ref="F4787">IFERROR(XLOOKUP(E4787,Operadores!A:A,Operadores!B:B))</f>
        <v>DELBL</v>
      </c>
      <c r="G4787" s="36" t="s">
        <v>72</v>
      </c>
      <c r="H4787" s="39">
        <v>20.1227389999999</v>
      </c>
      <c r="I4787" s="40">
        <v>520.0</v>
      </c>
      <c r="J4787" s="41">
        <f t="shared" si="5"/>
        <v>10463.82428</v>
      </c>
      <c r="K4787" s="37" t="str">
        <f t="array" ref="K4787">IFERROR(XLOOKUP(G4787,'Tipo de carga'!A:A,'Tipo de carga'!B:B))</f>
        <v>Autoabasto</v>
      </c>
      <c r="L4787" s="37">
        <f t="shared" si="2"/>
        <v>46</v>
      </c>
      <c r="M4787" s="37">
        <f t="shared" si="3"/>
        <v>10</v>
      </c>
      <c r="N4787" s="37">
        <f t="shared" si="4"/>
        <v>11</v>
      </c>
      <c r="O4787" s="37" t="str">
        <f t="array" ref="O4787">IFERROR(XLOOKUP(K4787,'Tipo de carga'!B:B,'Tipo de carga'!C:C))</f>
        <v>Diesel</v>
      </c>
    </row>
    <row r="4788">
      <c r="A4788" s="36">
        <v>2027.0</v>
      </c>
      <c r="B4788" s="37" t="str">
        <f t="array" ref="B4788">IFERROR(XLOOKUP(A4788,'Asignacion Nov'!A:A,'Asignacion Nov'!C:C))</f>
        <v>MeLi Dedicado Merida</v>
      </c>
      <c r="C4788" s="37" t="str">
        <f t="array" ref="C4788">IFERROR(XLOOKUP(A4788,'Asignacion Nov'!A:A,'Asignacion Nov'!B:B))</f>
        <v>EC-05</v>
      </c>
      <c r="D4788" s="38">
        <v>45606.1337037037</v>
      </c>
      <c r="E4788" s="36" t="s">
        <v>246</v>
      </c>
      <c r="F4788" s="37" t="str">
        <f t="array" ref="F4788">IFERROR(XLOOKUP(E4788,Operadores!A:A,Operadores!B:B))</f>
        <v>LUNADO</v>
      </c>
      <c r="G4788" s="36" t="s">
        <v>72</v>
      </c>
      <c r="H4788" s="39">
        <v>20.1227389999999</v>
      </c>
      <c r="I4788" s="40">
        <v>302.0</v>
      </c>
      <c r="J4788" s="41">
        <f t="shared" si="5"/>
        <v>6077.067178</v>
      </c>
      <c r="K4788" s="37" t="str">
        <f t="array" ref="K4788">IFERROR(XLOOKUP(G4788,'Tipo de carga'!A:A,'Tipo de carga'!B:B))</f>
        <v>Autoabasto</v>
      </c>
      <c r="L4788" s="37">
        <f t="shared" si="2"/>
        <v>46</v>
      </c>
      <c r="M4788" s="37">
        <f t="shared" si="3"/>
        <v>10</v>
      </c>
      <c r="N4788" s="37">
        <f t="shared" si="4"/>
        <v>11</v>
      </c>
      <c r="O4788" s="37" t="str">
        <f t="array" ref="O4788">IFERROR(XLOOKUP(K4788,'Tipo de carga'!B:B,'Tipo de carga'!C:C))</f>
        <v>Diesel</v>
      </c>
    </row>
    <row r="4789">
      <c r="A4789" s="36">
        <v>1852.0</v>
      </c>
      <c r="B4789" s="37" t="str">
        <f t="array" ref="B4789">IFERROR(XLOOKUP(A4789,'Asignacion Nov'!A:A,'Asignacion Nov'!C:C))</f>
        <v>Circuitos</v>
      </c>
      <c r="C4789" s="37" t="str">
        <f t="array" ref="C4789">IFERROR(XLOOKUP(A4789,'Asignacion Nov'!A:A,'Asignacion Nov'!B:B))</f>
        <v>EC-03</v>
      </c>
      <c r="D4789" s="38">
        <v>45606.12222222222</v>
      </c>
      <c r="E4789" s="36" t="s">
        <v>237</v>
      </c>
      <c r="F4789" s="37" t="str">
        <f t="array" ref="F4789">IFERROR(XLOOKUP(E4789,Operadores!A:A,Operadores!B:B))</f>
        <v>HUAIS</v>
      </c>
      <c r="G4789" s="36" t="s">
        <v>72</v>
      </c>
      <c r="H4789" s="39">
        <v>20.1227389999999</v>
      </c>
      <c r="I4789" s="40">
        <v>415.0</v>
      </c>
      <c r="J4789" s="41">
        <f t="shared" si="5"/>
        <v>8350.936685</v>
      </c>
      <c r="K4789" s="37" t="str">
        <f t="array" ref="K4789">IFERROR(XLOOKUP(G4789,'Tipo de carga'!A:A,'Tipo de carga'!B:B))</f>
        <v>Autoabasto</v>
      </c>
      <c r="L4789" s="37">
        <f t="shared" si="2"/>
        <v>46</v>
      </c>
      <c r="M4789" s="37">
        <f t="shared" si="3"/>
        <v>10</v>
      </c>
      <c r="N4789" s="37">
        <f t="shared" si="4"/>
        <v>11</v>
      </c>
      <c r="O4789" s="37" t="str">
        <f t="array" ref="O4789">IFERROR(XLOOKUP(K4789,'Tipo de carga'!B:B,'Tipo de carga'!C:C))</f>
        <v>Diesel</v>
      </c>
    </row>
    <row r="4790">
      <c r="A4790" s="36">
        <v>1852.0</v>
      </c>
      <c r="B4790" s="37" t="str">
        <f t="array" ref="B4790">IFERROR(XLOOKUP(A4790,'Asignacion Nov'!A:A,'Asignacion Nov'!C:C))</f>
        <v>Circuitos</v>
      </c>
      <c r="C4790" s="37" t="str">
        <f t="array" ref="C4790">IFERROR(XLOOKUP(A4790,'Asignacion Nov'!A:A,'Asignacion Nov'!B:B))</f>
        <v>EC-03</v>
      </c>
      <c r="D4790" s="38">
        <v>45606.11215277778</v>
      </c>
      <c r="E4790" s="36" t="s">
        <v>237</v>
      </c>
      <c r="F4790" s="37" t="str">
        <f t="array" ref="F4790">IFERROR(XLOOKUP(E4790,Operadores!A:A,Operadores!B:B))</f>
        <v>HUAIS</v>
      </c>
      <c r="G4790" s="36" t="s">
        <v>72</v>
      </c>
      <c r="H4790" s="39">
        <v>20.1227389999999</v>
      </c>
      <c r="I4790" s="40">
        <v>448.0</v>
      </c>
      <c r="J4790" s="41">
        <f t="shared" si="5"/>
        <v>9014.987072</v>
      </c>
      <c r="K4790" s="37" t="str">
        <f t="array" ref="K4790">IFERROR(XLOOKUP(G4790,'Tipo de carga'!A:A,'Tipo de carga'!B:B))</f>
        <v>Autoabasto</v>
      </c>
      <c r="L4790" s="37">
        <f t="shared" si="2"/>
        <v>46</v>
      </c>
      <c r="M4790" s="37">
        <f t="shared" si="3"/>
        <v>10</v>
      </c>
      <c r="N4790" s="37">
        <f t="shared" si="4"/>
        <v>11</v>
      </c>
      <c r="O4790" s="37" t="str">
        <f t="array" ref="O4790">IFERROR(XLOOKUP(K4790,'Tipo de carga'!B:B,'Tipo de carga'!C:C))</f>
        <v>Diesel</v>
      </c>
    </row>
    <row r="4791">
      <c r="A4791" s="36">
        <v>1793.0</v>
      </c>
      <c r="B4791" s="37" t="str">
        <f t="array" ref="B4791">IFERROR(XLOOKUP(A4791,'Asignacion Nov'!A:A,'Asignacion Nov'!C:C))</f>
        <v>Hisense</v>
      </c>
      <c r="C4791" s="37" t="str">
        <f t="array" ref="C4791">IFERROR(XLOOKUP(A4791,'Asignacion Nov'!A:A,'Asignacion Nov'!B:B))</f>
        <v>EC-03</v>
      </c>
      <c r="D4791" s="38">
        <v>45606.08480324074</v>
      </c>
      <c r="E4791" s="36" t="s">
        <v>70</v>
      </c>
      <c r="F4791" s="37" t="str">
        <f t="array" ref="F4791">IFERROR(XLOOKUP(E4791,Operadores!A:A,Operadores!B:B))</f>
        <v>IBAANY</v>
      </c>
      <c r="G4791" s="36" t="s">
        <v>72</v>
      </c>
      <c r="H4791" s="39">
        <v>20.1227389999999</v>
      </c>
      <c r="I4791" s="40">
        <v>593.0</v>
      </c>
      <c r="J4791" s="41">
        <f t="shared" si="5"/>
        <v>11932.78423</v>
      </c>
      <c r="K4791" s="37" t="str">
        <f t="array" ref="K4791">IFERROR(XLOOKUP(G4791,'Tipo de carga'!A:A,'Tipo de carga'!B:B))</f>
        <v>Autoabasto</v>
      </c>
      <c r="L4791" s="37">
        <f t="shared" si="2"/>
        <v>46</v>
      </c>
      <c r="M4791" s="37">
        <f t="shared" si="3"/>
        <v>10</v>
      </c>
      <c r="N4791" s="37">
        <f t="shared" si="4"/>
        <v>11</v>
      </c>
      <c r="O4791" s="37" t="str">
        <f t="array" ref="O4791">IFERROR(XLOOKUP(K4791,'Tipo de carga'!B:B,'Tipo de carga'!C:C))</f>
        <v>Diesel</v>
      </c>
    </row>
    <row r="4792">
      <c r="A4792" s="36">
        <v>1981.0</v>
      </c>
      <c r="B4792" s="37" t="str">
        <f t="array" ref="B4792">IFERROR(XLOOKUP(A4792,'Asignacion Nov'!A:A,'Asignacion Nov'!C:C))</f>
        <v>MeLi asignado SD</v>
      </c>
      <c r="C4792" s="37" t="str">
        <f t="array" ref="C4792">IFERROR(XLOOKUP(A4792,'Asignacion Nov'!A:A,'Asignacion Nov'!B:B))</f>
        <v>EC-05</v>
      </c>
      <c r="D4792" s="38">
        <v>45606.03440972222</v>
      </c>
      <c r="E4792" s="36" t="s">
        <v>522</v>
      </c>
      <c r="F4792" s="37" t="str">
        <f t="array" ref="F4792">IFERROR(XLOOKUP(E4792,Operadores!A:A,Operadores!B:B))</f>
        <v>SORJUL</v>
      </c>
      <c r="G4792" s="36" t="s">
        <v>72</v>
      </c>
      <c r="H4792" s="39">
        <v>20.1227389999999</v>
      </c>
      <c r="I4792" s="40">
        <v>675.0</v>
      </c>
      <c r="J4792" s="41">
        <f t="shared" si="5"/>
        <v>13582.84882</v>
      </c>
      <c r="K4792" s="37" t="str">
        <f t="array" ref="K4792">IFERROR(XLOOKUP(G4792,'Tipo de carga'!A:A,'Tipo de carga'!B:B))</f>
        <v>Autoabasto</v>
      </c>
      <c r="L4792" s="37">
        <f t="shared" si="2"/>
        <v>46</v>
      </c>
      <c r="M4792" s="37">
        <f t="shared" si="3"/>
        <v>10</v>
      </c>
      <c r="N4792" s="37">
        <f t="shared" si="4"/>
        <v>11</v>
      </c>
      <c r="O4792" s="37" t="str">
        <f t="array" ref="O4792">IFERROR(XLOOKUP(K4792,'Tipo de carga'!B:B,'Tipo de carga'!C:C))</f>
        <v>Diesel</v>
      </c>
    </row>
    <row r="4793">
      <c r="A4793" s="36">
        <v>2021.0</v>
      </c>
      <c r="B4793" s="37" t="str">
        <f t="array" ref="B4793">IFERROR(XLOOKUP(A4793,'Asignacion Nov'!A:A,'Asignacion Nov'!C:C))</f>
        <v>MeLi Dedicado Merida</v>
      </c>
      <c r="C4793" s="37" t="str">
        <f t="array" ref="C4793">IFERROR(XLOOKUP(A4793,'Asignacion Nov'!A:A,'Asignacion Nov'!B:B))</f>
        <v>EC-05</v>
      </c>
      <c r="D4793" s="38">
        <v>45606.008055555554</v>
      </c>
      <c r="E4793" s="36" t="s">
        <v>320</v>
      </c>
      <c r="F4793" s="37" t="str">
        <f t="array" ref="F4793">IFERROR(XLOOKUP(E4793,Operadores!A:A,Operadores!B:B))</f>
        <v>GUTIRV</v>
      </c>
      <c r="G4793" s="36" t="s">
        <v>72</v>
      </c>
      <c r="H4793" s="39">
        <v>20.1227389999998</v>
      </c>
      <c r="I4793" s="40">
        <v>294.0</v>
      </c>
      <c r="J4793" s="41">
        <f t="shared" si="5"/>
        <v>5916.085266</v>
      </c>
      <c r="K4793" s="37" t="str">
        <f t="array" ref="K4793">IFERROR(XLOOKUP(G4793,'Tipo de carga'!A:A,'Tipo de carga'!B:B))</f>
        <v>Autoabasto</v>
      </c>
      <c r="L4793" s="37">
        <f t="shared" si="2"/>
        <v>46</v>
      </c>
      <c r="M4793" s="37">
        <f t="shared" si="3"/>
        <v>10</v>
      </c>
      <c r="N4793" s="37">
        <f t="shared" si="4"/>
        <v>11</v>
      </c>
      <c r="O4793" s="37" t="str">
        <f t="array" ref="O4793">IFERROR(XLOOKUP(K4793,'Tipo de carga'!B:B,'Tipo de carga'!C:C))</f>
        <v>Diesel</v>
      </c>
    </row>
    <row r="4794">
      <c r="A4794" s="36">
        <v>1947.0</v>
      </c>
      <c r="B4794" s="37" t="str">
        <f t="array" ref="B4794">IFERROR(XLOOKUP(A4794,'Asignacion Nov'!A:A,'Asignacion Nov'!C:C))</f>
        <v>Circuitos</v>
      </c>
      <c r="C4794" s="37" t="str">
        <f t="array" ref="C4794">IFERROR(XLOOKUP(A4794,'Asignacion Nov'!A:A,'Asignacion Nov'!B:B))</f>
        <v>EC-03</v>
      </c>
      <c r="D4794" s="38">
        <v>45606.992893518516</v>
      </c>
      <c r="E4794" s="36" t="s">
        <v>265</v>
      </c>
      <c r="F4794" s="37" t="str">
        <f t="array" ref="F4794">IFERROR(XLOOKUP(E4794,Operadores!A:A,Operadores!B:B))</f>
        <v>DAMOS</v>
      </c>
      <c r="G4794" s="36" t="s">
        <v>19</v>
      </c>
      <c r="H4794" s="39">
        <v>20.226188</v>
      </c>
      <c r="I4794" s="40">
        <v>411.0</v>
      </c>
      <c r="J4794" s="41">
        <f t="shared" si="5"/>
        <v>8312.963268</v>
      </c>
      <c r="K4794" s="37" t="str">
        <f t="array" ref="K4794">IFERROR(XLOOKUP(G4794,'Tipo de carga'!A:A,'Tipo de carga'!B:B))</f>
        <v>Autoabasto</v>
      </c>
      <c r="L4794" s="37">
        <f t="shared" si="2"/>
        <v>46</v>
      </c>
      <c r="M4794" s="37">
        <f t="shared" si="3"/>
        <v>10</v>
      </c>
      <c r="N4794" s="37">
        <f t="shared" si="4"/>
        <v>11</v>
      </c>
      <c r="O4794" s="37" t="str">
        <f t="array" ref="O4794">IFERROR(XLOOKUP(K4794,'Tipo de carga'!B:B,'Tipo de carga'!C:C))</f>
        <v>Diesel</v>
      </c>
    </row>
    <row r="4795">
      <c r="A4795" s="36">
        <v>1803.0</v>
      </c>
      <c r="B4795" s="37" t="str">
        <f t="array" ref="B4795">IFERROR(XLOOKUP(A4795,'Asignacion Nov'!A:A,'Asignacion Nov'!C:C))</f>
        <v>Sayer Full</v>
      </c>
      <c r="C4795" s="37" t="str">
        <f t="array" ref="C4795">IFERROR(XLOOKUP(A4795,'Asignacion Nov'!A:A,'Asignacion Nov'!B:B))</f>
        <v>EC-04</v>
      </c>
      <c r="D4795" s="38">
        <v>45606.981527777774</v>
      </c>
      <c r="E4795" s="36" t="s">
        <v>24</v>
      </c>
      <c r="F4795" s="37" t="str">
        <f t="array" ref="F4795">IFERROR(XLOOKUP(E4795,Operadores!A:A,Operadores!B:B))</f>
        <v>LOPOSC</v>
      </c>
      <c r="G4795" s="36" t="s">
        <v>19</v>
      </c>
      <c r="H4795" s="39">
        <v>20.226188</v>
      </c>
      <c r="I4795" s="40">
        <v>711.0</v>
      </c>
      <c r="J4795" s="41">
        <f t="shared" si="5"/>
        <v>14380.81967</v>
      </c>
      <c r="K4795" s="37" t="str">
        <f t="array" ref="K4795">IFERROR(XLOOKUP(G4795,'Tipo de carga'!A:A,'Tipo de carga'!B:B))</f>
        <v>Autoabasto</v>
      </c>
      <c r="L4795" s="37">
        <f t="shared" si="2"/>
        <v>46</v>
      </c>
      <c r="M4795" s="37">
        <f t="shared" si="3"/>
        <v>10</v>
      </c>
      <c r="N4795" s="37">
        <f t="shared" si="4"/>
        <v>11</v>
      </c>
      <c r="O4795" s="37" t="str">
        <f t="array" ref="O4795">IFERROR(XLOOKUP(K4795,'Tipo de carga'!B:B,'Tipo de carga'!C:C))</f>
        <v>Diesel</v>
      </c>
    </row>
    <row r="4796">
      <c r="A4796" s="36">
        <v>1849.0</v>
      </c>
      <c r="B4796" s="37" t="str">
        <f t="array" ref="B4796">IFERROR(XLOOKUP(A4796,'Asignacion Nov'!A:A,'Asignacion Nov'!C:C))</f>
        <v>Circuitos</v>
      </c>
      <c r="C4796" s="37" t="str">
        <f t="array" ref="C4796">IFERROR(XLOOKUP(A4796,'Asignacion Nov'!A:A,'Asignacion Nov'!B:B))</f>
        <v>EC-03</v>
      </c>
      <c r="D4796" s="38">
        <v>45606.63496527778</v>
      </c>
      <c r="E4796" s="36" t="s">
        <v>528</v>
      </c>
      <c r="F4796" s="37" t="str">
        <f t="array" ref="F4796">IFERROR(XLOOKUP(E4796,Operadores!A:A,Operadores!B:B))</f>
        <v>GOMJOV</v>
      </c>
      <c r="G4796" s="36" t="s">
        <v>19</v>
      </c>
      <c r="H4796" s="39">
        <v>20.226188</v>
      </c>
      <c r="I4796" s="40">
        <v>430.0</v>
      </c>
      <c r="J4796" s="41">
        <f t="shared" si="5"/>
        <v>8697.26084</v>
      </c>
      <c r="K4796" s="37" t="str">
        <f t="array" ref="K4796">IFERROR(XLOOKUP(G4796,'Tipo de carga'!A:A,'Tipo de carga'!B:B))</f>
        <v>Autoabasto</v>
      </c>
      <c r="L4796" s="37">
        <f t="shared" si="2"/>
        <v>46</v>
      </c>
      <c r="M4796" s="37">
        <f t="shared" si="3"/>
        <v>10</v>
      </c>
      <c r="N4796" s="37">
        <f t="shared" si="4"/>
        <v>11</v>
      </c>
      <c r="O4796" s="37" t="str">
        <f t="array" ref="O4796">IFERROR(XLOOKUP(K4796,'Tipo de carga'!B:B,'Tipo de carga'!C:C))</f>
        <v>Diesel</v>
      </c>
    </row>
    <row r="4797">
      <c r="A4797" s="36">
        <v>1712.0</v>
      </c>
      <c r="B4797" s="37" t="str">
        <f t="array" ref="B4797">IFERROR(XLOOKUP(A4797,'Asignacion Nov'!A:A,'Asignacion Nov'!C:C))</f>
        <v>Sayer Sencillo</v>
      </c>
      <c r="C4797" s="37" t="str">
        <f t="array" ref="C4797">IFERROR(XLOOKUP(A4797,'Asignacion Nov'!A:A,'Asignacion Nov'!B:B))</f>
        <v>EC-04</v>
      </c>
      <c r="D4797" s="38">
        <v>45606.62106481481</v>
      </c>
      <c r="E4797" s="36" t="s">
        <v>465</v>
      </c>
      <c r="F4797" s="37" t="str">
        <f t="array" ref="F4797">IFERROR(XLOOKUP(E4797,Operadores!A:A,Operadores!B:B))</f>
        <v>SANMAN</v>
      </c>
      <c r="G4797" s="36" t="s">
        <v>19</v>
      </c>
      <c r="H4797" s="39">
        <v>20.226188</v>
      </c>
      <c r="I4797" s="40">
        <v>453.0</v>
      </c>
      <c r="J4797" s="41">
        <f t="shared" si="5"/>
        <v>9162.463164</v>
      </c>
      <c r="K4797" s="37" t="str">
        <f t="array" ref="K4797">IFERROR(XLOOKUP(G4797,'Tipo de carga'!A:A,'Tipo de carga'!B:B))</f>
        <v>Autoabasto</v>
      </c>
      <c r="L4797" s="37">
        <f t="shared" si="2"/>
        <v>46</v>
      </c>
      <c r="M4797" s="37">
        <f t="shared" si="3"/>
        <v>10</v>
      </c>
      <c r="N4797" s="37">
        <f t="shared" si="4"/>
        <v>11</v>
      </c>
      <c r="O4797" s="37" t="str">
        <f t="array" ref="O4797">IFERROR(XLOOKUP(K4797,'Tipo de carga'!B:B,'Tipo de carga'!C:C))</f>
        <v>Diesel</v>
      </c>
    </row>
    <row r="4798">
      <c r="A4798" s="36">
        <v>1872.0</v>
      </c>
      <c r="B4798" s="37" t="str">
        <f t="array" ref="B4798">IFERROR(XLOOKUP(A4798,'Asignacion Nov'!A:A,'Asignacion Nov'!C:C))</f>
        <v>Circuitos</v>
      </c>
      <c r="C4798" s="37" t="str">
        <f t="array" ref="C4798">IFERROR(XLOOKUP(A4798,'Asignacion Nov'!A:A,'Asignacion Nov'!B:B))</f>
        <v>EC-03</v>
      </c>
      <c r="D4798" s="38">
        <v>45606.377233796295</v>
      </c>
      <c r="E4798" s="36" t="s">
        <v>273</v>
      </c>
      <c r="F4798" s="37" t="str">
        <f t="array" ref="F4798">IFERROR(XLOOKUP(E4798,Operadores!A:A,Operadores!B:B))</f>
        <v>VAZJU02</v>
      </c>
      <c r="G4798" s="36" t="s">
        <v>19</v>
      </c>
      <c r="H4798" s="39">
        <v>20.226188</v>
      </c>
      <c r="I4798" s="40">
        <v>590.0</v>
      </c>
      <c r="J4798" s="41">
        <f t="shared" si="5"/>
        <v>11933.45092</v>
      </c>
      <c r="K4798" s="37" t="str">
        <f t="array" ref="K4798">IFERROR(XLOOKUP(G4798,'Tipo de carga'!A:A,'Tipo de carga'!B:B))</f>
        <v>Autoabasto</v>
      </c>
      <c r="L4798" s="37">
        <f t="shared" si="2"/>
        <v>46</v>
      </c>
      <c r="M4798" s="37">
        <f t="shared" si="3"/>
        <v>10</v>
      </c>
      <c r="N4798" s="37">
        <f t="shared" si="4"/>
        <v>11</v>
      </c>
      <c r="O4798" s="37" t="str">
        <f t="array" ref="O4798">IFERROR(XLOOKUP(K4798,'Tipo de carga'!B:B,'Tipo de carga'!C:C))</f>
        <v>Diesel</v>
      </c>
    </row>
    <row r="4799">
      <c r="A4799" s="36">
        <v>1888.0</v>
      </c>
      <c r="B4799" s="37" t="str">
        <f t="array" ref="B4799">IFERROR(XLOOKUP(A4799,'Asignacion Nov'!A:A,'Asignacion Nov'!C:C))</f>
        <v>Circuitos</v>
      </c>
      <c r="C4799" s="37" t="str">
        <f t="array" ref="C4799">IFERROR(XLOOKUP(A4799,'Asignacion Nov'!A:A,'Asignacion Nov'!B:B))</f>
        <v>EC-03</v>
      </c>
      <c r="D4799" s="38">
        <v>45606.178877314815</v>
      </c>
      <c r="E4799" s="36" t="s">
        <v>201</v>
      </c>
      <c r="F4799" s="37" t="str">
        <f t="array" ref="F4799">IFERROR(XLOOKUP(E4799,Operadores!A:A,Operadores!B:B))</f>
        <v>CARJOR</v>
      </c>
      <c r="G4799" s="36" t="s">
        <v>19</v>
      </c>
      <c r="H4799" s="39">
        <v>20.226188</v>
      </c>
      <c r="I4799" s="40">
        <v>430.0</v>
      </c>
      <c r="J4799" s="41">
        <f t="shared" si="5"/>
        <v>8697.26084</v>
      </c>
      <c r="K4799" s="37" t="str">
        <f t="array" ref="K4799">IFERROR(XLOOKUP(G4799,'Tipo de carga'!A:A,'Tipo de carga'!B:B))</f>
        <v>Autoabasto</v>
      </c>
      <c r="L4799" s="37">
        <f t="shared" si="2"/>
        <v>46</v>
      </c>
      <c r="M4799" s="37">
        <f t="shared" si="3"/>
        <v>10</v>
      </c>
      <c r="N4799" s="37">
        <f t="shared" si="4"/>
        <v>11</v>
      </c>
      <c r="O4799" s="37" t="str">
        <f t="array" ref="O4799">IFERROR(XLOOKUP(K4799,'Tipo de carga'!B:B,'Tipo de carga'!C:C))</f>
        <v>Diesel</v>
      </c>
    </row>
    <row r="4800">
      <c r="A4800" s="36">
        <v>1806.0</v>
      </c>
      <c r="B4800" s="37" t="str">
        <f t="array" ref="B4800">IFERROR(XLOOKUP(A4800,'Asignacion Nov'!A:A,'Asignacion Nov'!C:C))</f>
        <v>Sayer Sencillo</v>
      </c>
      <c r="C4800" s="37" t="str">
        <f t="array" ref="C4800">IFERROR(XLOOKUP(A4800,'Asignacion Nov'!A:A,'Asignacion Nov'!B:B))</f>
        <v>EC-04</v>
      </c>
      <c r="D4800" s="38">
        <v>45606.016168981485</v>
      </c>
      <c r="E4800" s="36" t="s">
        <v>40</v>
      </c>
      <c r="F4800" s="37" t="str">
        <f t="array" ref="F4800">IFERROR(XLOOKUP(E4800,Operadores!A:A,Operadores!B:B))</f>
        <v>DIAOMA</v>
      </c>
      <c r="G4800" s="36" t="s">
        <v>19</v>
      </c>
      <c r="H4800" s="39">
        <v>20.226188</v>
      </c>
      <c r="I4800" s="40">
        <v>720.0</v>
      </c>
      <c r="J4800" s="41">
        <f t="shared" si="5"/>
        <v>14562.85536</v>
      </c>
      <c r="K4800" s="37" t="str">
        <f t="array" ref="K4800">IFERROR(XLOOKUP(G4800,'Tipo de carga'!A:A,'Tipo de carga'!B:B))</f>
        <v>Autoabasto</v>
      </c>
      <c r="L4800" s="37">
        <f t="shared" si="2"/>
        <v>46</v>
      </c>
      <c r="M4800" s="37">
        <f t="shared" si="3"/>
        <v>10</v>
      </c>
      <c r="N4800" s="37">
        <f t="shared" si="4"/>
        <v>11</v>
      </c>
      <c r="O4800" s="37" t="str">
        <f t="array" ref="O4800">IFERROR(XLOOKUP(K4800,'Tipo de carga'!B:B,'Tipo de carga'!C:C))</f>
        <v>Diesel</v>
      </c>
    </row>
    <row r="4801">
      <c r="A4801" s="36">
        <v>1794.0</v>
      </c>
      <c r="B4801" s="37" t="str">
        <f t="array" ref="B4801">IFERROR(XLOOKUP(A4801,'Asignacion Nov'!A:A,'Asignacion Nov'!C:C))</f>
        <v>Peñafiel Tlajomulco</v>
      </c>
      <c r="C4801" s="37" t="str">
        <f t="array" ref="C4801">IFERROR(XLOOKUP(A4801,'Asignacion Nov'!A:A,'Asignacion Nov'!B:B))</f>
        <v>EC-06</v>
      </c>
      <c r="D4801" s="38">
        <v>45606.864166666666</v>
      </c>
      <c r="E4801" s="36" t="s">
        <v>393</v>
      </c>
      <c r="F4801" s="37" t="str">
        <f t="array" ref="F4801">IFERROR(XLOOKUP(E4801,Operadores!A:A,Operadores!B:B))</f>
        <v>GAJJOS</v>
      </c>
      <c r="G4801" s="36" t="s">
        <v>75</v>
      </c>
      <c r="H4801" s="39">
        <v>20.06239</v>
      </c>
      <c r="I4801" s="40">
        <v>231.0</v>
      </c>
      <c r="J4801" s="41">
        <f t="shared" si="5"/>
        <v>4634.41209</v>
      </c>
      <c r="K4801" s="37" t="str">
        <f t="array" ref="K4801">IFERROR(XLOOKUP(G4801,'Tipo de carga'!A:A,'Tipo de carga'!B:B))</f>
        <v>Autoabasto</v>
      </c>
      <c r="L4801" s="37">
        <f t="shared" si="2"/>
        <v>46</v>
      </c>
      <c r="M4801" s="37">
        <f t="shared" si="3"/>
        <v>10</v>
      </c>
      <c r="N4801" s="37">
        <f t="shared" si="4"/>
        <v>11</v>
      </c>
      <c r="O4801" s="37" t="str">
        <f t="array" ref="O4801">IFERROR(XLOOKUP(K4801,'Tipo de carga'!B:B,'Tipo de carga'!C:C))</f>
        <v>Diesel</v>
      </c>
    </row>
    <row r="4802">
      <c r="A4802" s="36">
        <v>1859.0</v>
      </c>
      <c r="B4802" s="37" t="str">
        <f t="array" ref="B4802">IFERROR(XLOOKUP(A4802,'Asignacion Nov'!A:A,'Asignacion Nov'!C:C))</f>
        <v>Circuitos</v>
      </c>
      <c r="C4802" s="37" t="str">
        <f t="array" ref="C4802">IFERROR(XLOOKUP(A4802,'Asignacion Nov'!A:A,'Asignacion Nov'!B:B))</f>
        <v>EC-03</v>
      </c>
      <c r="D4802" s="38">
        <v>45606.858773148146</v>
      </c>
      <c r="E4802" s="36" t="s">
        <v>238</v>
      </c>
      <c r="F4802" s="37" t="str">
        <f t="array" ref="F4802">IFERROR(XLOOKUP(E4802,Operadores!A:A,Operadores!B:B))</f>
        <v>JIMMI</v>
      </c>
      <c r="G4802" s="36" t="s">
        <v>75</v>
      </c>
      <c r="H4802" s="39">
        <v>20.06239</v>
      </c>
      <c r="I4802" s="40">
        <v>186.0</v>
      </c>
      <c r="J4802" s="41">
        <f t="shared" si="5"/>
        <v>3731.60454</v>
      </c>
      <c r="K4802" s="37" t="str">
        <f t="array" ref="K4802">IFERROR(XLOOKUP(G4802,'Tipo de carga'!A:A,'Tipo de carga'!B:B))</f>
        <v>Autoabasto</v>
      </c>
      <c r="L4802" s="37">
        <f t="shared" si="2"/>
        <v>46</v>
      </c>
      <c r="M4802" s="37">
        <f t="shared" si="3"/>
        <v>10</v>
      </c>
      <c r="N4802" s="37">
        <f t="shared" si="4"/>
        <v>11</v>
      </c>
      <c r="O4802" s="37" t="str">
        <f t="array" ref="O4802">IFERROR(XLOOKUP(K4802,'Tipo de carga'!B:B,'Tipo de carga'!C:C))</f>
        <v>Diesel</v>
      </c>
    </row>
    <row r="4803">
      <c r="A4803" s="36">
        <v>2070.0</v>
      </c>
      <c r="B4803" s="37" t="str">
        <f t="array" ref="B4803">IFERROR(XLOOKUP(A4803,'Asignacion Nov'!A:A,'Asignacion Nov'!C:C))</f>
        <v>PISA Gdl</v>
      </c>
      <c r="C4803" s="37" t="str">
        <f t="array" ref="C4803">IFERROR(XLOOKUP(A4803,'Asignacion Nov'!A:A,'Asignacion Nov'!B:B))</f>
        <v>EC-06</v>
      </c>
      <c r="D4803" s="38">
        <v>45606.77173611111</v>
      </c>
      <c r="E4803" s="36" t="s">
        <v>551</v>
      </c>
      <c r="F4803" s="37" t="str">
        <f t="array" ref="F4803">IFERROR(XLOOKUP(E4803,Operadores!A:A,Operadores!B:B))</f>
        <v>HUELUI</v>
      </c>
      <c r="G4803" s="36" t="s">
        <v>75</v>
      </c>
      <c r="H4803" s="39">
        <v>20.06239</v>
      </c>
      <c r="I4803" s="40">
        <v>410.0</v>
      </c>
      <c r="J4803" s="41">
        <f t="shared" si="5"/>
        <v>8225.5799</v>
      </c>
      <c r="K4803" s="37" t="str">
        <f t="array" ref="K4803">IFERROR(XLOOKUP(G4803,'Tipo de carga'!A:A,'Tipo de carga'!B:B))</f>
        <v>Autoabasto</v>
      </c>
      <c r="L4803" s="37">
        <f t="shared" si="2"/>
        <v>46</v>
      </c>
      <c r="M4803" s="37">
        <f t="shared" si="3"/>
        <v>10</v>
      </c>
      <c r="N4803" s="37">
        <f t="shared" si="4"/>
        <v>11</v>
      </c>
      <c r="O4803" s="37" t="str">
        <f t="array" ref="O4803">IFERROR(XLOOKUP(K4803,'Tipo de carga'!B:B,'Tipo de carga'!C:C))</f>
        <v>Diesel</v>
      </c>
    </row>
    <row r="4804">
      <c r="A4804" s="36">
        <v>1881.0</v>
      </c>
      <c r="B4804" s="37" t="str">
        <f t="array" ref="B4804">IFERROR(XLOOKUP(A4804,'Asignacion Nov'!A:A,'Asignacion Nov'!C:C))</f>
        <v>Circuitos</v>
      </c>
      <c r="C4804" s="37" t="str">
        <f t="array" ref="C4804">IFERROR(XLOOKUP(A4804,'Asignacion Nov'!A:A,'Asignacion Nov'!B:B))</f>
        <v>EC-03</v>
      </c>
      <c r="D4804" s="38">
        <v>45606.53399305556</v>
      </c>
      <c r="E4804" s="36" t="s">
        <v>210</v>
      </c>
      <c r="F4804" s="37" t="str">
        <f t="array" ref="F4804">IFERROR(XLOOKUP(E4804,Operadores!A:A,Operadores!B:B))</f>
        <v>CERJER</v>
      </c>
      <c r="G4804" s="36" t="s">
        <v>75</v>
      </c>
      <c r="H4804" s="39">
        <v>20.06239</v>
      </c>
      <c r="I4804" s="40">
        <v>400.0</v>
      </c>
      <c r="J4804" s="41">
        <f t="shared" si="5"/>
        <v>8024.956</v>
      </c>
      <c r="K4804" s="37" t="str">
        <f t="array" ref="K4804">IFERROR(XLOOKUP(G4804,'Tipo de carga'!A:A,'Tipo de carga'!B:B))</f>
        <v>Autoabasto</v>
      </c>
      <c r="L4804" s="37">
        <f t="shared" si="2"/>
        <v>46</v>
      </c>
      <c r="M4804" s="37">
        <f t="shared" si="3"/>
        <v>10</v>
      </c>
      <c r="N4804" s="37">
        <f t="shared" si="4"/>
        <v>11</v>
      </c>
      <c r="O4804" s="37" t="str">
        <f t="array" ref="O4804">IFERROR(XLOOKUP(K4804,'Tipo de carga'!B:B,'Tipo de carga'!C:C))</f>
        <v>Diesel</v>
      </c>
    </row>
    <row r="4805">
      <c r="A4805" s="36">
        <v>1907.0</v>
      </c>
      <c r="B4805" s="37" t="str">
        <f t="array" ref="B4805">IFERROR(XLOOKUP(A4805,'Asignacion Nov'!A:A,'Asignacion Nov'!C:C))</f>
        <v>Circuitos</v>
      </c>
      <c r="C4805" s="37" t="str">
        <f t="array" ref="C4805">IFERROR(XLOOKUP(A4805,'Asignacion Nov'!A:A,'Asignacion Nov'!B:B))</f>
        <v>EC-03</v>
      </c>
      <c r="D4805" s="38">
        <v>45606.43615740741</v>
      </c>
      <c r="E4805" s="36" t="s">
        <v>490</v>
      </c>
      <c r="F4805" s="37" t="str">
        <f t="array" ref="F4805">IFERROR(XLOOKUP(E4805,Operadores!A:A,Operadores!B:B))</f>
        <v>PANDAV</v>
      </c>
      <c r="G4805" s="36" t="s">
        <v>75</v>
      </c>
      <c r="H4805" s="39">
        <v>20.06239</v>
      </c>
      <c r="I4805" s="40">
        <v>551.0</v>
      </c>
      <c r="J4805" s="41">
        <f t="shared" si="5"/>
        <v>11054.37689</v>
      </c>
      <c r="K4805" s="37" t="str">
        <f t="array" ref="K4805">IFERROR(XLOOKUP(G4805,'Tipo de carga'!A:A,'Tipo de carga'!B:B))</f>
        <v>Autoabasto</v>
      </c>
      <c r="L4805" s="37">
        <f t="shared" si="2"/>
        <v>46</v>
      </c>
      <c r="M4805" s="37">
        <f t="shared" si="3"/>
        <v>10</v>
      </c>
      <c r="N4805" s="37">
        <f t="shared" si="4"/>
        <v>11</v>
      </c>
      <c r="O4805" s="37" t="str">
        <f t="array" ref="O4805">IFERROR(XLOOKUP(K4805,'Tipo de carga'!B:B,'Tipo de carga'!C:C))</f>
        <v>Diesel</v>
      </c>
    </row>
    <row r="4806">
      <c r="A4806" s="36">
        <v>2077.0</v>
      </c>
      <c r="B4806" s="37" t="str">
        <f t="array" ref="B4806">IFERROR(XLOOKUP(A4806,'Asignacion Nov'!A:A,'Asignacion Nov'!C:C))</f>
        <v>Available</v>
      </c>
      <c r="C4806" s="37" t="str">
        <f t="array" ref="C4806">IFERROR(XLOOKUP(A4806,'Asignacion Nov'!A:A,'Asignacion Nov'!B:B))</f>
        <v>TTE</v>
      </c>
      <c r="D4806" s="38">
        <v>45606.39074074074</v>
      </c>
      <c r="E4806" s="36" t="s">
        <v>573</v>
      </c>
      <c r="F4806" s="37" t="str">
        <f t="array" ref="F4806">IFERROR(XLOOKUP(E4806,Operadores!A:A,Operadores!B:B))</f>
        <v>FLOJOS02</v>
      </c>
      <c r="G4806" s="36" t="s">
        <v>75</v>
      </c>
      <c r="H4806" s="39">
        <v>20.06239</v>
      </c>
      <c r="I4806" s="40">
        <v>116.0</v>
      </c>
      <c r="J4806" s="41">
        <f t="shared" si="5"/>
        <v>2327.23724</v>
      </c>
      <c r="K4806" s="37" t="str">
        <f t="array" ref="K4806">IFERROR(XLOOKUP(G4806,'Tipo de carga'!A:A,'Tipo de carga'!B:B))</f>
        <v>Autoabasto</v>
      </c>
      <c r="L4806" s="37">
        <f t="shared" si="2"/>
        <v>46</v>
      </c>
      <c r="M4806" s="37">
        <f t="shared" si="3"/>
        <v>10</v>
      </c>
      <c r="N4806" s="37">
        <f t="shared" si="4"/>
        <v>11</v>
      </c>
      <c r="O4806" s="37" t="str">
        <f t="array" ref="O4806">IFERROR(XLOOKUP(K4806,'Tipo de carga'!B:B,'Tipo de carga'!C:C))</f>
        <v>Diesel</v>
      </c>
    </row>
    <row r="4807">
      <c r="A4807" s="36">
        <v>1933.0</v>
      </c>
      <c r="B4807" s="37" t="str">
        <f t="array" ref="B4807">IFERROR(XLOOKUP(A4807,'Asignacion Nov'!A:A,'Asignacion Nov'!C:C))</f>
        <v>Circuitos</v>
      </c>
      <c r="C4807" s="37" t="str">
        <f t="array" ref="C4807">IFERROR(XLOOKUP(A4807,'Asignacion Nov'!A:A,'Asignacion Nov'!B:B))</f>
        <v>EC-03</v>
      </c>
      <c r="D4807" s="38">
        <v>45606.35494212963</v>
      </c>
      <c r="E4807" s="36" t="s">
        <v>213</v>
      </c>
      <c r="F4807" s="37" t="str">
        <f t="array" ref="F4807">IFERROR(XLOOKUP(E4807,Operadores!A:A,Operadores!B:B))</f>
        <v>OLIMAR01</v>
      </c>
      <c r="G4807" s="36" t="s">
        <v>75</v>
      </c>
      <c r="H4807" s="39">
        <v>20.06239</v>
      </c>
      <c r="I4807" s="40">
        <v>341.0</v>
      </c>
      <c r="J4807" s="41">
        <f t="shared" si="5"/>
        <v>6841.27499</v>
      </c>
      <c r="K4807" s="37" t="str">
        <f t="array" ref="K4807">IFERROR(XLOOKUP(G4807,'Tipo de carga'!A:A,'Tipo de carga'!B:B))</f>
        <v>Autoabasto</v>
      </c>
      <c r="L4807" s="37">
        <f t="shared" si="2"/>
        <v>46</v>
      </c>
      <c r="M4807" s="37">
        <f t="shared" si="3"/>
        <v>10</v>
      </c>
      <c r="N4807" s="37">
        <f t="shared" si="4"/>
        <v>11</v>
      </c>
      <c r="O4807" s="37" t="str">
        <f t="array" ref="O4807">IFERROR(XLOOKUP(K4807,'Tipo de carga'!B:B,'Tipo de carga'!C:C))</f>
        <v>Diesel</v>
      </c>
    </row>
    <row r="4808">
      <c r="A4808" s="36">
        <v>2065.0</v>
      </c>
      <c r="B4808" s="37" t="str">
        <f t="array" ref="B4808">IFERROR(XLOOKUP(A4808,'Asignacion Nov'!A:A,'Asignacion Nov'!C:C))</f>
        <v>PISA Gdl</v>
      </c>
      <c r="C4808" s="37" t="str">
        <f t="array" ref="C4808">IFERROR(XLOOKUP(A4808,'Asignacion Nov'!A:A,'Asignacion Nov'!B:B))</f>
        <v>EC-06</v>
      </c>
      <c r="D4808" s="38">
        <v>45606.14011574074</v>
      </c>
      <c r="E4808" s="36" t="s">
        <v>351</v>
      </c>
      <c r="F4808" s="37" t="str">
        <f t="array" ref="F4808">IFERROR(XLOOKUP(E4808,Operadores!A:A,Operadores!B:B))</f>
        <v>GONOSC</v>
      </c>
      <c r="G4808" s="36" t="s">
        <v>75</v>
      </c>
      <c r="H4808" s="39">
        <v>20.06239</v>
      </c>
      <c r="I4808" s="40">
        <v>696.0</v>
      </c>
      <c r="J4808" s="41">
        <f t="shared" si="5"/>
        <v>13963.42344</v>
      </c>
      <c r="K4808" s="37" t="str">
        <f t="array" ref="K4808">IFERROR(XLOOKUP(G4808,'Tipo de carga'!A:A,'Tipo de carga'!B:B))</f>
        <v>Autoabasto</v>
      </c>
      <c r="L4808" s="37">
        <f t="shared" si="2"/>
        <v>46</v>
      </c>
      <c r="M4808" s="37">
        <f t="shared" si="3"/>
        <v>10</v>
      </c>
      <c r="N4808" s="37">
        <f t="shared" si="4"/>
        <v>11</v>
      </c>
      <c r="O4808" s="37" t="str">
        <f t="array" ref="O4808">IFERROR(XLOOKUP(K4808,'Tipo de carga'!B:B,'Tipo de carga'!C:C))</f>
        <v>Diesel</v>
      </c>
    </row>
    <row r="4809">
      <c r="A4809" s="36">
        <v>2061.0</v>
      </c>
      <c r="B4809" s="37" t="str">
        <f t="array" ref="B4809">IFERROR(XLOOKUP(A4809,'Asignacion Nov'!A:A,'Asignacion Nov'!C:C))</f>
        <v>PISA Gdl</v>
      </c>
      <c r="C4809" s="37" t="str">
        <f t="array" ref="C4809">IFERROR(XLOOKUP(A4809,'Asignacion Nov'!A:A,'Asignacion Nov'!B:B))</f>
        <v>EC-06</v>
      </c>
      <c r="D4809" s="38">
        <v>45606.018854166665</v>
      </c>
      <c r="E4809" s="36" t="s">
        <v>270</v>
      </c>
      <c r="F4809" s="37" t="str">
        <f t="array" ref="F4809">IFERROR(XLOOKUP(E4809,Operadores!A:A,Operadores!B:B))</f>
        <v>RESEDU</v>
      </c>
      <c r="G4809" s="36" t="s">
        <v>75</v>
      </c>
      <c r="H4809" s="39">
        <v>20.06239</v>
      </c>
      <c r="I4809" s="40">
        <v>320.0</v>
      </c>
      <c r="J4809" s="41">
        <f t="shared" si="5"/>
        <v>6419.9648</v>
      </c>
      <c r="K4809" s="37" t="str">
        <f t="array" ref="K4809">IFERROR(XLOOKUP(G4809,'Tipo de carga'!A:A,'Tipo de carga'!B:B))</f>
        <v>Autoabasto</v>
      </c>
      <c r="L4809" s="37">
        <f t="shared" si="2"/>
        <v>46</v>
      </c>
      <c r="M4809" s="37">
        <f t="shared" si="3"/>
        <v>10</v>
      </c>
      <c r="N4809" s="37">
        <f t="shared" si="4"/>
        <v>11</v>
      </c>
      <c r="O4809" s="37" t="str">
        <f t="array" ref="O4809">IFERROR(XLOOKUP(K4809,'Tipo de carga'!B:B,'Tipo de carga'!C:C))</f>
        <v>Diesel</v>
      </c>
    </row>
    <row r="4810">
      <c r="A4810" s="36">
        <v>2084.0</v>
      </c>
      <c r="B4810" s="37" t="str">
        <f t="array" ref="B4810">IFERROR(XLOOKUP(A4810,'Asignacion Nov'!A:A,'Asignacion Nov'!C:C))</f>
        <v>PISA Gdl</v>
      </c>
      <c r="C4810" s="37" t="str">
        <f t="array" ref="C4810">IFERROR(XLOOKUP(A4810,'Asignacion Nov'!A:A,'Asignacion Nov'!B:B))</f>
        <v>EC-06</v>
      </c>
      <c r="D4810" s="38">
        <v>45606.81413194445</v>
      </c>
      <c r="E4810" s="36" t="s">
        <v>267</v>
      </c>
      <c r="F4810" s="37" t="str">
        <f t="array" ref="F4810">IFERROR(XLOOKUP(E4810,Operadores!A:A,Operadores!B:B))</f>
        <v>LOPEDU</v>
      </c>
      <c r="G4810" s="36" t="s">
        <v>274</v>
      </c>
      <c r="H4810" s="39">
        <v>19.63136</v>
      </c>
      <c r="I4810" s="40">
        <v>450.0</v>
      </c>
      <c r="J4810" s="41">
        <f t="shared" si="5"/>
        <v>8834.112</v>
      </c>
      <c r="K4810" s="37" t="str">
        <f t="array" ref="K4810">IFERROR(XLOOKUP(G4810,'Tipo de carga'!A:A,'Tipo de carga'!B:B))</f>
        <v>Autoabasto</v>
      </c>
      <c r="L4810" s="37">
        <f t="shared" si="2"/>
        <v>46</v>
      </c>
      <c r="M4810" s="37">
        <f t="shared" si="3"/>
        <v>10</v>
      </c>
      <c r="N4810" s="37">
        <f t="shared" si="4"/>
        <v>11</v>
      </c>
      <c r="O4810" s="37" t="str">
        <f t="array" ref="O4810">IFERROR(XLOOKUP(K4810,'Tipo de carga'!B:B,'Tipo de carga'!C:C))</f>
        <v>Diesel</v>
      </c>
    </row>
    <row r="4811">
      <c r="A4811" s="36">
        <v>2019.0</v>
      </c>
      <c r="B4811" s="37" t="str">
        <f t="array" ref="B4811">IFERROR(XLOOKUP(A4811,'Asignacion Nov'!A:A,'Asignacion Nov'!C:C))</f>
        <v>MeLi Asignado TD</v>
      </c>
      <c r="C4811" s="37" t="str">
        <f t="array" ref="C4811">IFERROR(XLOOKUP(A4811,'Asignacion Nov'!A:A,'Asignacion Nov'!B:B))</f>
        <v>EC-05</v>
      </c>
      <c r="D4811" s="38">
        <v>45606.646574074075</v>
      </c>
      <c r="E4811" s="36" t="s">
        <v>207</v>
      </c>
      <c r="F4811" s="37" t="str">
        <f t="array" ref="F4811">IFERROR(XLOOKUP(E4811,Operadores!A:A,Operadores!B:B))</f>
        <v>HERJOS08</v>
      </c>
      <c r="G4811" s="36" t="s">
        <v>274</v>
      </c>
      <c r="H4811" s="39">
        <v>19.63136</v>
      </c>
      <c r="I4811" s="40">
        <v>405.0</v>
      </c>
      <c r="J4811" s="41">
        <f t="shared" si="5"/>
        <v>7950.7008</v>
      </c>
      <c r="K4811" s="37" t="str">
        <f t="array" ref="K4811">IFERROR(XLOOKUP(G4811,'Tipo de carga'!A:A,'Tipo de carga'!B:B))</f>
        <v>Autoabasto</v>
      </c>
      <c r="L4811" s="37">
        <f t="shared" si="2"/>
        <v>46</v>
      </c>
      <c r="M4811" s="37">
        <f t="shared" si="3"/>
        <v>10</v>
      </c>
      <c r="N4811" s="37">
        <f t="shared" si="4"/>
        <v>11</v>
      </c>
      <c r="O4811" s="37" t="str">
        <f t="array" ref="O4811">IFERROR(XLOOKUP(K4811,'Tipo de carga'!B:B,'Tipo de carga'!C:C))</f>
        <v>Diesel</v>
      </c>
    </row>
    <row r="4812">
      <c r="A4812" s="36">
        <v>2009.0</v>
      </c>
      <c r="B4812" s="37" t="str">
        <f t="array" ref="B4812">IFERROR(XLOOKUP(A4812,'Asignacion Nov'!A:A,'Asignacion Nov'!C:C))</f>
        <v>MeLi Dedicado Merida</v>
      </c>
      <c r="C4812" s="37" t="str">
        <f t="array" ref="C4812">IFERROR(XLOOKUP(A4812,'Asignacion Nov'!A:A,'Asignacion Nov'!B:B))</f>
        <v>EC-05</v>
      </c>
      <c r="D4812" s="38">
        <v>45606.985185185185</v>
      </c>
      <c r="E4812" s="36" t="s">
        <v>372</v>
      </c>
      <c r="F4812" s="37" t="str">
        <f t="array" ref="F4812">IFERROR(XLOOKUP(E4812,Operadores!A:A,Operadores!B:B))</f>
        <v>IBAABI</v>
      </c>
      <c r="G4812" s="36" t="s">
        <v>42</v>
      </c>
      <c r="H4812" s="39">
        <v>19.950328</v>
      </c>
      <c r="I4812" s="40">
        <v>502.0</v>
      </c>
      <c r="J4812" s="41">
        <f t="shared" si="5"/>
        <v>10015.06466</v>
      </c>
      <c r="K4812" s="37" t="str">
        <f t="array" ref="K4812">IFERROR(XLOOKUP(G4812,'Tipo de carga'!A:A,'Tipo de carga'!B:B))</f>
        <v>Autoabasto</v>
      </c>
      <c r="L4812" s="37">
        <f t="shared" si="2"/>
        <v>46</v>
      </c>
      <c r="M4812" s="37">
        <f t="shared" si="3"/>
        <v>10</v>
      </c>
      <c r="N4812" s="37">
        <f t="shared" si="4"/>
        <v>11</v>
      </c>
      <c r="O4812" s="37" t="str">
        <f t="array" ref="O4812">IFERROR(XLOOKUP(K4812,'Tipo de carga'!B:B,'Tipo de carga'!C:C))</f>
        <v>Diesel</v>
      </c>
    </row>
    <row r="4813">
      <c r="A4813" s="36">
        <v>2027.0</v>
      </c>
      <c r="B4813" s="37" t="str">
        <f t="array" ref="B4813">IFERROR(XLOOKUP(A4813,'Asignacion Nov'!A:A,'Asignacion Nov'!C:C))</f>
        <v>MeLi Dedicado Merida</v>
      </c>
      <c r="C4813" s="37" t="str">
        <f t="array" ref="C4813">IFERROR(XLOOKUP(A4813,'Asignacion Nov'!A:A,'Asignacion Nov'!B:B))</f>
        <v>EC-05</v>
      </c>
      <c r="D4813" s="38">
        <v>45606.940613425926</v>
      </c>
      <c r="E4813" s="36" t="s">
        <v>246</v>
      </c>
      <c r="F4813" s="37" t="str">
        <f t="array" ref="F4813">IFERROR(XLOOKUP(E4813,Operadores!A:A,Operadores!B:B))</f>
        <v>LUNADO</v>
      </c>
      <c r="G4813" s="36" t="s">
        <v>42</v>
      </c>
      <c r="H4813" s="39">
        <v>19.950328</v>
      </c>
      <c r="I4813" s="40">
        <v>255.0</v>
      </c>
      <c r="J4813" s="41">
        <f t="shared" si="5"/>
        <v>5087.33364</v>
      </c>
      <c r="K4813" s="37" t="str">
        <f t="array" ref="K4813">IFERROR(XLOOKUP(G4813,'Tipo de carga'!A:A,'Tipo de carga'!B:B))</f>
        <v>Autoabasto</v>
      </c>
      <c r="L4813" s="37">
        <f t="shared" si="2"/>
        <v>46</v>
      </c>
      <c r="M4813" s="37">
        <f t="shared" si="3"/>
        <v>10</v>
      </c>
      <c r="N4813" s="37">
        <f t="shared" si="4"/>
        <v>11</v>
      </c>
      <c r="O4813" s="37" t="str">
        <f t="array" ref="O4813">IFERROR(XLOOKUP(K4813,'Tipo de carga'!B:B,'Tipo de carga'!C:C))</f>
        <v>Diesel</v>
      </c>
    </row>
    <row r="4814">
      <c r="A4814" s="36">
        <v>2001.0</v>
      </c>
      <c r="B4814" s="37" t="str">
        <f t="array" ref="B4814">IFERROR(XLOOKUP(A4814,'Asignacion Nov'!A:A,'Asignacion Nov'!C:C))</f>
        <v>MeLi Dedicado Merida</v>
      </c>
      <c r="C4814" s="37" t="str">
        <f t="array" ref="C4814">IFERROR(XLOOKUP(A4814,'Asignacion Nov'!A:A,'Asignacion Nov'!B:B))</f>
        <v>EC-05</v>
      </c>
      <c r="D4814" s="38">
        <v>45606.92931712963</v>
      </c>
      <c r="E4814" s="36" t="s">
        <v>494</v>
      </c>
      <c r="F4814" s="37" t="str">
        <f t="array" ref="F4814">IFERROR(XLOOKUP(E4814,Operadores!A:A,Operadores!B:B))</f>
        <v>TRESER</v>
      </c>
      <c r="G4814" s="36" t="s">
        <v>42</v>
      </c>
      <c r="H4814" s="39">
        <v>19.950328</v>
      </c>
      <c r="I4814" s="40">
        <v>370.0</v>
      </c>
      <c r="J4814" s="41">
        <f t="shared" si="5"/>
        <v>7381.62136</v>
      </c>
      <c r="K4814" s="37" t="str">
        <f t="array" ref="K4814">IFERROR(XLOOKUP(G4814,'Tipo de carga'!A:A,'Tipo de carga'!B:B))</f>
        <v>Autoabasto</v>
      </c>
      <c r="L4814" s="37">
        <f t="shared" si="2"/>
        <v>46</v>
      </c>
      <c r="M4814" s="37">
        <f t="shared" si="3"/>
        <v>10</v>
      </c>
      <c r="N4814" s="37">
        <f t="shared" si="4"/>
        <v>11</v>
      </c>
      <c r="O4814" s="37" t="str">
        <f t="array" ref="O4814">IFERROR(XLOOKUP(K4814,'Tipo de carga'!B:B,'Tipo de carga'!C:C))</f>
        <v>Diesel</v>
      </c>
    </row>
    <row r="4815">
      <c r="A4815" s="36">
        <v>1894.0</v>
      </c>
      <c r="B4815" s="37" t="str">
        <f t="array" ref="B4815">IFERROR(XLOOKUP(A4815,'Asignacion Nov'!A:A,'Asignacion Nov'!C:C))</f>
        <v>Pipas</v>
      </c>
      <c r="C4815" s="37" t="str">
        <f t="array" ref="C4815">IFERROR(XLOOKUP(A4815,'Asignacion Nov'!A:A,'Asignacion Nov'!B:B))</f>
        <v>EC-02</v>
      </c>
      <c r="D4815" s="38">
        <v>45606.89299768519</v>
      </c>
      <c r="E4815" s="36" t="s">
        <v>403</v>
      </c>
      <c r="F4815" s="37" t="str">
        <f t="array" ref="F4815">IFERROR(XLOOKUP(E4815,Operadores!A:A,Operadores!B:B))</f>
        <v>LOPJU</v>
      </c>
      <c r="G4815" s="36" t="s">
        <v>42</v>
      </c>
      <c r="H4815" s="39">
        <v>19.950328</v>
      </c>
      <c r="I4815" s="40">
        <v>300.0</v>
      </c>
      <c r="J4815" s="41">
        <f t="shared" si="5"/>
        <v>5985.0984</v>
      </c>
      <c r="K4815" s="37" t="str">
        <f t="array" ref="K4815">IFERROR(XLOOKUP(G4815,'Tipo de carga'!A:A,'Tipo de carga'!B:B))</f>
        <v>Autoabasto</v>
      </c>
      <c r="L4815" s="37">
        <f t="shared" si="2"/>
        <v>46</v>
      </c>
      <c r="M4815" s="37">
        <f t="shared" si="3"/>
        <v>10</v>
      </c>
      <c r="N4815" s="37">
        <f t="shared" si="4"/>
        <v>11</v>
      </c>
      <c r="O4815" s="37" t="str">
        <f t="array" ref="O4815">IFERROR(XLOOKUP(K4815,'Tipo de carga'!B:B,'Tipo de carga'!C:C))</f>
        <v>Diesel</v>
      </c>
    </row>
    <row r="4816">
      <c r="A4816" s="36">
        <v>1736.0</v>
      </c>
      <c r="B4816" s="37" t="str">
        <f t="array" ref="B4816">IFERROR(XLOOKUP(A4816,'Asignacion Nov'!A:A,'Asignacion Nov'!C:C))</f>
        <v>Wm Full</v>
      </c>
      <c r="C4816" s="37" t="str">
        <f t="array" ref="C4816">IFERROR(XLOOKUP(A4816,'Asignacion Nov'!A:A,'Asignacion Nov'!B:B))</f>
        <v>EC-08</v>
      </c>
      <c r="D4816" s="38">
        <v>45606.82251157407</v>
      </c>
      <c r="E4816" s="36" t="s">
        <v>476</v>
      </c>
      <c r="F4816" s="37" t="str">
        <f t="array" ref="F4816">IFERROR(XLOOKUP(E4816,Operadores!A:A,Operadores!B:B))</f>
        <v>VILJE</v>
      </c>
      <c r="G4816" s="36" t="s">
        <v>42</v>
      </c>
      <c r="H4816" s="39">
        <v>19.950328</v>
      </c>
      <c r="I4816" s="40">
        <v>414.0</v>
      </c>
      <c r="J4816" s="41">
        <f t="shared" si="5"/>
        <v>8259.435792</v>
      </c>
      <c r="K4816" s="37" t="str">
        <f t="array" ref="K4816">IFERROR(XLOOKUP(G4816,'Tipo de carga'!A:A,'Tipo de carga'!B:B))</f>
        <v>Autoabasto</v>
      </c>
      <c r="L4816" s="37">
        <f t="shared" si="2"/>
        <v>46</v>
      </c>
      <c r="M4816" s="37">
        <f t="shared" si="3"/>
        <v>10</v>
      </c>
      <c r="N4816" s="37">
        <f t="shared" si="4"/>
        <v>11</v>
      </c>
      <c r="O4816" s="37" t="str">
        <f t="array" ref="O4816">IFERROR(XLOOKUP(K4816,'Tipo de carga'!B:B,'Tipo de carga'!C:C))</f>
        <v>Diesel</v>
      </c>
    </row>
    <row r="4817">
      <c r="A4817" s="36">
        <v>1820.0</v>
      </c>
      <c r="B4817" s="37" t="str">
        <f t="array" ref="B4817">IFERROR(XLOOKUP(A4817,'Asignacion Nov'!A:A,'Asignacion Nov'!C:C))</f>
        <v>Wm Full</v>
      </c>
      <c r="C4817" s="37" t="str">
        <f t="array" ref="C4817">IFERROR(XLOOKUP(A4817,'Asignacion Nov'!A:A,'Asignacion Nov'!B:B))</f>
        <v>EC-08</v>
      </c>
      <c r="D4817" s="38">
        <v>45606.81108796296</v>
      </c>
      <c r="E4817" s="36" t="s">
        <v>303</v>
      </c>
      <c r="F4817" s="37" t="str">
        <f t="array" ref="F4817">IFERROR(XLOOKUP(E4817,Operadores!A:A,Operadores!B:B))</f>
        <v>CAMVI01</v>
      </c>
      <c r="G4817" s="36" t="s">
        <v>42</v>
      </c>
      <c r="H4817" s="39">
        <v>19.950328</v>
      </c>
      <c r="I4817" s="40">
        <v>333.0</v>
      </c>
      <c r="J4817" s="41">
        <f t="shared" si="5"/>
        <v>6643.459224</v>
      </c>
      <c r="K4817" s="37" t="str">
        <f t="array" ref="K4817">IFERROR(XLOOKUP(G4817,'Tipo de carga'!A:A,'Tipo de carga'!B:B))</f>
        <v>Autoabasto</v>
      </c>
      <c r="L4817" s="37">
        <f t="shared" si="2"/>
        <v>46</v>
      </c>
      <c r="M4817" s="37">
        <f t="shared" si="3"/>
        <v>10</v>
      </c>
      <c r="N4817" s="37">
        <f t="shared" si="4"/>
        <v>11</v>
      </c>
      <c r="O4817" s="37" t="str">
        <f t="array" ref="O4817">IFERROR(XLOOKUP(K4817,'Tipo de carga'!B:B,'Tipo de carga'!C:C))</f>
        <v>Diesel</v>
      </c>
    </row>
    <row r="4818">
      <c r="A4818" s="36">
        <v>1819.0</v>
      </c>
      <c r="B4818" s="37" t="str">
        <f t="array" ref="B4818">IFERROR(XLOOKUP(A4818,'Asignacion Nov'!A:A,'Asignacion Nov'!C:C))</f>
        <v>Wm Full</v>
      </c>
      <c r="C4818" s="37" t="str">
        <f t="array" ref="C4818">IFERROR(XLOOKUP(A4818,'Asignacion Nov'!A:A,'Asignacion Nov'!B:B))</f>
        <v>EC-08</v>
      </c>
      <c r="D4818" s="38">
        <v>45606.717939814815</v>
      </c>
      <c r="E4818" s="36" t="s">
        <v>287</v>
      </c>
      <c r="F4818" s="37" t="str">
        <f t="array" ref="F4818">IFERROR(XLOOKUP(E4818,Operadores!A:A,Operadores!B:B))</f>
        <v>ALVGAB</v>
      </c>
      <c r="G4818" s="36" t="s">
        <v>42</v>
      </c>
      <c r="H4818" s="39">
        <v>19.950328</v>
      </c>
      <c r="I4818" s="40">
        <v>330.0</v>
      </c>
      <c r="J4818" s="41">
        <f t="shared" si="5"/>
        <v>6583.60824</v>
      </c>
      <c r="K4818" s="37" t="str">
        <f t="array" ref="K4818">IFERROR(XLOOKUP(G4818,'Tipo de carga'!A:A,'Tipo de carga'!B:B))</f>
        <v>Autoabasto</v>
      </c>
      <c r="L4818" s="37">
        <f t="shared" si="2"/>
        <v>46</v>
      </c>
      <c r="M4818" s="37">
        <f t="shared" si="3"/>
        <v>10</v>
      </c>
      <c r="N4818" s="37">
        <f t="shared" si="4"/>
        <v>11</v>
      </c>
      <c r="O4818" s="37" t="str">
        <f t="array" ref="O4818">IFERROR(XLOOKUP(K4818,'Tipo de carga'!B:B,'Tipo de carga'!C:C))</f>
        <v>Diesel</v>
      </c>
    </row>
    <row r="4819">
      <c r="A4819" s="36">
        <v>1905.0</v>
      </c>
      <c r="B4819" s="37" t="str">
        <f t="array" ref="B4819">IFERROR(XLOOKUP(A4819,'Asignacion Nov'!A:A,'Asignacion Nov'!C:C))</f>
        <v>MeLi asignado SD</v>
      </c>
      <c r="C4819" s="37" t="str">
        <f t="array" ref="C4819">IFERROR(XLOOKUP(A4819,'Asignacion Nov'!A:A,'Asignacion Nov'!B:B))</f>
        <v>EC-05</v>
      </c>
      <c r="D4819" s="38">
        <v>45606.63471064815</v>
      </c>
      <c r="E4819" s="36" t="s">
        <v>367</v>
      </c>
      <c r="F4819" s="37" t="str">
        <f t="array" ref="F4819">IFERROR(XLOOKUP(E4819,Operadores!A:A,Operadores!B:B))</f>
        <v>ALTJOS</v>
      </c>
      <c r="G4819" s="36" t="s">
        <v>42</v>
      </c>
      <c r="H4819" s="39">
        <v>19.950328</v>
      </c>
      <c r="I4819" s="40">
        <v>590.0</v>
      </c>
      <c r="J4819" s="41">
        <f t="shared" si="5"/>
        <v>11770.69352</v>
      </c>
      <c r="K4819" s="37" t="str">
        <f t="array" ref="K4819">IFERROR(XLOOKUP(G4819,'Tipo de carga'!A:A,'Tipo de carga'!B:B))</f>
        <v>Autoabasto</v>
      </c>
      <c r="L4819" s="37">
        <f t="shared" si="2"/>
        <v>46</v>
      </c>
      <c r="M4819" s="37">
        <f t="shared" si="3"/>
        <v>10</v>
      </c>
      <c r="N4819" s="37">
        <f t="shared" si="4"/>
        <v>11</v>
      </c>
      <c r="O4819" s="37" t="str">
        <f t="array" ref="O4819">IFERROR(XLOOKUP(K4819,'Tipo de carga'!B:B,'Tipo de carga'!C:C))</f>
        <v>Diesel</v>
      </c>
    </row>
    <row r="4820">
      <c r="A4820" s="36">
        <v>2012.0</v>
      </c>
      <c r="B4820" s="37" t="str">
        <f t="array" ref="B4820">IFERROR(XLOOKUP(A4820,'Asignacion Nov'!A:A,'Asignacion Nov'!C:C))</f>
        <v>Sayer Sencillo</v>
      </c>
      <c r="C4820" s="37" t="str">
        <f t="array" ref="C4820">IFERROR(XLOOKUP(A4820,'Asignacion Nov'!A:A,'Asignacion Nov'!B:B))</f>
        <v>EC-04</v>
      </c>
      <c r="D4820" s="38">
        <v>45606.62880787037</v>
      </c>
      <c r="E4820" s="36" t="s">
        <v>247</v>
      </c>
      <c r="F4820" s="37" t="str">
        <f t="array" ref="F4820">IFERROR(XLOOKUP(E4820,Operadores!A:A,Operadores!B:B))</f>
        <v>ZUGRO</v>
      </c>
      <c r="G4820" s="36" t="s">
        <v>42</v>
      </c>
      <c r="H4820" s="39">
        <v>19.950328</v>
      </c>
      <c r="I4820" s="40">
        <v>410.0</v>
      </c>
      <c r="J4820" s="41">
        <f t="shared" si="5"/>
        <v>8179.63448</v>
      </c>
      <c r="K4820" s="37" t="str">
        <f t="array" ref="K4820">IFERROR(XLOOKUP(G4820,'Tipo de carga'!A:A,'Tipo de carga'!B:B))</f>
        <v>Autoabasto</v>
      </c>
      <c r="L4820" s="37">
        <f t="shared" si="2"/>
        <v>46</v>
      </c>
      <c r="M4820" s="37">
        <f t="shared" si="3"/>
        <v>10</v>
      </c>
      <c r="N4820" s="37">
        <f t="shared" si="4"/>
        <v>11</v>
      </c>
      <c r="O4820" s="37" t="str">
        <f t="array" ref="O4820">IFERROR(XLOOKUP(K4820,'Tipo de carga'!B:B,'Tipo de carga'!C:C))</f>
        <v>Diesel</v>
      </c>
    </row>
    <row r="4821">
      <c r="A4821" s="36">
        <v>1705.0</v>
      </c>
      <c r="B4821" s="37" t="str">
        <f t="array" ref="B4821">IFERROR(XLOOKUP(A4821,'Asignacion Nov'!A:A,'Asignacion Nov'!C:C))</f>
        <v>Wm Full</v>
      </c>
      <c r="C4821" s="37" t="str">
        <f t="array" ref="C4821">IFERROR(XLOOKUP(A4821,'Asignacion Nov'!A:A,'Asignacion Nov'!B:B))</f>
        <v>EC-08</v>
      </c>
      <c r="D4821" s="38">
        <v>45606.59717592593</v>
      </c>
      <c r="E4821" s="36" t="s">
        <v>285</v>
      </c>
      <c r="F4821" s="37" t="str">
        <f t="array" ref="F4821">IFERROR(XLOOKUP(E4821,Operadores!A:A,Operadores!B:B))</f>
        <v>PERVIC</v>
      </c>
      <c r="G4821" s="36" t="s">
        <v>42</v>
      </c>
      <c r="H4821" s="39">
        <v>19.950328</v>
      </c>
      <c r="I4821" s="40">
        <v>431.0</v>
      </c>
      <c r="J4821" s="41">
        <f t="shared" si="5"/>
        <v>8598.591368</v>
      </c>
      <c r="K4821" s="37" t="str">
        <f t="array" ref="K4821">IFERROR(XLOOKUP(G4821,'Tipo de carga'!A:A,'Tipo de carga'!B:B))</f>
        <v>Autoabasto</v>
      </c>
      <c r="L4821" s="37">
        <f t="shared" si="2"/>
        <v>46</v>
      </c>
      <c r="M4821" s="37">
        <f t="shared" si="3"/>
        <v>10</v>
      </c>
      <c r="N4821" s="37">
        <f t="shared" si="4"/>
        <v>11</v>
      </c>
      <c r="O4821" s="37" t="str">
        <f t="array" ref="O4821">IFERROR(XLOOKUP(K4821,'Tipo de carga'!B:B,'Tipo de carga'!C:C))</f>
        <v>Diesel</v>
      </c>
    </row>
    <row r="4822">
      <c r="A4822" s="36">
        <v>2005.0</v>
      </c>
      <c r="B4822" s="37" t="str">
        <f t="array" ref="B4822">IFERROR(XLOOKUP(A4822,'Asignacion Nov'!A:A,'Asignacion Nov'!C:C))</f>
        <v>MeLi Dedicado Merida</v>
      </c>
      <c r="C4822" s="37" t="str">
        <f t="array" ref="C4822">IFERROR(XLOOKUP(A4822,'Asignacion Nov'!A:A,'Asignacion Nov'!B:B))</f>
        <v>EC-05</v>
      </c>
      <c r="D4822" s="38">
        <v>45606.580671296295</v>
      </c>
      <c r="E4822" s="36" t="s">
        <v>399</v>
      </c>
      <c r="F4822" s="37" t="str">
        <f t="array" ref="F4822">IFERROR(XLOOKUP(E4822,Operadores!A:A,Operadores!B:B))</f>
        <v>DOMLEO</v>
      </c>
      <c r="G4822" s="36" t="s">
        <v>42</v>
      </c>
      <c r="H4822" s="39">
        <v>19.950328</v>
      </c>
      <c r="I4822" s="40">
        <v>261.0</v>
      </c>
      <c r="J4822" s="41">
        <f t="shared" si="5"/>
        <v>5207.035608</v>
      </c>
      <c r="K4822" s="37" t="str">
        <f t="array" ref="K4822">IFERROR(XLOOKUP(G4822,'Tipo de carga'!A:A,'Tipo de carga'!B:B))</f>
        <v>Autoabasto</v>
      </c>
      <c r="L4822" s="37">
        <f t="shared" si="2"/>
        <v>46</v>
      </c>
      <c r="M4822" s="37">
        <f t="shared" si="3"/>
        <v>10</v>
      </c>
      <c r="N4822" s="37">
        <f t="shared" si="4"/>
        <v>11</v>
      </c>
      <c r="O4822" s="37" t="str">
        <f t="array" ref="O4822">IFERROR(XLOOKUP(K4822,'Tipo de carga'!B:B,'Tipo de carga'!C:C))</f>
        <v>Diesel</v>
      </c>
    </row>
    <row r="4823">
      <c r="A4823" s="36">
        <v>1999.0</v>
      </c>
      <c r="B4823" s="37" t="str">
        <f t="array" ref="B4823">IFERROR(XLOOKUP(A4823,'Asignacion Nov'!A:A,'Asignacion Nov'!C:C))</f>
        <v>MeLi Dedicado Merida</v>
      </c>
      <c r="C4823" s="37" t="str">
        <f t="array" ref="C4823">IFERROR(XLOOKUP(A4823,'Asignacion Nov'!A:A,'Asignacion Nov'!B:B))</f>
        <v>EC-05</v>
      </c>
      <c r="D4823" s="38">
        <v>45606.57349537037</v>
      </c>
      <c r="E4823" s="36" t="s">
        <v>543</v>
      </c>
      <c r="F4823" s="37" t="str">
        <f t="array" ref="F4823">IFERROR(XLOOKUP(E4823,Operadores!A:A,Operadores!B:B))</f>
        <v>CAMJOS</v>
      </c>
      <c r="G4823" s="36" t="s">
        <v>42</v>
      </c>
      <c r="H4823" s="39">
        <v>19.950328</v>
      </c>
      <c r="I4823" s="40">
        <v>345.0</v>
      </c>
      <c r="J4823" s="41">
        <f t="shared" si="5"/>
        <v>6882.86316</v>
      </c>
      <c r="K4823" s="37" t="str">
        <f t="array" ref="K4823">IFERROR(XLOOKUP(G4823,'Tipo de carga'!A:A,'Tipo de carga'!B:B))</f>
        <v>Autoabasto</v>
      </c>
      <c r="L4823" s="37">
        <f t="shared" si="2"/>
        <v>46</v>
      </c>
      <c r="M4823" s="37">
        <f t="shared" si="3"/>
        <v>10</v>
      </c>
      <c r="N4823" s="37">
        <f t="shared" si="4"/>
        <v>11</v>
      </c>
      <c r="O4823" s="37" t="str">
        <f t="array" ref="O4823">IFERROR(XLOOKUP(K4823,'Tipo de carga'!B:B,'Tipo de carga'!C:C))</f>
        <v>Diesel</v>
      </c>
    </row>
    <row r="4824">
      <c r="A4824" s="36">
        <v>1968.0</v>
      </c>
      <c r="B4824" s="37" t="str">
        <f t="array" ref="B4824">IFERROR(XLOOKUP(A4824,'Asignacion Nov'!A:A,'Asignacion Nov'!C:C))</f>
        <v>Sayer Sencillo</v>
      </c>
      <c r="C4824" s="37" t="str">
        <f t="array" ref="C4824">IFERROR(XLOOKUP(A4824,'Asignacion Nov'!A:A,'Asignacion Nov'!B:B))</f>
        <v>EC-04</v>
      </c>
      <c r="D4824" s="38">
        <v>45606.51696759259</v>
      </c>
      <c r="E4824" s="36" t="s">
        <v>251</v>
      </c>
      <c r="F4824" s="37" t="str">
        <f t="array" ref="F4824">IFERROR(XLOOKUP(E4824,Operadores!A:A,Operadores!B:B))</f>
        <v>MORMA03</v>
      </c>
      <c r="G4824" s="36" t="s">
        <v>42</v>
      </c>
      <c r="H4824" s="39">
        <v>19.950328</v>
      </c>
      <c r="I4824" s="40">
        <v>431.0</v>
      </c>
      <c r="J4824" s="41">
        <f t="shared" si="5"/>
        <v>8598.591368</v>
      </c>
      <c r="K4824" s="37" t="str">
        <f t="array" ref="K4824">IFERROR(XLOOKUP(G4824,'Tipo de carga'!A:A,'Tipo de carga'!B:B))</f>
        <v>Autoabasto</v>
      </c>
      <c r="L4824" s="37">
        <f t="shared" si="2"/>
        <v>46</v>
      </c>
      <c r="M4824" s="37">
        <f t="shared" si="3"/>
        <v>10</v>
      </c>
      <c r="N4824" s="37">
        <f t="shared" si="4"/>
        <v>11</v>
      </c>
      <c r="O4824" s="37" t="str">
        <f t="array" ref="O4824">IFERROR(XLOOKUP(K4824,'Tipo de carga'!B:B,'Tipo de carga'!C:C))</f>
        <v>Diesel</v>
      </c>
    </row>
    <row r="4825">
      <c r="A4825" s="36">
        <v>1835.0</v>
      </c>
      <c r="B4825" s="37" t="str">
        <f t="array" ref="B4825">IFERROR(XLOOKUP(A4825,'Asignacion Nov'!A:A,'Asignacion Nov'!C:C))</f>
        <v>Sayer Full</v>
      </c>
      <c r="C4825" s="37" t="str">
        <f t="array" ref="C4825">IFERROR(XLOOKUP(A4825,'Asignacion Nov'!A:A,'Asignacion Nov'!B:B))</f>
        <v>EC-04</v>
      </c>
      <c r="D4825" s="38">
        <v>45606.508472222224</v>
      </c>
      <c r="E4825" s="36" t="s">
        <v>512</v>
      </c>
      <c r="F4825" s="37" t="str">
        <f t="array" ref="F4825">IFERROR(XLOOKUP(E4825,Operadores!A:A,Operadores!B:B))</f>
        <v>GARCRU</v>
      </c>
      <c r="G4825" s="36" t="s">
        <v>42</v>
      </c>
      <c r="H4825" s="39">
        <v>19.950328</v>
      </c>
      <c r="I4825" s="40">
        <v>387.0</v>
      </c>
      <c r="J4825" s="41">
        <f t="shared" si="5"/>
        <v>7720.776936</v>
      </c>
      <c r="K4825" s="37" t="str">
        <f t="array" ref="K4825">IFERROR(XLOOKUP(G4825,'Tipo de carga'!A:A,'Tipo de carga'!B:B))</f>
        <v>Autoabasto</v>
      </c>
      <c r="L4825" s="37">
        <f t="shared" si="2"/>
        <v>46</v>
      </c>
      <c r="M4825" s="37">
        <f t="shared" si="3"/>
        <v>10</v>
      </c>
      <c r="N4825" s="37">
        <f t="shared" si="4"/>
        <v>11</v>
      </c>
      <c r="O4825" s="37" t="str">
        <f t="array" ref="O4825">IFERROR(XLOOKUP(K4825,'Tipo de carga'!B:B,'Tipo de carga'!C:C))</f>
        <v>Diesel</v>
      </c>
    </row>
    <row r="4826">
      <c r="A4826" s="36">
        <v>1966.0</v>
      </c>
      <c r="B4826" s="37" t="str">
        <f t="array" ref="B4826">IFERROR(XLOOKUP(A4826,'Asignacion Nov'!A:A,'Asignacion Nov'!C:C))</f>
        <v>Sayer Sencillo</v>
      </c>
      <c r="C4826" s="37" t="str">
        <f t="array" ref="C4826">IFERROR(XLOOKUP(A4826,'Asignacion Nov'!A:A,'Asignacion Nov'!B:B))</f>
        <v>EC-04</v>
      </c>
      <c r="D4826" s="38">
        <v>45606.49895833333</v>
      </c>
      <c r="E4826" s="36" t="s">
        <v>28</v>
      </c>
      <c r="F4826" s="37" t="str">
        <f t="array" ref="F4826">IFERROR(XLOOKUP(E4826,Operadores!A:A,Operadores!B:B))</f>
        <v>SANJE01</v>
      </c>
      <c r="G4826" s="36" t="s">
        <v>42</v>
      </c>
      <c r="H4826" s="39">
        <v>19.950328</v>
      </c>
      <c r="I4826" s="40">
        <v>460.0</v>
      </c>
      <c r="J4826" s="41">
        <f t="shared" si="5"/>
        <v>9177.15088</v>
      </c>
      <c r="K4826" s="37" t="str">
        <f t="array" ref="K4826">IFERROR(XLOOKUP(G4826,'Tipo de carga'!A:A,'Tipo de carga'!B:B))</f>
        <v>Autoabasto</v>
      </c>
      <c r="L4826" s="37">
        <f t="shared" si="2"/>
        <v>46</v>
      </c>
      <c r="M4826" s="37">
        <f t="shared" si="3"/>
        <v>10</v>
      </c>
      <c r="N4826" s="37">
        <f t="shared" si="4"/>
        <v>11</v>
      </c>
      <c r="O4826" s="37" t="str">
        <f t="array" ref="O4826">IFERROR(XLOOKUP(K4826,'Tipo de carga'!B:B,'Tipo de carga'!C:C))</f>
        <v>Diesel</v>
      </c>
    </row>
    <row r="4827">
      <c r="A4827" s="36">
        <v>1758.0</v>
      </c>
      <c r="B4827" s="37" t="str">
        <f t="array" ref="B4827">IFERROR(XLOOKUP(A4827,'Asignacion Nov'!A:A,'Asignacion Nov'!C:C))</f>
        <v>Wm Full</v>
      </c>
      <c r="C4827" s="37" t="str">
        <f t="array" ref="C4827">IFERROR(XLOOKUP(A4827,'Asignacion Nov'!A:A,'Asignacion Nov'!B:B))</f>
        <v>EC-08</v>
      </c>
      <c r="D4827" s="38">
        <v>45606.45710648148</v>
      </c>
      <c r="E4827" s="36" t="s">
        <v>471</v>
      </c>
      <c r="F4827" s="37" t="str">
        <f t="array" ref="F4827">IFERROR(XLOOKUP(E4827,Operadores!A:A,Operadores!B:B))</f>
        <v>RICFRA</v>
      </c>
      <c r="G4827" s="36" t="s">
        <v>42</v>
      </c>
      <c r="H4827" s="39">
        <v>19.950328</v>
      </c>
      <c r="I4827" s="40">
        <v>479.0</v>
      </c>
      <c r="J4827" s="41">
        <f t="shared" si="5"/>
        <v>9556.207112</v>
      </c>
      <c r="K4827" s="37" t="str">
        <f t="array" ref="K4827">IFERROR(XLOOKUP(G4827,'Tipo de carga'!A:A,'Tipo de carga'!B:B))</f>
        <v>Autoabasto</v>
      </c>
      <c r="L4827" s="37">
        <f t="shared" si="2"/>
        <v>46</v>
      </c>
      <c r="M4827" s="37">
        <f t="shared" si="3"/>
        <v>10</v>
      </c>
      <c r="N4827" s="37">
        <f t="shared" si="4"/>
        <v>11</v>
      </c>
      <c r="O4827" s="37" t="str">
        <f t="array" ref="O4827">IFERROR(XLOOKUP(K4827,'Tipo de carga'!B:B,'Tipo de carga'!C:C))</f>
        <v>Diesel</v>
      </c>
    </row>
    <row r="4828">
      <c r="A4828" s="36">
        <v>2026.0</v>
      </c>
      <c r="B4828" s="37" t="str">
        <f t="array" ref="B4828">IFERROR(XLOOKUP(A4828,'Asignacion Nov'!A:A,'Asignacion Nov'!C:C))</f>
        <v>MeLi Dedicado Merida</v>
      </c>
      <c r="C4828" s="37" t="str">
        <f t="array" ref="C4828">IFERROR(XLOOKUP(A4828,'Asignacion Nov'!A:A,'Asignacion Nov'!B:B))</f>
        <v>EC-05</v>
      </c>
      <c r="D4828" s="38">
        <v>45606.42962962963</v>
      </c>
      <c r="E4828" s="36" t="s">
        <v>227</v>
      </c>
      <c r="F4828" s="37" t="str">
        <f t="array" ref="F4828">IFERROR(XLOOKUP(E4828,Operadores!A:A,Operadores!B:B))</f>
        <v>PERAN01</v>
      </c>
      <c r="G4828" s="36" t="s">
        <v>42</v>
      </c>
      <c r="H4828" s="39">
        <v>19.950328</v>
      </c>
      <c r="I4828" s="40">
        <v>330.0</v>
      </c>
      <c r="J4828" s="41">
        <f t="shared" si="5"/>
        <v>6583.60824</v>
      </c>
      <c r="K4828" s="37" t="str">
        <f t="array" ref="K4828">IFERROR(XLOOKUP(G4828,'Tipo de carga'!A:A,'Tipo de carga'!B:B))</f>
        <v>Autoabasto</v>
      </c>
      <c r="L4828" s="37">
        <f t="shared" si="2"/>
        <v>46</v>
      </c>
      <c r="M4828" s="37">
        <f t="shared" si="3"/>
        <v>10</v>
      </c>
      <c r="N4828" s="37">
        <f t="shared" si="4"/>
        <v>11</v>
      </c>
      <c r="O4828" s="37" t="str">
        <f t="array" ref="O4828">IFERROR(XLOOKUP(K4828,'Tipo de carga'!B:B,'Tipo de carga'!C:C))</f>
        <v>Diesel</v>
      </c>
    </row>
    <row r="4829">
      <c r="A4829" s="36">
        <v>1729.0</v>
      </c>
      <c r="B4829" s="37" t="str">
        <f t="array" ref="B4829">IFERROR(XLOOKUP(A4829,'Asignacion Nov'!A:A,'Asignacion Nov'!C:C))</f>
        <v>Wm Full</v>
      </c>
      <c r="C4829" s="37" t="str">
        <f t="array" ref="C4829">IFERROR(XLOOKUP(A4829,'Asignacion Nov'!A:A,'Asignacion Nov'!B:B))</f>
        <v>EC-08</v>
      </c>
      <c r="D4829" s="38">
        <v>45606.42380787037</v>
      </c>
      <c r="E4829" s="36" t="s">
        <v>284</v>
      </c>
      <c r="F4829" s="37" t="str">
        <f t="array" ref="F4829">IFERROR(XLOOKUP(E4829,Operadores!A:A,Operadores!B:B))</f>
        <v>CAMJU01</v>
      </c>
      <c r="G4829" s="36" t="s">
        <v>42</v>
      </c>
      <c r="H4829" s="39">
        <v>19.9503279999999</v>
      </c>
      <c r="I4829" s="40">
        <v>419.0</v>
      </c>
      <c r="J4829" s="41">
        <f t="shared" si="5"/>
        <v>8359.187432</v>
      </c>
      <c r="K4829" s="37" t="str">
        <f t="array" ref="K4829">IFERROR(XLOOKUP(G4829,'Tipo de carga'!A:A,'Tipo de carga'!B:B))</f>
        <v>Autoabasto</v>
      </c>
      <c r="L4829" s="37">
        <f t="shared" si="2"/>
        <v>46</v>
      </c>
      <c r="M4829" s="37">
        <f t="shared" si="3"/>
        <v>10</v>
      </c>
      <c r="N4829" s="37">
        <f t="shared" si="4"/>
        <v>11</v>
      </c>
      <c r="O4829" s="37" t="str">
        <f t="array" ref="O4829">IFERROR(XLOOKUP(K4829,'Tipo de carga'!B:B,'Tipo de carga'!C:C))</f>
        <v>Diesel</v>
      </c>
    </row>
    <row r="4830">
      <c r="A4830" s="36">
        <v>1715.0</v>
      </c>
      <c r="B4830" s="37" t="str">
        <f t="array" ref="B4830">IFERROR(XLOOKUP(A4830,'Asignacion Nov'!A:A,'Asignacion Nov'!C:C))</f>
        <v>Wm Sencillo</v>
      </c>
      <c r="C4830" s="37" t="str">
        <f t="array" ref="C4830">IFERROR(XLOOKUP(A4830,'Asignacion Nov'!A:A,'Asignacion Nov'!B:B))</f>
        <v>EC-08</v>
      </c>
      <c r="D4830" s="38">
        <v>45606.39125</v>
      </c>
      <c r="E4830" s="36" t="s">
        <v>280</v>
      </c>
      <c r="F4830" s="37" t="str">
        <f t="array" ref="F4830">IFERROR(XLOOKUP(E4830,Operadores!A:A,Operadores!B:B))</f>
        <v>LEOJAI</v>
      </c>
      <c r="G4830" s="36" t="s">
        <v>42</v>
      </c>
      <c r="H4830" s="39">
        <v>19.9503279999999</v>
      </c>
      <c r="I4830" s="40">
        <v>387.0</v>
      </c>
      <c r="J4830" s="41">
        <f t="shared" si="5"/>
        <v>7720.776936</v>
      </c>
      <c r="K4830" s="37" t="str">
        <f t="array" ref="K4830">IFERROR(XLOOKUP(G4830,'Tipo de carga'!A:A,'Tipo de carga'!B:B))</f>
        <v>Autoabasto</v>
      </c>
      <c r="L4830" s="37">
        <f t="shared" si="2"/>
        <v>46</v>
      </c>
      <c r="M4830" s="37">
        <f t="shared" si="3"/>
        <v>10</v>
      </c>
      <c r="N4830" s="37">
        <f t="shared" si="4"/>
        <v>11</v>
      </c>
      <c r="O4830" s="37" t="str">
        <f t="array" ref="O4830">IFERROR(XLOOKUP(K4830,'Tipo de carga'!B:B,'Tipo de carga'!C:C))</f>
        <v>Diesel</v>
      </c>
    </row>
    <row r="4831">
      <c r="A4831" s="36">
        <v>1721.0</v>
      </c>
      <c r="B4831" s="37" t="str">
        <f t="array" ref="B4831">IFERROR(XLOOKUP(A4831,'Asignacion Nov'!A:A,'Asignacion Nov'!C:C))</f>
        <v>Wm Full</v>
      </c>
      <c r="C4831" s="37" t="str">
        <f t="array" ref="C4831">IFERROR(XLOOKUP(A4831,'Asignacion Nov'!A:A,'Asignacion Nov'!B:B))</f>
        <v>EC-08</v>
      </c>
      <c r="D4831" s="38">
        <v>45606.385347222225</v>
      </c>
      <c r="E4831" s="36" t="s">
        <v>283</v>
      </c>
      <c r="F4831" s="37" t="str">
        <f t="array" ref="F4831">IFERROR(XLOOKUP(E4831,Operadores!A:A,Operadores!B:B))</f>
        <v>MAYSA</v>
      </c>
      <c r="G4831" s="36" t="s">
        <v>42</v>
      </c>
      <c r="H4831" s="39">
        <v>19.9503279999999</v>
      </c>
      <c r="I4831" s="40">
        <v>419.0</v>
      </c>
      <c r="J4831" s="41">
        <f t="shared" si="5"/>
        <v>8359.187432</v>
      </c>
      <c r="K4831" s="37" t="str">
        <f t="array" ref="K4831">IFERROR(XLOOKUP(G4831,'Tipo de carga'!A:A,'Tipo de carga'!B:B))</f>
        <v>Autoabasto</v>
      </c>
      <c r="L4831" s="37">
        <f t="shared" si="2"/>
        <v>46</v>
      </c>
      <c r="M4831" s="37">
        <f t="shared" si="3"/>
        <v>10</v>
      </c>
      <c r="N4831" s="37">
        <f t="shared" si="4"/>
        <v>11</v>
      </c>
      <c r="O4831" s="37" t="str">
        <f t="array" ref="O4831">IFERROR(XLOOKUP(K4831,'Tipo de carga'!B:B,'Tipo de carga'!C:C))</f>
        <v>Diesel</v>
      </c>
    </row>
    <row r="4832">
      <c r="A4832" s="36">
        <v>1701.0</v>
      </c>
      <c r="B4832" s="37" t="str">
        <f t="array" ref="B4832">IFERROR(XLOOKUP(A4832,'Asignacion Nov'!A:A,'Asignacion Nov'!C:C))</f>
        <v>Wm Full</v>
      </c>
      <c r="C4832" s="37" t="str">
        <f t="array" ref="C4832">IFERROR(XLOOKUP(A4832,'Asignacion Nov'!A:A,'Asignacion Nov'!B:B))</f>
        <v>EC-08</v>
      </c>
      <c r="D4832" s="38">
        <v>45606.31730324074</v>
      </c>
      <c r="E4832" s="36" t="s">
        <v>400</v>
      </c>
      <c r="F4832" s="37" t="str">
        <f t="array" ref="F4832">IFERROR(XLOOKUP(E4832,Operadores!A:A,Operadores!B:B))</f>
        <v>HERMOI</v>
      </c>
      <c r="G4832" s="36" t="s">
        <v>42</v>
      </c>
      <c r="H4832" s="39">
        <v>19.9503279999999</v>
      </c>
      <c r="I4832" s="40">
        <v>390.0</v>
      </c>
      <c r="J4832" s="41">
        <f t="shared" si="5"/>
        <v>7780.62792</v>
      </c>
      <c r="K4832" s="37" t="str">
        <f t="array" ref="K4832">IFERROR(XLOOKUP(G4832,'Tipo de carga'!A:A,'Tipo de carga'!B:B))</f>
        <v>Autoabasto</v>
      </c>
      <c r="L4832" s="37">
        <f t="shared" si="2"/>
        <v>46</v>
      </c>
      <c r="M4832" s="37">
        <f t="shared" si="3"/>
        <v>10</v>
      </c>
      <c r="N4832" s="37">
        <f t="shared" si="4"/>
        <v>11</v>
      </c>
      <c r="O4832" s="37" t="str">
        <f t="array" ref="O4832">IFERROR(XLOOKUP(K4832,'Tipo de carga'!B:B,'Tipo de carga'!C:C))</f>
        <v>Diesel</v>
      </c>
    </row>
    <row r="4833">
      <c r="A4833" s="36">
        <v>2008.0</v>
      </c>
      <c r="B4833" s="37" t="str">
        <f t="array" ref="B4833">IFERROR(XLOOKUP(A4833,'Asignacion Nov'!A:A,'Asignacion Nov'!C:C))</f>
        <v>MeLi Dedicado Merida</v>
      </c>
      <c r="C4833" s="37" t="str">
        <f t="array" ref="C4833">IFERROR(XLOOKUP(A4833,'Asignacion Nov'!A:A,'Asignacion Nov'!B:B))</f>
        <v>EC-05</v>
      </c>
      <c r="D4833" s="38">
        <v>45606.30577546296</v>
      </c>
      <c r="E4833" s="36" t="s">
        <v>482</v>
      </c>
      <c r="F4833" s="37" t="str">
        <f t="array" ref="F4833">IFERROR(XLOOKUP(E4833,Operadores!A:A,Operadores!B:B))</f>
        <v>RIVJOS</v>
      </c>
      <c r="G4833" s="36" t="s">
        <v>42</v>
      </c>
      <c r="H4833" s="39">
        <v>19.9503279999999</v>
      </c>
      <c r="I4833" s="40">
        <v>342.0</v>
      </c>
      <c r="J4833" s="41">
        <f t="shared" si="5"/>
        <v>6823.012176</v>
      </c>
      <c r="K4833" s="37" t="str">
        <f t="array" ref="K4833">IFERROR(XLOOKUP(G4833,'Tipo de carga'!A:A,'Tipo de carga'!B:B))</f>
        <v>Autoabasto</v>
      </c>
      <c r="L4833" s="37">
        <f t="shared" si="2"/>
        <v>46</v>
      </c>
      <c r="M4833" s="37">
        <f t="shared" si="3"/>
        <v>10</v>
      </c>
      <c r="N4833" s="37">
        <f t="shared" si="4"/>
        <v>11</v>
      </c>
      <c r="O4833" s="37" t="str">
        <f t="array" ref="O4833">IFERROR(XLOOKUP(K4833,'Tipo de carga'!B:B,'Tipo de carga'!C:C))</f>
        <v>Diesel</v>
      </c>
    </row>
    <row r="4834">
      <c r="A4834" s="36">
        <v>2002.0</v>
      </c>
      <c r="B4834" s="37" t="str">
        <f t="array" ref="B4834">IFERROR(XLOOKUP(A4834,'Asignacion Nov'!A:A,'Asignacion Nov'!C:C))</f>
        <v>MeLi Dedicado Merida</v>
      </c>
      <c r="C4834" s="37" t="str">
        <f t="array" ref="C4834">IFERROR(XLOOKUP(A4834,'Asignacion Nov'!A:A,'Asignacion Nov'!B:B))</f>
        <v>EC-05</v>
      </c>
      <c r="D4834" s="38">
        <v>45606.248252314814</v>
      </c>
      <c r="E4834" s="36" t="s">
        <v>535</v>
      </c>
      <c r="F4834" s="37" t="str">
        <f t="array" ref="F4834">IFERROR(XLOOKUP(E4834,Operadores!A:A,Operadores!B:B))</f>
        <v>VELALE</v>
      </c>
      <c r="G4834" s="36" t="s">
        <v>42</v>
      </c>
      <c r="H4834" s="39">
        <v>19.9503279999999</v>
      </c>
      <c r="I4834" s="40">
        <v>368.0</v>
      </c>
      <c r="J4834" s="41">
        <f t="shared" si="5"/>
        <v>7341.720704</v>
      </c>
      <c r="K4834" s="37" t="str">
        <f t="array" ref="K4834">IFERROR(XLOOKUP(G4834,'Tipo de carga'!A:A,'Tipo de carga'!B:B))</f>
        <v>Autoabasto</v>
      </c>
      <c r="L4834" s="37">
        <f t="shared" si="2"/>
        <v>46</v>
      </c>
      <c r="M4834" s="37">
        <f t="shared" si="3"/>
        <v>10</v>
      </c>
      <c r="N4834" s="37">
        <f t="shared" si="4"/>
        <v>11</v>
      </c>
      <c r="O4834" s="37" t="str">
        <f t="array" ref="O4834">IFERROR(XLOOKUP(K4834,'Tipo de carga'!B:B,'Tipo de carga'!C:C))</f>
        <v>Diesel</v>
      </c>
    </row>
    <row r="4835">
      <c r="A4835" s="36">
        <v>1998.0</v>
      </c>
      <c r="B4835" s="37" t="str">
        <f t="array" ref="B4835">IFERROR(XLOOKUP(A4835,'Asignacion Nov'!A:A,'Asignacion Nov'!C:C))</f>
        <v>MeLi Dedicado Merida</v>
      </c>
      <c r="C4835" s="37" t="str">
        <f t="array" ref="C4835">IFERROR(XLOOKUP(A4835,'Asignacion Nov'!A:A,'Asignacion Nov'!B:B))</f>
        <v>EC-05</v>
      </c>
      <c r="D4835" s="38">
        <v>45606.19988425926</v>
      </c>
      <c r="E4835" s="36" t="s">
        <v>381</v>
      </c>
      <c r="F4835" s="37" t="str">
        <f t="array" ref="F4835">IFERROR(XLOOKUP(E4835,Operadores!A:A,Operadores!B:B))</f>
        <v>CHAJUA</v>
      </c>
      <c r="G4835" s="36" t="s">
        <v>42</v>
      </c>
      <c r="H4835" s="39">
        <v>19.9503279999999</v>
      </c>
      <c r="I4835" s="40">
        <v>252.0</v>
      </c>
      <c r="J4835" s="41">
        <f t="shared" si="5"/>
        <v>5027.482656</v>
      </c>
      <c r="K4835" s="37" t="str">
        <f t="array" ref="K4835">IFERROR(XLOOKUP(G4835,'Tipo de carga'!A:A,'Tipo de carga'!B:B))</f>
        <v>Autoabasto</v>
      </c>
      <c r="L4835" s="37">
        <f t="shared" si="2"/>
        <v>46</v>
      </c>
      <c r="M4835" s="37">
        <f t="shared" si="3"/>
        <v>10</v>
      </c>
      <c r="N4835" s="37">
        <f t="shared" si="4"/>
        <v>11</v>
      </c>
      <c r="O4835" s="37" t="str">
        <f t="array" ref="O4835">IFERROR(XLOOKUP(K4835,'Tipo de carga'!B:B,'Tipo de carga'!C:C))</f>
        <v>Diesel</v>
      </c>
    </row>
    <row r="4836">
      <c r="A4836" s="36">
        <v>1991.0</v>
      </c>
      <c r="B4836" s="37" t="str">
        <f t="array" ref="B4836">IFERROR(XLOOKUP(A4836,'Asignacion Nov'!A:A,'Asignacion Nov'!C:C))</f>
        <v>MeLi Dedicado Merida</v>
      </c>
      <c r="C4836" s="37" t="str">
        <f t="array" ref="C4836">IFERROR(XLOOKUP(A4836,'Asignacion Nov'!A:A,'Asignacion Nov'!B:B))</f>
        <v>EC-05</v>
      </c>
      <c r="D4836" s="38">
        <v>45606.13030092593</v>
      </c>
      <c r="E4836" s="36" t="s">
        <v>301</v>
      </c>
      <c r="F4836" s="37" t="str">
        <f t="array" ref="F4836">IFERROR(XLOOKUP(E4836,Operadores!A:A,Operadores!B:B))</f>
        <v>RUEREN</v>
      </c>
      <c r="G4836" s="36" t="s">
        <v>42</v>
      </c>
      <c r="H4836" s="39">
        <v>19.9503279999999</v>
      </c>
      <c r="I4836" s="40">
        <v>378.0</v>
      </c>
      <c r="J4836" s="41">
        <f t="shared" si="5"/>
        <v>7541.223984</v>
      </c>
      <c r="K4836" s="37" t="str">
        <f t="array" ref="K4836">IFERROR(XLOOKUP(G4836,'Tipo de carga'!A:A,'Tipo de carga'!B:B))</f>
        <v>Autoabasto</v>
      </c>
      <c r="L4836" s="37">
        <f t="shared" si="2"/>
        <v>46</v>
      </c>
      <c r="M4836" s="37">
        <f t="shared" si="3"/>
        <v>10</v>
      </c>
      <c r="N4836" s="37">
        <f t="shared" si="4"/>
        <v>11</v>
      </c>
      <c r="O4836" s="37" t="str">
        <f t="array" ref="O4836">IFERROR(XLOOKUP(K4836,'Tipo de carga'!B:B,'Tipo de carga'!C:C))</f>
        <v>Diesel</v>
      </c>
    </row>
    <row r="4837">
      <c r="A4837" s="36">
        <v>2024.0</v>
      </c>
      <c r="B4837" s="37" t="str">
        <f t="array" ref="B4837">IFERROR(XLOOKUP(A4837,'Asignacion Nov'!A:A,'Asignacion Nov'!C:C))</f>
        <v>MeLi Dedicado Merida</v>
      </c>
      <c r="C4837" s="37" t="str">
        <f t="array" ref="C4837">IFERROR(XLOOKUP(A4837,'Asignacion Nov'!A:A,'Asignacion Nov'!B:B))</f>
        <v>EC-05</v>
      </c>
      <c r="D4837" s="38">
        <v>45606.01896990741</v>
      </c>
      <c r="E4837" s="36" t="s">
        <v>469</v>
      </c>
      <c r="F4837" s="37" t="str">
        <f t="array" ref="F4837">IFERROR(XLOOKUP(E4837,Operadores!A:A,Operadores!B:B))</f>
        <v>DELJOS01</v>
      </c>
      <c r="G4837" s="36" t="s">
        <v>42</v>
      </c>
      <c r="H4837" s="39">
        <v>19.9503279999999</v>
      </c>
      <c r="I4837" s="40">
        <v>310.0</v>
      </c>
      <c r="J4837" s="41">
        <f t="shared" si="5"/>
        <v>6184.60168</v>
      </c>
      <c r="K4837" s="37" t="str">
        <f t="array" ref="K4837">IFERROR(XLOOKUP(G4837,'Tipo de carga'!A:A,'Tipo de carga'!B:B))</f>
        <v>Autoabasto</v>
      </c>
      <c r="L4837" s="37">
        <f t="shared" si="2"/>
        <v>46</v>
      </c>
      <c r="M4837" s="37">
        <f t="shared" si="3"/>
        <v>10</v>
      </c>
      <c r="N4837" s="37">
        <f t="shared" si="4"/>
        <v>11</v>
      </c>
      <c r="O4837" s="37" t="str">
        <f t="array" ref="O4837">IFERROR(XLOOKUP(K4837,'Tipo de carga'!B:B,'Tipo de carga'!C:C))</f>
        <v>Diesel</v>
      </c>
    </row>
    <row r="4838">
      <c r="A4838" s="36">
        <v>2030.0</v>
      </c>
      <c r="B4838" s="37" t="str">
        <f t="array" ref="B4838">IFERROR(XLOOKUP(A4838,'Asignacion Nov'!A:A,'Asignacion Nov'!C:C))</f>
        <v>MeLi Dedicado TD</v>
      </c>
      <c r="C4838" s="37" t="str">
        <f t="array" ref="C4838">IFERROR(XLOOKUP(A4838,'Asignacion Nov'!A:A,'Asignacion Nov'!B:B))</f>
        <v>EC-05</v>
      </c>
      <c r="D4838" s="38">
        <v>45606.22430555556</v>
      </c>
      <c r="E4838" s="36" t="s">
        <v>323</v>
      </c>
      <c r="F4838" s="37" t="str">
        <f t="array" ref="F4838">IFERROR(XLOOKUP(E4838,Operadores!A:A,Operadores!B:B))</f>
        <v>MENBER</v>
      </c>
      <c r="G4838" s="36" t="s">
        <v>425</v>
      </c>
      <c r="H4838" s="39">
        <v>25.37</v>
      </c>
      <c r="I4838" s="40">
        <v>378.0</v>
      </c>
      <c r="J4838" s="41">
        <f t="shared" si="5"/>
        <v>9589.86</v>
      </c>
      <c r="K4838" s="37" t="str">
        <f t="array" ref="K4838">IFERROR(XLOOKUP(G4838,'Tipo de carga'!A:A,'Tipo de carga'!B:B))</f>
        <v>Ticket</v>
      </c>
      <c r="L4838" s="37">
        <f t="shared" si="2"/>
        <v>46</v>
      </c>
      <c r="M4838" s="37">
        <f t="shared" si="3"/>
        <v>10</v>
      </c>
      <c r="N4838" s="37">
        <f t="shared" si="4"/>
        <v>11</v>
      </c>
      <c r="O4838" s="37" t="str">
        <f t="array" ref="O4838">IFERROR(XLOOKUP(K4838,'Tipo de carga'!B:B,'Tipo de carga'!C:C))</f>
        <v>Diesel</v>
      </c>
    </row>
    <row r="4839">
      <c r="A4839" s="36">
        <v>1799.0</v>
      </c>
      <c r="B4839" s="37" t="str">
        <f t="array" ref="B4839">IFERROR(XLOOKUP(A4839,'Asignacion Nov'!A:A,'Asignacion Nov'!C:C))</f>
        <v>Sayer Full</v>
      </c>
      <c r="C4839" s="37" t="str">
        <f t="array" ref="C4839">IFERROR(XLOOKUP(A4839,'Asignacion Nov'!A:A,'Asignacion Nov'!B:B))</f>
        <v>EC-04</v>
      </c>
      <c r="D4839" s="38">
        <v>45606.48263888889</v>
      </c>
      <c r="E4839" s="36" t="s">
        <v>309</v>
      </c>
      <c r="F4839" s="37" t="str">
        <f t="array" ref="F4839">IFERROR(XLOOKUP(E4839,Operadores!A:A,Operadores!B:B))</f>
        <v>FERFRA</v>
      </c>
      <c r="G4839" s="36" t="s">
        <v>425</v>
      </c>
      <c r="H4839" s="39">
        <v>24.97</v>
      </c>
      <c r="I4839" s="40">
        <v>734.0</v>
      </c>
      <c r="J4839" s="41">
        <f t="shared" si="5"/>
        <v>18327.98</v>
      </c>
      <c r="K4839" s="37" t="str">
        <f t="array" ref="K4839">IFERROR(XLOOKUP(G4839,'Tipo de carga'!A:A,'Tipo de carga'!B:B))</f>
        <v>Ticket</v>
      </c>
      <c r="L4839" s="37">
        <f t="shared" si="2"/>
        <v>46</v>
      </c>
      <c r="M4839" s="37">
        <f t="shared" si="3"/>
        <v>10</v>
      </c>
      <c r="N4839" s="37">
        <f t="shared" si="4"/>
        <v>11</v>
      </c>
      <c r="O4839" s="37" t="str">
        <f t="array" ref="O4839">IFERROR(XLOOKUP(K4839,'Tipo de carga'!B:B,'Tipo de carga'!C:C))</f>
        <v>Diesel</v>
      </c>
    </row>
    <row r="4840">
      <c r="A4840" s="36">
        <v>1935.0</v>
      </c>
      <c r="B4840" s="37" t="str">
        <f t="array" ref="B4840">IFERROR(XLOOKUP(A4840,'Asignacion Nov'!A:A,'Asignacion Nov'!C:C))</f>
        <v>Patieros sucursal</v>
      </c>
      <c r="C4840" s="37" t="str">
        <f t="array" ref="C4840">IFERROR(XLOOKUP(A4840,'Asignacion Nov'!A:A,'Asignacion Nov'!B:B))</f>
        <v>EC-03</v>
      </c>
      <c r="D4840" s="38">
        <v>45606.57777777778</v>
      </c>
      <c r="E4840" s="36" t="s">
        <v>155</v>
      </c>
      <c r="F4840" s="37" t="str">
        <f t="array" ref="F4840">IFERROR(XLOOKUP(E4840,Operadores!A:A,Operadores!B:B))</f>
        <v>RODMA</v>
      </c>
      <c r="G4840" s="36" t="s">
        <v>425</v>
      </c>
      <c r="H4840" s="39">
        <v>24.99</v>
      </c>
      <c r="I4840" s="40">
        <v>211.0</v>
      </c>
      <c r="J4840" s="41">
        <f t="shared" si="5"/>
        <v>5272.89</v>
      </c>
      <c r="K4840" s="37" t="str">
        <f t="array" ref="K4840">IFERROR(XLOOKUP(G4840,'Tipo de carga'!A:A,'Tipo de carga'!B:B))</f>
        <v>Ticket</v>
      </c>
      <c r="L4840" s="37">
        <f t="shared" si="2"/>
        <v>46</v>
      </c>
      <c r="M4840" s="37">
        <f t="shared" si="3"/>
        <v>10</v>
      </c>
      <c r="N4840" s="37">
        <f t="shared" si="4"/>
        <v>11</v>
      </c>
      <c r="O4840" s="37" t="str">
        <f t="array" ref="O4840">IFERROR(XLOOKUP(K4840,'Tipo de carga'!B:B,'Tipo de carga'!C:C))</f>
        <v>Diesel</v>
      </c>
    </row>
    <row r="4841">
      <c r="A4841" s="36">
        <v>1746.0</v>
      </c>
      <c r="B4841" s="37" t="str">
        <f t="array" ref="B4841">IFERROR(XLOOKUP(A4841,'Asignacion Nov'!A:A,'Asignacion Nov'!C:C))</f>
        <v>Wm Full</v>
      </c>
      <c r="C4841" s="37" t="str">
        <f t="array" ref="C4841">IFERROR(XLOOKUP(A4841,'Asignacion Nov'!A:A,'Asignacion Nov'!B:B))</f>
        <v>EC-08</v>
      </c>
      <c r="D4841" s="38">
        <v>45606.86944444444</v>
      </c>
      <c r="E4841" s="36" t="s">
        <v>293</v>
      </c>
      <c r="F4841" s="37" t="str">
        <f t="array" ref="F4841">IFERROR(XLOOKUP(E4841,Operadores!A:A,Operadores!B:B))</f>
        <v>LOPFER</v>
      </c>
      <c r="G4841" s="36" t="s">
        <v>425</v>
      </c>
      <c r="H4841" s="39">
        <v>25.18</v>
      </c>
      <c r="I4841" s="40">
        <v>326.0</v>
      </c>
      <c r="J4841" s="41">
        <f t="shared" si="5"/>
        <v>8208.68</v>
      </c>
      <c r="K4841" s="37" t="str">
        <f t="array" ref="K4841">IFERROR(XLOOKUP(G4841,'Tipo de carga'!A:A,'Tipo de carga'!B:B))</f>
        <v>Ticket</v>
      </c>
      <c r="L4841" s="37">
        <f t="shared" si="2"/>
        <v>46</v>
      </c>
      <c r="M4841" s="37">
        <f t="shared" si="3"/>
        <v>10</v>
      </c>
      <c r="N4841" s="37">
        <f t="shared" si="4"/>
        <v>11</v>
      </c>
      <c r="O4841" s="37" t="str">
        <f t="array" ref="O4841">IFERROR(XLOOKUP(K4841,'Tipo de carga'!B:B,'Tipo de carga'!C:C))</f>
        <v>Diesel</v>
      </c>
    </row>
    <row r="4842">
      <c r="A4842" s="36">
        <v>2013.0</v>
      </c>
      <c r="B4842" s="37" t="str">
        <f t="array" ref="B4842">IFERROR(XLOOKUP(A4842,'Asignacion Nov'!A:A,'Asignacion Nov'!C:C))</f>
        <v>MeLi Dedicado Merida</v>
      </c>
      <c r="C4842" s="37" t="str">
        <f t="array" ref="C4842">IFERROR(XLOOKUP(A4842,'Asignacion Nov'!A:A,'Asignacion Nov'!B:B))</f>
        <v>EC-05</v>
      </c>
      <c r="D4842" s="38">
        <v>45606.947222222225</v>
      </c>
      <c r="E4842" s="36" t="s">
        <v>556</v>
      </c>
      <c r="F4842" s="37" t="str">
        <f t="array" ref="F4842">IFERROR(XLOOKUP(E4842,Operadores!A:A,Operadores!B:B))</f>
        <v>MONJON</v>
      </c>
      <c r="G4842" s="36" t="s">
        <v>425</v>
      </c>
      <c r="H4842" s="39">
        <v>25.59</v>
      </c>
      <c r="I4842" s="40">
        <v>225.0</v>
      </c>
      <c r="J4842" s="41">
        <f t="shared" si="5"/>
        <v>5757.75</v>
      </c>
      <c r="K4842" s="37" t="str">
        <f t="array" ref="K4842">IFERROR(XLOOKUP(G4842,'Tipo de carga'!A:A,'Tipo de carga'!B:B))</f>
        <v>Ticket</v>
      </c>
      <c r="L4842" s="37">
        <f t="shared" si="2"/>
        <v>46</v>
      </c>
      <c r="M4842" s="37">
        <f t="shared" si="3"/>
        <v>10</v>
      </c>
      <c r="N4842" s="37">
        <f t="shared" si="4"/>
        <v>11</v>
      </c>
      <c r="O4842" s="37" t="str">
        <f t="array" ref="O4842">IFERROR(XLOOKUP(K4842,'Tipo de carga'!B:B,'Tipo de carga'!C:C))</f>
        <v>Diesel</v>
      </c>
    </row>
    <row r="4843">
      <c r="A4843" s="36">
        <v>1917.0</v>
      </c>
      <c r="B4843" s="37" t="str">
        <f t="array" ref="B4843">IFERROR(XLOOKUP(A4843,'Asignacion Nov'!A:A,'Asignacion Nov'!C:C))</f>
        <v>MeLi asignado SD</v>
      </c>
      <c r="C4843" s="37" t="str">
        <f t="array" ref="C4843">IFERROR(XLOOKUP(A4843,'Asignacion Nov'!A:A,'Asignacion Nov'!B:B))</f>
        <v>EC-05</v>
      </c>
      <c r="D4843" s="38">
        <v>45606.0</v>
      </c>
      <c r="E4843" s="36" t="s">
        <v>17</v>
      </c>
      <c r="F4843" s="37" t="str">
        <f t="array" ref="F4843">IFERROR(XLOOKUP(E4843,Operadores!A:A,Operadores!B:B))</f>
        <v>ARASAL</v>
      </c>
      <c r="G4843" s="36" t="s">
        <v>311</v>
      </c>
      <c r="H4843" s="39">
        <v>9.99</v>
      </c>
      <c r="I4843" s="40">
        <v>195.51</v>
      </c>
      <c r="J4843" s="41">
        <f t="shared" si="5"/>
        <v>1953.1449</v>
      </c>
      <c r="K4843" s="37" t="str">
        <f t="array" ref="K4843">IFERROR(XLOOKUP(G4843,'Tipo de carga'!A:A,'Tipo de carga'!B:B))</f>
        <v>Natgas</v>
      </c>
      <c r="L4843" s="37">
        <f t="shared" si="2"/>
        <v>46</v>
      </c>
      <c r="M4843" s="37">
        <f t="shared" si="3"/>
        <v>10</v>
      </c>
      <c r="N4843" s="37">
        <f t="shared" si="4"/>
        <v>11</v>
      </c>
      <c r="O4843" s="37" t="str">
        <f t="array" ref="O4843">IFERROR(XLOOKUP(K4843,'Tipo de carga'!B:B,'Tipo de carga'!C:C))</f>
        <v>GNC</v>
      </c>
    </row>
    <row r="4844">
      <c r="A4844" s="36">
        <v>1881.0</v>
      </c>
      <c r="B4844" s="37" t="str">
        <f t="array" ref="B4844">IFERROR(XLOOKUP(A4844,'Asignacion Nov'!A:A,'Asignacion Nov'!C:C))</f>
        <v>Circuitos</v>
      </c>
      <c r="C4844" s="37" t="str">
        <f t="array" ref="C4844">IFERROR(XLOOKUP(A4844,'Asignacion Nov'!A:A,'Asignacion Nov'!B:B))</f>
        <v>EC-03</v>
      </c>
      <c r="D4844" s="38">
        <v>45607.993263888886</v>
      </c>
      <c r="E4844" s="36" t="s">
        <v>210</v>
      </c>
      <c r="F4844" s="37" t="str">
        <f t="array" ref="F4844">IFERROR(XLOOKUP(E4844,Operadores!A:A,Operadores!B:B))</f>
        <v>CERJER</v>
      </c>
      <c r="G4844" s="36" t="s">
        <v>72</v>
      </c>
      <c r="H4844" s="39">
        <v>20.122739</v>
      </c>
      <c r="I4844" s="40">
        <v>510.0</v>
      </c>
      <c r="J4844" s="41">
        <f t="shared" si="5"/>
        <v>10262.59689</v>
      </c>
      <c r="K4844" s="37" t="str">
        <f t="array" ref="K4844">IFERROR(XLOOKUP(G4844,'Tipo de carga'!A:A,'Tipo de carga'!B:B))</f>
        <v>Autoabasto</v>
      </c>
      <c r="L4844" s="37">
        <f t="shared" si="2"/>
        <v>46</v>
      </c>
      <c r="M4844" s="37">
        <f t="shared" si="3"/>
        <v>11</v>
      </c>
      <c r="N4844" s="37">
        <f t="shared" si="4"/>
        <v>11</v>
      </c>
      <c r="O4844" s="37" t="str">
        <f t="array" ref="O4844">IFERROR(XLOOKUP(K4844,'Tipo de carga'!B:B,'Tipo de carga'!C:C))</f>
        <v>Diesel</v>
      </c>
    </row>
    <row r="4845">
      <c r="A4845" s="36">
        <v>1963.0</v>
      </c>
      <c r="B4845" s="37" t="str">
        <f t="array" ref="B4845">IFERROR(XLOOKUP(A4845,'Asignacion Nov'!A:A,'Asignacion Nov'!C:C))</f>
        <v>MeLi asignado SD</v>
      </c>
      <c r="C4845" s="37" t="str">
        <f t="array" ref="C4845">IFERROR(XLOOKUP(A4845,'Asignacion Nov'!A:A,'Asignacion Nov'!B:B))</f>
        <v>EC-05</v>
      </c>
      <c r="D4845" s="38">
        <v>45607.982094907406</v>
      </c>
      <c r="E4845" s="36" t="s">
        <v>175</v>
      </c>
      <c r="F4845" s="37" t="str">
        <f t="array" ref="F4845">IFERROR(XLOOKUP(E4845,Operadores!A:A,Operadores!B:B))</f>
        <v>PERRIC</v>
      </c>
      <c r="G4845" s="36" t="s">
        <v>72</v>
      </c>
      <c r="H4845" s="39">
        <v>20.122739</v>
      </c>
      <c r="I4845" s="40">
        <v>605.0</v>
      </c>
      <c r="J4845" s="41">
        <f t="shared" si="5"/>
        <v>12174.2571</v>
      </c>
      <c r="K4845" s="37" t="str">
        <f t="array" ref="K4845">IFERROR(XLOOKUP(G4845,'Tipo de carga'!A:A,'Tipo de carga'!B:B))</f>
        <v>Autoabasto</v>
      </c>
      <c r="L4845" s="37">
        <f t="shared" si="2"/>
        <v>46</v>
      </c>
      <c r="M4845" s="37">
        <f t="shared" si="3"/>
        <v>11</v>
      </c>
      <c r="N4845" s="37">
        <f t="shared" si="4"/>
        <v>11</v>
      </c>
      <c r="O4845" s="37" t="str">
        <f t="array" ref="O4845">IFERROR(XLOOKUP(K4845,'Tipo de carga'!B:B,'Tipo de carga'!C:C))</f>
        <v>Diesel</v>
      </c>
    </row>
    <row r="4846">
      <c r="A4846" s="36">
        <v>1825.0</v>
      </c>
      <c r="B4846" s="37" t="str">
        <f t="array" ref="B4846">IFERROR(XLOOKUP(A4846,'Asignacion Nov'!A:A,'Asignacion Nov'!C:C))</f>
        <v>Circuitos</v>
      </c>
      <c r="C4846" s="37" t="str">
        <f t="array" ref="C4846">IFERROR(XLOOKUP(A4846,'Asignacion Nov'!A:A,'Asignacion Nov'!B:B))</f>
        <v>EC-03</v>
      </c>
      <c r="D4846" s="38">
        <v>45607.938576388886</v>
      </c>
      <c r="E4846" s="36" t="s">
        <v>346</v>
      </c>
      <c r="F4846" s="37" t="str">
        <f t="array" ref="F4846">IFERROR(XLOOKUP(E4846,Operadores!A:A,Operadores!B:B))</f>
        <v>ESPIS</v>
      </c>
      <c r="G4846" s="36" t="s">
        <v>72</v>
      </c>
      <c r="H4846" s="39">
        <v>20.122739</v>
      </c>
      <c r="I4846" s="40">
        <v>553.0</v>
      </c>
      <c r="J4846" s="41">
        <f t="shared" si="5"/>
        <v>11127.87467</v>
      </c>
      <c r="K4846" s="37" t="str">
        <f t="array" ref="K4846">IFERROR(XLOOKUP(G4846,'Tipo de carga'!A:A,'Tipo de carga'!B:B))</f>
        <v>Autoabasto</v>
      </c>
      <c r="L4846" s="37">
        <f t="shared" si="2"/>
        <v>46</v>
      </c>
      <c r="M4846" s="37">
        <f t="shared" si="3"/>
        <v>11</v>
      </c>
      <c r="N4846" s="37">
        <f t="shared" si="4"/>
        <v>11</v>
      </c>
      <c r="O4846" s="37" t="str">
        <f t="array" ref="O4846">IFERROR(XLOOKUP(K4846,'Tipo de carga'!B:B,'Tipo de carga'!C:C))</f>
        <v>Diesel</v>
      </c>
    </row>
    <row r="4847">
      <c r="A4847" s="36">
        <v>1964.0</v>
      </c>
      <c r="B4847" s="37" t="str">
        <f t="array" ref="B4847">IFERROR(XLOOKUP(A4847,'Asignacion Nov'!A:A,'Asignacion Nov'!C:C))</f>
        <v>MeLi asignado SD</v>
      </c>
      <c r="C4847" s="37" t="str">
        <f t="array" ref="C4847">IFERROR(XLOOKUP(A4847,'Asignacion Nov'!A:A,'Asignacion Nov'!B:B))</f>
        <v>EC-05</v>
      </c>
      <c r="D4847" s="38">
        <v>45607.904965277776</v>
      </c>
      <c r="E4847" s="36" t="s">
        <v>236</v>
      </c>
      <c r="F4847" s="37" t="str">
        <f t="array" ref="F4847">IFERROR(XLOOKUP(E4847,Operadores!A:A,Operadores!B:B))</f>
        <v>BENOSC</v>
      </c>
      <c r="G4847" s="36" t="s">
        <v>72</v>
      </c>
      <c r="H4847" s="39">
        <v>20.122739</v>
      </c>
      <c r="I4847" s="40">
        <v>333.0</v>
      </c>
      <c r="J4847" s="41">
        <f t="shared" si="5"/>
        <v>6700.872087</v>
      </c>
      <c r="K4847" s="37" t="str">
        <f t="array" ref="K4847">IFERROR(XLOOKUP(G4847,'Tipo de carga'!A:A,'Tipo de carga'!B:B))</f>
        <v>Autoabasto</v>
      </c>
      <c r="L4847" s="37">
        <f t="shared" si="2"/>
        <v>46</v>
      </c>
      <c r="M4847" s="37">
        <f t="shared" si="3"/>
        <v>11</v>
      </c>
      <c r="N4847" s="37">
        <f t="shared" si="4"/>
        <v>11</v>
      </c>
      <c r="O4847" s="37" t="str">
        <f t="array" ref="O4847">IFERROR(XLOOKUP(K4847,'Tipo de carga'!B:B,'Tipo de carga'!C:C))</f>
        <v>Diesel</v>
      </c>
    </row>
    <row r="4848">
      <c r="A4848" s="36">
        <v>1987.0</v>
      </c>
      <c r="B4848" s="37" t="str">
        <f t="array" ref="B4848">IFERROR(XLOOKUP(A4848,'Asignacion Nov'!A:A,'Asignacion Nov'!C:C))</f>
        <v>MeLi asignado SD</v>
      </c>
      <c r="C4848" s="37" t="str">
        <f t="array" ref="C4848">IFERROR(XLOOKUP(A4848,'Asignacion Nov'!A:A,'Asignacion Nov'!B:B))</f>
        <v>EC-05</v>
      </c>
      <c r="D4848" s="38">
        <v>45607.894594907404</v>
      </c>
      <c r="E4848" s="36" t="s">
        <v>244</v>
      </c>
      <c r="F4848" s="37" t="str">
        <f t="array" ref="F4848">IFERROR(XLOOKUP(E4848,Operadores!A:A,Operadores!B:B))</f>
        <v>BALEDU</v>
      </c>
      <c r="G4848" s="36" t="s">
        <v>72</v>
      </c>
      <c r="H4848" s="39">
        <v>20.122739</v>
      </c>
      <c r="I4848" s="40">
        <v>190.0</v>
      </c>
      <c r="J4848" s="41">
        <f t="shared" si="5"/>
        <v>3823.32041</v>
      </c>
      <c r="K4848" s="37" t="str">
        <f t="array" ref="K4848">IFERROR(XLOOKUP(G4848,'Tipo de carga'!A:A,'Tipo de carga'!B:B))</f>
        <v>Autoabasto</v>
      </c>
      <c r="L4848" s="37">
        <f t="shared" si="2"/>
        <v>46</v>
      </c>
      <c r="M4848" s="37">
        <f t="shared" si="3"/>
        <v>11</v>
      </c>
      <c r="N4848" s="37">
        <f t="shared" si="4"/>
        <v>11</v>
      </c>
      <c r="O4848" s="37" t="str">
        <f t="array" ref="O4848">IFERROR(XLOOKUP(K4848,'Tipo de carga'!B:B,'Tipo de carga'!C:C))</f>
        <v>Diesel</v>
      </c>
    </row>
    <row r="4849">
      <c r="A4849" s="36">
        <v>1956.0</v>
      </c>
      <c r="B4849" s="37" t="str">
        <f t="array" ref="B4849">IFERROR(XLOOKUP(A4849,'Asignacion Nov'!A:A,'Asignacion Nov'!C:C))</f>
        <v>MeLi asignado SD</v>
      </c>
      <c r="C4849" s="37" t="str">
        <f t="array" ref="C4849">IFERROR(XLOOKUP(A4849,'Asignacion Nov'!A:A,'Asignacion Nov'!B:B))</f>
        <v>EC-05</v>
      </c>
      <c r="D4849" s="38">
        <v>45607.8572337963</v>
      </c>
      <c r="E4849" s="36" t="s">
        <v>345</v>
      </c>
      <c r="F4849" s="37" t="str">
        <f t="array" ref="F4849">IFERROR(XLOOKUP(E4849,Operadores!A:A,Operadores!B:B))</f>
        <v>PARMI</v>
      </c>
      <c r="G4849" s="36" t="s">
        <v>72</v>
      </c>
      <c r="H4849" s="39">
        <v>20.122739</v>
      </c>
      <c r="I4849" s="40">
        <v>568.0</v>
      </c>
      <c r="J4849" s="41">
        <f t="shared" si="5"/>
        <v>11429.71575</v>
      </c>
      <c r="K4849" s="37" t="str">
        <f t="array" ref="K4849">IFERROR(XLOOKUP(G4849,'Tipo de carga'!A:A,'Tipo de carga'!B:B))</f>
        <v>Autoabasto</v>
      </c>
      <c r="L4849" s="37">
        <f t="shared" si="2"/>
        <v>46</v>
      </c>
      <c r="M4849" s="37">
        <f t="shared" si="3"/>
        <v>11</v>
      </c>
      <c r="N4849" s="37">
        <f t="shared" si="4"/>
        <v>11</v>
      </c>
      <c r="O4849" s="37" t="str">
        <f t="array" ref="O4849">IFERROR(XLOOKUP(K4849,'Tipo de carga'!B:B,'Tipo de carga'!C:C))</f>
        <v>Diesel</v>
      </c>
    </row>
    <row r="4850">
      <c r="A4850" s="36">
        <v>1998.0</v>
      </c>
      <c r="B4850" s="37" t="str">
        <f t="array" ref="B4850">IFERROR(XLOOKUP(A4850,'Asignacion Nov'!A:A,'Asignacion Nov'!C:C))</f>
        <v>MeLi Dedicado Merida</v>
      </c>
      <c r="C4850" s="37" t="str">
        <f t="array" ref="C4850">IFERROR(XLOOKUP(A4850,'Asignacion Nov'!A:A,'Asignacion Nov'!B:B))</f>
        <v>EC-05</v>
      </c>
      <c r="D4850" s="38">
        <v>45607.831087962964</v>
      </c>
      <c r="E4850" s="36" t="s">
        <v>381</v>
      </c>
      <c r="F4850" s="37" t="str">
        <f t="array" ref="F4850">IFERROR(XLOOKUP(E4850,Operadores!A:A,Operadores!B:B))</f>
        <v>CHAJUA</v>
      </c>
      <c r="G4850" s="36" t="s">
        <v>72</v>
      </c>
      <c r="H4850" s="39">
        <v>20.122739</v>
      </c>
      <c r="I4850" s="40">
        <v>274.0</v>
      </c>
      <c r="J4850" s="41">
        <f t="shared" si="5"/>
        <v>5513.630486</v>
      </c>
      <c r="K4850" s="37" t="str">
        <f t="array" ref="K4850">IFERROR(XLOOKUP(G4850,'Tipo de carga'!A:A,'Tipo de carga'!B:B))</f>
        <v>Autoabasto</v>
      </c>
      <c r="L4850" s="37">
        <f t="shared" si="2"/>
        <v>46</v>
      </c>
      <c r="M4850" s="37">
        <f t="shared" si="3"/>
        <v>11</v>
      </c>
      <c r="N4850" s="37">
        <f t="shared" si="4"/>
        <v>11</v>
      </c>
      <c r="O4850" s="37" t="str">
        <f t="array" ref="O4850">IFERROR(XLOOKUP(K4850,'Tipo de carga'!B:B,'Tipo de carga'!C:C))</f>
        <v>Diesel</v>
      </c>
    </row>
    <row r="4851">
      <c r="A4851" s="36">
        <v>1780.0</v>
      </c>
      <c r="B4851" s="37" t="str">
        <f t="array" ref="B4851">IFERROR(XLOOKUP(A4851,'Asignacion Nov'!A:A,'Asignacion Nov'!C:C))</f>
        <v>Pilgrims Tepo</v>
      </c>
      <c r="C4851" s="37" t="str">
        <f t="array" ref="C4851">IFERROR(XLOOKUP(A4851,'Asignacion Nov'!A:A,'Asignacion Nov'!B:B))</f>
        <v>EC-02</v>
      </c>
      <c r="D4851" s="38">
        <v>45607.82303240741</v>
      </c>
      <c r="E4851" s="36" t="s">
        <v>160</v>
      </c>
      <c r="F4851" s="37" t="str">
        <f t="array" ref="F4851">IFERROR(XLOOKUP(E4851,Operadores!A:A,Operadores!B:B))</f>
        <v>ESTMANX</v>
      </c>
      <c r="G4851" s="36" t="s">
        <v>72</v>
      </c>
      <c r="H4851" s="39">
        <v>20.122739</v>
      </c>
      <c r="I4851" s="40">
        <v>54.0</v>
      </c>
      <c r="J4851" s="41">
        <f t="shared" si="5"/>
        <v>1086.627906</v>
      </c>
      <c r="K4851" s="37" t="str">
        <f t="array" ref="K4851">IFERROR(XLOOKUP(G4851,'Tipo de carga'!A:A,'Tipo de carga'!B:B))</f>
        <v>Autoabasto</v>
      </c>
      <c r="L4851" s="37">
        <f t="shared" si="2"/>
        <v>46</v>
      </c>
      <c r="M4851" s="37">
        <f t="shared" si="3"/>
        <v>11</v>
      </c>
      <c r="N4851" s="37">
        <f t="shared" si="4"/>
        <v>11</v>
      </c>
      <c r="O4851" s="37" t="str">
        <f t="array" ref="O4851">IFERROR(XLOOKUP(K4851,'Tipo de carga'!B:B,'Tipo de carga'!C:C))</f>
        <v>Diesel</v>
      </c>
    </row>
    <row r="4852">
      <c r="A4852" s="36">
        <v>1866.0</v>
      </c>
      <c r="B4852" s="37" t="str">
        <f t="array" ref="B4852">IFERROR(XLOOKUP(A4852,'Asignacion Nov'!A:A,'Asignacion Nov'!C:C))</f>
        <v>Pilgrims Tepo</v>
      </c>
      <c r="C4852" s="37" t="str">
        <f t="array" ref="C4852">IFERROR(XLOOKUP(A4852,'Asignacion Nov'!A:A,'Asignacion Nov'!B:B))</f>
        <v>EC-02</v>
      </c>
      <c r="D4852" s="38">
        <v>45607.812210648146</v>
      </c>
      <c r="E4852" s="36" t="s">
        <v>163</v>
      </c>
      <c r="F4852" s="37" t="str">
        <f t="array" ref="F4852">IFERROR(XLOOKUP(E4852,Operadores!A:A,Operadores!B:B))</f>
        <v>JORJON</v>
      </c>
      <c r="G4852" s="36" t="s">
        <v>72</v>
      </c>
      <c r="H4852" s="39">
        <v>20.122739</v>
      </c>
      <c r="I4852" s="40">
        <v>90.0</v>
      </c>
      <c r="J4852" s="41">
        <f t="shared" si="5"/>
        <v>1811.04651</v>
      </c>
      <c r="K4852" s="37" t="str">
        <f t="array" ref="K4852">IFERROR(XLOOKUP(G4852,'Tipo de carga'!A:A,'Tipo de carga'!B:B))</f>
        <v>Autoabasto</v>
      </c>
      <c r="L4852" s="37">
        <f t="shared" si="2"/>
        <v>46</v>
      </c>
      <c r="M4852" s="37">
        <f t="shared" si="3"/>
        <v>11</v>
      </c>
      <c r="N4852" s="37">
        <f t="shared" si="4"/>
        <v>11</v>
      </c>
      <c r="O4852" s="37" t="str">
        <f t="array" ref="O4852">IFERROR(XLOOKUP(K4852,'Tipo de carga'!B:B,'Tipo de carga'!C:C))</f>
        <v>Diesel</v>
      </c>
    </row>
    <row r="4853">
      <c r="A4853" s="36">
        <v>2000.0</v>
      </c>
      <c r="B4853" s="37" t="str">
        <f t="array" ref="B4853">IFERROR(XLOOKUP(A4853,'Asignacion Nov'!A:A,'Asignacion Nov'!C:C))</f>
        <v>MeLi Dedicado Merida</v>
      </c>
      <c r="C4853" s="37" t="str">
        <f t="array" ref="C4853">IFERROR(XLOOKUP(A4853,'Asignacion Nov'!A:A,'Asignacion Nov'!B:B))</f>
        <v>EC-05</v>
      </c>
      <c r="D4853" s="38">
        <v>45607.798159722224</v>
      </c>
      <c r="E4853" s="36" t="s">
        <v>402</v>
      </c>
      <c r="F4853" s="37" t="str">
        <f t="array" ref="F4853">IFERROR(XLOOKUP(E4853,Operadores!A:A,Operadores!B:B))</f>
        <v>GARJOS02</v>
      </c>
      <c r="G4853" s="36" t="s">
        <v>72</v>
      </c>
      <c r="H4853" s="39">
        <v>20.122739</v>
      </c>
      <c r="I4853" s="40">
        <v>310.0</v>
      </c>
      <c r="J4853" s="41">
        <f t="shared" si="5"/>
        <v>6238.04909</v>
      </c>
      <c r="K4853" s="37" t="str">
        <f t="array" ref="K4853">IFERROR(XLOOKUP(G4853,'Tipo de carga'!A:A,'Tipo de carga'!B:B))</f>
        <v>Autoabasto</v>
      </c>
      <c r="L4853" s="37">
        <f t="shared" si="2"/>
        <v>46</v>
      </c>
      <c r="M4853" s="37">
        <f t="shared" si="3"/>
        <v>11</v>
      </c>
      <c r="N4853" s="37">
        <f t="shared" si="4"/>
        <v>11</v>
      </c>
      <c r="O4853" s="37" t="str">
        <f t="array" ref="O4853">IFERROR(XLOOKUP(K4853,'Tipo de carga'!B:B,'Tipo de carga'!C:C))</f>
        <v>Diesel</v>
      </c>
    </row>
    <row r="4854">
      <c r="A4854" s="36">
        <v>2002.0</v>
      </c>
      <c r="B4854" s="37" t="str">
        <f t="array" ref="B4854">IFERROR(XLOOKUP(A4854,'Asignacion Nov'!A:A,'Asignacion Nov'!C:C))</f>
        <v>MeLi Dedicado Merida</v>
      </c>
      <c r="C4854" s="37" t="str">
        <f t="array" ref="C4854">IFERROR(XLOOKUP(A4854,'Asignacion Nov'!A:A,'Asignacion Nov'!B:B))</f>
        <v>EC-05</v>
      </c>
      <c r="D4854" s="38">
        <v>45607.784421296295</v>
      </c>
      <c r="E4854" s="36" t="s">
        <v>535</v>
      </c>
      <c r="F4854" s="37" t="str">
        <f t="array" ref="F4854">IFERROR(XLOOKUP(E4854,Operadores!A:A,Operadores!B:B))</f>
        <v>VELALE</v>
      </c>
      <c r="G4854" s="36" t="s">
        <v>72</v>
      </c>
      <c r="H4854" s="39">
        <v>20.122739</v>
      </c>
      <c r="I4854" s="40">
        <v>302.0</v>
      </c>
      <c r="J4854" s="41">
        <f t="shared" si="5"/>
        <v>6077.067178</v>
      </c>
      <c r="K4854" s="37" t="str">
        <f t="array" ref="K4854">IFERROR(XLOOKUP(G4854,'Tipo de carga'!A:A,'Tipo de carga'!B:B))</f>
        <v>Autoabasto</v>
      </c>
      <c r="L4854" s="37">
        <f t="shared" si="2"/>
        <v>46</v>
      </c>
      <c r="M4854" s="37">
        <f t="shared" si="3"/>
        <v>11</v>
      </c>
      <c r="N4854" s="37">
        <f t="shared" si="4"/>
        <v>11</v>
      </c>
      <c r="O4854" s="37" t="str">
        <f t="array" ref="O4854">IFERROR(XLOOKUP(K4854,'Tipo de carga'!B:B,'Tipo de carga'!C:C))</f>
        <v>Diesel</v>
      </c>
    </row>
    <row r="4855">
      <c r="A4855" s="36">
        <v>1942.0</v>
      </c>
      <c r="B4855" s="37" t="str">
        <f t="array" ref="B4855">IFERROR(XLOOKUP(A4855,'Asignacion Nov'!A:A,'Asignacion Nov'!C:C))</f>
        <v>MeLi asignado SD</v>
      </c>
      <c r="C4855" s="37" t="str">
        <f t="array" ref="C4855">IFERROR(XLOOKUP(A4855,'Asignacion Nov'!A:A,'Asignacion Nov'!B:B))</f>
        <v>EC-05</v>
      </c>
      <c r="D4855" s="38">
        <v>45607.77621527778</v>
      </c>
      <c r="E4855" s="36" t="s">
        <v>231</v>
      </c>
      <c r="F4855" s="37" t="str">
        <f t="array" ref="F4855">IFERROR(XLOOKUP(E4855,Operadores!A:A,Operadores!B:B))</f>
        <v>MARARM</v>
      </c>
      <c r="G4855" s="36" t="s">
        <v>72</v>
      </c>
      <c r="H4855" s="39">
        <v>20.122739</v>
      </c>
      <c r="I4855" s="40">
        <v>323.0</v>
      </c>
      <c r="J4855" s="41">
        <f t="shared" si="5"/>
        <v>6499.644697</v>
      </c>
      <c r="K4855" s="37" t="str">
        <f t="array" ref="K4855">IFERROR(XLOOKUP(G4855,'Tipo de carga'!A:A,'Tipo de carga'!B:B))</f>
        <v>Autoabasto</v>
      </c>
      <c r="L4855" s="37">
        <f t="shared" si="2"/>
        <v>46</v>
      </c>
      <c r="M4855" s="37">
        <f t="shared" si="3"/>
        <v>11</v>
      </c>
      <c r="N4855" s="37">
        <f t="shared" si="4"/>
        <v>11</v>
      </c>
      <c r="O4855" s="37" t="str">
        <f t="array" ref="O4855">IFERROR(XLOOKUP(K4855,'Tipo de carga'!B:B,'Tipo de carga'!C:C))</f>
        <v>Diesel</v>
      </c>
    </row>
    <row r="4856">
      <c r="A4856" s="36">
        <v>1992.0</v>
      </c>
      <c r="B4856" s="37" t="str">
        <f t="array" ref="B4856">IFERROR(XLOOKUP(A4856,'Asignacion Nov'!A:A,'Asignacion Nov'!C:C))</f>
        <v>MeLi Dedicado TD</v>
      </c>
      <c r="C4856" s="37" t="str">
        <f t="array" ref="C4856">IFERROR(XLOOKUP(A4856,'Asignacion Nov'!A:A,'Asignacion Nov'!B:B))</f>
        <v>EC-05</v>
      </c>
      <c r="D4856" s="38">
        <v>45607.76458333333</v>
      </c>
      <c r="E4856" s="36" t="s">
        <v>418</v>
      </c>
      <c r="F4856" s="37" t="str">
        <f t="array" ref="F4856">IFERROR(XLOOKUP(E4856,Operadores!A:A,Operadores!B:B))</f>
        <v>MENMI</v>
      </c>
      <c r="G4856" s="36" t="s">
        <v>72</v>
      </c>
      <c r="H4856" s="39">
        <v>20.122739</v>
      </c>
      <c r="I4856" s="40">
        <v>343.0</v>
      </c>
      <c r="J4856" s="41">
        <f t="shared" si="5"/>
        <v>6902.099477</v>
      </c>
      <c r="K4856" s="37" t="str">
        <f t="array" ref="K4856">IFERROR(XLOOKUP(G4856,'Tipo de carga'!A:A,'Tipo de carga'!B:B))</f>
        <v>Autoabasto</v>
      </c>
      <c r="L4856" s="37">
        <f t="shared" si="2"/>
        <v>46</v>
      </c>
      <c r="M4856" s="37">
        <f t="shared" si="3"/>
        <v>11</v>
      </c>
      <c r="N4856" s="37">
        <f t="shared" si="4"/>
        <v>11</v>
      </c>
      <c r="O4856" s="37" t="str">
        <f t="array" ref="O4856">IFERROR(XLOOKUP(K4856,'Tipo de carga'!B:B,'Tipo de carga'!C:C))</f>
        <v>Diesel</v>
      </c>
    </row>
    <row r="4857">
      <c r="A4857" s="36">
        <v>1990.0</v>
      </c>
      <c r="B4857" s="37" t="str">
        <f t="array" ref="B4857">IFERROR(XLOOKUP(A4857,'Asignacion Nov'!A:A,'Asignacion Nov'!C:C))</f>
        <v>MeLi asignado SD</v>
      </c>
      <c r="C4857" s="37" t="str">
        <f t="array" ref="C4857">IFERROR(XLOOKUP(A4857,'Asignacion Nov'!A:A,'Asignacion Nov'!B:B))</f>
        <v>EC-05</v>
      </c>
      <c r="D4857" s="38">
        <v>45607.754895833335</v>
      </c>
      <c r="E4857" s="36" t="s">
        <v>179</v>
      </c>
      <c r="F4857" s="37" t="str">
        <f t="array" ref="F4857">IFERROR(XLOOKUP(E4857,Operadores!A:A,Operadores!B:B))</f>
        <v>IBAJOS</v>
      </c>
      <c r="G4857" s="36" t="s">
        <v>72</v>
      </c>
      <c r="H4857" s="39">
        <v>20.122739</v>
      </c>
      <c r="I4857" s="40">
        <v>287.0</v>
      </c>
      <c r="J4857" s="41">
        <f t="shared" si="5"/>
        <v>5775.226093</v>
      </c>
      <c r="K4857" s="37" t="str">
        <f t="array" ref="K4857">IFERROR(XLOOKUP(G4857,'Tipo de carga'!A:A,'Tipo de carga'!B:B))</f>
        <v>Autoabasto</v>
      </c>
      <c r="L4857" s="37">
        <f t="shared" si="2"/>
        <v>46</v>
      </c>
      <c r="M4857" s="37">
        <f t="shared" si="3"/>
        <v>11</v>
      </c>
      <c r="N4857" s="37">
        <f t="shared" si="4"/>
        <v>11</v>
      </c>
      <c r="O4857" s="37" t="str">
        <f t="array" ref="O4857">IFERROR(XLOOKUP(K4857,'Tipo de carga'!B:B,'Tipo de carga'!C:C))</f>
        <v>Diesel</v>
      </c>
    </row>
    <row r="4858">
      <c r="A4858" s="36">
        <v>2042.0</v>
      </c>
      <c r="B4858" s="37" t="str">
        <f t="array" ref="B4858">IFERROR(XLOOKUP(A4858,'Asignacion Nov'!A:A,'Asignacion Nov'!C:C))</f>
        <v>Liverpool Local</v>
      </c>
      <c r="C4858" s="37" t="str">
        <f t="array" ref="C4858">IFERROR(XLOOKUP(A4858,'Asignacion Nov'!A:A,'Asignacion Nov'!B:B))</f>
        <v>EC-01</v>
      </c>
      <c r="D4858" s="38">
        <v>45607.73981481481</v>
      </c>
      <c r="E4858" s="36" t="s">
        <v>228</v>
      </c>
      <c r="F4858" s="37" t="str">
        <f t="array" ref="F4858">IFERROR(XLOOKUP(E4858,Operadores!A:A,Operadores!B:B))</f>
        <v>ESCALA</v>
      </c>
      <c r="G4858" s="36" t="s">
        <v>72</v>
      </c>
      <c r="H4858" s="39">
        <v>20.122739</v>
      </c>
      <c r="I4858" s="40">
        <v>445.0</v>
      </c>
      <c r="J4858" s="41">
        <f t="shared" si="5"/>
        <v>8954.618855</v>
      </c>
      <c r="K4858" s="37" t="str">
        <f t="array" ref="K4858">IFERROR(XLOOKUP(G4858,'Tipo de carga'!A:A,'Tipo de carga'!B:B))</f>
        <v>Autoabasto</v>
      </c>
      <c r="L4858" s="37">
        <f t="shared" si="2"/>
        <v>46</v>
      </c>
      <c r="M4858" s="37">
        <f t="shared" si="3"/>
        <v>11</v>
      </c>
      <c r="N4858" s="37">
        <f t="shared" si="4"/>
        <v>11</v>
      </c>
      <c r="O4858" s="37" t="str">
        <f t="array" ref="O4858">IFERROR(XLOOKUP(K4858,'Tipo de carga'!B:B,'Tipo de carga'!C:C))</f>
        <v>Diesel</v>
      </c>
    </row>
    <row r="4859">
      <c r="A4859" s="36">
        <v>1863.0</v>
      </c>
      <c r="B4859" s="37" t="str">
        <f t="array" ref="B4859">IFERROR(XLOOKUP(A4859,'Asignacion Nov'!A:A,'Asignacion Nov'!C:C))</f>
        <v>Pilgrims Tepo</v>
      </c>
      <c r="C4859" s="37" t="str">
        <f t="array" ref="C4859">IFERROR(XLOOKUP(A4859,'Asignacion Nov'!A:A,'Asignacion Nov'!B:B))</f>
        <v>EC-02</v>
      </c>
      <c r="D4859" s="38">
        <v>45607.728414351855</v>
      </c>
      <c r="E4859" s="36" t="s">
        <v>222</v>
      </c>
      <c r="F4859" s="37" t="str">
        <f t="array" ref="F4859">IFERROR(XLOOKUP(E4859,Operadores!A:A,Operadores!B:B))</f>
        <v>BOROSC</v>
      </c>
      <c r="G4859" s="36" t="s">
        <v>72</v>
      </c>
      <c r="H4859" s="39">
        <v>20.122739</v>
      </c>
      <c r="I4859" s="40">
        <v>99.0</v>
      </c>
      <c r="J4859" s="41">
        <f t="shared" si="5"/>
        <v>1992.151161</v>
      </c>
      <c r="K4859" s="37" t="str">
        <f t="array" ref="K4859">IFERROR(XLOOKUP(G4859,'Tipo de carga'!A:A,'Tipo de carga'!B:B))</f>
        <v>Autoabasto</v>
      </c>
      <c r="L4859" s="37">
        <f t="shared" si="2"/>
        <v>46</v>
      </c>
      <c r="M4859" s="37">
        <f t="shared" si="3"/>
        <v>11</v>
      </c>
      <c r="N4859" s="37">
        <f t="shared" si="4"/>
        <v>11</v>
      </c>
      <c r="O4859" s="37" t="str">
        <f t="array" ref="O4859">IFERROR(XLOOKUP(K4859,'Tipo de carga'!B:B,'Tipo de carga'!C:C))</f>
        <v>Diesel</v>
      </c>
    </row>
    <row r="4860">
      <c r="A4860" s="36">
        <v>1768.0</v>
      </c>
      <c r="B4860" s="37" t="str">
        <f t="array" ref="B4860">IFERROR(XLOOKUP(A4860,'Asignacion Nov'!A:A,'Asignacion Nov'!C:C))</f>
        <v>Circuitos</v>
      </c>
      <c r="C4860" s="37" t="str">
        <f t="array" ref="C4860">IFERROR(XLOOKUP(A4860,'Asignacion Nov'!A:A,'Asignacion Nov'!B:B))</f>
        <v>EC-03</v>
      </c>
      <c r="D4860" s="38">
        <v>45607.705972222226</v>
      </c>
      <c r="E4860" s="36" t="s">
        <v>208</v>
      </c>
      <c r="F4860" s="37" t="str">
        <f t="array" ref="F4860">IFERROR(XLOOKUP(E4860,Operadores!A:A,Operadores!B:B))</f>
        <v>TORJUA</v>
      </c>
      <c r="G4860" s="36" t="s">
        <v>72</v>
      </c>
      <c r="H4860" s="39">
        <v>20.122739</v>
      </c>
      <c r="I4860" s="40">
        <v>357.0</v>
      </c>
      <c r="J4860" s="41">
        <f t="shared" si="5"/>
        <v>7183.817823</v>
      </c>
      <c r="K4860" s="37" t="str">
        <f t="array" ref="K4860">IFERROR(XLOOKUP(G4860,'Tipo de carga'!A:A,'Tipo de carga'!B:B))</f>
        <v>Autoabasto</v>
      </c>
      <c r="L4860" s="37">
        <f t="shared" si="2"/>
        <v>46</v>
      </c>
      <c r="M4860" s="37">
        <f t="shared" si="3"/>
        <v>11</v>
      </c>
      <c r="N4860" s="37">
        <f t="shared" si="4"/>
        <v>11</v>
      </c>
      <c r="O4860" s="37" t="str">
        <f t="array" ref="O4860">IFERROR(XLOOKUP(K4860,'Tipo de carga'!B:B,'Tipo de carga'!C:C))</f>
        <v>Diesel</v>
      </c>
    </row>
    <row r="4861">
      <c r="A4861" s="36">
        <v>1934.0</v>
      </c>
      <c r="B4861" s="37" t="str">
        <f t="array" ref="B4861">IFERROR(XLOOKUP(A4861,'Asignacion Nov'!A:A,'Asignacion Nov'!C:C))</f>
        <v>Circuitos</v>
      </c>
      <c r="C4861" s="37" t="str">
        <f t="array" ref="C4861">IFERROR(XLOOKUP(A4861,'Asignacion Nov'!A:A,'Asignacion Nov'!B:B))</f>
        <v>EC-03</v>
      </c>
      <c r="D4861" s="38">
        <v>45607.69206018518</v>
      </c>
      <c r="E4861" s="36" t="s">
        <v>272</v>
      </c>
      <c r="F4861" s="37" t="str">
        <f t="array" ref="F4861">IFERROR(XLOOKUP(E4861,Operadores!A:A,Operadores!B:B))</f>
        <v>AVIEN</v>
      </c>
      <c r="G4861" s="36" t="s">
        <v>72</v>
      </c>
      <c r="H4861" s="39">
        <v>20.122739</v>
      </c>
      <c r="I4861" s="40">
        <v>528.0</v>
      </c>
      <c r="J4861" s="41">
        <f t="shared" si="5"/>
        <v>10624.80619</v>
      </c>
      <c r="K4861" s="37" t="str">
        <f t="array" ref="K4861">IFERROR(XLOOKUP(G4861,'Tipo de carga'!A:A,'Tipo de carga'!B:B))</f>
        <v>Autoabasto</v>
      </c>
      <c r="L4861" s="37">
        <f t="shared" si="2"/>
        <v>46</v>
      </c>
      <c r="M4861" s="37">
        <f t="shared" si="3"/>
        <v>11</v>
      </c>
      <c r="N4861" s="37">
        <f t="shared" si="4"/>
        <v>11</v>
      </c>
      <c r="O4861" s="37" t="str">
        <f t="array" ref="O4861">IFERROR(XLOOKUP(K4861,'Tipo de carga'!B:B,'Tipo de carga'!C:C))</f>
        <v>Diesel</v>
      </c>
    </row>
    <row r="4862">
      <c r="A4862" s="36">
        <v>1905.0</v>
      </c>
      <c r="B4862" s="37" t="str">
        <f t="array" ref="B4862">IFERROR(XLOOKUP(A4862,'Asignacion Nov'!A:A,'Asignacion Nov'!C:C))</f>
        <v>MeLi asignado SD</v>
      </c>
      <c r="C4862" s="37" t="str">
        <f t="array" ref="C4862">IFERROR(XLOOKUP(A4862,'Asignacion Nov'!A:A,'Asignacion Nov'!B:B))</f>
        <v>EC-05</v>
      </c>
      <c r="D4862" s="38">
        <v>45607.68303240741</v>
      </c>
      <c r="E4862" s="36" t="s">
        <v>367</v>
      </c>
      <c r="F4862" s="37" t="str">
        <f t="array" ref="F4862">IFERROR(XLOOKUP(E4862,Operadores!A:A,Operadores!B:B))</f>
        <v>ALTJOS</v>
      </c>
      <c r="G4862" s="36" t="s">
        <v>72</v>
      </c>
      <c r="H4862" s="39">
        <v>20.122739</v>
      </c>
      <c r="I4862" s="40">
        <v>322.0</v>
      </c>
      <c r="J4862" s="41">
        <f t="shared" si="5"/>
        <v>6479.521958</v>
      </c>
      <c r="K4862" s="37" t="str">
        <f t="array" ref="K4862">IFERROR(XLOOKUP(G4862,'Tipo de carga'!A:A,'Tipo de carga'!B:B))</f>
        <v>Autoabasto</v>
      </c>
      <c r="L4862" s="37">
        <f t="shared" si="2"/>
        <v>46</v>
      </c>
      <c r="M4862" s="37">
        <f t="shared" si="3"/>
        <v>11</v>
      </c>
      <c r="N4862" s="37">
        <f t="shared" si="4"/>
        <v>11</v>
      </c>
      <c r="O4862" s="37" t="str">
        <f t="array" ref="O4862">IFERROR(XLOOKUP(K4862,'Tipo de carga'!B:B,'Tipo de carga'!C:C))</f>
        <v>Diesel</v>
      </c>
    </row>
    <row r="4863">
      <c r="A4863" s="36">
        <v>2019.0</v>
      </c>
      <c r="B4863" s="37" t="str">
        <f t="array" ref="B4863">IFERROR(XLOOKUP(A4863,'Asignacion Nov'!A:A,'Asignacion Nov'!C:C))</f>
        <v>MeLi Asignado TD</v>
      </c>
      <c r="C4863" s="37" t="str">
        <f t="array" ref="C4863">IFERROR(XLOOKUP(A4863,'Asignacion Nov'!A:A,'Asignacion Nov'!B:B))</f>
        <v>EC-05</v>
      </c>
      <c r="D4863" s="38">
        <v>45607.66853009259</v>
      </c>
      <c r="E4863" s="36" t="s">
        <v>207</v>
      </c>
      <c r="F4863" s="37" t="str">
        <f t="array" ref="F4863">IFERROR(XLOOKUP(E4863,Operadores!A:A,Operadores!B:B))</f>
        <v>HERJOS08</v>
      </c>
      <c r="G4863" s="36" t="s">
        <v>72</v>
      </c>
      <c r="H4863" s="39">
        <v>20.122739</v>
      </c>
      <c r="I4863" s="40">
        <v>247.0</v>
      </c>
      <c r="J4863" s="41">
        <f t="shared" si="5"/>
        <v>4970.316533</v>
      </c>
      <c r="K4863" s="37" t="str">
        <f t="array" ref="K4863">IFERROR(XLOOKUP(G4863,'Tipo de carga'!A:A,'Tipo de carga'!B:B))</f>
        <v>Autoabasto</v>
      </c>
      <c r="L4863" s="37">
        <f t="shared" si="2"/>
        <v>46</v>
      </c>
      <c r="M4863" s="37">
        <f t="shared" si="3"/>
        <v>11</v>
      </c>
      <c r="N4863" s="37">
        <f t="shared" si="4"/>
        <v>11</v>
      </c>
      <c r="O4863" s="37" t="str">
        <f t="array" ref="O4863">IFERROR(XLOOKUP(K4863,'Tipo de carga'!B:B,'Tipo de carga'!C:C))</f>
        <v>Diesel</v>
      </c>
    </row>
    <row r="4864">
      <c r="A4864" s="36">
        <v>1991.0</v>
      </c>
      <c r="B4864" s="37" t="str">
        <f t="array" ref="B4864">IFERROR(XLOOKUP(A4864,'Asignacion Nov'!A:A,'Asignacion Nov'!C:C))</f>
        <v>MeLi Dedicado Merida</v>
      </c>
      <c r="C4864" s="37" t="str">
        <f t="array" ref="C4864">IFERROR(XLOOKUP(A4864,'Asignacion Nov'!A:A,'Asignacion Nov'!B:B))</f>
        <v>EC-05</v>
      </c>
      <c r="D4864" s="38">
        <v>45607.66138888889</v>
      </c>
      <c r="E4864" s="36" t="s">
        <v>204</v>
      </c>
      <c r="F4864" s="37" t="str">
        <f t="array" ref="F4864">IFERROR(XLOOKUP(E4864,Operadores!A:A,Operadores!B:B))</f>
        <v>AGUARM</v>
      </c>
      <c r="G4864" s="36" t="s">
        <v>72</v>
      </c>
      <c r="H4864" s="39">
        <v>20.122739</v>
      </c>
      <c r="I4864" s="40">
        <v>75.0</v>
      </c>
      <c r="J4864" s="41">
        <f t="shared" si="5"/>
        <v>1509.205425</v>
      </c>
      <c r="K4864" s="37" t="str">
        <f t="array" ref="K4864">IFERROR(XLOOKUP(G4864,'Tipo de carga'!A:A,'Tipo de carga'!B:B))</f>
        <v>Autoabasto</v>
      </c>
      <c r="L4864" s="37">
        <f t="shared" si="2"/>
        <v>46</v>
      </c>
      <c r="M4864" s="37">
        <f t="shared" si="3"/>
        <v>11</v>
      </c>
      <c r="N4864" s="37">
        <f t="shared" si="4"/>
        <v>11</v>
      </c>
      <c r="O4864" s="37" t="str">
        <f t="array" ref="O4864">IFERROR(XLOOKUP(K4864,'Tipo de carga'!B:B,'Tipo de carga'!C:C))</f>
        <v>Diesel</v>
      </c>
    </row>
    <row r="4865">
      <c r="A4865" s="36">
        <v>1991.0</v>
      </c>
      <c r="B4865" s="37" t="str">
        <f t="array" ref="B4865">IFERROR(XLOOKUP(A4865,'Asignacion Nov'!A:A,'Asignacion Nov'!C:C))</f>
        <v>MeLi Dedicado Merida</v>
      </c>
      <c r="C4865" s="37" t="str">
        <f t="array" ref="C4865">IFERROR(XLOOKUP(A4865,'Asignacion Nov'!A:A,'Asignacion Nov'!B:B))</f>
        <v>EC-05</v>
      </c>
      <c r="D4865" s="38">
        <v>45607.6228587963</v>
      </c>
      <c r="E4865" s="36" t="s">
        <v>204</v>
      </c>
      <c r="F4865" s="37" t="str">
        <f t="array" ref="F4865">IFERROR(XLOOKUP(E4865,Operadores!A:A,Operadores!B:B))</f>
        <v>AGUARM</v>
      </c>
      <c r="G4865" s="36" t="s">
        <v>72</v>
      </c>
      <c r="H4865" s="39">
        <v>20.122739</v>
      </c>
      <c r="I4865" s="40">
        <v>256.0</v>
      </c>
      <c r="J4865" s="41">
        <f t="shared" si="5"/>
        <v>5151.421184</v>
      </c>
      <c r="K4865" s="37" t="str">
        <f t="array" ref="K4865">IFERROR(XLOOKUP(G4865,'Tipo de carga'!A:A,'Tipo de carga'!B:B))</f>
        <v>Autoabasto</v>
      </c>
      <c r="L4865" s="37">
        <f t="shared" si="2"/>
        <v>46</v>
      </c>
      <c r="M4865" s="37">
        <f t="shared" si="3"/>
        <v>11</v>
      </c>
      <c r="N4865" s="37">
        <f t="shared" si="4"/>
        <v>11</v>
      </c>
      <c r="O4865" s="37" t="str">
        <f t="array" ref="O4865">IFERROR(XLOOKUP(K4865,'Tipo de carga'!B:B,'Tipo de carga'!C:C))</f>
        <v>Diesel</v>
      </c>
    </row>
    <row r="4866">
      <c r="A4866" s="36">
        <v>1838.0</v>
      </c>
      <c r="B4866" s="37" t="str">
        <f t="array" ref="B4866">IFERROR(XLOOKUP(A4866,'Asignacion Nov'!A:A,'Asignacion Nov'!C:C))</f>
        <v>Liverpool Local</v>
      </c>
      <c r="C4866" s="37" t="str">
        <f t="array" ref="C4866">IFERROR(XLOOKUP(A4866,'Asignacion Nov'!A:A,'Asignacion Nov'!B:B))</f>
        <v>EC-01</v>
      </c>
      <c r="D4866" s="38">
        <v>45607.61201388889</v>
      </c>
      <c r="E4866" s="36" t="s">
        <v>383</v>
      </c>
      <c r="F4866" s="37" t="str">
        <f t="array" ref="F4866">IFERROR(XLOOKUP(E4866,Operadores!A:A,Operadores!B:B))</f>
        <v>CARCRI</v>
      </c>
      <c r="G4866" s="36" t="s">
        <v>72</v>
      </c>
      <c r="H4866" s="39">
        <v>20.122739</v>
      </c>
      <c r="I4866" s="40">
        <v>717.0</v>
      </c>
      <c r="J4866" s="41">
        <f t="shared" si="5"/>
        <v>14428.00386</v>
      </c>
      <c r="K4866" s="37" t="str">
        <f t="array" ref="K4866">IFERROR(XLOOKUP(G4866,'Tipo de carga'!A:A,'Tipo de carga'!B:B))</f>
        <v>Autoabasto</v>
      </c>
      <c r="L4866" s="37">
        <f t="shared" si="2"/>
        <v>46</v>
      </c>
      <c r="M4866" s="37">
        <f t="shared" si="3"/>
        <v>11</v>
      </c>
      <c r="N4866" s="37">
        <f t="shared" si="4"/>
        <v>11</v>
      </c>
      <c r="O4866" s="37" t="str">
        <f t="array" ref="O4866">IFERROR(XLOOKUP(K4866,'Tipo de carga'!B:B,'Tipo de carga'!C:C))</f>
        <v>Diesel</v>
      </c>
    </row>
    <row r="4867">
      <c r="A4867" s="36">
        <v>1807.0</v>
      </c>
      <c r="B4867" s="37" t="str">
        <f t="array" ref="B4867">IFERROR(XLOOKUP(A4867,'Asignacion Nov'!A:A,'Asignacion Nov'!C:C))</f>
        <v>Liverpool Local</v>
      </c>
      <c r="C4867" s="37" t="str">
        <f t="array" ref="C4867">IFERROR(XLOOKUP(A4867,'Asignacion Nov'!A:A,'Asignacion Nov'!B:B))</f>
        <v>EC-01</v>
      </c>
      <c r="D4867" s="38">
        <v>45607.59344907408</v>
      </c>
      <c r="E4867" s="36" t="s">
        <v>427</v>
      </c>
      <c r="F4867" s="37" t="str">
        <f t="array" ref="F4867">IFERROR(XLOOKUP(E4867,Operadores!A:A,Operadores!B:B))</f>
        <v>REYJA01</v>
      </c>
      <c r="G4867" s="36" t="s">
        <v>72</v>
      </c>
      <c r="H4867" s="39">
        <v>20.122739</v>
      </c>
      <c r="I4867" s="40">
        <v>737.0</v>
      </c>
      <c r="J4867" s="41">
        <f t="shared" si="5"/>
        <v>14830.45864</v>
      </c>
      <c r="K4867" s="37" t="str">
        <f t="array" ref="K4867">IFERROR(XLOOKUP(G4867,'Tipo de carga'!A:A,'Tipo de carga'!B:B))</f>
        <v>Autoabasto</v>
      </c>
      <c r="L4867" s="37">
        <f t="shared" si="2"/>
        <v>46</v>
      </c>
      <c r="M4867" s="37">
        <f t="shared" si="3"/>
        <v>11</v>
      </c>
      <c r="N4867" s="37">
        <f t="shared" si="4"/>
        <v>11</v>
      </c>
      <c r="O4867" s="37" t="str">
        <f t="array" ref="O4867">IFERROR(XLOOKUP(K4867,'Tipo de carga'!B:B,'Tipo de carga'!C:C))</f>
        <v>Diesel</v>
      </c>
    </row>
    <row r="4868">
      <c r="A4868" s="36">
        <v>2001.0</v>
      </c>
      <c r="B4868" s="37" t="str">
        <f t="array" ref="B4868">IFERROR(XLOOKUP(A4868,'Asignacion Nov'!A:A,'Asignacion Nov'!C:C))</f>
        <v>MeLi Dedicado Merida</v>
      </c>
      <c r="C4868" s="37" t="str">
        <f t="array" ref="C4868">IFERROR(XLOOKUP(A4868,'Asignacion Nov'!A:A,'Asignacion Nov'!B:B))</f>
        <v>EC-05</v>
      </c>
      <c r="D4868" s="38">
        <v>45607.54329861111</v>
      </c>
      <c r="E4868" s="36" t="s">
        <v>292</v>
      </c>
      <c r="F4868" s="37" t="str">
        <f t="array" ref="F4868">IFERROR(XLOOKUP(E4868,Operadores!A:A,Operadores!B:B))</f>
        <v>GARJUL</v>
      </c>
      <c r="G4868" s="36" t="s">
        <v>72</v>
      </c>
      <c r="H4868" s="39">
        <v>20.122739</v>
      </c>
      <c r="I4868" s="40">
        <v>274.0</v>
      </c>
      <c r="J4868" s="41">
        <f t="shared" si="5"/>
        <v>5513.630486</v>
      </c>
      <c r="K4868" s="37" t="str">
        <f t="array" ref="K4868">IFERROR(XLOOKUP(G4868,'Tipo de carga'!A:A,'Tipo de carga'!B:B))</f>
        <v>Autoabasto</v>
      </c>
      <c r="L4868" s="37">
        <f t="shared" si="2"/>
        <v>46</v>
      </c>
      <c r="M4868" s="37">
        <f t="shared" si="3"/>
        <v>11</v>
      </c>
      <c r="N4868" s="37">
        <f t="shared" si="4"/>
        <v>11</v>
      </c>
      <c r="O4868" s="37" t="str">
        <f t="array" ref="O4868">IFERROR(XLOOKUP(K4868,'Tipo de carga'!B:B,'Tipo de carga'!C:C))</f>
        <v>Diesel</v>
      </c>
    </row>
    <row r="4869">
      <c r="A4869" s="36">
        <v>2008.0</v>
      </c>
      <c r="B4869" s="37" t="str">
        <f t="array" ref="B4869">IFERROR(XLOOKUP(A4869,'Asignacion Nov'!A:A,'Asignacion Nov'!C:C))</f>
        <v>MeLi Dedicado Merida</v>
      </c>
      <c r="C4869" s="37" t="str">
        <f t="array" ref="C4869">IFERROR(XLOOKUP(A4869,'Asignacion Nov'!A:A,'Asignacion Nov'!B:B))</f>
        <v>EC-05</v>
      </c>
      <c r="D4869" s="38">
        <v>45607.53271990741</v>
      </c>
      <c r="E4869" s="36" t="s">
        <v>482</v>
      </c>
      <c r="F4869" s="37" t="str">
        <f t="array" ref="F4869">IFERROR(XLOOKUP(E4869,Operadores!A:A,Operadores!B:B))</f>
        <v>RIVJOS</v>
      </c>
      <c r="G4869" s="36" t="s">
        <v>72</v>
      </c>
      <c r="H4869" s="39">
        <v>20.122739</v>
      </c>
      <c r="I4869" s="40">
        <v>331.0</v>
      </c>
      <c r="J4869" s="41">
        <f t="shared" si="5"/>
        <v>6660.626609</v>
      </c>
      <c r="K4869" s="37" t="str">
        <f t="array" ref="K4869">IFERROR(XLOOKUP(G4869,'Tipo de carga'!A:A,'Tipo de carga'!B:B))</f>
        <v>Autoabasto</v>
      </c>
      <c r="L4869" s="37">
        <f t="shared" si="2"/>
        <v>46</v>
      </c>
      <c r="M4869" s="37">
        <f t="shared" si="3"/>
        <v>11</v>
      </c>
      <c r="N4869" s="37">
        <f t="shared" si="4"/>
        <v>11</v>
      </c>
      <c r="O4869" s="37" t="str">
        <f t="array" ref="O4869">IFERROR(XLOOKUP(K4869,'Tipo de carga'!B:B,'Tipo de carga'!C:C))</f>
        <v>Diesel</v>
      </c>
    </row>
    <row r="4870">
      <c r="A4870" s="36">
        <v>1809.0</v>
      </c>
      <c r="B4870" s="37" t="str">
        <f t="array" ref="B4870">IFERROR(XLOOKUP(A4870,'Asignacion Nov'!A:A,'Asignacion Nov'!C:C))</f>
        <v>Full Liver</v>
      </c>
      <c r="C4870" s="37" t="str">
        <f t="array" ref="C4870">IFERROR(XLOOKUP(A4870,'Asignacion Nov'!A:A,'Asignacion Nov'!B:B))</f>
        <v>EC-01</v>
      </c>
      <c r="D4870" s="38">
        <v>45607.50525462963</v>
      </c>
      <c r="E4870" s="36" t="s">
        <v>253</v>
      </c>
      <c r="F4870" s="37" t="str">
        <f t="array" ref="F4870">IFERROR(XLOOKUP(E4870,Operadores!A:A,Operadores!B:B))</f>
        <v>MARFRA</v>
      </c>
      <c r="G4870" s="36" t="s">
        <v>72</v>
      </c>
      <c r="H4870" s="39">
        <v>20.122739</v>
      </c>
      <c r="I4870" s="40">
        <v>813.0</v>
      </c>
      <c r="J4870" s="41">
        <f t="shared" si="5"/>
        <v>16359.78681</v>
      </c>
      <c r="K4870" s="37" t="str">
        <f t="array" ref="K4870">IFERROR(XLOOKUP(G4870,'Tipo de carga'!A:A,'Tipo de carga'!B:B))</f>
        <v>Autoabasto</v>
      </c>
      <c r="L4870" s="37">
        <f t="shared" si="2"/>
        <v>46</v>
      </c>
      <c r="M4870" s="37">
        <f t="shared" si="3"/>
        <v>11</v>
      </c>
      <c r="N4870" s="37">
        <f t="shared" si="4"/>
        <v>11</v>
      </c>
      <c r="O4870" s="37" t="str">
        <f t="array" ref="O4870">IFERROR(XLOOKUP(K4870,'Tipo de carga'!B:B,'Tipo de carga'!C:C))</f>
        <v>Diesel</v>
      </c>
    </row>
    <row r="4871">
      <c r="A4871" s="36">
        <v>1693.0</v>
      </c>
      <c r="B4871" s="37" t="str">
        <f t="array" ref="B4871">IFERROR(XLOOKUP(A4871,'Asignacion Nov'!A:A,'Asignacion Nov'!C:C))</f>
        <v>Available</v>
      </c>
      <c r="C4871" s="37" t="str">
        <f t="array" ref="C4871">IFERROR(XLOOKUP(A4871,'Asignacion Nov'!A:A,'Asignacion Nov'!B:B))</f>
        <v>TTE</v>
      </c>
      <c r="D4871" s="38">
        <v>45607.479363425926</v>
      </c>
      <c r="E4871" s="36" t="s">
        <v>555</v>
      </c>
      <c r="F4871" s="37" t="str">
        <f t="array" ref="F4871">IFERROR(XLOOKUP(E4871,Operadores!A:A,Operadores!B:B))</f>
        <v>GONALA</v>
      </c>
      <c r="G4871" s="36" t="s">
        <v>72</v>
      </c>
      <c r="H4871" s="39">
        <v>20.122739</v>
      </c>
      <c r="I4871" s="40">
        <v>103.0</v>
      </c>
      <c r="J4871" s="41">
        <f t="shared" si="5"/>
        <v>2072.642117</v>
      </c>
      <c r="K4871" s="37" t="str">
        <f t="array" ref="K4871">IFERROR(XLOOKUP(G4871,'Tipo de carga'!A:A,'Tipo de carga'!B:B))</f>
        <v>Autoabasto</v>
      </c>
      <c r="L4871" s="37">
        <f t="shared" si="2"/>
        <v>46</v>
      </c>
      <c r="M4871" s="37">
        <f t="shared" si="3"/>
        <v>11</v>
      </c>
      <c r="N4871" s="37">
        <f t="shared" si="4"/>
        <v>11</v>
      </c>
      <c r="O4871" s="37" t="str">
        <f t="array" ref="O4871">IFERROR(XLOOKUP(K4871,'Tipo de carga'!B:B,'Tipo de carga'!C:C))</f>
        <v>Diesel</v>
      </c>
    </row>
    <row r="4872">
      <c r="A4872" s="36">
        <v>1762.0</v>
      </c>
      <c r="B4872" s="37" t="str">
        <f t="array" ref="B4872">IFERROR(XLOOKUP(A4872,'Asignacion Nov'!A:A,'Asignacion Nov'!C:C))</f>
        <v>Hisense</v>
      </c>
      <c r="C4872" s="37" t="str">
        <f t="array" ref="C4872">IFERROR(XLOOKUP(A4872,'Asignacion Nov'!A:A,'Asignacion Nov'!B:B))</f>
        <v>EC-03</v>
      </c>
      <c r="D4872" s="38">
        <v>45607.47256944444</v>
      </c>
      <c r="E4872" s="36" t="s">
        <v>410</v>
      </c>
      <c r="F4872" s="37" t="str">
        <f t="array" ref="F4872">IFERROR(XLOOKUP(E4872,Operadores!A:A,Operadores!B:B))</f>
        <v>LOPMA03</v>
      </c>
      <c r="G4872" s="36" t="s">
        <v>72</v>
      </c>
      <c r="H4872" s="39">
        <v>20.122739</v>
      </c>
      <c r="I4872" s="40">
        <v>360.0</v>
      </c>
      <c r="J4872" s="41">
        <f t="shared" si="5"/>
        <v>7244.18604</v>
      </c>
      <c r="K4872" s="37" t="str">
        <f t="array" ref="K4872">IFERROR(XLOOKUP(G4872,'Tipo de carga'!A:A,'Tipo de carga'!B:B))</f>
        <v>Autoabasto</v>
      </c>
      <c r="L4872" s="37">
        <f t="shared" si="2"/>
        <v>46</v>
      </c>
      <c r="M4872" s="37">
        <f t="shared" si="3"/>
        <v>11</v>
      </c>
      <c r="N4872" s="37">
        <f t="shared" si="4"/>
        <v>11</v>
      </c>
      <c r="O4872" s="37" t="str">
        <f t="array" ref="O4872">IFERROR(XLOOKUP(K4872,'Tipo de carga'!B:B,'Tipo de carga'!C:C))</f>
        <v>Diesel</v>
      </c>
    </row>
    <row r="4873">
      <c r="A4873" s="36">
        <v>1869.0</v>
      </c>
      <c r="B4873" s="37" t="str">
        <f t="array" ref="B4873">IFERROR(XLOOKUP(A4873,'Asignacion Nov'!A:A,'Asignacion Nov'!C:C))</f>
        <v>Circuitos</v>
      </c>
      <c r="C4873" s="37" t="str">
        <f t="array" ref="C4873">IFERROR(XLOOKUP(A4873,'Asignacion Nov'!A:A,'Asignacion Nov'!B:B))</f>
        <v>EC-03</v>
      </c>
      <c r="D4873" s="38">
        <v>45607.46146990741</v>
      </c>
      <c r="E4873" s="36" t="s">
        <v>260</v>
      </c>
      <c r="F4873" s="37" t="str">
        <f t="array" ref="F4873">IFERROR(XLOOKUP(E4873,Operadores!A:A,Operadores!B:B))</f>
        <v>CORER</v>
      </c>
      <c r="G4873" s="36" t="s">
        <v>72</v>
      </c>
      <c r="H4873" s="39">
        <v>20.122739</v>
      </c>
      <c r="I4873" s="40">
        <v>61.0</v>
      </c>
      <c r="J4873" s="41">
        <f t="shared" si="5"/>
        <v>1227.487079</v>
      </c>
      <c r="K4873" s="37" t="str">
        <f t="array" ref="K4873">IFERROR(XLOOKUP(G4873,'Tipo de carga'!A:A,'Tipo de carga'!B:B))</f>
        <v>Autoabasto</v>
      </c>
      <c r="L4873" s="37">
        <f t="shared" si="2"/>
        <v>46</v>
      </c>
      <c r="M4873" s="37">
        <f t="shared" si="3"/>
        <v>11</v>
      </c>
      <c r="N4873" s="37">
        <f t="shared" si="4"/>
        <v>11</v>
      </c>
      <c r="O4873" s="37" t="str">
        <f t="array" ref="O4873">IFERROR(XLOOKUP(K4873,'Tipo de carga'!B:B,'Tipo de carga'!C:C))</f>
        <v>Diesel</v>
      </c>
    </row>
    <row r="4874">
      <c r="A4874" s="36">
        <v>1877.0</v>
      </c>
      <c r="B4874" s="37" t="str">
        <f t="array" ref="B4874">IFERROR(XLOOKUP(A4874,'Asignacion Nov'!A:A,'Asignacion Nov'!C:C))</f>
        <v>Circuitos</v>
      </c>
      <c r="C4874" s="37" t="str">
        <f t="array" ref="C4874">IFERROR(XLOOKUP(A4874,'Asignacion Nov'!A:A,'Asignacion Nov'!B:B))</f>
        <v>EC-03</v>
      </c>
      <c r="D4874" s="38">
        <v>45607.45186342593</v>
      </c>
      <c r="E4874" s="36" t="s">
        <v>397</v>
      </c>
      <c r="F4874" s="37" t="str">
        <f t="array" ref="F4874">IFERROR(XLOOKUP(E4874,Operadores!A:A,Operadores!B:B))</f>
        <v>GRERI</v>
      </c>
      <c r="G4874" s="36" t="s">
        <v>72</v>
      </c>
      <c r="H4874" s="39">
        <v>20.122739</v>
      </c>
      <c r="I4874" s="40">
        <v>591.0</v>
      </c>
      <c r="J4874" s="41">
        <f t="shared" si="5"/>
        <v>11892.53875</v>
      </c>
      <c r="K4874" s="37" t="str">
        <f t="array" ref="K4874">IFERROR(XLOOKUP(G4874,'Tipo de carga'!A:A,'Tipo de carga'!B:B))</f>
        <v>Autoabasto</v>
      </c>
      <c r="L4874" s="37">
        <f t="shared" si="2"/>
        <v>46</v>
      </c>
      <c r="M4874" s="37">
        <f t="shared" si="3"/>
        <v>11</v>
      </c>
      <c r="N4874" s="37">
        <f t="shared" si="4"/>
        <v>11</v>
      </c>
      <c r="O4874" s="37" t="str">
        <f t="array" ref="O4874">IFERROR(XLOOKUP(K4874,'Tipo de carga'!B:B,'Tipo de carga'!C:C))</f>
        <v>Diesel</v>
      </c>
    </row>
    <row r="4875">
      <c r="A4875" s="36">
        <v>1988.0</v>
      </c>
      <c r="B4875" s="37" t="str">
        <f t="array" ref="B4875">IFERROR(XLOOKUP(A4875,'Asignacion Nov'!A:A,'Asignacion Nov'!C:C))</f>
        <v>MeLi asignado SD</v>
      </c>
      <c r="C4875" s="37" t="str">
        <f t="array" ref="C4875">IFERROR(XLOOKUP(A4875,'Asignacion Nov'!A:A,'Asignacion Nov'!B:B))</f>
        <v>EC-05</v>
      </c>
      <c r="D4875" s="38">
        <v>45607.43730324074</v>
      </c>
      <c r="E4875" s="36" t="s">
        <v>404</v>
      </c>
      <c r="F4875" s="37" t="str">
        <f t="array" ref="F4875">IFERROR(XLOOKUP(E4875,Operadores!A:A,Operadores!B:B))</f>
        <v>CHAJOE</v>
      </c>
      <c r="G4875" s="36" t="s">
        <v>72</v>
      </c>
      <c r="H4875" s="39">
        <v>20.122739</v>
      </c>
      <c r="I4875" s="40">
        <v>622.0</v>
      </c>
      <c r="J4875" s="41">
        <f t="shared" si="5"/>
        <v>12516.34366</v>
      </c>
      <c r="K4875" s="37" t="str">
        <f t="array" ref="K4875">IFERROR(XLOOKUP(G4875,'Tipo de carga'!A:A,'Tipo de carga'!B:B))</f>
        <v>Autoabasto</v>
      </c>
      <c r="L4875" s="37">
        <f t="shared" si="2"/>
        <v>46</v>
      </c>
      <c r="M4875" s="37">
        <f t="shared" si="3"/>
        <v>11</v>
      </c>
      <c r="N4875" s="37">
        <f t="shared" si="4"/>
        <v>11</v>
      </c>
      <c r="O4875" s="37" t="str">
        <f t="array" ref="O4875">IFERROR(XLOOKUP(K4875,'Tipo de carga'!B:B,'Tipo de carga'!C:C))</f>
        <v>Diesel</v>
      </c>
    </row>
    <row r="4876">
      <c r="A4876" s="36">
        <v>1957.0</v>
      </c>
      <c r="B4876" s="37" t="str">
        <f t="array" ref="B4876">IFERROR(XLOOKUP(A4876,'Asignacion Nov'!A:A,'Asignacion Nov'!C:C))</f>
        <v>MeLi asignado SD</v>
      </c>
      <c r="C4876" s="37" t="str">
        <f t="array" ref="C4876">IFERROR(XLOOKUP(A4876,'Asignacion Nov'!A:A,'Asignacion Nov'!B:B))</f>
        <v>EC-05</v>
      </c>
      <c r="D4876" s="38">
        <v>45607.41505787037</v>
      </c>
      <c r="E4876" s="36" t="s">
        <v>217</v>
      </c>
      <c r="F4876" s="37" t="str">
        <f t="array" ref="F4876">IFERROR(XLOOKUP(E4876,Operadores!A:A,Operadores!B:B))</f>
        <v>HERFRA</v>
      </c>
      <c r="G4876" s="36" t="s">
        <v>72</v>
      </c>
      <c r="H4876" s="39">
        <v>20.122739</v>
      </c>
      <c r="I4876" s="40">
        <v>204.0</v>
      </c>
      <c r="J4876" s="41">
        <f t="shared" si="5"/>
        <v>4105.038756</v>
      </c>
      <c r="K4876" s="37" t="str">
        <f t="array" ref="K4876">IFERROR(XLOOKUP(G4876,'Tipo de carga'!A:A,'Tipo de carga'!B:B))</f>
        <v>Autoabasto</v>
      </c>
      <c r="L4876" s="37">
        <f t="shared" si="2"/>
        <v>46</v>
      </c>
      <c r="M4876" s="37">
        <f t="shared" si="3"/>
        <v>11</v>
      </c>
      <c r="N4876" s="37">
        <f t="shared" si="4"/>
        <v>11</v>
      </c>
      <c r="O4876" s="37" t="str">
        <f t="array" ref="O4876">IFERROR(XLOOKUP(K4876,'Tipo de carga'!B:B,'Tipo de carga'!C:C))</f>
        <v>Diesel</v>
      </c>
    </row>
    <row r="4877">
      <c r="A4877" s="36">
        <v>1994.0</v>
      </c>
      <c r="B4877" s="37" t="str">
        <f t="array" ref="B4877">IFERROR(XLOOKUP(A4877,'Asignacion Nov'!A:A,'Asignacion Nov'!C:C))</f>
        <v>MeLi Dedicado TD</v>
      </c>
      <c r="C4877" s="37" t="str">
        <f t="array" ref="C4877">IFERROR(XLOOKUP(A4877,'Asignacion Nov'!A:A,'Asignacion Nov'!B:B))</f>
        <v>EC-05</v>
      </c>
      <c r="D4877" s="38">
        <v>45607.40226851852</v>
      </c>
      <c r="E4877" s="36" t="s">
        <v>339</v>
      </c>
      <c r="F4877" s="37" t="str">
        <f t="array" ref="F4877">IFERROR(XLOOKUP(E4877,Operadores!A:A,Operadores!B:B))</f>
        <v>ESCJOR</v>
      </c>
      <c r="G4877" s="36" t="s">
        <v>72</v>
      </c>
      <c r="H4877" s="39">
        <v>20.122739</v>
      </c>
      <c r="I4877" s="40">
        <v>485.0</v>
      </c>
      <c r="J4877" s="41">
        <f t="shared" si="5"/>
        <v>9759.528415</v>
      </c>
      <c r="K4877" s="37" t="str">
        <f t="array" ref="K4877">IFERROR(XLOOKUP(G4877,'Tipo de carga'!A:A,'Tipo de carga'!B:B))</f>
        <v>Autoabasto</v>
      </c>
      <c r="L4877" s="37">
        <f t="shared" si="2"/>
        <v>46</v>
      </c>
      <c r="M4877" s="37">
        <f t="shared" si="3"/>
        <v>11</v>
      </c>
      <c r="N4877" s="37">
        <f t="shared" si="4"/>
        <v>11</v>
      </c>
      <c r="O4877" s="37" t="str">
        <f t="array" ref="O4877">IFERROR(XLOOKUP(K4877,'Tipo de carga'!B:B,'Tipo de carga'!C:C))</f>
        <v>Diesel</v>
      </c>
    </row>
    <row r="4878">
      <c r="A4878" s="36">
        <v>1935.0</v>
      </c>
      <c r="B4878" s="37" t="str">
        <f t="array" ref="B4878">IFERROR(XLOOKUP(A4878,'Asignacion Nov'!A:A,'Asignacion Nov'!C:C))</f>
        <v>Patieros sucursal</v>
      </c>
      <c r="C4878" s="37" t="str">
        <f t="array" ref="C4878">IFERROR(XLOOKUP(A4878,'Asignacion Nov'!A:A,'Asignacion Nov'!B:B))</f>
        <v>EC-03</v>
      </c>
      <c r="D4878" s="38">
        <v>45607.36980324074</v>
      </c>
      <c r="E4878" s="36" t="s">
        <v>155</v>
      </c>
      <c r="F4878" s="37" t="str">
        <f t="array" ref="F4878">IFERROR(XLOOKUP(E4878,Operadores!A:A,Operadores!B:B))</f>
        <v>RODMA</v>
      </c>
      <c r="G4878" s="36" t="s">
        <v>72</v>
      </c>
      <c r="H4878" s="39">
        <v>20.122739</v>
      </c>
      <c r="I4878" s="40">
        <v>420.0</v>
      </c>
      <c r="J4878" s="41">
        <f t="shared" si="5"/>
        <v>8451.55038</v>
      </c>
      <c r="K4878" s="37" t="str">
        <f t="array" ref="K4878">IFERROR(XLOOKUP(G4878,'Tipo de carga'!A:A,'Tipo de carga'!B:B))</f>
        <v>Autoabasto</v>
      </c>
      <c r="L4878" s="37">
        <f t="shared" si="2"/>
        <v>46</v>
      </c>
      <c r="M4878" s="37">
        <f t="shared" si="3"/>
        <v>11</v>
      </c>
      <c r="N4878" s="37">
        <f t="shared" si="4"/>
        <v>11</v>
      </c>
      <c r="O4878" s="37" t="str">
        <f t="array" ref="O4878">IFERROR(XLOOKUP(K4878,'Tipo de carga'!B:B,'Tipo de carga'!C:C))</f>
        <v>Diesel</v>
      </c>
    </row>
    <row r="4879">
      <c r="A4879" s="36">
        <v>1823.0</v>
      </c>
      <c r="B4879" s="37" t="str">
        <f t="array" ref="B4879">IFERROR(XLOOKUP(A4879,'Asignacion Nov'!A:A,'Asignacion Nov'!C:C))</f>
        <v>Liverpool Local</v>
      </c>
      <c r="C4879" s="37" t="str">
        <f t="array" ref="C4879">IFERROR(XLOOKUP(A4879,'Asignacion Nov'!A:A,'Asignacion Nov'!B:B))</f>
        <v>EC-01</v>
      </c>
      <c r="D4879" s="38">
        <v>45607.35753472222</v>
      </c>
      <c r="E4879" s="36" t="s">
        <v>545</v>
      </c>
      <c r="F4879" s="37" t="str">
        <f t="array" ref="F4879">IFERROR(XLOOKUP(E4879,Operadores!A:A,Operadores!B:B))</f>
        <v>SANLUI01</v>
      </c>
      <c r="G4879" s="36" t="s">
        <v>72</v>
      </c>
      <c r="H4879" s="39">
        <v>20.122739</v>
      </c>
      <c r="I4879" s="40">
        <v>757.0</v>
      </c>
      <c r="J4879" s="41">
        <f t="shared" si="5"/>
        <v>15232.91342</v>
      </c>
      <c r="K4879" s="37" t="str">
        <f t="array" ref="K4879">IFERROR(XLOOKUP(G4879,'Tipo de carga'!A:A,'Tipo de carga'!B:B))</f>
        <v>Autoabasto</v>
      </c>
      <c r="L4879" s="37">
        <f t="shared" si="2"/>
        <v>46</v>
      </c>
      <c r="M4879" s="37">
        <f t="shared" si="3"/>
        <v>11</v>
      </c>
      <c r="N4879" s="37">
        <f t="shared" si="4"/>
        <v>11</v>
      </c>
      <c r="O4879" s="37" t="str">
        <f t="array" ref="O4879">IFERROR(XLOOKUP(K4879,'Tipo de carga'!B:B,'Tipo de carga'!C:C))</f>
        <v>Diesel</v>
      </c>
    </row>
    <row r="4880">
      <c r="A4880" s="36">
        <v>1976.0</v>
      </c>
      <c r="B4880" s="37" t="str">
        <f t="array" ref="B4880">IFERROR(XLOOKUP(A4880,'Asignacion Nov'!A:A,'Asignacion Nov'!C:C))</f>
        <v>MeLi asignado SD</v>
      </c>
      <c r="C4880" s="37" t="str">
        <f t="array" ref="C4880">IFERROR(XLOOKUP(A4880,'Asignacion Nov'!A:A,'Asignacion Nov'!B:B))</f>
        <v>EC-05</v>
      </c>
      <c r="D4880" s="38">
        <v>45607.335335648146</v>
      </c>
      <c r="E4880" s="36" t="s">
        <v>178</v>
      </c>
      <c r="F4880" s="37" t="str">
        <f t="array" ref="F4880">IFERROR(XLOOKUP(E4880,Operadores!A:A,Operadores!B:B))</f>
        <v>BAUGEO</v>
      </c>
      <c r="G4880" s="36" t="s">
        <v>72</v>
      </c>
      <c r="H4880" s="39">
        <v>20.122739</v>
      </c>
      <c r="I4880" s="40">
        <v>315.0</v>
      </c>
      <c r="J4880" s="41">
        <f t="shared" si="5"/>
        <v>6338.662785</v>
      </c>
      <c r="K4880" s="37" t="str">
        <f t="array" ref="K4880">IFERROR(XLOOKUP(G4880,'Tipo de carga'!A:A,'Tipo de carga'!B:B))</f>
        <v>Autoabasto</v>
      </c>
      <c r="L4880" s="37">
        <f t="shared" si="2"/>
        <v>46</v>
      </c>
      <c r="M4880" s="37">
        <f t="shared" si="3"/>
        <v>11</v>
      </c>
      <c r="N4880" s="37">
        <f t="shared" si="4"/>
        <v>11</v>
      </c>
      <c r="O4880" s="37" t="str">
        <f t="array" ref="O4880">IFERROR(XLOOKUP(K4880,'Tipo de carga'!B:B,'Tipo de carga'!C:C))</f>
        <v>Diesel</v>
      </c>
    </row>
    <row r="4881">
      <c r="A4881" s="36">
        <v>1949.0</v>
      </c>
      <c r="B4881" s="37" t="str">
        <f t="array" ref="B4881">IFERROR(XLOOKUP(A4881,'Asignacion Nov'!A:A,'Asignacion Nov'!C:C))</f>
        <v>MeLi asignado SD</v>
      </c>
      <c r="C4881" s="37" t="str">
        <f t="array" ref="C4881">IFERROR(XLOOKUP(A4881,'Asignacion Nov'!A:A,'Asignacion Nov'!B:B))</f>
        <v>EC-05</v>
      </c>
      <c r="D4881" s="38">
        <v>45607.32549768518</v>
      </c>
      <c r="E4881" s="36" t="s">
        <v>170</v>
      </c>
      <c r="F4881" s="37" t="str">
        <f t="array" ref="F4881">IFERROR(XLOOKUP(E4881,Operadores!A:A,Operadores!B:B))</f>
        <v>MIRISR</v>
      </c>
      <c r="G4881" s="36" t="s">
        <v>72</v>
      </c>
      <c r="H4881" s="39">
        <v>20.122739</v>
      </c>
      <c r="I4881" s="40">
        <v>361.0</v>
      </c>
      <c r="J4881" s="41">
        <f t="shared" si="5"/>
        <v>7264.308779</v>
      </c>
      <c r="K4881" s="37" t="str">
        <f t="array" ref="K4881">IFERROR(XLOOKUP(G4881,'Tipo de carga'!A:A,'Tipo de carga'!B:B))</f>
        <v>Autoabasto</v>
      </c>
      <c r="L4881" s="37">
        <f t="shared" si="2"/>
        <v>46</v>
      </c>
      <c r="M4881" s="37">
        <f t="shared" si="3"/>
        <v>11</v>
      </c>
      <c r="N4881" s="37">
        <f t="shared" si="4"/>
        <v>11</v>
      </c>
      <c r="O4881" s="37" t="str">
        <f t="array" ref="O4881">IFERROR(XLOOKUP(K4881,'Tipo de carga'!B:B,'Tipo de carga'!C:C))</f>
        <v>Diesel</v>
      </c>
    </row>
    <row r="4882">
      <c r="A4882" s="36">
        <v>1873.0</v>
      </c>
      <c r="B4882" s="37" t="str">
        <f t="array" ref="B4882">IFERROR(XLOOKUP(A4882,'Asignacion Nov'!A:A,'Asignacion Nov'!C:C))</f>
        <v>Circuitos</v>
      </c>
      <c r="C4882" s="37" t="str">
        <f t="array" ref="C4882">IFERROR(XLOOKUP(A4882,'Asignacion Nov'!A:A,'Asignacion Nov'!B:B))</f>
        <v>EC-03</v>
      </c>
      <c r="D4882" s="38">
        <v>45607.24986111111</v>
      </c>
      <c r="E4882" s="36" t="s">
        <v>277</v>
      </c>
      <c r="F4882" s="37" t="str">
        <f t="array" ref="F4882">IFERROR(XLOOKUP(E4882,Operadores!A:A,Operadores!B:B))</f>
        <v>GUADI</v>
      </c>
      <c r="G4882" s="36" t="s">
        <v>72</v>
      </c>
      <c r="H4882" s="39">
        <v>20.122739</v>
      </c>
      <c r="I4882" s="40">
        <v>756.0</v>
      </c>
      <c r="J4882" s="41">
        <f t="shared" si="5"/>
        <v>15212.79068</v>
      </c>
      <c r="K4882" s="37" t="str">
        <f t="array" ref="K4882">IFERROR(XLOOKUP(G4882,'Tipo de carga'!A:A,'Tipo de carga'!B:B))</f>
        <v>Autoabasto</v>
      </c>
      <c r="L4882" s="37">
        <f t="shared" si="2"/>
        <v>46</v>
      </c>
      <c r="M4882" s="37">
        <f t="shared" si="3"/>
        <v>11</v>
      </c>
      <c r="N4882" s="37">
        <f t="shared" si="4"/>
        <v>11</v>
      </c>
      <c r="O4882" s="37" t="str">
        <f t="array" ref="O4882">IFERROR(XLOOKUP(K4882,'Tipo de carga'!B:B,'Tipo de carga'!C:C))</f>
        <v>Diesel</v>
      </c>
    </row>
    <row r="4883">
      <c r="A4883" s="36">
        <v>1999.0</v>
      </c>
      <c r="B4883" s="37" t="str">
        <f t="array" ref="B4883">IFERROR(XLOOKUP(A4883,'Asignacion Nov'!A:A,'Asignacion Nov'!C:C))</f>
        <v>MeLi Dedicado Merida</v>
      </c>
      <c r="C4883" s="37" t="str">
        <f t="array" ref="C4883">IFERROR(XLOOKUP(A4883,'Asignacion Nov'!A:A,'Asignacion Nov'!B:B))</f>
        <v>EC-05</v>
      </c>
      <c r="D4883" s="38">
        <v>45607.17234953704</v>
      </c>
      <c r="E4883" s="36" t="s">
        <v>543</v>
      </c>
      <c r="F4883" s="37" t="str">
        <f t="array" ref="F4883">IFERROR(XLOOKUP(E4883,Operadores!A:A,Operadores!B:B))</f>
        <v>CAMJOS</v>
      </c>
      <c r="G4883" s="36" t="s">
        <v>72</v>
      </c>
      <c r="H4883" s="39">
        <v>20.122739</v>
      </c>
      <c r="I4883" s="40">
        <v>294.0</v>
      </c>
      <c r="J4883" s="41">
        <f t="shared" si="5"/>
        <v>5916.085266</v>
      </c>
      <c r="K4883" s="37" t="str">
        <f t="array" ref="K4883">IFERROR(XLOOKUP(G4883,'Tipo de carga'!A:A,'Tipo de carga'!B:B))</f>
        <v>Autoabasto</v>
      </c>
      <c r="L4883" s="37">
        <f t="shared" si="2"/>
        <v>46</v>
      </c>
      <c r="M4883" s="37">
        <f t="shared" si="3"/>
        <v>11</v>
      </c>
      <c r="N4883" s="37">
        <f t="shared" si="4"/>
        <v>11</v>
      </c>
      <c r="O4883" s="37" t="str">
        <f t="array" ref="O4883">IFERROR(XLOOKUP(K4883,'Tipo de carga'!B:B,'Tipo de carga'!C:C))</f>
        <v>Diesel</v>
      </c>
    </row>
    <row r="4884">
      <c r="A4884" s="36">
        <v>1864.0</v>
      </c>
      <c r="B4884" s="37" t="str">
        <f t="array" ref="B4884">IFERROR(XLOOKUP(A4884,'Asignacion Nov'!A:A,'Asignacion Nov'!C:C))</f>
        <v>Full Liver</v>
      </c>
      <c r="C4884" s="37" t="str">
        <f t="array" ref="C4884">IFERROR(XLOOKUP(A4884,'Asignacion Nov'!A:A,'Asignacion Nov'!B:B))</f>
        <v>EC-01</v>
      </c>
      <c r="D4884" s="38">
        <v>45607.15173611111</v>
      </c>
      <c r="E4884" s="36" t="s">
        <v>193</v>
      </c>
      <c r="F4884" s="37" t="str">
        <f t="array" ref="F4884">IFERROR(XLOOKUP(E4884,Operadores!A:A,Operadores!B:B))</f>
        <v>SEGMAU</v>
      </c>
      <c r="G4884" s="36" t="s">
        <v>72</v>
      </c>
      <c r="H4884" s="39">
        <v>20.122739</v>
      </c>
      <c r="I4884" s="40">
        <v>677.0</v>
      </c>
      <c r="J4884" s="41">
        <f t="shared" si="5"/>
        <v>13623.0943</v>
      </c>
      <c r="K4884" s="37" t="str">
        <f t="array" ref="K4884">IFERROR(XLOOKUP(G4884,'Tipo de carga'!A:A,'Tipo de carga'!B:B))</f>
        <v>Autoabasto</v>
      </c>
      <c r="L4884" s="37">
        <f t="shared" si="2"/>
        <v>46</v>
      </c>
      <c r="M4884" s="37">
        <f t="shared" si="3"/>
        <v>11</v>
      </c>
      <c r="N4884" s="37">
        <f t="shared" si="4"/>
        <v>11</v>
      </c>
      <c r="O4884" s="37" t="str">
        <f t="array" ref="O4884">IFERROR(XLOOKUP(K4884,'Tipo de carga'!B:B,'Tipo de carga'!C:C))</f>
        <v>Diesel</v>
      </c>
    </row>
    <row r="4885">
      <c r="A4885" s="36">
        <v>2030.0</v>
      </c>
      <c r="B4885" s="37" t="str">
        <f t="array" ref="B4885">IFERROR(XLOOKUP(A4885,'Asignacion Nov'!A:A,'Asignacion Nov'!C:C))</f>
        <v>MeLi Dedicado TD</v>
      </c>
      <c r="C4885" s="37" t="str">
        <f t="array" ref="C4885">IFERROR(XLOOKUP(A4885,'Asignacion Nov'!A:A,'Asignacion Nov'!B:B))</f>
        <v>EC-05</v>
      </c>
      <c r="D4885" s="38">
        <v>45607.13701388889</v>
      </c>
      <c r="E4885" s="36" t="s">
        <v>368</v>
      </c>
      <c r="F4885" s="37" t="str">
        <f t="array" ref="F4885">IFERROR(XLOOKUP(E4885,Operadores!A:A,Operadores!B:B))</f>
        <v>GARMAR</v>
      </c>
      <c r="G4885" s="36" t="s">
        <v>72</v>
      </c>
      <c r="H4885" s="39">
        <v>20.122739</v>
      </c>
      <c r="I4885" s="40">
        <v>590.0</v>
      </c>
      <c r="J4885" s="41">
        <f t="shared" si="5"/>
        <v>11872.41601</v>
      </c>
      <c r="K4885" s="37" t="str">
        <f t="array" ref="K4885">IFERROR(XLOOKUP(G4885,'Tipo de carga'!A:A,'Tipo de carga'!B:B))</f>
        <v>Autoabasto</v>
      </c>
      <c r="L4885" s="37">
        <f t="shared" si="2"/>
        <v>46</v>
      </c>
      <c r="M4885" s="37">
        <f t="shared" si="3"/>
        <v>11</v>
      </c>
      <c r="N4885" s="37">
        <f t="shared" si="4"/>
        <v>11</v>
      </c>
      <c r="O4885" s="37" t="str">
        <f t="array" ref="O4885">IFERROR(XLOOKUP(K4885,'Tipo de carga'!B:B,'Tipo de carga'!C:C))</f>
        <v>Diesel</v>
      </c>
    </row>
    <row r="4886">
      <c r="A4886" s="36">
        <v>1909.0</v>
      </c>
      <c r="B4886" s="37" t="str">
        <f t="array" ref="B4886">IFERROR(XLOOKUP(A4886,'Asignacion Nov'!A:A,'Asignacion Nov'!C:C))</f>
        <v>Circuitos</v>
      </c>
      <c r="C4886" s="37" t="str">
        <f t="array" ref="C4886">IFERROR(XLOOKUP(A4886,'Asignacion Nov'!A:A,'Asignacion Nov'!B:B))</f>
        <v>EC-03</v>
      </c>
      <c r="D4886" s="38">
        <v>45607.0234375</v>
      </c>
      <c r="E4886" s="36" t="s">
        <v>186</v>
      </c>
      <c r="F4886" s="37" t="str">
        <f t="array" ref="F4886">IFERROR(XLOOKUP(E4886,Operadores!A:A,Operadores!B:B))</f>
        <v>ZUÑDAV</v>
      </c>
      <c r="G4886" s="36" t="s">
        <v>72</v>
      </c>
      <c r="H4886" s="39">
        <v>20.122739</v>
      </c>
      <c r="I4886" s="40">
        <v>476.0</v>
      </c>
      <c r="J4886" s="41">
        <f t="shared" si="5"/>
        <v>9578.423764</v>
      </c>
      <c r="K4886" s="37" t="str">
        <f t="array" ref="K4886">IFERROR(XLOOKUP(G4886,'Tipo de carga'!A:A,'Tipo de carga'!B:B))</f>
        <v>Autoabasto</v>
      </c>
      <c r="L4886" s="37">
        <f t="shared" si="2"/>
        <v>46</v>
      </c>
      <c r="M4886" s="37">
        <f t="shared" si="3"/>
        <v>11</v>
      </c>
      <c r="N4886" s="37">
        <f t="shared" si="4"/>
        <v>11</v>
      </c>
      <c r="O4886" s="37" t="str">
        <f t="array" ref="O4886">IFERROR(XLOOKUP(K4886,'Tipo de carga'!B:B,'Tipo de carga'!C:C))</f>
        <v>Diesel</v>
      </c>
    </row>
    <row r="4887">
      <c r="A4887" s="36">
        <v>1882.0</v>
      </c>
      <c r="B4887" s="37" t="str">
        <f t="array" ref="B4887">IFERROR(XLOOKUP(A4887,'Asignacion Nov'!A:A,'Asignacion Nov'!C:C))</f>
        <v>Sayer Sencillo</v>
      </c>
      <c r="C4887" s="37" t="str">
        <f t="array" ref="C4887">IFERROR(XLOOKUP(A4887,'Asignacion Nov'!A:A,'Asignacion Nov'!B:B))</f>
        <v>EC-04</v>
      </c>
      <c r="D4887" s="38">
        <v>45607.787997685184</v>
      </c>
      <c r="E4887" s="36" t="s">
        <v>49</v>
      </c>
      <c r="F4887" s="37" t="str">
        <f t="array" ref="F4887">IFERROR(XLOOKUP(E4887,Operadores!A:A,Operadores!B:B))</f>
        <v>FABMA</v>
      </c>
      <c r="G4887" s="36" t="s">
        <v>19</v>
      </c>
      <c r="H4887" s="39">
        <v>20.226188</v>
      </c>
      <c r="I4887" s="40">
        <v>250.0</v>
      </c>
      <c r="J4887" s="41">
        <f t="shared" si="5"/>
        <v>5056.547</v>
      </c>
      <c r="K4887" s="37" t="str">
        <f t="array" ref="K4887">IFERROR(XLOOKUP(G4887,'Tipo de carga'!A:A,'Tipo de carga'!B:B))</f>
        <v>Autoabasto</v>
      </c>
      <c r="L4887" s="37">
        <f t="shared" si="2"/>
        <v>46</v>
      </c>
      <c r="M4887" s="37">
        <f t="shared" si="3"/>
        <v>11</v>
      </c>
      <c r="N4887" s="37">
        <f t="shared" si="4"/>
        <v>11</v>
      </c>
      <c r="O4887" s="37" t="str">
        <f t="array" ref="O4887">IFERROR(XLOOKUP(K4887,'Tipo de carga'!B:B,'Tipo de carga'!C:C))</f>
        <v>Diesel</v>
      </c>
    </row>
    <row r="4888">
      <c r="A4888" s="36">
        <v>1938.0</v>
      </c>
      <c r="B4888" s="37" t="str">
        <f t="array" ref="B4888">IFERROR(XLOOKUP(A4888,'Asignacion Nov'!A:A,'Asignacion Nov'!C:C))</f>
        <v>Sayer Sencillo</v>
      </c>
      <c r="C4888" s="37" t="str">
        <f t="array" ref="C4888">IFERROR(XLOOKUP(A4888,'Asignacion Nov'!A:A,'Asignacion Nov'!B:B))</f>
        <v>EC-04</v>
      </c>
      <c r="D4888" s="38">
        <v>45607.7778587963</v>
      </c>
      <c r="E4888" s="36" t="s">
        <v>38</v>
      </c>
      <c r="F4888" s="37" t="str">
        <f t="array" ref="F4888">IFERROR(XLOOKUP(E4888,Operadores!A:A,Operadores!B:B))</f>
        <v>SOSCA01</v>
      </c>
      <c r="G4888" s="36" t="s">
        <v>19</v>
      </c>
      <c r="H4888" s="39">
        <v>20.226188</v>
      </c>
      <c r="I4888" s="40">
        <v>430.0</v>
      </c>
      <c r="J4888" s="41">
        <f t="shared" si="5"/>
        <v>8697.26084</v>
      </c>
      <c r="K4888" s="37" t="str">
        <f t="array" ref="K4888">IFERROR(XLOOKUP(G4888,'Tipo de carga'!A:A,'Tipo de carga'!B:B))</f>
        <v>Autoabasto</v>
      </c>
      <c r="L4888" s="37">
        <f t="shared" si="2"/>
        <v>46</v>
      </c>
      <c r="M4888" s="37">
        <f t="shared" si="3"/>
        <v>11</v>
      </c>
      <c r="N4888" s="37">
        <f t="shared" si="4"/>
        <v>11</v>
      </c>
      <c r="O4888" s="37" t="str">
        <f t="array" ref="O4888">IFERROR(XLOOKUP(K4888,'Tipo de carga'!B:B,'Tipo de carga'!C:C))</f>
        <v>Diesel</v>
      </c>
    </row>
    <row r="4889">
      <c r="A4889" s="36">
        <v>1895.0</v>
      </c>
      <c r="B4889" s="37" t="str">
        <f t="array" ref="B4889">IFERROR(XLOOKUP(A4889,'Asignacion Nov'!A:A,'Asignacion Nov'!C:C))</f>
        <v>Sayer Sencillo</v>
      </c>
      <c r="C4889" s="37" t="str">
        <f t="array" ref="C4889">IFERROR(XLOOKUP(A4889,'Asignacion Nov'!A:A,'Asignacion Nov'!B:B))</f>
        <v>EC-04</v>
      </c>
      <c r="D4889" s="38">
        <v>45607.70652777778</v>
      </c>
      <c r="E4889" s="36" t="s">
        <v>258</v>
      </c>
      <c r="F4889" s="37" t="str">
        <f t="array" ref="F4889">IFERROR(XLOOKUP(E4889,Operadores!A:A,Operadores!B:B))</f>
        <v>REYJU02</v>
      </c>
      <c r="G4889" s="36" t="s">
        <v>19</v>
      </c>
      <c r="H4889" s="39">
        <v>20.226188</v>
      </c>
      <c r="I4889" s="40">
        <v>678.0</v>
      </c>
      <c r="J4889" s="41">
        <f t="shared" si="5"/>
        <v>13713.35546</v>
      </c>
      <c r="K4889" s="37" t="str">
        <f t="array" ref="K4889">IFERROR(XLOOKUP(G4889,'Tipo de carga'!A:A,'Tipo de carga'!B:B))</f>
        <v>Autoabasto</v>
      </c>
      <c r="L4889" s="37">
        <f t="shared" si="2"/>
        <v>46</v>
      </c>
      <c r="M4889" s="37">
        <f t="shared" si="3"/>
        <v>11</v>
      </c>
      <c r="N4889" s="37">
        <f t="shared" si="4"/>
        <v>11</v>
      </c>
      <c r="O4889" s="37" t="str">
        <f t="array" ref="O4889">IFERROR(XLOOKUP(K4889,'Tipo de carga'!B:B,'Tipo de carga'!C:C))</f>
        <v>Diesel</v>
      </c>
    </row>
    <row r="4890">
      <c r="A4890" s="36">
        <v>1834.0</v>
      </c>
      <c r="B4890" s="37" t="str">
        <f t="array" ref="B4890">IFERROR(XLOOKUP(A4890,'Asignacion Nov'!A:A,'Asignacion Nov'!C:C))</f>
        <v>Sayer Full</v>
      </c>
      <c r="C4890" s="37" t="str">
        <f t="array" ref="C4890">IFERROR(XLOOKUP(A4890,'Asignacion Nov'!A:A,'Asignacion Nov'!B:B))</f>
        <v>EC-04</v>
      </c>
      <c r="D4890" s="38">
        <v>45607.69020833333</v>
      </c>
      <c r="E4890" s="36" t="s">
        <v>509</v>
      </c>
      <c r="F4890" s="37" t="str">
        <f t="array" ref="F4890">IFERROR(XLOOKUP(E4890,Operadores!A:A,Operadores!B:B))</f>
        <v>LEMMIG</v>
      </c>
      <c r="G4890" s="36" t="s">
        <v>19</v>
      </c>
      <c r="H4890" s="39">
        <v>20.226188</v>
      </c>
      <c r="I4890" s="40">
        <v>560.0</v>
      </c>
      <c r="J4890" s="41">
        <f t="shared" si="5"/>
        <v>11326.66528</v>
      </c>
      <c r="K4890" s="37" t="str">
        <f t="array" ref="K4890">IFERROR(XLOOKUP(G4890,'Tipo de carga'!A:A,'Tipo de carga'!B:B))</f>
        <v>Autoabasto</v>
      </c>
      <c r="L4890" s="37">
        <f t="shared" si="2"/>
        <v>46</v>
      </c>
      <c r="M4890" s="37">
        <f t="shared" si="3"/>
        <v>11</v>
      </c>
      <c r="N4890" s="37">
        <f t="shared" si="4"/>
        <v>11</v>
      </c>
      <c r="O4890" s="37" t="str">
        <f t="array" ref="O4890">IFERROR(XLOOKUP(K4890,'Tipo de carga'!B:B,'Tipo de carga'!C:C))</f>
        <v>Diesel</v>
      </c>
    </row>
    <row r="4891">
      <c r="A4891" s="36">
        <v>1970.0</v>
      </c>
      <c r="B4891" s="37" t="str">
        <f t="array" ref="B4891">IFERROR(XLOOKUP(A4891,'Asignacion Nov'!A:A,'Asignacion Nov'!C:C))</f>
        <v>Sayer Vuelteros</v>
      </c>
      <c r="C4891" s="37" t="str">
        <f t="array" ref="C4891">IFERROR(XLOOKUP(A4891,'Asignacion Nov'!A:A,'Asignacion Nov'!B:B))</f>
        <v>EC-04</v>
      </c>
      <c r="D4891" s="38">
        <v>45607.5925462963</v>
      </c>
      <c r="E4891" s="36" t="s">
        <v>47</v>
      </c>
      <c r="F4891" s="37" t="str">
        <f t="array" ref="F4891">IFERROR(XLOOKUP(E4891,Operadores!A:A,Operadores!B:B))</f>
        <v>HERLEX</v>
      </c>
      <c r="G4891" s="36" t="s">
        <v>19</v>
      </c>
      <c r="H4891" s="39">
        <v>20.226188</v>
      </c>
      <c r="I4891" s="40">
        <v>195.0</v>
      </c>
      <c r="J4891" s="41">
        <f t="shared" si="5"/>
        <v>3944.10666</v>
      </c>
      <c r="K4891" s="37" t="str">
        <f t="array" ref="K4891">IFERROR(XLOOKUP(G4891,'Tipo de carga'!A:A,'Tipo de carga'!B:B))</f>
        <v>Autoabasto</v>
      </c>
      <c r="L4891" s="37">
        <f t="shared" si="2"/>
        <v>46</v>
      </c>
      <c r="M4891" s="37">
        <f t="shared" si="3"/>
        <v>11</v>
      </c>
      <c r="N4891" s="37">
        <f t="shared" si="4"/>
        <v>11</v>
      </c>
      <c r="O4891" s="37" t="str">
        <f t="array" ref="O4891">IFERROR(XLOOKUP(K4891,'Tipo de carga'!B:B,'Tipo de carga'!C:C))</f>
        <v>Diesel</v>
      </c>
    </row>
    <row r="4892">
      <c r="A4892" s="36">
        <v>1969.0</v>
      </c>
      <c r="B4892" s="37" t="str">
        <f t="array" ref="B4892">IFERROR(XLOOKUP(A4892,'Asignacion Nov'!A:A,'Asignacion Nov'!C:C))</f>
        <v>Sayer Vuelteros</v>
      </c>
      <c r="C4892" s="37" t="str">
        <f t="array" ref="C4892">IFERROR(XLOOKUP(A4892,'Asignacion Nov'!A:A,'Asignacion Nov'!B:B))</f>
        <v>EC-04</v>
      </c>
      <c r="D4892" s="38">
        <v>45607.57152777778</v>
      </c>
      <c r="E4892" s="36" t="s">
        <v>250</v>
      </c>
      <c r="F4892" s="37" t="str">
        <f t="array" ref="F4892">IFERROR(XLOOKUP(E4892,Operadores!A:A,Operadores!B:B))</f>
        <v>FIGMAR</v>
      </c>
      <c r="G4892" s="36" t="s">
        <v>19</v>
      </c>
      <c r="H4892" s="39">
        <v>20.226188</v>
      </c>
      <c r="I4892" s="40">
        <v>700.0</v>
      </c>
      <c r="J4892" s="41">
        <f t="shared" si="5"/>
        <v>14158.3316</v>
      </c>
      <c r="K4892" s="37" t="str">
        <f t="array" ref="K4892">IFERROR(XLOOKUP(G4892,'Tipo de carga'!A:A,'Tipo de carga'!B:B))</f>
        <v>Autoabasto</v>
      </c>
      <c r="L4892" s="37">
        <f t="shared" si="2"/>
        <v>46</v>
      </c>
      <c r="M4892" s="37">
        <f t="shared" si="3"/>
        <v>11</v>
      </c>
      <c r="N4892" s="37">
        <f t="shared" si="4"/>
        <v>11</v>
      </c>
      <c r="O4892" s="37" t="str">
        <f t="array" ref="O4892">IFERROR(XLOOKUP(K4892,'Tipo de carga'!B:B,'Tipo de carga'!C:C))</f>
        <v>Diesel</v>
      </c>
    </row>
    <row r="4893">
      <c r="A4893" s="36">
        <v>1903.0</v>
      </c>
      <c r="B4893" s="37" t="str">
        <f t="array" ref="B4893">IFERROR(XLOOKUP(A4893,'Asignacion Nov'!A:A,'Asignacion Nov'!C:C))</f>
        <v>Sayer Vuelteros</v>
      </c>
      <c r="C4893" s="37" t="str">
        <f t="array" ref="C4893">IFERROR(XLOOKUP(A4893,'Asignacion Nov'!A:A,'Asignacion Nov'!B:B))</f>
        <v>EC-04</v>
      </c>
      <c r="D4893" s="38">
        <v>45607.55814814815</v>
      </c>
      <c r="E4893" s="36" t="s">
        <v>45</v>
      </c>
      <c r="F4893" s="37" t="str">
        <f t="array" ref="F4893">IFERROR(XLOOKUP(E4893,Operadores!A:A,Operadores!B:B))</f>
        <v>HEREM</v>
      </c>
      <c r="G4893" s="36" t="s">
        <v>19</v>
      </c>
      <c r="H4893" s="39">
        <v>20.226188</v>
      </c>
      <c r="I4893" s="40">
        <v>780.0</v>
      </c>
      <c r="J4893" s="41">
        <f t="shared" si="5"/>
        <v>15776.42664</v>
      </c>
      <c r="K4893" s="37" t="str">
        <f t="array" ref="K4893">IFERROR(XLOOKUP(G4893,'Tipo de carga'!A:A,'Tipo de carga'!B:B))</f>
        <v>Autoabasto</v>
      </c>
      <c r="L4893" s="37">
        <f t="shared" si="2"/>
        <v>46</v>
      </c>
      <c r="M4893" s="37">
        <f t="shared" si="3"/>
        <v>11</v>
      </c>
      <c r="N4893" s="37">
        <f t="shared" si="4"/>
        <v>11</v>
      </c>
      <c r="O4893" s="37" t="str">
        <f t="array" ref="O4893">IFERROR(XLOOKUP(K4893,'Tipo de carga'!B:B,'Tipo de carga'!C:C))</f>
        <v>Diesel</v>
      </c>
    </row>
    <row r="4894">
      <c r="A4894" s="36">
        <v>1846.0</v>
      </c>
      <c r="B4894" s="37" t="str">
        <f t="array" ref="B4894">IFERROR(XLOOKUP(A4894,'Asignacion Nov'!A:A,'Asignacion Nov'!C:C))</f>
        <v>Sayer Expo</v>
      </c>
      <c r="C4894" s="37" t="str">
        <f t="array" ref="C4894">IFERROR(XLOOKUP(A4894,'Asignacion Nov'!A:A,'Asignacion Nov'!B:B))</f>
        <v>EC-04</v>
      </c>
      <c r="D4894" s="38">
        <v>45607.468819444446</v>
      </c>
      <c r="E4894" s="36" t="s">
        <v>440</v>
      </c>
      <c r="F4894" s="37" t="str">
        <f t="array" ref="F4894">IFERROR(XLOOKUP(E4894,Operadores!A:A,Operadores!B:B))</f>
        <v>OLVJUA</v>
      </c>
      <c r="G4894" s="36" t="s">
        <v>19</v>
      </c>
      <c r="H4894" s="39">
        <v>20.226188</v>
      </c>
      <c r="I4894" s="40">
        <v>758.0</v>
      </c>
      <c r="J4894" s="41">
        <f t="shared" si="5"/>
        <v>15331.4505</v>
      </c>
      <c r="K4894" s="37" t="str">
        <f t="array" ref="K4894">IFERROR(XLOOKUP(G4894,'Tipo de carga'!A:A,'Tipo de carga'!B:B))</f>
        <v>Autoabasto</v>
      </c>
      <c r="L4894" s="37">
        <f t="shared" si="2"/>
        <v>46</v>
      </c>
      <c r="M4894" s="37">
        <f t="shared" si="3"/>
        <v>11</v>
      </c>
      <c r="N4894" s="37">
        <f t="shared" si="4"/>
        <v>11</v>
      </c>
      <c r="O4894" s="37" t="str">
        <f t="array" ref="O4894">IFERROR(XLOOKUP(K4894,'Tipo de carga'!B:B,'Tipo de carga'!C:C))</f>
        <v>Diesel</v>
      </c>
    </row>
    <row r="4895">
      <c r="A4895" s="36">
        <v>1778.0</v>
      </c>
      <c r="B4895" s="37" t="str">
        <f t="array" ref="B4895">IFERROR(XLOOKUP(A4895,'Asignacion Nov'!A:A,'Asignacion Nov'!C:C))</f>
        <v>Circuitos</v>
      </c>
      <c r="C4895" s="37" t="str">
        <f t="array" ref="C4895">IFERROR(XLOOKUP(A4895,'Asignacion Nov'!A:A,'Asignacion Nov'!B:B))</f>
        <v>EC-03</v>
      </c>
      <c r="D4895" s="38">
        <v>45607.45515046296</v>
      </c>
      <c r="E4895" s="36" t="s">
        <v>435</v>
      </c>
      <c r="F4895" s="37" t="str">
        <f t="array" ref="F4895">IFERROR(XLOOKUP(E4895,Operadores!A:A,Operadores!B:B))</f>
        <v>DIABER</v>
      </c>
      <c r="G4895" s="36" t="s">
        <v>19</v>
      </c>
      <c r="H4895" s="39">
        <v>20.226188</v>
      </c>
      <c r="I4895" s="40">
        <v>363.0</v>
      </c>
      <c r="J4895" s="41">
        <f t="shared" si="5"/>
        <v>7342.106244</v>
      </c>
      <c r="K4895" s="37" t="str">
        <f t="array" ref="K4895">IFERROR(XLOOKUP(G4895,'Tipo de carga'!A:A,'Tipo de carga'!B:B))</f>
        <v>Autoabasto</v>
      </c>
      <c r="L4895" s="37">
        <f t="shared" si="2"/>
        <v>46</v>
      </c>
      <c r="M4895" s="37">
        <f t="shared" si="3"/>
        <v>11</v>
      </c>
      <c r="N4895" s="37">
        <f t="shared" si="4"/>
        <v>11</v>
      </c>
      <c r="O4895" s="37" t="str">
        <f t="array" ref="O4895">IFERROR(XLOOKUP(K4895,'Tipo de carga'!B:B,'Tipo de carga'!C:C))</f>
        <v>Diesel</v>
      </c>
    </row>
    <row r="4896">
      <c r="A4896" s="36">
        <v>1829.0</v>
      </c>
      <c r="B4896" s="37" t="str">
        <f t="array" ref="B4896">IFERROR(XLOOKUP(A4896,'Asignacion Nov'!A:A,'Asignacion Nov'!C:C))</f>
        <v>Circuitos</v>
      </c>
      <c r="C4896" s="37" t="str">
        <f t="array" ref="C4896">IFERROR(XLOOKUP(A4896,'Asignacion Nov'!A:A,'Asignacion Nov'!B:B))</f>
        <v>EC-03</v>
      </c>
      <c r="D4896" s="38">
        <v>45607.26644675926</v>
      </c>
      <c r="E4896" s="36" t="s">
        <v>245</v>
      </c>
      <c r="F4896" s="37" t="str">
        <f t="array" ref="F4896">IFERROR(XLOOKUP(E4896,Operadores!A:A,Operadores!B:B))</f>
        <v>HERAL04</v>
      </c>
      <c r="G4896" s="36" t="s">
        <v>19</v>
      </c>
      <c r="H4896" s="39">
        <v>20.226188</v>
      </c>
      <c r="I4896" s="40">
        <v>225.0</v>
      </c>
      <c r="J4896" s="41">
        <f t="shared" si="5"/>
        <v>4550.8923</v>
      </c>
      <c r="K4896" s="37" t="str">
        <f t="array" ref="K4896">IFERROR(XLOOKUP(G4896,'Tipo de carga'!A:A,'Tipo de carga'!B:B))</f>
        <v>Autoabasto</v>
      </c>
      <c r="L4896" s="37">
        <f t="shared" si="2"/>
        <v>46</v>
      </c>
      <c r="M4896" s="37">
        <f t="shared" si="3"/>
        <v>11</v>
      </c>
      <c r="N4896" s="37">
        <f t="shared" si="4"/>
        <v>11</v>
      </c>
      <c r="O4896" s="37" t="str">
        <f t="array" ref="O4896">IFERROR(XLOOKUP(K4896,'Tipo de carga'!B:B,'Tipo de carga'!C:C))</f>
        <v>Diesel</v>
      </c>
    </row>
    <row r="4897">
      <c r="A4897" s="36">
        <v>1943.0</v>
      </c>
      <c r="B4897" s="37" t="str">
        <f t="array" ref="B4897">IFERROR(XLOOKUP(A4897,'Asignacion Nov'!A:A,'Asignacion Nov'!C:C))</f>
        <v>Circuitos</v>
      </c>
      <c r="C4897" s="37" t="str">
        <f t="array" ref="C4897">IFERROR(XLOOKUP(A4897,'Asignacion Nov'!A:A,'Asignacion Nov'!B:B))</f>
        <v>EC-03</v>
      </c>
      <c r="D4897" s="38">
        <v>45607.00454861111</v>
      </c>
      <c r="E4897" s="36" t="s">
        <v>329</v>
      </c>
      <c r="F4897" s="37" t="str">
        <f t="array" ref="F4897">IFERROR(XLOOKUP(E4897,Operadores!A:A,Operadores!B:B))</f>
        <v>RODRAU01</v>
      </c>
      <c r="G4897" s="36" t="s">
        <v>19</v>
      </c>
      <c r="H4897" s="39">
        <v>20.226188</v>
      </c>
      <c r="I4897" s="40">
        <v>445.0</v>
      </c>
      <c r="J4897" s="41">
        <f t="shared" si="5"/>
        <v>9000.65366</v>
      </c>
      <c r="K4897" s="37" t="str">
        <f t="array" ref="K4897">IFERROR(XLOOKUP(G4897,'Tipo de carga'!A:A,'Tipo de carga'!B:B))</f>
        <v>Autoabasto</v>
      </c>
      <c r="L4897" s="37">
        <f t="shared" si="2"/>
        <v>46</v>
      </c>
      <c r="M4897" s="37">
        <f t="shared" si="3"/>
        <v>11</v>
      </c>
      <c r="N4897" s="37">
        <f t="shared" si="4"/>
        <v>11</v>
      </c>
      <c r="O4897" s="37" t="str">
        <f t="array" ref="O4897">IFERROR(XLOOKUP(K4897,'Tipo de carga'!B:B,'Tipo de carga'!C:C))</f>
        <v>Diesel</v>
      </c>
    </row>
    <row r="4898">
      <c r="A4898" s="36">
        <v>1947.0</v>
      </c>
      <c r="B4898" s="37" t="str">
        <f t="array" ref="B4898">IFERROR(XLOOKUP(A4898,'Asignacion Nov'!A:A,'Asignacion Nov'!C:C))</f>
        <v>Circuitos</v>
      </c>
      <c r="C4898" s="37" t="str">
        <f t="array" ref="C4898">IFERROR(XLOOKUP(A4898,'Asignacion Nov'!A:A,'Asignacion Nov'!B:B))</f>
        <v>EC-03</v>
      </c>
      <c r="D4898" s="38">
        <v>45607.92049768518</v>
      </c>
      <c r="E4898" s="36" t="s">
        <v>265</v>
      </c>
      <c r="F4898" s="37" t="str">
        <f t="array" ref="F4898">IFERROR(XLOOKUP(E4898,Operadores!A:A,Operadores!B:B))</f>
        <v>DAMOS</v>
      </c>
      <c r="G4898" s="36" t="s">
        <v>75</v>
      </c>
      <c r="H4898" s="39">
        <v>20.06239</v>
      </c>
      <c r="I4898" s="40">
        <v>251.0</v>
      </c>
      <c r="J4898" s="41">
        <f t="shared" si="5"/>
        <v>5035.65989</v>
      </c>
      <c r="K4898" s="37" t="str">
        <f t="array" ref="K4898">IFERROR(XLOOKUP(G4898,'Tipo de carga'!A:A,'Tipo de carga'!B:B))</f>
        <v>Autoabasto</v>
      </c>
      <c r="L4898" s="37">
        <f t="shared" si="2"/>
        <v>46</v>
      </c>
      <c r="M4898" s="37">
        <f t="shared" si="3"/>
        <v>11</v>
      </c>
      <c r="N4898" s="37">
        <f t="shared" si="4"/>
        <v>11</v>
      </c>
      <c r="O4898" s="37" t="str">
        <f t="array" ref="O4898">IFERROR(XLOOKUP(K4898,'Tipo de carga'!B:B,'Tipo de carga'!C:C))</f>
        <v>Diesel</v>
      </c>
    </row>
    <row r="4899">
      <c r="A4899" s="36">
        <v>1933.0</v>
      </c>
      <c r="B4899" s="37" t="str">
        <f t="array" ref="B4899">IFERROR(XLOOKUP(A4899,'Asignacion Nov'!A:A,'Asignacion Nov'!C:C))</f>
        <v>Circuitos</v>
      </c>
      <c r="C4899" s="37" t="str">
        <f t="array" ref="C4899">IFERROR(XLOOKUP(A4899,'Asignacion Nov'!A:A,'Asignacion Nov'!B:B))</f>
        <v>EC-03</v>
      </c>
      <c r="D4899" s="38">
        <v>45607.85472222222</v>
      </c>
      <c r="E4899" s="36" t="s">
        <v>213</v>
      </c>
      <c r="F4899" s="37" t="str">
        <f t="array" ref="F4899">IFERROR(XLOOKUP(E4899,Operadores!A:A,Operadores!B:B))</f>
        <v>OLIMAR01</v>
      </c>
      <c r="G4899" s="36" t="s">
        <v>75</v>
      </c>
      <c r="H4899" s="39">
        <v>20.06239</v>
      </c>
      <c r="I4899" s="40">
        <v>213.0</v>
      </c>
      <c r="J4899" s="41">
        <f t="shared" si="5"/>
        <v>4273.28907</v>
      </c>
      <c r="K4899" s="37" t="str">
        <f t="array" ref="K4899">IFERROR(XLOOKUP(G4899,'Tipo de carga'!A:A,'Tipo de carga'!B:B))</f>
        <v>Autoabasto</v>
      </c>
      <c r="L4899" s="37">
        <f t="shared" si="2"/>
        <v>46</v>
      </c>
      <c r="M4899" s="37">
        <f t="shared" si="3"/>
        <v>11</v>
      </c>
      <c r="N4899" s="37">
        <f t="shared" si="4"/>
        <v>11</v>
      </c>
      <c r="O4899" s="37" t="str">
        <f t="array" ref="O4899">IFERROR(XLOOKUP(K4899,'Tipo de carga'!B:B,'Tipo de carga'!C:C))</f>
        <v>Diesel</v>
      </c>
    </row>
    <row r="4900">
      <c r="A4900" s="36">
        <v>1932.0</v>
      </c>
      <c r="B4900" s="37" t="str">
        <f t="array" ref="B4900">IFERROR(XLOOKUP(A4900,'Asignacion Nov'!A:A,'Asignacion Nov'!C:C))</f>
        <v>Circuitos</v>
      </c>
      <c r="C4900" s="37" t="str">
        <f t="array" ref="C4900">IFERROR(XLOOKUP(A4900,'Asignacion Nov'!A:A,'Asignacion Nov'!B:B))</f>
        <v>EC-03</v>
      </c>
      <c r="D4900" s="38">
        <v>45607.79141203704</v>
      </c>
      <c r="E4900" s="36" t="s">
        <v>185</v>
      </c>
      <c r="F4900" s="37" t="str">
        <f t="array" ref="F4900">IFERROR(XLOOKUP(E4900,Operadores!A:A,Operadores!B:B))</f>
        <v>FERRI</v>
      </c>
      <c r="G4900" s="36" t="s">
        <v>75</v>
      </c>
      <c r="H4900" s="39">
        <v>20.06239</v>
      </c>
      <c r="I4900" s="40">
        <v>305.0</v>
      </c>
      <c r="J4900" s="41">
        <f t="shared" si="5"/>
        <v>6119.02895</v>
      </c>
      <c r="K4900" s="37" t="str">
        <f t="array" ref="K4900">IFERROR(XLOOKUP(G4900,'Tipo de carga'!A:A,'Tipo de carga'!B:B))</f>
        <v>Autoabasto</v>
      </c>
      <c r="L4900" s="37">
        <f t="shared" si="2"/>
        <v>46</v>
      </c>
      <c r="M4900" s="37">
        <f t="shared" si="3"/>
        <v>11</v>
      </c>
      <c r="N4900" s="37">
        <f t="shared" si="4"/>
        <v>11</v>
      </c>
      <c r="O4900" s="37" t="str">
        <f t="array" ref="O4900">IFERROR(XLOOKUP(K4900,'Tipo de carga'!B:B,'Tipo de carga'!C:C))</f>
        <v>Diesel</v>
      </c>
    </row>
    <row r="4901">
      <c r="A4901" s="36">
        <v>1931.0</v>
      </c>
      <c r="B4901" s="37" t="str">
        <f t="array" ref="B4901">IFERROR(XLOOKUP(A4901,'Asignacion Nov'!A:A,'Asignacion Nov'!C:C))</f>
        <v>Circuitos</v>
      </c>
      <c r="C4901" s="37" t="str">
        <f t="array" ref="C4901">IFERROR(XLOOKUP(A4901,'Asignacion Nov'!A:A,'Asignacion Nov'!B:B))</f>
        <v>EC-03</v>
      </c>
      <c r="D4901" s="38">
        <v>45607.7821412037</v>
      </c>
      <c r="E4901" s="36" t="s">
        <v>26</v>
      </c>
      <c r="F4901" s="37" t="str">
        <f t="array" ref="F4901">IFERROR(XLOOKUP(E4901,Operadores!A:A,Operadores!B:B))</f>
        <v>ARBJO</v>
      </c>
      <c r="G4901" s="36" t="s">
        <v>75</v>
      </c>
      <c r="H4901" s="39">
        <v>20.06239</v>
      </c>
      <c r="I4901" s="40">
        <v>580.0</v>
      </c>
      <c r="J4901" s="41">
        <f t="shared" si="5"/>
        <v>11636.1862</v>
      </c>
      <c r="K4901" s="37" t="str">
        <f t="array" ref="K4901">IFERROR(XLOOKUP(G4901,'Tipo de carga'!A:A,'Tipo de carga'!B:B))</f>
        <v>Autoabasto</v>
      </c>
      <c r="L4901" s="37">
        <f t="shared" si="2"/>
        <v>46</v>
      </c>
      <c r="M4901" s="37">
        <f t="shared" si="3"/>
        <v>11</v>
      </c>
      <c r="N4901" s="37">
        <f t="shared" si="4"/>
        <v>11</v>
      </c>
      <c r="O4901" s="37" t="str">
        <f t="array" ref="O4901">IFERROR(XLOOKUP(K4901,'Tipo de carga'!B:B,'Tipo de carga'!C:C))</f>
        <v>Diesel</v>
      </c>
    </row>
    <row r="4902">
      <c r="A4902" s="36">
        <v>1880.0</v>
      </c>
      <c r="B4902" s="37" t="str">
        <f t="array" ref="B4902">IFERROR(XLOOKUP(A4902,'Asignacion Nov'!A:A,'Asignacion Nov'!C:C))</f>
        <v>Circuitos</v>
      </c>
      <c r="C4902" s="37" t="str">
        <f t="array" ref="C4902">IFERROR(XLOOKUP(A4902,'Asignacion Nov'!A:A,'Asignacion Nov'!B:B))</f>
        <v>EC-03</v>
      </c>
      <c r="D4902" s="38">
        <v>45607.72006944445</v>
      </c>
      <c r="E4902" s="36" t="s">
        <v>248</v>
      </c>
      <c r="F4902" s="37" t="str">
        <f t="array" ref="F4902">IFERROR(XLOOKUP(E4902,Operadores!A:A,Operadores!B:B))</f>
        <v>CRULE</v>
      </c>
      <c r="G4902" s="36" t="s">
        <v>75</v>
      </c>
      <c r="H4902" s="39">
        <v>20.06239</v>
      </c>
      <c r="I4902" s="40">
        <v>651.0</v>
      </c>
      <c r="J4902" s="41">
        <f t="shared" si="5"/>
        <v>13060.61589</v>
      </c>
      <c r="K4902" s="37" t="str">
        <f t="array" ref="K4902">IFERROR(XLOOKUP(G4902,'Tipo de carga'!A:A,'Tipo de carga'!B:B))</f>
        <v>Autoabasto</v>
      </c>
      <c r="L4902" s="37">
        <f t="shared" si="2"/>
        <v>46</v>
      </c>
      <c r="M4902" s="37">
        <f t="shared" si="3"/>
        <v>11</v>
      </c>
      <c r="N4902" s="37">
        <f t="shared" si="4"/>
        <v>11</v>
      </c>
      <c r="O4902" s="37" t="str">
        <f t="array" ref="O4902">IFERROR(XLOOKUP(K4902,'Tipo de carga'!B:B,'Tipo de carga'!C:C))</f>
        <v>Diesel</v>
      </c>
    </row>
    <row r="4903">
      <c r="A4903" s="36">
        <v>2074.0</v>
      </c>
      <c r="B4903" s="37" t="str">
        <f t="array" ref="B4903">IFERROR(XLOOKUP(A4903,'Asignacion Nov'!A:A,'Asignacion Nov'!C:C))</f>
        <v>PISA Gdl</v>
      </c>
      <c r="C4903" s="37" t="str">
        <f t="array" ref="C4903">IFERROR(XLOOKUP(A4903,'Asignacion Nov'!A:A,'Asignacion Nov'!B:B))</f>
        <v>EC-06</v>
      </c>
      <c r="D4903" s="38">
        <v>45607.68969907407</v>
      </c>
      <c r="E4903" s="36" t="s">
        <v>564</v>
      </c>
      <c r="F4903" s="37" t="str">
        <f t="array" ref="F4903">IFERROR(XLOOKUP(E4903,Operadores!A:A,Operadores!B:B))</f>
        <v>BUEOSC</v>
      </c>
      <c r="G4903" s="36" t="s">
        <v>75</v>
      </c>
      <c r="H4903" s="39">
        <v>20.06239</v>
      </c>
      <c r="I4903" s="40">
        <v>62.0</v>
      </c>
      <c r="J4903" s="41">
        <f t="shared" si="5"/>
        <v>1243.86818</v>
      </c>
      <c r="K4903" s="37" t="str">
        <f t="array" ref="K4903">IFERROR(XLOOKUP(G4903,'Tipo de carga'!A:A,'Tipo de carga'!B:B))</f>
        <v>Autoabasto</v>
      </c>
      <c r="L4903" s="37">
        <f t="shared" si="2"/>
        <v>46</v>
      </c>
      <c r="M4903" s="37">
        <f t="shared" si="3"/>
        <v>11</v>
      </c>
      <c r="N4903" s="37">
        <f t="shared" si="4"/>
        <v>11</v>
      </c>
      <c r="O4903" s="37" t="str">
        <f t="array" ref="O4903">IFERROR(XLOOKUP(K4903,'Tipo de carga'!B:B,'Tipo de carga'!C:C))</f>
        <v>Diesel</v>
      </c>
    </row>
    <row r="4904">
      <c r="A4904" s="36">
        <v>2061.0</v>
      </c>
      <c r="B4904" s="37" t="str">
        <f t="array" ref="B4904">IFERROR(XLOOKUP(A4904,'Asignacion Nov'!A:A,'Asignacion Nov'!C:C))</f>
        <v>PISA Gdl</v>
      </c>
      <c r="C4904" s="37" t="str">
        <f t="array" ref="C4904">IFERROR(XLOOKUP(A4904,'Asignacion Nov'!A:A,'Asignacion Nov'!B:B))</f>
        <v>EC-06</v>
      </c>
      <c r="D4904" s="38">
        <v>45607.65199074074</v>
      </c>
      <c r="E4904" s="36" t="s">
        <v>270</v>
      </c>
      <c r="F4904" s="37" t="str">
        <f t="array" ref="F4904">IFERROR(XLOOKUP(E4904,Operadores!A:A,Operadores!B:B))</f>
        <v>RESEDU</v>
      </c>
      <c r="G4904" s="36" t="s">
        <v>75</v>
      </c>
      <c r="H4904" s="39">
        <v>20.06239</v>
      </c>
      <c r="I4904" s="40">
        <v>79.0</v>
      </c>
      <c r="J4904" s="41">
        <f t="shared" si="5"/>
        <v>1584.92881</v>
      </c>
      <c r="K4904" s="37" t="str">
        <f t="array" ref="K4904">IFERROR(XLOOKUP(G4904,'Tipo de carga'!A:A,'Tipo de carga'!B:B))</f>
        <v>Autoabasto</v>
      </c>
      <c r="L4904" s="37">
        <f t="shared" si="2"/>
        <v>46</v>
      </c>
      <c r="M4904" s="37">
        <f t="shared" si="3"/>
        <v>11</v>
      </c>
      <c r="N4904" s="37">
        <f t="shared" si="4"/>
        <v>11</v>
      </c>
      <c r="O4904" s="37" t="str">
        <f t="array" ref="O4904">IFERROR(XLOOKUP(K4904,'Tipo de carga'!B:B,'Tipo de carga'!C:C))</f>
        <v>Diesel</v>
      </c>
    </row>
    <row r="4905">
      <c r="A4905" s="36">
        <v>2084.0</v>
      </c>
      <c r="B4905" s="37" t="str">
        <f t="array" ref="B4905">IFERROR(XLOOKUP(A4905,'Asignacion Nov'!A:A,'Asignacion Nov'!C:C))</f>
        <v>PISA Gdl</v>
      </c>
      <c r="C4905" s="37" t="str">
        <f t="array" ref="C4905">IFERROR(XLOOKUP(A4905,'Asignacion Nov'!A:A,'Asignacion Nov'!B:B))</f>
        <v>EC-06</v>
      </c>
      <c r="D4905" s="38">
        <v>45607.64209490741</v>
      </c>
      <c r="E4905" s="36" t="s">
        <v>267</v>
      </c>
      <c r="F4905" s="37" t="str">
        <f t="array" ref="F4905">IFERROR(XLOOKUP(E4905,Operadores!A:A,Operadores!B:B))</f>
        <v>LOPEDU</v>
      </c>
      <c r="G4905" s="36" t="s">
        <v>75</v>
      </c>
      <c r="H4905" s="39">
        <v>20.06239</v>
      </c>
      <c r="I4905" s="40">
        <v>350.0</v>
      </c>
      <c r="J4905" s="41">
        <f t="shared" si="5"/>
        <v>7021.8365</v>
      </c>
      <c r="K4905" s="37" t="str">
        <f t="array" ref="K4905">IFERROR(XLOOKUP(G4905,'Tipo de carga'!A:A,'Tipo de carga'!B:B))</f>
        <v>Autoabasto</v>
      </c>
      <c r="L4905" s="37">
        <f t="shared" si="2"/>
        <v>46</v>
      </c>
      <c r="M4905" s="37">
        <f t="shared" si="3"/>
        <v>11</v>
      </c>
      <c r="N4905" s="37">
        <f t="shared" si="4"/>
        <v>11</v>
      </c>
      <c r="O4905" s="37" t="str">
        <f t="array" ref="O4905">IFERROR(XLOOKUP(K4905,'Tipo de carga'!B:B,'Tipo de carga'!C:C))</f>
        <v>Diesel</v>
      </c>
    </row>
    <row r="4906">
      <c r="A4906" s="36">
        <v>2063.0</v>
      </c>
      <c r="B4906" s="37" t="str">
        <f t="array" ref="B4906">IFERROR(XLOOKUP(A4906,'Asignacion Nov'!A:A,'Asignacion Nov'!C:C))</f>
        <v>PISA Gdl</v>
      </c>
      <c r="C4906" s="37" t="str">
        <f t="array" ref="C4906">IFERROR(XLOOKUP(A4906,'Asignacion Nov'!A:A,'Asignacion Nov'!B:B))</f>
        <v>EC-06</v>
      </c>
      <c r="D4906" s="38">
        <v>45607.63484953704</v>
      </c>
      <c r="E4906" s="36" t="s">
        <v>269</v>
      </c>
      <c r="F4906" s="37" t="str">
        <f t="array" ref="F4906">IFERROR(XLOOKUP(E4906,Operadores!A:A,Operadores!B:B))</f>
        <v>GOMLUI02</v>
      </c>
      <c r="G4906" s="36" t="s">
        <v>75</v>
      </c>
      <c r="H4906" s="39">
        <v>20.06239</v>
      </c>
      <c r="I4906" s="40">
        <v>47.0</v>
      </c>
      <c r="J4906" s="41">
        <f t="shared" si="5"/>
        <v>942.93233</v>
      </c>
      <c r="K4906" s="37" t="str">
        <f t="array" ref="K4906">IFERROR(XLOOKUP(G4906,'Tipo de carga'!A:A,'Tipo de carga'!B:B))</f>
        <v>Autoabasto</v>
      </c>
      <c r="L4906" s="37">
        <f t="shared" si="2"/>
        <v>46</v>
      </c>
      <c r="M4906" s="37">
        <f t="shared" si="3"/>
        <v>11</v>
      </c>
      <c r="N4906" s="37">
        <f t="shared" si="4"/>
        <v>11</v>
      </c>
      <c r="O4906" s="37" t="str">
        <f t="array" ref="O4906">IFERROR(XLOOKUP(K4906,'Tipo de carga'!B:B,'Tipo de carga'!C:C))</f>
        <v>Diesel</v>
      </c>
    </row>
    <row r="4907">
      <c r="A4907" s="36">
        <v>2044.0</v>
      </c>
      <c r="B4907" s="37" t="str">
        <f t="array" ref="B4907">IFERROR(XLOOKUP(A4907,'Asignacion Nov'!A:A,'Asignacion Nov'!C:C))</f>
        <v>PISA Gdl</v>
      </c>
      <c r="C4907" s="37" t="str">
        <f t="array" ref="C4907">IFERROR(XLOOKUP(A4907,'Asignacion Nov'!A:A,'Asignacion Nov'!B:B))</f>
        <v>EC-06</v>
      </c>
      <c r="D4907" s="38">
        <v>45607.49747685185</v>
      </c>
      <c r="E4907" s="36" t="s">
        <v>362</v>
      </c>
      <c r="F4907" s="37" t="str">
        <f t="array" ref="F4907">IFERROR(XLOOKUP(E4907,Operadores!A:A,Operadores!B:B))</f>
        <v>HUIRA</v>
      </c>
      <c r="G4907" s="36" t="s">
        <v>75</v>
      </c>
      <c r="H4907" s="39">
        <v>20.06239</v>
      </c>
      <c r="I4907" s="40">
        <v>330.0</v>
      </c>
      <c r="J4907" s="41">
        <f t="shared" si="5"/>
        <v>6620.5887</v>
      </c>
      <c r="K4907" s="37" t="str">
        <f t="array" ref="K4907">IFERROR(XLOOKUP(G4907,'Tipo de carga'!A:A,'Tipo de carga'!B:B))</f>
        <v>Autoabasto</v>
      </c>
      <c r="L4907" s="37">
        <f t="shared" si="2"/>
        <v>46</v>
      </c>
      <c r="M4907" s="37">
        <f t="shared" si="3"/>
        <v>11</v>
      </c>
      <c r="N4907" s="37">
        <f t="shared" si="4"/>
        <v>11</v>
      </c>
      <c r="O4907" s="37" t="str">
        <f t="array" ref="O4907">IFERROR(XLOOKUP(K4907,'Tipo de carga'!B:B,'Tipo de carga'!C:C))</f>
        <v>Diesel</v>
      </c>
    </row>
    <row r="4908">
      <c r="A4908" s="36">
        <v>1883.0</v>
      </c>
      <c r="B4908" s="37" t="str">
        <f t="array" ref="B4908">IFERROR(XLOOKUP(A4908,'Asignacion Nov'!A:A,'Asignacion Nov'!C:C))</f>
        <v>Circuitos</v>
      </c>
      <c r="C4908" s="37" t="str">
        <f t="array" ref="C4908">IFERROR(XLOOKUP(A4908,'Asignacion Nov'!A:A,'Asignacion Nov'!B:B))</f>
        <v>EC-03</v>
      </c>
      <c r="D4908" s="38">
        <v>45607.38883101852</v>
      </c>
      <c r="E4908" s="36" t="s">
        <v>202</v>
      </c>
      <c r="F4908" s="37" t="str">
        <f t="array" ref="F4908">IFERROR(XLOOKUP(E4908,Operadores!A:A,Operadores!B:B))</f>
        <v>JIMMI01</v>
      </c>
      <c r="G4908" s="36" t="s">
        <v>75</v>
      </c>
      <c r="H4908" s="39">
        <v>20.06239</v>
      </c>
      <c r="I4908" s="40">
        <v>626.0</v>
      </c>
      <c r="J4908" s="41">
        <f t="shared" si="5"/>
        <v>12559.05614</v>
      </c>
      <c r="K4908" s="37" t="str">
        <f t="array" ref="K4908">IFERROR(XLOOKUP(G4908,'Tipo de carga'!A:A,'Tipo de carga'!B:B))</f>
        <v>Autoabasto</v>
      </c>
      <c r="L4908" s="37">
        <f t="shared" si="2"/>
        <v>46</v>
      </c>
      <c r="M4908" s="37">
        <f t="shared" si="3"/>
        <v>11</v>
      </c>
      <c r="N4908" s="37">
        <f t="shared" si="4"/>
        <v>11</v>
      </c>
      <c r="O4908" s="37" t="str">
        <f t="array" ref="O4908">IFERROR(XLOOKUP(K4908,'Tipo de carga'!B:B,'Tipo de carga'!C:C))</f>
        <v>Diesel</v>
      </c>
    </row>
    <row r="4909">
      <c r="A4909" s="36">
        <v>1821.0</v>
      </c>
      <c r="B4909" s="37" t="str">
        <f t="array" ref="B4909">IFERROR(XLOOKUP(A4909,'Asignacion Nov'!A:A,'Asignacion Nov'!C:C))</f>
        <v>Circuitos</v>
      </c>
      <c r="C4909" s="37" t="str">
        <f t="array" ref="C4909">IFERROR(XLOOKUP(A4909,'Asignacion Nov'!A:A,'Asignacion Nov'!B:B))</f>
        <v>EC-03</v>
      </c>
      <c r="D4909" s="38">
        <v>45607.10940972222</v>
      </c>
      <c r="E4909" s="36" t="s">
        <v>198</v>
      </c>
      <c r="F4909" s="37" t="str">
        <f t="array" ref="F4909">IFERROR(XLOOKUP(E4909,Operadores!A:A,Operadores!B:B))</f>
        <v>BAULUI</v>
      </c>
      <c r="G4909" s="36" t="s">
        <v>75</v>
      </c>
      <c r="H4909" s="39">
        <v>20.06239</v>
      </c>
      <c r="I4909" s="40">
        <v>640.0</v>
      </c>
      <c r="J4909" s="41">
        <f t="shared" si="5"/>
        <v>12839.9296</v>
      </c>
      <c r="K4909" s="37" t="str">
        <f t="array" ref="K4909">IFERROR(XLOOKUP(G4909,'Tipo de carga'!A:A,'Tipo de carga'!B:B))</f>
        <v>Autoabasto</v>
      </c>
      <c r="L4909" s="37">
        <f t="shared" si="2"/>
        <v>46</v>
      </c>
      <c r="M4909" s="37">
        <f t="shared" si="3"/>
        <v>11</v>
      </c>
      <c r="N4909" s="37">
        <f t="shared" si="4"/>
        <v>11</v>
      </c>
      <c r="O4909" s="37" t="str">
        <f t="array" ref="O4909">IFERROR(XLOOKUP(K4909,'Tipo de carga'!B:B,'Tipo de carga'!C:C))</f>
        <v>Diesel</v>
      </c>
    </row>
    <row r="4910">
      <c r="A4910" s="36">
        <v>1872.0</v>
      </c>
      <c r="B4910" s="37" t="str">
        <f t="array" ref="B4910">IFERROR(XLOOKUP(A4910,'Asignacion Nov'!A:A,'Asignacion Nov'!C:C))</f>
        <v>Circuitos</v>
      </c>
      <c r="C4910" s="37" t="str">
        <f t="array" ref="C4910">IFERROR(XLOOKUP(A4910,'Asignacion Nov'!A:A,'Asignacion Nov'!B:B))</f>
        <v>EC-03</v>
      </c>
      <c r="D4910" s="38">
        <v>45607.93759259259</v>
      </c>
      <c r="E4910" s="36" t="s">
        <v>273</v>
      </c>
      <c r="F4910" s="37" t="str">
        <f t="array" ref="F4910">IFERROR(XLOOKUP(E4910,Operadores!A:A,Operadores!B:B))</f>
        <v>VAZJU02</v>
      </c>
      <c r="G4910" s="36" t="s">
        <v>274</v>
      </c>
      <c r="H4910" s="39">
        <v>19.63136</v>
      </c>
      <c r="I4910" s="40">
        <v>201.0</v>
      </c>
      <c r="J4910" s="41">
        <f t="shared" si="5"/>
        <v>3945.90336</v>
      </c>
      <c r="K4910" s="37" t="str">
        <f t="array" ref="K4910">IFERROR(XLOOKUP(G4910,'Tipo de carga'!A:A,'Tipo de carga'!B:B))</f>
        <v>Autoabasto</v>
      </c>
      <c r="L4910" s="37">
        <f t="shared" si="2"/>
        <v>46</v>
      </c>
      <c r="M4910" s="37">
        <f t="shared" si="3"/>
        <v>11</v>
      </c>
      <c r="N4910" s="37">
        <f t="shared" si="4"/>
        <v>11</v>
      </c>
      <c r="O4910" s="37" t="str">
        <f t="array" ref="O4910">IFERROR(XLOOKUP(K4910,'Tipo de carga'!B:B,'Tipo de carga'!C:C))</f>
        <v>Diesel</v>
      </c>
    </row>
    <row r="4911">
      <c r="A4911" s="36">
        <v>1948.0</v>
      </c>
      <c r="B4911" s="37" t="str">
        <f t="array" ref="B4911">IFERROR(XLOOKUP(A4911,'Asignacion Nov'!A:A,'Asignacion Nov'!C:C))</f>
        <v>Circuitos</v>
      </c>
      <c r="C4911" s="37" t="str">
        <f t="array" ref="C4911">IFERROR(XLOOKUP(A4911,'Asignacion Nov'!A:A,'Asignacion Nov'!B:B))</f>
        <v>EC-03</v>
      </c>
      <c r="D4911" s="38">
        <v>45607.9212962963</v>
      </c>
      <c r="E4911" s="36" t="s">
        <v>256</v>
      </c>
      <c r="F4911" s="37" t="str">
        <f t="array" ref="F4911">IFERROR(XLOOKUP(E4911,Operadores!A:A,Operadores!B:B))</f>
        <v>MOREFR</v>
      </c>
      <c r="G4911" s="36" t="s">
        <v>274</v>
      </c>
      <c r="H4911" s="39">
        <v>19.63136</v>
      </c>
      <c r="I4911" s="40">
        <v>500.0</v>
      </c>
      <c r="J4911" s="41">
        <f t="shared" si="5"/>
        <v>9815.68</v>
      </c>
      <c r="K4911" s="37" t="str">
        <f t="array" ref="K4911">IFERROR(XLOOKUP(G4911,'Tipo de carga'!A:A,'Tipo de carga'!B:B))</f>
        <v>Autoabasto</v>
      </c>
      <c r="L4911" s="37">
        <f t="shared" si="2"/>
        <v>46</v>
      </c>
      <c r="M4911" s="37">
        <f t="shared" si="3"/>
        <v>11</v>
      </c>
      <c r="N4911" s="37">
        <f t="shared" si="4"/>
        <v>11</v>
      </c>
      <c r="O4911" s="37" t="str">
        <f t="array" ref="O4911">IFERROR(XLOOKUP(K4911,'Tipo de carga'!B:B,'Tipo de carga'!C:C))</f>
        <v>Diesel</v>
      </c>
    </row>
    <row r="4912">
      <c r="A4912" s="36">
        <v>1875.0</v>
      </c>
      <c r="B4912" s="37" t="str">
        <f t="array" ref="B4912">IFERROR(XLOOKUP(A4912,'Asignacion Nov'!A:A,'Asignacion Nov'!C:C))</f>
        <v>Circuitos</v>
      </c>
      <c r="C4912" s="37" t="str">
        <f t="array" ref="C4912">IFERROR(XLOOKUP(A4912,'Asignacion Nov'!A:A,'Asignacion Nov'!B:B))</f>
        <v>EC-03</v>
      </c>
      <c r="D4912" s="38">
        <v>45607.78900462963</v>
      </c>
      <c r="E4912" s="36" t="s">
        <v>493</v>
      </c>
      <c r="F4912" s="37" t="str">
        <f t="array" ref="F4912">IFERROR(XLOOKUP(E4912,Operadores!A:A,Operadores!B:B))</f>
        <v>MARFER</v>
      </c>
      <c r="G4912" s="36" t="s">
        <v>274</v>
      </c>
      <c r="H4912" s="39">
        <v>19.63136</v>
      </c>
      <c r="I4912" s="40">
        <v>401.0</v>
      </c>
      <c r="J4912" s="41">
        <f t="shared" si="5"/>
        <v>7872.17536</v>
      </c>
      <c r="K4912" s="37" t="str">
        <f t="array" ref="K4912">IFERROR(XLOOKUP(G4912,'Tipo de carga'!A:A,'Tipo de carga'!B:B))</f>
        <v>Autoabasto</v>
      </c>
      <c r="L4912" s="37">
        <f t="shared" si="2"/>
        <v>46</v>
      </c>
      <c r="M4912" s="37">
        <f t="shared" si="3"/>
        <v>11</v>
      </c>
      <c r="N4912" s="37">
        <f t="shared" si="4"/>
        <v>11</v>
      </c>
      <c r="O4912" s="37" t="str">
        <f t="array" ref="O4912">IFERROR(XLOOKUP(K4912,'Tipo de carga'!B:B,'Tipo de carga'!C:C))</f>
        <v>Diesel</v>
      </c>
    </row>
    <row r="4913">
      <c r="A4913" s="36">
        <v>2050.0</v>
      </c>
      <c r="B4913" s="37" t="str">
        <f t="array" ref="B4913">IFERROR(XLOOKUP(A4913,'Asignacion Nov'!A:A,'Asignacion Nov'!C:C))</f>
        <v>Patieros Crisa</v>
      </c>
      <c r="C4913" s="37" t="str">
        <f t="array" ref="C4913">IFERROR(XLOOKUP(A4913,'Asignacion Nov'!A:A,'Asignacion Nov'!B:B))</f>
        <v>EC-07</v>
      </c>
      <c r="D4913" s="38">
        <v>45607.75084490741</v>
      </c>
      <c r="E4913" s="36" t="s">
        <v>358</v>
      </c>
      <c r="F4913" s="37" t="str">
        <f t="array" ref="F4913">IFERROR(XLOOKUP(E4913,Operadores!A:A,Operadores!B:B))</f>
        <v>CHAJES01</v>
      </c>
      <c r="G4913" s="36" t="s">
        <v>274</v>
      </c>
      <c r="H4913" s="39">
        <v>19.63136</v>
      </c>
      <c r="I4913" s="40">
        <v>349.0</v>
      </c>
      <c r="J4913" s="41">
        <f t="shared" si="5"/>
        <v>6851.34464</v>
      </c>
      <c r="K4913" s="37" t="str">
        <f t="array" ref="K4913">IFERROR(XLOOKUP(G4913,'Tipo de carga'!A:A,'Tipo de carga'!B:B))</f>
        <v>Autoabasto</v>
      </c>
      <c r="L4913" s="37">
        <f t="shared" si="2"/>
        <v>46</v>
      </c>
      <c r="M4913" s="37">
        <f t="shared" si="3"/>
        <v>11</v>
      </c>
      <c r="N4913" s="37">
        <f t="shared" si="4"/>
        <v>11</v>
      </c>
      <c r="O4913" s="37" t="str">
        <f t="array" ref="O4913">IFERROR(XLOOKUP(K4913,'Tipo de carga'!B:B,'Tipo de carga'!C:C))</f>
        <v>Diesel</v>
      </c>
    </row>
    <row r="4914">
      <c r="A4914" s="36">
        <v>2055.0</v>
      </c>
      <c r="B4914" s="37" t="str">
        <f t="array" ref="B4914">IFERROR(XLOOKUP(A4914,'Asignacion Nov'!A:A,'Asignacion Nov'!C:C))</f>
        <v>Crisa</v>
      </c>
      <c r="C4914" s="37" t="str">
        <f t="array" ref="C4914">IFERROR(XLOOKUP(A4914,'Asignacion Nov'!A:A,'Asignacion Nov'!B:B))</f>
        <v>EC-07</v>
      </c>
      <c r="D4914" s="38">
        <v>45607.53393518519</v>
      </c>
      <c r="E4914" s="36" t="s">
        <v>275</v>
      </c>
      <c r="F4914" s="37" t="str">
        <f t="array" ref="F4914">IFERROR(XLOOKUP(E4914,Operadores!A:A,Operadores!B:B))</f>
        <v>DELVIC</v>
      </c>
      <c r="G4914" s="36" t="s">
        <v>274</v>
      </c>
      <c r="H4914" s="39">
        <v>19.63136</v>
      </c>
      <c r="I4914" s="40">
        <v>255.0</v>
      </c>
      <c r="J4914" s="41">
        <f t="shared" si="5"/>
        <v>5005.9968</v>
      </c>
      <c r="K4914" s="37" t="str">
        <f t="array" ref="K4914">IFERROR(XLOOKUP(G4914,'Tipo de carga'!A:A,'Tipo de carga'!B:B))</f>
        <v>Autoabasto</v>
      </c>
      <c r="L4914" s="37">
        <f t="shared" si="2"/>
        <v>46</v>
      </c>
      <c r="M4914" s="37">
        <f t="shared" si="3"/>
        <v>11</v>
      </c>
      <c r="N4914" s="37">
        <f t="shared" si="4"/>
        <v>11</v>
      </c>
      <c r="O4914" s="37" t="str">
        <f t="array" ref="O4914">IFERROR(XLOOKUP(K4914,'Tipo de carga'!B:B,'Tipo de carga'!C:C))</f>
        <v>Diesel</v>
      </c>
    </row>
    <row r="4915">
      <c r="A4915" s="36">
        <v>1847.0</v>
      </c>
      <c r="B4915" s="37" t="str">
        <f t="array" ref="B4915">IFERROR(XLOOKUP(A4915,'Asignacion Nov'!A:A,'Asignacion Nov'!C:C))</f>
        <v>Circuitos</v>
      </c>
      <c r="C4915" s="37" t="str">
        <f t="array" ref="C4915">IFERROR(XLOOKUP(A4915,'Asignacion Nov'!A:A,'Asignacion Nov'!B:B))</f>
        <v>EC-03</v>
      </c>
      <c r="D4915" s="38">
        <v>45607.45371527778</v>
      </c>
      <c r="E4915" s="36" t="s">
        <v>243</v>
      </c>
      <c r="F4915" s="37" t="str">
        <f t="array" ref="F4915">IFERROR(XLOOKUP(E4915,Operadores!A:A,Operadores!B:B))</f>
        <v>HERJO17X</v>
      </c>
      <c r="G4915" s="36" t="s">
        <v>274</v>
      </c>
      <c r="H4915" s="39">
        <v>19.63136</v>
      </c>
      <c r="I4915" s="40">
        <v>300.0</v>
      </c>
      <c r="J4915" s="41">
        <f t="shared" si="5"/>
        <v>5889.408</v>
      </c>
      <c r="K4915" s="37" t="str">
        <f t="array" ref="K4915">IFERROR(XLOOKUP(G4915,'Tipo de carga'!A:A,'Tipo de carga'!B:B))</f>
        <v>Autoabasto</v>
      </c>
      <c r="L4915" s="37">
        <f t="shared" si="2"/>
        <v>46</v>
      </c>
      <c r="M4915" s="37">
        <f t="shared" si="3"/>
        <v>11</v>
      </c>
      <c r="N4915" s="37">
        <f t="shared" si="4"/>
        <v>11</v>
      </c>
      <c r="O4915" s="37" t="str">
        <f t="array" ref="O4915">IFERROR(XLOOKUP(K4915,'Tipo de carga'!B:B,'Tipo de carga'!C:C))</f>
        <v>Diesel</v>
      </c>
    </row>
    <row r="4916">
      <c r="A4916" s="36">
        <v>1730.0</v>
      </c>
      <c r="B4916" s="37" t="str">
        <f t="array" ref="B4916">IFERROR(XLOOKUP(A4916,'Asignacion Nov'!A:A,'Asignacion Nov'!C:C))</f>
        <v>Wm Sencillo</v>
      </c>
      <c r="C4916" s="37" t="str">
        <f t="array" ref="C4916">IFERROR(XLOOKUP(A4916,'Asignacion Nov'!A:A,'Asignacion Nov'!B:B))</f>
        <v>EC-08</v>
      </c>
      <c r="D4916" s="38">
        <v>45607.984814814816</v>
      </c>
      <c r="E4916" s="36" t="s">
        <v>286</v>
      </c>
      <c r="F4916" s="37" t="str">
        <f t="array" ref="F4916">IFERROR(XLOOKUP(E4916,Operadores!A:A,Operadores!B:B))</f>
        <v>LOPERI</v>
      </c>
      <c r="G4916" s="36" t="s">
        <v>42</v>
      </c>
      <c r="H4916" s="39">
        <v>19.950328</v>
      </c>
      <c r="I4916" s="40">
        <v>395.0</v>
      </c>
      <c r="J4916" s="41">
        <f t="shared" si="5"/>
        <v>7880.37956</v>
      </c>
      <c r="K4916" s="37" t="str">
        <f t="array" ref="K4916">IFERROR(XLOOKUP(G4916,'Tipo de carga'!A:A,'Tipo de carga'!B:B))</f>
        <v>Autoabasto</v>
      </c>
      <c r="L4916" s="37">
        <f t="shared" si="2"/>
        <v>46</v>
      </c>
      <c r="M4916" s="37">
        <f t="shared" si="3"/>
        <v>11</v>
      </c>
      <c r="N4916" s="37">
        <f t="shared" si="4"/>
        <v>11</v>
      </c>
      <c r="O4916" s="37" t="str">
        <f t="array" ref="O4916">IFERROR(XLOOKUP(K4916,'Tipo de carga'!B:B,'Tipo de carga'!C:C))</f>
        <v>Diesel</v>
      </c>
    </row>
    <row r="4917">
      <c r="A4917" s="36">
        <v>1741.0</v>
      </c>
      <c r="B4917" s="37" t="str">
        <f t="array" ref="B4917">IFERROR(XLOOKUP(A4917,'Asignacion Nov'!A:A,'Asignacion Nov'!C:C))</f>
        <v>Hisense</v>
      </c>
      <c r="C4917" s="37" t="str">
        <f t="array" ref="C4917">IFERROR(XLOOKUP(A4917,'Asignacion Nov'!A:A,'Asignacion Nov'!B:B))</f>
        <v>EC-03</v>
      </c>
      <c r="D4917" s="38">
        <v>45607.97552083333</v>
      </c>
      <c r="E4917" s="36" t="s">
        <v>76</v>
      </c>
      <c r="F4917" s="37" t="str">
        <f t="array" ref="F4917">IFERROR(XLOOKUP(E4917,Operadores!A:A,Operadores!B:B))</f>
        <v>GALSA</v>
      </c>
      <c r="G4917" s="36" t="s">
        <v>42</v>
      </c>
      <c r="H4917" s="39">
        <v>19.950328</v>
      </c>
      <c r="I4917" s="40">
        <v>400.0</v>
      </c>
      <c r="J4917" s="41">
        <f t="shared" si="5"/>
        <v>7980.1312</v>
      </c>
      <c r="K4917" s="37" t="str">
        <f t="array" ref="K4917">IFERROR(XLOOKUP(G4917,'Tipo de carga'!A:A,'Tipo de carga'!B:B))</f>
        <v>Autoabasto</v>
      </c>
      <c r="L4917" s="37">
        <f t="shared" si="2"/>
        <v>46</v>
      </c>
      <c r="M4917" s="37">
        <f t="shared" si="3"/>
        <v>11</v>
      </c>
      <c r="N4917" s="37">
        <f t="shared" si="4"/>
        <v>11</v>
      </c>
      <c r="O4917" s="37" t="str">
        <f t="array" ref="O4917">IFERROR(XLOOKUP(K4917,'Tipo de carga'!B:B,'Tipo de carga'!C:C))</f>
        <v>Diesel</v>
      </c>
    </row>
    <row r="4918">
      <c r="A4918" s="36">
        <v>1728.0</v>
      </c>
      <c r="B4918" s="37" t="str">
        <f t="array" ref="B4918">IFERROR(XLOOKUP(A4918,'Asignacion Nov'!A:A,'Asignacion Nov'!C:C))</f>
        <v>Wm Full</v>
      </c>
      <c r="C4918" s="37" t="str">
        <f t="array" ref="C4918">IFERROR(XLOOKUP(A4918,'Asignacion Nov'!A:A,'Asignacion Nov'!B:B))</f>
        <v>EC-08</v>
      </c>
      <c r="D4918" s="38">
        <v>45607.878333333334</v>
      </c>
      <c r="E4918" s="36" t="s">
        <v>281</v>
      </c>
      <c r="F4918" s="37" t="str">
        <f t="array" ref="F4918">IFERROR(XLOOKUP(E4918,Operadores!A:A,Operadores!B:B))</f>
        <v>MARJO13</v>
      </c>
      <c r="G4918" s="36" t="s">
        <v>42</v>
      </c>
      <c r="H4918" s="39">
        <v>19.950328</v>
      </c>
      <c r="I4918" s="40">
        <v>402.0</v>
      </c>
      <c r="J4918" s="41">
        <f t="shared" si="5"/>
        <v>8020.031856</v>
      </c>
      <c r="K4918" s="37" t="str">
        <f t="array" ref="K4918">IFERROR(XLOOKUP(G4918,'Tipo de carga'!A:A,'Tipo de carga'!B:B))</f>
        <v>Autoabasto</v>
      </c>
      <c r="L4918" s="37">
        <f t="shared" si="2"/>
        <v>46</v>
      </c>
      <c r="M4918" s="37">
        <f t="shared" si="3"/>
        <v>11</v>
      </c>
      <c r="N4918" s="37">
        <f t="shared" si="4"/>
        <v>11</v>
      </c>
      <c r="O4918" s="37" t="str">
        <f t="array" ref="O4918">IFERROR(XLOOKUP(K4918,'Tipo de carga'!B:B,'Tipo de carga'!C:C))</f>
        <v>Diesel</v>
      </c>
    </row>
    <row r="4919">
      <c r="A4919" s="36">
        <v>2021.0</v>
      </c>
      <c r="B4919" s="37" t="str">
        <f t="array" ref="B4919">IFERROR(XLOOKUP(A4919,'Asignacion Nov'!A:A,'Asignacion Nov'!C:C))</f>
        <v>MeLi Dedicado Merida</v>
      </c>
      <c r="C4919" s="37" t="str">
        <f t="array" ref="C4919">IFERROR(XLOOKUP(A4919,'Asignacion Nov'!A:A,'Asignacion Nov'!B:B))</f>
        <v>EC-05</v>
      </c>
      <c r="D4919" s="38">
        <v>45607.8506712963</v>
      </c>
      <c r="E4919" s="36" t="s">
        <v>320</v>
      </c>
      <c r="F4919" s="37" t="str">
        <f t="array" ref="F4919">IFERROR(XLOOKUP(E4919,Operadores!A:A,Operadores!B:B))</f>
        <v>GUTIRV</v>
      </c>
      <c r="G4919" s="36" t="s">
        <v>42</v>
      </c>
      <c r="H4919" s="39">
        <v>19.950328</v>
      </c>
      <c r="I4919" s="40">
        <v>252.0</v>
      </c>
      <c r="J4919" s="41">
        <f t="shared" si="5"/>
        <v>5027.482656</v>
      </c>
      <c r="K4919" s="37" t="str">
        <f t="array" ref="K4919">IFERROR(XLOOKUP(G4919,'Tipo de carga'!A:A,'Tipo de carga'!B:B))</f>
        <v>Autoabasto</v>
      </c>
      <c r="L4919" s="37">
        <f t="shared" si="2"/>
        <v>46</v>
      </c>
      <c r="M4919" s="37">
        <f t="shared" si="3"/>
        <v>11</v>
      </c>
      <c r="N4919" s="37">
        <f t="shared" si="4"/>
        <v>11</v>
      </c>
      <c r="O4919" s="37" t="str">
        <f t="array" ref="O4919">IFERROR(XLOOKUP(K4919,'Tipo de carga'!B:B,'Tipo de carga'!C:C))</f>
        <v>Diesel</v>
      </c>
    </row>
    <row r="4920">
      <c r="A4920" s="36">
        <v>2024.0</v>
      </c>
      <c r="B4920" s="37" t="str">
        <f t="array" ref="B4920">IFERROR(XLOOKUP(A4920,'Asignacion Nov'!A:A,'Asignacion Nov'!C:C))</f>
        <v>MeLi Dedicado Merida</v>
      </c>
      <c r="C4920" s="37" t="str">
        <f t="array" ref="C4920">IFERROR(XLOOKUP(A4920,'Asignacion Nov'!A:A,'Asignacion Nov'!B:B))</f>
        <v>EC-05</v>
      </c>
      <c r="D4920" s="38">
        <v>45607.821805555555</v>
      </c>
      <c r="E4920" s="36" t="s">
        <v>469</v>
      </c>
      <c r="F4920" s="37" t="str">
        <f t="array" ref="F4920">IFERROR(XLOOKUP(E4920,Operadores!A:A,Operadores!B:B))</f>
        <v>DELJOS01</v>
      </c>
      <c r="G4920" s="36" t="s">
        <v>42</v>
      </c>
      <c r="H4920" s="39">
        <v>19.950328</v>
      </c>
      <c r="I4920" s="40">
        <v>210.0</v>
      </c>
      <c r="J4920" s="41">
        <f t="shared" si="5"/>
        <v>4189.56888</v>
      </c>
      <c r="K4920" s="37" t="str">
        <f t="array" ref="K4920">IFERROR(XLOOKUP(G4920,'Tipo de carga'!A:A,'Tipo de carga'!B:B))</f>
        <v>Autoabasto</v>
      </c>
      <c r="L4920" s="37">
        <f t="shared" si="2"/>
        <v>46</v>
      </c>
      <c r="M4920" s="37">
        <f t="shared" si="3"/>
        <v>11</v>
      </c>
      <c r="N4920" s="37">
        <f t="shared" si="4"/>
        <v>11</v>
      </c>
      <c r="O4920" s="37" t="str">
        <f t="array" ref="O4920">IFERROR(XLOOKUP(K4920,'Tipo de carga'!B:B,'Tipo de carga'!C:C))</f>
        <v>Diesel</v>
      </c>
    </row>
    <row r="4921">
      <c r="A4921" s="36">
        <v>1816.0</v>
      </c>
      <c r="B4921" s="37" t="str">
        <f t="array" ref="B4921">IFERROR(XLOOKUP(A4921,'Asignacion Nov'!A:A,'Asignacion Nov'!C:C))</f>
        <v>Wm Full</v>
      </c>
      <c r="C4921" s="37" t="str">
        <f t="array" ref="C4921">IFERROR(XLOOKUP(A4921,'Asignacion Nov'!A:A,'Asignacion Nov'!B:B))</f>
        <v>EC-08</v>
      </c>
      <c r="D4921" s="38">
        <v>45607.79415509259</v>
      </c>
      <c r="E4921" s="36" t="s">
        <v>288</v>
      </c>
      <c r="F4921" s="37" t="str">
        <f t="array" ref="F4921">IFERROR(XLOOKUP(E4921,Operadores!A:A,Operadores!B:B))</f>
        <v>RODMIG</v>
      </c>
      <c r="G4921" s="36" t="s">
        <v>42</v>
      </c>
      <c r="H4921" s="39">
        <v>19.950328</v>
      </c>
      <c r="I4921" s="40">
        <v>340.0</v>
      </c>
      <c r="J4921" s="41">
        <f t="shared" si="5"/>
        <v>6783.11152</v>
      </c>
      <c r="K4921" s="37" t="str">
        <f t="array" ref="K4921">IFERROR(XLOOKUP(G4921,'Tipo de carga'!A:A,'Tipo de carga'!B:B))</f>
        <v>Autoabasto</v>
      </c>
      <c r="L4921" s="37">
        <f t="shared" si="2"/>
        <v>46</v>
      </c>
      <c r="M4921" s="37">
        <f t="shared" si="3"/>
        <v>11</v>
      </c>
      <c r="N4921" s="37">
        <f t="shared" si="4"/>
        <v>11</v>
      </c>
      <c r="O4921" s="37" t="str">
        <f t="array" ref="O4921">IFERROR(XLOOKUP(K4921,'Tipo de carga'!B:B,'Tipo de carga'!C:C))</f>
        <v>Diesel</v>
      </c>
    </row>
    <row r="4922">
      <c r="A4922" s="36">
        <v>1852.0</v>
      </c>
      <c r="B4922" s="37" t="str">
        <f t="array" ref="B4922">IFERROR(XLOOKUP(A4922,'Asignacion Nov'!A:A,'Asignacion Nov'!C:C))</f>
        <v>Circuitos</v>
      </c>
      <c r="C4922" s="37" t="str">
        <f t="array" ref="C4922">IFERROR(XLOOKUP(A4922,'Asignacion Nov'!A:A,'Asignacion Nov'!B:B))</f>
        <v>EC-03</v>
      </c>
      <c r="D4922" s="38">
        <v>45607.76699074074</v>
      </c>
      <c r="E4922" s="36" t="s">
        <v>237</v>
      </c>
      <c r="F4922" s="37" t="str">
        <f t="array" ref="F4922">IFERROR(XLOOKUP(E4922,Operadores!A:A,Operadores!B:B))</f>
        <v>HUAIS</v>
      </c>
      <c r="G4922" s="36" t="s">
        <v>42</v>
      </c>
      <c r="H4922" s="39">
        <v>19.950328</v>
      </c>
      <c r="I4922" s="40">
        <v>236.0</v>
      </c>
      <c r="J4922" s="41">
        <f t="shared" si="5"/>
        <v>4708.277408</v>
      </c>
      <c r="K4922" s="37" t="str">
        <f t="array" ref="K4922">IFERROR(XLOOKUP(G4922,'Tipo de carga'!A:A,'Tipo de carga'!B:B))</f>
        <v>Autoabasto</v>
      </c>
      <c r="L4922" s="37">
        <f t="shared" si="2"/>
        <v>46</v>
      </c>
      <c r="M4922" s="37">
        <f t="shared" si="3"/>
        <v>11</v>
      </c>
      <c r="N4922" s="37">
        <f t="shared" si="4"/>
        <v>11</v>
      </c>
      <c r="O4922" s="37" t="str">
        <f t="array" ref="O4922">IFERROR(XLOOKUP(K4922,'Tipo de carga'!B:B,'Tipo de carga'!C:C))</f>
        <v>Diesel</v>
      </c>
    </row>
    <row r="4923">
      <c r="A4923" s="36">
        <v>2029.0</v>
      </c>
      <c r="B4923" s="37" t="str">
        <f t="array" ref="B4923">IFERROR(XLOOKUP(A4923,'Asignacion Nov'!A:A,'Asignacion Nov'!C:C))</f>
        <v>MeLi Dedicado Merida</v>
      </c>
      <c r="C4923" s="37" t="str">
        <f t="array" ref="C4923">IFERROR(XLOOKUP(A4923,'Asignacion Nov'!A:A,'Asignacion Nov'!B:B))</f>
        <v>EC-05</v>
      </c>
      <c r="D4923" s="38">
        <v>45607.744259259256</v>
      </c>
      <c r="E4923" s="36" t="s">
        <v>240</v>
      </c>
      <c r="F4923" s="37" t="str">
        <f t="array" ref="F4923">IFERROR(XLOOKUP(E4923,Operadores!A:A,Operadores!B:B))</f>
        <v>ACOHER</v>
      </c>
      <c r="G4923" s="36" t="s">
        <v>42</v>
      </c>
      <c r="H4923" s="39">
        <v>19.950328</v>
      </c>
      <c r="I4923" s="40">
        <v>210.0</v>
      </c>
      <c r="J4923" s="41">
        <f t="shared" si="5"/>
        <v>4189.56888</v>
      </c>
      <c r="K4923" s="37" t="str">
        <f t="array" ref="K4923">IFERROR(XLOOKUP(G4923,'Tipo de carga'!A:A,'Tipo de carga'!B:B))</f>
        <v>Autoabasto</v>
      </c>
      <c r="L4923" s="37">
        <f t="shared" si="2"/>
        <v>46</v>
      </c>
      <c r="M4923" s="37">
        <f t="shared" si="3"/>
        <v>11</v>
      </c>
      <c r="N4923" s="37">
        <f t="shared" si="4"/>
        <v>11</v>
      </c>
      <c r="O4923" s="37" t="str">
        <f t="array" ref="O4923">IFERROR(XLOOKUP(K4923,'Tipo de carga'!B:B,'Tipo de carga'!C:C))</f>
        <v>Diesel</v>
      </c>
    </row>
    <row r="4924">
      <c r="A4924" s="36">
        <v>1722.0</v>
      </c>
      <c r="B4924" s="37" t="str">
        <f t="array" ref="B4924">IFERROR(XLOOKUP(A4924,'Asignacion Nov'!A:A,'Asignacion Nov'!C:C))</f>
        <v>Wm Full</v>
      </c>
      <c r="C4924" s="37" t="str">
        <f t="array" ref="C4924">IFERROR(XLOOKUP(A4924,'Asignacion Nov'!A:A,'Asignacion Nov'!B:B))</f>
        <v>EC-08</v>
      </c>
      <c r="D4924" s="38">
        <v>45607.71561342593</v>
      </c>
      <c r="E4924" s="36" t="s">
        <v>500</v>
      </c>
      <c r="F4924" s="37" t="str">
        <f t="array" ref="F4924">IFERROR(XLOOKUP(E4924,Operadores!A:A,Operadores!B:B))</f>
        <v>RUIROBX</v>
      </c>
      <c r="G4924" s="36" t="s">
        <v>42</v>
      </c>
      <c r="H4924" s="39">
        <v>19.950328</v>
      </c>
      <c r="I4924" s="40">
        <v>432.0</v>
      </c>
      <c r="J4924" s="41">
        <f t="shared" si="5"/>
        <v>8618.541696</v>
      </c>
      <c r="K4924" s="37" t="str">
        <f t="array" ref="K4924">IFERROR(XLOOKUP(G4924,'Tipo de carga'!A:A,'Tipo de carga'!B:B))</f>
        <v>Autoabasto</v>
      </c>
      <c r="L4924" s="37">
        <f t="shared" si="2"/>
        <v>46</v>
      </c>
      <c r="M4924" s="37">
        <f t="shared" si="3"/>
        <v>11</v>
      </c>
      <c r="N4924" s="37">
        <f t="shared" si="4"/>
        <v>11</v>
      </c>
      <c r="O4924" s="37" t="str">
        <f t="array" ref="O4924">IFERROR(XLOOKUP(K4924,'Tipo de carga'!B:B,'Tipo de carga'!C:C))</f>
        <v>Diesel</v>
      </c>
    </row>
    <row r="4925">
      <c r="A4925" s="36">
        <v>2053.0</v>
      </c>
      <c r="B4925" s="37" t="str">
        <f t="array" ref="B4925">IFERROR(XLOOKUP(A4925,'Asignacion Nov'!A:A,'Asignacion Nov'!C:C))</f>
        <v>PISA Gdl</v>
      </c>
      <c r="C4925" s="37" t="str">
        <f t="array" ref="C4925">IFERROR(XLOOKUP(A4925,'Asignacion Nov'!A:A,'Asignacion Nov'!B:B))</f>
        <v>EC-06</v>
      </c>
      <c r="D4925" s="38">
        <v>45607.69127314815</v>
      </c>
      <c r="E4925" s="36" t="s">
        <v>356</v>
      </c>
      <c r="F4925" s="37" t="str">
        <f t="array" ref="F4925">IFERROR(XLOOKUP(E4925,Operadores!A:A,Operadores!B:B))</f>
        <v>PADLUI</v>
      </c>
      <c r="G4925" s="36" t="s">
        <v>42</v>
      </c>
      <c r="H4925" s="39">
        <v>19.950328</v>
      </c>
      <c r="I4925" s="40">
        <v>540.0</v>
      </c>
      <c r="J4925" s="41">
        <f t="shared" si="5"/>
        <v>10773.17712</v>
      </c>
      <c r="K4925" s="37" t="str">
        <f t="array" ref="K4925">IFERROR(XLOOKUP(G4925,'Tipo de carga'!A:A,'Tipo de carga'!B:B))</f>
        <v>Autoabasto</v>
      </c>
      <c r="L4925" s="37">
        <f t="shared" si="2"/>
        <v>46</v>
      </c>
      <c r="M4925" s="37">
        <f t="shared" si="3"/>
        <v>11</v>
      </c>
      <c r="N4925" s="37">
        <f t="shared" si="4"/>
        <v>11</v>
      </c>
      <c r="O4925" s="37" t="str">
        <f t="array" ref="O4925">IFERROR(XLOOKUP(K4925,'Tipo de carga'!B:B,'Tipo de carga'!C:C))</f>
        <v>Diesel</v>
      </c>
    </row>
    <row r="4926">
      <c r="A4926" s="36">
        <v>2077.0</v>
      </c>
      <c r="B4926" s="37" t="str">
        <f t="array" ref="B4926">IFERROR(XLOOKUP(A4926,'Asignacion Nov'!A:A,'Asignacion Nov'!C:C))</f>
        <v>Available</v>
      </c>
      <c r="C4926" s="37" t="str">
        <f t="array" ref="C4926">IFERROR(XLOOKUP(A4926,'Asignacion Nov'!A:A,'Asignacion Nov'!B:B))</f>
        <v>TTE</v>
      </c>
      <c r="D4926" s="38">
        <v>45607.66991898148</v>
      </c>
      <c r="E4926" s="36" t="s">
        <v>573</v>
      </c>
      <c r="F4926" s="37" t="str">
        <f t="array" ref="F4926">IFERROR(XLOOKUP(E4926,Operadores!A:A,Operadores!B:B))</f>
        <v>FLOJOS02</v>
      </c>
      <c r="G4926" s="36" t="s">
        <v>42</v>
      </c>
      <c r="H4926" s="39">
        <v>19.950328</v>
      </c>
      <c r="I4926" s="40">
        <v>528.0</v>
      </c>
      <c r="J4926" s="41">
        <f t="shared" si="5"/>
        <v>10533.77318</v>
      </c>
      <c r="K4926" s="37" t="str">
        <f t="array" ref="K4926">IFERROR(XLOOKUP(G4926,'Tipo de carga'!A:A,'Tipo de carga'!B:B))</f>
        <v>Autoabasto</v>
      </c>
      <c r="L4926" s="37">
        <f t="shared" si="2"/>
        <v>46</v>
      </c>
      <c r="M4926" s="37">
        <f t="shared" si="3"/>
        <v>11</v>
      </c>
      <c r="N4926" s="37">
        <f t="shared" si="4"/>
        <v>11</v>
      </c>
      <c r="O4926" s="37" t="str">
        <f t="array" ref="O4926">IFERROR(XLOOKUP(K4926,'Tipo de carga'!B:B,'Tipo de carga'!C:C))</f>
        <v>Diesel</v>
      </c>
    </row>
    <row r="4927">
      <c r="A4927" s="36">
        <v>2005.0</v>
      </c>
      <c r="B4927" s="37" t="str">
        <f t="array" ref="B4927">IFERROR(XLOOKUP(A4927,'Asignacion Nov'!A:A,'Asignacion Nov'!C:C))</f>
        <v>MeLi Dedicado Merida</v>
      </c>
      <c r="C4927" s="37" t="str">
        <f t="array" ref="C4927">IFERROR(XLOOKUP(A4927,'Asignacion Nov'!A:A,'Asignacion Nov'!B:B))</f>
        <v>EC-05</v>
      </c>
      <c r="D4927" s="38">
        <v>45607.538877314815</v>
      </c>
      <c r="E4927" s="36" t="s">
        <v>399</v>
      </c>
      <c r="F4927" s="37" t="str">
        <f t="array" ref="F4927">IFERROR(XLOOKUP(E4927,Operadores!A:A,Operadores!B:B))</f>
        <v>DOMLEO</v>
      </c>
      <c r="G4927" s="36" t="s">
        <v>42</v>
      </c>
      <c r="H4927" s="39">
        <v>19.950328</v>
      </c>
      <c r="I4927" s="40">
        <v>376.0</v>
      </c>
      <c r="J4927" s="41">
        <f t="shared" si="5"/>
        <v>7501.323328</v>
      </c>
      <c r="K4927" s="37" t="str">
        <f t="array" ref="K4927">IFERROR(XLOOKUP(G4927,'Tipo de carga'!A:A,'Tipo de carga'!B:B))</f>
        <v>Autoabasto</v>
      </c>
      <c r="L4927" s="37">
        <f t="shared" si="2"/>
        <v>46</v>
      </c>
      <c r="M4927" s="37">
        <f t="shared" si="3"/>
        <v>11</v>
      </c>
      <c r="N4927" s="37">
        <f t="shared" si="4"/>
        <v>11</v>
      </c>
      <c r="O4927" s="37" t="str">
        <f t="array" ref="O4927">IFERROR(XLOOKUP(K4927,'Tipo de carga'!B:B,'Tipo de carga'!C:C))</f>
        <v>Diesel</v>
      </c>
    </row>
    <row r="4928">
      <c r="A4928" s="36">
        <v>1753.0</v>
      </c>
      <c r="B4928" s="37" t="str">
        <f t="array" ref="B4928">IFERROR(XLOOKUP(A4928,'Asignacion Nov'!A:A,'Asignacion Nov'!C:C))</f>
        <v>Wm Full</v>
      </c>
      <c r="C4928" s="37" t="str">
        <f t="array" ref="C4928">IFERROR(XLOOKUP(A4928,'Asignacion Nov'!A:A,'Asignacion Nov'!B:B))</f>
        <v>EC-08</v>
      </c>
      <c r="D4928" s="38">
        <v>45607.4478125</v>
      </c>
      <c r="E4928" s="36" t="s">
        <v>291</v>
      </c>
      <c r="F4928" s="37" t="str">
        <f t="array" ref="F4928">IFERROR(XLOOKUP(E4928,Operadores!A:A,Operadores!B:B))</f>
        <v>MENRI</v>
      </c>
      <c r="G4928" s="36" t="s">
        <v>42</v>
      </c>
      <c r="H4928" s="39">
        <v>19.950328</v>
      </c>
      <c r="I4928" s="40">
        <v>570.0</v>
      </c>
      <c r="J4928" s="41">
        <f t="shared" si="5"/>
        <v>11371.68696</v>
      </c>
      <c r="K4928" s="37" t="str">
        <f t="array" ref="K4928">IFERROR(XLOOKUP(G4928,'Tipo de carga'!A:A,'Tipo de carga'!B:B))</f>
        <v>Autoabasto</v>
      </c>
      <c r="L4928" s="37">
        <f t="shared" si="2"/>
        <v>46</v>
      </c>
      <c r="M4928" s="37">
        <f t="shared" si="3"/>
        <v>11</v>
      </c>
      <c r="N4928" s="37">
        <f t="shared" si="4"/>
        <v>11</v>
      </c>
      <c r="O4928" s="37" t="str">
        <f t="array" ref="O4928">IFERROR(XLOOKUP(K4928,'Tipo de carga'!B:B,'Tipo de carga'!C:C))</f>
        <v>Diesel</v>
      </c>
    </row>
    <row r="4929">
      <c r="A4929" s="36">
        <v>1798.0</v>
      </c>
      <c r="B4929" s="37" t="str">
        <f t="array" ref="B4929">IFERROR(XLOOKUP(A4929,'Asignacion Nov'!A:A,'Asignacion Nov'!C:C))</f>
        <v>Wm Full</v>
      </c>
      <c r="C4929" s="37" t="str">
        <f t="array" ref="C4929">IFERROR(XLOOKUP(A4929,'Asignacion Nov'!A:A,'Asignacion Nov'!B:B))</f>
        <v>EC-08</v>
      </c>
      <c r="D4929" s="38">
        <v>45607.43346064815</v>
      </c>
      <c r="E4929" s="36" t="s">
        <v>299</v>
      </c>
      <c r="F4929" s="37" t="str">
        <f t="array" ref="F4929">IFERROR(XLOOKUP(E4929,Operadores!A:A,Operadores!B:B))</f>
        <v>MARWAL</v>
      </c>
      <c r="G4929" s="36" t="s">
        <v>42</v>
      </c>
      <c r="H4929" s="39">
        <v>19.950328</v>
      </c>
      <c r="I4929" s="40">
        <v>363.0</v>
      </c>
      <c r="J4929" s="41">
        <f t="shared" si="5"/>
        <v>7241.969064</v>
      </c>
      <c r="K4929" s="37" t="str">
        <f t="array" ref="K4929">IFERROR(XLOOKUP(G4929,'Tipo de carga'!A:A,'Tipo de carga'!B:B))</f>
        <v>Autoabasto</v>
      </c>
      <c r="L4929" s="37">
        <f t="shared" si="2"/>
        <v>46</v>
      </c>
      <c r="M4929" s="37">
        <f t="shared" si="3"/>
        <v>11</v>
      </c>
      <c r="N4929" s="37">
        <f t="shared" si="4"/>
        <v>11</v>
      </c>
      <c r="O4929" s="37" t="str">
        <f t="array" ref="O4929">IFERROR(XLOOKUP(K4929,'Tipo de carga'!B:B,'Tipo de carga'!C:C))</f>
        <v>Diesel</v>
      </c>
    </row>
    <row r="4930">
      <c r="A4930" s="36">
        <v>2020.0</v>
      </c>
      <c r="B4930" s="37" t="str">
        <f t="array" ref="B4930">IFERROR(XLOOKUP(A4930,'Asignacion Nov'!A:A,'Asignacion Nov'!C:C))</f>
        <v>MeLi Dedicado Merida</v>
      </c>
      <c r="C4930" s="37" t="str">
        <f t="array" ref="C4930">IFERROR(XLOOKUP(A4930,'Asignacion Nov'!A:A,'Asignacion Nov'!B:B))</f>
        <v>EC-05</v>
      </c>
      <c r="D4930" s="38">
        <v>45607.40675925926</v>
      </c>
      <c r="E4930" s="36" t="s">
        <v>164</v>
      </c>
      <c r="F4930" s="37" t="str">
        <f t="array" ref="F4930">IFERROR(XLOOKUP(E4930,Operadores!A:A,Operadores!B:B))</f>
        <v>MUÑOSC</v>
      </c>
      <c r="G4930" s="36" t="s">
        <v>42</v>
      </c>
      <c r="H4930" s="39">
        <v>19.950328</v>
      </c>
      <c r="I4930" s="40">
        <v>230.0</v>
      </c>
      <c r="J4930" s="41">
        <f t="shared" si="5"/>
        <v>4588.57544</v>
      </c>
      <c r="K4930" s="37" t="str">
        <f t="array" ref="K4930">IFERROR(XLOOKUP(G4930,'Tipo de carga'!A:A,'Tipo de carga'!B:B))</f>
        <v>Autoabasto</v>
      </c>
      <c r="L4930" s="37">
        <f t="shared" si="2"/>
        <v>46</v>
      </c>
      <c r="M4930" s="37">
        <f t="shared" si="3"/>
        <v>11</v>
      </c>
      <c r="N4930" s="37">
        <f t="shared" si="4"/>
        <v>11</v>
      </c>
      <c r="O4930" s="37" t="str">
        <f t="array" ref="O4930">IFERROR(XLOOKUP(K4930,'Tipo de carga'!B:B,'Tipo de carga'!C:C))</f>
        <v>Diesel</v>
      </c>
    </row>
    <row r="4931">
      <c r="A4931" s="36">
        <v>1997.0</v>
      </c>
      <c r="B4931" s="37" t="str">
        <f t="array" ref="B4931">IFERROR(XLOOKUP(A4931,'Asignacion Nov'!A:A,'Asignacion Nov'!C:C))</f>
        <v>MeLi Dedicado Merida</v>
      </c>
      <c r="C4931" s="37" t="str">
        <f t="array" ref="C4931">IFERROR(XLOOKUP(A4931,'Asignacion Nov'!A:A,'Asignacion Nov'!B:B))</f>
        <v>EC-05</v>
      </c>
      <c r="D4931" s="38">
        <v>45607.40353009259</v>
      </c>
      <c r="E4931" s="36" t="s">
        <v>391</v>
      </c>
      <c r="F4931" s="37" t="str">
        <f t="array" ref="F4931">IFERROR(XLOOKUP(E4931,Operadores!A:A,Operadores!B:B))</f>
        <v>HERVIC02</v>
      </c>
      <c r="G4931" s="36" t="s">
        <v>42</v>
      </c>
      <c r="H4931" s="39">
        <v>19.950328</v>
      </c>
      <c r="I4931" s="40">
        <v>250.0</v>
      </c>
      <c r="J4931" s="41">
        <f t="shared" si="5"/>
        <v>4987.582</v>
      </c>
      <c r="K4931" s="37" t="str">
        <f t="array" ref="K4931">IFERROR(XLOOKUP(G4931,'Tipo de carga'!A:A,'Tipo de carga'!B:B))</f>
        <v>Autoabasto</v>
      </c>
      <c r="L4931" s="37">
        <f t="shared" si="2"/>
        <v>46</v>
      </c>
      <c r="M4931" s="37">
        <f t="shared" si="3"/>
        <v>11</v>
      </c>
      <c r="N4931" s="37">
        <f t="shared" si="4"/>
        <v>11</v>
      </c>
      <c r="O4931" s="37" t="str">
        <f t="array" ref="O4931">IFERROR(XLOOKUP(K4931,'Tipo de carga'!B:B,'Tipo de carga'!C:C))</f>
        <v>Diesel</v>
      </c>
    </row>
    <row r="4932">
      <c r="A4932" s="36">
        <v>1813.0</v>
      </c>
      <c r="B4932" s="37" t="str">
        <f t="array" ref="B4932">IFERROR(XLOOKUP(A4932,'Asignacion Nov'!A:A,'Asignacion Nov'!C:C))</f>
        <v>Wm Full</v>
      </c>
      <c r="C4932" s="37" t="str">
        <f t="array" ref="C4932">IFERROR(XLOOKUP(A4932,'Asignacion Nov'!A:A,'Asignacion Nov'!B:B))</f>
        <v>EC-08</v>
      </c>
      <c r="D4932" s="38">
        <v>45607.3672337963</v>
      </c>
      <c r="E4932" s="36" t="s">
        <v>302</v>
      </c>
      <c r="F4932" s="37" t="str">
        <f t="array" ref="F4932">IFERROR(XLOOKUP(E4932,Operadores!A:A,Operadores!B:B))</f>
        <v>HEROCT</v>
      </c>
      <c r="G4932" s="36" t="s">
        <v>42</v>
      </c>
      <c r="H4932" s="39">
        <v>19.950328</v>
      </c>
      <c r="I4932" s="40">
        <v>446.0</v>
      </c>
      <c r="J4932" s="41">
        <f t="shared" si="5"/>
        <v>8897.846288</v>
      </c>
      <c r="K4932" s="37" t="str">
        <f t="array" ref="K4932">IFERROR(XLOOKUP(G4932,'Tipo de carga'!A:A,'Tipo de carga'!B:B))</f>
        <v>Autoabasto</v>
      </c>
      <c r="L4932" s="37">
        <f t="shared" si="2"/>
        <v>46</v>
      </c>
      <c r="M4932" s="37">
        <f t="shared" si="3"/>
        <v>11</v>
      </c>
      <c r="N4932" s="37">
        <f t="shared" si="4"/>
        <v>11</v>
      </c>
      <c r="O4932" s="37" t="str">
        <f t="array" ref="O4932">IFERROR(XLOOKUP(K4932,'Tipo de carga'!B:B,'Tipo de carga'!C:C))</f>
        <v>Diesel</v>
      </c>
    </row>
    <row r="4933">
      <c r="A4933" s="36">
        <v>2028.0</v>
      </c>
      <c r="B4933" s="37" t="str">
        <f t="array" ref="B4933">IFERROR(XLOOKUP(A4933,'Asignacion Nov'!A:A,'Asignacion Nov'!C:C))</f>
        <v>MeLi Dedicado Merida</v>
      </c>
      <c r="C4933" s="37" t="str">
        <f t="array" ref="C4933">IFERROR(XLOOKUP(A4933,'Asignacion Nov'!A:A,'Asignacion Nov'!B:B))</f>
        <v>EC-05</v>
      </c>
      <c r="D4933" s="38">
        <v>45607.31587962963</v>
      </c>
      <c r="E4933" s="36" t="s">
        <v>398</v>
      </c>
      <c r="F4933" s="37" t="str">
        <f t="array" ref="F4933">IFERROR(XLOOKUP(E4933,Operadores!A:A,Operadores!B:B))</f>
        <v>SANEUS</v>
      </c>
      <c r="G4933" s="36" t="s">
        <v>42</v>
      </c>
      <c r="H4933" s="39">
        <v>19.950328</v>
      </c>
      <c r="I4933" s="40">
        <v>258.0</v>
      </c>
      <c r="J4933" s="41">
        <f t="shared" si="5"/>
        <v>5147.184624</v>
      </c>
      <c r="K4933" s="37" t="str">
        <f t="array" ref="K4933">IFERROR(XLOOKUP(G4933,'Tipo de carga'!A:A,'Tipo de carga'!B:B))</f>
        <v>Autoabasto</v>
      </c>
      <c r="L4933" s="37">
        <f t="shared" si="2"/>
        <v>46</v>
      </c>
      <c r="M4933" s="37">
        <f t="shared" si="3"/>
        <v>11</v>
      </c>
      <c r="N4933" s="37">
        <f t="shared" si="4"/>
        <v>11</v>
      </c>
      <c r="O4933" s="37" t="str">
        <f t="array" ref="O4933">IFERROR(XLOOKUP(K4933,'Tipo de carga'!B:B,'Tipo de carga'!C:C))</f>
        <v>Diesel</v>
      </c>
    </row>
    <row r="4934">
      <c r="A4934" s="36">
        <v>2013.0</v>
      </c>
      <c r="B4934" s="37" t="str">
        <f t="array" ref="B4934">IFERROR(XLOOKUP(A4934,'Asignacion Nov'!A:A,'Asignacion Nov'!C:C))</f>
        <v>MeLi Dedicado Merida</v>
      </c>
      <c r="C4934" s="37" t="str">
        <f t="array" ref="C4934">IFERROR(XLOOKUP(A4934,'Asignacion Nov'!A:A,'Asignacion Nov'!B:B))</f>
        <v>EC-05</v>
      </c>
      <c r="D4934" s="38">
        <v>45607.12048611111</v>
      </c>
      <c r="E4934" s="36" t="s">
        <v>557</v>
      </c>
      <c r="F4934" s="37" t="str">
        <f t="array" ref="F4934">IFERROR(XLOOKUP(E4934,Operadores!A:A,Operadores!B:B))</f>
        <v>MONENR</v>
      </c>
      <c r="G4934" s="36" t="s">
        <v>42</v>
      </c>
      <c r="H4934" s="39">
        <v>19.950328</v>
      </c>
      <c r="I4934" s="40">
        <v>356.0</v>
      </c>
      <c r="J4934" s="41">
        <f t="shared" si="5"/>
        <v>7102.316768</v>
      </c>
      <c r="K4934" s="37" t="str">
        <f t="array" ref="K4934">IFERROR(XLOOKUP(G4934,'Tipo de carga'!A:A,'Tipo de carga'!B:B))</f>
        <v>Autoabasto</v>
      </c>
      <c r="L4934" s="37">
        <f t="shared" si="2"/>
        <v>46</v>
      </c>
      <c r="M4934" s="37">
        <f t="shared" si="3"/>
        <v>11</v>
      </c>
      <c r="N4934" s="37">
        <f t="shared" si="4"/>
        <v>11</v>
      </c>
      <c r="O4934" s="37" t="str">
        <f t="array" ref="O4934">IFERROR(XLOOKUP(K4934,'Tipo de carga'!B:B,'Tipo de carga'!C:C))</f>
        <v>Diesel</v>
      </c>
    </row>
    <row r="4935">
      <c r="A4935" s="36">
        <v>1998.0</v>
      </c>
      <c r="B4935" s="37" t="str">
        <f t="array" ref="B4935">IFERROR(XLOOKUP(A4935,'Asignacion Nov'!A:A,'Asignacion Nov'!C:C))</f>
        <v>MeLi Dedicado Merida</v>
      </c>
      <c r="C4935" s="37" t="str">
        <f t="array" ref="C4935">IFERROR(XLOOKUP(A4935,'Asignacion Nov'!A:A,'Asignacion Nov'!B:B))</f>
        <v>EC-05</v>
      </c>
      <c r="D4935" s="38">
        <v>45607.05777777778</v>
      </c>
      <c r="E4935" s="36" t="s">
        <v>381</v>
      </c>
      <c r="F4935" s="37" t="str">
        <f t="array" ref="F4935">IFERROR(XLOOKUP(E4935,Operadores!A:A,Operadores!B:B))</f>
        <v>CHAJUA</v>
      </c>
      <c r="G4935" s="36" t="s">
        <v>42</v>
      </c>
      <c r="H4935" s="39">
        <v>19.950328</v>
      </c>
      <c r="I4935" s="40">
        <v>365.0</v>
      </c>
      <c r="J4935" s="41">
        <f t="shared" si="5"/>
        <v>7281.86972</v>
      </c>
      <c r="K4935" s="37" t="str">
        <f t="array" ref="K4935">IFERROR(XLOOKUP(G4935,'Tipo de carga'!A:A,'Tipo de carga'!B:B))</f>
        <v>Autoabasto</v>
      </c>
      <c r="L4935" s="37">
        <f t="shared" si="2"/>
        <v>46</v>
      </c>
      <c r="M4935" s="37">
        <f t="shared" si="3"/>
        <v>11</v>
      </c>
      <c r="N4935" s="37">
        <f t="shared" si="4"/>
        <v>11</v>
      </c>
      <c r="O4935" s="37" t="str">
        <f t="array" ref="O4935">IFERROR(XLOOKUP(K4935,'Tipo de carga'!B:B,'Tipo de carga'!C:C))</f>
        <v>Diesel</v>
      </c>
    </row>
    <row r="4936">
      <c r="A4936" s="36">
        <v>1879.0</v>
      </c>
      <c r="B4936" s="37" t="str">
        <f t="array" ref="B4936">IFERROR(XLOOKUP(A4936,'Asignacion Nov'!A:A,'Asignacion Nov'!C:C))</f>
        <v>Circuitos</v>
      </c>
      <c r="C4936" s="37" t="str">
        <f t="array" ref="C4936">IFERROR(XLOOKUP(A4936,'Asignacion Nov'!A:A,'Asignacion Nov'!B:B))</f>
        <v>EC-03</v>
      </c>
      <c r="D4936" s="38">
        <v>45607.023206018515</v>
      </c>
      <c r="E4936" s="36" t="s">
        <v>357</v>
      </c>
      <c r="F4936" s="37" t="str">
        <f t="array" ref="F4936">IFERROR(XLOOKUP(E4936,Operadores!A:A,Operadores!B:B))</f>
        <v>ISLHI</v>
      </c>
      <c r="G4936" s="36" t="s">
        <v>42</v>
      </c>
      <c r="H4936" s="39">
        <v>19.950328</v>
      </c>
      <c r="I4936" s="40">
        <v>337.0</v>
      </c>
      <c r="J4936" s="41">
        <f t="shared" si="5"/>
        <v>6723.260536</v>
      </c>
      <c r="K4936" s="37" t="str">
        <f t="array" ref="K4936">IFERROR(XLOOKUP(G4936,'Tipo de carga'!A:A,'Tipo de carga'!B:B))</f>
        <v>Autoabasto</v>
      </c>
      <c r="L4936" s="37">
        <f t="shared" si="2"/>
        <v>46</v>
      </c>
      <c r="M4936" s="37">
        <f t="shared" si="3"/>
        <v>11</v>
      </c>
      <c r="N4936" s="37">
        <f t="shared" si="4"/>
        <v>11</v>
      </c>
      <c r="O4936" s="37" t="str">
        <f t="array" ref="O4936">IFERROR(XLOOKUP(K4936,'Tipo de carga'!B:B,'Tipo de carga'!C:C))</f>
        <v>Diesel</v>
      </c>
    </row>
    <row r="4937">
      <c r="A4937" s="36">
        <v>2025.0</v>
      </c>
      <c r="B4937" s="37" t="str">
        <f t="array" ref="B4937">IFERROR(XLOOKUP(A4937,'Asignacion Nov'!A:A,'Asignacion Nov'!C:C))</f>
        <v>MeLi Dedicado TD</v>
      </c>
      <c r="C4937" s="37" t="str">
        <f t="array" ref="C4937">IFERROR(XLOOKUP(A4937,'Asignacion Nov'!A:A,'Asignacion Nov'!B:B))</f>
        <v>EC-05</v>
      </c>
      <c r="D4937" s="38">
        <v>45607.14375</v>
      </c>
      <c r="E4937" s="36" t="s">
        <v>485</v>
      </c>
      <c r="F4937" s="37" t="str">
        <f t="array" ref="F4937">IFERROR(XLOOKUP(E4937,Operadores!A:A,Operadores!B:B))</f>
        <v>HERROD</v>
      </c>
      <c r="G4937" s="36" t="s">
        <v>425</v>
      </c>
      <c r="H4937" s="39">
        <v>25.37</v>
      </c>
      <c r="I4937" s="40">
        <v>378.0</v>
      </c>
      <c r="J4937" s="41">
        <f t="shared" si="5"/>
        <v>9589.86</v>
      </c>
      <c r="K4937" s="37" t="str">
        <f t="array" ref="K4937">IFERROR(XLOOKUP(G4937,'Tipo de carga'!A:A,'Tipo de carga'!B:B))</f>
        <v>Ticket</v>
      </c>
      <c r="L4937" s="37">
        <f t="shared" si="2"/>
        <v>46</v>
      </c>
      <c r="M4937" s="37">
        <f t="shared" si="3"/>
        <v>11</v>
      </c>
      <c r="N4937" s="37">
        <f t="shared" si="4"/>
        <v>11</v>
      </c>
      <c r="O4937" s="37" t="str">
        <f t="array" ref="O4937">IFERROR(XLOOKUP(K4937,'Tipo de carga'!B:B,'Tipo de carga'!C:C))</f>
        <v>Diesel</v>
      </c>
    </row>
    <row r="4938">
      <c r="A4938" s="36">
        <v>1738.0</v>
      </c>
      <c r="B4938" s="37" t="str">
        <f t="array" ref="B4938">IFERROR(XLOOKUP(A4938,'Asignacion Nov'!A:A,'Asignacion Nov'!C:C))</f>
        <v>Wm Full</v>
      </c>
      <c r="C4938" s="37" t="str">
        <f t="array" ref="C4938">IFERROR(XLOOKUP(A4938,'Asignacion Nov'!A:A,'Asignacion Nov'!B:B))</f>
        <v>EC-08</v>
      </c>
      <c r="D4938" s="38">
        <v>45607.370833333334</v>
      </c>
      <c r="E4938" s="36" t="s">
        <v>295</v>
      </c>
      <c r="F4938" s="37" t="str">
        <f t="array" ref="F4938">IFERROR(XLOOKUP(E4938,Operadores!A:A,Operadores!B:B))</f>
        <v>PEROMA</v>
      </c>
      <c r="G4938" s="36" t="s">
        <v>425</v>
      </c>
      <c r="H4938" s="39">
        <v>24.66</v>
      </c>
      <c r="I4938" s="40">
        <v>389.0</v>
      </c>
      <c r="J4938" s="41">
        <f t="shared" si="5"/>
        <v>9592.74</v>
      </c>
      <c r="K4938" s="37" t="str">
        <f t="array" ref="K4938">IFERROR(XLOOKUP(G4938,'Tipo de carga'!A:A,'Tipo de carga'!B:B))</f>
        <v>Ticket</v>
      </c>
      <c r="L4938" s="37">
        <f t="shared" si="2"/>
        <v>46</v>
      </c>
      <c r="M4938" s="37">
        <f t="shared" si="3"/>
        <v>11</v>
      </c>
      <c r="N4938" s="37">
        <f t="shared" si="4"/>
        <v>11</v>
      </c>
      <c r="O4938" s="37" t="str">
        <f t="array" ref="O4938">IFERROR(XLOOKUP(K4938,'Tipo de carga'!B:B,'Tipo de carga'!C:C))</f>
        <v>Diesel</v>
      </c>
    </row>
    <row r="4939">
      <c r="A4939" s="36">
        <v>1909.0</v>
      </c>
      <c r="B4939" s="37" t="str">
        <f t="array" ref="B4939">IFERROR(XLOOKUP(A4939,'Asignacion Nov'!A:A,'Asignacion Nov'!C:C))</f>
        <v>Circuitos</v>
      </c>
      <c r="C4939" s="37" t="str">
        <f t="array" ref="C4939">IFERROR(XLOOKUP(A4939,'Asignacion Nov'!A:A,'Asignacion Nov'!B:B))</f>
        <v>EC-03</v>
      </c>
      <c r="D4939" s="38">
        <v>45607.40416666667</v>
      </c>
      <c r="E4939" s="36" t="s">
        <v>186</v>
      </c>
      <c r="F4939" s="37" t="str">
        <f t="array" ref="F4939">IFERROR(XLOOKUP(E4939,Operadores!A:A,Operadores!B:B))</f>
        <v>ZUÑDAV</v>
      </c>
      <c r="G4939" s="36" t="s">
        <v>425</v>
      </c>
      <c r="H4939" s="39">
        <v>26.9</v>
      </c>
      <c r="I4939" s="40">
        <v>268.0</v>
      </c>
      <c r="J4939" s="41">
        <f t="shared" si="5"/>
        <v>7209.2</v>
      </c>
      <c r="K4939" s="37" t="str">
        <f t="array" ref="K4939">IFERROR(XLOOKUP(G4939,'Tipo de carga'!A:A,'Tipo de carga'!B:B))</f>
        <v>Ticket</v>
      </c>
      <c r="L4939" s="37">
        <f t="shared" si="2"/>
        <v>46</v>
      </c>
      <c r="M4939" s="37">
        <f t="shared" si="3"/>
        <v>11</v>
      </c>
      <c r="N4939" s="37">
        <f t="shared" si="4"/>
        <v>11</v>
      </c>
      <c r="O4939" s="37" t="str">
        <f t="array" ref="O4939">IFERROR(XLOOKUP(K4939,'Tipo de carga'!B:B,'Tipo de carga'!C:C))</f>
        <v>Diesel</v>
      </c>
    </row>
    <row r="4940">
      <c r="A4940" s="36">
        <v>1973.0</v>
      </c>
      <c r="B4940" s="37" t="str">
        <f t="array" ref="B4940">IFERROR(XLOOKUP(A4940,'Asignacion Nov'!A:A,'Asignacion Nov'!C:C))</f>
        <v>Sayer Sencillo</v>
      </c>
      <c r="C4940" s="37" t="str">
        <f t="array" ref="C4940">IFERROR(XLOOKUP(A4940,'Asignacion Nov'!A:A,'Asignacion Nov'!B:B))</f>
        <v>EC-04</v>
      </c>
      <c r="D4940" s="38">
        <v>45607.41736111111</v>
      </c>
      <c r="E4940" s="36" t="s">
        <v>61</v>
      </c>
      <c r="F4940" s="37" t="str">
        <f t="array" ref="F4940">IFERROR(XLOOKUP(E4940,Operadores!A:A,Operadores!B:B))</f>
        <v>MENIG</v>
      </c>
      <c r="G4940" s="36" t="s">
        <v>425</v>
      </c>
      <c r="H4940" s="39">
        <v>25.99</v>
      </c>
      <c r="I4940" s="40">
        <v>379.0</v>
      </c>
      <c r="J4940" s="41">
        <f t="shared" si="5"/>
        <v>9850.21</v>
      </c>
      <c r="K4940" s="37" t="str">
        <f t="array" ref="K4940">IFERROR(XLOOKUP(G4940,'Tipo de carga'!A:A,'Tipo de carga'!B:B))</f>
        <v>Ticket</v>
      </c>
      <c r="L4940" s="37">
        <f t="shared" si="2"/>
        <v>46</v>
      </c>
      <c r="M4940" s="37">
        <f t="shared" si="3"/>
        <v>11</v>
      </c>
      <c r="N4940" s="37">
        <f t="shared" si="4"/>
        <v>11</v>
      </c>
      <c r="O4940" s="37" t="str">
        <f t="array" ref="O4940">IFERROR(XLOOKUP(K4940,'Tipo de carga'!B:B,'Tipo de carga'!C:C))</f>
        <v>Diesel</v>
      </c>
    </row>
    <row r="4941">
      <c r="A4941" s="36">
        <v>1949.0</v>
      </c>
      <c r="B4941" s="37" t="str">
        <f t="array" ref="B4941">IFERROR(XLOOKUP(A4941,'Asignacion Nov'!A:A,'Asignacion Nov'!C:C))</f>
        <v>MeLi asignado SD</v>
      </c>
      <c r="C4941" s="37" t="str">
        <f t="array" ref="C4941">IFERROR(XLOOKUP(A4941,'Asignacion Nov'!A:A,'Asignacion Nov'!B:B))</f>
        <v>EC-05</v>
      </c>
      <c r="D4941" s="38">
        <v>45607.0</v>
      </c>
      <c r="E4941" s="36"/>
      <c r="F4941" s="37"/>
      <c r="G4941" s="36" t="s">
        <v>425</v>
      </c>
      <c r="H4941" s="39">
        <v>24.19</v>
      </c>
      <c r="I4941" s="40">
        <v>281.1</v>
      </c>
      <c r="J4941" s="41">
        <f t="shared" si="5"/>
        <v>6799.809</v>
      </c>
      <c r="K4941" s="37" t="str">
        <f t="array" ref="K4941">IFERROR(XLOOKUP(G4941,'Tipo de carga'!A:A,'Tipo de carga'!B:B))</f>
        <v>Ticket</v>
      </c>
      <c r="L4941" s="37">
        <f t="shared" si="2"/>
        <v>46</v>
      </c>
      <c r="M4941" s="37">
        <f t="shared" si="3"/>
        <v>11</v>
      </c>
      <c r="N4941" s="37">
        <f t="shared" si="4"/>
        <v>11</v>
      </c>
      <c r="O4941" s="37" t="str">
        <f t="array" ref="O4941">IFERROR(XLOOKUP(K4941,'Tipo de carga'!B:B,'Tipo de carga'!C:C))</f>
        <v>Diesel</v>
      </c>
    </row>
    <row r="4942">
      <c r="A4942" s="36">
        <v>1957.0</v>
      </c>
      <c r="B4942" s="37" t="str">
        <f t="array" ref="B4942">IFERROR(XLOOKUP(A4942,'Asignacion Nov'!A:A,'Asignacion Nov'!C:C))</f>
        <v>MeLi asignado SD</v>
      </c>
      <c r="C4942" s="37" t="str">
        <f t="array" ref="C4942">IFERROR(XLOOKUP(A4942,'Asignacion Nov'!A:A,'Asignacion Nov'!B:B))</f>
        <v>EC-05</v>
      </c>
      <c r="D4942" s="38">
        <v>45607.0</v>
      </c>
      <c r="E4942" s="36"/>
      <c r="F4942" s="37"/>
      <c r="G4942" s="36" t="s">
        <v>425</v>
      </c>
      <c r="H4942" s="39">
        <v>24.19</v>
      </c>
      <c r="I4942" s="40">
        <v>223.23</v>
      </c>
      <c r="J4942" s="41">
        <f t="shared" si="5"/>
        <v>5399.9337</v>
      </c>
      <c r="K4942" s="37" t="str">
        <f t="array" ref="K4942">IFERROR(XLOOKUP(G4942,'Tipo de carga'!A:A,'Tipo de carga'!B:B))</f>
        <v>Ticket</v>
      </c>
      <c r="L4942" s="37">
        <f t="shared" si="2"/>
        <v>46</v>
      </c>
      <c r="M4942" s="37">
        <f t="shared" si="3"/>
        <v>11</v>
      </c>
      <c r="N4942" s="37">
        <f t="shared" si="4"/>
        <v>11</v>
      </c>
      <c r="O4942" s="37" t="str">
        <f t="array" ref="O4942">IFERROR(XLOOKUP(K4942,'Tipo de carga'!B:B,'Tipo de carga'!C:C))</f>
        <v>Diesel</v>
      </c>
    </row>
    <row r="4943">
      <c r="A4943" s="36">
        <v>1808.0</v>
      </c>
      <c r="B4943" s="37" t="str">
        <f t="array" ref="B4943">IFERROR(XLOOKUP(A4943,'Asignacion Nov'!A:A,'Asignacion Nov'!C:C))</f>
        <v>Sayer Full</v>
      </c>
      <c r="C4943" s="37" t="str">
        <f t="array" ref="C4943">IFERROR(XLOOKUP(A4943,'Asignacion Nov'!A:A,'Asignacion Nov'!B:B))</f>
        <v>EC-04</v>
      </c>
      <c r="D4943" s="38">
        <v>45607.55486111111</v>
      </c>
      <c r="E4943" s="36" t="s">
        <v>55</v>
      </c>
      <c r="F4943" s="37" t="str">
        <f t="array" ref="F4943">IFERROR(XLOOKUP(E4943,Operadores!A:A,Operadores!B:B))</f>
        <v>ZAPNO</v>
      </c>
      <c r="G4943" s="36" t="s">
        <v>425</v>
      </c>
      <c r="H4943" s="39">
        <v>25.99</v>
      </c>
      <c r="I4943" s="40">
        <v>693.0</v>
      </c>
      <c r="J4943" s="41">
        <f t="shared" si="5"/>
        <v>18011.07</v>
      </c>
      <c r="K4943" s="37" t="str">
        <f t="array" ref="K4943">IFERROR(XLOOKUP(G4943,'Tipo de carga'!A:A,'Tipo de carga'!B:B))</f>
        <v>Ticket</v>
      </c>
      <c r="L4943" s="37">
        <f t="shared" si="2"/>
        <v>46</v>
      </c>
      <c r="M4943" s="37">
        <f t="shared" si="3"/>
        <v>11</v>
      </c>
      <c r="N4943" s="37">
        <f t="shared" si="4"/>
        <v>11</v>
      </c>
      <c r="O4943" s="37" t="str">
        <f t="array" ref="O4943">IFERROR(XLOOKUP(K4943,'Tipo de carga'!B:B,'Tipo de carga'!C:C))</f>
        <v>Diesel</v>
      </c>
    </row>
    <row r="4944">
      <c r="A4944" s="36">
        <v>2025.0</v>
      </c>
      <c r="B4944" s="37" t="str">
        <f t="array" ref="B4944">IFERROR(XLOOKUP(A4944,'Asignacion Nov'!A:A,'Asignacion Nov'!C:C))</f>
        <v>MeLi Dedicado TD</v>
      </c>
      <c r="C4944" s="37" t="str">
        <f t="array" ref="C4944">IFERROR(XLOOKUP(A4944,'Asignacion Nov'!A:A,'Asignacion Nov'!B:B))</f>
        <v>EC-05</v>
      </c>
      <c r="D4944" s="38">
        <v>45607.55902777778</v>
      </c>
      <c r="E4944" s="36" t="s">
        <v>246</v>
      </c>
      <c r="F4944" s="37" t="str">
        <f t="array" ref="F4944">IFERROR(XLOOKUP(E4944,Operadores!A:A,Operadores!B:B))</f>
        <v>LUNADO</v>
      </c>
      <c r="G4944" s="36" t="s">
        <v>425</v>
      </c>
      <c r="H4944" s="39">
        <v>26.95</v>
      </c>
      <c r="I4944" s="40">
        <v>58.0</v>
      </c>
      <c r="J4944" s="41">
        <f t="shared" si="5"/>
        <v>1563.1</v>
      </c>
      <c r="K4944" s="37" t="str">
        <f t="array" ref="K4944">IFERROR(XLOOKUP(G4944,'Tipo de carga'!A:A,'Tipo de carga'!B:B))</f>
        <v>Ticket</v>
      </c>
      <c r="L4944" s="37">
        <f t="shared" si="2"/>
        <v>46</v>
      </c>
      <c r="M4944" s="37">
        <f t="shared" si="3"/>
        <v>11</v>
      </c>
      <c r="N4944" s="37">
        <f t="shared" si="4"/>
        <v>11</v>
      </c>
      <c r="O4944" s="37" t="str">
        <f t="array" ref="O4944">IFERROR(XLOOKUP(K4944,'Tipo de carga'!B:B,'Tipo de carga'!C:C))</f>
        <v>Diesel</v>
      </c>
    </row>
    <row r="4945">
      <c r="A4945" s="36">
        <v>1932.0</v>
      </c>
      <c r="B4945" s="37" t="str">
        <f t="array" ref="B4945">IFERROR(XLOOKUP(A4945,'Asignacion Nov'!A:A,'Asignacion Nov'!C:C))</f>
        <v>Circuitos</v>
      </c>
      <c r="C4945" s="37" t="str">
        <f t="array" ref="C4945">IFERROR(XLOOKUP(A4945,'Asignacion Nov'!A:A,'Asignacion Nov'!B:B))</f>
        <v>EC-03</v>
      </c>
      <c r="D4945" s="38">
        <v>45607.62847222222</v>
      </c>
      <c r="E4945" s="36" t="s">
        <v>185</v>
      </c>
      <c r="F4945" s="37" t="str">
        <f t="array" ref="F4945">IFERROR(XLOOKUP(E4945,Operadores!A:A,Operadores!B:B))</f>
        <v>FERRI</v>
      </c>
      <c r="G4945" s="36" t="s">
        <v>425</v>
      </c>
      <c r="H4945" s="39">
        <v>26.9</v>
      </c>
      <c r="I4945" s="40">
        <v>294.0</v>
      </c>
      <c r="J4945" s="41">
        <f t="shared" si="5"/>
        <v>7908.6</v>
      </c>
      <c r="K4945" s="37" t="str">
        <f t="array" ref="K4945">IFERROR(XLOOKUP(G4945,'Tipo de carga'!A:A,'Tipo de carga'!B:B))</f>
        <v>Ticket</v>
      </c>
      <c r="L4945" s="37">
        <f t="shared" si="2"/>
        <v>46</v>
      </c>
      <c r="M4945" s="37">
        <f t="shared" si="3"/>
        <v>11</v>
      </c>
      <c r="N4945" s="37">
        <f t="shared" si="4"/>
        <v>11</v>
      </c>
      <c r="O4945" s="37" t="str">
        <f t="array" ref="O4945">IFERROR(XLOOKUP(K4945,'Tipo de carga'!B:B,'Tipo de carga'!C:C))</f>
        <v>Diesel</v>
      </c>
    </row>
    <row r="4946">
      <c r="A4946" s="36">
        <v>1939.0</v>
      </c>
      <c r="B4946" s="37" t="str">
        <f t="array" ref="B4946">IFERROR(XLOOKUP(A4946,'Asignacion Nov'!A:A,'Asignacion Nov'!C:C))</f>
        <v>Full Liver</v>
      </c>
      <c r="C4946" s="37" t="str">
        <f t="array" ref="C4946">IFERROR(XLOOKUP(A4946,'Asignacion Nov'!A:A,'Asignacion Nov'!B:B))</f>
        <v>EC-01</v>
      </c>
      <c r="D4946" s="38">
        <v>45607.67291666667</v>
      </c>
      <c r="E4946" s="36" t="s">
        <v>364</v>
      </c>
      <c r="F4946" s="37" t="str">
        <f t="array" ref="F4946">IFERROR(XLOOKUP(E4946,Operadores!A:A,Operadores!B:B))</f>
        <v>TORBR01</v>
      </c>
      <c r="G4946" s="36" t="s">
        <v>425</v>
      </c>
      <c r="H4946" s="39">
        <v>25.73</v>
      </c>
      <c r="I4946" s="40">
        <v>420.0</v>
      </c>
      <c r="J4946" s="41">
        <f t="shared" si="5"/>
        <v>10806.6</v>
      </c>
      <c r="K4946" s="37" t="str">
        <f t="array" ref="K4946">IFERROR(XLOOKUP(G4946,'Tipo de carga'!A:A,'Tipo de carga'!B:B))</f>
        <v>Ticket</v>
      </c>
      <c r="L4946" s="37">
        <f t="shared" si="2"/>
        <v>46</v>
      </c>
      <c r="M4946" s="37">
        <f t="shared" si="3"/>
        <v>11</v>
      </c>
      <c r="N4946" s="37">
        <f t="shared" si="4"/>
        <v>11</v>
      </c>
      <c r="O4946" s="37" t="str">
        <f t="array" ref="O4946">IFERROR(XLOOKUP(K4946,'Tipo de carga'!B:B,'Tipo de carga'!C:C))</f>
        <v>Diesel</v>
      </c>
    </row>
    <row r="4947">
      <c r="A4947" s="36">
        <v>1968.0</v>
      </c>
      <c r="B4947" s="37" t="str">
        <f t="array" ref="B4947">IFERROR(XLOOKUP(A4947,'Asignacion Nov'!A:A,'Asignacion Nov'!C:C))</f>
        <v>Sayer Sencillo</v>
      </c>
      <c r="C4947" s="37" t="str">
        <f t="array" ref="C4947">IFERROR(XLOOKUP(A4947,'Asignacion Nov'!A:A,'Asignacion Nov'!B:B))</f>
        <v>EC-04</v>
      </c>
      <c r="D4947" s="38">
        <v>45607.731944444444</v>
      </c>
      <c r="E4947" s="36" t="s">
        <v>251</v>
      </c>
      <c r="F4947" s="37" t="str">
        <f t="array" ref="F4947">IFERROR(XLOOKUP(E4947,Operadores!A:A,Operadores!B:B))</f>
        <v>MORMA03</v>
      </c>
      <c r="G4947" s="36" t="s">
        <v>425</v>
      </c>
      <c r="H4947" s="39">
        <v>26.69</v>
      </c>
      <c r="I4947" s="40">
        <v>180.0</v>
      </c>
      <c r="J4947" s="41">
        <f t="shared" si="5"/>
        <v>4804.2</v>
      </c>
      <c r="K4947" s="37" t="str">
        <f t="array" ref="K4947">IFERROR(XLOOKUP(G4947,'Tipo de carga'!A:A,'Tipo de carga'!B:B))</f>
        <v>Ticket</v>
      </c>
      <c r="L4947" s="37">
        <f t="shared" si="2"/>
        <v>46</v>
      </c>
      <c r="M4947" s="37">
        <f t="shared" si="3"/>
        <v>11</v>
      </c>
      <c r="N4947" s="37">
        <f t="shared" si="4"/>
        <v>11</v>
      </c>
      <c r="O4947" s="37" t="str">
        <f t="array" ref="O4947">IFERROR(XLOOKUP(K4947,'Tipo de carga'!B:B,'Tipo de carga'!C:C))</f>
        <v>Diesel</v>
      </c>
    </row>
    <row r="4948">
      <c r="A4948" s="36">
        <v>1799.0</v>
      </c>
      <c r="B4948" s="37" t="str">
        <f t="array" ref="B4948">IFERROR(XLOOKUP(A4948,'Asignacion Nov'!A:A,'Asignacion Nov'!C:C))</f>
        <v>Sayer Full</v>
      </c>
      <c r="C4948" s="37" t="str">
        <f t="array" ref="C4948">IFERROR(XLOOKUP(A4948,'Asignacion Nov'!A:A,'Asignacion Nov'!B:B))</f>
        <v>EC-04</v>
      </c>
      <c r="D4948" s="38">
        <v>45607.73819444444</v>
      </c>
      <c r="E4948" s="36" t="s">
        <v>309</v>
      </c>
      <c r="F4948" s="37" t="str">
        <f t="array" ref="F4948">IFERROR(XLOOKUP(E4948,Operadores!A:A,Operadores!B:B))</f>
        <v>FERFRA</v>
      </c>
      <c r="G4948" s="36" t="s">
        <v>425</v>
      </c>
      <c r="H4948" s="39">
        <v>24.95</v>
      </c>
      <c r="I4948" s="40">
        <v>227.0</v>
      </c>
      <c r="J4948" s="41">
        <f t="shared" si="5"/>
        <v>5663.65</v>
      </c>
      <c r="K4948" s="37" t="str">
        <f t="array" ref="K4948">IFERROR(XLOOKUP(G4948,'Tipo de carga'!A:A,'Tipo de carga'!B:B))</f>
        <v>Ticket</v>
      </c>
      <c r="L4948" s="37">
        <f t="shared" si="2"/>
        <v>46</v>
      </c>
      <c r="M4948" s="37">
        <f t="shared" si="3"/>
        <v>11</v>
      </c>
      <c r="N4948" s="37">
        <f t="shared" si="4"/>
        <v>11</v>
      </c>
      <c r="O4948" s="37" t="str">
        <f t="array" ref="O4948">IFERROR(XLOOKUP(K4948,'Tipo de carga'!B:B,'Tipo de carga'!C:C))</f>
        <v>Diesel</v>
      </c>
    </row>
    <row r="4949">
      <c r="A4949" s="36">
        <v>1712.0</v>
      </c>
      <c r="B4949" s="37" t="str">
        <f t="array" ref="B4949">IFERROR(XLOOKUP(A4949,'Asignacion Nov'!A:A,'Asignacion Nov'!C:C))</f>
        <v>Sayer Sencillo</v>
      </c>
      <c r="C4949" s="37" t="str">
        <f t="array" ref="C4949">IFERROR(XLOOKUP(A4949,'Asignacion Nov'!A:A,'Asignacion Nov'!B:B))</f>
        <v>EC-04</v>
      </c>
      <c r="D4949" s="38">
        <v>45607.74375</v>
      </c>
      <c r="E4949" s="36" t="s">
        <v>465</v>
      </c>
      <c r="F4949" s="37" t="str">
        <f t="array" ref="F4949">IFERROR(XLOOKUP(E4949,Operadores!A:A,Operadores!B:B))</f>
        <v>SANMAN</v>
      </c>
      <c r="G4949" s="36" t="s">
        <v>425</v>
      </c>
      <c r="H4949" s="39">
        <v>26.6</v>
      </c>
      <c r="I4949" s="40">
        <v>214.0</v>
      </c>
      <c r="J4949" s="41">
        <f t="shared" si="5"/>
        <v>5692.4</v>
      </c>
      <c r="K4949" s="37" t="str">
        <f t="array" ref="K4949">IFERROR(XLOOKUP(G4949,'Tipo de carga'!A:A,'Tipo de carga'!B:B))</f>
        <v>Ticket</v>
      </c>
      <c r="L4949" s="37">
        <f t="shared" si="2"/>
        <v>46</v>
      </c>
      <c r="M4949" s="37">
        <f t="shared" si="3"/>
        <v>11</v>
      </c>
      <c r="N4949" s="37">
        <f t="shared" si="4"/>
        <v>11</v>
      </c>
      <c r="O4949" s="37" t="str">
        <f t="array" ref="O4949">IFERROR(XLOOKUP(K4949,'Tipo de carga'!B:B,'Tipo de carga'!C:C))</f>
        <v>Diesel</v>
      </c>
    </row>
    <row r="4950">
      <c r="A4950" s="36">
        <v>1725.0</v>
      </c>
      <c r="B4950" s="37" t="str">
        <f t="array" ref="B4950">IFERROR(XLOOKUP(A4950,'Asignacion Nov'!A:A,'Asignacion Nov'!C:C))</f>
        <v>Wm Sencillo</v>
      </c>
      <c r="C4950" s="37" t="str">
        <f t="array" ref="C4950">IFERROR(XLOOKUP(A4950,'Asignacion Nov'!A:A,'Asignacion Nov'!B:B))</f>
        <v>EC-08</v>
      </c>
      <c r="D4950" s="38">
        <v>45607.7875</v>
      </c>
      <c r="E4950" s="36" t="s">
        <v>497</v>
      </c>
      <c r="F4950" s="37" t="str">
        <f t="array" ref="F4950">IFERROR(XLOOKUP(E4950,Operadores!A:A,Operadores!B:B))</f>
        <v>SOTLAZ</v>
      </c>
      <c r="G4950" s="36" t="s">
        <v>425</v>
      </c>
      <c r="H4950" s="39">
        <v>26.1</v>
      </c>
      <c r="I4950" s="40">
        <v>469.0</v>
      </c>
      <c r="J4950" s="41">
        <f t="shared" si="5"/>
        <v>12240.9</v>
      </c>
      <c r="K4950" s="37" t="str">
        <f t="array" ref="K4950">IFERROR(XLOOKUP(G4950,'Tipo de carga'!A:A,'Tipo de carga'!B:B))</f>
        <v>Ticket</v>
      </c>
      <c r="L4950" s="37">
        <f t="shared" si="2"/>
        <v>46</v>
      </c>
      <c r="M4950" s="37">
        <f t="shared" si="3"/>
        <v>11</v>
      </c>
      <c r="N4950" s="37">
        <f t="shared" si="4"/>
        <v>11</v>
      </c>
      <c r="O4950" s="37" t="str">
        <f t="array" ref="O4950">IFERROR(XLOOKUP(K4950,'Tipo de carga'!B:B,'Tipo de carga'!C:C))</f>
        <v>Diesel</v>
      </c>
    </row>
    <row r="4951">
      <c r="A4951" s="36">
        <v>1769.0</v>
      </c>
      <c r="B4951" s="37" t="str">
        <f t="array" ref="B4951">IFERROR(XLOOKUP(A4951,'Asignacion Nov'!A:A,'Asignacion Nov'!C:C))</f>
        <v>Wm Sencillo</v>
      </c>
      <c r="C4951" s="37" t="str">
        <f t="array" ref="C4951">IFERROR(XLOOKUP(A4951,'Asignacion Nov'!A:A,'Asignacion Nov'!B:B))</f>
        <v>EC-08</v>
      </c>
      <c r="D4951" s="38">
        <v>45607.8375</v>
      </c>
      <c r="E4951" s="36" t="s">
        <v>486</v>
      </c>
      <c r="F4951" s="37" t="str">
        <f t="array" ref="F4951">IFERROR(XLOOKUP(E4951,Operadores!A:A,Operadores!B:B))</f>
        <v>TOVREN</v>
      </c>
      <c r="G4951" s="36" t="s">
        <v>425</v>
      </c>
      <c r="H4951" s="39">
        <v>26.1</v>
      </c>
      <c r="I4951" s="40">
        <v>433.0</v>
      </c>
      <c r="J4951" s="41">
        <f t="shared" si="5"/>
        <v>11301.3</v>
      </c>
      <c r="K4951" s="37" t="str">
        <f t="array" ref="K4951">IFERROR(XLOOKUP(G4951,'Tipo de carga'!A:A,'Tipo de carga'!B:B))</f>
        <v>Ticket</v>
      </c>
      <c r="L4951" s="37">
        <f t="shared" si="2"/>
        <v>46</v>
      </c>
      <c r="M4951" s="37">
        <f t="shared" si="3"/>
        <v>11</v>
      </c>
      <c r="N4951" s="37">
        <f t="shared" si="4"/>
        <v>11</v>
      </c>
      <c r="O4951" s="37" t="str">
        <f t="array" ref="O4951">IFERROR(XLOOKUP(K4951,'Tipo de carga'!B:B,'Tipo de carga'!C:C))</f>
        <v>Diesel</v>
      </c>
    </row>
    <row r="4952">
      <c r="A4952" s="36">
        <v>1836.0</v>
      </c>
      <c r="B4952" s="37" t="str">
        <f t="array" ref="B4952">IFERROR(XLOOKUP(A4952,'Asignacion Nov'!A:A,'Asignacion Nov'!C:C))</f>
        <v>Full Liver</v>
      </c>
      <c r="C4952" s="37" t="str">
        <f t="array" ref="C4952">IFERROR(XLOOKUP(A4952,'Asignacion Nov'!A:A,'Asignacion Nov'!B:B))</f>
        <v>EC-01</v>
      </c>
      <c r="D4952" s="38">
        <v>45607.856944444444</v>
      </c>
      <c r="E4952" s="36" t="s">
        <v>297</v>
      </c>
      <c r="F4952" s="37" t="str">
        <f t="array" ref="F4952">IFERROR(XLOOKUP(E4952,Operadores!A:A,Operadores!B:B))</f>
        <v>HUEAR</v>
      </c>
      <c r="G4952" s="36" t="s">
        <v>425</v>
      </c>
      <c r="H4952" s="39">
        <v>25.73</v>
      </c>
      <c r="I4952" s="40">
        <v>185.0</v>
      </c>
      <c r="J4952" s="41">
        <f t="shared" si="5"/>
        <v>4760.05</v>
      </c>
      <c r="K4952" s="37" t="str">
        <f t="array" ref="K4952">IFERROR(XLOOKUP(G4952,'Tipo de carga'!A:A,'Tipo de carga'!B:B))</f>
        <v>Ticket</v>
      </c>
      <c r="L4952" s="37">
        <f t="shared" si="2"/>
        <v>46</v>
      </c>
      <c r="M4952" s="37">
        <f t="shared" si="3"/>
        <v>11</v>
      </c>
      <c r="N4952" s="37">
        <f t="shared" si="4"/>
        <v>11</v>
      </c>
      <c r="O4952" s="37" t="str">
        <f t="array" ref="O4952">IFERROR(XLOOKUP(K4952,'Tipo de carga'!B:B,'Tipo de carga'!C:C))</f>
        <v>Diesel</v>
      </c>
    </row>
    <row r="4953">
      <c r="A4953" s="36">
        <v>1726.0</v>
      </c>
      <c r="B4953" s="37" t="str">
        <f t="array" ref="B4953">IFERROR(XLOOKUP(A4953,'Asignacion Nov'!A:A,'Asignacion Nov'!C:C))</f>
        <v>Wm Sencillo</v>
      </c>
      <c r="C4953" s="37" t="str">
        <f t="array" ref="C4953">IFERROR(XLOOKUP(A4953,'Asignacion Nov'!A:A,'Asignacion Nov'!B:B))</f>
        <v>EC-08</v>
      </c>
      <c r="D4953" s="38">
        <v>45607.96944444445</v>
      </c>
      <c r="E4953" s="36" t="s">
        <v>505</v>
      </c>
      <c r="F4953" s="37" t="str">
        <f t="array" ref="F4953">IFERROR(XLOOKUP(E4953,Operadores!A:A,Operadores!B:B))</f>
        <v>JUAJUA01</v>
      </c>
      <c r="G4953" s="36" t="s">
        <v>425</v>
      </c>
      <c r="H4953" s="39">
        <v>26.1</v>
      </c>
      <c r="I4953" s="40">
        <v>617.0</v>
      </c>
      <c r="J4953" s="41">
        <f t="shared" si="5"/>
        <v>16103.7</v>
      </c>
      <c r="K4953" s="37" t="str">
        <f t="array" ref="K4953">IFERROR(XLOOKUP(G4953,'Tipo de carga'!A:A,'Tipo de carga'!B:B))</f>
        <v>Ticket</v>
      </c>
      <c r="L4953" s="37">
        <f t="shared" si="2"/>
        <v>46</v>
      </c>
      <c r="M4953" s="37">
        <f t="shared" si="3"/>
        <v>11</v>
      </c>
      <c r="N4953" s="37">
        <f t="shared" si="4"/>
        <v>11</v>
      </c>
      <c r="O4953" s="37" t="str">
        <f t="array" ref="O4953">IFERROR(XLOOKUP(K4953,'Tipo de carga'!B:B,'Tipo de carga'!C:C))</f>
        <v>Diesel</v>
      </c>
    </row>
    <row r="4954">
      <c r="A4954" s="36">
        <v>1917.0</v>
      </c>
      <c r="B4954" s="37" t="str">
        <f t="array" ref="B4954">IFERROR(XLOOKUP(A4954,'Asignacion Nov'!A:A,'Asignacion Nov'!C:C))</f>
        <v>MeLi asignado SD</v>
      </c>
      <c r="C4954" s="37" t="str">
        <f t="array" ref="C4954">IFERROR(XLOOKUP(A4954,'Asignacion Nov'!A:A,'Asignacion Nov'!B:B))</f>
        <v>EC-05</v>
      </c>
      <c r="D4954" s="38">
        <v>45607.8375</v>
      </c>
      <c r="E4954" s="36" t="s">
        <v>17</v>
      </c>
      <c r="F4954" s="37" t="str">
        <f t="array" ref="F4954">IFERROR(XLOOKUP(E4954,Operadores!A:A,Operadores!B:B))</f>
        <v>ARASAL</v>
      </c>
      <c r="G4954" s="36" t="s">
        <v>311</v>
      </c>
      <c r="H4954" s="39">
        <v>9.99</v>
      </c>
      <c r="I4954" s="40">
        <v>201.63</v>
      </c>
      <c r="J4954" s="41">
        <f t="shared" si="5"/>
        <v>2014.2837</v>
      </c>
      <c r="K4954" s="37" t="str">
        <f t="array" ref="K4954">IFERROR(XLOOKUP(G4954,'Tipo de carga'!A:A,'Tipo de carga'!B:B))</f>
        <v>Natgas</v>
      </c>
      <c r="L4954" s="37">
        <f t="shared" si="2"/>
        <v>46</v>
      </c>
      <c r="M4954" s="37">
        <f t="shared" si="3"/>
        <v>11</v>
      </c>
      <c r="N4954" s="37">
        <f t="shared" si="4"/>
        <v>11</v>
      </c>
      <c r="O4954" s="37" t="str">
        <f t="array" ref="O4954">IFERROR(XLOOKUP(K4954,'Tipo de carga'!B:B,'Tipo de carga'!C:C))</f>
        <v>GNC</v>
      </c>
    </row>
    <row r="4955">
      <c r="A4955" s="36">
        <v>1918.0</v>
      </c>
      <c r="B4955" s="37" t="str">
        <f t="array" ref="B4955">IFERROR(XLOOKUP(A4955,'Asignacion Nov'!A:A,'Asignacion Nov'!C:C))</f>
        <v>MeLi asignado SD</v>
      </c>
      <c r="C4955" s="37" t="str">
        <f t="array" ref="C4955">IFERROR(XLOOKUP(A4955,'Asignacion Nov'!A:A,'Asignacion Nov'!B:B))</f>
        <v>EC-05</v>
      </c>
      <c r="D4955" s="38">
        <v>45604.0</v>
      </c>
      <c r="E4955" s="36" t="s">
        <v>168</v>
      </c>
      <c r="F4955" s="37" t="str">
        <f t="array" ref="F4955">IFERROR(XLOOKUP(E4955,Operadores!A:A,Operadores!B:B))</f>
        <v>GARLUI</v>
      </c>
      <c r="G4955" s="36" t="s">
        <v>315</v>
      </c>
      <c r="H4955" s="39">
        <v>10.65</v>
      </c>
      <c r="I4955" s="40">
        <v>198.0</v>
      </c>
      <c r="J4955" s="41">
        <f t="shared" si="5"/>
        <v>2108.7</v>
      </c>
      <c r="K4955" s="37" t="str">
        <f t="array" ref="K4955">IFERROR(XLOOKUP(G4955,'Tipo de carga'!A:A,'Tipo de carga'!B:B))</f>
        <v>COMSUSTENTA</v>
      </c>
      <c r="L4955" s="37">
        <f t="shared" si="2"/>
        <v>45</v>
      </c>
      <c r="M4955" s="37">
        <f t="shared" si="3"/>
        <v>8</v>
      </c>
      <c r="N4955" s="37">
        <f t="shared" si="4"/>
        <v>11</v>
      </c>
      <c r="O4955" s="37" t="str">
        <f t="array" ref="O4955">IFERROR(XLOOKUP(K4955,'Tipo de carga'!B:B,'Tipo de carga'!C:C))</f>
        <v>GNC</v>
      </c>
    </row>
    <row r="4956">
      <c r="A4956" s="36">
        <v>1922.0</v>
      </c>
      <c r="B4956" s="37" t="str">
        <f t="array" ref="B4956">IFERROR(XLOOKUP(A4956,'Asignacion Nov'!A:A,'Asignacion Nov'!C:C))</f>
        <v>MeLi Ded Puebla</v>
      </c>
      <c r="C4956" s="37" t="str">
        <f t="array" ref="C4956">IFERROR(XLOOKUP(A4956,'Asignacion Nov'!A:A,'Asignacion Nov'!B:B))</f>
        <v>EC-05</v>
      </c>
      <c r="D4956" s="38">
        <v>45604.0</v>
      </c>
      <c r="E4956" s="36" t="s">
        <v>348</v>
      </c>
      <c r="F4956" s="37" t="str">
        <f t="array" ref="F4956">IFERROR(XLOOKUP(E4956,Operadores!A:A,Operadores!B:B))</f>
        <v>REYFER01</v>
      </c>
      <c r="G4956" s="36" t="s">
        <v>315</v>
      </c>
      <c r="H4956" s="39">
        <v>10.65</v>
      </c>
      <c r="I4956" s="40">
        <v>249.0</v>
      </c>
      <c r="J4956" s="41">
        <f t="shared" si="5"/>
        <v>2651.85</v>
      </c>
      <c r="K4956" s="37" t="str">
        <f t="array" ref="K4956">IFERROR(XLOOKUP(G4956,'Tipo de carga'!A:A,'Tipo de carga'!B:B))</f>
        <v>COMSUSTENTA</v>
      </c>
      <c r="L4956" s="37">
        <f t="shared" si="2"/>
        <v>45</v>
      </c>
      <c r="M4956" s="37">
        <f t="shared" si="3"/>
        <v>8</v>
      </c>
      <c r="N4956" s="37">
        <f t="shared" si="4"/>
        <v>11</v>
      </c>
      <c r="O4956" s="37" t="str">
        <f t="array" ref="O4956">IFERROR(XLOOKUP(K4956,'Tipo de carga'!B:B,'Tipo de carga'!C:C))</f>
        <v>GNC</v>
      </c>
    </row>
    <row r="4957">
      <c r="A4957" s="36">
        <v>1923.0</v>
      </c>
      <c r="B4957" s="37" t="str">
        <f t="array" ref="B4957">IFERROR(XLOOKUP(A4957,'Asignacion Nov'!A:A,'Asignacion Nov'!C:C))</f>
        <v>MeLi Ded Puebla</v>
      </c>
      <c r="C4957" s="37" t="str">
        <f t="array" ref="C4957">IFERROR(XLOOKUP(A4957,'Asignacion Nov'!A:A,'Asignacion Nov'!B:B))</f>
        <v>EC-05</v>
      </c>
      <c r="D4957" s="38">
        <v>45604.0</v>
      </c>
      <c r="E4957" s="36" t="s">
        <v>447</v>
      </c>
      <c r="F4957" s="37" t="str">
        <f t="array" ref="F4957">IFERROR(XLOOKUP(E4957,Operadores!A:A,Operadores!B:B))</f>
        <v>SANMA05</v>
      </c>
      <c r="G4957" s="36" t="s">
        <v>315</v>
      </c>
      <c r="H4957" s="39">
        <v>10.65</v>
      </c>
      <c r="I4957" s="40">
        <v>282.0</v>
      </c>
      <c r="J4957" s="41">
        <f t="shared" si="5"/>
        <v>3003.3</v>
      </c>
      <c r="K4957" s="37" t="str">
        <f t="array" ref="K4957">IFERROR(XLOOKUP(G4957,'Tipo de carga'!A:A,'Tipo de carga'!B:B))</f>
        <v>COMSUSTENTA</v>
      </c>
      <c r="L4957" s="37">
        <f t="shared" si="2"/>
        <v>45</v>
      </c>
      <c r="M4957" s="37">
        <f t="shared" si="3"/>
        <v>8</v>
      </c>
      <c r="N4957" s="37">
        <f t="shared" si="4"/>
        <v>11</v>
      </c>
      <c r="O4957" s="37" t="str">
        <f t="array" ref="O4957">IFERROR(XLOOKUP(K4957,'Tipo de carga'!B:B,'Tipo de carga'!C:C))</f>
        <v>GNC</v>
      </c>
    </row>
    <row r="4958">
      <c r="A4958" s="36">
        <v>1928.0</v>
      </c>
      <c r="B4958" s="37" t="str">
        <f t="array" ref="B4958">IFERROR(XLOOKUP(A4958,'Asignacion Nov'!A:A,'Asignacion Nov'!C:C))</f>
        <v>MeLi Ded Puebla</v>
      </c>
      <c r="C4958" s="37" t="str">
        <f t="array" ref="C4958">IFERROR(XLOOKUP(A4958,'Asignacion Nov'!A:A,'Asignacion Nov'!B:B))</f>
        <v>EC-05</v>
      </c>
      <c r="D4958" s="38">
        <v>45604.0</v>
      </c>
      <c r="E4958" s="36" t="s">
        <v>319</v>
      </c>
      <c r="F4958" s="37" t="str">
        <f t="array" ref="F4958">IFERROR(XLOOKUP(E4958,Operadores!A:A,Operadores!B:B))</f>
        <v>BARPED</v>
      </c>
      <c r="G4958" s="36" t="s">
        <v>315</v>
      </c>
      <c r="H4958" s="39">
        <v>10.65</v>
      </c>
      <c r="I4958" s="40">
        <v>303.0</v>
      </c>
      <c r="J4958" s="41">
        <f t="shared" si="5"/>
        <v>3226.95</v>
      </c>
      <c r="K4958" s="37" t="str">
        <f t="array" ref="K4958">IFERROR(XLOOKUP(G4958,'Tipo de carga'!A:A,'Tipo de carga'!B:B))</f>
        <v>COMSUSTENTA</v>
      </c>
      <c r="L4958" s="37">
        <f t="shared" si="2"/>
        <v>45</v>
      </c>
      <c r="M4958" s="37">
        <f t="shared" si="3"/>
        <v>8</v>
      </c>
      <c r="N4958" s="37">
        <f t="shared" si="4"/>
        <v>11</v>
      </c>
      <c r="O4958" s="37" t="str">
        <f t="array" ref="O4958">IFERROR(XLOOKUP(K4958,'Tipo de carga'!B:B,'Tipo de carga'!C:C))</f>
        <v>GNC</v>
      </c>
    </row>
    <row r="4959">
      <c r="A4959" s="36">
        <v>1916.0</v>
      </c>
      <c r="B4959" s="37" t="str">
        <f t="array" ref="B4959">IFERROR(XLOOKUP(A4959,'Asignacion Nov'!A:A,'Asignacion Nov'!C:C))</f>
        <v>MeLi Ded Puebla</v>
      </c>
      <c r="C4959" s="37" t="str">
        <f t="array" ref="C4959">IFERROR(XLOOKUP(A4959,'Asignacion Nov'!A:A,'Asignacion Nov'!B:B))</f>
        <v>EC-05</v>
      </c>
      <c r="D4959" s="38">
        <v>45605.0</v>
      </c>
      <c r="E4959" s="36" t="s">
        <v>321</v>
      </c>
      <c r="F4959" s="37" t="str">
        <f t="array" ref="F4959">IFERROR(XLOOKUP(E4959,Operadores!A:A,Operadores!B:B))</f>
        <v>REBCAN</v>
      </c>
      <c r="G4959" s="36" t="s">
        <v>315</v>
      </c>
      <c r="H4959" s="39">
        <v>10.65</v>
      </c>
      <c r="I4959" s="40">
        <v>264.0</v>
      </c>
      <c r="J4959" s="41">
        <f t="shared" si="5"/>
        <v>2811.6</v>
      </c>
      <c r="K4959" s="37" t="str">
        <f t="array" ref="K4959">IFERROR(XLOOKUP(G4959,'Tipo de carga'!A:A,'Tipo de carga'!B:B))</f>
        <v>COMSUSTENTA</v>
      </c>
      <c r="L4959" s="37">
        <f t="shared" si="2"/>
        <v>45</v>
      </c>
      <c r="M4959" s="37">
        <f t="shared" si="3"/>
        <v>9</v>
      </c>
      <c r="N4959" s="37">
        <f t="shared" si="4"/>
        <v>11</v>
      </c>
      <c r="O4959" s="37" t="str">
        <f t="array" ref="O4959">IFERROR(XLOOKUP(K4959,'Tipo de carga'!B:B,'Tipo de carga'!C:C))</f>
        <v>GNC</v>
      </c>
    </row>
    <row r="4960">
      <c r="A4960" s="36">
        <v>1918.0</v>
      </c>
      <c r="B4960" s="37" t="str">
        <f t="array" ref="B4960">IFERROR(XLOOKUP(A4960,'Asignacion Nov'!A:A,'Asignacion Nov'!C:C))</f>
        <v>MeLi asignado SD</v>
      </c>
      <c r="C4960" s="37" t="str">
        <f t="array" ref="C4960">IFERROR(XLOOKUP(A4960,'Asignacion Nov'!A:A,'Asignacion Nov'!B:B))</f>
        <v>EC-05</v>
      </c>
      <c r="D4960" s="38">
        <v>45605.0</v>
      </c>
      <c r="E4960" s="36" t="s">
        <v>168</v>
      </c>
      <c r="F4960" s="37" t="str">
        <f t="array" ref="F4960">IFERROR(XLOOKUP(E4960,Operadores!A:A,Operadores!B:B))</f>
        <v>GARLUI</v>
      </c>
      <c r="G4960" s="36" t="s">
        <v>315</v>
      </c>
      <c r="H4960" s="39">
        <v>10.65</v>
      </c>
      <c r="I4960" s="40">
        <v>278.0</v>
      </c>
      <c r="J4960" s="41">
        <f t="shared" si="5"/>
        <v>2960.7</v>
      </c>
      <c r="K4960" s="37" t="str">
        <f t="array" ref="K4960">IFERROR(XLOOKUP(G4960,'Tipo de carga'!A:A,'Tipo de carga'!B:B))</f>
        <v>COMSUSTENTA</v>
      </c>
      <c r="L4960" s="37">
        <f t="shared" si="2"/>
        <v>45</v>
      </c>
      <c r="M4960" s="37">
        <f t="shared" si="3"/>
        <v>9</v>
      </c>
      <c r="N4960" s="37">
        <f t="shared" si="4"/>
        <v>11</v>
      </c>
      <c r="O4960" s="37" t="str">
        <f t="array" ref="O4960">IFERROR(XLOOKUP(K4960,'Tipo de carga'!B:B,'Tipo de carga'!C:C))</f>
        <v>GNC</v>
      </c>
    </row>
    <row r="4961">
      <c r="A4961" s="36">
        <v>1919.0</v>
      </c>
      <c r="B4961" s="37" t="str">
        <f t="array" ref="B4961">IFERROR(XLOOKUP(A4961,'Asignacion Nov'!A:A,'Asignacion Nov'!C:C))</f>
        <v>MeLi Ded Puebla</v>
      </c>
      <c r="C4961" s="37" t="str">
        <f t="array" ref="C4961">IFERROR(XLOOKUP(A4961,'Asignacion Nov'!A:A,'Asignacion Nov'!B:B))</f>
        <v>EC-05</v>
      </c>
      <c r="D4961" s="38">
        <v>45605.0</v>
      </c>
      <c r="E4961" s="36" t="s">
        <v>314</v>
      </c>
      <c r="F4961" s="37" t="str">
        <f t="array" ref="F4961">IFERROR(XLOOKUP(E4961,Operadores!A:A,Operadores!B:B))</f>
        <v>HERRE</v>
      </c>
      <c r="G4961" s="36" t="s">
        <v>315</v>
      </c>
      <c r="H4961" s="39">
        <v>10.65</v>
      </c>
      <c r="I4961" s="40">
        <v>465.0</v>
      </c>
      <c r="J4961" s="41">
        <f t="shared" si="5"/>
        <v>4952.25</v>
      </c>
      <c r="K4961" s="37" t="str">
        <f t="array" ref="K4961">IFERROR(XLOOKUP(G4961,'Tipo de carga'!A:A,'Tipo de carga'!B:B))</f>
        <v>COMSUSTENTA</v>
      </c>
      <c r="L4961" s="37">
        <f t="shared" si="2"/>
        <v>45</v>
      </c>
      <c r="M4961" s="37">
        <f t="shared" si="3"/>
        <v>9</v>
      </c>
      <c r="N4961" s="37">
        <f t="shared" si="4"/>
        <v>11</v>
      </c>
      <c r="O4961" s="37" t="str">
        <f t="array" ref="O4961">IFERROR(XLOOKUP(K4961,'Tipo de carga'!B:B,'Tipo de carga'!C:C))</f>
        <v>GNC</v>
      </c>
    </row>
    <row r="4962">
      <c r="A4962" s="36">
        <v>1922.0</v>
      </c>
      <c r="B4962" s="37" t="str">
        <f t="array" ref="B4962">IFERROR(XLOOKUP(A4962,'Asignacion Nov'!A:A,'Asignacion Nov'!C:C))</f>
        <v>MeLi Ded Puebla</v>
      </c>
      <c r="C4962" s="37" t="str">
        <f t="array" ref="C4962">IFERROR(XLOOKUP(A4962,'Asignacion Nov'!A:A,'Asignacion Nov'!B:B))</f>
        <v>EC-05</v>
      </c>
      <c r="D4962" s="38">
        <v>45605.0</v>
      </c>
      <c r="E4962" s="36" t="s">
        <v>348</v>
      </c>
      <c r="F4962" s="37" t="str">
        <f t="array" ref="F4962">IFERROR(XLOOKUP(E4962,Operadores!A:A,Operadores!B:B))</f>
        <v>REYFER01</v>
      </c>
      <c r="G4962" s="36" t="s">
        <v>315</v>
      </c>
      <c r="H4962" s="39">
        <v>10.65</v>
      </c>
      <c r="I4962" s="40">
        <v>191.0</v>
      </c>
      <c r="J4962" s="41">
        <f t="shared" si="5"/>
        <v>2034.15</v>
      </c>
      <c r="K4962" s="37" t="str">
        <f t="array" ref="K4962">IFERROR(XLOOKUP(G4962,'Tipo de carga'!A:A,'Tipo de carga'!B:B))</f>
        <v>COMSUSTENTA</v>
      </c>
      <c r="L4962" s="37">
        <f t="shared" si="2"/>
        <v>45</v>
      </c>
      <c r="M4962" s="37">
        <f t="shared" si="3"/>
        <v>9</v>
      </c>
      <c r="N4962" s="37">
        <f t="shared" si="4"/>
        <v>11</v>
      </c>
      <c r="O4962" s="37" t="str">
        <f t="array" ref="O4962">IFERROR(XLOOKUP(K4962,'Tipo de carga'!B:B,'Tipo de carga'!C:C))</f>
        <v>GNC</v>
      </c>
    </row>
    <row r="4963">
      <c r="A4963" s="36">
        <v>1923.0</v>
      </c>
      <c r="B4963" s="37" t="str">
        <f t="array" ref="B4963">IFERROR(XLOOKUP(A4963,'Asignacion Nov'!A:A,'Asignacion Nov'!C:C))</f>
        <v>MeLi Ded Puebla</v>
      </c>
      <c r="C4963" s="37" t="str">
        <f t="array" ref="C4963">IFERROR(XLOOKUP(A4963,'Asignacion Nov'!A:A,'Asignacion Nov'!B:B))</f>
        <v>EC-05</v>
      </c>
      <c r="D4963" s="38">
        <v>45606.0</v>
      </c>
      <c r="E4963" s="36" t="s">
        <v>447</v>
      </c>
      <c r="F4963" s="37" t="str">
        <f t="array" ref="F4963">IFERROR(XLOOKUP(E4963,Operadores!A:A,Operadores!B:B))</f>
        <v>SANMA05</v>
      </c>
      <c r="G4963" s="36" t="s">
        <v>315</v>
      </c>
      <c r="H4963" s="39">
        <v>10.65</v>
      </c>
      <c r="I4963" s="40">
        <v>277.0</v>
      </c>
      <c r="J4963" s="41">
        <f t="shared" si="5"/>
        <v>2950.05</v>
      </c>
      <c r="K4963" s="37" t="str">
        <f t="array" ref="K4963">IFERROR(XLOOKUP(G4963,'Tipo de carga'!A:A,'Tipo de carga'!B:B))</f>
        <v>COMSUSTENTA</v>
      </c>
      <c r="L4963" s="37">
        <f t="shared" si="2"/>
        <v>46</v>
      </c>
      <c r="M4963" s="37">
        <f t="shared" si="3"/>
        <v>10</v>
      </c>
      <c r="N4963" s="37">
        <f t="shared" si="4"/>
        <v>11</v>
      </c>
      <c r="O4963" s="37" t="str">
        <f t="array" ref="O4963">IFERROR(XLOOKUP(K4963,'Tipo de carga'!B:B,'Tipo de carga'!C:C))</f>
        <v>GNC</v>
      </c>
    </row>
    <row r="4964">
      <c r="A4964" s="36">
        <v>1928.0</v>
      </c>
      <c r="B4964" s="37" t="str">
        <f t="array" ref="B4964">IFERROR(XLOOKUP(A4964,'Asignacion Nov'!A:A,'Asignacion Nov'!C:C))</f>
        <v>MeLi Ded Puebla</v>
      </c>
      <c r="C4964" s="37" t="str">
        <f t="array" ref="C4964">IFERROR(XLOOKUP(A4964,'Asignacion Nov'!A:A,'Asignacion Nov'!B:B))</f>
        <v>EC-05</v>
      </c>
      <c r="D4964" s="38">
        <v>45606.0</v>
      </c>
      <c r="E4964" s="36" t="s">
        <v>319</v>
      </c>
      <c r="F4964" s="37" t="str">
        <f t="array" ref="F4964">IFERROR(XLOOKUP(E4964,Operadores!A:A,Operadores!B:B))</f>
        <v>BARPED</v>
      </c>
      <c r="G4964" s="36" t="s">
        <v>315</v>
      </c>
      <c r="H4964" s="39">
        <v>10.65</v>
      </c>
      <c r="I4964" s="40">
        <v>248.0</v>
      </c>
      <c r="J4964" s="41">
        <f t="shared" si="5"/>
        <v>2641.2</v>
      </c>
      <c r="K4964" s="37" t="str">
        <f t="array" ref="K4964">IFERROR(XLOOKUP(G4964,'Tipo de carga'!A:A,'Tipo de carga'!B:B))</f>
        <v>COMSUSTENTA</v>
      </c>
      <c r="L4964" s="37">
        <f t="shared" si="2"/>
        <v>46</v>
      </c>
      <c r="M4964" s="37">
        <f t="shared" si="3"/>
        <v>10</v>
      </c>
      <c r="N4964" s="37">
        <f t="shared" si="4"/>
        <v>11</v>
      </c>
      <c r="O4964" s="37" t="str">
        <f t="array" ref="O4964">IFERROR(XLOOKUP(K4964,'Tipo de carga'!B:B,'Tipo de carga'!C:C))</f>
        <v>GNC</v>
      </c>
    </row>
    <row r="4965">
      <c r="A4965" s="36">
        <v>1862.0</v>
      </c>
      <c r="B4965" s="37" t="str">
        <f t="array" ref="B4965">IFERROR(XLOOKUP(A4965,'Asignacion Nov'!A:A,'Asignacion Nov'!C:C))</f>
        <v>Circuitos</v>
      </c>
      <c r="C4965" s="37" t="str">
        <f t="array" ref="C4965">IFERROR(XLOOKUP(A4965,'Asignacion Nov'!A:A,'Asignacion Nov'!B:B))</f>
        <v>EC-03</v>
      </c>
      <c r="D4965" s="38">
        <v>45608.989270833335</v>
      </c>
      <c r="E4965" s="36" t="s">
        <v>445</v>
      </c>
      <c r="F4965" s="37" t="str">
        <f t="array" ref="F4965">IFERROR(XLOOKUP(E4965,Operadores!A:A,Operadores!B:B))</f>
        <v>MIREDM</v>
      </c>
      <c r="G4965" s="36" t="s">
        <v>72</v>
      </c>
      <c r="H4965" s="39">
        <v>20.122739</v>
      </c>
      <c r="I4965" s="40">
        <v>727.0</v>
      </c>
      <c r="J4965" s="41">
        <f t="shared" si="5"/>
        <v>14629.23125</v>
      </c>
      <c r="K4965" s="37" t="str">
        <f t="array" ref="K4965">IFERROR(XLOOKUP(G4965,'Tipo de carga'!A:A,'Tipo de carga'!B:B))</f>
        <v>Autoabasto</v>
      </c>
      <c r="L4965" s="37">
        <f t="shared" si="2"/>
        <v>46</v>
      </c>
      <c r="M4965" s="37">
        <f t="shared" si="3"/>
        <v>12</v>
      </c>
      <c r="N4965" s="37">
        <f t="shared" si="4"/>
        <v>11</v>
      </c>
      <c r="O4965" s="37" t="str">
        <f t="array" ref="O4965">IFERROR(XLOOKUP(K4965,'Tipo de carga'!B:B,'Tipo de carga'!C:C))</f>
        <v>Diesel</v>
      </c>
    </row>
    <row r="4966">
      <c r="A4966" s="36">
        <v>1980.0</v>
      </c>
      <c r="B4966" s="37" t="str">
        <f t="array" ref="B4966">IFERROR(XLOOKUP(A4966,'Asignacion Nov'!A:A,'Asignacion Nov'!C:C))</f>
        <v>MeLi asignado SD</v>
      </c>
      <c r="C4966" s="37" t="str">
        <f t="array" ref="C4966">IFERROR(XLOOKUP(A4966,'Asignacion Nov'!A:A,'Asignacion Nov'!B:B))</f>
        <v>EC-05</v>
      </c>
      <c r="D4966" s="38">
        <v>45608.97642361111</v>
      </c>
      <c r="E4966" s="36" t="s">
        <v>173</v>
      </c>
      <c r="F4966" s="37" t="str">
        <f t="array" ref="F4966">IFERROR(XLOOKUP(E4966,Operadores!A:A,Operadores!B:B))</f>
        <v>AGUMIG</v>
      </c>
      <c r="G4966" s="36" t="s">
        <v>72</v>
      </c>
      <c r="H4966" s="39">
        <v>20.122739</v>
      </c>
      <c r="I4966" s="40">
        <v>344.0</v>
      </c>
      <c r="J4966" s="41">
        <f t="shared" si="5"/>
        <v>6922.222216</v>
      </c>
      <c r="K4966" s="37" t="str">
        <f t="array" ref="K4966">IFERROR(XLOOKUP(G4966,'Tipo de carga'!A:A,'Tipo de carga'!B:B))</f>
        <v>Autoabasto</v>
      </c>
      <c r="L4966" s="37">
        <f t="shared" si="2"/>
        <v>46</v>
      </c>
      <c r="M4966" s="37">
        <f t="shared" si="3"/>
        <v>12</v>
      </c>
      <c r="N4966" s="37">
        <f t="shared" si="4"/>
        <v>11</v>
      </c>
      <c r="O4966" s="37" t="str">
        <f t="array" ref="O4966">IFERROR(XLOOKUP(K4966,'Tipo de carga'!B:B,'Tipo de carga'!C:C))</f>
        <v>Diesel</v>
      </c>
    </row>
    <row r="4967">
      <c r="A4967" s="36">
        <v>1944.0</v>
      </c>
      <c r="B4967" s="37" t="str">
        <f t="array" ref="B4967">IFERROR(XLOOKUP(A4967,'Asignacion Nov'!A:A,'Asignacion Nov'!C:C))</f>
        <v>MeLi asignado SD</v>
      </c>
      <c r="C4967" s="37" t="str">
        <f t="array" ref="C4967">IFERROR(XLOOKUP(A4967,'Asignacion Nov'!A:A,'Asignacion Nov'!B:B))</f>
        <v>EC-05</v>
      </c>
      <c r="D4967" s="38">
        <v>45608.9690625</v>
      </c>
      <c r="E4967" s="36" t="s">
        <v>221</v>
      </c>
      <c r="F4967" s="37" t="str">
        <f t="array" ref="F4967">IFERROR(XLOOKUP(E4967,Operadores!A:A,Operadores!B:B))</f>
        <v>ORTARM</v>
      </c>
      <c r="G4967" s="36" t="s">
        <v>72</v>
      </c>
      <c r="H4967" s="39">
        <v>20.122739</v>
      </c>
      <c r="I4967" s="40">
        <v>337.0</v>
      </c>
      <c r="J4967" s="41">
        <f t="shared" si="5"/>
        <v>6781.363043</v>
      </c>
      <c r="K4967" s="37" t="str">
        <f t="array" ref="K4967">IFERROR(XLOOKUP(G4967,'Tipo de carga'!A:A,'Tipo de carga'!B:B))</f>
        <v>Autoabasto</v>
      </c>
      <c r="L4967" s="37">
        <f t="shared" si="2"/>
        <v>46</v>
      </c>
      <c r="M4967" s="37">
        <f t="shared" si="3"/>
        <v>12</v>
      </c>
      <c r="N4967" s="37">
        <f t="shared" si="4"/>
        <v>11</v>
      </c>
      <c r="O4967" s="37" t="str">
        <f t="array" ref="O4967">IFERROR(XLOOKUP(K4967,'Tipo de carga'!B:B,'Tipo de carga'!C:C))</f>
        <v>Diesel</v>
      </c>
    </row>
    <row r="4968">
      <c r="A4968" s="36">
        <v>1992.0</v>
      </c>
      <c r="B4968" s="37" t="str">
        <f t="array" ref="B4968">IFERROR(XLOOKUP(A4968,'Asignacion Nov'!A:A,'Asignacion Nov'!C:C))</f>
        <v>MeLi Dedicado TD</v>
      </c>
      <c r="C4968" s="37" t="str">
        <f t="array" ref="C4968">IFERROR(XLOOKUP(A4968,'Asignacion Nov'!A:A,'Asignacion Nov'!B:B))</f>
        <v>EC-05</v>
      </c>
      <c r="D4968" s="38">
        <v>45608.9603125</v>
      </c>
      <c r="E4968" s="36" t="s">
        <v>460</v>
      </c>
      <c r="F4968" s="37" t="str">
        <f t="array" ref="F4968">IFERROR(XLOOKUP(E4968,Operadores!A:A,Operadores!B:B))</f>
        <v>TORAN</v>
      </c>
      <c r="G4968" s="36" t="s">
        <v>72</v>
      </c>
      <c r="H4968" s="39">
        <v>20.122739</v>
      </c>
      <c r="I4968" s="40">
        <v>273.0</v>
      </c>
      <c r="J4968" s="41">
        <f t="shared" si="5"/>
        <v>5493.507747</v>
      </c>
      <c r="K4968" s="37" t="str">
        <f t="array" ref="K4968">IFERROR(XLOOKUP(G4968,'Tipo de carga'!A:A,'Tipo de carga'!B:B))</f>
        <v>Autoabasto</v>
      </c>
      <c r="L4968" s="37">
        <f t="shared" si="2"/>
        <v>46</v>
      </c>
      <c r="M4968" s="37">
        <f t="shared" si="3"/>
        <v>12</v>
      </c>
      <c r="N4968" s="37">
        <f t="shared" si="4"/>
        <v>11</v>
      </c>
      <c r="O4968" s="37" t="str">
        <f t="array" ref="O4968">IFERROR(XLOOKUP(K4968,'Tipo de carga'!B:B,'Tipo de carga'!C:C))</f>
        <v>Diesel</v>
      </c>
    </row>
    <row r="4969">
      <c r="A4969" s="36">
        <v>1939.0</v>
      </c>
      <c r="B4969" s="37" t="str">
        <f t="array" ref="B4969">IFERROR(XLOOKUP(A4969,'Asignacion Nov'!A:A,'Asignacion Nov'!C:C))</f>
        <v>Full Liver</v>
      </c>
      <c r="C4969" s="37" t="str">
        <f t="array" ref="C4969">IFERROR(XLOOKUP(A4969,'Asignacion Nov'!A:A,'Asignacion Nov'!B:B))</f>
        <v>EC-01</v>
      </c>
      <c r="D4969" s="38">
        <v>45608.953877314816</v>
      </c>
      <c r="E4969" s="36" t="s">
        <v>364</v>
      </c>
      <c r="F4969" s="37" t="str">
        <f t="array" ref="F4969">IFERROR(XLOOKUP(E4969,Operadores!A:A,Operadores!B:B))</f>
        <v>TORBR01</v>
      </c>
      <c r="G4969" s="36" t="s">
        <v>72</v>
      </c>
      <c r="H4969" s="39">
        <v>20.122739</v>
      </c>
      <c r="I4969" s="40">
        <v>509.0</v>
      </c>
      <c r="J4969" s="41">
        <f t="shared" si="5"/>
        <v>10242.47415</v>
      </c>
      <c r="K4969" s="37" t="str">
        <f t="array" ref="K4969">IFERROR(XLOOKUP(G4969,'Tipo de carga'!A:A,'Tipo de carga'!B:B))</f>
        <v>Autoabasto</v>
      </c>
      <c r="L4969" s="37">
        <f t="shared" si="2"/>
        <v>46</v>
      </c>
      <c r="M4969" s="37">
        <f t="shared" si="3"/>
        <v>12</v>
      </c>
      <c r="N4969" s="37">
        <f t="shared" si="4"/>
        <v>11</v>
      </c>
      <c r="O4969" s="37" t="str">
        <f t="array" ref="O4969">IFERROR(XLOOKUP(K4969,'Tipo de carga'!B:B,'Tipo de carga'!C:C))</f>
        <v>Diesel</v>
      </c>
    </row>
    <row r="4970">
      <c r="A4970" s="36">
        <v>2027.0</v>
      </c>
      <c r="B4970" s="37" t="str">
        <f t="array" ref="B4970">IFERROR(XLOOKUP(A4970,'Asignacion Nov'!A:A,'Asignacion Nov'!C:C))</f>
        <v>MeLi Dedicado Merida</v>
      </c>
      <c r="C4970" s="37" t="str">
        <f t="array" ref="C4970">IFERROR(XLOOKUP(A4970,'Asignacion Nov'!A:A,'Asignacion Nov'!B:B))</f>
        <v>EC-05</v>
      </c>
      <c r="D4970" s="38">
        <v>45608.936956018515</v>
      </c>
      <c r="E4970" s="36" t="s">
        <v>452</v>
      </c>
      <c r="F4970" s="37" t="str">
        <f t="array" ref="F4970">IFERROR(XLOOKUP(E4970,Operadores!A:A,Operadores!B:B))</f>
        <v>AGUMAU</v>
      </c>
      <c r="G4970" s="36" t="s">
        <v>72</v>
      </c>
      <c r="H4970" s="39">
        <v>20.122739</v>
      </c>
      <c r="I4970" s="40">
        <v>329.0</v>
      </c>
      <c r="J4970" s="41">
        <f t="shared" si="5"/>
        <v>6620.381131</v>
      </c>
      <c r="K4970" s="37" t="str">
        <f t="array" ref="K4970">IFERROR(XLOOKUP(G4970,'Tipo de carga'!A:A,'Tipo de carga'!B:B))</f>
        <v>Autoabasto</v>
      </c>
      <c r="L4970" s="37">
        <f t="shared" si="2"/>
        <v>46</v>
      </c>
      <c r="M4970" s="37">
        <f t="shared" si="3"/>
        <v>12</v>
      </c>
      <c r="N4970" s="37">
        <f t="shared" si="4"/>
        <v>11</v>
      </c>
      <c r="O4970" s="37" t="str">
        <f t="array" ref="O4970">IFERROR(XLOOKUP(K4970,'Tipo de carga'!B:B,'Tipo de carga'!C:C))</f>
        <v>Diesel</v>
      </c>
    </row>
    <row r="4971">
      <c r="A4971" s="36">
        <v>2075.0</v>
      </c>
      <c r="B4971" s="37" t="str">
        <f t="array" ref="B4971">IFERROR(XLOOKUP(A4971,'Asignacion Nov'!A:A,'Asignacion Nov'!C:C))</f>
        <v>Peñafiel Tecamac</v>
      </c>
      <c r="C4971" s="37" t="str">
        <f t="array" ref="C4971">IFERROR(XLOOKUP(A4971,'Asignacion Nov'!A:A,'Asignacion Nov'!B:B))</f>
        <v>EC-02</v>
      </c>
      <c r="D4971" s="38">
        <v>45608.923414351855</v>
      </c>
      <c r="E4971" s="36" t="s">
        <v>432</v>
      </c>
      <c r="F4971" s="37" t="str">
        <f t="array" ref="F4971">IFERROR(XLOOKUP(E4971,Operadores!A:A,Operadores!B:B))</f>
        <v>CALPED</v>
      </c>
      <c r="G4971" s="36" t="s">
        <v>72</v>
      </c>
      <c r="H4971" s="39">
        <v>20.122739</v>
      </c>
      <c r="I4971" s="40">
        <v>316.0</v>
      </c>
      <c r="J4971" s="41">
        <f t="shared" si="5"/>
        <v>6358.785524</v>
      </c>
      <c r="K4971" s="37" t="str">
        <f t="array" ref="K4971">IFERROR(XLOOKUP(G4971,'Tipo de carga'!A:A,'Tipo de carga'!B:B))</f>
        <v>Autoabasto</v>
      </c>
      <c r="L4971" s="37">
        <f t="shared" si="2"/>
        <v>46</v>
      </c>
      <c r="M4971" s="37">
        <f t="shared" si="3"/>
        <v>12</v>
      </c>
      <c r="N4971" s="37">
        <f t="shared" si="4"/>
        <v>11</v>
      </c>
      <c r="O4971" s="37" t="str">
        <f t="array" ref="O4971">IFERROR(XLOOKUP(K4971,'Tipo de carga'!B:B,'Tipo de carga'!C:C))</f>
        <v>Diesel</v>
      </c>
    </row>
    <row r="4972">
      <c r="A4972" s="36">
        <v>1704.0</v>
      </c>
      <c r="B4972" s="37" t="str">
        <f t="array" ref="B4972">IFERROR(XLOOKUP(A4972,'Asignacion Nov'!A:A,'Asignacion Nov'!C:C))</f>
        <v>Pilgrims Tepo</v>
      </c>
      <c r="C4972" s="37" t="str">
        <f t="array" ref="C4972">IFERROR(XLOOKUP(A4972,'Asignacion Nov'!A:A,'Asignacion Nov'!B:B))</f>
        <v>EC-02</v>
      </c>
      <c r="D4972" s="38">
        <v>45608.91554398148</v>
      </c>
      <c r="E4972" s="36" t="s">
        <v>478</v>
      </c>
      <c r="F4972" s="37" t="str">
        <f t="array" ref="F4972">IFERROR(XLOOKUP(E4972,Operadores!A:A,Operadores!B:B))</f>
        <v>CHAJUA01</v>
      </c>
      <c r="G4972" s="36" t="s">
        <v>72</v>
      </c>
      <c r="H4972" s="39">
        <v>20.122739</v>
      </c>
      <c r="I4972" s="40">
        <v>226.0</v>
      </c>
      <c r="J4972" s="41">
        <f t="shared" si="5"/>
        <v>4547.739014</v>
      </c>
      <c r="K4972" s="37" t="str">
        <f t="array" ref="K4972">IFERROR(XLOOKUP(G4972,'Tipo de carga'!A:A,'Tipo de carga'!B:B))</f>
        <v>Autoabasto</v>
      </c>
      <c r="L4972" s="37">
        <f t="shared" si="2"/>
        <v>46</v>
      </c>
      <c r="M4972" s="37">
        <f t="shared" si="3"/>
        <v>12</v>
      </c>
      <c r="N4972" s="37">
        <f t="shared" si="4"/>
        <v>11</v>
      </c>
      <c r="O4972" s="37" t="str">
        <f t="array" ref="O4972">IFERROR(XLOOKUP(K4972,'Tipo de carga'!B:B,'Tipo de carga'!C:C))</f>
        <v>Diesel</v>
      </c>
    </row>
    <row r="4973">
      <c r="A4973" s="36">
        <v>1795.0</v>
      </c>
      <c r="B4973" s="37" t="str">
        <f t="array" ref="B4973">IFERROR(XLOOKUP(A4973,'Asignacion Nov'!A:A,'Asignacion Nov'!C:C))</f>
        <v>Pilgrims Tepo</v>
      </c>
      <c r="C4973" s="37" t="str">
        <f t="array" ref="C4973">IFERROR(XLOOKUP(A4973,'Asignacion Nov'!A:A,'Asignacion Nov'!B:B))</f>
        <v>EC-02</v>
      </c>
      <c r="D4973" s="38">
        <v>45608.9065162037</v>
      </c>
      <c r="E4973" s="36" t="s">
        <v>379</v>
      </c>
      <c r="F4973" s="37" t="str">
        <f t="array" ref="F4973">IFERROR(XLOOKUP(E4973,Operadores!A:A,Operadores!B:B))</f>
        <v>MEDAND</v>
      </c>
      <c r="G4973" s="36" t="s">
        <v>72</v>
      </c>
      <c r="H4973" s="39">
        <v>20.122739</v>
      </c>
      <c r="I4973" s="40">
        <v>673.0</v>
      </c>
      <c r="J4973" s="41">
        <f t="shared" si="5"/>
        <v>13542.60335</v>
      </c>
      <c r="K4973" s="37" t="str">
        <f t="array" ref="K4973">IFERROR(XLOOKUP(G4973,'Tipo de carga'!A:A,'Tipo de carga'!B:B))</f>
        <v>Autoabasto</v>
      </c>
      <c r="L4973" s="37">
        <f t="shared" si="2"/>
        <v>46</v>
      </c>
      <c r="M4973" s="37">
        <f t="shared" si="3"/>
        <v>12</v>
      </c>
      <c r="N4973" s="37">
        <f t="shared" si="4"/>
        <v>11</v>
      </c>
      <c r="O4973" s="37" t="str">
        <f t="array" ref="O4973">IFERROR(XLOOKUP(K4973,'Tipo de carga'!B:B,'Tipo de carga'!C:C))</f>
        <v>Diesel</v>
      </c>
    </row>
    <row r="4974">
      <c r="A4974" s="36">
        <v>1836.0</v>
      </c>
      <c r="B4974" s="37" t="str">
        <f t="array" ref="B4974">IFERROR(XLOOKUP(A4974,'Asignacion Nov'!A:A,'Asignacion Nov'!C:C))</f>
        <v>Full Liver</v>
      </c>
      <c r="C4974" s="37" t="str">
        <f t="array" ref="C4974">IFERROR(XLOOKUP(A4974,'Asignacion Nov'!A:A,'Asignacion Nov'!B:B))</f>
        <v>EC-01</v>
      </c>
      <c r="D4974" s="38">
        <v>45608.87962962963</v>
      </c>
      <c r="E4974" s="36" t="s">
        <v>297</v>
      </c>
      <c r="F4974" s="37" t="str">
        <f t="array" ref="F4974">IFERROR(XLOOKUP(E4974,Operadores!A:A,Operadores!B:B))</f>
        <v>HUEAR</v>
      </c>
      <c r="G4974" s="36" t="s">
        <v>72</v>
      </c>
      <c r="H4974" s="39">
        <v>20.122739</v>
      </c>
      <c r="I4974" s="40">
        <v>698.0</v>
      </c>
      <c r="J4974" s="41">
        <f t="shared" si="5"/>
        <v>14045.67182</v>
      </c>
      <c r="K4974" s="37" t="str">
        <f t="array" ref="K4974">IFERROR(XLOOKUP(G4974,'Tipo de carga'!A:A,'Tipo de carga'!B:B))</f>
        <v>Autoabasto</v>
      </c>
      <c r="L4974" s="37">
        <f t="shared" si="2"/>
        <v>46</v>
      </c>
      <c r="M4974" s="37">
        <f t="shared" si="3"/>
        <v>12</v>
      </c>
      <c r="N4974" s="37">
        <f t="shared" si="4"/>
        <v>11</v>
      </c>
      <c r="O4974" s="37" t="str">
        <f t="array" ref="O4974">IFERROR(XLOOKUP(K4974,'Tipo de carga'!B:B,'Tipo de carga'!C:C))</f>
        <v>Diesel</v>
      </c>
    </row>
    <row r="4975">
      <c r="A4975" s="36">
        <v>1720.0</v>
      </c>
      <c r="B4975" s="37" t="str">
        <f t="array" ref="B4975">IFERROR(XLOOKUP(A4975,'Asignacion Nov'!A:A,'Asignacion Nov'!C:C))</f>
        <v>Pilgrims Tepo</v>
      </c>
      <c r="C4975" s="37" t="str">
        <f t="array" ref="C4975">IFERROR(XLOOKUP(A4975,'Asignacion Nov'!A:A,'Asignacion Nov'!B:B))</f>
        <v>EC-02</v>
      </c>
      <c r="D4975" s="38">
        <v>45608.85869212963</v>
      </c>
      <c r="E4975" s="36" t="s">
        <v>477</v>
      </c>
      <c r="F4975" s="37" t="str">
        <f t="array" ref="F4975">IFERROR(XLOOKUP(E4975,Operadores!A:A,Operadores!B:B))</f>
        <v>GARJOS01</v>
      </c>
      <c r="G4975" s="36" t="s">
        <v>72</v>
      </c>
      <c r="H4975" s="39">
        <v>20.122739</v>
      </c>
      <c r="I4975" s="40">
        <v>162.0</v>
      </c>
      <c r="J4975" s="41">
        <f t="shared" si="5"/>
        <v>3259.883718</v>
      </c>
      <c r="K4975" s="37" t="str">
        <f t="array" ref="K4975">IFERROR(XLOOKUP(G4975,'Tipo de carga'!A:A,'Tipo de carga'!B:B))</f>
        <v>Autoabasto</v>
      </c>
      <c r="L4975" s="37">
        <f t="shared" si="2"/>
        <v>46</v>
      </c>
      <c r="M4975" s="37">
        <f t="shared" si="3"/>
        <v>12</v>
      </c>
      <c r="N4975" s="37">
        <f t="shared" si="4"/>
        <v>11</v>
      </c>
      <c r="O4975" s="37" t="str">
        <f t="array" ref="O4975">IFERROR(XLOOKUP(K4975,'Tipo de carga'!B:B,'Tipo de carga'!C:C))</f>
        <v>Diesel</v>
      </c>
    </row>
    <row r="4976">
      <c r="A4976" s="36">
        <v>1852.0</v>
      </c>
      <c r="B4976" s="37" t="str">
        <f t="array" ref="B4976">IFERROR(XLOOKUP(A4976,'Asignacion Nov'!A:A,'Asignacion Nov'!C:C))</f>
        <v>Circuitos</v>
      </c>
      <c r="C4976" s="37" t="str">
        <f t="array" ref="C4976">IFERROR(XLOOKUP(A4976,'Asignacion Nov'!A:A,'Asignacion Nov'!B:B))</f>
        <v>EC-03</v>
      </c>
      <c r="D4976" s="38">
        <v>45608.84967592593</v>
      </c>
      <c r="E4976" s="36" t="s">
        <v>237</v>
      </c>
      <c r="F4976" s="37" t="str">
        <f t="array" ref="F4976">IFERROR(XLOOKUP(E4976,Operadores!A:A,Operadores!B:B))</f>
        <v>HUAIS</v>
      </c>
      <c r="G4976" s="36" t="s">
        <v>72</v>
      </c>
      <c r="H4976" s="39">
        <v>20.122739</v>
      </c>
      <c r="I4976" s="40">
        <v>636.0</v>
      </c>
      <c r="J4976" s="41">
        <f t="shared" si="5"/>
        <v>12798.062</v>
      </c>
      <c r="K4976" s="37" t="str">
        <f t="array" ref="K4976">IFERROR(XLOOKUP(G4976,'Tipo de carga'!A:A,'Tipo de carga'!B:B))</f>
        <v>Autoabasto</v>
      </c>
      <c r="L4976" s="37">
        <f t="shared" si="2"/>
        <v>46</v>
      </c>
      <c r="M4976" s="37">
        <f t="shared" si="3"/>
        <v>12</v>
      </c>
      <c r="N4976" s="37">
        <f t="shared" si="4"/>
        <v>11</v>
      </c>
      <c r="O4976" s="37" t="str">
        <f t="array" ref="O4976">IFERROR(XLOOKUP(K4976,'Tipo de carga'!B:B,'Tipo de carga'!C:C))</f>
        <v>Diesel</v>
      </c>
    </row>
    <row r="4977">
      <c r="A4977" s="36">
        <v>1902.0</v>
      </c>
      <c r="B4977" s="37" t="str">
        <f t="array" ref="B4977">IFERROR(XLOOKUP(A4977,'Asignacion Nov'!A:A,'Asignacion Nov'!C:C))</f>
        <v>Pipas</v>
      </c>
      <c r="C4977" s="37" t="str">
        <f t="array" ref="C4977">IFERROR(XLOOKUP(A4977,'Asignacion Nov'!A:A,'Asignacion Nov'!B:B))</f>
        <v>EC-02</v>
      </c>
      <c r="D4977" s="38">
        <v>45608.831030092595</v>
      </c>
      <c r="E4977" s="36" t="s">
        <v>365</v>
      </c>
      <c r="F4977" s="37" t="str">
        <f t="array" ref="F4977">IFERROR(XLOOKUP(E4977,Operadores!A:A,Operadores!B:B))</f>
        <v>RUICRU</v>
      </c>
      <c r="G4977" s="36" t="s">
        <v>72</v>
      </c>
      <c r="H4977" s="39">
        <v>20.122739</v>
      </c>
      <c r="I4977" s="40">
        <v>746.0</v>
      </c>
      <c r="J4977" s="41">
        <f t="shared" si="5"/>
        <v>15011.56329</v>
      </c>
      <c r="K4977" s="37" t="str">
        <f t="array" ref="K4977">IFERROR(XLOOKUP(G4977,'Tipo de carga'!A:A,'Tipo de carga'!B:B))</f>
        <v>Autoabasto</v>
      </c>
      <c r="L4977" s="37">
        <f t="shared" si="2"/>
        <v>46</v>
      </c>
      <c r="M4977" s="37">
        <f t="shared" si="3"/>
        <v>12</v>
      </c>
      <c r="N4977" s="37">
        <f t="shared" si="4"/>
        <v>11</v>
      </c>
      <c r="O4977" s="37" t="str">
        <f t="array" ref="O4977">IFERROR(XLOOKUP(K4977,'Tipo de carga'!B:B,'Tipo de carga'!C:C))</f>
        <v>Diesel</v>
      </c>
    </row>
    <row r="4978">
      <c r="A4978" s="36" t="s">
        <v>187</v>
      </c>
      <c r="B4978" s="37" t="str">
        <f t="array" ref="B4978">IFERROR(XLOOKUP(A4978,'Asignacion Nov'!A:A,'Asignacion Nov'!C:C))</f>
        <v/>
      </c>
      <c r="C4978" s="37" t="str">
        <f t="array" ref="C4978">IFERROR(XLOOKUP(A4978,'Asignacion Nov'!A:A,'Asignacion Nov'!B:B))</f>
        <v/>
      </c>
      <c r="D4978" s="38">
        <v>45608.81497685185</v>
      </c>
      <c r="E4978" s="36" t="s">
        <v>69</v>
      </c>
      <c r="F4978" s="37" t="str">
        <f t="array" ref="F4978">IFERROR(XLOOKUP(E4978,Operadores!A:A,Operadores!B:B))</f>
        <v>MTTO</v>
      </c>
      <c r="G4978" s="36" t="s">
        <v>72</v>
      </c>
      <c r="H4978" s="39">
        <v>20.122739</v>
      </c>
      <c r="I4978" s="40">
        <v>19.0</v>
      </c>
      <c r="J4978" s="41">
        <f t="shared" si="5"/>
        <v>382.332041</v>
      </c>
      <c r="K4978" s="37" t="str">
        <f t="array" ref="K4978">IFERROR(XLOOKUP(G4978,'Tipo de carga'!A:A,'Tipo de carga'!B:B))</f>
        <v>Autoabasto</v>
      </c>
      <c r="L4978" s="37">
        <f t="shared" si="2"/>
        <v>46</v>
      </c>
      <c r="M4978" s="37">
        <f t="shared" si="3"/>
        <v>12</v>
      </c>
      <c r="N4978" s="37">
        <f t="shared" si="4"/>
        <v>11</v>
      </c>
      <c r="O4978" s="37" t="str">
        <f t="array" ref="O4978">IFERROR(XLOOKUP(K4978,'Tipo de carga'!B:B,'Tipo de carga'!C:C))</f>
        <v>Diesel</v>
      </c>
    </row>
    <row r="4979">
      <c r="A4979" s="36">
        <v>2023.0</v>
      </c>
      <c r="B4979" s="37" t="str">
        <f t="array" ref="B4979">IFERROR(XLOOKUP(A4979,'Asignacion Nov'!A:A,'Asignacion Nov'!C:C))</f>
        <v>MeLi Asignado TD</v>
      </c>
      <c r="C4979" s="37" t="str">
        <f t="array" ref="C4979">IFERROR(XLOOKUP(A4979,'Asignacion Nov'!A:A,'Asignacion Nov'!B:B))</f>
        <v>EC-05</v>
      </c>
      <c r="D4979" s="38">
        <v>45608.81384259259</v>
      </c>
      <c r="E4979" s="36" t="s">
        <v>327</v>
      </c>
      <c r="F4979" s="37" t="str">
        <f t="array" ref="F4979">IFERROR(XLOOKUP(E4979,Operadores!A:A,Operadores!B:B))</f>
        <v>ESCSAU</v>
      </c>
      <c r="G4979" s="36" t="s">
        <v>72</v>
      </c>
      <c r="H4979" s="39">
        <v>20.122739</v>
      </c>
      <c r="I4979" s="40">
        <v>387.0</v>
      </c>
      <c r="J4979" s="41">
        <f t="shared" si="5"/>
        <v>7787.499993</v>
      </c>
      <c r="K4979" s="37" t="str">
        <f t="array" ref="K4979">IFERROR(XLOOKUP(G4979,'Tipo de carga'!A:A,'Tipo de carga'!B:B))</f>
        <v>Autoabasto</v>
      </c>
      <c r="L4979" s="37">
        <f t="shared" si="2"/>
        <v>46</v>
      </c>
      <c r="M4979" s="37">
        <f t="shared" si="3"/>
        <v>12</v>
      </c>
      <c r="N4979" s="37">
        <f t="shared" si="4"/>
        <v>11</v>
      </c>
      <c r="O4979" s="37" t="str">
        <f t="array" ref="O4979">IFERROR(XLOOKUP(K4979,'Tipo de carga'!B:B,'Tipo de carga'!C:C))</f>
        <v>Diesel</v>
      </c>
    </row>
    <row r="4980">
      <c r="A4980" s="36">
        <v>1863.0</v>
      </c>
      <c r="B4980" s="37" t="str">
        <f t="array" ref="B4980">IFERROR(XLOOKUP(A4980,'Asignacion Nov'!A:A,'Asignacion Nov'!C:C))</f>
        <v>Pilgrims Tepo</v>
      </c>
      <c r="C4980" s="37" t="str">
        <f t="array" ref="C4980">IFERROR(XLOOKUP(A4980,'Asignacion Nov'!A:A,'Asignacion Nov'!B:B))</f>
        <v>EC-02</v>
      </c>
      <c r="D4980" s="38">
        <v>45608.80064814815</v>
      </c>
      <c r="E4980" s="36" t="s">
        <v>219</v>
      </c>
      <c r="F4980" s="37" t="str">
        <f t="array" ref="F4980">IFERROR(XLOOKUP(E4980,Operadores!A:A,Operadores!B:B))</f>
        <v>MAREVA</v>
      </c>
      <c r="G4980" s="36" t="s">
        <v>72</v>
      </c>
      <c r="H4980" s="39">
        <v>20.122739</v>
      </c>
      <c r="I4980" s="40">
        <v>132.0</v>
      </c>
      <c r="J4980" s="41">
        <f t="shared" si="5"/>
        <v>2656.201548</v>
      </c>
      <c r="K4980" s="37" t="str">
        <f t="array" ref="K4980">IFERROR(XLOOKUP(G4980,'Tipo de carga'!A:A,'Tipo de carga'!B:B))</f>
        <v>Autoabasto</v>
      </c>
      <c r="L4980" s="37">
        <f t="shared" si="2"/>
        <v>46</v>
      </c>
      <c r="M4980" s="37">
        <f t="shared" si="3"/>
        <v>12</v>
      </c>
      <c r="N4980" s="37">
        <f t="shared" si="4"/>
        <v>11</v>
      </c>
      <c r="O4980" s="37" t="str">
        <f t="array" ref="O4980">IFERROR(XLOOKUP(K4980,'Tipo de carga'!B:B,'Tipo de carga'!C:C))</f>
        <v>Diesel</v>
      </c>
    </row>
    <row r="4981">
      <c r="A4981" s="36">
        <v>1861.0</v>
      </c>
      <c r="B4981" s="37" t="str">
        <f t="array" ref="B4981">IFERROR(XLOOKUP(A4981,'Asignacion Nov'!A:A,'Asignacion Nov'!C:C))</f>
        <v>Pilgrims Tepo</v>
      </c>
      <c r="C4981" s="37" t="str">
        <f t="array" ref="C4981">IFERROR(XLOOKUP(A4981,'Asignacion Nov'!A:A,'Asignacion Nov'!B:B))</f>
        <v>EC-02</v>
      </c>
      <c r="D4981" s="38">
        <v>45608.78797453704</v>
      </c>
      <c r="E4981" s="36" t="s">
        <v>330</v>
      </c>
      <c r="F4981" s="37" t="str">
        <f t="array" ref="F4981">IFERROR(XLOOKUP(E4981,Operadores!A:A,Operadores!B:B))</f>
        <v>JIMJOR</v>
      </c>
      <c r="G4981" s="36" t="s">
        <v>72</v>
      </c>
      <c r="H4981" s="39">
        <v>20.122739</v>
      </c>
      <c r="I4981" s="40">
        <v>223.0</v>
      </c>
      <c r="J4981" s="41">
        <f t="shared" si="5"/>
        <v>4487.370797</v>
      </c>
      <c r="K4981" s="37" t="str">
        <f t="array" ref="K4981">IFERROR(XLOOKUP(G4981,'Tipo de carga'!A:A,'Tipo de carga'!B:B))</f>
        <v>Autoabasto</v>
      </c>
      <c r="L4981" s="37">
        <f t="shared" si="2"/>
        <v>46</v>
      </c>
      <c r="M4981" s="37">
        <f t="shared" si="3"/>
        <v>12</v>
      </c>
      <c r="N4981" s="37">
        <f t="shared" si="4"/>
        <v>11</v>
      </c>
      <c r="O4981" s="37" t="str">
        <f t="array" ref="O4981">IFERROR(XLOOKUP(K4981,'Tipo de carga'!B:B,'Tipo de carga'!C:C))</f>
        <v>Diesel</v>
      </c>
    </row>
    <row r="4982">
      <c r="A4982" s="36">
        <v>1854.0</v>
      </c>
      <c r="B4982" s="37" t="str">
        <f t="array" ref="B4982">IFERROR(XLOOKUP(A4982,'Asignacion Nov'!A:A,'Asignacion Nov'!C:C))</f>
        <v>Hisense</v>
      </c>
      <c r="C4982" s="37" t="str">
        <f t="array" ref="C4982">IFERROR(XLOOKUP(A4982,'Asignacion Nov'!A:A,'Asignacion Nov'!B:B))</f>
        <v>EC-03</v>
      </c>
      <c r="D4982" s="38">
        <v>45608.7790625</v>
      </c>
      <c r="E4982" s="36" t="s">
        <v>409</v>
      </c>
      <c r="F4982" s="37" t="str">
        <f t="array" ref="F4982">IFERROR(XLOOKUP(E4982,Operadores!A:A,Operadores!B:B))</f>
        <v>SANJUL</v>
      </c>
      <c r="G4982" s="36" t="s">
        <v>72</v>
      </c>
      <c r="H4982" s="39">
        <v>20.122739</v>
      </c>
      <c r="I4982" s="40">
        <v>589.0</v>
      </c>
      <c r="J4982" s="41">
        <f t="shared" si="5"/>
        <v>11852.29327</v>
      </c>
      <c r="K4982" s="37" t="str">
        <f t="array" ref="K4982">IFERROR(XLOOKUP(G4982,'Tipo de carga'!A:A,'Tipo de carga'!B:B))</f>
        <v>Autoabasto</v>
      </c>
      <c r="L4982" s="37">
        <f t="shared" si="2"/>
        <v>46</v>
      </c>
      <c r="M4982" s="37">
        <f t="shared" si="3"/>
        <v>12</v>
      </c>
      <c r="N4982" s="37">
        <f t="shared" si="4"/>
        <v>11</v>
      </c>
      <c r="O4982" s="37" t="str">
        <f t="array" ref="O4982">IFERROR(XLOOKUP(K4982,'Tipo de carga'!B:B,'Tipo de carga'!C:C))</f>
        <v>Diesel</v>
      </c>
    </row>
    <row r="4983">
      <c r="A4983" s="36">
        <v>1688.0</v>
      </c>
      <c r="B4983" s="37" t="str">
        <f t="array" ref="B4983">IFERROR(XLOOKUP(A4983,'Asignacion Nov'!A:A,'Asignacion Nov'!C:C))</f>
        <v>Pilgrims Tepo</v>
      </c>
      <c r="C4983" s="37" t="str">
        <f t="array" ref="C4983">IFERROR(XLOOKUP(A4983,'Asignacion Nov'!A:A,'Asignacion Nov'!B:B))</f>
        <v>EC-02</v>
      </c>
      <c r="D4983" s="38">
        <v>45608.767233796294</v>
      </c>
      <c r="E4983" s="36" t="s">
        <v>540</v>
      </c>
      <c r="F4983" s="37" t="str">
        <f t="array" ref="F4983">IFERROR(XLOOKUP(E4983,Operadores!A:A,Operadores!B:B))</f>
        <v>RIVCRI</v>
      </c>
      <c r="G4983" s="36" t="s">
        <v>72</v>
      </c>
      <c r="H4983" s="39">
        <v>20.122739</v>
      </c>
      <c r="I4983" s="40">
        <v>183.0</v>
      </c>
      <c r="J4983" s="41">
        <f t="shared" si="5"/>
        <v>3682.461237</v>
      </c>
      <c r="K4983" s="37" t="str">
        <f t="array" ref="K4983">IFERROR(XLOOKUP(G4983,'Tipo de carga'!A:A,'Tipo de carga'!B:B))</f>
        <v>Autoabasto</v>
      </c>
      <c r="L4983" s="37">
        <f t="shared" si="2"/>
        <v>46</v>
      </c>
      <c r="M4983" s="37">
        <f t="shared" si="3"/>
        <v>12</v>
      </c>
      <c r="N4983" s="37">
        <f t="shared" si="4"/>
        <v>11</v>
      </c>
      <c r="O4983" s="37" t="str">
        <f t="array" ref="O4983">IFERROR(XLOOKUP(K4983,'Tipo de carga'!B:B,'Tipo de carga'!C:C))</f>
        <v>Diesel</v>
      </c>
    </row>
    <row r="4984">
      <c r="A4984" s="36">
        <v>1695.0</v>
      </c>
      <c r="B4984" s="37" t="str">
        <f t="array" ref="B4984">IFERROR(XLOOKUP(A4984,'Asignacion Nov'!A:A,'Asignacion Nov'!C:C))</f>
        <v>Pilgrims Tepo</v>
      </c>
      <c r="C4984" s="37" t="str">
        <f t="array" ref="C4984">IFERROR(XLOOKUP(A4984,'Asignacion Nov'!A:A,'Asignacion Nov'!B:B))</f>
        <v>EC-02</v>
      </c>
      <c r="D4984" s="38">
        <v>45608.759363425925</v>
      </c>
      <c r="E4984" s="36" t="s">
        <v>429</v>
      </c>
      <c r="F4984" s="37" t="str">
        <f t="array" ref="F4984">IFERROR(XLOOKUP(E4984,Operadores!A:A,Operadores!B:B))</f>
        <v>RODLEO</v>
      </c>
      <c r="G4984" s="36" t="s">
        <v>72</v>
      </c>
      <c r="H4984" s="39">
        <v>20.122739</v>
      </c>
      <c r="I4984" s="40">
        <v>4.0</v>
      </c>
      <c r="J4984" s="41">
        <f t="shared" si="5"/>
        <v>80.490956</v>
      </c>
      <c r="K4984" s="37" t="str">
        <f t="array" ref="K4984">IFERROR(XLOOKUP(G4984,'Tipo de carga'!A:A,'Tipo de carga'!B:B))</f>
        <v>Autoabasto</v>
      </c>
      <c r="L4984" s="37">
        <f t="shared" si="2"/>
        <v>46</v>
      </c>
      <c r="M4984" s="37">
        <f t="shared" si="3"/>
        <v>12</v>
      </c>
      <c r="N4984" s="37">
        <f t="shared" si="4"/>
        <v>11</v>
      </c>
      <c r="O4984" s="37" t="str">
        <f t="array" ref="O4984">IFERROR(XLOOKUP(K4984,'Tipo de carga'!B:B,'Tipo de carga'!C:C))</f>
        <v>Diesel</v>
      </c>
    </row>
    <row r="4985">
      <c r="A4985" s="36">
        <v>2013.0</v>
      </c>
      <c r="B4985" s="37" t="str">
        <f t="array" ref="B4985">IFERROR(XLOOKUP(A4985,'Asignacion Nov'!A:A,'Asignacion Nov'!C:C))</f>
        <v>MeLi Dedicado Merida</v>
      </c>
      <c r="C4985" s="37" t="str">
        <f t="array" ref="C4985">IFERROR(XLOOKUP(A4985,'Asignacion Nov'!A:A,'Asignacion Nov'!B:B))</f>
        <v>EC-05</v>
      </c>
      <c r="D4985" s="38">
        <v>45608.7515162037</v>
      </c>
      <c r="E4985" s="36" t="s">
        <v>556</v>
      </c>
      <c r="F4985" s="37" t="str">
        <f t="array" ref="F4985">IFERROR(XLOOKUP(E4985,Operadores!A:A,Operadores!B:B))</f>
        <v>MONJON</v>
      </c>
      <c r="G4985" s="36" t="s">
        <v>72</v>
      </c>
      <c r="H4985" s="39">
        <v>20.122739</v>
      </c>
      <c r="I4985" s="40">
        <v>304.0</v>
      </c>
      <c r="J4985" s="41">
        <f t="shared" si="5"/>
        <v>6117.312656</v>
      </c>
      <c r="K4985" s="37" t="str">
        <f t="array" ref="K4985">IFERROR(XLOOKUP(G4985,'Tipo de carga'!A:A,'Tipo de carga'!B:B))</f>
        <v>Autoabasto</v>
      </c>
      <c r="L4985" s="37">
        <f t="shared" si="2"/>
        <v>46</v>
      </c>
      <c r="M4985" s="37">
        <f t="shared" si="3"/>
        <v>12</v>
      </c>
      <c r="N4985" s="37">
        <f t="shared" si="4"/>
        <v>11</v>
      </c>
      <c r="O4985" s="37" t="str">
        <f t="array" ref="O4985">IFERROR(XLOOKUP(K4985,'Tipo de carga'!B:B,'Tipo de carga'!C:C))</f>
        <v>Diesel</v>
      </c>
    </row>
    <row r="4986">
      <c r="A4986" s="36">
        <v>1695.0</v>
      </c>
      <c r="B4986" s="37" t="str">
        <f t="array" ref="B4986">IFERROR(XLOOKUP(A4986,'Asignacion Nov'!A:A,'Asignacion Nov'!C:C))</f>
        <v>Pilgrims Tepo</v>
      </c>
      <c r="C4986" s="37" t="str">
        <f t="array" ref="C4986">IFERROR(XLOOKUP(A4986,'Asignacion Nov'!A:A,'Asignacion Nov'!B:B))</f>
        <v>EC-02</v>
      </c>
      <c r="D4986" s="38">
        <v>45608.74244212963</v>
      </c>
      <c r="E4986" s="36" t="s">
        <v>429</v>
      </c>
      <c r="F4986" s="37" t="str">
        <f t="array" ref="F4986">IFERROR(XLOOKUP(E4986,Operadores!A:A,Operadores!B:B))</f>
        <v>RODLEO</v>
      </c>
      <c r="G4986" s="36" t="s">
        <v>72</v>
      </c>
      <c r="H4986" s="39">
        <v>20.122739</v>
      </c>
      <c r="I4986" s="40">
        <v>179.0</v>
      </c>
      <c r="J4986" s="41">
        <f t="shared" si="5"/>
        <v>3601.970281</v>
      </c>
      <c r="K4986" s="37" t="str">
        <f t="array" ref="K4986">IFERROR(XLOOKUP(G4986,'Tipo de carga'!A:A,'Tipo de carga'!B:B))</f>
        <v>Autoabasto</v>
      </c>
      <c r="L4986" s="37">
        <f t="shared" si="2"/>
        <v>46</v>
      </c>
      <c r="M4986" s="37">
        <f t="shared" si="3"/>
        <v>12</v>
      </c>
      <c r="N4986" s="37">
        <f t="shared" si="4"/>
        <v>11</v>
      </c>
      <c r="O4986" s="37" t="str">
        <f t="array" ref="O4986">IFERROR(XLOOKUP(K4986,'Tipo de carga'!B:B,'Tipo de carga'!C:C))</f>
        <v>Diesel</v>
      </c>
    </row>
    <row r="4987">
      <c r="A4987" s="36">
        <v>1697.0</v>
      </c>
      <c r="B4987" s="37" t="str">
        <f t="array" ref="B4987">IFERROR(XLOOKUP(A4987,'Asignacion Nov'!A:A,'Asignacion Nov'!C:C))</f>
        <v>Pilgrims Tepo</v>
      </c>
      <c r="C4987" s="37" t="str">
        <f t="array" ref="C4987">IFERROR(XLOOKUP(A4987,'Asignacion Nov'!A:A,'Asignacion Nov'!B:B))</f>
        <v>EC-02</v>
      </c>
      <c r="D4987" s="38">
        <v>45608.73125</v>
      </c>
      <c r="E4987" s="36" t="s">
        <v>451</v>
      </c>
      <c r="F4987" s="37" t="str">
        <f t="array" ref="F4987">IFERROR(XLOOKUP(E4987,Operadores!A:A,Operadores!B:B))</f>
        <v>CARJOS02</v>
      </c>
      <c r="G4987" s="36" t="s">
        <v>72</v>
      </c>
      <c r="H4987" s="39">
        <v>20.122739</v>
      </c>
      <c r="I4987" s="40">
        <v>185.0</v>
      </c>
      <c r="J4987" s="41">
        <f t="shared" si="5"/>
        <v>3722.706715</v>
      </c>
      <c r="K4987" s="37" t="str">
        <f t="array" ref="K4987">IFERROR(XLOOKUP(G4987,'Tipo de carga'!A:A,'Tipo de carga'!B:B))</f>
        <v>Autoabasto</v>
      </c>
      <c r="L4987" s="37">
        <f t="shared" si="2"/>
        <v>46</v>
      </c>
      <c r="M4987" s="37">
        <f t="shared" si="3"/>
        <v>12</v>
      </c>
      <c r="N4987" s="37">
        <f t="shared" si="4"/>
        <v>11</v>
      </c>
      <c r="O4987" s="37" t="str">
        <f t="array" ref="O4987">IFERROR(XLOOKUP(K4987,'Tipo de carga'!B:B,'Tipo de carga'!C:C))</f>
        <v>Diesel</v>
      </c>
    </row>
    <row r="4988">
      <c r="A4988" s="36">
        <v>1754.0</v>
      </c>
      <c r="B4988" s="37" t="str">
        <f t="array" ref="B4988">IFERROR(XLOOKUP(A4988,'Asignacion Nov'!A:A,'Asignacion Nov'!C:C))</f>
        <v>Pilgrims Tepo</v>
      </c>
      <c r="C4988" s="37" t="str">
        <f t="array" ref="C4988">IFERROR(XLOOKUP(A4988,'Asignacion Nov'!A:A,'Asignacion Nov'!B:B))</f>
        <v>EC-02</v>
      </c>
      <c r="D4988" s="38">
        <v>45608.7221412037</v>
      </c>
      <c r="E4988" s="36" t="s">
        <v>449</v>
      </c>
      <c r="F4988" s="37" t="str">
        <f t="array" ref="F4988">IFERROR(XLOOKUP(E4988,Operadores!A:A,Operadores!B:B))</f>
        <v>PATRAM</v>
      </c>
      <c r="G4988" s="36" t="s">
        <v>72</v>
      </c>
      <c r="H4988" s="39">
        <v>20.122739</v>
      </c>
      <c r="I4988" s="40">
        <v>200.0</v>
      </c>
      <c r="J4988" s="41">
        <f t="shared" si="5"/>
        <v>4024.5478</v>
      </c>
      <c r="K4988" s="37" t="str">
        <f t="array" ref="K4988">IFERROR(XLOOKUP(G4988,'Tipo de carga'!A:A,'Tipo de carga'!B:B))</f>
        <v>Autoabasto</v>
      </c>
      <c r="L4988" s="37">
        <f t="shared" si="2"/>
        <v>46</v>
      </c>
      <c r="M4988" s="37">
        <f t="shared" si="3"/>
        <v>12</v>
      </c>
      <c r="N4988" s="37">
        <f t="shared" si="4"/>
        <v>11</v>
      </c>
      <c r="O4988" s="37" t="str">
        <f t="array" ref="O4988">IFERROR(XLOOKUP(K4988,'Tipo de carga'!B:B,'Tipo de carga'!C:C))</f>
        <v>Diesel</v>
      </c>
    </row>
    <row r="4989">
      <c r="A4989" s="36">
        <v>1741.0</v>
      </c>
      <c r="B4989" s="37" t="str">
        <f t="array" ref="B4989">IFERROR(XLOOKUP(A4989,'Asignacion Nov'!A:A,'Asignacion Nov'!C:C))</f>
        <v>Hisense</v>
      </c>
      <c r="C4989" s="37" t="str">
        <f t="array" ref="C4989">IFERROR(XLOOKUP(A4989,'Asignacion Nov'!A:A,'Asignacion Nov'!B:B))</f>
        <v>EC-03</v>
      </c>
      <c r="D4989" s="38">
        <v>45608.70422453704</v>
      </c>
      <c r="E4989" s="36" t="s">
        <v>76</v>
      </c>
      <c r="F4989" s="37" t="str">
        <f t="array" ref="F4989">IFERROR(XLOOKUP(E4989,Operadores!A:A,Operadores!B:B))</f>
        <v>GALSA</v>
      </c>
      <c r="G4989" s="36" t="s">
        <v>72</v>
      </c>
      <c r="H4989" s="39">
        <v>20.122739</v>
      </c>
      <c r="I4989" s="40">
        <v>300.0</v>
      </c>
      <c r="J4989" s="41">
        <f t="shared" si="5"/>
        <v>6036.8217</v>
      </c>
      <c r="K4989" s="37" t="str">
        <f t="array" ref="K4989">IFERROR(XLOOKUP(G4989,'Tipo de carga'!A:A,'Tipo de carga'!B:B))</f>
        <v>Autoabasto</v>
      </c>
      <c r="L4989" s="37">
        <f t="shared" si="2"/>
        <v>46</v>
      </c>
      <c r="M4989" s="37">
        <f t="shared" si="3"/>
        <v>12</v>
      </c>
      <c r="N4989" s="37">
        <f t="shared" si="4"/>
        <v>11</v>
      </c>
      <c r="O4989" s="37" t="str">
        <f t="array" ref="O4989">IFERROR(XLOOKUP(K4989,'Tipo de carga'!B:B,'Tipo de carga'!C:C))</f>
        <v>Diesel</v>
      </c>
    </row>
    <row r="4990">
      <c r="A4990" s="36">
        <v>1733.0</v>
      </c>
      <c r="B4990" s="37" t="str">
        <f t="array" ref="B4990">IFERROR(XLOOKUP(A4990,'Asignacion Nov'!A:A,'Asignacion Nov'!C:C))</f>
        <v>Liverpool Local</v>
      </c>
      <c r="C4990" s="37" t="str">
        <f t="array" ref="C4990">IFERROR(XLOOKUP(A4990,'Asignacion Nov'!A:A,'Asignacion Nov'!B:B))</f>
        <v>EC-01</v>
      </c>
      <c r="D4990" s="38">
        <v>45608.69446759259</v>
      </c>
      <c r="E4990" s="36" t="s">
        <v>555</v>
      </c>
      <c r="F4990" s="37" t="str">
        <f t="array" ref="F4990">IFERROR(XLOOKUP(E4990,Operadores!A:A,Operadores!B:B))</f>
        <v>GONALA</v>
      </c>
      <c r="G4990" s="36" t="s">
        <v>72</v>
      </c>
      <c r="H4990" s="39">
        <v>20.122739</v>
      </c>
      <c r="I4990" s="40">
        <v>568.0</v>
      </c>
      <c r="J4990" s="41">
        <f t="shared" si="5"/>
        <v>11429.71575</v>
      </c>
      <c r="K4990" s="37" t="str">
        <f t="array" ref="K4990">IFERROR(XLOOKUP(G4990,'Tipo de carga'!A:A,'Tipo de carga'!B:B))</f>
        <v>Autoabasto</v>
      </c>
      <c r="L4990" s="37">
        <f t="shared" si="2"/>
        <v>46</v>
      </c>
      <c r="M4990" s="37">
        <f t="shared" si="3"/>
        <v>12</v>
      </c>
      <c r="N4990" s="37">
        <f t="shared" si="4"/>
        <v>11</v>
      </c>
      <c r="O4990" s="37" t="str">
        <f t="array" ref="O4990">IFERROR(XLOOKUP(K4990,'Tipo de carga'!B:B,'Tipo de carga'!C:C))</f>
        <v>Diesel</v>
      </c>
    </row>
    <row r="4991">
      <c r="A4991" s="36">
        <v>2026.0</v>
      </c>
      <c r="B4991" s="37" t="str">
        <f t="array" ref="B4991">IFERROR(XLOOKUP(A4991,'Asignacion Nov'!A:A,'Asignacion Nov'!C:C))</f>
        <v>MeLi Dedicado Merida</v>
      </c>
      <c r="C4991" s="37" t="str">
        <f t="array" ref="C4991">IFERROR(XLOOKUP(A4991,'Asignacion Nov'!A:A,'Asignacion Nov'!B:B))</f>
        <v>EC-05</v>
      </c>
      <c r="D4991" s="38">
        <v>45608.64712962963</v>
      </c>
      <c r="E4991" s="36" t="s">
        <v>227</v>
      </c>
      <c r="F4991" s="37" t="str">
        <f t="array" ref="F4991">IFERROR(XLOOKUP(E4991,Operadores!A:A,Operadores!B:B))</f>
        <v>PERAN01</v>
      </c>
      <c r="G4991" s="36" t="s">
        <v>72</v>
      </c>
      <c r="H4991" s="39">
        <v>20.122739</v>
      </c>
      <c r="I4991" s="40">
        <v>283.0</v>
      </c>
      <c r="J4991" s="41">
        <f t="shared" si="5"/>
        <v>5694.735137</v>
      </c>
      <c r="K4991" s="37" t="str">
        <f t="array" ref="K4991">IFERROR(XLOOKUP(G4991,'Tipo de carga'!A:A,'Tipo de carga'!B:B))</f>
        <v>Autoabasto</v>
      </c>
      <c r="L4991" s="37">
        <f t="shared" si="2"/>
        <v>46</v>
      </c>
      <c r="M4991" s="37">
        <f t="shared" si="3"/>
        <v>12</v>
      </c>
      <c r="N4991" s="37">
        <f t="shared" si="4"/>
        <v>11</v>
      </c>
      <c r="O4991" s="37" t="str">
        <f t="array" ref="O4991">IFERROR(XLOOKUP(K4991,'Tipo de carga'!B:B,'Tipo de carga'!C:C))</f>
        <v>Diesel</v>
      </c>
    </row>
    <row r="4992">
      <c r="A4992" s="36">
        <v>1960.0</v>
      </c>
      <c r="B4992" s="37" t="str">
        <f t="array" ref="B4992">IFERROR(XLOOKUP(A4992,'Asignacion Nov'!A:A,'Asignacion Nov'!C:C))</f>
        <v>MeLi asignado SD</v>
      </c>
      <c r="C4992" s="37" t="str">
        <f t="array" ref="C4992">IFERROR(XLOOKUP(A4992,'Asignacion Nov'!A:A,'Asignacion Nov'!B:B))</f>
        <v>EC-05</v>
      </c>
      <c r="D4992" s="38">
        <v>45608.62469907408</v>
      </c>
      <c r="E4992" s="36" t="s">
        <v>224</v>
      </c>
      <c r="F4992" s="37" t="str">
        <f t="array" ref="F4992">IFERROR(XLOOKUP(E4992,Operadores!A:A,Operadores!B:B))</f>
        <v>MARJUA02</v>
      </c>
      <c r="G4992" s="36" t="s">
        <v>72</v>
      </c>
      <c r="H4992" s="39">
        <v>20.122739</v>
      </c>
      <c r="I4992" s="40">
        <v>536.0</v>
      </c>
      <c r="J4992" s="41">
        <f t="shared" si="5"/>
        <v>10785.7881</v>
      </c>
      <c r="K4992" s="37" t="str">
        <f t="array" ref="K4992">IFERROR(XLOOKUP(G4992,'Tipo de carga'!A:A,'Tipo de carga'!B:B))</f>
        <v>Autoabasto</v>
      </c>
      <c r="L4992" s="37">
        <f t="shared" si="2"/>
        <v>46</v>
      </c>
      <c r="M4992" s="37">
        <f t="shared" si="3"/>
        <v>12</v>
      </c>
      <c r="N4992" s="37">
        <f t="shared" si="4"/>
        <v>11</v>
      </c>
      <c r="O4992" s="37" t="str">
        <f t="array" ref="O4992">IFERROR(XLOOKUP(K4992,'Tipo de carga'!B:B,'Tipo de carga'!C:C))</f>
        <v>Diesel</v>
      </c>
    </row>
    <row r="4993">
      <c r="A4993" s="36">
        <v>1906.0</v>
      </c>
      <c r="B4993" s="37" t="str">
        <f t="array" ref="B4993">IFERROR(XLOOKUP(A4993,'Asignacion Nov'!A:A,'Asignacion Nov'!C:C))</f>
        <v>MeLi asignado SD</v>
      </c>
      <c r="C4993" s="37" t="str">
        <f t="array" ref="C4993">IFERROR(XLOOKUP(A4993,'Asignacion Nov'!A:A,'Asignacion Nov'!B:B))</f>
        <v>EC-05</v>
      </c>
      <c r="D4993" s="38">
        <v>45608.55857638889</v>
      </c>
      <c r="E4993" s="36" t="s">
        <v>550</v>
      </c>
      <c r="F4993" s="37" t="str">
        <f t="array" ref="F4993">IFERROR(XLOOKUP(E4993,Operadores!A:A,Operadores!B:B))</f>
        <v>CALJOR01</v>
      </c>
      <c r="G4993" s="36" t="s">
        <v>72</v>
      </c>
      <c r="H4993" s="39">
        <v>20.122739</v>
      </c>
      <c r="I4993" s="40">
        <v>70.0</v>
      </c>
      <c r="J4993" s="41">
        <f t="shared" si="5"/>
        <v>1408.59173</v>
      </c>
      <c r="K4993" s="37" t="str">
        <f t="array" ref="K4993">IFERROR(XLOOKUP(G4993,'Tipo de carga'!A:A,'Tipo de carga'!B:B))</f>
        <v>Autoabasto</v>
      </c>
      <c r="L4993" s="37">
        <f t="shared" si="2"/>
        <v>46</v>
      </c>
      <c r="M4993" s="37">
        <f t="shared" si="3"/>
        <v>12</v>
      </c>
      <c r="N4993" s="37">
        <f t="shared" si="4"/>
        <v>11</v>
      </c>
      <c r="O4993" s="37" t="str">
        <f t="array" ref="O4993">IFERROR(XLOOKUP(K4993,'Tipo de carga'!B:B,'Tipo de carga'!C:C))</f>
        <v>Diesel</v>
      </c>
    </row>
    <row r="4994">
      <c r="A4994" s="36">
        <v>1777.0</v>
      </c>
      <c r="B4994" s="37" t="str">
        <f t="array" ref="B4994">IFERROR(XLOOKUP(A4994,'Asignacion Nov'!A:A,'Asignacion Nov'!C:C))</f>
        <v>Liverpool Local</v>
      </c>
      <c r="C4994" s="37" t="str">
        <f t="array" ref="C4994">IFERROR(XLOOKUP(A4994,'Asignacion Nov'!A:A,'Asignacion Nov'!B:B))</f>
        <v>EC-01</v>
      </c>
      <c r="D4994" s="38">
        <v>45608.54431712963</v>
      </c>
      <c r="E4994" s="36" t="s">
        <v>232</v>
      </c>
      <c r="F4994" s="37" t="str">
        <f t="array" ref="F4994">IFERROR(XLOOKUP(E4994,Operadores!A:A,Operadores!B:B))</f>
        <v>OVAQUI</v>
      </c>
      <c r="G4994" s="36" t="s">
        <v>72</v>
      </c>
      <c r="H4994" s="39">
        <v>20.122739</v>
      </c>
      <c r="I4994" s="40">
        <v>745.0</v>
      </c>
      <c r="J4994" s="41">
        <f t="shared" si="5"/>
        <v>14991.44056</v>
      </c>
      <c r="K4994" s="37" t="str">
        <f t="array" ref="K4994">IFERROR(XLOOKUP(G4994,'Tipo de carga'!A:A,'Tipo de carga'!B:B))</f>
        <v>Autoabasto</v>
      </c>
      <c r="L4994" s="37">
        <f t="shared" si="2"/>
        <v>46</v>
      </c>
      <c r="M4994" s="37">
        <f t="shared" si="3"/>
        <v>12</v>
      </c>
      <c r="N4994" s="37">
        <f t="shared" si="4"/>
        <v>11</v>
      </c>
      <c r="O4994" s="37" t="str">
        <f t="array" ref="O4994">IFERROR(XLOOKUP(K4994,'Tipo de carga'!B:B,'Tipo de carga'!C:C))</f>
        <v>Diesel</v>
      </c>
    </row>
    <row r="4995">
      <c r="A4995" s="36">
        <v>1983.0</v>
      </c>
      <c r="B4995" s="37" t="str">
        <f t="array" ref="B4995">IFERROR(XLOOKUP(A4995,'Asignacion Nov'!A:A,'Asignacion Nov'!C:C))</f>
        <v>MeLi asignado SD</v>
      </c>
      <c r="C4995" s="37" t="str">
        <f t="array" ref="C4995">IFERROR(XLOOKUP(A4995,'Asignacion Nov'!A:A,'Asignacion Nov'!B:B))</f>
        <v>EC-05</v>
      </c>
      <c r="D4995" s="38">
        <v>45608.524097222224</v>
      </c>
      <c r="E4995" s="36" t="s">
        <v>161</v>
      </c>
      <c r="F4995" s="37" t="str">
        <f t="array" ref="F4995">IFERROR(XLOOKUP(E4995,Operadores!A:A,Operadores!B:B))</f>
        <v>SANART</v>
      </c>
      <c r="G4995" s="36" t="s">
        <v>72</v>
      </c>
      <c r="H4995" s="39">
        <v>20.122739</v>
      </c>
      <c r="I4995" s="40">
        <v>371.0</v>
      </c>
      <c r="J4995" s="41">
        <f t="shared" si="5"/>
        <v>7465.536169</v>
      </c>
      <c r="K4995" s="37" t="str">
        <f t="array" ref="K4995">IFERROR(XLOOKUP(G4995,'Tipo de carga'!A:A,'Tipo de carga'!B:B))</f>
        <v>Autoabasto</v>
      </c>
      <c r="L4995" s="37">
        <f t="shared" si="2"/>
        <v>46</v>
      </c>
      <c r="M4995" s="37">
        <f t="shared" si="3"/>
        <v>12</v>
      </c>
      <c r="N4995" s="37">
        <f t="shared" si="4"/>
        <v>11</v>
      </c>
      <c r="O4995" s="37" t="str">
        <f t="array" ref="O4995">IFERROR(XLOOKUP(K4995,'Tipo de carga'!B:B,'Tipo de carga'!C:C))</f>
        <v>Diesel</v>
      </c>
    </row>
    <row r="4996">
      <c r="A4996" s="36">
        <v>1871.0</v>
      </c>
      <c r="B4996" s="37" t="str">
        <f t="array" ref="B4996">IFERROR(XLOOKUP(A4996,'Asignacion Nov'!A:A,'Asignacion Nov'!C:C))</f>
        <v>Circuitos</v>
      </c>
      <c r="C4996" s="37" t="str">
        <f t="array" ref="C4996">IFERROR(XLOOKUP(A4996,'Asignacion Nov'!A:A,'Asignacion Nov'!B:B))</f>
        <v>EC-03</v>
      </c>
      <c r="D4996" s="38">
        <v>45608.50556712963</v>
      </c>
      <c r="E4996" s="36" t="s">
        <v>484</v>
      </c>
      <c r="F4996" s="37" t="str">
        <f t="array" ref="F4996">IFERROR(XLOOKUP(E4996,Operadores!A:A,Operadores!B:B))</f>
        <v>MOLALE</v>
      </c>
      <c r="G4996" s="36" t="s">
        <v>72</v>
      </c>
      <c r="H4996" s="39">
        <v>20.122739</v>
      </c>
      <c r="I4996" s="40">
        <v>634.0</v>
      </c>
      <c r="J4996" s="41">
        <f t="shared" si="5"/>
        <v>12757.81653</v>
      </c>
      <c r="K4996" s="37" t="str">
        <f t="array" ref="K4996">IFERROR(XLOOKUP(G4996,'Tipo de carga'!A:A,'Tipo de carga'!B:B))</f>
        <v>Autoabasto</v>
      </c>
      <c r="L4996" s="37">
        <f t="shared" si="2"/>
        <v>46</v>
      </c>
      <c r="M4996" s="37">
        <f t="shared" si="3"/>
        <v>12</v>
      </c>
      <c r="N4996" s="37">
        <f t="shared" si="4"/>
        <v>11</v>
      </c>
      <c r="O4996" s="37" t="str">
        <f t="array" ref="O4996">IFERROR(XLOOKUP(K4996,'Tipo de carga'!B:B,'Tipo de carga'!C:C))</f>
        <v>Diesel</v>
      </c>
    </row>
    <row r="4997">
      <c r="A4997" s="36">
        <v>1628.0</v>
      </c>
      <c r="B4997" s="37" t="str">
        <f t="array" ref="B4997">IFERROR(XLOOKUP(A4997,'Asignacion Nov'!A:A,'Asignacion Nov'!C:C))</f>
        <v>Available</v>
      </c>
      <c r="C4997" s="37" t="str">
        <f t="array" ref="C4997">IFERROR(XLOOKUP(A4997,'Asignacion Nov'!A:A,'Asignacion Nov'!B:B))</f>
        <v>TTE</v>
      </c>
      <c r="D4997" s="38">
        <v>45608.485138888886</v>
      </c>
      <c r="E4997" s="36" t="s">
        <v>483</v>
      </c>
      <c r="F4997" s="37" t="str">
        <f t="array" ref="F4997">IFERROR(XLOOKUP(E4997,Operadores!A:A,Operadores!B:B))</f>
        <v>REYRUB</v>
      </c>
      <c r="G4997" s="36" t="s">
        <v>72</v>
      </c>
      <c r="H4997" s="39">
        <v>20.122739</v>
      </c>
      <c r="I4997" s="40">
        <v>283.0</v>
      </c>
      <c r="J4997" s="41">
        <f t="shared" si="5"/>
        <v>5694.735137</v>
      </c>
      <c r="K4997" s="37" t="str">
        <f t="array" ref="K4997">IFERROR(XLOOKUP(G4997,'Tipo de carga'!A:A,'Tipo de carga'!B:B))</f>
        <v>Autoabasto</v>
      </c>
      <c r="L4997" s="37">
        <f t="shared" si="2"/>
        <v>46</v>
      </c>
      <c r="M4997" s="37">
        <f t="shared" si="3"/>
        <v>12</v>
      </c>
      <c r="N4997" s="37">
        <f t="shared" si="4"/>
        <v>11</v>
      </c>
      <c r="O4997" s="37" t="str">
        <f t="array" ref="O4997">IFERROR(XLOOKUP(K4997,'Tipo de carga'!B:B,'Tipo de carga'!C:C))</f>
        <v>Diesel</v>
      </c>
    </row>
    <row r="4998">
      <c r="A4998" s="36">
        <v>2005.0</v>
      </c>
      <c r="B4998" s="37" t="str">
        <f t="array" ref="B4998">IFERROR(XLOOKUP(A4998,'Asignacion Nov'!A:A,'Asignacion Nov'!C:C))</f>
        <v>MeLi Dedicado Merida</v>
      </c>
      <c r="C4998" s="37" t="str">
        <f t="array" ref="C4998">IFERROR(XLOOKUP(A4998,'Asignacion Nov'!A:A,'Asignacion Nov'!B:B))</f>
        <v>EC-05</v>
      </c>
      <c r="D4998" s="38">
        <v>45608.472337962965</v>
      </c>
      <c r="E4998" s="36" t="s">
        <v>399</v>
      </c>
      <c r="F4998" s="37" t="str">
        <f t="array" ref="F4998">IFERROR(XLOOKUP(E4998,Operadores!A:A,Operadores!B:B))</f>
        <v>DOMLEO</v>
      </c>
      <c r="G4998" s="36" t="s">
        <v>72</v>
      </c>
      <c r="H4998" s="39">
        <v>20.122739</v>
      </c>
      <c r="I4998" s="40">
        <v>329.0</v>
      </c>
      <c r="J4998" s="41">
        <f t="shared" si="5"/>
        <v>6620.381131</v>
      </c>
      <c r="K4998" s="37" t="str">
        <f t="array" ref="K4998">IFERROR(XLOOKUP(G4998,'Tipo de carga'!A:A,'Tipo de carga'!B:B))</f>
        <v>Autoabasto</v>
      </c>
      <c r="L4998" s="37">
        <f t="shared" si="2"/>
        <v>46</v>
      </c>
      <c r="M4998" s="37">
        <f t="shared" si="3"/>
        <v>12</v>
      </c>
      <c r="N4998" s="37">
        <f t="shared" si="4"/>
        <v>11</v>
      </c>
      <c r="O4998" s="37" t="str">
        <f t="array" ref="O4998">IFERROR(XLOOKUP(K4998,'Tipo de carga'!B:B,'Tipo de carga'!C:C))</f>
        <v>Diesel</v>
      </c>
    </row>
    <row r="4999">
      <c r="A4999" s="36">
        <v>1952.0</v>
      </c>
      <c r="B4999" s="37" t="str">
        <f t="array" ref="B4999">IFERROR(XLOOKUP(A4999,'Asignacion Nov'!A:A,'Asignacion Nov'!C:C))</f>
        <v>MeLi asignado SD</v>
      </c>
      <c r="C4999" s="37" t="str">
        <f t="array" ref="C4999">IFERROR(XLOOKUP(A4999,'Asignacion Nov'!A:A,'Asignacion Nov'!B:B))</f>
        <v>EC-05</v>
      </c>
      <c r="D4999" s="38">
        <v>45608.45978009259</v>
      </c>
      <c r="E4999" s="36" t="s">
        <v>363</v>
      </c>
      <c r="F4999" s="37" t="str">
        <f t="array" ref="F4999">IFERROR(XLOOKUP(E4999,Operadores!A:A,Operadores!B:B))</f>
        <v>TREJUA</v>
      </c>
      <c r="G4999" s="36" t="s">
        <v>72</v>
      </c>
      <c r="H4999" s="39">
        <v>20.122739</v>
      </c>
      <c r="I4999" s="40">
        <v>773.0</v>
      </c>
      <c r="J4999" s="41">
        <f t="shared" si="5"/>
        <v>15554.87725</v>
      </c>
      <c r="K4999" s="37" t="str">
        <f t="array" ref="K4999">IFERROR(XLOOKUP(G4999,'Tipo de carga'!A:A,'Tipo de carga'!B:B))</f>
        <v>Autoabasto</v>
      </c>
      <c r="L4999" s="37">
        <f t="shared" si="2"/>
        <v>46</v>
      </c>
      <c r="M4999" s="37">
        <f t="shared" si="3"/>
        <v>12</v>
      </c>
      <c r="N4999" s="37">
        <f t="shared" si="4"/>
        <v>11</v>
      </c>
      <c r="O4999" s="37" t="str">
        <f t="array" ref="O4999">IFERROR(XLOOKUP(K4999,'Tipo de carga'!B:B,'Tipo de carga'!C:C))</f>
        <v>Diesel</v>
      </c>
    </row>
    <row r="5000">
      <c r="A5000" s="36">
        <v>2009.0</v>
      </c>
      <c r="B5000" s="37" t="str">
        <f t="array" ref="B5000">IFERROR(XLOOKUP(A5000,'Asignacion Nov'!A:A,'Asignacion Nov'!C:C))</f>
        <v>MeLi Dedicado Merida</v>
      </c>
      <c r="C5000" s="37" t="str">
        <f t="array" ref="C5000">IFERROR(XLOOKUP(A5000,'Asignacion Nov'!A:A,'Asignacion Nov'!B:B))</f>
        <v>EC-05</v>
      </c>
      <c r="D5000" s="38">
        <v>45608.43920138889</v>
      </c>
      <c r="E5000" s="36" t="s">
        <v>372</v>
      </c>
      <c r="F5000" s="37" t="str">
        <f t="array" ref="F5000">IFERROR(XLOOKUP(E5000,Operadores!A:A,Operadores!B:B))</f>
        <v>IBAABI</v>
      </c>
      <c r="G5000" s="36" t="s">
        <v>72</v>
      </c>
      <c r="H5000" s="39">
        <v>20.122739</v>
      </c>
      <c r="I5000" s="40">
        <v>324.0</v>
      </c>
      <c r="J5000" s="41">
        <f t="shared" si="5"/>
        <v>6519.767436</v>
      </c>
      <c r="K5000" s="37" t="str">
        <f t="array" ref="K5000">IFERROR(XLOOKUP(G5000,'Tipo de carga'!A:A,'Tipo de carga'!B:B))</f>
        <v>Autoabasto</v>
      </c>
      <c r="L5000" s="37">
        <f t="shared" si="2"/>
        <v>46</v>
      </c>
      <c r="M5000" s="37">
        <f t="shared" si="3"/>
        <v>12</v>
      </c>
      <c r="N5000" s="37">
        <f t="shared" si="4"/>
        <v>11</v>
      </c>
      <c r="O5000" s="37" t="str">
        <f t="array" ref="O5000">IFERROR(XLOOKUP(K5000,'Tipo de carga'!B:B,'Tipo de carga'!C:C))</f>
        <v>Diesel</v>
      </c>
    </row>
    <row r="5001">
      <c r="A5001" s="36">
        <v>1751.0</v>
      </c>
      <c r="B5001" s="37" t="str">
        <f t="array" ref="B5001">IFERROR(XLOOKUP(A5001,'Asignacion Nov'!A:A,'Asignacion Nov'!C:C))</f>
        <v>Liverpool Local</v>
      </c>
      <c r="C5001" s="37" t="str">
        <f t="array" ref="C5001">IFERROR(XLOOKUP(A5001,'Asignacion Nov'!A:A,'Asignacion Nov'!B:B))</f>
        <v>EC-01</v>
      </c>
      <c r="D5001" s="38">
        <v>45608.42810185185</v>
      </c>
      <c r="E5001" s="36" t="s">
        <v>340</v>
      </c>
      <c r="F5001" s="37" t="str">
        <f t="array" ref="F5001">IFERROR(XLOOKUP(E5001,Operadores!A:A,Operadores!B:B))</f>
        <v>VELJU</v>
      </c>
      <c r="G5001" s="36" t="s">
        <v>72</v>
      </c>
      <c r="H5001" s="39">
        <v>20.122739</v>
      </c>
      <c r="I5001" s="40">
        <v>235.0</v>
      </c>
      <c r="J5001" s="41">
        <f t="shared" si="5"/>
        <v>4728.843665</v>
      </c>
      <c r="K5001" s="37" t="str">
        <f t="array" ref="K5001">IFERROR(XLOOKUP(G5001,'Tipo de carga'!A:A,'Tipo de carga'!B:B))</f>
        <v>Autoabasto</v>
      </c>
      <c r="L5001" s="37">
        <f t="shared" si="2"/>
        <v>46</v>
      </c>
      <c r="M5001" s="37">
        <f t="shared" si="3"/>
        <v>12</v>
      </c>
      <c r="N5001" s="37">
        <f t="shared" si="4"/>
        <v>11</v>
      </c>
      <c r="O5001" s="37" t="str">
        <f t="array" ref="O5001">IFERROR(XLOOKUP(K5001,'Tipo de carga'!B:B,'Tipo de carga'!C:C))</f>
        <v>Diesel</v>
      </c>
    </row>
    <row r="5002">
      <c r="A5002" s="36">
        <v>1953.0</v>
      </c>
      <c r="B5002" s="37" t="str">
        <f t="array" ref="B5002">IFERROR(XLOOKUP(A5002,'Asignacion Nov'!A:A,'Asignacion Nov'!C:C))</f>
        <v>MeLi asignado SD</v>
      </c>
      <c r="C5002" s="37" t="str">
        <f t="array" ref="C5002">IFERROR(XLOOKUP(A5002,'Asignacion Nov'!A:A,'Asignacion Nov'!B:B))</f>
        <v>EC-05</v>
      </c>
      <c r="D5002" s="38">
        <v>45608.42150462963</v>
      </c>
      <c r="E5002" s="36" t="s">
        <v>172</v>
      </c>
      <c r="F5002" s="37" t="str">
        <f t="array" ref="F5002">IFERROR(XLOOKUP(E5002,Operadores!A:A,Operadores!B:B))</f>
        <v>REDJUL</v>
      </c>
      <c r="G5002" s="36" t="s">
        <v>72</v>
      </c>
      <c r="H5002" s="39">
        <v>20.122739</v>
      </c>
      <c r="I5002" s="40">
        <v>22.0</v>
      </c>
      <c r="J5002" s="41">
        <f t="shared" si="5"/>
        <v>442.700258</v>
      </c>
      <c r="K5002" s="37" t="str">
        <f t="array" ref="K5002">IFERROR(XLOOKUP(G5002,'Tipo de carga'!A:A,'Tipo de carga'!B:B))</f>
        <v>Autoabasto</v>
      </c>
      <c r="L5002" s="37">
        <f t="shared" si="2"/>
        <v>46</v>
      </c>
      <c r="M5002" s="37">
        <f t="shared" si="3"/>
        <v>12</v>
      </c>
      <c r="N5002" s="37">
        <f t="shared" si="4"/>
        <v>11</v>
      </c>
      <c r="O5002" s="37" t="str">
        <f t="array" ref="O5002">IFERROR(XLOOKUP(K5002,'Tipo de carga'!B:B,'Tipo de carga'!C:C))</f>
        <v>Diesel</v>
      </c>
    </row>
    <row r="5003">
      <c r="A5003" s="36">
        <v>1892.0</v>
      </c>
      <c r="B5003" s="37" t="str">
        <f t="array" ref="B5003">IFERROR(XLOOKUP(A5003,'Asignacion Nov'!A:A,'Asignacion Nov'!C:C))</f>
        <v>Full Liver</v>
      </c>
      <c r="C5003" s="37" t="str">
        <f t="array" ref="C5003">IFERROR(XLOOKUP(A5003,'Asignacion Nov'!A:A,'Asignacion Nov'!B:B))</f>
        <v>EC-01</v>
      </c>
      <c r="D5003" s="38">
        <v>45608.37724537037</v>
      </c>
      <c r="E5003" s="36" t="s">
        <v>151</v>
      </c>
      <c r="F5003" s="37" t="str">
        <f t="array" ref="F5003">IFERROR(XLOOKUP(E5003,Operadores!A:A,Operadores!B:B))</f>
        <v>CALVI</v>
      </c>
      <c r="G5003" s="36" t="s">
        <v>72</v>
      </c>
      <c r="H5003" s="39">
        <v>20.122739</v>
      </c>
      <c r="I5003" s="40">
        <v>779.0</v>
      </c>
      <c r="J5003" s="41">
        <f t="shared" si="5"/>
        <v>15675.61368</v>
      </c>
      <c r="K5003" s="37" t="str">
        <f t="array" ref="K5003">IFERROR(XLOOKUP(G5003,'Tipo de carga'!A:A,'Tipo de carga'!B:B))</f>
        <v>Autoabasto</v>
      </c>
      <c r="L5003" s="37">
        <f t="shared" si="2"/>
        <v>46</v>
      </c>
      <c r="M5003" s="37">
        <f t="shared" si="3"/>
        <v>12</v>
      </c>
      <c r="N5003" s="37">
        <f t="shared" si="4"/>
        <v>11</v>
      </c>
      <c r="O5003" s="37" t="str">
        <f t="array" ref="O5003">IFERROR(XLOOKUP(K5003,'Tipo de carga'!B:B,'Tipo de carga'!C:C))</f>
        <v>Diesel</v>
      </c>
    </row>
    <row r="5004">
      <c r="A5004" s="36">
        <v>2047.0</v>
      </c>
      <c r="B5004" s="37" t="str">
        <f t="array" ref="B5004">IFERROR(XLOOKUP(A5004,'Asignacion Nov'!A:A,'Asignacion Nov'!C:C))</f>
        <v>Liverpool Local</v>
      </c>
      <c r="C5004" s="37" t="str">
        <f t="array" ref="C5004">IFERROR(XLOOKUP(A5004,'Asignacion Nov'!A:A,'Asignacion Nov'!B:B))</f>
        <v>EC-01</v>
      </c>
      <c r="D5004" s="38">
        <v>45608.35984953704</v>
      </c>
      <c r="E5004" s="36" t="s">
        <v>519</v>
      </c>
      <c r="F5004" s="37" t="str">
        <f t="array" ref="F5004">IFERROR(XLOOKUP(E5004,Operadores!A:A,Operadores!B:B))</f>
        <v>FLOERI</v>
      </c>
      <c r="G5004" s="36" t="s">
        <v>72</v>
      </c>
      <c r="H5004" s="39">
        <v>20.122739</v>
      </c>
      <c r="I5004" s="40">
        <v>572.0</v>
      </c>
      <c r="J5004" s="41">
        <f t="shared" si="5"/>
        <v>11510.20671</v>
      </c>
      <c r="K5004" s="37" t="str">
        <f t="array" ref="K5004">IFERROR(XLOOKUP(G5004,'Tipo de carga'!A:A,'Tipo de carga'!B:B))</f>
        <v>Autoabasto</v>
      </c>
      <c r="L5004" s="37">
        <f t="shared" si="2"/>
        <v>46</v>
      </c>
      <c r="M5004" s="37">
        <f t="shared" si="3"/>
        <v>12</v>
      </c>
      <c r="N5004" s="37">
        <f t="shared" si="4"/>
        <v>11</v>
      </c>
      <c r="O5004" s="37" t="str">
        <f t="array" ref="O5004">IFERROR(XLOOKUP(K5004,'Tipo de carga'!B:B,'Tipo de carga'!C:C))</f>
        <v>Diesel</v>
      </c>
    </row>
    <row r="5005">
      <c r="A5005" s="36">
        <v>2004.0</v>
      </c>
      <c r="B5005" s="37" t="str">
        <f t="array" ref="B5005">IFERROR(XLOOKUP(A5005,'Asignacion Nov'!A:A,'Asignacion Nov'!C:C))</f>
        <v>MeLi Dedicado Merida</v>
      </c>
      <c r="C5005" s="37" t="str">
        <f t="array" ref="C5005">IFERROR(XLOOKUP(A5005,'Asignacion Nov'!A:A,'Asignacion Nov'!B:B))</f>
        <v>EC-05</v>
      </c>
      <c r="D5005" s="38">
        <v>45608.34055555556</v>
      </c>
      <c r="E5005" s="36" t="s">
        <v>241</v>
      </c>
      <c r="F5005" s="37" t="str">
        <f t="array" ref="F5005">IFERROR(XLOOKUP(E5005,Operadores!A:A,Operadores!B:B))</f>
        <v>CADEMM</v>
      </c>
      <c r="G5005" s="36" t="s">
        <v>72</v>
      </c>
      <c r="H5005" s="39">
        <v>20.122739</v>
      </c>
      <c r="I5005" s="40">
        <v>306.0</v>
      </c>
      <c r="J5005" s="41">
        <f t="shared" si="5"/>
        <v>6157.558134</v>
      </c>
      <c r="K5005" s="37" t="str">
        <f t="array" ref="K5005">IFERROR(XLOOKUP(G5005,'Tipo de carga'!A:A,'Tipo de carga'!B:B))</f>
        <v>Autoabasto</v>
      </c>
      <c r="L5005" s="37">
        <f t="shared" si="2"/>
        <v>46</v>
      </c>
      <c r="M5005" s="37">
        <f t="shared" si="3"/>
        <v>12</v>
      </c>
      <c r="N5005" s="37">
        <f t="shared" si="4"/>
        <v>11</v>
      </c>
      <c r="O5005" s="37" t="str">
        <f t="array" ref="O5005">IFERROR(XLOOKUP(K5005,'Tipo de carga'!B:B,'Tipo de carga'!C:C))</f>
        <v>Diesel</v>
      </c>
    </row>
    <row r="5006">
      <c r="A5006" s="36">
        <v>1984.0</v>
      </c>
      <c r="B5006" s="37" t="str">
        <f t="array" ref="B5006">IFERROR(XLOOKUP(A5006,'Asignacion Nov'!A:A,'Asignacion Nov'!C:C))</f>
        <v>MeLi asignado SD</v>
      </c>
      <c r="C5006" s="37" t="str">
        <f t="array" ref="C5006">IFERROR(XLOOKUP(A5006,'Asignacion Nov'!A:A,'Asignacion Nov'!B:B))</f>
        <v>EC-05</v>
      </c>
      <c r="D5006" s="38">
        <v>45608.32875</v>
      </c>
      <c r="E5006" s="36" t="s">
        <v>226</v>
      </c>
      <c r="F5006" s="37" t="str">
        <f t="array" ref="F5006">IFERROR(XLOOKUP(E5006,Operadores!A:A,Operadores!B:B))</f>
        <v>PERFID</v>
      </c>
      <c r="G5006" s="36" t="s">
        <v>72</v>
      </c>
      <c r="H5006" s="39">
        <v>20.122739</v>
      </c>
      <c r="I5006" s="40">
        <v>650.0</v>
      </c>
      <c r="J5006" s="41">
        <f t="shared" si="5"/>
        <v>13079.78035</v>
      </c>
      <c r="K5006" s="37" t="str">
        <f t="array" ref="K5006">IFERROR(XLOOKUP(G5006,'Tipo de carga'!A:A,'Tipo de carga'!B:B))</f>
        <v>Autoabasto</v>
      </c>
      <c r="L5006" s="37">
        <f t="shared" si="2"/>
        <v>46</v>
      </c>
      <c r="M5006" s="37">
        <f t="shared" si="3"/>
        <v>12</v>
      </c>
      <c r="N5006" s="37">
        <f t="shared" si="4"/>
        <v>11</v>
      </c>
      <c r="O5006" s="37" t="str">
        <f t="array" ref="O5006">IFERROR(XLOOKUP(K5006,'Tipo de carga'!B:B,'Tipo de carga'!C:C))</f>
        <v>Diesel</v>
      </c>
    </row>
    <row r="5007">
      <c r="A5007" s="36">
        <v>1885.0</v>
      </c>
      <c r="B5007" s="37" t="str">
        <f t="array" ref="B5007">IFERROR(XLOOKUP(A5007,'Asignacion Nov'!A:A,'Asignacion Nov'!C:C))</f>
        <v>Liverpool Local</v>
      </c>
      <c r="C5007" s="37" t="str">
        <f t="array" ref="C5007">IFERROR(XLOOKUP(A5007,'Asignacion Nov'!A:A,'Asignacion Nov'!B:B))</f>
        <v>EC-01</v>
      </c>
      <c r="D5007" s="38">
        <v>45608.313368055555</v>
      </c>
      <c r="E5007" s="36" t="s">
        <v>234</v>
      </c>
      <c r="F5007" s="37" t="str">
        <f t="array" ref="F5007">IFERROR(XLOOKUP(E5007,Operadores!A:A,Operadores!B:B))</f>
        <v>MONJU</v>
      </c>
      <c r="G5007" s="36" t="s">
        <v>72</v>
      </c>
      <c r="H5007" s="39">
        <v>20.122739</v>
      </c>
      <c r="I5007" s="40">
        <v>604.0</v>
      </c>
      <c r="J5007" s="41">
        <f t="shared" si="5"/>
        <v>12154.13436</v>
      </c>
      <c r="K5007" s="37" t="str">
        <f t="array" ref="K5007">IFERROR(XLOOKUP(G5007,'Tipo de carga'!A:A,'Tipo de carga'!B:B))</f>
        <v>Autoabasto</v>
      </c>
      <c r="L5007" s="37">
        <f t="shared" si="2"/>
        <v>46</v>
      </c>
      <c r="M5007" s="37">
        <f t="shared" si="3"/>
        <v>12</v>
      </c>
      <c r="N5007" s="37">
        <f t="shared" si="4"/>
        <v>11</v>
      </c>
      <c r="O5007" s="37" t="str">
        <f t="array" ref="O5007">IFERROR(XLOOKUP(K5007,'Tipo de carga'!B:B,'Tipo de carga'!C:C))</f>
        <v>Diesel</v>
      </c>
    </row>
    <row r="5008">
      <c r="A5008" s="36">
        <v>1989.0</v>
      </c>
      <c r="B5008" s="37" t="str">
        <f t="array" ref="B5008">IFERROR(XLOOKUP(A5008,'Asignacion Nov'!A:A,'Asignacion Nov'!C:C))</f>
        <v>MeLi asignado SD</v>
      </c>
      <c r="C5008" s="37" t="str">
        <f t="array" ref="C5008">IFERROR(XLOOKUP(A5008,'Asignacion Nov'!A:A,'Asignacion Nov'!B:B))</f>
        <v>EC-05</v>
      </c>
      <c r="D5008" s="38">
        <v>45608.300844907404</v>
      </c>
      <c r="E5008" s="36" t="s">
        <v>318</v>
      </c>
      <c r="F5008" s="37" t="str">
        <f t="array" ref="F5008">IFERROR(XLOOKUP(E5008,Operadores!A:A,Operadores!B:B))</f>
        <v>SOSERN</v>
      </c>
      <c r="G5008" s="36" t="s">
        <v>72</v>
      </c>
      <c r="H5008" s="39">
        <v>20.122739</v>
      </c>
      <c r="I5008" s="40">
        <v>410.0</v>
      </c>
      <c r="J5008" s="41">
        <f t="shared" si="5"/>
        <v>8250.32299</v>
      </c>
      <c r="K5008" s="37" t="str">
        <f t="array" ref="K5008">IFERROR(XLOOKUP(G5008,'Tipo de carga'!A:A,'Tipo de carga'!B:B))</f>
        <v>Autoabasto</v>
      </c>
      <c r="L5008" s="37">
        <f t="shared" si="2"/>
        <v>46</v>
      </c>
      <c r="M5008" s="37">
        <f t="shared" si="3"/>
        <v>12</v>
      </c>
      <c r="N5008" s="37">
        <f t="shared" si="4"/>
        <v>11</v>
      </c>
      <c r="O5008" s="37" t="str">
        <f t="array" ref="O5008">IFERROR(XLOOKUP(K5008,'Tipo de carga'!B:B,'Tipo de carga'!C:C))</f>
        <v>Diesel</v>
      </c>
    </row>
    <row r="5009">
      <c r="A5009" s="36">
        <v>1870.0</v>
      </c>
      <c r="B5009" s="37" t="str">
        <f t="array" ref="B5009">IFERROR(XLOOKUP(A5009,'Asignacion Nov'!A:A,'Asignacion Nov'!C:C))</f>
        <v>Circuitos</v>
      </c>
      <c r="C5009" s="37" t="str">
        <f t="array" ref="C5009">IFERROR(XLOOKUP(A5009,'Asignacion Nov'!A:A,'Asignacion Nov'!B:B))</f>
        <v>EC-03</v>
      </c>
      <c r="D5009" s="38">
        <v>45608.287835648145</v>
      </c>
      <c r="E5009" s="36" t="s">
        <v>385</v>
      </c>
      <c r="F5009" s="37" t="str">
        <f t="array" ref="F5009">IFERROR(XLOOKUP(E5009,Operadores!A:A,Operadores!B:B))</f>
        <v>RIOFE</v>
      </c>
      <c r="G5009" s="36" t="s">
        <v>72</v>
      </c>
      <c r="H5009" s="39">
        <v>20.122739</v>
      </c>
      <c r="I5009" s="40">
        <v>700.0</v>
      </c>
      <c r="J5009" s="41">
        <f t="shared" si="5"/>
        <v>14085.9173</v>
      </c>
      <c r="K5009" s="37" t="str">
        <f t="array" ref="K5009">IFERROR(XLOOKUP(G5009,'Tipo de carga'!A:A,'Tipo de carga'!B:B))</f>
        <v>Autoabasto</v>
      </c>
      <c r="L5009" s="37">
        <f t="shared" si="2"/>
        <v>46</v>
      </c>
      <c r="M5009" s="37">
        <f t="shared" si="3"/>
        <v>12</v>
      </c>
      <c r="N5009" s="37">
        <f t="shared" si="4"/>
        <v>11</v>
      </c>
      <c r="O5009" s="37" t="str">
        <f t="array" ref="O5009">IFERROR(XLOOKUP(K5009,'Tipo de carga'!B:B,'Tipo de carga'!C:C))</f>
        <v>Diesel</v>
      </c>
    </row>
    <row r="5010">
      <c r="A5010" s="36">
        <v>1981.0</v>
      </c>
      <c r="B5010" s="37" t="str">
        <f t="array" ref="B5010">IFERROR(XLOOKUP(A5010,'Asignacion Nov'!A:A,'Asignacion Nov'!C:C))</f>
        <v>MeLi asignado SD</v>
      </c>
      <c r="C5010" s="37" t="str">
        <f t="array" ref="C5010">IFERROR(XLOOKUP(A5010,'Asignacion Nov'!A:A,'Asignacion Nov'!B:B))</f>
        <v>EC-05</v>
      </c>
      <c r="D5010" s="38">
        <v>45608.27384259259</v>
      </c>
      <c r="E5010" s="36" t="s">
        <v>522</v>
      </c>
      <c r="F5010" s="37" t="str">
        <f t="array" ref="F5010">IFERROR(XLOOKUP(E5010,Operadores!A:A,Operadores!B:B))</f>
        <v>SORJUL</v>
      </c>
      <c r="G5010" s="36" t="s">
        <v>72</v>
      </c>
      <c r="H5010" s="39">
        <v>20.122739</v>
      </c>
      <c r="I5010" s="40">
        <v>630.0</v>
      </c>
      <c r="J5010" s="41">
        <f t="shared" si="5"/>
        <v>12677.32557</v>
      </c>
      <c r="K5010" s="37" t="str">
        <f t="array" ref="K5010">IFERROR(XLOOKUP(G5010,'Tipo de carga'!A:A,'Tipo de carga'!B:B))</f>
        <v>Autoabasto</v>
      </c>
      <c r="L5010" s="37">
        <f t="shared" si="2"/>
        <v>46</v>
      </c>
      <c r="M5010" s="37">
        <f t="shared" si="3"/>
        <v>12</v>
      </c>
      <c r="N5010" s="37">
        <f t="shared" si="4"/>
        <v>11</v>
      </c>
      <c r="O5010" s="37" t="str">
        <f t="array" ref="O5010">IFERROR(XLOOKUP(K5010,'Tipo de carga'!B:B,'Tipo de carga'!C:C))</f>
        <v>Diesel</v>
      </c>
    </row>
    <row r="5011">
      <c r="A5011" s="36">
        <v>1950.0</v>
      </c>
      <c r="B5011" s="37" t="str">
        <f t="array" ref="B5011">IFERROR(XLOOKUP(A5011,'Asignacion Nov'!A:A,'Asignacion Nov'!C:C))</f>
        <v>MeLi asignado SD</v>
      </c>
      <c r="C5011" s="37" t="str">
        <f t="array" ref="C5011">IFERROR(XLOOKUP(A5011,'Asignacion Nov'!A:A,'Asignacion Nov'!B:B))</f>
        <v>EC-05</v>
      </c>
      <c r="D5011" s="38">
        <v>45608.25436342593</v>
      </c>
      <c r="E5011" s="36" t="s">
        <v>539</v>
      </c>
      <c r="F5011" s="37" t="str">
        <f t="array" ref="F5011">IFERROR(XLOOKUP(E5011,Operadores!A:A,Operadores!B:B))</f>
        <v>NATSE</v>
      </c>
      <c r="G5011" s="36" t="s">
        <v>72</v>
      </c>
      <c r="H5011" s="39">
        <v>20.122739</v>
      </c>
      <c r="I5011" s="40">
        <v>101.0</v>
      </c>
      <c r="J5011" s="41">
        <f t="shared" si="5"/>
        <v>2032.396639</v>
      </c>
      <c r="K5011" s="37" t="str">
        <f t="array" ref="K5011">IFERROR(XLOOKUP(G5011,'Tipo de carga'!A:A,'Tipo de carga'!B:B))</f>
        <v>Autoabasto</v>
      </c>
      <c r="L5011" s="37">
        <f t="shared" si="2"/>
        <v>46</v>
      </c>
      <c r="M5011" s="37">
        <f t="shared" si="3"/>
        <v>12</v>
      </c>
      <c r="N5011" s="37">
        <f t="shared" si="4"/>
        <v>11</v>
      </c>
      <c r="O5011" s="37" t="str">
        <f t="array" ref="O5011">IFERROR(XLOOKUP(K5011,'Tipo de carga'!B:B,'Tipo de carga'!C:C))</f>
        <v>Diesel</v>
      </c>
    </row>
    <row r="5012">
      <c r="A5012" s="36">
        <v>1931.0</v>
      </c>
      <c r="B5012" s="37" t="str">
        <f t="array" ref="B5012">IFERROR(XLOOKUP(A5012,'Asignacion Nov'!A:A,'Asignacion Nov'!C:C))</f>
        <v>Circuitos</v>
      </c>
      <c r="C5012" s="37" t="str">
        <f t="array" ref="C5012">IFERROR(XLOOKUP(A5012,'Asignacion Nov'!A:A,'Asignacion Nov'!B:B))</f>
        <v>EC-03</v>
      </c>
      <c r="D5012" s="38">
        <v>45608.24119212963</v>
      </c>
      <c r="E5012" s="36" t="s">
        <v>26</v>
      </c>
      <c r="F5012" s="37" t="str">
        <f t="array" ref="F5012">IFERROR(XLOOKUP(E5012,Operadores!A:A,Operadores!B:B))</f>
        <v>ARBJO</v>
      </c>
      <c r="G5012" s="36" t="s">
        <v>72</v>
      </c>
      <c r="H5012" s="39">
        <v>20.122739</v>
      </c>
      <c r="I5012" s="40">
        <v>177.0</v>
      </c>
      <c r="J5012" s="41">
        <f t="shared" si="5"/>
        <v>3561.724803</v>
      </c>
      <c r="K5012" s="37" t="str">
        <f t="array" ref="K5012">IFERROR(XLOOKUP(G5012,'Tipo de carga'!A:A,'Tipo de carga'!B:B))</f>
        <v>Autoabasto</v>
      </c>
      <c r="L5012" s="37">
        <f t="shared" si="2"/>
        <v>46</v>
      </c>
      <c r="M5012" s="37">
        <f t="shared" si="3"/>
        <v>12</v>
      </c>
      <c r="N5012" s="37">
        <f t="shared" si="4"/>
        <v>11</v>
      </c>
      <c r="O5012" s="37" t="str">
        <f t="array" ref="O5012">IFERROR(XLOOKUP(K5012,'Tipo de carga'!B:B,'Tipo de carga'!C:C))</f>
        <v>Diesel</v>
      </c>
    </row>
    <row r="5013">
      <c r="A5013" s="36">
        <v>1760.0</v>
      </c>
      <c r="B5013" s="37" t="str">
        <f t="array" ref="B5013">IFERROR(XLOOKUP(A5013,'Asignacion Nov'!A:A,'Asignacion Nov'!C:C))</f>
        <v>Pipas</v>
      </c>
      <c r="C5013" s="37" t="str">
        <f t="array" ref="C5013">IFERROR(XLOOKUP(A5013,'Asignacion Nov'!A:A,'Asignacion Nov'!B:B))</f>
        <v>EC-02</v>
      </c>
      <c r="D5013" s="38">
        <v>45608.225752314815</v>
      </c>
      <c r="E5013" s="36" t="s">
        <v>154</v>
      </c>
      <c r="F5013" s="37" t="str">
        <f t="array" ref="F5013">IFERROR(XLOOKUP(E5013,Operadores!A:A,Operadores!B:B))</f>
        <v>MARJO08</v>
      </c>
      <c r="G5013" s="36" t="s">
        <v>72</v>
      </c>
      <c r="H5013" s="39">
        <v>20.122739</v>
      </c>
      <c r="I5013" s="40">
        <v>419.0</v>
      </c>
      <c r="J5013" s="41">
        <f t="shared" si="5"/>
        <v>8431.427641</v>
      </c>
      <c r="K5013" s="37" t="str">
        <f t="array" ref="K5013">IFERROR(XLOOKUP(G5013,'Tipo de carga'!A:A,'Tipo de carga'!B:B))</f>
        <v>Autoabasto</v>
      </c>
      <c r="L5013" s="37">
        <f t="shared" si="2"/>
        <v>46</v>
      </c>
      <c r="M5013" s="37">
        <f t="shared" si="3"/>
        <v>12</v>
      </c>
      <c r="N5013" s="37">
        <f t="shared" si="4"/>
        <v>11</v>
      </c>
      <c r="O5013" s="37" t="str">
        <f t="array" ref="O5013">IFERROR(XLOOKUP(K5013,'Tipo de carga'!B:B,'Tipo de carga'!C:C))</f>
        <v>Diesel</v>
      </c>
    </row>
    <row r="5014">
      <c r="A5014" s="36">
        <v>1959.0</v>
      </c>
      <c r="B5014" s="37" t="str">
        <f t="array" ref="B5014">IFERROR(XLOOKUP(A5014,'Asignacion Nov'!A:A,'Asignacion Nov'!C:C))</f>
        <v>Full Liver</v>
      </c>
      <c r="C5014" s="37" t="str">
        <f t="array" ref="C5014">IFERROR(XLOOKUP(A5014,'Asignacion Nov'!A:A,'Asignacion Nov'!B:B))</f>
        <v>EC-01</v>
      </c>
      <c r="D5014" s="38">
        <v>45608.21115740741</v>
      </c>
      <c r="E5014" s="36" t="s">
        <v>206</v>
      </c>
      <c r="F5014" s="37" t="str">
        <f t="array" ref="F5014">IFERROR(XLOOKUP(E5014,Operadores!A:A,Operadores!B:B))</f>
        <v>JARDAN</v>
      </c>
      <c r="G5014" s="36" t="s">
        <v>72</v>
      </c>
      <c r="H5014" s="39">
        <v>20.122739</v>
      </c>
      <c r="I5014" s="40">
        <v>855.0</v>
      </c>
      <c r="J5014" s="41">
        <f t="shared" si="5"/>
        <v>17204.94185</v>
      </c>
      <c r="K5014" s="37" t="str">
        <f t="array" ref="K5014">IFERROR(XLOOKUP(G5014,'Tipo de carga'!A:A,'Tipo de carga'!B:B))</f>
        <v>Autoabasto</v>
      </c>
      <c r="L5014" s="37">
        <f t="shared" si="2"/>
        <v>46</v>
      </c>
      <c r="M5014" s="37">
        <f t="shared" si="3"/>
        <v>12</v>
      </c>
      <c r="N5014" s="37">
        <f t="shared" si="4"/>
        <v>11</v>
      </c>
      <c r="O5014" s="37" t="str">
        <f t="array" ref="O5014">IFERROR(XLOOKUP(K5014,'Tipo de carga'!B:B,'Tipo de carga'!C:C))</f>
        <v>Diesel</v>
      </c>
    </row>
    <row r="5015">
      <c r="A5015" s="36">
        <v>1850.0</v>
      </c>
      <c r="B5015" s="37" t="str">
        <f t="array" ref="B5015">IFERROR(XLOOKUP(A5015,'Asignacion Nov'!A:A,'Asignacion Nov'!C:C))</f>
        <v>Hisense</v>
      </c>
      <c r="C5015" s="37" t="str">
        <f t="array" ref="C5015">IFERROR(XLOOKUP(A5015,'Asignacion Nov'!A:A,'Asignacion Nov'!B:B))</f>
        <v>EC-03</v>
      </c>
      <c r="D5015" s="38">
        <v>45608.19195601852</v>
      </c>
      <c r="E5015" s="36" t="s">
        <v>487</v>
      </c>
      <c r="F5015" s="37" t="str">
        <f t="array" ref="F5015">IFERROR(XLOOKUP(E5015,Operadores!A:A,Operadores!B:B))</f>
        <v>DOMSAL</v>
      </c>
      <c r="G5015" s="36" t="s">
        <v>72</v>
      </c>
      <c r="H5015" s="39">
        <v>20.122739</v>
      </c>
      <c r="I5015" s="40">
        <v>548.0</v>
      </c>
      <c r="J5015" s="41">
        <f t="shared" si="5"/>
        <v>11027.26097</v>
      </c>
      <c r="K5015" s="37" t="str">
        <f t="array" ref="K5015">IFERROR(XLOOKUP(G5015,'Tipo de carga'!A:A,'Tipo de carga'!B:B))</f>
        <v>Autoabasto</v>
      </c>
      <c r="L5015" s="37">
        <f t="shared" si="2"/>
        <v>46</v>
      </c>
      <c r="M5015" s="37">
        <f t="shared" si="3"/>
        <v>12</v>
      </c>
      <c r="N5015" s="37">
        <f t="shared" si="4"/>
        <v>11</v>
      </c>
      <c r="O5015" s="37" t="str">
        <f t="array" ref="O5015">IFERROR(XLOOKUP(K5015,'Tipo de carga'!B:B,'Tipo de carga'!C:C))</f>
        <v>Diesel</v>
      </c>
    </row>
    <row r="5016">
      <c r="A5016" s="36">
        <v>1757.0</v>
      </c>
      <c r="B5016" s="37" t="str">
        <f t="array" ref="B5016">IFERROR(XLOOKUP(A5016,'Asignacion Nov'!A:A,'Asignacion Nov'!C:C))</f>
        <v>Pilgrims Tepo</v>
      </c>
      <c r="C5016" s="37" t="str">
        <f t="array" ref="C5016">IFERROR(XLOOKUP(A5016,'Asignacion Nov'!A:A,'Asignacion Nov'!B:B))</f>
        <v>EC-02</v>
      </c>
      <c r="D5016" s="38">
        <v>45608.12913194444</v>
      </c>
      <c r="E5016" s="36" t="s">
        <v>171</v>
      </c>
      <c r="F5016" s="37" t="str">
        <f t="array" ref="F5016">IFERROR(XLOOKUP(E5016,Operadores!A:A,Operadores!B:B))</f>
        <v>RAMJOS</v>
      </c>
      <c r="G5016" s="36" t="s">
        <v>72</v>
      </c>
      <c r="H5016" s="39">
        <v>20.122739</v>
      </c>
      <c r="I5016" s="40">
        <v>244.0</v>
      </c>
      <c r="J5016" s="41">
        <f t="shared" si="5"/>
        <v>4909.948316</v>
      </c>
      <c r="K5016" s="37" t="str">
        <f t="array" ref="K5016">IFERROR(XLOOKUP(G5016,'Tipo de carga'!A:A,'Tipo de carga'!B:B))</f>
        <v>Autoabasto</v>
      </c>
      <c r="L5016" s="37">
        <f t="shared" si="2"/>
        <v>46</v>
      </c>
      <c r="M5016" s="37">
        <f t="shared" si="3"/>
        <v>12</v>
      </c>
      <c r="N5016" s="37">
        <f t="shared" si="4"/>
        <v>11</v>
      </c>
      <c r="O5016" s="37" t="str">
        <f t="array" ref="O5016">IFERROR(XLOOKUP(K5016,'Tipo de carga'!B:B,'Tipo de carga'!C:C))</f>
        <v>Diesel</v>
      </c>
    </row>
    <row r="5017">
      <c r="A5017" s="36">
        <v>1978.0</v>
      </c>
      <c r="B5017" s="37" t="str">
        <f t="array" ref="B5017">IFERROR(XLOOKUP(A5017,'Asignacion Nov'!A:A,'Asignacion Nov'!C:C))</f>
        <v>MeLi asignado SD</v>
      </c>
      <c r="C5017" s="37" t="str">
        <f t="array" ref="C5017">IFERROR(XLOOKUP(A5017,'Asignacion Nov'!A:A,'Asignacion Nov'!B:B))</f>
        <v>EC-05</v>
      </c>
      <c r="D5017" s="38">
        <v>45608.12037037037</v>
      </c>
      <c r="E5017" s="36" t="s">
        <v>225</v>
      </c>
      <c r="F5017" s="37" t="str">
        <f t="array" ref="F5017">IFERROR(XLOOKUP(E5017,Operadores!A:A,Operadores!B:B))</f>
        <v>MENERNX</v>
      </c>
      <c r="G5017" s="36" t="s">
        <v>72</v>
      </c>
      <c r="H5017" s="39">
        <v>20.122739</v>
      </c>
      <c r="I5017" s="40">
        <v>525.0</v>
      </c>
      <c r="J5017" s="41">
        <f t="shared" si="5"/>
        <v>10564.43798</v>
      </c>
      <c r="K5017" s="37" t="str">
        <f t="array" ref="K5017">IFERROR(XLOOKUP(G5017,'Tipo de carga'!A:A,'Tipo de carga'!B:B))</f>
        <v>Autoabasto</v>
      </c>
      <c r="L5017" s="37">
        <f t="shared" si="2"/>
        <v>46</v>
      </c>
      <c r="M5017" s="37">
        <f t="shared" si="3"/>
        <v>12</v>
      </c>
      <c r="N5017" s="37">
        <f t="shared" si="4"/>
        <v>11</v>
      </c>
      <c r="O5017" s="37" t="str">
        <f t="array" ref="O5017">IFERROR(XLOOKUP(K5017,'Tipo de carga'!B:B,'Tipo de carga'!C:C))</f>
        <v>Diesel</v>
      </c>
    </row>
    <row r="5018">
      <c r="A5018" s="36">
        <v>2025.0</v>
      </c>
      <c r="B5018" s="37" t="str">
        <f t="array" ref="B5018">IFERROR(XLOOKUP(A5018,'Asignacion Nov'!A:A,'Asignacion Nov'!C:C))</f>
        <v>MeLi Dedicado TD</v>
      </c>
      <c r="C5018" s="37" t="str">
        <f t="array" ref="C5018">IFERROR(XLOOKUP(A5018,'Asignacion Nov'!A:A,'Asignacion Nov'!B:B))</f>
        <v>EC-05</v>
      </c>
      <c r="D5018" s="38">
        <v>45608.095868055556</v>
      </c>
      <c r="E5018" s="36" t="s">
        <v>239</v>
      </c>
      <c r="F5018" s="37" t="str">
        <f t="array" ref="F5018">IFERROR(XLOOKUP(E5018,Operadores!A:A,Operadores!B:B))</f>
        <v>BONAR</v>
      </c>
      <c r="G5018" s="36" t="s">
        <v>72</v>
      </c>
      <c r="H5018" s="39">
        <v>20.122739</v>
      </c>
      <c r="I5018" s="40">
        <v>545.0</v>
      </c>
      <c r="J5018" s="41">
        <f t="shared" si="5"/>
        <v>10966.89276</v>
      </c>
      <c r="K5018" s="37" t="str">
        <f t="array" ref="K5018">IFERROR(XLOOKUP(G5018,'Tipo de carga'!A:A,'Tipo de carga'!B:B))</f>
        <v>Autoabasto</v>
      </c>
      <c r="L5018" s="37">
        <f t="shared" si="2"/>
        <v>46</v>
      </c>
      <c r="M5018" s="37">
        <f t="shared" si="3"/>
        <v>12</v>
      </c>
      <c r="N5018" s="37">
        <f t="shared" si="4"/>
        <v>11</v>
      </c>
      <c r="O5018" s="37" t="str">
        <f t="array" ref="O5018">IFERROR(XLOOKUP(K5018,'Tipo de carga'!B:B,'Tipo de carga'!C:C))</f>
        <v>Diesel</v>
      </c>
    </row>
    <row r="5019">
      <c r="A5019" s="36">
        <v>2058.0</v>
      </c>
      <c r="B5019" s="37" t="str">
        <f t="array" ref="B5019">IFERROR(XLOOKUP(A5019,'Asignacion Nov'!A:A,'Asignacion Nov'!C:C))</f>
        <v>Peñafiel Tecamac</v>
      </c>
      <c r="C5019" s="37" t="str">
        <f t="array" ref="C5019">IFERROR(XLOOKUP(A5019,'Asignacion Nov'!A:A,'Asignacion Nov'!B:B))</f>
        <v>EC-02</v>
      </c>
      <c r="D5019" s="38">
        <v>45608.07753472222</v>
      </c>
      <c r="E5019" s="36" t="s">
        <v>450</v>
      </c>
      <c r="F5019" s="37" t="str">
        <f t="array" ref="F5019">IFERROR(XLOOKUP(E5019,Operadores!A:A,Operadores!B:B))</f>
        <v>PERJU04</v>
      </c>
      <c r="G5019" s="36" t="s">
        <v>72</v>
      </c>
      <c r="H5019" s="39">
        <v>20.122739</v>
      </c>
      <c r="I5019" s="40">
        <v>504.0</v>
      </c>
      <c r="J5019" s="41">
        <f t="shared" si="5"/>
        <v>10141.86046</v>
      </c>
      <c r="K5019" s="37" t="str">
        <f t="array" ref="K5019">IFERROR(XLOOKUP(G5019,'Tipo de carga'!A:A,'Tipo de carga'!B:B))</f>
        <v>Autoabasto</v>
      </c>
      <c r="L5019" s="37">
        <f t="shared" si="2"/>
        <v>46</v>
      </c>
      <c r="M5019" s="37">
        <f t="shared" si="3"/>
        <v>12</v>
      </c>
      <c r="N5019" s="37">
        <f t="shared" si="4"/>
        <v>11</v>
      </c>
      <c r="O5019" s="37" t="str">
        <f t="array" ref="O5019">IFERROR(XLOOKUP(K5019,'Tipo de carga'!B:B,'Tipo de carga'!C:C))</f>
        <v>Diesel</v>
      </c>
    </row>
    <row r="5020">
      <c r="A5020" s="36">
        <v>1831.0</v>
      </c>
      <c r="B5020" s="37" t="str">
        <f t="array" ref="B5020">IFERROR(XLOOKUP(A5020,'Asignacion Nov'!A:A,'Asignacion Nov'!C:C))</f>
        <v>Full Liver</v>
      </c>
      <c r="C5020" s="37" t="str">
        <f t="array" ref="C5020">IFERROR(XLOOKUP(A5020,'Asignacion Nov'!A:A,'Asignacion Nov'!B:B))</f>
        <v>EC-01</v>
      </c>
      <c r="D5020" s="38">
        <v>45608.04413194444</v>
      </c>
      <c r="E5020" s="36" t="s">
        <v>325</v>
      </c>
      <c r="F5020" s="37" t="str">
        <f t="array" ref="F5020">IFERROR(XLOOKUP(E5020,Operadores!A:A,Operadores!B:B))</f>
        <v>VELOSC</v>
      </c>
      <c r="G5020" s="36" t="s">
        <v>72</v>
      </c>
      <c r="H5020" s="39">
        <v>20.122739</v>
      </c>
      <c r="I5020" s="40">
        <v>764.0</v>
      </c>
      <c r="J5020" s="41">
        <f t="shared" si="5"/>
        <v>15373.7726</v>
      </c>
      <c r="K5020" s="37" t="str">
        <f t="array" ref="K5020">IFERROR(XLOOKUP(G5020,'Tipo de carga'!A:A,'Tipo de carga'!B:B))</f>
        <v>Autoabasto</v>
      </c>
      <c r="L5020" s="37">
        <f t="shared" si="2"/>
        <v>46</v>
      </c>
      <c r="M5020" s="37">
        <f t="shared" si="3"/>
        <v>12</v>
      </c>
      <c r="N5020" s="37">
        <f t="shared" si="4"/>
        <v>11</v>
      </c>
      <c r="O5020" s="37" t="str">
        <f t="array" ref="O5020">IFERROR(XLOOKUP(K5020,'Tipo de carga'!B:B,'Tipo de carga'!C:C))</f>
        <v>Diesel</v>
      </c>
    </row>
    <row r="5021">
      <c r="A5021" s="36">
        <v>1878.0</v>
      </c>
      <c r="B5021" s="37" t="str">
        <f t="array" ref="B5021">IFERROR(XLOOKUP(A5021,'Asignacion Nov'!A:A,'Asignacion Nov'!C:C))</f>
        <v>Circuitos</v>
      </c>
      <c r="C5021" s="37" t="str">
        <f t="array" ref="C5021">IFERROR(XLOOKUP(A5021,'Asignacion Nov'!A:A,'Asignacion Nov'!B:B))</f>
        <v>EC-03</v>
      </c>
      <c r="D5021" s="38">
        <v>45608.01420138889</v>
      </c>
      <c r="E5021" s="36" t="s">
        <v>53</v>
      </c>
      <c r="F5021" s="37" t="str">
        <f t="array" ref="F5021">IFERROR(XLOOKUP(E5021,Operadores!A:A,Operadores!B:B))</f>
        <v>CASSA</v>
      </c>
      <c r="G5021" s="36" t="s">
        <v>72</v>
      </c>
      <c r="H5021" s="39">
        <v>20.122739</v>
      </c>
      <c r="I5021" s="40">
        <v>631.0</v>
      </c>
      <c r="J5021" s="41">
        <f t="shared" si="5"/>
        <v>12697.44831</v>
      </c>
      <c r="K5021" s="37" t="str">
        <f t="array" ref="K5021">IFERROR(XLOOKUP(G5021,'Tipo de carga'!A:A,'Tipo de carga'!B:B))</f>
        <v>Autoabasto</v>
      </c>
      <c r="L5021" s="37">
        <f t="shared" si="2"/>
        <v>46</v>
      </c>
      <c r="M5021" s="37">
        <f t="shared" si="3"/>
        <v>12</v>
      </c>
      <c r="N5021" s="37">
        <f t="shared" si="4"/>
        <v>11</v>
      </c>
      <c r="O5021" s="37" t="str">
        <f t="array" ref="O5021">IFERROR(XLOOKUP(K5021,'Tipo de carga'!B:B,'Tipo de carga'!C:C))</f>
        <v>Diesel</v>
      </c>
    </row>
    <row r="5022">
      <c r="A5022" s="36">
        <v>1808.0</v>
      </c>
      <c r="B5022" s="37" t="str">
        <f t="array" ref="B5022">IFERROR(XLOOKUP(A5022,'Asignacion Nov'!A:A,'Asignacion Nov'!C:C))</f>
        <v>Sayer Full</v>
      </c>
      <c r="C5022" s="37" t="str">
        <f t="array" ref="C5022">IFERROR(XLOOKUP(A5022,'Asignacion Nov'!A:A,'Asignacion Nov'!B:B))</f>
        <v>EC-04</v>
      </c>
      <c r="D5022" s="38">
        <v>45608.96275462963</v>
      </c>
      <c r="E5022" s="36" t="s">
        <v>55</v>
      </c>
      <c r="F5022" s="37" t="str">
        <f t="array" ref="F5022">IFERROR(XLOOKUP(E5022,Operadores!A:A,Operadores!B:B))</f>
        <v>ZAPNO</v>
      </c>
      <c r="G5022" s="36" t="s">
        <v>19</v>
      </c>
      <c r="H5022" s="39">
        <v>20.226188</v>
      </c>
      <c r="I5022" s="40">
        <v>850.0</v>
      </c>
      <c r="J5022" s="41">
        <f t="shared" si="5"/>
        <v>17192.2598</v>
      </c>
      <c r="K5022" s="37" t="str">
        <f t="array" ref="K5022">IFERROR(XLOOKUP(G5022,'Tipo de carga'!A:A,'Tipo de carga'!B:B))</f>
        <v>Autoabasto</v>
      </c>
      <c r="L5022" s="37">
        <f t="shared" si="2"/>
        <v>46</v>
      </c>
      <c r="M5022" s="37">
        <f t="shared" si="3"/>
        <v>12</v>
      </c>
      <c r="N5022" s="37">
        <f t="shared" si="4"/>
        <v>11</v>
      </c>
      <c r="O5022" s="37" t="str">
        <f t="array" ref="O5022">IFERROR(XLOOKUP(K5022,'Tipo de carga'!B:B,'Tipo de carga'!C:C))</f>
        <v>Diesel</v>
      </c>
    </row>
    <row r="5023">
      <c r="A5023" s="36">
        <v>1803.0</v>
      </c>
      <c r="B5023" s="37" t="str">
        <f t="array" ref="B5023">IFERROR(XLOOKUP(A5023,'Asignacion Nov'!A:A,'Asignacion Nov'!C:C))</f>
        <v>Sayer Full</v>
      </c>
      <c r="C5023" s="37" t="str">
        <f t="array" ref="C5023">IFERROR(XLOOKUP(A5023,'Asignacion Nov'!A:A,'Asignacion Nov'!B:B))</f>
        <v>EC-04</v>
      </c>
      <c r="D5023" s="38">
        <v>45608.92015046296</v>
      </c>
      <c r="E5023" s="36" t="s">
        <v>24</v>
      </c>
      <c r="F5023" s="37" t="str">
        <f t="array" ref="F5023">IFERROR(XLOOKUP(E5023,Operadores!A:A,Operadores!B:B))</f>
        <v>LOPOSC</v>
      </c>
      <c r="G5023" s="36" t="s">
        <v>19</v>
      </c>
      <c r="H5023" s="39">
        <v>20.226188</v>
      </c>
      <c r="I5023" s="40">
        <v>751.0</v>
      </c>
      <c r="J5023" s="41">
        <f t="shared" si="5"/>
        <v>15189.86719</v>
      </c>
      <c r="K5023" s="37" t="str">
        <f t="array" ref="K5023">IFERROR(XLOOKUP(G5023,'Tipo de carga'!A:A,'Tipo de carga'!B:B))</f>
        <v>Autoabasto</v>
      </c>
      <c r="L5023" s="37">
        <f t="shared" si="2"/>
        <v>46</v>
      </c>
      <c r="M5023" s="37">
        <f t="shared" si="3"/>
        <v>12</v>
      </c>
      <c r="N5023" s="37">
        <f t="shared" si="4"/>
        <v>11</v>
      </c>
      <c r="O5023" s="37" t="str">
        <f t="array" ref="O5023">IFERROR(XLOOKUP(K5023,'Tipo de carga'!B:B,'Tipo de carga'!C:C))</f>
        <v>Diesel</v>
      </c>
    </row>
    <row r="5024">
      <c r="A5024" s="36">
        <v>1936.0</v>
      </c>
      <c r="B5024" s="37" t="str">
        <f t="array" ref="B5024">IFERROR(XLOOKUP(A5024,'Asignacion Nov'!A:A,'Asignacion Nov'!C:C))</f>
        <v>Circuitos</v>
      </c>
      <c r="C5024" s="37" t="str">
        <f t="array" ref="C5024">IFERROR(XLOOKUP(A5024,'Asignacion Nov'!A:A,'Asignacion Nov'!B:B))</f>
        <v>EC-03</v>
      </c>
      <c r="D5024" s="38">
        <v>45608.90087962963</v>
      </c>
      <c r="E5024" s="36" t="s">
        <v>209</v>
      </c>
      <c r="F5024" s="37" t="str">
        <f t="array" ref="F5024">IFERROR(XLOOKUP(E5024,Operadores!A:A,Operadores!B:B))</f>
        <v>OCAMA</v>
      </c>
      <c r="G5024" s="36" t="s">
        <v>19</v>
      </c>
      <c r="H5024" s="39">
        <v>20.226188</v>
      </c>
      <c r="I5024" s="40">
        <v>380.0</v>
      </c>
      <c r="J5024" s="41">
        <f t="shared" si="5"/>
        <v>7685.95144</v>
      </c>
      <c r="K5024" s="37" t="str">
        <f t="array" ref="K5024">IFERROR(XLOOKUP(G5024,'Tipo de carga'!A:A,'Tipo de carga'!B:B))</f>
        <v>Autoabasto</v>
      </c>
      <c r="L5024" s="37">
        <f t="shared" si="2"/>
        <v>46</v>
      </c>
      <c r="M5024" s="37">
        <f t="shared" si="3"/>
        <v>12</v>
      </c>
      <c r="N5024" s="37">
        <f t="shared" si="4"/>
        <v>11</v>
      </c>
      <c r="O5024" s="37" t="str">
        <f t="array" ref="O5024">IFERROR(XLOOKUP(K5024,'Tipo de carga'!B:B,'Tipo de carga'!C:C))</f>
        <v>Diesel</v>
      </c>
    </row>
    <row r="5025">
      <c r="A5025" s="36">
        <v>1973.0</v>
      </c>
      <c r="B5025" s="37" t="str">
        <f t="array" ref="B5025">IFERROR(XLOOKUP(A5025,'Asignacion Nov'!A:A,'Asignacion Nov'!C:C))</f>
        <v>Sayer Sencillo</v>
      </c>
      <c r="C5025" s="37" t="str">
        <f t="array" ref="C5025">IFERROR(XLOOKUP(A5025,'Asignacion Nov'!A:A,'Asignacion Nov'!B:B))</f>
        <v>EC-04</v>
      </c>
      <c r="D5025" s="38">
        <v>45608.882731481484</v>
      </c>
      <c r="E5025" s="36" t="s">
        <v>61</v>
      </c>
      <c r="F5025" s="37" t="str">
        <f t="array" ref="F5025">IFERROR(XLOOKUP(E5025,Operadores!A:A,Operadores!B:B))</f>
        <v>MENIG</v>
      </c>
      <c r="G5025" s="36" t="s">
        <v>19</v>
      </c>
      <c r="H5025" s="39">
        <v>20.226188</v>
      </c>
      <c r="I5025" s="40">
        <v>780.0</v>
      </c>
      <c r="J5025" s="41">
        <f t="shared" si="5"/>
        <v>15776.42664</v>
      </c>
      <c r="K5025" s="37" t="str">
        <f t="array" ref="K5025">IFERROR(XLOOKUP(G5025,'Tipo de carga'!A:A,'Tipo de carga'!B:B))</f>
        <v>Autoabasto</v>
      </c>
      <c r="L5025" s="37">
        <f t="shared" si="2"/>
        <v>46</v>
      </c>
      <c r="M5025" s="37">
        <f t="shared" si="3"/>
        <v>12</v>
      </c>
      <c r="N5025" s="37">
        <f t="shared" si="4"/>
        <v>11</v>
      </c>
      <c r="O5025" s="37" t="str">
        <f t="array" ref="O5025">IFERROR(XLOOKUP(K5025,'Tipo de carga'!B:B,'Tipo de carga'!C:C))</f>
        <v>Diesel</v>
      </c>
    </row>
    <row r="5026">
      <c r="A5026" s="36">
        <v>1948.0</v>
      </c>
      <c r="B5026" s="37" t="str">
        <f t="array" ref="B5026">IFERROR(XLOOKUP(A5026,'Asignacion Nov'!A:A,'Asignacion Nov'!C:C))</f>
        <v>Circuitos</v>
      </c>
      <c r="C5026" s="37" t="str">
        <f t="array" ref="C5026">IFERROR(XLOOKUP(A5026,'Asignacion Nov'!A:A,'Asignacion Nov'!B:B))</f>
        <v>EC-03</v>
      </c>
      <c r="D5026" s="38">
        <v>45608.86077546296</v>
      </c>
      <c r="E5026" s="36" t="s">
        <v>256</v>
      </c>
      <c r="F5026" s="37" t="str">
        <f t="array" ref="F5026">IFERROR(XLOOKUP(E5026,Operadores!A:A,Operadores!B:B))</f>
        <v>MOREFR</v>
      </c>
      <c r="G5026" s="36" t="s">
        <v>19</v>
      </c>
      <c r="H5026" s="39">
        <v>20.226188</v>
      </c>
      <c r="I5026" s="40">
        <v>384.0</v>
      </c>
      <c r="J5026" s="41">
        <f t="shared" si="5"/>
        <v>7766.856192</v>
      </c>
      <c r="K5026" s="37" t="str">
        <f t="array" ref="K5026">IFERROR(XLOOKUP(G5026,'Tipo de carga'!A:A,'Tipo de carga'!B:B))</f>
        <v>Autoabasto</v>
      </c>
      <c r="L5026" s="37">
        <f t="shared" si="2"/>
        <v>46</v>
      </c>
      <c r="M5026" s="37">
        <f t="shared" si="3"/>
        <v>12</v>
      </c>
      <c r="N5026" s="37">
        <f t="shared" si="4"/>
        <v>11</v>
      </c>
      <c r="O5026" s="37" t="str">
        <f t="array" ref="O5026">IFERROR(XLOOKUP(K5026,'Tipo de carga'!B:B,'Tipo de carga'!C:C))</f>
        <v>Diesel</v>
      </c>
    </row>
    <row r="5027">
      <c r="A5027" s="36">
        <v>1787.0</v>
      </c>
      <c r="B5027" s="37" t="str">
        <f t="array" ref="B5027">IFERROR(XLOOKUP(A5027,'Asignacion Nov'!A:A,'Asignacion Nov'!C:C))</f>
        <v>Sayer Sencillo</v>
      </c>
      <c r="C5027" s="37" t="str">
        <f t="array" ref="C5027">IFERROR(XLOOKUP(A5027,'Asignacion Nov'!A:A,'Asignacion Nov'!B:B))</f>
        <v>EC-04</v>
      </c>
      <c r="D5027" s="38">
        <v>45608.852534722224</v>
      </c>
      <c r="E5027" s="36" t="s">
        <v>392</v>
      </c>
      <c r="F5027" s="37" t="str">
        <f t="array" ref="F5027">IFERROR(XLOOKUP(E5027,Operadores!A:A,Operadores!B:B))</f>
        <v>MUÑGER</v>
      </c>
      <c r="G5027" s="36" t="s">
        <v>19</v>
      </c>
      <c r="H5027" s="39">
        <v>20.226188</v>
      </c>
      <c r="I5027" s="40">
        <v>132.0</v>
      </c>
      <c r="J5027" s="41">
        <f t="shared" si="5"/>
        <v>2669.856816</v>
      </c>
      <c r="K5027" s="37" t="str">
        <f t="array" ref="K5027">IFERROR(XLOOKUP(G5027,'Tipo de carga'!A:A,'Tipo de carga'!B:B))</f>
        <v>Autoabasto</v>
      </c>
      <c r="L5027" s="37">
        <f t="shared" si="2"/>
        <v>46</v>
      </c>
      <c r="M5027" s="37">
        <f t="shared" si="3"/>
        <v>12</v>
      </c>
      <c r="N5027" s="37">
        <f t="shared" si="4"/>
        <v>11</v>
      </c>
      <c r="O5027" s="37" t="str">
        <f t="array" ref="O5027">IFERROR(XLOOKUP(K5027,'Tipo de carga'!B:B,'Tipo de carga'!C:C))</f>
        <v>Diesel</v>
      </c>
    </row>
    <row r="5028">
      <c r="A5028" s="36">
        <v>1908.0</v>
      </c>
      <c r="B5028" s="37" t="str">
        <f t="array" ref="B5028">IFERROR(XLOOKUP(A5028,'Asignacion Nov'!A:A,'Asignacion Nov'!C:C))</f>
        <v>Circuitos</v>
      </c>
      <c r="C5028" s="37" t="str">
        <f t="array" ref="C5028">IFERROR(XLOOKUP(A5028,'Asignacion Nov'!A:A,'Asignacion Nov'!B:B))</f>
        <v>EC-03</v>
      </c>
      <c r="D5028" s="38">
        <v>45608.83696759259</v>
      </c>
      <c r="E5028" s="36" t="s">
        <v>359</v>
      </c>
      <c r="F5028" s="37" t="str">
        <f t="array" ref="F5028">IFERROR(XLOOKUP(E5028,Operadores!A:A,Operadores!B:B))</f>
        <v>GARJOR01</v>
      </c>
      <c r="G5028" s="36" t="s">
        <v>19</v>
      </c>
      <c r="H5028" s="39">
        <v>20.226188</v>
      </c>
      <c r="I5028" s="40">
        <v>768.0</v>
      </c>
      <c r="J5028" s="41">
        <f t="shared" si="5"/>
        <v>15533.71238</v>
      </c>
      <c r="K5028" s="37" t="str">
        <f t="array" ref="K5028">IFERROR(XLOOKUP(G5028,'Tipo de carga'!A:A,'Tipo de carga'!B:B))</f>
        <v>Autoabasto</v>
      </c>
      <c r="L5028" s="37">
        <f t="shared" si="2"/>
        <v>46</v>
      </c>
      <c r="M5028" s="37">
        <f t="shared" si="3"/>
        <v>12</v>
      </c>
      <c r="N5028" s="37">
        <f t="shared" si="4"/>
        <v>11</v>
      </c>
      <c r="O5028" s="37" t="str">
        <f t="array" ref="O5028">IFERROR(XLOOKUP(K5028,'Tipo de carga'!B:B,'Tipo de carga'!C:C))</f>
        <v>Diesel</v>
      </c>
    </row>
    <row r="5029">
      <c r="A5029" s="36">
        <v>1740.0</v>
      </c>
      <c r="B5029" s="37" t="str">
        <f t="array" ref="B5029">IFERROR(XLOOKUP(A5029,'Asignacion Nov'!A:A,'Asignacion Nov'!C:C))</f>
        <v>Circuitos</v>
      </c>
      <c r="C5029" s="37" t="str">
        <f t="array" ref="C5029">IFERROR(XLOOKUP(A5029,'Asignacion Nov'!A:A,'Asignacion Nov'!B:B))</f>
        <v>EC-03</v>
      </c>
      <c r="D5029" s="38">
        <v>45608.78909722222</v>
      </c>
      <c r="E5029" s="36" t="s">
        <v>249</v>
      </c>
      <c r="F5029" s="37" t="str">
        <f t="array" ref="F5029">IFERROR(XLOOKUP(E5029,Operadores!A:A,Operadores!B:B))</f>
        <v>LOPJOS03</v>
      </c>
      <c r="G5029" s="36" t="s">
        <v>19</v>
      </c>
      <c r="H5029" s="39">
        <v>20.226188</v>
      </c>
      <c r="I5029" s="40">
        <v>36.0</v>
      </c>
      <c r="J5029" s="41">
        <f t="shared" si="5"/>
        <v>728.142768</v>
      </c>
      <c r="K5029" s="37" t="str">
        <f t="array" ref="K5029">IFERROR(XLOOKUP(G5029,'Tipo de carga'!A:A,'Tipo de carga'!B:B))</f>
        <v>Autoabasto</v>
      </c>
      <c r="L5029" s="37">
        <f t="shared" si="2"/>
        <v>46</v>
      </c>
      <c r="M5029" s="37">
        <f t="shared" si="3"/>
        <v>12</v>
      </c>
      <c r="N5029" s="37">
        <f t="shared" si="4"/>
        <v>11</v>
      </c>
      <c r="O5029" s="37" t="str">
        <f t="array" ref="O5029">IFERROR(XLOOKUP(K5029,'Tipo de carga'!B:B,'Tipo de carga'!C:C))</f>
        <v>Diesel</v>
      </c>
    </row>
    <row r="5030">
      <c r="A5030" s="36">
        <v>1895.0</v>
      </c>
      <c r="B5030" s="37" t="str">
        <f t="array" ref="B5030">IFERROR(XLOOKUP(A5030,'Asignacion Nov'!A:A,'Asignacion Nov'!C:C))</f>
        <v>Sayer Sencillo</v>
      </c>
      <c r="C5030" s="37" t="str">
        <f t="array" ref="C5030">IFERROR(XLOOKUP(A5030,'Asignacion Nov'!A:A,'Asignacion Nov'!B:B))</f>
        <v>EC-04</v>
      </c>
      <c r="D5030" s="38">
        <v>45608.728530092594</v>
      </c>
      <c r="E5030" s="36" t="s">
        <v>258</v>
      </c>
      <c r="F5030" s="37" t="str">
        <f t="array" ref="F5030">IFERROR(XLOOKUP(E5030,Operadores!A:A,Operadores!B:B))</f>
        <v>REYJU02</v>
      </c>
      <c r="G5030" s="36" t="s">
        <v>19</v>
      </c>
      <c r="H5030" s="39">
        <v>20.226188</v>
      </c>
      <c r="I5030" s="40">
        <v>128.0</v>
      </c>
      <c r="J5030" s="41">
        <f t="shared" si="5"/>
        <v>2588.952064</v>
      </c>
      <c r="K5030" s="37" t="str">
        <f t="array" ref="K5030">IFERROR(XLOOKUP(G5030,'Tipo de carga'!A:A,'Tipo de carga'!B:B))</f>
        <v>Autoabasto</v>
      </c>
      <c r="L5030" s="37">
        <f t="shared" si="2"/>
        <v>46</v>
      </c>
      <c r="M5030" s="37">
        <f t="shared" si="3"/>
        <v>12</v>
      </c>
      <c r="N5030" s="37">
        <f t="shared" si="4"/>
        <v>11</v>
      </c>
      <c r="O5030" s="37" t="str">
        <f t="array" ref="O5030">IFERROR(XLOOKUP(K5030,'Tipo de carga'!B:B,'Tipo de carga'!C:C))</f>
        <v>Diesel</v>
      </c>
    </row>
    <row r="5031">
      <c r="A5031" s="36">
        <v>1712.0</v>
      </c>
      <c r="B5031" s="37" t="str">
        <f t="array" ref="B5031">IFERROR(XLOOKUP(A5031,'Asignacion Nov'!A:A,'Asignacion Nov'!C:C))</f>
        <v>Sayer Sencillo</v>
      </c>
      <c r="C5031" s="37" t="str">
        <f t="array" ref="C5031">IFERROR(XLOOKUP(A5031,'Asignacion Nov'!A:A,'Asignacion Nov'!B:B))</f>
        <v>EC-04</v>
      </c>
      <c r="D5031" s="38">
        <v>45608.71576388889</v>
      </c>
      <c r="E5031" s="36" t="s">
        <v>465</v>
      </c>
      <c r="F5031" s="37" t="str">
        <f t="array" ref="F5031">IFERROR(XLOOKUP(E5031,Operadores!A:A,Operadores!B:B))</f>
        <v>SANMAN</v>
      </c>
      <c r="G5031" s="36" t="s">
        <v>19</v>
      </c>
      <c r="H5031" s="39">
        <v>20.226188</v>
      </c>
      <c r="I5031" s="40">
        <v>46.0</v>
      </c>
      <c r="J5031" s="41">
        <f t="shared" si="5"/>
        <v>930.404648</v>
      </c>
      <c r="K5031" s="37" t="str">
        <f t="array" ref="K5031">IFERROR(XLOOKUP(G5031,'Tipo de carga'!A:A,'Tipo de carga'!B:B))</f>
        <v>Autoabasto</v>
      </c>
      <c r="L5031" s="37">
        <f t="shared" si="2"/>
        <v>46</v>
      </c>
      <c r="M5031" s="37">
        <f t="shared" si="3"/>
        <v>12</v>
      </c>
      <c r="N5031" s="37">
        <f t="shared" si="4"/>
        <v>11</v>
      </c>
      <c r="O5031" s="37" t="str">
        <f t="array" ref="O5031">IFERROR(XLOOKUP(K5031,'Tipo de carga'!B:B,'Tipo de carga'!C:C))</f>
        <v>Diesel</v>
      </c>
    </row>
    <row r="5032">
      <c r="A5032" s="36">
        <v>1979.0</v>
      </c>
      <c r="B5032" s="37" t="str">
        <f t="array" ref="B5032">IFERROR(XLOOKUP(A5032,'Asignacion Nov'!A:A,'Asignacion Nov'!C:C))</f>
        <v>MeLi asignado SD</v>
      </c>
      <c r="C5032" s="37" t="str">
        <f t="array" ref="C5032">IFERROR(XLOOKUP(A5032,'Asignacion Nov'!A:A,'Asignacion Nov'!B:B))</f>
        <v>EC-05</v>
      </c>
      <c r="D5032" s="38">
        <v>45608.64096064815</v>
      </c>
      <c r="E5032" s="36" t="s">
        <v>370</v>
      </c>
      <c r="F5032" s="37" t="str">
        <f t="array" ref="F5032">IFERROR(XLOOKUP(E5032,Operadores!A:A,Operadores!B:B))</f>
        <v>GALODI</v>
      </c>
      <c r="G5032" s="36" t="s">
        <v>19</v>
      </c>
      <c r="H5032" s="39">
        <v>20.226188</v>
      </c>
      <c r="I5032" s="40">
        <v>846.0</v>
      </c>
      <c r="J5032" s="41">
        <f t="shared" si="5"/>
        <v>17111.35505</v>
      </c>
      <c r="K5032" s="37" t="str">
        <f t="array" ref="K5032">IFERROR(XLOOKUP(G5032,'Tipo de carga'!A:A,'Tipo de carga'!B:B))</f>
        <v>Autoabasto</v>
      </c>
      <c r="L5032" s="37">
        <f t="shared" si="2"/>
        <v>46</v>
      </c>
      <c r="M5032" s="37">
        <f t="shared" si="3"/>
        <v>12</v>
      </c>
      <c r="N5032" s="37">
        <f t="shared" si="4"/>
        <v>11</v>
      </c>
      <c r="O5032" s="37" t="str">
        <f t="array" ref="O5032">IFERROR(XLOOKUP(K5032,'Tipo de carga'!B:B,'Tipo de carga'!C:C))</f>
        <v>Diesel</v>
      </c>
    </row>
    <row r="5033">
      <c r="A5033" s="36">
        <v>309.0</v>
      </c>
      <c r="B5033" s="37" t="str">
        <f t="array" ref="B5033">IFERROR(XLOOKUP(A5033,'Asignacion Nov'!A:A,'Asignacion Nov'!C:C))</f>
        <v>Sayer Thorton</v>
      </c>
      <c r="C5033" s="37" t="str">
        <f t="array" ref="C5033">IFERROR(XLOOKUP(A5033,'Asignacion Nov'!A:A,'Asignacion Nov'!B:B))</f>
        <v>EC-04</v>
      </c>
      <c r="D5033" s="38">
        <v>45608.493252314816</v>
      </c>
      <c r="E5033" s="36" t="s">
        <v>264</v>
      </c>
      <c r="F5033" s="37" t="str">
        <f t="array" ref="F5033">IFERROR(XLOOKUP(E5033,Operadores!A:A,Operadores!B:B))</f>
        <v>REVELI</v>
      </c>
      <c r="G5033" s="36" t="s">
        <v>19</v>
      </c>
      <c r="H5033" s="39">
        <v>20.226188</v>
      </c>
      <c r="I5033" s="40">
        <v>121.0</v>
      </c>
      <c r="J5033" s="41">
        <f t="shared" si="5"/>
        <v>2447.368748</v>
      </c>
      <c r="K5033" s="37" t="str">
        <f t="array" ref="K5033">IFERROR(XLOOKUP(G5033,'Tipo de carga'!A:A,'Tipo de carga'!B:B))</f>
        <v>Autoabasto</v>
      </c>
      <c r="L5033" s="37">
        <f t="shared" si="2"/>
        <v>46</v>
      </c>
      <c r="M5033" s="37">
        <f t="shared" si="3"/>
        <v>12</v>
      </c>
      <c r="N5033" s="37">
        <f t="shared" si="4"/>
        <v>11</v>
      </c>
      <c r="O5033" s="37" t="str">
        <f t="array" ref="O5033">IFERROR(XLOOKUP(K5033,'Tipo de carga'!B:B,'Tipo de carga'!C:C))</f>
        <v>Diesel</v>
      </c>
    </row>
    <row r="5034">
      <c r="A5034" s="36">
        <v>2087.0</v>
      </c>
      <c r="B5034" s="37" t="str">
        <f t="array" ref="B5034">IFERROR(XLOOKUP(A5034,'Asignacion Nov'!A:A,'Asignacion Nov'!C:C))</f>
        <v>Available</v>
      </c>
      <c r="C5034" s="37" t="str">
        <f t="array" ref="C5034">IFERROR(XLOOKUP(A5034,'Asignacion Nov'!A:A,'Asignacion Nov'!B:B))</f>
        <v>TTE</v>
      </c>
      <c r="D5034" s="38">
        <v>45608.48517361111</v>
      </c>
      <c r="E5034" s="36" t="s">
        <v>69</v>
      </c>
      <c r="F5034" s="37" t="str">
        <f t="array" ref="F5034">IFERROR(XLOOKUP(E5034,Operadores!A:A,Operadores!B:B))</f>
        <v>MTTO</v>
      </c>
      <c r="G5034" s="36" t="s">
        <v>19</v>
      </c>
      <c r="H5034" s="39">
        <v>20.226188</v>
      </c>
      <c r="I5034" s="40">
        <v>1002.0</v>
      </c>
      <c r="J5034" s="41">
        <f t="shared" si="5"/>
        <v>20266.64038</v>
      </c>
      <c r="K5034" s="37" t="str">
        <f t="array" ref="K5034">IFERROR(XLOOKUP(G5034,'Tipo de carga'!A:A,'Tipo de carga'!B:B))</f>
        <v>Autoabasto</v>
      </c>
      <c r="L5034" s="37">
        <f t="shared" si="2"/>
        <v>46</v>
      </c>
      <c r="M5034" s="37">
        <f t="shared" si="3"/>
        <v>12</v>
      </c>
      <c r="N5034" s="37">
        <f t="shared" si="4"/>
        <v>11</v>
      </c>
      <c r="O5034" s="37" t="str">
        <f t="array" ref="O5034">IFERROR(XLOOKUP(K5034,'Tipo de carga'!B:B,'Tipo de carga'!C:C))</f>
        <v>Diesel</v>
      </c>
    </row>
    <row r="5035">
      <c r="A5035" s="36">
        <v>2088.0</v>
      </c>
      <c r="B5035" s="37" t="str">
        <f t="array" ref="B5035">IFERROR(XLOOKUP(A5035,'Asignacion Nov'!A:A,'Asignacion Nov'!C:C))</f>
        <v>Available</v>
      </c>
      <c r="C5035" s="37" t="str">
        <f t="array" ref="C5035">IFERROR(XLOOKUP(A5035,'Asignacion Nov'!A:A,'Asignacion Nov'!B:B))</f>
        <v>TTE</v>
      </c>
      <c r="D5035" s="38">
        <v>45608.47091435185</v>
      </c>
      <c r="E5035" s="36" t="s">
        <v>69</v>
      </c>
      <c r="F5035" s="37" t="str">
        <f t="array" ref="F5035">IFERROR(XLOOKUP(E5035,Operadores!A:A,Operadores!B:B))</f>
        <v>MTTO</v>
      </c>
      <c r="G5035" s="36" t="s">
        <v>19</v>
      </c>
      <c r="H5035" s="39">
        <v>20.226188</v>
      </c>
      <c r="I5035" s="40">
        <v>978.0</v>
      </c>
      <c r="J5035" s="41">
        <f t="shared" si="5"/>
        <v>19781.21186</v>
      </c>
      <c r="K5035" s="37" t="str">
        <f t="array" ref="K5035">IFERROR(XLOOKUP(G5035,'Tipo de carga'!A:A,'Tipo de carga'!B:B))</f>
        <v>Autoabasto</v>
      </c>
      <c r="L5035" s="37">
        <f t="shared" si="2"/>
        <v>46</v>
      </c>
      <c r="M5035" s="37">
        <f t="shared" si="3"/>
        <v>12</v>
      </c>
      <c r="N5035" s="37">
        <f t="shared" si="4"/>
        <v>11</v>
      </c>
      <c r="O5035" s="37" t="str">
        <f t="array" ref="O5035">IFERROR(XLOOKUP(K5035,'Tipo de carga'!B:B,'Tipo de carga'!C:C))</f>
        <v>Diesel</v>
      </c>
    </row>
    <row r="5036">
      <c r="A5036" s="36">
        <v>2086.0</v>
      </c>
      <c r="B5036" s="37" t="str">
        <f t="array" ref="B5036">IFERROR(XLOOKUP(A5036,'Asignacion Nov'!A:A,'Asignacion Nov'!C:C))</f>
        <v>Available</v>
      </c>
      <c r="C5036" s="37" t="str">
        <f t="array" ref="C5036">IFERROR(XLOOKUP(A5036,'Asignacion Nov'!A:A,'Asignacion Nov'!B:B))</f>
        <v>TTE</v>
      </c>
      <c r="D5036" s="38">
        <v>45608.45685185185</v>
      </c>
      <c r="E5036" s="36" t="s">
        <v>69</v>
      </c>
      <c r="F5036" s="37" t="str">
        <f t="array" ref="F5036">IFERROR(XLOOKUP(E5036,Operadores!A:A,Operadores!B:B))</f>
        <v>MTTO</v>
      </c>
      <c r="G5036" s="36" t="s">
        <v>19</v>
      </c>
      <c r="H5036" s="39">
        <v>20.226188</v>
      </c>
      <c r="I5036" s="40">
        <v>988.0</v>
      </c>
      <c r="J5036" s="41">
        <f t="shared" si="5"/>
        <v>19983.47374</v>
      </c>
      <c r="K5036" s="37" t="str">
        <f t="array" ref="K5036">IFERROR(XLOOKUP(G5036,'Tipo de carga'!A:A,'Tipo de carga'!B:B))</f>
        <v>Autoabasto</v>
      </c>
      <c r="L5036" s="37">
        <f t="shared" si="2"/>
        <v>46</v>
      </c>
      <c r="M5036" s="37">
        <f t="shared" si="3"/>
        <v>12</v>
      </c>
      <c r="N5036" s="37">
        <f t="shared" si="4"/>
        <v>11</v>
      </c>
      <c r="O5036" s="37" t="str">
        <f t="array" ref="O5036">IFERROR(XLOOKUP(K5036,'Tipo de carga'!B:B,'Tipo de carga'!C:C))</f>
        <v>Diesel</v>
      </c>
    </row>
    <row r="5037">
      <c r="A5037" s="36">
        <v>1938.0</v>
      </c>
      <c r="B5037" s="37" t="str">
        <f t="array" ref="B5037">IFERROR(XLOOKUP(A5037,'Asignacion Nov'!A:A,'Asignacion Nov'!C:C))</f>
        <v>Sayer Sencillo</v>
      </c>
      <c r="C5037" s="37" t="str">
        <f t="array" ref="C5037">IFERROR(XLOOKUP(A5037,'Asignacion Nov'!A:A,'Asignacion Nov'!B:B))</f>
        <v>EC-04</v>
      </c>
      <c r="D5037" s="38">
        <v>45608.38259259259</v>
      </c>
      <c r="E5037" s="36" t="s">
        <v>38</v>
      </c>
      <c r="F5037" s="37" t="str">
        <f t="array" ref="F5037">IFERROR(XLOOKUP(E5037,Operadores!A:A,Operadores!B:B))</f>
        <v>SOSCA01</v>
      </c>
      <c r="G5037" s="36" t="s">
        <v>19</v>
      </c>
      <c r="H5037" s="39">
        <v>20.226188</v>
      </c>
      <c r="I5037" s="40">
        <v>162.0</v>
      </c>
      <c r="J5037" s="41">
        <f t="shared" si="5"/>
        <v>3276.642456</v>
      </c>
      <c r="K5037" s="37" t="str">
        <f t="array" ref="K5037">IFERROR(XLOOKUP(G5037,'Tipo de carga'!A:A,'Tipo de carga'!B:B))</f>
        <v>Autoabasto</v>
      </c>
      <c r="L5037" s="37">
        <f t="shared" si="2"/>
        <v>46</v>
      </c>
      <c r="M5037" s="37">
        <f t="shared" si="3"/>
        <v>12</v>
      </c>
      <c r="N5037" s="37">
        <f t="shared" si="4"/>
        <v>11</v>
      </c>
      <c r="O5037" s="37" t="str">
        <f t="array" ref="O5037">IFERROR(XLOOKUP(K5037,'Tipo de carga'!B:B,'Tipo de carga'!C:C))</f>
        <v>Diesel</v>
      </c>
    </row>
    <row r="5038">
      <c r="A5038" s="36">
        <v>1806.0</v>
      </c>
      <c r="B5038" s="37" t="str">
        <f t="array" ref="B5038">IFERROR(XLOOKUP(A5038,'Asignacion Nov'!A:A,'Asignacion Nov'!C:C))</f>
        <v>Sayer Sencillo</v>
      </c>
      <c r="C5038" s="37" t="str">
        <f t="array" ref="C5038">IFERROR(XLOOKUP(A5038,'Asignacion Nov'!A:A,'Asignacion Nov'!B:B))</f>
        <v>EC-04</v>
      </c>
      <c r="D5038" s="38">
        <v>45608.28072916667</v>
      </c>
      <c r="E5038" s="36" t="s">
        <v>40</v>
      </c>
      <c r="F5038" s="37" t="str">
        <f t="array" ref="F5038">IFERROR(XLOOKUP(E5038,Operadores!A:A,Operadores!B:B))</f>
        <v>DIAOMA</v>
      </c>
      <c r="G5038" s="36" t="s">
        <v>19</v>
      </c>
      <c r="H5038" s="39">
        <v>20.226188</v>
      </c>
      <c r="I5038" s="40">
        <v>823.0</v>
      </c>
      <c r="J5038" s="41">
        <f t="shared" si="5"/>
        <v>16646.15272</v>
      </c>
      <c r="K5038" s="37" t="str">
        <f t="array" ref="K5038">IFERROR(XLOOKUP(G5038,'Tipo de carga'!A:A,'Tipo de carga'!B:B))</f>
        <v>Autoabasto</v>
      </c>
      <c r="L5038" s="37">
        <f t="shared" si="2"/>
        <v>46</v>
      </c>
      <c r="M5038" s="37">
        <f t="shared" si="3"/>
        <v>12</v>
      </c>
      <c r="N5038" s="37">
        <f t="shared" si="4"/>
        <v>11</v>
      </c>
      <c r="O5038" s="37" t="str">
        <f t="array" ref="O5038">IFERROR(XLOOKUP(K5038,'Tipo de carga'!B:B,'Tipo de carga'!C:C))</f>
        <v>Diesel</v>
      </c>
    </row>
    <row r="5039">
      <c r="A5039" s="36">
        <v>1712.0</v>
      </c>
      <c r="B5039" s="37" t="str">
        <f t="array" ref="B5039">IFERROR(XLOOKUP(A5039,'Asignacion Nov'!A:A,'Asignacion Nov'!C:C))</f>
        <v>Sayer Sencillo</v>
      </c>
      <c r="C5039" s="37" t="str">
        <f t="array" ref="C5039">IFERROR(XLOOKUP(A5039,'Asignacion Nov'!A:A,'Asignacion Nov'!B:B))</f>
        <v>EC-04</v>
      </c>
      <c r="D5039" s="38">
        <v>45608.128900462965</v>
      </c>
      <c r="E5039" s="36" t="s">
        <v>465</v>
      </c>
      <c r="F5039" s="37" t="str">
        <f t="array" ref="F5039">IFERROR(XLOOKUP(E5039,Operadores!A:A,Operadores!B:B))</f>
        <v>SANMAN</v>
      </c>
      <c r="G5039" s="36" t="s">
        <v>19</v>
      </c>
      <c r="H5039" s="39">
        <v>20.226188</v>
      </c>
      <c r="I5039" s="40">
        <v>485.0</v>
      </c>
      <c r="J5039" s="41">
        <f t="shared" si="5"/>
        <v>9809.70118</v>
      </c>
      <c r="K5039" s="37" t="str">
        <f t="array" ref="K5039">IFERROR(XLOOKUP(G5039,'Tipo de carga'!A:A,'Tipo de carga'!B:B))</f>
        <v>Autoabasto</v>
      </c>
      <c r="L5039" s="37">
        <f t="shared" si="2"/>
        <v>46</v>
      </c>
      <c r="M5039" s="37">
        <f t="shared" si="3"/>
        <v>12</v>
      </c>
      <c r="N5039" s="37">
        <f t="shared" si="4"/>
        <v>11</v>
      </c>
      <c r="O5039" s="37" t="str">
        <f t="array" ref="O5039">IFERROR(XLOOKUP(K5039,'Tipo de carga'!B:B,'Tipo de carga'!C:C))</f>
        <v>Diesel</v>
      </c>
    </row>
    <row r="5040">
      <c r="A5040" s="36">
        <v>1828.0</v>
      </c>
      <c r="B5040" s="37" t="str">
        <f t="array" ref="B5040">IFERROR(XLOOKUP(A5040,'Asignacion Nov'!A:A,'Asignacion Nov'!C:C))</f>
        <v>Circuitos</v>
      </c>
      <c r="C5040" s="37" t="str">
        <f t="array" ref="C5040">IFERROR(XLOOKUP(A5040,'Asignacion Nov'!A:A,'Asignacion Nov'!B:B))</f>
        <v>EC-03</v>
      </c>
      <c r="D5040" s="38">
        <v>45608.18418981481</v>
      </c>
      <c r="E5040" s="36" t="s">
        <v>414</v>
      </c>
      <c r="F5040" s="37" t="str">
        <f t="array" ref="F5040">IFERROR(XLOOKUP(E5040,Operadores!A:A,Operadores!B:B))</f>
        <v>CRUBE</v>
      </c>
      <c r="G5040" s="36" t="s">
        <v>75</v>
      </c>
      <c r="H5040" s="39">
        <v>20.06239</v>
      </c>
      <c r="I5040" s="40">
        <v>480.0</v>
      </c>
      <c r="J5040" s="41">
        <f t="shared" si="5"/>
        <v>9629.9472</v>
      </c>
      <c r="K5040" s="37" t="str">
        <f t="array" ref="K5040">IFERROR(XLOOKUP(G5040,'Tipo de carga'!A:A,'Tipo de carga'!B:B))</f>
        <v>Autoabasto</v>
      </c>
      <c r="L5040" s="37">
        <f t="shared" si="2"/>
        <v>46</v>
      </c>
      <c r="M5040" s="37">
        <f t="shared" si="3"/>
        <v>12</v>
      </c>
      <c r="N5040" s="37">
        <f t="shared" si="4"/>
        <v>11</v>
      </c>
      <c r="O5040" s="37" t="str">
        <f t="array" ref="O5040">IFERROR(XLOOKUP(K5040,'Tipo de carga'!B:B,'Tipo de carga'!C:C))</f>
        <v>Diesel</v>
      </c>
    </row>
    <row r="5041">
      <c r="A5041" s="36">
        <v>2081.0</v>
      </c>
      <c r="B5041" s="37" t="str">
        <f t="array" ref="B5041">IFERROR(XLOOKUP(A5041,'Asignacion Nov'!A:A,'Asignacion Nov'!C:C))</f>
        <v>Available</v>
      </c>
      <c r="C5041" s="37" t="str">
        <f t="array" ref="C5041">IFERROR(XLOOKUP(A5041,'Asignacion Nov'!A:A,'Asignacion Nov'!B:B))</f>
        <v>TTE</v>
      </c>
      <c r="D5041" s="38">
        <v>45608.69844907407</v>
      </c>
      <c r="E5041" s="36" t="s">
        <v>438</v>
      </c>
      <c r="F5041" s="37" t="str">
        <f t="array" ref="F5041">IFERROR(XLOOKUP(E5041,Operadores!A:A,Operadores!B:B))</f>
        <v>SALJES</v>
      </c>
      <c r="G5041" s="36" t="s">
        <v>274</v>
      </c>
      <c r="H5041" s="39">
        <v>19.63136</v>
      </c>
      <c r="I5041" s="40">
        <v>280.0</v>
      </c>
      <c r="J5041" s="41">
        <f t="shared" si="5"/>
        <v>5496.7808</v>
      </c>
      <c r="K5041" s="37" t="str">
        <f t="array" ref="K5041">IFERROR(XLOOKUP(G5041,'Tipo de carga'!A:A,'Tipo de carga'!B:B))</f>
        <v>Autoabasto</v>
      </c>
      <c r="L5041" s="37">
        <f t="shared" si="2"/>
        <v>46</v>
      </c>
      <c r="M5041" s="37">
        <f t="shared" si="3"/>
        <v>12</v>
      </c>
      <c r="N5041" s="37">
        <f t="shared" si="4"/>
        <v>11</v>
      </c>
      <c r="O5041" s="37" t="str">
        <f t="array" ref="O5041">IFERROR(XLOOKUP(K5041,'Tipo de carga'!B:B,'Tipo de carga'!C:C))</f>
        <v>Diesel</v>
      </c>
    </row>
    <row r="5042">
      <c r="A5042" s="36">
        <v>1965.0</v>
      </c>
      <c r="B5042" s="37" t="str">
        <f t="array" ref="B5042">IFERROR(XLOOKUP(A5042,'Asignacion Nov'!A:A,'Asignacion Nov'!C:C))</f>
        <v>Circuitos</v>
      </c>
      <c r="C5042" s="37" t="str">
        <f t="array" ref="C5042">IFERROR(XLOOKUP(A5042,'Asignacion Nov'!A:A,'Asignacion Nov'!B:B))</f>
        <v>EC-03</v>
      </c>
      <c r="D5042" s="38">
        <v>45608.59211805555</v>
      </c>
      <c r="E5042" s="36" t="s">
        <v>181</v>
      </c>
      <c r="F5042" s="37" t="str">
        <f t="array" ref="F5042">IFERROR(XLOOKUP(E5042,Operadores!A:A,Operadores!B:B))</f>
        <v>BREISR</v>
      </c>
      <c r="G5042" s="36" t="s">
        <v>274</v>
      </c>
      <c r="H5042" s="39">
        <v>19.63136</v>
      </c>
      <c r="I5042" s="40">
        <v>265.0</v>
      </c>
      <c r="J5042" s="41">
        <f t="shared" si="5"/>
        <v>5202.3104</v>
      </c>
      <c r="K5042" s="37" t="str">
        <f t="array" ref="K5042">IFERROR(XLOOKUP(G5042,'Tipo de carga'!A:A,'Tipo de carga'!B:B))</f>
        <v>Autoabasto</v>
      </c>
      <c r="L5042" s="37">
        <f t="shared" si="2"/>
        <v>46</v>
      </c>
      <c r="M5042" s="37">
        <f t="shared" si="3"/>
        <v>12</v>
      </c>
      <c r="N5042" s="37">
        <f t="shared" si="4"/>
        <v>11</v>
      </c>
      <c r="O5042" s="37" t="str">
        <f t="array" ref="O5042">IFERROR(XLOOKUP(K5042,'Tipo de carga'!B:B,'Tipo de carga'!C:C))</f>
        <v>Diesel</v>
      </c>
    </row>
    <row r="5043">
      <c r="A5043" s="36">
        <v>2041.0</v>
      </c>
      <c r="B5043" s="37" t="str">
        <f t="array" ref="B5043">IFERROR(XLOOKUP(A5043,'Asignacion Nov'!A:A,'Asignacion Nov'!C:C))</f>
        <v>PISA Gdl</v>
      </c>
      <c r="C5043" s="37" t="str">
        <f t="array" ref="C5043">IFERROR(XLOOKUP(A5043,'Asignacion Nov'!A:A,'Asignacion Nov'!B:B))</f>
        <v>EC-06</v>
      </c>
      <c r="D5043" s="38">
        <v>45608.159537037034</v>
      </c>
      <c r="E5043" s="36" t="s">
        <v>442</v>
      </c>
      <c r="F5043" s="37" t="str">
        <f t="array" ref="F5043">IFERROR(XLOOKUP(E5043,Operadores!A:A,Operadores!B:B))</f>
        <v>CARMAUX</v>
      </c>
      <c r="G5043" s="36" t="s">
        <v>274</v>
      </c>
      <c r="H5043" s="39">
        <v>19.63136</v>
      </c>
      <c r="I5043" s="40">
        <v>460.0</v>
      </c>
      <c r="J5043" s="41">
        <f t="shared" si="5"/>
        <v>9030.4256</v>
      </c>
      <c r="K5043" s="37" t="str">
        <f t="array" ref="K5043">IFERROR(XLOOKUP(G5043,'Tipo de carga'!A:A,'Tipo de carga'!B:B))</f>
        <v>Autoabasto</v>
      </c>
      <c r="L5043" s="37">
        <f t="shared" si="2"/>
        <v>46</v>
      </c>
      <c r="M5043" s="37">
        <f t="shared" si="3"/>
        <v>12</v>
      </c>
      <c r="N5043" s="37">
        <f t="shared" si="4"/>
        <v>11</v>
      </c>
      <c r="O5043" s="37" t="str">
        <f t="array" ref="O5043">IFERROR(XLOOKUP(K5043,'Tipo de carga'!B:B,'Tipo de carga'!C:C))</f>
        <v>Diesel</v>
      </c>
    </row>
    <row r="5044">
      <c r="A5044" s="36">
        <v>1859.0</v>
      </c>
      <c r="B5044" s="37" t="str">
        <f t="array" ref="B5044">IFERROR(XLOOKUP(A5044,'Asignacion Nov'!A:A,'Asignacion Nov'!C:C))</f>
        <v>Circuitos</v>
      </c>
      <c r="C5044" s="37" t="str">
        <f t="array" ref="C5044">IFERROR(XLOOKUP(A5044,'Asignacion Nov'!A:A,'Asignacion Nov'!B:B))</f>
        <v>EC-03</v>
      </c>
      <c r="D5044" s="38">
        <v>45608.09082175926</v>
      </c>
      <c r="E5044" s="36" t="s">
        <v>238</v>
      </c>
      <c r="F5044" s="37" t="str">
        <f t="array" ref="F5044">IFERROR(XLOOKUP(E5044,Operadores!A:A,Operadores!B:B))</f>
        <v>JIMMI</v>
      </c>
      <c r="G5044" s="36" t="s">
        <v>274</v>
      </c>
      <c r="H5044" s="39">
        <v>19.63136</v>
      </c>
      <c r="I5044" s="40">
        <v>312.0</v>
      </c>
      <c r="J5044" s="41">
        <f t="shared" si="5"/>
        <v>6124.98432</v>
      </c>
      <c r="K5044" s="37" t="str">
        <f t="array" ref="K5044">IFERROR(XLOOKUP(G5044,'Tipo de carga'!A:A,'Tipo de carga'!B:B))</f>
        <v>Autoabasto</v>
      </c>
      <c r="L5044" s="37">
        <f t="shared" si="2"/>
        <v>46</v>
      </c>
      <c r="M5044" s="37">
        <f t="shared" si="3"/>
        <v>12</v>
      </c>
      <c r="N5044" s="37">
        <f t="shared" si="4"/>
        <v>11</v>
      </c>
      <c r="O5044" s="37" t="str">
        <f t="array" ref="O5044">IFERROR(XLOOKUP(K5044,'Tipo de carga'!B:B,'Tipo de carga'!C:C))</f>
        <v>Diesel</v>
      </c>
    </row>
    <row r="5045">
      <c r="A5045" s="36">
        <v>2000.0</v>
      </c>
      <c r="B5045" s="37" t="str">
        <f t="array" ref="B5045">IFERROR(XLOOKUP(A5045,'Asignacion Nov'!A:A,'Asignacion Nov'!C:C))</f>
        <v>MeLi Dedicado Merida</v>
      </c>
      <c r="C5045" s="37" t="str">
        <f t="array" ref="C5045">IFERROR(XLOOKUP(A5045,'Asignacion Nov'!A:A,'Asignacion Nov'!B:B))</f>
        <v>EC-05</v>
      </c>
      <c r="D5045" s="38">
        <v>45608.873090277775</v>
      </c>
      <c r="E5045" s="36" t="s">
        <v>402</v>
      </c>
      <c r="F5045" s="37" t="str">
        <f t="array" ref="F5045">IFERROR(XLOOKUP(E5045,Operadores!A:A,Operadores!B:B))</f>
        <v>GARJOS02</v>
      </c>
      <c r="G5045" s="36" t="s">
        <v>42</v>
      </c>
      <c r="H5045" s="39">
        <v>19.950328</v>
      </c>
      <c r="I5045" s="40">
        <v>230.0</v>
      </c>
      <c r="J5045" s="41">
        <f t="shared" si="5"/>
        <v>4588.57544</v>
      </c>
      <c r="K5045" s="37" t="str">
        <f t="array" ref="K5045">IFERROR(XLOOKUP(G5045,'Tipo de carga'!A:A,'Tipo de carga'!B:B))</f>
        <v>Autoabasto</v>
      </c>
      <c r="L5045" s="37">
        <f t="shared" si="2"/>
        <v>46</v>
      </c>
      <c r="M5045" s="37">
        <f t="shared" si="3"/>
        <v>12</v>
      </c>
      <c r="N5045" s="37">
        <f t="shared" si="4"/>
        <v>11</v>
      </c>
      <c r="O5045" s="37" t="str">
        <f t="array" ref="O5045">IFERROR(XLOOKUP(K5045,'Tipo de carga'!B:B,'Tipo de carga'!C:C))</f>
        <v>Diesel</v>
      </c>
    </row>
    <row r="5046">
      <c r="A5046" s="36">
        <v>1819.0</v>
      </c>
      <c r="B5046" s="37" t="str">
        <f t="array" ref="B5046">IFERROR(XLOOKUP(A5046,'Asignacion Nov'!A:A,'Asignacion Nov'!C:C))</f>
        <v>Wm Full</v>
      </c>
      <c r="C5046" s="37" t="str">
        <f t="array" ref="C5046">IFERROR(XLOOKUP(A5046,'Asignacion Nov'!A:A,'Asignacion Nov'!B:B))</f>
        <v>EC-08</v>
      </c>
      <c r="D5046" s="38">
        <v>45608.74592592593</v>
      </c>
      <c r="E5046" s="36" t="s">
        <v>287</v>
      </c>
      <c r="F5046" s="37" t="str">
        <f t="array" ref="F5046">IFERROR(XLOOKUP(E5046,Operadores!A:A,Operadores!B:B))</f>
        <v>ALVGAB</v>
      </c>
      <c r="G5046" s="36" t="s">
        <v>42</v>
      </c>
      <c r="H5046" s="39">
        <v>19.950328</v>
      </c>
      <c r="I5046" s="40">
        <v>331.0</v>
      </c>
      <c r="J5046" s="41">
        <f t="shared" si="5"/>
        <v>6603.558568</v>
      </c>
      <c r="K5046" s="37" t="str">
        <f t="array" ref="K5046">IFERROR(XLOOKUP(G5046,'Tipo de carga'!A:A,'Tipo de carga'!B:B))</f>
        <v>Autoabasto</v>
      </c>
      <c r="L5046" s="37">
        <f t="shared" si="2"/>
        <v>46</v>
      </c>
      <c r="M5046" s="37">
        <f t="shared" si="3"/>
        <v>12</v>
      </c>
      <c r="N5046" s="37">
        <f t="shared" si="4"/>
        <v>11</v>
      </c>
      <c r="O5046" s="37" t="str">
        <f t="array" ref="O5046">IFERROR(XLOOKUP(K5046,'Tipo de carga'!B:B,'Tipo de carga'!C:C))</f>
        <v>Diesel</v>
      </c>
    </row>
    <row r="5047">
      <c r="A5047" s="36">
        <v>1721.0</v>
      </c>
      <c r="B5047" s="37" t="str">
        <f t="array" ref="B5047">IFERROR(XLOOKUP(A5047,'Asignacion Nov'!A:A,'Asignacion Nov'!C:C))</f>
        <v>Wm Full</v>
      </c>
      <c r="C5047" s="37" t="str">
        <f t="array" ref="C5047">IFERROR(XLOOKUP(A5047,'Asignacion Nov'!A:A,'Asignacion Nov'!B:B))</f>
        <v>EC-08</v>
      </c>
      <c r="D5047" s="38">
        <v>45608.73363425926</v>
      </c>
      <c r="E5047" s="36" t="s">
        <v>283</v>
      </c>
      <c r="F5047" s="37" t="str">
        <f t="array" ref="F5047">IFERROR(XLOOKUP(E5047,Operadores!A:A,Operadores!B:B))</f>
        <v>MAYSA</v>
      </c>
      <c r="G5047" s="36" t="s">
        <v>42</v>
      </c>
      <c r="H5047" s="39">
        <v>19.950328</v>
      </c>
      <c r="I5047" s="40">
        <v>433.0</v>
      </c>
      <c r="J5047" s="41">
        <f t="shared" si="5"/>
        <v>8638.492024</v>
      </c>
      <c r="K5047" s="37" t="str">
        <f t="array" ref="K5047">IFERROR(XLOOKUP(G5047,'Tipo de carga'!A:A,'Tipo de carga'!B:B))</f>
        <v>Autoabasto</v>
      </c>
      <c r="L5047" s="37">
        <f t="shared" si="2"/>
        <v>46</v>
      </c>
      <c r="M5047" s="37">
        <f t="shared" si="3"/>
        <v>12</v>
      </c>
      <c r="N5047" s="37">
        <f t="shared" si="4"/>
        <v>11</v>
      </c>
      <c r="O5047" s="37" t="str">
        <f t="array" ref="O5047">IFERROR(XLOOKUP(K5047,'Tipo de carga'!B:B,'Tipo de carga'!C:C))</f>
        <v>Diesel</v>
      </c>
    </row>
    <row r="5048">
      <c r="A5048" s="36">
        <v>1835.0</v>
      </c>
      <c r="B5048" s="37" t="str">
        <f t="array" ref="B5048">IFERROR(XLOOKUP(A5048,'Asignacion Nov'!A:A,'Asignacion Nov'!C:C))</f>
        <v>Sayer Full</v>
      </c>
      <c r="C5048" s="37" t="str">
        <f t="array" ref="C5048">IFERROR(XLOOKUP(A5048,'Asignacion Nov'!A:A,'Asignacion Nov'!B:B))</f>
        <v>EC-04</v>
      </c>
      <c r="D5048" s="38">
        <v>45608.60770833334</v>
      </c>
      <c r="E5048" s="36" t="s">
        <v>512</v>
      </c>
      <c r="F5048" s="37" t="str">
        <f t="array" ref="F5048">IFERROR(XLOOKUP(E5048,Operadores!A:A,Operadores!B:B))</f>
        <v>GARCRU</v>
      </c>
      <c r="G5048" s="36" t="s">
        <v>42</v>
      </c>
      <c r="H5048" s="39">
        <v>19.950328</v>
      </c>
      <c r="I5048" s="40">
        <v>520.0</v>
      </c>
      <c r="J5048" s="41">
        <f t="shared" si="5"/>
        <v>10374.17056</v>
      </c>
      <c r="K5048" s="37" t="str">
        <f t="array" ref="K5048">IFERROR(XLOOKUP(G5048,'Tipo de carga'!A:A,'Tipo de carga'!B:B))</f>
        <v>Autoabasto</v>
      </c>
      <c r="L5048" s="37">
        <f t="shared" si="2"/>
        <v>46</v>
      </c>
      <c r="M5048" s="37">
        <f t="shared" si="3"/>
        <v>12</v>
      </c>
      <c r="N5048" s="37">
        <f t="shared" si="4"/>
        <v>11</v>
      </c>
      <c r="O5048" s="37" t="str">
        <f t="array" ref="O5048">IFERROR(XLOOKUP(K5048,'Tipo de carga'!B:B,'Tipo de carga'!C:C))</f>
        <v>Diesel</v>
      </c>
    </row>
    <row r="5049">
      <c r="A5049" s="36">
        <v>2002.0</v>
      </c>
      <c r="B5049" s="37" t="str">
        <f t="array" ref="B5049">IFERROR(XLOOKUP(A5049,'Asignacion Nov'!A:A,'Asignacion Nov'!C:C))</f>
        <v>MeLi Dedicado Merida</v>
      </c>
      <c r="C5049" s="37" t="str">
        <f t="array" ref="C5049">IFERROR(XLOOKUP(A5049,'Asignacion Nov'!A:A,'Asignacion Nov'!B:B))</f>
        <v>EC-05</v>
      </c>
      <c r="D5049" s="38">
        <v>45608.54482638889</v>
      </c>
      <c r="E5049" s="36" t="s">
        <v>547</v>
      </c>
      <c r="F5049" s="37" t="str">
        <f t="array" ref="F5049">IFERROR(XLOOKUP(E5049,Operadores!A:A,Operadores!B:B))</f>
        <v>CERDAV</v>
      </c>
      <c r="G5049" s="36" t="s">
        <v>42</v>
      </c>
      <c r="H5049" s="39">
        <v>19.950328</v>
      </c>
      <c r="I5049" s="40">
        <v>225.0</v>
      </c>
      <c r="J5049" s="41">
        <f t="shared" si="5"/>
        <v>4488.8238</v>
      </c>
      <c r="K5049" s="37" t="str">
        <f t="array" ref="K5049">IFERROR(XLOOKUP(G5049,'Tipo de carga'!A:A,'Tipo de carga'!B:B))</f>
        <v>Autoabasto</v>
      </c>
      <c r="L5049" s="37">
        <f t="shared" si="2"/>
        <v>46</v>
      </c>
      <c r="M5049" s="37">
        <f t="shared" si="3"/>
        <v>12</v>
      </c>
      <c r="N5049" s="37">
        <f t="shared" si="4"/>
        <v>11</v>
      </c>
      <c r="O5049" s="37" t="str">
        <f t="array" ref="O5049">IFERROR(XLOOKUP(K5049,'Tipo de carga'!B:B,'Tipo de carga'!C:C))</f>
        <v>Diesel</v>
      </c>
    </row>
    <row r="5050">
      <c r="A5050" s="36">
        <v>1715.0</v>
      </c>
      <c r="B5050" s="37" t="str">
        <f t="array" ref="B5050">IFERROR(XLOOKUP(A5050,'Asignacion Nov'!A:A,'Asignacion Nov'!C:C))</f>
        <v>Wm Sencillo</v>
      </c>
      <c r="C5050" s="37" t="str">
        <f t="array" ref="C5050">IFERROR(XLOOKUP(A5050,'Asignacion Nov'!A:A,'Asignacion Nov'!B:B))</f>
        <v>EC-08</v>
      </c>
      <c r="D5050" s="38">
        <v>45608.53528935185</v>
      </c>
      <c r="E5050" s="36" t="s">
        <v>280</v>
      </c>
      <c r="F5050" s="37" t="str">
        <f t="array" ref="F5050">IFERROR(XLOOKUP(E5050,Operadores!A:A,Operadores!B:B))</f>
        <v>LEOJAI</v>
      </c>
      <c r="G5050" s="36" t="s">
        <v>42</v>
      </c>
      <c r="H5050" s="39">
        <v>19.950328</v>
      </c>
      <c r="I5050" s="40">
        <v>375.0</v>
      </c>
      <c r="J5050" s="41">
        <f t="shared" si="5"/>
        <v>7481.373</v>
      </c>
      <c r="K5050" s="37" t="str">
        <f t="array" ref="K5050">IFERROR(XLOOKUP(G5050,'Tipo de carga'!A:A,'Tipo de carga'!B:B))</f>
        <v>Autoabasto</v>
      </c>
      <c r="L5050" s="37">
        <f t="shared" si="2"/>
        <v>46</v>
      </c>
      <c r="M5050" s="37">
        <f t="shared" si="3"/>
        <v>12</v>
      </c>
      <c r="N5050" s="37">
        <f t="shared" si="4"/>
        <v>11</v>
      </c>
      <c r="O5050" s="37" t="str">
        <f t="array" ref="O5050">IFERROR(XLOOKUP(K5050,'Tipo de carga'!B:B,'Tipo de carga'!C:C))</f>
        <v>Diesel</v>
      </c>
    </row>
    <row r="5051">
      <c r="A5051" s="36">
        <v>1729.0</v>
      </c>
      <c r="B5051" s="37" t="str">
        <f t="array" ref="B5051">IFERROR(XLOOKUP(A5051,'Asignacion Nov'!A:A,'Asignacion Nov'!C:C))</f>
        <v>Wm Full</v>
      </c>
      <c r="C5051" s="37" t="str">
        <f t="array" ref="C5051">IFERROR(XLOOKUP(A5051,'Asignacion Nov'!A:A,'Asignacion Nov'!B:B))</f>
        <v>EC-08</v>
      </c>
      <c r="D5051" s="38">
        <v>45608.52011574074</v>
      </c>
      <c r="E5051" s="36" t="s">
        <v>284</v>
      </c>
      <c r="F5051" s="37" t="str">
        <f t="array" ref="F5051">IFERROR(XLOOKUP(E5051,Operadores!A:A,Operadores!B:B))</f>
        <v>CAMJU01</v>
      </c>
      <c r="G5051" s="36" t="s">
        <v>42</v>
      </c>
      <c r="H5051" s="39">
        <v>19.950328</v>
      </c>
      <c r="I5051" s="40">
        <v>203.0</v>
      </c>
      <c r="J5051" s="41">
        <f t="shared" si="5"/>
        <v>4049.916584</v>
      </c>
      <c r="K5051" s="37" t="str">
        <f t="array" ref="K5051">IFERROR(XLOOKUP(G5051,'Tipo de carga'!A:A,'Tipo de carga'!B:B))</f>
        <v>Autoabasto</v>
      </c>
      <c r="L5051" s="37">
        <f t="shared" si="2"/>
        <v>46</v>
      </c>
      <c r="M5051" s="37">
        <f t="shared" si="3"/>
        <v>12</v>
      </c>
      <c r="N5051" s="37">
        <f t="shared" si="4"/>
        <v>11</v>
      </c>
      <c r="O5051" s="37" t="str">
        <f t="array" ref="O5051">IFERROR(XLOOKUP(K5051,'Tipo de carga'!B:B,'Tipo de carga'!C:C))</f>
        <v>Diesel</v>
      </c>
    </row>
    <row r="5052">
      <c r="A5052" s="36">
        <v>2020.0</v>
      </c>
      <c r="B5052" s="37" t="str">
        <f t="array" ref="B5052">IFERROR(XLOOKUP(A5052,'Asignacion Nov'!A:A,'Asignacion Nov'!C:C))</f>
        <v>MeLi Dedicado Merida</v>
      </c>
      <c r="C5052" s="37" t="str">
        <f t="array" ref="C5052">IFERROR(XLOOKUP(A5052,'Asignacion Nov'!A:A,'Asignacion Nov'!B:B))</f>
        <v>EC-05</v>
      </c>
      <c r="D5052" s="38">
        <v>45608.50607638889</v>
      </c>
      <c r="E5052" s="36" t="s">
        <v>164</v>
      </c>
      <c r="F5052" s="37" t="str">
        <f t="array" ref="F5052">IFERROR(XLOOKUP(E5052,Operadores!A:A,Operadores!B:B))</f>
        <v>MUÑOSC</v>
      </c>
      <c r="G5052" s="36" t="s">
        <v>42</v>
      </c>
      <c r="H5052" s="39">
        <v>19.950328</v>
      </c>
      <c r="I5052" s="40">
        <v>395.0</v>
      </c>
      <c r="J5052" s="41">
        <f t="shared" si="5"/>
        <v>7880.37956</v>
      </c>
      <c r="K5052" s="37" t="str">
        <f t="array" ref="K5052">IFERROR(XLOOKUP(G5052,'Tipo de carga'!A:A,'Tipo de carga'!B:B))</f>
        <v>Autoabasto</v>
      </c>
      <c r="L5052" s="37">
        <f t="shared" si="2"/>
        <v>46</v>
      </c>
      <c r="M5052" s="37">
        <f t="shared" si="3"/>
        <v>12</v>
      </c>
      <c r="N5052" s="37">
        <f t="shared" si="4"/>
        <v>11</v>
      </c>
      <c r="O5052" s="37" t="str">
        <f t="array" ref="O5052">IFERROR(XLOOKUP(K5052,'Tipo de carga'!B:B,'Tipo de carga'!C:C))</f>
        <v>Diesel</v>
      </c>
    </row>
    <row r="5053">
      <c r="A5053" s="36">
        <v>1705.0</v>
      </c>
      <c r="B5053" s="37" t="str">
        <f t="array" ref="B5053">IFERROR(XLOOKUP(A5053,'Asignacion Nov'!A:A,'Asignacion Nov'!C:C))</f>
        <v>Wm Full</v>
      </c>
      <c r="C5053" s="37" t="str">
        <f t="array" ref="C5053">IFERROR(XLOOKUP(A5053,'Asignacion Nov'!A:A,'Asignacion Nov'!B:B))</f>
        <v>EC-08</v>
      </c>
      <c r="D5053" s="38">
        <v>45608.44195601852</v>
      </c>
      <c r="E5053" s="36" t="s">
        <v>285</v>
      </c>
      <c r="F5053" s="37" t="str">
        <f t="array" ref="F5053">IFERROR(XLOOKUP(E5053,Operadores!A:A,Operadores!B:B))</f>
        <v>PERVIC</v>
      </c>
      <c r="G5053" s="36" t="s">
        <v>42</v>
      </c>
      <c r="H5053" s="39">
        <v>19.950328</v>
      </c>
      <c r="I5053" s="40">
        <v>469.0</v>
      </c>
      <c r="J5053" s="41">
        <f t="shared" si="5"/>
        <v>9356.703832</v>
      </c>
      <c r="K5053" s="37" t="str">
        <f t="array" ref="K5053">IFERROR(XLOOKUP(G5053,'Tipo de carga'!A:A,'Tipo de carga'!B:B))</f>
        <v>Autoabasto</v>
      </c>
      <c r="L5053" s="37">
        <f t="shared" si="2"/>
        <v>46</v>
      </c>
      <c r="M5053" s="37">
        <f t="shared" si="3"/>
        <v>12</v>
      </c>
      <c r="N5053" s="37">
        <f t="shared" si="4"/>
        <v>11</v>
      </c>
      <c r="O5053" s="37" t="str">
        <f t="array" ref="O5053">IFERROR(XLOOKUP(K5053,'Tipo de carga'!B:B,'Tipo de carga'!C:C))</f>
        <v>Diesel</v>
      </c>
    </row>
    <row r="5054">
      <c r="A5054" s="36">
        <v>1826.0</v>
      </c>
      <c r="B5054" s="37" t="str">
        <f t="array" ref="B5054">IFERROR(XLOOKUP(A5054,'Asignacion Nov'!A:A,'Asignacion Nov'!C:C))</f>
        <v>Wm Full</v>
      </c>
      <c r="C5054" s="37" t="str">
        <f t="array" ref="C5054">IFERROR(XLOOKUP(A5054,'Asignacion Nov'!A:A,'Asignacion Nov'!B:B))</f>
        <v>EC-08</v>
      </c>
      <c r="D5054" s="38">
        <v>45608.42328703704</v>
      </c>
      <c r="E5054" s="36" t="s">
        <v>298</v>
      </c>
      <c r="F5054" s="37" t="str">
        <f t="array" ref="F5054">IFERROR(XLOOKUP(E5054,Operadores!A:A,Operadores!B:B))</f>
        <v>MORFRE01</v>
      </c>
      <c r="G5054" s="36" t="s">
        <v>42</v>
      </c>
      <c r="H5054" s="39">
        <v>19.950328</v>
      </c>
      <c r="I5054" s="40">
        <v>360.0</v>
      </c>
      <c r="J5054" s="41">
        <f t="shared" si="5"/>
        <v>7182.11808</v>
      </c>
      <c r="K5054" s="37" t="str">
        <f t="array" ref="K5054">IFERROR(XLOOKUP(G5054,'Tipo de carga'!A:A,'Tipo de carga'!B:B))</f>
        <v>Autoabasto</v>
      </c>
      <c r="L5054" s="37">
        <f t="shared" si="2"/>
        <v>46</v>
      </c>
      <c r="M5054" s="37">
        <f t="shared" si="3"/>
        <v>12</v>
      </c>
      <c r="N5054" s="37">
        <f t="shared" si="4"/>
        <v>11</v>
      </c>
      <c r="O5054" s="37" t="str">
        <f t="array" ref="O5054">IFERROR(XLOOKUP(K5054,'Tipo de carga'!B:B,'Tipo de carga'!C:C))</f>
        <v>Diesel</v>
      </c>
    </row>
    <row r="5055">
      <c r="A5055" s="36">
        <v>1813.0</v>
      </c>
      <c r="B5055" s="37" t="str">
        <f t="array" ref="B5055">IFERROR(XLOOKUP(A5055,'Asignacion Nov'!A:A,'Asignacion Nov'!C:C))</f>
        <v>Wm Full</v>
      </c>
      <c r="C5055" s="37" t="str">
        <f t="array" ref="C5055">IFERROR(XLOOKUP(A5055,'Asignacion Nov'!A:A,'Asignacion Nov'!B:B))</f>
        <v>EC-08</v>
      </c>
      <c r="D5055" s="38">
        <v>45608.362337962964</v>
      </c>
      <c r="E5055" s="36" t="s">
        <v>302</v>
      </c>
      <c r="F5055" s="37" t="str">
        <f t="array" ref="F5055">IFERROR(XLOOKUP(E5055,Operadores!A:A,Operadores!B:B))</f>
        <v>HEROCT</v>
      </c>
      <c r="G5055" s="36" t="s">
        <v>42</v>
      </c>
      <c r="H5055" s="39">
        <v>19.950328</v>
      </c>
      <c r="I5055" s="40">
        <v>368.0</v>
      </c>
      <c r="J5055" s="41">
        <f t="shared" si="5"/>
        <v>7341.720704</v>
      </c>
      <c r="K5055" s="37" t="str">
        <f t="array" ref="K5055">IFERROR(XLOOKUP(G5055,'Tipo de carga'!A:A,'Tipo de carga'!B:B))</f>
        <v>Autoabasto</v>
      </c>
      <c r="L5055" s="37">
        <f t="shared" si="2"/>
        <v>46</v>
      </c>
      <c r="M5055" s="37">
        <f t="shared" si="3"/>
        <v>12</v>
      </c>
      <c r="N5055" s="37">
        <f t="shared" si="4"/>
        <v>11</v>
      </c>
      <c r="O5055" s="37" t="str">
        <f t="array" ref="O5055">IFERROR(XLOOKUP(K5055,'Tipo de carga'!B:B,'Tipo de carga'!C:C))</f>
        <v>Diesel</v>
      </c>
    </row>
    <row r="5056">
      <c r="A5056" s="36">
        <v>2001.0</v>
      </c>
      <c r="B5056" s="37" t="str">
        <f t="array" ref="B5056">IFERROR(XLOOKUP(A5056,'Asignacion Nov'!A:A,'Asignacion Nov'!C:C))</f>
        <v>MeLi Dedicado Merida</v>
      </c>
      <c r="C5056" s="37" t="str">
        <f t="array" ref="C5056">IFERROR(XLOOKUP(A5056,'Asignacion Nov'!A:A,'Asignacion Nov'!B:B))</f>
        <v>EC-05</v>
      </c>
      <c r="D5056" s="38">
        <v>45608.34012731481</v>
      </c>
      <c r="E5056" s="36" t="s">
        <v>494</v>
      </c>
      <c r="F5056" s="37" t="str">
        <f t="array" ref="F5056">IFERROR(XLOOKUP(E5056,Operadores!A:A,Operadores!B:B))</f>
        <v>TRESER</v>
      </c>
      <c r="G5056" s="36" t="s">
        <v>42</v>
      </c>
      <c r="H5056" s="39">
        <v>19.950328</v>
      </c>
      <c r="I5056" s="40">
        <v>200.0</v>
      </c>
      <c r="J5056" s="41">
        <f t="shared" si="5"/>
        <v>3990.0656</v>
      </c>
      <c r="K5056" s="37" t="str">
        <f t="array" ref="K5056">IFERROR(XLOOKUP(G5056,'Tipo de carga'!A:A,'Tipo de carga'!B:B))</f>
        <v>Autoabasto</v>
      </c>
      <c r="L5056" s="37">
        <f t="shared" si="2"/>
        <v>46</v>
      </c>
      <c r="M5056" s="37">
        <f t="shared" si="3"/>
        <v>12</v>
      </c>
      <c r="N5056" s="37">
        <f t="shared" si="4"/>
        <v>11</v>
      </c>
      <c r="O5056" s="37" t="str">
        <f t="array" ref="O5056">IFERROR(XLOOKUP(K5056,'Tipo de carga'!B:B,'Tipo de carga'!C:C))</f>
        <v>Diesel</v>
      </c>
    </row>
    <row r="5057">
      <c r="A5057" s="36">
        <v>2028.0</v>
      </c>
      <c r="B5057" s="37" t="str">
        <f t="array" ref="B5057">IFERROR(XLOOKUP(A5057,'Asignacion Nov'!A:A,'Asignacion Nov'!C:C))</f>
        <v>MeLi Dedicado Merida</v>
      </c>
      <c r="C5057" s="37" t="str">
        <f t="array" ref="C5057">IFERROR(XLOOKUP(A5057,'Asignacion Nov'!A:A,'Asignacion Nov'!B:B))</f>
        <v>EC-05</v>
      </c>
      <c r="D5057" s="38">
        <v>45608.22350694444</v>
      </c>
      <c r="E5057" s="36" t="s">
        <v>398</v>
      </c>
      <c r="F5057" s="37" t="str">
        <f t="array" ref="F5057">IFERROR(XLOOKUP(E5057,Operadores!A:A,Operadores!B:B))</f>
        <v>SANEUS</v>
      </c>
      <c r="G5057" s="36" t="s">
        <v>42</v>
      </c>
      <c r="H5057" s="39">
        <v>19.950328</v>
      </c>
      <c r="I5057" s="40">
        <v>358.0</v>
      </c>
      <c r="J5057" s="41">
        <f t="shared" si="5"/>
        <v>7142.217424</v>
      </c>
      <c r="K5057" s="37" t="str">
        <f t="array" ref="K5057">IFERROR(XLOOKUP(G5057,'Tipo de carga'!A:A,'Tipo de carga'!B:B))</f>
        <v>Autoabasto</v>
      </c>
      <c r="L5057" s="37">
        <f t="shared" si="2"/>
        <v>46</v>
      </c>
      <c r="M5057" s="37">
        <f t="shared" si="3"/>
        <v>12</v>
      </c>
      <c r="N5057" s="37">
        <f t="shared" si="4"/>
        <v>11</v>
      </c>
      <c r="O5057" s="37" t="str">
        <f t="array" ref="O5057">IFERROR(XLOOKUP(K5057,'Tipo de carga'!B:B,'Tipo de carga'!C:C))</f>
        <v>Diesel</v>
      </c>
    </row>
    <row r="5058">
      <c r="A5058" s="36">
        <v>2027.0</v>
      </c>
      <c r="B5058" s="37" t="str">
        <f t="array" ref="B5058">IFERROR(XLOOKUP(A5058,'Asignacion Nov'!A:A,'Asignacion Nov'!C:C))</f>
        <v>MeLi Dedicado Merida</v>
      </c>
      <c r="C5058" s="37" t="str">
        <f t="array" ref="C5058">IFERROR(XLOOKUP(A5058,'Asignacion Nov'!A:A,'Asignacion Nov'!B:B))</f>
        <v>EC-05</v>
      </c>
      <c r="D5058" s="38">
        <v>45608.12170138889</v>
      </c>
      <c r="E5058" s="36" t="s">
        <v>246</v>
      </c>
      <c r="F5058" s="37" t="str">
        <f t="array" ref="F5058">IFERROR(XLOOKUP(E5058,Operadores!A:A,Operadores!B:B))</f>
        <v>LUNADO</v>
      </c>
      <c r="G5058" s="36" t="s">
        <v>42</v>
      </c>
      <c r="H5058" s="39">
        <v>19.950328</v>
      </c>
      <c r="I5058" s="40">
        <v>392.0</v>
      </c>
      <c r="J5058" s="41">
        <f t="shared" si="5"/>
        <v>7820.528576</v>
      </c>
      <c r="K5058" s="37" t="str">
        <f t="array" ref="K5058">IFERROR(XLOOKUP(G5058,'Tipo de carga'!A:A,'Tipo de carga'!B:B))</f>
        <v>Autoabasto</v>
      </c>
      <c r="L5058" s="37">
        <f t="shared" si="2"/>
        <v>46</v>
      </c>
      <c r="M5058" s="37">
        <f t="shared" si="3"/>
        <v>12</v>
      </c>
      <c r="N5058" s="37">
        <f t="shared" si="4"/>
        <v>11</v>
      </c>
      <c r="O5058" s="37" t="str">
        <f t="array" ref="O5058">IFERROR(XLOOKUP(K5058,'Tipo de carga'!B:B,'Tipo de carga'!C:C))</f>
        <v>Diesel</v>
      </c>
    </row>
    <row r="5059">
      <c r="A5059" s="36">
        <v>1968.0</v>
      </c>
      <c r="B5059" s="37" t="str">
        <f t="array" ref="B5059">IFERROR(XLOOKUP(A5059,'Asignacion Nov'!A:A,'Asignacion Nov'!C:C))</f>
        <v>Sayer Sencillo</v>
      </c>
      <c r="C5059" s="37" t="str">
        <f t="array" ref="C5059">IFERROR(XLOOKUP(A5059,'Asignacion Nov'!A:A,'Asignacion Nov'!B:B))</f>
        <v>EC-04</v>
      </c>
      <c r="D5059" s="38">
        <v>45608.103541666664</v>
      </c>
      <c r="E5059" s="36" t="s">
        <v>251</v>
      </c>
      <c r="F5059" s="37" t="str">
        <f t="array" ref="F5059">IFERROR(XLOOKUP(E5059,Operadores!A:A,Operadores!B:B))</f>
        <v>MORMA03</v>
      </c>
      <c r="G5059" s="36" t="s">
        <v>42</v>
      </c>
      <c r="H5059" s="39">
        <v>19.950328</v>
      </c>
      <c r="I5059" s="40">
        <v>489.0</v>
      </c>
      <c r="J5059" s="41">
        <f t="shared" si="5"/>
        <v>9755.710392</v>
      </c>
      <c r="K5059" s="37" t="str">
        <f t="array" ref="K5059">IFERROR(XLOOKUP(G5059,'Tipo de carga'!A:A,'Tipo de carga'!B:B))</f>
        <v>Autoabasto</v>
      </c>
      <c r="L5059" s="37">
        <f t="shared" si="2"/>
        <v>46</v>
      </c>
      <c r="M5059" s="37">
        <f t="shared" si="3"/>
        <v>12</v>
      </c>
      <c r="N5059" s="37">
        <f t="shared" si="4"/>
        <v>11</v>
      </c>
      <c r="O5059" s="37" t="str">
        <f t="array" ref="O5059">IFERROR(XLOOKUP(K5059,'Tipo de carga'!B:B,'Tipo de carga'!C:C))</f>
        <v>Diesel</v>
      </c>
    </row>
    <row r="5060">
      <c r="A5060" s="36">
        <v>1999.0</v>
      </c>
      <c r="B5060" s="37" t="str">
        <f t="array" ref="B5060">IFERROR(XLOOKUP(A5060,'Asignacion Nov'!A:A,'Asignacion Nov'!C:C))</f>
        <v>MeLi Dedicado Merida</v>
      </c>
      <c r="C5060" s="37" t="str">
        <f t="array" ref="C5060">IFERROR(XLOOKUP(A5060,'Asignacion Nov'!A:A,'Asignacion Nov'!B:B))</f>
        <v>EC-05</v>
      </c>
      <c r="D5060" s="38">
        <v>45608.04471064815</v>
      </c>
      <c r="E5060" s="36" t="s">
        <v>543</v>
      </c>
      <c r="F5060" s="37" t="str">
        <f t="array" ref="F5060">IFERROR(XLOOKUP(E5060,Operadores!A:A,Operadores!B:B))</f>
        <v>CAMJOS</v>
      </c>
      <c r="G5060" s="36" t="s">
        <v>42</v>
      </c>
      <c r="H5060" s="39">
        <v>19.950328</v>
      </c>
      <c r="I5060" s="40">
        <v>204.0</v>
      </c>
      <c r="J5060" s="41">
        <f t="shared" si="5"/>
        <v>4069.866912</v>
      </c>
      <c r="K5060" s="37" t="str">
        <f t="array" ref="K5060">IFERROR(XLOOKUP(G5060,'Tipo de carga'!A:A,'Tipo de carga'!B:B))</f>
        <v>Autoabasto</v>
      </c>
      <c r="L5060" s="37">
        <f t="shared" si="2"/>
        <v>46</v>
      </c>
      <c r="M5060" s="37">
        <f t="shared" si="3"/>
        <v>12</v>
      </c>
      <c r="N5060" s="37">
        <f t="shared" si="4"/>
        <v>11</v>
      </c>
      <c r="O5060" s="37" t="str">
        <f t="array" ref="O5060">IFERROR(XLOOKUP(K5060,'Tipo de carga'!B:B,'Tipo de carga'!C:C))</f>
        <v>Diesel</v>
      </c>
    </row>
    <row r="5061">
      <c r="A5061" s="36">
        <v>1712.0</v>
      </c>
      <c r="B5061" s="37" t="str">
        <f t="array" ref="B5061">IFERROR(XLOOKUP(A5061,'Asignacion Nov'!A:A,'Asignacion Nov'!C:C))</f>
        <v>Sayer Sencillo</v>
      </c>
      <c r="C5061" s="37" t="str">
        <f t="array" ref="C5061">IFERROR(XLOOKUP(A5061,'Asignacion Nov'!A:A,'Asignacion Nov'!B:B))</f>
        <v>EC-04</v>
      </c>
      <c r="D5061" s="38">
        <v>45608.04375</v>
      </c>
      <c r="E5061" s="36" t="s">
        <v>465</v>
      </c>
      <c r="F5061" s="37" t="str">
        <f t="array" ref="F5061">IFERROR(XLOOKUP(E5061,Operadores!A:A,Operadores!B:B))</f>
        <v>SANMAN</v>
      </c>
      <c r="G5061" s="36" t="s">
        <v>425</v>
      </c>
      <c r="H5061" s="39">
        <v>24.85</v>
      </c>
      <c r="I5061" s="40">
        <v>60.0</v>
      </c>
      <c r="J5061" s="41">
        <f t="shared" si="5"/>
        <v>1491</v>
      </c>
      <c r="K5061" s="37" t="str">
        <f t="array" ref="K5061">IFERROR(XLOOKUP(G5061,'Tipo de carga'!A:A,'Tipo de carga'!B:B))</f>
        <v>Ticket</v>
      </c>
      <c r="L5061" s="37">
        <f t="shared" si="2"/>
        <v>46</v>
      </c>
      <c r="M5061" s="37">
        <f t="shared" si="3"/>
        <v>12</v>
      </c>
      <c r="N5061" s="37">
        <f t="shared" si="4"/>
        <v>11</v>
      </c>
      <c r="O5061" s="37" t="str">
        <f t="array" ref="O5061">IFERROR(XLOOKUP(K5061,'Tipo de carga'!B:B,'Tipo de carga'!C:C))</f>
        <v>Diesel</v>
      </c>
    </row>
    <row r="5062">
      <c r="A5062" s="36">
        <v>1835.0</v>
      </c>
      <c r="B5062" s="37" t="str">
        <f t="array" ref="B5062">IFERROR(XLOOKUP(A5062,'Asignacion Nov'!A:A,'Asignacion Nov'!C:C))</f>
        <v>Sayer Full</v>
      </c>
      <c r="C5062" s="37" t="str">
        <f t="array" ref="C5062">IFERROR(XLOOKUP(A5062,'Asignacion Nov'!A:A,'Asignacion Nov'!B:B))</f>
        <v>EC-04</v>
      </c>
      <c r="D5062" s="38">
        <v>45608.24444444444</v>
      </c>
      <c r="E5062" s="36" t="s">
        <v>512</v>
      </c>
      <c r="F5062" s="37" t="str">
        <f t="array" ref="F5062">IFERROR(XLOOKUP(E5062,Operadores!A:A,Operadores!B:B))</f>
        <v>GARCRU</v>
      </c>
      <c r="G5062" s="36" t="s">
        <v>425</v>
      </c>
      <c r="H5062" s="39">
        <v>26.69</v>
      </c>
      <c r="I5062" s="40">
        <v>180.0</v>
      </c>
      <c r="J5062" s="41">
        <f t="shared" si="5"/>
        <v>4804.2</v>
      </c>
      <c r="K5062" s="37" t="str">
        <f t="array" ref="K5062">IFERROR(XLOOKUP(G5062,'Tipo de carga'!A:A,'Tipo de carga'!B:B))</f>
        <v>Ticket</v>
      </c>
      <c r="L5062" s="37">
        <f t="shared" si="2"/>
        <v>46</v>
      </c>
      <c r="M5062" s="37">
        <f t="shared" si="3"/>
        <v>12</v>
      </c>
      <c r="N5062" s="37">
        <f t="shared" si="4"/>
        <v>11</v>
      </c>
      <c r="O5062" s="37" t="str">
        <f t="array" ref="O5062">IFERROR(XLOOKUP(K5062,'Tipo de carga'!B:B,'Tipo de carga'!C:C))</f>
        <v>Diesel</v>
      </c>
    </row>
    <row r="5063">
      <c r="A5063" s="36">
        <v>1848.0</v>
      </c>
      <c r="B5063" s="37" t="str">
        <f t="array" ref="B5063">IFERROR(XLOOKUP(A5063,'Asignacion Nov'!A:A,'Asignacion Nov'!C:C))</f>
        <v>Sayer Sencillo</v>
      </c>
      <c r="C5063" s="37" t="str">
        <f t="array" ref="C5063">IFERROR(XLOOKUP(A5063,'Asignacion Nov'!A:A,'Asignacion Nov'!B:B))</f>
        <v>EC-04</v>
      </c>
      <c r="D5063" s="38">
        <v>45608.365277777775</v>
      </c>
      <c r="E5063" s="36" t="s">
        <v>257</v>
      </c>
      <c r="F5063" s="37" t="str">
        <f t="array" ref="F5063">IFERROR(XLOOKUP(E5063,Operadores!A:A,Operadores!B:B))</f>
        <v>ROSMA</v>
      </c>
      <c r="G5063" s="36" t="s">
        <v>425</v>
      </c>
      <c r="H5063" s="39">
        <v>25.96</v>
      </c>
      <c r="I5063" s="40">
        <v>425.0</v>
      </c>
      <c r="J5063" s="41">
        <f t="shared" si="5"/>
        <v>11033</v>
      </c>
      <c r="K5063" s="37" t="str">
        <f t="array" ref="K5063">IFERROR(XLOOKUP(G5063,'Tipo de carga'!A:A,'Tipo de carga'!B:B))</f>
        <v>Ticket</v>
      </c>
      <c r="L5063" s="37">
        <f t="shared" si="2"/>
        <v>46</v>
      </c>
      <c r="M5063" s="37">
        <f t="shared" si="3"/>
        <v>12</v>
      </c>
      <c r="N5063" s="37">
        <f t="shared" si="4"/>
        <v>11</v>
      </c>
      <c r="O5063" s="37" t="str">
        <f t="array" ref="O5063">IFERROR(XLOOKUP(K5063,'Tipo de carga'!B:B,'Tipo de carga'!C:C))</f>
        <v>Diesel</v>
      </c>
    </row>
    <row r="5064">
      <c r="A5064" s="36">
        <v>2023.0</v>
      </c>
      <c r="B5064" s="37" t="str">
        <f t="array" ref="B5064">IFERROR(XLOOKUP(A5064,'Asignacion Nov'!A:A,'Asignacion Nov'!C:C))</f>
        <v>MeLi Asignado TD</v>
      </c>
      <c r="C5064" s="37" t="str">
        <f t="array" ref="C5064">IFERROR(XLOOKUP(A5064,'Asignacion Nov'!A:A,'Asignacion Nov'!B:B))</f>
        <v>EC-05</v>
      </c>
      <c r="D5064" s="38">
        <v>45608.44861111111</v>
      </c>
      <c r="E5064" s="36" t="s">
        <v>575</v>
      </c>
      <c r="F5064" s="37" t="str">
        <f t="array" ref="F5064">IFERROR(XLOOKUP(E5064,Operadores!A:A,Operadores!B:B))</f>
        <v>ESCLUI</v>
      </c>
      <c r="G5064" s="36" t="s">
        <v>425</v>
      </c>
      <c r="H5064" s="39">
        <v>25.99</v>
      </c>
      <c r="I5064" s="40">
        <v>277.0</v>
      </c>
      <c r="J5064" s="41">
        <f t="shared" si="5"/>
        <v>7199.23</v>
      </c>
      <c r="K5064" s="37" t="str">
        <f t="array" ref="K5064">IFERROR(XLOOKUP(G5064,'Tipo de carga'!A:A,'Tipo de carga'!B:B))</f>
        <v>Ticket</v>
      </c>
      <c r="L5064" s="37">
        <f t="shared" si="2"/>
        <v>46</v>
      </c>
      <c r="M5064" s="37">
        <f t="shared" si="3"/>
        <v>12</v>
      </c>
      <c r="N5064" s="37">
        <f t="shared" si="4"/>
        <v>11</v>
      </c>
      <c r="O5064" s="37" t="str">
        <f t="array" ref="O5064">IFERROR(XLOOKUP(K5064,'Tipo de carga'!B:B,'Tipo de carga'!C:C))</f>
        <v>Diesel</v>
      </c>
    </row>
    <row r="5065">
      <c r="A5065" s="36">
        <v>1723.0</v>
      </c>
      <c r="B5065" s="37" t="str">
        <f t="array" ref="B5065">IFERROR(XLOOKUP(A5065,'Asignacion Nov'!A:A,'Asignacion Nov'!C:C))</f>
        <v>Wm Sencillo</v>
      </c>
      <c r="C5065" s="37" t="str">
        <f t="array" ref="C5065">IFERROR(XLOOKUP(A5065,'Asignacion Nov'!A:A,'Asignacion Nov'!B:B))</f>
        <v>EC-08</v>
      </c>
      <c r="D5065" s="38">
        <v>45608.49375</v>
      </c>
      <c r="E5065" s="36" t="s">
        <v>552</v>
      </c>
      <c r="F5065" s="37" t="str">
        <f t="array" ref="F5065">IFERROR(XLOOKUP(E5065,Operadores!A:A,Operadores!B:B))</f>
        <v>GAROMA</v>
      </c>
      <c r="G5065" s="36" t="s">
        <v>425</v>
      </c>
      <c r="H5065" s="39">
        <v>26.1</v>
      </c>
      <c r="I5065" s="40">
        <v>411.0</v>
      </c>
      <c r="J5065" s="41">
        <f t="shared" si="5"/>
        <v>10727.1</v>
      </c>
      <c r="K5065" s="37" t="str">
        <f t="array" ref="K5065">IFERROR(XLOOKUP(G5065,'Tipo de carga'!A:A,'Tipo de carga'!B:B))</f>
        <v>Ticket</v>
      </c>
      <c r="L5065" s="37">
        <f t="shared" si="2"/>
        <v>46</v>
      </c>
      <c r="M5065" s="37">
        <f t="shared" si="3"/>
        <v>12</v>
      </c>
      <c r="N5065" s="37">
        <f t="shared" si="4"/>
        <v>11</v>
      </c>
      <c r="O5065" s="37" t="str">
        <f t="array" ref="O5065">IFERROR(XLOOKUP(K5065,'Tipo de carga'!B:B,'Tipo de carga'!C:C))</f>
        <v>Diesel</v>
      </c>
    </row>
    <row r="5066">
      <c r="A5066" s="36">
        <v>1755.0</v>
      </c>
      <c r="B5066" s="37" t="str">
        <f t="array" ref="B5066">IFERROR(XLOOKUP(A5066,'Asignacion Nov'!A:A,'Asignacion Nov'!C:C))</f>
        <v>Wm Full</v>
      </c>
      <c r="C5066" s="37" t="str">
        <f t="array" ref="C5066">IFERROR(XLOOKUP(A5066,'Asignacion Nov'!A:A,'Asignacion Nov'!B:B))</f>
        <v>EC-08</v>
      </c>
      <c r="D5066" s="38">
        <v>45608.52569444444</v>
      </c>
      <c r="E5066" s="36" t="s">
        <v>576</v>
      </c>
      <c r="F5066" s="37" t="str">
        <f t="array" ref="F5066">IFERROR(XLOOKUP(E5066,Operadores!A:A,Operadores!B:B))</f>
        <v>DELANG</v>
      </c>
      <c r="G5066" s="36" t="s">
        <v>425</v>
      </c>
      <c r="H5066" s="39">
        <v>26.1</v>
      </c>
      <c r="I5066" s="40">
        <v>501.0</v>
      </c>
      <c r="J5066" s="41">
        <f t="shared" si="5"/>
        <v>13076.1</v>
      </c>
      <c r="K5066" s="37" t="str">
        <f t="array" ref="K5066">IFERROR(XLOOKUP(G5066,'Tipo de carga'!A:A,'Tipo de carga'!B:B))</f>
        <v>Ticket</v>
      </c>
      <c r="L5066" s="37">
        <f t="shared" si="2"/>
        <v>46</v>
      </c>
      <c r="M5066" s="37">
        <f t="shared" si="3"/>
        <v>12</v>
      </c>
      <c r="N5066" s="37">
        <f t="shared" si="4"/>
        <v>11</v>
      </c>
      <c r="O5066" s="37" t="str">
        <f t="array" ref="O5066">IFERROR(XLOOKUP(K5066,'Tipo de carga'!B:B,'Tipo de carga'!C:C))</f>
        <v>Diesel</v>
      </c>
    </row>
    <row r="5067">
      <c r="A5067" s="36">
        <v>1717.0</v>
      </c>
      <c r="B5067" s="37" t="str">
        <f t="array" ref="B5067">IFERROR(XLOOKUP(A5067,'Asignacion Nov'!A:A,'Asignacion Nov'!C:C))</f>
        <v>Wm Sencillo</v>
      </c>
      <c r="C5067" s="37" t="str">
        <f t="array" ref="C5067">IFERROR(XLOOKUP(A5067,'Asignacion Nov'!A:A,'Asignacion Nov'!B:B))</f>
        <v>EC-08</v>
      </c>
      <c r="D5067" s="38">
        <v>45608.62708333333</v>
      </c>
      <c r="E5067" s="36" t="s">
        <v>563</v>
      </c>
      <c r="F5067" s="37" t="str">
        <f t="array" ref="F5067">IFERROR(XLOOKUP(E5067,Operadores!A:A,Operadores!B:B))</f>
        <v>SOTJES01</v>
      </c>
      <c r="G5067" s="36" t="s">
        <v>425</v>
      </c>
      <c r="H5067" s="39">
        <v>26.1</v>
      </c>
      <c r="I5067" s="40">
        <v>423.0</v>
      </c>
      <c r="J5067" s="41">
        <f t="shared" si="5"/>
        <v>11040.3</v>
      </c>
      <c r="K5067" s="37" t="str">
        <f t="array" ref="K5067">IFERROR(XLOOKUP(G5067,'Tipo de carga'!A:A,'Tipo de carga'!B:B))</f>
        <v>Ticket</v>
      </c>
      <c r="L5067" s="37">
        <f t="shared" si="2"/>
        <v>46</v>
      </c>
      <c r="M5067" s="37">
        <f t="shared" si="3"/>
        <v>12</v>
      </c>
      <c r="N5067" s="37">
        <f t="shared" si="4"/>
        <v>11</v>
      </c>
      <c r="O5067" s="37" t="str">
        <f t="array" ref="O5067">IFERROR(XLOOKUP(K5067,'Tipo de carga'!B:B,'Tipo de carga'!C:C))</f>
        <v>Diesel</v>
      </c>
    </row>
    <row r="5068">
      <c r="A5068" s="36">
        <v>1946.0</v>
      </c>
      <c r="B5068" s="37" t="str">
        <f t="array" ref="B5068">IFERROR(XLOOKUP(A5068,'Asignacion Nov'!A:A,'Asignacion Nov'!C:C))</f>
        <v>MeLi asignado SD</v>
      </c>
      <c r="C5068" s="37" t="str">
        <f t="array" ref="C5068">IFERROR(XLOOKUP(A5068,'Asignacion Nov'!A:A,'Asignacion Nov'!B:B))</f>
        <v>EC-05</v>
      </c>
      <c r="D5068" s="38">
        <v>45608.631944444445</v>
      </c>
      <c r="E5068" s="36" t="s">
        <v>183</v>
      </c>
      <c r="F5068" s="37" t="str">
        <f t="array" ref="F5068">IFERROR(XLOOKUP(E5068,Operadores!A:A,Operadores!B:B))</f>
        <v>VARJUAX</v>
      </c>
      <c r="G5068" s="36" t="s">
        <v>425</v>
      </c>
      <c r="H5068" s="39">
        <v>25.94</v>
      </c>
      <c r="I5068" s="40">
        <v>185.0</v>
      </c>
      <c r="J5068" s="41">
        <f t="shared" si="5"/>
        <v>4798.9</v>
      </c>
      <c r="K5068" s="37" t="str">
        <f t="array" ref="K5068">IFERROR(XLOOKUP(G5068,'Tipo de carga'!A:A,'Tipo de carga'!B:B))</f>
        <v>Ticket</v>
      </c>
      <c r="L5068" s="37">
        <f t="shared" si="2"/>
        <v>46</v>
      </c>
      <c r="M5068" s="37">
        <f t="shared" si="3"/>
        <v>12</v>
      </c>
      <c r="N5068" s="37">
        <f t="shared" si="4"/>
        <v>11</v>
      </c>
      <c r="O5068" s="37" t="str">
        <f t="array" ref="O5068">IFERROR(XLOOKUP(K5068,'Tipo de carga'!B:B,'Tipo de carga'!C:C))</f>
        <v>Diesel</v>
      </c>
    </row>
    <row r="5069">
      <c r="A5069" s="36">
        <v>1944.0</v>
      </c>
      <c r="B5069" s="37" t="str">
        <f t="array" ref="B5069">IFERROR(XLOOKUP(A5069,'Asignacion Nov'!A:A,'Asignacion Nov'!C:C))</f>
        <v>MeLi asignado SD</v>
      </c>
      <c r="C5069" s="37" t="str">
        <f t="array" ref="C5069">IFERROR(XLOOKUP(A5069,'Asignacion Nov'!A:A,'Asignacion Nov'!B:B))</f>
        <v>EC-05</v>
      </c>
      <c r="D5069" s="38">
        <v>45608.677083333336</v>
      </c>
      <c r="E5069" s="36" t="s">
        <v>221</v>
      </c>
      <c r="F5069" s="37" t="str">
        <f t="array" ref="F5069">IFERROR(XLOOKUP(E5069,Operadores!A:A,Operadores!B:B))</f>
        <v>ORTARM</v>
      </c>
      <c r="G5069" s="36" t="s">
        <v>425</v>
      </c>
      <c r="H5069" s="39">
        <v>26.6</v>
      </c>
      <c r="I5069" s="40">
        <v>271.0</v>
      </c>
      <c r="J5069" s="41">
        <f t="shared" si="5"/>
        <v>7208.6</v>
      </c>
      <c r="K5069" s="37" t="str">
        <f t="array" ref="K5069">IFERROR(XLOOKUP(G5069,'Tipo de carga'!A:A,'Tipo de carga'!B:B))</f>
        <v>Ticket</v>
      </c>
      <c r="L5069" s="37">
        <f t="shared" si="2"/>
        <v>46</v>
      </c>
      <c r="M5069" s="37">
        <f t="shared" si="3"/>
        <v>12</v>
      </c>
      <c r="N5069" s="37">
        <f t="shared" si="4"/>
        <v>11</v>
      </c>
      <c r="O5069" s="37" t="str">
        <f t="array" ref="O5069">IFERROR(XLOOKUP(K5069,'Tipo de carga'!B:B,'Tipo de carga'!C:C))</f>
        <v>Diesel</v>
      </c>
    </row>
    <row r="5070">
      <c r="A5070" s="36">
        <v>1739.0</v>
      </c>
      <c r="B5070" s="37" t="str">
        <f t="array" ref="B5070">IFERROR(XLOOKUP(A5070,'Asignacion Nov'!A:A,'Asignacion Nov'!C:C))</f>
        <v>Wm Sencillo</v>
      </c>
      <c r="C5070" s="37" t="str">
        <f t="array" ref="C5070">IFERROR(XLOOKUP(A5070,'Asignacion Nov'!A:A,'Asignacion Nov'!B:B))</f>
        <v>EC-08</v>
      </c>
      <c r="D5070" s="38">
        <v>45608.6875</v>
      </c>
      <c r="E5070" s="36" t="s">
        <v>489</v>
      </c>
      <c r="F5070" s="37" t="str">
        <f t="array" ref="F5070">IFERROR(XLOOKUP(E5070,Operadores!A:A,Operadores!B:B))</f>
        <v>LOPJUA</v>
      </c>
      <c r="G5070" s="36" t="s">
        <v>425</v>
      </c>
      <c r="H5070" s="39">
        <v>26.1</v>
      </c>
      <c r="I5070" s="40">
        <v>383.0</v>
      </c>
      <c r="J5070" s="41">
        <f t="shared" si="5"/>
        <v>9996.3</v>
      </c>
      <c r="K5070" s="37" t="str">
        <f t="array" ref="K5070">IFERROR(XLOOKUP(G5070,'Tipo de carga'!A:A,'Tipo de carga'!B:B))</f>
        <v>Ticket</v>
      </c>
      <c r="L5070" s="37">
        <f t="shared" si="2"/>
        <v>46</v>
      </c>
      <c r="M5070" s="37">
        <f t="shared" si="3"/>
        <v>12</v>
      </c>
      <c r="N5070" s="37">
        <f t="shared" si="4"/>
        <v>11</v>
      </c>
      <c r="O5070" s="37" t="str">
        <f t="array" ref="O5070">IFERROR(XLOOKUP(K5070,'Tipo de carga'!B:B,'Tipo de carga'!C:C))</f>
        <v>Diesel</v>
      </c>
    </row>
    <row r="5071">
      <c r="A5071" s="36">
        <v>1967.0</v>
      </c>
      <c r="B5071" s="37" t="str">
        <f t="array" ref="B5071">IFERROR(XLOOKUP(A5071,'Asignacion Nov'!A:A,'Asignacion Nov'!C:C))</f>
        <v>Sayer Sencillo</v>
      </c>
      <c r="C5071" s="37" t="str">
        <f t="array" ref="C5071">IFERROR(XLOOKUP(A5071,'Asignacion Nov'!A:A,'Asignacion Nov'!B:B))</f>
        <v>EC-04</v>
      </c>
      <c r="D5071" s="38">
        <v>45608.70277777778</v>
      </c>
      <c r="E5071" s="36" t="s">
        <v>30</v>
      </c>
      <c r="F5071" s="37" t="str">
        <f t="array" ref="F5071">IFERROR(XLOOKUP(E5071,Operadores!A:A,Operadores!B:B))</f>
        <v>BARMIGX</v>
      </c>
      <c r="G5071" s="36" t="s">
        <v>425</v>
      </c>
      <c r="H5071" s="39">
        <v>25.92</v>
      </c>
      <c r="I5071" s="40">
        <v>477.0</v>
      </c>
      <c r="J5071" s="41">
        <f t="shared" si="5"/>
        <v>12363.84</v>
      </c>
      <c r="K5071" s="37" t="str">
        <f t="array" ref="K5071">IFERROR(XLOOKUP(G5071,'Tipo de carga'!A:A,'Tipo de carga'!B:B))</f>
        <v>Ticket</v>
      </c>
      <c r="L5071" s="37">
        <f t="shared" si="2"/>
        <v>46</v>
      </c>
      <c r="M5071" s="37">
        <f t="shared" si="3"/>
        <v>12</v>
      </c>
      <c r="N5071" s="37">
        <f t="shared" si="4"/>
        <v>11</v>
      </c>
      <c r="O5071" s="37" t="str">
        <f t="array" ref="O5071">IFERROR(XLOOKUP(K5071,'Tipo de carga'!B:B,'Tipo de carga'!C:C))</f>
        <v>Diesel</v>
      </c>
    </row>
    <row r="5072">
      <c r="A5072" s="36">
        <v>1966.0</v>
      </c>
      <c r="B5072" s="37" t="str">
        <f t="array" ref="B5072">IFERROR(XLOOKUP(A5072,'Asignacion Nov'!A:A,'Asignacion Nov'!C:C))</f>
        <v>Sayer Sencillo</v>
      </c>
      <c r="C5072" s="37" t="str">
        <f t="array" ref="C5072">IFERROR(XLOOKUP(A5072,'Asignacion Nov'!A:A,'Asignacion Nov'!B:B))</f>
        <v>EC-04</v>
      </c>
      <c r="D5072" s="38">
        <v>45608.76597222222</v>
      </c>
      <c r="E5072" s="36" t="s">
        <v>28</v>
      </c>
      <c r="F5072" s="37" t="str">
        <f t="array" ref="F5072">IFERROR(XLOOKUP(E5072,Operadores!A:A,Operadores!B:B))</f>
        <v>SANJE01</v>
      </c>
      <c r="G5072" s="36" t="s">
        <v>425</v>
      </c>
      <c r="H5072" s="39">
        <v>26.79</v>
      </c>
      <c r="I5072" s="40">
        <v>269.0</v>
      </c>
      <c r="J5072" s="41">
        <f t="shared" si="5"/>
        <v>7206.51</v>
      </c>
      <c r="K5072" s="37" t="str">
        <f t="array" ref="K5072">IFERROR(XLOOKUP(G5072,'Tipo de carga'!A:A,'Tipo de carga'!B:B))</f>
        <v>Ticket</v>
      </c>
      <c r="L5072" s="37">
        <f t="shared" si="2"/>
        <v>46</v>
      </c>
      <c r="M5072" s="37">
        <f t="shared" si="3"/>
        <v>12</v>
      </c>
      <c r="N5072" s="37">
        <f t="shared" si="4"/>
        <v>11</v>
      </c>
      <c r="O5072" s="37" t="str">
        <f t="array" ref="O5072">IFERROR(XLOOKUP(K5072,'Tipo de carga'!B:B,'Tipo de carga'!C:C))</f>
        <v>Diesel</v>
      </c>
    </row>
    <row r="5073">
      <c r="A5073" s="36">
        <v>1855.0</v>
      </c>
      <c r="B5073" s="37" t="str">
        <f t="array" ref="B5073">IFERROR(XLOOKUP(A5073,'Asignacion Nov'!A:A,'Asignacion Nov'!C:C))</f>
        <v>Circuitos</v>
      </c>
      <c r="C5073" s="37" t="str">
        <f t="array" ref="C5073">IFERROR(XLOOKUP(A5073,'Asignacion Nov'!A:A,'Asignacion Nov'!B:B))</f>
        <v>EC-03</v>
      </c>
      <c r="D5073" s="38">
        <v>45608.77569444444</v>
      </c>
      <c r="E5073" s="36" t="s">
        <v>328</v>
      </c>
      <c r="F5073" s="37" t="str">
        <f t="array" ref="F5073">IFERROR(XLOOKUP(E5073,Operadores!A:A,Operadores!B:B))</f>
        <v>REYPED</v>
      </c>
      <c r="G5073" s="36" t="s">
        <v>425</v>
      </c>
      <c r="H5073" s="39">
        <v>24.98</v>
      </c>
      <c r="I5073" s="40">
        <v>400.0</v>
      </c>
      <c r="J5073" s="41">
        <f t="shared" si="5"/>
        <v>9992</v>
      </c>
      <c r="K5073" s="37" t="str">
        <f t="array" ref="K5073">IFERROR(XLOOKUP(G5073,'Tipo de carga'!A:A,'Tipo de carga'!B:B))</f>
        <v>Ticket</v>
      </c>
      <c r="L5073" s="37">
        <f t="shared" si="2"/>
        <v>46</v>
      </c>
      <c r="M5073" s="37">
        <f t="shared" si="3"/>
        <v>12</v>
      </c>
      <c r="N5073" s="37">
        <f t="shared" si="4"/>
        <v>11</v>
      </c>
      <c r="O5073" s="37" t="str">
        <f t="array" ref="O5073">IFERROR(XLOOKUP(K5073,'Tipo de carga'!B:B,'Tipo de carga'!C:C))</f>
        <v>Diesel</v>
      </c>
    </row>
    <row r="5074">
      <c r="A5074" s="36">
        <v>1746.0</v>
      </c>
      <c r="B5074" s="37" t="str">
        <f t="array" ref="B5074">IFERROR(XLOOKUP(A5074,'Asignacion Nov'!A:A,'Asignacion Nov'!C:C))</f>
        <v>Wm Full</v>
      </c>
      <c r="C5074" s="37" t="str">
        <f t="array" ref="C5074">IFERROR(XLOOKUP(A5074,'Asignacion Nov'!A:A,'Asignacion Nov'!B:B))</f>
        <v>EC-08</v>
      </c>
      <c r="D5074" s="38">
        <v>45608.7875</v>
      </c>
      <c r="E5074" s="36" t="s">
        <v>293</v>
      </c>
      <c r="F5074" s="37" t="str">
        <f t="array" ref="F5074">IFERROR(XLOOKUP(E5074,Operadores!A:A,Operadores!B:B))</f>
        <v>LOPFER</v>
      </c>
      <c r="G5074" s="36" t="s">
        <v>425</v>
      </c>
      <c r="H5074" s="39">
        <v>24.39</v>
      </c>
      <c r="I5074" s="40">
        <v>472.0</v>
      </c>
      <c r="J5074" s="41">
        <f t="shared" si="5"/>
        <v>11512.08</v>
      </c>
      <c r="K5074" s="37" t="str">
        <f t="array" ref="K5074">IFERROR(XLOOKUP(G5074,'Tipo de carga'!A:A,'Tipo de carga'!B:B))</f>
        <v>Ticket</v>
      </c>
      <c r="L5074" s="37">
        <f t="shared" si="2"/>
        <v>46</v>
      </c>
      <c r="M5074" s="37">
        <f t="shared" si="3"/>
        <v>12</v>
      </c>
      <c r="N5074" s="37">
        <f t="shared" si="4"/>
        <v>11</v>
      </c>
      <c r="O5074" s="37" t="str">
        <f t="array" ref="O5074">IFERROR(XLOOKUP(K5074,'Tipo de carga'!B:B,'Tipo de carga'!C:C))</f>
        <v>Diesel</v>
      </c>
    </row>
    <row r="5075">
      <c r="A5075" s="36">
        <v>1801.0</v>
      </c>
      <c r="B5075" s="37" t="str">
        <f t="array" ref="B5075">IFERROR(XLOOKUP(A5075,'Asignacion Nov'!A:A,'Asignacion Nov'!C:C))</f>
        <v>Sayer Full</v>
      </c>
      <c r="C5075" s="37" t="str">
        <f t="array" ref="C5075">IFERROR(XLOOKUP(A5075,'Asignacion Nov'!A:A,'Asignacion Nov'!B:B))</f>
        <v>EC-04</v>
      </c>
      <c r="D5075" s="38">
        <v>45608.861805555556</v>
      </c>
      <c r="E5075" s="36" t="s">
        <v>67</v>
      </c>
      <c r="F5075" s="37" t="str">
        <f t="array" ref="F5075">IFERROR(XLOOKUP(E5075,Operadores!A:A,Operadores!B:B))</f>
        <v>DURMA01</v>
      </c>
      <c r="G5075" s="36" t="s">
        <v>425</v>
      </c>
      <c r="H5075" s="39">
        <v>26.59</v>
      </c>
      <c r="I5075" s="40">
        <v>271.0</v>
      </c>
      <c r="J5075" s="41">
        <f t="shared" si="5"/>
        <v>7205.89</v>
      </c>
      <c r="K5075" s="37" t="str">
        <f t="array" ref="K5075">IFERROR(XLOOKUP(G5075,'Tipo de carga'!A:A,'Tipo de carga'!B:B))</f>
        <v>Ticket</v>
      </c>
      <c r="L5075" s="37">
        <f t="shared" si="2"/>
        <v>46</v>
      </c>
      <c r="M5075" s="37">
        <f t="shared" si="3"/>
        <v>12</v>
      </c>
      <c r="N5075" s="37">
        <f t="shared" si="4"/>
        <v>11</v>
      </c>
      <c r="O5075" s="37" t="str">
        <f t="array" ref="O5075">IFERROR(XLOOKUP(K5075,'Tipo de carga'!B:B,'Tipo de carga'!C:C))</f>
        <v>Diesel</v>
      </c>
    </row>
    <row r="5076">
      <c r="A5076" s="36">
        <v>1761.0</v>
      </c>
      <c r="B5076" s="37" t="str">
        <f t="array" ref="B5076">IFERROR(XLOOKUP(A5076,'Asignacion Nov'!A:A,'Asignacion Nov'!C:C))</f>
        <v>Wm Full</v>
      </c>
      <c r="C5076" s="37" t="str">
        <f t="array" ref="C5076">IFERROR(XLOOKUP(A5076,'Asignacion Nov'!A:A,'Asignacion Nov'!B:B))</f>
        <v>EC-08</v>
      </c>
      <c r="D5076" s="38">
        <v>45608.88125</v>
      </c>
      <c r="E5076" s="36" t="s">
        <v>278</v>
      </c>
      <c r="F5076" s="37" t="str">
        <f t="array" ref="F5076">IFERROR(XLOOKUP(E5076,Operadores!A:A,Operadores!B:B))</f>
        <v>RAMBAR</v>
      </c>
      <c r="G5076" s="36" t="s">
        <v>425</v>
      </c>
      <c r="H5076" s="39">
        <v>25.94</v>
      </c>
      <c r="I5076" s="40">
        <v>416.0</v>
      </c>
      <c r="J5076" s="41">
        <f t="shared" si="5"/>
        <v>10791.04</v>
      </c>
      <c r="K5076" s="37" t="str">
        <f t="array" ref="K5076">IFERROR(XLOOKUP(G5076,'Tipo de carga'!A:A,'Tipo de carga'!B:B))</f>
        <v>Ticket</v>
      </c>
      <c r="L5076" s="37">
        <f t="shared" si="2"/>
        <v>46</v>
      </c>
      <c r="M5076" s="37">
        <f t="shared" si="3"/>
        <v>12</v>
      </c>
      <c r="N5076" s="37">
        <f t="shared" si="4"/>
        <v>11</v>
      </c>
      <c r="O5076" s="37" t="str">
        <f t="array" ref="O5076">IFERROR(XLOOKUP(K5076,'Tipo de carga'!B:B,'Tipo de carga'!C:C))</f>
        <v>Diesel</v>
      </c>
    </row>
    <row r="5077">
      <c r="A5077" s="36">
        <v>1738.0</v>
      </c>
      <c r="B5077" s="37" t="str">
        <f t="array" ref="B5077">IFERROR(XLOOKUP(A5077,'Asignacion Nov'!A:A,'Asignacion Nov'!C:C))</f>
        <v>Wm Full</v>
      </c>
      <c r="C5077" s="37" t="str">
        <f t="array" ref="C5077">IFERROR(XLOOKUP(A5077,'Asignacion Nov'!A:A,'Asignacion Nov'!B:B))</f>
        <v>EC-08</v>
      </c>
      <c r="D5077" s="38">
        <v>45608.88402777778</v>
      </c>
      <c r="E5077" s="36" t="s">
        <v>295</v>
      </c>
      <c r="F5077" s="37" t="str">
        <f t="array" ref="F5077">IFERROR(XLOOKUP(E5077,Operadores!A:A,Operadores!B:B))</f>
        <v>PEROMA</v>
      </c>
      <c r="G5077" s="36" t="s">
        <v>425</v>
      </c>
      <c r="H5077" s="39">
        <v>25.94</v>
      </c>
      <c r="I5077" s="40">
        <v>370.0</v>
      </c>
      <c r="J5077" s="41">
        <f t="shared" si="5"/>
        <v>9597.8</v>
      </c>
      <c r="K5077" s="37" t="str">
        <f t="array" ref="K5077">IFERROR(XLOOKUP(G5077,'Tipo de carga'!A:A,'Tipo de carga'!B:B))</f>
        <v>Ticket</v>
      </c>
      <c r="L5077" s="37">
        <f t="shared" si="2"/>
        <v>46</v>
      </c>
      <c r="M5077" s="37">
        <f t="shared" si="3"/>
        <v>12</v>
      </c>
      <c r="N5077" s="37">
        <f t="shared" si="4"/>
        <v>11</v>
      </c>
      <c r="O5077" s="37" t="str">
        <f t="array" ref="O5077">IFERROR(XLOOKUP(K5077,'Tipo de carga'!B:B,'Tipo de carga'!C:C))</f>
        <v>Diesel</v>
      </c>
    </row>
    <row r="5078">
      <c r="A5078" s="36">
        <v>1742.0</v>
      </c>
      <c r="B5078" s="37" t="str">
        <f t="array" ref="B5078">IFERROR(XLOOKUP(A5078,'Asignacion Nov'!A:A,'Asignacion Nov'!C:C))</f>
        <v>Wm Sencillo</v>
      </c>
      <c r="C5078" s="37" t="str">
        <f t="array" ref="C5078">IFERROR(XLOOKUP(A5078,'Asignacion Nov'!A:A,'Asignacion Nov'!B:B))</f>
        <v>EC-08</v>
      </c>
      <c r="D5078" s="38">
        <v>45608.95416666667</v>
      </c>
      <c r="E5078" s="36" t="s">
        <v>488</v>
      </c>
      <c r="F5078" s="37" t="str">
        <f t="array" ref="F5078">IFERROR(XLOOKUP(E5078,Operadores!A:A,Operadores!B:B))</f>
        <v>PENJUA</v>
      </c>
      <c r="G5078" s="36" t="s">
        <v>425</v>
      </c>
      <c r="H5078" s="39">
        <v>26.1</v>
      </c>
      <c r="I5078" s="40">
        <v>487.0</v>
      </c>
      <c r="J5078" s="41">
        <f t="shared" si="5"/>
        <v>12710.7</v>
      </c>
      <c r="K5078" s="37" t="str">
        <f t="array" ref="K5078">IFERROR(XLOOKUP(G5078,'Tipo de carga'!A:A,'Tipo de carga'!B:B))</f>
        <v>Ticket</v>
      </c>
      <c r="L5078" s="37">
        <f t="shared" si="2"/>
        <v>46</v>
      </c>
      <c r="M5078" s="37">
        <f t="shared" si="3"/>
        <v>12</v>
      </c>
      <c r="N5078" s="37">
        <f t="shared" si="4"/>
        <v>11</v>
      </c>
      <c r="O5078" s="37" t="str">
        <f t="array" ref="O5078">IFERROR(XLOOKUP(K5078,'Tipo de carga'!B:B,'Tipo de carga'!C:C))</f>
        <v>Diesel</v>
      </c>
    </row>
    <row r="5079">
      <c r="A5079" s="36">
        <v>1917.0</v>
      </c>
      <c r="B5079" s="37" t="str">
        <f t="array" ref="B5079">IFERROR(XLOOKUP(A5079,'Asignacion Nov'!A:A,'Asignacion Nov'!C:C))</f>
        <v>MeLi asignado SD</v>
      </c>
      <c r="C5079" s="37" t="str">
        <f t="array" ref="C5079">IFERROR(XLOOKUP(A5079,'Asignacion Nov'!A:A,'Asignacion Nov'!B:B))</f>
        <v>EC-05</v>
      </c>
      <c r="D5079" s="38">
        <v>45608.0</v>
      </c>
      <c r="E5079" s="36" t="s">
        <v>17</v>
      </c>
      <c r="F5079" s="37" t="str">
        <f t="array" ref="F5079">IFERROR(XLOOKUP(E5079,Operadores!A:A,Operadores!B:B))</f>
        <v>ARASAL</v>
      </c>
      <c r="G5079" s="36" t="s">
        <v>311</v>
      </c>
      <c r="H5079" s="39">
        <v>9.99</v>
      </c>
      <c r="I5079" s="40">
        <v>20.61</v>
      </c>
      <c r="J5079" s="41">
        <f t="shared" si="5"/>
        <v>205.8939</v>
      </c>
      <c r="K5079" s="37" t="str">
        <f t="array" ref="K5079">IFERROR(XLOOKUP(G5079,'Tipo de carga'!A:A,'Tipo de carga'!B:B))</f>
        <v>Natgas</v>
      </c>
      <c r="L5079" s="37">
        <f t="shared" si="2"/>
        <v>46</v>
      </c>
      <c r="M5079" s="37">
        <f t="shared" si="3"/>
        <v>12</v>
      </c>
      <c r="N5079" s="37">
        <f t="shared" si="4"/>
        <v>11</v>
      </c>
      <c r="O5079" s="37" t="str">
        <f t="array" ref="O5079">IFERROR(XLOOKUP(K5079,'Tipo de carga'!B:B,'Tipo de carga'!C:C))</f>
        <v>GNC</v>
      </c>
    </row>
    <row r="5080">
      <c r="A5080" s="36">
        <v>1917.0</v>
      </c>
      <c r="B5080" s="37" t="str">
        <f t="array" ref="B5080">IFERROR(XLOOKUP(A5080,'Asignacion Nov'!A:A,'Asignacion Nov'!C:C))</f>
        <v>MeLi asignado SD</v>
      </c>
      <c r="C5080" s="37" t="str">
        <f t="array" ref="C5080">IFERROR(XLOOKUP(A5080,'Asignacion Nov'!A:A,'Asignacion Nov'!B:B))</f>
        <v>EC-05</v>
      </c>
      <c r="D5080" s="38">
        <v>45608.0</v>
      </c>
      <c r="E5080" s="36" t="s">
        <v>17</v>
      </c>
      <c r="F5080" s="37" t="str">
        <f t="array" ref="F5080">IFERROR(XLOOKUP(E5080,Operadores!A:A,Operadores!B:B))</f>
        <v>ARASAL</v>
      </c>
      <c r="G5080" s="36" t="s">
        <v>311</v>
      </c>
      <c r="H5080" s="39">
        <v>9.99</v>
      </c>
      <c r="I5080" s="40">
        <v>186.49</v>
      </c>
      <c r="J5080" s="41">
        <f t="shared" si="5"/>
        <v>1863.0351</v>
      </c>
      <c r="K5080" s="37" t="str">
        <f t="array" ref="K5080">IFERROR(XLOOKUP(G5080,'Tipo de carga'!A:A,'Tipo de carga'!B:B))</f>
        <v>Natgas</v>
      </c>
      <c r="L5080" s="37">
        <f t="shared" si="2"/>
        <v>46</v>
      </c>
      <c r="M5080" s="37">
        <f t="shared" si="3"/>
        <v>12</v>
      </c>
      <c r="N5080" s="37">
        <f t="shared" si="4"/>
        <v>11</v>
      </c>
      <c r="O5080" s="37" t="str">
        <f t="array" ref="O5080">IFERROR(XLOOKUP(K5080,'Tipo de carga'!B:B,'Tipo de carga'!C:C))</f>
        <v>GNC</v>
      </c>
    </row>
    <row r="5081">
      <c r="A5081" s="36">
        <v>1912.0</v>
      </c>
      <c r="B5081" s="37" t="str">
        <f t="array" ref="B5081">IFERROR(XLOOKUP(A5081,'Asignacion Nov'!A:A,'Asignacion Nov'!C:C))</f>
        <v>MeLi asignado SD</v>
      </c>
      <c r="C5081" s="37" t="str">
        <f t="array" ref="C5081">IFERROR(XLOOKUP(A5081,'Asignacion Nov'!A:A,'Asignacion Nov'!B:B))</f>
        <v>EC-05</v>
      </c>
      <c r="D5081" s="38">
        <v>45607.0</v>
      </c>
      <c r="E5081" s="36" t="s">
        <v>345</v>
      </c>
      <c r="F5081" s="37" t="str">
        <f t="array" ref="F5081">IFERROR(XLOOKUP(E5081,Operadores!A:A,Operadores!B:B))</f>
        <v>PARMI</v>
      </c>
      <c r="G5081" s="36" t="s">
        <v>315</v>
      </c>
      <c r="H5081" s="39">
        <v>10.65</v>
      </c>
      <c r="I5081" s="40">
        <v>341.0</v>
      </c>
      <c r="J5081" s="41">
        <f t="shared" si="5"/>
        <v>3631.65</v>
      </c>
      <c r="K5081" s="37" t="str">
        <f t="array" ref="K5081">IFERROR(XLOOKUP(G5081,'Tipo de carga'!A:A,'Tipo de carga'!B:B))</f>
        <v>COMSUSTENTA</v>
      </c>
      <c r="L5081" s="37">
        <f t="shared" si="2"/>
        <v>46</v>
      </c>
      <c r="M5081" s="37">
        <f t="shared" si="3"/>
        <v>11</v>
      </c>
      <c r="N5081" s="37">
        <f t="shared" si="4"/>
        <v>11</v>
      </c>
      <c r="O5081" s="37" t="str">
        <f t="array" ref="O5081">IFERROR(XLOOKUP(K5081,'Tipo de carga'!B:B,'Tipo de carga'!C:C))</f>
        <v>GNC</v>
      </c>
    </row>
    <row r="5082">
      <c r="A5082" s="36">
        <v>1916.0</v>
      </c>
      <c r="B5082" s="37" t="str">
        <f t="array" ref="B5082">IFERROR(XLOOKUP(A5082,'Asignacion Nov'!A:A,'Asignacion Nov'!C:C))</f>
        <v>MeLi Ded Puebla</v>
      </c>
      <c r="C5082" s="37" t="str">
        <f t="array" ref="C5082">IFERROR(XLOOKUP(A5082,'Asignacion Nov'!A:A,'Asignacion Nov'!B:B))</f>
        <v>EC-05</v>
      </c>
      <c r="D5082" s="38">
        <v>45607.0</v>
      </c>
      <c r="E5082" s="36" t="s">
        <v>321</v>
      </c>
      <c r="F5082" s="37" t="str">
        <f t="array" ref="F5082">IFERROR(XLOOKUP(E5082,Operadores!A:A,Operadores!B:B))</f>
        <v>REBCAN</v>
      </c>
      <c r="G5082" s="36" t="s">
        <v>315</v>
      </c>
      <c r="H5082" s="39">
        <v>10.65</v>
      </c>
      <c r="I5082" s="40">
        <v>283.0</v>
      </c>
      <c r="J5082" s="41">
        <f t="shared" si="5"/>
        <v>3013.95</v>
      </c>
      <c r="K5082" s="37" t="str">
        <f t="array" ref="K5082">IFERROR(XLOOKUP(G5082,'Tipo de carga'!A:A,'Tipo de carga'!B:B))</f>
        <v>COMSUSTENTA</v>
      </c>
      <c r="L5082" s="37">
        <f t="shared" si="2"/>
        <v>46</v>
      </c>
      <c r="M5082" s="37">
        <f t="shared" si="3"/>
        <v>11</v>
      </c>
      <c r="N5082" s="37">
        <f t="shared" si="4"/>
        <v>11</v>
      </c>
      <c r="O5082" s="37" t="str">
        <f t="array" ref="O5082">IFERROR(XLOOKUP(K5082,'Tipo de carga'!B:B,'Tipo de carga'!C:C))</f>
        <v>GNC</v>
      </c>
    </row>
    <row r="5083">
      <c r="A5083" s="36">
        <v>1918.0</v>
      </c>
      <c r="B5083" s="37" t="str">
        <f t="array" ref="B5083">IFERROR(XLOOKUP(A5083,'Asignacion Nov'!A:A,'Asignacion Nov'!C:C))</f>
        <v>MeLi asignado SD</v>
      </c>
      <c r="C5083" s="37" t="str">
        <f t="array" ref="C5083">IFERROR(XLOOKUP(A5083,'Asignacion Nov'!A:A,'Asignacion Nov'!B:B))</f>
        <v>EC-05</v>
      </c>
      <c r="D5083" s="38">
        <v>45607.0</v>
      </c>
      <c r="E5083" s="36" t="s">
        <v>168</v>
      </c>
      <c r="F5083" s="37" t="str">
        <f t="array" ref="F5083">IFERROR(XLOOKUP(E5083,Operadores!A:A,Operadores!B:B))</f>
        <v>GARLUI</v>
      </c>
      <c r="G5083" s="36" t="s">
        <v>315</v>
      </c>
      <c r="H5083" s="39">
        <v>10.65</v>
      </c>
      <c r="I5083" s="40">
        <v>250.0</v>
      </c>
      <c r="J5083" s="41">
        <f t="shared" si="5"/>
        <v>2662.5</v>
      </c>
      <c r="K5083" s="37" t="str">
        <f t="array" ref="K5083">IFERROR(XLOOKUP(G5083,'Tipo de carga'!A:A,'Tipo de carga'!B:B))</f>
        <v>COMSUSTENTA</v>
      </c>
      <c r="L5083" s="37">
        <f t="shared" si="2"/>
        <v>46</v>
      </c>
      <c r="M5083" s="37">
        <f t="shared" si="3"/>
        <v>11</v>
      </c>
      <c r="N5083" s="37">
        <f t="shared" si="4"/>
        <v>11</v>
      </c>
      <c r="O5083" s="37" t="str">
        <f t="array" ref="O5083">IFERROR(XLOOKUP(K5083,'Tipo de carga'!B:B,'Tipo de carga'!C:C))</f>
        <v>GNC</v>
      </c>
    </row>
    <row r="5084">
      <c r="A5084" s="36">
        <v>1919.0</v>
      </c>
      <c r="B5084" s="37" t="str">
        <f t="array" ref="B5084">IFERROR(XLOOKUP(A5084,'Asignacion Nov'!A:A,'Asignacion Nov'!C:C))</f>
        <v>MeLi Ded Puebla</v>
      </c>
      <c r="C5084" s="37" t="str">
        <f t="array" ref="C5084">IFERROR(XLOOKUP(A5084,'Asignacion Nov'!A:A,'Asignacion Nov'!B:B))</f>
        <v>EC-05</v>
      </c>
      <c r="D5084" s="38">
        <v>45607.0</v>
      </c>
      <c r="E5084" s="36" t="s">
        <v>314</v>
      </c>
      <c r="F5084" s="37" t="str">
        <f t="array" ref="F5084">IFERROR(XLOOKUP(E5084,Operadores!A:A,Operadores!B:B))</f>
        <v>HERRE</v>
      </c>
      <c r="G5084" s="36" t="s">
        <v>315</v>
      </c>
      <c r="H5084" s="39">
        <v>10.65</v>
      </c>
      <c r="I5084" s="40">
        <v>255.0</v>
      </c>
      <c r="J5084" s="41">
        <f t="shared" si="5"/>
        <v>2715.75</v>
      </c>
      <c r="K5084" s="37" t="str">
        <f t="array" ref="K5084">IFERROR(XLOOKUP(G5084,'Tipo de carga'!A:A,'Tipo de carga'!B:B))</f>
        <v>COMSUSTENTA</v>
      </c>
      <c r="L5084" s="37">
        <f t="shared" si="2"/>
        <v>46</v>
      </c>
      <c r="M5084" s="37">
        <f t="shared" si="3"/>
        <v>11</v>
      </c>
      <c r="N5084" s="37">
        <f t="shared" si="4"/>
        <v>11</v>
      </c>
      <c r="O5084" s="37" t="str">
        <f t="array" ref="O5084">IFERROR(XLOOKUP(K5084,'Tipo de carga'!B:B,'Tipo de carga'!C:C))</f>
        <v>GNC</v>
      </c>
    </row>
    <row r="5085">
      <c r="A5085" s="36">
        <v>1923.0</v>
      </c>
      <c r="B5085" s="37" t="str">
        <f t="array" ref="B5085">IFERROR(XLOOKUP(A5085,'Asignacion Nov'!A:A,'Asignacion Nov'!C:C))</f>
        <v>MeLi Ded Puebla</v>
      </c>
      <c r="C5085" s="37" t="str">
        <f t="array" ref="C5085">IFERROR(XLOOKUP(A5085,'Asignacion Nov'!A:A,'Asignacion Nov'!B:B))</f>
        <v>EC-05</v>
      </c>
      <c r="D5085" s="38">
        <v>45607.0</v>
      </c>
      <c r="E5085" s="36" t="s">
        <v>447</v>
      </c>
      <c r="F5085" s="37" t="str">
        <f t="array" ref="F5085">IFERROR(XLOOKUP(E5085,Operadores!A:A,Operadores!B:B))</f>
        <v>SANMA05</v>
      </c>
      <c r="G5085" s="36" t="s">
        <v>315</v>
      </c>
      <c r="H5085" s="39">
        <v>10.65</v>
      </c>
      <c r="I5085" s="40">
        <v>223.0</v>
      </c>
      <c r="J5085" s="41">
        <f t="shared" si="5"/>
        <v>2374.95</v>
      </c>
      <c r="K5085" s="37" t="str">
        <f t="array" ref="K5085">IFERROR(XLOOKUP(G5085,'Tipo de carga'!A:A,'Tipo de carga'!B:B))</f>
        <v>COMSUSTENTA</v>
      </c>
      <c r="L5085" s="37">
        <f t="shared" si="2"/>
        <v>46</v>
      </c>
      <c r="M5085" s="37">
        <f t="shared" si="3"/>
        <v>11</v>
      </c>
      <c r="N5085" s="37">
        <f t="shared" si="4"/>
        <v>11</v>
      </c>
      <c r="O5085" s="37" t="str">
        <f t="array" ref="O5085">IFERROR(XLOOKUP(K5085,'Tipo de carga'!B:B,'Tipo de carga'!C:C))</f>
        <v>GNC</v>
      </c>
    </row>
    <row r="5086">
      <c r="A5086" s="36">
        <v>1930.0</v>
      </c>
      <c r="B5086" s="37" t="str">
        <f t="array" ref="B5086">IFERROR(XLOOKUP(A5086,'Asignacion Nov'!A:A,'Asignacion Nov'!C:C))</f>
        <v>MeLi asignado SD</v>
      </c>
      <c r="C5086" s="37" t="str">
        <f t="array" ref="C5086">IFERROR(XLOOKUP(A5086,'Asignacion Nov'!A:A,'Asignacion Nov'!B:B))</f>
        <v>EC-05</v>
      </c>
      <c r="D5086" s="38">
        <v>45607.0</v>
      </c>
      <c r="E5086" s="36" t="s">
        <v>231</v>
      </c>
      <c r="F5086" s="37" t="str">
        <f t="array" ref="F5086">IFERROR(XLOOKUP(E5086,Operadores!A:A,Operadores!B:B))</f>
        <v>MARARM</v>
      </c>
      <c r="G5086" s="36" t="s">
        <v>315</v>
      </c>
      <c r="H5086" s="39">
        <v>10.65</v>
      </c>
      <c r="I5086" s="40">
        <v>78.0</v>
      </c>
      <c r="J5086" s="41">
        <f t="shared" si="5"/>
        <v>830.7</v>
      </c>
      <c r="K5086" s="37" t="str">
        <f t="array" ref="K5086">IFERROR(XLOOKUP(G5086,'Tipo de carga'!A:A,'Tipo de carga'!B:B))</f>
        <v>COMSUSTENTA</v>
      </c>
      <c r="L5086" s="37">
        <f t="shared" si="2"/>
        <v>46</v>
      </c>
      <c r="M5086" s="37">
        <f t="shared" si="3"/>
        <v>11</v>
      </c>
      <c r="N5086" s="37">
        <f t="shared" si="4"/>
        <v>11</v>
      </c>
      <c r="O5086" s="37" t="str">
        <f t="array" ref="O5086">IFERROR(XLOOKUP(K5086,'Tipo de carga'!B:B,'Tipo de carga'!C:C))</f>
        <v>GNC</v>
      </c>
    </row>
    <row r="5087">
      <c r="A5087" s="36">
        <v>1918.0</v>
      </c>
      <c r="B5087" s="37" t="str">
        <f t="array" ref="B5087">IFERROR(XLOOKUP(A5087,'Asignacion Nov'!A:A,'Asignacion Nov'!C:C))</f>
        <v>MeLi asignado SD</v>
      </c>
      <c r="C5087" s="37" t="str">
        <f t="array" ref="C5087">IFERROR(XLOOKUP(A5087,'Asignacion Nov'!A:A,'Asignacion Nov'!B:B))</f>
        <v>EC-05</v>
      </c>
      <c r="D5087" s="38">
        <v>45608.0</v>
      </c>
      <c r="E5087" s="36" t="s">
        <v>168</v>
      </c>
      <c r="F5087" s="37" t="str">
        <f t="array" ref="F5087">IFERROR(XLOOKUP(E5087,Operadores!A:A,Operadores!B:B))</f>
        <v>GARLUI</v>
      </c>
      <c r="G5087" s="36" t="s">
        <v>315</v>
      </c>
      <c r="H5087" s="39">
        <v>10.65</v>
      </c>
      <c r="I5087" s="40">
        <v>176.0</v>
      </c>
      <c r="J5087" s="41">
        <f t="shared" si="5"/>
        <v>1874.4</v>
      </c>
      <c r="K5087" s="37" t="str">
        <f t="array" ref="K5087">IFERROR(XLOOKUP(G5087,'Tipo de carga'!A:A,'Tipo de carga'!B:B))</f>
        <v>COMSUSTENTA</v>
      </c>
      <c r="L5087" s="37">
        <f t="shared" si="2"/>
        <v>46</v>
      </c>
      <c r="M5087" s="37">
        <f t="shared" si="3"/>
        <v>12</v>
      </c>
      <c r="N5087" s="37">
        <f t="shared" si="4"/>
        <v>11</v>
      </c>
      <c r="O5087" s="37" t="str">
        <f t="array" ref="O5087">IFERROR(XLOOKUP(K5087,'Tipo de carga'!B:B,'Tipo de carga'!C:C))</f>
        <v>GNC</v>
      </c>
    </row>
    <row r="5088">
      <c r="A5088" s="36">
        <v>1922.0</v>
      </c>
      <c r="B5088" s="37" t="str">
        <f t="array" ref="B5088">IFERROR(XLOOKUP(A5088,'Asignacion Nov'!A:A,'Asignacion Nov'!C:C))</f>
        <v>MeLi Ded Puebla</v>
      </c>
      <c r="C5088" s="37" t="str">
        <f t="array" ref="C5088">IFERROR(XLOOKUP(A5088,'Asignacion Nov'!A:A,'Asignacion Nov'!B:B))</f>
        <v>EC-05</v>
      </c>
      <c r="D5088" s="38">
        <v>45608.0</v>
      </c>
      <c r="E5088" s="36" t="s">
        <v>348</v>
      </c>
      <c r="F5088" s="37" t="str">
        <f t="array" ref="F5088">IFERROR(XLOOKUP(E5088,Operadores!A:A,Operadores!B:B))</f>
        <v>REYFER01</v>
      </c>
      <c r="G5088" s="36" t="s">
        <v>315</v>
      </c>
      <c r="H5088" s="39">
        <v>10.65</v>
      </c>
      <c r="I5088" s="40">
        <v>271.0</v>
      </c>
      <c r="J5088" s="41">
        <f t="shared" si="5"/>
        <v>2886.15</v>
      </c>
      <c r="K5088" s="37" t="str">
        <f t="array" ref="K5088">IFERROR(XLOOKUP(G5088,'Tipo de carga'!A:A,'Tipo de carga'!B:B))</f>
        <v>COMSUSTENTA</v>
      </c>
      <c r="L5088" s="37">
        <f t="shared" si="2"/>
        <v>46</v>
      </c>
      <c r="M5088" s="37">
        <f t="shared" si="3"/>
        <v>12</v>
      </c>
      <c r="N5088" s="37">
        <f t="shared" si="4"/>
        <v>11</v>
      </c>
      <c r="O5088" s="37" t="str">
        <f t="array" ref="O5088">IFERROR(XLOOKUP(K5088,'Tipo de carga'!B:B,'Tipo de carga'!C:C))</f>
        <v>GNC</v>
      </c>
    </row>
    <row r="5089">
      <c r="A5089" s="36">
        <v>1923.0</v>
      </c>
      <c r="B5089" s="37" t="str">
        <f t="array" ref="B5089">IFERROR(XLOOKUP(A5089,'Asignacion Nov'!A:A,'Asignacion Nov'!C:C))</f>
        <v>MeLi Ded Puebla</v>
      </c>
      <c r="C5089" s="37" t="str">
        <f t="array" ref="C5089">IFERROR(XLOOKUP(A5089,'Asignacion Nov'!A:A,'Asignacion Nov'!B:B))</f>
        <v>EC-05</v>
      </c>
      <c r="D5089" s="38">
        <v>45608.0</v>
      </c>
      <c r="E5089" s="36" t="s">
        <v>447</v>
      </c>
      <c r="F5089" s="37" t="str">
        <f t="array" ref="F5089">IFERROR(XLOOKUP(E5089,Operadores!A:A,Operadores!B:B))</f>
        <v>SANMA05</v>
      </c>
      <c r="G5089" s="36" t="s">
        <v>315</v>
      </c>
      <c r="H5089" s="39">
        <v>10.65</v>
      </c>
      <c r="I5089" s="40">
        <v>260.0</v>
      </c>
      <c r="J5089" s="41">
        <f t="shared" si="5"/>
        <v>2769</v>
      </c>
      <c r="K5089" s="37" t="str">
        <f t="array" ref="K5089">IFERROR(XLOOKUP(G5089,'Tipo de carga'!A:A,'Tipo de carga'!B:B))</f>
        <v>COMSUSTENTA</v>
      </c>
      <c r="L5089" s="37">
        <f t="shared" si="2"/>
        <v>46</v>
      </c>
      <c r="M5089" s="37">
        <f t="shared" si="3"/>
        <v>12</v>
      </c>
      <c r="N5089" s="37">
        <f t="shared" si="4"/>
        <v>11</v>
      </c>
      <c r="O5089" s="37" t="str">
        <f t="array" ref="O5089">IFERROR(XLOOKUP(K5089,'Tipo de carga'!B:B,'Tipo de carga'!C:C))</f>
        <v>GNC</v>
      </c>
    </row>
    <row r="5090">
      <c r="A5090" s="36">
        <v>1928.0</v>
      </c>
      <c r="B5090" s="37" t="str">
        <f t="array" ref="B5090">IFERROR(XLOOKUP(A5090,'Asignacion Nov'!A:A,'Asignacion Nov'!C:C))</f>
        <v>MeLi Ded Puebla</v>
      </c>
      <c r="C5090" s="37" t="str">
        <f t="array" ref="C5090">IFERROR(XLOOKUP(A5090,'Asignacion Nov'!A:A,'Asignacion Nov'!B:B))</f>
        <v>EC-05</v>
      </c>
      <c r="D5090" s="38">
        <v>45608.0</v>
      </c>
      <c r="E5090" s="36" t="s">
        <v>319</v>
      </c>
      <c r="F5090" s="37" t="str">
        <f t="array" ref="F5090">IFERROR(XLOOKUP(E5090,Operadores!A:A,Operadores!B:B))</f>
        <v>BARPED</v>
      </c>
      <c r="G5090" s="36" t="s">
        <v>315</v>
      </c>
      <c r="H5090" s="39">
        <v>10.65</v>
      </c>
      <c r="I5090" s="40">
        <v>338.0</v>
      </c>
      <c r="J5090" s="41">
        <f t="shared" si="5"/>
        <v>3599.7</v>
      </c>
      <c r="K5090" s="37" t="str">
        <f t="array" ref="K5090">IFERROR(XLOOKUP(G5090,'Tipo de carga'!A:A,'Tipo de carga'!B:B))</f>
        <v>COMSUSTENTA</v>
      </c>
      <c r="L5090" s="37">
        <f t="shared" si="2"/>
        <v>46</v>
      </c>
      <c r="M5090" s="37">
        <f t="shared" si="3"/>
        <v>12</v>
      </c>
      <c r="N5090" s="37">
        <f t="shared" si="4"/>
        <v>11</v>
      </c>
      <c r="O5090" s="37" t="str">
        <f t="array" ref="O5090">IFERROR(XLOOKUP(K5090,'Tipo de carga'!B:B,'Tipo de carga'!C:C))</f>
        <v>GNC</v>
      </c>
    </row>
    <row r="5091">
      <c r="A5091" s="36">
        <v>1930.0</v>
      </c>
      <c r="B5091" s="37" t="str">
        <f t="array" ref="B5091">IFERROR(XLOOKUP(A5091,'Asignacion Nov'!A:A,'Asignacion Nov'!C:C))</f>
        <v>MeLi asignado SD</v>
      </c>
      <c r="C5091" s="37" t="str">
        <f t="array" ref="C5091">IFERROR(XLOOKUP(A5091,'Asignacion Nov'!A:A,'Asignacion Nov'!B:B))</f>
        <v>EC-05</v>
      </c>
      <c r="D5091" s="38">
        <v>45608.0</v>
      </c>
      <c r="E5091" s="36" t="s">
        <v>231</v>
      </c>
      <c r="F5091" s="37" t="str">
        <f t="array" ref="F5091">IFERROR(XLOOKUP(E5091,Operadores!A:A,Operadores!B:B))</f>
        <v>MARARM</v>
      </c>
      <c r="G5091" s="36" t="s">
        <v>315</v>
      </c>
      <c r="H5091" s="39">
        <v>10.65</v>
      </c>
      <c r="I5091" s="40">
        <v>37.0</v>
      </c>
      <c r="J5091" s="41">
        <f t="shared" si="5"/>
        <v>394.05</v>
      </c>
      <c r="K5091" s="37" t="str">
        <f t="array" ref="K5091">IFERROR(XLOOKUP(G5091,'Tipo de carga'!A:A,'Tipo de carga'!B:B))</f>
        <v>COMSUSTENTA</v>
      </c>
      <c r="L5091" s="37">
        <f t="shared" si="2"/>
        <v>46</v>
      </c>
      <c r="M5091" s="37">
        <f t="shared" si="3"/>
        <v>12</v>
      </c>
      <c r="N5091" s="37">
        <f t="shared" si="4"/>
        <v>11</v>
      </c>
      <c r="O5091" s="37" t="str">
        <f t="array" ref="O5091">IFERROR(XLOOKUP(K5091,'Tipo de carga'!B:B,'Tipo de carga'!C:C))</f>
        <v>GNC</v>
      </c>
    </row>
    <row r="5092">
      <c r="A5092" s="36">
        <v>1740.0</v>
      </c>
      <c r="B5092" s="37" t="str">
        <f t="array" ref="B5092">IFERROR(XLOOKUP(A5092,'Asignacion Nov'!A:A,'Asignacion Nov'!C:C))</f>
        <v>Circuitos</v>
      </c>
      <c r="C5092" s="37" t="str">
        <f t="array" ref="C5092">IFERROR(XLOOKUP(A5092,'Asignacion Nov'!A:A,'Asignacion Nov'!B:B))</f>
        <v>EC-03</v>
      </c>
      <c r="D5092" s="38">
        <v>45609.990752314814</v>
      </c>
      <c r="E5092" s="36" t="s">
        <v>577</v>
      </c>
      <c r="F5092" s="37" t="str">
        <f t="array" ref="F5092">IFERROR(XLOOKUP(E5092,Operadores!A:A,Operadores!B:B))</f>
        <v>LOPREN</v>
      </c>
      <c r="G5092" s="36" t="s">
        <v>72</v>
      </c>
      <c r="H5092" s="39">
        <v>20.122739</v>
      </c>
      <c r="I5092" s="40">
        <v>72.0</v>
      </c>
      <c r="J5092" s="41">
        <f t="shared" si="5"/>
        <v>1448.837208</v>
      </c>
      <c r="K5092" s="37" t="str">
        <f t="array" ref="K5092">IFERROR(XLOOKUP(G5092,'Tipo de carga'!A:A,'Tipo de carga'!B:B))</f>
        <v>Autoabasto</v>
      </c>
      <c r="L5092" s="37">
        <f t="shared" si="2"/>
        <v>46</v>
      </c>
      <c r="M5092" s="37">
        <f t="shared" si="3"/>
        <v>13</v>
      </c>
      <c r="N5092" s="37">
        <f t="shared" si="4"/>
        <v>11</v>
      </c>
      <c r="O5092" s="37" t="str">
        <f t="array" ref="O5092">IFERROR(XLOOKUP(K5092,'Tipo de carga'!B:B,'Tipo de carga'!C:C))</f>
        <v>Diesel</v>
      </c>
    </row>
    <row r="5093">
      <c r="A5093" s="36">
        <v>1847.0</v>
      </c>
      <c r="B5093" s="37" t="str">
        <f t="array" ref="B5093">IFERROR(XLOOKUP(A5093,'Asignacion Nov'!A:A,'Asignacion Nov'!C:C))</f>
        <v>Circuitos</v>
      </c>
      <c r="C5093" s="37" t="str">
        <f t="array" ref="C5093">IFERROR(XLOOKUP(A5093,'Asignacion Nov'!A:A,'Asignacion Nov'!B:B))</f>
        <v>EC-03</v>
      </c>
      <c r="D5093" s="38">
        <v>45609.97046296296</v>
      </c>
      <c r="E5093" s="36" t="s">
        <v>243</v>
      </c>
      <c r="F5093" s="37" t="str">
        <f t="array" ref="F5093">IFERROR(XLOOKUP(E5093,Operadores!A:A,Operadores!B:B))</f>
        <v>HERJO17X</v>
      </c>
      <c r="G5093" s="36" t="s">
        <v>72</v>
      </c>
      <c r="H5093" s="39">
        <v>20.122739</v>
      </c>
      <c r="I5093" s="40">
        <v>445.0</v>
      </c>
      <c r="J5093" s="41">
        <f t="shared" si="5"/>
        <v>8954.618855</v>
      </c>
      <c r="K5093" s="37" t="str">
        <f t="array" ref="K5093">IFERROR(XLOOKUP(G5093,'Tipo de carga'!A:A,'Tipo de carga'!B:B))</f>
        <v>Autoabasto</v>
      </c>
      <c r="L5093" s="37">
        <f t="shared" si="2"/>
        <v>46</v>
      </c>
      <c r="M5093" s="37">
        <f t="shared" si="3"/>
        <v>13</v>
      </c>
      <c r="N5093" s="37">
        <f t="shared" si="4"/>
        <v>11</v>
      </c>
      <c r="O5093" s="37" t="str">
        <f t="array" ref="O5093">IFERROR(XLOOKUP(K5093,'Tipo de carga'!B:B,'Tipo de carga'!C:C))</f>
        <v>Diesel</v>
      </c>
    </row>
    <row r="5094">
      <c r="A5094" s="36">
        <v>1984.0</v>
      </c>
      <c r="B5094" s="37" t="str">
        <f t="array" ref="B5094">IFERROR(XLOOKUP(A5094,'Asignacion Nov'!A:A,'Asignacion Nov'!C:C))</f>
        <v>MeLi asignado SD</v>
      </c>
      <c r="C5094" s="37" t="str">
        <f t="array" ref="C5094">IFERROR(XLOOKUP(A5094,'Asignacion Nov'!A:A,'Asignacion Nov'!B:B))</f>
        <v>EC-05</v>
      </c>
      <c r="D5094" s="38">
        <v>45609.959340277775</v>
      </c>
      <c r="E5094" s="36" t="s">
        <v>226</v>
      </c>
      <c r="F5094" s="37" t="str">
        <f t="array" ref="F5094">IFERROR(XLOOKUP(E5094,Operadores!A:A,Operadores!B:B))</f>
        <v>PERFID</v>
      </c>
      <c r="G5094" s="36" t="s">
        <v>72</v>
      </c>
      <c r="H5094" s="39">
        <v>20.122739</v>
      </c>
      <c r="I5094" s="40">
        <v>334.0</v>
      </c>
      <c r="J5094" s="41">
        <f t="shared" si="5"/>
        <v>6720.994826</v>
      </c>
      <c r="K5094" s="37" t="str">
        <f t="array" ref="K5094">IFERROR(XLOOKUP(G5094,'Tipo de carga'!A:A,'Tipo de carga'!B:B))</f>
        <v>Autoabasto</v>
      </c>
      <c r="L5094" s="37">
        <f t="shared" si="2"/>
        <v>46</v>
      </c>
      <c r="M5094" s="37">
        <f t="shared" si="3"/>
        <v>13</v>
      </c>
      <c r="N5094" s="37">
        <f t="shared" si="4"/>
        <v>11</v>
      </c>
      <c r="O5094" s="37" t="str">
        <f t="array" ref="O5094">IFERROR(XLOOKUP(K5094,'Tipo de carga'!B:B,'Tipo de carga'!C:C))</f>
        <v>Diesel</v>
      </c>
    </row>
    <row r="5095">
      <c r="A5095" s="36">
        <v>1866.0</v>
      </c>
      <c r="B5095" s="37" t="str">
        <f t="array" ref="B5095">IFERROR(XLOOKUP(A5095,'Asignacion Nov'!A:A,'Asignacion Nov'!C:C))</f>
        <v>Pilgrims Tepo</v>
      </c>
      <c r="C5095" s="37" t="str">
        <f t="array" ref="C5095">IFERROR(XLOOKUP(A5095,'Asignacion Nov'!A:A,'Asignacion Nov'!B:B))</f>
        <v>EC-02</v>
      </c>
      <c r="D5095" s="38">
        <v>45609.927303240744</v>
      </c>
      <c r="E5095" s="36" t="s">
        <v>380</v>
      </c>
      <c r="F5095" s="37" t="str">
        <f t="array" ref="F5095">IFERROR(XLOOKUP(E5095,Operadores!A:A,Operadores!B:B))</f>
        <v>FRAMAU</v>
      </c>
      <c r="G5095" s="36" t="s">
        <v>72</v>
      </c>
      <c r="H5095" s="39">
        <v>20.122739</v>
      </c>
      <c r="I5095" s="40">
        <v>120.0</v>
      </c>
      <c r="J5095" s="41">
        <f t="shared" si="5"/>
        <v>2414.72868</v>
      </c>
      <c r="K5095" s="37" t="str">
        <f t="array" ref="K5095">IFERROR(XLOOKUP(G5095,'Tipo de carga'!A:A,'Tipo de carga'!B:B))</f>
        <v>Autoabasto</v>
      </c>
      <c r="L5095" s="37">
        <f t="shared" si="2"/>
        <v>46</v>
      </c>
      <c r="M5095" s="37">
        <f t="shared" si="3"/>
        <v>13</v>
      </c>
      <c r="N5095" s="37">
        <f t="shared" si="4"/>
        <v>11</v>
      </c>
      <c r="O5095" s="37" t="str">
        <f t="array" ref="O5095">IFERROR(XLOOKUP(K5095,'Tipo de carga'!B:B,'Tipo de carga'!C:C))</f>
        <v>Diesel</v>
      </c>
    </row>
    <row r="5096">
      <c r="A5096" s="36">
        <v>1936.0</v>
      </c>
      <c r="B5096" s="37" t="str">
        <f t="array" ref="B5096">IFERROR(XLOOKUP(A5096,'Asignacion Nov'!A:A,'Asignacion Nov'!C:C))</f>
        <v>Circuitos</v>
      </c>
      <c r="C5096" s="37" t="str">
        <f t="array" ref="C5096">IFERROR(XLOOKUP(A5096,'Asignacion Nov'!A:A,'Asignacion Nov'!B:B))</f>
        <v>EC-03</v>
      </c>
      <c r="D5096" s="38">
        <v>45609.915671296294</v>
      </c>
      <c r="E5096" s="36" t="s">
        <v>209</v>
      </c>
      <c r="F5096" s="37" t="str">
        <f t="array" ref="F5096">IFERROR(XLOOKUP(E5096,Operadores!A:A,Operadores!B:B))</f>
        <v>OCAMA</v>
      </c>
      <c r="G5096" s="36" t="s">
        <v>72</v>
      </c>
      <c r="H5096" s="39">
        <v>20.122739</v>
      </c>
      <c r="I5096" s="40">
        <v>105.0</v>
      </c>
      <c r="J5096" s="41">
        <f t="shared" si="5"/>
        <v>2112.887595</v>
      </c>
      <c r="K5096" s="37" t="str">
        <f t="array" ref="K5096">IFERROR(XLOOKUP(G5096,'Tipo de carga'!A:A,'Tipo de carga'!B:B))</f>
        <v>Autoabasto</v>
      </c>
      <c r="L5096" s="37">
        <f t="shared" si="2"/>
        <v>46</v>
      </c>
      <c r="M5096" s="37">
        <f t="shared" si="3"/>
        <v>13</v>
      </c>
      <c r="N5096" s="37">
        <f t="shared" si="4"/>
        <v>11</v>
      </c>
      <c r="O5096" s="37" t="str">
        <f t="array" ref="O5096">IFERROR(XLOOKUP(K5096,'Tipo de carga'!B:B,'Tipo de carga'!C:C))</f>
        <v>Diesel</v>
      </c>
    </row>
    <row r="5097">
      <c r="A5097" s="36">
        <v>1685.0</v>
      </c>
      <c r="B5097" s="37" t="str">
        <f t="array" ref="B5097">IFERROR(XLOOKUP(A5097,'Asignacion Nov'!A:A,'Asignacion Nov'!C:C))</f>
        <v>Pilgrims Tepo</v>
      </c>
      <c r="C5097" s="37" t="str">
        <f t="array" ref="C5097">IFERROR(XLOOKUP(A5097,'Asignacion Nov'!A:A,'Asignacion Nov'!B:B))</f>
        <v>EC-02</v>
      </c>
      <c r="D5097" s="38">
        <v>45609.90652777778</v>
      </c>
      <c r="E5097" s="36" t="s">
        <v>159</v>
      </c>
      <c r="F5097" s="37" t="str">
        <f t="array" ref="F5097">IFERROR(XLOOKUP(E5097,Operadores!A:A,Operadores!B:B))</f>
        <v>GONENR</v>
      </c>
      <c r="G5097" s="36" t="s">
        <v>72</v>
      </c>
      <c r="H5097" s="39">
        <v>20.122739</v>
      </c>
      <c r="I5097" s="40">
        <v>405.0</v>
      </c>
      <c r="J5097" s="41">
        <f t="shared" si="5"/>
        <v>8149.709295</v>
      </c>
      <c r="K5097" s="37" t="str">
        <f t="array" ref="K5097">IFERROR(XLOOKUP(G5097,'Tipo de carga'!A:A,'Tipo de carga'!B:B))</f>
        <v>Autoabasto</v>
      </c>
      <c r="L5097" s="37">
        <f t="shared" si="2"/>
        <v>46</v>
      </c>
      <c r="M5097" s="37">
        <f t="shared" si="3"/>
        <v>13</v>
      </c>
      <c r="N5097" s="37">
        <f t="shared" si="4"/>
        <v>11</v>
      </c>
      <c r="O5097" s="37" t="str">
        <f t="array" ref="O5097">IFERROR(XLOOKUP(K5097,'Tipo de carga'!B:B,'Tipo de carga'!C:C))</f>
        <v>Diesel</v>
      </c>
    </row>
    <row r="5098">
      <c r="A5098" s="36">
        <v>1986.0</v>
      </c>
      <c r="B5098" s="37" t="str">
        <f t="array" ref="B5098">IFERROR(XLOOKUP(A5098,'Asignacion Nov'!A:A,'Asignacion Nov'!C:C))</f>
        <v>MeLi asignado SD</v>
      </c>
      <c r="C5098" s="37" t="str">
        <f t="array" ref="C5098">IFERROR(XLOOKUP(A5098,'Asignacion Nov'!A:A,'Asignacion Nov'!B:B))</f>
        <v>EC-05</v>
      </c>
      <c r="D5098" s="38">
        <v>45609.85922453704</v>
      </c>
      <c r="E5098" s="36" t="s">
        <v>387</v>
      </c>
      <c r="F5098" s="37" t="str">
        <f t="array" ref="F5098">IFERROR(XLOOKUP(E5098,Operadores!A:A,Operadores!B:B))</f>
        <v>SOSMAR</v>
      </c>
      <c r="G5098" s="36" t="s">
        <v>72</v>
      </c>
      <c r="H5098" s="39">
        <v>20.122739</v>
      </c>
      <c r="I5098" s="40">
        <v>608.0</v>
      </c>
      <c r="J5098" s="41">
        <f t="shared" si="5"/>
        <v>12234.62531</v>
      </c>
      <c r="K5098" s="37" t="str">
        <f t="array" ref="K5098">IFERROR(XLOOKUP(G5098,'Tipo de carga'!A:A,'Tipo de carga'!B:B))</f>
        <v>Autoabasto</v>
      </c>
      <c r="L5098" s="37">
        <f t="shared" si="2"/>
        <v>46</v>
      </c>
      <c r="M5098" s="37">
        <f t="shared" si="3"/>
        <v>13</v>
      </c>
      <c r="N5098" s="37">
        <f t="shared" si="4"/>
        <v>11</v>
      </c>
      <c r="O5098" s="37" t="str">
        <f t="array" ref="O5098">IFERROR(XLOOKUP(K5098,'Tipo de carga'!B:B,'Tipo de carga'!C:C))</f>
        <v>Diesel</v>
      </c>
    </row>
    <row r="5099">
      <c r="A5099" s="36">
        <v>1780.0</v>
      </c>
      <c r="B5099" s="37" t="str">
        <f t="array" ref="B5099">IFERROR(XLOOKUP(A5099,'Asignacion Nov'!A:A,'Asignacion Nov'!C:C))</f>
        <v>Pilgrims Tepo</v>
      </c>
      <c r="C5099" s="37" t="str">
        <f t="array" ref="C5099">IFERROR(XLOOKUP(A5099,'Asignacion Nov'!A:A,'Asignacion Nov'!B:B))</f>
        <v>EC-02</v>
      </c>
      <c r="D5099" s="38">
        <v>45609.83372685185</v>
      </c>
      <c r="E5099" s="36" t="s">
        <v>382</v>
      </c>
      <c r="F5099" s="37" t="str">
        <f t="array" ref="F5099">IFERROR(XLOOKUP(E5099,Operadores!A:A,Operadores!B:B))</f>
        <v>SALMIG01</v>
      </c>
      <c r="G5099" s="36" t="s">
        <v>72</v>
      </c>
      <c r="H5099" s="39">
        <v>20.122739</v>
      </c>
      <c r="I5099" s="40">
        <v>20.0</v>
      </c>
      <c r="J5099" s="41">
        <f t="shared" si="5"/>
        <v>402.45478</v>
      </c>
      <c r="K5099" s="37" t="str">
        <f t="array" ref="K5099">IFERROR(XLOOKUP(G5099,'Tipo de carga'!A:A,'Tipo de carga'!B:B))</f>
        <v>Autoabasto</v>
      </c>
      <c r="L5099" s="37">
        <f t="shared" si="2"/>
        <v>46</v>
      </c>
      <c r="M5099" s="37">
        <f t="shared" si="3"/>
        <v>13</v>
      </c>
      <c r="N5099" s="37">
        <f t="shared" si="4"/>
        <v>11</v>
      </c>
      <c r="O5099" s="37" t="str">
        <f t="array" ref="O5099">IFERROR(XLOOKUP(K5099,'Tipo de carga'!B:B,'Tipo de carga'!C:C))</f>
        <v>Diesel</v>
      </c>
    </row>
    <row r="5100">
      <c r="A5100" s="36">
        <v>1683.0</v>
      </c>
      <c r="B5100" s="37" t="str">
        <f t="array" ref="B5100">IFERROR(XLOOKUP(A5100,'Asignacion Nov'!A:A,'Asignacion Nov'!C:C))</f>
        <v>Pilgrims Tepo</v>
      </c>
      <c r="C5100" s="37" t="str">
        <f t="array" ref="C5100">IFERROR(XLOOKUP(A5100,'Asignacion Nov'!A:A,'Asignacion Nov'!B:B))</f>
        <v>EC-02</v>
      </c>
      <c r="D5100" s="38">
        <v>45609.81028935185</v>
      </c>
      <c r="E5100" s="36" t="s">
        <v>373</v>
      </c>
      <c r="F5100" s="37" t="str">
        <f t="array" ref="F5100">IFERROR(XLOOKUP(E5100,Operadores!A:A,Operadores!B:B))</f>
        <v>RENOSC</v>
      </c>
      <c r="G5100" s="36" t="s">
        <v>72</v>
      </c>
      <c r="H5100" s="39">
        <v>20.122739</v>
      </c>
      <c r="I5100" s="40">
        <v>94.0</v>
      </c>
      <c r="J5100" s="41">
        <f t="shared" si="5"/>
        <v>1891.537466</v>
      </c>
      <c r="K5100" s="37" t="str">
        <f t="array" ref="K5100">IFERROR(XLOOKUP(G5100,'Tipo de carga'!A:A,'Tipo de carga'!B:B))</f>
        <v>Autoabasto</v>
      </c>
      <c r="L5100" s="37">
        <f t="shared" si="2"/>
        <v>46</v>
      </c>
      <c r="M5100" s="37">
        <f t="shared" si="3"/>
        <v>13</v>
      </c>
      <c r="N5100" s="37">
        <f t="shared" si="4"/>
        <v>11</v>
      </c>
      <c r="O5100" s="37" t="str">
        <f t="array" ref="O5100">IFERROR(XLOOKUP(K5100,'Tipo de carga'!B:B,'Tipo de carga'!C:C))</f>
        <v>Diesel</v>
      </c>
    </row>
    <row r="5101">
      <c r="A5101" s="36">
        <v>1992.0</v>
      </c>
      <c r="B5101" s="37" t="str">
        <f t="array" ref="B5101">IFERROR(XLOOKUP(A5101,'Asignacion Nov'!A:A,'Asignacion Nov'!C:C))</f>
        <v>MeLi Dedicado TD</v>
      </c>
      <c r="C5101" s="37" t="str">
        <f t="array" ref="C5101">IFERROR(XLOOKUP(A5101,'Asignacion Nov'!A:A,'Asignacion Nov'!B:B))</f>
        <v>EC-05</v>
      </c>
      <c r="D5101" s="38">
        <v>45609.8046875</v>
      </c>
      <c r="E5101" s="36" t="s">
        <v>460</v>
      </c>
      <c r="F5101" s="37" t="str">
        <f t="array" ref="F5101">IFERROR(XLOOKUP(E5101,Operadores!A:A,Operadores!B:B))</f>
        <v>TORAN</v>
      </c>
      <c r="G5101" s="36" t="s">
        <v>72</v>
      </c>
      <c r="H5101" s="39">
        <v>20.122739</v>
      </c>
      <c r="I5101" s="40">
        <v>319.0</v>
      </c>
      <c r="J5101" s="41">
        <f t="shared" si="5"/>
        <v>6419.153741</v>
      </c>
      <c r="K5101" s="37" t="str">
        <f t="array" ref="K5101">IFERROR(XLOOKUP(G5101,'Tipo de carga'!A:A,'Tipo de carga'!B:B))</f>
        <v>Autoabasto</v>
      </c>
      <c r="L5101" s="37">
        <f t="shared" si="2"/>
        <v>46</v>
      </c>
      <c r="M5101" s="37">
        <f t="shared" si="3"/>
        <v>13</v>
      </c>
      <c r="N5101" s="37">
        <f t="shared" si="4"/>
        <v>11</v>
      </c>
      <c r="O5101" s="37" t="str">
        <f t="array" ref="O5101">IFERROR(XLOOKUP(K5101,'Tipo de carga'!B:B,'Tipo de carga'!C:C))</f>
        <v>Diesel</v>
      </c>
    </row>
    <row r="5102">
      <c r="A5102" s="36">
        <v>1695.0</v>
      </c>
      <c r="B5102" s="37" t="str">
        <f t="array" ref="B5102">IFERROR(XLOOKUP(A5102,'Asignacion Nov'!A:A,'Asignacion Nov'!C:C))</f>
        <v>Pilgrims Tepo</v>
      </c>
      <c r="C5102" s="37" t="str">
        <f t="array" ref="C5102">IFERROR(XLOOKUP(A5102,'Asignacion Nov'!A:A,'Asignacion Nov'!B:B))</f>
        <v>EC-02</v>
      </c>
      <c r="D5102" s="38">
        <v>45609.794895833336</v>
      </c>
      <c r="E5102" s="36" t="s">
        <v>215</v>
      </c>
      <c r="F5102" s="37" t="str">
        <f t="array" ref="F5102">IFERROR(XLOOKUP(E5102,Operadores!A:A,Operadores!B:B))</f>
        <v>GARJUA</v>
      </c>
      <c r="G5102" s="36" t="s">
        <v>72</v>
      </c>
      <c r="H5102" s="39">
        <v>20.122739</v>
      </c>
      <c r="I5102" s="40">
        <v>88.0</v>
      </c>
      <c r="J5102" s="41">
        <f t="shared" si="5"/>
        <v>1770.801032</v>
      </c>
      <c r="K5102" s="37" t="str">
        <f t="array" ref="K5102">IFERROR(XLOOKUP(G5102,'Tipo de carga'!A:A,'Tipo de carga'!B:B))</f>
        <v>Autoabasto</v>
      </c>
      <c r="L5102" s="37">
        <f t="shared" si="2"/>
        <v>46</v>
      </c>
      <c r="M5102" s="37">
        <f t="shared" si="3"/>
        <v>13</v>
      </c>
      <c r="N5102" s="37">
        <f t="shared" si="4"/>
        <v>11</v>
      </c>
      <c r="O5102" s="37" t="str">
        <f t="array" ref="O5102">IFERROR(XLOOKUP(K5102,'Tipo de carga'!B:B,'Tipo de carga'!C:C))</f>
        <v>Diesel</v>
      </c>
    </row>
    <row r="5103">
      <c r="A5103" s="36">
        <v>1731.0</v>
      </c>
      <c r="B5103" s="37" t="str">
        <f t="array" ref="B5103">IFERROR(XLOOKUP(A5103,'Asignacion Nov'!A:A,'Asignacion Nov'!C:C))</f>
        <v>Pilgrims Tepo</v>
      </c>
      <c r="C5103" s="37" t="str">
        <f t="array" ref="C5103">IFERROR(XLOOKUP(A5103,'Asignacion Nov'!A:A,'Asignacion Nov'!B:B))</f>
        <v>EC-02</v>
      </c>
      <c r="D5103" s="38">
        <v>45609.78771990741</v>
      </c>
      <c r="E5103" s="36" t="s">
        <v>378</v>
      </c>
      <c r="F5103" s="37" t="str">
        <f t="array" ref="F5103">IFERROR(XLOOKUP(E5103,Operadores!A:A,Operadores!B:B))</f>
        <v>RAMHEC</v>
      </c>
      <c r="G5103" s="36" t="s">
        <v>72</v>
      </c>
      <c r="H5103" s="39">
        <v>20.122739</v>
      </c>
      <c r="I5103" s="40">
        <v>457.0</v>
      </c>
      <c r="J5103" s="41">
        <f t="shared" si="5"/>
        <v>9196.091723</v>
      </c>
      <c r="K5103" s="37" t="str">
        <f t="array" ref="K5103">IFERROR(XLOOKUP(G5103,'Tipo de carga'!A:A,'Tipo de carga'!B:B))</f>
        <v>Autoabasto</v>
      </c>
      <c r="L5103" s="37">
        <f t="shared" si="2"/>
        <v>46</v>
      </c>
      <c r="M5103" s="37">
        <f t="shared" si="3"/>
        <v>13</v>
      </c>
      <c r="N5103" s="37">
        <f t="shared" si="4"/>
        <v>11</v>
      </c>
      <c r="O5103" s="37" t="str">
        <f t="array" ref="O5103">IFERROR(XLOOKUP(K5103,'Tipo de carga'!B:B,'Tipo de carga'!C:C))</f>
        <v>Diesel</v>
      </c>
    </row>
    <row r="5104">
      <c r="A5104" s="36">
        <v>1757.0</v>
      </c>
      <c r="B5104" s="37" t="str">
        <f t="array" ref="B5104">IFERROR(XLOOKUP(A5104,'Asignacion Nov'!A:A,'Asignacion Nov'!C:C))</f>
        <v>Pilgrims Tepo</v>
      </c>
      <c r="C5104" s="37" t="str">
        <f t="array" ref="C5104">IFERROR(XLOOKUP(A5104,'Asignacion Nov'!A:A,'Asignacion Nov'!B:B))</f>
        <v>EC-02</v>
      </c>
      <c r="D5104" s="38">
        <v>45609.74753472222</v>
      </c>
      <c r="E5104" s="36" t="s">
        <v>377</v>
      </c>
      <c r="F5104" s="37" t="str">
        <f t="array" ref="F5104">IFERROR(XLOOKUP(E5104,Operadores!A:A,Operadores!B:B))</f>
        <v>MARMIG</v>
      </c>
      <c r="G5104" s="36" t="s">
        <v>72</v>
      </c>
      <c r="H5104" s="39">
        <v>20.122739</v>
      </c>
      <c r="I5104" s="40">
        <v>145.0</v>
      </c>
      <c r="J5104" s="41">
        <f t="shared" si="5"/>
        <v>2917.797155</v>
      </c>
      <c r="K5104" s="37" t="str">
        <f t="array" ref="K5104">IFERROR(XLOOKUP(G5104,'Tipo de carga'!A:A,'Tipo de carga'!B:B))</f>
        <v>Autoabasto</v>
      </c>
      <c r="L5104" s="37">
        <f t="shared" si="2"/>
        <v>46</v>
      </c>
      <c r="M5104" s="37">
        <f t="shared" si="3"/>
        <v>13</v>
      </c>
      <c r="N5104" s="37">
        <f t="shared" si="4"/>
        <v>11</v>
      </c>
      <c r="O5104" s="37" t="str">
        <f t="array" ref="O5104">IFERROR(XLOOKUP(K5104,'Tipo de carga'!B:B,'Tipo de carga'!C:C))</f>
        <v>Diesel</v>
      </c>
    </row>
    <row r="5105">
      <c r="A5105" s="36">
        <v>1933.0</v>
      </c>
      <c r="B5105" s="37" t="str">
        <f t="array" ref="B5105">IFERROR(XLOOKUP(A5105,'Asignacion Nov'!A:A,'Asignacion Nov'!C:C))</f>
        <v>Circuitos</v>
      </c>
      <c r="C5105" s="37" t="str">
        <f t="array" ref="C5105">IFERROR(XLOOKUP(A5105,'Asignacion Nov'!A:A,'Asignacion Nov'!B:B))</f>
        <v>EC-03</v>
      </c>
      <c r="D5105" s="38">
        <v>45609.73179398148</v>
      </c>
      <c r="E5105" s="36" t="s">
        <v>213</v>
      </c>
      <c r="F5105" s="37" t="str">
        <f t="array" ref="F5105">IFERROR(XLOOKUP(E5105,Operadores!A:A,Operadores!B:B))</f>
        <v>OLIMAR01</v>
      </c>
      <c r="G5105" s="36" t="s">
        <v>72</v>
      </c>
      <c r="H5105" s="39">
        <v>20.122739</v>
      </c>
      <c r="I5105" s="40">
        <v>324.0</v>
      </c>
      <c r="J5105" s="41">
        <f t="shared" si="5"/>
        <v>6519.767436</v>
      </c>
      <c r="K5105" s="37" t="str">
        <f t="array" ref="K5105">IFERROR(XLOOKUP(G5105,'Tipo de carga'!A:A,'Tipo de carga'!B:B))</f>
        <v>Autoabasto</v>
      </c>
      <c r="L5105" s="37">
        <f t="shared" si="2"/>
        <v>46</v>
      </c>
      <c r="M5105" s="37">
        <f t="shared" si="3"/>
        <v>13</v>
      </c>
      <c r="N5105" s="37">
        <f t="shared" si="4"/>
        <v>11</v>
      </c>
      <c r="O5105" s="37" t="str">
        <f t="array" ref="O5105">IFERROR(XLOOKUP(K5105,'Tipo de carga'!B:B,'Tipo de carga'!C:C))</f>
        <v>Diesel</v>
      </c>
    </row>
    <row r="5106">
      <c r="A5106" s="36">
        <v>1780.0</v>
      </c>
      <c r="B5106" s="37" t="str">
        <f t="array" ref="B5106">IFERROR(XLOOKUP(A5106,'Asignacion Nov'!A:A,'Asignacion Nov'!C:C))</f>
        <v>Pilgrims Tepo</v>
      </c>
      <c r="C5106" s="37" t="str">
        <f t="array" ref="C5106">IFERROR(XLOOKUP(A5106,'Asignacion Nov'!A:A,'Asignacion Nov'!B:B))</f>
        <v>EC-02</v>
      </c>
      <c r="D5106" s="38">
        <v>45609.72547453704</v>
      </c>
      <c r="E5106" s="36" t="s">
        <v>382</v>
      </c>
      <c r="F5106" s="37" t="str">
        <f t="array" ref="F5106">IFERROR(XLOOKUP(E5106,Operadores!A:A,Operadores!B:B))</f>
        <v>SALMIG01</v>
      </c>
      <c r="G5106" s="36" t="s">
        <v>72</v>
      </c>
      <c r="H5106" s="39">
        <v>20.122739</v>
      </c>
      <c r="I5106" s="40">
        <v>199.0</v>
      </c>
      <c r="J5106" s="41">
        <f t="shared" si="5"/>
        <v>4004.425061</v>
      </c>
      <c r="K5106" s="37" t="str">
        <f t="array" ref="K5106">IFERROR(XLOOKUP(G5106,'Tipo de carga'!A:A,'Tipo de carga'!B:B))</f>
        <v>Autoabasto</v>
      </c>
      <c r="L5106" s="37">
        <f t="shared" si="2"/>
        <v>46</v>
      </c>
      <c r="M5106" s="37">
        <f t="shared" si="3"/>
        <v>13</v>
      </c>
      <c r="N5106" s="37">
        <f t="shared" si="4"/>
        <v>11</v>
      </c>
      <c r="O5106" s="37" t="str">
        <f t="array" ref="O5106">IFERROR(XLOOKUP(K5106,'Tipo de carga'!B:B,'Tipo de carga'!C:C))</f>
        <v>Diesel</v>
      </c>
    </row>
    <row r="5107">
      <c r="A5107" s="36">
        <v>1934.0</v>
      </c>
      <c r="B5107" s="37" t="str">
        <f t="array" ref="B5107">IFERROR(XLOOKUP(A5107,'Asignacion Nov'!A:A,'Asignacion Nov'!C:C))</f>
        <v>Circuitos</v>
      </c>
      <c r="C5107" s="37" t="str">
        <f t="array" ref="C5107">IFERROR(XLOOKUP(A5107,'Asignacion Nov'!A:A,'Asignacion Nov'!B:B))</f>
        <v>EC-03</v>
      </c>
      <c r="D5107" s="38">
        <v>45609.719189814816</v>
      </c>
      <c r="E5107" s="36" t="s">
        <v>272</v>
      </c>
      <c r="F5107" s="37" t="str">
        <f t="array" ref="F5107">IFERROR(XLOOKUP(E5107,Operadores!A:A,Operadores!B:B))</f>
        <v>AVIEN</v>
      </c>
      <c r="G5107" s="36" t="s">
        <v>72</v>
      </c>
      <c r="H5107" s="39">
        <v>20.122739</v>
      </c>
      <c r="I5107" s="40">
        <v>561.0</v>
      </c>
      <c r="J5107" s="41">
        <f t="shared" si="5"/>
        <v>11288.85658</v>
      </c>
      <c r="K5107" s="37" t="str">
        <f t="array" ref="K5107">IFERROR(XLOOKUP(G5107,'Tipo de carga'!A:A,'Tipo de carga'!B:B))</f>
        <v>Autoabasto</v>
      </c>
      <c r="L5107" s="37">
        <f t="shared" si="2"/>
        <v>46</v>
      </c>
      <c r="M5107" s="37">
        <f t="shared" si="3"/>
        <v>13</v>
      </c>
      <c r="N5107" s="37">
        <f t="shared" si="4"/>
        <v>11</v>
      </c>
      <c r="O5107" s="37" t="str">
        <f t="array" ref="O5107">IFERROR(XLOOKUP(K5107,'Tipo de carga'!B:B,'Tipo de carga'!C:C))</f>
        <v>Diesel</v>
      </c>
    </row>
    <row r="5108">
      <c r="A5108" s="36">
        <v>1877.0</v>
      </c>
      <c r="B5108" s="37" t="str">
        <f t="array" ref="B5108">IFERROR(XLOOKUP(A5108,'Asignacion Nov'!A:A,'Asignacion Nov'!C:C))</f>
        <v>Circuitos</v>
      </c>
      <c r="C5108" s="37" t="str">
        <f t="array" ref="C5108">IFERROR(XLOOKUP(A5108,'Asignacion Nov'!A:A,'Asignacion Nov'!B:B))</f>
        <v>EC-03</v>
      </c>
      <c r="D5108" s="38">
        <v>45609.709710648145</v>
      </c>
      <c r="E5108" s="36" t="s">
        <v>397</v>
      </c>
      <c r="F5108" s="37" t="str">
        <f t="array" ref="F5108">IFERROR(XLOOKUP(E5108,Operadores!A:A,Operadores!B:B))</f>
        <v>GRERI</v>
      </c>
      <c r="G5108" s="36" t="s">
        <v>72</v>
      </c>
      <c r="H5108" s="39">
        <v>20.122739</v>
      </c>
      <c r="I5108" s="40">
        <v>480.0</v>
      </c>
      <c r="J5108" s="41">
        <f t="shared" si="5"/>
        <v>9658.91472</v>
      </c>
      <c r="K5108" s="37" t="str">
        <f t="array" ref="K5108">IFERROR(XLOOKUP(G5108,'Tipo de carga'!A:A,'Tipo de carga'!B:B))</f>
        <v>Autoabasto</v>
      </c>
      <c r="L5108" s="37">
        <f t="shared" si="2"/>
        <v>46</v>
      </c>
      <c r="M5108" s="37">
        <f t="shared" si="3"/>
        <v>13</v>
      </c>
      <c r="N5108" s="37">
        <f t="shared" si="4"/>
        <v>11</v>
      </c>
      <c r="O5108" s="37" t="str">
        <f t="array" ref="O5108">IFERROR(XLOOKUP(K5108,'Tipo de carga'!B:B,'Tipo de carga'!C:C))</f>
        <v>Diesel</v>
      </c>
    </row>
    <row r="5109">
      <c r="A5109" s="36">
        <v>1982.0</v>
      </c>
      <c r="B5109" s="37" t="str">
        <f t="array" ref="B5109">IFERROR(XLOOKUP(A5109,'Asignacion Nov'!A:A,'Asignacion Nov'!C:C))</f>
        <v>MeLi asignado SD</v>
      </c>
      <c r="C5109" s="37" t="str">
        <f t="array" ref="C5109">IFERROR(XLOOKUP(A5109,'Asignacion Nov'!A:A,'Asignacion Nov'!B:B))</f>
        <v>EC-05</v>
      </c>
      <c r="D5109" s="38">
        <v>45609.696909722225</v>
      </c>
      <c r="E5109" s="36" t="s">
        <v>190</v>
      </c>
      <c r="F5109" s="37" t="str">
        <f t="array" ref="F5109">IFERROR(XLOOKUP(E5109,Operadores!A:A,Operadores!B:B))</f>
        <v>BUSJUA</v>
      </c>
      <c r="G5109" s="36" t="s">
        <v>72</v>
      </c>
      <c r="H5109" s="39">
        <v>20.122739</v>
      </c>
      <c r="I5109" s="40">
        <v>789.0</v>
      </c>
      <c r="J5109" s="41">
        <f t="shared" si="5"/>
        <v>15876.84107</v>
      </c>
      <c r="K5109" s="37" t="str">
        <f t="array" ref="K5109">IFERROR(XLOOKUP(G5109,'Tipo de carga'!A:A,'Tipo de carga'!B:B))</f>
        <v>Autoabasto</v>
      </c>
      <c r="L5109" s="37">
        <f t="shared" si="2"/>
        <v>46</v>
      </c>
      <c r="M5109" s="37">
        <f t="shared" si="3"/>
        <v>13</v>
      </c>
      <c r="N5109" s="37">
        <f t="shared" si="4"/>
        <v>11</v>
      </c>
      <c r="O5109" s="37" t="str">
        <f t="array" ref="O5109">IFERROR(XLOOKUP(K5109,'Tipo de carga'!B:B,'Tipo de carga'!C:C))</f>
        <v>Diesel</v>
      </c>
    </row>
    <row r="5110">
      <c r="A5110" s="36">
        <v>2007.0</v>
      </c>
      <c r="B5110" s="37" t="str">
        <f t="array" ref="B5110">IFERROR(XLOOKUP(A5110,'Asignacion Nov'!A:A,'Asignacion Nov'!C:C))</f>
        <v>MeLi Asignado TD</v>
      </c>
      <c r="C5110" s="37" t="str">
        <f t="array" ref="C5110">IFERROR(XLOOKUP(A5110,'Asignacion Nov'!A:A,'Asignacion Nov'!B:B))</f>
        <v>EC-05</v>
      </c>
      <c r="D5110" s="38">
        <v>45609.68430555556</v>
      </c>
      <c r="E5110" s="36" t="s">
        <v>166</v>
      </c>
      <c r="F5110" s="37" t="str">
        <f t="array" ref="F5110">IFERROR(XLOOKUP(E5110,Operadores!A:A,Operadores!B:B))</f>
        <v>PADRI</v>
      </c>
      <c r="G5110" s="36" t="s">
        <v>72</v>
      </c>
      <c r="H5110" s="39">
        <v>20.122739</v>
      </c>
      <c r="I5110" s="40">
        <v>463.0</v>
      </c>
      <c r="J5110" s="41">
        <f t="shared" si="5"/>
        <v>9316.828157</v>
      </c>
      <c r="K5110" s="37" t="str">
        <f t="array" ref="K5110">IFERROR(XLOOKUP(G5110,'Tipo de carga'!A:A,'Tipo de carga'!B:B))</f>
        <v>Autoabasto</v>
      </c>
      <c r="L5110" s="37">
        <f t="shared" si="2"/>
        <v>46</v>
      </c>
      <c r="M5110" s="37">
        <f t="shared" si="3"/>
        <v>13</v>
      </c>
      <c r="N5110" s="37">
        <f t="shared" si="4"/>
        <v>11</v>
      </c>
      <c r="O5110" s="37" t="str">
        <f t="array" ref="O5110">IFERROR(XLOOKUP(K5110,'Tipo de carga'!B:B,'Tipo de carga'!C:C))</f>
        <v>Diesel</v>
      </c>
    </row>
    <row r="5111">
      <c r="A5111" s="36">
        <v>1759.0</v>
      </c>
      <c r="B5111" s="37" t="str">
        <f t="array" ref="B5111">IFERROR(XLOOKUP(A5111,'Asignacion Nov'!A:A,'Asignacion Nov'!C:C))</f>
        <v>Liverpool Local</v>
      </c>
      <c r="C5111" s="37" t="str">
        <f t="array" ref="C5111">IFERROR(XLOOKUP(A5111,'Asignacion Nov'!A:A,'Asignacion Nov'!B:B))</f>
        <v>EC-01</v>
      </c>
      <c r="D5111" s="38">
        <v>45609.67167824074</v>
      </c>
      <c r="E5111" s="36" t="s">
        <v>565</v>
      </c>
      <c r="F5111" s="37" t="str">
        <f t="array" ref="F5111">IFERROR(XLOOKUP(E5111,Operadores!A:A,Operadores!B:B))</f>
        <v>MARANT</v>
      </c>
      <c r="G5111" s="36" t="s">
        <v>72</v>
      </c>
      <c r="H5111" s="39">
        <v>20.122739</v>
      </c>
      <c r="I5111" s="40">
        <v>534.0</v>
      </c>
      <c r="J5111" s="41">
        <f t="shared" si="5"/>
        <v>10745.54263</v>
      </c>
      <c r="K5111" s="37" t="str">
        <f t="array" ref="K5111">IFERROR(XLOOKUP(G5111,'Tipo de carga'!A:A,'Tipo de carga'!B:B))</f>
        <v>Autoabasto</v>
      </c>
      <c r="L5111" s="37">
        <f t="shared" si="2"/>
        <v>46</v>
      </c>
      <c r="M5111" s="37">
        <f t="shared" si="3"/>
        <v>13</v>
      </c>
      <c r="N5111" s="37">
        <f t="shared" si="4"/>
        <v>11</v>
      </c>
      <c r="O5111" s="37" t="str">
        <f t="array" ref="O5111">IFERROR(XLOOKUP(K5111,'Tipo de carga'!B:B,'Tipo de carga'!C:C))</f>
        <v>Diesel</v>
      </c>
    </row>
    <row r="5112">
      <c r="A5112" s="36">
        <v>1839.0</v>
      </c>
      <c r="B5112" s="37" t="str">
        <f t="array" ref="B5112">IFERROR(XLOOKUP(A5112,'Asignacion Nov'!A:A,'Asignacion Nov'!C:C))</f>
        <v>Liverpool Local</v>
      </c>
      <c r="C5112" s="37" t="str">
        <f t="array" ref="C5112">IFERROR(XLOOKUP(A5112,'Asignacion Nov'!A:A,'Asignacion Nov'!B:B))</f>
        <v>EC-01</v>
      </c>
      <c r="D5112" s="38">
        <v>45609.65746527778</v>
      </c>
      <c r="E5112" s="36" t="s">
        <v>347</v>
      </c>
      <c r="F5112" s="37" t="str">
        <f t="array" ref="F5112">IFERROR(XLOOKUP(E5112,Operadores!A:A,Operadores!B:B))</f>
        <v>QUIALA</v>
      </c>
      <c r="G5112" s="36" t="s">
        <v>72</v>
      </c>
      <c r="H5112" s="39">
        <v>20.122739</v>
      </c>
      <c r="I5112" s="40">
        <v>821.0</v>
      </c>
      <c r="J5112" s="41">
        <f t="shared" si="5"/>
        <v>16520.76872</v>
      </c>
      <c r="K5112" s="37" t="str">
        <f t="array" ref="K5112">IFERROR(XLOOKUP(G5112,'Tipo de carga'!A:A,'Tipo de carga'!B:B))</f>
        <v>Autoabasto</v>
      </c>
      <c r="L5112" s="37">
        <f t="shared" si="2"/>
        <v>46</v>
      </c>
      <c r="M5112" s="37">
        <f t="shared" si="3"/>
        <v>13</v>
      </c>
      <c r="N5112" s="37">
        <f t="shared" si="4"/>
        <v>11</v>
      </c>
      <c r="O5112" s="37" t="str">
        <f t="array" ref="O5112">IFERROR(XLOOKUP(K5112,'Tipo de carga'!B:B,'Tipo de carga'!C:C))</f>
        <v>Diesel</v>
      </c>
    </row>
    <row r="5113">
      <c r="A5113" s="36">
        <v>2028.0</v>
      </c>
      <c r="B5113" s="37" t="str">
        <f t="array" ref="B5113">IFERROR(XLOOKUP(A5113,'Asignacion Nov'!A:A,'Asignacion Nov'!C:C))</f>
        <v>MeLi Dedicado Merida</v>
      </c>
      <c r="C5113" s="37" t="str">
        <f t="array" ref="C5113">IFERROR(XLOOKUP(A5113,'Asignacion Nov'!A:A,'Asignacion Nov'!B:B))</f>
        <v>EC-05</v>
      </c>
      <c r="D5113" s="38">
        <v>45609.641689814816</v>
      </c>
      <c r="E5113" s="36" t="s">
        <v>398</v>
      </c>
      <c r="F5113" s="37" t="str">
        <f t="array" ref="F5113">IFERROR(XLOOKUP(E5113,Operadores!A:A,Operadores!B:B))</f>
        <v>SANEUS</v>
      </c>
      <c r="G5113" s="36" t="s">
        <v>72</v>
      </c>
      <c r="H5113" s="39">
        <v>20.122739</v>
      </c>
      <c r="I5113" s="40">
        <v>313.0</v>
      </c>
      <c r="J5113" s="41">
        <f t="shared" si="5"/>
        <v>6298.417307</v>
      </c>
      <c r="K5113" s="37" t="str">
        <f t="array" ref="K5113">IFERROR(XLOOKUP(G5113,'Tipo de carga'!A:A,'Tipo de carga'!B:B))</f>
        <v>Autoabasto</v>
      </c>
      <c r="L5113" s="37">
        <f t="shared" si="2"/>
        <v>46</v>
      </c>
      <c r="M5113" s="37">
        <f t="shared" si="3"/>
        <v>13</v>
      </c>
      <c r="N5113" s="37">
        <f t="shared" si="4"/>
        <v>11</v>
      </c>
      <c r="O5113" s="37" t="str">
        <f t="array" ref="O5113">IFERROR(XLOOKUP(K5113,'Tipo de carga'!B:B,'Tipo de carga'!C:C))</f>
        <v>Diesel</v>
      </c>
    </row>
    <row r="5114">
      <c r="A5114" s="36">
        <v>1950.0</v>
      </c>
      <c r="B5114" s="37" t="str">
        <f t="array" ref="B5114">IFERROR(XLOOKUP(A5114,'Asignacion Nov'!A:A,'Asignacion Nov'!C:C))</f>
        <v>MeLi asignado SD</v>
      </c>
      <c r="C5114" s="37" t="str">
        <f t="array" ref="C5114">IFERROR(XLOOKUP(A5114,'Asignacion Nov'!A:A,'Asignacion Nov'!B:B))</f>
        <v>EC-05</v>
      </c>
      <c r="D5114" s="38">
        <v>45609.63193287037</v>
      </c>
      <c r="E5114" s="36" t="s">
        <v>168</v>
      </c>
      <c r="F5114" s="37" t="str">
        <f t="array" ref="F5114">IFERROR(XLOOKUP(E5114,Operadores!A:A,Operadores!B:B))</f>
        <v>GARLUI</v>
      </c>
      <c r="G5114" s="36" t="s">
        <v>72</v>
      </c>
      <c r="H5114" s="39">
        <v>20.122739</v>
      </c>
      <c r="I5114" s="40">
        <v>95.0</v>
      </c>
      <c r="J5114" s="41">
        <f t="shared" si="5"/>
        <v>1911.660205</v>
      </c>
      <c r="K5114" s="37" t="str">
        <f t="array" ref="K5114">IFERROR(XLOOKUP(G5114,'Tipo de carga'!A:A,'Tipo de carga'!B:B))</f>
        <v>Autoabasto</v>
      </c>
      <c r="L5114" s="37">
        <f t="shared" si="2"/>
        <v>46</v>
      </c>
      <c r="M5114" s="37">
        <f t="shared" si="3"/>
        <v>13</v>
      </c>
      <c r="N5114" s="37">
        <f t="shared" si="4"/>
        <v>11</v>
      </c>
      <c r="O5114" s="37" t="str">
        <f t="array" ref="O5114">IFERROR(XLOOKUP(K5114,'Tipo de carga'!B:B,'Tipo de carga'!C:C))</f>
        <v>Diesel</v>
      </c>
    </row>
    <row r="5115">
      <c r="A5115" s="36">
        <v>1906.0</v>
      </c>
      <c r="B5115" s="37" t="str">
        <f t="array" ref="B5115">IFERROR(XLOOKUP(A5115,'Asignacion Nov'!A:A,'Asignacion Nov'!C:C))</f>
        <v>MeLi asignado SD</v>
      </c>
      <c r="C5115" s="37" t="str">
        <f t="array" ref="C5115">IFERROR(XLOOKUP(A5115,'Asignacion Nov'!A:A,'Asignacion Nov'!B:B))</f>
        <v>EC-05</v>
      </c>
      <c r="D5115" s="38">
        <v>45609.620844907404</v>
      </c>
      <c r="E5115" s="36" t="s">
        <v>179</v>
      </c>
      <c r="F5115" s="37" t="str">
        <f t="array" ref="F5115">IFERROR(XLOOKUP(E5115,Operadores!A:A,Operadores!B:B))</f>
        <v>IBAJOS</v>
      </c>
      <c r="G5115" s="36" t="s">
        <v>72</v>
      </c>
      <c r="H5115" s="39">
        <v>20.122739</v>
      </c>
      <c r="I5115" s="40">
        <v>317.0</v>
      </c>
      <c r="J5115" s="41">
        <f t="shared" si="5"/>
        <v>6378.908263</v>
      </c>
      <c r="K5115" s="37" t="str">
        <f t="array" ref="K5115">IFERROR(XLOOKUP(G5115,'Tipo de carga'!A:A,'Tipo de carga'!B:B))</f>
        <v>Autoabasto</v>
      </c>
      <c r="L5115" s="37">
        <f t="shared" si="2"/>
        <v>46</v>
      </c>
      <c r="M5115" s="37">
        <f t="shared" si="3"/>
        <v>13</v>
      </c>
      <c r="N5115" s="37">
        <f t="shared" si="4"/>
        <v>11</v>
      </c>
      <c r="O5115" s="37" t="str">
        <f t="array" ref="O5115">IFERROR(XLOOKUP(K5115,'Tipo de carga'!B:B,'Tipo de carga'!C:C))</f>
        <v>Diesel</v>
      </c>
    </row>
    <row r="5116">
      <c r="A5116" s="36">
        <v>1809.0</v>
      </c>
      <c r="B5116" s="37" t="str">
        <f t="array" ref="B5116">IFERROR(XLOOKUP(A5116,'Asignacion Nov'!A:A,'Asignacion Nov'!C:C))</f>
        <v>Full Liver</v>
      </c>
      <c r="C5116" s="37" t="str">
        <f t="array" ref="C5116">IFERROR(XLOOKUP(A5116,'Asignacion Nov'!A:A,'Asignacion Nov'!B:B))</f>
        <v>EC-01</v>
      </c>
      <c r="D5116" s="38">
        <v>45609.603541666664</v>
      </c>
      <c r="E5116" s="36" t="s">
        <v>253</v>
      </c>
      <c r="F5116" s="37" t="str">
        <f t="array" ref="F5116">IFERROR(XLOOKUP(E5116,Operadores!A:A,Operadores!B:B))</f>
        <v>MARFRA</v>
      </c>
      <c r="G5116" s="36" t="s">
        <v>72</v>
      </c>
      <c r="H5116" s="39">
        <v>20.122739</v>
      </c>
      <c r="I5116" s="40">
        <v>700.0</v>
      </c>
      <c r="J5116" s="41">
        <f t="shared" si="5"/>
        <v>14085.9173</v>
      </c>
      <c r="K5116" s="37" t="str">
        <f t="array" ref="K5116">IFERROR(XLOOKUP(G5116,'Tipo de carga'!A:A,'Tipo de carga'!B:B))</f>
        <v>Autoabasto</v>
      </c>
      <c r="L5116" s="37">
        <f t="shared" si="2"/>
        <v>46</v>
      </c>
      <c r="M5116" s="37">
        <f t="shared" si="3"/>
        <v>13</v>
      </c>
      <c r="N5116" s="37">
        <f t="shared" si="4"/>
        <v>11</v>
      </c>
      <c r="O5116" s="37" t="str">
        <f t="array" ref="O5116">IFERROR(XLOOKUP(K5116,'Tipo de carga'!B:B,'Tipo de carga'!C:C))</f>
        <v>Diesel</v>
      </c>
    </row>
    <row r="5117">
      <c r="A5117" s="36">
        <v>2016.0</v>
      </c>
      <c r="B5117" s="37" t="str">
        <f t="array" ref="B5117">IFERROR(XLOOKUP(A5117,'Asignacion Nov'!A:A,'Asignacion Nov'!C:C))</f>
        <v>MeLi Asignado TD</v>
      </c>
      <c r="C5117" s="37" t="str">
        <f t="array" ref="C5117">IFERROR(XLOOKUP(A5117,'Asignacion Nov'!A:A,'Asignacion Nov'!B:B))</f>
        <v>EC-05</v>
      </c>
      <c r="D5117" s="38">
        <v>45609.590104166666</v>
      </c>
      <c r="E5117" s="36" t="s">
        <v>578</v>
      </c>
      <c r="F5117" s="37" t="str">
        <f t="array" ref="F5117">IFERROR(XLOOKUP(E5117,Operadores!A:A,Operadores!B:B))</f>
        <v>ASTLUI</v>
      </c>
      <c r="G5117" s="36" t="s">
        <v>72</v>
      </c>
      <c r="H5117" s="39">
        <v>20.122739</v>
      </c>
      <c r="I5117" s="40">
        <v>566.0</v>
      </c>
      <c r="J5117" s="41">
        <f t="shared" si="5"/>
        <v>11389.47027</v>
      </c>
      <c r="K5117" s="37" t="str">
        <f t="array" ref="K5117">IFERROR(XLOOKUP(G5117,'Tipo de carga'!A:A,'Tipo de carga'!B:B))</f>
        <v>Autoabasto</v>
      </c>
      <c r="L5117" s="37">
        <f t="shared" si="2"/>
        <v>46</v>
      </c>
      <c r="M5117" s="37">
        <f t="shared" si="3"/>
        <v>13</v>
      </c>
      <c r="N5117" s="37">
        <f t="shared" si="4"/>
        <v>11</v>
      </c>
      <c r="O5117" s="37" t="str">
        <f t="array" ref="O5117">IFERROR(XLOOKUP(K5117,'Tipo de carga'!B:B,'Tipo de carga'!C:C))</f>
        <v>Diesel</v>
      </c>
    </row>
    <row r="5118">
      <c r="A5118" s="36">
        <v>1900.0</v>
      </c>
      <c r="B5118" s="37" t="str">
        <f t="array" ref="B5118">IFERROR(XLOOKUP(A5118,'Asignacion Nov'!A:A,'Asignacion Nov'!C:C))</f>
        <v>Full Liver</v>
      </c>
      <c r="C5118" s="37" t="str">
        <f t="array" ref="C5118">IFERROR(XLOOKUP(A5118,'Asignacion Nov'!A:A,'Asignacion Nov'!B:B))</f>
        <v>EC-01</v>
      </c>
      <c r="D5118" s="38">
        <v>45609.5697337963</v>
      </c>
      <c r="E5118" s="36" t="s">
        <v>336</v>
      </c>
      <c r="F5118" s="37" t="str">
        <f t="array" ref="F5118">IFERROR(XLOOKUP(E5118,Operadores!A:A,Operadores!B:B))</f>
        <v>BUEMA</v>
      </c>
      <c r="G5118" s="36" t="s">
        <v>72</v>
      </c>
      <c r="H5118" s="39">
        <v>20.122739</v>
      </c>
      <c r="I5118" s="40">
        <v>725.0</v>
      </c>
      <c r="J5118" s="41">
        <f t="shared" si="5"/>
        <v>14588.98578</v>
      </c>
      <c r="K5118" s="37" t="str">
        <f t="array" ref="K5118">IFERROR(XLOOKUP(G5118,'Tipo de carga'!A:A,'Tipo de carga'!B:B))</f>
        <v>Autoabasto</v>
      </c>
      <c r="L5118" s="37">
        <f t="shared" si="2"/>
        <v>46</v>
      </c>
      <c r="M5118" s="37">
        <f t="shared" si="3"/>
        <v>13</v>
      </c>
      <c r="N5118" s="37">
        <f t="shared" si="4"/>
        <v>11</v>
      </c>
      <c r="O5118" s="37" t="str">
        <f t="array" ref="O5118">IFERROR(XLOOKUP(K5118,'Tipo de carga'!B:B,'Tipo de carga'!C:C))</f>
        <v>Diesel</v>
      </c>
    </row>
    <row r="5119">
      <c r="A5119" s="36">
        <v>1858.0</v>
      </c>
      <c r="B5119" s="37" t="str">
        <f t="array" ref="B5119">IFERROR(XLOOKUP(A5119,'Asignacion Nov'!A:A,'Asignacion Nov'!C:C))</f>
        <v>Hisense</v>
      </c>
      <c r="C5119" s="37" t="str">
        <f t="array" ref="C5119">IFERROR(XLOOKUP(A5119,'Asignacion Nov'!A:A,'Asignacion Nov'!B:B))</f>
        <v>EC-03</v>
      </c>
      <c r="D5119" s="38">
        <v>45609.555393518516</v>
      </c>
      <c r="E5119" s="36" t="s">
        <v>574</v>
      </c>
      <c r="F5119" s="37" t="str">
        <f t="array" ref="F5119">IFERROR(XLOOKUP(E5119,Operadores!A:A,Operadores!B:B))</f>
        <v>ZABFER</v>
      </c>
      <c r="G5119" s="36" t="s">
        <v>72</v>
      </c>
      <c r="H5119" s="39">
        <v>20.122739</v>
      </c>
      <c r="I5119" s="40">
        <v>677.0</v>
      </c>
      <c r="J5119" s="41">
        <f t="shared" si="5"/>
        <v>13623.0943</v>
      </c>
      <c r="K5119" s="37" t="str">
        <f t="array" ref="K5119">IFERROR(XLOOKUP(G5119,'Tipo de carga'!A:A,'Tipo de carga'!B:B))</f>
        <v>Autoabasto</v>
      </c>
      <c r="L5119" s="37">
        <f t="shared" si="2"/>
        <v>46</v>
      </c>
      <c r="M5119" s="37">
        <f t="shared" si="3"/>
        <v>13</v>
      </c>
      <c r="N5119" s="37">
        <f t="shared" si="4"/>
        <v>11</v>
      </c>
      <c r="O5119" s="37" t="str">
        <f t="array" ref="O5119">IFERROR(XLOOKUP(K5119,'Tipo de carga'!B:B,'Tipo de carga'!C:C))</f>
        <v>Diesel</v>
      </c>
    </row>
    <row r="5120">
      <c r="A5120" s="36">
        <v>1864.0</v>
      </c>
      <c r="B5120" s="37" t="str">
        <f t="array" ref="B5120">IFERROR(XLOOKUP(A5120,'Asignacion Nov'!A:A,'Asignacion Nov'!C:C))</f>
        <v>Full Liver</v>
      </c>
      <c r="C5120" s="37" t="str">
        <f t="array" ref="C5120">IFERROR(XLOOKUP(A5120,'Asignacion Nov'!A:A,'Asignacion Nov'!B:B))</f>
        <v>EC-01</v>
      </c>
      <c r="D5120" s="38">
        <v>45609.48568287037</v>
      </c>
      <c r="E5120" s="36" t="s">
        <v>193</v>
      </c>
      <c r="F5120" s="37" t="str">
        <f t="array" ref="F5120">IFERROR(XLOOKUP(E5120,Operadores!A:A,Operadores!B:B))</f>
        <v>SEGMAU</v>
      </c>
      <c r="G5120" s="36" t="s">
        <v>72</v>
      </c>
      <c r="H5120" s="39">
        <v>20.122739</v>
      </c>
      <c r="I5120" s="40">
        <v>59.0</v>
      </c>
      <c r="J5120" s="41">
        <f t="shared" si="5"/>
        <v>1187.241601</v>
      </c>
      <c r="K5120" s="37" t="str">
        <f t="array" ref="K5120">IFERROR(XLOOKUP(G5120,'Tipo de carga'!A:A,'Tipo de carga'!B:B))</f>
        <v>Autoabasto</v>
      </c>
      <c r="L5120" s="37">
        <f t="shared" si="2"/>
        <v>46</v>
      </c>
      <c r="M5120" s="37">
        <f t="shared" si="3"/>
        <v>13</v>
      </c>
      <c r="N5120" s="37">
        <f t="shared" si="4"/>
        <v>11</v>
      </c>
      <c r="O5120" s="37" t="str">
        <f t="array" ref="O5120">IFERROR(XLOOKUP(K5120,'Tipo de carga'!B:B,'Tipo de carga'!C:C))</f>
        <v>Diesel</v>
      </c>
    </row>
    <row r="5121">
      <c r="A5121" s="36">
        <v>1864.0</v>
      </c>
      <c r="B5121" s="37" t="str">
        <f t="array" ref="B5121">IFERROR(XLOOKUP(A5121,'Asignacion Nov'!A:A,'Asignacion Nov'!C:C))</f>
        <v>Full Liver</v>
      </c>
      <c r="C5121" s="37" t="str">
        <f t="array" ref="C5121">IFERROR(XLOOKUP(A5121,'Asignacion Nov'!A:A,'Asignacion Nov'!B:B))</f>
        <v>EC-01</v>
      </c>
      <c r="D5121" s="38">
        <v>45609.48079861111</v>
      </c>
      <c r="E5121" s="36" t="s">
        <v>193</v>
      </c>
      <c r="F5121" s="37" t="str">
        <f t="array" ref="F5121">IFERROR(XLOOKUP(E5121,Operadores!A:A,Operadores!B:B))</f>
        <v>SEGMAU</v>
      </c>
      <c r="G5121" s="36" t="s">
        <v>72</v>
      </c>
      <c r="H5121" s="39">
        <v>20.122739</v>
      </c>
      <c r="I5121" s="40">
        <v>280.0</v>
      </c>
      <c r="J5121" s="41">
        <f t="shared" si="5"/>
        <v>5634.36692</v>
      </c>
      <c r="K5121" s="37" t="str">
        <f t="array" ref="K5121">IFERROR(XLOOKUP(G5121,'Tipo de carga'!A:A,'Tipo de carga'!B:B))</f>
        <v>Autoabasto</v>
      </c>
      <c r="L5121" s="37">
        <f t="shared" si="2"/>
        <v>46</v>
      </c>
      <c r="M5121" s="37">
        <f t="shared" si="3"/>
        <v>13</v>
      </c>
      <c r="N5121" s="37">
        <f t="shared" si="4"/>
        <v>11</v>
      </c>
      <c r="O5121" s="37" t="str">
        <f t="array" ref="O5121">IFERROR(XLOOKUP(K5121,'Tipo de carga'!B:B,'Tipo de carga'!C:C))</f>
        <v>Diesel</v>
      </c>
    </row>
    <row r="5122">
      <c r="A5122" s="36">
        <v>1641.0</v>
      </c>
      <c r="B5122" s="37" t="str">
        <f t="array" ref="B5122">IFERROR(XLOOKUP(A5122,'Asignacion Nov'!A:A,'Asignacion Nov'!C:C))</f>
        <v>Available</v>
      </c>
      <c r="C5122" s="37" t="str">
        <f t="array" ref="C5122">IFERROR(XLOOKUP(A5122,'Asignacion Nov'!A:A,'Asignacion Nov'!B:B))</f>
        <v>TTE</v>
      </c>
      <c r="D5122" s="38">
        <v>45609.472349537034</v>
      </c>
      <c r="E5122" s="36" t="s">
        <v>579</v>
      </c>
      <c r="F5122" s="37" t="str">
        <f t="array" ref="F5122">IFERROR(XLOOKUP(E5122,Operadores!A:A,Operadores!B:B))</f>
        <v>CABJUA</v>
      </c>
      <c r="G5122" s="36" t="s">
        <v>72</v>
      </c>
      <c r="H5122" s="39">
        <v>20.122739</v>
      </c>
      <c r="I5122" s="40">
        <v>343.0</v>
      </c>
      <c r="J5122" s="41">
        <f t="shared" si="5"/>
        <v>6902.099477</v>
      </c>
      <c r="K5122" s="37" t="str">
        <f t="array" ref="K5122">IFERROR(XLOOKUP(G5122,'Tipo de carga'!A:A,'Tipo de carga'!B:B))</f>
        <v>Autoabasto</v>
      </c>
      <c r="L5122" s="37">
        <f t="shared" si="2"/>
        <v>46</v>
      </c>
      <c r="M5122" s="37">
        <f t="shared" si="3"/>
        <v>13</v>
      </c>
      <c r="N5122" s="37">
        <f t="shared" si="4"/>
        <v>11</v>
      </c>
      <c r="O5122" s="37" t="str">
        <f t="array" ref="O5122">IFERROR(XLOOKUP(K5122,'Tipo de carga'!B:B,'Tipo de carga'!C:C))</f>
        <v>Diesel</v>
      </c>
    </row>
    <row r="5123">
      <c r="A5123" s="36">
        <v>1789.0</v>
      </c>
      <c r="B5123" s="37" t="str">
        <f t="array" ref="B5123">IFERROR(XLOOKUP(A5123,'Asignacion Nov'!A:A,'Asignacion Nov'!C:C))</f>
        <v>Hisense</v>
      </c>
      <c r="C5123" s="37" t="str">
        <f t="array" ref="C5123">IFERROR(XLOOKUP(A5123,'Asignacion Nov'!A:A,'Asignacion Nov'!B:B))</f>
        <v>EC-03</v>
      </c>
      <c r="D5123" s="38">
        <v>45609.44568287037</v>
      </c>
      <c r="E5123" s="36" t="s">
        <v>413</v>
      </c>
      <c r="F5123" s="37" t="str">
        <f t="array" ref="F5123">IFERROR(XLOOKUP(E5123,Operadores!A:A,Operadores!B:B))</f>
        <v>GALANG</v>
      </c>
      <c r="G5123" s="36" t="s">
        <v>72</v>
      </c>
      <c r="H5123" s="39">
        <v>20.122739</v>
      </c>
      <c r="I5123" s="40">
        <v>560.0</v>
      </c>
      <c r="J5123" s="41">
        <f t="shared" si="5"/>
        <v>11268.73384</v>
      </c>
      <c r="K5123" s="37" t="str">
        <f t="array" ref="K5123">IFERROR(XLOOKUP(G5123,'Tipo de carga'!A:A,'Tipo de carga'!B:B))</f>
        <v>Autoabasto</v>
      </c>
      <c r="L5123" s="37">
        <f t="shared" si="2"/>
        <v>46</v>
      </c>
      <c r="M5123" s="37">
        <f t="shared" si="3"/>
        <v>13</v>
      </c>
      <c r="N5123" s="37">
        <f t="shared" si="4"/>
        <v>11</v>
      </c>
      <c r="O5123" s="37" t="str">
        <f t="array" ref="O5123">IFERROR(XLOOKUP(K5123,'Tipo de carga'!B:B,'Tipo de carga'!C:C))</f>
        <v>Diesel</v>
      </c>
    </row>
    <row r="5124">
      <c r="A5124" s="36">
        <v>1993.0</v>
      </c>
      <c r="B5124" s="37" t="str">
        <f t="array" ref="B5124">IFERROR(XLOOKUP(A5124,'Asignacion Nov'!A:A,'Asignacion Nov'!C:C))</f>
        <v>MeLi Dedicado TD</v>
      </c>
      <c r="C5124" s="37" t="str">
        <f t="array" ref="C5124">IFERROR(XLOOKUP(A5124,'Asignacion Nov'!A:A,'Asignacion Nov'!B:B))</f>
        <v>EC-05</v>
      </c>
      <c r="D5124" s="38">
        <v>45609.433483796296</v>
      </c>
      <c r="E5124" s="36" t="s">
        <v>188</v>
      </c>
      <c r="F5124" s="37" t="str">
        <f t="array" ref="F5124">IFERROR(XLOOKUP(E5124,Operadores!A:A,Operadores!B:B))</f>
        <v>ZAMROB</v>
      </c>
      <c r="G5124" s="36" t="s">
        <v>72</v>
      </c>
      <c r="H5124" s="39">
        <v>20.122739</v>
      </c>
      <c r="I5124" s="40">
        <v>511.0</v>
      </c>
      <c r="J5124" s="41">
        <f t="shared" si="5"/>
        <v>10282.71963</v>
      </c>
      <c r="K5124" s="37" t="str">
        <f t="array" ref="K5124">IFERROR(XLOOKUP(G5124,'Tipo de carga'!A:A,'Tipo de carga'!B:B))</f>
        <v>Autoabasto</v>
      </c>
      <c r="L5124" s="37">
        <f t="shared" si="2"/>
        <v>46</v>
      </c>
      <c r="M5124" s="37">
        <f t="shared" si="3"/>
        <v>13</v>
      </c>
      <c r="N5124" s="37">
        <f t="shared" si="4"/>
        <v>11</v>
      </c>
      <c r="O5124" s="37" t="str">
        <f t="array" ref="O5124">IFERROR(XLOOKUP(K5124,'Tipo de carga'!B:B,'Tipo de carga'!C:C))</f>
        <v>Diesel</v>
      </c>
    </row>
    <row r="5125">
      <c r="A5125" s="36">
        <v>1793.0</v>
      </c>
      <c r="B5125" s="37" t="str">
        <f t="array" ref="B5125">IFERROR(XLOOKUP(A5125,'Asignacion Nov'!A:A,'Asignacion Nov'!C:C))</f>
        <v>Hisense</v>
      </c>
      <c r="C5125" s="37" t="str">
        <f t="array" ref="C5125">IFERROR(XLOOKUP(A5125,'Asignacion Nov'!A:A,'Asignacion Nov'!B:B))</f>
        <v>EC-03</v>
      </c>
      <c r="D5125" s="38">
        <v>45609.42387731482</v>
      </c>
      <c r="E5125" s="36" t="s">
        <v>70</v>
      </c>
      <c r="F5125" s="37" t="str">
        <f t="array" ref="F5125">IFERROR(XLOOKUP(E5125,Operadores!A:A,Operadores!B:B))</f>
        <v>IBAANY</v>
      </c>
      <c r="G5125" s="36" t="s">
        <v>72</v>
      </c>
      <c r="H5125" s="39">
        <v>20.122739</v>
      </c>
      <c r="I5125" s="40">
        <v>563.0</v>
      </c>
      <c r="J5125" s="41">
        <f t="shared" si="5"/>
        <v>11329.10206</v>
      </c>
      <c r="K5125" s="37" t="str">
        <f t="array" ref="K5125">IFERROR(XLOOKUP(G5125,'Tipo de carga'!A:A,'Tipo de carga'!B:B))</f>
        <v>Autoabasto</v>
      </c>
      <c r="L5125" s="37">
        <f t="shared" si="2"/>
        <v>46</v>
      </c>
      <c r="M5125" s="37">
        <f t="shared" si="3"/>
        <v>13</v>
      </c>
      <c r="N5125" s="37">
        <f t="shared" si="4"/>
        <v>11</v>
      </c>
      <c r="O5125" s="37" t="str">
        <f t="array" ref="O5125">IFERROR(XLOOKUP(K5125,'Tipo de carga'!B:B,'Tipo de carga'!C:C))</f>
        <v>Diesel</v>
      </c>
    </row>
    <row r="5126">
      <c r="A5126" s="36">
        <v>1949.0</v>
      </c>
      <c r="B5126" s="37" t="str">
        <f t="array" ref="B5126">IFERROR(XLOOKUP(A5126,'Asignacion Nov'!A:A,'Asignacion Nov'!C:C))</f>
        <v>MeLi asignado SD</v>
      </c>
      <c r="C5126" s="37" t="str">
        <f t="array" ref="C5126">IFERROR(XLOOKUP(A5126,'Asignacion Nov'!A:A,'Asignacion Nov'!B:B))</f>
        <v>EC-05</v>
      </c>
      <c r="D5126" s="38">
        <v>45609.41210648148</v>
      </c>
      <c r="E5126" s="36" t="s">
        <v>170</v>
      </c>
      <c r="F5126" s="37" t="str">
        <f t="array" ref="F5126">IFERROR(XLOOKUP(E5126,Operadores!A:A,Operadores!B:B))</f>
        <v>MIRISR</v>
      </c>
      <c r="G5126" s="36" t="s">
        <v>72</v>
      </c>
      <c r="H5126" s="39">
        <v>20.122739</v>
      </c>
      <c r="I5126" s="40">
        <v>353.0</v>
      </c>
      <c r="J5126" s="41">
        <f t="shared" si="5"/>
        <v>7103.326867</v>
      </c>
      <c r="K5126" s="37" t="str">
        <f t="array" ref="K5126">IFERROR(XLOOKUP(G5126,'Tipo de carga'!A:A,'Tipo de carga'!B:B))</f>
        <v>Autoabasto</v>
      </c>
      <c r="L5126" s="37">
        <f t="shared" si="2"/>
        <v>46</v>
      </c>
      <c r="M5126" s="37">
        <f t="shared" si="3"/>
        <v>13</v>
      </c>
      <c r="N5126" s="37">
        <f t="shared" si="4"/>
        <v>11</v>
      </c>
      <c r="O5126" s="37" t="str">
        <f t="array" ref="O5126">IFERROR(XLOOKUP(K5126,'Tipo de carga'!B:B,'Tipo de carga'!C:C))</f>
        <v>Diesel</v>
      </c>
    </row>
    <row r="5127">
      <c r="A5127" s="36">
        <v>2037.0</v>
      </c>
      <c r="B5127" s="37" t="str">
        <f t="array" ref="B5127">IFERROR(XLOOKUP(A5127,'Asignacion Nov'!A:A,'Asignacion Nov'!C:C))</f>
        <v>Liverpool Local</v>
      </c>
      <c r="C5127" s="37" t="str">
        <f t="array" ref="C5127">IFERROR(XLOOKUP(A5127,'Asignacion Nov'!A:A,'Asignacion Nov'!B:B))</f>
        <v>EC-01</v>
      </c>
      <c r="D5127" s="38">
        <v>45609.308483796296</v>
      </c>
      <c r="E5127" s="36" t="s">
        <v>229</v>
      </c>
      <c r="F5127" s="37" t="str">
        <f t="array" ref="F5127">IFERROR(XLOOKUP(E5127,Operadores!A:A,Operadores!B:B))</f>
        <v>MIRJON</v>
      </c>
      <c r="G5127" s="36" t="s">
        <v>72</v>
      </c>
      <c r="H5127" s="39">
        <v>20.122739</v>
      </c>
      <c r="I5127" s="40">
        <v>413.0</v>
      </c>
      <c r="J5127" s="41">
        <f t="shared" si="5"/>
        <v>8310.691207</v>
      </c>
      <c r="K5127" s="37" t="str">
        <f t="array" ref="K5127">IFERROR(XLOOKUP(G5127,'Tipo de carga'!A:A,'Tipo de carga'!B:B))</f>
        <v>Autoabasto</v>
      </c>
      <c r="L5127" s="37">
        <f t="shared" si="2"/>
        <v>46</v>
      </c>
      <c r="M5127" s="37">
        <f t="shared" si="3"/>
        <v>13</v>
      </c>
      <c r="N5127" s="37">
        <f t="shared" si="4"/>
        <v>11</v>
      </c>
      <c r="O5127" s="37" t="str">
        <f t="array" ref="O5127">IFERROR(XLOOKUP(K5127,'Tipo de carga'!B:B,'Tipo de carga'!C:C))</f>
        <v>Diesel</v>
      </c>
    </row>
    <row r="5128">
      <c r="A5128" s="36" t="s">
        <v>125</v>
      </c>
      <c r="B5128" s="37" t="str">
        <f t="array" ref="B5128">IFERROR(XLOOKUP(A5128,'Asignacion Nov'!A:A,'Asignacion Nov'!C:C))</f>
        <v>Sayer Patios y T.</v>
      </c>
      <c r="C5128" s="37" t="str">
        <f t="array" ref="C5128">IFERROR(XLOOKUP(A5128,'Asignacion Nov'!A:A,'Asignacion Nov'!B:B))</f>
        <v>EC-04</v>
      </c>
      <c r="D5128" s="38">
        <v>45609.294027777774</v>
      </c>
      <c r="E5128" s="36" t="s">
        <v>499</v>
      </c>
      <c r="F5128" s="37" t="str">
        <f t="array" ref="F5128">IFERROR(XLOOKUP(E5128,Operadores!A:A,Operadores!B:B))</f>
        <v>MILJO</v>
      </c>
      <c r="G5128" s="36" t="s">
        <v>72</v>
      </c>
      <c r="H5128" s="39">
        <v>20.122739</v>
      </c>
      <c r="I5128" s="40">
        <v>470.0</v>
      </c>
      <c r="J5128" s="41">
        <f t="shared" si="5"/>
        <v>9457.68733</v>
      </c>
      <c r="K5128" s="37" t="str">
        <f t="array" ref="K5128">IFERROR(XLOOKUP(G5128,'Tipo de carga'!A:A,'Tipo de carga'!B:B))</f>
        <v>Autoabasto</v>
      </c>
      <c r="L5128" s="37">
        <f t="shared" si="2"/>
        <v>46</v>
      </c>
      <c r="M5128" s="37">
        <f t="shared" si="3"/>
        <v>13</v>
      </c>
      <c r="N5128" s="37">
        <f t="shared" si="4"/>
        <v>11</v>
      </c>
      <c r="O5128" s="37" t="str">
        <f t="array" ref="O5128">IFERROR(XLOOKUP(K5128,'Tipo de carga'!B:B,'Tipo de carga'!C:C))</f>
        <v>Diesel</v>
      </c>
    </row>
    <row r="5129">
      <c r="A5129" s="36">
        <v>2020.0</v>
      </c>
      <c r="B5129" s="37" t="str">
        <f t="array" ref="B5129">IFERROR(XLOOKUP(A5129,'Asignacion Nov'!A:A,'Asignacion Nov'!C:C))</f>
        <v>MeLi Dedicado Merida</v>
      </c>
      <c r="C5129" s="37" t="str">
        <f t="array" ref="C5129">IFERROR(XLOOKUP(A5129,'Asignacion Nov'!A:A,'Asignacion Nov'!B:B))</f>
        <v>EC-05</v>
      </c>
      <c r="D5129" s="38">
        <v>45609.258472222224</v>
      </c>
      <c r="E5129" s="36" t="s">
        <v>164</v>
      </c>
      <c r="F5129" s="37" t="str">
        <f t="array" ref="F5129">IFERROR(XLOOKUP(E5129,Operadores!A:A,Operadores!B:B))</f>
        <v>MUÑOSC</v>
      </c>
      <c r="G5129" s="36" t="s">
        <v>72</v>
      </c>
      <c r="H5129" s="39">
        <v>20.122739</v>
      </c>
      <c r="I5129" s="40">
        <v>290.0</v>
      </c>
      <c r="J5129" s="41">
        <f t="shared" si="5"/>
        <v>5835.59431</v>
      </c>
      <c r="K5129" s="37" t="str">
        <f t="array" ref="K5129">IFERROR(XLOOKUP(G5129,'Tipo de carga'!A:A,'Tipo de carga'!B:B))</f>
        <v>Autoabasto</v>
      </c>
      <c r="L5129" s="37">
        <f t="shared" si="2"/>
        <v>46</v>
      </c>
      <c r="M5129" s="37">
        <f t="shared" si="3"/>
        <v>13</v>
      </c>
      <c r="N5129" s="37">
        <f t="shared" si="4"/>
        <v>11</v>
      </c>
      <c r="O5129" s="37" t="str">
        <f t="array" ref="O5129">IFERROR(XLOOKUP(K5129,'Tipo de carga'!B:B,'Tipo de carga'!C:C))</f>
        <v>Diesel</v>
      </c>
    </row>
    <row r="5130">
      <c r="A5130" s="36">
        <v>1932.0</v>
      </c>
      <c r="B5130" s="37" t="str">
        <f t="array" ref="B5130">IFERROR(XLOOKUP(A5130,'Asignacion Nov'!A:A,'Asignacion Nov'!C:C))</f>
        <v>Circuitos</v>
      </c>
      <c r="C5130" s="37" t="str">
        <f t="array" ref="C5130">IFERROR(XLOOKUP(A5130,'Asignacion Nov'!A:A,'Asignacion Nov'!B:B))</f>
        <v>EC-03</v>
      </c>
      <c r="D5130" s="38">
        <v>45609.233923611115</v>
      </c>
      <c r="E5130" s="36" t="s">
        <v>185</v>
      </c>
      <c r="F5130" s="37" t="str">
        <f t="array" ref="F5130">IFERROR(XLOOKUP(E5130,Operadores!A:A,Operadores!B:B))</f>
        <v>FERRI</v>
      </c>
      <c r="G5130" s="36" t="s">
        <v>72</v>
      </c>
      <c r="H5130" s="39">
        <v>20.122739</v>
      </c>
      <c r="I5130" s="40">
        <v>229.0</v>
      </c>
      <c r="J5130" s="41">
        <f t="shared" si="5"/>
        <v>4608.107231</v>
      </c>
      <c r="K5130" s="37" t="str">
        <f t="array" ref="K5130">IFERROR(XLOOKUP(G5130,'Tipo de carga'!A:A,'Tipo de carga'!B:B))</f>
        <v>Autoabasto</v>
      </c>
      <c r="L5130" s="37">
        <f t="shared" si="2"/>
        <v>46</v>
      </c>
      <c r="M5130" s="37">
        <f t="shared" si="3"/>
        <v>13</v>
      </c>
      <c r="N5130" s="37">
        <f t="shared" si="4"/>
        <v>11</v>
      </c>
      <c r="O5130" s="37" t="str">
        <f t="array" ref="O5130">IFERROR(XLOOKUP(K5130,'Tipo de carga'!B:B,'Tipo de carga'!C:C))</f>
        <v>Diesel</v>
      </c>
    </row>
    <row r="5131">
      <c r="A5131" s="36">
        <v>1724.0</v>
      </c>
      <c r="B5131" s="37" t="str">
        <f t="array" ref="B5131">IFERROR(XLOOKUP(A5131,'Asignacion Nov'!A:A,'Asignacion Nov'!C:C))</f>
        <v>Liverpool Local</v>
      </c>
      <c r="C5131" s="37" t="str">
        <f t="array" ref="C5131">IFERROR(XLOOKUP(A5131,'Asignacion Nov'!A:A,'Asignacion Nov'!B:B))</f>
        <v>EC-01</v>
      </c>
      <c r="D5131" s="38">
        <v>45609.2209375</v>
      </c>
      <c r="E5131" s="36" t="s">
        <v>427</v>
      </c>
      <c r="F5131" s="37" t="str">
        <f t="array" ref="F5131">IFERROR(XLOOKUP(E5131,Operadores!A:A,Operadores!B:B))</f>
        <v>REYJA01</v>
      </c>
      <c r="G5131" s="36" t="s">
        <v>72</v>
      </c>
      <c r="H5131" s="39">
        <v>20.122739</v>
      </c>
      <c r="I5131" s="40">
        <v>286.0</v>
      </c>
      <c r="J5131" s="41">
        <f t="shared" si="5"/>
        <v>5755.103354</v>
      </c>
      <c r="K5131" s="37" t="str">
        <f t="array" ref="K5131">IFERROR(XLOOKUP(G5131,'Tipo de carga'!A:A,'Tipo de carga'!B:B))</f>
        <v>Autoabasto</v>
      </c>
      <c r="L5131" s="37">
        <f t="shared" si="2"/>
        <v>46</v>
      </c>
      <c r="M5131" s="37">
        <f t="shared" si="3"/>
        <v>13</v>
      </c>
      <c r="N5131" s="37">
        <f t="shared" si="4"/>
        <v>11</v>
      </c>
      <c r="O5131" s="37" t="str">
        <f t="array" ref="O5131">IFERROR(XLOOKUP(K5131,'Tipo de carga'!B:B,'Tipo de carga'!C:C))</f>
        <v>Diesel</v>
      </c>
    </row>
    <row r="5132">
      <c r="A5132" s="36">
        <v>1853.0</v>
      </c>
      <c r="B5132" s="37" t="str">
        <f t="array" ref="B5132">IFERROR(XLOOKUP(A5132,'Asignacion Nov'!A:A,'Asignacion Nov'!C:C))</f>
        <v>Sayer Sencillo</v>
      </c>
      <c r="C5132" s="37" t="str">
        <f t="array" ref="C5132">IFERROR(XLOOKUP(A5132,'Asignacion Nov'!A:A,'Asignacion Nov'!B:B))</f>
        <v>EC-04</v>
      </c>
      <c r="D5132" s="38">
        <v>45609.19609953704</v>
      </c>
      <c r="E5132" s="36" t="s">
        <v>65</v>
      </c>
      <c r="F5132" s="37" t="str">
        <f t="array" ref="F5132">IFERROR(XLOOKUP(E5132,Operadores!A:A,Operadores!B:B))</f>
        <v>VARRUB</v>
      </c>
      <c r="G5132" s="36" t="s">
        <v>72</v>
      </c>
      <c r="H5132" s="39">
        <v>20.122739</v>
      </c>
      <c r="I5132" s="40">
        <v>780.0</v>
      </c>
      <c r="J5132" s="41">
        <f t="shared" si="5"/>
        <v>15695.73642</v>
      </c>
      <c r="K5132" s="37" t="str">
        <f t="array" ref="K5132">IFERROR(XLOOKUP(G5132,'Tipo de carga'!A:A,'Tipo de carga'!B:B))</f>
        <v>Autoabasto</v>
      </c>
      <c r="L5132" s="37">
        <f t="shared" si="2"/>
        <v>46</v>
      </c>
      <c r="M5132" s="37">
        <f t="shared" si="3"/>
        <v>13</v>
      </c>
      <c r="N5132" s="37">
        <f t="shared" si="4"/>
        <v>11</v>
      </c>
      <c r="O5132" s="37" t="str">
        <f t="array" ref="O5132">IFERROR(XLOOKUP(K5132,'Tipo de carga'!B:B,'Tipo de carga'!C:C))</f>
        <v>Diesel</v>
      </c>
    </row>
    <row r="5133">
      <c r="A5133" s="36">
        <v>1979.0</v>
      </c>
      <c r="B5133" s="37" t="str">
        <f t="array" ref="B5133">IFERROR(XLOOKUP(A5133,'Asignacion Nov'!A:A,'Asignacion Nov'!C:C))</f>
        <v>MeLi asignado SD</v>
      </c>
      <c r="C5133" s="37" t="str">
        <f t="array" ref="C5133">IFERROR(XLOOKUP(A5133,'Asignacion Nov'!A:A,'Asignacion Nov'!B:B))</f>
        <v>EC-05</v>
      </c>
      <c r="D5133" s="38">
        <v>45609.18046296296</v>
      </c>
      <c r="E5133" s="36" t="s">
        <v>370</v>
      </c>
      <c r="F5133" s="37" t="str">
        <f t="array" ref="F5133">IFERROR(XLOOKUP(E5133,Operadores!A:A,Operadores!B:B))</f>
        <v>GALODI</v>
      </c>
      <c r="G5133" s="36" t="s">
        <v>72</v>
      </c>
      <c r="H5133" s="39">
        <v>20.122739</v>
      </c>
      <c r="I5133" s="40">
        <v>73.0</v>
      </c>
      <c r="J5133" s="41">
        <f t="shared" si="5"/>
        <v>1468.959947</v>
      </c>
      <c r="K5133" s="37" t="str">
        <f t="array" ref="K5133">IFERROR(XLOOKUP(G5133,'Tipo de carga'!A:A,'Tipo de carga'!B:B))</f>
        <v>Autoabasto</v>
      </c>
      <c r="L5133" s="37">
        <f t="shared" si="2"/>
        <v>46</v>
      </c>
      <c r="M5133" s="37">
        <f t="shared" si="3"/>
        <v>13</v>
      </c>
      <c r="N5133" s="37">
        <f t="shared" si="4"/>
        <v>11</v>
      </c>
      <c r="O5133" s="37" t="str">
        <f t="array" ref="O5133">IFERROR(XLOOKUP(K5133,'Tipo de carga'!B:B,'Tipo de carga'!C:C))</f>
        <v>Diesel</v>
      </c>
    </row>
    <row r="5134">
      <c r="A5134" s="36">
        <v>1752.0</v>
      </c>
      <c r="B5134" s="37" t="str">
        <f t="array" ref="B5134">IFERROR(XLOOKUP(A5134,'Asignacion Nov'!A:A,'Asignacion Nov'!C:C))</f>
        <v>Liverpool Local</v>
      </c>
      <c r="C5134" s="37" t="str">
        <f t="array" ref="C5134">IFERROR(XLOOKUP(A5134,'Asignacion Nov'!A:A,'Asignacion Nov'!B:B))</f>
        <v>EC-01</v>
      </c>
      <c r="D5134" s="38">
        <v>45609.155381944445</v>
      </c>
      <c r="E5134" s="36" t="s">
        <v>182</v>
      </c>
      <c r="F5134" s="37" t="str">
        <f t="array" ref="F5134">IFERROR(XLOOKUP(E5134,Operadores!A:A,Operadores!B:B))</f>
        <v>ROBJUA01</v>
      </c>
      <c r="G5134" s="36" t="s">
        <v>72</v>
      </c>
      <c r="H5134" s="39">
        <v>20.122739</v>
      </c>
      <c r="I5134" s="40">
        <v>390.0</v>
      </c>
      <c r="J5134" s="41">
        <f t="shared" si="5"/>
        <v>7847.86821</v>
      </c>
      <c r="K5134" s="37" t="str">
        <f t="array" ref="K5134">IFERROR(XLOOKUP(G5134,'Tipo de carga'!A:A,'Tipo de carga'!B:B))</f>
        <v>Autoabasto</v>
      </c>
      <c r="L5134" s="37">
        <f t="shared" si="2"/>
        <v>46</v>
      </c>
      <c r="M5134" s="37">
        <f t="shared" si="3"/>
        <v>13</v>
      </c>
      <c r="N5134" s="37">
        <f t="shared" si="4"/>
        <v>11</v>
      </c>
      <c r="O5134" s="37" t="str">
        <f t="array" ref="O5134">IFERROR(XLOOKUP(K5134,'Tipo de carga'!B:B,'Tipo de carga'!C:C))</f>
        <v>Diesel</v>
      </c>
    </row>
    <row r="5135">
      <c r="A5135" s="36">
        <v>1812.0</v>
      </c>
      <c r="B5135" s="37" t="str">
        <f t="array" ref="B5135">IFERROR(XLOOKUP(A5135,'Asignacion Nov'!A:A,'Asignacion Nov'!C:C))</f>
        <v>Patieros sucursal</v>
      </c>
      <c r="C5135" s="37" t="str">
        <f t="array" ref="C5135">IFERROR(XLOOKUP(A5135,'Asignacion Nov'!A:A,'Asignacion Nov'!B:B))</f>
        <v>EC-03</v>
      </c>
      <c r="D5135" s="38">
        <v>45609.145</v>
      </c>
      <c r="E5135" s="36" t="s">
        <v>167</v>
      </c>
      <c r="F5135" s="37" t="str">
        <f t="array" ref="F5135">IFERROR(XLOOKUP(E5135,Operadores!A:A,Operadores!B:B))</f>
        <v>REYVI01</v>
      </c>
      <c r="G5135" s="36" t="s">
        <v>72</v>
      </c>
      <c r="H5135" s="39">
        <v>20.122739</v>
      </c>
      <c r="I5135" s="40">
        <v>616.0</v>
      </c>
      <c r="J5135" s="41">
        <f t="shared" si="5"/>
        <v>12395.60722</v>
      </c>
      <c r="K5135" s="37" t="str">
        <f t="array" ref="K5135">IFERROR(XLOOKUP(G5135,'Tipo de carga'!A:A,'Tipo de carga'!B:B))</f>
        <v>Autoabasto</v>
      </c>
      <c r="L5135" s="37">
        <f t="shared" si="2"/>
        <v>46</v>
      </c>
      <c r="M5135" s="37">
        <f t="shared" si="3"/>
        <v>13</v>
      </c>
      <c r="N5135" s="37">
        <f t="shared" si="4"/>
        <v>11</v>
      </c>
      <c r="O5135" s="37" t="str">
        <f t="array" ref="O5135">IFERROR(XLOOKUP(K5135,'Tipo de carga'!B:B,'Tipo de carga'!C:C))</f>
        <v>Diesel</v>
      </c>
    </row>
    <row r="5136">
      <c r="A5136" s="36">
        <v>1883.0</v>
      </c>
      <c r="B5136" s="37" t="str">
        <f t="array" ref="B5136">IFERROR(XLOOKUP(A5136,'Asignacion Nov'!A:A,'Asignacion Nov'!C:C))</f>
        <v>Circuitos</v>
      </c>
      <c r="C5136" s="37" t="str">
        <f t="array" ref="C5136">IFERROR(XLOOKUP(A5136,'Asignacion Nov'!A:A,'Asignacion Nov'!B:B))</f>
        <v>EC-03</v>
      </c>
      <c r="D5136" s="38">
        <v>45609.113125</v>
      </c>
      <c r="E5136" s="36" t="s">
        <v>202</v>
      </c>
      <c r="F5136" s="37" t="str">
        <f t="array" ref="F5136">IFERROR(XLOOKUP(E5136,Operadores!A:A,Operadores!B:B))</f>
        <v>JIMMI01</v>
      </c>
      <c r="G5136" s="36" t="s">
        <v>72</v>
      </c>
      <c r="H5136" s="39">
        <v>20.122739</v>
      </c>
      <c r="I5136" s="40">
        <v>470.0</v>
      </c>
      <c r="J5136" s="41">
        <f t="shared" si="5"/>
        <v>9457.68733</v>
      </c>
      <c r="K5136" s="37" t="str">
        <f t="array" ref="K5136">IFERROR(XLOOKUP(G5136,'Tipo de carga'!A:A,'Tipo de carga'!B:B))</f>
        <v>Autoabasto</v>
      </c>
      <c r="L5136" s="37">
        <f t="shared" si="2"/>
        <v>46</v>
      </c>
      <c r="M5136" s="37">
        <f t="shared" si="3"/>
        <v>13</v>
      </c>
      <c r="N5136" s="37">
        <f t="shared" si="4"/>
        <v>11</v>
      </c>
      <c r="O5136" s="37" t="str">
        <f t="array" ref="O5136">IFERROR(XLOOKUP(K5136,'Tipo de carga'!B:B,'Tipo de carga'!C:C))</f>
        <v>Diesel</v>
      </c>
    </row>
    <row r="5137">
      <c r="A5137" s="36">
        <v>1849.0</v>
      </c>
      <c r="B5137" s="37" t="str">
        <f t="array" ref="B5137">IFERROR(XLOOKUP(A5137,'Asignacion Nov'!A:A,'Asignacion Nov'!C:C))</f>
        <v>Circuitos</v>
      </c>
      <c r="C5137" s="37" t="str">
        <f t="array" ref="C5137">IFERROR(XLOOKUP(A5137,'Asignacion Nov'!A:A,'Asignacion Nov'!B:B))</f>
        <v>EC-03</v>
      </c>
      <c r="D5137" s="38">
        <v>45609.102800925924</v>
      </c>
      <c r="E5137" s="36" t="s">
        <v>528</v>
      </c>
      <c r="F5137" s="37" t="str">
        <f t="array" ref="F5137">IFERROR(XLOOKUP(E5137,Operadores!A:A,Operadores!B:B))</f>
        <v>GOMJOV</v>
      </c>
      <c r="G5137" s="36" t="s">
        <v>72</v>
      </c>
      <c r="H5137" s="39">
        <v>20.122739</v>
      </c>
      <c r="I5137" s="40">
        <v>759.0</v>
      </c>
      <c r="J5137" s="41">
        <f t="shared" si="5"/>
        <v>15273.1589</v>
      </c>
      <c r="K5137" s="37" t="str">
        <f t="array" ref="K5137">IFERROR(XLOOKUP(G5137,'Tipo de carga'!A:A,'Tipo de carga'!B:B))</f>
        <v>Autoabasto</v>
      </c>
      <c r="L5137" s="37">
        <f t="shared" si="2"/>
        <v>46</v>
      </c>
      <c r="M5137" s="37">
        <f t="shared" si="3"/>
        <v>13</v>
      </c>
      <c r="N5137" s="37">
        <f t="shared" si="4"/>
        <v>11</v>
      </c>
      <c r="O5137" s="37" t="str">
        <f t="array" ref="O5137">IFERROR(XLOOKUP(K5137,'Tipo de carga'!B:B,'Tipo de carga'!C:C))</f>
        <v>Diesel</v>
      </c>
    </row>
    <row r="5138">
      <c r="A5138" s="36">
        <v>1683.0</v>
      </c>
      <c r="B5138" s="37" t="str">
        <f t="array" ref="B5138">IFERROR(XLOOKUP(A5138,'Asignacion Nov'!A:A,'Asignacion Nov'!C:C))</f>
        <v>Pilgrims Tepo</v>
      </c>
      <c r="C5138" s="37" t="str">
        <f t="array" ref="C5138">IFERROR(XLOOKUP(A5138,'Asignacion Nov'!A:A,'Asignacion Nov'!B:B))</f>
        <v>EC-02</v>
      </c>
      <c r="D5138" s="38">
        <v>45609.075891203705</v>
      </c>
      <c r="E5138" s="36" t="s">
        <v>152</v>
      </c>
      <c r="F5138" s="37" t="str">
        <f t="array" ref="F5138">IFERROR(XLOOKUP(E5138,Operadores!A:A,Operadores!B:B))</f>
        <v>HERJUA01</v>
      </c>
      <c r="G5138" s="36" t="s">
        <v>72</v>
      </c>
      <c r="H5138" s="39">
        <v>20.122739</v>
      </c>
      <c r="I5138" s="40">
        <v>215.0</v>
      </c>
      <c r="J5138" s="41">
        <f t="shared" si="5"/>
        <v>4326.388885</v>
      </c>
      <c r="K5138" s="37" t="str">
        <f t="array" ref="K5138">IFERROR(XLOOKUP(G5138,'Tipo de carga'!A:A,'Tipo de carga'!B:B))</f>
        <v>Autoabasto</v>
      </c>
      <c r="L5138" s="37">
        <f t="shared" si="2"/>
        <v>46</v>
      </c>
      <c r="M5138" s="37">
        <f t="shared" si="3"/>
        <v>13</v>
      </c>
      <c r="N5138" s="37">
        <f t="shared" si="4"/>
        <v>11</v>
      </c>
      <c r="O5138" s="37" t="str">
        <f t="array" ref="O5138">IFERROR(XLOOKUP(K5138,'Tipo de carga'!B:B,'Tipo de carga'!C:C))</f>
        <v>Diesel</v>
      </c>
    </row>
    <row r="5139">
      <c r="A5139" s="36">
        <v>1977.0</v>
      </c>
      <c r="B5139" s="37" t="str">
        <f t="array" ref="B5139">IFERROR(XLOOKUP(A5139,'Asignacion Nov'!A:A,'Asignacion Nov'!C:C))</f>
        <v>MeLi asignado SD</v>
      </c>
      <c r="C5139" s="37" t="str">
        <f t="array" ref="C5139">IFERROR(XLOOKUP(A5139,'Asignacion Nov'!A:A,'Asignacion Nov'!B:B))</f>
        <v>EC-05</v>
      </c>
      <c r="D5139" s="38">
        <v>45609.05986111111</v>
      </c>
      <c r="E5139" s="36" t="s">
        <v>211</v>
      </c>
      <c r="F5139" s="37" t="str">
        <f t="array" ref="F5139">IFERROR(XLOOKUP(E5139,Operadores!A:A,Operadores!B:B))</f>
        <v>MARANG</v>
      </c>
      <c r="G5139" s="36" t="s">
        <v>72</v>
      </c>
      <c r="H5139" s="39">
        <v>20.122739</v>
      </c>
      <c r="I5139" s="40">
        <v>630.0</v>
      </c>
      <c r="J5139" s="41">
        <f t="shared" si="5"/>
        <v>12677.32557</v>
      </c>
      <c r="K5139" s="37" t="str">
        <f t="array" ref="K5139">IFERROR(XLOOKUP(G5139,'Tipo de carga'!A:A,'Tipo de carga'!B:B))</f>
        <v>Autoabasto</v>
      </c>
      <c r="L5139" s="37">
        <f t="shared" si="2"/>
        <v>46</v>
      </c>
      <c r="M5139" s="37">
        <f t="shared" si="3"/>
        <v>13</v>
      </c>
      <c r="N5139" s="37">
        <f t="shared" si="4"/>
        <v>11</v>
      </c>
      <c r="O5139" s="37" t="str">
        <f t="array" ref="O5139">IFERROR(XLOOKUP(K5139,'Tipo de carga'!B:B,'Tipo de carga'!C:C))</f>
        <v>Diesel</v>
      </c>
    </row>
    <row r="5140">
      <c r="A5140" s="36">
        <v>1935.0</v>
      </c>
      <c r="B5140" s="37" t="str">
        <f t="array" ref="B5140">IFERROR(XLOOKUP(A5140,'Asignacion Nov'!A:A,'Asignacion Nov'!C:C))</f>
        <v>Patieros sucursal</v>
      </c>
      <c r="C5140" s="37" t="str">
        <f t="array" ref="C5140">IFERROR(XLOOKUP(A5140,'Asignacion Nov'!A:A,'Asignacion Nov'!B:B))</f>
        <v>EC-03</v>
      </c>
      <c r="D5140" s="38">
        <v>45609.04570601852</v>
      </c>
      <c r="E5140" s="36" t="s">
        <v>155</v>
      </c>
      <c r="F5140" s="37" t="str">
        <f t="array" ref="F5140">IFERROR(XLOOKUP(E5140,Operadores!A:A,Operadores!B:B))</f>
        <v>RODMA</v>
      </c>
      <c r="G5140" s="36" t="s">
        <v>72</v>
      </c>
      <c r="H5140" s="39">
        <v>20.122739</v>
      </c>
      <c r="I5140" s="40">
        <v>450.0</v>
      </c>
      <c r="J5140" s="41">
        <f t="shared" si="5"/>
        <v>9055.23255</v>
      </c>
      <c r="K5140" s="37" t="str">
        <f t="array" ref="K5140">IFERROR(XLOOKUP(G5140,'Tipo de carga'!A:A,'Tipo de carga'!B:B))</f>
        <v>Autoabasto</v>
      </c>
      <c r="L5140" s="37">
        <f t="shared" si="2"/>
        <v>46</v>
      </c>
      <c r="M5140" s="37">
        <f t="shared" si="3"/>
        <v>13</v>
      </c>
      <c r="N5140" s="37">
        <f t="shared" si="4"/>
        <v>11</v>
      </c>
      <c r="O5140" s="37" t="str">
        <f t="array" ref="O5140">IFERROR(XLOOKUP(K5140,'Tipo de carga'!B:B,'Tipo de carga'!C:C))</f>
        <v>Diesel</v>
      </c>
    </row>
    <row r="5141">
      <c r="A5141" s="36">
        <v>1961.0</v>
      </c>
      <c r="B5141" s="37" t="str">
        <f t="array" ref="B5141">IFERROR(XLOOKUP(A5141,'Asignacion Nov'!A:A,'Asignacion Nov'!C:C))</f>
        <v>MeLi asignado SD</v>
      </c>
      <c r="C5141" s="37" t="str">
        <f t="array" ref="C5141">IFERROR(XLOOKUP(A5141,'Asignacion Nov'!A:A,'Asignacion Nov'!B:B))</f>
        <v>EC-05</v>
      </c>
      <c r="D5141" s="38">
        <v>45609.03361111111</v>
      </c>
      <c r="E5141" s="36" t="s">
        <v>196</v>
      </c>
      <c r="F5141" s="37" t="str">
        <f t="array" ref="F5141">IFERROR(XLOOKUP(E5141,Operadores!A:A,Operadores!B:B))</f>
        <v>HERJOS07</v>
      </c>
      <c r="G5141" s="36" t="s">
        <v>72</v>
      </c>
      <c r="H5141" s="39">
        <v>20.122739</v>
      </c>
      <c r="I5141" s="40">
        <v>346.0</v>
      </c>
      <c r="J5141" s="41">
        <f t="shared" si="5"/>
        <v>6962.467694</v>
      </c>
      <c r="K5141" s="37" t="str">
        <f t="array" ref="K5141">IFERROR(XLOOKUP(G5141,'Tipo de carga'!A:A,'Tipo de carga'!B:B))</f>
        <v>Autoabasto</v>
      </c>
      <c r="L5141" s="37">
        <f t="shared" si="2"/>
        <v>46</v>
      </c>
      <c r="M5141" s="37">
        <f t="shared" si="3"/>
        <v>13</v>
      </c>
      <c r="N5141" s="37">
        <f t="shared" si="4"/>
        <v>11</v>
      </c>
      <c r="O5141" s="37" t="str">
        <f t="array" ref="O5141">IFERROR(XLOOKUP(K5141,'Tipo de carga'!B:B,'Tipo de carga'!C:C))</f>
        <v>Diesel</v>
      </c>
    </row>
    <row r="5142">
      <c r="A5142" s="36">
        <v>1976.0</v>
      </c>
      <c r="B5142" s="37" t="str">
        <f t="array" ref="B5142">IFERROR(XLOOKUP(A5142,'Asignacion Nov'!A:A,'Asignacion Nov'!C:C))</f>
        <v>MeLi asignado SD</v>
      </c>
      <c r="C5142" s="37" t="str">
        <f t="array" ref="C5142">IFERROR(XLOOKUP(A5142,'Asignacion Nov'!A:A,'Asignacion Nov'!B:B))</f>
        <v>EC-05</v>
      </c>
      <c r="D5142" s="38">
        <v>45609.00987268519</v>
      </c>
      <c r="E5142" s="36" t="s">
        <v>178</v>
      </c>
      <c r="F5142" s="37" t="str">
        <f t="array" ref="F5142">IFERROR(XLOOKUP(E5142,Operadores!A:A,Operadores!B:B))</f>
        <v>BAUGEO</v>
      </c>
      <c r="G5142" s="36" t="s">
        <v>72</v>
      </c>
      <c r="H5142" s="39">
        <v>20.122739</v>
      </c>
      <c r="I5142" s="40">
        <v>303.0</v>
      </c>
      <c r="J5142" s="41">
        <f t="shared" si="5"/>
        <v>6097.189917</v>
      </c>
      <c r="K5142" s="37" t="str">
        <f t="array" ref="K5142">IFERROR(XLOOKUP(G5142,'Tipo de carga'!A:A,'Tipo de carga'!B:B))</f>
        <v>Autoabasto</v>
      </c>
      <c r="L5142" s="37">
        <f t="shared" si="2"/>
        <v>46</v>
      </c>
      <c r="M5142" s="37">
        <f t="shared" si="3"/>
        <v>13</v>
      </c>
      <c r="N5142" s="37">
        <f t="shared" si="4"/>
        <v>11</v>
      </c>
      <c r="O5142" s="37" t="str">
        <f t="array" ref="O5142">IFERROR(XLOOKUP(K5142,'Tipo de carga'!B:B,'Tipo de carga'!C:C))</f>
        <v>Diesel</v>
      </c>
    </row>
    <row r="5143">
      <c r="A5143" s="36">
        <v>1905.0</v>
      </c>
      <c r="B5143" s="37" t="str">
        <f t="array" ref="B5143">IFERROR(XLOOKUP(A5143,'Asignacion Nov'!A:A,'Asignacion Nov'!C:C))</f>
        <v>MeLi asignado SD</v>
      </c>
      <c r="C5143" s="37" t="str">
        <f t="array" ref="C5143">IFERROR(XLOOKUP(A5143,'Asignacion Nov'!A:A,'Asignacion Nov'!B:B))</f>
        <v>EC-05</v>
      </c>
      <c r="D5143" s="38">
        <v>45609.001435185186</v>
      </c>
      <c r="E5143" s="36" t="s">
        <v>367</v>
      </c>
      <c r="F5143" s="37" t="str">
        <f t="array" ref="F5143">IFERROR(XLOOKUP(E5143,Operadores!A:A,Operadores!B:B))</f>
        <v>ALTJOS</v>
      </c>
      <c r="G5143" s="36" t="s">
        <v>72</v>
      </c>
      <c r="H5143" s="39">
        <v>20.122739</v>
      </c>
      <c r="I5143" s="40">
        <v>338.0</v>
      </c>
      <c r="J5143" s="41">
        <f t="shared" si="5"/>
        <v>6801.485782</v>
      </c>
      <c r="K5143" s="37" t="str">
        <f t="array" ref="K5143">IFERROR(XLOOKUP(G5143,'Tipo de carga'!A:A,'Tipo de carga'!B:B))</f>
        <v>Autoabasto</v>
      </c>
      <c r="L5143" s="37">
        <f t="shared" si="2"/>
        <v>46</v>
      </c>
      <c r="M5143" s="37">
        <f t="shared" si="3"/>
        <v>13</v>
      </c>
      <c r="N5143" s="37">
        <f t="shared" si="4"/>
        <v>11</v>
      </c>
      <c r="O5143" s="37" t="str">
        <f t="array" ref="O5143">IFERROR(XLOOKUP(K5143,'Tipo de carga'!B:B,'Tipo de carga'!C:C))</f>
        <v>Diesel</v>
      </c>
    </row>
    <row r="5144">
      <c r="A5144" s="36">
        <v>1848.0</v>
      </c>
      <c r="B5144" s="37" t="str">
        <f t="array" ref="B5144">IFERROR(XLOOKUP(A5144,'Asignacion Nov'!A:A,'Asignacion Nov'!C:C))</f>
        <v>Sayer Sencillo</v>
      </c>
      <c r="C5144" s="37" t="str">
        <f t="array" ref="C5144">IFERROR(XLOOKUP(A5144,'Asignacion Nov'!A:A,'Asignacion Nov'!B:B))</f>
        <v>EC-04</v>
      </c>
      <c r="D5144" s="38">
        <v>45609.88065972222</v>
      </c>
      <c r="E5144" s="36" t="s">
        <v>257</v>
      </c>
      <c r="F5144" s="37" t="str">
        <f t="array" ref="F5144">IFERROR(XLOOKUP(E5144,Operadores!A:A,Operadores!B:B))</f>
        <v>ROSMA</v>
      </c>
      <c r="G5144" s="36" t="s">
        <v>19</v>
      </c>
      <c r="H5144" s="39">
        <v>20.226188</v>
      </c>
      <c r="I5144" s="40">
        <v>695.0</v>
      </c>
      <c r="J5144" s="41">
        <f t="shared" si="5"/>
        <v>14057.20066</v>
      </c>
      <c r="K5144" s="37" t="str">
        <f t="array" ref="K5144">IFERROR(XLOOKUP(G5144,'Tipo de carga'!A:A,'Tipo de carga'!B:B))</f>
        <v>Autoabasto</v>
      </c>
      <c r="L5144" s="37">
        <f t="shared" si="2"/>
        <v>46</v>
      </c>
      <c r="M5144" s="37">
        <f t="shared" si="3"/>
        <v>13</v>
      </c>
      <c r="N5144" s="37">
        <f t="shared" si="4"/>
        <v>11</v>
      </c>
      <c r="O5144" s="37" t="str">
        <f t="array" ref="O5144">IFERROR(XLOOKUP(K5144,'Tipo de carga'!B:B,'Tipo de carga'!C:C))</f>
        <v>Diesel</v>
      </c>
    </row>
    <row r="5145">
      <c r="A5145" s="36">
        <v>1835.0</v>
      </c>
      <c r="B5145" s="37" t="str">
        <f t="array" ref="B5145">IFERROR(XLOOKUP(A5145,'Asignacion Nov'!A:A,'Asignacion Nov'!C:C))</f>
        <v>Sayer Full</v>
      </c>
      <c r="C5145" s="37" t="str">
        <f t="array" ref="C5145">IFERROR(XLOOKUP(A5145,'Asignacion Nov'!A:A,'Asignacion Nov'!B:B))</f>
        <v>EC-04</v>
      </c>
      <c r="D5145" s="38">
        <v>45609.85474537037</v>
      </c>
      <c r="E5145" s="36" t="s">
        <v>512</v>
      </c>
      <c r="F5145" s="37" t="str">
        <f t="array" ref="F5145">IFERROR(XLOOKUP(E5145,Operadores!A:A,Operadores!B:B))</f>
        <v>GARCRU</v>
      </c>
      <c r="G5145" s="36" t="s">
        <v>19</v>
      </c>
      <c r="H5145" s="39">
        <v>20.226188</v>
      </c>
      <c r="I5145" s="40">
        <v>360.0</v>
      </c>
      <c r="J5145" s="41">
        <f t="shared" si="5"/>
        <v>7281.42768</v>
      </c>
      <c r="K5145" s="37" t="str">
        <f t="array" ref="K5145">IFERROR(XLOOKUP(G5145,'Tipo de carga'!A:A,'Tipo de carga'!B:B))</f>
        <v>Autoabasto</v>
      </c>
      <c r="L5145" s="37">
        <f t="shared" si="2"/>
        <v>46</v>
      </c>
      <c r="M5145" s="37">
        <f t="shared" si="3"/>
        <v>13</v>
      </c>
      <c r="N5145" s="37">
        <f t="shared" si="4"/>
        <v>11</v>
      </c>
      <c r="O5145" s="37" t="str">
        <f t="array" ref="O5145">IFERROR(XLOOKUP(K5145,'Tipo de carga'!B:B,'Tipo de carga'!C:C))</f>
        <v>Diesel</v>
      </c>
    </row>
    <row r="5146">
      <c r="A5146" s="36">
        <v>1790.0</v>
      </c>
      <c r="B5146" s="37" t="str">
        <f t="array" ref="B5146">IFERROR(XLOOKUP(A5146,'Asignacion Nov'!A:A,'Asignacion Nov'!C:C))</f>
        <v>Sayer Sencillo</v>
      </c>
      <c r="C5146" s="37" t="str">
        <f t="array" ref="C5146">IFERROR(XLOOKUP(A5146,'Asignacion Nov'!A:A,'Asignacion Nov'!B:B))</f>
        <v>EC-04</v>
      </c>
      <c r="D5146" s="38">
        <v>45609.83824074074</v>
      </c>
      <c r="E5146" s="36" t="s">
        <v>263</v>
      </c>
      <c r="F5146" s="37" t="str">
        <f t="array" ref="F5146">IFERROR(XLOOKUP(E5146,Operadores!A:A,Operadores!B:B))</f>
        <v>DEJISR</v>
      </c>
      <c r="G5146" s="36" t="s">
        <v>19</v>
      </c>
      <c r="H5146" s="39">
        <v>20.226188</v>
      </c>
      <c r="I5146" s="40">
        <v>320.0</v>
      </c>
      <c r="J5146" s="41">
        <f t="shared" si="5"/>
        <v>6472.38016</v>
      </c>
      <c r="K5146" s="37" t="str">
        <f t="array" ref="K5146">IFERROR(XLOOKUP(G5146,'Tipo de carga'!A:A,'Tipo de carga'!B:B))</f>
        <v>Autoabasto</v>
      </c>
      <c r="L5146" s="37">
        <f t="shared" si="2"/>
        <v>46</v>
      </c>
      <c r="M5146" s="37">
        <f t="shared" si="3"/>
        <v>13</v>
      </c>
      <c r="N5146" s="37">
        <f t="shared" si="4"/>
        <v>11</v>
      </c>
      <c r="O5146" s="37" t="str">
        <f t="array" ref="O5146">IFERROR(XLOOKUP(K5146,'Tipo de carga'!B:B,'Tipo de carga'!C:C))</f>
        <v>Diesel</v>
      </c>
    </row>
    <row r="5147">
      <c r="A5147" s="36">
        <v>1834.0</v>
      </c>
      <c r="B5147" s="37" t="str">
        <f t="array" ref="B5147">IFERROR(XLOOKUP(A5147,'Asignacion Nov'!A:A,'Asignacion Nov'!C:C))</f>
        <v>Sayer Full</v>
      </c>
      <c r="C5147" s="37" t="str">
        <f t="array" ref="C5147">IFERROR(XLOOKUP(A5147,'Asignacion Nov'!A:A,'Asignacion Nov'!B:B))</f>
        <v>EC-04</v>
      </c>
      <c r="D5147" s="38">
        <v>45609.822905092595</v>
      </c>
      <c r="E5147" s="36" t="s">
        <v>509</v>
      </c>
      <c r="F5147" s="37" t="str">
        <f t="array" ref="F5147">IFERROR(XLOOKUP(E5147,Operadores!A:A,Operadores!B:B))</f>
        <v>LEMMIG</v>
      </c>
      <c r="G5147" s="36" t="s">
        <v>19</v>
      </c>
      <c r="H5147" s="39">
        <v>20.226188</v>
      </c>
      <c r="I5147" s="40">
        <v>396.0</v>
      </c>
      <c r="J5147" s="41">
        <f t="shared" si="5"/>
        <v>8009.570448</v>
      </c>
      <c r="K5147" s="37" t="str">
        <f t="array" ref="K5147">IFERROR(XLOOKUP(G5147,'Tipo de carga'!A:A,'Tipo de carga'!B:B))</f>
        <v>Autoabasto</v>
      </c>
      <c r="L5147" s="37">
        <f t="shared" si="2"/>
        <v>46</v>
      </c>
      <c r="M5147" s="37">
        <f t="shared" si="3"/>
        <v>13</v>
      </c>
      <c r="N5147" s="37">
        <f t="shared" si="4"/>
        <v>11</v>
      </c>
      <c r="O5147" s="37" t="str">
        <f t="array" ref="O5147">IFERROR(XLOOKUP(K5147,'Tipo de carga'!B:B,'Tipo de carga'!C:C))</f>
        <v>Diesel</v>
      </c>
    </row>
    <row r="5148">
      <c r="A5148" s="36">
        <v>1782.0</v>
      </c>
      <c r="B5148" s="37" t="str">
        <f t="array" ref="B5148">IFERROR(XLOOKUP(A5148,'Asignacion Nov'!A:A,'Asignacion Nov'!C:C))</f>
        <v>Sayer Sencillo</v>
      </c>
      <c r="C5148" s="37" t="str">
        <f t="array" ref="C5148">IFERROR(XLOOKUP(A5148,'Asignacion Nov'!A:A,'Asignacion Nov'!B:B))</f>
        <v>EC-04</v>
      </c>
      <c r="D5148" s="38">
        <v>45609.78105324074</v>
      </c>
      <c r="E5148" s="36" t="s">
        <v>510</v>
      </c>
      <c r="F5148" s="37" t="str">
        <f t="array" ref="F5148">IFERROR(XLOOKUP(E5148,Operadores!A:A,Operadores!B:B))</f>
        <v>ROJFEL</v>
      </c>
      <c r="G5148" s="36" t="s">
        <v>19</v>
      </c>
      <c r="H5148" s="39">
        <v>20.226188</v>
      </c>
      <c r="I5148" s="40">
        <v>377.0</v>
      </c>
      <c r="J5148" s="41">
        <f t="shared" si="5"/>
        <v>7625.272876</v>
      </c>
      <c r="K5148" s="37" t="str">
        <f t="array" ref="K5148">IFERROR(XLOOKUP(G5148,'Tipo de carga'!A:A,'Tipo de carga'!B:B))</f>
        <v>Autoabasto</v>
      </c>
      <c r="L5148" s="37">
        <f t="shared" si="2"/>
        <v>46</v>
      </c>
      <c r="M5148" s="37">
        <f t="shared" si="3"/>
        <v>13</v>
      </c>
      <c r="N5148" s="37">
        <f t="shared" si="4"/>
        <v>11</v>
      </c>
      <c r="O5148" s="37" t="str">
        <f t="array" ref="O5148">IFERROR(XLOOKUP(K5148,'Tipo de carga'!B:B,'Tipo de carga'!C:C))</f>
        <v>Diesel</v>
      </c>
    </row>
    <row r="5149">
      <c r="A5149" s="36">
        <v>1797.0</v>
      </c>
      <c r="B5149" s="37" t="str">
        <f t="array" ref="B5149">IFERROR(XLOOKUP(A5149,'Asignacion Nov'!A:A,'Asignacion Nov'!C:C))</f>
        <v>Hisense</v>
      </c>
      <c r="C5149" s="37" t="str">
        <f t="array" ref="C5149">IFERROR(XLOOKUP(A5149,'Asignacion Nov'!A:A,'Asignacion Nov'!B:B))</f>
        <v>EC-03</v>
      </c>
      <c r="D5149" s="38">
        <v>45609.77081018518</v>
      </c>
      <c r="E5149" s="36" t="s">
        <v>457</v>
      </c>
      <c r="F5149" s="37" t="str">
        <f t="array" ref="F5149">IFERROR(XLOOKUP(E5149,Operadores!A:A,Operadores!B:B))</f>
        <v>DEJMAR</v>
      </c>
      <c r="G5149" s="36" t="s">
        <v>19</v>
      </c>
      <c r="H5149" s="39">
        <v>20.226188</v>
      </c>
      <c r="I5149" s="40">
        <v>654.0</v>
      </c>
      <c r="J5149" s="41">
        <f t="shared" si="5"/>
        <v>13227.92695</v>
      </c>
      <c r="K5149" s="37" t="str">
        <f t="array" ref="K5149">IFERROR(XLOOKUP(G5149,'Tipo de carga'!A:A,'Tipo de carga'!B:B))</f>
        <v>Autoabasto</v>
      </c>
      <c r="L5149" s="37">
        <f t="shared" si="2"/>
        <v>46</v>
      </c>
      <c r="M5149" s="37">
        <f t="shared" si="3"/>
        <v>13</v>
      </c>
      <c r="N5149" s="37">
        <f t="shared" si="4"/>
        <v>11</v>
      </c>
      <c r="O5149" s="37" t="str">
        <f t="array" ref="O5149">IFERROR(XLOOKUP(K5149,'Tipo de carga'!B:B,'Tipo de carga'!C:C))</f>
        <v>Diesel</v>
      </c>
    </row>
    <row r="5150">
      <c r="A5150" s="36">
        <v>308.0</v>
      </c>
      <c r="B5150" s="37" t="str">
        <f t="array" ref="B5150">IFERROR(XLOOKUP(A5150,'Asignacion Nov'!A:A,'Asignacion Nov'!C:C))</f>
        <v>Sayer Thorton</v>
      </c>
      <c r="C5150" s="37" t="str">
        <f t="array" ref="C5150">IFERROR(XLOOKUP(A5150,'Asignacion Nov'!A:A,'Asignacion Nov'!B:B))</f>
        <v>EC-04</v>
      </c>
      <c r="D5150" s="38">
        <v>45609.72508101852</v>
      </c>
      <c r="E5150" s="36" t="s">
        <v>261</v>
      </c>
      <c r="F5150" s="37" t="str">
        <f t="array" ref="F5150">IFERROR(XLOOKUP(E5150,Operadores!A:A,Operadores!B:B))</f>
        <v>FLOTIT</v>
      </c>
      <c r="G5150" s="36" t="s">
        <v>19</v>
      </c>
      <c r="H5150" s="39">
        <v>20.226188</v>
      </c>
      <c r="I5150" s="40">
        <v>210.0</v>
      </c>
      <c r="J5150" s="41">
        <f t="shared" si="5"/>
        <v>4247.49948</v>
      </c>
      <c r="K5150" s="37" t="str">
        <f t="array" ref="K5150">IFERROR(XLOOKUP(G5150,'Tipo de carga'!A:A,'Tipo de carga'!B:B))</f>
        <v>Autoabasto</v>
      </c>
      <c r="L5150" s="37">
        <f t="shared" si="2"/>
        <v>46</v>
      </c>
      <c r="M5150" s="37">
        <f t="shared" si="3"/>
        <v>13</v>
      </c>
      <c r="N5150" s="37">
        <f t="shared" si="4"/>
        <v>11</v>
      </c>
      <c r="O5150" s="37" t="str">
        <f t="array" ref="O5150">IFERROR(XLOOKUP(K5150,'Tipo de carga'!B:B,'Tipo de carga'!C:C))</f>
        <v>Diesel</v>
      </c>
    </row>
    <row r="5151">
      <c r="A5151" s="36">
        <v>1968.0</v>
      </c>
      <c r="B5151" s="37" t="str">
        <f t="array" ref="B5151">IFERROR(XLOOKUP(A5151,'Asignacion Nov'!A:A,'Asignacion Nov'!C:C))</f>
        <v>Sayer Sencillo</v>
      </c>
      <c r="C5151" s="37" t="str">
        <f t="array" ref="C5151">IFERROR(XLOOKUP(A5151,'Asignacion Nov'!A:A,'Asignacion Nov'!B:B))</f>
        <v>EC-04</v>
      </c>
      <c r="D5151" s="38">
        <v>45609.720138888886</v>
      </c>
      <c r="E5151" s="36" t="s">
        <v>251</v>
      </c>
      <c r="F5151" s="37" t="str">
        <f t="array" ref="F5151">IFERROR(XLOOKUP(E5151,Operadores!A:A,Operadores!B:B))</f>
        <v>MORMA03</v>
      </c>
      <c r="G5151" s="36" t="s">
        <v>19</v>
      </c>
      <c r="H5151" s="39">
        <v>20.226188</v>
      </c>
      <c r="I5151" s="40">
        <v>310.0</v>
      </c>
      <c r="J5151" s="41">
        <f t="shared" si="5"/>
        <v>6270.11828</v>
      </c>
      <c r="K5151" s="37" t="str">
        <f t="array" ref="K5151">IFERROR(XLOOKUP(G5151,'Tipo de carga'!A:A,'Tipo de carga'!B:B))</f>
        <v>Autoabasto</v>
      </c>
      <c r="L5151" s="37">
        <f t="shared" si="2"/>
        <v>46</v>
      </c>
      <c r="M5151" s="37">
        <f t="shared" si="3"/>
        <v>13</v>
      </c>
      <c r="N5151" s="37">
        <f t="shared" si="4"/>
        <v>11</v>
      </c>
      <c r="O5151" s="37" t="str">
        <f t="array" ref="O5151">IFERROR(XLOOKUP(K5151,'Tipo de carga'!B:B,'Tipo de carga'!C:C))</f>
        <v>Diesel</v>
      </c>
    </row>
    <row r="5152">
      <c r="A5152" s="36">
        <v>1846.0</v>
      </c>
      <c r="B5152" s="37" t="str">
        <f t="array" ref="B5152">IFERROR(XLOOKUP(A5152,'Asignacion Nov'!A:A,'Asignacion Nov'!C:C))</f>
        <v>Sayer Expo</v>
      </c>
      <c r="C5152" s="37" t="str">
        <f t="array" ref="C5152">IFERROR(XLOOKUP(A5152,'Asignacion Nov'!A:A,'Asignacion Nov'!B:B))</f>
        <v>EC-04</v>
      </c>
      <c r="D5152" s="38">
        <v>45609.66767361111</v>
      </c>
      <c r="E5152" s="36" t="s">
        <v>440</v>
      </c>
      <c r="F5152" s="37" t="str">
        <f t="array" ref="F5152">IFERROR(XLOOKUP(E5152,Operadores!A:A,Operadores!B:B))</f>
        <v>OLVJUA</v>
      </c>
      <c r="G5152" s="36" t="s">
        <v>19</v>
      </c>
      <c r="H5152" s="39">
        <v>20.226188</v>
      </c>
      <c r="I5152" s="40">
        <v>678.0</v>
      </c>
      <c r="J5152" s="41">
        <f t="shared" si="5"/>
        <v>13713.35546</v>
      </c>
      <c r="K5152" s="37" t="str">
        <f t="array" ref="K5152">IFERROR(XLOOKUP(G5152,'Tipo de carga'!A:A,'Tipo de carga'!B:B))</f>
        <v>Autoabasto</v>
      </c>
      <c r="L5152" s="37">
        <f t="shared" si="2"/>
        <v>46</v>
      </c>
      <c r="M5152" s="37">
        <f t="shared" si="3"/>
        <v>13</v>
      </c>
      <c r="N5152" s="37">
        <f t="shared" si="4"/>
        <v>11</v>
      </c>
      <c r="O5152" s="37" t="str">
        <f t="array" ref="O5152">IFERROR(XLOOKUP(K5152,'Tipo de carga'!B:B,'Tipo de carga'!C:C))</f>
        <v>Diesel</v>
      </c>
    </row>
    <row r="5153">
      <c r="A5153" s="36">
        <v>1895.0</v>
      </c>
      <c r="B5153" s="37" t="str">
        <f t="array" ref="B5153">IFERROR(XLOOKUP(A5153,'Asignacion Nov'!A:A,'Asignacion Nov'!C:C))</f>
        <v>Sayer Sencillo</v>
      </c>
      <c r="C5153" s="37" t="str">
        <f t="array" ref="C5153">IFERROR(XLOOKUP(A5153,'Asignacion Nov'!A:A,'Asignacion Nov'!B:B))</f>
        <v>EC-04</v>
      </c>
      <c r="D5153" s="38">
        <v>45609.65385416667</v>
      </c>
      <c r="E5153" s="36" t="s">
        <v>258</v>
      </c>
      <c r="F5153" s="37" t="str">
        <f t="array" ref="F5153">IFERROR(XLOOKUP(E5153,Operadores!A:A,Operadores!B:B))</f>
        <v>REYJU02</v>
      </c>
      <c r="G5153" s="36" t="s">
        <v>19</v>
      </c>
      <c r="H5153" s="39">
        <v>20.226188</v>
      </c>
      <c r="I5153" s="40">
        <v>201.0</v>
      </c>
      <c r="J5153" s="41">
        <f t="shared" si="5"/>
        <v>4065.463788</v>
      </c>
      <c r="K5153" s="37" t="str">
        <f t="array" ref="K5153">IFERROR(XLOOKUP(G5153,'Tipo de carga'!A:A,'Tipo de carga'!B:B))</f>
        <v>Autoabasto</v>
      </c>
      <c r="L5153" s="37">
        <f t="shared" si="2"/>
        <v>46</v>
      </c>
      <c r="M5153" s="37">
        <f t="shared" si="3"/>
        <v>13</v>
      </c>
      <c r="N5153" s="37">
        <f t="shared" si="4"/>
        <v>11</v>
      </c>
      <c r="O5153" s="37" t="str">
        <f t="array" ref="O5153">IFERROR(XLOOKUP(K5153,'Tipo de carga'!B:B,'Tipo de carga'!C:C))</f>
        <v>Diesel</v>
      </c>
    </row>
    <row r="5154">
      <c r="A5154" s="36">
        <v>1890.0</v>
      </c>
      <c r="B5154" s="37" t="str">
        <f t="array" ref="B5154">IFERROR(XLOOKUP(A5154,'Asignacion Nov'!A:A,'Asignacion Nov'!C:C))</f>
        <v>Sayer Sencillo</v>
      </c>
      <c r="C5154" s="37" t="str">
        <f t="array" ref="C5154">IFERROR(XLOOKUP(A5154,'Asignacion Nov'!A:A,'Asignacion Nov'!B:B))</f>
        <v>EC-04</v>
      </c>
      <c r="D5154" s="38">
        <v>45609.64488425926</v>
      </c>
      <c r="E5154" s="36" t="s">
        <v>463</v>
      </c>
      <c r="F5154" s="37" t="str">
        <f t="array" ref="F5154">IFERROR(XLOOKUP(E5154,Operadores!A:A,Operadores!B:B))</f>
        <v>OSOCA01</v>
      </c>
      <c r="G5154" s="36" t="s">
        <v>19</v>
      </c>
      <c r="H5154" s="39">
        <v>20.226188</v>
      </c>
      <c r="I5154" s="40">
        <v>705.0</v>
      </c>
      <c r="J5154" s="41">
        <f t="shared" si="5"/>
        <v>14259.46254</v>
      </c>
      <c r="K5154" s="37" t="str">
        <f t="array" ref="K5154">IFERROR(XLOOKUP(G5154,'Tipo de carga'!A:A,'Tipo de carga'!B:B))</f>
        <v>Autoabasto</v>
      </c>
      <c r="L5154" s="37">
        <f t="shared" si="2"/>
        <v>46</v>
      </c>
      <c r="M5154" s="37">
        <f t="shared" si="3"/>
        <v>13</v>
      </c>
      <c r="N5154" s="37">
        <f t="shared" si="4"/>
        <v>11</v>
      </c>
      <c r="O5154" s="37" t="str">
        <f t="array" ref="O5154">IFERROR(XLOOKUP(K5154,'Tipo de carga'!B:B,'Tipo de carga'!C:C))</f>
        <v>Diesel</v>
      </c>
    </row>
    <row r="5155">
      <c r="A5155" s="36">
        <v>1779.0</v>
      </c>
      <c r="B5155" s="37" t="str">
        <f t="array" ref="B5155">IFERROR(XLOOKUP(A5155,'Asignacion Nov'!A:A,'Asignacion Nov'!C:C))</f>
        <v>Sayer Expo</v>
      </c>
      <c r="C5155" s="37" t="str">
        <f t="array" ref="C5155">IFERROR(XLOOKUP(A5155,'Asignacion Nov'!A:A,'Asignacion Nov'!B:B))</f>
        <v>EC-04</v>
      </c>
      <c r="D5155" s="38">
        <v>45609.63104166667</v>
      </c>
      <c r="E5155" s="36" t="s">
        <v>57</v>
      </c>
      <c r="F5155" s="37" t="str">
        <f t="array" ref="F5155">IFERROR(XLOOKUP(E5155,Operadores!A:A,Operadores!B:B))</f>
        <v>GONJOS03</v>
      </c>
      <c r="G5155" s="36" t="s">
        <v>19</v>
      </c>
      <c r="H5155" s="39">
        <v>20.226188</v>
      </c>
      <c r="I5155" s="40">
        <v>700.0</v>
      </c>
      <c r="J5155" s="41">
        <f t="shared" si="5"/>
        <v>14158.3316</v>
      </c>
      <c r="K5155" s="37" t="str">
        <f t="array" ref="K5155">IFERROR(XLOOKUP(G5155,'Tipo de carga'!A:A,'Tipo de carga'!B:B))</f>
        <v>Autoabasto</v>
      </c>
      <c r="L5155" s="37">
        <f t="shared" si="2"/>
        <v>46</v>
      </c>
      <c r="M5155" s="37">
        <f t="shared" si="3"/>
        <v>13</v>
      </c>
      <c r="N5155" s="37">
        <f t="shared" si="4"/>
        <v>11</v>
      </c>
      <c r="O5155" s="37" t="str">
        <f t="array" ref="O5155">IFERROR(XLOOKUP(K5155,'Tipo de carga'!B:B,'Tipo de carga'!C:C))</f>
        <v>Diesel</v>
      </c>
    </row>
    <row r="5156">
      <c r="A5156" s="36">
        <v>1829.0</v>
      </c>
      <c r="B5156" s="37" t="str">
        <f t="array" ref="B5156">IFERROR(XLOOKUP(A5156,'Asignacion Nov'!A:A,'Asignacion Nov'!C:C))</f>
        <v>Circuitos</v>
      </c>
      <c r="C5156" s="37" t="str">
        <f t="array" ref="C5156">IFERROR(XLOOKUP(A5156,'Asignacion Nov'!A:A,'Asignacion Nov'!B:B))</f>
        <v>EC-03</v>
      </c>
      <c r="D5156" s="38">
        <v>45609.589479166665</v>
      </c>
      <c r="E5156" s="36" t="s">
        <v>245</v>
      </c>
      <c r="F5156" s="37" t="str">
        <f t="array" ref="F5156">IFERROR(XLOOKUP(E5156,Operadores!A:A,Operadores!B:B))</f>
        <v>HERAL04</v>
      </c>
      <c r="G5156" s="36" t="s">
        <v>19</v>
      </c>
      <c r="H5156" s="39">
        <v>20.226188</v>
      </c>
      <c r="I5156" s="40">
        <v>480.0</v>
      </c>
      <c r="J5156" s="41">
        <f t="shared" si="5"/>
        <v>9708.57024</v>
      </c>
      <c r="K5156" s="37" t="str">
        <f t="array" ref="K5156">IFERROR(XLOOKUP(G5156,'Tipo de carga'!A:A,'Tipo de carga'!B:B))</f>
        <v>Autoabasto</v>
      </c>
      <c r="L5156" s="37">
        <f t="shared" si="2"/>
        <v>46</v>
      </c>
      <c r="M5156" s="37">
        <f t="shared" si="3"/>
        <v>13</v>
      </c>
      <c r="N5156" s="37">
        <f t="shared" si="4"/>
        <v>11</v>
      </c>
      <c r="O5156" s="37" t="str">
        <f t="array" ref="O5156">IFERROR(XLOOKUP(K5156,'Tipo de carga'!B:B,'Tipo de carga'!C:C))</f>
        <v>Diesel</v>
      </c>
    </row>
    <row r="5157">
      <c r="A5157" s="36">
        <v>1903.0</v>
      </c>
      <c r="B5157" s="37" t="str">
        <f t="array" ref="B5157">IFERROR(XLOOKUP(A5157,'Asignacion Nov'!A:A,'Asignacion Nov'!C:C))</f>
        <v>Sayer Vuelteros</v>
      </c>
      <c r="C5157" s="37" t="str">
        <f t="array" ref="C5157">IFERROR(XLOOKUP(A5157,'Asignacion Nov'!A:A,'Asignacion Nov'!B:B))</f>
        <v>EC-04</v>
      </c>
      <c r="D5157" s="38">
        <v>45609.57984953704</v>
      </c>
      <c r="E5157" s="36" t="s">
        <v>45</v>
      </c>
      <c r="F5157" s="37" t="str">
        <f t="array" ref="F5157">IFERROR(XLOOKUP(E5157,Operadores!A:A,Operadores!B:B))</f>
        <v>HEREM</v>
      </c>
      <c r="G5157" s="36" t="s">
        <v>19</v>
      </c>
      <c r="H5157" s="39">
        <v>20.226188</v>
      </c>
      <c r="I5157" s="40">
        <v>670.0</v>
      </c>
      <c r="J5157" s="41">
        <f t="shared" si="5"/>
        <v>13551.54596</v>
      </c>
      <c r="K5157" s="37" t="str">
        <f t="array" ref="K5157">IFERROR(XLOOKUP(G5157,'Tipo de carga'!A:A,'Tipo de carga'!B:B))</f>
        <v>Autoabasto</v>
      </c>
      <c r="L5157" s="37">
        <f t="shared" si="2"/>
        <v>46</v>
      </c>
      <c r="M5157" s="37">
        <f t="shared" si="3"/>
        <v>13</v>
      </c>
      <c r="N5157" s="37">
        <f t="shared" si="4"/>
        <v>11</v>
      </c>
      <c r="O5157" s="37" t="str">
        <f t="array" ref="O5157">IFERROR(XLOOKUP(K5157,'Tipo de carga'!B:B,'Tipo de carga'!C:C))</f>
        <v>Diesel</v>
      </c>
    </row>
    <row r="5158">
      <c r="A5158" s="36">
        <v>1969.0</v>
      </c>
      <c r="B5158" s="37" t="str">
        <f t="array" ref="B5158">IFERROR(XLOOKUP(A5158,'Asignacion Nov'!A:A,'Asignacion Nov'!C:C))</f>
        <v>Sayer Vuelteros</v>
      </c>
      <c r="C5158" s="37" t="str">
        <f t="array" ref="C5158">IFERROR(XLOOKUP(A5158,'Asignacion Nov'!A:A,'Asignacion Nov'!B:B))</f>
        <v>EC-04</v>
      </c>
      <c r="D5158" s="38">
        <v>45609.559594907405</v>
      </c>
      <c r="E5158" s="36" t="s">
        <v>250</v>
      </c>
      <c r="F5158" s="37" t="str">
        <f t="array" ref="F5158">IFERROR(XLOOKUP(E5158,Operadores!A:A,Operadores!B:B))</f>
        <v>FIGMAR</v>
      </c>
      <c r="G5158" s="36" t="s">
        <v>19</v>
      </c>
      <c r="H5158" s="39">
        <v>20.226188</v>
      </c>
      <c r="I5158" s="40">
        <v>630.0</v>
      </c>
      <c r="J5158" s="41">
        <f t="shared" si="5"/>
        <v>12742.49844</v>
      </c>
      <c r="K5158" s="37" t="str">
        <f t="array" ref="K5158">IFERROR(XLOOKUP(G5158,'Tipo de carga'!A:A,'Tipo de carga'!B:B))</f>
        <v>Autoabasto</v>
      </c>
      <c r="L5158" s="37">
        <f t="shared" si="2"/>
        <v>46</v>
      </c>
      <c r="M5158" s="37">
        <f t="shared" si="3"/>
        <v>13</v>
      </c>
      <c r="N5158" s="37">
        <f t="shared" si="4"/>
        <v>11</v>
      </c>
      <c r="O5158" s="37" t="str">
        <f t="array" ref="O5158">IFERROR(XLOOKUP(K5158,'Tipo de carga'!B:B,'Tipo de carga'!C:C))</f>
        <v>Diesel</v>
      </c>
    </row>
    <row r="5159">
      <c r="A5159" s="36" t="s">
        <v>531</v>
      </c>
      <c r="B5159" s="37" t="str">
        <f t="array" ref="B5159">IFERROR(XLOOKUP(A5159,'Asignacion Nov'!A:A,'Asignacion Nov'!C:C))</f>
        <v/>
      </c>
      <c r="C5159" s="37" t="str">
        <f t="array" ref="C5159">IFERROR(XLOOKUP(A5159,'Asignacion Nov'!A:A,'Asignacion Nov'!B:B))</f>
        <v/>
      </c>
      <c r="D5159" s="38">
        <v>45609.497199074074</v>
      </c>
      <c r="E5159" s="36" t="s">
        <v>69</v>
      </c>
      <c r="F5159" s="37" t="str">
        <f t="array" ref="F5159">IFERROR(XLOOKUP(E5159,Operadores!A:A,Operadores!B:B))</f>
        <v>MTTO</v>
      </c>
      <c r="G5159" s="36" t="s">
        <v>19</v>
      </c>
      <c r="H5159" s="39">
        <v>20.226188</v>
      </c>
      <c r="I5159" s="40">
        <v>150.0</v>
      </c>
      <c r="J5159" s="41">
        <f t="shared" si="5"/>
        <v>3033.9282</v>
      </c>
      <c r="K5159" s="37" t="str">
        <f t="array" ref="K5159">IFERROR(XLOOKUP(G5159,'Tipo de carga'!A:A,'Tipo de carga'!B:B))</f>
        <v>Autoabasto</v>
      </c>
      <c r="L5159" s="37">
        <f t="shared" si="2"/>
        <v>46</v>
      </c>
      <c r="M5159" s="37">
        <f t="shared" si="3"/>
        <v>13</v>
      </c>
      <c r="N5159" s="37">
        <f t="shared" si="4"/>
        <v>11</v>
      </c>
      <c r="O5159" s="37" t="str">
        <f t="array" ref="O5159">IFERROR(XLOOKUP(K5159,'Tipo de carga'!B:B,'Tipo de carga'!C:C))</f>
        <v>Diesel</v>
      </c>
    </row>
    <row r="5160">
      <c r="A5160" s="36">
        <v>1972.0</v>
      </c>
      <c r="B5160" s="37" t="str">
        <f t="array" ref="B5160">IFERROR(XLOOKUP(A5160,'Asignacion Nov'!A:A,'Asignacion Nov'!C:C))</f>
        <v>Sayer Sencillo</v>
      </c>
      <c r="C5160" s="37" t="str">
        <f t="array" ref="C5160">IFERROR(XLOOKUP(A5160,'Asignacion Nov'!A:A,'Asignacion Nov'!B:B))</f>
        <v>EC-04</v>
      </c>
      <c r="D5160" s="38">
        <v>45609.426145833335</v>
      </c>
      <c r="E5160" s="36" t="s">
        <v>59</v>
      </c>
      <c r="F5160" s="37" t="str">
        <f t="array" ref="F5160">IFERROR(XLOOKUP(E5160,Operadores!A:A,Operadores!B:B))</f>
        <v>ROMJOS</v>
      </c>
      <c r="G5160" s="36" t="s">
        <v>19</v>
      </c>
      <c r="H5160" s="39">
        <v>20.226188</v>
      </c>
      <c r="I5160" s="40">
        <v>790.0</v>
      </c>
      <c r="J5160" s="41">
        <f t="shared" si="5"/>
        <v>15978.68852</v>
      </c>
      <c r="K5160" s="37" t="str">
        <f t="array" ref="K5160">IFERROR(XLOOKUP(G5160,'Tipo de carga'!A:A,'Tipo de carga'!B:B))</f>
        <v>Autoabasto</v>
      </c>
      <c r="L5160" s="37">
        <f t="shared" si="2"/>
        <v>46</v>
      </c>
      <c r="M5160" s="37">
        <f t="shared" si="3"/>
        <v>13</v>
      </c>
      <c r="N5160" s="37">
        <f t="shared" si="4"/>
        <v>11</v>
      </c>
      <c r="O5160" s="37" t="str">
        <f t="array" ref="O5160">IFERROR(XLOOKUP(K5160,'Tipo de carga'!B:B,'Tipo de carga'!C:C))</f>
        <v>Diesel</v>
      </c>
    </row>
    <row r="5161">
      <c r="A5161" s="36">
        <v>1967.0</v>
      </c>
      <c r="B5161" s="37" t="str">
        <f t="array" ref="B5161">IFERROR(XLOOKUP(A5161,'Asignacion Nov'!A:A,'Asignacion Nov'!C:C))</f>
        <v>Sayer Sencillo</v>
      </c>
      <c r="C5161" s="37" t="str">
        <f t="array" ref="C5161">IFERROR(XLOOKUP(A5161,'Asignacion Nov'!A:A,'Asignacion Nov'!B:B))</f>
        <v>EC-04</v>
      </c>
      <c r="D5161" s="38">
        <v>45609.411099537036</v>
      </c>
      <c r="E5161" s="36" t="s">
        <v>30</v>
      </c>
      <c r="F5161" s="37" t="str">
        <f t="array" ref="F5161">IFERROR(XLOOKUP(E5161,Operadores!A:A,Operadores!B:B))</f>
        <v>BARMIGX</v>
      </c>
      <c r="G5161" s="36" t="s">
        <v>19</v>
      </c>
      <c r="H5161" s="39">
        <v>20.226188</v>
      </c>
      <c r="I5161" s="40">
        <v>569.0</v>
      </c>
      <c r="J5161" s="41">
        <f t="shared" si="5"/>
        <v>11508.70097</v>
      </c>
      <c r="K5161" s="37" t="str">
        <f t="array" ref="K5161">IFERROR(XLOOKUP(G5161,'Tipo de carga'!A:A,'Tipo de carga'!B:B))</f>
        <v>Autoabasto</v>
      </c>
      <c r="L5161" s="37">
        <f t="shared" si="2"/>
        <v>46</v>
      </c>
      <c r="M5161" s="37">
        <f t="shared" si="3"/>
        <v>13</v>
      </c>
      <c r="N5161" s="37">
        <f t="shared" si="4"/>
        <v>11</v>
      </c>
      <c r="O5161" s="37" t="str">
        <f t="array" ref="O5161">IFERROR(XLOOKUP(K5161,'Tipo de carga'!B:B,'Tipo de carga'!C:C))</f>
        <v>Diesel</v>
      </c>
    </row>
    <row r="5162">
      <c r="A5162" s="36">
        <v>1804.0</v>
      </c>
      <c r="B5162" s="37" t="str">
        <f t="array" ref="B5162">IFERROR(XLOOKUP(A5162,'Asignacion Nov'!A:A,'Asignacion Nov'!C:C))</f>
        <v>Sayer Full</v>
      </c>
      <c r="C5162" s="37" t="str">
        <f t="array" ref="C5162">IFERROR(XLOOKUP(A5162,'Asignacion Nov'!A:A,'Asignacion Nov'!B:B))</f>
        <v>EC-04</v>
      </c>
      <c r="D5162" s="38">
        <v>45609.37887731481</v>
      </c>
      <c r="E5162" s="36" t="s">
        <v>475</v>
      </c>
      <c r="F5162" s="37" t="str">
        <f t="array" ref="F5162">IFERROR(XLOOKUP(E5162,Operadores!A:A,Operadores!B:B))</f>
        <v>AGUERN</v>
      </c>
      <c r="G5162" s="36" t="s">
        <v>19</v>
      </c>
      <c r="H5162" s="39">
        <v>20.226188</v>
      </c>
      <c r="I5162" s="40">
        <v>810.0</v>
      </c>
      <c r="J5162" s="41">
        <f t="shared" si="5"/>
        <v>16383.21228</v>
      </c>
      <c r="K5162" s="37" t="str">
        <f t="array" ref="K5162">IFERROR(XLOOKUP(G5162,'Tipo de carga'!A:A,'Tipo de carga'!B:B))</f>
        <v>Autoabasto</v>
      </c>
      <c r="L5162" s="37">
        <f t="shared" si="2"/>
        <v>46</v>
      </c>
      <c r="M5162" s="37">
        <f t="shared" si="3"/>
        <v>13</v>
      </c>
      <c r="N5162" s="37">
        <f t="shared" si="4"/>
        <v>11</v>
      </c>
      <c r="O5162" s="37" t="str">
        <f t="array" ref="O5162">IFERROR(XLOOKUP(K5162,'Tipo de carga'!B:B,'Tipo de carga'!C:C))</f>
        <v>Diesel</v>
      </c>
    </row>
    <row r="5163">
      <c r="A5163" s="36">
        <v>1940.0</v>
      </c>
      <c r="B5163" s="37" t="str">
        <f t="array" ref="B5163">IFERROR(XLOOKUP(A5163,'Asignacion Nov'!A:A,'Asignacion Nov'!C:C))</f>
        <v>Circuitos</v>
      </c>
      <c r="C5163" s="37" t="str">
        <f t="array" ref="C5163">IFERROR(XLOOKUP(A5163,'Asignacion Nov'!A:A,'Asignacion Nov'!B:B))</f>
        <v>EC-03</v>
      </c>
      <c r="D5163" s="38">
        <v>45609.34614583333</v>
      </c>
      <c r="E5163" s="36" t="s">
        <v>259</v>
      </c>
      <c r="F5163" s="37" t="str">
        <f t="array" ref="F5163">IFERROR(XLOOKUP(E5163,Operadores!A:A,Operadores!B:B))</f>
        <v>FLOPE</v>
      </c>
      <c r="G5163" s="36" t="s">
        <v>19</v>
      </c>
      <c r="H5163" s="39">
        <v>20.226188</v>
      </c>
      <c r="I5163" s="40">
        <v>453.0</v>
      </c>
      <c r="J5163" s="41">
        <f t="shared" si="5"/>
        <v>9162.463164</v>
      </c>
      <c r="K5163" s="37" t="str">
        <f t="array" ref="K5163">IFERROR(XLOOKUP(G5163,'Tipo de carga'!A:A,'Tipo de carga'!B:B))</f>
        <v>Autoabasto</v>
      </c>
      <c r="L5163" s="37">
        <f t="shared" si="2"/>
        <v>46</v>
      </c>
      <c r="M5163" s="37">
        <f t="shared" si="3"/>
        <v>13</v>
      </c>
      <c r="N5163" s="37">
        <f t="shared" si="4"/>
        <v>11</v>
      </c>
      <c r="O5163" s="37" t="str">
        <f t="array" ref="O5163">IFERROR(XLOOKUP(K5163,'Tipo de carga'!B:B,'Tipo de carga'!C:C))</f>
        <v>Diesel</v>
      </c>
    </row>
    <row r="5164">
      <c r="A5164" s="36">
        <v>1881.0</v>
      </c>
      <c r="B5164" s="37" t="str">
        <f t="array" ref="B5164">IFERROR(XLOOKUP(A5164,'Asignacion Nov'!A:A,'Asignacion Nov'!C:C))</f>
        <v>Circuitos</v>
      </c>
      <c r="C5164" s="37" t="str">
        <f t="array" ref="C5164">IFERROR(XLOOKUP(A5164,'Asignacion Nov'!A:A,'Asignacion Nov'!B:B))</f>
        <v>EC-03</v>
      </c>
      <c r="D5164" s="38">
        <v>45609.17407407407</v>
      </c>
      <c r="E5164" s="36" t="s">
        <v>210</v>
      </c>
      <c r="F5164" s="37" t="str">
        <f t="array" ref="F5164">IFERROR(XLOOKUP(E5164,Operadores!A:A,Operadores!B:B))</f>
        <v>CERJER</v>
      </c>
      <c r="G5164" s="36" t="s">
        <v>19</v>
      </c>
      <c r="H5164" s="39">
        <v>20.226188</v>
      </c>
      <c r="I5164" s="40">
        <v>315.0</v>
      </c>
      <c r="J5164" s="41">
        <f t="shared" si="5"/>
        <v>6371.24922</v>
      </c>
      <c r="K5164" s="37" t="str">
        <f t="array" ref="K5164">IFERROR(XLOOKUP(G5164,'Tipo de carga'!A:A,'Tipo de carga'!B:B))</f>
        <v>Autoabasto</v>
      </c>
      <c r="L5164" s="37">
        <f t="shared" si="2"/>
        <v>46</v>
      </c>
      <c r="M5164" s="37">
        <f t="shared" si="3"/>
        <v>13</v>
      </c>
      <c r="N5164" s="37">
        <f t="shared" si="4"/>
        <v>11</v>
      </c>
      <c r="O5164" s="37" t="str">
        <f t="array" ref="O5164">IFERROR(XLOOKUP(K5164,'Tipo de carga'!B:B,'Tipo de carga'!C:C))</f>
        <v>Diesel</v>
      </c>
    </row>
    <row r="5165">
      <c r="A5165" s="36">
        <v>1970.0</v>
      </c>
      <c r="B5165" s="37" t="str">
        <f t="array" ref="B5165">IFERROR(XLOOKUP(A5165,'Asignacion Nov'!A:A,'Asignacion Nov'!C:C))</f>
        <v>Sayer Vuelteros</v>
      </c>
      <c r="C5165" s="37" t="str">
        <f t="array" ref="C5165">IFERROR(XLOOKUP(A5165,'Asignacion Nov'!A:A,'Asignacion Nov'!B:B))</f>
        <v>EC-04</v>
      </c>
      <c r="D5165" s="38">
        <v>45609.08994212963</v>
      </c>
      <c r="E5165" s="36" t="s">
        <v>47</v>
      </c>
      <c r="F5165" s="37" t="str">
        <f t="array" ref="F5165">IFERROR(XLOOKUP(E5165,Operadores!A:A,Operadores!B:B))</f>
        <v>HERLEX</v>
      </c>
      <c r="G5165" s="36" t="s">
        <v>19</v>
      </c>
      <c r="H5165" s="39">
        <v>20.226188</v>
      </c>
      <c r="I5165" s="40">
        <v>655.0</v>
      </c>
      <c r="J5165" s="41">
        <f t="shared" si="5"/>
        <v>13248.15314</v>
      </c>
      <c r="K5165" s="37" t="str">
        <f t="array" ref="K5165">IFERROR(XLOOKUP(G5165,'Tipo de carga'!A:A,'Tipo de carga'!B:B))</f>
        <v>Autoabasto</v>
      </c>
      <c r="L5165" s="37">
        <f t="shared" si="2"/>
        <v>46</v>
      </c>
      <c r="M5165" s="37">
        <f t="shared" si="3"/>
        <v>13</v>
      </c>
      <c r="N5165" s="37">
        <f t="shared" si="4"/>
        <v>11</v>
      </c>
      <c r="O5165" s="37" t="str">
        <f t="array" ref="O5165">IFERROR(XLOOKUP(K5165,'Tipo de carga'!B:B,'Tipo de carga'!C:C))</f>
        <v>Diesel</v>
      </c>
    </row>
    <row r="5166">
      <c r="A5166" s="36">
        <v>1891.0</v>
      </c>
      <c r="B5166" s="37" t="str">
        <f t="array" ref="B5166">IFERROR(XLOOKUP(A5166,'Asignacion Nov'!A:A,'Asignacion Nov'!C:C))</f>
        <v>Circuitos</v>
      </c>
      <c r="C5166" s="37" t="str">
        <f t="array" ref="C5166">IFERROR(XLOOKUP(A5166,'Asignacion Nov'!A:A,'Asignacion Nov'!B:B))</f>
        <v>EC-03</v>
      </c>
      <c r="D5166" s="38">
        <v>45609.82844907408</v>
      </c>
      <c r="E5166" s="36" t="s">
        <v>195</v>
      </c>
      <c r="F5166" s="37" t="str">
        <f t="array" ref="F5166">IFERROR(XLOOKUP(E5166,Operadores!A:A,Operadores!B:B))</f>
        <v>APAJOS</v>
      </c>
      <c r="G5166" s="36" t="s">
        <v>75</v>
      </c>
      <c r="H5166" s="39">
        <v>20.06239</v>
      </c>
      <c r="I5166" s="40">
        <v>781.0</v>
      </c>
      <c r="J5166" s="41">
        <f t="shared" si="5"/>
        <v>15668.72659</v>
      </c>
      <c r="K5166" s="37" t="str">
        <f t="array" ref="K5166">IFERROR(XLOOKUP(G5166,'Tipo de carga'!A:A,'Tipo de carga'!B:B))</f>
        <v>Autoabasto</v>
      </c>
      <c r="L5166" s="37">
        <f t="shared" si="2"/>
        <v>46</v>
      </c>
      <c r="M5166" s="37">
        <f t="shared" si="3"/>
        <v>13</v>
      </c>
      <c r="N5166" s="37">
        <f t="shared" si="4"/>
        <v>11</v>
      </c>
      <c r="O5166" s="37" t="str">
        <f t="array" ref="O5166">IFERROR(XLOOKUP(K5166,'Tipo de carga'!B:B,'Tipo de carga'!C:C))</f>
        <v>Diesel</v>
      </c>
    </row>
    <row r="5167">
      <c r="A5167" s="36">
        <v>2065.0</v>
      </c>
      <c r="B5167" s="37" t="str">
        <f t="array" ref="B5167">IFERROR(XLOOKUP(A5167,'Asignacion Nov'!A:A,'Asignacion Nov'!C:C))</f>
        <v>PISA Gdl</v>
      </c>
      <c r="C5167" s="37" t="str">
        <f t="array" ref="C5167">IFERROR(XLOOKUP(A5167,'Asignacion Nov'!A:A,'Asignacion Nov'!B:B))</f>
        <v>EC-06</v>
      </c>
      <c r="D5167" s="38">
        <v>45609.82666666667</v>
      </c>
      <c r="E5167" s="36" t="s">
        <v>351</v>
      </c>
      <c r="F5167" s="37" t="str">
        <f t="array" ref="F5167">IFERROR(XLOOKUP(E5167,Operadores!A:A,Operadores!B:B))</f>
        <v>GONOSC</v>
      </c>
      <c r="G5167" s="36" t="s">
        <v>75</v>
      </c>
      <c r="H5167" s="39">
        <v>20.06239</v>
      </c>
      <c r="I5167" s="40">
        <v>760.0</v>
      </c>
      <c r="J5167" s="41">
        <f t="shared" si="5"/>
        <v>15247.4164</v>
      </c>
      <c r="K5167" s="37" t="str">
        <f t="array" ref="K5167">IFERROR(XLOOKUP(G5167,'Tipo de carga'!A:A,'Tipo de carga'!B:B))</f>
        <v>Autoabasto</v>
      </c>
      <c r="L5167" s="37">
        <f t="shared" si="2"/>
        <v>46</v>
      </c>
      <c r="M5167" s="37">
        <f t="shared" si="3"/>
        <v>13</v>
      </c>
      <c r="N5167" s="37">
        <f t="shared" si="4"/>
        <v>11</v>
      </c>
      <c r="O5167" s="37" t="str">
        <f t="array" ref="O5167">IFERROR(XLOOKUP(K5167,'Tipo de carga'!B:B,'Tipo de carga'!C:C))</f>
        <v>Diesel</v>
      </c>
    </row>
    <row r="5168">
      <c r="A5168" s="36">
        <v>1794.0</v>
      </c>
      <c r="B5168" s="37" t="str">
        <f t="array" ref="B5168">IFERROR(XLOOKUP(A5168,'Asignacion Nov'!A:A,'Asignacion Nov'!C:C))</f>
        <v>Peñafiel Tlajomulco</v>
      </c>
      <c r="C5168" s="37" t="str">
        <f t="array" ref="C5168">IFERROR(XLOOKUP(A5168,'Asignacion Nov'!A:A,'Asignacion Nov'!B:B))</f>
        <v>EC-06</v>
      </c>
      <c r="D5168" s="38">
        <v>45609.75784722222</v>
      </c>
      <c r="E5168" s="36" t="s">
        <v>393</v>
      </c>
      <c r="F5168" s="37" t="str">
        <f t="array" ref="F5168">IFERROR(XLOOKUP(E5168,Operadores!A:A,Operadores!B:B))</f>
        <v>GAJJOS</v>
      </c>
      <c r="G5168" s="36" t="s">
        <v>75</v>
      </c>
      <c r="H5168" s="39">
        <v>20.06239</v>
      </c>
      <c r="I5168" s="40">
        <v>829.0</v>
      </c>
      <c r="J5168" s="41">
        <f t="shared" si="5"/>
        <v>16631.72131</v>
      </c>
      <c r="K5168" s="37" t="str">
        <f t="array" ref="K5168">IFERROR(XLOOKUP(G5168,'Tipo de carga'!A:A,'Tipo de carga'!B:B))</f>
        <v>Autoabasto</v>
      </c>
      <c r="L5168" s="37">
        <f t="shared" si="2"/>
        <v>46</v>
      </c>
      <c r="M5168" s="37">
        <f t="shared" si="3"/>
        <v>13</v>
      </c>
      <c r="N5168" s="37">
        <f t="shared" si="4"/>
        <v>11</v>
      </c>
      <c r="O5168" s="37" t="str">
        <f t="array" ref="O5168">IFERROR(XLOOKUP(K5168,'Tipo de carga'!B:B,'Tipo de carga'!C:C))</f>
        <v>Diesel</v>
      </c>
    </row>
    <row r="5169">
      <c r="A5169" s="36">
        <v>1907.0</v>
      </c>
      <c r="B5169" s="37" t="str">
        <f t="array" ref="B5169">IFERROR(XLOOKUP(A5169,'Asignacion Nov'!A:A,'Asignacion Nov'!C:C))</f>
        <v>Circuitos</v>
      </c>
      <c r="C5169" s="37" t="str">
        <f t="array" ref="C5169">IFERROR(XLOOKUP(A5169,'Asignacion Nov'!A:A,'Asignacion Nov'!B:B))</f>
        <v>EC-03</v>
      </c>
      <c r="D5169" s="38">
        <v>45609.69626157408</v>
      </c>
      <c r="E5169" s="36" t="s">
        <v>490</v>
      </c>
      <c r="F5169" s="37" t="str">
        <f t="array" ref="F5169">IFERROR(XLOOKUP(E5169,Operadores!A:A,Operadores!B:B))</f>
        <v>PANDAV</v>
      </c>
      <c r="G5169" s="36" t="s">
        <v>75</v>
      </c>
      <c r="H5169" s="39">
        <v>20.06239</v>
      </c>
      <c r="I5169" s="40">
        <v>631.0</v>
      </c>
      <c r="J5169" s="41">
        <f t="shared" si="5"/>
        <v>12659.36809</v>
      </c>
      <c r="K5169" s="37" t="str">
        <f t="array" ref="K5169">IFERROR(XLOOKUP(G5169,'Tipo de carga'!A:A,'Tipo de carga'!B:B))</f>
        <v>Autoabasto</v>
      </c>
      <c r="L5169" s="37">
        <f t="shared" si="2"/>
        <v>46</v>
      </c>
      <c r="M5169" s="37">
        <f t="shared" si="3"/>
        <v>13</v>
      </c>
      <c r="N5169" s="37">
        <f t="shared" si="4"/>
        <v>11</v>
      </c>
      <c r="O5169" s="37" t="str">
        <f t="array" ref="O5169">IFERROR(XLOOKUP(K5169,'Tipo de carga'!B:B,'Tipo de carga'!C:C))</f>
        <v>Diesel</v>
      </c>
    </row>
    <row r="5170">
      <c r="A5170" s="36">
        <v>2041.0</v>
      </c>
      <c r="B5170" s="37" t="str">
        <f t="array" ref="B5170">IFERROR(XLOOKUP(A5170,'Asignacion Nov'!A:A,'Asignacion Nov'!C:C))</f>
        <v>PISA Gdl</v>
      </c>
      <c r="C5170" s="37" t="str">
        <f t="array" ref="C5170">IFERROR(XLOOKUP(A5170,'Asignacion Nov'!A:A,'Asignacion Nov'!B:B))</f>
        <v>EC-06</v>
      </c>
      <c r="D5170" s="38">
        <v>45609.427407407406</v>
      </c>
      <c r="E5170" s="36" t="s">
        <v>442</v>
      </c>
      <c r="F5170" s="37" t="str">
        <f t="array" ref="F5170">IFERROR(XLOOKUP(E5170,Operadores!A:A,Operadores!B:B))</f>
        <v>CARMAUX</v>
      </c>
      <c r="G5170" s="36" t="s">
        <v>75</v>
      </c>
      <c r="H5170" s="39">
        <v>20.06239</v>
      </c>
      <c r="I5170" s="40">
        <v>348.0</v>
      </c>
      <c r="J5170" s="41">
        <f t="shared" si="5"/>
        <v>6981.71172</v>
      </c>
      <c r="K5170" s="37" t="str">
        <f t="array" ref="K5170">IFERROR(XLOOKUP(G5170,'Tipo de carga'!A:A,'Tipo de carga'!B:B))</f>
        <v>Autoabasto</v>
      </c>
      <c r="L5170" s="37">
        <f t="shared" si="2"/>
        <v>46</v>
      </c>
      <c r="M5170" s="37">
        <f t="shared" si="3"/>
        <v>13</v>
      </c>
      <c r="N5170" s="37">
        <f t="shared" si="4"/>
        <v>11</v>
      </c>
      <c r="O5170" s="37" t="str">
        <f t="array" ref="O5170">IFERROR(XLOOKUP(K5170,'Tipo de carga'!B:B,'Tipo de carga'!C:C))</f>
        <v>Diesel</v>
      </c>
    </row>
    <row r="5171">
      <c r="A5171" s="36">
        <v>1760.0</v>
      </c>
      <c r="B5171" s="37" t="str">
        <f t="array" ref="B5171">IFERROR(XLOOKUP(A5171,'Asignacion Nov'!A:A,'Asignacion Nov'!C:C))</f>
        <v>Pipas</v>
      </c>
      <c r="C5171" s="37" t="str">
        <f t="array" ref="C5171">IFERROR(XLOOKUP(A5171,'Asignacion Nov'!A:A,'Asignacion Nov'!B:B))</f>
        <v>EC-02</v>
      </c>
      <c r="D5171" s="38">
        <v>45609.21084490741</v>
      </c>
      <c r="E5171" s="36" t="s">
        <v>154</v>
      </c>
      <c r="F5171" s="37" t="str">
        <f t="array" ref="F5171">IFERROR(XLOOKUP(E5171,Operadores!A:A,Operadores!B:B))</f>
        <v>MARJO08</v>
      </c>
      <c r="G5171" s="36" t="s">
        <v>75</v>
      </c>
      <c r="H5171" s="39">
        <v>20.06239</v>
      </c>
      <c r="I5171" s="40">
        <v>412.0</v>
      </c>
      <c r="J5171" s="41">
        <f t="shared" si="5"/>
        <v>8265.70468</v>
      </c>
      <c r="K5171" s="37" t="str">
        <f t="array" ref="K5171">IFERROR(XLOOKUP(G5171,'Tipo de carga'!A:A,'Tipo de carga'!B:B))</f>
        <v>Autoabasto</v>
      </c>
      <c r="L5171" s="37">
        <f t="shared" si="2"/>
        <v>46</v>
      </c>
      <c r="M5171" s="37">
        <f t="shared" si="3"/>
        <v>13</v>
      </c>
      <c r="N5171" s="37">
        <f t="shared" si="4"/>
        <v>11</v>
      </c>
      <c r="O5171" s="37" t="str">
        <f t="array" ref="O5171">IFERROR(XLOOKUP(K5171,'Tipo de carga'!B:B,'Tipo de carga'!C:C))</f>
        <v>Diesel</v>
      </c>
    </row>
    <row r="5172">
      <c r="A5172" s="36">
        <v>1947.0</v>
      </c>
      <c r="B5172" s="37" t="str">
        <f t="array" ref="B5172">IFERROR(XLOOKUP(A5172,'Asignacion Nov'!A:A,'Asignacion Nov'!C:C))</f>
        <v>Circuitos</v>
      </c>
      <c r="C5172" s="37" t="str">
        <f t="array" ref="C5172">IFERROR(XLOOKUP(A5172,'Asignacion Nov'!A:A,'Asignacion Nov'!B:B))</f>
        <v>EC-03</v>
      </c>
      <c r="D5172" s="38">
        <v>45609.18592592593</v>
      </c>
      <c r="E5172" s="36" t="s">
        <v>265</v>
      </c>
      <c r="F5172" s="37" t="str">
        <f t="array" ref="F5172">IFERROR(XLOOKUP(E5172,Operadores!A:A,Operadores!B:B))</f>
        <v>DAMOS</v>
      </c>
      <c r="G5172" s="36" t="s">
        <v>75</v>
      </c>
      <c r="H5172" s="39">
        <v>20.06239</v>
      </c>
      <c r="I5172" s="40">
        <v>334.0</v>
      </c>
      <c r="J5172" s="41">
        <f t="shared" si="5"/>
        <v>6700.83826</v>
      </c>
      <c r="K5172" s="37" t="str">
        <f t="array" ref="K5172">IFERROR(XLOOKUP(G5172,'Tipo de carga'!A:A,'Tipo de carga'!B:B))</f>
        <v>Autoabasto</v>
      </c>
      <c r="L5172" s="37">
        <f t="shared" si="2"/>
        <v>46</v>
      </c>
      <c r="M5172" s="37">
        <f t="shared" si="3"/>
        <v>13</v>
      </c>
      <c r="N5172" s="37">
        <f t="shared" si="4"/>
        <v>11</v>
      </c>
      <c r="O5172" s="37" t="str">
        <f t="array" ref="O5172">IFERROR(XLOOKUP(K5172,'Tipo de carga'!B:B,'Tipo de carga'!C:C))</f>
        <v>Diesel</v>
      </c>
    </row>
    <row r="5173">
      <c r="A5173" s="36">
        <v>1943.0</v>
      </c>
      <c r="B5173" s="37" t="str">
        <f t="array" ref="B5173">IFERROR(XLOOKUP(A5173,'Asignacion Nov'!A:A,'Asignacion Nov'!C:C))</f>
        <v>Circuitos</v>
      </c>
      <c r="C5173" s="37" t="str">
        <f t="array" ref="C5173">IFERROR(XLOOKUP(A5173,'Asignacion Nov'!A:A,'Asignacion Nov'!B:B))</f>
        <v>EC-03</v>
      </c>
      <c r="D5173" s="38">
        <v>45609.13873842593</v>
      </c>
      <c r="E5173" s="36" t="s">
        <v>329</v>
      </c>
      <c r="F5173" s="37" t="str">
        <f t="array" ref="F5173">IFERROR(XLOOKUP(E5173,Operadores!A:A,Operadores!B:B))</f>
        <v>RODRAU01</v>
      </c>
      <c r="G5173" s="36" t="s">
        <v>75</v>
      </c>
      <c r="H5173" s="39">
        <v>20.06239</v>
      </c>
      <c r="I5173" s="40">
        <v>416.0</v>
      </c>
      <c r="J5173" s="41">
        <f t="shared" si="5"/>
        <v>8345.95424</v>
      </c>
      <c r="K5173" s="37" t="str">
        <f t="array" ref="K5173">IFERROR(XLOOKUP(G5173,'Tipo de carga'!A:A,'Tipo de carga'!B:B))</f>
        <v>Autoabasto</v>
      </c>
      <c r="L5173" s="37">
        <f t="shared" si="2"/>
        <v>46</v>
      </c>
      <c r="M5173" s="37">
        <f t="shared" si="3"/>
        <v>13</v>
      </c>
      <c r="N5173" s="37">
        <f t="shared" si="4"/>
        <v>11</v>
      </c>
      <c r="O5173" s="37" t="str">
        <f t="array" ref="O5173">IFERROR(XLOOKUP(K5173,'Tipo de carga'!B:B,'Tipo de carga'!C:C))</f>
        <v>Diesel</v>
      </c>
    </row>
    <row r="5174">
      <c r="A5174" s="36">
        <v>1948.0</v>
      </c>
      <c r="B5174" s="37" t="str">
        <f t="array" ref="B5174">IFERROR(XLOOKUP(A5174,'Asignacion Nov'!A:A,'Asignacion Nov'!C:C))</f>
        <v>Circuitos</v>
      </c>
      <c r="C5174" s="37" t="str">
        <f t="array" ref="C5174">IFERROR(XLOOKUP(A5174,'Asignacion Nov'!A:A,'Asignacion Nov'!B:B))</f>
        <v>EC-03</v>
      </c>
      <c r="D5174" s="38">
        <v>45609.914664351854</v>
      </c>
      <c r="E5174" s="36" t="s">
        <v>256</v>
      </c>
      <c r="F5174" s="37" t="str">
        <f t="array" ref="F5174">IFERROR(XLOOKUP(E5174,Operadores!A:A,Operadores!B:B))</f>
        <v>MOREFR</v>
      </c>
      <c r="G5174" s="36" t="s">
        <v>274</v>
      </c>
      <c r="H5174" s="39">
        <v>19.63136</v>
      </c>
      <c r="I5174" s="40">
        <v>355.0</v>
      </c>
      <c r="J5174" s="41">
        <f t="shared" si="5"/>
        <v>6969.1328</v>
      </c>
      <c r="K5174" s="37" t="str">
        <f t="array" ref="K5174">IFERROR(XLOOKUP(G5174,'Tipo de carga'!A:A,'Tipo de carga'!B:B))</f>
        <v>Autoabasto</v>
      </c>
      <c r="L5174" s="37">
        <f t="shared" si="2"/>
        <v>46</v>
      </c>
      <c r="M5174" s="37">
        <f t="shared" si="3"/>
        <v>13</v>
      </c>
      <c r="N5174" s="37">
        <f t="shared" si="4"/>
        <v>11</v>
      </c>
      <c r="O5174" s="37" t="str">
        <f t="array" ref="O5174">IFERROR(XLOOKUP(K5174,'Tipo de carga'!B:B,'Tipo de carga'!C:C))</f>
        <v>Diesel</v>
      </c>
    </row>
    <row r="5175">
      <c r="A5175" s="36">
        <v>1886.0</v>
      </c>
      <c r="B5175" s="37" t="str">
        <f t="array" ref="B5175">IFERROR(XLOOKUP(A5175,'Asignacion Nov'!A:A,'Asignacion Nov'!C:C))</f>
        <v>Circuitos</v>
      </c>
      <c r="C5175" s="37" t="str">
        <f t="array" ref="C5175">IFERROR(XLOOKUP(A5175,'Asignacion Nov'!A:A,'Asignacion Nov'!B:B))</f>
        <v>EC-03</v>
      </c>
      <c r="D5175" s="38">
        <v>45609.813796296294</v>
      </c>
      <c r="E5175" s="36" t="s">
        <v>260</v>
      </c>
      <c r="F5175" s="37" t="str">
        <f t="array" ref="F5175">IFERROR(XLOOKUP(E5175,Operadores!A:A,Operadores!B:B))</f>
        <v>CORER</v>
      </c>
      <c r="G5175" s="36" t="s">
        <v>274</v>
      </c>
      <c r="H5175" s="39">
        <v>19.63136</v>
      </c>
      <c r="I5175" s="40">
        <v>316.0</v>
      </c>
      <c r="J5175" s="41">
        <f t="shared" si="5"/>
        <v>6203.50976</v>
      </c>
      <c r="K5175" s="37" t="str">
        <f t="array" ref="K5175">IFERROR(XLOOKUP(G5175,'Tipo de carga'!A:A,'Tipo de carga'!B:B))</f>
        <v>Autoabasto</v>
      </c>
      <c r="L5175" s="37">
        <f t="shared" si="2"/>
        <v>46</v>
      </c>
      <c r="M5175" s="37">
        <f t="shared" si="3"/>
        <v>13</v>
      </c>
      <c r="N5175" s="37">
        <f t="shared" si="4"/>
        <v>11</v>
      </c>
      <c r="O5175" s="37" t="str">
        <f t="array" ref="O5175">IFERROR(XLOOKUP(K5175,'Tipo de carga'!B:B,'Tipo de carga'!C:C))</f>
        <v>Diesel</v>
      </c>
    </row>
    <row r="5176">
      <c r="A5176" s="36">
        <v>1872.0</v>
      </c>
      <c r="B5176" s="37" t="str">
        <f t="array" ref="B5176">IFERROR(XLOOKUP(A5176,'Asignacion Nov'!A:A,'Asignacion Nov'!C:C))</f>
        <v>Circuitos</v>
      </c>
      <c r="C5176" s="37" t="str">
        <f t="array" ref="C5176">IFERROR(XLOOKUP(A5176,'Asignacion Nov'!A:A,'Asignacion Nov'!B:B))</f>
        <v>EC-03</v>
      </c>
      <c r="D5176" s="38">
        <v>45609.73226851852</v>
      </c>
      <c r="E5176" s="36" t="s">
        <v>273</v>
      </c>
      <c r="F5176" s="37" t="str">
        <f t="array" ref="F5176">IFERROR(XLOOKUP(E5176,Operadores!A:A,Operadores!B:B))</f>
        <v>VAZJU02</v>
      </c>
      <c r="G5176" s="36" t="s">
        <v>274</v>
      </c>
      <c r="H5176" s="39">
        <v>19.63136</v>
      </c>
      <c r="I5176" s="40">
        <v>121.0</v>
      </c>
      <c r="J5176" s="41">
        <f t="shared" si="5"/>
        <v>2375.39456</v>
      </c>
      <c r="K5176" s="37" t="str">
        <f t="array" ref="K5176">IFERROR(XLOOKUP(G5176,'Tipo de carga'!A:A,'Tipo de carga'!B:B))</f>
        <v>Autoabasto</v>
      </c>
      <c r="L5176" s="37">
        <f t="shared" si="2"/>
        <v>46</v>
      </c>
      <c r="M5176" s="37">
        <f t="shared" si="3"/>
        <v>13</v>
      </c>
      <c r="N5176" s="37">
        <f t="shared" si="4"/>
        <v>11</v>
      </c>
      <c r="O5176" s="37" t="str">
        <f t="array" ref="O5176">IFERROR(XLOOKUP(K5176,'Tipo de carga'!B:B,'Tipo de carga'!C:C))</f>
        <v>Diesel</v>
      </c>
    </row>
    <row r="5177">
      <c r="A5177" s="36">
        <v>1872.0</v>
      </c>
      <c r="B5177" s="37" t="str">
        <f t="array" ref="B5177">IFERROR(XLOOKUP(A5177,'Asignacion Nov'!A:A,'Asignacion Nov'!C:C))</f>
        <v>Circuitos</v>
      </c>
      <c r="C5177" s="37" t="str">
        <f t="array" ref="C5177">IFERROR(XLOOKUP(A5177,'Asignacion Nov'!A:A,'Asignacion Nov'!B:B))</f>
        <v>EC-03</v>
      </c>
      <c r="D5177" s="38">
        <v>45609.56679398148</v>
      </c>
      <c r="E5177" s="36" t="s">
        <v>273</v>
      </c>
      <c r="F5177" s="37" t="str">
        <f t="array" ref="F5177">IFERROR(XLOOKUP(E5177,Operadores!A:A,Operadores!B:B))</f>
        <v>VAZJU02</v>
      </c>
      <c r="G5177" s="36" t="s">
        <v>274</v>
      </c>
      <c r="H5177" s="39">
        <v>19.63136</v>
      </c>
      <c r="I5177" s="40">
        <v>300.0</v>
      </c>
      <c r="J5177" s="41">
        <f t="shared" si="5"/>
        <v>5889.408</v>
      </c>
      <c r="K5177" s="37" t="str">
        <f t="array" ref="K5177">IFERROR(XLOOKUP(G5177,'Tipo de carga'!A:A,'Tipo de carga'!B:B))</f>
        <v>Autoabasto</v>
      </c>
      <c r="L5177" s="37">
        <f t="shared" si="2"/>
        <v>46</v>
      </c>
      <c r="M5177" s="37">
        <f t="shared" si="3"/>
        <v>13</v>
      </c>
      <c r="N5177" s="37">
        <f t="shared" si="4"/>
        <v>11</v>
      </c>
      <c r="O5177" s="37" t="str">
        <f t="array" ref="O5177">IFERROR(XLOOKUP(K5177,'Tipo de carga'!B:B,'Tipo de carga'!C:C))</f>
        <v>Diesel</v>
      </c>
    </row>
    <row r="5178">
      <c r="A5178" s="36">
        <v>2052.0</v>
      </c>
      <c r="B5178" s="37" t="str">
        <f t="array" ref="B5178">IFERROR(XLOOKUP(A5178,'Asignacion Nov'!A:A,'Asignacion Nov'!C:C))</f>
        <v>Patieros Crisa</v>
      </c>
      <c r="C5178" s="37" t="str">
        <f t="array" ref="C5178">IFERROR(XLOOKUP(A5178,'Asignacion Nov'!A:A,'Asignacion Nov'!B:B))</f>
        <v>EC-07</v>
      </c>
      <c r="D5178" s="38">
        <v>45609.49837962963</v>
      </c>
      <c r="E5178" s="36" t="s">
        <v>394</v>
      </c>
      <c r="F5178" s="37" t="str">
        <f t="array" ref="F5178">IFERROR(XLOOKUP(E5178,Operadores!A:A,Operadores!B:B))</f>
        <v>GAYJOS</v>
      </c>
      <c r="G5178" s="36" t="s">
        <v>274</v>
      </c>
      <c r="H5178" s="39">
        <v>19.63136</v>
      </c>
      <c r="I5178" s="40">
        <v>370.0</v>
      </c>
      <c r="J5178" s="41">
        <f t="shared" si="5"/>
        <v>7263.6032</v>
      </c>
      <c r="K5178" s="37" t="str">
        <f t="array" ref="K5178">IFERROR(XLOOKUP(G5178,'Tipo de carga'!A:A,'Tipo de carga'!B:B))</f>
        <v>Autoabasto</v>
      </c>
      <c r="L5178" s="37">
        <f t="shared" si="2"/>
        <v>46</v>
      </c>
      <c r="M5178" s="37">
        <f t="shared" si="3"/>
        <v>13</v>
      </c>
      <c r="N5178" s="37">
        <f t="shared" si="4"/>
        <v>11</v>
      </c>
      <c r="O5178" s="37" t="str">
        <f t="array" ref="O5178">IFERROR(XLOOKUP(K5178,'Tipo de carga'!B:B,'Tipo de carga'!C:C))</f>
        <v>Diesel</v>
      </c>
    </row>
    <row r="5179">
      <c r="A5179" s="36">
        <v>1852.0</v>
      </c>
      <c r="B5179" s="37" t="str">
        <f t="array" ref="B5179">IFERROR(XLOOKUP(A5179,'Asignacion Nov'!A:A,'Asignacion Nov'!C:C))</f>
        <v>Circuitos</v>
      </c>
      <c r="C5179" s="37" t="str">
        <f t="array" ref="C5179">IFERROR(XLOOKUP(A5179,'Asignacion Nov'!A:A,'Asignacion Nov'!B:B))</f>
        <v>EC-03</v>
      </c>
      <c r="D5179" s="38">
        <v>45609.98569444445</v>
      </c>
      <c r="E5179" s="36" t="s">
        <v>237</v>
      </c>
      <c r="F5179" s="37" t="str">
        <f t="array" ref="F5179">IFERROR(XLOOKUP(E5179,Operadores!A:A,Operadores!B:B))</f>
        <v>HUAIS</v>
      </c>
      <c r="G5179" s="36" t="s">
        <v>42</v>
      </c>
      <c r="H5179" s="39">
        <v>19.950328</v>
      </c>
      <c r="I5179" s="40">
        <v>205.0</v>
      </c>
      <c r="J5179" s="41">
        <f t="shared" si="5"/>
        <v>4089.81724</v>
      </c>
      <c r="K5179" s="37" t="str">
        <f t="array" ref="K5179">IFERROR(XLOOKUP(G5179,'Tipo de carga'!A:A,'Tipo de carga'!B:B))</f>
        <v>Autoabasto</v>
      </c>
      <c r="L5179" s="37">
        <f t="shared" si="2"/>
        <v>46</v>
      </c>
      <c r="M5179" s="37">
        <f t="shared" si="3"/>
        <v>13</v>
      </c>
      <c r="N5179" s="37">
        <f t="shared" si="4"/>
        <v>11</v>
      </c>
      <c r="O5179" s="37" t="str">
        <f t="array" ref="O5179">IFERROR(XLOOKUP(K5179,'Tipo de carga'!B:B,'Tipo de carga'!C:C))</f>
        <v>Diesel</v>
      </c>
    </row>
    <row r="5180">
      <c r="A5180" s="36">
        <v>1738.0</v>
      </c>
      <c r="B5180" s="37" t="str">
        <f t="array" ref="B5180">IFERROR(XLOOKUP(A5180,'Asignacion Nov'!A:A,'Asignacion Nov'!C:C))</f>
        <v>Wm Full</v>
      </c>
      <c r="C5180" s="37" t="str">
        <f t="array" ref="C5180">IFERROR(XLOOKUP(A5180,'Asignacion Nov'!A:A,'Asignacion Nov'!B:B))</f>
        <v>EC-08</v>
      </c>
      <c r="D5180" s="38">
        <v>45609.89716435185</v>
      </c>
      <c r="E5180" s="36" t="s">
        <v>295</v>
      </c>
      <c r="F5180" s="37" t="str">
        <f t="array" ref="F5180">IFERROR(XLOOKUP(E5180,Operadores!A:A,Operadores!B:B))</f>
        <v>PEROMA</v>
      </c>
      <c r="G5180" s="36" t="s">
        <v>42</v>
      </c>
      <c r="H5180" s="39">
        <v>19.950328</v>
      </c>
      <c r="I5180" s="40">
        <v>350.0</v>
      </c>
      <c r="J5180" s="41">
        <f t="shared" si="5"/>
        <v>6982.6148</v>
      </c>
      <c r="K5180" s="37" t="str">
        <f t="array" ref="K5180">IFERROR(XLOOKUP(G5180,'Tipo de carga'!A:A,'Tipo de carga'!B:B))</f>
        <v>Autoabasto</v>
      </c>
      <c r="L5180" s="37">
        <f t="shared" si="2"/>
        <v>46</v>
      </c>
      <c r="M5180" s="37">
        <f t="shared" si="3"/>
        <v>13</v>
      </c>
      <c r="N5180" s="37">
        <f t="shared" si="4"/>
        <v>11</v>
      </c>
      <c r="O5180" s="37" t="str">
        <f t="array" ref="O5180">IFERROR(XLOOKUP(K5180,'Tipo de carga'!B:B,'Tipo de carga'!C:C))</f>
        <v>Diesel</v>
      </c>
    </row>
    <row r="5181">
      <c r="A5181" s="36">
        <v>1999.0</v>
      </c>
      <c r="B5181" s="37" t="str">
        <f t="array" ref="B5181">IFERROR(XLOOKUP(A5181,'Asignacion Nov'!A:A,'Asignacion Nov'!C:C))</f>
        <v>MeLi Dedicado Merida</v>
      </c>
      <c r="C5181" s="37" t="str">
        <f t="array" ref="C5181">IFERROR(XLOOKUP(A5181,'Asignacion Nov'!A:A,'Asignacion Nov'!B:B))</f>
        <v>EC-05</v>
      </c>
      <c r="D5181" s="38">
        <v>45609.888402777775</v>
      </c>
      <c r="E5181" s="36" t="s">
        <v>543</v>
      </c>
      <c r="F5181" s="37" t="str">
        <f t="array" ref="F5181">IFERROR(XLOOKUP(E5181,Operadores!A:A,Operadores!B:B))</f>
        <v>CAMJOS</v>
      </c>
      <c r="G5181" s="36" t="s">
        <v>42</v>
      </c>
      <c r="H5181" s="39">
        <v>19.950328</v>
      </c>
      <c r="I5181" s="40">
        <v>406.0</v>
      </c>
      <c r="J5181" s="41">
        <f t="shared" si="5"/>
        <v>8099.833168</v>
      </c>
      <c r="K5181" s="37" t="str">
        <f t="array" ref="K5181">IFERROR(XLOOKUP(G5181,'Tipo de carga'!A:A,'Tipo de carga'!B:B))</f>
        <v>Autoabasto</v>
      </c>
      <c r="L5181" s="37">
        <f t="shared" si="2"/>
        <v>46</v>
      </c>
      <c r="M5181" s="37">
        <f t="shared" si="3"/>
        <v>13</v>
      </c>
      <c r="N5181" s="37">
        <f t="shared" si="4"/>
        <v>11</v>
      </c>
      <c r="O5181" s="37" t="str">
        <f t="array" ref="O5181">IFERROR(XLOOKUP(K5181,'Tipo de carga'!B:B,'Tipo de carga'!C:C))</f>
        <v>Diesel</v>
      </c>
    </row>
    <row r="5182">
      <c r="A5182" s="36">
        <v>1894.0</v>
      </c>
      <c r="B5182" s="37" t="str">
        <f t="array" ref="B5182">IFERROR(XLOOKUP(A5182,'Asignacion Nov'!A:A,'Asignacion Nov'!C:C))</f>
        <v>Pipas</v>
      </c>
      <c r="C5182" s="37" t="str">
        <f t="array" ref="C5182">IFERROR(XLOOKUP(A5182,'Asignacion Nov'!A:A,'Asignacion Nov'!B:B))</f>
        <v>EC-02</v>
      </c>
      <c r="D5182" s="38">
        <v>45609.87461805555</v>
      </c>
      <c r="E5182" s="36" t="s">
        <v>403</v>
      </c>
      <c r="F5182" s="37" t="str">
        <f t="array" ref="F5182">IFERROR(XLOOKUP(E5182,Operadores!A:A,Operadores!B:B))</f>
        <v>LOPJU</v>
      </c>
      <c r="G5182" s="36" t="s">
        <v>42</v>
      </c>
      <c r="H5182" s="39">
        <v>19.950328</v>
      </c>
      <c r="I5182" s="40">
        <v>640.0</v>
      </c>
      <c r="J5182" s="41">
        <f t="shared" si="5"/>
        <v>12768.20992</v>
      </c>
      <c r="K5182" s="37" t="str">
        <f t="array" ref="K5182">IFERROR(XLOOKUP(G5182,'Tipo de carga'!A:A,'Tipo de carga'!B:B))</f>
        <v>Autoabasto</v>
      </c>
      <c r="L5182" s="37">
        <f t="shared" si="2"/>
        <v>46</v>
      </c>
      <c r="M5182" s="37">
        <f t="shared" si="3"/>
        <v>13</v>
      </c>
      <c r="N5182" s="37">
        <f t="shared" si="4"/>
        <v>11</v>
      </c>
      <c r="O5182" s="37" t="str">
        <f t="array" ref="O5182">IFERROR(XLOOKUP(K5182,'Tipo de carga'!B:B,'Tipo de carga'!C:C))</f>
        <v>Diesel</v>
      </c>
    </row>
    <row r="5183">
      <c r="A5183" s="36">
        <v>2001.0</v>
      </c>
      <c r="B5183" s="37" t="str">
        <f t="array" ref="B5183">IFERROR(XLOOKUP(A5183,'Asignacion Nov'!A:A,'Asignacion Nov'!C:C))</f>
        <v>MeLi Dedicado Merida</v>
      </c>
      <c r="C5183" s="37" t="str">
        <f t="array" ref="C5183">IFERROR(XLOOKUP(A5183,'Asignacion Nov'!A:A,'Asignacion Nov'!B:B))</f>
        <v>EC-05</v>
      </c>
      <c r="D5183" s="38">
        <v>45609.87369212963</v>
      </c>
      <c r="E5183" s="36" t="s">
        <v>494</v>
      </c>
      <c r="F5183" s="37" t="str">
        <f t="array" ref="F5183">IFERROR(XLOOKUP(E5183,Operadores!A:A,Operadores!B:B))</f>
        <v>TRESER</v>
      </c>
      <c r="G5183" s="36" t="s">
        <v>42</v>
      </c>
      <c r="H5183" s="39">
        <v>19.950328</v>
      </c>
      <c r="I5183" s="40">
        <v>480.0</v>
      </c>
      <c r="J5183" s="41">
        <f t="shared" si="5"/>
        <v>9576.15744</v>
      </c>
      <c r="K5183" s="37" t="str">
        <f t="array" ref="K5183">IFERROR(XLOOKUP(G5183,'Tipo de carga'!A:A,'Tipo de carga'!B:B))</f>
        <v>Autoabasto</v>
      </c>
      <c r="L5183" s="37">
        <f t="shared" si="2"/>
        <v>46</v>
      </c>
      <c r="M5183" s="37">
        <f t="shared" si="3"/>
        <v>13</v>
      </c>
      <c r="N5183" s="37">
        <f t="shared" si="4"/>
        <v>11</v>
      </c>
      <c r="O5183" s="37" t="str">
        <f t="array" ref="O5183">IFERROR(XLOOKUP(K5183,'Tipo de carga'!B:B,'Tipo de carga'!C:C))</f>
        <v>Diesel</v>
      </c>
    </row>
    <row r="5184">
      <c r="A5184" s="36">
        <v>1871.0</v>
      </c>
      <c r="B5184" s="37" t="str">
        <f t="array" ref="B5184">IFERROR(XLOOKUP(A5184,'Asignacion Nov'!A:A,'Asignacion Nov'!C:C))</f>
        <v>Circuitos</v>
      </c>
      <c r="C5184" s="37" t="str">
        <f t="array" ref="C5184">IFERROR(XLOOKUP(A5184,'Asignacion Nov'!A:A,'Asignacion Nov'!B:B))</f>
        <v>EC-03</v>
      </c>
      <c r="D5184" s="38">
        <v>45609.79832175926</v>
      </c>
      <c r="E5184" s="36" t="s">
        <v>197</v>
      </c>
      <c r="F5184" s="37" t="str">
        <f t="array" ref="F5184">IFERROR(XLOOKUP(E5184,Operadores!A:A,Operadores!B:B))</f>
        <v>REYALE</v>
      </c>
      <c r="G5184" s="36" t="s">
        <v>42</v>
      </c>
      <c r="H5184" s="39">
        <v>19.950328</v>
      </c>
      <c r="I5184" s="40">
        <v>227.0</v>
      </c>
      <c r="J5184" s="41">
        <f t="shared" si="5"/>
        <v>4528.724456</v>
      </c>
      <c r="K5184" s="37" t="str">
        <f t="array" ref="K5184">IFERROR(XLOOKUP(G5184,'Tipo de carga'!A:A,'Tipo de carga'!B:B))</f>
        <v>Autoabasto</v>
      </c>
      <c r="L5184" s="37">
        <f t="shared" si="2"/>
        <v>46</v>
      </c>
      <c r="M5184" s="37">
        <f t="shared" si="3"/>
        <v>13</v>
      </c>
      <c r="N5184" s="37">
        <f t="shared" si="4"/>
        <v>11</v>
      </c>
      <c r="O5184" s="37" t="str">
        <f t="array" ref="O5184">IFERROR(XLOOKUP(K5184,'Tipo de carga'!B:B,'Tipo de carga'!C:C))</f>
        <v>Diesel</v>
      </c>
    </row>
    <row r="5185">
      <c r="A5185" s="36">
        <v>1728.0</v>
      </c>
      <c r="B5185" s="37" t="str">
        <f t="array" ref="B5185">IFERROR(XLOOKUP(A5185,'Asignacion Nov'!A:A,'Asignacion Nov'!C:C))</f>
        <v>Wm Full</v>
      </c>
      <c r="C5185" s="37" t="str">
        <f t="array" ref="C5185">IFERROR(XLOOKUP(A5185,'Asignacion Nov'!A:A,'Asignacion Nov'!B:B))</f>
        <v>EC-08</v>
      </c>
      <c r="D5185" s="38">
        <v>45609.79056712963</v>
      </c>
      <c r="E5185" s="36" t="s">
        <v>281</v>
      </c>
      <c r="F5185" s="37" t="str">
        <f t="array" ref="F5185">IFERROR(XLOOKUP(E5185,Operadores!A:A,Operadores!B:B))</f>
        <v>MARJO13</v>
      </c>
      <c r="G5185" s="36" t="s">
        <v>42</v>
      </c>
      <c r="H5185" s="39">
        <v>19.950328</v>
      </c>
      <c r="I5185" s="40">
        <v>351.0</v>
      </c>
      <c r="J5185" s="41">
        <f t="shared" si="5"/>
        <v>7002.565128</v>
      </c>
      <c r="K5185" s="37" t="str">
        <f t="array" ref="K5185">IFERROR(XLOOKUP(G5185,'Tipo de carga'!A:A,'Tipo de carga'!B:B))</f>
        <v>Autoabasto</v>
      </c>
      <c r="L5185" s="37">
        <f t="shared" si="2"/>
        <v>46</v>
      </c>
      <c r="M5185" s="37">
        <f t="shared" si="3"/>
        <v>13</v>
      </c>
      <c r="N5185" s="37">
        <f t="shared" si="4"/>
        <v>11</v>
      </c>
      <c r="O5185" s="37" t="str">
        <f t="array" ref="O5185">IFERROR(XLOOKUP(K5185,'Tipo de carga'!B:B,'Tipo de carga'!C:C))</f>
        <v>Diesel</v>
      </c>
    </row>
    <row r="5186">
      <c r="A5186" s="36">
        <v>1701.0</v>
      </c>
      <c r="B5186" s="37" t="str">
        <f t="array" ref="B5186">IFERROR(XLOOKUP(A5186,'Asignacion Nov'!A:A,'Asignacion Nov'!C:C))</f>
        <v>Wm Full</v>
      </c>
      <c r="C5186" s="37" t="str">
        <f t="array" ref="C5186">IFERROR(XLOOKUP(A5186,'Asignacion Nov'!A:A,'Asignacion Nov'!B:B))</f>
        <v>EC-08</v>
      </c>
      <c r="D5186" s="38">
        <v>45609.71163194445</v>
      </c>
      <c r="E5186" s="36" t="s">
        <v>400</v>
      </c>
      <c r="F5186" s="37" t="str">
        <f t="array" ref="F5186">IFERROR(XLOOKUP(E5186,Operadores!A:A,Operadores!B:B))</f>
        <v>HERMOI</v>
      </c>
      <c r="G5186" s="36" t="s">
        <v>42</v>
      </c>
      <c r="H5186" s="39">
        <v>19.950328</v>
      </c>
      <c r="I5186" s="40">
        <v>357.0</v>
      </c>
      <c r="J5186" s="41">
        <f t="shared" si="5"/>
        <v>7122.267096</v>
      </c>
      <c r="K5186" s="37" t="str">
        <f t="array" ref="K5186">IFERROR(XLOOKUP(G5186,'Tipo de carga'!A:A,'Tipo de carga'!B:B))</f>
        <v>Autoabasto</v>
      </c>
      <c r="L5186" s="37">
        <f t="shared" si="2"/>
        <v>46</v>
      </c>
      <c r="M5186" s="37">
        <f t="shared" si="3"/>
        <v>13</v>
      </c>
      <c r="N5186" s="37">
        <f t="shared" si="4"/>
        <v>11</v>
      </c>
      <c r="O5186" s="37" t="str">
        <f t="array" ref="O5186">IFERROR(XLOOKUP(K5186,'Tipo de carga'!B:B,'Tipo de carga'!C:C))</f>
        <v>Diesel</v>
      </c>
    </row>
    <row r="5187">
      <c r="A5187" s="36">
        <v>1887.0</v>
      </c>
      <c r="B5187" s="37" t="str">
        <f t="array" ref="B5187">IFERROR(XLOOKUP(A5187,'Asignacion Nov'!A:A,'Asignacion Nov'!C:C))</f>
        <v>Circuitos</v>
      </c>
      <c r="C5187" s="37" t="str">
        <f t="array" ref="C5187">IFERROR(XLOOKUP(A5187,'Asignacion Nov'!A:A,'Asignacion Nov'!B:B))</f>
        <v>EC-03</v>
      </c>
      <c r="D5187" s="38">
        <v>45609.704976851855</v>
      </c>
      <c r="E5187" s="36" t="s">
        <v>279</v>
      </c>
      <c r="F5187" s="37" t="str">
        <f t="array" ref="F5187">IFERROR(XLOOKUP(E5187,Operadores!A:A,Operadores!B:B))</f>
        <v>NARCA</v>
      </c>
      <c r="G5187" s="36" t="s">
        <v>42</v>
      </c>
      <c r="H5187" s="39">
        <v>19.950328</v>
      </c>
      <c r="I5187" s="40">
        <v>720.0</v>
      </c>
      <c r="J5187" s="41">
        <f t="shared" si="5"/>
        <v>14364.23616</v>
      </c>
      <c r="K5187" s="37" t="str">
        <f t="array" ref="K5187">IFERROR(XLOOKUP(G5187,'Tipo de carga'!A:A,'Tipo de carga'!B:B))</f>
        <v>Autoabasto</v>
      </c>
      <c r="L5187" s="37">
        <f t="shared" si="2"/>
        <v>46</v>
      </c>
      <c r="M5187" s="37">
        <f t="shared" si="3"/>
        <v>13</v>
      </c>
      <c r="N5187" s="37">
        <f t="shared" si="4"/>
        <v>11</v>
      </c>
      <c r="O5187" s="37" t="str">
        <f t="array" ref="O5187">IFERROR(XLOOKUP(K5187,'Tipo de carga'!B:B,'Tipo de carga'!C:C))</f>
        <v>Diesel</v>
      </c>
    </row>
    <row r="5188">
      <c r="A5188" s="36">
        <v>2002.0</v>
      </c>
      <c r="B5188" s="37" t="str">
        <f t="array" ref="B5188">IFERROR(XLOOKUP(A5188,'Asignacion Nov'!A:A,'Asignacion Nov'!C:C))</f>
        <v>MeLi Dedicado Merida</v>
      </c>
      <c r="C5188" s="37" t="str">
        <f t="array" ref="C5188">IFERROR(XLOOKUP(A5188,'Asignacion Nov'!A:A,'Asignacion Nov'!B:B))</f>
        <v>EC-05</v>
      </c>
      <c r="D5188" s="38">
        <v>45609.665914351855</v>
      </c>
      <c r="E5188" s="36" t="s">
        <v>547</v>
      </c>
      <c r="F5188" s="37" t="str">
        <f t="array" ref="F5188">IFERROR(XLOOKUP(E5188,Operadores!A:A,Operadores!B:B))</f>
        <v>CERDAV</v>
      </c>
      <c r="G5188" s="36" t="s">
        <v>42</v>
      </c>
      <c r="H5188" s="39">
        <v>19.950328</v>
      </c>
      <c r="I5188" s="40">
        <v>419.0</v>
      </c>
      <c r="J5188" s="41">
        <f t="shared" si="5"/>
        <v>8359.187432</v>
      </c>
      <c r="K5188" s="37" t="str">
        <f t="array" ref="K5188">IFERROR(XLOOKUP(G5188,'Tipo de carga'!A:A,'Tipo de carga'!B:B))</f>
        <v>Autoabasto</v>
      </c>
      <c r="L5188" s="37">
        <f t="shared" si="2"/>
        <v>46</v>
      </c>
      <c r="M5188" s="37">
        <f t="shared" si="3"/>
        <v>13</v>
      </c>
      <c r="N5188" s="37">
        <f t="shared" si="4"/>
        <v>11</v>
      </c>
      <c r="O5188" s="37" t="str">
        <f t="array" ref="O5188">IFERROR(XLOOKUP(K5188,'Tipo de carga'!B:B,'Tipo de carga'!C:C))</f>
        <v>Diesel</v>
      </c>
    </row>
    <row r="5189">
      <c r="A5189" s="36">
        <v>1722.0</v>
      </c>
      <c r="B5189" s="37" t="str">
        <f t="array" ref="B5189">IFERROR(XLOOKUP(A5189,'Asignacion Nov'!A:A,'Asignacion Nov'!C:C))</f>
        <v>Wm Full</v>
      </c>
      <c r="C5189" s="37" t="str">
        <f t="array" ref="C5189">IFERROR(XLOOKUP(A5189,'Asignacion Nov'!A:A,'Asignacion Nov'!B:B))</f>
        <v>EC-08</v>
      </c>
      <c r="D5189" s="38">
        <v>45609.6278125</v>
      </c>
      <c r="E5189" s="36" t="s">
        <v>500</v>
      </c>
      <c r="F5189" s="37" t="str">
        <f t="array" ref="F5189">IFERROR(XLOOKUP(E5189,Operadores!A:A,Operadores!B:B))</f>
        <v>RUIROBX</v>
      </c>
      <c r="G5189" s="36" t="s">
        <v>42</v>
      </c>
      <c r="H5189" s="39">
        <v>19.950328</v>
      </c>
      <c r="I5189" s="40">
        <v>406.0</v>
      </c>
      <c r="J5189" s="41">
        <f t="shared" si="5"/>
        <v>8099.833168</v>
      </c>
      <c r="K5189" s="37" t="str">
        <f t="array" ref="K5189">IFERROR(XLOOKUP(G5189,'Tipo de carga'!A:A,'Tipo de carga'!B:B))</f>
        <v>Autoabasto</v>
      </c>
      <c r="L5189" s="37">
        <f t="shared" si="2"/>
        <v>46</v>
      </c>
      <c r="M5189" s="37">
        <f t="shared" si="3"/>
        <v>13</v>
      </c>
      <c r="N5189" s="37">
        <f t="shared" si="4"/>
        <v>11</v>
      </c>
      <c r="O5189" s="37" t="str">
        <f t="array" ref="O5189">IFERROR(XLOOKUP(K5189,'Tipo de carga'!B:B,'Tipo de carga'!C:C))</f>
        <v>Diesel</v>
      </c>
    </row>
    <row r="5190">
      <c r="A5190" s="36">
        <v>1798.0</v>
      </c>
      <c r="B5190" s="37" t="str">
        <f t="array" ref="B5190">IFERROR(XLOOKUP(A5190,'Asignacion Nov'!A:A,'Asignacion Nov'!C:C))</f>
        <v>Wm Full</v>
      </c>
      <c r="C5190" s="37" t="str">
        <f t="array" ref="C5190">IFERROR(XLOOKUP(A5190,'Asignacion Nov'!A:A,'Asignacion Nov'!B:B))</f>
        <v>EC-08</v>
      </c>
      <c r="D5190" s="38">
        <v>45609.609398148146</v>
      </c>
      <c r="E5190" s="36" t="s">
        <v>299</v>
      </c>
      <c r="F5190" s="37" t="str">
        <f t="array" ref="F5190">IFERROR(XLOOKUP(E5190,Operadores!A:A,Operadores!B:B))</f>
        <v>MARWAL</v>
      </c>
      <c r="G5190" s="36" t="s">
        <v>42</v>
      </c>
      <c r="H5190" s="39">
        <v>19.950328</v>
      </c>
      <c r="I5190" s="40">
        <v>352.0</v>
      </c>
      <c r="J5190" s="41">
        <f t="shared" si="5"/>
        <v>7022.515456</v>
      </c>
      <c r="K5190" s="37" t="str">
        <f t="array" ref="K5190">IFERROR(XLOOKUP(G5190,'Tipo de carga'!A:A,'Tipo de carga'!B:B))</f>
        <v>Autoabasto</v>
      </c>
      <c r="L5190" s="37">
        <f t="shared" si="2"/>
        <v>46</v>
      </c>
      <c r="M5190" s="37">
        <f t="shared" si="3"/>
        <v>13</v>
      </c>
      <c r="N5190" s="37">
        <f t="shared" si="4"/>
        <v>11</v>
      </c>
      <c r="O5190" s="37" t="str">
        <f t="array" ref="O5190">IFERROR(XLOOKUP(K5190,'Tipo de carga'!B:B,'Tipo de carga'!C:C))</f>
        <v>Diesel</v>
      </c>
    </row>
    <row r="5191">
      <c r="A5191" s="36">
        <v>2027.0</v>
      </c>
      <c r="B5191" s="37" t="str">
        <f t="array" ref="B5191">IFERROR(XLOOKUP(A5191,'Asignacion Nov'!A:A,'Asignacion Nov'!C:C))</f>
        <v>MeLi Dedicado Merida</v>
      </c>
      <c r="C5191" s="37" t="str">
        <f t="array" ref="C5191">IFERROR(XLOOKUP(A5191,'Asignacion Nov'!A:A,'Asignacion Nov'!B:B))</f>
        <v>EC-05</v>
      </c>
      <c r="D5191" s="38">
        <v>45609.56946759259</v>
      </c>
      <c r="E5191" s="36" t="s">
        <v>246</v>
      </c>
      <c r="F5191" s="37" t="str">
        <f t="array" ref="F5191">IFERROR(XLOOKUP(E5191,Operadores!A:A,Operadores!B:B))</f>
        <v>LUNADO</v>
      </c>
      <c r="G5191" s="36" t="s">
        <v>42</v>
      </c>
      <c r="H5191" s="39">
        <v>19.950328</v>
      </c>
      <c r="I5191" s="40">
        <v>241.0</v>
      </c>
      <c r="J5191" s="41">
        <f t="shared" si="5"/>
        <v>4808.029048</v>
      </c>
      <c r="K5191" s="37" t="str">
        <f t="array" ref="K5191">IFERROR(XLOOKUP(G5191,'Tipo de carga'!A:A,'Tipo de carga'!B:B))</f>
        <v>Autoabasto</v>
      </c>
      <c r="L5191" s="37">
        <f t="shared" si="2"/>
        <v>46</v>
      </c>
      <c r="M5191" s="37">
        <f t="shared" si="3"/>
        <v>13</v>
      </c>
      <c r="N5191" s="37">
        <f t="shared" si="4"/>
        <v>11</v>
      </c>
      <c r="O5191" s="37" t="str">
        <f t="array" ref="O5191">IFERROR(XLOOKUP(K5191,'Tipo de carga'!B:B,'Tipo de carga'!C:C))</f>
        <v>Diesel</v>
      </c>
    </row>
    <row r="5192">
      <c r="A5192" s="36">
        <v>1888.0</v>
      </c>
      <c r="B5192" s="37" t="str">
        <f t="array" ref="B5192">IFERROR(XLOOKUP(A5192,'Asignacion Nov'!A:A,'Asignacion Nov'!C:C))</f>
        <v>Circuitos</v>
      </c>
      <c r="C5192" s="37" t="str">
        <f t="array" ref="C5192">IFERROR(XLOOKUP(A5192,'Asignacion Nov'!A:A,'Asignacion Nov'!B:B))</f>
        <v>EC-03</v>
      </c>
      <c r="D5192" s="38">
        <v>45609.567349537036</v>
      </c>
      <c r="E5192" s="36" t="s">
        <v>201</v>
      </c>
      <c r="F5192" s="37" t="str">
        <f t="array" ref="F5192">IFERROR(XLOOKUP(E5192,Operadores!A:A,Operadores!B:B))</f>
        <v>CARJOR</v>
      </c>
      <c r="G5192" s="36" t="s">
        <v>42</v>
      </c>
      <c r="H5192" s="39">
        <v>19.950328</v>
      </c>
      <c r="I5192" s="40">
        <v>525.0</v>
      </c>
      <c r="J5192" s="41">
        <f t="shared" si="5"/>
        <v>10473.9222</v>
      </c>
      <c r="K5192" s="37" t="str">
        <f t="array" ref="K5192">IFERROR(XLOOKUP(G5192,'Tipo de carga'!A:A,'Tipo de carga'!B:B))</f>
        <v>Autoabasto</v>
      </c>
      <c r="L5192" s="37">
        <f t="shared" si="2"/>
        <v>46</v>
      </c>
      <c r="M5192" s="37">
        <f t="shared" si="3"/>
        <v>13</v>
      </c>
      <c r="N5192" s="37">
        <f t="shared" si="4"/>
        <v>11</v>
      </c>
      <c r="O5192" s="37" t="str">
        <f t="array" ref="O5192">IFERROR(XLOOKUP(K5192,'Tipo de carga'!B:B,'Tipo de carga'!C:C))</f>
        <v>Diesel</v>
      </c>
    </row>
    <row r="5193">
      <c r="A5193" s="36">
        <v>1758.0</v>
      </c>
      <c r="B5193" s="37" t="str">
        <f t="array" ref="B5193">IFERROR(XLOOKUP(A5193,'Asignacion Nov'!A:A,'Asignacion Nov'!C:C))</f>
        <v>Wm Full</v>
      </c>
      <c r="C5193" s="37" t="str">
        <f t="array" ref="C5193">IFERROR(XLOOKUP(A5193,'Asignacion Nov'!A:A,'Asignacion Nov'!B:B))</f>
        <v>EC-08</v>
      </c>
      <c r="D5193" s="38">
        <v>45609.559386574074</v>
      </c>
      <c r="E5193" s="36" t="s">
        <v>471</v>
      </c>
      <c r="F5193" s="37" t="str">
        <f t="array" ref="F5193">IFERROR(XLOOKUP(E5193,Operadores!A:A,Operadores!B:B))</f>
        <v>RICFRA</v>
      </c>
      <c r="G5193" s="36" t="s">
        <v>42</v>
      </c>
      <c r="H5193" s="39">
        <v>19.950328</v>
      </c>
      <c r="I5193" s="40">
        <v>471.0</v>
      </c>
      <c r="J5193" s="41">
        <f t="shared" si="5"/>
        <v>9396.604488</v>
      </c>
      <c r="K5193" s="37" t="str">
        <f t="array" ref="K5193">IFERROR(XLOOKUP(G5193,'Tipo de carga'!A:A,'Tipo de carga'!B:B))</f>
        <v>Autoabasto</v>
      </c>
      <c r="L5193" s="37">
        <f t="shared" si="2"/>
        <v>46</v>
      </c>
      <c r="M5193" s="37">
        <f t="shared" si="3"/>
        <v>13</v>
      </c>
      <c r="N5193" s="37">
        <f t="shared" si="4"/>
        <v>11</v>
      </c>
      <c r="O5193" s="37" t="str">
        <f t="array" ref="O5193">IFERROR(XLOOKUP(K5193,'Tipo de carga'!B:B,'Tipo de carga'!C:C))</f>
        <v>Diesel</v>
      </c>
    </row>
    <row r="5194">
      <c r="A5194" s="36">
        <v>2031.0</v>
      </c>
      <c r="B5194" s="37" t="str">
        <f t="array" ref="B5194">IFERROR(XLOOKUP(A5194,'Asignacion Nov'!A:A,'Asignacion Nov'!C:C))</f>
        <v>MeLi Dedicado Merida</v>
      </c>
      <c r="C5194" s="37" t="str">
        <f t="array" ref="C5194">IFERROR(XLOOKUP(A5194,'Asignacion Nov'!A:A,'Asignacion Nov'!B:B))</f>
        <v>EC-05</v>
      </c>
      <c r="D5194" s="38">
        <v>45609.47957175926</v>
      </c>
      <c r="E5194" s="36" t="s">
        <v>304</v>
      </c>
      <c r="F5194" s="37" t="str">
        <f t="array" ref="F5194">IFERROR(XLOOKUP(E5194,Operadores!A:A,Operadores!B:B))</f>
        <v>ORTEDU</v>
      </c>
      <c r="G5194" s="36" t="s">
        <v>42</v>
      </c>
      <c r="H5194" s="39">
        <v>19.950328</v>
      </c>
      <c r="I5194" s="40">
        <v>260.0</v>
      </c>
      <c r="J5194" s="41">
        <f t="shared" si="5"/>
        <v>5187.08528</v>
      </c>
      <c r="K5194" s="37" t="str">
        <f t="array" ref="K5194">IFERROR(XLOOKUP(G5194,'Tipo de carga'!A:A,'Tipo de carga'!B:B))</f>
        <v>Autoabasto</v>
      </c>
      <c r="L5194" s="37">
        <f t="shared" si="2"/>
        <v>46</v>
      </c>
      <c r="M5194" s="37">
        <f t="shared" si="3"/>
        <v>13</v>
      </c>
      <c r="N5194" s="37">
        <f t="shared" si="4"/>
        <v>11</v>
      </c>
      <c r="O5194" s="37" t="str">
        <f t="array" ref="O5194">IFERROR(XLOOKUP(K5194,'Tipo de carga'!B:B,'Tipo de carga'!C:C))</f>
        <v>Diesel</v>
      </c>
    </row>
    <row r="5195">
      <c r="A5195" s="36">
        <v>1991.0</v>
      </c>
      <c r="B5195" s="37" t="str">
        <f t="array" ref="B5195">IFERROR(XLOOKUP(A5195,'Asignacion Nov'!A:A,'Asignacion Nov'!C:C))</f>
        <v>MeLi Dedicado Merida</v>
      </c>
      <c r="C5195" s="37" t="str">
        <f t="array" ref="C5195">IFERROR(XLOOKUP(A5195,'Asignacion Nov'!A:A,'Asignacion Nov'!B:B))</f>
        <v>EC-05</v>
      </c>
      <c r="D5195" s="38">
        <v>45609.45916666667</v>
      </c>
      <c r="E5195" s="36" t="s">
        <v>204</v>
      </c>
      <c r="F5195" s="37" t="str">
        <f t="array" ref="F5195">IFERROR(XLOOKUP(E5195,Operadores!A:A,Operadores!B:B))</f>
        <v>AGUARM</v>
      </c>
      <c r="G5195" s="36" t="s">
        <v>42</v>
      </c>
      <c r="H5195" s="39">
        <v>19.950328</v>
      </c>
      <c r="I5195" s="40">
        <v>233.0</v>
      </c>
      <c r="J5195" s="41">
        <f t="shared" si="5"/>
        <v>4648.426424</v>
      </c>
      <c r="K5195" s="37" t="str">
        <f t="array" ref="K5195">IFERROR(XLOOKUP(G5195,'Tipo de carga'!A:A,'Tipo de carga'!B:B))</f>
        <v>Autoabasto</v>
      </c>
      <c r="L5195" s="37">
        <f t="shared" si="2"/>
        <v>46</v>
      </c>
      <c r="M5195" s="37">
        <f t="shared" si="3"/>
        <v>13</v>
      </c>
      <c r="N5195" s="37">
        <f t="shared" si="4"/>
        <v>11</v>
      </c>
      <c r="O5195" s="37" t="str">
        <f t="array" ref="O5195">IFERROR(XLOOKUP(K5195,'Tipo de carga'!B:B,'Tipo de carga'!C:C))</f>
        <v>Diesel</v>
      </c>
    </row>
    <row r="5196">
      <c r="A5196" s="36">
        <v>2026.0</v>
      </c>
      <c r="B5196" s="37" t="str">
        <f t="array" ref="B5196">IFERROR(XLOOKUP(A5196,'Asignacion Nov'!A:A,'Asignacion Nov'!C:C))</f>
        <v>MeLi Dedicado Merida</v>
      </c>
      <c r="C5196" s="37" t="str">
        <f t="array" ref="C5196">IFERROR(XLOOKUP(A5196,'Asignacion Nov'!A:A,'Asignacion Nov'!B:B))</f>
        <v>EC-05</v>
      </c>
      <c r="D5196" s="38">
        <v>45609.41532407407</v>
      </c>
      <c r="E5196" s="36" t="s">
        <v>227</v>
      </c>
      <c r="F5196" s="37" t="str">
        <f t="array" ref="F5196">IFERROR(XLOOKUP(E5196,Operadores!A:A,Operadores!B:B))</f>
        <v>PERAN01</v>
      </c>
      <c r="G5196" s="36" t="s">
        <v>42</v>
      </c>
      <c r="H5196" s="39">
        <v>19.950328</v>
      </c>
      <c r="I5196" s="40">
        <v>210.0</v>
      </c>
      <c r="J5196" s="41">
        <f t="shared" si="5"/>
        <v>4189.56888</v>
      </c>
      <c r="K5196" s="37" t="str">
        <f t="array" ref="K5196">IFERROR(XLOOKUP(G5196,'Tipo de carga'!A:A,'Tipo de carga'!B:B))</f>
        <v>Autoabasto</v>
      </c>
      <c r="L5196" s="37">
        <f t="shared" si="2"/>
        <v>46</v>
      </c>
      <c r="M5196" s="37">
        <f t="shared" si="3"/>
        <v>13</v>
      </c>
      <c r="N5196" s="37">
        <f t="shared" si="4"/>
        <v>11</v>
      </c>
      <c r="O5196" s="37" t="str">
        <f t="array" ref="O5196">IFERROR(XLOOKUP(K5196,'Tipo de carga'!B:B,'Tipo de carga'!C:C))</f>
        <v>Diesel</v>
      </c>
    </row>
    <row r="5197">
      <c r="A5197" s="36">
        <v>2029.0</v>
      </c>
      <c r="B5197" s="37" t="str">
        <f t="array" ref="B5197">IFERROR(XLOOKUP(A5197,'Asignacion Nov'!A:A,'Asignacion Nov'!C:C))</f>
        <v>MeLi Dedicado Merida</v>
      </c>
      <c r="C5197" s="37" t="str">
        <f t="array" ref="C5197">IFERROR(XLOOKUP(A5197,'Asignacion Nov'!A:A,'Asignacion Nov'!B:B))</f>
        <v>EC-05</v>
      </c>
      <c r="D5197" s="38">
        <v>45609.40131944444</v>
      </c>
      <c r="E5197" s="36" t="s">
        <v>240</v>
      </c>
      <c r="F5197" s="37" t="str">
        <f t="array" ref="F5197">IFERROR(XLOOKUP(E5197,Operadores!A:A,Operadores!B:B))</f>
        <v>ACOHER</v>
      </c>
      <c r="G5197" s="36" t="s">
        <v>42</v>
      </c>
      <c r="H5197" s="39">
        <v>19.950328</v>
      </c>
      <c r="I5197" s="40">
        <v>336.0</v>
      </c>
      <c r="J5197" s="41">
        <f t="shared" si="5"/>
        <v>6703.310208</v>
      </c>
      <c r="K5197" s="37" t="str">
        <f t="array" ref="K5197">IFERROR(XLOOKUP(G5197,'Tipo de carga'!A:A,'Tipo de carga'!B:B))</f>
        <v>Autoabasto</v>
      </c>
      <c r="L5197" s="37">
        <f t="shared" si="2"/>
        <v>46</v>
      </c>
      <c r="M5197" s="37">
        <f t="shared" si="3"/>
        <v>13</v>
      </c>
      <c r="N5197" s="37">
        <f t="shared" si="4"/>
        <v>11</v>
      </c>
      <c r="O5197" s="37" t="str">
        <f t="array" ref="O5197">IFERROR(XLOOKUP(K5197,'Tipo de carga'!B:B,'Tipo de carga'!C:C))</f>
        <v>Diesel</v>
      </c>
    </row>
    <row r="5198">
      <c r="A5198" s="36">
        <v>2024.0</v>
      </c>
      <c r="B5198" s="37" t="str">
        <f t="array" ref="B5198">IFERROR(XLOOKUP(A5198,'Asignacion Nov'!A:A,'Asignacion Nov'!C:C))</f>
        <v>MeLi Dedicado Merida</v>
      </c>
      <c r="C5198" s="37" t="str">
        <f t="array" ref="C5198">IFERROR(XLOOKUP(A5198,'Asignacion Nov'!A:A,'Asignacion Nov'!B:B))</f>
        <v>EC-05</v>
      </c>
      <c r="D5198" s="38">
        <v>45609.39826388889</v>
      </c>
      <c r="E5198" s="36" t="s">
        <v>469</v>
      </c>
      <c r="F5198" s="37" t="str">
        <f t="array" ref="F5198">IFERROR(XLOOKUP(E5198,Operadores!A:A,Operadores!B:B))</f>
        <v>DELJOS01</v>
      </c>
      <c r="G5198" s="36" t="s">
        <v>42</v>
      </c>
      <c r="H5198" s="39">
        <v>19.950328</v>
      </c>
      <c r="I5198" s="40">
        <v>360.0</v>
      </c>
      <c r="J5198" s="41">
        <f t="shared" si="5"/>
        <v>7182.11808</v>
      </c>
      <c r="K5198" s="37" t="str">
        <f t="array" ref="K5198">IFERROR(XLOOKUP(G5198,'Tipo de carga'!A:A,'Tipo de carga'!B:B))</f>
        <v>Autoabasto</v>
      </c>
      <c r="L5198" s="37">
        <f t="shared" si="2"/>
        <v>46</v>
      </c>
      <c r="M5198" s="37">
        <f t="shared" si="3"/>
        <v>13</v>
      </c>
      <c r="N5198" s="37">
        <f t="shared" si="4"/>
        <v>11</v>
      </c>
      <c r="O5198" s="37" t="str">
        <f t="array" ref="O5198">IFERROR(XLOOKUP(K5198,'Tipo de carga'!B:B,'Tipo de carga'!C:C))</f>
        <v>Diesel</v>
      </c>
    </row>
    <row r="5199">
      <c r="A5199" s="36">
        <v>1966.0</v>
      </c>
      <c r="B5199" s="37" t="str">
        <f t="array" ref="B5199">IFERROR(XLOOKUP(A5199,'Asignacion Nov'!A:A,'Asignacion Nov'!C:C))</f>
        <v>Sayer Sencillo</v>
      </c>
      <c r="C5199" s="37" t="str">
        <f t="array" ref="C5199">IFERROR(XLOOKUP(A5199,'Asignacion Nov'!A:A,'Asignacion Nov'!B:B))</f>
        <v>EC-04</v>
      </c>
      <c r="D5199" s="38">
        <v>45609.33857638889</v>
      </c>
      <c r="E5199" s="36" t="s">
        <v>28</v>
      </c>
      <c r="F5199" s="37" t="str">
        <f t="array" ref="F5199">IFERROR(XLOOKUP(E5199,Operadores!A:A,Operadores!B:B))</f>
        <v>SANJE01</v>
      </c>
      <c r="G5199" s="36" t="s">
        <v>42</v>
      </c>
      <c r="H5199" s="39">
        <v>19.950328</v>
      </c>
      <c r="I5199" s="40">
        <v>648.0</v>
      </c>
      <c r="J5199" s="41">
        <f t="shared" si="5"/>
        <v>12927.81254</v>
      </c>
      <c r="K5199" s="37" t="str">
        <f t="array" ref="K5199">IFERROR(XLOOKUP(G5199,'Tipo de carga'!A:A,'Tipo de carga'!B:B))</f>
        <v>Autoabasto</v>
      </c>
      <c r="L5199" s="37">
        <f t="shared" si="2"/>
        <v>46</v>
      </c>
      <c r="M5199" s="37">
        <f t="shared" si="3"/>
        <v>13</v>
      </c>
      <c r="N5199" s="37">
        <f t="shared" si="4"/>
        <v>11</v>
      </c>
      <c r="O5199" s="37" t="str">
        <f t="array" ref="O5199">IFERROR(XLOOKUP(K5199,'Tipo de carga'!B:B,'Tipo de carga'!C:C))</f>
        <v>Diesel</v>
      </c>
    </row>
    <row r="5200">
      <c r="A5200" s="36">
        <v>1820.0</v>
      </c>
      <c r="B5200" s="37" t="str">
        <f t="array" ref="B5200">IFERROR(XLOOKUP(A5200,'Asignacion Nov'!A:A,'Asignacion Nov'!C:C))</f>
        <v>Wm Full</v>
      </c>
      <c r="C5200" s="37" t="str">
        <f t="array" ref="C5200">IFERROR(XLOOKUP(A5200,'Asignacion Nov'!A:A,'Asignacion Nov'!B:B))</f>
        <v>EC-08</v>
      </c>
      <c r="D5200" s="38">
        <v>45609.32765046296</v>
      </c>
      <c r="E5200" s="36" t="s">
        <v>303</v>
      </c>
      <c r="F5200" s="37" t="str">
        <f t="array" ref="F5200">IFERROR(XLOOKUP(E5200,Operadores!A:A,Operadores!B:B))</f>
        <v>CAMVI01</v>
      </c>
      <c r="G5200" s="36" t="s">
        <v>42</v>
      </c>
      <c r="H5200" s="39">
        <v>19.950328</v>
      </c>
      <c r="I5200" s="40">
        <v>357.0</v>
      </c>
      <c r="J5200" s="41">
        <f t="shared" si="5"/>
        <v>7122.267096</v>
      </c>
      <c r="K5200" s="37" t="str">
        <f t="array" ref="K5200">IFERROR(XLOOKUP(G5200,'Tipo de carga'!A:A,'Tipo de carga'!B:B))</f>
        <v>Autoabasto</v>
      </c>
      <c r="L5200" s="37">
        <f t="shared" si="2"/>
        <v>46</v>
      </c>
      <c r="M5200" s="37">
        <f t="shared" si="3"/>
        <v>13</v>
      </c>
      <c r="N5200" s="37">
        <f t="shared" si="4"/>
        <v>11</v>
      </c>
      <c r="O5200" s="37" t="str">
        <f t="array" ref="O5200">IFERROR(XLOOKUP(K5200,'Tipo de carga'!B:B,'Tipo de carga'!C:C))</f>
        <v>Diesel</v>
      </c>
    </row>
    <row r="5201">
      <c r="A5201" s="36">
        <v>1736.0</v>
      </c>
      <c r="B5201" s="37" t="str">
        <f t="array" ref="B5201">IFERROR(XLOOKUP(A5201,'Asignacion Nov'!A:A,'Asignacion Nov'!C:C))</f>
        <v>Wm Full</v>
      </c>
      <c r="C5201" s="37" t="str">
        <f t="array" ref="C5201">IFERROR(XLOOKUP(A5201,'Asignacion Nov'!A:A,'Asignacion Nov'!B:B))</f>
        <v>EC-08</v>
      </c>
      <c r="D5201" s="38">
        <v>45609.320856481485</v>
      </c>
      <c r="E5201" s="36" t="s">
        <v>476</v>
      </c>
      <c r="F5201" s="37" t="str">
        <f t="array" ref="F5201">IFERROR(XLOOKUP(E5201,Operadores!A:A,Operadores!B:B))</f>
        <v>VILJE</v>
      </c>
      <c r="G5201" s="36" t="s">
        <v>42</v>
      </c>
      <c r="H5201" s="39">
        <v>19.950328</v>
      </c>
      <c r="I5201" s="40">
        <v>399.0</v>
      </c>
      <c r="J5201" s="41">
        <f t="shared" si="5"/>
        <v>7960.180872</v>
      </c>
      <c r="K5201" s="37" t="str">
        <f t="array" ref="K5201">IFERROR(XLOOKUP(G5201,'Tipo de carga'!A:A,'Tipo de carga'!B:B))</f>
        <v>Autoabasto</v>
      </c>
      <c r="L5201" s="37">
        <f t="shared" si="2"/>
        <v>46</v>
      </c>
      <c r="M5201" s="37">
        <f t="shared" si="3"/>
        <v>13</v>
      </c>
      <c r="N5201" s="37">
        <f t="shared" si="4"/>
        <v>11</v>
      </c>
      <c r="O5201" s="37" t="str">
        <f t="array" ref="O5201">IFERROR(XLOOKUP(K5201,'Tipo de carga'!B:B,'Tipo de carga'!C:C))</f>
        <v>Diesel</v>
      </c>
    </row>
    <row r="5202">
      <c r="A5202" s="36">
        <v>2021.0</v>
      </c>
      <c r="B5202" s="37" t="str">
        <f t="array" ref="B5202">IFERROR(XLOOKUP(A5202,'Asignacion Nov'!A:A,'Asignacion Nov'!C:C))</f>
        <v>MeLi Dedicado Merida</v>
      </c>
      <c r="C5202" s="37" t="str">
        <f t="array" ref="C5202">IFERROR(XLOOKUP(A5202,'Asignacion Nov'!A:A,'Asignacion Nov'!B:B))</f>
        <v>EC-05</v>
      </c>
      <c r="D5202" s="38">
        <v>45609.18887731482</v>
      </c>
      <c r="E5202" s="36" t="s">
        <v>320</v>
      </c>
      <c r="F5202" s="37" t="str">
        <f t="array" ref="F5202">IFERROR(XLOOKUP(E5202,Operadores!A:A,Operadores!B:B))</f>
        <v>GUTIRV</v>
      </c>
      <c r="G5202" s="36" t="s">
        <v>42</v>
      </c>
      <c r="H5202" s="39">
        <v>19.950328</v>
      </c>
      <c r="I5202" s="40">
        <v>481.0</v>
      </c>
      <c r="J5202" s="41">
        <f t="shared" si="5"/>
        <v>9596.107768</v>
      </c>
      <c r="K5202" s="37" t="str">
        <f t="array" ref="K5202">IFERROR(XLOOKUP(G5202,'Tipo de carga'!A:A,'Tipo de carga'!B:B))</f>
        <v>Autoabasto</v>
      </c>
      <c r="L5202" s="37">
        <f t="shared" si="2"/>
        <v>46</v>
      </c>
      <c r="M5202" s="37">
        <f t="shared" si="3"/>
        <v>13</v>
      </c>
      <c r="N5202" s="37">
        <f t="shared" si="4"/>
        <v>11</v>
      </c>
      <c r="O5202" s="37" t="str">
        <f t="array" ref="O5202">IFERROR(XLOOKUP(K5202,'Tipo de carga'!B:B,'Tipo de carga'!C:C))</f>
        <v>Diesel</v>
      </c>
    </row>
    <row r="5203">
      <c r="A5203" s="36">
        <v>1997.0</v>
      </c>
      <c r="B5203" s="37" t="str">
        <f t="array" ref="B5203">IFERROR(XLOOKUP(A5203,'Asignacion Nov'!A:A,'Asignacion Nov'!C:C))</f>
        <v>MeLi Dedicado Merida</v>
      </c>
      <c r="C5203" s="37" t="str">
        <f t="array" ref="C5203">IFERROR(XLOOKUP(A5203,'Asignacion Nov'!A:A,'Asignacion Nov'!B:B))</f>
        <v>EC-05</v>
      </c>
      <c r="D5203" s="38">
        <v>45609.13842592593</v>
      </c>
      <c r="E5203" s="36" t="s">
        <v>391</v>
      </c>
      <c r="F5203" s="37" t="str">
        <f t="array" ref="F5203">IFERROR(XLOOKUP(E5203,Operadores!A:A,Operadores!B:B))</f>
        <v>HERVIC02</v>
      </c>
      <c r="G5203" s="36" t="s">
        <v>42</v>
      </c>
      <c r="H5203" s="39">
        <v>19.950328</v>
      </c>
      <c r="I5203" s="40">
        <v>450.0</v>
      </c>
      <c r="J5203" s="41">
        <f t="shared" si="5"/>
        <v>8977.6476</v>
      </c>
      <c r="K5203" s="37" t="str">
        <f t="array" ref="K5203">IFERROR(XLOOKUP(G5203,'Tipo de carga'!A:A,'Tipo de carga'!B:B))</f>
        <v>Autoabasto</v>
      </c>
      <c r="L5203" s="37">
        <f t="shared" si="2"/>
        <v>46</v>
      </c>
      <c r="M5203" s="37">
        <f t="shared" si="3"/>
        <v>13</v>
      </c>
      <c r="N5203" s="37">
        <f t="shared" si="4"/>
        <v>11</v>
      </c>
      <c r="O5203" s="37" t="str">
        <f t="array" ref="O5203">IFERROR(XLOOKUP(K5203,'Tipo de carga'!B:B,'Tipo de carga'!C:C))</f>
        <v>Diesel</v>
      </c>
    </row>
    <row r="5204">
      <c r="A5204" s="36">
        <v>2012.0</v>
      </c>
      <c r="B5204" s="37" t="str">
        <f t="array" ref="B5204">IFERROR(XLOOKUP(A5204,'Asignacion Nov'!A:A,'Asignacion Nov'!C:C))</f>
        <v>Sayer Sencillo</v>
      </c>
      <c r="C5204" s="37" t="str">
        <f t="array" ref="C5204">IFERROR(XLOOKUP(A5204,'Asignacion Nov'!A:A,'Asignacion Nov'!B:B))</f>
        <v>EC-04</v>
      </c>
      <c r="D5204" s="38">
        <v>45609.09196759259</v>
      </c>
      <c r="E5204" s="36" t="s">
        <v>247</v>
      </c>
      <c r="F5204" s="37" t="str">
        <f t="array" ref="F5204">IFERROR(XLOOKUP(E5204,Operadores!A:A,Operadores!B:B))</f>
        <v>ZUGRO</v>
      </c>
      <c r="G5204" s="36" t="s">
        <v>42</v>
      </c>
      <c r="H5204" s="39">
        <v>19.950328</v>
      </c>
      <c r="I5204" s="40">
        <v>600.0</v>
      </c>
      <c r="J5204" s="41">
        <f t="shared" si="5"/>
        <v>11970.1968</v>
      </c>
      <c r="K5204" s="37" t="str">
        <f t="array" ref="K5204">IFERROR(XLOOKUP(G5204,'Tipo de carga'!A:A,'Tipo de carga'!B:B))</f>
        <v>Autoabasto</v>
      </c>
      <c r="L5204" s="37">
        <f t="shared" si="2"/>
        <v>46</v>
      </c>
      <c r="M5204" s="37">
        <f t="shared" si="3"/>
        <v>13</v>
      </c>
      <c r="N5204" s="37">
        <f t="shared" si="4"/>
        <v>11</v>
      </c>
      <c r="O5204" s="37" t="str">
        <f t="array" ref="O5204">IFERROR(XLOOKUP(K5204,'Tipo de carga'!B:B,'Tipo de carga'!C:C))</f>
        <v>Diesel</v>
      </c>
    </row>
    <row r="5205">
      <c r="A5205" s="36">
        <v>1996.0</v>
      </c>
      <c r="B5205" s="37" t="str">
        <f t="array" ref="B5205">IFERROR(XLOOKUP(A5205,'Asignacion Nov'!A:A,'Asignacion Nov'!C:C))</f>
        <v>MeLi Dedicado Merida</v>
      </c>
      <c r="C5205" s="37" t="str">
        <f t="array" ref="C5205">IFERROR(XLOOKUP(A5205,'Asignacion Nov'!A:A,'Asignacion Nov'!B:B))</f>
        <v>EC-05</v>
      </c>
      <c r="D5205" s="38">
        <v>45609.0640625</v>
      </c>
      <c r="E5205" s="36" t="s">
        <v>580</v>
      </c>
      <c r="F5205" s="37" t="str">
        <f t="array" ref="F5205">IFERROR(XLOOKUP(E5205,Operadores!A:A,Operadores!B:B))</f>
        <v>HERNOR</v>
      </c>
      <c r="G5205" s="36" t="s">
        <v>42</v>
      </c>
      <c r="H5205" s="39">
        <v>19.950328</v>
      </c>
      <c r="I5205" s="40">
        <v>260.0</v>
      </c>
      <c r="J5205" s="41">
        <f t="shared" si="5"/>
        <v>5187.08528</v>
      </c>
      <c r="K5205" s="37" t="str">
        <f t="array" ref="K5205">IFERROR(XLOOKUP(G5205,'Tipo de carga'!A:A,'Tipo de carga'!B:B))</f>
        <v>Autoabasto</v>
      </c>
      <c r="L5205" s="37">
        <f t="shared" si="2"/>
        <v>46</v>
      </c>
      <c r="M5205" s="37">
        <f t="shared" si="3"/>
        <v>13</v>
      </c>
      <c r="N5205" s="37">
        <f t="shared" si="4"/>
        <v>11</v>
      </c>
      <c r="O5205" s="37" t="str">
        <f t="array" ref="O5205">IFERROR(XLOOKUP(K5205,'Tipo de carga'!B:B,'Tipo de carga'!C:C))</f>
        <v>Diesel</v>
      </c>
    </row>
    <row r="5206">
      <c r="A5206" s="36">
        <v>2004.0</v>
      </c>
      <c r="B5206" s="37" t="str">
        <f t="array" ref="B5206">IFERROR(XLOOKUP(A5206,'Asignacion Nov'!A:A,'Asignacion Nov'!C:C))</f>
        <v>MeLi Dedicado Merida</v>
      </c>
      <c r="C5206" s="37" t="str">
        <f t="array" ref="C5206">IFERROR(XLOOKUP(A5206,'Asignacion Nov'!A:A,'Asignacion Nov'!B:B))</f>
        <v>EC-05</v>
      </c>
      <c r="D5206" s="38">
        <v>45609.04959490741</v>
      </c>
      <c r="E5206" s="36" t="s">
        <v>241</v>
      </c>
      <c r="F5206" s="37" t="str">
        <f t="array" ref="F5206">IFERROR(XLOOKUP(E5206,Operadores!A:A,Operadores!B:B))</f>
        <v>CADEMM</v>
      </c>
      <c r="G5206" s="36" t="s">
        <v>42</v>
      </c>
      <c r="H5206" s="39">
        <v>19.950328</v>
      </c>
      <c r="I5206" s="40">
        <v>227.0</v>
      </c>
      <c r="J5206" s="41">
        <f t="shared" si="5"/>
        <v>4528.724456</v>
      </c>
      <c r="K5206" s="37" t="str">
        <f t="array" ref="K5206">IFERROR(XLOOKUP(G5206,'Tipo de carga'!A:A,'Tipo de carga'!B:B))</f>
        <v>Autoabasto</v>
      </c>
      <c r="L5206" s="37">
        <f t="shared" si="2"/>
        <v>46</v>
      </c>
      <c r="M5206" s="37">
        <f t="shared" si="3"/>
        <v>13</v>
      </c>
      <c r="N5206" s="37">
        <f t="shared" si="4"/>
        <v>11</v>
      </c>
      <c r="O5206" s="37" t="str">
        <f t="array" ref="O5206">IFERROR(XLOOKUP(K5206,'Tipo de carga'!B:B,'Tipo de carga'!C:C))</f>
        <v>Diesel</v>
      </c>
    </row>
    <row r="5207">
      <c r="A5207" s="36">
        <v>1955.0</v>
      </c>
      <c r="B5207" s="37" t="str">
        <f t="array" ref="B5207">IFERROR(XLOOKUP(A5207,'Asignacion Nov'!A:A,'Asignacion Nov'!C:C))</f>
        <v>Circuitos</v>
      </c>
      <c r="C5207" s="37" t="str">
        <f t="array" ref="C5207">IFERROR(XLOOKUP(A5207,'Asignacion Nov'!A:A,'Asignacion Nov'!B:B))</f>
        <v>EC-03</v>
      </c>
      <c r="D5207" s="38">
        <v>45609.021527777775</v>
      </c>
      <c r="E5207" s="36" t="s">
        <v>205</v>
      </c>
      <c r="F5207" s="37" t="str">
        <f t="array" ref="F5207">IFERROR(XLOOKUP(E5207,Operadores!A:A,Operadores!B:B))</f>
        <v>MOZPEDX</v>
      </c>
      <c r="G5207" s="36" t="s">
        <v>42</v>
      </c>
      <c r="H5207" s="39">
        <v>19.950328</v>
      </c>
      <c r="I5207" s="40">
        <v>740.0</v>
      </c>
      <c r="J5207" s="41">
        <f t="shared" si="5"/>
        <v>14763.24272</v>
      </c>
      <c r="K5207" s="37" t="str">
        <f t="array" ref="K5207">IFERROR(XLOOKUP(G5207,'Tipo de carga'!A:A,'Tipo de carga'!B:B))</f>
        <v>Autoabasto</v>
      </c>
      <c r="L5207" s="37">
        <f t="shared" si="2"/>
        <v>46</v>
      </c>
      <c r="M5207" s="37">
        <f t="shared" si="3"/>
        <v>13</v>
      </c>
      <c r="N5207" s="37">
        <f t="shared" si="4"/>
        <v>11</v>
      </c>
      <c r="O5207" s="37" t="str">
        <f t="array" ref="O5207">IFERROR(XLOOKUP(K5207,'Tipo de carga'!B:B,'Tipo de carga'!C:C))</f>
        <v>Diesel</v>
      </c>
    </row>
    <row r="5208">
      <c r="A5208" s="36">
        <v>1934.0</v>
      </c>
      <c r="B5208" s="37" t="str">
        <f t="array" ref="B5208">IFERROR(XLOOKUP(A5208,'Asignacion Nov'!A:A,'Asignacion Nov'!C:C))</f>
        <v>Circuitos</v>
      </c>
      <c r="C5208" s="37" t="str">
        <f t="array" ref="C5208">IFERROR(XLOOKUP(A5208,'Asignacion Nov'!A:A,'Asignacion Nov'!B:B))</f>
        <v>EC-03</v>
      </c>
      <c r="D5208" s="38">
        <v>45609.02291666667</v>
      </c>
      <c r="E5208" s="36" t="s">
        <v>272</v>
      </c>
      <c r="F5208" s="37" t="str">
        <f t="array" ref="F5208">IFERROR(XLOOKUP(E5208,Operadores!A:A,Operadores!B:B))</f>
        <v>AVIEN</v>
      </c>
      <c r="G5208" s="36" t="s">
        <v>425</v>
      </c>
      <c r="H5208" s="39">
        <v>27.1</v>
      </c>
      <c r="I5208" s="40">
        <v>239.0</v>
      </c>
      <c r="J5208" s="41">
        <f t="shared" si="5"/>
        <v>6476.9</v>
      </c>
      <c r="K5208" s="37" t="str">
        <f t="array" ref="K5208">IFERROR(XLOOKUP(G5208,'Tipo de carga'!A:A,'Tipo de carga'!B:B))</f>
        <v>Ticket</v>
      </c>
      <c r="L5208" s="37">
        <f t="shared" si="2"/>
        <v>46</v>
      </c>
      <c r="M5208" s="37">
        <f t="shared" si="3"/>
        <v>13</v>
      </c>
      <c r="N5208" s="37">
        <f t="shared" si="4"/>
        <v>11</v>
      </c>
      <c r="O5208" s="37" t="str">
        <f t="array" ref="O5208">IFERROR(XLOOKUP(K5208,'Tipo de carga'!B:B,'Tipo de carga'!C:C))</f>
        <v>Diesel</v>
      </c>
    </row>
    <row r="5209">
      <c r="A5209" s="36">
        <v>1860.0</v>
      </c>
      <c r="B5209" s="37" t="str">
        <f t="array" ref="B5209">IFERROR(XLOOKUP(A5209,'Asignacion Nov'!A:A,'Asignacion Nov'!C:C))</f>
        <v>Circuitos</v>
      </c>
      <c r="C5209" s="37" t="str">
        <f t="array" ref="C5209">IFERROR(XLOOKUP(A5209,'Asignacion Nov'!A:A,'Asignacion Nov'!B:B))</f>
        <v>EC-03</v>
      </c>
      <c r="D5209" s="38">
        <v>45609.03680555556</v>
      </c>
      <c r="E5209" s="36" t="s">
        <v>484</v>
      </c>
      <c r="F5209" s="37" t="str">
        <f t="array" ref="F5209">IFERROR(XLOOKUP(E5209,Operadores!A:A,Operadores!B:B))</f>
        <v>MOLALE</v>
      </c>
      <c r="G5209" s="36" t="s">
        <v>425</v>
      </c>
      <c r="H5209" s="39">
        <v>24.89</v>
      </c>
      <c r="I5209" s="40">
        <v>145.0</v>
      </c>
      <c r="J5209" s="41">
        <f t="shared" si="5"/>
        <v>3609.05</v>
      </c>
      <c r="K5209" s="37" t="str">
        <f t="array" ref="K5209">IFERROR(XLOOKUP(G5209,'Tipo de carga'!A:A,'Tipo de carga'!B:B))</f>
        <v>Ticket</v>
      </c>
      <c r="L5209" s="37">
        <f t="shared" si="2"/>
        <v>46</v>
      </c>
      <c r="M5209" s="37">
        <f t="shared" si="3"/>
        <v>13</v>
      </c>
      <c r="N5209" s="37">
        <f t="shared" si="4"/>
        <v>11</v>
      </c>
      <c r="O5209" s="37" t="str">
        <f t="array" ref="O5209">IFERROR(XLOOKUP(K5209,'Tipo de carga'!B:B,'Tipo de carga'!C:C))</f>
        <v>Diesel</v>
      </c>
    </row>
    <row r="5210">
      <c r="A5210" s="36">
        <v>1937.0</v>
      </c>
      <c r="B5210" s="37" t="str">
        <f t="array" ref="B5210">IFERROR(XLOOKUP(A5210,'Asignacion Nov'!A:A,'Asignacion Nov'!C:C))</f>
        <v>MeLi asignado SD</v>
      </c>
      <c r="C5210" s="37" t="str">
        <f t="array" ref="C5210">IFERROR(XLOOKUP(A5210,'Asignacion Nov'!A:A,'Asignacion Nov'!B:B))</f>
        <v>EC-05</v>
      </c>
      <c r="D5210" s="38">
        <v>45609.07430555556</v>
      </c>
      <c r="E5210" s="36" t="s">
        <v>407</v>
      </c>
      <c r="F5210" s="37" t="str">
        <f t="array" ref="F5210">IFERROR(XLOOKUP(E5210,Operadores!A:A,Operadores!B:B))</f>
        <v>BENMAX</v>
      </c>
      <c r="G5210" s="36" t="s">
        <v>425</v>
      </c>
      <c r="H5210" s="39">
        <v>24.79</v>
      </c>
      <c r="I5210" s="40">
        <v>242.0</v>
      </c>
      <c r="J5210" s="41">
        <f t="shared" si="5"/>
        <v>5999.18</v>
      </c>
      <c r="K5210" s="37" t="str">
        <f t="array" ref="K5210">IFERROR(XLOOKUP(G5210,'Tipo de carga'!A:A,'Tipo de carga'!B:B))</f>
        <v>Ticket</v>
      </c>
      <c r="L5210" s="37">
        <f t="shared" si="2"/>
        <v>46</v>
      </c>
      <c r="M5210" s="37">
        <f t="shared" si="3"/>
        <v>13</v>
      </c>
      <c r="N5210" s="37">
        <f t="shared" si="4"/>
        <v>11</v>
      </c>
      <c r="O5210" s="37" t="str">
        <f t="array" ref="O5210">IFERROR(XLOOKUP(K5210,'Tipo de carga'!B:B,'Tipo de carga'!C:C))</f>
        <v>Diesel</v>
      </c>
    </row>
    <row r="5211">
      <c r="A5211" s="36">
        <v>2022.0</v>
      </c>
      <c r="B5211" s="37" t="str">
        <f t="array" ref="B5211">IFERROR(XLOOKUP(A5211,'Asignacion Nov'!A:A,'Asignacion Nov'!C:C))</f>
        <v>MeLi Dedicado TD</v>
      </c>
      <c r="C5211" s="37" t="str">
        <f t="array" ref="C5211">IFERROR(XLOOKUP(A5211,'Asignacion Nov'!A:A,'Asignacion Nov'!B:B))</f>
        <v>EC-05</v>
      </c>
      <c r="D5211" s="38">
        <v>45609.211805555555</v>
      </c>
      <c r="E5211" s="36" t="s">
        <v>415</v>
      </c>
      <c r="F5211" s="37" t="str">
        <f t="array" ref="F5211">IFERROR(XLOOKUP(E5211,Operadores!A:A,Operadores!B:B))</f>
        <v>ESPAL</v>
      </c>
      <c r="G5211" s="36" t="s">
        <v>425</v>
      </c>
      <c r="H5211" s="39">
        <v>25.47</v>
      </c>
      <c r="I5211" s="40">
        <v>471.0</v>
      </c>
      <c r="J5211" s="41">
        <f t="shared" si="5"/>
        <v>11996.37</v>
      </c>
      <c r="K5211" s="37" t="str">
        <f t="array" ref="K5211">IFERROR(XLOOKUP(G5211,'Tipo de carga'!A:A,'Tipo de carga'!B:B))</f>
        <v>Ticket</v>
      </c>
      <c r="L5211" s="37">
        <f t="shared" si="2"/>
        <v>46</v>
      </c>
      <c r="M5211" s="37">
        <f t="shared" si="3"/>
        <v>13</v>
      </c>
      <c r="N5211" s="37">
        <f t="shared" si="4"/>
        <v>11</v>
      </c>
      <c r="O5211" s="37" t="str">
        <f t="array" ref="O5211">IFERROR(XLOOKUP(K5211,'Tipo de carga'!B:B,'Tipo de carga'!C:C))</f>
        <v>Diesel</v>
      </c>
    </row>
    <row r="5212">
      <c r="A5212" s="36">
        <v>2007.0</v>
      </c>
      <c r="B5212" s="37" t="str">
        <f t="array" ref="B5212">IFERROR(XLOOKUP(A5212,'Asignacion Nov'!A:A,'Asignacion Nov'!C:C))</f>
        <v>MeLi Asignado TD</v>
      </c>
      <c r="C5212" s="37" t="str">
        <f t="array" ref="C5212">IFERROR(XLOOKUP(A5212,'Asignacion Nov'!A:A,'Asignacion Nov'!B:B))</f>
        <v>EC-05</v>
      </c>
      <c r="D5212" s="38">
        <v>45609.37847222222</v>
      </c>
      <c r="E5212" s="36" t="s">
        <v>417</v>
      </c>
      <c r="F5212" s="37" t="str">
        <f t="array" ref="F5212">IFERROR(XLOOKUP(E5212,Operadores!A:A,Operadores!B:B))</f>
        <v>OLVJUA01</v>
      </c>
      <c r="G5212" s="36" t="s">
        <v>425</v>
      </c>
      <c r="H5212" s="39">
        <v>26.15</v>
      </c>
      <c r="I5212" s="40">
        <v>138.0</v>
      </c>
      <c r="J5212" s="41">
        <f t="shared" si="5"/>
        <v>3608.7</v>
      </c>
      <c r="K5212" s="37" t="str">
        <f t="array" ref="K5212">IFERROR(XLOOKUP(G5212,'Tipo de carga'!A:A,'Tipo de carga'!B:B))</f>
        <v>Ticket</v>
      </c>
      <c r="L5212" s="37">
        <f t="shared" si="2"/>
        <v>46</v>
      </c>
      <c r="M5212" s="37">
        <f t="shared" si="3"/>
        <v>13</v>
      </c>
      <c r="N5212" s="37">
        <f t="shared" si="4"/>
        <v>11</v>
      </c>
      <c r="O5212" s="37" t="str">
        <f t="array" ref="O5212">IFERROR(XLOOKUP(K5212,'Tipo de carga'!B:B,'Tipo de carga'!C:C))</f>
        <v>Diesel</v>
      </c>
    </row>
    <row r="5213">
      <c r="A5213" s="36">
        <v>309.0</v>
      </c>
      <c r="B5213" s="37" t="str">
        <f t="array" ref="B5213">IFERROR(XLOOKUP(A5213,'Asignacion Nov'!A:A,'Asignacion Nov'!C:C))</f>
        <v>Sayer Thorton</v>
      </c>
      <c r="C5213" s="37" t="str">
        <f t="array" ref="C5213">IFERROR(XLOOKUP(A5213,'Asignacion Nov'!A:A,'Asignacion Nov'!B:B))</f>
        <v>EC-04</v>
      </c>
      <c r="D5213" s="38">
        <v>45609.51875</v>
      </c>
      <c r="E5213" s="36" t="s">
        <v>264</v>
      </c>
      <c r="F5213" s="37" t="str">
        <f t="array" ref="F5213">IFERROR(XLOOKUP(E5213,Operadores!A:A,Operadores!B:B))</f>
        <v>REVELI</v>
      </c>
      <c r="G5213" s="36" t="s">
        <v>425</v>
      </c>
      <c r="H5213" s="39">
        <v>24.89</v>
      </c>
      <c r="I5213" s="40">
        <v>102.0</v>
      </c>
      <c r="J5213" s="41">
        <f t="shared" si="5"/>
        <v>2538.78</v>
      </c>
      <c r="K5213" s="37" t="str">
        <f t="array" ref="K5213">IFERROR(XLOOKUP(G5213,'Tipo de carga'!A:A,'Tipo de carga'!B:B))</f>
        <v>Ticket</v>
      </c>
      <c r="L5213" s="37">
        <f t="shared" si="2"/>
        <v>46</v>
      </c>
      <c r="M5213" s="37">
        <f t="shared" si="3"/>
        <v>13</v>
      </c>
      <c r="N5213" s="37">
        <f t="shared" si="4"/>
        <v>11</v>
      </c>
      <c r="O5213" s="37" t="str">
        <f t="array" ref="O5213">IFERROR(XLOOKUP(K5213,'Tipo de carga'!B:B,'Tipo de carga'!C:C))</f>
        <v>Diesel</v>
      </c>
    </row>
    <row r="5214">
      <c r="A5214" s="36">
        <v>1799.0</v>
      </c>
      <c r="B5214" s="37" t="str">
        <f t="array" ref="B5214">IFERROR(XLOOKUP(A5214,'Asignacion Nov'!A:A,'Asignacion Nov'!C:C))</f>
        <v>Sayer Full</v>
      </c>
      <c r="C5214" s="37" t="str">
        <f t="array" ref="C5214">IFERROR(XLOOKUP(A5214,'Asignacion Nov'!A:A,'Asignacion Nov'!B:B))</f>
        <v>EC-04</v>
      </c>
      <c r="D5214" s="38">
        <v>45609.52013888889</v>
      </c>
      <c r="E5214" s="36" t="s">
        <v>309</v>
      </c>
      <c r="F5214" s="37" t="str">
        <f t="array" ref="F5214">IFERROR(XLOOKUP(E5214,Operadores!A:A,Operadores!B:B))</f>
        <v>FERFRA</v>
      </c>
      <c r="G5214" s="36" t="s">
        <v>425</v>
      </c>
      <c r="H5214" s="39">
        <v>25.88</v>
      </c>
      <c r="I5214" s="40">
        <v>472.0</v>
      </c>
      <c r="J5214" s="41">
        <f t="shared" si="5"/>
        <v>12215.36</v>
      </c>
      <c r="K5214" s="37" t="str">
        <f t="array" ref="K5214">IFERROR(XLOOKUP(G5214,'Tipo de carga'!A:A,'Tipo de carga'!B:B))</f>
        <v>Ticket</v>
      </c>
      <c r="L5214" s="37">
        <f t="shared" si="2"/>
        <v>46</v>
      </c>
      <c r="M5214" s="37">
        <f t="shared" si="3"/>
        <v>13</v>
      </c>
      <c r="N5214" s="37">
        <f t="shared" si="4"/>
        <v>11</v>
      </c>
      <c r="O5214" s="37" t="str">
        <f t="array" ref="O5214">IFERROR(XLOOKUP(K5214,'Tipo de carga'!B:B,'Tipo de carga'!C:C))</f>
        <v>Diesel</v>
      </c>
    </row>
    <row r="5215">
      <c r="A5215" s="36">
        <v>1799.0</v>
      </c>
      <c r="B5215" s="37" t="str">
        <f t="array" ref="B5215">IFERROR(XLOOKUP(A5215,'Asignacion Nov'!A:A,'Asignacion Nov'!C:C))</f>
        <v>Sayer Full</v>
      </c>
      <c r="C5215" s="37" t="str">
        <f t="array" ref="C5215">IFERROR(XLOOKUP(A5215,'Asignacion Nov'!A:A,'Asignacion Nov'!B:B))</f>
        <v>EC-04</v>
      </c>
      <c r="D5215" s="38">
        <v>45609.529861111114</v>
      </c>
      <c r="E5215" s="36" t="s">
        <v>309</v>
      </c>
      <c r="F5215" s="37" t="str">
        <f t="array" ref="F5215">IFERROR(XLOOKUP(E5215,Operadores!A:A,Operadores!B:B))</f>
        <v>FERFRA</v>
      </c>
      <c r="G5215" s="36" t="s">
        <v>425</v>
      </c>
      <c r="H5215" s="39">
        <v>25.88</v>
      </c>
      <c r="I5215" s="40">
        <v>473.0</v>
      </c>
      <c r="J5215" s="41">
        <f t="shared" si="5"/>
        <v>12241.24</v>
      </c>
      <c r="K5215" s="37" t="str">
        <f t="array" ref="K5215">IFERROR(XLOOKUP(G5215,'Tipo de carga'!A:A,'Tipo de carga'!B:B))</f>
        <v>Ticket</v>
      </c>
      <c r="L5215" s="37">
        <f t="shared" si="2"/>
        <v>46</v>
      </c>
      <c r="M5215" s="37">
        <f t="shared" si="3"/>
        <v>13</v>
      </c>
      <c r="N5215" s="37">
        <f t="shared" si="4"/>
        <v>11</v>
      </c>
      <c r="O5215" s="37" t="str">
        <f t="array" ref="O5215">IFERROR(XLOOKUP(K5215,'Tipo de carga'!B:B,'Tipo de carga'!C:C))</f>
        <v>Diesel</v>
      </c>
    </row>
    <row r="5216">
      <c r="A5216" s="36">
        <v>1880.0</v>
      </c>
      <c r="B5216" s="37" t="str">
        <f t="array" ref="B5216">IFERROR(XLOOKUP(A5216,'Asignacion Nov'!A:A,'Asignacion Nov'!C:C))</f>
        <v>Circuitos</v>
      </c>
      <c r="C5216" s="37" t="str">
        <f t="array" ref="C5216">IFERROR(XLOOKUP(A5216,'Asignacion Nov'!A:A,'Asignacion Nov'!B:B))</f>
        <v>EC-03</v>
      </c>
      <c r="D5216" s="38">
        <v>45609.64166666667</v>
      </c>
      <c r="E5216" s="36" t="s">
        <v>248</v>
      </c>
      <c r="F5216" s="37" t="str">
        <f t="array" ref="F5216">IFERROR(XLOOKUP(E5216,Operadores!A:A,Operadores!B:B))</f>
        <v>CRULE</v>
      </c>
      <c r="G5216" s="36" t="s">
        <v>425</v>
      </c>
      <c r="H5216" s="39">
        <v>27.1</v>
      </c>
      <c r="I5216" s="40">
        <v>177.0</v>
      </c>
      <c r="J5216" s="41">
        <f t="shared" si="5"/>
        <v>4796.7</v>
      </c>
      <c r="K5216" s="37" t="str">
        <f t="array" ref="K5216">IFERROR(XLOOKUP(G5216,'Tipo de carga'!A:A,'Tipo de carga'!B:B))</f>
        <v>Ticket</v>
      </c>
      <c r="L5216" s="37">
        <f t="shared" si="2"/>
        <v>46</v>
      </c>
      <c r="M5216" s="37">
        <f t="shared" si="3"/>
        <v>13</v>
      </c>
      <c r="N5216" s="37">
        <f t="shared" si="4"/>
        <v>11</v>
      </c>
      <c r="O5216" s="37" t="str">
        <f t="array" ref="O5216">IFERROR(XLOOKUP(K5216,'Tipo de carga'!B:B,'Tipo de carga'!C:C))</f>
        <v>Diesel</v>
      </c>
    </row>
    <row r="5217">
      <c r="A5217" s="36">
        <v>1763.0</v>
      </c>
      <c r="B5217" s="37" t="str">
        <f t="array" ref="B5217">IFERROR(XLOOKUP(A5217,'Asignacion Nov'!A:A,'Asignacion Nov'!C:C))</f>
        <v>Wm Sencillo</v>
      </c>
      <c r="C5217" s="37" t="str">
        <f t="array" ref="C5217">IFERROR(XLOOKUP(A5217,'Asignacion Nov'!A:A,'Asignacion Nov'!B:B))</f>
        <v>EC-08</v>
      </c>
      <c r="D5217" s="38">
        <v>45609.70416666667</v>
      </c>
      <c r="E5217" s="36" t="s">
        <v>501</v>
      </c>
      <c r="F5217" s="37" t="str">
        <f t="array" ref="F5217">IFERROR(XLOOKUP(E5217,Operadores!A:A,Operadores!B:B))</f>
        <v>MARGON</v>
      </c>
      <c r="G5217" s="36" t="s">
        <v>425</v>
      </c>
      <c r="H5217" s="39">
        <v>26.1</v>
      </c>
      <c r="I5217" s="40">
        <v>477.0</v>
      </c>
      <c r="J5217" s="41">
        <f t="shared" si="5"/>
        <v>12449.7</v>
      </c>
      <c r="K5217" s="37" t="str">
        <f t="array" ref="K5217">IFERROR(XLOOKUP(G5217,'Tipo de carga'!A:A,'Tipo de carga'!B:B))</f>
        <v>Ticket</v>
      </c>
      <c r="L5217" s="37">
        <f t="shared" si="2"/>
        <v>46</v>
      </c>
      <c r="M5217" s="37">
        <f t="shared" si="3"/>
        <v>13</v>
      </c>
      <c r="N5217" s="37">
        <f t="shared" si="4"/>
        <v>11</v>
      </c>
      <c r="O5217" s="37" t="str">
        <f t="array" ref="O5217">IFERROR(XLOOKUP(K5217,'Tipo de carga'!B:B,'Tipo de carga'!C:C))</f>
        <v>Diesel</v>
      </c>
    </row>
    <row r="5218">
      <c r="A5218" s="36">
        <v>1937.0</v>
      </c>
      <c r="B5218" s="37" t="str">
        <f t="array" ref="B5218">IFERROR(XLOOKUP(A5218,'Asignacion Nov'!A:A,'Asignacion Nov'!C:C))</f>
        <v>MeLi asignado SD</v>
      </c>
      <c r="C5218" s="37" t="str">
        <f t="array" ref="C5218">IFERROR(XLOOKUP(A5218,'Asignacion Nov'!A:A,'Asignacion Nov'!B:B))</f>
        <v>EC-05</v>
      </c>
      <c r="D5218" s="38">
        <v>45609.73541666667</v>
      </c>
      <c r="E5218" s="36" t="s">
        <v>407</v>
      </c>
      <c r="F5218" s="37" t="str">
        <f t="array" ref="F5218">IFERROR(XLOOKUP(E5218,Operadores!A:A,Operadores!B:B))</f>
        <v>BENMAX</v>
      </c>
      <c r="G5218" s="36" t="s">
        <v>425</v>
      </c>
      <c r="H5218" s="39">
        <v>26.49</v>
      </c>
      <c r="I5218" s="40">
        <v>199.0</v>
      </c>
      <c r="J5218" s="41">
        <f t="shared" si="5"/>
        <v>5271.51</v>
      </c>
      <c r="K5218" s="37" t="str">
        <f t="array" ref="K5218">IFERROR(XLOOKUP(G5218,'Tipo de carga'!A:A,'Tipo de carga'!B:B))</f>
        <v>Ticket</v>
      </c>
      <c r="L5218" s="37">
        <f t="shared" si="2"/>
        <v>46</v>
      </c>
      <c r="M5218" s="37">
        <f t="shared" si="3"/>
        <v>13</v>
      </c>
      <c r="N5218" s="37">
        <f t="shared" si="4"/>
        <v>11</v>
      </c>
      <c r="O5218" s="37" t="str">
        <f t="array" ref="O5218">IFERROR(XLOOKUP(K5218,'Tipo de carga'!B:B,'Tipo de carga'!C:C))</f>
        <v>Diesel</v>
      </c>
    </row>
    <row r="5219">
      <c r="A5219" s="36">
        <v>1931.0</v>
      </c>
      <c r="B5219" s="37" t="str">
        <f t="array" ref="B5219">IFERROR(XLOOKUP(A5219,'Asignacion Nov'!A:A,'Asignacion Nov'!C:C))</f>
        <v>Circuitos</v>
      </c>
      <c r="C5219" s="37" t="str">
        <f t="array" ref="C5219">IFERROR(XLOOKUP(A5219,'Asignacion Nov'!A:A,'Asignacion Nov'!B:B))</f>
        <v>EC-03</v>
      </c>
      <c r="D5219" s="38">
        <v>45609.96597222222</v>
      </c>
      <c r="E5219" s="36" t="s">
        <v>26</v>
      </c>
      <c r="F5219" s="37" t="str">
        <f t="array" ref="F5219">IFERROR(XLOOKUP(E5219,Operadores!A:A,Operadores!B:B))</f>
        <v>ARBJO</v>
      </c>
      <c r="G5219" s="36" t="s">
        <v>425</v>
      </c>
      <c r="H5219" s="39">
        <v>27.1</v>
      </c>
      <c r="I5219" s="40">
        <v>266.0</v>
      </c>
      <c r="J5219" s="41">
        <f t="shared" si="5"/>
        <v>7208.6</v>
      </c>
      <c r="K5219" s="37" t="str">
        <f t="array" ref="K5219">IFERROR(XLOOKUP(G5219,'Tipo de carga'!A:A,'Tipo de carga'!B:B))</f>
        <v>Ticket</v>
      </c>
      <c r="L5219" s="37">
        <f t="shared" si="2"/>
        <v>46</v>
      </c>
      <c r="M5219" s="37">
        <f t="shared" si="3"/>
        <v>13</v>
      </c>
      <c r="N5219" s="37">
        <f t="shared" si="4"/>
        <v>11</v>
      </c>
      <c r="O5219" s="37" t="str">
        <f t="array" ref="O5219">IFERROR(XLOOKUP(K5219,'Tipo de carga'!B:B,'Tipo de carga'!C:C))</f>
        <v>Diesel</v>
      </c>
    </row>
    <row r="5220">
      <c r="A5220" s="36">
        <v>1910.0</v>
      </c>
      <c r="B5220" s="37" t="str">
        <f t="array" ref="B5220">IFERROR(XLOOKUP(A5220,'Asignacion Nov'!A:A,'Asignacion Nov'!C:C))</f>
        <v>MeLi Ded Puebla</v>
      </c>
      <c r="C5220" s="37" t="str">
        <f t="array" ref="C5220">IFERROR(XLOOKUP(A5220,'Asignacion Nov'!A:A,'Asignacion Nov'!B:B))</f>
        <v>EC-05</v>
      </c>
      <c r="D5220" s="38">
        <v>45609.0</v>
      </c>
      <c r="E5220" s="36" t="s">
        <v>191</v>
      </c>
      <c r="F5220" s="37" t="str">
        <f t="array" ref="F5220">IFERROR(XLOOKUP(E5220,Operadores!A:A,Operadores!B:B))</f>
        <v>DIADAV</v>
      </c>
      <c r="G5220" s="36" t="s">
        <v>311</v>
      </c>
      <c r="H5220" s="39">
        <v>9.99</v>
      </c>
      <c r="I5220" s="40">
        <v>401.0</v>
      </c>
      <c r="J5220" s="41">
        <f t="shared" si="5"/>
        <v>4005.99</v>
      </c>
      <c r="K5220" s="37" t="str">
        <f t="array" ref="K5220">IFERROR(XLOOKUP(G5220,'Tipo de carga'!A:A,'Tipo de carga'!B:B))</f>
        <v>Natgas</v>
      </c>
      <c r="L5220" s="37">
        <f t="shared" si="2"/>
        <v>46</v>
      </c>
      <c r="M5220" s="37">
        <f t="shared" si="3"/>
        <v>13</v>
      </c>
      <c r="N5220" s="37">
        <f t="shared" si="4"/>
        <v>11</v>
      </c>
      <c r="O5220" s="37" t="str">
        <f t="array" ref="O5220">IFERROR(XLOOKUP(K5220,'Tipo de carga'!B:B,'Tipo de carga'!C:C))</f>
        <v>GNC</v>
      </c>
    </row>
    <row r="5221">
      <c r="A5221" s="36">
        <v>1917.0</v>
      </c>
      <c r="B5221" s="37" t="str">
        <f t="array" ref="B5221">IFERROR(XLOOKUP(A5221,'Asignacion Nov'!A:A,'Asignacion Nov'!C:C))</f>
        <v>MeLi asignado SD</v>
      </c>
      <c r="C5221" s="37" t="str">
        <f t="array" ref="C5221">IFERROR(XLOOKUP(A5221,'Asignacion Nov'!A:A,'Asignacion Nov'!B:B))</f>
        <v>EC-05</v>
      </c>
      <c r="D5221" s="38">
        <v>45609.0</v>
      </c>
      <c r="E5221" s="36" t="s">
        <v>17</v>
      </c>
      <c r="F5221" s="37" t="str">
        <f t="array" ref="F5221">IFERROR(XLOOKUP(E5221,Operadores!A:A,Operadores!B:B))</f>
        <v>ARASAL</v>
      </c>
      <c r="G5221" s="36" t="s">
        <v>311</v>
      </c>
      <c r="H5221" s="39">
        <v>9.99</v>
      </c>
      <c r="I5221" s="40">
        <v>186.0</v>
      </c>
      <c r="J5221" s="41">
        <f t="shared" si="5"/>
        <v>1858.14</v>
      </c>
      <c r="K5221" s="37" t="str">
        <f t="array" ref="K5221">IFERROR(XLOOKUP(G5221,'Tipo de carga'!A:A,'Tipo de carga'!B:B))</f>
        <v>Natgas</v>
      </c>
      <c r="L5221" s="37">
        <f t="shared" si="2"/>
        <v>46</v>
      </c>
      <c r="M5221" s="37">
        <f t="shared" si="3"/>
        <v>13</v>
      </c>
      <c r="N5221" s="37">
        <f t="shared" si="4"/>
        <v>11</v>
      </c>
      <c r="O5221" s="37" t="str">
        <f t="array" ref="O5221">IFERROR(XLOOKUP(K5221,'Tipo de carga'!B:B,'Tipo de carga'!C:C))</f>
        <v>GNC</v>
      </c>
    </row>
    <row r="5222">
      <c r="A5222" s="36">
        <v>1930.0</v>
      </c>
      <c r="B5222" s="37" t="str">
        <f t="array" ref="B5222">IFERROR(XLOOKUP(A5222,'Asignacion Nov'!A:A,'Asignacion Nov'!C:C))</f>
        <v>MeLi asignado SD</v>
      </c>
      <c r="C5222" s="37" t="str">
        <f t="array" ref="C5222">IFERROR(XLOOKUP(A5222,'Asignacion Nov'!A:A,'Asignacion Nov'!B:B))</f>
        <v>EC-05</v>
      </c>
      <c r="D5222" s="38">
        <v>45609.0</v>
      </c>
      <c r="E5222" s="36" t="s">
        <v>231</v>
      </c>
      <c r="F5222" s="37" t="str">
        <f t="array" ref="F5222">IFERROR(XLOOKUP(E5222,Operadores!A:A,Operadores!B:B))</f>
        <v>MARARM</v>
      </c>
      <c r="G5222" s="36" t="s">
        <v>313</v>
      </c>
      <c r="H5222" s="39">
        <v>9.99</v>
      </c>
      <c r="I5222" s="40">
        <v>219.0</v>
      </c>
      <c r="J5222" s="41">
        <f t="shared" si="5"/>
        <v>2187.81</v>
      </c>
      <c r="K5222" s="37" t="str">
        <f t="array" ref="K5222">IFERROR(XLOOKUP(G5222,'Tipo de carga'!A:A,'Tipo de carga'!B:B))</f>
        <v>Natgas</v>
      </c>
      <c r="L5222" s="37">
        <f t="shared" si="2"/>
        <v>46</v>
      </c>
      <c r="M5222" s="37">
        <f t="shared" si="3"/>
        <v>13</v>
      </c>
      <c r="N5222" s="37">
        <f t="shared" si="4"/>
        <v>11</v>
      </c>
      <c r="O5222" s="37" t="str">
        <f t="array" ref="O5222">IFERROR(XLOOKUP(K5222,'Tipo de carga'!B:B,'Tipo de carga'!C:C))</f>
        <v>GNC</v>
      </c>
    </row>
    <row r="5223">
      <c r="A5223" s="36">
        <v>1915.0</v>
      </c>
      <c r="B5223" s="37" t="str">
        <f t="array" ref="B5223">IFERROR(XLOOKUP(A5223,'Asignacion Nov'!A:A,'Asignacion Nov'!C:C))</f>
        <v>Available</v>
      </c>
      <c r="C5223" s="37" t="str">
        <f t="array" ref="C5223">IFERROR(XLOOKUP(A5223,'Asignacion Nov'!A:A,'Asignacion Nov'!B:B))</f>
        <v>TTE</v>
      </c>
      <c r="D5223" s="38">
        <v>45609.0</v>
      </c>
      <c r="E5223" s="36" t="s">
        <v>435</v>
      </c>
      <c r="F5223" s="37" t="str">
        <f t="array" ref="F5223">IFERROR(XLOOKUP(E5223,Operadores!A:A,Operadores!B:B))</f>
        <v>DIABER</v>
      </c>
      <c r="G5223" s="36" t="s">
        <v>315</v>
      </c>
      <c r="H5223" s="39">
        <v>10.65</v>
      </c>
      <c r="I5223" s="40">
        <v>249.0</v>
      </c>
      <c r="J5223" s="41">
        <f t="shared" si="5"/>
        <v>2651.85</v>
      </c>
      <c r="K5223" s="37" t="str">
        <f t="array" ref="K5223">IFERROR(XLOOKUP(G5223,'Tipo de carga'!A:A,'Tipo de carga'!B:B))</f>
        <v>COMSUSTENTA</v>
      </c>
      <c r="L5223" s="37">
        <f t="shared" si="2"/>
        <v>46</v>
      </c>
      <c r="M5223" s="37">
        <f t="shared" si="3"/>
        <v>13</v>
      </c>
      <c r="N5223" s="37">
        <f t="shared" si="4"/>
        <v>11</v>
      </c>
      <c r="O5223" s="37" t="str">
        <f t="array" ref="O5223">IFERROR(XLOOKUP(K5223,'Tipo de carga'!B:B,'Tipo de carga'!C:C))</f>
        <v>GNC</v>
      </c>
    </row>
    <row r="5224">
      <c r="A5224" s="36">
        <v>1928.0</v>
      </c>
      <c r="B5224" s="37" t="str">
        <f t="array" ref="B5224">IFERROR(XLOOKUP(A5224,'Asignacion Nov'!A:A,'Asignacion Nov'!C:C))</f>
        <v>MeLi Ded Puebla</v>
      </c>
      <c r="C5224" s="37" t="str">
        <f t="array" ref="C5224">IFERROR(XLOOKUP(A5224,'Asignacion Nov'!A:A,'Asignacion Nov'!B:B))</f>
        <v>EC-05</v>
      </c>
      <c r="D5224" s="38">
        <v>45609.0</v>
      </c>
      <c r="E5224" s="36" t="s">
        <v>319</v>
      </c>
      <c r="F5224" s="37" t="str">
        <f t="array" ref="F5224">IFERROR(XLOOKUP(E5224,Operadores!A:A,Operadores!B:B))</f>
        <v>BARPED</v>
      </c>
      <c r="G5224" s="36" t="s">
        <v>315</v>
      </c>
      <c r="H5224" s="39">
        <v>10.65</v>
      </c>
      <c r="I5224" s="40">
        <v>257.0</v>
      </c>
      <c r="J5224" s="41">
        <f t="shared" si="5"/>
        <v>2737.05</v>
      </c>
      <c r="K5224" s="37" t="str">
        <f t="array" ref="K5224">IFERROR(XLOOKUP(G5224,'Tipo de carga'!A:A,'Tipo de carga'!B:B))</f>
        <v>COMSUSTENTA</v>
      </c>
      <c r="L5224" s="37">
        <f t="shared" si="2"/>
        <v>46</v>
      </c>
      <c r="M5224" s="37">
        <f t="shared" si="3"/>
        <v>13</v>
      </c>
      <c r="N5224" s="37">
        <f t="shared" si="4"/>
        <v>11</v>
      </c>
      <c r="O5224" s="37" t="str">
        <f t="array" ref="O5224">IFERROR(XLOOKUP(K5224,'Tipo de carga'!B:B,'Tipo de carga'!C:C))</f>
        <v>GNC</v>
      </c>
    </row>
    <row r="5225">
      <c r="A5225" s="36">
        <v>1919.0</v>
      </c>
      <c r="B5225" s="37" t="str">
        <f t="array" ref="B5225">IFERROR(XLOOKUP(A5225,'Asignacion Nov'!A:A,'Asignacion Nov'!C:C))</f>
        <v>MeLi Ded Puebla</v>
      </c>
      <c r="C5225" s="37" t="str">
        <f t="array" ref="C5225">IFERROR(XLOOKUP(A5225,'Asignacion Nov'!A:A,'Asignacion Nov'!B:B))</f>
        <v>EC-05</v>
      </c>
      <c r="D5225" s="38">
        <v>45609.0</v>
      </c>
      <c r="E5225" s="36" t="s">
        <v>314</v>
      </c>
      <c r="F5225" s="37" t="str">
        <f t="array" ref="F5225">IFERROR(XLOOKUP(E5225,Operadores!A:A,Operadores!B:B))</f>
        <v>HERRE</v>
      </c>
      <c r="G5225" s="36" t="s">
        <v>315</v>
      </c>
      <c r="H5225" s="39">
        <v>10.65</v>
      </c>
      <c r="I5225" s="40">
        <v>222.0</v>
      </c>
      <c r="J5225" s="41">
        <f t="shared" si="5"/>
        <v>2364.3</v>
      </c>
      <c r="K5225" s="37" t="str">
        <f t="array" ref="K5225">IFERROR(XLOOKUP(G5225,'Tipo de carga'!A:A,'Tipo de carga'!B:B))</f>
        <v>COMSUSTENTA</v>
      </c>
      <c r="L5225" s="37">
        <f t="shared" si="2"/>
        <v>46</v>
      </c>
      <c r="M5225" s="37">
        <f t="shared" si="3"/>
        <v>13</v>
      </c>
      <c r="N5225" s="37">
        <f t="shared" si="4"/>
        <v>11</v>
      </c>
      <c r="O5225" s="37" t="str">
        <f t="array" ref="O5225">IFERROR(XLOOKUP(K5225,'Tipo de carga'!B:B,'Tipo de carga'!C:C))</f>
        <v>GNC</v>
      </c>
    </row>
    <row r="5226">
      <c r="A5226" s="36">
        <v>1920.0</v>
      </c>
      <c r="B5226" s="37" t="str">
        <f t="array" ref="B5226">IFERROR(XLOOKUP(A5226,'Asignacion Nov'!A:A,'Asignacion Nov'!C:C))</f>
        <v>MeLi asignado SD</v>
      </c>
      <c r="C5226" s="37" t="str">
        <f t="array" ref="C5226">IFERROR(XLOOKUP(A5226,'Asignacion Nov'!A:A,'Asignacion Nov'!B:B))</f>
        <v>EC-05</v>
      </c>
      <c r="D5226" s="38">
        <v>45609.0</v>
      </c>
      <c r="E5226" s="36" t="s">
        <v>369</v>
      </c>
      <c r="F5226" s="37" t="str">
        <f t="array" ref="F5226">IFERROR(XLOOKUP(E5226,Operadores!A:A,Operadores!B:B))</f>
        <v>DIAOSC</v>
      </c>
      <c r="G5226" s="36" t="s">
        <v>315</v>
      </c>
      <c r="H5226" s="39">
        <v>10.65</v>
      </c>
      <c r="I5226" s="40">
        <v>413.0</v>
      </c>
      <c r="J5226" s="41">
        <f t="shared" si="5"/>
        <v>4398.45</v>
      </c>
      <c r="K5226" s="37" t="str">
        <f t="array" ref="K5226">IFERROR(XLOOKUP(G5226,'Tipo de carga'!A:A,'Tipo de carga'!B:B))</f>
        <v>COMSUSTENTA</v>
      </c>
      <c r="L5226" s="37">
        <f t="shared" si="2"/>
        <v>46</v>
      </c>
      <c r="M5226" s="37">
        <f t="shared" si="3"/>
        <v>13</v>
      </c>
      <c r="N5226" s="37">
        <f t="shared" si="4"/>
        <v>11</v>
      </c>
      <c r="O5226" s="37" t="str">
        <f t="array" ref="O5226">IFERROR(XLOOKUP(K5226,'Tipo de carga'!B:B,'Tipo de carga'!C:C))</f>
        <v>GNC</v>
      </c>
    </row>
    <row r="5227">
      <c r="A5227" s="36">
        <v>1922.0</v>
      </c>
      <c r="B5227" s="37" t="str">
        <f t="array" ref="B5227">IFERROR(XLOOKUP(A5227,'Asignacion Nov'!A:A,'Asignacion Nov'!C:C))</f>
        <v>MeLi Ded Puebla</v>
      </c>
      <c r="C5227" s="37" t="str">
        <f t="array" ref="C5227">IFERROR(XLOOKUP(A5227,'Asignacion Nov'!A:A,'Asignacion Nov'!B:B))</f>
        <v>EC-05</v>
      </c>
      <c r="D5227" s="38">
        <v>45609.0</v>
      </c>
      <c r="E5227" s="36" t="s">
        <v>348</v>
      </c>
      <c r="F5227" s="37" t="str">
        <f t="array" ref="F5227">IFERROR(XLOOKUP(E5227,Operadores!A:A,Operadores!B:B))</f>
        <v>REYFER01</v>
      </c>
      <c r="G5227" s="36" t="s">
        <v>315</v>
      </c>
      <c r="H5227" s="39">
        <v>10.65</v>
      </c>
      <c r="I5227" s="40">
        <v>238.0</v>
      </c>
      <c r="J5227" s="41">
        <f t="shared" si="5"/>
        <v>2534.7</v>
      </c>
      <c r="K5227" s="37" t="str">
        <f t="array" ref="K5227">IFERROR(XLOOKUP(G5227,'Tipo de carga'!A:A,'Tipo de carga'!B:B))</f>
        <v>COMSUSTENTA</v>
      </c>
      <c r="L5227" s="37">
        <f t="shared" si="2"/>
        <v>46</v>
      </c>
      <c r="M5227" s="37">
        <f t="shared" si="3"/>
        <v>13</v>
      </c>
      <c r="N5227" s="37">
        <f t="shared" si="4"/>
        <v>11</v>
      </c>
      <c r="O5227" s="37" t="str">
        <f t="array" ref="O5227">IFERROR(XLOOKUP(K5227,'Tipo de carga'!B:B,'Tipo de carga'!C:C))</f>
        <v>GNC</v>
      </c>
    </row>
    <row r="5228">
      <c r="A5228" s="36">
        <v>1923.0</v>
      </c>
      <c r="B5228" s="37" t="str">
        <f t="array" ref="B5228">IFERROR(XLOOKUP(A5228,'Asignacion Nov'!A:A,'Asignacion Nov'!C:C))</f>
        <v>MeLi Ded Puebla</v>
      </c>
      <c r="C5228" s="37" t="str">
        <f t="array" ref="C5228">IFERROR(XLOOKUP(A5228,'Asignacion Nov'!A:A,'Asignacion Nov'!B:B))</f>
        <v>EC-05</v>
      </c>
      <c r="D5228" s="38">
        <v>45609.0</v>
      </c>
      <c r="E5228" s="36" t="s">
        <v>447</v>
      </c>
      <c r="F5228" s="37" t="str">
        <f t="array" ref="F5228">IFERROR(XLOOKUP(E5228,Operadores!A:A,Operadores!B:B))</f>
        <v>SANMA05</v>
      </c>
      <c r="G5228" s="36" t="s">
        <v>315</v>
      </c>
      <c r="H5228" s="39">
        <v>10.65</v>
      </c>
      <c r="I5228" s="40">
        <v>244.0</v>
      </c>
      <c r="J5228" s="41">
        <f t="shared" si="5"/>
        <v>2598.6</v>
      </c>
      <c r="K5228" s="37" t="str">
        <f t="array" ref="K5228">IFERROR(XLOOKUP(G5228,'Tipo de carga'!A:A,'Tipo de carga'!B:B))</f>
        <v>COMSUSTENTA</v>
      </c>
      <c r="L5228" s="37">
        <f t="shared" si="2"/>
        <v>46</v>
      </c>
      <c r="M5228" s="37">
        <f t="shared" si="3"/>
        <v>13</v>
      </c>
      <c r="N5228" s="37">
        <f t="shared" si="4"/>
        <v>11</v>
      </c>
      <c r="O5228" s="37" t="str">
        <f t="array" ref="O5228">IFERROR(XLOOKUP(K5228,'Tipo de carga'!B:B,'Tipo de carga'!C:C))</f>
        <v>GNC</v>
      </c>
    </row>
    <row r="5229">
      <c r="A5229" s="36">
        <v>1928.0</v>
      </c>
      <c r="B5229" s="37" t="str">
        <f t="array" ref="B5229">IFERROR(XLOOKUP(A5229,'Asignacion Nov'!A:A,'Asignacion Nov'!C:C))</f>
        <v>MeLi Ded Puebla</v>
      </c>
      <c r="C5229" s="37" t="str">
        <f t="array" ref="C5229">IFERROR(XLOOKUP(A5229,'Asignacion Nov'!A:A,'Asignacion Nov'!B:B))</f>
        <v>EC-05</v>
      </c>
      <c r="D5229" s="38">
        <v>45609.0</v>
      </c>
      <c r="E5229" s="36" t="s">
        <v>319</v>
      </c>
      <c r="F5229" s="37" t="str">
        <f t="array" ref="F5229">IFERROR(XLOOKUP(E5229,Operadores!A:A,Operadores!B:B))</f>
        <v>BARPED</v>
      </c>
      <c r="G5229" s="36" t="s">
        <v>315</v>
      </c>
      <c r="H5229" s="39">
        <v>10.65</v>
      </c>
      <c r="I5229" s="40">
        <v>250.0</v>
      </c>
      <c r="J5229" s="41">
        <f t="shared" si="5"/>
        <v>2662.5</v>
      </c>
      <c r="K5229" s="37" t="str">
        <f t="array" ref="K5229">IFERROR(XLOOKUP(G5229,'Tipo de carga'!A:A,'Tipo de carga'!B:B))</f>
        <v>COMSUSTENTA</v>
      </c>
      <c r="L5229" s="37">
        <f t="shared" si="2"/>
        <v>46</v>
      </c>
      <c r="M5229" s="37">
        <f t="shared" si="3"/>
        <v>13</v>
      </c>
      <c r="N5229" s="37">
        <f t="shared" si="4"/>
        <v>11</v>
      </c>
      <c r="O5229" s="37" t="str">
        <f t="array" ref="O5229">IFERROR(XLOOKUP(K5229,'Tipo de carga'!B:B,'Tipo de carga'!C:C))</f>
        <v>GNC</v>
      </c>
    </row>
    <row r="5230">
      <c r="A5230" s="36">
        <v>1785.0</v>
      </c>
      <c r="B5230" s="37" t="str">
        <f t="array" ref="B5230">IFERROR(XLOOKUP(A5230,'Asignacion Nov'!A:A,'Asignacion Nov'!C:C))</f>
        <v>Patieros sucursal</v>
      </c>
      <c r="C5230" s="37" t="str">
        <f t="array" ref="C5230">IFERROR(XLOOKUP(A5230,'Asignacion Nov'!A:A,'Asignacion Nov'!B:B))</f>
        <v>EC-03</v>
      </c>
      <c r="D5230" s="38">
        <v>45610.99034722222</v>
      </c>
      <c r="E5230" s="36" t="s">
        <v>157</v>
      </c>
      <c r="F5230" s="37" t="str">
        <f t="array" ref="F5230">IFERROR(XLOOKUP(E5230,Operadores!A:A,Operadores!B:B))</f>
        <v>CRUAUR</v>
      </c>
      <c r="G5230" s="36" t="s">
        <v>72</v>
      </c>
      <c r="H5230" s="39">
        <v>20.122739</v>
      </c>
      <c r="I5230" s="40">
        <v>540.07</v>
      </c>
      <c r="J5230" s="41">
        <f t="shared" si="5"/>
        <v>10867.68765</v>
      </c>
      <c r="K5230" s="37" t="str">
        <f t="array" ref="K5230">IFERROR(XLOOKUP(G5230,'Tipo de carga'!A:A,'Tipo de carga'!B:B))</f>
        <v>Autoabasto</v>
      </c>
      <c r="L5230" s="37">
        <f t="shared" si="2"/>
        <v>46</v>
      </c>
      <c r="M5230" s="37">
        <f t="shared" si="3"/>
        <v>14</v>
      </c>
      <c r="N5230" s="37">
        <f t="shared" si="4"/>
        <v>11</v>
      </c>
      <c r="O5230" s="37" t="str">
        <f t="array" ref="O5230">IFERROR(XLOOKUP(K5230,'Tipo de carga'!B:B,'Tipo de carga'!C:C))</f>
        <v>Diesel</v>
      </c>
    </row>
    <row r="5231">
      <c r="A5231" s="36">
        <v>1987.0</v>
      </c>
      <c r="B5231" s="37" t="str">
        <f t="array" ref="B5231">IFERROR(XLOOKUP(A5231,'Asignacion Nov'!A:A,'Asignacion Nov'!C:C))</f>
        <v>MeLi asignado SD</v>
      </c>
      <c r="C5231" s="37" t="str">
        <f t="array" ref="C5231">IFERROR(XLOOKUP(A5231,'Asignacion Nov'!A:A,'Asignacion Nov'!B:B))</f>
        <v>EC-05</v>
      </c>
      <c r="D5231" s="38">
        <v>45610.9596875</v>
      </c>
      <c r="E5231" s="36" t="s">
        <v>404</v>
      </c>
      <c r="F5231" s="37" t="str">
        <f t="array" ref="F5231">IFERROR(XLOOKUP(E5231,Operadores!A:A,Operadores!B:B))</f>
        <v>CHAJOE</v>
      </c>
      <c r="G5231" s="36" t="s">
        <v>72</v>
      </c>
      <c r="H5231" s="39">
        <v>20.122739</v>
      </c>
      <c r="I5231" s="40">
        <v>430.95</v>
      </c>
      <c r="J5231" s="41">
        <f t="shared" si="5"/>
        <v>8671.894372</v>
      </c>
      <c r="K5231" s="37" t="str">
        <f t="array" ref="K5231">IFERROR(XLOOKUP(G5231,'Tipo de carga'!A:A,'Tipo de carga'!B:B))</f>
        <v>Autoabasto</v>
      </c>
      <c r="L5231" s="37">
        <f t="shared" si="2"/>
        <v>46</v>
      </c>
      <c r="M5231" s="37">
        <f t="shared" si="3"/>
        <v>14</v>
      </c>
      <c r="N5231" s="37">
        <f t="shared" si="4"/>
        <v>11</v>
      </c>
      <c r="O5231" s="37" t="str">
        <f t="array" ref="O5231">IFERROR(XLOOKUP(K5231,'Tipo de carga'!B:B,'Tipo de carga'!C:C))</f>
        <v>Diesel</v>
      </c>
    </row>
    <row r="5232">
      <c r="A5232" s="36">
        <v>1894.0</v>
      </c>
      <c r="B5232" s="37" t="str">
        <f t="array" ref="B5232">IFERROR(XLOOKUP(A5232,'Asignacion Nov'!A:A,'Asignacion Nov'!C:C))</f>
        <v>Pipas</v>
      </c>
      <c r="C5232" s="37" t="str">
        <f t="array" ref="C5232">IFERROR(XLOOKUP(A5232,'Asignacion Nov'!A:A,'Asignacion Nov'!B:B))</f>
        <v>EC-02</v>
      </c>
      <c r="D5232" s="38">
        <v>45610.9399537037</v>
      </c>
      <c r="E5232" s="36" t="s">
        <v>403</v>
      </c>
      <c r="F5232" s="37" t="str">
        <f t="array" ref="F5232">IFERROR(XLOOKUP(E5232,Operadores!A:A,Operadores!B:B))</f>
        <v>LOPJU</v>
      </c>
      <c r="G5232" s="36" t="s">
        <v>72</v>
      </c>
      <c r="H5232" s="39">
        <v>20.122739</v>
      </c>
      <c r="I5232" s="40">
        <v>335.25</v>
      </c>
      <c r="J5232" s="41">
        <f t="shared" si="5"/>
        <v>6746.14825</v>
      </c>
      <c r="K5232" s="37" t="str">
        <f t="array" ref="K5232">IFERROR(XLOOKUP(G5232,'Tipo de carga'!A:A,'Tipo de carga'!B:B))</f>
        <v>Autoabasto</v>
      </c>
      <c r="L5232" s="37">
        <f t="shared" si="2"/>
        <v>46</v>
      </c>
      <c r="M5232" s="37">
        <f t="shared" si="3"/>
        <v>14</v>
      </c>
      <c r="N5232" s="37">
        <f t="shared" si="4"/>
        <v>11</v>
      </c>
      <c r="O5232" s="37" t="str">
        <f t="array" ref="O5232">IFERROR(XLOOKUP(K5232,'Tipo de carga'!B:B,'Tipo de carga'!C:C))</f>
        <v>Diesel</v>
      </c>
    </row>
    <row r="5233">
      <c r="A5233" s="36">
        <v>1888.0</v>
      </c>
      <c r="B5233" s="37" t="str">
        <f t="array" ref="B5233">IFERROR(XLOOKUP(A5233,'Asignacion Nov'!A:A,'Asignacion Nov'!C:C))</f>
        <v>Circuitos</v>
      </c>
      <c r="C5233" s="37" t="str">
        <f t="array" ref="C5233">IFERROR(XLOOKUP(A5233,'Asignacion Nov'!A:A,'Asignacion Nov'!B:B))</f>
        <v>EC-03</v>
      </c>
      <c r="D5233" s="38">
        <v>45610.92717592593</v>
      </c>
      <c r="E5233" s="36" t="s">
        <v>201</v>
      </c>
      <c r="F5233" s="37" t="str">
        <f t="array" ref="F5233">IFERROR(XLOOKUP(E5233,Operadores!A:A,Operadores!B:B))</f>
        <v>CARJOR</v>
      </c>
      <c r="G5233" s="36" t="s">
        <v>72</v>
      </c>
      <c r="H5233" s="39">
        <v>20.122739</v>
      </c>
      <c r="I5233" s="40">
        <v>392.44</v>
      </c>
      <c r="J5233" s="41">
        <f t="shared" si="5"/>
        <v>7896.967693</v>
      </c>
      <c r="K5233" s="37" t="str">
        <f t="array" ref="K5233">IFERROR(XLOOKUP(G5233,'Tipo de carga'!A:A,'Tipo de carga'!B:B))</f>
        <v>Autoabasto</v>
      </c>
      <c r="L5233" s="37">
        <f t="shared" si="2"/>
        <v>46</v>
      </c>
      <c r="M5233" s="37">
        <f t="shared" si="3"/>
        <v>14</v>
      </c>
      <c r="N5233" s="37">
        <f t="shared" si="4"/>
        <v>11</v>
      </c>
      <c r="O5233" s="37" t="str">
        <f t="array" ref="O5233">IFERROR(XLOOKUP(K5233,'Tipo de carga'!B:B,'Tipo de carga'!C:C))</f>
        <v>Diesel</v>
      </c>
    </row>
    <row r="5234">
      <c r="A5234" s="36">
        <v>1983.0</v>
      </c>
      <c r="B5234" s="37" t="str">
        <f t="array" ref="B5234">IFERROR(XLOOKUP(A5234,'Asignacion Nov'!A:A,'Asignacion Nov'!C:C))</f>
        <v>MeLi asignado SD</v>
      </c>
      <c r="C5234" s="37" t="str">
        <f t="array" ref="C5234">IFERROR(XLOOKUP(A5234,'Asignacion Nov'!A:A,'Asignacion Nov'!B:B))</f>
        <v>EC-05</v>
      </c>
      <c r="D5234" s="38">
        <v>45610.91349537037</v>
      </c>
      <c r="E5234" s="36" t="s">
        <v>161</v>
      </c>
      <c r="F5234" s="37" t="str">
        <f t="array" ref="F5234">IFERROR(XLOOKUP(E5234,Operadores!A:A,Operadores!B:B))</f>
        <v>SANART</v>
      </c>
      <c r="G5234" s="36" t="s">
        <v>72</v>
      </c>
      <c r="H5234" s="39">
        <v>20.122739</v>
      </c>
      <c r="I5234" s="40">
        <v>365.94</v>
      </c>
      <c r="J5234" s="41">
        <f t="shared" si="5"/>
        <v>7363.71511</v>
      </c>
      <c r="K5234" s="37" t="str">
        <f t="array" ref="K5234">IFERROR(XLOOKUP(G5234,'Tipo de carga'!A:A,'Tipo de carga'!B:B))</f>
        <v>Autoabasto</v>
      </c>
      <c r="L5234" s="37">
        <f t="shared" si="2"/>
        <v>46</v>
      </c>
      <c r="M5234" s="37">
        <f t="shared" si="3"/>
        <v>14</v>
      </c>
      <c r="N5234" s="37">
        <f t="shared" si="4"/>
        <v>11</v>
      </c>
      <c r="O5234" s="37" t="str">
        <f t="array" ref="O5234">IFERROR(XLOOKUP(K5234,'Tipo de carga'!B:B,'Tipo de carga'!C:C))</f>
        <v>Diesel</v>
      </c>
    </row>
    <row r="5235">
      <c r="A5235" s="36">
        <v>1859.0</v>
      </c>
      <c r="B5235" s="37" t="str">
        <f t="array" ref="B5235">IFERROR(XLOOKUP(A5235,'Asignacion Nov'!A:A,'Asignacion Nov'!C:C))</f>
        <v>Circuitos</v>
      </c>
      <c r="C5235" s="37" t="str">
        <f t="array" ref="C5235">IFERROR(XLOOKUP(A5235,'Asignacion Nov'!A:A,'Asignacion Nov'!B:B))</f>
        <v>EC-03</v>
      </c>
      <c r="D5235" s="38">
        <v>45610.8428587963</v>
      </c>
      <c r="E5235" s="36" t="s">
        <v>238</v>
      </c>
      <c r="F5235" s="37" t="str">
        <f t="array" ref="F5235">IFERROR(XLOOKUP(E5235,Operadores!A:A,Operadores!B:B))</f>
        <v>JIMMI</v>
      </c>
      <c r="G5235" s="36" t="s">
        <v>72</v>
      </c>
      <c r="H5235" s="39">
        <v>20.122739</v>
      </c>
      <c r="I5235" s="40">
        <v>417.33</v>
      </c>
      <c r="J5235" s="41">
        <f t="shared" si="5"/>
        <v>8397.822667</v>
      </c>
      <c r="K5235" s="37" t="str">
        <f t="array" ref="K5235">IFERROR(XLOOKUP(G5235,'Tipo de carga'!A:A,'Tipo de carga'!B:B))</f>
        <v>Autoabasto</v>
      </c>
      <c r="L5235" s="37">
        <f t="shared" si="2"/>
        <v>46</v>
      </c>
      <c r="M5235" s="37">
        <f t="shared" si="3"/>
        <v>14</v>
      </c>
      <c r="N5235" s="37">
        <f t="shared" si="4"/>
        <v>11</v>
      </c>
      <c r="O5235" s="37" t="str">
        <f t="array" ref="O5235">IFERROR(XLOOKUP(K5235,'Tipo de carga'!B:B,'Tipo de carga'!C:C))</f>
        <v>Diesel</v>
      </c>
    </row>
    <row r="5236">
      <c r="A5236" s="36">
        <v>1965.0</v>
      </c>
      <c r="B5236" s="37" t="str">
        <f t="array" ref="B5236">IFERROR(XLOOKUP(A5236,'Asignacion Nov'!A:A,'Asignacion Nov'!C:C))</f>
        <v>Circuitos</v>
      </c>
      <c r="C5236" s="37" t="str">
        <f t="array" ref="C5236">IFERROR(XLOOKUP(A5236,'Asignacion Nov'!A:A,'Asignacion Nov'!B:B))</f>
        <v>EC-03</v>
      </c>
      <c r="D5236" s="38">
        <v>45610.82991898148</v>
      </c>
      <c r="E5236" s="36" t="s">
        <v>181</v>
      </c>
      <c r="F5236" s="37" t="str">
        <f t="array" ref="F5236">IFERROR(XLOOKUP(E5236,Operadores!A:A,Operadores!B:B))</f>
        <v>BREISR</v>
      </c>
      <c r="G5236" s="36" t="s">
        <v>72</v>
      </c>
      <c r="H5236" s="39">
        <v>20.122739</v>
      </c>
      <c r="I5236" s="40">
        <v>667.57</v>
      </c>
      <c r="J5236" s="41">
        <f t="shared" si="5"/>
        <v>13433.33687</v>
      </c>
      <c r="K5236" s="37" t="str">
        <f t="array" ref="K5236">IFERROR(XLOOKUP(G5236,'Tipo de carga'!A:A,'Tipo de carga'!B:B))</f>
        <v>Autoabasto</v>
      </c>
      <c r="L5236" s="37">
        <f t="shared" si="2"/>
        <v>46</v>
      </c>
      <c r="M5236" s="37">
        <f t="shared" si="3"/>
        <v>14</v>
      </c>
      <c r="N5236" s="37">
        <f t="shared" si="4"/>
        <v>11</v>
      </c>
      <c r="O5236" s="37" t="str">
        <f t="array" ref="O5236">IFERROR(XLOOKUP(K5236,'Tipo de carga'!B:B,'Tipo de carga'!C:C))</f>
        <v>Diesel</v>
      </c>
    </row>
    <row r="5237">
      <c r="A5237" s="36">
        <v>2015.0</v>
      </c>
      <c r="B5237" s="37" t="str">
        <f t="array" ref="B5237">IFERROR(XLOOKUP(A5237,'Asignacion Nov'!A:A,'Asignacion Nov'!C:C))</f>
        <v>MeLi Asignado TD</v>
      </c>
      <c r="C5237" s="37" t="str">
        <f t="array" ref="C5237">IFERROR(XLOOKUP(A5237,'Asignacion Nov'!A:A,'Asignacion Nov'!B:B))</f>
        <v>EC-05</v>
      </c>
      <c r="D5237" s="38">
        <v>45610.815625</v>
      </c>
      <c r="E5237" s="36" t="s">
        <v>561</v>
      </c>
      <c r="F5237" s="37" t="str">
        <f t="array" ref="F5237">IFERROR(XLOOKUP(E5237,Operadores!A:A,Operadores!B:B))</f>
        <v>VILYON</v>
      </c>
      <c r="G5237" s="36" t="s">
        <v>72</v>
      </c>
      <c r="H5237" s="39">
        <v>20.122739</v>
      </c>
      <c r="I5237" s="40">
        <v>523.59</v>
      </c>
      <c r="J5237" s="41">
        <f t="shared" si="5"/>
        <v>10536.06491</v>
      </c>
      <c r="K5237" s="37" t="str">
        <f t="array" ref="K5237">IFERROR(XLOOKUP(G5237,'Tipo de carga'!A:A,'Tipo de carga'!B:B))</f>
        <v>Autoabasto</v>
      </c>
      <c r="L5237" s="37">
        <f t="shared" si="2"/>
        <v>46</v>
      </c>
      <c r="M5237" s="37">
        <f t="shared" si="3"/>
        <v>14</v>
      </c>
      <c r="N5237" s="37">
        <f t="shared" si="4"/>
        <v>11</v>
      </c>
      <c r="O5237" s="37" t="str">
        <f t="array" ref="O5237">IFERROR(XLOOKUP(K5237,'Tipo de carga'!B:B,'Tipo de carga'!C:C))</f>
        <v>Diesel</v>
      </c>
    </row>
    <row r="5238">
      <c r="A5238" s="36">
        <v>1704.0</v>
      </c>
      <c r="B5238" s="37" t="str">
        <f t="array" ref="B5238">IFERROR(XLOOKUP(A5238,'Asignacion Nov'!A:A,'Asignacion Nov'!C:C))</f>
        <v>Pilgrims Tepo</v>
      </c>
      <c r="C5238" s="37" t="str">
        <f t="array" ref="C5238">IFERROR(XLOOKUP(A5238,'Asignacion Nov'!A:A,'Asignacion Nov'!B:B))</f>
        <v>EC-02</v>
      </c>
      <c r="D5238" s="38">
        <v>45610.804756944446</v>
      </c>
      <c r="E5238" s="36" t="s">
        <v>222</v>
      </c>
      <c r="F5238" s="37" t="str">
        <f t="array" ref="F5238">IFERROR(XLOOKUP(E5238,Operadores!A:A,Operadores!B:B))</f>
        <v>BOROSC</v>
      </c>
      <c r="G5238" s="36" t="s">
        <v>72</v>
      </c>
      <c r="H5238" s="39">
        <v>20.122739</v>
      </c>
      <c r="I5238" s="40">
        <v>213.86</v>
      </c>
      <c r="J5238" s="41">
        <f t="shared" si="5"/>
        <v>4303.448963</v>
      </c>
      <c r="K5238" s="37" t="str">
        <f t="array" ref="K5238">IFERROR(XLOOKUP(G5238,'Tipo de carga'!A:A,'Tipo de carga'!B:B))</f>
        <v>Autoabasto</v>
      </c>
      <c r="L5238" s="37">
        <f t="shared" si="2"/>
        <v>46</v>
      </c>
      <c r="M5238" s="37">
        <f t="shared" si="3"/>
        <v>14</v>
      </c>
      <c r="N5238" s="37">
        <f t="shared" si="4"/>
        <v>11</v>
      </c>
      <c r="O5238" s="37" t="str">
        <f t="array" ref="O5238">IFERROR(XLOOKUP(K5238,'Tipo de carga'!B:B,'Tipo de carga'!C:C))</f>
        <v>Diesel</v>
      </c>
    </row>
    <row r="5239">
      <c r="A5239" s="36">
        <v>1688.0</v>
      </c>
      <c r="B5239" s="37" t="str">
        <f t="array" ref="B5239">IFERROR(XLOOKUP(A5239,'Asignacion Nov'!A:A,'Asignacion Nov'!C:C))</f>
        <v>Pilgrims Tepo</v>
      </c>
      <c r="C5239" s="37" t="str">
        <f t="array" ref="C5239">IFERROR(XLOOKUP(A5239,'Asignacion Nov'!A:A,'Asignacion Nov'!B:B))</f>
        <v>EC-02</v>
      </c>
      <c r="D5239" s="38">
        <v>45610.79761574074</v>
      </c>
      <c r="E5239" s="36" t="s">
        <v>420</v>
      </c>
      <c r="F5239" s="37" t="str">
        <f t="array" ref="F5239">IFERROR(XLOOKUP(E5239,Operadores!A:A,Operadores!B:B))</f>
        <v>SANJUA07</v>
      </c>
      <c r="G5239" s="36" t="s">
        <v>72</v>
      </c>
      <c r="H5239" s="39">
        <v>20.122739</v>
      </c>
      <c r="I5239" s="40">
        <v>238.77</v>
      </c>
      <c r="J5239" s="41">
        <f t="shared" si="5"/>
        <v>4804.706391</v>
      </c>
      <c r="K5239" s="37" t="str">
        <f t="array" ref="K5239">IFERROR(XLOOKUP(G5239,'Tipo de carga'!A:A,'Tipo de carga'!B:B))</f>
        <v>Autoabasto</v>
      </c>
      <c r="L5239" s="37">
        <f t="shared" si="2"/>
        <v>46</v>
      </c>
      <c r="M5239" s="37">
        <f t="shared" si="3"/>
        <v>14</v>
      </c>
      <c r="N5239" s="37">
        <f t="shared" si="4"/>
        <v>11</v>
      </c>
      <c r="O5239" s="37" t="str">
        <f t="array" ref="O5239">IFERROR(XLOOKUP(K5239,'Tipo de carga'!B:B,'Tipo de carga'!C:C))</f>
        <v>Diesel</v>
      </c>
    </row>
    <row r="5240">
      <c r="A5240" s="36">
        <v>1697.0</v>
      </c>
      <c r="B5240" s="37" t="str">
        <f t="array" ref="B5240">IFERROR(XLOOKUP(A5240,'Asignacion Nov'!A:A,'Asignacion Nov'!C:C))</f>
        <v>Pilgrims Tepo</v>
      </c>
      <c r="C5240" s="37" t="str">
        <f t="array" ref="C5240">IFERROR(XLOOKUP(A5240,'Asignacion Nov'!A:A,'Asignacion Nov'!B:B))</f>
        <v>EC-02</v>
      </c>
      <c r="D5240" s="38">
        <v>45610.78806712963</v>
      </c>
      <c r="E5240" s="36" t="s">
        <v>230</v>
      </c>
      <c r="F5240" s="37" t="str">
        <f t="array" ref="F5240">IFERROR(XLOOKUP(E5240,Operadores!A:A,Operadores!B:B))</f>
        <v>DELJOS</v>
      </c>
      <c r="G5240" s="36" t="s">
        <v>72</v>
      </c>
      <c r="H5240" s="39">
        <v>20.122739</v>
      </c>
      <c r="I5240" s="40">
        <v>222.96</v>
      </c>
      <c r="J5240" s="41">
        <f t="shared" si="5"/>
        <v>4486.565887</v>
      </c>
      <c r="K5240" s="37" t="str">
        <f t="array" ref="K5240">IFERROR(XLOOKUP(G5240,'Tipo de carga'!A:A,'Tipo de carga'!B:B))</f>
        <v>Autoabasto</v>
      </c>
      <c r="L5240" s="37">
        <f t="shared" si="2"/>
        <v>46</v>
      </c>
      <c r="M5240" s="37">
        <f t="shared" si="3"/>
        <v>14</v>
      </c>
      <c r="N5240" s="37">
        <f t="shared" si="4"/>
        <v>11</v>
      </c>
      <c r="O5240" s="37" t="str">
        <f t="array" ref="O5240">IFERROR(XLOOKUP(K5240,'Tipo de carga'!B:B,'Tipo de carga'!C:C))</f>
        <v>Diesel</v>
      </c>
    </row>
    <row r="5241">
      <c r="A5241" s="36">
        <v>2000.0</v>
      </c>
      <c r="B5241" s="37" t="str">
        <f t="array" ref="B5241">IFERROR(XLOOKUP(A5241,'Asignacion Nov'!A:A,'Asignacion Nov'!C:C))</f>
        <v>MeLi Dedicado Merida</v>
      </c>
      <c r="C5241" s="37" t="str">
        <f t="array" ref="C5241">IFERROR(XLOOKUP(A5241,'Asignacion Nov'!A:A,'Asignacion Nov'!B:B))</f>
        <v>EC-05</v>
      </c>
      <c r="D5241" s="38">
        <v>45610.780335648145</v>
      </c>
      <c r="E5241" s="36" t="s">
        <v>402</v>
      </c>
      <c r="F5241" s="37" t="str">
        <f t="array" ref="F5241">IFERROR(XLOOKUP(E5241,Operadores!A:A,Operadores!B:B))</f>
        <v>GARJOS02</v>
      </c>
      <c r="G5241" s="36" t="s">
        <v>72</v>
      </c>
      <c r="H5241" s="39">
        <v>20.122739</v>
      </c>
      <c r="I5241" s="40">
        <v>285.02</v>
      </c>
      <c r="J5241" s="41">
        <f t="shared" si="5"/>
        <v>5735.38307</v>
      </c>
      <c r="K5241" s="37" t="str">
        <f t="array" ref="K5241">IFERROR(XLOOKUP(G5241,'Tipo de carga'!A:A,'Tipo de carga'!B:B))</f>
        <v>Autoabasto</v>
      </c>
      <c r="L5241" s="37">
        <f t="shared" si="2"/>
        <v>46</v>
      </c>
      <c r="M5241" s="37">
        <f t="shared" si="3"/>
        <v>14</v>
      </c>
      <c r="N5241" s="37">
        <f t="shared" si="4"/>
        <v>11</v>
      </c>
      <c r="O5241" s="37" t="str">
        <f t="array" ref="O5241">IFERROR(XLOOKUP(K5241,'Tipo de carga'!B:B,'Tipo de carga'!C:C))</f>
        <v>Diesel</v>
      </c>
    </row>
    <row r="5242">
      <c r="A5242" s="36">
        <v>2001.0</v>
      </c>
      <c r="B5242" s="37" t="str">
        <f t="array" ref="B5242">IFERROR(XLOOKUP(A5242,'Asignacion Nov'!A:A,'Asignacion Nov'!C:C))</f>
        <v>MeLi Dedicado Merida</v>
      </c>
      <c r="C5242" s="37" t="str">
        <f t="array" ref="C5242">IFERROR(XLOOKUP(A5242,'Asignacion Nov'!A:A,'Asignacion Nov'!B:B))</f>
        <v>EC-05</v>
      </c>
      <c r="D5242" s="38">
        <v>45610.7719212963</v>
      </c>
      <c r="E5242" s="36" t="s">
        <v>494</v>
      </c>
      <c r="F5242" s="37" t="str">
        <f t="array" ref="F5242">IFERROR(XLOOKUP(E5242,Operadores!A:A,Operadores!B:B))</f>
        <v>TRESER</v>
      </c>
      <c r="G5242" s="36" t="s">
        <v>72</v>
      </c>
      <c r="H5242" s="39">
        <v>20.122739</v>
      </c>
      <c r="I5242" s="40">
        <v>285.27</v>
      </c>
      <c r="J5242" s="41">
        <f t="shared" si="5"/>
        <v>5740.413755</v>
      </c>
      <c r="K5242" s="37" t="str">
        <f t="array" ref="K5242">IFERROR(XLOOKUP(G5242,'Tipo de carga'!A:A,'Tipo de carga'!B:B))</f>
        <v>Autoabasto</v>
      </c>
      <c r="L5242" s="37">
        <f t="shared" si="2"/>
        <v>46</v>
      </c>
      <c r="M5242" s="37">
        <f t="shared" si="3"/>
        <v>14</v>
      </c>
      <c r="N5242" s="37">
        <f t="shared" si="4"/>
        <v>11</v>
      </c>
      <c r="O5242" s="37" t="str">
        <f t="array" ref="O5242">IFERROR(XLOOKUP(K5242,'Tipo de carga'!B:B,'Tipo de carga'!C:C))</f>
        <v>Diesel</v>
      </c>
    </row>
    <row r="5243">
      <c r="A5243" s="36">
        <v>1861.0</v>
      </c>
      <c r="B5243" s="37" t="str">
        <f t="array" ref="B5243">IFERROR(XLOOKUP(A5243,'Asignacion Nov'!A:A,'Asignacion Nov'!C:C))</f>
        <v>Pilgrims Tepo</v>
      </c>
      <c r="C5243" s="37" t="str">
        <f t="array" ref="C5243">IFERROR(XLOOKUP(A5243,'Asignacion Nov'!A:A,'Asignacion Nov'!B:B))</f>
        <v>EC-02</v>
      </c>
      <c r="D5243" s="38">
        <v>45610.763657407406</v>
      </c>
      <c r="E5243" s="36" t="s">
        <v>215</v>
      </c>
      <c r="F5243" s="37" t="str">
        <f t="array" ref="F5243">IFERROR(XLOOKUP(E5243,Operadores!A:A,Operadores!B:B))</f>
        <v>GARJUA</v>
      </c>
      <c r="G5243" s="36" t="s">
        <v>72</v>
      </c>
      <c r="H5243" s="39">
        <v>20.122739</v>
      </c>
      <c r="I5243" s="40">
        <v>104.72</v>
      </c>
      <c r="J5243" s="41">
        <f t="shared" si="5"/>
        <v>2107.253228</v>
      </c>
      <c r="K5243" s="37" t="str">
        <f t="array" ref="K5243">IFERROR(XLOOKUP(G5243,'Tipo de carga'!A:A,'Tipo de carga'!B:B))</f>
        <v>Autoabasto</v>
      </c>
      <c r="L5243" s="37">
        <f t="shared" si="2"/>
        <v>46</v>
      </c>
      <c r="M5243" s="37">
        <f t="shared" si="3"/>
        <v>14</v>
      </c>
      <c r="N5243" s="37">
        <f t="shared" si="4"/>
        <v>11</v>
      </c>
      <c r="O5243" s="37" t="str">
        <f t="array" ref="O5243">IFERROR(XLOOKUP(K5243,'Tipo de carga'!B:B,'Tipo de carga'!C:C))</f>
        <v>Diesel</v>
      </c>
    </row>
    <row r="5244">
      <c r="A5244" s="36">
        <v>1854.0</v>
      </c>
      <c r="B5244" s="37" t="str">
        <f t="array" ref="B5244">IFERROR(XLOOKUP(A5244,'Asignacion Nov'!A:A,'Asignacion Nov'!C:C))</f>
        <v>Hisense</v>
      </c>
      <c r="C5244" s="37" t="str">
        <f t="array" ref="C5244">IFERROR(XLOOKUP(A5244,'Asignacion Nov'!A:A,'Asignacion Nov'!B:B))</f>
        <v>EC-03</v>
      </c>
      <c r="D5244" s="38">
        <v>45610.754016203704</v>
      </c>
      <c r="E5244" s="36" t="s">
        <v>409</v>
      </c>
      <c r="F5244" s="37" t="str">
        <f t="array" ref="F5244">IFERROR(XLOOKUP(E5244,Operadores!A:A,Operadores!B:B))</f>
        <v>SANJUL</v>
      </c>
      <c r="G5244" s="36" t="s">
        <v>72</v>
      </c>
      <c r="H5244" s="39">
        <v>20.122739</v>
      </c>
      <c r="I5244" s="40">
        <v>329.4</v>
      </c>
      <c r="J5244" s="41">
        <f t="shared" si="5"/>
        <v>6628.430227</v>
      </c>
      <c r="K5244" s="37" t="str">
        <f t="array" ref="K5244">IFERROR(XLOOKUP(G5244,'Tipo de carga'!A:A,'Tipo de carga'!B:B))</f>
        <v>Autoabasto</v>
      </c>
      <c r="L5244" s="37">
        <f t="shared" si="2"/>
        <v>46</v>
      </c>
      <c r="M5244" s="37">
        <f t="shared" si="3"/>
        <v>14</v>
      </c>
      <c r="N5244" s="37">
        <f t="shared" si="4"/>
        <v>11</v>
      </c>
      <c r="O5244" s="37" t="str">
        <f t="array" ref="O5244">IFERROR(XLOOKUP(K5244,'Tipo de carga'!B:B,'Tipo de carga'!C:C))</f>
        <v>Diesel</v>
      </c>
    </row>
    <row r="5245">
      <c r="A5245" s="36">
        <v>1854.0</v>
      </c>
      <c r="B5245" s="37" t="str">
        <f t="array" ref="B5245">IFERROR(XLOOKUP(A5245,'Asignacion Nov'!A:A,'Asignacion Nov'!C:C))</f>
        <v>Hisense</v>
      </c>
      <c r="C5245" s="37" t="str">
        <f t="array" ref="C5245">IFERROR(XLOOKUP(A5245,'Asignacion Nov'!A:A,'Asignacion Nov'!B:B))</f>
        <v>EC-03</v>
      </c>
      <c r="D5245" s="38">
        <v>45610.743842592594</v>
      </c>
      <c r="E5245" s="36" t="s">
        <v>409</v>
      </c>
      <c r="F5245" s="37" t="str">
        <f t="array" ref="F5245">IFERROR(XLOOKUP(E5245,Operadores!A:A,Operadores!B:B))</f>
        <v>SANJUL</v>
      </c>
      <c r="G5245" s="36" t="s">
        <v>72</v>
      </c>
      <c r="H5245" s="39">
        <v>20.122739</v>
      </c>
      <c r="I5245" s="40">
        <v>0.4</v>
      </c>
      <c r="J5245" s="41">
        <f t="shared" si="5"/>
        <v>8.0490956</v>
      </c>
      <c r="K5245" s="37" t="str">
        <f t="array" ref="K5245">IFERROR(XLOOKUP(G5245,'Tipo de carga'!A:A,'Tipo de carga'!B:B))</f>
        <v>Autoabasto</v>
      </c>
      <c r="L5245" s="37">
        <f t="shared" si="2"/>
        <v>46</v>
      </c>
      <c r="M5245" s="37">
        <f t="shared" si="3"/>
        <v>14</v>
      </c>
      <c r="N5245" s="37">
        <f t="shared" si="4"/>
        <v>11</v>
      </c>
      <c r="O5245" s="37" t="str">
        <f t="array" ref="O5245">IFERROR(XLOOKUP(K5245,'Tipo de carga'!B:B,'Tipo de carga'!C:C))</f>
        <v>Diesel</v>
      </c>
    </row>
    <row r="5246">
      <c r="A5246" s="36">
        <v>1942.0</v>
      </c>
      <c r="B5246" s="37" t="str">
        <f t="array" ref="B5246">IFERROR(XLOOKUP(A5246,'Asignacion Nov'!A:A,'Asignacion Nov'!C:C))</f>
        <v>MeLi asignado SD</v>
      </c>
      <c r="C5246" s="37" t="str">
        <f t="array" ref="C5246">IFERROR(XLOOKUP(A5246,'Asignacion Nov'!A:A,'Asignacion Nov'!B:B))</f>
        <v>EC-05</v>
      </c>
      <c r="D5246" s="38">
        <v>45610.74061342593</v>
      </c>
      <c r="E5246" s="36" t="s">
        <v>581</v>
      </c>
      <c r="F5246" s="37" t="str">
        <f t="array" ref="F5246">IFERROR(XLOOKUP(E5246,Operadores!A:A,Operadores!B:B))</f>
        <v>RICCES</v>
      </c>
      <c r="G5246" s="36" t="s">
        <v>72</v>
      </c>
      <c r="H5246" s="39">
        <v>20.122739</v>
      </c>
      <c r="I5246" s="40">
        <v>521.45</v>
      </c>
      <c r="J5246" s="41">
        <f t="shared" si="5"/>
        <v>10493.00225</v>
      </c>
      <c r="K5246" s="37" t="str">
        <f t="array" ref="K5246">IFERROR(XLOOKUP(G5246,'Tipo de carga'!A:A,'Tipo de carga'!B:B))</f>
        <v>Autoabasto</v>
      </c>
      <c r="L5246" s="37">
        <f t="shared" si="2"/>
        <v>46</v>
      </c>
      <c r="M5246" s="37">
        <f t="shared" si="3"/>
        <v>14</v>
      </c>
      <c r="N5246" s="37">
        <f t="shared" si="4"/>
        <v>11</v>
      </c>
      <c r="O5246" s="37" t="str">
        <f t="array" ref="O5246">IFERROR(XLOOKUP(K5246,'Tipo de carga'!B:B,'Tipo de carga'!C:C))</f>
        <v>Diesel</v>
      </c>
    </row>
    <row r="5247">
      <c r="A5247" s="36">
        <v>1795.0</v>
      </c>
      <c r="B5247" s="37" t="str">
        <f t="array" ref="B5247">IFERROR(XLOOKUP(A5247,'Asignacion Nov'!A:A,'Asignacion Nov'!C:C))</f>
        <v>Pilgrims Tepo</v>
      </c>
      <c r="C5247" s="37" t="str">
        <f t="array" ref="C5247">IFERROR(XLOOKUP(A5247,'Asignacion Nov'!A:A,'Asignacion Nov'!B:B))</f>
        <v>EC-02</v>
      </c>
      <c r="D5247" s="38">
        <v>45610.72361111111</v>
      </c>
      <c r="E5247" s="36" t="s">
        <v>219</v>
      </c>
      <c r="F5247" s="37" t="str">
        <f t="array" ref="F5247">IFERROR(XLOOKUP(E5247,Operadores!A:A,Operadores!B:B))</f>
        <v>MAREVA</v>
      </c>
      <c r="G5247" s="36" t="s">
        <v>72</v>
      </c>
      <c r="H5247" s="39">
        <v>20.122739</v>
      </c>
      <c r="I5247" s="40">
        <v>170.44</v>
      </c>
      <c r="J5247" s="41">
        <f t="shared" si="5"/>
        <v>3429.719635</v>
      </c>
      <c r="K5247" s="37" t="str">
        <f t="array" ref="K5247">IFERROR(XLOOKUP(G5247,'Tipo de carga'!A:A,'Tipo de carga'!B:B))</f>
        <v>Autoabasto</v>
      </c>
      <c r="L5247" s="37">
        <f t="shared" si="2"/>
        <v>46</v>
      </c>
      <c r="M5247" s="37">
        <f t="shared" si="3"/>
        <v>14</v>
      </c>
      <c r="N5247" s="37">
        <f t="shared" si="4"/>
        <v>11</v>
      </c>
      <c r="O5247" s="37" t="str">
        <f t="array" ref="O5247">IFERROR(XLOOKUP(K5247,'Tipo de carga'!B:B,'Tipo de carga'!C:C))</f>
        <v>Diesel</v>
      </c>
    </row>
    <row r="5248">
      <c r="A5248" s="36">
        <v>1863.0</v>
      </c>
      <c r="B5248" s="37" t="str">
        <f t="array" ref="B5248">IFERROR(XLOOKUP(A5248,'Asignacion Nov'!A:A,'Asignacion Nov'!C:C))</f>
        <v>Pilgrims Tepo</v>
      </c>
      <c r="C5248" s="37" t="str">
        <f t="array" ref="C5248">IFERROR(XLOOKUP(A5248,'Asignacion Nov'!A:A,'Asignacion Nov'!B:B))</f>
        <v>EC-02</v>
      </c>
      <c r="D5248" s="38">
        <v>45610.709131944444</v>
      </c>
      <c r="E5248" s="36" t="s">
        <v>212</v>
      </c>
      <c r="F5248" s="37" t="str">
        <f t="array" ref="F5248">IFERROR(XLOOKUP(E5248,Operadores!A:A,Operadores!B:B))</f>
        <v>SANJES01</v>
      </c>
      <c r="G5248" s="36" t="s">
        <v>72</v>
      </c>
      <c r="H5248" s="39">
        <v>20.122739</v>
      </c>
      <c r="I5248" s="40">
        <v>259.71</v>
      </c>
      <c r="J5248" s="41">
        <f t="shared" si="5"/>
        <v>5226.076546</v>
      </c>
      <c r="K5248" s="37" t="str">
        <f t="array" ref="K5248">IFERROR(XLOOKUP(G5248,'Tipo de carga'!A:A,'Tipo de carga'!B:B))</f>
        <v>Autoabasto</v>
      </c>
      <c r="L5248" s="37">
        <f t="shared" si="2"/>
        <v>46</v>
      </c>
      <c r="M5248" s="37">
        <f t="shared" si="3"/>
        <v>14</v>
      </c>
      <c r="N5248" s="37">
        <f t="shared" si="4"/>
        <v>11</v>
      </c>
      <c r="O5248" s="37" t="str">
        <f t="array" ref="O5248">IFERROR(XLOOKUP(K5248,'Tipo de carga'!B:B,'Tipo de carga'!C:C))</f>
        <v>Diesel</v>
      </c>
    </row>
    <row r="5249">
      <c r="A5249" s="36">
        <v>1689.0</v>
      </c>
      <c r="B5249" s="37" t="str">
        <f t="array" ref="B5249">IFERROR(XLOOKUP(A5249,'Asignacion Nov'!A:A,'Asignacion Nov'!C:C))</f>
        <v>Pilgrims Tepo</v>
      </c>
      <c r="C5249" s="37" t="str">
        <f t="array" ref="C5249">IFERROR(XLOOKUP(A5249,'Asignacion Nov'!A:A,'Asignacion Nov'!B:B))</f>
        <v>EC-02</v>
      </c>
      <c r="D5249" s="38">
        <v>45610.697650462964</v>
      </c>
      <c r="E5249" s="36" t="s">
        <v>214</v>
      </c>
      <c r="F5249" s="37" t="str">
        <f t="array" ref="F5249">IFERROR(XLOOKUP(E5249,Operadores!A:A,Operadores!B:B))</f>
        <v>OROEDU</v>
      </c>
      <c r="G5249" s="36" t="s">
        <v>72</v>
      </c>
      <c r="H5249" s="39">
        <v>20.122739</v>
      </c>
      <c r="I5249" s="40">
        <v>332.1</v>
      </c>
      <c r="J5249" s="41">
        <f t="shared" si="5"/>
        <v>6682.761622</v>
      </c>
      <c r="K5249" s="37" t="str">
        <f t="array" ref="K5249">IFERROR(XLOOKUP(G5249,'Tipo de carga'!A:A,'Tipo de carga'!B:B))</f>
        <v>Autoabasto</v>
      </c>
      <c r="L5249" s="37">
        <f t="shared" si="2"/>
        <v>46</v>
      </c>
      <c r="M5249" s="37">
        <f t="shared" si="3"/>
        <v>14</v>
      </c>
      <c r="N5249" s="37">
        <f t="shared" si="4"/>
        <v>11</v>
      </c>
      <c r="O5249" s="37" t="str">
        <f t="array" ref="O5249">IFERROR(XLOOKUP(K5249,'Tipo de carga'!B:B,'Tipo de carga'!C:C))</f>
        <v>Diesel</v>
      </c>
    </row>
    <row r="5250">
      <c r="A5250" s="36">
        <v>1754.0</v>
      </c>
      <c r="B5250" s="37" t="str">
        <f t="array" ref="B5250">IFERROR(XLOOKUP(A5250,'Asignacion Nov'!A:A,'Asignacion Nov'!C:C))</f>
        <v>Pilgrims Tepo</v>
      </c>
      <c r="C5250" s="37" t="str">
        <f t="array" ref="C5250">IFERROR(XLOOKUP(A5250,'Asignacion Nov'!A:A,'Asignacion Nov'!B:B))</f>
        <v>EC-02</v>
      </c>
      <c r="D5250" s="38">
        <v>45610.683900462966</v>
      </c>
      <c r="E5250" s="36" t="s">
        <v>412</v>
      </c>
      <c r="F5250" s="37" t="str">
        <f t="array" ref="F5250">IFERROR(XLOOKUP(E5250,Operadores!A:A,Operadores!B:B))</f>
        <v>SANCAR01</v>
      </c>
      <c r="G5250" s="36" t="s">
        <v>72</v>
      </c>
      <c r="H5250" s="39">
        <v>20.122739</v>
      </c>
      <c r="I5250" s="40">
        <v>148.73</v>
      </c>
      <c r="J5250" s="41">
        <f t="shared" si="5"/>
        <v>2992.854971</v>
      </c>
      <c r="K5250" s="37" t="str">
        <f t="array" ref="K5250">IFERROR(XLOOKUP(G5250,'Tipo de carga'!A:A,'Tipo de carga'!B:B))</f>
        <v>Autoabasto</v>
      </c>
      <c r="L5250" s="37">
        <f t="shared" si="2"/>
        <v>46</v>
      </c>
      <c r="M5250" s="37">
        <f t="shared" si="3"/>
        <v>14</v>
      </c>
      <c r="N5250" s="37">
        <f t="shared" si="4"/>
        <v>11</v>
      </c>
      <c r="O5250" s="37" t="str">
        <f t="array" ref="O5250">IFERROR(XLOOKUP(K5250,'Tipo de carga'!B:B,'Tipo de carga'!C:C))</f>
        <v>Diesel</v>
      </c>
    </row>
    <row r="5251">
      <c r="A5251" s="36">
        <v>1828.0</v>
      </c>
      <c r="B5251" s="37" t="str">
        <f t="array" ref="B5251">IFERROR(XLOOKUP(A5251,'Asignacion Nov'!A:A,'Asignacion Nov'!C:C))</f>
        <v>Circuitos</v>
      </c>
      <c r="C5251" s="37" t="str">
        <f t="array" ref="C5251">IFERROR(XLOOKUP(A5251,'Asignacion Nov'!A:A,'Asignacion Nov'!B:B))</f>
        <v>EC-03</v>
      </c>
      <c r="D5251" s="38">
        <v>45610.61987268519</v>
      </c>
      <c r="E5251" s="36" t="s">
        <v>414</v>
      </c>
      <c r="F5251" s="37" t="str">
        <f t="array" ref="F5251">IFERROR(XLOOKUP(E5251,Operadores!A:A,Operadores!B:B))</f>
        <v>CRUBE</v>
      </c>
      <c r="G5251" s="36" t="s">
        <v>72</v>
      </c>
      <c r="H5251" s="39">
        <v>20.122739</v>
      </c>
      <c r="I5251" s="40">
        <v>672.02</v>
      </c>
      <c r="J5251" s="41">
        <f t="shared" si="5"/>
        <v>13522.88306</v>
      </c>
      <c r="K5251" s="37" t="str">
        <f t="array" ref="K5251">IFERROR(XLOOKUP(G5251,'Tipo de carga'!A:A,'Tipo de carga'!B:B))</f>
        <v>Autoabasto</v>
      </c>
      <c r="L5251" s="37">
        <f t="shared" si="2"/>
        <v>46</v>
      </c>
      <c r="M5251" s="37">
        <f t="shared" si="3"/>
        <v>14</v>
      </c>
      <c r="N5251" s="37">
        <f t="shared" si="4"/>
        <v>11</v>
      </c>
      <c r="O5251" s="37" t="str">
        <f t="array" ref="O5251">IFERROR(XLOOKUP(K5251,'Tipo de carga'!B:B,'Tipo de carga'!C:C))</f>
        <v>Diesel</v>
      </c>
    </row>
    <row r="5252">
      <c r="A5252" s="36">
        <v>1909.0</v>
      </c>
      <c r="B5252" s="37" t="str">
        <f t="array" ref="B5252">IFERROR(XLOOKUP(A5252,'Asignacion Nov'!A:A,'Asignacion Nov'!C:C))</f>
        <v>Circuitos</v>
      </c>
      <c r="C5252" s="37" t="str">
        <f t="array" ref="C5252">IFERROR(XLOOKUP(A5252,'Asignacion Nov'!A:A,'Asignacion Nov'!B:B))</f>
        <v>EC-03</v>
      </c>
      <c r="D5252" s="38">
        <v>45610.59300925926</v>
      </c>
      <c r="E5252" s="36" t="s">
        <v>186</v>
      </c>
      <c r="F5252" s="37" t="str">
        <f t="array" ref="F5252">IFERROR(XLOOKUP(E5252,Operadores!A:A,Operadores!B:B))</f>
        <v>ZUÑDAV</v>
      </c>
      <c r="G5252" s="36" t="s">
        <v>72</v>
      </c>
      <c r="H5252" s="39">
        <v>20.122739</v>
      </c>
      <c r="I5252" s="40">
        <v>780.82</v>
      </c>
      <c r="J5252" s="41">
        <f t="shared" si="5"/>
        <v>15712.23707</v>
      </c>
      <c r="K5252" s="37" t="str">
        <f t="array" ref="K5252">IFERROR(XLOOKUP(G5252,'Tipo de carga'!A:A,'Tipo de carga'!B:B))</f>
        <v>Autoabasto</v>
      </c>
      <c r="L5252" s="37">
        <f t="shared" si="2"/>
        <v>46</v>
      </c>
      <c r="M5252" s="37">
        <f t="shared" si="3"/>
        <v>14</v>
      </c>
      <c r="N5252" s="37">
        <f t="shared" si="4"/>
        <v>11</v>
      </c>
      <c r="O5252" s="37" t="str">
        <f t="array" ref="O5252">IFERROR(XLOOKUP(K5252,'Tipo de carga'!B:B,'Tipo de carga'!C:C))</f>
        <v>Diesel</v>
      </c>
    </row>
    <row r="5253">
      <c r="A5253" s="36">
        <v>1988.0</v>
      </c>
      <c r="B5253" s="37" t="str">
        <f t="array" ref="B5253">IFERROR(XLOOKUP(A5253,'Asignacion Nov'!A:A,'Asignacion Nov'!C:C))</f>
        <v>MeLi asignado SD</v>
      </c>
      <c r="C5253" s="37" t="str">
        <f t="array" ref="C5253">IFERROR(XLOOKUP(A5253,'Asignacion Nov'!A:A,'Asignacion Nov'!B:B))</f>
        <v>EC-05</v>
      </c>
      <c r="D5253" s="38">
        <v>45610.545636574076</v>
      </c>
      <c r="E5253" s="36" t="s">
        <v>168</v>
      </c>
      <c r="F5253" s="37" t="str">
        <f t="array" ref="F5253">IFERROR(XLOOKUP(E5253,Operadores!A:A,Operadores!B:B))</f>
        <v>GARLUI</v>
      </c>
      <c r="G5253" s="36" t="s">
        <v>72</v>
      </c>
      <c r="H5253" s="39">
        <v>20.122739</v>
      </c>
      <c r="I5253" s="40">
        <v>109.48</v>
      </c>
      <c r="J5253" s="41">
        <f t="shared" si="5"/>
        <v>2203.037466</v>
      </c>
      <c r="K5253" s="37" t="str">
        <f t="array" ref="K5253">IFERROR(XLOOKUP(G5253,'Tipo de carga'!A:A,'Tipo de carga'!B:B))</f>
        <v>Autoabasto</v>
      </c>
      <c r="L5253" s="37">
        <f t="shared" si="2"/>
        <v>46</v>
      </c>
      <c r="M5253" s="37">
        <f t="shared" si="3"/>
        <v>14</v>
      </c>
      <c r="N5253" s="37">
        <f t="shared" si="4"/>
        <v>11</v>
      </c>
      <c r="O5253" s="37" t="str">
        <f t="array" ref="O5253">IFERROR(XLOOKUP(K5253,'Tipo de carga'!B:B,'Tipo de carga'!C:C))</f>
        <v>Diesel</v>
      </c>
    </row>
    <row r="5254">
      <c r="A5254" s="36">
        <v>1999.0</v>
      </c>
      <c r="B5254" s="37" t="str">
        <f t="array" ref="B5254">IFERROR(XLOOKUP(A5254,'Asignacion Nov'!A:A,'Asignacion Nov'!C:C))</f>
        <v>MeLi Dedicado Merida</v>
      </c>
      <c r="C5254" s="37" t="str">
        <f t="array" ref="C5254">IFERROR(XLOOKUP(A5254,'Asignacion Nov'!A:A,'Asignacion Nov'!B:B))</f>
        <v>EC-05</v>
      </c>
      <c r="D5254" s="38">
        <v>45610.52175925926</v>
      </c>
      <c r="E5254" s="36" t="s">
        <v>543</v>
      </c>
      <c r="F5254" s="37" t="str">
        <f t="array" ref="F5254">IFERROR(XLOOKUP(E5254,Operadores!A:A,Operadores!B:B))</f>
        <v>CAMJOS</v>
      </c>
      <c r="G5254" s="36" t="s">
        <v>72</v>
      </c>
      <c r="H5254" s="39">
        <v>20.122739</v>
      </c>
      <c r="I5254" s="40">
        <v>288.06</v>
      </c>
      <c r="J5254" s="41">
        <f t="shared" si="5"/>
        <v>5796.556196</v>
      </c>
      <c r="K5254" s="37" t="str">
        <f t="array" ref="K5254">IFERROR(XLOOKUP(G5254,'Tipo de carga'!A:A,'Tipo de carga'!B:B))</f>
        <v>Autoabasto</v>
      </c>
      <c r="L5254" s="37">
        <f t="shared" si="2"/>
        <v>46</v>
      </c>
      <c r="M5254" s="37">
        <f t="shared" si="3"/>
        <v>14</v>
      </c>
      <c r="N5254" s="37">
        <f t="shared" si="4"/>
        <v>11</v>
      </c>
      <c r="O5254" s="37" t="str">
        <f t="array" ref="O5254">IFERROR(XLOOKUP(K5254,'Tipo de carga'!B:B,'Tipo de carga'!C:C))</f>
        <v>Diesel</v>
      </c>
    </row>
    <row r="5255">
      <c r="A5255" s="36">
        <v>1980.0</v>
      </c>
      <c r="B5255" s="37" t="str">
        <f t="array" ref="B5255">IFERROR(XLOOKUP(A5255,'Asignacion Nov'!A:A,'Asignacion Nov'!C:C))</f>
        <v>MeLi asignado SD</v>
      </c>
      <c r="C5255" s="37" t="str">
        <f t="array" ref="C5255">IFERROR(XLOOKUP(A5255,'Asignacion Nov'!A:A,'Asignacion Nov'!B:B))</f>
        <v>EC-05</v>
      </c>
      <c r="D5255" s="38">
        <v>45610.51262731481</v>
      </c>
      <c r="E5255" s="36" t="s">
        <v>173</v>
      </c>
      <c r="F5255" s="37" t="str">
        <f t="array" ref="F5255">IFERROR(XLOOKUP(E5255,Operadores!A:A,Operadores!B:B))</f>
        <v>AGUMIG</v>
      </c>
      <c r="G5255" s="36" t="s">
        <v>72</v>
      </c>
      <c r="H5255" s="39">
        <v>20.122739</v>
      </c>
      <c r="I5255" s="40">
        <v>356.06</v>
      </c>
      <c r="J5255" s="41">
        <f t="shared" si="5"/>
        <v>7164.902448</v>
      </c>
      <c r="K5255" s="37" t="str">
        <f t="array" ref="K5255">IFERROR(XLOOKUP(G5255,'Tipo de carga'!A:A,'Tipo de carga'!B:B))</f>
        <v>Autoabasto</v>
      </c>
      <c r="L5255" s="37">
        <f t="shared" si="2"/>
        <v>46</v>
      </c>
      <c r="M5255" s="37">
        <f t="shared" si="3"/>
        <v>14</v>
      </c>
      <c r="N5255" s="37">
        <f t="shared" si="4"/>
        <v>11</v>
      </c>
      <c r="O5255" s="37" t="str">
        <f t="array" ref="O5255">IFERROR(XLOOKUP(K5255,'Tipo de carga'!B:B,'Tipo de carga'!C:C))</f>
        <v>Diesel</v>
      </c>
    </row>
    <row r="5256">
      <c r="A5256" s="36">
        <v>1880.0</v>
      </c>
      <c r="B5256" s="37" t="str">
        <f t="array" ref="B5256">IFERROR(XLOOKUP(A5256,'Asignacion Nov'!A:A,'Asignacion Nov'!C:C))</f>
        <v>Circuitos</v>
      </c>
      <c r="C5256" s="37" t="str">
        <f t="array" ref="C5256">IFERROR(XLOOKUP(A5256,'Asignacion Nov'!A:A,'Asignacion Nov'!B:B))</f>
        <v>EC-03</v>
      </c>
      <c r="D5256" s="38">
        <v>45610.50560185185</v>
      </c>
      <c r="E5256" s="36" t="s">
        <v>248</v>
      </c>
      <c r="F5256" s="37" t="str">
        <f t="array" ref="F5256">IFERROR(XLOOKUP(E5256,Operadores!A:A,Operadores!B:B))</f>
        <v>CRULE</v>
      </c>
      <c r="G5256" s="36" t="s">
        <v>72</v>
      </c>
      <c r="H5256" s="39">
        <v>20.122739</v>
      </c>
      <c r="I5256" s="40">
        <v>729.4</v>
      </c>
      <c r="J5256" s="41">
        <f t="shared" si="5"/>
        <v>14677.52583</v>
      </c>
      <c r="K5256" s="37" t="str">
        <f t="array" ref="K5256">IFERROR(XLOOKUP(G5256,'Tipo de carga'!A:A,'Tipo de carga'!B:B))</f>
        <v>Autoabasto</v>
      </c>
      <c r="L5256" s="37">
        <f t="shared" si="2"/>
        <v>46</v>
      </c>
      <c r="M5256" s="37">
        <f t="shared" si="3"/>
        <v>14</v>
      </c>
      <c r="N5256" s="37">
        <f t="shared" si="4"/>
        <v>11</v>
      </c>
      <c r="O5256" s="37" t="str">
        <f t="array" ref="O5256">IFERROR(XLOOKUP(K5256,'Tipo de carga'!B:B,'Tipo de carga'!C:C))</f>
        <v>Diesel</v>
      </c>
    </row>
    <row r="5257">
      <c r="A5257" s="36">
        <v>1945.0</v>
      </c>
      <c r="B5257" s="37" t="str">
        <f t="array" ref="B5257">IFERROR(XLOOKUP(A5257,'Asignacion Nov'!A:A,'Asignacion Nov'!C:C))</f>
        <v>MeLi asignado SD</v>
      </c>
      <c r="C5257" s="37" t="str">
        <f t="array" ref="C5257">IFERROR(XLOOKUP(A5257,'Asignacion Nov'!A:A,'Asignacion Nov'!B:B))</f>
        <v>EC-05</v>
      </c>
      <c r="D5257" s="38">
        <v>45610.49024305555</v>
      </c>
      <c r="E5257" s="36" t="s">
        <v>467</v>
      </c>
      <c r="F5257" s="37" t="str">
        <f t="array" ref="F5257">IFERROR(XLOOKUP(E5257,Operadores!A:A,Operadores!B:B))</f>
        <v>SILAL</v>
      </c>
      <c r="G5257" s="36" t="s">
        <v>72</v>
      </c>
      <c r="H5257" s="39">
        <v>20.122739</v>
      </c>
      <c r="I5257" s="40">
        <v>157.37</v>
      </c>
      <c r="J5257" s="41">
        <f t="shared" si="5"/>
        <v>3166.715436</v>
      </c>
      <c r="K5257" s="37" t="str">
        <f t="array" ref="K5257">IFERROR(XLOOKUP(G5257,'Tipo de carga'!A:A,'Tipo de carga'!B:B))</f>
        <v>Autoabasto</v>
      </c>
      <c r="L5257" s="37">
        <f t="shared" si="2"/>
        <v>46</v>
      </c>
      <c r="M5257" s="37">
        <f t="shared" si="3"/>
        <v>14</v>
      </c>
      <c r="N5257" s="37">
        <f t="shared" si="4"/>
        <v>11</v>
      </c>
      <c r="O5257" s="37" t="str">
        <f t="array" ref="O5257">IFERROR(XLOOKUP(K5257,'Tipo de carga'!B:B,'Tipo de carga'!C:C))</f>
        <v>Diesel</v>
      </c>
    </row>
    <row r="5258">
      <c r="A5258" s="36">
        <v>1825.0</v>
      </c>
      <c r="B5258" s="37" t="str">
        <f t="array" ref="B5258">IFERROR(XLOOKUP(A5258,'Asignacion Nov'!A:A,'Asignacion Nov'!C:C))</f>
        <v>Circuitos</v>
      </c>
      <c r="C5258" s="37" t="str">
        <f t="array" ref="C5258">IFERROR(XLOOKUP(A5258,'Asignacion Nov'!A:A,'Asignacion Nov'!B:B))</f>
        <v>EC-03</v>
      </c>
      <c r="D5258" s="38">
        <v>45610.471597222226</v>
      </c>
      <c r="E5258" s="36" t="s">
        <v>346</v>
      </c>
      <c r="F5258" s="37" t="str">
        <f t="array" ref="F5258">IFERROR(XLOOKUP(E5258,Operadores!A:A,Operadores!B:B))</f>
        <v>ESPIS</v>
      </c>
      <c r="G5258" s="36" t="s">
        <v>72</v>
      </c>
      <c r="H5258" s="39">
        <v>20.122739</v>
      </c>
      <c r="I5258" s="40">
        <v>800.01</v>
      </c>
      <c r="J5258" s="41">
        <f t="shared" si="5"/>
        <v>16098.39243</v>
      </c>
      <c r="K5258" s="37" t="str">
        <f t="array" ref="K5258">IFERROR(XLOOKUP(G5258,'Tipo de carga'!A:A,'Tipo de carga'!B:B))</f>
        <v>Autoabasto</v>
      </c>
      <c r="L5258" s="37">
        <f t="shared" si="2"/>
        <v>46</v>
      </c>
      <c r="M5258" s="37">
        <f t="shared" si="3"/>
        <v>14</v>
      </c>
      <c r="N5258" s="37">
        <f t="shared" si="4"/>
        <v>11</v>
      </c>
      <c r="O5258" s="37" t="str">
        <f t="array" ref="O5258">IFERROR(XLOOKUP(K5258,'Tipo de carga'!B:B,'Tipo de carga'!C:C))</f>
        <v>Diesel</v>
      </c>
    </row>
    <row r="5259">
      <c r="A5259" s="36">
        <v>1956.0</v>
      </c>
      <c r="B5259" s="37" t="str">
        <f t="array" ref="B5259">IFERROR(XLOOKUP(A5259,'Asignacion Nov'!A:A,'Asignacion Nov'!C:C))</f>
        <v>MeLi asignado SD</v>
      </c>
      <c r="C5259" s="37" t="str">
        <f t="array" ref="C5259">IFERROR(XLOOKUP(A5259,'Asignacion Nov'!A:A,'Asignacion Nov'!B:B))</f>
        <v>EC-05</v>
      </c>
      <c r="D5259" s="38">
        <v>45610.44280092593</v>
      </c>
      <c r="E5259" s="36" t="s">
        <v>569</v>
      </c>
      <c r="F5259" s="37" t="str">
        <f t="array" ref="F5259">IFERROR(XLOOKUP(E5259,Operadores!A:A,Operadores!B:B))</f>
        <v>MUÑCEC</v>
      </c>
      <c r="G5259" s="36" t="s">
        <v>72</v>
      </c>
      <c r="H5259" s="39">
        <v>20.122739</v>
      </c>
      <c r="I5259" s="40">
        <v>495.43</v>
      </c>
      <c r="J5259" s="41">
        <f t="shared" si="5"/>
        <v>9969.408583</v>
      </c>
      <c r="K5259" s="37" t="str">
        <f t="array" ref="K5259">IFERROR(XLOOKUP(G5259,'Tipo de carga'!A:A,'Tipo de carga'!B:B))</f>
        <v>Autoabasto</v>
      </c>
      <c r="L5259" s="37">
        <f t="shared" si="2"/>
        <v>46</v>
      </c>
      <c r="M5259" s="37">
        <f t="shared" si="3"/>
        <v>14</v>
      </c>
      <c r="N5259" s="37">
        <f t="shared" si="4"/>
        <v>11</v>
      </c>
      <c r="O5259" s="37" t="str">
        <f t="array" ref="O5259">IFERROR(XLOOKUP(K5259,'Tipo de carga'!B:B,'Tipo de carga'!C:C))</f>
        <v>Diesel</v>
      </c>
    </row>
    <row r="5260">
      <c r="A5260" s="36">
        <v>2014.0</v>
      </c>
      <c r="B5260" s="37" t="str">
        <f t="array" ref="B5260">IFERROR(XLOOKUP(A5260,'Asignacion Nov'!A:A,'Asignacion Nov'!C:C))</f>
        <v>MeLi Asignado TD</v>
      </c>
      <c r="C5260" s="37" t="str">
        <f t="array" ref="C5260">IFERROR(XLOOKUP(A5260,'Asignacion Nov'!A:A,'Asignacion Nov'!B:B))</f>
        <v>EC-05</v>
      </c>
      <c r="D5260" s="38">
        <v>45610.427083333336</v>
      </c>
      <c r="E5260" s="36" t="s">
        <v>582</v>
      </c>
      <c r="F5260" s="37" t="str">
        <f t="array" ref="F5260">IFERROR(XLOOKUP(E5260,Operadores!A:A,Operadores!B:B))</f>
        <v>ESTAN</v>
      </c>
      <c r="G5260" s="36" t="s">
        <v>72</v>
      </c>
      <c r="H5260" s="39">
        <v>20.122739</v>
      </c>
      <c r="I5260" s="40">
        <v>561.46</v>
      </c>
      <c r="J5260" s="41">
        <f t="shared" si="5"/>
        <v>11298.11304</v>
      </c>
      <c r="K5260" s="37" t="str">
        <f t="array" ref="K5260">IFERROR(XLOOKUP(G5260,'Tipo de carga'!A:A,'Tipo de carga'!B:B))</f>
        <v>Autoabasto</v>
      </c>
      <c r="L5260" s="37">
        <f t="shared" si="2"/>
        <v>46</v>
      </c>
      <c r="M5260" s="37">
        <f t="shared" si="3"/>
        <v>14</v>
      </c>
      <c r="N5260" s="37">
        <f t="shared" si="4"/>
        <v>11</v>
      </c>
      <c r="O5260" s="37" t="str">
        <f t="array" ref="O5260">IFERROR(XLOOKUP(K5260,'Tipo de carga'!B:B,'Tipo de carga'!C:C))</f>
        <v>Diesel</v>
      </c>
    </row>
    <row r="5261">
      <c r="A5261" s="36">
        <v>1994.0</v>
      </c>
      <c r="B5261" s="37" t="str">
        <f t="array" ref="B5261">IFERROR(XLOOKUP(A5261,'Asignacion Nov'!A:A,'Asignacion Nov'!C:C))</f>
        <v>MeLi Dedicado TD</v>
      </c>
      <c r="C5261" s="37" t="str">
        <f t="array" ref="C5261">IFERROR(XLOOKUP(A5261,'Asignacion Nov'!A:A,'Asignacion Nov'!B:B))</f>
        <v>EC-05</v>
      </c>
      <c r="D5261" s="38">
        <v>45610.40899305556</v>
      </c>
      <c r="E5261" s="36" t="s">
        <v>339</v>
      </c>
      <c r="F5261" s="37" t="str">
        <f t="array" ref="F5261">IFERROR(XLOOKUP(E5261,Operadores!A:A,Operadores!B:B))</f>
        <v>ESCJOR</v>
      </c>
      <c r="G5261" s="36" t="s">
        <v>72</v>
      </c>
      <c r="H5261" s="39">
        <v>20.122739</v>
      </c>
      <c r="I5261" s="40">
        <v>508.88</v>
      </c>
      <c r="J5261" s="41">
        <f t="shared" si="5"/>
        <v>10240.05942</v>
      </c>
      <c r="K5261" s="37" t="str">
        <f t="array" ref="K5261">IFERROR(XLOOKUP(G5261,'Tipo de carga'!A:A,'Tipo de carga'!B:B))</f>
        <v>Autoabasto</v>
      </c>
      <c r="L5261" s="37">
        <f t="shared" si="2"/>
        <v>46</v>
      </c>
      <c r="M5261" s="37">
        <f t="shared" si="3"/>
        <v>14</v>
      </c>
      <c r="N5261" s="37">
        <f t="shared" si="4"/>
        <v>11</v>
      </c>
      <c r="O5261" s="37" t="str">
        <f t="array" ref="O5261">IFERROR(XLOOKUP(K5261,'Tipo de carga'!B:B,'Tipo de carga'!C:C))</f>
        <v>Diesel</v>
      </c>
    </row>
    <row r="5262">
      <c r="A5262" s="36">
        <v>2002.0</v>
      </c>
      <c r="B5262" s="37" t="str">
        <f t="array" ref="B5262">IFERROR(XLOOKUP(A5262,'Asignacion Nov'!A:A,'Asignacion Nov'!C:C))</f>
        <v>MeLi Dedicado Merida</v>
      </c>
      <c r="C5262" s="37" t="str">
        <f t="array" ref="C5262">IFERROR(XLOOKUP(A5262,'Asignacion Nov'!A:A,'Asignacion Nov'!B:B))</f>
        <v>EC-05</v>
      </c>
      <c r="D5262" s="38">
        <v>45610.39702546296</v>
      </c>
      <c r="E5262" s="36" t="s">
        <v>535</v>
      </c>
      <c r="F5262" s="37" t="str">
        <f t="array" ref="F5262">IFERROR(XLOOKUP(E5262,Operadores!A:A,Operadores!B:B))</f>
        <v>VELALE</v>
      </c>
      <c r="G5262" s="36" t="s">
        <v>72</v>
      </c>
      <c r="H5262" s="39">
        <v>20.122739</v>
      </c>
      <c r="I5262" s="40">
        <v>283.82</v>
      </c>
      <c r="J5262" s="41">
        <f t="shared" si="5"/>
        <v>5711.235783</v>
      </c>
      <c r="K5262" s="37" t="str">
        <f t="array" ref="K5262">IFERROR(XLOOKUP(G5262,'Tipo de carga'!A:A,'Tipo de carga'!B:B))</f>
        <v>Autoabasto</v>
      </c>
      <c r="L5262" s="37">
        <f t="shared" si="2"/>
        <v>46</v>
      </c>
      <c r="M5262" s="37">
        <f t="shared" si="3"/>
        <v>14</v>
      </c>
      <c r="N5262" s="37">
        <f t="shared" si="4"/>
        <v>11</v>
      </c>
      <c r="O5262" s="37" t="str">
        <f t="array" ref="O5262">IFERROR(XLOOKUP(K5262,'Tipo de carga'!B:B,'Tipo de carga'!C:C))</f>
        <v>Diesel</v>
      </c>
    </row>
    <row r="5263">
      <c r="A5263" s="36">
        <v>2023.0</v>
      </c>
      <c r="B5263" s="37" t="str">
        <f t="array" ref="B5263">IFERROR(XLOOKUP(A5263,'Asignacion Nov'!A:A,'Asignacion Nov'!C:C))</f>
        <v>MeLi Asignado TD</v>
      </c>
      <c r="C5263" s="37" t="str">
        <f t="array" ref="C5263">IFERROR(XLOOKUP(A5263,'Asignacion Nov'!A:A,'Asignacion Nov'!B:B))</f>
        <v>EC-05</v>
      </c>
      <c r="D5263" s="38">
        <v>45610.38033564815</v>
      </c>
      <c r="E5263" s="36" t="s">
        <v>327</v>
      </c>
      <c r="F5263" s="37" t="str">
        <f t="array" ref="F5263">IFERROR(XLOOKUP(E5263,Operadores!A:A,Operadores!B:B))</f>
        <v>ESCSAU</v>
      </c>
      <c r="G5263" s="36" t="s">
        <v>72</v>
      </c>
      <c r="H5263" s="39">
        <v>20.122739</v>
      </c>
      <c r="I5263" s="40">
        <v>597.44</v>
      </c>
      <c r="J5263" s="41">
        <f t="shared" si="5"/>
        <v>12022.12919</v>
      </c>
      <c r="K5263" s="37" t="str">
        <f t="array" ref="K5263">IFERROR(XLOOKUP(G5263,'Tipo de carga'!A:A,'Tipo de carga'!B:B))</f>
        <v>Autoabasto</v>
      </c>
      <c r="L5263" s="37">
        <f t="shared" si="2"/>
        <v>46</v>
      </c>
      <c r="M5263" s="37">
        <f t="shared" si="3"/>
        <v>14</v>
      </c>
      <c r="N5263" s="37">
        <f t="shared" si="4"/>
        <v>11</v>
      </c>
      <c r="O5263" s="37" t="str">
        <f t="array" ref="O5263">IFERROR(XLOOKUP(K5263,'Tipo de carga'!B:B,'Tipo de carga'!C:C))</f>
        <v>Diesel</v>
      </c>
    </row>
    <row r="5264">
      <c r="A5264" s="36">
        <v>1833.0</v>
      </c>
      <c r="B5264" s="37" t="str">
        <f t="array" ref="B5264">IFERROR(XLOOKUP(A5264,'Asignacion Nov'!A:A,'Asignacion Nov'!C:C))</f>
        <v>Liverpool Local</v>
      </c>
      <c r="C5264" s="37" t="str">
        <f t="array" ref="C5264">IFERROR(XLOOKUP(A5264,'Asignacion Nov'!A:A,'Asignacion Nov'!B:B))</f>
        <v>EC-01</v>
      </c>
      <c r="D5264" s="38">
        <v>45610.340844907405</v>
      </c>
      <c r="E5264" s="36" t="s">
        <v>174</v>
      </c>
      <c r="F5264" s="37" t="str">
        <f t="array" ref="F5264">IFERROR(XLOOKUP(E5264,Operadores!A:A,Operadores!B:B))</f>
        <v>SANROD</v>
      </c>
      <c r="G5264" s="36" t="s">
        <v>72</v>
      </c>
      <c r="H5264" s="39">
        <v>20.122739</v>
      </c>
      <c r="I5264" s="40">
        <v>728.4</v>
      </c>
      <c r="J5264" s="41">
        <f t="shared" si="5"/>
        <v>14657.40309</v>
      </c>
      <c r="K5264" s="37" t="str">
        <f t="array" ref="K5264">IFERROR(XLOOKUP(G5264,'Tipo de carga'!A:A,'Tipo de carga'!B:B))</f>
        <v>Autoabasto</v>
      </c>
      <c r="L5264" s="37">
        <f t="shared" si="2"/>
        <v>46</v>
      </c>
      <c r="M5264" s="37">
        <f t="shared" si="3"/>
        <v>14</v>
      </c>
      <c r="N5264" s="37">
        <f t="shared" si="4"/>
        <v>11</v>
      </c>
      <c r="O5264" s="37" t="str">
        <f t="array" ref="O5264">IFERROR(XLOOKUP(K5264,'Tipo de carga'!B:B,'Tipo de carga'!C:C))</f>
        <v>Diesel</v>
      </c>
    </row>
    <row r="5265">
      <c r="A5265" s="36">
        <v>1963.0</v>
      </c>
      <c r="B5265" s="37" t="str">
        <f t="array" ref="B5265">IFERROR(XLOOKUP(A5265,'Asignacion Nov'!A:A,'Asignacion Nov'!C:C))</f>
        <v>MeLi asignado SD</v>
      </c>
      <c r="C5265" s="37" t="str">
        <f t="array" ref="C5265">IFERROR(XLOOKUP(A5265,'Asignacion Nov'!A:A,'Asignacion Nov'!B:B))</f>
        <v>EC-05</v>
      </c>
      <c r="D5265" s="38">
        <v>45610.32450231481</v>
      </c>
      <c r="E5265" s="36" t="s">
        <v>175</v>
      </c>
      <c r="F5265" s="37" t="str">
        <f t="array" ref="F5265">IFERROR(XLOOKUP(E5265,Operadores!A:A,Operadores!B:B))</f>
        <v>PERRIC</v>
      </c>
      <c r="G5265" s="36" t="s">
        <v>72</v>
      </c>
      <c r="H5265" s="39">
        <v>20.122739</v>
      </c>
      <c r="I5265" s="40">
        <v>317.04</v>
      </c>
      <c r="J5265" s="41">
        <f t="shared" si="5"/>
        <v>6379.713173</v>
      </c>
      <c r="K5265" s="37" t="str">
        <f t="array" ref="K5265">IFERROR(XLOOKUP(G5265,'Tipo de carga'!A:A,'Tipo de carga'!B:B))</f>
        <v>Autoabasto</v>
      </c>
      <c r="L5265" s="37">
        <f t="shared" si="2"/>
        <v>46</v>
      </c>
      <c r="M5265" s="37">
        <f t="shared" si="3"/>
        <v>14</v>
      </c>
      <c r="N5265" s="37">
        <f t="shared" si="4"/>
        <v>11</v>
      </c>
      <c r="O5265" s="37" t="str">
        <f t="array" ref="O5265">IFERROR(XLOOKUP(K5265,'Tipo de carga'!B:B,'Tipo de carga'!C:C))</f>
        <v>Diesel</v>
      </c>
    </row>
    <row r="5266">
      <c r="A5266" s="36">
        <v>2086.0</v>
      </c>
      <c r="B5266" s="37" t="str">
        <f t="array" ref="B5266">IFERROR(XLOOKUP(A5266,'Asignacion Nov'!A:A,'Asignacion Nov'!C:C))</f>
        <v>Available</v>
      </c>
      <c r="C5266" s="37" t="str">
        <f t="array" ref="C5266">IFERROR(XLOOKUP(A5266,'Asignacion Nov'!A:A,'Asignacion Nov'!B:B))</f>
        <v>TTE</v>
      </c>
      <c r="D5266" s="38">
        <v>45610.29975694444</v>
      </c>
      <c r="E5266" s="36" t="s">
        <v>318</v>
      </c>
      <c r="F5266" s="37" t="str">
        <f t="array" ref="F5266">IFERROR(XLOOKUP(E5266,Operadores!A:A,Operadores!B:B))</f>
        <v>SOSERN</v>
      </c>
      <c r="G5266" s="36" t="s">
        <v>72</v>
      </c>
      <c r="H5266" s="39">
        <v>20.122739</v>
      </c>
      <c r="I5266" s="40">
        <v>270.06</v>
      </c>
      <c r="J5266" s="41">
        <f t="shared" si="5"/>
        <v>5434.346894</v>
      </c>
      <c r="K5266" s="37" t="str">
        <f t="array" ref="K5266">IFERROR(XLOOKUP(G5266,'Tipo de carga'!A:A,'Tipo de carga'!B:B))</f>
        <v>Autoabasto</v>
      </c>
      <c r="L5266" s="37">
        <f t="shared" si="2"/>
        <v>46</v>
      </c>
      <c r="M5266" s="37">
        <f t="shared" si="3"/>
        <v>14</v>
      </c>
      <c r="N5266" s="37">
        <f t="shared" si="4"/>
        <v>11</v>
      </c>
      <c r="O5266" s="37" t="str">
        <f t="array" ref="O5266">IFERROR(XLOOKUP(K5266,'Tipo de carga'!B:B,'Tipo de carga'!C:C))</f>
        <v>Diesel</v>
      </c>
    </row>
    <row r="5267">
      <c r="A5267" s="36">
        <v>1878.0</v>
      </c>
      <c r="B5267" s="37" t="str">
        <f t="array" ref="B5267">IFERROR(XLOOKUP(A5267,'Asignacion Nov'!A:A,'Asignacion Nov'!C:C))</f>
        <v>Circuitos</v>
      </c>
      <c r="C5267" s="37" t="str">
        <f t="array" ref="C5267">IFERROR(XLOOKUP(A5267,'Asignacion Nov'!A:A,'Asignacion Nov'!B:B))</f>
        <v>EC-03</v>
      </c>
      <c r="D5267" s="38">
        <v>45610.28424768519</v>
      </c>
      <c r="E5267" s="36" t="s">
        <v>53</v>
      </c>
      <c r="F5267" s="37" t="str">
        <f t="array" ref="F5267">IFERROR(XLOOKUP(E5267,Operadores!A:A,Operadores!B:B))</f>
        <v>CASSA</v>
      </c>
      <c r="G5267" s="36" t="s">
        <v>72</v>
      </c>
      <c r="H5267" s="39">
        <v>20.122739</v>
      </c>
      <c r="I5267" s="40">
        <v>763.0</v>
      </c>
      <c r="J5267" s="41">
        <f t="shared" si="5"/>
        <v>15353.64986</v>
      </c>
      <c r="K5267" s="37" t="str">
        <f t="array" ref="K5267">IFERROR(XLOOKUP(G5267,'Tipo de carga'!A:A,'Tipo de carga'!B:B))</f>
        <v>Autoabasto</v>
      </c>
      <c r="L5267" s="37">
        <f t="shared" si="2"/>
        <v>46</v>
      </c>
      <c r="M5267" s="37">
        <f t="shared" si="3"/>
        <v>14</v>
      </c>
      <c r="N5267" s="37">
        <f t="shared" si="4"/>
        <v>11</v>
      </c>
      <c r="O5267" s="37" t="str">
        <f t="array" ref="O5267">IFERROR(XLOOKUP(K5267,'Tipo de carga'!B:B,'Tipo de carga'!C:C))</f>
        <v>Diesel</v>
      </c>
    </row>
    <row r="5268">
      <c r="A5268" s="36">
        <v>1762.0</v>
      </c>
      <c r="B5268" s="37" t="str">
        <f t="array" ref="B5268">IFERROR(XLOOKUP(A5268,'Asignacion Nov'!A:A,'Asignacion Nov'!C:C))</f>
        <v>Hisense</v>
      </c>
      <c r="C5268" s="37" t="str">
        <f t="array" ref="C5268">IFERROR(XLOOKUP(A5268,'Asignacion Nov'!A:A,'Asignacion Nov'!B:B))</f>
        <v>EC-03</v>
      </c>
      <c r="D5268" s="38">
        <v>45610.26322916667</v>
      </c>
      <c r="E5268" s="36" t="s">
        <v>410</v>
      </c>
      <c r="F5268" s="37" t="str">
        <f t="array" ref="F5268">IFERROR(XLOOKUP(E5268,Operadores!A:A,Operadores!B:B))</f>
        <v>LOPMA03</v>
      </c>
      <c r="G5268" s="36" t="s">
        <v>72</v>
      </c>
      <c r="H5268" s="39">
        <v>20.122739</v>
      </c>
      <c r="I5268" s="40">
        <v>350.05</v>
      </c>
      <c r="J5268" s="41">
        <f t="shared" si="5"/>
        <v>7043.964787</v>
      </c>
      <c r="K5268" s="37" t="str">
        <f t="array" ref="K5268">IFERROR(XLOOKUP(G5268,'Tipo de carga'!A:A,'Tipo de carga'!B:B))</f>
        <v>Autoabasto</v>
      </c>
      <c r="L5268" s="37">
        <f t="shared" si="2"/>
        <v>46</v>
      </c>
      <c r="M5268" s="37">
        <f t="shared" si="3"/>
        <v>14</v>
      </c>
      <c r="N5268" s="37">
        <f t="shared" si="4"/>
        <v>11</v>
      </c>
      <c r="O5268" s="37" t="str">
        <f t="array" ref="O5268">IFERROR(XLOOKUP(K5268,'Tipo de carga'!B:B,'Tipo de carga'!C:C))</f>
        <v>Diesel</v>
      </c>
    </row>
    <row r="5269">
      <c r="A5269" s="36">
        <v>1802.0</v>
      </c>
      <c r="B5269" s="37" t="str">
        <f t="array" ref="B5269">IFERROR(XLOOKUP(A5269,'Asignacion Nov'!A:A,'Asignacion Nov'!C:C))</f>
        <v>Liverpool Local</v>
      </c>
      <c r="C5269" s="37" t="str">
        <f t="array" ref="C5269">IFERROR(XLOOKUP(A5269,'Asignacion Nov'!A:A,'Asignacion Nov'!B:B))</f>
        <v>EC-01</v>
      </c>
      <c r="D5269" s="38">
        <v>45610.2546875</v>
      </c>
      <c r="E5269" s="36" t="s">
        <v>332</v>
      </c>
      <c r="F5269" s="37" t="str">
        <f t="array" ref="F5269">IFERROR(XLOOKUP(E5269,Operadores!A:A,Operadores!B:B))</f>
        <v>OROMAR</v>
      </c>
      <c r="G5269" s="36" t="s">
        <v>72</v>
      </c>
      <c r="H5269" s="39">
        <v>20.122739</v>
      </c>
      <c r="I5269" s="40">
        <v>247.17</v>
      </c>
      <c r="J5269" s="41">
        <f t="shared" si="5"/>
        <v>4973.737399</v>
      </c>
      <c r="K5269" s="37" t="str">
        <f t="array" ref="K5269">IFERROR(XLOOKUP(G5269,'Tipo de carga'!A:A,'Tipo de carga'!B:B))</f>
        <v>Autoabasto</v>
      </c>
      <c r="L5269" s="37">
        <f t="shared" si="2"/>
        <v>46</v>
      </c>
      <c r="M5269" s="37">
        <f t="shared" si="3"/>
        <v>14</v>
      </c>
      <c r="N5269" s="37">
        <f t="shared" si="4"/>
        <v>11</v>
      </c>
      <c r="O5269" s="37" t="str">
        <f t="array" ref="O5269">IFERROR(XLOOKUP(K5269,'Tipo de carga'!B:B,'Tipo de carga'!C:C))</f>
        <v>Diesel</v>
      </c>
    </row>
    <row r="5270">
      <c r="A5270" s="36">
        <v>1743.0</v>
      </c>
      <c r="B5270" s="37" t="str">
        <f t="array" ref="B5270">IFERROR(XLOOKUP(A5270,'Asignacion Nov'!A:A,'Asignacion Nov'!C:C))</f>
        <v>Liverpool Local</v>
      </c>
      <c r="C5270" s="37" t="str">
        <f t="array" ref="C5270">IFERROR(XLOOKUP(A5270,'Asignacion Nov'!A:A,'Asignacion Nov'!B:B))</f>
        <v>EC-01</v>
      </c>
      <c r="D5270" s="38">
        <v>45610.24134259259</v>
      </c>
      <c r="E5270" s="36" t="s">
        <v>426</v>
      </c>
      <c r="F5270" s="37" t="str">
        <f t="array" ref="F5270">IFERROR(XLOOKUP(E5270,Operadores!A:A,Operadores!B:B))</f>
        <v>OLVMOI</v>
      </c>
      <c r="G5270" s="36" t="s">
        <v>72</v>
      </c>
      <c r="H5270" s="39">
        <v>20.122739</v>
      </c>
      <c r="I5270" s="40">
        <v>298.94</v>
      </c>
      <c r="J5270" s="41">
        <f t="shared" si="5"/>
        <v>6015.491597</v>
      </c>
      <c r="K5270" s="37" t="str">
        <f t="array" ref="K5270">IFERROR(XLOOKUP(G5270,'Tipo de carga'!A:A,'Tipo de carga'!B:B))</f>
        <v>Autoabasto</v>
      </c>
      <c r="L5270" s="37">
        <f t="shared" si="2"/>
        <v>46</v>
      </c>
      <c r="M5270" s="37">
        <f t="shared" si="3"/>
        <v>14</v>
      </c>
      <c r="N5270" s="37">
        <f t="shared" si="4"/>
        <v>11</v>
      </c>
      <c r="O5270" s="37" t="str">
        <f t="array" ref="O5270">IFERROR(XLOOKUP(K5270,'Tipo de carga'!B:B,'Tipo de carga'!C:C))</f>
        <v>Diesel</v>
      </c>
    </row>
    <row r="5271">
      <c r="A5271" s="36">
        <v>1864.0</v>
      </c>
      <c r="B5271" s="37" t="str">
        <f t="array" ref="B5271">IFERROR(XLOOKUP(A5271,'Asignacion Nov'!A:A,'Asignacion Nov'!C:C))</f>
        <v>Full Liver</v>
      </c>
      <c r="C5271" s="37" t="str">
        <f t="array" ref="C5271">IFERROR(XLOOKUP(A5271,'Asignacion Nov'!A:A,'Asignacion Nov'!B:B))</f>
        <v>EC-01</v>
      </c>
      <c r="D5271" s="38">
        <v>45610.23113425926</v>
      </c>
      <c r="E5271" s="36" t="s">
        <v>332</v>
      </c>
      <c r="F5271" s="37" t="str">
        <f t="array" ref="F5271">IFERROR(XLOOKUP(E5271,Operadores!A:A,Operadores!B:B))</f>
        <v>OROMAR</v>
      </c>
      <c r="G5271" s="36" t="s">
        <v>72</v>
      </c>
      <c r="H5271" s="39">
        <v>20.122739</v>
      </c>
      <c r="I5271" s="40">
        <v>139.07</v>
      </c>
      <c r="J5271" s="41">
        <f t="shared" si="5"/>
        <v>2798.469313</v>
      </c>
      <c r="K5271" s="37" t="str">
        <f t="array" ref="K5271">IFERROR(XLOOKUP(G5271,'Tipo de carga'!A:A,'Tipo de carga'!B:B))</f>
        <v>Autoabasto</v>
      </c>
      <c r="L5271" s="37">
        <f t="shared" si="2"/>
        <v>46</v>
      </c>
      <c r="M5271" s="37">
        <f t="shared" si="3"/>
        <v>14</v>
      </c>
      <c r="N5271" s="37">
        <f t="shared" si="4"/>
        <v>11</v>
      </c>
      <c r="O5271" s="37" t="str">
        <f t="array" ref="O5271">IFERROR(XLOOKUP(K5271,'Tipo de carga'!B:B,'Tipo de carga'!C:C))</f>
        <v>Diesel</v>
      </c>
    </row>
    <row r="5272">
      <c r="A5272" s="36">
        <v>1889.0</v>
      </c>
      <c r="B5272" s="37" t="str">
        <f t="array" ref="B5272">IFERROR(XLOOKUP(A5272,'Asignacion Nov'!A:A,'Asignacion Nov'!C:C))</f>
        <v>MeLi asignado SD</v>
      </c>
      <c r="C5272" s="37" t="str">
        <f t="array" ref="C5272">IFERROR(XLOOKUP(A5272,'Asignacion Nov'!A:A,'Asignacion Nov'!B:B))</f>
        <v>EC-05</v>
      </c>
      <c r="D5272" s="38">
        <v>45610.226018518515</v>
      </c>
      <c r="E5272" s="36" t="s">
        <v>556</v>
      </c>
      <c r="F5272" s="37" t="str">
        <f t="array" ref="F5272">IFERROR(XLOOKUP(E5272,Operadores!A:A,Operadores!B:B))</f>
        <v>MONJON</v>
      </c>
      <c r="G5272" s="36" t="s">
        <v>72</v>
      </c>
      <c r="H5272" s="39">
        <v>20.122739</v>
      </c>
      <c r="I5272" s="40">
        <v>675.61</v>
      </c>
      <c r="J5272" s="41">
        <f t="shared" si="5"/>
        <v>13595.1237</v>
      </c>
      <c r="K5272" s="37" t="str">
        <f t="array" ref="K5272">IFERROR(XLOOKUP(G5272,'Tipo de carga'!A:A,'Tipo de carga'!B:B))</f>
        <v>Autoabasto</v>
      </c>
      <c r="L5272" s="37">
        <f t="shared" si="2"/>
        <v>46</v>
      </c>
      <c r="M5272" s="37">
        <f t="shared" si="3"/>
        <v>14</v>
      </c>
      <c r="N5272" s="37">
        <f t="shared" si="4"/>
        <v>11</v>
      </c>
      <c r="O5272" s="37" t="str">
        <f t="array" ref="O5272">IFERROR(XLOOKUP(K5272,'Tipo de carga'!B:B,'Tipo de carga'!C:C))</f>
        <v>Diesel</v>
      </c>
    </row>
    <row r="5273">
      <c r="A5273" s="36">
        <v>2029.0</v>
      </c>
      <c r="B5273" s="37" t="str">
        <f t="array" ref="B5273">IFERROR(XLOOKUP(A5273,'Asignacion Nov'!A:A,'Asignacion Nov'!C:C))</f>
        <v>MeLi Dedicado Merida</v>
      </c>
      <c r="C5273" s="37" t="str">
        <f t="array" ref="C5273">IFERROR(XLOOKUP(A5273,'Asignacion Nov'!A:A,'Asignacion Nov'!B:B))</f>
        <v>EC-05</v>
      </c>
      <c r="D5273" s="38">
        <v>45610.21513888889</v>
      </c>
      <c r="E5273" s="36" t="s">
        <v>240</v>
      </c>
      <c r="F5273" s="37" t="str">
        <f t="array" ref="F5273">IFERROR(XLOOKUP(E5273,Operadores!A:A,Operadores!B:B))</f>
        <v>ACOHER</v>
      </c>
      <c r="G5273" s="36" t="s">
        <v>72</v>
      </c>
      <c r="H5273" s="39">
        <v>20.122739</v>
      </c>
      <c r="I5273" s="40">
        <v>260.03</v>
      </c>
      <c r="J5273" s="41">
        <f t="shared" si="5"/>
        <v>5232.515822</v>
      </c>
      <c r="K5273" s="37" t="str">
        <f t="array" ref="K5273">IFERROR(XLOOKUP(G5273,'Tipo de carga'!A:A,'Tipo de carga'!B:B))</f>
        <v>Autoabasto</v>
      </c>
      <c r="L5273" s="37">
        <f t="shared" si="2"/>
        <v>46</v>
      </c>
      <c r="M5273" s="37">
        <f t="shared" si="3"/>
        <v>14</v>
      </c>
      <c r="N5273" s="37">
        <f t="shared" si="4"/>
        <v>11</v>
      </c>
      <c r="O5273" s="37" t="str">
        <f t="array" ref="O5273">IFERROR(XLOOKUP(K5273,'Tipo de carga'!B:B,'Tipo de carga'!C:C))</f>
        <v>Diesel</v>
      </c>
    </row>
    <row r="5274">
      <c r="A5274" s="36">
        <v>2024.0</v>
      </c>
      <c r="B5274" s="37" t="str">
        <f t="array" ref="B5274">IFERROR(XLOOKUP(A5274,'Asignacion Nov'!A:A,'Asignacion Nov'!C:C))</f>
        <v>MeLi Dedicado Merida</v>
      </c>
      <c r="C5274" s="37" t="str">
        <f t="array" ref="C5274">IFERROR(XLOOKUP(A5274,'Asignacion Nov'!A:A,'Asignacion Nov'!B:B))</f>
        <v>EC-05</v>
      </c>
      <c r="D5274" s="38">
        <v>45610.17886574074</v>
      </c>
      <c r="E5274" s="36" t="s">
        <v>469</v>
      </c>
      <c r="F5274" s="37" t="str">
        <f t="array" ref="F5274">IFERROR(XLOOKUP(E5274,Operadores!A:A,Operadores!B:B))</f>
        <v>DELJOS01</v>
      </c>
      <c r="G5274" s="36" t="s">
        <v>72</v>
      </c>
      <c r="H5274" s="39">
        <v>20.122739</v>
      </c>
      <c r="I5274" s="40">
        <v>275.22</v>
      </c>
      <c r="J5274" s="41">
        <f t="shared" si="5"/>
        <v>5538.180228</v>
      </c>
      <c r="K5274" s="37" t="str">
        <f t="array" ref="K5274">IFERROR(XLOOKUP(G5274,'Tipo de carga'!A:A,'Tipo de carga'!B:B))</f>
        <v>Autoabasto</v>
      </c>
      <c r="L5274" s="37">
        <f t="shared" si="2"/>
        <v>46</v>
      </c>
      <c r="M5274" s="37">
        <f t="shared" si="3"/>
        <v>14</v>
      </c>
      <c r="N5274" s="37">
        <f t="shared" si="4"/>
        <v>11</v>
      </c>
      <c r="O5274" s="37" t="str">
        <f t="array" ref="O5274">IFERROR(XLOOKUP(K5274,'Tipo de carga'!B:B,'Tipo de carga'!C:C))</f>
        <v>Diesel</v>
      </c>
    </row>
    <row r="5275">
      <c r="A5275" s="36">
        <v>2021.0</v>
      </c>
      <c r="B5275" s="37" t="str">
        <f t="array" ref="B5275">IFERROR(XLOOKUP(A5275,'Asignacion Nov'!A:A,'Asignacion Nov'!C:C))</f>
        <v>MeLi Dedicado Merida</v>
      </c>
      <c r="C5275" s="37" t="str">
        <f t="array" ref="C5275">IFERROR(XLOOKUP(A5275,'Asignacion Nov'!A:A,'Asignacion Nov'!B:B))</f>
        <v>EC-05</v>
      </c>
      <c r="D5275" s="38">
        <v>45610.12457175926</v>
      </c>
      <c r="E5275" s="36" t="s">
        <v>320</v>
      </c>
      <c r="F5275" s="37" t="str">
        <f t="array" ref="F5275">IFERROR(XLOOKUP(E5275,Operadores!A:A,Operadores!B:B))</f>
        <v>GUTIRV</v>
      </c>
      <c r="G5275" s="36" t="s">
        <v>72</v>
      </c>
      <c r="H5275" s="39">
        <v>20.122739</v>
      </c>
      <c r="I5275" s="40">
        <v>365.89</v>
      </c>
      <c r="J5275" s="41">
        <f t="shared" si="5"/>
        <v>7362.708973</v>
      </c>
      <c r="K5275" s="37" t="str">
        <f t="array" ref="K5275">IFERROR(XLOOKUP(G5275,'Tipo de carga'!A:A,'Tipo de carga'!B:B))</f>
        <v>Autoabasto</v>
      </c>
      <c r="L5275" s="37">
        <f t="shared" si="2"/>
        <v>46</v>
      </c>
      <c r="M5275" s="37">
        <f t="shared" si="3"/>
        <v>14</v>
      </c>
      <c r="N5275" s="37">
        <f t="shared" si="4"/>
        <v>11</v>
      </c>
      <c r="O5275" s="37" t="str">
        <f t="array" ref="O5275">IFERROR(XLOOKUP(K5275,'Tipo de carga'!B:B,'Tipo de carga'!C:C))</f>
        <v>Diesel</v>
      </c>
    </row>
    <row r="5276">
      <c r="A5276" s="36">
        <v>1876.0</v>
      </c>
      <c r="B5276" s="37" t="str">
        <f t="array" ref="B5276">IFERROR(XLOOKUP(A5276,'Asignacion Nov'!A:A,'Asignacion Nov'!C:C))</f>
        <v>Circuitos</v>
      </c>
      <c r="C5276" s="37" t="str">
        <f t="array" ref="C5276">IFERROR(XLOOKUP(A5276,'Asignacion Nov'!A:A,'Asignacion Nov'!B:B))</f>
        <v>EC-03</v>
      </c>
      <c r="D5276" s="38">
        <v>45610.09756944444</v>
      </c>
      <c r="E5276" s="36" t="s">
        <v>405</v>
      </c>
      <c r="F5276" s="37" t="str">
        <f t="array" ref="F5276">IFERROR(XLOOKUP(E5276,Operadores!A:A,Operadores!B:B))</f>
        <v>RUIFR</v>
      </c>
      <c r="G5276" s="36" t="s">
        <v>72</v>
      </c>
      <c r="H5276" s="39">
        <v>20.122739</v>
      </c>
      <c r="I5276" s="40">
        <v>645.0</v>
      </c>
      <c r="J5276" s="41">
        <f t="shared" si="5"/>
        <v>12979.16666</v>
      </c>
      <c r="K5276" s="37" t="str">
        <f t="array" ref="K5276">IFERROR(XLOOKUP(G5276,'Tipo de carga'!A:A,'Tipo de carga'!B:B))</f>
        <v>Autoabasto</v>
      </c>
      <c r="L5276" s="37">
        <f t="shared" si="2"/>
        <v>46</v>
      </c>
      <c r="M5276" s="37">
        <f t="shared" si="3"/>
        <v>14</v>
      </c>
      <c r="N5276" s="37">
        <f t="shared" si="4"/>
        <v>11</v>
      </c>
      <c r="O5276" s="37" t="str">
        <f t="array" ref="O5276">IFERROR(XLOOKUP(K5276,'Tipo de carga'!B:B,'Tipo de carga'!C:C))</f>
        <v>Diesel</v>
      </c>
    </row>
    <row r="5277">
      <c r="A5277" s="36">
        <v>1997.0</v>
      </c>
      <c r="B5277" s="37" t="str">
        <f t="array" ref="B5277">IFERROR(XLOOKUP(A5277,'Asignacion Nov'!A:A,'Asignacion Nov'!C:C))</f>
        <v>MeLi Dedicado Merida</v>
      </c>
      <c r="C5277" s="37" t="str">
        <f t="array" ref="C5277">IFERROR(XLOOKUP(A5277,'Asignacion Nov'!A:A,'Asignacion Nov'!B:B))</f>
        <v>EC-05</v>
      </c>
      <c r="D5277" s="38">
        <v>45610.04751157408</v>
      </c>
      <c r="E5277" s="36" t="s">
        <v>391</v>
      </c>
      <c r="F5277" s="37" t="str">
        <f t="array" ref="F5277">IFERROR(XLOOKUP(E5277,Operadores!A:A,Operadores!B:B))</f>
        <v>HERVIC02</v>
      </c>
      <c r="G5277" s="36" t="s">
        <v>72</v>
      </c>
      <c r="H5277" s="39">
        <v>20.122739</v>
      </c>
      <c r="I5277" s="40">
        <v>275.5</v>
      </c>
      <c r="J5277" s="41">
        <f t="shared" si="5"/>
        <v>5543.814595</v>
      </c>
      <c r="K5277" s="37" t="str">
        <f t="array" ref="K5277">IFERROR(XLOOKUP(G5277,'Tipo de carga'!A:A,'Tipo de carga'!B:B))</f>
        <v>Autoabasto</v>
      </c>
      <c r="L5277" s="37">
        <f t="shared" si="2"/>
        <v>46</v>
      </c>
      <c r="M5277" s="37">
        <f t="shared" si="3"/>
        <v>14</v>
      </c>
      <c r="N5277" s="37">
        <f t="shared" si="4"/>
        <v>11</v>
      </c>
      <c r="O5277" s="37" t="str">
        <f t="array" ref="O5277">IFERROR(XLOOKUP(K5277,'Tipo de carga'!B:B,'Tipo de carga'!C:C))</f>
        <v>Diesel</v>
      </c>
    </row>
    <row r="5278">
      <c r="A5278" s="36">
        <v>1955.0</v>
      </c>
      <c r="B5278" s="37" t="str">
        <f t="array" ref="B5278">IFERROR(XLOOKUP(A5278,'Asignacion Nov'!A:A,'Asignacion Nov'!C:C))</f>
        <v>Circuitos</v>
      </c>
      <c r="C5278" s="37" t="str">
        <f t="array" ref="C5278">IFERROR(XLOOKUP(A5278,'Asignacion Nov'!A:A,'Asignacion Nov'!B:B))</f>
        <v>EC-03</v>
      </c>
      <c r="D5278" s="38">
        <v>45610.03702546296</v>
      </c>
      <c r="E5278" s="36" t="s">
        <v>205</v>
      </c>
      <c r="F5278" s="37" t="str">
        <f t="array" ref="F5278">IFERROR(XLOOKUP(E5278,Operadores!A:A,Operadores!B:B))</f>
        <v>MOZPEDX</v>
      </c>
      <c r="G5278" s="36" t="s">
        <v>72</v>
      </c>
      <c r="H5278" s="39">
        <v>20.122739</v>
      </c>
      <c r="I5278" s="40">
        <v>327.45</v>
      </c>
      <c r="J5278" s="41">
        <f t="shared" si="5"/>
        <v>6589.190886</v>
      </c>
      <c r="K5278" s="37" t="str">
        <f t="array" ref="K5278">IFERROR(XLOOKUP(G5278,'Tipo de carga'!A:A,'Tipo de carga'!B:B))</f>
        <v>Autoabasto</v>
      </c>
      <c r="L5278" s="37">
        <f t="shared" si="2"/>
        <v>46</v>
      </c>
      <c r="M5278" s="37">
        <f t="shared" si="3"/>
        <v>14</v>
      </c>
      <c r="N5278" s="37">
        <f t="shared" si="4"/>
        <v>11</v>
      </c>
      <c r="O5278" s="37" t="str">
        <f t="array" ref="O5278">IFERROR(XLOOKUP(K5278,'Tipo de carga'!B:B,'Tipo de carga'!C:C))</f>
        <v>Diesel</v>
      </c>
    </row>
    <row r="5279">
      <c r="A5279" s="36">
        <v>2022.0</v>
      </c>
      <c r="B5279" s="37" t="str">
        <f t="array" ref="B5279">IFERROR(XLOOKUP(A5279,'Asignacion Nov'!A:A,'Asignacion Nov'!C:C))</f>
        <v>MeLi Dedicado TD</v>
      </c>
      <c r="C5279" s="37" t="str">
        <f t="array" ref="C5279">IFERROR(XLOOKUP(A5279,'Asignacion Nov'!A:A,'Asignacion Nov'!B:B))</f>
        <v>EC-05</v>
      </c>
      <c r="D5279" s="38">
        <v>45610.02962962963</v>
      </c>
      <c r="E5279" s="36" t="s">
        <v>308</v>
      </c>
      <c r="F5279" s="37" t="str">
        <f t="array" ref="F5279">IFERROR(XLOOKUP(E5279,Operadores!A:A,Operadores!B:B))</f>
        <v>DELBL</v>
      </c>
      <c r="G5279" s="36" t="s">
        <v>72</v>
      </c>
      <c r="H5279" s="39">
        <v>20.122739</v>
      </c>
      <c r="I5279" s="40">
        <v>468.83</v>
      </c>
      <c r="J5279" s="41">
        <f t="shared" si="5"/>
        <v>9434.143725</v>
      </c>
      <c r="K5279" s="37" t="str">
        <f t="array" ref="K5279">IFERROR(XLOOKUP(G5279,'Tipo de carga'!A:A,'Tipo de carga'!B:B))</f>
        <v>Autoabasto</v>
      </c>
      <c r="L5279" s="37">
        <f t="shared" si="2"/>
        <v>46</v>
      </c>
      <c r="M5279" s="37">
        <f t="shared" si="3"/>
        <v>14</v>
      </c>
      <c r="N5279" s="37">
        <f t="shared" si="4"/>
        <v>11</v>
      </c>
      <c r="O5279" s="37" t="str">
        <f t="array" ref="O5279">IFERROR(XLOOKUP(K5279,'Tipo de carga'!B:B,'Tipo de carga'!C:C))</f>
        <v>Diesel</v>
      </c>
    </row>
    <row r="5280">
      <c r="A5280" s="36">
        <v>1741.0</v>
      </c>
      <c r="B5280" s="37" t="str">
        <f t="array" ref="B5280">IFERROR(XLOOKUP(A5280,'Asignacion Nov'!A:A,'Asignacion Nov'!C:C))</f>
        <v>Hisense</v>
      </c>
      <c r="C5280" s="37" t="str">
        <f t="array" ref="C5280">IFERROR(XLOOKUP(A5280,'Asignacion Nov'!A:A,'Asignacion Nov'!B:B))</f>
        <v>EC-03</v>
      </c>
      <c r="D5280" s="38">
        <v>45610.01726851852</v>
      </c>
      <c r="E5280" s="36" t="s">
        <v>76</v>
      </c>
      <c r="F5280" s="37" t="str">
        <f t="array" ref="F5280">IFERROR(XLOOKUP(E5280,Operadores!A:A,Operadores!B:B))</f>
        <v>GALSA</v>
      </c>
      <c r="G5280" s="36" t="s">
        <v>72</v>
      </c>
      <c r="H5280" s="39">
        <v>20.122739</v>
      </c>
      <c r="I5280" s="40">
        <v>333.25</v>
      </c>
      <c r="J5280" s="41">
        <f t="shared" si="5"/>
        <v>6705.902772</v>
      </c>
      <c r="K5280" s="37" t="str">
        <f t="array" ref="K5280">IFERROR(XLOOKUP(G5280,'Tipo de carga'!A:A,'Tipo de carga'!B:B))</f>
        <v>Autoabasto</v>
      </c>
      <c r="L5280" s="37">
        <f t="shared" si="2"/>
        <v>46</v>
      </c>
      <c r="M5280" s="37">
        <f t="shared" si="3"/>
        <v>14</v>
      </c>
      <c r="N5280" s="37">
        <f t="shared" si="4"/>
        <v>11</v>
      </c>
      <c r="O5280" s="37" t="str">
        <f t="array" ref="O5280">IFERROR(XLOOKUP(K5280,'Tipo de carga'!B:B,'Tipo de carga'!C:C))</f>
        <v>Diesel</v>
      </c>
    </row>
    <row r="5281">
      <c r="A5281" s="36">
        <v>1855.0</v>
      </c>
      <c r="B5281" s="37" t="str">
        <f t="array" ref="B5281">IFERROR(XLOOKUP(A5281,'Asignacion Nov'!A:A,'Asignacion Nov'!C:C))</f>
        <v>Circuitos</v>
      </c>
      <c r="C5281" s="37" t="str">
        <f t="array" ref="C5281">IFERROR(XLOOKUP(A5281,'Asignacion Nov'!A:A,'Asignacion Nov'!B:B))</f>
        <v>EC-03</v>
      </c>
      <c r="D5281" s="38">
        <v>45610.005694444444</v>
      </c>
      <c r="E5281" s="36" t="s">
        <v>328</v>
      </c>
      <c r="F5281" s="37" t="str">
        <f t="array" ref="F5281">IFERROR(XLOOKUP(E5281,Operadores!A:A,Operadores!B:B))</f>
        <v>REYPED</v>
      </c>
      <c r="G5281" s="36" t="s">
        <v>72</v>
      </c>
      <c r="H5281" s="39">
        <v>20.122739</v>
      </c>
      <c r="I5281" s="40">
        <v>593.76</v>
      </c>
      <c r="J5281" s="41">
        <f t="shared" si="5"/>
        <v>11948.07751</v>
      </c>
      <c r="K5281" s="37" t="str">
        <f t="array" ref="K5281">IFERROR(XLOOKUP(G5281,'Tipo de carga'!A:A,'Tipo de carga'!B:B))</f>
        <v>Autoabasto</v>
      </c>
      <c r="L5281" s="37">
        <f t="shared" si="2"/>
        <v>46</v>
      </c>
      <c r="M5281" s="37">
        <f t="shared" si="3"/>
        <v>14</v>
      </c>
      <c r="N5281" s="37">
        <f t="shared" si="4"/>
        <v>11</v>
      </c>
      <c r="O5281" s="37" t="str">
        <f t="array" ref="O5281">IFERROR(XLOOKUP(K5281,'Tipo de carga'!B:B,'Tipo de carga'!C:C))</f>
        <v>Diesel</v>
      </c>
    </row>
    <row r="5282">
      <c r="A5282" s="36">
        <v>1801.0</v>
      </c>
      <c r="B5282" s="37" t="str">
        <f t="array" ref="B5282">IFERROR(XLOOKUP(A5282,'Asignacion Nov'!A:A,'Asignacion Nov'!C:C))</f>
        <v>Sayer Full</v>
      </c>
      <c r="C5282" s="37" t="str">
        <f t="array" ref="C5282">IFERROR(XLOOKUP(A5282,'Asignacion Nov'!A:A,'Asignacion Nov'!B:B))</f>
        <v>EC-04</v>
      </c>
      <c r="D5282" s="38">
        <v>45610.989803240744</v>
      </c>
      <c r="E5282" s="36" t="s">
        <v>67</v>
      </c>
      <c r="F5282" s="37" t="str">
        <f t="array" ref="F5282">IFERROR(XLOOKUP(E5282,Operadores!A:A,Operadores!B:B))</f>
        <v>DURMA01</v>
      </c>
      <c r="G5282" s="36" t="s">
        <v>19</v>
      </c>
      <c r="H5282" s="39">
        <v>20.226188</v>
      </c>
      <c r="I5282" s="40">
        <v>715.3</v>
      </c>
      <c r="J5282" s="41">
        <f t="shared" si="5"/>
        <v>14467.79228</v>
      </c>
      <c r="K5282" s="37" t="str">
        <f t="array" ref="K5282">IFERROR(XLOOKUP(G5282,'Tipo de carga'!A:A,'Tipo de carga'!B:B))</f>
        <v>Autoabasto</v>
      </c>
      <c r="L5282" s="37">
        <f t="shared" si="2"/>
        <v>46</v>
      </c>
      <c r="M5282" s="37">
        <f t="shared" si="3"/>
        <v>14</v>
      </c>
      <c r="N5282" s="37">
        <f t="shared" si="4"/>
        <v>11</v>
      </c>
      <c r="O5282" s="37" t="str">
        <f t="array" ref="O5282">IFERROR(XLOOKUP(K5282,'Tipo de carga'!B:B,'Tipo de carga'!C:C))</f>
        <v>Diesel</v>
      </c>
    </row>
    <row r="5283">
      <c r="A5283" s="36">
        <v>1934.0</v>
      </c>
      <c r="B5283" s="37" t="str">
        <f t="array" ref="B5283">IFERROR(XLOOKUP(A5283,'Asignacion Nov'!A:A,'Asignacion Nov'!C:C))</f>
        <v>Circuitos</v>
      </c>
      <c r="C5283" s="37" t="str">
        <f t="array" ref="C5283">IFERROR(XLOOKUP(A5283,'Asignacion Nov'!A:A,'Asignacion Nov'!B:B))</f>
        <v>EC-03</v>
      </c>
      <c r="D5283" s="38">
        <v>45610.976331018515</v>
      </c>
      <c r="E5283" s="36" t="s">
        <v>272</v>
      </c>
      <c r="F5283" s="37" t="str">
        <f t="array" ref="F5283">IFERROR(XLOOKUP(E5283,Operadores!A:A,Operadores!B:B))</f>
        <v>AVIEN</v>
      </c>
      <c r="G5283" s="36" t="s">
        <v>19</v>
      </c>
      <c r="H5283" s="39">
        <v>20.226188</v>
      </c>
      <c r="I5283" s="40">
        <v>320.06</v>
      </c>
      <c r="J5283" s="41">
        <f t="shared" si="5"/>
        <v>6473.593731</v>
      </c>
      <c r="K5283" s="37" t="str">
        <f t="array" ref="K5283">IFERROR(XLOOKUP(G5283,'Tipo de carga'!A:A,'Tipo de carga'!B:B))</f>
        <v>Autoabasto</v>
      </c>
      <c r="L5283" s="37">
        <f t="shared" si="2"/>
        <v>46</v>
      </c>
      <c r="M5283" s="37">
        <f t="shared" si="3"/>
        <v>14</v>
      </c>
      <c r="N5283" s="37">
        <f t="shared" si="4"/>
        <v>11</v>
      </c>
      <c r="O5283" s="37" t="str">
        <f t="array" ref="O5283">IFERROR(XLOOKUP(K5283,'Tipo de carga'!B:B,'Tipo de carga'!C:C))</f>
        <v>Diesel</v>
      </c>
    </row>
    <row r="5284">
      <c r="A5284" s="36">
        <v>1804.0</v>
      </c>
      <c r="B5284" s="37" t="str">
        <f t="array" ref="B5284">IFERROR(XLOOKUP(A5284,'Asignacion Nov'!A:A,'Asignacion Nov'!C:C))</f>
        <v>Sayer Full</v>
      </c>
      <c r="C5284" s="37" t="str">
        <f t="array" ref="C5284">IFERROR(XLOOKUP(A5284,'Asignacion Nov'!A:A,'Asignacion Nov'!B:B))</f>
        <v>EC-04</v>
      </c>
      <c r="D5284" s="38">
        <v>45610.93475694444</v>
      </c>
      <c r="E5284" s="36" t="s">
        <v>475</v>
      </c>
      <c r="F5284" s="37" t="str">
        <f t="array" ref="F5284">IFERROR(XLOOKUP(E5284,Operadores!A:A,Operadores!B:B))</f>
        <v>AGUERN</v>
      </c>
      <c r="G5284" s="36" t="s">
        <v>19</v>
      </c>
      <c r="H5284" s="39">
        <v>20.226188</v>
      </c>
      <c r="I5284" s="40">
        <v>660.0</v>
      </c>
      <c r="J5284" s="41">
        <f t="shared" si="5"/>
        <v>13349.28408</v>
      </c>
      <c r="K5284" s="37" t="str">
        <f t="array" ref="K5284">IFERROR(XLOOKUP(G5284,'Tipo de carga'!A:A,'Tipo de carga'!B:B))</f>
        <v>Autoabasto</v>
      </c>
      <c r="L5284" s="37">
        <f t="shared" si="2"/>
        <v>46</v>
      </c>
      <c r="M5284" s="37">
        <f t="shared" si="3"/>
        <v>14</v>
      </c>
      <c r="N5284" s="37">
        <f t="shared" si="4"/>
        <v>11</v>
      </c>
      <c r="O5284" s="37" t="str">
        <f t="array" ref="O5284">IFERROR(XLOOKUP(K5284,'Tipo de carga'!B:B,'Tipo de carga'!C:C))</f>
        <v>Diesel</v>
      </c>
    </row>
    <row r="5285">
      <c r="A5285" s="36">
        <v>1790.0</v>
      </c>
      <c r="B5285" s="37" t="str">
        <f t="array" ref="B5285">IFERROR(XLOOKUP(A5285,'Asignacion Nov'!A:A,'Asignacion Nov'!C:C))</f>
        <v>Sayer Sencillo</v>
      </c>
      <c r="C5285" s="37" t="str">
        <f t="array" ref="C5285">IFERROR(XLOOKUP(A5285,'Asignacion Nov'!A:A,'Asignacion Nov'!B:B))</f>
        <v>EC-04</v>
      </c>
      <c r="D5285" s="38">
        <v>45610.90880787037</v>
      </c>
      <c r="E5285" s="36" t="s">
        <v>263</v>
      </c>
      <c r="F5285" s="37" t="str">
        <f t="array" ref="F5285">IFERROR(XLOOKUP(E5285,Operadores!A:A,Operadores!B:B))</f>
        <v>DEJISR</v>
      </c>
      <c r="G5285" s="36" t="s">
        <v>19</v>
      </c>
      <c r="H5285" s="39">
        <v>20.226188</v>
      </c>
      <c r="I5285" s="40">
        <v>459.4</v>
      </c>
      <c r="J5285" s="41">
        <f t="shared" si="5"/>
        <v>9291.910767</v>
      </c>
      <c r="K5285" s="37" t="str">
        <f t="array" ref="K5285">IFERROR(XLOOKUP(G5285,'Tipo de carga'!A:A,'Tipo de carga'!B:B))</f>
        <v>Autoabasto</v>
      </c>
      <c r="L5285" s="37">
        <f t="shared" si="2"/>
        <v>46</v>
      </c>
      <c r="M5285" s="37">
        <f t="shared" si="3"/>
        <v>14</v>
      </c>
      <c r="N5285" s="37">
        <f t="shared" si="4"/>
        <v>11</v>
      </c>
      <c r="O5285" s="37" t="str">
        <f t="array" ref="O5285">IFERROR(XLOOKUP(K5285,'Tipo de carga'!B:B,'Tipo de carga'!C:C))</f>
        <v>Diesel</v>
      </c>
    </row>
    <row r="5286">
      <c r="A5286" s="36">
        <v>2085.0</v>
      </c>
      <c r="B5286" s="37" t="str">
        <f t="array" ref="B5286">IFERROR(XLOOKUP(A5286,'Asignacion Nov'!A:A,'Asignacion Nov'!C:C))</f>
        <v>PISA Gdl</v>
      </c>
      <c r="C5286" s="37" t="str">
        <f t="array" ref="C5286">IFERROR(XLOOKUP(A5286,'Asignacion Nov'!A:A,'Asignacion Nov'!B:B))</f>
        <v>EC-06</v>
      </c>
      <c r="D5286" s="38">
        <v>45610.88822916667</v>
      </c>
      <c r="E5286" s="36" t="s">
        <v>583</v>
      </c>
      <c r="F5286" s="37" t="str">
        <f t="array" ref="F5286">IFERROR(XLOOKUP(E5286,Operadores!A:A,Operadores!B:B))</f>
        <v>MARLUI02</v>
      </c>
      <c r="G5286" s="36" t="s">
        <v>19</v>
      </c>
      <c r="H5286" s="39">
        <v>20.226188</v>
      </c>
      <c r="I5286" s="40">
        <v>1022.0</v>
      </c>
      <c r="J5286" s="41">
        <f t="shared" si="5"/>
        <v>20671.16414</v>
      </c>
      <c r="K5286" s="37" t="str">
        <f t="array" ref="K5286">IFERROR(XLOOKUP(G5286,'Tipo de carga'!A:A,'Tipo de carga'!B:B))</f>
        <v>Autoabasto</v>
      </c>
      <c r="L5286" s="37">
        <f t="shared" si="2"/>
        <v>46</v>
      </c>
      <c r="M5286" s="37">
        <f t="shared" si="3"/>
        <v>14</v>
      </c>
      <c r="N5286" s="37">
        <f t="shared" si="4"/>
        <v>11</v>
      </c>
      <c r="O5286" s="37" t="str">
        <f t="array" ref="O5286">IFERROR(XLOOKUP(K5286,'Tipo de carga'!B:B,'Tipo de carga'!C:C))</f>
        <v>Diesel</v>
      </c>
    </row>
    <row r="5287">
      <c r="A5287" s="36">
        <v>1971.0</v>
      </c>
      <c r="B5287" s="37" t="str">
        <f t="array" ref="B5287">IFERROR(XLOOKUP(A5287,'Asignacion Nov'!A:A,'Asignacion Nov'!C:C))</f>
        <v>Sayer Sencillo</v>
      </c>
      <c r="C5287" s="37" t="str">
        <f t="array" ref="C5287">IFERROR(XLOOKUP(A5287,'Asignacion Nov'!A:A,'Asignacion Nov'!B:B))</f>
        <v>EC-04</v>
      </c>
      <c r="D5287" s="38">
        <v>45610.838483796295</v>
      </c>
      <c r="E5287" s="36" t="s">
        <v>36</v>
      </c>
      <c r="F5287" s="37" t="str">
        <f t="array" ref="F5287">IFERROR(XLOOKUP(E5287,Operadores!A:A,Operadores!B:B))</f>
        <v>OLVOSX</v>
      </c>
      <c r="G5287" s="36" t="s">
        <v>19</v>
      </c>
      <c r="H5287" s="39">
        <v>20.226188</v>
      </c>
      <c r="I5287" s="40">
        <v>200.0</v>
      </c>
      <c r="J5287" s="41">
        <f t="shared" si="5"/>
        <v>4045.2376</v>
      </c>
      <c r="K5287" s="37" t="str">
        <f t="array" ref="K5287">IFERROR(XLOOKUP(G5287,'Tipo de carga'!A:A,'Tipo de carga'!B:B))</f>
        <v>Autoabasto</v>
      </c>
      <c r="L5287" s="37">
        <f t="shared" si="2"/>
        <v>46</v>
      </c>
      <c r="M5287" s="37">
        <f t="shared" si="3"/>
        <v>14</v>
      </c>
      <c r="N5287" s="37">
        <f t="shared" si="4"/>
        <v>11</v>
      </c>
      <c r="O5287" s="37" t="str">
        <f t="array" ref="O5287">IFERROR(XLOOKUP(K5287,'Tipo de carga'!B:B,'Tipo de carga'!C:C))</f>
        <v>Diesel</v>
      </c>
    </row>
    <row r="5288">
      <c r="A5288" s="36">
        <v>1969.0</v>
      </c>
      <c r="B5288" s="37" t="str">
        <f t="array" ref="B5288">IFERROR(XLOOKUP(A5288,'Asignacion Nov'!A:A,'Asignacion Nov'!C:C))</f>
        <v>Sayer Vuelteros</v>
      </c>
      <c r="C5288" s="37" t="str">
        <f t="array" ref="C5288">IFERROR(XLOOKUP(A5288,'Asignacion Nov'!A:A,'Asignacion Nov'!B:B))</f>
        <v>EC-04</v>
      </c>
      <c r="D5288" s="38">
        <v>45610.8233912037</v>
      </c>
      <c r="E5288" s="36" t="s">
        <v>250</v>
      </c>
      <c r="F5288" s="37" t="str">
        <f t="array" ref="F5288">IFERROR(XLOOKUP(E5288,Operadores!A:A,Operadores!B:B))</f>
        <v>FIGMAR</v>
      </c>
      <c r="G5288" s="36" t="s">
        <v>19</v>
      </c>
      <c r="H5288" s="39">
        <v>20.226188</v>
      </c>
      <c r="I5288" s="40">
        <v>500.06</v>
      </c>
      <c r="J5288" s="41">
        <f t="shared" si="5"/>
        <v>10114.30757</v>
      </c>
      <c r="K5288" s="37" t="str">
        <f t="array" ref="K5288">IFERROR(XLOOKUP(G5288,'Tipo de carga'!A:A,'Tipo de carga'!B:B))</f>
        <v>Autoabasto</v>
      </c>
      <c r="L5288" s="37">
        <f t="shared" si="2"/>
        <v>46</v>
      </c>
      <c r="M5288" s="37">
        <f t="shared" si="3"/>
        <v>14</v>
      </c>
      <c r="N5288" s="37">
        <f t="shared" si="4"/>
        <v>11</v>
      </c>
      <c r="O5288" s="37" t="str">
        <f t="array" ref="O5288">IFERROR(XLOOKUP(K5288,'Tipo de carga'!B:B,'Tipo de carga'!C:C))</f>
        <v>Diesel</v>
      </c>
    </row>
    <row r="5289">
      <c r="A5289" s="36">
        <v>1886.0</v>
      </c>
      <c r="B5289" s="37" t="str">
        <f t="array" ref="B5289">IFERROR(XLOOKUP(A5289,'Asignacion Nov'!A:A,'Asignacion Nov'!C:C))</f>
        <v>Circuitos</v>
      </c>
      <c r="C5289" s="37" t="str">
        <f t="array" ref="C5289">IFERROR(XLOOKUP(A5289,'Asignacion Nov'!A:A,'Asignacion Nov'!B:B))</f>
        <v>EC-03</v>
      </c>
      <c r="D5289" s="38">
        <v>45610.72597222222</v>
      </c>
      <c r="E5289" s="36" t="s">
        <v>260</v>
      </c>
      <c r="F5289" s="37" t="str">
        <f t="array" ref="F5289">IFERROR(XLOOKUP(E5289,Operadores!A:A,Operadores!B:B))</f>
        <v>CORER</v>
      </c>
      <c r="G5289" s="36" t="s">
        <v>19</v>
      </c>
      <c r="H5289" s="39">
        <v>20.226188</v>
      </c>
      <c r="I5289" s="40">
        <v>323.86</v>
      </c>
      <c r="J5289" s="41">
        <f t="shared" si="5"/>
        <v>6550.453246</v>
      </c>
      <c r="K5289" s="37" t="str">
        <f t="array" ref="K5289">IFERROR(XLOOKUP(G5289,'Tipo de carga'!A:A,'Tipo de carga'!B:B))</f>
        <v>Autoabasto</v>
      </c>
      <c r="L5289" s="37">
        <f t="shared" si="2"/>
        <v>46</v>
      </c>
      <c r="M5289" s="37">
        <f t="shared" si="3"/>
        <v>14</v>
      </c>
      <c r="N5289" s="37">
        <f t="shared" si="4"/>
        <v>11</v>
      </c>
      <c r="O5289" s="37" t="str">
        <f t="array" ref="O5289">IFERROR(XLOOKUP(K5289,'Tipo de carga'!B:B,'Tipo de carga'!C:C))</f>
        <v>Diesel</v>
      </c>
    </row>
    <row r="5290">
      <c r="A5290" s="36">
        <v>1972.0</v>
      </c>
      <c r="B5290" s="37" t="str">
        <f t="array" ref="B5290">IFERROR(XLOOKUP(A5290,'Asignacion Nov'!A:A,'Asignacion Nov'!C:C))</f>
        <v>Sayer Sencillo</v>
      </c>
      <c r="C5290" s="37" t="str">
        <f t="array" ref="C5290">IFERROR(XLOOKUP(A5290,'Asignacion Nov'!A:A,'Asignacion Nov'!B:B))</f>
        <v>EC-04</v>
      </c>
      <c r="D5290" s="38">
        <v>45610.68771990741</v>
      </c>
      <c r="E5290" s="36" t="s">
        <v>59</v>
      </c>
      <c r="F5290" s="37" t="str">
        <f t="array" ref="F5290">IFERROR(XLOOKUP(E5290,Operadores!A:A,Operadores!B:B))</f>
        <v>ROMJOS</v>
      </c>
      <c r="G5290" s="36" t="s">
        <v>19</v>
      </c>
      <c r="H5290" s="39">
        <v>20.226188</v>
      </c>
      <c r="I5290" s="40">
        <v>350.0</v>
      </c>
      <c r="J5290" s="41">
        <f t="shared" si="5"/>
        <v>7079.1658</v>
      </c>
      <c r="K5290" s="37" t="str">
        <f t="array" ref="K5290">IFERROR(XLOOKUP(G5290,'Tipo de carga'!A:A,'Tipo de carga'!B:B))</f>
        <v>Autoabasto</v>
      </c>
      <c r="L5290" s="37">
        <f t="shared" si="2"/>
        <v>46</v>
      </c>
      <c r="M5290" s="37">
        <f t="shared" si="3"/>
        <v>14</v>
      </c>
      <c r="N5290" s="37">
        <f t="shared" si="4"/>
        <v>11</v>
      </c>
      <c r="O5290" s="37" t="str">
        <f t="array" ref="O5290">IFERROR(XLOOKUP(K5290,'Tipo de carga'!B:B,'Tipo de carga'!C:C))</f>
        <v>Diesel</v>
      </c>
    </row>
    <row r="5291">
      <c r="A5291" s="36">
        <v>1849.0</v>
      </c>
      <c r="B5291" s="37" t="str">
        <f t="array" ref="B5291">IFERROR(XLOOKUP(A5291,'Asignacion Nov'!A:A,'Asignacion Nov'!C:C))</f>
        <v>Circuitos</v>
      </c>
      <c r="C5291" s="37" t="str">
        <f t="array" ref="C5291">IFERROR(XLOOKUP(A5291,'Asignacion Nov'!A:A,'Asignacion Nov'!B:B))</f>
        <v>EC-03</v>
      </c>
      <c r="D5291" s="38">
        <v>45610.63363425926</v>
      </c>
      <c r="E5291" s="36" t="s">
        <v>528</v>
      </c>
      <c r="F5291" s="37" t="str">
        <f t="array" ref="F5291">IFERROR(XLOOKUP(E5291,Operadores!A:A,Operadores!B:B))</f>
        <v>GOMJOV</v>
      </c>
      <c r="G5291" s="36" t="s">
        <v>19</v>
      </c>
      <c r="H5291" s="39">
        <v>20.226188</v>
      </c>
      <c r="I5291" s="40">
        <v>172.57</v>
      </c>
      <c r="J5291" s="41">
        <f t="shared" si="5"/>
        <v>3490.433263</v>
      </c>
      <c r="K5291" s="37" t="str">
        <f t="array" ref="K5291">IFERROR(XLOOKUP(G5291,'Tipo de carga'!A:A,'Tipo de carga'!B:B))</f>
        <v>Autoabasto</v>
      </c>
      <c r="L5291" s="37">
        <f t="shared" si="2"/>
        <v>46</v>
      </c>
      <c r="M5291" s="37">
        <f t="shared" si="3"/>
        <v>14</v>
      </c>
      <c r="N5291" s="37">
        <f t="shared" si="4"/>
        <v>11</v>
      </c>
      <c r="O5291" s="37" t="str">
        <f t="array" ref="O5291">IFERROR(XLOOKUP(K5291,'Tipo de carga'!B:B,'Tipo de carga'!C:C))</f>
        <v>Diesel</v>
      </c>
    </row>
    <row r="5292">
      <c r="A5292" s="36">
        <v>1718.0</v>
      </c>
      <c r="B5292" s="37" t="str">
        <f t="array" ref="B5292">IFERROR(XLOOKUP(A5292,'Asignacion Nov'!A:A,'Asignacion Nov'!C:C))</f>
        <v>Available</v>
      </c>
      <c r="C5292" s="37" t="str">
        <f t="array" ref="C5292">IFERROR(XLOOKUP(A5292,'Asignacion Nov'!A:A,'Asignacion Nov'!B:B))</f>
        <v>TTE</v>
      </c>
      <c r="D5292" s="38">
        <v>45610.62337962963</v>
      </c>
      <c r="E5292" s="36" t="s">
        <v>435</v>
      </c>
      <c r="F5292" s="37" t="str">
        <f t="array" ref="F5292">IFERROR(XLOOKUP(E5292,Operadores!A:A,Operadores!B:B))</f>
        <v>DIABER</v>
      </c>
      <c r="G5292" s="36" t="s">
        <v>19</v>
      </c>
      <c r="H5292" s="39">
        <v>20.226188</v>
      </c>
      <c r="I5292" s="40">
        <v>338.61</v>
      </c>
      <c r="J5292" s="41">
        <f t="shared" si="5"/>
        <v>6848.789519</v>
      </c>
      <c r="K5292" s="37" t="str">
        <f t="array" ref="K5292">IFERROR(XLOOKUP(G5292,'Tipo de carga'!A:A,'Tipo de carga'!B:B))</f>
        <v>Autoabasto</v>
      </c>
      <c r="L5292" s="37">
        <f t="shared" si="2"/>
        <v>46</v>
      </c>
      <c r="M5292" s="37">
        <f t="shared" si="3"/>
        <v>14</v>
      </c>
      <c r="N5292" s="37">
        <f t="shared" si="4"/>
        <v>11</v>
      </c>
      <c r="O5292" s="37" t="str">
        <f t="array" ref="O5292">IFERROR(XLOOKUP(K5292,'Tipo de carga'!B:B,'Tipo de carga'!C:C))</f>
        <v>Diesel</v>
      </c>
    </row>
    <row r="5293">
      <c r="A5293" s="36">
        <v>1967.0</v>
      </c>
      <c r="B5293" s="37" t="str">
        <f t="array" ref="B5293">IFERROR(XLOOKUP(A5293,'Asignacion Nov'!A:A,'Asignacion Nov'!C:C))</f>
        <v>Sayer Sencillo</v>
      </c>
      <c r="C5293" s="37" t="str">
        <f t="array" ref="C5293">IFERROR(XLOOKUP(A5293,'Asignacion Nov'!A:A,'Asignacion Nov'!B:B))</f>
        <v>EC-04</v>
      </c>
      <c r="D5293" s="38">
        <v>45610.601168981484</v>
      </c>
      <c r="E5293" s="36" t="s">
        <v>30</v>
      </c>
      <c r="F5293" s="37" t="str">
        <f t="array" ref="F5293">IFERROR(XLOOKUP(E5293,Operadores!A:A,Operadores!B:B))</f>
        <v>BARMIGX</v>
      </c>
      <c r="G5293" s="36" t="s">
        <v>19</v>
      </c>
      <c r="H5293" s="39">
        <v>20.226188</v>
      </c>
      <c r="I5293" s="40">
        <v>340.3</v>
      </c>
      <c r="J5293" s="41">
        <f t="shared" si="5"/>
        <v>6882.971776</v>
      </c>
      <c r="K5293" s="37" t="str">
        <f t="array" ref="K5293">IFERROR(XLOOKUP(G5293,'Tipo de carga'!A:A,'Tipo de carga'!B:B))</f>
        <v>Autoabasto</v>
      </c>
      <c r="L5293" s="37">
        <f t="shared" si="2"/>
        <v>46</v>
      </c>
      <c r="M5293" s="37">
        <f t="shared" si="3"/>
        <v>14</v>
      </c>
      <c r="N5293" s="37">
        <f t="shared" si="4"/>
        <v>11</v>
      </c>
      <c r="O5293" s="37" t="str">
        <f t="array" ref="O5293">IFERROR(XLOOKUP(K5293,'Tipo de carga'!B:B,'Tipo de carga'!C:C))</f>
        <v>Diesel</v>
      </c>
    </row>
    <row r="5294">
      <c r="A5294" s="36">
        <v>1966.0</v>
      </c>
      <c r="B5294" s="37" t="str">
        <f t="array" ref="B5294">IFERROR(XLOOKUP(A5294,'Asignacion Nov'!A:A,'Asignacion Nov'!C:C))</f>
        <v>Sayer Sencillo</v>
      </c>
      <c r="C5294" s="37" t="str">
        <f t="array" ref="C5294">IFERROR(XLOOKUP(A5294,'Asignacion Nov'!A:A,'Asignacion Nov'!B:B))</f>
        <v>EC-04</v>
      </c>
      <c r="D5294" s="38">
        <v>45610.52792824074</v>
      </c>
      <c r="E5294" s="36" t="s">
        <v>28</v>
      </c>
      <c r="F5294" s="37" t="str">
        <f t="array" ref="F5294">IFERROR(XLOOKUP(E5294,Operadores!A:A,Operadores!B:B))</f>
        <v>SANJE01</v>
      </c>
      <c r="G5294" s="36" t="s">
        <v>19</v>
      </c>
      <c r="H5294" s="39">
        <v>20.226188</v>
      </c>
      <c r="I5294" s="40">
        <v>403.84</v>
      </c>
      <c r="J5294" s="41">
        <f t="shared" si="5"/>
        <v>8168.143762</v>
      </c>
      <c r="K5294" s="37" t="str">
        <f t="array" ref="K5294">IFERROR(XLOOKUP(G5294,'Tipo de carga'!A:A,'Tipo de carga'!B:B))</f>
        <v>Autoabasto</v>
      </c>
      <c r="L5294" s="37">
        <f t="shared" si="2"/>
        <v>46</v>
      </c>
      <c r="M5294" s="37">
        <f t="shared" si="3"/>
        <v>14</v>
      </c>
      <c r="N5294" s="37">
        <f t="shared" si="4"/>
        <v>11</v>
      </c>
      <c r="O5294" s="37" t="str">
        <f t="array" ref="O5294">IFERROR(XLOOKUP(K5294,'Tipo de carga'!B:B,'Tipo de carga'!C:C))</f>
        <v>Diesel</v>
      </c>
    </row>
    <row r="5295">
      <c r="A5295" s="36">
        <v>1882.0</v>
      </c>
      <c r="B5295" s="37" t="str">
        <f t="array" ref="B5295">IFERROR(XLOOKUP(A5295,'Asignacion Nov'!A:A,'Asignacion Nov'!C:C))</f>
        <v>Sayer Sencillo</v>
      </c>
      <c r="C5295" s="37" t="str">
        <f t="array" ref="C5295">IFERROR(XLOOKUP(A5295,'Asignacion Nov'!A:A,'Asignacion Nov'!B:B))</f>
        <v>EC-04</v>
      </c>
      <c r="D5295" s="38">
        <v>45610.50667824074</v>
      </c>
      <c r="E5295" s="36" t="s">
        <v>49</v>
      </c>
      <c r="F5295" s="37" t="str">
        <f t="array" ref="F5295">IFERROR(XLOOKUP(E5295,Operadores!A:A,Operadores!B:B))</f>
        <v>FABMA</v>
      </c>
      <c r="G5295" s="36" t="s">
        <v>19</v>
      </c>
      <c r="H5295" s="39">
        <v>20.226188</v>
      </c>
      <c r="I5295" s="40">
        <v>708.7</v>
      </c>
      <c r="J5295" s="41">
        <f t="shared" si="5"/>
        <v>14334.29944</v>
      </c>
      <c r="K5295" s="37" t="str">
        <f t="array" ref="K5295">IFERROR(XLOOKUP(G5295,'Tipo de carga'!A:A,'Tipo de carga'!B:B))</f>
        <v>Autoabasto</v>
      </c>
      <c r="L5295" s="37">
        <f t="shared" si="2"/>
        <v>46</v>
      </c>
      <c r="M5295" s="37">
        <f t="shared" si="3"/>
        <v>14</v>
      </c>
      <c r="N5295" s="37">
        <f t="shared" si="4"/>
        <v>11</v>
      </c>
      <c r="O5295" s="37" t="str">
        <f t="array" ref="O5295">IFERROR(XLOOKUP(K5295,'Tipo de carga'!B:B,'Tipo de carga'!C:C))</f>
        <v>Diesel</v>
      </c>
    </row>
    <row r="5296">
      <c r="A5296" s="36">
        <v>1712.0</v>
      </c>
      <c r="B5296" s="37" t="str">
        <f t="array" ref="B5296">IFERROR(XLOOKUP(A5296,'Asignacion Nov'!A:A,'Asignacion Nov'!C:C))</f>
        <v>Sayer Sencillo</v>
      </c>
      <c r="C5296" s="37" t="str">
        <f t="array" ref="C5296">IFERROR(XLOOKUP(A5296,'Asignacion Nov'!A:A,'Asignacion Nov'!B:B))</f>
        <v>EC-04</v>
      </c>
      <c r="D5296" s="38">
        <v>45610.09581018519</v>
      </c>
      <c r="E5296" s="36" t="s">
        <v>465</v>
      </c>
      <c r="F5296" s="37" t="str">
        <f t="array" ref="F5296">IFERROR(XLOOKUP(E5296,Operadores!A:A,Operadores!B:B))</f>
        <v>SANMAN</v>
      </c>
      <c r="G5296" s="36" t="s">
        <v>19</v>
      </c>
      <c r="H5296" s="39">
        <v>20.226188</v>
      </c>
      <c r="I5296" s="40">
        <v>308.64</v>
      </c>
      <c r="J5296" s="41">
        <f t="shared" si="5"/>
        <v>6242.610664</v>
      </c>
      <c r="K5296" s="37" t="str">
        <f t="array" ref="K5296">IFERROR(XLOOKUP(G5296,'Tipo de carga'!A:A,'Tipo de carga'!B:B))</f>
        <v>Autoabasto</v>
      </c>
      <c r="L5296" s="37">
        <f t="shared" si="2"/>
        <v>46</v>
      </c>
      <c r="M5296" s="37">
        <f t="shared" si="3"/>
        <v>14</v>
      </c>
      <c r="N5296" s="37">
        <f t="shared" si="4"/>
        <v>11</v>
      </c>
      <c r="O5296" s="37" t="str">
        <f t="array" ref="O5296">IFERROR(XLOOKUP(K5296,'Tipo de carga'!B:B,'Tipo de carga'!C:C))</f>
        <v>Diesel</v>
      </c>
    </row>
    <row r="5297">
      <c r="A5297" s="36">
        <v>1821.0</v>
      </c>
      <c r="B5297" s="37" t="str">
        <f t="array" ref="B5297">IFERROR(XLOOKUP(A5297,'Asignacion Nov'!A:A,'Asignacion Nov'!C:C))</f>
        <v>Circuitos</v>
      </c>
      <c r="C5297" s="37" t="str">
        <f t="array" ref="C5297">IFERROR(XLOOKUP(A5297,'Asignacion Nov'!A:A,'Asignacion Nov'!B:B))</f>
        <v>EC-03</v>
      </c>
      <c r="D5297" s="38">
        <v>45610.91278935185</v>
      </c>
      <c r="E5297" s="36" t="s">
        <v>198</v>
      </c>
      <c r="F5297" s="37" t="str">
        <f t="array" ref="F5297">IFERROR(XLOOKUP(E5297,Operadores!A:A,Operadores!B:B))</f>
        <v>BAULUI</v>
      </c>
      <c r="G5297" s="36" t="s">
        <v>75</v>
      </c>
      <c r="H5297" s="39">
        <v>20.06239</v>
      </c>
      <c r="I5297" s="40">
        <v>560.32</v>
      </c>
      <c r="J5297" s="41">
        <f t="shared" si="5"/>
        <v>11241.35836</v>
      </c>
      <c r="K5297" s="37" t="str">
        <f t="array" ref="K5297">IFERROR(XLOOKUP(G5297,'Tipo de carga'!A:A,'Tipo de carga'!B:B))</f>
        <v>Autoabasto</v>
      </c>
      <c r="L5297" s="37">
        <f t="shared" si="2"/>
        <v>46</v>
      </c>
      <c r="M5297" s="37">
        <f t="shared" si="3"/>
        <v>14</v>
      </c>
      <c r="N5297" s="37">
        <f t="shared" si="4"/>
        <v>11</v>
      </c>
      <c r="O5297" s="37" t="str">
        <f t="array" ref="O5297">IFERROR(XLOOKUP(K5297,'Tipo de carga'!B:B,'Tipo de carga'!C:C))</f>
        <v>Diesel</v>
      </c>
    </row>
    <row r="5298">
      <c r="A5298" s="36">
        <v>1931.0</v>
      </c>
      <c r="B5298" s="37" t="str">
        <f t="array" ref="B5298">IFERROR(XLOOKUP(A5298,'Asignacion Nov'!A:A,'Asignacion Nov'!C:C))</f>
        <v>Circuitos</v>
      </c>
      <c r="C5298" s="37" t="str">
        <f t="array" ref="C5298">IFERROR(XLOOKUP(A5298,'Asignacion Nov'!A:A,'Asignacion Nov'!B:B))</f>
        <v>EC-03</v>
      </c>
      <c r="D5298" s="38">
        <v>45610.89105324074</v>
      </c>
      <c r="E5298" s="36" t="s">
        <v>26</v>
      </c>
      <c r="F5298" s="37" t="str">
        <f t="array" ref="F5298">IFERROR(XLOOKUP(E5298,Operadores!A:A,Operadores!B:B))</f>
        <v>ARBJO</v>
      </c>
      <c r="G5298" s="36" t="s">
        <v>75</v>
      </c>
      <c r="H5298" s="39">
        <v>20.06239</v>
      </c>
      <c r="I5298" s="40">
        <v>550.05</v>
      </c>
      <c r="J5298" s="41">
        <f t="shared" si="5"/>
        <v>11035.31762</v>
      </c>
      <c r="K5298" s="37" t="str">
        <f t="array" ref="K5298">IFERROR(XLOOKUP(G5298,'Tipo de carga'!A:A,'Tipo de carga'!B:B))</f>
        <v>Autoabasto</v>
      </c>
      <c r="L5298" s="37">
        <f t="shared" si="2"/>
        <v>46</v>
      </c>
      <c r="M5298" s="37">
        <f t="shared" si="3"/>
        <v>14</v>
      </c>
      <c r="N5298" s="37">
        <f t="shared" si="4"/>
        <v>11</v>
      </c>
      <c r="O5298" s="37" t="str">
        <f t="array" ref="O5298">IFERROR(XLOOKUP(K5298,'Tipo de carga'!B:B,'Tipo de carga'!C:C))</f>
        <v>Diesel</v>
      </c>
    </row>
    <row r="5299">
      <c r="A5299" s="36">
        <v>1936.0</v>
      </c>
      <c r="B5299" s="37" t="str">
        <f t="array" ref="B5299">IFERROR(XLOOKUP(A5299,'Asignacion Nov'!A:A,'Asignacion Nov'!C:C))</f>
        <v>Circuitos</v>
      </c>
      <c r="C5299" s="37" t="str">
        <f t="array" ref="C5299">IFERROR(XLOOKUP(A5299,'Asignacion Nov'!A:A,'Asignacion Nov'!B:B))</f>
        <v>EC-03</v>
      </c>
      <c r="D5299" s="38">
        <v>45610.850810185184</v>
      </c>
      <c r="E5299" s="36" t="s">
        <v>209</v>
      </c>
      <c r="F5299" s="37" t="str">
        <f t="array" ref="F5299">IFERROR(XLOOKUP(E5299,Operadores!A:A,Operadores!B:B))</f>
        <v>OCAMA</v>
      </c>
      <c r="G5299" s="36" t="s">
        <v>75</v>
      </c>
      <c r="H5299" s="39">
        <v>20.06239</v>
      </c>
      <c r="I5299" s="40">
        <v>300.03</v>
      </c>
      <c r="J5299" s="41">
        <f t="shared" si="5"/>
        <v>6019.318872</v>
      </c>
      <c r="K5299" s="37" t="str">
        <f t="array" ref="K5299">IFERROR(XLOOKUP(G5299,'Tipo de carga'!A:A,'Tipo de carga'!B:B))</f>
        <v>Autoabasto</v>
      </c>
      <c r="L5299" s="37">
        <f t="shared" si="2"/>
        <v>46</v>
      </c>
      <c r="M5299" s="37">
        <f t="shared" si="3"/>
        <v>14</v>
      </c>
      <c r="N5299" s="37">
        <f t="shared" si="4"/>
        <v>11</v>
      </c>
      <c r="O5299" s="37" t="str">
        <f t="array" ref="O5299">IFERROR(XLOOKUP(K5299,'Tipo de carga'!B:B,'Tipo de carga'!C:C))</f>
        <v>Diesel</v>
      </c>
    </row>
    <row r="5300">
      <c r="A5300" s="36">
        <v>2039.0</v>
      </c>
      <c r="B5300" s="37" t="str">
        <f t="array" ref="B5300">IFERROR(XLOOKUP(A5300,'Asignacion Nov'!A:A,'Asignacion Nov'!C:C))</f>
        <v>PISA Gdl</v>
      </c>
      <c r="C5300" s="37" t="str">
        <f t="array" ref="C5300">IFERROR(XLOOKUP(A5300,'Asignacion Nov'!A:A,'Asignacion Nov'!B:B))</f>
        <v>EC-06</v>
      </c>
      <c r="D5300" s="38">
        <v>45610.7325462963</v>
      </c>
      <c r="E5300" s="36" t="s">
        <v>268</v>
      </c>
      <c r="F5300" s="37" t="str">
        <f t="array" ref="F5300">IFERROR(XLOOKUP(E5300,Operadores!A:A,Operadores!B:B))</f>
        <v>ARCEDG</v>
      </c>
      <c r="G5300" s="36" t="s">
        <v>75</v>
      </c>
      <c r="H5300" s="39">
        <v>20.06239</v>
      </c>
      <c r="I5300" s="40">
        <v>800.03</v>
      </c>
      <c r="J5300" s="41">
        <f t="shared" si="5"/>
        <v>16050.51387</v>
      </c>
      <c r="K5300" s="37" t="str">
        <f t="array" ref="K5300">IFERROR(XLOOKUP(G5300,'Tipo de carga'!A:A,'Tipo de carga'!B:B))</f>
        <v>Autoabasto</v>
      </c>
      <c r="L5300" s="37">
        <f t="shared" si="2"/>
        <v>46</v>
      </c>
      <c r="M5300" s="37">
        <f t="shared" si="3"/>
        <v>14</v>
      </c>
      <c r="N5300" s="37">
        <f t="shared" si="4"/>
        <v>11</v>
      </c>
      <c r="O5300" s="37" t="str">
        <f t="array" ref="O5300">IFERROR(XLOOKUP(K5300,'Tipo de carga'!B:B,'Tipo de carga'!C:C))</f>
        <v>Diesel</v>
      </c>
    </row>
    <row r="5301">
      <c r="A5301" s="36">
        <v>2070.0</v>
      </c>
      <c r="B5301" s="37" t="str">
        <f t="array" ref="B5301">IFERROR(XLOOKUP(A5301,'Asignacion Nov'!A:A,'Asignacion Nov'!C:C))</f>
        <v>PISA Gdl</v>
      </c>
      <c r="C5301" s="37" t="str">
        <f t="array" ref="C5301">IFERROR(XLOOKUP(A5301,'Asignacion Nov'!A:A,'Asignacion Nov'!B:B))</f>
        <v>EC-06</v>
      </c>
      <c r="D5301" s="38">
        <v>45610.66427083333</v>
      </c>
      <c r="E5301" s="36" t="s">
        <v>551</v>
      </c>
      <c r="F5301" s="37" t="str">
        <f t="array" ref="F5301">IFERROR(XLOOKUP(E5301,Operadores!A:A,Operadores!B:B))</f>
        <v>HUELUI</v>
      </c>
      <c r="G5301" s="36" t="s">
        <v>75</v>
      </c>
      <c r="H5301" s="39">
        <v>20.06239</v>
      </c>
      <c r="I5301" s="40">
        <v>219.98</v>
      </c>
      <c r="J5301" s="41">
        <f t="shared" si="5"/>
        <v>4413.324552</v>
      </c>
      <c r="K5301" s="37" t="str">
        <f t="array" ref="K5301">IFERROR(XLOOKUP(G5301,'Tipo de carga'!A:A,'Tipo de carga'!B:B))</f>
        <v>Autoabasto</v>
      </c>
      <c r="L5301" s="37">
        <f t="shared" si="2"/>
        <v>46</v>
      </c>
      <c r="M5301" s="37">
        <f t="shared" si="3"/>
        <v>14</v>
      </c>
      <c r="N5301" s="37">
        <f t="shared" si="4"/>
        <v>11</v>
      </c>
      <c r="O5301" s="37" t="str">
        <f t="array" ref="O5301">IFERROR(XLOOKUP(K5301,'Tipo de carga'!B:B,'Tipo de carga'!C:C))</f>
        <v>Diesel</v>
      </c>
    </row>
    <row r="5302">
      <c r="A5302" s="36">
        <v>2056.0</v>
      </c>
      <c r="B5302" s="37" t="str">
        <f t="array" ref="B5302">IFERROR(XLOOKUP(A5302,'Asignacion Nov'!A:A,'Asignacion Nov'!C:C))</f>
        <v>PISA Gdl</v>
      </c>
      <c r="C5302" s="37" t="str">
        <f t="array" ref="C5302">IFERROR(XLOOKUP(A5302,'Asignacion Nov'!A:A,'Asignacion Nov'!B:B))</f>
        <v>EC-06</v>
      </c>
      <c r="D5302" s="38">
        <v>45610.517592592594</v>
      </c>
      <c r="E5302" s="36" t="s">
        <v>352</v>
      </c>
      <c r="F5302" s="37" t="str">
        <f t="array" ref="F5302">IFERROR(XLOOKUP(E5302,Operadores!A:A,Operadores!B:B))</f>
        <v>AQUISA</v>
      </c>
      <c r="G5302" s="36" t="s">
        <v>75</v>
      </c>
      <c r="H5302" s="39">
        <v>20.06239</v>
      </c>
      <c r="I5302" s="40">
        <v>150.51</v>
      </c>
      <c r="J5302" s="41">
        <f t="shared" si="5"/>
        <v>3019.590319</v>
      </c>
      <c r="K5302" s="37" t="str">
        <f t="array" ref="K5302">IFERROR(XLOOKUP(G5302,'Tipo de carga'!A:A,'Tipo de carga'!B:B))</f>
        <v>Autoabasto</v>
      </c>
      <c r="L5302" s="37">
        <f t="shared" si="2"/>
        <v>46</v>
      </c>
      <c r="M5302" s="37">
        <f t="shared" si="3"/>
        <v>14</v>
      </c>
      <c r="N5302" s="37">
        <f t="shared" si="4"/>
        <v>11</v>
      </c>
      <c r="O5302" s="37" t="str">
        <f t="array" ref="O5302">IFERROR(XLOOKUP(K5302,'Tipo de carga'!B:B,'Tipo de carga'!C:C))</f>
        <v>Diesel</v>
      </c>
    </row>
    <row r="5303">
      <c r="A5303" s="36">
        <v>2059.0</v>
      </c>
      <c r="B5303" s="37" t="str">
        <f t="array" ref="B5303">IFERROR(XLOOKUP(A5303,'Asignacion Nov'!A:A,'Asignacion Nov'!C:C))</f>
        <v>PISA Gdl</v>
      </c>
      <c r="C5303" s="37" t="str">
        <f t="array" ref="C5303">IFERROR(XLOOKUP(A5303,'Asignacion Nov'!A:A,'Asignacion Nov'!B:B))</f>
        <v>EC-06</v>
      </c>
      <c r="D5303" s="38">
        <v>45610.448645833334</v>
      </c>
      <c r="E5303" s="36" t="s">
        <v>63</v>
      </c>
      <c r="F5303" s="37" t="str">
        <f t="array" ref="F5303">IFERROR(XLOOKUP(E5303,Operadores!A:A,Operadores!B:B))</f>
        <v>DIAFRA</v>
      </c>
      <c r="G5303" s="36" t="s">
        <v>75</v>
      </c>
      <c r="H5303" s="39">
        <v>20.06239</v>
      </c>
      <c r="I5303" s="40">
        <v>827.49</v>
      </c>
      <c r="J5303" s="41">
        <f t="shared" si="5"/>
        <v>16601.4271</v>
      </c>
      <c r="K5303" s="37" t="str">
        <f t="array" ref="K5303">IFERROR(XLOOKUP(G5303,'Tipo de carga'!A:A,'Tipo de carga'!B:B))</f>
        <v>Autoabasto</v>
      </c>
      <c r="L5303" s="37">
        <f t="shared" si="2"/>
        <v>46</v>
      </c>
      <c r="M5303" s="37">
        <f t="shared" si="3"/>
        <v>14</v>
      </c>
      <c r="N5303" s="37">
        <f t="shared" si="4"/>
        <v>11</v>
      </c>
      <c r="O5303" s="37" t="str">
        <f t="array" ref="O5303">IFERROR(XLOOKUP(K5303,'Tipo de carga'!B:B,'Tipo de carga'!C:C))</f>
        <v>Diesel</v>
      </c>
    </row>
    <row r="5304">
      <c r="A5304" s="36">
        <v>1860.0</v>
      </c>
      <c r="B5304" s="37" t="str">
        <f t="array" ref="B5304">IFERROR(XLOOKUP(A5304,'Asignacion Nov'!A:A,'Asignacion Nov'!C:C))</f>
        <v>Circuitos</v>
      </c>
      <c r="C5304" s="37" t="str">
        <f t="array" ref="C5304">IFERROR(XLOOKUP(A5304,'Asignacion Nov'!A:A,'Asignacion Nov'!B:B))</f>
        <v>EC-03</v>
      </c>
      <c r="D5304" s="38">
        <v>45610.29050925926</v>
      </c>
      <c r="E5304" s="36" t="s">
        <v>484</v>
      </c>
      <c r="F5304" s="37" t="str">
        <f t="array" ref="F5304">IFERROR(XLOOKUP(E5304,Operadores!A:A,Operadores!B:B))</f>
        <v>MOLALE</v>
      </c>
      <c r="G5304" s="36" t="s">
        <v>75</v>
      </c>
      <c r="H5304" s="39">
        <v>20.06239</v>
      </c>
      <c r="I5304" s="40">
        <v>572.06</v>
      </c>
      <c r="J5304" s="41">
        <f t="shared" si="5"/>
        <v>11476.89082</v>
      </c>
      <c r="K5304" s="37" t="str">
        <f t="array" ref="K5304">IFERROR(XLOOKUP(G5304,'Tipo de carga'!A:A,'Tipo de carga'!B:B))</f>
        <v>Autoabasto</v>
      </c>
      <c r="L5304" s="37">
        <f t="shared" si="2"/>
        <v>46</v>
      </c>
      <c r="M5304" s="37">
        <f t="shared" si="3"/>
        <v>14</v>
      </c>
      <c r="N5304" s="37">
        <f t="shared" si="4"/>
        <v>11</v>
      </c>
      <c r="O5304" s="37" t="str">
        <f t="array" ref="O5304">IFERROR(XLOOKUP(K5304,'Tipo de carga'!B:B,'Tipo de carga'!C:C))</f>
        <v>Diesel</v>
      </c>
    </row>
    <row r="5305">
      <c r="A5305" s="36">
        <v>2011.0</v>
      </c>
      <c r="B5305" s="37" t="str">
        <f t="array" ref="B5305">IFERROR(XLOOKUP(A5305,'Asignacion Nov'!A:A,'Asignacion Nov'!C:C))</f>
        <v>MeLi Dedicado TD</v>
      </c>
      <c r="C5305" s="37" t="str">
        <f t="array" ref="C5305">IFERROR(XLOOKUP(A5305,'Asignacion Nov'!A:A,'Asignacion Nov'!B:B))</f>
        <v>EC-05</v>
      </c>
      <c r="D5305" s="38">
        <v>45610.839004629626</v>
      </c>
      <c r="E5305" s="36" t="s">
        <v>349</v>
      </c>
      <c r="F5305" s="37" t="str">
        <f t="array" ref="F5305">IFERROR(XLOOKUP(E5305,Operadores!A:A,Operadores!B:B))</f>
        <v>GUEGAB</v>
      </c>
      <c r="G5305" s="36" t="s">
        <v>274</v>
      </c>
      <c r="H5305" s="39">
        <v>19.63136</v>
      </c>
      <c r="I5305" s="40">
        <v>310.0</v>
      </c>
      <c r="J5305" s="41">
        <f t="shared" si="5"/>
        <v>6085.7216</v>
      </c>
      <c r="K5305" s="37" t="str">
        <f t="array" ref="K5305">IFERROR(XLOOKUP(G5305,'Tipo de carga'!A:A,'Tipo de carga'!B:B))</f>
        <v>Autoabasto</v>
      </c>
      <c r="L5305" s="37">
        <f t="shared" si="2"/>
        <v>46</v>
      </c>
      <c r="M5305" s="37">
        <f t="shared" si="3"/>
        <v>14</v>
      </c>
      <c r="N5305" s="37">
        <f t="shared" si="4"/>
        <v>11</v>
      </c>
      <c r="O5305" s="37" t="str">
        <f t="array" ref="O5305">IFERROR(XLOOKUP(K5305,'Tipo de carga'!B:B,'Tipo de carga'!C:C))</f>
        <v>Diesel</v>
      </c>
    </row>
    <row r="5306">
      <c r="A5306" s="36">
        <v>1937.0</v>
      </c>
      <c r="B5306" s="37" t="str">
        <f t="array" ref="B5306">IFERROR(XLOOKUP(A5306,'Asignacion Nov'!A:A,'Asignacion Nov'!C:C))</f>
        <v>MeLi asignado SD</v>
      </c>
      <c r="C5306" s="37" t="str">
        <f t="array" ref="C5306">IFERROR(XLOOKUP(A5306,'Asignacion Nov'!A:A,'Asignacion Nov'!B:B))</f>
        <v>EC-05</v>
      </c>
      <c r="D5306" s="38">
        <v>45610.805497685185</v>
      </c>
      <c r="E5306" s="36" t="s">
        <v>407</v>
      </c>
      <c r="F5306" s="37" t="str">
        <f t="array" ref="F5306">IFERROR(XLOOKUP(E5306,Operadores!A:A,Operadores!B:B))</f>
        <v>BENMAX</v>
      </c>
      <c r="G5306" s="36" t="s">
        <v>274</v>
      </c>
      <c r="H5306" s="39">
        <v>19.63136</v>
      </c>
      <c r="I5306" s="40">
        <v>400.0</v>
      </c>
      <c r="J5306" s="41">
        <f t="shared" si="5"/>
        <v>7852.544</v>
      </c>
      <c r="K5306" s="37" t="str">
        <f t="array" ref="K5306">IFERROR(XLOOKUP(G5306,'Tipo de carga'!A:A,'Tipo de carga'!B:B))</f>
        <v>Autoabasto</v>
      </c>
      <c r="L5306" s="37">
        <f t="shared" si="2"/>
        <v>46</v>
      </c>
      <c r="M5306" s="37">
        <f t="shared" si="3"/>
        <v>14</v>
      </c>
      <c r="N5306" s="37">
        <f t="shared" si="4"/>
        <v>11</v>
      </c>
      <c r="O5306" s="37" t="str">
        <f t="array" ref="O5306">IFERROR(XLOOKUP(K5306,'Tipo de carga'!B:B,'Tipo de carga'!C:C))</f>
        <v>Diesel</v>
      </c>
    </row>
    <row r="5307">
      <c r="A5307" s="36">
        <v>1881.0</v>
      </c>
      <c r="B5307" s="37" t="str">
        <f t="array" ref="B5307">IFERROR(XLOOKUP(A5307,'Asignacion Nov'!A:A,'Asignacion Nov'!C:C))</f>
        <v>Circuitos</v>
      </c>
      <c r="C5307" s="37" t="str">
        <f t="array" ref="C5307">IFERROR(XLOOKUP(A5307,'Asignacion Nov'!A:A,'Asignacion Nov'!B:B))</f>
        <v>EC-03</v>
      </c>
      <c r="D5307" s="38">
        <v>45610.748923611114</v>
      </c>
      <c r="E5307" s="36" t="s">
        <v>210</v>
      </c>
      <c r="F5307" s="37" t="str">
        <f t="array" ref="F5307">IFERROR(XLOOKUP(E5307,Operadores!A:A,Operadores!B:B))</f>
        <v>CERJER</v>
      </c>
      <c r="G5307" s="36" t="s">
        <v>274</v>
      </c>
      <c r="H5307" s="39">
        <v>19.63136</v>
      </c>
      <c r="I5307" s="40">
        <v>350.01</v>
      </c>
      <c r="J5307" s="41">
        <f t="shared" si="5"/>
        <v>6871.172314</v>
      </c>
      <c r="K5307" s="37" t="str">
        <f t="array" ref="K5307">IFERROR(XLOOKUP(G5307,'Tipo de carga'!A:A,'Tipo de carga'!B:B))</f>
        <v>Autoabasto</v>
      </c>
      <c r="L5307" s="37">
        <f t="shared" si="2"/>
        <v>46</v>
      </c>
      <c r="M5307" s="37">
        <f t="shared" si="3"/>
        <v>14</v>
      </c>
      <c r="N5307" s="37">
        <f t="shared" si="4"/>
        <v>11</v>
      </c>
      <c r="O5307" s="37" t="str">
        <f t="array" ref="O5307">IFERROR(XLOOKUP(K5307,'Tipo de carga'!B:B,'Tipo de carga'!C:C))</f>
        <v>Diesel</v>
      </c>
    </row>
    <row r="5308">
      <c r="A5308" s="36">
        <v>1940.0</v>
      </c>
      <c r="B5308" s="37" t="str">
        <f t="array" ref="B5308">IFERROR(XLOOKUP(A5308,'Asignacion Nov'!A:A,'Asignacion Nov'!C:C))</f>
        <v>Circuitos</v>
      </c>
      <c r="C5308" s="37" t="str">
        <f t="array" ref="C5308">IFERROR(XLOOKUP(A5308,'Asignacion Nov'!A:A,'Asignacion Nov'!B:B))</f>
        <v>EC-03</v>
      </c>
      <c r="D5308" s="38">
        <v>45610.68865740741</v>
      </c>
      <c r="E5308" s="36" t="s">
        <v>259</v>
      </c>
      <c r="F5308" s="37" t="str">
        <f t="array" ref="F5308">IFERROR(XLOOKUP(E5308,Operadores!A:A,Operadores!B:B))</f>
        <v>FLOPE</v>
      </c>
      <c r="G5308" s="36" t="s">
        <v>274</v>
      </c>
      <c r="H5308" s="39">
        <v>19.63136</v>
      </c>
      <c r="I5308" s="40">
        <v>233.66</v>
      </c>
      <c r="J5308" s="41">
        <f t="shared" si="5"/>
        <v>4587.063578</v>
      </c>
      <c r="K5308" s="37" t="str">
        <f t="array" ref="K5308">IFERROR(XLOOKUP(G5308,'Tipo de carga'!A:A,'Tipo de carga'!B:B))</f>
        <v>Autoabasto</v>
      </c>
      <c r="L5308" s="37">
        <f t="shared" si="2"/>
        <v>46</v>
      </c>
      <c r="M5308" s="37">
        <f t="shared" si="3"/>
        <v>14</v>
      </c>
      <c r="N5308" s="37">
        <f t="shared" si="4"/>
        <v>11</v>
      </c>
      <c r="O5308" s="37" t="str">
        <f t="array" ref="O5308">IFERROR(XLOOKUP(K5308,'Tipo de carga'!B:B,'Tipo de carga'!C:C))</f>
        <v>Diesel</v>
      </c>
    </row>
    <row r="5309">
      <c r="A5309" s="36">
        <v>1764.0</v>
      </c>
      <c r="B5309" s="37" t="str">
        <f t="array" ref="B5309">IFERROR(XLOOKUP(A5309,'Asignacion Nov'!A:A,'Asignacion Nov'!C:C))</f>
        <v>Polaris</v>
      </c>
      <c r="C5309" s="37" t="str">
        <f t="array" ref="C5309">IFERROR(XLOOKUP(A5309,'Asignacion Nov'!A:A,'Asignacion Nov'!B:B))</f>
        <v>EC-07</v>
      </c>
      <c r="D5309" s="38">
        <v>45610.3830787037</v>
      </c>
      <c r="E5309" s="36" t="s">
        <v>458</v>
      </c>
      <c r="F5309" s="37" t="str">
        <f t="array" ref="F5309">IFERROR(XLOOKUP(E5309,Operadores!A:A,Operadores!B:B))</f>
        <v>ZAVJOS01X</v>
      </c>
      <c r="G5309" s="36" t="s">
        <v>274</v>
      </c>
      <c r="H5309" s="39">
        <v>19.63136</v>
      </c>
      <c r="I5309" s="40">
        <v>350.42</v>
      </c>
      <c r="J5309" s="41">
        <f t="shared" si="5"/>
        <v>6879.221171</v>
      </c>
      <c r="K5309" s="37" t="str">
        <f t="array" ref="K5309">IFERROR(XLOOKUP(G5309,'Tipo de carga'!A:A,'Tipo de carga'!B:B))</f>
        <v>Autoabasto</v>
      </c>
      <c r="L5309" s="37">
        <f t="shared" si="2"/>
        <v>46</v>
      </c>
      <c r="M5309" s="37">
        <f t="shared" si="3"/>
        <v>14</v>
      </c>
      <c r="N5309" s="37">
        <f t="shared" si="4"/>
        <v>11</v>
      </c>
      <c r="O5309" s="37" t="str">
        <f t="array" ref="O5309">IFERROR(XLOOKUP(K5309,'Tipo de carga'!B:B,'Tipo de carga'!C:C))</f>
        <v>Diesel</v>
      </c>
    </row>
    <row r="5310">
      <c r="A5310" s="36">
        <v>1892.0</v>
      </c>
      <c r="B5310" s="37" t="str">
        <f t="array" ref="B5310">IFERROR(XLOOKUP(A5310,'Asignacion Nov'!A:A,'Asignacion Nov'!C:C))</f>
        <v>Full Liver</v>
      </c>
      <c r="C5310" s="37" t="str">
        <f t="array" ref="C5310">IFERROR(XLOOKUP(A5310,'Asignacion Nov'!A:A,'Asignacion Nov'!B:B))</f>
        <v>EC-01</v>
      </c>
      <c r="D5310" s="38">
        <v>45610.90060185185</v>
      </c>
      <c r="E5310" s="36" t="s">
        <v>151</v>
      </c>
      <c r="F5310" s="37" t="str">
        <f t="array" ref="F5310">IFERROR(XLOOKUP(E5310,Operadores!A:A,Operadores!B:B))</f>
        <v>CALVI</v>
      </c>
      <c r="G5310" s="36" t="s">
        <v>42</v>
      </c>
      <c r="H5310" s="39">
        <v>19.950328</v>
      </c>
      <c r="I5310" s="40">
        <v>317.52</v>
      </c>
      <c r="J5310" s="41">
        <f t="shared" si="5"/>
        <v>6334.628147</v>
      </c>
      <c r="K5310" s="37" t="str">
        <f t="array" ref="K5310">IFERROR(XLOOKUP(G5310,'Tipo de carga'!A:A,'Tipo de carga'!B:B))</f>
        <v>Autoabasto</v>
      </c>
      <c r="L5310" s="37">
        <f t="shared" si="2"/>
        <v>46</v>
      </c>
      <c r="M5310" s="37">
        <f t="shared" si="3"/>
        <v>14</v>
      </c>
      <c r="N5310" s="37">
        <f t="shared" si="4"/>
        <v>11</v>
      </c>
      <c r="O5310" s="37" t="str">
        <f t="array" ref="O5310">IFERROR(XLOOKUP(K5310,'Tipo de carga'!B:B,'Tipo de carga'!C:C))</f>
        <v>Diesel</v>
      </c>
    </row>
    <row r="5311">
      <c r="A5311" s="36">
        <v>2031.0</v>
      </c>
      <c r="B5311" s="37" t="str">
        <f t="array" ref="B5311">IFERROR(XLOOKUP(A5311,'Asignacion Nov'!A:A,'Asignacion Nov'!C:C))</f>
        <v>MeLi Dedicado Merida</v>
      </c>
      <c r="C5311" s="37" t="str">
        <f t="array" ref="C5311">IFERROR(XLOOKUP(A5311,'Asignacion Nov'!A:A,'Asignacion Nov'!B:B))</f>
        <v>EC-05</v>
      </c>
      <c r="D5311" s="38">
        <v>45610.886979166666</v>
      </c>
      <c r="E5311" s="36" t="s">
        <v>304</v>
      </c>
      <c r="F5311" s="37" t="str">
        <f t="array" ref="F5311">IFERROR(XLOOKUP(E5311,Operadores!A:A,Operadores!B:B))</f>
        <v>ORTEDU</v>
      </c>
      <c r="G5311" s="36" t="s">
        <v>42</v>
      </c>
      <c r="H5311" s="39">
        <v>19.950328</v>
      </c>
      <c r="I5311" s="40">
        <v>460.01</v>
      </c>
      <c r="J5311" s="41">
        <f t="shared" si="5"/>
        <v>9177.350383</v>
      </c>
      <c r="K5311" s="37" t="str">
        <f t="array" ref="K5311">IFERROR(XLOOKUP(G5311,'Tipo de carga'!A:A,'Tipo de carga'!B:B))</f>
        <v>Autoabasto</v>
      </c>
      <c r="L5311" s="37">
        <f t="shared" si="2"/>
        <v>46</v>
      </c>
      <c r="M5311" s="37">
        <f t="shared" si="3"/>
        <v>14</v>
      </c>
      <c r="N5311" s="37">
        <f t="shared" si="4"/>
        <v>11</v>
      </c>
      <c r="O5311" s="37" t="str">
        <f t="array" ref="O5311">IFERROR(XLOOKUP(K5311,'Tipo de carga'!B:B,'Tipo de carga'!C:C))</f>
        <v>Diesel</v>
      </c>
    </row>
    <row r="5312">
      <c r="A5312" s="36">
        <v>1879.0</v>
      </c>
      <c r="B5312" s="37" t="str">
        <f t="array" ref="B5312">IFERROR(XLOOKUP(A5312,'Asignacion Nov'!A:A,'Asignacion Nov'!C:C))</f>
        <v>Circuitos</v>
      </c>
      <c r="C5312" s="37" t="str">
        <f t="array" ref="C5312">IFERROR(XLOOKUP(A5312,'Asignacion Nov'!A:A,'Asignacion Nov'!B:B))</f>
        <v>EC-03</v>
      </c>
      <c r="D5312" s="38">
        <v>45610.88009259259</v>
      </c>
      <c r="E5312" s="36" t="s">
        <v>357</v>
      </c>
      <c r="F5312" s="37" t="str">
        <f t="array" ref="F5312">IFERROR(XLOOKUP(E5312,Operadores!A:A,Operadores!B:B))</f>
        <v>ISLHI</v>
      </c>
      <c r="G5312" s="36" t="s">
        <v>42</v>
      </c>
      <c r="H5312" s="39">
        <v>19.950328</v>
      </c>
      <c r="I5312" s="40">
        <v>595.08</v>
      </c>
      <c r="J5312" s="41">
        <f t="shared" si="5"/>
        <v>11872.04119</v>
      </c>
      <c r="K5312" s="37" t="str">
        <f t="array" ref="K5312">IFERROR(XLOOKUP(G5312,'Tipo de carga'!A:A,'Tipo de carga'!B:B))</f>
        <v>Autoabasto</v>
      </c>
      <c r="L5312" s="37">
        <f t="shared" si="2"/>
        <v>46</v>
      </c>
      <c r="M5312" s="37">
        <f t="shared" si="3"/>
        <v>14</v>
      </c>
      <c r="N5312" s="37">
        <f t="shared" si="4"/>
        <v>11</v>
      </c>
      <c r="O5312" s="37" t="str">
        <f t="array" ref="O5312">IFERROR(XLOOKUP(K5312,'Tipo de carga'!B:B,'Tipo de carga'!C:C))</f>
        <v>Diesel</v>
      </c>
    </row>
    <row r="5313">
      <c r="A5313" s="36">
        <v>2029.0</v>
      </c>
      <c r="B5313" s="37" t="str">
        <f t="array" ref="B5313">IFERROR(XLOOKUP(A5313,'Asignacion Nov'!A:A,'Asignacion Nov'!C:C))</f>
        <v>MeLi Dedicado Merida</v>
      </c>
      <c r="C5313" s="37" t="str">
        <f t="array" ref="C5313">IFERROR(XLOOKUP(A5313,'Asignacion Nov'!A:A,'Asignacion Nov'!B:B))</f>
        <v>EC-05</v>
      </c>
      <c r="D5313" s="38">
        <v>45610.870405092595</v>
      </c>
      <c r="E5313" s="36" t="s">
        <v>240</v>
      </c>
      <c r="F5313" s="37" t="str">
        <f t="array" ref="F5313">IFERROR(XLOOKUP(E5313,Operadores!A:A,Operadores!B:B))</f>
        <v>ACOHER</v>
      </c>
      <c r="G5313" s="36" t="s">
        <v>42</v>
      </c>
      <c r="H5313" s="39">
        <v>19.950328</v>
      </c>
      <c r="I5313" s="40">
        <v>210.02</v>
      </c>
      <c r="J5313" s="41">
        <f t="shared" si="5"/>
        <v>4189.967887</v>
      </c>
      <c r="K5313" s="37" t="str">
        <f t="array" ref="K5313">IFERROR(XLOOKUP(G5313,'Tipo de carga'!A:A,'Tipo de carga'!B:B))</f>
        <v>Autoabasto</v>
      </c>
      <c r="L5313" s="37">
        <f t="shared" si="2"/>
        <v>46</v>
      </c>
      <c r="M5313" s="37">
        <f t="shared" si="3"/>
        <v>14</v>
      </c>
      <c r="N5313" s="37">
        <f t="shared" si="4"/>
        <v>11</v>
      </c>
      <c r="O5313" s="37" t="str">
        <f t="array" ref="O5313">IFERROR(XLOOKUP(K5313,'Tipo de carga'!B:B,'Tipo de carga'!C:C))</f>
        <v>Diesel</v>
      </c>
    </row>
    <row r="5314">
      <c r="A5314" s="36">
        <v>2021.0</v>
      </c>
      <c r="B5314" s="37" t="str">
        <f t="array" ref="B5314">IFERROR(XLOOKUP(A5314,'Asignacion Nov'!A:A,'Asignacion Nov'!C:C))</f>
        <v>MeLi Dedicado Merida</v>
      </c>
      <c r="C5314" s="37" t="str">
        <f t="array" ref="C5314">IFERROR(XLOOKUP(A5314,'Asignacion Nov'!A:A,'Asignacion Nov'!B:B))</f>
        <v>EC-05</v>
      </c>
      <c r="D5314" s="38">
        <v>45610.82664351852</v>
      </c>
      <c r="E5314" s="36" t="s">
        <v>320</v>
      </c>
      <c r="F5314" s="37" t="str">
        <f t="array" ref="F5314">IFERROR(XLOOKUP(E5314,Operadores!A:A,Operadores!B:B))</f>
        <v>GUTIRV</v>
      </c>
      <c r="G5314" s="36" t="s">
        <v>42</v>
      </c>
      <c r="H5314" s="39">
        <v>19.950328</v>
      </c>
      <c r="I5314" s="40">
        <v>241.7</v>
      </c>
      <c r="J5314" s="41">
        <f t="shared" si="5"/>
        <v>4821.994278</v>
      </c>
      <c r="K5314" s="37" t="str">
        <f t="array" ref="K5314">IFERROR(XLOOKUP(G5314,'Tipo de carga'!A:A,'Tipo de carga'!B:B))</f>
        <v>Autoabasto</v>
      </c>
      <c r="L5314" s="37">
        <f t="shared" si="2"/>
        <v>46</v>
      </c>
      <c r="M5314" s="37">
        <f t="shared" si="3"/>
        <v>14</v>
      </c>
      <c r="N5314" s="37">
        <f t="shared" si="4"/>
        <v>11</v>
      </c>
      <c r="O5314" s="37" t="str">
        <f t="array" ref="O5314">IFERROR(XLOOKUP(K5314,'Tipo de carga'!B:B,'Tipo de carga'!C:C))</f>
        <v>Diesel</v>
      </c>
    </row>
    <row r="5315">
      <c r="A5315" s="36">
        <v>2024.0</v>
      </c>
      <c r="B5315" s="37" t="str">
        <f t="array" ref="B5315">IFERROR(XLOOKUP(A5315,'Asignacion Nov'!A:A,'Asignacion Nov'!C:C))</f>
        <v>MeLi Dedicado Merida</v>
      </c>
      <c r="C5315" s="37" t="str">
        <f t="array" ref="C5315">IFERROR(XLOOKUP(A5315,'Asignacion Nov'!A:A,'Asignacion Nov'!B:B))</f>
        <v>EC-05</v>
      </c>
      <c r="D5315" s="38">
        <v>45610.80403935185</v>
      </c>
      <c r="E5315" s="36" t="s">
        <v>469</v>
      </c>
      <c r="F5315" s="37" t="str">
        <f t="array" ref="F5315">IFERROR(XLOOKUP(E5315,Operadores!A:A,Operadores!B:B))</f>
        <v>DELJOS01</v>
      </c>
      <c r="G5315" s="36" t="s">
        <v>42</v>
      </c>
      <c r="H5315" s="39">
        <v>19.950328</v>
      </c>
      <c r="I5315" s="40">
        <v>198.0</v>
      </c>
      <c r="J5315" s="41">
        <f t="shared" si="5"/>
        <v>3950.164944</v>
      </c>
      <c r="K5315" s="37" t="str">
        <f t="array" ref="K5315">IFERROR(XLOOKUP(G5315,'Tipo de carga'!A:A,'Tipo de carga'!B:B))</f>
        <v>Autoabasto</v>
      </c>
      <c r="L5315" s="37">
        <f t="shared" si="2"/>
        <v>46</v>
      </c>
      <c r="M5315" s="37">
        <f t="shared" si="3"/>
        <v>14</v>
      </c>
      <c r="N5315" s="37">
        <f t="shared" si="4"/>
        <v>11</v>
      </c>
      <c r="O5315" s="37" t="str">
        <f t="array" ref="O5315">IFERROR(XLOOKUP(K5315,'Tipo de carga'!B:B,'Tipo de carga'!C:C))</f>
        <v>Diesel</v>
      </c>
    </row>
    <row r="5316">
      <c r="A5316" s="36">
        <v>1819.0</v>
      </c>
      <c r="B5316" s="37" t="str">
        <f t="array" ref="B5316">IFERROR(XLOOKUP(A5316,'Asignacion Nov'!A:A,'Asignacion Nov'!C:C))</f>
        <v>Wm Full</v>
      </c>
      <c r="C5316" s="37" t="str">
        <f t="array" ref="C5316">IFERROR(XLOOKUP(A5316,'Asignacion Nov'!A:A,'Asignacion Nov'!B:B))</f>
        <v>EC-08</v>
      </c>
      <c r="D5316" s="38">
        <v>45610.71765046296</v>
      </c>
      <c r="E5316" s="36" t="s">
        <v>287</v>
      </c>
      <c r="F5316" s="37" t="str">
        <f t="array" ref="F5316">IFERROR(XLOOKUP(E5316,Operadores!A:A,Operadores!B:B))</f>
        <v>ALVGAB</v>
      </c>
      <c r="G5316" s="36" t="s">
        <v>42</v>
      </c>
      <c r="H5316" s="39">
        <v>19.950328</v>
      </c>
      <c r="I5316" s="40">
        <v>335.01</v>
      </c>
      <c r="J5316" s="41">
        <f t="shared" si="5"/>
        <v>6683.559383</v>
      </c>
      <c r="K5316" s="37" t="str">
        <f t="array" ref="K5316">IFERROR(XLOOKUP(G5316,'Tipo de carga'!A:A,'Tipo de carga'!B:B))</f>
        <v>Autoabasto</v>
      </c>
      <c r="L5316" s="37">
        <f t="shared" si="2"/>
        <v>46</v>
      </c>
      <c r="M5316" s="37">
        <f t="shared" si="3"/>
        <v>14</v>
      </c>
      <c r="N5316" s="37">
        <f t="shared" si="4"/>
        <v>11</v>
      </c>
      <c r="O5316" s="37" t="str">
        <f t="array" ref="O5316">IFERROR(XLOOKUP(K5316,'Tipo de carga'!B:B,'Tipo de carga'!C:C))</f>
        <v>Diesel</v>
      </c>
    </row>
    <row r="5317">
      <c r="A5317" s="36">
        <v>1826.0</v>
      </c>
      <c r="B5317" s="37" t="str">
        <f t="array" ref="B5317">IFERROR(XLOOKUP(A5317,'Asignacion Nov'!A:A,'Asignacion Nov'!C:C))</f>
        <v>Wm Full</v>
      </c>
      <c r="C5317" s="37" t="str">
        <f t="array" ref="C5317">IFERROR(XLOOKUP(A5317,'Asignacion Nov'!A:A,'Asignacion Nov'!B:B))</f>
        <v>EC-08</v>
      </c>
      <c r="D5317" s="38">
        <v>45610.71659722222</v>
      </c>
      <c r="E5317" s="36" t="s">
        <v>298</v>
      </c>
      <c r="F5317" s="37" t="str">
        <f t="array" ref="F5317">IFERROR(XLOOKUP(E5317,Operadores!A:A,Operadores!B:B))</f>
        <v>MORFRE01</v>
      </c>
      <c r="G5317" s="36" t="s">
        <v>42</v>
      </c>
      <c r="H5317" s="39">
        <v>19.950328</v>
      </c>
      <c r="I5317" s="40">
        <v>330.01</v>
      </c>
      <c r="J5317" s="41">
        <f t="shared" si="5"/>
        <v>6583.807743</v>
      </c>
      <c r="K5317" s="37" t="str">
        <f t="array" ref="K5317">IFERROR(XLOOKUP(G5317,'Tipo de carga'!A:A,'Tipo de carga'!B:B))</f>
        <v>Autoabasto</v>
      </c>
      <c r="L5317" s="37">
        <f t="shared" si="2"/>
        <v>46</v>
      </c>
      <c r="M5317" s="37">
        <f t="shared" si="3"/>
        <v>14</v>
      </c>
      <c r="N5317" s="37">
        <f t="shared" si="4"/>
        <v>11</v>
      </c>
      <c r="O5317" s="37" t="str">
        <f t="array" ref="O5317">IFERROR(XLOOKUP(K5317,'Tipo de carga'!B:B,'Tipo de carga'!C:C))</f>
        <v>Diesel</v>
      </c>
    </row>
    <row r="5318">
      <c r="A5318" s="36">
        <v>2027.0</v>
      </c>
      <c r="B5318" s="37" t="str">
        <f t="array" ref="B5318">IFERROR(XLOOKUP(A5318,'Asignacion Nov'!A:A,'Asignacion Nov'!C:C))</f>
        <v>MeLi Dedicado Merida</v>
      </c>
      <c r="C5318" s="37" t="str">
        <f t="array" ref="C5318">IFERROR(XLOOKUP(A5318,'Asignacion Nov'!A:A,'Asignacion Nov'!B:B))</f>
        <v>EC-05</v>
      </c>
      <c r="D5318" s="38">
        <v>45610.69361111111</v>
      </c>
      <c r="E5318" s="36" t="s">
        <v>452</v>
      </c>
      <c r="F5318" s="37" t="str">
        <f t="array" ref="F5318">IFERROR(XLOOKUP(E5318,Operadores!A:A,Operadores!B:B))</f>
        <v>AGUMAU</v>
      </c>
      <c r="G5318" s="36" t="s">
        <v>42</v>
      </c>
      <c r="H5318" s="39">
        <v>19.950328</v>
      </c>
      <c r="I5318" s="40">
        <v>469.06</v>
      </c>
      <c r="J5318" s="41">
        <f t="shared" si="5"/>
        <v>9357.900852</v>
      </c>
      <c r="K5318" s="37" t="str">
        <f t="array" ref="K5318">IFERROR(XLOOKUP(G5318,'Tipo de carga'!A:A,'Tipo de carga'!B:B))</f>
        <v>Autoabasto</v>
      </c>
      <c r="L5318" s="37">
        <f t="shared" si="2"/>
        <v>46</v>
      </c>
      <c r="M5318" s="37">
        <f t="shared" si="3"/>
        <v>14</v>
      </c>
      <c r="N5318" s="37">
        <f t="shared" si="4"/>
        <v>11</v>
      </c>
      <c r="O5318" s="37" t="str">
        <f t="array" ref="O5318">IFERROR(XLOOKUP(K5318,'Tipo de carga'!B:B,'Tipo de carga'!C:C))</f>
        <v>Diesel</v>
      </c>
    </row>
    <row r="5319">
      <c r="A5319" s="36">
        <v>1705.0</v>
      </c>
      <c r="B5319" s="37" t="str">
        <f t="array" ref="B5319">IFERROR(XLOOKUP(A5319,'Asignacion Nov'!A:A,'Asignacion Nov'!C:C))</f>
        <v>Wm Full</v>
      </c>
      <c r="C5319" s="37" t="str">
        <f t="array" ref="C5319">IFERROR(XLOOKUP(A5319,'Asignacion Nov'!A:A,'Asignacion Nov'!B:B))</f>
        <v>EC-08</v>
      </c>
      <c r="D5319" s="38">
        <v>45610.596087962964</v>
      </c>
      <c r="E5319" s="36" t="s">
        <v>285</v>
      </c>
      <c r="F5319" s="37" t="str">
        <f t="array" ref="F5319">IFERROR(XLOOKUP(E5319,Operadores!A:A,Operadores!B:B))</f>
        <v>PERVIC</v>
      </c>
      <c r="G5319" s="36" t="s">
        <v>42</v>
      </c>
      <c r="H5319" s="39">
        <v>19.950328</v>
      </c>
      <c r="I5319" s="40">
        <v>418.04</v>
      </c>
      <c r="J5319" s="41">
        <f t="shared" si="5"/>
        <v>8340.035117</v>
      </c>
      <c r="K5319" s="37" t="str">
        <f t="array" ref="K5319">IFERROR(XLOOKUP(G5319,'Tipo de carga'!A:A,'Tipo de carga'!B:B))</f>
        <v>Autoabasto</v>
      </c>
      <c r="L5319" s="37">
        <f t="shared" si="2"/>
        <v>46</v>
      </c>
      <c r="M5319" s="37">
        <f t="shared" si="3"/>
        <v>14</v>
      </c>
      <c r="N5319" s="37">
        <f t="shared" si="4"/>
        <v>11</v>
      </c>
      <c r="O5319" s="37" t="str">
        <f t="array" ref="O5319">IFERROR(XLOOKUP(K5319,'Tipo de carga'!B:B,'Tipo de carga'!C:C))</f>
        <v>Diesel</v>
      </c>
    </row>
    <row r="5320">
      <c r="A5320" s="36">
        <v>1753.0</v>
      </c>
      <c r="B5320" s="37" t="str">
        <f t="array" ref="B5320">IFERROR(XLOOKUP(A5320,'Asignacion Nov'!A:A,'Asignacion Nov'!C:C))</f>
        <v>Wm Full</v>
      </c>
      <c r="C5320" s="37" t="str">
        <f t="array" ref="C5320">IFERROR(XLOOKUP(A5320,'Asignacion Nov'!A:A,'Asignacion Nov'!B:B))</f>
        <v>EC-08</v>
      </c>
      <c r="D5320" s="38">
        <v>45610.58388888889</v>
      </c>
      <c r="E5320" s="36" t="s">
        <v>291</v>
      </c>
      <c r="F5320" s="37" t="str">
        <f t="array" ref="F5320">IFERROR(XLOOKUP(E5320,Operadores!A:A,Operadores!B:B))</f>
        <v>MENRI</v>
      </c>
      <c r="G5320" s="36" t="s">
        <v>42</v>
      </c>
      <c r="H5320" s="39">
        <v>19.950328</v>
      </c>
      <c r="I5320" s="40">
        <v>490.73</v>
      </c>
      <c r="J5320" s="41">
        <f t="shared" si="5"/>
        <v>9790.224459</v>
      </c>
      <c r="K5320" s="37" t="str">
        <f t="array" ref="K5320">IFERROR(XLOOKUP(G5320,'Tipo de carga'!A:A,'Tipo de carga'!B:B))</f>
        <v>Autoabasto</v>
      </c>
      <c r="L5320" s="37">
        <f t="shared" si="2"/>
        <v>46</v>
      </c>
      <c r="M5320" s="37">
        <f t="shared" si="3"/>
        <v>14</v>
      </c>
      <c r="N5320" s="37">
        <f t="shared" si="4"/>
        <v>11</v>
      </c>
      <c r="O5320" s="37" t="str">
        <f t="array" ref="O5320">IFERROR(XLOOKUP(K5320,'Tipo de carga'!B:B,'Tipo de carga'!C:C))</f>
        <v>Diesel</v>
      </c>
    </row>
    <row r="5321">
      <c r="A5321" s="36">
        <v>1816.0</v>
      </c>
      <c r="B5321" s="37" t="str">
        <f t="array" ref="B5321">IFERROR(XLOOKUP(A5321,'Asignacion Nov'!A:A,'Asignacion Nov'!C:C))</f>
        <v>Wm Full</v>
      </c>
      <c r="C5321" s="37" t="str">
        <f t="array" ref="C5321">IFERROR(XLOOKUP(A5321,'Asignacion Nov'!A:A,'Asignacion Nov'!B:B))</f>
        <v>EC-08</v>
      </c>
      <c r="D5321" s="38">
        <v>45610.558958333335</v>
      </c>
      <c r="E5321" s="36" t="s">
        <v>288</v>
      </c>
      <c r="F5321" s="37" t="str">
        <f t="array" ref="F5321">IFERROR(XLOOKUP(E5321,Operadores!A:A,Operadores!B:B))</f>
        <v>RODMIG</v>
      </c>
      <c r="G5321" s="36" t="s">
        <v>42</v>
      </c>
      <c r="H5321" s="39">
        <v>19.950328</v>
      </c>
      <c r="I5321" s="40">
        <v>411.21</v>
      </c>
      <c r="J5321" s="41">
        <f t="shared" si="5"/>
        <v>8203.774377</v>
      </c>
      <c r="K5321" s="37" t="str">
        <f t="array" ref="K5321">IFERROR(XLOOKUP(G5321,'Tipo de carga'!A:A,'Tipo de carga'!B:B))</f>
        <v>Autoabasto</v>
      </c>
      <c r="L5321" s="37">
        <f t="shared" si="2"/>
        <v>46</v>
      </c>
      <c r="M5321" s="37">
        <f t="shared" si="3"/>
        <v>14</v>
      </c>
      <c r="N5321" s="37">
        <f t="shared" si="4"/>
        <v>11</v>
      </c>
      <c r="O5321" s="37" t="str">
        <f t="array" ref="O5321">IFERROR(XLOOKUP(K5321,'Tipo de carga'!B:B,'Tipo de carga'!C:C))</f>
        <v>Diesel</v>
      </c>
    </row>
    <row r="5322">
      <c r="A5322" s="36">
        <v>2010.0</v>
      </c>
      <c r="B5322" s="37" t="str">
        <f t="array" ref="B5322">IFERROR(XLOOKUP(A5322,'Asignacion Nov'!A:A,'Asignacion Nov'!C:C))</f>
        <v>MeLi asignado SD</v>
      </c>
      <c r="C5322" s="37" t="str">
        <f t="array" ref="C5322">IFERROR(XLOOKUP(A5322,'Asignacion Nov'!A:A,'Asignacion Nov'!B:B))</f>
        <v>EC-05</v>
      </c>
      <c r="D5322" s="38">
        <v>45610.53666666667</v>
      </c>
      <c r="E5322" s="36" t="s">
        <v>194</v>
      </c>
      <c r="F5322" s="37" t="str">
        <f t="array" ref="F5322">IFERROR(XLOOKUP(E5322,Operadores!A:A,Operadores!B:B))</f>
        <v>CHAJE</v>
      </c>
      <c r="G5322" s="36" t="s">
        <v>42</v>
      </c>
      <c r="H5322" s="39">
        <v>19.950328</v>
      </c>
      <c r="I5322" s="40">
        <v>280.02</v>
      </c>
      <c r="J5322" s="41">
        <f t="shared" si="5"/>
        <v>5586.490847</v>
      </c>
      <c r="K5322" s="37" t="str">
        <f t="array" ref="K5322">IFERROR(XLOOKUP(G5322,'Tipo de carga'!A:A,'Tipo de carga'!B:B))</f>
        <v>Autoabasto</v>
      </c>
      <c r="L5322" s="37">
        <f t="shared" si="2"/>
        <v>46</v>
      </c>
      <c r="M5322" s="37">
        <f t="shared" si="3"/>
        <v>14</v>
      </c>
      <c r="N5322" s="37">
        <f t="shared" si="4"/>
        <v>11</v>
      </c>
      <c r="O5322" s="37" t="str">
        <f t="array" ref="O5322">IFERROR(XLOOKUP(K5322,'Tipo de carga'!B:B,'Tipo de carga'!C:C))</f>
        <v>Diesel</v>
      </c>
    </row>
    <row r="5323">
      <c r="A5323" s="36">
        <v>2020.0</v>
      </c>
      <c r="B5323" s="37" t="str">
        <f t="array" ref="B5323">IFERROR(XLOOKUP(A5323,'Asignacion Nov'!A:A,'Asignacion Nov'!C:C))</f>
        <v>MeLi Dedicado Merida</v>
      </c>
      <c r="C5323" s="37" t="str">
        <f t="array" ref="C5323">IFERROR(XLOOKUP(A5323,'Asignacion Nov'!A:A,'Asignacion Nov'!B:B))</f>
        <v>EC-05</v>
      </c>
      <c r="D5323" s="38">
        <v>45610.52900462963</v>
      </c>
      <c r="E5323" s="36" t="s">
        <v>164</v>
      </c>
      <c r="F5323" s="37" t="str">
        <f t="array" ref="F5323">IFERROR(XLOOKUP(E5323,Operadores!A:A,Operadores!B:B))</f>
        <v>MUÑOSC</v>
      </c>
      <c r="G5323" s="36" t="s">
        <v>42</v>
      </c>
      <c r="H5323" s="39">
        <v>19.950328</v>
      </c>
      <c r="I5323" s="40">
        <v>250.05</v>
      </c>
      <c r="J5323" s="41">
        <f t="shared" si="5"/>
        <v>4988.579516</v>
      </c>
      <c r="K5323" s="37" t="str">
        <f t="array" ref="K5323">IFERROR(XLOOKUP(G5323,'Tipo de carga'!A:A,'Tipo de carga'!B:B))</f>
        <v>Autoabasto</v>
      </c>
      <c r="L5323" s="37">
        <f t="shared" si="2"/>
        <v>46</v>
      </c>
      <c r="M5323" s="37">
        <f t="shared" si="3"/>
        <v>14</v>
      </c>
      <c r="N5323" s="37">
        <f t="shared" si="4"/>
        <v>11</v>
      </c>
      <c r="O5323" s="37" t="str">
        <f t="array" ref="O5323">IFERROR(XLOOKUP(K5323,'Tipo de carga'!B:B,'Tipo de carga'!C:C))</f>
        <v>Diesel</v>
      </c>
    </row>
    <row r="5324">
      <c r="A5324" s="36">
        <v>1761.0</v>
      </c>
      <c r="B5324" s="37" t="str">
        <f t="array" ref="B5324">IFERROR(XLOOKUP(A5324,'Asignacion Nov'!A:A,'Asignacion Nov'!C:C))</f>
        <v>Wm Full</v>
      </c>
      <c r="C5324" s="37" t="str">
        <f t="array" ref="C5324">IFERROR(XLOOKUP(A5324,'Asignacion Nov'!A:A,'Asignacion Nov'!B:B))</f>
        <v>EC-08</v>
      </c>
      <c r="D5324" s="38">
        <v>45610.50884259259</v>
      </c>
      <c r="E5324" s="36" t="s">
        <v>278</v>
      </c>
      <c r="F5324" s="37" t="str">
        <f t="array" ref="F5324">IFERROR(XLOOKUP(E5324,Operadores!A:A,Operadores!B:B))</f>
        <v>RAMBAR</v>
      </c>
      <c r="G5324" s="36" t="s">
        <v>42</v>
      </c>
      <c r="H5324" s="39">
        <v>19.950328</v>
      </c>
      <c r="I5324" s="40">
        <v>425.9</v>
      </c>
      <c r="J5324" s="41">
        <f t="shared" si="5"/>
        <v>8496.844695</v>
      </c>
      <c r="K5324" s="37" t="str">
        <f t="array" ref="K5324">IFERROR(XLOOKUP(G5324,'Tipo de carga'!A:A,'Tipo de carga'!B:B))</f>
        <v>Autoabasto</v>
      </c>
      <c r="L5324" s="37">
        <f t="shared" si="2"/>
        <v>46</v>
      </c>
      <c r="M5324" s="37">
        <f t="shared" si="3"/>
        <v>14</v>
      </c>
      <c r="N5324" s="37">
        <f t="shared" si="4"/>
        <v>11</v>
      </c>
      <c r="O5324" s="37" t="str">
        <f t="array" ref="O5324">IFERROR(XLOOKUP(K5324,'Tipo de carga'!B:B,'Tipo de carga'!C:C))</f>
        <v>Diesel</v>
      </c>
    </row>
    <row r="5325">
      <c r="A5325" s="36">
        <v>2013.0</v>
      </c>
      <c r="B5325" s="37" t="str">
        <f t="array" ref="B5325">IFERROR(XLOOKUP(A5325,'Asignacion Nov'!A:A,'Asignacion Nov'!C:C))</f>
        <v>MeLi Dedicado Merida</v>
      </c>
      <c r="C5325" s="37" t="str">
        <f t="array" ref="C5325">IFERROR(XLOOKUP(A5325,'Asignacion Nov'!A:A,'Asignacion Nov'!B:B))</f>
        <v>EC-05</v>
      </c>
      <c r="D5325" s="38">
        <v>45610.49962962963</v>
      </c>
      <c r="E5325" s="36" t="s">
        <v>557</v>
      </c>
      <c r="F5325" s="37" t="str">
        <f t="array" ref="F5325">IFERROR(XLOOKUP(E5325,Operadores!A:A,Operadores!B:B))</f>
        <v>MONENR</v>
      </c>
      <c r="G5325" s="36" t="s">
        <v>42</v>
      </c>
      <c r="H5325" s="39">
        <v>19.950328</v>
      </c>
      <c r="I5325" s="40">
        <v>314.27</v>
      </c>
      <c r="J5325" s="41">
        <f t="shared" si="5"/>
        <v>6269.789581</v>
      </c>
      <c r="K5325" s="37" t="str">
        <f t="array" ref="K5325">IFERROR(XLOOKUP(G5325,'Tipo de carga'!A:A,'Tipo de carga'!B:B))</f>
        <v>Autoabasto</v>
      </c>
      <c r="L5325" s="37">
        <f t="shared" si="2"/>
        <v>46</v>
      </c>
      <c r="M5325" s="37">
        <f t="shared" si="3"/>
        <v>14</v>
      </c>
      <c r="N5325" s="37">
        <f t="shared" si="4"/>
        <v>11</v>
      </c>
      <c r="O5325" s="37" t="str">
        <f t="array" ref="O5325">IFERROR(XLOOKUP(K5325,'Tipo de carga'!B:B,'Tipo de carga'!C:C))</f>
        <v>Diesel</v>
      </c>
    </row>
    <row r="5326">
      <c r="A5326" s="36">
        <v>1813.0</v>
      </c>
      <c r="B5326" s="37" t="str">
        <f t="array" ref="B5326">IFERROR(XLOOKUP(A5326,'Asignacion Nov'!A:A,'Asignacion Nov'!C:C))</f>
        <v>Wm Full</v>
      </c>
      <c r="C5326" s="37" t="str">
        <f t="array" ref="C5326">IFERROR(XLOOKUP(A5326,'Asignacion Nov'!A:A,'Asignacion Nov'!B:B))</f>
        <v>EC-08</v>
      </c>
      <c r="D5326" s="38">
        <v>45610.4841087963</v>
      </c>
      <c r="E5326" s="36" t="s">
        <v>302</v>
      </c>
      <c r="F5326" s="37" t="str">
        <f t="array" ref="F5326">IFERROR(XLOOKUP(E5326,Operadores!A:A,Operadores!B:B))</f>
        <v>HEROCT</v>
      </c>
      <c r="G5326" s="36" t="s">
        <v>42</v>
      </c>
      <c r="H5326" s="39">
        <v>19.950328</v>
      </c>
      <c r="I5326" s="40">
        <v>380.96</v>
      </c>
      <c r="J5326" s="41">
        <f t="shared" si="5"/>
        <v>7600.276955</v>
      </c>
      <c r="K5326" s="37" t="str">
        <f t="array" ref="K5326">IFERROR(XLOOKUP(G5326,'Tipo de carga'!A:A,'Tipo de carga'!B:B))</f>
        <v>Autoabasto</v>
      </c>
      <c r="L5326" s="37">
        <f t="shared" si="2"/>
        <v>46</v>
      </c>
      <c r="M5326" s="37">
        <f t="shared" si="3"/>
        <v>14</v>
      </c>
      <c r="N5326" s="37">
        <f t="shared" si="4"/>
        <v>11</v>
      </c>
      <c r="O5326" s="37" t="str">
        <f t="array" ref="O5326">IFERROR(XLOOKUP(K5326,'Tipo de carga'!B:B,'Tipo de carga'!C:C))</f>
        <v>Diesel</v>
      </c>
    </row>
    <row r="5327">
      <c r="A5327" s="36">
        <v>2005.0</v>
      </c>
      <c r="B5327" s="37" t="str">
        <f t="array" ref="B5327">IFERROR(XLOOKUP(A5327,'Asignacion Nov'!A:A,'Asignacion Nov'!C:C))</f>
        <v>MeLi Dedicado Merida</v>
      </c>
      <c r="C5327" s="37" t="str">
        <f t="array" ref="C5327">IFERROR(XLOOKUP(A5327,'Asignacion Nov'!A:A,'Asignacion Nov'!B:B))</f>
        <v>EC-05</v>
      </c>
      <c r="D5327" s="38">
        <v>45610.47443287037</v>
      </c>
      <c r="E5327" s="36" t="s">
        <v>399</v>
      </c>
      <c r="F5327" s="37" t="str">
        <f t="array" ref="F5327">IFERROR(XLOOKUP(E5327,Operadores!A:A,Operadores!B:B))</f>
        <v>DOMLEO</v>
      </c>
      <c r="G5327" s="36" t="s">
        <v>42</v>
      </c>
      <c r="H5327" s="39">
        <v>19.950328</v>
      </c>
      <c r="I5327" s="40">
        <v>280.77</v>
      </c>
      <c r="J5327" s="41">
        <f t="shared" si="5"/>
        <v>5601.453593</v>
      </c>
      <c r="K5327" s="37" t="str">
        <f t="array" ref="K5327">IFERROR(XLOOKUP(G5327,'Tipo de carga'!A:A,'Tipo de carga'!B:B))</f>
        <v>Autoabasto</v>
      </c>
      <c r="L5327" s="37">
        <f t="shared" si="2"/>
        <v>46</v>
      </c>
      <c r="M5327" s="37">
        <f t="shared" si="3"/>
        <v>14</v>
      </c>
      <c r="N5327" s="37">
        <f t="shared" si="4"/>
        <v>11</v>
      </c>
      <c r="O5327" s="37" t="str">
        <f t="array" ref="O5327">IFERROR(XLOOKUP(K5327,'Tipo de carga'!B:B,'Tipo de carga'!C:C))</f>
        <v>Diesel</v>
      </c>
    </row>
    <row r="5328">
      <c r="A5328" s="36">
        <v>1803.0</v>
      </c>
      <c r="B5328" s="37" t="str">
        <f t="array" ref="B5328">IFERROR(XLOOKUP(A5328,'Asignacion Nov'!A:A,'Asignacion Nov'!C:C))</f>
        <v>Sayer Full</v>
      </c>
      <c r="C5328" s="37" t="str">
        <f t="array" ref="C5328">IFERROR(XLOOKUP(A5328,'Asignacion Nov'!A:A,'Asignacion Nov'!B:B))</f>
        <v>EC-04</v>
      </c>
      <c r="D5328" s="38">
        <v>45610.46728009259</v>
      </c>
      <c r="E5328" s="36" t="s">
        <v>24</v>
      </c>
      <c r="F5328" s="37" t="str">
        <f t="array" ref="F5328">IFERROR(XLOOKUP(E5328,Operadores!A:A,Operadores!B:B))</f>
        <v>LOPOSC</v>
      </c>
      <c r="G5328" s="36" t="s">
        <v>42</v>
      </c>
      <c r="H5328" s="39">
        <v>19.950328</v>
      </c>
      <c r="I5328" s="40">
        <v>620.01</v>
      </c>
      <c r="J5328" s="41">
        <f t="shared" si="5"/>
        <v>12369.40286</v>
      </c>
      <c r="K5328" s="37" t="str">
        <f t="array" ref="K5328">IFERROR(XLOOKUP(G5328,'Tipo de carga'!A:A,'Tipo de carga'!B:B))</f>
        <v>Autoabasto</v>
      </c>
      <c r="L5328" s="37">
        <f t="shared" si="2"/>
        <v>46</v>
      </c>
      <c r="M5328" s="37">
        <f t="shared" si="3"/>
        <v>14</v>
      </c>
      <c r="N5328" s="37">
        <f t="shared" si="4"/>
        <v>11</v>
      </c>
      <c r="O5328" s="37" t="str">
        <f t="array" ref="O5328">IFERROR(XLOOKUP(K5328,'Tipo de carga'!B:B,'Tipo de carga'!C:C))</f>
        <v>Diesel</v>
      </c>
    </row>
    <row r="5329">
      <c r="A5329" s="36">
        <v>2028.0</v>
      </c>
      <c r="B5329" s="37" t="str">
        <f t="array" ref="B5329">IFERROR(XLOOKUP(A5329,'Asignacion Nov'!A:A,'Asignacion Nov'!C:C))</f>
        <v>MeLi Dedicado Merida</v>
      </c>
      <c r="C5329" s="37" t="str">
        <f t="array" ref="C5329">IFERROR(XLOOKUP(A5329,'Asignacion Nov'!A:A,'Asignacion Nov'!B:B))</f>
        <v>EC-05</v>
      </c>
      <c r="D5329" s="38">
        <v>45610.46625</v>
      </c>
      <c r="E5329" s="36" t="s">
        <v>398</v>
      </c>
      <c r="F5329" s="37" t="str">
        <f t="array" ref="F5329">IFERROR(XLOOKUP(E5329,Operadores!A:A,Operadores!B:B))</f>
        <v>SANEUS</v>
      </c>
      <c r="G5329" s="36" t="s">
        <v>42</v>
      </c>
      <c r="H5329" s="39">
        <v>19.950328</v>
      </c>
      <c r="I5329" s="40">
        <v>234.37</v>
      </c>
      <c r="J5329" s="41">
        <f t="shared" si="5"/>
        <v>4675.758373</v>
      </c>
      <c r="K5329" s="37" t="str">
        <f t="array" ref="K5329">IFERROR(XLOOKUP(G5329,'Tipo de carga'!A:A,'Tipo de carga'!B:B))</f>
        <v>Autoabasto</v>
      </c>
      <c r="L5329" s="37">
        <f t="shared" si="2"/>
        <v>46</v>
      </c>
      <c r="M5329" s="37">
        <f t="shared" si="3"/>
        <v>14</v>
      </c>
      <c r="N5329" s="37">
        <f t="shared" si="4"/>
        <v>11</v>
      </c>
      <c r="O5329" s="37" t="str">
        <f t="array" ref="O5329">IFERROR(XLOOKUP(K5329,'Tipo de carga'!B:B,'Tipo de carga'!C:C))</f>
        <v>Diesel</v>
      </c>
    </row>
    <row r="5330">
      <c r="A5330" s="36">
        <v>1991.0</v>
      </c>
      <c r="B5330" s="37" t="str">
        <f t="array" ref="B5330">IFERROR(XLOOKUP(A5330,'Asignacion Nov'!A:A,'Asignacion Nov'!C:C))</f>
        <v>MeLi Dedicado Merida</v>
      </c>
      <c r="C5330" s="37" t="str">
        <f t="array" ref="C5330">IFERROR(XLOOKUP(A5330,'Asignacion Nov'!A:A,'Asignacion Nov'!B:B))</f>
        <v>EC-05</v>
      </c>
      <c r="D5330" s="38">
        <v>45610.391388888886</v>
      </c>
      <c r="E5330" s="36" t="s">
        <v>204</v>
      </c>
      <c r="F5330" s="37" t="str">
        <f t="array" ref="F5330">IFERROR(XLOOKUP(E5330,Operadores!A:A,Operadores!B:B))</f>
        <v>AGUARM</v>
      </c>
      <c r="G5330" s="36" t="s">
        <v>42</v>
      </c>
      <c r="H5330" s="39">
        <v>19.950328</v>
      </c>
      <c r="I5330" s="40">
        <v>420.61</v>
      </c>
      <c r="J5330" s="41">
        <f t="shared" si="5"/>
        <v>8391.30746</v>
      </c>
      <c r="K5330" s="37" t="str">
        <f t="array" ref="K5330">IFERROR(XLOOKUP(G5330,'Tipo de carga'!A:A,'Tipo de carga'!B:B))</f>
        <v>Autoabasto</v>
      </c>
      <c r="L5330" s="37">
        <f t="shared" si="2"/>
        <v>46</v>
      </c>
      <c r="M5330" s="37">
        <f t="shared" si="3"/>
        <v>14</v>
      </c>
      <c r="N5330" s="37">
        <f t="shared" si="4"/>
        <v>11</v>
      </c>
      <c r="O5330" s="37" t="str">
        <f t="array" ref="O5330">IFERROR(XLOOKUP(K5330,'Tipo de carga'!B:B,'Tipo de carga'!C:C))</f>
        <v>Diesel</v>
      </c>
    </row>
    <row r="5331">
      <c r="A5331" s="36">
        <v>2008.0</v>
      </c>
      <c r="B5331" s="37" t="str">
        <f t="array" ref="B5331">IFERROR(XLOOKUP(A5331,'Asignacion Nov'!A:A,'Asignacion Nov'!C:C))</f>
        <v>MeLi Dedicado Merida</v>
      </c>
      <c r="C5331" s="37" t="str">
        <f t="array" ref="C5331">IFERROR(XLOOKUP(A5331,'Asignacion Nov'!A:A,'Asignacion Nov'!B:B))</f>
        <v>EC-05</v>
      </c>
      <c r="D5331" s="38">
        <v>45610.37988425926</v>
      </c>
      <c r="E5331" s="36" t="s">
        <v>482</v>
      </c>
      <c r="F5331" s="37" t="str">
        <f t="array" ref="F5331">IFERROR(XLOOKUP(E5331,Operadores!A:A,Operadores!B:B))</f>
        <v>RIVJOS</v>
      </c>
      <c r="G5331" s="36" t="s">
        <v>42</v>
      </c>
      <c r="H5331" s="39">
        <v>19.950328</v>
      </c>
      <c r="I5331" s="40">
        <v>262.01</v>
      </c>
      <c r="J5331" s="41">
        <f t="shared" si="5"/>
        <v>5227.185439</v>
      </c>
      <c r="K5331" s="37" t="str">
        <f t="array" ref="K5331">IFERROR(XLOOKUP(G5331,'Tipo de carga'!A:A,'Tipo de carga'!B:B))</f>
        <v>Autoabasto</v>
      </c>
      <c r="L5331" s="37">
        <f t="shared" si="2"/>
        <v>46</v>
      </c>
      <c r="M5331" s="37">
        <f t="shared" si="3"/>
        <v>14</v>
      </c>
      <c r="N5331" s="37">
        <f t="shared" si="4"/>
        <v>11</v>
      </c>
      <c r="O5331" s="37" t="str">
        <f t="array" ref="O5331">IFERROR(XLOOKUP(K5331,'Tipo de carga'!B:B,'Tipo de carga'!C:C))</f>
        <v>Diesel</v>
      </c>
    </row>
    <row r="5332">
      <c r="A5332" s="36">
        <v>1746.0</v>
      </c>
      <c r="B5332" s="37" t="str">
        <f t="array" ref="B5332">IFERROR(XLOOKUP(A5332,'Asignacion Nov'!A:A,'Asignacion Nov'!C:C))</f>
        <v>Wm Full</v>
      </c>
      <c r="C5332" s="37" t="str">
        <f t="array" ref="C5332">IFERROR(XLOOKUP(A5332,'Asignacion Nov'!A:A,'Asignacion Nov'!B:B))</f>
        <v>EC-08</v>
      </c>
      <c r="D5332" s="38">
        <v>45610.36378472222</v>
      </c>
      <c r="E5332" s="36" t="s">
        <v>293</v>
      </c>
      <c r="F5332" s="37" t="str">
        <f t="array" ref="F5332">IFERROR(XLOOKUP(E5332,Operadores!A:A,Operadores!B:B))</f>
        <v>LOPFER</v>
      </c>
      <c r="G5332" s="36" t="s">
        <v>42</v>
      </c>
      <c r="H5332" s="39">
        <v>19.950328</v>
      </c>
      <c r="I5332" s="40">
        <v>494.68</v>
      </c>
      <c r="J5332" s="41">
        <f t="shared" si="5"/>
        <v>9869.028255</v>
      </c>
      <c r="K5332" s="37" t="str">
        <f t="array" ref="K5332">IFERROR(XLOOKUP(G5332,'Tipo de carga'!A:A,'Tipo de carga'!B:B))</f>
        <v>Autoabasto</v>
      </c>
      <c r="L5332" s="37">
        <f t="shared" si="2"/>
        <v>46</v>
      </c>
      <c r="M5332" s="37">
        <f t="shared" si="3"/>
        <v>14</v>
      </c>
      <c r="N5332" s="37">
        <f t="shared" si="4"/>
        <v>11</v>
      </c>
      <c r="O5332" s="37" t="str">
        <f t="array" ref="O5332">IFERROR(XLOOKUP(K5332,'Tipo de carga'!B:B,'Tipo de carga'!C:C))</f>
        <v>Diesel</v>
      </c>
    </row>
    <row r="5333">
      <c r="A5333" s="36">
        <v>1818.0</v>
      </c>
      <c r="B5333" s="37" t="str">
        <f t="array" ref="B5333">IFERROR(XLOOKUP(A5333,'Asignacion Nov'!A:A,'Asignacion Nov'!C:C))</f>
        <v>Wm Full</v>
      </c>
      <c r="C5333" s="37" t="str">
        <f t="array" ref="C5333">IFERROR(XLOOKUP(A5333,'Asignacion Nov'!A:A,'Asignacion Nov'!B:B))</f>
        <v>EC-08</v>
      </c>
      <c r="D5333" s="38">
        <v>45610.26619212963</v>
      </c>
      <c r="E5333" s="36" t="s">
        <v>302</v>
      </c>
      <c r="F5333" s="37" t="str">
        <f t="array" ref="F5333">IFERROR(XLOOKUP(E5333,Operadores!A:A,Operadores!B:B))</f>
        <v>HEROCT</v>
      </c>
      <c r="G5333" s="36" t="s">
        <v>42</v>
      </c>
      <c r="H5333" s="39">
        <v>19.950328</v>
      </c>
      <c r="I5333" s="40">
        <v>475.02</v>
      </c>
      <c r="J5333" s="41">
        <f t="shared" si="5"/>
        <v>9476.804807</v>
      </c>
      <c r="K5333" s="37" t="str">
        <f t="array" ref="K5333">IFERROR(XLOOKUP(G5333,'Tipo de carga'!A:A,'Tipo de carga'!B:B))</f>
        <v>Autoabasto</v>
      </c>
      <c r="L5333" s="37">
        <f t="shared" si="2"/>
        <v>46</v>
      </c>
      <c r="M5333" s="37">
        <f t="shared" si="3"/>
        <v>14</v>
      </c>
      <c r="N5333" s="37">
        <f t="shared" si="4"/>
        <v>11</v>
      </c>
      <c r="O5333" s="37" t="str">
        <f t="array" ref="O5333">IFERROR(XLOOKUP(K5333,'Tipo de carga'!B:B,'Tipo de carga'!C:C))</f>
        <v>Diesel</v>
      </c>
    </row>
    <row r="5334">
      <c r="A5334" s="36">
        <v>1996.0</v>
      </c>
      <c r="B5334" s="37" t="str">
        <f t="array" ref="B5334">IFERROR(XLOOKUP(A5334,'Asignacion Nov'!A:A,'Asignacion Nov'!C:C))</f>
        <v>MeLi Dedicado Merida</v>
      </c>
      <c r="C5334" s="37" t="str">
        <f t="array" ref="C5334">IFERROR(XLOOKUP(A5334,'Asignacion Nov'!A:A,'Asignacion Nov'!B:B))</f>
        <v>EC-05</v>
      </c>
      <c r="D5334" s="38">
        <v>45610.2259375</v>
      </c>
      <c r="E5334" s="36" t="s">
        <v>580</v>
      </c>
      <c r="F5334" s="37" t="str">
        <f t="array" ref="F5334">IFERROR(XLOOKUP(E5334,Operadores!A:A,Operadores!B:B))</f>
        <v>HERNOR</v>
      </c>
      <c r="G5334" s="36" t="s">
        <v>42</v>
      </c>
      <c r="H5334" s="39">
        <v>19.950328</v>
      </c>
      <c r="I5334" s="40">
        <v>438.62</v>
      </c>
      <c r="J5334" s="41">
        <f t="shared" si="5"/>
        <v>8750.612867</v>
      </c>
      <c r="K5334" s="37" t="str">
        <f t="array" ref="K5334">IFERROR(XLOOKUP(G5334,'Tipo de carga'!A:A,'Tipo de carga'!B:B))</f>
        <v>Autoabasto</v>
      </c>
      <c r="L5334" s="37">
        <f t="shared" si="2"/>
        <v>46</v>
      </c>
      <c r="M5334" s="37">
        <f t="shared" si="3"/>
        <v>14</v>
      </c>
      <c r="N5334" s="37">
        <f t="shared" si="4"/>
        <v>11</v>
      </c>
      <c r="O5334" s="37" t="str">
        <f t="array" ref="O5334">IFERROR(XLOOKUP(K5334,'Tipo de carga'!B:B,'Tipo de carga'!C:C))</f>
        <v>Diesel</v>
      </c>
    </row>
    <row r="5335">
      <c r="A5335" s="36">
        <v>2004.0</v>
      </c>
      <c r="B5335" s="37" t="str">
        <f t="array" ref="B5335">IFERROR(XLOOKUP(A5335,'Asignacion Nov'!A:A,'Asignacion Nov'!C:C))</f>
        <v>MeLi Dedicado Merida</v>
      </c>
      <c r="C5335" s="37" t="str">
        <f t="array" ref="C5335">IFERROR(XLOOKUP(A5335,'Asignacion Nov'!A:A,'Asignacion Nov'!B:B))</f>
        <v>EC-05</v>
      </c>
      <c r="D5335" s="38">
        <v>45610.155</v>
      </c>
      <c r="E5335" s="36" t="s">
        <v>241</v>
      </c>
      <c r="F5335" s="37" t="str">
        <f t="array" ref="F5335">IFERROR(XLOOKUP(E5335,Operadores!A:A,Operadores!B:B))</f>
        <v>CADEMM</v>
      </c>
      <c r="G5335" s="36" t="s">
        <v>42</v>
      </c>
      <c r="H5335" s="39">
        <v>19.950328</v>
      </c>
      <c r="I5335" s="40">
        <v>443.66</v>
      </c>
      <c r="J5335" s="41">
        <f t="shared" si="5"/>
        <v>8851.16252</v>
      </c>
      <c r="K5335" s="37" t="str">
        <f t="array" ref="K5335">IFERROR(XLOOKUP(G5335,'Tipo de carga'!A:A,'Tipo de carga'!B:B))</f>
        <v>Autoabasto</v>
      </c>
      <c r="L5335" s="37">
        <f t="shared" si="2"/>
        <v>46</v>
      </c>
      <c r="M5335" s="37">
        <f t="shared" si="3"/>
        <v>14</v>
      </c>
      <c r="N5335" s="37">
        <f t="shared" si="4"/>
        <v>11</v>
      </c>
      <c r="O5335" s="37" t="str">
        <f t="array" ref="O5335">IFERROR(XLOOKUP(K5335,'Tipo de carga'!B:B,'Tipo de carga'!C:C))</f>
        <v>Diesel</v>
      </c>
    </row>
    <row r="5336">
      <c r="A5336" s="36">
        <v>1800.0</v>
      </c>
      <c r="B5336" s="37" t="str">
        <f t="array" ref="B5336">IFERROR(XLOOKUP(A5336,'Asignacion Nov'!A:A,'Asignacion Nov'!C:C))</f>
        <v>Sayer Full</v>
      </c>
      <c r="C5336" s="37" t="str">
        <f t="array" ref="C5336">IFERROR(XLOOKUP(A5336,'Asignacion Nov'!A:A,'Asignacion Nov'!B:B))</f>
        <v>EC-04</v>
      </c>
      <c r="D5336" s="38">
        <v>45610.145578703705</v>
      </c>
      <c r="E5336" s="36" t="s">
        <v>73</v>
      </c>
      <c r="F5336" s="37" t="str">
        <f t="array" ref="F5336">IFERROR(XLOOKUP(E5336,Operadores!A:A,Operadores!B:B))</f>
        <v>PERJU03</v>
      </c>
      <c r="G5336" s="36" t="s">
        <v>42</v>
      </c>
      <c r="H5336" s="39">
        <v>19.950328</v>
      </c>
      <c r="I5336" s="40">
        <v>518.24</v>
      </c>
      <c r="J5336" s="41">
        <f t="shared" si="5"/>
        <v>10339.05798</v>
      </c>
      <c r="K5336" s="37" t="str">
        <f t="array" ref="K5336">IFERROR(XLOOKUP(G5336,'Tipo de carga'!A:A,'Tipo de carga'!B:B))</f>
        <v>Autoabasto</v>
      </c>
      <c r="L5336" s="37">
        <f t="shared" si="2"/>
        <v>46</v>
      </c>
      <c r="M5336" s="37">
        <f t="shared" si="3"/>
        <v>14</v>
      </c>
      <c r="N5336" s="37">
        <f t="shared" si="4"/>
        <v>11</v>
      </c>
      <c r="O5336" s="37" t="str">
        <f t="array" ref="O5336">IFERROR(XLOOKUP(K5336,'Tipo de carga'!B:B,'Tipo de carga'!C:C))</f>
        <v>Diesel</v>
      </c>
    </row>
    <row r="5337">
      <c r="A5337" s="36">
        <v>1806.0</v>
      </c>
      <c r="B5337" s="37" t="str">
        <f t="array" ref="B5337">IFERROR(XLOOKUP(A5337,'Asignacion Nov'!A:A,'Asignacion Nov'!C:C))</f>
        <v>Sayer Sencillo</v>
      </c>
      <c r="C5337" s="37" t="str">
        <f t="array" ref="C5337">IFERROR(XLOOKUP(A5337,'Asignacion Nov'!A:A,'Asignacion Nov'!B:B))</f>
        <v>EC-04</v>
      </c>
      <c r="D5337" s="38">
        <v>45610.12997685185</v>
      </c>
      <c r="E5337" s="36" t="s">
        <v>40</v>
      </c>
      <c r="F5337" s="37" t="str">
        <f t="array" ref="F5337">IFERROR(XLOOKUP(E5337,Operadores!A:A,Operadores!B:B))</f>
        <v>DIAOMA</v>
      </c>
      <c r="G5337" s="36" t="s">
        <v>42</v>
      </c>
      <c r="H5337" s="39">
        <v>19.950328</v>
      </c>
      <c r="I5337" s="40">
        <v>577.56</v>
      </c>
      <c r="J5337" s="41">
        <f t="shared" si="5"/>
        <v>11522.51144</v>
      </c>
      <c r="K5337" s="37" t="str">
        <f t="array" ref="K5337">IFERROR(XLOOKUP(G5337,'Tipo de carga'!A:A,'Tipo de carga'!B:B))</f>
        <v>Autoabasto</v>
      </c>
      <c r="L5337" s="37">
        <f t="shared" si="2"/>
        <v>46</v>
      </c>
      <c r="M5337" s="37">
        <f t="shared" si="3"/>
        <v>14</v>
      </c>
      <c r="N5337" s="37">
        <f t="shared" si="4"/>
        <v>11</v>
      </c>
      <c r="O5337" s="37" t="str">
        <f t="array" ref="O5337">IFERROR(XLOOKUP(K5337,'Tipo de carga'!B:B,'Tipo de carga'!C:C))</f>
        <v>Diesel</v>
      </c>
    </row>
    <row r="5338">
      <c r="A5338" s="36">
        <v>1896.0</v>
      </c>
      <c r="B5338" s="37" t="str">
        <f t="array" ref="B5338">IFERROR(XLOOKUP(A5338,'Asignacion Nov'!A:A,'Asignacion Nov'!C:C))</f>
        <v>Hisense</v>
      </c>
      <c r="C5338" s="37" t="str">
        <f t="array" ref="C5338">IFERROR(XLOOKUP(A5338,'Asignacion Nov'!A:A,'Asignacion Nov'!B:B))</f>
        <v>EC-03</v>
      </c>
      <c r="D5338" s="38">
        <v>45610.07633101852</v>
      </c>
      <c r="E5338" s="36" t="s">
        <v>353</v>
      </c>
      <c r="F5338" s="37" t="str">
        <f t="array" ref="F5338">IFERROR(XLOOKUP(E5338,Operadores!A:A,Operadores!B:B))</f>
        <v>CUAALV</v>
      </c>
      <c r="G5338" s="36" t="s">
        <v>42</v>
      </c>
      <c r="H5338" s="39">
        <v>19.950328</v>
      </c>
      <c r="I5338" s="40">
        <v>230.3</v>
      </c>
      <c r="J5338" s="41">
        <f t="shared" si="5"/>
        <v>4594.560538</v>
      </c>
      <c r="K5338" s="37" t="str">
        <f t="array" ref="K5338">IFERROR(XLOOKUP(G5338,'Tipo de carga'!A:A,'Tipo de carga'!B:B))</f>
        <v>Autoabasto</v>
      </c>
      <c r="L5338" s="37">
        <f t="shared" si="2"/>
        <v>46</v>
      </c>
      <c r="M5338" s="37">
        <f t="shared" si="3"/>
        <v>14</v>
      </c>
      <c r="N5338" s="37">
        <f t="shared" si="4"/>
        <v>11</v>
      </c>
      <c r="O5338" s="37" t="str">
        <f t="array" ref="O5338">IFERROR(XLOOKUP(K5338,'Tipo de carga'!B:B,'Tipo de carga'!C:C))</f>
        <v>Diesel</v>
      </c>
    </row>
    <row r="5339">
      <c r="A5339" s="36">
        <v>2000.0</v>
      </c>
      <c r="B5339" s="37" t="str">
        <f t="array" ref="B5339">IFERROR(XLOOKUP(A5339,'Asignacion Nov'!A:A,'Asignacion Nov'!C:C))</f>
        <v>MeLi Dedicado Merida</v>
      </c>
      <c r="C5339" s="37" t="str">
        <f t="array" ref="C5339">IFERROR(XLOOKUP(A5339,'Asignacion Nov'!A:A,'Asignacion Nov'!B:B))</f>
        <v>EC-05</v>
      </c>
      <c r="D5339" s="38">
        <v>45610.052569444444</v>
      </c>
      <c r="E5339" s="36" t="s">
        <v>402</v>
      </c>
      <c r="F5339" s="37" t="str">
        <f t="array" ref="F5339">IFERROR(XLOOKUP(E5339,Operadores!A:A,Operadores!B:B))</f>
        <v>GARJOS02</v>
      </c>
      <c r="G5339" s="36" t="s">
        <v>42</v>
      </c>
      <c r="H5339" s="39">
        <v>19.950328</v>
      </c>
      <c r="I5339" s="40">
        <v>380.02</v>
      </c>
      <c r="J5339" s="41">
        <f t="shared" si="5"/>
        <v>7581.523647</v>
      </c>
      <c r="K5339" s="37" t="str">
        <f t="array" ref="K5339">IFERROR(XLOOKUP(G5339,'Tipo de carga'!A:A,'Tipo de carga'!B:B))</f>
        <v>Autoabasto</v>
      </c>
      <c r="L5339" s="37">
        <f t="shared" si="2"/>
        <v>46</v>
      </c>
      <c r="M5339" s="37">
        <f t="shared" si="3"/>
        <v>14</v>
      </c>
      <c r="N5339" s="37">
        <f t="shared" si="4"/>
        <v>11</v>
      </c>
      <c r="O5339" s="37" t="str">
        <f t="array" ref="O5339">IFERROR(XLOOKUP(K5339,'Tipo de carga'!B:B,'Tipo de carga'!C:C))</f>
        <v>Diesel</v>
      </c>
    </row>
    <row r="5340">
      <c r="A5340" s="36">
        <v>2030.0</v>
      </c>
      <c r="B5340" s="37" t="str">
        <f t="array" ref="B5340">IFERROR(XLOOKUP(A5340,'Asignacion Nov'!A:A,'Asignacion Nov'!C:C))</f>
        <v>MeLi Dedicado TD</v>
      </c>
      <c r="C5340" s="37" t="str">
        <f t="array" ref="C5340">IFERROR(XLOOKUP(A5340,'Asignacion Nov'!A:A,'Asignacion Nov'!B:B))</f>
        <v>EC-05</v>
      </c>
      <c r="D5340" s="38">
        <v>45610.0</v>
      </c>
      <c r="E5340" s="36" t="s">
        <v>323</v>
      </c>
      <c r="F5340" s="37" t="str">
        <f t="array" ref="F5340">IFERROR(XLOOKUP(E5340,Operadores!A:A,Operadores!B:B))</f>
        <v>MENBER</v>
      </c>
      <c r="G5340" s="36" t="s">
        <v>425</v>
      </c>
      <c r="H5340" s="39">
        <v>25.47</v>
      </c>
      <c r="I5340" s="40">
        <v>376.91</v>
      </c>
      <c r="J5340" s="41">
        <f t="shared" si="5"/>
        <v>9599.8977</v>
      </c>
      <c r="K5340" s="37" t="str">
        <f t="array" ref="K5340">IFERROR(XLOOKUP(G5340,'Tipo de carga'!A:A,'Tipo de carga'!B:B))</f>
        <v>Ticket</v>
      </c>
      <c r="L5340" s="37">
        <f t="shared" si="2"/>
        <v>46</v>
      </c>
      <c r="M5340" s="37">
        <f t="shared" si="3"/>
        <v>14</v>
      </c>
      <c r="N5340" s="37">
        <f t="shared" si="4"/>
        <v>11</v>
      </c>
      <c r="O5340" s="37" t="str">
        <f t="array" ref="O5340">IFERROR(XLOOKUP(K5340,'Tipo de carga'!B:B,'Tipo de carga'!C:C))</f>
        <v>Diesel</v>
      </c>
    </row>
    <row r="5341">
      <c r="A5341" s="36">
        <v>1938.0</v>
      </c>
      <c r="B5341" s="37" t="str">
        <f t="array" ref="B5341">IFERROR(XLOOKUP(A5341,'Asignacion Nov'!A:A,'Asignacion Nov'!C:C))</f>
        <v>Sayer Sencillo</v>
      </c>
      <c r="C5341" s="37" t="str">
        <f t="array" ref="C5341">IFERROR(XLOOKUP(A5341,'Asignacion Nov'!A:A,'Asignacion Nov'!B:B))</f>
        <v>EC-04</v>
      </c>
      <c r="D5341" s="38">
        <v>45610.0</v>
      </c>
      <c r="E5341" s="36" t="s">
        <v>38</v>
      </c>
      <c r="F5341" s="37" t="str">
        <f t="array" ref="F5341">IFERROR(XLOOKUP(E5341,Operadores!A:A,Operadores!B:B))</f>
        <v>SOSCA01</v>
      </c>
      <c r="G5341" s="36" t="s">
        <v>425</v>
      </c>
      <c r="H5341" s="39">
        <v>25.65</v>
      </c>
      <c r="I5341" s="40">
        <v>461.0</v>
      </c>
      <c r="J5341" s="41">
        <f t="shared" si="5"/>
        <v>11824.65</v>
      </c>
      <c r="K5341" s="37" t="str">
        <f t="array" ref="K5341">IFERROR(XLOOKUP(G5341,'Tipo de carga'!A:A,'Tipo de carga'!B:B))</f>
        <v>Ticket</v>
      </c>
      <c r="L5341" s="37">
        <f t="shared" si="2"/>
        <v>46</v>
      </c>
      <c r="M5341" s="37">
        <f t="shared" si="3"/>
        <v>14</v>
      </c>
      <c r="N5341" s="37">
        <f t="shared" si="4"/>
        <v>11</v>
      </c>
      <c r="O5341" s="37" t="str">
        <f t="array" ref="O5341">IFERROR(XLOOKUP(K5341,'Tipo de carga'!B:B,'Tipo de carga'!C:C))</f>
        <v>Diesel</v>
      </c>
    </row>
    <row r="5342">
      <c r="A5342" s="36">
        <v>2015.0</v>
      </c>
      <c r="B5342" s="37" t="str">
        <f t="array" ref="B5342">IFERROR(XLOOKUP(A5342,'Asignacion Nov'!A:A,'Asignacion Nov'!C:C))</f>
        <v>MeLi Asignado TD</v>
      </c>
      <c r="C5342" s="37" t="str">
        <f t="array" ref="C5342">IFERROR(XLOOKUP(A5342,'Asignacion Nov'!A:A,'Asignacion Nov'!B:B))</f>
        <v>EC-05</v>
      </c>
      <c r="D5342" s="38">
        <v>45610.0</v>
      </c>
      <c r="E5342" s="36" t="s">
        <v>560</v>
      </c>
      <c r="F5342" s="37" t="str">
        <f t="array" ref="F5342">IFERROR(XLOOKUP(E5342,Operadores!A:A,Operadores!B:B))</f>
        <v>REYOFI</v>
      </c>
      <c r="G5342" s="36" t="s">
        <v>425</v>
      </c>
      <c r="H5342" s="39">
        <v>26.15</v>
      </c>
      <c r="I5342" s="40">
        <v>137.66</v>
      </c>
      <c r="J5342" s="41">
        <f t="shared" si="5"/>
        <v>3599.809</v>
      </c>
      <c r="K5342" s="37" t="str">
        <f t="array" ref="K5342">IFERROR(XLOOKUP(G5342,'Tipo de carga'!A:A,'Tipo de carga'!B:B))</f>
        <v>Ticket</v>
      </c>
      <c r="L5342" s="37">
        <f t="shared" si="2"/>
        <v>46</v>
      </c>
      <c r="M5342" s="37">
        <f t="shared" si="3"/>
        <v>14</v>
      </c>
      <c r="N5342" s="37">
        <f t="shared" si="4"/>
        <v>11</v>
      </c>
      <c r="O5342" s="37" t="str">
        <f t="array" ref="O5342">IFERROR(XLOOKUP(K5342,'Tipo de carga'!B:B,'Tipo de carga'!C:C))</f>
        <v>Diesel</v>
      </c>
    </row>
    <row r="5343">
      <c r="A5343" s="36">
        <v>2002.0</v>
      </c>
      <c r="B5343" s="37" t="str">
        <f t="array" ref="B5343">IFERROR(XLOOKUP(A5343,'Asignacion Nov'!A:A,'Asignacion Nov'!C:C))</f>
        <v>MeLi Dedicado Merida</v>
      </c>
      <c r="C5343" s="37" t="str">
        <f t="array" ref="C5343">IFERROR(XLOOKUP(A5343,'Asignacion Nov'!A:A,'Asignacion Nov'!B:B))</f>
        <v>EC-05</v>
      </c>
      <c r="D5343" s="38">
        <v>45610.0</v>
      </c>
      <c r="E5343" s="36"/>
      <c r="F5343" s="37"/>
      <c r="G5343" s="36" t="s">
        <v>425</v>
      </c>
      <c r="H5343" s="39">
        <v>23.99</v>
      </c>
      <c r="I5343" s="40">
        <v>350.14</v>
      </c>
      <c r="J5343" s="41">
        <f t="shared" si="5"/>
        <v>8399.8586</v>
      </c>
      <c r="K5343" s="37" t="str">
        <f t="array" ref="K5343">IFERROR(XLOOKUP(G5343,'Tipo de carga'!A:A,'Tipo de carga'!B:B))</f>
        <v>Ticket</v>
      </c>
      <c r="L5343" s="37">
        <f t="shared" si="2"/>
        <v>46</v>
      </c>
      <c r="M5343" s="37">
        <f t="shared" si="3"/>
        <v>14</v>
      </c>
      <c r="N5343" s="37">
        <f t="shared" si="4"/>
        <v>11</v>
      </c>
      <c r="O5343" s="37" t="str">
        <f t="array" ref="O5343">IFERROR(XLOOKUP(K5343,'Tipo de carga'!B:B,'Tipo de carga'!C:C))</f>
        <v>Diesel</v>
      </c>
    </row>
    <row r="5344">
      <c r="A5344" s="36">
        <v>1963.0</v>
      </c>
      <c r="B5344" s="37" t="str">
        <f t="array" ref="B5344">IFERROR(XLOOKUP(A5344,'Asignacion Nov'!A:A,'Asignacion Nov'!C:C))</f>
        <v>MeLi asignado SD</v>
      </c>
      <c r="C5344" s="37" t="str">
        <f t="array" ref="C5344">IFERROR(XLOOKUP(A5344,'Asignacion Nov'!A:A,'Asignacion Nov'!B:B))</f>
        <v>EC-05</v>
      </c>
      <c r="D5344" s="38">
        <v>45610.0</v>
      </c>
      <c r="E5344" s="36"/>
      <c r="F5344" s="37"/>
      <c r="G5344" s="36" t="s">
        <v>425</v>
      </c>
      <c r="H5344" s="39">
        <v>23.99</v>
      </c>
      <c r="I5344" s="40">
        <v>154.23</v>
      </c>
      <c r="J5344" s="41">
        <f t="shared" si="5"/>
        <v>3699.9777</v>
      </c>
      <c r="K5344" s="37" t="str">
        <f t="array" ref="K5344">IFERROR(XLOOKUP(G5344,'Tipo de carga'!A:A,'Tipo de carga'!B:B))</f>
        <v>Ticket</v>
      </c>
      <c r="L5344" s="37">
        <f t="shared" si="2"/>
        <v>46</v>
      </c>
      <c r="M5344" s="37">
        <f t="shared" si="3"/>
        <v>14</v>
      </c>
      <c r="N5344" s="37">
        <f t="shared" si="4"/>
        <v>11</v>
      </c>
      <c r="O5344" s="37" t="str">
        <f t="array" ref="O5344">IFERROR(XLOOKUP(K5344,'Tipo de carga'!B:B,'Tipo de carga'!C:C))</f>
        <v>Diesel</v>
      </c>
    </row>
    <row r="5345">
      <c r="A5345" s="36">
        <v>1901.0</v>
      </c>
      <c r="B5345" s="37" t="str">
        <f t="array" ref="B5345">IFERROR(XLOOKUP(A5345,'Asignacion Nov'!A:A,'Asignacion Nov'!C:C))</f>
        <v>Pipas</v>
      </c>
      <c r="C5345" s="37" t="str">
        <f t="array" ref="C5345">IFERROR(XLOOKUP(A5345,'Asignacion Nov'!A:A,'Asignacion Nov'!B:B))</f>
        <v>EC-02</v>
      </c>
      <c r="D5345" s="38">
        <v>45610.0</v>
      </c>
      <c r="E5345" s="36" t="s">
        <v>411</v>
      </c>
      <c r="F5345" s="37" t="str">
        <f t="array" ref="F5345">IFERROR(XLOOKUP(E5345,Operadores!A:A,Operadores!B:B))</f>
        <v>APODA</v>
      </c>
      <c r="G5345" s="36" t="s">
        <v>425</v>
      </c>
      <c r="H5345" s="39">
        <v>25.96</v>
      </c>
      <c r="I5345" s="40">
        <v>277.0</v>
      </c>
      <c r="J5345" s="41">
        <f t="shared" si="5"/>
        <v>7190.92</v>
      </c>
      <c r="K5345" s="37" t="str">
        <f t="array" ref="K5345">IFERROR(XLOOKUP(G5345,'Tipo de carga'!A:A,'Tipo de carga'!B:B))</f>
        <v>Ticket</v>
      </c>
      <c r="L5345" s="37">
        <f t="shared" si="2"/>
        <v>46</v>
      </c>
      <c r="M5345" s="37">
        <f t="shared" si="3"/>
        <v>14</v>
      </c>
      <c r="N5345" s="37">
        <f t="shared" si="4"/>
        <v>11</v>
      </c>
      <c r="O5345" s="37" t="str">
        <f t="array" ref="O5345">IFERROR(XLOOKUP(K5345,'Tipo de carga'!B:B,'Tipo de carga'!C:C))</f>
        <v>Diesel</v>
      </c>
    </row>
    <row r="5346">
      <c r="A5346" s="36">
        <v>1931.0</v>
      </c>
      <c r="B5346" s="37" t="str">
        <f t="array" ref="B5346">IFERROR(XLOOKUP(A5346,'Asignacion Nov'!A:A,'Asignacion Nov'!C:C))</f>
        <v>Circuitos</v>
      </c>
      <c r="C5346" s="37" t="str">
        <f t="array" ref="C5346">IFERROR(XLOOKUP(A5346,'Asignacion Nov'!A:A,'Asignacion Nov'!B:B))</f>
        <v>EC-03</v>
      </c>
      <c r="D5346" s="38">
        <v>45610.0</v>
      </c>
      <c r="E5346" s="36" t="s">
        <v>26</v>
      </c>
      <c r="F5346" s="37" t="str">
        <f t="array" ref="F5346">IFERROR(XLOOKUP(E5346,Operadores!A:A,Operadores!B:B))</f>
        <v>ARBJO</v>
      </c>
      <c r="G5346" s="36" t="s">
        <v>425</v>
      </c>
      <c r="H5346" s="39">
        <v>26.94</v>
      </c>
      <c r="I5346" s="40">
        <v>178.17</v>
      </c>
      <c r="J5346" s="41">
        <f t="shared" si="5"/>
        <v>4799.8998</v>
      </c>
      <c r="K5346" s="37" t="str">
        <f t="array" ref="K5346">IFERROR(XLOOKUP(G5346,'Tipo de carga'!A:A,'Tipo de carga'!B:B))</f>
        <v>Ticket</v>
      </c>
      <c r="L5346" s="37">
        <f t="shared" si="2"/>
        <v>46</v>
      </c>
      <c r="M5346" s="37">
        <f t="shared" si="3"/>
        <v>14</v>
      </c>
      <c r="N5346" s="37">
        <f t="shared" si="4"/>
        <v>11</v>
      </c>
      <c r="O5346" s="37" t="str">
        <f t="array" ref="O5346">IFERROR(XLOOKUP(K5346,'Tipo de carga'!B:B,'Tipo de carga'!C:C))</f>
        <v>Diesel</v>
      </c>
    </row>
    <row r="5347">
      <c r="A5347" s="36">
        <v>1902.0</v>
      </c>
      <c r="B5347" s="37" t="str">
        <f t="array" ref="B5347">IFERROR(XLOOKUP(A5347,'Asignacion Nov'!A:A,'Asignacion Nov'!C:C))</f>
        <v>Pipas</v>
      </c>
      <c r="C5347" s="37" t="str">
        <f t="array" ref="C5347">IFERROR(XLOOKUP(A5347,'Asignacion Nov'!A:A,'Asignacion Nov'!B:B))</f>
        <v>EC-02</v>
      </c>
      <c r="D5347" s="38">
        <v>45610.0</v>
      </c>
      <c r="E5347" s="36" t="s">
        <v>365</v>
      </c>
      <c r="F5347" s="37" t="str">
        <f t="array" ref="F5347">IFERROR(XLOOKUP(E5347,Operadores!A:A,Operadores!B:B))</f>
        <v>RUICRU</v>
      </c>
      <c r="G5347" s="36" t="s">
        <v>425</v>
      </c>
      <c r="H5347" s="39">
        <v>25.49</v>
      </c>
      <c r="I5347" s="40">
        <v>470.77</v>
      </c>
      <c r="J5347" s="41">
        <f t="shared" si="5"/>
        <v>11999.9273</v>
      </c>
      <c r="K5347" s="37" t="str">
        <f t="array" ref="K5347">IFERROR(XLOOKUP(G5347,'Tipo de carga'!A:A,'Tipo de carga'!B:B))</f>
        <v>Ticket</v>
      </c>
      <c r="L5347" s="37">
        <f t="shared" si="2"/>
        <v>46</v>
      </c>
      <c r="M5347" s="37">
        <f t="shared" si="3"/>
        <v>14</v>
      </c>
      <c r="N5347" s="37">
        <f t="shared" si="4"/>
        <v>11</v>
      </c>
      <c r="O5347" s="37" t="str">
        <f t="array" ref="O5347">IFERROR(XLOOKUP(K5347,'Tipo de carga'!B:B,'Tipo de carga'!C:C))</f>
        <v>Diesel</v>
      </c>
    </row>
    <row r="5348">
      <c r="A5348" s="36">
        <v>1758.0</v>
      </c>
      <c r="B5348" s="37" t="str">
        <f t="array" ref="B5348">IFERROR(XLOOKUP(A5348,'Asignacion Nov'!A:A,'Asignacion Nov'!C:C))</f>
        <v>Wm Full</v>
      </c>
      <c r="C5348" s="37" t="str">
        <f t="array" ref="C5348">IFERROR(XLOOKUP(A5348,'Asignacion Nov'!A:A,'Asignacion Nov'!B:B))</f>
        <v>EC-08</v>
      </c>
      <c r="D5348" s="38">
        <v>45610.0</v>
      </c>
      <c r="E5348" s="36" t="s">
        <v>296</v>
      </c>
      <c r="F5348" s="37" t="str">
        <f t="array" ref="F5348">IFERROR(XLOOKUP(E5348,Operadores!A:A,Operadores!B:B))</f>
        <v>PINGUA</v>
      </c>
      <c r="G5348" s="36" t="s">
        <v>425</v>
      </c>
      <c r="H5348" s="39">
        <v>25.99</v>
      </c>
      <c r="I5348" s="40">
        <v>310.29</v>
      </c>
      <c r="J5348" s="41">
        <f t="shared" si="5"/>
        <v>8064.4371</v>
      </c>
      <c r="K5348" s="37" t="str">
        <f t="array" ref="K5348">IFERROR(XLOOKUP(G5348,'Tipo de carga'!A:A,'Tipo de carga'!B:B))</f>
        <v>Ticket</v>
      </c>
      <c r="L5348" s="37">
        <f t="shared" si="2"/>
        <v>46</v>
      </c>
      <c r="M5348" s="37">
        <f t="shared" si="3"/>
        <v>14</v>
      </c>
      <c r="N5348" s="37">
        <f t="shared" si="4"/>
        <v>11</v>
      </c>
      <c r="O5348" s="37" t="str">
        <f t="array" ref="O5348">IFERROR(XLOOKUP(K5348,'Tipo de carga'!B:B,'Tipo de carga'!C:C))</f>
        <v>Diesel</v>
      </c>
    </row>
    <row r="5349">
      <c r="A5349" s="36">
        <v>1824.0</v>
      </c>
      <c r="B5349" s="37" t="str">
        <f t="array" ref="B5349">IFERROR(XLOOKUP(A5349,'Asignacion Nov'!A:A,'Asignacion Nov'!C:C))</f>
        <v>Wm Full</v>
      </c>
      <c r="C5349" s="37" t="str">
        <f t="array" ref="C5349">IFERROR(XLOOKUP(A5349,'Asignacion Nov'!A:A,'Asignacion Nov'!B:B))</f>
        <v>EC-08</v>
      </c>
      <c r="D5349" s="38">
        <v>45610.0</v>
      </c>
      <c r="E5349" s="36" t="s">
        <v>282</v>
      </c>
      <c r="F5349" s="37" t="str">
        <f t="array" ref="F5349">IFERROR(XLOOKUP(E5349,Operadores!A:A,Operadores!B:B))</f>
        <v>MENJUA01</v>
      </c>
      <c r="G5349" s="36" t="s">
        <v>425</v>
      </c>
      <c r="H5349" s="39">
        <v>25.99</v>
      </c>
      <c r="I5349" s="40">
        <v>519.99</v>
      </c>
      <c r="J5349" s="41">
        <f t="shared" si="5"/>
        <v>13514.5401</v>
      </c>
      <c r="K5349" s="37" t="str">
        <f t="array" ref="K5349">IFERROR(XLOOKUP(G5349,'Tipo de carga'!A:A,'Tipo de carga'!B:B))</f>
        <v>Ticket</v>
      </c>
      <c r="L5349" s="37">
        <f t="shared" si="2"/>
        <v>46</v>
      </c>
      <c r="M5349" s="37">
        <f t="shared" si="3"/>
        <v>14</v>
      </c>
      <c r="N5349" s="37">
        <f t="shared" si="4"/>
        <v>11</v>
      </c>
      <c r="O5349" s="37" t="str">
        <f t="array" ref="O5349">IFERROR(XLOOKUP(K5349,'Tipo de carga'!B:B,'Tipo de carga'!C:C))</f>
        <v>Diesel</v>
      </c>
    </row>
    <row r="5350">
      <c r="A5350" s="36">
        <v>1899.0</v>
      </c>
      <c r="B5350" s="37" t="str">
        <f t="array" ref="B5350">IFERROR(XLOOKUP(A5350,'Asignacion Nov'!A:A,'Asignacion Nov'!C:C))</f>
        <v>Full Liver</v>
      </c>
      <c r="C5350" s="37" t="str">
        <f t="array" ref="C5350">IFERROR(XLOOKUP(A5350,'Asignacion Nov'!A:A,'Asignacion Nov'!B:B))</f>
        <v>EC-01</v>
      </c>
      <c r="D5350" s="38">
        <v>45610.0</v>
      </c>
      <c r="E5350" s="36" t="s">
        <v>335</v>
      </c>
      <c r="F5350" s="37" t="str">
        <f t="array" ref="F5350">IFERROR(XLOOKUP(E5350,Operadores!A:A,Operadores!B:B))</f>
        <v>VEROD</v>
      </c>
      <c r="G5350" s="36" t="s">
        <v>425</v>
      </c>
      <c r="H5350" s="39">
        <v>25.73</v>
      </c>
      <c r="I5350" s="40">
        <v>186.55</v>
      </c>
      <c r="J5350" s="41">
        <f t="shared" si="5"/>
        <v>4799.9315</v>
      </c>
      <c r="K5350" s="37" t="str">
        <f t="array" ref="K5350">IFERROR(XLOOKUP(G5350,'Tipo de carga'!A:A,'Tipo de carga'!B:B))</f>
        <v>Ticket</v>
      </c>
      <c r="L5350" s="37">
        <f t="shared" si="2"/>
        <v>46</v>
      </c>
      <c r="M5350" s="37">
        <f t="shared" si="3"/>
        <v>14</v>
      </c>
      <c r="N5350" s="37">
        <f t="shared" si="4"/>
        <v>11</v>
      </c>
      <c r="O5350" s="37" t="str">
        <f t="array" ref="O5350">IFERROR(XLOOKUP(K5350,'Tipo de carga'!B:B,'Tipo de carga'!C:C))</f>
        <v>Diesel</v>
      </c>
    </row>
    <row r="5351">
      <c r="A5351" s="36">
        <v>1808.0</v>
      </c>
      <c r="B5351" s="37" t="str">
        <f t="array" ref="B5351">IFERROR(XLOOKUP(A5351,'Asignacion Nov'!A:A,'Asignacion Nov'!C:C))</f>
        <v>Sayer Full</v>
      </c>
      <c r="C5351" s="37" t="str">
        <f t="array" ref="C5351">IFERROR(XLOOKUP(A5351,'Asignacion Nov'!A:A,'Asignacion Nov'!B:B))</f>
        <v>EC-04</v>
      </c>
      <c r="D5351" s="38">
        <v>45610.0</v>
      </c>
      <c r="E5351" s="36" t="s">
        <v>55</v>
      </c>
      <c r="F5351" s="37" t="str">
        <f t="array" ref="F5351">IFERROR(XLOOKUP(E5351,Operadores!A:A,Operadores!B:B))</f>
        <v>ZAPNO</v>
      </c>
      <c r="G5351" s="36" t="s">
        <v>425</v>
      </c>
      <c r="H5351" s="39">
        <v>25.94</v>
      </c>
      <c r="I5351" s="40">
        <v>462.6</v>
      </c>
      <c r="J5351" s="41">
        <f t="shared" si="5"/>
        <v>11999.844</v>
      </c>
      <c r="K5351" s="37" t="str">
        <f t="array" ref="K5351">IFERROR(XLOOKUP(G5351,'Tipo de carga'!A:A,'Tipo de carga'!B:B))</f>
        <v>Ticket</v>
      </c>
      <c r="L5351" s="37">
        <f t="shared" si="2"/>
        <v>46</v>
      </c>
      <c r="M5351" s="37">
        <f t="shared" si="3"/>
        <v>14</v>
      </c>
      <c r="N5351" s="37">
        <f t="shared" si="4"/>
        <v>11</v>
      </c>
      <c r="O5351" s="37" t="str">
        <f t="array" ref="O5351">IFERROR(XLOOKUP(K5351,'Tipo de carga'!B:B,'Tipo de carga'!C:C))</f>
        <v>Diesel</v>
      </c>
    </row>
    <row r="5352">
      <c r="A5352" s="36">
        <v>1760.0</v>
      </c>
      <c r="B5352" s="37" t="str">
        <f t="array" ref="B5352">IFERROR(XLOOKUP(A5352,'Asignacion Nov'!A:A,'Asignacion Nov'!C:C))</f>
        <v>Pipas</v>
      </c>
      <c r="C5352" s="37" t="str">
        <f t="array" ref="C5352">IFERROR(XLOOKUP(A5352,'Asignacion Nov'!A:A,'Asignacion Nov'!B:B))</f>
        <v>EC-02</v>
      </c>
      <c r="D5352" s="38">
        <v>45610.0</v>
      </c>
      <c r="E5352" s="36" t="s">
        <v>154</v>
      </c>
      <c r="F5352" s="37" t="str">
        <f t="array" ref="F5352">IFERROR(XLOOKUP(E5352,Operadores!A:A,Operadores!B:B))</f>
        <v>MARJO08</v>
      </c>
      <c r="G5352" s="36" t="s">
        <v>425</v>
      </c>
      <c r="H5352" s="39">
        <v>26.46</v>
      </c>
      <c r="I5352" s="40">
        <v>453.51</v>
      </c>
      <c r="J5352" s="41">
        <f t="shared" si="5"/>
        <v>11999.8746</v>
      </c>
      <c r="K5352" s="37" t="str">
        <f t="array" ref="K5352">IFERROR(XLOOKUP(G5352,'Tipo de carga'!A:A,'Tipo de carga'!B:B))</f>
        <v>Ticket</v>
      </c>
      <c r="L5352" s="37">
        <f t="shared" si="2"/>
        <v>46</v>
      </c>
      <c r="M5352" s="37">
        <f t="shared" si="3"/>
        <v>14</v>
      </c>
      <c r="N5352" s="37">
        <f t="shared" si="4"/>
        <v>11</v>
      </c>
      <c r="O5352" s="37" t="str">
        <f t="array" ref="O5352">IFERROR(XLOOKUP(K5352,'Tipo de carga'!B:B,'Tipo de carga'!C:C))</f>
        <v>Diesel</v>
      </c>
    </row>
    <row r="5353">
      <c r="A5353" s="36">
        <v>1939.0</v>
      </c>
      <c r="B5353" s="37" t="str">
        <f t="array" ref="B5353">IFERROR(XLOOKUP(A5353,'Asignacion Nov'!A:A,'Asignacion Nov'!C:C))</f>
        <v>Full Liver</v>
      </c>
      <c r="C5353" s="37" t="str">
        <f t="array" ref="C5353">IFERROR(XLOOKUP(A5353,'Asignacion Nov'!A:A,'Asignacion Nov'!B:B))</f>
        <v>EC-01</v>
      </c>
      <c r="D5353" s="38">
        <v>45610.0</v>
      </c>
      <c r="E5353" s="36" t="s">
        <v>364</v>
      </c>
      <c r="F5353" s="37" t="str">
        <f t="array" ref="F5353">IFERROR(XLOOKUP(E5353,Operadores!A:A,Operadores!B:B))</f>
        <v>TORBR01</v>
      </c>
      <c r="G5353" s="36" t="s">
        <v>425</v>
      </c>
      <c r="H5353" s="39">
        <v>25.73</v>
      </c>
      <c r="I5353" s="40">
        <v>373.1</v>
      </c>
      <c r="J5353" s="41">
        <f t="shared" si="5"/>
        <v>9599.863</v>
      </c>
      <c r="K5353" s="37" t="str">
        <f t="array" ref="K5353">IFERROR(XLOOKUP(G5353,'Tipo de carga'!A:A,'Tipo de carga'!B:B))</f>
        <v>Ticket</v>
      </c>
      <c r="L5353" s="37">
        <f t="shared" si="2"/>
        <v>46</v>
      </c>
      <c r="M5353" s="37">
        <f t="shared" si="3"/>
        <v>14</v>
      </c>
      <c r="N5353" s="37">
        <f t="shared" si="4"/>
        <v>11</v>
      </c>
      <c r="O5353" s="37" t="str">
        <f t="array" ref="O5353">IFERROR(XLOOKUP(K5353,'Tipo de carga'!B:B,'Tipo de carga'!C:C))</f>
        <v>Diesel</v>
      </c>
    </row>
    <row r="5354">
      <c r="A5354" s="36">
        <v>1959.0</v>
      </c>
      <c r="B5354" s="37" t="str">
        <f t="array" ref="B5354">IFERROR(XLOOKUP(A5354,'Asignacion Nov'!A:A,'Asignacion Nov'!C:C))</f>
        <v>Full Liver</v>
      </c>
      <c r="C5354" s="37" t="str">
        <f t="array" ref="C5354">IFERROR(XLOOKUP(A5354,'Asignacion Nov'!A:A,'Asignacion Nov'!B:B))</f>
        <v>EC-01</v>
      </c>
      <c r="D5354" s="38">
        <v>45610.0</v>
      </c>
      <c r="E5354" s="36" t="s">
        <v>206</v>
      </c>
      <c r="F5354" s="37" t="str">
        <f t="array" ref="F5354">IFERROR(XLOOKUP(E5354,Operadores!A:A,Operadores!B:B))</f>
        <v>JARDAN</v>
      </c>
      <c r="G5354" s="36" t="s">
        <v>425</v>
      </c>
      <c r="H5354" s="39">
        <v>26.15</v>
      </c>
      <c r="I5354" s="40">
        <v>137.66</v>
      </c>
      <c r="J5354" s="41">
        <f t="shared" si="5"/>
        <v>3599.809</v>
      </c>
      <c r="K5354" s="37" t="str">
        <f t="array" ref="K5354">IFERROR(XLOOKUP(G5354,'Tipo de carga'!A:A,'Tipo de carga'!B:B))</f>
        <v>Ticket</v>
      </c>
      <c r="L5354" s="37">
        <f t="shared" si="2"/>
        <v>46</v>
      </c>
      <c r="M5354" s="37">
        <f t="shared" si="3"/>
        <v>14</v>
      </c>
      <c r="N5354" s="37">
        <f t="shared" si="4"/>
        <v>11</v>
      </c>
      <c r="O5354" s="37" t="str">
        <f t="array" ref="O5354">IFERROR(XLOOKUP(K5354,'Tipo de carga'!B:B,'Tipo de carga'!C:C))</f>
        <v>Diesel</v>
      </c>
    </row>
    <row r="5355">
      <c r="A5355" s="36">
        <v>1959.0</v>
      </c>
      <c r="B5355" s="37" t="str">
        <f t="array" ref="B5355">IFERROR(XLOOKUP(A5355,'Asignacion Nov'!A:A,'Asignacion Nov'!C:C))</f>
        <v>Full Liver</v>
      </c>
      <c r="C5355" s="37" t="str">
        <f t="array" ref="C5355">IFERROR(XLOOKUP(A5355,'Asignacion Nov'!A:A,'Asignacion Nov'!B:B))</f>
        <v>EC-01</v>
      </c>
      <c r="D5355" s="38">
        <v>45610.0</v>
      </c>
      <c r="E5355" s="36" t="s">
        <v>206</v>
      </c>
      <c r="F5355" s="37" t="str">
        <f t="array" ref="F5355">IFERROR(XLOOKUP(E5355,Operadores!A:A,Operadores!B:B))</f>
        <v>JARDAN</v>
      </c>
      <c r="G5355" s="36" t="s">
        <v>425</v>
      </c>
      <c r="H5355" s="39">
        <v>26.59</v>
      </c>
      <c r="I5355" s="40">
        <v>108.31</v>
      </c>
      <c r="J5355" s="41">
        <f t="shared" si="5"/>
        <v>2879.9629</v>
      </c>
      <c r="K5355" s="37" t="str">
        <f t="array" ref="K5355">IFERROR(XLOOKUP(G5355,'Tipo de carga'!A:A,'Tipo de carga'!B:B))</f>
        <v>Ticket</v>
      </c>
      <c r="L5355" s="37">
        <f t="shared" si="2"/>
        <v>46</v>
      </c>
      <c r="M5355" s="37">
        <f t="shared" si="3"/>
        <v>14</v>
      </c>
      <c r="N5355" s="37">
        <f t="shared" si="4"/>
        <v>11</v>
      </c>
      <c r="O5355" s="37" t="str">
        <f t="array" ref="O5355">IFERROR(XLOOKUP(K5355,'Tipo de carga'!B:B,'Tipo de carga'!C:C))</f>
        <v>Diesel</v>
      </c>
    </row>
    <row r="5356">
      <c r="A5356" s="36">
        <v>1910.0</v>
      </c>
      <c r="B5356" s="37" t="str">
        <f t="array" ref="B5356">IFERROR(XLOOKUP(A5356,'Asignacion Nov'!A:A,'Asignacion Nov'!C:C))</f>
        <v>MeLi Ded Puebla</v>
      </c>
      <c r="C5356" s="37" t="str">
        <f t="array" ref="C5356">IFERROR(XLOOKUP(A5356,'Asignacion Nov'!A:A,'Asignacion Nov'!B:B))</f>
        <v>EC-05</v>
      </c>
      <c r="D5356" s="38">
        <v>45610.0</v>
      </c>
      <c r="E5356" s="36" t="s">
        <v>191</v>
      </c>
      <c r="F5356" s="37" t="str">
        <f t="array" ref="F5356">IFERROR(XLOOKUP(E5356,Operadores!A:A,Operadores!B:B))</f>
        <v>DIADAV</v>
      </c>
      <c r="G5356" s="36" t="s">
        <v>311</v>
      </c>
      <c r="H5356" s="39">
        <v>9.99</v>
      </c>
      <c r="I5356" s="40">
        <v>225.45</v>
      </c>
      <c r="J5356" s="41">
        <f t="shared" si="5"/>
        <v>2252.2455</v>
      </c>
      <c r="K5356" s="37" t="str">
        <f t="array" ref="K5356">IFERROR(XLOOKUP(G5356,'Tipo de carga'!A:A,'Tipo de carga'!B:B))</f>
        <v>Natgas</v>
      </c>
      <c r="L5356" s="37">
        <f t="shared" si="2"/>
        <v>46</v>
      </c>
      <c r="M5356" s="37">
        <f t="shared" si="3"/>
        <v>14</v>
      </c>
      <c r="N5356" s="37">
        <f t="shared" si="4"/>
        <v>11</v>
      </c>
      <c r="O5356" s="37" t="str">
        <f t="array" ref="O5356">IFERROR(XLOOKUP(K5356,'Tipo de carga'!B:B,'Tipo de carga'!C:C))</f>
        <v>GNC</v>
      </c>
    </row>
    <row r="5357">
      <c r="A5357" s="36">
        <v>1917.0</v>
      </c>
      <c r="B5357" s="37" t="str">
        <f t="array" ref="B5357">IFERROR(XLOOKUP(A5357,'Asignacion Nov'!A:A,'Asignacion Nov'!C:C))</f>
        <v>MeLi asignado SD</v>
      </c>
      <c r="C5357" s="37" t="str">
        <f t="array" ref="C5357">IFERROR(XLOOKUP(A5357,'Asignacion Nov'!A:A,'Asignacion Nov'!B:B))</f>
        <v>EC-05</v>
      </c>
      <c r="D5357" s="38">
        <v>45610.0</v>
      </c>
      <c r="E5357" s="36" t="s">
        <v>17</v>
      </c>
      <c r="F5357" s="37" t="str">
        <f t="array" ref="F5357">IFERROR(XLOOKUP(E5357,Operadores!A:A,Operadores!B:B))</f>
        <v>ARASAL</v>
      </c>
      <c r="G5357" s="36" t="s">
        <v>311</v>
      </c>
      <c r="H5357" s="39">
        <v>9.99</v>
      </c>
      <c r="I5357" s="40">
        <v>227.78</v>
      </c>
      <c r="J5357" s="41">
        <f t="shared" si="5"/>
        <v>2275.5222</v>
      </c>
      <c r="K5357" s="37" t="str">
        <f t="array" ref="K5357">IFERROR(XLOOKUP(G5357,'Tipo de carga'!A:A,'Tipo de carga'!B:B))</f>
        <v>Natgas</v>
      </c>
      <c r="L5357" s="37">
        <f t="shared" si="2"/>
        <v>46</v>
      </c>
      <c r="M5357" s="37">
        <f t="shared" si="3"/>
        <v>14</v>
      </c>
      <c r="N5357" s="37">
        <f t="shared" si="4"/>
        <v>11</v>
      </c>
      <c r="O5357" s="37" t="str">
        <f t="array" ref="O5357">IFERROR(XLOOKUP(K5357,'Tipo de carga'!B:B,'Tipo de carga'!C:C))</f>
        <v>GNC</v>
      </c>
    </row>
    <row r="5358">
      <c r="A5358" s="36">
        <v>1683.0</v>
      </c>
      <c r="B5358" s="37" t="str">
        <f t="array" ref="B5358">IFERROR(XLOOKUP(A5358,'Asignacion Nov'!A:A,'Asignacion Nov'!C:C))</f>
        <v>Pilgrims Tepo</v>
      </c>
      <c r="C5358" s="37" t="str">
        <f t="array" ref="C5358">IFERROR(XLOOKUP(A5358,'Asignacion Nov'!A:A,'Asignacion Nov'!B:B))</f>
        <v>EC-02</v>
      </c>
      <c r="D5358" s="38">
        <v>45611.98946759259</v>
      </c>
      <c r="E5358" s="36" t="s">
        <v>152</v>
      </c>
      <c r="F5358" s="37" t="str">
        <f t="array" ref="F5358">IFERROR(XLOOKUP(E5358,Operadores!A:A,Operadores!B:B))</f>
        <v>HERJUA01</v>
      </c>
      <c r="G5358" s="36" t="s">
        <v>72</v>
      </c>
      <c r="H5358" s="39">
        <v>20.122739</v>
      </c>
      <c r="I5358" s="40">
        <v>222.3</v>
      </c>
      <c r="J5358" s="41">
        <f t="shared" si="5"/>
        <v>4473.28488</v>
      </c>
      <c r="K5358" s="37" t="str">
        <f t="array" ref="K5358">IFERROR(XLOOKUP(G5358,'Tipo de carga'!A:A,'Tipo de carga'!B:B))</f>
        <v>Autoabasto</v>
      </c>
      <c r="L5358" s="37">
        <f t="shared" si="2"/>
        <v>46</v>
      </c>
      <c r="M5358" s="37">
        <f t="shared" si="3"/>
        <v>15</v>
      </c>
      <c r="N5358" s="37">
        <f t="shared" si="4"/>
        <v>11</v>
      </c>
      <c r="O5358" s="37" t="str">
        <f t="array" ref="O5358">IFERROR(XLOOKUP(K5358,'Tipo de carga'!B:B,'Tipo de carga'!C:C))</f>
        <v>Diesel</v>
      </c>
    </row>
    <row r="5359">
      <c r="A5359" s="36">
        <v>2007.0</v>
      </c>
      <c r="B5359" s="37" t="str">
        <f t="array" ref="B5359">IFERROR(XLOOKUP(A5359,'Asignacion Nov'!A:A,'Asignacion Nov'!C:C))</f>
        <v>MeLi Asignado TD</v>
      </c>
      <c r="C5359" s="37" t="str">
        <f t="array" ref="C5359">IFERROR(XLOOKUP(A5359,'Asignacion Nov'!A:A,'Asignacion Nov'!B:B))</f>
        <v>EC-05</v>
      </c>
      <c r="D5359" s="38">
        <v>45611.96255787037</v>
      </c>
      <c r="E5359" s="36" t="s">
        <v>417</v>
      </c>
      <c r="F5359" s="37" t="str">
        <f t="array" ref="F5359">IFERROR(XLOOKUP(E5359,Operadores!A:A,Operadores!B:B))</f>
        <v>OLVJUA01</v>
      </c>
      <c r="G5359" s="36" t="s">
        <v>72</v>
      </c>
      <c r="H5359" s="39">
        <v>20.122739</v>
      </c>
      <c r="I5359" s="40">
        <v>503.0</v>
      </c>
      <c r="J5359" s="41">
        <f t="shared" si="5"/>
        <v>10121.73772</v>
      </c>
      <c r="K5359" s="37" t="str">
        <f t="array" ref="K5359">IFERROR(XLOOKUP(G5359,'Tipo de carga'!A:A,'Tipo de carga'!B:B))</f>
        <v>Autoabasto</v>
      </c>
      <c r="L5359" s="37">
        <f t="shared" si="2"/>
        <v>46</v>
      </c>
      <c r="M5359" s="37">
        <f t="shared" si="3"/>
        <v>15</v>
      </c>
      <c r="N5359" s="37">
        <f t="shared" si="4"/>
        <v>11</v>
      </c>
      <c r="O5359" s="37" t="str">
        <f t="array" ref="O5359">IFERROR(XLOOKUP(K5359,'Tipo de carga'!B:B,'Tipo de carga'!C:C))</f>
        <v>Diesel</v>
      </c>
    </row>
    <row r="5360">
      <c r="A5360" s="36">
        <v>1783.0</v>
      </c>
      <c r="B5360" s="37" t="str">
        <f t="array" ref="B5360">IFERROR(XLOOKUP(A5360,'Asignacion Nov'!A:A,'Asignacion Nov'!C:C))</f>
        <v>Liverpool Local</v>
      </c>
      <c r="C5360" s="37" t="str">
        <f t="array" ref="C5360">IFERROR(XLOOKUP(A5360,'Asignacion Nov'!A:A,'Asignacion Nov'!B:B))</f>
        <v>EC-01</v>
      </c>
      <c r="D5360" s="38">
        <v>45611.950266203705</v>
      </c>
      <c r="E5360" s="36" t="s">
        <v>518</v>
      </c>
      <c r="F5360" s="37" t="str">
        <f t="array" ref="F5360">IFERROR(XLOOKUP(E5360,Operadores!A:A,Operadores!B:B))</f>
        <v>RIORO</v>
      </c>
      <c r="G5360" s="36" t="s">
        <v>72</v>
      </c>
      <c r="H5360" s="39">
        <v>20.122739</v>
      </c>
      <c r="I5360" s="40">
        <v>864.45</v>
      </c>
      <c r="J5360" s="41">
        <f t="shared" si="5"/>
        <v>17395.10173</v>
      </c>
      <c r="K5360" s="37" t="str">
        <f t="array" ref="K5360">IFERROR(XLOOKUP(G5360,'Tipo de carga'!A:A,'Tipo de carga'!B:B))</f>
        <v>Autoabasto</v>
      </c>
      <c r="L5360" s="37">
        <f t="shared" si="2"/>
        <v>46</v>
      </c>
      <c r="M5360" s="37">
        <f t="shared" si="3"/>
        <v>15</v>
      </c>
      <c r="N5360" s="37">
        <f t="shared" si="4"/>
        <v>11</v>
      </c>
      <c r="O5360" s="37" t="str">
        <f t="array" ref="O5360">IFERROR(XLOOKUP(K5360,'Tipo de carga'!B:B,'Tipo de carga'!C:C))</f>
        <v>Diesel</v>
      </c>
    </row>
    <row r="5361">
      <c r="A5361" s="36">
        <v>1989.0</v>
      </c>
      <c r="B5361" s="37" t="str">
        <f t="array" ref="B5361">IFERROR(XLOOKUP(A5361,'Asignacion Nov'!A:A,'Asignacion Nov'!C:C))</f>
        <v>MeLi asignado SD</v>
      </c>
      <c r="C5361" s="37" t="str">
        <f t="array" ref="C5361">IFERROR(XLOOKUP(A5361,'Asignacion Nov'!A:A,'Asignacion Nov'!B:B))</f>
        <v>EC-05</v>
      </c>
      <c r="D5361" s="38">
        <v>45611.93096064815</v>
      </c>
      <c r="E5361" s="36" t="s">
        <v>220</v>
      </c>
      <c r="F5361" s="37" t="str">
        <f t="array" ref="F5361">IFERROR(XLOOKUP(E5361,Operadores!A:A,Operadores!B:B))</f>
        <v>CARCRI01</v>
      </c>
      <c r="G5361" s="36" t="s">
        <v>72</v>
      </c>
      <c r="H5361" s="39">
        <v>20.122739</v>
      </c>
      <c r="I5361" s="40">
        <v>550.24</v>
      </c>
      <c r="J5361" s="41">
        <f t="shared" si="5"/>
        <v>11072.33591</v>
      </c>
      <c r="K5361" s="37" t="str">
        <f t="array" ref="K5361">IFERROR(XLOOKUP(G5361,'Tipo de carga'!A:A,'Tipo de carga'!B:B))</f>
        <v>Autoabasto</v>
      </c>
      <c r="L5361" s="37">
        <f t="shared" si="2"/>
        <v>46</v>
      </c>
      <c r="M5361" s="37">
        <f t="shared" si="3"/>
        <v>15</v>
      </c>
      <c r="N5361" s="37">
        <f t="shared" si="4"/>
        <v>11</v>
      </c>
      <c r="O5361" s="37" t="str">
        <f t="array" ref="O5361">IFERROR(XLOOKUP(K5361,'Tipo de carga'!B:B,'Tipo de carga'!C:C))</f>
        <v>Diesel</v>
      </c>
    </row>
    <row r="5362">
      <c r="A5362" s="36">
        <v>1996.0</v>
      </c>
      <c r="B5362" s="37" t="str">
        <f t="array" ref="B5362">IFERROR(XLOOKUP(A5362,'Asignacion Nov'!A:A,'Asignacion Nov'!C:C))</f>
        <v>MeLi Dedicado Merida</v>
      </c>
      <c r="C5362" s="37" t="str">
        <f t="array" ref="C5362">IFERROR(XLOOKUP(A5362,'Asignacion Nov'!A:A,'Asignacion Nov'!B:B))</f>
        <v>EC-05</v>
      </c>
      <c r="D5362" s="38">
        <v>45611.918344907404</v>
      </c>
      <c r="E5362" s="36" t="s">
        <v>580</v>
      </c>
      <c r="F5362" s="37" t="str">
        <f t="array" ref="F5362">IFERROR(XLOOKUP(E5362,Operadores!A:A,Operadores!B:B))</f>
        <v>HERNOR</v>
      </c>
      <c r="G5362" s="36" t="s">
        <v>72</v>
      </c>
      <c r="H5362" s="39">
        <v>20.122739</v>
      </c>
      <c r="I5362" s="40">
        <v>374.16</v>
      </c>
      <c r="J5362" s="41">
        <f t="shared" si="5"/>
        <v>7529.124024</v>
      </c>
      <c r="K5362" s="37" t="str">
        <f t="array" ref="K5362">IFERROR(XLOOKUP(G5362,'Tipo de carga'!A:A,'Tipo de carga'!B:B))</f>
        <v>Autoabasto</v>
      </c>
      <c r="L5362" s="37">
        <f t="shared" si="2"/>
        <v>46</v>
      </c>
      <c r="M5362" s="37">
        <f t="shared" si="3"/>
        <v>15</v>
      </c>
      <c r="N5362" s="37">
        <f t="shared" si="4"/>
        <v>11</v>
      </c>
      <c r="O5362" s="37" t="str">
        <f t="array" ref="O5362">IFERROR(XLOOKUP(K5362,'Tipo de carga'!B:B,'Tipo de carga'!C:C))</f>
        <v>Diesel</v>
      </c>
    </row>
    <row r="5363">
      <c r="A5363" s="36">
        <v>2072.0</v>
      </c>
      <c r="B5363" s="37" t="str">
        <f t="array" ref="B5363">IFERROR(XLOOKUP(A5363,'Asignacion Nov'!A:A,'Asignacion Nov'!C:C))</f>
        <v>Peñafiel Tecamac</v>
      </c>
      <c r="C5363" s="37" t="str">
        <f t="array" ref="C5363">IFERROR(XLOOKUP(A5363,'Asignacion Nov'!A:A,'Asignacion Nov'!B:B))</f>
        <v>EC-02</v>
      </c>
      <c r="D5363" s="38">
        <v>45611.91085648148</v>
      </c>
      <c r="E5363" s="36" t="s">
        <v>192</v>
      </c>
      <c r="F5363" s="37" t="str">
        <f t="array" ref="F5363">IFERROR(XLOOKUP(E5363,Operadores!A:A,Operadores!B:B))</f>
        <v>RODRO01</v>
      </c>
      <c r="G5363" s="36" t="s">
        <v>72</v>
      </c>
      <c r="H5363" s="39">
        <v>20.122739</v>
      </c>
      <c r="I5363" s="40">
        <v>517.73</v>
      </c>
      <c r="J5363" s="41">
        <f t="shared" si="5"/>
        <v>10418.14566</v>
      </c>
      <c r="K5363" s="37" t="str">
        <f t="array" ref="K5363">IFERROR(XLOOKUP(G5363,'Tipo de carga'!A:A,'Tipo de carga'!B:B))</f>
        <v>Autoabasto</v>
      </c>
      <c r="L5363" s="37">
        <f t="shared" si="2"/>
        <v>46</v>
      </c>
      <c r="M5363" s="37">
        <f t="shared" si="3"/>
        <v>15</v>
      </c>
      <c r="N5363" s="37">
        <f t="shared" si="4"/>
        <v>11</v>
      </c>
      <c r="O5363" s="37" t="str">
        <f t="array" ref="O5363">IFERROR(XLOOKUP(K5363,'Tipo de carga'!B:B,'Tipo de carga'!C:C))</f>
        <v>Diesel</v>
      </c>
    </row>
    <row r="5364">
      <c r="A5364" s="36">
        <v>1984.0</v>
      </c>
      <c r="B5364" s="37" t="str">
        <f t="array" ref="B5364">IFERROR(XLOOKUP(A5364,'Asignacion Nov'!A:A,'Asignacion Nov'!C:C))</f>
        <v>MeLi asignado SD</v>
      </c>
      <c r="C5364" s="37" t="str">
        <f t="array" ref="C5364">IFERROR(XLOOKUP(A5364,'Asignacion Nov'!A:A,'Asignacion Nov'!B:B))</f>
        <v>EC-05</v>
      </c>
      <c r="D5364" s="38">
        <v>45611.90039351852</v>
      </c>
      <c r="E5364" s="36" t="s">
        <v>226</v>
      </c>
      <c r="F5364" s="37" t="str">
        <f t="array" ref="F5364">IFERROR(XLOOKUP(E5364,Operadores!A:A,Operadores!B:B))</f>
        <v>PERFID</v>
      </c>
      <c r="G5364" s="36" t="s">
        <v>72</v>
      </c>
      <c r="H5364" s="39">
        <v>20.122739</v>
      </c>
      <c r="I5364" s="40">
        <v>317.59</v>
      </c>
      <c r="J5364" s="41">
        <f t="shared" si="5"/>
        <v>6390.780679</v>
      </c>
      <c r="K5364" s="37" t="str">
        <f t="array" ref="K5364">IFERROR(XLOOKUP(G5364,'Tipo de carga'!A:A,'Tipo de carga'!B:B))</f>
        <v>Autoabasto</v>
      </c>
      <c r="L5364" s="37">
        <f t="shared" si="2"/>
        <v>46</v>
      </c>
      <c r="M5364" s="37">
        <f t="shared" si="3"/>
        <v>15</v>
      </c>
      <c r="N5364" s="37">
        <f t="shared" si="4"/>
        <v>11</v>
      </c>
      <c r="O5364" s="37" t="str">
        <f t="array" ref="O5364">IFERROR(XLOOKUP(K5364,'Tipo de carga'!B:B,'Tipo de carga'!C:C))</f>
        <v>Diesel</v>
      </c>
    </row>
    <row r="5365">
      <c r="A5365" s="36">
        <v>2082.0</v>
      </c>
      <c r="B5365" s="37" t="str">
        <f t="array" ref="B5365">IFERROR(XLOOKUP(A5365,'Asignacion Nov'!A:A,'Asignacion Nov'!C:C))</f>
        <v>Available</v>
      </c>
      <c r="C5365" s="37" t="str">
        <f t="array" ref="C5365">IFERROR(XLOOKUP(A5365,'Asignacion Nov'!A:A,'Asignacion Nov'!B:B))</f>
        <v>TTE</v>
      </c>
      <c r="D5365" s="38">
        <v>45611.88815972222</v>
      </c>
      <c r="E5365" s="36" t="s">
        <v>203</v>
      </c>
      <c r="F5365" s="37" t="str">
        <f t="array" ref="F5365">IFERROR(XLOOKUP(E5365,Operadores!A:A,Operadores!B:B))</f>
        <v>VALJUA</v>
      </c>
      <c r="G5365" s="36" t="s">
        <v>72</v>
      </c>
      <c r="H5365" s="39">
        <v>20.122739</v>
      </c>
      <c r="I5365" s="40">
        <v>445.62</v>
      </c>
      <c r="J5365" s="41">
        <f t="shared" si="5"/>
        <v>8967.094953</v>
      </c>
      <c r="K5365" s="37" t="str">
        <f t="array" ref="K5365">IFERROR(XLOOKUP(G5365,'Tipo de carga'!A:A,'Tipo de carga'!B:B))</f>
        <v>Autoabasto</v>
      </c>
      <c r="L5365" s="37">
        <f t="shared" si="2"/>
        <v>46</v>
      </c>
      <c r="M5365" s="37">
        <f t="shared" si="3"/>
        <v>15</v>
      </c>
      <c r="N5365" s="37">
        <f t="shared" si="4"/>
        <v>11</v>
      </c>
      <c r="O5365" s="37" t="str">
        <f t="array" ref="O5365">IFERROR(XLOOKUP(K5365,'Tipo de carga'!B:B,'Tipo de carga'!C:C))</f>
        <v>Diesel</v>
      </c>
    </row>
    <row r="5366">
      <c r="A5366" s="36">
        <v>2026.0</v>
      </c>
      <c r="B5366" s="37" t="str">
        <f t="array" ref="B5366">IFERROR(XLOOKUP(A5366,'Asignacion Nov'!A:A,'Asignacion Nov'!C:C))</f>
        <v>MeLi Dedicado Merida</v>
      </c>
      <c r="C5366" s="37" t="str">
        <f t="array" ref="C5366">IFERROR(XLOOKUP(A5366,'Asignacion Nov'!A:A,'Asignacion Nov'!B:B))</f>
        <v>EC-05</v>
      </c>
      <c r="D5366" s="38">
        <v>45611.877604166664</v>
      </c>
      <c r="E5366" s="36" t="s">
        <v>492</v>
      </c>
      <c r="F5366" s="37" t="str">
        <f t="array" ref="F5366">IFERROR(XLOOKUP(E5366,Operadores!A:A,Operadores!B:B))</f>
        <v>CRUTOM</v>
      </c>
      <c r="G5366" s="36" t="s">
        <v>72</v>
      </c>
      <c r="H5366" s="39">
        <v>20.122739</v>
      </c>
      <c r="I5366" s="40">
        <v>279.23</v>
      </c>
      <c r="J5366" s="41">
        <f t="shared" si="5"/>
        <v>5618.872411</v>
      </c>
      <c r="K5366" s="37" t="str">
        <f t="array" ref="K5366">IFERROR(XLOOKUP(G5366,'Tipo de carga'!A:A,'Tipo de carga'!B:B))</f>
        <v>Autoabasto</v>
      </c>
      <c r="L5366" s="37">
        <f t="shared" si="2"/>
        <v>46</v>
      </c>
      <c r="M5366" s="37">
        <f t="shared" si="3"/>
        <v>15</v>
      </c>
      <c r="N5366" s="37">
        <f t="shared" si="4"/>
        <v>11</v>
      </c>
      <c r="O5366" s="37" t="str">
        <f t="array" ref="O5366">IFERROR(XLOOKUP(K5366,'Tipo de carga'!B:B,'Tipo de carga'!C:C))</f>
        <v>Diesel</v>
      </c>
    </row>
    <row r="5367">
      <c r="A5367" s="36">
        <v>2017.0</v>
      </c>
      <c r="B5367" s="37" t="str">
        <f t="array" ref="B5367">IFERROR(XLOOKUP(A5367,'Asignacion Nov'!A:A,'Asignacion Nov'!C:C))</f>
        <v>MeLi Dedicado TD</v>
      </c>
      <c r="C5367" s="37" t="str">
        <f t="array" ref="C5367">IFERROR(XLOOKUP(A5367,'Asignacion Nov'!A:A,'Asignacion Nov'!B:B))</f>
        <v>EC-05</v>
      </c>
      <c r="D5367" s="38">
        <v>45611.868680555555</v>
      </c>
      <c r="E5367" s="36" t="s">
        <v>300</v>
      </c>
      <c r="F5367" s="37" t="str">
        <f t="array" ref="F5367">IFERROR(XLOOKUP(E5367,Operadores!A:A,Operadores!B:B))</f>
        <v>QUIULI</v>
      </c>
      <c r="G5367" s="36" t="s">
        <v>72</v>
      </c>
      <c r="H5367" s="39">
        <v>20.122739</v>
      </c>
      <c r="I5367" s="40">
        <v>651.22</v>
      </c>
      <c r="J5367" s="41">
        <f t="shared" si="5"/>
        <v>13104.33009</v>
      </c>
      <c r="K5367" s="37" t="str">
        <f t="array" ref="K5367">IFERROR(XLOOKUP(G5367,'Tipo de carga'!A:A,'Tipo de carga'!B:B))</f>
        <v>Autoabasto</v>
      </c>
      <c r="L5367" s="37">
        <f t="shared" si="2"/>
        <v>46</v>
      </c>
      <c r="M5367" s="37">
        <f t="shared" si="3"/>
        <v>15</v>
      </c>
      <c r="N5367" s="37">
        <f t="shared" si="4"/>
        <v>11</v>
      </c>
      <c r="O5367" s="37" t="str">
        <f t="array" ref="O5367">IFERROR(XLOOKUP(K5367,'Tipo de carga'!B:B,'Tipo de carga'!C:C))</f>
        <v>Diesel</v>
      </c>
    </row>
    <row r="5368">
      <c r="A5368" s="36">
        <v>1866.0</v>
      </c>
      <c r="B5368" s="37" t="str">
        <f t="array" ref="B5368">IFERROR(XLOOKUP(A5368,'Asignacion Nov'!A:A,'Asignacion Nov'!C:C))</f>
        <v>Pilgrims Tepo</v>
      </c>
      <c r="C5368" s="37" t="str">
        <f t="array" ref="C5368">IFERROR(XLOOKUP(A5368,'Asignacion Nov'!A:A,'Asignacion Nov'!B:B))</f>
        <v>EC-02</v>
      </c>
      <c r="D5368" s="38">
        <v>45611.85668981481</v>
      </c>
      <c r="E5368" s="36" t="s">
        <v>571</v>
      </c>
      <c r="F5368" s="37" t="str">
        <f t="array" ref="F5368">IFERROR(XLOOKUP(E5368,Operadores!A:A,Operadores!B:B))</f>
        <v>VARLUI</v>
      </c>
      <c r="G5368" s="36" t="s">
        <v>72</v>
      </c>
      <c r="H5368" s="39">
        <v>20.122739</v>
      </c>
      <c r="I5368" s="40">
        <v>207.63</v>
      </c>
      <c r="J5368" s="41">
        <f t="shared" si="5"/>
        <v>4178.084299</v>
      </c>
      <c r="K5368" s="37" t="str">
        <f t="array" ref="K5368">IFERROR(XLOOKUP(G5368,'Tipo de carga'!A:A,'Tipo de carga'!B:B))</f>
        <v>Autoabasto</v>
      </c>
      <c r="L5368" s="37">
        <f t="shared" si="2"/>
        <v>46</v>
      </c>
      <c r="M5368" s="37">
        <f t="shared" si="3"/>
        <v>15</v>
      </c>
      <c r="N5368" s="37">
        <f t="shared" si="4"/>
        <v>11</v>
      </c>
      <c r="O5368" s="37" t="str">
        <f t="array" ref="O5368">IFERROR(XLOOKUP(K5368,'Tipo de carga'!B:B,'Tipo de carga'!C:C))</f>
        <v>Diesel</v>
      </c>
    </row>
    <row r="5369">
      <c r="A5369" s="36">
        <v>1898.0</v>
      </c>
      <c r="B5369" s="37" t="str">
        <f t="array" ref="B5369">IFERROR(XLOOKUP(A5369,'Asignacion Nov'!A:A,'Asignacion Nov'!C:C))</f>
        <v>Full Liver</v>
      </c>
      <c r="C5369" s="37" t="str">
        <f t="array" ref="C5369">IFERROR(XLOOKUP(A5369,'Asignacion Nov'!A:A,'Asignacion Nov'!B:B))</f>
        <v>EC-01</v>
      </c>
      <c r="D5369" s="38">
        <v>45611.84229166667</v>
      </c>
      <c r="E5369" s="36" t="s">
        <v>431</v>
      </c>
      <c r="F5369" s="37" t="str">
        <f t="array" ref="F5369">IFERROR(XLOOKUP(E5369,Operadores!A:A,Operadores!B:B))</f>
        <v>ANANOE</v>
      </c>
      <c r="G5369" s="36" t="s">
        <v>72</v>
      </c>
      <c r="H5369" s="39">
        <v>20.122739</v>
      </c>
      <c r="I5369" s="40">
        <v>758.49</v>
      </c>
      <c r="J5369" s="41">
        <f t="shared" si="5"/>
        <v>15262.8963</v>
      </c>
      <c r="K5369" s="37" t="str">
        <f t="array" ref="K5369">IFERROR(XLOOKUP(G5369,'Tipo de carga'!A:A,'Tipo de carga'!B:B))</f>
        <v>Autoabasto</v>
      </c>
      <c r="L5369" s="37">
        <f t="shared" si="2"/>
        <v>46</v>
      </c>
      <c r="M5369" s="37">
        <f t="shared" si="3"/>
        <v>15</v>
      </c>
      <c r="N5369" s="37">
        <f t="shared" si="4"/>
        <v>11</v>
      </c>
      <c r="O5369" s="37" t="str">
        <f t="array" ref="O5369">IFERROR(XLOOKUP(K5369,'Tipo de carga'!B:B,'Tipo de carga'!C:C))</f>
        <v>Diesel</v>
      </c>
    </row>
    <row r="5370">
      <c r="A5370" s="36">
        <v>1780.0</v>
      </c>
      <c r="B5370" s="37" t="str">
        <f t="array" ref="B5370">IFERROR(XLOOKUP(A5370,'Asignacion Nov'!A:A,'Asignacion Nov'!C:C))</f>
        <v>Pilgrims Tepo</v>
      </c>
      <c r="C5370" s="37" t="str">
        <f t="array" ref="C5370">IFERROR(XLOOKUP(A5370,'Asignacion Nov'!A:A,'Asignacion Nov'!B:B))</f>
        <v>EC-02</v>
      </c>
      <c r="D5370" s="38">
        <v>45611.82686342593</v>
      </c>
      <c r="E5370" s="36" t="s">
        <v>160</v>
      </c>
      <c r="F5370" s="37" t="str">
        <f t="array" ref="F5370">IFERROR(XLOOKUP(E5370,Operadores!A:A,Operadores!B:B))</f>
        <v>ESTMANX</v>
      </c>
      <c r="G5370" s="36" t="s">
        <v>72</v>
      </c>
      <c r="H5370" s="39">
        <v>20.122739</v>
      </c>
      <c r="I5370" s="40">
        <v>193.29</v>
      </c>
      <c r="J5370" s="41">
        <f t="shared" si="5"/>
        <v>3889.524221</v>
      </c>
      <c r="K5370" s="37" t="str">
        <f t="array" ref="K5370">IFERROR(XLOOKUP(G5370,'Tipo de carga'!A:A,'Tipo de carga'!B:B))</f>
        <v>Autoabasto</v>
      </c>
      <c r="L5370" s="37">
        <f t="shared" si="2"/>
        <v>46</v>
      </c>
      <c r="M5370" s="37">
        <f t="shared" si="3"/>
        <v>15</v>
      </c>
      <c r="N5370" s="37">
        <f t="shared" si="4"/>
        <v>11</v>
      </c>
      <c r="O5370" s="37" t="str">
        <f t="array" ref="O5370">IFERROR(XLOOKUP(K5370,'Tipo de carga'!B:B,'Tipo de carga'!C:C))</f>
        <v>Diesel</v>
      </c>
    </row>
    <row r="5371">
      <c r="A5371" s="36">
        <v>1685.0</v>
      </c>
      <c r="B5371" s="37" t="str">
        <f t="array" ref="B5371">IFERROR(XLOOKUP(A5371,'Asignacion Nov'!A:A,'Asignacion Nov'!C:C))</f>
        <v>Pilgrims Tepo</v>
      </c>
      <c r="C5371" s="37" t="str">
        <f t="array" ref="C5371">IFERROR(XLOOKUP(A5371,'Asignacion Nov'!A:A,'Asignacion Nov'!B:B))</f>
        <v>EC-02</v>
      </c>
      <c r="D5371" s="38">
        <v>45611.813993055555</v>
      </c>
      <c r="E5371" s="36" t="s">
        <v>375</v>
      </c>
      <c r="F5371" s="37" t="str">
        <f t="array" ref="F5371">IFERROR(XLOOKUP(E5371,Operadores!A:A,Operadores!B:B))</f>
        <v>ZENALB</v>
      </c>
      <c r="G5371" s="36" t="s">
        <v>72</v>
      </c>
      <c r="H5371" s="39">
        <v>20.122739</v>
      </c>
      <c r="I5371" s="40">
        <v>163.26</v>
      </c>
      <c r="J5371" s="41">
        <f t="shared" si="5"/>
        <v>3285.238369</v>
      </c>
      <c r="K5371" s="37" t="str">
        <f t="array" ref="K5371">IFERROR(XLOOKUP(G5371,'Tipo de carga'!A:A,'Tipo de carga'!B:B))</f>
        <v>Autoabasto</v>
      </c>
      <c r="L5371" s="37">
        <f t="shared" si="2"/>
        <v>46</v>
      </c>
      <c r="M5371" s="37">
        <f t="shared" si="3"/>
        <v>15</v>
      </c>
      <c r="N5371" s="37">
        <f t="shared" si="4"/>
        <v>11</v>
      </c>
      <c r="O5371" s="37" t="str">
        <f t="array" ref="O5371">IFERROR(XLOOKUP(K5371,'Tipo de carga'!B:B,'Tipo de carga'!C:C))</f>
        <v>Diesel</v>
      </c>
    </row>
    <row r="5372">
      <c r="A5372" s="36">
        <v>2016.0</v>
      </c>
      <c r="B5372" s="37" t="str">
        <f t="array" ref="B5372">IFERROR(XLOOKUP(A5372,'Asignacion Nov'!A:A,'Asignacion Nov'!C:C))</f>
        <v>MeLi Asignado TD</v>
      </c>
      <c r="C5372" s="37" t="str">
        <f t="array" ref="C5372">IFERROR(XLOOKUP(A5372,'Asignacion Nov'!A:A,'Asignacion Nov'!B:B))</f>
        <v>EC-05</v>
      </c>
      <c r="D5372" s="38">
        <v>45611.76292824074</v>
      </c>
      <c r="E5372" s="36" t="s">
        <v>578</v>
      </c>
      <c r="F5372" s="37" t="str">
        <f t="array" ref="F5372">IFERROR(XLOOKUP(E5372,Operadores!A:A,Operadores!B:B))</f>
        <v>ASTLUI</v>
      </c>
      <c r="G5372" s="36" t="s">
        <v>72</v>
      </c>
      <c r="H5372" s="39">
        <v>20.122739</v>
      </c>
      <c r="I5372" s="40">
        <v>545.83</v>
      </c>
      <c r="J5372" s="41">
        <f t="shared" si="5"/>
        <v>10983.59463</v>
      </c>
      <c r="K5372" s="37" t="str">
        <f t="array" ref="K5372">IFERROR(XLOOKUP(G5372,'Tipo de carga'!A:A,'Tipo de carga'!B:B))</f>
        <v>Autoabasto</v>
      </c>
      <c r="L5372" s="37">
        <f t="shared" si="2"/>
        <v>46</v>
      </c>
      <c r="M5372" s="37">
        <f t="shared" si="3"/>
        <v>15</v>
      </c>
      <c r="N5372" s="37">
        <f t="shared" si="4"/>
        <v>11</v>
      </c>
      <c r="O5372" s="37" t="str">
        <f t="array" ref="O5372">IFERROR(XLOOKUP(K5372,'Tipo de carga'!B:B,'Tipo de carga'!C:C))</f>
        <v>Diesel</v>
      </c>
    </row>
    <row r="5373">
      <c r="A5373" s="36">
        <v>2016.0</v>
      </c>
      <c r="B5373" s="37" t="str">
        <f t="array" ref="B5373">IFERROR(XLOOKUP(A5373,'Asignacion Nov'!A:A,'Asignacion Nov'!C:C))</f>
        <v>MeLi Asignado TD</v>
      </c>
      <c r="C5373" s="37" t="str">
        <f t="array" ref="C5373">IFERROR(XLOOKUP(A5373,'Asignacion Nov'!A:A,'Asignacion Nov'!B:B))</f>
        <v>EC-05</v>
      </c>
      <c r="D5373" s="38">
        <v>45611.74972222222</v>
      </c>
      <c r="E5373" s="36" t="s">
        <v>578</v>
      </c>
      <c r="F5373" s="37" t="str">
        <f t="array" ref="F5373">IFERROR(XLOOKUP(E5373,Operadores!A:A,Operadores!B:B))</f>
        <v>ASTLUI</v>
      </c>
      <c r="G5373" s="36" t="s">
        <v>72</v>
      </c>
      <c r="H5373" s="39">
        <v>20.122739</v>
      </c>
      <c r="I5373" s="40">
        <v>0.22</v>
      </c>
      <c r="J5373" s="41">
        <f t="shared" si="5"/>
        <v>4.42700258</v>
      </c>
      <c r="K5373" s="37" t="str">
        <f t="array" ref="K5373">IFERROR(XLOOKUP(G5373,'Tipo de carga'!A:A,'Tipo de carga'!B:B))</f>
        <v>Autoabasto</v>
      </c>
      <c r="L5373" s="37">
        <f t="shared" si="2"/>
        <v>46</v>
      </c>
      <c r="M5373" s="37">
        <f t="shared" si="3"/>
        <v>15</v>
      </c>
      <c r="N5373" s="37">
        <f t="shared" si="4"/>
        <v>11</v>
      </c>
      <c r="O5373" s="37" t="str">
        <f t="array" ref="O5373">IFERROR(XLOOKUP(K5373,'Tipo de carga'!B:B,'Tipo de carga'!C:C))</f>
        <v>Diesel</v>
      </c>
    </row>
    <row r="5374">
      <c r="A5374" s="36">
        <v>1877.0</v>
      </c>
      <c r="B5374" s="37" t="str">
        <f t="array" ref="B5374">IFERROR(XLOOKUP(A5374,'Asignacion Nov'!A:A,'Asignacion Nov'!C:C))</f>
        <v>Circuitos</v>
      </c>
      <c r="C5374" s="37" t="str">
        <f t="array" ref="C5374">IFERROR(XLOOKUP(A5374,'Asignacion Nov'!A:A,'Asignacion Nov'!B:B))</f>
        <v>EC-03</v>
      </c>
      <c r="D5374" s="38">
        <v>45611.73726851852</v>
      </c>
      <c r="E5374" s="36" t="s">
        <v>397</v>
      </c>
      <c r="F5374" s="37" t="str">
        <f t="array" ref="F5374">IFERROR(XLOOKUP(E5374,Operadores!A:A,Operadores!B:B))</f>
        <v>GRERI</v>
      </c>
      <c r="G5374" s="36" t="s">
        <v>72</v>
      </c>
      <c r="H5374" s="39">
        <v>20.122739</v>
      </c>
      <c r="I5374" s="40">
        <v>643.79</v>
      </c>
      <c r="J5374" s="41">
        <f t="shared" si="5"/>
        <v>12954.81814</v>
      </c>
      <c r="K5374" s="37" t="str">
        <f t="array" ref="K5374">IFERROR(XLOOKUP(G5374,'Tipo de carga'!A:A,'Tipo de carga'!B:B))</f>
        <v>Autoabasto</v>
      </c>
      <c r="L5374" s="37">
        <f t="shared" si="2"/>
        <v>46</v>
      </c>
      <c r="M5374" s="37">
        <f t="shared" si="3"/>
        <v>15</v>
      </c>
      <c r="N5374" s="37">
        <f t="shared" si="4"/>
        <v>11</v>
      </c>
      <c r="O5374" s="37" t="str">
        <f t="array" ref="O5374">IFERROR(XLOOKUP(K5374,'Tipo de carga'!B:B,'Tipo de carga'!C:C))</f>
        <v>Diesel</v>
      </c>
    </row>
    <row r="5375">
      <c r="A5375" s="36">
        <v>1740.0</v>
      </c>
      <c r="B5375" s="37" t="str">
        <f t="array" ref="B5375">IFERROR(XLOOKUP(A5375,'Asignacion Nov'!A:A,'Asignacion Nov'!C:C))</f>
        <v>Circuitos</v>
      </c>
      <c r="C5375" s="37" t="str">
        <f t="array" ref="C5375">IFERROR(XLOOKUP(A5375,'Asignacion Nov'!A:A,'Asignacion Nov'!B:B))</f>
        <v>EC-03</v>
      </c>
      <c r="D5375" s="38">
        <v>45611.70958333334</v>
      </c>
      <c r="E5375" s="36" t="s">
        <v>577</v>
      </c>
      <c r="F5375" s="37" t="str">
        <f t="array" ref="F5375">IFERROR(XLOOKUP(E5375,Operadores!A:A,Operadores!B:B))</f>
        <v>LOPREN</v>
      </c>
      <c r="G5375" s="36" t="s">
        <v>72</v>
      </c>
      <c r="H5375" s="39">
        <v>20.122739</v>
      </c>
      <c r="I5375" s="40">
        <v>33.09</v>
      </c>
      <c r="J5375" s="41">
        <f t="shared" si="5"/>
        <v>665.8614335</v>
      </c>
      <c r="K5375" s="37" t="str">
        <f t="array" ref="K5375">IFERROR(XLOOKUP(G5375,'Tipo de carga'!A:A,'Tipo de carga'!B:B))</f>
        <v>Autoabasto</v>
      </c>
      <c r="L5375" s="37">
        <f t="shared" si="2"/>
        <v>46</v>
      </c>
      <c r="M5375" s="37">
        <f t="shared" si="3"/>
        <v>15</v>
      </c>
      <c r="N5375" s="37">
        <f t="shared" si="4"/>
        <v>11</v>
      </c>
      <c r="O5375" s="37" t="str">
        <f t="array" ref="O5375">IFERROR(XLOOKUP(K5375,'Tipo de carga'!B:B,'Tipo de carga'!C:C))</f>
        <v>Diesel</v>
      </c>
    </row>
    <row r="5376">
      <c r="A5376" s="36">
        <v>1757.0</v>
      </c>
      <c r="B5376" s="37" t="str">
        <f t="array" ref="B5376">IFERROR(XLOOKUP(A5376,'Asignacion Nov'!A:A,'Asignacion Nov'!C:C))</f>
        <v>Pilgrims Tepo</v>
      </c>
      <c r="C5376" s="37" t="str">
        <f t="array" ref="C5376">IFERROR(XLOOKUP(A5376,'Asignacion Nov'!A:A,'Asignacion Nov'!B:B))</f>
        <v>EC-02</v>
      </c>
      <c r="D5376" s="38">
        <v>45611.704247685186</v>
      </c>
      <c r="E5376" s="36" t="s">
        <v>171</v>
      </c>
      <c r="F5376" s="37" t="str">
        <f t="array" ref="F5376">IFERROR(XLOOKUP(E5376,Operadores!A:A,Operadores!B:B))</f>
        <v>RAMJOS</v>
      </c>
      <c r="G5376" s="36" t="s">
        <v>72</v>
      </c>
      <c r="H5376" s="39">
        <v>20.122739</v>
      </c>
      <c r="I5376" s="40">
        <v>242.03</v>
      </c>
      <c r="J5376" s="41">
        <f t="shared" si="5"/>
        <v>4870.30652</v>
      </c>
      <c r="K5376" s="37" t="str">
        <f t="array" ref="K5376">IFERROR(XLOOKUP(G5376,'Tipo de carga'!A:A,'Tipo de carga'!B:B))</f>
        <v>Autoabasto</v>
      </c>
      <c r="L5376" s="37">
        <f t="shared" si="2"/>
        <v>46</v>
      </c>
      <c r="M5376" s="37">
        <f t="shared" si="3"/>
        <v>15</v>
      </c>
      <c r="N5376" s="37">
        <f t="shared" si="4"/>
        <v>11</v>
      </c>
      <c r="O5376" s="37" t="str">
        <f t="array" ref="O5376">IFERROR(XLOOKUP(K5376,'Tipo de carga'!B:B,'Tipo de carga'!C:C))</f>
        <v>Diesel</v>
      </c>
    </row>
    <row r="5377">
      <c r="A5377" s="36">
        <v>1964.0</v>
      </c>
      <c r="B5377" s="37" t="str">
        <f t="array" ref="B5377">IFERROR(XLOOKUP(A5377,'Asignacion Nov'!A:A,'Asignacion Nov'!C:C))</f>
        <v>MeLi asignado SD</v>
      </c>
      <c r="C5377" s="37" t="str">
        <f t="array" ref="C5377">IFERROR(XLOOKUP(A5377,'Asignacion Nov'!A:A,'Asignacion Nov'!B:B))</f>
        <v>EC-05</v>
      </c>
      <c r="D5377" s="38">
        <v>45611.69261574074</v>
      </c>
      <c r="E5377" s="36" t="s">
        <v>550</v>
      </c>
      <c r="F5377" s="37" t="str">
        <f t="array" ref="F5377">IFERROR(XLOOKUP(E5377,Operadores!A:A,Operadores!B:B))</f>
        <v>CALJOR01</v>
      </c>
      <c r="G5377" s="36" t="s">
        <v>72</v>
      </c>
      <c r="H5377" s="39">
        <v>20.122739</v>
      </c>
      <c r="I5377" s="40">
        <v>747.4</v>
      </c>
      <c r="J5377" s="41">
        <f t="shared" si="5"/>
        <v>15039.73513</v>
      </c>
      <c r="K5377" s="37" t="str">
        <f t="array" ref="K5377">IFERROR(XLOOKUP(G5377,'Tipo de carga'!A:A,'Tipo de carga'!B:B))</f>
        <v>Autoabasto</v>
      </c>
      <c r="L5377" s="37">
        <f t="shared" si="2"/>
        <v>46</v>
      </c>
      <c r="M5377" s="37">
        <f t="shared" si="3"/>
        <v>15</v>
      </c>
      <c r="N5377" s="37">
        <f t="shared" si="4"/>
        <v>11</v>
      </c>
      <c r="O5377" s="37" t="str">
        <f t="array" ref="O5377">IFERROR(XLOOKUP(K5377,'Tipo de carga'!B:B,'Tipo de carga'!C:C))</f>
        <v>Diesel</v>
      </c>
    </row>
    <row r="5378">
      <c r="A5378" s="36">
        <v>2011.0</v>
      </c>
      <c r="B5378" s="37" t="str">
        <f t="array" ref="B5378">IFERROR(XLOOKUP(A5378,'Asignacion Nov'!A:A,'Asignacion Nov'!C:C))</f>
        <v>MeLi Dedicado TD</v>
      </c>
      <c r="C5378" s="37" t="str">
        <f t="array" ref="C5378">IFERROR(XLOOKUP(A5378,'Asignacion Nov'!A:A,'Asignacion Nov'!B:B))</f>
        <v>EC-05</v>
      </c>
      <c r="D5378" s="38">
        <v>45611.67618055556</v>
      </c>
      <c r="E5378" s="36" t="s">
        <v>349</v>
      </c>
      <c r="F5378" s="37" t="str">
        <f t="array" ref="F5378">IFERROR(XLOOKUP(E5378,Operadores!A:A,Operadores!B:B))</f>
        <v>GUEGAB</v>
      </c>
      <c r="G5378" s="36" t="s">
        <v>72</v>
      </c>
      <c r="H5378" s="39">
        <v>20.122739</v>
      </c>
      <c r="I5378" s="40">
        <v>275.84</v>
      </c>
      <c r="J5378" s="41">
        <f t="shared" si="5"/>
        <v>5550.656326</v>
      </c>
      <c r="K5378" s="37" t="str">
        <f t="array" ref="K5378">IFERROR(XLOOKUP(G5378,'Tipo de carga'!A:A,'Tipo de carga'!B:B))</f>
        <v>Autoabasto</v>
      </c>
      <c r="L5378" s="37">
        <f t="shared" si="2"/>
        <v>46</v>
      </c>
      <c r="M5378" s="37">
        <f t="shared" si="3"/>
        <v>15</v>
      </c>
      <c r="N5378" s="37">
        <f t="shared" si="4"/>
        <v>11</v>
      </c>
      <c r="O5378" s="37" t="str">
        <f t="array" ref="O5378">IFERROR(XLOOKUP(K5378,'Tipo de carga'!B:B,'Tipo de carga'!C:C))</f>
        <v>Diesel</v>
      </c>
    </row>
    <row r="5379">
      <c r="A5379" s="36">
        <v>1950.0</v>
      </c>
      <c r="B5379" s="37" t="str">
        <f t="array" ref="B5379">IFERROR(XLOOKUP(A5379,'Asignacion Nov'!A:A,'Asignacion Nov'!C:C))</f>
        <v>MeLi asignado SD</v>
      </c>
      <c r="C5379" s="37" t="str">
        <f t="array" ref="C5379">IFERROR(XLOOKUP(A5379,'Asignacion Nov'!A:A,'Asignacion Nov'!B:B))</f>
        <v>EC-05</v>
      </c>
      <c r="D5379" s="38">
        <v>45611.660729166666</v>
      </c>
      <c r="E5379" s="36" t="s">
        <v>200</v>
      </c>
      <c r="F5379" s="37" t="str">
        <f t="array" ref="F5379">IFERROR(XLOOKUP(E5379,Operadores!A:A,Operadores!B:B))</f>
        <v>MAROSC</v>
      </c>
      <c r="G5379" s="36" t="s">
        <v>72</v>
      </c>
      <c r="H5379" s="39">
        <v>20.122739</v>
      </c>
      <c r="I5379" s="40">
        <v>347.02</v>
      </c>
      <c r="J5379" s="41">
        <f t="shared" si="5"/>
        <v>6982.992888</v>
      </c>
      <c r="K5379" s="37" t="str">
        <f t="array" ref="K5379">IFERROR(XLOOKUP(G5379,'Tipo de carga'!A:A,'Tipo de carga'!B:B))</f>
        <v>Autoabasto</v>
      </c>
      <c r="L5379" s="37">
        <f t="shared" si="2"/>
        <v>46</v>
      </c>
      <c r="M5379" s="37">
        <f t="shared" si="3"/>
        <v>15</v>
      </c>
      <c r="N5379" s="37">
        <f t="shared" si="4"/>
        <v>11</v>
      </c>
      <c r="O5379" s="37" t="str">
        <f t="array" ref="O5379">IFERROR(XLOOKUP(K5379,'Tipo de carga'!B:B,'Tipo de carga'!C:C))</f>
        <v>Diesel</v>
      </c>
    </row>
    <row r="5380">
      <c r="A5380" s="36">
        <v>1944.0</v>
      </c>
      <c r="B5380" s="37" t="str">
        <f t="array" ref="B5380">IFERROR(XLOOKUP(A5380,'Asignacion Nov'!A:A,'Asignacion Nov'!C:C))</f>
        <v>MeLi asignado SD</v>
      </c>
      <c r="C5380" s="37" t="str">
        <f t="array" ref="C5380">IFERROR(XLOOKUP(A5380,'Asignacion Nov'!A:A,'Asignacion Nov'!B:B))</f>
        <v>EC-05</v>
      </c>
      <c r="D5380" s="38">
        <v>45611.640868055554</v>
      </c>
      <c r="E5380" s="36" t="s">
        <v>221</v>
      </c>
      <c r="F5380" s="37" t="str">
        <f t="array" ref="F5380">IFERROR(XLOOKUP(E5380,Operadores!A:A,Operadores!B:B))</f>
        <v>ORTARM</v>
      </c>
      <c r="G5380" s="36" t="s">
        <v>72</v>
      </c>
      <c r="H5380" s="39">
        <v>20.122739</v>
      </c>
      <c r="I5380" s="40">
        <v>372.8</v>
      </c>
      <c r="J5380" s="41">
        <f t="shared" si="5"/>
        <v>7501.757099</v>
      </c>
      <c r="K5380" s="37" t="str">
        <f t="array" ref="K5380">IFERROR(XLOOKUP(G5380,'Tipo de carga'!A:A,'Tipo de carga'!B:B))</f>
        <v>Autoabasto</v>
      </c>
      <c r="L5380" s="37">
        <f t="shared" si="2"/>
        <v>46</v>
      </c>
      <c r="M5380" s="37">
        <f t="shared" si="3"/>
        <v>15</v>
      </c>
      <c r="N5380" s="37">
        <f t="shared" si="4"/>
        <v>11</v>
      </c>
      <c r="O5380" s="37" t="str">
        <f t="array" ref="O5380">IFERROR(XLOOKUP(K5380,'Tipo de carga'!B:B,'Tipo de carga'!C:C))</f>
        <v>Diesel</v>
      </c>
    </row>
    <row r="5381">
      <c r="A5381" s="36">
        <v>1829.0</v>
      </c>
      <c r="B5381" s="37" t="str">
        <f t="array" ref="B5381">IFERROR(XLOOKUP(A5381,'Asignacion Nov'!A:A,'Asignacion Nov'!C:C))</f>
        <v>Circuitos</v>
      </c>
      <c r="C5381" s="37" t="str">
        <f t="array" ref="C5381">IFERROR(XLOOKUP(A5381,'Asignacion Nov'!A:A,'Asignacion Nov'!B:B))</f>
        <v>EC-03</v>
      </c>
      <c r="D5381" s="38">
        <v>45611.59736111111</v>
      </c>
      <c r="E5381" s="36" t="s">
        <v>245</v>
      </c>
      <c r="F5381" s="37" t="str">
        <f t="array" ref="F5381">IFERROR(XLOOKUP(E5381,Operadores!A:A,Operadores!B:B))</f>
        <v>HERAL04</v>
      </c>
      <c r="G5381" s="36" t="s">
        <v>72</v>
      </c>
      <c r="H5381" s="39">
        <v>20.122739</v>
      </c>
      <c r="I5381" s="40">
        <v>771.36</v>
      </c>
      <c r="J5381" s="41">
        <f t="shared" si="5"/>
        <v>15521.87596</v>
      </c>
      <c r="K5381" s="37" t="str">
        <f t="array" ref="K5381">IFERROR(XLOOKUP(G5381,'Tipo de carga'!A:A,'Tipo de carga'!B:B))</f>
        <v>Autoabasto</v>
      </c>
      <c r="L5381" s="37">
        <f t="shared" si="2"/>
        <v>46</v>
      </c>
      <c r="M5381" s="37">
        <f t="shared" si="3"/>
        <v>15</v>
      </c>
      <c r="N5381" s="37">
        <f t="shared" si="4"/>
        <v>11</v>
      </c>
      <c r="O5381" s="37" t="str">
        <f t="array" ref="O5381">IFERROR(XLOOKUP(K5381,'Tipo de carga'!B:B,'Tipo de carga'!C:C))</f>
        <v>Diesel</v>
      </c>
    </row>
    <row r="5382">
      <c r="A5382" s="36">
        <v>1987.0</v>
      </c>
      <c r="B5382" s="37" t="str">
        <f t="array" ref="B5382">IFERROR(XLOOKUP(A5382,'Asignacion Nov'!A:A,'Asignacion Nov'!C:C))</f>
        <v>MeLi asignado SD</v>
      </c>
      <c r="C5382" s="37" t="str">
        <f t="array" ref="C5382">IFERROR(XLOOKUP(A5382,'Asignacion Nov'!A:A,'Asignacion Nov'!B:B))</f>
        <v>EC-05</v>
      </c>
      <c r="D5382" s="38">
        <v>45611.58232638889</v>
      </c>
      <c r="E5382" s="36" t="s">
        <v>168</v>
      </c>
      <c r="F5382" s="37" t="str">
        <f t="array" ref="F5382">IFERROR(XLOOKUP(E5382,Operadores!A:A,Operadores!B:B))</f>
        <v>GARLUI</v>
      </c>
      <c r="G5382" s="36" t="s">
        <v>72</v>
      </c>
      <c r="H5382" s="39">
        <v>20.122739</v>
      </c>
      <c r="I5382" s="40">
        <v>99.0</v>
      </c>
      <c r="J5382" s="41">
        <f t="shared" si="5"/>
        <v>1992.151161</v>
      </c>
      <c r="K5382" s="37" t="str">
        <f t="array" ref="K5382">IFERROR(XLOOKUP(G5382,'Tipo de carga'!A:A,'Tipo de carga'!B:B))</f>
        <v>Autoabasto</v>
      </c>
      <c r="L5382" s="37">
        <f t="shared" si="2"/>
        <v>46</v>
      </c>
      <c r="M5382" s="37">
        <f t="shared" si="3"/>
        <v>15</v>
      </c>
      <c r="N5382" s="37">
        <f t="shared" si="4"/>
        <v>11</v>
      </c>
      <c r="O5382" s="37" t="str">
        <f t="array" ref="O5382">IFERROR(XLOOKUP(K5382,'Tipo de carga'!B:B,'Tipo de carga'!C:C))</f>
        <v>Diesel</v>
      </c>
    </row>
    <row r="5383">
      <c r="A5383" s="36">
        <v>2004.0</v>
      </c>
      <c r="B5383" s="37" t="str">
        <f t="array" ref="B5383">IFERROR(XLOOKUP(A5383,'Asignacion Nov'!A:A,'Asignacion Nov'!C:C))</f>
        <v>MeLi Dedicado Merida</v>
      </c>
      <c r="C5383" s="37" t="str">
        <f t="array" ref="C5383">IFERROR(XLOOKUP(A5383,'Asignacion Nov'!A:A,'Asignacion Nov'!B:B))</f>
        <v>EC-05</v>
      </c>
      <c r="D5383" s="38">
        <v>45611.5734375</v>
      </c>
      <c r="E5383" s="36" t="s">
        <v>241</v>
      </c>
      <c r="F5383" s="37" t="str">
        <f t="array" ref="F5383">IFERROR(XLOOKUP(E5383,Operadores!A:A,Operadores!B:B))</f>
        <v>CADEMM</v>
      </c>
      <c r="G5383" s="36" t="s">
        <v>72</v>
      </c>
      <c r="H5383" s="39">
        <v>20.122739</v>
      </c>
      <c r="I5383" s="40">
        <v>311.62</v>
      </c>
      <c r="J5383" s="41">
        <f t="shared" si="5"/>
        <v>6270.647927</v>
      </c>
      <c r="K5383" s="37" t="str">
        <f t="array" ref="K5383">IFERROR(XLOOKUP(G5383,'Tipo de carga'!A:A,'Tipo de carga'!B:B))</f>
        <v>Autoabasto</v>
      </c>
      <c r="L5383" s="37">
        <f t="shared" si="2"/>
        <v>46</v>
      </c>
      <c r="M5383" s="37">
        <f t="shared" si="3"/>
        <v>15</v>
      </c>
      <c r="N5383" s="37">
        <f t="shared" si="4"/>
        <v>11</v>
      </c>
      <c r="O5383" s="37" t="str">
        <f t="array" ref="O5383">IFERROR(XLOOKUP(K5383,'Tipo de carga'!B:B,'Tipo de carga'!C:C))</f>
        <v>Diesel</v>
      </c>
    </row>
    <row r="5384">
      <c r="A5384" s="36">
        <v>2010.0</v>
      </c>
      <c r="B5384" s="37" t="str">
        <f t="array" ref="B5384">IFERROR(XLOOKUP(A5384,'Asignacion Nov'!A:A,'Asignacion Nov'!C:C))</f>
        <v>MeLi asignado SD</v>
      </c>
      <c r="C5384" s="37" t="str">
        <f t="array" ref="C5384">IFERROR(XLOOKUP(A5384,'Asignacion Nov'!A:A,'Asignacion Nov'!B:B))</f>
        <v>EC-05</v>
      </c>
      <c r="D5384" s="38">
        <v>45611.56291666667</v>
      </c>
      <c r="E5384" s="36" t="s">
        <v>194</v>
      </c>
      <c r="F5384" s="37" t="str">
        <f t="array" ref="F5384">IFERROR(XLOOKUP(E5384,Operadores!A:A,Operadores!B:B))</f>
        <v>CHAJE</v>
      </c>
      <c r="G5384" s="36" t="s">
        <v>72</v>
      </c>
      <c r="H5384" s="39">
        <v>20.122739</v>
      </c>
      <c r="I5384" s="40">
        <v>322.34</v>
      </c>
      <c r="J5384" s="41">
        <f t="shared" si="5"/>
        <v>6486.363689</v>
      </c>
      <c r="K5384" s="37" t="str">
        <f t="array" ref="K5384">IFERROR(XLOOKUP(G5384,'Tipo de carga'!A:A,'Tipo de carga'!B:B))</f>
        <v>Autoabasto</v>
      </c>
      <c r="L5384" s="37">
        <f t="shared" si="2"/>
        <v>46</v>
      </c>
      <c r="M5384" s="37">
        <f t="shared" si="3"/>
        <v>15</v>
      </c>
      <c r="N5384" s="37">
        <f t="shared" si="4"/>
        <v>11</v>
      </c>
      <c r="O5384" s="37" t="str">
        <f t="array" ref="O5384">IFERROR(XLOOKUP(K5384,'Tipo de carga'!B:B,'Tipo de carga'!C:C))</f>
        <v>Diesel</v>
      </c>
    </row>
    <row r="5385">
      <c r="A5385" s="36">
        <v>1872.0</v>
      </c>
      <c r="B5385" s="37" t="str">
        <f t="array" ref="B5385">IFERROR(XLOOKUP(A5385,'Asignacion Nov'!A:A,'Asignacion Nov'!C:C))</f>
        <v>Circuitos</v>
      </c>
      <c r="C5385" s="37" t="str">
        <f t="array" ref="C5385">IFERROR(XLOOKUP(A5385,'Asignacion Nov'!A:A,'Asignacion Nov'!B:B))</f>
        <v>EC-03</v>
      </c>
      <c r="D5385" s="38">
        <v>45611.553622685184</v>
      </c>
      <c r="E5385" s="36" t="s">
        <v>273</v>
      </c>
      <c r="F5385" s="37" t="str">
        <f t="array" ref="F5385">IFERROR(XLOOKUP(E5385,Operadores!A:A,Operadores!B:B))</f>
        <v>VAZJU02</v>
      </c>
      <c r="G5385" s="36" t="s">
        <v>72</v>
      </c>
      <c r="H5385" s="39">
        <v>20.122739</v>
      </c>
      <c r="I5385" s="40">
        <v>672.06</v>
      </c>
      <c r="J5385" s="41">
        <f t="shared" si="5"/>
        <v>13523.68797</v>
      </c>
      <c r="K5385" s="37" t="str">
        <f t="array" ref="K5385">IFERROR(XLOOKUP(G5385,'Tipo de carga'!A:A,'Tipo de carga'!B:B))</f>
        <v>Autoabasto</v>
      </c>
      <c r="L5385" s="37">
        <f t="shared" si="2"/>
        <v>46</v>
      </c>
      <c r="M5385" s="37">
        <f t="shared" si="3"/>
        <v>15</v>
      </c>
      <c r="N5385" s="37">
        <f t="shared" si="4"/>
        <v>11</v>
      </c>
      <c r="O5385" s="37" t="str">
        <f t="array" ref="O5385">IFERROR(XLOOKUP(K5385,'Tipo de carga'!B:B,'Tipo de carga'!C:C))</f>
        <v>Diesel</v>
      </c>
    </row>
    <row r="5386">
      <c r="A5386" s="36">
        <v>1766.0</v>
      </c>
      <c r="B5386" s="37" t="str">
        <f t="array" ref="B5386">IFERROR(XLOOKUP(A5386,'Asignacion Nov'!A:A,'Asignacion Nov'!C:C))</f>
        <v>Available</v>
      </c>
      <c r="C5386" s="37" t="str">
        <f t="array" ref="C5386">IFERROR(XLOOKUP(A5386,'Asignacion Nov'!A:A,'Asignacion Nov'!B:B))</f>
        <v>TTE</v>
      </c>
      <c r="D5386" s="38">
        <v>45611.541979166665</v>
      </c>
      <c r="E5386" s="36" t="s">
        <v>584</v>
      </c>
      <c r="F5386" s="37" t="str">
        <f t="array" ref="F5386">IFERROR(XLOOKUP(E5386,Operadores!A:A,Operadores!B:B))</f>
        <v>GRENOR</v>
      </c>
      <c r="G5386" s="36" t="s">
        <v>72</v>
      </c>
      <c r="H5386" s="39">
        <v>20.122739</v>
      </c>
      <c r="I5386" s="40">
        <v>482.16</v>
      </c>
      <c r="J5386" s="41">
        <f t="shared" si="5"/>
        <v>9702.379836</v>
      </c>
      <c r="K5386" s="37" t="str">
        <f t="array" ref="K5386">IFERROR(XLOOKUP(G5386,'Tipo de carga'!A:A,'Tipo de carga'!B:B))</f>
        <v>Autoabasto</v>
      </c>
      <c r="L5386" s="37">
        <f t="shared" si="2"/>
        <v>46</v>
      </c>
      <c r="M5386" s="37">
        <f t="shared" si="3"/>
        <v>15</v>
      </c>
      <c r="N5386" s="37">
        <f t="shared" si="4"/>
        <v>11</v>
      </c>
      <c r="O5386" s="37" t="str">
        <f t="array" ref="O5386">IFERROR(XLOOKUP(K5386,'Tipo de carga'!B:B,'Tipo de carga'!C:C))</f>
        <v>Diesel</v>
      </c>
    </row>
    <row r="5387">
      <c r="A5387" s="36">
        <v>1649.0</v>
      </c>
      <c r="B5387" s="37" t="str">
        <f t="array" ref="B5387">IFERROR(XLOOKUP(A5387,'Asignacion Nov'!A:A,'Asignacion Nov'!C:C))</f>
        <v>Available</v>
      </c>
      <c r="C5387" s="37" t="str">
        <f t="array" ref="C5387">IFERROR(XLOOKUP(A5387,'Asignacion Nov'!A:A,'Asignacion Nov'!B:B))</f>
        <v>TTE</v>
      </c>
      <c r="D5387" s="38">
        <v>45611.5328125</v>
      </c>
      <c r="E5387" s="36" t="s">
        <v>322</v>
      </c>
      <c r="F5387" s="37" t="str">
        <f t="array" ref="F5387">IFERROR(XLOOKUP(E5387,Operadores!A:A,Operadores!B:B))</f>
        <v>PERMAR</v>
      </c>
      <c r="G5387" s="36" t="s">
        <v>72</v>
      </c>
      <c r="H5387" s="39">
        <v>20.122739</v>
      </c>
      <c r="I5387" s="40">
        <v>507.67</v>
      </c>
      <c r="J5387" s="41">
        <f t="shared" si="5"/>
        <v>10215.71091</v>
      </c>
      <c r="K5387" s="37" t="str">
        <f t="array" ref="K5387">IFERROR(XLOOKUP(G5387,'Tipo de carga'!A:A,'Tipo de carga'!B:B))</f>
        <v>Autoabasto</v>
      </c>
      <c r="L5387" s="37">
        <f t="shared" si="2"/>
        <v>46</v>
      </c>
      <c r="M5387" s="37">
        <f t="shared" si="3"/>
        <v>15</v>
      </c>
      <c r="N5387" s="37">
        <f t="shared" si="4"/>
        <v>11</v>
      </c>
      <c r="O5387" s="37" t="str">
        <f t="array" ref="O5387">IFERROR(XLOOKUP(K5387,'Tipo de carga'!B:B,'Tipo de carga'!C:C))</f>
        <v>Diesel</v>
      </c>
    </row>
    <row r="5388">
      <c r="A5388" s="36">
        <v>1899.0</v>
      </c>
      <c r="B5388" s="37" t="str">
        <f t="array" ref="B5388">IFERROR(XLOOKUP(A5388,'Asignacion Nov'!A:A,'Asignacion Nov'!C:C))</f>
        <v>Full Liver</v>
      </c>
      <c r="C5388" s="37" t="str">
        <f t="array" ref="C5388">IFERROR(XLOOKUP(A5388,'Asignacion Nov'!A:A,'Asignacion Nov'!B:B))</f>
        <v>EC-01</v>
      </c>
      <c r="D5388" s="38">
        <v>45611.52306712963</v>
      </c>
      <c r="E5388" s="36" t="s">
        <v>335</v>
      </c>
      <c r="F5388" s="37" t="str">
        <f t="array" ref="F5388">IFERROR(XLOOKUP(E5388,Operadores!A:A,Operadores!B:B))</f>
        <v>VEROD</v>
      </c>
      <c r="G5388" s="36" t="s">
        <v>72</v>
      </c>
      <c r="H5388" s="39">
        <v>20.122739</v>
      </c>
      <c r="I5388" s="40">
        <v>696.11</v>
      </c>
      <c r="J5388" s="41">
        <f t="shared" si="5"/>
        <v>14007.63985</v>
      </c>
      <c r="K5388" s="37" t="str">
        <f t="array" ref="K5388">IFERROR(XLOOKUP(G5388,'Tipo de carga'!A:A,'Tipo de carga'!B:B))</f>
        <v>Autoabasto</v>
      </c>
      <c r="L5388" s="37">
        <f t="shared" si="2"/>
        <v>46</v>
      </c>
      <c r="M5388" s="37">
        <f t="shared" si="3"/>
        <v>15</v>
      </c>
      <c r="N5388" s="37">
        <f t="shared" si="4"/>
        <v>11</v>
      </c>
      <c r="O5388" s="37" t="str">
        <f t="array" ref="O5388">IFERROR(XLOOKUP(K5388,'Tipo de carga'!B:B,'Tipo de carga'!C:C))</f>
        <v>Diesel</v>
      </c>
    </row>
    <row r="5389">
      <c r="A5389" s="36">
        <v>1932.0</v>
      </c>
      <c r="B5389" s="37" t="str">
        <f t="array" ref="B5389">IFERROR(XLOOKUP(A5389,'Asignacion Nov'!A:A,'Asignacion Nov'!C:C))</f>
        <v>Circuitos</v>
      </c>
      <c r="C5389" s="37" t="str">
        <f t="array" ref="C5389">IFERROR(XLOOKUP(A5389,'Asignacion Nov'!A:A,'Asignacion Nov'!B:B))</f>
        <v>EC-03</v>
      </c>
      <c r="D5389" s="38">
        <v>45611.510671296295</v>
      </c>
      <c r="E5389" s="36" t="s">
        <v>185</v>
      </c>
      <c r="F5389" s="37" t="str">
        <f t="array" ref="F5389">IFERROR(XLOOKUP(E5389,Operadores!A:A,Operadores!B:B))</f>
        <v>FERRI</v>
      </c>
      <c r="G5389" s="36" t="s">
        <v>72</v>
      </c>
      <c r="H5389" s="39">
        <v>20.122739</v>
      </c>
      <c r="I5389" s="40">
        <v>166.4</v>
      </c>
      <c r="J5389" s="41">
        <f t="shared" si="5"/>
        <v>3348.42377</v>
      </c>
      <c r="K5389" s="37" t="str">
        <f t="array" ref="K5389">IFERROR(XLOOKUP(G5389,'Tipo de carga'!A:A,'Tipo de carga'!B:B))</f>
        <v>Autoabasto</v>
      </c>
      <c r="L5389" s="37">
        <f t="shared" si="2"/>
        <v>46</v>
      </c>
      <c r="M5389" s="37">
        <f t="shared" si="3"/>
        <v>15</v>
      </c>
      <c r="N5389" s="37">
        <f t="shared" si="4"/>
        <v>11</v>
      </c>
      <c r="O5389" s="37" t="str">
        <f t="array" ref="O5389">IFERROR(XLOOKUP(K5389,'Tipo de carga'!B:B,'Tipo de carga'!C:C))</f>
        <v>Diesel</v>
      </c>
    </row>
    <row r="5390">
      <c r="A5390" s="36">
        <v>1871.0</v>
      </c>
      <c r="B5390" s="37" t="str">
        <f t="array" ref="B5390">IFERROR(XLOOKUP(A5390,'Asignacion Nov'!A:A,'Asignacion Nov'!C:C))</f>
        <v>Circuitos</v>
      </c>
      <c r="C5390" s="37" t="str">
        <f t="array" ref="C5390">IFERROR(XLOOKUP(A5390,'Asignacion Nov'!A:A,'Asignacion Nov'!B:B))</f>
        <v>EC-03</v>
      </c>
      <c r="D5390" s="38">
        <v>45611.498240740744</v>
      </c>
      <c r="E5390" s="36" t="s">
        <v>197</v>
      </c>
      <c r="F5390" s="37" t="str">
        <f t="array" ref="F5390">IFERROR(XLOOKUP(E5390,Operadores!A:A,Operadores!B:B))</f>
        <v>REYALE</v>
      </c>
      <c r="G5390" s="36" t="s">
        <v>72</v>
      </c>
      <c r="H5390" s="39">
        <v>20.122739</v>
      </c>
      <c r="I5390" s="40">
        <v>298.31</v>
      </c>
      <c r="J5390" s="41">
        <f t="shared" si="5"/>
        <v>6002.814271</v>
      </c>
      <c r="K5390" s="37" t="str">
        <f t="array" ref="K5390">IFERROR(XLOOKUP(G5390,'Tipo de carga'!A:A,'Tipo de carga'!B:B))</f>
        <v>Autoabasto</v>
      </c>
      <c r="L5390" s="37">
        <f t="shared" si="2"/>
        <v>46</v>
      </c>
      <c r="M5390" s="37">
        <f t="shared" si="3"/>
        <v>15</v>
      </c>
      <c r="N5390" s="37">
        <f t="shared" si="4"/>
        <v>11</v>
      </c>
      <c r="O5390" s="37" t="str">
        <f t="array" ref="O5390">IFERROR(XLOOKUP(K5390,'Tipo de carga'!B:B,'Tipo de carga'!C:C))</f>
        <v>Diesel</v>
      </c>
    </row>
    <row r="5391">
      <c r="A5391" s="36">
        <v>1856.0</v>
      </c>
      <c r="B5391" s="37" t="str">
        <f t="array" ref="B5391">IFERROR(XLOOKUP(A5391,'Asignacion Nov'!A:A,'Asignacion Nov'!C:C))</f>
        <v>Pipas</v>
      </c>
      <c r="C5391" s="37" t="str">
        <f t="array" ref="C5391">IFERROR(XLOOKUP(A5391,'Asignacion Nov'!A:A,'Asignacion Nov'!B:B))</f>
        <v>EC-02</v>
      </c>
      <c r="D5391" s="38">
        <v>45611.48033564815</v>
      </c>
      <c r="E5391" s="36" t="s">
        <v>43</v>
      </c>
      <c r="F5391" s="37" t="str">
        <f t="array" ref="F5391">IFERROR(XLOOKUP(E5391,Operadores!A:A,Operadores!B:B))</f>
        <v>HERJU01</v>
      </c>
      <c r="G5391" s="36" t="s">
        <v>72</v>
      </c>
      <c r="H5391" s="39">
        <v>20.122739</v>
      </c>
      <c r="I5391" s="40">
        <v>795.78</v>
      </c>
      <c r="J5391" s="41">
        <f t="shared" si="5"/>
        <v>16013.27324</v>
      </c>
      <c r="K5391" s="37" t="str">
        <f t="array" ref="K5391">IFERROR(XLOOKUP(G5391,'Tipo de carga'!A:A,'Tipo de carga'!B:B))</f>
        <v>Autoabasto</v>
      </c>
      <c r="L5391" s="37">
        <f t="shared" si="2"/>
        <v>46</v>
      </c>
      <c r="M5391" s="37">
        <f t="shared" si="3"/>
        <v>15</v>
      </c>
      <c r="N5391" s="37">
        <f t="shared" si="4"/>
        <v>11</v>
      </c>
      <c r="O5391" s="37" t="str">
        <f t="array" ref="O5391">IFERROR(XLOOKUP(K5391,'Tipo de carga'!B:B,'Tipo de carga'!C:C))</f>
        <v>Diesel</v>
      </c>
    </row>
    <row r="5392">
      <c r="A5392" s="36">
        <v>2040.0</v>
      </c>
      <c r="B5392" s="37" t="str">
        <f t="array" ref="B5392">IFERROR(XLOOKUP(A5392,'Asignacion Nov'!A:A,'Asignacion Nov'!C:C))</f>
        <v>Liverpool Local</v>
      </c>
      <c r="C5392" s="37" t="str">
        <f t="array" ref="C5392">IFERROR(XLOOKUP(A5392,'Asignacion Nov'!A:A,'Asignacion Nov'!B:B))</f>
        <v>EC-01</v>
      </c>
      <c r="D5392" s="38">
        <v>45611.46319444444</v>
      </c>
      <c r="E5392" s="36" t="s">
        <v>233</v>
      </c>
      <c r="F5392" s="37" t="str">
        <f t="array" ref="F5392">IFERROR(XLOOKUP(E5392,Operadores!A:A,Operadores!B:B))</f>
        <v>QUILA</v>
      </c>
      <c r="G5392" s="36" t="s">
        <v>72</v>
      </c>
      <c r="H5392" s="39">
        <v>20.122739</v>
      </c>
      <c r="I5392" s="40">
        <v>543.08</v>
      </c>
      <c r="J5392" s="41">
        <f t="shared" si="5"/>
        <v>10928.2571</v>
      </c>
      <c r="K5392" s="37" t="str">
        <f t="array" ref="K5392">IFERROR(XLOOKUP(G5392,'Tipo de carga'!A:A,'Tipo de carga'!B:B))</f>
        <v>Autoabasto</v>
      </c>
      <c r="L5392" s="37">
        <f t="shared" si="2"/>
        <v>46</v>
      </c>
      <c r="M5392" s="37">
        <f t="shared" si="3"/>
        <v>15</v>
      </c>
      <c r="N5392" s="37">
        <f t="shared" si="4"/>
        <v>11</v>
      </c>
      <c r="O5392" s="37" t="str">
        <f t="array" ref="O5392">IFERROR(XLOOKUP(K5392,'Tipo de carga'!B:B,'Tipo de carga'!C:C))</f>
        <v>Diesel</v>
      </c>
    </row>
    <row r="5393">
      <c r="A5393" s="36">
        <v>1639.0</v>
      </c>
      <c r="B5393" s="37" t="str">
        <f t="array" ref="B5393">IFERROR(XLOOKUP(A5393,'Asignacion Nov'!A:A,'Asignacion Nov'!C:C))</f>
        <v>Available</v>
      </c>
      <c r="C5393" s="37" t="str">
        <f t="array" ref="C5393">IFERROR(XLOOKUP(A5393,'Asignacion Nov'!A:A,'Asignacion Nov'!B:B))</f>
        <v>TTE</v>
      </c>
      <c r="D5393" s="38">
        <v>45611.44849537037</v>
      </c>
      <c r="E5393" s="36" t="s">
        <v>341</v>
      </c>
      <c r="F5393" s="37" t="str">
        <f t="array" ref="F5393">IFERROR(XLOOKUP(E5393,Operadores!A:A,Operadores!B:B))</f>
        <v>SALJO01</v>
      </c>
      <c r="G5393" s="36" t="s">
        <v>72</v>
      </c>
      <c r="H5393" s="39">
        <v>20.122739</v>
      </c>
      <c r="I5393" s="40">
        <v>624.61</v>
      </c>
      <c r="J5393" s="41">
        <f t="shared" si="5"/>
        <v>12568.86401</v>
      </c>
      <c r="K5393" s="37" t="str">
        <f t="array" ref="K5393">IFERROR(XLOOKUP(G5393,'Tipo de carga'!A:A,'Tipo de carga'!B:B))</f>
        <v>Autoabasto</v>
      </c>
      <c r="L5393" s="37">
        <f t="shared" si="2"/>
        <v>46</v>
      </c>
      <c r="M5393" s="37">
        <f t="shared" si="3"/>
        <v>15</v>
      </c>
      <c r="N5393" s="37">
        <f t="shared" si="4"/>
        <v>11</v>
      </c>
      <c r="O5393" s="37" t="str">
        <f t="array" ref="O5393">IFERROR(XLOOKUP(K5393,'Tipo de carga'!B:B,'Tipo de carga'!C:C))</f>
        <v>Diesel</v>
      </c>
    </row>
    <row r="5394">
      <c r="A5394" s="36">
        <v>1752.0</v>
      </c>
      <c r="B5394" s="37" t="str">
        <f t="array" ref="B5394">IFERROR(XLOOKUP(A5394,'Asignacion Nov'!A:A,'Asignacion Nov'!C:C))</f>
        <v>Liverpool Local</v>
      </c>
      <c r="C5394" s="37" t="str">
        <f t="array" ref="C5394">IFERROR(XLOOKUP(A5394,'Asignacion Nov'!A:A,'Asignacion Nov'!B:B))</f>
        <v>EC-01</v>
      </c>
      <c r="D5394" s="38">
        <v>45611.43179398148</v>
      </c>
      <c r="E5394" s="36" t="s">
        <v>182</v>
      </c>
      <c r="F5394" s="37" t="str">
        <f t="array" ref="F5394">IFERROR(XLOOKUP(E5394,Operadores!A:A,Operadores!B:B))</f>
        <v>ROBJUA01</v>
      </c>
      <c r="G5394" s="36" t="s">
        <v>72</v>
      </c>
      <c r="H5394" s="39">
        <v>20.122739</v>
      </c>
      <c r="I5394" s="40">
        <v>467.19</v>
      </c>
      <c r="J5394" s="41">
        <f t="shared" si="5"/>
        <v>9401.142433</v>
      </c>
      <c r="K5394" s="37" t="str">
        <f t="array" ref="K5394">IFERROR(XLOOKUP(G5394,'Tipo de carga'!A:A,'Tipo de carga'!B:B))</f>
        <v>Autoabasto</v>
      </c>
      <c r="L5394" s="37">
        <f t="shared" si="2"/>
        <v>46</v>
      </c>
      <c r="M5394" s="37">
        <f t="shared" si="3"/>
        <v>15</v>
      </c>
      <c r="N5394" s="37">
        <f t="shared" si="4"/>
        <v>11</v>
      </c>
      <c r="O5394" s="37" t="str">
        <f t="array" ref="O5394">IFERROR(XLOOKUP(K5394,'Tipo de carga'!B:B,'Tipo de carga'!C:C))</f>
        <v>Diesel</v>
      </c>
    </row>
    <row r="5395">
      <c r="A5395" s="36">
        <v>2027.0</v>
      </c>
      <c r="B5395" s="37" t="str">
        <f t="array" ref="B5395">IFERROR(XLOOKUP(A5395,'Asignacion Nov'!A:A,'Asignacion Nov'!C:C))</f>
        <v>MeLi Dedicado Merida</v>
      </c>
      <c r="C5395" s="37" t="str">
        <f t="array" ref="C5395">IFERROR(XLOOKUP(A5395,'Asignacion Nov'!A:A,'Asignacion Nov'!B:B))</f>
        <v>EC-05</v>
      </c>
      <c r="D5395" s="38">
        <v>45611.4109375</v>
      </c>
      <c r="E5395" s="36" t="s">
        <v>452</v>
      </c>
      <c r="F5395" s="37" t="str">
        <f t="array" ref="F5395">IFERROR(XLOOKUP(E5395,Operadores!A:A,Operadores!B:B))</f>
        <v>AGUMAU</v>
      </c>
      <c r="G5395" s="36" t="s">
        <v>72</v>
      </c>
      <c r="H5395" s="39">
        <v>20.122739</v>
      </c>
      <c r="I5395" s="40">
        <v>325.82</v>
      </c>
      <c r="J5395" s="41">
        <f t="shared" si="5"/>
        <v>6556.390821</v>
      </c>
      <c r="K5395" s="37" t="str">
        <f t="array" ref="K5395">IFERROR(XLOOKUP(G5395,'Tipo de carga'!A:A,'Tipo de carga'!B:B))</f>
        <v>Autoabasto</v>
      </c>
      <c r="L5395" s="37">
        <f t="shared" si="2"/>
        <v>46</v>
      </c>
      <c r="M5395" s="37">
        <f t="shared" si="3"/>
        <v>15</v>
      </c>
      <c r="N5395" s="37">
        <f t="shared" si="4"/>
        <v>11</v>
      </c>
      <c r="O5395" s="37" t="str">
        <f t="array" ref="O5395">IFERROR(XLOOKUP(K5395,'Tipo de carga'!B:B,'Tipo de carga'!C:C))</f>
        <v>Diesel</v>
      </c>
    </row>
    <row r="5396">
      <c r="A5396" s="36">
        <v>1896.0</v>
      </c>
      <c r="B5396" s="37" t="str">
        <f t="array" ref="B5396">IFERROR(XLOOKUP(A5396,'Asignacion Nov'!A:A,'Asignacion Nov'!C:C))</f>
        <v>Hisense</v>
      </c>
      <c r="C5396" s="37" t="str">
        <f t="array" ref="C5396">IFERROR(XLOOKUP(A5396,'Asignacion Nov'!A:A,'Asignacion Nov'!B:B))</f>
        <v>EC-03</v>
      </c>
      <c r="D5396" s="38">
        <v>45611.39925925926</v>
      </c>
      <c r="E5396" s="36" t="s">
        <v>353</v>
      </c>
      <c r="F5396" s="37" t="str">
        <f t="array" ref="F5396">IFERROR(XLOOKUP(E5396,Operadores!A:A,Operadores!B:B))</f>
        <v>CUAALV</v>
      </c>
      <c r="G5396" s="36" t="s">
        <v>72</v>
      </c>
      <c r="H5396" s="39">
        <v>20.122739</v>
      </c>
      <c r="I5396" s="40">
        <v>460.2</v>
      </c>
      <c r="J5396" s="41">
        <f t="shared" si="5"/>
        <v>9260.484488</v>
      </c>
      <c r="K5396" s="37" t="str">
        <f t="array" ref="K5396">IFERROR(XLOOKUP(G5396,'Tipo de carga'!A:A,'Tipo de carga'!B:B))</f>
        <v>Autoabasto</v>
      </c>
      <c r="L5396" s="37">
        <f t="shared" si="2"/>
        <v>46</v>
      </c>
      <c r="M5396" s="37">
        <f t="shared" si="3"/>
        <v>15</v>
      </c>
      <c r="N5396" s="37">
        <f t="shared" si="4"/>
        <v>11</v>
      </c>
      <c r="O5396" s="37" t="str">
        <f t="array" ref="O5396">IFERROR(XLOOKUP(K5396,'Tipo de carga'!B:B,'Tipo de carga'!C:C))</f>
        <v>Diesel</v>
      </c>
    </row>
    <row r="5397">
      <c r="A5397" s="36">
        <v>1821.0</v>
      </c>
      <c r="B5397" s="37" t="str">
        <f t="array" ref="B5397">IFERROR(XLOOKUP(A5397,'Asignacion Nov'!A:A,'Asignacion Nov'!C:C))</f>
        <v>Circuitos</v>
      </c>
      <c r="C5397" s="37" t="str">
        <f t="array" ref="C5397">IFERROR(XLOOKUP(A5397,'Asignacion Nov'!A:A,'Asignacion Nov'!B:B))</f>
        <v>EC-03</v>
      </c>
      <c r="D5397" s="38">
        <v>45611.34032407407</v>
      </c>
      <c r="E5397" s="36" t="s">
        <v>198</v>
      </c>
      <c r="F5397" s="37" t="str">
        <f t="array" ref="F5397">IFERROR(XLOOKUP(E5397,Operadores!A:A,Operadores!B:B))</f>
        <v>BAULUI</v>
      </c>
      <c r="G5397" s="36" t="s">
        <v>72</v>
      </c>
      <c r="H5397" s="39">
        <v>20.122739</v>
      </c>
      <c r="I5397" s="40">
        <v>175.24</v>
      </c>
      <c r="J5397" s="41">
        <f t="shared" si="5"/>
        <v>3526.308782</v>
      </c>
      <c r="K5397" s="37" t="str">
        <f t="array" ref="K5397">IFERROR(XLOOKUP(G5397,'Tipo de carga'!A:A,'Tipo de carga'!B:B))</f>
        <v>Autoabasto</v>
      </c>
      <c r="L5397" s="37">
        <f t="shared" si="2"/>
        <v>46</v>
      </c>
      <c r="M5397" s="37">
        <f t="shared" si="3"/>
        <v>15</v>
      </c>
      <c r="N5397" s="37">
        <f t="shared" si="4"/>
        <v>11</v>
      </c>
      <c r="O5397" s="37" t="str">
        <f t="array" ref="O5397">IFERROR(XLOOKUP(K5397,'Tipo de carga'!B:B,'Tipo de carga'!C:C))</f>
        <v>Diesel</v>
      </c>
    </row>
    <row r="5398">
      <c r="A5398" s="36">
        <v>1993.0</v>
      </c>
      <c r="B5398" s="37" t="str">
        <f t="array" ref="B5398">IFERROR(XLOOKUP(A5398,'Asignacion Nov'!A:A,'Asignacion Nov'!C:C))</f>
        <v>MeLi Dedicado TD</v>
      </c>
      <c r="C5398" s="37" t="str">
        <f t="array" ref="C5398">IFERROR(XLOOKUP(A5398,'Asignacion Nov'!A:A,'Asignacion Nov'!B:B))</f>
        <v>EC-05</v>
      </c>
      <c r="D5398" s="38">
        <v>45611.33048611111</v>
      </c>
      <c r="E5398" s="36" t="s">
        <v>188</v>
      </c>
      <c r="F5398" s="37" t="str">
        <f t="array" ref="F5398">IFERROR(XLOOKUP(E5398,Operadores!A:A,Operadores!B:B))</f>
        <v>ZAMROB</v>
      </c>
      <c r="G5398" s="36" t="s">
        <v>72</v>
      </c>
      <c r="H5398" s="39">
        <v>20.122739</v>
      </c>
      <c r="I5398" s="40">
        <v>525.63</v>
      </c>
      <c r="J5398" s="41">
        <f t="shared" si="5"/>
        <v>10577.1153</v>
      </c>
      <c r="K5398" s="37" t="str">
        <f t="array" ref="K5398">IFERROR(XLOOKUP(G5398,'Tipo de carga'!A:A,'Tipo de carga'!B:B))</f>
        <v>Autoabasto</v>
      </c>
      <c r="L5398" s="37">
        <f t="shared" si="2"/>
        <v>46</v>
      </c>
      <c r="M5398" s="37">
        <f t="shared" si="3"/>
        <v>15</v>
      </c>
      <c r="N5398" s="37">
        <f t="shared" si="4"/>
        <v>11</v>
      </c>
      <c r="O5398" s="37" t="str">
        <f t="array" ref="O5398">IFERROR(XLOOKUP(K5398,'Tipo de carga'!B:B,'Tipo de carga'!C:C))</f>
        <v>Diesel</v>
      </c>
    </row>
    <row r="5399">
      <c r="A5399" s="36">
        <v>1724.0</v>
      </c>
      <c r="B5399" s="37" t="str">
        <f t="array" ref="B5399">IFERROR(XLOOKUP(A5399,'Asignacion Nov'!A:A,'Asignacion Nov'!C:C))</f>
        <v>Liverpool Local</v>
      </c>
      <c r="C5399" s="37" t="str">
        <f t="array" ref="C5399">IFERROR(XLOOKUP(A5399,'Asignacion Nov'!A:A,'Asignacion Nov'!B:B))</f>
        <v>EC-01</v>
      </c>
      <c r="D5399" s="38">
        <v>45611.31929398148</v>
      </c>
      <c r="E5399" s="36" t="s">
        <v>427</v>
      </c>
      <c r="F5399" s="37" t="str">
        <f t="array" ref="F5399">IFERROR(XLOOKUP(E5399,Operadores!A:A,Operadores!B:B))</f>
        <v>REYJA01</v>
      </c>
      <c r="G5399" s="36" t="s">
        <v>72</v>
      </c>
      <c r="H5399" s="39">
        <v>20.122739</v>
      </c>
      <c r="I5399" s="40">
        <v>370.3</v>
      </c>
      <c r="J5399" s="41">
        <f t="shared" si="5"/>
        <v>7451.450252</v>
      </c>
      <c r="K5399" s="37" t="str">
        <f t="array" ref="K5399">IFERROR(XLOOKUP(G5399,'Tipo de carga'!A:A,'Tipo de carga'!B:B))</f>
        <v>Autoabasto</v>
      </c>
      <c r="L5399" s="37">
        <f t="shared" si="2"/>
        <v>46</v>
      </c>
      <c r="M5399" s="37">
        <f t="shared" si="3"/>
        <v>15</v>
      </c>
      <c r="N5399" s="37">
        <f t="shared" si="4"/>
        <v>11</v>
      </c>
      <c r="O5399" s="37" t="str">
        <f t="array" ref="O5399">IFERROR(XLOOKUP(K5399,'Tipo de carga'!B:B,'Tipo de carga'!C:C))</f>
        <v>Diesel</v>
      </c>
    </row>
    <row r="5400">
      <c r="A5400" s="36">
        <v>1981.0</v>
      </c>
      <c r="B5400" s="37" t="str">
        <f t="array" ref="B5400">IFERROR(XLOOKUP(A5400,'Asignacion Nov'!A:A,'Asignacion Nov'!C:C))</f>
        <v>MeLi asignado SD</v>
      </c>
      <c r="C5400" s="37" t="str">
        <f t="array" ref="C5400">IFERROR(XLOOKUP(A5400,'Asignacion Nov'!A:A,'Asignacion Nov'!B:B))</f>
        <v>EC-05</v>
      </c>
      <c r="D5400" s="38">
        <v>45611.30737268519</v>
      </c>
      <c r="E5400" s="36" t="s">
        <v>522</v>
      </c>
      <c r="F5400" s="37" t="str">
        <f t="array" ref="F5400">IFERROR(XLOOKUP(E5400,Operadores!A:A,Operadores!B:B))</f>
        <v>SORJUL</v>
      </c>
      <c r="G5400" s="36" t="s">
        <v>72</v>
      </c>
      <c r="H5400" s="39">
        <v>20.122739</v>
      </c>
      <c r="I5400" s="40">
        <v>627.74</v>
      </c>
      <c r="J5400" s="41">
        <f t="shared" si="5"/>
        <v>12631.84818</v>
      </c>
      <c r="K5400" s="37" t="str">
        <f t="array" ref="K5400">IFERROR(XLOOKUP(G5400,'Tipo de carga'!A:A,'Tipo de carga'!B:B))</f>
        <v>Autoabasto</v>
      </c>
      <c r="L5400" s="37">
        <f t="shared" si="2"/>
        <v>46</v>
      </c>
      <c r="M5400" s="37">
        <f t="shared" si="3"/>
        <v>15</v>
      </c>
      <c r="N5400" s="37">
        <f t="shared" si="4"/>
        <v>11</v>
      </c>
      <c r="O5400" s="37" t="str">
        <f t="array" ref="O5400">IFERROR(XLOOKUP(K5400,'Tipo de carga'!B:B,'Tipo de carga'!C:C))</f>
        <v>Diesel</v>
      </c>
    </row>
    <row r="5401">
      <c r="A5401" s="36">
        <v>1743.0</v>
      </c>
      <c r="B5401" s="37" t="str">
        <f t="array" ref="B5401">IFERROR(XLOOKUP(A5401,'Asignacion Nov'!A:A,'Asignacion Nov'!C:C))</f>
        <v>Liverpool Local</v>
      </c>
      <c r="C5401" s="37" t="str">
        <f t="array" ref="C5401">IFERROR(XLOOKUP(A5401,'Asignacion Nov'!A:A,'Asignacion Nov'!B:B))</f>
        <v>EC-01</v>
      </c>
      <c r="D5401" s="38">
        <v>45611.236134259256</v>
      </c>
      <c r="E5401" s="36" t="s">
        <v>426</v>
      </c>
      <c r="F5401" s="37" t="str">
        <f t="array" ref="F5401">IFERROR(XLOOKUP(E5401,Operadores!A:A,Operadores!B:B))</f>
        <v>OLVMOI</v>
      </c>
      <c r="G5401" s="36" t="s">
        <v>72</v>
      </c>
      <c r="H5401" s="39">
        <v>20.122739</v>
      </c>
      <c r="I5401" s="40">
        <v>92.26</v>
      </c>
      <c r="J5401" s="41">
        <f t="shared" si="5"/>
        <v>1856.5239</v>
      </c>
      <c r="K5401" s="37" t="str">
        <f t="array" ref="K5401">IFERROR(XLOOKUP(G5401,'Tipo de carga'!A:A,'Tipo de carga'!B:B))</f>
        <v>Autoabasto</v>
      </c>
      <c r="L5401" s="37">
        <f t="shared" si="2"/>
        <v>46</v>
      </c>
      <c r="M5401" s="37">
        <f t="shared" si="3"/>
        <v>15</v>
      </c>
      <c r="N5401" s="37">
        <f t="shared" si="4"/>
        <v>11</v>
      </c>
      <c r="O5401" s="37" t="str">
        <f t="array" ref="O5401">IFERROR(XLOOKUP(K5401,'Tipo de carga'!B:B,'Tipo de carga'!C:C))</f>
        <v>Diesel</v>
      </c>
    </row>
    <row r="5402">
      <c r="A5402" s="36">
        <v>1628.0</v>
      </c>
      <c r="B5402" s="37" t="str">
        <f t="array" ref="B5402">IFERROR(XLOOKUP(A5402,'Asignacion Nov'!A:A,'Asignacion Nov'!C:C))</f>
        <v>Available</v>
      </c>
      <c r="C5402" s="37" t="str">
        <f t="array" ref="C5402">IFERROR(XLOOKUP(A5402,'Asignacion Nov'!A:A,'Asignacion Nov'!B:B))</f>
        <v>TTE</v>
      </c>
      <c r="D5402" s="38">
        <v>45611.204375</v>
      </c>
      <c r="E5402" s="36" t="s">
        <v>525</v>
      </c>
      <c r="F5402" s="37" t="str">
        <f t="array" ref="F5402">IFERROR(XLOOKUP(E5402,Operadores!A:A,Operadores!B:B))</f>
        <v>LEMANT</v>
      </c>
      <c r="G5402" s="36" t="s">
        <v>72</v>
      </c>
      <c r="H5402" s="39">
        <v>20.122739</v>
      </c>
      <c r="I5402" s="40">
        <v>442.7</v>
      </c>
      <c r="J5402" s="41">
        <f t="shared" si="5"/>
        <v>8908.336555</v>
      </c>
      <c r="K5402" s="37" t="str">
        <f t="array" ref="K5402">IFERROR(XLOOKUP(G5402,'Tipo de carga'!A:A,'Tipo de carga'!B:B))</f>
        <v>Autoabasto</v>
      </c>
      <c r="L5402" s="37">
        <f t="shared" si="2"/>
        <v>46</v>
      </c>
      <c r="M5402" s="37">
        <f t="shared" si="3"/>
        <v>15</v>
      </c>
      <c r="N5402" s="37">
        <f t="shared" si="4"/>
        <v>11</v>
      </c>
      <c r="O5402" s="37" t="str">
        <f t="array" ref="O5402">IFERROR(XLOOKUP(K5402,'Tipo de carga'!B:B,'Tipo de carga'!C:C))</f>
        <v>Diesel</v>
      </c>
    </row>
    <row r="5403">
      <c r="A5403" s="36">
        <v>1991.0</v>
      </c>
      <c r="B5403" s="37" t="str">
        <f t="array" ref="B5403">IFERROR(XLOOKUP(A5403,'Asignacion Nov'!A:A,'Asignacion Nov'!C:C))</f>
        <v>MeLi Dedicado Merida</v>
      </c>
      <c r="C5403" s="37" t="str">
        <f t="array" ref="C5403">IFERROR(XLOOKUP(A5403,'Asignacion Nov'!A:A,'Asignacion Nov'!B:B))</f>
        <v>EC-05</v>
      </c>
      <c r="D5403" s="38">
        <v>45611.183217592596</v>
      </c>
      <c r="E5403" s="36" t="s">
        <v>301</v>
      </c>
      <c r="F5403" s="37" t="str">
        <f t="array" ref="F5403">IFERROR(XLOOKUP(E5403,Operadores!A:A,Operadores!B:B))</f>
        <v>RUEREN</v>
      </c>
      <c r="G5403" s="36" t="s">
        <v>72</v>
      </c>
      <c r="H5403" s="39">
        <v>20.122739</v>
      </c>
      <c r="I5403" s="40">
        <v>281.79</v>
      </c>
      <c r="J5403" s="41">
        <f t="shared" si="5"/>
        <v>5670.386623</v>
      </c>
      <c r="K5403" s="37" t="str">
        <f t="array" ref="K5403">IFERROR(XLOOKUP(G5403,'Tipo de carga'!A:A,'Tipo de carga'!B:B))</f>
        <v>Autoabasto</v>
      </c>
      <c r="L5403" s="37">
        <f t="shared" si="2"/>
        <v>46</v>
      </c>
      <c r="M5403" s="37">
        <f t="shared" si="3"/>
        <v>15</v>
      </c>
      <c r="N5403" s="37">
        <f t="shared" si="4"/>
        <v>11</v>
      </c>
      <c r="O5403" s="37" t="str">
        <f t="array" ref="O5403">IFERROR(XLOOKUP(K5403,'Tipo de carga'!B:B,'Tipo de carga'!C:C))</f>
        <v>Diesel</v>
      </c>
    </row>
    <row r="5404">
      <c r="A5404" s="36">
        <v>1943.0</v>
      </c>
      <c r="B5404" s="37" t="str">
        <f t="array" ref="B5404">IFERROR(XLOOKUP(A5404,'Asignacion Nov'!A:A,'Asignacion Nov'!C:C))</f>
        <v>Circuitos</v>
      </c>
      <c r="C5404" s="37" t="str">
        <f t="array" ref="C5404">IFERROR(XLOOKUP(A5404,'Asignacion Nov'!A:A,'Asignacion Nov'!B:B))</f>
        <v>EC-03</v>
      </c>
      <c r="D5404" s="38">
        <v>45611.1740625</v>
      </c>
      <c r="E5404" s="36" t="s">
        <v>329</v>
      </c>
      <c r="F5404" s="37" t="str">
        <f t="array" ref="F5404">IFERROR(XLOOKUP(E5404,Operadores!A:A,Operadores!B:B))</f>
        <v>RODRAU01</v>
      </c>
      <c r="G5404" s="36" t="s">
        <v>72</v>
      </c>
      <c r="H5404" s="39">
        <v>20.122739</v>
      </c>
      <c r="I5404" s="40">
        <v>300.0</v>
      </c>
      <c r="J5404" s="41">
        <f t="shared" si="5"/>
        <v>6036.8217</v>
      </c>
      <c r="K5404" s="37" t="str">
        <f t="array" ref="K5404">IFERROR(XLOOKUP(G5404,'Tipo de carga'!A:A,'Tipo de carga'!B:B))</f>
        <v>Autoabasto</v>
      </c>
      <c r="L5404" s="37">
        <f t="shared" si="2"/>
        <v>46</v>
      </c>
      <c r="M5404" s="37">
        <f t="shared" si="3"/>
        <v>15</v>
      </c>
      <c r="N5404" s="37">
        <f t="shared" si="4"/>
        <v>11</v>
      </c>
      <c r="O5404" s="37" t="str">
        <f t="array" ref="O5404">IFERROR(XLOOKUP(K5404,'Tipo de carga'!B:B,'Tipo de carga'!C:C))</f>
        <v>Diesel</v>
      </c>
    </row>
    <row r="5405">
      <c r="A5405" s="36">
        <v>1884.0</v>
      </c>
      <c r="B5405" s="37" t="str">
        <f t="array" ref="B5405">IFERROR(XLOOKUP(A5405,'Asignacion Nov'!A:A,'Asignacion Nov'!C:C))</f>
        <v>Liverpool Local</v>
      </c>
      <c r="C5405" s="37" t="str">
        <f t="array" ref="C5405">IFERROR(XLOOKUP(A5405,'Asignacion Nov'!A:A,'Asignacion Nov'!B:B))</f>
        <v>EC-01</v>
      </c>
      <c r="D5405" s="38">
        <v>45611.16327546296</v>
      </c>
      <c r="E5405" s="36" t="s">
        <v>481</v>
      </c>
      <c r="F5405" s="37" t="str">
        <f t="array" ref="F5405">IFERROR(XLOOKUP(E5405,Operadores!A:A,Operadores!B:B))</f>
        <v>ALVGE</v>
      </c>
      <c r="G5405" s="36" t="s">
        <v>72</v>
      </c>
      <c r="H5405" s="39">
        <v>20.122739</v>
      </c>
      <c r="I5405" s="40">
        <v>797.03</v>
      </c>
      <c r="J5405" s="41">
        <f t="shared" si="5"/>
        <v>16038.42667</v>
      </c>
      <c r="K5405" s="37" t="str">
        <f t="array" ref="K5405">IFERROR(XLOOKUP(G5405,'Tipo de carga'!A:A,'Tipo de carga'!B:B))</f>
        <v>Autoabasto</v>
      </c>
      <c r="L5405" s="37">
        <f t="shared" si="2"/>
        <v>46</v>
      </c>
      <c r="M5405" s="37">
        <f t="shared" si="3"/>
        <v>15</v>
      </c>
      <c r="N5405" s="37">
        <f t="shared" si="4"/>
        <v>11</v>
      </c>
      <c r="O5405" s="37" t="str">
        <f t="array" ref="O5405">IFERROR(XLOOKUP(K5405,'Tipo de carga'!B:B,'Tipo de carga'!C:C))</f>
        <v>Diesel</v>
      </c>
    </row>
    <row r="5406">
      <c r="A5406" s="36">
        <v>1974.0</v>
      </c>
      <c r="B5406" s="37" t="str">
        <f t="array" ref="B5406">IFERROR(XLOOKUP(A5406,'Asignacion Nov'!A:A,'Asignacion Nov'!C:C))</f>
        <v>MeLi asignado SD</v>
      </c>
      <c r="C5406" s="37" t="str">
        <f t="array" ref="C5406">IFERROR(XLOOKUP(A5406,'Asignacion Nov'!A:A,'Asignacion Nov'!B:B))</f>
        <v>EC-05</v>
      </c>
      <c r="D5406" s="38">
        <v>45611.149502314816</v>
      </c>
      <c r="E5406" s="36" t="s">
        <v>507</v>
      </c>
      <c r="F5406" s="37" t="str">
        <f t="array" ref="F5406">IFERROR(XLOOKUP(E5406,Operadores!A:A,Operadores!B:B))</f>
        <v>SOLBRI</v>
      </c>
      <c r="G5406" s="36" t="s">
        <v>72</v>
      </c>
      <c r="H5406" s="39">
        <v>20.122739</v>
      </c>
      <c r="I5406" s="40">
        <v>660.08</v>
      </c>
      <c r="J5406" s="41">
        <f t="shared" si="5"/>
        <v>13282.61756</v>
      </c>
      <c r="K5406" s="37" t="str">
        <f t="array" ref="K5406">IFERROR(XLOOKUP(G5406,'Tipo de carga'!A:A,'Tipo de carga'!B:B))</f>
        <v>Autoabasto</v>
      </c>
      <c r="L5406" s="37">
        <f t="shared" si="2"/>
        <v>46</v>
      </c>
      <c r="M5406" s="37">
        <f t="shared" si="3"/>
        <v>15</v>
      </c>
      <c r="N5406" s="37">
        <f t="shared" si="4"/>
        <v>11</v>
      </c>
      <c r="O5406" s="37" t="str">
        <f t="array" ref="O5406">IFERROR(XLOOKUP(K5406,'Tipo de carga'!B:B,'Tipo de carga'!C:C))</f>
        <v>Diesel</v>
      </c>
    </row>
    <row r="5407">
      <c r="A5407" s="36">
        <v>1905.0</v>
      </c>
      <c r="B5407" s="37" t="str">
        <f t="array" ref="B5407">IFERROR(XLOOKUP(A5407,'Asignacion Nov'!A:A,'Asignacion Nov'!C:C))</f>
        <v>MeLi asignado SD</v>
      </c>
      <c r="C5407" s="37" t="str">
        <f t="array" ref="C5407">IFERROR(XLOOKUP(A5407,'Asignacion Nov'!A:A,'Asignacion Nov'!B:B))</f>
        <v>EC-05</v>
      </c>
      <c r="D5407" s="38">
        <v>45611.09266203704</v>
      </c>
      <c r="E5407" s="36" t="s">
        <v>367</v>
      </c>
      <c r="F5407" s="37" t="str">
        <f t="array" ref="F5407">IFERROR(XLOOKUP(E5407,Operadores!A:A,Operadores!B:B))</f>
        <v>ALTJOS</v>
      </c>
      <c r="G5407" s="36" t="s">
        <v>72</v>
      </c>
      <c r="H5407" s="39">
        <v>20.122739</v>
      </c>
      <c r="I5407" s="40">
        <v>370.89</v>
      </c>
      <c r="J5407" s="41">
        <f t="shared" si="5"/>
        <v>7463.322668</v>
      </c>
      <c r="K5407" s="37" t="str">
        <f t="array" ref="K5407">IFERROR(XLOOKUP(G5407,'Tipo de carga'!A:A,'Tipo de carga'!B:B))</f>
        <v>Autoabasto</v>
      </c>
      <c r="L5407" s="37">
        <f t="shared" si="2"/>
        <v>46</v>
      </c>
      <c r="M5407" s="37">
        <f t="shared" si="3"/>
        <v>15</v>
      </c>
      <c r="N5407" s="37">
        <f t="shared" si="4"/>
        <v>11</v>
      </c>
      <c r="O5407" s="37" t="str">
        <f t="array" ref="O5407">IFERROR(XLOOKUP(K5407,'Tipo de carga'!B:B,'Tipo de carga'!C:C))</f>
        <v>Diesel</v>
      </c>
    </row>
    <row r="5408">
      <c r="A5408" s="36">
        <v>2030.0</v>
      </c>
      <c r="B5408" s="37" t="str">
        <f t="array" ref="B5408">IFERROR(XLOOKUP(A5408,'Asignacion Nov'!A:A,'Asignacion Nov'!C:C))</f>
        <v>MeLi Dedicado TD</v>
      </c>
      <c r="C5408" s="37" t="str">
        <f t="array" ref="C5408">IFERROR(XLOOKUP(A5408,'Asignacion Nov'!A:A,'Asignacion Nov'!B:B))</f>
        <v>EC-05</v>
      </c>
      <c r="D5408" s="38">
        <v>45611.075208333335</v>
      </c>
      <c r="E5408" s="36" t="s">
        <v>368</v>
      </c>
      <c r="F5408" s="37" t="str">
        <f t="array" ref="F5408">IFERROR(XLOOKUP(E5408,Operadores!A:A,Operadores!B:B))</f>
        <v>GARMAR</v>
      </c>
      <c r="G5408" s="36" t="s">
        <v>72</v>
      </c>
      <c r="H5408" s="39">
        <v>20.122739</v>
      </c>
      <c r="I5408" s="40">
        <v>602.55</v>
      </c>
      <c r="J5408" s="41">
        <f t="shared" si="5"/>
        <v>12124.95638</v>
      </c>
      <c r="K5408" s="37" t="str">
        <f t="array" ref="K5408">IFERROR(XLOOKUP(G5408,'Tipo de carga'!A:A,'Tipo de carga'!B:B))</f>
        <v>Autoabasto</v>
      </c>
      <c r="L5408" s="37">
        <f t="shared" si="2"/>
        <v>46</v>
      </c>
      <c r="M5408" s="37">
        <f t="shared" si="3"/>
        <v>15</v>
      </c>
      <c r="N5408" s="37">
        <f t="shared" si="4"/>
        <v>11</v>
      </c>
      <c r="O5408" s="37" t="str">
        <f t="array" ref="O5408">IFERROR(XLOOKUP(K5408,'Tipo de carga'!B:B,'Tipo de carga'!C:C))</f>
        <v>Diesel</v>
      </c>
    </row>
    <row r="5409">
      <c r="A5409" s="36">
        <v>1831.0</v>
      </c>
      <c r="B5409" s="37" t="str">
        <f t="array" ref="B5409">IFERROR(XLOOKUP(A5409,'Asignacion Nov'!A:A,'Asignacion Nov'!C:C))</f>
        <v>Full Liver</v>
      </c>
      <c r="C5409" s="37" t="str">
        <f t="array" ref="C5409">IFERROR(XLOOKUP(A5409,'Asignacion Nov'!A:A,'Asignacion Nov'!B:B))</f>
        <v>EC-01</v>
      </c>
      <c r="D5409" s="38">
        <v>45611.048726851855</v>
      </c>
      <c r="E5409" s="36" t="s">
        <v>325</v>
      </c>
      <c r="F5409" s="37" t="str">
        <f t="array" ref="F5409">IFERROR(XLOOKUP(E5409,Operadores!A:A,Operadores!B:B))</f>
        <v>VELOSC</v>
      </c>
      <c r="G5409" s="36" t="s">
        <v>72</v>
      </c>
      <c r="H5409" s="39">
        <v>20.122739</v>
      </c>
      <c r="I5409" s="40">
        <v>935.44</v>
      </c>
      <c r="J5409" s="41">
        <f t="shared" si="5"/>
        <v>18823.61497</v>
      </c>
      <c r="K5409" s="37" t="str">
        <f t="array" ref="K5409">IFERROR(XLOOKUP(G5409,'Tipo de carga'!A:A,'Tipo de carga'!B:B))</f>
        <v>Autoabasto</v>
      </c>
      <c r="L5409" s="37">
        <f t="shared" si="2"/>
        <v>46</v>
      </c>
      <c r="M5409" s="37">
        <f t="shared" si="3"/>
        <v>15</v>
      </c>
      <c r="N5409" s="37">
        <f t="shared" si="4"/>
        <v>11</v>
      </c>
      <c r="O5409" s="37" t="str">
        <f t="array" ref="O5409">IFERROR(XLOOKUP(K5409,'Tipo de carga'!B:B,'Tipo de carga'!C:C))</f>
        <v>Diesel</v>
      </c>
    </row>
    <row r="5410">
      <c r="A5410" s="36">
        <v>1788.0</v>
      </c>
      <c r="B5410" s="37" t="str">
        <f t="array" ref="B5410">IFERROR(XLOOKUP(A5410,'Asignacion Nov'!A:A,'Asignacion Nov'!C:C))</f>
        <v>Liverpool Local</v>
      </c>
      <c r="C5410" s="37" t="str">
        <f t="array" ref="C5410">IFERROR(XLOOKUP(A5410,'Asignacion Nov'!A:A,'Asignacion Nov'!B:B))</f>
        <v>EC-01</v>
      </c>
      <c r="D5410" s="38">
        <v>45611.03020833333</v>
      </c>
      <c r="E5410" s="36" t="s">
        <v>572</v>
      </c>
      <c r="F5410" s="37" t="str">
        <f t="array" ref="F5410">IFERROR(XLOOKUP(E5410,Operadores!A:A,Operadores!B:B))</f>
        <v>PERMAR01</v>
      </c>
      <c r="G5410" s="36" t="s">
        <v>72</v>
      </c>
      <c r="H5410" s="39">
        <v>20.122739</v>
      </c>
      <c r="I5410" s="40">
        <v>869.54</v>
      </c>
      <c r="J5410" s="41">
        <f t="shared" si="5"/>
        <v>17497.52647</v>
      </c>
      <c r="K5410" s="37" t="str">
        <f t="array" ref="K5410">IFERROR(XLOOKUP(G5410,'Tipo de carga'!A:A,'Tipo de carga'!B:B))</f>
        <v>Autoabasto</v>
      </c>
      <c r="L5410" s="37">
        <f t="shared" si="2"/>
        <v>46</v>
      </c>
      <c r="M5410" s="37">
        <f t="shared" si="3"/>
        <v>15</v>
      </c>
      <c r="N5410" s="37">
        <f t="shared" si="4"/>
        <v>11</v>
      </c>
      <c r="O5410" s="37" t="str">
        <f t="array" ref="O5410">IFERROR(XLOOKUP(K5410,'Tipo de carga'!B:B,'Tipo de carga'!C:C))</f>
        <v>Diesel</v>
      </c>
    </row>
    <row r="5411">
      <c r="A5411" s="36">
        <v>1727.0</v>
      </c>
      <c r="B5411" s="37" t="str">
        <f t="array" ref="B5411">IFERROR(XLOOKUP(A5411,'Asignacion Nov'!A:A,'Asignacion Nov'!C:C))</f>
        <v>Liverpool Local</v>
      </c>
      <c r="C5411" s="37" t="str">
        <f t="array" ref="C5411">IFERROR(XLOOKUP(A5411,'Asignacion Nov'!A:A,'Asignacion Nov'!B:B))</f>
        <v>EC-01</v>
      </c>
      <c r="D5411" s="38">
        <v>45611.008738425924</v>
      </c>
      <c r="E5411" s="36" t="s">
        <v>388</v>
      </c>
      <c r="F5411" s="37" t="str">
        <f t="array" ref="F5411">IFERROR(XLOOKUP(E5411,Operadores!A:A,Operadores!B:B))</f>
        <v>SANBEN</v>
      </c>
      <c r="G5411" s="36" t="s">
        <v>72</v>
      </c>
      <c r="H5411" s="39">
        <v>20.122739</v>
      </c>
      <c r="I5411" s="40">
        <v>543.57</v>
      </c>
      <c r="J5411" s="41">
        <f t="shared" si="5"/>
        <v>10938.11724</v>
      </c>
      <c r="K5411" s="37" t="str">
        <f t="array" ref="K5411">IFERROR(XLOOKUP(G5411,'Tipo de carga'!A:A,'Tipo de carga'!B:B))</f>
        <v>Autoabasto</v>
      </c>
      <c r="L5411" s="37">
        <f t="shared" si="2"/>
        <v>46</v>
      </c>
      <c r="M5411" s="37">
        <f t="shared" si="3"/>
        <v>15</v>
      </c>
      <c r="N5411" s="37">
        <f t="shared" si="4"/>
        <v>11</v>
      </c>
      <c r="O5411" s="37" t="str">
        <f t="array" ref="O5411">IFERROR(XLOOKUP(K5411,'Tipo de carga'!B:B,'Tipo de carga'!C:C))</f>
        <v>Diesel</v>
      </c>
    </row>
    <row r="5412">
      <c r="A5412" s="36">
        <v>1972.0</v>
      </c>
      <c r="B5412" s="37" t="str">
        <f t="array" ref="B5412">IFERROR(XLOOKUP(A5412,'Asignacion Nov'!A:A,'Asignacion Nov'!C:C))</f>
        <v>Sayer Sencillo</v>
      </c>
      <c r="C5412" s="37" t="str">
        <f t="array" ref="C5412">IFERROR(XLOOKUP(A5412,'Asignacion Nov'!A:A,'Asignacion Nov'!B:B))</f>
        <v>EC-04</v>
      </c>
      <c r="D5412" s="38">
        <v>45611.98224537037</v>
      </c>
      <c r="E5412" s="36" t="s">
        <v>59</v>
      </c>
      <c r="F5412" s="37" t="str">
        <f t="array" ref="F5412">IFERROR(XLOOKUP(E5412,Operadores!A:A,Operadores!B:B))</f>
        <v>ROMJOS</v>
      </c>
      <c r="G5412" s="36" t="s">
        <v>19</v>
      </c>
      <c r="H5412" s="39">
        <v>20.226188</v>
      </c>
      <c r="I5412" s="40">
        <v>560.01</v>
      </c>
      <c r="J5412" s="41">
        <f t="shared" si="5"/>
        <v>11326.86754</v>
      </c>
      <c r="K5412" s="37" t="str">
        <f t="array" ref="K5412">IFERROR(XLOOKUP(G5412,'Tipo de carga'!A:A,'Tipo de carga'!B:B))</f>
        <v>Autoabasto</v>
      </c>
      <c r="L5412" s="37">
        <f t="shared" si="2"/>
        <v>46</v>
      </c>
      <c r="M5412" s="37">
        <f t="shared" si="3"/>
        <v>15</v>
      </c>
      <c r="N5412" s="37">
        <f t="shared" si="4"/>
        <v>11</v>
      </c>
      <c r="O5412" s="37" t="str">
        <f t="array" ref="O5412">IFERROR(XLOOKUP(K5412,'Tipo de carga'!B:B,'Tipo de carga'!C:C))</f>
        <v>Diesel</v>
      </c>
    </row>
    <row r="5413">
      <c r="A5413" s="36">
        <v>1779.0</v>
      </c>
      <c r="B5413" s="37" t="str">
        <f t="array" ref="B5413">IFERROR(XLOOKUP(A5413,'Asignacion Nov'!A:A,'Asignacion Nov'!C:C))</f>
        <v>Sayer Expo</v>
      </c>
      <c r="C5413" s="37" t="str">
        <f t="array" ref="C5413">IFERROR(XLOOKUP(A5413,'Asignacion Nov'!A:A,'Asignacion Nov'!B:B))</f>
        <v>EC-04</v>
      </c>
      <c r="D5413" s="38">
        <v>45611.689930555556</v>
      </c>
      <c r="E5413" s="36" t="s">
        <v>57</v>
      </c>
      <c r="F5413" s="37" t="str">
        <f t="array" ref="F5413">IFERROR(XLOOKUP(E5413,Operadores!A:A,Operadores!B:B))</f>
        <v>GONJOS03</v>
      </c>
      <c r="G5413" s="36" t="s">
        <v>19</v>
      </c>
      <c r="H5413" s="39">
        <v>20.226188</v>
      </c>
      <c r="I5413" s="40">
        <v>700.0</v>
      </c>
      <c r="J5413" s="41">
        <f t="shared" si="5"/>
        <v>14158.3316</v>
      </c>
      <c r="K5413" s="37" t="str">
        <f t="array" ref="K5413">IFERROR(XLOOKUP(G5413,'Tipo de carga'!A:A,'Tipo de carga'!B:B))</f>
        <v>Autoabasto</v>
      </c>
      <c r="L5413" s="37">
        <f t="shared" si="2"/>
        <v>46</v>
      </c>
      <c r="M5413" s="37">
        <f t="shared" si="3"/>
        <v>15</v>
      </c>
      <c r="N5413" s="37">
        <f t="shared" si="4"/>
        <v>11</v>
      </c>
      <c r="O5413" s="37" t="str">
        <f t="array" ref="O5413">IFERROR(XLOOKUP(K5413,'Tipo de carga'!B:B,'Tipo de carga'!C:C))</f>
        <v>Diesel</v>
      </c>
    </row>
    <row r="5414">
      <c r="A5414" s="36">
        <v>1797.0</v>
      </c>
      <c r="B5414" s="37" t="str">
        <f t="array" ref="B5414">IFERROR(XLOOKUP(A5414,'Asignacion Nov'!A:A,'Asignacion Nov'!C:C))</f>
        <v>Hisense</v>
      </c>
      <c r="C5414" s="37" t="str">
        <f t="array" ref="C5414">IFERROR(XLOOKUP(A5414,'Asignacion Nov'!A:A,'Asignacion Nov'!B:B))</f>
        <v>EC-03</v>
      </c>
      <c r="D5414" s="38">
        <v>45611.671643518515</v>
      </c>
      <c r="E5414" s="36" t="s">
        <v>457</v>
      </c>
      <c r="F5414" s="37" t="str">
        <f t="array" ref="F5414">IFERROR(XLOOKUP(E5414,Operadores!A:A,Operadores!B:B))</f>
        <v>DEJMAR</v>
      </c>
      <c r="G5414" s="36" t="s">
        <v>19</v>
      </c>
      <c r="H5414" s="39">
        <v>20.226188</v>
      </c>
      <c r="I5414" s="40">
        <v>534.79</v>
      </c>
      <c r="J5414" s="41">
        <f t="shared" si="5"/>
        <v>10816.76308</v>
      </c>
      <c r="K5414" s="37" t="str">
        <f t="array" ref="K5414">IFERROR(XLOOKUP(G5414,'Tipo de carga'!A:A,'Tipo de carga'!B:B))</f>
        <v>Autoabasto</v>
      </c>
      <c r="L5414" s="37">
        <f t="shared" si="2"/>
        <v>46</v>
      </c>
      <c r="M5414" s="37">
        <f t="shared" si="3"/>
        <v>15</v>
      </c>
      <c r="N5414" s="37">
        <f t="shared" si="4"/>
        <v>11</v>
      </c>
      <c r="O5414" s="37" t="str">
        <f t="array" ref="O5414">IFERROR(XLOOKUP(K5414,'Tipo de carga'!B:B,'Tipo de carga'!C:C))</f>
        <v>Diesel</v>
      </c>
    </row>
    <row r="5415">
      <c r="A5415" s="36">
        <v>1882.0</v>
      </c>
      <c r="B5415" s="37" t="str">
        <f t="array" ref="B5415">IFERROR(XLOOKUP(A5415,'Asignacion Nov'!A:A,'Asignacion Nov'!C:C))</f>
        <v>Sayer Sencillo</v>
      </c>
      <c r="C5415" s="37" t="str">
        <f t="array" ref="C5415">IFERROR(XLOOKUP(A5415,'Asignacion Nov'!A:A,'Asignacion Nov'!B:B))</f>
        <v>EC-04</v>
      </c>
      <c r="D5415" s="38">
        <v>45611.56585648148</v>
      </c>
      <c r="E5415" s="36" t="s">
        <v>49</v>
      </c>
      <c r="F5415" s="37" t="str">
        <f t="array" ref="F5415">IFERROR(XLOOKUP(E5415,Operadores!A:A,Operadores!B:B))</f>
        <v>FABMA</v>
      </c>
      <c r="G5415" s="36" t="s">
        <v>19</v>
      </c>
      <c r="H5415" s="39">
        <v>20.226188</v>
      </c>
      <c r="I5415" s="40">
        <v>344.19</v>
      </c>
      <c r="J5415" s="41">
        <f t="shared" si="5"/>
        <v>6961.651648</v>
      </c>
      <c r="K5415" s="37" t="str">
        <f t="array" ref="K5415">IFERROR(XLOOKUP(G5415,'Tipo de carga'!A:A,'Tipo de carga'!B:B))</f>
        <v>Autoabasto</v>
      </c>
      <c r="L5415" s="37">
        <f t="shared" si="2"/>
        <v>46</v>
      </c>
      <c r="M5415" s="37">
        <f t="shared" si="3"/>
        <v>15</v>
      </c>
      <c r="N5415" s="37">
        <f t="shared" si="4"/>
        <v>11</v>
      </c>
      <c r="O5415" s="37" t="str">
        <f t="array" ref="O5415">IFERROR(XLOOKUP(K5415,'Tipo de carga'!B:B,'Tipo de carga'!C:C))</f>
        <v>Diesel</v>
      </c>
    </row>
    <row r="5416">
      <c r="A5416" s="36">
        <v>1808.0</v>
      </c>
      <c r="B5416" s="37" t="str">
        <f t="array" ref="B5416">IFERROR(XLOOKUP(A5416,'Asignacion Nov'!A:A,'Asignacion Nov'!C:C))</f>
        <v>Sayer Full</v>
      </c>
      <c r="C5416" s="37" t="str">
        <f t="array" ref="C5416">IFERROR(XLOOKUP(A5416,'Asignacion Nov'!A:A,'Asignacion Nov'!B:B))</f>
        <v>EC-04</v>
      </c>
      <c r="D5416" s="38">
        <v>45611.55600694445</v>
      </c>
      <c r="E5416" s="36" t="s">
        <v>55</v>
      </c>
      <c r="F5416" s="37" t="str">
        <f t="array" ref="F5416">IFERROR(XLOOKUP(E5416,Operadores!A:A,Operadores!B:B))</f>
        <v>ZAPNO</v>
      </c>
      <c r="G5416" s="36" t="s">
        <v>19</v>
      </c>
      <c r="H5416" s="39">
        <v>20.226188</v>
      </c>
      <c r="I5416" s="40">
        <v>585.0</v>
      </c>
      <c r="J5416" s="41">
        <f t="shared" si="5"/>
        <v>11832.31998</v>
      </c>
      <c r="K5416" s="37" t="str">
        <f t="array" ref="K5416">IFERROR(XLOOKUP(G5416,'Tipo de carga'!A:A,'Tipo de carga'!B:B))</f>
        <v>Autoabasto</v>
      </c>
      <c r="L5416" s="37">
        <f t="shared" si="2"/>
        <v>46</v>
      </c>
      <c r="M5416" s="37">
        <f t="shared" si="3"/>
        <v>15</v>
      </c>
      <c r="N5416" s="37">
        <f t="shared" si="4"/>
        <v>11</v>
      </c>
      <c r="O5416" s="37" t="str">
        <f t="array" ref="O5416">IFERROR(XLOOKUP(K5416,'Tipo de carga'!B:B,'Tipo de carga'!C:C))</f>
        <v>Diesel</v>
      </c>
    </row>
    <row r="5417">
      <c r="A5417" s="36">
        <v>308.0</v>
      </c>
      <c r="B5417" s="37" t="str">
        <f t="array" ref="B5417">IFERROR(XLOOKUP(A5417,'Asignacion Nov'!A:A,'Asignacion Nov'!C:C))</f>
        <v>Sayer Thorton</v>
      </c>
      <c r="C5417" s="37" t="str">
        <f t="array" ref="C5417">IFERROR(XLOOKUP(A5417,'Asignacion Nov'!A:A,'Asignacion Nov'!B:B))</f>
        <v>EC-04</v>
      </c>
      <c r="D5417" s="38">
        <v>45611.43949074074</v>
      </c>
      <c r="E5417" s="36" t="s">
        <v>261</v>
      </c>
      <c r="F5417" s="37" t="str">
        <f t="array" ref="F5417">IFERROR(XLOOKUP(E5417,Operadores!A:A,Operadores!B:B))</f>
        <v>FLOTIT</v>
      </c>
      <c r="G5417" s="36" t="s">
        <v>19</v>
      </c>
      <c r="H5417" s="39">
        <v>20.226188</v>
      </c>
      <c r="I5417" s="40">
        <v>304.05</v>
      </c>
      <c r="J5417" s="41">
        <f t="shared" si="5"/>
        <v>6149.772461</v>
      </c>
      <c r="K5417" s="37" t="str">
        <f t="array" ref="K5417">IFERROR(XLOOKUP(G5417,'Tipo de carga'!A:A,'Tipo de carga'!B:B))</f>
        <v>Autoabasto</v>
      </c>
      <c r="L5417" s="37">
        <f t="shared" si="2"/>
        <v>46</v>
      </c>
      <c r="M5417" s="37">
        <f t="shared" si="3"/>
        <v>15</v>
      </c>
      <c r="N5417" s="37">
        <f t="shared" si="4"/>
        <v>11</v>
      </c>
      <c r="O5417" s="37" t="str">
        <f t="array" ref="O5417">IFERROR(XLOOKUP(K5417,'Tipo de carga'!B:B,'Tipo de carga'!C:C))</f>
        <v>Diesel</v>
      </c>
    </row>
    <row r="5418">
      <c r="A5418" s="36">
        <v>1908.0</v>
      </c>
      <c r="B5418" s="37" t="str">
        <f t="array" ref="B5418">IFERROR(XLOOKUP(A5418,'Asignacion Nov'!A:A,'Asignacion Nov'!C:C))</f>
        <v>Circuitos</v>
      </c>
      <c r="C5418" s="37" t="str">
        <f t="array" ref="C5418">IFERROR(XLOOKUP(A5418,'Asignacion Nov'!A:A,'Asignacion Nov'!B:B))</f>
        <v>EC-03</v>
      </c>
      <c r="D5418" s="38">
        <v>45611.42637731481</v>
      </c>
      <c r="E5418" s="36" t="s">
        <v>359</v>
      </c>
      <c r="F5418" s="37" t="str">
        <f t="array" ref="F5418">IFERROR(XLOOKUP(E5418,Operadores!A:A,Operadores!B:B))</f>
        <v>GARJOR01</v>
      </c>
      <c r="G5418" s="36" t="s">
        <v>19</v>
      </c>
      <c r="H5418" s="39">
        <v>20.226188</v>
      </c>
      <c r="I5418" s="40">
        <v>748.29</v>
      </c>
      <c r="J5418" s="41">
        <f t="shared" si="5"/>
        <v>15135.05422</v>
      </c>
      <c r="K5418" s="37" t="str">
        <f t="array" ref="K5418">IFERROR(XLOOKUP(G5418,'Tipo de carga'!A:A,'Tipo de carga'!B:B))</f>
        <v>Autoabasto</v>
      </c>
      <c r="L5418" s="37">
        <f t="shared" si="2"/>
        <v>46</v>
      </c>
      <c r="M5418" s="37">
        <f t="shared" si="3"/>
        <v>15</v>
      </c>
      <c r="N5418" s="37">
        <f t="shared" si="4"/>
        <v>11</v>
      </c>
      <c r="O5418" s="37" t="str">
        <f t="array" ref="O5418">IFERROR(XLOOKUP(K5418,'Tipo de carga'!B:B,'Tipo de carga'!C:C))</f>
        <v>Diesel</v>
      </c>
    </row>
    <row r="5419">
      <c r="A5419" s="36">
        <v>1799.0</v>
      </c>
      <c r="B5419" s="37" t="str">
        <f t="array" ref="B5419">IFERROR(XLOOKUP(A5419,'Asignacion Nov'!A:A,'Asignacion Nov'!C:C))</f>
        <v>Sayer Full</v>
      </c>
      <c r="C5419" s="37" t="str">
        <f t="array" ref="C5419">IFERROR(XLOOKUP(A5419,'Asignacion Nov'!A:A,'Asignacion Nov'!B:B))</f>
        <v>EC-04</v>
      </c>
      <c r="D5419" s="38">
        <v>45611.41170138889</v>
      </c>
      <c r="E5419" s="36" t="s">
        <v>309</v>
      </c>
      <c r="F5419" s="37" t="str">
        <f t="array" ref="F5419">IFERROR(XLOOKUP(E5419,Operadores!A:A,Operadores!B:B))</f>
        <v>FERFRA</v>
      </c>
      <c r="G5419" s="36" t="s">
        <v>19</v>
      </c>
      <c r="H5419" s="39">
        <v>20.226188</v>
      </c>
      <c r="I5419" s="40">
        <v>783.83</v>
      </c>
      <c r="J5419" s="41">
        <f t="shared" si="5"/>
        <v>15853.89294</v>
      </c>
      <c r="K5419" s="37" t="str">
        <f t="array" ref="K5419">IFERROR(XLOOKUP(G5419,'Tipo de carga'!A:A,'Tipo de carga'!B:B))</f>
        <v>Autoabasto</v>
      </c>
      <c r="L5419" s="37">
        <f t="shared" si="2"/>
        <v>46</v>
      </c>
      <c r="M5419" s="37">
        <f t="shared" si="3"/>
        <v>15</v>
      </c>
      <c r="N5419" s="37">
        <f t="shared" si="4"/>
        <v>11</v>
      </c>
      <c r="O5419" s="37" t="str">
        <f t="array" ref="O5419">IFERROR(XLOOKUP(K5419,'Tipo de carga'!B:B,'Tipo de carga'!C:C))</f>
        <v>Diesel</v>
      </c>
    </row>
    <row r="5420">
      <c r="A5420" s="36">
        <v>2078.0</v>
      </c>
      <c r="B5420" s="37" t="str">
        <f t="array" ref="B5420">IFERROR(XLOOKUP(A5420,'Asignacion Nov'!A:A,'Asignacion Nov'!C:C))</f>
        <v>Protans</v>
      </c>
      <c r="C5420" s="37" t="str">
        <f t="array" ref="C5420">IFERROR(XLOOKUP(A5420,'Asignacion Nov'!A:A,'Asignacion Nov'!B:B))</f>
        <v>EC-03</v>
      </c>
      <c r="D5420" s="38">
        <v>45611.3946875</v>
      </c>
      <c r="E5420" s="36" t="s">
        <v>254</v>
      </c>
      <c r="F5420" s="37" t="str">
        <f t="array" ref="F5420">IFERROR(XLOOKUP(E5420,Operadores!A:A,Operadores!B:B))</f>
        <v>PERFE</v>
      </c>
      <c r="G5420" s="36" t="s">
        <v>19</v>
      </c>
      <c r="H5420" s="39">
        <v>20.226188</v>
      </c>
      <c r="I5420" s="40">
        <v>607.93</v>
      </c>
      <c r="J5420" s="41">
        <f t="shared" si="5"/>
        <v>12296.10647</v>
      </c>
      <c r="K5420" s="37" t="str">
        <f t="array" ref="K5420">IFERROR(XLOOKUP(G5420,'Tipo de carga'!A:A,'Tipo de carga'!B:B))</f>
        <v>Autoabasto</v>
      </c>
      <c r="L5420" s="37">
        <f t="shared" si="2"/>
        <v>46</v>
      </c>
      <c r="M5420" s="37">
        <f t="shared" si="3"/>
        <v>15</v>
      </c>
      <c r="N5420" s="37">
        <f t="shared" si="4"/>
        <v>11</v>
      </c>
      <c r="O5420" s="37" t="str">
        <f t="array" ref="O5420">IFERROR(XLOOKUP(K5420,'Tipo de carga'!B:B,'Tipo de carga'!C:C))</f>
        <v>Diesel</v>
      </c>
    </row>
    <row r="5421">
      <c r="A5421" s="36">
        <v>1948.0</v>
      </c>
      <c r="B5421" s="37" t="str">
        <f t="array" ref="B5421">IFERROR(XLOOKUP(A5421,'Asignacion Nov'!A:A,'Asignacion Nov'!C:C))</f>
        <v>Circuitos</v>
      </c>
      <c r="C5421" s="37" t="str">
        <f t="array" ref="C5421">IFERROR(XLOOKUP(A5421,'Asignacion Nov'!A:A,'Asignacion Nov'!B:B))</f>
        <v>EC-03</v>
      </c>
      <c r="D5421" s="38">
        <v>45611.20575231482</v>
      </c>
      <c r="E5421" s="36" t="s">
        <v>256</v>
      </c>
      <c r="F5421" s="37" t="str">
        <f t="array" ref="F5421">IFERROR(XLOOKUP(E5421,Operadores!A:A,Operadores!B:B))</f>
        <v>MOREFR</v>
      </c>
      <c r="G5421" s="36" t="s">
        <v>19</v>
      </c>
      <c r="H5421" s="39">
        <v>20.226188</v>
      </c>
      <c r="I5421" s="40">
        <v>360.0</v>
      </c>
      <c r="J5421" s="41">
        <f t="shared" si="5"/>
        <v>7281.42768</v>
      </c>
      <c r="K5421" s="37" t="str">
        <f t="array" ref="K5421">IFERROR(XLOOKUP(G5421,'Tipo de carga'!A:A,'Tipo de carga'!B:B))</f>
        <v>Autoabasto</v>
      </c>
      <c r="L5421" s="37">
        <f t="shared" si="2"/>
        <v>46</v>
      </c>
      <c r="M5421" s="37">
        <f t="shared" si="3"/>
        <v>15</v>
      </c>
      <c r="N5421" s="37">
        <f t="shared" si="4"/>
        <v>11</v>
      </c>
      <c r="O5421" s="37" t="str">
        <f t="array" ref="O5421">IFERROR(XLOOKUP(K5421,'Tipo de carga'!B:B,'Tipo de carga'!C:C))</f>
        <v>Diesel</v>
      </c>
    </row>
    <row r="5422">
      <c r="A5422" s="36">
        <v>1968.0</v>
      </c>
      <c r="B5422" s="37" t="str">
        <f t="array" ref="B5422">IFERROR(XLOOKUP(A5422,'Asignacion Nov'!A:A,'Asignacion Nov'!C:C))</f>
        <v>Sayer Sencillo</v>
      </c>
      <c r="C5422" s="37" t="str">
        <f t="array" ref="C5422">IFERROR(XLOOKUP(A5422,'Asignacion Nov'!A:A,'Asignacion Nov'!B:B))</f>
        <v>EC-04</v>
      </c>
      <c r="D5422" s="38">
        <v>45611.1456712963</v>
      </c>
      <c r="E5422" s="36" t="s">
        <v>251</v>
      </c>
      <c r="F5422" s="37" t="str">
        <f t="array" ref="F5422">IFERROR(XLOOKUP(E5422,Operadores!A:A,Operadores!B:B))</f>
        <v>MORMA03</v>
      </c>
      <c r="G5422" s="36" t="s">
        <v>19</v>
      </c>
      <c r="H5422" s="39">
        <v>20.226188</v>
      </c>
      <c r="I5422" s="40">
        <v>704.97</v>
      </c>
      <c r="J5422" s="41">
        <f t="shared" si="5"/>
        <v>14258.85575</v>
      </c>
      <c r="K5422" s="37" t="str">
        <f t="array" ref="K5422">IFERROR(XLOOKUP(G5422,'Tipo de carga'!A:A,'Tipo de carga'!B:B))</f>
        <v>Autoabasto</v>
      </c>
      <c r="L5422" s="37">
        <f t="shared" si="2"/>
        <v>46</v>
      </c>
      <c r="M5422" s="37">
        <f t="shared" si="3"/>
        <v>15</v>
      </c>
      <c r="N5422" s="37">
        <f t="shared" si="4"/>
        <v>11</v>
      </c>
      <c r="O5422" s="37" t="str">
        <f t="array" ref="O5422">IFERROR(XLOOKUP(K5422,'Tipo de carga'!B:B,'Tipo de carga'!C:C))</f>
        <v>Diesel</v>
      </c>
    </row>
    <row r="5423">
      <c r="A5423" s="36">
        <v>1903.0</v>
      </c>
      <c r="B5423" s="37" t="str">
        <f t="array" ref="B5423">IFERROR(XLOOKUP(A5423,'Asignacion Nov'!A:A,'Asignacion Nov'!C:C))</f>
        <v>Sayer Vuelteros</v>
      </c>
      <c r="C5423" s="37" t="str">
        <f t="array" ref="C5423">IFERROR(XLOOKUP(A5423,'Asignacion Nov'!A:A,'Asignacion Nov'!B:B))</f>
        <v>EC-04</v>
      </c>
      <c r="D5423" s="38">
        <v>45611.02445601852</v>
      </c>
      <c r="E5423" s="36" t="s">
        <v>45</v>
      </c>
      <c r="F5423" s="37" t="str">
        <f t="array" ref="F5423">IFERROR(XLOOKUP(E5423,Operadores!A:A,Operadores!B:B))</f>
        <v>HEREM</v>
      </c>
      <c r="G5423" s="36" t="s">
        <v>19</v>
      </c>
      <c r="H5423" s="39">
        <v>20.226188</v>
      </c>
      <c r="I5423" s="40">
        <v>500.03</v>
      </c>
      <c r="J5423" s="41">
        <f t="shared" si="5"/>
        <v>10113.70079</v>
      </c>
      <c r="K5423" s="37" t="str">
        <f t="array" ref="K5423">IFERROR(XLOOKUP(G5423,'Tipo de carga'!A:A,'Tipo de carga'!B:B))</f>
        <v>Autoabasto</v>
      </c>
      <c r="L5423" s="37">
        <f t="shared" si="2"/>
        <v>46</v>
      </c>
      <c r="M5423" s="37">
        <f t="shared" si="3"/>
        <v>15</v>
      </c>
      <c r="N5423" s="37">
        <f t="shared" si="4"/>
        <v>11</v>
      </c>
      <c r="O5423" s="37" t="str">
        <f t="array" ref="O5423">IFERROR(XLOOKUP(K5423,'Tipo de carga'!B:B,'Tipo de carga'!C:C))</f>
        <v>Diesel</v>
      </c>
    </row>
    <row r="5424">
      <c r="A5424" s="36">
        <v>1869.0</v>
      </c>
      <c r="B5424" s="37" t="str">
        <f t="array" ref="B5424">IFERROR(XLOOKUP(A5424,'Asignacion Nov'!A:A,'Asignacion Nov'!C:C))</f>
        <v>Circuitos</v>
      </c>
      <c r="C5424" s="37" t="str">
        <f t="array" ref="C5424">IFERROR(XLOOKUP(A5424,'Asignacion Nov'!A:A,'Asignacion Nov'!B:B))</f>
        <v>EC-03</v>
      </c>
      <c r="D5424" s="38">
        <v>45611.96711805555</v>
      </c>
      <c r="E5424" s="36" t="s">
        <v>271</v>
      </c>
      <c r="F5424" s="37" t="str">
        <f t="array" ref="F5424">IFERROR(XLOOKUP(E5424,Operadores!A:A,Operadores!B:B))</f>
        <v>MERUBA</v>
      </c>
      <c r="G5424" s="36" t="s">
        <v>75</v>
      </c>
      <c r="H5424" s="39">
        <v>20.06239</v>
      </c>
      <c r="I5424" s="40">
        <v>450.02</v>
      </c>
      <c r="J5424" s="41">
        <f t="shared" si="5"/>
        <v>9028.476748</v>
      </c>
      <c r="K5424" s="37" t="str">
        <f t="array" ref="K5424">IFERROR(XLOOKUP(G5424,'Tipo de carga'!A:A,'Tipo de carga'!B:B))</f>
        <v>Autoabasto</v>
      </c>
      <c r="L5424" s="37">
        <f t="shared" si="2"/>
        <v>46</v>
      </c>
      <c r="M5424" s="37">
        <f t="shared" si="3"/>
        <v>15</v>
      </c>
      <c r="N5424" s="37">
        <f t="shared" si="4"/>
        <v>11</v>
      </c>
      <c r="O5424" s="37" t="str">
        <f t="array" ref="O5424">IFERROR(XLOOKUP(K5424,'Tipo de carga'!B:B,'Tipo de carga'!C:C))</f>
        <v>Diesel</v>
      </c>
    </row>
    <row r="5425">
      <c r="A5425" s="36">
        <v>1880.0</v>
      </c>
      <c r="B5425" s="37" t="str">
        <f t="array" ref="B5425">IFERROR(XLOOKUP(A5425,'Asignacion Nov'!A:A,'Asignacion Nov'!C:C))</f>
        <v>Circuitos</v>
      </c>
      <c r="C5425" s="37" t="str">
        <f t="array" ref="C5425">IFERROR(XLOOKUP(A5425,'Asignacion Nov'!A:A,'Asignacion Nov'!B:B))</f>
        <v>EC-03</v>
      </c>
      <c r="D5425" s="38">
        <v>45611.909097222226</v>
      </c>
      <c r="E5425" s="36" t="s">
        <v>248</v>
      </c>
      <c r="F5425" s="37" t="str">
        <f t="array" ref="F5425">IFERROR(XLOOKUP(E5425,Operadores!A:A,Operadores!B:B))</f>
        <v>CRULE</v>
      </c>
      <c r="G5425" s="36" t="s">
        <v>75</v>
      </c>
      <c r="H5425" s="39">
        <v>20.06239</v>
      </c>
      <c r="I5425" s="40">
        <v>540.04</v>
      </c>
      <c r="J5425" s="41">
        <f t="shared" si="5"/>
        <v>10834.4931</v>
      </c>
      <c r="K5425" s="37" t="str">
        <f t="array" ref="K5425">IFERROR(XLOOKUP(G5425,'Tipo de carga'!A:A,'Tipo de carga'!B:B))</f>
        <v>Autoabasto</v>
      </c>
      <c r="L5425" s="37">
        <f t="shared" si="2"/>
        <v>46</v>
      </c>
      <c r="M5425" s="37">
        <f t="shared" si="3"/>
        <v>15</v>
      </c>
      <c r="N5425" s="37">
        <f t="shared" si="4"/>
        <v>11</v>
      </c>
      <c r="O5425" s="37" t="str">
        <f t="array" ref="O5425">IFERROR(XLOOKUP(K5425,'Tipo de carga'!B:B,'Tipo de carga'!C:C))</f>
        <v>Diesel</v>
      </c>
    </row>
    <row r="5426">
      <c r="A5426" s="36">
        <v>1936.0</v>
      </c>
      <c r="B5426" s="37" t="str">
        <f t="array" ref="B5426">IFERROR(XLOOKUP(A5426,'Asignacion Nov'!A:A,'Asignacion Nov'!C:C))</f>
        <v>Circuitos</v>
      </c>
      <c r="C5426" s="37" t="str">
        <f t="array" ref="C5426">IFERROR(XLOOKUP(A5426,'Asignacion Nov'!A:A,'Asignacion Nov'!B:B))</f>
        <v>EC-03</v>
      </c>
      <c r="D5426" s="38">
        <v>45611.87850694444</v>
      </c>
      <c r="E5426" s="36" t="s">
        <v>209</v>
      </c>
      <c r="F5426" s="37" t="str">
        <f t="array" ref="F5426">IFERROR(XLOOKUP(E5426,Operadores!A:A,Operadores!B:B))</f>
        <v>OCAMA</v>
      </c>
      <c r="G5426" s="36" t="s">
        <v>75</v>
      </c>
      <c r="H5426" s="39">
        <v>20.06239</v>
      </c>
      <c r="I5426" s="40">
        <v>290.09</v>
      </c>
      <c r="J5426" s="41">
        <f t="shared" si="5"/>
        <v>5819.898715</v>
      </c>
      <c r="K5426" s="37" t="str">
        <f t="array" ref="K5426">IFERROR(XLOOKUP(G5426,'Tipo de carga'!A:A,'Tipo de carga'!B:B))</f>
        <v>Autoabasto</v>
      </c>
      <c r="L5426" s="37">
        <f t="shared" si="2"/>
        <v>46</v>
      </c>
      <c r="M5426" s="37">
        <f t="shared" si="3"/>
        <v>15</v>
      </c>
      <c r="N5426" s="37">
        <f t="shared" si="4"/>
        <v>11</v>
      </c>
      <c r="O5426" s="37" t="str">
        <f t="array" ref="O5426">IFERROR(XLOOKUP(K5426,'Tipo de carga'!B:B,'Tipo de carga'!C:C))</f>
        <v>Diesel</v>
      </c>
    </row>
    <row r="5427">
      <c r="A5427" s="36">
        <v>2057.0</v>
      </c>
      <c r="B5427" s="37" t="str">
        <f t="array" ref="B5427">IFERROR(XLOOKUP(A5427,'Asignacion Nov'!A:A,'Asignacion Nov'!C:C))</f>
        <v>PISA Gdl</v>
      </c>
      <c r="C5427" s="37" t="str">
        <f t="array" ref="C5427">IFERROR(XLOOKUP(A5427,'Asignacion Nov'!A:A,'Asignacion Nov'!B:B))</f>
        <v>EC-06</v>
      </c>
      <c r="D5427" s="38">
        <v>45611.810891203706</v>
      </c>
      <c r="E5427" s="36" t="s">
        <v>585</v>
      </c>
      <c r="F5427" s="37" t="str">
        <f t="array" ref="F5427">IFERROR(XLOOKUP(E5427,Operadores!A:A,Operadores!B:B))</f>
        <v>MORDAV</v>
      </c>
      <c r="G5427" s="36" t="s">
        <v>75</v>
      </c>
      <c r="H5427" s="39">
        <v>20.06239</v>
      </c>
      <c r="I5427" s="40">
        <v>129.6</v>
      </c>
      <c r="J5427" s="41">
        <f t="shared" si="5"/>
        <v>2600.085744</v>
      </c>
      <c r="K5427" s="37" t="str">
        <f t="array" ref="K5427">IFERROR(XLOOKUP(G5427,'Tipo de carga'!A:A,'Tipo de carga'!B:B))</f>
        <v>Autoabasto</v>
      </c>
      <c r="L5427" s="37">
        <f t="shared" si="2"/>
        <v>46</v>
      </c>
      <c r="M5427" s="37">
        <f t="shared" si="3"/>
        <v>15</v>
      </c>
      <c r="N5427" s="37">
        <f t="shared" si="4"/>
        <v>11</v>
      </c>
      <c r="O5427" s="37" t="str">
        <f t="array" ref="O5427">IFERROR(XLOOKUP(K5427,'Tipo de carga'!B:B,'Tipo de carga'!C:C))</f>
        <v>Diesel</v>
      </c>
    </row>
    <row r="5428">
      <c r="A5428" s="36">
        <v>2065.0</v>
      </c>
      <c r="B5428" s="37" t="str">
        <f t="array" ref="B5428">IFERROR(XLOOKUP(A5428,'Asignacion Nov'!A:A,'Asignacion Nov'!C:C))</f>
        <v>PISA Gdl</v>
      </c>
      <c r="C5428" s="37" t="str">
        <f t="array" ref="C5428">IFERROR(XLOOKUP(A5428,'Asignacion Nov'!A:A,'Asignacion Nov'!B:B))</f>
        <v>EC-06</v>
      </c>
      <c r="D5428" s="38">
        <v>45611.724074074074</v>
      </c>
      <c r="E5428" s="36" t="s">
        <v>351</v>
      </c>
      <c r="F5428" s="37" t="str">
        <f t="array" ref="F5428">IFERROR(XLOOKUP(E5428,Operadores!A:A,Operadores!B:B))</f>
        <v>GONOSC</v>
      </c>
      <c r="G5428" s="36" t="s">
        <v>75</v>
      </c>
      <c r="H5428" s="39">
        <v>20.06239</v>
      </c>
      <c r="I5428" s="40">
        <v>525.01</v>
      </c>
      <c r="J5428" s="41">
        <f t="shared" si="5"/>
        <v>10532.95537</v>
      </c>
      <c r="K5428" s="37" t="str">
        <f t="array" ref="K5428">IFERROR(XLOOKUP(G5428,'Tipo de carga'!A:A,'Tipo de carga'!B:B))</f>
        <v>Autoabasto</v>
      </c>
      <c r="L5428" s="37">
        <f t="shared" si="2"/>
        <v>46</v>
      </c>
      <c r="M5428" s="37">
        <f t="shared" si="3"/>
        <v>15</v>
      </c>
      <c r="N5428" s="37">
        <f t="shared" si="4"/>
        <v>11</v>
      </c>
      <c r="O5428" s="37" t="str">
        <f t="array" ref="O5428">IFERROR(XLOOKUP(K5428,'Tipo de carga'!B:B,'Tipo de carga'!C:C))</f>
        <v>Diesel</v>
      </c>
    </row>
    <row r="5429">
      <c r="A5429" s="36">
        <v>2041.0</v>
      </c>
      <c r="B5429" s="37" t="str">
        <f t="array" ref="B5429">IFERROR(XLOOKUP(A5429,'Asignacion Nov'!A:A,'Asignacion Nov'!C:C))</f>
        <v>PISA Gdl</v>
      </c>
      <c r="C5429" s="37" t="str">
        <f t="array" ref="C5429">IFERROR(XLOOKUP(A5429,'Asignacion Nov'!A:A,'Asignacion Nov'!B:B))</f>
        <v>EC-06</v>
      </c>
      <c r="D5429" s="38">
        <v>45611.72111111111</v>
      </c>
      <c r="E5429" s="36" t="s">
        <v>63</v>
      </c>
      <c r="F5429" s="37" t="str">
        <f t="array" ref="F5429">IFERROR(XLOOKUP(E5429,Operadores!A:A,Operadores!B:B))</f>
        <v>DIAFRA</v>
      </c>
      <c r="G5429" s="36" t="s">
        <v>75</v>
      </c>
      <c r="H5429" s="39">
        <v>20.06239</v>
      </c>
      <c r="I5429" s="40">
        <v>58.72</v>
      </c>
      <c r="J5429" s="41">
        <f t="shared" si="5"/>
        <v>1178.063541</v>
      </c>
      <c r="K5429" s="37" t="str">
        <f t="array" ref="K5429">IFERROR(XLOOKUP(G5429,'Tipo de carga'!A:A,'Tipo de carga'!B:B))</f>
        <v>Autoabasto</v>
      </c>
      <c r="L5429" s="37">
        <f t="shared" si="2"/>
        <v>46</v>
      </c>
      <c r="M5429" s="37">
        <f t="shared" si="3"/>
        <v>15</v>
      </c>
      <c r="N5429" s="37">
        <f t="shared" si="4"/>
        <v>11</v>
      </c>
      <c r="O5429" s="37" t="str">
        <f t="array" ref="O5429">IFERROR(XLOOKUP(K5429,'Tipo de carga'!B:B,'Tipo de carga'!C:C))</f>
        <v>Diesel</v>
      </c>
    </row>
    <row r="5430">
      <c r="A5430" s="36">
        <v>2041.0</v>
      </c>
      <c r="B5430" s="37" t="str">
        <f t="array" ref="B5430">IFERROR(XLOOKUP(A5430,'Asignacion Nov'!A:A,'Asignacion Nov'!C:C))</f>
        <v>PISA Gdl</v>
      </c>
      <c r="C5430" s="37" t="str">
        <f t="array" ref="C5430">IFERROR(XLOOKUP(A5430,'Asignacion Nov'!A:A,'Asignacion Nov'!B:B))</f>
        <v>EC-06</v>
      </c>
      <c r="D5430" s="38">
        <v>45611.71275462963</v>
      </c>
      <c r="E5430" s="36" t="s">
        <v>63</v>
      </c>
      <c r="F5430" s="37" t="str">
        <f t="array" ref="F5430">IFERROR(XLOOKUP(E5430,Operadores!A:A,Operadores!B:B))</f>
        <v>DIAFRA</v>
      </c>
      <c r="G5430" s="36" t="s">
        <v>75</v>
      </c>
      <c r="H5430" s="39">
        <v>20.06239</v>
      </c>
      <c r="I5430" s="40">
        <v>0.1</v>
      </c>
      <c r="J5430" s="41">
        <f t="shared" si="5"/>
        <v>2.006239</v>
      </c>
      <c r="K5430" s="37" t="str">
        <f t="array" ref="K5430">IFERROR(XLOOKUP(G5430,'Tipo de carga'!A:A,'Tipo de carga'!B:B))</f>
        <v>Autoabasto</v>
      </c>
      <c r="L5430" s="37">
        <f t="shared" si="2"/>
        <v>46</v>
      </c>
      <c r="M5430" s="37">
        <f t="shared" si="3"/>
        <v>15</v>
      </c>
      <c r="N5430" s="37">
        <f t="shared" si="4"/>
        <v>11</v>
      </c>
      <c r="O5430" s="37" t="str">
        <f t="array" ref="O5430">IFERROR(XLOOKUP(K5430,'Tipo de carga'!B:B,'Tipo de carga'!C:C))</f>
        <v>Diesel</v>
      </c>
    </row>
    <row r="5431">
      <c r="A5431" s="36">
        <v>2053.0</v>
      </c>
      <c r="B5431" s="37" t="str">
        <f t="array" ref="B5431">IFERROR(XLOOKUP(A5431,'Asignacion Nov'!A:A,'Asignacion Nov'!C:C))</f>
        <v>PISA Gdl</v>
      </c>
      <c r="C5431" s="37" t="str">
        <f t="array" ref="C5431">IFERROR(XLOOKUP(A5431,'Asignacion Nov'!A:A,'Asignacion Nov'!B:B))</f>
        <v>EC-06</v>
      </c>
      <c r="D5431" s="38">
        <v>45611.646203703705</v>
      </c>
      <c r="E5431" s="36" t="s">
        <v>356</v>
      </c>
      <c r="F5431" s="37" t="str">
        <f t="array" ref="F5431">IFERROR(XLOOKUP(E5431,Operadores!A:A,Operadores!B:B))</f>
        <v>PADLUI</v>
      </c>
      <c r="G5431" s="36" t="s">
        <v>75</v>
      </c>
      <c r="H5431" s="39">
        <v>20.06239</v>
      </c>
      <c r="I5431" s="40">
        <v>597.17</v>
      </c>
      <c r="J5431" s="41">
        <f t="shared" si="5"/>
        <v>11980.65744</v>
      </c>
      <c r="K5431" s="37" t="str">
        <f t="array" ref="K5431">IFERROR(XLOOKUP(G5431,'Tipo de carga'!A:A,'Tipo de carga'!B:B))</f>
        <v>Autoabasto</v>
      </c>
      <c r="L5431" s="37">
        <f t="shared" si="2"/>
        <v>46</v>
      </c>
      <c r="M5431" s="37">
        <f t="shared" si="3"/>
        <v>15</v>
      </c>
      <c r="N5431" s="37">
        <f t="shared" si="4"/>
        <v>11</v>
      </c>
      <c r="O5431" s="37" t="str">
        <f t="array" ref="O5431">IFERROR(XLOOKUP(K5431,'Tipo de carga'!B:B,'Tipo de carga'!C:C))</f>
        <v>Diesel</v>
      </c>
    </row>
    <row r="5432">
      <c r="A5432" s="36">
        <v>1935.0</v>
      </c>
      <c r="B5432" s="37" t="str">
        <f t="array" ref="B5432">IFERROR(XLOOKUP(A5432,'Asignacion Nov'!A:A,'Asignacion Nov'!C:C))</f>
        <v>Patieros sucursal</v>
      </c>
      <c r="C5432" s="37" t="str">
        <f t="array" ref="C5432">IFERROR(XLOOKUP(A5432,'Asignacion Nov'!A:A,'Asignacion Nov'!B:B))</f>
        <v>EC-03</v>
      </c>
      <c r="D5432" s="38">
        <v>45611.280381944445</v>
      </c>
      <c r="E5432" s="36" t="s">
        <v>155</v>
      </c>
      <c r="F5432" s="37" t="str">
        <f t="array" ref="F5432">IFERROR(XLOOKUP(E5432,Operadores!A:A,Operadores!B:B))</f>
        <v>RODMA</v>
      </c>
      <c r="G5432" s="36" t="s">
        <v>75</v>
      </c>
      <c r="H5432" s="39">
        <v>20.06239</v>
      </c>
      <c r="I5432" s="40">
        <v>145.14</v>
      </c>
      <c r="J5432" s="41">
        <f t="shared" si="5"/>
        <v>2911.855285</v>
      </c>
      <c r="K5432" s="37" t="str">
        <f t="array" ref="K5432">IFERROR(XLOOKUP(G5432,'Tipo de carga'!A:A,'Tipo de carga'!B:B))</f>
        <v>Autoabasto</v>
      </c>
      <c r="L5432" s="37">
        <f t="shared" si="2"/>
        <v>46</v>
      </c>
      <c r="M5432" s="37">
        <f t="shared" si="3"/>
        <v>15</v>
      </c>
      <c r="N5432" s="37">
        <f t="shared" si="4"/>
        <v>11</v>
      </c>
      <c r="O5432" s="37" t="str">
        <f t="array" ref="O5432">IFERROR(XLOOKUP(K5432,'Tipo de carga'!B:B,'Tipo de carga'!C:C))</f>
        <v>Diesel</v>
      </c>
    </row>
    <row r="5433">
      <c r="A5433" s="36">
        <v>1847.0</v>
      </c>
      <c r="B5433" s="37" t="str">
        <f t="array" ref="B5433">IFERROR(XLOOKUP(A5433,'Asignacion Nov'!A:A,'Asignacion Nov'!C:C))</f>
        <v>Circuitos</v>
      </c>
      <c r="C5433" s="37" t="str">
        <f t="array" ref="C5433">IFERROR(XLOOKUP(A5433,'Asignacion Nov'!A:A,'Asignacion Nov'!B:B))</f>
        <v>EC-03</v>
      </c>
      <c r="D5433" s="38">
        <v>45611.096238425926</v>
      </c>
      <c r="E5433" s="36" t="s">
        <v>243</v>
      </c>
      <c r="F5433" s="37" t="str">
        <f t="array" ref="F5433">IFERROR(XLOOKUP(E5433,Operadores!A:A,Operadores!B:B))</f>
        <v>HERJO17X</v>
      </c>
      <c r="G5433" s="36" t="s">
        <v>75</v>
      </c>
      <c r="H5433" s="39">
        <v>20.06239</v>
      </c>
      <c r="I5433" s="40">
        <v>508.76</v>
      </c>
      <c r="J5433" s="41">
        <f t="shared" si="5"/>
        <v>10206.94154</v>
      </c>
      <c r="K5433" s="37" t="str">
        <f t="array" ref="K5433">IFERROR(XLOOKUP(G5433,'Tipo de carga'!A:A,'Tipo de carga'!B:B))</f>
        <v>Autoabasto</v>
      </c>
      <c r="L5433" s="37">
        <f t="shared" si="2"/>
        <v>46</v>
      </c>
      <c r="M5433" s="37">
        <f t="shared" si="3"/>
        <v>15</v>
      </c>
      <c r="N5433" s="37">
        <f t="shared" si="4"/>
        <v>11</v>
      </c>
      <c r="O5433" s="37" t="str">
        <f t="array" ref="O5433">IFERROR(XLOOKUP(K5433,'Tipo de carga'!B:B,'Tipo de carga'!C:C))</f>
        <v>Diesel</v>
      </c>
    </row>
    <row r="5434">
      <c r="A5434" s="36">
        <v>1932.0</v>
      </c>
      <c r="B5434" s="37" t="str">
        <f t="array" ref="B5434">IFERROR(XLOOKUP(A5434,'Asignacion Nov'!A:A,'Asignacion Nov'!C:C))</f>
        <v>Circuitos</v>
      </c>
      <c r="C5434" s="37" t="str">
        <f t="array" ref="C5434">IFERROR(XLOOKUP(A5434,'Asignacion Nov'!A:A,'Asignacion Nov'!B:B))</f>
        <v>EC-03</v>
      </c>
      <c r="D5434" s="38">
        <v>45611.096030092594</v>
      </c>
      <c r="E5434" s="36" t="s">
        <v>185</v>
      </c>
      <c r="F5434" s="37" t="str">
        <f t="array" ref="F5434">IFERROR(XLOOKUP(E5434,Operadores!A:A,Operadores!B:B))</f>
        <v>FERRI</v>
      </c>
      <c r="G5434" s="36" t="s">
        <v>75</v>
      </c>
      <c r="H5434" s="39">
        <v>20.06239</v>
      </c>
      <c r="I5434" s="40">
        <v>570.58</v>
      </c>
      <c r="J5434" s="41">
        <f t="shared" si="5"/>
        <v>11447.19849</v>
      </c>
      <c r="K5434" s="37" t="str">
        <f t="array" ref="K5434">IFERROR(XLOOKUP(G5434,'Tipo de carga'!A:A,'Tipo de carga'!B:B))</f>
        <v>Autoabasto</v>
      </c>
      <c r="L5434" s="37">
        <f t="shared" si="2"/>
        <v>46</v>
      </c>
      <c r="M5434" s="37">
        <f t="shared" si="3"/>
        <v>15</v>
      </c>
      <c r="N5434" s="37">
        <f t="shared" si="4"/>
        <v>11</v>
      </c>
      <c r="O5434" s="37" t="str">
        <f t="array" ref="O5434">IFERROR(XLOOKUP(K5434,'Tipo de carga'!B:B,'Tipo de carga'!C:C))</f>
        <v>Diesel</v>
      </c>
    </row>
    <row r="5435">
      <c r="A5435" s="36">
        <v>1870.0</v>
      </c>
      <c r="B5435" s="37" t="str">
        <f t="array" ref="B5435">IFERROR(XLOOKUP(A5435,'Asignacion Nov'!A:A,'Asignacion Nov'!C:C))</f>
        <v>Circuitos</v>
      </c>
      <c r="C5435" s="37" t="str">
        <f t="array" ref="C5435">IFERROR(XLOOKUP(A5435,'Asignacion Nov'!A:A,'Asignacion Nov'!B:B))</f>
        <v>EC-03</v>
      </c>
      <c r="D5435" s="38">
        <v>45611.04319444444</v>
      </c>
      <c r="E5435" s="36" t="s">
        <v>385</v>
      </c>
      <c r="F5435" s="37" t="str">
        <f t="array" ref="F5435">IFERROR(XLOOKUP(E5435,Operadores!A:A,Operadores!B:B))</f>
        <v>RIOFE</v>
      </c>
      <c r="G5435" s="36" t="s">
        <v>75</v>
      </c>
      <c r="H5435" s="39">
        <v>20.06239</v>
      </c>
      <c r="I5435" s="40">
        <v>810.02</v>
      </c>
      <c r="J5435" s="41">
        <f t="shared" si="5"/>
        <v>16250.93715</v>
      </c>
      <c r="K5435" s="37" t="str">
        <f t="array" ref="K5435">IFERROR(XLOOKUP(G5435,'Tipo de carga'!A:A,'Tipo de carga'!B:B))</f>
        <v>Autoabasto</v>
      </c>
      <c r="L5435" s="37">
        <f t="shared" si="2"/>
        <v>46</v>
      </c>
      <c r="M5435" s="37">
        <f t="shared" si="3"/>
        <v>15</v>
      </c>
      <c r="N5435" s="37">
        <f t="shared" si="4"/>
        <v>11</v>
      </c>
      <c r="O5435" s="37" t="str">
        <f t="array" ref="O5435">IFERROR(XLOOKUP(K5435,'Tipo de carga'!B:B,'Tipo de carga'!C:C))</f>
        <v>Diesel</v>
      </c>
    </row>
    <row r="5436">
      <c r="A5436" s="36">
        <v>1873.0</v>
      </c>
      <c r="B5436" s="37" t="str">
        <f t="array" ref="B5436">IFERROR(XLOOKUP(A5436,'Asignacion Nov'!A:A,'Asignacion Nov'!C:C))</f>
        <v>Circuitos</v>
      </c>
      <c r="C5436" s="37" t="str">
        <f t="array" ref="C5436">IFERROR(XLOOKUP(A5436,'Asignacion Nov'!A:A,'Asignacion Nov'!B:B))</f>
        <v>EC-03</v>
      </c>
      <c r="D5436" s="38">
        <v>45611.03658564815</v>
      </c>
      <c r="E5436" s="36" t="s">
        <v>277</v>
      </c>
      <c r="F5436" s="37" t="str">
        <f t="array" ref="F5436">IFERROR(XLOOKUP(E5436,Operadores!A:A,Operadores!B:B))</f>
        <v>GUADI</v>
      </c>
      <c r="G5436" s="36" t="s">
        <v>75</v>
      </c>
      <c r="H5436" s="39">
        <v>20.06239</v>
      </c>
      <c r="I5436" s="40">
        <v>835.06</v>
      </c>
      <c r="J5436" s="41">
        <f t="shared" si="5"/>
        <v>16753.29939</v>
      </c>
      <c r="K5436" s="37" t="str">
        <f t="array" ref="K5436">IFERROR(XLOOKUP(G5436,'Tipo de carga'!A:A,'Tipo de carga'!B:B))</f>
        <v>Autoabasto</v>
      </c>
      <c r="L5436" s="37">
        <f t="shared" si="2"/>
        <v>46</v>
      </c>
      <c r="M5436" s="37">
        <f t="shared" si="3"/>
        <v>15</v>
      </c>
      <c r="N5436" s="37">
        <f t="shared" si="4"/>
        <v>11</v>
      </c>
      <c r="O5436" s="37" t="str">
        <f t="array" ref="O5436">IFERROR(XLOOKUP(K5436,'Tipo de carga'!B:B,'Tipo de carga'!C:C))</f>
        <v>Diesel</v>
      </c>
    </row>
    <row r="5437">
      <c r="A5437" s="36">
        <v>1947.0</v>
      </c>
      <c r="B5437" s="37" t="str">
        <f t="array" ref="B5437">IFERROR(XLOOKUP(A5437,'Asignacion Nov'!A:A,'Asignacion Nov'!C:C))</f>
        <v>Circuitos</v>
      </c>
      <c r="C5437" s="37" t="str">
        <f t="array" ref="C5437">IFERROR(XLOOKUP(A5437,'Asignacion Nov'!A:A,'Asignacion Nov'!B:B))</f>
        <v>EC-03</v>
      </c>
      <c r="D5437" s="38">
        <v>45611.01741898148</v>
      </c>
      <c r="E5437" s="36" t="s">
        <v>265</v>
      </c>
      <c r="F5437" s="37" t="str">
        <f t="array" ref="F5437">IFERROR(XLOOKUP(E5437,Operadores!A:A,Operadores!B:B))</f>
        <v>DAMOS</v>
      </c>
      <c r="G5437" s="36" t="s">
        <v>75</v>
      </c>
      <c r="H5437" s="39">
        <v>20.06239</v>
      </c>
      <c r="I5437" s="40">
        <v>464.0</v>
      </c>
      <c r="J5437" s="41">
        <f t="shared" si="5"/>
        <v>9308.94896</v>
      </c>
      <c r="K5437" s="37" t="str">
        <f t="array" ref="K5437">IFERROR(XLOOKUP(G5437,'Tipo de carga'!A:A,'Tipo de carga'!B:B))</f>
        <v>Autoabasto</v>
      </c>
      <c r="L5437" s="37">
        <f t="shared" si="2"/>
        <v>46</v>
      </c>
      <c r="M5437" s="37">
        <f t="shared" si="3"/>
        <v>15</v>
      </c>
      <c r="N5437" s="37">
        <f t="shared" si="4"/>
        <v>11</v>
      </c>
      <c r="O5437" s="37" t="str">
        <f t="array" ref="O5437">IFERROR(XLOOKUP(K5437,'Tipo de carga'!B:B,'Tipo de carga'!C:C))</f>
        <v>Diesel</v>
      </c>
    </row>
    <row r="5438">
      <c r="A5438" s="36">
        <v>1712.0</v>
      </c>
      <c r="B5438" s="37" t="str">
        <f t="array" ref="B5438">IFERROR(XLOOKUP(A5438,'Asignacion Nov'!A:A,'Asignacion Nov'!C:C))</f>
        <v>Sayer Sencillo</v>
      </c>
      <c r="C5438" s="37" t="str">
        <f t="array" ref="C5438">IFERROR(XLOOKUP(A5438,'Asignacion Nov'!A:A,'Asignacion Nov'!B:B))</f>
        <v>EC-04</v>
      </c>
      <c r="D5438" s="38">
        <v>45611.67476851852</v>
      </c>
      <c r="E5438" s="36" t="s">
        <v>465</v>
      </c>
      <c r="F5438" s="37" t="str">
        <f t="array" ref="F5438">IFERROR(XLOOKUP(E5438,Operadores!A:A,Operadores!B:B))</f>
        <v>SANMAN</v>
      </c>
      <c r="G5438" s="36" t="s">
        <v>274</v>
      </c>
      <c r="H5438" s="39">
        <v>19.63136</v>
      </c>
      <c r="I5438" s="40">
        <v>367.65</v>
      </c>
      <c r="J5438" s="41">
        <f t="shared" si="5"/>
        <v>7217.469504</v>
      </c>
      <c r="K5438" s="37" t="str">
        <f t="array" ref="K5438">IFERROR(XLOOKUP(G5438,'Tipo de carga'!A:A,'Tipo de carga'!B:B))</f>
        <v>Autoabasto</v>
      </c>
      <c r="L5438" s="37">
        <f t="shared" si="2"/>
        <v>46</v>
      </c>
      <c r="M5438" s="37">
        <f t="shared" si="3"/>
        <v>15</v>
      </c>
      <c r="N5438" s="37">
        <f t="shared" si="4"/>
        <v>11</v>
      </c>
      <c r="O5438" s="37" t="str">
        <f t="array" ref="O5438">IFERROR(XLOOKUP(K5438,'Tipo de carga'!B:B,'Tipo de carga'!C:C))</f>
        <v>Diesel</v>
      </c>
    </row>
    <row r="5439">
      <c r="A5439" s="36">
        <v>2051.0</v>
      </c>
      <c r="B5439" s="37" t="str">
        <f t="array" ref="B5439">IFERROR(XLOOKUP(A5439,'Asignacion Nov'!A:A,'Asignacion Nov'!C:C))</f>
        <v>PISA Gdl</v>
      </c>
      <c r="C5439" s="37" t="str">
        <f t="array" ref="C5439">IFERROR(XLOOKUP(A5439,'Asignacion Nov'!A:A,'Asignacion Nov'!B:B))</f>
        <v>EC-06</v>
      </c>
      <c r="D5439" s="38">
        <v>45611.388449074075</v>
      </c>
      <c r="E5439" s="36" t="s">
        <v>401</v>
      </c>
      <c r="F5439" s="37" t="str">
        <f t="array" ref="F5439">IFERROR(XLOOKUP(E5439,Operadores!A:A,Operadores!B:B))</f>
        <v>CARGUS</v>
      </c>
      <c r="G5439" s="36" t="s">
        <v>274</v>
      </c>
      <c r="H5439" s="39">
        <v>19.63136</v>
      </c>
      <c r="I5439" s="40">
        <v>567.86</v>
      </c>
      <c r="J5439" s="41">
        <f t="shared" si="5"/>
        <v>11147.86409</v>
      </c>
      <c r="K5439" s="37" t="str">
        <f t="array" ref="K5439">IFERROR(XLOOKUP(G5439,'Tipo de carga'!A:A,'Tipo de carga'!B:B))</f>
        <v>Autoabasto</v>
      </c>
      <c r="L5439" s="37">
        <f t="shared" si="2"/>
        <v>46</v>
      </c>
      <c r="M5439" s="37">
        <f t="shared" si="3"/>
        <v>15</v>
      </c>
      <c r="N5439" s="37">
        <f t="shared" si="4"/>
        <v>11</v>
      </c>
      <c r="O5439" s="37" t="str">
        <f t="array" ref="O5439">IFERROR(XLOOKUP(K5439,'Tipo de carga'!B:B,'Tipo de carga'!C:C))</f>
        <v>Diesel</v>
      </c>
    </row>
    <row r="5440">
      <c r="A5440" s="36">
        <v>2008.0</v>
      </c>
      <c r="B5440" s="37" t="str">
        <f t="array" ref="B5440">IFERROR(XLOOKUP(A5440,'Asignacion Nov'!A:A,'Asignacion Nov'!C:C))</f>
        <v>MeLi Dedicado Merida</v>
      </c>
      <c r="C5440" s="37" t="str">
        <f t="array" ref="C5440">IFERROR(XLOOKUP(A5440,'Asignacion Nov'!A:A,'Asignacion Nov'!B:B))</f>
        <v>EC-05</v>
      </c>
      <c r="D5440" s="38">
        <v>45611.845300925925</v>
      </c>
      <c r="E5440" s="36" t="s">
        <v>482</v>
      </c>
      <c r="F5440" s="37" t="str">
        <f t="array" ref="F5440">IFERROR(XLOOKUP(E5440,Operadores!A:A,Operadores!B:B))</f>
        <v>RIVJOS</v>
      </c>
      <c r="G5440" s="36" t="s">
        <v>42</v>
      </c>
      <c r="H5440" s="39">
        <v>19.950328</v>
      </c>
      <c r="I5440" s="40">
        <v>415.05</v>
      </c>
      <c r="J5440" s="41">
        <f t="shared" si="5"/>
        <v>8280.383636</v>
      </c>
      <c r="K5440" s="37" t="str">
        <f t="array" ref="K5440">IFERROR(XLOOKUP(G5440,'Tipo de carga'!A:A,'Tipo de carga'!B:B))</f>
        <v>Autoabasto</v>
      </c>
      <c r="L5440" s="37">
        <f t="shared" si="2"/>
        <v>46</v>
      </c>
      <c r="M5440" s="37">
        <f t="shared" si="3"/>
        <v>15</v>
      </c>
      <c r="N5440" s="37">
        <f t="shared" si="4"/>
        <v>11</v>
      </c>
      <c r="O5440" s="37" t="str">
        <f t="array" ref="O5440">IFERROR(XLOOKUP(K5440,'Tipo de carga'!B:B,'Tipo de carga'!C:C))</f>
        <v>Diesel</v>
      </c>
    </row>
    <row r="5441">
      <c r="A5441" s="36">
        <v>2020.0</v>
      </c>
      <c r="B5441" s="37" t="str">
        <f t="array" ref="B5441">IFERROR(XLOOKUP(A5441,'Asignacion Nov'!A:A,'Asignacion Nov'!C:C))</f>
        <v>MeLi Dedicado Merida</v>
      </c>
      <c r="C5441" s="37" t="str">
        <f t="array" ref="C5441">IFERROR(XLOOKUP(A5441,'Asignacion Nov'!A:A,'Asignacion Nov'!B:B))</f>
        <v>EC-05</v>
      </c>
      <c r="D5441" s="38">
        <v>45611.68399305556</v>
      </c>
      <c r="E5441" s="36" t="s">
        <v>164</v>
      </c>
      <c r="F5441" s="37" t="str">
        <f t="array" ref="F5441">IFERROR(XLOOKUP(E5441,Operadores!A:A,Operadores!B:B))</f>
        <v>MUÑOSC</v>
      </c>
      <c r="G5441" s="36" t="s">
        <v>42</v>
      </c>
      <c r="H5441" s="39">
        <v>19.950328</v>
      </c>
      <c r="I5441" s="40">
        <v>417.0</v>
      </c>
      <c r="J5441" s="41">
        <f t="shared" si="5"/>
        <v>8319.286776</v>
      </c>
      <c r="K5441" s="37" t="str">
        <f t="array" ref="K5441">IFERROR(XLOOKUP(G5441,'Tipo de carga'!A:A,'Tipo de carga'!B:B))</f>
        <v>Autoabasto</v>
      </c>
      <c r="L5441" s="37">
        <f t="shared" si="2"/>
        <v>46</v>
      </c>
      <c r="M5441" s="37">
        <f t="shared" si="3"/>
        <v>15</v>
      </c>
      <c r="N5441" s="37">
        <f t="shared" si="4"/>
        <v>11</v>
      </c>
      <c r="O5441" s="37" t="str">
        <f t="array" ref="O5441">IFERROR(XLOOKUP(K5441,'Tipo de carga'!B:B,'Tipo de carga'!C:C))</f>
        <v>Diesel</v>
      </c>
    </row>
    <row r="5442">
      <c r="A5442" s="36">
        <v>1738.0</v>
      </c>
      <c r="B5442" s="37" t="str">
        <f t="array" ref="B5442">IFERROR(XLOOKUP(A5442,'Asignacion Nov'!A:A,'Asignacion Nov'!C:C))</f>
        <v>Wm Full</v>
      </c>
      <c r="C5442" s="37" t="str">
        <f t="array" ref="C5442">IFERROR(XLOOKUP(A5442,'Asignacion Nov'!A:A,'Asignacion Nov'!B:B))</f>
        <v>EC-08</v>
      </c>
      <c r="D5442" s="38">
        <v>45611.62666666666</v>
      </c>
      <c r="E5442" s="36" t="s">
        <v>295</v>
      </c>
      <c r="F5442" s="37" t="str">
        <f t="array" ref="F5442">IFERROR(XLOOKUP(E5442,Operadores!A:A,Operadores!B:B))</f>
        <v>PEROMA</v>
      </c>
      <c r="G5442" s="36" t="s">
        <v>42</v>
      </c>
      <c r="H5442" s="39">
        <v>19.950328</v>
      </c>
      <c r="I5442" s="40">
        <v>458.35</v>
      </c>
      <c r="J5442" s="41">
        <f t="shared" si="5"/>
        <v>9144.232839</v>
      </c>
      <c r="K5442" s="37" t="str">
        <f t="array" ref="K5442">IFERROR(XLOOKUP(G5442,'Tipo de carga'!A:A,'Tipo de carga'!B:B))</f>
        <v>Autoabasto</v>
      </c>
      <c r="L5442" s="37">
        <f t="shared" si="2"/>
        <v>46</v>
      </c>
      <c r="M5442" s="37">
        <f t="shared" si="3"/>
        <v>15</v>
      </c>
      <c r="N5442" s="37">
        <f t="shared" si="4"/>
        <v>11</v>
      </c>
      <c r="O5442" s="37" t="str">
        <f t="array" ref="O5442">IFERROR(XLOOKUP(K5442,'Tipo de carga'!B:B,'Tipo de carga'!C:C))</f>
        <v>Diesel</v>
      </c>
    </row>
    <row r="5443">
      <c r="A5443" s="36">
        <v>2013.0</v>
      </c>
      <c r="B5443" s="37" t="str">
        <f t="array" ref="B5443">IFERROR(XLOOKUP(A5443,'Asignacion Nov'!A:A,'Asignacion Nov'!C:C))</f>
        <v>MeLi Dedicado Merida</v>
      </c>
      <c r="C5443" s="37" t="str">
        <f t="array" ref="C5443">IFERROR(XLOOKUP(A5443,'Asignacion Nov'!A:A,'Asignacion Nov'!B:B))</f>
        <v>EC-05</v>
      </c>
      <c r="D5443" s="38">
        <v>45611.6109375</v>
      </c>
      <c r="E5443" s="36" t="s">
        <v>556</v>
      </c>
      <c r="F5443" s="37" t="str">
        <f t="array" ref="F5443">IFERROR(XLOOKUP(E5443,Operadores!A:A,Operadores!B:B))</f>
        <v>MONJON</v>
      </c>
      <c r="G5443" s="36" t="s">
        <v>42</v>
      </c>
      <c r="H5443" s="39">
        <v>19.950328</v>
      </c>
      <c r="I5443" s="40">
        <v>389.75</v>
      </c>
      <c r="J5443" s="41">
        <f t="shared" si="5"/>
        <v>7775.640338</v>
      </c>
      <c r="K5443" s="37" t="str">
        <f t="array" ref="K5443">IFERROR(XLOOKUP(G5443,'Tipo de carga'!A:A,'Tipo de carga'!B:B))</f>
        <v>Autoabasto</v>
      </c>
      <c r="L5443" s="37">
        <f t="shared" si="2"/>
        <v>46</v>
      </c>
      <c r="M5443" s="37">
        <f t="shared" si="3"/>
        <v>15</v>
      </c>
      <c r="N5443" s="37">
        <f t="shared" si="4"/>
        <v>11</v>
      </c>
      <c r="O5443" s="37" t="str">
        <f t="array" ref="O5443">IFERROR(XLOOKUP(K5443,'Tipo de carga'!B:B,'Tipo de carga'!C:C))</f>
        <v>Diesel</v>
      </c>
    </row>
    <row r="5444">
      <c r="A5444" s="36">
        <v>1817.0</v>
      </c>
      <c r="B5444" s="37" t="str">
        <f t="array" ref="B5444">IFERROR(XLOOKUP(A5444,'Asignacion Nov'!A:A,'Asignacion Nov'!C:C))</f>
        <v>Wm Full</v>
      </c>
      <c r="C5444" s="37" t="str">
        <f t="array" ref="C5444">IFERROR(XLOOKUP(A5444,'Asignacion Nov'!A:A,'Asignacion Nov'!B:B))</f>
        <v>EC-08</v>
      </c>
      <c r="D5444" s="38">
        <v>45611.5834837963</v>
      </c>
      <c r="E5444" s="36" t="s">
        <v>521</v>
      </c>
      <c r="F5444" s="37" t="str">
        <f t="array" ref="F5444">IFERROR(XLOOKUP(E5444,Operadores!A:A,Operadores!B:B))</f>
        <v>COPJAI</v>
      </c>
      <c r="G5444" s="36" t="s">
        <v>42</v>
      </c>
      <c r="H5444" s="39">
        <v>19.950328</v>
      </c>
      <c r="I5444" s="40">
        <v>378.13</v>
      </c>
      <c r="J5444" s="41">
        <f t="shared" si="5"/>
        <v>7543.817527</v>
      </c>
      <c r="K5444" s="37" t="str">
        <f t="array" ref="K5444">IFERROR(XLOOKUP(G5444,'Tipo de carga'!A:A,'Tipo de carga'!B:B))</f>
        <v>Autoabasto</v>
      </c>
      <c r="L5444" s="37">
        <f t="shared" si="2"/>
        <v>46</v>
      </c>
      <c r="M5444" s="37">
        <f t="shared" si="3"/>
        <v>15</v>
      </c>
      <c r="N5444" s="37">
        <f t="shared" si="4"/>
        <v>11</v>
      </c>
      <c r="O5444" s="37" t="str">
        <f t="array" ref="O5444">IFERROR(XLOOKUP(K5444,'Tipo de carga'!B:B,'Tipo de carga'!C:C))</f>
        <v>Diesel</v>
      </c>
    </row>
    <row r="5445">
      <c r="A5445" s="36">
        <v>2002.0</v>
      </c>
      <c r="B5445" s="37" t="str">
        <f t="array" ref="B5445">IFERROR(XLOOKUP(A5445,'Asignacion Nov'!A:A,'Asignacion Nov'!C:C))</f>
        <v>MeLi Dedicado Merida</v>
      </c>
      <c r="C5445" s="37" t="str">
        <f t="array" ref="C5445">IFERROR(XLOOKUP(A5445,'Asignacion Nov'!A:A,'Asignacion Nov'!B:B))</f>
        <v>EC-05</v>
      </c>
      <c r="D5445" s="38">
        <v>45611.560960648145</v>
      </c>
      <c r="E5445" s="36" t="s">
        <v>535</v>
      </c>
      <c r="F5445" s="37" t="str">
        <f t="array" ref="F5445">IFERROR(XLOOKUP(E5445,Operadores!A:A,Operadores!B:B))</f>
        <v>VELALE</v>
      </c>
      <c r="G5445" s="36" t="s">
        <v>42</v>
      </c>
      <c r="H5445" s="39">
        <v>19.950328</v>
      </c>
      <c r="I5445" s="40">
        <v>290.02</v>
      </c>
      <c r="J5445" s="41">
        <f t="shared" si="5"/>
        <v>5785.994127</v>
      </c>
      <c r="K5445" s="37" t="str">
        <f t="array" ref="K5445">IFERROR(XLOOKUP(G5445,'Tipo de carga'!A:A,'Tipo de carga'!B:B))</f>
        <v>Autoabasto</v>
      </c>
      <c r="L5445" s="37">
        <f t="shared" si="2"/>
        <v>46</v>
      </c>
      <c r="M5445" s="37">
        <f t="shared" si="3"/>
        <v>15</v>
      </c>
      <c r="N5445" s="37">
        <f t="shared" si="4"/>
        <v>11</v>
      </c>
      <c r="O5445" s="37" t="str">
        <f t="array" ref="O5445">IFERROR(XLOOKUP(K5445,'Tipo de carga'!B:B,'Tipo de carga'!C:C))</f>
        <v>Diesel</v>
      </c>
    </row>
    <row r="5446">
      <c r="A5446" s="36">
        <v>1959.0</v>
      </c>
      <c r="B5446" s="37" t="str">
        <f t="array" ref="B5446">IFERROR(XLOOKUP(A5446,'Asignacion Nov'!A:A,'Asignacion Nov'!C:C))</f>
        <v>Full Liver</v>
      </c>
      <c r="C5446" s="37" t="str">
        <f t="array" ref="C5446">IFERROR(XLOOKUP(A5446,'Asignacion Nov'!A:A,'Asignacion Nov'!B:B))</f>
        <v>EC-01</v>
      </c>
      <c r="D5446" s="38">
        <v>45611.508726851855</v>
      </c>
      <c r="E5446" s="36" t="s">
        <v>206</v>
      </c>
      <c r="F5446" s="37" t="str">
        <f t="array" ref="F5446">IFERROR(XLOOKUP(E5446,Operadores!A:A,Operadores!B:B))</f>
        <v>JARDAN</v>
      </c>
      <c r="G5446" s="36" t="s">
        <v>42</v>
      </c>
      <c r="H5446" s="39">
        <v>19.950328</v>
      </c>
      <c r="I5446" s="40">
        <v>851.33</v>
      </c>
      <c r="J5446" s="41">
        <f t="shared" si="5"/>
        <v>16984.31274</v>
      </c>
      <c r="K5446" s="37" t="str">
        <f t="array" ref="K5446">IFERROR(XLOOKUP(G5446,'Tipo de carga'!A:A,'Tipo de carga'!B:B))</f>
        <v>Autoabasto</v>
      </c>
      <c r="L5446" s="37">
        <f t="shared" si="2"/>
        <v>46</v>
      </c>
      <c r="M5446" s="37">
        <f t="shared" si="3"/>
        <v>15</v>
      </c>
      <c r="N5446" s="37">
        <f t="shared" si="4"/>
        <v>11</v>
      </c>
      <c r="O5446" s="37" t="str">
        <f t="array" ref="O5446">IFERROR(XLOOKUP(K5446,'Tipo de carga'!B:B,'Tipo de carga'!C:C))</f>
        <v>Diesel</v>
      </c>
    </row>
    <row r="5447">
      <c r="A5447" s="36">
        <v>1701.0</v>
      </c>
      <c r="B5447" s="37" t="str">
        <f t="array" ref="B5447">IFERROR(XLOOKUP(A5447,'Asignacion Nov'!A:A,'Asignacion Nov'!C:C))</f>
        <v>Wm Full</v>
      </c>
      <c r="C5447" s="37" t="str">
        <f t="array" ref="C5447">IFERROR(XLOOKUP(A5447,'Asignacion Nov'!A:A,'Asignacion Nov'!B:B))</f>
        <v>EC-08</v>
      </c>
      <c r="D5447" s="38">
        <v>45611.447916666664</v>
      </c>
      <c r="E5447" s="36" t="s">
        <v>400</v>
      </c>
      <c r="F5447" s="37" t="str">
        <f t="array" ref="F5447">IFERROR(XLOOKUP(E5447,Operadores!A:A,Operadores!B:B))</f>
        <v>HERMOI</v>
      </c>
      <c r="G5447" s="36" t="s">
        <v>42</v>
      </c>
      <c r="H5447" s="39">
        <v>19.950328</v>
      </c>
      <c r="I5447" s="40">
        <v>395.04</v>
      </c>
      <c r="J5447" s="41">
        <f t="shared" si="5"/>
        <v>7881.177573</v>
      </c>
      <c r="K5447" s="37" t="str">
        <f t="array" ref="K5447">IFERROR(XLOOKUP(G5447,'Tipo de carga'!A:A,'Tipo de carga'!B:B))</f>
        <v>Autoabasto</v>
      </c>
      <c r="L5447" s="37">
        <f t="shared" si="2"/>
        <v>46</v>
      </c>
      <c r="M5447" s="37">
        <f t="shared" si="3"/>
        <v>15</v>
      </c>
      <c r="N5447" s="37">
        <f t="shared" si="4"/>
        <v>11</v>
      </c>
      <c r="O5447" s="37" t="str">
        <f t="array" ref="O5447">IFERROR(XLOOKUP(K5447,'Tipo de carga'!B:B,'Tipo de carga'!C:C))</f>
        <v>Diesel</v>
      </c>
    </row>
    <row r="5448">
      <c r="A5448" s="36">
        <v>1999.0</v>
      </c>
      <c r="B5448" s="37" t="str">
        <f t="array" ref="B5448">IFERROR(XLOOKUP(A5448,'Asignacion Nov'!A:A,'Asignacion Nov'!C:C))</f>
        <v>MeLi Dedicado Merida</v>
      </c>
      <c r="C5448" s="37" t="str">
        <f t="array" ref="C5448">IFERROR(XLOOKUP(A5448,'Asignacion Nov'!A:A,'Asignacion Nov'!B:B))</f>
        <v>EC-05</v>
      </c>
      <c r="D5448" s="38">
        <v>45611.34664351852</v>
      </c>
      <c r="E5448" s="36" t="s">
        <v>543</v>
      </c>
      <c r="F5448" s="37" t="str">
        <f t="array" ref="F5448">IFERROR(XLOOKUP(E5448,Operadores!A:A,Operadores!B:B))</f>
        <v>CAMJOS</v>
      </c>
      <c r="G5448" s="36" t="s">
        <v>42</v>
      </c>
      <c r="H5448" s="39">
        <v>19.950328</v>
      </c>
      <c r="I5448" s="40">
        <v>206.04</v>
      </c>
      <c r="J5448" s="41">
        <f t="shared" si="5"/>
        <v>4110.565581</v>
      </c>
      <c r="K5448" s="37" t="str">
        <f t="array" ref="K5448">IFERROR(XLOOKUP(G5448,'Tipo de carga'!A:A,'Tipo de carga'!B:B))</f>
        <v>Autoabasto</v>
      </c>
      <c r="L5448" s="37">
        <f t="shared" si="2"/>
        <v>46</v>
      </c>
      <c r="M5448" s="37">
        <f t="shared" si="3"/>
        <v>15</v>
      </c>
      <c r="N5448" s="37">
        <f t="shared" si="4"/>
        <v>11</v>
      </c>
      <c r="O5448" s="37" t="str">
        <f t="array" ref="O5448">IFERROR(XLOOKUP(K5448,'Tipo de carga'!B:B,'Tipo de carga'!C:C))</f>
        <v>Diesel</v>
      </c>
    </row>
    <row r="5449">
      <c r="A5449" s="36">
        <v>1820.0</v>
      </c>
      <c r="B5449" s="37" t="str">
        <f t="array" ref="B5449">IFERROR(XLOOKUP(A5449,'Asignacion Nov'!A:A,'Asignacion Nov'!C:C))</f>
        <v>Wm Full</v>
      </c>
      <c r="C5449" s="37" t="str">
        <f t="array" ref="C5449">IFERROR(XLOOKUP(A5449,'Asignacion Nov'!A:A,'Asignacion Nov'!B:B))</f>
        <v>EC-08</v>
      </c>
      <c r="D5449" s="38">
        <v>45611.31228009259</v>
      </c>
      <c r="E5449" s="36" t="s">
        <v>303</v>
      </c>
      <c r="F5449" s="37" t="str">
        <f t="array" ref="F5449">IFERROR(XLOOKUP(E5449,Operadores!A:A,Operadores!B:B))</f>
        <v>CAMVI01</v>
      </c>
      <c r="G5449" s="36" t="s">
        <v>42</v>
      </c>
      <c r="H5449" s="39">
        <v>19.950328</v>
      </c>
      <c r="I5449" s="40">
        <v>372.3</v>
      </c>
      <c r="J5449" s="41">
        <f t="shared" si="5"/>
        <v>7427.507114</v>
      </c>
      <c r="K5449" s="37" t="str">
        <f t="array" ref="K5449">IFERROR(XLOOKUP(G5449,'Tipo de carga'!A:A,'Tipo de carga'!B:B))</f>
        <v>Autoabasto</v>
      </c>
      <c r="L5449" s="37">
        <f t="shared" si="2"/>
        <v>46</v>
      </c>
      <c r="M5449" s="37">
        <f t="shared" si="3"/>
        <v>15</v>
      </c>
      <c r="N5449" s="37">
        <f t="shared" si="4"/>
        <v>11</v>
      </c>
      <c r="O5449" s="37" t="str">
        <f t="array" ref="O5449">IFERROR(XLOOKUP(K5449,'Tipo de carga'!B:B,'Tipo de carga'!C:C))</f>
        <v>Diesel</v>
      </c>
    </row>
    <row r="5450">
      <c r="A5450" s="36">
        <v>1736.0</v>
      </c>
      <c r="B5450" s="37" t="str">
        <f t="array" ref="B5450">IFERROR(XLOOKUP(A5450,'Asignacion Nov'!A:A,'Asignacion Nov'!C:C))</f>
        <v>Wm Full</v>
      </c>
      <c r="C5450" s="37" t="str">
        <f t="array" ref="C5450">IFERROR(XLOOKUP(A5450,'Asignacion Nov'!A:A,'Asignacion Nov'!B:B))</f>
        <v>EC-08</v>
      </c>
      <c r="D5450" s="38">
        <v>45611.310208333336</v>
      </c>
      <c r="E5450" s="36" t="s">
        <v>476</v>
      </c>
      <c r="F5450" s="37" t="str">
        <f t="array" ref="F5450">IFERROR(XLOOKUP(E5450,Operadores!A:A,Operadores!B:B))</f>
        <v>VILJE</v>
      </c>
      <c r="G5450" s="36" t="s">
        <v>42</v>
      </c>
      <c r="H5450" s="39">
        <v>19.950328</v>
      </c>
      <c r="I5450" s="40">
        <v>413.38</v>
      </c>
      <c r="J5450" s="41">
        <f t="shared" si="5"/>
        <v>8247.066589</v>
      </c>
      <c r="K5450" s="37" t="str">
        <f t="array" ref="K5450">IFERROR(XLOOKUP(G5450,'Tipo de carga'!A:A,'Tipo de carga'!B:B))</f>
        <v>Autoabasto</v>
      </c>
      <c r="L5450" s="37">
        <f t="shared" si="2"/>
        <v>46</v>
      </c>
      <c r="M5450" s="37">
        <f t="shared" si="3"/>
        <v>15</v>
      </c>
      <c r="N5450" s="37">
        <f t="shared" si="4"/>
        <v>11</v>
      </c>
      <c r="O5450" s="37" t="str">
        <f t="array" ref="O5450">IFERROR(XLOOKUP(K5450,'Tipo de carga'!B:B,'Tipo de carga'!C:C))</f>
        <v>Diesel</v>
      </c>
    </row>
    <row r="5451">
      <c r="A5451" s="36">
        <v>1998.0</v>
      </c>
      <c r="B5451" s="37" t="str">
        <f t="array" ref="B5451">IFERROR(XLOOKUP(A5451,'Asignacion Nov'!A:A,'Asignacion Nov'!C:C))</f>
        <v>MeLi Dedicado Merida</v>
      </c>
      <c r="C5451" s="37" t="str">
        <f t="array" ref="C5451">IFERROR(XLOOKUP(A5451,'Asignacion Nov'!A:A,'Asignacion Nov'!B:B))</f>
        <v>EC-05</v>
      </c>
      <c r="D5451" s="38">
        <v>45611.202673611115</v>
      </c>
      <c r="E5451" s="36" t="s">
        <v>381</v>
      </c>
      <c r="F5451" s="37" t="str">
        <f t="array" ref="F5451">IFERROR(XLOOKUP(E5451,Operadores!A:A,Operadores!B:B))</f>
        <v>CHAJUA</v>
      </c>
      <c r="G5451" s="36" t="s">
        <v>42</v>
      </c>
      <c r="H5451" s="39">
        <v>19.950328</v>
      </c>
      <c r="I5451" s="40">
        <v>260.0</v>
      </c>
      <c r="J5451" s="41">
        <f t="shared" si="5"/>
        <v>5187.08528</v>
      </c>
      <c r="K5451" s="37" t="str">
        <f t="array" ref="K5451">IFERROR(XLOOKUP(G5451,'Tipo de carga'!A:A,'Tipo de carga'!B:B))</f>
        <v>Autoabasto</v>
      </c>
      <c r="L5451" s="37">
        <f t="shared" si="2"/>
        <v>46</v>
      </c>
      <c r="M5451" s="37">
        <f t="shared" si="3"/>
        <v>15</v>
      </c>
      <c r="N5451" s="37">
        <f t="shared" si="4"/>
        <v>11</v>
      </c>
      <c r="O5451" s="37" t="str">
        <f t="array" ref="O5451">IFERROR(XLOOKUP(K5451,'Tipo de carga'!B:B,'Tipo de carga'!C:C))</f>
        <v>Diesel</v>
      </c>
    </row>
    <row r="5452">
      <c r="A5452" s="36">
        <v>1997.0</v>
      </c>
      <c r="B5452" s="37" t="str">
        <f t="array" ref="B5452">IFERROR(XLOOKUP(A5452,'Asignacion Nov'!A:A,'Asignacion Nov'!C:C))</f>
        <v>MeLi Dedicado Merida</v>
      </c>
      <c r="C5452" s="37" t="str">
        <f t="array" ref="C5452">IFERROR(XLOOKUP(A5452,'Asignacion Nov'!A:A,'Asignacion Nov'!B:B))</f>
        <v>EC-05</v>
      </c>
      <c r="D5452" s="38">
        <v>45611.2</v>
      </c>
      <c r="E5452" s="36" t="s">
        <v>290</v>
      </c>
      <c r="F5452" s="37" t="str">
        <f t="array" ref="F5452">IFERROR(XLOOKUP(E5452,Operadores!A:A,Operadores!B:B))</f>
        <v>MARLEO</v>
      </c>
      <c r="G5452" s="36" t="s">
        <v>42</v>
      </c>
      <c r="H5452" s="39">
        <v>19.950328</v>
      </c>
      <c r="I5452" s="40">
        <v>220.02</v>
      </c>
      <c r="J5452" s="41">
        <f t="shared" si="5"/>
        <v>4389.471167</v>
      </c>
      <c r="K5452" s="37" t="str">
        <f t="array" ref="K5452">IFERROR(XLOOKUP(G5452,'Tipo de carga'!A:A,'Tipo de carga'!B:B))</f>
        <v>Autoabasto</v>
      </c>
      <c r="L5452" s="37">
        <f t="shared" si="2"/>
        <v>46</v>
      </c>
      <c r="M5452" s="37">
        <f t="shared" si="3"/>
        <v>15</v>
      </c>
      <c r="N5452" s="37">
        <f t="shared" si="4"/>
        <v>11</v>
      </c>
      <c r="O5452" s="37" t="str">
        <f t="array" ref="O5452">IFERROR(XLOOKUP(K5452,'Tipo de carga'!B:B,'Tipo de carga'!C:C))</f>
        <v>Diesel</v>
      </c>
    </row>
    <row r="5453">
      <c r="A5453" s="36">
        <v>1721.0</v>
      </c>
      <c r="B5453" s="37" t="str">
        <f t="array" ref="B5453">IFERROR(XLOOKUP(A5453,'Asignacion Nov'!A:A,'Asignacion Nov'!C:C))</f>
        <v>Wm Full</v>
      </c>
      <c r="C5453" s="37" t="str">
        <f t="array" ref="C5453">IFERROR(XLOOKUP(A5453,'Asignacion Nov'!A:A,'Asignacion Nov'!B:B))</f>
        <v>EC-08</v>
      </c>
      <c r="D5453" s="38">
        <v>45611.082962962966</v>
      </c>
      <c r="E5453" s="36" t="s">
        <v>283</v>
      </c>
      <c r="F5453" s="37" t="str">
        <f t="array" ref="F5453">IFERROR(XLOOKUP(E5453,Operadores!A:A,Operadores!B:B))</f>
        <v>MAYSA</v>
      </c>
      <c r="G5453" s="36" t="s">
        <v>42</v>
      </c>
      <c r="H5453" s="39">
        <v>19.950328</v>
      </c>
      <c r="I5453" s="40">
        <v>377.07</v>
      </c>
      <c r="J5453" s="41">
        <f t="shared" si="5"/>
        <v>7522.670179</v>
      </c>
      <c r="K5453" s="37" t="str">
        <f t="array" ref="K5453">IFERROR(XLOOKUP(G5453,'Tipo de carga'!A:A,'Tipo de carga'!B:B))</f>
        <v>Autoabasto</v>
      </c>
      <c r="L5453" s="37">
        <f t="shared" si="2"/>
        <v>46</v>
      </c>
      <c r="M5453" s="37">
        <f t="shared" si="3"/>
        <v>15</v>
      </c>
      <c r="N5453" s="37">
        <f t="shared" si="4"/>
        <v>11</v>
      </c>
      <c r="O5453" s="37" t="str">
        <f t="array" ref="O5453">IFERROR(XLOOKUP(K5453,'Tipo de carga'!B:B,'Tipo de carga'!C:C))</f>
        <v>Diesel</v>
      </c>
    </row>
    <row r="5454">
      <c r="A5454" s="36">
        <v>1730.0</v>
      </c>
      <c r="B5454" s="37" t="str">
        <f t="array" ref="B5454">IFERROR(XLOOKUP(A5454,'Asignacion Nov'!A:A,'Asignacion Nov'!C:C))</f>
        <v>Wm Sencillo</v>
      </c>
      <c r="C5454" s="37" t="str">
        <f t="array" ref="C5454">IFERROR(XLOOKUP(A5454,'Asignacion Nov'!A:A,'Asignacion Nov'!B:B))</f>
        <v>EC-08</v>
      </c>
      <c r="D5454" s="38">
        <v>45611.06511574074</v>
      </c>
      <c r="E5454" s="36" t="s">
        <v>286</v>
      </c>
      <c r="F5454" s="37" t="str">
        <f t="array" ref="F5454">IFERROR(XLOOKUP(E5454,Operadores!A:A,Operadores!B:B))</f>
        <v>LOPERI</v>
      </c>
      <c r="G5454" s="36" t="s">
        <v>42</v>
      </c>
      <c r="H5454" s="39">
        <v>19.950328</v>
      </c>
      <c r="I5454" s="40">
        <v>494.6</v>
      </c>
      <c r="J5454" s="41">
        <f t="shared" si="5"/>
        <v>9867.432229</v>
      </c>
      <c r="K5454" s="37" t="str">
        <f t="array" ref="K5454">IFERROR(XLOOKUP(G5454,'Tipo de carga'!A:A,'Tipo de carga'!B:B))</f>
        <v>Autoabasto</v>
      </c>
      <c r="L5454" s="37">
        <f t="shared" si="2"/>
        <v>46</v>
      </c>
      <c r="M5454" s="37">
        <f t="shared" si="3"/>
        <v>15</v>
      </c>
      <c r="N5454" s="37">
        <f t="shared" si="4"/>
        <v>11</v>
      </c>
      <c r="O5454" s="37" t="str">
        <f t="array" ref="O5454">IFERROR(XLOOKUP(K5454,'Tipo de carga'!B:B,'Tipo de carga'!C:C))</f>
        <v>Diesel</v>
      </c>
    </row>
    <row r="5455">
      <c r="A5455" s="36">
        <v>1877.0</v>
      </c>
      <c r="B5455" s="37" t="str">
        <f t="array" ref="B5455">IFERROR(XLOOKUP(A5455,'Asignacion Nov'!A:A,'Asignacion Nov'!C:C))</f>
        <v>Circuitos</v>
      </c>
      <c r="C5455" s="37" t="str">
        <f t="array" ref="C5455">IFERROR(XLOOKUP(A5455,'Asignacion Nov'!A:A,'Asignacion Nov'!B:B))</f>
        <v>EC-03</v>
      </c>
      <c r="D5455" s="38">
        <v>45611.0</v>
      </c>
      <c r="E5455" s="36" t="s">
        <v>397</v>
      </c>
      <c r="F5455" s="37" t="str">
        <f t="array" ref="F5455">IFERROR(XLOOKUP(E5455,Operadores!A:A,Operadores!B:B))</f>
        <v>GRERI</v>
      </c>
      <c r="G5455" s="36" t="s">
        <v>425</v>
      </c>
      <c r="H5455" s="39">
        <v>26.95</v>
      </c>
      <c r="I5455" s="40">
        <v>178.1</v>
      </c>
      <c r="J5455" s="41">
        <f t="shared" si="5"/>
        <v>4799.795</v>
      </c>
      <c r="K5455" s="37" t="str">
        <f t="array" ref="K5455">IFERROR(XLOOKUP(G5455,'Tipo de carga'!A:A,'Tipo de carga'!B:B))</f>
        <v>Ticket</v>
      </c>
      <c r="L5455" s="37">
        <f t="shared" si="2"/>
        <v>46</v>
      </c>
      <c r="M5455" s="37">
        <f t="shared" si="3"/>
        <v>15</v>
      </c>
      <c r="N5455" s="37">
        <f t="shared" si="4"/>
        <v>11</v>
      </c>
      <c r="O5455" s="37" t="str">
        <f t="array" ref="O5455">IFERROR(XLOOKUP(K5455,'Tipo de carga'!B:B,'Tipo de carga'!C:C))</f>
        <v>Diesel</v>
      </c>
    </row>
    <row r="5456">
      <c r="A5456" s="36">
        <v>2025.0</v>
      </c>
      <c r="B5456" s="37" t="str">
        <f t="array" ref="B5456">IFERROR(XLOOKUP(A5456,'Asignacion Nov'!A:A,'Asignacion Nov'!C:C))</f>
        <v>MeLi Dedicado TD</v>
      </c>
      <c r="C5456" s="37" t="str">
        <f t="array" ref="C5456">IFERROR(XLOOKUP(A5456,'Asignacion Nov'!A:A,'Asignacion Nov'!B:B))</f>
        <v>EC-05</v>
      </c>
      <c r="D5456" s="38">
        <v>45611.0</v>
      </c>
      <c r="E5456" s="36" t="s">
        <v>485</v>
      </c>
      <c r="F5456" s="37" t="str">
        <f t="array" ref="F5456">IFERROR(XLOOKUP(E5456,Operadores!A:A,Operadores!B:B))</f>
        <v>HERROD</v>
      </c>
      <c r="G5456" s="36" t="s">
        <v>425</v>
      </c>
      <c r="H5456" s="39">
        <v>25.47</v>
      </c>
      <c r="I5456" s="40">
        <v>424.02</v>
      </c>
      <c r="J5456" s="41">
        <f t="shared" si="5"/>
        <v>10799.7894</v>
      </c>
      <c r="K5456" s="37" t="str">
        <f t="array" ref="K5456">IFERROR(XLOOKUP(G5456,'Tipo de carga'!A:A,'Tipo de carga'!B:B))</f>
        <v>Ticket</v>
      </c>
      <c r="L5456" s="37">
        <f t="shared" si="2"/>
        <v>46</v>
      </c>
      <c r="M5456" s="37">
        <f t="shared" si="3"/>
        <v>15</v>
      </c>
      <c r="N5456" s="37">
        <f t="shared" si="4"/>
        <v>11</v>
      </c>
      <c r="O5456" s="37" t="str">
        <f t="array" ref="O5456">IFERROR(XLOOKUP(K5456,'Tipo de carga'!B:B,'Tipo de carga'!C:C))</f>
        <v>Diesel</v>
      </c>
    </row>
    <row r="5457">
      <c r="A5457" s="36">
        <v>1715.0</v>
      </c>
      <c r="B5457" s="37" t="str">
        <f t="array" ref="B5457">IFERROR(XLOOKUP(A5457,'Asignacion Nov'!A:A,'Asignacion Nov'!C:C))</f>
        <v>Wm Sencillo</v>
      </c>
      <c r="C5457" s="37" t="str">
        <f t="array" ref="C5457">IFERROR(XLOOKUP(A5457,'Asignacion Nov'!A:A,'Asignacion Nov'!B:B))</f>
        <v>EC-08</v>
      </c>
      <c r="D5457" s="38">
        <v>45611.0</v>
      </c>
      <c r="E5457" s="36" t="s">
        <v>280</v>
      </c>
      <c r="F5457" s="37" t="str">
        <f t="array" ref="F5457">IFERROR(XLOOKUP(E5457,Operadores!A:A,Operadores!B:B))</f>
        <v>LEOJAI</v>
      </c>
      <c r="G5457" s="36" t="s">
        <v>425</v>
      </c>
      <c r="H5457" s="39">
        <v>26.19</v>
      </c>
      <c r="I5457" s="40">
        <v>366.53</v>
      </c>
      <c r="J5457" s="41">
        <f t="shared" si="5"/>
        <v>9599.4207</v>
      </c>
      <c r="K5457" s="37" t="str">
        <f t="array" ref="K5457">IFERROR(XLOOKUP(G5457,'Tipo de carga'!A:A,'Tipo de carga'!B:B))</f>
        <v>Ticket</v>
      </c>
      <c r="L5457" s="37">
        <f t="shared" si="2"/>
        <v>46</v>
      </c>
      <c r="M5457" s="37">
        <f t="shared" si="3"/>
        <v>15</v>
      </c>
      <c r="N5457" s="37">
        <f t="shared" si="4"/>
        <v>11</v>
      </c>
      <c r="O5457" s="37" t="str">
        <f t="array" ref="O5457">IFERROR(XLOOKUP(K5457,'Tipo de carga'!B:B,'Tipo de carga'!C:C))</f>
        <v>Diesel</v>
      </c>
    </row>
    <row r="5458">
      <c r="A5458" s="36">
        <v>1848.0</v>
      </c>
      <c r="B5458" s="37" t="str">
        <f t="array" ref="B5458">IFERROR(XLOOKUP(A5458,'Asignacion Nov'!A:A,'Asignacion Nov'!C:C))</f>
        <v>Sayer Sencillo</v>
      </c>
      <c r="C5458" s="37" t="str">
        <f t="array" ref="C5458">IFERROR(XLOOKUP(A5458,'Asignacion Nov'!A:A,'Asignacion Nov'!B:B))</f>
        <v>EC-04</v>
      </c>
      <c r="D5458" s="38">
        <v>45611.0</v>
      </c>
      <c r="E5458" s="36" t="s">
        <v>257</v>
      </c>
      <c r="F5458" s="37" t="str">
        <f t="array" ref="F5458">IFERROR(XLOOKUP(E5458,Operadores!A:A,Operadores!B:B))</f>
        <v>ROSMA</v>
      </c>
      <c r="G5458" s="36" t="s">
        <v>425</v>
      </c>
      <c r="H5458" s="39">
        <v>24.97</v>
      </c>
      <c r="I5458" s="40">
        <v>384.46</v>
      </c>
      <c r="J5458" s="41">
        <f t="shared" si="5"/>
        <v>9599.9662</v>
      </c>
      <c r="K5458" s="37" t="str">
        <f t="array" ref="K5458">IFERROR(XLOOKUP(G5458,'Tipo de carga'!A:A,'Tipo de carga'!B:B))</f>
        <v>Ticket</v>
      </c>
      <c r="L5458" s="37">
        <f t="shared" si="2"/>
        <v>46</v>
      </c>
      <c r="M5458" s="37">
        <f t="shared" si="3"/>
        <v>15</v>
      </c>
      <c r="N5458" s="37">
        <f t="shared" si="4"/>
        <v>11</v>
      </c>
      <c r="O5458" s="37" t="str">
        <f t="array" ref="O5458">IFERROR(XLOOKUP(K5458,'Tipo de carga'!B:B,'Tipo de carga'!C:C))</f>
        <v>Diesel</v>
      </c>
    </row>
    <row r="5459">
      <c r="A5459" s="36">
        <v>309.0</v>
      </c>
      <c r="B5459" s="37" t="str">
        <f t="array" ref="B5459">IFERROR(XLOOKUP(A5459,'Asignacion Nov'!A:A,'Asignacion Nov'!C:C))</f>
        <v>Sayer Thorton</v>
      </c>
      <c r="C5459" s="37" t="str">
        <f t="array" ref="C5459">IFERROR(XLOOKUP(A5459,'Asignacion Nov'!A:A,'Asignacion Nov'!B:B))</f>
        <v>EC-04</v>
      </c>
      <c r="D5459" s="38">
        <v>45611.0</v>
      </c>
      <c r="E5459" s="36" t="s">
        <v>264</v>
      </c>
      <c r="F5459" s="37" t="str">
        <f t="array" ref="F5459">IFERROR(XLOOKUP(E5459,Operadores!A:A,Operadores!B:B))</f>
        <v>REVELI</v>
      </c>
      <c r="G5459" s="36" t="s">
        <v>425</v>
      </c>
      <c r="H5459" s="39">
        <v>24.99</v>
      </c>
      <c r="I5459" s="40">
        <v>192.07</v>
      </c>
      <c r="J5459" s="41">
        <f t="shared" si="5"/>
        <v>4799.8293</v>
      </c>
      <c r="K5459" s="37" t="str">
        <f t="array" ref="K5459">IFERROR(XLOOKUP(G5459,'Tipo de carga'!A:A,'Tipo de carga'!B:B))</f>
        <v>Ticket</v>
      </c>
      <c r="L5459" s="37">
        <f t="shared" si="2"/>
        <v>46</v>
      </c>
      <c r="M5459" s="37">
        <f t="shared" si="3"/>
        <v>15</v>
      </c>
      <c r="N5459" s="37">
        <f t="shared" si="4"/>
        <v>11</v>
      </c>
      <c r="O5459" s="37" t="str">
        <f t="array" ref="O5459">IFERROR(XLOOKUP(K5459,'Tipo de carga'!B:B,'Tipo de carga'!C:C))</f>
        <v>Diesel</v>
      </c>
    </row>
    <row r="5460">
      <c r="A5460" s="36">
        <v>1981.0</v>
      </c>
      <c r="B5460" s="37" t="str">
        <f t="array" ref="B5460">IFERROR(XLOOKUP(A5460,'Asignacion Nov'!A:A,'Asignacion Nov'!C:C))</f>
        <v>MeLi asignado SD</v>
      </c>
      <c r="C5460" s="37" t="str">
        <f t="array" ref="C5460">IFERROR(XLOOKUP(A5460,'Asignacion Nov'!A:A,'Asignacion Nov'!B:B))</f>
        <v>EC-05</v>
      </c>
      <c r="D5460" s="38">
        <v>45611.0</v>
      </c>
      <c r="E5460" s="36"/>
      <c r="F5460" s="37"/>
      <c r="G5460" s="36" t="s">
        <v>425</v>
      </c>
      <c r="H5460" s="39">
        <v>24.09</v>
      </c>
      <c r="I5460" s="40">
        <v>506.43</v>
      </c>
      <c r="J5460" s="41">
        <f t="shared" si="5"/>
        <v>12199.8987</v>
      </c>
      <c r="K5460" s="37" t="str">
        <f t="array" ref="K5460">IFERROR(XLOOKUP(G5460,'Tipo de carga'!A:A,'Tipo de carga'!B:B))</f>
        <v>Ticket</v>
      </c>
      <c r="L5460" s="37">
        <f t="shared" si="2"/>
        <v>46</v>
      </c>
      <c r="M5460" s="37">
        <f t="shared" si="3"/>
        <v>15</v>
      </c>
      <c r="N5460" s="37">
        <f t="shared" si="4"/>
        <v>11</v>
      </c>
      <c r="O5460" s="37" t="str">
        <f t="array" ref="O5460">IFERROR(XLOOKUP(K5460,'Tipo de carga'!B:B,'Tipo de carga'!C:C))</f>
        <v>Diesel</v>
      </c>
    </row>
    <row r="5461">
      <c r="A5461" s="36" t="s">
        <v>128</v>
      </c>
      <c r="B5461" s="37" t="str">
        <f t="array" ref="B5461">IFERROR(XLOOKUP(A5461,'Asignacion Nov'!A:A,'Asignacion Nov'!C:C))</f>
        <v>Peñafiel Tecamac</v>
      </c>
      <c r="C5461" s="37" t="str">
        <f t="array" ref="C5461">IFERROR(XLOOKUP(A5461,'Asignacion Nov'!A:A,'Asignacion Nov'!B:B))</f>
        <v>EC-02</v>
      </c>
      <c r="D5461" s="38">
        <v>45611.0</v>
      </c>
      <c r="E5461" s="36"/>
      <c r="F5461" s="37" t="str">
        <f t="array" ref="F5461">IFERROR(XLOOKUP(E5461,Operadores!A:A,Operadores!B:B))</f>
        <v/>
      </c>
      <c r="G5461" s="36" t="s">
        <v>425</v>
      </c>
      <c r="H5461" s="39">
        <v>26.99</v>
      </c>
      <c r="I5461" s="40">
        <v>200.0</v>
      </c>
      <c r="J5461" s="41">
        <f t="shared" si="5"/>
        <v>5398</v>
      </c>
      <c r="K5461" s="37" t="str">
        <f t="array" ref="K5461">IFERROR(XLOOKUP(G5461,'Tipo de carga'!A:A,'Tipo de carga'!B:B))</f>
        <v>Ticket</v>
      </c>
      <c r="L5461" s="37">
        <f t="shared" si="2"/>
        <v>46</v>
      </c>
      <c r="M5461" s="37">
        <f t="shared" si="3"/>
        <v>15</v>
      </c>
      <c r="N5461" s="37">
        <f t="shared" si="4"/>
        <v>11</v>
      </c>
      <c r="O5461" s="37" t="str">
        <f t="array" ref="O5461">IFERROR(XLOOKUP(K5461,'Tipo de carga'!B:B,'Tipo de carga'!C:C))</f>
        <v>Diesel</v>
      </c>
    </row>
    <row r="5462">
      <c r="A5462" s="36">
        <v>1938.0</v>
      </c>
      <c r="B5462" s="37" t="str">
        <f t="array" ref="B5462">IFERROR(XLOOKUP(A5462,'Asignacion Nov'!A:A,'Asignacion Nov'!C:C))</f>
        <v>Sayer Sencillo</v>
      </c>
      <c r="C5462" s="37" t="str">
        <f t="array" ref="C5462">IFERROR(XLOOKUP(A5462,'Asignacion Nov'!A:A,'Asignacion Nov'!B:B))</f>
        <v>EC-04</v>
      </c>
      <c r="D5462" s="38">
        <v>45611.0</v>
      </c>
      <c r="E5462" s="36" t="s">
        <v>38</v>
      </c>
      <c r="F5462" s="37" t="str">
        <f t="array" ref="F5462">IFERROR(XLOOKUP(E5462,Operadores!A:A,Operadores!B:B))</f>
        <v>SOSCA01</v>
      </c>
      <c r="G5462" s="36" t="s">
        <v>425</v>
      </c>
      <c r="H5462" s="39">
        <v>25.51</v>
      </c>
      <c r="I5462" s="40">
        <v>242.06</v>
      </c>
      <c r="J5462" s="41">
        <f t="shared" si="5"/>
        <v>6174.9506</v>
      </c>
      <c r="K5462" s="37" t="str">
        <f t="array" ref="K5462">IFERROR(XLOOKUP(G5462,'Tipo de carga'!A:A,'Tipo de carga'!B:B))</f>
        <v>Ticket</v>
      </c>
      <c r="L5462" s="37">
        <f t="shared" si="2"/>
        <v>46</v>
      </c>
      <c r="M5462" s="37">
        <f t="shared" si="3"/>
        <v>15</v>
      </c>
      <c r="N5462" s="37">
        <f t="shared" si="4"/>
        <v>11</v>
      </c>
      <c r="O5462" s="37" t="str">
        <f t="array" ref="O5462">IFERROR(XLOOKUP(K5462,'Tipo de carga'!B:B,'Tipo de carga'!C:C))</f>
        <v>Diesel</v>
      </c>
    </row>
    <row r="5463">
      <c r="A5463" s="36">
        <v>2007.0</v>
      </c>
      <c r="B5463" s="37" t="str">
        <f t="array" ref="B5463">IFERROR(XLOOKUP(A5463,'Asignacion Nov'!A:A,'Asignacion Nov'!C:C))</f>
        <v>MeLi Asignado TD</v>
      </c>
      <c r="C5463" s="37" t="str">
        <f t="array" ref="C5463">IFERROR(XLOOKUP(A5463,'Asignacion Nov'!A:A,'Asignacion Nov'!B:B))</f>
        <v>EC-05</v>
      </c>
      <c r="D5463" s="38">
        <v>45611.0</v>
      </c>
      <c r="E5463" s="36" t="s">
        <v>166</v>
      </c>
      <c r="F5463" s="37" t="str">
        <f t="array" ref="F5463">IFERROR(XLOOKUP(E5463,Operadores!A:A,Operadores!B:B))</f>
        <v>PADRI</v>
      </c>
      <c r="G5463" s="36" t="s">
        <v>425</v>
      </c>
      <c r="H5463" s="39">
        <v>26.15</v>
      </c>
      <c r="I5463" s="40">
        <v>137.66</v>
      </c>
      <c r="J5463" s="41">
        <f t="shared" si="5"/>
        <v>3599.809</v>
      </c>
      <c r="K5463" s="37" t="str">
        <f t="array" ref="K5463">IFERROR(XLOOKUP(G5463,'Tipo de carga'!A:A,'Tipo de carga'!B:B))</f>
        <v>Ticket</v>
      </c>
      <c r="L5463" s="37">
        <f t="shared" si="2"/>
        <v>46</v>
      </c>
      <c r="M5463" s="37">
        <f t="shared" si="3"/>
        <v>15</v>
      </c>
      <c r="N5463" s="37">
        <f t="shared" si="4"/>
        <v>11</v>
      </c>
      <c r="O5463" s="37" t="str">
        <f t="array" ref="O5463">IFERROR(XLOOKUP(K5463,'Tipo de carga'!B:B,'Tipo de carga'!C:C))</f>
        <v>Diesel</v>
      </c>
    </row>
    <row r="5464">
      <c r="A5464" s="36">
        <v>2028.0</v>
      </c>
      <c r="B5464" s="37" t="str">
        <f t="array" ref="B5464">IFERROR(XLOOKUP(A5464,'Asignacion Nov'!A:A,'Asignacion Nov'!C:C))</f>
        <v>MeLi Dedicado Merida</v>
      </c>
      <c r="C5464" s="37" t="str">
        <f t="array" ref="C5464">IFERROR(XLOOKUP(A5464,'Asignacion Nov'!A:A,'Asignacion Nov'!B:B))</f>
        <v>EC-05</v>
      </c>
      <c r="D5464" s="38">
        <v>45611.0</v>
      </c>
      <c r="E5464" s="36" t="s">
        <v>398</v>
      </c>
      <c r="F5464" s="37" t="str">
        <f t="array" ref="F5464">IFERROR(XLOOKUP(E5464,Operadores!A:A,Operadores!B:B))</f>
        <v>SANEUS</v>
      </c>
      <c r="G5464" s="36" t="s">
        <v>425</v>
      </c>
      <c r="H5464" s="39">
        <v>26.67</v>
      </c>
      <c r="I5464" s="40">
        <v>98.0</v>
      </c>
      <c r="J5464" s="41">
        <f t="shared" si="5"/>
        <v>2613.66</v>
      </c>
      <c r="K5464" s="37" t="str">
        <f t="array" ref="K5464">IFERROR(XLOOKUP(G5464,'Tipo de carga'!A:A,'Tipo de carga'!B:B))</f>
        <v>Ticket</v>
      </c>
      <c r="L5464" s="37">
        <f t="shared" si="2"/>
        <v>46</v>
      </c>
      <c r="M5464" s="37">
        <f t="shared" si="3"/>
        <v>15</v>
      </c>
      <c r="N5464" s="37">
        <f t="shared" si="4"/>
        <v>11</v>
      </c>
      <c r="O5464" s="37" t="str">
        <f t="array" ref="O5464">IFERROR(XLOOKUP(K5464,'Tipo de carga'!B:B,'Tipo de carga'!C:C))</f>
        <v>Diesel</v>
      </c>
    </row>
    <row r="5465">
      <c r="A5465" s="36">
        <v>1976.0</v>
      </c>
      <c r="B5465" s="37" t="str">
        <f t="array" ref="B5465">IFERROR(XLOOKUP(A5465,'Asignacion Nov'!A:A,'Asignacion Nov'!C:C))</f>
        <v>MeLi asignado SD</v>
      </c>
      <c r="C5465" s="37" t="str">
        <f t="array" ref="C5465">IFERROR(XLOOKUP(A5465,'Asignacion Nov'!A:A,'Asignacion Nov'!B:B))</f>
        <v>EC-05</v>
      </c>
      <c r="D5465" s="38">
        <v>45611.0</v>
      </c>
      <c r="E5465" s="36" t="s">
        <v>178</v>
      </c>
      <c r="F5465" s="37" t="str">
        <f t="array" ref="F5465">IFERROR(XLOOKUP(E5465,Operadores!A:A,Operadores!B:B))</f>
        <v>BAUGEO</v>
      </c>
      <c r="G5465" s="36" t="s">
        <v>425</v>
      </c>
      <c r="H5465" s="39">
        <v>26.94</v>
      </c>
      <c r="I5465" s="40">
        <v>311.8</v>
      </c>
      <c r="J5465" s="41">
        <f t="shared" si="5"/>
        <v>8399.892</v>
      </c>
      <c r="K5465" s="37" t="str">
        <f t="array" ref="K5465">IFERROR(XLOOKUP(G5465,'Tipo de carga'!A:A,'Tipo de carga'!B:B))</f>
        <v>Ticket</v>
      </c>
      <c r="L5465" s="37">
        <f t="shared" si="2"/>
        <v>46</v>
      </c>
      <c r="M5465" s="37">
        <f t="shared" si="3"/>
        <v>15</v>
      </c>
      <c r="N5465" s="37">
        <f t="shared" si="4"/>
        <v>11</v>
      </c>
      <c r="O5465" s="37" t="str">
        <f t="array" ref="O5465">IFERROR(XLOOKUP(K5465,'Tipo de carga'!B:B,'Tipo de carga'!C:C))</f>
        <v>Diesel</v>
      </c>
    </row>
    <row r="5466">
      <c r="A5466" s="36">
        <v>1900.0</v>
      </c>
      <c r="B5466" s="37" t="str">
        <f t="array" ref="B5466">IFERROR(XLOOKUP(A5466,'Asignacion Nov'!A:A,'Asignacion Nov'!C:C))</f>
        <v>Full Liver</v>
      </c>
      <c r="C5466" s="37" t="str">
        <f t="array" ref="C5466">IFERROR(XLOOKUP(A5466,'Asignacion Nov'!A:A,'Asignacion Nov'!B:B))</f>
        <v>EC-01</v>
      </c>
      <c r="D5466" s="38">
        <v>45611.0</v>
      </c>
      <c r="E5466" s="36" t="s">
        <v>336</v>
      </c>
      <c r="F5466" s="37" t="str">
        <f t="array" ref="F5466">IFERROR(XLOOKUP(E5466,Operadores!A:A,Operadores!B:B))</f>
        <v>BUEMA</v>
      </c>
      <c r="G5466" s="36" t="s">
        <v>425</v>
      </c>
      <c r="H5466" s="39">
        <v>25.73</v>
      </c>
      <c r="I5466" s="40">
        <v>139.91</v>
      </c>
      <c r="J5466" s="41">
        <f t="shared" si="5"/>
        <v>3599.8843</v>
      </c>
      <c r="K5466" s="37" t="str">
        <f t="array" ref="K5466">IFERROR(XLOOKUP(G5466,'Tipo de carga'!A:A,'Tipo de carga'!B:B))</f>
        <v>Ticket</v>
      </c>
      <c r="L5466" s="37">
        <f t="shared" si="2"/>
        <v>46</v>
      </c>
      <c r="M5466" s="37">
        <f t="shared" si="3"/>
        <v>15</v>
      </c>
      <c r="N5466" s="37">
        <f t="shared" si="4"/>
        <v>11</v>
      </c>
      <c r="O5466" s="37" t="str">
        <f t="array" ref="O5466">IFERROR(XLOOKUP(K5466,'Tipo de carga'!B:B,'Tipo de carga'!C:C))</f>
        <v>Diesel</v>
      </c>
    </row>
    <row r="5467">
      <c r="A5467" s="36">
        <v>1806.0</v>
      </c>
      <c r="B5467" s="37" t="str">
        <f t="array" ref="B5467">IFERROR(XLOOKUP(A5467,'Asignacion Nov'!A:A,'Asignacion Nov'!C:C))</f>
        <v>Sayer Sencillo</v>
      </c>
      <c r="C5467" s="37" t="str">
        <f t="array" ref="C5467">IFERROR(XLOOKUP(A5467,'Asignacion Nov'!A:A,'Asignacion Nov'!B:B))</f>
        <v>EC-04</v>
      </c>
      <c r="D5467" s="38">
        <v>45611.0</v>
      </c>
      <c r="E5467" s="36" t="s">
        <v>40</v>
      </c>
      <c r="F5467" s="37" t="str">
        <f t="array" ref="F5467">IFERROR(XLOOKUP(E5467,Operadores!A:A,Operadores!B:B))</f>
        <v>DIAOMA</v>
      </c>
      <c r="G5467" s="36" t="s">
        <v>425</v>
      </c>
      <c r="H5467" s="39">
        <v>26.69</v>
      </c>
      <c r="I5467" s="40">
        <v>278.75</v>
      </c>
      <c r="J5467" s="41">
        <f t="shared" si="5"/>
        <v>7439.8375</v>
      </c>
      <c r="K5467" s="37" t="str">
        <f t="array" ref="K5467">IFERROR(XLOOKUP(G5467,'Tipo de carga'!A:A,'Tipo de carga'!B:B))</f>
        <v>Ticket</v>
      </c>
      <c r="L5467" s="37">
        <f t="shared" si="2"/>
        <v>46</v>
      </c>
      <c r="M5467" s="37">
        <f t="shared" si="3"/>
        <v>15</v>
      </c>
      <c r="N5467" s="37">
        <f t="shared" si="4"/>
        <v>11</v>
      </c>
      <c r="O5467" s="37" t="str">
        <f t="array" ref="O5467">IFERROR(XLOOKUP(K5467,'Tipo de carga'!B:B,'Tipo de carga'!C:C))</f>
        <v>Diesel</v>
      </c>
    </row>
    <row r="5468">
      <c r="A5468" s="36">
        <v>2022.0</v>
      </c>
      <c r="B5468" s="37" t="str">
        <f t="array" ref="B5468">IFERROR(XLOOKUP(A5468,'Asignacion Nov'!A:A,'Asignacion Nov'!C:C))</f>
        <v>MeLi Dedicado TD</v>
      </c>
      <c r="C5468" s="37" t="str">
        <f t="array" ref="C5468">IFERROR(XLOOKUP(A5468,'Asignacion Nov'!A:A,'Asignacion Nov'!B:B))</f>
        <v>EC-05</v>
      </c>
      <c r="D5468" s="38">
        <v>45611.0</v>
      </c>
      <c r="E5468" s="36" t="s">
        <v>308</v>
      </c>
      <c r="F5468" s="37" t="str">
        <f t="array" ref="F5468">IFERROR(XLOOKUP(E5468,Operadores!A:A,Operadores!B:B))</f>
        <v>DELBL</v>
      </c>
      <c r="G5468" s="36" t="s">
        <v>425</v>
      </c>
      <c r="H5468" s="39">
        <v>27.29</v>
      </c>
      <c r="I5468" s="40">
        <v>404.54</v>
      </c>
      <c r="J5468" s="41">
        <f t="shared" si="5"/>
        <v>11039.8966</v>
      </c>
      <c r="K5468" s="37" t="str">
        <f t="array" ref="K5468">IFERROR(XLOOKUP(G5468,'Tipo de carga'!A:A,'Tipo de carga'!B:B))</f>
        <v>Ticket</v>
      </c>
      <c r="L5468" s="37">
        <f t="shared" si="2"/>
        <v>46</v>
      </c>
      <c r="M5468" s="37">
        <f t="shared" si="3"/>
        <v>15</v>
      </c>
      <c r="N5468" s="37">
        <f t="shared" si="4"/>
        <v>11</v>
      </c>
      <c r="O5468" s="37" t="str">
        <f t="array" ref="O5468">IFERROR(XLOOKUP(K5468,'Tipo de carga'!B:B,'Tipo de carga'!C:C))</f>
        <v>Diesel</v>
      </c>
    </row>
    <row r="5469">
      <c r="A5469" s="36">
        <v>1918.0</v>
      </c>
      <c r="B5469" s="37" t="str">
        <f t="array" ref="B5469">IFERROR(XLOOKUP(A5469,'Asignacion Nov'!A:A,'Asignacion Nov'!C:C))</f>
        <v>MeLi asignado SD</v>
      </c>
      <c r="C5469" s="37" t="str">
        <f t="array" ref="C5469">IFERROR(XLOOKUP(A5469,'Asignacion Nov'!A:A,'Asignacion Nov'!B:B))</f>
        <v>EC-05</v>
      </c>
      <c r="D5469" s="38">
        <v>45611.0</v>
      </c>
      <c r="E5469" s="36" t="s">
        <v>191</v>
      </c>
      <c r="F5469" s="37" t="str">
        <f t="array" ref="F5469">IFERROR(XLOOKUP(E5469,Operadores!A:A,Operadores!B:B))</f>
        <v>DIADAV</v>
      </c>
      <c r="G5469" s="36" t="s">
        <v>311</v>
      </c>
      <c r="H5469" s="39">
        <v>9.99</v>
      </c>
      <c r="I5469" s="40">
        <v>343.96</v>
      </c>
      <c r="J5469" s="41">
        <f t="shared" si="5"/>
        <v>3436.1604</v>
      </c>
      <c r="K5469" s="37" t="str">
        <f t="array" ref="K5469">IFERROR(XLOOKUP(G5469,'Tipo de carga'!A:A,'Tipo de carga'!B:B))</f>
        <v>Natgas</v>
      </c>
      <c r="L5469" s="37">
        <f t="shared" si="2"/>
        <v>46</v>
      </c>
      <c r="M5469" s="37">
        <f t="shared" si="3"/>
        <v>15</v>
      </c>
      <c r="N5469" s="37">
        <f t="shared" si="4"/>
        <v>11</v>
      </c>
      <c r="O5469" s="37" t="str">
        <f t="array" ref="O5469">IFERROR(XLOOKUP(K5469,'Tipo de carga'!B:B,'Tipo de carga'!C:C))</f>
        <v>GNC</v>
      </c>
    </row>
    <row r="5470">
      <c r="A5470" s="36">
        <v>1910.0</v>
      </c>
      <c r="B5470" s="37" t="str">
        <f t="array" ref="B5470">IFERROR(XLOOKUP(A5470,'Asignacion Nov'!A:A,'Asignacion Nov'!C:C))</f>
        <v>MeLi Ded Puebla</v>
      </c>
      <c r="C5470" s="37" t="str">
        <f t="array" ref="C5470">IFERROR(XLOOKUP(A5470,'Asignacion Nov'!A:A,'Asignacion Nov'!B:B))</f>
        <v>EC-05</v>
      </c>
      <c r="D5470" s="38">
        <v>45611.0</v>
      </c>
      <c r="E5470" s="36" t="s">
        <v>191</v>
      </c>
      <c r="F5470" s="37" t="str">
        <f t="array" ref="F5470">IFERROR(XLOOKUP(E5470,Operadores!A:A,Operadores!B:B))</f>
        <v>DIADAV</v>
      </c>
      <c r="G5470" s="36" t="s">
        <v>311</v>
      </c>
      <c r="H5470" s="39">
        <v>9.99</v>
      </c>
      <c r="I5470" s="40">
        <v>184.24</v>
      </c>
      <c r="J5470" s="41">
        <f t="shared" si="5"/>
        <v>1840.5576</v>
      </c>
      <c r="K5470" s="37" t="str">
        <f t="array" ref="K5470">IFERROR(XLOOKUP(G5470,'Tipo de carga'!A:A,'Tipo de carga'!B:B))</f>
        <v>Natgas</v>
      </c>
      <c r="L5470" s="37">
        <f t="shared" si="2"/>
        <v>46</v>
      </c>
      <c r="M5470" s="37">
        <f t="shared" si="3"/>
        <v>15</v>
      </c>
      <c r="N5470" s="37">
        <f t="shared" si="4"/>
        <v>11</v>
      </c>
      <c r="O5470" s="37" t="str">
        <f t="array" ref="O5470">IFERROR(XLOOKUP(K5470,'Tipo de carga'!B:B,'Tipo de carga'!C:C))</f>
        <v>GNC</v>
      </c>
    </row>
    <row r="5471">
      <c r="A5471" s="36">
        <v>1917.0</v>
      </c>
      <c r="B5471" s="37" t="str">
        <f t="array" ref="B5471">IFERROR(XLOOKUP(A5471,'Asignacion Nov'!A:A,'Asignacion Nov'!C:C))</f>
        <v>MeLi asignado SD</v>
      </c>
      <c r="C5471" s="37" t="str">
        <f t="array" ref="C5471">IFERROR(XLOOKUP(A5471,'Asignacion Nov'!A:A,'Asignacion Nov'!B:B))</f>
        <v>EC-05</v>
      </c>
      <c r="D5471" s="38">
        <v>45611.0</v>
      </c>
      <c r="E5471" s="36" t="s">
        <v>17</v>
      </c>
      <c r="F5471" s="37" t="str">
        <f t="array" ref="F5471">IFERROR(XLOOKUP(E5471,Operadores!A:A,Operadores!B:B))</f>
        <v>ARASAL</v>
      </c>
      <c r="G5471" s="36" t="s">
        <v>311</v>
      </c>
      <c r="H5471" s="39">
        <v>9.99</v>
      </c>
      <c r="I5471" s="40">
        <v>208.05</v>
      </c>
      <c r="J5471" s="41">
        <f t="shared" si="5"/>
        <v>2078.4195</v>
      </c>
      <c r="K5471" s="37" t="str">
        <f t="array" ref="K5471">IFERROR(XLOOKUP(G5471,'Tipo de carga'!A:A,'Tipo de carga'!B:B))</f>
        <v>Natgas</v>
      </c>
      <c r="L5471" s="37">
        <f t="shared" si="2"/>
        <v>46</v>
      </c>
      <c r="M5471" s="37">
        <f t="shared" si="3"/>
        <v>15</v>
      </c>
      <c r="N5471" s="37">
        <f t="shared" si="4"/>
        <v>11</v>
      </c>
      <c r="O5471" s="37" t="str">
        <f t="array" ref="O5471">IFERROR(XLOOKUP(K5471,'Tipo de carga'!B:B,'Tipo de carga'!C:C))</f>
        <v>GNC</v>
      </c>
    </row>
    <row r="5472">
      <c r="A5472" s="36">
        <v>1980.0</v>
      </c>
      <c r="B5472" s="37" t="str">
        <f t="array" ref="B5472">IFERROR(XLOOKUP(A5472,'Asignacion Nov'!A:A,'Asignacion Nov'!C:C))</f>
        <v>MeLi asignado SD</v>
      </c>
      <c r="C5472" s="37" t="str">
        <f t="array" ref="C5472">IFERROR(XLOOKUP(A5472,'Asignacion Nov'!A:A,'Asignacion Nov'!B:B))</f>
        <v>EC-05</v>
      </c>
      <c r="D5472" s="38">
        <v>45612.992106481484</v>
      </c>
      <c r="E5472" s="36" t="s">
        <v>173</v>
      </c>
      <c r="F5472" s="37" t="str">
        <f t="array" ref="F5472">IFERROR(XLOOKUP(E5472,Operadores!A:A,Operadores!B:B))</f>
        <v>AGUMIG</v>
      </c>
      <c r="G5472" s="36" t="s">
        <v>72</v>
      </c>
      <c r="H5472" s="39">
        <v>20.122739</v>
      </c>
      <c r="I5472" s="40">
        <v>349.0</v>
      </c>
      <c r="J5472" s="41">
        <f t="shared" si="5"/>
        <v>7022.835911</v>
      </c>
      <c r="K5472" s="37" t="str">
        <f t="array" ref="K5472">IFERROR(XLOOKUP(G5472,'Tipo de carga'!A:A,'Tipo de carga'!B:B))</f>
        <v>Autoabasto</v>
      </c>
      <c r="L5472" s="37">
        <f t="shared" si="2"/>
        <v>46</v>
      </c>
      <c r="M5472" s="37">
        <f t="shared" si="3"/>
        <v>16</v>
      </c>
      <c r="N5472" s="37">
        <f t="shared" si="4"/>
        <v>11</v>
      </c>
      <c r="O5472" s="37" t="str">
        <f t="array" ref="O5472">IFERROR(XLOOKUP(K5472,'Tipo de carga'!B:B,'Tipo de carga'!C:C))</f>
        <v>Diesel</v>
      </c>
    </row>
    <row r="5473">
      <c r="A5473" s="36">
        <v>1825.0</v>
      </c>
      <c r="B5473" s="37" t="str">
        <f t="array" ref="B5473">IFERROR(XLOOKUP(A5473,'Asignacion Nov'!A:A,'Asignacion Nov'!C:C))</f>
        <v>Circuitos</v>
      </c>
      <c r="C5473" s="37" t="str">
        <f t="array" ref="C5473">IFERROR(XLOOKUP(A5473,'Asignacion Nov'!A:A,'Asignacion Nov'!B:B))</f>
        <v>EC-03</v>
      </c>
      <c r="D5473" s="38">
        <v>45612.97755787037</v>
      </c>
      <c r="E5473" s="36" t="s">
        <v>346</v>
      </c>
      <c r="F5473" s="37" t="str">
        <f t="array" ref="F5473">IFERROR(XLOOKUP(E5473,Operadores!A:A,Operadores!B:B))</f>
        <v>ESPIS</v>
      </c>
      <c r="G5473" s="36" t="s">
        <v>72</v>
      </c>
      <c r="H5473" s="39">
        <v>20.122739</v>
      </c>
      <c r="I5473" s="40">
        <v>268.0</v>
      </c>
      <c r="J5473" s="41">
        <f t="shared" si="5"/>
        <v>5392.894052</v>
      </c>
      <c r="K5473" s="37" t="str">
        <f t="array" ref="K5473">IFERROR(XLOOKUP(G5473,'Tipo de carga'!A:A,'Tipo de carga'!B:B))</f>
        <v>Autoabasto</v>
      </c>
      <c r="L5473" s="37">
        <f t="shared" si="2"/>
        <v>46</v>
      </c>
      <c r="M5473" s="37">
        <f t="shared" si="3"/>
        <v>16</v>
      </c>
      <c r="N5473" s="37">
        <f t="shared" si="4"/>
        <v>11</v>
      </c>
      <c r="O5473" s="37" t="str">
        <f t="array" ref="O5473">IFERROR(XLOOKUP(K5473,'Tipo de carga'!B:B,'Tipo de carga'!C:C))</f>
        <v>Diesel</v>
      </c>
    </row>
    <row r="5474">
      <c r="A5474" s="36">
        <v>1978.0</v>
      </c>
      <c r="B5474" s="37" t="str">
        <f t="array" ref="B5474">IFERROR(XLOOKUP(A5474,'Asignacion Nov'!A:A,'Asignacion Nov'!C:C))</f>
        <v>MeLi asignado SD</v>
      </c>
      <c r="C5474" s="37" t="str">
        <f t="array" ref="C5474">IFERROR(XLOOKUP(A5474,'Asignacion Nov'!A:A,'Asignacion Nov'!B:B))</f>
        <v>EC-05</v>
      </c>
      <c r="D5474" s="38">
        <v>45612.97033564815</v>
      </c>
      <c r="E5474" s="36" t="s">
        <v>225</v>
      </c>
      <c r="F5474" s="37" t="str">
        <f t="array" ref="F5474">IFERROR(XLOOKUP(E5474,Operadores!A:A,Operadores!B:B))</f>
        <v>MENERNX</v>
      </c>
      <c r="G5474" s="36" t="s">
        <v>72</v>
      </c>
      <c r="H5474" s="39">
        <v>20.122739</v>
      </c>
      <c r="I5474" s="40">
        <v>651.0</v>
      </c>
      <c r="J5474" s="41">
        <f t="shared" si="5"/>
        <v>13099.90309</v>
      </c>
      <c r="K5474" s="37" t="str">
        <f t="array" ref="K5474">IFERROR(XLOOKUP(G5474,'Tipo de carga'!A:A,'Tipo de carga'!B:B))</f>
        <v>Autoabasto</v>
      </c>
      <c r="L5474" s="37">
        <f t="shared" si="2"/>
        <v>46</v>
      </c>
      <c r="M5474" s="37">
        <f t="shared" si="3"/>
        <v>16</v>
      </c>
      <c r="N5474" s="37">
        <f t="shared" si="4"/>
        <v>11</v>
      </c>
      <c r="O5474" s="37" t="str">
        <f t="array" ref="O5474">IFERROR(XLOOKUP(K5474,'Tipo de carga'!B:B,'Tipo de carga'!C:C))</f>
        <v>Diesel</v>
      </c>
    </row>
    <row r="5475">
      <c r="A5475" s="36">
        <v>1795.0</v>
      </c>
      <c r="B5475" s="37" t="str">
        <f t="array" ref="B5475">IFERROR(XLOOKUP(A5475,'Asignacion Nov'!A:A,'Asignacion Nov'!C:C))</f>
        <v>Pilgrims Tepo</v>
      </c>
      <c r="C5475" s="37" t="str">
        <f t="array" ref="C5475">IFERROR(XLOOKUP(A5475,'Asignacion Nov'!A:A,'Asignacion Nov'!B:B))</f>
        <v>EC-02</v>
      </c>
      <c r="D5475" s="38">
        <v>45612.927303240744</v>
      </c>
      <c r="E5475" s="36" t="s">
        <v>402</v>
      </c>
      <c r="F5475" s="37" t="str">
        <f t="array" ref="F5475">IFERROR(XLOOKUP(E5475,Operadores!A:A,Operadores!B:B))</f>
        <v>GARJOS02</v>
      </c>
      <c r="G5475" s="36" t="s">
        <v>72</v>
      </c>
      <c r="H5475" s="39">
        <v>20.122739</v>
      </c>
      <c r="I5475" s="40">
        <v>206.0</v>
      </c>
      <c r="J5475" s="41">
        <f t="shared" si="5"/>
        <v>4145.284234</v>
      </c>
      <c r="K5475" s="37" t="str">
        <f t="array" ref="K5475">IFERROR(XLOOKUP(G5475,'Tipo de carga'!A:A,'Tipo de carga'!B:B))</f>
        <v>Autoabasto</v>
      </c>
      <c r="L5475" s="37">
        <f t="shared" si="2"/>
        <v>46</v>
      </c>
      <c r="M5475" s="37">
        <f t="shared" si="3"/>
        <v>16</v>
      </c>
      <c r="N5475" s="37">
        <f t="shared" si="4"/>
        <v>11</v>
      </c>
      <c r="O5475" s="37" t="str">
        <f t="array" ref="O5475">IFERROR(XLOOKUP(K5475,'Tipo de carga'!B:B,'Tipo de carga'!C:C))</f>
        <v>Diesel</v>
      </c>
    </row>
    <row r="5476">
      <c r="A5476" s="36">
        <v>1689.0</v>
      </c>
      <c r="B5476" s="37" t="str">
        <f t="array" ref="B5476">IFERROR(XLOOKUP(A5476,'Asignacion Nov'!A:A,'Asignacion Nov'!C:C))</f>
        <v>Pilgrims Tepo</v>
      </c>
      <c r="C5476" s="37" t="str">
        <f t="array" ref="C5476">IFERROR(XLOOKUP(A5476,'Asignacion Nov'!A:A,'Asignacion Nov'!B:B))</f>
        <v>EC-02</v>
      </c>
      <c r="D5476" s="38">
        <v>45612.90675925926</v>
      </c>
      <c r="E5476" s="36" t="s">
        <v>428</v>
      </c>
      <c r="F5476" s="37" t="str">
        <f t="array" ref="F5476">IFERROR(XLOOKUP(E5476,Operadores!A:A,Operadores!B:B))</f>
        <v>MARADO</v>
      </c>
      <c r="G5476" s="36" t="s">
        <v>72</v>
      </c>
      <c r="H5476" s="39">
        <v>20.122739</v>
      </c>
      <c r="I5476" s="40">
        <v>244.0</v>
      </c>
      <c r="J5476" s="41">
        <f t="shared" si="5"/>
        <v>4909.948316</v>
      </c>
      <c r="K5476" s="37" t="str">
        <f t="array" ref="K5476">IFERROR(XLOOKUP(G5476,'Tipo de carga'!A:A,'Tipo de carga'!B:B))</f>
        <v>Autoabasto</v>
      </c>
      <c r="L5476" s="37">
        <f t="shared" si="2"/>
        <v>46</v>
      </c>
      <c r="M5476" s="37">
        <f t="shared" si="3"/>
        <v>16</v>
      </c>
      <c r="N5476" s="37">
        <f t="shared" si="4"/>
        <v>11</v>
      </c>
      <c r="O5476" s="37" t="str">
        <f t="array" ref="O5476">IFERROR(XLOOKUP(K5476,'Tipo de carga'!B:B,'Tipo de carga'!C:C))</f>
        <v>Diesel</v>
      </c>
    </row>
    <row r="5477">
      <c r="A5477" s="36">
        <v>2075.0</v>
      </c>
      <c r="B5477" s="37" t="str">
        <f t="array" ref="B5477">IFERROR(XLOOKUP(A5477,'Asignacion Nov'!A:A,'Asignacion Nov'!C:C))</f>
        <v>Peñafiel Tecamac</v>
      </c>
      <c r="C5477" s="37" t="str">
        <f t="array" ref="C5477">IFERROR(XLOOKUP(A5477,'Asignacion Nov'!A:A,'Asignacion Nov'!B:B))</f>
        <v>EC-02</v>
      </c>
      <c r="D5477" s="38">
        <v>45612.89160879629</v>
      </c>
      <c r="E5477" s="36" t="s">
        <v>432</v>
      </c>
      <c r="F5477" s="37" t="str">
        <f t="array" ref="F5477">IFERROR(XLOOKUP(E5477,Operadores!A:A,Operadores!B:B))</f>
        <v>CALPED</v>
      </c>
      <c r="G5477" s="36" t="s">
        <v>72</v>
      </c>
      <c r="H5477" s="39">
        <v>20.122739</v>
      </c>
      <c r="I5477" s="40">
        <v>295.0</v>
      </c>
      <c r="J5477" s="41">
        <f t="shared" si="5"/>
        <v>5936.208005</v>
      </c>
      <c r="K5477" s="37" t="str">
        <f t="array" ref="K5477">IFERROR(XLOOKUP(G5477,'Tipo de carga'!A:A,'Tipo de carga'!B:B))</f>
        <v>Autoabasto</v>
      </c>
      <c r="L5477" s="37">
        <f t="shared" si="2"/>
        <v>46</v>
      </c>
      <c r="M5477" s="37">
        <f t="shared" si="3"/>
        <v>16</v>
      </c>
      <c r="N5477" s="37">
        <f t="shared" si="4"/>
        <v>11</v>
      </c>
      <c r="O5477" s="37" t="str">
        <f t="array" ref="O5477">IFERROR(XLOOKUP(K5477,'Tipo de carga'!B:B,'Tipo de carga'!C:C))</f>
        <v>Diesel</v>
      </c>
    </row>
    <row r="5478">
      <c r="A5478" s="36">
        <v>1704.0</v>
      </c>
      <c r="B5478" s="37" t="str">
        <f t="array" ref="B5478">IFERROR(XLOOKUP(A5478,'Asignacion Nov'!A:A,'Asignacion Nov'!C:C))</f>
        <v>Pilgrims Tepo</v>
      </c>
      <c r="C5478" s="37" t="str">
        <f t="array" ref="C5478">IFERROR(XLOOKUP(A5478,'Asignacion Nov'!A:A,'Asignacion Nov'!B:B))</f>
        <v>EC-02</v>
      </c>
      <c r="D5478" s="38">
        <v>45612.88265046296</v>
      </c>
      <c r="E5478" s="36" t="s">
        <v>478</v>
      </c>
      <c r="F5478" s="37" t="str">
        <f t="array" ref="F5478">IFERROR(XLOOKUP(E5478,Operadores!A:A,Operadores!B:B))</f>
        <v>CHAJUA01</v>
      </c>
      <c r="G5478" s="36" t="s">
        <v>72</v>
      </c>
      <c r="H5478" s="39">
        <v>20.122739</v>
      </c>
      <c r="I5478" s="40">
        <v>234.0</v>
      </c>
      <c r="J5478" s="41">
        <f t="shared" si="5"/>
        <v>4708.720926</v>
      </c>
      <c r="K5478" s="37" t="str">
        <f t="array" ref="K5478">IFERROR(XLOOKUP(G5478,'Tipo de carga'!A:A,'Tipo de carga'!B:B))</f>
        <v>Autoabasto</v>
      </c>
      <c r="L5478" s="37">
        <f t="shared" si="2"/>
        <v>46</v>
      </c>
      <c r="M5478" s="37">
        <f t="shared" si="3"/>
        <v>16</v>
      </c>
      <c r="N5478" s="37">
        <f t="shared" si="4"/>
        <v>11</v>
      </c>
      <c r="O5478" s="37" t="str">
        <f t="array" ref="O5478">IFERROR(XLOOKUP(K5478,'Tipo de carga'!B:B,'Tipo de carga'!C:C))</f>
        <v>Diesel</v>
      </c>
    </row>
    <row r="5479">
      <c r="A5479" s="36">
        <v>2018.0</v>
      </c>
      <c r="B5479" s="37" t="str">
        <f t="array" ref="B5479">IFERROR(XLOOKUP(A5479,'Asignacion Nov'!A:A,'Asignacion Nov'!C:C))</f>
        <v>MeLi Dedicado TD</v>
      </c>
      <c r="C5479" s="37" t="str">
        <f t="array" ref="C5479">IFERROR(XLOOKUP(A5479,'Asignacion Nov'!A:A,'Asignacion Nov'!B:B))</f>
        <v>EC-05</v>
      </c>
      <c r="D5479" s="38">
        <v>45612.874375</v>
      </c>
      <c r="E5479" s="36" t="s">
        <v>586</v>
      </c>
      <c r="F5479" s="37" t="str">
        <f t="array" ref="F5479">IFERROR(XLOOKUP(E5479,Operadores!A:A,Operadores!B:B))</f>
        <v>BAUJUA02</v>
      </c>
      <c r="G5479" s="36" t="s">
        <v>72</v>
      </c>
      <c r="H5479" s="39">
        <v>20.122739</v>
      </c>
      <c r="I5479" s="40">
        <v>24.0</v>
      </c>
      <c r="J5479" s="41">
        <f t="shared" si="5"/>
        <v>482.945736</v>
      </c>
      <c r="K5479" s="37" t="str">
        <f t="array" ref="K5479">IFERROR(XLOOKUP(G5479,'Tipo de carga'!A:A,'Tipo de carga'!B:B))</f>
        <v>Autoabasto</v>
      </c>
      <c r="L5479" s="37">
        <f t="shared" si="2"/>
        <v>46</v>
      </c>
      <c r="M5479" s="37">
        <f t="shared" si="3"/>
        <v>16</v>
      </c>
      <c r="N5479" s="37">
        <f t="shared" si="4"/>
        <v>11</v>
      </c>
      <c r="O5479" s="37" t="str">
        <f t="array" ref="O5479">IFERROR(XLOOKUP(K5479,'Tipo de carga'!B:B,'Tipo de carga'!C:C))</f>
        <v>Diesel</v>
      </c>
    </row>
    <row r="5480">
      <c r="A5480" s="36">
        <v>1992.0</v>
      </c>
      <c r="B5480" s="37" t="str">
        <f t="array" ref="B5480">IFERROR(XLOOKUP(A5480,'Asignacion Nov'!A:A,'Asignacion Nov'!C:C))</f>
        <v>MeLi Dedicado TD</v>
      </c>
      <c r="C5480" s="37" t="str">
        <f t="array" ref="C5480">IFERROR(XLOOKUP(A5480,'Asignacion Nov'!A:A,'Asignacion Nov'!B:B))</f>
        <v>EC-05</v>
      </c>
      <c r="D5480" s="38">
        <v>45612.863657407404</v>
      </c>
      <c r="E5480" s="36" t="s">
        <v>460</v>
      </c>
      <c r="F5480" s="37" t="str">
        <f t="array" ref="F5480">IFERROR(XLOOKUP(E5480,Operadores!A:A,Operadores!B:B))</f>
        <v>TORAN</v>
      </c>
      <c r="G5480" s="36" t="s">
        <v>72</v>
      </c>
      <c r="H5480" s="39">
        <v>20.122739</v>
      </c>
      <c r="I5480" s="40">
        <v>324.0</v>
      </c>
      <c r="J5480" s="41">
        <f t="shared" si="5"/>
        <v>6519.767436</v>
      </c>
      <c r="K5480" s="37" t="str">
        <f t="array" ref="K5480">IFERROR(XLOOKUP(G5480,'Tipo de carga'!A:A,'Tipo de carga'!B:B))</f>
        <v>Autoabasto</v>
      </c>
      <c r="L5480" s="37">
        <f t="shared" si="2"/>
        <v>46</v>
      </c>
      <c r="M5480" s="37">
        <f t="shared" si="3"/>
        <v>16</v>
      </c>
      <c r="N5480" s="37">
        <f t="shared" si="4"/>
        <v>11</v>
      </c>
      <c r="O5480" s="37" t="str">
        <f t="array" ref="O5480">IFERROR(XLOOKUP(K5480,'Tipo de carga'!B:B,'Tipo de carga'!C:C))</f>
        <v>Diesel</v>
      </c>
    </row>
    <row r="5481">
      <c r="A5481" s="36">
        <v>2024.0</v>
      </c>
      <c r="B5481" s="37" t="str">
        <f t="array" ref="B5481">IFERROR(XLOOKUP(A5481,'Asignacion Nov'!A:A,'Asignacion Nov'!C:C))</f>
        <v>MeLi Dedicado Merida</v>
      </c>
      <c r="C5481" s="37" t="str">
        <f t="array" ref="C5481">IFERROR(XLOOKUP(A5481,'Asignacion Nov'!A:A,'Asignacion Nov'!B:B))</f>
        <v>EC-05</v>
      </c>
      <c r="D5481" s="38">
        <v>45612.851851851854</v>
      </c>
      <c r="E5481" s="36" t="s">
        <v>469</v>
      </c>
      <c r="F5481" s="37" t="str">
        <f t="array" ref="F5481">IFERROR(XLOOKUP(E5481,Operadores!A:A,Operadores!B:B))</f>
        <v>DELJOS01</v>
      </c>
      <c r="G5481" s="36" t="s">
        <v>72</v>
      </c>
      <c r="H5481" s="39">
        <v>20.122739</v>
      </c>
      <c r="I5481" s="40">
        <v>333.0</v>
      </c>
      <c r="J5481" s="41">
        <f t="shared" si="5"/>
        <v>6700.872087</v>
      </c>
      <c r="K5481" s="37" t="str">
        <f t="array" ref="K5481">IFERROR(XLOOKUP(G5481,'Tipo de carga'!A:A,'Tipo de carga'!B:B))</f>
        <v>Autoabasto</v>
      </c>
      <c r="L5481" s="37">
        <f t="shared" si="2"/>
        <v>46</v>
      </c>
      <c r="M5481" s="37">
        <f t="shared" si="3"/>
        <v>16</v>
      </c>
      <c r="N5481" s="37">
        <f t="shared" si="4"/>
        <v>11</v>
      </c>
      <c r="O5481" s="37" t="str">
        <f t="array" ref="O5481">IFERROR(XLOOKUP(K5481,'Tipo de carga'!B:B,'Tipo de carga'!C:C))</f>
        <v>Diesel</v>
      </c>
    </row>
    <row r="5482">
      <c r="A5482" s="36">
        <v>1869.0</v>
      </c>
      <c r="B5482" s="37" t="str">
        <f t="array" ref="B5482">IFERROR(XLOOKUP(A5482,'Asignacion Nov'!A:A,'Asignacion Nov'!C:C))</f>
        <v>Circuitos</v>
      </c>
      <c r="C5482" s="37" t="str">
        <f t="array" ref="C5482">IFERROR(XLOOKUP(A5482,'Asignacion Nov'!A:A,'Asignacion Nov'!B:B))</f>
        <v>EC-03</v>
      </c>
      <c r="D5482" s="38">
        <v>45612.842881944445</v>
      </c>
      <c r="E5482" s="36" t="s">
        <v>271</v>
      </c>
      <c r="F5482" s="37" t="str">
        <f t="array" ref="F5482">IFERROR(XLOOKUP(E5482,Operadores!A:A,Operadores!B:B))</f>
        <v>MERUBA</v>
      </c>
      <c r="G5482" s="36" t="s">
        <v>72</v>
      </c>
      <c r="H5482" s="39">
        <v>20.122739</v>
      </c>
      <c r="I5482" s="40">
        <v>260.0</v>
      </c>
      <c r="J5482" s="41">
        <f t="shared" si="5"/>
        <v>5231.91214</v>
      </c>
      <c r="K5482" s="37" t="str">
        <f t="array" ref="K5482">IFERROR(XLOOKUP(G5482,'Tipo de carga'!A:A,'Tipo de carga'!B:B))</f>
        <v>Autoabasto</v>
      </c>
      <c r="L5482" s="37">
        <f t="shared" si="2"/>
        <v>46</v>
      </c>
      <c r="M5482" s="37">
        <f t="shared" si="3"/>
        <v>16</v>
      </c>
      <c r="N5482" s="37">
        <f t="shared" si="4"/>
        <v>11</v>
      </c>
      <c r="O5482" s="37" t="str">
        <f t="array" ref="O5482">IFERROR(XLOOKUP(K5482,'Tipo de carga'!B:B,'Tipo de carga'!C:C))</f>
        <v>Diesel</v>
      </c>
    </row>
    <row r="5483">
      <c r="A5483" s="36">
        <v>1768.0</v>
      </c>
      <c r="B5483" s="37" t="str">
        <f t="array" ref="B5483">IFERROR(XLOOKUP(A5483,'Asignacion Nov'!A:A,'Asignacion Nov'!C:C))</f>
        <v>Circuitos</v>
      </c>
      <c r="C5483" s="37" t="str">
        <f t="array" ref="C5483">IFERROR(XLOOKUP(A5483,'Asignacion Nov'!A:A,'Asignacion Nov'!B:B))</f>
        <v>EC-03</v>
      </c>
      <c r="D5483" s="38">
        <v>45612.835706018515</v>
      </c>
      <c r="E5483" s="36" t="s">
        <v>376</v>
      </c>
      <c r="F5483" s="37" t="str">
        <f t="array" ref="F5483">IFERROR(XLOOKUP(E5483,Operadores!A:A,Operadores!B:B))</f>
        <v>GUTBE</v>
      </c>
      <c r="G5483" s="36" t="s">
        <v>72</v>
      </c>
      <c r="H5483" s="39">
        <v>20.122739</v>
      </c>
      <c r="I5483" s="40">
        <v>380.0</v>
      </c>
      <c r="J5483" s="41">
        <f t="shared" si="5"/>
        <v>7646.64082</v>
      </c>
      <c r="K5483" s="37" t="str">
        <f t="array" ref="K5483">IFERROR(XLOOKUP(G5483,'Tipo de carga'!A:A,'Tipo de carga'!B:B))</f>
        <v>Autoabasto</v>
      </c>
      <c r="L5483" s="37">
        <f t="shared" si="2"/>
        <v>46</v>
      </c>
      <c r="M5483" s="37">
        <f t="shared" si="3"/>
        <v>16</v>
      </c>
      <c r="N5483" s="37">
        <f t="shared" si="4"/>
        <v>11</v>
      </c>
      <c r="O5483" s="37" t="str">
        <f t="array" ref="O5483">IFERROR(XLOOKUP(K5483,'Tipo de carga'!B:B,'Tipo de carga'!C:C))</f>
        <v>Diesel</v>
      </c>
    </row>
    <row r="5484">
      <c r="A5484" s="36">
        <v>2015.0</v>
      </c>
      <c r="B5484" s="37" t="str">
        <f t="array" ref="B5484">IFERROR(XLOOKUP(A5484,'Asignacion Nov'!A:A,'Asignacion Nov'!C:C))</f>
        <v>MeLi Asignado TD</v>
      </c>
      <c r="C5484" s="37" t="str">
        <f t="array" ref="C5484">IFERROR(XLOOKUP(A5484,'Asignacion Nov'!A:A,'Asignacion Nov'!B:B))</f>
        <v>EC-05</v>
      </c>
      <c r="D5484" s="38">
        <v>45612.82431712963</v>
      </c>
      <c r="E5484" s="36" t="s">
        <v>561</v>
      </c>
      <c r="F5484" s="37" t="str">
        <f t="array" ref="F5484">IFERROR(XLOOKUP(E5484,Operadores!A:A,Operadores!B:B))</f>
        <v>VILYON</v>
      </c>
      <c r="G5484" s="36" t="s">
        <v>72</v>
      </c>
      <c r="H5484" s="39">
        <v>20.122739</v>
      </c>
      <c r="I5484" s="40">
        <v>480.0</v>
      </c>
      <c r="J5484" s="41">
        <f t="shared" si="5"/>
        <v>9658.91472</v>
      </c>
      <c r="K5484" s="37" t="str">
        <f t="array" ref="K5484">IFERROR(XLOOKUP(G5484,'Tipo de carga'!A:A,'Tipo de carga'!B:B))</f>
        <v>Autoabasto</v>
      </c>
      <c r="L5484" s="37">
        <f t="shared" si="2"/>
        <v>46</v>
      </c>
      <c r="M5484" s="37">
        <f t="shared" si="3"/>
        <v>16</v>
      </c>
      <c r="N5484" s="37">
        <f t="shared" si="4"/>
        <v>11</v>
      </c>
      <c r="O5484" s="37" t="str">
        <f t="array" ref="O5484">IFERROR(XLOOKUP(K5484,'Tipo de carga'!B:B,'Tipo de carga'!C:C))</f>
        <v>Diesel</v>
      </c>
    </row>
    <row r="5485">
      <c r="A5485" s="36">
        <v>1688.0</v>
      </c>
      <c r="B5485" s="37" t="str">
        <f t="array" ref="B5485">IFERROR(XLOOKUP(A5485,'Asignacion Nov'!A:A,'Asignacion Nov'!C:C))</f>
        <v>Pilgrims Tepo</v>
      </c>
      <c r="C5485" s="37" t="str">
        <f t="array" ref="C5485">IFERROR(XLOOKUP(A5485,'Asignacion Nov'!A:A,'Asignacion Nov'!B:B))</f>
        <v>EC-02</v>
      </c>
      <c r="D5485" s="38">
        <v>45612.81303240741</v>
      </c>
      <c r="E5485" s="36" t="s">
        <v>540</v>
      </c>
      <c r="F5485" s="37" t="str">
        <f t="array" ref="F5485">IFERROR(XLOOKUP(E5485,Operadores!A:A,Operadores!B:B))</f>
        <v>RIVCRI</v>
      </c>
      <c r="G5485" s="36" t="s">
        <v>72</v>
      </c>
      <c r="H5485" s="39">
        <v>20.122739</v>
      </c>
      <c r="I5485" s="40">
        <v>181.0</v>
      </c>
      <c r="J5485" s="41">
        <f t="shared" si="5"/>
        <v>3642.215759</v>
      </c>
      <c r="K5485" s="37" t="str">
        <f t="array" ref="K5485">IFERROR(XLOOKUP(G5485,'Tipo de carga'!A:A,'Tipo de carga'!B:B))</f>
        <v>Autoabasto</v>
      </c>
      <c r="L5485" s="37">
        <f t="shared" si="2"/>
        <v>46</v>
      </c>
      <c r="M5485" s="37">
        <f t="shared" si="3"/>
        <v>16</v>
      </c>
      <c r="N5485" s="37">
        <f t="shared" si="4"/>
        <v>11</v>
      </c>
      <c r="O5485" s="37" t="str">
        <f t="array" ref="O5485">IFERROR(XLOOKUP(K5485,'Tipo de carga'!B:B,'Tipo de carga'!C:C))</f>
        <v>Diesel</v>
      </c>
    </row>
    <row r="5486">
      <c r="A5486" s="36">
        <v>1983.0</v>
      </c>
      <c r="B5486" s="37" t="str">
        <f t="array" ref="B5486">IFERROR(XLOOKUP(A5486,'Asignacion Nov'!A:A,'Asignacion Nov'!C:C))</f>
        <v>MeLi asignado SD</v>
      </c>
      <c r="C5486" s="37" t="str">
        <f t="array" ref="C5486">IFERROR(XLOOKUP(A5486,'Asignacion Nov'!A:A,'Asignacion Nov'!B:B))</f>
        <v>EC-05</v>
      </c>
      <c r="D5486" s="38">
        <v>45612.80498842592</v>
      </c>
      <c r="E5486" s="36" t="s">
        <v>161</v>
      </c>
      <c r="F5486" s="37" t="str">
        <f t="array" ref="F5486">IFERROR(XLOOKUP(E5486,Operadores!A:A,Operadores!B:B))</f>
        <v>SANART</v>
      </c>
      <c r="G5486" s="36" t="s">
        <v>72</v>
      </c>
      <c r="H5486" s="39">
        <v>20.122739</v>
      </c>
      <c r="I5486" s="40">
        <v>334.0</v>
      </c>
      <c r="J5486" s="41">
        <f t="shared" si="5"/>
        <v>6720.994826</v>
      </c>
      <c r="K5486" s="37" t="str">
        <f t="array" ref="K5486">IFERROR(XLOOKUP(G5486,'Tipo de carga'!A:A,'Tipo de carga'!B:B))</f>
        <v>Autoabasto</v>
      </c>
      <c r="L5486" s="37">
        <f t="shared" si="2"/>
        <v>46</v>
      </c>
      <c r="M5486" s="37">
        <f t="shared" si="3"/>
        <v>16</v>
      </c>
      <c r="N5486" s="37">
        <f t="shared" si="4"/>
        <v>11</v>
      </c>
      <c r="O5486" s="37" t="str">
        <f t="array" ref="O5486">IFERROR(XLOOKUP(K5486,'Tipo de carga'!B:B,'Tipo de carga'!C:C))</f>
        <v>Diesel</v>
      </c>
    </row>
    <row r="5487">
      <c r="A5487" s="36">
        <v>1828.0</v>
      </c>
      <c r="B5487" s="37" t="str">
        <f t="array" ref="B5487">IFERROR(XLOOKUP(A5487,'Asignacion Nov'!A:A,'Asignacion Nov'!C:C))</f>
        <v>Circuitos</v>
      </c>
      <c r="C5487" s="37" t="str">
        <f t="array" ref="C5487">IFERROR(XLOOKUP(A5487,'Asignacion Nov'!A:A,'Asignacion Nov'!B:B))</f>
        <v>EC-03</v>
      </c>
      <c r="D5487" s="38">
        <v>45612.79206018519</v>
      </c>
      <c r="E5487" s="36" t="s">
        <v>414</v>
      </c>
      <c r="F5487" s="37" t="str">
        <f t="array" ref="F5487">IFERROR(XLOOKUP(E5487,Operadores!A:A,Operadores!B:B))</f>
        <v>CRUBE</v>
      </c>
      <c r="G5487" s="36" t="s">
        <v>72</v>
      </c>
      <c r="H5487" s="39">
        <v>20.122739</v>
      </c>
      <c r="I5487" s="40">
        <v>640.0</v>
      </c>
      <c r="J5487" s="41">
        <f t="shared" si="5"/>
        <v>12878.55296</v>
      </c>
      <c r="K5487" s="37" t="str">
        <f t="array" ref="K5487">IFERROR(XLOOKUP(G5487,'Tipo de carga'!A:A,'Tipo de carga'!B:B))</f>
        <v>Autoabasto</v>
      </c>
      <c r="L5487" s="37">
        <f t="shared" si="2"/>
        <v>46</v>
      </c>
      <c r="M5487" s="37">
        <f t="shared" si="3"/>
        <v>16</v>
      </c>
      <c r="N5487" s="37">
        <f t="shared" si="4"/>
        <v>11</v>
      </c>
      <c r="O5487" s="37" t="str">
        <f t="array" ref="O5487">IFERROR(XLOOKUP(K5487,'Tipo de carga'!B:B,'Tipo de carga'!C:C))</f>
        <v>Diesel</v>
      </c>
    </row>
    <row r="5488">
      <c r="A5488" s="36">
        <v>1836.0</v>
      </c>
      <c r="B5488" s="37" t="str">
        <f t="array" ref="B5488">IFERROR(XLOOKUP(A5488,'Asignacion Nov'!A:A,'Asignacion Nov'!C:C))</f>
        <v>Full Liver</v>
      </c>
      <c r="C5488" s="37" t="str">
        <f t="array" ref="C5488">IFERROR(XLOOKUP(A5488,'Asignacion Nov'!A:A,'Asignacion Nov'!B:B))</f>
        <v>EC-01</v>
      </c>
      <c r="D5488" s="38">
        <v>45612.779953703706</v>
      </c>
      <c r="E5488" s="36" t="s">
        <v>297</v>
      </c>
      <c r="F5488" s="37" t="str">
        <f t="array" ref="F5488">IFERROR(XLOOKUP(E5488,Operadores!A:A,Operadores!B:B))</f>
        <v>HUEAR</v>
      </c>
      <c r="G5488" s="36" t="s">
        <v>72</v>
      </c>
      <c r="H5488" s="39">
        <v>20.122739</v>
      </c>
      <c r="I5488" s="40">
        <v>780.0</v>
      </c>
      <c r="J5488" s="41">
        <f t="shared" si="5"/>
        <v>15695.73642</v>
      </c>
      <c r="K5488" s="37" t="str">
        <f t="array" ref="K5488">IFERROR(XLOOKUP(G5488,'Tipo de carga'!A:A,'Tipo de carga'!B:B))</f>
        <v>Autoabasto</v>
      </c>
      <c r="L5488" s="37">
        <f t="shared" si="2"/>
        <v>46</v>
      </c>
      <c r="M5488" s="37">
        <f t="shared" si="3"/>
        <v>16</v>
      </c>
      <c r="N5488" s="37">
        <f t="shared" si="4"/>
        <v>11</v>
      </c>
      <c r="O5488" s="37" t="str">
        <f t="array" ref="O5488">IFERROR(XLOOKUP(K5488,'Tipo de carga'!B:B,'Tipo de carga'!C:C))</f>
        <v>Diesel</v>
      </c>
    </row>
    <row r="5489">
      <c r="A5489" s="36">
        <v>1931.0</v>
      </c>
      <c r="B5489" s="37" t="str">
        <f t="array" ref="B5489">IFERROR(XLOOKUP(A5489,'Asignacion Nov'!A:A,'Asignacion Nov'!C:C))</f>
        <v>Circuitos</v>
      </c>
      <c r="C5489" s="37" t="str">
        <f t="array" ref="C5489">IFERROR(XLOOKUP(A5489,'Asignacion Nov'!A:A,'Asignacion Nov'!B:B))</f>
        <v>EC-03</v>
      </c>
      <c r="D5489" s="38">
        <v>45612.73840277778</v>
      </c>
      <c r="E5489" s="36" t="s">
        <v>26</v>
      </c>
      <c r="F5489" s="37" t="str">
        <f t="array" ref="F5489">IFERROR(XLOOKUP(E5489,Operadores!A:A,Operadores!B:B))</f>
        <v>ARBJO</v>
      </c>
      <c r="G5489" s="36" t="s">
        <v>72</v>
      </c>
      <c r="H5489" s="39">
        <v>20.122739</v>
      </c>
      <c r="I5489" s="40">
        <v>505.0</v>
      </c>
      <c r="J5489" s="41">
        <f t="shared" si="5"/>
        <v>10161.9832</v>
      </c>
      <c r="K5489" s="37" t="str">
        <f t="array" ref="K5489">IFERROR(XLOOKUP(G5489,'Tipo de carga'!A:A,'Tipo de carga'!B:B))</f>
        <v>Autoabasto</v>
      </c>
      <c r="L5489" s="37">
        <f t="shared" si="2"/>
        <v>46</v>
      </c>
      <c r="M5489" s="37">
        <f t="shared" si="3"/>
        <v>16</v>
      </c>
      <c r="N5489" s="37">
        <f t="shared" si="4"/>
        <v>11</v>
      </c>
      <c r="O5489" s="37" t="str">
        <f t="array" ref="O5489">IFERROR(XLOOKUP(K5489,'Tipo de carga'!B:B,'Tipo de carga'!C:C))</f>
        <v>Diesel</v>
      </c>
    </row>
    <row r="5490">
      <c r="A5490" s="36">
        <v>1935.0</v>
      </c>
      <c r="B5490" s="37" t="str">
        <f t="array" ref="B5490">IFERROR(XLOOKUP(A5490,'Asignacion Nov'!A:A,'Asignacion Nov'!C:C))</f>
        <v>Patieros sucursal</v>
      </c>
      <c r="C5490" s="37" t="str">
        <f t="array" ref="C5490">IFERROR(XLOOKUP(A5490,'Asignacion Nov'!A:A,'Asignacion Nov'!B:B))</f>
        <v>EC-03</v>
      </c>
      <c r="D5490" s="38">
        <v>45612.725810185184</v>
      </c>
      <c r="E5490" s="36" t="s">
        <v>155</v>
      </c>
      <c r="F5490" s="37" t="str">
        <f t="array" ref="F5490">IFERROR(XLOOKUP(E5490,Operadores!A:A,Operadores!B:B))</f>
        <v>RODMA</v>
      </c>
      <c r="G5490" s="36" t="s">
        <v>72</v>
      </c>
      <c r="H5490" s="39">
        <v>20.122739</v>
      </c>
      <c r="I5490" s="40">
        <v>410.0</v>
      </c>
      <c r="J5490" s="41">
        <f t="shared" si="5"/>
        <v>8250.32299</v>
      </c>
      <c r="K5490" s="37" t="str">
        <f t="array" ref="K5490">IFERROR(XLOOKUP(G5490,'Tipo de carga'!A:A,'Tipo de carga'!B:B))</f>
        <v>Autoabasto</v>
      </c>
      <c r="L5490" s="37">
        <f t="shared" si="2"/>
        <v>46</v>
      </c>
      <c r="M5490" s="37">
        <f t="shared" si="3"/>
        <v>16</v>
      </c>
      <c r="N5490" s="37">
        <f t="shared" si="4"/>
        <v>11</v>
      </c>
      <c r="O5490" s="37" t="str">
        <f t="array" ref="O5490">IFERROR(XLOOKUP(K5490,'Tipo de carga'!B:B,'Tipo de carga'!C:C))</f>
        <v>Diesel</v>
      </c>
    </row>
    <row r="5491">
      <c r="A5491" s="36">
        <v>2021.0</v>
      </c>
      <c r="B5491" s="37" t="str">
        <f t="array" ref="B5491">IFERROR(XLOOKUP(A5491,'Asignacion Nov'!A:A,'Asignacion Nov'!C:C))</f>
        <v>MeLi Dedicado Merida</v>
      </c>
      <c r="C5491" s="37" t="str">
        <f t="array" ref="C5491">IFERROR(XLOOKUP(A5491,'Asignacion Nov'!A:A,'Asignacion Nov'!B:B))</f>
        <v>EC-05</v>
      </c>
      <c r="D5491" s="38">
        <v>45612.683900462966</v>
      </c>
      <c r="E5491" s="36" t="s">
        <v>320</v>
      </c>
      <c r="F5491" s="37" t="str">
        <f t="array" ref="F5491">IFERROR(XLOOKUP(E5491,Operadores!A:A,Operadores!B:B))</f>
        <v>GUTIRV</v>
      </c>
      <c r="G5491" s="36" t="s">
        <v>72</v>
      </c>
      <c r="H5491" s="39">
        <v>20.122739</v>
      </c>
      <c r="I5491" s="40">
        <v>308.0</v>
      </c>
      <c r="J5491" s="41">
        <f t="shared" si="5"/>
        <v>6197.803612</v>
      </c>
      <c r="K5491" s="37" t="str">
        <f t="array" ref="K5491">IFERROR(XLOOKUP(G5491,'Tipo de carga'!A:A,'Tipo de carga'!B:B))</f>
        <v>Autoabasto</v>
      </c>
      <c r="L5491" s="37">
        <f t="shared" si="2"/>
        <v>46</v>
      </c>
      <c r="M5491" s="37">
        <f t="shared" si="3"/>
        <v>16</v>
      </c>
      <c r="N5491" s="37">
        <f t="shared" si="4"/>
        <v>11</v>
      </c>
      <c r="O5491" s="37" t="str">
        <f t="array" ref="O5491">IFERROR(XLOOKUP(K5491,'Tipo de carga'!B:B,'Tipo de carga'!C:C))</f>
        <v>Diesel</v>
      </c>
    </row>
    <row r="5492">
      <c r="A5492" s="36">
        <v>1942.0</v>
      </c>
      <c r="B5492" s="37" t="str">
        <f t="array" ref="B5492">IFERROR(XLOOKUP(A5492,'Asignacion Nov'!A:A,'Asignacion Nov'!C:C))</f>
        <v>MeLi asignado SD</v>
      </c>
      <c r="C5492" s="37" t="str">
        <f t="array" ref="C5492">IFERROR(XLOOKUP(A5492,'Asignacion Nov'!A:A,'Asignacion Nov'!B:B))</f>
        <v>EC-05</v>
      </c>
      <c r="D5492" s="38">
        <v>45612.65440972222</v>
      </c>
      <c r="E5492" s="36" t="s">
        <v>581</v>
      </c>
      <c r="F5492" s="37" t="str">
        <f t="array" ref="F5492">IFERROR(XLOOKUP(E5492,Operadores!A:A,Operadores!B:B))</f>
        <v>RICCES</v>
      </c>
      <c r="G5492" s="36" t="s">
        <v>72</v>
      </c>
      <c r="H5492" s="39">
        <v>20.122739</v>
      </c>
      <c r="I5492" s="40">
        <v>505.0</v>
      </c>
      <c r="J5492" s="41">
        <f t="shared" si="5"/>
        <v>10161.9832</v>
      </c>
      <c r="K5492" s="37" t="str">
        <f t="array" ref="K5492">IFERROR(XLOOKUP(G5492,'Tipo de carga'!A:A,'Tipo de carga'!B:B))</f>
        <v>Autoabasto</v>
      </c>
      <c r="L5492" s="37">
        <f t="shared" si="2"/>
        <v>46</v>
      </c>
      <c r="M5492" s="37">
        <f t="shared" si="3"/>
        <v>16</v>
      </c>
      <c r="N5492" s="37">
        <f t="shared" si="4"/>
        <v>11</v>
      </c>
      <c r="O5492" s="37" t="str">
        <f t="array" ref="O5492">IFERROR(XLOOKUP(K5492,'Tipo de carga'!B:B,'Tipo de carga'!C:C))</f>
        <v>Diesel</v>
      </c>
    </row>
    <row r="5493">
      <c r="A5493" s="36">
        <v>1861.0</v>
      </c>
      <c r="B5493" s="37" t="str">
        <f t="array" ref="B5493">IFERROR(XLOOKUP(A5493,'Asignacion Nov'!A:A,'Asignacion Nov'!C:C))</f>
        <v>Pilgrims Tepo</v>
      </c>
      <c r="C5493" s="37" t="str">
        <f t="array" ref="C5493">IFERROR(XLOOKUP(A5493,'Asignacion Nov'!A:A,'Asignacion Nov'!B:B))</f>
        <v>EC-02</v>
      </c>
      <c r="D5493" s="38">
        <v>45612.64090277778</v>
      </c>
      <c r="E5493" s="36" t="s">
        <v>330</v>
      </c>
      <c r="F5493" s="37" t="str">
        <f t="array" ref="F5493">IFERROR(XLOOKUP(E5493,Operadores!A:A,Operadores!B:B))</f>
        <v>JIMJOR</v>
      </c>
      <c r="G5493" s="36" t="s">
        <v>72</v>
      </c>
      <c r="H5493" s="39">
        <v>20.122739</v>
      </c>
      <c r="I5493" s="40">
        <v>120.0</v>
      </c>
      <c r="J5493" s="41">
        <f t="shared" si="5"/>
        <v>2414.72868</v>
      </c>
      <c r="K5493" s="37" t="str">
        <f t="array" ref="K5493">IFERROR(XLOOKUP(G5493,'Tipo de carga'!A:A,'Tipo de carga'!B:B))</f>
        <v>Autoabasto</v>
      </c>
      <c r="L5493" s="37">
        <f t="shared" si="2"/>
        <v>46</v>
      </c>
      <c r="M5493" s="37">
        <f t="shared" si="3"/>
        <v>16</v>
      </c>
      <c r="N5493" s="37">
        <f t="shared" si="4"/>
        <v>11</v>
      </c>
      <c r="O5493" s="37" t="str">
        <f t="array" ref="O5493">IFERROR(XLOOKUP(K5493,'Tipo de carga'!B:B,'Tipo de carga'!C:C))</f>
        <v>Diesel</v>
      </c>
    </row>
    <row r="5494">
      <c r="A5494" s="36">
        <v>1875.0</v>
      </c>
      <c r="B5494" s="37" t="str">
        <f t="array" ref="B5494">IFERROR(XLOOKUP(A5494,'Asignacion Nov'!A:A,'Asignacion Nov'!C:C))</f>
        <v>Circuitos</v>
      </c>
      <c r="C5494" s="37" t="str">
        <f t="array" ref="C5494">IFERROR(XLOOKUP(A5494,'Asignacion Nov'!A:A,'Asignacion Nov'!B:B))</f>
        <v>EC-03</v>
      </c>
      <c r="D5494" s="38">
        <v>45612.63302083333</v>
      </c>
      <c r="E5494" s="36" t="s">
        <v>493</v>
      </c>
      <c r="F5494" s="37" t="str">
        <f t="array" ref="F5494">IFERROR(XLOOKUP(E5494,Operadores!A:A,Operadores!B:B))</f>
        <v>MARFER</v>
      </c>
      <c r="G5494" s="36" t="s">
        <v>72</v>
      </c>
      <c r="H5494" s="39">
        <v>20.122739</v>
      </c>
      <c r="I5494" s="40">
        <v>576.0</v>
      </c>
      <c r="J5494" s="41">
        <f t="shared" si="5"/>
        <v>11590.69766</v>
      </c>
      <c r="K5494" s="37" t="str">
        <f t="array" ref="K5494">IFERROR(XLOOKUP(G5494,'Tipo de carga'!A:A,'Tipo de carga'!B:B))</f>
        <v>Autoabasto</v>
      </c>
      <c r="L5494" s="37">
        <f t="shared" si="2"/>
        <v>46</v>
      </c>
      <c r="M5494" s="37">
        <f t="shared" si="3"/>
        <v>16</v>
      </c>
      <c r="N5494" s="37">
        <f t="shared" si="4"/>
        <v>11</v>
      </c>
      <c r="O5494" s="37" t="str">
        <f t="array" ref="O5494">IFERROR(XLOOKUP(K5494,'Tipo de carga'!B:B,'Tipo de carga'!C:C))</f>
        <v>Diesel</v>
      </c>
    </row>
    <row r="5495">
      <c r="A5495" s="36">
        <v>2046.0</v>
      </c>
      <c r="B5495" s="37" t="str">
        <f t="array" ref="B5495">IFERROR(XLOOKUP(A5495,'Asignacion Nov'!A:A,'Asignacion Nov'!C:C))</f>
        <v>Liverpool Local</v>
      </c>
      <c r="C5495" s="37" t="str">
        <f t="array" ref="C5495">IFERROR(XLOOKUP(A5495,'Asignacion Nov'!A:A,'Asignacion Nov'!B:B))</f>
        <v>EC-01</v>
      </c>
      <c r="D5495" s="38">
        <v>45612.61452546297</v>
      </c>
      <c r="E5495" s="36" t="s">
        <v>421</v>
      </c>
      <c r="F5495" s="37" t="str">
        <f t="array" ref="F5495">IFERROR(XLOOKUP(E5495,Operadores!A:A,Operadores!B:B))</f>
        <v>CORANT</v>
      </c>
      <c r="G5495" s="36" t="s">
        <v>72</v>
      </c>
      <c r="H5495" s="39">
        <v>20.122739</v>
      </c>
      <c r="I5495" s="40">
        <v>864.0</v>
      </c>
      <c r="J5495" s="41">
        <f t="shared" si="5"/>
        <v>17386.0465</v>
      </c>
      <c r="K5495" s="37" t="str">
        <f t="array" ref="K5495">IFERROR(XLOOKUP(G5495,'Tipo de carga'!A:A,'Tipo de carga'!B:B))</f>
        <v>Autoabasto</v>
      </c>
      <c r="L5495" s="37">
        <f t="shared" si="2"/>
        <v>46</v>
      </c>
      <c r="M5495" s="37">
        <f t="shared" si="3"/>
        <v>16</v>
      </c>
      <c r="N5495" s="37">
        <f t="shared" si="4"/>
        <v>11</v>
      </c>
      <c r="O5495" s="37" t="str">
        <f t="array" ref="O5495">IFERROR(XLOOKUP(K5495,'Tipo de carga'!B:B,'Tipo de carga'!C:C))</f>
        <v>Diesel</v>
      </c>
    </row>
    <row r="5496">
      <c r="A5496" s="36">
        <v>1837.0</v>
      </c>
      <c r="B5496" s="37" t="str">
        <f t="array" ref="B5496">IFERROR(XLOOKUP(A5496,'Asignacion Nov'!A:A,'Asignacion Nov'!C:C))</f>
        <v>Liverpool Local</v>
      </c>
      <c r="C5496" s="37" t="str">
        <f t="array" ref="C5496">IFERROR(XLOOKUP(A5496,'Asignacion Nov'!A:A,'Asignacion Nov'!B:B))</f>
        <v>EC-01</v>
      </c>
      <c r="D5496" s="38">
        <v>45612.584872685184</v>
      </c>
      <c r="E5496" s="36" t="s">
        <v>176</v>
      </c>
      <c r="F5496" s="37" t="str">
        <f t="array" ref="F5496">IFERROR(XLOOKUP(E5496,Operadores!A:A,Operadores!B:B))</f>
        <v>GONCES</v>
      </c>
      <c r="G5496" s="36" t="s">
        <v>72</v>
      </c>
      <c r="H5496" s="39">
        <v>20.122739</v>
      </c>
      <c r="I5496" s="40">
        <v>760.0</v>
      </c>
      <c r="J5496" s="41">
        <f t="shared" si="5"/>
        <v>15293.28164</v>
      </c>
      <c r="K5496" s="37" t="str">
        <f t="array" ref="K5496">IFERROR(XLOOKUP(G5496,'Tipo de carga'!A:A,'Tipo de carga'!B:B))</f>
        <v>Autoabasto</v>
      </c>
      <c r="L5496" s="37">
        <f t="shared" si="2"/>
        <v>46</v>
      </c>
      <c r="M5496" s="37">
        <f t="shared" si="3"/>
        <v>16</v>
      </c>
      <c r="N5496" s="37">
        <f t="shared" si="4"/>
        <v>11</v>
      </c>
      <c r="O5496" s="37" t="str">
        <f t="array" ref="O5496">IFERROR(XLOOKUP(K5496,'Tipo de carga'!B:B,'Tipo de carga'!C:C))</f>
        <v>Diesel</v>
      </c>
    </row>
    <row r="5497">
      <c r="A5497" s="36">
        <v>2047.0</v>
      </c>
      <c r="B5497" s="37" t="str">
        <f t="array" ref="B5497">IFERROR(XLOOKUP(A5497,'Asignacion Nov'!A:A,'Asignacion Nov'!C:C))</f>
        <v>Liverpool Local</v>
      </c>
      <c r="C5497" s="37" t="str">
        <f t="array" ref="C5497">IFERROR(XLOOKUP(A5497,'Asignacion Nov'!A:A,'Asignacion Nov'!B:B))</f>
        <v>EC-01</v>
      </c>
      <c r="D5497" s="38">
        <v>45612.547476851854</v>
      </c>
      <c r="E5497" s="36" t="s">
        <v>519</v>
      </c>
      <c r="F5497" s="37" t="str">
        <f t="array" ref="F5497">IFERROR(XLOOKUP(E5497,Operadores!A:A,Operadores!B:B))</f>
        <v>FLOERI</v>
      </c>
      <c r="G5497" s="36" t="s">
        <v>72</v>
      </c>
      <c r="H5497" s="39">
        <v>20.122739</v>
      </c>
      <c r="I5497" s="40">
        <v>584.0</v>
      </c>
      <c r="J5497" s="41">
        <f t="shared" si="5"/>
        <v>11751.67958</v>
      </c>
      <c r="K5497" s="37" t="str">
        <f t="array" ref="K5497">IFERROR(XLOOKUP(G5497,'Tipo de carga'!A:A,'Tipo de carga'!B:B))</f>
        <v>Autoabasto</v>
      </c>
      <c r="L5497" s="37">
        <f t="shared" si="2"/>
        <v>46</v>
      </c>
      <c r="M5497" s="37">
        <f t="shared" si="3"/>
        <v>16</v>
      </c>
      <c r="N5497" s="37">
        <f t="shared" si="4"/>
        <v>11</v>
      </c>
      <c r="O5497" s="37" t="str">
        <f t="array" ref="O5497">IFERROR(XLOOKUP(K5497,'Tipo de carga'!B:B,'Tipo de carga'!C:C))</f>
        <v>Diesel</v>
      </c>
    </row>
    <row r="5498">
      <c r="A5498" s="36">
        <v>1849.0</v>
      </c>
      <c r="B5498" s="37" t="str">
        <f t="array" ref="B5498">IFERROR(XLOOKUP(A5498,'Asignacion Nov'!A:A,'Asignacion Nov'!C:C))</f>
        <v>Circuitos</v>
      </c>
      <c r="C5498" s="37" t="str">
        <f t="array" ref="C5498">IFERROR(XLOOKUP(A5498,'Asignacion Nov'!A:A,'Asignacion Nov'!B:B))</f>
        <v>EC-03</v>
      </c>
      <c r="D5498" s="38">
        <v>45612.536631944444</v>
      </c>
      <c r="E5498" s="36" t="s">
        <v>528</v>
      </c>
      <c r="F5498" s="37" t="str">
        <f t="array" ref="F5498">IFERROR(XLOOKUP(E5498,Operadores!A:A,Operadores!B:B))</f>
        <v>GOMJOV</v>
      </c>
      <c r="G5498" s="36" t="s">
        <v>72</v>
      </c>
      <c r="H5498" s="39">
        <v>20.122739</v>
      </c>
      <c r="I5498" s="40">
        <v>526.0</v>
      </c>
      <c r="J5498" s="41">
        <f t="shared" si="5"/>
        <v>10584.56071</v>
      </c>
      <c r="K5498" s="37" t="str">
        <f t="array" ref="K5498">IFERROR(XLOOKUP(G5498,'Tipo de carga'!A:A,'Tipo de carga'!B:B))</f>
        <v>Autoabasto</v>
      </c>
      <c r="L5498" s="37">
        <f t="shared" si="2"/>
        <v>46</v>
      </c>
      <c r="M5498" s="37">
        <f t="shared" si="3"/>
        <v>16</v>
      </c>
      <c r="N5498" s="37">
        <f t="shared" si="4"/>
        <v>11</v>
      </c>
      <c r="O5498" s="37" t="str">
        <f t="array" ref="O5498">IFERROR(XLOOKUP(K5498,'Tipo de carga'!B:B,'Tipo de carga'!C:C))</f>
        <v>Diesel</v>
      </c>
    </row>
    <row r="5499">
      <c r="A5499" s="36">
        <v>1759.0</v>
      </c>
      <c r="B5499" s="37" t="str">
        <f t="array" ref="B5499">IFERROR(XLOOKUP(A5499,'Asignacion Nov'!A:A,'Asignacion Nov'!C:C))</f>
        <v>Liverpool Local</v>
      </c>
      <c r="C5499" s="37" t="str">
        <f t="array" ref="C5499">IFERROR(XLOOKUP(A5499,'Asignacion Nov'!A:A,'Asignacion Nov'!B:B))</f>
        <v>EC-01</v>
      </c>
      <c r="D5499" s="38">
        <v>45612.519375</v>
      </c>
      <c r="E5499" s="36" t="s">
        <v>565</v>
      </c>
      <c r="F5499" s="37" t="str">
        <f t="array" ref="F5499">IFERROR(XLOOKUP(E5499,Operadores!A:A,Operadores!B:B))</f>
        <v>MARANT</v>
      </c>
      <c r="G5499" s="36" t="s">
        <v>72</v>
      </c>
      <c r="H5499" s="39">
        <v>20.122739</v>
      </c>
      <c r="I5499" s="40">
        <v>558.0</v>
      </c>
      <c r="J5499" s="41">
        <f t="shared" si="5"/>
        <v>11228.48836</v>
      </c>
      <c r="K5499" s="37" t="str">
        <f t="array" ref="K5499">IFERROR(XLOOKUP(G5499,'Tipo de carga'!A:A,'Tipo de carga'!B:B))</f>
        <v>Autoabasto</v>
      </c>
      <c r="L5499" s="37">
        <f t="shared" si="2"/>
        <v>46</v>
      </c>
      <c r="M5499" s="37">
        <f t="shared" si="3"/>
        <v>16</v>
      </c>
      <c r="N5499" s="37">
        <f t="shared" si="4"/>
        <v>11</v>
      </c>
      <c r="O5499" s="37" t="str">
        <f t="array" ref="O5499">IFERROR(XLOOKUP(K5499,'Tipo de carga'!B:B,'Tipo de carga'!C:C))</f>
        <v>Diesel</v>
      </c>
    </row>
    <row r="5500">
      <c r="A5500" s="36">
        <v>1733.0</v>
      </c>
      <c r="B5500" s="37" t="str">
        <f t="array" ref="B5500">IFERROR(XLOOKUP(A5500,'Asignacion Nov'!A:A,'Asignacion Nov'!C:C))</f>
        <v>Liverpool Local</v>
      </c>
      <c r="C5500" s="37" t="str">
        <f t="array" ref="C5500">IFERROR(XLOOKUP(A5500,'Asignacion Nov'!A:A,'Asignacion Nov'!B:B))</f>
        <v>EC-01</v>
      </c>
      <c r="D5500" s="38">
        <v>45612.50549768518</v>
      </c>
      <c r="E5500" s="36" t="s">
        <v>562</v>
      </c>
      <c r="F5500" s="37" t="str">
        <f t="array" ref="F5500">IFERROR(XLOOKUP(E5500,Operadores!A:A,Operadores!B:B))</f>
        <v>ORNSER</v>
      </c>
      <c r="G5500" s="36" t="s">
        <v>72</v>
      </c>
      <c r="H5500" s="39">
        <v>20.122739</v>
      </c>
      <c r="I5500" s="40">
        <v>619.0</v>
      </c>
      <c r="J5500" s="41">
        <f t="shared" si="5"/>
        <v>12455.97544</v>
      </c>
      <c r="K5500" s="37" t="str">
        <f t="array" ref="K5500">IFERROR(XLOOKUP(G5500,'Tipo de carga'!A:A,'Tipo de carga'!B:B))</f>
        <v>Autoabasto</v>
      </c>
      <c r="L5500" s="37">
        <f t="shared" si="2"/>
        <v>46</v>
      </c>
      <c r="M5500" s="37">
        <f t="shared" si="3"/>
        <v>16</v>
      </c>
      <c r="N5500" s="37">
        <f t="shared" si="4"/>
        <v>11</v>
      </c>
      <c r="O5500" s="37" t="str">
        <f t="array" ref="O5500">IFERROR(XLOOKUP(K5500,'Tipo de carga'!B:B,'Tipo de carga'!C:C))</f>
        <v>Diesel</v>
      </c>
    </row>
    <row r="5501">
      <c r="A5501" s="36">
        <v>1785.0</v>
      </c>
      <c r="B5501" s="37" t="str">
        <f t="array" ref="B5501">IFERROR(XLOOKUP(A5501,'Asignacion Nov'!A:A,'Asignacion Nov'!C:C))</f>
        <v>Patieros sucursal</v>
      </c>
      <c r="C5501" s="37" t="str">
        <f t="array" ref="C5501">IFERROR(XLOOKUP(A5501,'Asignacion Nov'!A:A,'Asignacion Nov'!B:B))</f>
        <v>EC-03</v>
      </c>
      <c r="D5501" s="38">
        <v>45612.480462962965</v>
      </c>
      <c r="E5501" s="36" t="s">
        <v>157</v>
      </c>
      <c r="F5501" s="37" t="str">
        <f t="array" ref="F5501">IFERROR(XLOOKUP(E5501,Operadores!A:A,Operadores!B:B))</f>
        <v>CRUAUR</v>
      </c>
      <c r="G5501" s="36" t="s">
        <v>72</v>
      </c>
      <c r="H5501" s="39">
        <v>20.122739</v>
      </c>
      <c r="I5501" s="40">
        <v>64.0</v>
      </c>
      <c r="J5501" s="41">
        <f t="shared" si="5"/>
        <v>1287.855296</v>
      </c>
      <c r="K5501" s="37" t="str">
        <f t="array" ref="K5501">IFERROR(XLOOKUP(G5501,'Tipo de carga'!A:A,'Tipo de carga'!B:B))</f>
        <v>Autoabasto</v>
      </c>
      <c r="L5501" s="37">
        <f t="shared" si="2"/>
        <v>46</v>
      </c>
      <c r="M5501" s="37">
        <f t="shared" si="3"/>
        <v>16</v>
      </c>
      <c r="N5501" s="37">
        <f t="shared" si="4"/>
        <v>11</v>
      </c>
      <c r="O5501" s="37" t="str">
        <f t="array" ref="O5501">IFERROR(XLOOKUP(K5501,'Tipo de carga'!B:B,'Tipo de carga'!C:C))</f>
        <v>Diesel</v>
      </c>
    </row>
    <row r="5502">
      <c r="A5502" s="36">
        <v>2013.0</v>
      </c>
      <c r="B5502" s="37" t="str">
        <f t="array" ref="B5502">IFERROR(XLOOKUP(A5502,'Asignacion Nov'!A:A,'Asignacion Nov'!C:C))</f>
        <v>MeLi Dedicado Merida</v>
      </c>
      <c r="C5502" s="37" t="str">
        <f t="array" ref="C5502">IFERROR(XLOOKUP(A5502,'Asignacion Nov'!A:A,'Asignacion Nov'!B:B))</f>
        <v>EC-05</v>
      </c>
      <c r="D5502" s="38">
        <v>45612.47141203703</v>
      </c>
      <c r="E5502" s="36" t="s">
        <v>556</v>
      </c>
      <c r="F5502" s="37" t="str">
        <f t="array" ref="F5502">IFERROR(XLOOKUP(E5502,Operadores!A:A,Operadores!B:B))</f>
        <v>MONJON</v>
      </c>
      <c r="G5502" s="36" t="s">
        <v>72</v>
      </c>
      <c r="H5502" s="39">
        <v>20.122739</v>
      </c>
      <c r="I5502" s="40">
        <v>298.0</v>
      </c>
      <c r="J5502" s="41">
        <f t="shared" si="5"/>
        <v>5996.576222</v>
      </c>
      <c r="K5502" s="37" t="str">
        <f t="array" ref="K5502">IFERROR(XLOOKUP(G5502,'Tipo de carga'!A:A,'Tipo de carga'!B:B))</f>
        <v>Autoabasto</v>
      </c>
      <c r="L5502" s="37">
        <f t="shared" si="2"/>
        <v>46</v>
      </c>
      <c r="M5502" s="37">
        <f t="shared" si="3"/>
        <v>16</v>
      </c>
      <c r="N5502" s="37">
        <f t="shared" si="4"/>
        <v>11</v>
      </c>
      <c r="O5502" s="37" t="str">
        <f t="array" ref="O5502">IFERROR(XLOOKUP(K5502,'Tipo de carga'!B:B,'Tipo de carga'!C:C))</f>
        <v>Diesel</v>
      </c>
    </row>
    <row r="5503">
      <c r="A5503" s="36">
        <v>1946.0</v>
      </c>
      <c r="B5503" s="37" t="str">
        <f t="array" ref="B5503">IFERROR(XLOOKUP(A5503,'Asignacion Nov'!A:A,'Asignacion Nov'!C:C))</f>
        <v>MeLi asignado SD</v>
      </c>
      <c r="C5503" s="37" t="str">
        <f t="array" ref="C5503">IFERROR(XLOOKUP(A5503,'Asignacion Nov'!A:A,'Asignacion Nov'!B:B))</f>
        <v>EC-05</v>
      </c>
      <c r="D5503" s="38">
        <v>45612.461909722224</v>
      </c>
      <c r="E5503" s="36" t="s">
        <v>183</v>
      </c>
      <c r="F5503" s="37" t="str">
        <f t="array" ref="F5503">IFERROR(XLOOKUP(E5503,Operadores!A:A,Operadores!B:B))</f>
        <v>VARJUAX</v>
      </c>
      <c r="G5503" s="36" t="s">
        <v>72</v>
      </c>
      <c r="H5503" s="39">
        <v>20.122739</v>
      </c>
      <c r="I5503" s="40">
        <v>515.0</v>
      </c>
      <c r="J5503" s="41">
        <f t="shared" si="5"/>
        <v>10363.21059</v>
      </c>
      <c r="K5503" s="37" t="str">
        <f t="array" ref="K5503">IFERROR(XLOOKUP(G5503,'Tipo de carga'!A:A,'Tipo de carga'!B:B))</f>
        <v>Autoabasto</v>
      </c>
      <c r="L5503" s="37">
        <f t="shared" si="2"/>
        <v>46</v>
      </c>
      <c r="M5503" s="37">
        <f t="shared" si="3"/>
        <v>16</v>
      </c>
      <c r="N5503" s="37">
        <f t="shared" si="4"/>
        <v>11</v>
      </c>
      <c r="O5503" s="37" t="str">
        <f t="array" ref="O5503">IFERROR(XLOOKUP(K5503,'Tipo de carga'!B:B,'Tipo de carga'!C:C))</f>
        <v>Diesel</v>
      </c>
    </row>
    <row r="5504">
      <c r="A5504" s="36">
        <v>1802.0</v>
      </c>
      <c r="B5504" s="37" t="str">
        <f t="array" ref="B5504">IFERROR(XLOOKUP(A5504,'Asignacion Nov'!A:A,'Asignacion Nov'!C:C))</f>
        <v>Liverpool Local</v>
      </c>
      <c r="C5504" s="37" t="str">
        <f t="array" ref="C5504">IFERROR(XLOOKUP(A5504,'Asignacion Nov'!A:A,'Asignacion Nov'!B:B))</f>
        <v>EC-01</v>
      </c>
      <c r="D5504" s="38">
        <v>45612.451585648145</v>
      </c>
      <c r="E5504" s="36" t="s">
        <v>234</v>
      </c>
      <c r="F5504" s="37" t="str">
        <f t="array" ref="F5504">IFERROR(XLOOKUP(E5504,Operadores!A:A,Operadores!B:B))</f>
        <v>MONJU</v>
      </c>
      <c r="G5504" s="36" t="s">
        <v>72</v>
      </c>
      <c r="H5504" s="39">
        <v>20.122739</v>
      </c>
      <c r="I5504" s="40">
        <v>41.0</v>
      </c>
      <c r="J5504" s="41">
        <f t="shared" si="5"/>
        <v>825.032299</v>
      </c>
      <c r="K5504" s="37" t="str">
        <f t="array" ref="K5504">IFERROR(XLOOKUP(G5504,'Tipo de carga'!A:A,'Tipo de carga'!B:B))</f>
        <v>Autoabasto</v>
      </c>
      <c r="L5504" s="37">
        <f t="shared" si="2"/>
        <v>46</v>
      </c>
      <c r="M5504" s="37">
        <f t="shared" si="3"/>
        <v>16</v>
      </c>
      <c r="N5504" s="37">
        <f t="shared" si="4"/>
        <v>11</v>
      </c>
      <c r="O5504" s="37" t="str">
        <f t="array" ref="O5504">IFERROR(XLOOKUP(K5504,'Tipo de carga'!B:B,'Tipo de carga'!C:C))</f>
        <v>Diesel</v>
      </c>
    </row>
    <row r="5505">
      <c r="A5505" s="36">
        <v>1879.0</v>
      </c>
      <c r="B5505" s="37" t="str">
        <f t="array" ref="B5505">IFERROR(XLOOKUP(A5505,'Asignacion Nov'!A:A,'Asignacion Nov'!C:C))</f>
        <v>Circuitos</v>
      </c>
      <c r="C5505" s="37" t="str">
        <f t="array" ref="C5505">IFERROR(XLOOKUP(A5505,'Asignacion Nov'!A:A,'Asignacion Nov'!B:B))</f>
        <v>EC-03</v>
      </c>
      <c r="D5505" s="38">
        <v>45612.44243055556</v>
      </c>
      <c r="E5505" s="36" t="s">
        <v>357</v>
      </c>
      <c r="F5505" s="37" t="str">
        <f t="array" ref="F5505">IFERROR(XLOOKUP(E5505,Operadores!A:A,Operadores!B:B))</f>
        <v>ISLHI</v>
      </c>
      <c r="G5505" s="36" t="s">
        <v>72</v>
      </c>
      <c r="H5505" s="39">
        <v>20.122739</v>
      </c>
      <c r="I5505" s="40">
        <v>303.0</v>
      </c>
      <c r="J5505" s="41">
        <f t="shared" si="5"/>
        <v>6097.189917</v>
      </c>
      <c r="K5505" s="37" t="str">
        <f t="array" ref="K5505">IFERROR(XLOOKUP(G5505,'Tipo de carga'!A:A,'Tipo de carga'!B:B))</f>
        <v>Autoabasto</v>
      </c>
      <c r="L5505" s="37">
        <f t="shared" si="2"/>
        <v>46</v>
      </c>
      <c r="M5505" s="37">
        <f t="shared" si="3"/>
        <v>16</v>
      </c>
      <c r="N5505" s="37">
        <f t="shared" si="4"/>
        <v>11</v>
      </c>
      <c r="O5505" s="37" t="str">
        <f t="array" ref="O5505">IFERROR(XLOOKUP(K5505,'Tipo de carga'!B:B,'Tipo de carga'!C:C))</f>
        <v>Diesel</v>
      </c>
    </row>
    <row r="5506">
      <c r="A5506" s="36">
        <v>1994.0</v>
      </c>
      <c r="B5506" s="37" t="str">
        <f t="array" ref="B5506">IFERROR(XLOOKUP(A5506,'Asignacion Nov'!A:A,'Asignacion Nov'!C:C))</f>
        <v>MeLi Dedicado TD</v>
      </c>
      <c r="C5506" s="37" t="str">
        <f t="array" ref="C5506">IFERROR(XLOOKUP(A5506,'Asignacion Nov'!A:A,'Asignacion Nov'!B:B))</f>
        <v>EC-05</v>
      </c>
      <c r="D5506" s="38">
        <v>45612.43131944445</v>
      </c>
      <c r="E5506" s="36" t="s">
        <v>339</v>
      </c>
      <c r="F5506" s="37" t="str">
        <f t="array" ref="F5506">IFERROR(XLOOKUP(E5506,Operadores!A:A,Operadores!B:B))</f>
        <v>ESCJOR</v>
      </c>
      <c r="G5506" s="36" t="s">
        <v>72</v>
      </c>
      <c r="H5506" s="39">
        <v>20.122739</v>
      </c>
      <c r="I5506" s="40">
        <v>503.0</v>
      </c>
      <c r="J5506" s="41">
        <f t="shared" si="5"/>
        <v>10121.73772</v>
      </c>
      <c r="K5506" s="37" t="str">
        <f t="array" ref="K5506">IFERROR(XLOOKUP(G5506,'Tipo de carga'!A:A,'Tipo de carga'!B:B))</f>
        <v>Autoabasto</v>
      </c>
      <c r="L5506" s="37">
        <f t="shared" si="2"/>
        <v>46</v>
      </c>
      <c r="M5506" s="37">
        <f t="shared" si="3"/>
        <v>16</v>
      </c>
      <c r="N5506" s="37">
        <f t="shared" si="4"/>
        <v>11</v>
      </c>
      <c r="O5506" s="37" t="str">
        <f t="array" ref="O5506">IFERROR(XLOOKUP(K5506,'Tipo de carga'!B:B,'Tipo de carga'!C:C))</f>
        <v>Diesel</v>
      </c>
    </row>
    <row r="5507">
      <c r="A5507" s="36">
        <v>2020.0</v>
      </c>
      <c r="B5507" s="37" t="str">
        <f t="array" ref="B5507">IFERROR(XLOOKUP(A5507,'Asignacion Nov'!A:A,'Asignacion Nov'!C:C))</f>
        <v>MeLi Dedicado Merida</v>
      </c>
      <c r="C5507" s="37" t="str">
        <f t="array" ref="C5507">IFERROR(XLOOKUP(A5507,'Asignacion Nov'!A:A,'Asignacion Nov'!B:B))</f>
        <v>EC-05</v>
      </c>
      <c r="D5507" s="38">
        <v>45612.376550925925</v>
      </c>
      <c r="E5507" s="36" t="s">
        <v>164</v>
      </c>
      <c r="F5507" s="37" t="str">
        <f t="array" ref="F5507">IFERROR(XLOOKUP(E5507,Operadores!A:A,Operadores!B:B))</f>
        <v>MUÑOSC</v>
      </c>
      <c r="G5507" s="36" t="s">
        <v>72</v>
      </c>
      <c r="H5507" s="39">
        <v>20.122739</v>
      </c>
      <c r="I5507" s="40">
        <v>276.0</v>
      </c>
      <c r="J5507" s="41">
        <f t="shared" si="5"/>
        <v>5553.875964</v>
      </c>
      <c r="K5507" s="37" t="str">
        <f t="array" ref="K5507">IFERROR(XLOOKUP(G5507,'Tipo de carga'!A:A,'Tipo de carga'!B:B))</f>
        <v>Autoabasto</v>
      </c>
      <c r="L5507" s="37">
        <f t="shared" si="2"/>
        <v>46</v>
      </c>
      <c r="M5507" s="37">
        <f t="shared" si="3"/>
        <v>16</v>
      </c>
      <c r="N5507" s="37">
        <f t="shared" si="4"/>
        <v>11</v>
      </c>
      <c r="O5507" s="37" t="str">
        <f t="array" ref="O5507">IFERROR(XLOOKUP(K5507,'Tipo de carga'!B:B,'Tipo de carga'!C:C))</f>
        <v>Diesel</v>
      </c>
    </row>
    <row r="5508">
      <c r="A5508" s="36">
        <v>1751.0</v>
      </c>
      <c r="B5508" s="37" t="str">
        <f t="array" ref="B5508">IFERROR(XLOOKUP(A5508,'Asignacion Nov'!A:A,'Asignacion Nov'!C:C))</f>
        <v>Liverpool Local</v>
      </c>
      <c r="C5508" s="37" t="str">
        <f t="array" ref="C5508">IFERROR(XLOOKUP(A5508,'Asignacion Nov'!A:A,'Asignacion Nov'!B:B))</f>
        <v>EC-01</v>
      </c>
      <c r="D5508" s="38">
        <v>45612.35947916667</v>
      </c>
      <c r="E5508" s="36" t="s">
        <v>340</v>
      </c>
      <c r="F5508" s="37" t="str">
        <f t="array" ref="F5508">IFERROR(XLOOKUP(E5508,Operadores!A:A,Operadores!B:B))</f>
        <v>VELJU</v>
      </c>
      <c r="G5508" s="36" t="s">
        <v>72</v>
      </c>
      <c r="H5508" s="39">
        <v>20.122739</v>
      </c>
      <c r="I5508" s="40">
        <v>350.0</v>
      </c>
      <c r="J5508" s="41">
        <f t="shared" si="5"/>
        <v>7042.95865</v>
      </c>
      <c r="K5508" s="37" t="str">
        <f t="array" ref="K5508">IFERROR(XLOOKUP(G5508,'Tipo de carga'!A:A,'Tipo de carga'!B:B))</f>
        <v>Autoabasto</v>
      </c>
      <c r="L5508" s="37">
        <f t="shared" si="2"/>
        <v>46</v>
      </c>
      <c r="M5508" s="37">
        <f t="shared" si="3"/>
        <v>16</v>
      </c>
      <c r="N5508" s="37">
        <f t="shared" si="4"/>
        <v>11</v>
      </c>
      <c r="O5508" s="37" t="str">
        <f t="array" ref="O5508">IFERROR(XLOOKUP(K5508,'Tipo de carga'!B:B,'Tipo de carga'!C:C))</f>
        <v>Diesel</v>
      </c>
    </row>
    <row r="5509">
      <c r="A5509" s="36">
        <v>2023.0</v>
      </c>
      <c r="B5509" s="37" t="str">
        <f t="array" ref="B5509">IFERROR(XLOOKUP(A5509,'Asignacion Nov'!A:A,'Asignacion Nov'!C:C))</f>
        <v>MeLi Asignado TD</v>
      </c>
      <c r="C5509" s="37" t="str">
        <f t="array" ref="C5509">IFERROR(XLOOKUP(A5509,'Asignacion Nov'!A:A,'Asignacion Nov'!B:B))</f>
        <v>EC-05</v>
      </c>
      <c r="D5509" s="38">
        <v>45612.352222222224</v>
      </c>
      <c r="E5509" s="36" t="s">
        <v>327</v>
      </c>
      <c r="F5509" s="37" t="str">
        <f t="array" ref="F5509">IFERROR(XLOOKUP(E5509,Operadores!A:A,Operadores!B:B))</f>
        <v>ESCSAU</v>
      </c>
      <c r="G5509" s="36" t="s">
        <v>72</v>
      </c>
      <c r="H5509" s="39">
        <v>20.122739</v>
      </c>
      <c r="I5509" s="40">
        <v>595.0</v>
      </c>
      <c r="J5509" s="41">
        <f t="shared" si="5"/>
        <v>11973.02971</v>
      </c>
      <c r="K5509" s="37" t="str">
        <f t="array" ref="K5509">IFERROR(XLOOKUP(G5509,'Tipo de carga'!A:A,'Tipo de carga'!B:B))</f>
        <v>Autoabasto</v>
      </c>
      <c r="L5509" s="37">
        <f t="shared" si="2"/>
        <v>46</v>
      </c>
      <c r="M5509" s="37">
        <f t="shared" si="3"/>
        <v>16</v>
      </c>
      <c r="N5509" s="37">
        <f t="shared" si="4"/>
        <v>11</v>
      </c>
      <c r="O5509" s="37" t="str">
        <f t="array" ref="O5509">IFERROR(XLOOKUP(K5509,'Tipo de carga'!B:B,'Tipo de carga'!C:C))</f>
        <v>Diesel</v>
      </c>
    </row>
    <row r="5510">
      <c r="A5510" s="36">
        <v>1802.0</v>
      </c>
      <c r="B5510" s="37" t="str">
        <f t="array" ref="B5510">IFERROR(XLOOKUP(A5510,'Asignacion Nov'!A:A,'Asignacion Nov'!C:C))</f>
        <v>Liverpool Local</v>
      </c>
      <c r="C5510" s="37" t="str">
        <f t="array" ref="C5510">IFERROR(XLOOKUP(A5510,'Asignacion Nov'!A:A,'Asignacion Nov'!B:B))</f>
        <v>EC-01</v>
      </c>
      <c r="D5510" s="38">
        <v>45612.33893518519</v>
      </c>
      <c r="E5510" s="36" t="s">
        <v>234</v>
      </c>
      <c r="F5510" s="37" t="str">
        <f t="array" ref="F5510">IFERROR(XLOOKUP(E5510,Operadores!A:A,Operadores!B:B))</f>
        <v>MONJU</v>
      </c>
      <c r="G5510" s="36" t="s">
        <v>72</v>
      </c>
      <c r="H5510" s="39">
        <v>20.122739</v>
      </c>
      <c r="I5510" s="40">
        <v>256.0</v>
      </c>
      <c r="J5510" s="41">
        <f t="shared" si="5"/>
        <v>5151.421184</v>
      </c>
      <c r="K5510" s="37" t="str">
        <f t="array" ref="K5510">IFERROR(XLOOKUP(G5510,'Tipo de carga'!A:A,'Tipo de carga'!B:B))</f>
        <v>Autoabasto</v>
      </c>
      <c r="L5510" s="37">
        <f t="shared" si="2"/>
        <v>46</v>
      </c>
      <c r="M5510" s="37">
        <f t="shared" si="3"/>
        <v>16</v>
      </c>
      <c r="N5510" s="37">
        <f t="shared" si="4"/>
        <v>11</v>
      </c>
      <c r="O5510" s="37" t="str">
        <f t="array" ref="O5510">IFERROR(XLOOKUP(K5510,'Tipo de carga'!B:B,'Tipo de carga'!C:C))</f>
        <v>Diesel</v>
      </c>
    </row>
    <row r="5511">
      <c r="A5511" s="36">
        <v>1860.0</v>
      </c>
      <c r="B5511" s="37" t="str">
        <f t="array" ref="B5511">IFERROR(XLOOKUP(A5511,'Asignacion Nov'!A:A,'Asignacion Nov'!C:C))</f>
        <v>Circuitos</v>
      </c>
      <c r="C5511" s="37" t="str">
        <f t="array" ref="C5511">IFERROR(XLOOKUP(A5511,'Asignacion Nov'!A:A,'Asignacion Nov'!B:B))</f>
        <v>EC-03</v>
      </c>
      <c r="D5511" s="38">
        <v>45612.32664351852</v>
      </c>
      <c r="E5511" s="36" t="s">
        <v>484</v>
      </c>
      <c r="F5511" s="37" t="str">
        <f t="array" ref="F5511">IFERROR(XLOOKUP(E5511,Operadores!A:A,Operadores!B:B))</f>
        <v>MOLALE</v>
      </c>
      <c r="G5511" s="36" t="s">
        <v>72</v>
      </c>
      <c r="H5511" s="39">
        <v>20.122739</v>
      </c>
      <c r="I5511" s="40">
        <v>298.0</v>
      </c>
      <c r="J5511" s="41">
        <f t="shared" si="5"/>
        <v>5996.576222</v>
      </c>
      <c r="K5511" s="37" t="str">
        <f t="array" ref="K5511">IFERROR(XLOOKUP(G5511,'Tipo de carga'!A:A,'Tipo de carga'!B:B))</f>
        <v>Autoabasto</v>
      </c>
      <c r="L5511" s="37">
        <f t="shared" si="2"/>
        <v>46</v>
      </c>
      <c r="M5511" s="37">
        <f t="shared" si="3"/>
        <v>16</v>
      </c>
      <c r="N5511" s="37">
        <f t="shared" si="4"/>
        <v>11</v>
      </c>
      <c r="O5511" s="37" t="str">
        <f t="array" ref="O5511">IFERROR(XLOOKUP(K5511,'Tipo de carga'!B:B,'Tipo de carga'!C:C))</f>
        <v>Diesel</v>
      </c>
    </row>
    <row r="5512">
      <c r="A5512" s="36">
        <v>2034.0</v>
      </c>
      <c r="B5512" s="37" t="str">
        <f t="array" ref="B5512">IFERROR(XLOOKUP(A5512,'Asignacion Nov'!A:A,'Asignacion Nov'!C:C))</f>
        <v>Liverpool Local</v>
      </c>
      <c r="C5512" s="37" t="str">
        <f t="array" ref="C5512">IFERROR(XLOOKUP(A5512,'Asignacion Nov'!A:A,'Asignacion Nov'!B:B))</f>
        <v>EC-01</v>
      </c>
      <c r="D5512" s="38">
        <v>45612.31644675926</v>
      </c>
      <c r="E5512" s="36" t="s">
        <v>479</v>
      </c>
      <c r="F5512" s="37" t="str">
        <f t="array" ref="F5512">IFERROR(XLOOKUP(E5512,Operadores!A:A,Operadores!B:B))</f>
        <v>SILEL01</v>
      </c>
      <c r="G5512" s="36" t="s">
        <v>72</v>
      </c>
      <c r="H5512" s="39">
        <v>20.122739</v>
      </c>
      <c r="I5512" s="40">
        <v>823.0</v>
      </c>
      <c r="J5512" s="41">
        <f t="shared" si="5"/>
        <v>16561.0142</v>
      </c>
      <c r="K5512" s="37" t="str">
        <f t="array" ref="K5512">IFERROR(XLOOKUP(G5512,'Tipo de carga'!A:A,'Tipo de carga'!B:B))</f>
        <v>Autoabasto</v>
      </c>
      <c r="L5512" s="37">
        <f t="shared" si="2"/>
        <v>46</v>
      </c>
      <c r="M5512" s="37">
        <f t="shared" si="3"/>
        <v>16</v>
      </c>
      <c r="N5512" s="37">
        <f t="shared" si="4"/>
        <v>11</v>
      </c>
      <c r="O5512" s="37" t="str">
        <f t="array" ref="O5512">IFERROR(XLOOKUP(K5512,'Tipo de carga'!B:B,'Tipo de carga'!C:C))</f>
        <v>Diesel</v>
      </c>
    </row>
    <row r="5513">
      <c r="A5513" s="36">
        <v>1823.0</v>
      </c>
      <c r="B5513" s="37" t="str">
        <f t="array" ref="B5513">IFERROR(XLOOKUP(A5513,'Asignacion Nov'!A:A,'Asignacion Nov'!C:C))</f>
        <v>Liverpool Local</v>
      </c>
      <c r="C5513" s="37" t="str">
        <f t="array" ref="C5513">IFERROR(XLOOKUP(A5513,'Asignacion Nov'!A:A,'Asignacion Nov'!B:B))</f>
        <v>EC-01</v>
      </c>
      <c r="D5513" s="38">
        <v>45612.29513888889</v>
      </c>
      <c r="E5513" s="36" t="s">
        <v>343</v>
      </c>
      <c r="F5513" s="37" t="str">
        <f t="array" ref="F5513">IFERROR(XLOOKUP(E5513,Operadores!A:A,Operadores!B:B))</f>
        <v>MONCAR</v>
      </c>
      <c r="G5513" s="36" t="s">
        <v>72</v>
      </c>
      <c r="H5513" s="39">
        <v>20.122739</v>
      </c>
      <c r="I5513" s="40">
        <v>735.0</v>
      </c>
      <c r="J5513" s="41">
        <f t="shared" si="5"/>
        <v>14790.21317</v>
      </c>
      <c r="K5513" s="37" t="str">
        <f t="array" ref="K5513">IFERROR(XLOOKUP(G5513,'Tipo de carga'!A:A,'Tipo de carga'!B:B))</f>
        <v>Autoabasto</v>
      </c>
      <c r="L5513" s="37">
        <f t="shared" si="2"/>
        <v>46</v>
      </c>
      <c r="M5513" s="37">
        <f t="shared" si="3"/>
        <v>16</v>
      </c>
      <c r="N5513" s="37">
        <f t="shared" si="4"/>
        <v>11</v>
      </c>
      <c r="O5513" s="37" t="str">
        <f t="array" ref="O5513">IFERROR(XLOOKUP(K5513,'Tipo de carga'!B:B,'Tipo de carga'!C:C))</f>
        <v>Diesel</v>
      </c>
    </row>
    <row r="5514">
      <c r="A5514" s="36">
        <v>1862.0</v>
      </c>
      <c r="B5514" s="37" t="str">
        <f t="array" ref="B5514">IFERROR(XLOOKUP(A5514,'Asignacion Nov'!A:A,'Asignacion Nov'!C:C))</f>
        <v>Circuitos</v>
      </c>
      <c r="C5514" s="37" t="str">
        <f t="array" ref="C5514">IFERROR(XLOOKUP(A5514,'Asignacion Nov'!A:A,'Asignacion Nov'!B:B))</f>
        <v>EC-03</v>
      </c>
      <c r="D5514" s="38">
        <v>45612.27805555556</v>
      </c>
      <c r="E5514" s="36" t="s">
        <v>445</v>
      </c>
      <c r="F5514" s="37" t="str">
        <f t="array" ref="F5514">IFERROR(XLOOKUP(E5514,Operadores!A:A,Operadores!B:B))</f>
        <v>MIREDM</v>
      </c>
      <c r="G5514" s="36" t="s">
        <v>72</v>
      </c>
      <c r="H5514" s="39">
        <v>20.122739</v>
      </c>
      <c r="I5514" s="40">
        <v>251.0</v>
      </c>
      <c r="J5514" s="41">
        <f t="shared" si="5"/>
        <v>5050.807489</v>
      </c>
      <c r="K5514" s="37" t="str">
        <f t="array" ref="K5514">IFERROR(XLOOKUP(G5514,'Tipo de carga'!A:A,'Tipo de carga'!B:B))</f>
        <v>Autoabasto</v>
      </c>
      <c r="L5514" s="37">
        <f t="shared" si="2"/>
        <v>46</v>
      </c>
      <c r="M5514" s="37">
        <f t="shared" si="3"/>
        <v>16</v>
      </c>
      <c r="N5514" s="37">
        <f t="shared" si="4"/>
        <v>11</v>
      </c>
      <c r="O5514" s="37" t="str">
        <f t="array" ref="O5514">IFERROR(XLOOKUP(K5514,'Tipo de carga'!B:B,'Tipo de carga'!C:C))</f>
        <v>Diesel</v>
      </c>
    </row>
    <row r="5515">
      <c r="A5515" s="36">
        <v>2042.0</v>
      </c>
      <c r="B5515" s="37" t="str">
        <f t="array" ref="B5515">IFERROR(XLOOKUP(A5515,'Asignacion Nov'!A:A,'Asignacion Nov'!C:C))</f>
        <v>Liverpool Local</v>
      </c>
      <c r="C5515" s="37" t="str">
        <f t="array" ref="C5515">IFERROR(XLOOKUP(A5515,'Asignacion Nov'!A:A,'Asignacion Nov'!B:B))</f>
        <v>EC-01</v>
      </c>
      <c r="D5515" s="38">
        <v>45612.272314814814</v>
      </c>
      <c r="E5515" s="36" t="s">
        <v>468</v>
      </c>
      <c r="F5515" s="37" t="str">
        <f t="array" ref="F5515">IFERROR(XLOOKUP(E5515,Operadores!A:A,Operadores!B:B))</f>
        <v>JUAOSC</v>
      </c>
      <c r="G5515" s="36" t="s">
        <v>72</v>
      </c>
      <c r="H5515" s="39">
        <v>20.122739</v>
      </c>
      <c r="I5515" s="40">
        <v>502.0</v>
      </c>
      <c r="J5515" s="41">
        <f t="shared" si="5"/>
        <v>10101.61498</v>
      </c>
      <c r="K5515" s="37" t="str">
        <f t="array" ref="K5515">IFERROR(XLOOKUP(G5515,'Tipo de carga'!A:A,'Tipo de carga'!B:B))</f>
        <v>Autoabasto</v>
      </c>
      <c r="L5515" s="37">
        <f t="shared" si="2"/>
        <v>46</v>
      </c>
      <c r="M5515" s="37">
        <f t="shared" si="3"/>
        <v>16</v>
      </c>
      <c r="N5515" s="37">
        <f t="shared" si="4"/>
        <v>11</v>
      </c>
      <c r="O5515" s="37" t="str">
        <f t="array" ref="O5515">IFERROR(XLOOKUP(K5515,'Tipo de carga'!B:B,'Tipo de carga'!C:C))</f>
        <v>Diesel</v>
      </c>
    </row>
    <row r="5516">
      <c r="A5516" s="36">
        <v>1695.0</v>
      </c>
      <c r="B5516" s="37" t="str">
        <f t="array" ref="B5516">IFERROR(XLOOKUP(A5516,'Asignacion Nov'!A:A,'Asignacion Nov'!C:C))</f>
        <v>Pilgrims Tepo</v>
      </c>
      <c r="C5516" s="37" t="str">
        <f t="array" ref="C5516">IFERROR(XLOOKUP(A5516,'Asignacion Nov'!A:A,'Asignacion Nov'!B:B))</f>
        <v>EC-02</v>
      </c>
      <c r="D5516" s="38">
        <v>45612.22755787037</v>
      </c>
      <c r="E5516" s="36" t="s">
        <v>419</v>
      </c>
      <c r="F5516" s="37" t="str">
        <f t="array" ref="F5516">IFERROR(XLOOKUP(E5516,Operadores!A:A,Operadores!B:B))</f>
        <v>ROSGIL</v>
      </c>
      <c r="G5516" s="36" t="s">
        <v>72</v>
      </c>
      <c r="H5516" s="39">
        <v>20.122739</v>
      </c>
      <c r="I5516" s="40">
        <v>215.0</v>
      </c>
      <c r="J5516" s="41">
        <f t="shared" si="5"/>
        <v>4326.388885</v>
      </c>
      <c r="K5516" s="37" t="str">
        <f t="array" ref="K5516">IFERROR(XLOOKUP(G5516,'Tipo de carga'!A:A,'Tipo de carga'!B:B))</f>
        <v>Autoabasto</v>
      </c>
      <c r="L5516" s="37">
        <f t="shared" si="2"/>
        <v>46</v>
      </c>
      <c r="M5516" s="37">
        <f t="shared" si="3"/>
        <v>16</v>
      </c>
      <c r="N5516" s="37">
        <f t="shared" si="4"/>
        <v>11</v>
      </c>
      <c r="O5516" s="37" t="str">
        <f t="array" ref="O5516">IFERROR(XLOOKUP(K5516,'Tipo de carga'!B:B,'Tipo de carga'!C:C))</f>
        <v>Diesel</v>
      </c>
    </row>
    <row r="5517">
      <c r="A5517" s="36">
        <v>2025.0</v>
      </c>
      <c r="B5517" s="37" t="str">
        <f t="array" ref="B5517">IFERROR(XLOOKUP(A5517,'Asignacion Nov'!A:A,'Asignacion Nov'!C:C))</f>
        <v>MeLi Dedicado TD</v>
      </c>
      <c r="C5517" s="37" t="str">
        <f t="array" ref="C5517">IFERROR(XLOOKUP(A5517,'Asignacion Nov'!A:A,'Asignacion Nov'!B:B))</f>
        <v>EC-05</v>
      </c>
      <c r="D5517" s="38">
        <v>45612.1975</v>
      </c>
      <c r="E5517" s="36" t="s">
        <v>239</v>
      </c>
      <c r="F5517" s="37" t="str">
        <f t="array" ref="F5517">IFERROR(XLOOKUP(E5517,Operadores!A:A,Operadores!B:B))</f>
        <v>BONAR</v>
      </c>
      <c r="G5517" s="36" t="s">
        <v>72</v>
      </c>
      <c r="H5517" s="39">
        <v>20.122739</v>
      </c>
      <c r="I5517" s="40">
        <v>572.0</v>
      </c>
      <c r="J5517" s="41">
        <f t="shared" si="5"/>
        <v>11510.20671</v>
      </c>
      <c r="K5517" s="37" t="str">
        <f t="array" ref="K5517">IFERROR(XLOOKUP(G5517,'Tipo de carga'!A:A,'Tipo de carga'!B:B))</f>
        <v>Autoabasto</v>
      </c>
      <c r="L5517" s="37">
        <f t="shared" si="2"/>
        <v>46</v>
      </c>
      <c r="M5517" s="37">
        <f t="shared" si="3"/>
        <v>16</v>
      </c>
      <c r="N5517" s="37">
        <f t="shared" si="4"/>
        <v>11</v>
      </c>
      <c r="O5517" s="37" t="str">
        <f t="array" ref="O5517">IFERROR(XLOOKUP(K5517,'Tipo de carga'!B:B,'Tipo de carga'!C:C))</f>
        <v>Diesel</v>
      </c>
    </row>
    <row r="5518">
      <c r="A5518" s="36">
        <v>1889.0</v>
      </c>
      <c r="B5518" s="37" t="str">
        <f t="array" ref="B5518">IFERROR(XLOOKUP(A5518,'Asignacion Nov'!A:A,'Asignacion Nov'!C:C))</f>
        <v>MeLi asignado SD</v>
      </c>
      <c r="C5518" s="37" t="str">
        <f t="array" ref="C5518">IFERROR(XLOOKUP(A5518,'Asignacion Nov'!A:A,'Asignacion Nov'!B:B))</f>
        <v>EC-05</v>
      </c>
      <c r="D5518" s="38">
        <v>45612.18019675926</v>
      </c>
      <c r="E5518" s="36" t="s">
        <v>556</v>
      </c>
      <c r="F5518" s="37" t="str">
        <f t="array" ref="F5518">IFERROR(XLOOKUP(E5518,Operadores!A:A,Operadores!B:B))</f>
        <v>MONJON</v>
      </c>
      <c r="G5518" s="36" t="s">
        <v>72</v>
      </c>
      <c r="H5518" s="39">
        <v>20.122739</v>
      </c>
      <c r="I5518" s="40">
        <v>108.0</v>
      </c>
      <c r="J5518" s="41">
        <f t="shared" si="5"/>
        <v>2173.255812</v>
      </c>
      <c r="K5518" s="37" t="str">
        <f t="array" ref="K5518">IFERROR(XLOOKUP(G5518,'Tipo de carga'!A:A,'Tipo de carga'!B:B))</f>
        <v>Autoabasto</v>
      </c>
      <c r="L5518" s="37">
        <f t="shared" si="2"/>
        <v>46</v>
      </c>
      <c r="M5518" s="37">
        <f t="shared" si="3"/>
        <v>16</v>
      </c>
      <c r="N5518" s="37">
        <f t="shared" si="4"/>
        <v>11</v>
      </c>
      <c r="O5518" s="37" t="str">
        <f t="array" ref="O5518">IFERROR(XLOOKUP(K5518,'Tipo de carga'!B:B,'Tipo de carga'!C:C))</f>
        <v>Diesel</v>
      </c>
    </row>
    <row r="5519">
      <c r="A5519" s="36">
        <v>1957.0</v>
      </c>
      <c r="B5519" s="37" t="str">
        <f t="array" ref="B5519">IFERROR(XLOOKUP(A5519,'Asignacion Nov'!A:A,'Asignacion Nov'!C:C))</f>
        <v>MeLi asignado SD</v>
      </c>
      <c r="C5519" s="37" t="str">
        <f t="array" ref="C5519">IFERROR(XLOOKUP(A5519,'Asignacion Nov'!A:A,'Asignacion Nov'!B:B))</f>
        <v>EC-05</v>
      </c>
      <c r="D5519" s="38">
        <v>45612.169328703705</v>
      </c>
      <c r="E5519" s="36" t="s">
        <v>217</v>
      </c>
      <c r="F5519" s="37" t="str">
        <f t="array" ref="F5519">IFERROR(XLOOKUP(E5519,Operadores!A:A,Operadores!B:B))</f>
        <v>HERFRA</v>
      </c>
      <c r="G5519" s="36" t="s">
        <v>72</v>
      </c>
      <c r="H5519" s="39">
        <v>20.122739</v>
      </c>
      <c r="I5519" s="40">
        <v>796.0</v>
      </c>
      <c r="J5519" s="41">
        <f t="shared" si="5"/>
        <v>16017.70024</v>
      </c>
      <c r="K5519" s="37" t="str">
        <f t="array" ref="K5519">IFERROR(XLOOKUP(G5519,'Tipo de carga'!A:A,'Tipo de carga'!B:B))</f>
        <v>Autoabasto</v>
      </c>
      <c r="L5519" s="37">
        <f t="shared" si="2"/>
        <v>46</v>
      </c>
      <c r="M5519" s="37">
        <f t="shared" si="3"/>
        <v>16</v>
      </c>
      <c r="N5519" s="37">
        <f t="shared" si="4"/>
        <v>11</v>
      </c>
      <c r="O5519" s="37" t="str">
        <f t="array" ref="O5519">IFERROR(XLOOKUP(K5519,'Tipo de carga'!B:B,'Tipo de carga'!C:C))</f>
        <v>Diesel</v>
      </c>
    </row>
    <row r="5520">
      <c r="A5520" s="36">
        <v>1990.0</v>
      </c>
      <c r="B5520" s="37" t="str">
        <f t="array" ref="B5520">IFERROR(XLOOKUP(A5520,'Asignacion Nov'!A:A,'Asignacion Nov'!C:C))</f>
        <v>MeLi asignado SD</v>
      </c>
      <c r="C5520" s="37" t="str">
        <f t="array" ref="C5520">IFERROR(XLOOKUP(A5520,'Asignacion Nov'!A:A,'Asignacion Nov'!B:B))</f>
        <v>EC-05</v>
      </c>
      <c r="D5520" s="38">
        <v>45612.14234953704</v>
      </c>
      <c r="E5520" s="36" t="s">
        <v>216</v>
      </c>
      <c r="F5520" s="37" t="str">
        <f t="array" ref="F5520">IFERROR(XLOOKUP(E5520,Operadores!A:A,Operadores!B:B))</f>
        <v>MENCAX</v>
      </c>
      <c r="G5520" s="36" t="s">
        <v>72</v>
      </c>
      <c r="H5520" s="39">
        <v>20.122739</v>
      </c>
      <c r="I5520" s="40">
        <v>588.0</v>
      </c>
      <c r="J5520" s="41">
        <f t="shared" si="5"/>
        <v>11832.17053</v>
      </c>
      <c r="K5520" s="37" t="str">
        <f t="array" ref="K5520">IFERROR(XLOOKUP(G5520,'Tipo de carga'!A:A,'Tipo de carga'!B:B))</f>
        <v>Autoabasto</v>
      </c>
      <c r="L5520" s="37">
        <f t="shared" si="2"/>
        <v>46</v>
      </c>
      <c r="M5520" s="37">
        <f t="shared" si="3"/>
        <v>16</v>
      </c>
      <c r="N5520" s="37">
        <f t="shared" si="4"/>
        <v>11</v>
      </c>
      <c r="O5520" s="37" t="str">
        <f t="array" ref="O5520">IFERROR(XLOOKUP(K5520,'Tipo de carga'!B:B,'Tipo de carga'!C:C))</f>
        <v>Diesel</v>
      </c>
    </row>
    <row r="5521">
      <c r="A5521" s="36">
        <v>1901.0</v>
      </c>
      <c r="B5521" s="37" t="str">
        <f t="array" ref="B5521">IFERROR(XLOOKUP(A5521,'Asignacion Nov'!A:A,'Asignacion Nov'!C:C))</f>
        <v>Pipas</v>
      </c>
      <c r="C5521" s="37" t="str">
        <f t="array" ref="C5521">IFERROR(XLOOKUP(A5521,'Asignacion Nov'!A:A,'Asignacion Nov'!B:B))</f>
        <v>EC-02</v>
      </c>
      <c r="D5521" s="38">
        <v>45612.12357638889</v>
      </c>
      <c r="E5521" s="36" t="s">
        <v>411</v>
      </c>
      <c r="F5521" s="37" t="str">
        <f t="array" ref="F5521">IFERROR(XLOOKUP(E5521,Operadores!A:A,Operadores!B:B))</f>
        <v>APODA</v>
      </c>
      <c r="G5521" s="36" t="s">
        <v>72</v>
      </c>
      <c r="H5521" s="39">
        <v>20.122739</v>
      </c>
      <c r="I5521" s="40">
        <v>900.0</v>
      </c>
      <c r="J5521" s="41">
        <f t="shared" si="5"/>
        <v>18110.4651</v>
      </c>
      <c r="K5521" s="37" t="str">
        <f t="array" ref="K5521">IFERROR(XLOOKUP(G5521,'Tipo de carga'!A:A,'Tipo de carga'!B:B))</f>
        <v>Autoabasto</v>
      </c>
      <c r="L5521" s="37">
        <f t="shared" si="2"/>
        <v>46</v>
      </c>
      <c r="M5521" s="37">
        <f t="shared" si="3"/>
        <v>16</v>
      </c>
      <c r="N5521" s="37">
        <f t="shared" si="4"/>
        <v>11</v>
      </c>
      <c r="O5521" s="37" t="str">
        <f t="array" ref="O5521">IFERROR(XLOOKUP(K5521,'Tipo de carga'!B:B,'Tipo de carga'!C:C))</f>
        <v>Diesel</v>
      </c>
    </row>
    <row r="5522">
      <c r="A5522" s="36">
        <v>1939.0</v>
      </c>
      <c r="B5522" s="37" t="str">
        <f t="array" ref="B5522">IFERROR(XLOOKUP(A5522,'Asignacion Nov'!A:A,'Asignacion Nov'!C:C))</f>
        <v>Full Liver</v>
      </c>
      <c r="C5522" s="37" t="str">
        <f t="array" ref="C5522">IFERROR(XLOOKUP(A5522,'Asignacion Nov'!A:A,'Asignacion Nov'!B:B))</f>
        <v>EC-01</v>
      </c>
      <c r="D5522" s="38">
        <v>45612.10502314815</v>
      </c>
      <c r="E5522" s="36" t="s">
        <v>364</v>
      </c>
      <c r="F5522" s="37" t="str">
        <f t="array" ref="F5522">IFERROR(XLOOKUP(E5522,Operadores!A:A,Operadores!B:B))</f>
        <v>TORBR01</v>
      </c>
      <c r="G5522" s="36" t="s">
        <v>72</v>
      </c>
      <c r="H5522" s="39">
        <v>20.122739</v>
      </c>
      <c r="I5522" s="40">
        <v>437.0</v>
      </c>
      <c r="J5522" s="41">
        <f t="shared" si="5"/>
        <v>8793.636943</v>
      </c>
      <c r="K5522" s="37" t="str">
        <f t="array" ref="K5522">IFERROR(XLOOKUP(G5522,'Tipo de carga'!A:A,'Tipo de carga'!B:B))</f>
        <v>Autoabasto</v>
      </c>
      <c r="L5522" s="37">
        <f t="shared" si="2"/>
        <v>46</v>
      </c>
      <c r="M5522" s="37">
        <f t="shared" si="3"/>
        <v>16</v>
      </c>
      <c r="N5522" s="37">
        <f t="shared" si="4"/>
        <v>11</v>
      </c>
      <c r="O5522" s="37" t="str">
        <f t="array" ref="O5522">IFERROR(XLOOKUP(K5522,'Tipo de carga'!B:B,'Tipo de carga'!C:C))</f>
        <v>Diesel</v>
      </c>
    </row>
    <row r="5523">
      <c r="A5523" s="36">
        <v>1977.0</v>
      </c>
      <c r="B5523" s="37" t="str">
        <f t="array" ref="B5523">IFERROR(XLOOKUP(A5523,'Asignacion Nov'!A:A,'Asignacion Nov'!C:C))</f>
        <v>MeLi asignado SD</v>
      </c>
      <c r="C5523" s="37" t="str">
        <f t="array" ref="C5523">IFERROR(XLOOKUP(A5523,'Asignacion Nov'!A:A,'Asignacion Nov'!B:B))</f>
        <v>EC-05</v>
      </c>
      <c r="D5523" s="38">
        <v>45612.08692129629</v>
      </c>
      <c r="E5523" s="36" t="s">
        <v>211</v>
      </c>
      <c r="F5523" s="37" t="str">
        <f t="array" ref="F5523">IFERROR(XLOOKUP(E5523,Operadores!A:A,Operadores!B:B))</f>
        <v>MARANG</v>
      </c>
      <c r="G5523" s="36" t="s">
        <v>72</v>
      </c>
      <c r="H5523" s="39">
        <v>20.122739</v>
      </c>
      <c r="I5523" s="40">
        <v>343.0</v>
      </c>
      <c r="J5523" s="41">
        <f t="shared" si="5"/>
        <v>6902.099477</v>
      </c>
      <c r="K5523" s="37" t="str">
        <f t="array" ref="K5523">IFERROR(XLOOKUP(G5523,'Tipo de carga'!A:A,'Tipo de carga'!B:B))</f>
        <v>Autoabasto</v>
      </c>
      <c r="L5523" s="37">
        <f t="shared" si="2"/>
        <v>46</v>
      </c>
      <c r="M5523" s="37">
        <f t="shared" si="3"/>
        <v>16</v>
      </c>
      <c r="N5523" s="37">
        <f t="shared" si="4"/>
        <v>11</v>
      </c>
      <c r="O5523" s="37" t="str">
        <f t="array" ref="O5523">IFERROR(XLOOKUP(K5523,'Tipo de carga'!B:B,'Tipo de carga'!C:C))</f>
        <v>Diesel</v>
      </c>
    </row>
    <row r="5524">
      <c r="A5524" s="36">
        <v>2031.0</v>
      </c>
      <c r="B5524" s="37" t="str">
        <f t="array" ref="B5524">IFERROR(XLOOKUP(A5524,'Asignacion Nov'!A:A,'Asignacion Nov'!C:C))</f>
        <v>MeLi Dedicado Merida</v>
      </c>
      <c r="C5524" s="37" t="str">
        <f t="array" ref="C5524">IFERROR(XLOOKUP(A5524,'Asignacion Nov'!A:A,'Asignacion Nov'!B:B))</f>
        <v>EC-05</v>
      </c>
      <c r="D5524" s="38">
        <v>45612.07702546296</v>
      </c>
      <c r="E5524" s="36" t="s">
        <v>304</v>
      </c>
      <c r="F5524" s="37" t="str">
        <f t="array" ref="F5524">IFERROR(XLOOKUP(E5524,Operadores!A:A,Operadores!B:B))</f>
        <v>ORTEDU</v>
      </c>
      <c r="G5524" s="36" t="s">
        <v>72</v>
      </c>
      <c r="H5524" s="39">
        <v>20.122739</v>
      </c>
      <c r="I5524" s="40">
        <v>330.0</v>
      </c>
      <c r="J5524" s="41">
        <f t="shared" si="5"/>
        <v>6640.50387</v>
      </c>
      <c r="K5524" s="37" t="str">
        <f t="array" ref="K5524">IFERROR(XLOOKUP(G5524,'Tipo de carga'!A:A,'Tipo de carga'!B:B))</f>
        <v>Autoabasto</v>
      </c>
      <c r="L5524" s="37">
        <f t="shared" si="2"/>
        <v>46</v>
      </c>
      <c r="M5524" s="37">
        <f t="shared" si="3"/>
        <v>16</v>
      </c>
      <c r="N5524" s="37">
        <f t="shared" si="4"/>
        <v>11</v>
      </c>
      <c r="O5524" s="37" t="str">
        <f t="array" ref="O5524">IFERROR(XLOOKUP(K5524,'Tipo de carga'!B:B,'Tipo de carga'!C:C))</f>
        <v>Diesel</v>
      </c>
    </row>
    <row r="5525">
      <c r="A5525" s="36">
        <v>1961.0</v>
      </c>
      <c r="B5525" s="37" t="str">
        <f t="array" ref="B5525">IFERROR(XLOOKUP(A5525,'Asignacion Nov'!A:A,'Asignacion Nov'!C:C))</f>
        <v>MeLi asignado SD</v>
      </c>
      <c r="C5525" s="37" t="str">
        <f t="array" ref="C5525">IFERROR(XLOOKUP(A5525,'Asignacion Nov'!A:A,'Asignacion Nov'!B:B))</f>
        <v>EC-05</v>
      </c>
      <c r="D5525" s="38">
        <v>45612.05091435185</v>
      </c>
      <c r="E5525" s="36" t="s">
        <v>196</v>
      </c>
      <c r="F5525" s="37" t="str">
        <f t="array" ref="F5525">IFERROR(XLOOKUP(E5525,Operadores!A:A,Operadores!B:B))</f>
        <v>HERJOS07</v>
      </c>
      <c r="G5525" s="36" t="s">
        <v>72</v>
      </c>
      <c r="H5525" s="39">
        <v>20.122739</v>
      </c>
      <c r="I5525" s="40">
        <v>705.0</v>
      </c>
      <c r="J5525" s="41">
        <f t="shared" si="5"/>
        <v>14186.531</v>
      </c>
      <c r="K5525" s="37" t="str">
        <f t="array" ref="K5525">IFERROR(XLOOKUP(G5525,'Tipo de carga'!A:A,'Tipo de carga'!B:B))</f>
        <v>Autoabasto</v>
      </c>
      <c r="L5525" s="37">
        <f t="shared" si="2"/>
        <v>46</v>
      </c>
      <c r="M5525" s="37">
        <f t="shared" si="3"/>
        <v>16</v>
      </c>
      <c r="N5525" s="37">
        <f t="shared" si="4"/>
        <v>11</v>
      </c>
      <c r="O5525" s="37" t="str">
        <f t="array" ref="O5525">IFERROR(XLOOKUP(K5525,'Tipo de carga'!B:B,'Tipo de carga'!C:C))</f>
        <v>Diesel</v>
      </c>
    </row>
    <row r="5526">
      <c r="A5526" s="36">
        <v>1890.0</v>
      </c>
      <c r="B5526" s="37" t="str">
        <f t="array" ref="B5526">IFERROR(XLOOKUP(A5526,'Asignacion Nov'!A:A,'Asignacion Nov'!C:C))</f>
        <v>Sayer Sencillo</v>
      </c>
      <c r="C5526" s="37" t="str">
        <f t="array" ref="C5526">IFERROR(XLOOKUP(A5526,'Asignacion Nov'!A:A,'Asignacion Nov'!B:B))</f>
        <v>EC-04</v>
      </c>
      <c r="D5526" s="38">
        <v>45612.96776620371</v>
      </c>
      <c r="E5526" s="36" t="s">
        <v>463</v>
      </c>
      <c r="F5526" s="37" t="str">
        <f t="array" ref="F5526">IFERROR(XLOOKUP(E5526,Operadores!A:A,Operadores!B:B))</f>
        <v>OSOCA01</v>
      </c>
      <c r="G5526" s="36" t="s">
        <v>19</v>
      </c>
      <c r="H5526" s="39">
        <v>20.226188</v>
      </c>
      <c r="I5526" s="40">
        <v>720.0</v>
      </c>
      <c r="J5526" s="41">
        <f t="shared" si="5"/>
        <v>14562.85536</v>
      </c>
      <c r="K5526" s="37" t="str">
        <f t="array" ref="K5526">IFERROR(XLOOKUP(G5526,'Tipo de carga'!A:A,'Tipo de carga'!B:B))</f>
        <v>Autoabasto</v>
      </c>
      <c r="L5526" s="37">
        <f t="shared" si="2"/>
        <v>46</v>
      </c>
      <c r="M5526" s="37">
        <f t="shared" si="3"/>
        <v>16</v>
      </c>
      <c r="N5526" s="37">
        <f t="shared" si="4"/>
        <v>11</v>
      </c>
      <c r="O5526" s="37" t="str">
        <f t="array" ref="O5526">IFERROR(XLOOKUP(K5526,'Tipo de carga'!B:B,'Tipo de carga'!C:C))</f>
        <v>Diesel</v>
      </c>
    </row>
    <row r="5527">
      <c r="A5527" s="36">
        <v>1803.0</v>
      </c>
      <c r="B5527" s="37" t="str">
        <f t="array" ref="B5527">IFERROR(XLOOKUP(A5527,'Asignacion Nov'!A:A,'Asignacion Nov'!C:C))</f>
        <v>Sayer Full</v>
      </c>
      <c r="C5527" s="37" t="str">
        <f t="array" ref="C5527">IFERROR(XLOOKUP(A5527,'Asignacion Nov'!A:A,'Asignacion Nov'!B:B))</f>
        <v>EC-04</v>
      </c>
      <c r="D5527" s="38">
        <v>45612.954351851855</v>
      </c>
      <c r="E5527" s="36" t="s">
        <v>24</v>
      </c>
      <c r="F5527" s="37" t="str">
        <f t="array" ref="F5527">IFERROR(XLOOKUP(E5527,Operadores!A:A,Operadores!B:B))</f>
        <v>LOPOSC</v>
      </c>
      <c r="G5527" s="36" t="s">
        <v>19</v>
      </c>
      <c r="H5527" s="39">
        <v>20.226188</v>
      </c>
      <c r="I5527" s="40">
        <v>605.0</v>
      </c>
      <c r="J5527" s="41">
        <f t="shared" si="5"/>
        <v>12236.84374</v>
      </c>
      <c r="K5527" s="37" t="str">
        <f t="array" ref="K5527">IFERROR(XLOOKUP(G5527,'Tipo de carga'!A:A,'Tipo de carga'!B:B))</f>
        <v>Autoabasto</v>
      </c>
      <c r="L5527" s="37">
        <f t="shared" si="2"/>
        <v>46</v>
      </c>
      <c r="M5527" s="37">
        <f t="shared" si="3"/>
        <v>16</v>
      </c>
      <c r="N5527" s="37">
        <f t="shared" si="4"/>
        <v>11</v>
      </c>
      <c r="O5527" s="37" t="str">
        <f t="array" ref="O5527">IFERROR(XLOOKUP(K5527,'Tipo de carga'!B:B,'Tipo de carga'!C:C))</f>
        <v>Diesel</v>
      </c>
    </row>
    <row r="5528">
      <c r="A5528" s="36">
        <v>1748.0</v>
      </c>
      <c r="B5528" s="37" t="str">
        <f t="array" ref="B5528">IFERROR(XLOOKUP(A5528,'Asignacion Nov'!A:A,'Asignacion Nov'!C:C))</f>
        <v>Liverpool Local</v>
      </c>
      <c r="C5528" s="37" t="str">
        <f t="array" ref="C5528">IFERROR(XLOOKUP(A5528,'Asignacion Nov'!A:A,'Asignacion Nov'!B:B))</f>
        <v>EC-01</v>
      </c>
      <c r="D5528" s="38">
        <v>45612.60300925926</v>
      </c>
      <c r="E5528" s="36" t="s">
        <v>69</v>
      </c>
      <c r="F5528" s="37" t="str">
        <f t="array" ref="F5528">IFERROR(XLOOKUP(E5528,Operadores!A:A,Operadores!B:B))</f>
        <v>MTTO</v>
      </c>
      <c r="G5528" s="36" t="s">
        <v>19</v>
      </c>
      <c r="H5528" s="39">
        <v>20.226188</v>
      </c>
      <c r="I5528" s="40">
        <v>58.0</v>
      </c>
      <c r="J5528" s="41">
        <f t="shared" si="5"/>
        <v>1173.118904</v>
      </c>
      <c r="K5528" s="37" t="str">
        <f t="array" ref="K5528">IFERROR(XLOOKUP(G5528,'Tipo de carga'!A:A,'Tipo de carga'!B:B))</f>
        <v>Autoabasto</v>
      </c>
      <c r="L5528" s="37">
        <f t="shared" si="2"/>
        <v>46</v>
      </c>
      <c r="M5528" s="37">
        <f t="shared" si="3"/>
        <v>16</v>
      </c>
      <c r="N5528" s="37">
        <f t="shared" si="4"/>
        <v>11</v>
      </c>
      <c r="O5528" s="37" t="str">
        <f t="array" ref="O5528">IFERROR(XLOOKUP(K5528,'Tipo de carga'!B:B,'Tipo de carga'!C:C))</f>
        <v>Diesel</v>
      </c>
    </row>
    <row r="5529">
      <c r="A5529" s="36">
        <v>1938.0</v>
      </c>
      <c r="B5529" s="37" t="str">
        <f t="array" ref="B5529">IFERROR(XLOOKUP(A5529,'Asignacion Nov'!A:A,'Asignacion Nov'!C:C))</f>
        <v>Sayer Sencillo</v>
      </c>
      <c r="C5529" s="37" t="str">
        <f t="array" ref="C5529">IFERROR(XLOOKUP(A5529,'Asignacion Nov'!A:A,'Asignacion Nov'!B:B))</f>
        <v>EC-04</v>
      </c>
      <c r="D5529" s="38">
        <v>45612.56528935185</v>
      </c>
      <c r="E5529" s="36" t="s">
        <v>38</v>
      </c>
      <c r="F5529" s="37" t="str">
        <f t="array" ref="F5529">IFERROR(XLOOKUP(E5529,Operadores!A:A,Operadores!B:B))</f>
        <v>SOSCA01</v>
      </c>
      <c r="G5529" s="36" t="s">
        <v>19</v>
      </c>
      <c r="H5529" s="39">
        <v>20.226188</v>
      </c>
      <c r="I5529" s="40">
        <v>430.0</v>
      </c>
      <c r="J5529" s="41">
        <f t="shared" si="5"/>
        <v>8697.26084</v>
      </c>
      <c r="K5529" s="37" t="str">
        <f t="array" ref="K5529">IFERROR(XLOOKUP(G5529,'Tipo de carga'!A:A,'Tipo de carga'!B:B))</f>
        <v>Autoabasto</v>
      </c>
      <c r="L5529" s="37">
        <f t="shared" si="2"/>
        <v>46</v>
      </c>
      <c r="M5529" s="37">
        <f t="shared" si="3"/>
        <v>16</v>
      </c>
      <c r="N5529" s="37">
        <f t="shared" si="4"/>
        <v>11</v>
      </c>
      <c r="O5529" s="37" t="str">
        <f t="array" ref="O5529">IFERROR(XLOOKUP(K5529,'Tipo de carga'!B:B,'Tipo de carga'!C:C))</f>
        <v>Diesel</v>
      </c>
    </row>
    <row r="5530">
      <c r="A5530" s="36">
        <v>1934.0</v>
      </c>
      <c r="B5530" s="37" t="str">
        <f t="array" ref="B5530">IFERROR(XLOOKUP(A5530,'Asignacion Nov'!A:A,'Asignacion Nov'!C:C))</f>
        <v>Circuitos</v>
      </c>
      <c r="C5530" s="37" t="str">
        <f t="array" ref="C5530">IFERROR(XLOOKUP(A5530,'Asignacion Nov'!A:A,'Asignacion Nov'!B:B))</f>
        <v>EC-03</v>
      </c>
      <c r="D5530" s="38">
        <v>45612.53438657407</v>
      </c>
      <c r="E5530" s="36" t="s">
        <v>272</v>
      </c>
      <c r="F5530" s="37" t="str">
        <f t="array" ref="F5530">IFERROR(XLOOKUP(E5530,Operadores!A:A,Operadores!B:B))</f>
        <v>AVIEN</v>
      </c>
      <c r="G5530" s="36" t="s">
        <v>19</v>
      </c>
      <c r="H5530" s="39">
        <v>20.226188</v>
      </c>
      <c r="I5530" s="40">
        <v>350.0</v>
      </c>
      <c r="J5530" s="41">
        <f t="shared" si="5"/>
        <v>7079.1658</v>
      </c>
      <c r="K5530" s="37" t="str">
        <f t="array" ref="K5530">IFERROR(XLOOKUP(G5530,'Tipo de carga'!A:A,'Tipo de carga'!B:B))</f>
        <v>Autoabasto</v>
      </c>
      <c r="L5530" s="37">
        <f t="shared" si="2"/>
        <v>46</v>
      </c>
      <c r="M5530" s="37">
        <f t="shared" si="3"/>
        <v>16</v>
      </c>
      <c r="N5530" s="37">
        <f t="shared" si="4"/>
        <v>11</v>
      </c>
      <c r="O5530" s="37" t="str">
        <f t="array" ref="O5530">IFERROR(XLOOKUP(K5530,'Tipo de carga'!B:B,'Tipo de carga'!C:C))</f>
        <v>Diesel</v>
      </c>
    </row>
    <row r="5531">
      <c r="A5531" s="36" t="s">
        <v>531</v>
      </c>
      <c r="B5531" s="37" t="str">
        <f t="array" ref="B5531">IFERROR(XLOOKUP(A5531,'Asignacion Nov'!A:A,'Asignacion Nov'!C:C))</f>
        <v/>
      </c>
      <c r="C5531" s="37" t="str">
        <f t="array" ref="C5531">IFERROR(XLOOKUP(A5531,'Asignacion Nov'!A:A,'Asignacion Nov'!B:B))</f>
        <v/>
      </c>
      <c r="D5531" s="38">
        <v>45612.43393518519</v>
      </c>
      <c r="E5531" s="36" t="s">
        <v>69</v>
      </c>
      <c r="F5531" s="37" t="str">
        <f t="array" ref="F5531">IFERROR(XLOOKUP(E5531,Operadores!A:A,Operadores!B:B))</f>
        <v>MTTO</v>
      </c>
      <c r="G5531" s="36" t="s">
        <v>19</v>
      </c>
      <c r="H5531" s="39">
        <v>20.226188</v>
      </c>
      <c r="I5531" s="40">
        <v>100.0</v>
      </c>
      <c r="J5531" s="41">
        <f t="shared" si="5"/>
        <v>2022.6188</v>
      </c>
      <c r="K5531" s="37" t="str">
        <f t="array" ref="K5531">IFERROR(XLOOKUP(G5531,'Tipo de carga'!A:A,'Tipo de carga'!B:B))</f>
        <v>Autoabasto</v>
      </c>
      <c r="L5531" s="37">
        <f t="shared" si="2"/>
        <v>46</v>
      </c>
      <c r="M5531" s="37">
        <f t="shared" si="3"/>
        <v>16</v>
      </c>
      <c r="N5531" s="37">
        <f t="shared" si="4"/>
        <v>11</v>
      </c>
      <c r="O5531" s="37" t="str">
        <f t="array" ref="O5531">IFERROR(XLOOKUP(K5531,'Tipo de carga'!B:B,'Tipo de carga'!C:C))</f>
        <v>Diesel</v>
      </c>
    </row>
    <row r="5532">
      <c r="A5532" s="36" t="s">
        <v>531</v>
      </c>
      <c r="B5532" s="37" t="str">
        <f t="array" ref="B5532">IFERROR(XLOOKUP(A5532,'Asignacion Nov'!A:A,'Asignacion Nov'!C:C))</f>
        <v/>
      </c>
      <c r="C5532" s="37" t="str">
        <f t="array" ref="C5532">IFERROR(XLOOKUP(A5532,'Asignacion Nov'!A:A,'Asignacion Nov'!B:B))</f>
        <v/>
      </c>
      <c r="D5532" s="38">
        <v>45612.428564814814</v>
      </c>
      <c r="E5532" s="36" t="s">
        <v>69</v>
      </c>
      <c r="F5532" s="37" t="str">
        <f t="array" ref="F5532">IFERROR(XLOOKUP(E5532,Operadores!A:A,Operadores!B:B))</f>
        <v>MTTO</v>
      </c>
      <c r="G5532" s="36" t="s">
        <v>19</v>
      </c>
      <c r="H5532" s="39">
        <v>20.226188</v>
      </c>
      <c r="I5532" s="40">
        <v>100.0</v>
      </c>
      <c r="J5532" s="41">
        <f t="shared" si="5"/>
        <v>2022.6188</v>
      </c>
      <c r="K5532" s="37" t="str">
        <f t="array" ref="K5532">IFERROR(XLOOKUP(G5532,'Tipo de carga'!A:A,'Tipo de carga'!B:B))</f>
        <v>Autoabasto</v>
      </c>
      <c r="L5532" s="37">
        <f t="shared" si="2"/>
        <v>46</v>
      </c>
      <c r="M5532" s="37">
        <f t="shared" si="3"/>
        <v>16</v>
      </c>
      <c r="N5532" s="37">
        <f t="shared" si="4"/>
        <v>11</v>
      </c>
      <c r="O5532" s="37" t="str">
        <f t="array" ref="O5532">IFERROR(XLOOKUP(K5532,'Tipo de carga'!B:B,'Tipo de carga'!C:C))</f>
        <v>Diesel</v>
      </c>
    </row>
    <row r="5533">
      <c r="A5533" s="36">
        <v>1973.0</v>
      </c>
      <c r="B5533" s="37" t="str">
        <f t="array" ref="B5533">IFERROR(XLOOKUP(A5533,'Asignacion Nov'!A:A,'Asignacion Nov'!C:C))</f>
        <v>Sayer Sencillo</v>
      </c>
      <c r="C5533" s="37" t="str">
        <f t="array" ref="C5533">IFERROR(XLOOKUP(A5533,'Asignacion Nov'!A:A,'Asignacion Nov'!B:B))</f>
        <v>EC-04</v>
      </c>
      <c r="D5533" s="38">
        <v>45612.30380787037</v>
      </c>
      <c r="E5533" s="36" t="s">
        <v>61</v>
      </c>
      <c r="F5533" s="37" t="str">
        <f t="array" ref="F5533">IFERROR(XLOOKUP(E5533,Operadores!A:A,Operadores!B:B))</f>
        <v>MENIG</v>
      </c>
      <c r="G5533" s="36" t="s">
        <v>19</v>
      </c>
      <c r="H5533" s="39">
        <v>20.226188</v>
      </c>
      <c r="I5533" s="40">
        <v>820.0</v>
      </c>
      <c r="J5533" s="41">
        <f t="shared" si="5"/>
        <v>16585.47416</v>
      </c>
      <c r="K5533" s="37" t="str">
        <f t="array" ref="K5533">IFERROR(XLOOKUP(G5533,'Tipo de carga'!A:A,'Tipo de carga'!B:B))</f>
        <v>Autoabasto</v>
      </c>
      <c r="L5533" s="37">
        <f t="shared" si="2"/>
        <v>46</v>
      </c>
      <c r="M5533" s="37">
        <f t="shared" si="3"/>
        <v>16</v>
      </c>
      <c r="N5533" s="37">
        <f t="shared" si="4"/>
        <v>11</v>
      </c>
      <c r="O5533" s="37" t="str">
        <f t="array" ref="O5533">IFERROR(XLOOKUP(K5533,'Tipo de carga'!B:B,'Tipo de carga'!C:C))</f>
        <v>Diesel</v>
      </c>
    </row>
    <row r="5534">
      <c r="A5534" s="36">
        <v>1835.0</v>
      </c>
      <c r="B5534" s="37" t="str">
        <f t="array" ref="B5534">IFERROR(XLOOKUP(A5534,'Asignacion Nov'!A:A,'Asignacion Nov'!C:C))</f>
        <v>Sayer Full</v>
      </c>
      <c r="C5534" s="37" t="str">
        <f t="array" ref="C5534">IFERROR(XLOOKUP(A5534,'Asignacion Nov'!A:A,'Asignacion Nov'!B:B))</f>
        <v>EC-04</v>
      </c>
      <c r="D5534" s="38">
        <v>45612.2837037037</v>
      </c>
      <c r="E5534" s="36" t="s">
        <v>512</v>
      </c>
      <c r="F5534" s="37" t="str">
        <f t="array" ref="F5534">IFERROR(XLOOKUP(E5534,Operadores!A:A,Operadores!B:B))</f>
        <v>GARCRU</v>
      </c>
      <c r="G5534" s="36" t="s">
        <v>19</v>
      </c>
      <c r="H5534" s="39">
        <v>20.226188</v>
      </c>
      <c r="I5534" s="40">
        <v>519.0</v>
      </c>
      <c r="J5534" s="41">
        <f t="shared" si="5"/>
        <v>10497.39157</v>
      </c>
      <c r="K5534" s="37" t="str">
        <f t="array" ref="K5534">IFERROR(XLOOKUP(G5534,'Tipo de carga'!A:A,'Tipo de carga'!B:B))</f>
        <v>Autoabasto</v>
      </c>
      <c r="L5534" s="37">
        <f t="shared" si="2"/>
        <v>46</v>
      </c>
      <c r="M5534" s="37">
        <f t="shared" si="3"/>
        <v>16</v>
      </c>
      <c r="N5534" s="37">
        <f t="shared" si="4"/>
        <v>11</v>
      </c>
      <c r="O5534" s="37" t="str">
        <f t="array" ref="O5534">IFERROR(XLOOKUP(K5534,'Tipo de carga'!B:B,'Tipo de carga'!C:C))</f>
        <v>Diesel</v>
      </c>
    </row>
    <row r="5535">
      <c r="A5535" s="36">
        <v>1940.0</v>
      </c>
      <c r="B5535" s="37" t="str">
        <f t="array" ref="B5535">IFERROR(XLOOKUP(A5535,'Asignacion Nov'!A:A,'Asignacion Nov'!C:C))</f>
        <v>Circuitos</v>
      </c>
      <c r="C5535" s="37" t="str">
        <f t="array" ref="C5535">IFERROR(XLOOKUP(A5535,'Asignacion Nov'!A:A,'Asignacion Nov'!B:B))</f>
        <v>EC-03</v>
      </c>
      <c r="D5535" s="38">
        <v>45612.14806712963</v>
      </c>
      <c r="E5535" s="36" t="s">
        <v>259</v>
      </c>
      <c r="F5535" s="37" t="str">
        <f t="array" ref="F5535">IFERROR(XLOOKUP(E5535,Operadores!A:A,Operadores!B:B))</f>
        <v>FLOPE</v>
      </c>
      <c r="G5535" s="36" t="s">
        <v>19</v>
      </c>
      <c r="H5535" s="39">
        <v>20.226188</v>
      </c>
      <c r="I5535" s="40">
        <v>371.0</v>
      </c>
      <c r="J5535" s="41">
        <f t="shared" si="5"/>
        <v>7503.915748</v>
      </c>
      <c r="K5535" s="37" t="str">
        <f t="array" ref="K5535">IFERROR(XLOOKUP(G5535,'Tipo de carga'!A:A,'Tipo de carga'!B:B))</f>
        <v>Autoabasto</v>
      </c>
      <c r="L5535" s="37">
        <f t="shared" si="2"/>
        <v>46</v>
      </c>
      <c r="M5535" s="37">
        <f t="shared" si="3"/>
        <v>16</v>
      </c>
      <c r="N5535" s="37">
        <f t="shared" si="4"/>
        <v>11</v>
      </c>
      <c r="O5535" s="37" t="str">
        <f t="array" ref="O5535">IFERROR(XLOOKUP(K5535,'Tipo de carga'!B:B,'Tipo de carga'!C:C))</f>
        <v>Diesel</v>
      </c>
    </row>
    <row r="5536">
      <c r="A5536" s="36">
        <v>1970.0</v>
      </c>
      <c r="B5536" s="37" t="str">
        <f t="array" ref="B5536">IFERROR(XLOOKUP(A5536,'Asignacion Nov'!A:A,'Asignacion Nov'!C:C))</f>
        <v>Sayer Vuelteros</v>
      </c>
      <c r="C5536" s="37" t="str">
        <f t="array" ref="C5536">IFERROR(XLOOKUP(A5536,'Asignacion Nov'!A:A,'Asignacion Nov'!B:B))</f>
        <v>EC-04</v>
      </c>
      <c r="D5536" s="38">
        <v>45612.00511574074</v>
      </c>
      <c r="E5536" s="36" t="s">
        <v>47</v>
      </c>
      <c r="F5536" s="37" t="str">
        <f t="array" ref="F5536">IFERROR(XLOOKUP(E5536,Operadores!A:A,Operadores!B:B))</f>
        <v>HERLEX</v>
      </c>
      <c r="G5536" s="36" t="s">
        <v>19</v>
      </c>
      <c r="H5536" s="39">
        <v>20.226188</v>
      </c>
      <c r="I5536" s="40">
        <v>800.0</v>
      </c>
      <c r="J5536" s="41">
        <f t="shared" si="5"/>
        <v>16180.9504</v>
      </c>
      <c r="K5536" s="37" t="str">
        <f t="array" ref="K5536">IFERROR(XLOOKUP(G5536,'Tipo de carga'!A:A,'Tipo de carga'!B:B))</f>
        <v>Autoabasto</v>
      </c>
      <c r="L5536" s="37">
        <f t="shared" si="2"/>
        <v>46</v>
      </c>
      <c r="M5536" s="37">
        <f t="shared" si="3"/>
        <v>16</v>
      </c>
      <c r="N5536" s="37">
        <f t="shared" si="4"/>
        <v>11</v>
      </c>
      <c r="O5536" s="37" t="str">
        <f t="array" ref="O5536">IFERROR(XLOOKUP(K5536,'Tipo de carga'!B:B,'Tipo de carga'!C:C))</f>
        <v>Diesel</v>
      </c>
    </row>
    <row r="5537">
      <c r="A5537" s="36">
        <v>1947.0</v>
      </c>
      <c r="B5537" s="37" t="str">
        <f t="array" ref="B5537">IFERROR(XLOOKUP(A5537,'Asignacion Nov'!A:A,'Asignacion Nov'!C:C))</f>
        <v>Circuitos</v>
      </c>
      <c r="C5537" s="37" t="str">
        <f t="array" ref="C5537">IFERROR(XLOOKUP(A5537,'Asignacion Nov'!A:A,'Asignacion Nov'!B:B))</f>
        <v>EC-03</v>
      </c>
      <c r="D5537" s="38">
        <v>45612.94587962963</v>
      </c>
      <c r="E5537" s="36" t="s">
        <v>265</v>
      </c>
      <c r="F5537" s="37" t="str">
        <f t="array" ref="F5537">IFERROR(XLOOKUP(E5537,Operadores!A:A,Operadores!B:B))</f>
        <v>DAMOS</v>
      </c>
      <c r="G5537" s="36" t="s">
        <v>75</v>
      </c>
      <c r="H5537" s="39">
        <v>20.06239</v>
      </c>
      <c r="I5537" s="40">
        <v>312.0</v>
      </c>
      <c r="J5537" s="41">
        <f t="shared" si="5"/>
        <v>6259.46568</v>
      </c>
      <c r="K5537" s="37" t="str">
        <f t="array" ref="K5537">IFERROR(XLOOKUP(G5537,'Tipo de carga'!A:A,'Tipo de carga'!B:B))</f>
        <v>Autoabasto</v>
      </c>
      <c r="L5537" s="37">
        <f t="shared" si="2"/>
        <v>46</v>
      </c>
      <c r="M5537" s="37">
        <f t="shared" si="3"/>
        <v>16</v>
      </c>
      <c r="N5537" s="37">
        <f t="shared" si="4"/>
        <v>11</v>
      </c>
      <c r="O5537" s="37" t="str">
        <f t="array" ref="O5537">IFERROR(XLOOKUP(K5537,'Tipo de carga'!B:B,'Tipo de carga'!C:C))</f>
        <v>Diesel</v>
      </c>
    </row>
    <row r="5538">
      <c r="A5538" s="36">
        <v>1881.0</v>
      </c>
      <c r="B5538" s="37" t="str">
        <f t="array" ref="B5538">IFERROR(XLOOKUP(A5538,'Asignacion Nov'!A:A,'Asignacion Nov'!C:C))</f>
        <v>Circuitos</v>
      </c>
      <c r="C5538" s="37" t="str">
        <f t="array" ref="C5538">IFERROR(XLOOKUP(A5538,'Asignacion Nov'!A:A,'Asignacion Nov'!B:B))</f>
        <v>EC-03</v>
      </c>
      <c r="D5538" s="38">
        <v>45612.93393518519</v>
      </c>
      <c r="E5538" s="36" t="s">
        <v>210</v>
      </c>
      <c r="F5538" s="37" t="str">
        <f t="array" ref="F5538">IFERROR(XLOOKUP(E5538,Operadores!A:A,Operadores!B:B))</f>
        <v>CERJER</v>
      </c>
      <c r="G5538" s="36" t="s">
        <v>75</v>
      </c>
      <c r="H5538" s="39">
        <v>20.06239</v>
      </c>
      <c r="I5538" s="40">
        <v>635.0</v>
      </c>
      <c r="J5538" s="41">
        <f t="shared" si="5"/>
        <v>12739.61765</v>
      </c>
      <c r="K5538" s="37" t="str">
        <f t="array" ref="K5538">IFERROR(XLOOKUP(G5538,'Tipo de carga'!A:A,'Tipo de carga'!B:B))</f>
        <v>Autoabasto</v>
      </c>
      <c r="L5538" s="37">
        <f t="shared" si="2"/>
        <v>46</v>
      </c>
      <c r="M5538" s="37">
        <f t="shared" si="3"/>
        <v>16</v>
      </c>
      <c r="N5538" s="37">
        <f t="shared" si="4"/>
        <v>11</v>
      </c>
      <c r="O5538" s="37" t="str">
        <f t="array" ref="O5538">IFERROR(XLOOKUP(K5538,'Tipo de carga'!B:B,'Tipo de carga'!C:C))</f>
        <v>Diesel</v>
      </c>
    </row>
    <row r="5539">
      <c r="A5539" s="36">
        <v>1932.0</v>
      </c>
      <c r="B5539" s="37" t="str">
        <f t="array" ref="B5539">IFERROR(XLOOKUP(A5539,'Asignacion Nov'!A:A,'Asignacion Nov'!C:C))</f>
        <v>Circuitos</v>
      </c>
      <c r="C5539" s="37" t="str">
        <f t="array" ref="C5539">IFERROR(XLOOKUP(A5539,'Asignacion Nov'!A:A,'Asignacion Nov'!B:B))</f>
        <v>EC-03</v>
      </c>
      <c r="D5539" s="38">
        <v>45612.7753125</v>
      </c>
      <c r="E5539" s="36" t="s">
        <v>185</v>
      </c>
      <c r="F5539" s="37" t="str">
        <f t="array" ref="F5539">IFERROR(XLOOKUP(E5539,Operadores!A:A,Operadores!B:B))</f>
        <v>FERRI</v>
      </c>
      <c r="G5539" s="36" t="s">
        <v>75</v>
      </c>
      <c r="H5539" s="39">
        <v>20.06239</v>
      </c>
      <c r="I5539" s="40">
        <v>497.0</v>
      </c>
      <c r="J5539" s="41">
        <f t="shared" si="5"/>
        <v>9971.00783</v>
      </c>
      <c r="K5539" s="37" t="str">
        <f t="array" ref="K5539">IFERROR(XLOOKUP(G5539,'Tipo de carga'!A:A,'Tipo de carga'!B:B))</f>
        <v>Autoabasto</v>
      </c>
      <c r="L5539" s="37">
        <f t="shared" si="2"/>
        <v>46</v>
      </c>
      <c r="M5539" s="37">
        <f t="shared" si="3"/>
        <v>16</v>
      </c>
      <c r="N5539" s="37">
        <f t="shared" si="4"/>
        <v>11</v>
      </c>
      <c r="O5539" s="37" t="str">
        <f t="array" ref="O5539">IFERROR(XLOOKUP(K5539,'Tipo de carga'!B:B,'Tipo de carga'!C:C))</f>
        <v>Diesel</v>
      </c>
    </row>
    <row r="5540">
      <c r="A5540" s="36">
        <v>1965.0</v>
      </c>
      <c r="B5540" s="37" t="str">
        <f t="array" ref="B5540">IFERROR(XLOOKUP(A5540,'Asignacion Nov'!A:A,'Asignacion Nov'!C:C))</f>
        <v>Circuitos</v>
      </c>
      <c r="C5540" s="37" t="str">
        <f t="array" ref="C5540">IFERROR(XLOOKUP(A5540,'Asignacion Nov'!A:A,'Asignacion Nov'!B:B))</f>
        <v>EC-03</v>
      </c>
      <c r="D5540" s="38">
        <v>45612.729780092595</v>
      </c>
      <c r="E5540" s="36" t="s">
        <v>195</v>
      </c>
      <c r="F5540" s="37" t="str">
        <f t="array" ref="F5540">IFERROR(XLOOKUP(E5540,Operadores!A:A,Operadores!B:B))</f>
        <v>APAJOS</v>
      </c>
      <c r="G5540" s="36" t="s">
        <v>75</v>
      </c>
      <c r="H5540" s="39">
        <v>20.06239</v>
      </c>
      <c r="I5540" s="40">
        <v>680.0</v>
      </c>
      <c r="J5540" s="41">
        <f t="shared" si="5"/>
        <v>13642.4252</v>
      </c>
      <c r="K5540" s="37" t="str">
        <f t="array" ref="K5540">IFERROR(XLOOKUP(G5540,'Tipo de carga'!A:A,'Tipo de carga'!B:B))</f>
        <v>Autoabasto</v>
      </c>
      <c r="L5540" s="37">
        <f t="shared" si="2"/>
        <v>46</v>
      </c>
      <c r="M5540" s="37">
        <f t="shared" si="3"/>
        <v>16</v>
      </c>
      <c r="N5540" s="37">
        <f t="shared" si="4"/>
        <v>11</v>
      </c>
      <c r="O5540" s="37" t="str">
        <f t="array" ref="O5540">IFERROR(XLOOKUP(K5540,'Tipo de carga'!B:B,'Tipo de carga'!C:C))</f>
        <v>Diesel</v>
      </c>
    </row>
    <row r="5541">
      <c r="A5541" s="36">
        <v>1907.0</v>
      </c>
      <c r="B5541" s="37" t="str">
        <f t="array" ref="B5541">IFERROR(XLOOKUP(A5541,'Asignacion Nov'!A:A,'Asignacion Nov'!C:C))</f>
        <v>Circuitos</v>
      </c>
      <c r="C5541" s="37" t="str">
        <f t="array" ref="C5541">IFERROR(XLOOKUP(A5541,'Asignacion Nov'!A:A,'Asignacion Nov'!B:B))</f>
        <v>EC-03</v>
      </c>
      <c r="D5541" s="38">
        <v>45612.63091435185</v>
      </c>
      <c r="E5541" s="36" t="s">
        <v>490</v>
      </c>
      <c r="F5541" s="37" t="str">
        <f t="array" ref="F5541">IFERROR(XLOOKUP(E5541,Operadores!A:A,Operadores!B:B))</f>
        <v>PANDAV</v>
      </c>
      <c r="G5541" s="36" t="s">
        <v>75</v>
      </c>
      <c r="H5541" s="39">
        <v>20.06239</v>
      </c>
      <c r="I5541" s="40">
        <v>509.0</v>
      </c>
      <c r="J5541" s="41">
        <f t="shared" si="5"/>
        <v>10211.75651</v>
      </c>
      <c r="K5541" s="37" t="str">
        <f t="array" ref="K5541">IFERROR(XLOOKUP(G5541,'Tipo de carga'!A:A,'Tipo de carga'!B:B))</f>
        <v>Autoabasto</v>
      </c>
      <c r="L5541" s="37">
        <f t="shared" si="2"/>
        <v>46</v>
      </c>
      <c r="M5541" s="37">
        <f t="shared" si="3"/>
        <v>16</v>
      </c>
      <c r="N5541" s="37">
        <f t="shared" si="4"/>
        <v>11</v>
      </c>
      <c r="O5541" s="37" t="str">
        <f t="array" ref="O5541">IFERROR(XLOOKUP(K5541,'Tipo de carga'!B:B,'Tipo de carga'!C:C))</f>
        <v>Diesel</v>
      </c>
    </row>
    <row r="5542">
      <c r="A5542" s="36">
        <v>1821.0</v>
      </c>
      <c r="B5542" s="37" t="str">
        <f t="array" ref="B5542">IFERROR(XLOOKUP(A5542,'Asignacion Nov'!A:A,'Asignacion Nov'!C:C))</f>
        <v>Circuitos</v>
      </c>
      <c r="C5542" s="37" t="str">
        <f t="array" ref="C5542">IFERROR(XLOOKUP(A5542,'Asignacion Nov'!A:A,'Asignacion Nov'!B:B))</f>
        <v>EC-03</v>
      </c>
      <c r="D5542" s="38">
        <v>45612.61440972222</v>
      </c>
      <c r="E5542" s="36" t="s">
        <v>198</v>
      </c>
      <c r="F5542" s="37" t="str">
        <f t="array" ref="F5542">IFERROR(XLOOKUP(E5542,Operadores!A:A,Operadores!B:B))</f>
        <v>BAULUI</v>
      </c>
      <c r="G5542" s="36" t="s">
        <v>75</v>
      </c>
      <c r="H5542" s="39">
        <v>20.06239</v>
      </c>
      <c r="I5542" s="40">
        <v>220.0</v>
      </c>
      <c r="J5542" s="41">
        <f t="shared" si="5"/>
        <v>4413.7258</v>
      </c>
      <c r="K5542" s="37" t="str">
        <f t="array" ref="K5542">IFERROR(XLOOKUP(G5542,'Tipo de carga'!A:A,'Tipo de carga'!B:B))</f>
        <v>Autoabasto</v>
      </c>
      <c r="L5542" s="37">
        <f t="shared" si="2"/>
        <v>46</v>
      </c>
      <c r="M5542" s="37">
        <f t="shared" si="3"/>
        <v>16</v>
      </c>
      <c r="N5542" s="37">
        <f t="shared" si="4"/>
        <v>11</v>
      </c>
      <c r="O5542" s="37" t="str">
        <f t="array" ref="O5542">IFERROR(XLOOKUP(K5542,'Tipo de carga'!B:B,'Tipo de carga'!C:C))</f>
        <v>Diesel</v>
      </c>
    </row>
    <row r="5543">
      <c r="A5543" s="36">
        <v>1886.0</v>
      </c>
      <c r="B5543" s="37" t="str">
        <f t="array" ref="B5543">IFERROR(XLOOKUP(A5543,'Asignacion Nov'!A:A,'Asignacion Nov'!C:C))</f>
        <v>Circuitos</v>
      </c>
      <c r="C5543" s="37" t="str">
        <f t="array" ref="C5543">IFERROR(XLOOKUP(A5543,'Asignacion Nov'!A:A,'Asignacion Nov'!B:B))</f>
        <v>EC-03</v>
      </c>
      <c r="D5543" s="38">
        <v>45612.56563657407</v>
      </c>
      <c r="E5543" s="36" t="s">
        <v>260</v>
      </c>
      <c r="F5543" s="37" t="str">
        <f t="array" ref="F5543">IFERROR(XLOOKUP(E5543,Operadores!A:A,Operadores!B:B))</f>
        <v>CORER</v>
      </c>
      <c r="G5543" s="36" t="s">
        <v>75</v>
      </c>
      <c r="H5543" s="39">
        <v>20.06239</v>
      </c>
      <c r="I5543" s="40">
        <v>407.0</v>
      </c>
      <c r="J5543" s="41">
        <f t="shared" si="5"/>
        <v>8165.39273</v>
      </c>
      <c r="K5543" s="37" t="str">
        <f t="array" ref="K5543">IFERROR(XLOOKUP(G5543,'Tipo de carga'!A:A,'Tipo de carga'!B:B))</f>
        <v>Autoabasto</v>
      </c>
      <c r="L5543" s="37">
        <f t="shared" si="2"/>
        <v>46</v>
      </c>
      <c r="M5543" s="37">
        <f t="shared" si="3"/>
        <v>16</v>
      </c>
      <c r="N5543" s="37">
        <f t="shared" si="4"/>
        <v>11</v>
      </c>
      <c r="O5543" s="37" t="str">
        <f t="array" ref="O5543">IFERROR(XLOOKUP(K5543,'Tipo de carga'!B:B,'Tipo de carga'!C:C))</f>
        <v>Diesel</v>
      </c>
    </row>
    <row r="5544">
      <c r="A5544" s="36">
        <v>1859.0</v>
      </c>
      <c r="B5544" s="37" t="str">
        <f t="array" ref="B5544">IFERROR(XLOOKUP(A5544,'Asignacion Nov'!A:A,'Asignacion Nov'!C:C))</f>
        <v>Circuitos</v>
      </c>
      <c r="C5544" s="37" t="str">
        <f t="array" ref="C5544">IFERROR(XLOOKUP(A5544,'Asignacion Nov'!A:A,'Asignacion Nov'!B:B))</f>
        <v>EC-03</v>
      </c>
      <c r="D5544" s="38">
        <v>45612.54353009259</v>
      </c>
      <c r="E5544" s="36" t="s">
        <v>238</v>
      </c>
      <c r="F5544" s="37" t="str">
        <f t="array" ref="F5544">IFERROR(XLOOKUP(E5544,Operadores!A:A,Operadores!B:B))</f>
        <v>JIMMI</v>
      </c>
      <c r="G5544" s="36" t="s">
        <v>75</v>
      </c>
      <c r="H5544" s="39">
        <v>20.06239</v>
      </c>
      <c r="I5544" s="40">
        <v>461.0</v>
      </c>
      <c r="J5544" s="41">
        <f t="shared" si="5"/>
        <v>9248.76179</v>
      </c>
      <c r="K5544" s="37" t="str">
        <f t="array" ref="K5544">IFERROR(XLOOKUP(G5544,'Tipo de carga'!A:A,'Tipo de carga'!B:B))</f>
        <v>Autoabasto</v>
      </c>
      <c r="L5544" s="37">
        <f t="shared" si="2"/>
        <v>46</v>
      </c>
      <c r="M5544" s="37">
        <f t="shared" si="3"/>
        <v>16</v>
      </c>
      <c r="N5544" s="37">
        <f t="shared" si="4"/>
        <v>11</v>
      </c>
      <c r="O5544" s="37" t="str">
        <f t="array" ref="O5544">IFERROR(XLOOKUP(K5544,'Tipo de carga'!B:B,'Tipo de carga'!C:C))</f>
        <v>Diesel</v>
      </c>
    </row>
    <row r="5545">
      <c r="A5545" s="36">
        <v>1909.0</v>
      </c>
      <c r="B5545" s="37" t="str">
        <f t="array" ref="B5545">IFERROR(XLOOKUP(A5545,'Asignacion Nov'!A:A,'Asignacion Nov'!C:C))</f>
        <v>Circuitos</v>
      </c>
      <c r="C5545" s="37" t="str">
        <f t="array" ref="C5545">IFERROR(XLOOKUP(A5545,'Asignacion Nov'!A:A,'Asignacion Nov'!B:B))</f>
        <v>EC-03</v>
      </c>
      <c r="D5545" s="38">
        <v>45612.519166666665</v>
      </c>
      <c r="E5545" s="36" t="s">
        <v>186</v>
      </c>
      <c r="F5545" s="37" t="str">
        <f t="array" ref="F5545">IFERROR(XLOOKUP(E5545,Operadores!A:A,Operadores!B:B))</f>
        <v>ZUÑDAV</v>
      </c>
      <c r="G5545" s="36" t="s">
        <v>75</v>
      </c>
      <c r="H5545" s="39">
        <v>20.06239</v>
      </c>
      <c r="I5545" s="40">
        <v>610.0</v>
      </c>
      <c r="J5545" s="41">
        <f t="shared" si="5"/>
        <v>12238.0579</v>
      </c>
      <c r="K5545" s="37" t="str">
        <f t="array" ref="K5545">IFERROR(XLOOKUP(G5545,'Tipo de carga'!A:A,'Tipo de carga'!B:B))</f>
        <v>Autoabasto</v>
      </c>
      <c r="L5545" s="37">
        <f t="shared" si="2"/>
        <v>46</v>
      </c>
      <c r="M5545" s="37">
        <f t="shared" si="3"/>
        <v>16</v>
      </c>
      <c r="N5545" s="37">
        <f t="shared" si="4"/>
        <v>11</v>
      </c>
      <c r="O5545" s="37" t="str">
        <f t="array" ref="O5545">IFERROR(XLOOKUP(K5545,'Tipo de carga'!B:B,'Tipo de carga'!C:C))</f>
        <v>Diesel</v>
      </c>
    </row>
    <row r="5546">
      <c r="A5546" s="36">
        <v>1825.0</v>
      </c>
      <c r="B5546" s="37" t="str">
        <f t="array" ref="B5546">IFERROR(XLOOKUP(A5546,'Asignacion Nov'!A:A,'Asignacion Nov'!C:C))</f>
        <v>Circuitos</v>
      </c>
      <c r="C5546" s="37" t="str">
        <f t="array" ref="C5546">IFERROR(XLOOKUP(A5546,'Asignacion Nov'!A:A,'Asignacion Nov'!B:B))</f>
        <v>EC-03</v>
      </c>
      <c r="D5546" s="38">
        <v>45612.32864583333</v>
      </c>
      <c r="E5546" s="36" t="s">
        <v>346</v>
      </c>
      <c r="F5546" s="37" t="str">
        <f t="array" ref="F5546">IFERROR(XLOOKUP(E5546,Operadores!A:A,Operadores!B:B))</f>
        <v>ESPIS</v>
      </c>
      <c r="G5546" s="36" t="s">
        <v>75</v>
      </c>
      <c r="H5546" s="39">
        <v>20.06239</v>
      </c>
      <c r="I5546" s="40">
        <v>483.0</v>
      </c>
      <c r="J5546" s="41">
        <f t="shared" si="5"/>
        <v>9690.13437</v>
      </c>
      <c r="K5546" s="37" t="str">
        <f t="array" ref="K5546">IFERROR(XLOOKUP(G5546,'Tipo de carga'!A:A,'Tipo de carga'!B:B))</f>
        <v>Autoabasto</v>
      </c>
      <c r="L5546" s="37">
        <f t="shared" si="2"/>
        <v>46</v>
      </c>
      <c r="M5546" s="37">
        <f t="shared" si="3"/>
        <v>16</v>
      </c>
      <c r="N5546" s="37">
        <f t="shared" si="4"/>
        <v>11</v>
      </c>
      <c r="O5546" s="37" t="str">
        <f t="array" ref="O5546">IFERROR(XLOOKUP(K5546,'Tipo de carga'!B:B,'Tipo de carga'!C:C))</f>
        <v>Diesel</v>
      </c>
    </row>
    <row r="5547">
      <c r="A5547" s="36">
        <v>1878.0</v>
      </c>
      <c r="B5547" s="37" t="str">
        <f t="array" ref="B5547">IFERROR(XLOOKUP(A5547,'Asignacion Nov'!A:A,'Asignacion Nov'!C:C))</f>
        <v>Circuitos</v>
      </c>
      <c r="C5547" s="37" t="str">
        <f t="array" ref="C5547">IFERROR(XLOOKUP(A5547,'Asignacion Nov'!A:A,'Asignacion Nov'!B:B))</f>
        <v>EC-03</v>
      </c>
      <c r="D5547" s="38">
        <v>45612.210231481484</v>
      </c>
      <c r="E5547" s="36" t="s">
        <v>53</v>
      </c>
      <c r="F5547" s="37" t="str">
        <f t="array" ref="F5547">IFERROR(XLOOKUP(E5547,Operadores!A:A,Operadores!B:B))</f>
        <v>CASSA</v>
      </c>
      <c r="G5547" s="36" t="s">
        <v>75</v>
      </c>
      <c r="H5547" s="39">
        <v>20.06239</v>
      </c>
      <c r="I5547" s="40">
        <v>500.0</v>
      </c>
      <c r="J5547" s="41">
        <f t="shared" si="5"/>
        <v>10031.195</v>
      </c>
      <c r="K5547" s="37" t="str">
        <f t="array" ref="K5547">IFERROR(XLOOKUP(G5547,'Tipo de carga'!A:A,'Tipo de carga'!B:B))</f>
        <v>Autoabasto</v>
      </c>
      <c r="L5547" s="37">
        <f t="shared" si="2"/>
        <v>46</v>
      </c>
      <c r="M5547" s="37">
        <f t="shared" si="3"/>
        <v>16</v>
      </c>
      <c r="N5547" s="37">
        <f t="shared" si="4"/>
        <v>11</v>
      </c>
      <c r="O5547" s="37" t="str">
        <f t="array" ref="O5547">IFERROR(XLOOKUP(K5547,'Tipo de carga'!B:B,'Tipo de carga'!C:C))</f>
        <v>Diesel</v>
      </c>
    </row>
    <row r="5548">
      <c r="A5548" s="36">
        <v>2077.0</v>
      </c>
      <c r="B5548" s="37" t="str">
        <f t="array" ref="B5548">IFERROR(XLOOKUP(A5548,'Asignacion Nov'!A:A,'Asignacion Nov'!C:C))</f>
        <v>Available</v>
      </c>
      <c r="C5548" s="37" t="str">
        <f t="array" ref="C5548">IFERROR(XLOOKUP(A5548,'Asignacion Nov'!A:A,'Asignacion Nov'!B:B))</f>
        <v>TTE</v>
      </c>
      <c r="D5548" s="38">
        <v>45612.048113425924</v>
      </c>
      <c r="E5548" s="36" t="s">
        <v>573</v>
      </c>
      <c r="F5548" s="37" t="str">
        <f t="array" ref="F5548">IFERROR(XLOOKUP(E5548,Operadores!A:A,Operadores!B:B))</f>
        <v>FLOJOS02</v>
      </c>
      <c r="G5548" s="36" t="s">
        <v>75</v>
      </c>
      <c r="H5548" s="39">
        <v>20.06239</v>
      </c>
      <c r="I5548" s="40">
        <v>605.0</v>
      </c>
      <c r="J5548" s="41">
        <f t="shared" si="5"/>
        <v>12137.74595</v>
      </c>
      <c r="K5548" s="37" t="str">
        <f t="array" ref="K5548">IFERROR(XLOOKUP(G5548,'Tipo de carga'!A:A,'Tipo de carga'!B:B))</f>
        <v>Autoabasto</v>
      </c>
      <c r="L5548" s="37">
        <f t="shared" si="2"/>
        <v>46</v>
      </c>
      <c r="M5548" s="37">
        <f t="shared" si="3"/>
        <v>16</v>
      </c>
      <c r="N5548" s="37">
        <f t="shared" si="4"/>
        <v>11</v>
      </c>
      <c r="O5548" s="37" t="str">
        <f t="array" ref="O5548">IFERROR(XLOOKUP(K5548,'Tipo de carga'!B:B,'Tipo de carga'!C:C))</f>
        <v>Diesel</v>
      </c>
    </row>
    <row r="5549">
      <c r="A5549" s="36">
        <v>1947.0</v>
      </c>
      <c r="B5549" s="37" t="str">
        <f t="array" ref="B5549">IFERROR(XLOOKUP(A5549,'Asignacion Nov'!A:A,'Asignacion Nov'!C:C))</f>
        <v>Circuitos</v>
      </c>
      <c r="C5549" s="37" t="str">
        <f t="array" ref="C5549">IFERROR(XLOOKUP(A5549,'Asignacion Nov'!A:A,'Asignacion Nov'!B:B))</f>
        <v>EC-03</v>
      </c>
      <c r="D5549" s="38">
        <v>45612.018541666665</v>
      </c>
      <c r="E5549" s="36" t="s">
        <v>265</v>
      </c>
      <c r="F5549" s="37" t="str">
        <f t="array" ref="F5549">IFERROR(XLOOKUP(E5549,Operadores!A:A,Operadores!B:B))</f>
        <v>DAMOS</v>
      </c>
      <c r="G5549" s="36" t="s">
        <v>75</v>
      </c>
      <c r="H5549" s="39">
        <v>20.06239</v>
      </c>
      <c r="I5549" s="40">
        <v>319.0</v>
      </c>
      <c r="J5549" s="41">
        <f t="shared" si="5"/>
        <v>6399.90241</v>
      </c>
      <c r="K5549" s="37" t="str">
        <f t="array" ref="K5549">IFERROR(XLOOKUP(G5549,'Tipo de carga'!A:A,'Tipo de carga'!B:B))</f>
        <v>Autoabasto</v>
      </c>
      <c r="L5549" s="37">
        <f t="shared" si="2"/>
        <v>46</v>
      </c>
      <c r="M5549" s="37">
        <f t="shared" si="3"/>
        <v>16</v>
      </c>
      <c r="N5549" s="37">
        <f t="shared" si="4"/>
        <v>11</v>
      </c>
      <c r="O5549" s="37" t="str">
        <f t="array" ref="O5549">IFERROR(XLOOKUP(K5549,'Tipo de carga'!B:B,'Tipo de carga'!C:C))</f>
        <v>Diesel</v>
      </c>
    </row>
    <row r="5550">
      <c r="A5550" s="36">
        <v>1908.0</v>
      </c>
      <c r="B5550" s="37" t="str">
        <f t="array" ref="B5550">IFERROR(XLOOKUP(A5550,'Asignacion Nov'!A:A,'Asignacion Nov'!C:C))</f>
        <v>Circuitos</v>
      </c>
      <c r="C5550" s="37" t="str">
        <f t="array" ref="C5550">IFERROR(XLOOKUP(A5550,'Asignacion Nov'!A:A,'Asignacion Nov'!B:B))</f>
        <v>EC-03</v>
      </c>
      <c r="D5550" s="38">
        <v>45612.82597222222</v>
      </c>
      <c r="E5550" s="36" t="s">
        <v>359</v>
      </c>
      <c r="F5550" s="37" t="str">
        <f t="array" ref="F5550">IFERROR(XLOOKUP(E5550,Operadores!A:A,Operadores!B:B))</f>
        <v>GARJOR01</v>
      </c>
      <c r="G5550" s="36" t="s">
        <v>274</v>
      </c>
      <c r="H5550" s="39">
        <v>19.63136</v>
      </c>
      <c r="I5550" s="40">
        <v>492.0</v>
      </c>
      <c r="J5550" s="41">
        <f t="shared" si="5"/>
        <v>9658.62912</v>
      </c>
      <c r="K5550" s="37" t="str">
        <f t="array" ref="K5550">IFERROR(XLOOKUP(G5550,'Tipo de carga'!A:A,'Tipo de carga'!B:B))</f>
        <v>Autoabasto</v>
      </c>
      <c r="L5550" s="37">
        <f t="shared" si="2"/>
        <v>46</v>
      </c>
      <c r="M5550" s="37">
        <f t="shared" si="3"/>
        <v>16</v>
      </c>
      <c r="N5550" s="37">
        <f t="shared" si="4"/>
        <v>11</v>
      </c>
      <c r="O5550" s="37" t="str">
        <f t="array" ref="O5550">IFERROR(XLOOKUP(K5550,'Tipo de carga'!B:B,'Tipo de carga'!C:C))</f>
        <v>Diesel</v>
      </c>
    </row>
    <row r="5551">
      <c r="A5551" s="36">
        <v>1948.0</v>
      </c>
      <c r="B5551" s="37" t="str">
        <f t="array" ref="B5551">IFERROR(XLOOKUP(A5551,'Asignacion Nov'!A:A,'Asignacion Nov'!C:C))</f>
        <v>Circuitos</v>
      </c>
      <c r="C5551" s="37" t="str">
        <f t="array" ref="C5551">IFERROR(XLOOKUP(A5551,'Asignacion Nov'!A:A,'Asignacion Nov'!B:B))</f>
        <v>EC-03</v>
      </c>
      <c r="D5551" s="38">
        <v>45612.48539351852</v>
      </c>
      <c r="E5551" s="36" t="s">
        <v>256</v>
      </c>
      <c r="F5551" s="37" t="str">
        <f t="array" ref="F5551">IFERROR(XLOOKUP(E5551,Operadores!A:A,Operadores!B:B))</f>
        <v>MOREFR</v>
      </c>
      <c r="G5551" s="36" t="s">
        <v>274</v>
      </c>
      <c r="H5551" s="39">
        <v>19.63136</v>
      </c>
      <c r="I5551" s="40">
        <v>275.0</v>
      </c>
      <c r="J5551" s="41">
        <f t="shared" si="5"/>
        <v>5398.624</v>
      </c>
      <c r="K5551" s="37" t="str">
        <f t="array" ref="K5551">IFERROR(XLOOKUP(G5551,'Tipo de carga'!A:A,'Tipo de carga'!B:B))</f>
        <v>Autoabasto</v>
      </c>
      <c r="L5551" s="37">
        <f t="shared" si="2"/>
        <v>46</v>
      </c>
      <c r="M5551" s="37">
        <f t="shared" si="3"/>
        <v>16</v>
      </c>
      <c r="N5551" s="37">
        <f t="shared" si="4"/>
        <v>11</v>
      </c>
      <c r="O5551" s="37" t="str">
        <f t="array" ref="O5551">IFERROR(XLOOKUP(K5551,'Tipo de carga'!B:B,'Tipo de carga'!C:C))</f>
        <v>Diesel</v>
      </c>
    </row>
    <row r="5552">
      <c r="A5552" s="36">
        <v>2026.0</v>
      </c>
      <c r="B5552" s="37" t="str">
        <f t="array" ref="B5552">IFERROR(XLOOKUP(A5552,'Asignacion Nov'!A:A,'Asignacion Nov'!C:C))</f>
        <v>MeLi Dedicado Merida</v>
      </c>
      <c r="C5552" s="37" t="str">
        <f t="array" ref="C5552">IFERROR(XLOOKUP(A5552,'Asignacion Nov'!A:A,'Asignacion Nov'!B:B))</f>
        <v>EC-05</v>
      </c>
      <c r="D5552" s="38">
        <v>45612.98947916667</v>
      </c>
      <c r="E5552" s="36" t="s">
        <v>492</v>
      </c>
      <c r="F5552" s="37" t="str">
        <f t="array" ref="F5552">IFERROR(XLOOKUP(E5552,Operadores!A:A,Operadores!B:B))</f>
        <v>CRUTOM</v>
      </c>
      <c r="G5552" s="36" t="s">
        <v>42</v>
      </c>
      <c r="H5552" s="39">
        <v>19.950328</v>
      </c>
      <c r="I5552" s="40">
        <v>250.0</v>
      </c>
      <c r="J5552" s="41">
        <f t="shared" si="5"/>
        <v>4987.582</v>
      </c>
      <c r="K5552" s="37" t="str">
        <f t="array" ref="K5552">IFERROR(XLOOKUP(G5552,'Tipo de carga'!A:A,'Tipo de carga'!B:B))</f>
        <v>Autoabasto</v>
      </c>
      <c r="L5552" s="37">
        <f t="shared" si="2"/>
        <v>46</v>
      </c>
      <c r="M5552" s="37">
        <f t="shared" si="3"/>
        <v>16</v>
      </c>
      <c r="N5552" s="37">
        <f t="shared" si="4"/>
        <v>11</v>
      </c>
      <c r="O5552" s="37" t="str">
        <f t="array" ref="O5552">IFERROR(XLOOKUP(K5552,'Tipo de carga'!B:B,'Tipo de carga'!C:C))</f>
        <v>Diesel</v>
      </c>
    </row>
    <row r="5553">
      <c r="A5553" s="36">
        <v>2002.0</v>
      </c>
      <c r="B5553" s="37" t="str">
        <f t="array" ref="B5553">IFERROR(XLOOKUP(A5553,'Asignacion Nov'!A:A,'Asignacion Nov'!C:C))</f>
        <v>MeLi Dedicado Merida</v>
      </c>
      <c r="C5553" s="37" t="str">
        <f t="array" ref="C5553">IFERROR(XLOOKUP(A5553,'Asignacion Nov'!A:A,'Asignacion Nov'!B:B))</f>
        <v>EC-05</v>
      </c>
      <c r="D5553" s="38">
        <v>45612.98685185185</v>
      </c>
      <c r="E5553" s="36" t="s">
        <v>535</v>
      </c>
      <c r="F5553" s="37" t="str">
        <f t="array" ref="F5553">IFERROR(XLOOKUP(E5553,Operadores!A:A,Operadores!B:B))</f>
        <v>VELALE</v>
      </c>
      <c r="G5553" s="36" t="s">
        <v>42</v>
      </c>
      <c r="H5553" s="39">
        <v>19.950328</v>
      </c>
      <c r="I5553" s="40">
        <v>495.0</v>
      </c>
      <c r="J5553" s="41">
        <f t="shared" si="5"/>
        <v>9875.41236</v>
      </c>
      <c r="K5553" s="37" t="str">
        <f t="array" ref="K5553">IFERROR(XLOOKUP(G5553,'Tipo de carga'!A:A,'Tipo de carga'!B:B))</f>
        <v>Autoabasto</v>
      </c>
      <c r="L5553" s="37">
        <f t="shared" si="2"/>
        <v>46</v>
      </c>
      <c r="M5553" s="37">
        <f t="shared" si="3"/>
        <v>16</v>
      </c>
      <c r="N5553" s="37">
        <f t="shared" si="4"/>
        <v>11</v>
      </c>
      <c r="O5553" s="37" t="str">
        <f t="array" ref="O5553">IFERROR(XLOOKUP(K5553,'Tipo de carga'!B:B,'Tipo de carga'!C:C))</f>
        <v>Diesel</v>
      </c>
    </row>
    <row r="5554">
      <c r="A5554" s="36">
        <v>1818.0</v>
      </c>
      <c r="B5554" s="37" t="str">
        <f t="array" ref="B5554">IFERROR(XLOOKUP(A5554,'Asignacion Nov'!A:A,'Asignacion Nov'!C:C))</f>
        <v>Wm Full</v>
      </c>
      <c r="C5554" s="37" t="str">
        <f t="array" ref="C5554">IFERROR(XLOOKUP(A5554,'Asignacion Nov'!A:A,'Asignacion Nov'!B:B))</f>
        <v>EC-08</v>
      </c>
      <c r="D5554" s="38">
        <v>45612.89013888889</v>
      </c>
      <c r="E5554" s="36" t="s">
        <v>302</v>
      </c>
      <c r="F5554" s="37" t="str">
        <f t="array" ref="F5554">IFERROR(XLOOKUP(E5554,Operadores!A:A,Operadores!B:B))</f>
        <v>HEROCT</v>
      </c>
      <c r="G5554" s="36" t="s">
        <v>42</v>
      </c>
      <c r="H5554" s="39">
        <v>19.950328</v>
      </c>
      <c r="I5554" s="40">
        <v>403.0</v>
      </c>
      <c r="J5554" s="41">
        <f t="shared" si="5"/>
        <v>8039.982184</v>
      </c>
      <c r="K5554" s="37" t="str">
        <f t="array" ref="K5554">IFERROR(XLOOKUP(G5554,'Tipo de carga'!A:A,'Tipo de carga'!B:B))</f>
        <v>Autoabasto</v>
      </c>
      <c r="L5554" s="37">
        <f t="shared" si="2"/>
        <v>46</v>
      </c>
      <c r="M5554" s="37">
        <f t="shared" si="3"/>
        <v>16</v>
      </c>
      <c r="N5554" s="37">
        <f t="shared" si="4"/>
        <v>11</v>
      </c>
      <c r="O5554" s="37" t="str">
        <f t="array" ref="O5554">IFERROR(XLOOKUP(K5554,'Tipo de carga'!B:B,'Tipo de carga'!C:C))</f>
        <v>Diesel</v>
      </c>
    </row>
    <row r="5555">
      <c r="A5555" s="36">
        <v>1997.0</v>
      </c>
      <c r="B5555" s="37" t="str">
        <f t="array" ref="B5555">IFERROR(XLOOKUP(A5555,'Asignacion Nov'!A:A,'Asignacion Nov'!C:C))</f>
        <v>MeLi Dedicado Merida</v>
      </c>
      <c r="C5555" s="37" t="str">
        <f t="array" ref="C5555">IFERROR(XLOOKUP(A5555,'Asignacion Nov'!A:A,'Asignacion Nov'!B:B))</f>
        <v>EC-05</v>
      </c>
      <c r="D5555" s="38">
        <v>45612.85600694444</v>
      </c>
      <c r="E5555" s="36" t="s">
        <v>290</v>
      </c>
      <c r="F5555" s="37" t="str">
        <f t="array" ref="F5555">IFERROR(XLOOKUP(E5555,Operadores!A:A,Operadores!B:B))</f>
        <v>MARLEO</v>
      </c>
      <c r="G5555" s="36" t="s">
        <v>42</v>
      </c>
      <c r="H5555" s="39">
        <v>19.950328</v>
      </c>
      <c r="I5555" s="40">
        <v>440.0</v>
      </c>
      <c r="J5555" s="41">
        <f t="shared" si="5"/>
        <v>8778.14432</v>
      </c>
      <c r="K5555" s="37" t="str">
        <f t="array" ref="K5555">IFERROR(XLOOKUP(G5555,'Tipo de carga'!A:A,'Tipo de carga'!B:B))</f>
        <v>Autoabasto</v>
      </c>
      <c r="L5555" s="37">
        <f t="shared" si="2"/>
        <v>46</v>
      </c>
      <c r="M5555" s="37">
        <f t="shared" si="3"/>
        <v>16</v>
      </c>
      <c r="N5555" s="37">
        <f t="shared" si="4"/>
        <v>11</v>
      </c>
      <c r="O5555" s="37" t="str">
        <f t="array" ref="O5555">IFERROR(XLOOKUP(K5555,'Tipo de carga'!B:B,'Tipo de carga'!C:C))</f>
        <v>Diesel</v>
      </c>
    </row>
    <row r="5556">
      <c r="A5556" s="36">
        <v>1998.0</v>
      </c>
      <c r="B5556" s="37" t="str">
        <f t="array" ref="B5556">IFERROR(XLOOKUP(A5556,'Asignacion Nov'!A:A,'Asignacion Nov'!C:C))</f>
        <v>MeLi Dedicado Merida</v>
      </c>
      <c r="C5556" s="37" t="str">
        <f t="array" ref="C5556">IFERROR(XLOOKUP(A5556,'Asignacion Nov'!A:A,'Asignacion Nov'!B:B))</f>
        <v>EC-05</v>
      </c>
      <c r="D5556" s="38">
        <v>45612.841516203705</v>
      </c>
      <c r="E5556" s="36" t="s">
        <v>381</v>
      </c>
      <c r="F5556" s="37" t="str">
        <f t="array" ref="F5556">IFERROR(XLOOKUP(E5556,Operadores!A:A,Operadores!B:B))</f>
        <v>CHAJUA</v>
      </c>
      <c r="G5556" s="36" t="s">
        <v>42</v>
      </c>
      <c r="H5556" s="39">
        <v>19.950328</v>
      </c>
      <c r="I5556" s="40">
        <v>416.0</v>
      </c>
      <c r="J5556" s="41">
        <f t="shared" si="5"/>
        <v>8299.336448</v>
      </c>
      <c r="K5556" s="37" t="str">
        <f t="array" ref="K5556">IFERROR(XLOOKUP(G5556,'Tipo de carga'!A:A,'Tipo de carga'!B:B))</f>
        <v>Autoabasto</v>
      </c>
      <c r="L5556" s="37">
        <f t="shared" si="2"/>
        <v>46</v>
      </c>
      <c r="M5556" s="37">
        <f t="shared" si="3"/>
        <v>16</v>
      </c>
      <c r="N5556" s="37">
        <f t="shared" si="4"/>
        <v>11</v>
      </c>
      <c r="O5556" s="37" t="str">
        <f t="array" ref="O5556">IFERROR(XLOOKUP(K5556,'Tipo de carga'!B:B,'Tipo de carga'!C:C))</f>
        <v>Diesel</v>
      </c>
    </row>
    <row r="5557">
      <c r="A5557" s="36">
        <v>1892.0</v>
      </c>
      <c r="B5557" s="37" t="str">
        <f t="array" ref="B5557">IFERROR(XLOOKUP(A5557,'Asignacion Nov'!A:A,'Asignacion Nov'!C:C))</f>
        <v>Full Liver</v>
      </c>
      <c r="C5557" s="37" t="str">
        <f t="array" ref="C5557">IFERROR(XLOOKUP(A5557,'Asignacion Nov'!A:A,'Asignacion Nov'!B:B))</f>
        <v>EC-01</v>
      </c>
      <c r="D5557" s="38">
        <v>45612.73303240741</v>
      </c>
      <c r="E5557" s="36" t="s">
        <v>151</v>
      </c>
      <c r="F5557" s="37" t="str">
        <f t="array" ref="F5557">IFERROR(XLOOKUP(E5557,Operadores!A:A,Operadores!B:B))</f>
        <v>CALVI</v>
      </c>
      <c r="G5557" s="36" t="s">
        <v>42</v>
      </c>
      <c r="H5557" s="39">
        <v>19.950328</v>
      </c>
      <c r="I5557" s="40">
        <v>647.0</v>
      </c>
      <c r="J5557" s="41">
        <f t="shared" si="5"/>
        <v>12907.86222</v>
      </c>
      <c r="K5557" s="37" t="str">
        <f t="array" ref="K5557">IFERROR(XLOOKUP(G5557,'Tipo de carga'!A:A,'Tipo de carga'!B:B))</f>
        <v>Autoabasto</v>
      </c>
      <c r="L5557" s="37">
        <f t="shared" si="2"/>
        <v>46</v>
      </c>
      <c r="M5557" s="37">
        <f t="shared" si="3"/>
        <v>16</v>
      </c>
      <c r="N5557" s="37">
        <f t="shared" si="4"/>
        <v>11</v>
      </c>
      <c r="O5557" s="37" t="str">
        <f t="array" ref="O5557">IFERROR(XLOOKUP(K5557,'Tipo de carga'!B:B,'Tipo de carga'!C:C))</f>
        <v>Diesel</v>
      </c>
    </row>
    <row r="5558">
      <c r="A5558" s="36">
        <v>1887.0</v>
      </c>
      <c r="B5558" s="37" t="str">
        <f t="array" ref="B5558">IFERROR(XLOOKUP(A5558,'Asignacion Nov'!A:A,'Asignacion Nov'!C:C))</f>
        <v>Circuitos</v>
      </c>
      <c r="C5558" s="37" t="str">
        <f t="array" ref="C5558">IFERROR(XLOOKUP(A5558,'Asignacion Nov'!A:A,'Asignacion Nov'!B:B))</f>
        <v>EC-03</v>
      </c>
      <c r="D5558" s="38">
        <v>45612.70730324074</v>
      </c>
      <c r="E5558" s="36" t="s">
        <v>279</v>
      </c>
      <c r="F5558" s="37" t="str">
        <f t="array" ref="F5558">IFERROR(XLOOKUP(E5558,Operadores!A:A,Operadores!B:B))</f>
        <v>NARCA</v>
      </c>
      <c r="G5558" s="36" t="s">
        <v>42</v>
      </c>
      <c r="H5558" s="39">
        <v>19.950328</v>
      </c>
      <c r="I5558" s="40">
        <v>750.0</v>
      </c>
      <c r="J5558" s="41">
        <f t="shared" si="5"/>
        <v>14962.746</v>
      </c>
      <c r="K5558" s="37" t="str">
        <f t="array" ref="K5558">IFERROR(XLOOKUP(G5558,'Tipo de carga'!A:A,'Tipo de carga'!B:B))</f>
        <v>Autoabasto</v>
      </c>
      <c r="L5558" s="37">
        <f t="shared" si="2"/>
        <v>46</v>
      </c>
      <c r="M5558" s="37">
        <f t="shared" si="3"/>
        <v>16</v>
      </c>
      <c r="N5558" s="37">
        <f t="shared" si="4"/>
        <v>11</v>
      </c>
      <c r="O5558" s="37" t="str">
        <f t="array" ref="O5558">IFERROR(XLOOKUP(K5558,'Tipo de carga'!B:B,'Tipo de carga'!C:C))</f>
        <v>Diesel</v>
      </c>
    </row>
    <row r="5559">
      <c r="A5559" s="36">
        <v>1826.0</v>
      </c>
      <c r="B5559" s="37" t="str">
        <f t="array" ref="B5559">IFERROR(XLOOKUP(A5559,'Asignacion Nov'!A:A,'Asignacion Nov'!C:C))</f>
        <v>Wm Full</v>
      </c>
      <c r="C5559" s="37" t="str">
        <f t="array" ref="C5559">IFERROR(XLOOKUP(A5559,'Asignacion Nov'!A:A,'Asignacion Nov'!B:B))</f>
        <v>EC-08</v>
      </c>
      <c r="D5559" s="38">
        <v>45612.662997685184</v>
      </c>
      <c r="E5559" s="36" t="s">
        <v>298</v>
      </c>
      <c r="F5559" s="37" t="str">
        <f t="array" ref="F5559">IFERROR(XLOOKUP(E5559,Operadores!A:A,Operadores!B:B))</f>
        <v>MORFRE01</v>
      </c>
      <c r="G5559" s="36" t="s">
        <v>42</v>
      </c>
      <c r="H5559" s="39">
        <v>19.950328</v>
      </c>
      <c r="I5559" s="40">
        <v>350.0</v>
      </c>
      <c r="J5559" s="41">
        <f t="shared" si="5"/>
        <v>6982.6148</v>
      </c>
      <c r="K5559" s="37" t="str">
        <f t="array" ref="K5559">IFERROR(XLOOKUP(G5559,'Tipo de carga'!A:A,'Tipo de carga'!B:B))</f>
        <v>Autoabasto</v>
      </c>
      <c r="L5559" s="37">
        <f t="shared" si="2"/>
        <v>46</v>
      </c>
      <c r="M5559" s="37">
        <f t="shared" si="3"/>
        <v>16</v>
      </c>
      <c r="N5559" s="37">
        <f t="shared" si="4"/>
        <v>11</v>
      </c>
      <c r="O5559" s="37" t="str">
        <f t="array" ref="O5559">IFERROR(XLOOKUP(K5559,'Tipo de carga'!B:B,'Tipo de carga'!C:C))</f>
        <v>Diesel</v>
      </c>
    </row>
    <row r="5560">
      <c r="A5560" s="36">
        <v>1944.0</v>
      </c>
      <c r="B5560" s="37" t="str">
        <f t="array" ref="B5560">IFERROR(XLOOKUP(A5560,'Asignacion Nov'!A:A,'Asignacion Nov'!C:C))</f>
        <v>MeLi asignado SD</v>
      </c>
      <c r="C5560" s="37" t="str">
        <f t="array" ref="C5560">IFERROR(XLOOKUP(A5560,'Asignacion Nov'!A:A,'Asignacion Nov'!B:B))</f>
        <v>EC-05</v>
      </c>
      <c r="D5560" s="38">
        <v>45612.640543981484</v>
      </c>
      <c r="E5560" s="36" t="s">
        <v>221</v>
      </c>
      <c r="F5560" s="37" t="str">
        <f t="array" ref="F5560">IFERROR(XLOOKUP(E5560,Operadores!A:A,Operadores!B:B))</f>
        <v>ORTARM</v>
      </c>
      <c r="G5560" s="36" t="s">
        <v>42</v>
      </c>
      <c r="H5560" s="39">
        <v>19.950328</v>
      </c>
      <c r="I5560" s="40">
        <v>275.0</v>
      </c>
      <c r="J5560" s="41">
        <f t="shared" si="5"/>
        <v>5486.3402</v>
      </c>
      <c r="K5560" s="37" t="str">
        <f t="array" ref="K5560">IFERROR(XLOOKUP(G5560,'Tipo de carga'!A:A,'Tipo de carga'!B:B))</f>
        <v>Autoabasto</v>
      </c>
      <c r="L5560" s="37">
        <f t="shared" si="2"/>
        <v>46</v>
      </c>
      <c r="M5560" s="37">
        <f t="shared" si="3"/>
        <v>16</v>
      </c>
      <c r="N5560" s="37">
        <f t="shared" si="4"/>
        <v>11</v>
      </c>
      <c r="O5560" s="37" t="str">
        <f t="array" ref="O5560">IFERROR(XLOOKUP(K5560,'Tipo de carga'!B:B,'Tipo de carga'!C:C))</f>
        <v>Diesel</v>
      </c>
    </row>
    <row r="5561">
      <c r="A5561" s="36">
        <v>1806.0</v>
      </c>
      <c r="B5561" s="37" t="str">
        <f t="array" ref="B5561">IFERROR(XLOOKUP(A5561,'Asignacion Nov'!A:A,'Asignacion Nov'!C:C))</f>
        <v>Sayer Sencillo</v>
      </c>
      <c r="C5561" s="37" t="str">
        <f t="array" ref="C5561">IFERROR(XLOOKUP(A5561,'Asignacion Nov'!A:A,'Asignacion Nov'!B:B))</f>
        <v>EC-04</v>
      </c>
      <c r="D5561" s="38">
        <v>45612.62923611111</v>
      </c>
      <c r="E5561" s="36" t="s">
        <v>40</v>
      </c>
      <c r="F5561" s="37" t="str">
        <f t="array" ref="F5561">IFERROR(XLOOKUP(E5561,Operadores!A:A,Operadores!B:B))</f>
        <v>DIAOMA</v>
      </c>
      <c r="G5561" s="36" t="s">
        <v>42</v>
      </c>
      <c r="H5561" s="39">
        <v>19.950328</v>
      </c>
      <c r="I5561" s="40">
        <v>678.0</v>
      </c>
      <c r="J5561" s="41">
        <f t="shared" si="5"/>
        <v>13526.32238</v>
      </c>
      <c r="K5561" s="37" t="str">
        <f t="array" ref="K5561">IFERROR(XLOOKUP(G5561,'Tipo de carga'!A:A,'Tipo de carga'!B:B))</f>
        <v>Autoabasto</v>
      </c>
      <c r="L5561" s="37">
        <f t="shared" si="2"/>
        <v>46</v>
      </c>
      <c r="M5561" s="37">
        <f t="shared" si="3"/>
        <v>16</v>
      </c>
      <c r="N5561" s="37">
        <f t="shared" si="4"/>
        <v>11</v>
      </c>
      <c r="O5561" s="37" t="str">
        <f t="array" ref="O5561">IFERROR(XLOOKUP(K5561,'Tipo de carga'!B:B,'Tipo de carga'!C:C))</f>
        <v>Diesel</v>
      </c>
    </row>
    <row r="5562">
      <c r="A5562" s="36">
        <v>1800.0</v>
      </c>
      <c r="B5562" s="37" t="str">
        <f t="array" ref="B5562">IFERROR(XLOOKUP(A5562,'Asignacion Nov'!A:A,'Asignacion Nov'!C:C))</f>
        <v>Sayer Full</v>
      </c>
      <c r="C5562" s="37" t="str">
        <f t="array" ref="C5562">IFERROR(XLOOKUP(A5562,'Asignacion Nov'!A:A,'Asignacion Nov'!B:B))</f>
        <v>EC-04</v>
      </c>
      <c r="D5562" s="38">
        <v>45612.62525462963</v>
      </c>
      <c r="E5562" s="36" t="s">
        <v>73</v>
      </c>
      <c r="F5562" s="37" t="str">
        <f t="array" ref="F5562">IFERROR(XLOOKUP(E5562,Operadores!A:A,Operadores!B:B))</f>
        <v>PERJU03</v>
      </c>
      <c r="G5562" s="36" t="s">
        <v>42</v>
      </c>
      <c r="H5562" s="39">
        <v>19.950328</v>
      </c>
      <c r="I5562" s="40">
        <v>600.0</v>
      </c>
      <c r="J5562" s="41">
        <f t="shared" si="5"/>
        <v>11970.1968</v>
      </c>
      <c r="K5562" s="37" t="str">
        <f t="array" ref="K5562">IFERROR(XLOOKUP(G5562,'Tipo de carga'!A:A,'Tipo de carga'!B:B))</f>
        <v>Autoabasto</v>
      </c>
      <c r="L5562" s="37">
        <f t="shared" si="2"/>
        <v>46</v>
      </c>
      <c r="M5562" s="37">
        <f t="shared" si="3"/>
        <v>16</v>
      </c>
      <c r="N5562" s="37">
        <f t="shared" si="4"/>
        <v>11</v>
      </c>
      <c r="O5562" s="37" t="str">
        <f t="array" ref="O5562">IFERROR(XLOOKUP(K5562,'Tipo de carga'!B:B,'Tipo de carga'!C:C))</f>
        <v>Diesel</v>
      </c>
    </row>
    <row r="5563">
      <c r="A5563" s="36">
        <v>2010.0</v>
      </c>
      <c r="B5563" s="37" t="str">
        <f t="array" ref="B5563">IFERROR(XLOOKUP(A5563,'Asignacion Nov'!A:A,'Asignacion Nov'!C:C))</f>
        <v>MeLi asignado SD</v>
      </c>
      <c r="C5563" s="37" t="str">
        <f t="array" ref="C5563">IFERROR(XLOOKUP(A5563,'Asignacion Nov'!A:A,'Asignacion Nov'!B:B))</f>
        <v>EC-05</v>
      </c>
      <c r="D5563" s="38">
        <v>45612.61362268519</v>
      </c>
      <c r="E5563" s="36" t="s">
        <v>194</v>
      </c>
      <c r="F5563" s="37" t="str">
        <f t="array" ref="F5563">IFERROR(XLOOKUP(E5563,Operadores!A:A,Operadores!B:B))</f>
        <v>CHAJE</v>
      </c>
      <c r="G5563" s="36" t="s">
        <v>42</v>
      </c>
      <c r="H5563" s="39">
        <v>19.950328</v>
      </c>
      <c r="I5563" s="40">
        <v>250.0</v>
      </c>
      <c r="J5563" s="41">
        <f t="shared" si="5"/>
        <v>4987.582</v>
      </c>
      <c r="K5563" s="37" t="str">
        <f t="array" ref="K5563">IFERROR(XLOOKUP(G5563,'Tipo de carga'!A:A,'Tipo de carga'!B:B))</f>
        <v>Autoabasto</v>
      </c>
      <c r="L5563" s="37">
        <f t="shared" si="2"/>
        <v>46</v>
      </c>
      <c r="M5563" s="37">
        <f t="shared" si="3"/>
        <v>16</v>
      </c>
      <c r="N5563" s="37">
        <f t="shared" si="4"/>
        <v>11</v>
      </c>
      <c r="O5563" s="37" t="str">
        <f t="array" ref="O5563">IFERROR(XLOOKUP(K5563,'Tipo de carga'!B:B,'Tipo de carga'!C:C))</f>
        <v>Diesel</v>
      </c>
    </row>
    <row r="5564">
      <c r="A5564" s="36">
        <v>1705.0</v>
      </c>
      <c r="B5564" s="37" t="str">
        <f t="array" ref="B5564">IFERROR(XLOOKUP(A5564,'Asignacion Nov'!A:A,'Asignacion Nov'!C:C))</f>
        <v>Wm Full</v>
      </c>
      <c r="C5564" s="37" t="str">
        <f t="array" ref="C5564">IFERROR(XLOOKUP(A5564,'Asignacion Nov'!A:A,'Asignacion Nov'!B:B))</f>
        <v>EC-08</v>
      </c>
      <c r="D5564" s="38">
        <v>45612.607766203706</v>
      </c>
      <c r="E5564" s="36" t="s">
        <v>285</v>
      </c>
      <c r="F5564" s="37" t="str">
        <f t="array" ref="F5564">IFERROR(XLOOKUP(E5564,Operadores!A:A,Operadores!B:B))</f>
        <v>PERVIC</v>
      </c>
      <c r="G5564" s="36" t="s">
        <v>42</v>
      </c>
      <c r="H5564" s="39">
        <v>19.950328</v>
      </c>
      <c r="I5564" s="40">
        <v>380.0</v>
      </c>
      <c r="J5564" s="41">
        <f t="shared" si="5"/>
        <v>7581.12464</v>
      </c>
      <c r="K5564" s="37" t="str">
        <f t="array" ref="K5564">IFERROR(XLOOKUP(G5564,'Tipo de carga'!A:A,'Tipo de carga'!B:B))</f>
        <v>Autoabasto</v>
      </c>
      <c r="L5564" s="37">
        <f t="shared" si="2"/>
        <v>46</v>
      </c>
      <c r="M5564" s="37">
        <f t="shared" si="3"/>
        <v>16</v>
      </c>
      <c r="N5564" s="37">
        <f t="shared" si="4"/>
        <v>11</v>
      </c>
      <c r="O5564" s="37" t="str">
        <f t="array" ref="O5564">IFERROR(XLOOKUP(K5564,'Tipo de carga'!B:B,'Tipo de carga'!C:C))</f>
        <v>Diesel</v>
      </c>
    </row>
    <row r="5565">
      <c r="A5565" s="36">
        <v>1816.0</v>
      </c>
      <c r="B5565" s="37" t="str">
        <f t="array" ref="B5565">IFERROR(XLOOKUP(A5565,'Asignacion Nov'!A:A,'Asignacion Nov'!C:C))</f>
        <v>Wm Full</v>
      </c>
      <c r="C5565" s="37" t="str">
        <f t="array" ref="C5565">IFERROR(XLOOKUP(A5565,'Asignacion Nov'!A:A,'Asignacion Nov'!B:B))</f>
        <v>EC-08</v>
      </c>
      <c r="D5565" s="38">
        <v>45612.60503472222</v>
      </c>
      <c r="E5565" s="36" t="s">
        <v>288</v>
      </c>
      <c r="F5565" s="37" t="str">
        <f t="array" ref="F5565">IFERROR(XLOOKUP(E5565,Operadores!A:A,Operadores!B:B))</f>
        <v>RODMIG</v>
      </c>
      <c r="G5565" s="36" t="s">
        <v>42</v>
      </c>
      <c r="H5565" s="39">
        <v>19.950328</v>
      </c>
      <c r="I5565" s="40">
        <v>350.0</v>
      </c>
      <c r="J5565" s="41">
        <f t="shared" si="5"/>
        <v>6982.6148</v>
      </c>
      <c r="K5565" s="37" t="str">
        <f t="array" ref="K5565">IFERROR(XLOOKUP(G5565,'Tipo de carga'!A:A,'Tipo de carga'!B:B))</f>
        <v>Autoabasto</v>
      </c>
      <c r="L5565" s="37">
        <f t="shared" si="2"/>
        <v>46</v>
      </c>
      <c r="M5565" s="37">
        <f t="shared" si="3"/>
        <v>16</v>
      </c>
      <c r="N5565" s="37">
        <f t="shared" si="4"/>
        <v>11</v>
      </c>
      <c r="O5565" s="37" t="str">
        <f t="array" ref="O5565">IFERROR(XLOOKUP(K5565,'Tipo de carga'!B:B,'Tipo de carga'!C:C))</f>
        <v>Diesel</v>
      </c>
    </row>
    <row r="5566">
      <c r="A5566" s="36">
        <v>1798.0</v>
      </c>
      <c r="B5566" s="37" t="str">
        <f t="array" ref="B5566">IFERROR(XLOOKUP(A5566,'Asignacion Nov'!A:A,'Asignacion Nov'!C:C))</f>
        <v>Wm Full</v>
      </c>
      <c r="C5566" s="37" t="str">
        <f t="array" ref="C5566">IFERROR(XLOOKUP(A5566,'Asignacion Nov'!A:A,'Asignacion Nov'!B:B))</f>
        <v>EC-08</v>
      </c>
      <c r="D5566" s="38">
        <v>45612.51474537037</v>
      </c>
      <c r="E5566" s="36" t="s">
        <v>471</v>
      </c>
      <c r="F5566" s="37" t="str">
        <f t="array" ref="F5566">IFERROR(XLOOKUP(E5566,Operadores!A:A,Operadores!B:B))</f>
        <v>RICFRA</v>
      </c>
      <c r="G5566" s="36" t="s">
        <v>42</v>
      </c>
      <c r="H5566" s="39">
        <v>19.950328</v>
      </c>
      <c r="I5566" s="40">
        <v>501.0</v>
      </c>
      <c r="J5566" s="41">
        <f t="shared" si="5"/>
        <v>9995.114328</v>
      </c>
      <c r="K5566" s="37" t="str">
        <f t="array" ref="K5566">IFERROR(XLOOKUP(G5566,'Tipo de carga'!A:A,'Tipo de carga'!B:B))</f>
        <v>Autoabasto</v>
      </c>
      <c r="L5566" s="37">
        <f t="shared" si="2"/>
        <v>46</v>
      </c>
      <c r="M5566" s="37">
        <f t="shared" si="3"/>
        <v>16</v>
      </c>
      <c r="N5566" s="37">
        <f t="shared" si="4"/>
        <v>11</v>
      </c>
      <c r="O5566" s="37" t="str">
        <f t="array" ref="O5566">IFERROR(XLOOKUP(K5566,'Tipo de carga'!B:B,'Tipo de carga'!C:C))</f>
        <v>Diesel</v>
      </c>
    </row>
    <row r="5567">
      <c r="A5567" s="36">
        <v>2027.0</v>
      </c>
      <c r="B5567" s="37" t="str">
        <f t="array" ref="B5567">IFERROR(XLOOKUP(A5567,'Asignacion Nov'!A:A,'Asignacion Nov'!C:C))</f>
        <v>MeLi Dedicado Merida</v>
      </c>
      <c r="C5567" s="37" t="str">
        <f t="array" ref="C5567">IFERROR(XLOOKUP(A5567,'Asignacion Nov'!A:A,'Asignacion Nov'!B:B))</f>
        <v>EC-05</v>
      </c>
      <c r="D5567" s="38">
        <v>45612.51059027778</v>
      </c>
      <c r="E5567" s="36" t="s">
        <v>452</v>
      </c>
      <c r="F5567" s="37" t="str">
        <f t="array" ref="F5567">IFERROR(XLOOKUP(E5567,Operadores!A:A,Operadores!B:B))</f>
        <v>AGUMAU</v>
      </c>
      <c r="G5567" s="36" t="s">
        <v>42</v>
      </c>
      <c r="H5567" s="39">
        <v>19.950328</v>
      </c>
      <c r="I5567" s="40">
        <v>204.0</v>
      </c>
      <c r="J5567" s="41">
        <f t="shared" si="5"/>
        <v>4069.866912</v>
      </c>
      <c r="K5567" s="37" t="str">
        <f t="array" ref="K5567">IFERROR(XLOOKUP(G5567,'Tipo de carga'!A:A,'Tipo de carga'!B:B))</f>
        <v>Autoabasto</v>
      </c>
      <c r="L5567" s="37">
        <f t="shared" si="2"/>
        <v>46</v>
      </c>
      <c r="M5567" s="37">
        <f t="shared" si="3"/>
        <v>16</v>
      </c>
      <c r="N5567" s="37">
        <f t="shared" si="4"/>
        <v>11</v>
      </c>
      <c r="O5567" s="37" t="str">
        <f t="array" ref="O5567">IFERROR(XLOOKUP(K5567,'Tipo de carga'!B:B,'Tipo de carga'!C:C))</f>
        <v>Diesel</v>
      </c>
    </row>
    <row r="5568">
      <c r="A5568" s="36">
        <v>1991.0</v>
      </c>
      <c r="B5568" s="37" t="str">
        <f t="array" ref="B5568">IFERROR(XLOOKUP(A5568,'Asignacion Nov'!A:A,'Asignacion Nov'!C:C))</f>
        <v>MeLi Dedicado Merida</v>
      </c>
      <c r="C5568" s="37" t="str">
        <f t="array" ref="C5568">IFERROR(XLOOKUP(A5568,'Asignacion Nov'!A:A,'Asignacion Nov'!B:B))</f>
        <v>EC-05</v>
      </c>
      <c r="D5568" s="38">
        <v>45612.475497685184</v>
      </c>
      <c r="E5568" s="36" t="s">
        <v>204</v>
      </c>
      <c r="F5568" s="37" t="str">
        <f t="array" ref="F5568">IFERROR(XLOOKUP(E5568,Operadores!A:A,Operadores!B:B))</f>
        <v>AGUARM</v>
      </c>
      <c r="G5568" s="36" t="s">
        <v>42</v>
      </c>
      <c r="H5568" s="39">
        <v>19.950328</v>
      </c>
      <c r="I5568" s="40">
        <v>252.0</v>
      </c>
      <c r="J5568" s="41">
        <f t="shared" si="5"/>
        <v>5027.482656</v>
      </c>
      <c r="K5568" s="37" t="str">
        <f t="array" ref="K5568">IFERROR(XLOOKUP(G5568,'Tipo de carga'!A:A,'Tipo de carga'!B:B))</f>
        <v>Autoabasto</v>
      </c>
      <c r="L5568" s="37">
        <f t="shared" si="2"/>
        <v>46</v>
      </c>
      <c r="M5568" s="37">
        <f t="shared" si="3"/>
        <v>16</v>
      </c>
      <c r="N5568" s="37">
        <f t="shared" si="4"/>
        <v>11</v>
      </c>
      <c r="O5568" s="37" t="str">
        <f t="array" ref="O5568">IFERROR(XLOOKUP(K5568,'Tipo de carga'!B:B,'Tipo de carga'!C:C))</f>
        <v>Diesel</v>
      </c>
    </row>
    <row r="5569">
      <c r="A5569" s="36">
        <v>1811.0</v>
      </c>
      <c r="B5569" s="37" t="str">
        <f t="array" ref="B5569">IFERROR(XLOOKUP(A5569,'Asignacion Nov'!A:A,'Asignacion Nov'!C:C))</f>
        <v>Wm Sencillo</v>
      </c>
      <c r="C5569" s="37" t="str">
        <f t="array" ref="C5569">IFERROR(XLOOKUP(A5569,'Asignacion Nov'!A:A,'Asignacion Nov'!B:B))</f>
        <v>EC-08</v>
      </c>
      <c r="D5569" s="38">
        <v>45612.43232638889</v>
      </c>
      <c r="E5569" s="36" t="s">
        <v>497</v>
      </c>
      <c r="F5569" s="37" t="str">
        <f t="array" ref="F5569">IFERROR(XLOOKUP(E5569,Operadores!A:A,Operadores!B:B))</f>
        <v>SOTLAZ</v>
      </c>
      <c r="G5569" s="36" t="s">
        <v>42</v>
      </c>
      <c r="H5569" s="39">
        <v>19.950328</v>
      </c>
      <c r="I5569" s="40">
        <v>245.0</v>
      </c>
      <c r="J5569" s="41">
        <f t="shared" si="5"/>
        <v>4887.83036</v>
      </c>
      <c r="K5569" s="37" t="str">
        <f t="array" ref="K5569">IFERROR(XLOOKUP(G5569,'Tipo de carga'!A:A,'Tipo de carga'!B:B))</f>
        <v>Autoabasto</v>
      </c>
      <c r="L5569" s="37">
        <f t="shared" si="2"/>
        <v>46</v>
      </c>
      <c r="M5569" s="37">
        <f t="shared" si="3"/>
        <v>16</v>
      </c>
      <c r="N5569" s="37">
        <f t="shared" si="4"/>
        <v>11</v>
      </c>
      <c r="O5569" s="37" t="str">
        <f t="array" ref="O5569">IFERROR(XLOOKUP(K5569,'Tipo de carga'!B:B,'Tipo de carga'!C:C))</f>
        <v>Diesel</v>
      </c>
    </row>
    <row r="5570">
      <c r="A5570" s="36">
        <v>1852.0</v>
      </c>
      <c r="B5570" s="37" t="str">
        <f t="array" ref="B5570">IFERROR(XLOOKUP(A5570,'Asignacion Nov'!A:A,'Asignacion Nov'!C:C))</f>
        <v>Circuitos</v>
      </c>
      <c r="C5570" s="37" t="str">
        <f t="array" ref="C5570">IFERROR(XLOOKUP(A5570,'Asignacion Nov'!A:A,'Asignacion Nov'!B:B))</f>
        <v>EC-03</v>
      </c>
      <c r="D5570" s="38">
        <v>45612.42275462963</v>
      </c>
      <c r="E5570" s="36" t="s">
        <v>237</v>
      </c>
      <c r="F5570" s="37" t="str">
        <f t="array" ref="F5570">IFERROR(XLOOKUP(E5570,Operadores!A:A,Operadores!B:B))</f>
        <v>HUAIS</v>
      </c>
      <c r="G5570" s="36" t="s">
        <v>42</v>
      </c>
      <c r="H5570" s="39">
        <v>19.950328</v>
      </c>
      <c r="I5570" s="40">
        <v>530.0</v>
      </c>
      <c r="J5570" s="41">
        <f t="shared" si="5"/>
        <v>10573.67384</v>
      </c>
      <c r="K5570" s="37" t="str">
        <f t="array" ref="K5570">IFERROR(XLOOKUP(G5570,'Tipo de carga'!A:A,'Tipo de carga'!B:B))</f>
        <v>Autoabasto</v>
      </c>
      <c r="L5570" s="37">
        <f t="shared" si="2"/>
        <v>46</v>
      </c>
      <c r="M5570" s="37">
        <f t="shared" si="3"/>
        <v>16</v>
      </c>
      <c r="N5570" s="37">
        <f t="shared" si="4"/>
        <v>11</v>
      </c>
      <c r="O5570" s="37" t="str">
        <f t="array" ref="O5570">IFERROR(XLOOKUP(K5570,'Tipo de carga'!B:B,'Tipo de carga'!C:C))</f>
        <v>Diesel</v>
      </c>
    </row>
    <row r="5571">
      <c r="A5571" s="36">
        <v>2029.0</v>
      </c>
      <c r="B5571" s="37" t="str">
        <f t="array" ref="B5571">IFERROR(XLOOKUP(A5571,'Asignacion Nov'!A:A,'Asignacion Nov'!C:C))</f>
        <v>MeLi Dedicado Merida</v>
      </c>
      <c r="C5571" s="37" t="str">
        <f t="array" ref="C5571">IFERROR(XLOOKUP(A5571,'Asignacion Nov'!A:A,'Asignacion Nov'!B:B))</f>
        <v>EC-05</v>
      </c>
      <c r="D5571" s="38">
        <v>45612.40263888889</v>
      </c>
      <c r="E5571" s="36" t="s">
        <v>240</v>
      </c>
      <c r="F5571" s="37" t="str">
        <f t="array" ref="F5571">IFERROR(XLOOKUP(E5571,Operadores!A:A,Operadores!B:B))</f>
        <v>ACOHER</v>
      </c>
      <c r="G5571" s="36" t="s">
        <v>42</v>
      </c>
      <c r="H5571" s="39">
        <v>19.950328</v>
      </c>
      <c r="I5571" s="40">
        <v>340.0</v>
      </c>
      <c r="J5571" s="41">
        <f t="shared" si="5"/>
        <v>6783.11152</v>
      </c>
      <c r="K5571" s="37" t="str">
        <f t="array" ref="K5571">IFERROR(XLOOKUP(G5571,'Tipo de carga'!A:A,'Tipo de carga'!B:B))</f>
        <v>Autoabasto</v>
      </c>
      <c r="L5571" s="37">
        <f t="shared" si="2"/>
        <v>46</v>
      </c>
      <c r="M5571" s="37">
        <f t="shared" si="3"/>
        <v>16</v>
      </c>
      <c r="N5571" s="37">
        <f t="shared" si="4"/>
        <v>11</v>
      </c>
      <c r="O5571" s="37" t="str">
        <f t="array" ref="O5571">IFERROR(XLOOKUP(K5571,'Tipo de carga'!B:B,'Tipo de carga'!C:C))</f>
        <v>Diesel</v>
      </c>
    </row>
    <row r="5572">
      <c r="A5572" s="36">
        <v>1728.0</v>
      </c>
      <c r="B5572" s="37" t="str">
        <f t="array" ref="B5572">IFERROR(XLOOKUP(A5572,'Asignacion Nov'!A:A,'Asignacion Nov'!C:C))</f>
        <v>Wm Full</v>
      </c>
      <c r="C5572" s="37" t="str">
        <f t="array" ref="C5572">IFERROR(XLOOKUP(A5572,'Asignacion Nov'!A:A,'Asignacion Nov'!B:B))</f>
        <v>EC-08</v>
      </c>
      <c r="D5572" s="38">
        <v>45612.38145833334</v>
      </c>
      <c r="E5572" s="36" t="s">
        <v>281</v>
      </c>
      <c r="F5572" s="37" t="str">
        <f t="array" ref="F5572">IFERROR(XLOOKUP(E5572,Operadores!A:A,Operadores!B:B))</f>
        <v>MARJO13</v>
      </c>
      <c r="G5572" s="36" t="s">
        <v>42</v>
      </c>
      <c r="H5572" s="39">
        <v>19.950328</v>
      </c>
      <c r="I5572" s="40">
        <v>360.0</v>
      </c>
      <c r="J5572" s="41">
        <f t="shared" si="5"/>
        <v>7182.11808</v>
      </c>
      <c r="K5572" s="37" t="str">
        <f t="array" ref="K5572">IFERROR(XLOOKUP(G5572,'Tipo de carga'!A:A,'Tipo de carga'!B:B))</f>
        <v>Autoabasto</v>
      </c>
      <c r="L5572" s="37">
        <f t="shared" si="2"/>
        <v>46</v>
      </c>
      <c r="M5572" s="37">
        <f t="shared" si="3"/>
        <v>16</v>
      </c>
      <c r="N5572" s="37">
        <f t="shared" si="4"/>
        <v>11</v>
      </c>
      <c r="O5572" s="37" t="str">
        <f t="array" ref="O5572">IFERROR(XLOOKUP(K5572,'Tipo de carga'!B:B,'Tipo de carga'!C:C))</f>
        <v>Diesel</v>
      </c>
    </row>
    <row r="5573">
      <c r="A5573" s="36">
        <v>2004.0</v>
      </c>
      <c r="B5573" s="37" t="str">
        <f t="array" ref="B5573">IFERROR(XLOOKUP(A5573,'Asignacion Nov'!A:A,'Asignacion Nov'!C:C))</f>
        <v>MeLi Dedicado Merida</v>
      </c>
      <c r="C5573" s="37" t="str">
        <f t="array" ref="C5573">IFERROR(XLOOKUP(A5573,'Asignacion Nov'!A:A,'Asignacion Nov'!B:B))</f>
        <v>EC-05</v>
      </c>
      <c r="D5573" s="38">
        <v>45612.36004629629</v>
      </c>
      <c r="E5573" s="36" t="s">
        <v>241</v>
      </c>
      <c r="F5573" s="37" t="str">
        <f t="array" ref="F5573">IFERROR(XLOOKUP(E5573,Operadores!A:A,Operadores!B:B))</f>
        <v>CADEMM</v>
      </c>
      <c r="G5573" s="36" t="s">
        <v>42</v>
      </c>
      <c r="H5573" s="39">
        <v>19.950328</v>
      </c>
      <c r="I5573" s="40">
        <v>237.0</v>
      </c>
      <c r="J5573" s="41">
        <f t="shared" si="5"/>
        <v>4728.227736</v>
      </c>
      <c r="K5573" s="37" t="str">
        <f t="array" ref="K5573">IFERROR(XLOOKUP(G5573,'Tipo de carga'!A:A,'Tipo de carga'!B:B))</f>
        <v>Autoabasto</v>
      </c>
      <c r="L5573" s="37">
        <f t="shared" si="2"/>
        <v>46</v>
      </c>
      <c r="M5573" s="37">
        <f t="shared" si="3"/>
        <v>16</v>
      </c>
      <c r="N5573" s="37">
        <f t="shared" si="4"/>
        <v>11</v>
      </c>
      <c r="O5573" s="37" t="str">
        <f t="array" ref="O5573">IFERROR(XLOOKUP(K5573,'Tipo de carga'!B:B,'Tipo de carga'!C:C))</f>
        <v>Diesel</v>
      </c>
    </row>
    <row r="5574">
      <c r="A5574" s="36">
        <v>2001.0</v>
      </c>
      <c r="B5574" s="37" t="str">
        <f t="array" ref="B5574">IFERROR(XLOOKUP(A5574,'Asignacion Nov'!A:A,'Asignacion Nov'!C:C))</f>
        <v>MeLi Dedicado Merida</v>
      </c>
      <c r="C5574" s="37" t="str">
        <f t="array" ref="C5574">IFERROR(XLOOKUP(A5574,'Asignacion Nov'!A:A,'Asignacion Nov'!B:B))</f>
        <v>EC-05</v>
      </c>
      <c r="D5574" s="38">
        <v>45612.29518518518</v>
      </c>
      <c r="E5574" s="36" t="s">
        <v>292</v>
      </c>
      <c r="F5574" s="37" t="str">
        <f t="array" ref="F5574">IFERROR(XLOOKUP(E5574,Operadores!A:A,Operadores!B:B))</f>
        <v>GARJUL</v>
      </c>
      <c r="G5574" s="36" t="s">
        <v>42</v>
      </c>
      <c r="H5574" s="39">
        <v>19.950328</v>
      </c>
      <c r="I5574" s="40">
        <v>212.0</v>
      </c>
      <c r="J5574" s="41">
        <f t="shared" si="5"/>
        <v>4229.469536</v>
      </c>
      <c r="K5574" s="37" t="str">
        <f t="array" ref="K5574">IFERROR(XLOOKUP(G5574,'Tipo de carga'!A:A,'Tipo de carga'!B:B))</f>
        <v>Autoabasto</v>
      </c>
      <c r="L5574" s="37">
        <f t="shared" si="2"/>
        <v>46</v>
      </c>
      <c r="M5574" s="37">
        <f t="shared" si="3"/>
        <v>16</v>
      </c>
      <c r="N5574" s="37">
        <f t="shared" si="4"/>
        <v>11</v>
      </c>
      <c r="O5574" s="37" t="str">
        <f t="array" ref="O5574">IFERROR(XLOOKUP(K5574,'Tipo de carga'!B:B,'Tipo de carga'!C:C))</f>
        <v>Diesel</v>
      </c>
    </row>
    <row r="5575">
      <c r="A5575" s="36">
        <v>2028.0</v>
      </c>
      <c r="B5575" s="37" t="str">
        <f t="array" ref="B5575">IFERROR(XLOOKUP(A5575,'Asignacion Nov'!A:A,'Asignacion Nov'!C:C))</f>
        <v>MeLi Dedicado Merida</v>
      </c>
      <c r="C5575" s="37" t="str">
        <f t="array" ref="C5575">IFERROR(XLOOKUP(A5575,'Asignacion Nov'!A:A,'Asignacion Nov'!B:B))</f>
        <v>EC-05</v>
      </c>
      <c r="D5575" s="38">
        <v>45612.133576388886</v>
      </c>
      <c r="E5575" s="36" t="s">
        <v>398</v>
      </c>
      <c r="F5575" s="37" t="str">
        <f t="array" ref="F5575">IFERROR(XLOOKUP(E5575,Operadores!A:A,Operadores!B:B))</f>
        <v>SANEUS</v>
      </c>
      <c r="G5575" s="36" t="s">
        <v>42</v>
      </c>
      <c r="H5575" s="39">
        <v>19.950328</v>
      </c>
      <c r="I5575" s="40">
        <v>517.0</v>
      </c>
      <c r="J5575" s="41">
        <f t="shared" si="5"/>
        <v>10314.31958</v>
      </c>
      <c r="K5575" s="37" t="str">
        <f t="array" ref="K5575">IFERROR(XLOOKUP(G5575,'Tipo de carga'!A:A,'Tipo de carga'!B:B))</f>
        <v>Autoabasto</v>
      </c>
      <c r="L5575" s="37">
        <f t="shared" si="2"/>
        <v>46</v>
      </c>
      <c r="M5575" s="37">
        <f t="shared" si="3"/>
        <v>16</v>
      </c>
      <c r="N5575" s="37">
        <f t="shared" si="4"/>
        <v>11</v>
      </c>
      <c r="O5575" s="37" t="str">
        <f t="array" ref="O5575">IFERROR(XLOOKUP(K5575,'Tipo de carga'!B:B,'Tipo de carga'!C:C))</f>
        <v>Diesel</v>
      </c>
    </row>
    <row r="5576">
      <c r="A5576" s="36">
        <v>2021.0</v>
      </c>
      <c r="B5576" s="37" t="str">
        <f t="array" ref="B5576">IFERROR(XLOOKUP(A5576,'Asignacion Nov'!A:A,'Asignacion Nov'!C:C))</f>
        <v>MeLi Dedicado Merida</v>
      </c>
      <c r="C5576" s="37" t="str">
        <f t="array" ref="C5576">IFERROR(XLOOKUP(A5576,'Asignacion Nov'!A:A,'Asignacion Nov'!B:B))</f>
        <v>EC-05</v>
      </c>
      <c r="D5576" s="38">
        <v>45612.12548611111</v>
      </c>
      <c r="E5576" s="36" t="s">
        <v>320</v>
      </c>
      <c r="F5576" s="37" t="str">
        <f t="array" ref="F5576">IFERROR(XLOOKUP(E5576,Operadores!A:A,Operadores!B:B))</f>
        <v>GUTIRV</v>
      </c>
      <c r="G5576" s="36" t="s">
        <v>42</v>
      </c>
      <c r="H5576" s="39">
        <v>19.950328</v>
      </c>
      <c r="I5576" s="40">
        <v>480.0</v>
      </c>
      <c r="J5576" s="41">
        <f t="shared" si="5"/>
        <v>9576.15744</v>
      </c>
      <c r="K5576" s="37" t="str">
        <f t="array" ref="K5576">IFERROR(XLOOKUP(G5576,'Tipo de carga'!A:A,'Tipo de carga'!B:B))</f>
        <v>Autoabasto</v>
      </c>
      <c r="L5576" s="37">
        <f t="shared" si="2"/>
        <v>46</v>
      </c>
      <c r="M5576" s="37">
        <f t="shared" si="3"/>
        <v>16</v>
      </c>
      <c r="N5576" s="37">
        <f t="shared" si="4"/>
        <v>11</v>
      </c>
      <c r="O5576" s="37" t="str">
        <f t="array" ref="O5576">IFERROR(XLOOKUP(K5576,'Tipo de carga'!B:B,'Tipo de carga'!C:C))</f>
        <v>Diesel</v>
      </c>
    </row>
    <row r="5577">
      <c r="A5577" s="36">
        <v>2024.0</v>
      </c>
      <c r="B5577" s="37" t="str">
        <f t="array" ref="B5577">IFERROR(XLOOKUP(A5577,'Asignacion Nov'!A:A,'Asignacion Nov'!C:C))</f>
        <v>MeLi Dedicado Merida</v>
      </c>
      <c r="C5577" s="37" t="str">
        <f t="array" ref="C5577">IFERROR(XLOOKUP(A5577,'Asignacion Nov'!A:A,'Asignacion Nov'!B:B))</f>
        <v>EC-05</v>
      </c>
      <c r="D5577" s="38">
        <v>45612.05868055556</v>
      </c>
      <c r="E5577" s="36" t="s">
        <v>469</v>
      </c>
      <c r="F5577" s="37" t="str">
        <f t="array" ref="F5577">IFERROR(XLOOKUP(E5577,Operadores!A:A,Operadores!B:B))</f>
        <v>DELJOS01</v>
      </c>
      <c r="G5577" s="36" t="s">
        <v>42</v>
      </c>
      <c r="H5577" s="39">
        <v>19.950328</v>
      </c>
      <c r="I5577" s="40">
        <v>360.0</v>
      </c>
      <c r="J5577" s="41">
        <f t="shared" si="5"/>
        <v>7182.11808</v>
      </c>
      <c r="K5577" s="37" t="str">
        <f t="array" ref="K5577">IFERROR(XLOOKUP(G5577,'Tipo de carga'!A:A,'Tipo de carga'!B:B))</f>
        <v>Autoabasto</v>
      </c>
      <c r="L5577" s="37">
        <f t="shared" si="2"/>
        <v>46</v>
      </c>
      <c r="M5577" s="37">
        <f t="shared" si="3"/>
        <v>16</v>
      </c>
      <c r="N5577" s="37">
        <f t="shared" si="4"/>
        <v>11</v>
      </c>
      <c r="O5577" s="37" t="str">
        <f t="array" ref="O5577">IFERROR(XLOOKUP(K5577,'Tipo de carga'!B:B,'Tipo de carga'!C:C))</f>
        <v>Diesel</v>
      </c>
    </row>
    <row r="5578">
      <c r="A5578" s="36">
        <v>2000.0</v>
      </c>
      <c r="B5578" s="37" t="str">
        <f t="array" ref="B5578">IFERROR(XLOOKUP(A5578,'Asignacion Nov'!A:A,'Asignacion Nov'!C:C))</f>
        <v>MeLi Dedicado Merida</v>
      </c>
      <c r="C5578" s="37" t="str">
        <f t="array" ref="C5578">IFERROR(XLOOKUP(A5578,'Asignacion Nov'!A:A,'Asignacion Nov'!B:B))</f>
        <v>EC-05</v>
      </c>
      <c r="D5578" s="38">
        <v>45612.014386574076</v>
      </c>
      <c r="E5578" s="36" t="s">
        <v>402</v>
      </c>
      <c r="F5578" s="37" t="str">
        <f t="array" ref="F5578">IFERROR(XLOOKUP(E5578,Operadores!A:A,Operadores!B:B))</f>
        <v>GARJOS02</v>
      </c>
      <c r="G5578" s="36" t="s">
        <v>42</v>
      </c>
      <c r="H5578" s="39">
        <v>19.950328</v>
      </c>
      <c r="I5578" s="40">
        <v>260.0</v>
      </c>
      <c r="J5578" s="41">
        <f t="shared" si="5"/>
        <v>5187.08528</v>
      </c>
      <c r="K5578" s="37" t="str">
        <f t="array" ref="K5578">IFERROR(XLOOKUP(G5578,'Tipo de carga'!A:A,'Tipo de carga'!B:B))</f>
        <v>Autoabasto</v>
      </c>
      <c r="L5578" s="37">
        <f t="shared" si="2"/>
        <v>46</v>
      </c>
      <c r="M5578" s="37">
        <f t="shared" si="3"/>
        <v>16</v>
      </c>
      <c r="N5578" s="37">
        <f t="shared" si="4"/>
        <v>11</v>
      </c>
      <c r="O5578" s="37" t="str">
        <f t="array" ref="O5578">IFERROR(XLOOKUP(K5578,'Tipo de carga'!B:B,'Tipo de carga'!C:C))</f>
        <v>Diesel</v>
      </c>
    </row>
    <row r="5579">
      <c r="A5579" s="36">
        <v>1762.0</v>
      </c>
      <c r="B5579" s="37" t="str">
        <f t="array" ref="B5579">IFERROR(XLOOKUP(A5579,'Asignacion Nov'!A:A,'Asignacion Nov'!C:C))</f>
        <v>Hisense</v>
      </c>
      <c r="C5579" s="37" t="str">
        <f t="array" ref="C5579">IFERROR(XLOOKUP(A5579,'Asignacion Nov'!A:A,'Asignacion Nov'!B:B))</f>
        <v>EC-03</v>
      </c>
      <c r="D5579" s="38">
        <v>45612.25763888889</v>
      </c>
      <c r="E5579" s="36" t="s">
        <v>538</v>
      </c>
      <c r="F5579" s="37" t="str">
        <f t="array" ref="F5579">IFERROR(XLOOKUP(E5579,Operadores!A:A,Operadores!B:B))</f>
        <v>LOPMA03</v>
      </c>
      <c r="G5579" s="36" t="s">
        <v>425</v>
      </c>
      <c r="H5579" s="39">
        <v>24.66</v>
      </c>
      <c r="I5579" s="40">
        <v>290.0</v>
      </c>
      <c r="J5579" s="41">
        <f t="shared" si="5"/>
        <v>7151.4</v>
      </c>
      <c r="K5579" s="37" t="str">
        <f t="array" ref="K5579">IFERROR(XLOOKUP(G5579,'Tipo de carga'!A:A,'Tipo de carga'!B:B))</f>
        <v>Ticket</v>
      </c>
      <c r="L5579" s="37">
        <f t="shared" si="2"/>
        <v>46</v>
      </c>
      <c r="M5579" s="37">
        <f t="shared" si="3"/>
        <v>16</v>
      </c>
      <c r="N5579" s="37">
        <f t="shared" si="4"/>
        <v>11</v>
      </c>
      <c r="O5579" s="37" t="str">
        <f t="array" ref="O5579">IFERROR(XLOOKUP(K5579,'Tipo de carga'!B:B,'Tipo de carga'!C:C))</f>
        <v>Diesel</v>
      </c>
    </row>
    <row r="5580">
      <c r="A5580" s="36">
        <v>1957.0</v>
      </c>
      <c r="B5580" s="37" t="str">
        <f t="array" ref="B5580">IFERROR(XLOOKUP(A5580,'Asignacion Nov'!A:A,'Asignacion Nov'!C:C))</f>
        <v>MeLi asignado SD</v>
      </c>
      <c r="C5580" s="37" t="str">
        <f t="array" ref="C5580">IFERROR(XLOOKUP(A5580,'Asignacion Nov'!A:A,'Asignacion Nov'!B:B))</f>
        <v>EC-05</v>
      </c>
      <c r="D5580" s="38">
        <v>45612.25763888889</v>
      </c>
      <c r="E5580" s="36"/>
      <c r="F5580" s="37"/>
      <c r="G5580" s="36" t="s">
        <v>425</v>
      </c>
      <c r="H5580" s="39">
        <v>24.49</v>
      </c>
      <c r="I5580" s="40">
        <v>212.0</v>
      </c>
      <c r="J5580" s="41">
        <f t="shared" si="5"/>
        <v>5191.88</v>
      </c>
      <c r="K5580" s="37" t="str">
        <f t="array" ref="K5580">IFERROR(XLOOKUP(G5580,'Tipo de carga'!A:A,'Tipo de carga'!B:B))</f>
        <v>Ticket</v>
      </c>
      <c r="L5580" s="37">
        <f t="shared" si="2"/>
        <v>46</v>
      </c>
      <c r="M5580" s="37">
        <f t="shared" si="3"/>
        <v>16</v>
      </c>
      <c r="N5580" s="37">
        <f t="shared" si="4"/>
        <v>11</v>
      </c>
      <c r="O5580" s="37" t="str">
        <f t="array" ref="O5580">IFERROR(XLOOKUP(K5580,'Tipo de carga'!B:B,'Tipo de carga'!C:C))</f>
        <v>Diesel</v>
      </c>
    </row>
    <row r="5581">
      <c r="A5581" s="36">
        <v>1990.0</v>
      </c>
      <c r="B5581" s="37" t="str">
        <f t="array" ref="B5581">IFERROR(XLOOKUP(A5581,'Asignacion Nov'!A:A,'Asignacion Nov'!C:C))</f>
        <v>MeLi asignado SD</v>
      </c>
      <c r="C5581" s="37" t="str">
        <f t="array" ref="C5581">IFERROR(XLOOKUP(A5581,'Asignacion Nov'!A:A,'Asignacion Nov'!B:B))</f>
        <v>EC-05</v>
      </c>
      <c r="D5581" s="38">
        <v>45612.25763888889</v>
      </c>
      <c r="E5581" s="36"/>
      <c r="F5581" s="37"/>
      <c r="G5581" s="36" t="s">
        <v>425</v>
      </c>
      <c r="H5581" s="39">
        <v>24.49</v>
      </c>
      <c r="I5581" s="40">
        <v>265.35</v>
      </c>
      <c r="J5581" s="41">
        <f t="shared" si="5"/>
        <v>6498.4215</v>
      </c>
      <c r="K5581" s="37" t="str">
        <f t="array" ref="K5581">IFERROR(XLOOKUP(G5581,'Tipo de carga'!A:A,'Tipo de carga'!B:B))</f>
        <v>Ticket</v>
      </c>
      <c r="L5581" s="37">
        <f t="shared" si="2"/>
        <v>46</v>
      </c>
      <c r="M5581" s="37">
        <f t="shared" si="3"/>
        <v>16</v>
      </c>
      <c r="N5581" s="37">
        <f t="shared" si="4"/>
        <v>11</v>
      </c>
      <c r="O5581" s="37" t="str">
        <f t="array" ref="O5581">IFERROR(XLOOKUP(K5581,'Tipo de carga'!B:B,'Tipo de carga'!C:C))</f>
        <v>Diesel</v>
      </c>
    </row>
    <row r="5582">
      <c r="A5582" s="36">
        <v>1834.0</v>
      </c>
      <c r="B5582" s="37" t="str">
        <f t="array" ref="B5582">IFERROR(XLOOKUP(A5582,'Asignacion Nov'!A:A,'Asignacion Nov'!C:C))</f>
        <v>Sayer Full</v>
      </c>
      <c r="C5582" s="37" t="str">
        <f t="array" ref="C5582">IFERROR(XLOOKUP(A5582,'Asignacion Nov'!A:A,'Asignacion Nov'!B:B))</f>
        <v>EC-04</v>
      </c>
      <c r="D5582" s="38">
        <v>45612.41388888889</v>
      </c>
      <c r="E5582" s="36" t="s">
        <v>509</v>
      </c>
      <c r="F5582" s="37" t="str">
        <f t="array" ref="F5582">IFERROR(XLOOKUP(E5582,Operadores!A:A,Operadores!B:B))</f>
        <v>LEMMIG</v>
      </c>
      <c r="G5582" s="36" t="s">
        <v>425</v>
      </c>
      <c r="H5582" s="39">
        <v>24.79</v>
      </c>
      <c r="I5582" s="40">
        <v>97.0</v>
      </c>
      <c r="J5582" s="41">
        <f t="shared" si="5"/>
        <v>2404.63</v>
      </c>
      <c r="K5582" s="37" t="str">
        <f t="array" ref="K5582">IFERROR(XLOOKUP(G5582,'Tipo de carga'!A:A,'Tipo de carga'!B:B))</f>
        <v>Ticket</v>
      </c>
      <c r="L5582" s="37">
        <f t="shared" si="2"/>
        <v>46</v>
      </c>
      <c r="M5582" s="37">
        <f t="shared" si="3"/>
        <v>16</v>
      </c>
      <c r="N5582" s="37">
        <f t="shared" si="4"/>
        <v>11</v>
      </c>
      <c r="O5582" s="37" t="str">
        <f t="array" ref="O5582">IFERROR(XLOOKUP(K5582,'Tipo de carga'!B:B,'Tipo de carga'!C:C))</f>
        <v>Diesel</v>
      </c>
    </row>
    <row r="5583">
      <c r="A5583" s="36">
        <v>2015.0</v>
      </c>
      <c r="B5583" s="37" t="str">
        <f t="array" ref="B5583">IFERROR(XLOOKUP(A5583,'Asignacion Nov'!A:A,'Asignacion Nov'!C:C))</f>
        <v>MeLi Asignado TD</v>
      </c>
      <c r="C5583" s="37" t="str">
        <f t="array" ref="C5583">IFERROR(XLOOKUP(A5583,'Asignacion Nov'!A:A,'Asignacion Nov'!B:B))</f>
        <v>EC-05</v>
      </c>
      <c r="D5583" s="38">
        <v>45612.45694444444</v>
      </c>
      <c r="E5583" s="36" t="s">
        <v>561</v>
      </c>
      <c r="F5583" s="37" t="str">
        <f t="array" ref="F5583">IFERROR(XLOOKUP(E5583,Operadores!A:A,Operadores!B:B))</f>
        <v>VILYON</v>
      </c>
      <c r="G5583" s="36" t="s">
        <v>425</v>
      </c>
      <c r="H5583" s="39">
        <v>26.15</v>
      </c>
      <c r="I5583" s="40">
        <v>138.0</v>
      </c>
      <c r="J5583" s="41">
        <f t="shared" si="5"/>
        <v>3608.7</v>
      </c>
      <c r="K5583" s="37" t="str">
        <f t="array" ref="K5583">IFERROR(XLOOKUP(G5583,'Tipo de carga'!A:A,'Tipo de carga'!B:B))</f>
        <v>Ticket</v>
      </c>
      <c r="L5583" s="37">
        <f t="shared" si="2"/>
        <v>46</v>
      </c>
      <c r="M5583" s="37">
        <f t="shared" si="3"/>
        <v>16</v>
      </c>
      <c r="N5583" s="37">
        <f t="shared" si="4"/>
        <v>11</v>
      </c>
      <c r="O5583" s="37" t="str">
        <f t="array" ref="O5583">IFERROR(XLOOKUP(K5583,'Tipo de carga'!B:B,'Tipo de carga'!C:C))</f>
        <v>Diesel</v>
      </c>
    </row>
    <row r="5584">
      <c r="A5584" s="36">
        <v>1902.0</v>
      </c>
      <c r="B5584" s="37" t="str">
        <f t="array" ref="B5584">IFERROR(XLOOKUP(A5584,'Asignacion Nov'!A:A,'Asignacion Nov'!C:C))</f>
        <v>Pipas</v>
      </c>
      <c r="C5584" s="37" t="str">
        <f t="array" ref="C5584">IFERROR(XLOOKUP(A5584,'Asignacion Nov'!A:A,'Asignacion Nov'!B:B))</f>
        <v>EC-02</v>
      </c>
      <c r="D5584" s="38">
        <v>45612.51736111111</v>
      </c>
      <c r="E5584" s="36" t="s">
        <v>365</v>
      </c>
      <c r="F5584" s="37" t="str">
        <f t="array" ref="F5584">IFERROR(XLOOKUP(E5584,Operadores!A:A,Operadores!B:B))</f>
        <v>RUICRU</v>
      </c>
      <c r="G5584" s="36" t="s">
        <v>425</v>
      </c>
      <c r="H5584" s="39">
        <v>24.99</v>
      </c>
      <c r="I5584" s="40">
        <v>576.0</v>
      </c>
      <c r="J5584" s="41">
        <f t="shared" si="5"/>
        <v>14394.24</v>
      </c>
      <c r="K5584" s="37" t="str">
        <f t="array" ref="K5584">IFERROR(XLOOKUP(G5584,'Tipo de carga'!A:A,'Tipo de carga'!B:B))</f>
        <v>Ticket</v>
      </c>
      <c r="L5584" s="37">
        <f t="shared" si="2"/>
        <v>46</v>
      </c>
      <c r="M5584" s="37">
        <f t="shared" si="3"/>
        <v>16</v>
      </c>
      <c r="N5584" s="37">
        <f t="shared" si="4"/>
        <v>11</v>
      </c>
      <c r="O5584" s="37" t="str">
        <f t="array" ref="O5584">IFERROR(XLOOKUP(K5584,'Tipo de carga'!B:B,'Tipo de carga'!C:C))</f>
        <v>Diesel</v>
      </c>
    </row>
    <row r="5585">
      <c r="A5585" s="36">
        <v>1741.0</v>
      </c>
      <c r="B5585" s="37" t="str">
        <f t="array" ref="B5585">IFERROR(XLOOKUP(A5585,'Asignacion Nov'!A:A,'Asignacion Nov'!C:C))</f>
        <v>Hisense</v>
      </c>
      <c r="C5585" s="37" t="str">
        <f t="array" ref="C5585">IFERROR(XLOOKUP(A5585,'Asignacion Nov'!A:A,'Asignacion Nov'!B:B))</f>
        <v>EC-03</v>
      </c>
      <c r="D5585" s="38">
        <v>45612.54652777778</v>
      </c>
      <c r="E5585" s="36" t="s">
        <v>76</v>
      </c>
      <c r="F5585" s="37" t="str">
        <f t="array" ref="F5585">IFERROR(XLOOKUP(E5585,Operadores!A:A,Operadores!B:B))</f>
        <v>GALSA</v>
      </c>
      <c r="G5585" s="36" t="s">
        <v>425</v>
      </c>
      <c r="H5585" s="39">
        <v>24.66</v>
      </c>
      <c r="I5585" s="40">
        <v>291.0</v>
      </c>
      <c r="J5585" s="41">
        <f t="shared" si="5"/>
        <v>7176.06</v>
      </c>
      <c r="K5585" s="37" t="str">
        <f t="array" ref="K5585">IFERROR(XLOOKUP(G5585,'Tipo de carga'!A:A,'Tipo de carga'!B:B))</f>
        <v>Ticket</v>
      </c>
      <c r="L5585" s="37">
        <f t="shared" si="2"/>
        <v>46</v>
      </c>
      <c r="M5585" s="37">
        <f t="shared" si="3"/>
        <v>16</v>
      </c>
      <c r="N5585" s="37">
        <f t="shared" si="4"/>
        <v>11</v>
      </c>
      <c r="O5585" s="37" t="str">
        <f t="array" ref="O5585">IFERROR(XLOOKUP(K5585,'Tipo de carga'!B:B,'Tipo de carga'!C:C))</f>
        <v>Diesel</v>
      </c>
    </row>
    <row r="5586">
      <c r="A5586" s="36">
        <v>1790.0</v>
      </c>
      <c r="B5586" s="37" t="str">
        <f t="array" ref="B5586">IFERROR(XLOOKUP(A5586,'Asignacion Nov'!A:A,'Asignacion Nov'!C:C))</f>
        <v>Sayer Sencillo</v>
      </c>
      <c r="C5586" s="37" t="str">
        <f t="array" ref="C5586">IFERROR(XLOOKUP(A5586,'Asignacion Nov'!A:A,'Asignacion Nov'!B:B))</f>
        <v>EC-04</v>
      </c>
      <c r="D5586" s="38">
        <v>45612.55069444444</v>
      </c>
      <c r="E5586" s="36" t="s">
        <v>263</v>
      </c>
      <c r="F5586" s="37" t="str">
        <f t="array" ref="F5586">IFERROR(XLOOKUP(E5586,Operadores!A:A,Operadores!B:B))</f>
        <v>DEJISR</v>
      </c>
      <c r="G5586" s="36" t="s">
        <v>425</v>
      </c>
      <c r="H5586" s="39">
        <v>24.99</v>
      </c>
      <c r="I5586" s="40">
        <v>154.0</v>
      </c>
      <c r="J5586" s="41">
        <f t="shared" si="5"/>
        <v>3848.46</v>
      </c>
      <c r="K5586" s="37" t="str">
        <f t="array" ref="K5586">IFERROR(XLOOKUP(G5586,'Tipo de carga'!A:A,'Tipo de carga'!B:B))</f>
        <v>Ticket</v>
      </c>
      <c r="L5586" s="37">
        <f t="shared" si="2"/>
        <v>46</v>
      </c>
      <c r="M5586" s="37">
        <f t="shared" si="3"/>
        <v>16</v>
      </c>
      <c r="N5586" s="37">
        <f t="shared" si="4"/>
        <v>11</v>
      </c>
      <c r="O5586" s="37" t="str">
        <f t="array" ref="O5586">IFERROR(XLOOKUP(K5586,'Tipo de carga'!B:B,'Tipo de carga'!C:C))</f>
        <v>Diesel</v>
      </c>
    </row>
    <row r="5587">
      <c r="A5587" s="36">
        <v>1955.0</v>
      </c>
      <c r="B5587" s="37" t="str">
        <f t="array" ref="B5587">IFERROR(XLOOKUP(A5587,'Asignacion Nov'!A:A,'Asignacion Nov'!C:C))</f>
        <v>Circuitos</v>
      </c>
      <c r="C5587" s="37" t="str">
        <f t="array" ref="C5587">IFERROR(XLOOKUP(A5587,'Asignacion Nov'!A:A,'Asignacion Nov'!B:B))</f>
        <v>EC-03</v>
      </c>
      <c r="D5587" s="38">
        <v>45612.569444444445</v>
      </c>
      <c r="E5587" s="36" t="s">
        <v>205</v>
      </c>
      <c r="F5587" s="37" t="str">
        <f t="array" ref="F5587">IFERROR(XLOOKUP(E5587,Operadores!A:A,Operadores!B:B))</f>
        <v>MOZPEDX</v>
      </c>
      <c r="G5587" s="36" t="s">
        <v>425</v>
      </c>
      <c r="H5587" s="39">
        <v>25.4</v>
      </c>
      <c r="I5587" s="40">
        <v>189.0</v>
      </c>
      <c r="J5587" s="41">
        <f t="shared" si="5"/>
        <v>4800.6</v>
      </c>
      <c r="K5587" s="37" t="str">
        <f t="array" ref="K5587">IFERROR(XLOOKUP(G5587,'Tipo de carga'!A:A,'Tipo de carga'!B:B))</f>
        <v>Ticket</v>
      </c>
      <c r="L5587" s="37">
        <f t="shared" si="2"/>
        <v>46</v>
      </c>
      <c r="M5587" s="37">
        <f t="shared" si="3"/>
        <v>16</v>
      </c>
      <c r="N5587" s="37">
        <f t="shared" si="4"/>
        <v>11</v>
      </c>
      <c r="O5587" s="37" t="str">
        <f t="array" ref="O5587">IFERROR(XLOOKUP(K5587,'Tipo de carga'!B:B,'Tipo de carga'!C:C))</f>
        <v>Diesel</v>
      </c>
    </row>
    <row r="5588">
      <c r="A5588" s="36">
        <v>1953.0</v>
      </c>
      <c r="B5588" s="37" t="str">
        <f t="array" ref="B5588">IFERROR(XLOOKUP(A5588,'Asignacion Nov'!A:A,'Asignacion Nov'!C:C))</f>
        <v>MeLi asignado SD</v>
      </c>
      <c r="C5588" s="37" t="str">
        <f t="array" ref="C5588">IFERROR(XLOOKUP(A5588,'Asignacion Nov'!A:A,'Asignacion Nov'!B:B))</f>
        <v>EC-05</v>
      </c>
      <c r="D5588" s="38">
        <v>45612.67569444444</v>
      </c>
      <c r="E5588" s="36" t="s">
        <v>172</v>
      </c>
      <c r="F5588" s="37" t="str">
        <f t="array" ref="F5588">IFERROR(XLOOKUP(E5588,Operadores!A:A,Operadores!B:B))</f>
        <v>REDJUL</v>
      </c>
      <c r="G5588" s="36" t="s">
        <v>425</v>
      </c>
      <c r="H5588" s="39">
        <v>25.19</v>
      </c>
      <c r="I5588" s="40">
        <v>300.0</v>
      </c>
      <c r="J5588" s="41">
        <f t="shared" si="5"/>
        <v>7557</v>
      </c>
      <c r="K5588" s="37" t="str">
        <f t="array" ref="K5588">IFERROR(XLOOKUP(G5588,'Tipo de carga'!A:A,'Tipo de carga'!B:B))</f>
        <v>Ticket</v>
      </c>
      <c r="L5588" s="37">
        <f t="shared" si="2"/>
        <v>46</v>
      </c>
      <c r="M5588" s="37">
        <f t="shared" si="3"/>
        <v>16</v>
      </c>
      <c r="N5588" s="37">
        <f t="shared" si="4"/>
        <v>11</v>
      </c>
      <c r="O5588" s="37" t="str">
        <f t="array" ref="O5588">IFERROR(XLOOKUP(K5588,'Tipo de carga'!B:B,'Tipo de carga'!C:C))</f>
        <v>Diesel</v>
      </c>
    </row>
    <row r="5589">
      <c r="A5589" s="36">
        <v>1880.0</v>
      </c>
      <c r="B5589" s="37" t="str">
        <f t="array" ref="B5589">IFERROR(XLOOKUP(A5589,'Asignacion Nov'!A:A,'Asignacion Nov'!C:C))</f>
        <v>Circuitos</v>
      </c>
      <c r="C5589" s="37" t="str">
        <f t="array" ref="C5589">IFERROR(XLOOKUP(A5589,'Asignacion Nov'!A:A,'Asignacion Nov'!B:B))</f>
        <v>EC-03</v>
      </c>
      <c r="D5589" s="38">
        <v>45612.70416666667</v>
      </c>
      <c r="E5589" s="36" t="s">
        <v>248</v>
      </c>
      <c r="F5589" s="37" t="str">
        <f t="array" ref="F5589">IFERROR(XLOOKUP(E5589,Operadores!A:A,Operadores!B:B))</f>
        <v>CRULE</v>
      </c>
      <c r="G5589" s="36" t="s">
        <v>425</v>
      </c>
      <c r="H5589" s="39">
        <v>27.2</v>
      </c>
      <c r="I5589" s="40">
        <v>132.0</v>
      </c>
      <c r="J5589" s="41">
        <f t="shared" si="5"/>
        <v>3590.4</v>
      </c>
      <c r="K5589" s="37" t="str">
        <f t="array" ref="K5589">IFERROR(XLOOKUP(G5589,'Tipo de carga'!A:A,'Tipo de carga'!B:B))</f>
        <v>Ticket</v>
      </c>
      <c r="L5589" s="37">
        <f t="shared" si="2"/>
        <v>46</v>
      </c>
      <c r="M5589" s="37">
        <f t="shared" si="3"/>
        <v>16</v>
      </c>
      <c r="N5589" s="37">
        <f t="shared" si="4"/>
        <v>11</v>
      </c>
      <c r="O5589" s="37" t="str">
        <f t="array" ref="O5589">IFERROR(XLOOKUP(K5589,'Tipo de carga'!B:B,'Tipo de carga'!C:C))</f>
        <v>Diesel</v>
      </c>
    </row>
    <row r="5590">
      <c r="A5590" s="36">
        <v>1758.0</v>
      </c>
      <c r="B5590" s="37" t="str">
        <f t="array" ref="B5590">IFERROR(XLOOKUP(A5590,'Asignacion Nov'!A:A,'Asignacion Nov'!C:C))</f>
        <v>Wm Full</v>
      </c>
      <c r="C5590" s="37" t="str">
        <f t="array" ref="C5590">IFERROR(XLOOKUP(A5590,'Asignacion Nov'!A:A,'Asignacion Nov'!B:B))</f>
        <v>EC-08</v>
      </c>
      <c r="D5590" s="38">
        <v>45612.73263888889</v>
      </c>
      <c r="E5590" s="36" t="s">
        <v>296</v>
      </c>
      <c r="F5590" s="37" t="str">
        <f t="array" ref="F5590">IFERROR(XLOOKUP(E5590,Operadores!A:A,Operadores!B:B))</f>
        <v>PINGUA</v>
      </c>
      <c r="G5590" s="36" t="s">
        <v>425</v>
      </c>
      <c r="H5590" s="39">
        <v>25.1</v>
      </c>
      <c r="I5590" s="40">
        <v>287.0</v>
      </c>
      <c r="J5590" s="41">
        <f t="shared" si="5"/>
        <v>7203.7</v>
      </c>
      <c r="K5590" s="37" t="str">
        <f t="array" ref="K5590">IFERROR(XLOOKUP(G5590,'Tipo de carga'!A:A,'Tipo de carga'!B:B))</f>
        <v>Ticket</v>
      </c>
      <c r="L5590" s="37">
        <f t="shared" si="2"/>
        <v>46</v>
      </c>
      <c r="M5590" s="37">
        <f t="shared" si="3"/>
        <v>16</v>
      </c>
      <c r="N5590" s="37">
        <f t="shared" si="4"/>
        <v>11</v>
      </c>
      <c r="O5590" s="37" t="str">
        <f t="array" ref="O5590">IFERROR(XLOOKUP(K5590,'Tipo de carga'!B:B,'Tipo de carga'!C:C))</f>
        <v>Diesel</v>
      </c>
    </row>
    <row r="5591">
      <c r="A5591" s="36">
        <v>1829.0</v>
      </c>
      <c r="B5591" s="37" t="str">
        <f t="array" ref="B5591">IFERROR(XLOOKUP(A5591,'Asignacion Nov'!A:A,'Asignacion Nov'!C:C))</f>
        <v>Circuitos</v>
      </c>
      <c r="C5591" s="37" t="str">
        <f t="array" ref="C5591">IFERROR(XLOOKUP(A5591,'Asignacion Nov'!A:A,'Asignacion Nov'!B:B))</f>
        <v>EC-03</v>
      </c>
      <c r="D5591" s="38">
        <v>45612.856944444444</v>
      </c>
      <c r="E5591" s="36" t="s">
        <v>245</v>
      </c>
      <c r="F5591" s="37" t="str">
        <f t="array" ref="F5591">IFERROR(XLOOKUP(E5591,Operadores!A:A,Operadores!B:B))</f>
        <v>HERAL04</v>
      </c>
      <c r="G5591" s="36" t="s">
        <v>425</v>
      </c>
      <c r="H5591" s="39">
        <v>27.2</v>
      </c>
      <c r="I5591" s="40">
        <v>221.0</v>
      </c>
      <c r="J5591" s="41">
        <f t="shared" si="5"/>
        <v>6011.2</v>
      </c>
      <c r="K5591" s="37" t="str">
        <f t="array" ref="K5591">IFERROR(XLOOKUP(G5591,'Tipo de carga'!A:A,'Tipo de carga'!B:B))</f>
        <v>Ticket</v>
      </c>
      <c r="L5591" s="37">
        <f t="shared" si="2"/>
        <v>46</v>
      </c>
      <c r="M5591" s="37">
        <f t="shared" si="3"/>
        <v>16</v>
      </c>
      <c r="N5591" s="37">
        <f t="shared" si="4"/>
        <v>11</v>
      </c>
      <c r="O5591" s="37" t="str">
        <f t="array" ref="O5591">IFERROR(XLOOKUP(K5591,'Tipo de carga'!B:B,'Tipo de carga'!C:C))</f>
        <v>Diesel</v>
      </c>
    </row>
    <row r="5592">
      <c r="A5592" s="36">
        <v>1848.0</v>
      </c>
      <c r="B5592" s="37" t="str">
        <f t="array" ref="B5592">IFERROR(XLOOKUP(A5592,'Asignacion Nov'!A:A,'Asignacion Nov'!C:C))</f>
        <v>Sayer Sencillo</v>
      </c>
      <c r="C5592" s="37" t="str">
        <f t="array" ref="C5592">IFERROR(XLOOKUP(A5592,'Asignacion Nov'!A:A,'Asignacion Nov'!B:B))</f>
        <v>EC-04</v>
      </c>
      <c r="D5592" s="38">
        <v>45612.85972222222</v>
      </c>
      <c r="E5592" s="36" t="s">
        <v>257</v>
      </c>
      <c r="F5592" s="37" t="str">
        <f t="array" ref="F5592">IFERROR(XLOOKUP(E5592,Operadores!A:A,Operadores!B:B))</f>
        <v>ROSMA</v>
      </c>
      <c r="G5592" s="36" t="s">
        <v>425</v>
      </c>
      <c r="H5592" s="39">
        <v>25.35</v>
      </c>
      <c r="I5592" s="40">
        <v>375.0</v>
      </c>
      <c r="J5592" s="41">
        <f t="shared" si="5"/>
        <v>9506.25</v>
      </c>
      <c r="K5592" s="37" t="str">
        <f t="array" ref="K5592">IFERROR(XLOOKUP(G5592,'Tipo de carga'!A:A,'Tipo de carga'!B:B))</f>
        <v>Ticket</v>
      </c>
      <c r="L5592" s="37">
        <f t="shared" si="2"/>
        <v>46</v>
      </c>
      <c r="M5592" s="37">
        <f t="shared" si="3"/>
        <v>16</v>
      </c>
      <c r="N5592" s="37">
        <f t="shared" si="4"/>
        <v>11</v>
      </c>
      <c r="O5592" s="37" t="str">
        <f t="array" ref="O5592">IFERROR(XLOOKUP(K5592,'Tipo de carga'!B:B,'Tipo de carga'!C:C))</f>
        <v>Diesel</v>
      </c>
    </row>
    <row r="5593">
      <c r="A5593" s="36">
        <v>1910.0</v>
      </c>
      <c r="B5593" s="37" t="str">
        <f t="array" ref="B5593">IFERROR(XLOOKUP(A5593,'Asignacion Nov'!A:A,'Asignacion Nov'!C:C))</f>
        <v>MeLi Ded Puebla</v>
      </c>
      <c r="C5593" s="37" t="str">
        <f t="array" ref="C5593">IFERROR(XLOOKUP(A5593,'Asignacion Nov'!A:A,'Asignacion Nov'!B:B))</f>
        <v>EC-05</v>
      </c>
      <c r="D5593" s="38">
        <v>45612.0</v>
      </c>
      <c r="E5593" s="36" t="s">
        <v>191</v>
      </c>
      <c r="F5593" s="37" t="str">
        <f t="array" ref="F5593">IFERROR(XLOOKUP(E5593,Operadores!A:A,Operadores!B:B))</f>
        <v>DIADAV</v>
      </c>
      <c r="G5593" s="36" t="s">
        <v>311</v>
      </c>
      <c r="H5593" s="39">
        <v>9.99</v>
      </c>
      <c r="I5593" s="40">
        <v>234.45</v>
      </c>
      <c r="J5593" s="41">
        <f t="shared" si="5"/>
        <v>2342.1555</v>
      </c>
      <c r="K5593" s="37" t="str">
        <f t="array" ref="K5593">IFERROR(XLOOKUP(G5593,'Tipo de carga'!A:A,'Tipo de carga'!B:B))</f>
        <v>Natgas</v>
      </c>
      <c r="L5593" s="37">
        <f t="shared" si="2"/>
        <v>46</v>
      </c>
      <c r="M5593" s="37">
        <f t="shared" si="3"/>
        <v>16</v>
      </c>
      <c r="N5593" s="37">
        <f t="shared" si="4"/>
        <v>11</v>
      </c>
      <c r="O5593" s="37" t="str">
        <f t="array" ref="O5593">IFERROR(XLOOKUP(K5593,'Tipo de carga'!B:B,'Tipo de carga'!C:C))</f>
        <v>GNC</v>
      </c>
    </row>
    <row r="5594">
      <c r="A5594" s="36">
        <v>1917.0</v>
      </c>
      <c r="B5594" s="37" t="str">
        <f t="array" ref="B5594">IFERROR(XLOOKUP(A5594,'Asignacion Nov'!A:A,'Asignacion Nov'!C:C))</f>
        <v>MeLi asignado SD</v>
      </c>
      <c r="C5594" s="37" t="str">
        <f t="array" ref="C5594">IFERROR(XLOOKUP(A5594,'Asignacion Nov'!A:A,'Asignacion Nov'!B:B))</f>
        <v>EC-05</v>
      </c>
      <c r="D5594" s="38">
        <v>45612.0</v>
      </c>
      <c r="E5594" s="36" t="s">
        <v>17</v>
      </c>
      <c r="F5594" s="37" t="str">
        <f t="array" ref="F5594">IFERROR(XLOOKUP(E5594,Operadores!A:A,Operadores!B:B))</f>
        <v>ARASAL</v>
      </c>
      <c r="G5594" s="36" t="s">
        <v>311</v>
      </c>
      <c r="H5594" s="39">
        <v>9.99</v>
      </c>
      <c r="I5594" s="40">
        <v>176.55</v>
      </c>
      <c r="J5594" s="41">
        <f t="shared" si="5"/>
        <v>1763.7345</v>
      </c>
      <c r="K5594" s="37" t="str">
        <f t="array" ref="K5594">IFERROR(XLOOKUP(G5594,'Tipo de carga'!A:A,'Tipo de carga'!B:B))</f>
        <v>Natgas</v>
      </c>
      <c r="L5594" s="37">
        <f t="shared" si="2"/>
        <v>46</v>
      </c>
      <c r="M5594" s="37">
        <f t="shared" si="3"/>
        <v>16</v>
      </c>
      <c r="N5594" s="37">
        <f t="shared" si="4"/>
        <v>11</v>
      </c>
      <c r="O5594" s="37" t="str">
        <f t="array" ref="O5594">IFERROR(XLOOKUP(K5594,'Tipo de carga'!B:B,'Tipo de carga'!C:C))</f>
        <v>GNC</v>
      </c>
    </row>
    <row r="5595">
      <c r="A5595" s="36">
        <v>1900.0</v>
      </c>
      <c r="B5595" s="37" t="str">
        <f t="array" ref="B5595">IFERROR(XLOOKUP(A5595,'Asignacion Nov'!A:A,'Asignacion Nov'!C:C))</f>
        <v>Full Liver</v>
      </c>
      <c r="C5595" s="37" t="str">
        <f t="array" ref="C5595">IFERROR(XLOOKUP(A5595,'Asignacion Nov'!A:A,'Asignacion Nov'!B:B))</f>
        <v>EC-01</v>
      </c>
      <c r="D5595" s="38">
        <v>45613.99517361111</v>
      </c>
      <c r="E5595" s="36" t="s">
        <v>336</v>
      </c>
      <c r="F5595" s="37" t="str">
        <f t="array" ref="F5595">IFERROR(XLOOKUP(E5595,Operadores!A:A,Operadores!B:B))</f>
        <v>BUEMA</v>
      </c>
      <c r="G5595" s="36" t="s">
        <v>72</v>
      </c>
      <c r="H5595" s="39">
        <v>20.122739</v>
      </c>
      <c r="I5595" s="40">
        <v>752.0</v>
      </c>
      <c r="J5595" s="41">
        <f t="shared" si="5"/>
        <v>15132.29973</v>
      </c>
      <c r="K5595" s="37" t="str">
        <f t="array" ref="K5595">IFERROR(XLOOKUP(G5595,'Tipo de carga'!A:A,'Tipo de carga'!B:B))</f>
        <v>Autoabasto</v>
      </c>
      <c r="L5595" s="37">
        <f t="shared" si="2"/>
        <v>47</v>
      </c>
      <c r="M5595" s="37">
        <f t="shared" si="3"/>
        <v>17</v>
      </c>
      <c r="N5595" s="37">
        <f t="shared" si="4"/>
        <v>11</v>
      </c>
      <c r="O5595" s="37" t="str">
        <f t="array" ref="O5595">IFERROR(XLOOKUP(K5595,'Tipo de carga'!B:B,'Tipo de carga'!C:C))</f>
        <v>Diesel</v>
      </c>
    </row>
    <row r="5596">
      <c r="A5596" s="36">
        <v>1956.0</v>
      </c>
      <c r="B5596" s="37" t="str">
        <f t="array" ref="B5596">IFERROR(XLOOKUP(A5596,'Asignacion Nov'!A:A,'Asignacion Nov'!C:C))</f>
        <v>MeLi asignado SD</v>
      </c>
      <c r="C5596" s="37" t="str">
        <f t="array" ref="C5596">IFERROR(XLOOKUP(A5596,'Asignacion Nov'!A:A,'Asignacion Nov'!B:B))</f>
        <v>EC-05</v>
      </c>
      <c r="D5596" s="38">
        <v>45613.98241898148</v>
      </c>
      <c r="E5596" s="36" t="s">
        <v>569</v>
      </c>
      <c r="F5596" s="37" t="str">
        <f t="array" ref="F5596">IFERROR(XLOOKUP(E5596,Operadores!A:A,Operadores!B:B))</f>
        <v>MUÑCEC</v>
      </c>
      <c r="G5596" s="36" t="s">
        <v>72</v>
      </c>
      <c r="H5596" s="39">
        <v>20.122739</v>
      </c>
      <c r="I5596" s="40">
        <v>834.0</v>
      </c>
      <c r="J5596" s="41">
        <f t="shared" si="5"/>
        <v>16782.36433</v>
      </c>
      <c r="K5596" s="37" t="str">
        <f t="array" ref="K5596">IFERROR(XLOOKUP(G5596,'Tipo de carga'!A:A,'Tipo de carga'!B:B))</f>
        <v>Autoabasto</v>
      </c>
      <c r="L5596" s="37">
        <f t="shared" si="2"/>
        <v>47</v>
      </c>
      <c r="M5596" s="37">
        <f t="shared" si="3"/>
        <v>17</v>
      </c>
      <c r="N5596" s="37">
        <f t="shared" si="4"/>
        <v>11</v>
      </c>
      <c r="O5596" s="37" t="str">
        <f t="array" ref="O5596">IFERROR(XLOOKUP(K5596,'Tipo de carga'!B:B,'Tipo de carga'!C:C))</f>
        <v>Diesel</v>
      </c>
    </row>
    <row r="5597">
      <c r="A5597" s="36">
        <v>1936.0</v>
      </c>
      <c r="B5597" s="37" t="str">
        <f t="array" ref="B5597">IFERROR(XLOOKUP(A5597,'Asignacion Nov'!A:A,'Asignacion Nov'!C:C))</f>
        <v>Circuitos</v>
      </c>
      <c r="C5597" s="37" t="str">
        <f t="array" ref="C5597">IFERROR(XLOOKUP(A5597,'Asignacion Nov'!A:A,'Asignacion Nov'!B:B))</f>
        <v>EC-03</v>
      </c>
      <c r="D5597" s="38">
        <v>45613.93069444445</v>
      </c>
      <c r="E5597" s="36" t="s">
        <v>209</v>
      </c>
      <c r="F5597" s="37" t="str">
        <f t="array" ref="F5597">IFERROR(XLOOKUP(E5597,Operadores!A:A,Operadores!B:B))</f>
        <v>OCAMA</v>
      </c>
      <c r="G5597" s="36" t="s">
        <v>72</v>
      </c>
      <c r="H5597" s="39">
        <v>20.122739</v>
      </c>
      <c r="I5597" s="40">
        <v>470.0</v>
      </c>
      <c r="J5597" s="41">
        <f t="shared" si="5"/>
        <v>9457.68733</v>
      </c>
      <c r="K5597" s="37" t="str">
        <f t="array" ref="K5597">IFERROR(XLOOKUP(G5597,'Tipo de carga'!A:A,'Tipo de carga'!B:B))</f>
        <v>Autoabasto</v>
      </c>
      <c r="L5597" s="37">
        <f t="shared" si="2"/>
        <v>47</v>
      </c>
      <c r="M5597" s="37">
        <f t="shared" si="3"/>
        <v>17</v>
      </c>
      <c r="N5597" s="37">
        <f t="shared" si="4"/>
        <v>11</v>
      </c>
      <c r="O5597" s="37" t="str">
        <f t="array" ref="O5597">IFERROR(XLOOKUP(K5597,'Tipo de carga'!B:B,'Tipo de carga'!C:C))</f>
        <v>Diesel</v>
      </c>
    </row>
    <row r="5598">
      <c r="A5598" s="36">
        <v>2010.0</v>
      </c>
      <c r="B5598" s="37" t="str">
        <f t="array" ref="B5598">IFERROR(XLOOKUP(A5598,'Asignacion Nov'!A:A,'Asignacion Nov'!C:C))</f>
        <v>MeLi asignado SD</v>
      </c>
      <c r="C5598" s="37" t="str">
        <f t="array" ref="C5598">IFERROR(XLOOKUP(A5598,'Asignacion Nov'!A:A,'Asignacion Nov'!B:B))</f>
        <v>EC-05</v>
      </c>
      <c r="D5598" s="38">
        <v>45613.88292824074</v>
      </c>
      <c r="E5598" s="36" t="s">
        <v>194</v>
      </c>
      <c r="F5598" s="37" t="str">
        <f t="array" ref="F5598">IFERROR(XLOOKUP(E5598,Operadores!A:A,Operadores!B:B))</f>
        <v>CHAJE</v>
      </c>
      <c r="G5598" s="36" t="s">
        <v>72</v>
      </c>
      <c r="H5598" s="39">
        <v>20.122739</v>
      </c>
      <c r="I5598" s="40">
        <v>315.0</v>
      </c>
      <c r="J5598" s="41">
        <f t="shared" si="5"/>
        <v>6338.662785</v>
      </c>
      <c r="K5598" s="37" t="str">
        <f t="array" ref="K5598">IFERROR(XLOOKUP(G5598,'Tipo de carga'!A:A,'Tipo de carga'!B:B))</f>
        <v>Autoabasto</v>
      </c>
      <c r="L5598" s="37">
        <f t="shared" si="2"/>
        <v>47</v>
      </c>
      <c r="M5598" s="37">
        <f t="shared" si="3"/>
        <v>17</v>
      </c>
      <c r="N5598" s="37">
        <f t="shared" si="4"/>
        <v>11</v>
      </c>
      <c r="O5598" s="37" t="str">
        <f t="array" ref="O5598">IFERROR(XLOOKUP(K5598,'Tipo de carga'!B:B,'Tipo de carga'!C:C))</f>
        <v>Diesel</v>
      </c>
    </row>
    <row r="5599">
      <c r="A5599" s="36">
        <v>2005.0</v>
      </c>
      <c r="B5599" s="37" t="str">
        <f t="array" ref="B5599">IFERROR(XLOOKUP(A5599,'Asignacion Nov'!A:A,'Asignacion Nov'!C:C))</f>
        <v>MeLi Dedicado Merida</v>
      </c>
      <c r="C5599" s="37" t="str">
        <f t="array" ref="C5599">IFERROR(XLOOKUP(A5599,'Asignacion Nov'!A:A,'Asignacion Nov'!B:B))</f>
        <v>EC-05</v>
      </c>
      <c r="D5599" s="38">
        <v>45613.871724537035</v>
      </c>
      <c r="E5599" s="36" t="s">
        <v>399</v>
      </c>
      <c r="F5599" s="37" t="str">
        <f t="array" ref="F5599">IFERROR(XLOOKUP(E5599,Operadores!A:A,Operadores!B:B))</f>
        <v>DOMLEO</v>
      </c>
      <c r="G5599" s="36" t="s">
        <v>72</v>
      </c>
      <c r="H5599" s="39">
        <v>20.122739</v>
      </c>
      <c r="I5599" s="40">
        <v>300.0</v>
      </c>
      <c r="J5599" s="41">
        <f t="shared" si="5"/>
        <v>6036.8217</v>
      </c>
      <c r="K5599" s="37" t="str">
        <f t="array" ref="K5599">IFERROR(XLOOKUP(G5599,'Tipo de carga'!A:A,'Tipo de carga'!B:B))</f>
        <v>Autoabasto</v>
      </c>
      <c r="L5599" s="37">
        <f t="shared" si="2"/>
        <v>47</v>
      </c>
      <c r="M5599" s="37">
        <f t="shared" si="3"/>
        <v>17</v>
      </c>
      <c r="N5599" s="37">
        <f t="shared" si="4"/>
        <v>11</v>
      </c>
      <c r="O5599" s="37" t="str">
        <f t="array" ref="O5599">IFERROR(XLOOKUP(K5599,'Tipo de carga'!B:B,'Tipo de carga'!C:C))</f>
        <v>Diesel</v>
      </c>
    </row>
    <row r="5600">
      <c r="A5600" s="36">
        <v>2003.0</v>
      </c>
      <c r="B5600" s="37" t="str">
        <f t="array" ref="B5600">IFERROR(XLOOKUP(A5600,'Asignacion Nov'!A:A,'Asignacion Nov'!C:C))</f>
        <v>MeLi Dedicado TD</v>
      </c>
      <c r="C5600" s="37" t="str">
        <f t="array" ref="C5600">IFERROR(XLOOKUP(A5600,'Asignacion Nov'!A:A,'Asignacion Nov'!B:B))</f>
        <v>EC-05</v>
      </c>
      <c r="D5600" s="38">
        <v>45613.86255787037</v>
      </c>
      <c r="E5600" s="36" t="s">
        <v>502</v>
      </c>
      <c r="F5600" s="37" t="str">
        <f t="array" ref="F5600">IFERROR(XLOOKUP(E5600,Operadores!A:A,Operadores!B:B))</f>
        <v>SALNER</v>
      </c>
      <c r="G5600" s="36" t="s">
        <v>72</v>
      </c>
      <c r="H5600" s="39">
        <v>20.122739</v>
      </c>
      <c r="I5600" s="40">
        <v>488.0</v>
      </c>
      <c r="J5600" s="41">
        <f t="shared" si="5"/>
        <v>9819.896632</v>
      </c>
      <c r="K5600" s="37" t="str">
        <f t="array" ref="K5600">IFERROR(XLOOKUP(G5600,'Tipo de carga'!A:A,'Tipo de carga'!B:B))</f>
        <v>Autoabasto</v>
      </c>
      <c r="L5600" s="37">
        <f t="shared" si="2"/>
        <v>47</v>
      </c>
      <c r="M5600" s="37">
        <f t="shared" si="3"/>
        <v>17</v>
      </c>
      <c r="N5600" s="37">
        <f t="shared" si="4"/>
        <v>11</v>
      </c>
      <c r="O5600" s="37" t="str">
        <f t="array" ref="O5600">IFERROR(XLOOKUP(K5600,'Tipo de carga'!B:B,'Tipo de carga'!C:C))</f>
        <v>Diesel</v>
      </c>
    </row>
    <row r="5601">
      <c r="A5601" s="36">
        <v>1950.0</v>
      </c>
      <c r="B5601" s="37" t="str">
        <f t="array" ref="B5601">IFERROR(XLOOKUP(A5601,'Asignacion Nov'!A:A,'Asignacion Nov'!C:C))</f>
        <v>MeLi asignado SD</v>
      </c>
      <c r="C5601" s="37" t="str">
        <f t="array" ref="C5601">IFERROR(XLOOKUP(A5601,'Asignacion Nov'!A:A,'Asignacion Nov'!B:B))</f>
        <v>EC-05</v>
      </c>
      <c r="D5601" s="38">
        <v>45613.81686342593</v>
      </c>
      <c r="E5601" s="36" t="s">
        <v>200</v>
      </c>
      <c r="F5601" s="37" t="str">
        <f t="array" ref="F5601">IFERROR(XLOOKUP(E5601,Operadores!A:A,Operadores!B:B))</f>
        <v>MAROSC</v>
      </c>
      <c r="G5601" s="36" t="s">
        <v>72</v>
      </c>
      <c r="H5601" s="39">
        <v>20.122739</v>
      </c>
      <c r="I5601" s="40">
        <v>371.0</v>
      </c>
      <c r="J5601" s="41">
        <f t="shared" si="5"/>
        <v>7465.536169</v>
      </c>
      <c r="K5601" s="37" t="str">
        <f t="array" ref="K5601">IFERROR(XLOOKUP(G5601,'Tipo de carga'!A:A,'Tipo de carga'!B:B))</f>
        <v>Autoabasto</v>
      </c>
      <c r="L5601" s="37">
        <f t="shared" si="2"/>
        <v>47</v>
      </c>
      <c r="M5601" s="37">
        <f t="shared" si="3"/>
        <v>17</v>
      </c>
      <c r="N5601" s="37">
        <f t="shared" si="4"/>
        <v>11</v>
      </c>
      <c r="O5601" s="37" t="str">
        <f t="array" ref="O5601">IFERROR(XLOOKUP(K5601,'Tipo de carga'!B:B,'Tipo de carga'!C:C))</f>
        <v>Diesel</v>
      </c>
    </row>
    <row r="5602">
      <c r="A5602" s="36">
        <v>1937.0</v>
      </c>
      <c r="B5602" s="37" t="str">
        <f t="array" ref="B5602">IFERROR(XLOOKUP(A5602,'Asignacion Nov'!A:A,'Asignacion Nov'!C:C))</f>
        <v>MeLi asignado SD</v>
      </c>
      <c r="C5602" s="37" t="str">
        <f t="array" ref="C5602">IFERROR(XLOOKUP(A5602,'Asignacion Nov'!A:A,'Asignacion Nov'!B:B))</f>
        <v>EC-05</v>
      </c>
      <c r="D5602" s="38">
        <v>45613.79020833333</v>
      </c>
      <c r="E5602" s="36" t="s">
        <v>407</v>
      </c>
      <c r="F5602" s="37" t="str">
        <f t="array" ref="F5602">IFERROR(XLOOKUP(E5602,Operadores!A:A,Operadores!B:B))</f>
        <v>BENMAX</v>
      </c>
      <c r="G5602" s="36" t="s">
        <v>72</v>
      </c>
      <c r="H5602" s="39">
        <v>20.122739</v>
      </c>
      <c r="I5602" s="40">
        <v>427.0</v>
      </c>
      <c r="J5602" s="41">
        <f t="shared" si="5"/>
        <v>8592.409553</v>
      </c>
      <c r="K5602" s="37" t="str">
        <f t="array" ref="K5602">IFERROR(XLOOKUP(G5602,'Tipo de carga'!A:A,'Tipo de carga'!B:B))</f>
        <v>Autoabasto</v>
      </c>
      <c r="L5602" s="37">
        <f t="shared" si="2"/>
        <v>47</v>
      </c>
      <c r="M5602" s="37">
        <f t="shared" si="3"/>
        <v>17</v>
      </c>
      <c r="N5602" s="37">
        <f t="shared" si="4"/>
        <v>11</v>
      </c>
      <c r="O5602" s="37" t="str">
        <f t="array" ref="O5602">IFERROR(XLOOKUP(K5602,'Tipo de carga'!B:B,'Tipo de carga'!C:C))</f>
        <v>Diesel</v>
      </c>
    </row>
    <row r="5603">
      <c r="A5603" s="36">
        <v>1957.0</v>
      </c>
      <c r="B5603" s="37" t="str">
        <f t="array" ref="B5603">IFERROR(XLOOKUP(A5603,'Asignacion Nov'!A:A,'Asignacion Nov'!C:C))</f>
        <v>MeLi asignado SD</v>
      </c>
      <c r="C5603" s="37" t="str">
        <f t="array" ref="C5603">IFERROR(XLOOKUP(A5603,'Asignacion Nov'!A:A,'Asignacion Nov'!B:B))</f>
        <v>EC-05</v>
      </c>
      <c r="D5603" s="38">
        <v>45613.77494212963</v>
      </c>
      <c r="E5603" s="36" t="s">
        <v>217</v>
      </c>
      <c r="F5603" s="37" t="str">
        <f t="array" ref="F5603">IFERROR(XLOOKUP(E5603,Operadores!A:A,Operadores!B:B))</f>
        <v>HERFRA</v>
      </c>
      <c r="G5603" s="36" t="s">
        <v>72</v>
      </c>
      <c r="H5603" s="39">
        <v>20.122739</v>
      </c>
      <c r="I5603" s="40">
        <v>717.0</v>
      </c>
      <c r="J5603" s="41">
        <f t="shared" si="5"/>
        <v>14428.00386</v>
      </c>
      <c r="K5603" s="37" t="str">
        <f t="array" ref="K5603">IFERROR(XLOOKUP(G5603,'Tipo de carga'!A:A,'Tipo de carga'!B:B))</f>
        <v>Autoabasto</v>
      </c>
      <c r="L5603" s="37">
        <f t="shared" si="2"/>
        <v>47</v>
      </c>
      <c r="M5603" s="37">
        <f t="shared" si="3"/>
        <v>17</v>
      </c>
      <c r="N5603" s="37">
        <f t="shared" si="4"/>
        <v>11</v>
      </c>
      <c r="O5603" s="37" t="str">
        <f t="array" ref="O5603">IFERROR(XLOOKUP(K5603,'Tipo de carga'!B:B,'Tipo de carga'!C:C))</f>
        <v>Diesel</v>
      </c>
    </row>
    <row r="5604">
      <c r="A5604" s="36" t="s">
        <v>124</v>
      </c>
      <c r="B5604" s="37" t="str">
        <f t="array" ref="B5604">IFERROR(XLOOKUP(A5604,'Asignacion Nov'!A:A,'Asignacion Nov'!C:C))</f>
        <v>Sayer Patios y T.</v>
      </c>
      <c r="C5604" s="37" t="str">
        <f t="array" ref="C5604">IFERROR(XLOOKUP(A5604,'Asignacion Nov'!A:A,'Asignacion Nov'!B:B))</f>
        <v>EC-04</v>
      </c>
      <c r="D5604" s="38">
        <v>45613.76039351852</v>
      </c>
      <c r="E5604" s="36" t="s">
        <v>406</v>
      </c>
      <c r="F5604" s="37" t="str">
        <f t="array" ref="F5604">IFERROR(XLOOKUP(E5604,Operadores!A:A,Operadores!B:B))</f>
        <v>CABOS</v>
      </c>
      <c r="G5604" s="36" t="s">
        <v>72</v>
      </c>
      <c r="H5604" s="39">
        <v>20.122739</v>
      </c>
      <c r="I5604" s="40">
        <v>448.0</v>
      </c>
      <c r="J5604" s="41">
        <f t="shared" si="5"/>
        <v>9014.987072</v>
      </c>
      <c r="K5604" s="37" t="str">
        <f t="array" ref="K5604">IFERROR(XLOOKUP(G5604,'Tipo de carga'!A:A,'Tipo de carga'!B:B))</f>
        <v>Autoabasto</v>
      </c>
      <c r="L5604" s="37">
        <f t="shared" si="2"/>
        <v>47</v>
      </c>
      <c r="M5604" s="37">
        <f t="shared" si="3"/>
        <v>17</v>
      </c>
      <c r="N5604" s="37">
        <f t="shared" si="4"/>
        <v>11</v>
      </c>
      <c r="O5604" s="37" t="str">
        <f t="array" ref="O5604">IFERROR(XLOOKUP(K5604,'Tipo de carga'!B:B,'Tipo de carga'!C:C))</f>
        <v>Diesel</v>
      </c>
    </row>
    <row r="5605">
      <c r="A5605" s="36">
        <v>2007.0</v>
      </c>
      <c r="B5605" s="37" t="str">
        <f t="array" ref="B5605">IFERROR(XLOOKUP(A5605,'Asignacion Nov'!A:A,'Asignacion Nov'!C:C))</f>
        <v>MeLi Asignado TD</v>
      </c>
      <c r="C5605" s="37" t="str">
        <f t="array" ref="C5605">IFERROR(XLOOKUP(A5605,'Asignacion Nov'!A:A,'Asignacion Nov'!B:B))</f>
        <v>EC-05</v>
      </c>
      <c r="D5605" s="38">
        <v>45613.748703703706</v>
      </c>
      <c r="E5605" s="36" t="s">
        <v>166</v>
      </c>
      <c r="F5605" s="37" t="str">
        <f t="array" ref="F5605">IFERROR(XLOOKUP(E5605,Operadores!A:A,Operadores!B:B))</f>
        <v>PADRI</v>
      </c>
      <c r="G5605" s="36" t="s">
        <v>72</v>
      </c>
      <c r="H5605" s="39">
        <v>20.122739</v>
      </c>
      <c r="I5605" s="40">
        <v>473.0</v>
      </c>
      <c r="J5605" s="41">
        <f t="shared" si="5"/>
        <v>9518.055547</v>
      </c>
      <c r="K5605" s="37" t="str">
        <f t="array" ref="K5605">IFERROR(XLOOKUP(G5605,'Tipo de carga'!A:A,'Tipo de carga'!B:B))</f>
        <v>Autoabasto</v>
      </c>
      <c r="L5605" s="37">
        <f t="shared" si="2"/>
        <v>47</v>
      </c>
      <c r="M5605" s="37">
        <f t="shared" si="3"/>
        <v>17</v>
      </c>
      <c r="N5605" s="37">
        <f t="shared" si="4"/>
        <v>11</v>
      </c>
      <c r="O5605" s="37" t="str">
        <f t="array" ref="O5605">IFERROR(XLOOKUP(K5605,'Tipo de carga'!B:B,'Tipo de carga'!C:C))</f>
        <v>Diesel</v>
      </c>
    </row>
    <row r="5606">
      <c r="A5606" s="36">
        <v>1685.0</v>
      </c>
      <c r="B5606" s="37" t="str">
        <f t="array" ref="B5606">IFERROR(XLOOKUP(A5606,'Asignacion Nov'!A:A,'Asignacion Nov'!C:C))</f>
        <v>Pilgrims Tepo</v>
      </c>
      <c r="C5606" s="37" t="str">
        <f t="array" ref="C5606">IFERROR(XLOOKUP(A5606,'Asignacion Nov'!A:A,'Asignacion Nov'!B:B))</f>
        <v>EC-02</v>
      </c>
      <c r="D5606" s="38">
        <v>45613.730520833335</v>
      </c>
      <c r="E5606" s="36" t="s">
        <v>159</v>
      </c>
      <c r="F5606" s="37" t="str">
        <f t="array" ref="F5606">IFERROR(XLOOKUP(E5606,Operadores!A:A,Operadores!B:B))</f>
        <v>GONENR</v>
      </c>
      <c r="G5606" s="36" t="s">
        <v>72</v>
      </c>
      <c r="H5606" s="39">
        <v>20.122739</v>
      </c>
      <c r="I5606" s="40">
        <v>154.0</v>
      </c>
      <c r="J5606" s="41">
        <f t="shared" si="5"/>
        <v>3098.901806</v>
      </c>
      <c r="K5606" s="37" t="str">
        <f t="array" ref="K5606">IFERROR(XLOOKUP(G5606,'Tipo de carga'!A:A,'Tipo de carga'!B:B))</f>
        <v>Autoabasto</v>
      </c>
      <c r="L5606" s="37">
        <f t="shared" si="2"/>
        <v>47</v>
      </c>
      <c r="M5606" s="37">
        <f t="shared" si="3"/>
        <v>17</v>
      </c>
      <c r="N5606" s="37">
        <f t="shared" si="4"/>
        <v>11</v>
      </c>
      <c r="O5606" s="37" t="str">
        <f t="array" ref="O5606">IFERROR(XLOOKUP(K5606,'Tipo de carga'!B:B,'Tipo de carga'!C:C))</f>
        <v>Diesel</v>
      </c>
    </row>
    <row r="5607">
      <c r="A5607" s="36">
        <v>1809.0</v>
      </c>
      <c r="B5607" s="37" t="str">
        <f t="array" ref="B5607">IFERROR(XLOOKUP(A5607,'Asignacion Nov'!A:A,'Asignacion Nov'!C:C))</f>
        <v>Full Liver</v>
      </c>
      <c r="C5607" s="37" t="str">
        <f t="array" ref="C5607">IFERROR(XLOOKUP(A5607,'Asignacion Nov'!A:A,'Asignacion Nov'!B:B))</f>
        <v>EC-01</v>
      </c>
      <c r="D5607" s="38">
        <v>45613.71425925926</v>
      </c>
      <c r="E5607" s="36" t="s">
        <v>253</v>
      </c>
      <c r="F5607" s="37" t="str">
        <f t="array" ref="F5607">IFERROR(XLOOKUP(E5607,Operadores!A:A,Operadores!B:B))</f>
        <v>MARFRA</v>
      </c>
      <c r="G5607" s="36" t="s">
        <v>72</v>
      </c>
      <c r="H5607" s="39">
        <v>20.122739</v>
      </c>
      <c r="I5607" s="40">
        <v>759.0</v>
      </c>
      <c r="J5607" s="41">
        <f t="shared" si="5"/>
        <v>15273.1589</v>
      </c>
      <c r="K5607" s="37" t="str">
        <f t="array" ref="K5607">IFERROR(XLOOKUP(G5607,'Tipo de carga'!A:A,'Tipo de carga'!B:B))</f>
        <v>Autoabasto</v>
      </c>
      <c r="L5607" s="37">
        <f t="shared" si="2"/>
        <v>47</v>
      </c>
      <c r="M5607" s="37">
        <f t="shared" si="3"/>
        <v>17</v>
      </c>
      <c r="N5607" s="37">
        <f t="shared" si="4"/>
        <v>11</v>
      </c>
      <c r="O5607" s="37" t="str">
        <f t="array" ref="O5607">IFERROR(XLOOKUP(K5607,'Tipo de carga'!B:B,'Tipo de carga'!C:C))</f>
        <v>Diesel</v>
      </c>
    </row>
    <row r="5608">
      <c r="A5608" s="36">
        <v>1762.0</v>
      </c>
      <c r="B5608" s="37" t="str">
        <f t="array" ref="B5608">IFERROR(XLOOKUP(A5608,'Asignacion Nov'!A:A,'Asignacion Nov'!C:C))</f>
        <v>Hisense</v>
      </c>
      <c r="C5608" s="37" t="str">
        <f t="array" ref="C5608">IFERROR(XLOOKUP(A5608,'Asignacion Nov'!A:A,'Asignacion Nov'!B:B))</f>
        <v>EC-03</v>
      </c>
      <c r="D5608" s="38">
        <v>45613.663402777776</v>
      </c>
      <c r="E5608" s="36" t="s">
        <v>410</v>
      </c>
      <c r="F5608" s="37" t="str">
        <f t="array" ref="F5608">IFERROR(XLOOKUP(E5608,Operadores!A:A,Operadores!B:B))</f>
        <v>LOPMA03</v>
      </c>
      <c r="G5608" s="36" t="s">
        <v>72</v>
      </c>
      <c r="H5608" s="39">
        <v>20.122739</v>
      </c>
      <c r="I5608" s="40">
        <v>420.0</v>
      </c>
      <c r="J5608" s="41">
        <f t="shared" si="5"/>
        <v>8451.55038</v>
      </c>
      <c r="K5608" s="37" t="str">
        <f t="array" ref="K5608">IFERROR(XLOOKUP(G5608,'Tipo de carga'!A:A,'Tipo de carga'!B:B))</f>
        <v>Autoabasto</v>
      </c>
      <c r="L5608" s="37">
        <f t="shared" si="2"/>
        <v>47</v>
      </c>
      <c r="M5608" s="37">
        <f t="shared" si="3"/>
        <v>17</v>
      </c>
      <c r="N5608" s="37">
        <f t="shared" si="4"/>
        <v>11</v>
      </c>
      <c r="O5608" s="37" t="str">
        <f t="array" ref="O5608">IFERROR(XLOOKUP(K5608,'Tipo de carga'!B:B,'Tipo de carga'!C:C))</f>
        <v>Diesel</v>
      </c>
    </row>
    <row r="5609">
      <c r="A5609" s="36">
        <v>1780.0</v>
      </c>
      <c r="B5609" s="37" t="str">
        <f t="array" ref="B5609">IFERROR(XLOOKUP(A5609,'Asignacion Nov'!A:A,'Asignacion Nov'!C:C))</f>
        <v>Pilgrims Tepo</v>
      </c>
      <c r="C5609" s="37" t="str">
        <f t="array" ref="C5609">IFERROR(XLOOKUP(A5609,'Asignacion Nov'!A:A,'Asignacion Nov'!B:B))</f>
        <v>EC-02</v>
      </c>
      <c r="D5609" s="38">
        <v>45613.65369212963</v>
      </c>
      <c r="E5609" s="36" t="s">
        <v>382</v>
      </c>
      <c r="F5609" s="37" t="str">
        <f t="array" ref="F5609">IFERROR(XLOOKUP(E5609,Operadores!A:A,Operadores!B:B))</f>
        <v>SALMIG01</v>
      </c>
      <c r="G5609" s="36" t="s">
        <v>72</v>
      </c>
      <c r="H5609" s="39">
        <v>20.122739</v>
      </c>
      <c r="I5609" s="40">
        <v>214.0</v>
      </c>
      <c r="J5609" s="41">
        <f t="shared" si="5"/>
        <v>4306.266146</v>
      </c>
      <c r="K5609" s="37" t="str">
        <f t="array" ref="K5609">IFERROR(XLOOKUP(G5609,'Tipo de carga'!A:A,'Tipo de carga'!B:B))</f>
        <v>Autoabasto</v>
      </c>
      <c r="L5609" s="37">
        <f t="shared" si="2"/>
        <v>47</v>
      </c>
      <c r="M5609" s="37">
        <f t="shared" si="3"/>
        <v>17</v>
      </c>
      <c r="N5609" s="37">
        <f t="shared" si="4"/>
        <v>11</v>
      </c>
      <c r="O5609" s="37" t="str">
        <f t="array" ref="O5609">IFERROR(XLOOKUP(K5609,'Tipo de carga'!B:B,'Tipo de carga'!C:C))</f>
        <v>Diesel</v>
      </c>
    </row>
    <row r="5610">
      <c r="A5610" s="36">
        <v>1683.0</v>
      </c>
      <c r="B5610" s="37" t="str">
        <f t="array" ref="B5610">IFERROR(XLOOKUP(A5610,'Asignacion Nov'!A:A,'Asignacion Nov'!C:C))</f>
        <v>Pilgrims Tepo</v>
      </c>
      <c r="C5610" s="37" t="str">
        <f t="array" ref="C5610">IFERROR(XLOOKUP(A5610,'Asignacion Nov'!A:A,'Asignacion Nov'!B:B))</f>
        <v>EC-02</v>
      </c>
      <c r="D5610" s="38">
        <v>45613.646215277775</v>
      </c>
      <c r="E5610" s="36" t="s">
        <v>373</v>
      </c>
      <c r="F5610" s="37" t="str">
        <f t="array" ref="F5610">IFERROR(XLOOKUP(E5610,Operadores!A:A,Operadores!B:B))</f>
        <v>RENOSC</v>
      </c>
      <c r="G5610" s="36" t="s">
        <v>72</v>
      </c>
      <c r="H5610" s="39">
        <v>20.122739</v>
      </c>
      <c r="I5610" s="40">
        <v>204.0</v>
      </c>
      <c r="J5610" s="41">
        <f t="shared" si="5"/>
        <v>4105.038756</v>
      </c>
      <c r="K5610" s="37" t="str">
        <f t="array" ref="K5610">IFERROR(XLOOKUP(G5610,'Tipo de carga'!A:A,'Tipo de carga'!B:B))</f>
        <v>Autoabasto</v>
      </c>
      <c r="L5610" s="37">
        <f t="shared" si="2"/>
        <v>47</v>
      </c>
      <c r="M5610" s="37">
        <f t="shared" si="3"/>
        <v>17</v>
      </c>
      <c r="N5610" s="37">
        <f t="shared" si="4"/>
        <v>11</v>
      </c>
      <c r="O5610" s="37" t="str">
        <f t="array" ref="O5610">IFERROR(XLOOKUP(K5610,'Tipo de carga'!B:B,'Tipo de carga'!C:C))</f>
        <v>Diesel</v>
      </c>
    </row>
    <row r="5611">
      <c r="A5611" s="36">
        <v>1863.0</v>
      </c>
      <c r="B5611" s="37" t="str">
        <f t="array" ref="B5611">IFERROR(XLOOKUP(A5611,'Asignacion Nov'!A:A,'Asignacion Nov'!C:C))</f>
        <v>Pilgrims Tepo</v>
      </c>
      <c r="C5611" s="37" t="str">
        <f t="array" ref="C5611">IFERROR(XLOOKUP(A5611,'Asignacion Nov'!A:A,'Asignacion Nov'!B:B))</f>
        <v>EC-02</v>
      </c>
      <c r="D5611" s="38">
        <v>45613.639699074076</v>
      </c>
      <c r="E5611" s="36" t="s">
        <v>324</v>
      </c>
      <c r="F5611" s="37" t="str">
        <f t="array" ref="F5611">IFERROR(XLOOKUP(E5611,Operadores!A:A,Operadores!B:B))</f>
        <v>MORDAN</v>
      </c>
      <c r="G5611" s="36" t="s">
        <v>72</v>
      </c>
      <c r="H5611" s="39">
        <v>20.122739</v>
      </c>
      <c r="I5611" s="40">
        <v>310.0</v>
      </c>
      <c r="J5611" s="41">
        <f t="shared" si="5"/>
        <v>6238.04909</v>
      </c>
      <c r="K5611" s="37" t="str">
        <f t="array" ref="K5611">IFERROR(XLOOKUP(G5611,'Tipo de carga'!A:A,'Tipo de carga'!B:B))</f>
        <v>Autoabasto</v>
      </c>
      <c r="L5611" s="37">
        <f t="shared" si="2"/>
        <v>47</v>
      </c>
      <c r="M5611" s="37">
        <f t="shared" si="3"/>
        <v>17</v>
      </c>
      <c r="N5611" s="37">
        <f t="shared" si="4"/>
        <v>11</v>
      </c>
      <c r="O5611" s="37" t="str">
        <f t="array" ref="O5611">IFERROR(XLOOKUP(K5611,'Tipo de carga'!B:B,'Tipo de carga'!C:C))</f>
        <v>Diesel</v>
      </c>
    </row>
    <row r="5612">
      <c r="A5612" s="36">
        <v>1757.0</v>
      </c>
      <c r="B5612" s="37" t="str">
        <f t="array" ref="B5612">IFERROR(XLOOKUP(A5612,'Asignacion Nov'!A:A,'Asignacion Nov'!C:C))</f>
        <v>Pilgrims Tepo</v>
      </c>
      <c r="C5612" s="37" t="str">
        <f t="array" ref="C5612">IFERROR(XLOOKUP(A5612,'Asignacion Nov'!A:A,'Asignacion Nov'!B:B))</f>
        <v>EC-02</v>
      </c>
      <c r="D5612" s="38">
        <v>45613.62585648148</v>
      </c>
      <c r="E5612" s="36" t="s">
        <v>377</v>
      </c>
      <c r="F5612" s="37" t="str">
        <f t="array" ref="F5612">IFERROR(XLOOKUP(E5612,Operadores!A:A,Operadores!B:B))</f>
        <v>MARMIG</v>
      </c>
      <c r="G5612" s="36" t="s">
        <v>72</v>
      </c>
      <c r="H5612" s="39">
        <v>20.122739</v>
      </c>
      <c r="I5612" s="40">
        <v>179.0</v>
      </c>
      <c r="J5612" s="41">
        <f t="shared" si="5"/>
        <v>3601.970281</v>
      </c>
      <c r="K5612" s="37" t="str">
        <f t="array" ref="K5612">IFERROR(XLOOKUP(G5612,'Tipo de carga'!A:A,'Tipo de carga'!B:B))</f>
        <v>Autoabasto</v>
      </c>
      <c r="L5612" s="37">
        <f t="shared" si="2"/>
        <v>47</v>
      </c>
      <c r="M5612" s="37">
        <f t="shared" si="3"/>
        <v>17</v>
      </c>
      <c r="N5612" s="37">
        <f t="shared" si="4"/>
        <v>11</v>
      </c>
      <c r="O5612" s="37" t="str">
        <f t="array" ref="O5612">IFERROR(XLOOKUP(K5612,'Tipo de carga'!B:B,'Tipo de carga'!C:C))</f>
        <v>Diesel</v>
      </c>
    </row>
    <row r="5613">
      <c r="A5613" s="36">
        <v>1898.0</v>
      </c>
      <c r="B5613" s="37" t="str">
        <f t="array" ref="B5613">IFERROR(XLOOKUP(A5613,'Asignacion Nov'!A:A,'Asignacion Nov'!C:C))</f>
        <v>Full Liver</v>
      </c>
      <c r="C5613" s="37" t="str">
        <f t="array" ref="C5613">IFERROR(XLOOKUP(A5613,'Asignacion Nov'!A:A,'Asignacion Nov'!B:B))</f>
        <v>EC-01</v>
      </c>
      <c r="D5613" s="38">
        <v>45613.620787037034</v>
      </c>
      <c r="E5613" s="36" t="s">
        <v>431</v>
      </c>
      <c r="F5613" s="37" t="str">
        <f t="array" ref="F5613">IFERROR(XLOOKUP(E5613,Operadores!A:A,Operadores!B:B))</f>
        <v>ANANOE</v>
      </c>
      <c r="G5613" s="36" t="s">
        <v>72</v>
      </c>
      <c r="H5613" s="39">
        <v>20.122739</v>
      </c>
      <c r="I5613" s="40">
        <v>63.0</v>
      </c>
      <c r="J5613" s="41">
        <f t="shared" si="5"/>
        <v>1267.732557</v>
      </c>
      <c r="K5613" s="37" t="str">
        <f t="array" ref="K5613">IFERROR(XLOOKUP(G5613,'Tipo de carga'!A:A,'Tipo de carga'!B:B))</f>
        <v>Autoabasto</v>
      </c>
      <c r="L5613" s="37">
        <f t="shared" si="2"/>
        <v>47</v>
      </c>
      <c r="M5613" s="37">
        <f t="shared" si="3"/>
        <v>17</v>
      </c>
      <c r="N5613" s="37">
        <f t="shared" si="4"/>
        <v>11</v>
      </c>
      <c r="O5613" s="37" t="str">
        <f t="array" ref="O5613">IFERROR(XLOOKUP(K5613,'Tipo de carga'!B:B,'Tipo de carga'!C:C))</f>
        <v>Diesel</v>
      </c>
    </row>
    <row r="5614">
      <c r="A5614" s="36">
        <v>1932.0</v>
      </c>
      <c r="B5614" s="37" t="str">
        <f t="array" ref="B5614">IFERROR(XLOOKUP(A5614,'Asignacion Nov'!A:A,'Asignacion Nov'!C:C))</f>
        <v>Circuitos</v>
      </c>
      <c r="C5614" s="37" t="str">
        <f t="array" ref="C5614">IFERROR(XLOOKUP(A5614,'Asignacion Nov'!A:A,'Asignacion Nov'!B:B))</f>
        <v>EC-03</v>
      </c>
      <c r="D5614" s="38">
        <v>45613.61050925926</v>
      </c>
      <c r="E5614" s="36" t="s">
        <v>185</v>
      </c>
      <c r="F5614" s="37" t="str">
        <f t="array" ref="F5614">IFERROR(XLOOKUP(E5614,Operadores!A:A,Operadores!B:B))</f>
        <v>FERRI</v>
      </c>
      <c r="G5614" s="36" t="s">
        <v>72</v>
      </c>
      <c r="H5614" s="39">
        <v>20.122739</v>
      </c>
      <c r="I5614" s="40">
        <v>177.0</v>
      </c>
      <c r="J5614" s="41">
        <f t="shared" si="5"/>
        <v>3561.724803</v>
      </c>
      <c r="K5614" s="37" t="str">
        <f t="array" ref="K5614">IFERROR(XLOOKUP(G5614,'Tipo de carga'!A:A,'Tipo de carga'!B:B))</f>
        <v>Autoabasto</v>
      </c>
      <c r="L5614" s="37">
        <f t="shared" si="2"/>
        <v>47</v>
      </c>
      <c r="M5614" s="37">
        <f t="shared" si="3"/>
        <v>17</v>
      </c>
      <c r="N5614" s="37">
        <f t="shared" si="4"/>
        <v>11</v>
      </c>
      <c r="O5614" s="37" t="str">
        <f t="array" ref="O5614">IFERROR(XLOOKUP(K5614,'Tipo de carga'!B:B,'Tipo de carga'!C:C))</f>
        <v>Diesel</v>
      </c>
    </row>
    <row r="5615">
      <c r="A5615" s="36">
        <v>1997.0</v>
      </c>
      <c r="B5615" s="37" t="str">
        <f t="array" ref="B5615">IFERROR(XLOOKUP(A5615,'Asignacion Nov'!A:A,'Asignacion Nov'!C:C))</f>
        <v>MeLi Dedicado Merida</v>
      </c>
      <c r="C5615" s="37" t="str">
        <f t="array" ref="C5615">IFERROR(XLOOKUP(A5615,'Asignacion Nov'!A:A,'Asignacion Nov'!B:B))</f>
        <v>EC-05</v>
      </c>
      <c r="D5615" s="38">
        <v>45613.60189814815</v>
      </c>
      <c r="E5615" s="36" t="s">
        <v>391</v>
      </c>
      <c r="F5615" s="37" t="str">
        <f t="array" ref="F5615">IFERROR(XLOOKUP(E5615,Operadores!A:A,Operadores!B:B))</f>
        <v>HERVIC02</v>
      </c>
      <c r="G5615" s="36" t="s">
        <v>72</v>
      </c>
      <c r="H5615" s="39">
        <v>20.122739</v>
      </c>
      <c r="I5615" s="40">
        <v>269.0</v>
      </c>
      <c r="J5615" s="41">
        <f t="shared" si="5"/>
        <v>5413.016791</v>
      </c>
      <c r="K5615" s="37" t="str">
        <f t="array" ref="K5615">IFERROR(XLOOKUP(G5615,'Tipo de carga'!A:A,'Tipo de carga'!B:B))</f>
        <v>Autoabasto</v>
      </c>
      <c r="L5615" s="37">
        <f t="shared" si="2"/>
        <v>47</v>
      </c>
      <c r="M5615" s="37">
        <f t="shared" si="3"/>
        <v>17</v>
      </c>
      <c r="N5615" s="37">
        <f t="shared" si="4"/>
        <v>11</v>
      </c>
      <c r="O5615" s="37" t="str">
        <f t="array" ref="O5615">IFERROR(XLOOKUP(K5615,'Tipo de carga'!B:B,'Tipo de carga'!C:C))</f>
        <v>Diesel</v>
      </c>
    </row>
    <row r="5616">
      <c r="A5616" s="36">
        <v>1899.0</v>
      </c>
      <c r="B5616" s="37" t="str">
        <f t="array" ref="B5616">IFERROR(XLOOKUP(A5616,'Asignacion Nov'!A:A,'Asignacion Nov'!C:C))</f>
        <v>Full Liver</v>
      </c>
      <c r="C5616" s="37" t="str">
        <f t="array" ref="C5616">IFERROR(XLOOKUP(A5616,'Asignacion Nov'!A:A,'Asignacion Nov'!B:B))</f>
        <v>EC-01</v>
      </c>
      <c r="D5616" s="38">
        <v>45613.59438657408</v>
      </c>
      <c r="E5616" s="36" t="s">
        <v>335</v>
      </c>
      <c r="F5616" s="37" t="str">
        <f t="array" ref="F5616">IFERROR(XLOOKUP(E5616,Operadores!A:A,Operadores!B:B))</f>
        <v>VEROD</v>
      </c>
      <c r="G5616" s="36" t="s">
        <v>72</v>
      </c>
      <c r="H5616" s="39">
        <v>20.122739</v>
      </c>
      <c r="I5616" s="40">
        <v>696.0</v>
      </c>
      <c r="J5616" s="41">
        <f t="shared" si="5"/>
        <v>14005.42634</v>
      </c>
      <c r="K5616" s="37" t="str">
        <f t="array" ref="K5616">IFERROR(XLOOKUP(G5616,'Tipo de carga'!A:A,'Tipo de carga'!B:B))</f>
        <v>Autoabasto</v>
      </c>
      <c r="L5616" s="37">
        <f t="shared" si="2"/>
        <v>47</v>
      </c>
      <c r="M5616" s="37">
        <f t="shared" si="3"/>
        <v>17</v>
      </c>
      <c r="N5616" s="37">
        <f t="shared" si="4"/>
        <v>11</v>
      </c>
      <c r="O5616" s="37" t="str">
        <f t="array" ref="O5616">IFERROR(XLOOKUP(K5616,'Tipo de carga'!B:B,'Tipo de carga'!C:C))</f>
        <v>Diesel</v>
      </c>
    </row>
    <row r="5617">
      <c r="A5617" s="36">
        <v>1904.0</v>
      </c>
      <c r="B5617" s="37" t="str">
        <f t="array" ref="B5617">IFERROR(XLOOKUP(A5617,'Asignacion Nov'!A:A,'Asignacion Nov'!C:C))</f>
        <v>MeLi asignado SD</v>
      </c>
      <c r="C5617" s="37" t="str">
        <f t="array" ref="C5617">IFERROR(XLOOKUP(A5617,'Asignacion Nov'!A:A,'Asignacion Nov'!B:B))</f>
        <v>EC-05</v>
      </c>
      <c r="D5617" s="38">
        <v>45613.58277777778</v>
      </c>
      <c r="E5617" s="36" t="s">
        <v>231</v>
      </c>
      <c r="F5617" s="37" t="str">
        <f t="array" ref="F5617">IFERROR(XLOOKUP(E5617,Operadores!A:A,Operadores!B:B))</f>
        <v>MARARM</v>
      </c>
      <c r="G5617" s="36" t="s">
        <v>72</v>
      </c>
      <c r="H5617" s="39">
        <v>20.122739</v>
      </c>
      <c r="I5617" s="40">
        <v>88.0</v>
      </c>
      <c r="J5617" s="41">
        <f t="shared" si="5"/>
        <v>1770.801032</v>
      </c>
      <c r="K5617" s="37" t="str">
        <f t="array" ref="K5617">IFERROR(XLOOKUP(G5617,'Tipo de carga'!A:A,'Tipo de carga'!B:B))</f>
        <v>Autoabasto</v>
      </c>
      <c r="L5617" s="37">
        <f t="shared" si="2"/>
        <v>47</v>
      </c>
      <c r="M5617" s="37">
        <f t="shared" si="3"/>
        <v>17</v>
      </c>
      <c r="N5617" s="37">
        <f t="shared" si="4"/>
        <v>11</v>
      </c>
      <c r="O5617" s="37" t="str">
        <f t="array" ref="O5617">IFERROR(XLOOKUP(K5617,'Tipo de carga'!B:B,'Tipo de carga'!C:C))</f>
        <v>Diesel</v>
      </c>
    </row>
    <row r="5618">
      <c r="A5618" s="36">
        <v>2058.0</v>
      </c>
      <c r="B5618" s="37" t="str">
        <f t="array" ref="B5618">IFERROR(XLOOKUP(A5618,'Asignacion Nov'!A:A,'Asignacion Nov'!C:C))</f>
        <v>Peñafiel Tecamac</v>
      </c>
      <c r="C5618" s="37" t="str">
        <f t="array" ref="C5618">IFERROR(XLOOKUP(A5618,'Asignacion Nov'!A:A,'Asignacion Nov'!B:B))</f>
        <v>EC-02</v>
      </c>
      <c r="D5618" s="38">
        <v>45613.57204861111</v>
      </c>
      <c r="E5618" s="36" t="s">
        <v>450</v>
      </c>
      <c r="F5618" s="37" t="str">
        <f t="array" ref="F5618">IFERROR(XLOOKUP(E5618,Operadores!A:A,Operadores!B:B))</f>
        <v>PERJU04</v>
      </c>
      <c r="G5618" s="36" t="s">
        <v>72</v>
      </c>
      <c r="H5618" s="39">
        <v>20.122739</v>
      </c>
      <c r="I5618" s="40">
        <v>578.0</v>
      </c>
      <c r="J5618" s="41">
        <f t="shared" si="5"/>
        <v>11630.94314</v>
      </c>
      <c r="K5618" s="37" t="str">
        <f t="array" ref="K5618">IFERROR(XLOOKUP(G5618,'Tipo de carga'!A:A,'Tipo de carga'!B:B))</f>
        <v>Autoabasto</v>
      </c>
      <c r="L5618" s="37">
        <f t="shared" si="2"/>
        <v>47</v>
      </c>
      <c r="M5618" s="37">
        <f t="shared" si="3"/>
        <v>17</v>
      </c>
      <c r="N5618" s="37">
        <f t="shared" si="4"/>
        <v>11</v>
      </c>
      <c r="O5618" s="37" t="str">
        <f t="array" ref="O5618">IFERROR(XLOOKUP(K5618,'Tipo de carga'!B:B,'Tipo de carga'!C:C))</f>
        <v>Diesel</v>
      </c>
    </row>
    <row r="5619">
      <c r="A5619" s="36">
        <v>1862.0</v>
      </c>
      <c r="B5619" s="37" t="str">
        <f t="array" ref="B5619">IFERROR(XLOOKUP(A5619,'Asignacion Nov'!A:A,'Asignacion Nov'!C:C))</f>
        <v>Circuitos</v>
      </c>
      <c r="C5619" s="37" t="str">
        <f t="array" ref="C5619">IFERROR(XLOOKUP(A5619,'Asignacion Nov'!A:A,'Asignacion Nov'!B:B))</f>
        <v>EC-03</v>
      </c>
      <c r="D5619" s="38">
        <v>45613.556875</v>
      </c>
      <c r="E5619" s="36" t="s">
        <v>445</v>
      </c>
      <c r="F5619" s="37" t="str">
        <f t="array" ref="F5619">IFERROR(XLOOKUP(E5619,Operadores!A:A,Operadores!B:B))</f>
        <v>MIREDM</v>
      </c>
      <c r="G5619" s="36" t="s">
        <v>72</v>
      </c>
      <c r="H5619" s="39">
        <v>20.122739</v>
      </c>
      <c r="I5619" s="40">
        <v>674.0</v>
      </c>
      <c r="J5619" s="41">
        <f t="shared" si="5"/>
        <v>13562.72609</v>
      </c>
      <c r="K5619" s="37" t="str">
        <f t="array" ref="K5619">IFERROR(XLOOKUP(G5619,'Tipo de carga'!A:A,'Tipo de carga'!B:B))</f>
        <v>Autoabasto</v>
      </c>
      <c r="L5619" s="37">
        <f t="shared" si="2"/>
        <v>47</v>
      </c>
      <c r="M5619" s="37">
        <f t="shared" si="3"/>
        <v>17</v>
      </c>
      <c r="N5619" s="37">
        <f t="shared" si="4"/>
        <v>11</v>
      </c>
      <c r="O5619" s="37" t="str">
        <f t="array" ref="O5619">IFERROR(XLOOKUP(K5619,'Tipo de carga'!B:B,'Tipo de carga'!C:C))</f>
        <v>Diesel</v>
      </c>
    </row>
    <row r="5620">
      <c r="A5620" s="36">
        <v>1777.0</v>
      </c>
      <c r="B5620" s="37" t="str">
        <f t="array" ref="B5620">IFERROR(XLOOKUP(A5620,'Asignacion Nov'!A:A,'Asignacion Nov'!C:C))</f>
        <v>Liverpool Local</v>
      </c>
      <c r="C5620" s="37" t="str">
        <f t="array" ref="C5620">IFERROR(XLOOKUP(A5620,'Asignacion Nov'!A:A,'Asignacion Nov'!B:B))</f>
        <v>EC-01</v>
      </c>
      <c r="D5620" s="38">
        <v>45613.541550925926</v>
      </c>
      <c r="E5620" s="36" t="s">
        <v>232</v>
      </c>
      <c r="F5620" s="37" t="str">
        <f t="array" ref="F5620">IFERROR(XLOOKUP(E5620,Operadores!A:A,Operadores!B:B))</f>
        <v>OVAQUI</v>
      </c>
      <c r="G5620" s="36" t="s">
        <v>72</v>
      </c>
      <c r="H5620" s="39">
        <v>20.1227389999999</v>
      </c>
      <c r="I5620" s="40">
        <v>760.0</v>
      </c>
      <c r="J5620" s="41">
        <f t="shared" si="5"/>
        <v>15293.28164</v>
      </c>
      <c r="K5620" s="37" t="str">
        <f t="array" ref="K5620">IFERROR(XLOOKUP(G5620,'Tipo de carga'!A:A,'Tipo de carga'!B:B))</f>
        <v>Autoabasto</v>
      </c>
      <c r="L5620" s="37">
        <f t="shared" si="2"/>
        <v>47</v>
      </c>
      <c r="M5620" s="37">
        <f t="shared" si="3"/>
        <v>17</v>
      </c>
      <c r="N5620" s="37">
        <f t="shared" si="4"/>
        <v>11</v>
      </c>
      <c r="O5620" s="37" t="str">
        <f t="array" ref="O5620">IFERROR(XLOOKUP(K5620,'Tipo de carga'!B:B,'Tipo de carga'!C:C))</f>
        <v>Diesel</v>
      </c>
    </row>
    <row r="5621">
      <c r="A5621" s="36">
        <v>1754.0</v>
      </c>
      <c r="B5621" s="37" t="str">
        <f t="array" ref="B5621">IFERROR(XLOOKUP(A5621,'Asignacion Nov'!A:A,'Asignacion Nov'!C:C))</f>
        <v>Pilgrims Tepo</v>
      </c>
      <c r="C5621" s="37" t="str">
        <f t="array" ref="C5621">IFERROR(XLOOKUP(A5621,'Asignacion Nov'!A:A,'Asignacion Nov'!B:B))</f>
        <v>EC-02</v>
      </c>
      <c r="D5621" s="38">
        <v>45613.52479166666</v>
      </c>
      <c r="E5621" s="36" t="s">
        <v>449</v>
      </c>
      <c r="F5621" s="37" t="str">
        <f t="array" ref="F5621">IFERROR(XLOOKUP(E5621,Operadores!A:A,Operadores!B:B))</f>
        <v>PATRAM</v>
      </c>
      <c r="G5621" s="36" t="s">
        <v>72</v>
      </c>
      <c r="H5621" s="39">
        <v>20.1227389999999</v>
      </c>
      <c r="I5621" s="40">
        <v>251.0</v>
      </c>
      <c r="J5621" s="41">
        <f t="shared" si="5"/>
        <v>5050.807489</v>
      </c>
      <c r="K5621" s="37" t="str">
        <f t="array" ref="K5621">IFERROR(XLOOKUP(G5621,'Tipo de carga'!A:A,'Tipo de carga'!B:B))</f>
        <v>Autoabasto</v>
      </c>
      <c r="L5621" s="37">
        <f t="shared" si="2"/>
        <v>47</v>
      </c>
      <c r="M5621" s="37">
        <f t="shared" si="3"/>
        <v>17</v>
      </c>
      <c r="N5621" s="37">
        <f t="shared" si="4"/>
        <v>11</v>
      </c>
      <c r="O5621" s="37" t="str">
        <f t="array" ref="O5621">IFERROR(XLOOKUP(K5621,'Tipo de carga'!B:B,'Tipo de carga'!C:C))</f>
        <v>Diesel</v>
      </c>
    </row>
    <row r="5622">
      <c r="A5622" s="36">
        <v>1855.0</v>
      </c>
      <c r="B5622" s="37" t="str">
        <f t="array" ref="B5622">IFERROR(XLOOKUP(A5622,'Asignacion Nov'!A:A,'Asignacion Nov'!C:C))</f>
        <v>Circuitos</v>
      </c>
      <c r="C5622" s="37" t="str">
        <f t="array" ref="C5622">IFERROR(XLOOKUP(A5622,'Asignacion Nov'!A:A,'Asignacion Nov'!B:B))</f>
        <v>EC-03</v>
      </c>
      <c r="D5622" s="38">
        <v>45613.45982638889</v>
      </c>
      <c r="E5622" s="36" t="s">
        <v>328</v>
      </c>
      <c r="F5622" s="37" t="str">
        <f t="array" ref="F5622">IFERROR(XLOOKUP(E5622,Operadores!A:A,Operadores!B:B))</f>
        <v>REYPED</v>
      </c>
      <c r="G5622" s="36" t="s">
        <v>72</v>
      </c>
      <c r="H5622" s="39">
        <v>20.1227389999999</v>
      </c>
      <c r="I5622" s="40">
        <v>424.0</v>
      </c>
      <c r="J5622" s="41">
        <f t="shared" si="5"/>
        <v>8532.041336</v>
      </c>
      <c r="K5622" s="37" t="str">
        <f t="array" ref="K5622">IFERROR(XLOOKUP(G5622,'Tipo de carga'!A:A,'Tipo de carga'!B:B))</f>
        <v>Autoabasto</v>
      </c>
      <c r="L5622" s="37">
        <f t="shared" si="2"/>
        <v>47</v>
      </c>
      <c r="M5622" s="37">
        <f t="shared" si="3"/>
        <v>17</v>
      </c>
      <c r="N5622" s="37">
        <f t="shared" si="4"/>
        <v>11</v>
      </c>
      <c r="O5622" s="37" t="str">
        <f t="array" ref="O5622">IFERROR(XLOOKUP(K5622,'Tipo de carga'!B:B,'Tipo de carga'!C:C))</f>
        <v>Diesel</v>
      </c>
    </row>
    <row r="5623">
      <c r="A5623" s="36">
        <v>1695.0</v>
      </c>
      <c r="B5623" s="37" t="str">
        <f t="array" ref="B5623">IFERROR(XLOOKUP(A5623,'Asignacion Nov'!A:A,'Asignacion Nov'!C:C))</f>
        <v>Pilgrims Tepo</v>
      </c>
      <c r="C5623" s="37" t="str">
        <f t="array" ref="C5623">IFERROR(XLOOKUP(A5623,'Asignacion Nov'!A:A,'Asignacion Nov'!B:B))</f>
        <v>EC-02</v>
      </c>
      <c r="D5623" s="38">
        <v>45613.450532407405</v>
      </c>
      <c r="E5623" s="36" t="s">
        <v>378</v>
      </c>
      <c r="F5623" s="37" t="str">
        <f t="array" ref="F5623">IFERROR(XLOOKUP(E5623,Operadores!A:A,Operadores!B:B))</f>
        <v>RAMHEC</v>
      </c>
      <c r="G5623" s="36" t="s">
        <v>72</v>
      </c>
      <c r="H5623" s="39">
        <v>20.1227389999999</v>
      </c>
      <c r="I5623" s="40">
        <v>118.0</v>
      </c>
      <c r="J5623" s="41">
        <f t="shared" si="5"/>
        <v>2374.483202</v>
      </c>
      <c r="K5623" s="37" t="str">
        <f t="array" ref="K5623">IFERROR(XLOOKUP(G5623,'Tipo de carga'!A:A,'Tipo de carga'!B:B))</f>
        <v>Autoabasto</v>
      </c>
      <c r="L5623" s="37">
        <f t="shared" si="2"/>
        <v>47</v>
      </c>
      <c r="M5623" s="37">
        <f t="shared" si="3"/>
        <v>17</v>
      </c>
      <c r="N5623" s="37">
        <f t="shared" si="4"/>
        <v>11</v>
      </c>
      <c r="O5623" s="37" t="str">
        <f t="array" ref="O5623">IFERROR(XLOOKUP(K5623,'Tipo de carga'!B:B,'Tipo de carga'!C:C))</f>
        <v>Diesel</v>
      </c>
    </row>
    <row r="5624">
      <c r="A5624" s="36">
        <v>1880.0</v>
      </c>
      <c r="B5624" s="37" t="str">
        <f t="array" ref="B5624">IFERROR(XLOOKUP(A5624,'Asignacion Nov'!A:A,'Asignacion Nov'!C:C))</f>
        <v>Circuitos</v>
      </c>
      <c r="C5624" s="37" t="str">
        <f t="array" ref="C5624">IFERROR(XLOOKUP(A5624,'Asignacion Nov'!A:A,'Asignacion Nov'!B:B))</f>
        <v>EC-03</v>
      </c>
      <c r="D5624" s="38">
        <v>45613.44273148148</v>
      </c>
      <c r="E5624" s="36" t="s">
        <v>248</v>
      </c>
      <c r="F5624" s="37" t="str">
        <f t="array" ref="F5624">IFERROR(XLOOKUP(E5624,Operadores!A:A,Operadores!B:B))</f>
        <v>CRULE</v>
      </c>
      <c r="G5624" s="36" t="s">
        <v>72</v>
      </c>
      <c r="H5624" s="39">
        <v>20.1227389999999</v>
      </c>
      <c r="I5624" s="40">
        <v>394.0</v>
      </c>
      <c r="J5624" s="41">
        <f t="shared" si="5"/>
        <v>7928.359166</v>
      </c>
      <c r="K5624" s="37" t="str">
        <f t="array" ref="K5624">IFERROR(XLOOKUP(G5624,'Tipo de carga'!A:A,'Tipo de carga'!B:B))</f>
        <v>Autoabasto</v>
      </c>
      <c r="L5624" s="37">
        <f t="shared" si="2"/>
        <v>47</v>
      </c>
      <c r="M5624" s="37">
        <f t="shared" si="3"/>
        <v>17</v>
      </c>
      <c r="N5624" s="37">
        <f t="shared" si="4"/>
        <v>11</v>
      </c>
      <c r="O5624" s="37" t="str">
        <f t="array" ref="O5624">IFERROR(XLOOKUP(K5624,'Tipo de carga'!B:B,'Tipo de carga'!C:C))</f>
        <v>Diesel</v>
      </c>
    </row>
    <row r="5625">
      <c r="A5625" s="36">
        <v>1998.0</v>
      </c>
      <c r="B5625" s="37" t="str">
        <f t="array" ref="B5625">IFERROR(XLOOKUP(A5625,'Asignacion Nov'!A:A,'Asignacion Nov'!C:C))</f>
        <v>MeLi Dedicado Merida</v>
      </c>
      <c r="C5625" s="37" t="str">
        <f t="array" ref="C5625">IFERROR(XLOOKUP(A5625,'Asignacion Nov'!A:A,'Asignacion Nov'!B:B))</f>
        <v>EC-05</v>
      </c>
      <c r="D5625" s="38">
        <v>45613.42491898148</v>
      </c>
      <c r="E5625" s="36" t="s">
        <v>381</v>
      </c>
      <c r="F5625" s="37" t="str">
        <f t="array" ref="F5625">IFERROR(XLOOKUP(E5625,Operadores!A:A,Operadores!B:B))</f>
        <v>CHAJUA</v>
      </c>
      <c r="G5625" s="36" t="s">
        <v>72</v>
      </c>
      <c r="H5625" s="39">
        <v>20.1227389999999</v>
      </c>
      <c r="I5625" s="40">
        <v>292.0</v>
      </c>
      <c r="J5625" s="41">
        <f t="shared" si="5"/>
        <v>5875.839788</v>
      </c>
      <c r="K5625" s="37" t="str">
        <f t="array" ref="K5625">IFERROR(XLOOKUP(G5625,'Tipo de carga'!A:A,'Tipo de carga'!B:B))</f>
        <v>Autoabasto</v>
      </c>
      <c r="L5625" s="37">
        <f t="shared" si="2"/>
        <v>47</v>
      </c>
      <c r="M5625" s="37">
        <f t="shared" si="3"/>
        <v>17</v>
      </c>
      <c r="N5625" s="37">
        <f t="shared" si="4"/>
        <v>11</v>
      </c>
      <c r="O5625" s="37" t="str">
        <f t="array" ref="O5625">IFERROR(XLOOKUP(K5625,'Tipo de carga'!B:B,'Tipo de carga'!C:C))</f>
        <v>Diesel</v>
      </c>
    </row>
    <row r="5626">
      <c r="A5626" s="36">
        <v>1852.0</v>
      </c>
      <c r="B5626" s="37" t="str">
        <f t="array" ref="B5626">IFERROR(XLOOKUP(A5626,'Asignacion Nov'!A:A,'Asignacion Nov'!C:C))</f>
        <v>Circuitos</v>
      </c>
      <c r="C5626" s="37" t="str">
        <f t="array" ref="C5626">IFERROR(XLOOKUP(A5626,'Asignacion Nov'!A:A,'Asignacion Nov'!B:B))</f>
        <v>EC-03</v>
      </c>
      <c r="D5626" s="38">
        <v>45613.408680555556</v>
      </c>
      <c r="E5626" s="36" t="s">
        <v>237</v>
      </c>
      <c r="F5626" s="37" t="str">
        <f t="array" ref="F5626">IFERROR(XLOOKUP(E5626,Operadores!A:A,Operadores!B:B))</f>
        <v>HUAIS</v>
      </c>
      <c r="G5626" s="36" t="s">
        <v>72</v>
      </c>
      <c r="H5626" s="39">
        <v>20.1227389999999</v>
      </c>
      <c r="I5626" s="40">
        <v>665.0</v>
      </c>
      <c r="J5626" s="41">
        <f t="shared" si="5"/>
        <v>13381.62143</v>
      </c>
      <c r="K5626" s="37" t="str">
        <f t="array" ref="K5626">IFERROR(XLOOKUP(G5626,'Tipo de carga'!A:A,'Tipo de carga'!B:B))</f>
        <v>Autoabasto</v>
      </c>
      <c r="L5626" s="37">
        <f t="shared" si="2"/>
        <v>47</v>
      </c>
      <c r="M5626" s="37">
        <f t="shared" si="3"/>
        <v>17</v>
      </c>
      <c r="N5626" s="37">
        <f t="shared" si="4"/>
        <v>11</v>
      </c>
      <c r="O5626" s="37" t="str">
        <f t="array" ref="O5626">IFERROR(XLOOKUP(K5626,'Tipo de carga'!B:B,'Tipo de carga'!C:C))</f>
        <v>Diesel</v>
      </c>
    </row>
    <row r="5627">
      <c r="A5627" s="36">
        <v>2008.0</v>
      </c>
      <c r="B5627" s="37" t="str">
        <f t="array" ref="B5627">IFERROR(XLOOKUP(A5627,'Asignacion Nov'!A:A,'Asignacion Nov'!C:C))</f>
        <v>MeLi Dedicado Merida</v>
      </c>
      <c r="C5627" s="37" t="str">
        <f t="array" ref="C5627">IFERROR(XLOOKUP(A5627,'Asignacion Nov'!A:A,'Asignacion Nov'!B:B))</f>
        <v>EC-05</v>
      </c>
      <c r="D5627" s="38">
        <v>45613.36976851852</v>
      </c>
      <c r="E5627" s="36" t="s">
        <v>480</v>
      </c>
      <c r="F5627" s="37" t="str">
        <f t="array" ref="F5627">IFERROR(XLOOKUP(E5627,Operadores!A:A,Operadores!B:B))</f>
        <v>VELGIO</v>
      </c>
      <c r="G5627" s="36" t="s">
        <v>72</v>
      </c>
      <c r="H5627" s="39">
        <v>20.1227389999999</v>
      </c>
      <c r="I5627" s="40">
        <v>293.0</v>
      </c>
      <c r="J5627" s="41">
        <f t="shared" si="5"/>
        <v>5895.962527</v>
      </c>
      <c r="K5627" s="37" t="str">
        <f t="array" ref="K5627">IFERROR(XLOOKUP(G5627,'Tipo de carga'!A:A,'Tipo de carga'!B:B))</f>
        <v>Autoabasto</v>
      </c>
      <c r="L5627" s="37">
        <f t="shared" si="2"/>
        <v>47</v>
      </c>
      <c r="M5627" s="37">
        <f t="shared" si="3"/>
        <v>17</v>
      </c>
      <c r="N5627" s="37">
        <f t="shared" si="4"/>
        <v>11</v>
      </c>
      <c r="O5627" s="37" t="str">
        <f t="array" ref="O5627">IFERROR(XLOOKUP(K5627,'Tipo de carga'!B:B,'Tipo de carga'!C:C))</f>
        <v>Diesel</v>
      </c>
    </row>
    <row r="5628">
      <c r="A5628" s="36">
        <v>1963.0</v>
      </c>
      <c r="B5628" s="37" t="str">
        <f t="array" ref="B5628">IFERROR(XLOOKUP(A5628,'Asignacion Nov'!A:A,'Asignacion Nov'!C:C))</f>
        <v>MeLi asignado SD</v>
      </c>
      <c r="C5628" s="37" t="str">
        <f t="array" ref="C5628">IFERROR(XLOOKUP(A5628,'Asignacion Nov'!A:A,'Asignacion Nov'!B:B))</f>
        <v>EC-05</v>
      </c>
      <c r="D5628" s="38">
        <v>45613.31471064815</v>
      </c>
      <c r="E5628" s="36" t="s">
        <v>175</v>
      </c>
      <c r="F5628" s="37" t="str">
        <f t="array" ref="F5628">IFERROR(XLOOKUP(E5628,Operadores!A:A,Operadores!B:B))</f>
        <v>PERRIC</v>
      </c>
      <c r="G5628" s="36" t="s">
        <v>72</v>
      </c>
      <c r="H5628" s="39">
        <v>20.1227389999999</v>
      </c>
      <c r="I5628" s="40">
        <v>678.0</v>
      </c>
      <c r="J5628" s="41">
        <f t="shared" si="5"/>
        <v>13643.21704</v>
      </c>
      <c r="K5628" s="37" t="str">
        <f t="array" ref="K5628">IFERROR(XLOOKUP(G5628,'Tipo de carga'!A:A,'Tipo de carga'!B:B))</f>
        <v>Autoabasto</v>
      </c>
      <c r="L5628" s="37">
        <f t="shared" si="2"/>
        <v>47</v>
      </c>
      <c r="M5628" s="37">
        <f t="shared" si="3"/>
        <v>17</v>
      </c>
      <c r="N5628" s="37">
        <f t="shared" si="4"/>
        <v>11</v>
      </c>
      <c r="O5628" s="37" t="str">
        <f t="array" ref="O5628">IFERROR(XLOOKUP(K5628,'Tipo de carga'!B:B,'Tipo de carga'!C:C))</f>
        <v>Diesel</v>
      </c>
    </row>
    <row r="5629">
      <c r="A5629" s="36">
        <v>2022.0</v>
      </c>
      <c r="B5629" s="37" t="str">
        <f t="array" ref="B5629">IFERROR(XLOOKUP(A5629,'Asignacion Nov'!A:A,'Asignacion Nov'!C:C))</f>
        <v>MeLi Dedicado TD</v>
      </c>
      <c r="C5629" s="37" t="str">
        <f t="array" ref="C5629">IFERROR(XLOOKUP(A5629,'Asignacion Nov'!A:A,'Asignacion Nov'!B:B))</f>
        <v>EC-05</v>
      </c>
      <c r="D5629" s="38">
        <v>45613.27344907408</v>
      </c>
      <c r="E5629" s="36" t="s">
        <v>308</v>
      </c>
      <c r="F5629" s="37" t="str">
        <f t="array" ref="F5629">IFERROR(XLOOKUP(E5629,Operadores!A:A,Operadores!B:B))</f>
        <v>DELBL</v>
      </c>
      <c r="G5629" s="36" t="s">
        <v>72</v>
      </c>
      <c r="H5629" s="39">
        <v>20.1227389999999</v>
      </c>
      <c r="I5629" s="40">
        <v>560.0</v>
      </c>
      <c r="J5629" s="41">
        <f t="shared" si="5"/>
        <v>11268.73384</v>
      </c>
      <c r="K5629" s="37" t="str">
        <f t="array" ref="K5629">IFERROR(XLOOKUP(G5629,'Tipo de carga'!A:A,'Tipo de carga'!B:B))</f>
        <v>Autoabasto</v>
      </c>
      <c r="L5629" s="37">
        <f t="shared" si="2"/>
        <v>47</v>
      </c>
      <c r="M5629" s="37">
        <f t="shared" si="3"/>
        <v>17</v>
      </c>
      <c r="N5629" s="37">
        <f t="shared" si="4"/>
        <v>11</v>
      </c>
      <c r="O5629" s="37" t="str">
        <f t="array" ref="O5629">IFERROR(XLOOKUP(K5629,'Tipo de carga'!B:B,'Tipo de carga'!C:C))</f>
        <v>Diesel</v>
      </c>
    </row>
    <row r="5630">
      <c r="A5630" s="36">
        <v>2042.0</v>
      </c>
      <c r="B5630" s="37" t="str">
        <f t="array" ref="B5630">IFERROR(XLOOKUP(A5630,'Asignacion Nov'!A:A,'Asignacion Nov'!C:C))</f>
        <v>Liverpool Local</v>
      </c>
      <c r="C5630" s="37" t="str">
        <f t="array" ref="C5630">IFERROR(XLOOKUP(A5630,'Asignacion Nov'!A:A,'Asignacion Nov'!B:B))</f>
        <v>EC-01</v>
      </c>
      <c r="D5630" s="38">
        <v>45613.25363425926</v>
      </c>
      <c r="E5630" s="36" t="s">
        <v>468</v>
      </c>
      <c r="F5630" s="37" t="str">
        <f t="array" ref="F5630">IFERROR(XLOOKUP(E5630,Operadores!A:A,Operadores!B:B))</f>
        <v>JUAOSC</v>
      </c>
      <c r="G5630" s="36" t="s">
        <v>72</v>
      </c>
      <c r="H5630" s="39">
        <v>20.1227389999999</v>
      </c>
      <c r="I5630" s="40">
        <v>335.0</v>
      </c>
      <c r="J5630" s="41">
        <f t="shared" si="5"/>
        <v>6741.117565</v>
      </c>
      <c r="K5630" s="37" t="str">
        <f t="array" ref="K5630">IFERROR(XLOOKUP(G5630,'Tipo de carga'!A:A,'Tipo de carga'!B:B))</f>
        <v>Autoabasto</v>
      </c>
      <c r="L5630" s="37">
        <f t="shared" si="2"/>
        <v>47</v>
      </c>
      <c r="M5630" s="37">
        <f t="shared" si="3"/>
        <v>17</v>
      </c>
      <c r="N5630" s="37">
        <f t="shared" si="4"/>
        <v>11</v>
      </c>
      <c r="O5630" s="37" t="str">
        <f t="array" ref="O5630">IFERROR(XLOOKUP(K5630,'Tipo de carga'!B:B,'Tipo de carga'!C:C))</f>
        <v>Diesel</v>
      </c>
    </row>
    <row r="5631">
      <c r="A5631" s="36">
        <v>1988.0</v>
      </c>
      <c r="B5631" s="37" t="str">
        <f t="array" ref="B5631">IFERROR(XLOOKUP(A5631,'Asignacion Nov'!A:A,'Asignacion Nov'!C:C))</f>
        <v>MeLi asignado SD</v>
      </c>
      <c r="C5631" s="37" t="str">
        <f t="array" ref="C5631">IFERROR(XLOOKUP(A5631,'Asignacion Nov'!A:A,'Asignacion Nov'!B:B))</f>
        <v>EC-05</v>
      </c>
      <c r="D5631" s="38">
        <v>45613.24320601852</v>
      </c>
      <c r="E5631" s="36" t="s">
        <v>404</v>
      </c>
      <c r="F5631" s="37" t="str">
        <f t="array" ref="F5631">IFERROR(XLOOKUP(E5631,Operadores!A:A,Operadores!B:B))</f>
        <v>CHAJOE</v>
      </c>
      <c r="G5631" s="36" t="s">
        <v>72</v>
      </c>
      <c r="H5631" s="39">
        <v>20.1227389999999</v>
      </c>
      <c r="I5631" s="40">
        <v>425.0</v>
      </c>
      <c r="J5631" s="41">
        <f t="shared" si="5"/>
        <v>8552.164075</v>
      </c>
      <c r="K5631" s="37" t="str">
        <f t="array" ref="K5631">IFERROR(XLOOKUP(G5631,'Tipo de carga'!A:A,'Tipo de carga'!B:B))</f>
        <v>Autoabasto</v>
      </c>
      <c r="L5631" s="37">
        <f t="shared" si="2"/>
        <v>47</v>
      </c>
      <c r="M5631" s="37">
        <f t="shared" si="3"/>
        <v>17</v>
      </c>
      <c r="N5631" s="37">
        <f t="shared" si="4"/>
        <v>11</v>
      </c>
      <c r="O5631" s="37" t="str">
        <f t="array" ref="O5631">IFERROR(XLOOKUP(K5631,'Tipo de carga'!B:B,'Tipo de carga'!C:C))</f>
        <v>Diesel</v>
      </c>
    </row>
    <row r="5632">
      <c r="A5632" s="36">
        <v>2029.0</v>
      </c>
      <c r="B5632" s="37" t="str">
        <f t="array" ref="B5632">IFERROR(XLOOKUP(A5632,'Asignacion Nov'!A:A,'Asignacion Nov'!C:C))</f>
        <v>MeLi Dedicado Merida</v>
      </c>
      <c r="C5632" s="37" t="str">
        <f t="array" ref="C5632">IFERROR(XLOOKUP(A5632,'Asignacion Nov'!A:A,'Asignacion Nov'!B:B))</f>
        <v>EC-05</v>
      </c>
      <c r="D5632" s="38">
        <v>45613.15355324074</v>
      </c>
      <c r="E5632" s="36" t="s">
        <v>240</v>
      </c>
      <c r="F5632" s="37" t="str">
        <f t="array" ref="F5632">IFERROR(XLOOKUP(E5632,Operadores!A:A,Operadores!B:B))</f>
        <v>ACOHER</v>
      </c>
      <c r="G5632" s="36" t="s">
        <v>72</v>
      </c>
      <c r="H5632" s="39">
        <v>20.1227389999999</v>
      </c>
      <c r="I5632" s="40">
        <v>251.0</v>
      </c>
      <c r="J5632" s="41">
        <f t="shared" si="5"/>
        <v>5050.807489</v>
      </c>
      <c r="K5632" s="37" t="str">
        <f t="array" ref="K5632">IFERROR(XLOOKUP(G5632,'Tipo de carga'!A:A,'Tipo de carga'!B:B))</f>
        <v>Autoabasto</v>
      </c>
      <c r="L5632" s="37">
        <f t="shared" si="2"/>
        <v>47</v>
      </c>
      <c r="M5632" s="37">
        <f t="shared" si="3"/>
        <v>17</v>
      </c>
      <c r="N5632" s="37">
        <f t="shared" si="4"/>
        <v>11</v>
      </c>
      <c r="O5632" s="37" t="str">
        <f t="array" ref="O5632">IFERROR(XLOOKUP(K5632,'Tipo de carga'!B:B,'Tipo de carga'!C:C))</f>
        <v>Diesel</v>
      </c>
    </row>
    <row r="5633">
      <c r="A5633" s="36">
        <v>1955.0</v>
      </c>
      <c r="B5633" s="37" t="str">
        <f t="array" ref="B5633">IFERROR(XLOOKUP(A5633,'Asignacion Nov'!A:A,'Asignacion Nov'!C:C))</f>
        <v>Circuitos</v>
      </c>
      <c r="C5633" s="37" t="str">
        <f t="array" ref="C5633">IFERROR(XLOOKUP(A5633,'Asignacion Nov'!A:A,'Asignacion Nov'!B:B))</f>
        <v>EC-03</v>
      </c>
      <c r="D5633" s="38">
        <v>45613.136967592596</v>
      </c>
      <c r="E5633" s="36" t="s">
        <v>205</v>
      </c>
      <c r="F5633" s="37" t="str">
        <f t="array" ref="F5633">IFERROR(XLOOKUP(E5633,Operadores!A:A,Operadores!B:B))</f>
        <v>MOZPEDX</v>
      </c>
      <c r="G5633" s="36" t="s">
        <v>72</v>
      </c>
      <c r="H5633" s="39">
        <v>20.1227389999999</v>
      </c>
      <c r="I5633" s="40">
        <v>470.0</v>
      </c>
      <c r="J5633" s="41">
        <f t="shared" si="5"/>
        <v>9457.68733</v>
      </c>
      <c r="K5633" s="37" t="str">
        <f t="array" ref="K5633">IFERROR(XLOOKUP(G5633,'Tipo de carga'!A:A,'Tipo de carga'!B:B))</f>
        <v>Autoabasto</v>
      </c>
      <c r="L5633" s="37">
        <f t="shared" si="2"/>
        <v>47</v>
      </c>
      <c r="M5633" s="37">
        <f t="shared" si="3"/>
        <v>17</v>
      </c>
      <c r="N5633" s="37">
        <f t="shared" si="4"/>
        <v>11</v>
      </c>
      <c r="O5633" s="37" t="str">
        <f t="array" ref="O5633">IFERROR(XLOOKUP(K5633,'Tipo de carga'!B:B,'Tipo de carga'!C:C))</f>
        <v>Diesel</v>
      </c>
    </row>
    <row r="5634">
      <c r="A5634" s="36">
        <v>1961.0</v>
      </c>
      <c r="B5634" s="37" t="str">
        <f t="array" ref="B5634">IFERROR(XLOOKUP(A5634,'Asignacion Nov'!A:A,'Asignacion Nov'!C:C))</f>
        <v>MeLi asignado SD</v>
      </c>
      <c r="C5634" s="37" t="str">
        <f t="array" ref="C5634">IFERROR(XLOOKUP(A5634,'Asignacion Nov'!A:A,'Asignacion Nov'!B:B))</f>
        <v>EC-05</v>
      </c>
      <c r="D5634" s="38">
        <v>45613.126863425925</v>
      </c>
      <c r="E5634" s="36" t="s">
        <v>196</v>
      </c>
      <c r="F5634" s="37" t="str">
        <f t="array" ref="F5634">IFERROR(XLOOKUP(E5634,Operadores!A:A,Operadores!B:B))</f>
        <v>HERJOS07</v>
      </c>
      <c r="G5634" s="36" t="s">
        <v>72</v>
      </c>
      <c r="H5634" s="39">
        <v>20.1227389999999</v>
      </c>
      <c r="I5634" s="40">
        <v>764.0</v>
      </c>
      <c r="J5634" s="41">
        <f t="shared" si="5"/>
        <v>15373.7726</v>
      </c>
      <c r="K5634" s="37" t="str">
        <f t="array" ref="K5634">IFERROR(XLOOKUP(G5634,'Tipo de carga'!A:A,'Tipo de carga'!B:B))</f>
        <v>Autoabasto</v>
      </c>
      <c r="L5634" s="37">
        <f t="shared" si="2"/>
        <v>47</v>
      </c>
      <c r="M5634" s="37">
        <f t="shared" si="3"/>
        <v>17</v>
      </c>
      <c r="N5634" s="37">
        <f t="shared" si="4"/>
        <v>11</v>
      </c>
      <c r="O5634" s="37" t="str">
        <f t="array" ref="O5634">IFERROR(XLOOKUP(K5634,'Tipo de carga'!B:B,'Tipo de carga'!C:C))</f>
        <v>Diesel</v>
      </c>
    </row>
    <row r="5635">
      <c r="A5635" s="36">
        <v>2011.0</v>
      </c>
      <c r="B5635" s="37" t="str">
        <f t="array" ref="B5635">IFERROR(XLOOKUP(A5635,'Asignacion Nov'!A:A,'Asignacion Nov'!C:C))</f>
        <v>MeLi Dedicado TD</v>
      </c>
      <c r="C5635" s="37" t="str">
        <f t="array" ref="C5635">IFERROR(XLOOKUP(A5635,'Asignacion Nov'!A:A,'Asignacion Nov'!B:B))</f>
        <v>EC-05</v>
      </c>
      <c r="D5635" s="38">
        <v>45613.08207175926</v>
      </c>
      <c r="E5635" s="36" t="s">
        <v>349</v>
      </c>
      <c r="F5635" s="37" t="str">
        <f t="array" ref="F5635">IFERROR(XLOOKUP(E5635,Operadores!A:A,Operadores!B:B))</f>
        <v>GUEGAB</v>
      </c>
      <c r="G5635" s="36" t="s">
        <v>72</v>
      </c>
      <c r="H5635" s="39">
        <v>20.1227389999999</v>
      </c>
      <c r="I5635" s="40">
        <v>306.0</v>
      </c>
      <c r="J5635" s="41">
        <f t="shared" si="5"/>
        <v>6157.558134</v>
      </c>
      <c r="K5635" s="37" t="str">
        <f t="array" ref="K5635">IFERROR(XLOOKUP(G5635,'Tipo de carga'!A:A,'Tipo de carga'!B:B))</f>
        <v>Autoabasto</v>
      </c>
      <c r="L5635" s="37">
        <f t="shared" si="2"/>
        <v>47</v>
      </c>
      <c r="M5635" s="37">
        <f t="shared" si="3"/>
        <v>17</v>
      </c>
      <c r="N5635" s="37">
        <f t="shared" si="4"/>
        <v>11</v>
      </c>
      <c r="O5635" s="37" t="str">
        <f t="array" ref="O5635">IFERROR(XLOOKUP(K5635,'Tipo de carga'!B:B,'Tipo de carga'!C:C))</f>
        <v>Diesel</v>
      </c>
    </row>
    <row r="5636">
      <c r="A5636" s="36">
        <v>1976.0</v>
      </c>
      <c r="B5636" s="37" t="str">
        <f t="array" ref="B5636">IFERROR(XLOOKUP(A5636,'Asignacion Nov'!A:A,'Asignacion Nov'!C:C))</f>
        <v>MeLi asignado SD</v>
      </c>
      <c r="C5636" s="37" t="str">
        <f t="array" ref="C5636">IFERROR(XLOOKUP(A5636,'Asignacion Nov'!A:A,'Asignacion Nov'!B:B))</f>
        <v>EC-05</v>
      </c>
      <c r="D5636" s="38">
        <v>45613.02790509259</v>
      </c>
      <c r="E5636" s="36" t="s">
        <v>178</v>
      </c>
      <c r="F5636" s="37" t="str">
        <f t="array" ref="F5636">IFERROR(XLOOKUP(E5636,Operadores!A:A,Operadores!B:B))</f>
        <v>BAUGEO</v>
      </c>
      <c r="G5636" s="36" t="s">
        <v>72</v>
      </c>
      <c r="H5636" s="39">
        <v>20.1227389999999</v>
      </c>
      <c r="I5636" s="40">
        <v>610.0</v>
      </c>
      <c r="J5636" s="41">
        <f t="shared" si="5"/>
        <v>12274.87079</v>
      </c>
      <c r="K5636" s="37" t="str">
        <f t="array" ref="K5636">IFERROR(XLOOKUP(G5636,'Tipo de carga'!A:A,'Tipo de carga'!B:B))</f>
        <v>Autoabasto</v>
      </c>
      <c r="L5636" s="37">
        <f t="shared" si="2"/>
        <v>47</v>
      </c>
      <c r="M5636" s="37">
        <f t="shared" si="3"/>
        <v>17</v>
      </c>
      <c r="N5636" s="37">
        <f t="shared" si="4"/>
        <v>11</v>
      </c>
      <c r="O5636" s="37" t="str">
        <f t="array" ref="O5636">IFERROR(XLOOKUP(K5636,'Tipo de carga'!B:B,'Tipo de carga'!C:C))</f>
        <v>Diesel</v>
      </c>
    </row>
    <row r="5637">
      <c r="A5637" s="36">
        <v>1870.0</v>
      </c>
      <c r="B5637" s="37" t="str">
        <f t="array" ref="B5637">IFERROR(XLOOKUP(A5637,'Asignacion Nov'!A:A,'Asignacion Nov'!C:C))</f>
        <v>Circuitos</v>
      </c>
      <c r="C5637" s="37" t="str">
        <f t="array" ref="C5637">IFERROR(XLOOKUP(A5637,'Asignacion Nov'!A:A,'Asignacion Nov'!B:B))</f>
        <v>EC-03</v>
      </c>
      <c r="D5637" s="38">
        <v>45613.704097222224</v>
      </c>
      <c r="E5637" s="36" t="s">
        <v>385</v>
      </c>
      <c r="F5637" s="37" t="str">
        <f t="array" ref="F5637">IFERROR(XLOOKUP(E5637,Operadores!A:A,Operadores!B:B))</f>
        <v>RIOFE</v>
      </c>
      <c r="G5637" s="36" t="s">
        <v>19</v>
      </c>
      <c r="H5637" s="39">
        <v>20.226188</v>
      </c>
      <c r="I5637" s="40">
        <v>600.0</v>
      </c>
      <c r="J5637" s="41">
        <f t="shared" si="5"/>
        <v>12135.7128</v>
      </c>
      <c r="K5637" s="37" t="str">
        <f t="array" ref="K5637">IFERROR(XLOOKUP(G5637,'Tipo de carga'!A:A,'Tipo de carga'!B:B))</f>
        <v>Autoabasto</v>
      </c>
      <c r="L5637" s="37">
        <f t="shared" si="2"/>
        <v>47</v>
      </c>
      <c r="M5637" s="37">
        <f t="shared" si="3"/>
        <v>17</v>
      </c>
      <c r="N5637" s="37">
        <f t="shared" si="4"/>
        <v>11</v>
      </c>
      <c r="O5637" s="37" t="str">
        <f t="array" ref="O5637">IFERROR(XLOOKUP(K5637,'Tipo de carga'!B:B,'Tipo de carga'!C:C))</f>
        <v>Diesel</v>
      </c>
    </row>
    <row r="5638">
      <c r="A5638" s="36">
        <v>1971.0</v>
      </c>
      <c r="B5638" s="37" t="str">
        <f t="array" ref="B5638">IFERROR(XLOOKUP(A5638,'Asignacion Nov'!A:A,'Asignacion Nov'!C:C))</f>
        <v>Sayer Sencillo</v>
      </c>
      <c r="C5638" s="37" t="str">
        <f t="array" ref="C5638">IFERROR(XLOOKUP(A5638,'Asignacion Nov'!A:A,'Asignacion Nov'!B:B))</f>
        <v>EC-04</v>
      </c>
      <c r="D5638" s="38">
        <v>45613.67521990741</v>
      </c>
      <c r="E5638" s="36" t="s">
        <v>36</v>
      </c>
      <c r="F5638" s="37" t="str">
        <f t="array" ref="F5638">IFERROR(XLOOKUP(E5638,Operadores!A:A,Operadores!B:B))</f>
        <v>OLVOSX</v>
      </c>
      <c r="G5638" s="36" t="s">
        <v>19</v>
      </c>
      <c r="H5638" s="39">
        <v>20.226188</v>
      </c>
      <c r="I5638" s="40">
        <v>640.0</v>
      </c>
      <c r="J5638" s="41">
        <f t="shared" si="5"/>
        <v>12944.76032</v>
      </c>
      <c r="K5638" s="37" t="str">
        <f t="array" ref="K5638">IFERROR(XLOOKUP(G5638,'Tipo de carga'!A:A,'Tipo de carga'!B:B))</f>
        <v>Autoabasto</v>
      </c>
      <c r="L5638" s="37">
        <f t="shared" si="2"/>
        <v>47</v>
      </c>
      <c r="M5638" s="37">
        <f t="shared" si="3"/>
        <v>17</v>
      </c>
      <c r="N5638" s="37">
        <f t="shared" si="4"/>
        <v>11</v>
      </c>
      <c r="O5638" s="37" t="str">
        <f t="array" ref="O5638">IFERROR(XLOOKUP(K5638,'Tipo de carga'!B:B,'Tipo de carga'!C:C))</f>
        <v>Diesel</v>
      </c>
    </row>
    <row r="5639">
      <c r="A5639" s="36">
        <v>1940.0</v>
      </c>
      <c r="B5639" s="37" t="str">
        <f t="array" ref="B5639">IFERROR(XLOOKUP(A5639,'Asignacion Nov'!A:A,'Asignacion Nov'!C:C))</f>
        <v>Circuitos</v>
      </c>
      <c r="C5639" s="37" t="str">
        <f t="array" ref="C5639">IFERROR(XLOOKUP(A5639,'Asignacion Nov'!A:A,'Asignacion Nov'!B:B))</f>
        <v>EC-03</v>
      </c>
      <c r="D5639" s="38">
        <v>45613.65657407408</v>
      </c>
      <c r="E5639" s="36" t="s">
        <v>259</v>
      </c>
      <c r="F5639" s="37" t="str">
        <f t="array" ref="F5639">IFERROR(XLOOKUP(E5639,Operadores!A:A,Operadores!B:B))</f>
        <v>FLOPE</v>
      </c>
      <c r="G5639" s="36" t="s">
        <v>19</v>
      </c>
      <c r="H5639" s="39">
        <v>20.226188</v>
      </c>
      <c r="I5639" s="40">
        <v>512.0</v>
      </c>
      <c r="J5639" s="41">
        <f t="shared" si="5"/>
        <v>10355.80826</v>
      </c>
      <c r="K5639" s="37" t="str">
        <f t="array" ref="K5639">IFERROR(XLOOKUP(G5639,'Tipo de carga'!A:A,'Tipo de carga'!B:B))</f>
        <v>Autoabasto</v>
      </c>
      <c r="L5639" s="37">
        <f t="shared" si="2"/>
        <v>47</v>
      </c>
      <c r="M5639" s="37">
        <f t="shared" si="3"/>
        <v>17</v>
      </c>
      <c r="N5639" s="37">
        <f t="shared" si="4"/>
        <v>11</v>
      </c>
      <c r="O5639" s="37" t="str">
        <f t="array" ref="O5639">IFERROR(XLOOKUP(K5639,'Tipo de carga'!B:B,'Tipo de carga'!C:C))</f>
        <v>Diesel</v>
      </c>
    </row>
    <row r="5640">
      <c r="A5640" s="36">
        <v>1882.0</v>
      </c>
      <c r="B5640" s="37" t="str">
        <f t="array" ref="B5640">IFERROR(XLOOKUP(A5640,'Asignacion Nov'!A:A,'Asignacion Nov'!C:C))</f>
        <v>Sayer Sencillo</v>
      </c>
      <c r="C5640" s="37" t="str">
        <f t="array" ref="C5640">IFERROR(XLOOKUP(A5640,'Asignacion Nov'!A:A,'Asignacion Nov'!B:B))</f>
        <v>EC-04</v>
      </c>
      <c r="D5640" s="38">
        <v>45613.270532407405</v>
      </c>
      <c r="E5640" s="36" t="s">
        <v>49</v>
      </c>
      <c r="F5640" s="37" t="str">
        <f t="array" ref="F5640">IFERROR(XLOOKUP(E5640,Operadores!A:A,Operadores!B:B))</f>
        <v>FABMA</v>
      </c>
      <c r="G5640" s="36" t="s">
        <v>19</v>
      </c>
      <c r="H5640" s="39">
        <v>20.226188</v>
      </c>
      <c r="I5640" s="40">
        <v>500.0</v>
      </c>
      <c r="J5640" s="41">
        <f t="shared" si="5"/>
        <v>10113.094</v>
      </c>
      <c r="K5640" s="37" t="str">
        <f t="array" ref="K5640">IFERROR(XLOOKUP(G5640,'Tipo de carga'!A:A,'Tipo de carga'!B:B))</f>
        <v>Autoabasto</v>
      </c>
      <c r="L5640" s="37">
        <f t="shared" si="2"/>
        <v>47</v>
      </c>
      <c r="M5640" s="37">
        <f t="shared" si="3"/>
        <v>17</v>
      </c>
      <c r="N5640" s="37">
        <f t="shared" si="4"/>
        <v>11</v>
      </c>
      <c r="O5640" s="37" t="str">
        <f t="array" ref="O5640">IFERROR(XLOOKUP(K5640,'Tipo de carga'!B:B,'Tipo de carga'!C:C))</f>
        <v>Diesel</v>
      </c>
    </row>
    <row r="5641">
      <c r="A5641" s="36">
        <v>1947.0</v>
      </c>
      <c r="B5641" s="37" t="str">
        <f t="array" ref="B5641">IFERROR(XLOOKUP(A5641,'Asignacion Nov'!A:A,'Asignacion Nov'!C:C))</f>
        <v>Circuitos</v>
      </c>
      <c r="C5641" s="37" t="str">
        <f t="array" ref="C5641">IFERROR(XLOOKUP(A5641,'Asignacion Nov'!A:A,'Asignacion Nov'!B:B))</f>
        <v>EC-03</v>
      </c>
      <c r="D5641" s="38">
        <v>45613.93309027778</v>
      </c>
      <c r="E5641" s="36" t="s">
        <v>265</v>
      </c>
      <c r="F5641" s="37" t="str">
        <f t="array" ref="F5641">IFERROR(XLOOKUP(E5641,Operadores!A:A,Operadores!B:B))</f>
        <v>DAMOS</v>
      </c>
      <c r="G5641" s="36" t="s">
        <v>75</v>
      </c>
      <c r="H5641" s="39">
        <v>20.06239</v>
      </c>
      <c r="I5641" s="40">
        <v>209.0</v>
      </c>
      <c r="J5641" s="41">
        <f t="shared" si="5"/>
        <v>4193.03951</v>
      </c>
      <c r="K5641" s="37" t="str">
        <f t="array" ref="K5641">IFERROR(XLOOKUP(G5641,'Tipo de carga'!A:A,'Tipo de carga'!B:B))</f>
        <v>Autoabasto</v>
      </c>
      <c r="L5641" s="37">
        <f t="shared" si="2"/>
        <v>47</v>
      </c>
      <c r="M5641" s="37">
        <f t="shared" si="3"/>
        <v>17</v>
      </c>
      <c r="N5641" s="37">
        <f t="shared" si="4"/>
        <v>11</v>
      </c>
      <c r="O5641" s="37" t="str">
        <f t="array" ref="O5641">IFERROR(XLOOKUP(K5641,'Tipo de carga'!B:B,'Tipo de carga'!C:C))</f>
        <v>Diesel</v>
      </c>
    </row>
    <row r="5642">
      <c r="A5642" s="36">
        <v>1965.0</v>
      </c>
      <c r="B5642" s="37" t="str">
        <f t="array" ref="B5642">IFERROR(XLOOKUP(A5642,'Asignacion Nov'!A:A,'Asignacion Nov'!C:C))</f>
        <v>Circuitos</v>
      </c>
      <c r="C5642" s="37" t="str">
        <f t="array" ref="C5642">IFERROR(XLOOKUP(A5642,'Asignacion Nov'!A:A,'Asignacion Nov'!B:B))</f>
        <v>EC-03</v>
      </c>
      <c r="D5642" s="38">
        <v>45613.87474537037</v>
      </c>
      <c r="E5642" s="36" t="s">
        <v>195</v>
      </c>
      <c r="F5642" s="37" t="str">
        <f t="array" ref="F5642">IFERROR(XLOOKUP(E5642,Operadores!A:A,Operadores!B:B))</f>
        <v>APAJOS</v>
      </c>
      <c r="G5642" s="36" t="s">
        <v>75</v>
      </c>
      <c r="H5642" s="39">
        <v>20.06239</v>
      </c>
      <c r="I5642" s="40">
        <v>386.0</v>
      </c>
      <c r="J5642" s="41">
        <f t="shared" si="5"/>
        <v>7744.08254</v>
      </c>
      <c r="K5642" s="37" t="str">
        <f t="array" ref="K5642">IFERROR(XLOOKUP(G5642,'Tipo de carga'!A:A,'Tipo de carga'!B:B))</f>
        <v>Autoabasto</v>
      </c>
      <c r="L5642" s="37">
        <f t="shared" si="2"/>
        <v>47</v>
      </c>
      <c r="M5642" s="37">
        <f t="shared" si="3"/>
        <v>17</v>
      </c>
      <c r="N5642" s="37">
        <f t="shared" si="4"/>
        <v>11</v>
      </c>
      <c r="O5642" s="37" t="str">
        <f t="array" ref="O5642">IFERROR(XLOOKUP(K5642,'Tipo de carga'!B:B,'Tipo de carga'!C:C))</f>
        <v>Diesel</v>
      </c>
    </row>
    <row r="5643">
      <c r="A5643" s="36">
        <v>1883.0</v>
      </c>
      <c r="B5643" s="37" t="str">
        <f t="array" ref="B5643">IFERROR(XLOOKUP(A5643,'Asignacion Nov'!A:A,'Asignacion Nov'!C:C))</f>
        <v>Circuitos</v>
      </c>
      <c r="C5643" s="37" t="str">
        <f t="array" ref="C5643">IFERROR(XLOOKUP(A5643,'Asignacion Nov'!A:A,'Asignacion Nov'!B:B))</f>
        <v>EC-03</v>
      </c>
      <c r="D5643" s="38">
        <v>45613.87331018518</v>
      </c>
      <c r="E5643" s="36" t="s">
        <v>202</v>
      </c>
      <c r="F5643" s="37" t="str">
        <f t="array" ref="F5643">IFERROR(XLOOKUP(E5643,Operadores!A:A,Operadores!B:B))</f>
        <v>JIMMI01</v>
      </c>
      <c r="G5643" s="36" t="s">
        <v>75</v>
      </c>
      <c r="H5643" s="39">
        <v>20.06239</v>
      </c>
      <c r="I5643" s="40">
        <v>720.0</v>
      </c>
      <c r="J5643" s="41">
        <f t="shared" si="5"/>
        <v>14444.9208</v>
      </c>
      <c r="K5643" s="37" t="str">
        <f t="array" ref="K5643">IFERROR(XLOOKUP(G5643,'Tipo de carga'!A:A,'Tipo de carga'!B:B))</f>
        <v>Autoabasto</v>
      </c>
      <c r="L5643" s="37">
        <f t="shared" si="2"/>
        <v>47</v>
      </c>
      <c r="M5643" s="37">
        <f t="shared" si="3"/>
        <v>17</v>
      </c>
      <c r="N5643" s="37">
        <f t="shared" si="4"/>
        <v>11</v>
      </c>
      <c r="O5643" s="37" t="str">
        <f t="array" ref="O5643">IFERROR(XLOOKUP(K5643,'Tipo de carga'!B:B,'Tipo de carga'!C:C))</f>
        <v>Diesel</v>
      </c>
    </row>
    <row r="5644">
      <c r="A5644" s="36">
        <v>2071.0</v>
      </c>
      <c r="B5644" s="37" t="str">
        <f t="array" ref="B5644">IFERROR(XLOOKUP(A5644,'Asignacion Nov'!A:A,'Asignacion Nov'!C:C))</f>
        <v>PISA Gdl</v>
      </c>
      <c r="C5644" s="37" t="str">
        <f t="array" ref="C5644">IFERROR(XLOOKUP(A5644,'Asignacion Nov'!A:A,'Asignacion Nov'!B:B))</f>
        <v>EC-06</v>
      </c>
      <c r="D5644" s="38">
        <v>45613.68420138889</v>
      </c>
      <c r="E5644" s="36" t="s">
        <v>355</v>
      </c>
      <c r="F5644" s="37" t="str">
        <f t="array" ref="F5644">IFERROR(XLOOKUP(E5644,Operadores!A:A,Operadores!B:B))</f>
        <v>PERJOS</v>
      </c>
      <c r="G5644" s="36" t="s">
        <v>75</v>
      </c>
      <c r="H5644" s="39">
        <v>20.06239</v>
      </c>
      <c r="I5644" s="40">
        <v>961.0</v>
      </c>
      <c r="J5644" s="41">
        <f t="shared" si="5"/>
        <v>19279.95679</v>
      </c>
      <c r="K5644" s="37" t="str">
        <f t="array" ref="K5644">IFERROR(XLOOKUP(G5644,'Tipo de carga'!A:A,'Tipo de carga'!B:B))</f>
        <v>Autoabasto</v>
      </c>
      <c r="L5644" s="37">
        <f t="shared" si="2"/>
        <v>47</v>
      </c>
      <c r="M5644" s="37">
        <f t="shared" si="3"/>
        <v>17</v>
      </c>
      <c r="N5644" s="37">
        <f t="shared" si="4"/>
        <v>11</v>
      </c>
      <c r="O5644" s="37" t="str">
        <f t="array" ref="O5644">IFERROR(XLOOKUP(K5644,'Tipo de carga'!B:B,'Tipo de carga'!C:C))</f>
        <v>Diesel</v>
      </c>
    </row>
    <row r="5645">
      <c r="A5645" s="36">
        <v>1879.0</v>
      </c>
      <c r="B5645" s="37" t="str">
        <f t="array" ref="B5645">IFERROR(XLOOKUP(A5645,'Asignacion Nov'!A:A,'Asignacion Nov'!C:C))</f>
        <v>Circuitos</v>
      </c>
      <c r="C5645" s="37" t="str">
        <f t="array" ref="C5645">IFERROR(XLOOKUP(A5645,'Asignacion Nov'!A:A,'Asignacion Nov'!B:B))</f>
        <v>EC-03</v>
      </c>
      <c r="D5645" s="38">
        <v>45613.60990740741</v>
      </c>
      <c r="E5645" s="36" t="s">
        <v>357</v>
      </c>
      <c r="F5645" s="37" t="str">
        <f t="array" ref="F5645">IFERROR(XLOOKUP(E5645,Operadores!A:A,Operadores!B:B))</f>
        <v>ISLHI</v>
      </c>
      <c r="G5645" s="36" t="s">
        <v>75</v>
      </c>
      <c r="H5645" s="39">
        <v>20.06239</v>
      </c>
      <c r="I5645" s="40">
        <v>180.0</v>
      </c>
      <c r="J5645" s="41">
        <f t="shared" si="5"/>
        <v>3611.2302</v>
      </c>
      <c r="K5645" s="37" t="str">
        <f t="array" ref="K5645">IFERROR(XLOOKUP(G5645,'Tipo de carga'!A:A,'Tipo de carga'!B:B))</f>
        <v>Autoabasto</v>
      </c>
      <c r="L5645" s="37">
        <f t="shared" si="2"/>
        <v>47</v>
      </c>
      <c r="M5645" s="37">
        <f t="shared" si="3"/>
        <v>17</v>
      </c>
      <c r="N5645" s="37">
        <f t="shared" si="4"/>
        <v>11</v>
      </c>
      <c r="O5645" s="37" t="str">
        <f t="array" ref="O5645">IFERROR(XLOOKUP(K5645,'Tipo de carga'!B:B,'Tipo de carga'!C:C))</f>
        <v>Diesel</v>
      </c>
    </row>
    <row r="5646">
      <c r="A5646" s="36">
        <v>2084.0</v>
      </c>
      <c r="B5646" s="37" t="str">
        <f t="array" ref="B5646">IFERROR(XLOOKUP(A5646,'Asignacion Nov'!A:A,'Asignacion Nov'!C:C))</f>
        <v>PISA Gdl</v>
      </c>
      <c r="C5646" s="37" t="str">
        <f t="array" ref="C5646">IFERROR(XLOOKUP(A5646,'Asignacion Nov'!A:A,'Asignacion Nov'!B:B))</f>
        <v>EC-06</v>
      </c>
      <c r="D5646" s="38">
        <v>45613.58645833333</v>
      </c>
      <c r="E5646" s="36" t="s">
        <v>267</v>
      </c>
      <c r="F5646" s="37" t="str">
        <f t="array" ref="F5646">IFERROR(XLOOKUP(E5646,Operadores!A:A,Operadores!B:B))</f>
        <v>LOPEDU</v>
      </c>
      <c r="G5646" s="36" t="s">
        <v>75</v>
      </c>
      <c r="H5646" s="39">
        <v>20.06239</v>
      </c>
      <c r="I5646" s="40">
        <v>690.0</v>
      </c>
      <c r="J5646" s="41">
        <f t="shared" si="5"/>
        <v>13843.0491</v>
      </c>
      <c r="K5646" s="37" t="str">
        <f t="array" ref="K5646">IFERROR(XLOOKUP(G5646,'Tipo de carga'!A:A,'Tipo de carga'!B:B))</f>
        <v>Autoabasto</v>
      </c>
      <c r="L5646" s="37">
        <f t="shared" si="2"/>
        <v>47</v>
      </c>
      <c r="M5646" s="37">
        <f t="shared" si="3"/>
        <v>17</v>
      </c>
      <c r="N5646" s="37">
        <f t="shared" si="4"/>
        <v>11</v>
      </c>
      <c r="O5646" s="37" t="str">
        <f t="array" ref="O5646">IFERROR(XLOOKUP(K5646,'Tipo de carga'!B:B,'Tipo de carga'!C:C))</f>
        <v>Diesel</v>
      </c>
    </row>
    <row r="5647">
      <c r="A5647" s="36">
        <v>1794.0</v>
      </c>
      <c r="B5647" s="37" t="str">
        <f t="array" ref="B5647">IFERROR(XLOOKUP(A5647,'Asignacion Nov'!A:A,'Asignacion Nov'!C:C))</f>
        <v>Peñafiel Tlajomulco</v>
      </c>
      <c r="C5647" s="37" t="str">
        <f t="array" ref="C5647">IFERROR(XLOOKUP(A5647,'Asignacion Nov'!A:A,'Asignacion Nov'!B:B))</f>
        <v>EC-06</v>
      </c>
      <c r="D5647" s="38">
        <v>45613.48664351852</v>
      </c>
      <c r="E5647" s="36" t="s">
        <v>393</v>
      </c>
      <c r="F5647" s="37" t="str">
        <f t="array" ref="F5647">IFERROR(XLOOKUP(E5647,Operadores!A:A,Operadores!B:B))</f>
        <v>GAJJOS</v>
      </c>
      <c r="G5647" s="36" t="s">
        <v>75</v>
      </c>
      <c r="H5647" s="39">
        <v>20.06239</v>
      </c>
      <c r="I5647" s="40">
        <v>760.0</v>
      </c>
      <c r="J5647" s="41">
        <f t="shared" si="5"/>
        <v>15247.4164</v>
      </c>
      <c r="K5647" s="37" t="str">
        <f t="array" ref="K5647">IFERROR(XLOOKUP(G5647,'Tipo de carga'!A:A,'Tipo de carga'!B:B))</f>
        <v>Autoabasto</v>
      </c>
      <c r="L5647" s="37">
        <f t="shared" si="2"/>
        <v>47</v>
      </c>
      <c r="M5647" s="37">
        <f t="shared" si="3"/>
        <v>17</v>
      </c>
      <c r="N5647" s="37">
        <f t="shared" si="4"/>
        <v>11</v>
      </c>
      <c r="O5647" s="37" t="str">
        <f t="array" ref="O5647">IFERROR(XLOOKUP(K5647,'Tipo de carga'!B:B,'Tipo de carga'!C:C))</f>
        <v>Diesel</v>
      </c>
    </row>
    <row r="5648">
      <c r="A5648" s="36">
        <v>1877.0</v>
      </c>
      <c r="B5648" s="37" t="str">
        <f t="array" ref="B5648">IFERROR(XLOOKUP(A5648,'Asignacion Nov'!A:A,'Asignacion Nov'!C:C))</f>
        <v>Circuitos</v>
      </c>
      <c r="C5648" s="37" t="str">
        <f t="array" ref="C5648">IFERROR(XLOOKUP(A5648,'Asignacion Nov'!A:A,'Asignacion Nov'!B:B))</f>
        <v>EC-03</v>
      </c>
      <c r="D5648" s="38">
        <v>45613.165671296294</v>
      </c>
      <c r="E5648" s="36" t="s">
        <v>397</v>
      </c>
      <c r="F5648" s="37" t="str">
        <f t="array" ref="F5648">IFERROR(XLOOKUP(E5648,Operadores!A:A,Operadores!B:B))</f>
        <v>GRERI</v>
      </c>
      <c r="G5648" s="36" t="s">
        <v>75</v>
      </c>
      <c r="H5648" s="39">
        <v>20.06239</v>
      </c>
      <c r="I5648" s="40">
        <v>460.0</v>
      </c>
      <c r="J5648" s="41">
        <f t="shared" si="5"/>
        <v>9228.6994</v>
      </c>
      <c r="K5648" s="37" t="str">
        <f t="array" ref="K5648">IFERROR(XLOOKUP(G5648,'Tipo de carga'!A:A,'Tipo de carga'!B:B))</f>
        <v>Autoabasto</v>
      </c>
      <c r="L5648" s="37">
        <f t="shared" si="2"/>
        <v>47</v>
      </c>
      <c r="M5648" s="37">
        <f t="shared" si="3"/>
        <v>17</v>
      </c>
      <c r="N5648" s="37">
        <f t="shared" si="4"/>
        <v>11</v>
      </c>
      <c r="O5648" s="37" t="str">
        <f t="array" ref="O5648">IFERROR(XLOOKUP(K5648,'Tipo de carga'!B:B,'Tipo de carga'!C:C))</f>
        <v>Diesel</v>
      </c>
    </row>
    <row r="5649">
      <c r="A5649" s="36">
        <v>1847.0</v>
      </c>
      <c r="B5649" s="37" t="str">
        <f t="array" ref="B5649">IFERROR(XLOOKUP(A5649,'Asignacion Nov'!A:A,'Asignacion Nov'!C:C))</f>
        <v>Circuitos</v>
      </c>
      <c r="C5649" s="37" t="str">
        <f t="array" ref="C5649">IFERROR(XLOOKUP(A5649,'Asignacion Nov'!A:A,'Asignacion Nov'!B:B))</f>
        <v>EC-03</v>
      </c>
      <c r="D5649" s="38">
        <v>45613.14869212963</v>
      </c>
      <c r="E5649" s="36" t="s">
        <v>243</v>
      </c>
      <c r="F5649" s="37" t="str">
        <f t="array" ref="F5649">IFERROR(XLOOKUP(E5649,Operadores!A:A,Operadores!B:B))</f>
        <v>HERJO17X</v>
      </c>
      <c r="G5649" s="36" t="s">
        <v>75</v>
      </c>
      <c r="H5649" s="39">
        <v>20.06239</v>
      </c>
      <c r="I5649" s="40">
        <v>760.0</v>
      </c>
      <c r="J5649" s="41">
        <f t="shared" si="5"/>
        <v>15247.4164</v>
      </c>
      <c r="K5649" s="37" t="str">
        <f t="array" ref="K5649">IFERROR(XLOOKUP(G5649,'Tipo de carga'!A:A,'Tipo de carga'!B:B))</f>
        <v>Autoabasto</v>
      </c>
      <c r="L5649" s="37">
        <f t="shared" si="2"/>
        <v>47</v>
      </c>
      <c r="M5649" s="37">
        <f t="shared" si="3"/>
        <v>17</v>
      </c>
      <c r="N5649" s="37">
        <f t="shared" si="4"/>
        <v>11</v>
      </c>
      <c r="O5649" s="37" t="str">
        <f t="array" ref="O5649">IFERROR(XLOOKUP(K5649,'Tipo de carga'!B:B,'Tipo de carga'!C:C))</f>
        <v>Diesel</v>
      </c>
    </row>
    <row r="5650">
      <c r="A5650" s="36">
        <v>1871.0</v>
      </c>
      <c r="B5650" s="37" t="str">
        <f t="array" ref="B5650">IFERROR(XLOOKUP(A5650,'Asignacion Nov'!A:A,'Asignacion Nov'!C:C))</f>
        <v>Circuitos</v>
      </c>
      <c r="C5650" s="37" t="str">
        <f t="array" ref="C5650">IFERROR(XLOOKUP(A5650,'Asignacion Nov'!A:A,'Asignacion Nov'!B:B))</f>
        <v>EC-03</v>
      </c>
      <c r="D5650" s="38">
        <v>45613.85230324074</v>
      </c>
      <c r="E5650" s="36" t="s">
        <v>197</v>
      </c>
      <c r="F5650" s="37" t="str">
        <f t="array" ref="F5650">IFERROR(XLOOKUP(E5650,Operadores!A:A,Operadores!B:B))</f>
        <v>REYALE</v>
      </c>
      <c r="G5650" s="36" t="s">
        <v>274</v>
      </c>
      <c r="H5650" s="39">
        <v>19.63136</v>
      </c>
      <c r="I5650" s="40">
        <v>429.0</v>
      </c>
      <c r="J5650" s="41">
        <f t="shared" si="5"/>
        <v>8421.85344</v>
      </c>
      <c r="K5650" s="37" t="str">
        <f t="array" ref="K5650">IFERROR(XLOOKUP(G5650,'Tipo de carga'!A:A,'Tipo de carga'!B:B))</f>
        <v>Autoabasto</v>
      </c>
      <c r="L5650" s="37">
        <f t="shared" si="2"/>
        <v>47</v>
      </c>
      <c r="M5650" s="37">
        <f t="shared" si="3"/>
        <v>17</v>
      </c>
      <c r="N5650" s="37">
        <f t="shared" si="4"/>
        <v>11</v>
      </c>
      <c r="O5650" s="37" t="str">
        <f t="array" ref="O5650">IFERROR(XLOOKUP(K5650,'Tipo de carga'!B:B,'Tipo de carga'!C:C))</f>
        <v>Diesel</v>
      </c>
    </row>
    <row r="5651">
      <c r="A5651" s="36">
        <v>1881.0</v>
      </c>
      <c r="B5651" s="37" t="str">
        <f t="array" ref="B5651">IFERROR(XLOOKUP(A5651,'Asignacion Nov'!A:A,'Asignacion Nov'!C:C))</f>
        <v>Circuitos</v>
      </c>
      <c r="C5651" s="37" t="str">
        <f t="array" ref="C5651">IFERROR(XLOOKUP(A5651,'Asignacion Nov'!A:A,'Asignacion Nov'!B:B))</f>
        <v>EC-03</v>
      </c>
      <c r="D5651" s="38">
        <v>45613.808912037035</v>
      </c>
      <c r="E5651" s="36" t="s">
        <v>210</v>
      </c>
      <c r="F5651" s="37" t="str">
        <f t="array" ref="F5651">IFERROR(XLOOKUP(E5651,Operadores!A:A,Operadores!B:B))</f>
        <v>CERJER</v>
      </c>
      <c r="G5651" s="36" t="s">
        <v>274</v>
      </c>
      <c r="H5651" s="39">
        <v>19.63136</v>
      </c>
      <c r="I5651" s="40">
        <v>460.0</v>
      </c>
      <c r="J5651" s="41">
        <f t="shared" si="5"/>
        <v>9030.4256</v>
      </c>
      <c r="K5651" s="37" t="str">
        <f t="array" ref="K5651">IFERROR(XLOOKUP(G5651,'Tipo de carga'!A:A,'Tipo de carga'!B:B))</f>
        <v>Autoabasto</v>
      </c>
      <c r="L5651" s="37">
        <f t="shared" si="2"/>
        <v>47</v>
      </c>
      <c r="M5651" s="37">
        <f t="shared" si="3"/>
        <v>17</v>
      </c>
      <c r="N5651" s="37">
        <f t="shared" si="4"/>
        <v>11</v>
      </c>
      <c r="O5651" s="37" t="str">
        <f t="array" ref="O5651">IFERROR(XLOOKUP(K5651,'Tipo de carga'!B:B,'Tipo de carga'!C:C))</f>
        <v>Diesel</v>
      </c>
    </row>
    <row r="5652">
      <c r="A5652" s="36">
        <v>2000.0</v>
      </c>
      <c r="B5652" s="37" t="str">
        <f t="array" ref="B5652">IFERROR(XLOOKUP(A5652,'Asignacion Nov'!A:A,'Asignacion Nov'!C:C))</f>
        <v>MeLi Dedicado Merida</v>
      </c>
      <c r="C5652" s="37" t="str">
        <f t="array" ref="C5652">IFERROR(XLOOKUP(A5652,'Asignacion Nov'!A:A,'Asignacion Nov'!B:B))</f>
        <v>EC-05</v>
      </c>
      <c r="D5652" s="38">
        <v>45613.82921296296</v>
      </c>
      <c r="E5652" s="36" t="s">
        <v>402</v>
      </c>
      <c r="F5652" s="37" t="str">
        <f t="array" ref="F5652">IFERROR(XLOOKUP(E5652,Operadores!A:A,Operadores!B:B))</f>
        <v>GARJOS02</v>
      </c>
      <c r="G5652" s="36" t="s">
        <v>42</v>
      </c>
      <c r="H5652" s="39">
        <v>19.950328</v>
      </c>
      <c r="I5652" s="40">
        <v>440.0</v>
      </c>
      <c r="J5652" s="41">
        <f t="shared" si="5"/>
        <v>8778.14432</v>
      </c>
      <c r="K5652" s="37" t="str">
        <f t="array" ref="K5652">IFERROR(XLOOKUP(G5652,'Tipo de carga'!A:A,'Tipo de carga'!B:B))</f>
        <v>Autoabasto</v>
      </c>
      <c r="L5652" s="37">
        <f t="shared" si="2"/>
        <v>47</v>
      </c>
      <c r="M5652" s="37">
        <f t="shared" si="3"/>
        <v>17</v>
      </c>
      <c r="N5652" s="37">
        <f t="shared" si="4"/>
        <v>11</v>
      </c>
      <c r="O5652" s="37" t="str">
        <f t="array" ref="O5652">IFERROR(XLOOKUP(K5652,'Tipo de carga'!B:B,'Tipo de carga'!C:C))</f>
        <v>Diesel</v>
      </c>
    </row>
    <row r="5653">
      <c r="A5653" s="36">
        <v>2001.0</v>
      </c>
      <c r="B5653" s="37" t="str">
        <f t="array" ref="B5653">IFERROR(XLOOKUP(A5653,'Asignacion Nov'!A:A,'Asignacion Nov'!C:C))</f>
        <v>MeLi Dedicado Merida</v>
      </c>
      <c r="C5653" s="37" t="str">
        <f t="array" ref="C5653">IFERROR(XLOOKUP(A5653,'Asignacion Nov'!A:A,'Asignacion Nov'!B:B))</f>
        <v>EC-05</v>
      </c>
      <c r="D5653" s="38">
        <v>45613.827939814815</v>
      </c>
      <c r="E5653" s="36" t="s">
        <v>292</v>
      </c>
      <c r="F5653" s="37" t="str">
        <f t="array" ref="F5653">IFERROR(XLOOKUP(E5653,Operadores!A:A,Operadores!B:B))</f>
        <v>GARJUL</v>
      </c>
      <c r="G5653" s="36" t="s">
        <v>42</v>
      </c>
      <c r="H5653" s="39">
        <v>19.950328</v>
      </c>
      <c r="I5653" s="40">
        <v>375.0</v>
      </c>
      <c r="J5653" s="41">
        <f t="shared" si="5"/>
        <v>7481.373</v>
      </c>
      <c r="K5653" s="37" t="str">
        <f t="array" ref="K5653">IFERROR(XLOOKUP(G5653,'Tipo de carga'!A:A,'Tipo de carga'!B:B))</f>
        <v>Autoabasto</v>
      </c>
      <c r="L5653" s="37">
        <f t="shared" si="2"/>
        <v>47</v>
      </c>
      <c r="M5653" s="37">
        <f t="shared" si="3"/>
        <v>17</v>
      </c>
      <c r="N5653" s="37">
        <f t="shared" si="4"/>
        <v>11</v>
      </c>
      <c r="O5653" s="37" t="str">
        <f t="array" ref="O5653">IFERROR(XLOOKUP(K5653,'Tipo de carga'!B:B,'Tipo de carga'!C:C))</f>
        <v>Diesel</v>
      </c>
    </row>
    <row r="5654">
      <c r="A5654" s="36">
        <v>1819.0</v>
      </c>
      <c r="B5654" s="37" t="str">
        <f t="array" ref="B5654">IFERROR(XLOOKUP(A5654,'Asignacion Nov'!A:A,'Asignacion Nov'!C:C))</f>
        <v>Wm Full</v>
      </c>
      <c r="C5654" s="37" t="str">
        <f t="array" ref="C5654">IFERROR(XLOOKUP(A5654,'Asignacion Nov'!A:A,'Asignacion Nov'!B:B))</f>
        <v>EC-08</v>
      </c>
      <c r="D5654" s="38">
        <v>45613.754965277774</v>
      </c>
      <c r="E5654" s="36" t="s">
        <v>287</v>
      </c>
      <c r="F5654" s="37" t="str">
        <f t="array" ref="F5654">IFERROR(XLOOKUP(E5654,Operadores!A:A,Operadores!B:B))</f>
        <v>ALVGAB</v>
      </c>
      <c r="G5654" s="36" t="s">
        <v>42</v>
      </c>
      <c r="H5654" s="39">
        <v>19.950328</v>
      </c>
      <c r="I5654" s="40">
        <v>412.0</v>
      </c>
      <c r="J5654" s="41">
        <f t="shared" si="5"/>
        <v>8219.535136</v>
      </c>
      <c r="K5654" s="37" t="str">
        <f t="array" ref="K5654">IFERROR(XLOOKUP(G5654,'Tipo de carga'!A:A,'Tipo de carga'!B:B))</f>
        <v>Autoabasto</v>
      </c>
      <c r="L5654" s="37">
        <f t="shared" si="2"/>
        <v>47</v>
      </c>
      <c r="M5654" s="37">
        <f t="shared" si="3"/>
        <v>17</v>
      </c>
      <c r="N5654" s="37">
        <f t="shared" si="4"/>
        <v>11</v>
      </c>
      <c r="O5654" s="37" t="str">
        <f t="array" ref="O5654">IFERROR(XLOOKUP(K5654,'Tipo de carga'!B:B,'Tipo de carga'!C:C))</f>
        <v>Diesel</v>
      </c>
    </row>
    <row r="5655">
      <c r="A5655" s="36">
        <v>1753.0</v>
      </c>
      <c r="B5655" s="37" t="str">
        <f t="array" ref="B5655">IFERROR(XLOOKUP(A5655,'Asignacion Nov'!A:A,'Asignacion Nov'!C:C))</f>
        <v>Wm Full</v>
      </c>
      <c r="C5655" s="37" t="str">
        <f t="array" ref="C5655">IFERROR(XLOOKUP(A5655,'Asignacion Nov'!A:A,'Asignacion Nov'!B:B))</f>
        <v>EC-08</v>
      </c>
      <c r="D5655" s="38">
        <v>45613.72510416667</v>
      </c>
      <c r="E5655" s="36" t="s">
        <v>291</v>
      </c>
      <c r="F5655" s="37" t="str">
        <f t="array" ref="F5655">IFERROR(XLOOKUP(E5655,Operadores!A:A,Operadores!B:B))</f>
        <v>MENRI</v>
      </c>
      <c r="G5655" s="36" t="s">
        <v>42</v>
      </c>
      <c r="H5655" s="39">
        <v>19.950328</v>
      </c>
      <c r="I5655" s="40">
        <v>463.0</v>
      </c>
      <c r="J5655" s="41">
        <f t="shared" si="5"/>
        <v>9237.001864</v>
      </c>
      <c r="K5655" s="37" t="str">
        <f t="array" ref="K5655">IFERROR(XLOOKUP(G5655,'Tipo de carga'!A:A,'Tipo de carga'!B:B))</f>
        <v>Autoabasto</v>
      </c>
      <c r="L5655" s="37">
        <f t="shared" si="2"/>
        <v>47</v>
      </c>
      <c r="M5655" s="37">
        <f t="shared" si="3"/>
        <v>17</v>
      </c>
      <c r="N5655" s="37">
        <f t="shared" si="4"/>
        <v>11</v>
      </c>
      <c r="O5655" s="37" t="str">
        <f t="array" ref="O5655">IFERROR(XLOOKUP(K5655,'Tipo de carga'!B:B,'Tipo de carga'!C:C))</f>
        <v>Diesel</v>
      </c>
    </row>
    <row r="5656">
      <c r="A5656" s="36">
        <v>1730.0</v>
      </c>
      <c r="B5656" s="37" t="str">
        <f t="array" ref="B5656">IFERROR(XLOOKUP(A5656,'Asignacion Nov'!A:A,'Asignacion Nov'!C:C))</f>
        <v>Wm Sencillo</v>
      </c>
      <c r="C5656" s="37" t="str">
        <f t="array" ref="C5656">IFERROR(XLOOKUP(A5656,'Asignacion Nov'!A:A,'Asignacion Nov'!B:B))</f>
        <v>EC-08</v>
      </c>
      <c r="D5656" s="38">
        <v>45613.681284722225</v>
      </c>
      <c r="E5656" s="36" t="s">
        <v>286</v>
      </c>
      <c r="F5656" s="37" t="str">
        <f t="array" ref="F5656">IFERROR(XLOOKUP(E5656,Operadores!A:A,Operadores!B:B))</f>
        <v>LOPERI</v>
      </c>
      <c r="G5656" s="36" t="s">
        <v>42</v>
      </c>
      <c r="H5656" s="39">
        <v>19.950328</v>
      </c>
      <c r="I5656" s="40">
        <v>405.0</v>
      </c>
      <c r="J5656" s="41">
        <f t="shared" si="5"/>
        <v>8079.88284</v>
      </c>
      <c r="K5656" s="37" t="str">
        <f t="array" ref="K5656">IFERROR(XLOOKUP(G5656,'Tipo de carga'!A:A,'Tipo de carga'!B:B))</f>
        <v>Autoabasto</v>
      </c>
      <c r="L5656" s="37">
        <f t="shared" si="2"/>
        <v>47</v>
      </c>
      <c r="M5656" s="37">
        <f t="shared" si="3"/>
        <v>17</v>
      </c>
      <c r="N5656" s="37">
        <f t="shared" si="4"/>
        <v>11</v>
      </c>
      <c r="O5656" s="37" t="str">
        <f t="array" ref="O5656">IFERROR(XLOOKUP(K5656,'Tipo de carga'!B:B,'Tipo de carga'!C:C))</f>
        <v>Diesel</v>
      </c>
    </row>
    <row r="5657">
      <c r="A5657" s="36">
        <v>1905.0</v>
      </c>
      <c r="B5657" s="37" t="str">
        <f t="array" ref="B5657">IFERROR(XLOOKUP(A5657,'Asignacion Nov'!A:A,'Asignacion Nov'!C:C))</f>
        <v>MeLi asignado SD</v>
      </c>
      <c r="C5657" s="37" t="str">
        <f t="array" ref="C5657">IFERROR(XLOOKUP(A5657,'Asignacion Nov'!A:A,'Asignacion Nov'!B:B))</f>
        <v>EC-05</v>
      </c>
      <c r="D5657" s="38">
        <v>45613.669282407405</v>
      </c>
      <c r="E5657" s="36" t="s">
        <v>367</v>
      </c>
      <c r="F5657" s="37" t="str">
        <f t="array" ref="F5657">IFERROR(XLOOKUP(E5657,Operadores!A:A,Operadores!B:B))</f>
        <v>ALTJOS</v>
      </c>
      <c r="G5657" s="36" t="s">
        <v>42</v>
      </c>
      <c r="H5657" s="39">
        <v>19.950328</v>
      </c>
      <c r="I5657" s="40">
        <v>660.0</v>
      </c>
      <c r="J5657" s="41">
        <f t="shared" si="5"/>
        <v>13167.21648</v>
      </c>
      <c r="K5657" s="37" t="str">
        <f t="array" ref="K5657">IFERROR(XLOOKUP(G5657,'Tipo de carga'!A:A,'Tipo de carga'!B:B))</f>
        <v>Autoabasto</v>
      </c>
      <c r="L5657" s="37">
        <f t="shared" si="2"/>
        <v>47</v>
      </c>
      <c r="M5657" s="37">
        <f t="shared" si="3"/>
        <v>17</v>
      </c>
      <c r="N5657" s="37">
        <f t="shared" si="4"/>
        <v>11</v>
      </c>
      <c r="O5657" s="37" t="str">
        <f t="array" ref="O5657">IFERROR(XLOOKUP(K5657,'Tipo de carga'!B:B,'Tipo de carga'!C:C))</f>
        <v>Diesel</v>
      </c>
    </row>
    <row r="5658">
      <c r="A5658" s="36">
        <v>1961.0</v>
      </c>
      <c r="B5658" s="37" t="str">
        <f t="array" ref="B5658">IFERROR(XLOOKUP(A5658,'Asignacion Nov'!A:A,'Asignacion Nov'!C:C))</f>
        <v>MeLi asignado SD</v>
      </c>
      <c r="C5658" s="37" t="str">
        <f t="array" ref="C5658">IFERROR(XLOOKUP(A5658,'Asignacion Nov'!A:A,'Asignacion Nov'!B:B))</f>
        <v>EC-05</v>
      </c>
      <c r="D5658" s="38">
        <v>45613.66680555556</v>
      </c>
      <c r="E5658" s="36" t="s">
        <v>196</v>
      </c>
      <c r="F5658" s="37" t="str">
        <f t="array" ref="F5658">IFERROR(XLOOKUP(E5658,Operadores!A:A,Operadores!B:B))</f>
        <v>HERJOS07</v>
      </c>
      <c r="G5658" s="36" t="s">
        <v>42</v>
      </c>
      <c r="H5658" s="39">
        <v>19.950328</v>
      </c>
      <c r="I5658" s="40">
        <v>277.0</v>
      </c>
      <c r="J5658" s="41">
        <f t="shared" si="5"/>
        <v>5526.240856</v>
      </c>
      <c r="K5658" s="37" t="str">
        <f t="array" ref="K5658">IFERROR(XLOOKUP(G5658,'Tipo de carga'!A:A,'Tipo de carga'!B:B))</f>
        <v>Autoabasto</v>
      </c>
      <c r="L5658" s="37">
        <f t="shared" si="2"/>
        <v>47</v>
      </c>
      <c r="M5658" s="37">
        <f t="shared" si="3"/>
        <v>17</v>
      </c>
      <c r="N5658" s="37">
        <f t="shared" si="4"/>
        <v>11</v>
      </c>
      <c r="O5658" s="37" t="str">
        <f t="array" ref="O5658">IFERROR(XLOOKUP(K5658,'Tipo de carga'!B:B,'Tipo de carga'!C:C))</f>
        <v>Diesel</v>
      </c>
    </row>
    <row r="5659">
      <c r="A5659" s="36">
        <v>1836.0</v>
      </c>
      <c r="B5659" s="37" t="str">
        <f t="array" ref="B5659">IFERROR(XLOOKUP(A5659,'Asignacion Nov'!A:A,'Asignacion Nov'!C:C))</f>
        <v>Full Liver</v>
      </c>
      <c r="C5659" s="37" t="str">
        <f t="array" ref="C5659">IFERROR(XLOOKUP(A5659,'Asignacion Nov'!A:A,'Asignacion Nov'!B:B))</f>
        <v>EC-01</v>
      </c>
      <c r="D5659" s="38">
        <v>45613.606516203705</v>
      </c>
      <c r="E5659" s="36" t="s">
        <v>297</v>
      </c>
      <c r="F5659" s="37" t="str">
        <f t="array" ref="F5659">IFERROR(XLOOKUP(E5659,Operadores!A:A,Operadores!B:B))</f>
        <v>HUEAR</v>
      </c>
      <c r="G5659" s="36" t="s">
        <v>42</v>
      </c>
      <c r="H5659" s="39">
        <v>19.950328</v>
      </c>
      <c r="I5659" s="40">
        <v>295.0</v>
      </c>
      <c r="J5659" s="41">
        <f t="shared" si="5"/>
        <v>5885.34676</v>
      </c>
      <c r="K5659" s="37" t="str">
        <f t="array" ref="K5659">IFERROR(XLOOKUP(G5659,'Tipo de carga'!A:A,'Tipo de carga'!B:B))</f>
        <v>Autoabasto</v>
      </c>
      <c r="L5659" s="37">
        <f t="shared" si="2"/>
        <v>47</v>
      </c>
      <c r="M5659" s="37">
        <f t="shared" si="3"/>
        <v>17</v>
      </c>
      <c r="N5659" s="37">
        <f t="shared" si="4"/>
        <v>11</v>
      </c>
      <c r="O5659" s="37" t="str">
        <f t="array" ref="O5659">IFERROR(XLOOKUP(K5659,'Tipo de carga'!B:B,'Tipo de carga'!C:C))</f>
        <v>Diesel</v>
      </c>
    </row>
    <row r="5660">
      <c r="A5660" s="36">
        <v>1939.0</v>
      </c>
      <c r="B5660" s="37" t="str">
        <f t="array" ref="B5660">IFERROR(XLOOKUP(A5660,'Asignacion Nov'!A:A,'Asignacion Nov'!C:C))</f>
        <v>Full Liver</v>
      </c>
      <c r="C5660" s="37" t="str">
        <f t="array" ref="C5660">IFERROR(XLOOKUP(A5660,'Asignacion Nov'!A:A,'Asignacion Nov'!B:B))</f>
        <v>EC-01</v>
      </c>
      <c r="D5660" s="38">
        <v>45613.59224537037</v>
      </c>
      <c r="E5660" s="36" t="s">
        <v>364</v>
      </c>
      <c r="F5660" s="37" t="str">
        <f t="array" ref="F5660">IFERROR(XLOOKUP(E5660,Operadores!A:A,Operadores!B:B))</f>
        <v>TORBR01</v>
      </c>
      <c r="G5660" s="36" t="s">
        <v>42</v>
      </c>
      <c r="H5660" s="39">
        <v>19.950328</v>
      </c>
      <c r="I5660" s="40">
        <v>265.0</v>
      </c>
      <c r="J5660" s="41">
        <f t="shared" si="5"/>
        <v>5286.83692</v>
      </c>
      <c r="K5660" s="37" t="str">
        <f t="array" ref="K5660">IFERROR(XLOOKUP(G5660,'Tipo de carga'!A:A,'Tipo de carga'!B:B))</f>
        <v>Autoabasto</v>
      </c>
      <c r="L5660" s="37">
        <f t="shared" si="2"/>
        <v>47</v>
      </c>
      <c r="M5660" s="37">
        <f t="shared" si="3"/>
        <v>17</v>
      </c>
      <c r="N5660" s="37">
        <f t="shared" si="4"/>
        <v>11</v>
      </c>
      <c r="O5660" s="37" t="str">
        <f t="array" ref="O5660">IFERROR(XLOOKUP(K5660,'Tipo de carga'!B:B,'Tipo de carga'!C:C))</f>
        <v>Diesel</v>
      </c>
    </row>
    <row r="5661">
      <c r="A5661" s="36">
        <v>1758.0</v>
      </c>
      <c r="B5661" s="37" t="str">
        <f t="array" ref="B5661">IFERROR(XLOOKUP(A5661,'Asignacion Nov'!A:A,'Asignacion Nov'!C:C))</f>
        <v>Wm Full</v>
      </c>
      <c r="C5661" s="37" t="str">
        <f t="array" ref="C5661">IFERROR(XLOOKUP(A5661,'Asignacion Nov'!A:A,'Asignacion Nov'!B:B))</f>
        <v>EC-08</v>
      </c>
      <c r="D5661" s="38">
        <v>45613.56925925926</v>
      </c>
      <c r="E5661" s="36" t="s">
        <v>296</v>
      </c>
      <c r="F5661" s="37" t="str">
        <f t="array" ref="F5661">IFERROR(XLOOKUP(E5661,Operadores!A:A,Operadores!B:B))</f>
        <v>PINGUA</v>
      </c>
      <c r="G5661" s="36" t="s">
        <v>42</v>
      </c>
      <c r="H5661" s="39">
        <v>19.950328</v>
      </c>
      <c r="I5661" s="40">
        <v>378.0</v>
      </c>
      <c r="J5661" s="41">
        <f t="shared" si="5"/>
        <v>7541.223984</v>
      </c>
      <c r="K5661" s="37" t="str">
        <f t="array" ref="K5661">IFERROR(XLOOKUP(G5661,'Tipo de carga'!A:A,'Tipo de carga'!B:B))</f>
        <v>Autoabasto</v>
      </c>
      <c r="L5661" s="37">
        <f t="shared" si="2"/>
        <v>47</v>
      </c>
      <c r="M5661" s="37">
        <f t="shared" si="3"/>
        <v>17</v>
      </c>
      <c r="N5661" s="37">
        <f t="shared" si="4"/>
        <v>11</v>
      </c>
      <c r="O5661" s="37" t="str">
        <f t="array" ref="O5661">IFERROR(XLOOKUP(K5661,'Tipo de carga'!B:B,'Tipo de carga'!C:C))</f>
        <v>Diesel</v>
      </c>
    </row>
    <row r="5662">
      <c r="A5662" s="36">
        <v>1993.0</v>
      </c>
      <c r="B5662" s="37" t="str">
        <f t="array" ref="B5662">IFERROR(XLOOKUP(A5662,'Asignacion Nov'!A:A,'Asignacion Nov'!C:C))</f>
        <v>MeLi Dedicado TD</v>
      </c>
      <c r="C5662" s="37" t="str">
        <f t="array" ref="C5662">IFERROR(XLOOKUP(A5662,'Asignacion Nov'!A:A,'Asignacion Nov'!B:B))</f>
        <v>EC-05</v>
      </c>
      <c r="D5662" s="38">
        <v>45613.55217592593</v>
      </c>
      <c r="E5662" s="36" t="s">
        <v>389</v>
      </c>
      <c r="F5662" s="37" t="str">
        <f t="array" ref="F5662">IFERROR(XLOOKUP(E5662,Operadores!A:A,Operadores!B:B))</f>
        <v>CELJOS</v>
      </c>
      <c r="G5662" s="36" t="s">
        <v>42</v>
      </c>
      <c r="H5662" s="39">
        <v>19.950328</v>
      </c>
      <c r="I5662" s="40">
        <v>225.0</v>
      </c>
      <c r="J5662" s="41">
        <f t="shared" si="5"/>
        <v>4488.8238</v>
      </c>
      <c r="K5662" s="37" t="str">
        <f t="array" ref="K5662">IFERROR(XLOOKUP(G5662,'Tipo de carga'!A:A,'Tipo de carga'!B:B))</f>
        <v>Autoabasto</v>
      </c>
      <c r="L5662" s="37">
        <f t="shared" si="2"/>
        <v>47</v>
      </c>
      <c r="M5662" s="37">
        <f t="shared" si="3"/>
        <v>17</v>
      </c>
      <c r="N5662" s="37">
        <f t="shared" si="4"/>
        <v>11</v>
      </c>
      <c r="O5662" s="37" t="str">
        <f t="array" ref="O5662">IFERROR(XLOOKUP(K5662,'Tipo de carga'!B:B,'Tipo de carga'!C:C))</f>
        <v>Diesel</v>
      </c>
    </row>
    <row r="5663">
      <c r="A5663" s="36">
        <v>1824.0</v>
      </c>
      <c r="B5663" s="37" t="str">
        <f t="array" ref="B5663">IFERROR(XLOOKUP(A5663,'Asignacion Nov'!A:A,'Asignacion Nov'!C:C))</f>
        <v>Wm Full</v>
      </c>
      <c r="C5663" s="37" t="str">
        <f t="array" ref="C5663">IFERROR(XLOOKUP(A5663,'Asignacion Nov'!A:A,'Asignacion Nov'!B:B))</f>
        <v>EC-08</v>
      </c>
      <c r="D5663" s="38">
        <v>45613.53984953704</v>
      </c>
      <c r="E5663" s="36" t="s">
        <v>282</v>
      </c>
      <c r="F5663" s="37" t="str">
        <f t="array" ref="F5663">IFERROR(XLOOKUP(E5663,Operadores!A:A,Operadores!B:B))</f>
        <v>MENJUA01</v>
      </c>
      <c r="G5663" s="36" t="s">
        <v>42</v>
      </c>
      <c r="H5663" s="39">
        <v>19.950328</v>
      </c>
      <c r="I5663" s="40">
        <v>840.0</v>
      </c>
      <c r="J5663" s="41">
        <f t="shared" si="5"/>
        <v>16758.27552</v>
      </c>
      <c r="K5663" s="37" t="str">
        <f t="array" ref="K5663">IFERROR(XLOOKUP(G5663,'Tipo de carga'!A:A,'Tipo de carga'!B:B))</f>
        <v>Autoabasto</v>
      </c>
      <c r="L5663" s="37">
        <f t="shared" si="2"/>
        <v>47</v>
      </c>
      <c r="M5663" s="37">
        <f t="shared" si="3"/>
        <v>17</v>
      </c>
      <c r="N5663" s="37">
        <f t="shared" si="4"/>
        <v>11</v>
      </c>
      <c r="O5663" s="37" t="str">
        <f t="array" ref="O5663">IFERROR(XLOOKUP(K5663,'Tipo de carga'!B:B,'Tipo de carga'!C:C))</f>
        <v>Diesel</v>
      </c>
    </row>
    <row r="5664">
      <c r="A5664" s="36">
        <v>1761.0</v>
      </c>
      <c r="B5664" s="37" t="str">
        <f t="array" ref="B5664">IFERROR(XLOOKUP(A5664,'Asignacion Nov'!A:A,'Asignacion Nov'!C:C))</f>
        <v>Wm Full</v>
      </c>
      <c r="C5664" s="37" t="str">
        <f t="array" ref="C5664">IFERROR(XLOOKUP(A5664,'Asignacion Nov'!A:A,'Asignacion Nov'!B:B))</f>
        <v>EC-08</v>
      </c>
      <c r="D5664" s="38">
        <v>45613.51975694444</v>
      </c>
      <c r="E5664" s="36" t="s">
        <v>278</v>
      </c>
      <c r="F5664" s="37" t="str">
        <f t="array" ref="F5664">IFERROR(XLOOKUP(E5664,Operadores!A:A,Operadores!B:B))</f>
        <v>RAMBAR</v>
      </c>
      <c r="G5664" s="36" t="s">
        <v>42</v>
      </c>
      <c r="H5664" s="39">
        <v>19.950328</v>
      </c>
      <c r="I5664" s="40">
        <v>433.0</v>
      </c>
      <c r="J5664" s="41">
        <f t="shared" si="5"/>
        <v>8638.492024</v>
      </c>
      <c r="K5664" s="37" t="str">
        <f t="array" ref="K5664">IFERROR(XLOOKUP(G5664,'Tipo de carga'!A:A,'Tipo de carga'!B:B))</f>
        <v>Autoabasto</v>
      </c>
      <c r="L5664" s="37">
        <f t="shared" si="2"/>
        <v>47</v>
      </c>
      <c r="M5664" s="37">
        <f t="shared" si="3"/>
        <v>17</v>
      </c>
      <c r="N5664" s="37">
        <f t="shared" si="4"/>
        <v>11</v>
      </c>
      <c r="O5664" s="37" t="str">
        <f t="array" ref="O5664">IFERROR(XLOOKUP(K5664,'Tipo de carga'!B:B,'Tipo de carga'!C:C))</f>
        <v>Diesel</v>
      </c>
    </row>
    <row r="5665">
      <c r="A5665" s="36">
        <v>1715.0</v>
      </c>
      <c r="B5665" s="37" t="str">
        <f t="array" ref="B5665">IFERROR(XLOOKUP(A5665,'Asignacion Nov'!A:A,'Asignacion Nov'!C:C))</f>
        <v>Wm Sencillo</v>
      </c>
      <c r="C5665" s="37" t="str">
        <f t="array" ref="C5665">IFERROR(XLOOKUP(A5665,'Asignacion Nov'!A:A,'Asignacion Nov'!B:B))</f>
        <v>EC-08</v>
      </c>
      <c r="D5665" s="38">
        <v>45613.49475694444</v>
      </c>
      <c r="E5665" s="36" t="s">
        <v>280</v>
      </c>
      <c r="F5665" s="37" t="str">
        <f t="array" ref="F5665">IFERROR(XLOOKUP(E5665,Operadores!A:A,Operadores!B:B))</f>
        <v>LEOJAI</v>
      </c>
      <c r="G5665" s="36" t="s">
        <v>42</v>
      </c>
      <c r="H5665" s="39">
        <v>19.950328</v>
      </c>
      <c r="I5665" s="40">
        <v>581.0</v>
      </c>
      <c r="J5665" s="41">
        <f t="shared" si="5"/>
        <v>11591.14057</v>
      </c>
      <c r="K5665" s="37" t="str">
        <f t="array" ref="K5665">IFERROR(XLOOKUP(G5665,'Tipo de carga'!A:A,'Tipo de carga'!B:B))</f>
        <v>Autoabasto</v>
      </c>
      <c r="L5665" s="37">
        <f t="shared" si="2"/>
        <v>47</v>
      </c>
      <c r="M5665" s="37">
        <f t="shared" si="3"/>
        <v>17</v>
      </c>
      <c r="N5665" s="37">
        <f t="shared" si="4"/>
        <v>11</v>
      </c>
      <c r="O5665" s="37" t="str">
        <f t="array" ref="O5665">IFERROR(XLOOKUP(K5665,'Tipo de carga'!B:B,'Tipo de carga'!C:C))</f>
        <v>Diesel</v>
      </c>
    </row>
    <row r="5666">
      <c r="A5666" s="36">
        <v>1746.0</v>
      </c>
      <c r="B5666" s="37" t="str">
        <f t="array" ref="B5666">IFERROR(XLOOKUP(A5666,'Asignacion Nov'!A:A,'Asignacion Nov'!C:C))</f>
        <v>Wm Full</v>
      </c>
      <c r="C5666" s="37" t="str">
        <f t="array" ref="C5666">IFERROR(XLOOKUP(A5666,'Asignacion Nov'!A:A,'Asignacion Nov'!B:B))</f>
        <v>EC-08</v>
      </c>
      <c r="D5666" s="38">
        <v>45613.471921296295</v>
      </c>
      <c r="E5666" s="36" t="s">
        <v>293</v>
      </c>
      <c r="F5666" s="37" t="str">
        <f t="array" ref="F5666">IFERROR(XLOOKUP(E5666,Operadores!A:A,Operadores!B:B))</f>
        <v>LOPFER</v>
      </c>
      <c r="G5666" s="36" t="s">
        <v>42</v>
      </c>
      <c r="H5666" s="39">
        <v>19.950328</v>
      </c>
      <c r="I5666" s="40">
        <v>635.0</v>
      </c>
      <c r="J5666" s="41">
        <f t="shared" si="5"/>
        <v>12668.45828</v>
      </c>
      <c r="K5666" s="37" t="str">
        <f t="array" ref="K5666">IFERROR(XLOOKUP(G5666,'Tipo de carga'!A:A,'Tipo de carga'!B:B))</f>
        <v>Autoabasto</v>
      </c>
      <c r="L5666" s="37">
        <f t="shared" si="2"/>
        <v>47</v>
      </c>
      <c r="M5666" s="37">
        <f t="shared" si="3"/>
        <v>17</v>
      </c>
      <c r="N5666" s="37">
        <f t="shared" si="4"/>
        <v>11</v>
      </c>
      <c r="O5666" s="37" t="str">
        <f t="array" ref="O5666">IFERROR(XLOOKUP(K5666,'Tipo de carga'!B:B,'Tipo de carga'!C:C))</f>
        <v>Diesel</v>
      </c>
    </row>
    <row r="5667">
      <c r="A5667" s="36">
        <v>1721.0</v>
      </c>
      <c r="B5667" s="37" t="str">
        <f t="array" ref="B5667">IFERROR(XLOOKUP(A5667,'Asignacion Nov'!A:A,'Asignacion Nov'!C:C))</f>
        <v>Wm Full</v>
      </c>
      <c r="C5667" s="37" t="str">
        <f t="array" ref="C5667">IFERROR(XLOOKUP(A5667,'Asignacion Nov'!A:A,'Asignacion Nov'!B:B))</f>
        <v>EC-08</v>
      </c>
      <c r="D5667" s="38">
        <v>45613.46210648148</v>
      </c>
      <c r="E5667" s="36" t="s">
        <v>283</v>
      </c>
      <c r="F5667" s="37" t="str">
        <f t="array" ref="F5667">IFERROR(XLOOKUP(E5667,Operadores!A:A,Operadores!B:B))</f>
        <v>MAYSA</v>
      </c>
      <c r="G5667" s="36" t="s">
        <v>42</v>
      </c>
      <c r="H5667" s="39">
        <v>19.950328</v>
      </c>
      <c r="I5667" s="40">
        <v>434.0</v>
      </c>
      <c r="J5667" s="41">
        <f t="shared" si="5"/>
        <v>8658.442352</v>
      </c>
      <c r="K5667" s="37" t="str">
        <f t="array" ref="K5667">IFERROR(XLOOKUP(G5667,'Tipo de carga'!A:A,'Tipo de carga'!B:B))</f>
        <v>Autoabasto</v>
      </c>
      <c r="L5667" s="37">
        <f t="shared" si="2"/>
        <v>47</v>
      </c>
      <c r="M5667" s="37">
        <f t="shared" si="3"/>
        <v>17</v>
      </c>
      <c r="N5667" s="37">
        <f t="shared" si="4"/>
        <v>11</v>
      </c>
      <c r="O5667" s="37" t="str">
        <f t="array" ref="O5667">IFERROR(XLOOKUP(K5667,'Tipo de carga'!B:B,'Tipo de carga'!C:C))</f>
        <v>Diesel</v>
      </c>
    </row>
    <row r="5668">
      <c r="A5668" s="36">
        <v>1992.0</v>
      </c>
      <c r="B5668" s="37" t="str">
        <f t="array" ref="B5668">IFERROR(XLOOKUP(A5668,'Asignacion Nov'!A:A,'Asignacion Nov'!C:C))</f>
        <v>MeLi Dedicado TD</v>
      </c>
      <c r="C5668" s="37" t="str">
        <f t="array" ref="C5668">IFERROR(XLOOKUP(A5668,'Asignacion Nov'!A:A,'Asignacion Nov'!B:B))</f>
        <v>EC-05</v>
      </c>
      <c r="D5668" s="38">
        <v>45613.45893518518</v>
      </c>
      <c r="E5668" s="36" t="s">
        <v>460</v>
      </c>
      <c r="F5668" s="37" t="str">
        <f t="array" ref="F5668">IFERROR(XLOOKUP(E5668,Operadores!A:A,Operadores!B:B))</f>
        <v>TORAN</v>
      </c>
      <c r="G5668" s="36" t="s">
        <v>42</v>
      </c>
      <c r="H5668" s="39">
        <v>19.950328</v>
      </c>
      <c r="I5668" s="40">
        <v>232.0</v>
      </c>
      <c r="J5668" s="41">
        <f t="shared" si="5"/>
        <v>4628.476096</v>
      </c>
      <c r="K5668" s="37" t="str">
        <f t="array" ref="K5668">IFERROR(XLOOKUP(G5668,'Tipo de carga'!A:A,'Tipo de carga'!B:B))</f>
        <v>Autoabasto</v>
      </c>
      <c r="L5668" s="37">
        <f t="shared" si="2"/>
        <v>47</v>
      </c>
      <c r="M5668" s="37">
        <f t="shared" si="3"/>
        <v>17</v>
      </c>
      <c r="N5668" s="37">
        <f t="shared" si="4"/>
        <v>11</v>
      </c>
      <c r="O5668" s="37" t="str">
        <f t="array" ref="O5668">IFERROR(XLOOKUP(K5668,'Tipo de carga'!B:B,'Tipo de carga'!C:C))</f>
        <v>Diesel</v>
      </c>
    </row>
    <row r="5669">
      <c r="A5669" s="36">
        <v>1996.0</v>
      </c>
      <c r="B5669" s="37" t="str">
        <f t="array" ref="B5669">IFERROR(XLOOKUP(A5669,'Asignacion Nov'!A:A,'Asignacion Nov'!C:C))</f>
        <v>MeLi Dedicado Merida</v>
      </c>
      <c r="C5669" s="37" t="str">
        <f t="array" ref="C5669">IFERROR(XLOOKUP(A5669,'Asignacion Nov'!A:A,'Asignacion Nov'!B:B))</f>
        <v>EC-05</v>
      </c>
      <c r="D5669" s="38">
        <v>45613.45104166667</v>
      </c>
      <c r="E5669" s="36" t="s">
        <v>580</v>
      </c>
      <c r="F5669" s="37" t="str">
        <f t="array" ref="F5669">IFERROR(XLOOKUP(E5669,Operadores!A:A,Operadores!B:B))</f>
        <v>HERNOR</v>
      </c>
      <c r="G5669" s="36" t="s">
        <v>42</v>
      </c>
      <c r="H5669" s="39">
        <v>19.950328</v>
      </c>
      <c r="I5669" s="40">
        <v>310.0</v>
      </c>
      <c r="J5669" s="41">
        <f t="shared" si="5"/>
        <v>6184.60168</v>
      </c>
      <c r="K5669" s="37" t="str">
        <f t="array" ref="K5669">IFERROR(XLOOKUP(G5669,'Tipo de carga'!A:A,'Tipo de carga'!B:B))</f>
        <v>Autoabasto</v>
      </c>
      <c r="L5669" s="37">
        <f t="shared" si="2"/>
        <v>47</v>
      </c>
      <c r="M5669" s="37">
        <f t="shared" si="3"/>
        <v>17</v>
      </c>
      <c r="N5669" s="37">
        <f t="shared" si="4"/>
        <v>11</v>
      </c>
      <c r="O5669" s="37" t="str">
        <f t="array" ref="O5669">IFERROR(XLOOKUP(K5669,'Tipo de carga'!B:B,'Tipo de carga'!C:C))</f>
        <v>Diesel</v>
      </c>
    </row>
    <row r="5670">
      <c r="A5670" s="36">
        <v>1820.0</v>
      </c>
      <c r="B5670" s="37" t="str">
        <f t="array" ref="B5670">IFERROR(XLOOKUP(A5670,'Asignacion Nov'!A:A,'Asignacion Nov'!C:C))</f>
        <v>Wm Full</v>
      </c>
      <c r="C5670" s="37" t="str">
        <f t="array" ref="C5670">IFERROR(XLOOKUP(A5670,'Asignacion Nov'!A:A,'Asignacion Nov'!B:B))</f>
        <v>EC-08</v>
      </c>
      <c r="D5670" s="38">
        <v>45613.3794212963</v>
      </c>
      <c r="E5670" s="36" t="s">
        <v>303</v>
      </c>
      <c r="F5670" s="37" t="str">
        <f t="array" ref="F5670">IFERROR(XLOOKUP(E5670,Operadores!A:A,Operadores!B:B))</f>
        <v>CAMVI01</v>
      </c>
      <c r="G5670" s="36" t="s">
        <v>42</v>
      </c>
      <c r="H5670" s="39">
        <v>19.950328</v>
      </c>
      <c r="I5670" s="40">
        <v>345.0</v>
      </c>
      <c r="J5670" s="41">
        <f t="shared" si="5"/>
        <v>6882.86316</v>
      </c>
      <c r="K5670" s="37" t="str">
        <f t="array" ref="K5670">IFERROR(XLOOKUP(G5670,'Tipo de carga'!A:A,'Tipo de carga'!B:B))</f>
        <v>Autoabasto</v>
      </c>
      <c r="L5670" s="37">
        <f t="shared" si="2"/>
        <v>47</v>
      </c>
      <c r="M5670" s="37">
        <f t="shared" si="3"/>
        <v>17</v>
      </c>
      <c r="N5670" s="37">
        <f t="shared" si="4"/>
        <v>11</v>
      </c>
      <c r="O5670" s="37" t="str">
        <f t="array" ref="O5670">IFERROR(XLOOKUP(K5670,'Tipo de carga'!B:B,'Tipo de carga'!C:C))</f>
        <v>Diesel</v>
      </c>
    </row>
    <row r="5671">
      <c r="A5671" s="36">
        <v>2013.0</v>
      </c>
      <c r="B5671" s="37" t="str">
        <f t="array" ref="B5671">IFERROR(XLOOKUP(A5671,'Asignacion Nov'!A:A,'Asignacion Nov'!C:C))</f>
        <v>MeLi Dedicado Merida</v>
      </c>
      <c r="C5671" s="37" t="str">
        <f t="array" ref="C5671">IFERROR(XLOOKUP(A5671,'Asignacion Nov'!A:A,'Asignacion Nov'!B:B))</f>
        <v>EC-05</v>
      </c>
      <c r="D5671" s="38">
        <v>45613.340266203704</v>
      </c>
      <c r="E5671" s="36" t="s">
        <v>557</v>
      </c>
      <c r="F5671" s="37" t="str">
        <f t="array" ref="F5671">IFERROR(XLOOKUP(E5671,Operadores!A:A,Operadores!B:B))</f>
        <v>MONENR</v>
      </c>
      <c r="G5671" s="36" t="s">
        <v>42</v>
      </c>
      <c r="H5671" s="39">
        <v>19.950328</v>
      </c>
      <c r="I5671" s="40">
        <v>265.0</v>
      </c>
      <c r="J5671" s="41">
        <f t="shared" si="5"/>
        <v>5286.83692</v>
      </c>
      <c r="K5671" s="37" t="str">
        <f t="array" ref="K5671">IFERROR(XLOOKUP(G5671,'Tipo de carga'!A:A,'Tipo de carga'!B:B))</f>
        <v>Autoabasto</v>
      </c>
      <c r="L5671" s="37">
        <f t="shared" si="2"/>
        <v>47</v>
      </c>
      <c r="M5671" s="37">
        <f t="shared" si="3"/>
        <v>17</v>
      </c>
      <c r="N5671" s="37">
        <f t="shared" si="4"/>
        <v>11</v>
      </c>
      <c r="O5671" s="37" t="str">
        <f t="array" ref="O5671">IFERROR(XLOOKUP(K5671,'Tipo de carga'!B:B,'Tipo de carga'!C:C))</f>
        <v>Diesel</v>
      </c>
    </row>
    <row r="5672">
      <c r="A5672" s="36">
        <v>1701.0</v>
      </c>
      <c r="B5672" s="37" t="str">
        <f t="array" ref="B5672">IFERROR(XLOOKUP(A5672,'Asignacion Nov'!A:A,'Asignacion Nov'!C:C))</f>
        <v>Wm Full</v>
      </c>
      <c r="C5672" s="37" t="str">
        <f t="array" ref="C5672">IFERROR(XLOOKUP(A5672,'Asignacion Nov'!A:A,'Asignacion Nov'!B:B))</f>
        <v>EC-08</v>
      </c>
      <c r="D5672" s="38">
        <v>45613.28111111111</v>
      </c>
      <c r="E5672" s="36" t="s">
        <v>400</v>
      </c>
      <c r="F5672" s="37" t="str">
        <f t="array" ref="F5672">IFERROR(XLOOKUP(E5672,Operadores!A:A,Operadores!B:B))</f>
        <v>HERMOI</v>
      </c>
      <c r="G5672" s="36" t="s">
        <v>42</v>
      </c>
      <c r="H5672" s="39">
        <v>19.950328</v>
      </c>
      <c r="I5672" s="40">
        <v>380.0</v>
      </c>
      <c r="J5672" s="41">
        <f t="shared" si="5"/>
        <v>7581.12464</v>
      </c>
      <c r="K5672" s="37" t="str">
        <f t="array" ref="K5672">IFERROR(XLOOKUP(G5672,'Tipo de carga'!A:A,'Tipo de carga'!B:B))</f>
        <v>Autoabasto</v>
      </c>
      <c r="L5672" s="37">
        <f t="shared" si="2"/>
        <v>47</v>
      </c>
      <c r="M5672" s="37">
        <f t="shared" si="3"/>
        <v>17</v>
      </c>
      <c r="N5672" s="37">
        <f t="shared" si="4"/>
        <v>11</v>
      </c>
      <c r="O5672" s="37" t="str">
        <f t="array" ref="O5672">IFERROR(XLOOKUP(K5672,'Tipo de carga'!B:B,'Tipo de carga'!C:C))</f>
        <v>Diesel</v>
      </c>
    </row>
    <row r="5673">
      <c r="A5673" s="36">
        <v>1999.0</v>
      </c>
      <c r="B5673" s="37" t="str">
        <f t="array" ref="B5673">IFERROR(XLOOKUP(A5673,'Asignacion Nov'!A:A,'Asignacion Nov'!C:C))</f>
        <v>MeLi Dedicado Merida</v>
      </c>
      <c r="C5673" s="37" t="str">
        <f t="array" ref="C5673">IFERROR(XLOOKUP(A5673,'Asignacion Nov'!A:A,'Asignacion Nov'!B:B))</f>
        <v>EC-05</v>
      </c>
      <c r="D5673" s="38">
        <v>45613.148831018516</v>
      </c>
      <c r="E5673" s="36" t="s">
        <v>543</v>
      </c>
      <c r="F5673" s="37" t="str">
        <f t="array" ref="F5673">IFERROR(XLOOKUP(E5673,Operadores!A:A,Operadores!B:B))</f>
        <v>CAMJOS</v>
      </c>
      <c r="G5673" s="36" t="s">
        <v>42</v>
      </c>
      <c r="H5673" s="39">
        <v>19.950328</v>
      </c>
      <c r="I5673" s="40">
        <v>453.0</v>
      </c>
      <c r="J5673" s="41">
        <f t="shared" si="5"/>
        <v>9037.498584</v>
      </c>
      <c r="K5673" s="37" t="str">
        <f t="array" ref="K5673">IFERROR(XLOOKUP(G5673,'Tipo de carga'!A:A,'Tipo de carga'!B:B))</f>
        <v>Autoabasto</v>
      </c>
      <c r="L5673" s="37">
        <f t="shared" si="2"/>
        <v>47</v>
      </c>
      <c r="M5673" s="37">
        <f t="shared" si="3"/>
        <v>17</v>
      </c>
      <c r="N5673" s="37">
        <f t="shared" si="4"/>
        <v>11</v>
      </c>
      <c r="O5673" s="37" t="str">
        <f t="array" ref="O5673">IFERROR(XLOOKUP(K5673,'Tipo de carga'!B:B,'Tipo de carga'!C:C))</f>
        <v>Diesel</v>
      </c>
    </row>
    <row r="5674">
      <c r="A5674" s="36">
        <v>2005.0</v>
      </c>
      <c r="B5674" s="37" t="str">
        <f t="array" ref="B5674">IFERROR(XLOOKUP(A5674,'Asignacion Nov'!A:A,'Asignacion Nov'!C:C))</f>
        <v>MeLi Dedicado Merida</v>
      </c>
      <c r="C5674" s="37" t="str">
        <f t="array" ref="C5674">IFERROR(XLOOKUP(A5674,'Asignacion Nov'!A:A,'Asignacion Nov'!B:B))</f>
        <v>EC-05</v>
      </c>
      <c r="D5674" s="38">
        <v>45613.13361111111</v>
      </c>
      <c r="E5674" s="36" t="s">
        <v>399</v>
      </c>
      <c r="F5674" s="37" t="str">
        <f t="array" ref="F5674">IFERROR(XLOOKUP(E5674,Operadores!A:A,Operadores!B:B))</f>
        <v>DOMLEO</v>
      </c>
      <c r="G5674" s="36" t="s">
        <v>42</v>
      </c>
      <c r="H5674" s="39">
        <v>19.950328</v>
      </c>
      <c r="I5674" s="40">
        <v>521.0</v>
      </c>
      <c r="J5674" s="41">
        <f t="shared" si="5"/>
        <v>10394.12089</v>
      </c>
      <c r="K5674" s="37" t="str">
        <f t="array" ref="K5674">IFERROR(XLOOKUP(G5674,'Tipo de carga'!A:A,'Tipo de carga'!B:B))</f>
        <v>Autoabasto</v>
      </c>
      <c r="L5674" s="37">
        <f t="shared" si="2"/>
        <v>47</v>
      </c>
      <c r="M5674" s="37">
        <f t="shared" si="3"/>
        <v>17</v>
      </c>
      <c r="N5674" s="37">
        <f t="shared" si="4"/>
        <v>11</v>
      </c>
      <c r="O5674" s="37" t="str">
        <f t="array" ref="O5674">IFERROR(XLOOKUP(K5674,'Tipo de carga'!B:B,'Tipo de carga'!C:C))</f>
        <v>Diesel</v>
      </c>
    </row>
    <row r="5675">
      <c r="A5675" s="36">
        <v>2031.0</v>
      </c>
      <c r="B5675" s="37" t="str">
        <f t="array" ref="B5675">IFERROR(XLOOKUP(A5675,'Asignacion Nov'!A:A,'Asignacion Nov'!C:C))</f>
        <v>MeLi Dedicado Merida</v>
      </c>
      <c r="C5675" s="37" t="str">
        <f t="array" ref="C5675">IFERROR(XLOOKUP(A5675,'Asignacion Nov'!A:A,'Asignacion Nov'!B:B))</f>
        <v>EC-05</v>
      </c>
      <c r="D5675" s="38">
        <v>45613.07916666667</v>
      </c>
      <c r="E5675" s="36" t="s">
        <v>372</v>
      </c>
      <c r="F5675" s="37" t="str">
        <f t="array" ref="F5675">IFERROR(XLOOKUP(E5675,Operadores!A:A,Operadores!B:B))</f>
        <v>IBAABI</v>
      </c>
      <c r="G5675" s="36" t="s">
        <v>42</v>
      </c>
      <c r="H5675" s="39">
        <v>19.950328</v>
      </c>
      <c r="I5675" s="40">
        <v>240.0</v>
      </c>
      <c r="J5675" s="41">
        <f t="shared" si="5"/>
        <v>4788.07872</v>
      </c>
      <c r="K5675" s="37" t="str">
        <f t="array" ref="K5675">IFERROR(XLOOKUP(G5675,'Tipo de carga'!A:A,'Tipo de carga'!B:B))</f>
        <v>Autoabasto</v>
      </c>
      <c r="L5675" s="37">
        <f t="shared" si="2"/>
        <v>47</v>
      </c>
      <c r="M5675" s="37">
        <f t="shared" si="3"/>
        <v>17</v>
      </c>
      <c r="N5675" s="37">
        <f t="shared" si="4"/>
        <v>11</v>
      </c>
      <c r="O5675" s="37" t="str">
        <f t="array" ref="O5675">IFERROR(XLOOKUP(K5675,'Tipo de carga'!B:B,'Tipo de carga'!C:C))</f>
        <v>Diesel</v>
      </c>
    </row>
    <row r="5676">
      <c r="A5676" s="36">
        <v>1813.0</v>
      </c>
      <c r="B5676" s="37" t="str">
        <f t="array" ref="B5676">IFERROR(XLOOKUP(A5676,'Asignacion Nov'!A:A,'Asignacion Nov'!C:C))</f>
        <v>Wm Full</v>
      </c>
      <c r="C5676" s="37" t="str">
        <f t="array" ref="C5676">IFERROR(XLOOKUP(A5676,'Asignacion Nov'!A:A,'Asignacion Nov'!B:B))</f>
        <v>EC-08</v>
      </c>
      <c r="D5676" s="38">
        <v>45613.02800925926</v>
      </c>
      <c r="E5676" s="36" t="s">
        <v>289</v>
      </c>
      <c r="F5676" s="37" t="str">
        <f t="array" ref="F5676">IFERROR(XLOOKUP(E5676,Operadores!A:A,Operadores!B:B))</f>
        <v>ALFEDI</v>
      </c>
      <c r="G5676" s="36" t="s">
        <v>42</v>
      </c>
      <c r="H5676" s="39">
        <v>19.950328</v>
      </c>
      <c r="I5676" s="40">
        <v>349.0</v>
      </c>
      <c r="J5676" s="41">
        <f t="shared" si="5"/>
        <v>6962.664472</v>
      </c>
      <c r="K5676" s="37" t="str">
        <f t="array" ref="K5676">IFERROR(XLOOKUP(G5676,'Tipo de carga'!A:A,'Tipo de carga'!B:B))</f>
        <v>Autoabasto</v>
      </c>
      <c r="L5676" s="37">
        <f t="shared" si="2"/>
        <v>47</v>
      </c>
      <c r="M5676" s="37">
        <f t="shared" si="3"/>
        <v>17</v>
      </c>
      <c r="N5676" s="37">
        <f t="shared" si="4"/>
        <v>11</v>
      </c>
      <c r="O5676" s="37" t="str">
        <f t="array" ref="O5676">IFERROR(XLOOKUP(K5676,'Tipo de carga'!B:B,'Tipo de carga'!C:C))</f>
        <v>Diesel</v>
      </c>
    </row>
    <row r="5677">
      <c r="A5677" s="36">
        <v>1937.0</v>
      </c>
      <c r="B5677" s="37" t="str">
        <f t="array" ref="B5677">IFERROR(XLOOKUP(A5677,'Asignacion Nov'!A:A,'Asignacion Nov'!C:C))</f>
        <v>MeLi asignado SD</v>
      </c>
      <c r="C5677" s="37" t="str">
        <f t="array" ref="C5677">IFERROR(XLOOKUP(A5677,'Asignacion Nov'!A:A,'Asignacion Nov'!B:B))</f>
        <v>EC-05</v>
      </c>
      <c r="D5677" s="38">
        <v>45613.02569444444</v>
      </c>
      <c r="E5677" s="36" t="s">
        <v>407</v>
      </c>
      <c r="F5677" s="37" t="str">
        <f t="array" ref="F5677">IFERROR(XLOOKUP(E5677,Operadores!A:A,Operadores!B:B))</f>
        <v>BENMAX</v>
      </c>
      <c r="G5677" s="36" t="s">
        <v>425</v>
      </c>
      <c r="H5677" s="39">
        <v>24.99</v>
      </c>
      <c r="I5677" s="40">
        <v>240.0</v>
      </c>
      <c r="J5677" s="41">
        <f t="shared" si="5"/>
        <v>5997.6</v>
      </c>
      <c r="K5677" s="37" t="str">
        <f t="array" ref="K5677">IFERROR(XLOOKUP(G5677,'Tipo de carga'!A:A,'Tipo de carga'!B:B))</f>
        <v>Ticket</v>
      </c>
      <c r="L5677" s="37">
        <f t="shared" si="2"/>
        <v>47</v>
      </c>
      <c r="M5677" s="37">
        <f t="shared" si="3"/>
        <v>17</v>
      </c>
      <c r="N5677" s="37">
        <f t="shared" si="4"/>
        <v>11</v>
      </c>
      <c r="O5677" s="37" t="str">
        <f t="array" ref="O5677">IFERROR(XLOOKUP(K5677,'Tipo de carga'!B:B,'Tipo de carga'!C:C))</f>
        <v>Diesel</v>
      </c>
    </row>
    <row r="5678">
      <c r="A5678" s="36">
        <v>1950.0</v>
      </c>
      <c r="B5678" s="37" t="str">
        <f t="array" ref="B5678">IFERROR(XLOOKUP(A5678,'Asignacion Nov'!A:A,'Asignacion Nov'!C:C))</f>
        <v>MeLi asignado SD</v>
      </c>
      <c r="C5678" s="37" t="str">
        <f t="array" ref="C5678">IFERROR(XLOOKUP(A5678,'Asignacion Nov'!A:A,'Asignacion Nov'!B:B))</f>
        <v>EC-05</v>
      </c>
      <c r="D5678" s="38">
        <v>45613.17013888889</v>
      </c>
      <c r="E5678" s="36" t="s">
        <v>200</v>
      </c>
      <c r="F5678" s="37" t="str">
        <f t="array" ref="F5678">IFERROR(XLOOKUP(E5678,Operadores!A:A,Operadores!B:B))</f>
        <v>MAROSC</v>
      </c>
      <c r="G5678" s="36" t="s">
        <v>425</v>
      </c>
      <c r="H5678" s="39">
        <v>26.94</v>
      </c>
      <c r="I5678" s="40">
        <v>267.0</v>
      </c>
      <c r="J5678" s="41">
        <f t="shared" si="5"/>
        <v>7192.98</v>
      </c>
      <c r="K5678" s="37" t="str">
        <f t="array" ref="K5678">IFERROR(XLOOKUP(G5678,'Tipo de carga'!A:A,'Tipo de carga'!B:B))</f>
        <v>Ticket</v>
      </c>
      <c r="L5678" s="37">
        <f t="shared" si="2"/>
        <v>47</v>
      </c>
      <c r="M5678" s="37">
        <f t="shared" si="3"/>
        <v>17</v>
      </c>
      <c r="N5678" s="37">
        <f t="shared" si="4"/>
        <v>11</v>
      </c>
      <c r="O5678" s="37" t="str">
        <f t="array" ref="O5678">IFERROR(XLOOKUP(K5678,'Tipo de carga'!B:B,'Tipo de carga'!C:C))</f>
        <v>Diesel</v>
      </c>
    </row>
    <row r="5679">
      <c r="A5679" s="36">
        <v>2030.0</v>
      </c>
      <c r="B5679" s="37" t="str">
        <f t="array" ref="B5679">IFERROR(XLOOKUP(A5679,'Asignacion Nov'!A:A,'Asignacion Nov'!C:C))</f>
        <v>MeLi Dedicado TD</v>
      </c>
      <c r="C5679" s="37" t="str">
        <f t="array" ref="C5679">IFERROR(XLOOKUP(A5679,'Asignacion Nov'!A:A,'Asignacion Nov'!B:B))</f>
        <v>EC-05</v>
      </c>
      <c r="D5679" s="38">
        <v>45613.34930555556</v>
      </c>
      <c r="E5679" s="36" t="s">
        <v>323</v>
      </c>
      <c r="F5679" s="37" t="str">
        <f t="array" ref="F5679">IFERROR(XLOOKUP(E5679,Operadores!A:A,Operadores!B:B))</f>
        <v>MENBER</v>
      </c>
      <c r="G5679" s="36" t="s">
        <v>425</v>
      </c>
      <c r="H5679" s="39">
        <v>25.47</v>
      </c>
      <c r="I5679" s="40">
        <v>424.0</v>
      </c>
      <c r="J5679" s="41">
        <f t="shared" si="5"/>
        <v>10799.28</v>
      </c>
      <c r="K5679" s="37" t="str">
        <f t="array" ref="K5679">IFERROR(XLOOKUP(G5679,'Tipo de carga'!A:A,'Tipo de carga'!B:B))</f>
        <v>Ticket</v>
      </c>
      <c r="L5679" s="37">
        <f t="shared" si="2"/>
        <v>47</v>
      </c>
      <c r="M5679" s="37">
        <f t="shared" si="3"/>
        <v>17</v>
      </c>
      <c r="N5679" s="37">
        <f t="shared" si="4"/>
        <v>11</v>
      </c>
      <c r="O5679" s="37" t="str">
        <f t="array" ref="O5679">IFERROR(XLOOKUP(K5679,'Tipo de carga'!B:B,'Tipo de carga'!C:C))</f>
        <v>Diesel</v>
      </c>
    </row>
    <row r="5680">
      <c r="A5680" s="36">
        <v>1717.0</v>
      </c>
      <c r="B5680" s="37" t="str">
        <f t="array" ref="B5680">IFERROR(XLOOKUP(A5680,'Asignacion Nov'!A:A,'Asignacion Nov'!C:C))</f>
        <v>Wm Sencillo</v>
      </c>
      <c r="C5680" s="37" t="str">
        <f t="array" ref="C5680">IFERROR(XLOOKUP(A5680,'Asignacion Nov'!A:A,'Asignacion Nov'!B:B))</f>
        <v>EC-08</v>
      </c>
      <c r="D5680" s="38">
        <v>45613.41388888889</v>
      </c>
      <c r="E5680" s="36" t="s">
        <v>504</v>
      </c>
      <c r="F5680" s="37" t="str">
        <f t="array" ref="F5680">IFERROR(XLOOKUP(E5680,Operadores!A:A,Operadores!B:B))</f>
        <v>SOLLUI</v>
      </c>
      <c r="G5680" s="36" t="s">
        <v>425</v>
      </c>
      <c r="H5680" s="39">
        <v>25.87</v>
      </c>
      <c r="I5680" s="40">
        <v>284.0</v>
      </c>
      <c r="J5680" s="41">
        <f t="shared" si="5"/>
        <v>7347.08</v>
      </c>
      <c r="K5680" s="37" t="str">
        <f t="array" ref="K5680">IFERROR(XLOOKUP(G5680,'Tipo de carga'!A:A,'Tipo de carga'!B:B))</f>
        <v>Ticket</v>
      </c>
      <c r="L5680" s="37">
        <f t="shared" si="2"/>
        <v>47</v>
      </c>
      <c r="M5680" s="37">
        <f t="shared" si="3"/>
        <v>17</v>
      </c>
      <c r="N5680" s="37">
        <f t="shared" si="4"/>
        <v>11</v>
      </c>
      <c r="O5680" s="37" t="str">
        <f t="array" ref="O5680">IFERROR(XLOOKUP(K5680,'Tipo de carga'!B:B,'Tipo de carga'!C:C))</f>
        <v>Diesel</v>
      </c>
    </row>
    <row r="5681">
      <c r="A5681" s="36">
        <v>2007.0</v>
      </c>
      <c r="B5681" s="37" t="str">
        <f t="array" ref="B5681">IFERROR(XLOOKUP(A5681,'Asignacion Nov'!A:A,'Asignacion Nov'!C:C))</f>
        <v>MeLi Asignado TD</v>
      </c>
      <c r="C5681" s="37" t="str">
        <f t="array" ref="C5681">IFERROR(XLOOKUP(A5681,'Asignacion Nov'!A:A,'Asignacion Nov'!B:B))</f>
        <v>EC-05</v>
      </c>
      <c r="D5681" s="38">
        <v>45613.504166666666</v>
      </c>
      <c r="E5681" s="36" t="s">
        <v>166</v>
      </c>
      <c r="F5681" s="37" t="str">
        <f t="array" ref="F5681">IFERROR(XLOOKUP(E5681,Operadores!A:A,Operadores!B:B))</f>
        <v>PADRI</v>
      </c>
      <c r="G5681" s="36" t="s">
        <v>425</v>
      </c>
      <c r="H5681" s="39">
        <v>26.15</v>
      </c>
      <c r="I5681" s="40">
        <v>138.0</v>
      </c>
      <c r="J5681" s="41">
        <f t="shared" si="5"/>
        <v>3608.7</v>
      </c>
      <c r="K5681" s="37" t="str">
        <f t="array" ref="K5681">IFERROR(XLOOKUP(G5681,'Tipo de carga'!A:A,'Tipo de carga'!B:B))</f>
        <v>Ticket</v>
      </c>
      <c r="L5681" s="37">
        <f t="shared" si="2"/>
        <v>47</v>
      </c>
      <c r="M5681" s="37">
        <f t="shared" si="3"/>
        <v>17</v>
      </c>
      <c r="N5681" s="37">
        <f t="shared" si="4"/>
        <v>11</v>
      </c>
      <c r="O5681" s="37" t="str">
        <f t="array" ref="O5681">IFERROR(XLOOKUP(K5681,'Tipo de carga'!B:B,'Tipo de carga'!C:C))</f>
        <v>Diesel</v>
      </c>
    </row>
    <row r="5682">
      <c r="A5682" s="36">
        <v>2027.0</v>
      </c>
      <c r="B5682" s="37" t="str">
        <f t="array" ref="B5682">IFERROR(XLOOKUP(A5682,'Asignacion Nov'!A:A,'Asignacion Nov'!C:C))</f>
        <v>MeLi Dedicado Merida</v>
      </c>
      <c r="C5682" s="37" t="str">
        <f t="array" ref="C5682">IFERROR(XLOOKUP(A5682,'Asignacion Nov'!A:A,'Asignacion Nov'!B:B))</f>
        <v>EC-05</v>
      </c>
      <c r="D5682" s="38">
        <v>45613.67013888889</v>
      </c>
      <c r="E5682" s="36" t="s">
        <v>246</v>
      </c>
      <c r="F5682" s="37" t="str">
        <f t="array" ref="F5682">IFERROR(XLOOKUP(E5682,Operadores!A:A,Operadores!B:B))</f>
        <v>LUNADO</v>
      </c>
      <c r="G5682" s="36" t="s">
        <v>425</v>
      </c>
      <c r="H5682" s="39">
        <v>26.67</v>
      </c>
      <c r="I5682" s="40">
        <v>270.0</v>
      </c>
      <c r="J5682" s="41">
        <f t="shared" si="5"/>
        <v>7200.9</v>
      </c>
      <c r="K5682" s="37" t="str">
        <f t="array" ref="K5682">IFERROR(XLOOKUP(G5682,'Tipo de carga'!A:A,'Tipo de carga'!B:B))</f>
        <v>Ticket</v>
      </c>
      <c r="L5682" s="37">
        <f t="shared" si="2"/>
        <v>47</v>
      </c>
      <c r="M5682" s="37">
        <f t="shared" si="3"/>
        <v>17</v>
      </c>
      <c r="N5682" s="37">
        <f t="shared" si="4"/>
        <v>11</v>
      </c>
      <c r="O5682" s="37" t="str">
        <f t="array" ref="O5682">IFERROR(XLOOKUP(K5682,'Tipo de carga'!B:B,'Tipo de carga'!C:C))</f>
        <v>Diesel</v>
      </c>
    </row>
    <row r="5683">
      <c r="A5683" s="36">
        <v>1719.0</v>
      </c>
      <c r="B5683" s="37" t="str">
        <f t="array" ref="B5683">IFERROR(XLOOKUP(A5683,'Asignacion Nov'!A:A,'Asignacion Nov'!C:C))</f>
        <v>Wm Sencillo</v>
      </c>
      <c r="C5683" s="37" t="str">
        <f t="array" ref="C5683">IFERROR(XLOOKUP(A5683,'Asignacion Nov'!A:A,'Asignacion Nov'!B:B))</f>
        <v>EC-08</v>
      </c>
      <c r="D5683" s="38">
        <v>45613.68125</v>
      </c>
      <c r="E5683" s="36" t="s">
        <v>489</v>
      </c>
      <c r="F5683" s="37" t="str">
        <f t="array" ref="F5683">IFERROR(XLOOKUP(E5683,Operadores!A:A,Operadores!B:B))</f>
        <v>LOPJUA</v>
      </c>
      <c r="G5683" s="36" t="s">
        <v>425</v>
      </c>
      <c r="H5683" s="39">
        <v>25.87</v>
      </c>
      <c r="I5683" s="40">
        <v>552.0</v>
      </c>
      <c r="J5683" s="41">
        <f t="shared" si="5"/>
        <v>14280.24</v>
      </c>
      <c r="K5683" s="37" t="str">
        <f t="array" ref="K5683">IFERROR(XLOOKUP(G5683,'Tipo de carga'!A:A,'Tipo de carga'!B:B))</f>
        <v>Ticket</v>
      </c>
      <c r="L5683" s="37">
        <f t="shared" si="2"/>
        <v>47</v>
      </c>
      <c r="M5683" s="37">
        <f t="shared" si="3"/>
        <v>17</v>
      </c>
      <c r="N5683" s="37">
        <f t="shared" si="4"/>
        <v>11</v>
      </c>
      <c r="O5683" s="37" t="str">
        <f t="array" ref="O5683">IFERROR(XLOOKUP(K5683,'Tipo de carga'!B:B,'Tipo de carga'!C:C))</f>
        <v>Diesel</v>
      </c>
    </row>
    <row r="5684">
      <c r="A5684" s="36">
        <v>1760.0</v>
      </c>
      <c r="B5684" s="37" t="str">
        <f t="array" ref="B5684">IFERROR(XLOOKUP(A5684,'Asignacion Nov'!A:A,'Asignacion Nov'!C:C))</f>
        <v>Pipas</v>
      </c>
      <c r="C5684" s="37" t="str">
        <f t="array" ref="C5684">IFERROR(XLOOKUP(A5684,'Asignacion Nov'!A:A,'Asignacion Nov'!B:B))</f>
        <v>EC-02</v>
      </c>
      <c r="D5684" s="38">
        <v>45613.802777777775</v>
      </c>
      <c r="E5684" s="36" t="s">
        <v>154</v>
      </c>
      <c r="F5684" s="37" t="str">
        <f t="array" ref="F5684">IFERROR(XLOOKUP(E5684,Operadores!A:A,Operadores!B:B))</f>
        <v>MARJO08</v>
      </c>
      <c r="G5684" s="36" t="s">
        <v>425</v>
      </c>
      <c r="H5684" s="39">
        <v>25.99</v>
      </c>
      <c r="I5684" s="40">
        <v>462.0</v>
      </c>
      <c r="J5684" s="41">
        <f t="shared" si="5"/>
        <v>12007.38</v>
      </c>
      <c r="K5684" s="37" t="str">
        <f t="array" ref="K5684">IFERROR(XLOOKUP(G5684,'Tipo de carga'!A:A,'Tipo de carga'!B:B))</f>
        <v>Ticket</v>
      </c>
      <c r="L5684" s="37">
        <f t="shared" si="2"/>
        <v>47</v>
      </c>
      <c r="M5684" s="37">
        <f t="shared" si="3"/>
        <v>17</v>
      </c>
      <c r="N5684" s="37">
        <f t="shared" si="4"/>
        <v>11</v>
      </c>
      <c r="O5684" s="37" t="str">
        <f t="array" ref="O5684">IFERROR(XLOOKUP(K5684,'Tipo de carga'!B:B,'Tipo de carga'!C:C))</f>
        <v>Diesel</v>
      </c>
    </row>
    <row r="5685">
      <c r="A5685" s="36">
        <v>1954.0</v>
      </c>
      <c r="B5685" s="37" t="str">
        <f t="array" ref="B5685">IFERROR(XLOOKUP(A5685,'Asignacion Nov'!A:A,'Asignacion Nov'!C:C))</f>
        <v>MeLi asignado SD</v>
      </c>
      <c r="C5685" s="37" t="str">
        <f t="array" ref="C5685">IFERROR(XLOOKUP(A5685,'Asignacion Nov'!A:A,'Asignacion Nov'!B:B))</f>
        <v>EC-05</v>
      </c>
      <c r="D5685" s="38">
        <v>45613.89444444444</v>
      </c>
      <c r="E5685" s="36" t="s">
        <v>529</v>
      </c>
      <c r="F5685" s="37" t="str">
        <f t="array" ref="F5685">IFERROR(XLOOKUP(E5685,Operadores!A:A,Operadores!B:B))</f>
        <v>ESTZAI</v>
      </c>
      <c r="G5685" s="36" t="s">
        <v>425</v>
      </c>
      <c r="H5685" s="39">
        <v>24.89</v>
      </c>
      <c r="I5685" s="40">
        <v>386.0</v>
      </c>
      <c r="J5685" s="41">
        <f t="shared" si="5"/>
        <v>9607.54</v>
      </c>
      <c r="K5685" s="37" t="str">
        <f t="array" ref="K5685">IFERROR(XLOOKUP(G5685,'Tipo de carga'!A:A,'Tipo de carga'!B:B))</f>
        <v>Ticket</v>
      </c>
      <c r="L5685" s="37">
        <f t="shared" si="2"/>
        <v>47</v>
      </c>
      <c r="M5685" s="37">
        <f t="shared" si="3"/>
        <v>17</v>
      </c>
      <c r="N5685" s="37">
        <f t="shared" si="4"/>
        <v>11</v>
      </c>
      <c r="O5685" s="37" t="str">
        <f t="array" ref="O5685">IFERROR(XLOOKUP(K5685,'Tipo de carga'!B:B,'Tipo de carga'!C:C))</f>
        <v>Diesel</v>
      </c>
    </row>
    <row r="5686">
      <c r="A5686" s="36">
        <v>1918.0</v>
      </c>
      <c r="B5686" s="37" t="str">
        <f t="array" ref="B5686">IFERROR(XLOOKUP(A5686,'Asignacion Nov'!A:A,'Asignacion Nov'!C:C))</f>
        <v>MeLi asignado SD</v>
      </c>
      <c r="C5686" s="37" t="str">
        <f t="array" ref="C5686">IFERROR(XLOOKUP(A5686,'Asignacion Nov'!A:A,'Asignacion Nov'!B:B))</f>
        <v>EC-05</v>
      </c>
      <c r="D5686" s="38">
        <v>45613.0</v>
      </c>
      <c r="E5686" s="36" t="s">
        <v>191</v>
      </c>
      <c r="F5686" s="37" t="str">
        <f t="array" ref="F5686">IFERROR(XLOOKUP(E5686,Operadores!A:A,Operadores!B:B))</f>
        <v>DIADAV</v>
      </c>
      <c r="G5686" s="36" t="s">
        <v>311</v>
      </c>
      <c r="H5686" s="39">
        <v>9.99</v>
      </c>
      <c r="I5686" s="40">
        <v>300.09</v>
      </c>
      <c r="J5686" s="41">
        <f t="shared" si="5"/>
        <v>2997.8991</v>
      </c>
      <c r="K5686" s="37" t="str">
        <f t="array" ref="K5686">IFERROR(XLOOKUP(G5686,'Tipo de carga'!A:A,'Tipo de carga'!B:B))</f>
        <v>Natgas</v>
      </c>
      <c r="L5686" s="37">
        <f t="shared" si="2"/>
        <v>47</v>
      </c>
      <c r="M5686" s="37">
        <f t="shared" si="3"/>
        <v>17</v>
      </c>
      <c r="N5686" s="37">
        <f t="shared" si="4"/>
        <v>11</v>
      </c>
      <c r="O5686" s="37" t="str">
        <f t="array" ref="O5686">IFERROR(XLOOKUP(K5686,'Tipo de carga'!B:B,'Tipo de carga'!C:C))</f>
        <v>GNC</v>
      </c>
    </row>
    <row r="5687">
      <c r="A5687" s="36">
        <v>2026.0</v>
      </c>
      <c r="B5687" s="37" t="str">
        <f t="array" ref="B5687">IFERROR(XLOOKUP(A5687,'Asignacion Nov'!A:A,'Asignacion Nov'!C:C))</f>
        <v>MeLi Dedicado Merida</v>
      </c>
      <c r="C5687" s="37" t="str">
        <f t="array" ref="C5687">IFERROR(XLOOKUP(A5687,'Asignacion Nov'!A:A,'Asignacion Nov'!B:B))</f>
        <v>EC-05</v>
      </c>
      <c r="D5687" s="38">
        <v>45614.961851851855</v>
      </c>
      <c r="E5687" s="36" t="s">
        <v>492</v>
      </c>
      <c r="F5687" s="37" t="str">
        <f t="array" ref="F5687">IFERROR(XLOOKUP(E5687,Operadores!A:A,Operadores!B:B))</f>
        <v>CRUTOM</v>
      </c>
      <c r="G5687" s="36" t="s">
        <v>72</v>
      </c>
      <c r="H5687" s="39">
        <v>20.122739</v>
      </c>
      <c r="I5687" s="40">
        <v>275.0</v>
      </c>
      <c r="J5687" s="41">
        <f t="shared" si="5"/>
        <v>5533.753225</v>
      </c>
      <c r="K5687" s="37" t="str">
        <f t="array" ref="K5687">IFERROR(XLOOKUP(G5687,'Tipo de carga'!A:A,'Tipo de carga'!B:B))</f>
        <v>Autoabasto</v>
      </c>
      <c r="L5687" s="37">
        <f t="shared" si="2"/>
        <v>47</v>
      </c>
      <c r="M5687" s="37">
        <f t="shared" si="3"/>
        <v>18</v>
      </c>
      <c r="N5687" s="37">
        <f t="shared" si="4"/>
        <v>11</v>
      </c>
      <c r="O5687" s="37" t="str">
        <f t="array" ref="O5687">IFERROR(XLOOKUP(K5687,'Tipo de carga'!B:B,'Tipo de carga'!C:C))</f>
        <v>Diesel</v>
      </c>
    </row>
    <row r="5688">
      <c r="A5688" s="36">
        <v>1993.0</v>
      </c>
      <c r="B5688" s="37" t="str">
        <f t="array" ref="B5688">IFERROR(XLOOKUP(A5688,'Asignacion Nov'!A:A,'Asignacion Nov'!C:C))</f>
        <v>MeLi Dedicado TD</v>
      </c>
      <c r="C5688" s="37" t="str">
        <f t="array" ref="C5688">IFERROR(XLOOKUP(A5688,'Asignacion Nov'!A:A,'Asignacion Nov'!B:B))</f>
        <v>EC-05</v>
      </c>
      <c r="D5688" s="38">
        <v>45614.94873842593</v>
      </c>
      <c r="E5688" s="36" t="s">
        <v>389</v>
      </c>
      <c r="F5688" s="37" t="str">
        <f t="array" ref="F5688">IFERROR(XLOOKUP(E5688,Operadores!A:A,Operadores!B:B))</f>
        <v>CELJOS</v>
      </c>
      <c r="G5688" s="36" t="s">
        <v>72</v>
      </c>
      <c r="H5688" s="39">
        <v>20.122739</v>
      </c>
      <c r="I5688" s="40">
        <v>285.0</v>
      </c>
      <c r="J5688" s="41">
        <f t="shared" si="5"/>
        <v>5734.980615</v>
      </c>
      <c r="K5688" s="37" t="str">
        <f t="array" ref="K5688">IFERROR(XLOOKUP(G5688,'Tipo de carga'!A:A,'Tipo de carga'!B:B))</f>
        <v>Autoabasto</v>
      </c>
      <c r="L5688" s="37">
        <f t="shared" si="2"/>
        <v>47</v>
      </c>
      <c r="M5688" s="37">
        <f t="shared" si="3"/>
        <v>18</v>
      </c>
      <c r="N5688" s="37">
        <f t="shared" si="4"/>
        <v>11</v>
      </c>
      <c r="O5688" s="37" t="str">
        <f t="array" ref="O5688">IFERROR(XLOOKUP(K5688,'Tipo de carga'!B:B,'Tipo de carga'!C:C))</f>
        <v>Diesel</v>
      </c>
    </row>
    <row r="5689">
      <c r="A5689" s="36">
        <v>1936.0</v>
      </c>
      <c r="B5689" s="37" t="str">
        <f t="array" ref="B5689">IFERROR(XLOOKUP(A5689,'Asignacion Nov'!A:A,'Asignacion Nov'!C:C))</f>
        <v>Circuitos</v>
      </c>
      <c r="C5689" s="37" t="str">
        <f t="array" ref="C5689">IFERROR(XLOOKUP(A5689,'Asignacion Nov'!A:A,'Asignacion Nov'!B:B))</f>
        <v>EC-03</v>
      </c>
      <c r="D5689" s="38">
        <v>45614.941412037035</v>
      </c>
      <c r="E5689" s="36" t="s">
        <v>209</v>
      </c>
      <c r="F5689" s="37" t="str">
        <f t="array" ref="F5689">IFERROR(XLOOKUP(E5689,Operadores!A:A,Operadores!B:B))</f>
        <v>OCAMA</v>
      </c>
      <c r="G5689" s="36" t="s">
        <v>72</v>
      </c>
      <c r="H5689" s="39">
        <v>20.122739</v>
      </c>
      <c r="I5689" s="40">
        <v>285.0</v>
      </c>
      <c r="J5689" s="41">
        <f t="shared" si="5"/>
        <v>5734.980615</v>
      </c>
      <c r="K5689" s="37" t="str">
        <f t="array" ref="K5689">IFERROR(XLOOKUP(G5689,'Tipo de carga'!A:A,'Tipo de carga'!B:B))</f>
        <v>Autoabasto</v>
      </c>
      <c r="L5689" s="37">
        <f t="shared" si="2"/>
        <v>47</v>
      </c>
      <c r="M5689" s="37">
        <f t="shared" si="3"/>
        <v>18</v>
      </c>
      <c r="N5689" s="37">
        <f t="shared" si="4"/>
        <v>11</v>
      </c>
      <c r="O5689" s="37" t="str">
        <f t="array" ref="O5689">IFERROR(XLOOKUP(K5689,'Tipo de carga'!B:B,'Tipo de carga'!C:C))</f>
        <v>Diesel</v>
      </c>
    </row>
    <row r="5690">
      <c r="A5690" s="36">
        <v>1932.0</v>
      </c>
      <c r="B5690" s="37" t="str">
        <f t="array" ref="B5690">IFERROR(XLOOKUP(A5690,'Asignacion Nov'!A:A,'Asignacion Nov'!C:C))</f>
        <v>Circuitos</v>
      </c>
      <c r="C5690" s="37" t="str">
        <f t="array" ref="C5690">IFERROR(XLOOKUP(A5690,'Asignacion Nov'!A:A,'Asignacion Nov'!B:B))</f>
        <v>EC-03</v>
      </c>
      <c r="D5690" s="38">
        <v>45614.933912037035</v>
      </c>
      <c r="E5690" s="36" t="s">
        <v>185</v>
      </c>
      <c r="F5690" s="37" t="str">
        <f t="array" ref="F5690">IFERROR(XLOOKUP(E5690,Operadores!A:A,Operadores!B:B))</f>
        <v>FERRI</v>
      </c>
      <c r="G5690" s="36" t="s">
        <v>72</v>
      </c>
      <c r="H5690" s="39">
        <v>20.122739</v>
      </c>
      <c r="I5690" s="40">
        <v>319.0</v>
      </c>
      <c r="J5690" s="41">
        <f t="shared" si="5"/>
        <v>6419.153741</v>
      </c>
      <c r="K5690" s="37" t="str">
        <f t="array" ref="K5690">IFERROR(XLOOKUP(G5690,'Tipo de carga'!A:A,'Tipo de carga'!B:B))</f>
        <v>Autoabasto</v>
      </c>
      <c r="L5690" s="37">
        <f t="shared" si="2"/>
        <v>47</v>
      </c>
      <c r="M5690" s="37">
        <f t="shared" si="3"/>
        <v>18</v>
      </c>
      <c r="N5690" s="37">
        <f t="shared" si="4"/>
        <v>11</v>
      </c>
      <c r="O5690" s="37" t="str">
        <f t="array" ref="O5690">IFERROR(XLOOKUP(K5690,'Tipo de carga'!B:B,'Tipo de carga'!C:C))</f>
        <v>Diesel</v>
      </c>
    </row>
    <row r="5691">
      <c r="A5691" s="36">
        <v>1829.0</v>
      </c>
      <c r="B5691" s="37" t="str">
        <f t="array" ref="B5691">IFERROR(XLOOKUP(A5691,'Asignacion Nov'!A:A,'Asignacion Nov'!C:C))</f>
        <v>Circuitos</v>
      </c>
      <c r="C5691" s="37" t="str">
        <f t="array" ref="C5691">IFERROR(XLOOKUP(A5691,'Asignacion Nov'!A:A,'Asignacion Nov'!B:B))</f>
        <v>EC-03</v>
      </c>
      <c r="D5691" s="38">
        <v>45614.92209490741</v>
      </c>
      <c r="E5691" s="36" t="s">
        <v>245</v>
      </c>
      <c r="F5691" s="37" t="str">
        <f t="array" ref="F5691">IFERROR(XLOOKUP(E5691,Operadores!A:A,Operadores!B:B))</f>
        <v>HERAL04</v>
      </c>
      <c r="G5691" s="36" t="s">
        <v>72</v>
      </c>
      <c r="H5691" s="39">
        <v>20.122739</v>
      </c>
      <c r="I5691" s="40">
        <v>800.0</v>
      </c>
      <c r="J5691" s="41">
        <f t="shared" si="5"/>
        <v>16098.1912</v>
      </c>
      <c r="K5691" s="37" t="str">
        <f t="array" ref="K5691">IFERROR(XLOOKUP(G5691,'Tipo de carga'!A:A,'Tipo de carga'!B:B))</f>
        <v>Autoabasto</v>
      </c>
      <c r="L5691" s="37">
        <f t="shared" si="2"/>
        <v>47</v>
      </c>
      <c r="M5691" s="37">
        <f t="shared" si="3"/>
        <v>18</v>
      </c>
      <c r="N5691" s="37">
        <f t="shared" si="4"/>
        <v>11</v>
      </c>
      <c r="O5691" s="37" t="str">
        <f t="array" ref="O5691">IFERROR(XLOOKUP(K5691,'Tipo de carga'!B:B,'Tipo de carga'!C:C))</f>
        <v>Diesel</v>
      </c>
    </row>
    <row r="5692">
      <c r="A5692" s="36">
        <v>1850.0</v>
      </c>
      <c r="B5692" s="37" t="str">
        <f t="array" ref="B5692">IFERROR(XLOOKUP(A5692,'Asignacion Nov'!A:A,'Asignacion Nov'!C:C))</f>
        <v>Hisense</v>
      </c>
      <c r="C5692" s="37" t="str">
        <f t="array" ref="C5692">IFERROR(XLOOKUP(A5692,'Asignacion Nov'!A:A,'Asignacion Nov'!B:B))</f>
        <v>EC-03</v>
      </c>
      <c r="D5692" s="38">
        <v>45614.90789351852</v>
      </c>
      <c r="E5692" s="36" t="s">
        <v>487</v>
      </c>
      <c r="F5692" s="37" t="str">
        <f t="array" ref="F5692">IFERROR(XLOOKUP(E5692,Operadores!A:A,Operadores!B:B))</f>
        <v>DOMSAL</v>
      </c>
      <c r="G5692" s="36" t="s">
        <v>72</v>
      </c>
      <c r="H5692" s="39">
        <v>20.122739</v>
      </c>
      <c r="I5692" s="40">
        <v>416.0</v>
      </c>
      <c r="J5692" s="41">
        <f t="shared" si="5"/>
        <v>8371.059424</v>
      </c>
      <c r="K5692" s="37" t="str">
        <f t="array" ref="K5692">IFERROR(XLOOKUP(G5692,'Tipo de carga'!A:A,'Tipo de carga'!B:B))</f>
        <v>Autoabasto</v>
      </c>
      <c r="L5692" s="37">
        <f t="shared" si="2"/>
        <v>47</v>
      </c>
      <c r="M5692" s="37">
        <f t="shared" si="3"/>
        <v>18</v>
      </c>
      <c r="N5692" s="37">
        <f t="shared" si="4"/>
        <v>11</v>
      </c>
      <c r="O5692" s="37" t="str">
        <f t="array" ref="O5692">IFERROR(XLOOKUP(K5692,'Tipo de carga'!B:B,'Tipo de carga'!C:C))</f>
        <v>Diesel</v>
      </c>
    </row>
    <row r="5693">
      <c r="A5693" s="36">
        <v>1956.0</v>
      </c>
      <c r="B5693" s="37" t="str">
        <f t="array" ref="B5693">IFERROR(XLOOKUP(A5693,'Asignacion Nov'!A:A,'Asignacion Nov'!C:C))</f>
        <v>MeLi asignado SD</v>
      </c>
      <c r="C5693" s="37" t="str">
        <f t="array" ref="C5693">IFERROR(XLOOKUP(A5693,'Asignacion Nov'!A:A,'Asignacion Nov'!B:B))</f>
        <v>EC-05</v>
      </c>
      <c r="D5693" s="38">
        <v>45614.89711805555</v>
      </c>
      <c r="E5693" s="36" t="s">
        <v>569</v>
      </c>
      <c r="F5693" s="37" t="str">
        <f t="array" ref="F5693">IFERROR(XLOOKUP(E5693,Operadores!A:A,Operadores!B:B))</f>
        <v>MUÑCEC</v>
      </c>
      <c r="G5693" s="36" t="s">
        <v>72</v>
      </c>
      <c r="H5693" s="39">
        <v>20.122739</v>
      </c>
      <c r="I5693" s="40">
        <v>680.0</v>
      </c>
      <c r="J5693" s="41">
        <f t="shared" si="5"/>
        <v>13683.46252</v>
      </c>
      <c r="K5693" s="37" t="str">
        <f t="array" ref="K5693">IFERROR(XLOOKUP(G5693,'Tipo de carga'!A:A,'Tipo de carga'!B:B))</f>
        <v>Autoabasto</v>
      </c>
      <c r="L5693" s="37">
        <f t="shared" si="2"/>
        <v>47</v>
      </c>
      <c r="M5693" s="37">
        <f t="shared" si="3"/>
        <v>18</v>
      </c>
      <c r="N5693" s="37">
        <f t="shared" si="4"/>
        <v>11</v>
      </c>
      <c r="O5693" s="37" t="str">
        <f t="array" ref="O5693">IFERROR(XLOOKUP(K5693,'Tipo de carga'!B:B,'Tipo de carga'!C:C))</f>
        <v>Diesel</v>
      </c>
    </row>
    <row r="5694">
      <c r="A5694" s="36">
        <v>1875.0</v>
      </c>
      <c r="B5694" s="37" t="str">
        <f t="array" ref="B5694">IFERROR(XLOOKUP(A5694,'Asignacion Nov'!A:A,'Asignacion Nov'!C:C))</f>
        <v>Circuitos</v>
      </c>
      <c r="C5694" s="37" t="str">
        <f t="array" ref="C5694">IFERROR(XLOOKUP(A5694,'Asignacion Nov'!A:A,'Asignacion Nov'!B:B))</f>
        <v>EC-03</v>
      </c>
      <c r="D5694" s="38">
        <v>45614.88340277778</v>
      </c>
      <c r="E5694" s="36" t="s">
        <v>493</v>
      </c>
      <c r="F5694" s="37" t="str">
        <f t="array" ref="F5694">IFERROR(XLOOKUP(E5694,Operadores!A:A,Operadores!B:B))</f>
        <v>MARFER</v>
      </c>
      <c r="G5694" s="36" t="s">
        <v>72</v>
      </c>
      <c r="H5694" s="39">
        <v>20.122739</v>
      </c>
      <c r="I5694" s="40">
        <v>303.0</v>
      </c>
      <c r="J5694" s="41">
        <f t="shared" si="5"/>
        <v>6097.189917</v>
      </c>
      <c r="K5694" s="37" t="str">
        <f t="array" ref="K5694">IFERROR(XLOOKUP(G5694,'Tipo de carga'!A:A,'Tipo de carga'!B:B))</f>
        <v>Autoabasto</v>
      </c>
      <c r="L5694" s="37">
        <f t="shared" si="2"/>
        <v>47</v>
      </c>
      <c r="M5694" s="37">
        <f t="shared" si="3"/>
        <v>18</v>
      </c>
      <c r="N5694" s="37">
        <f t="shared" si="4"/>
        <v>11</v>
      </c>
      <c r="O5694" s="37" t="str">
        <f t="array" ref="O5694">IFERROR(XLOOKUP(K5694,'Tipo de carga'!B:B,'Tipo de carga'!C:C))</f>
        <v>Diesel</v>
      </c>
    </row>
    <row r="5695">
      <c r="A5695" s="36">
        <v>1954.0</v>
      </c>
      <c r="B5695" s="37" t="str">
        <f t="array" ref="B5695">IFERROR(XLOOKUP(A5695,'Asignacion Nov'!A:A,'Asignacion Nov'!C:C))</f>
        <v>MeLi asignado SD</v>
      </c>
      <c r="C5695" s="37" t="str">
        <f t="array" ref="C5695">IFERROR(XLOOKUP(A5695,'Asignacion Nov'!A:A,'Asignacion Nov'!B:B))</f>
        <v>EC-05</v>
      </c>
      <c r="D5695" s="38">
        <v>45614.86883101852</v>
      </c>
      <c r="E5695" s="36" t="s">
        <v>529</v>
      </c>
      <c r="F5695" s="37" t="str">
        <f t="array" ref="F5695">IFERROR(XLOOKUP(E5695,Operadores!A:A,Operadores!B:B))</f>
        <v>ESTZAI</v>
      </c>
      <c r="G5695" s="36" t="s">
        <v>72</v>
      </c>
      <c r="H5695" s="39">
        <v>20.122739</v>
      </c>
      <c r="I5695" s="40">
        <v>609.0</v>
      </c>
      <c r="J5695" s="41">
        <f t="shared" si="5"/>
        <v>12254.74805</v>
      </c>
      <c r="K5695" s="37" t="str">
        <f t="array" ref="K5695">IFERROR(XLOOKUP(G5695,'Tipo de carga'!A:A,'Tipo de carga'!B:B))</f>
        <v>Autoabasto</v>
      </c>
      <c r="L5695" s="37">
        <f t="shared" si="2"/>
        <v>47</v>
      </c>
      <c r="M5695" s="37">
        <f t="shared" si="3"/>
        <v>18</v>
      </c>
      <c r="N5695" s="37">
        <f t="shared" si="4"/>
        <v>11</v>
      </c>
      <c r="O5695" s="37" t="str">
        <f t="array" ref="O5695">IFERROR(XLOOKUP(K5695,'Tipo de carga'!B:B,'Tipo de carga'!C:C))</f>
        <v>Diesel</v>
      </c>
    </row>
    <row r="5696">
      <c r="A5696" s="36">
        <v>1960.0</v>
      </c>
      <c r="B5696" s="37" t="str">
        <f t="array" ref="B5696">IFERROR(XLOOKUP(A5696,'Asignacion Nov'!A:A,'Asignacion Nov'!C:C))</f>
        <v>MeLi asignado SD</v>
      </c>
      <c r="C5696" s="37" t="str">
        <f t="array" ref="C5696">IFERROR(XLOOKUP(A5696,'Asignacion Nov'!A:A,'Asignacion Nov'!B:B))</f>
        <v>EC-05</v>
      </c>
      <c r="D5696" s="38">
        <v>45614.84931712963</v>
      </c>
      <c r="E5696" s="36" t="s">
        <v>224</v>
      </c>
      <c r="F5696" s="37" t="str">
        <f t="array" ref="F5696">IFERROR(XLOOKUP(E5696,Operadores!A:A,Operadores!B:B))</f>
        <v>MARJUA02</v>
      </c>
      <c r="G5696" s="36" t="s">
        <v>72</v>
      </c>
      <c r="H5696" s="39">
        <v>20.122739</v>
      </c>
      <c r="I5696" s="40">
        <v>736.0</v>
      </c>
      <c r="J5696" s="41">
        <f t="shared" si="5"/>
        <v>14810.3359</v>
      </c>
      <c r="K5696" s="37" t="str">
        <f t="array" ref="K5696">IFERROR(XLOOKUP(G5696,'Tipo de carga'!A:A,'Tipo de carga'!B:B))</f>
        <v>Autoabasto</v>
      </c>
      <c r="L5696" s="37">
        <f t="shared" si="2"/>
        <v>47</v>
      </c>
      <c r="M5696" s="37">
        <f t="shared" si="3"/>
        <v>18</v>
      </c>
      <c r="N5696" s="37">
        <f t="shared" si="4"/>
        <v>11</v>
      </c>
      <c r="O5696" s="37" t="str">
        <f t="array" ref="O5696">IFERROR(XLOOKUP(K5696,'Tipo de carga'!B:B,'Tipo de carga'!C:C))</f>
        <v>Diesel</v>
      </c>
    </row>
    <row r="5697">
      <c r="A5697" s="36">
        <v>1991.0</v>
      </c>
      <c r="B5697" s="37" t="str">
        <f t="array" ref="B5697">IFERROR(XLOOKUP(A5697,'Asignacion Nov'!A:A,'Asignacion Nov'!C:C))</f>
        <v>MeLi Dedicado Merida</v>
      </c>
      <c r="C5697" s="37" t="str">
        <f t="array" ref="C5697">IFERROR(XLOOKUP(A5697,'Asignacion Nov'!A:A,'Asignacion Nov'!B:B))</f>
        <v>EC-05</v>
      </c>
      <c r="D5697" s="38">
        <v>45614.829375</v>
      </c>
      <c r="E5697" s="36" t="s">
        <v>204</v>
      </c>
      <c r="F5697" s="37" t="str">
        <f t="array" ref="F5697">IFERROR(XLOOKUP(E5697,Operadores!A:A,Operadores!B:B))</f>
        <v>AGUARM</v>
      </c>
      <c r="G5697" s="36" t="s">
        <v>72</v>
      </c>
      <c r="H5697" s="39">
        <v>20.122739</v>
      </c>
      <c r="I5697" s="40">
        <v>330.0</v>
      </c>
      <c r="J5697" s="41">
        <f t="shared" si="5"/>
        <v>6640.50387</v>
      </c>
      <c r="K5697" s="37" t="str">
        <f t="array" ref="K5697">IFERROR(XLOOKUP(G5697,'Tipo de carga'!A:A,'Tipo de carga'!B:B))</f>
        <v>Autoabasto</v>
      </c>
      <c r="L5697" s="37">
        <f t="shared" si="2"/>
        <v>47</v>
      </c>
      <c r="M5697" s="37">
        <f t="shared" si="3"/>
        <v>18</v>
      </c>
      <c r="N5697" s="37">
        <f t="shared" si="4"/>
        <v>11</v>
      </c>
      <c r="O5697" s="37" t="str">
        <f t="array" ref="O5697">IFERROR(XLOOKUP(K5697,'Tipo de carga'!B:B,'Tipo de carga'!C:C))</f>
        <v>Diesel</v>
      </c>
    </row>
    <row r="5698">
      <c r="A5698" s="36">
        <v>2000.0</v>
      </c>
      <c r="B5698" s="37" t="str">
        <f t="array" ref="B5698">IFERROR(XLOOKUP(A5698,'Asignacion Nov'!A:A,'Asignacion Nov'!C:C))</f>
        <v>MeLi Dedicado Merida</v>
      </c>
      <c r="C5698" s="37" t="str">
        <f t="array" ref="C5698">IFERROR(XLOOKUP(A5698,'Asignacion Nov'!A:A,'Asignacion Nov'!B:B))</f>
        <v>EC-05</v>
      </c>
      <c r="D5698" s="38">
        <v>45614.817349537036</v>
      </c>
      <c r="E5698" s="36" t="s">
        <v>402</v>
      </c>
      <c r="F5698" s="37" t="str">
        <f t="array" ref="F5698">IFERROR(XLOOKUP(E5698,Operadores!A:A,Operadores!B:B))</f>
        <v>GARJOS02</v>
      </c>
      <c r="G5698" s="36" t="s">
        <v>72</v>
      </c>
      <c r="H5698" s="39">
        <v>20.122739</v>
      </c>
      <c r="I5698" s="40">
        <v>341.0</v>
      </c>
      <c r="J5698" s="41">
        <f t="shared" si="5"/>
        <v>6861.853999</v>
      </c>
      <c r="K5698" s="37" t="str">
        <f t="array" ref="K5698">IFERROR(XLOOKUP(G5698,'Tipo de carga'!A:A,'Tipo de carga'!B:B))</f>
        <v>Autoabasto</v>
      </c>
      <c r="L5698" s="37">
        <f t="shared" si="2"/>
        <v>47</v>
      </c>
      <c r="M5698" s="37">
        <f t="shared" si="3"/>
        <v>18</v>
      </c>
      <c r="N5698" s="37">
        <f t="shared" si="4"/>
        <v>11</v>
      </c>
      <c r="O5698" s="37" t="str">
        <f t="array" ref="O5698">IFERROR(XLOOKUP(K5698,'Tipo de carga'!B:B,'Tipo de carga'!C:C))</f>
        <v>Diesel</v>
      </c>
    </row>
    <row r="5699">
      <c r="A5699" s="36">
        <v>1871.0</v>
      </c>
      <c r="B5699" s="37" t="str">
        <f t="array" ref="B5699">IFERROR(XLOOKUP(A5699,'Asignacion Nov'!A:A,'Asignacion Nov'!C:C))</f>
        <v>Circuitos</v>
      </c>
      <c r="C5699" s="37" t="str">
        <f t="array" ref="C5699">IFERROR(XLOOKUP(A5699,'Asignacion Nov'!A:A,'Asignacion Nov'!B:B))</f>
        <v>EC-03</v>
      </c>
      <c r="D5699" s="38">
        <v>45614.81013888889</v>
      </c>
      <c r="E5699" s="36" t="s">
        <v>197</v>
      </c>
      <c r="F5699" s="37" t="str">
        <f t="array" ref="F5699">IFERROR(XLOOKUP(E5699,Operadores!A:A,Operadores!B:B))</f>
        <v>REYALE</v>
      </c>
      <c r="G5699" s="36" t="s">
        <v>72</v>
      </c>
      <c r="H5699" s="39">
        <v>20.122739</v>
      </c>
      <c r="I5699" s="40">
        <v>334.0</v>
      </c>
      <c r="J5699" s="41">
        <f t="shared" si="5"/>
        <v>6720.994826</v>
      </c>
      <c r="K5699" s="37" t="str">
        <f t="array" ref="K5699">IFERROR(XLOOKUP(G5699,'Tipo de carga'!A:A,'Tipo de carga'!B:B))</f>
        <v>Autoabasto</v>
      </c>
      <c r="L5699" s="37">
        <f t="shared" si="2"/>
        <v>47</v>
      </c>
      <c r="M5699" s="37">
        <f t="shared" si="3"/>
        <v>18</v>
      </c>
      <c r="N5699" s="37">
        <f t="shared" si="4"/>
        <v>11</v>
      </c>
      <c r="O5699" s="37" t="str">
        <f t="array" ref="O5699">IFERROR(XLOOKUP(K5699,'Tipo de carga'!B:B,'Tipo de carga'!C:C))</f>
        <v>Diesel</v>
      </c>
    </row>
    <row r="5700">
      <c r="A5700" s="36">
        <v>1711.0</v>
      </c>
      <c r="B5700" s="37" t="str">
        <f t="array" ref="B5700">IFERROR(XLOOKUP(A5700,'Asignacion Nov'!A:A,'Asignacion Nov'!C:C))</f>
        <v>Circuitos</v>
      </c>
      <c r="C5700" s="37" t="str">
        <f t="array" ref="C5700">IFERROR(XLOOKUP(A5700,'Asignacion Nov'!A:A,'Asignacion Nov'!B:B))</f>
        <v>EC-03</v>
      </c>
      <c r="D5700" s="38">
        <v>45614.802708333336</v>
      </c>
      <c r="E5700" s="36" t="s">
        <v>203</v>
      </c>
      <c r="F5700" s="37" t="str">
        <f t="array" ref="F5700">IFERROR(XLOOKUP(E5700,Operadores!A:A,Operadores!B:B))</f>
        <v>VALJUA</v>
      </c>
      <c r="G5700" s="36" t="s">
        <v>72</v>
      </c>
      <c r="H5700" s="39">
        <v>20.122739</v>
      </c>
      <c r="I5700" s="40">
        <v>113.0</v>
      </c>
      <c r="J5700" s="41">
        <f t="shared" si="5"/>
        <v>2273.869507</v>
      </c>
      <c r="K5700" s="37" t="str">
        <f t="array" ref="K5700">IFERROR(XLOOKUP(G5700,'Tipo de carga'!A:A,'Tipo de carga'!B:B))</f>
        <v>Autoabasto</v>
      </c>
      <c r="L5700" s="37">
        <f t="shared" si="2"/>
        <v>47</v>
      </c>
      <c r="M5700" s="37">
        <f t="shared" si="3"/>
        <v>18</v>
      </c>
      <c r="N5700" s="37">
        <f t="shared" si="4"/>
        <v>11</v>
      </c>
      <c r="O5700" s="37" t="str">
        <f t="array" ref="O5700">IFERROR(XLOOKUP(K5700,'Tipo de carga'!B:B,'Tipo de carga'!C:C))</f>
        <v>Diesel</v>
      </c>
    </row>
    <row r="5701">
      <c r="A5701" s="36">
        <v>1689.0</v>
      </c>
      <c r="B5701" s="37" t="str">
        <f t="array" ref="B5701">IFERROR(XLOOKUP(A5701,'Asignacion Nov'!A:A,'Asignacion Nov'!C:C))</f>
        <v>Pilgrims Tepo</v>
      </c>
      <c r="C5701" s="37" t="str">
        <f t="array" ref="C5701">IFERROR(XLOOKUP(A5701,'Asignacion Nov'!A:A,'Asignacion Nov'!B:B))</f>
        <v>EC-02</v>
      </c>
      <c r="D5701" s="38">
        <v>45614.783009259256</v>
      </c>
      <c r="E5701" s="36" t="s">
        <v>214</v>
      </c>
      <c r="F5701" s="37" t="str">
        <f t="array" ref="F5701">IFERROR(XLOOKUP(E5701,Operadores!A:A,Operadores!B:B))</f>
        <v>OROEDU</v>
      </c>
      <c r="G5701" s="36" t="s">
        <v>72</v>
      </c>
      <c r="H5701" s="39">
        <v>20.122739</v>
      </c>
      <c r="I5701" s="40">
        <v>211.0</v>
      </c>
      <c r="J5701" s="41">
        <f t="shared" si="5"/>
        <v>4245.897929</v>
      </c>
      <c r="K5701" s="37" t="str">
        <f t="array" ref="K5701">IFERROR(XLOOKUP(G5701,'Tipo de carga'!A:A,'Tipo de carga'!B:B))</f>
        <v>Autoabasto</v>
      </c>
      <c r="L5701" s="37">
        <f t="shared" si="2"/>
        <v>47</v>
      </c>
      <c r="M5701" s="37">
        <f t="shared" si="3"/>
        <v>18</v>
      </c>
      <c r="N5701" s="37">
        <f t="shared" si="4"/>
        <v>11</v>
      </c>
      <c r="O5701" s="37" t="str">
        <f t="array" ref="O5701">IFERROR(XLOOKUP(K5701,'Tipo de carga'!B:B,'Tipo de carga'!C:C))</f>
        <v>Diesel</v>
      </c>
    </row>
    <row r="5702">
      <c r="A5702" s="36">
        <v>1986.0</v>
      </c>
      <c r="B5702" s="37" t="str">
        <f t="array" ref="B5702">IFERROR(XLOOKUP(A5702,'Asignacion Nov'!A:A,'Asignacion Nov'!C:C))</f>
        <v>MeLi asignado SD</v>
      </c>
      <c r="C5702" s="37" t="str">
        <f t="array" ref="C5702">IFERROR(XLOOKUP(A5702,'Asignacion Nov'!A:A,'Asignacion Nov'!B:B))</f>
        <v>EC-05</v>
      </c>
      <c r="D5702" s="38">
        <v>45614.774189814816</v>
      </c>
      <c r="E5702" s="36" t="s">
        <v>387</v>
      </c>
      <c r="F5702" s="37" t="str">
        <f t="array" ref="F5702">IFERROR(XLOOKUP(E5702,Operadores!A:A,Operadores!B:B))</f>
        <v>SOSMAR</v>
      </c>
      <c r="G5702" s="36" t="s">
        <v>72</v>
      </c>
      <c r="H5702" s="39">
        <v>20.122739</v>
      </c>
      <c r="I5702" s="40">
        <v>765.0</v>
      </c>
      <c r="J5702" s="41">
        <f t="shared" si="5"/>
        <v>15393.89534</v>
      </c>
      <c r="K5702" s="37" t="str">
        <f t="array" ref="K5702">IFERROR(XLOOKUP(G5702,'Tipo de carga'!A:A,'Tipo de carga'!B:B))</f>
        <v>Autoabasto</v>
      </c>
      <c r="L5702" s="37">
        <f t="shared" si="2"/>
        <v>47</v>
      </c>
      <c r="M5702" s="37">
        <f t="shared" si="3"/>
        <v>18</v>
      </c>
      <c r="N5702" s="37">
        <f t="shared" si="4"/>
        <v>11</v>
      </c>
      <c r="O5702" s="37" t="str">
        <f t="array" ref="O5702">IFERROR(XLOOKUP(K5702,'Tipo de carga'!B:B,'Tipo de carga'!C:C))</f>
        <v>Diesel</v>
      </c>
    </row>
    <row r="5703">
      <c r="A5703" s="36">
        <v>1863.0</v>
      </c>
      <c r="B5703" s="37" t="str">
        <f t="array" ref="B5703">IFERROR(XLOOKUP(A5703,'Asignacion Nov'!A:A,'Asignacion Nov'!C:C))</f>
        <v>Pilgrims Tepo</v>
      </c>
      <c r="C5703" s="37" t="str">
        <f t="array" ref="C5703">IFERROR(XLOOKUP(A5703,'Asignacion Nov'!A:A,'Asignacion Nov'!B:B))</f>
        <v>EC-02</v>
      </c>
      <c r="D5703" s="38">
        <v>45614.75098379629</v>
      </c>
      <c r="E5703" s="36" t="s">
        <v>212</v>
      </c>
      <c r="F5703" s="37" t="str">
        <f t="array" ref="F5703">IFERROR(XLOOKUP(E5703,Operadores!A:A,Operadores!B:B))</f>
        <v>SANJES01</v>
      </c>
      <c r="G5703" s="36" t="s">
        <v>72</v>
      </c>
      <c r="H5703" s="39">
        <v>20.122739</v>
      </c>
      <c r="I5703" s="40">
        <v>108.0</v>
      </c>
      <c r="J5703" s="41">
        <f t="shared" si="5"/>
        <v>2173.255812</v>
      </c>
      <c r="K5703" s="37" t="str">
        <f t="array" ref="K5703">IFERROR(XLOOKUP(G5703,'Tipo de carga'!A:A,'Tipo de carga'!B:B))</f>
        <v>Autoabasto</v>
      </c>
      <c r="L5703" s="37">
        <f t="shared" si="2"/>
        <v>47</v>
      </c>
      <c r="M5703" s="37">
        <f t="shared" si="3"/>
        <v>18</v>
      </c>
      <c r="N5703" s="37">
        <f t="shared" si="4"/>
        <v>11</v>
      </c>
      <c r="O5703" s="37" t="str">
        <f t="array" ref="O5703">IFERROR(XLOOKUP(K5703,'Tipo de carga'!B:B,'Tipo de carga'!C:C))</f>
        <v>Diesel</v>
      </c>
    </row>
    <row r="5704">
      <c r="A5704" s="36">
        <v>1904.0</v>
      </c>
      <c r="B5704" s="37" t="str">
        <f t="array" ref="B5704">IFERROR(XLOOKUP(A5704,'Asignacion Nov'!A:A,'Asignacion Nov'!C:C))</f>
        <v>MeLi asignado SD</v>
      </c>
      <c r="C5704" s="37" t="str">
        <f t="array" ref="C5704">IFERROR(XLOOKUP(A5704,'Asignacion Nov'!A:A,'Asignacion Nov'!B:B))</f>
        <v>EC-05</v>
      </c>
      <c r="D5704" s="38">
        <v>45614.7481712963</v>
      </c>
      <c r="E5704" s="36" t="s">
        <v>231</v>
      </c>
      <c r="F5704" s="37" t="str">
        <f t="array" ref="F5704">IFERROR(XLOOKUP(E5704,Operadores!A:A,Operadores!B:B))</f>
        <v>MARARM</v>
      </c>
      <c r="G5704" s="36" t="s">
        <v>72</v>
      </c>
      <c r="H5704" s="39">
        <v>20.122739</v>
      </c>
      <c r="I5704" s="40">
        <v>302.0</v>
      </c>
      <c r="J5704" s="41">
        <f t="shared" si="5"/>
        <v>6077.067178</v>
      </c>
      <c r="K5704" s="37" t="str">
        <f t="array" ref="K5704">IFERROR(XLOOKUP(G5704,'Tipo de carga'!A:A,'Tipo de carga'!B:B))</f>
        <v>Autoabasto</v>
      </c>
      <c r="L5704" s="37">
        <f t="shared" si="2"/>
        <v>47</v>
      </c>
      <c r="M5704" s="37">
        <f t="shared" si="3"/>
        <v>18</v>
      </c>
      <c r="N5704" s="37">
        <f t="shared" si="4"/>
        <v>11</v>
      </c>
      <c r="O5704" s="37" t="str">
        <f t="array" ref="O5704">IFERROR(XLOOKUP(K5704,'Tipo de carga'!B:B,'Tipo de carga'!C:C))</f>
        <v>Diesel</v>
      </c>
    </row>
    <row r="5705">
      <c r="A5705" s="36">
        <v>1688.0</v>
      </c>
      <c r="B5705" s="37" t="str">
        <f t="array" ref="B5705">IFERROR(XLOOKUP(A5705,'Asignacion Nov'!A:A,'Asignacion Nov'!C:C))</f>
        <v>Pilgrims Tepo</v>
      </c>
      <c r="C5705" s="37" t="str">
        <f t="array" ref="C5705">IFERROR(XLOOKUP(A5705,'Asignacion Nov'!A:A,'Asignacion Nov'!B:B))</f>
        <v>EC-02</v>
      </c>
      <c r="D5705" s="38">
        <v>45614.733148148145</v>
      </c>
      <c r="E5705" s="36" t="s">
        <v>420</v>
      </c>
      <c r="F5705" s="37" t="str">
        <f t="array" ref="F5705">IFERROR(XLOOKUP(E5705,Operadores!A:A,Operadores!B:B))</f>
        <v>SANJUA07</v>
      </c>
      <c r="G5705" s="36" t="s">
        <v>72</v>
      </c>
      <c r="H5705" s="39">
        <v>20.122739</v>
      </c>
      <c r="I5705" s="40">
        <v>201.0</v>
      </c>
      <c r="J5705" s="41">
        <f t="shared" si="5"/>
        <v>4044.670539</v>
      </c>
      <c r="K5705" s="37" t="str">
        <f t="array" ref="K5705">IFERROR(XLOOKUP(G5705,'Tipo de carga'!A:A,'Tipo de carga'!B:B))</f>
        <v>Autoabasto</v>
      </c>
      <c r="L5705" s="37">
        <f t="shared" si="2"/>
        <v>47</v>
      </c>
      <c r="M5705" s="37">
        <f t="shared" si="3"/>
        <v>18</v>
      </c>
      <c r="N5705" s="37">
        <f t="shared" si="4"/>
        <v>11</v>
      </c>
      <c r="O5705" s="37" t="str">
        <f t="array" ref="O5705">IFERROR(XLOOKUP(K5705,'Tipo de carga'!B:B,'Tipo de carga'!C:C))</f>
        <v>Diesel</v>
      </c>
    </row>
    <row r="5706">
      <c r="A5706" s="36">
        <v>2010.0</v>
      </c>
      <c r="B5706" s="37" t="str">
        <f t="array" ref="B5706">IFERROR(XLOOKUP(A5706,'Asignacion Nov'!A:A,'Asignacion Nov'!C:C))</f>
        <v>MeLi asignado SD</v>
      </c>
      <c r="C5706" s="37" t="str">
        <f t="array" ref="C5706">IFERROR(XLOOKUP(A5706,'Asignacion Nov'!A:A,'Asignacion Nov'!B:B))</f>
        <v>EC-05</v>
      </c>
      <c r="D5706" s="38">
        <v>45614.72452546296</v>
      </c>
      <c r="E5706" s="36" t="s">
        <v>194</v>
      </c>
      <c r="F5706" s="37" t="str">
        <f t="array" ref="F5706">IFERROR(XLOOKUP(E5706,Operadores!A:A,Operadores!B:B))</f>
        <v>CHAJE</v>
      </c>
      <c r="G5706" s="36" t="s">
        <v>72</v>
      </c>
      <c r="H5706" s="39">
        <v>20.122739</v>
      </c>
      <c r="I5706" s="40">
        <v>345.0</v>
      </c>
      <c r="J5706" s="41">
        <f t="shared" si="5"/>
        <v>6942.344955</v>
      </c>
      <c r="K5706" s="37" t="str">
        <f t="array" ref="K5706">IFERROR(XLOOKUP(G5706,'Tipo de carga'!A:A,'Tipo de carga'!B:B))</f>
        <v>Autoabasto</v>
      </c>
      <c r="L5706" s="37">
        <f t="shared" si="2"/>
        <v>47</v>
      </c>
      <c r="M5706" s="37">
        <f t="shared" si="3"/>
        <v>18</v>
      </c>
      <c r="N5706" s="37">
        <f t="shared" si="4"/>
        <v>11</v>
      </c>
      <c r="O5706" s="37" t="str">
        <f t="array" ref="O5706">IFERROR(XLOOKUP(K5706,'Tipo de carga'!B:B,'Tipo de carga'!C:C))</f>
        <v>Diesel</v>
      </c>
    </row>
    <row r="5707">
      <c r="A5707" s="36">
        <v>1754.0</v>
      </c>
      <c r="B5707" s="37" t="str">
        <f t="array" ref="B5707">IFERROR(XLOOKUP(A5707,'Asignacion Nov'!A:A,'Asignacion Nov'!C:C))</f>
        <v>Pilgrims Tepo</v>
      </c>
      <c r="C5707" s="37" t="str">
        <f t="array" ref="C5707">IFERROR(XLOOKUP(A5707,'Asignacion Nov'!A:A,'Asignacion Nov'!B:B))</f>
        <v>EC-02</v>
      </c>
      <c r="D5707" s="38">
        <v>45614.71633101852</v>
      </c>
      <c r="E5707" s="36" t="s">
        <v>412</v>
      </c>
      <c r="F5707" s="37" t="str">
        <f t="array" ref="F5707">IFERROR(XLOOKUP(E5707,Operadores!A:A,Operadores!B:B))</f>
        <v>SANCAR01</v>
      </c>
      <c r="G5707" s="36" t="s">
        <v>72</v>
      </c>
      <c r="H5707" s="39">
        <v>20.122739</v>
      </c>
      <c r="I5707" s="40">
        <v>61.0</v>
      </c>
      <c r="J5707" s="41">
        <f t="shared" si="5"/>
        <v>1227.487079</v>
      </c>
      <c r="K5707" s="37" t="str">
        <f t="array" ref="K5707">IFERROR(XLOOKUP(G5707,'Tipo de carga'!A:A,'Tipo de carga'!B:B))</f>
        <v>Autoabasto</v>
      </c>
      <c r="L5707" s="37">
        <f t="shared" si="2"/>
        <v>47</v>
      </c>
      <c r="M5707" s="37">
        <f t="shared" si="3"/>
        <v>18</v>
      </c>
      <c r="N5707" s="37">
        <f t="shared" si="4"/>
        <v>11</v>
      </c>
      <c r="O5707" s="37" t="str">
        <f t="array" ref="O5707">IFERROR(XLOOKUP(K5707,'Tipo de carga'!B:B,'Tipo de carga'!C:C))</f>
        <v>Diesel</v>
      </c>
    </row>
    <row r="5708">
      <c r="A5708" s="36">
        <v>1795.0</v>
      </c>
      <c r="B5708" s="37" t="str">
        <f t="array" ref="B5708">IFERROR(XLOOKUP(A5708,'Asignacion Nov'!A:A,'Asignacion Nov'!C:C))</f>
        <v>Pilgrims Tepo</v>
      </c>
      <c r="C5708" s="37" t="str">
        <f t="array" ref="C5708">IFERROR(XLOOKUP(A5708,'Asignacion Nov'!A:A,'Asignacion Nov'!B:B))</f>
        <v>EC-02</v>
      </c>
      <c r="D5708" s="38">
        <v>45614.70863425926</v>
      </c>
      <c r="E5708" s="36" t="s">
        <v>219</v>
      </c>
      <c r="F5708" s="37" t="str">
        <f t="array" ref="F5708">IFERROR(XLOOKUP(E5708,Operadores!A:A,Operadores!B:B))</f>
        <v>MAREVA</v>
      </c>
      <c r="G5708" s="36" t="s">
        <v>72</v>
      </c>
      <c r="H5708" s="39">
        <v>20.122739</v>
      </c>
      <c r="I5708" s="40">
        <v>168.0</v>
      </c>
      <c r="J5708" s="41">
        <f t="shared" si="5"/>
        <v>3380.620152</v>
      </c>
      <c r="K5708" s="37" t="str">
        <f t="array" ref="K5708">IFERROR(XLOOKUP(G5708,'Tipo de carga'!A:A,'Tipo de carga'!B:B))</f>
        <v>Autoabasto</v>
      </c>
      <c r="L5708" s="37">
        <f t="shared" si="2"/>
        <v>47</v>
      </c>
      <c r="M5708" s="37">
        <f t="shared" si="3"/>
        <v>18</v>
      </c>
      <c r="N5708" s="37">
        <f t="shared" si="4"/>
        <v>11</v>
      </c>
      <c r="O5708" s="37" t="str">
        <f t="array" ref="O5708">IFERROR(XLOOKUP(K5708,'Tipo de carga'!B:B,'Tipo de carga'!C:C))</f>
        <v>Diesel</v>
      </c>
    </row>
    <row r="5709">
      <c r="A5709" s="36">
        <v>1767.0</v>
      </c>
      <c r="B5709" s="37" t="str">
        <f t="array" ref="B5709">IFERROR(XLOOKUP(A5709,'Asignacion Nov'!A:A,'Asignacion Nov'!C:C))</f>
        <v>Pilgrims Tepo</v>
      </c>
      <c r="C5709" s="37" t="str">
        <f t="array" ref="C5709">IFERROR(XLOOKUP(A5709,'Asignacion Nov'!A:A,'Asignacion Nov'!B:B))</f>
        <v>EC-02</v>
      </c>
      <c r="D5709" s="38">
        <v>45614.688113425924</v>
      </c>
      <c r="E5709" s="36" t="s">
        <v>533</v>
      </c>
      <c r="F5709" s="37" t="str">
        <f t="array" ref="F5709">IFERROR(XLOOKUP(E5709,Operadores!A:A,Operadores!B:B))</f>
        <v>GALISM</v>
      </c>
      <c r="G5709" s="36" t="s">
        <v>72</v>
      </c>
      <c r="H5709" s="39">
        <v>20.122739</v>
      </c>
      <c r="I5709" s="40">
        <v>329.0</v>
      </c>
      <c r="J5709" s="41">
        <f t="shared" si="5"/>
        <v>6620.381131</v>
      </c>
      <c r="K5709" s="37" t="str">
        <f t="array" ref="K5709">IFERROR(XLOOKUP(G5709,'Tipo de carga'!A:A,'Tipo de carga'!B:B))</f>
        <v>Autoabasto</v>
      </c>
      <c r="L5709" s="37">
        <f t="shared" si="2"/>
        <v>47</v>
      </c>
      <c r="M5709" s="37">
        <f t="shared" si="3"/>
        <v>18</v>
      </c>
      <c r="N5709" s="37">
        <f t="shared" si="4"/>
        <v>11</v>
      </c>
      <c r="O5709" s="37" t="str">
        <f t="array" ref="O5709">IFERROR(XLOOKUP(K5709,'Tipo de carga'!B:B,'Tipo de carga'!C:C))</f>
        <v>Diesel</v>
      </c>
    </row>
    <row r="5710">
      <c r="A5710" s="36">
        <v>2004.0</v>
      </c>
      <c r="B5710" s="37" t="str">
        <f t="array" ref="B5710">IFERROR(XLOOKUP(A5710,'Asignacion Nov'!A:A,'Asignacion Nov'!C:C))</f>
        <v>MeLi Dedicado Merida</v>
      </c>
      <c r="C5710" s="37" t="str">
        <f t="array" ref="C5710">IFERROR(XLOOKUP(A5710,'Asignacion Nov'!A:A,'Asignacion Nov'!B:B))</f>
        <v>EC-05</v>
      </c>
      <c r="D5710" s="38">
        <v>45614.67859953704</v>
      </c>
      <c r="E5710" s="36" t="s">
        <v>241</v>
      </c>
      <c r="F5710" s="37" t="str">
        <f t="array" ref="F5710">IFERROR(XLOOKUP(E5710,Operadores!A:A,Operadores!B:B))</f>
        <v>CADEMM</v>
      </c>
      <c r="G5710" s="36" t="s">
        <v>72</v>
      </c>
      <c r="H5710" s="39">
        <v>20.1227389999999</v>
      </c>
      <c r="I5710" s="40">
        <v>278.0</v>
      </c>
      <c r="J5710" s="41">
        <f t="shared" si="5"/>
        <v>5594.121442</v>
      </c>
      <c r="K5710" s="37" t="str">
        <f t="array" ref="K5710">IFERROR(XLOOKUP(G5710,'Tipo de carga'!A:A,'Tipo de carga'!B:B))</f>
        <v>Autoabasto</v>
      </c>
      <c r="L5710" s="37">
        <f t="shared" si="2"/>
        <v>47</v>
      </c>
      <c r="M5710" s="37">
        <f t="shared" si="3"/>
        <v>18</v>
      </c>
      <c r="N5710" s="37">
        <f t="shared" si="4"/>
        <v>11</v>
      </c>
      <c r="O5710" s="37" t="str">
        <f t="array" ref="O5710">IFERROR(XLOOKUP(K5710,'Tipo de carga'!B:B,'Tipo de carga'!C:C))</f>
        <v>Diesel</v>
      </c>
    </row>
    <row r="5711">
      <c r="A5711" s="36">
        <v>1861.0</v>
      </c>
      <c r="B5711" s="37" t="str">
        <f t="array" ref="B5711">IFERROR(XLOOKUP(A5711,'Asignacion Nov'!A:A,'Asignacion Nov'!C:C))</f>
        <v>Pilgrims Tepo</v>
      </c>
      <c r="C5711" s="37" t="str">
        <f t="array" ref="C5711">IFERROR(XLOOKUP(A5711,'Asignacion Nov'!A:A,'Asignacion Nov'!B:B))</f>
        <v>EC-02</v>
      </c>
      <c r="D5711" s="38">
        <v>45614.66984953704</v>
      </c>
      <c r="E5711" s="36" t="s">
        <v>215</v>
      </c>
      <c r="F5711" s="37" t="str">
        <f t="array" ref="F5711">IFERROR(XLOOKUP(E5711,Operadores!A:A,Operadores!B:B))</f>
        <v>GARJUA</v>
      </c>
      <c r="G5711" s="36" t="s">
        <v>72</v>
      </c>
      <c r="H5711" s="39">
        <v>20.1227389999999</v>
      </c>
      <c r="I5711" s="40">
        <v>124.0</v>
      </c>
      <c r="J5711" s="41">
        <f t="shared" si="5"/>
        <v>2495.219636</v>
      </c>
      <c r="K5711" s="37" t="str">
        <f t="array" ref="K5711">IFERROR(XLOOKUP(G5711,'Tipo de carga'!A:A,'Tipo de carga'!B:B))</f>
        <v>Autoabasto</v>
      </c>
      <c r="L5711" s="37">
        <f t="shared" si="2"/>
        <v>47</v>
      </c>
      <c r="M5711" s="37">
        <f t="shared" si="3"/>
        <v>18</v>
      </c>
      <c r="N5711" s="37">
        <f t="shared" si="4"/>
        <v>11</v>
      </c>
      <c r="O5711" s="37" t="str">
        <f t="array" ref="O5711">IFERROR(XLOOKUP(K5711,'Tipo de carga'!B:B,'Tipo de carga'!C:C))</f>
        <v>Diesel</v>
      </c>
    </row>
    <row r="5712">
      <c r="A5712" s="36">
        <v>1704.0</v>
      </c>
      <c r="B5712" s="37" t="str">
        <f t="array" ref="B5712">IFERROR(XLOOKUP(A5712,'Asignacion Nov'!A:A,'Asignacion Nov'!C:C))</f>
        <v>Pilgrims Tepo</v>
      </c>
      <c r="C5712" s="37" t="str">
        <f t="array" ref="C5712">IFERROR(XLOOKUP(A5712,'Asignacion Nov'!A:A,'Asignacion Nov'!B:B))</f>
        <v>EC-02</v>
      </c>
      <c r="D5712" s="38">
        <v>45614.66190972222</v>
      </c>
      <c r="E5712" s="36" t="s">
        <v>222</v>
      </c>
      <c r="F5712" s="37" t="str">
        <f t="array" ref="F5712">IFERROR(XLOOKUP(E5712,Operadores!A:A,Operadores!B:B))</f>
        <v>BOROSC</v>
      </c>
      <c r="G5712" s="36" t="s">
        <v>72</v>
      </c>
      <c r="H5712" s="39">
        <v>20.1227389999999</v>
      </c>
      <c r="I5712" s="40">
        <v>187.0</v>
      </c>
      <c r="J5712" s="41">
        <f t="shared" si="5"/>
        <v>3762.952193</v>
      </c>
      <c r="K5712" s="37" t="str">
        <f t="array" ref="K5712">IFERROR(XLOOKUP(G5712,'Tipo de carga'!A:A,'Tipo de carga'!B:B))</f>
        <v>Autoabasto</v>
      </c>
      <c r="L5712" s="37">
        <f t="shared" si="2"/>
        <v>47</v>
      </c>
      <c r="M5712" s="37">
        <f t="shared" si="3"/>
        <v>18</v>
      </c>
      <c r="N5712" s="37">
        <f t="shared" si="4"/>
        <v>11</v>
      </c>
      <c r="O5712" s="37" t="str">
        <f t="array" ref="O5712">IFERROR(XLOOKUP(K5712,'Tipo de carga'!B:B,'Tipo de carga'!C:C))</f>
        <v>Diesel</v>
      </c>
    </row>
    <row r="5713">
      <c r="A5713" s="36">
        <v>2027.0</v>
      </c>
      <c r="B5713" s="37" t="str">
        <f t="array" ref="B5713">IFERROR(XLOOKUP(A5713,'Asignacion Nov'!A:A,'Asignacion Nov'!C:C))</f>
        <v>MeLi Dedicado Merida</v>
      </c>
      <c r="C5713" s="37" t="str">
        <f t="array" ref="C5713">IFERROR(XLOOKUP(A5713,'Asignacion Nov'!A:A,'Asignacion Nov'!B:B))</f>
        <v>EC-05</v>
      </c>
      <c r="D5713" s="38">
        <v>45614.64954861111</v>
      </c>
      <c r="E5713" s="36" t="s">
        <v>452</v>
      </c>
      <c r="F5713" s="37" t="str">
        <f t="array" ref="F5713">IFERROR(XLOOKUP(E5713,Operadores!A:A,Operadores!B:B))</f>
        <v>AGUMAU</v>
      </c>
      <c r="G5713" s="36" t="s">
        <v>72</v>
      </c>
      <c r="H5713" s="39">
        <v>20.1227389999999</v>
      </c>
      <c r="I5713" s="40">
        <v>318.0</v>
      </c>
      <c r="J5713" s="41">
        <f t="shared" si="5"/>
        <v>6399.031002</v>
      </c>
      <c r="K5713" s="37" t="str">
        <f t="array" ref="K5713">IFERROR(XLOOKUP(G5713,'Tipo de carga'!A:A,'Tipo de carga'!B:B))</f>
        <v>Autoabasto</v>
      </c>
      <c r="L5713" s="37">
        <f t="shared" si="2"/>
        <v>47</v>
      </c>
      <c r="M5713" s="37">
        <f t="shared" si="3"/>
        <v>18</v>
      </c>
      <c r="N5713" s="37">
        <f t="shared" si="4"/>
        <v>11</v>
      </c>
      <c r="O5713" s="37" t="str">
        <f t="array" ref="O5713">IFERROR(XLOOKUP(K5713,'Tipo de carga'!B:B,'Tipo de carga'!C:C))</f>
        <v>Diesel</v>
      </c>
    </row>
    <row r="5714">
      <c r="A5714" s="36">
        <v>1768.0</v>
      </c>
      <c r="B5714" s="37" t="str">
        <f t="array" ref="B5714">IFERROR(XLOOKUP(A5714,'Asignacion Nov'!A:A,'Asignacion Nov'!C:C))</f>
        <v>Circuitos</v>
      </c>
      <c r="C5714" s="37" t="str">
        <f t="array" ref="C5714">IFERROR(XLOOKUP(A5714,'Asignacion Nov'!A:A,'Asignacion Nov'!B:B))</f>
        <v>EC-03</v>
      </c>
      <c r="D5714" s="38">
        <v>45614.624872685185</v>
      </c>
      <c r="E5714" s="36" t="s">
        <v>533</v>
      </c>
      <c r="F5714" s="37" t="str">
        <f t="array" ref="F5714">IFERROR(XLOOKUP(E5714,Operadores!A:A,Operadores!B:B))</f>
        <v>GALISM</v>
      </c>
      <c r="G5714" s="36" t="s">
        <v>72</v>
      </c>
      <c r="H5714" s="39">
        <v>20.1227389999999</v>
      </c>
      <c r="I5714" s="40">
        <v>167.0</v>
      </c>
      <c r="J5714" s="41">
        <f t="shared" si="5"/>
        <v>3360.497413</v>
      </c>
      <c r="K5714" s="37" t="str">
        <f t="array" ref="K5714">IFERROR(XLOOKUP(G5714,'Tipo de carga'!A:A,'Tipo de carga'!B:B))</f>
        <v>Autoabasto</v>
      </c>
      <c r="L5714" s="37">
        <f t="shared" si="2"/>
        <v>47</v>
      </c>
      <c r="M5714" s="37">
        <f t="shared" si="3"/>
        <v>18</v>
      </c>
      <c r="N5714" s="37">
        <f t="shared" si="4"/>
        <v>11</v>
      </c>
      <c r="O5714" s="37" t="str">
        <f t="array" ref="O5714">IFERROR(XLOOKUP(K5714,'Tipo de carga'!B:B,'Tipo de carga'!C:C))</f>
        <v>Diesel</v>
      </c>
    </row>
    <row r="5715">
      <c r="A5715" s="36">
        <v>1720.0</v>
      </c>
      <c r="B5715" s="37" t="str">
        <f t="array" ref="B5715">IFERROR(XLOOKUP(A5715,'Asignacion Nov'!A:A,'Asignacion Nov'!C:C))</f>
        <v>Pilgrims Tepo</v>
      </c>
      <c r="C5715" s="37" t="str">
        <f t="array" ref="C5715">IFERROR(XLOOKUP(A5715,'Asignacion Nov'!A:A,'Asignacion Nov'!B:B))</f>
        <v>EC-02</v>
      </c>
      <c r="D5715" s="38">
        <v>45614.61752314815</v>
      </c>
      <c r="E5715" s="36" t="s">
        <v>230</v>
      </c>
      <c r="F5715" s="37" t="str">
        <f t="array" ref="F5715">IFERROR(XLOOKUP(E5715,Operadores!A:A,Operadores!B:B))</f>
        <v>DELJOS</v>
      </c>
      <c r="G5715" s="36" t="s">
        <v>72</v>
      </c>
      <c r="H5715" s="39">
        <v>20.1227389999999</v>
      </c>
      <c r="I5715" s="40">
        <v>245.0</v>
      </c>
      <c r="J5715" s="41">
        <f t="shared" si="5"/>
        <v>4930.071055</v>
      </c>
      <c r="K5715" s="37" t="str">
        <f t="array" ref="K5715">IFERROR(XLOOKUP(G5715,'Tipo de carga'!A:A,'Tipo de carga'!B:B))</f>
        <v>Autoabasto</v>
      </c>
      <c r="L5715" s="37">
        <f t="shared" si="2"/>
        <v>47</v>
      </c>
      <c r="M5715" s="37">
        <f t="shared" si="3"/>
        <v>18</v>
      </c>
      <c r="N5715" s="37">
        <f t="shared" si="4"/>
        <v>11</v>
      </c>
      <c r="O5715" s="37" t="str">
        <f t="array" ref="O5715">IFERROR(XLOOKUP(K5715,'Tipo de carga'!B:B,'Tipo de carga'!C:C))</f>
        <v>Diesel</v>
      </c>
    </row>
    <row r="5716">
      <c r="A5716" s="36">
        <v>2086.0</v>
      </c>
      <c r="B5716" s="37" t="str">
        <f t="array" ref="B5716">IFERROR(XLOOKUP(A5716,'Asignacion Nov'!A:A,'Asignacion Nov'!C:C))</f>
        <v>Available</v>
      </c>
      <c r="C5716" s="37" t="str">
        <f t="array" ref="C5716">IFERROR(XLOOKUP(A5716,'Asignacion Nov'!A:A,'Asignacion Nov'!B:B))</f>
        <v>TTE</v>
      </c>
      <c r="D5716" s="38">
        <v>45614.607511574075</v>
      </c>
      <c r="E5716" s="36" t="s">
        <v>318</v>
      </c>
      <c r="F5716" s="37" t="str">
        <f t="array" ref="F5716">IFERROR(XLOOKUP(E5716,Operadores!A:A,Operadores!B:B))</f>
        <v>SOSERN</v>
      </c>
      <c r="G5716" s="36" t="s">
        <v>72</v>
      </c>
      <c r="H5716" s="39">
        <v>20.1227389999999</v>
      </c>
      <c r="I5716" s="40">
        <v>538.0</v>
      </c>
      <c r="J5716" s="41">
        <f t="shared" si="5"/>
        <v>10826.03358</v>
      </c>
      <c r="K5716" s="37" t="str">
        <f t="array" ref="K5716">IFERROR(XLOOKUP(G5716,'Tipo de carga'!A:A,'Tipo de carga'!B:B))</f>
        <v>Autoabasto</v>
      </c>
      <c r="L5716" s="37">
        <f t="shared" si="2"/>
        <v>47</v>
      </c>
      <c r="M5716" s="37">
        <f t="shared" si="3"/>
        <v>18</v>
      </c>
      <c r="N5716" s="37">
        <f t="shared" si="4"/>
        <v>11</v>
      </c>
      <c r="O5716" s="37" t="str">
        <f t="array" ref="O5716">IFERROR(XLOOKUP(K5716,'Tipo de carga'!B:B,'Tipo de carga'!C:C))</f>
        <v>Diesel</v>
      </c>
    </row>
    <row r="5717">
      <c r="A5717" s="36">
        <v>1949.0</v>
      </c>
      <c r="B5717" s="37" t="str">
        <f t="array" ref="B5717">IFERROR(XLOOKUP(A5717,'Asignacion Nov'!A:A,'Asignacion Nov'!C:C))</f>
        <v>MeLi asignado SD</v>
      </c>
      <c r="C5717" s="37" t="str">
        <f t="array" ref="C5717">IFERROR(XLOOKUP(A5717,'Asignacion Nov'!A:A,'Asignacion Nov'!B:B))</f>
        <v>EC-05</v>
      </c>
      <c r="D5717" s="38">
        <v>45614.5958912037</v>
      </c>
      <c r="E5717" s="36" t="s">
        <v>170</v>
      </c>
      <c r="F5717" s="37" t="str">
        <f t="array" ref="F5717">IFERROR(XLOOKUP(E5717,Operadores!A:A,Operadores!B:B))</f>
        <v>MIRISR</v>
      </c>
      <c r="G5717" s="36" t="s">
        <v>72</v>
      </c>
      <c r="H5717" s="39">
        <v>20.1227389999999</v>
      </c>
      <c r="I5717" s="40">
        <v>360.0</v>
      </c>
      <c r="J5717" s="41">
        <f t="shared" si="5"/>
        <v>7244.18604</v>
      </c>
      <c r="K5717" s="37" t="str">
        <f t="array" ref="K5717">IFERROR(XLOOKUP(G5717,'Tipo de carga'!A:A,'Tipo de carga'!B:B))</f>
        <v>Autoabasto</v>
      </c>
      <c r="L5717" s="37">
        <f t="shared" si="2"/>
        <v>47</v>
      </c>
      <c r="M5717" s="37">
        <f t="shared" si="3"/>
        <v>18</v>
      </c>
      <c r="N5717" s="37">
        <f t="shared" si="4"/>
        <v>11</v>
      </c>
      <c r="O5717" s="37" t="str">
        <f t="array" ref="O5717">IFERROR(XLOOKUP(K5717,'Tipo de carga'!B:B,'Tipo de carga'!C:C))</f>
        <v>Diesel</v>
      </c>
    </row>
    <row r="5718">
      <c r="A5718" s="36">
        <v>2014.0</v>
      </c>
      <c r="B5718" s="37" t="str">
        <f t="array" ref="B5718">IFERROR(XLOOKUP(A5718,'Asignacion Nov'!A:A,'Asignacion Nov'!C:C))</f>
        <v>MeLi Asignado TD</v>
      </c>
      <c r="C5718" s="37" t="str">
        <f t="array" ref="C5718">IFERROR(XLOOKUP(A5718,'Asignacion Nov'!A:A,'Asignacion Nov'!B:B))</f>
        <v>EC-05</v>
      </c>
      <c r="D5718" s="38">
        <v>45614.58826388889</v>
      </c>
      <c r="E5718" s="36" t="s">
        <v>587</v>
      </c>
      <c r="F5718" s="37" t="str">
        <f t="array" ref="F5718">IFERROR(XLOOKUP(E5718,Operadores!A:A,Operadores!B:B))</f>
        <v>MEJJON</v>
      </c>
      <c r="G5718" s="36" t="s">
        <v>72</v>
      </c>
      <c r="H5718" s="39">
        <v>20.1227389999999</v>
      </c>
      <c r="I5718" s="40">
        <v>556.0</v>
      </c>
      <c r="J5718" s="41">
        <f t="shared" si="5"/>
        <v>11188.24288</v>
      </c>
      <c r="K5718" s="37" t="str">
        <f t="array" ref="K5718">IFERROR(XLOOKUP(G5718,'Tipo de carga'!A:A,'Tipo de carga'!B:B))</f>
        <v>Autoabasto</v>
      </c>
      <c r="L5718" s="37">
        <f t="shared" si="2"/>
        <v>47</v>
      </c>
      <c r="M5718" s="37">
        <f t="shared" si="3"/>
        <v>18</v>
      </c>
      <c r="N5718" s="37">
        <f t="shared" si="4"/>
        <v>11</v>
      </c>
      <c r="O5718" s="37" t="str">
        <f t="array" ref="O5718">IFERROR(XLOOKUP(K5718,'Tipo de carga'!B:B,'Tipo de carga'!C:C))</f>
        <v>Diesel</v>
      </c>
    </row>
    <row r="5719">
      <c r="A5719" s="36">
        <v>2016.0</v>
      </c>
      <c r="B5719" s="37" t="str">
        <f t="array" ref="B5719">IFERROR(XLOOKUP(A5719,'Asignacion Nov'!A:A,'Asignacion Nov'!C:C))</f>
        <v>MeLi Asignado TD</v>
      </c>
      <c r="C5719" s="37" t="str">
        <f t="array" ref="C5719">IFERROR(XLOOKUP(A5719,'Asignacion Nov'!A:A,'Asignacion Nov'!B:B))</f>
        <v>EC-05</v>
      </c>
      <c r="D5719" s="38">
        <v>45614.57204861111</v>
      </c>
      <c r="E5719" s="36" t="s">
        <v>578</v>
      </c>
      <c r="F5719" s="37" t="str">
        <f t="array" ref="F5719">IFERROR(XLOOKUP(E5719,Operadores!A:A,Operadores!B:B))</f>
        <v>ASTLUI</v>
      </c>
      <c r="G5719" s="36" t="s">
        <v>72</v>
      </c>
      <c r="H5719" s="39">
        <v>20.1227389999999</v>
      </c>
      <c r="I5719" s="40">
        <v>548.0</v>
      </c>
      <c r="J5719" s="41">
        <f t="shared" si="5"/>
        <v>11027.26097</v>
      </c>
      <c r="K5719" s="37" t="str">
        <f t="array" ref="K5719">IFERROR(XLOOKUP(G5719,'Tipo de carga'!A:A,'Tipo de carga'!B:B))</f>
        <v>Autoabasto</v>
      </c>
      <c r="L5719" s="37">
        <f t="shared" si="2"/>
        <v>47</v>
      </c>
      <c r="M5719" s="37">
        <f t="shared" si="3"/>
        <v>18</v>
      </c>
      <c r="N5719" s="37">
        <f t="shared" si="4"/>
        <v>11</v>
      </c>
      <c r="O5719" s="37" t="str">
        <f t="array" ref="O5719">IFERROR(XLOOKUP(K5719,'Tipo de carga'!B:B,'Tipo de carga'!C:C))</f>
        <v>Diesel</v>
      </c>
    </row>
    <row r="5720">
      <c r="A5720" s="36">
        <v>1933.0</v>
      </c>
      <c r="B5720" s="37" t="str">
        <f t="array" ref="B5720">IFERROR(XLOOKUP(A5720,'Asignacion Nov'!A:A,'Asignacion Nov'!C:C))</f>
        <v>Circuitos</v>
      </c>
      <c r="C5720" s="37" t="str">
        <f t="array" ref="C5720">IFERROR(XLOOKUP(A5720,'Asignacion Nov'!A:A,'Asignacion Nov'!B:B))</f>
        <v>EC-03</v>
      </c>
      <c r="D5720" s="38">
        <v>45614.55517361111</v>
      </c>
      <c r="E5720" s="36" t="s">
        <v>484</v>
      </c>
      <c r="F5720" s="37" t="str">
        <f t="array" ref="F5720">IFERROR(XLOOKUP(E5720,Operadores!A:A,Operadores!B:B))</f>
        <v>MOLALE</v>
      </c>
      <c r="G5720" s="36" t="s">
        <v>72</v>
      </c>
      <c r="H5720" s="39">
        <v>20.1227389999999</v>
      </c>
      <c r="I5720" s="40">
        <v>478.0</v>
      </c>
      <c r="J5720" s="41">
        <f t="shared" si="5"/>
        <v>9618.669242</v>
      </c>
      <c r="K5720" s="37" t="str">
        <f t="array" ref="K5720">IFERROR(XLOOKUP(G5720,'Tipo de carga'!A:A,'Tipo de carga'!B:B))</f>
        <v>Autoabasto</v>
      </c>
      <c r="L5720" s="37">
        <f t="shared" si="2"/>
        <v>47</v>
      </c>
      <c r="M5720" s="37">
        <f t="shared" si="3"/>
        <v>18</v>
      </c>
      <c r="N5720" s="37">
        <f t="shared" si="4"/>
        <v>11</v>
      </c>
      <c r="O5720" s="37" t="str">
        <f t="array" ref="O5720">IFERROR(XLOOKUP(K5720,'Tipo de carga'!B:B,'Tipo de carga'!C:C))</f>
        <v>Diesel</v>
      </c>
    </row>
    <row r="5721">
      <c r="A5721" s="36">
        <v>1906.0</v>
      </c>
      <c r="B5721" s="37" t="str">
        <f t="array" ref="B5721">IFERROR(XLOOKUP(A5721,'Asignacion Nov'!A:A,'Asignacion Nov'!C:C))</f>
        <v>MeLi asignado SD</v>
      </c>
      <c r="C5721" s="37" t="str">
        <f t="array" ref="C5721">IFERROR(XLOOKUP(A5721,'Asignacion Nov'!A:A,'Asignacion Nov'!B:B))</f>
        <v>EC-05</v>
      </c>
      <c r="D5721" s="38">
        <v>45614.540717592594</v>
      </c>
      <c r="E5721" s="36" t="s">
        <v>179</v>
      </c>
      <c r="F5721" s="37" t="str">
        <f t="array" ref="F5721">IFERROR(XLOOKUP(E5721,Operadores!A:A,Operadores!B:B))</f>
        <v>IBAJOS</v>
      </c>
      <c r="G5721" s="36" t="s">
        <v>72</v>
      </c>
      <c r="H5721" s="39">
        <v>20.1227389999999</v>
      </c>
      <c r="I5721" s="40">
        <v>662.0</v>
      </c>
      <c r="J5721" s="41">
        <f t="shared" si="5"/>
        <v>13321.25322</v>
      </c>
      <c r="K5721" s="37" t="str">
        <f t="array" ref="K5721">IFERROR(XLOOKUP(G5721,'Tipo de carga'!A:A,'Tipo de carga'!B:B))</f>
        <v>Autoabasto</v>
      </c>
      <c r="L5721" s="37">
        <f t="shared" si="2"/>
        <v>47</v>
      </c>
      <c r="M5721" s="37">
        <f t="shared" si="3"/>
        <v>18</v>
      </c>
      <c r="N5721" s="37">
        <f t="shared" si="4"/>
        <v>11</v>
      </c>
      <c r="O5721" s="37" t="str">
        <f t="array" ref="O5721">IFERROR(XLOOKUP(K5721,'Tipo de carga'!B:B,'Tipo de carga'!C:C))</f>
        <v>Diesel</v>
      </c>
    </row>
    <row r="5722">
      <c r="A5722" s="36">
        <v>1866.0</v>
      </c>
      <c r="B5722" s="37" t="str">
        <f t="array" ref="B5722">IFERROR(XLOOKUP(A5722,'Asignacion Nov'!A:A,'Asignacion Nov'!C:C))</f>
        <v>Pilgrims Tepo</v>
      </c>
      <c r="C5722" s="37" t="str">
        <f t="array" ref="C5722">IFERROR(XLOOKUP(A5722,'Asignacion Nov'!A:A,'Asignacion Nov'!B:B))</f>
        <v>EC-02</v>
      </c>
      <c r="D5722" s="38">
        <v>45614.526041666664</v>
      </c>
      <c r="E5722" s="36" t="s">
        <v>384</v>
      </c>
      <c r="F5722" s="37" t="str">
        <f t="array" ref="F5722">IFERROR(XLOOKUP(E5722,Operadores!A:A,Operadores!B:B))</f>
        <v>LEOJOS</v>
      </c>
      <c r="G5722" s="36" t="s">
        <v>72</v>
      </c>
      <c r="H5722" s="39">
        <v>20.1227389999999</v>
      </c>
      <c r="I5722" s="40">
        <v>235.0</v>
      </c>
      <c r="J5722" s="41">
        <f t="shared" si="5"/>
        <v>4728.843665</v>
      </c>
      <c r="K5722" s="37" t="str">
        <f t="array" ref="K5722">IFERROR(XLOOKUP(G5722,'Tipo de carga'!A:A,'Tipo de carga'!B:B))</f>
        <v>Autoabasto</v>
      </c>
      <c r="L5722" s="37">
        <f t="shared" si="2"/>
        <v>47</v>
      </c>
      <c r="M5722" s="37">
        <f t="shared" si="3"/>
        <v>18</v>
      </c>
      <c r="N5722" s="37">
        <f t="shared" si="4"/>
        <v>11</v>
      </c>
      <c r="O5722" s="37" t="str">
        <f t="array" ref="O5722">IFERROR(XLOOKUP(K5722,'Tipo de carga'!B:B,'Tipo de carga'!C:C))</f>
        <v>Diesel</v>
      </c>
    </row>
    <row r="5723">
      <c r="A5723" s="36">
        <v>1897.0</v>
      </c>
      <c r="B5723" s="37" t="str">
        <f t="array" ref="B5723">IFERROR(XLOOKUP(A5723,'Asignacion Nov'!A:A,'Asignacion Nov'!C:C))</f>
        <v>Full Liver</v>
      </c>
      <c r="C5723" s="37" t="str">
        <f t="array" ref="C5723">IFERROR(XLOOKUP(A5723,'Asignacion Nov'!A:A,'Asignacion Nov'!B:B))</f>
        <v>EC-01</v>
      </c>
      <c r="D5723" s="38">
        <v>45614.51331018518</v>
      </c>
      <c r="E5723" s="36" t="s">
        <v>218</v>
      </c>
      <c r="F5723" s="37" t="str">
        <f t="array" ref="F5723">IFERROR(XLOOKUP(E5723,Operadores!A:A,Operadores!B:B))</f>
        <v>MONAL</v>
      </c>
      <c r="G5723" s="36" t="s">
        <v>72</v>
      </c>
      <c r="H5723" s="39">
        <v>20.1227389999999</v>
      </c>
      <c r="I5723" s="40">
        <v>840.0</v>
      </c>
      <c r="J5723" s="41">
        <f t="shared" si="5"/>
        <v>16903.10076</v>
      </c>
      <c r="K5723" s="37" t="str">
        <f t="array" ref="K5723">IFERROR(XLOOKUP(G5723,'Tipo de carga'!A:A,'Tipo de carga'!B:B))</f>
        <v>Autoabasto</v>
      </c>
      <c r="L5723" s="37">
        <f t="shared" si="2"/>
        <v>47</v>
      </c>
      <c r="M5723" s="37">
        <f t="shared" si="3"/>
        <v>18</v>
      </c>
      <c r="N5723" s="37">
        <f t="shared" si="4"/>
        <v>11</v>
      </c>
      <c r="O5723" s="37" t="str">
        <f t="array" ref="O5723">IFERROR(XLOOKUP(K5723,'Tipo de carga'!B:B,'Tipo de carga'!C:C))</f>
        <v>Diesel</v>
      </c>
    </row>
    <row r="5724">
      <c r="A5724" s="36">
        <v>2015.0</v>
      </c>
      <c r="B5724" s="37" t="str">
        <f t="array" ref="B5724">IFERROR(XLOOKUP(A5724,'Asignacion Nov'!A:A,'Asignacion Nov'!C:C))</f>
        <v>MeLi Asignado TD</v>
      </c>
      <c r="C5724" s="37" t="str">
        <f t="array" ref="C5724">IFERROR(XLOOKUP(A5724,'Asignacion Nov'!A:A,'Asignacion Nov'!B:B))</f>
        <v>EC-05</v>
      </c>
      <c r="D5724" s="38">
        <v>45614.49914351852</v>
      </c>
      <c r="E5724" s="36" t="s">
        <v>561</v>
      </c>
      <c r="F5724" s="37" t="str">
        <f t="array" ref="F5724">IFERROR(XLOOKUP(E5724,Operadores!A:A,Operadores!B:B))</f>
        <v>VILYON</v>
      </c>
      <c r="G5724" s="36" t="s">
        <v>72</v>
      </c>
      <c r="H5724" s="39">
        <v>20.1227389999999</v>
      </c>
      <c r="I5724" s="40">
        <v>437.0</v>
      </c>
      <c r="J5724" s="41">
        <f t="shared" si="5"/>
        <v>8793.636943</v>
      </c>
      <c r="K5724" s="37" t="str">
        <f t="array" ref="K5724">IFERROR(XLOOKUP(G5724,'Tipo de carga'!A:A,'Tipo de carga'!B:B))</f>
        <v>Autoabasto</v>
      </c>
      <c r="L5724" s="37">
        <f t="shared" si="2"/>
        <v>47</v>
      </c>
      <c r="M5724" s="37">
        <f t="shared" si="3"/>
        <v>18</v>
      </c>
      <c r="N5724" s="37">
        <f t="shared" si="4"/>
        <v>11</v>
      </c>
      <c r="O5724" s="37" t="str">
        <f t="array" ref="O5724">IFERROR(XLOOKUP(K5724,'Tipo de carga'!B:B,'Tipo de carga'!C:C))</f>
        <v>Diesel</v>
      </c>
    </row>
    <row r="5725">
      <c r="A5725" s="36">
        <v>1964.0</v>
      </c>
      <c r="B5725" s="37" t="str">
        <f t="array" ref="B5725">IFERROR(XLOOKUP(A5725,'Asignacion Nov'!A:A,'Asignacion Nov'!C:C))</f>
        <v>MeLi asignado SD</v>
      </c>
      <c r="C5725" s="37" t="str">
        <f t="array" ref="C5725">IFERROR(XLOOKUP(A5725,'Asignacion Nov'!A:A,'Asignacion Nov'!B:B))</f>
        <v>EC-05</v>
      </c>
      <c r="D5725" s="38">
        <v>45614.48467592592</v>
      </c>
      <c r="E5725" s="36" t="s">
        <v>550</v>
      </c>
      <c r="F5725" s="37" t="str">
        <f t="array" ref="F5725">IFERROR(XLOOKUP(E5725,Operadores!A:A,Operadores!B:B))</f>
        <v>CALJOR01</v>
      </c>
      <c r="G5725" s="36" t="s">
        <v>72</v>
      </c>
      <c r="H5725" s="39">
        <v>20.1227389999999</v>
      </c>
      <c r="I5725" s="40">
        <v>453.0</v>
      </c>
      <c r="J5725" s="41">
        <f t="shared" si="5"/>
        <v>9115.600767</v>
      </c>
      <c r="K5725" s="37" t="str">
        <f t="array" ref="K5725">IFERROR(XLOOKUP(G5725,'Tipo de carga'!A:A,'Tipo de carga'!B:B))</f>
        <v>Autoabasto</v>
      </c>
      <c r="L5725" s="37">
        <f t="shared" si="2"/>
        <v>47</v>
      </c>
      <c r="M5725" s="37">
        <f t="shared" si="3"/>
        <v>18</v>
      </c>
      <c r="N5725" s="37">
        <f t="shared" si="4"/>
        <v>11</v>
      </c>
      <c r="O5725" s="37" t="str">
        <f t="array" ref="O5725">IFERROR(XLOOKUP(K5725,'Tipo de carga'!B:B,'Tipo de carga'!C:C))</f>
        <v>Diesel</v>
      </c>
    </row>
    <row r="5726">
      <c r="A5726" s="36">
        <v>2035.0</v>
      </c>
      <c r="B5726" s="37" t="str">
        <f t="array" ref="B5726">IFERROR(XLOOKUP(A5726,'Asignacion Nov'!A:A,'Asignacion Nov'!C:C))</f>
        <v>Liverpool Local</v>
      </c>
      <c r="C5726" s="37" t="str">
        <f t="array" ref="C5726">IFERROR(XLOOKUP(A5726,'Asignacion Nov'!A:A,'Asignacion Nov'!B:B))</f>
        <v>EC-01</v>
      </c>
      <c r="D5726" s="38">
        <v>45614.473969907405</v>
      </c>
      <c r="E5726" s="36" t="s">
        <v>176</v>
      </c>
      <c r="F5726" s="37" t="str">
        <f t="array" ref="F5726">IFERROR(XLOOKUP(E5726,Operadores!A:A,Operadores!B:B))</f>
        <v>GONCES</v>
      </c>
      <c r="G5726" s="36" t="s">
        <v>72</v>
      </c>
      <c r="H5726" s="39">
        <v>20.1227389999999</v>
      </c>
      <c r="I5726" s="40">
        <v>216.0</v>
      </c>
      <c r="J5726" s="41">
        <f t="shared" si="5"/>
        <v>4346.511624</v>
      </c>
      <c r="K5726" s="37" t="str">
        <f t="array" ref="K5726">IFERROR(XLOOKUP(G5726,'Tipo de carga'!A:A,'Tipo de carga'!B:B))</f>
        <v>Autoabasto</v>
      </c>
      <c r="L5726" s="37">
        <f t="shared" si="2"/>
        <v>47</v>
      </c>
      <c r="M5726" s="37">
        <f t="shared" si="3"/>
        <v>18</v>
      </c>
      <c r="N5726" s="37">
        <f t="shared" si="4"/>
        <v>11</v>
      </c>
      <c r="O5726" s="37" t="str">
        <f t="array" ref="O5726">IFERROR(XLOOKUP(K5726,'Tipo de carga'!B:B,'Tipo de carga'!C:C))</f>
        <v>Diesel</v>
      </c>
    </row>
    <row r="5727">
      <c r="A5727" s="36">
        <v>1860.0</v>
      </c>
      <c r="B5727" s="37" t="str">
        <f t="array" ref="B5727">IFERROR(XLOOKUP(A5727,'Asignacion Nov'!A:A,'Asignacion Nov'!C:C))</f>
        <v>Circuitos</v>
      </c>
      <c r="C5727" s="37" t="str">
        <f t="array" ref="C5727">IFERROR(XLOOKUP(A5727,'Asignacion Nov'!A:A,'Asignacion Nov'!B:B))</f>
        <v>EC-03</v>
      </c>
      <c r="D5727" s="38">
        <v>45614.46414351852</v>
      </c>
      <c r="E5727" s="36" t="s">
        <v>588</v>
      </c>
      <c r="F5727" s="37" t="str">
        <f t="array" ref="F5727">IFERROR(XLOOKUP(E5727,Operadores!A:A,Operadores!B:B))</f>
        <v>CONMAU</v>
      </c>
      <c r="G5727" s="36" t="s">
        <v>72</v>
      </c>
      <c r="H5727" s="39">
        <v>20.1227389999999</v>
      </c>
      <c r="I5727" s="40">
        <v>16.0</v>
      </c>
      <c r="J5727" s="41">
        <f t="shared" si="5"/>
        <v>321.963824</v>
      </c>
      <c r="K5727" s="37" t="str">
        <f t="array" ref="K5727">IFERROR(XLOOKUP(G5727,'Tipo de carga'!A:A,'Tipo de carga'!B:B))</f>
        <v>Autoabasto</v>
      </c>
      <c r="L5727" s="37">
        <f t="shared" si="2"/>
        <v>47</v>
      </c>
      <c r="M5727" s="37">
        <f t="shared" si="3"/>
        <v>18</v>
      </c>
      <c r="N5727" s="37">
        <f t="shared" si="4"/>
        <v>11</v>
      </c>
      <c r="O5727" s="37" t="str">
        <f t="array" ref="O5727">IFERROR(XLOOKUP(K5727,'Tipo de carga'!B:B,'Tipo de carga'!C:C))</f>
        <v>Diesel</v>
      </c>
    </row>
    <row r="5728">
      <c r="A5728" s="36">
        <v>1789.0</v>
      </c>
      <c r="B5728" s="37" t="str">
        <f t="array" ref="B5728">IFERROR(XLOOKUP(A5728,'Asignacion Nov'!A:A,'Asignacion Nov'!C:C))</f>
        <v>Hisense</v>
      </c>
      <c r="C5728" s="37" t="str">
        <f t="array" ref="C5728">IFERROR(XLOOKUP(A5728,'Asignacion Nov'!A:A,'Asignacion Nov'!B:B))</f>
        <v>EC-03</v>
      </c>
      <c r="D5728" s="38">
        <v>45614.46097222222</v>
      </c>
      <c r="E5728" s="36" t="s">
        <v>413</v>
      </c>
      <c r="F5728" s="37" t="str">
        <f t="array" ref="F5728">IFERROR(XLOOKUP(E5728,Operadores!A:A,Operadores!B:B))</f>
        <v>GALANG</v>
      </c>
      <c r="G5728" s="36" t="s">
        <v>72</v>
      </c>
      <c r="H5728" s="39">
        <v>20.1227389999999</v>
      </c>
      <c r="I5728" s="40">
        <v>545.0</v>
      </c>
      <c r="J5728" s="41">
        <f t="shared" si="5"/>
        <v>10966.89275</v>
      </c>
      <c r="K5728" s="37" t="str">
        <f t="array" ref="K5728">IFERROR(XLOOKUP(G5728,'Tipo de carga'!A:A,'Tipo de carga'!B:B))</f>
        <v>Autoabasto</v>
      </c>
      <c r="L5728" s="37">
        <f t="shared" si="2"/>
        <v>47</v>
      </c>
      <c r="M5728" s="37">
        <f t="shared" si="3"/>
        <v>18</v>
      </c>
      <c r="N5728" s="37">
        <f t="shared" si="4"/>
        <v>11</v>
      </c>
      <c r="O5728" s="37" t="str">
        <f t="array" ref="O5728">IFERROR(XLOOKUP(K5728,'Tipo de carga'!B:B,'Tipo de carga'!C:C))</f>
        <v>Diesel</v>
      </c>
    </row>
    <row r="5729">
      <c r="A5729" s="36">
        <v>2009.0</v>
      </c>
      <c r="B5729" s="37" t="str">
        <f t="array" ref="B5729">IFERROR(XLOOKUP(A5729,'Asignacion Nov'!A:A,'Asignacion Nov'!C:C))</f>
        <v>MeLi Dedicado Merida</v>
      </c>
      <c r="C5729" s="37" t="str">
        <f t="array" ref="C5729">IFERROR(XLOOKUP(A5729,'Asignacion Nov'!A:A,'Asignacion Nov'!B:B))</f>
        <v>EC-05</v>
      </c>
      <c r="D5729" s="38">
        <v>45614.45148148148</v>
      </c>
      <c r="E5729" s="36" t="s">
        <v>589</v>
      </c>
      <c r="F5729" s="37" t="str">
        <f t="array" ref="F5729">IFERROR(XLOOKUP(E5729,Operadores!A:A,Operadores!B:B))</f>
        <v>LEOJUA</v>
      </c>
      <c r="G5729" s="36" t="s">
        <v>72</v>
      </c>
      <c r="H5729" s="39">
        <v>20.1227389999999</v>
      </c>
      <c r="I5729" s="40">
        <v>573.0</v>
      </c>
      <c r="J5729" s="41">
        <f t="shared" si="5"/>
        <v>11530.32945</v>
      </c>
      <c r="K5729" s="37" t="str">
        <f t="array" ref="K5729">IFERROR(XLOOKUP(G5729,'Tipo de carga'!A:A,'Tipo de carga'!B:B))</f>
        <v>Autoabasto</v>
      </c>
      <c r="L5729" s="37">
        <f t="shared" si="2"/>
        <v>47</v>
      </c>
      <c r="M5729" s="37">
        <f t="shared" si="3"/>
        <v>18</v>
      </c>
      <c r="N5729" s="37">
        <f t="shared" si="4"/>
        <v>11</v>
      </c>
      <c r="O5729" s="37" t="str">
        <f t="array" ref="O5729">IFERROR(XLOOKUP(K5729,'Tipo de carga'!B:B,'Tipo de carga'!C:C))</f>
        <v>Diesel</v>
      </c>
    </row>
    <row r="5730">
      <c r="A5730" s="36">
        <v>1961.0</v>
      </c>
      <c r="B5730" s="37" t="str">
        <f t="array" ref="B5730">IFERROR(XLOOKUP(A5730,'Asignacion Nov'!A:A,'Asignacion Nov'!C:C))</f>
        <v>MeLi asignado SD</v>
      </c>
      <c r="C5730" s="37" t="str">
        <f t="array" ref="C5730">IFERROR(XLOOKUP(A5730,'Asignacion Nov'!A:A,'Asignacion Nov'!B:B))</f>
        <v>EC-05</v>
      </c>
      <c r="D5730" s="38">
        <v>45614.4184837963</v>
      </c>
      <c r="E5730" s="36" t="s">
        <v>196</v>
      </c>
      <c r="F5730" s="37" t="str">
        <f t="array" ref="F5730">IFERROR(XLOOKUP(E5730,Operadores!A:A,Operadores!B:B))</f>
        <v>HERJOS07</v>
      </c>
      <c r="G5730" s="36" t="s">
        <v>72</v>
      </c>
      <c r="H5730" s="39">
        <v>20.1227389999999</v>
      </c>
      <c r="I5730" s="40">
        <v>303.0</v>
      </c>
      <c r="J5730" s="41">
        <f t="shared" si="5"/>
        <v>6097.189917</v>
      </c>
      <c r="K5730" s="37" t="str">
        <f t="array" ref="K5730">IFERROR(XLOOKUP(G5730,'Tipo de carga'!A:A,'Tipo de carga'!B:B))</f>
        <v>Autoabasto</v>
      </c>
      <c r="L5730" s="37">
        <f t="shared" si="2"/>
        <v>47</v>
      </c>
      <c r="M5730" s="37">
        <f t="shared" si="3"/>
        <v>18</v>
      </c>
      <c r="N5730" s="37">
        <f t="shared" si="4"/>
        <v>11</v>
      </c>
      <c r="O5730" s="37" t="str">
        <f t="array" ref="O5730">IFERROR(XLOOKUP(K5730,'Tipo de carga'!B:B,'Tipo de carga'!C:C))</f>
        <v>Diesel</v>
      </c>
    </row>
    <row r="5731">
      <c r="A5731" s="36">
        <v>2001.0</v>
      </c>
      <c r="B5731" s="37" t="str">
        <f t="array" ref="B5731">IFERROR(XLOOKUP(A5731,'Asignacion Nov'!A:A,'Asignacion Nov'!C:C))</f>
        <v>MeLi Dedicado Merida</v>
      </c>
      <c r="C5731" s="37" t="str">
        <f t="array" ref="C5731">IFERROR(XLOOKUP(A5731,'Asignacion Nov'!A:A,'Asignacion Nov'!B:B))</f>
        <v>EC-05</v>
      </c>
      <c r="D5731" s="38">
        <v>45614.40736111111</v>
      </c>
      <c r="E5731" s="36" t="s">
        <v>292</v>
      </c>
      <c r="F5731" s="37" t="str">
        <f t="array" ref="F5731">IFERROR(XLOOKUP(E5731,Operadores!A:A,Operadores!B:B))</f>
        <v>GARJUL</v>
      </c>
      <c r="G5731" s="36" t="s">
        <v>72</v>
      </c>
      <c r="H5731" s="39">
        <v>20.1227389999999</v>
      </c>
      <c r="I5731" s="40">
        <v>280.0</v>
      </c>
      <c r="J5731" s="41">
        <f t="shared" si="5"/>
        <v>5634.36692</v>
      </c>
      <c r="K5731" s="37" t="str">
        <f t="array" ref="K5731">IFERROR(XLOOKUP(G5731,'Tipo de carga'!A:A,'Tipo de carga'!B:B))</f>
        <v>Autoabasto</v>
      </c>
      <c r="L5731" s="37">
        <f t="shared" si="2"/>
        <v>47</v>
      </c>
      <c r="M5731" s="37">
        <f t="shared" si="3"/>
        <v>18</v>
      </c>
      <c r="N5731" s="37">
        <f t="shared" si="4"/>
        <v>11</v>
      </c>
      <c r="O5731" s="37" t="str">
        <f t="array" ref="O5731">IFERROR(XLOOKUP(K5731,'Tipo de carga'!B:B,'Tipo de carga'!C:C))</f>
        <v>Diesel</v>
      </c>
    </row>
    <row r="5732">
      <c r="A5732" s="36">
        <v>1905.0</v>
      </c>
      <c r="B5732" s="37" t="str">
        <f t="array" ref="B5732">IFERROR(XLOOKUP(A5732,'Asignacion Nov'!A:A,'Asignacion Nov'!C:C))</f>
        <v>MeLi asignado SD</v>
      </c>
      <c r="C5732" s="37" t="str">
        <f t="array" ref="C5732">IFERROR(XLOOKUP(A5732,'Asignacion Nov'!A:A,'Asignacion Nov'!B:B))</f>
        <v>EC-05</v>
      </c>
      <c r="D5732" s="38">
        <v>45614.397777777776</v>
      </c>
      <c r="E5732" s="36" t="s">
        <v>367</v>
      </c>
      <c r="F5732" s="37" t="str">
        <f t="array" ref="F5732">IFERROR(XLOOKUP(E5732,Operadores!A:A,Operadores!B:B))</f>
        <v>ALTJOS</v>
      </c>
      <c r="G5732" s="36" t="s">
        <v>72</v>
      </c>
      <c r="H5732" s="39">
        <v>20.1227389999999</v>
      </c>
      <c r="I5732" s="40">
        <v>312.0</v>
      </c>
      <c r="J5732" s="41">
        <f t="shared" si="5"/>
        <v>6278.294568</v>
      </c>
      <c r="K5732" s="37" t="str">
        <f t="array" ref="K5732">IFERROR(XLOOKUP(G5732,'Tipo de carga'!A:A,'Tipo de carga'!B:B))</f>
        <v>Autoabasto</v>
      </c>
      <c r="L5732" s="37">
        <f t="shared" si="2"/>
        <v>47</v>
      </c>
      <c r="M5732" s="37">
        <f t="shared" si="3"/>
        <v>18</v>
      </c>
      <c r="N5732" s="37">
        <f t="shared" si="4"/>
        <v>11</v>
      </c>
      <c r="O5732" s="37" t="str">
        <f t="array" ref="O5732">IFERROR(XLOOKUP(K5732,'Tipo de carga'!B:B,'Tipo de carga'!C:C))</f>
        <v>Diesel</v>
      </c>
    </row>
    <row r="5733">
      <c r="A5733" s="36">
        <v>1981.0</v>
      </c>
      <c r="B5733" s="37" t="str">
        <f t="array" ref="B5733">IFERROR(XLOOKUP(A5733,'Asignacion Nov'!A:A,'Asignacion Nov'!C:C))</f>
        <v>MeLi asignado SD</v>
      </c>
      <c r="C5733" s="37" t="str">
        <f t="array" ref="C5733">IFERROR(XLOOKUP(A5733,'Asignacion Nov'!A:A,'Asignacion Nov'!B:B))</f>
        <v>EC-05</v>
      </c>
      <c r="D5733" s="38">
        <v>45614.381006944444</v>
      </c>
      <c r="E5733" s="36" t="s">
        <v>522</v>
      </c>
      <c r="F5733" s="37" t="str">
        <f t="array" ref="F5733">IFERROR(XLOOKUP(E5733,Operadores!A:A,Operadores!B:B))</f>
        <v>SORJUL</v>
      </c>
      <c r="G5733" s="36" t="s">
        <v>72</v>
      </c>
      <c r="H5733" s="39">
        <v>20.1227389999999</v>
      </c>
      <c r="I5733" s="40">
        <v>440.0</v>
      </c>
      <c r="J5733" s="41">
        <f t="shared" si="5"/>
        <v>8854.00516</v>
      </c>
      <c r="K5733" s="37" t="str">
        <f t="array" ref="K5733">IFERROR(XLOOKUP(G5733,'Tipo de carga'!A:A,'Tipo de carga'!B:B))</f>
        <v>Autoabasto</v>
      </c>
      <c r="L5733" s="37">
        <f t="shared" si="2"/>
        <v>47</v>
      </c>
      <c r="M5733" s="37">
        <f t="shared" si="3"/>
        <v>18</v>
      </c>
      <c r="N5733" s="37">
        <f t="shared" si="4"/>
        <v>11</v>
      </c>
      <c r="O5733" s="37" t="str">
        <f t="array" ref="O5733">IFERROR(XLOOKUP(K5733,'Tipo de carga'!B:B,'Tipo de carga'!C:C))</f>
        <v>Diesel</v>
      </c>
    </row>
    <row r="5734">
      <c r="A5734" s="36">
        <v>1976.0</v>
      </c>
      <c r="B5734" s="37" t="str">
        <f t="array" ref="B5734">IFERROR(XLOOKUP(A5734,'Asignacion Nov'!A:A,'Asignacion Nov'!C:C))</f>
        <v>MeLi asignado SD</v>
      </c>
      <c r="C5734" s="37" t="str">
        <f t="array" ref="C5734">IFERROR(XLOOKUP(A5734,'Asignacion Nov'!A:A,'Asignacion Nov'!B:B))</f>
        <v>EC-05</v>
      </c>
      <c r="D5734" s="38">
        <v>45614.35358796296</v>
      </c>
      <c r="E5734" s="36" t="s">
        <v>178</v>
      </c>
      <c r="F5734" s="37" t="str">
        <f t="array" ref="F5734">IFERROR(XLOOKUP(E5734,Operadores!A:A,Operadores!B:B))</f>
        <v>BAUGEO</v>
      </c>
      <c r="G5734" s="36" t="s">
        <v>72</v>
      </c>
      <c r="H5734" s="39">
        <v>20.1227389999999</v>
      </c>
      <c r="I5734" s="40">
        <v>326.0</v>
      </c>
      <c r="J5734" s="41">
        <f t="shared" si="5"/>
        <v>6560.012914</v>
      </c>
      <c r="K5734" s="37" t="str">
        <f t="array" ref="K5734">IFERROR(XLOOKUP(G5734,'Tipo de carga'!A:A,'Tipo de carga'!B:B))</f>
        <v>Autoabasto</v>
      </c>
      <c r="L5734" s="37">
        <f t="shared" si="2"/>
        <v>47</v>
      </c>
      <c r="M5734" s="37">
        <f t="shared" si="3"/>
        <v>18</v>
      </c>
      <c r="N5734" s="37">
        <f t="shared" si="4"/>
        <v>11</v>
      </c>
      <c r="O5734" s="37" t="str">
        <f t="array" ref="O5734">IFERROR(XLOOKUP(K5734,'Tipo de carga'!B:B,'Tipo de carga'!C:C))</f>
        <v>Diesel</v>
      </c>
    </row>
    <row r="5735">
      <c r="A5735" s="36">
        <v>1945.0</v>
      </c>
      <c r="B5735" s="37" t="str">
        <f t="array" ref="B5735">IFERROR(XLOOKUP(A5735,'Asignacion Nov'!A:A,'Asignacion Nov'!C:C))</f>
        <v>MeLi asignado SD</v>
      </c>
      <c r="C5735" s="37" t="str">
        <f t="array" ref="C5735">IFERROR(XLOOKUP(A5735,'Asignacion Nov'!A:A,'Asignacion Nov'!B:B))</f>
        <v>EC-05</v>
      </c>
      <c r="D5735" s="38">
        <v>45614.29702546296</v>
      </c>
      <c r="E5735" s="36" t="s">
        <v>467</v>
      </c>
      <c r="F5735" s="37" t="str">
        <f t="array" ref="F5735">IFERROR(XLOOKUP(E5735,Operadores!A:A,Operadores!B:B))</f>
        <v>SILAL</v>
      </c>
      <c r="G5735" s="36" t="s">
        <v>72</v>
      </c>
      <c r="H5735" s="39">
        <v>20.1227389999999</v>
      </c>
      <c r="I5735" s="40">
        <v>358.0</v>
      </c>
      <c r="J5735" s="41">
        <f t="shared" si="5"/>
        <v>7203.940562</v>
      </c>
      <c r="K5735" s="37" t="str">
        <f t="array" ref="K5735">IFERROR(XLOOKUP(G5735,'Tipo de carga'!A:A,'Tipo de carga'!B:B))</f>
        <v>Autoabasto</v>
      </c>
      <c r="L5735" s="37">
        <f t="shared" si="2"/>
        <v>47</v>
      </c>
      <c r="M5735" s="37">
        <f t="shared" si="3"/>
        <v>18</v>
      </c>
      <c r="N5735" s="37">
        <f t="shared" si="4"/>
        <v>11</v>
      </c>
      <c r="O5735" s="37" t="str">
        <f t="array" ref="O5735">IFERROR(XLOOKUP(K5735,'Tipo de carga'!B:B,'Tipo de carga'!C:C))</f>
        <v>Diesel</v>
      </c>
    </row>
    <row r="5736">
      <c r="A5736" s="36">
        <v>2030.0</v>
      </c>
      <c r="B5736" s="37" t="str">
        <f t="array" ref="B5736">IFERROR(XLOOKUP(A5736,'Asignacion Nov'!A:A,'Asignacion Nov'!C:C))</f>
        <v>MeLi Dedicado TD</v>
      </c>
      <c r="C5736" s="37" t="str">
        <f t="array" ref="C5736">IFERROR(XLOOKUP(A5736,'Asignacion Nov'!A:A,'Asignacion Nov'!B:B))</f>
        <v>EC-05</v>
      </c>
      <c r="D5736" s="38">
        <v>45614.25349537037</v>
      </c>
      <c r="E5736" s="36" t="s">
        <v>323</v>
      </c>
      <c r="F5736" s="37" t="str">
        <f t="array" ref="F5736">IFERROR(XLOOKUP(E5736,Operadores!A:A,Operadores!B:B))</f>
        <v>MENBER</v>
      </c>
      <c r="G5736" s="36" t="s">
        <v>72</v>
      </c>
      <c r="H5736" s="39">
        <v>20.1227389999999</v>
      </c>
      <c r="I5736" s="40">
        <v>530.0</v>
      </c>
      <c r="J5736" s="41">
        <f t="shared" si="5"/>
        <v>10665.05167</v>
      </c>
      <c r="K5736" s="37" t="str">
        <f t="array" ref="K5736">IFERROR(XLOOKUP(G5736,'Tipo de carga'!A:A,'Tipo de carga'!B:B))</f>
        <v>Autoabasto</v>
      </c>
      <c r="L5736" s="37">
        <f t="shared" si="2"/>
        <v>47</v>
      </c>
      <c r="M5736" s="37">
        <f t="shared" si="3"/>
        <v>18</v>
      </c>
      <c r="N5736" s="37">
        <f t="shared" si="4"/>
        <v>11</v>
      </c>
      <c r="O5736" s="37" t="str">
        <f t="array" ref="O5736">IFERROR(XLOOKUP(K5736,'Tipo de carga'!B:B,'Tipo de carga'!C:C))</f>
        <v>Diesel</v>
      </c>
    </row>
    <row r="5737">
      <c r="A5737" s="36">
        <v>1994.0</v>
      </c>
      <c r="B5737" s="37" t="str">
        <f t="array" ref="B5737">IFERROR(XLOOKUP(A5737,'Asignacion Nov'!A:A,'Asignacion Nov'!C:C))</f>
        <v>MeLi Dedicado TD</v>
      </c>
      <c r="C5737" s="37" t="str">
        <f t="array" ref="C5737">IFERROR(XLOOKUP(A5737,'Asignacion Nov'!A:A,'Asignacion Nov'!B:B))</f>
        <v>EC-05</v>
      </c>
      <c r="D5737" s="38">
        <v>45614.1794212963</v>
      </c>
      <c r="E5737" s="36" t="s">
        <v>339</v>
      </c>
      <c r="F5737" s="37" t="str">
        <f t="array" ref="F5737">IFERROR(XLOOKUP(E5737,Operadores!A:A,Operadores!B:B))</f>
        <v>ESCJOR</v>
      </c>
      <c r="G5737" s="36" t="s">
        <v>72</v>
      </c>
      <c r="H5737" s="39">
        <v>20.1227389999999</v>
      </c>
      <c r="I5737" s="40">
        <v>475.0</v>
      </c>
      <c r="J5737" s="41">
        <f t="shared" si="5"/>
        <v>9558.301025</v>
      </c>
      <c r="K5737" s="37" t="str">
        <f t="array" ref="K5737">IFERROR(XLOOKUP(G5737,'Tipo de carga'!A:A,'Tipo de carga'!B:B))</f>
        <v>Autoabasto</v>
      </c>
      <c r="L5737" s="37">
        <f t="shared" si="2"/>
        <v>47</v>
      </c>
      <c r="M5737" s="37">
        <f t="shared" si="3"/>
        <v>18</v>
      </c>
      <c r="N5737" s="37">
        <f t="shared" si="4"/>
        <v>11</v>
      </c>
      <c r="O5737" s="37" t="str">
        <f t="array" ref="O5737">IFERROR(XLOOKUP(K5737,'Tipo de carga'!B:B,'Tipo de carga'!C:C))</f>
        <v>Diesel</v>
      </c>
    </row>
    <row r="5738">
      <c r="A5738" s="36">
        <v>1983.0</v>
      </c>
      <c r="B5738" s="37" t="str">
        <f t="array" ref="B5738">IFERROR(XLOOKUP(A5738,'Asignacion Nov'!A:A,'Asignacion Nov'!C:C))</f>
        <v>MeLi asignado SD</v>
      </c>
      <c r="C5738" s="37" t="str">
        <f t="array" ref="C5738">IFERROR(XLOOKUP(A5738,'Asignacion Nov'!A:A,'Asignacion Nov'!B:B))</f>
        <v>EC-05</v>
      </c>
      <c r="D5738" s="38">
        <v>45614.07247685185</v>
      </c>
      <c r="E5738" s="36" t="s">
        <v>161</v>
      </c>
      <c r="F5738" s="37" t="str">
        <f t="array" ref="F5738">IFERROR(XLOOKUP(E5738,Operadores!A:A,Operadores!B:B))</f>
        <v>SANART</v>
      </c>
      <c r="G5738" s="36" t="s">
        <v>72</v>
      </c>
      <c r="H5738" s="39">
        <v>20.1227389999999</v>
      </c>
      <c r="I5738" s="40">
        <v>349.0</v>
      </c>
      <c r="J5738" s="41">
        <f t="shared" si="5"/>
        <v>7022.835911</v>
      </c>
      <c r="K5738" s="37" t="str">
        <f t="array" ref="K5738">IFERROR(XLOOKUP(G5738,'Tipo de carga'!A:A,'Tipo de carga'!B:B))</f>
        <v>Autoabasto</v>
      </c>
      <c r="L5738" s="37">
        <f t="shared" si="2"/>
        <v>47</v>
      </c>
      <c r="M5738" s="37">
        <f t="shared" si="3"/>
        <v>18</v>
      </c>
      <c r="N5738" s="37">
        <f t="shared" si="4"/>
        <v>11</v>
      </c>
      <c r="O5738" s="37" t="str">
        <f t="array" ref="O5738">IFERROR(XLOOKUP(K5738,'Tipo de carga'!B:B,'Tipo de carga'!C:C))</f>
        <v>Diesel</v>
      </c>
    </row>
    <row r="5739">
      <c r="A5739" s="36">
        <v>1896.0</v>
      </c>
      <c r="B5739" s="37" t="str">
        <f t="array" ref="B5739">IFERROR(XLOOKUP(A5739,'Asignacion Nov'!A:A,'Asignacion Nov'!C:C))</f>
        <v>Hisense</v>
      </c>
      <c r="C5739" s="37" t="str">
        <f t="array" ref="C5739">IFERROR(XLOOKUP(A5739,'Asignacion Nov'!A:A,'Asignacion Nov'!B:B))</f>
        <v>EC-03</v>
      </c>
      <c r="D5739" s="38">
        <v>45614.96055555555</v>
      </c>
      <c r="E5739" s="36" t="s">
        <v>353</v>
      </c>
      <c r="F5739" s="37" t="str">
        <f t="array" ref="F5739">IFERROR(XLOOKUP(E5739,Operadores!A:A,Operadores!B:B))</f>
        <v>CUAALV</v>
      </c>
      <c r="G5739" s="36" t="s">
        <v>19</v>
      </c>
      <c r="H5739" s="39">
        <v>20.226188</v>
      </c>
      <c r="I5739" s="40">
        <v>135.0</v>
      </c>
      <c r="J5739" s="41">
        <f t="shared" si="5"/>
        <v>2730.53538</v>
      </c>
      <c r="K5739" s="37" t="str">
        <f t="array" ref="K5739">IFERROR(XLOOKUP(G5739,'Tipo de carga'!A:A,'Tipo de carga'!B:B))</f>
        <v>Autoabasto</v>
      </c>
      <c r="L5739" s="37">
        <f t="shared" si="2"/>
        <v>47</v>
      </c>
      <c r="M5739" s="37">
        <f t="shared" si="3"/>
        <v>18</v>
      </c>
      <c r="N5739" s="37">
        <f t="shared" si="4"/>
        <v>11</v>
      </c>
      <c r="O5739" s="37" t="str">
        <f t="array" ref="O5739">IFERROR(XLOOKUP(K5739,'Tipo de carga'!B:B,'Tipo de carga'!C:C))</f>
        <v>Diesel</v>
      </c>
    </row>
    <row r="5740">
      <c r="A5740" s="36">
        <v>1797.0</v>
      </c>
      <c r="B5740" s="37" t="str">
        <f t="array" ref="B5740">IFERROR(XLOOKUP(A5740,'Asignacion Nov'!A:A,'Asignacion Nov'!C:C))</f>
        <v>Hisense</v>
      </c>
      <c r="C5740" s="37" t="str">
        <f t="array" ref="C5740">IFERROR(XLOOKUP(A5740,'Asignacion Nov'!A:A,'Asignacion Nov'!B:B))</f>
        <v>EC-03</v>
      </c>
      <c r="D5740" s="38">
        <v>45614.89634259259</v>
      </c>
      <c r="E5740" s="36" t="s">
        <v>457</v>
      </c>
      <c r="F5740" s="37" t="str">
        <f t="array" ref="F5740">IFERROR(XLOOKUP(E5740,Operadores!A:A,Operadores!B:B))</f>
        <v>DEJMAR</v>
      </c>
      <c r="G5740" s="36" t="s">
        <v>19</v>
      </c>
      <c r="H5740" s="39">
        <v>20.226188</v>
      </c>
      <c r="I5740" s="40">
        <v>98.0</v>
      </c>
      <c r="J5740" s="41">
        <f t="shared" si="5"/>
        <v>1982.166424</v>
      </c>
      <c r="K5740" s="37" t="str">
        <f t="array" ref="K5740">IFERROR(XLOOKUP(G5740,'Tipo de carga'!A:A,'Tipo de carga'!B:B))</f>
        <v>Autoabasto</v>
      </c>
      <c r="L5740" s="37">
        <f t="shared" si="2"/>
        <v>47</v>
      </c>
      <c r="M5740" s="37">
        <f t="shared" si="3"/>
        <v>18</v>
      </c>
      <c r="N5740" s="37">
        <f t="shared" si="4"/>
        <v>11</v>
      </c>
      <c r="O5740" s="37" t="str">
        <f t="array" ref="O5740">IFERROR(XLOOKUP(K5740,'Tipo de carga'!B:B,'Tipo de carga'!C:C))</f>
        <v>Diesel</v>
      </c>
    </row>
    <row r="5741">
      <c r="A5741" s="36">
        <v>1872.0</v>
      </c>
      <c r="B5741" s="37" t="str">
        <f t="array" ref="B5741">IFERROR(XLOOKUP(A5741,'Asignacion Nov'!A:A,'Asignacion Nov'!C:C))</f>
        <v>Circuitos</v>
      </c>
      <c r="C5741" s="37" t="str">
        <f t="array" ref="C5741">IFERROR(XLOOKUP(A5741,'Asignacion Nov'!A:A,'Asignacion Nov'!B:B))</f>
        <v>EC-03</v>
      </c>
      <c r="D5741" s="38">
        <v>45614.45106481481</v>
      </c>
      <c r="E5741" s="36" t="s">
        <v>273</v>
      </c>
      <c r="F5741" s="37" t="str">
        <f t="array" ref="F5741">IFERROR(XLOOKUP(E5741,Operadores!A:A,Operadores!B:B))</f>
        <v>VAZJU02</v>
      </c>
      <c r="G5741" s="36" t="s">
        <v>19</v>
      </c>
      <c r="H5741" s="39">
        <v>20.226188</v>
      </c>
      <c r="I5741" s="40">
        <v>618.0</v>
      </c>
      <c r="J5741" s="41">
        <f t="shared" si="5"/>
        <v>12499.78418</v>
      </c>
      <c r="K5741" s="37" t="str">
        <f t="array" ref="K5741">IFERROR(XLOOKUP(G5741,'Tipo de carga'!A:A,'Tipo de carga'!B:B))</f>
        <v>Autoabasto</v>
      </c>
      <c r="L5741" s="37">
        <f t="shared" si="2"/>
        <v>47</v>
      </c>
      <c r="M5741" s="37">
        <f t="shared" si="3"/>
        <v>18</v>
      </c>
      <c r="N5741" s="37">
        <f t="shared" si="4"/>
        <v>11</v>
      </c>
      <c r="O5741" s="37" t="str">
        <f t="array" ref="O5741">IFERROR(XLOOKUP(K5741,'Tipo de carga'!B:B,'Tipo de carga'!C:C))</f>
        <v>Diesel</v>
      </c>
    </row>
    <row r="5742">
      <c r="A5742" s="36">
        <v>1806.0</v>
      </c>
      <c r="B5742" s="37" t="str">
        <f t="array" ref="B5742">IFERROR(XLOOKUP(A5742,'Asignacion Nov'!A:A,'Asignacion Nov'!C:C))</f>
        <v>Sayer Sencillo</v>
      </c>
      <c r="C5742" s="37" t="str">
        <f t="array" ref="C5742">IFERROR(XLOOKUP(A5742,'Asignacion Nov'!A:A,'Asignacion Nov'!B:B))</f>
        <v>EC-04</v>
      </c>
      <c r="D5742" s="38">
        <v>45614.40556712963</v>
      </c>
      <c r="E5742" s="36" t="s">
        <v>40</v>
      </c>
      <c r="F5742" s="37" t="str">
        <f t="array" ref="F5742">IFERROR(XLOOKUP(E5742,Operadores!A:A,Operadores!B:B))</f>
        <v>DIAOMA</v>
      </c>
      <c r="G5742" s="36" t="s">
        <v>19</v>
      </c>
      <c r="H5742" s="39">
        <v>20.226188</v>
      </c>
      <c r="I5742" s="40">
        <v>648.0</v>
      </c>
      <c r="J5742" s="41">
        <f t="shared" si="5"/>
        <v>13106.56982</v>
      </c>
      <c r="K5742" s="37" t="str">
        <f t="array" ref="K5742">IFERROR(XLOOKUP(G5742,'Tipo de carga'!A:A,'Tipo de carga'!B:B))</f>
        <v>Autoabasto</v>
      </c>
      <c r="L5742" s="37">
        <f t="shared" si="2"/>
        <v>47</v>
      </c>
      <c r="M5742" s="37">
        <f t="shared" si="3"/>
        <v>18</v>
      </c>
      <c r="N5742" s="37">
        <f t="shared" si="4"/>
        <v>11</v>
      </c>
      <c r="O5742" s="37" t="str">
        <f t="array" ref="O5742">IFERROR(XLOOKUP(K5742,'Tipo de carga'!B:B,'Tipo de carga'!C:C))</f>
        <v>Diesel</v>
      </c>
    </row>
    <row r="5743">
      <c r="A5743" s="36">
        <v>1801.0</v>
      </c>
      <c r="B5743" s="37" t="str">
        <f t="array" ref="B5743">IFERROR(XLOOKUP(A5743,'Asignacion Nov'!A:A,'Asignacion Nov'!C:C))</f>
        <v>Sayer Full</v>
      </c>
      <c r="C5743" s="37" t="str">
        <f t="array" ref="C5743">IFERROR(XLOOKUP(A5743,'Asignacion Nov'!A:A,'Asignacion Nov'!B:B))</f>
        <v>EC-04</v>
      </c>
      <c r="D5743" s="38">
        <v>45614.292349537034</v>
      </c>
      <c r="E5743" s="36" t="s">
        <v>67</v>
      </c>
      <c r="F5743" s="37" t="str">
        <f t="array" ref="F5743">IFERROR(XLOOKUP(E5743,Operadores!A:A,Operadores!B:B))</f>
        <v>DURMA01</v>
      </c>
      <c r="G5743" s="36" t="s">
        <v>19</v>
      </c>
      <c r="H5743" s="39">
        <v>20.226188</v>
      </c>
      <c r="I5743" s="40">
        <v>545.0</v>
      </c>
      <c r="J5743" s="41">
        <f t="shared" si="5"/>
        <v>11023.27246</v>
      </c>
      <c r="K5743" s="37" t="str">
        <f t="array" ref="K5743">IFERROR(XLOOKUP(G5743,'Tipo de carga'!A:A,'Tipo de carga'!B:B))</f>
        <v>Autoabasto</v>
      </c>
      <c r="L5743" s="37">
        <f t="shared" si="2"/>
        <v>47</v>
      </c>
      <c r="M5743" s="37">
        <f t="shared" si="3"/>
        <v>18</v>
      </c>
      <c r="N5743" s="37">
        <f t="shared" si="4"/>
        <v>11</v>
      </c>
      <c r="O5743" s="37" t="str">
        <f t="array" ref="O5743">IFERROR(XLOOKUP(K5743,'Tipo de carga'!B:B,'Tipo de carga'!C:C))</f>
        <v>Diesel</v>
      </c>
    </row>
    <row r="5744">
      <c r="A5744" s="36">
        <v>1712.0</v>
      </c>
      <c r="B5744" s="37" t="str">
        <f t="array" ref="B5744">IFERROR(XLOOKUP(A5744,'Asignacion Nov'!A:A,'Asignacion Nov'!C:C))</f>
        <v>Sayer Sencillo</v>
      </c>
      <c r="C5744" s="37" t="str">
        <f t="array" ref="C5744">IFERROR(XLOOKUP(A5744,'Asignacion Nov'!A:A,'Asignacion Nov'!B:B))</f>
        <v>EC-04</v>
      </c>
      <c r="D5744" s="38">
        <v>45614.15180555556</v>
      </c>
      <c r="E5744" s="36" t="s">
        <v>465</v>
      </c>
      <c r="F5744" s="37" t="str">
        <f t="array" ref="F5744">IFERROR(XLOOKUP(E5744,Operadores!A:A,Operadores!B:B))</f>
        <v>SANMAN</v>
      </c>
      <c r="G5744" s="36" t="s">
        <v>19</v>
      </c>
      <c r="H5744" s="39">
        <v>20.226188</v>
      </c>
      <c r="I5744" s="40">
        <v>250.0</v>
      </c>
      <c r="J5744" s="41">
        <f t="shared" si="5"/>
        <v>5056.547</v>
      </c>
      <c r="K5744" s="37" t="str">
        <f t="array" ref="K5744">IFERROR(XLOOKUP(G5744,'Tipo de carga'!A:A,'Tipo de carga'!B:B))</f>
        <v>Autoabasto</v>
      </c>
      <c r="L5744" s="37">
        <f t="shared" si="2"/>
        <v>47</v>
      </c>
      <c r="M5744" s="37">
        <f t="shared" si="3"/>
        <v>18</v>
      </c>
      <c r="N5744" s="37">
        <f t="shared" si="4"/>
        <v>11</v>
      </c>
      <c r="O5744" s="37" t="str">
        <f t="array" ref="O5744">IFERROR(XLOOKUP(K5744,'Tipo de carga'!B:B,'Tipo de carga'!C:C))</f>
        <v>Diesel</v>
      </c>
    </row>
    <row r="5745">
      <c r="A5745" s="36">
        <v>1853.0</v>
      </c>
      <c r="B5745" s="37" t="str">
        <f t="array" ref="B5745">IFERROR(XLOOKUP(A5745,'Asignacion Nov'!A:A,'Asignacion Nov'!C:C))</f>
        <v>Sayer Sencillo</v>
      </c>
      <c r="C5745" s="37" t="str">
        <f t="array" ref="C5745">IFERROR(XLOOKUP(A5745,'Asignacion Nov'!A:A,'Asignacion Nov'!B:B))</f>
        <v>EC-04</v>
      </c>
      <c r="D5745" s="38">
        <v>45614.14450231481</v>
      </c>
      <c r="E5745" s="36" t="s">
        <v>65</v>
      </c>
      <c r="F5745" s="37" t="str">
        <f t="array" ref="F5745">IFERROR(XLOOKUP(E5745,Operadores!A:A,Operadores!B:B))</f>
        <v>VARRUB</v>
      </c>
      <c r="G5745" s="36" t="s">
        <v>19</v>
      </c>
      <c r="H5745" s="39">
        <v>20.226188</v>
      </c>
      <c r="I5745" s="40">
        <v>810.0</v>
      </c>
      <c r="J5745" s="41">
        <f t="shared" si="5"/>
        <v>16383.21228</v>
      </c>
      <c r="K5745" s="37" t="str">
        <f t="array" ref="K5745">IFERROR(XLOOKUP(G5745,'Tipo de carga'!A:A,'Tipo de carga'!B:B))</f>
        <v>Autoabasto</v>
      </c>
      <c r="L5745" s="37">
        <f t="shared" si="2"/>
        <v>47</v>
      </c>
      <c r="M5745" s="37">
        <f t="shared" si="3"/>
        <v>18</v>
      </c>
      <c r="N5745" s="37">
        <f t="shared" si="4"/>
        <v>11</v>
      </c>
      <c r="O5745" s="37" t="str">
        <f t="array" ref="O5745">IFERROR(XLOOKUP(K5745,'Tipo de carga'!B:B,'Tipo de carga'!C:C))</f>
        <v>Diesel</v>
      </c>
    </row>
    <row r="5746">
      <c r="A5746" s="36">
        <v>1859.0</v>
      </c>
      <c r="B5746" s="37" t="str">
        <f t="array" ref="B5746">IFERROR(XLOOKUP(A5746,'Asignacion Nov'!A:A,'Asignacion Nov'!C:C))</f>
        <v>Circuitos</v>
      </c>
      <c r="C5746" s="37" t="str">
        <f t="array" ref="C5746">IFERROR(XLOOKUP(A5746,'Asignacion Nov'!A:A,'Asignacion Nov'!B:B))</f>
        <v>EC-03</v>
      </c>
      <c r="D5746" s="38">
        <v>45614.973275462966</v>
      </c>
      <c r="E5746" s="36" t="s">
        <v>238</v>
      </c>
      <c r="F5746" s="37" t="str">
        <f t="array" ref="F5746">IFERROR(XLOOKUP(E5746,Operadores!A:A,Operadores!B:B))</f>
        <v>JIMMI</v>
      </c>
      <c r="G5746" s="36" t="s">
        <v>75</v>
      </c>
      <c r="H5746" s="39">
        <v>20.06239</v>
      </c>
      <c r="I5746" s="40">
        <v>637.0</v>
      </c>
      <c r="J5746" s="41">
        <f t="shared" si="5"/>
        <v>12779.74243</v>
      </c>
      <c r="K5746" s="37" t="str">
        <f t="array" ref="K5746">IFERROR(XLOOKUP(G5746,'Tipo de carga'!A:A,'Tipo de carga'!B:B))</f>
        <v>Autoabasto</v>
      </c>
      <c r="L5746" s="37">
        <f t="shared" si="2"/>
        <v>47</v>
      </c>
      <c r="M5746" s="37">
        <f t="shared" si="3"/>
        <v>18</v>
      </c>
      <c r="N5746" s="37">
        <f t="shared" si="4"/>
        <v>11</v>
      </c>
      <c r="O5746" s="37" t="str">
        <f t="array" ref="O5746">IFERROR(XLOOKUP(K5746,'Tipo de carga'!B:B,'Tipo de carga'!C:C))</f>
        <v>Diesel</v>
      </c>
    </row>
    <row r="5747">
      <c r="A5747" s="36">
        <v>1876.0</v>
      </c>
      <c r="B5747" s="37" t="str">
        <f t="array" ref="B5747">IFERROR(XLOOKUP(A5747,'Asignacion Nov'!A:A,'Asignacion Nov'!C:C))</f>
        <v>Circuitos</v>
      </c>
      <c r="C5747" s="37" t="str">
        <f t="array" ref="C5747">IFERROR(XLOOKUP(A5747,'Asignacion Nov'!A:A,'Asignacion Nov'!B:B))</f>
        <v>EC-03</v>
      </c>
      <c r="D5747" s="38">
        <v>45614.92184027778</v>
      </c>
      <c r="E5747" s="36" t="s">
        <v>405</v>
      </c>
      <c r="F5747" s="37" t="str">
        <f t="array" ref="F5747">IFERROR(XLOOKUP(E5747,Operadores!A:A,Operadores!B:B))</f>
        <v>RUIFR</v>
      </c>
      <c r="G5747" s="36" t="s">
        <v>75</v>
      </c>
      <c r="H5747" s="39">
        <v>20.06239</v>
      </c>
      <c r="I5747" s="40">
        <v>650.0</v>
      </c>
      <c r="J5747" s="41">
        <f t="shared" si="5"/>
        <v>13040.5535</v>
      </c>
      <c r="K5747" s="37" t="str">
        <f t="array" ref="K5747">IFERROR(XLOOKUP(G5747,'Tipo de carga'!A:A,'Tipo de carga'!B:B))</f>
        <v>Autoabasto</v>
      </c>
      <c r="L5747" s="37">
        <f t="shared" si="2"/>
        <v>47</v>
      </c>
      <c r="M5747" s="37">
        <f t="shared" si="3"/>
        <v>18</v>
      </c>
      <c r="N5747" s="37">
        <f t="shared" si="4"/>
        <v>11</v>
      </c>
      <c r="O5747" s="37" t="str">
        <f t="array" ref="O5747">IFERROR(XLOOKUP(K5747,'Tipo de carga'!B:B,'Tipo de carga'!C:C))</f>
        <v>Diesel</v>
      </c>
    </row>
    <row r="5748">
      <c r="A5748" s="36">
        <v>1909.0</v>
      </c>
      <c r="B5748" s="37" t="str">
        <f t="array" ref="B5748">IFERROR(XLOOKUP(A5748,'Asignacion Nov'!A:A,'Asignacion Nov'!C:C))</f>
        <v>Circuitos</v>
      </c>
      <c r="C5748" s="37" t="str">
        <f t="array" ref="C5748">IFERROR(XLOOKUP(A5748,'Asignacion Nov'!A:A,'Asignacion Nov'!B:B))</f>
        <v>EC-03</v>
      </c>
      <c r="D5748" s="38">
        <v>45614.854583333334</v>
      </c>
      <c r="E5748" s="36" t="s">
        <v>186</v>
      </c>
      <c r="F5748" s="37" t="str">
        <f t="array" ref="F5748">IFERROR(XLOOKUP(E5748,Operadores!A:A,Operadores!B:B))</f>
        <v>ZUÑDAV</v>
      </c>
      <c r="G5748" s="36" t="s">
        <v>75</v>
      </c>
      <c r="H5748" s="39">
        <v>20.06239</v>
      </c>
      <c r="I5748" s="40">
        <v>660.0</v>
      </c>
      <c r="J5748" s="41">
        <f t="shared" si="5"/>
        <v>13241.1774</v>
      </c>
      <c r="K5748" s="37" t="str">
        <f t="array" ref="K5748">IFERROR(XLOOKUP(G5748,'Tipo de carga'!A:A,'Tipo de carga'!B:B))</f>
        <v>Autoabasto</v>
      </c>
      <c r="L5748" s="37">
        <f t="shared" si="2"/>
        <v>47</v>
      </c>
      <c r="M5748" s="37">
        <f t="shared" si="3"/>
        <v>18</v>
      </c>
      <c r="N5748" s="37">
        <f t="shared" si="4"/>
        <v>11</v>
      </c>
      <c r="O5748" s="37" t="str">
        <f t="array" ref="O5748">IFERROR(XLOOKUP(K5748,'Tipo de carga'!B:B,'Tipo de carga'!C:C))</f>
        <v>Diesel</v>
      </c>
    </row>
    <row r="5749">
      <c r="A5749" s="36">
        <v>1886.0</v>
      </c>
      <c r="B5749" s="37" t="str">
        <f t="array" ref="B5749">IFERROR(XLOOKUP(A5749,'Asignacion Nov'!A:A,'Asignacion Nov'!C:C))</f>
        <v>Circuitos</v>
      </c>
      <c r="C5749" s="37" t="str">
        <f t="array" ref="C5749">IFERROR(XLOOKUP(A5749,'Asignacion Nov'!A:A,'Asignacion Nov'!B:B))</f>
        <v>EC-03</v>
      </c>
      <c r="D5749" s="38">
        <v>45614.81047453704</v>
      </c>
      <c r="E5749" s="36" t="s">
        <v>260</v>
      </c>
      <c r="F5749" s="37" t="str">
        <f t="array" ref="F5749">IFERROR(XLOOKUP(E5749,Operadores!A:A,Operadores!B:B))</f>
        <v>CORER</v>
      </c>
      <c r="G5749" s="36" t="s">
        <v>75</v>
      </c>
      <c r="H5749" s="39">
        <v>20.06239</v>
      </c>
      <c r="I5749" s="40">
        <v>317.0</v>
      </c>
      <c r="J5749" s="41">
        <f t="shared" si="5"/>
        <v>6359.77763</v>
      </c>
      <c r="K5749" s="37" t="str">
        <f t="array" ref="K5749">IFERROR(XLOOKUP(G5749,'Tipo de carga'!A:A,'Tipo de carga'!B:B))</f>
        <v>Autoabasto</v>
      </c>
      <c r="L5749" s="37">
        <f t="shared" si="2"/>
        <v>47</v>
      </c>
      <c r="M5749" s="37">
        <f t="shared" si="3"/>
        <v>18</v>
      </c>
      <c r="N5749" s="37">
        <f t="shared" si="4"/>
        <v>11</v>
      </c>
      <c r="O5749" s="37" t="str">
        <f t="array" ref="O5749">IFERROR(XLOOKUP(K5749,'Tipo de carga'!B:B,'Tipo de carga'!C:C))</f>
        <v>Diesel</v>
      </c>
    </row>
    <row r="5750">
      <c r="A5750" s="36">
        <v>1873.0</v>
      </c>
      <c r="B5750" s="37" t="str">
        <f t="array" ref="B5750">IFERROR(XLOOKUP(A5750,'Asignacion Nov'!A:A,'Asignacion Nov'!C:C))</f>
        <v>Circuitos</v>
      </c>
      <c r="C5750" s="37" t="str">
        <f t="array" ref="C5750">IFERROR(XLOOKUP(A5750,'Asignacion Nov'!A:A,'Asignacion Nov'!B:B))</f>
        <v>EC-03</v>
      </c>
      <c r="D5750" s="38">
        <v>45614.762025462966</v>
      </c>
      <c r="E5750" s="36" t="s">
        <v>277</v>
      </c>
      <c r="F5750" s="37" t="str">
        <f t="array" ref="F5750">IFERROR(XLOOKUP(E5750,Operadores!A:A,Operadores!B:B))</f>
        <v>GUADI</v>
      </c>
      <c r="G5750" s="36" t="s">
        <v>75</v>
      </c>
      <c r="H5750" s="39">
        <v>20.06239</v>
      </c>
      <c r="I5750" s="40">
        <v>685.0</v>
      </c>
      <c r="J5750" s="41">
        <f t="shared" si="5"/>
        <v>13742.73715</v>
      </c>
      <c r="K5750" s="37" t="str">
        <f t="array" ref="K5750">IFERROR(XLOOKUP(G5750,'Tipo de carga'!A:A,'Tipo de carga'!B:B))</f>
        <v>Autoabasto</v>
      </c>
      <c r="L5750" s="37">
        <f t="shared" si="2"/>
        <v>47</v>
      </c>
      <c r="M5750" s="37">
        <f t="shared" si="3"/>
        <v>18</v>
      </c>
      <c r="N5750" s="37">
        <f t="shared" si="4"/>
        <v>11</v>
      </c>
      <c r="O5750" s="37" t="str">
        <f t="array" ref="O5750">IFERROR(XLOOKUP(K5750,'Tipo de carga'!B:B,'Tipo de carga'!C:C))</f>
        <v>Diesel</v>
      </c>
    </row>
    <row r="5751">
      <c r="A5751" s="36">
        <v>1943.0</v>
      </c>
      <c r="B5751" s="37" t="str">
        <f t="array" ref="B5751">IFERROR(XLOOKUP(A5751,'Asignacion Nov'!A:A,'Asignacion Nov'!C:C))</f>
        <v>Circuitos</v>
      </c>
      <c r="C5751" s="37" t="str">
        <f t="array" ref="C5751">IFERROR(XLOOKUP(A5751,'Asignacion Nov'!A:A,'Asignacion Nov'!B:B))</f>
        <v>EC-03</v>
      </c>
      <c r="D5751" s="38">
        <v>45614.588530092595</v>
      </c>
      <c r="E5751" s="36" t="s">
        <v>329</v>
      </c>
      <c r="F5751" s="37" t="str">
        <f t="array" ref="F5751">IFERROR(XLOOKUP(E5751,Operadores!A:A,Operadores!B:B))</f>
        <v>RODRAU01</v>
      </c>
      <c r="G5751" s="36" t="s">
        <v>75</v>
      </c>
      <c r="H5751" s="39">
        <v>20.06239</v>
      </c>
      <c r="I5751" s="40">
        <v>316.0</v>
      </c>
      <c r="J5751" s="41">
        <f t="shared" si="5"/>
        <v>6339.71524</v>
      </c>
      <c r="K5751" s="37" t="str">
        <f t="array" ref="K5751">IFERROR(XLOOKUP(G5751,'Tipo de carga'!A:A,'Tipo de carga'!B:B))</f>
        <v>Autoabasto</v>
      </c>
      <c r="L5751" s="37">
        <f t="shared" si="2"/>
        <v>47</v>
      </c>
      <c r="M5751" s="37">
        <f t="shared" si="3"/>
        <v>18</v>
      </c>
      <c r="N5751" s="37">
        <f t="shared" si="4"/>
        <v>11</v>
      </c>
      <c r="O5751" s="37" t="str">
        <f t="array" ref="O5751">IFERROR(XLOOKUP(K5751,'Tipo de carga'!B:B,'Tipo de carga'!C:C))</f>
        <v>Diesel</v>
      </c>
    </row>
    <row r="5752">
      <c r="A5752" s="36">
        <v>1760.0</v>
      </c>
      <c r="B5752" s="37" t="str">
        <f t="array" ref="B5752">IFERROR(XLOOKUP(A5752,'Asignacion Nov'!A:A,'Asignacion Nov'!C:C))</f>
        <v>Pipas</v>
      </c>
      <c r="C5752" s="37" t="str">
        <f t="array" ref="C5752">IFERROR(XLOOKUP(A5752,'Asignacion Nov'!A:A,'Asignacion Nov'!B:B))</f>
        <v>EC-02</v>
      </c>
      <c r="D5752" s="38">
        <v>45614.55626157407</v>
      </c>
      <c r="E5752" s="36" t="s">
        <v>154</v>
      </c>
      <c r="F5752" s="37" t="str">
        <f t="array" ref="F5752">IFERROR(XLOOKUP(E5752,Operadores!A:A,Operadores!B:B))</f>
        <v>MARJO08</v>
      </c>
      <c r="G5752" s="36" t="s">
        <v>75</v>
      </c>
      <c r="H5752" s="39">
        <v>20.06239</v>
      </c>
      <c r="I5752" s="40">
        <v>457.0</v>
      </c>
      <c r="J5752" s="41">
        <f t="shared" si="5"/>
        <v>9168.51223</v>
      </c>
      <c r="K5752" s="37" t="str">
        <f t="array" ref="K5752">IFERROR(XLOOKUP(G5752,'Tipo de carga'!A:A,'Tipo de carga'!B:B))</f>
        <v>Autoabasto</v>
      </c>
      <c r="L5752" s="37">
        <f t="shared" si="2"/>
        <v>47</v>
      </c>
      <c r="M5752" s="37">
        <f t="shared" si="3"/>
        <v>18</v>
      </c>
      <c r="N5752" s="37">
        <f t="shared" si="4"/>
        <v>11</v>
      </c>
      <c r="O5752" s="37" t="str">
        <f t="array" ref="O5752">IFERROR(XLOOKUP(K5752,'Tipo de carga'!B:B,'Tipo de carga'!C:C))</f>
        <v>Diesel</v>
      </c>
    </row>
    <row r="5753">
      <c r="A5753" s="36">
        <v>2074.0</v>
      </c>
      <c r="B5753" s="37" t="str">
        <f t="array" ref="B5753">IFERROR(XLOOKUP(A5753,'Asignacion Nov'!A:A,'Asignacion Nov'!C:C))</f>
        <v>PISA Gdl</v>
      </c>
      <c r="C5753" s="37" t="str">
        <f t="array" ref="C5753">IFERROR(XLOOKUP(A5753,'Asignacion Nov'!A:A,'Asignacion Nov'!B:B))</f>
        <v>EC-06</v>
      </c>
      <c r="D5753" s="38">
        <v>45614.54325231481</v>
      </c>
      <c r="E5753" s="36" t="s">
        <v>564</v>
      </c>
      <c r="F5753" s="37" t="str">
        <f t="array" ref="F5753">IFERROR(XLOOKUP(E5753,Operadores!A:A,Operadores!B:B))</f>
        <v>BUEOSC</v>
      </c>
      <c r="G5753" s="36" t="s">
        <v>75</v>
      </c>
      <c r="H5753" s="39">
        <v>20.06239</v>
      </c>
      <c r="I5753" s="40">
        <v>761.0</v>
      </c>
      <c r="J5753" s="41">
        <f t="shared" si="5"/>
        <v>15267.47879</v>
      </c>
      <c r="K5753" s="37" t="str">
        <f t="array" ref="K5753">IFERROR(XLOOKUP(G5753,'Tipo de carga'!A:A,'Tipo de carga'!B:B))</f>
        <v>Autoabasto</v>
      </c>
      <c r="L5753" s="37">
        <f t="shared" si="2"/>
        <v>47</v>
      </c>
      <c r="M5753" s="37">
        <f t="shared" si="3"/>
        <v>18</v>
      </c>
      <c r="N5753" s="37">
        <f t="shared" si="4"/>
        <v>11</v>
      </c>
      <c r="O5753" s="37" t="str">
        <f t="array" ref="O5753">IFERROR(XLOOKUP(K5753,'Tipo de carga'!B:B,'Tipo de carga'!C:C))</f>
        <v>Diesel</v>
      </c>
    </row>
    <row r="5754">
      <c r="A5754" s="36">
        <v>1847.0</v>
      </c>
      <c r="B5754" s="37" t="str">
        <f t="array" ref="B5754">IFERROR(XLOOKUP(A5754,'Asignacion Nov'!A:A,'Asignacion Nov'!C:C))</f>
        <v>Circuitos</v>
      </c>
      <c r="C5754" s="37" t="str">
        <f t="array" ref="C5754">IFERROR(XLOOKUP(A5754,'Asignacion Nov'!A:A,'Asignacion Nov'!B:B))</f>
        <v>EC-03</v>
      </c>
      <c r="D5754" s="38">
        <v>45614.514814814815</v>
      </c>
      <c r="E5754" s="36" t="s">
        <v>243</v>
      </c>
      <c r="F5754" s="37" t="str">
        <f t="array" ref="F5754">IFERROR(XLOOKUP(E5754,Operadores!A:A,Operadores!B:B))</f>
        <v>HERJO17X</v>
      </c>
      <c r="G5754" s="36" t="s">
        <v>75</v>
      </c>
      <c r="H5754" s="39">
        <v>20.06239</v>
      </c>
      <c r="I5754" s="40">
        <v>371.0</v>
      </c>
      <c r="J5754" s="41">
        <f t="shared" si="5"/>
        <v>7443.14669</v>
      </c>
      <c r="K5754" s="37" t="str">
        <f t="array" ref="K5754">IFERROR(XLOOKUP(G5754,'Tipo de carga'!A:A,'Tipo de carga'!B:B))</f>
        <v>Autoabasto</v>
      </c>
      <c r="L5754" s="37">
        <f t="shared" si="2"/>
        <v>47</v>
      </c>
      <c r="M5754" s="37">
        <f t="shared" si="3"/>
        <v>18</v>
      </c>
      <c r="N5754" s="37">
        <f t="shared" si="4"/>
        <v>11</v>
      </c>
      <c r="O5754" s="37" t="str">
        <f t="array" ref="O5754">IFERROR(XLOOKUP(K5754,'Tipo de carga'!B:B,'Tipo de carga'!C:C))</f>
        <v>Diesel</v>
      </c>
    </row>
    <row r="5755">
      <c r="A5755" s="36">
        <v>1934.0</v>
      </c>
      <c r="B5755" s="37" t="str">
        <f t="array" ref="B5755">IFERROR(XLOOKUP(A5755,'Asignacion Nov'!A:A,'Asignacion Nov'!C:C))</f>
        <v>Circuitos</v>
      </c>
      <c r="C5755" s="37" t="str">
        <f t="array" ref="C5755">IFERROR(XLOOKUP(A5755,'Asignacion Nov'!A:A,'Asignacion Nov'!B:B))</f>
        <v>EC-03</v>
      </c>
      <c r="D5755" s="38">
        <v>45614.06193287037</v>
      </c>
      <c r="E5755" s="36" t="s">
        <v>272</v>
      </c>
      <c r="F5755" s="37" t="str">
        <f t="array" ref="F5755">IFERROR(XLOOKUP(E5755,Operadores!A:A,Operadores!B:B))</f>
        <v>AVIEN</v>
      </c>
      <c r="G5755" s="36" t="s">
        <v>75</v>
      </c>
      <c r="H5755" s="39">
        <v>20.06239</v>
      </c>
      <c r="I5755" s="40">
        <v>500.0</v>
      </c>
      <c r="J5755" s="41">
        <f t="shared" si="5"/>
        <v>10031.195</v>
      </c>
      <c r="K5755" s="37" t="str">
        <f t="array" ref="K5755">IFERROR(XLOOKUP(G5755,'Tipo de carga'!A:A,'Tipo de carga'!B:B))</f>
        <v>Autoabasto</v>
      </c>
      <c r="L5755" s="37">
        <f t="shared" si="2"/>
        <v>47</v>
      </c>
      <c r="M5755" s="37">
        <f t="shared" si="3"/>
        <v>18</v>
      </c>
      <c r="N5755" s="37">
        <f t="shared" si="4"/>
        <v>11</v>
      </c>
      <c r="O5755" s="37" t="str">
        <f t="array" ref="O5755">IFERROR(XLOOKUP(K5755,'Tipo de carga'!B:B,'Tipo de carga'!C:C))</f>
        <v>Diesel</v>
      </c>
    </row>
    <row r="5756">
      <c r="A5756" s="36">
        <v>1877.0</v>
      </c>
      <c r="B5756" s="37" t="str">
        <f t="array" ref="B5756">IFERROR(XLOOKUP(A5756,'Asignacion Nov'!A:A,'Asignacion Nov'!C:C))</f>
        <v>Circuitos</v>
      </c>
      <c r="C5756" s="37" t="str">
        <f t="array" ref="C5756">IFERROR(XLOOKUP(A5756,'Asignacion Nov'!A:A,'Asignacion Nov'!B:B))</f>
        <v>EC-03</v>
      </c>
      <c r="D5756" s="38">
        <v>45614.7246875</v>
      </c>
      <c r="E5756" s="36" t="s">
        <v>397</v>
      </c>
      <c r="F5756" s="37" t="str">
        <f t="array" ref="F5756">IFERROR(XLOOKUP(E5756,Operadores!A:A,Operadores!B:B))</f>
        <v>GRERI</v>
      </c>
      <c r="G5756" s="36" t="s">
        <v>274</v>
      </c>
      <c r="H5756" s="39">
        <v>19.63136</v>
      </c>
      <c r="I5756" s="40">
        <v>242.0</v>
      </c>
      <c r="J5756" s="41">
        <f t="shared" si="5"/>
        <v>4750.78912</v>
      </c>
      <c r="K5756" s="37" t="str">
        <f t="array" ref="K5756">IFERROR(XLOOKUP(G5756,'Tipo de carga'!A:A,'Tipo de carga'!B:B))</f>
        <v>Autoabasto</v>
      </c>
      <c r="L5756" s="37">
        <f t="shared" si="2"/>
        <v>47</v>
      </c>
      <c r="M5756" s="37">
        <f t="shared" si="3"/>
        <v>18</v>
      </c>
      <c r="N5756" s="37">
        <f t="shared" si="4"/>
        <v>11</v>
      </c>
      <c r="O5756" s="37" t="str">
        <f t="array" ref="O5756">IFERROR(XLOOKUP(K5756,'Tipo de carga'!B:B,'Tipo de carga'!C:C))</f>
        <v>Diesel</v>
      </c>
    </row>
    <row r="5757">
      <c r="A5757" s="36">
        <v>1908.0</v>
      </c>
      <c r="B5757" s="37" t="str">
        <f t="array" ref="B5757">IFERROR(XLOOKUP(A5757,'Asignacion Nov'!A:A,'Asignacion Nov'!C:C))</f>
        <v>Circuitos</v>
      </c>
      <c r="C5757" s="37" t="str">
        <f t="array" ref="C5757">IFERROR(XLOOKUP(A5757,'Asignacion Nov'!A:A,'Asignacion Nov'!B:B))</f>
        <v>EC-03</v>
      </c>
      <c r="D5757" s="38">
        <v>45614.595555555556</v>
      </c>
      <c r="E5757" s="36" t="s">
        <v>359</v>
      </c>
      <c r="F5757" s="37" t="str">
        <f t="array" ref="F5757">IFERROR(XLOOKUP(E5757,Operadores!A:A,Operadores!B:B))</f>
        <v>GARJOR01</v>
      </c>
      <c r="G5757" s="36" t="s">
        <v>274</v>
      </c>
      <c r="H5757" s="39">
        <v>19.63136</v>
      </c>
      <c r="I5757" s="40">
        <v>665.0</v>
      </c>
      <c r="J5757" s="41">
        <f t="shared" si="5"/>
        <v>13054.8544</v>
      </c>
      <c r="K5757" s="37" t="str">
        <f t="array" ref="K5757">IFERROR(XLOOKUP(G5757,'Tipo de carga'!A:A,'Tipo de carga'!B:B))</f>
        <v>Autoabasto</v>
      </c>
      <c r="L5757" s="37">
        <f t="shared" si="2"/>
        <v>47</v>
      </c>
      <c r="M5757" s="37">
        <f t="shared" si="3"/>
        <v>18</v>
      </c>
      <c r="N5757" s="37">
        <f t="shared" si="4"/>
        <v>11</v>
      </c>
      <c r="O5757" s="37" t="str">
        <f t="array" ref="O5757">IFERROR(XLOOKUP(K5757,'Tipo de carga'!B:B,'Tipo de carga'!C:C))</f>
        <v>Diesel</v>
      </c>
    </row>
    <row r="5758">
      <c r="A5758" s="36">
        <v>1940.0</v>
      </c>
      <c r="B5758" s="37" t="str">
        <f t="array" ref="B5758">IFERROR(XLOOKUP(A5758,'Asignacion Nov'!A:A,'Asignacion Nov'!C:C))</f>
        <v>Circuitos</v>
      </c>
      <c r="C5758" s="37" t="str">
        <f t="array" ref="C5758">IFERROR(XLOOKUP(A5758,'Asignacion Nov'!A:A,'Asignacion Nov'!B:B))</f>
        <v>EC-03</v>
      </c>
      <c r="D5758" s="38">
        <v>45614.4428125</v>
      </c>
      <c r="E5758" s="36" t="s">
        <v>259</v>
      </c>
      <c r="F5758" s="37" t="str">
        <f t="array" ref="F5758">IFERROR(XLOOKUP(E5758,Operadores!A:A,Operadores!B:B))</f>
        <v>FLOPE</v>
      </c>
      <c r="G5758" s="36" t="s">
        <v>274</v>
      </c>
      <c r="H5758" s="39">
        <v>19.63136</v>
      </c>
      <c r="I5758" s="40">
        <v>208.0</v>
      </c>
      <c r="J5758" s="41">
        <f t="shared" si="5"/>
        <v>4083.32288</v>
      </c>
      <c r="K5758" s="37" t="str">
        <f t="array" ref="K5758">IFERROR(XLOOKUP(G5758,'Tipo de carga'!A:A,'Tipo de carga'!B:B))</f>
        <v>Autoabasto</v>
      </c>
      <c r="L5758" s="37">
        <f t="shared" si="2"/>
        <v>47</v>
      </c>
      <c r="M5758" s="37">
        <f t="shared" si="3"/>
        <v>18</v>
      </c>
      <c r="N5758" s="37">
        <f t="shared" si="4"/>
        <v>11</v>
      </c>
      <c r="O5758" s="37" t="str">
        <f t="array" ref="O5758">IFERROR(XLOOKUP(K5758,'Tipo de carga'!B:B,'Tipo de carga'!C:C))</f>
        <v>Diesel</v>
      </c>
    </row>
    <row r="5759">
      <c r="A5759" s="36">
        <v>1712.0</v>
      </c>
      <c r="B5759" s="37" t="str">
        <f t="array" ref="B5759">IFERROR(XLOOKUP(A5759,'Asignacion Nov'!A:A,'Asignacion Nov'!C:C))</f>
        <v>Sayer Sencillo</v>
      </c>
      <c r="C5759" s="37" t="str">
        <f t="array" ref="C5759">IFERROR(XLOOKUP(A5759,'Asignacion Nov'!A:A,'Asignacion Nov'!B:B))</f>
        <v>EC-04</v>
      </c>
      <c r="D5759" s="38">
        <v>45614.99659722222</v>
      </c>
      <c r="E5759" s="36" t="s">
        <v>465</v>
      </c>
      <c r="F5759" s="37" t="str">
        <f t="array" ref="F5759">IFERROR(XLOOKUP(E5759,Operadores!A:A,Operadores!B:B))</f>
        <v>SANMAN</v>
      </c>
      <c r="G5759" s="36" t="s">
        <v>42</v>
      </c>
      <c r="H5759" s="39">
        <v>19.950328</v>
      </c>
      <c r="I5759" s="40">
        <v>422.0</v>
      </c>
      <c r="J5759" s="41">
        <f t="shared" si="5"/>
        <v>8419.038416</v>
      </c>
      <c r="K5759" s="37" t="str">
        <f t="array" ref="K5759">IFERROR(XLOOKUP(G5759,'Tipo de carga'!A:A,'Tipo de carga'!B:B))</f>
        <v>Autoabasto</v>
      </c>
      <c r="L5759" s="37">
        <f t="shared" si="2"/>
        <v>47</v>
      </c>
      <c r="M5759" s="37">
        <f t="shared" si="3"/>
        <v>18</v>
      </c>
      <c r="N5759" s="37">
        <f t="shared" si="4"/>
        <v>11</v>
      </c>
      <c r="O5759" s="37" t="str">
        <f t="array" ref="O5759">IFERROR(XLOOKUP(K5759,'Tipo de carga'!B:B,'Tipo de carga'!C:C))</f>
        <v>Diesel</v>
      </c>
    </row>
    <row r="5760">
      <c r="A5760" s="36">
        <v>2029.0</v>
      </c>
      <c r="B5760" s="37" t="str">
        <f t="array" ref="B5760">IFERROR(XLOOKUP(A5760,'Asignacion Nov'!A:A,'Asignacion Nov'!C:C))</f>
        <v>MeLi Dedicado Merida</v>
      </c>
      <c r="C5760" s="37" t="str">
        <f t="array" ref="C5760">IFERROR(XLOOKUP(A5760,'Asignacion Nov'!A:A,'Asignacion Nov'!B:B))</f>
        <v>EC-05</v>
      </c>
      <c r="D5760" s="38">
        <v>45614.98967592593</v>
      </c>
      <c r="E5760" s="36" t="s">
        <v>240</v>
      </c>
      <c r="F5760" s="37" t="str">
        <f t="array" ref="F5760">IFERROR(XLOOKUP(E5760,Operadores!A:A,Operadores!B:B))</f>
        <v>ACOHER</v>
      </c>
      <c r="G5760" s="36" t="s">
        <v>42</v>
      </c>
      <c r="H5760" s="39">
        <v>19.950328</v>
      </c>
      <c r="I5760" s="40">
        <v>210.0</v>
      </c>
      <c r="J5760" s="41">
        <f t="shared" si="5"/>
        <v>4189.56888</v>
      </c>
      <c r="K5760" s="37" t="str">
        <f t="array" ref="K5760">IFERROR(XLOOKUP(G5760,'Tipo de carga'!A:A,'Tipo de carga'!B:B))</f>
        <v>Autoabasto</v>
      </c>
      <c r="L5760" s="37">
        <f t="shared" si="2"/>
        <v>47</v>
      </c>
      <c r="M5760" s="37">
        <f t="shared" si="3"/>
        <v>18</v>
      </c>
      <c r="N5760" s="37">
        <f t="shared" si="4"/>
        <v>11</v>
      </c>
      <c r="O5760" s="37" t="str">
        <f t="array" ref="O5760">IFERROR(XLOOKUP(K5760,'Tipo de carga'!B:B,'Tipo de carga'!C:C))</f>
        <v>Diesel</v>
      </c>
    </row>
    <row r="5761">
      <c r="A5761" s="36">
        <v>1738.0</v>
      </c>
      <c r="B5761" s="37" t="str">
        <f t="array" ref="B5761">IFERROR(XLOOKUP(A5761,'Asignacion Nov'!A:A,'Asignacion Nov'!C:C))</f>
        <v>Wm Full</v>
      </c>
      <c r="C5761" s="37" t="str">
        <f t="array" ref="C5761">IFERROR(XLOOKUP(A5761,'Asignacion Nov'!A:A,'Asignacion Nov'!B:B))</f>
        <v>EC-08</v>
      </c>
      <c r="D5761" s="38">
        <v>45614.9227662037</v>
      </c>
      <c r="E5761" s="36" t="s">
        <v>295</v>
      </c>
      <c r="F5761" s="37" t="str">
        <f t="array" ref="F5761">IFERROR(XLOOKUP(E5761,Operadores!A:A,Operadores!B:B))</f>
        <v>PEROMA</v>
      </c>
      <c r="G5761" s="36" t="s">
        <v>42</v>
      </c>
      <c r="H5761" s="39">
        <v>19.950328</v>
      </c>
      <c r="I5761" s="40">
        <v>252.0</v>
      </c>
      <c r="J5761" s="41">
        <f t="shared" si="5"/>
        <v>5027.482656</v>
      </c>
      <c r="K5761" s="37" t="str">
        <f t="array" ref="K5761">IFERROR(XLOOKUP(G5761,'Tipo de carga'!A:A,'Tipo de carga'!B:B))</f>
        <v>Autoabasto</v>
      </c>
      <c r="L5761" s="37">
        <f t="shared" si="2"/>
        <v>47</v>
      </c>
      <c r="M5761" s="37">
        <f t="shared" si="3"/>
        <v>18</v>
      </c>
      <c r="N5761" s="37">
        <f t="shared" si="4"/>
        <v>11</v>
      </c>
      <c r="O5761" s="37" t="str">
        <f t="array" ref="O5761">IFERROR(XLOOKUP(K5761,'Tipo de carga'!B:B,'Tipo de carga'!C:C))</f>
        <v>Diesel</v>
      </c>
    </row>
    <row r="5762">
      <c r="A5762" s="36">
        <v>1887.0</v>
      </c>
      <c r="B5762" s="37" t="str">
        <f t="array" ref="B5762">IFERROR(XLOOKUP(A5762,'Asignacion Nov'!A:A,'Asignacion Nov'!C:C))</f>
        <v>Circuitos</v>
      </c>
      <c r="C5762" s="37" t="str">
        <f t="array" ref="C5762">IFERROR(XLOOKUP(A5762,'Asignacion Nov'!A:A,'Asignacion Nov'!B:B))</f>
        <v>EC-03</v>
      </c>
      <c r="D5762" s="38">
        <v>45614.75802083333</v>
      </c>
      <c r="E5762" s="36" t="s">
        <v>279</v>
      </c>
      <c r="F5762" s="37" t="str">
        <f t="array" ref="F5762">IFERROR(XLOOKUP(E5762,Operadores!A:A,Operadores!B:B))</f>
        <v>NARCA</v>
      </c>
      <c r="G5762" s="36" t="s">
        <v>42</v>
      </c>
      <c r="H5762" s="39">
        <v>19.950328</v>
      </c>
      <c r="I5762" s="40">
        <v>670.0</v>
      </c>
      <c r="J5762" s="41">
        <f t="shared" si="5"/>
        <v>13366.71976</v>
      </c>
      <c r="K5762" s="37" t="str">
        <f t="array" ref="K5762">IFERROR(XLOOKUP(G5762,'Tipo de carga'!A:A,'Tipo de carga'!B:B))</f>
        <v>Autoabasto</v>
      </c>
      <c r="L5762" s="37">
        <f t="shared" si="2"/>
        <v>47</v>
      </c>
      <c r="M5762" s="37">
        <f t="shared" si="3"/>
        <v>18</v>
      </c>
      <c r="N5762" s="37">
        <f t="shared" si="4"/>
        <v>11</v>
      </c>
      <c r="O5762" s="37" t="str">
        <f t="array" ref="O5762">IFERROR(XLOOKUP(K5762,'Tipo de carga'!B:B,'Tipo de carga'!C:C))</f>
        <v>Diesel</v>
      </c>
    </row>
    <row r="5763">
      <c r="A5763" s="36">
        <v>1728.0</v>
      </c>
      <c r="B5763" s="37" t="str">
        <f t="array" ref="B5763">IFERROR(XLOOKUP(A5763,'Asignacion Nov'!A:A,'Asignacion Nov'!C:C))</f>
        <v>Wm Full</v>
      </c>
      <c r="C5763" s="37" t="str">
        <f t="array" ref="C5763">IFERROR(XLOOKUP(A5763,'Asignacion Nov'!A:A,'Asignacion Nov'!B:B))</f>
        <v>EC-08</v>
      </c>
      <c r="D5763" s="38">
        <v>45614.751539351855</v>
      </c>
      <c r="E5763" s="36" t="s">
        <v>281</v>
      </c>
      <c r="F5763" s="37" t="str">
        <f t="array" ref="F5763">IFERROR(XLOOKUP(E5763,Operadores!A:A,Operadores!B:B))</f>
        <v>MARJO13</v>
      </c>
      <c r="G5763" s="36" t="s">
        <v>42</v>
      </c>
      <c r="H5763" s="39">
        <v>19.950328</v>
      </c>
      <c r="I5763" s="40">
        <v>376.0</v>
      </c>
      <c r="J5763" s="41">
        <f t="shared" si="5"/>
        <v>7501.323328</v>
      </c>
      <c r="K5763" s="37" t="str">
        <f t="array" ref="K5763">IFERROR(XLOOKUP(G5763,'Tipo de carga'!A:A,'Tipo de carga'!B:B))</f>
        <v>Autoabasto</v>
      </c>
      <c r="L5763" s="37">
        <f t="shared" si="2"/>
        <v>47</v>
      </c>
      <c r="M5763" s="37">
        <f t="shared" si="3"/>
        <v>18</v>
      </c>
      <c r="N5763" s="37">
        <f t="shared" si="4"/>
        <v>11</v>
      </c>
      <c r="O5763" s="37" t="str">
        <f t="array" ref="O5763">IFERROR(XLOOKUP(K5763,'Tipo de carga'!B:B,'Tipo de carga'!C:C))</f>
        <v>Diesel</v>
      </c>
    </row>
    <row r="5764">
      <c r="A5764" s="36">
        <v>1992.0</v>
      </c>
      <c r="B5764" s="37" t="str">
        <f t="array" ref="B5764">IFERROR(XLOOKUP(A5764,'Asignacion Nov'!A:A,'Asignacion Nov'!C:C))</f>
        <v>MeLi Dedicado TD</v>
      </c>
      <c r="C5764" s="37" t="str">
        <f t="array" ref="C5764">IFERROR(XLOOKUP(A5764,'Asignacion Nov'!A:A,'Asignacion Nov'!B:B))</f>
        <v>EC-05</v>
      </c>
      <c r="D5764" s="38">
        <v>45614.71670138889</v>
      </c>
      <c r="E5764" s="36" t="s">
        <v>460</v>
      </c>
      <c r="F5764" s="37" t="str">
        <f t="array" ref="F5764">IFERROR(XLOOKUP(E5764,Operadores!A:A,Operadores!B:B))</f>
        <v>TORAN</v>
      </c>
      <c r="G5764" s="36" t="s">
        <v>42</v>
      </c>
      <c r="H5764" s="39">
        <v>19.950328</v>
      </c>
      <c r="I5764" s="40">
        <v>430.0</v>
      </c>
      <c r="J5764" s="41">
        <f t="shared" si="5"/>
        <v>8578.64104</v>
      </c>
      <c r="K5764" s="37" t="str">
        <f t="array" ref="K5764">IFERROR(XLOOKUP(G5764,'Tipo de carga'!A:A,'Tipo de carga'!B:B))</f>
        <v>Autoabasto</v>
      </c>
      <c r="L5764" s="37">
        <f t="shared" si="2"/>
        <v>47</v>
      </c>
      <c r="M5764" s="37">
        <f t="shared" si="3"/>
        <v>18</v>
      </c>
      <c r="N5764" s="37">
        <f t="shared" si="4"/>
        <v>11</v>
      </c>
      <c r="O5764" s="37" t="str">
        <f t="array" ref="O5764">IFERROR(XLOOKUP(K5764,'Tipo de carga'!B:B,'Tipo de carga'!C:C))</f>
        <v>Diesel</v>
      </c>
    </row>
    <row r="5765">
      <c r="A5765" s="36">
        <v>1816.0</v>
      </c>
      <c r="B5765" s="37" t="str">
        <f t="array" ref="B5765">IFERROR(XLOOKUP(A5765,'Asignacion Nov'!A:A,'Asignacion Nov'!C:C))</f>
        <v>Wm Full</v>
      </c>
      <c r="C5765" s="37" t="str">
        <f t="array" ref="C5765">IFERROR(XLOOKUP(A5765,'Asignacion Nov'!A:A,'Asignacion Nov'!B:B))</f>
        <v>EC-08</v>
      </c>
      <c r="D5765" s="38">
        <v>45614.710497685184</v>
      </c>
      <c r="E5765" s="36" t="s">
        <v>288</v>
      </c>
      <c r="F5765" s="37" t="str">
        <f t="array" ref="F5765">IFERROR(XLOOKUP(E5765,Operadores!A:A,Operadores!B:B))</f>
        <v>RODMIG</v>
      </c>
      <c r="G5765" s="36" t="s">
        <v>42</v>
      </c>
      <c r="H5765" s="39">
        <v>19.950328</v>
      </c>
      <c r="I5765" s="40">
        <v>360.0</v>
      </c>
      <c r="J5765" s="41">
        <f t="shared" si="5"/>
        <v>7182.11808</v>
      </c>
      <c r="K5765" s="37" t="str">
        <f t="array" ref="K5765">IFERROR(XLOOKUP(G5765,'Tipo de carga'!A:A,'Tipo de carga'!B:B))</f>
        <v>Autoabasto</v>
      </c>
      <c r="L5765" s="37">
        <f t="shared" si="2"/>
        <v>47</v>
      </c>
      <c r="M5765" s="37">
        <f t="shared" si="3"/>
        <v>18</v>
      </c>
      <c r="N5765" s="37">
        <f t="shared" si="4"/>
        <v>11</v>
      </c>
      <c r="O5765" s="37" t="str">
        <f t="array" ref="O5765">IFERROR(XLOOKUP(K5765,'Tipo de carga'!B:B,'Tipo de carga'!C:C))</f>
        <v>Diesel</v>
      </c>
    </row>
    <row r="5766">
      <c r="A5766" s="36">
        <v>1944.0</v>
      </c>
      <c r="B5766" s="37" t="str">
        <f t="array" ref="B5766">IFERROR(XLOOKUP(A5766,'Asignacion Nov'!A:A,'Asignacion Nov'!C:C))</f>
        <v>MeLi asignado SD</v>
      </c>
      <c r="C5766" s="37" t="str">
        <f t="array" ref="C5766">IFERROR(XLOOKUP(A5766,'Asignacion Nov'!A:A,'Asignacion Nov'!B:B))</f>
        <v>EC-05</v>
      </c>
      <c r="D5766" s="38">
        <v>45614.65555555555</v>
      </c>
      <c r="E5766" s="36" t="s">
        <v>221</v>
      </c>
      <c r="F5766" s="37" t="str">
        <f t="array" ref="F5766">IFERROR(XLOOKUP(E5766,Operadores!A:A,Operadores!B:B))</f>
        <v>ORTARM</v>
      </c>
      <c r="G5766" s="36" t="s">
        <v>42</v>
      </c>
      <c r="H5766" s="39">
        <v>19.950328</v>
      </c>
      <c r="I5766" s="40">
        <v>281.0</v>
      </c>
      <c r="J5766" s="41">
        <f t="shared" si="5"/>
        <v>5606.042168</v>
      </c>
      <c r="K5766" s="37" t="str">
        <f t="array" ref="K5766">IFERROR(XLOOKUP(G5766,'Tipo de carga'!A:A,'Tipo de carga'!B:B))</f>
        <v>Autoabasto</v>
      </c>
      <c r="L5766" s="37">
        <f t="shared" si="2"/>
        <v>47</v>
      </c>
      <c r="M5766" s="37">
        <f t="shared" si="3"/>
        <v>18</v>
      </c>
      <c r="N5766" s="37">
        <f t="shared" si="4"/>
        <v>11</v>
      </c>
      <c r="O5766" s="37" t="str">
        <f t="array" ref="O5766">IFERROR(XLOOKUP(K5766,'Tipo de carga'!B:B,'Tipo de carga'!C:C))</f>
        <v>Diesel</v>
      </c>
    </row>
    <row r="5767">
      <c r="A5767" s="36">
        <v>1856.0</v>
      </c>
      <c r="B5767" s="37" t="str">
        <f t="array" ref="B5767">IFERROR(XLOOKUP(A5767,'Asignacion Nov'!A:A,'Asignacion Nov'!C:C))</f>
        <v>Pipas</v>
      </c>
      <c r="C5767" s="37" t="str">
        <f t="array" ref="C5767">IFERROR(XLOOKUP(A5767,'Asignacion Nov'!A:A,'Asignacion Nov'!B:B))</f>
        <v>EC-02</v>
      </c>
      <c r="D5767" s="38">
        <v>45614.63790509259</v>
      </c>
      <c r="E5767" s="36" t="s">
        <v>43</v>
      </c>
      <c r="F5767" s="37" t="str">
        <f t="array" ref="F5767">IFERROR(XLOOKUP(E5767,Operadores!A:A,Operadores!B:B))</f>
        <v>HERJU01</v>
      </c>
      <c r="G5767" s="36" t="s">
        <v>42</v>
      </c>
      <c r="H5767" s="39">
        <v>19.950328</v>
      </c>
      <c r="I5767" s="40">
        <v>370.0</v>
      </c>
      <c r="J5767" s="41">
        <f t="shared" si="5"/>
        <v>7381.62136</v>
      </c>
      <c r="K5767" s="37" t="str">
        <f t="array" ref="K5767">IFERROR(XLOOKUP(G5767,'Tipo de carga'!A:A,'Tipo de carga'!B:B))</f>
        <v>Autoabasto</v>
      </c>
      <c r="L5767" s="37">
        <f t="shared" si="2"/>
        <v>47</v>
      </c>
      <c r="M5767" s="37">
        <f t="shared" si="3"/>
        <v>18</v>
      </c>
      <c r="N5767" s="37">
        <f t="shared" si="4"/>
        <v>11</v>
      </c>
      <c r="O5767" s="37" t="str">
        <f t="array" ref="O5767">IFERROR(XLOOKUP(K5767,'Tipo de carga'!B:B,'Tipo de carga'!C:C))</f>
        <v>Diesel</v>
      </c>
    </row>
    <row r="5768">
      <c r="A5768" s="36">
        <v>2021.0</v>
      </c>
      <c r="B5768" s="37" t="str">
        <f t="array" ref="B5768">IFERROR(XLOOKUP(A5768,'Asignacion Nov'!A:A,'Asignacion Nov'!C:C))</f>
        <v>MeLi Dedicado Merida</v>
      </c>
      <c r="C5768" s="37" t="str">
        <f t="array" ref="C5768">IFERROR(XLOOKUP(A5768,'Asignacion Nov'!A:A,'Asignacion Nov'!B:B))</f>
        <v>EC-05</v>
      </c>
      <c r="D5768" s="38">
        <v>45614.6196875</v>
      </c>
      <c r="E5768" s="36" t="s">
        <v>320</v>
      </c>
      <c r="F5768" s="37" t="str">
        <f t="array" ref="F5768">IFERROR(XLOOKUP(E5768,Operadores!A:A,Operadores!B:B))</f>
        <v>GUTIRV</v>
      </c>
      <c r="G5768" s="36" t="s">
        <v>42</v>
      </c>
      <c r="H5768" s="39">
        <v>19.950328</v>
      </c>
      <c r="I5768" s="40">
        <v>271.0</v>
      </c>
      <c r="J5768" s="41">
        <f t="shared" si="5"/>
        <v>5406.538888</v>
      </c>
      <c r="K5768" s="37" t="str">
        <f t="array" ref="K5768">IFERROR(XLOOKUP(G5768,'Tipo de carga'!A:A,'Tipo de carga'!B:B))</f>
        <v>Autoabasto</v>
      </c>
      <c r="L5768" s="37">
        <f t="shared" si="2"/>
        <v>47</v>
      </c>
      <c r="M5768" s="37">
        <f t="shared" si="3"/>
        <v>18</v>
      </c>
      <c r="N5768" s="37">
        <f t="shared" si="4"/>
        <v>11</v>
      </c>
      <c r="O5768" s="37" t="str">
        <f t="array" ref="O5768">IFERROR(XLOOKUP(K5768,'Tipo de carga'!B:B,'Tipo de carga'!C:C))</f>
        <v>Diesel</v>
      </c>
    </row>
    <row r="5769">
      <c r="A5769" s="36">
        <v>1817.0</v>
      </c>
      <c r="B5769" s="37" t="str">
        <f t="array" ref="B5769">IFERROR(XLOOKUP(A5769,'Asignacion Nov'!A:A,'Asignacion Nov'!C:C))</f>
        <v>Wm Full</v>
      </c>
      <c r="C5769" s="37" t="str">
        <f t="array" ref="C5769">IFERROR(XLOOKUP(A5769,'Asignacion Nov'!A:A,'Asignacion Nov'!B:B))</f>
        <v>EC-08</v>
      </c>
      <c r="D5769" s="38">
        <v>45614.51957175926</v>
      </c>
      <c r="E5769" s="36" t="s">
        <v>521</v>
      </c>
      <c r="F5769" s="37" t="str">
        <f t="array" ref="F5769">IFERROR(XLOOKUP(E5769,Operadores!A:A,Operadores!B:B))</f>
        <v>COPJAI</v>
      </c>
      <c r="G5769" s="36" t="s">
        <v>42</v>
      </c>
      <c r="H5769" s="39">
        <v>19.950328</v>
      </c>
      <c r="I5769" s="40">
        <v>375.0</v>
      </c>
      <c r="J5769" s="41">
        <f t="shared" si="5"/>
        <v>7481.373</v>
      </c>
      <c r="K5769" s="37" t="str">
        <f t="array" ref="K5769">IFERROR(XLOOKUP(G5769,'Tipo de carga'!A:A,'Tipo de carga'!B:B))</f>
        <v>Autoabasto</v>
      </c>
      <c r="L5769" s="37">
        <f t="shared" si="2"/>
        <v>47</v>
      </c>
      <c r="M5769" s="37">
        <f t="shared" si="3"/>
        <v>18</v>
      </c>
      <c r="N5769" s="37">
        <f t="shared" si="4"/>
        <v>11</v>
      </c>
      <c r="O5769" s="37" t="str">
        <f t="array" ref="O5769">IFERROR(XLOOKUP(K5769,'Tipo de carga'!B:B,'Tipo de carga'!C:C))</f>
        <v>Diesel</v>
      </c>
    </row>
    <row r="5770">
      <c r="A5770" s="36">
        <v>1882.0</v>
      </c>
      <c r="B5770" s="37" t="str">
        <f t="array" ref="B5770">IFERROR(XLOOKUP(A5770,'Asignacion Nov'!A:A,'Asignacion Nov'!C:C))</f>
        <v>Sayer Sencillo</v>
      </c>
      <c r="C5770" s="37" t="str">
        <f t="array" ref="C5770">IFERROR(XLOOKUP(A5770,'Asignacion Nov'!A:A,'Asignacion Nov'!B:B))</f>
        <v>EC-04</v>
      </c>
      <c r="D5770" s="38">
        <v>45614.46189814815</v>
      </c>
      <c r="E5770" s="36" t="s">
        <v>49</v>
      </c>
      <c r="F5770" s="37" t="str">
        <f t="array" ref="F5770">IFERROR(XLOOKUP(E5770,Operadores!A:A,Operadores!B:B))</f>
        <v>FABMA</v>
      </c>
      <c r="G5770" s="36" t="s">
        <v>42</v>
      </c>
      <c r="H5770" s="39">
        <v>19.950328</v>
      </c>
      <c r="I5770" s="40">
        <v>340.0</v>
      </c>
      <c r="J5770" s="41">
        <f t="shared" si="5"/>
        <v>6783.11152</v>
      </c>
      <c r="K5770" s="37" t="str">
        <f t="array" ref="K5770">IFERROR(XLOOKUP(G5770,'Tipo de carga'!A:A,'Tipo de carga'!B:B))</f>
        <v>Autoabasto</v>
      </c>
      <c r="L5770" s="37">
        <f t="shared" si="2"/>
        <v>47</v>
      </c>
      <c r="M5770" s="37">
        <f t="shared" si="3"/>
        <v>18</v>
      </c>
      <c r="N5770" s="37">
        <f t="shared" si="4"/>
        <v>11</v>
      </c>
      <c r="O5770" s="37" t="str">
        <f t="array" ref="O5770">IFERROR(XLOOKUP(K5770,'Tipo de carga'!B:B,'Tipo de carga'!C:C))</f>
        <v>Diesel</v>
      </c>
    </row>
    <row r="5771">
      <c r="A5771" s="36">
        <v>2024.0</v>
      </c>
      <c r="B5771" s="37" t="str">
        <f t="array" ref="B5771">IFERROR(XLOOKUP(A5771,'Asignacion Nov'!A:A,'Asignacion Nov'!C:C))</f>
        <v>MeLi Dedicado Merida</v>
      </c>
      <c r="C5771" s="37" t="str">
        <f t="array" ref="C5771">IFERROR(XLOOKUP(A5771,'Asignacion Nov'!A:A,'Asignacion Nov'!B:B))</f>
        <v>EC-05</v>
      </c>
      <c r="D5771" s="38">
        <v>45614.428298611114</v>
      </c>
      <c r="E5771" s="36" t="s">
        <v>469</v>
      </c>
      <c r="F5771" s="37" t="str">
        <f t="array" ref="F5771">IFERROR(XLOOKUP(E5771,Operadores!A:A,Operadores!B:B))</f>
        <v>DELJOS01</v>
      </c>
      <c r="G5771" s="36" t="s">
        <v>42</v>
      </c>
      <c r="H5771" s="39">
        <v>19.950328</v>
      </c>
      <c r="I5771" s="40">
        <v>200.0</v>
      </c>
      <c r="J5771" s="41">
        <f t="shared" si="5"/>
        <v>3990.0656</v>
      </c>
      <c r="K5771" s="37" t="str">
        <f t="array" ref="K5771">IFERROR(XLOOKUP(G5771,'Tipo de carga'!A:A,'Tipo de carga'!B:B))</f>
        <v>Autoabasto</v>
      </c>
      <c r="L5771" s="37">
        <f t="shared" si="2"/>
        <v>47</v>
      </c>
      <c r="M5771" s="37">
        <f t="shared" si="3"/>
        <v>18</v>
      </c>
      <c r="N5771" s="37">
        <f t="shared" si="4"/>
        <v>11</v>
      </c>
      <c r="O5771" s="37" t="str">
        <f t="array" ref="O5771">IFERROR(XLOOKUP(K5771,'Tipo de carga'!B:B,'Tipo de carga'!C:C))</f>
        <v>Diesel</v>
      </c>
    </row>
    <row r="5772">
      <c r="A5772" s="36">
        <v>1966.0</v>
      </c>
      <c r="B5772" s="37" t="str">
        <f t="array" ref="B5772">IFERROR(XLOOKUP(A5772,'Asignacion Nov'!A:A,'Asignacion Nov'!C:C))</f>
        <v>Sayer Sencillo</v>
      </c>
      <c r="C5772" s="37" t="str">
        <f t="array" ref="C5772">IFERROR(XLOOKUP(A5772,'Asignacion Nov'!A:A,'Asignacion Nov'!B:B))</f>
        <v>EC-04</v>
      </c>
      <c r="D5772" s="38">
        <v>45614.3465162037</v>
      </c>
      <c r="E5772" s="36" t="s">
        <v>28</v>
      </c>
      <c r="F5772" s="37" t="str">
        <f t="array" ref="F5772">IFERROR(XLOOKUP(E5772,Operadores!A:A,Operadores!B:B))</f>
        <v>SANJE01</v>
      </c>
      <c r="G5772" s="36" t="s">
        <v>42</v>
      </c>
      <c r="H5772" s="39">
        <v>19.950328</v>
      </c>
      <c r="I5772" s="40">
        <v>683.0</v>
      </c>
      <c r="J5772" s="41">
        <f t="shared" si="5"/>
        <v>13626.07402</v>
      </c>
      <c r="K5772" s="37" t="str">
        <f t="array" ref="K5772">IFERROR(XLOOKUP(G5772,'Tipo de carga'!A:A,'Tipo de carga'!B:B))</f>
        <v>Autoabasto</v>
      </c>
      <c r="L5772" s="37">
        <f t="shared" si="2"/>
        <v>47</v>
      </c>
      <c r="M5772" s="37">
        <f t="shared" si="3"/>
        <v>18</v>
      </c>
      <c r="N5772" s="37">
        <f t="shared" si="4"/>
        <v>11</v>
      </c>
      <c r="O5772" s="37" t="str">
        <f t="array" ref="O5772">IFERROR(XLOOKUP(K5772,'Tipo de carga'!B:B,'Tipo de carga'!C:C))</f>
        <v>Diesel</v>
      </c>
    </row>
    <row r="5773">
      <c r="A5773" s="36">
        <v>1996.0</v>
      </c>
      <c r="B5773" s="37" t="str">
        <f t="array" ref="B5773">IFERROR(XLOOKUP(A5773,'Asignacion Nov'!A:A,'Asignacion Nov'!C:C))</f>
        <v>MeLi Dedicado Merida</v>
      </c>
      <c r="C5773" s="37" t="str">
        <f t="array" ref="C5773">IFERROR(XLOOKUP(A5773,'Asignacion Nov'!A:A,'Asignacion Nov'!B:B))</f>
        <v>EC-05</v>
      </c>
      <c r="D5773" s="38">
        <v>45614.3371412037</v>
      </c>
      <c r="E5773" s="36" t="s">
        <v>580</v>
      </c>
      <c r="F5773" s="37" t="str">
        <f t="array" ref="F5773">IFERROR(XLOOKUP(E5773,Operadores!A:A,Operadores!B:B))</f>
        <v>HERNOR</v>
      </c>
      <c r="G5773" s="36" t="s">
        <v>42</v>
      </c>
      <c r="H5773" s="39">
        <v>19.950328</v>
      </c>
      <c r="I5773" s="40">
        <v>430.0</v>
      </c>
      <c r="J5773" s="41">
        <f t="shared" si="5"/>
        <v>8578.64104</v>
      </c>
      <c r="K5773" s="37" t="str">
        <f t="array" ref="K5773">IFERROR(XLOOKUP(G5773,'Tipo de carga'!A:A,'Tipo de carga'!B:B))</f>
        <v>Autoabasto</v>
      </c>
      <c r="L5773" s="37">
        <f t="shared" si="2"/>
        <v>47</v>
      </c>
      <c r="M5773" s="37">
        <f t="shared" si="3"/>
        <v>18</v>
      </c>
      <c r="N5773" s="37">
        <f t="shared" si="4"/>
        <v>11</v>
      </c>
      <c r="O5773" s="37" t="str">
        <f t="array" ref="O5773">IFERROR(XLOOKUP(K5773,'Tipo de carga'!B:B,'Tipo de carga'!C:C))</f>
        <v>Diesel</v>
      </c>
    </row>
    <row r="5774">
      <c r="A5774" s="36">
        <v>1808.0</v>
      </c>
      <c r="B5774" s="37" t="str">
        <f t="array" ref="B5774">IFERROR(XLOOKUP(A5774,'Asignacion Nov'!A:A,'Asignacion Nov'!C:C))</f>
        <v>Sayer Full</v>
      </c>
      <c r="C5774" s="37" t="str">
        <f t="array" ref="C5774">IFERROR(XLOOKUP(A5774,'Asignacion Nov'!A:A,'Asignacion Nov'!B:B))</f>
        <v>EC-04</v>
      </c>
      <c r="D5774" s="38">
        <v>45614.330347222225</v>
      </c>
      <c r="E5774" s="36" t="s">
        <v>55</v>
      </c>
      <c r="F5774" s="37" t="str">
        <f t="array" ref="F5774">IFERROR(XLOOKUP(E5774,Operadores!A:A,Operadores!B:B))</f>
        <v>ZAPNO</v>
      </c>
      <c r="G5774" s="36" t="s">
        <v>42</v>
      </c>
      <c r="H5774" s="39">
        <v>19.950328</v>
      </c>
      <c r="I5774" s="40">
        <v>480.0</v>
      </c>
      <c r="J5774" s="41">
        <f t="shared" si="5"/>
        <v>9576.15744</v>
      </c>
      <c r="K5774" s="37" t="str">
        <f t="array" ref="K5774">IFERROR(XLOOKUP(G5774,'Tipo de carga'!A:A,'Tipo de carga'!B:B))</f>
        <v>Autoabasto</v>
      </c>
      <c r="L5774" s="37">
        <f t="shared" si="2"/>
        <v>47</v>
      </c>
      <c r="M5774" s="37">
        <f t="shared" si="3"/>
        <v>18</v>
      </c>
      <c r="N5774" s="37">
        <f t="shared" si="4"/>
        <v>11</v>
      </c>
      <c r="O5774" s="37" t="str">
        <f t="array" ref="O5774">IFERROR(XLOOKUP(K5774,'Tipo de carga'!B:B,'Tipo de carga'!C:C))</f>
        <v>Diesel</v>
      </c>
    </row>
    <row r="5775">
      <c r="A5775" s="36">
        <v>2008.0</v>
      </c>
      <c r="B5775" s="37" t="str">
        <f t="array" ref="B5775">IFERROR(XLOOKUP(A5775,'Asignacion Nov'!A:A,'Asignacion Nov'!C:C))</f>
        <v>MeLi Dedicado Merida</v>
      </c>
      <c r="C5775" s="37" t="str">
        <f t="array" ref="C5775">IFERROR(XLOOKUP(A5775,'Asignacion Nov'!A:A,'Asignacion Nov'!B:B))</f>
        <v>EC-05</v>
      </c>
      <c r="D5775" s="38">
        <v>45614.317349537036</v>
      </c>
      <c r="E5775" s="36" t="s">
        <v>480</v>
      </c>
      <c r="F5775" s="37" t="str">
        <f t="array" ref="F5775">IFERROR(XLOOKUP(E5775,Operadores!A:A,Operadores!B:B))</f>
        <v>VELGIO</v>
      </c>
      <c r="G5775" s="36" t="s">
        <v>42</v>
      </c>
      <c r="H5775" s="39">
        <v>19.950328</v>
      </c>
      <c r="I5775" s="40">
        <v>233.0</v>
      </c>
      <c r="J5775" s="41">
        <f t="shared" si="5"/>
        <v>4648.426424</v>
      </c>
      <c r="K5775" s="37" t="str">
        <f t="array" ref="K5775">IFERROR(XLOOKUP(G5775,'Tipo de carga'!A:A,'Tipo de carga'!B:B))</f>
        <v>Autoabasto</v>
      </c>
      <c r="L5775" s="37">
        <f t="shared" si="2"/>
        <v>47</v>
      </c>
      <c r="M5775" s="37">
        <f t="shared" si="3"/>
        <v>18</v>
      </c>
      <c r="N5775" s="37">
        <f t="shared" si="4"/>
        <v>11</v>
      </c>
      <c r="O5775" s="37" t="str">
        <f t="array" ref="O5775">IFERROR(XLOOKUP(K5775,'Tipo de carga'!B:B,'Tipo de carga'!C:C))</f>
        <v>Diesel</v>
      </c>
    </row>
    <row r="5776">
      <c r="A5776" s="36">
        <v>1852.0</v>
      </c>
      <c r="B5776" s="37" t="str">
        <f t="array" ref="B5776">IFERROR(XLOOKUP(A5776,'Asignacion Nov'!A:A,'Asignacion Nov'!C:C))</f>
        <v>Circuitos</v>
      </c>
      <c r="C5776" s="37" t="str">
        <f t="array" ref="C5776">IFERROR(XLOOKUP(A5776,'Asignacion Nov'!A:A,'Asignacion Nov'!B:B))</f>
        <v>EC-03</v>
      </c>
      <c r="D5776" s="38">
        <v>45614.221180555556</v>
      </c>
      <c r="E5776" s="36" t="s">
        <v>237</v>
      </c>
      <c r="F5776" s="37" t="str">
        <f t="array" ref="F5776">IFERROR(XLOOKUP(E5776,Operadores!A:A,Operadores!B:B))</f>
        <v>HUAIS</v>
      </c>
      <c r="G5776" s="36" t="s">
        <v>42</v>
      </c>
      <c r="H5776" s="39">
        <v>19.950328</v>
      </c>
      <c r="I5776" s="40">
        <v>195.0</v>
      </c>
      <c r="J5776" s="41">
        <f t="shared" si="5"/>
        <v>3890.31396</v>
      </c>
      <c r="K5776" s="37" t="str">
        <f t="array" ref="K5776">IFERROR(XLOOKUP(G5776,'Tipo de carga'!A:A,'Tipo de carga'!B:B))</f>
        <v>Autoabasto</v>
      </c>
      <c r="L5776" s="37">
        <f t="shared" si="2"/>
        <v>47</v>
      </c>
      <c r="M5776" s="37">
        <f t="shared" si="3"/>
        <v>18</v>
      </c>
      <c r="N5776" s="37">
        <f t="shared" si="4"/>
        <v>11</v>
      </c>
      <c r="O5776" s="37" t="str">
        <f t="array" ref="O5776">IFERROR(XLOOKUP(K5776,'Tipo de carga'!B:B,'Tipo de carga'!C:C))</f>
        <v>Diesel</v>
      </c>
    </row>
    <row r="5777">
      <c r="A5777" s="36">
        <v>1993.0</v>
      </c>
      <c r="B5777" s="37" t="str">
        <f t="array" ref="B5777">IFERROR(XLOOKUP(A5777,'Asignacion Nov'!A:A,'Asignacion Nov'!C:C))</f>
        <v>MeLi Dedicado TD</v>
      </c>
      <c r="C5777" s="37" t="str">
        <f t="array" ref="C5777">IFERROR(XLOOKUP(A5777,'Asignacion Nov'!A:A,'Asignacion Nov'!B:B))</f>
        <v>EC-05</v>
      </c>
      <c r="D5777" s="38">
        <v>45614.20462962963</v>
      </c>
      <c r="E5777" s="36" t="s">
        <v>389</v>
      </c>
      <c r="F5777" s="37" t="str">
        <f t="array" ref="F5777">IFERROR(XLOOKUP(E5777,Operadores!A:A,Operadores!B:B))</f>
        <v>CELJOS</v>
      </c>
      <c r="G5777" s="36" t="s">
        <v>42</v>
      </c>
      <c r="H5777" s="39">
        <v>19.950328</v>
      </c>
      <c r="I5777" s="40">
        <v>260.0</v>
      </c>
      <c r="J5777" s="41">
        <f t="shared" si="5"/>
        <v>5187.08528</v>
      </c>
      <c r="K5777" s="37" t="str">
        <f t="array" ref="K5777">IFERROR(XLOOKUP(G5777,'Tipo de carga'!A:A,'Tipo de carga'!B:B))</f>
        <v>Autoabasto</v>
      </c>
      <c r="L5777" s="37">
        <f t="shared" si="2"/>
        <v>47</v>
      </c>
      <c r="M5777" s="37">
        <f t="shared" si="3"/>
        <v>18</v>
      </c>
      <c r="N5777" s="37">
        <f t="shared" si="4"/>
        <v>11</v>
      </c>
      <c r="O5777" s="37" t="str">
        <f t="array" ref="O5777">IFERROR(XLOOKUP(K5777,'Tipo de carga'!B:B,'Tipo de carga'!C:C))</f>
        <v>Diesel</v>
      </c>
    </row>
    <row r="5778">
      <c r="A5778" s="36">
        <v>2026.0</v>
      </c>
      <c r="B5778" s="37" t="str">
        <f t="array" ref="B5778">IFERROR(XLOOKUP(A5778,'Asignacion Nov'!A:A,'Asignacion Nov'!C:C))</f>
        <v>MeLi Dedicado Merida</v>
      </c>
      <c r="C5778" s="37" t="str">
        <f t="array" ref="C5778">IFERROR(XLOOKUP(A5778,'Asignacion Nov'!A:A,'Asignacion Nov'!B:B))</f>
        <v>EC-05</v>
      </c>
      <c r="D5778" s="38">
        <v>45614.19702546296</v>
      </c>
      <c r="E5778" s="36" t="s">
        <v>227</v>
      </c>
      <c r="F5778" s="37" t="str">
        <f t="array" ref="F5778">IFERROR(XLOOKUP(E5778,Operadores!A:A,Operadores!B:B))</f>
        <v>PERAN01</v>
      </c>
      <c r="G5778" s="36" t="s">
        <v>42</v>
      </c>
      <c r="H5778" s="39">
        <v>19.950328</v>
      </c>
      <c r="I5778" s="40">
        <v>393.0</v>
      </c>
      <c r="J5778" s="41">
        <f t="shared" si="5"/>
        <v>7840.478904</v>
      </c>
      <c r="K5778" s="37" t="str">
        <f t="array" ref="K5778">IFERROR(XLOOKUP(G5778,'Tipo de carga'!A:A,'Tipo de carga'!B:B))</f>
        <v>Autoabasto</v>
      </c>
      <c r="L5778" s="37">
        <f t="shared" si="2"/>
        <v>47</v>
      </c>
      <c r="M5778" s="37">
        <f t="shared" si="3"/>
        <v>18</v>
      </c>
      <c r="N5778" s="37">
        <f t="shared" si="4"/>
        <v>11</v>
      </c>
      <c r="O5778" s="37" t="str">
        <f t="array" ref="O5778">IFERROR(XLOOKUP(K5778,'Tipo de carga'!B:B,'Tipo de carga'!C:C))</f>
        <v>Diesel</v>
      </c>
    </row>
    <row r="5779">
      <c r="A5779" s="36">
        <v>2004.0</v>
      </c>
      <c r="B5779" s="37" t="str">
        <f t="array" ref="B5779">IFERROR(XLOOKUP(A5779,'Asignacion Nov'!A:A,'Asignacion Nov'!C:C))</f>
        <v>MeLi Dedicado Merida</v>
      </c>
      <c r="C5779" s="37" t="str">
        <f t="array" ref="C5779">IFERROR(XLOOKUP(A5779,'Asignacion Nov'!A:A,'Asignacion Nov'!B:B))</f>
        <v>EC-05</v>
      </c>
      <c r="D5779" s="38">
        <v>45614.109560185185</v>
      </c>
      <c r="E5779" s="36" t="s">
        <v>241</v>
      </c>
      <c r="F5779" s="37" t="str">
        <f t="array" ref="F5779">IFERROR(XLOOKUP(E5779,Operadores!A:A,Operadores!B:B))</f>
        <v>CADEMM</v>
      </c>
      <c r="G5779" s="36" t="s">
        <v>42</v>
      </c>
      <c r="H5779" s="39">
        <v>19.950328</v>
      </c>
      <c r="I5779" s="40">
        <v>498.0</v>
      </c>
      <c r="J5779" s="41">
        <f t="shared" si="5"/>
        <v>9935.263344</v>
      </c>
      <c r="K5779" s="37" t="str">
        <f t="array" ref="K5779">IFERROR(XLOOKUP(G5779,'Tipo de carga'!A:A,'Tipo de carga'!B:B))</f>
        <v>Autoabasto</v>
      </c>
      <c r="L5779" s="37">
        <f t="shared" si="2"/>
        <v>47</v>
      </c>
      <c r="M5779" s="37">
        <f t="shared" si="3"/>
        <v>18</v>
      </c>
      <c r="N5779" s="37">
        <f t="shared" si="4"/>
        <v>11</v>
      </c>
      <c r="O5779" s="37" t="str">
        <f t="array" ref="O5779">IFERROR(XLOOKUP(K5779,'Tipo de carga'!B:B,'Tipo de carga'!C:C))</f>
        <v>Diesel</v>
      </c>
    </row>
    <row r="5780">
      <c r="A5780" s="36">
        <v>2027.0</v>
      </c>
      <c r="B5780" s="37" t="str">
        <f t="array" ref="B5780">IFERROR(XLOOKUP(A5780,'Asignacion Nov'!A:A,'Asignacion Nov'!C:C))</f>
        <v>MeLi Dedicado Merida</v>
      </c>
      <c r="C5780" s="37" t="str">
        <f t="array" ref="C5780">IFERROR(XLOOKUP(A5780,'Asignacion Nov'!A:A,'Asignacion Nov'!B:B))</f>
        <v>EC-05</v>
      </c>
      <c r="D5780" s="38">
        <v>45614.10590277778</v>
      </c>
      <c r="E5780" s="36" t="s">
        <v>452</v>
      </c>
      <c r="F5780" s="37" t="str">
        <f t="array" ref="F5780">IFERROR(XLOOKUP(E5780,Operadores!A:A,Operadores!B:B))</f>
        <v>AGUMAU</v>
      </c>
      <c r="G5780" s="36" t="s">
        <v>42</v>
      </c>
      <c r="H5780" s="39">
        <v>19.950328</v>
      </c>
      <c r="I5780" s="40">
        <v>323.0</v>
      </c>
      <c r="J5780" s="41">
        <f t="shared" si="5"/>
        <v>6443.955944</v>
      </c>
      <c r="K5780" s="37" t="str">
        <f t="array" ref="K5780">IFERROR(XLOOKUP(G5780,'Tipo de carga'!A:A,'Tipo de carga'!B:B))</f>
        <v>Autoabasto</v>
      </c>
      <c r="L5780" s="37">
        <f t="shared" si="2"/>
        <v>47</v>
      </c>
      <c r="M5780" s="37">
        <f t="shared" si="3"/>
        <v>18</v>
      </c>
      <c r="N5780" s="37">
        <f t="shared" si="4"/>
        <v>11</v>
      </c>
      <c r="O5780" s="37" t="str">
        <f t="array" ref="O5780">IFERROR(XLOOKUP(K5780,'Tipo de carga'!B:B,'Tipo de carga'!C:C))</f>
        <v>Diesel</v>
      </c>
    </row>
    <row r="5781">
      <c r="A5781" s="36">
        <v>1991.0</v>
      </c>
      <c r="B5781" s="37" t="str">
        <f t="array" ref="B5781">IFERROR(XLOOKUP(A5781,'Asignacion Nov'!A:A,'Asignacion Nov'!C:C))</f>
        <v>MeLi Dedicado Merida</v>
      </c>
      <c r="C5781" s="37" t="str">
        <f t="array" ref="C5781">IFERROR(XLOOKUP(A5781,'Asignacion Nov'!A:A,'Asignacion Nov'!B:B))</f>
        <v>EC-05</v>
      </c>
      <c r="D5781" s="38">
        <v>45614.06909722222</v>
      </c>
      <c r="E5781" s="36" t="s">
        <v>204</v>
      </c>
      <c r="F5781" s="37" t="str">
        <f t="array" ref="F5781">IFERROR(XLOOKUP(E5781,Operadores!A:A,Operadores!B:B))</f>
        <v>AGUARM</v>
      </c>
      <c r="G5781" s="36" t="s">
        <v>42</v>
      </c>
      <c r="H5781" s="39">
        <v>19.950328</v>
      </c>
      <c r="I5781" s="40">
        <v>462.0</v>
      </c>
      <c r="J5781" s="41">
        <f t="shared" si="5"/>
        <v>9217.051536</v>
      </c>
      <c r="K5781" s="37" t="str">
        <f t="array" ref="K5781">IFERROR(XLOOKUP(G5781,'Tipo de carga'!A:A,'Tipo de carga'!B:B))</f>
        <v>Autoabasto</v>
      </c>
      <c r="L5781" s="37">
        <f t="shared" si="2"/>
        <v>47</v>
      </c>
      <c r="M5781" s="37">
        <f t="shared" si="3"/>
        <v>18</v>
      </c>
      <c r="N5781" s="37">
        <f t="shared" si="4"/>
        <v>11</v>
      </c>
      <c r="O5781" s="37" t="str">
        <f t="array" ref="O5781">IFERROR(XLOOKUP(K5781,'Tipo de carga'!B:B,'Tipo de carga'!C:C))</f>
        <v>Diesel</v>
      </c>
    </row>
    <row r="5782">
      <c r="A5782" s="36">
        <v>1944.0</v>
      </c>
      <c r="B5782" s="37" t="str">
        <f t="array" ref="B5782">IFERROR(XLOOKUP(A5782,'Asignacion Nov'!A:A,'Asignacion Nov'!C:C))</f>
        <v>MeLi asignado SD</v>
      </c>
      <c r="C5782" s="37" t="str">
        <f t="array" ref="C5782">IFERROR(XLOOKUP(A5782,'Asignacion Nov'!A:A,'Asignacion Nov'!B:B))</f>
        <v>EC-05</v>
      </c>
      <c r="D5782" s="38">
        <v>45614.00277777778</v>
      </c>
      <c r="E5782" s="36" t="s">
        <v>221</v>
      </c>
      <c r="F5782" s="37" t="str">
        <f t="array" ref="F5782">IFERROR(XLOOKUP(E5782,Operadores!A:A,Operadores!B:B))</f>
        <v>ORTARM</v>
      </c>
      <c r="G5782" s="36" t="s">
        <v>425</v>
      </c>
      <c r="H5782" s="39">
        <v>25.22</v>
      </c>
      <c r="I5782" s="40">
        <v>333.0</v>
      </c>
      <c r="J5782" s="41">
        <f t="shared" si="5"/>
        <v>8398.26</v>
      </c>
      <c r="K5782" s="37" t="str">
        <f t="array" ref="K5782">IFERROR(XLOOKUP(G5782,'Tipo de carga'!A:A,'Tipo de carga'!B:B))</f>
        <v>Ticket</v>
      </c>
      <c r="L5782" s="37">
        <f t="shared" si="2"/>
        <v>47</v>
      </c>
      <c r="M5782" s="37">
        <f t="shared" si="3"/>
        <v>18</v>
      </c>
      <c r="N5782" s="37">
        <f t="shared" si="4"/>
        <v>11</v>
      </c>
      <c r="O5782" s="37" t="str">
        <f t="array" ref="O5782">IFERROR(XLOOKUP(K5782,'Tipo de carga'!B:B,'Tipo de carga'!C:C))</f>
        <v>Diesel</v>
      </c>
    </row>
    <row r="5783">
      <c r="A5783" s="36">
        <v>2025.0</v>
      </c>
      <c r="B5783" s="37" t="str">
        <f t="array" ref="B5783">IFERROR(XLOOKUP(A5783,'Asignacion Nov'!A:A,'Asignacion Nov'!C:C))</f>
        <v>MeLi Dedicado TD</v>
      </c>
      <c r="C5783" s="37" t="str">
        <f t="array" ref="C5783">IFERROR(XLOOKUP(A5783,'Asignacion Nov'!A:A,'Asignacion Nov'!B:B))</f>
        <v>EC-05</v>
      </c>
      <c r="D5783" s="38">
        <v>45614.11736111111</v>
      </c>
      <c r="E5783" s="36" t="s">
        <v>485</v>
      </c>
      <c r="F5783" s="37" t="str">
        <f t="array" ref="F5783">IFERROR(XLOOKUP(E5783,Operadores!A:A,Operadores!B:B))</f>
        <v>HERROD</v>
      </c>
      <c r="G5783" s="36" t="s">
        <v>425</v>
      </c>
      <c r="H5783" s="39">
        <v>25.47</v>
      </c>
      <c r="I5783" s="40">
        <v>377.0</v>
      </c>
      <c r="J5783" s="41">
        <f t="shared" si="5"/>
        <v>9602.19</v>
      </c>
      <c r="K5783" s="37" t="str">
        <f t="array" ref="K5783">IFERROR(XLOOKUP(G5783,'Tipo de carga'!A:A,'Tipo de carga'!B:B))</f>
        <v>Ticket</v>
      </c>
      <c r="L5783" s="37">
        <f t="shared" si="2"/>
        <v>47</v>
      </c>
      <c r="M5783" s="37">
        <f t="shared" si="3"/>
        <v>18</v>
      </c>
      <c r="N5783" s="37">
        <f t="shared" si="4"/>
        <v>11</v>
      </c>
      <c r="O5783" s="37" t="str">
        <f t="array" ref="O5783">IFERROR(XLOOKUP(K5783,'Tipo de carga'!B:B,'Tipo de carga'!C:C))</f>
        <v>Diesel</v>
      </c>
    </row>
    <row r="5784">
      <c r="A5784" s="36">
        <v>1931.0</v>
      </c>
      <c r="B5784" s="37" t="str">
        <f t="array" ref="B5784">IFERROR(XLOOKUP(A5784,'Asignacion Nov'!A:A,'Asignacion Nov'!C:C))</f>
        <v>Circuitos</v>
      </c>
      <c r="C5784" s="37" t="str">
        <f t="array" ref="C5784">IFERROR(XLOOKUP(A5784,'Asignacion Nov'!A:A,'Asignacion Nov'!B:B))</f>
        <v>EC-03</v>
      </c>
      <c r="D5784" s="38">
        <v>45614.60138888889</v>
      </c>
      <c r="E5784" s="36" t="s">
        <v>26</v>
      </c>
      <c r="F5784" s="37" t="str">
        <f t="array" ref="F5784">IFERROR(XLOOKUP(E5784,Operadores!A:A,Operadores!B:B))</f>
        <v>ARBJO</v>
      </c>
      <c r="G5784" s="36" t="s">
        <v>425</v>
      </c>
      <c r="H5784" s="39">
        <v>26.95</v>
      </c>
      <c r="I5784" s="40">
        <v>178.0</v>
      </c>
      <c r="J5784" s="41">
        <f t="shared" si="5"/>
        <v>4797.1</v>
      </c>
      <c r="K5784" s="37" t="str">
        <f t="array" ref="K5784">IFERROR(XLOOKUP(G5784,'Tipo de carga'!A:A,'Tipo de carga'!B:B))</f>
        <v>Ticket</v>
      </c>
      <c r="L5784" s="37">
        <f t="shared" si="2"/>
        <v>47</v>
      </c>
      <c r="M5784" s="37">
        <f t="shared" si="3"/>
        <v>18</v>
      </c>
      <c r="N5784" s="37">
        <f t="shared" si="4"/>
        <v>11</v>
      </c>
      <c r="O5784" s="37" t="str">
        <f t="array" ref="O5784">IFERROR(XLOOKUP(K5784,'Tipo de carga'!B:B,'Tipo de carga'!C:C))</f>
        <v>Diesel</v>
      </c>
    </row>
    <row r="5785">
      <c r="A5785" s="36">
        <v>1909.0</v>
      </c>
      <c r="B5785" s="37" t="str">
        <f t="array" ref="B5785">IFERROR(XLOOKUP(A5785,'Asignacion Nov'!A:A,'Asignacion Nov'!C:C))</f>
        <v>Circuitos</v>
      </c>
      <c r="C5785" s="37" t="str">
        <f t="array" ref="C5785">IFERROR(XLOOKUP(A5785,'Asignacion Nov'!A:A,'Asignacion Nov'!B:B))</f>
        <v>EC-03</v>
      </c>
      <c r="D5785" s="38">
        <v>45614.652083333334</v>
      </c>
      <c r="E5785" s="36" t="s">
        <v>186</v>
      </c>
      <c r="F5785" s="37" t="str">
        <f t="array" ref="F5785">IFERROR(XLOOKUP(E5785,Operadores!A:A,Operadores!B:B))</f>
        <v>ZUÑDAV</v>
      </c>
      <c r="G5785" s="36" t="s">
        <v>425</v>
      </c>
      <c r="H5785" s="39">
        <v>26.95</v>
      </c>
      <c r="I5785" s="40">
        <v>267.0</v>
      </c>
      <c r="J5785" s="41">
        <f t="shared" si="5"/>
        <v>7195.65</v>
      </c>
      <c r="K5785" s="37" t="str">
        <f t="array" ref="K5785">IFERROR(XLOOKUP(G5785,'Tipo de carga'!A:A,'Tipo de carga'!B:B))</f>
        <v>Ticket</v>
      </c>
      <c r="L5785" s="37">
        <f t="shared" si="2"/>
        <v>47</v>
      </c>
      <c r="M5785" s="37">
        <f t="shared" si="3"/>
        <v>18</v>
      </c>
      <c r="N5785" s="37">
        <f t="shared" si="4"/>
        <v>11</v>
      </c>
      <c r="O5785" s="37" t="str">
        <f t="array" ref="O5785">IFERROR(XLOOKUP(K5785,'Tipo de carga'!B:B,'Tipo de carga'!C:C))</f>
        <v>Diesel</v>
      </c>
    </row>
    <row r="5786">
      <c r="A5786" s="36">
        <v>2039.0</v>
      </c>
      <c r="B5786" s="37" t="str">
        <f t="array" ref="B5786">IFERROR(XLOOKUP(A5786,'Asignacion Nov'!A:A,'Asignacion Nov'!C:C))</f>
        <v>PISA Gdl</v>
      </c>
      <c r="C5786" s="37" t="str">
        <f t="array" ref="C5786">IFERROR(XLOOKUP(A5786,'Asignacion Nov'!A:A,'Asignacion Nov'!B:B))</f>
        <v>EC-06</v>
      </c>
      <c r="D5786" s="38">
        <v>45614.67013888889</v>
      </c>
      <c r="E5786" s="36" t="s">
        <v>268</v>
      </c>
      <c r="F5786" s="37" t="str">
        <f t="array" ref="F5786">IFERROR(XLOOKUP(E5786,Operadores!A:A,Operadores!B:B))</f>
        <v>ARCEDG</v>
      </c>
      <c r="G5786" s="36" t="s">
        <v>425</v>
      </c>
      <c r="H5786" s="39">
        <v>24.69</v>
      </c>
      <c r="I5786" s="40">
        <v>243.0</v>
      </c>
      <c r="J5786" s="41">
        <f t="shared" si="5"/>
        <v>5999.67</v>
      </c>
      <c r="K5786" s="37" t="str">
        <f t="array" ref="K5786">IFERROR(XLOOKUP(G5786,'Tipo de carga'!A:A,'Tipo de carga'!B:B))</f>
        <v>Ticket</v>
      </c>
      <c r="L5786" s="37">
        <f t="shared" si="2"/>
        <v>47</v>
      </c>
      <c r="M5786" s="37">
        <f t="shared" si="3"/>
        <v>18</v>
      </c>
      <c r="N5786" s="37">
        <f t="shared" si="4"/>
        <v>11</v>
      </c>
      <c r="O5786" s="37" t="str">
        <f t="array" ref="O5786">IFERROR(XLOOKUP(K5786,'Tipo de carga'!B:B,'Tipo de carga'!C:C))</f>
        <v>Diesel</v>
      </c>
    </row>
    <row r="5787">
      <c r="A5787" s="36">
        <v>1836.0</v>
      </c>
      <c r="B5787" s="37" t="str">
        <f t="array" ref="B5787">IFERROR(XLOOKUP(A5787,'Asignacion Nov'!A:A,'Asignacion Nov'!C:C))</f>
        <v>Full Liver</v>
      </c>
      <c r="C5787" s="37" t="str">
        <f t="array" ref="C5787">IFERROR(XLOOKUP(A5787,'Asignacion Nov'!A:A,'Asignacion Nov'!B:B))</f>
        <v>EC-01</v>
      </c>
      <c r="D5787" s="38">
        <v>45614.79375</v>
      </c>
      <c r="E5787" s="36" t="s">
        <v>297</v>
      </c>
      <c r="F5787" s="37" t="str">
        <f t="array" ref="F5787">IFERROR(XLOOKUP(E5787,Operadores!A:A,Operadores!B:B))</f>
        <v>HUEAR</v>
      </c>
      <c r="G5787" s="36" t="s">
        <v>425</v>
      </c>
      <c r="H5787" s="39">
        <v>27.38</v>
      </c>
      <c r="I5787" s="40">
        <v>44.0</v>
      </c>
      <c r="J5787" s="41">
        <f t="shared" si="5"/>
        <v>1204.72</v>
      </c>
      <c r="K5787" s="37" t="str">
        <f t="array" ref="K5787">IFERROR(XLOOKUP(G5787,'Tipo de carga'!A:A,'Tipo de carga'!B:B))</f>
        <v>Ticket</v>
      </c>
      <c r="L5787" s="37">
        <f t="shared" si="2"/>
        <v>47</v>
      </c>
      <c r="M5787" s="37">
        <f t="shared" si="3"/>
        <v>18</v>
      </c>
      <c r="N5787" s="37">
        <f t="shared" si="4"/>
        <v>11</v>
      </c>
      <c r="O5787" s="37" t="str">
        <f t="array" ref="O5787">IFERROR(XLOOKUP(K5787,'Tipo de carga'!B:B,'Tipo de carga'!C:C))</f>
        <v>Diesel</v>
      </c>
    </row>
    <row r="5788">
      <c r="A5788" s="36">
        <v>1918.0</v>
      </c>
      <c r="B5788" s="37" t="str">
        <f t="array" ref="B5788">IFERROR(XLOOKUP(A5788,'Asignacion Nov'!A:A,'Asignacion Nov'!C:C))</f>
        <v>MeLi asignado SD</v>
      </c>
      <c r="C5788" s="37" t="str">
        <f t="array" ref="C5788">IFERROR(XLOOKUP(A5788,'Asignacion Nov'!A:A,'Asignacion Nov'!B:B))</f>
        <v>EC-05</v>
      </c>
      <c r="D5788" s="38">
        <v>45614.652083333334</v>
      </c>
      <c r="E5788" s="36" t="s">
        <v>191</v>
      </c>
      <c r="F5788" s="37" t="str">
        <f t="array" ref="F5788">IFERROR(XLOOKUP(E5788,Operadores!A:A,Operadores!B:B))</f>
        <v>DIADAV</v>
      </c>
      <c r="G5788" s="36" t="s">
        <v>311</v>
      </c>
      <c r="H5788" s="39">
        <v>9.99</v>
      </c>
      <c r="I5788" s="40">
        <v>198.43</v>
      </c>
      <c r="J5788" s="41">
        <f t="shared" si="5"/>
        <v>1982.3157</v>
      </c>
      <c r="K5788" s="37" t="str">
        <f t="array" ref="K5788">IFERROR(XLOOKUP(G5788,'Tipo de carga'!A:A,'Tipo de carga'!B:B))</f>
        <v>Natgas</v>
      </c>
      <c r="L5788" s="37">
        <f t="shared" si="2"/>
        <v>47</v>
      </c>
      <c r="M5788" s="37">
        <f t="shared" si="3"/>
        <v>18</v>
      </c>
      <c r="N5788" s="37">
        <f t="shared" si="4"/>
        <v>11</v>
      </c>
      <c r="O5788" s="37" t="str">
        <f t="array" ref="O5788">IFERROR(XLOOKUP(K5788,'Tipo de carga'!B:B,'Tipo de carga'!C:C))</f>
        <v>GNC</v>
      </c>
    </row>
    <row r="5789">
      <c r="A5789" s="36">
        <v>1912.0</v>
      </c>
      <c r="B5789" s="37" t="str">
        <f t="array" ref="B5789">IFERROR(XLOOKUP(A5789,'Asignacion Nov'!A:A,'Asignacion Nov'!C:C))</f>
        <v>MeLi asignado SD</v>
      </c>
      <c r="C5789" s="37" t="str">
        <f t="array" ref="C5789">IFERROR(XLOOKUP(A5789,'Asignacion Nov'!A:A,'Asignacion Nov'!B:B))</f>
        <v>EC-05</v>
      </c>
      <c r="D5789" s="38">
        <v>45610.0</v>
      </c>
      <c r="E5789" s="36" t="s">
        <v>345</v>
      </c>
      <c r="F5789" s="37" t="str">
        <f t="array" ref="F5789">IFERROR(XLOOKUP(E5789,Operadores!A:A,Operadores!B:B))</f>
        <v>PARMI</v>
      </c>
      <c r="G5789" s="36" t="s">
        <v>315</v>
      </c>
      <c r="H5789" s="39">
        <v>10.65</v>
      </c>
      <c r="I5789" s="40">
        <v>227.0</v>
      </c>
      <c r="J5789" s="41">
        <f t="shared" si="5"/>
        <v>2417.55</v>
      </c>
      <c r="K5789" s="37" t="str">
        <f t="array" ref="K5789">IFERROR(XLOOKUP(G5789,'Tipo de carga'!A:A,'Tipo de carga'!B:B))</f>
        <v>COMSUSTENTA</v>
      </c>
      <c r="L5789" s="37">
        <f t="shared" si="2"/>
        <v>46</v>
      </c>
      <c r="M5789" s="37">
        <f t="shared" si="3"/>
        <v>14</v>
      </c>
      <c r="N5789" s="37">
        <f t="shared" si="4"/>
        <v>11</v>
      </c>
      <c r="O5789" s="37" t="str">
        <f t="array" ref="O5789">IFERROR(XLOOKUP(K5789,'Tipo de carga'!B:B,'Tipo de carga'!C:C))</f>
        <v>GNC</v>
      </c>
    </row>
    <row r="5790">
      <c r="A5790" s="36">
        <v>1918.0</v>
      </c>
      <c r="B5790" s="37" t="str">
        <f t="array" ref="B5790">IFERROR(XLOOKUP(A5790,'Asignacion Nov'!A:A,'Asignacion Nov'!C:C))</f>
        <v>MeLi asignado SD</v>
      </c>
      <c r="C5790" s="37" t="str">
        <f t="array" ref="C5790">IFERROR(XLOOKUP(A5790,'Asignacion Nov'!A:A,'Asignacion Nov'!B:B))</f>
        <v>EC-05</v>
      </c>
      <c r="D5790" s="38">
        <v>45610.0</v>
      </c>
      <c r="E5790" s="36" t="s">
        <v>539</v>
      </c>
      <c r="F5790" s="37" t="str">
        <f t="array" ref="F5790">IFERROR(XLOOKUP(E5790,Operadores!A:A,Operadores!B:B))</f>
        <v>NATSE</v>
      </c>
      <c r="G5790" s="36" t="s">
        <v>315</v>
      </c>
      <c r="H5790" s="39">
        <v>10.65</v>
      </c>
      <c r="I5790" s="40">
        <v>261.0</v>
      </c>
      <c r="J5790" s="41">
        <f t="shared" si="5"/>
        <v>2779.65</v>
      </c>
      <c r="K5790" s="37" t="str">
        <f t="array" ref="K5790">IFERROR(XLOOKUP(G5790,'Tipo de carga'!A:A,'Tipo de carga'!B:B))</f>
        <v>COMSUSTENTA</v>
      </c>
      <c r="L5790" s="37">
        <f t="shared" si="2"/>
        <v>46</v>
      </c>
      <c r="M5790" s="37">
        <f t="shared" si="3"/>
        <v>14</v>
      </c>
      <c r="N5790" s="37">
        <f t="shared" si="4"/>
        <v>11</v>
      </c>
      <c r="O5790" s="37" t="str">
        <f t="array" ref="O5790">IFERROR(XLOOKUP(K5790,'Tipo de carga'!B:B,'Tipo de carga'!C:C))</f>
        <v>GNC</v>
      </c>
    </row>
    <row r="5791">
      <c r="A5791" s="36">
        <v>1919.0</v>
      </c>
      <c r="B5791" s="37" t="str">
        <f t="array" ref="B5791">IFERROR(XLOOKUP(A5791,'Asignacion Nov'!A:A,'Asignacion Nov'!C:C))</f>
        <v>MeLi Ded Puebla</v>
      </c>
      <c r="C5791" s="37" t="str">
        <f t="array" ref="C5791">IFERROR(XLOOKUP(A5791,'Asignacion Nov'!A:A,'Asignacion Nov'!B:B))</f>
        <v>EC-05</v>
      </c>
      <c r="D5791" s="38">
        <v>45610.0</v>
      </c>
      <c r="E5791" s="36" t="s">
        <v>314</v>
      </c>
      <c r="F5791" s="37" t="str">
        <f t="array" ref="F5791">IFERROR(XLOOKUP(E5791,Operadores!A:A,Operadores!B:B))</f>
        <v>HERRE</v>
      </c>
      <c r="G5791" s="36" t="s">
        <v>315</v>
      </c>
      <c r="H5791" s="39">
        <v>10.65</v>
      </c>
      <c r="I5791" s="40">
        <v>234.0</v>
      </c>
      <c r="J5791" s="41">
        <f t="shared" si="5"/>
        <v>2492.1</v>
      </c>
      <c r="K5791" s="37" t="str">
        <f t="array" ref="K5791">IFERROR(XLOOKUP(G5791,'Tipo de carga'!A:A,'Tipo de carga'!B:B))</f>
        <v>COMSUSTENTA</v>
      </c>
      <c r="L5791" s="37">
        <f t="shared" si="2"/>
        <v>46</v>
      </c>
      <c r="M5791" s="37">
        <f t="shared" si="3"/>
        <v>14</v>
      </c>
      <c r="N5791" s="37">
        <f t="shared" si="4"/>
        <v>11</v>
      </c>
      <c r="O5791" s="37" t="str">
        <f t="array" ref="O5791">IFERROR(XLOOKUP(K5791,'Tipo de carga'!B:B,'Tipo de carga'!C:C))</f>
        <v>GNC</v>
      </c>
    </row>
    <row r="5792">
      <c r="A5792" s="36">
        <v>1922.0</v>
      </c>
      <c r="B5792" s="37" t="str">
        <f t="array" ref="B5792">IFERROR(XLOOKUP(A5792,'Asignacion Nov'!A:A,'Asignacion Nov'!C:C))</f>
        <v>MeLi Ded Puebla</v>
      </c>
      <c r="C5792" s="37" t="str">
        <f t="array" ref="C5792">IFERROR(XLOOKUP(A5792,'Asignacion Nov'!A:A,'Asignacion Nov'!B:B))</f>
        <v>EC-05</v>
      </c>
      <c r="D5792" s="38">
        <v>45610.0</v>
      </c>
      <c r="E5792" s="36" t="s">
        <v>348</v>
      </c>
      <c r="F5792" s="37" t="str">
        <f t="array" ref="F5792">IFERROR(XLOOKUP(E5792,Operadores!A:A,Operadores!B:B))</f>
        <v>REYFER01</v>
      </c>
      <c r="G5792" s="36" t="s">
        <v>315</v>
      </c>
      <c r="H5792" s="39">
        <v>10.65</v>
      </c>
      <c r="I5792" s="40">
        <v>244.0</v>
      </c>
      <c r="J5792" s="41">
        <f t="shared" si="5"/>
        <v>2598.6</v>
      </c>
      <c r="K5792" s="37" t="str">
        <f t="array" ref="K5792">IFERROR(XLOOKUP(G5792,'Tipo de carga'!A:A,'Tipo de carga'!B:B))</f>
        <v>COMSUSTENTA</v>
      </c>
      <c r="L5792" s="37">
        <f t="shared" si="2"/>
        <v>46</v>
      </c>
      <c r="M5792" s="37">
        <f t="shared" si="3"/>
        <v>14</v>
      </c>
      <c r="N5792" s="37">
        <f t="shared" si="4"/>
        <v>11</v>
      </c>
      <c r="O5792" s="37" t="str">
        <f t="array" ref="O5792">IFERROR(XLOOKUP(K5792,'Tipo de carga'!B:B,'Tipo de carga'!C:C))</f>
        <v>GNC</v>
      </c>
    </row>
    <row r="5793">
      <c r="A5793" s="36">
        <v>1912.0</v>
      </c>
      <c r="B5793" s="37" t="str">
        <f t="array" ref="B5793">IFERROR(XLOOKUP(A5793,'Asignacion Nov'!A:A,'Asignacion Nov'!C:C))</f>
        <v>MeLi asignado SD</v>
      </c>
      <c r="C5793" s="37" t="str">
        <f t="array" ref="C5793">IFERROR(XLOOKUP(A5793,'Asignacion Nov'!A:A,'Asignacion Nov'!B:B))</f>
        <v>EC-05</v>
      </c>
      <c r="D5793" s="38">
        <v>45611.0</v>
      </c>
      <c r="E5793" s="36" t="s">
        <v>345</v>
      </c>
      <c r="F5793" s="37" t="str">
        <f t="array" ref="F5793">IFERROR(XLOOKUP(E5793,Operadores!A:A,Operadores!B:B))</f>
        <v>PARMI</v>
      </c>
      <c r="G5793" s="36" t="s">
        <v>315</v>
      </c>
      <c r="H5793" s="39">
        <v>10.65</v>
      </c>
      <c r="I5793" s="40">
        <v>280.0</v>
      </c>
      <c r="J5793" s="41">
        <f t="shared" si="5"/>
        <v>2982</v>
      </c>
      <c r="K5793" s="37" t="str">
        <f t="array" ref="K5793">IFERROR(XLOOKUP(G5793,'Tipo de carga'!A:A,'Tipo de carga'!B:B))</f>
        <v>COMSUSTENTA</v>
      </c>
      <c r="L5793" s="37">
        <f t="shared" si="2"/>
        <v>46</v>
      </c>
      <c r="M5793" s="37">
        <f t="shared" si="3"/>
        <v>15</v>
      </c>
      <c r="N5793" s="37">
        <f t="shared" si="4"/>
        <v>11</v>
      </c>
      <c r="O5793" s="37" t="str">
        <f t="array" ref="O5793">IFERROR(XLOOKUP(K5793,'Tipo de carga'!B:B,'Tipo de carga'!C:C))</f>
        <v>GNC</v>
      </c>
    </row>
    <row r="5794">
      <c r="A5794" s="36">
        <v>1919.0</v>
      </c>
      <c r="B5794" s="37" t="str">
        <f t="array" ref="B5794">IFERROR(XLOOKUP(A5794,'Asignacion Nov'!A:A,'Asignacion Nov'!C:C))</f>
        <v>MeLi Ded Puebla</v>
      </c>
      <c r="C5794" s="37" t="str">
        <f t="array" ref="C5794">IFERROR(XLOOKUP(A5794,'Asignacion Nov'!A:A,'Asignacion Nov'!B:B))</f>
        <v>EC-05</v>
      </c>
      <c r="D5794" s="38">
        <v>45611.0</v>
      </c>
      <c r="E5794" s="36" t="s">
        <v>314</v>
      </c>
      <c r="F5794" s="37" t="str">
        <f t="array" ref="F5794">IFERROR(XLOOKUP(E5794,Operadores!A:A,Operadores!B:B))</f>
        <v>HERRE</v>
      </c>
      <c r="G5794" s="36" t="s">
        <v>315</v>
      </c>
      <c r="H5794" s="39">
        <v>10.65</v>
      </c>
      <c r="I5794" s="40">
        <v>242.0</v>
      </c>
      <c r="J5794" s="41">
        <f t="shared" si="5"/>
        <v>2577.3</v>
      </c>
      <c r="K5794" s="37" t="str">
        <f t="array" ref="K5794">IFERROR(XLOOKUP(G5794,'Tipo de carga'!A:A,'Tipo de carga'!B:B))</f>
        <v>COMSUSTENTA</v>
      </c>
      <c r="L5794" s="37">
        <f t="shared" si="2"/>
        <v>46</v>
      </c>
      <c r="M5794" s="37">
        <f t="shared" si="3"/>
        <v>15</v>
      </c>
      <c r="N5794" s="37">
        <f t="shared" si="4"/>
        <v>11</v>
      </c>
      <c r="O5794" s="37" t="str">
        <f t="array" ref="O5794">IFERROR(XLOOKUP(K5794,'Tipo de carga'!B:B,'Tipo de carga'!C:C))</f>
        <v>GNC</v>
      </c>
    </row>
    <row r="5795">
      <c r="A5795" s="36">
        <v>1923.0</v>
      </c>
      <c r="B5795" s="37" t="str">
        <f t="array" ref="B5795">IFERROR(XLOOKUP(A5795,'Asignacion Nov'!A:A,'Asignacion Nov'!C:C))</f>
        <v>MeLi Ded Puebla</v>
      </c>
      <c r="C5795" s="37" t="str">
        <f t="array" ref="C5795">IFERROR(XLOOKUP(A5795,'Asignacion Nov'!A:A,'Asignacion Nov'!B:B))</f>
        <v>EC-05</v>
      </c>
      <c r="D5795" s="38">
        <v>45611.0</v>
      </c>
      <c r="E5795" s="36" t="s">
        <v>447</v>
      </c>
      <c r="F5795" s="37" t="str">
        <f t="array" ref="F5795">IFERROR(XLOOKUP(E5795,Operadores!A:A,Operadores!B:B))</f>
        <v>SANMA05</v>
      </c>
      <c r="G5795" s="36" t="s">
        <v>315</v>
      </c>
      <c r="H5795" s="39">
        <v>10.65</v>
      </c>
      <c r="I5795" s="40">
        <v>273.0</v>
      </c>
      <c r="J5795" s="41">
        <f t="shared" si="5"/>
        <v>2907.45</v>
      </c>
      <c r="K5795" s="37" t="str">
        <f t="array" ref="K5795">IFERROR(XLOOKUP(G5795,'Tipo de carga'!A:A,'Tipo de carga'!B:B))</f>
        <v>COMSUSTENTA</v>
      </c>
      <c r="L5795" s="37">
        <f t="shared" si="2"/>
        <v>46</v>
      </c>
      <c r="M5795" s="37">
        <f t="shared" si="3"/>
        <v>15</v>
      </c>
      <c r="N5795" s="37">
        <f t="shared" si="4"/>
        <v>11</v>
      </c>
      <c r="O5795" s="37" t="str">
        <f t="array" ref="O5795">IFERROR(XLOOKUP(K5795,'Tipo de carga'!B:B,'Tipo de carga'!C:C))</f>
        <v>GNC</v>
      </c>
    </row>
    <row r="5796">
      <c r="A5796" s="36">
        <v>1927.0</v>
      </c>
      <c r="B5796" s="37" t="str">
        <f t="array" ref="B5796">IFERROR(XLOOKUP(A5796,'Asignacion Nov'!A:A,'Asignacion Nov'!C:C))</f>
        <v>MeLi asignado SD</v>
      </c>
      <c r="C5796" s="37" t="str">
        <f t="array" ref="C5796">IFERROR(XLOOKUP(A5796,'Asignacion Nov'!A:A,'Asignacion Nov'!B:B))</f>
        <v>EC-05</v>
      </c>
      <c r="D5796" s="38">
        <v>45611.0</v>
      </c>
      <c r="E5796" s="36" t="s">
        <v>168</v>
      </c>
      <c r="F5796" s="37" t="str">
        <f t="array" ref="F5796">IFERROR(XLOOKUP(E5796,Operadores!A:A,Operadores!B:B))</f>
        <v>GARLUI</v>
      </c>
      <c r="G5796" s="36" t="s">
        <v>315</v>
      </c>
      <c r="H5796" s="39">
        <v>10.65</v>
      </c>
      <c r="I5796" s="40">
        <v>219.0</v>
      </c>
      <c r="J5796" s="41">
        <f t="shared" si="5"/>
        <v>2332.35</v>
      </c>
      <c r="K5796" s="37" t="str">
        <f t="array" ref="K5796">IFERROR(XLOOKUP(G5796,'Tipo de carga'!A:A,'Tipo de carga'!B:B))</f>
        <v>COMSUSTENTA</v>
      </c>
      <c r="L5796" s="37">
        <f t="shared" si="2"/>
        <v>46</v>
      </c>
      <c r="M5796" s="37">
        <f t="shared" si="3"/>
        <v>15</v>
      </c>
      <c r="N5796" s="37">
        <f t="shared" si="4"/>
        <v>11</v>
      </c>
      <c r="O5796" s="37" t="str">
        <f t="array" ref="O5796">IFERROR(XLOOKUP(K5796,'Tipo de carga'!B:B,'Tipo de carga'!C:C))</f>
        <v>GNC</v>
      </c>
    </row>
    <row r="5797">
      <c r="A5797" s="36">
        <v>1928.0</v>
      </c>
      <c r="B5797" s="37" t="str">
        <f t="array" ref="B5797">IFERROR(XLOOKUP(A5797,'Asignacion Nov'!A:A,'Asignacion Nov'!C:C))</f>
        <v>MeLi Ded Puebla</v>
      </c>
      <c r="C5797" s="37" t="str">
        <f t="array" ref="C5797">IFERROR(XLOOKUP(A5797,'Asignacion Nov'!A:A,'Asignacion Nov'!B:B))</f>
        <v>EC-05</v>
      </c>
      <c r="D5797" s="38">
        <v>45611.0</v>
      </c>
      <c r="E5797" s="36" t="s">
        <v>319</v>
      </c>
      <c r="F5797" s="37" t="str">
        <f t="array" ref="F5797">IFERROR(XLOOKUP(E5797,Operadores!A:A,Operadores!B:B))</f>
        <v>BARPED</v>
      </c>
      <c r="G5797" s="36" t="s">
        <v>315</v>
      </c>
      <c r="H5797" s="39">
        <v>10.65</v>
      </c>
      <c r="I5797" s="40">
        <v>292.0</v>
      </c>
      <c r="J5797" s="41">
        <f t="shared" si="5"/>
        <v>3109.8</v>
      </c>
      <c r="K5797" s="37" t="str">
        <f t="array" ref="K5797">IFERROR(XLOOKUP(G5797,'Tipo de carga'!A:A,'Tipo de carga'!B:B))</f>
        <v>COMSUSTENTA</v>
      </c>
      <c r="L5797" s="37">
        <f t="shared" si="2"/>
        <v>46</v>
      </c>
      <c r="M5797" s="37">
        <f t="shared" si="3"/>
        <v>15</v>
      </c>
      <c r="N5797" s="37">
        <f t="shared" si="4"/>
        <v>11</v>
      </c>
      <c r="O5797" s="37" t="str">
        <f t="array" ref="O5797">IFERROR(XLOOKUP(K5797,'Tipo de carga'!B:B,'Tipo de carga'!C:C))</f>
        <v>GNC</v>
      </c>
    </row>
    <row r="5798">
      <c r="A5798" s="36">
        <v>1912.0</v>
      </c>
      <c r="B5798" s="37" t="str">
        <f t="array" ref="B5798">IFERROR(XLOOKUP(A5798,'Asignacion Nov'!A:A,'Asignacion Nov'!C:C))</f>
        <v>MeLi asignado SD</v>
      </c>
      <c r="C5798" s="37" t="str">
        <f t="array" ref="C5798">IFERROR(XLOOKUP(A5798,'Asignacion Nov'!A:A,'Asignacion Nov'!B:B))</f>
        <v>EC-05</v>
      </c>
      <c r="D5798" s="38">
        <v>45612.0</v>
      </c>
      <c r="E5798" s="36" t="s">
        <v>345</v>
      </c>
      <c r="F5798" s="37" t="str">
        <f t="array" ref="F5798">IFERROR(XLOOKUP(E5798,Operadores!A:A,Operadores!B:B))</f>
        <v>PARMI</v>
      </c>
      <c r="G5798" s="36" t="s">
        <v>315</v>
      </c>
      <c r="H5798" s="39">
        <v>10.65</v>
      </c>
      <c r="I5798" s="40">
        <v>244.0</v>
      </c>
      <c r="J5798" s="41">
        <f t="shared" si="5"/>
        <v>2598.6</v>
      </c>
      <c r="K5798" s="37" t="str">
        <f t="array" ref="K5798">IFERROR(XLOOKUP(G5798,'Tipo de carga'!A:A,'Tipo de carga'!B:B))</f>
        <v>COMSUSTENTA</v>
      </c>
      <c r="L5798" s="37">
        <f t="shared" si="2"/>
        <v>46</v>
      </c>
      <c r="M5798" s="37">
        <f t="shared" si="3"/>
        <v>16</v>
      </c>
      <c r="N5798" s="37">
        <f t="shared" si="4"/>
        <v>11</v>
      </c>
      <c r="O5798" s="37" t="str">
        <f t="array" ref="O5798">IFERROR(XLOOKUP(K5798,'Tipo de carga'!B:B,'Tipo de carga'!C:C))</f>
        <v>GNC</v>
      </c>
    </row>
    <row r="5799">
      <c r="A5799" s="36">
        <v>1920.0</v>
      </c>
      <c r="B5799" s="37" t="str">
        <f t="array" ref="B5799">IFERROR(XLOOKUP(A5799,'Asignacion Nov'!A:A,'Asignacion Nov'!C:C))</f>
        <v>MeLi asignado SD</v>
      </c>
      <c r="C5799" s="37" t="str">
        <f t="array" ref="C5799">IFERROR(XLOOKUP(A5799,'Asignacion Nov'!A:A,'Asignacion Nov'!B:B))</f>
        <v>EC-05</v>
      </c>
      <c r="D5799" s="38">
        <v>45612.0</v>
      </c>
      <c r="E5799" s="36" t="s">
        <v>369</v>
      </c>
      <c r="F5799" s="37" t="str">
        <f t="array" ref="F5799">IFERROR(XLOOKUP(E5799,Operadores!A:A,Operadores!B:B))</f>
        <v>DIAOSC</v>
      </c>
      <c r="G5799" s="36" t="s">
        <v>315</v>
      </c>
      <c r="H5799" s="39">
        <v>10.65</v>
      </c>
      <c r="I5799" s="40">
        <v>318.0</v>
      </c>
      <c r="J5799" s="41">
        <f t="shared" si="5"/>
        <v>3386.7</v>
      </c>
      <c r="K5799" s="37" t="str">
        <f t="array" ref="K5799">IFERROR(XLOOKUP(G5799,'Tipo de carga'!A:A,'Tipo de carga'!B:B))</f>
        <v>COMSUSTENTA</v>
      </c>
      <c r="L5799" s="37">
        <f t="shared" si="2"/>
        <v>46</v>
      </c>
      <c r="M5799" s="37">
        <f t="shared" si="3"/>
        <v>16</v>
      </c>
      <c r="N5799" s="37">
        <f t="shared" si="4"/>
        <v>11</v>
      </c>
      <c r="O5799" s="37" t="str">
        <f t="array" ref="O5799">IFERROR(XLOOKUP(K5799,'Tipo de carga'!B:B,'Tipo de carga'!C:C))</f>
        <v>GNC</v>
      </c>
    </row>
    <row r="5800">
      <c r="A5800" s="36">
        <v>1922.0</v>
      </c>
      <c r="B5800" s="37" t="str">
        <f t="array" ref="B5800">IFERROR(XLOOKUP(A5800,'Asignacion Nov'!A:A,'Asignacion Nov'!C:C))</f>
        <v>MeLi Ded Puebla</v>
      </c>
      <c r="C5800" s="37" t="str">
        <f t="array" ref="C5800">IFERROR(XLOOKUP(A5800,'Asignacion Nov'!A:A,'Asignacion Nov'!B:B))</f>
        <v>EC-05</v>
      </c>
      <c r="D5800" s="38">
        <v>45612.0</v>
      </c>
      <c r="E5800" s="36" t="s">
        <v>348</v>
      </c>
      <c r="F5800" s="37" t="str">
        <f t="array" ref="F5800">IFERROR(XLOOKUP(E5800,Operadores!A:A,Operadores!B:B))</f>
        <v>REYFER01</v>
      </c>
      <c r="G5800" s="36" t="s">
        <v>315</v>
      </c>
      <c r="H5800" s="39">
        <v>10.65</v>
      </c>
      <c r="I5800" s="40">
        <v>110.0</v>
      </c>
      <c r="J5800" s="41">
        <f t="shared" si="5"/>
        <v>1171.5</v>
      </c>
      <c r="K5800" s="37" t="str">
        <f t="array" ref="K5800">IFERROR(XLOOKUP(G5800,'Tipo de carga'!A:A,'Tipo de carga'!B:B))</f>
        <v>COMSUSTENTA</v>
      </c>
      <c r="L5800" s="37">
        <f t="shared" si="2"/>
        <v>46</v>
      </c>
      <c r="M5800" s="37">
        <f t="shared" si="3"/>
        <v>16</v>
      </c>
      <c r="N5800" s="37">
        <f t="shared" si="4"/>
        <v>11</v>
      </c>
      <c r="O5800" s="37" t="str">
        <f t="array" ref="O5800">IFERROR(XLOOKUP(K5800,'Tipo de carga'!B:B,'Tipo de carga'!C:C))</f>
        <v>GNC</v>
      </c>
    </row>
    <row r="5801">
      <c r="A5801" s="36">
        <v>1923.0</v>
      </c>
      <c r="B5801" s="37" t="str">
        <f t="array" ref="B5801">IFERROR(XLOOKUP(A5801,'Asignacion Nov'!A:A,'Asignacion Nov'!C:C))</f>
        <v>MeLi Ded Puebla</v>
      </c>
      <c r="C5801" s="37" t="str">
        <f t="array" ref="C5801">IFERROR(XLOOKUP(A5801,'Asignacion Nov'!A:A,'Asignacion Nov'!B:B))</f>
        <v>EC-05</v>
      </c>
      <c r="D5801" s="38">
        <v>45612.0</v>
      </c>
      <c r="E5801" s="36" t="s">
        <v>447</v>
      </c>
      <c r="F5801" s="37" t="str">
        <f t="array" ref="F5801">IFERROR(XLOOKUP(E5801,Operadores!A:A,Operadores!B:B))</f>
        <v>SANMA05</v>
      </c>
      <c r="G5801" s="36" t="s">
        <v>315</v>
      </c>
      <c r="H5801" s="39">
        <v>10.65</v>
      </c>
      <c r="I5801" s="40">
        <v>233.0</v>
      </c>
      <c r="J5801" s="41">
        <f t="shared" si="5"/>
        <v>2481.45</v>
      </c>
      <c r="K5801" s="37" t="str">
        <f t="array" ref="K5801">IFERROR(XLOOKUP(G5801,'Tipo de carga'!A:A,'Tipo de carga'!B:B))</f>
        <v>COMSUSTENTA</v>
      </c>
      <c r="L5801" s="37">
        <f t="shared" si="2"/>
        <v>46</v>
      </c>
      <c r="M5801" s="37">
        <f t="shared" si="3"/>
        <v>16</v>
      </c>
      <c r="N5801" s="37">
        <f t="shared" si="4"/>
        <v>11</v>
      </c>
      <c r="O5801" s="37" t="str">
        <f t="array" ref="O5801">IFERROR(XLOOKUP(K5801,'Tipo de carga'!B:B,'Tipo de carga'!C:C))</f>
        <v>GNC</v>
      </c>
    </row>
    <row r="5802">
      <c r="A5802" s="36">
        <v>1928.0</v>
      </c>
      <c r="B5802" s="37" t="str">
        <f t="array" ref="B5802">IFERROR(XLOOKUP(A5802,'Asignacion Nov'!A:A,'Asignacion Nov'!C:C))</f>
        <v>MeLi Ded Puebla</v>
      </c>
      <c r="C5802" s="37" t="str">
        <f t="array" ref="C5802">IFERROR(XLOOKUP(A5802,'Asignacion Nov'!A:A,'Asignacion Nov'!B:B))</f>
        <v>EC-05</v>
      </c>
      <c r="D5802" s="38">
        <v>45612.0</v>
      </c>
      <c r="E5802" s="36" t="s">
        <v>319</v>
      </c>
      <c r="F5802" s="37" t="str">
        <f t="array" ref="F5802">IFERROR(XLOOKUP(E5802,Operadores!A:A,Operadores!B:B))</f>
        <v>BARPED</v>
      </c>
      <c r="G5802" s="36" t="s">
        <v>315</v>
      </c>
      <c r="H5802" s="39">
        <v>10.65</v>
      </c>
      <c r="I5802" s="40">
        <v>261.0</v>
      </c>
      <c r="J5802" s="41">
        <f t="shared" si="5"/>
        <v>2779.65</v>
      </c>
      <c r="K5802" s="37" t="str">
        <f t="array" ref="K5802">IFERROR(XLOOKUP(G5802,'Tipo de carga'!A:A,'Tipo de carga'!B:B))</f>
        <v>COMSUSTENTA</v>
      </c>
      <c r="L5802" s="37">
        <f t="shared" si="2"/>
        <v>46</v>
      </c>
      <c r="M5802" s="37">
        <f t="shared" si="3"/>
        <v>16</v>
      </c>
      <c r="N5802" s="37">
        <f t="shared" si="4"/>
        <v>11</v>
      </c>
      <c r="O5802" s="37" t="str">
        <f t="array" ref="O5802">IFERROR(XLOOKUP(K5802,'Tipo de carga'!B:B,'Tipo de carga'!C:C))</f>
        <v>GNC</v>
      </c>
    </row>
    <row r="5803">
      <c r="A5803" s="36">
        <v>1919.0</v>
      </c>
      <c r="B5803" s="37" t="str">
        <f t="array" ref="B5803">IFERROR(XLOOKUP(A5803,'Asignacion Nov'!A:A,'Asignacion Nov'!C:C))</f>
        <v>MeLi Ded Puebla</v>
      </c>
      <c r="C5803" s="37" t="str">
        <f t="array" ref="C5803">IFERROR(XLOOKUP(A5803,'Asignacion Nov'!A:A,'Asignacion Nov'!B:B))</f>
        <v>EC-05</v>
      </c>
      <c r="D5803" s="38">
        <v>45613.0</v>
      </c>
      <c r="E5803" s="36" t="s">
        <v>314</v>
      </c>
      <c r="F5803" s="37" t="str">
        <f t="array" ref="F5803">IFERROR(XLOOKUP(E5803,Operadores!A:A,Operadores!B:B))</f>
        <v>HERRE</v>
      </c>
      <c r="G5803" s="36" t="s">
        <v>315</v>
      </c>
      <c r="H5803" s="39">
        <v>10.65</v>
      </c>
      <c r="I5803" s="40">
        <v>208.0</v>
      </c>
      <c r="J5803" s="41">
        <f t="shared" si="5"/>
        <v>2215.2</v>
      </c>
      <c r="K5803" s="37" t="str">
        <f t="array" ref="K5803">IFERROR(XLOOKUP(G5803,'Tipo de carga'!A:A,'Tipo de carga'!B:B))</f>
        <v>COMSUSTENTA</v>
      </c>
      <c r="L5803" s="37">
        <f t="shared" si="2"/>
        <v>47</v>
      </c>
      <c r="M5803" s="37">
        <f t="shared" si="3"/>
        <v>17</v>
      </c>
      <c r="N5803" s="37">
        <f t="shared" si="4"/>
        <v>11</v>
      </c>
      <c r="O5803" s="37" t="str">
        <f t="array" ref="O5803">IFERROR(XLOOKUP(K5803,'Tipo de carga'!B:B,'Tipo de carga'!C:C))</f>
        <v>GNC</v>
      </c>
    </row>
    <row r="5804">
      <c r="A5804" s="36">
        <v>1922.0</v>
      </c>
      <c r="B5804" s="37" t="str">
        <f t="array" ref="B5804">IFERROR(XLOOKUP(A5804,'Asignacion Nov'!A:A,'Asignacion Nov'!C:C))</f>
        <v>MeLi Ded Puebla</v>
      </c>
      <c r="C5804" s="37" t="str">
        <f t="array" ref="C5804">IFERROR(XLOOKUP(A5804,'Asignacion Nov'!A:A,'Asignacion Nov'!B:B))</f>
        <v>EC-05</v>
      </c>
      <c r="D5804" s="38">
        <v>45613.0</v>
      </c>
      <c r="E5804" s="36" t="s">
        <v>348</v>
      </c>
      <c r="F5804" s="37" t="str">
        <f t="array" ref="F5804">IFERROR(XLOOKUP(E5804,Operadores!A:A,Operadores!B:B))</f>
        <v>REYFER01</v>
      </c>
      <c r="G5804" s="36" t="s">
        <v>315</v>
      </c>
      <c r="H5804" s="39">
        <v>10.65</v>
      </c>
      <c r="I5804" s="40">
        <v>209.0</v>
      </c>
      <c r="J5804" s="41">
        <f t="shared" si="5"/>
        <v>2225.85</v>
      </c>
      <c r="K5804" s="37" t="str">
        <f t="array" ref="K5804">IFERROR(XLOOKUP(G5804,'Tipo de carga'!A:A,'Tipo de carga'!B:B))</f>
        <v>COMSUSTENTA</v>
      </c>
      <c r="L5804" s="37">
        <f t="shared" si="2"/>
        <v>47</v>
      </c>
      <c r="M5804" s="37">
        <f t="shared" si="3"/>
        <v>17</v>
      </c>
      <c r="N5804" s="37">
        <f t="shared" si="4"/>
        <v>11</v>
      </c>
      <c r="O5804" s="37" t="str">
        <f t="array" ref="O5804">IFERROR(XLOOKUP(K5804,'Tipo de carga'!B:B,'Tipo de carga'!C:C))</f>
        <v>GNC</v>
      </c>
    </row>
    <row r="5805">
      <c r="A5805" s="36">
        <v>1923.0</v>
      </c>
      <c r="B5805" s="37" t="str">
        <f t="array" ref="B5805">IFERROR(XLOOKUP(A5805,'Asignacion Nov'!A:A,'Asignacion Nov'!C:C))</f>
        <v>MeLi Ded Puebla</v>
      </c>
      <c r="C5805" s="37" t="str">
        <f t="array" ref="C5805">IFERROR(XLOOKUP(A5805,'Asignacion Nov'!A:A,'Asignacion Nov'!B:B))</f>
        <v>EC-05</v>
      </c>
      <c r="D5805" s="38">
        <v>45613.0</v>
      </c>
      <c r="E5805" s="36" t="s">
        <v>447</v>
      </c>
      <c r="F5805" s="37" t="str">
        <f t="array" ref="F5805">IFERROR(XLOOKUP(E5805,Operadores!A:A,Operadores!B:B))</f>
        <v>SANMA05</v>
      </c>
      <c r="G5805" s="36" t="s">
        <v>315</v>
      </c>
      <c r="H5805" s="39">
        <v>10.65</v>
      </c>
      <c r="I5805" s="40">
        <v>216.0</v>
      </c>
      <c r="J5805" s="41">
        <f t="shared" si="5"/>
        <v>2300.4</v>
      </c>
      <c r="K5805" s="37" t="str">
        <f t="array" ref="K5805">IFERROR(XLOOKUP(G5805,'Tipo de carga'!A:A,'Tipo de carga'!B:B))</f>
        <v>COMSUSTENTA</v>
      </c>
      <c r="L5805" s="37">
        <f t="shared" si="2"/>
        <v>47</v>
      </c>
      <c r="M5805" s="37">
        <f t="shared" si="3"/>
        <v>17</v>
      </c>
      <c r="N5805" s="37">
        <f t="shared" si="4"/>
        <v>11</v>
      </c>
      <c r="O5805" s="37" t="str">
        <f t="array" ref="O5805">IFERROR(XLOOKUP(K5805,'Tipo de carga'!B:B,'Tipo de carga'!C:C))</f>
        <v>GNC</v>
      </c>
    </row>
    <row r="5806">
      <c r="A5806" s="36">
        <v>1912.0</v>
      </c>
      <c r="B5806" s="37" t="str">
        <f t="array" ref="B5806">IFERROR(XLOOKUP(A5806,'Asignacion Nov'!A:A,'Asignacion Nov'!C:C))</f>
        <v>MeLi asignado SD</v>
      </c>
      <c r="C5806" s="37" t="str">
        <f t="array" ref="C5806">IFERROR(XLOOKUP(A5806,'Asignacion Nov'!A:A,'Asignacion Nov'!B:B))</f>
        <v>EC-05</v>
      </c>
      <c r="D5806" s="38">
        <v>45614.0</v>
      </c>
      <c r="E5806" s="36" t="s">
        <v>345</v>
      </c>
      <c r="F5806" s="37" t="str">
        <f t="array" ref="F5806">IFERROR(XLOOKUP(E5806,Operadores!A:A,Operadores!B:B))</f>
        <v>PARMI</v>
      </c>
      <c r="G5806" s="36" t="s">
        <v>315</v>
      </c>
      <c r="H5806" s="39">
        <v>10.65</v>
      </c>
      <c r="I5806" s="40">
        <v>284.0</v>
      </c>
      <c r="J5806" s="41">
        <f t="shared" si="5"/>
        <v>3024.6</v>
      </c>
      <c r="K5806" s="37" t="str">
        <f t="array" ref="K5806">IFERROR(XLOOKUP(G5806,'Tipo de carga'!A:A,'Tipo de carga'!B:B))</f>
        <v>COMSUSTENTA</v>
      </c>
      <c r="L5806" s="37">
        <f t="shared" si="2"/>
        <v>47</v>
      </c>
      <c r="M5806" s="37">
        <f t="shared" si="3"/>
        <v>18</v>
      </c>
      <c r="N5806" s="37">
        <f t="shared" si="4"/>
        <v>11</v>
      </c>
      <c r="O5806" s="37" t="str">
        <f t="array" ref="O5806">IFERROR(XLOOKUP(K5806,'Tipo de carga'!B:B,'Tipo de carga'!C:C))</f>
        <v>GNC</v>
      </c>
    </row>
    <row r="5807">
      <c r="A5807" s="36">
        <v>1922.0</v>
      </c>
      <c r="B5807" s="37" t="str">
        <f t="array" ref="B5807">IFERROR(XLOOKUP(A5807,'Asignacion Nov'!A:A,'Asignacion Nov'!C:C))</f>
        <v>MeLi Ded Puebla</v>
      </c>
      <c r="C5807" s="37" t="str">
        <f t="array" ref="C5807">IFERROR(XLOOKUP(A5807,'Asignacion Nov'!A:A,'Asignacion Nov'!B:B))</f>
        <v>EC-05</v>
      </c>
      <c r="D5807" s="38">
        <v>45614.0</v>
      </c>
      <c r="E5807" s="36" t="s">
        <v>348</v>
      </c>
      <c r="F5807" s="37" t="str">
        <f t="array" ref="F5807">IFERROR(XLOOKUP(E5807,Operadores!A:A,Operadores!B:B))</f>
        <v>REYFER01</v>
      </c>
      <c r="G5807" s="36" t="s">
        <v>315</v>
      </c>
      <c r="H5807" s="39">
        <v>10.65</v>
      </c>
      <c r="I5807" s="40">
        <v>260.0</v>
      </c>
      <c r="J5807" s="41">
        <f t="shared" si="5"/>
        <v>2769</v>
      </c>
      <c r="K5807" s="37" t="str">
        <f t="array" ref="K5807">IFERROR(XLOOKUP(G5807,'Tipo de carga'!A:A,'Tipo de carga'!B:B))</f>
        <v>COMSUSTENTA</v>
      </c>
      <c r="L5807" s="37">
        <f t="shared" si="2"/>
        <v>47</v>
      </c>
      <c r="M5807" s="37">
        <f t="shared" si="3"/>
        <v>18</v>
      </c>
      <c r="N5807" s="37">
        <f t="shared" si="4"/>
        <v>11</v>
      </c>
      <c r="O5807" s="37" t="str">
        <f t="array" ref="O5807">IFERROR(XLOOKUP(K5807,'Tipo de carga'!B:B,'Tipo de carga'!C:C))</f>
        <v>GNC</v>
      </c>
    </row>
    <row r="5808">
      <c r="A5808" s="36">
        <v>1923.0</v>
      </c>
      <c r="B5808" s="37" t="str">
        <f t="array" ref="B5808">IFERROR(XLOOKUP(A5808,'Asignacion Nov'!A:A,'Asignacion Nov'!C:C))</f>
        <v>MeLi Ded Puebla</v>
      </c>
      <c r="C5808" s="37" t="str">
        <f t="array" ref="C5808">IFERROR(XLOOKUP(A5808,'Asignacion Nov'!A:A,'Asignacion Nov'!B:B))</f>
        <v>EC-05</v>
      </c>
      <c r="D5808" s="38">
        <v>45614.0</v>
      </c>
      <c r="E5808" s="36" t="s">
        <v>447</v>
      </c>
      <c r="F5808" s="37" t="str">
        <f t="array" ref="F5808">IFERROR(XLOOKUP(E5808,Operadores!A:A,Operadores!B:B))</f>
        <v>SANMA05</v>
      </c>
      <c r="G5808" s="36" t="s">
        <v>315</v>
      </c>
      <c r="H5808" s="39">
        <v>10.65</v>
      </c>
      <c r="I5808" s="40">
        <v>219.0</v>
      </c>
      <c r="J5808" s="41">
        <f t="shared" si="5"/>
        <v>2332.35</v>
      </c>
      <c r="K5808" s="37" t="str">
        <f t="array" ref="K5808">IFERROR(XLOOKUP(G5808,'Tipo de carga'!A:A,'Tipo de carga'!B:B))</f>
        <v>COMSUSTENTA</v>
      </c>
      <c r="L5808" s="37">
        <f t="shared" si="2"/>
        <v>47</v>
      </c>
      <c r="M5808" s="37">
        <f t="shared" si="3"/>
        <v>18</v>
      </c>
      <c r="N5808" s="37">
        <f t="shared" si="4"/>
        <v>11</v>
      </c>
      <c r="O5808" s="37" t="str">
        <f t="array" ref="O5808">IFERROR(XLOOKUP(K5808,'Tipo de carga'!B:B,'Tipo de carga'!C:C))</f>
        <v>GNC</v>
      </c>
    </row>
    <row r="5809">
      <c r="A5809" s="36">
        <v>1927.0</v>
      </c>
      <c r="B5809" s="37" t="str">
        <f t="array" ref="B5809">IFERROR(XLOOKUP(A5809,'Asignacion Nov'!A:A,'Asignacion Nov'!C:C))</f>
        <v>MeLi asignado SD</v>
      </c>
      <c r="C5809" s="37" t="str">
        <f t="array" ref="C5809">IFERROR(XLOOKUP(A5809,'Asignacion Nov'!A:A,'Asignacion Nov'!B:B))</f>
        <v>EC-05</v>
      </c>
      <c r="D5809" s="38">
        <v>45614.0</v>
      </c>
      <c r="E5809" s="36" t="s">
        <v>168</v>
      </c>
      <c r="F5809" s="37" t="str">
        <f t="array" ref="F5809">IFERROR(XLOOKUP(E5809,Operadores!A:A,Operadores!B:B))</f>
        <v>GARLUI</v>
      </c>
      <c r="G5809" s="36" t="s">
        <v>315</v>
      </c>
      <c r="H5809" s="39">
        <v>10.65</v>
      </c>
      <c r="I5809" s="40">
        <v>234.0</v>
      </c>
      <c r="J5809" s="41">
        <f t="shared" si="5"/>
        <v>2492.1</v>
      </c>
      <c r="K5809" s="37" t="str">
        <f t="array" ref="K5809">IFERROR(XLOOKUP(G5809,'Tipo de carga'!A:A,'Tipo de carga'!B:B))</f>
        <v>COMSUSTENTA</v>
      </c>
      <c r="L5809" s="37">
        <f t="shared" si="2"/>
        <v>47</v>
      </c>
      <c r="M5809" s="37">
        <f t="shared" si="3"/>
        <v>18</v>
      </c>
      <c r="N5809" s="37">
        <f t="shared" si="4"/>
        <v>11</v>
      </c>
      <c r="O5809" s="37" t="str">
        <f t="array" ref="O5809">IFERROR(XLOOKUP(K5809,'Tipo de carga'!B:B,'Tipo de carga'!C:C))</f>
        <v>GNC</v>
      </c>
    </row>
    <row r="5810">
      <c r="A5810" s="36">
        <v>1928.0</v>
      </c>
      <c r="B5810" s="37" t="str">
        <f t="array" ref="B5810">IFERROR(XLOOKUP(A5810,'Asignacion Nov'!A:A,'Asignacion Nov'!C:C))</f>
        <v>MeLi Ded Puebla</v>
      </c>
      <c r="C5810" s="37" t="str">
        <f t="array" ref="C5810">IFERROR(XLOOKUP(A5810,'Asignacion Nov'!A:A,'Asignacion Nov'!B:B))</f>
        <v>EC-05</v>
      </c>
      <c r="D5810" s="38">
        <v>45614.0</v>
      </c>
      <c r="E5810" s="36" t="s">
        <v>319</v>
      </c>
      <c r="F5810" s="37" t="str">
        <f t="array" ref="F5810">IFERROR(XLOOKUP(E5810,Operadores!A:A,Operadores!B:B))</f>
        <v>BARPED</v>
      </c>
      <c r="G5810" s="36" t="s">
        <v>315</v>
      </c>
      <c r="H5810" s="39">
        <v>10.65</v>
      </c>
      <c r="I5810" s="40">
        <v>294.0</v>
      </c>
      <c r="J5810" s="41">
        <f t="shared" si="5"/>
        <v>3131.1</v>
      </c>
      <c r="K5810" s="37" t="str">
        <f t="array" ref="K5810">IFERROR(XLOOKUP(G5810,'Tipo de carga'!A:A,'Tipo de carga'!B:B))</f>
        <v>COMSUSTENTA</v>
      </c>
      <c r="L5810" s="37">
        <f t="shared" si="2"/>
        <v>47</v>
      </c>
      <c r="M5810" s="37">
        <f t="shared" si="3"/>
        <v>18</v>
      </c>
      <c r="N5810" s="37">
        <f t="shared" si="4"/>
        <v>11</v>
      </c>
      <c r="O5810" s="37" t="str">
        <f t="array" ref="O5810">IFERROR(XLOOKUP(K5810,'Tipo de carga'!B:B,'Tipo de carga'!C:C))</f>
        <v>GNC</v>
      </c>
    </row>
    <row r="5811">
      <c r="A5811" s="36">
        <v>2013.0</v>
      </c>
      <c r="B5811" s="37" t="str">
        <f t="array" ref="B5811">IFERROR(XLOOKUP(A5811,'Asignacion Nov'!A:A,'Asignacion Nov'!C:C))</f>
        <v>MeLi Dedicado Merida</v>
      </c>
      <c r="C5811" s="37" t="str">
        <f t="array" ref="C5811">IFERROR(XLOOKUP(A5811,'Asignacion Nov'!A:A,'Asignacion Nov'!B:B))</f>
        <v>EC-05</v>
      </c>
      <c r="D5811" s="38">
        <v>45615.99685185185</v>
      </c>
      <c r="E5811" s="36" t="s">
        <v>556</v>
      </c>
      <c r="F5811" s="37" t="str">
        <f t="array" ref="F5811">IFERROR(XLOOKUP(E5811,Operadores!A:A,Operadores!B:B))</f>
        <v>MONJON</v>
      </c>
      <c r="G5811" s="36" t="s">
        <v>72</v>
      </c>
      <c r="H5811" s="39">
        <v>20.58826</v>
      </c>
      <c r="I5811" s="40">
        <v>301.0</v>
      </c>
      <c r="J5811" s="41">
        <f t="shared" si="5"/>
        <v>6197.06626</v>
      </c>
      <c r="K5811" s="37" t="str">
        <f t="array" ref="K5811">IFERROR(XLOOKUP(G5811,'Tipo de carga'!A:A,'Tipo de carga'!B:B))</f>
        <v>Autoabasto</v>
      </c>
      <c r="L5811" s="37">
        <f t="shared" si="2"/>
        <v>47</v>
      </c>
      <c r="M5811" s="37">
        <f t="shared" si="3"/>
        <v>19</v>
      </c>
      <c r="N5811" s="37">
        <f t="shared" si="4"/>
        <v>11</v>
      </c>
      <c r="O5811" s="37" t="str">
        <f t="array" ref="O5811">IFERROR(XLOOKUP(K5811,'Tipo de carga'!B:B,'Tipo de carga'!C:C))</f>
        <v>Diesel</v>
      </c>
    </row>
    <row r="5812">
      <c r="A5812" s="36">
        <v>1886.0</v>
      </c>
      <c r="B5812" s="37" t="str">
        <f t="array" ref="B5812">IFERROR(XLOOKUP(A5812,'Asignacion Nov'!A:A,'Asignacion Nov'!C:C))</f>
        <v>Circuitos</v>
      </c>
      <c r="C5812" s="37" t="str">
        <f t="array" ref="C5812">IFERROR(XLOOKUP(A5812,'Asignacion Nov'!A:A,'Asignacion Nov'!B:B))</f>
        <v>EC-03</v>
      </c>
      <c r="D5812" s="38">
        <v>45615.98284722222</v>
      </c>
      <c r="E5812" s="36" t="s">
        <v>260</v>
      </c>
      <c r="F5812" s="37" t="str">
        <f t="array" ref="F5812">IFERROR(XLOOKUP(E5812,Operadores!A:A,Operadores!B:B))</f>
        <v>CORER</v>
      </c>
      <c r="G5812" s="36" t="s">
        <v>72</v>
      </c>
      <c r="H5812" s="39">
        <v>20.58826</v>
      </c>
      <c r="I5812" s="40">
        <v>235.0</v>
      </c>
      <c r="J5812" s="41">
        <f t="shared" si="5"/>
        <v>4838.2411</v>
      </c>
      <c r="K5812" s="37" t="str">
        <f t="array" ref="K5812">IFERROR(XLOOKUP(G5812,'Tipo de carga'!A:A,'Tipo de carga'!B:B))</f>
        <v>Autoabasto</v>
      </c>
      <c r="L5812" s="37">
        <f t="shared" si="2"/>
        <v>47</v>
      </c>
      <c r="M5812" s="37">
        <f t="shared" si="3"/>
        <v>19</v>
      </c>
      <c r="N5812" s="37">
        <f t="shared" si="4"/>
        <v>11</v>
      </c>
      <c r="O5812" s="37" t="str">
        <f t="array" ref="O5812">IFERROR(XLOOKUP(K5812,'Tipo de carga'!B:B,'Tipo de carga'!C:C))</f>
        <v>Diesel</v>
      </c>
    </row>
    <row r="5813">
      <c r="A5813" s="36">
        <v>1974.0</v>
      </c>
      <c r="B5813" s="37" t="str">
        <f t="array" ref="B5813">IFERROR(XLOOKUP(A5813,'Asignacion Nov'!A:A,'Asignacion Nov'!C:C))</f>
        <v>MeLi asignado SD</v>
      </c>
      <c r="C5813" s="37" t="str">
        <f t="array" ref="C5813">IFERROR(XLOOKUP(A5813,'Asignacion Nov'!A:A,'Asignacion Nov'!B:B))</f>
        <v>EC-05</v>
      </c>
      <c r="D5813" s="38">
        <v>45615.958865740744</v>
      </c>
      <c r="E5813" s="36" t="s">
        <v>507</v>
      </c>
      <c r="F5813" s="37" t="str">
        <f t="array" ref="F5813">IFERROR(XLOOKUP(E5813,Operadores!A:A,Operadores!B:B))</f>
        <v>SOLBRI</v>
      </c>
      <c r="G5813" s="36" t="s">
        <v>72</v>
      </c>
      <c r="H5813" s="39">
        <v>20.58826</v>
      </c>
      <c r="I5813" s="40">
        <v>698.0</v>
      </c>
      <c r="J5813" s="41">
        <f t="shared" si="5"/>
        <v>14370.60548</v>
      </c>
      <c r="K5813" s="37" t="str">
        <f t="array" ref="K5813">IFERROR(XLOOKUP(G5813,'Tipo de carga'!A:A,'Tipo de carga'!B:B))</f>
        <v>Autoabasto</v>
      </c>
      <c r="L5813" s="37">
        <f t="shared" si="2"/>
        <v>47</v>
      </c>
      <c r="M5813" s="37">
        <f t="shared" si="3"/>
        <v>19</v>
      </c>
      <c r="N5813" s="37">
        <f t="shared" si="4"/>
        <v>11</v>
      </c>
      <c r="O5813" s="37" t="str">
        <f t="array" ref="O5813">IFERROR(XLOOKUP(K5813,'Tipo de carga'!B:B,'Tipo de carga'!C:C))</f>
        <v>Diesel</v>
      </c>
    </row>
    <row r="5814">
      <c r="A5814" s="36">
        <v>1829.0</v>
      </c>
      <c r="B5814" s="37" t="str">
        <f t="array" ref="B5814">IFERROR(XLOOKUP(A5814,'Asignacion Nov'!A:A,'Asignacion Nov'!C:C))</f>
        <v>Circuitos</v>
      </c>
      <c r="C5814" s="37" t="str">
        <f t="array" ref="C5814">IFERROR(XLOOKUP(A5814,'Asignacion Nov'!A:A,'Asignacion Nov'!B:B))</f>
        <v>EC-03</v>
      </c>
      <c r="D5814" s="38">
        <v>45615.94479166667</v>
      </c>
      <c r="E5814" s="36" t="s">
        <v>245</v>
      </c>
      <c r="F5814" s="37" t="str">
        <f t="array" ref="F5814">IFERROR(XLOOKUP(E5814,Operadores!A:A,Operadores!B:B))</f>
        <v>HERAL04</v>
      </c>
      <c r="G5814" s="36" t="s">
        <v>72</v>
      </c>
      <c r="H5814" s="39">
        <v>20.58826</v>
      </c>
      <c r="I5814" s="40">
        <v>321.0</v>
      </c>
      <c r="J5814" s="41">
        <f t="shared" si="5"/>
        <v>6608.83146</v>
      </c>
      <c r="K5814" s="37" t="str">
        <f t="array" ref="K5814">IFERROR(XLOOKUP(G5814,'Tipo de carga'!A:A,'Tipo de carga'!B:B))</f>
        <v>Autoabasto</v>
      </c>
      <c r="L5814" s="37">
        <f t="shared" si="2"/>
        <v>47</v>
      </c>
      <c r="M5814" s="37">
        <f t="shared" si="3"/>
        <v>19</v>
      </c>
      <c r="N5814" s="37">
        <f t="shared" si="4"/>
        <v>11</v>
      </c>
      <c r="O5814" s="37" t="str">
        <f t="array" ref="O5814">IFERROR(XLOOKUP(K5814,'Tipo de carga'!B:B,'Tipo de carga'!C:C))</f>
        <v>Diesel</v>
      </c>
    </row>
    <row r="5815">
      <c r="A5815" s="36">
        <v>1854.0</v>
      </c>
      <c r="B5815" s="37" t="str">
        <f t="array" ref="B5815">IFERROR(XLOOKUP(A5815,'Asignacion Nov'!A:A,'Asignacion Nov'!C:C))</f>
        <v>Hisense</v>
      </c>
      <c r="C5815" s="37" t="str">
        <f t="array" ref="C5815">IFERROR(XLOOKUP(A5815,'Asignacion Nov'!A:A,'Asignacion Nov'!B:B))</f>
        <v>EC-03</v>
      </c>
      <c r="D5815" s="38">
        <v>45615.93444444444</v>
      </c>
      <c r="E5815" s="36" t="s">
        <v>442</v>
      </c>
      <c r="F5815" s="37" t="str">
        <f t="array" ref="F5815">IFERROR(XLOOKUP(E5815,Operadores!A:A,Operadores!B:B))</f>
        <v>CARMAUX</v>
      </c>
      <c r="G5815" s="36" t="s">
        <v>72</v>
      </c>
      <c r="H5815" s="39">
        <v>20.58826</v>
      </c>
      <c r="I5815" s="40">
        <v>640.0</v>
      </c>
      <c r="J5815" s="41">
        <f t="shared" si="5"/>
        <v>13176.4864</v>
      </c>
      <c r="K5815" s="37" t="str">
        <f t="array" ref="K5815">IFERROR(XLOOKUP(G5815,'Tipo de carga'!A:A,'Tipo de carga'!B:B))</f>
        <v>Autoabasto</v>
      </c>
      <c r="L5815" s="37">
        <f t="shared" si="2"/>
        <v>47</v>
      </c>
      <c r="M5815" s="37">
        <f t="shared" si="3"/>
        <v>19</v>
      </c>
      <c r="N5815" s="37">
        <f t="shared" si="4"/>
        <v>11</v>
      </c>
      <c r="O5815" s="37" t="str">
        <f t="array" ref="O5815">IFERROR(XLOOKUP(K5815,'Tipo de carga'!B:B,'Tipo de carga'!C:C))</f>
        <v>Diesel</v>
      </c>
    </row>
    <row r="5816">
      <c r="A5816" s="36">
        <v>1999.0</v>
      </c>
      <c r="B5816" s="37" t="str">
        <f t="array" ref="B5816">IFERROR(XLOOKUP(A5816,'Asignacion Nov'!A:A,'Asignacion Nov'!C:C))</f>
        <v>MeLi Dedicado Merida</v>
      </c>
      <c r="C5816" s="37" t="str">
        <f t="array" ref="C5816">IFERROR(XLOOKUP(A5816,'Asignacion Nov'!A:A,'Asignacion Nov'!B:B))</f>
        <v>EC-05</v>
      </c>
      <c r="D5816" s="38">
        <v>45615.9187962963</v>
      </c>
      <c r="E5816" s="36" t="s">
        <v>543</v>
      </c>
      <c r="F5816" s="37" t="str">
        <f t="array" ref="F5816">IFERROR(XLOOKUP(E5816,Operadores!A:A,Operadores!B:B))</f>
        <v>CAMJOS</v>
      </c>
      <c r="G5816" s="36" t="s">
        <v>72</v>
      </c>
      <c r="H5816" s="39">
        <v>20.58826</v>
      </c>
      <c r="I5816" s="40">
        <v>333.0</v>
      </c>
      <c r="J5816" s="41">
        <f t="shared" si="5"/>
        <v>6855.89058</v>
      </c>
      <c r="K5816" s="37" t="str">
        <f t="array" ref="K5816">IFERROR(XLOOKUP(G5816,'Tipo de carga'!A:A,'Tipo de carga'!B:B))</f>
        <v>Autoabasto</v>
      </c>
      <c r="L5816" s="37">
        <f t="shared" si="2"/>
        <v>47</v>
      </c>
      <c r="M5816" s="37">
        <f t="shared" si="3"/>
        <v>19</v>
      </c>
      <c r="N5816" s="37">
        <f t="shared" si="4"/>
        <v>11</v>
      </c>
      <c r="O5816" s="37" t="str">
        <f t="array" ref="O5816">IFERROR(XLOOKUP(K5816,'Tipo de carga'!B:B,'Tipo de carga'!C:C))</f>
        <v>Diesel</v>
      </c>
    </row>
    <row r="5817">
      <c r="A5817" s="36">
        <v>1992.0</v>
      </c>
      <c r="B5817" s="37" t="str">
        <f t="array" ref="B5817">IFERROR(XLOOKUP(A5817,'Asignacion Nov'!A:A,'Asignacion Nov'!C:C))</f>
        <v>MeLi Dedicado TD</v>
      </c>
      <c r="C5817" s="37" t="str">
        <f t="array" ref="C5817">IFERROR(XLOOKUP(A5817,'Asignacion Nov'!A:A,'Asignacion Nov'!B:B))</f>
        <v>EC-05</v>
      </c>
      <c r="D5817" s="38">
        <v>45615.91059027778</v>
      </c>
      <c r="E5817" s="36" t="s">
        <v>460</v>
      </c>
      <c r="F5817" s="37" t="str">
        <f t="array" ref="F5817">IFERROR(XLOOKUP(E5817,Operadores!A:A,Operadores!B:B))</f>
        <v>TORAN</v>
      </c>
      <c r="G5817" s="36" t="s">
        <v>72</v>
      </c>
      <c r="H5817" s="39">
        <v>20.58826</v>
      </c>
      <c r="I5817" s="40">
        <v>305.0</v>
      </c>
      <c r="J5817" s="41">
        <f t="shared" si="5"/>
        <v>6279.4193</v>
      </c>
      <c r="K5817" s="37" t="str">
        <f t="array" ref="K5817">IFERROR(XLOOKUP(G5817,'Tipo de carga'!A:A,'Tipo de carga'!B:B))</f>
        <v>Autoabasto</v>
      </c>
      <c r="L5817" s="37">
        <f t="shared" si="2"/>
        <v>47</v>
      </c>
      <c r="M5817" s="37">
        <f t="shared" si="3"/>
        <v>19</v>
      </c>
      <c r="N5817" s="37">
        <f t="shared" si="4"/>
        <v>11</v>
      </c>
      <c r="O5817" s="37" t="str">
        <f t="array" ref="O5817">IFERROR(XLOOKUP(K5817,'Tipo de carga'!B:B,'Tipo de carga'!C:C))</f>
        <v>Diesel</v>
      </c>
    </row>
    <row r="5818">
      <c r="A5818" s="36">
        <v>2028.0</v>
      </c>
      <c r="B5818" s="37" t="str">
        <f t="array" ref="B5818">IFERROR(XLOOKUP(A5818,'Asignacion Nov'!A:A,'Asignacion Nov'!C:C))</f>
        <v>MeLi Dedicado Merida</v>
      </c>
      <c r="C5818" s="37" t="str">
        <f t="array" ref="C5818">IFERROR(XLOOKUP(A5818,'Asignacion Nov'!A:A,'Asignacion Nov'!B:B))</f>
        <v>EC-05</v>
      </c>
      <c r="D5818" s="38">
        <v>45615.902546296296</v>
      </c>
      <c r="E5818" s="36" t="s">
        <v>398</v>
      </c>
      <c r="F5818" s="37" t="str">
        <f t="array" ref="F5818">IFERROR(XLOOKUP(E5818,Operadores!A:A,Operadores!B:B))</f>
        <v>SANEUS</v>
      </c>
      <c r="G5818" s="36" t="s">
        <v>72</v>
      </c>
      <c r="H5818" s="39">
        <v>20.58826</v>
      </c>
      <c r="I5818" s="40">
        <v>290.0</v>
      </c>
      <c r="J5818" s="41">
        <f t="shared" si="5"/>
        <v>5970.5954</v>
      </c>
      <c r="K5818" s="37" t="str">
        <f t="array" ref="K5818">IFERROR(XLOOKUP(G5818,'Tipo de carga'!A:A,'Tipo de carga'!B:B))</f>
        <v>Autoabasto</v>
      </c>
      <c r="L5818" s="37">
        <f t="shared" si="2"/>
        <v>47</v>
      </c>
      <c r="M5818" s="37">
        <f t="shared" si="3"/>
        <v>19</v>
      </c>
      <c r="N5818" s="37">
        <f t="shared" si="4"/>
        <v>11</v>
      </c>
      <c r="O5818" s="37" t="str">
        <f t="array" ref="O5818">IFERROR(XLOOKUP(K5818,'Tipo de carga'!B:B,'Tipo de carga'!C:C))</f>
        <v>Diesel</v>
      </c>
    </row>
    <row r="5819">
      <c r="A5819" s="36">
        <v>1741.0</v>
      </c>
      <c r="B5819" s="37" t="str">
        <f t="array" ref="B5819">IFERROR(XLOOKUP(A5819,'Asignacion Nov'!A:A,'Asignacion Nov'!C:C))</f>
        <v>Hisense</v>
      </c>
      <c r="C5819" s="37" t="str">
        <f t="array" ref="C5819">IFERROR(XLOOKUP(A5819,'Asignacion Nov'!A:A,'Asignacion Nov'!B:B))</f>
        <v>EC-03</v>
      </c>
      <c r="D5819" s="38">
        <v>45615.89443287037</v>
      </c>
      <c r="E5819" s="36" t="s">
        <v>76</v>
      </c>
      <c r="F5819" s="37" t="str">
        <f t="array" ref="F5819">IFERROR(XLOOKUP(E5819,Operadores!A:A,Operadores!B:B))</f>
        <v>GALSA</v>
      </c>
      <c r="G5819" s="36" t="s">
        <v>72</v>
      </c>
      <c r="H5819" s="39">
        <v>20.58826</v>
      </c>
      <c r="I5819" s="40">
        <v>390.0</v>
      </c>
      <c r="J5819" s="41">
        <f t="shared" si="5"/>
        <v>8029.4214</v>
      </c>
      <c r="K5819" s="37" t="str">
        <f t="array" ref="K5819">IFERROR(XLOOKUP(G5819,'Tipo de carga'!A:A,'Tipo de carga'!B:B))</f>
        <v>Autoabasto</v>
      </c>
      <c r="L5819" s="37">
        <f t="shared" si="2"/>
        <v>47</v>
      </c>
      <c r="M5819" s="37">
        <f t="shared" si="3"/>
        <v>19</v>
      </c>
      <c r="N5819" s="37">
        <f t="shared" si="4"/>
        <v>11</v>
      </c>
      <c r="O5819" s="37" t="str">
        <f t="array" ref="O5819">IFERROR(XLOOKUP(K5819,'Tipo de carga'!B:B,'Tipo de carga'!C:C))</f>
        <v>Diesel</v>
      </c>
    </row>
    <row r="5820">
      <c r="A5820" s="36">
        <v>1932.0</v>
      </c>
      <c r="B5820" s="37" t="str">
        <f t="array" ref="B5820">IFERROR(XLOOKUP(A5820,'Asignacion Nov'!A:A,'Asignacion Nov'!C:C))</f>
        <v>Circuitos</v>
      </c>
      <c r="C5820" s="37" t="str">
        <f t="array" ref="C5820">IFERROR(XLOOKUP(A5820,'Asignacion Nov'!A:A,'Asignacion Nov'!B:B))</f>
        <v>EC-03</v>
      </c>
      <c r="D5820" s="38">
        <v>45615.88484953704</v>
      </c>
      <c r="E5820" s="36" t="s">
        <v>185</v>
      </c>
      <c r="F5820" s="37" t="str">
        <f t="array" ref="F5820">IFERROR(XLOOKUP(E5820,Operadores!A:A,Operadores!B:B))</f>
        <v>FERRI</v>
      </c>
      <c r="G5820" s="36" t="s">
        <v>72</v>
      </c>
      <c r="H5820" s="39">
        <v>20.58826</v>
      </c>
      <c r="I5820" s="40">
        <v>306.0</v>
      </c>
      <c r="J5820" s="41">
        <f t="shared" si="5"/>
        <v>6300.00756</v>
      </c>
      <c r="K5820" s="37" t="str">
        <f t="array" ref="K5820">IFERROR(XLOOKUP(G5820,'Tipo de carga'!A:A,'Tipo de carga'!B:B))</f>
        <v>Autoabasto</v>
      </c>
      <c r="L5820" s="37">
        <f t="shared" si="2"/>
        <v>47</v>
      </c>
      <c r="M5820" s="37">
        <f t="shared" si="3"/>
        <v>19</v>
      </c>
      <c r="N5820" s="37">
        <f t="shared" si="4"/>
        <v>11</v>
      </c>
      <c r="O5820" s="37" t="str">
        <f t="array" ref="O5820">IFERROR(XLOOKUP(K5820,'Tipo de carga'!B:B,'Tipo de carga'!C:C))</f>
        <v>Diesel</v>
      </c>
    </row>
    <row r="5821">
      <c r="A5821" s="36">
        <v>1689.0</v>
      </c>
      <c r="B5821" s="37" t="str">
        <f t="array" ref="B5821">IFERROR(XLOOKUP(A5821,'Asignacion Nov'!A:A,'Asignacion Nov'!C:C))</f>
        <v>Pilgrims Tepo</v>
      </c>
      <c r="C5821" s="37" t="str">
        <f t="array" ref="C5821">IFERROR(XLOOKUP(A5821,'Asignacion Nov'!A:A,'Asignacion Nov'!B:B))</f>
        <v>EC-02</v>
      </c>
      <c r="D5821" s="38">
        <v>45615.87770833333</v>
      </c>
      <c r="E5821" s="36" t="s">
        <v>326</v>
      </c>
      <c r="F5821" s="37" t="str">
        <f t="array" ref="F5821">IFERROR(XLOOKUP(E5821,Operadores!A:A,Operadores!B:B))</f>
        <v>SANJOR</v>
      </c>
      <c r="G5821" s="36" t="s">
        <v>72</v>
      </c>
      <c r="H5821" s="39">
        <v>20.58826</v>
      </c>
      <c r="I5821" s="40">
        <v>103.0</v>
      </c>
      <c r="J5821" s="41">
        <f t="shared" si="5"/>
        <v>2120.59078</v>
      </c>
      <c r="K5821" s="37" t="str">
        <f t="array" ref="K5821">IFERROR(XLOOKUP(G5821,'Tipo de carga'!A:A,'Tipo de carga'!B:B))</f>
        <v>Autoabasto</v>
      </c>
      <c r="L5821" s="37">
        <f t="shared" si="2"/>
        <v>47</v>
      </c>
      <c r="M5821" s="37">
        <f t="shared" si="3"/>
        <v>19</v>
      </c>
      <c r="N5821" s="37">
        <f t="shared" si="4"/>
        <v>11</v>
      </c>
      <c r="O5821" s="37" t="str">
        <f t="array" ref="O5821">IFERROR(XLOOKUP(K5821,'Tipo de carga'!B:B,'Tipo de carga'!C:C))</f>
        <v>Diesel</v>
      </c>
    </row>
    <row r="5822">
      <c r="A5822" s="36">
        <v>1990.0</v>
      </c>
      <c r="B5822" s="37" t="str">
        <f t="array" ref="B5822">IFERROR(XLOOKUP(A5822,'Asignacion Nov'!A:A,'Asignacion Nov'!C:C))</f>
        <v>MeLi asignado SD</v>
      </c>
      <c r="C5822" s="37" t="str">
        <f t="array" ref="C5822">IFERROR(XLOOKUP(A5822,'Asignacion Nov'!A:A,'Asignacion Nov'!B:B))</f>
        <v>EC-05</v>
      </c>
      <c r="D5822" s="38">
        <v>45615.87130787037</v>
      </c>
      <c r="E5822" s="36" t="s">
        <v>216</v>
      </c>
      <c r="F5822" s="37" t="str">
        <f t="array" ref="F5822">IFERROR(XLOOKUP(E5822,Operadores!A:A,Operadores!B:B))</f>
        <v>MENCAX</v>
      </c>
      <c r="G5822" s="36" t="s">
        <v>72</v>
      </c>
      <c r="H5822" s="39">
        <v>20.58826</v>
      </c>
      <c r="I5822" s="40">
        <v>572.0</v>
      </c>
      <c r="J5822" s="41">
        <f t="shared" si="5"/>
        <v>11776.48472</v>
      </c>
      <c r="K5822" s="37" t="str">
        <f t="array" ref="K5822">IFERROR(XLOOKUP(G5822,'Tipo de carga'!A:A,'Tipo de carga'!B:B))</f>
        <v>Autoabasto</v>
      </c>
      <c r="L5822" s="37">
        <f t="shared" si="2"/>
        <v>47</v>
      </c>
      <c r="M5822" s="37">
        <f t="shared" si="3"/>
        <v>19</v>
      </c>
      <c r="N5822" s="37">
        <f t="shared" si="4"/>
        <v>11</v>
      </c>
      <c r="O5822" s="37" t="str">
        <f t="array" ref="O5822">IFERROR(XLOOKUP(K5822,'Tipo de carga'!B:B,'Tipo de carga'!C:C))</f>
        <v>Diesel</v>
      </c>
    </row>
    <row r="5823">
      <c r="A5823" s="36">
        <v>1880.0</v>
      </c>
      <c r="B5823" s="37" t="str">
        <f t="array" ref="B5823">IFERROR(XLOOKUP(A5823,'Asignacion Nov'!A:A,'Asignacion Nov'!C:C))</f>
        <v>Circuitos</v>
      </c>
      <c r="C5823" s="37" t="str">
        <f t="array" ref="C5823">IFERROR(XLOOKUP(A5823,'Asignacion Nov'!A:A,'Asignacion Nov'!B:B))</f>
        <v>EC-03</v>
      </c>
      <c r="D5823" s="38">
        <v>45615.85621527778</v>
      </c>
      <c r="E5823" s="36" t="s">
        <v>248</v>
      </c>
      <c r="F5823" s="37" t="str">
        <f t="array" ref="F5823">IFERROR(XLOOKUP(E5823,Operadores!A:A,Operadores!B:B))</f>
        <v>CRULE</v>
      </c>
      <c r="G5823" s="36" t="s">
        <v>72</v>
      </c>
      <c r="H5823" s="39">
        <v>20.58826</v>
      </c>
      <c r="I5823" s="40">
        <v>641.0</v>
      </c>
      <c r="J5823" s="41">
        <f t="shared" si="5"/>
        <v>13197.07466</v>
      </c>
      <c r="K5823" s="37" t="str">
        <f t="array" ref="K5823">IFERROR(XLOOKUP(G5823,'Tipo de carga'!A:A,'Tipo de carga'!B:B))</f>
        <v>Autoabasto</v>
      </c>
      <c r="L5823" s="37">
        <f t="shared" si="2"/>
        <v>47</v>
      </c>
      <c r="M5823" s="37">
        <f t="shared" si="3"/>
        <v>19</v>
      </c>
      <c r="N5823" s="37">
        <f t="shared" si="4"/>
        <v>11</v>
      </c>
      <c r="O5823" s="37" t="str">
        <f t="array" ref="O5823">IFERROR(XLOOKUP(K5823,'Tipo de carga'!B:B,'Tipo de carga'!C:C))</f>
        <v>Diesel</v>
      </c>
    </row>
    <row r="5824">
      <c r="A5824" s="36">
        <v>1952.0</v>
      </c>
      <c r="B5824" s="37" t="str">
        <f t="array" ref="B5824">IFERROR(XLOOKUP(A5824,'Asignacion Nov'!A:A,'Asignacion Nov'!C:C))</f>
        <v>MeLi asignado SD</v>
      </c>
      <c r="C5824" s="37" t="str">
        <f t="array" ref="C5824">IFERROR(XLOOKUP(A5824,'Asignacion Nov'!A:A,'Asignacion Nov'!B:B))</f>
        <v>EC-05</v>
      </c>
      <c r="D5824" s="38">
        <v>45615.843981481485</v>
      </c>
      <c r="E5824" s="36" t="s">
        <v>363</v>
      </c>
      <c r="F5824" s="37" t="str">
        <f t="array" ref="F5824">IFERROR(XLOOKUP(E5824,Operadores!A:A,Operadores!B:B))</f>
        <v>TREJUA</v>
      </c>
      <c r="G5824" s="36" t="s">
        <v>72</v>
      </c>
      <c r="H5824" s="39">
        <v>20.58826</v>
      </c>
      <c r="I5824" s="40">
        <v>813.0</v>
      </c>
      <c r="J5824" s="41">
        <f t="shared" si="5"/>
        <v>16738.25538</v>
      </c>
      <c r="K5824" s="37" t="str">
        <f t="array" ref="K5824">IFERROR(XLOOKUP(G5824,'Tipo de carga'!A:A,'Tipo de carga'!B:B))</f>
        <v>Autoabasto</v>
      </c>
      <c r="L5824" s="37">
        <f t="shared" si="2"/>
        <v>47</v>
      </c>
      <c r="M5824" s="37">
        <f t="shared" si="3"/>
        <v>19</v>
      </c>
      <c r="N5824" s="37">
        <f t="shared" si="4"/>
        <v>11</v>
      </c>
      <c r="O5824" s="37" t="str">
        <f t="array" ref="O5824">IFERROR(XLOOKUP(K5824,'Tipo de carga'!B:B,'Tipo de carga'!C:C))</f>
        <v>Diesel</v>
      </c>
    </row>
    <row r="5825">
      <c r="A5825" s="36">
        <v>1695.0</v>
      </c>
      <c r="B5825" s="37" t="str">
        <f t="array" ref="B5825">IFERROR(XLOOKUP(A5825,'Asignacion Nov'!A:A,'Asignacion Nov'!C:C))</f>
        <v>Pilgrims Tepo</v>
      </c>
      <c r="C5825" s="37" t="str">
        <f t="array" ref="C5825">IFERROR(XLOOKUP(A5825,'Asignacion Nov'!A:A,'Asignacion Nov'!B:B))</f>
        <v>EC-02</v>
      </c>
      <c r="D5825" s="38">
        <v>45615.82603009259</v>
      </c>
      <c r="E5825" s="36" t="s">
        <v>419</v>
      </c>
      <c r="F5825" s="37" t="str">
        <f t="array" ref="F5825">IFERROR(XLOOKUP(E5825,Operadores!A:A,Operadores!B:B))</f>
        <v>ROSGIL</v>
      </c>
      <c r="G5825" s="36" t="s">
        <v>72</v>
      </c>
      <c r="H5825" s="39">
        <v>20.58826</v>
      </c>
      <c r="I5825" s="40">
        <v>204.0</v>
      </c>
      <c r="J5825" s="41">
        <f t="shared" si="5"/>
        <v>4200.00504</v>
      </c>
      <c r="K5825" s="37" t="str">
        <f t="array" ref="K5825">IFERROR(XLOOKUP(G5825,'Tipo de carga'!A:A,'Tipo de carga'!B:B))</f>
        <v>Autoabasto</v>
      </c>
      <c r="L5825" s="37">
        <f t="shared" si="2"/>
        <v>47</v>
      </c>
      <c r="M5825" s="37">
        <f t="shared" si="3"/>
        <v>19</v>
      </c>
      <c r="N5825" s="37">
        <f t="shared" si="4"/>
        <v>11</v>
      </c>
      <c r="O5825" s="37" t="str">
        <f t="array" ref="O5825">IFERROR(XLOOKUP(K5825,'Tipo de carga'!B:B,'Tipo de carga'!C:C))</f>
        <v>Diesel</v>
      </c>
    </row>
    <row r="5826">
      <c r="A5826" s="36">
        <v>1683.0</v>
      </c>
      <c r="B5826" s="37" t="str">
        <f t="array" ref="B5826">IFERROR(XLOOKUP(A5826,'Asignacion Nov'!A:A,'Asignacion Nov'!C:C))</f>
        <v>Pilgrims Tepo</v>
      </c>
      <c r="C5826" s="37" t="str">
        <f t="array" ref="C5826">IFERROR(XLOOKUP(A5826,'Asignacion Nov'!A:A,'Asignacion Nov'!B:B))</f>
        <v>EC-02</v>
      </c>
      <c r="D5826" s="38">
        <v>45615.815</v>
      </c>
      <c r="E5826" s="36" t="s">
        <v>152</v>
      </c>
      <c r="F5826" s="37" t="str">
        <f t="array" ref="F5826">IFERROR(XLOOKUP(E5826,Operadores!A:A,Operadores!B:B))</f>
        <v>HERJUA01</v>
      </c>
      <c r="G5826" s="36" t="s">
        <v>72</v>
      </c>
      <c r="H5826" s="39">
        <v>20.58826</v>
      </c>
      <c r="I5826" s="40">
        <v>221.0</v>
      </c>
      <c r="J5826" s="41">
        <f t="shared" si="5"/>
        <v>4550.00546</v>
      </c>
      <c r="K5826" s="37" t="str">
        <f t="array" ref="K5826">IFERROR(XLOOKUP(G5826,'Tipo de carga'!A:A,'Tipo de carga'!B:B))</f>
        <v>Autoabasto</v>
      </c>
      <c r="L5826" s="37">
        <f t="shared" si="2"/>
        <v>47</v>
      </c>
      <c r="M5826" s="37">
        <f t="shared" si="3"/>
        <v>19</v>
      </c>
      <c r="N5826" s="37">
        <f t="shared" si="4"/>
        <v>11</v>
      </c>
      <c r="O5826" s="37" t="str">
        <f t="array" ref="O5826">IFERROR(XLOOKUP(K5826,'Tipo de carga'!B:B,'Tipo de carga'!C:C))</f>
        <v>Diesel</v>
      </c>
    </row>
    <row r="5827">
      <c r="A5827" s="36">
        <v>1949.0</v>
      </c>
      <c r="B5827" s="37" t="str">
        <f t="array" ref="B5827">IFERROR(XLOOKUP(A5827,'Asignacion Nov'!A:A,'Asignacion Nov'!C:C))</f>
        <v>MeLi asignado SD</v>
      </c>
      <c r="C5827" s="37" t="str">
        <f t="array" ref="C5827">IFERROR(XLOOKUP(A5827,'Asignacion Nov'!A:A,'Asignacion Nov'!B:B))</f>
        <v>EC-05</v>
      </c>
      <c r="D5827" s="38">
        <v>45615.796261574076</v>
      </c>
      <c r="E5827" s="36" t="s">
        <v>170</v>
      </c>
      <c r="F5827" s="37" t="str">
        <f t="array" ref="F5827">IFERROR(XLOOKUP(E5827,Operadores!A:A,Operadores!B:B))</f>
        <v>MIRISR</v>
      </c>
      <c r="G5827" s="36" t="s">
        <v>72</v>
      </c>
      <c r="H5827" s="39">
        <v>20.58826</v>
      </c>
      <c r="I5827" s="40">
        <v>336.0</v>
      </c>
      <c r="J5827" s="41">
        <f t="shared" si="5"/>
        <v>6917.65536</v>
      </c>
      <c r="K5827" s="37" t="str">
        <f t="array" ref="K5827">IFERROR(XLOOKUP(G5827,'Tipo de carga'!A:A,'Tipo de carga'!B:B))</f>
        <v>Autoabasto</v>
      </c>
      <c r="L5827" s="37">
        <f t="shared" si="2"/>
        <v>47</v>
      </c>
      <c r="M5827" s="37">
        <f t="shared" si="3"/>
        <v>19</v>
      </c>
      <c r="N5827" s="37">
        <f t="shared" si="4"/>
        <v>11</v>
      </c>
      <c r="O5827" s="37" t="str">
        <f t="array" ref="O5827">IFERROR(XLOOKUP(K5827,'Tipo de carga'!B:B,'Tipo de carga'!C:C))</f>
        <v>Diesel</v>
      </c>
    </row>
    <row r="5828">
      <c r="A5828" s="36">
        <v>1685.0</v>
      </c>
      <c r="B5828" s="37" t="str">
        <f t="array" ref="B5828">IFERROR(XLOOKUP(A5828,'Asignacion Nov'!A:A,'Asignacion Nov'!C:C))</f>
        <v>Pilgrims Tepo</v>
      </c>
      <c r="C5828" s="37" t="str">
        <f t="array" ref="C5828">IFERROR(XLOOKUP(A5828,'Asignacion Nov'!A:A,'Asignacion Nov'!B:B))</f>
        <v>EC-02</v>
      </c>
      <c r="D5828" s="38">
        <v>45615.78644675926</v>
      </c>
      <c r="E5828" s="36" t="s">
        <v>375</v>
      </c>
      <c r="F5828" s="37" t="str">
        <f t="array" ref="F5828">IFERROR(XLOOKUP(E5828,Operadores!A:A,Operadores!B:B))</f>
        <v>ZENALB</v>
      </c>
      <c r="G5828" s="36" t="s">
        <v>72</v>
      </c>
      <c r="H5828" s="39">
        <v>20.58826</v>
      </c>
      <c r="I5828" s="40">
        <v>151.0</v>
      </c>
      <c r="J5828" s="41">
        <f t="shared" si="5"/>
        <v>3108.82726</v>
      </c>
      <c r="K5828" s="37" t="str">
        <f t="array" ref="K5828">IFERROR(XLOOKUP(G5828,'Tipo de carga'!A:A,'Tipo de carga'!B:B))</f>
        <v>Autoabasto</v>
      </c>
      <c r="L5828" s="37">
        <f t="shared" si="2"/>
        <v>47</v>
      </c>
      <c r="M5828" s="37">
        <f t="shared" si="3"/>
        <v>19</v>
      </c>
      <c r="N5828" s="37">
        <f t="shared" si="4"/>
        <v>11</v>
      </c>
      <c r="O5828" s="37" t="str">
        <f t="array" ref="O5828">IFERROR(XLOOKUP(K5828,'Tipo de carga'!B:B,'Tipo de carga'!C:C))</f>
        <v>Diesel</v>
      </c>
    </row>
    <row r="5829">
      <c r="A5829" s="36">
        <v>1878.0</v>
      </c>
      <c r="B5829" s="37" t="str">
        <f t="array" ref="B5829">IFERROR(XLOOKUP(A5829,'Asignacion Nov'!A:A,'Asignacion Nov'!C:C))</f>
        <v>Circuitos</v>
      </c>
      <c r="C5829" s="37" t="str">
        <f t="array" ref="C5829">IFERROR(XLOOKUP(A5829,'Asignacion Nov'!A:A,'Asignacion Nov'!B:B))</f>
        <v>EC-03</v>
      </c>
      <c r="D5829" s="38">
        <v>45615.776342592595</v>
      </c>
      <c r="E5829" s="36" t="s">
        <v>53</v>
      </c>
      <c r="F5829" s="37" t="str">
        <f t="array" ref="F5829">IFERROR(XLOOKUP(E5829,Operadores!A:A,Operadores!B:B))</f>
        <v>CASSA</v>
      </c>
      <c r="G5829" s="36" t="s">
        <v>72</v>
      </c>
      <c r="H5829" s="39">
        <v>20.58826</v>
      </c>
      <c r="I5829" s="40">
        <v>274.0</v>
      </c>
      <c r="J5829" s="41">
        <f t="shared" si="5"/>
        <v>5641.18324</v>
      </c>
      <c r="K5829" s="37" t="str">
        <f t="array" ref="K5829">IFERROR(XLOOKUP(G5829,'Tipo de carga'!A:A,'Tipo de carga'!B:B))</f>
        <v>Autoabasto</v>
      </c>
      <c r="L5829" s="37">
        <f t="shared" si="2"/>
        <v>47</v>
      </c>
      <c r="M5829" s="37">
        <f t="shared" si="3"/>
        <v>19</v>
      </c>
      <c r="N5829" s="37">
        <f t="shared" si="4"/>
        <v>11</v>
      </c>
      <c r="O5829" s="37" t="str">
        <f t="array" ref="O5829">IFERROR(XLOOKUP(K5829,'Tipo de carga'!B:B,'Tipo de carga'!C:C))</f>
        <v>Diesel</v>
      </c>
    </row>
    <row r="5830">
      <c r="A5830" s="36">
        <v>1861.0</v>
      </c>
      <c r="B5830" s="37" t="str">
        <f t="array" ref="B5830">IFERROR(XLOOKUP(A5830,'Asignacion Nov'!A:A,'Asignacion Nov'!C:C))</f>
        <v>Pilgrims Tepo</v>
      </c>
      <c r="C5830" s="37" t="str">
        <f t="array" ref="C5830">IFERROR(XLOOKUP(A5830,'Asignacion Nov'!A:A,'Asignacion Nov'!B:B))</f>
        <v>EC-02</v>
      </c>
      <c r="D5830" s="38">
        <v>45615.76075231482</v>
      </c>
      <c r="E5830" s="36" t="s">
        <v>215</v>
      </c>
      <c r="F5830" s="37" t="str">
        <f t="array" ref="F5830">IFERROR(XLOOKUP(E5830,Operadores!A:A,Operadores!B:B))</f>
        <v>GARJUA</v>
      </c>
      <c r="G5830" s="36" t="s">
        <v>72</v>
      </c>
      <c r="H5830" s="39">
        <v>20.58826</v>
      </c>
      <c r="I5830" s="40">
        <v>92.0</v>
      </c>
      <c r="J5830" s="41">
        <f t="shared" si="5"/>
        <v>1894.11992</v>
      </c>
      <c r="K5830" s="37" t="str">
        <f t="array" ref="K5830">IFERROR(XLOOKUP(G5830,'Tipo de carga'!A:A,'Tipo de carga'!B:B))</f>
        <v>Autoabasto</v>
      </c>
      <c r="L5830" s="37">
        <f t="shared" si="2"/>
        <v>47</v>
      </c>
      <c r="M5830" s="37">
        <f t="shared" si="3"/>
        <v>19</v>
      </c>
      <c r="N5830" s="37">
        <f t="shared" si="4"/>
        <v>11</v>
      </c>
      <c r="O5830" s="37" t="str">
        <f t="array" ref="O5830">IFERROR(XLOOKUP(K5830,'Tipo de carga'!B:B,'Tipo de carga'!C:C))</f>
        <v>Diesel</v>
      </c>
    </row>
    <row r="5831">
      <c r="A5831" s="36">
        <v>1833.0</v>
      </c>
      <c r="B5831" s="37" t="str">
        <f t="array" ref="B5831">IFERROR(XLOOKUP(A5831,'Asignacion Nov'!A:A,'Asignacion Nov'!C:C))</f>
        <v>Liverpool Local</v>
      </c>
      <c r="C5831" s="37" t="str">
        <f t="array" ref="C5831">IFERROR(XLOOKUP(A5831,'Asignacion Nov'!A:A,'Asignacion Nov'!B:B))</f>
        <v>EC-01</v>
      </c>
      <c r="D5831" s="38">
        <v>45615.74835648148</v>
      </c>
      <c r="E5831" s="36" t="s">
        <v>174</v>
      </c>
      <c r="F5831" s="37" t="str">
        <f t="array" ref="F5831">IFERROR(XLOOKUP(E5831,Operadores!A:A,Operadores!B:B))</f>
        <v>SANROD</v>
      </c>
      <c r="G5831" s="36" t="s">
        <v>72</v>
      </c>
      <c r="H5831" s="39">
        <v>20.58826</v>
      </c>
      <c r="I5831" s="40">
        <v>602.0</v>
      </c>
      <c r="J5831" s="41">
        <f t="shared" si="5"/>
        <v>12394.13252</v>
      </c>
      <c r="K5831" s="37" t="str">
        <f t="array" ref="K5831">IFERROR(XLOOKUP(G5831,'Tipo de carga'!A:A,'Tipo de carga'!B:B))</f>
        <v>Autoabasto</v>
      </c>
      <c r="L5831" s="37">
        <f t="shared" si="2"/>
        <v>47</v>
      </c>
      <c r="M5831" s="37">
        <f t="shared" si="3"/>
        <v>19</v>
      </c>
      <c r="N5831" s="37">
        <f t="shared" si="4"/>
        <v>11</v>
      </c>
      <c r="O5831" s="37" t="str">
        <f t="array" ref="O5831">IFERROR(XLOOKUP(K5831,'Tipo de carga'!B:B,'Tipo de carga'!C:C))</f>
        <v>Diesel</v>
      </c>
    </row>
    <row r="5832">
      <c r="A5832" s="36">
        <v>1860.0</v>
      </c>
      <c r="B5832" s="37" t="str">
        <f t="array" ref="B5832">IFERROR(XLOOKUP(A5832,'Asignacion Nov'!A:A,'Asignacion Nov'!C:C))</f>
        <v>Circuitos</v>
      </c>
      <c r="C5832" s="37" t="str">
        <f t="array" ref="C5832">IFERROR(XLOOKUP(A5832,'Asignacion Nov'!A:A,'Asignacion Nov'!B:B))</f>
        <v>EC-03</v>
      </c>
      <c r="D5832" s="38">
        <v>45615.735185185185</v>
      </c>
      <c r="E5832" s="36" t="s">
        <v>588</v>
      </c>
      <c r="F5832" s="37" t="str">
        <f t="array" ref="F5832">IFERROR(XLOOKUP(E5832,Operadores!A:A,Operadores!B:B))</f>
        <v>CONMAU</v>
      </c>
      <c r="G5832" s="36" t="s">
        <v>72</v>
      </c>
      <c r="H5832" s="39">
        <v>20.58826</v>
      </c>
      <c r="I5832" s="40">
        <v>118.0</v>
      </c>
      <c r="J5832" s="41">
        <f t="shared" si="5"/>
        <v>2429.41468</v>
      </c>
      <c r="K5832" s="37" t="str">
        <f t="array" ref="K5832">IFERROR(XLOOKUP(G5832,'Tipo de carga'!A:A,'Tipo de carga'!B:B))</f>
        <v>Autoabasto</v>
      </c>
      <c r="L5832" s="37">
        <f t="shared" si="2"/>
        <v>47</v>
      </c>
      <c r="M5832" s="37">
        <f t="shared" si="3"/>
        <v>19</v>
      </c>
      <c r="N5832" s="37">
        <f t="shared" si="4"/>
        <v>11</v>
      </c>
      <c r="O5832" s="37" t="str">
        <f t="array" ref="O5832">IFERROR(XLOOKUP(K5832,'Tipo de carga'!B:B,'Tipo de carga'!C:C))</f>
        <v>Diesel</v>
      </c>
    </row>
    <row r="5833">
      <c r="A5833" s="36">
        <v>1780.0</v>
      </c>
      <c r="B5833" s="37" t="str">
        <f t="array" ref="B5833">IFERROR(XLOOKUP(A5833,'Asignacion Nov'!A:A,'Asignacion Nov'!C:C))</f>
        <v>Pilgrims Tepo</v>
      </c>
      <c r="C5833" s="37" t="str">
        <f t="array" ref="C5833">IFERROR(XLOOKUP(A5833,'Asignacion Nov'!A:A,'Asignacion Nov'!B:B))</f>
        <v>EC-02</v>
      </c>
      <c r="D5833" s="38">
        <v>45615.72744212963</v>
      </c>
      <c r="E5833" s="36" t="s">
        <v>160</v>
      </c>
      <c r="F5833" s="37" t="str">
        <f t="array" ref="F5833">IFERROR(XLOOKUP(E5833,Operadores!A:A,Operadores!B:B))</f>
        <v>ESTMANX</v>
      </c>
      <c r="G5833" s="36" t="s">
        <v>72</v>
      </c>
      <c r="H5833" s="39">
        <v>20.58826</v>
      </c>
      <c r="I5833" s="40">
        <v>204.0</v>
      </c>
      <c r="J5833" s="41">
        <f t="shared" si="5"/>
        <v>4200.00504</v>
      </c>
      <c r="K5833" s="37" t="str">
        <f t="array" ref="K5833">IFERROR(XLOOKUP(G5833,'Tipo de carga'!A:A,'Tipo de carga'!B:B))</f>
        <v>Autoabasto</v>
      </c>
      <c r="L5833" s="37">
        <f t="shared" si="2"/>
        <v>47</v>
      </c>
      <c r="M5833" s="37">
        <f t="shared" si="3"/>
        <v>19</v>
      </c>
      <c r="N5833" s="37">
        <f t="shared" si="4"/>
        <v>11</v>
      </c>
      <c r="O5833" s="37" t="str">
        <f t="array" ref="O5833">IFERROR(XLOOKUP(K5833,'Tipo de carga'!B:B,'Tipo de carga'!C:C))</f>
        <v>Diesel</v>
      </c>
    </row>
    <row r="5834">
      <c r="A5834" s="36">
        <v>1866.0</v>
      </c>
      <c r="B5834" s="37" t="str">
        <f t="array" ref="B5834">IFERROR(XLOOKUP(A5834,'Asignacion Nov'!A:A,'Asignacion Nov'!C:C))</f>
        <v>Pilgrims Tepo</v>
      </c>
      <c r="C5834" s="37" t="str">
        <f t="array" ref="C5834">IFERROR(XLOOKUP(A5834,'Asignacion Nov'!A:A,'Asignacion Nov'!B:B))</f>
        <v>EC-02</v>
      </c>
      <c r="D5834" s="38">
        <v>45615.71486111111</v>
      </c>
      <c r="E5834" s="36" t="s">
        <v>163</v>
      </c>
      <c r="F5834" s="37" t="str">
        <f t="array" ref="F5834">IFERROR(XLOOKUP(E5834,Operadores!A:A,Operadores!B:B))</f>
        <v>JORJON</v>
      </c>
      <c r="G5834" s="36" t="s">
        <v>72</v>
      </c>
      <c r="H5834" s="39">
        <v>20.58826</v>
      </c>
      <c r="I5834" s="40">
        <v>138.0</v>
      </c>
      <c r="J5834" s="41">
        <f t="shared" si="5"/>
        <v>2841.17988</v>
      </c>
      <c r="K5834" s="37" t="str">
        <f t="array" ref="K5834">IFERROR(XLOOKUP(G5834,'Tipo de carga'!A:A,'Tipo de carga'!B:B))</f>
        <v>Autoabasto</v>
      </c>
      <c r="L5834" s="37">
        <f t="shared" si="2"/>
        <v>47</v>
      </c>
      <c r="M5834" s="37">
        <f t="shared" si="3"/>
        <v>19</v>
      </c>
      <c r="N5834" s="37">
        <f t="shared" si="4"/>
        <v>11</v>
      </c>
      <c r="O5834" s="37" t="str">
        <f t="array" ref="O5834">IFERROR(XLOOKUP(K5834,'Tipo de carga'!B:B,'Tipo de carga'!C:C))</f>
        <v>Diesel</v>
      </c>
    </row>
    <row r="5835">
      <c r="A5835" s="36">
        <v>1982.0</v>
      </c>
      <c r="B5835" s="37" t="str">
        <f t="array" ref="B5835">IFERROR(XLOOKUP(A5835,'Asignacion Nov'!A:A,'Asignacion Nov'!C:C))</f>
        <v>MeLi asignado SD</v>
      </c>
      <c r="C5835" s="37" t="str">
        <f t="array" ref="C5835">IFERROR(XLOOKUP(A5835,'Asignacion Nov'!A:A,'Asignacion Nov'!B:B))</f>
        <v>EC-05</v>
      </c>
      <c r="D5835" s="38">
        <v>45615.70075231481</v>
      </c>
      <c r="E5835" s="36" t="s">
        <v>190</v>
      </c>
      <c r="F5835" s="37" t="str">
        <f t="array" ref="F5835">IFERROR(XLOOKUP(E5835,Operadores!A:A,Operadores!B:B))</f>
        <v>BUSJUA</v>
      </c>
      <c r="G5835" s="36" t="s">
        <v>72</v>
      </c>
      <c r="H5835" s="39">
        <v>20.58826</v>
      </c>
      <c r="I5835" s="40">
        <v>359.0</v>
      </c>
      <c r="J5835" s="41">
        <f t="shared" si="5"/>
        <v>7391.18534</v>
      </c>
      <c r="K5835" s="37" t="str">
        <f t="array" ref="K5835">IFERROR(XLOOKUP(G5835,'Tipo de carga'!A:A,'Tipo de carga'!B:B))</f>
        <v>Autoabasto</v>
      </c>
      <c r="L5835" s="37">
        <f t="shared" si="2"/>
        <v>47</v>
      </c>
      <c r="M5835" s="37">
        <f t="shared" si="3"/>
        <v>19</v>
      </c>
      <c r="N5835" s="37">
        <f t="shared" si="4"/>
        <v>11</v>
      </c>
      <c r="O5835" s="37" t="str">
        <f t="array" ref="O5835">IFERROR(XLOOKUP(K5835,'Tipo de carga'!B:B,'Tipo de carga'!C:C))</f>
        <v>Diesel</v>
      </c>
    </row>
    <row r="5836">
      <c r="A5836" s="36">
        <v>1757.0</v>
      </c>
      <c r="B5836" s="37" t="str">
        <f t="array" ref="B5836">IFERROR(XLOOKUP(A5836,'Asignacion Nov'!A:A,'Asignacion Nov'!C:C))</f>
        <v>Pilgrims Tepo</v>
      </c>
      <c r="C5836" s="37" t="str">
        <f t="array" ref="C5836">IFERROR(XLOOKUP(A5836,'Asignacion Nov'!A:A,'Asignacion Nov'!B:B))</f>
        <v>EC-02</v>
      </c>
      <c r="D5836" s="38">
        <v>45615.693194444444</v>
      </c>
      <c r="E5836" s="36" t="s">
        <v>171</v>
      </c>
      <c r="F5836" s="37" t="str">
        <f t="array" ref="F5836">IFERROR(XLOOKUP(E5836,Operadores!A:A,Operadores!B:B))</f>
        <v>RAMJOS</v>
      </c>
      <c r="G5836" s="36" t="s">
        <v>72</v>
      </c>
      <c r="H5836" s="39">
        <v>20.58826</v>
      </c>
      <c r="I5836" s="40">
        <v>200.0</v>
      </c>
      <c r="J5836" s="41">
        <f t="shared" si="5"/>
        <v>4117.652</v>
      </c>
      <c r="K5836" s="37" t="str">
        <f t="array" ref="K5836">IFERROR(XLOOKUP(G5836,'Tipo de carga'!A:A,'Tipo de carga'!B:B))</f>
        <v>Autoabasto</v>
      </c>
      <c r="L5836" s="37">
        <f t="shared" si="2"/>
        <v>47</v>
      </c>
      <c r="M5836" s="37">
        <f t="shared" si="3"/>
        <v>19</v>
      </c>
      <c r="N5836" s="37">
        <f t="shared" si="4"/>
        <v>11</v>
      </c>
      <c r="O5836" s="37" t="str">
        <f t="array" ref="O5836">IFERROR(XLOOKUP(K5836,'Tipo de carga'!B:B,'Tipo de carga'!C:C))</f>
        <v>Diesel</v>
      </c>
    </row>
    <row r="5837">
      <c r="A5837" s="36">
        <v>2011.0</v>
      </c>
      <c r="B5837" s="37" t="str">
        <f t="array" ref="B5837">IFERROR(XLOOKUP(A5837,'Asignacion Nov'!A:A,'Asignacion Nov'!C:C))</f>
        <v>MeLi Dedicado TD</v>
      </c>
      <c r="C5837" s="37" t="str">
        <f t="array" ref="C5837">IFERROR(XLOOKUP(A5837,'Asignacion Nov'!A:A,'Asignacion Nov'!B:B))</f>
        <v>EC-05</v>
      </c>
      <c r="D5837" s="38">
        <v>45615.664675925924</v>
      </c>
      <c r="E5837" s="36" t="s">
        <v>349</v>
      </c>
      <c r="F5837" s="37" t="str">
        <f t="array" ref="F5837">IFERROR(XLOOKUP(E5837,Operadores!A:A,Operadores!B:B))</f>
        <v>GUEGAB</v>
      </c>
      <c r="G5837" s="36" t="s">
        <v>72</v>
      </c>
      <c r="H5837" s="39">
        <v>20.58826</v>
      </c>
      <c r="I5837" s="40">
        <v>50.0</v>
      </c>
      <c r="J5837" s="41">
        <f t="shared" si="5"/>
        <v>1029.413</v>
      </c>
      <c r="K5837" s="37" t="str">
        <f t="array" ref="K5837">IFERROR(XLOOKUP(G5837,'Tipo de carga'!A:A,'Tipo de carga'!B:B))</f>
        <v>Autoabasto</v>
      </c>
      <c r="L5837" s="37">
        <f t="shared" si="2"/>
        <v>47</v>
      </c>
      <c r="M5837" s="37">
        <f t="shared" si="3"/>
        <v>19</v>
      </c>
      <c r="N5837" s="37">
        <f t="shared" si="4"/>
        <v>11</v>
      </c>
      <c r="O5837" s="37" t="str">
        <f t="array" ref="O5837">IFERROR(XLOOKUP(K5837,'Tipo de carga'!B:B,'Tipo de carga'!C:C))</f>
        <v>Diesel</v>
      </c>
    </row>
    <row r="5838">
      <c r="A5838" s="36">
        <v>2002.0</v>
      </c>
      <c r="B5838" s="37" t="str">
        <f t="array" ref="B5838">IFERROR(XLOOKUP(A5838,'Asignacion Nov'!A:A,'Asignacion Nov'!C:C))</f>
        <v>MeLi Dedicado Merida</v>
      </c>
      <c r="C5838" s="37" t="str">
        <f t="array" ref="C5838">IFERROR(XLOOKUP(A5838,'Asignacion Nov'!A:A,'Asignacion Nov'!B:B))</f>
        <v>EC-05</v>
      </c>
      <c r="D5838" s="38">
        <v>45615.65755787037</v>
      </c>
      <c r="E5838" s="36" t="s">
        <v>535</v>
      </c>
      <c r="F5838" s="37" t="str">
        <f t="array" ref="F5838">IFERROR(XLOOKUP(E5838,Operadores!A:A,Operadores!B:B))</f>
        <v>VELALE</v>
      </c>
      <c r="G5838" s="36" t="s">
        <v>72</v>
      </c>
      <c r="H5838" s="39">
        <v>20.58826</v>
      </c>
      <c r="I5838" s="40">
        <v>352.0</v>
      </c>
      <c r="J5838" s="41">
        <f t="shared" si="5"/>
        <v>7247.06752</v>
      </c>
      <c r="K5838" s="37" t="str">
        <f t="array" ref="K5838">IFERROR(XLOOKUP(G5838,'Tipo de carga'!A:A,'Tipo de carga'!B:B))</f>
        <v>Autoabasto</v>
      </c>
      <c r="L5838" s="37">
        <f t="shared" si="2"/>
        <v>47</v>
      </c>
      <c r="M5838" s="37">
        <f t="shared" si="3"/>
        <v>19</v>
      </c>
      <c r="N5838" s="37">
        <f t="shared" si="4"/>
        <v>11</v>
      </c>
      <c r="O5838" s="37" t="str">
        <f t="array" ref="O5838">IFERROR(XLOOKUP(K5838,'Tipo de carga'!B:B,'Tipo de carga'!C:C))</f>
        <v>Diesel</v>
      </c>
    </row>
    <row r="5839">
      <c r="A5839" s="36">
        <v>309.0</v>
      </c>
      <c r="B5839" s="37" t="str">
        <f t="array" ref="B5839">IFERROR(XLOOKUP(A5839,'Asignacion Nov'!A:A,'Asignacion Nov'!C:C))</f>
        <v>Sayer Thorton</v>
      </c>
      <c r="C5839" s="37" t="str">
        <f t="array" ref="C5839">IFERROR(XLOOKUP(A5839,'Asignacion Nov'!A:A,'Asignacion Nov'!B:B))</f>
        <v>EC-04</v>
      </c>
      <c r="D5839" s="38">
        <v>45615.64797453704</v>
      </c>
      <c r="E5839" s="36" t="s">
        <v>264</v>
      </c>
      <c r="F5839" s="37" t="str">
        <f t="array" ref="F5839">IFERROR(XLOOKUP(E5839,Operadores!A:A,Operadores!B:B))</f>
        <v>REVELI</v>
      </c>
      <c r="G5839" s="36" t="s">
        <v>72</v>
      </c>
      <c r="H5839" s="39">
        <v>20.58826</v>
      </c>
      <c r="I5839" s="40">
        <v>323.0</v>
      </c>
      <c r="J5839" s="41">
        <f t="shared" si="5"/>
        <v>6650.00798</v>
      </c>
      <c r="K5839" s="37" t="str">
        <f t="array" ref="K5839">IFERROR(XLOOKUP(G5839,'Tipo de carga'!A:A,'Tipo de carga'!B:B))</f>
        <v>Autoabasto</v>
      </c>
      <c r="L5839" s="37">
        <f t="shared" si="2"/>
        <v>47</v>
      </c>
      <c r="M5839" s="37">
        <f t="shared" si="3"/>
        <v>19</v>
      </c>
      <c r="N5839" s="37">
        <f t="shared" si="4"/>
        <v>11</v>
      </c>
      <c r="O5839" s="37" t="str">
        <f t="array" ref="O5839">IFERROR(XLOOKUP(K5839,'Tipo de carga'!B:B,'Tipo de carga'!C:C))</f>
        <v>Diesel</v>
      </c>
    </row>
    <row r="5840">
      <c r="A5840" s="36">
        <v>1906.0</v>
      </c>
      <c r="B5840" s="37" t="str">
        <f t="array" ref="B5840">IFERROR(XLOOKUP(A5840,'Asignacion Nov'!A:A,'Asignacion Nov'!C:C))</f>
        <v>MeLi asignado SD</v>
      </c>
      <c r="C5840" s="37" t="str">
        <f t="array" ref="C5840">IFERROR(XLOOKUP(A5840,'Asignacion Nov'!A:A,'Asignacion Nov'!B:B))</f>
        <v>EC-05</v>
      </c>
      <c r="D5840" s="38">
        <v>45615.638449074075</v>
      </c>
      <c r="E5840" s="36" t="s">
        <v>179</v>
      </c>
      <c r="F5840" s="37" t="str">
        <f t="array" ref="F5840">IFERROR(XLOOKUP(E5840,Operadores!A:A,Operadores!B:B))</f>
        <v>IBAJOS</v>
      </c>
      <c r="G5840" s="36" t="s">
        <v>72</v>
      </c>
      <c r="H5840" s="39">
        <v>20.58826</v>
      </c>
      <c r="I5840" s="40">
        <v>334.0</v>
      </c>
      <c r="J5840" s="41">
        <f t="shared" si="5"/>
        <v>6876.47884</v>
      </c>
      <c r="K5840" s="37" t="str">
        <f t="array" ref="K5840">IFERROR(XLOOKUP(G5840,'Tipo de carga'!A:A,'Tipo de carga'!B:B))</f>
        <v>Autoabasto</v>
      </c>
      <c r="L5840" s="37">
        <f t="shared" si="2"/>
        <v>47</v>
      </c>
      <c r="M5840" s="37">
        <f t="shared" si="3"/>
        <v>19</v>
      </c>
      <c r="N5840" s="37">
        <f t="shared" si="4"/>
        <v>11</v>
      </c>
      <c r="O5840" s="37" t="str">
        <f t="array" ref="O5840">IFERROR(XLOOKUP(K5840,'Tipo de carga'!B:B,'Tipo de carga'!C:C))</f>
        <v>Diesel</v>
      </c>
    </row>
    <row r="5841">
      <c r="A5841" s="36">
        <v>1933.0</v>
      </c>
      <c r="B5841" s="37" t="str">
        <f t="array" ref="B5841">IFERROR(XLOOKUP(A5841,'Asignacion Nov'!A:A,'Asignacion Nov'!C:C))</f>
        <v>Circuitos</v>
      </c>
      <c r="C5841" s="37" t="str">
        <f t="array" ref="C5841">IFERROR(XLOOKUP(A5841,'Asignacion Nov'!A:A,'Asignacion Nov'!B:B))</f>
        <v>EC-03</v>
      </c>
      <c r="D5841" s="38">
        <v>45615.624930555554</v>
      </c>
      <c r="E5841" s="36" t="s">
        <v>484</v>
      </c>
      <c r="F5841" s="37" t="str">
        <f t="array" ref="F5841">IFERROR(XLOOKUP(E5841,Operadores!A:A,Operadores!B:B))</f>
        <v>MOLALE</v>
      </c>
      <c r="G5841" s="36" t="s">
        <v>72</v>
      </c>
      <c r="H5841" s="39">
        <v>20.58826</v>
      </c>
      <c r="I5841" s="40">
        <v>37.0</v>
      </c>
      <c r="J5841" s="41">
        <f t="shared" si="5"/>
        <v>761.76562</v>
      </c>
      <c r="K5841" s="37" t="str">
        <f t="array" ref="K5841">IFERROR(XLOOKUP(G5841,'Tipo de carga'!A:A,'Tipo de carga'!B:B))</f>
        <v>Autoabasto</v>
      </c>
      <c r="L5841" s="37">
        <f t="shared" si="2"/>
        <v>47</v>
      </c>
      <c r="M5841" s="37">
        <f t="shared" si="3"/>
        <v>19</v>
      </c>
      <c r="N5841" s="37">
        <f t="shared" si="4"/>
        <v>11</v>
      </c>
      <c r="O5841" s="37" t="str">
        <f t="array" ref="O5841">IFERROR(XLOOKUP(K5841,'Tipo de carga'!B:B,'Tipo de carga'!C:C))</f>
        <v>Diesel</v>
      </c>
    </row>
    <row r="5842">
      <c r="A5842" s="36">
        <v>2007.0</v>
      </c>
      <c r="B5842" s="37" t="str">
        <f t="array" ref="B5842">IFERROR(XLOOKUP(A5842,'Asignacion Nov'!A:A,'Asignacion Nov'!C:C))</f>
        <v>MeLi Asignado TD</v>
      </c>
      <c r="C5842" s="37" t="str">
        <f t="array" ref="C5842">IFERROR(XLOOKUP(A5842,'Asignacion Nov'!A:A,'Asignacion Nov'!B:B))</f>
        <v>EC-05</v>
      </c>
      <c r="D5842" s="38">
        <v>45615.60599537037</v>
      </c>
      <c r="E5842" s="36" t="s">
        <v>417</v>
      </c>
      <c r="F5842" s="37" t="str">
        <f t="array" ref="F5842">IFERROR(XLOOKUP(E5842,Operadores!A:A,Operadores!B:B))</f>
        <v>OLVJUA01</v>
      </c>
      <c r="G5842" s="36" t="s">
        <v>72</v>
      </c>
      <c r="H5842" s="39">
        <v>20.58826</v>
      </c>
      <c r="I5842" s="40">
        <v>505.0</v>
      </c>
      <c r="J5842" s="41">
        <f t="shared" si="5"/>
        <v>10397.0713</v>
      </c>
      <c r="K5842" s="37" t="str">
        <f t="array" ref="K5842">IFERROR(XLOOKUP(G5842,'Tipo de carga'!A:A,'Tipo de carga'!B:B))</f>
        <v>Autoabasto</v>
      </c>
      <c r="L5842" s="37">
        <f t="shared" si="2"/>
        <v>47</v>
      </c>
      <c r="M5842" s="37">
        <f t="shared" si="3"/>
        <v>19</v>
      </c>
      <c r="N5842" s="37">
        <f t="shared" si="4"/>
        <v>11</v>
      </c>
      <c r="O5842" s="37" t="str">
        <f t="array" ref="O5842">IFERROR(XLOOKUP(K5842,'Tipo de carga'!B:B,'Tipo de carga'!C:C))</f>
        <v>Diesel</v>
      </c>
    </row>
    <row r="5843">
      <c r="A5843" s="36">
        <v>1956.0</v>
      </c>
      <c r="B5843" s="37" t="str">
        <f t="array" ref="B5843">IFERROR(XLOOKUP(A5843,'Asignacion Nov'!A:A,'Asignacion Nov'!C:C))</f>
        <v>MeLi asignado SD</v>
      </c>
      <c r="C5843" s="37" t="str">
        <f t="array" ref="C5843">IFERROR(XLOOKUP(A5843,'Asignacion Nov'!A:A,'Asignacion Nov'!B:B))</f>
        <v>EC-05</v>
      </c>
      <c r="D5843" s="38">
        <v>45615.59408564815</v>
      </c>
      <c r="E5843" s="36" t="s">
        <v>569</v>
      </c>
      <c r="F5843" s="37" t="str">
        <f t="array" ref="F5843">IFERROR(XLOOKUP(E5843,Operadores!A:A,Operadores!B:B))</f>
        <v>MUÑCEC</v>
      </c>
      <c r="G5843" s="36" t="s">
        <v>72</v>
      </c>
      <c r="H5843" s="39">
        <v>20.58826</v>
      </c>
      <c r="I5843" s="40">
        <v>328.0</v>
      </c>
      <c r="J5843" s="41">
        <f t="shared" si="5"/>
        <v>6752.94928</v>
      </c>
      <c r="K5843" s="37" t="str">
        <f t="array" ref="K5843">IFERROR(XLOOKUP(G5843,'Tipo de carga'!A:A,'Tipo de carga'!B:B))</f>
        <v>Autoabasto</v>
      </c>
      <c r="L5843" s="37">
        <f t="shared" si="2"/>
        <v>47</v>
      </c>
      <c r="M5843" s="37">
        <f t="shared" si="3"/>
        <v>19</v>
      </c>
      <c r="N5843" s="37">
        <f t="shared" si="4"/>
        <v>11</v>
      </c>
      <c r="O5843" s="37" t="str">
        <f t="array" ref="O5843">IFERROR(XLOOKUP(K5843,'Tipo de carga'!B:B,'Tipo de carga'!C:C))</f>
        <v>Diesel</v>
      </c>
    </row>
    <row r="5844">
      <c r="A5844" s="36">
        <v>2036.0</v>
      </c>
      <c r="B5844" s="37" t="str">
        <f t="array" ref="B5844">IFERROR(XLOOKUP(A5844,'Asignacion Nov'!A:A,'Asignacion Nov'!C:C))</f>
        <v>Liverpool Local</v>
      </c>
      <c r="C5844" s="37" t="str">
        <f t="array" ref="C5844">IFERROR(XLOOKUP(A5844,'Asignacion Nov'!A:A,'Asignacion Nov'!B:B))</f>
        <v>EC-01</v>
      </c>
      <c r="D5844" s="38">
        <v>45615.581099537034</v>
      </c>
      <c r="E5844" s="36" t="s">
        <v>333</v>
      </c>
      <c r="F5844" s="37" t="str">
        <f t="array" ref="F5844">IFERROR(XLOOKUP(E5844,Operadores!A:A,Operadores!B:B))</f>
        <v>RAMJUA03</v>
      </c>
      <c r="G5844" s="36" t="s">
        <v>72</v>
      </c>
      <c r="H5844" s="39">
        <v>20.58826</v>
      </c>
      <c r="I5844" s="40">
        <v>717.0</v>
      </c>
      <c r="J5844" s="41">
        <f t="shared" si="5"/>
        <v>14761.78242</v>
      </c>
      <c r="K5844" s="37" t="str">
        <f t="array" ref="K5844">IFERROR(XLOOKUP(G5844,'Tipo de carga'!A:A,'Tipo de carga'!B:B))</f>
        <v>Autoabasto</v>
      </c>
      <c r="L5844" s="37">
        <f t="shared" si="2"/>
        <v>47</v>
      </c>
      <c r="M5844" s="37">
        <f t="shared" si="3"/>
        <v>19</v>
      </c>
      <c r="N5844" s="37">
        <f t="shared" si="4"/>
        <v>11</v>
      </c>
      <c r="O5844" s="37" t="str">
        <f t="array" ref="O5844">IFERROR(XLOOKUP(K5844,'Tipo de carga'!B:B,'Tipo de carga'!C:C))</f>
        <v>Diesel</v>
      </c>
    </row>
    <row r="5845">
      <c r="A5845" s="36">
        <v>1996.0</v>
      </c>
      <c r="B5845" s="37" t="str">
        <f t="array" ref="B5845">IFERROR(XLOOKUP(A5845,'Asignacion Nov'!A:A,'Asignacion Nov'!C:C))</f>
        <v>MeLi Dedicado Merida</v>
      </c>
      <c r="C5845" s="37" t="str">
        <f t="array" ref="C5845">IFERROR(XLOOKUP(A5845,'Asignacion Nov'!A:A,'Asignacion Nov'!B:B))</f>
        <v>EC-05</v>
      </c>
      <c r="D5845" s="38">
        <v>45615.5659375</v>
      </c>
      <c r="E5845" s="36" t="s">
        <v>580</v>
      </c>
      <c r="F5845" s="37" t="str">
        <f t="array" ref="F5845">IFERROR(XLOOKUP(E5845,Operadores!A:A,Operadores!B:B))</f>
        <v>HERNOR</v>
      </c>
      <c r="G5845" s="36" t="s">
        <v>72</v>
      </c>
      <c r="H5845" s="39">
        <v>20.58826</v>
      </c>
      <c r="I5845" s="40">
        <v>297.0</v>
      </c>
      <c r="J5845" s="41">
        <f t="shared" si="5"/>
        <v>6114.71322</v>
      </c>
      <c r="K5845" s="37" t="str">
        <f t="array" ref="K5845">IFERROR(XLOOKUP(G5845,'Tipo de carga'!A:A,'Tipo de carga'!B:B))</f>
        <v>Autoabasto</v>
      </c>
      <c r="L5845" s="37">
        <f t="shared" si="2"/>
        <v>47</v>
      </c>
      <c r="M5845" s="37">
        <f t="shared" si="3"/>
        <v>19</v>
      </c>
      <c r="N5845" s="37">
        <f t="shared" si="4"/>
        <v>11</v>
      </c>
      <c r="O5845" s="37" t="str">
        <f t="array" ref="O5845">IFERROR(XLOOKUP(K5845,'Tipo de carga'!B:B,'Tipo de carga'!C:C))</f>
        <v>Diesel</v>
      </c>
    </row>
    <row r="5846">
      <c r="A5846" s="36">
        <v>1889.0</v>
      </c>
      <c r="B5846" s="37" t="str">
        <f t="array" ref="B5846">IFERROR(XLOOKUP(A5846,'Asignacion Nov'!A:A,'Asignacion Nov'!C:C))</f>
        <v>MeLi asignado SD</v>
      </c>
      <c r="C5846" s="37" t="str">
        <f t="array" ref="C5846">IFERROR(XLOOKUP(A5846,'Asignacion Nov'!A:A,'Asignacion Nov'!B:B))</f>
        <v>EC-05</v>
      </c>
      <c r="D5846" s="38">
        <v>45615.55532407408</v>
      </c>
      <c r="E5846" s="36" t="s">
        <v>211</v>
      </c>
      <c r="F5846" s="37" t="str">
        <f t="array" ref="F5846">IFERROR(XLOOKUP(E5846,Operadores!A:A,Operadores!B:B))</f>
        <v>MARANG</v>
      </c>
      <c r="G5846" s="36" t="s">
        <v>72</v>
      </c>
      <c r="H5846" s="39">
        <v>20.58826</v>
      </c>
      <c r="I5846" s="40">
        <v>345.0</v>
      </c>
      <c r="J5846" s="41">
        <f t="shared" si="5"/>
        <v>7102.9497</v>
      </c>
      <c r="K5846" s="37" t="str">
        <f t="array" ref="K5846">IFERROR(XLOOKUP(G5846,'Tipo de carga'!A:A,'Tipo de carga'!B:B))</f>
        <v>Autoabasto</v>
      </c>
      <c r="L5846" s="37">
        <f t="shared" si="2"/>
        <v>47</v>
      </c>
      <c r="M5846" s="37">
        <f t="shared" si="3"/>
        <v>19</v>
      </c>
      <c r="N5846" s="37">
        <f t="shared" si="4"/>
        <v>11</v>
      </c>
      <c r="O5846" s="37" t="str">
        <f t="array" ref="O5846">IFERROR(XLOOKUP(K5846,'Tipo de carga'!B:B,'Tipo de carga'!C:C))</f>
        <v>Diesel</v>
      </c>
    </row>
    <row r="5847">
      <c r="A5847" s="36">
        <v>1951.0</v>
      </c>
      <c r="B5847" s="37" t="str">
        <f t="array" ref="B5847">IFERROR(XLOOKUP(A5847,'Asignacion Nov'!A:A,'Asignacion Nov'!C:C))</f>
        <v>MeLi asignado SD</v>
      </c>
      <c r="C5847" s="37" t="str">
        <f t="array" ref="C5847">IFERROR(XLOOKUP(A5847,'Asignacion Nov'!A:A,'Asignacion Nov'!B:B))</f>
        <v>EC-05</v>
      </c>
      <c r="D5847" s="38">
        <v>45615.540034722224</v>
      </c>
      <c r="E5847" s="36" t="s">
        <v>207</v>
      </c>
      <c r="F5847" s="37" t="str">
        <f t="array" ref="F5847">IFERROR(XLOOKUP(E5847,Operadores!A:A,Operadores!B:B))</f>
        <v>HERJOS08</v>
      </c>
      <c r="G5847" s="36" t="s">
        <v>72</v>
      </c>
      <c r="H5847" s="39">
        <v>20.58826</v>
      </c>
      <c r="I5847" s="40">
        <v>736.0</v>
      </c>
      <c r="J5847" s="41">
        <f t="shared" si="5"/>
        <v>15152.95936</v>
      </c>
      <c r="K5847" s="37" t="str">
        <f t="array" ref="K5847">IFERROR(XLOOKUP(G5847,'Tipo de carga'!A:A,'Tipo de carga'!B:B))</f>
        <v>Autoabasto</v>
      </c>
      <c r="L5847" s="37">
        <f t="shared" si="2"/>
        <v>47</v>
      </c>
      <c r="M5847" s="37">
        <f t="shared" si="3"/>
        <v>19</v>
      </c>
      <c r="N5847" s="37">
        <f t="shared" si="4"/>
        <v>11</v>
      </c>
      <c r="O5847" s="37" t="str">
        <f t="array" ref="O5847">IFERROR(XLOOKUP(K5847,'Tipo de carga'!B:B,'Tipo de carga'!C:C))</f>
        <v>Diesel</v>
      </c>
    </row>
    <row r="5848">
      <c r="A5848" s="36">
        <v>1855.0</v>
      </c>
      <c r="B5848" s="37" t="str">
        <f t="array" ref="B5848">IFERROR(XLOOKUP(A5848,'Asignacion Nov'!A:A,'Asignacion Nov'!C:C))</f>
        <v>Circuitos</v>
      </c>
      <c r="C5848" s="37" t="str">
        <f t="array" ref="C5848">IFERROR(XLOOKUP(A5848,'Asignacion Nov'!A:A,'Asignacion Nov'!B:B))</f>
        <v>EC-03</v>
      </c>
      <c r="D5848" s="38">
        <v>45615.5180787037</v>
      </c>
      <c r="E5848" s="36" t="s">
        <v>328</v>
      </c>
      <c r="F5848" s="37" t="str">
        <f t="array" ref="F5848">IFERROR(XLOOKUP(E5848,Operadores!A:A,Operadores!B:B))</f>
        <v>REYPED</v>
      </c>
      <c r="G5848" s="36" t="s">
        <v>72</v>
      </c>
      <c r="H5848" s="39">
        <v>20.58826</v>
      </c>
      <c r="I5848" s="40">
        <v>577.0</v>
      </c>
      <c r="J5848" s="41">
        <f t="shared" si="5"/>
        <v>11879.42602</v>
      </c>
      <c r="K5848" s="37" t="str">
        <f t="array" ref="K5848">IFERROR(XLOOKUP(G5848,'Tipo de carga'!A:A,'Tipo de carga'!B:B))</f>
        <v>Autoabasto</v>
      </c>
      <c r="L5848" s="37">
        <f t="shared" si="2"/>
        <v>47</v>
      </c>
      <c r="M5848" s="37">
        <f t="shared" si="3"/>
        <v>19</v>
      </c>
      <c r="N5848" s="37">
        <f t="shared" si="4"/>
        <v>11</v>
      </c>
      <c r="O5848" s="37" t="str">
        <f t="array" ref="O5848">IFERROR(XLOOKUP(K5848,'Tipo de carga'!B:B,'Tipo de carga'!C:C))</f>
        <v>Diesel</v>
      </c>
    </row>
    <row r="5849">
      <c r="A5849" s="36">
        <v>1751.0</v>
      </c>
      <c r="B5849" s="37" t="str">
        <f t="array" ref="B5849">IFERROR(XLOOKUP(A5849,'Asignacion Nov'!A:A,'Asignacion Nov'!C:C))</f>
        <v>Liverpool Local</v>
      </c>
      <c r="C5849" s="37" t="str">
        <f t="array" ref="C5849">IFERROR(XLOOKUP(A5849,'Asignacion Nov'!A:A,'Asignacion Nov'!B:B))</f>
        <v>EC-01</v>
      </c>
      <c r="D5849" s="38">
        <v>45615.50420138889</v>
      </c>
      <c r="E5849" s="36" t="s">
        <v>453</v>
      </c>
      <c r="F5849" s="37" t="str">
        <f t="array" ref="F5849">IFERROR(XLOOKUP(E5849,Operadores!A:A,Operadores!B:B))</f>
        <v>GARLO</v>
      </c>
      <c r="G5849" s="36" t="s">
        <v>72</v>
      </c>
      <c r="H5849" s="39">
        <v>20.58826</v>
      </c>
      <c r="I5849" s="40">
        <v>356.0</v>
      </c>
      <c r="J5849" s="41">
        <f t="shared" si="5"/>
        <v>7329.42056</v>
      </c>
      <c r="K5849" s="37" t="str">
        <f t="array" ref="K5849">IFERROR(XLOOKUP(G5849,'Tipo de carga'!A:A,'Tipo de carga'!B:B))</f>
        <v>Autoabasto</v>
      </c>
      <c r="L5849" s="37">
        <f t="shared" si="2"/>
        <v>47</v>
      </c>
      <c r="M5849" s="37">
        <f t="shared" si="3"/>
        <v>19</v>
      </c>
      <c r="N5849" s="37">
        <f t="shared" si="4"/>
        <v>11</v>
      </c>
      <c r="O5849" s="37" t="str">
        <f t="array" ref="O5849">IFERROR(XLOOKUP(K5849,'Tipo de carga'!B:B,'Tipo de carga'!C:C))</f>
        <v>Diesel</v>
      </c>
    </row>
    <row r="5850">
      <c r="A5850" s="36">
        <v>2040.0</v>
      </c>
      <c r="B5850" s="37" t="str">
        <f t="array" ref="B5850">IFERROR(XLOOKUP(A5850,'Asignacion Nov'!A:A,'Asignacion Nov'!C:C))</f>
        <v>Liverpool Local</v>
      </c>
      <c r="C5850" s="37" t="str">
        <f t="array" ref="C5850">IFERROR(XLOOKUP(A5850,'Asignacion Nov'!A:A,'Asignacion Nov'!B:B))</f>
        <v>EC-01</v>
      </c>
      <c r="D5850" s="38">
        <v>45615.496030092596</v>
      </c>
      <c r="E5850" s="36" t="s">
        <v>430</v>
      </c>
      <c r="F5850" s="37" t="str">
        <f t="array" ref="F5850">IFERROR(XLOOKUP(E5850,Operadores!A:A,Operadores!B:B))</f>
        <v>GONAL01</v>
      </c>
      <c r="G5850" s="36" t="s">
        <v>72</v>
      </c>
      <c r="H5850" s="39">
        <v>20.58826</v>
      </c>
      <c r="I5850" s="40">
        <v>336.0</v>
      </c>
      <c r="J5850" s="41">
        <f t="shared" si="5"/>
        <v>6917.65536</v>
      </c>
      <c r="K5850" s="37" t="str">
        <f t="array" ref="K5850">IFERROR(XLOOKUP(G5850,'Tipo de carga'!A:A,'Tipo de carga'!B:B))</f>
        <v>Autoabasto</v>
      </c>
      <c r="L5850" s="37">
        <f t="shared" si="2"/>
        <v>47</v>
      </c>
      <c r="M5850" s="37">
        <f t="shared" si="3"/>
        <v>19</v>
      </c>
      <c r="N5850" s="37">
        <f t="shared" si="4"/>
        <v>11</v>
      </c>
      <c r="O5850" s="37" t="str">
        <f t="array" ref="O5850">IFERROR(XLOOKUP(K5850,'Tipo de carga'!B:B,'Tipo de carga'!C:C))</f>
        <v>Diesel</v>
      </c>
    </row>
    <row r="5851">
      <c r="A5851" s="36">
        <v>1944.0</v>
      </c>
      <c r="B5851" s="37" t="str">
        <f t="array" ref="B5851">IFERROR(XLOOKUP(A5851,'Asignacion Nov'!A:A,'Asignacion Nov'!C:C))</f>
        <v>MeLi asignado SD</v>
      </c>
      <c r="C5851" s="37" t="str">
        <f t="array" ref="C5851">IFERROR(XLOOKUP(A5851,'Asignacion Nov'!A:A,'Asignacion Nov'!B:B))</f>
        <v>EC-05</v>
      </c>
      <c r="D5851" s="38">
        <v>45615.49023148148</v>
      </c>
      <c r="E5851" s="36" t="s">
        <v>221</v>
      </c>
      <c r="F5851" s="37" t="str">
        <f t="array" ref="F5851">IFERROR(XLOOKUP(E5851,Operadores!A:A,Operadores!B:B))</f>
        <v>ORTARM</v>
      </c>
      <c r="G5851" s="36" t="s">
        <v>72</v>
      </c>
      <c r="H5851" s="39">
        <v>20.58826</v>
      </c>
      <c r="I5851" s="40">
        <v>355.0</v>
      </c>
      <c r="J5851" s="41">
        <f t="shared" si="5"/>
        <v>7308.8323</v>
      </c>
      <c r="K5851" s="37" t="str">
        <f t="array" ref="K5851">IFERROR(XLOOKUP(G5851,'Tipo de carga'!A:A,'Tipo de carga'!B:B))</f>
        <v>Autoabasto</v>
      </c>
      <c r="L5851" s="37">
        <f t="shared" si="2"/>
        <v>47</v>
      </c>
      <c r="M5851" s="37">
        <f t="shared" si="3"/>
        <v>19</v>
      </c>
      <c r="N5851" s="37">
        <f t="shared" si="4"/>
        <v>11</v>
      </c>
      <c r="O5851" s="37" t="str">
        <f t="array" ref="O5851">IFERROR(XLOOKUP(K5851,'Tipo de carga'!B:B,'Tipo de carga'!C:C))</f>
        <v>Diesel</v>
      </c>
    </row>
    <row r="5852">
      <c r="A5852" s="36">
        <v>1944.0</v>
      </c>
      <c r="B5852" s="37" t="str">
        <f t="array" ref="B5852">IFERROR(XLOOKUP(A5852,'Asignacion Nov'!A:A,'Asignacion Nov'!C:C))</f>
        <v>MeLi asignado SD</v>
      </c>
      <c r="C5852" s="37" t="str">
        <f t="array" ref="C5852">IFERROR(XLOOKUP(A5852,'Asignacion Nov'!A:A,'Asignacion Nov'!B:B))</f>
        <v>EC-05</v>
      </c>
      <c r="D5852" s="38">
        <v>45615.41831018519</v>
      </c>
      <c r="E5852" s="36" t="s">
        <v>221</v>
      </c>
      <c r="F5852" s="37" t="str">
        <f t="array" ref="F5852">IFERROR(XLOOKUP(E5852,Operadores!A:A,Operadores!B:B))</f>
        <v>ORTARM</v>
      </c>
      <c r="G5852" s="36" t="s">
        <v>72</v>
      </c>
      <c r="H5852" s="39">
        <v>20.58826</v>
      </c>
      <c r="I5852" s="40">
        <v>0.0</v>
      </c>
      <c r="J5852" s="41">
        <f t="shared" si="5"/>
        <v>0</v>
      </c>
      <c r="K5852" s="37" t="str">
        <f t="array" ref="K5852">IFERROR(XLOOKUP(G5852,'Tipo de carga'!A:A,'Tipo de carga'!B:B))</f>
        <v>Autoabasto</v>
      </c>
      <c r="L5852" s="37">
        <f t="shared" si="2"/>
        <v>47</v>
      </c>
      <c r="M5852" s="37">
        <f t="shared" si="3"/>
        <v>19</v>
      </c>
      <c r="N5852" s="37">
        <f t="shared" si="4"/>
        <v>11</v>
      </c>
      <c r="O5852" s="37" t="str">
        <f t="array" ref="O5852">IFERROR(XLOOKUP(K5852,'Tipo de carga'!B:B,'Tipo de carga'!C:C))</f>
        <v>Diesel</v>
      </c>
    </row>
    <row r="5853">
      <c r="A5853" s="36">
        <v>1855.0</v>
      </c>
      <c r="B5853" s="37" t="str">
        <f t="array" ref="B5853">IFERROR(XLOOKUP(A5853,'Asignacion Nov'!A:A,'Asignacion Nov'!C:C))</f>
        <v>Circuitos</v>
      </c>
      <c r="C5853" s="37" t="str">
        <f t="array" ref="C5853">IFERROR(XLOOKUP(A5853,'Asignacion Nov'!A:A,'Asignacion Nov'!B:B))</f>
        <v>EC-03</v>
      </c>
      <c r="D5853" s="38">
        <v>45615.38013888889</v>
      </c>
      <c r="E5853" s="36" t="s">
        <v>328</v>
      </c>
      <c r="F5853" s="37" t="str">
        <f t="array" ref="F5853">IFERROR(XLOOKUP(E5853,Operadores!A:A,Operadores!B:B))</f>
        <v>REYPED</v>
      </c>
      <c r="G5853" s="36" t="s">
        <v>72</v>
      </c>
      <c r="H5853" s="39">
        <v>20.58826</v>
      </c>
      <c r="I5853" s="40">
        <v>0.0</v>
      </c>
      <c r="J5853" s="41">
        <f t="shared" si="5"/>
        <v>0</v>
      </c>
      <c r="K5853" s="37" t="str">
        <f t="array" ref="K5853">IFERROR(XLOOKUP(G5853,'Tipo de carga'!A:A,'Tipo de carga'!B:B))</f>
        <v>Autoabasto</v>
      </c>
      <c r="L5853" s="37">
        <f t="shared" si="2"/>
        <v>47</v>
      </c>
      <c r="M5853" s="37">
        <f t="shared" si="3"/>
        <v>19</v>
      </c>
      <c r="N5853" s="37">
        <f t="shared" si="4"/>
        <v>11</v>
      </c>
      <c r="O5853" s="37" t="str">
        <f t="array" ref="O5853">IFERROR(XLOOKUP(K5853,'Tipo de carga'!B:B,'Tipo de carga'!C:C))</f>
        <v>Diesel</v>
      </c>
    </row>
    <row r="5854">
      <c r="A5854" s="36">
        <v>1992.0</v>
      </c>
      <c r="B5854" s="37" t="str">
        <f t="array" ref="B5854">IFERROR(XLOOKUP(A5854,'Asignacion Nov'!A:A,'Asignacion Nov'!C:C))</f>
        <v>MeLi Dedicado TD</v>
      </c>
      <c r="C5854" s="37" t="str">
        <f t="array" ref="C5854">IFERROR(XLOOKUP(A5854,'Asignacion Nov'!A:A,'Asignacion Nov'!B:B))</f>
        <v>EC-05</v>
      </c>
      <c r="D5854" s="38">
        <v>45615.30138888889</v>
      </c>
      <c r="E5854" s="36" t="s">
        <v>460</v>
      </c>
      <c r="F5854" s="37" t="str">
        <f t="array" ref="F5854">IFERROR(XLOOKUP(E5854,Operadores!A:A,Operadores!B:B))</f>
        <v>TORAN</v>
      </c>
      <c r="G5854" s="36" t="s">
        <v>72</v>
      </c>
      <c r="H5854" s="39">
        <v>20.58826</v>
      </c>
      <c r="I5854" s="40">
        <v>0.0</v>
      </c>
      <c r="J5854" s="41">
        <f t="shared" si="5"/>
        <v>0</v>
      </c>
      <c r="K5854" s="37" t="str">
        <f t="array" ref="K5854">IFERROR(XLOOKUP(G5854,'Tipo de carga'!A:A,'Tipo de carga'!B:B))</f>
        <v>Autoabasto</v>
      </c>
      <c r="L5854" s="37">
        <f t="shared" si="2"/>
        <v>47</v>
      </c>
      <c r="M5854" s="37">
        <f t="shared" si="3"/>
        <v>19</v>
      </c>
      <c r="N5854" s="37">
        <f t="shared" si="4"/>
        <v>11</v>
      </c>
      <c r="O5854" s="37" t="str">
        <f t="array" ref="O5854">IFERROR(XLOOKUP(K5854,'Tipo de carga'!B:B,'Tipo de carga'!C:C))</f>
        <v>Diesel</v>
      </c>
    </row>
    <row r="5855">
      <c r="A5855" s="36">
        <v>309.0</v>
      </c>
      <c r="B5855" s="37" t="str">
        <f t="array" ref="B5855">IFERROR(XLOOKUP(A5855,'Asignacion Nov'!A:A,'Asignacion Nov'!C:C))</f>
        <v>Sayer Thorton</v>
      </c>
      <c r="C5855" s="37" t="str">
        <f t="array" ref="C5855">IFERROR(XLOOKUP(A5855,'Asignacion Nov'!A:A,'Asignacion Nov'!B:B))</f>
        <v>EC-04</v>
      </c>
      <c r="D5855" s="38">
        <v>45615.28417824074</v>
      </c>
      <c r="E5855" s="36" t="s">
        <v>264</v>
      </c>
      <c r="F5855" s="37" t="str">
        <f t="array" ref="F5855">IFERROR(XLOOKUP(E5855,Operadores!A:A,Operadores!B:B))</f>
        <v>REVELI</v>
      </c>
      <c r="G5855" s="36" t="s">
        <v>72</v>
      </c>
      <c r="H5855" s="39">
        <v>20.58826</v>
      </c>
      <c r="I5855" s="40">
        <v>1.0</v>
      </c>
      <c r="J5855" s="41">
        <f t="shared" si="5"/>
        <v>20.58826</v>
      </c>
      <c r="K5855" s="37" t="str">
        <f t="array" ref="K5855">IFERROR(XLOOKUP(G5855,'Tipo de carga'!A:A,'Tipo de carga'!B:B))</f>
        <v>Autoabasto</v>
      </c>
      <c r="L5855" s="37">
        <f t="shared" si="2"/>
        <v>47</v>
      </c>
      <c r="M5855" s="37">
        <f t="shared" si="3"/>
        <v>19</v>
      </c>
      <c r="N5855" s="37">
        <f t="shared" si="4"/>
        <v>11</v>
      </c>
      <c r="O5855" s="37" t="str">
        <f t="array" ref="O5855">IFERROR(XLOOKUP(K5855,'Tipo de carga'!B:B,'Tipo de carga'!C:C))</f>
        <v>Diesel</v>
      </c>
    </row>
    <row r="5856">
      <c r="A5856" s="36">
        <v>1793.0</v>
      </c>
      <c r="B5856" s="37" t="str">
        <f t="array" ref="B5856">IFERROR(XLOOKUP(A5856,'Asignacion Nov'!A:A,'Asignacion Nov'!C:C))</f>
        <v>Hisense</v>
      </c>
      <c r="C5856" s="37" t="str">
        <f t="array" ref="C5856">IFERROR(XLOOKUP(A5856,'Asignacion Nov'!A:A,'Asignacion Nov'!B:B))</f>
        <v>EC-03</v>
      </c>
      <c r="D5856" s="38">
        <v>45615.277719907404</v>
      </c>
      <c r="E5856" s="36" t="s">
        <v>70</v>
      </c>
      <c r="F5856" s="37" t="str">
        <f t="array" ref="F5856">IFERROR(XLOOKUP(E5856,Operadores!A:A,Operadores!B:B))</f>
        <v>IBAANY</v>
      </c>
      <c r="G5856" s="36" t="s">
        <v>72</v>
      </c>
      <c r="H5856" s="39">
        <v>20.58826</v>
      </c>
      <c r="I5856" s="40">
        <v>332.0</v>
      </c>
      <c r="J5856" s="41">
        <f t="shared" si="5"/>
        <v>6835.30232</v>
      </c>
      <c r="K5856" s="37" t="str">
        <f t="array" ref="K5856">IFERROR(XLOOKUP(G5856,'Tipo de carga'!A:A,'Tipo de carga'!B:B))</f>
        <v>Autoabasto</v>
      </c>
      <c r="L5856" s="37">
        <f t="shared" si="2"/>
        <v>47</v>
      </c>
      <c r="M5856" s="37">
        <f t="shared" si="3"/>
        <v>19</v>
      </c>
      <c r="N5856" s="37">
        <f t="shared" si="4"/>
        <v>11</v>
      </c>
      <c r="O5856" s="37" t="str">
        <f t="array" ref="O5856">IFERROR(XLOOKUP(K5856,'Tipo de carga'!B:B,'Tipo de carga'!C:C))</f>
        <v>Diesel</v>
      </c>
    </row>
    <row r="5857">
      <c r="A5857" s="36">
        <v>1828.0</v>
      </c>
      <c r="B5857" s="37" t="str">
        <f t="array" ref="B5857">IFERROR(XLOOKUP(A5857,'Asignacion Nov'!A:A,'Asignacion Nov'!C:C))</f>
        <v>Circuitos</v>
      </c>
      <c r="C5857" s="37" t="str">
        <f t="array" ref="C5857">IFERROR(XLOOKUP(A5857,'Asignacion Nov'!A:A,'Asignacion Nov'!B:B))</f>
        <v>EC-03</v>
      </c>
      <c r="D5857" s="38">
        <v>45615.226018518515</v>
      </c>
      <c r="E5857" s="36" t="s">
        <v>414</v>
      </c>
      <c r="F5857" s="37" t="str">
        <f t="array" ref="F5857">IFERROR(XLOOKUP(E5857,Operadores!A:A,Operadores!B:B))</f>
        <v>CRUBE</v>
      </c>
      <c r="G5857" s="36" t="s">
        <v>72</v>
      </c>
      <c r="H5857" s="39">
        <v>20.58826</v>
      </c>
      <c r="I5857" s="40">
        <v>520.0</v>
      </c>
      <c r="J5857" s="41">
        <f t="shared" si="5"/>
        <v>10705.8952</v>
      </c>
      <c r="K5857" s="37" t="str">
        <f t="array" ref="K5857">IFERROR(XLOOKUP(G5857,'Tipo de carga'!A:A,'Tipo de carga'!B:B))</f>
        <v>Autoabasto</v>
      </c>
      <c r="L5857" s="37">
        <f t="shared" si="2"/>
        <v>47</v>
      </c>
      <c r="M5857" s="37">
        <f t="shared" si="3"/>
        <v>19</v>
      </c>
      <c r="N5857" s="37">
        <f t="shared" si="4"/>
        <v>11</v>
      </c>
      <c r="O5857" s="37" t="str">
        <f t="array" ref="O5857">IFERROR(XLOOKUP(K5857,'Tipo de carga'!B:B,'Tipo de carga'!C:C))</f>
        <v>Diesel</v>
      </c>
    </row>
    <row r="5858">
      <c r="A5858" s="36">
        <v>1873.0</v>
      </c>
      <c r="B5858" s="37" t="str">
        <f t="array" ref="B5858">IFERROR(XLOOKUP(A5858,'Asignacion Nov'!A:A,'Asignacion Nov'!C:C))</f>
        <v>Circuitos</v>
      </c>
      <c r="C5858" s="37" t="str">
        <f t="array" ref="C5858">IFERROR(XLOOKUP(A5858,'Asignacion Nov'!A:A,'Asignacion Nov'!B:B))</f>
        <v>EC-03</v>
      </c>
      <c r="D5858" s="38">
        <v>45615.193136574075</v>
      </c>
      <c r="E5858" s="36" t="s">
        <v>277</v>
      </c>
      <c r="F5858" s="37" t="str">
        <f t="array" ref="F5858">IFERROR(XLOOKUP(E5858,Operadores!A:A,Operadores!B:B))</f>
        <v>GUADI</v>
      </c>
      <c r="G5858" s="36" t="s">
        <v>72</v>
      </c>
      <c r="H5858" s="39">
        <v>20.58826</v>
      </c>
      <c r="I5858" s="40">
        <v>141.0</v>
      </c>
      <c r="J5858" s="41">
        <f t="shared" si="5"/>
        <v>2902.94466</v>
      </c>
      <c r="K5858" s="37" t="str">
        <f t="array" ref="K5858">IFERROR(XLOOKUP(G5858,'Tipo de carga'!A:A,'Tipo de carga'!B:B))</f>
        <v>Autoabasto</v>
      </c>
      <c r="L5858" s="37">
        <f t="shared" si="2"/>
        <v>47</v>
      </c>
      <c r="M5858" s="37">
        <f t="shared" si="3"/>
        <v>19</v>
      </c>
      <c r="N5858" s="37">
        <f t="shared" si="4"/>
        <v>11</v>
      </c>
      <c r="O5858" s="37" t="str">
        <f t="array" ref="O5858">IFERROR(XLOOKUP(K5858,'Tipo de carga'!B:B,'Tipo de carga'!C:C))</f>
        <v>Diesel</v>
      </c>
    </row>
    <row r="5859">
      <c r="A5859" s="36">
        <v>1946.0</v>
      </c>
      <c r="B5859" s="37" t="str">
        <f t="array" ref="B5859">IFERROR(XLOOKUP(A5859,'Asignacion Nov'!A:A,'Asignacion Nov'!C:C))</f>
        <v>MeLi asignado SD</v>
      </c>
      <c r="C5859" s="37" t="str">
        <f t="array" ref="C5859">IFERROR(XLOOKUP(A5859,'Asignacion Nov'!A:A,'Asignacion Nov'!B:B))</f>
        <v>EC-05</v>
      </c>
      <c r="D5859" s="38">
        <v>45615.18393518519</v>
      </c>
      <c r="E5859" s="36" t="s">
        <v>183</v>
      </c>
      <c r="F5859" s="37" t="str">
        <f t="array" ref="F5859">IFERROR(XLOOKUP(E5859,Operadores!A:A,Operadores!B:B))</f>
        <v>VARJUAX</v>
      </c>
      <c r="G5859" s="36" t="s">
        <v>72</v>
      </c>
      <c r="H5859" s="39">
        <v>20.58826</v>
      </c>
      <c r="I5859" s="40">
        <v>539.0</v>
      </c>
      <c r="J5859" s="41">
        <f t="shared" si="5"/>
        <v>11097.07214</v>
      </c>
      <c r="K5859" s="37" t="str">
        <f t="array" ref="K5859">IFERROR(XLOOKUP(G5859,'Tipo de carga'!A:A,'Tipo de carga'!B:B))</f>
        <v>Autoabasto</v>
      </c>
      <c r="L5859" s="37">
        <f t="shared" si="2"/>
        <v>47</v>
      </c>
      <c r="M5859" s="37">
        <f t="shared" si="3"/>
        <v>19</v>
      </c>
      <c r="N5859" s="37">
        <f t="shared" si="4"/>
        <v>11</v>
      </c>
      <c r="O5859" s="37" t="str">
        <f t="array" ref="O5859">IFERROR(XLOOKUP(K5859,'Tipo de carga'!B:B,'Tipo de carga'!C:C))</f>
        <v>Diesel</v>
      </c>
    </row>
    <row r="5860">
      <c r="A5860" s="36">
        <v>1979.0</v>
      </c>
      <c r="B5860" s="37" t="str">
        <f t="array" ref="B5860">IFERROR(XLOOKUP(A5860,'Asignacion Nov'!A:A,'Asignacion Nov'!C:C))</f>
        <v>MeLi asignado SD</v>
      </c>
      <c r="C5860" s="37" t="str">
        <f t="array" ref="C5860">IFERROR(XLOOKUP(A5860,'Asignacion Nov'!A:A,'Asignacion Nov'!B:B))</f>
        <v>EC-05</v>
      </c>
      <c r="D5860" s="38">
        <v>45615.16903935185</v>
      </c>
      <c r="E5860" s="36" t="s">
        <v>370</v>
      </c>
      <c r="F5860" s="37" t="str">
        <f t="array" ref="F5860">IFERROR(XLOOKUP(E5860,Operadores!A:A,Operadores!B:B))</f>
        <v>GALODI</v>
      </c>
      <c r="G5860" s="36" t="s">
        <v>72</v>
      </c>
      <c r="H5860" s="39">
        <v>20.58826</v>
      </c>
      <c r="I5860" s="40">
        <v>740.0</v>
      </c>
      <c r="J5860" s="41">
        <f t="shared" si="5"/>
        <v>15235.3124</v>
      </c>
      <c r="K5860" s="37" t="str">
        <f t="array" ref="K5860">IFERROR(XLOOKUP(G5860,'Tipo de carga'!A:A,'Tipo de carga'!B:B))</f>
        <v>Autoabasto</v>
      </c>
      <c r="L5860" s="37">
        <f t="shared" si="2"/>
        <v>47</v>
      </c>
      <c r="M5860" s="37">
        <f t="shared" si="3"/>
        <v>19</v>
      </c>
      <c r="N5860" s="37">
        <f t="shared" si="4"/>
        <v>11</v>
      </c>
      <c r="O5860" s="37" t="str">
        <f t="array" ref="O5860">IFERROR(XLOOKUP(K5860,'Tipo de carga'!B:B,'Tipo de carga'!C:C))</f>
        <v>Diesel</v>
      </c>
    </row>
    <row r="5861">
      <c r="A5861" s="36">
        <v>1849.0</v>
      </c>
      <c r="B5861" s="37" t="str">
        <f t="array" ref="B5861">IFERROR(XLOOKUP(A5861,'Asignacion Nov'!A:A,'Asignacion Nov'!C:C))</f>
        <v>Circuitos</v>
      </c>
      <c r="C5861" s="37" t="str">
        <f t="array" ref="C5861">IFERROR(XLOOKUP(A5861,'Asignacion Nov'!A:A,'Asignacion Nov'!B:B))</f>
        <v>EC-03</v>
      </c>
      <c r="D5861" s="38">
        <v>45615.14434027778</v>
      </c>
      <c r="E5861" s="36" t="s">
        <v>528</v>
      </c>
      <c r="F5861" s="37" t="str">
        <f t="array" ref="F5861">IFERROR(XLOOKUP(E5861,Operadores!A:A,Operadores!B:B))</f>
        <v>GOMJOV</v>
      </c>
      <c r="G5861" s="36" t="s">
        <v>72</v>
      </c>
      <c r="H5861" s="39">
        <v>20.58826</v>
      </c>
      <c r="I5861" s="40">
        <v>493.0</v>
      </c>
      <c r="J5861" s="41">
        <f t="shared" si="5"/>
        <v>10150.01218</v>
      </c>
      <c r="K5861" s="37" t="str">
        <f t="array" ref="K5861">IFERROR(XLOOKUP(G5861,'Tipo de carga'!A:A,'Tipo de carga'!B:B))</f>
        <v>Autoabasto</v>
      </c>
      <c r="L5861" s="37">
        <f t="shared" si="2"/>
        <v>47</v>
      </c>
      <c r="M5861" s="37">
        <f t="shared" si="3"/>
        <v>19</v>
      </c>
      <c r="N5861" s="37">
        <f t="shared" si="4"/>
        <v>11</v>
      </c>
      <c r="O5861" s="37" t="str">
        <f t="array" ref="O5861">IFERROR(XLOOKUP(K5861,'Tipo de carga'!B:B,'Tipo de carga'!C:C))</f>
        <v>Diesel</v>
      </c>
    </row>
    <row r="5862">
      <c r="A5862" s="36">
        <v>2003.0</v>
      </c>
      <c r="B5862" s="37" t="str">
        <f t="array" ref="B5862">IFERROR(XLOOKUP(A5862,'Asignacion Nov'!A:A,'Asignacion Nov'!C:C))</f>
        <v>MeLi Dedicado TD</v>
      </c>
      <c r="C5862" s="37" t="str">
        <f t="array" ref="C5862">IFERROR(XLOOKUP(A5862,'Asignacion Nov'!A:A,'Asignacion Nov'!B:B))</f>
        <v>EC-05</v>
      </c>
      <c r="D5862" s="38">
        <v>45615.130625</v>
      </c>
      <c r="E5862" s="36" t="s">
        <v>502</v>
      </c>
      <c r="F5862" s="37" t="str">
        <f t="array" ref="F5862">IFERROR(XLOOKUP(E5862,Operadores!A:A,Operadores!B:B))</f>
        <v>SALNER</v>
      </c>
      <c r="G5862" s="36" t="s">
        <v>72</v>
      </c>
      <c r="H5862" s="39">
        <v>20.58826</v>
      </c>
      <c r="I5862" s="40">
        <v>457.0</v>
      </c>
      <c r="J5862" s="41">
        <f t="shared" si="5"/>
        <v>9408.83482</v>
      </c>
      <c r="K5862" s="37" t="str">
        <f t="array" ref="K5862">IFERROR(XLOOKUP(G5862,'Tipo de carga'!A:A,'Tipo de carga'!B:B))</f>
        <v>Autoabasto</v>
      </c>
      <c r="L5862" s="37">
        <f t="shared" si="2"/>
        <v>47</v>
      </c>
      <c r="M5862" s="37">
        <f t="shared" si="3"/>
        <v>19</v>
      </c>
      <c r="N5862" s="37">
        <f t="shared" si="4"/>
        <v>11</v>
      </c>
      <c r="O5862" s="37" t="str">
        <f t="array" ref="O5862">IFERROR(XLOOKUP(K5862,'Tipo de carga'!B:B,'Tipo de carga'!C:C))</f>
        <v>Diesel</v>
      </c>
    </row>
    <row r="5863">
      <c r="A5863" s="36">
        <v>1931.0</v>
      </c>
      <c r="B5863" s="37" t="str">
        <f t="array" ref="B5863">IFERROR(XLOOKUP(A5863,'Asignacion Nov'!A:A,'Asignacion Nov'!C:C))</f>
        <v>Circuitos</v>
      </c>
      <c r="C5863" s="37" t="str">
        <f t="array" ref="C5863">IFERROR(XLOOKUP(A5863,'Asignacion Nov'!A:A,'Asignacion Nov'!B:B))</f>
        <v>EC-03</v>
      </c>
      <c r="D5863" s="38">
        <v>45615.10265046296</v>
      </c>
      <c r="E5863" s="36" t="s">
        <v>26</v>
      </c>
      <c r="F5863" s="37" t="str">
        <f t="array" ref="F5863">IFERROR(XLOOKUP(E5863,Operadores!A:A,Operadores!B:B))</f>
        <v>ARBJO</v>
      </c>
      <c r="G5863" s="36" t="s">
        <v>72</v>
      </c>
      <c r="H5863" s="39">
        <v>20.58826</v>
      </c>
      <c r="I5863" s="40">
        <v>570.0</v>
      </c>
      <c r="J5863" s="41">
        <f t="shared" si="5"/>
        <v>11735.3082</v>
      </c>
      <c r="K5863" s="37" t="str">
        <f t="array" ref="K5863">IFERROR(XLOOKUP(G5863,'Tipo de carga'!A:A,'Tipo de carga'!B:B))</f>
        <v>Autoabasto</v>
      </c>
      <c r="L5863" s="37">
        <f t="shared" si="2"/>
        <v>47</v>
      </c>
      <c r="M5863" s="37">
        <f t="shared" si="3"/>
        <v>19</v>
      </c>
      <c r="N5863" s="37">
        <f t="shared" si="4"/>
        <v>11</v>
      </c>
      <c r="O5863" s="37" t="str">
        <f t="array" ref="O5863">IFERROR(XLOOKUP(K5863,'Tipo de carga'!B:B,'Tipo de carga'!C:C))</f>
        <v>Diesel</v>
      </c>
    </row>
    <row r="5864">
      <c r="A5864" s="36">
        <v>1907.0</v>
      </c>
      <c r="B5864" s="37" t="str">
        <f t="array" ref="B5864">IFERROR(XLOOKUP(A5864,'Asignacion Nov'!A:A,'Asignacion Nov'!C:C))</f>
        <v>Circuitos</v>
      </c>
      <c r="C5864" s="37" t="str">
        <f t="array" ref="C5864">IFERROR(XLOOKUP(A5864,'Asignacion Nov'!A:A,'Asignacion Nov'!B:B))</f>
        <v>EC-03</v>
      </c>
      <c r="D5864" s="38">
        <v>45615.04767361111</v>
      </c>
      <c r="E5864" s="36" t="s">
        <v>490</v>
      </c>
      <c r="F5864" s="37" t="str">
        <f t="array" ref="F5864">IFERROR(XLOOKUP(E5864,Operadores!A:A,Operadores!B:B))</f>
        <v>PANDAV</v>
      </c>
      <c r="G5864" s="36" t="s">
        <v>72</v>
      </c>
      <c r="H5864" s="39">
        <v>20.58826</v>
      </c>
      <c r="I5864" s="40">
        <v>552.0</v>
      </c>
      <c r="J5864" s="41">
        <f t="shared" si="5"/>
        <v>11364.71952</v>
      </c>
      <c r="K5864" s="37" t="str">
        <f t="array" ref="K5864">IFERROR(XLOOKUP(G5864,'Tipo de carga'!A:A,'Tipo de carga'!B:B))</f>
        <v>Autoabasto</v>
      </c>
      <c r="L5864" s="37">
        <f t="shared" si="2"/>
        <v>47</v>
      </c>
      <c r="M5864" s="37">
        <f t="shared" si="3"/>
        <v>19</v>
      </c>
      <c r="N5864" s="37">
        <f t="shared" si="4"/>
        <v>11</v>
      </c>
      <c r="O5864" s="37" t="str">
        <f t="array" ref="O5864">IFERROR(XLOOKUP(K5864,'Tipo de carga'!B:B,'Tipo de carga'!C:C))</f>
        <v>Diesel</v>
      </c>
    </row>
    <row r="5865">
      <c r="A5865" s="36">
        <v>2025.0</v>
      </c>
      <c r="B5865" s="37" t="str">
        <f t="array" ref="B5865">IFERROR(XLOOKUP(A5865,'Asignacion Nov'!A:A,'Asignacion Nov'!C:C))</f>
        <v>MeLi Dedicado TD</v>
      </c>
      <c r="C5865" s="37" t="str">
        <f t="array" ref="C5865">IFERROR(XLOOKUP(A5865,'Asignacion Nov'!A:A,'Asignacion Nov'!B:B))</f>
        <v>EC-05</v>
      </c>
      <c r="D5865" s="38">
        <v>45615.01391203704</v>
      </c>
      <c r="E5865" s="36" t="s">
        <v>485</v>
      </c>
      <c r="F5865" s="37" t="str">
        <f t="array" ref="F5865">IFERROR(XLOOKUP(E5865,Operadores!A:A,Operadores!B:B))</f>
        <v>HERROD</v>
      </c>
      <c r="G5865" s="36" t="s">
        <v>72</v>
      </c>
      <c r="H5865" s="39">
        <v>20.58826</v>
      </c>
      <c r="I5865" s="40">
        <v>586.0</v>
      </c>
      <c r="J5865" s="41">
        <f t="shared" si="5"/>
        <v>12064.72036</v>
      </c>
      <c r="K5865" s="37" t="str">
        <f t="array" ref="K5865">IFERROR(XLOOKUP(G5865,'Tipo de carga'!A:A,'Tipo de carga'!B:B))</f>
        <v>Autoabasto</v>
      </c>
      <c r="L5865" s="37">
        <f t="shared" si="2"/>
        <v>47</v>
      </c>
      <c r="M5865" s="37">
        <f t="shared" si="3"/>
        <v>19</v>
      </c>
      <c r="N5865" s="37">
        <f t="shared" si="4"/>
        <v>11</v>
      </c>
      <c r="O5865" s="37" t="str">
        <f t="array" ref="O5865">IFERROR(XLOOKUP(K5865,'Tipo de carga'!B:B,'Tipo de carga'!C:C))</f>
        <v>Diesel</v>
      </c>
    </row>
    <row r="5866">
      <c r="A5866" s="36">
        <v>1848.0</v>
      </c>
      <c r="B5866" s="37" t="str">
        <f t="array" ref="B5866">IFERROR(XLOOKUP(A5866,'Asignacion Nov'!A:A,'Asignacion Nov'!C:C))</f>
        <v>Sayer Sencillo</v>
      </c>
      <c r="C5866" s="37" t="str">
        <f t="array" ref="C5866">IFERROR(XLOOKUP(A5866,'Asignacion Nov'!A:A,'Asignacion Nov'!B:B))</f>
        <v>EC-04</v>
      </c>
      <c r="D5866" s="38">
        <v>45615.8615625</v>
      </c>
      <c r="E5866" s="36" t="s">
        <v>257</v>
      </c>
      <c r="F5866" s="37" t="str">
        <f t="array" ref="F5866">IFERROR(XLOOKUP(E5866,Operadores!A:A,Operadores!B:B))</f>
        <v>ROSMA</v>
      </c>
      <c r="G5866" s="36" t="s">
        <v>19</v>
      </c>
      <c r="H5866" s="39">
        <v>20.65722</v>
      </c>
      <c r="I5866" s="40">
        <v>543.0</v>
      </c>
      <c r="J5866" s="41">
        <f t="shared" si="5"/>
        <v>11216.87046</v>
      </c>
      <c r="K5866" s="37" t="str">
        <f t="array" ref="K5866">IFERROR(XLOOKUP(G5866,'Tipo de carga'!A:A,'Tipo de carga'!B:B))</f>
        <v>Autoabasto</v>
      </c>
      <c r="L5866" s="37">
        <f t="shared" si="2"/>
        <v>47</v>
      </c>
      <c r="M5866" s="37">
        <f t="shared" si="3"/>
        <v>19</v>
      </c>
      <c r="N5866" s="37">
        <f t="shared" si="4"/>
        <v>11</v>
      </c>
      <c r="O5866" s="37" t="str">
        <f t="array" ref="O5866">IFERROR(XLOOKUP(K5866,'Tipo de carga'!B:B,'Tipo de carga'!C:C))</f>
        <v>Diesel</v>
      </c>
    </row>
    <row r="5867">
      <c r="A5867" s="36">
        <v>1834.0</v>
      </c>
      <c r="B5867" s="37" t="str">
        <f t="array" ref="B5867">IFERROR(XLOOKUP(A5867,'Asignacion Nov'!A:A,'Asignacion Nov'!C:C))</f>
        <v>Sayer Full</v>
      </c>
      <c r="C5867" s="37" t="str">
        <f t="array" ref="C5867">IFERROR(XLOOKUP(A5867,'Asignacion Nov'!A:A,'Asignacion Nov'!B:B))</f>
        <v>EC-04</v>
      </c>
      <c r="D5867" s="38">
        <v>45615.85157407408</v>
      </c>
      <c r="E5867" s="36" t="s">
        <v>509</v>
      </c>
      <c r="F5867" s="37" t="str">
        <f t="array" ref="F5867">IFERROR(XLOOKUP(E5867,Operadores!A:A,Operadores!B:B))</f>
        <v>LEMMIG</v>
      </c>
      <c r="G5867" s="36" t="s">
        <v>19</v>
      </c>
      <c r="H5867" s="39">
        <v>20.65722</v>
      </c>
      <c r="I5867" s="40">
        <v>965.0</v>
      </c>
      <c r="J5867" s="41">
        <f t="shared" si="5"/>
        <v>19934.2173</v>
      </c>
      <c r="K5867" s="37" t="str">
        <f t="array" ref="K5867">IFERROR(XLOOKUP(G5867,'Tipo de carga'!A:A,'Tipo de carga'!B:B))</f>
        <v>Autoabasto</v>
      </c>
      <c r="L5867" s="37">
        <f t="shared" si="2"/>
        <v>47</v>
      </c>
      <c r="M5867" s="37">
        <f t="shared" si="3"/>
        <v>19</v>
      </c>
      <c r="N5867" s="37">
        <f t="shared" si="4"/>
        <v>11</v>
      </c>
      <c r="O5867" s="37" t="str">
        <f t="array" ref="O5867">IFERROR(XLOOKUP(K5867,'Tipo de carga'!B:B,'Tipo de carga'!C:C))</f>
        <v>Diesel</v>
      </c>
    </row>
    <row r="5868">
      <c r="A5868" s="36">
        <v>1804.0</v>
      </c>
      <c r="B5868" s="37" t="str">
        <f t="array" ref="B5868">IFERROR(XLOOKUP(A5868,'Asignacion Nov'!A:A,'Asignacion Nov'!C:C))</f>
        <v>Sayer Full</v>
      </c>
      <c r="C5868" s="37" t="str">
        <f t="array" ref="C5868">IFERROR(XLOOKUP(A5868,'Asignacion Nov'!A:A,'Asignacion Nov'!B:B))</f>
        <v>EC-04</v>
      </c>
      <c r="D5868" s="38">
        <v>45615.76795138889</v>
      </c>
      <c r="E5868" s="36" t="s">
        <v>475</v>
      </c>
      <c r="F5868" s="37" t="str">
        <f t="array" ref="F5868">IFERROR(XLOOKUP(E5868,Operadores!A:A,Operadores!B:B))</f>
        <v>AGUERN</v>
      </c>
      <c r="G5868" s="36" t="s">
        <v>19</v>
      </c>
      <c r="H5868" s="39">
        <v>20.65722</v>
      </c>
      <c r="I5868" s="40">
        <v>370.0</v>
      </c>
      <c r="J5868" s="41">
        <f t="shared" si="5"/>
        <v>7643.1714</v>
      </c>
      <c r="K5868" s="37" t="str">
        <f t="array" ref="K5868">IFERROR(XLOOKUP(G5868,'Tipo de carga'!A:A,'Tipo de carga'!B:B))</f>
        <v>Autoabasto</v>
      </c>
      <c r="L5868" s="37">
        <f t="shared" si="2"/>
        <v>47</v>
      </c>
      <c r="M5868" s="37">
        <f t="shared" si="3"/>
        <v>19</v>
      </c>
      <c r="N5868" s="37">
        <f t="shared" si="4"/>
        <v>11</v>
      </c>
      <c r="O5868" s="37" t="str">
        <f t="array" ref="O5868">IFERROR(XLOOKUP(K5868,'Tipo de carga'!B:B,'Tipo de carga'!C:C))</f>
        <v>Diesel</v>
      </c>
    </row>
    <row r="5869">
      <c r="A5869" s="36">
        <v>1890.0</v>
      </c>
      <c r="B5869" s="37" t="str">
        <f t="array" ref="B5869">IFERROR(XLOOKUP(A5869,'Asignacion Nov'!A:A,'Asignacion Nov'!C:C))</f>
        <v>Sayer Sencillo</v>
      </c>
      <c r="C5869" s="37" t="str">
        <f t="array" ref="C5869">IFERROR(XLOOKUP(A5869,'Asignacion Nov'!A:A,'Asignacion Nov'!B:B))</f>
        <v>EC-04</v>
      </c>
      <c r="D5869" s="38">
        <v>45615.73979166667</v>
      </c>
      <c r="E5869" s="36" t="s">
        <v>463</v>
      </c>
      <c r="F5869" s="37" t="str">
        <f t="array" ref="F5869">IFERROR(XLOOKUP(E5869,Operadores!A:A,Operadores!B:B))</f>
        <v>OSOCA01</v>
      </c>
      <c r="G5869" s="36" t="s">
        <v>19</v>
      </c>
      <c r="H5869" s="39">
        <v>20.65722</v>
      </c>
      <c r="I5869" s="40">
        <v>634.0</v>
      </c>
      <c r="J5869" s="41">
        <f t="shared" si="5"/>
        <v>13096.67748</v>
      </c>
      <c r="K5869" s="37" t="str">
        <f t="array" ref="K5869">IFERROR(XLOOKUP(G5869,'Tipo de carga'!A:A,'Tipo de carga'!B:B))</f>
        <v>Autoabasto</v>
      </c>
      <c r="L5869" s="37">
        <f t="shared" si="2"/>
        <v>47</v>
      </c>
      <c r="M5869" s="37">
        <f t="shared" si="3"/>
        <v>19</v>
      </c>
      <c r="N5869" s="37">
        <f t="shared" si="4"/>
        <v>11</v>
      </c>
      <c r="O5869" s="37" t="str">
        <f t="array" ref="O5869">IFERROR(XLOOKUP(K5869,'Tipo de carga'!B:B,'Tipo de carga'!C:C))</f>
        <v>Diesel</v>
      </c>
    </row>
    <row r="5870">
      <c r="A5870" s="36">
        <v>1908.0</v>
      </c>
      <c r="B5870" s="37" t="str">
        <f t="array" ref="B5870">IFERROR(XLOOKUP(A5870,'Asignacion Nov'!A:A,'Asignacion Nov'!C:C))</f>
        <v>Circuitos</v>
      </c>
      <c r="C5870" s="37" t="str">
        <f t="array" ref="C5870">IFERROR(XLOOKUP(A5870,'Asignacion Nov'!A:A,'Asignacion Nov'!B:B))</f>
        <v>EC-03</v>
      </c>
      <c r="D5870" s="38">
        <v>45615.719826388886</v>
      </c>
      <c r="E5870" s="36" t="s">
        <v>359</v>
      </c>
      <c r="F5870" s="37" t="str">
        <f t="array" ref="F5870">IFERROR(XLOOKUP(E5870,Operadores!A:A,Operadores!B:B))</f>
        <v>GARJOR01</v>
      </c>
      <c r="G5870" s="36" t="s">
        <v>19</v>
      </c>
      <c r="H5870" s="39">
        <v>20.65722</v>
      </c>
      <c r="I5870" s="40">
        <v>375.0</v>
      </c>
      <c r="J5870" s="41">
        <f t="shared" si="5"/>
        <v>7746.4575</v>
      </c>
      <c r="K5870" s="37" t="str">
        <f t="array" ref="K5870">IFERROR(XLOOKUP(G5870,'Tipo de carga'!A:A,'Tipo de carga'!B:B))</f>
        <v>Autoabasto</v>
      </c>
      <c r="L5870" s="37">
        <f t="shared" si="2"/>
        <v>47</v>
      </c>
      <c r="M5870" s="37">
        <f t="shared" si="3"/>
        <v>19</v>
      </c>
      <c r="N5870" s="37">
        <f t="shared" si="4"/>
        <v>11</v>
      </c>
      <c r="O5870" s="37" t="str">
        <f t="array" ref="O5870">IFERROR(XLOOKUP(K5870,'Tipo de carga'!B:B,'Tipo de carga'!C:C))</f>
        <v>Diesel</v>
      </c>
    </row>
    <row r="5871">
      <c r="A5871" s="36">
        <v>1846.0</v>
      </c>
      <c r="B5871" s="37" t="str">
        <f t="array" ref="B5871">IFERROR(XLOOKUP(A5871,'Asignacion Nov'!A:A,'Asignacion Nov'!C:C))</f>
        <v>Sayer Expo</v>
      </c>
      <c r="C5871" s="37" t="str">
        <f t="array" ref="C5871">IFERROR(XLOOKUP(A5871,'Asignacion Nov'!A:A,'Asignacion Nov'!B:B))</f>
        <v>EC-04</v>
      </c>
      <c r="D5871" s="38">
        <v>45615.70599537037</v>
      </c>
      <c r="E5871" s="36" t="s">
        <v>590</v>
      </c>
      <c r="F5871" s="37" t="str">
        <f t="array" ref="F5871">IFERROR(XLOOKUP(E5871,Operadores!A:A,Operadores!B:B))</f>
        <v>PERJAV</v>
      </c>
      <c r="G5871" s="36" t="s">
        <v>19</v>
      </c>
      <c r="H5871" s="39">
        <v>20.65722</v>
      </c>
      <c r="I5871" s="40">
        <v>737.0</v>
      </c>
      <c r="J5871" s="41">
        <f t="shared" si="5"/>
        <v>15224.37114</v>
      </c>
      <c r="K5871" s="37" t="str">
        <f t="array" ref="K5871">IFERROR(XLOOKUP(G5871,'Tipo de carga'!A:A,'Tipo de carga'!B:B))</f>
        <v>Autoabasto</v>
      </c>
      <c r="L5871" s="37">
        <f t="shared" si="2"/>
        <v>47</v>
      </c>
      <c r="M5871" s="37">
        <f t="shared" si="3"/>
        <v>19</v>
      </c>
      <c r="N5871" s="37">
        <f t="shared" si="4"/>
        <v>11</v>
      </c>
      <c r="O5871" s="37" t="str">
        <f t="array" ref="O5871">IFERROR(XLOOKUP(K5871,'Tipo de carga'!B:B,'Tipo de carga'!C:C))</f>
        <v>Diesel</v>
      </c>
    </row>
    <row r="5872">
      <c r="A5872" s="36">
        <v>1895.0</v>
      </c>
      <c r="B5872" s="37" t="str">
        <f t="array" ref="B5872">IFERROR(XLOOKUP(A5872,'Asignacion Nov'!A:A,'Asignacion Nov'!C:C))</f>
        <v>Sayer Sencillo</v>
      </c>
      <c r="C5872" s="37" t="str">
        <f t="array" ref="C5872">IFERROR(XLOOKUP(A5872,'Asignacion Nov'!A:A,'Asignacion Nov'!B:B))</f>
        <v>EC-04</v>
      </c>
      <c r="D5872" s="38">
        <v>45615.62747685185</v>
      </c>
      <c r="E5872" s="36" t="s">
        <v>258</v>
      </c>
      <c r="F5872" s="37" t="str">
        <f t="array" ref="F5872">IFERROR(XLOOKUP(E5872,Operadores!A:A,Operadores!B:B))</f>
        <v>REYJU02</v>
      </c>
      <c r="G5872" s="36" t="s">
        <v>19</v>
      </c>
      <c r="H5872" s="39">
        <v>20.65722</v>
      </c>
      <c r="I5872" s="40">
        <v>685.0</v>
      </c>
      <c r="J5872" s="41">
        <f t="shared" si="5"/>
        <v>14150.1957</v>
      </c>
      <c r="K5872" s="37" t="str">
        <f t="array" ref="K5872">IFERROR(XLOOKUP(G5872,'Tipo de carga'!A:A,'Tipo de carga'!B:B))</f>
        <v>Autoabasto</v>
      </c>
      <c r="L5872" s="37">
        <f t="shared" si="2"/>
        <v>47</v>
      </c>
      <c r="M5872" s="37">
        <f t="shared" si="3"/>
        <v>19</v>
      </c>
      <c r="N5872" s="37">
        <f t="shared" si="4"/>
        <v>11</v>
      </c>
      <c r="O5872" s="37" t="str">
        <f t="array" ref="O5872">IFERROR(XLOOKUP(K5872,'Tipo de carga'!B:B,'Tipo de carga'!C:C))</f>
        <v>Diesel</v>
      </c>
    </row>
    <row r="5873">
      <c r="A5873" s="36">
        <v>1970.0</v>
      </c>
      <c r="B5873" s="37" t="str">
        <f t="array" ref="B5873">IFERROR(XLOOKUP(A5873,'Asignacion Nov'!A:A,'Asignacion Nov'!C:C))</f>
        <v>Sayer Vuelteros</v>
      </c>
      <c r="C5873" s="37" t="str">
        <f t="array" ref="C5873">IFERROR(XLOOKUP(A5873,'Asignacion Nov'!A:A,'Asignacion Nov'!B:B))</f>
        <v>EC-04</v>
      </c>
      <c r="D5873" s="38">
        <v>45615.61766203704</v>
      </c>
      <c r="E5873" s="36" t="s">
        <v>47</v>
      </c>
      <c r="F5873" s="37" t="str">
        <f t="array" ref="F5873">IFERROR(XLOOKUP(E5873,Operadores!A:A,Operadores!B:B))</f>
        <v>HERLEX</v>
      </c>
      <c r="G5873" s="36" t="s">
        <v>19</v>
      </c>
      <c r="H5873" s="39">
        <v>20.65722</v>
      </c>
      <c r="I5873" s="40">
        <v>760.0</v>
      </c>
      <c r="J5873" s="41">
        <f t="shared" si="5"/>
        <v>15699.4872</v>
      </c>
      <c r="K5873" s="37" t="str">
        <f t="array" ref="K5873">IFERROR(XLOOKUP(G5873,'Tipo de carga'!A:A,'Tipo de carga'!B:B))</f>
        <v>Autoabasto</v>
      </c>
      <c r="L5873" s="37">
        <f t="shared" si="2"/>
        <v>47</v>
      </c>
      <c r="M5873" s="37">
        <f t="shared" si="3"/>
        <v>19</v>
      </c>
      <c r="N5873" s="37">
        <f t="shared" si="4"/>
        <v>11</v>
      </c>
      <c r="O5873" s="37" t="str">
        <f t="array" ref="O5873">IFERROR(XLOOKUP(K5873,'Tipo de carga'!B:B,'Tipo de carga'!C:C))</f>
        <v>Diesel</v>
      </c>
    </row>
    <row r="5874">
      <c r="A5874" s="36">
        <v>1969.0</v>
      </c>
      <c r="B5874" s="37" t="str">
        <f t="array" ref="B5874">IFERROR(XLOOKUP(A5874,'Asignacion Nov'!A:A,'Asignacion Nov'!C:C))</f>
        <v>Sayer Vuelteros</v>
      </c>
      <c r="C5874" s="37" t="str">
        <f t="array" ref="C5874">IFERROR(XLOOKUP(A5874,'Asignacion Nov'!A:A,'Asignacion Nov'!B:B))</f>
        <v>EC-04</v>
      </c>
      <c r="D5874" s="38">
        <v>45615.59841435185</v>
      </c>
      <c r="E5874" s="36" t="s">
        <v>250</v>
      </c>
      <c r="F5874" s="37" t="str">
        <f t="array" ref="F5874">IFERROR(XLOOKUP(E5874,Operadores!A:A,Operadores!B:B))</f>
        <v>FIGMAR</v>
      </c>
      <c r="G5874" s="36" t="s">
        <v>19</v>
      </c>
      <c r="H5874" s="39">
        <v>20.65722</v>
      </c>
      <c r="I5874" s="40">
        <v>800.0</v>
      </c>
      <c r="J5874" s="41">
        <f t="shared" si="5"/>
        <v>16525.776</v>
      </c>
      <c r="K5874" s="37" t="str">
        <f t="array" ref="K5874">IFERROR(XLOOKUP(G5874,'Tipo de carga'!A:A,'Tipo de carga'!B:B))</f>
        <v>Autoabasto</v>
      </c>
      <c r="L5874" s="37">
        <f t="shared" si="2"/>
        <v>47</v>
      </c>
      <c r="M5874" s="37">
        <f t="shared" si="3"/>
        <v>19</v>
      </c>
      <c r="N5874" s="37">
        <f t="shared" si="4"/>
        <v>11</v>
      </c>
      <c r="O5874" s="37" t="str">
        <f t="array" ref="O5874">IFERROR(XLOOKUP(K5874,'Tipo de carga'!B:B,'Tipo de carga'!C:C))</f>
        <v>Diesel</v>
      </c>
    </row>
    <row r="5875">
      <c r="A5875" s="36">
        <v>1903.0</v>
      </c>
      <c r="B5875" s="37" t="str">
        <f t="array" ref="B5875">IFERROR(XLOOKUP(A5875,'Asignacion Nov'!A:A,'Asignacion Nov'!C:C))</f>
        <v>Sayer Vuelteros</v>
      </c>
      <c r="C5875" s="37" t="str">
        <f t="array" ref="C5875">IFERROR(XLOOKUP(A5875,'Asignacion Nov'!A:A,'Asignacion Nov'!B:B))</f>
        <v>EC-04</v>
      </c>
      <c r="D5875" s="38">
        <v>45615.58148148148</v>
      </c>
      <c r="E5875" s="36" t="s">
        <v>45</v>
      </c>
      <c r="F5875" s="37" t="str">
        <f t="array" ref="F5875">IFERROR(XLOOKUP(E5875,Operadores!A:A,Operadores!B:B))</f>
        <v>HEREM</v>
      </c>
      <c r="G5875" s="36" t="s">
        <v>19</v>
      </c>
      <c r="H5875" s="39">
        <v>20.65722</v>
      </c>
      <c r="I5875" s="40">
        <v>860.0</v>
      </c>
      <c r="J5875" s="41">
        <f t="shared" si="5"/>
        <v>17765.2092</v>
      </c>
      <c r="K5875" s="37" t="str">
        <f t="array" ref="K5875">IFERROR(XLOOKUP(G5875,'Tipo de carga'!A:A,'Tipo de carga'!B:B))</f>
        <v>Autoabasto</v>
      </c>
      <c r="L5875" s="37">
        <f t="shared" si="2"/>
        <v>47</v>
      </c>
      <c r="M5875" s="37">
        <f t="shared" si="3"/>
        <v>19</v>
      </c>
      <c r="N5875" s="37">
        <f t="shared" si="4"/>
        <v>11</v>
      </c>
      <c r="O5875" s="37" t="str">
        <f t="array" ref="O5875">IFERROR(XLOOKUP(K5875,'Tipo de carga'!B:B,'Tipo de carga'!C:C))</f>
        <v>Diesel</v>
      </c>
    </row>
    <row r="5876">
      <c r="A5876" s="36">
        <v>308.0</v>
      </c>
      <c r="B5876" s="37" t="str">
        <f t="array" ref="B5876">IFERROR(XLOOKUP(A5876,'Asignacion Nov'!A:A,'Asignacion Nov'!C:C))</f>
        <v>Sayer Thorton</v>
      </c>
      <c r="C5876" s="37" t="str">
        <f t="array" ref="C5876">IFERROR(XLOOKUP(A5876,'Asignacion Nov'!A:A,'Asignacion Nov'!B:B))</f>
        <v>EC-04</v>
      </c>
      <c r="D5876" s="38">
        <v>45615.544375</v>
      </c>
      <c r="E5876" s="36" t="s">
        <v>261</v>
      </c>
      <c r="F5876" s="37" t="str">
        <f t="array" ref="F5876">IFERROR(XLOOKUP(E5876,Operadores!A:A,Operadores!B:B))</f>
        <v>FLOTIT</v>
      </c>
      <c r="G5876" s="36" t="s">
        <v>19</v>
      </c>
      <c r="H5876" s="39">
        <v>20.65722</v>
      </c>
      <c r="I5876" s="40">
        <v>185.0</v>
      </c>
      <c r="J5876" s="41">
        <f t="shared" si="5"/>
        <v>3821.5857</v>
      </c>
      <c r="K5876" s="37" t="str">
        <f t="array" ref="K5876">IFERROR(XLOOKUP(G5876,'Tipo de carga'!A:A,'Tipo de carga'!B:B))</f>
        <v>Autoabasto</v>
      </c>
      <c r="L5876" s="37">
        <f t="shared" si="2"/>
        <v>47</v>
      </c>
      <c r="M5876" s="37">
        <f t="shared" si="3"/>
        <v>19</v>
      </c>
      <c r="N5876" s="37">
        <f t="shared" si="4"/>
        <v>11</v>
      </c>
      <c r="O5876" s="37" t="str">
        <f t="array" ref="O5876">IFERROR(XLOOKUP(K5876,'Tipo de carga'!B:B,'Tipo de carga'!C:C))</f>
        <v>Diesel</v>
      </c>
    </row>
    <row r="5877">
      <c r="A5877" s="36">
        <v>1787.0</v>
      </c>
      <c r="B5877" s="37" t="str">
        <f t="array" ref="B5877">IFERROR(XLOOKUP(A5877,'Asignacion Nov'!A:A,'Asignacion Nov'!C:C))</f>
        <v>Sayer Sencillo</v>
      </c>
      <c r="C5877" s="37" t="str">
        <f t="array" ref="C5877">IFERROR(XLOOKUP(A5877,'Asignacion Nov'!A:A,'Asignacion Nov'!B:B))</f>
        <v>EC-04</v>
      </c>
      <c r="D5877" s="38">
        <v>45615.50035879629</v>
      </c>
      <c r="E5877" s="36" t="s">
        <v>392</v>
      </c>
      <c r="F5877" s="37" t="str">
        <f t="array" ref="F5877">IFERROR(XLOOKUP(E5877,Operadores!A:A,Operadores!B:B))</f>
        <v>MUÑGER</v>
      </c>
      <c r="G5877" s="36" t="s">
        <v>19</v>
      </c>
      <c r="H5877" s="39">
        <v>20.65722</v>
      </c>
      <c r="I5877" s="40">
        <v>224.0</v>
      </c>
      <c r="J5877" s="41">
        <f t="shared" si="5"/>
        <v>4627.21728</v>
      </c>
      <c r="K5877" s="37" t="str">
        <f t="array" ref="K5877">IFERROR(XLOOKUP(G5877,'Tipo de carga'!A:A,'Tipo de carga'!B:B))</f>
        <v>Autoabasto</v>
      </c>
      <c r="L5877" s="37">
        <f t="shared" si="2"/>
        <v>47</v>
      </c>
      <c r="M5877" s="37">
        <f t="shared" si="3"/>
        <v>19</v>
      </c>
      <c r="N5877" s="37">
        <f t="shared" si="4"/>
        <v>11</v>
      </c>
      <c r="O5877" s="37" t="str">
        <f t="array" ref="O5877">IFERROR(XLOOKUP(K5877,'Tipo de carga'!B:B,'Tipo de carga'!C:C))</f>
        <v>Diesel</v>
      </c>
    </row>
    <row r="5878">
      <c r="A5878" s="36">
        <v>1790.0</v>
      </c>
      <c r="B5878" s="37" t="str">
        <f t="array" ref="B5878">IFERROR(XLOOKUP(A5878,'Asignacion Nov'!A:A,'Asignacion Nov'!C:C))</f>
        <v>Sayer Sencillo</v>
      </c>
      <c r="C5878" s="37" t="str">
        <f t="array" ref="C5878">IFERROR(XLOOKUP(A5878,'Asignacion Nov'!A:A,'Asignacion Nov'!B:B))</f>
        <v>EC-04</v>
      </c>
      <c r="D5878" s="38">
        <v>45615.48721064815</v>
      </c>
      <c r="E5878" s="36" t="s">
        <v>263</v>
      </c>
      <c r="F5878" s="37" t="str">
        <f t="array" ref="F5878">IFERROR(XLOOKUP(E5878,Operadores!A:A,Operadores!B:B))</f>
        <v>DEJISR</v>
      </c>
      <c r="G5878" s="36" t="s">
        <v>19</v>
      </c>
      <c r="H5878" s="39">
        <v>20.65722</v>
      </c>
      <c r="I5878" s="40">
        <v>544.0</v>
      </c>
      <c r="J5878" s="41">
        <f t="shared" si="5"/>
        <v>11237.52768</v>
      </c>
      <c r="K5878" s="37" t="str">
        <f t="array" ref="K5878">IFERROR(XLOOKUP(G5878,'Tipo de carga'!A:A,'Tipo de carga'!B:B))</f>
        <v>Autoabasto</v>
      </c>
      <c r="L5878" s="37">
        <f t="shared" si="2"/>
        <v>47</v>
      </c>
      <c r="M5878" s="37">
        <f t="shared" si="3"/>
        <v>19</v>
      </c>
      <c r="N5878" s="37">
        <f t="shared" si="4"/>
        <v>11</v>
      </c>
      <c r="O5878" s="37" t="str">
        <f t="array" ref="O5878">IFERROR(XLOOKUP(K5878,'Tipo de carga'!B:B,'Tipo de carga'!C:C))</f>
        <v>Diesel</v>
      </c>
    </row>
    <row r="5879">
      <c r="A5879" s="36" t="s">
        <v>531</v>
      </c>
      <c r="B5879" s="37" t="str">
        <f t="array" ref="B5879">IFERROR(XLOOKUP(A5879,'Asignacion Nov'!A:A,'Asignacion Nov'!C:C))</f>
        <v/>
      </c>
      <c r="C5879" s="37" t="str">
        <f t="array" ref="C5879">IFERROR(XLOOKUP(A5879,'Asignacion Nov'!A:A,'Asignacion Nov'!B:B))</f>
        <v/>
      </c>
      <c r="D5879" s="38">
        <v>45615.469976851855</v>
      </c>
      <c r="E5879" s="36" t="s">
        <v>69</v>
      </c>
      <c r="F5879" s="37" t="str">
        <f t="array" ref="F5879">IFERROR(XLOOKUP(E5879,Operadores!A:A,Operadores!B:B))</f>
        <v>MTTO</v>
      </c>
      <c r="G5879" s="36" t="s">
        <v>19</v>
      </c>
      <c r="H5879" s="39">
        <v>20.65722</v>
      </c>
      <c r="I5879" s="40">
        <v>990.0</v>
      </c>
      <c r="J5879" s="41">
        <f t="shared" si="5"/>
        <v>20450.6478</v>
      </c>
      <c r="K5879" s="37" t="str">
        <f t="array" ref="K5879">IFERROR(XLOOKUP(G5879,'Tipo de carga'!A:A,'Tipo de carga'!B:B))</f>
        <v>Autoabasto</v>
      </c>
      <c r="L5879" s="37">
        <f t="shared" si="2"/>
        <v>47</v>
      </c>
      <c r="M5879" s="37">
        <f t="shared" si="3"/>
        <v>19</v>
      </c>
      <c r="N5879" s="37">
        <f t="shared" si="4"/>
        <v>11</v>
      </c>
      <c r="O5879" s="37" t="str">
        <f t="array" ref="O5879">IFERROR(XLOOKUP(K5879,'Tipo de carga'!B:B,'Tipo de carga'!C:C))</f>
        <v>Diesel</v>
      </c>
    </row>
    <row r="5880">
      <c r="A5880" s="36">
        <v>1782.0</v>
      </c>
      <c r="B5880" s="37" t="str">
        <f t="array" ref="B5880">IFERROR(XLOOKUP(A5880,'Asignacion Nov'!A:A,'Asignacion Nov'!C:C))</f>
        <v>Sayer Sencillo</v>
      </c>
      <c r="C5880" s="37" t="str">
        <f t="array" ref="C5880">IFERROR(XLOOKUP(A5880,'Asignacion Nov'!A:A,'Asignacion Nov'!B:B))</f>
        <v>EC-04</v>
      </c>
      <c r="D5880" s="38">
        <v>45615.45400462963</v>
      </c>
      <c r="E5880" s="36" t="s">
        <v>510</v>
      </c>
      <c r="F5880" s="37" t="str">
        <f t="array" ref="F5880">IFERROR(XLOOKUP(E5880,Operadores!A:A,Operadores!B:B))</f>
        <v>ROJFEL</v>
      </c>
      <c r="G5880" s="36" t="s">
        <v>19</v>
      </c>
      <c r="H5880" s="39">
        <v>20.65722</v>
      </c>
      <c r="I5880" s="40">
        <v>679.0</v>
      </c>
      <c r="J5880" s="41">
        <f t="shared" si="5"/>
        <v>14026.25238</v>
      </c>
      <c r="K5880" s="37" t="str">
        <f t="array" ref="K5880">IFERROR(XLOOKUP(G5880,'Tipo de carga'!A:A,'Tipo de carga'!B:B))</f>
        <v>Autoabasto</v>
      </c>
      <c r="L5880" s="37">
        <f t="shared" si="2"/>
        <v>47</v>
      </c>
      <c r="M5880" s="37">
        <f t="shared" si="3"/>
        <v>19</v>
      </c>
      <c r="N5880" s="37">
        <f t="shared" si="4"/>
        <v>11</v>
      </c>
      <c r="O5880" s="37" t="str">
        <f t="array" ref="O5880">IFERROR(XLOOKUP(K5880,'Tipo de carga'!B:B,'Tipo de carga'!C:C))</f>
        <v>Diesel</v>
      </c>
    </row>
    <row r="5881">
      <c r="A5881" s="36">
        <v>1877.0</v>
      </c>
      <c r="B5881" s="37" t="str">
        <f t="array" ref="B5881">IFERROR(XLOOKUP(A5881,'Asignacion Nov'!A:A,'Asignacion Nov'!C:C))</f>
        <v>Circuitos</v>
      </c>
      <c r="C5881" s="37" t="str">
        <f t="array" ref="C5881">IFERROR(XLOOKUP(A5881,'Asignacion Nov'!A:A,'Asignacion Nov'!B:B))</f>
        <v>EC-03</v>
      </c>
      <c r="D5881" s="38">
        <v>45615.41861111111</v>
      </c>
      <c r="E5881" s="36" t="s">
        <v>397</v>
      </c>
      <c r="F5881" s="37" t="str">
        <f t="array" ref="F5881">IFERROR(XLOOKUP(E5881,Operadores!A:A,Operadores!B:B))</f>
        <v>GRERI</v>
      </c>
      <c r="G5881" s="36" t="s">
        <v>19</v>
      </c>
      <c r="H5881" s="39">
        <v>20.65722</v>
      </c>
      <c r="I5881" s="40">
        <v>500.0</v>
      </c>
      <c r="J5881" s="41">
        <f t="shared" si="5"/>
        <v>10328.61</v>
      </c>
      <c r="K5881" s="37" t="str">
        <f t="array" ref="K5881">IFERROR(XLOOKUP(G5881,'Tipo de carga'!A:A,'Tipo de carga'!B:B))</f>
        <v>Autoabasto</v>
      </c>
      <c r="L5881" s="37">
        <f t="shared" si="2"/>
        <v>47</v>
      </c>
      <c r="M5881" s="37">
        <f t="shared" si="3"/>
        <v>19</v>
      </c>
      <c r="N5881" s="37">
        <f t="shared" si="4"/>
        <v>11</v>
      </c>
      <c r="O5881" s="37" t="str">
        <f t="array" ref="O5881">IFERROR(XLOOKUP(K5881,'Tipo de carga'!B:B,'Tipo de carga'!C:C))</f>
        <v>Diesel</v>
      </c>
    </row>
    <row r="5882">
      <c r="A5882" s="36">
        <v>1779.0</v>
      </c>
      <c r="B5882" s="37" t="str">
        <f t="array" ref="B5882">IFERROR(XLOOKUP(A5882,'Asignacion Nov'!A:A,'Asignacion Nov'!C:C))</f>
        <v>Sayer Expo</v>
      </c>
      <c r="C5882" s="37" t="str">
        <f t="array" ref="C5882">IFERROR(XLOOKUP(A5882,'Asignacion Nov'!A:A,'Asignacion Nov'!B:B))</f>
        <v>EC-04</v>
      </c>
      <c r="D5882" s="38">
        <v>45615.37048611111</v>
      </c>
      <c r="E5882" s="36" t="s">
        <v>57</v>
      </c>
      <c r="F5882" s="37" t="str">
        <f t="array" ref="F5882">IFERROR(XLOOKUP(E5882,Operadores!A:A,Operadores!B:B))</f>
        <v>GONJOS03</v>
      </c>
      <c r="G5882" s="36" t="s">
        <v>19</v>
      </c>
      <c r="H5882" s="39">
        <v>20.65722</v>
      </c>
      <c r="I5882" s="40">
        <v>630.0</v>
      </c>
      <c r="J5882" s="41">
        <f t="shared" si="5"/>
        <v>13014.0486</v>
      </c>
      <c r="K5882" s="37" t="str">
        <f t="array" ref="K5882">IFERROR(XLOOKUP(G5882,'Tipo de carga'!A:A,'Tipo de carga'!B:B))</f>
        <v>Autoabasto</v>
      </c>
      <c r="L5882" s="37">
        <f t="shared" si="2"/>
        <v>47</v>
      </c>
      <c r="M5882" s="37">
        <f t="shared" si="3"/>
        <v>19</v>
      </c>
      <c r="N5882" s="37">
        <f t="shared" si="4"/>
        <v>11</v>
      </c>
      <c r="O5882" s="37" t="str">
        <f t="array" ref="O5882">IFERROR(XLOOKUP(K5882,'Tipo de carga'!B:B,'Tipo de carga'!C:C))</f>
        <v>Diesel</v>
      </c>
    </row>
    <row r="5883">
      <c r="A5883" s="36">
        <v>2078.0</v>
      </c>
      <c r="B5883" s="37" t="str">
        <f t="array" ref="B5883">IFERROR(XLOOKUP(A5883,'Asignacion Nov'!A:A,'Asignacion Nov'!C:C))</f>
        <v>Protans</v>
      </c>
      <c r="C5883" s="37" t="str">
        <f t="array" ref="C5883">IFERROR(XLOOKUP(A5883,'Asignacion Nov'!A:A,'Asignacion Nov'!B:B))</f>
        <v>EC-03</v>
      </c>
      <c r="D5883" s="38">
        <v>45615.188159722224</v>
      </c>
      <c r="E5883" s="36" t="s">
        <v>254</v>
      </c>
      <c r="F5883" s="37" t="str">
        <f t="array" ref="F5883">IFERROR(XLOOKUP(E5883,Operadores!A:A,Operadores!B:B))</f>
        <v>PERFE</v>
      </c>
      <c r="G5883" s="36" t="s">
        <v>19</v>
      </c>
      <c r="H5883" s="39">
        <v>20.65722</v>
      </c>
      <c r="I5883" s="40">
        <v>190.0</v>
      </c>
      <c r="J5883" s="41">
        <f t="shared" si="5"/>
        <v>3924.8718</v>
      </c>
      <c r="K5883" s="37" t="str">
        <f t="array" ref="K5883">IFERROR(XLOOKUP(G5883,'Tipo de carga'!A:A,'Tipo de carga'!B:B))</f>
        <v>Autoabasto</v>
      </c>
      <c r="L5883" s="37">
        <f t="shared" si="2"/>
        <v>47</v>
      </c>
      <c r="M5883" s="37">
        <f t="shared" si="3"/>
        <v>19</v>
      </c>
      <c r="N5883" s="37">
        <f t="shared" si="4"/>
        <v>11</v>
      </c>
      <c r="O5883" s="37" t="str">
        <f t="array" ref="O5883">IFERROR(XLOOKUP(K5883,'Tipo de carga'!B:B,'Tipo de carga'!C:C))</f>
        <v>Diesel</v>
      </c>
    </row>
    <row r="5884">
      <c r="A5884" s="36">
        <v>2079.0</v>
      </c>
      <c r="B5884" s="37" t="str">
        <f t="array" ref="B5884">IFERROR(XLOOKUP(A5884,'Asignacion Nov'!A:A,'Asignacion Nov'!C:C))</f>
        <v>Protans</v>
      </c>
      <c r="C5884" s="37" t="str">
        <f t="array" ref="C5884">IFERROR(XLOOKUP(A5884,'Asignacion Nov'!A:A,'Asignacion Nov'!B:B))</f>
        <v>EC-03</v>
      </c>
      <c r="D5884" s="38">
        <v>45615.173993055556</v>
      </c>
      <c r="E5884" s="36" t="s">
        <v>249</v>
      </c>
      <c r="F5884" s="37" t="str">
        <f t="array" ref="F5884">IFERROR(XLOOKUP(E5884,Operadores!A:A,Operadores!B:B))</f>
        <v>LOPJOS03</v>
      </c>
      <c r="G5884" s="36" t="s">
        <v>19</v>
      </c>
      <c r="H5884" s="39">
        <v>20.65722</v>
      </c>
      <c r="I5884" s="40">
        <v>882.0</v>
      </c>
      <c r="J5884" s="41">
        <f t="shared" si="5"/>
        <v>18219.66804</v>
      </c>
      <c r="K5884" s="37" t="str">
        <f t="array" ref="K5884">IFERROR(XLOOKUP(G5884,'Tipo de carga'!A:A,'Tipo de carga'!B:B))</f>
        <v>Autoabasto</v>
      </c>
      <c r="L5884" s="37">
        <f t="shared" si="2"/>
        <v>47</v>
      </c>
      <c r="M5884" s="37">
        <f t="shared" si="3"/>
        <v>19</v>
      </c>
      <c r="N5884" s="37">
        <f t="shared" si="4"/>
        <v>11</v>
      </c>
      <c r="O5884" s="37" t="str">
        <f t="array" ref="O5884">IFERROR(XLOOKUP(K5884,'Tipo de carga'!B:B,'Tipo de carga'!C:C))</f>
        <v>Diesel</v>
      </c>
    </row>
    <row r="5885">
      <c r="A5885" s="36">
        <v>1822.0</v>
      </c>
      <c r="B5885" s="37" t="str">
        <f t="array" ref="B5885">IFERROR(XLOOKUP(A5885,'Asignacion Nov'!A:A,'Asignacion Nov'!C:C))</f>
        <v>Sayer Vuelteros</v>
      </c>
      <c r="C5885" s="37" t="str">
        <f t="array" ref="C5885">IFERROR(XLOOKUP(A5885,'Asignacion Nov'!A:A,'Asignacion Nov'!B:B))</f>
        <v>EC-04</v>
      </c>
      <c r="D5885" s="38">
        <v>45615.11216435185</v>
      </c>
      <c r="E5885" s="36" t="s">
        <v>78</v>
      </c>
      <c r="F5885" s="37" t="str">
        <f t="array" ref="F5885">IFERROR(XLOOKUP(E5885,Operadores!A:A,Operadores!B:B))</f>
        <v>OLVJES</v>
      </c>
      <c r="G5885" s="36" t="s">
        <v>19</v>
      </c>
      <c r="H5885" s="39">
        <v>20.65722</v>
      </c>
      <c r="I5885" s="40">
        <v>780.0</v>
      </c>
      <c r="J5885" s="41">
        <f t="shared" si="5"/>
        <v>16112.6316</v>
      </c>
      <c r="K5885" s="37" t="str">
        <f t="array" ref="K5885">IFERROR(XLOOKUP(G5885,'Tipo de carga'!A:A,'Tipo de carga'!B:B))</f>
        <v>Autoabasto</v>
      </c>
      <c r="L5885" s="37">
        <f t="shared" si="2"/>
        <v>47</v>
      </c>
      <c r="M5885" s="37">
        <f t="shared" si="3"/>
        <v>19</v>
      </c>
      <c r="N5885" s="37">
        <f t="shared" si="4"/>
        <v>11</v>
      </c>
      <c r="O5885" s="37" t="str">
        <f t="array" ref="O5885">IFERROR(XLOOKUP(K5885,'Tipo de carga'!B:B,'Tipo de carga'!C:C))</f>
        <v>Diesel</v>
      </c>
    </row>
    <row r="5886">
      <c r="A5886" s="36">
        <v>1825.0</v>
      </c>
      <c r="B5886" s="37" t="str">
        <f t="array" ref="B5886">IFERROR(XLOOKUP(A5886,'Asignacion Nov'!A:A,'Asignacion Nov'!C:C))</f>
        <v>Circuitos</v>
      </c>
      <c r="C5886" s="37" t="str">
        <f t="array" ref="C5886">IFERROR(XLOOKUP(A5886,'Asignacion Nov'!A:A,'Asignacion Nov'!B:B))</f>
        <v>EC-03</v>
      </c>
      <c r="D5886" s="38">
        <v>45615.023680555554</v>
      </c>
      <c r="E5886" s="36" t="s">
        <v>346</v>
      </c>
      <c r="F5886" s="37" t="str">
        <f t="array" ref="F5886">IFERROR(XLOOKUP(E5886,Operadores!A:A,Operadores!B:B))</f>
        <v>ESPIS</v>
      </c>
      <c r="G5886" s="36" t="s">
        <v>19</v>
      </c>
      <c r="H5886" s="39">
        <v>20.65722</v>
      </c>
      <c r="I5886" s="40">
        <v>451.0</v>
      </c>
      <c r="J5886" s="41">
        <f t="shared" si="5"/>
        <v>9316.40622</v>
      </c>
      <c r="K5886" s="37" t="str">
        <f t="array" ref="K5886">IFERROR(XLOOKUP(G5886,'Tipo de carga'!A:A,'Tipo de carga'!B:B))</f>
        <v>Autoabasto</v>
      </c>
      <c r="L5886" s="37">
        <f t="shared" si="2"/>
        <v>47</v>
      </c>
      <c r="M5886" s="37">
        <f t="shared" si="3"/>
        <v>19</v>
      </c>
      <c r="N5886" s="37">
        <f t="shared" si="4"/>
        <v>11</v>
      </c>
      <c r="O5886" s="37" t="str">
        <f t="array" ref="O5886">IFERROR(XLOOKUP(K5886,'Tipo de carga'!B:B,'Tipo de carga'!C:C))</f>
        <v>Diesel</v>
      </c>
    </row>
    <row r="5887">
      <c r="A5887" s="36">
        <v>1947.0</v>
      </c>
      <c r="B5887" s="37" t="str">
        <f t="array" ref="B5887">IFERROR(XLOOKUP(A5887,'Asignacion Nov'!A:A,'Asignacion Nov'!C:C))</f>
        <v>Circuitos</v>
      </c>
      <c r="C5887" s="37" t="str">
        <f t="array" ref="C5887">IFERROR(XLOOKUP(A5887,'Asignacion Nov'!A:A,'Asignacion Nov'!B:B))</f>
        <v>EC-03</v>
      </c>
      <c r="D5887" s="38">
        <v>45615.92377314815</v>
      </c>
      <c r="E5887" s="36" t="s">
        <v>265</v>
      </c>
      <c r="F5887" s="37" t="str">
        <f t="array" ref="F5887">IFERROR(XLOOKUP(E5887,Operadores!A:A,Operadores!B:B))</f>
        <v>DAMOS</v>
      </c>
      <c r="G5887" s="36" t="s">
        <v>75</v>
      </c>
      <c r="H5887" s="39">
        <v>19.79515</v>
      </c>
      <c r="I5887" s="40">
        <v>340.0</v>
      </c>
      <c r="J5887" s="41">
        <f t="shared" si="5"/>
        <v>6730.351</v>
      </c>
      <c r="K5887" s="37" t="str">
        <f t="array" ref="K5887">IFERROR(XLOOKUP(G5887,'Tipo de carga'!A:A,'Tipo de carga'!B:B))</f>
        <v>Autoabasto</v>
      </c>
      <c r="L5887" s="37">
        <f t="shared" si="2"/>
        <v>47</v>
      </c>
      <c r="M5887" s="37">
        <f t="shared" si="3"/>
        <v>19</v>
      </c>
      <c r="N5887" s="37">
        <f t="shared" si="4"/>
        <v>11</v>
      </c>
      <c r="O5887" s="37" t="str">
        <f t="array" ref="O5887">IFERROR(XLOOKUP(K5887,'Tipo de carga'!B:B,'Tipo de carga'!C:C))</f>
        <v>Diesel</v>
      </c>
    </row>
    <row r="5888">
      <c r="A5888" s="36">
        <v>2065.0</v>
      </c>
      <c r="B5888" s="37" t="str">
        <f t="array" ref="B5888">IFERROR(XLOOKUP(A5888,'Asignacion Nov'!A:A,'Asignacion Nov'!C:C))</f>
        <v>PISA Gdl</v>
      </c>
      <c r="C5888" s="37" t="str">
        <f t="array" ref="C5888">IFERROR(XLOOKUP(A5888,'Asignacion Nov'!A:A,'Asignacion Nov'!B:B))</f>
        <v>EC-06</v>
      </c>
      <c r="D5888" s="38">
        <v>45615.717997685184</v>
      </c>
      <c r="E5888" s="36" t="s">
        <v>351</v>
      </c>
      <c r="F5888" s="37" t="str">
        <f t="array" ref="F5888">IFERROR(XLOOKUP(E5888,Operadores!A:A,Operadores!B:B))</f>
        <v>GONOSC</v>
      </c>
      <c r="G5888" s="36" t="s">
        <v>75</v>
      </c>
      <c r="H5888" s="39">
        <v>19.79515</v>
      </c>
      <c r="I5888" s="40">
        <v>455.0</v>
      </c>
      <c r="J5888" s="41">
        <f t="shared" si="5"/>
        <v>9006.79325</v>
      </c>
      <c r="K5888" s="37" t="str">
        <f t="array" ref="K5888">IFERROR(XLOOKUP(G5888,'Tipo de carga'!A:A,'Tipo de carga'!B:B))</f>
        <v>Autoabasto</v>
      </c>
      <c r="L5888" s="37">
        <f t="shared" si="2"/>
        <v>47</v>
      </c>
      <c r="M5888" s="37">
        <f t="shared" si="3"/>
        <v>19</v>
      </c>
      <c r="N5888" s="37">
        <f t="shared" si="4"/>
        <v>11</v>
      </c>
      <c r="O5888" s="37" t="str">
        <f t="array" ref="O5888">IFERROR(XLOOKUP(K5888,'Tipo de carga'!B:B,'Tipo de carga'!C:C))</f>
        <v>Diesel</v>
      </c>
    </row>
    <row r="5889">
      <c r="A5889" s="36">
        <v>2077.0</v>
      </c>
      <c r="B5889" s="37" t="str">
        <f t="array" ref="B5889">IFERROR(XLOOKUP(A5889,'Asignacion Nov'!A:A,'Asignacion Nov'!C:C))</f>
        <v>Available</v>
      </c>
      <c r="C5889" s="37" t="str">
        <f t="array" ref="C5889">IFERROR(XLOOKUP(A5889,'Asignacion Nov'!A:A,'Asignacion Nov'!B:B))</f>
        <v>TTE</v>
      </c>
      <c r="D5889" s="38">
        <v>45615.66819444444</v>
      </c>
      <c r="E5889" s="36" t="s">
        <v>573</v>
      </c>
      <c r="F5889" s="37" t="str">
        <f t="array" ref="F5889">IFERROR(XLOOKUP(E5889,Operadores!A:A,Operadores!B:B))</f>
        <v>FLOJOS02</v>
      </c>
      <c r="G5889" s="36" t="s">
        <v>75</v>
      </c>
      <c r="H5889" s="39">
        <v>19.79515</v>
      </c>
      <c r="I5889" s="40">
        <v>70.0</v>
      </c>
      <c r="J5889" s="41">
        <f t="shared" si="5"/>
        <v>1385.6605</v>
      </c>
      <c r="K5889" s="37" t="str">
        <f t="array" ref="K5889">IFERROR(XLOOKUP(G5889,'Tipo de carga'!A:A,'Tipo de carga'!B:B))</f>
        <v>Autoabasto</v>
      </c>
      <c r="L5889" s="37">
        <f t="shared" si="2"/>
        <v>47</v>
      </c>
      <c r="M5889" s="37">
        <f t="shared" si="3"/>
        <v>19</v>
      </c>
      <c r="N5889" s="37">
        <f t="shared" si="4"/>
        <v>11</v>
      </c>
      <c r="O5889" s="37" t="str">
        <f t="array" ref="O5889">IFERROR(XLOOKUP(K5889,'Tipo de carga'!B:B,'Tipo de carga'!C:C))</f>
        <v>Diesel</v>
      </c>
    </row>
    <row r="5890">
      <c r="A5890" s="36">
        <v>2044.0</v>
      </c>
      <c r="B5890" s="37" t="str">
        <f t="array" ref="B5890">IFERROR(XLOOKUP(A5890,'Asignacion Nov'!A:A,'Asignacion Nov'!C:C))</f>
        <v>PISA Gdl</v>
      </c>
      <c r="C5890" s="37" t="str">
        <f t="array" ref="C5890">IFERROR(XLOOKUP(A5890,'Asignacion Nov'!A:A,'Asignacion Nov'!B:B))</f>
        <v>EC-06</v>
      </c>
      <c r="D5890" s="38">
        <v>45615.59241898148</v>
      </c>
      <c r="E5890" s="36" t="s">
        <v>362</v>
      </c>
      <c r="F5890" s="37" t="str">
        <f t="array" ref="F5890">IFERROR(XLOOKUP(E5890,Operadores!A:A,Operadores!B:B))</f>
        <v>HUIRA</v>
      </c>
      <c r="G5890" s="36" t="s">
        <v>75</v>
      </c>
      <c r="H5890" s="39">
        <v>19.79515</v>
      </c>
      <c r="I5890" s="40">
        <v>660.0</v>
      </c>
      <c r="J5890" s="41">
        <f t="shared" si="5"/>
        <v>13064.799</v>
      </c>
      <c r="K5890" s="37" t="str">
        <f t="array" ref="K5890">IFERROR(XLOOKUP(G5890,'Tipo de carga'!A:A,'Tipo de carga'!B:B))</f>
        <v>Autoabasto</v>
      </c>
      <c r="L5890" s="37">
        <f t="shared" si="2"/>
        <v>47</v>
      </c>
      <c r="M5890" s="37">
        <f t="shared" si="3"/>
        <v>19</v>
      </c>
      <c r="N5890" s="37">
        <f t="shared" si="4"/>
        <v>11</v>
      </c>
      <c r="O5890" s="37" t="str">
        <f t="array" ref="O5890">IFERROR(XLOOKUP(K5890,'Tipo de carga'!B:B,'Tipo de carga'!C:C))</f>
        <v>Diesel</v>
      </c>
    </row>
    <row r="5891">
      <c r="A5891" s="36">
        <v>2084.0</v>
      </c>
      <c r="B5891" s="37" t="str">
        <f t="array" ref="B5891">IFERROR(XLOOKUP(A5891,'Asignacion Nov'!A:A,'Asignacion Nov'!C:C))</f>
        <v>PISA Gdl</v>
      </c>
      <c r="C5891" s="37" t="str">
        <f t="array" ref="C5891">IFERROR(XLOOKUP(A5891,'Asignacion Nov'!A:A,'Asignacion Nov'!B:B))</f>
        <v>EC-06</v>
      </c>
      <c r="D5891" s="38">
        <v>45615.52883101852</v>
      </c>
      <c r="E5891" s="36" t="s">
        <v>267</v>
      </c>
      <c r="F5891" s="37" t="str">
        <f t="array" ref="F5891">IFERROR(XLOOKUP(E5891,Operadores!A:A,Operadores!B:B))</f>
        <v>LOPEDU</v>
      </c>
      <c r="G5891" s="36" t="s">
        <v>75</v>
      </c>
      <c r="H5891" s="39">
        <v>19.79515</v>
      </c>
      <c r="I5891" s="40">
        <v>550.0</v>
      </c>
      <c r="J5891" s="41">
        <f t="shared" si="5"/>
        <v>10887.3325</v>
      </c>
      <c r="K5891" s="37" t="str">
        <f t="array" ref="K5891">IFERROR(XLOOKUP(G5891,'Tipo de carga'!A:A,'Tipo de carga'!B:B))</f>
        <v>Autoabasto</v>
      </c>
      <c r="L5891" s="37">
        <f t="shared" si="2"/>
        <v>47</v>
      </c>
      <c r="M5891" s="37">
        <f t="shared" si="3"/>
        <v>19</v>
      </c>
      <c r="N5891" s="37">
        <f t="shared" si="4"/>
        <v>11</v>
      </c>
      <c r="O5891" s="37" t="str">
        <f t="array" ref="O5891">IFERROR(XLOOKUP(K5891,'Tipo de carga'!B:B,'Tipo de carga'!C:C))</f>
        <v>Diesel</v>
      </c>
    </row>
    <row r="5892">
      <c r="A5892" s="36">
        <v>2056.0</v>
      </c>
      <c r="B5892" s="37" t="str">
        <f t="array" ref="B5892">IFERROR(XLOOKUP(A5892,'Asignacion Nov'!A:A,'Asignacion Nov'!C:C))</f>
        <v>PISA Gdl</v>
      </c>
      <c r="C5892" s="37" t="str">
        <f t="array" ref="C5892">IFERROR(XLOOKUP(A5892,'Asignacion Nov'!A:A,'Asignacion Nov'!B:B))</f>
        <v>EC-06</v>
      </c>
      <c r="D5892" s="38">
        <v>45615.42380787037</v>
      </c>
      <c r="E5892" s="36" t="s">
        <v>352</v>
      </c>
      <c r="F5892" s="37" t="str">
        <f t="array" ref="F5892">IFERROR(XLOOKUP(E5892,Operadores!A:A,Operadores!B:B))</f>
        <v>AQUISA</v>
      </c>
      <c r="G5892" s="36" t="s">
        <v>75</v>
      </c>
      <c r="H5892" s="39">
        <v>19.79515</v>
      </c>
      <c r="I5892" s="40">
        <v>617.0</v>
      </c>
      <c r="J5892" s="41">
        <f t="shared" si="5"/>
        <v>12213.60755</v>
      </c>
      <c r="K5892" s="37" t="str">
        <f t="array" ref="K5892">IFERROR(XLOOKUP(G5892,'Tipo de carga'!A:A,'Tipo de carga'!B:B))</f>
        <v>Autoabasto</v>
      </c>
      <c r="L5892" s="37">
        <f t="shared" si="2"/>
        <v>47</v>
      </c>
      <c r="M5892" s="37">
        <f t="shared" si="3"/>
        <v>19</v>
      </c>
      <c r="N5892" s="37">
        <f t="shared" si="4"/>
        <v>11</v>
      </c>
      <c r="O5892" s="37" t="str">
        <f t="array" ref="O5892">IFERROR(XLOOKUP(K5892,'Tipo de carga'!B:B,'Tipo de carga'!C:C))</f>
        <v>Diesel</v>
      </c>
    </row>
    <row r="5893">
      <c r="A5893" s="36">
        <v>1955.0</v>
      </c>
      <c r="B5893" s="37" t="str">
        <f t="array" ref="B5893">IFERROR(XLOOKUP(A5893,'Asignacion Nov'!A:A,'Asignacion Nov'!C:C))</f>
        <v>Circuitos</v>
      </c>
      <c r="C5893" s="37" t="str">
        <f t="array" ref="C5893">IFERROR(XLOOKUP(A5893,'Asignacion Nov'!A:A,'Asignacion Nov'!B:B))</f>
        <v>EC-03</v>
      </c>
      <c r="D5893" s="38">
        <v>45615.139699074076</v>
      </c>
      <c r="E5893" s="36" t="s">
        <v>205</v>
      </c>
      <c r="F5893" s="37" t="str">
        <f t="array" ref="F5893">IFERROR(XLOOKUP(E5893,Operadores!A:A,Operadores!B:B))</f>
        <v>MOZPEDX</v>
      </c>
      <c r="G5893" s="36" t="s">
        <v>75</v>
      </c>
      <c r="H5893" s="39">
        <v>19.79515</v>
      </c>
      <c r="I5893" s="40">
        <v>500.0</v>
      </c>
      <c r="J5893" s="41">
        <f t="shared" si="5"/>
        <v>9897.575</v>
      </c>
      <c r="K5893" s="37" t="str">
        <f t="array" ref="K5893">IFERROR(XLOOKUP(G5893,'Tipo de carga'!A:A,'Tipo de carga'!B:B))</f>
        <v>Autoabasto</v>
      </c>
      <c r="L5893" s="37">
        <f t="shared" si="2"/>
        <v>47</v>
      </c>
      <c r="M5893" s="37">
        <f t="shared" si="3"/>
        <v>19</v>
      </c>
      <c r="N5893" s="37">
        <f t="shared" si="4"/>
        <v>11</v>
      </c>
      <c r="O5893" s="37" t="str">
        <f t="array" ref="O5893">IFERROR(XLOOKUP(K5893,'Tipo de carga'!B:B,'Tipo de carga'!C:C))</f>
        <v>Diesel</v>
      </c>
    </row>
    <row r="5894">
      <c r="A5894" s="36">
        <v>2061.0</v>
      </c>
      <c r="B5894" s="37" t="str">
        <f t="array" ref="B5894">IFERROR(XLOOKUP(A5894,'Asignacion Nov'!A:A,'Asignacion Nov'!C:C))</f>
        <v>PISA Gdl</v>
      </c>
      <c r="C5894" s="37" t="str">
        <f t="array" ref="C5894">IFERROR(XLOOKUP(A5894,'Asignacion Nov'!A:A,'Asignacion Nov'!B:B))</f>
        <v>EC-06</v>
      </c>
      <c r="D5894" s="38">
        <v>45615.10849537037</v>
      </c>
      <c r="E5894" s="36" t="s">
        <v>270</v>
      </c>
      <c r="F5894" s="37" t="str">
        <f t="array" ref="F5894">IFERROR(XLOOKUP(E5894,Operadores!A:A,Operadores!B:B))</f>
        <v>RESEDU</v>
      </c>
      <c r="G5894" s="36" t="s">
        <v>75</v>
      </c>
      <c r="H5894" s="39">
        <v>19.79515</v>
      </c>
      <c r="I5894" s="40">
        <v>717.0</v>
      </c>
      <c r="J5894" s="41">
        <f t="shared" si="5"/>
        <v>14193.12255</v>
      </c>
      <c r="K5894" s="37" t="str">
        <f t="array" ref="K5894">IFERROR(XLOOKUP(G5894,'Tipo de carga'!A:A,'Tipo de carga'!B:B))</f>
        <v>Autoabasto</v>
      </c>
      <c r="L5894" s="37">
        <f t="shared" si="2"/>
        <v>47</v>
      </c>
      <c r="M5894" s="37">
        <f t="shared" si="3"/>
        <v>19</v>
      </c>
      <c r="N5894" s="37">
        <f t="shared" si="4"/>
        <v>11</v>
      </c>
      <c r="O5894" s="37" t="str">
        <f t="array" ref="O5894">IFERROR(XLOOKUP(K5894,'Tipo de carga'!B:B,'Tipo de carga'!C:C))</f>
        <v>Diesel</v>
      </c>
    </row>
    <row r="5895">
      <c r="A5895" s="36">
        <v>1947.0</v>
      </c>
      <c r="B5895" s="37" t="str">
        <f t="array" ref="B5895">IFERROR(XLOOKUP(A5895,'Asignacion Nov'!A:A,'Asignacion Nov'!C:C))</f>
        <v>Circuitos</v>
      </c>
      <c r="C5895" s="37" t="str">
        <f t="array" ref="C5895">IFERROR(XLOOKUP(A5895,'Asignacion Nov'!A:A,'Asignacion Nov'!B:B))</f>
        <v>EC-03</v>
      </c>
      <c r="D5895" s="38">
        <v>45615.10792824074</v>
      </c>
      <c r="E5895" s="36" t="s">
        <v>265</v>
      </c>
      <c r="F5895" s="37" t="str">
        <f t="array" ref="F5895">IFERROR(XLOOKUP(E5895,Operadores!A:A,Operadores!B:B))</f>
        <v>DAMOS</v>
      </c>
      <c r="G5895" s="36" t="s">
        <v>75</v>
      </c>
      <c r="H5895" s="39">
        <v>19.79515</v>
      </c>
      <c r="I5895" s="40">
        <v>377.0</v>
      </c>
      <c r="J5895" s="41">
        <f t="shared" si="5"/>
        <v>7462.77155</v>
      </c>
      <c r="K5895" s="37" t="str">
        <f t="array" ref="K5895">IFERROR(XLOOKUP(G5895,'Tipo de carga'!A:A,'Tipo de carga'!B:B))</f>
        <v>Autoabasto</v>
      </c>
      <c r="L5895" s="37">
        <f t="shared" si="2"/>
        <v>47</v>
      </c>
      <c r="M5895" s="37">
        <f t="shared" si="3"/>
        <v>19</v>
      </c>
      <c r="N5895" s="37">
        <f t="shared" si="4"/>
        <v>11</v>
      </c>
      <c r="O5895" s="37" t="str">
        <f t="array" ref="O5895">IFERROR(XLOOKUP(K5895,'Tipo de carga'!B:B,'Tipo de carga'!C:C))</f>
        <v>Diesel</v>
      </c>
    </row>
    <row r="5896">
      <c r="A5896" s="36">
        <v>1934.0</v>
      </c>
      <c r="B5896" s="37" t="str">
        <f t="array" ref="B5896">IFERROR(XLOOKUP(A5896,'Asignacion Nov'!A:A,'Asignacion Nov'!C:C))</f>
        <v>Circuitos</v>
      </c>
      <c r="C5896" s="37" t="str">
        <f t="array" ref="C5896">IFERROR(XLOOKUP(A5896,'Asignacion Nov'!A:A,'Asignacion Nov'!B:B))</f>
        <v>EC-03</v>
      </c>
      <c r="D5896" s="38">
        <v>45615.08373842593</v>
      </c>
      <c r="E5896" s="36" t="s">
        <v>272</v>
      </c>
      <c r="F5896" s="37" t="str">
        <f t="array" ref="F5896">IFERROR(XLOOKUP(E5896,Operadores!A:A,Operadores!B:B))</f>
        <v>AVIEN</v>
      </c>
      <c r="G5896" s="36" t="s">
        <v>75</v>
      </c>
      <c r="H5896" s="39">
        <v>19.79515</v>
      </c>
      <c r="I5896" s="40">
        <v>330.0</v>
      </c>
      <c r="J5896" s="41">
        <f t="shared" si="5"/>
        <v>6532.3995</v>
      </c>
      <c r="K5896" s="37" t="str">
        <f t="array" ref="K5896">IFERROR(XLOOKUP(G5896,'Tipo de carga'!A:A,'Tipo de carga'!B:B))</f>
        <v>Autoabasto</v>
      </c>
      <c r="L5896" s="37">
        <f t="shared" si="2"/>
        <v>47</v>
      </c>
      <c r="M5896" s="37">
        <f t="shared" si="3"/>
        <v>19</v>
      </c>
      <c r="N5896" s="37">
        <f t="shared" si="4"/>
        <v>11</v>
      </c>
      <c r="O5896" s="37" t="str">
        <f t="array" ref="O5896">IFERROR(XLOOKUP(K5896,'Tipo de carga'!B:B,'Tipo de carga'!C:C))</f>
        <v>Diesel</v>
      </c>
    </row>
    <row r="5897">
      <c r="A5897" s="36">
        <v>1862.0</v>
      </c>
      <c r="B5897" s="37" t="str">
        <f t="array" ref="B5897">IFERROR(XLOOKUP(A5897,'Asignacion Nov'!A:A,'Asignacion Nov'!C:C))</f>
        <v>Circuitos</v>
      </c>
      <c r="C5897" s="37" t="str">
        <f t="array" ref="C5897">IFERROR(XLOOKUP(A5897,'Asignacion Nov'!A:A,'Asignacion Nov'!B:B))</f>
        <v>EC-03</v>
      </c>
      <c r="D5897" s="38">
        <v>45615.727685185186</v>
      </c>
      <c r="E5897" s="36" t="s">
        <v>350</v>
      </c>
      <c r="F5897" s="37" t="str">
        <f t="array" ref="F5897">IFERROR(XLOOKUP(E5897,Operadores!A:A,Operadores!B:B))</f>
        <v>PERRI</v>
      </c>
      <c r="G5897" s="36" t="s">
        <v>274</v>
      </c>
      <c r="H5897" s="39">
        <v>19.63136</v>
      </c>
      <c r="I5897" s="40">
        <v>279.0</v>
      </c>
      <c r="J5897" s="41">
        <f t="shared" si="5"/>
        <v>5477.14944</v>
      </c>
      <c r="K5897" s="37" t="str">
        <f t="array" ref="K5897">IFERROR(XLOOKUP(G5897,'Tipo de carga'!A:A,'Tipo de carga'!B:B))</f>
        <v>Autoabasto</v>
      </c>
      <c r="L5897" s="37">
        <f t="shared" si="2"/>
        <v>47</v>
      </c>
      <c r="M5897" s="37">
        <f t="shared" si="3"/>
        <v>19</v>
      </c>
      <c r="N5897" s="37">
        <f t="shared" si="4"/>
        <v>11</v>
      </c>
      <c r="O5897" s="37" t="str">
        <f t="array" ref="O5897">IFERROR(XLOOKUP(K5897,'Tipo de carga'!B:B,'Tipo de carga'!C:C))</f>
        <v>Diesel</v>
      </c>
    </row>
    <row r="5898">
      <c r="A5898" s="36">
        <v>1869.0</v>
      </c>
      <c r="B5898" s="37" t="str">
        <f t="array" ref="B5898">IFERROR(XLOOKUP(A5898,'Asignacion Nov'!A:A,'Asignacion Nov'!C:C))</f>
        <v>Circuitos</v>
      </c>
      <c r="C5898" s="37" t="str">
        <f t="array" ref="C5898">IFERROR(XLOOKUP(A5898,'Asignacion Nov'!A:A,'Asignacion Nov'!B:B))</f>
        <v>EC-03</v>
      </c>
      <c r="D5898" s="38">
        <v>45615.39861111111</v>
      </c>
      <c r="E5898" s="36" t="s">
        <v>271</v>
      </c>
      <c r="F5898" s="37" t="str">
        <f t="array" ref="F5898">IFERROR(XLOOKUP(E5898,Operadores!A:A,Operadores!B:B))</f>
        <v>MERUBA</v>
      </c>
      <c r="G5898" s="36" t="s">
        <v>274</v>
      </c>
      <c r="H5898" s="39">
        <v>19.63136</v>
      </c>
      <c r="I5898" s="40">
        <v>340.0</v>
      </c>
      <c r="J5898" s="41">
        <f t="shared" si="5"/>
        <v>6674.6624</v>
      </c>
      <c r="K5898" s="37" t="str">
        <f t="array" ref="K5898">IFERROR(XLOOKUP(G5898,'Tipo de carga'!A:A,'Tipo de carga'!B:B))</f>
        <v>Autoabasto</v>
      </c>
      <c r="L5898" s="37">
        <f t="shared" si="2"/>
        <v>47</v>
      </c>
      <c r="M5898" s="37">
        <f t="shared" si="3"/>
        <v>19</v>
      </c>
      <c r="N5898" s="37">
        <f t="shared" si="4"/>
        <v>11</v>
      </c>
      <c r="O5898" s="37" t="str">
        <f t="array" ref="O5898">IFERROR(XLOOKUP(K5898,'Tipo de carga'!B:B,'Tipo de carga'!C:C))</f>
        <v>Diesel</v>
      </c>
    </row>
    <row r="5899">
      <c r="A5899" s="36">
        <v>1966.0</v>
      </c>
      <c r="B5899" s="37" t="str">
        <f t="array" ref="B5899">IFERROR(XLOOKUP(A5899,'Asignacion Nov'!A:A,'Asignacion Nov'!C:C))</f>
        <v>Sayer Sencillo</v>
      </c>
      <c r="C5899" s="37" t="str">
        <f t="array" ref="C5899">IFERROR(XLOOKUP(A5899,'Asignacion Nov'!A:A,'Asignacion Nov'!B:B))</f>
        <v>EC-04</v>
      </c>
      <c r="D5899" s="38">
        <v>45615.93722222222</v>
      </c>
      <c r="E5899" s="36" t="s">
        <v>28</v>
      </c>
      <c r="F5899" s="37" t="str">
        <f t="array" ref="F5899">IFERROR(XLOOKUP(E5899,Operadores!A:A,Operadores!B:B))</f>
        <v>SANJE01</v>
      </c>
      <c r="G5899" s="36" t="s">
        <v>42</v>
      </c>
      <c r="H5899" s="39">
        <v>20.295153</v>
      </c>
      <c r="I5899" s="40">
        <v>419.0</v>
      </c>
      <c r="J5899" s="41">
        <f t="shared" si="5"/>
        <v>8503.669107</v>
      </c>
      <c r="K5899" s="37" t="str">
        <f t="array" ref="K5899">IFERROR(XLOOKUP(G5899,'Tipo de carga'!A:A,'Tipo de carga'!B:B))</f>
        <v>Autoabasto</v>
      </c>
      <c r="L5899" s="37">
        <f t="shared" si="2"/>
        <v>47</v>
      </c>
      <c r="M5899" s="37">
        <f t="shared" si="3"/>
        <v>19</v>
      </c>
      <c r="N5899" s="37">
        <f t="shared" si="4"/>
        <v>11</v>
      </c>
      <c r="O5899" s="37" t="str">
        <f t="array" ref="O5899">IFERROR(XLOOKUP(K5899,'Tipo de carga'!B:B,'Tipo de carga'!C:C))</f>
        <v>Diesel</v>
      </c>
    </row>
    <row r="5900">
      <c r="A5900" s="36">
        <v>1818.0</v>
      </c>
      <c r="B5900" s="37" t="str">
        <f t="array" ref="B5900">IFERROR(XLOOKUP(A5900,'Asignacion Nov'!A:A,'Asignacion Nov'!C:C))</f>
        <v>Wm Full</v>
      </c>
      <c r="C5900" s="37" t="str">
        <f t="array" ref="C5900">IFERROR(XLOOKUP(A5900,'Asignacion Nov'!A:A,'Asignacion Nov'!B:B))</f>
        <v>EC-08</v>
      </c>
      <c r="D5900" s="38">
        <v>45615.87601851852</v>
      </c>
      <c r="E5900" s="36" t="s">
        <v>302</v>
      </c>
      <c r="F5900" s="37" t="str">
        <f t="array" ref="F5900">IFERROR(XLOOKUP(E5900,Operadores!A:A,Operadores!B:B))</f>
        <v>HEROCT</v>
      </c>
      <c r="G5900" s="36" t="s">
        <v>42</v>
      </c>
      <c r="H5900" s="39">
        <v>20.295153</v>
      </c>
      <c r="I5900" s="40">
        <v>381.0</v>
      </c>
      <c r="J5900" s="41">
        <f t="shared" si="5"/>
        <v>7732.453293</v>
      </c>
      <c r="K5900" s="37" t="str">
        <f t="array" ref="K5900">IFERROR(XLOOKUP(G5900,'Tipo de carga'!A:A,'Tipo de carga'!B:B))</f>
        <v>Autoabasto</v>
      </c>
      <c r="L5900" s="37">
        <f t="shared" si="2"/>
        <v>47</v>
      </c>
      <c r="M5900" s="37">
        <f t="shared" si="3"/>
        <v>19</v>
      </c>
      <c r="N5900" s="37">
        <f t="shared" si="4"/>
        <v>11</v>
      </c>
      <c r="O5900" s="37" t="str">
        <f t="array" ref="O5900">IFERROR(XLOOKUP(K5900,'Tipo de carga'!B:B,'Tipo de carga'!C:C))</f>
        <v>Diesel</v>
      </c>
    </row>
    <row r="5901">
      <c r="A5901" s="36">
        <v>1758.0</v>
      </c>
      <c r="B5901" s="37" t="str">
        <f t="array" ref="B5901">IFERROR(XLOOKUP(A5901,'Asignacion Nov'!A:A,'Asignacion Nov'!C:C))</f>
        <v>Wm Full</v>
      </c>
      <c r="C5901" s="37" t="str">
        <f t="array" ref="C5901">IFERROR(XLOOKUP(A5901,'Asignacion Nov'!A:A,'Asignacion Nov'!B:B))</f>
        <v>EC-08</v>
      </c>
      <c r="D5901" s="38">
        <v>45615.87126157407</v>
      </c>
      <c r="E5901" s="36" t="s">
        <v>296</v>
      </c>
      <c r="F5901" s="37" t="str">
        <f t="array" ref="F5901">IFERROR(XLOOKUP(E5901,Operadores!A:A,Operadores!B:B))</f>
        <v>PINGUA</v>
      </c>
      <c r="G5901" s="36" t="s">
        <v>42</v>
      </c>
      <c r="H5901" s="39">
        <v>20.295153</v>
      </c>
      <c r="I5901" s="40">
        <v>413.0</v>
      </c>
      <c r="J5901" s="41">
        <f t="shared" si="5"/>
        <v>8381.898189</v>
      </c>
      <c r="K5901" s="37" t="str">
        <f t="array" ref="K5901">IFERROR(XLOOKUP(G5901,'Tipo de carga'!A:A,'Tipo de carga'!B:B))</f>
        <v>Autoabasto</v>
      </c>
      <c r="L5901" s="37">
        <f t="shared" si="2"/>
        <v>47</v>
      </c>
      <c r="M5901" s="37">
        <f t="shared" si="3"/>
        <v>19</v>
      </c>
      <c r="N5901" s="37">
        <f t="shared" si="4"/>
        <v>11</v>
      </c>
      <c r="O5901" s="37" t="str">
        <f t="array" ref="O5901">IFERROR(XLOOKUP(K5901,'Tipo de carga'!B:B,'Tipo de carga'!C:C))</f>
        <v>Diesel</v>
      </c>
    </row>
    <row r="5902">
      <c r="A5902" s="36">
        <v>1901.0</v>
      </c>
      <c r="B5902" s="37" t="str">
        <f t="array" ref="B5902">IFERROR(XLOOKUP(A5902,'Asignacion Nov'!A:A,'Asignacion Nov'!C:C))</f>
        <v>Pipas</v>
      </c>
      <c r="C5902" s="37" t="str">
        <f t="array" ref="C5902">IFERROR(XLOOKUP(A5902,'Asignacion Nov'!A:A,'Asignacion Nov'!B:B))</f>
        <v>EC-02</v>
      </c>
      <c r="D5902" s="38">
        <v>45615.86393518518</v>
      </c>
      <c r="E5902" s="36" t="s">
        <v>411</v>
      </c>
      <c r="F5902" s="37" t="str">
        <f t="array" ref="F5902">IFERROR(XLOOKUP(E5902,Operadores!A:A,Operadores!B:B))</f>
        <v>APODA</v>
      </c>
      <c r="G5902" s="36" t="s">
        <v>42</v>
      </c>
      <c r="H5902" s="39">
        <v>20.295153</v>
      </c>
      <c r="I5902" s="40">
        <v>430.0</v>
      </c>
      <c r="J5902" s="41">
        <f t="shared" si="5"/>
        <v>8726.91579</v>
      </c>
      <c r="K5902" s="37" t="str">
        <f t="array" ref="K5902">IFERROR(XLOOKUP(G5902,'Tipo de carga'!A:A,'Tipo de carga'!B:B))</f>
        <v>Autoabasto</v>
      </c>
      <c r="L5902" s="37">
        <f t="shared" si="2"/>
        <v>47</v>
      </c>
      <c r="M5902" s="37">
        <f t="shared" si="3"/>
        <v>19</v>
      </c>
      <c r="N5902" s="37">
        <f t="shared" si="4"/>
        <v>11</v>
      </c>
      <c r="O5902" s="37" t="str">
        <f t="array" ref="O5902">IFERROR(XLOOKUP(K5902,'Tipo de carga'!B:B,'Tipo de carga'!C:C))</f>
        <v>Diesel</v>
      </c>
    </row>
    <row r="5903">
      <c r="A5903" s="36">
        <v>1730.0</v>
      </c>
      <c r="B5903" s="37" t="str">
        <f t="array" ref="B5903">IFERROR(XLOOKUP(A5903,'Asignacion Nov'!A:A,'Asignacion Nov'!C:C))</f>
        <v>Wm Sencillo</v>
      </c>
      <c r="C5903" s="37" t="str">
        <f t="array" ref="C5903">IFERROR(XLOOKUP(A5903,'Asignacion Nov'!A:A,'Asignacion Nov'!B:B))</f>
        <v>EC-08</v>
      </c>
      <c r="D5903" s="38">
        <v>45615.84738425926</v>
      </c>
      <c r="E5903" s="36" t="s">
        <v>286</v>
      </c>
      <c r="F5903" s="37" t="str">
        <f t="array" ref="F5903">IFERROR(XLOOKUP(E5903,Operadores!A:A,Operadores!B:B))</f>
        <v>LOPERI</v>
      </c>
      <c r="G5903" s="36" t="s">
        <v>42</v>
      </c>
      <c r="H5903" s="39">
        <v>20.295153</v>
      </c>
      <c r="I5903" s="40">
        <v>409.0</v>
      </c>
      <c r="J5903" s="41">
        <f t="shared" si="5"/>
        <v>8300.717577</v>
      </c>
      <c r="K5903" s="37" t="str">
        <f t="array" ref="K5903">IFERROR(XLOOKUP(G5903,'Tipo de carga'!A:A,'Tipo de carga'!B:B))</f>
        <v>Autoabasto</v>
      </c>
      <c r="L5903" s="37">
        <f t="shared" si="2"/>
        <v>47</v>
      </c>
      <c r="M5903" s="37">
        <f t="shared" si="3"/>
        <v>19</v>
      </c>
      <c r="N5903" s="37">
        <f t="shared" si="4"/>
        <v>11</v>
      </c>
      <c r="O5903" s="37" t="str">
        <f t="array" ref="O5903">IFERROR(XLOOKUP(K5903,'Tipo de carga'!B:B,'Tipo de carga'!C:C))</f>
        <v>Diesel</v>
      </c>
    </row>
    <row r="5904">
      <c r="A5904" s="36">
        <v>1738.0</v>
      </c>
      <c r="B5904" s="37" t="str">
        <f t="array" ref="B5904">IFERROR(XLOOKUP(A5904,'Asignacion Nov'!A:A,'Asignacion Nov'!C:C))</f>
        <v>Wm Full</v>
      </c>
      <c r="C5904" s="37" t="str">
        <f t="array" ref="C5904">IFERROR(XLOOKUP(A5904,'Asignacion Nov'!A:A,'Asignacion Nov'!B:B))</f>
        <v>EC-08</v>
      </c>
      <c r="D5904" s="38">
        <v>45615.82168981482</v>
      </c>
      <c r="E5904" s="36" t="s">
        <v>295</v>
      </c>
      <c r="F5904" s="37" t="str">
        <f t="array" ref="F5904">IFERROR(XLOOKUP(E5904,Operadores!A:A,Operadores!B:B))</f>
        <v>PEROMA</v>
      </c>
      <c r="G5904" s="36" t="s">
        <v>42</v>
      </c>
      <c r="H5904" s="39">
        <v>20.295153</v>
      </c>
      <c r="I5904" s="40">
        <v>402.0</v>
      </c>
      <c r="J5904" s="41">
        <f t="shared" si="5"/>
        <v>8158.651506</v>
      </c>
      <c r="K5904" s="37" t="str">
        <f t="array" ref="K5904">IFERROR(XLOOKUP(G5904,'Tipo de carga'!A:A,'Tipo de carga'!B:B))</f>
        <v>Autoabasto</v>
      </c>
      <c r="L5904" s="37">
        <f t="shared" si="2"/>
        <v>47</v>
      </c>
      <c r="M5904" s="37">
        <f t="shared" si="3"/>
        <v>19</v>
      </c>
      <c r="N5904" s="37">
        <f t="shared" si="4"/>
        <v>11</v>
      </c>
      <c r="O5904" s="37" t="str">
        <f t="array" ref="O5904">IFERROR(XLOOKUP(K5904,'Tipo de carga'!B:B,'Tipo de carga'!C:C))</f>
        <v>Diesel</v>
      </c>
    </row>
    <row r="5905">
      <c r="A5905" s="36">
        <v>1721.0</v>
      </c>
      <c r="B5905" s="37" t="str">
        <f t="array" ref="B5905">IFERROR(XLOOKUP(A5905,'Asignacion Nov'!A:A,'Asignacion Nov'!C:C))</f>
        <v>Wm Full</v>
      </c>
      <c r="C5905" s="37" t="str">
        <f t="array" ref="C5905">IFERROR(XLOOKUP(A5905,'Asignacion Nov'!A:A,'Asignacion Nov'!B:B))</f>
        <v>EC-08</v>
      </c>
      <c r="D5905" s="38">
        <v>45615.82025462963</v>
      </c>
      <c r="E5905" s="36" t="s">
        <v>283</v>
      </c>
      <c r="F5905" s="37" t="str">
        <f t="array" ref="F5905">IFERROR(XLOOKUP(E5905,Operadores!A:A,Operadores!B:B))</f>
        <v>MAYSA</v>
      </c>
      <c r="G5905" s="36" t="s">
        <v>42</v>
      </c>
      <c r="H5905" s="39">
        <v>20.295153</v>
      </c>
      <c r="I5905" s="40">
        <v>372.0</v>
      </c>
      <c r="J5905" s="41">
        <f t="shared" si="5"/>
        <v>7549.796916</v>
      </c>
      <c r="K5905" s="37" t="str">
        <f t="array" ref="K5905">IFERROR(XLOOKUP(G5905,'Tipo de carga'!A:A,'Tipo de carga'!B:B))</f>
        <v>Autoabasto</v>
      </c>
      <c r="L5905" s="37">
        <f t="shared" si="2"/>
        <v>47</v>
      </c>
      <c r="M5905" s="37">
        <f t="shared" si="3"/>
        <v>19</v>
      </c>
      <c r="N5905" s="37">
        <f t="shared" si="4"/>
        <v>11</v>
      </c>
      <c r="O5905" s="37" t="str">
        <f t="array" ref="O5905">IFERROR(XLOOKUP(K5905,'Tipo de carga'!B:B,'Tipo de carga'!C:C))</f>
        <v>Diesel</v>
      </c>
    </row>
    <row r="5906">
      <c r="A5906" s="36">
        <v>1801.0</v>
      </c>
      <c r="B5906" s="37" t="str">
        <f t="array" ref="B5906">IFERROR(XLOOKUP(A5906,'Asignacion Nov'!A:A,'Asignacion Nov'!C:C))</f>
        <v>Sayer Full</v>
      </c>
      <c r="C5906" s="37" t="str">
        <f t="array" ref="C5906">IFERROR(XLOOKUP(A5906,'Asignacion Nov'!A:A,'Asignacion Nov'!B:B))</f>
        <v>EC-04</v>
      </c>
      <c r="D5906" s="38">
        <v>45615.739016203705</v>
      </c>
      <c r="E5906" s="36" t="s">
        <v>67</v>
      </c>
      <c r="F5906" s="37" t="str">
        <f t="array" ref="F5906">IFERROR(XLOOKUP(E5906,Operadores!A:A,Operadores!B:B))</f>
        <v>DURMA01</v>
      </c>
      <c r="G5906" s="36" t="s">
        <v>42</v>
      </c>
      <c r="H5906" s="39">
        <v>20.295153</v>
      </c>
      <c r="I5906" s="40">
        <v>547.0</v>
      </c>
      <c r="J5906" s="41">
        <f t="shared" si="5"/>
        <v>11101.44869</v>
      </c>
      <c r="K5906" s="37" t="str">
        <f t="array" ref="K5906">IFERROR(XLOOKUP(G5906,'Tipo de carga'!A:A,'Tipo de carga'!B:B))</f>
        <v>Autoabasto</v>
      </c>
      <c r="L5906" s="37">
        <f t="shared" si="2"/>
        <v>47</v>
      </c>
      <c r="M5906" s="37">
        <f t="shared" si="3"/>
        <v>19</v>
      </c>
      <c r="N5906" s="37">
        <f t="shared" si="4"/>
        <v>11</v>
      </c>
      <c r="O5906" s="37" t="str">
        <f t="array" ref="O5906">IFERROR(XLOOKUP(K5906,'Tipo de carga'!B:B,'Tipo de carga'!C:C))</f>
        <v>Diesel</v>
      </c>
    </row>
    <row r="5907">
      <c r="A5907" s="36">
        <v>1799.0</v>
      </c>
      <c r="B5907" s="37" t="str">
        <f t="array" ref="B5907">IFERROR(XLOOKUP(A5907,'Asignacion Nov'!A:A,'Asignacion Nov'!C:C))</f>
        <v>Sayer Full</v>
      </c>
      <c r="C5907" s="37" t="str">
        <f t="array" ref="C5907">IFERROR(XLOOKUP(A5907,'Asignacion Nov'!A:A,'Asignacion Nov'!B:B))</f>
        <v>EC-04</v>
      </c>
      <c r="D5907" s="38">
        <v>45615.71025462963</v>
      </c>
      <c r="E5907" s="36" t="s">
        <v>309</v>
      </c>
      <c r="F5907" s="37" t="str">
        <f t="array" ref="F5907">IFERROR(XLOOKUP(E5907,Operadores!A:A,Operadores!B:B))</f>
        <v>FERFRA</v>
      </c>
      <c r="G5907" s="36" t="s">
        <v>42</v>
      </c>
      <c r="H5907" s="39">
        <v>20.295153</v>
      </c>
      <c r="I5907" s="40">
        <v>592.0</v>
      </c>
      <c r="J5907" s="41">
        <f t="shared" si="5"/>
        <v>12014.73058</v>
      </c>
      <c r="K5907" s="37" t="str">
        <f t="array" ref="K5907">IFERROR(XLOOKUP(G5907,'Tipo de carga'!A:A,'Tipo de carga'!B:B))</f>
        <v>Autoabasto</v>
      </c>
      <c r="L5907" s="37">
        <f t="shared" si="2"/>
        <v>47</v>
      </c>
      <c r="M5907" s="37">
        <f t="shared" si="3"/>
        <v>19</v>
      </c>
      <c r="N5907" s="37">
        <f t="shared" si="4"/>
        <v>11</v>
      </c>
      <c r="O5907" s="37" t="str">
        <f t="array" ref="O5907">IFERROR(XLOOKUP(K5907,'Tipo de carga'!B:B,'Tipo de carga'!C:C))</f>
        <v>Diesel</v>
      </c>
    </row>
    <row r="5908">
      <c r="A5908" s="36">
        <v>2020.0</v>
      </c>
      <c r="B5908" s="37" t="str">
        <f t="array" ref="B5908">IFERROR(XLOOKUP(A5908,'Asignacion Nov'!A:A,'Asignacion Nov'!C:C))</f>
        <v>MeLi Dedicado Merida</v>
      </c>
      <c r="C5908" s="37" t="str">
        <f t="array" ref="C5908">IFERROR(XLOOKUP(A5908,'Asignacion Nov'!A:A,'Asignacion Nov'!B:B))</f>
        <v>EC-05</v>
      </c>
      <c r="D5908" s="38">
        <v>45615.686944444446</v>
      </c>
      <c r="E5908" s="36" t="s">
        <v>164</v>
      </c>
      <c r="F5908" s="37" t="str">
        <f t="array" ref="F5908">IFERROR(XLOOKUP(E5908,Operadores!A:A,Operadores!B:B))</f>
        <v>MUÑOSC</v>
      </c>
      <c r="G5908" s="36" t="s">
        <v>42</v>
      </c>
      <c r="H5908" s="39">
        <v>20.295153</v>
      </c>
      <c r="I5908" s="40">
        <v>250.0</v>
      </c>
      <c r="J5908" s="41">
        <f t="shared" si="5"/>
        <v>5073.78825</v>
      </c>
      <c r="K5908" s="37" t="str">
        <f t="array" ref="K5908">IFERROR(XLOOKUP(G5908,'Tipo de carga'!A:A,'Tipo de carga'!B:B))</f>
        <v>Autoabasto</v>
      </c>
      <c r="L5908" s="37">
        <f t="shared" si="2"/>
        <v>47</v>
      </c>
      <c r="M5908" s="37">
        <f t="shared" si="3"/>
        <v>19</v>
      </c>
      <c r="N5908" s="37">
        <f t="shared" si="4"/>
        <v>11</v>
      </c>
      <c r="O5908" s="37" t="str">
        <f t="array" ref="O5908">IFERROR(XLOOKUP(K5908,'Tipo de carga'!B:B,'Tipo de carga'!C:C))</f>
        <v>Diesel</v>
      </c>
    </row>
    <row r="5909">
      <c r="A5909" s="36">
        <v>2024.0</v>
      </c>
      <c r="B5909" s="37" t="str">
        <f t="array" ref="B5909">IFERROR(XLOOKUP(A5909,'Asignacion Nov'!A:A,'Asignacion Nov'!C:C))</f>
        <v>MeLi Dedicado Merida</v>
      </c>
      <c r="C5909" s="37" t="str">
        <f t="array" ref="C5909">IFERROR(XLOOKUP(A5909,'Asignacion Nov'!A:A,'Asignacion Nov'!B:B))</f>
        <v>EC-05</v>
      </c>
      <c r="D5909" s="38">
        <v>45615.65489583334</v>
      </c>
      <c r="E5909" s="36" t="s">
        <v>469</v>
      </c>
      <c r="F5909" s="37" t="str">
        <f t="array" ref="F5909">IFERROR(XLOOKUP(E5909,Operadores!A:A,Operadores!B:B))</f>
        <v>DELJOS01</v>
      </c>
      <c r="G5909" s="36" t="s">
        <v>42</v>
      </c>
      <c r="H5909" s="39">
        <v>20.295153</v>
      </c>
      <c r="I5909" s="40">
        <v>350.0</v>
      </c>
      <c r="J5909" s="41">
        <f t="shared" si="5"/>
        <v>7103.30355</v>
      </c>
      <c r="K5909" s="37" t="str">
        <f t="array" ref="K5909">IFERROR(XLOOKUP(G5909,'Tipo de carga'!A:A,'Tipo de carga'!B:B))</f>
        <v>Autoabasto</v>
      </c>
      <c r="L5909" s="37">
        <f t="shared" si="2"/>
        <v>47</v>
      </c>
      <c r="M5909" s="37">
        <f t="shared" si="3"/>
        <v>19</v>
      </c>
      <c r="N5909" s="37">
        <f t="shared" si="4"/>
        <v>11</v>
      </c>
      <c r="O5909" s="37" t="str">
        <f t="array" ref="O5909">IFERROR(XLOOKUP(K5909,'Tipo de carga'!B:B,'Tipo de carga'!C:C))</f>
        <v>Diesel</v>
      </c>
    </row>
    <row r="5910">
      <c r="A5910" s="36">
        <v>2027.0</v>
      </c>
      <c r="B5910" s="37" t="str">
        <f t="array" ref="B5910">IFERROR(XLOOKUP(A5910,'Asignacion Nov'!A:A,'Asignacion Nov'!C:C))</f>
        <v>MeLi Dedicado Merida</v>
      </c>
      <c r="C5910" s="37" t="str">
        <f t="array" ref="C5910">IFERROR(XLOOKUP(A5910,'Asignacion Nov'!A:A,'Asignacion Nov'!B:B))</f>
        <v>EC-05</v>
      </c>
      <c r="D5910" s="38">
        <v>45615.50765046296</v>
      </c>
      <c r="E5910" s="36" t="s">
        <v>246</v>
      </c>
      <c r="F5910" s="37" t="str">
        <f t="array" ref="F5910">IFERROR(XLOOKUP(E5910,Operadores!A:A,Operadores!B:B))</f>
        <v>LUNADO</v>
      </c>
      <c r="G5910" s="36" t="s">
        <v>42</v>
      </c>
      <c r="H5910" s="39">
        <v>20.295153</v>
      </c>
      <c r="I5910" s="40">
        <v>282.0</v>
      </c>
      <c r="J5910" s="41">
        <f t="shared" si="5"/>
        <v>5723.233146</v>
      </c>
      <c r="K5910" s="37" t="str">
        <f t="array" ref="K5910">IFERROR(XLOOKUP(G5910,'Tipo de carga'!A:A,'Tipo de carga'!B:B))</f>
        <v>Autoabasto</v>
      </c>
      <c r="L5910" s="37">
        <f t="shared" si="2"/>
        <v>47</v>
      </c>
      <c r="M5910" s="37">
        <f t="shared" si="3"/>
        <v>19</v>
      </c>
      <c r="N5910" s="37">
        <f t="shared" si="4"/>
        <v>11</v>
      </c>
      <c r="O5910" s="37" t="str">
        <f t="array" ref="O5910">IFERROR(XLOOKUP(K5910,'Tipo de carga'!B:B,'Tipo de carga'!C:C))</f>
        <v>Diesel</v>
      </c>
    </row>
    <row r="5911">
      <c r="A5911" s="36">
        <v>2000.0</v>
      </c>
      <c r="B5911" s="37" t="str">
        <f t="array" ref="B5911">IFERROR(XLOOKUP(A5911,'Asignacion Nov'!A:A,'Asignacion Nov'!C:C))</f>
        <v>MeLi Dedicado Merida</v>
      </c>
      <c r="C5911" s="37" t="str">
        <f t="array" ref="C5911">IFERROR(XLOOKUP(A5911,'Asignacion Nov'!A:A,'Asignacion Nov'!B:B))</f>
        <v>EC-05</v>
      </c>
      <c r="D5911" s="38">
        <v>45615.43665509259</v>
      </c>
      <c r="E5911" s="36" t="s">
        <v>402</v>
      </c>
      <c r="F5911" s="37" t="str">
        <f t="array" ref="F5911">IFERROR(XLOOKUP(E5911,Operadores!A:A,Operadores!B:B))</f>
        <v>GARJOS02</v>
      </c>
      <c r="G5911" s="36" t="s">
        <v>42</v>
      </c>
      <c r="H5911" s="39">
        <v>20.295153</v>
      </c>
      <c r="I5911" s="40">
        <v>230.0</v>
      </c>
      <c r="J5911" s="41">
        <f t="shared" si="5"/>
        <v>4667.88519</v>
      </c>
      <c r="K5911" s="37" t="str">
        <f t="array" ref="K5911">IFERROR(XLOOKUP(G5911,'Tipo de carga'!A:A,'Tipo de carga'!B:B))</f>
        <v>Autoabasto</v>
      </c>
      <c r="L5911" s="37">
        <f t="shared" si="2"/>
        <v>47</v>
      </c>
      <c r="M5911" s="37">
        <f t="shared" si="3"/>
        <v>19</v>
      </c>
      <c r="N5911" s="37">
        <f t="shared" si="4"/>
        <v>11</v>
      </c>
      <c r="O5911" s="37" t="str">
        <f t="array" ref="O5911">IFERROR(XLOOKUP(K5911,'Tipo de carga'!B:B,'Tipo de carga'!C:C))</f>
        <v>Diesel</v>
      </c>
    </row>
    <row r="5912">
      <c r="A5912" s="36">
        <v>1715.0</v>
      </c>
      <c r="B5912" s="37" t="str">
        <f t="array" ref="B5912">IFERROR(XLOOKUP(A5912,'Asignacion Nov'!A:A,'Asignacion Nov'!C:C))</f>
        <v>Wm Sencillo</v>
      </c>
      <c r="C5912" s="37" t="str">
        <f t="array" ref="C5912">IFERROR(XLOOKUP(A5912,'Asignacion Nov'!A:A,'Asignacion Nov'!B:B))</f>
        <v>EC-08</v>
      </c>
      <c r="D5912" s="38">
        <v>45615.42755787037</v>
      </c>
      <c r="E5912" s="36" t="s">
        <v>280</v>
      </c>
      <c r="F5912" s="37" t="str">
        <f t="array" ref="F5912">IFERROR(XLOOKUP(E5912,Operadores!A:A,Operadores!B:B))</f>
        <v>LEOJAI</v>
      </c>
      <c r="G5912" s="36" t="s">
        <v>42</v>
      </c>
      <c r="H5912" s="39">
        <v>20.295153</v>
      </c>
      <c r="I5912" s="40">
        <v>330.0</v>
      </c>
      <c r="J5912" s="41">
        <f t="shared" si="5"/>
        <v>6697.40049</v>
      </c>
      <c r="K5912" s="37" t="str">
        <f t="array" ref="K5912">IFERROR(XLOOKUP(G5912,'Tipo de carga'!A:A,'Tipo de carga'!B:B))</f>
        <v>Autoabasto</v>
      </c>
      <c r="L5912" s="37">
        <f t="shared" si="2"/>
        <v>47</v>
      </c>
      <c r="M5912" s="37">
        <f t="shared" si="3"/>
        <v>19</v>
      </c>
      <c r="N5912" s="37">
        <f t="shared" si="4"/>
        <v>11</v>
      </c>
      <c r="O5912" s="37" t="str">
        <f t="array" ref="O5912">IFERROR(XLOOKUP(K5912,'Tipo de carga'!B:B,'Tipo de carga'!C:C))</f>
        <v>Diesel</v>
      </c>
    </row>
    <row r="5913">
      <c r="A5913" s="36">
        <v>1826.0</v>
      </c>
      <c r="B5913" s="37" t="str">
        <f t="array" ref="B5913">IFERROR(XLOOKUP(A5913,'Asignacion Nov'!A:A,'Asignacion Nov'!C:C))</f>
        <v>Wm Full</v>
      </c>
      <c r="C5913" s="37" t="str">
        <f t="array" ref="C5913">IFERROR(XLOOKUP(A5913,'Asignacion Nov'!A:A,'Asignacion Nov'!B:B))</f>
        <v>EC-08</v>
      </c>
      <c r="D5913" s="38">
        <v>45615.392534722225</v>
      </c>
      <c r="E5913" s="36" t="s">
        <v>298</v>
      </c>
      <c r="F5913" s="37" t="str">
        <f t="array" ref="F5913">IFERROR(XLOOKUP(E5913,Operadores!A:A,Operadores!B:B))</f>
        <v>MORFRE01</v>
      </c>
      <c r="G5913" s="36" t="s">
        <v>42</v>
      </c>
      <c r="H5913" s="39">
        <v>20.295153</v>
      </c>
      <c r="I5913" s="40">
        <v>386.0</v>
      </c>
      <c r="J5913" s="41">
        <f t="shared" si="5"/>
        <v>7833.929058</v>
      </c>
      <c r="K5913" s="37" t="str">
        <f t="array" ref="K5913">IFERROR(XLOOKUP(G5913,'Tipo de carga'!A:A,'Tipo de carga'!B:B))</f>
        <v>Autoabasto</v>
      </c>
      <c r="L5913" s="37">
        <f t="shared" si="2"/>
        <v>47</v>
      </c>
      <c r="M5913" s="37">
        <f t="shared" si="3"/>
        <v>19</v>
      </c>
      <c r="N5913" s="37">
        <f t="shared" si="4"/>
        <v>11</v>
      </c>
      <c r="O5913" s="37" t="str">
        <f t="array" ref="O5913">IFERROR(XLOOKUP(K5913,'Tipo de carga'!B:B,'Tipo de carga'!C:C))</f>
        <v>Diesel</v>
      </c>
    </row>
    <row r="5914">
      <c r="A5914" s="36">
        <v>1813.0</v>
      </c>
      <c r="B5914" s="37" t="str">
        <f t="array" ref="B5914">IFERROR(XLOOKUP(A5914,'Asignacion Nov'!A:A,'Asignacion Nov'!C:C))</f>
        <v>Wm Full</v>
      </c>
      <c r="C5914" s="37" t="str">
        <f t="array" ref="C5914">IFERROR(XLOOKUP(A5914,'Asignacion Nov'!A:A,'Asignacion Nov'!B:B))</f>
        <v>EC-08</v>
      </c>
      <c r="D5914" s="38">
        <v>45615.391597222224</v>
      </c>
      <c r="E5914" s="36" t="s">
        <v>289</v>
      </c>
      <c r="F5914" s="37" t="str">
        <f t="array" ref="F5914">IFERROR(XLOOKUP(E5914,Operadores!A:A,Operadores!B:B))</f>
        <v>ALFEDI</v>
      </c>
      <c r="G5914" s="36" t="s">
        <v>42</v>
      </c>
      <c r="H5914" s="39">
        <v>20.295153</v>
      </c>
      <c r="I5914" s="40">
        <v>350.0</v>
      </c>
      <c r="J5914" s="41">
        <f t="shared" si="5"/>
        <v>7103.30355</v>
      </c>
      <c r="K5914" s="37" t="str">
        <f t="array" ref="K5914">IFERROR(XLOOKUP(G5914,'Tipo de carga'!A:A,'Tipo de carga'!B:B))</f>
        <v>Autoabasto</v>
      </c>
      <c r="L5914" s="37">
        <f t="shared" si="2"/>
        <v>47</v>
      </c>
      <c r="M5914" s="37">
        <f t="shared" si="3"/>
        <v>19</v>
      </c>
      <c r="N5914" s="37">
        <f t="shared" si="4"/>
        <v>11</v>
      </c>
      <c r="O5914" s="37" t="str">
        <f t="array" ref="O5914">IFERROR(XLOOKUP(K5914,'Tipo de carga'!B:B,'Tipo de carga'!C:C))</f>
        <v>Diesel</v>
      </c>
    </row>
    <row r="5915">
      <c r="A5915" s="36">
        <v>1701.0</v>
      </c>
      <c r="B5915" s="37" t="str">
        <f t="array" ref="B5915">IFERROR(XLOOKUP(A5915,'Asignacion Nov'!A:A,'Asignacion Nov'!C:C))</f>
        <v>Wm Full</v>
      </c>
      <c r="C5915" s="37" t="str">
        <f t="array" ref="C5915">IFERROR(XLOOKUP(A5915,'Asignacion Nov'!A:A,'Asignacion Nov'!B:B))</f>
        <v>EC-08</v>
      </c>
      <c r="D5915" s="38">
        <v>45615.383888888886</v>
      </c>
      <c r="E5915" s="36" t="s">
        <v>400</v>
      </c>
      <c r="F5915" s="37" t="str">
        <f t="array" ref="F5915">IFERROR(XLOOKUP(E5915,Operadores!A:A,Operadores!B:B))</f>
        <v>HERMOI</v>
      </c>
      <c r="G5915" s="36" t="s">
        <v>42</v>
      </c>
      <c r="H5915" s="39">
        <v>20.295153</v>
      </c>
      <c r="I5915" s="40">
        <v>380.0</v>
      </c>
      <c r="J5915" s="41">
        <f t="shared" si="5"/>
        <v>7712.15814</v>
      </c>
      <c r="K5915" s="37" t="str">
        <f t="array" ref="K5915">IFERROR(XLOOKUP(G5915,'Tipo de carga'!A:A,'Tipo de carga'!B:B))</f>
        <v>Autoabasto</v>
      </c>
      <c r="L5915" s="37">
        <f t="shared" si="2"/>
        <v>47</v>
      </c>
      <c r="M5915" s="37">
        <f t="shared" si="3"/>
        <v>19</v>
      </c>
      <c r="N5915" s="37">
        <f t="shared" si="4"/>
        <v>11</v>
      </c>
      <c r="O5915" s="37" t="str">
        <f t="array" ref="O5915">IFERROR(XLOOKUP(K5915,'Tipo de carga'!B:B,'Tipo de carga'!C:C))</f>
        <v>Diesel</v>
      </c>
    </row>
    <row r="5916">
      <c r="A5916" s="36">
        <v>2005.0</v>
      </c>
      <c r="B5916" s="37" t="str">
        <f t="array" ref="B5916">IFERROR(XLOOKUP(A5916,'Asignacion Nov'!A:A,'Asignacion Nov'!C:C))</f>
        <v>MeLi Dedicado Merida</v>
      </c>
      <c r="C5916" s="37" t="str">
        <f t="array" ref="C5916">IFERROR(XLOOKUP(A5916,'Asignacion Nov'!A:A,'Asignacion Nov'!B:B))</f>
        <v>EC-05</v>
      </c>
      <c r="D5916" s="38">
        <v>45615.38037037037</v>
      </c>
      <c r="E5916" s="36" t="s">
        <v>399</v>
      </c>
      <c r="F5916" s="37" t="str">
        <f t="array" ref="F5916">IFERROR(XLOOKUP(E5916,Operadores!A:A,Operadores!B:B))</f>
        <v>DOMLEO</v>
      </c>
      <c r="G5916" s="36" t="s">
        <v>42</v>
      </c>
      <c r="H5916" s="39">
        <v>20.295153</v>
      </c>
      <c r="I5916" s="40">
        <v>241.0</v>
      </c>
      <c r="J5916" s="41">
        <f t="shared" si="5"/>
        <v>4891.131873</v>
      </c>
      <c r="K5916" s="37" t="str">
        <f t="array" ref="K5916">IFERROR(XLOOKUP(G5916,'Tipo de carga'!A:A,'Tipo de carga'!B:B))</f>
        <v>Autoabasto</v>
      </c>
      <c r="L5916" s="37">
        <f t="shared" si="2"/>
        <v>47</v>
      </c>
      <c r="M5916" s="37">
        <f t="shared" si="3"/>
        <v>19</v>
      </c>
      <c r="N5916" s="37">
        <f t="shared" si="4"/>
        <v>11</v>
      </c>
      <c r="O5916" s="37" t="str">
        <f t="array" ref="O5916">IFERROR(XLOOKUP(K5916,'Tipo de carga'!B:B,'Tipo de carga'!C:C))</f>
        <v>Diesel</v>
      </c>
    </row>
    <row r="5917">
      <c r="A5917" s="36">
        <v>1736.0</v>
      </c>
      <c r="B5917" s="37" t="str">
        <f t="array" ref="B5917">IFERROR(XLOOKUP(A5917,'Asignacion Nov'!A:A,'Asignacion Nov'!C:C))</f>
        <v>Wm Full</v>
      </c>
      <c r="C5917" s="37" t="str">
        <f t="array" ref="C5917">IFERROR(XLOOKUP(A5917,'Asignacion Nov'!A:A,'Asignacion Nov'!B:B))</f>
        <v>EC-08</v>
      </c>
      <c r="D5917" s="38">
        <v>45615.37238425926</v>
      </c>
      <c r="E5917" s="36" t="s">
        <v>476</v>
      </c>
      <c r="F5917" s="37" t="str">
        <f t="array" ref="F5917">IFERROR(XLOOKUP(E5917,Operadores!A:A,Operadores!B:B))</f>
        <v>VILJE</v>
      </c>
      <c r="G5917" s="36" t="s">
        <v>42</v>
      </c>
      <c r="H5917" s="39">
        <v>20.295153</v>
      </c>
      <c r="I5917" s="40">
        <v>420.0</v>
      </c>
      <c r="J5917" s="41">
        <f t="shared" si="5"/>
        <v>8523.96426</v>
      </c>
      <c r="K5917" s="37" t="str">
        <f t="array" ref="K5917">IFERROR(XLOOKUP(G5917,'Tipo de carga'!A:A,'Tipo de carga'!B:B))</f>
        <v>Autoabasto</v>
      </c>
      <c r="L5917" s="37">
        <f t="shared" si="2"/>
        <v>47</v>
      </c>
      <c r="M5917" s="37">
        <f t="shared" si="3"/>
        <v>19</v>
      </c>
      <c r="N5917" s="37">
        <f t="shared" si="4"/>
        <v>11</v>
      </c>
      <c r="O5917" s="37" t="str">
        <f t="array" ref="O5917">IFERROR(XLOOKUP(K5917,'Tipo de carga'!B:B,'Tipo de carga'!C:C))</f>
        <v>Diesel</v>
      </c>
    </row>
    <row r="5918">
      <c r="A5918" s="36">
        <v>2018.0</v>
      </c>
      <c r="B5918" s="37" t="str">
        <f t="array" ref="B5918">IFERROR(XLOOKUP(A5918,'Asignacion Nov'!A:A,'Asignacion Nov'!C:C))</f>
        <v>MeLi Dedicado TD</v>
      </c>
      <c r="C5918" s="37" t="str">
        <f t="array" ref="C5918">IFERROR(XLOOKUP(A5918,'Asignacion Nov'!A:A,'Asignacion Nov'!B:B))</f>
        <v>EC-05</v>
      </c>
      <c r="D5918" s="38">
        <v>45615.321597222224</v>
      </c>
      <c r="E5918" s="36" t="s">
        <v>591</v>
      </c>
      <c r="F5918" s="37" t="str">
        <f t="array" ref="F5918">IFERROR(XLOOKUP(E5918,Operadores!A:A,Operadores!B:B))</f>
        <v>MACFRA</v>
      </c>
      <c r="G5918" s="36" t="s">
        <v>42</v>
      </c>
      <c r="H5918" s="39">
        <v>20.295153</v>
      </c>
      <c r="I5918" s="40">
        <v>382.0</v>
      </c>
      <c r="J5918" s="41">
        <f t="shared" si="5"/>
        <v>7752.748446</v>
      </c>
      <c r="K5918" s="37" t="str">
        <f t="array" ref="K5918">IFERROR(XLOOKUP(G5918,'Tipo de carga'!A:A,'Tipo de carga'!B:B))</f>
        <v>Autoabasto</v>
      </c>
      <c r="L5918" s="37">
        <f t="shared" si="2"/>
        <v>47</v>
      </c>
      <c r="M5918" s="37">
        <f t="shared" si="3"/>
        <v>19</v>
      </c>
      <c r="N5918" s="37">
        <f t="shared" si="4"/>
        <v>11</v>
      </c>
      <c r="O5918" s="37" t="str">
        <f t="array" ref="O5918">IFERROR(XLOOKUP(K5918,'Tipo de carga'!B:B,'Tipo de carga'!C:C))</f>
        <v>Diesel</v>
      </c>
    </row>
    <row r="5919">
      <c r="A5919" s="36">
        <v>2013.0</v>
      </c>
      <c r="B5919" s="37" t="str">
        <f t="array" ref="B5919">IFERROR(XLOOKUP(A5919,'Asignacion Nov'!A:A,'Asignacion Nov'!C:C))</f>
        <v>MeLi Dedicado Merida</v>
      </c>
      <c r="C5919" s="37" t="str">
        <f t="array" ref="C5919">IFERROR(XLOOKUP(A5919,'Asignacion Nov'!A:A,'Asignacion Nov'!B:B))</f>
        <v>EC-05</v>
      </c>
      <c r="D5919" s="38">
        <v>45615.30008101852</v>
      </c>
      <c r="E5919" s="36" t="s">
        <v>556</v>
      </c>
      <c r="F5919" s="37" t="str">
        <f t="array" ref="F5919">IFERROR(XLOOKUP(E5919,Operadores!A:A,Operadores!B:B))</f>
        <v>MONJON</v>
      </c>
      <c r="G5919" s="36" t="s">
        <v>42</v>
      </c>
      <c r="H5919" s="39">
        <v>20.295153</v>
      </c>
      <c r="I5919" s="40">
        <v>389.0</v>
      </c>
      <c r="J5919" s="41">
        <f t="shared" si="5"/>
        <v>7894.814517</v>
      </c>
      <c r="K5919" s="37" t="str">
        <f t="array" ref="K5919">IFERROR(XLOOKUP(G5919,'Tipo de carga'!A:A,'Tipo de carga'!B:B))</f>
        <v>Autoabasto</v>
      </c>
      <c r="L5919" s="37">
        <f t="shared" si="2"/>
        <v>47</v>
      </c>
      <c r="M5919" s="37">
        <f t="shared" si="3"/>
        <v>19</v>
      </c>
      <c r="N5919" s="37">
        <f t="shared" si="4"/>
        <v>11</v>
      </c>
      <c r="O5919" s="37" t="str">
        <f t="array" ref="O5919">IFERROR(XLOOKUP(K5919,'Tipo de carga'!B:B,'Tipo de carga'!C:C))</f>
        <v>Diesel</v>
      </c>
    </row>
    <row r="5920">
      <c r="A5920" s="36">
        <v>1973.0</v>
      </c>
      <c r="B5920" s="37" t="str">
        <f t="array" ref="B5920">IFERROR(XLOOKUP(A5920,'Asignacion Nov'!A:A,'Asignacion Nov'!C:C))</f>
        <v>Sayer Sencillo</v>
      </c>
      <c r="C5920" s="37" t="str">
        <f t="array" ref="C5920">IFERROR(XLOOKUP(A5920,'Asignacion Nov'!A:A,'Asignacion Nov'!B:B))</f>
        <v>EC-04</v>
      </c>
      <c r="D5920" s="38">
        <v>45615.16636574074</v>
      </c>
      <c r="E5920" s="36" t="s">
        <v>61</v>
      </c>
      <c r="F5920" s="37" t="str">
        <f t="array" ref="F5920">IFERROR(XLOOKUP(E5920,Operadores!A:A,Operadores!B:B))</f>
        <v>MENIG</v>
      </c>
      <c r="G5920" s="36" t="s">
        <v>42</v>
      </c>
      <c r="H5920" s="39">
        <v>20.295153</v>
      </c>
      <c r="I5920" s="40">
        <v>360.0</v>
      </c>
      <c r="J5920" s="41">
        <f t="shared" si="5"/>
        <v>7306.25508</v>
      </c>
      <c r="K5920" s="37" t="str">
        <f t="array" ref="K5920">IFERROR(XLOOKUP(G5920,'Tipo de carga'!A:A,'Tipo de carga'!B:B))</f>
        <v>Autoabasto</v>
      </c>
      <c r="L5920" s="37">
        <f t="shared" si="2"/>
        <v>47</v>
      </c>
      <c r="M5920" s="37">
        <f t="shared" si="3"/>
        <v>19</v>
      </c>
      <c r="N5920" s="37">
        <f t="shared" si="4"/>
        <v>11</v>
      </c>
      <c r="O5920" s="37" t="str">
        <f t="array" ref="O5920">IFERROR(XLOOKUP(K5920,'Tipo de carga'!B:B,'Tipo de carga'!C:C))</f>
        <v>Diesel</v>
      </c>
    </row>
    <row r="5921">
      <c r="A5921" s="36">
        <v>2031.0</v>
      </c>
      <c r="B5921" s="37" t="str">
        <f t="array" ref="B5921">IFERROR(XLOOKUP(A5921,'Asignacion Nov'!A:A,'Asignacion Nov'!C:C))</f>
        <v>MeLi Dedicado Merida</v>
      </c>
      <c r="C5921" s="37" t="str">
        <f t="array" ref="C5921">IFERROR(XLOOKUP(A5921,'Asignacion Nov'!A:A,'Asignacion Nov'!B:B))</f>
        <v>EC-05</v>
      </c>
      <c r="D5921" s="38">
        <v>45615.16438657408</v>
      </c>
      <c r="E5921" s="36" t="s">
        <v>304</v>
      </c>
      <c r="F5921" s="37" t="str">
        <f t="array" ref="F5921">IFERROR(XLOOKUP(E5921,Operadores!A:A,Operadores!B:B))</f>
        <v>ORTEDU</v>
      </c>
      <c r="G5921" s="36" t="s">
        <v>42</v>
      </c>
      <c r="H5921" s="39">
        <v>20.295153</v>
      </c>
      <c r="I5921" s="40">
        <v>501.0</v>
      </c>
      <c r="J5921" s="41">
        <f t="shared" si="5"/>
        <v>10167.87165</v>
      </c>
      <c r="K5921" s="37" t="str">
        <f t="array" ref="K5921">IFERROR(XLOOKUP(G5921,'Tipo de carga'!A:A,'Tipo de carga'!B:B))</f>
        <v>Autoabasto</v>
      </c>
      <c r="L5921" s="37">
        <f t="shared" si="2"/>
        <v>47</v>
      </c>
      <c r="M5921" s="37">
        <f t="shared" si="3"/>
        <v>19</v>
      </c>
      <c r="N5921" s="37">
        <f t="shared" si="4"/>
        <v>11</v>
      </c>
      <c r="O5921" s="37" t="str">
        <f t="array" ref="O5921">IFERROR(XLOOKUP(K5921,'Tipo de carga'!B:B,'Tipo de carga'!C:C))</f>
        <v>Diesel</v>
      </c>
    </row>
    <row r="5922">
      <c r="A5922" s="36">
        <v>1729.0</v>
      </c>
      <c r="B5922" s="37" t="str">
        <f t="array" ref="B5922">IFERROR(XLOOKUP(A5922,'Asignacion Nov'!A:A,'Asignacion Nov'!C:C))</f>
        <v>Wm Full</v>
      </c>
      <c r="C5922" s="37" t="str">
        <f t="array" ref="C5922">IFERROR(XLOOKUP(A5922,'Asignacion Nov'!A:A,'Asignacion Nov'!B:B))</f>
        <v>EC-08</v>
      </c>
      <c r="D5922" s="38">
        <v>45615.06700231481</v>
      </c>
      <c r="E5922" s="36" t="s">
        <v>284</v>
      </c>
      <c r="F5922" s="37" t="str">
        <f t="array" ref="F5922">IFERROR(XLOOKUP(E5922,Operadores!A:A,Operadores!B:B))</f>
        <v>CAMJU01</v>
      </c>
      <c r="G5922" s="36" t="s">
        <v>42</v>
      </c>
      <c r="H5922" s="39">
        <v>20.295153</v>
      </c>
      <c r="I5922" s="40">
        <v>408.0</v>
      </c>
      <c r="J5922" s="41">
        <f t="shared" si="5"/>
        <v>8280.422424</v>
      </c>
      <c r="K5922" s="37" t="str">
        <f t="array" ref="K5922">IFERROR(XLOOKUP(G5922,'Tipo de carga'!A:A,'Tipo de carga'!B:B))</f>
        <v>Autoabasto</v>
      </c>
      <c r="L5922" s="37">
        <f t="shared" si="2"/>
        <v>47</v>
      </c>
      <c r="M5922" s="37">
        <f t="shared" si="3"/>
        <v>19</v>
      </c>
      <c r="N5922" s="37">
        <f t="shared" si="4"/>
        <v>11</v>
      </c>
      <c r="O5922" s="37" t="str">
        <f t="array" ref="O5922">IFERROR(XLOOKUP(K5922,'Tipo de carga'!B:B,'Tipo de carga'!C:C))</f>
        <v>Diesel</v>
      </c>
    </row>
    <row r="5923">
      <c r="A5923" s="36">
        <v>1820.0</v>
      </c>
      <c r="B5923" s="37" t="str">
        <f t="array" ref="B5923">IFERROR(XLOOKUP(A5923,'Asignacion Nov'!A:A,'Asignacion Nov'!C:C))</f>
        <v>Wm Full</v>
      </c>
      <c r="C5923" s="37" t="str">
        <f t="array" ref="C5923">IFERROR(XLOOKUP(A5923,'Asignacion Nov'!A:A,'Asignacion Nov'!B:B))</f>
        <v>EC-08</v>
      </c>
      <c r="D5923" s="38">
        <v>45615.05409722222</v>
      </c>
      <c r="E5923" s="36" t="s">
        <v>303</v>
      </c>
      <c r="F5923" s="37" t="str">
        <f t="array" ref="F5923">IFERROR(XLOOKUP(E5923,Operadores!A:A,Operadores!B:B))</f>
        <v>CAMVI01</v>
      </c>
      <c r="G5923" s="36" t="s">
        <v>42</v>
      </c>
      <c r="H5923" s="39">
        <v>20.295153</v>
      </c>
      <c r="I5923" s="40">
        <v>343.0</v>
      </c>
      <c r="J5923" s="41">
        <f t="shared" si="5"/>
        <v>6961.237479</v>
      </c>
      <c r="K5923" s="37" t="str">
        <f t="array" ref="K5923">IFERROR(XLOOKUP(G5923,'Tipo de carga'!A:A,'Tipo de carga'!B:B))</f>
        <v>Autoabasto</v>
      </c>
      <c r="L5923" s="37">
        <f t="shared" si="2"/>
        <v>47</v>
      </c>
      <c r="M5923" s="37">
        <f t="shared" si="3"/>
        <v>19</v>
      </c>
      <c r="N5923" s="37">
        <f t="shared" si="4"/>
        <v>11</v>
      </c>
      <c r="O5923" s="37" t="str">
        <f t="array" ref="O5923">IFERROR(XLOOKUP(K5923,'Tipo de carga'!B:B,'Tipo de carga'!C:C))</f>
        <v>Diesel</v>
      </c>
    </row>
    <row r="5924">
      <c r="A5924" s="36">
        <v>2018.0</v>
      </c>
      <c r="B5924" s="37" t="str">
        <f t="array" ref="B5924">IFERROR(XLOOKUP(A5924,'Asignacion Nov'!A:A,'Asignacion Nov'!C:C))</f>
        <v>MeLi Dedicado TD</v>
      </c>
      <c r="C5924" s="37" t="str">
        <f t="array" ref="C5924">IFERROR(XLOOKUP(A5924,'Asignacion Nov'!A:A,'Asignacion Nov'!B:B))</f>
        <v>EC-05</v>
      </c>
      <c r="D5924" s="38">
        <v>45615.0</v>
      </c>
      <c r="E5924" s="36" t="s">
        <v>591</v>
      </c>
      <c r="F5924" s="37" t="str">
        <f t="array" ref="F5924">IFERROR(XLOOKUP(E5924,Operadores!A:A,Operadores!B:B))</f>
        <v>MACFRA</v>
      </c>
      <c r="G5924" s="36" t="s">
        <v>425</v>
      </c>
      <c r="H5924" s="39">
        <v>25.5</v>
      </c>
      <c r="I5924" s="40">
        <v>230.0</v>
      </c>
      <c r="J5924" s="41">
        <f t="shared" si="5"/>
        <v>5865</v>
      </c>
      <c r="K5924" s="37" t="str">
        <f t="array" ref="K5924">IFERROR(XLOOKUP(G5924,'Tipo de carga'!A:A,'Tipo de carga'!B:B))</f>
        <v>Ticket</v>
      </c>
      <c r="L5924" s="37">
        <f t="shared" si="2"/>
        <v>47</v>
      </c>
      <c r="M5924" s="37">
        <f t="shared" si="3"/>
        <v>19</v>
      </c>
      <c r="N5924" s="37">
        <f t="shared" si="4"/>
        <v>11</v>
      </c>
      <c r="O5924" s="37" t="str">
        <f t="array" ref="O5924">IFERROR(XLOOKUP(K5924,'Tipo de carga'!B:B,'Tipo de carga'!C:C))</f>
        <v>Diesel</v>
      </c>
    </row>
    <row r="5925">
      <c r="A5925" s="36">
        <v>1892.0</v>
      </c>
      <c r="B5925" s="37" t="str">
        <f t="array" ref="B5925">IFERROR(XLOOKUP(A5925,'Asignacion Nov'!A:A,'Asignacion Nov'!C:C))</f>
        <v>Full Liver</v>
      </c>
      <c r="C5925" s="37" t="str">
        <f t="array" ref="C5925">IFERROR(XLOOKUP(A5925,'Asignacion Nov'!A:A,'Asignacion Nov'!B:B))</f>
        <v>EC-01</v>
      </c>
      <c r="D5925" s="38">
        <v>45615.31041666667</v>
      </c>
      <c r="E5925" s="36" t="s">
        <v>151</v>
      </c>
      <c r="F5925" s="37" t="str">
        <f t="array" ref="F5925">IFERROR(XLOOKUP(E5925,Operadores!A:A,Operadores!B:B))</f>
        <v>CALVI</v>
      </c>
      <c r="G5925" s="36" t="s">
        <v>425</v>
      </c>
      <c r="H5925" s="39">
        <v>25.87</v>
      </c>
      <c r="I5925" s="40">
        <v>464.0</v>
      </c>
      <c r="J5925" s="41">
        <f t="shared" si="5"/>
        <v>12003.68</v>
      </c>
      <c r="K5925" s="37" t="str">
        <f t="array" ref="K5925">IFERROR(XLOOKUP(G5925,'Tipo de carga'!A:A,'Tipo de carga'!B:B))</f>
        <v>Ticket</v>
      </c>
      <c r="L5925" s="37">
        <f t="shared" si="2"/>
        <v>47</v>
      </c>
      <c r="M5925" s="37">
        <f t="shared" si="3"/>
        <v>19</v>
      </c>
      <c r="N5925" s="37">
        <f t="shared" si="4"/>
        <v>11</v>
      </c>
      <c r="O5925" s="37" t="str">
        <f t="array" ref="O5925">IFERROR(XLOOKUP(K5925,'Tipo de carga'!B:B,'Tipo de carga'!C:C))</f>
        <v>Diesel</v>
      </c>
    </row>
    <row r="5926">
      <c r="A5926" s="36">
        <v>1806.0</v>
      </c>
      <c r="B5926" s="37" t="str">
        <f t="array" ref="B5926">IFERROR(XLOOKUP(A5926,'Asignacion Nov'!A:A,'Asignacion Nov'!C:C))</f>
        <v>Sayer Sencillo</v>
      </c>
      <c r="C5926" s="37" t="str">
        <f t="array" ref="C5926">IFERROR(XLOOKUP(A5926,'Asignacion Nov'!A:A,'Asignacion Nov'!B:B))</f>
        <v>EC-04</v>
      </c>
      <c r="D5926" s="38">
        <v>45615.36875</v>
      </c>
      <c r="E5926" s="36" t="s">
        <v>40</v>
      </c>
      <c r="F5926" s="37" t="str">
        <f t="array" ref="F5926">IFERROR(XLOOKUP(E5926,Operadores!A:A,Operadores!B:B))</f>
        <v>DIAOMA</v>
      </c>
      <c r="G5926" s="36" t="s">
        <v>425</v>
      </c>
      <c r="H5926" s="39">
        <v>25.65</v>
      </c>
      <c r="I5926" s="40">
        <v>332.0</v>
      </c>
      <c r="J5926" s="41">
        <f t="shared" si="5"/>
        <v>8515.8</v>
      </c>
      <c r="K5926" s="37" t="str">
        <f t="array" ref="K5926">IFERROR(XLOOKUP(G5926,'Tipo de carga'!A:A,'Tipo de carga'!B:B))</f>
        <v>Ticket</v>
      </c>
      <c r="L5926" s="37">
        <f t="shared" si="2"/>
        <v>47</v>
      </c>
      <c r="M5926" s="37">
        <f t="shared" si="3"/>
        <v>19</v>
      </c>
      <c r="N5926" s="37">
        <f t="shared" si="4"/>
        <v>11</v>
      </c>
      <c r="O5926" s="37" t="str">
        <f t="array" ref="O5926">IFERROR(XLOOKUP(K5926,'Tipo de carga'!B:B,'Tipo de carga'!C:C))</f>
        <v>Diesel</v>
      </c>
    </row>
    <row r="5927">
      <c r="A5927" s="36">
        <v>1968.0</v>
      </c>
      <c r="B5927" s="37" t="str">
        <f t="array" ref="B5927">IFERROR(XLOOKUP(A5927,'Asignacion Nov'!A:A,'Asignacion Nov'!C:C))</f>
        <v>Sayer Sencillo</v>
      </c>
      <c r="C5927" s="37" t="str">
        <f t="array" ref="C5927">IFERROR(XLOOKUP(A5927,'Asignacion Nov'!A:A,'Asignacion Nov'!B:B))</f>
        <v>EC-04</v>
      </c>
      <c r="D5927" s="38">
        <v>45615.40972222222</v>
      </c>
      <c r="E5927" s="36" t="s">
        <v>251</v>
      </c>
      <c r="F5927" s="37" t="str">
        <f t="array" ref="F5927">IFERROR(XLOOKUP(E5927,Operadores!A:A,Operadores!B:B))</f>
        <v>MORMA03</v>
      </c>
      <c r="G5927" s="36" t="s">
        <v>425</v>
      </c>
      <c r="H5927" s="39">
        <v>25.24</v>
      </c>
      <c r="I5927" s="40">
        <v>295.0</v>
      </c>
      <c r="J5927" s="41">
        <f t="shared" si="5"/>
        <v>7445.8</v>
      </c>
      <c r="K5927" s="37" t="str">
        <f t="array" ref="K5927">IFERROR(XLOOKUP(G5927,'Tipo de carga'!A:A,'Tipo de carga'!B:B))</f>
        <v>Ticket</v>
      </c>
      <c r="L5927" s="37">
        <f t="shared" si="2"/>
        <v>47</v>
      </c>
      <c r="M5927" s="37">
        <f t="shared" si="3"/>
        <v>19</v>
      </c>
      <c r="N5927" s="37">
        <f t="shared" si="4"/>
        <v>11</v>
      </c>
      <c r="O5927" s="37" t="str">
        <f t="array" ref="O5927">IFERROR(XLOOKUP(K5927,'Tipo de carga'!B:B,'Tipo de carga'!C:C))</f>
        <v>Diesel</v>
      </c>
    </row>
    <row r="5928">
      <c r="A5928" s="36">
        <v>1762.0</v>
      </c>
      <c r="B5928" s="37" t="str">
        <f t="array" ref="B5928">IFERROR(XLOOKUP(A5928,'Asignacion Nov'!A:A,'Asignacion Nov'!C:C))</f>
        <v>Hisense</v>
      </c>
      <c r="C5928" s="37" t="str">
        <f t="array" ref="C5928">IFERROR(XLOOKUP(A5928,'Asignacion Nov'!A:A,'Asignacion Nov'!B:B))</f>
        <v>EC-03</v>
      </c>
      <c r="D5928" s="38">
        <v>45615.44583333333</v>
      </c>
      <c r="E5928" s="36" t="s">
        <v>410</v>
      </c>
      <c r="F5928" s="37" t="str">
        <f t="array" ref="F5928">IFERROR(XLOOKUP(E5928,Operadores!A:A,Operadores!B:B))</f>
        <v>LOPMA03</v>
      </c>
      <c r="G5928" s="36" t="s">
        <v>425</v>
      </c>
      <c r="H5928" s="39">
        <v>25.8</v>
      </c>
      <c r="I5928" s="40">
        <v>279.0</v>
      </c>
      <c r="J5928" s="41">
        <f t="shared" si="5"/>
        <v>7198.2</v>
      </c>
      <c r="K5928" s="37" t="str">
        <f t="array" ref="K5928">IFERROR(XLOOKUP(G5928,'Tipo de carga'!A:A,'Tipo de carga'!B:B))</f>
        <v>Ticket</v>
      </c>
      <c r="L5928" s="37">
        <f t="shared" si="2"/>
        <v>47</v>
      </c>
      <c r="M5928" s="37">
        <f t="shared" si="3"/>
        <v>19</v>
      </c>
      <c r="N5928" s="37">
        <f t="shared" si="4"/>
        <v>11</v>
      </c>
      <c r="O5928" s="37" t="str">
        <f t="array" ref="O5928">IFERROR(XLOOKUP(K5928,'Tipo de carga'!B:B,'Tipo de carga'!C:C))</f>
        <v>Diesel</v>
      </c>
    </row>
    <row r="5929">
      <c r="A5929" s="36">
        <v>1960.0</v>
      </c>
      <c r="B5929" s="37" t="str">
        <f t="array" ref="B5929">IFERROR(XLOOKUP(A5929,'Asignacion Nov'!A:A,'Asignacion Nov'!C:C))</f>
        <v>MeLi asignado SD</v>
      </c>
      <c r="C5929" s="37" t="str">
        <f t="array" ref="C5929">IFERROR(XLOOKUP(A5929,'Asignacion Nov'!A:A,'Asignacion Nov'!B:B))</f>
        <v>EC-05</v>
      </c>
      <c r="D5929" s="38">
        <v>45615.44583333333</v>
      </c>
      <c r="E5929" s="36"/>
      <c r="F5929" s="37"/>
      <c r="G5929" s="36" t="s">
        <v>425</v>
      </c>
      <c r="H5929" s="39">
        <v>24.49</v>
      </c>
      <c r="I5929" s="40">
        <v>510.41</v>
      </c>
      <c r="J5929" s="41">
        <f t="shared" si="5"/>
        <v>12499.9409</v>
      </c>
      <c r="K5929" s="37" t="str">
        <f t="array" ref="K5929">IFERROR(XLOOKUP(G5929,'Tipo de carga'!A:A,'Tipo de carga'!B:B))</f>
        <v>Ticket</v>
      </c>
      <c r="L5929" s="37">
        <f t="shared" si="2"/>
        <v>47</v>
      </c>
      <c r="M5929" s="37">
        <f t="shared" si="3"/>
        <v>19</v>
      </c>
      <c r="N5929" s="37">
        <f t="shared" si="4"/>
        <v>11</v>
      </c>
      <c r="O5929" s="37" t="str">
        <f t="array" ref="O5929">IFERROR(XLOOKUP(K5929,'Tipo de carga'!B:B,'Tipo de carga'!C:C))</f>
        <v>Diesel</v>
      </c>
    </row>
    <row r="5930">
      <c r="A5930" s="36">
        <v>1803.0</v>
      </c>
      <c r="B5930" s="37" t="str">
        <f t="array" ref="B5930">IFERROR(XLOOKUP(A5930,'Asignacion Nov'!A:A,'Asignacion Nov'!C:C))</f>
        <v>Sayer Full</v>
      </c>
      <c r="C5930" s="37" t="str">
        <f t="array" ref="C5930">IFERROR(XLOOKUP(A5930,'Asignacion Nov'!A:A,'Asignacion Nov'!B:B))</f>
        <v>EC-04</v>
      </c>
      <c r="D5930" s="38">
        <v>45615.52569444444</v>
      </c>
      <c r="E5930" s="36" t="s">
        <v>24</v>
      </c>
      <c r="F5930" s="37" t="str">
        <f t="array" ref="F5930">IFERROR(XLOOKUP(E5930,Operadores!A:A,Operadores!B:B))</f>
        <v>LOPOSC</v>
      </c>
      <c r="G5930" s="36" t="s">
        <v>425</v>
      </c>
      <c r="H5930" s="39">
        <v>25.99</v>
      </c>
      <c r="I5930" s="40">
        <v>739.0</v>
      </c>
      <c r="J5930" s="41">
        <f t="shared" si="5"/>
        <v>19206.61</v>
      </c>
      <c r="K5930" s="37" t="str">
        <f t="array" ref="K5930">IFERROR(XLOOKUP(G5930,'Tipo de carga'!A:A,'Tipo de carga'!B:B))</f>
        <v>Ticket</v>
      </c>
      <c r="L5930" s="37">
        <f t="shared" si="2"/>
        <v>47</v>
      </c>
      <c r="M5930" s="37">
        <f t="shared" si="3"/>
        <v>19</v>
      </c>
      <c r="N5930" s="37">
        <f t="shared" si="4"/>
        <v>11</v>
      </c>
      <c r="O5930" s="37" t="str">
        <f t="array" ref="O5930">IFERROR(XLOOKUP(K5930,'Tipo de carga'!B:B,'Tipo de carga'!C:C))</f>
        <v>Diesel</v>
      </c>
    </row>
    <row r="5931">
      <c r="A5931" s="36">
        <v>1938.0</v>
      </c>
      <c r="B5931" s="37" t="str">
        <f t="array" ref="B5931">IFERROR(XLOOKUP(A5931,'Asignacion Nov'!A:A,'Asignacion Nov'!C:C))</f>
        <v>Sayer Sencillo</v>
      </c>
      <c r="C5931" s="37" t="str">
        <f t="array" ref="C5931">IFERROR(XLOOKUP(A5931,'Asignacion Nov'!A:A,'Asignacion Nov'!B:B))</f>
        <v>EC-04</v>
      </c>
      <c r="D5931" s="38">
        <v>45615.54513888889</v>
      </c>
      <c r="E5931" s="36" t="s">
        <v>38</v>
      </c>
      <c r="F5931" s="37" t="str">
        <f t="array" ref="F5931">IFERROR(XLOOKUP(E5931,Operadores!A:A,Operadores!B:B))</f>
        <v>SOSCA01</v>
      </c>
      <c r="G5931" s="36" t="s">
        <v>425</v>
      </c>
      <c r="H5931" s="39">
        <v>27.6</v>
      </c>
      <c r="I5931" s="40">
        <v>347.0</v>
      </c>
      <c r="J5931" s="41">
        <f t="shared" si="5"/>
        <v>9577.2</v>
      </c>
      <c r="K5931" s="37" t="str">
        <f t="array" ref="K5931">IFERROR(XLOOKUP(G5931,'Tipo de carga'!A:A,'Tipo de carga'!B:B))</f>
        <v>Ticket</v>
      </c>
      <c r="L5931" s="37">
        <f t="shared" si="2"/>
        <v>47</v>
      </c>
      <c r="M5931" s="37">
        <f t="shared" si="3"/>
        <v>19</v>
      </c>
      <c r="N5931" s="37">
        <f t="shared" si="4"/>
        <v>11</v>
      </c>
      <c r="O5931" s="37" t="str">
        <f t="array" ref="O5931">IFERROR(XLOOKUP(K5931,'Tipo de carga'!B:B,'Tipo de carga'!C:C))</f>
        <v>Diesel</v>
      </c>
    </row>
    <row r="5932">
      <c r="A5932" s="36">
        <v>1967.0</v>
      </c>
      <c r="B5932" s="37" t="str">
        <f t="array" ref="B5932">IFERROR(XLOOKUP(A5932,'Asignacion Nov'!A:A,'Asignacion Nov'!C:C))</f>
        <v>Sayer Sencillo</v>
      </c>
      <c r="C5932" s="37" t="str">
        <f t="array" ref="C5932">IFERROR(XLOOKUP(A5932,'Asignacion Nov'!A:A,'Asignacion Nov'!B:B))</f>
        <v>EC-04</v>
      </c>
      <c r="D5932" s="38">
        <v>45615.61388888889</v>
      </c>
      <c r="E5932" s="36" t="s">
        <v>30</v>
      </c>
      <c r="F5932" s="37" t="str">
        <f t="array" ref="F5932">IFERROR(XLOOKUP(E5932,Operadores!A:A,Operadores!B:B))</f>
        <v>BARMIGX</v>
      </c>
      <c r="G5932" s="36" t="s">
        <v>425</v>
      </c>
      <c r="H5932" s="39">
        <v>26.15</v>
      </c>
      <c r="I5932" s="40">
        <v>283.0</v>
      </c>
      <c r="J5932" s="41">
        <f t="shared" si="5"/>
        <v>7400.45</v>
      </c>
      <c r="K5932" s="37" t="str">
        <f t="array" ref="K5932">IFERROR(XLOOKUP(G5932,'Tipo de carga'!A:A,'Tipo de carga'!B:B))</f>
        <v>Ticket</v>
      </c>
      <c r="L5932" s="37">
        <f t="shared" si="2"/>
        <v>47</v>
      </c>
      <c r="M5932" s="37">
        <f t="shared" si="3"/>
        <v>19</v>
      </c>
      <c r="N5932" s="37">
        <f t="shared" si="4"/>
        <v>11</v>
      </c>
      <c r="O5932" s="37" t="str">
        <f t="array" ref="O5932">IFERROR(XLOOKUP(K5932,'Tipo de carga'!B:B,'Tipo de carga'!C:C))</f>
        <v>Diesel</v>
      </c>
    </row>
    <row r="5933">
      <c r="A5933" s="36">
        <v>1971.0</v>
      </c>
      <c r="B5933" s="37" t="str">
        <f t="array" ref="B5933">IFERROR(XLOOKUP(A5933,'Asignacion Nov'!A:A,'Asignacion Nov'!C:C))</f>
        <v>Sayer Sencillo</v>
      </c>
      <c r="C5933" s="37" t="str">
        <f t="array" ref="C5933">IFERROR(XLOOKUP(A5933,'Asignacion Nov'!A:A,'Asignacion Nov'!B:B))</f>
        <v>EC-04</v>
      </c>
      <c r="D5933" s="38">
        <v>45615.64027777778</v>
      </c>
      <c r="E5933" s="36" t="s">
        <v>36</v>
      </c>
      <c r="F5933" s="37" t="str">
        <f t="array" ref="F5933">IFERROR(XLOOKUP(E5933,Operadores!A:A,Operadores!B:B))</f>
        <v>OLVOSX</v>
      </c>
      <c r="G5933" s="36" t="s">
        <v>425</v>
      </c>
      <c r="H5933" s="39">
        <v>27.6</v>
      </c>
      <c r="I5933" s="40">
        <v>261.0</v>
      </c>
      <c r="J5933" s="41">
        <f t="shared" si="5"/>
        <v>7203.6</v>
      </c>
      <c r="K5933" s="37" t="str">
        <f t="array" ref="K5933">IFERROR(XLOOKUP(G5933,'Tipo de carga'!A:A,'Tipo de carga'!B:B))</f>
        <v>Ticket</v>
      </c>
      <c r="L5933" s="37">
        <f t="shared" si="2"/>
        <v>47</v>
      </c>
      <c r="M5933" s="37">
        <f t="shared" si="3"/>
        <v>19</v>
      </c>
      <c r="N5933" s="37">
        <f t="shared" si="4"/>
        <v>11</v>
      </c>
      <c r="O5933" s="37" t="str">
        <f t="array" ref="O5933">IFERROR(XLOOKUP(K5933,'Tipo de carga'!B:B,'Tipo de carga'!C:C))</f>
        <v>Diesel</v>
      </c>
    </row>
    <row r="5934">
      <c r="A5934" s="36">
        <v>1831.0</v>
      </c>
      <c r="B5934" s="37" t="str">
        <f t="array" ref="B5934">IFERROR(XLOOKUP(A5934,'Asignacion Nov'!A:A,'Asignacion Nov'!C:C))</f>
        <v>Full Liver</v>
      </c>
      <c r="C5934" s="37" t="str">
        <f t="array" ref="C5934">IFERROR(XLOOKUP(A5934,'Asignacion Nov'!A:A,'Asignacion Nov'!B:B))</f>
        <v>EC-01</v>
      </c>
      <c r="D5934" s="38">
        <v>45615.74375</v>
      </c>
      <c r="E5934" s="36" t="s">
        <v>325</v>
      </c>
      <c r="F5934" s="37" t="str">
        <f t="array" ref="F5934">IFERROR(XLOOKUP(E5934,Operadores!A:A,Operadores!B:B))</f>
        <v>VELOSC</v>
      </c>
      <c r="G5934" s="36" t="s">
        <v>425</v>
      </c>
      <c r="H5934" s="39">
        <v>26.59</v>
      </c>
      <c r="I5934" s="40">
        <v>135.0</v>
      </c>
      <c r="J5934" s="41">
        <f t="shared" si="5"/>
        <v>3589.65</v>
      </c>
      <c r="K5934" s="37" t="str">
        <f t="array" ref="K5934">IFERROR(XLOOKUP(G5934,'Tipo de carga'!A:A,'Tipo de carga'!B:B))</f>
        <v>Ticket</v>
      </c>
      <c r="L5934" s="37">
        <f t="shared" si="2"/>
        <v>47</v>
      </c>
      <c r="M5934" s="37">
        <f t="shared" si="3"/>
        <v>19</v>
      </c>
      <c r="N5934" s="37">
        <f t="shared" si="4"/>
        <v>11</v>
      </c>
      <c r="O5934" s="37" t="str">
        <f t="array" ref="O5934">IFERROR(XLOOKUP(K5934,'Tipo de carga'!B:B,'Tipo de carga'!C:C))</f>
        <v>Diesel</v>
      </c>
    </row>
    <row r="5935">
      <c r="A5935" s="36">
        <v>1939.0</v>
      </c>
      <c r="B5935" s="37" t="str">
        <f t="array" ref="B5935">IFERROR(XLOOKUP(A5935,'Asignacion Nov'!A:A,'Asignacion Nov'!C:C))</f>
        <v>Full Liver</v>
      </c>
      <c r="C5935" s="37" t="str">
        <f t="array" ref="C5935">IFERROR(XLOOKUP(A5935,'Asignacion Nov'!A:A,'Asignacion Nov'!B:B))</f>
        <v>EC-01</v>
      </c>
      <c r="D5935" s="38">
        <v>45615.79583333333</v>
      </c>
      <c r="E5935" s="36" t="s">
        <v>364</v>
      </c>
      <c r="F5935" s="37" t="str">
        <f t="array" ref="F5935">IFERROR(XLOOKUP(E5935,Operadores!A:A,Operadores!B:B))</f>
        <v>TORBR01</v>
      </c>
      <c r="G5935" s="36" t="s">
        <v>425</v>
      </c>
      <c r="H5935" s="39">
        <v>25.99</v>
      </c>
      <c r="I5935" s="40">
        <v>277.0</v>
      </c>
      <c r="J5935" s="41">
        <f t="shared" si="5"/>
        <v>7199.23</v>
      </c>
      <c r="K5935" s="37" t="str">
        <f t="array" ref="K5935">IFERROR(XLOOKUP(G5935,'Tipo de carga'!A:A,'Tipo de carga'!B:B))</f>
        <v>Ticket</v>
      </c>
      <c r="L5935" s="37">
        <f t="shared" si="2"/>
        <v>47</v>
      </c>
      <c r="M5935" s="37">
        <f t="shared" si="3"/>
        <v>19</v>
      </c>
      <c r="N5935" s="37">
        <f t="shared" si="4"/>
        <v>11</v>
      </c>
      <c r="O5935" s="37" t="str">
        <f t="array" ref="O5935">IFERROR(XLOOKUP(K5935,'Tipo de carga'!B:B,'Tipo de carga'!C:C))</f>
        <v>Diesel</v>
      </c>
    </row>
    <row r="5936">
      <c r="A5936" s="36">
        <v>1953.0</v>
      </c>
      <c r="B5936" s="37" t="str">
        <f t="array" ref="B5936">IFERROR(XLOOKUP(A5936,'Asignacion Nov'!A:A,'Asignacion Nov'!C:C))</f>
        <v>MeLi asignado SD</v>
      </c>
      <c r="C5936" s="37" t="str">
        <f t="array" ref="C5936">IFERROR(XLOOKUP(A5936,'Asignacion Nov'!A:A,'Asignacion Nov'!B:B))</f>
        <v>EC-05</v>
      </c>
      <c r="D5936" s="38">
        <v>45615.80486111111</v>
      </c>
      <c r="E5936" s="36" t="s">
        <v>172</v>
      </c>
      <c r="F5936" s="37" t="str">
        <f t="array" ref="F5936">IFERROR(XLOOKUP(E5936,Operadores!A:A,Operadores!B:B))</f>
        <v>REDJUL</v>
      </c>
      <c r="G5936" s="36" t="s">
        <v>425</v>
      </c>
      <c r="H5936" s="39">
        <v>24.99</v>
      </c>
      <c r="I5936" s="40">
        <v>384.0</v>
      </c>
      <c r="J5936" s="41">
        <f t="shared" si="5"/>
        <v>9596.16</v>
      </c>
      <c r="K5936" s="37" t="str">
        <f t="array" ref="K5936">IFERROR(XLOOKUP(G5936,'Tipo de carga'!A:A,'Tipo de carga'!B:B))</f>
        <v>Ticket</v>
      </c>
      <c r="L5936" s="37">
        <f t="shared" si="2"/>
        <v>47</v>
      </c>
      <c r="M5936" s="37">
        <f t="shared" si="3"/>
        <v>19</v>
      </c>
      <c r="N5936" s="37">
        <f t="shared" si="4"/>
        <v>11</v>
      </c>
      <c r="O5936" s="37" t="str">
        <f t="array" ref="O5936">IFERROR(XLOOKUP(K5936,'Tipo de carga'!B:B,'Tipo de carga'!C:C))</f>
        <v>Diesel</v>
      </c>
    </row>
    <row r="5937">
      <c r="A5937" s="36">
        <v>1959.0</v>
      </c>
      <c r="B5937" s="37" t="str">
        <f t="array" ref="B5937">IFERROR(XLOOKUP(A5937,'Asignacion Nov'!A:A,'Asignacion Nov'!C:C))</f>
        <v>Full Liver</v>
      </c>
      <c r="C5937" s="37" t="str">
        <f t="array" ref="C5937">IFERROR(XLOOKUP(A5937,'Asignacion Nov'!A:A,'Asignacion Nov'!B:B))</f>
        <v>EC-01</v>
      </c>
      <c r="D5937" s="38">
        <v>45615.80694444444</v>
      </c>
      <c r="E5937" s="36" t="s">
        <v>206</v>
      </c>
      <c r="F5937" s="37" t="str">
        <f t="array" ref="F5937">IFERROR(XLOOKUP(E5937,Operadores!A:A,Operadores!B:B))</f>
        <v>JARDAN</v>
      </c>
      <c r="G5937" s="36" t="s">
        <v>425</v>
      </c>
      <c r="H5937" s="39">
        <v>26.59</v>
      </c>
      <c r="I5937" s="40">
        <v>181.0</v>
      </c>
      <c r="J5937" s="41">
        <f t="shared" si="5"/>
        <v>4812.79</v>
      </c>
      <c r="K5937" s="37" t="str">
        <f t="array" ref="K5937">IFERROR(XLOOKUP(G5937,'Tipo de carga'!A:A,'Tipo de carga'!B:B))</f>
        <v>Ticket</v>
      </c>
      <c r="L5937" s="37">
        <f t="shared" si="2"/>
        <v>47</v>
      </c>
      <c r="M5937" s="37">
        <f t="shared" si="3"/>
        <v>19</v>
      </c>
      <c r="N5937" s="37">
        <f t="shared" si="4"/>
        <v>11</v>
      </c>
      <c r="O5937" s="37" t="str">
        <f t="array" ref="O5937">IFERROR(XLOOKUP(K5937,'Tipo de carga'!B:B,'Tipo de carga'!C:C))</f>
        <v>Diesel</v>
      </c>
    </row>
    <row r="5938">
      <c r="A5938" s="36">
        <v>1716.0</v>
      </c>
      <c r="B5938" s="37" t="str">
        <f t="array" ref="B5938">IFERROR(XLOOKUP(A5938,'Asignacion Nov'!A:A,'Asignacion Nov'!C:C))</f>
        <v>Wm Sencillo</v>
      </c>
      <c r="C5938" s="37" t="str">
        <f t="array" ref="C5938">IFERROR(XLOOKUP(A5938,'Asignacion Nov'!A:A,'Asignacion Nov'!B:B))</f>
        <v>EC-08</v>
      </c>
      <c r="D5938" s="38">
        <v>45615.875</v>
      </c>
      <c r="E5938" s="36" t="s">
        <v>549</v>
      </c>
      <c r="F5938" s="37" t="str">
        <f t="array" ref="F5938">IFERROR(XLOOKUP(E5938,Operadores!A:A,Operadores!B:B))</f>
        <v>BAUTRI</v>
      </c>
      <c r="G5938" s="36" t="s">
        <v>425</v>
      </c>
      <c r="H5938" s="39">
        <v>25.87</v>
      </c>
      <c r="I5938" s="40">
        <v>403.0</v>
      </c>
      <c r="J5938" s="41">
        <f t="shared" si="5"/>
        <v>10425.61</v>
      </c>
      <c r="K5938" s="37" t="str">
        <f t="array" ref="K5938">IFERROR(XLOOKUP(G5938,'Tipo de carga'!A:A,'Tipo de carga'!B:B))</f>
        <v>Ticket</v>
      </c>
      <c r="L5938" s="37">
        <f t="shared" si="2"/>
        <v>47</v>
      </c>
      <c r="M5938" s="37">
        <f t="shared" si="3"/>
        <v>19</v>
      </c>
      <c r="N5938" s="37">
        <f t="shared" si="4"/>
        <v>11</v>
      </c>
      <c r="O5938" s="37" t="str">
        <f t="array" ref="O5938">IFERROR(XLOOKUP(K5938,'Tipo de carga'!B:B,'Tipo de carga'!C:C))</f>
        <v>Diesel</v>
      </c>
    </row>
    <row r="5939">
      <c r="A5939" s="36">
        <v>1814.0</v>
      </c>
      <c r="B5939" s="37" t="str">
        <f t="array" ref="B5939">IFERROR(XLOOKUP(A5939,'Asignacion Nov'!A:A,'Asignacion Nov'!C:C))</f>
        <v>Wm Full</v>
      </c>
      <c r="C5939" s="37" t="str">
        <f t="array" ref="C5939">IFERROR(XLOOKUP(A5939,'Asignacion Nov'!A:A,'Asignacion Nov'!B:B))</f>
        <v>EC-08</v>
      </c>
      <c r="D5939" s="38">
        <v>45615.97083333333</v>
      </c>
      <c r="E5939" s="36" t="s">
        <v>495</v>
      </c>
      <c r="F5939" s="37" t="str">
        <f t="array" ref="F5939">IFERROR(XLOOKUP(E5939,Operadores!A:A,Operadores!B:B))</f>
        <v>DELALE</v>
      </c>
      <c r="G5939" s="36" t="s">
        <v>425</v>
      </c>
      <c r="H5939" s="39">
        <v>25.87</v>
      </c>
      <c r="I5939" s="40">
        <v>772.0</v>
      </c>
      <c r="J5939" s="41">
        <f t="shared" si="5"/>
        <v>19971.64</v>
      </c>
      <c r="K5939" s="37" t="str">
        <f t="array" ref="K5939">IFERROR(XLOOKUP(G5939,'Tipo de carga'!A:A,'Tipo de carga'!B:B))</f>
        <v>Ticket</v>
      </c>
      <c r="L5939" s="37">
        <f t="shared" si="2"/>
        <v>47</v>
      </c>
      <c r="M5939" s="37">
        <f t="shared" si="3"/>
        <v>19</v>
      </c>
      <c r="N5939" s="37">
        <f t="shared" si="4"/>
        <v>11</v>
      </c>
      <c r="O5939" s="37" t="str">
        <f t="array" ref="O5939">IFERROR(XLOOKUP(K5939,'Tipo de carga'!B:B,'Tipo de carga'!C:C))</f>
        <v>Diesel</v>
      </c>
    </row>
    <row r="5940">
      <c r="A5940" s="36">
        <v>1917.0</v>
      </c>
      <c r="B5940" s="37" t="str">
        <f t="array" ref="B5940">IFERROR(XLOOKUP(A5940,'Asignacion Nov'!A:A,'Asignacion Nov'!C:C))</f>
        <v>MeLi asignado SD</v>
      </c>
      <c r="C5940" s="37" t="str">
        <f t="array" ref="C5940">IFERROR(XLOOKUP(A5940,'Asignacion Nov'!A:A,'Asignacion Nov'!B:B))</f>
        <v>EC-05</v>
      </c>
      <c r="D5940" s="38">
        <v>45615.0</v>
      </c>
      <c r="E5940" s="36" t="s">
        <v>17</v>
      </c>
      <c r="F5940" s="37" t="str">
        <f t="array" ref="F5940">IFERROR(XLOOKUP(E5940,Operadores!A:A,Operadores!B:B))</f>
        <v>ARASAL</v>
      </c>
      <c r="G5940" s="36" t="s">
        <v>311</v>
      </c>
      <c r="H5940" s="39">
        <v>9.99</v>
      </c>
      <c r="I5940" s="40">
        <v>234.69</v>
      </c>
      <c r="J5940" s="41">
        <f t="shared" si="5"/>
        <v>2344.5531</v>
      </c>
      <c r="K5940" s="37" t="str">
        <f t="array" ref="K5940">IFERROR(XLOOKUP(G5940,'Tipo de carga'!A:A,'Tipo de carga'!B:B))</f>
        <v>Natgas</v>
      </c>
      <c r="L5940" s="37">
        <f t="shared" si="2"/>
        <v>47</v>
      </c>
      <c r="M5940" s="37">
        <f t="shared" si="3"/>
        <v>19</v>
      </c>
      <c r="N5940" s="37">
        <f t="shared" si="4"/>
        <v>11</v>
      </c>
      <c r="O5940" s="37" t="str">
        <f t="array" ref="O5940">IFERROR(XLOOKUP(K5940,'Tipo de carga'!B:B,'Tipo de carga'!C:C))</f>
        <v>GNC</v>
      </c>
    </row>
    <row r="5941">
      <c r="A5941" s="36">
        <v>1912.0</v>
      </c>
      <c r="B5941" s="37" t="str">
        <f t="array" ref="B5941">IFERROR(XLOOKUP(A5941,'Asignacion Nov'!A:A,'Asignacion Nov'!C:C))</f>
        <v>MeLi asignado SD</v>
      </c>
      <c r="C5941" s="37" t="str">
        <f t="array" ref="C5941">IFERROR(XLOOKUP(A5941,'Asignacion Nov'!A:A,'Asignacion Nov'!B:B))</f>
        <v>EC-05</v>
      </c>
      <c r="D5941" s="38">
        <v>45615.0</v>
      </c>
      <c r="E5941" s="36" t="s">
        <v>345</v>
      </c>
      <c r="F5941" s="37" t="str">
        <f t="array" ref="F5941">IFERROR(XLOOKUP(E5941,Operadores!A:A,Operadores!B:B))</f>
        <v>PARMI</v>
      </c>
      <c r="G5941" s="36" t="s">
        <v>315</v>
      </c>
      <c r="H5941" s="39">
        <v>10.65</v>
      </c>
      <c r="I5941" s="40">
        <v>258.0</v>
      </c>
      <c r="J5941" s="41">
        <f t="shared" si="5"/>
        <v>2747.7</v>
      </c>
      <c r="K5941" s="37" t="str">
        <f t="array" ref="K5941">IFERROR(XLOOKUP(G5941,'Tipo de carga'!A:A,'Tipo de carga'!B:B))</f>
        <v>COMSUSTENTA</v>
      </c>
      <c r="L5941" s="37">
        <f t="shared" si="2"/>
        <v>47</v>
      </c>
      <c r="M5941" s="37">
        <f t="shared" si="3"/>
        <v>19</v>
      </c>
      <c r="N5941" s="37">
        <f t="shared" si="4"/>
        <v>11</v>
      </c>
      <c r="O5941" s="37" t="str">
        <f t="array" ref="O5941">IFERROR(XLOOKUP(K5941,'Tipo de carga'!B:B,'Tipo de carga'!C:C))</f>
        <v>GNC</v>
      </c>
    </row>
    <row r="5942">
      <c r="A5942" s="36">
        <v>1919.0</v>
      </c>
      <c r="B5942" s="37" t="str">
        <f t="array" ref="B5942">IFERROR(XLOOKUP(A5942,'Asignacion Nov'!A:A,'Asignacion Nov'!C:C))</f>
        <v>MeLi Ded Puebla</v>
      </c>
      <c r="C5942" s="37" t="str">
        <f t="array" ref="C5942">IFERROR(XLOOKUP(A5942,'Asignacion Nov'!A:A,'Asignacion Nov'!B:B))</f>
        <v>EC-05</v>
      </c>
      <c r="D5942" s="38">
        <v>45615.0</v>
      </c>
      <c r="E5942" s="36" t="s">
        <v>314</v>
      </c>
      <c r="F5942" s="37" t="str">
        <f t="array" ref="F5942">IFERROR(XLOOKUP(E5942,Operadores!A:A,Operadores!B:B))</f>
        <v>HERRE</v>
      </c>
      <c r="G5942" s="36" t="s">
        <v>315</v>
      </c>
      <c r="H5942" s="39">
        <v>10.65</v>
      </c>
      <c r="I5942" s="40">
        <v>467.0</v>
      </c>
      <c r="J5942" s="41">
        <f t="shared" si="5"/>
        <v>4973.55</v>
      </c>
      <c r="K5942" s="37" t="str">
        <f t="array" ref="K5942">IFERROR(XLOOKUP(G5942,'Tipo de carga'!A:A,'Tipo de carga'!B:B))</f>
        <v>COMSUSTENTA</v>
      </c>
      <c r="L5942" s="37">
        <f t="shared" si="2"/>
        <v>47</v>
      </c>
      <c r="M5942" s="37">
        <f t="shared" si="3"/>
        <v>19</v>
      </c>
      <c r="N5942" s="37">
        <f t="shared" si="4"/>
        <v>11</v>
      </c>
      <c r="O5942" s="37" t="str">
        <f t="array" ref="O5942">IFERROR(XLOOKUP(K5942,'Tipo de carga'!B:B,'Tipo de carga'!C:C))</f>
        <v>GNC</v>
      </c>
    </row>
    <row r="5943">
      <c r="A5943" s="36">
        <v>1922.0</v>
      </c>
      <c r="B5943" s="37" t="str">
        <f t="array" ref="B5943">IFERROR(XLOOKUP(A5943,'Asignacion Nov'!A:A,'Asignacion Nov'!C:C))</f>
        <v>MeLi Ded Puebla</v>
      </c>
      <c r="C5943" s="37" t="str">
        <f t="array" ref="C5943">IFERROR(XLOOKUP(A5943,'Asignacion Nov'!A:A,'Asignacion Nov'!B:B))</f>
        <v>EC-05</v>
      </c>
      <c r="D5943" s="38">
        <v>45615.0</v>
      </c>
      <c r="E5943" s="36" t="s">
        <v>348</v>
      </c>
      <c r="F5943" s="37" t="str">
        <f t="array" ref="F5943">IFERROR(XLOOKUP(E5943,Operadores!A:A,Operadores!B:B))</f>
        <v>REYFER01</v>
      </c>
      <c r="G5943" s="36" t="s">
        <v>315</v>
      </c>
      <c r="H5943" s="39">
        <v>10.65</v>
      </c>
      <c r="I5943" s="40">
        <v>162.0</v>
      </c>
      <c r="J5943" s="41">
        <f t="shared" si="5"/>
        <v>1725.3</v>
      </c>
      <c r="K5943" s="37" t="str">
        <f t="array" ref="K5943">IFERROR(XLOOKUP(G5943,'Tipo de carga'!A:A,'Tipo de carga'!B:B))</f>
        <v>COMSUSTENTA</v>
      </c>
      <c r="L5943" s="37">
        <f t="shared" si="2"/>
        <v>47</v>
      </c>
      <c r="M5943" s="37">
        <f t="shared" si="3"/>
        <v>19</v>
      </c>
      <c r="N5943" s="37">
        <f t="shared" si="4"/>
        <v>11</v>
      </c>
      <c r="O5943" s="37" t="str">
        <f t="array" ref="O5943">IFERROR(XLOOKUP(K5943,'Tipo de carga'!B:B,'Tipo de carga'!C:C))</f>
        <v>GNC</v>
      </c>
    </row>
    <row r="5944">
      <c r="A5944" s="36">
        <v>1923.0</v>
      </c>
      <c r="B5944" s="37" t="str">
        <f t="array" ref="B5944">IFERROR(XLOOKUP(A5944,'Asignacion Nov'!A:A,'Asignacion Nov'!C:C))</f>
        <v>MeLi Ded Puebla</v>
      </c>
      <c r="C5944" s="37" t="str">
        <f t="array" ref="C5944">IFERROR(XLOOKUP(A5944,'Asignacion Nov'!A:A,'Asignacion Nov'!B:B))</f>
        <v>EC-05</v>
      </c>
      <c r="D5944" s="38">
        <v>45615.0</v>
      </c>
      <c r="E5944" s="36" t="s">
        <v>447</v>
      </c>
      <c r="F5944" s="37" t="str">
        <f t="array" ref="F5944">IFERROR(XLOOKUP(E5944,Operadores!A:A,Operadores!B:B))</f>
        <v>SANMA05</v>
      </c>
      <c r="G5944" s="36" t="s">
        <v>315</v>
      </c>
      <c r="H5944" s="39">
        <v>10.65</v>
      </c>
      <c r="I5944" s="40">
        <v>222.0</v>
      </c>
      <c r="J5944" s="41">
        <f t="shared" si="5"/>
        <v>2364.3</v>
      </c>
      <c r="K5944" s="37" t="str">
        <f t="array" ref="K5944">IFERROR(XLOOKUP(G5944,'Tipo de carga'!A:A,'Tipo de carga'!B:B))</f>
        <v>COMSUSTENTA</v>
      </c>
      <c r="L5944" s="37">
        <f t="shared" si="2"/>
        <v>47</v>
      </c>
      <c r="M5944" s="37">
        <f t="shared" si="3"/>
        <v>19</v>
      </c>
      <c r="N5944" s="37">
        <f t="shared" si="4"/>
        <v>11</v>
      </c>
      <c r="O5944" s="37" t="str">
        <f t="array" ref="O5944">IFERROR(XLOOKUP(K5944,'Tipo de carga'!B:B,'Tipo de carga'!C:C))</f>
        <v>GNC</v>
      </c>
    </row>
    <row r="5945">
      <c r="A5945" s="36">
        <v>1927.0</v>
      </c>
      <c r="B5945" s="37" t="str">
        <f t="array" ref="B5945">IFERROR(XLOOKUP(A5945,'Asignacion Nov'!A:A,'Asignacion Nov'!C:C))</f>
        <v>MeLi asignado SD</v>
      </c>
      <c r="C5945" s="37" t="str">
        <f t="array" ref="C5945">IFERROR(XLOOKUP(A5945,'Asignacion Nov'!A:A,'Asignacion Nov'!B:B))</f>
        <v>EC-05</v>
      </c>
      <c r="D5945" s="38">
        <v>45615.0</v>
      </c>
      <c r="E5945" s="36" t="s">
        <v>168</v>
      </c>
      <c r="F5945" s="37" t="str">
        <f t="array" ref="F5945">IFERROR(XLOOKUP(E5945,Operadores!A:A,Operadores!B:B))</f>
        <v>GARLUI</v>
      </c>
      <c r="G5945" s="36" t="s">
        <v>315</v>
      </c>
      <c r="H5945" s="39">
        <v>10.65</v>
      </c>
      <c r="I5945" s="40">
        <v>204.0</v>
      </c>
      <c r="J5945" s="41">
        <f t="shared" si="5"/>
        <v>2172.6</v>
      </c>
      <c r="K5945" s="37" t="str">
        <f t="array" ref="K5945">IFERROR(XLOOKUP(G5945,'Tipo de carga'!A:A,'Tipo de carga'!B:B))</f>
        <v>COMSUSTENTA</v>
      </c>
      <c r="L5945" s="37">
        <f t="shared" si="2"/>
        <v>47</v>
      </c>
      <c r="M5945" s="37">
        <f t="shared" si="3"/>
        <v>19</v>
      </c>
      <c r="N5945" s="37">
        <f t="shared" si="4"/>
        <v>11</v>
      </c>
      <c r="O5945" s="37" t="str">
        <f t="array" ref="O5945">IFERROR(XLOOKUP(K5945,'Tipo de carga'!B:B,'Tipo de carga'!C:C))</f>
        <v>GNC</v>
      </c>
    </row>
    <row r="5946">
      <c r="A5946" s="36">
        <v>1836.0</v>
      </c>
      <c r="B5946" s="37" t="str">
        <f t="array" ref="B5946">IFERROR(XLOOKUP(A5946,'Asignacion Nov'!A:A,'Asignacion Nov'!C:C))</f>
        <v>Full Liver</v>
      </c>
      <c r="C5946" s="37" t="str">
        <f t="array" ref="C5946">IFERROR(XLOOKUP(A5946,'Asignacion Nov'!A:A,'Asignacion Nov'!B:B))</f>
        <v>EC-01</v>
      </c>
      <c r="D5946" s="38">
        <v>45616.99353009259</v>
      </c>
      <c r="E5946" s="36" t="s">
        <v>297</v>
      </c>
      <c r="F5946" s="37" t="str">
        <f t="array" ref="F5946">IFERROR(XLOOKUP(E5946,Operadores!A:A,Operadores!B:B))</f>
        <v>HUEAR</v>
      </c>
      <c r="G5946" s="36" t="s">
        <v>72</v>
      </c>
      <c r="H5946" s="39">
        <v>20.58826</v>
      </c>
      <c r="I5946" s="40">
        <v>373.0</v>
      </c>
      <c r="J5946" s="41">
        <f t="shared" si="5"/>
        <v>7679.42098</v>
      </c>
      <c r="K5946" s="37" t="str">
        <f t="array" ref="K5946">IFERROR(XLOOKUP(G5946,'Tipo de carga'!A:A,'Tipo de carga'!B:B))</f>
        <v>Autoabasto</v>
      </c>
      <c r="L5946" s="37">
        <f t="shared" si="2"/>
        <v>47</v>
      </c>
      <c r="M5946" s="37">
        <f t="shared" si="3"/>
        <v>20</v>
      </c>
      <c r="N5946" s="37">
        <f t="shared" si="4"/>
        <v>11</v>
      </c>
      <c r="O5946" s="37" t="str">
        <f t="array" ref="O5946">IFERROR(XLOOKUP(K5946,'Tipo de carga'!B:B,'Tipo de carga'!C:C))</f>
        <v>Diesel</v>
      </c>
    </row>
    <row r="5947">
      <c r="A5947" s="36">
        <v>2023.0</v>
      </c>
      <c r="B5947" s="37" t="str">
        <f t="array" ref="B5947">IFERROR(XLOOKUP(A5947,'Asignacion Nov'!A:A,'Asignacion Nov'!C:C))</f>
        <v>MeLi Asignado TD</v>
      </c>
      <c r="C5947" s="37" t="str">
        <f t="array" ref="C5947">IFERROR(XLOOKUP(A5947,'Asignacion Nov'!A:A,'Asignacion Nov'!B:B))</f>
        <v>EC-05</v>
      </c>
      <c r="D5947" s="38">
        <v>45616.97608796296</v>
      </c>
      <c r="E5947" s="36" t="s">
        <v>327</v>
      </c>
      <c r="F5947" s="37" t="str">
        <f t="array" ref="F5947">IFERROR(XLOOKUP(E5947,Operadores!A:A,Operadores!B:B))</f>
        <v>ESCSAU</v>
      </c>
      <c r="G5947" s="36" t="s">
        <v>72</v>
      </c>
      <c r="H5947" s="39">
        <v>20.58826</v>
      </c>
      <c r="I5947" s="40">
        <v>520.0</v>
      </c>
      <c r="J5947" s="41">
        <f t="shared" si="5"/>
        <v>10705.8952</v>
      </c>
      <c r="K5947" s="37" t="str">
        <f t="array" ref="K5947">IFERROR(XLOOKUP(G5947,'Tipo de carga'!A:A,'Tipo de carga'!B:B))</f>
        <v>Autoabasto</v>
      </c>
      <c r="L5947" s="37">
        <f t="shared" si="2"/>
        <v>47</v>
      </c>
      <c r="M5947" s="37">
        <f t="shared" si="3"/>
        <v>20</v>
      </c>
      <c r="N5947" s="37">
        <f t="shared" si="4"/>
        <v>11</v>
      </c>
      <c r="O5947" s="37" t="str">
        <f t="array" ref="O5947">IFERROR(XLOOKUP(K5947,'Tipo de carga'!B:B,'Tipo de carga'!C:C))</f>
        <v>Diesel</v>
      </c>
    </row>
    <row r="5948">
      <c r="A5948" s="36">
        <v>1939.0</v>
      </c>
      <c r="B5948" s="37" t="str">
        <f t="array" ref="B5948">IFERROR(XLOOKUP(A5948,'Asignacion Nov'!A:A,'Asignacion Nov'!C:C))</f>
        <v>Full Liver</v>
      </c>
      <c r="C5948" s="37" t="str">
        <f t="array" ref="C5948">IFERROR(XLOOKUP(A5948,'Asignacion Nov'!A:A,'Asignacion Nov'!B:B))</f>
        <v>EC-01</v>
      </c>
      <c r="D5948" s="38">
        <v>45616.959016203706</v>
      </c>
      <c r="E5948" s="36" t="s">
        <v>364</v>
      </c>
      <c r="F5948" s="37" t="str">
        <f t="array" ref="F5948">IFERROR(XLOOKUP(E5948,Operadores!A:A,Operadores!B:B))</f>
        <v>TORBR01</v>
      </c>
      <c r="G5948" s="36" t="s">
        <v>72</v>
      </c>
      <c r="H5948" s="39">
        <v>20.58826</v>
      </c>
      <c r="I5948" s="40">
        <v>353.0</v>
      </c>
      <c r="J5948" s="41">
        <f t="shared" si="5"/>
        <v>7267.65578</v>
      </c>
      <c r="K5948" s="37" t="str">
        <f t="array" ref="K5948">IFERROR(XLOOKUP(G5948,'Tipo de carga'!A:A,'Tipo de carga'!B:B))</f>
        <v>Autoabasto</v>
      </c>
      <c r="L5948" s="37">
        <f t="shared" si="2"/>
        <v>47</v>
      </c>
      <c r="M5948" s="37">
        <f t="shared" si="3"/>
        <v>20</v>
      </c>
      <c r="N5948" s="37">
        <f t="shared" si="4"/>
        <v>11</v>
      </c>
      <c r="O5948" s="37" t="str">
        <f t="array" ref="O5948">IFERROR(XLOOKUP(K5948,'Tipo de carga'!B:B,'Tipo de carga'!C:C))</f>
        <v>Diesel</v>
      </c>
    </row>
    <row r="5949">
      <c r="A5949" s="36">
        <v>2088.0</v>
      </c>
      <c r="B5949" s="37" t="str">
        <f t="array" ref="B5949">IFERROR(XLOOKUP(A5949,'Asignacion Nov'!A:A,'Asignacion Nov'!C:C))</f>
        <v>Available</v>
      </c>
      <c r="C5949" s="37" t="str">
        <f t="array" ref="C5949">IFERROR(XLOOKUP(A5949,'Asignacion Nov'!A:A,'Asignacion Nov'!B:B))</f>
        <v>TTE</v>
      </c>
      <c r="D5949" s="38">
        <v>45616.945127314815</v>
      </c>
      <c r="E5949" s="36" t="s">
        <v>447</v>
      </c>
      <c r="F5949" s="37" t="str">
        <f t="array" ref="F5949">IFERROR(XLOOKUP(E5949,Operadores!A:A,Operadores!B:B))</f>
        <v>SANMA05</v>
      </c>
      <c r="G5949" s="36" t="s">
        <v>72</v>
      </c>
      <c r="H5949" s="39">
        <v>20.58826</v>
      </c>
      <c r="I5949" s="40">
        <v>74.0</v>
      </c>
      <c r="J5949" s="41">
        <f t="shared" si="5"/>
        <v>1523.53124</v>
      </c>
      <c r="K5949" s="37" t="str">
        <f t="array" ref="K5949">IFERROR(XLOOKUP(G5949,'Tipo de carga'!A:A,'Tipo de carga'!B:B))</f>
        <v>Autoabasto</v>
      </c>
      <c r="L5949" s="37">
        <f t="shared" si="2"/>
        <v>47</v>
      </c>
      <c r="M5949" s="37">
        <f t="shared" si="3"/>
        <v>20</v>
      </c>
      <c r="N5949" s="37">
        <f t="shared" si="4"/>
        <v>11</v>
      </c>
      <c r="O5949" s="37" t="str">
        <f t="array" ref="O5949">IFERROR(XLOOKUP(K5949,'Tipo de carga'!B:B,'Tipo de carga'!C:C))</f>
        <v>Diesel</v>
      </c>
    </row>
    <row r="5950">
      <c r="A5950" s="36">
        <v>2069.0</v>
      </c>
      <c r="B5950" s="37" t="str">
        <f t="array" ref="B5950">IFERROR(XLOOKUP(A5950,'Asignacion Nov'!A:A,'Asignacion Nov'!C:C))</f>
        <v>Peñafiel Tecamac</v>
      </c>
      <c r="C5950" s="37" t="str">
        <f t="array" ref="C5950">IFERROR(XLOOKUP(A5950,'Asignacion Nov'!A:A,'Asignacion Nov'!B:B))</f>
        <v>EC-02</v>
      </c>
      <c r="D5950" s="38">
        <v>45616.93597222222</v>
      </c>
      <c r="E5950" s="36" t="s">
        <v>203</v>
      </c>
      <c r="F5950" s="37" t="str">
        <f t="array" ref="F5950">IFERROR(XLOOKUP(E5950,Operadores!A:A,Operadores!B:B))</f>
        <v>VALJUA</v>
      </c>
      <c r="G5950" s="36" t="s">
        <v>72</v>
      </c>
      <c r="H5950" s="39">
        <v>20.58826</v>
      </c>
      <c r="I5950" s="40">
        <v>78.0</v>
      </c>
      <c r="J5950" s="41">
        <f t="shared" si="5"/>
        <v>1605.88428</v>
      </c>
      <c r="K5950" s="37" t="str">
        <f t="array" ref="K5950">IFERROR(XLOOKUP(G5950,'Tipo de carga'!A:A,'Tipo de carga'!B:B))</f>
        <v>Autoabasto</v>
      </c>
      <c r="L5950" s="37">
        <f t="shared" si="2"/>
        <v>47</v>
      </c>
      <c r="M5950" s="37">
        <f t="shared" si="3"/>
        <v>20</v>
      </c>
      <c r="N5950" s="37">
        <f t="shared" si="4"/>
        <v>11</v>
      </c>
      <c r="O5950" s="37" t="str">
        <f t="array" ref="O5950">IFERROR(XLOOKUP(K5950,'Tipo de carga'!B:B,'Tipo de carga'!C:C))</f>
        <v>Diesel</v>
      </c>
    </row>
    <row r="5951">
      <c r="A5951" s="36">
        <v>1959.0</v>
      </c>
      <c r="B5951" s="37" t="str">
        <f t="array" ref="B5951">IFERROR(XLOOKUP(A5951,'Asignacion Nov'!A:A,'Asignacion Nov'!C:C))</f>
        <v>Full Liver</v>
      </c>
      <c r="C5951" s="37" t="str">
        <f t="array" ref="C5951">IFERROR(XLOOKUP(A5951,'Asignacion Nov'!A:A,'Asignacion Nov'!B:B))</f>
        <v>EC-01</v>
      </c>
      <c r="D5951" s="38">
        <v>45616.929085648146</v>
      </c>
      <c r="E5951" s="36" t="s">
        <v>206</v>
      </c>
      <c r="F5951" s="37" t="str">
        <f t="array" ref="F5951">IFERROR(XLOOKUP(E5951,Operadores!A:A,Operadores!B:B))</f>
        <v>JARDAN</v>
      </c>
      <c r="G5951" s="36" t="s">
        <v>72</v>
      </c>
      <c r="H5951" s="39">
        <v>20.58826</v>
      </c>
      <c r="I5951" s="40">
        <v>960.0</v>
      </c>
      <c r="J5951" s="41">
        <f t="shared" si="5"/>
        <v>19764.7296</v>
      </c>
      <c r="K5951" s="37" t="str">
        <f t="array" ref="K5951">IFERROR(XLOOKUP(G5951,'Tipo de carga'!A:A,'Tipo de carga'!B:B))</f>
        <v>Autoabasto</v>
      </c>
      <c r="L5951" s="37">
        <f t="shared" si="2"/>
        <v>47</v>
      </c>
      <c r="M5951" s="37">
        <f t="shared" si="3"/>
        <v>20</v>
      </c>
      <c r="N5951" s="37">
        <f t="shared" si="4"/>
        <v>11</v>
      </c>
      <c r="O5951" s="37" t="str">
        <f t="array" ref="O5951">IFERROR(XLOOKUP(K5951,'Tipo de carga'!B:B,'Tipo de carga'!C:C))</f>
        <v>Diesel</v>
      </c>
    </row>
    <row r="5952">
      <c r="A5952" s="36">
        <v>1861.0</v>
      </c>
      <c r="B5952" s="37" t="str">
        <f t="array" ref="B5952">IFERROR(XLOOKUP(A5952,'Asignacion Nov'!A:A,'Asignacion Nov'!C:C))</f>
        <v>Pilgrims Tepo</v>
      </c>
      <c r="C5952" s="37" t="str">
        <f t="array" ref="C5952">IFERROR(XLOOKUP(A5952,'Asignacion Nov'!A:A,'Asignacion Nov'!B:B))</f>
        <v>EC-02</v>
      </c>
      <c r="D5952" s="38">
        <v>45616.91059027778</v>
      </c>
      <c r="E5952" s="36" t="s">
        <v>429</v>
      </c>
      <c r="F5952" s="37" t="str">
        <f t="array" ref="F5952">IFERROR(XLOOKUP(E5952,Operadores!A:A,Operadores!B:B))</f>
        <v>RODLEO</v>
      </c>
      <c r="G5952" s="36" t="s">
        <v>72</v>
      </c>
      <c r="H5952" s="39">
        <v>20.58826</v>
      </c>
      <c r="I5952" s="40">
        <v>91.0</v>
      </c>
      <c r="J5952" s="41">
        <f t="shared" si="5"/>
        <v>1873.53166</v>
      </c>
      <c r="K5952" s="37" t="str">
        <f t="array" ref="K5952">IFERROR(XLOOKUP(G5952,'Tipo de carga'!A:A,'Tipo de carga'!B:B))</f>
        <v>Autoabasto</v>
      </c>
      <c r="L5952" s="37">
        <f t="shared" si="2"/>
        <v>47</v>
      </c>
      <c r="M5952" s="37">
        <f t="shared" si="3"/>
        <v>20</v>
      </c>
      <c r="N5952" s="37">
        <f t="shared" si="4"/>
        <v>11</v>
      </c>
      <c r="O5952" s="37" t="str">
        <f t="array" ref="O5952">IFERROR(XLOOKUP(K5952,'Tipo de carga'!B:B,'Tipo de carga'!C:C))</f>
        <v>Diesel</v>
      </c>
    </row>
    <row r="5953">
      <c r="A5953" s="36">
        <v>2082.0</v>
      </c>
      <c r="B5953" s="37" t="str">
        <f t="array" ref="B5953">IFERROR(XLOOKUP(A5953,'Asignacion Nov'!A:A,'Asignacion Nov'!C:C))</f>
        <v>Available</v>
      </c>
      <c r="C5953" s="37" t="str">
        <f t="array" ref="C5953">IFERROR(XLOOKUP(A5953,'Asignacion Nov'!A:A,'Asignacion Nov'!B:B))</f>
        <v>TTE</v>
      </c>
      <c r="D5953" s="38">
        <v>45616.894837962966</v>
      </c>
      <c r="E5953" s="36" t="s">
        <v>203</v>
      </c>
      <c r="F5953" s="37" t="str">
        <f t="array" ref="F5953">IFERROR(XLOOKUP(E5953,Operadores!A:A,Operadores!B:B))</f>
        <v>VALJUA</v>
      </c>
      <c r="G5953" s="36" t="s">
        <v>72</v>
      </c>
      <c r="H5953" s="39">
        <v>20.58826</v>
      </c>
      <c r="I5953" s="40">
        <v>289.0</v>
      </c>
      <c r="J5953" s="41">
        <f t="shared" si="5"/>
        <v>5950.00714</v>
      </c>
      <c r="K5953" s="37" t="str">
        <f t="array" ref="K5953">IFERROR(XLOOKUP(G5953,'Tipo de carga'!A:A,'Tipo de carga'!B:B))</f>
        <v>Autoabasto</v>
      </c>
      <c r="L5953" s="37">
        <f t="shared" si="2"/>
        <v>47</v>
      </c>
      <c r="M5953" s="37">
        <f t="shared" si="3"/>
        <v>20</v>
      </c>
      <c r="N5953" s="37">
        <f t="shared" si="4"/>
        <v>11</v>
      </c>
      <c r="O5953" s="37" t="str">
        <f t="array" ref="O5953">IFERROR(XLOOKUP(K5953,'Tipo de carga'!B:B,'Tipo de carga'!C:C))</f>
        <v>Diesel</v>
      </c>
    </row>
    <row r="5954">
      <c r="A5954" s="36">
        <v>1863.0</v>
      </c>
      <c r="B5954" s="37" t="str">
        <f t="array" ref="B5954">IFERROR(XLOOKUP(A5954,'Asignacion Nov'!A:A,'Asignacion Nov'!C:C))</f>
        <v>Pilgrims Tepo</v>
      </c>
      <c r="C5954" s="37" t="str">
        <f t="array" ref="C5954">IFERROR(XLOOKUP(A5954,'Asignacion Nov'!A:A,'Asignacion Nov'!B:B))</f>
        <v>EC-02</v>
      </c>
      <c r="D5954" s="38">
        <v>45616.885925925926</v>
      </c>
      <c r="E5954" s="36" t="s">
        <v>324</v>
      </c>
      <c r="F5954" s="37" t="str">
        <f t="array" ref="F5954">IFERROR(XLOOKUP(E5954,Operadores!A:A,Operadores!B:B))</f>
        <v>MORDAN</v>
      </c>
      <c r="G5954" s="36" t="s">
        <v>72</v>
      </c>
      <c r="H5954" s="39">
        <v>20.58826</v>
      </c>
      <c r="I5954" s="40">
        <v>240.0</v>
      </c>
      <c r="J5954" s="41">
        <f t="shared" si="5"/>
        <v>4941.1824</v>
      </c>
      <c r="K5954" s="37" t="str">
        <f t="array" ref="K5954">IFERROR(XLOOKUP(G5954,'Tipo de carga'!A:A,'Tipo de carga'!B:B))</f>
        <v>Autoabasto</v>
      </c>
      <c r="L5954" s="37">
        <f t="shared" si="2"/>
        <v>47</v>
      </c>
      <c r="M5954" s="37">
        <f t="shared" si="3"/>
        <v>20</v>
      </c>
      <c r="N5954" s="37">
        <f t="shared" si="4"/>
        <v>11</v>
      </c>
      <c r="O5954" s="37" t="str">
        <f t="array" ref="O5954">IFERROR(XLOOKUP(K5954,'Tipo de carga'!B:B,'Tipo de carga'!C:C))</f>
        <v>Diesel</v>
      </c>
    </row>
    <row r="5955">
      <c r="A5955" s="36">
        <v>2021.0</v>
      </c>
      <c r="B5955" s="37" t="str">
        <f t="array" ref="B5955">IFERROR(XLOOKUP(A5955,'Asignacion Nov'!A:A,'Asignacion Nov'!C:C))</f>
        <v>MeLi Dedicado Merida</v>
      </c>
      <c r="C5955" s="37" t="str">
        <f t="array" ref="C5955">IFERROR(XLOOKUP(A5955,'Asignacion Nov'!A:A,'Asignacion Nov'!B:B))</f>
        <v>EC-05</v>
      </c>
      <c r="D5955" s="38">
        <v>45616.86305555556</v>
      </c>
      <c r="E5955" s="36" t="s">
        <v>320</v>
      </c>
      <c r="F5955" s="37" t="str">
        <f t="array" ref="F5955">IFERROR(XLOOKUP(E5955,Operadores!A:A,Operadores!B:B))</f>
        <v>GUTIRV</v>
      </c>
      <c r="G5955" s="36" t="s">
        <v>72</v>
      </c>
      <c r="H5955" s="39">
        <v>20.58826</v>
      </c>
      <c r="I5955" s="40">
        <v>368.0</v>
      </c>
      <c r="J5955" s="41">
        <f t="shared" si="5"/>
        <v>7576.47968</v>
      </c>
      <c r="K5955" s="37" t="str">
        <f t="array" ref="K5955">IFERROR(XLOOKUP(G5955,'Tipo de carga'!A:A,'Tipo de carga'!B:B))</f>
        <v>Autoabasto</v>
      </c>
      <c r="L5955" s="37">
        <f t="shared" si="2"/>
        <v>47</v>
      </c>
      <c r="M5955" s="37">
        <f t="shared" si="3"/>
        <v>20</v>
      </c>
      <c r="N5955" s="37">
        <f t="shared" si="4"/>
        <v>11</v>
      </c>
      <c r="O5955" s="37" t="str">
        <f t="array" ref="O5955">IFERROR(XLOOKUP(K5955,'Tipo de carga'!B:B,'Tipo de carga'!C:C))</f>
        <v>Diesel</v>
      </c>
    </row>
    <row r="5956">
      <c r="A5956" s="36">
        <v>1992.0</v>
      </c>
      <c r="B5956" s="37" t="str">
        <f t="array" ref="B5956">IFERROR(XLOOKUP(A5956,'Asignacion Nov'!A:A,'Asignacion Nov'!C:C))</f>
        <v>MeLi Dedicado TD</v>
      </c>
      <c r="C5956" s="37" t="str">
        <f t="array" ref="C5956">IFERROR(XLOOKUP(A5956,'Asignacion Nov'!A:A,'Asignacion Nov'!B:B))</f>
        <v>EC-05</v>
      </c>
      <c r="D5956" s="38">
        <v>45616.85261574074</v>
      </c>
      <c r="E5956" s="36" t="s">
        <v>460</v>
      </c>
      <c r="F5956" s="37" t="str">
        <f t="array" ref="F5956">IFERROR(XLOOKUP(E5956,Operadores!A:A,Operadores!B:B))</f>
        <v>TORAN</v>
      </c>
      <c r="G5956" s="36" t="s">
        <v>72</v>
      </c>
      <c r="H5956" s="39">
        <v>20.58826</v>
      </c>
      <c r="I5956" s="40">
        <v>341.0</v>
      </c>
      <c r="J5956" s="41">
        <f t="shared" si="5"/>
        <v>7020.59666</v>
      </c>
      <c r="K5956" s="37" t="str">
        <f t="array" ref="K5956">IFERROR(XLOOKUP(G5956,'Tipo de carga'!A:A,'Tipo de carga'!B:B))</f>
        <v>Autoabasto</v>
      </c>
      <c r="L5956" s="37">
        <f t="shared" si="2"/>
        <v>47</v>
      </c>
      <c r="M5956" s="37">
        <f t="shared" si="3"/>
        <v>20</v>
      </c>
      <c r="N5956" s="37">
        <f t="shared" si="4"/>
        <v>11</v>
      </c>
      <c r="O5956" s="37" t="str">
        <f t="array" ref="O5956">IFERROR(XLOOKUP(K5956,'Tipo de carga'!B:B,'Tipo de carga'!C:C))</f>
        <v>Diesel</v>
      </c>
    </row>
    <row r="5957">
      <c r="A5957" s="36">
        <v>1767.0</v>
      </c>
      <c r="B5957" s="37" t="str">
        <f t="array" ref="B5957">IFERROR(XLOOKUP(A5957,'Asignacion Nov'!A:A,'Asignacion Nov'!C:C))</f>
        <v>Pilgrims Tepo</v>
      </c>
      <c r="C5957" s="37" t="str">
        <f t="array" ref="C5957">IFERROR(XLOOKUP(A5957,'Asignacion Nov'!A:A,'Asignacion Nov'!B:B))</f>
        <v>EC-02</v>
      </c>
      <c r="D5957" s="38">
        <v>45616.840775462966</v>
      </c>
      <c r="E5957" s="36" t="s">
        <v>533</v>
      </c>
      <c r="F5957" s="37" t="str">
        <f t="array" ref="F5957">IFERROR(XLOOKUP(E5957,Operadores!A:A,Operadores!B:B))</f>
        <v>GALISM</v>
      </c>
      <c r="G5957" s="36" t="s">
        <v>72</v>
      </c>
      <c r="H5957" s="39">
        <v>20.58826</v>
      </c>
      <c r="I5957" s="40">
        <v>92.0</v>
      </c>
      <c r="J5957" s="41">
        <f t="shared" si="5"/>
        <v>1894.11992</v>
      </c>
      <c r="K5957" s="37" t="str">
        <f t="array" ref="K5957">IFERROR(XLOOKUP(G5957,'Tipo de carga'!A:A,'Tipo de carga'!B:B))</f>
        <v>Autoabasto</v>
      </c>
      <c r="L5957" s="37">
        <f t="shared" si="2"/>
        <v>47</v>
      </c>
      <c r="M5957" s="37">
        <f t="shared" si="3"/>
        <v>20</v>
      </c>
      <c r="N5957" s="37">
        <f t="shared" si="4"/>
        <v>11</v>
      </c>
      <c r="O5957" s="37" t="str">
        <f t="array" ref="O5957">IFERROR(XLOOKUP(K5957,'Tipo de carga'!B:B,'Tipo de carga'!C:C))</f>
        <v>Diesel</v>
      </c>
    </row>
    <row r="5958">
      <c r="A5958" s="36">
        <v>1688.0</v>
      </c>
      <c r="B5958" s="37" t="str">
        <f t="array" ref="B5958">IFERROR(XLOOKUP(A5958,'Asignacion Nov'!A:A,'Asignacion Nov'!C:C))</f>
        <v>Pilgrims Tepo</v>
      </c>
      <c r="C5958" s="37" t="str">
        <f t="array" ref="C5958">IFERROR(XLOOKUP(A5958,'Asignacion Nov'!A:A,'Asignacion Nov'!B:B))</f>
        <v>EC-02</v>
      </c>
      <c r="D5958" s="38">
        <v>45616.83149305556</v>
      </c>
      <c r="E5958" s="36" t="s">
        <v>592</v>
      </c>
      <c r="F5958" s="37" t="str">
        <f t="array" ref="F5958">IFERROR(XLOOKUP(E5958,Operadores!A:A,Operadores!B:B))</f>
        <v>SANKEV</v>
      </c>
      <c r="G5958" s="36" t="s">
        <v>72</v>
      </c>
      <c r="H5958" s="39">
        <v>20.58826</v>
      </c>
      <c r="I5958" s="40">
        <v>200.0</v>
      </c>
      <c r="J5958" s="41">
        <f t="shared" si="5"/>
        <v>4117.652</v>
      </c>
      <c r="K5958" s="37" t="str">
        <f t="array" ref="K5958">IFERROR(XLOOKUP(G5958,'Tipo de carga'!A:A,'Tipo de carga'!B:B))</f>
        <v>Autoabasto</v>
      </c>
      <c r="L5958" s="37">
        <f t="shared" si="2"/>
        <v>47</v>
      </c>
      <c r="M5958" s="37">
        <f t="shared" si="3"/>
        <v>20</v>
      </c>
      <c r="N5958" s="37">
        <f t="shared" si="4"/>
        <v>11</v>
      </c>
      <c r="O5958" s="37" t="str">
        <f t="array" ref="O5958">IFERROR(XLOOKUP(K5958,'Tipo de carga'!B:B,'Tipo de carga'!C:C))</f>
        <v>Diesel</v>
      </c>
    </row>
    <row r="5959">
      <c r="A5959" s="36">
        <v>1704.0</v>
      </c>
      <c r="B5959" s="37" t="str">
        <f t="array" ref="B5959">IFERROR(XLOOKUP(A5959,'Asignacion Nov'!A:A,'Asignacion Nov'!C:C))</f>
        <v>Pilgrims Tepo</v>
      </c>
      <c r="C5959" s="37" t="str">
        <f t="array" ref="C5959">IFERROR(XLOOKUP(A5959,'Asignacion Nov'!A:A,'Asignacion Nov'!B:B))</f>
        <v>EC-02</v>
      </c>
      <c r="D5959" s="38">
        <v>45616.82015046296</v>
      </c>
      <c r="E5959" s="36" t="s">
        <v>478</v>
      </c>
      <c r="F5959" s="37" t="str">
        <f t="array" ref="F5959">IFERROR(XLOOKUP(E5959,Operadores!A:A,Operadores!B:B))</f>
        <v>CHAJUA01</v>
      </c>
      <c r="G5959" s="36" t="s">
        <v>72</v>
      </c>
      <c r="H5959" s="39">
        <v>20.58826</v>
      </c>
      <c r="I5959" s="40">
        <v>203.0</v>
      </c>
      <c r="J5959" s="41">
        <f t="shared" si="5"/>
        <v>4179.41678</v>
      </c>
      <c r="K5959" s="37" t="str">
        <f t="array" ref="K5959">IFERROR(XLOOKUP(G5959,'Tipo de carga'!A:A,'Tipo de carga'!B:B))</f>
        <v>Autoabasto</v>
      </c>
      <c r="L5959" s="37">
        <f t="shared" si="2"/>
        <v>47</v>
      </c>
      <c r="M5959" s="37">
        <f t="shared" si="3"/>
        <v>20</v>
      </c>
      <c r="N5959" s="37">
        <f t="shared" si="4"/>
        <v>11</v>
      </c>
      <c r="O5959" s="37" t="str">
        <f t="array" ref="O5959">IFERROR(XLOOKUP(K5959,'Tipo de carga'!B:B,'Tipo de carga'!C:C))</f>
        <v>Diesel</v>
      </c>
    </row>
    <row r="5960">
      <c r="A5960" s="36">
        <v>1689.0</v>
      </c>
      <c r="B5960" s="37" t="str">
        <f t="array" ref="B5960">IFERROR(XLOOKUP(A5960,'Asignacion Nov'!A:A,'Asignacion Nov'!C:C))</f>
        <v>Pilgrims Tepo</v>
      </c>
      <c r="C5960" s="37" t="str">
        <f t="array" ref="C5960">IFERROR(XLOOKUP(A5960,'Asignacion Nov'!A:A,'Asignacion Nov'!B:B))</f>
        <v>EC-02</v>
      </c>
      <c r="D5960" s="38">
        <v>45616.81284722222</v>
      </c>
      <c r="E5960" s="36" t="s">
        <v>326</v>
      </c>
      <c r="F5960" s="37" t="str">
        <f t="array" ref="F5960">IFERROR(XLOOKUP(E5960,Operadores!A:A,Operadores!B:B))</f>
        <v>SANJOR</v>
      </c>
      <c r="G5960" s="36" t="s">
        <v>72</v>
      </c>
      <c r="H5960" s="39">
        <v>20.58826</v>
      </c>
      <c r="I5960" s="40">
        <v>176.0</v>
      </c>
      <c r="J5960" s="41">
        <f t="shared" si="5"/>
        <v>3623.53376</v>
      </c>
      <c r="K5960" s="37" t="str">
        <f t="array" ref="K5960">IFERROR(XLOOKUP(G5960,'Tipo de carga'!A:A,'Tipo de carga'!B:B))</f>
        <v>Autoabasto</v>
      </c>
      <c r="L5960" s="37">
        <f t="shared" si="2"/>
        <v>47</v>
      </c>
      <c r="M5960" s="37">
        <f t="shared" si="3"/>
        <v>20</v>
      </c>
      <c r="N5960" s="37">
        <f t="shared" si="4"/>
        <v>11</v>
      </c>
      <c r="O5960" s="37" t="str">
        <f t="array" ref="O5960">IFERROR(XLOOKUP(K5960,'Tipo de carga'!B:B,'Tipo de carga'!C:C))</f>
        <v>Diesel</v>
      </c>
    </row>
    <row r="5961">
      <c r="A5961" s="36">
        <v>1866.0</v>
      </c>
      <c r="B5961" s="37" t="str">
        <f t="array" ref="B5961">IFERROR(XLOOKUP(A5961,'Asignacion Nov'!A:A,'Asignacion Nov'!C:C))</f>
        <v>Pilgrims Tepo</v>
      </c>
      <c r="C5961" s="37" t="str">
        <f t="array" ref="C5961">IFERROR(XLOOKUP(A5961,'Asignacion Nov'!A:A,'Asignacion Nov'!B:B))</f>
        <v>EC-02</v>
      </c>
      <c r="D5961" s="38">
        <v>45616.80638888889</v>
      </c>
      <c r="E5961" s="36" t="s">
        <v>380</v>
      </c>
      <c r="F5961" s="37" t="str">
        <f t="array" ref="F5961">IFERROR(XLOOKUP(E5961,Operadores!A:A,Operadores!B:B))</f>
        <v>FRAMAU</v>
      </c>
      <c r="G5961" s="36" t="s">
        <v>72</v>
      </c>
      <c r="H5961" s="39">
        <v>20.58826</v>
      </c>
      <c r="I5961" s="40">
        <v>60.0</v>
      </c>
      <c r="J5961" s="41">
        <f t="shared" si="5"/>
        <v>1235.2956</v>
      </c>
      <c r="K5961" s="37" t="str">
        <f t="array" ref="K5961">IFERROR(XLOOKUP(G5961,'Tipo de carga'!A:A,'Tipo de carga'!B:B))</f>
        <v>Autoabasto</v>
      </c>
      <c r="L5961" s="37">
        <f t="shared" si="2"/>
        <v>47</v>
      </c>
      <c r="M5961" s="37">
        <f t="shared" si="3"/>
        <v>20</v>
      </c>
      <c r="N5961" s="37">
        <f t="shared" si="4"/>
        <v>11</v>
      </c>
      <c r="O5961" s="37" t="str">
        <f t="array" ref="O5961">IFERROR(XLOOKUP(K5961,'Tipo de carga'!B:B,'Tipo de carga'!C:C))</f>
        <v>Diesel</v>
      </c>
    </row>
    <row r="5962">
      <c r="A5962" s="36">
        <v>1720.0</v>
      </c>
      <c r="B5962" s="37" t="str">
        <f t="array" ref="B5962">IFERROR(XLOOKUP(A5962,'Asignacion Nov'!A:A,'Asignacion Nov'!C:C))</f>
        <v>Pilgrims Tepo</v>
      </c>
      <c r="C5962" s="37" t="str">
        <f t="array" ref="C5962">IFERROR(XLOOKUP(A5962,'Asignacion Nov'!A:A,'Asignacion Nov'!B:B))</f>
        <v>EC-02</v>
      </c>
      <c r="D5962" s="38">
        <v>45616.79783564815</v>
      </c>
      <c r="E5962" s="36" t="s">
        <v>451</v>
      </c>
      <c r="F5962" s="37" t="str">
        <f t="array" ref="F5962">IFERROR(XLOOKUP(E5962,Operadores!A:A,Operadores!B:B))</f>
        <v>CARJOS02</v>
      </c>
      <c r="G5962" s="36" t="s">
        <v>72</v>
      </c>
      <c r="H5962" s="39">
        <v>20.58826</v>
      </c>
      <c r="I5962" s="40">
        <v>240.0</v>
      </c>
      <c r="J5962" s="41">
        <f t="shared" si="5"/>
        <v>4941.1824</v>
      </c>
      <c r="K5962" s="37" t="str">
        <f t="array" ref="K5962">IFERROR(XLOOKUP(G5962,'Tipo de carga'!A:A,'Tipo de carga'!B:B))</f>
        <v>Autoabasto</v>
      </c>
      <c r="L5962" s="37">
        <f t="shared" si="2"/>
        <v>47</v>
      </c>
      <c r="M5962" s="37">
        <f t="shared" si="3"/>
        <v>20</v>
      </c>
      <c r="N5962" s="37">
        <f t="shared" si="4"/>
        <v>11</v>
      </c>
      <c r="O5962" s="37" t="str">
        <f t="array" ref="O5962">IFERROR(XLOOKUP(K5962,'Tipo de carga'!B:B,'Tipo de carga'!C:C))</f>
        <v>Diesel</v>
      </c>
    </row>
    <row r="5963">
      <c r="A5963" s="36">
        <v>1754.0</v>
      </c>
      <c r="B5963" s="37" t="str">
        <f t="array" ref="B5963">IFERROR(XLOOKUP(A5963,'Asignacion Nov'!A:A,'Asignacion Nov'!C:C))</f>
        <v>Pilgrims Tepo</v>
      </c>
      <c r="C5963" s="37" t="str">
        <f t="array" ref="C5963">IFERROR(XLOOKUP(A5963,'Asignacion Nov'!A:A,'Asignacion Nov'!B:B))</f>
        <v>EC-02</v>
      </c>
      <c r="D5963" s="38">
        <v>45616.779027777775</v>
      </c>
      <c r="E5963" s="36" t="s">
        <v>449</v>
      </c>
      <c r="F5963" s="37" t="str">
        <f t="array" ref="F5963">IFERROR(XLOOKUP(E5963,Operadores!A:A,Operadores!B:B))</f>
        <v>PATRAM</v>
      </c>
      <c r="G5963" s="36" t="s">
        <v>72</v>
      </c>
      <c r="H5963" s="39">
        <v>20.58826</v>
      </c>
      <c r="I5963" s="40">
        <v>211.0</v>
      </c>
      <c r="J5963" s="41">
        <f t="shared" si="5"/>
        <v>4344.12286</v>
      </c>
      <c r="K5963" s="37" t="str">
        <f t="array" ref="K5963">IFERROR(XLOOKUP(G5963,'Tipo de carga'!A:A,'Tipo de carga'!B:B))</f>
        <v>Autoabasto</v>
      </c>
      <c r="L5963" s="37">
        <f t="shared" si="2"/>
        <v>47</v>
      </c>
      <c r="M5963" s="37">
        <f t="shared" si="3"/>
        <v>20</v>
      </c>
      <c r="N5963" s="37">
        <f t="shared" si="4"/>
        <v>11</v>
      </c>
      <c r="O5963" s="37" t="str">
        <f t="array" ref="O5963">IFERROR(XLOOKUP(K5963,'Tipo de carga'!B:B,'Tipo de carga'!C:C))</f>
        <v>Diesel</v>
      </c>
    </row>
    <row r="5964">
      <c r="A5964" s="36">
        <v>1876.0</v>
      </c>
      <c r="B5964" s="37" t="str">
        <f t="array" ref="B5964">IFERROR(XLOOKUP(A5964,'Asignacion Nov'!A:A,'Asignacion Nov'!C:C))</f>
        <v>Circuitos</v>
      </c>
      <c r="C5964" s="37" t="str">
        <f t="array" ref="C5964">IFERROR(XLOOKUP(A5964,'Asignacion Nov'!A:A,'Asignacion Nov'!B:B))</f>
        <v>EC-03</v>
      </c>
      <c r="D5964" s="38">
        <v>45616.764918981484</v>
      </c>
      <c r="E5964" s="36" t="s">
        <v>405</v>
      </c>
      <c r="F5964" s="37" t="str">
        <f t="array" ref="F5964">IFERROR(XLOOKUP(E5964,Operadores!A:A,Operadores!B:B))</f>
        <v>RUIFR</v>
      </c>
      <c r="G5964" s="36" t="s">
        <v>72</v>
      </c>
      <c r="H5964" s="39">
        <v>20.58826</v>
      </c>
      <c r="I5964" s="40">
        <v>270.0</v>
      </c>
      <c r="J5964" s="41">
        <f t="shared" si="5"/>
        <v>5558.8302</v>
      </c>
      <c r="K5964" s="37" t="str">
        <f t="array" ref="K5964">IFERROR(XLOOKUP(G5964,'Tipo de carga'!A:A,'Tipo de carga'!B:B))</f>
        <v>Autoabasto</v>
      </c>
      <c r="L5964" s="37">
        <f t="shared" si="2"/>
        <v>47</v>
      </c>
      <c r="M5964" s="37">
        <f t="shared" si="3"/>
        <v>20</v>
      </c>
      <c r="N5964" s="37">
        <f t="shared" si="4"/>
        <v>11</v>
      </c>
      <c r="O5964" s="37" t="str">
        <f t="array" ref="O5964">IFERROR(XLOOKUP(K5964,'Tipo de carga'!B:B,'Tipo de carga'!C:C))</f>
        <v>Diesel</v>
      </c>
    </row>
    <row r="5965">
      <c r="A5965" s="36">
        <v>1983.0</v>
      </c>
      <c r="B5965" s="37" t="str">
        <f t="array" ref="B5965">IFERROR(XLOOKUP(A5965,'Asignacion Nov'!A:A,'Asignacion Nov'!C:C))</f>
        <v>MeLi asignado SD</v>
      </c>
      <c r="C5965" s="37" t="str">
        <f t="array" ref="C5965">IFERROR(XLOOKUP(A5965,'Asignacion Nov'!A:A,'Asignacion Nov'!B:B))</f>
        <v>EC-05</v>
      </c>
      <c r="D5965" s="38">
        <v>45616.755590277775</v>
      </c>
      <c r="E5965" s="36" t="s">
        <v>161</v>
      </c>
      <c r="F5965" s="37" t="str">
        <f t="array" ref="F5965">IFERROR(XLOOKUP(E5965,Operadores!A:A,Operadores!B:B))</f>
        <v>SANART</v>
      </c>
      <c r="G5965" s="36" t="s">
        <v>72</v>
      </c>
      <c r="H5965" s="39">
        <v>20.58826</v>
      </c>
      <c r="I5965" s="40">
        <v>887.0</v>
      </c>
      <c r="J5965" s="41">
        <f t="shared" si="5"/>
        <v>18261.78662</v>
      </c>
      <c r="K5965" s="37" t="str">
        <f t="array" ref="K5965">IFERROR(XLOOKUP(G5965,'Tipo de carga'!A:A,'Tipo de carga'!B:B))</f>
        <v>Autoabasto</v>
      </c>
      <c r="L5965" s="37">
        <f t="shared" si="2"/>
        <v>47</v>
      </c>
      <c r="M5965" s="37">
        <f t="shared" si="3"/>
        <v>20</v>
      </c>
      <c r="N5965" s="37">
        <f t="shared" si="4"/>
        <v>11</v>
      </c>
      <c r="O5965" s="37" t="str">
        <f t="array" ref="O5965">IFERROR(XLOOKUP(K5965,'Tipo de carga'!B:B,'Tipo de carga'!C:C))</f>
        <v>Diesel</v>
      </c>
    </row>
    <row r="5966">
      <c r="A5966" s="36">
        <v>1950.0</v>
      </c>
      <c r="B5966" s="37" t="str">
        <f t="array" ref="B5966">IFERROR(XLOOKUP(A5966,'Asignacion Nov'!A:A,'Asignacion Nov'!C:C))</f>
        <v>MeLi asignado SD</v>
      </c>
      <c r="C5966" s="37" t="str">
        <f t="array" ref="C5966">IFERROR(XLOOKUP(A5966,'Asignacion Nov'!A:A,'Asignacion Nov'!B:B))</f>
        <v>EC-05</v>
      </c>
      <c r="D5966" s="38">
        <v>45616.73836805556</v>
      </c>
      <c r="E5966" s="36" t="s">
        <v>200</v>
      </c>
      <c r="F5966" s="37" t="str">
        <f t="array" ref="F5966">IFERROR(XLOOKUP(E5966,Operadores!A:A,Operadores!B:B))</f>
        <v>MAROSC</v>
      </c>
      <c r="G5966" s="36" t="s">
        <v>72</v>
      </c>
      <c r="H5966" s="39">
        <v>20.58826</v>
      </c>
      <c r="I5966" s="40">
        <v>463.0</v>
      </c>
      <c r="J5966" s="41">
        <f t="shared" si="5"/>
        <v>9532.36438</v>
      </c>
      <c r="K5966" s="37" t="str">
        <f t="array" ref="K5966">IFERROR(XLOOKUP(G5966,'Tipo de carga'!A:A,'Tipo de carga'!B:B))</f>
        <v>Autoabasto</v>
      </c>
      <c r="L5966" s="37">
        <f t="shared" si="2"/>
        <v>47</v>
      </c>
      <c r="M5966" s="37">
        <f t="shared" si="3"/>
        <v>20</v>
      </c>
      <c r="N5966" s="37">
        <f t="shared" si="4"/>
        <v>11</v>
      </c>
      <c r="O5966" s="37" t="str">
        <f t="array" ref="O5966">IFERROR(XLOOKUP(K5966,'Tipo de carga'!B:B,'Tipo de carga'!C:C))</f>
        <v>Diesel</v>
      </c>
    </row>
    <row r="5967">
      <c r="A5967" s="36">
        <v>2029.0</v>
      </c>
      <c r="B5967" s="37" t="str">
        <f t="array" ref="B5967">IFERROR(XLOOKUP(A5967,'Asignacion Nov'!A:A,'Asignacion Nov'!C:C))</f>
        <v>MeLi Dedicado Merida</v>
      </c>
      <c r="C5967" s="37" t="str">
        <f t="array" ref="C5967">IFERROR(XLOOKUP(A5967,'Asignacion Nov'!A:A,'Asignacion Nov'!B:B))</f>
        <v>EC-05</v>
      </c>
      <c r="D5967" s="38">
        <v>45616.72148148148</v>
      </c>
      <c r="E5967" s="36" t="s">
        <v>240</v>
      </c>
      <c r="F5967" s="37" t="str">
        <f t="array" ref="F5967">IFERROR(XLOOKUP(E5967,Operadores!A:A,Operadores!B:B))</f>
        <v>ACOHER</v>
      </c>
      <c r="G5967" s="36" t="s">
        <v>72</v>
      </c>
      <c r="H5967" s="39">
        <v>20.58826</v>
      </c>
      <c r="I5967" s="40">
        <v>280.0</v>
      </c>
      <c r="J5967" s="41">
        <f t="shared" si="5"/>
        <v>5764.7128</v>
      </c>
      <c r="K5967" s="37" t="str">
        <f t="array" ref="K5967">IFERROR(XLOOKUP(G5967,'Tipo de carga'!A:A,'Tipo de carga'!B:B))</f>
        <v>Autoabasto</v>
      </c>
      <c r="L5967" s="37">
        <f t="shared" si="2"/>
        <v>47</v>
      </c>
      <c r="M5967" s="37">
        <f t="shared" si="3"/>
        <v>20</v>
      </c>
      <c r="N5967" s="37">
        <f t="shared" si="4"/>
        <v>11</v>
      </c>
      <c r="O5967" s="37" t="str">
        <f t="array" ref="O5967">IFERROR(XLOOKUP(K5967,'Tipo de carga'!B:B,'Tipo de carga'!C:C))</f>
        <v>Diesel</v>
      </c>
    </row>
    <row r="5968">
      <c r="A5968" s="36">
        <v>2017.0</v>
      </c>
      <c r="B5968" s="37" t="str">
        <f t="array" ref="B5968">IFERROR(XLOOKUP(A5968,'Asignacion Nov'!A:A,'Asignacion Nov'!C:C))</f>
        <v>MeLi Dedicado TD</v>
      </c>
      <c r="C5968" s="37" t="str">
        <f t="array" ref="C5968">IFERROR(XLOOKUP(A5968,'Asignacion Nov'!A:A,'Asignacion Nov'!B:B))</f>
        <v>EC-05</v>
      </c>
      <c r="D5968" s="38">
        <v>45616.71335648148</v>
      </c>
      <c r="E5968" s="36" t="s">
        <v>300</v>
      </c>
      <c r="F5968" s="37" t="str">
        <f t="array" ref="F5968">IFERROR(XLOOKUP(E5968,Operadores!A:A,Operadores!B:B))</f>
        <v>QUIULI</v>
      </c>
      <c r="G5968" s="36" t="s">
        <v>72</v>
      </c>
      <c r="H5968" s="39">
        <v>20.58826</v>
      </c>
      <c r="I5968" s="40">
        <v>650.0</v>
      </c>
      <c r="J5968" s="41">
        <f t="shared" si="5"/>
        <v>13382.369</v>
      </c>
      <c r="K5968" s="37" t="str">
        <f t="array" ref="K5968">IFERROR(XLOOKUP(G5968,'Tipo de carga'!A:A,'Tipo de carga'!B:B))</f>
        <v>Autoabasto</v>
      </c>
      <c r="L5968" s="37">
        <f t="shared" si="2"/>
        <v>47</v>
      </c>
      <c r="M5968" s="37">
        <f t="shared" si="3"/>
        <v>20</v>
      </c>
      <c r="N5968" s="37">
        <f t="shared" si="4"/>
        <v>11</v>
      </c>
      <c r="O5968" s="37" t="str">
        <f t="array" ref="O5968">IFERROR(XLOOKUP(K5968,'Tipo de carga'!B:B,'Tipo de carga'!C:C))</f>
        <v>Diesel</v>
      </c>
    </row>
    <row r="5969">
      <c r="A5969" s="36">
        <v>1991.0</v>
      </c>
      <c r="B5969" s="37" t="str">
        <f t="array" ref="B5969">IFERROR(XLOOKUP(A5969,'Asignacion Nov'!A:A,'Asignacion Nov'!C:C))</f>
        <v>MeLi Dedicado Merida</v>
      </c>
      <c r="C5969" s="37" t="str">
        <f t="array" ref="C5969">IFERROR(XLOOKUP(A5969,'Asignacion Nov'!A:A,'Asignacion Nov'!B:B))</f>
        <v>EC-05</v>
      </c>
      <c r="D5969" s="38">
        <v>45616.69648148148</v>
      </c>
      <c r="E5969" s="36" t="s">
        <v>301</v>
      </c>
      <c r="F5969" s="37" t="str">
        <f t="array" ref="F5969">IFERROR(XLOOKUP(E5969,Operadores!A:A,Operadores!B:B))</f>
        <v>RUEREN</v>
      </c>
      <c r="G5969" s="36" t="s">
        <v>72</v>
      </c>
      <c r="H5969" s="39">
        <v>20.58826</v>
      </c>
      <c r="I5969" s="40">
        <v>403.0</v>
      </c>
      <c r="J5969" s="41">
        <f t="shared" si="5"/>
        <v>8297.06878</v>
      </c>
      <c r="K5969" s="37" t="str">
        <f t="array" ref="K5969">IFERROR(XLOOKUP(G5969,'Tipo de carga'!A:A,'Tipo de carga'!B:B))</f>
        <v>Autoabasto</v>
      </c>
      <c r="L5969" s="37">
        <f t="shared" si="2"/>
        <v>47</v>
      </c>
      <c r="M5969" s="37">
        <f t="shared" si="3"/>
        <v>20</v>
      </c>
      <c r="N5969" s="37">
        <f t="shared" si="4"/>
        <v>11</v>
      </c>
      <c r="O5969" s="37" t="str">
        <f t="array" ref="O5969">IFERROR(XLOOKUP(K5969,'Tipo de carga'!B:B,'Tipo de carga'!C:C))</f>
        <v>Diesel</v>
      </c>
    </row>
    <row r="5970">
      <c r="A5970" s="36">
        <v>1958.0</v>
      </c>
      <c r="B5970" s="37" t="str">
        <f t="array" ref="B5970">IFERROR(XLOOKUP(A5970,'Asignacion Nov'!A:A,'Asignacion Nov'!C:C))</f>
        <v>Full Liver</v>
      </c>
      <c r="C5970" s="37" t="str">
        <f t="array" ref="C5970">IFERROR(XLOOKUP(A5970,'Asignacion Nov'!A:A,'Asignacion Nov'!B:B))</f>
        <v>EC-01</v>
      </c>
      <c r="D5970" s="38">
        <v>45616.68226851852</v>
      </c>
      <c r="E5970" s="36" t="s">
        <v>218</v>
      </c>
      <c r="F5970" s="37" t="str">
        <f t="array" ref="F5970">IFERROR(XLOOKUP(E5970,Operadores!A:A,Operadores!B:B))</f>
        <v>MONAL</v>
      </c>
      <c r="G5970" s="36" t="s">
        <v>72</v>
      </c>
      <c r="H5970" s="39">
        <v>20.58826</v>
      </c>
      <c r="I5970" s="40">
        <v>780.0</v>
      </c>
      <c r="J5970" s="41">
        <f t="shared" si="5"/>
        <v>16058.8428</v>
      </c>
      <c r="K5970" s="37" t="str">
        <f t="array" ref="K5970">IFERROR(XLOOKUP(G5970,'Tipo de carga'!A:A,'Tipo de carga'!B:B))</f>
        <v>Autoabasto</v>
      </c>
      <c r="L5970" s="37">
        <f t="shared" si="2"/>
        <v>47</v>
      </c>
      <c r="M5970" s="37">
        <f t="shared" si="3"/>
        <v>20</v>
      </c>
      <c r="N5970" s="37">
        <f t="shared" si="4"/>
        <v>11</v>
      </c>
      <c r="O5970" s="37" t="str">
        <f t="array" ref="O5970">IFERROR(XLOOKUP(K5970,'Tipo de carga'!B:B,'Tipo de carga'!C:C))</f>
        <v>Diesel</v>
      </c>
    </row>
    <row r="5971">
      <c r="A5971" s="36">
        <v>2031.0</v>
      </c>
      <c r="B5971" s="37" t="str">
        <f t="array" ref="B5971">IFERROR(XLOOKUP(A5971,'Asignacion Nov'!A:A,'Asignacion Nov'!C:C))</f>
        <v>MeLi Dedicado Merida</v>
      </c>
      <c r="C5971" s="37" t="str">
        <f t="array" ref="C5971">IFERROR(XLOOKUP(A5971,'Asignacion Nov'!A:A,'Asignacion Nov'!B:B))</f>
        <v>EC-05</v>
      </c>
      <c r="D5971" s="38">
        <v>45616.66799768519</v>
      </c>
      <c r="E5971" s="36" t="s">
        <v>372</v>
      </c>
      <c r="F5971" s="37" t="str">
        <f t="array" ref="F5971">IFERROR(XLOOKUP(E5971,Operadores!A:A,Operadores!B:B))</f>
        <v>IBAABI</v>
      </c>
      <c r="G5971" s="36" t="s">
        <v>72</v>
      </c>
      <c r="H5971" s="39">
        <v>20.58826</v>
      </c>
      <c r="I5971" s="40">
        <v>324.0</v>
      </c>
      <c r="J5971" s="41">
        <f t="shared" si="5"/>
        <v>6670.59624</v>
      </c>
      <c r="K5971" s="37" t="str">
        <f t="array" ref="K5971">IFERROR(XLOOKUP(G5971,'Tipo de carga'!A:A,'Tipo de carga'!B:B))</f>
        <v>Autoabasto</v>
      </c>
      <c r="L5971" s="37">
        <f t="shared" si="2"/>
        <v>47</v>
      </c>
      <c r="M5971" s="37">
        <f t="shared" si="3"/>
        <v>20</v>
      </c>
      <c r="N5971" s="37">
        <f t="shared" si="4"/>
        <v>11</v>
      </c>
      <c r="O5971" s="37" t="str">
        <f t="array" ref="O5971">IFERROR(XLOOKUP(K5971,'Tipo de carga'!B:B,'Tipo de carga'!C:C))</f>
        <v>Diesel</v>
      </c>
    </row>
    <row r="5972">
      <c r="A5972" s="36">
        <v>1947.0</v>
      </c>
      <c r="B5972" s="37" t="str">
        <f t="array" ref="B5972">IFERROR(XLOOKUP(A5972,'Asignacion Nov'!A:A,'Asignacion Nov'!C:C))</f>
        <v>Circuitos</v>
      </c>
      <c r="C5972" s="37" t="str">
        <f t="array" ref="C5972">IFERROR(XLOOKUP(A5972,'Asignacion Nov'!A:A,'Asignacion Nov'!B:B))</f>
        <v>EC-03</v>
      </c>
      <c r="D5972" s="38">
        <v>45616.60314814815</v>
      </c>
      <c r="E5972" s="36" t="s">
        <v>265</v>
      </c>
      <c r="F5972" s="37" t="str">
        <f t="array" ref="F5972">IFERROR(XLOOKUP(E5972,Operadores!A:A,Operadores!B:B))</f>
        <v>DAMOS</v>
      </c>
      <c r="G5972" s="36" t="s">
        <v>72</v>
      </c>
      <c r="H5972" s="39">
        <v>20.58826</v>
      </c>
      <c r="I5972" s="40">
        <v>208.0</v>
      </c>
      <c r="J5972" s="41">
        <f t="shared" si="5"/>
        <v>4282.35808</v>
      </c>
      <c r="K5972" s="37" t="str">
        <f t="array" ref="K5972">IFERROR(XLOOKUP(G5972,'Tipo de carga'!A:A,'Tipo de carga'!B:B))</f>
        <v>Autoabasto</v>
      </c>
      <c r="L5972" s="37">
        <f t="shared" si="2"/>
        <v>47</v>
      </c>
      <c r="M5972" s="37">
        <f t="shared" si="3"/>
        <v>20</v>
      </c>
      <c r="N5972" s="37">
        <f t="shared" si="4"/>
        <v>11</v>
      </c>
      <c r="O5972" s="37" t="str">
        <f t="array" ref="O5972">IFERROR(XLOOKUP(K5972,'Tipo de carga'!B:B,'Tipo de carga'!C:C))</f>
        <v>Diesel</v>
      </c>
    </row>
    <row r="5973">
      <c r="A5973" s="36">
        <v>1976.0</v>
      </c>
      <c r="B5973" s="37" t="str">
        <f t="array" ref="B5973">IFERROR(XLOOKUP(A5973,'Asignacion Nov'!A:A,'Asignacion Nov'!C:C))</f>
        <v>MeLi asignado SD</v>
      </c>
      <c r="C5973" s="37" t="str">
        <f t="array" ref="C5973">IFERROR(XLOOKUP(A5973,'Asignacion Nov'!A:A,'Asignacion Nov'!B:B))</f>
        <v>EC-05</v>
      </c>
      <c r="D5973" s="38">
        <v>45616.580775462964</v>
      </c>
      <c r="E5973" s="36" t="s">
        <v>178</v>
      </c>
      <c r="F5973" s="37" t="str">
        <f t="array" ref="F5973">IFERROR(XLOOKUP(E5973,Operadores!A:A,Operadores!B:B))</f>
        <v>BAUGEO</v>
      </c>
      <c r="G5973" s="36" t="s">
        <v>72</v>
      </c>
      <c r="H5973" s="39">
        <v>20.58826</v>
      </c>
      <c r="I5973" s="40">
        <v>499.0</v>
      </c>
      <c r="J5973" s="41">
        <f t="shared" si="5"/>
        <v>10273.54174</v>
      </c>
      <c r="K5973" s="37" t="str">
        <f t="array" ref="K5973">IFERROR(XLOOKUP(G5973,'Tipo de carga'!A:A,'Tipo de carga'!B:B))</f>
        <v>Autoabasto</v>
      </c>
      <c r="L5973" s="37">
        <f t="shared" si="2"/>
        <v>47</v>
      </c>
      <c r="M5973" s="37">
        <f t="shared" si="3"/>
        <v>20</v>
      </c>
      <c r="N5973" s="37">
        <f t="shared" si="4"/>
        <v>11</v>
      </c>
      <c r="O5973" s="37" t="str">
        <f t="array" ref="O5973">IFERROR(XLOOKUP(K5973,'Tipo de carga'!B:B,'Tipo de carga'!C:C))</f>
        <v>Diesel</v>
      </c>
    </row>
    <row r="5974">
      <c r="A5974" s="36">
        <v>1762.0</v>
      </c>
      <c r="B5974" s="37" t="str">
        <f t="array" ref="B5974">IFERROR(XLOOKUP(A5974,'Asignacion Nov'!A:A,'Asignacion Nov'!C:C))</f>
        <v>Hisense</v>
      </c>
      <c r="C5974" s="37" t="str">
        <f t="array" ref="C5974">IFERROR(XLOOKUP(A5974,'Asignacion Nov'!A:A,'Asignacion Nov'!B:B))</f>
        <v>EC-03</v>
      </c>
      <c r="D5974" s="38">
        <v>45616.57034722222</v>
      </c>
      <c r="E5974" s="36" t="s">
        <v>410</v>
      </c>
      <c r="F5974" s="37" t="str">
        <f t="array" ref="F5974">IFERROR(XLOOKUP(E5974,Operadores!A:A,Operadores!B:B))</f>
        <v>LOPMA03</v>
      </c>
      <c r="G5974" s="36" t="s">
        <v>72</v>
      </c>
      <c r="H5974" s="39">
        <v>20.58826</v>
      </c>
      <c r="I5974" s="40">
        <v>442.0</v>
      </c>
      <c r="J5974" s="41">
        <f t="shared" si="5"/>
        <v>9100.01092</v>
      </c>
      <c r="K5974" s="37" t="str">
        <f t="array" ref="K5974">IFERROR(XLOOKUP(G5974,'Tipo de carga'!A:A,'Tipo de carga'!B:B))</f>
        <v>Autoabasto</v>
      </c>
      <c r="L5974" s="37">
        <f t="shared" si="2"/>
        <v>47</v>
      </c>
      <c r="M5974" s="37">
        <f t="shared" si="3"/>
        <v>20</v>
      </c>
      <c r="N5974" s="37">
        <f t="shared" si="4"/>
        <v>11</v>
      </c>
      <c r="O5974" s="37" t="str">
        <f t="array" ref="O5974">IFERROR(XLOOKUP(K5974,'Tipo de carga'!B:B,'Tipo de carga'!C:C))</f>
        <v>Diesel</v>
      </c>
    </row>
    <row r="5975">
      <c r="A5975" s="36">
        <v>1900.0</v>
      </c>
      <c r="B5975" s="37" t="str">
        <f t="array" ref="B5975">IFERROR(XLOOKUP(A5975,'Asignacion Nov'!A:A,'Asignacion Nov'!C:C))</f>
        <v>Full Liver</v>
      </c>
      <c r="C5975" s="37" t="str">
        <f t="array" ref="C5975">IFERROR(XLOOKUP(A5975,'Asignacion Nov'!A:A,'Asignacion Nov'!B:B))</f>
        <v>EC-01</v>
      </c>
      <c r="D5975" s="38">
        <v>45616.546122685184</v>
      </c>
      <c r="E5975" s="36" t="s">
        <v>336</v>
      </c>
      <c r="F5975" s="37" t="str">
        <f t="array" ref="F5975">IFERROR(XLOOKUP(E5975,Operadores!A:A,Operadores!B:B))</f>
        <v>BUEMA</v>
      </c>
      <c r="G5975" s="36" t="s">
        <v>72</v>
      </c>
      <c r="H5975" s="39">
        <v>20.58826</v>
      </c>
      <c r="I5975" s="40">
        <v>705.0</v>
      </c>
      <c r="J5975" s="41">
        <f t="shared" si="5"/>
        <v>14514.7233</v>
      </c>
      <c r="K5975" s="37" t="str">
        <f t="array" ref="K5975">IFERROR(XLOOKUP(G5975,'Tipo de carga'!A:A,'Tipo de carga'!B:B))</f>
        <v>Autoabasto</v>
      </c>
      <c r="L5975" s="37">
        <f t="shared" si="2"/>
        <v>47</v>
      </c>
      <c r="M5975" s="37">
        <f t="shared" si="3"/>
        <v>20</v>
      </c>
      <c r="N5975" s="37">
        <f t="shared" si="4"/>
        <v>11</v>
      </c>
      <c r="O5975" s="37" t="str">
        <f t="array" ref="O5975">IFERROR(XLOOKUP(K5975,'Tipo de carga'!B:B,'Tipo de carga'!C:C))</f>
        <v>Diesel</v>
      </c>
    </row>
    <row r="5976">
      <c r="A5976" s="36">
        <v>1994.0</v>
      </c>
      <c r="B5976" s="37" t="str">
        <f t="array" ref="B5976">IFERROR(XLOOKUP(A5976,'Asignacion Nov'!A:A,'Asignacion Nov'!C:C))</f>
        <v>MeLi Dedicado TD</v>
      </c>
      <c r="C5976" s="37" t="str">
        <f t="array" ref="C5976">IFERROR(XLOOKUP(A5976,'Asignacion Nov'!A:A,'Asignacion Nov'!B:B))</f>
        <v>EC-05</v>
      </c>
      <c r="D5976" s="38">
        <v>45616.53356481482</v>
      </c>
      <c r="E5976" s="36" t="s">
        <v>339</v>
      </c>
      <c r="F5976" s="37" t="str">
        <f t="array" ref="F5976">IFERROR(XLOOKUP(E5976,Operadores!A:A,Operadores!B:B))</f>
        <v>ESCJOR</v>
      </c>
      <c r="G5976" s="36" t="s">
        <v>72</v>
      </c>
      <c r="H5976" s="39">
        <v>20.58826</v>
      </c>
      <c r="I5976" s="40">
        <v>509.0</v>
      </c>
      <c r="J5976" s="41">
        <f t="shared" si="5"/>
        <v>10479.42434</v>
      </c>
      <c r="K5976" s="37" t="str">
        <f t="array" ref="K5976">IFERROR(XLOOKUP(G5976,'Tipo de carga'!A:A,'Tipo de carga'!B:B))</f>
        <v>Autoabasto</v>
      </c>
      <c r="L5976" s="37">
        <f t="shared" si="2"/>
        <v>47</v>
      </c>
      <c r="M5976" s="37">
        <f t="shared" si="3"/>
        <v>20</v>
      </c>
      <c r="N5976" s="37">
        <f t="shared" si="4"/>
        <v>11</v>
      </c>
      <c r="O5976" s="37" t="str">
        <f t="array" ref="O5976">IFERROR(XLOOKUP(K5976,'Tipo de carga'!B:B,'Tipo de carga'!C:C))</f>
        <v>Diesel</v>
      </c>
    </row>
    <row r="5977">
      <c r="A5977" s="36">
        <v>1945.0</v>
      </c>
      <c r="B5977" s="37" t="str">
        <f t="array" ref="B5977">IFERROR(XLOOKUP(A5977,'Asignacion Nov'!A:A,'Asignacion Nov'!C:C))</f>
        <v>MeLi asignado SD</v>
      </c>
      <c r="C5977" s="37" t="str">
        <f t="array" ref="C5977">IFERROR(XLOOKUP(A5977,'Asignacion Nov'!A:A,'Asignacion Nov'!B:B))</f>
        <v>EC-05</v>
      </c>
      <c r="D5977" s="38">
        <v>45616.52001157407</v>
      </c>
      <c r="E5977" s="36" t="s">
        <v>467</v>
      </c>
      <c r="F5977" s="37" t="str">
        <f t="array" ref="F5977">IFERROR(XLOOKUP(E5977,Operadores!A:A,Operadores!B:B))</f>
        <v>SILAL</v>
      </c>
      <c r="G5977" s="36" t="s">
        <v>72</v>
      </c>
      <c r="H5977" s="39">
        <v>20.58826</v>
      </c>
      <c r="I5977" s="40">
        <v>233.0</v>
      </c>
      <c r="J5977" s="41">
        <f t="shared" si="5"/>
        <v>4797.06458</v>
      </c>
      <c r="K5977" s="37" t="str">
        <f t="array" ref="K5977">IFERROR(XLOOKUP(G5977,'Tipo de carga'!A:A,'Tipo de carga'!B:B))</f>
        <v>Autoabasto</v>
      </c>
      <c r="L5977" s="37">
        <f t="shared" si="2"/>
        <v>47</v>
      </c>
      <c r="M5977" s="37">
        <f t="shared" si="3"/>
        <v>20</v>
      </c>
      <c r="N5977" s="37">
        <f t="shared" si="4"/>
        <v>11</v>
      </c>
      <c r="O5977" s="37" t="str">
        <f t="array" ref="O5977">IFERROR(XLOOKUP(K5977,'Tipo de carga'!B:B,'Tipo de carga'!C:C))</f>
        <v>Diesel</v>
      </c>
    </row>
    <row r="5978">
      <c r="A5978" s="36">
        <v>1964.0</v>
      </c>
      <c r="B5978" s="37" t="str">
        <f t="array" ref="B5978">IFERROR(XLOOKUP(A5978,'Asignacion Nov'!A:A,'Asignacion Nov'!C:C))</f>
        <v>MeLi asignado SD</v>
      </c>
      <c r="C5978" s="37" t="str">
        <f t="array" ref="C5978">IFERROR(XLOOKUP(A5978,'Asignacion Nov'!A:A,'Asignacion Nov'!B:B))</f>
        <v>EC-05</v>
      </c>
      <c r="D5978" s="38">
        <v>45616.49181712963</v>
      </c>
      <c r="E5978" s="36" t="s">
        <v>550</v>
      </c>
      <c r="F5978" s="37" t="str">
        <f t="array" ref="F5978">IFERROR(XLOOKUP(E5978,Operadores!A:A,Operadores!B:B))</f>
        <v>CALJOR01</v>
      </c>
      <c r="G5978" s="36" t="s">
        <v>72</v>
      </c>
      <c r="H5978" s="39">
        <v>20.58826</v>
      </c>
      <c r="I5978" s="40">
        <v>332.0</v>
      </c>
      <c r="J5978" s="41">
        <f t="shared" si="5"/>
        <v>6835.30232</v>
      </c>
      <c r="K5978" s="37" t="str">
        <f t="array" ref="K5978">IFERROR(XLOOKUP(G5978,'Tipo de carga'!A:A,'Tipo de carga'!B:B))</f>
        <v>Autoabasto</v>
      </c>
      <c r="L5978" s="37">
        <f t="shared" si="2"/>
        <v>47</v>
      </c>
      <c r="M5978" s="37">
        <f t="shared" si="3"/>
        <v>20</v>
      </c>
      <c r="N5978" s="37">
        <f t="shared" si="4"/>
        <v>11</v>
      </c>
      <c r="O5978" s="37" t="str">
        <f t="array" ref="O5978">IFERROR(XLOOKUP(K5978,'Tipo de carga'!B:B,'Tipo de carga'!C:C))</f>
        <v>Diesel</v>
      </c>
    </row>
    <row r="5979">
      <c r="A5979" s="36">
        <v>2014.0</v>
      </c>
      <c r="B5979" s="37" t="str">
        <f t="array" ref="B5979">IFERROR(XLOOKUP(A5979,'Asignacion Nov'!A:A,'Asignacion Nov'!C:C))</f>
        <v>MeLi Asignado TD</v>
      </c>
      <c r="C5979" s="37" t="str">
        <f t="array" ref="C5979">IFERROR(XLOOKUP(A5979,'Asignacion Nov'!A:A,'Asignacion Nov'!B:B))</f>
        <v>EC-05</v>
      </c>
      <c r="D5979" s="38">
        <v>45616.48003472222</v>
      </c>
      <c r="E5979" s="36" t="s">
        <v>587</v>
      </c>
      <c r="F5979" s="37" t="str">
        <f t="array" ref="F5979">IFERROR(XLOOKUP(E5979,Operadores!A:A,Operadores!B:B))</f>
        <v>MEJJON</v>
      </c>
      <c r="G5979" s="36" t="s">
        <v>72</v>
      </c>
      <c r="H5979" s="39">
        <v>20.58826</v>
      </c>
      <c r="I5979" s="40">
        <v>558.0</v>
      </c>
      <c r="J5979" s="41">
        <f t="shared" si="5"/>
        <v>11488.24908</v>
      </c>
      <c r="K5979" s="37" t="str">
        <f t="array" ref="K5979">IFERROR(XLOOKUP(G5979,'Tipo de carga'!A:A,'Tipo de carga'!B:B))</f>
        <v>Autoabasto</v>
      </c>
      <c r="L5979" s="37">
        <f t="shared" si="2"/>
        <v>47</v>
      </c>
      <c r="M5979" s="37">
        <f t="shared" si="3"/>
        <v>20</v>
      </c>
      <c r="N5979" s="37">
        <f t="shared" si="4"/>
        <v>11</v>
      </c>
      <c r="O5979" s="37" t="str">
        <f t="array" ref="O5979">IFERROR(XLOOKUP(K5979,'Tipo de carga'!B:B,'Tipo de carga'!C:C))</f>
        <v>Diesel</v>
      </c>
    </row>
    <row r="5980">
      <c r="A5980" s="36">
        <v>2024.0</v>
      </c>
      <c r="B5980" s="37" t="str">
        <f t="array" ref="B5980">IFERROR(XLOOKUP(A5980,'Asignacion Nov'!A:A,'Asignacion Nov'!C:C))</f>
        <v>MeLi Dedicado Merida</v>
      </c>
      <c r="C5980" s="37" t="str">
        <f t="array" ref="C5980">IFERROR(XLOOKUP(A5980,'Asignacion Nov'!A:A,'Asignacion Nov'!B:B))</f>
        <v>EC-05</v>
      </c>
      <c r="D5980" s="38">
        <v>45616.46755787037</v>
      </c>
      <c r="E5980" s="36" t="s">
        <v>469</v>
      </c>
      <c r="F5980" s="37" t="str">
        <f t="array" ref="F5980">IFERROR(XLOOKUP(E5980,Operadores!A:A,Operadores!B:B))</f>
        <v>DELJOS01</v>
      </c>
      <c r="G5980" s="36" t="s">
        <v>72</v>
      </c>
      <c r="H5980" s="39">
        <v>20.58826</v>
      </c>
      <c r="I5980" s="40">
        <v>279.0</v>
      </c>
      <c r="J5980" s="41">
        <f t="shared" si="5"/>
        <v>5744.12454</v>
      </c>
      <c r="K5980" s="37" t="str">
        <f t="array" ref="K5980">IFERROR(XLOOKUP(G5980,'Tipo de carga'!A:A,'Tipo de carga'!B:B))</f>
        <v>Autoabasto</v>
      </c>
      <c r="L5980" s="37">
        <f t="shared" si="2"/>
        <v>47</v>
      </c>
      <c r="M5980" s="37">
        <f t="shared" si="3"/>
        <v>20</v>
      </c>
      <c r="N5980" s="37">
        <f t="shared" si="4"/>
        <v>11</v>
      </c>
      <c r="O5980" s="37" t="str">
        <f t="array" ref="O5980">IFERROR(XLOOKUP(K5980,'Tipo de carga'!B:B,'Tipo de carga'!C:C))</f>
        <v>Diesel</v>
      </c>
    </row>
    <row r="5981">
      <c r="A5981" s="36" t="s">
        <v>187</v>
      </c>
      <c r="B5981" s="37" t="str">
        <f t="array" ref="B5981">IFERROR(XLOOKUP(A5981,'Asignacion Nov'!A:A,'Asignacion Nov'!C:C))</f>
        <v/>
      </c>
      <c r="C5981" s="37" t="str">
        <f t="array" ref="C5981">IFERROR(XLOOKUP(A5981,'Asignacion Nov'!A:A,'Asignacion Nov'!B:B))</f>
        <v/>
      </c>
      <c r="D5981" s="38">
        <v>45616.39282407407</v>
      </c>
      <c r="E5981" s="36" t="s">
        <v>69</v>
      </c>
      <c r="F5981" s="37" t="str">
        <f t="array" ref="F5981">IFERROR(XLOOKUP(E5981,Operadores!A:A,Operadores!B:B))</f>
        <v>MTTO</v>
      </c>
      <c r="G5981" s="36" t="s">
        <v>72</v>
      </c>
      <c r="H5981" s="39">
        <v>20.58826</v>
      </c>
      <c r="I5981" s="40">
        <v>21.0</v>
      </c>
      <c r="J5981" s="41">
        <f t="shared" si="5"/>
        <v>432.35346</v>
      </c>
      <c r="K5981" s="37" t="str">
        <f t="array" ref="K5981">IFERROR(XLOOKUP(G5981,'Tipo de carga'!A:A,'Tipo de carga'!B:B))</f>
        <v>Autoabasto</v>
      </c>
      <c r="L5981" s="37">
        <f t="shared" si="2"/>
        <v>47</v>
      </c>
      <c r="M5981" s="37">
        <f t="shared" si="3"/>
        <v>20</v>
      </c>
      <c r="N5981" s="37">
        <f t="shared" si="4"/>
        <v>11</v>
      </c>
      <c r="O5981" s="37" t="str">
        <f t="array" ref="O5981">IFERROR(XLOOKUP(K5981,'Tipo de carga'!B:B,'Tipo de carga'!C:C))</f>
        <v>Diesel</v>
      </c>
    </row>
    <row r="5982">
      <c r="A5982" s="36">
        <v>1743.0</v>
      </c>
      <c r="B5982" s="37" t="str">
        <f t="array" ref="B5982">IFERROR(XLOOKUP(A5982,'Asignacion Nov'!A:A,'Asignacion Nov'!C:C))</f>
        <v>Liverpool Local</v>
      </c>
      <c r="C5982" s="37" t="str">
        <f t="array" ref="C5982">IFERROR(XLOOKUP(A5982,'Asignacion Nov'!A:A,'Asignacion Nov'!B:B))</f>
        <v>EC-01</v>
      </c>
      <c r="D5982" s="38">
        <v>45616.38297453704</v>
      </c>
      <c r="E5982" s="36" t="s">
        <v>426</v>
      </c>
      <c r="F5982" s="37" t="str">
        <f t="array" ref="F5982">IFERROR(XLOOKUP(E5982,Operadores!A:A,Operadores!B:B))</f>
        <v>OLVMOI</v>
      </c>
      <c r="G5982" s="36" t="s">
        <v>72</v>
      </c>
      <c r="H5982" s="39">
        <v>20.58826</v>
      </c>
      <c r="I5982" s="40">
        <v>499.0</v>
      </c>
      <c r="J5982" s="41">
        <f t="shared" si="5"/>
        <v>10273.54174</v>
      </c>
      <c r="K5982" s="37" t="str">
        <f t="array" ref="K5982">IFERROR(XLOOKUP(G5982,'Tipo de carga'!A:A,'Tipo de carga'!B:B))</f>
        <v>Autoabasto</v>
      </c>
      <c r="L5982" s="37">
        <f t="shared" si="2"/>
        <v>47</v>
      </c>
      <c r="M5982" s="37">
        <f t="shared" si="3"/>
        <v>20</v>
      </c>
      <c r="N5982" s="37">
        <f t="shared" si="4"/>
        <v>11</v>
      </c>
      <c r="O5982" s="37" t="str">
        <f t="array" ref="O5982">IFERROR(XLOOKUP(K5982,'Tipo de carga'!B:B,'Tipo de carga'!C:C))</f>
        <v>Diesel</v>
      </c>
    </row>
    <row r="5983">
      <c r="A5983" s="36">
        <v>1885.0</v>
      </c>
      <c r="B5983" s="37" t="str">
        <f t="array" ref="B5983">IFERROR(XLOOKUP(A5983,'Asignacion Nov'!A:A,'Asignacion Nov'!C:C))</f>
        <v>Liverpool Local</v>
      </c>
      <c r="C5983" s="37" t="str">
        <f t="array" ref="C5983">IFERROR(XLOOKUP(A5983,'Asignacion Nov'!A:A,'Asignacion Nov'!B:B))</f>
        <v>EC-01</v>
      </c>
      <c r="D5983" s="38">
        <v>45616.37195601852</v>
      </c>
      <c r="E5983" s="36" t="s">
        <v>342</v>
      </c>
      <c r="F5983" s="37" t="str">
        <f t="array" ref="F5983">IFERROR(XLOOKUP(E5983,Operadores!A:A,Operadores!B:B))</f>
        <v>PANJU</v>
      </c>
      <c r="G5983" s="36" t="s">
        <v>72</v>
      </c>
      <c r="H5983" s="39">
        <v>20.58826</v>
      </c>
      <c r="I5983" s="40">
        <v>530.0</v>
      </c>
      <c r="J5983" s="41">
        <f t="shared" si="5"/>
        <v>10911.7778</v>
      </c>
      <c r="K5983" s="37" t="str">
        <f t="array" ref="K5983">IFERROR(XLOOKUP(G5983,'Tipo de carga'!A:A,'Tipo de carga'!B:B))</f>
        <v>Autoabasto</v>
      </c>
      <c r="L5983" s="37">
        <f t="shared" si="2"/>
        <v>47</v>
      </c>
      <c r="M5983" s="37">
        <f t="shared" si="3"/>
        <v>20</v>
      </c>
      <c r="N5983" s="37">
        <f t="shared" si="4"/>
        <v>11</v>
      </c>
      <c r="O5983" s="37" t="str">
        <f t="array" ref="O5983">IFERROR(XLOOKUP(K5983,'Tipo de carga'!B:B,'Tipo de carga'!C:C))</f>
        <v>Diesel</v>
      </c>
    </row>
    <row r="5984">
      <c r="A5984" s="36">
        <v>1858.0</v>
      </c>
      <c r="B5984" s="37" t="str">
        <f t="array" ref="B5984">IFERROR(XLOOKUP(A5984,'Asignacion Nov'!A:A,'Asignacion Nov'!C:C))</f>
        <v>Hisense</v>
      </c>
      <c r="C5984" s="37" t="str">
        <f t="array" ref="C5984">IFERROR(XLOOKUP(A5984,'Asignacion Nov'!A:A,'Asignacion Nov'!B:B))</f>
        <v>EC-03</v>
      </c>
      <c r="D5984" s="38">
        <v>45616.36136574074</v>
      </c>
      <c r="E5984" s="36" t="s">
        <v>574</v>
      </c>
      <c r="F5984" s="37" t="str">
        <f t="array" ref="F5984">IFERROR(XLOOKUP(E5984,Operadores!A:A,Operadores!B:B))</f>
        <v>ZABFER</v>
      </c>
      <c r="G5984" s="36" t="s">
        <v>72</v>
      </c>
      <c r="H5984" s="39">
        <v>20.58826</v>
      </c>
      <c r="I5984" s="40">
        <v>851.0</v>
      </c>
      <c r="J5984" s="41">
        <f t="shared" si="5"/>
        <v>17520.60926</v>
      </c>
      <c r="K5984" s="37" t="str">
        <f t="array" ref="K5984">IFERROR(XLOOKUP(G5984,'Tipo de carga'!A:A,'Tipo de carga'!B:B))</f>
        <v>Autoabasto</v>
      </c>
      <c r="L5984" s="37">
        <f t="shared" si="2"/>
        <v>47</v>
      </c>
      <c r="M5984" s="37">
        <f t="shared" si="3"/>
        <v>20</v>
      </c>
      <c r="N5984" s="37">
        <f t="shared" si="4"/>
        <v>11</v>
      </c>
      <c r="O5984" s="37" t="str">
        <f t="array" ref="O5984">IFERROR(XLOOKUP(K5984,'Tipo de carga'!B:B,'Tipo de carga'!C:C))</f>
        <v>Diesel</v>
      </c>
    </row>
    <row r="5985">
      <c r="A5985" s="36">
        <v>1839.0</v>
      </c>
      <c r="B5985" s="37" t="str">
        <f t="array" ref="B5985">IFERROR(XLOOKUP(A5985,'Asignacion Nov'!A:A,'Asignacion Nov'!C:C))</f>
        <v>Liverpool Local</v>
      </c>
      <c r="C5985" s="37" t="str">
        <f t="array" ref="C5985">IFERROR(XLOOKUP(A5985,'Asignacion Nov'!A:A,'Asignacion Nov'!B:B))</f>
        <v>EC-01</v>
      </c>
      <c r="D5985" s="38">
        <v>45616.344351851854</v>
      </c>
      <c r="E5985" s="36" t="s">
        <v>491</v>
      </c>
      <c r="F5985" s="37" t="str">
        <f t="array" ref="F5985">IFERROR(XLOOKUP(E5985,Operadores!A:A,Operadores!B:B))</f>
        <v>CABCAR</v>
      </c>
      <c r="G5985" s="36" t="s">
        <v>72</v>
      </c>
      <c r="H5985" s="39">
        <v>20.58826</v>
      </c>
      <c r="I5985" s="40">
        <v>802.0</v>
      </c>
      <c r="J5985" s="41">
        <f t="shared" si="5"/>
        <v>16511.78452</v>
      </c>
      <c r="K5985" s="37" t="str">
        <f t="array" ref="K5985">IFERROR(XLOOKUP(G5985,'Tipo de carga'!A:A,'Tipo de carga'!B:B))</f>
        <v>Autoabasto</v>
      </c>
      <c r="L5985" s="37">
        <f t="shared" si="2"/>
        <v>47</v>
      </c>
      <c r="M5985" s="37">
        <f t="shared" si="3"/>
        <v>20</v>
      </c>
      <c r="N5985" s="37">
        <f t="shared" si="4"/>
        <v>11</v>
      </c>
      <c r="O5985" s="37" t="str">
        <f t="array" ref="O5985">IFERROR(XLOOKUP(K5985,'Tipo de carga'!B:B,'Tipo de carga'!C:C))</f>
        <v>Diesel</v>
      </c>
    </row>
    <row r="5986">
      <c r="A5986" s="36">
        <v>1807.0</v>
      </c>
      <c r="B5986" s="37" t="str">
        <f t="array" ref="B5986">IFERROR(XLOOKUP(A5986,'Asignacion Nov'!A:A,'Asignacion Nov'!C:C))</f>
        <v>Liverpool Local</v>
      </c>
      <c r="C5986" s="37" t="str">
        <f t="array" ref="C5986">IFERROR(XLOOKUP(A5986,'Asignacion Nov'!A:A,'Asignacion Nov'!B:B))</f>
        <v>EC-01</v>
      </c>
      <c r="D5986" s="38">
        <v>45616.327465277776</v>
      </c>
      <c r="E5986" s="36" t="s">
        <v>546</v>
      </c>
      <c r="F5986" s="37" t="str">
        <f t="array" ref="F5986">IFERROR(XLOOKUP(E5986,Operadores!A:A,Operadores!B:B))</f>
        <v>FELJOS</v>
      </c>
      <c r="G5986" s="36" t="s">
        <v>72</v>
      </c>
      <c r="H5986" s="39">
        <v>20.58826</v>
      </c>
      <c r="I5986" s="40">
        <v>884.0</v>
      </c>
      <c r="J5986" s="41">
        <f t="shared" si="5"/>
        <v>18200.02184</v>
      </c>
      <c r="K5986" s="37" t="str">
        <f t="array" ref="K5986">IFERROR(XLOOKUP(G5986,'Tipo de carga'!A:A,'Tipo de carga'!B:B))</f>
        <v>Autoabasto</v>
      </c>
      <c r="L5986" s="37">
        <f t="shared" si="2"/>
        <v>47</v>
      </c>
      <c r="M5986" s="37">
        <f t="shared" si="3"/>
        <v>20</v>
      </c>
      <c r="N5986" s="37">
        <f t="shared" si="4"/>
        <v>11</v>
      </c>
      <c r="O5986" s="37" t="str">
        <f t="array" ref="O5986">IFERROR(XLOOKUP(K5986,'Tipo de carga'!B:B,'Tipo de carga'!C:C))</f>
        <v>Diesel</v>
      </c>
    </row>
    <row r="5987">
      <c r="A5987" s="36">
        <v>1937.0</v>
      </c>
      <c r="B5987" s="37" t="str">
        <f t="array" ref="B5987">IFERROR(XLOOKUP(A5987,'Asignacion Nov'!A:A,'Asignacion Nov'!C:C))</f>
        <v>MeLi asignado SD</v>
      </c>
      <c r="C5987" s="37" t="str">
        <f t="array" ref="C5987">IFERROR(XLOOKUP(A5987,'Asignacion Nov'!A:A,'Asignacion Nov'!B:B))</f>
        <v>EC-05</v>
      </c>
      <c r="D5987" s="38">
        <v>45616.263020833336</v>
      </c>
      <c r="E5987" s="36" t="s">
        <v>407</v>
      </c>
      <c r="F5987" s="37" t="str">
        <f t="array" ref="F5987">IFERROR(XLOOKUP(E5987,Operadores!A:A,Operadores!B:B))</f>
        <v>BENMAX</v>
      </c>
      <c r="G5987" s="36" t="s">
        <v>72</v>
      </c>
      <c r="H5987" s="39">
        <v>20.58826</v>
      </c>
      <c r="I5987" s="40">
        <v>320.0</v>
      </c>
      <c r="J5987" s="41">
        <f t="shared" si="5"/>
        <v>6588.2432</v>
      </c>
      <c r="K5987" s="37" t="str">
        <f t="array" ref="K5987">IFERROR(XLOOKUP(G5987,'Tipo de carga'!A:A,'Tipo de carga'!B:B))</f>
        <v>Autoabasto</v>
      </c>
      <c r="L5987" s="37">
        <f t="shared" si="2"/>
        <v>47</v>
      </c>
      <c r="M5987" s="37">
        <f t="shared" si="3"/>
        <v>20</v>
      </c>
      <c r="N5987" s="37">
        <f t="shared" si="4"/>
        <v>11</v>
      </c>
      <c r="O5987" s="37" t="str">
        <f t="array" ref="O5987">IFERROR(XLOOKUP(K5987,'Tipo de carga'!B:B,'Tipo de carga'!C:C))</f>
        <v>Diesel</v>
      </c>
    </row>
    <row r="5988">
      <c r="A5988" s="36">
        <v>1724.0</v>
      </c>
      <c r="B5988" s="37" t="str">
        <f t="array" ref="B5988">IFERROR(XLOOKUP(A5988,'Asignacion Nov'!A:A,'Asignacion Nov'!C:C))</f>
        <v>Liverpool Local</v>
      </c>
      <c r="C5988" s="37" t="str">
        <f t="array" ref="C5988">IFERROR(XLOOKUP(A5988,'Asignacion Nov'!A:A,'Asignacion Nov'!B:B))</f>
        <v>EC-01</v>
      </c>
      <c r="D5988" s="38">
        <v>45616.2228125</v>
      </c>
      <c r="E5988" s="36" t="s">
        <v>344</v>
      </c>
      <c r="F5988" s="37" t="str">
        <f t="array" ref="F5988">IFERROR(XLOOKUP(E5988,Operadores!A:A,Operadores!B:B))</f>
        <v>MORLU01</v>
      </c>
      <c r="G5988" s="36" t="s">
        <v>72</v>
      </c>
      <c r="H5988" s="39">
        <v>20.58826</v>
      </c>
      <c r="I5988" s="40">
        <v>435.0</v>
      </c>
      <c r="J5988" s="41">
        <f t="shared" si="5"/>
        <v>8955.8931</v>
      </c>
      <c r="K5988" s="37" t="str">
        <f t="array" ref="K5988">IFERROR(XLOOKUP(G5988,'Tipo de carga'!A:A,'Tipo de carga'!B:B))</f>
        <v>Autoabasto</v>
      </c>
      <c r="L5988" s="37">
        <f t="shared" si="2"/>
        <v>47</v>
      </c>
      <c r="M5988" s="37">
        <f t="shared" si="3"/>
        <v>20</v>
      </c>
      <c r="N5988" s="37">
        <f t="shared" si="4"/>
        <v>11</v>
      </c>
      <c r="O5988" s="37" t="str">
        <f t="array" ref="O5988">IFERROR(XLOOKUP(K5988,'Tipo de carga'!B:B,'Tipo de carga'!C:C))</f>
        <v>Diesel</v>
      </c>
    </row>
    <row r="5989">
      <c r="A5989" s="36">
        <v>1752.0</v>
      </c>
      <c r="B5989" s="37" t="str">
        <f t="array" ref="B5989">IFERROR(XLOOKUP(A5989,'Asignacion Nov'!A:A,'Asignacion Nov'!C:C))</f>
        <v>Liverpool Local</v>
      </c>
      <c r="C5989" s="37" t="str">
        <f t="array" ref="C5989">IFERROR(XLOOKUP(A5989,'Asignacion Nov'!A:A,'Asignacion Nov'!B:B))</f>
        <v>EC-01</v>
      </c>
      <c r="D5989" s="38">
        <v>45616.209386574075</v>
      </c>
      <c r="E5989" s="36" t="s">
        <v>498</v>
      </c>
      <c r="F5989" s="37" t="str">
        <f t="array" ref="F5989">IFERROR(XLOOKUP(E5989,Operadores!A:A,Operadores!B:B))</f>
        <v>REYGU</v>
      </c>
      <c r="G5989" s="36" t="s">
        <v>72</v>
      </c>
      <c r="H5989" s="39">
        <v>20.58826</v>
      </c>
      <c r="I5989" s="40">
        <v>476.0</v>
      </c>
      <c r="J5989" s="41">
        <f t="shared" si="5"/>
        <v>9800.01176</v>
      </c>
      <c r="K5989" s="37" t="str">
        <f t="array" ref="K5989">IFERROR(XLOOKUP(G5989,'Tipo de carga'!A:A,'Tipo de carga'!B:B))</f>
        <v>Autoabasto</v>
      </c>
      <c r="L5989" s="37">
        <f t="shared" si="2"/>
        <v>47</v>
      </c>
      <c r="M5989" s="37">
        <f t="shared" si="3"/>
        <v>20</v>
      </c>
      <c r="N5989" s="37">
        <f t="shared" si="4"/>
        <v>11</v>
      </c>
      <c r="O5989" s="37" t="str">
        <f t="array" ref="O5989">IFERROR(XLOOKUP(K5989,'Tipo de carga'!B:B,'Tipo de carga'!C:C))</f>
        <v>Diesel</v>
      </c>
    </row>
    <row r="5990">
      <c r="A5990" s="36">
        <v>1760.0</v>
      </c>
      <c r="B5990" s="37" t="str">
        <f t="array" ref="B5990">IFERROR(XLOOKUP(A5990,'Asignacion Nov'!A:A,'Asignacion Nov'!C:C))</f>
        <v>Pipas</v>
      </c>
      <c r="C5990" s="37" t="str">
        <f t="array" ref="C5990">IFERROR(XLOOKUP(A5990,'Asignacion Nov'!A:A,'Asignacion Nov'!B:B))</f>
        <v>EC-02</v>
      </c>
      <c r="D5990" s="38">
        <v>45616.16751157407</v>
      </c>
      <c r="E5990" s="36" t="s">
        <v>154</v>
      </c>
      <c r="F5990" s="37" t="str">
        <f t="array" ref="F5990">IFERROR(XLOOKUP(E5990,Operadores!A:A,Operadores!B:B))</f>
        <v>MARJO08</v>
      </c>
      <c r="G5990" s="36" t="s">
        <v>72</v>
      </c>
      <c r="H5990" s="39">
        <v>20.58826</v>
      </c>
      <c r="I5990" s="40">
        <v>266.0</v>
      </c>
      <c r="J5990" s="41">
        <f t="shared" si="5"/>
        <v>5476.47716</v>
      </c>
      <c r="K5990" s="37" t="str">
        <f t="array" ref="K5990">IFERROR(XLOOKUP(G5990,'Tipo de carga'!A:A,'Tipo de carga'!B:B))</f>
        <v>Autoabasto</v>
      </c>
      <c r="L5990" s="37">
        <f t="shared" si="2"/>
        <v>47</v>
      </c>
      <c r="M5990" s="37">
        <f t="shared" si="3"/>
        <v>20</v>
      </c>
      <c r="N5990" s="37">
        <f t="shared" si="4"/>
        <v>11</v>
      </c>
      <c r="O5990" s="37" t="str">
        <f t="array" ref="O5990">IFERROR(XLOOKUP(K5990,'Tipo de carga'!B:B,'Tipo de carga'!C:C))</f>
        <v>Diesel</v>
      </c>
    </row>
    <row r="5991">
      <c r="A5991" s="36">
        <v>1727.0</v>
      </c>
      <c r="B5991" s="37" t="str">
        <f t="array" ref="B5991">IFERROR(XLOOKUP(A5991,'Asignacion Nov'!A:A,'Asignacion Nov'!C:C))</f>
        <v>Liverpool Local</v>
      </c>
      <c r="C5991" s="37" t="str">
        <f t="array" ref="C5991">IFERROR(XLOOKUP(A5991,'Asignacion Nov'!A:A,'Asignacion Nov'!B:B))</f>
        <v>EC-01</v>
      </c>
      <c r="D5991" s="38">
        <v>45616.11555555555</v>
      </c>
      <c r="E5991" s="36" t="s">
        <v>524</v>
      </c>
      <c r="F5991" s="37" t="str">
        <f t="array" ref="F5991">IFERROR(XLOOKUP(E5991,Operadores!A:A,Operadores!B:B))</f>
        <v>ORDIGN01</v>
      </c>
      <c r="G5991" s="36" t="s">
        <v>72</v>
      </c>
      <c r="H5991" s="39">
        <v>20.58826</v>
      </c>
      <c r="I5991" s="40">
        <v>443.0</v>
      </c>
      <c r="J5991" s="41">
        <f t="shared" si="5"/>
        <v>9120.59918</v>
      </c>
      <c r="K5991" s="37" t="str">
        <f t="array" ref="K5991">IFERROR(XLOOKUP(G5991,'Tipo de carga'!A:A,'Tipo de carga'!B:B))</f>
        <v>Autoabasto</v>
      </c>
      <c r="L5991" s="37">
        <f t="shared" si="2"/>
        <v>47</v>
      </c>
      <c r="M5991" s="37">
        <f t="shared" si="3"/>
        <v>20</v>
      </c>
      <c r="N5991" s="37">
        <f t="shared" si="4"/>
        <v>11</v>
      </c>
      <c r="O5991" s="37" t="str">
        <f t="array" ref="O5991">IFERROR(XLOOKUP(K5991,'Tipo de carga'!B:B,'Tipo de carga'!C:C))</f>
        <v>Diesel</v>
      </c>
    </row>
    <row r="5992">
      <c r="A5992" s="36">
        <v>1628.0</v>
      </c>
      <c r="B5992" s="37" t="str">
        <f t="array" ref="B5992">IFERROR(XLOOKUP(A5992,'Asignacion Nov'!A:A,'Asignacion Nov'!C:C))</f>
        <v>Available</v>
      </c>
      <c r="C5992" s="37" t="str">
        <f t="array" ref="C5992">IFERROR(XLOOKUP(A5992,'Asignacion Nov'!A:A,'Asignacion Nov'!B:B))</f>
        <v>TTE</v>
      </c>
      <c r="D5992" s="38">
        <v>45616.095289351855</v>
      </c>
      <c r="E5992" s="36" t="s">
        <v>483</v>
      </c>
      <c r="F5992" s="37" t="str">
        <f t="array" ref="F5992">IFERROR(XLOOKUP(E5992,Operadores!A:A,Operadores!B:B))</f>
        <v>REYRUB</v>
      </c>
      <c r="G5992" s="36" t="s">
        <v>72</v>
      </c>
      <c r="H5992" s="39">
        <v>20.58826</v>
      </c>
      <c r="I5992" s="40">
        <v>484.0</v>
      </c>
      <c r="J5992" s="41">
        <f t="shared" si="5"/>
        <v>9964.71784</v>
      </c>
      <c r="K5992" s="37" t="str">
        <f t="array" ref="K5992">IFERROR(XLOOKUP(G5992,'Tipo de carga'!A:A,'Tipo de carga'!B:B))</f>
        <v>Autoabasto</v>
      </c>
      <c r="L5992" s="37">
        <f t="shared" si="2"/>
        <v>47</v>
      </c>
      <c r="M5992" s="37">
        <f t="shared" si="3"/>
        <v>20</v>
      </c>
      <c r="N5992" s="37">
        <f t="shared" si="4"/>
        <v>11</v>
      </c>
      <c r="O5992" s="37" t="str">
        <f t="array" ref="O5992">IFERROR(XLOOKUP(K5992,'Tipo de carga'!B:B,'Tipo de carga'!C:C))</f>
        <v>Diesel</v>
      </c>
    </row>
    <row r="5993">
      <c r="A5993" s="36">
        <v>2018.0</v>
      </c>
      <c r="B5993" s="37" t="str">
        <f t="array" ref="B5993">IFERROR(XLOOKUP(A5993,'Asignacion Nov'!A:A,'Asignacion Nov'!C:C))</f>
        <v>MeLi Dedicado TD</v>
      </c>
      <c r="C5993" s="37" t="str">
        <f t="array" ref="C5993">IFERROR(XLOOKUP(A5993,'Asignacion Nov'!A:A,'Asignacion Nov'!B:B))</f>
        <v>EC-05</v>
      </c>
      <c r="D5993" s="38">
        <v>45616.067662037036</v>
      </c>
      <c r="E5993" s="36" t="s">
        <v>591</v>
      </c>
      <c r="F5993" s="37" t="str">
        <f t="array" ref="F5993">IFERROR(XLOOKUP(E5993,Operadores!A:A,Operadores!B:B))</f>
        <v>MACFRA</v>
      </c>
      <c r="G5993" s="36" t="s">
        <v>72</v>
      </c>
      <c r="H5993" s="39">
        <v>20.58826</v>
      </c>
      <c r="I5993" s="40">
        <v>281.0</v>
      </c>
      <c r="J5993" s="41">
        <f t="shared" si="5"/>
        <v>5785.30106</v>
      </c>
      <c r="K5993" s="37" t="str">
        <f t="array" ref="K5993">IFERROR(XLOOKUP(G5993,'Tipo de carga'!A:A,'Tipo de carga'!B:B))</f>
        <v>Autoabasto</v>
      </c>
      <c r="L5993" s="37">
        <f t="shared" si="2"/>
        <v>47</v>
      </c>
      <c r="M5993" s="37">
        <f t="shared" si="3"/>
        <v>20</v>
      </c>
      <c r="N5993" s="37">
        <f t="shared" si="4"/>
        <v>11</v>
      </c>
      <c r="O5993" s="37" t="str">
        <f t="array" ref="O5993">IFERROR(XLOOKUP(K5993,'Tipo de carga'!B:B,'Tipo de carga'!C:C))</f>
        <v>Diesel</v>
      </c>
    </row>
    <row r="5994">
      <c r="A5994" s="36">
        <v>1984.0</v>
      </c>
      <c r="B5994" s="37" t="str">
        <f t="array" ref="B5994">IFERROR(XLOOKUP(A5994,'Asignacion Nov'!A:A,'Asignacion Nov'!C:C))</f>
        <v>MeLi asignado SD</v>
      </c>
      <c r="C5994" s="37" t="str">
        <f t="array" ref="C5994">IFERROR(XLOOKUP(A5994,'Asignacion Nov'!A:A,'Asignacion Nov'!B:B))</f>
        <v>EC-05</v>
      </c>
      <c r="D5994" s="38">
        <v>45616.03313657407</v>
      </c>
      <c r="E5994" s="36" t="s">
        <v>226</v>
      </c>
      <c r="F5994" s="37" t="str">
        <f t="array" ref="F5994">IFERROR(XLOOKUP(E5994,Operadores!A:A,Operadores!B:B))</f>
        <v>PERFID</v>
      </c>
      <c r="G5994" s="36" t="s">
        <v>72</v>
      </c>
      <c r="H5994" s="39">
        <v>20.58826</v>
      </c>
      <c r="I5994" s="40">
        <v>685.0</v>
      </c>
      <c r="J5994" s="41">
        <f t="shared" si="5"/>
        <v>14102.9581</v>
      </c>
      <c r="K5994" s="37" t="str">
        <f t="array" ref="K5994">IFERROR(XLOOKUP(G5994,'Tipo de carga'!A:A,'Tipo de carga'!B:B))</f>
        <v>Autoabasto</v>
      </c>
      <c r="L5994" s="37">
        <f t="shared" si="2"/>
        <v>47</v>
      </c>
      <c r="M5994" s="37">
        <f t="shared" si="3"/>
        <v>20</v>
      </c>
      <c r="N5994" s="37">
        <f t="shared" si="4"/>
        <v>11</v>
      </c>
      <c r="O5994" s="37" t="str">
        <f t="array" ref="O5994">IFERROR(XLOOKUP(K5994,'Tipo de carga'!B:B,'Tipo de carga'!C:C))</f>
        <v>Diesel</v>
      </c>
    </row>
    <row r="5995">
      <c r="A5995" s="36">
        <v>308.0</v>
      </c>
      <c r="B5995" s="37" t="str">
        <f t="array" ref="B5995">IFERROR(XLOOKUP(A5995,'Asignacion Nov'!A:A,'Asignacion Nov'!C:C))</f>
        <v>Sayer Thorton</v>
      </c>
      <c r="C5995" s="37" t="str">
        <f t="array" ref="C5995">IFERROR(XLOOKUP(A5995,'Asignacion Nov'!A:A,'Asignacion Nov'!B:B))</f>
        <v>EC-04</v>
      </c>
      <c r="D5995" s="38">
        <v>45616.93005787037</v>
      </c>
      <c r="E5995" s="36" t="s">
        <v>261</v>
      </c>
      <c r="F5995" s="37" t="str">
        <f t="array" ref="F5995">IFERROR(XLOOKUP(E5995,Operadores!A:A,Operadores!B:B))</f>
        <v>FLOTIT</v>
      </c>
      <c r="G5995" s="36" t="s">
        <v>19</v>
      </c>
      <c r="H5995" s="39">
        <v>20.61412</v>
      </c>
      <c r="I5995" s="40">
        <v>265.0</v>
      </c>
      <c r="J5995" s="41">
        <f t="shared" si="5"/>
        <v>5462.7418</v>
      </c>
      <c r="K5995" s="37" t="str">
        <f t="array" ref="K5995">IFERROR(XLOOKUP(G5995,'Tipo de carga'!A:A,'Tipo de carga'!B:B))</f>
        <v>Autoabasto</v>
      </c>
      <c r="L5995" s="37">
        <f t="shared" si="2"/>
        <v>47</v>
      </c>
      <c r="M5995" s="37">
        <f t="shared" si="3"/>
        <v>20</v>
      </c>
      <c r="N5995" s="37">
        <f t="shared" si="4"/>
        <v>11</v>
      </c>
      <c r="O5995" s="37" t="str">
        <f t="array" ref="O5995">IFERROR(XLOOKUP(K5995,'Tipo de carga'!B:B,'Tipo de carga'!C:C))</f>
        <v>Diesel</v>
      </c>
    </row>
    <row r="5996">
      <c r="A5996" s="36">
        <v>1787.0</v>
      </c>
      <c r="B5996" s="37" t="str">
        <f t="array" ref="B5996">IFERROR(XLOOKUP(A5996,'Asignacion Nov'!A:A,'Asignacion Nov'!C:C))</f>
        <v>Sayer Sencillo</v>
      </c>
      <c r="C5996" s="37" t="str">
        <f t="array" ref="C5996">IFERROR(XLOOKUP(A5996,'Asignacion Nov'!A:A,'Asignacion Nov'!B:B))</f>
        <v>EC-04</v>
      </c>
      <c r="D5996" s="38">
        <v>45616.90547453704</v>
      </c>
      <c r="E5996" s="36" t="s">
        <v>392</v>
      </c>
      <c r="F5996" s="37" t="str">
        <f t="array" ref="F5996">IFERROR(XLOOKUP(E5996,Operadores!A:A,Operadores!B:B))</f>
        <v>MUÑGER</v>
      </c>
      <c r="G5996" s="36" t="s">
        <v>19</v>
      </c>
      <c r="H5996" s="39">
        <v>20.61412</v>
      </c>
      <c r="I5996" s="40">
        <v>380.0</v>
      </c>
      <c r="J5996" s="41">
        <f t="shared" si="5"/>
        <v>7833.3656</v>
      </c>
      <c r="K5996" s="37" t="str">
        <f t="array" ref="K5996">IFERROR(XLOOKUP(G5996,'Tipo de carga'!A:A,'Tipo de carga'!B:B))</f>
        <v>Autoabasto</v>
      </c>
      <c r="L5996" s="37">
        <f t="shared" si="2"/>
        <v>47</v>
      </c>
      <c r="M5996" s="37">
        <f t="shared" si="3"/>
        <v>20</v>
      </c>
      <c r="N5996" s="37">
        <f t="shared" si="4"/>
        <v>11</v>
      </c>
      <c r="O5996" s="37" t="str">
        <f t="array" ref="O5996">IFERROR(XLOOKUP(K5996,'Tipo de carga'!B:B,'Tipo de carga'!C:C))</f>
        <v>Diesel</v>
      </c>
    </row>
    <row r="5997">
      <c r="A5997" s="36">
        <v>1967.0</v>
      </c>
      <c r="B5997" s="37" t="str">
        <f t="array" ref="B5997">IFERROR(XLOOKUP(A5997,'Asignacion Nov'!A:A,'Asignacion Nov'!C:C))</f>
        <v>Sayer Sencillo</v>
      </c>
      <c r="C5997" s="37" t="str">
        <f t="array" ref="C5997">IFERROR(XLOOKUP(A5997,'Asignacion Nov'!A:A,'Asignacion Nov'!B:B))</f>
        <v>EC-04</v>
      </c>
      <c r="D5997" s="38">
        <v>45616.780497685184</v>
      </c>
      <c r="E5997" s="36" t="s">
        <v>30</v>
      </c>
      <c r="F5997" s="37" t="str">
        <f t="array" ref="F5997">IFERROR(XLOOKUP(E5997,Operadores!A:A,Operadores!B:B))</f>
        <v>BARMIGX</v>
      </c>
      <c r="G5997" s="36" t="s">
        <v>19</v>
      </c>
      <c r="H5997" s="39">
        <v>20.61412</v>
      </c>
      <c r="I5997" s="40">
        <v>763.0</v>
      </c>
      <c r="J5997" s="41">
        <f t="shared" si="5"/>
        <v>15728.57356</v>
      </c>
      <c r="K5997" s="37" t="str">
        <f t="array" ref="K5997">IFERROR(XLOOKUP(G5997,'Tipo de carga'!A:A,'Tipo de carga'!B:B))</f>
        <v>Autoabasto</v>
      </c>
      <c r="L5997" s="37">
        <f t="shared" si="2"/>
        <v>47</v>
      </c>
      <c r="M5997" s="37">
        <f t="shared" si="3"/>
        <v>20</v>
      </c>
      <c r="N5997" s="37">
        <f t="shared" si="4"/>
        <v>11</v>
      </c>
      <c r="O5997" s="37" t="str">
        <f t="array" ref="O5997">IFERROR(XLOOKUP(K5997,'Tipo de carga'!B:B,'Tipo de carga'!C:C))</f>
        <v>Diesel</v>
      </c>
    </row>
    <row r="5998">
      <c r="A5998" s="36">
        <v>1870.0</v>
      </c>
      <c r="B5998" s="37" t="str">
        <f t="array" ref="B5998">IFERROR(XLOOKUP(A5998,'Asignacion Nov'!A:A,'Asignacion Nov'!C:C))</f>
        <v>Circuitos</v>
      </c>
      <c r="C5998" s="37" t="str">
        <f t="array" ref="C5998">IFERROR(XLOOKUP(A5998,'Asignacion Nov'!A:A,'Asignacion Nov'!B:B))</f>
        <v>EC-03</v>
      </c>
      <c r="D5998" s="38">
        <v>45616.768599537034</v>
      </c>
      <c r="E5998" s="36" t="s">
        <v>385</v>
      </c>
      <c r="F5998" s="37" t="str">
        <f t="array" ref="F5998">IFERROR(XLOOKUP(E5998,Operadores!A:A,Operadores!B:B))</f>
        <v>RIOFE</v>
      </c>
      <c r="G5998" s="36" t="s">
        <v>19</v>
      </c>
      <c r="H5998" s="39">
        <v>20.61412</v>
      </c>
      <c r="I5998" s="40">
        <v>640.0</v>
      </c>
      <c r="J5998" s="41">
        <f t="shared" si="5"/>
        <v>13193.0368</v>
      </c>
      <c r="K5998" s="37" t="str">
        <f t="array" ref="K5998">IFERROR(XLOOKUP(G5998,'Tipo de carga'!A:A,'Tipo de carga'!B:B))</f>
        <v>Autoabasto</v>
      </c>
      <c r="L5998" s="37">
        <f t="shared" si="2"/>
        <v>47</v>
      </c>
      <c r="M5998" s="37">
        <f t="shared" si="3"/>
        <v>20</v>
      </c>
      <c r="N5998" s="37">
        <f t="shared" si="4"/>
        <v>11</v>
      </c>
      <c r="O5998" s="37" t="str">
        <f t="array" ref="O5998">IFERROR(XLOOKUP(K5998,'Tipo de carga'!B:B,'Tipo de carga'!C:C))</f>
        <v>Diesel</v>
      </c>
    </row>
    <row r="5999">
      <c r="A5999" s="36">
        <v>1805.0</v>
      </c>
      <c r="B5999" s="37" t="str">
        <f t="array" ref="B5999">IFERROR(XLOOKUP(A5999,'Asignacion Nov'!A:A,'Asignacion Nov'!C:C))</f>
        <v>Sayer Full</v>
      </c>
      <c r="C5999" s="37" t="str">
        <f t="array" ref="C5999">IFERROR(XLOOKUP(A5999,'Asignacion Nov'!A:A,'Asignacion Nov'!B:B))</f>
        <v>EC-04</v>
      </c>
      <c r="D5999" s="38">
        <v>45616.74700231481</v>
      </c>
      <c r="E5999" s="36" t="s">
        <v>577</v>
      </c>
      <c r="F5999" s="37" t="str">
        <f t="array" ref="F5999">IFERROR(XLOOKUP(E5999,Operadores!A:A,Operadores!B:B))</f>
        <v>LOPREN</v>
      </c>
      <c r="G5999" s="36" t="s">
        <v>19</v>
      </c>
      <c r="H5999" s="39">
        <v>20.61412</v>
      </c>
      <c r="I5999" s="40">
        <v>102.0</v>
      </c>
      <c r="J5999" s="41">
        <f t="shared" si="5"/>
        <v>2102.64024</v>
      </c>
      <c r="K5999" s="37" t="str">
        <f t="array" ref="K5999">IFERROR(XLOOKUP(G5999,'Tipo de carga'!A:A,'Tipo de carga'!B:B))</f>
        <v>Autoabasto</v>
      </c>
      <c r="L5999" s="37">
        <f t="shared" si="2"/>
        <v>47</v>
      </c>
      <c r="M5999" s="37">
        <f t="shared" si="3"/>
        <v>20</v>
      </c>
      <c r="N5999" s="37">
        <f t="shared" si="4"/>
        <v>11</v>
      </c>
      <c r="O5999" s="37" t="str">
        <f t="array" ref="O5999">IFERROR(XLOOKUP(K5999,'Tipo de carga'!B:B,'Tipo de carga'!C:C))</f>
        <v>Diesel</v>
      </c>
    </row>
    <row r="6000">
      <c r="A6000" s="36">
        <v>1835.0</v>
      </c>
      <c r="B6000" s="37" t="str">
        <f t="array" ref="B6000">IFERROR(XLOOKUP(A6000,'Asignacion Nov'!A:A,'Asignacion Nov'!C:C))</f>
        <v>Sayer Full</v>
      </c>
      <c r="C6000" s="37" t="str">
        <f t="array" ref="C6000">IFERROR(XLOOKUP(A6000,'Asignacion Nov'!A:A,'Asignacion Nov'!B:B))</f>
        <v>EC-04</v>
      </c>
      <c r="D6000" s="38">
        <v>45616.73302083334</v>
      </c>
      <c r="E6000" s="36" t="s">
        <v>512</v>
      </c>
      <c r="F6000" s="37" t="str">
        <f t="array" ref="F6000">IFERROR(XLOOKUP(E6000,Operadores!A:A,Operadores!B:B))</f>
        <v>GARCRU</v>
      </c>
      <c r="G6000" s="36" t="s">
        <v>19</v>
      </c>
      <c r="H6000" s="39">
        <v>20.61412</v>
      </c>
      <c r="I6000" s="40">
        <v>348.0</v>
      </c>
      <c r="J6000" s="41">
        <f t="shared" si="5"/>
        <v>7173.71376</v>
      </c>
      <c r="K6000" s="37" t="str">
        <f t="array" ref="K6000">IFERROR(XLOOKUP(G6000,'Tipo de carga'!A:A,'Tipo de carga'!B:B))</f>
        <v>Autoabasto</v>
      </c>
      <c r="L6000" s="37">
        <f t="shared" si="2"/>
        <v>47</v>
      </c>
      <c r="M6000" s="37">
        <f t="shared" si="3"/>
        <v>20</v>
      </c>
      <c r="N6000" s="37">
        <f t="shared" si="4"/>
        <v>11</v>
      </c>
      <c r="O6000" s="37" t="str">
        <f t="array" ref="O6000">IFERROR(XLOOKUP(K6000,'Tipo de carga'!B:B,'Tipo de carga'!C:C))</f>
        <v>Diesel</v>
      </c>
    </row>
    <row r="6001">
      <c r="A6001" s="36">
        <v>1853.0</v>
      </c>
      <c r="B6001" s="37" t="str">
        <f t="array" ref="B6001">IFERROR(XLOOKUP(A6001,'Asignacion Nov'!A:A,'Asignacion Nov'!C:C))</f>
        <v>Sayer Sencillo</v>
      </c>
      <c r="C6001" s="37" t="str">
        <f t="array" ref="C6001">IFERROR(XLOOKUP(A6001,'Asignacion Nov'!A:A,'Asignacion Nov'!B:B))</f>
        <v>EC-04</v>
      </c>
      <c r="D6001" s="38">
        <v>45616.719456018516</v>
      </c>
      <c r="E6001" s="36" t="s">
        <v>65</v>
      </c>
      <c r="F6001" s="37" t="str">
        <f t="array" ref="F6001">IFERROR(XLOOKUP(E6001,Operadores!A:A,Operadores!B:B))</f>
        <v>VARRUB</v>
      </c>
      <c r="G6001" s="36" t="s">
        <v>19</v>
      </c>
      <c r="H6001" s="39">
        <v>20.61412</v>
      </c>
      <c r="I6001" s="40">
        <v>860.0</v>
      </c>
      <c r="J6001" s="41">
        <f t="shared" si="5"/>
        <v>17728.1432</v>
      </c>
      <c r="K6001" s="37" t="str">
        <f t="array" ref="K6001">IFERROR(XLOOKUP(G6001,'Tipo de carga'!A:A,'Tipo de carga'!B:B))</f>
        <v>Autoabasto</v>
      </c>
      <c r="L6001" s="37">
        <f t="shared" si="2"/>
        <v>47</v>
      </c>
      <c r="M6001" s="37">
        <f t="shared" si="3"/>
        <v>20</v>
      </c>
      <c r="N6001" s="37">
        <f t="shared" si="4"/>
        <v>11</v>
      </c>
      <c r="O6001" s="37" t="str">
        <f t="array" ref="O6001">IFERROR(XLOOKUP(K6001,'Tipo de carga'!B:B,'Tipo de carga'!C:C))</f>
        <v>Diesel</v>
      </c>
    </row>
    <row r="6002">
      <c r="A6002" s="36" t="s">
        <v>593</v>
      </c>
      <c r="B6002" s="37" t="str">
        <f t="array" ref="B6002">IFERROR(XLOOKUP(A6002,'Asignacion Nov'!A:A,'Asignacion Nov'!C:C))</f>
        <v/>
      </c>
      <c r="C6002" s="37" t="str">
        <f t="array" ref="C6002">IFERROR(XLOOKUP(A6002,'Asignacion Nov'!A:A,'Asignacion Nov'!B:B))</f>
        <v/>
      </c>
      <c r="D6002" s="38">
        <v>45616.70116898148</v>
      </c>
      <c r="E6002" s="36" t="s">
        <v>69</v>
      </c>
      <c r="F6002" s="37" t="str">
        <f t="array" ref="F6002">IFERROR(XLOOKUP(E6002,Operadores!A:A,Operadores!B:B))</f>
        <v>MTTO</v>
      </c>
      <c r="G6002" s="36" t="s">
        <v>19</v>
      </c>
      <c r="H6002" s="39">
        <v>20.61412</v>
      </c>
      <c r="I6002" s="40">
        <v>56.0</v>
      </c>
      <c r="J6002" s="41">
        <f t="shared" si="5"/>
        <v>1154.39072</v>
      </c>
      <c r="K6002" s="37" t="str">
        <f t="array" ref="K6002">IFERROR(XLOOKUP(G6002,'Tipo de carga'!A:A,'Tipo de carga'!B:B))</f>
        <v>Autoabasto</v>
      </c>
      <c r="L6002" s="37">
        <f t="shared" si="2"/>
        <v>47</v>
      </c>
      <c r="M6002" s="37">
        <f t="shared" si="3"/>
        <v>20</v>
      </c>
      <c r="N6002" s="37">
        <f t="shared" si="4"/>
        <v>11</v>
      </c>
      <c r="O6002" s="37" t="str">
        <f t="array" ref="O6002">IFERROR(XLOOKUP(K6002,'Tipo de carga'!B:B,'Tipo de carga'!C:C))</f>
        <v>Diesel</v>
      </c>
    </row>
    <row r="6003">
      <c r="A6003" s="36" t="s">
        <v>531</v>
      </c>
      <c r="B6003" s="37" t="str">
        <f t="array" ref="B6003">IFERROR(XLOOKUP(A6003,'Asignacion Nov'!A:A,'Asignacion Nov'!C:C))</f>
        <v/>
      </c>
      <c r="C6003" s="37" t="str">
        <f t="array" ref="C6003">IFERROR(XLOOKUP(A6003,'Asignacion Nov'!A:A,'Asignacion Nov'!B:B))</f>
        <v/>
      </c>
      <c r="D6003" s="38">
        <v>45616.69462962963</v>
      </c>
      <c r="E6003" s="36" t="s">
        <v>69</v>
      </c>
      <c r="F6003" s="37" t="str">
        <f t="array" ref="F6003">IFERROR(XLOOKUP(E6003,Operadores!A:A,Operadores!B:B))</f>
        <v>MTTO</v>
      </c>
      <c r="G6003" s="36" t="s">
        <v>19</v>
      </c>
      <c r="H6003" s="39">
        <v>20.61412</v>
      </c>
      <c r="I6003" s="40">
        <v>100.0</v>
      </c>
      <c r="J6003" s="41">
        <f t="shared" si="5"/>
        <v>2061.412</v>
      </c>
      <c r="K6003" s="37" t="str">
        <f t="array" ref="K6003">IFERROR(XLOOKUP(G6003,'Tipo de carga'!A:A,'Tipo de carga'!B:B))</f>
        <v>Autoabasto</v>
      </c>
      <c r="L6003" s="37">
        <f t="shared" si="2"/>
        <v>47</v>
      </c>
      <c r="M6003" s="37">
        <f t="shared" si="3"/>
        <v>20</v>
      </c>
      <c r="N6003" s="37">
        <f t="shared" si="4"/>
        <v>11</v>
      </c>
      <c r="O6003" s="37" t="str">
        <f t="array" ref="O6003">IFERROR(XLOOKUP(K6003,'Tipo de carga'!B:B,'Tipo de carga'!C:C))</f>
        <v>Diesel</v>
      </c>
    </row>
    <row r="6004">
      <c r="A6004" s="36">
        <v>1973.0</v>
      </c>
      <c r="B6004" s="37" t="str">
        <f t="array" ref="B6004">IFERROR(XLOOKUP(A6004,'Asignacion Nov'!A:A,'Asignacion Nov'!C:C))</f>
        <v>Sayer Sencillo</v>
      </c>
      <c r="C6004" s="37" t="str">
        <f t="array" ref="C6004">IFERROR(XLOOKUP(A6004,'Asignacion Nov'!A:A,'Asignacion Nov'!B:B))</f>
        <v>EC-04</v>
      </c>
      <c r="D6004" s="38">
        <v>45616.672534722224</v>
      </c>
      <c r="E6004" s="36" t="s">
        <v>61</v>
      </c>
      <c r="F6004" s="37" t="str">
        <f t="array" ref="F6004">IFERROR(XLOOKUP(E6004,Operadores!A:A,Operadores!B:B))</f>
        <v>MENIG</v>
      </c>
      <c r="G6004" s="36" t="s">
        <v>19</v>
      </c>
      <c r="H6004" s="39">
        <v>20.61412</v>
      </c>
      <c r="I6004" s="40">
        <v>440.0</v>
      </c>
      <c r="J6004" s="41">
        <f t="shared" si="5"/>
        <v>9070.2128</v>
      </c>
      <c r="K6004" s="37" t="str">
        <f t="array" ref="K6004">IFERROR(XLOOKUP(G6004,'Tipo de carga'!A:A,'Tipo de carga'!B:B))</f>
        <v>Autoabasto</v>
      </c>
      <c r="L6004" s="37">
        <f t="shared" si="2"/>
        <v>47</v>
      </c>
      <c r="M6004" s="37">
        <f t="shared" si="3"/>
        <v>20</v>
      </c>
      <c r="N6004" s="37">
        <f t="shared" si="4"/>
        <v>11</v>
      </c>
      <c r="O6004" s="37" t="str">
        <f t="array" ref="O6004">IFERROR(XLOOKUP(K6004,'Tipo de carga'!B:B,'Tipo de carga'!C:C))</f>
        <v>Diesel</v>
      </c>
    </row>
    <row r="6005">
      <c r="A6005" s="36">
        <v>1718.0</v>
      </c>
      <c r="B6005" s="37" t="str">
        <f t="array" ref="B6005">IFERROR(XLOOKUP(A6005,'Asignacion Nov'!A:A,'Asignacion Nov'!C:C))</f>
        <v>Available</v>
      </c>
      <c r="C6005" s="37" t="str">
        <f t="array" ref="C6005">IFERROR(XLOOKUP(A6005,'Asignacion Nov'!A:A,'Asignacion Nov'!B:B))</f>
        <v>TTE</v>
      </c>
      <c r="D6005" s="38">
        <v>45616.42252314815</v>
      </c>
      <c r="E6005" s="36" t="s">
        <v>435</v>
      </c>
      <c r="F6005" s="37" t="str">
        <f t="array" ref="F6005">IFERROR(XLOOKUP(E6005,Operadores!A:A,Operadores!B:B))</f>
        <v>DIABER</v>
      </c>
      <c r="G6005" s="36" t="s">
        <v>19</v>
      </c>
      <c r="H6005" s="39">
        <v>20.61412</v>
      </c>
      <c r="I6005" s="40">
        <v>437.0</v>
      </c>
      <c r="J6005" s="41">
        <f t="shared" si="5"/>
        <v>9008.37044</v>
      </c>
      <c r="K6005" s="37" t="str">
        <f t="array" ref="K6005">IFERROR(XLOOKUP(G6005,'Tipo de carga'!A:A,'Tipo de carga'!B:B))</f>
        <v>Autoabasto</v>
      </c>
      <c r="L6005" s="37">
        <f t="shared" si="2"/>
        <v>47</v>
      </c>
      <c r="M6005" s="37">
        <f t="shared" si="3"/>
        <v>20</v>
      </c>
      <c r="N6005" s="37">
        <f t="shared" si="4"/>
        <v>11</v>
      </c>
      <c r="O6005" s="37" t="str">
        <f t="array" ref="O6005">IFERROR(XLOOKUP(K6005,'Tipo de carga'!B:B,'Tipo de carga'!C:C))</f>
        <v>Diesel</v>
      </c>
    </row>
    <row r="6006">
      <c r="A6006" s="36">
        <v>1940.0</v>
      </c>
      <c r="B6006" s="37" t="str">
        <f t="array" ref="B6006">IFERROR(XLOOKUP(A6006,'Asignacion Nov'!A:A,'Asignacion Nov'!C:C))</f>
        <v>Circuitos</v>
      </c>
      <c r="C6006" s="37" t="str">
        <f t="array" ref="C6006">IFERROR(XLOOKUP(A6006,'Asignacion Nov'!A:A,'Asignacion Nov'!B:B))</f>
        <v>EC-03</v>
      </c>
      <c r="D6006" s="38">
        <v>45616.37021990741</v>
      </c>
      <c r="E6006" s="36" t="s">
        <v>259</v>
      </c>
      <c r="F6006" s="37" t="str">
        <f t="array" ref="F6006">IFERROR(XLOOKUP(E6006,Operadores!A:A,Operadores!B:B))</f>
        <v>FLOPE</v>
      </c>
      <c r="G6006" s="36" t="s">
        <v>19</v>
      </c>
      <c r="H6006" s="39">
        <v>20.61412</v>
      </c>
      <c r="I6006" s="40">
        <v>486.0</v>
      </c>
      <c r="J6006" s="41">
        <f t="shared" si="5"/>
        <v>10018.46232</v>
      </c>
      <c r="K6006" s="37" t="str">
        <f t="array" ref="K6006">IFERROR(XLOOKUP(G6006,'Tipo de carga'!A:A,'Tipo de carga'!B:B))</f>
        <v>Autoabasto</v>
      </c>
      <c r="L6006" s="37">
        <f t="shared" si="2"/>
        <v>47</v>
      </c>
      <c r="M6006" s="37">
        <f t="shared" si="3"/>
        <v>20</v>
      </c>
      <c r="N6006" s="37">
        <f t="shared" si="4"/>
        <v>11</v>
      </c>
      <c r="O6006" s="37" t="str">
        <f t="array" ref="O6006">IFERROR(XLOOKUP(K6006,'Tipo de carga'!B:B,'Tipo de carga'!C:C))</f>
        <v>Diesel</v>
      </c>
    </row>
    <row r="6007">
      <c r="A6007" s="36">
        <v>2012.0</v>
      </c>
      <c r="B6007" s="37" t="str">
        <f t="array" ref="B6007">IFERROR(XLOOKUP(A6007,'Asignacion Nov'!A:A,'Asignacion Nov'!C:C))</f>
        <v>Sayer Sencillo</v>
      </c>
      <c r="C6007" s="37" t="str">
        <f t="array" ref="C6007">IFERROR(XLOOKUP(A6007,'Asignacion Nov'!A:A,'Asignacion Nov'!B:B))</f>
        <v>EC-04</v>
      </c>
      <c r="D6007" s="38">
        <v>45616.163611111115</v>
      </c>
      <c r="E6007" s="36" t="s">
        <v>247</v>
      </c>
      <c r="F6007" s="37" t="str">
        <f t="array" ref="F6007">IFERROR(XLOOKUP(E6007,Operadores!A:A,Operadores!B:B))</f>
        <v>ZUGRO</v>
      </c>
      <c r="G6007" s="36" t="s">
        <v>19</v>
      </c>
      <c r="H6007" s="39">
        <v>20.61412</v>
      </c>
      <c r="I6007" s="40">
        <v>685.0</v>
      </c>
      <c r="J6007" s="41">
        <f t="shared" si="5"/>
        <v>14120.6722</v>
      </c>
      <c r="K6007" s="37" t="str">
        <f t="array" ref="K6007">IFERROR(XLOOKUP(G6007,'Tipo de carga'!A:A,'Tipo de carga'!B:B))</f>
        <v>Autoabasto</v>
      </c>
      <c r="L6007" s="37">
        <f t="shared" si="2"/>
        <v>47</v>
      </c>
      <c r="M6007" s="37">
        <f t="shared" si="3"/>
        <v>20</v>
      </c>
      <c r="N6007" s="37">
        <f t="shared" si="4"/>
        <v>11</v>
      </c>
      <c r="O6007" s="37" t="str">
        <f t="array" ref="O6007">IFERROR(XLOOKUP(K6007,'Tipo de carga'!B:B,'Tipo de carga'!C:C))</f>
        <v>Diesel</v>
      </c>
    </row>
    <row r="6008">
      <c r="A6008" s="36">
        <v>1972.0</v>
      </c>
      <c r="B6008" s="37" t="str">
        <f t="array" ref="B6008">IFERROR(XLOOKUP(A6008,'Asignacion Nov'!A:A,'Asignacion Nov'!C:C))</f>
        <v>Sayer Sencillo</v>
      </c>
      <c r="C6008" s="37" t="str">
        <f t="array" ref="C6008">IFERROR(XLOOKUP(A6008,'Asignacion Nov'!A:A,'Asignacion Nov'!B:B))</f>
        <v>EC-04</v>
      </c>
      <c r="D6008" s="38">
        <v>45616.140856481485</v>
      </c>
      <c r="E6008" s="36" t="s">
        <v>59</v>
      </c>
      <c r="F6008" s="37" t="str">
        <f t="array" ref="F6008">IFERROR(XLOOKUP(E6008,Operadores!A:A,Operadores!B:B))</f>
        <v>ROMJOS</v>
      </c>
      <c r="G6008" s="36" t="s">
        <v>19</v>
      </c>
      <c r="H6008" s="39">
        <v>20.61412</v>
      </c>
      <c r="I6008" s="40">
        <v>600.0</v>
      </c>
      <c r="J6008" s="41">
        <f t="shared" si="5"/>
        <v>12368.472</v>
      </c>
      <c r="K6008" s="37" t="str">
        <f t="array" ref="K6008">IFERROR(XLOOKUP(G6008,'Tipo de carga'!A:A,'Tipo de carga'!B:B))</f>
        <v>Autoabasto</v>
      </c>
      <c r="L6008" s="37">
        <f t="shared" si="2"/>
        <v>47</v>
      </c>
      <c r="M6008" s="37">
        <f t="shared" si="3"/>
        <v>20</v>
      </c>
      <c r="N6008" s="37">
        <f t="shared" si="4"/>
        <v>11</v>
      </c>
      <c r="O6008" s="37" t="str">
        <f t="array" ref="O6008">IFERROR(XLOOKUP(K6008,'Tipo de carga'!B:B,'Tipo de carga'!C:C))</f>
        <v>Diesel</v>
      </c>
    </row>
    <row r="6009">
      <c r="A6009" s="36">
        <v>1878.0</v>
      </c>
      <c r="B6009" s="37" t="str">
        <f t="array" ref="B6009">IFERROR(XLOOKUP(A6009,'Asignacion Nov'!A:A,'Asignacion Nov'!C:C))</f>
        <v>Circuitos</v>
      </c>
      <c r="C6009" s="37" t="str">
        <f t="array" ref="C6009">IFERROR(XLOOKUP(A6009,'Asignacion Nov'!A:A,'Asignacion Nov'!B:B))</f>
        <v>EC-03</v>
      </c>
      <c r="D6009" s="38">
        <v>45616.99755787037</v>
      </c>
      <c r="E6009" s="36" t="s">
        <v>53</v>
      </c>
      <c r="F6009" s="37" t="str">
        <f t="array" ref="F6009">IFERROR(XLOOKUP(E6009,Operadores!A:A,Operadores!B:B))</f>
        <v>CASSA</v>
      </c>
      <c r="G6009" s="36" t="s">
        <v>75</v>
      </c>
      <c r="H6009" s="39">
        <v>20.26412</v>
      </c>
      <c r="I6009" s="40">
        <v>492.0</v>
      </c>
      <c r="J6009" s="41">
        <f t="shared" si="5"/>
        <v>9969.94704</v>
      </c>
      <c r="K6009" s="37" t="str">
        <f t="array" ref="K6009">IFERROR(XLOOKUP(G6009,'Tipo de carga'!A:A,'Tipo de carga'!B:B))</f>
        <v>Autoabasto</v>
      </c>
      <c r="L6009" s="37">
        <f t="shared" si="2"/>
        <v>47</v>
      </c>
      <c r="M6009" s="37">
        <f t="shared" si="3"/>
        <v>20</v>
      </c>
      <c r="N6009" s="37">
        <f t="shared" si="4"/>
        <v>11</v>
      </c>
      <c r="O6009" s="37" t="str">
        <f t="array" ref="O6009">IFERROR(XLOOKUP(K6009,'Tipo de carga'!B:B,'Tipo de carga'!C:C))</f>
        <v>Diesel</v>
      </c>
    </row>
    <row r="6010">
      <c r="A6010" s="36">
        <v>1847.0</v>
      </c>
      <c r="B6010" s="37" t="str">
        <f t="array" ref="B6010">IFERROR(XLOOKUP(A6010,'Asignacion Nov'!A:A,'Asignacion Nov'!C:C))</f>
        <v>Circuitos</v>
      </c>
      <c r="C6010" s="37" t="str">
        <f t="array" ref="C6010">IFERROR(XLOOKUP(A6010,'Asignacion Nov'!A:A,'Asignacion Nov'!B:B))</f>
        <v>EC-03</v>
      </c>
      <c r="D6010" s="38">
        <v>45616.99700231481</v>
      </c>
      <c r="E6010" s="36" t="s">
        <v>243</v>
      </c>
      <c r="F6010" s="37" t="str">
        <f t="array" ref="F6010">IFERROR(XLOOKUP(E6010,Operadores!A:A,Operadores!B:B))</f>
        <v>HERJO17X</v>
      </c>
      <c r="G6010" s="36" t="s">
        <v>75</v>
      </c>
      <c r="H6010" s="39">
        <v>20.26412</v>
      </c>
      <c r="I6010" s="40">
        <v>815.0</v>
      </c>
      <c r="J6010" s="41">
        <f t="shared" si="5"/>
        <v>16515.2578</v>
      </c>
      <c r="K6010" s="37" t="str">
        <f t="array" ref="K6010">IFERROR(XLOOKUP(G6010,'Tipo de carga'!A:A,'Tipo de carga'!B:B))</f>
        <v>Autoabasto</v>
      </c>
      <c r="L6010" s="37">
        <f t="shared" si="2"/>
        <v>47</v>
      </c>
      <c r="M6010" s="37">
        <f t="shared" si="3"/>
        <v>20</v>
      </c>
      <c r="N6010" s="37">
        <f t="shared" si="4"/>
        <v>11</v>
      </c>
      <c r="O6010" s="37" t="str">
        <f t="array" ref="O6010">IFERROR(XLOOKUP(K6010,'Tipo de carga'!B:B,'Tipo de carga'!C:C))</f>
        <v>Diesel</v>
      </c>
    </row>
    <row r="6011">
      <c r="A6011" s="36">
        <v>1934.0</v>
      </c>
      <c r="B6011" s="37" t="str">
        <f t="array" ref="B6011">IFERROR(XLOOKUP(A6011,'Asignacion Nov'!A:A,'Asignacion Nov'!C:C))</f>
        <v>Circuitos</v>
      </c>
      <c r="C6011" s="37" t="str">
        <f t="array" ref="C6011">IFERROR(XLOOKUP(A6011,'Asignacion Nov'!A:A,'Asignacion Nov'!B:B))</f>
        <v>EC-03</v>
      </c>
      <c r="D6011" s="38">
        <v>45616.89472222222</v>
      </c>
      <c r="E6011" s="36" t="s">
        <v>272</v>
      </c>
      <c r="F6011" s="37" t="str">
        <f t="array" ref="F6011">IFERROR(XLOOKUP(E6011,Operadores!A:A,Operadores!B:B))</f>
        <v>AVIEN</v>
      </c>
      <c r="G6011" s="36" t="s">
        <v>75</v>
      </c>
      <c r="H6011" s="39">
        <v>20.26412</v>
      </c>
      <c r="I6011" s="40">
        <v>150.0</v>
      </c>
      <c r="J6011" s="41">
        <f t="shared" si="5"/>
        <v>3039.618</v>
      </c>
      <c r="K6011" s="37" t="str">
        <f t="array" ref="K6011">IFERROR(XLOOKUP(G6011,'Tipo de carga'!A:A,'Tipo de carga'!B:B))</f>
        <v>Autoabasto</v>
      </c>
      <c r="L6011" s="37">
        <f t="shared" si="2"/>
        <v>47</v>
      </c>
      <c r="M6011" s="37">
        <f t="shared" si="3"/>
        <v>20</v>
      </c>
      <c r="N6011" s="37">
        <f t="shared" si="4"/>
        <v>11</v>
      </c>
      <c r="O6011" s="37" t="str">
        <f t="array" ref="O6011">IFERROR(XLOOKUP(K6011,'Tipo de carga'!B:B,'Tipo de carga'!C:C))</f>
        <v>Diesel</v>
      </c>
    </row>
    <row r="6012">
      <c r="A6012" s="36">
        <v>2039.0</v>
      </c>
      <c r="B6012" s="37" t="str">
        <f t="array" ref="B6012">IFERROR(XLOOKUP(A6012,'Asignacion Nov'!A:A,'Asignacion Nov'!C:C))</f>
        <v>PISA Gdl</v>
      </c>
      <c r="C6012" s="37" t="str">
        <f t="array" ref="C6012">IFERROR(XLOOKUP(A6012,'Asignacion Nov'!A:A,'Asignacion Nov'!B:B))</f>
        <v>EC-06</v>
      </c>
      <c r="D6012" s="38">
        <v>45616.825833333336</v>
      </c>
      <c r="E6012" s="36" t="s">
        <v>268</v>
      </c>
      <c r="F6012" s="37" t="str">
        <f t="array" ref="F6012">IFERROR(XLOOKUP(E6012,Operadores!A:A,Operadores!B:B))</f>
        <v>ARCEDG</v>
      </c>
      <c r="G6012" s="36" t="s">
        <v>75</v>
      </c>
      <c r="H6012" s="39">
        <v>20.26412</v>
      </c>
      <c r="I6012" s="40">
        <v>926.0</v>
      </c>
      <c r="J6012" s="41">
        <f t="shared" si="5"/>
        <v>18764.57512</v>
      </c>
      <c r="K6012" s="37" t="str">
        <f t="array" ref="K6012">IFERROR(XLOOKUP(G6012,'Tipo de carga'!A:A,'Tipo de carga'!B:B))</f>
        <v>Autoabasto</v>
      </c>
      <c r="L6012" s="37">
        <f t="shared" si="2"/>
        <v>47</v>
      </c>
      <c r="M6012" s="37">
        <f t="shared" si="3"/>
        <v>20</v>
      </c>
      <c r="N6012" s="37">
        <f t="shared" si="4"/>
        <v>11</v>
      </c>
      <c r="O6012" s="37" t="str">
        <f t="array" ref="O6012">IFERROR(XLOOKUP(K6012,'Tipo de carga'!B:B,'Tipo de carga'!C:C))</f>
        <v>Diesel</v>
      </c>
    </row>
    <row r="6013">
      <c r="A6013" s="36">
        <v>1936.0</v>
      </c>
      <c r="B6013" s="37" t="str">
        <f t="array" ref="B6013">IFERROR(XLOOKUP(A6013,'Asignacion Nov'!A:A,'Asignacion Nov'!C:C))</f>
        <v>Circuitos</v>
      </c>
      <c r="C6013" s="37" t="str">
        <f t="array" ref="C6013">IFERROR(XLOOKUP(A6013,'Asignacion Nov'!A:A,'Asignacion Nov'!B:B))</f>
        <v>EC-03</v>
      </c>
      <c r="D6013" s="38">
        <v>45616.62363425926</v>
      </c>
      <c r="E6013" s="36" t="s">
        <v>209</v>
      </c>
      <c r="F6013" s="37" t="str">
        <f t="array" ref="F6013">IFERROR(XLOOKUP(E6013,Operadores!A:A,Operadores!B:B))</f>
        <v>OCAMA</v>
      </c>
      <c r="G6013" s="36" t="s">
        <v>75</v>
      </c>
      <c r="H6013" s="39">
        <v>20.26412</v>
      </c>
      <c r="I6013" s="40">
        <v>260.0</v>
      </c>
      <c r="J6013" s="41">
        <f t="shared" si="5"/>
        <v>5268.6712</v>
      </c>
      <c r="K6013" s="37" t="str">
        <f t="array" ref="K6013">IFERROR(XLOOKUP(G6013,'Tipo de carga'!A:A,'Tipo de carga'!B:B))</f>
        <v>Autoabasto</v>
      </c>
      <c r="L6013" s="37">
        <f t="shared" si="2"/>
        <v>47</v>
      </c>
      <c r="M6013" s="37">
        <f t="shared" si="3"/>
        <v>20</v>
      </c>
      <c r="N6013" s="37">
        <f t="shared" si="4"/>
        <v>11</v>
      </c>
      <c r="O6013" s="37" t="str">
        <f t="array" ref="O6013">IFERROR(XLOOKUP(K6013,'Tipo de carga'!B:B,'Tipo de carga'!C:C))</f>
        <v>Diesel</v>
      </c>
    </row>
    <row r="6014">
      <c r="A6014" s="36">
        <v>1933.0</v>
      </c>
      <c r="B6014" s="37" t="str">
        <f t="array" ref="B6014">IFERROR(XLOOKUP(A6014,'Asignacion Nov'!A:A,'Asignacion Nov'!C:C))</f>
        <v>Circuitos</v>
      </c>
      <c r="C6014" s="37" t="str">
        <f t="array" ref="C6014">IFERROR(XLOOKUP(A6014,'Asignacion Nov'!A:A,'Asignacion Nov'!B:B))</f>
        <v>EC-03</v>
      </c>
      <c r="D6014" s="38">
        <v>45616.53579861111</v>
      </c>
      <c r="E6014" s="36" t="s">
        <v>213</v>
      </c>
      <c r="F6014" s="37" t="str">
        <f t="array" ref="F6014">IFERROR(XLOOKUP(E6014,Operadores!A:A,Operadores!B:B))</f>
        <v>OLIMAR01</v>
      </c>
      <c r="G6014" s="36" t="s">
        <v>75</v>
      </c>
      <c r="H6014" s="39">
        <v>20.26412</v>
      </c>
      <c r="I6014" s="40">
        <v>174.0</v>
      </c>
      <c r="J6014" s="41">
        <f t="shared" si="5"/>
        <v>3525.95688</v>
      </c>
      <c r="K6014" s="37" t="str">
        <f t="array" ref="K6014">IFERROR(XLOOKUP(G6014,'Tipo de carga'!A:A,'Tipo de carga'!B:B))</f>
        <v>Autoabasto</v>
      </c>
      <c r="L6014" s="37">
        <f t="shared" si="2"/>
        <v>47</v>
      </c>
      <c r="M6014" s="37">
        <f t="shared" si="3"/>
        <v>20</v>
      </c>
      <c r="N6014" s="37">
        <f t="shared" si="4"/>
        <v>11</v>
      </c>
      <c r="O6014" s="37" t="str">
        <f t="array" ref="O6014">IFERROR(XLOOKUP(K6014,'Tipo de carga'!B:B,'Tipo de carga'!C:C))</f>
        <v>Diesel</v>
      </c>
    </row>
    <row r="6015">
      <c r="A6015" s="36">
        <v>2080.0</v>
      </c>
      <c r="B6015" s="37" t="str">
        <f t="array" ref="B6015">IFERROR(XLOOKUP(A6015,'Asignacion Nov'!A:A,'Asignacion Nov'!C:C))</f>
        <v>Available</v>
      </c>
      <c r="C6015" s="37" t="str">
        <f t="array" ref="C6015">IFERROR(XLOOKUP(A6015,'Asignacion Nov'!A:A,'Asignacion Nov'!B:B))</f>
        <v>TTE</v>
      </c>
      <c r="D6015" s="38">
        <v>45616.52578703704</v>
      </c>
      <c r="E6015" s="36" t="s">
        <v>594</v>
      </c>
      <c r="F6015" s="37" t="str">
        <f t="array" ref="F6015">IFERROR(XLOOKUP(E6015,Operadores!A:A,Operadores!B:B))</f>
        <v>GOMIZT</v>
      </c>
      <c r="G6015" s="36" t="s">
        <v>75</v>
      </c>
      <c r="H6015" s="39">
        <v>20.26412</v>
      </c>
      <c r="I6015" s="40">
        <v>730.0</v>
      </c>
      <c r="J6015" s="41">
        <f t="shared" si="5"/>
        <v>14792.8076</v>
      </c>
      <c r="K6015" s="37" t="str">
        <f t="array" ref="K6015">IFERROR(XLOOKUP(G6015,'Tipo de carga'!A:A,'Tipo de carga'!B:B))</f>
        <v>Autoabasto</v>
      </c>
      <c r="L6015" s="37">
        <f t="shared" si="2"/>
        <v>47</v>
      </c>
      <c r="M6015" s="37">
        <f t="shared" si="3"/>
        <v>20</v>
      </c>
      <c r="N6015" s="37">
        <f t="shared" si="4"/>
        <v>11</v>
      </c>
      <c r="O6015" s="37" t="str">
        <f t="array" ref="O6015">IFERROR(XLOOKUP(K6015,'Tipo de carga'!B:B,'Tipo de carga'!C:C))</f>
        <v>Diesel</v>
      </c>
    </row>
    <row r="6016">
      <c r="A6016" s="36">
        <v>1965.0</v>
      </c>
      <c r="B6016" s="37" t="str">
        <f t="array" ref="B6016">IFERROR(XLOOKUP(A6016,'Asignacion Nov'!A:A,'Asignacion Nov'!C:C))</f>
        <v>Circuitos</v>
      </c>
      <c r="C6016" s="37" t="str">
        <f t="array" ref="C6016">IFERROR(XLOOKUP(A6016,'Asignacion Nov'!A:A,'Asignacion Nov'!B:B))</f>
        <v>EC-03</v>
      </c>
      <c r="D6016" s="38">
        <v>45616.43809027778</v>
      </c>
      <c r="E6016" s="36" t="s">
        <v>195</v>
      </c>
      <c r="F6016" s="37" t="str">
        <f t="array" ref="F6016">IFERROR(XLOOKUP(E6016,Operadores!A:A,Operadores!B:B))</f>
        <v>APAJOS</v>
      </c>
      <c r="G6016" s="36" t="s">
        <v>75</v>
      </c>
      <c r="H6016" s="39">
        <v>20.26412</v>
      </c>
      <c r="I6016" s="40">
        <v>768.0</v>
      </c>
      <c r="J6016" s="41">
        <f t="shared" si="5"/>
        <v>15562.84416</v>
      </c>
      <c r="K6016" s="37" t="str">
        <f t="array" ref="K6016">IFERROR(XLOOKUP(G6016,'Tipo de carga'!A:A,'Tipo de carga'!B:B))</f>
        <v>Autoabasto</v>
      </c>
      <c r="L6016" s="37">
        <f t="shared" si="2"/>
        <v>47</v>
      </c>
      <c r="M6016" s="37">
        <f t="shared" si="3"/>
        <v>20</v>
      </c>
      <c r="N6016" s="37">
        <f t="shared" si="4"/>
        <v>11</v>
      </c>
      <c r="O6016" s="37" t="str">
        <f t="array" ref="O6016">IFERROR(XLOOKUP(K6016,'Tipo de carga'!B:B,'Tipo de carga'!C:C))</f>
        <v>Diesel</v>
      </c>
    </row>
    <row r="6017">
      <c r="A6017" s="36">
        <v>1883.0</v>
      </c>
      <c r="B6017" s="37" t="str">
        <f t="array" ref="B6017">IFERROR(XLOOKUP(A6017,'Asignacion Nov'!A:A,'Asignacion Nov'!C:C))</f>
        <v>Circuitos</v>
      </c>
      <c r="C6017" s="37" t="str">
        <f t="array" ref="C6017">IFERROR(XLOOKUP(A6017,'Asignacion Nov'!A:A,'Asignacion Nov'!B:B))</f>
        <v>EC-03</v>
      </c>
      <c r="D6017" s="38">
        <v>45616.428449074076</v>
      </c>
      <c r="E6017" s="36" t="s">
        <v>202</v>
      </c>
      <c r="F6017" s="37" t="str">
        <f t="array" ref="F6017">IFERROR(XLOOKUP(E6017,Operadores!A:A,Operadores!B:B))</f>
        <v>JIMMI01</v>
      </c>
      <c r="G6017" s="36" t="s">
        <v>75</v>
      </c>
      <c r="H6017" s="39">
        <v>20.26412</v>
      </c>
      <c r="I6017" s="40">
        <v>890.0</v>
      </c>
      <c r="J6017" s="41">
        <f t="shared" si="5"/>
        <v>18035.0668</v>
      </c>
      <c r="K6017" s="37" t="str">
        <f t="array" ref="K6017">IFERROR(XLOOKUP(G6017,'Tipo de carga'!A:A,'Tipo de carga'!B:B))</f>
        <v>Autoabasto</v>
      </c>
      <c r="L6017" s="37">
        <f t="shared" si="2"/>
        <v>47</v>
      </c>
      <c r="M6017" s="37">
        <f t="shared" si="3"/>
        <v>20</v>
      </c>
      <c r="N6017" s="37">
        <f t="shared" si="4"/>
        <v>11</v>
      </c>
      <c r="O6017" s="37" t="str">
        <f t="array" ref="O6017">IFERROR(XLOOKUP(K6017,'Tipo de carga'!B:B,'Tipo de carga'!C:C))</f>
        <v>Diesel</v>
      </c>
    </row>
    <row r="6018">
      <c r="A6018" s="36">
        <v>1821.0</v>
      </c>
      <c r="B6018" s="37" t="str">
        <f t="array" ref="B6018">IFERROR(XLOOKUP(A6018,'Asignacion Nov'!A:A,'Asignacion Nov'!C:C))</f>
        <v>Circuitos</v>
      </c>
      <c r="C6018" s="37" t="str">
        <f t="array" ref="C6018">IFERROR(XLOOKUP(A6018,'Asignacion Nov'!A:A,'Asignacion Nov'!B:B))</f>
        <v>EC-03</v>
      </c>
      <c r="D6018" s="38">
        <v>45616.056608796294</v>
      </c>
      <c r="E6018" s="36" t="s">
        <v>198</v>
      </c>
      <c r="F6018" s="37" t="str">
        <f t="array" ref="F6018">IFERROR(XLOOKUP(E6018,Operadores!A:A,Operadores!B:B))</f>
        <v>BAULUI</v>
      </c>
      <c r="G6018" s="36" t="s">
        <v>75</v>
      </c>
      <c r="H6018" s="39">
        <v>20.26412</v>
      </c>
      <c r="I6018" s="40">
        <v>840.0</v>
      </c>
      <c r="J6018" s="41">
        <f t="shared" si="5"/>
        <v>17021.8608</v>
      </c>
      <c r="K6018" s="37" t="str">
        <f t="array" ref="K6018">IFERROR(XLOOKUP(G6018,'Tipo de carga'!A:A,'Tipo de carga'!B:B))</f>
        <v>Autoabasto</v>
      </c>
      <c r="L6018" s="37">
        <f t="shared" si="2"/>
        <v>47</v>
      </c>
      <c r="M6018" s="37">
        <f t="shared" si="3"/>
        <v>20</v>
      </c>
      <c r="N6018" s="37">
        <f t="shared" si="4"/>
        <v>11</v>
      </c>
      <c r="O6018" s="37" t="str">
        <f t="array" ref="O6018">IFERROR(XLOOKUP(K6018,'Tipo de carga'!B:B,'Tipo de carga'!C:C))</f>
        <v>Diesel</v>
      </c>
    </row>
    <row r="6019">
      <c r="A6019" s="36">
        <v>1908.0</v>
      </c>
      <c r="B6019" s="37" t="str">
        <f t="array" ref="B6019">IFERROR(XLOOKUP(A6019,'Asignacion Nov'!A:A,'Asignacion Nov'!C:C))</f>
        <v>Circuitos</v>
      </c>
      <c r="C6019" s="37" t="str">
        <f t="array" ref="C6019">IFERROR(XLOOKUP(A6019,'Asignacion Nov'!A:A,'Asignacion Nov'!B:B))</f>
        <v>EC-03</v>
      </c>
      <c r="D6019" s="38">
        <v>45616.98740740741</v>
      </c>
      <c r="E6019" s="36" t="s">
        <v>359</v>
      </c>
      <c r="F6019" s="37" t="str">
        <f t="array" ref="F6019">IFERROR(XLOOKUP(E6019,Operadores!A:A,Operadores!B:B))</f>
        <v>GARJOR01</v>
      </c>
      <c r="G6019" s="36" t="s">
        <v>274</v>
      </c>
      <c r="H6019" s="39">
        <v>19.63136</v>
      </c>
      <c r="I6019" s="40">
        <v>430.0</v>
      </c>
      <c r="J6019" s="41">
        <f t="shared" si="5"/>
        <v>8441.4848</v>
      </c>
      <c r="K6019" s="37" t="str">
        <f t="array" ref="K6019">IFERROR(XLOOKUP(G6019,'Tipo de carga'!A:A,'Tipo de carga'!B:B))</f>
        <v>Autoabasto</v>
      </c>
      <c r="L6019" s="37">
        <f t="shared" si="2"/>
        <v>47</v>
      </c>
      <c r="M6019" s="37">
        <f t="shared" si="3"/>
        <v>20</v>
      </c>
      <c r="N6019" s="37">
        <f t="shared" si="4"/>
        <v>11</v>
      </c>
      <c r="O6019" s="37" t="str">
        <f t="array" ref="O6019">IFERROR(XLOOKUP(K6019,'Tipo de carga'!B:B,'Tipo de carga'!C:C))</f>
        <v>Diesel</v>
      </c>
    </row>
    <row r="6020">
      <c r="A6020" s="36">
        <v>2054.0</v>
      </c>
      <c r="B6020" s="37" t="str">
        <f t="array" ref="B6020">IFERROR(XLOOKUP(A6020,'Asignacion Nov'!A:A,'Asignacion Nov'!C:C))</f>
        <v>Crisa</v>
      </c>
      <c r="C6020" s="37" t="str">
        <f t="array" ref="C6020">IFERROR(XLOOKUP(A6020,'Asignacion Nov'!A:A,'Asignacion Nov'!B:B))</f>
        <v>EC-07</v>
      </c>
      <c r="D6020" s="38">
        <v>45616.766921296294</v>
      </c>
      <c r="E6020" s="36" t="s">
        <v>436</v>
      </c>
      <c r="F6020" s="37" t="str">
        <f t="array" ref="F6020">IFERROR(XLOOKUP(E6020,Operadores!A:A,Operadores!B:B))</f>
        <v>MARRIC</v>
      </c>
      <c r="G6020" s="36" t="s">
        <v>274</v>
      </c>
      <c r="H6020" s="39">
        <v>19.63136</v>
      </c>
      <c r="I6020" s="40">
        <v>826.0</v>
      </c>
      <c r="J6020" s="41">
        <f t="shared" si="5"/>
        <v>16215.50336</v>
      </c>
      <c r="K6020" s="37" t="str">
        <f t="array" ref="K6020">IFERROR(XLOOKUP(G6020,'Tipo de carga'!A:A,'Tipo de carga'!B:B))</f>
        <v>Autoabasto</v>
      </c>
      <c r="L6020" s="37">
        <f t="shared" si="2"/>
        <v>47</v>
      </c>
      <c r="M6020" s="37">
        <f t="shared" si="3"/>
        <v>20</v>
      </c>
      <c r="N6020" s="37">
        <f t="shared" si="4"/>
        <v>11</v>
      </c>
      <c r="O6020" s="37" t="str">
        <f t="array" ref="O6020">IFERROR(XLOOKUP(K6020,'Tipo de carga'!B:B,'Tipo de carga'!C:C))</f>
        <v>Diesel</v>
      </c>
    </row>
    <row r="6021">
      <c r="A6021" s="36">
        <v>1745.0</v>
      </c>
      <c r="B6021" s="37" t="str">
        <f t="array" ref="B6021">IFERROR(XLOOKUP(A6021,'Asignacion Nov'!A:A,'Asignacion Nov'!C:C))</f>
        <v>Patieros sucursal</v>
      </c>
      <c r="C6021" s="37" t="str">
        <f t="array" ref="C6021">IFERROR(XLOOKUP(A6021,'Asignacion Nov'!A:A,'Asignacion Nov'!B:B))</f>
        <v>EC-03</v>
      </c>
      <c r="D6021" s="38">
        <v>45616.722719907404</v>
      </c>
      <c r="E6021" s="36" t="s">
        <v>437</v>
      </c>
      <c r="F6021" s="37" t="str">
        <f t="array" ref="F6021">IFERROR(XLOOKUP(E6021,Operadores!A:A,Operadores!B:B))</f>
        <v>CHAAL</v>
      </c>
      <c r="G6021" s="36" t="s">
        <v>274</v>
      </c>
      <c r="H6021" s="39">
        <v>19.63136</v>
      </c>
      <c r="I6021" s="40">
        <v>524.0</v>
      </c>
      <c r="J6021" s="41">
        <f t="shared" si="5"/>
        <v>10286.83264</v>
      </c>
      <c r="K6021" s="37" t="str">
        <f t="array" ref="K6021">IFERROR(XLOOKUP(G6021,'Tipo de carga'!A:A,'Tipo de carga'!B:B))</f>
        <v>Autoabasto</v>
      </c>
      <c r="L6021" s="37">
        <f t="shared" si="2"/>
        <v>47</v>
      </c>
      <c r="M6021" s="37">
        <f t="shared" si="3"/>
        <v>20</v>
      </c>
      <c r="N6021" s="37">
        <f t="shared" si="4"/>
        <v>11</v>
      </c>
      <c r="O6021" s="37" t="str">
        <f t="array" ref="O6021">IFERROR(XLOOKUP(K6021,'Tipo de carga'!B:B,'Tipo de carga'!C:C))</f>
        <v>Diesel</v>
      </c>
    </row>
    <row r="6022">
      <c r="A6022" s="36">
        <v>2053.0</v>
      </c>
      <c r="B6022" s="37" t="str">
        <f t="array" ref="B6022">IFERROR(XLOOKUP(A6022,'Asignacion Nov'!A:A,'Asignacion Nov'!C:C))</f>
        <v>PISA Gdl</v>
      </c>
      <c r="C6022" s="37" t="str">
        <f t="array" ref="C6022">IFERROR(XLOOKUP(A6022,'Asignacion Nov'!A:A,'Asignacion Nov'!B:B))</f>
        <v>EC-06</v>
      </c>
      <c r="D6022" s="38">
        <v>45616.64601851852</v>
      </c>
      <c r="E6022" s="36" t="s">
        <v>356</v>
      </c>
      <c r="F6022" s="37" t="str">
        <f t="array" ref="F6022">IFERROR(XLOOKUP(E6022,Operadores!A:A,Operadores!B:B))</f>
        <v>PADLUI</v>
      </c>
      <c r="G6022" s="36" t="s">
        <v>274</v>
      </c>
      <c r="H6022" s="39">
        <v>19.63136</v>
      </c>
      <c r="I6022" s="40">
        <v>470.0</v>
      </c>
      <c r="J6022" s="41">
        <f t="shared" si="5"/>
        <v>9226.7392</v>
      </c>
      <c r="K6022" s="37" t="str">
        <f t="array" ref="K6022">IFERROR(XLOOKUP(G6022,'Tipo de carga'!A:A,'Tipo de carga'!B:B))</f>
        <v>Autoabasto</v>
      </c>
      <c r="L6022" s="37">
        <f t="shared" si="2"/>
        <v>47</v>
      </c>
      <c r="M6022" s="37">
        <f t="shared" si="3"/>
        <v>20</v>
      </c>
      <c r="N6022" s="37">
        <f t="shared" si="4"/>
        <v>11</v>
      </c>
      <c r="O6022" s="37" t="str">
        <f t="array" ref="O6022">IFERROR(XLOOKUP(K6022,'Tipo de carga'!B:B,'Tipo de carga'!C:C))</f>
        <v>Diesel</v>
      </c>
    </row>
    <row r="6023">
      <c r="A6023" s="36">
        <v>2060.0</v>
      </c>
      <c r="B6023" s="37" t="str">
        <f t="array" ref="B6023">IFERROR(XLOOKUP(A6023,'Asignacion Nov'!A:A,'Asignacion Nov'!C:C))</f>
        <v>PISA Gdl</v>
      </c>
      <c r="C6023" s="37" t="str">
        <f t="array" ref="C6023">IFERROR(XLOOKUP(A6023,'Asignacion Nov'!A:A,'Asignacion Nov'!B:B))</f>
        <v>EC-06</v>
      </c>
      <c r="D6023" s="38">
        <v>45616.353101851855</v>
      </c>
      <c r="E6023" s="36" t="s">
        <v>317</v>
      </c>
      <c r="F6023" s="37" t="str">
        <f t="array" ref="F6023">IFERROR(XLOOKUP(E6023,Operadores!A:A,Operadores!B:B))</f>
        <v>VALGUS</v>
      </c>
      <c r="G6023" s="36" t="s">
        <v>274</v>
      </c>
      <c r="H6023" s="39">
        <v>19.63136</v>
      </c>
      <c r="I6023" s="40">
        <v>486.0</v>
      </c>
      <c r="J6023" s="41">
        <f t="shared" si="5"/>
        <v>9540.84096</v>
      </c>
      <c r="K6023" s="37" t="str">
        <f t="array" ref="K6023">IFERROR(XLOOKUP(G6023,'Tipo de carga'!A:A,'Tipo de carga'!B:B))</f>
        <v>Autoabasto</v>
      </c>
      <c r="L6023" s="37">
        <f t="shared" si="2"/>
        <v>47</v>
      </c>
      <c r="M6023" s="37">
        <f t="shared" si="3"/>
        <v>20</v>
      </c>
      <c r="N6023" s="37">
        <f t="shared" si="4"/>
        <v>11</v>
      </c>
      <c r="O6023" s="37" t="str">
        <f t="array" ref="O6023">IFERROR(XLOOKUP(K6023,'Tipo de carga'!B:B,'Tipo de carga'!C:C))</f>
        <v>Diesel</v>
      </c>
    </row>
    <row r="6024">
      <c r="A6024" s="36">
        <v>1804.0</v>
      </c>
      <c r="B6024" s="37" t="str">
        <f t="array" ref="B6024">IFERROR(XLOOKUP(A6024,'Asignacion Nov'!A:A,'Asignacion Nov'!C:C))</f>
        <v>Sayer Full</v>
      </c>
      <c r="C6024" s="37" t="str">
        <f t="array" ref="C6024">IFERROR(XLOOKUP(A6024,'Asignacion Nov'!A:A,'Asignacion Nov'!B:B))</f>
        <v>EC-04</v>
      </c>
      <c r="D6024" s="38">
        <v>45616.938796296294</v>
      </c>
      <c r="E6024" s="36" t="s">
        <v>475</v>
      </c>
      <c r="F6024" s="37" t="str">
        <f t="array" ref="F6024">IFERROR(XLOOKUP(E6024,Operadores!A:A,Operadores!B:B))</f>
        <v>AGUERN</v>
      </c>
      <c r="G6024" s="36" t="s">
        <v>42</v>
      </c>
      <c r="H6024" s="39">
        <v>20.295153</v>
      </c>
      <c r="I6024" s="40">
        <v>520.0</v>
      </c>
      <c r="J6024" s="41">
        <f t="shared" si="5"/>
        <v>10553.47956</v>
      </c>
      <c r="K6024" s="37" t="str">
        <f t="array" ref="K6024">IFERROR(XLOOKUP(G6024,'Tipo de carga'!A:A,'Tipo de carga'!B:B))</f>
        <v>Autoabasto</v>
      </c>
      <c r="L6024" s="37">
        <f t="shared" si="2"/>
        <v>47</v>
      </c>
      <c r="M6024" s="37">
        <f t="shared" si="3"/>
        <v>20</v>
      </c>
      <c r="N6024" s="37">
        <f t="shared" si="4"/>
        <v>11</v>
      </c>
      <c r="O6024" s="37" t="str">
        <f t="array" ref="O6024">IFERROR(XLOOKUP(K6024,'Tipo de carga'!B:B,'Tipo de carga'!C:C))</f>
        <v>Diesel</v>
      </c>
    </row>
    <row r="6025">
      <c r="A6025" s="36">
        <v>1882.0</v>
      </c>
      <c r="B6025" s="37" t="str">
        <f t="array" ref="B6025">IFERROR(XLOOKUP(A6025,'Asignacion Nov'!A:A,'Asignacion Nov'!C:C))</f>
        <v>Sayer Sencillo</v>
      </c>
      <c r="C6025" s="37" t="str">
        <f t="array" ref="C6025">IFERROR(XLOOKUP(A6025,'Asignacion Nov'!A:A,'Asignacion Nov'!B:B))</f>
        <v>EC-04</v>
      </c>
      <c r="D6025" s="38">
        <v>45616.808703703704</v>
      </c>
      <c r="E6025" s="36" t="s">
        <v>49</v>
      </c>
      <c r="F6025" s="37" t="str">
        <f t="array" ref="F6025">IFERROR(XLOOKUP(E6025,Operadores!A:A,Operadores!B:B))</f>
        <v>FABMA</v>
      </c>
      <c r="G6025" s="36" t="s">
        <v>42</v>
      </c>
      <c r="H6025" s="39">
        <v>20.295153</v>
      </c>
      <c r="I6025" s="40">
        <v>658.0</v>
      </c>
      <c r="J6025" s="41">
        <f t="shared" si="5"/>
        <v>13354.21067</v>
      </c>
      <c r="K6025" s="37" t="str">
        <f t="array" ref="K6025">IFERROR(XLOOKUP(G6025,'Tipo de carga'!A:A,'Tipo de carga'!B:B))</f>
        <v>Autoabasto</v>
      </c>
      <c r="L6025" s="37">
        <f t="shared" si="2"/>
        <v>47</v>
      </c>
      <c r="M6025" s="37">
        <f t="shared" si="3"/>
        <v>20</v>
      </c>
      <c r="N6025" s="37">
        <f t="shared" si="4"/>
        <v>11</v>
      </c>
      <c r="O6025" s="37" t="str">
        <f t="array" ref="O6025">IFERROR(XLOOKUP(K6025,'Tipo de carga'!B:B,'Tipo de carga'!C:C))</f>
        <v>Diesel</v>
      </c>
    </row>
    <row r="6026">
      <c r="A6026" s="36">
        <v>1816.0</v>
      </c>
      <c r="B6026" s="37" t="str">
        <f t="array" ref="B6026">IFERROR(XLOOKUP(A6026,'Asignacion Nov'!A:A,'Asignacion Nov'!C:C))</f>
        <v>Wm Full</v>
      </c>
      <c r="C6026" s="37" t="str">
        <f t="array" ref="C6026">IFERROR(XLOOKUP(A6026,'Asignacion Nov'!A:A,'Asignacion Nov'!B:B))</f>
        <v>EC-08</v>
      </c>
      <c r="D6026" s="38">
        <v>45616.757002314815</v>
      </c>
      <c r="E6026" s="36" t="s">
        <v>288</v>
      </c>
      <c r="F6026" s="37" t="str">
        <f t="array" ref="F6026">IFERROR(XLOOKUP(E6026,Operadores!A:A,Operadores!B:B))</f>
        <v>RODMIG</v>
      </c>
      <c r="G6026" s="36" t="s">
        <v>42</v>
      </c>
      <c r="H6026" s="39">
        <v>20.295153</v>
      </c>
      <c r="I6026" s="40">
        <v>403.0</v>
      </c>
      <c r="J6026" s="41">
        <f t="shared" si="5"/>
        <v>8178.946659</v>
      </c>
      <c r="K6026" s="37" t="str">
        <f t="array" ref="K6026">IFERROR(XLOOKUP(G6026,'Tipo de carga'!A:A,'Tipo de carga'!B:B))</f>
        <v>Autoabasto</v>
      </c>
      <c r="L6026" s="37">
        <f t="shared" si="2"/>
        <v>47</v>
      </c>
      <c r="M6026" s="37">
        <f t="shared" si="3"/>
        <v>20</v>
      </c>
      <c r="N6026" s="37">
        <f t="shared" si="4"/>
        <v>11</v>
      </c>
      <c r="O6026" s="37" t="str">
        <f t="array" ref="O6026">IFERROR(XLOOKUP(K6026,'Tipo de carga'!B:B,'Tipo de carga'!C:C))</f>
        <v>Diesel</v>
      </c>
    </row>
    <row r="6027">
      <c r="A6027" s="36">
        <v>1827.0</v>
      </c>
      <c r="B6027" s="37" t="str">
        <f t="array" ref="B6027">IFERROR(XLOOKUP(A6027,'Asignacion Nov'!A:A,'Asignacion Nov'!C:C))</f>
        <v>Full Liver</v>
      </c>
      <c r="C6027" s="37" t="str">
        <f t="array" ref="C6027">IFERROR(XLOOKUP(A6027,'Asignacion Nov'!A:A,'Asignacion Nov'!B:B))</f>
        <v>EC-01</v>
      </c>
      <c r="D6027" s="38">
        <v>45616.74375</v>
      </c>
      <c r="E6027" s="36" t="s">
        <v>374</v>
      </c>
      <c r="F6027" s="37" t="str">
        <f t="array" ref="F6027">IFERROR(XLOOKUP(E6027,Operadores!A:A,Operadores!B:B))</f>
        <v>ANGMA</v>
      </c>
      <c r="G6027" s="36" t="s">
        <v>42</v>
      </c>
      <c r="H6027" s="39">
        <v>20.295153</v>
      </c>
      <c r="I6027" s="40">
        <v>423.0</v>
      </c>
      <c r="J6027" s="41">
        <f t="shared" si="5"/>
        <v>8584.849719</v>
      </c>
      <c r="K6027" s="37" t="str">
        <f t="array" ref="K6027">IFERROR(XLOOKUP(G6027,'Tipo de carga'!A:A,'Tipo de carga'!B:B))</f>
        <v>Autoabasto</v>
      </c>
      <c r="L6027" s="37">
        <f t="shared" si="2"/>
        <v>47</v>
      </c>
      <c r="M6027" s="37">
        <f t="shared" si="3"/>
        <v>20</v>
      </c>
      <c r="N6027" s="37">
        <f t="shared" si="4"/>
        <v>11</v>
      </c>
      <c r="O6027" s="37" t="str">
        <f t="array" ref="O6027">IFERROR(XLOOKUP(K6027,'Tipo de carga'!B:B,'Tipo de carga'!C:C))</f>
        <v>Diesel</v>
      </c>
    </row>
    <row r="6028">
      <c r="A6028" s="36">
        <v>1887.0</v>
      </c>
      <c r="B6028" s="37" t="str">
        <f t="array" ref="B6028">IFERROR(XLOOKUP(A6028,'Asignacion Nov'!A:A,'Asignacion Nov'!C:C))</f>
        <v>Circuitos</v>
      </c>
      <c r="C6028" s="37" t="str">
        <f t="array" ref="C6028">IFERROR(XLOOKUP(A6028,'Asignacion Nov'!A:A,'Asignacion Nov'!B:B))</f>
        <v>EC-03</v>
      </c>
      <c r="D6028" s="38">
        <v>45616.73311342593</v>
      </c>
      <c r="E6028" s="36" t="s">
        <v>279</v>
      </c>
      <c r="F6028" s="37" t="str">
        <f t="array" ref="F6028">IFERROR(XLOOKUP(E6028,Operadores!A:A,Operadores!B:B))</f>
        <v>NARCA</v>
      </c>
      <c r="G6028" s="36" t="s">
        <v>42</v>
      </c>
      <c r="H6028" s="39">
        <v>20.295153</v>
      </c>
      <c r="I6028" s="40">
        <v>570.0</v>
      </c>
      <c r="J6028" s="41">
        <f t="shared" si="5"/>
        <v>11568.23721</v>
      </c>
      <c r="K6028" s="37" t="str">
        <f t="array" ref="K6028">IFERROR(XLOOKUP(G6028,'Tipo de carga'!A:A,'Tipo de carga'!B:B))</f>
        <v>Autoabasto</v>
      </c>
      <c r="L6028" s="37">
        <f t="shared" si="2"/>
        <v>47</v>
      </c>
      <c r="M6028" s="37">
        <f t="shared" si="3"/>
        <v>20</v>
      </c>
      <c r="N6028" s="37">
        <f t="shared" si="4"/>
        <v>11</v>
      </c>
      <c r="O6028" s="37" t="str">
        <f t="array" ref="O6028">IFERROR(XLOOKUP(K6028,'Tipo de carga'!B:B,'Tipo de carga'!C:C))</f>
        <v>Diesel</v>
      </c>
    </row>
    <row r="6029">
      <c r="A6029" s="36">
        <v>1741.0</v>
      </c>
      <c r="B6029" s="37" t="str">
        <f t="array" ref="B6029">IFERROR(XLOOKUP(A6029,'Asignacion Nov'!A:A,'Asignacion Nov'!C:C))</f>
        <v>Hisense</v>
      </c>
      <c r="C6029" s="37" t="str">
        <f t="array" ref="C6029">IFERROR(XLOOKUP(A6029,'Asignacion Nov'!A:A,'Asignacion Nov'!B:B))</f>
        <v>EC-03</v>
      </c>
      <c r="D6029" s="38">
        <v>45616.7108912037</v>
      </c>
      <c r="E6029" s="36" t="s">
        <v>76</v>
      </c>
      <c r="F6029" s="37" t="str">
        <f t="array" ref="F6029">IFERROR(XLOOKUP(E6029,Operadores!A:A,Operadores!B:B))</f>
        <v>GALSA</v>
      </c>
      <c r="G6029" s="36" t="s">
        <v>42</v>
      </c>
      <c r="H6029" s="39">
        <v>20.295153</v>
      </c>
      <c r="I6029" s="40">
        <v>259.0</v>
      </c>
      <c r="J6029" s="41">
        <f t="shared" si="5"/>
        <v>5256.444627</v>
      </c>
      <c r="K6029" s="37" t="str">
        <f t="array" ref="K6029">IFERROR(XLOOKUP(G6029,'Tipo de carga'!A:A,'Tipo de carga'!B:B))</f>
        <v>Autoabasto</v>
      </c>
      <c r="L6029" s="37">
        <f t="shared" si="2"/>
        <v>47</v>
      </c>
      <c r="M6029" s="37">
        <f t="shared" si="3"/>
        <v>20</v>
      </c>
      <c r="N6029" s="37">
        <f t="shared" si="4"/>
        <v>11</v>
      </c>
      <c r="O6029" s="37" t="str">
        <f t="array" ref="O6029">IFERROR(XLOOKUP(K6029,'Tipo de carga'!B:B,'Tipo de carga'!C:C))</f>
        <v>Diesel</v>
      </c>
    </row>
    <row r="6030">
      <c r="A6030" s="36">
        <v>1770.0</v>
      </c>
      <c r="B6030" s="37" t="str">
        <f t="array" ref="B6030">IFERROR(XLOOKUP(A6030,'Asignacion Nov'!A:A,'Asignacion Nov'!C:C))</f>
        <v>Wm Full</v>
      </c>
      <c r="C6030" s="37" t="str">
        <f t="array" ref="C6030">IFERROR(XLOOKUP(A6030,'Asignacion Nov'!A:A,'Asignacion Nov'!B:B))</f>
        <v>EC-08</v>
      </c>
      <c r="D6030" s="38">
        <v>45616.70600694444</v>
      </c>
      <c r="E6030" s="36" t="s">
        <v>514</v>
      </c>
      <c r="F6030" s="37" t="str">
        <f t="array" ref="F6030">IFERROR(XLOOKUP(E6030,Operadores!A:A,Operadores!B:B))</f>
        <v>NUCRIG</v>
      </c>
      <c r="G6030" s="36" t="s">
        <v>42</v>
      </c>
      <c r="H6030" s="39">
        <v>20.295153</v>
      </c>
      <c r="I6030" s="40">
        <v>325.0</v>
      </c>
      <c r="J6030" s="41">
        <f t="shared" si="5"/>
        <v>6595.924725</v>
      </c>
      <c r="K6030" s="37" t="str">
        <f t="array" ref="K6030">IFERROR(XLOOKUP(G6030,'Tipo de carga'!A:A,'Tipo de carga'!B:B))</f>
        <v>Autoabasto</v>
      </c>
      <c r="L6030" s="37">
        <f t="shared" si="2"/>
        <v>47</v>
      </c>
      <c r="M6030" s="37">
        <f t="shared" si="3"/>
        <v>20</v>
      </c>
      <c r="N6030" s="37">
        <f t="shared" si="4"/>
        <v>11</v>
      </c>
      <c r="O6030" s="37" t="str">
        <f t="array" ref="O6030">IFERROR(XLOOKUP(K6030,'Tipo de carga'!B:B,'Tipo de carga'!C:C))</f>
        <v>Diesel</v>
      </c>
    </row>
    <row r="6031">
      <c r="A6031" s="36">
        <v>1798.0</v>
      </c>
      <c r="B6031" s="37" t="str">
        <f t="array" ref="B6031">IFERROR(XLOOKUP(A6031,'Asignacion Nov'!A:A,'Asignacion Nov'!C:C))</f>
        <v>Wm Full</v>
      </c>
      <c r="C6031" s="37" t="str">
        <f t="array" ref="C6031">IFERROR(XLOOKUP(A6031,'Asignacion Nov'!A:A,'Asignacion Nov'!B:B))</f>
        <v>EC-08</v>
      </c>
      <c r="D6031" s="38">
        <v>45616.69332175926</v>
      </c>
      <c r="E6031" s="36" t="s">
        <v>471</v>
      </c>
      <c r="F6031" s="37" t="str">
        <f t="array" ref="F6031">IFERROR(XLOOKUP(E6031,Operadores!A:A,Operadores!B:B))</f>
        <v>RICFRA</v>
      </c>
      <c r="G6031" s="36" t="s">
        <v>42</v>
      </c>
      <c r="H6031" s="39">
        <v>20.295153</v>
      </c>
      <c r="I6031" s="40">
        <v>400.0</v>
      </c>
      <c r="J6031" s="41">
        <f t="shared" si="5"/>
        <v>8118.0612</v>
      </c>
      <c r="K6031" s="37" t="str">
        <f t="array" ref="K6031">IFERROR(XLOOKUP(G6031,'Tipo de carga'!A:A,'Tipo de carga'!B:B))</f>
        <v>Autoabasto</v>
      </c>
      <c r="L6031" s="37">
        <f t="shared" si="2"/>
        <v>47</v>
      </c>
      <c r="M6031" s="37">
        <f t="shared" si="3"/>
        <v>20</v>
      </c>
      <c r="N6031" s="37">
        <f t="shared" si="4"/>
        <v>11</v>
      </c>
      <c r="O6031" s="37" t="str">
        <f t="array" ref="O6031">IFERROR(XLOOKUP(K6031,'Tipo de carga'!B:B,'Tipo de carga'!C:C))</f>
        <v>Diesel</v>
      </c>
    </row>
    <row r="6032">
      <c r="A6032" s="36">
        <v>2020.0</v>
      </c>
      <c r="B6032" s="37" t="str">
        <f t="array" ref="B6032">IFERROR(XLOOKUP(A6032,'Asignacion Nov'!A:A,'Asignacion Nov'!C:C))</f>
        <v>MeLi Dedicado Merida</v>
      </c>
      <c r="C6032" s="37" t="str">
        <f t="array" ref="C6032">IFERROR(XLOOKUP(A6032,'Asignacion Nov'!A:A,'Asignacion Nov'!B:B))</f>
        <v>EC-05</v>
      </c>
      <c r="D6032" s="38">
        <v>45616.676458333335</v>
      </c>
      <c r="E6032" s="36" t="s">
        <v>164</v>
      </c>
      <c r="F6032" s="37" t="str">
        <f t="array" ref="F6032">IFERROR(XLOOKUP(E6032,Operadores!A:A,Operadores!B:B))</f>
        <v>MUÑOSC</v>
      </c>
      <c r="G6032" s="36" t="s">
        <v>42</v>
      </c>
      <c r="H6032" s="39">
        <v>20.295153</v>
      </c>
      <c r="I6032" s="40">
        <v>285.0</v>
      </c>
      <c r="J6032" s="41">
        <f t="shared" si="5"/>
        <v>5784.118605</v>
      </c>
      <c r="K6032" s="37" t="str">
        <f t="array" ref="K6032">IFERROR(XLOOKUP(G6032,'Tipo de carga'!A:A,'Tipo de carga'!B:B))</f>
        <v>Autoabasto</v>
      </c>
      <c r="L6032" s="37">
        <f t="shared" si="2"/>
        <v>47</v>
      </c>
      <c r="M6032" s="37">
        <f t="shared" si="3"/>
        <v>20</v>
      </c>
      <c r="N6032" s="37">
        <f t="shared" si="4"/>
        <v>11</v>
      </c>
      <c r="O6032" s="37" t="str">
        <f t="array" ref="O6032">IFERROR(XLOOKUP(K6032,'Tipo de carga'!B:B,'Tipo de carga'!C:C))</f>
        <v>Diesel</v>
      </c>
    </row>
    <row r="6033">
      <c r="A6033" s="36">
        <v>1999.0</v>
      </c>
      <c r="B6033" s="37" t="str">
        <f t="array" ref="B6033">IFERROR(XLOOKUP(A6033,'Asignacion Nov'!A:A,'Asignacion Nov'!C:C))</f>
        <v>MeLi Dedicado Merida</v>
      </c>
      <c r="C6033" s="37" t="str">
        <f t="array" ref="C6033">IFERROR(XLOOKUP(A6033,'Asignacion Nov'!A:A,'Asignacion Nov'!B:B))</f>
        <v>EC-05</v>
      </c>
      <c r="D6033" s="38">
        <v>45616.6409375</v>
      </c>
      <c r="E6033" s="36" t="s">
        <v>543</v>
      </c>
      <c r="F6033" s="37" t="str">
        <f t="array" ref="F6033">IFERROR(XLOOKUP(E6033,Operadores!A:A,Operadores!B:B))</f>
        <v>CAMJOS</v>
      </c>
      <c r="G6033" s="36" t="s">
        <v>42</v>
      </c>
      <c r="H6033" s="39">
        <v>20.295153</v>
      </c>
      <c r="I6033" s="40">
        <v>223.0</v>
      </c>
      <c r="J6033" s="41">
        <f t="shared" si="5"/>
        <v>4525.819119</v>
      </c>
      <c r="K6033" s="37" t="str">
        <f t="array" ref="K6033">IFERROR(XLOOKUP(G6033,'Tipo de carga'!A:A,'Tipo de carga'!B:B))</f>
        <v>Autoabasto</v>
      </c>
      <c r="L6033" s="37">
        <f t="shared" si="2"/>
        <v>47</v>
      </c>
      <c r="M6033" s="37">
        <f t="shared" si="3"/>
        <v>20</v>
      </c>
      <c r="N6033" s="37">
        <f t="shared" si="4"/>
        <v>11</v>
      </c>
      <c r="O6033" s="37" t="str">
        <f t="array" ref="O6033">IFERROR(XLOOKUP(K6033,'Tipo de carga'!B:B,'Tipo de carga'!C:C))</f>
        <v>Diesel</v>
      </c>
    </row>
    <row r="6034">
      <c r="A6034" s="36">
        <v>1728.0</v>
      </c>
      <c r="B6034" s="37" t="str">
        <f t="array" ref="B6034">IFERROR(XLOOKUP(A6034,'Asignacion Nov'!A:A,'Asignacion Nov'!C:C))</f>
        <v>Wm Full</v>
      </c>
      <c r="C6034" s="37" t="str">
        <f t="array" ref="C6034">IFERROR(XLOOKUP(A6034,'Asignacion Nov'!A:A,'Asignacion Nov'!B:B))</f>
        <v>EC-08</v>
      </c>
      <c r="D6034" s="38">
        <v>45616.64082175926</v>
      </c>
      <c r="E6034" s="36" t="s">
        <v>281</v>
      </c>
      <c r="F6034" s="37" t="str">
        <f t="array" ref="F6034">IFERROR(XLOOKUP(E6034,Operadores!A:A,Operadores!B:B))</f>
        <v>MARJO13</v>
      </c>
      <c r="G6034" s="36" t="s">
        <v>42</v>
      </c>
      <c r="H6034" s="39">
        <v>20.295153</v>
      </c>
      <c r="I6034" s="40">
        <v>401.0</v>
      </c>
      <c r="J6034" s="41">
        <f t="shared" si="5"/>
        <v>8138.356353</v>
      </c>
      <c r="K6034" s="37" t="str">
        <f t="array" ref="K6034">IFERROR(XLOOKUP(G6034,'Tipo de carga'!A:A,'Tipo de carga'!B:B))</f>
        <v>Autoabasto</v>
      </c>
      <c r="L6034" s="37">
        <f t="shared" si="2"/>
        <v>47</v>
      </c>
      <c r="M6034" s="37">
        <f t="shared" si="3"/>
        <v>20</v>
      </c>
      <c r="N6034" s="37">
        <f t="shared" si="4"/>
        <v>11</v>
      </c>
      <c r="O6034" s="37" t="str">
        <f t="array" ref="O6034">IFERROR(XLOOKUP(K6034,'Tipo de carga'!B:B,'Tipo de carga'!C:C))</f>
        <v>Diesel</v>
      </c>
    </row>
    <row r="6035">
      <c r="A6035" s="36">
        <v>1808.0</v>
      </c>
      <c r="B6035" s="37" t="str">
        <f t="array" ref="B6035">IFERROR(XLOOKUP(A6035,'Asignacion Nov'!A:A,'Asignacion Nov'!C:C))</f>
        <v>Sayer Full</v>
      </c>
      <c r="C6035" s="37" t="str">
        <f t="array" ref="C6035">IFERROR(XLOOKUP(A6035,'Asignacion Nov'!A:A,'Asignacion Nov'!B:B))</f>
        <v>EC-04</v>
      </c>
      <c r="D6035" s="38">
        <v>45616.62569444445</v>
      </c>
      <c r="E6035" s="36" t="s">
        <v>55</v>
      </c>
      <c r="F6035" s="37" t="str">
        <f t="array" ref="F6035">IFERROR(XLOOKUP(E6035,Operadores!A:A,Operadores!B:B))</f>
        <v>ZAPNO</v>
      </c>
      <c r="G6035" s="36" t="s">
        <v>42</v>
      </c>
      <c r="H6035" s="39">
        <v>20.295153</v>
      </c>
      <c r="I6035" s="40">
        <v>860.0</v>
      </c>
      <c r="J6035" s="41">
        <f t="shared" si="5"/>
        <v>17453.83158</v>
      </c>
      <c r="K6035" s="37" t="str">
        <f t="array" ref="K6035">IFERROR(XLOOKUP(G6035,'Tipo de carga'!A:A,'Tipo de carga'!B:B))</f>
        <v>Autoabasto</v>
      </c>
      <c r="L6035" s="37">
        <f t="shared" si="2"/>
        <v>47</v>
      </c>
      <c r="M6035" s="37">
        <f t="shared" si="3"/>
        <v>20</v>
      </c>
      <c r="N6035" s="37">
        <f t="shared" si="4"/>
        <v>11</v>
      </c>
      <c r="O6035" s="37" t="str">
        <f t="array" ref="O6035">IFERROR(XLOOKUP(K6035,'Tipo de carga'!B:B,'Tipo de carga'!C:C))</f>
        <v>Diesel</v>
      </c>
    </row>
    <row r="6036">
      <c r="A6036" s="36">
        <v>1852.0</v>
      </c>
      <c r="B6036" s="37" t="str">
        <f t="array" ref="B6036">IFERROR(XLOOKUP(A6036,'Asignacion Nov'!A:A,'Asignacion Nov'!C:C))</f>
        <v>Circuitos</v>
      </c>
      <c r="C6036" s="37" t="str">
        <f t="array" ref="C6036">IFERROR(XLOOKUP(A6036,'Asignacion Nov'!A:A,'Asignacion Nov'!B:B))</f>
        <v>EC-03</v>
      </c>
      <c r="D6036" s="38">
        <v>45616.62064814815</v>
      </c>
      <c r="E6036" s="36" t="s">
        <v>237</v>
      </c>
      <c r="F6036" s="37" t="str">
        <f t="array" ref="F6036">IFERROR(XLOOKUP(E6036,Operadores!A:A,Operadores!B:B))</f>
        <v>HUAIS</v>
      </c>
      <c r="G6036" s="36" t="s">
        <v>42</v>
      </c>
      <c r="H6036" s="39">
        <v>20.295153</v>
      </c>
      <c r="I6036" s="40">
        <v>502.0</v>
      </c>
      <c r="J6036" s="41">
        <f t="shared" si="5"/>
        <v>10188.16681</v>
      </c>
      <c r="K6036" s="37" t="str">
        <f t="array" ref="K6036">IFERROR(XLOOKUP(G6036,'Tipo de carga'!A:A,'Tipo de carga'!B:B))</f>
        <v>Autoabasto</v>
      </c>
      <c r="L6036" s="37">
        <f t="shared" si="2"/>
        <v>47</v>
      </c>
      <c r="M6036" s="37">
        <f t="shared" si="3"/>
        <v>20</v>
      </c>
      <c r="N6036" s="37">
        <f t="shared" si="4"/>
        <v>11</v>
      </c>
      <c r="O6036" s="37" t="str">
        <f t="array" ref="O6036">IFERROR(XLOOKUP(K6036,'Tipo de carga'!B:B,'Tipo de carga'!C:C))</f>
        <v>Diesel</v>
      </c>
    </row>
    <row r="6037">
      <c r="A6037" s="36">
        <v>2005.0</v>
      </c>
      <c r="B6037" s="37" t="str">
        <f t="array" ref="B6037">IFERROR(XLOOKUP(A6037,'Asignacion Nov'!A:A,'Asignacion Nov'!C:C))</f>
        <v>MeLi Dedicado Merida</v>
      </c>
      <c r="C6037" s="37" t="str">
        <f t="array" ref="C6037">IFERROR(XLOOKUP(A6037,'Asignacion Nov'!A:A,'Asignacion Nov'!B:B))</f>
        <v>EC-05</v>
      </c>
      <c r="D6037" s="38">
        <v>45616.55873842593</v>
      </c>
      <c r="E6037" s="36" t="s">
        <v>399</v>
      </c>
      <c r="F6037" s="37" t="str">
        <f t="array" ref="F6037">IFERROR(XLOOKUP(E6037,Operadores!A:A,Operadores!B:B))</f>
        <v>DOMLEO</v>
      </c>
      <c r="G6037" s="36" t="s">
        <v>42</v>
      </c>
      <c r="H6037" s="39">
        <v>20.295153</v>
      </c>
      <c r="I6037" s="40">
        <v>406.0</v>
      </c>
      <c r="J6037" s="41">
        <f t="shared" si="5"/>
        <v>8239.832118</v>
      </c>
      <c r="K6037" s="37" t="str">
        <f t="array" ref="K6037">IFERROR(XLOOKUP(G6037,'Tipo de carga'!A:A,'Tipo de carga'!B:B))</f>
        <v>Autoabasto</v>
      </c>
      <c r="L6037" s="37">
        <f t="shared" si="2"/>
        <v>47</v>
      </c>
      <c r="M6037" s="37">
        <f t="shared" si="3"/>
        <v>20</v>
      </c>
      <c r="N6037" s="37">
        <f t="shared" si="4"/>
        <v>11</v>
      </c>
      <c r="O6037" s="37" t="str">
        <f t="array" ref="O6037">IFERROR(XLOOKUP(K6037,'Tipo de carga'!B:B,'Tipo de carga'!C:C))</f>
        <v>Diesel</v>
      </c>
    </row>
    <row r="6038">
      <c r="A6038" s="36">
        <v>1753.0</v>
      </c>
      <c r="B6038" s="37" t="str">
        <f t="array" ref="B6038">IFERROR(XLOOKUP(A6038,'Asignacion Nov'!A:A,'Asignacion Nov'!C:C))</f>
        <v>Wm Full</v>
      </c>
      <c r="C6038" s="37" t="str">
        <f t="array" ref="C6038">IFERROR(XLOOKUP(A6038,'Asignacion Nov'!A:A,'Asignacion Nov'!B:B))</f>
        <v>EC-08</v>
      </c>
      <c r="D6038" s="38">
        <v>45616.54665509259</v>
      </c>
      <c r="E6038" s="36" t="s">
        <v>291</v>
      </c>
      <c r="F6038" s="37" t="str">
        <f t="array" ref="F6038">IFERROR(XLOOKUP(E6038,Operadores!A:A,Operadores!B:B))</f>
        <v>MENRI</v>
      </c>
      <c r="G6038" s="36" t="s">
        <v>42</v>
      </c>
      <c r="H6038" s="39">
        <v>20.295153</v>
      </c>
      <c r="I6038" s="40">
        <v>460.0</v>
      </c>
      <c r="J6038" s="41">
        <f t="shared" si="5"/>
        <v>9335.77038</v>
      </c>
      <c r="K6038" s="37" t="str">
        <f t="array" ref="K6038">IFERROR(XLOOKUP(G6038,'Tipo de carga'!A:A,'Tipo de carga'!B:B))</f>
        <v>Autoabasto</v>
      </c>
      <c r="L6038" s="37">
        <f t="shared" si="2"/>
        <v>47</v>
      </c>
      <c r="M6038" s="37">
        <f t="shared" si="3"/>
        <v>20</v>
      </c>
      <c r="N6038" s="37">
        <f t="shared" si="4"/>
        <v>11</v>
      </c>
      <c r="O6038" s="37" t="str">
        <f t="array" ref="O6038">IFERROR(XLOOKUP(K6038,'Tipo de carga'!B:B,'Tipo de carga'!C:C))</f>
        <v>Diesel</v>
      </c>
    </row>
    <row r="6039">
      <c r="A6039" s="36">
        <v>2000.0</v>
      </c>
      <c r="B6039" s="37" t="str">
        <f t="array" ref="B6039">IFERROR(XLOOKUP(A6039,'Asignacion Nov'!A:A,'Asignacion Nov'!C:C))</f>
        <v>MeLi Dedicado Merida</v>
      </c>
      <c r="C6039" s="37" t="str">
        <f t="array" ref="C6039">IFERROR(XLOOKUP(A6039,'Asignacion Nov'!A:A,'Asignacion Nov'!B:B))</f>
        <v>EC-05</v>
      </c>
      <c r="D6039" s="38">
        <v>45616.53260416666</v>
      </c>
      <c r="E6039" s="36" t="s">
        <v>402</v>
      </c>
      <c r="F6039" s="37" t="str">
        <f t="array" ref="F6039">IFERROR(XLOOKUP(E6039,Operadores!A:A,Operadores!B:B))</f>
        <v>GARJOS02</v>
      </c>
      <c r="G6039" s="36" t="s">
        <v>42</v>
      </c>
      <c r="H6039" s="39">
        <v>20.295153</v>
      </c>
      <c r="I6039" s="40">
        <v>380.0</v>
      </c>
      <c r="J6039" s="41">
        <f t="shared" si="5"/>
        <v>7712.15814</v>
      </c>
      <c r="K6039" s="37" t="str">
        <f t="array" ref="K6039">IFERROR(XLOOKUP(G6039,'Tipo de carga'!A:A,'Tipo de carga'!B:B))</f>
        <v>Autoabasto</v>
      </c>
      <c r="L6039" s="37">
        <f t="shared" si="2"/>
        <v>47</v>
      </c>
      <c r="M6039" s="37">
        <f t="shared" si="3"/>
        <v>20</v>
      </c>
      <c r="N6039" s="37">
        <f t="shared" si="4"/>
        <v>11</v>
      </c>
      <c r="O6039" s="37" t="str">
        <f t="array" ref="O6039">IFERROR(XLOOKUP(K6039,'Tipo de carga'!B:B,'Tipo de carga'!C:C))</f>
        <v>Diesel</v>
      </c>
    </row>
    <row r="6040">
      <c r="A6040" s="36">
        <v>1996.0</v>
      </c>
      <c r="B6040" s="37" t="str">
        <f t="array" ref="B6040">IFERROR(XLOOKUP(A6040,'Asignacion Nov'!A:A,'Asignacion Nov'!C:C))</f>
        <v>MeLi Dedicado Merida</v>
      </c>
      <c r="C6040" s="37" t="str">
        <f t="array" ref="C6040">IFERROR(XLOOKUP(A6040,'Asignacion Nov'!A:A,'Asignacion Nov'!B:B))</f>
        <v>EC-05</v>
      </c>
      <c r="D6040" s="38">
        <v>45616.37364583334</v>
      </c>
      <c r="E6040" s="36" t="s">
        <v>580</v>
      </c>
      <c r="F6040" s="37" t="str">
        <f t="array" ref="F6040">IFERROR(XLOOKUP(E6040,Operadores!A:A,Operadores!B:B))</f>
        <v>HERNOR</v>
      </c>
      <c r="G6040" s="36" t="s">
        <v>42</v>
      </c>
      <c r="H6040" s="39">
        <v>20.295153</v>
      </c>
      <c r="I6040" s="40">
        <v>231.0</v>
      </c>
      <c r="J6040" s="41">
        <f t="shared" si="5"/>
        <v>4688.180343</v>
      </c>
      <c r="K6040" s="37" t="str">
        <f t="array" ref="K6040">IFERROR(XLOOKUP(G6040,'Tipo de carga'!A:A,'Tipo de carga'!B:B))</f>
        <v>Autoabasto</v>
      </c>
      <c r="L6040" s="37">
        <f t="shared" si="2"/>
        <v>47</v>
      </c>
      <c r="M6040" s="37">
        <f t="shared" si="3"/>
        <v>20</v>
      </c>
      <c r="N6040" s="37">
        <f t="shared" si="4"/>
        <v>11</v>
      </c>
      <c r="O6040" s="37" t="str">
        <f t="array" ref="O6040">IFERROR(XLOOKUP(K6040,'Tipo de carga'!B:B,'Tipo de carga'!C:C))</f>
        <v>Diesel</v>
      </c>
    </row>
    <row r="6041">
      <c r="A6041" s="36">
        <v>1836.0</v>
      </c>
      <c r="B6041" s="37" t="str">
        <f t="array" ref="B6041">IFERROR(XLOOKUP(A6041,'Asignacion Nov'!A:A,'Asignacion Nov'!C:C))</f>
        <v>Full Liver</v>
      </c>
      <c r="C6041" s="37" t="str">
        <f t="array" ref="C6041">IFERROR(XLOOKUP(A6041,'Asignacion Nov'!A:A,'Asignacion Nov'!B:B))</f>
        <v>EC-01</v>
      </c>
      <c r="D6041" s="38">
        <v>45616.24685185185</v>
      </c>
      <c r="E6041" s="36" t="s">
        <v>297</v>
      </c>
      <c r="F6041" s="37" t="str">
        <f t="array" ref="F6041">IFERROR(XLOOKUP(E6041,Operadores!A:A,Operadores!B:B))</f>
        <v>HUEAR</v>
      </c>
      <c r="G6041" s="36" t="s">
        <v>42</v>
      </c>
      <c r="H6041" s="39">
        <v>20.295153</v>
      </c>
      <c r="I6041" s="40">
        <v>667.0</v>
      </c>
      <c r="J6041" s="41">
        <f t="shared" si="5"/>
        <v>13536.86705</v>
      </c>
      <c r="K6041" s="37" t="str">
        <f t="array" ref="K6041">IFERROR(XLOOKUP(G6041,'Tipo de carga'!A:A,'Tipo de carga'!B:B))</f>
        <v>Autoabasto</v>
      </c>
      <c r="L6041" s="37">
        <f t="shared" si="2"/>
        <v>47</v>
      </c>
      <c r="M6041" s="37">
        <f t="shared" si="3"/>
        <v>20</v>
      </c>
      <c r="N6041" s="37">
        <f t="shared" si="4"/>
        <v>11</v>
      </c>
      <c r="O6041" s="37" t="str">
        <f t="array" ref="O6041">IFERROR(XLOOKUP(K6041,'Tipo de carga'!B:B,'Tipo de carga'!C:C))</f>
        <v>Diesel</v>
      </c>
    </row>
    <row r="6042">
      <c r="A6042" s="36">
        <v>1939.0</v>
      </c>
      <c r="B6042" s="37" t="str">
        <f t="array" ref="B6042">IFERROR(XLOOKUP(A6042,'Asignacion Nov'!A:A,'Asignacion Nov'!C:C))</f>
        <v>Full Liver</v>
      </c>
      <c r="C6042" s="37" t="str">
        <f t="array" ref="C6042">IFERROR(XLOOKUP(A6042,'Asignacion Nov'!A:A,'Asignacion Nov'!B:B))</f>
        <v>EC-01</v>
      </c>
      <c r="D6042" s="38">
        <v>45616.22991898148</v>
      </c>
      <c r="E6042" s="36" t="s">
        <v>364</v>
      </c>
      <c r="F6042" s="37" t="str">
        <f t="array" ref="F6042">IFERROR(XLOOKUP(E6042,Operadores!A:A,Operadores!B:B))</f>
        <v>TORBR01</v>
      </c>
      <c r="G6042" s="36" t="s">
        <v>42</v>
      </c>
      <c r="H6042" s="39">
        <v>20.295153</v>
      </c>
      <c r="I6042" s="40">
        <v>330.0</v>
      </c>
      <c r="J6042" s="41">
        <f t="shared" si="5"/>
        <v>6697.40049</v>
      </c>
      <c r="K6042" s="37" t="str">
        <f t="array" ref="K6042">IFERROR(XLOOKUP(G6042,'Tipo de carga'!A:A,'Tipo de carga'!B:B))</f>
        <v>Autoabasto</v>
      </c>
      <c r="L6042" s="37">
        <f t="shared" si="2"/>
        <v>47</v>
      </c>
      <c r="M6042" s="37">
        <f t="shared" si="3"/>
        <v>20</v>
      </c>
      <c r="N6042" s="37">
        <f t="shared" si="4"/>
        <v>11</v>
      </c>
      <c r="O6042" s="37" t="str">
        <f t="array" ref="O6042">IFERROR(XLOOKUP(K6042,'Tipo de carga'!B:B,'Tipo de carga'!C:C))</f>
        <v>Diesel</v>
      </c>
    </row>
    <row r="6043">
      <c r="A6043" s="36">
        <v>2004.0</v>
      </c>
      <c r="B6043" s="37" t="str">
        <f t="array" ref="B6043">IFERROR(XLOOKUP(A6043,'Asignacion Nov'!A:A,'Asignacion Nov'!C:C))</f>
        <v>MeLi Dedicado Merida</v>
      </c>
      <c r="C6043" s="37" t="str">
        <f t="array" ref="C6043">IFERROR(XLOOKUP(A6043,'Asignacion Nov'!A:A,'Asignacion Nov'!B:B))</f>
        <v>EC-05</v>
      </c>
      <c r="D6043" s="38">
        <v>45616.22363425926</v>
      </c>
      <c r="E6043" s="36" t="s">
        <v>241</v>
      </c>
      <c r="F6043" s="37" t="str">
        <f t="array" ref="F6043">IFERROR(XLOOKUP(E6043,Operadores!A:A,Operadores!B:B))</f>
        <v>CADEMM</v>
      </c>
      <c r="G6043" s="36" t="s">
        <v>42</v>
      </c>
      <c r="H6043" s="39">
        <v>20.295153</v>
      </c>
      <c r="I6043" s="40">
        <v>264.0</v>
      </c>
      <c r="J6043" s="41">
        <f t="shared" si="5"/>
        <v>5357.920392</v>
      </c>
      <c r="K6043" s="37" t="str">
        <f t="array" ref="K6043">IFERROR(XLOOKUP(G6043,'Tipo de carga'!A:A,'Tipo de carga'!B:B))</f>
        <v>Autoabasto</v>
      </c>
      <c r="L6043" s="37">
        <f t="shared" si="2"/>
        <v>47</v>
      </c>
      <c r="M6043" s="37">
        <f t="shared" si="3"/>
        <v>20</v>
      </c>
      <c r="N6043" s="37">
        <f t="shared" si="4"/>
        <v>11</v>
      </c>
      <c r="O6043" s="37" t="str">
        <f t="array" ref="O6043">IFERROR(XLOOKUP(K6043,'Tipo de carga'!B:B,'Tipo de carga'!C:C))</f>
        <v>Diesel</v>
      </c>
    </row>
    <row r="6044">
      <c r="A6044" s="36">
        <v>2008.0</v>
      </c>
      <c r="B6044" s="37" t="str">
        <f t="array" ref="B6044">IFERROR(XLOOKUP(A6044,'Asignacion Nov'!A:A,'Asignacion Nov'!C:C))</f>
        <v>MeLi Dedicado Merida</v>
      </c>
      <c r="C6044" s="37" t="str">
        <f t="array" ref="C6044">IFERROR(XLOOKUP(A6044,'Asignacion Nov'!A:A,'Asignacion Nov'!B:B))</f>
        <v>EC-05</v>
      </c>
      <c r="D6044" s="38">
        <v>45616.14092592592</v>
      </c>
      <c r="E6044" s="36" t="s">
        <v>480</v>
      </c>
      <c r="F6044" s="37" t="str">
        <f t="array" ref="F6044">IFERROR(XLOOKUP(E6044,Operadores!A:A,Operadores!B:B))</f>
        <v>VELGIO</v>
      </c>
      <c r="G6044" s="36" t="s">
        <v>42</v>
      </c>
      <c r="H6044" s="39">
        <v>20.295153</v>
      </c>
      <c r="I6044" s="40">
        <v>403.0</v>
      </c>
      <c r="J6044" s="41">
        <f t="shared" si="5"/>
        <v>8178.946659</v>
      </c>
      <c r="K6044" s="37" t="str">
        <f t="array" ref="K6044">IFERROR(XLOOKUP(G6044,'Tipo de carga'!A:A,'Tipo de carga'!B:B))</f>
        <v>Autoabasto</v>
      </c>
      <c r="L6044" s="37">
        <f t="shared" si="2"/>
        <v>47</v>
      </c>
      <c r="M6044" s="37">
        <f t="shared" si="3"/>
        <v>20</v>
      </c>
      <c r="N6044" s="37">
        <f t="shared" si="4"/>
        <v>11</v>
      </c>
      <c r="O6044" s="37" t="str">
        <f t="array" ref="O6044">IFERROR(XLOOKUP(K6044,'Tipo de carga'!B:B,'Tipo de carga'!C:C))</f>
        <v>Diesel</v>
      </c>
    </row>
    <row r="6045">
      <c r="A6045" s="36">
        <v>2001.0</v>
      </c>
      <c r="B6045" s="37" t="str">
        <f t="array" ref="B6045">IFERROR(XLOOKUP(A6045,'Asignacion Nov'!A:A,'Asignacion Nov'!C:C))</f>
        <v>MeLi Dedicado Merida</v>
      </c>
      <c r="C6045" s="37" t="str">
        <f t="array" ref="C6045">IFERROR(XLOOKUP(A6045,'Asignacion Nov'!A:A,'Asignacion Nov'!B:B))</f>
        <v>EC-05</v>
      </c>
      <c r="D6045" s="38">
        <v>45616.087696759256</v>
      </c>
      <c r="E6045" s="36" t="s">
        <v>292</v>
      </c>
      <c r="F6045" s="37" t="str">
        <f t="array" ref="F6045">IFERROR(XLOOKUP(E6045,Operadores!A:A,Operadores!B:B))</f>
        <v>GARJUL</v>
      </c>
      <c r="G6045" s="36" t="s">
        <v>42</v>
      </c>
      <c r="H6045" s="39">
        <v>20.295153</v>
      </c>
      <c r="I6045" s="40">
        <v>200.0</v>
      </c>
      <c r="J6045" s="41">
        <f t="shared" si="5"/>
        <v>4059.0306</v>
      </c>
      <c r="K6045" s="37" t="str">
        <f t="array" ref="K6045">IFERROR(XLOOKUP(G6045,'Tipo de carga'!A:A,'Tipo de carga'!B:B))</f>
        <v>Autoabasto</v>
      </c>
      <c r="L6045" s="37">
        <f t="shared" si="2"/>
        <v>47</v>
      </c>
      <c r="M6045" s="37">
        <f t="shared" si="3"/>
        <v>20</v>
      </c>
      <c r="N6045" s="37">
        <f t="shared" si="4"/>
        <v>11</v>
      </c>
      <c r="O6045" s="37" t="str">
        <f t="array" ref="O6045">IFERROR(XLOOKUP(K6045,'Tipo de carga'!B:B,'Tipo de carga'!C:C))</f>
        <v>Diesel</v>
      </c>
    </row>
    <row r="6046">
      <c r="A6046" s="36">
        <v>2021.0</v>
      </c>
      <c r="B6046" s="37" t="str">
        <f t="array" ref="B6046">IFERROR(XLOOKUP(A6046,'Asignacion Nov'!A:A,'Asignacion Nov'!C:C))</f>
        <v>MeLi Dedicado Merida</v>
      </c>
      <c r="C6046" s="37" t="str">
        <f t="array" ref="C6046">IFERROR(XLOOKUP(A6046,'Asignacion Nov'!A:A,'Asignacion Nov'!B:B))</f>
        <v>EC-05</v>
      </c>
      <c r="D6046" s="38">
        <v>45616.07927083333</v>
      </c>
      <c r="E6046" s="36" t="s">
        <v>320</v>
      </c>
      <c r="F6046" s="37" t="str">
        <f t="array" ref="F6046">IFERROR(XLOOKUP(E6046,Operadores!A:A,Operadores!B:B))</f>
        <v>GUTIRV</v>
      </c>
      <c r="G6046" s="36" t="s">
        <v>42</v>
      </c>
      <c r="H6046" s="39">
        <v>20.295153</v>
      </c>
      <c r="I6046" s="40">
        <v>520.0</v>
      </c>
      <c r="J6046" s="41">
        <f t="shared" si="5"/>
        <v>10553.47956</v>
      </c>
      <c r="K6046" s="37" t="str">
        <f t="array" ref="K6046">IFERROR(XLOOKUP(G6046,'Tipo de carga'!A:A,'Tipo de carga'!B:B))</f>
        <v>Autoabasto</v>
      </c>
      <c r="L6046" s="37">
        <f t="shared" si="2"/>
        <v>47</v>
      </c>
      <c r="M6046" s="37">
        <f t="shared" si="3"/>
        <v>20</v>
      </c>
      <c r="N6046" s="37">
        <f t="shared" si="4"/>
        <v>11</v>
      </c>
      <c r="O6046" s="37" t="str">
        <f t="array" ref="O6046">IFERROR(XLOOKUP(K6046,'Tipo de carga'!B:B,'Tipo de carga'!C:C))</f>
        <v>Diesel</v>
      </c>
    </row>
    <row r="6047">
      <c r="A6047" s="36">
        <v>2029.0</v>
      </c>
      <c r="B6047" s="37" t="str">
        <f t="array" ref="B6047">IFERROR(XLOOKUP(A6047,'Asignacion Nov'!A:A,'Asignacion Nov'!C:C))</f>
        <v>MeLi Dedicado Merida</v>
      </c>
      <c r="C6047" s="37" t="str">
        <f t="array" ref="C6047">IFERROR(XLOOKUP(A6047,'Asignacion Nov'!A:A,'Asignacion Nov'!B:B))</f>
        <v>EC-05</v>
      </c>
      <c r="D6047" s="38">
        <v>45616.074583333335</v>
      </c>
      <c r="E6047" s="36" t="s">
        <v>240</v>
      </c>
      <c r="F6047" s="37" t="str">
        <f t="array" ref="F6047">IFERROR(XLOOKUP(E6047,Operadores!A:A,Operadores!B:B))</f>
        <v>ACOHER</v>
      </c>
      <c r="G6047" s="36" t="s">
        <v>42</v>
      </c>
      <c r="H6047" s="39">
        <v>20.295153</v>
      </c>
      <c r="I6047" s="40">
        <v>290.0</v>
      </c>
      <c r="J6047" s="41">
        <f t="shared" si="5"/>
        <v>5885.59437</v>
      </c>
      <c r="K6047" s="37" t="str">
        <f t="array" ref="K6047">IFERROR(XLOOKUP(G6047,'Tipo de carga'!A:A,'Tipo de carga'!B:B))</f>
        <v>Autoabasto</v>
      </c>
      <c r="L6047" s="37">
        <f t="shared" si="2"/>
        <v>47</v>
      </c>
      <c r="M6047" s="37">
        <f t="shared" si="3"/>
        <v>20</v>
      </c>
      <c r="N6047" s="37">
        <f t="shared" si="4"/>
        <v>11</v>
      </c>
      <c r="O6047" s="37" t="str">
        <f t="array" ref="O6047">IFERROR(XLOOKUP(K6047,'Tipo de carga'!B:B,'Tipo de carga'!C:C))</f>
        <v>Diesel</v>
      </c>
    </row>
    <row r="6048">
      <c r="A6048" s="36">
        <v>1791.0</v>
      </c>
      <c r="B6048" s="37" t="str">
        <f t="array" ref="B6048">IFERROR(XLOOKUP(A6048,'Asignacion Nov'!A:A,'Asignacion Nov'!C:C))</f>
        <v>Wm Sencillo</v>
      </c>
      <c r="C6048" s="37" t="str">
        <f t="array" ref="C6048">IFERROR(XLOOKUP(A6048,'Asignacion Nov'!A:A,'Asignacion Nov'!B:B))</f>
        <v>EC-08</v>
      </c>
      <c r="D6048" s="38">
        <v>45616.103472222225</v>
      </c>
      <c r="E6048" s="36" t="s">
        <v>536</v>
      </c>
      <c r="F6048" s="37" t="str">
        <f t="array" ref="F6048">IFERROR(XLOOKUP(E6048,Operadores!A:A,Operadores!B:B))</f>
        <v>VIDJOS</v>
      </c>
      <c r="G6048" s="36" t="s">
        <v>425</v>
      </c>
      <c r="H6048" s="39">
        <v>25.87</v>
      </c>
      <c r="I6048" s="40">
        <v>402.0</v>
      </c>
      <c r="J6048" s="41">
        <f t="shared" si="5"/>
        <v>10399.74</v>
      </c>
      <c r="K6048" s="37" t="str">
        <f t="array" ref="K6048">IFERROR(XLOOKUP(G6048,'Tipo de carga'!A:A,'Tipo de carga'!B:B))</f>
        <v>Ticket</v>
      </c>
      <c r="L6048" s="37">
        <f t="shared" si="2"/>
        <v>47</v>
      </c>
      <c r="M6048" s="37">
        <f t="shared" si="3"/>
        <v>20</v>
      </c>
      <c r="N6048" s="37">
        <f t="shared" si="4"/>
        <v>11</v>
      </c>
      <c r="O6048" s="37" t="str">
        <f t="array" ref="O6048">IFERROR(XLOOKUP(K6048,'Tipo de carga'!B:B,'Tipo de carga'!C:C))</f>
        <v>Diesel</v>
      </c>
    </row>
    <row r="6049">
      <c r="A6049" s="36">
        <v>1791.0</v>
      </c>
      <c r="B6049" s="37" t="str">
        <f t="array" ref="B6049">IFERROR(XLOOKUP(A6049,'Asignacion Nov'!A:A,'Asignacion Nov'!C:C))</f>
        <v>Wm Sencillo</v>
      </c>
      <c r="C6049" s="37" t="str">
        <f t="array" ref="C6049">IFERROR(XLOOKUP(A6049,'Asignacion Nov'!A:A,'Asignacion Nov'!B:B))</f>
        <v>EC-08</v>
      </c>
      <c r="D6049" s="38">
        <v>45616.10486111111</v>
      </c>
      <c r="E6049" s="36" t="s">
        <v>536</v>
      </c>
      <c r="F6049" s="37" t="str">
        <f t="array" ref="F6049">IFERROR(XLOOKUP(E6049,Operadores!A:A,Operadores!B:B))</f>
        <v>VIDJOS</v>
      </c>
      <c r="G6049" s="36" t="s">
        <v>425</v>
      </c>
      <c r="H6049" s="39">
        <v>25.87</v>
      </c>
      <c r="I6049" s="40">
        <v>386.0</v>
      </c>
      <c r="J6049" s="41">
        <f t="shared" si="5"/>
        <v>9985.82</v>
      </c>
      <c r="K6049" s="37" t="str">
        <f t="array" ref="K6049">IFERROR(XLOOKUP(G6049,'Tipo de carga'!A:A,'Tipo de carga'!B:B))</f>
        <v>Ticket</v>
      </c>
      <c r="L6049" s="37">
        <f t="shared" si="2"/>
        <v>47</v>
      </c>
      <c r="M6049" s="37">
        <f t="shared" si="3"/>
        <v>20</v>
      </c>
      <c r="N6049" s="37">
        <f t="shared" si="4"/>
        <v>11</v>
      </c>
      <c r="O6049" s="37" t="str">
        <f t="array" ref="O6049">IFERROR(XLOOKUP(K6049,'Tipo de carga'!B:B,'Tipo de carga'!C:C))</f>
        <v>Diesel</v>
      </c>
    </row>
    <row r="6050">
      <c r="A6050" s="36">
        <v>2022.0</v>
      </c>
      <c r="B6050" s="37" t="str">
        <f t="array" ref="B6050">IFERROR(XLOOKUP(A6050,'Asignacion Nov'!A:A,'Asignacion Nov'!C:C))</f>
        <v>MeLi Dedicado TD</v>
      </c>
      <c r="C6050" s="37" t="str">
        <f t="array" ref="C6050">IFERROR(XLOOKUP(A6050,'Asignacion Nov'!A:A,'Asignacion Nov'!B:B))</f>
        <v>EC-05</v>
      </c>
      <c r="D6050" s="38">
        <v>45616.14791666667</v>
      </c>
      <c r="E6050" s="36" t="s">
        <v>308</v>
      </c>
      <c r="F6050" s="37" t="str">
        <f t="array" ref="F6050">IFERROR(XLOOKUP(E6050,Operadores!A:A,Operadores!B:B))</f>
        <v>DELBL</v>
      </c>
      <c r="G6050" s="36" t="s">
        <v>425</v>
      </c>
      <c r="H6050" s="39">
        <v>27.29</v>
      </c>
      <c r="I6050" s="40">
        <v>396.0</v>
      </c>
      <c r="J6050" s="41">
        <f t="shared" si="5"/>
        <v>10806.84</v>
      </c>
      <c r="K6050" s="37" t="str">
        <f t="array" ref="K6050">IFERROR(XLOOKUP(G6050,'Tipo de carga'!A:A,'Tipo de carga'!B:B))</f>
        <v>Ticket</v>
      </c>
      <c r="L6050" s="37">
        <f t="shared" si="2"/>
        <v>47</v>
      </c>
      <c r="M6050" s="37">
        <f t="shared" si="3"/>
        <v>20</v>
      </c>
      <c r="N6050" s="37">
        <f t="shared" si="4"/>
        <v>11</v>
      </c>
      <c r="O6050" s="37" t="str">
        <f t="array" ref="O6050">IFERROR(XLOOKUP(K6050,'Tipo de carga'!B:B,'Tipo de carga'!C:C))</f>
        <v>Diesel</v>
      </c>
    </row>
    <row r="6051">
      <c r="A6051" s="36">
        <v>1991.0</v>
      </c>
      <c r="B6051" s="37" t="str">
        <f t="array" ref="B6051">IFERROR(XLOOKUP(A6051,'Asignacion Nov'!A:A,'Asignacion Nov'!C:C))</f>
        <v>MeLi Dedicado Merida</v>
      </c>
      <c r="C6051" s="37" t="str">
        <f t="array" ref="C6051">IFERROR(XLOOKUP(A6051,'Asignacion Nov'!A:A,'Asignacion Nov'!B:B))</f>
        <v>EC-05</v>
      </c>
      <c r="D6051" s="38">
        <v>45616.22777777778</v>
      </c>
      <c r="E6051" s="36" t="s">
        <v>301</v>
      </c>
      <c r="F6051" s="37" t="str">
        <f t="array" ref="F6051">IFERROR(XLOOKUP(E6051,Operadores!A:A,Operadores!B:B))</f>
        <v>RUEREN</v>
      </c>
      <c r="G6051" s="36" t="s">
        <v>425</v>
      </c>
      <c r="H6051" s="39">
        <v>26.15</v>
      </c>
      <c r="I6051" s="40">
        <v>193.0</v>
      </c>
      <c r="J6051" s="41">
        <f t="shared" si="5"/>
        <v>5046.95</v>
      </c>
      <c r="K6051" s="37" t="str">
        <f t="array" ref="K6051">IFERROR(XLOOKUP(G6051,'Tipo de carga'!A:A,'Tipo de carga'!B:B))</f>
        <v>Ticket</v>
      </c>
      <c r="L6051" s="37">
        <f t="shared" si="2"/>
        <v>47</v>
      </c>
      <c r="M6051" s="37">
        <f t="shared" si="3"/>
        <v>20</v>
      </c>
      <c r="N6051" s="37">
        <f t="shared" si="4"/>
        <v>11</v>
      </c>
      <c r="O6051" s="37" t="str">
        <f t="array" ref="O6051">IFERROR(XLOOKUP(K6051,'Tipo de carga'!B:B,'Tipo de carga'!C:C))</f>
        <v>Diesel</v>
      </c>
    </row>
    <row r="6052">
      <c r="A6052" s="36" t="s">
        <v>127</v>
      </c>
      <c r="B6052" s="37" t="str">
        <f t="array" ref="B6052">IFERROR(XLOOKUP(A6052,'Asignacion Nov'!A:A,'Asignacion Nov'!C:C))</f>
        <v>Sayer Patios y T.</v>
      </c>
      <c r="C6052" s="37" t="str">
        <f t="array" ref="C6052">IFERROR(XLOOKUP(A6052,'Asignacion Nov'!A:A,'Asignacion Nov'!B:B))</f>
        <v>EC-04</v>
      </c>
      <c r="D6052" s="38">
        <v>45616.37430555555</v>
      </c>
      <c r="E6052" s="36" t="s">
        <v>537</v>
      </c>
      <c r="F6052" s="37" t="str">
        <f t="array" ref="F6052">IFERROR(XLOOKUP(E6052,Operadores!A:A,Operadores!B:B))</f>
        <v>CRUCUT</v>
      </c>
      <c r="G6052" s="36" t="s">
        <v>425</v>
      </c>
      <c r="H6052" s="39">
        <v>24.99</v>
      </c>
      <c r="I6052" s="40">
        <v>317.0</v>
      </c>
      <c r="J6052" s="41">
        <f t="shared" si="5"/>
        <v>7921.83</v>
      </c>
      <c r="K6052" s="37" t="str">
        <f t="array" ref="K6052">IFERROR(XLOOKUP(G6052,'Tipo de carga'!A:A,'Tipo de carga'!B:B))</f>
        <v>Ticket</v>
      </c>
      <c r="L6052" s="37">
        <f t="shared" si="2"/>
        <v>47</v>
      </c>
      <c r="M6052" s="37">
        <f t="shared" si="3"/>
        <v>20</v>
      </c>
      <c r="N6052" s="37">
        <f t="shared" si="4"/>
        <v>11</v>
      </c>
      <c r="O6052" s="37" t="str">
        <f t="array" ref="O6052">IFERROR(XLOOKUP(K6052,'Tipo de carga'!B:B,'Tipo de carga'!C:C))</f>
        <v>Diesel</v>
      </c>
    </row>
    <row r="6053">
      <c r="A6053" s="36">
        <v>2023.0</v>
      </c>
      <c r="B6053" s="37" t="str">
        <f t="array" ref="B6053">IFERROR(XLOOKUP(A6053,'Asignacion Nov'!A:A,'Asignacion Nov'!C:C))</f>
        <v>MeLi Asignado TD</v>
      </c>
      <c r="C6053" s="37" t="str">
        <f t="array" ref="C6053">IFERROR(XLOOKUP(A6053,'Asignacion Nov'!A:A,'Asignacion Nov'!B:B))</f>
        <v>EC-05</v>
      </c>
      <c r="D6053" s="38">
        <v>45616.37708333333</v>
      </c>
      <c r="E6053" s="36" t="s">
        <v>327</v>
      </c>
      <c r="F6053" s="37" t="str">
        <f t="array" ref="F6053">IFERROR(XLOOKUP(E6053,Operadores!A:A,Operadores!B:B))</f>
        <v>ESCSAU</v>
      </c>
      <c r="G6053" s="36" t="s">
        <v>425</v>
      </c>
      <c r="H6053" s="39">
        <v>25.99</v>
      </c>
      <c r="I6053" s="40">
        <v>185.0</v>
      </c>
      <c r="J6053" s="41">
        <f t="shared" si="5"/>
        <v>4808.15</v>
      </c>
      <c r="K6053" s="37" t="str">
        <f t="array" ref="K6053">IFERROR(XLOOKUP(G6053,'Tipo de carga'!A:A,'Tipo de carga'!B:B))</f>
        <v>Ticket</v>
      </c>
      <c r="L6053" s="37">
        <f t="shared" si="2"/>
        <v>47</v>
      </c>
      <c r="M6053" s="37">
        <f t="shared" si="3"/>
        <v>20</v>
      </c>
      <c r="N6053" s="37">
        <f t="shared" si="4"/>
        <v>11</v>
      </c>
      <c r="O6053" s="37" t="str">
        <f t="array" ref="O6053">IFERROR(XLOOKUP(K6053,'Tipo de carga'!B:B,'Tipo de carga'!C:C))</f>
        <v>Diesel</v>
      </c>
    </row>
    <row r="6054">
      <c r="A6054" s="36">
        <v>1938.0</v>
      </c>
      <c r="B6054" s="37" t="str">
        <f t="array" ref="B6054">IFERROR(XLOOKUP(A6054,'Asignacion Nov'!A:A,'Asignacion Nov'!C:C))</f>
        <v>Sayer Sencillo</v>
      </c>
      <c r="C6054" s="37" t="str">
        <f t="array" ref="C6054">IFERROR(XLOOKUP(A6054,'Asignacion Nov'!A:A,'Asignacion Nov'!B:B))</f>
        <v>EC-04</v>
      </c>
      <c r="D6054" s="38">
        <v>45616.41875</v>
      </c>
      <c r="E6054" s="36" t="s">
        <v>38</v>
      </c>
      <c r="F6054" s="37" t="str">
        <f t="array" ref="F6054">IFERROR(XLOOKUP(E6054,Operadores!A:A,Operadores!B:B))</f>
        <v>SOSCA01</v>
      </c>
      <c r="G6054" s="36" t="s">
        <v>425</v>
      </c>
      <c r="H6054" s="39">
        <v>25.1</v>
      </c>
      <c r="I6054" s="40">
        <v>105.0</v>
      </c>
      <c r="J6054" s="41">
        <f t="shared" si="5"/>
        <v>2635.5</v>
      </c>
      <c r="K6054" s="37" t="str">
        <f t="array" ref="K6054">IFERROR(XLOOKUP(G6054,'Tipo de carga'!A:A,'Tipo de carga'!B:B))</f>
        <v>Ticket</v>
      </c>
      <c r="L6054" s="37">
        <f t="shared" si="2"/>
        <v>47</v>
      </c>
      <c r="M6054" s="37">
        <f t="shared" si="3"/>
        <v>20</v>
      </c>
      <c r="N6054" s="37">
        <f t="shared" si="4"/>
        <v>11</v>
      </c>
      <c r="O6054" s="37" t="str">
        <f t="array" ref="O6054">IFERROR(XLOOKUP(K6054,'Tipo de carga'!B:B,'Tipo de carga'!C:C))</f>
        <v>Diesel</v>
      </c>
    </row>
    <row r="6055">
      <c r="A6055" s="36">
        <v>308.0</v>
      </c>
      <c r="B6055" s="37" t="str">
        <f t="array" ref="B6055">IFERROR(XLOOKUP(A6055,'Asignacion Nov'!A:A,'Asignacion Nov'!C:C))</f>
        <v>Sayer Thorton</v>
      </c>
      <c r="C6055" s="37" t="str">
        <f t="array" ref="C6055">IFERROR(XLOOKUP(A6055,'Asignacion Nov'!A:A,'Asignacion Nov'!B:B))</f>
        <v>EC-04</v>
      </c>
      <c r="D6055" s="38">
        <v>45616.42916666667</v>
      </c>
      <c r="E6055" s="36" t="s">
        <v>261</v>
      </c>
      <c r="F6055" s="37" t="str">
        <f t="array" ref="F6055">IFERROR(XLOOKUP(E6055,Operadores!A:A,Operadores!B:B))</f>
        <v>FLOTIT</v>
      </c>
      <c r="G6055" s="36" t="s">
        <v>425</v>
      </c>
      <c r="H6055" s="39">
        <v>26.59</v>
      </c>
      <c r="I6055" s="40">
        <v>135.0</v>
      </c>
      <c r="J6055" s="41">
        <f t="shared" si="5"/>
        <v>3589.65</v>
      </c>
      <c r="K6055" s="37" t="str">
        <f t="array" ref="K6055">IFERROR(XLOOKUP(G6055,'Tipo de carga'!A:A,'Tipo de carga'!B:B))</f>
        <v>Ticket</v>
      </c>
      <c r="L6055" s="37">
        <f t="shared" si="2"/>
        <v>47</v>
      </c>
      <c r="M6055" s="37">
        <f t="shared" si="3"/>
        <v>20</v>
      </c>
      <c r="N6055" s="37">
        <f t="shared" si="4"/>
        <v>11</v>
      </c>
      <c r="O6055" s="37" t="str">
        <f t="array" ref="O6055">IFERROR(XLOOKUP(K6055,'Tipo de carga'!B:B,'Tipo de carga'!C:C))</f>
        <v>Diesel</v>
      </c>
    </row>
    <row r="6056">
      <c r="A6056" s="36">
        <v>1831.0</v>
      </c>
      <c r="B6056" s="37" t="str">
        <f t="array" ref="B6056">IFERROR(XLOOKUP(A6056,'Asignacion Nov'!A:A,'Asignacion Nov'!C:C))</f>
        <v>Full Liver</v>
      </c>
      <c r="C6056" s="37" t="str">
        <f t="array" ref="C6056">IFERROR(XLOOKUP(A6056,'Asignacion Nov'!A:A,'Asignacion Nov'!B:B))</f>
        <v>EC-01</v>
      </c>
      <c r="D6056" s="38">
        <v>45616.44027777778</v>
      </c>
      <c r="E6056" s="36" t="s">
        <v>325</v>
      </c>
      <c r="F6056" s="37" t="str">
        <f t="array" ref="F6056">IFERROR(XLOOKUP(E6056,Operadores!A:A,Operadores!B:B))</f>
        <v>VELOSC</v>
      </c>
      <c r="G6056" s="36" t="s">
        <v>425</v>
      </c>
      <c r="H6056" s="39">
        <v>25.96</v>
      </c>
      <c r="I6056" s="40">
        <v>277.0</v>
      </c>
      <c r="J6056" s="41">
        <f t="shared" si="5"/>
        <v>7190.92</v>
      </c>
      <c r="K6056" s="37" t="str">
        <f t="array" ref="K6056">IFERROR(XLOOKUP(G6056,'Tipo de carga'!A:A,'Tipo de carga'!B:B))</f>
        <v>Ticket</v>
      </c>
      <c r="L6056" s="37">
        <f t="shared" si="2"/>
        <v>47</v>
      </c>
      <c r="M6056" s="37">
        <f t="shared" si="3"/>
        <v>20</v>
      </c>
      <c r="N6056" s="37">
        <f t="shared" si="4"/>
        <v>11</v>
      </c>
      <c r="O6056" s="37" t="str">
        <f t="array" ref="O6056">IFERROR(XLOOKUP(K6056,'Tipo de carga'!B:B,'Tipo de carga'!C:C))</f>
        <v>Diesel</v>
      </c>
    </row>
    <row r="6057">
      <c r="A6057" s="36">
        <v>1937.0</v>
      </c>
      <c r="B6057" s="37" t="str">
        <f t="array" ref="B6057">IFERROR(XLOOKUP(A6057,'Asignacion Nov'!A:A,'Asignacion Nov'!C:C))</f>
        <v>MeLi asignado SD</v>
      </c>
      <c r="C6057" s="37" t="str">
        <f t="array" ref="C6057">IFERROR(XLOOKUP(A6057,'Asignacion Nov'!A:A,'Asignacion Nov'!B:B))</f>
        <v>EC-05</v>
      </c>
      <c r="D6057" s="38">
        <v>45616.44027777778</v>
      </c>
      <c r="E6057" s="36"/>
      <c r="F6057" s="37"/>
      <c r="G6057" s="36" t="s">
        <v>425</v>
      </c>
      <c r="H6057" s="39">
        <v>24.15</v>
      </c>
      <c r="I6057" s="40">
        <v>132.5</v>
      </c>
      <c r="J6057" s="41">
        <f t="shared" si="5"/>
        <v>3199.875</v>
      </c>
      <c r="K6057" s="37" t="str">
        <f t="array" ref="K6057">IFERROR(XLOOKUP(G6057,'Tipo de carga'!A:A,'Tipo de carga'!B:B))</f>
        <v>Ticket</v>
      </c>
      <c r="L6057" s="37">
        <f t="shared" si="2"/>
        <v>47</v>
      </c>
      <c r="M6057" s="37">
        <f t="shared" si="3"/>
        <v>20</v>
      </c>
      <c r="N6057" s="37">
        <f t="shared" si="4"/>
        <v>11</v>
      </c>
      <c r="O6057" s="37" t="str">
        <f t="array" ref="O6057">IFERROR(XLOOKUP(K6057,'Tipo de carga'!B:B,'Tipo de carga'!C:C))</f>
        <v>Diesel</v>
      </c>
    </row>
    <row r="6058">
      <c r="A6058" s="36">
        <v>2024.0</v>
      </c>
      <c r="B6058" s="37" t="str">
        <f t="array" ref="B6058">IFERROR(XLOOKUP(A6058,'Asignacion Nov'!A:A,'Asignacion Nov'!C:C))</f>
        <v>MeLi Dedicado Merida</v>
      </c>
      <c r="C6058" s="37" t="str">
        <f t="array" ref="C6058">IFERROR(XLOOKUP(A6058,'Asignacion Nov'!A:A,'Asignacion Nov'!B:B))</f>
        <v>EC-05</v>
      </c>
      <c r="D6058" s="38">
        <v>45616.44027777778</v>
      </c>
      <c r="E6058" s="36"/>
      <c r="F6058" s="37"/>
      <c r="G6058" s="36" t="s">
        <v>425</v>
      </c>
      <c r="H6058" s="39">
        <v>24.15</v>
      </c>
      <c r="I6058" s="40">
        <v>368.53</v>
      </c>
      <c r="J6058" s="41">
        <f t="shared" si="5"/>
        <v>8899.9995</v>
      </c>
      <c r="K6058" s="37" t="str">
        <f t="array" ref="K6058">IFERROR(XLOOKUP(G6058,'Tipo de carga'!A:A,'Tipo de carga'!B:B))</f>
        <v>Ticket</v>
      </c>
      <c r="L6058" s="37">
        <f t="shared" si="2"/>
        <v>47</v>
      </c>
      <c r="M6058" s="37">
        <f t="shared" si="3"/>
        <v>20</v>
      </c>
      <c r="N6058" s="37">
        <f t="shared" si="4"/>
        <v>11</v>
      </c>
      <c r="O6058" s="37" t="str">
        <f t="array" ref="O6058">IFERROR(XLOOKUP(K6058,'Tipo de carga'!B:B,'Tipo de carga'!C:C))</f>
        <v>Diesel</v>
      </c>
    </row>
    <row r="6059">
      <c r="A6059" s="36">
        <v>1803.0</v>
      </c>
      <c r="B6059" s="37" t="str">
        <f t="array" ref="B6059">IFERROR(XLOOKUP(A6059,'Asignacion Nov'!A:A,'Asignacion Nov'!C:C))</f>
        <v>Sayer Full</v>
      </c>
      <c r="C6059" s="37" t="str">
        <f t="array" ref="C6059">IFERROR(XLOOKUP(A6059,'Asignacion Nov'!A:A,'Asignacion Nov'!B:B))</f>
        <v>EC-04</v>
      </c>
      <c r="D6059" s="38">
        <v>45616.606944444444</v>
      </c>
      <c r="E6059" s="36" t="s">
        <v>24</v>
      </c>
      <c r="F6059" s="37" t="str">
        <f t="array" ref="F6059">IFERROR(XLOOKUP(E6059,Operadores!A:A,Operadores!B:B))</f>
        <v>LOPOSC</v>
      </c>
      <c r="G6059" s="36" t="s">
        <v>425</v>
      </c>
      <c r="H6059" s="39">
        <v>24.69</v>
      </c>
      <c r="I6059" s="40">
        <v>122.0</v>
      </c>
      <c r="J6059" s="41">
        <f t="shared" si="5"/>
        <v>3012.18</v>
      </c>
      <c r="K6059" s="37" t="str">
        <f t="array" ref="K6059">IFERROR(XLOOKUP(G6059,'Tipo de carga'!A:A,'Tipo de carga'!B:B))</f>
        <v>Ticket</v>
      </c>
      <c r="L6059" s="37">
        <f t="shared" si="2"/>
        <v>47</v>
      </c>
      <c r="M6059" s="37">
        <f t="shared" si="3"/>
        <v>20</v>
      </c>
      <c r="N6059" s="37">
        <f t="shared" si="4"/>
        <v>11</v>
      </c>
      <c r="O6059" s="37" t="str">
        <f t="array" ref="O6059">IFERROR(XLOOKUP(K6059,'Tipo de carga'!B:B,'Tipo de carga'!C:C))</f>
        <v>Diesel</v>
      </c>
    </row>
    <row r="6060">
      <c r="A6060" s="36">
        <v>1968.0</v>
      </c>
      <c r="B6060" s="37" t="str">
        <f t="array" ref="B6060">IFERROR(XLOOKUP(A6060,'Asignacion Nov'!A:A,'Asignacion Nov'!C:C))</f>
        <v>Sayer Sencillo</v>
      </c>
      <c r="C6060" s="37" t="str">
        <f t="array" ref="C6060">IFERROR(XLOOKUP(A6060,'Asignacion Nov'!A:A,'Asignacion Nov'!B:B))</f>
        <v>EC-04</v>
      </c>
      <c r="D6060" s="38">
        <v>45616.60833333333</v>
      </c>
      <c r="E6060" s="36" t="s">
        <v>251</v>
      </c>
      <c r="F6060" s="37" t="str">
        <f t="array" ref="F6060">IFERROR(XLOOKUP(E6060,Operadores!A:A,Operadores!B:B))</f>
        <v>MORMA03</v>
      </c>
      <c r="G6060" s="36" t="s">
        <v>425</v>
      </c>
      <c r="H6060" s="39">
        <v>24.69</v>
      </c>
      <c r="I6060" s="40">
        <v>103.0</v>
      </c>
      <c r="J6060" s="41">
        <f t="shared" si="5"/>
        <v>2543.07</v>
      </c>
      <c r="K6060" s="37" t="str">
        <f t="array" ref="K6060">IFERROR(XLOOKUP(G6060,'Tipo de carga'!A:A,'Tipo de carga'!B:B))</f>
        <v>Ticket</v>
      </c>
      <c r="L6060" s="37">
        <f t="shared" si="2"/>
        <v>47</v>
      </c>
      <c r="M6060" s="37">
        <f t="shared" si="3"/>
        <v>20</v>
      </c>
      <c r="N6060" s="37">
        <f t="shared" si="4"/>
        <v>11</v>
      </c>
      <c r="O6060" s="37" t="str">
        <f t="array" ref="O6060">IFERROR(XLOOKUP(K6060,'Tipo de carga'!B:B,'Tipo de carga'!C:C))</f>
        <v>Diesel</v>
      </c>
    </row>
    <row r="6061">
      <c r="A6061" s="36">
        <v>1806.0</v>
      </c>
      <c r="B6061" s="37" t="str">
        <f t="array" ref="B6061">IFERROR(XLOOKUP(A6061,'Asignacion Nov'!A:A,'Asignacion Nov'!C:C))</f>
        <v>Sayer Sencillo</v>
      </c>
      <c r="C6061" s="37" t="str">
        <f t="array" ref="C6061">IFERROR(XLOOKUP(A6061,'Asignacion Nov'!A:A,'Asignacion Nov'!B:B))</f>
        <v>EC-04</v>
      </c>
      <c r="D6061" s="38">
        <v>45616.63611111111</v>
      </c>
      <c r="E6061" s="36" t="s">
        <v>40</v>
      </c>
      <c r="F6061" s="37" t="str">
        <f t="array" ref="F6061">IFERROR(XLOOKUP(E6061,Operadores!A:A,Operadores!B:B))</f>
        <v>DIAOMA</v>
      </c>
      <c r="G6061" s="36" t="s">
        <v>425</v>
      </c>
      <c r="H6061" s="39">
        <v>25.65</v>
      </c>
      <c r="I6061" s="40">
        <v>413.0</v>
      </c>
      <c r="J6061" s="41">
        <f t="shared" si="5"/>
        <v>10593.45</v>
      </c>
      <c r="K6061" s="37" t="str">
        <f t="array" ref="K6061">IFERROR(XLOOKUP(G6061,'Tipo de carga'!A:A,'Tipo de carga'!B:B))</f>
        <v>Ticket</v>
      </c>
      <c r="L6061" s="37">
        <f t="shared" si="2"/>
        <v>47</v>
      </c>
      <c r="M6061" s="37">
        <f t="shared" si="3"/>
        <v>20</v>
      </c>
      <c r="N6061" s="37">
        <f t="shared" si="4"/>
        <v>11</v>
      </c>
      <c r="O6061" s="37" t="str">
        <f t="array" ref="O6061">IFERROR(XLOOKUP(K6061,'Tipo de carga'!B:B,'Tipo de carga'!C:C))</f>
        <v>Diesel</v>
      </c>
    </row>
    <row r="6062">
      <c r="A6062" s="36">
        <v>1715.0</v>
      </c>
      <c r="B6062" s="37" t="str">
        <f t="array" ref="B6062">IFERROR(XLOOKUP(A6062,'Asignacion Nov'!A:A,'Asignacion Nov'!C:C))</f>
        <v>Wm Sencillo</v>
      </c>
      <c r="C6062" s="37" t="str">
        <f t="array" ref="C6062">IFERROR(XLOOKUP(A6062,'Asignacion Nov'!A:A,'Asignacion Nov'!B:B))</f>
        <v>EC-08</v>
      </c>
      <c r="D6062" s="38">
        <v>45616.65625</v>
      </c>
      <c r="E6062" s="36" t="s">
        <v>280</v>
      </c>
      <c r="F6062" s="37" t="str">
        <f t="array" ref="F6062">IFERROR(XLOOKUP(E6062,Operadores!A:A,Operadores!B:B))</f>
        <v>LEOJAI</v>
      </c>
      <c r="G6062" s="36" t="s">
        <v>425</v>
      </c>
      <c r="H6062" s="39">
        <v>25.99</v>
      </c>
      <c r="I6062" s="40">
        <v>277.0</v>
      </c>
      <c r="J6062" s="41">
        <f t="shared" si="5"/>
        <v>7199.23</v>
      </c>
      <c r="K6062" s="37" t="str">
        <f t="array" ref="K6062">IFERROR(XLOOKUP(G6062,'Tipo de carga'!A:A,'Tipo de carga'!B:B))</f>
        <v>Ticket</v>
      </c>
      <c r="L6062" s="37">
        <f t="shared" si="2"/>
        <v>47</v>
      </c>
      <c r="M6062" s="37">
        <f t="shared" si="3"/>
        <v>20</v>
      </c>
      <c r="N6062" s="37">
        <f t="shared" si="4"/>
        <v>11</v>
      </c>
      <c r="O6062" s="37" t="str">
        <f t="array" ref="O6062">IFERROR(XLOOKUP(K6062,'Tipo de carga'!B:B,'Tipo de carga'!C:C))</f>
        <v>Diesel</v>
      </c>
    </row>
    <row r="6063">
      <c r="A6063" s="36">
        <v>1859.0</v>
      </c>
      <c r="B6063" s="37" t="str">
        <f t="array" ref="B6063">IFERROR(XLOOKUP(A6063,'Asignacion Nov'!A:A,'Asignacion Nov'!C:C))</f>
        <v>Circuitos</v>
      </c>
      <c r="C6063" s="37" t="str">
        <f t="array" ref="C6063">IFERROR(XLOOKUP(A6063,'Asignacion Nov'!A:A,'Asignacion Nov'!B:B))</f>
        <v>EC-03</v>
      </c>
      <c r="D6063" s="38">
        <v>45616.69097222222</v>
      </c>
      <c r="E6063" s="36" t="s">
        <v>238</v>
      </c>
      <c r="F6063" s="37" t="str">
        <f t="array" ref="F6063">IFERROR(XLOOKUP(E6063,Operadores!A:A,Operadores!B:B))</f>
        <v>JIMMI</v>
      </c>
      <c r="G6063" s="36" t="s">
        <v>425</v>
      </c>
      <c r="H6063" s="39">
        <v>26.59</v>
      </c>
      <c r="I6063" s="40">
        <v>181.0</v>
      </c>
      <c r="J6063" s="41">
        <f t="shared" si="5"/>
        <v>4812.79</v>
      </c>
      <c r="K6063" s="37" t="str">
        <f t="array" ref="K6063">IFERROR(XLOOKUP(G6063,'Tipo de carga'!A:A,'Tipo de carga'!B:B))</f>
        <v>Ticket</v>
      </c>
      <c r="L6063" s="37">
        <f t="shared" si="2"/>
        <v>47</v>
      </c>
      <c r="M6063" s="37">
        <f t="shared" si="3"/>
        <v>20</v>
      </c>
      <c r="N6063" s="37">
        <f t="shared" si="4"/>
        <v>11</v>
      </c>
      <c r="O6063" s="37" t="str">
        <f t="array" ref="O6063">IFERROR(XLOOKUP(K6063,'Tipo de carga'!B:B,'Tipo de carga'!C:C))</f>
        <v>Diesel</v>
      </c>
    </row>
    <row r="6064">
      <c r="A6064" s="36">
        <v>1989.0</v>
      </c>
      <c r="B6064" s="37" t="str">
        <f t="array" ref="B6064">IFERROR(XLOOKUP(A6064,'Asignacion Nov'!A:A,'Asignacion Nov'!C:C))</f>
        <v>MeLi asignado SD</v>
      </c>
      <c r="C6064" s="37" t="str">
        <f t="array" ref="C6064">IFERROR(XLOOKUP(A6064,'Asignacion Nov'!A:A,'Asignacion Nov'!B:B))</f>
        <v>EC-05</v>
      </c>
      <c r="D6064" s="38">
        <v>45616.697916666664</v>
      </c>
      <c r="E6064" s="36" t="s">
        <v>220</v>
      </c>
      <c r="F6064" s="37" t="str">
        <f t="array" ref="F6064">IFERROR(XLOOKUP(E6064,Operadores!A:A,Operadores!B:B))</f>
        <v>CARCRI01</v>
      </c>
      <c r="G6064" s="36" t="s">
        <v>425</v>
      </c>
      <c r="H6064" s="39">
        <v>26.15</v>
      </c>
      <c r="I6064" s="40">
        <v>604.0</v>
      </c>
      <c r="J6064" s="41">
        <f t="shared" si="5"/>
        <v>15794.6</v>
      </c>
      <c r="K6064" s="37" t="str">
        <f t="array" ref="K6064">IFERROR(XLOOKUP(G6064,'Tipo de carga'!A:A,'Tipo de carga'!B:B))</f>
        <v>Ticket</v>
      </c>
      <c r="L6064" s="37">
        <f t="shared" si="2"/>
        <v>47</v>
      </c>
      <c r="M6064" s="37">
        <f t="shared" si="3"/>
        <v>20</v>
      </c>
      <c r="N6064" s="37">
        <f t="shared" si="4"/>
        <v>11</v>
      </c>
      <c r="O6064" s="37" t="str">
        <f t="array" ref="O6064">IFERROR(XLOOKUP(K6064,'Tipo de carga'!B:B,'Tipo de carga'!C:C))</f>
        <v>Diesel</v>
      </c>
    </row>
    <row r="6065">
      <c r="A6065" s="36">
        <v>1931.0</v>
      </c>
      <c r="B6065" s="37" t="str">
        <f t="array" ref="B6065">IFERROR(XLOOKUP(A6065,'Asignacion Nov'!A:A,'Asignacion Nov'!C:C))</f>
        <v>Circuitos</v>
      </c>
      <c r="C6065" s="37" t="str">
        <f t="array" ref="C6065">IFERROR(XLOOKUP(A6065,'Asignacion Nov'!A:A,'Asignacion Nov'!B:B))</f>
        <v>EC-03</v>
      </c>
      <c r="D6065" s="38">
        <v>45616.813888888886</v>
      </c>
      <c r="E6065" s="36" t="s">
        <v>26</v>
      </c>
      <c r="F6065" s="37" t="str">
        <f t="array" ref="F6065">IFERROR(XLOOKUP(E6065,Operadores!A:A,Operadores!B:B))</f>
        <v>ARBJO</v>
      </c>
      <c r="G6065" s="36" t="s">
        <v>425</v>
      </c>
      <c r="H6065" s="39">
        <v>27.37</v>
      </c>
      <c r="I6065" s="40">
        <v>307.0</v>
      </c>
      <c r="J6065" s="41">
        <f t="shared" si="5"/>
        <v>8402.59</v>
      </c>
      <c r="K6065" s="37" t="str">
        <f t="array" ref="K6065">IFERROR(XLOOKUP(G6065,'Tipo de carga'!A:A,'Tipo de carga'!B:B))</f>
        <v>Ticket</v>
      </c>
      <c r="L6065" s="37">
        <f t="shared" si="2"/>
        <v>47</v>
      </c>
      <c r="M6065" s="37">
        <f t="shared" si="3"/>
        <v>20</v>
      </c>
      <c r="N6065" s="37">
        <f t="shared" si="4"/>
        <v>11</v>
      </c>
      <c r="O6065" s="37" t="str">
        <f t="array" ref="O6065">IFERROR(XLOOKUP(K6065,'Tipo de carga'!B:B,'Tipo de carga'!C:C))</f>
        <v>Diesel</v>
      </c>
    </row>
    <row r="6066">
      <c r="A6066" s="36">
        <v>1895.0</v>
      </c>
      <c r="B6066" s="37" t="str">
        <f t="array" ref="B6066">IFERROR(XLOOKUP(A6066,'Asignacion Nov'!A:A,'Asignacion Nov'!C:C))</f>
        <v>Sayer Sencillo</v>
      </c>
      <c r="C6066" s="37" t="str">
        <f t="array" ref="C6066">IFERROR(XLOOKUP(A6066,'Asignacion Nov'!A:A,'Asignacion Nov'!B:B))</f>
        <v>EC-04</v>
      </c>
      <c r="D6066" s="38">
        <v>45616.95138888889</v>
      </c>
      <c r="E6066" s="36" t="s">
        <v>258</v>
      </c>
      <c r="F6066" s="37" t="str">
        <f t="array" ref="F6066">IFERROR(XLOOKUP(E6066,Operadores!A:A,Operadores!B:B))</f>
        <v>REYJU02</v>
      </c>
      <c r="G6066" s="36" t="s">
        <v>425</v>
      </c>
      <c r="H6066" s="39">
        <v>24.69</v>
      </c>
      <c r="I6066" s="40">
        <v>194.0</v>
      </c>
      <c r="J6066" s="41">
        <f t="shared" si="5"/>
        <v>4789.86</v>
      </c>
      <c r="K6066" s="37" t="str">
        <f t="array" ref="K6066">IFERROR(XLOOKUP(G6066,'Tipo de carga'!A:A,'Tipo de carga'!B:B))</f>
        <v>Ticket</v>
      </c>
      <c r="L6066" s="37">
        <f t="shared" si="2"/>
        <v>47</v>
      </c>
      <c r="M6066" s="37">
        <f t="shared" si="3"/>
        <v>20</v>
      </c>
      <c r="N6066" s="37">
        <f t="shared" si="4"/>
        <v>11</v>
      </c>
      <c r="O6066" s="37" t="str">
        <f t="array" ref="O6066">IFERROR(XLOOKUP(K6066,'Tipo de carga'!B:B,'Tipo de carga'!C:C))</f>
        <v>Diesel</v>
      </c>
    </row>
    <row r="6067">
      <c r="A6067" s="36">
        <v>1917.0</v>
      </c>
      <c r="B6067" s="37" t="str">
        <f t="array" ref="B6067">IFERROR(XLOOKUP(A6067,'Asignacion Nov'!A:A,'Asignacion Nov'!C:C))</f>
        <v>MeLi asignado SD</v>
      </c>
      <c r="C6067" s="37" t="str">
        <f t="array" ref="C6067">IFERROR(XLOOKUP(A6067,'Asignacion Nov'!A:A,'Asignacion Nov'!B:B))</f>
        <v>EC-05</v>
      </c>
      <c r="D6067" s="38">
        <v>45616.0</v>
      </c>
      <c r="E6067" s="36" t="s">
        <v>17</v>
      </c>
      <c r="F6067" s="37" t="str">
        <f t="array" ref="F6067">IFERROR(XLOOKUP(E6067,Operadores!A:A,Operadores!B:B))</f>
        <v>ARASAL</v>
      </c>
      <c r="G6067" s="36" t="s">
        <v>311</v>
      </c>
      <c r="H6067" s="39">
        <v>9.99</v>
      </c>
      <c r="I6067" s="40">
        <v>206.81</v>
      </c>
      <c r="J6067" s="41">
        <f t="shared" si="5"/>
        <v>2066.0319</v>
      </c>
      <c r="K6067" s="37" t="str">
        <f t="array" ref="K6067">IFERROR(XLOOKUP(G6067,'Tipo de carga'!A:A,'Tipo de carga'!B:B))</f>
        <v>Natgas</v>
      </c>
      <c r="L6067" s="37">
        <f t="shared" si="2"/>
        <v>47</v>
      </c>
      <c r="M6067" s="37">
        <f t="shared" si="3"/>
        <v>20</v>
      </c>
      <c r="N6067" s="37">
        <f t="shared" si="4"/>
        <v>11</v>
      </c>
      <c r="O6067" s="37" t="str">
        <f t="array" ref="O6067">IFERROR(XLOOKUP(K6067,'Tipo de carga'!B:B,'Tipo de carga'!C:C))</f>
        <v>GNC</v>
      </c>
    </row>
    <row r="6068">
      <c r="A6068" s="36">
        <v>1920.0</v>
      </c>
      <c r="B6068" s="37" t="str">
        <f t="array" ref="B6068">IFERROR(XLOOKUP(A6068,'Asignacion Nov'!A:A,'Asignacion Nov'!C:C))</f>
        <v>MeLi asignado SD</v>
      </c>
      <c r="C6068" s="37" t="str">
        <f t="array" ref="C6068">IFERROR(XLOOKUP(A6068,'Asignacion Nov'!A:A,'Asignacion Nov'!B:B))</f>
        <v>EC-05</v>
      </c>
      <c r="D6068" s="38">
        <v>45616.0</v>
      </c>
      <c r="E6068" s="36" t="s">
        <v>369</v>
      </c>
      <c r="F6068" s="37" t="str">
        <f t="array" ref="F6068">IFERROR(XLOOKUP(E6068,Operadores!A:A,Operadores!B:B))</f>
        <v>DIAOSC</v>
      </c>
      <c r="G6068" s="36" t="s">
        <v>315</v>
      </c>
      <c r="H6068" s="39">
        <v>10.65</v>
      </c>
      <c r="I6068" s="40">
        <v>328.0</v>
      </c>
      <c r="J6068" s="41">
        <f t="shared" si="5"/>
        <v>3493.2</v>
      </c>
      <c r="K6068" s="37" t="str">
        <f t="array" ref="K6068">IFERROR(XLOOKUP(G6068,'Tipo de carga'!A:A,'Tipo de carga'!B:B))</f>
        <v>COMSUSTENTA</v>
      </c>
      <c r="L6068" s="37">
        <f t="shared" si="2"/>
        <v>47</v>
      </c>
      <c r="M6068" s="37">
        <f t="shared" si="3"/>
        <v>20</v>
      </c>
      <c r="N6068" s="37">
        <f t="shared" si="4"/>
        <v>11</v>
      </c>
      <c r="O6068" s="37" t="str">
        <f t="array" ref="O6068">IFERROR(XLOOKUP(K6068,'Tipo de carga'!B:B,'Tipo de carga'!C:C))</f>
        <v>GNC</v>
      </c>
    </row>
    <row r="6069">
      <c r="A6069" s="36">
        <v>1922.0</v>
      </c>
      <c r="B6069" s="37" t="str">
        <f t="array" ref="B6069">IFERROR(XLOOKUP(A6069,'Asignacion Nov'!A:A,'Asignacion Nov'!C:C))</f>
        <v>MeLi Ded Puebla</v>
      </c>
      <c r="C6069" s="37" t="str">
        <f t="array" ref="C6069">IFERROR(XLOOKUP(A6069,'Asignacion Nov'!A:A,'Asignacion Nov'!B:B))</f>
        <v>EC-05</v>
      </c>
      <c r="D6069" s="38">
        <v>45616.0</v>
      </c>
      <c r="E6069" s="36" t="s">
        <v>348</v>
      </c>
      <c r="F6069" s="37" t="str">
        <f t="array" ref="F6069">IFERROR(XLOOKUP(E6069,Operadores!A:A,Operadores!B:B))</f>
        <v>REYFER01</v>
      </c>
      <c r="G6069" s="36" t="s">
        <v>315</v>
      </c>
      <c r="H6069" s="39">
        <v>10.65</v>
      </c>
      <c r="I6069" s="40">
        <v>227.0</v>
      </c>
      <c r="J6069" s="41">
        <f t="shared" si="5"/>
        <v>2417.55</v>
      </c>
      <c r="K6069" s="37" t="str">
        <f t="array" ref="K6069">IFERROR(XLOOKUP(G6069,'Tipo de carga'!A:A,'Tipo de carga'!B:B))</f>
        <v>COMSUSTENTA</v>
      </c>
      <c r="L6069" s="37">
        <f t="shared" si="2"/>
        <v>47</v>
      </c>
      <c r="M6069" s="37">
        <f t="shared" si="3"/>
        <v>20</v>
      </c>
      <c r="N6069" s="37">
        <f t="shared" si="4"/>
        <v>11</v>
      </c>
      <c r="O6069" s="37" t="str">
        <f t="array" ref="O6069">IFERROR(XLOOKUP(K6069,'Tipo de carga'!B:B,'Tipo de carga'!C:C))</f>
        <v>GNC</v>
      </c>
    </row>
    <row r="6070">
      <c r="A6070" s="36">
        <v>1927.0</v>
      </c>
      <c r="B6070" s="37" t="str">
        <f t="array" ref="B6070">IFERROR(XLOOKUP(A6070,'Asignacion Nov'!A:A,'Asignacion Nov'!C:C))</f>
        <v>MeLi asignado SD</v>
      </c>
      <c r="C6070" s="37" t="str">
        <f t="array" ref="C6070">IFERROR(XLOOKUP(A6070,'Asignacion Nov'!A:A,'Asignacion Nov'!B:B))</f>
        <v>EC-05</v>
      </c>
      <c r="D6070" s="38">
        <v>45616.0</v>
      </c>
      <c r="E6070" s="36" t="s">
        <v>168</v>
      </c>
      <c r="F6070" s="37" t="str">
        <f t="array" ref="F6070">IFERROR(XLOOKUP(E6070,Operadores!A:A,Operadores!B:B))</f>
        <v>GARLUI</v>
      </c>
      <c r="G6070" s="36" t="s">
        <v>315</v>
      </c>
      <c r="H6070" s="39">
        <v>10.65</v>
      </c>
      <c r="I6070" s="40">
        <v>256.0</v>
      </c>
      <c r="J6070" s="41">
        <f t="shared" si="5"/>
        <v>2726.4</v>
      </c>
      <c r="K6070" s="37" t="str">
        <f t="array" ref="K6070">IFERROR(XLOOKUP(G6070,'Tipo de carga'!A:A,'Tipo de carga'!B:B))</f>
        <v>COMSUSTENTA</v>
      </c>
      <c r="L6070" s="37">
        <f t="shared" si="2"/>
        <v>47</v>
      </c>
      <c r="M6070" s="37">
        <f t="shared" si="3"/>
        <v>20</v>
      </c>
      <c r="N6070" s="37">
        <f t="shared" si="4"/>
        <v>11</v>
      </c>
      <c r="O6070" s="37" t="str">
        <f t="array" ref="O6070">IFERROR(XLOOKUP(K6070,'Tipo de carga'!B:B,'Tipo de carga'!C:C))</f>
        <v>GNC</v>
      </c>
    </row>
    <row r="6071">
      <c r="A6071" s="36">
        <v>1928.0</v>
      </c>
      <c r="B6071" s="37" t="str">
        <f t="array" ref="B6071">IFERROR(XLOOKUP(A6071,'Asignacion Nov'!A:A,'Asignacion Nov'!C:C))</f>
        <v>MeLi Ded Puebla</v>
      </c>
      <c r="C6071" s="37" t="str">
        <f t="array" ref="C6071">IFERROR(XLOOKUP(A6071,'Asignacion Nov'!A:A,'Asignacion Nov'!B:B))</f>
        <v>EC-05</v>
      </c>
      <c r="D6071" s="38">
        <v>45616.0</v>
      </c>
      <c r="E6071" s="36" t="s">
        <v>319</v>
      </c>
      <c r="F6071" s="37" t="str">
        <f t="array" ref="F6071">IFERROR(XLOOKUP(E6071,Operadores!A:A,Operadores!B:B))</f>
        <v>BARPED</v>
      </c>
      <c r="G6071" s="36" t="s">
        <v>315</v>
      </c>
      <c r="H6071" s="39">
        <v>10.65</v>
      </c>
      <c r="I6071" s="40">
        <v>283.0</v>
      </c>
      <c r="J6071" s="41">
        <f t="shared" si="5"/>
        <v>3013.95</v>
      </c>
      <c r="K6071" s="37" t="str">
        <f t="array" ref="K6071">IFERROR(XLOOKUP(G6071,'Tipo de carga'!A:A,'Tipo de carga'!B:B))</f>
        <v>COMSUSTENTA</v>
      </c>
      <c r="L6071" s="37">
        <f t="shared" si="2"/>
        <v>47</v>
      </c>
      <c r="M6071" s="37">
        <f t="shared" si="3"/>
        <v>20</v>
      </c>
      <c r="N6071" s="37">
        <f t="shared" si="4"/>
        <v>11</v>
      </c>
      <c r="O6071" s="37" t="str">
        <f t="array" ref="O6071">IFERROR(XLOOKUP(K6071,'Tipo de carga'!B:B,'Tipo de carga'!C:C))</f>
        <v>GNC</v>
      </c>
    </row>
    <row r="6072">
      <c r="A6072" s="36">
        <v>1852.0</v>
      </c>
      <c r="B6072" s="37" t="str">
        <f t="array" ref="B6072">IFERROR(XLOOKUP(A6072,'Asignacion Nov'!A:A,'Asignacion Nov'!C:C))</f>
        <v>Circuitos</v>
      </c>
      <c r="C6072" s="37" t="str">
        <f t="array" ref="C6072">IFERROR(XLOOKUP(A6072,'Asignacion Nov'!A:A,'Asignacion Nov'!B:B))</f>
        <v>EC-03</v>
      </c>
      <c r="D6072" s="38">
        <v>45617.99784722222</v>
      </c>
      <c r="E6072" s="36" t="s">
        <v>237</v>
      </c>
      <c r="F6072" s="37" t="str">
        <f t="array" ref="F6072">IFERROR(XLOOKUP(E6072,Operadores!A:A,Operadores!B:B))</f>
        <v>HUAIS</v>
      </c>
      <c r="G6072" s="36" t="s">
        <v>72</v>
      </c>
      <c r="H6072" s="39">
        <v>19.03</v>
      </c>
      <c r="I6072" s="40">
        <v>612.18</v>
      </c>
      <c r="J6072" s="41">
        <f t="shared" si="5"/>
        <v>11649.7854</v>
      </c>
      <c r="K6072" s="37" t="str">
        <f t="array" ref="K6072">IFERROR(XLOOKUP(G6072,'Tipo de carga'!A:A,'Tipo de carga'!B:B))</f>
        <v>Autoabasto</v>
      </c>
      <c r="L6072" s="37">
        <f t="shared" si="2"/>
        <v>47</v>
      </c>
      <c r="M6072" s="37">
        <f t="shared" si="3"/>
        <v>21</v>
      </c>
      <c r="N6072" s="37">
        <f t="shared" si="4"/>
        <v>11</v>
      </c>
      <c r="O6072" s="37" t="str">
        <f t="array" ref="O6072">IFERROR(XLOOKUP(K6072,'Tipo de carga'!B:B,'Tipo de carga'!C:C))</f>
        <v>Diesel</v>
      </c>
    </row>
    <row r="6073">
      <c r="A6073" s="36">
        <v>1906.0</v>
      </c>
      <c r="B6073" s="37" t="str">
        <f t="array" ref="B6073">IFERROR(XLOOKUP(A6073,'Asignacion Nov'!A:A,'Asignacion Nov'!C:C))</f>
        <v>MeLi asignado SD</v>
      </c>
      <c r="C6073" s="37" t="str">
        <f t="array" ref="C6073">IFERROR(XLOOKUP(A6073,'Asignacion Nov'!A:A,'Asignacion Nov'!B:B))</f>
        <v>EC-05</v>
      </c>
      <c r="D6073" s="38">
        <v>45617.97820601852</v>
      </c>
      <c r="E6073" s="36" t="s">
        <v>179</v>
      </c>
      <c r="F6073" s="37" t="str">
        <f t="array" ref="F6073">IFERROR(XLOOKUP(E6073,Operadores!A:A,Operadores!B:B))</f>
        <v>IBAJOS</v>
      </c>
      <c r="G6073" s="36" t="s">
        <v>72</v>
      </c>
      <c r="H6073" s="39">
        <v>19.03</v>
      </c>
      <c r="I6073" s="40">
        <v>352.59</v>
      </c>
      <c r="J6073" s="41">
        <f t="shared" si="5"/>
        <v>6709.7877</v>
      </c>
      <c r="K6073" s="37" t="str">
        <f t="array" ref="K6073">IFERROR(XLOOKUP(G6073,'Tipo de carga'!A:A,'Tipo de carga'!B:B))</f>
        <v>Autoabasto</v>
      </c>
      <c r="L6073" s="37">
        <f t="shared" si="2"/>
        <v>47</v>
      </c>
      <c r="M6073" s="37">
        <f t="shared" si="3"/>
        <v>21</v>
      </c>
      <c r="N6073" s="37">
        <f t="shared" si="4"/>
        <v>11</v>
      </c>
      <c r="O6073" s="37" t="str">
        <f t="array" ref="O6073">IFERROR(XLOOKUP(K6073,'Tipo de carga'!B:B,'Tipo de carga'!C:C))</f>
        <v>Diesel</v>
      </c>
    </row>
    <row r="6074">
      <c r="A6074" s="36">
        <v>1683.0</v>
      </c>
      <c r="B6074" s="37" t="str">
        <f t="array" ref="B6074">IFERROR(XLOOKUP(A6074,'Asignacion Nov'!A:A,'Asignacion Nov'!C:C))</f>
        <v>Pilgrims Tepo</v>
      </c>
      <c r="C6074" s="37" t="str">
        <f t="array" ref="C6074">IFERROR(XLOOKUP(A6074,'Asignacion Nov'!A:A,'Asignacion Nov'!B:B))</f>
        <v>EC-02</v>
      </c>
      <c r="D6074" s="38">
        <v>45617.91060185185</v>
      </c>
      <c r="E6074" s="36" t="s">
        <v>373</v>
      </c>
      <c r="F6074" s="37" t="str">
        <f t="array" ref="F6074">IFERROR(XLOOKUP(E6074,Operadores!A:A,Operadores!B:B))</f>
        <v>RENOSC</v>
      </c>
      <c r="G6074" s="36" t="s">
        <v>72</v>
      </c>
      <c r="H6074" s="39">
        <v>19.03</v>
      </c>
      <c r="I6074" s="40">
        <v>270.43</v>
      </c>
      <c r="J6074" s="41">
        <f t="shared" si="5"/>
        <v>5146.2829</v>
      </c>
      <c r="K6074" s="37" t="str">
        <f t="array" ref="K6074">IFERROR(XLOOKUP(G6074,'Tipo de carga'!A:A,'Tipo de carga'!B:B))</f>
        <v>Autoabasto</v>
      </c>
      <c r="L6074" s="37">
        <f t="shared" si="2"/>
        <v>47</v>
      </c>
      <c r="M6074" s="37">
        <f t="shared" si="3"/>
        <v>21</v>
      </c>
      <c r="N6074" s="37">
        <f t="shared" si="4"/>
        <v>11</v>
      </c>
      <c r="O6074" s="37" t="str">
        <f t="array" ref="O6074">IFERROR(XLOOKUP(K6074,'Tipo de carga'!B:B,'Tipo de carga'!C:C))</f>
        <v>Diesel</v>
      </c>
    </row>
    <row r="6075">
      <c r="A6075" s="36">
        <v>1866.0</v>
      </c>
      <c r="B6075" s="37" t="str">
        <f t="array" ref="B6075">IFERROR(XLOOKUP(A6075,'Asignacion Nov'!A:A,'Asignacion Nov'!C:C))</f>
        <v>Pilgrims Tepo</v>
      </c>
      <c r="C6075" s="37" t="str">
        <f t="array" ref="C6075">IFERROR(XLOOKUP(A6075,'Asignacion Nov'!A:A,'Asignacion Nov'!B:B))</f>
        <v>EC-02</v>
      </c>
      <c r="D6075" s="38">
        <v>45617.89673611111</v>
      </c>
      <c r="E6075" s="36" t="s">
        <v>380</v>
      </c>
      <c r="F6075" s="37" t="str">
        <f t="array" ref="F6075">IFERROR(XLOOKUP(E6075,Operadores!A:A,Operadores!B:B))</f>
        <v>FRAMAU</v>
      </c>
      <c r="G6075" s="36" t="s">
        <v>72</v>
      </c>
      <c r="H6075" s="39">
        <v>19.03</v>
      </c>
      <c r="I6075" s="40">
        <v>80.41</v>
      </c>
      <c r="J6075" s="41">
        <f t="shared" si="5"/>
        <v>1530.2023</v>
      </c>
      <c r="K6075" s="37" t="str">
        <f t="array" ref="K6075">IFERROR(XLOOKUP(G6075,'Tipo de carga'!A:A,'Tipo de carga'!B:B))</f>
        <v>Autoabasto</v>
      </c>
      <c r="L6075" s="37">
        <f t="shared" si="2"/>
        <v>47</v>
      </c>
      <c r="M6075" s="37">
        <f t="shared" si="3"/>
        <v>21</v>
      </c>
      <c r="N6075" s="37">
        <f t="shared" si="4"/>
        <v>11</v>
      </c>
      <c r="O6075" s="37" t="str">
        <f t="array" ref="O6075">IFERROR(XLOOKUP(K6075,'Tipo de carga'!B:B,'Tipo de carga'!C:C))</f>
        <v>Diesel</v>
      </c>
    </row>
    <row r="6076">
      <c r="A6076" s="36">
        <v>1883.0</v>
      </c>
      <c r="B6076" s="37" t="str">
        <f t="array" ref="B6076">IFERROR(XLOOKUP(A6076,'Asignacion Nov'!A:A,'Asignacion Nov'!C:C))</f>
        <v>Circuitos</v>
      </c>
      <c r="C6076" s="37" t="str">
        <f t="array" ref="C6076">IFERROR(XLOOKUP(A6076,'Asignacion Nov'!A:A,'Asignacion Nov'!B:B))</f>
        <v>EC-03</v>
      </c>
      <c r="D6076" s="38">
        <v>45617.87940972222</v>
      </c>
      <c r="E6076" s="36" t="s">
        <v>202</v>
      </c>
      <c r="F6076" s="37" t="str">
        <f t="array" ref="F6076">IFERROR(XLOOKUP(E6076,Operadores!A:A,Operadores!B:B))</f>
        <v>JIMMI01</v>
      </c>
      <c r="G6076" s="36" t="s">
        <v>72</v>
      </c>
      <c r="H6076" s="39">
        <v>19.03</v>
      </c>
      <c r="I6076" s="40">
        <v>237.02</v>
      </c>
      <c r="J6076" s="41">
        <f t="shared" si="5"/>
        <v>4510.4906</v>
      </c>
      <c r="K6076" s="37" t="str">
        <f t="array" ref="K6076">IFERROR(XLOOKUP(G6076,'Tipo de carga'!A:A,'Tipo de carga'!B:B))</f>
        <v>Autoabasto</v>
      </c>
      <c r="L6076" s="37">
        <f t="shared" si="2"/>
        <v>47</v>
      </c>
      <c r="M6076" s="37">
        <f t="shared" si="3"/>
        <v>21</v>
      </c>
      <c r="N6076" s="37">
        <f t="shared" si="4"/>
        <v>11</v>
      </c>
      <c r="O6076" s="37" t="str">
        <f t="array" ref="O6076">IFERROR(XLOOKUP(K6076,'Tipo de carga'!B:B,'Tipo de carga'!C:C))</f>
        <v>Diesel</v>
      </c>
    </row>
    <row r="6077">
      <c r="A6077" s="36">
        <v>1909.0</v>
      </c>
      <c r="B6077" s="37" t="str">
        <f t="array" ref="B6077">IFERROR(XLOOKUP(A6077,'Asignacion Nov'!A:A,'Asignacion Nov'!C:C))</f>
        <v>Circuitos</v>
      </c>
      <c r="C6077" s="37" t="str">
        <f t="array" ref="C6077">IFERROR(XLOOKUP(A6077,'Asignacion Nov'!A:A,'Asignacion Nov'!B:B))</f>
        <v>EC-03</v>
      </c>
      <c r="D6077" s="38">
        <v>45617.87180555556</v>
      </c>
      <c r="E6077" s="36" t="s">
        <v>186</v>
      </c>
      <c r="F6077" s="37" t="str">
        <f t="array" ref="F6077">IFERROR(XLOOKUP(E6077,Operadores!A:A,Operadores!B:B))</f>
        <v>ZUÑDAV</v>
      </c>
      <c r="G6077" s="36" t="s">
        <v>72</v>
      </c>
      <c r="H6077" s="39">
        <v>19.03</v>
      </c>
      <c r="I6077" s="40">
        <v>676.02</v>
      </c>
      <c r="J6077" s="41">
        <f t="shared" si="5"/>
        <v>12864.6606</v>
      </c>
      <c r="K6077" s="37" t="str">
        <f t="array" ref="K6077">IFERROR(XLOOKUP(G6077,'Tipo de carga'!A:A,'Tipo de carga'!B:B))</f>
        <v>Autoabasto</v>
      </c>
      <c r="L6077" s="37">
        <f t="shared" si="2"/>
        <v>47</v>
      </c>
      <c r="M6077" s="37">
        <f t="shared" si="3"/>
        <v>21</v>
      </c>
      <c r="N6077" s="37">
        <f t="shared" si="4"/>
        <v>11</v>
      </c>
      <c r="O6077" s="37" t="str">
        <f t="array" ref="O6077">IFERROR(XLOOKUP(K6077,'Tipo de carga'!B:B,'Tipo de carga'!C:C))</f>
        <v>Diesel</v>
      </c>
    </row>
    <row r="6078">
      <c r="A6078" s="36">
        <v>2007.0</v>
      </c>
      <c r="B6078" s="37" t="str">
        <f t="array" ref="B6078">IFERROR(XLOOKUP(A6078,'Asignacion Nov'!A:A,'Asignacion Nov'!C:C))</f>
        <v>MeLi Asignado TD</v>
      </c>
      <c r="C6078" s="37" t="str">
        <f t="array" ref="C6078">IFERROR(XLOOKUP(A6078,'Asignacion Nov'!A:A,'Asignacion Nov'!B:B))</f>
        <v>EC-05</v>
      </c>
      <c r="D6078" s="38">
        <v>45617.85943287037</v>
      </c>
      <c r="E6078" s="36" t="s">
        <v>417</v>
      </c>
      <c r="F6078" s="37" t="str">
        <f t="array" ref="F6078">IFERROR(XLOOKUP(E6078,Operadores!A:A,Operadores!B:B))</f>
        <v>OLVJUA01</v>
      </c>
      <c r="G6078" s="36" t="s">
        <v>72</v>
      </c>
      <c r="H6078" s="39">
        <v>19.03</v>
      </c>
      <c r="I6078" s="40">
        <v>538.26</v>
      </c>
      <c r="J6078" s="41">
        <f t="shared" si="5"/>
        <v>10243.0878</v>
      </c>
      <c r="K6078" s="37" t="str">
        <f t="array" ref="K6078">IFERROR(XLOOKUP(G6078,'Tipo de carga'!A:A,'Tipo de carga'!B:B))</f>
        <v>Autoabasto</v>
      </c>
      <c r="L6078" s="37">
        <f t="shared" si="2"/>
        <v>47</v>
      </c>
      <c r="M6078" s="37">
        <f t="shared" si="3"/>
        <v>21</v>
      </c>
      <c r="N6078" s="37">
        <f t="shared" si="4"/>
        <v>11</v>
      </c>
      <c r="O6078" s="37" t="str">
        <f t="array" ref="O6078">IFERROR(XLOOKUP(K6078,'Tipo de carga'!B:B,'Tipo de carga'!C:C))</f>
        <v>Diesel</v>
      </c>
    </row>
    <row r="6079">
      <c r="A6079" s="36">
        <v>1780.0</v>
      </c>
      <c r="B6079" s="37" t="str">
        <f t="array" ref="B6079">IFERROR(XLOOKUP(A6079,'Asignacion Nov'!A:A,'Asignacion Nov'!C:C))</f>
        <v>Pilgrims Tepo</v>
      </c>
      <c r="C6079" s="37" t="str">
        <f t="array" ref="C6079">IFERROR(XLOOKUP(A6079,'Asignacion Nov'!A:A,'Asignacion Nov'!B:B))</f>
        <v>EC-02</v>
      </c>
      <c r="D6079" s="38">
        <v>45617.847233796296</v>
      </c>
      <c r="E6079" s="36" t="s">
        <v>382</v>
      </c>
      <c r="F6079" s="37" t="str">
        <f t="array" ref="F6079">IFERROR(XLOOKUP(E6079,Operadores!A:A,Operadores!B:B))</f>
        <v>SALMIG01</v>
      </c>
      <c r="G6079" s="36" t="s">
        <v>72</v>
      </c>
      <c r="H6079" s="39">
        <v>19.03</v>
      </c>
      <c r="I6079" s="40">
        <v>217.95</v>
      </c>
      <c r="J6079" s="41">
        <f t="shared" si="5"/>
        <v>4147.5885</v>
      </c>
      <c r="K6079" s="37" t="str">
        <f t="array" ref="K6079">IFERROR(XLOOKUP(G6079,'Tipo de carga'!A:A,'Tipo de carga'!B:B))</f>
        <v>Autoabasto</v>
      </c>
      <c r="L6079" s="37">
        <f t="shared" si="2"/>
        <v>47</v>
      </c>
      <c r="M6079" s="37">
        <f t="shared" si="3"/>
        <v>21</v>
      </c>
      <c r="N6079" s="37">
        <f t="shared" si="4"/>
        <v>11</v>
      </c>
      <c r="O6079" s="37" t="str">
        <f t="array" ref="O6079">IFERROR(XLOOKUP(K6079,'Tipo de carga'!B:B,'Tipo de carga'!C:C))</f>
        <v>Diesel</v>
      </c>
    </row>
    <row r="6080">
      <c r="A6080" s="36">
        <v>1685.0</v>
      </c>
      <c r="B6080" s="37" t="str">
        <f t="array" ref="B6080">IFERROR(XLOOKUP(A6080,'Asignacion Nov'!A:A,'Asignacion Nov'!C:C))</f>
        <v>Pilgrims Tepo</v>
      </c>
      <c r="C6080" s="37" t="str">
        <f t="array" ref="C6080">IFERROR(XLOOKUP(A6080,'Asignacion Nov'!A:A,'Asignacion Nov'!B:B))</f>
        <v>EC-02</v>
      </c>
      <c r="D6080" s="38">
        <v>45617.839108796295</v>
      </c>
      <c r="E6080" s="36" t="s">
        <v>159</v>
      </c>
      <c r="F6080" s="37" t="str">
        <f t="array" ref="F6080">IFERROR(XLOOKUP(E6080,Operadores!A:A,Operadores!B:B))</f>
        <v>GONENR</v>
      </c>
      <c r="G6080" s="36" t="s">
        <v>72</v>
      </c>
      <c r="H6080" s="39">
        <v>19.03</v>
      </c>
      <c r="I6080" s="40">
        <v>192.2</v>
      </c>
      <c r="J6080" s="41">
        <f t="shared" si="5"/>
        <v>3657.566</v>
      </c>
      <c r="K6080" s="37" t="str">
        <f t="array" ref="K6080">IFERROR(XLOOKUP(G6080,'Tipo de carga'!A:A,'Tipo de carga'!B:B))</f>
        <v>Autoabasto</v>
      </c>
      <c r="L6080" s="37">
        <f t="shared" si="2"/>
        <v>47</v>
      </c>
      <c r="M6080" s="37">
        <f t="shared" si="3"/>
        <v>21</v>
      </c>
      <c r="N6080" s="37">
        <f t="shared" si="4"/>
        <v>11</v>
      </c>
      <c r="O6080" s="37" t="str">
        <f t="array" ref="O6080">IFERROR(XLOOKUP(K6080,'Tipo de carga'!B:B,'Tipo de carga'!C:C))</f>
        <v>Diesel</v>
      </c>
    </row>
    <row r="6081">
      <c r="A6081" s="36">
        <v>1695.0</v>
      </c>
      <c r="B6081" s="37" t="str">
        <f t="array" ref="B6081">IFERROR(XLOOKUP(A6081,'Asignacion Nov'!A:A,'Asignacion Nov'!C:C))</f>
        <v>Pilgrims Tepo</v>
      </c>
      <c r="C6081" s="37" t="str">
        <f t="array" ref="C6081">IFERROR(XLOOKUP(A6081,'Asignacion Nov'!A:A,'Asignacion Nov'!B:B))</f>
        <v>EC-02</v>
      </c>
      <c r="D6081" s="38">
        <v>45617.825104166666</v>
      </c>
      <c r="E6081" s="36" t="s">
        <v>378</v>
      </c>
      <c r="F6081" s="37" t="str">
        <f t="array" ref="F6081">IFERROR(XLOOKUP(E6081,Operadores!A:A,Operadores!B:B))</f>
        <v>RAMHEC</v>
      </c>
      <c r="G6081" s="36" t="s">
        <v>72</v>
      </c>
      <c r="H6081" s="39">
        <v>19.03</v>
      </c>
      <c r="I6081" s="40">
        <v>192.95</v>
      </c>
      <c r="J6081" s="41">
        <f t="shared" si="5"/>
        <v>3671.8385</v>
      </c>
      <c r="K6081" s="37" t="str">
        <f t="array" ref="K6081">IFERROR(XLOOKUP(G6081,'Tipo de carga'!A:A,'Tipo de carga'!B:B))</f>
        <v>Autoabasto</v>
      </c>
      <c r="L6081" s="37">
        <f t="shared" si="2"/>
        <v>47</v>
      </c>
      <c r="M6081" s="37">
        <f t="shared" si="3"/>
        <v>21</v>
      </c>
      <c r="N6081" s="37">
        <f t="shared" si="4"/>
        <v>11</v>
      </c>
      <c r="O6081" s="37" t="str">
        <f t="array" ref="O6081">IFERROR(XLOOKUP(K6081,'Tipo de carga'!B:B,'Tipo de carga'!C:C))</f>
        <v>Diesel</v>
      </c>
    </row>
    <row r="6082">
      <c r="A6082" s="36">
        <v>1757.0</v>
      </c>
      <c r="B6082" s="37" t="str">
        <f t="array" ref="B6082">IFERROR(XLOOKUP(A6082,'Asignacion Nov'!A:A,'Asignacion Nov'!C:C))</f>
        <v>Pilgrims Tepo</v>
      </c>
      <c r="C6082" s="37" t="str">
        <f t="array" ref="C6082">IFERROR(XLOOKUP(A6082,'Asignacion Nov'!A:A,'Asignacion Nov'!B:B))</f>
        <v>EC-02</v>
      </c>
      <c r="D6082" s="38">
        <v>45617.814351851855</v>
      </c>
      <c r="E6082" s="36" t="s">
        <v>377</v>
      </c>
      <c r="F6082" s="37" t="str">
        <f t="array" ref="F6082">IFERROR(XLOOKUP(E6082,Operadores!A:A,Operadores!B:B))</f>
        <v>MARMIG</v>
      </c>
      <c r="G6082" s="36" t="s">
        <v>72</v>
      </c>
      <c r="H6082" s="39">
        <v>19.03</v>
      </c>
      <c r="I6082" s="40">
        <v>200.04</v>
      </c>
      <c r="J6082" s="41">
        <f t="shared" si="5"/>
        <v>3806.7612</v>
      </c>
      <c r="K6082" s="37" t="str">
        <f t="array" ref="K6082">IFERROR(XLOOKUP(G6082,'Tipo de carga'!A:A,'Tipo de carga'!B:B))</f>
        <v>Autoabasto</v>
      </c>
      <c r="L6082" s="37">
        <f t="shared" si="2"/>
        <v>47</v>
      </c>
      <c r="M6082" s="37">
        <f t="shared" si="3"/>
        <v>21</v>
      </c>
      <c r="N6082" s="37">
        <f t="shared" si="4"/>
        <v>11</v>
      </c>
      <c r="O6082" s="37" t="str">
        <f t="array" ref="O6082">IFERROR(XLOOKUP(K6082,'Tipo de carga'!B:B,'Tipo de carga'!C:C))</f>
        <v>Diesel</v>
      </c>
    </row>
    <row r="6083">
      <c r="A6083" s="36">
        <v>1942.0</v>
      </c>
      <c r="B6083" s="37" t="str">
        <f t="array" ref="B6083">IFERROR(XLOOKUP(A6083,'Asignacion Nov'!A:A,'Asignacion Nov'!C:C))</f>
        <v>MeLi asignado SD</v>
      </c>
      <c r="C6083" s="37" t="str">
        <f t="array" ref="C6083">IFERROR(XLOOKUP(A6083,'Asignacion Nov'!A:A,'Asignacion Nov'!B:B))</f>
        <v>EC-05</v>
      </c>
      <c r="D6083" s="38">
        <v>45617.80871527778</v>
      </c>
      <c r="E6083" s="36" t="s">
        <v>581</v>
      </c>
      <c r="F6083" s="37" t="str">
        <f t="array" ref="F6083">IFERROR(XLOOKUP(E6083,Operadores!A:A,Operadores!B:B))</f>
        <v>RICCES</v>
      </c>
      <c r="G6083" s="36" t="s">
        <v>72</v>
      </c>
      <c r="H6083" s="39">
        <v>19.03</v>
      </c>
      <c r="I6083" s="40">
        <v>418.42</v>
      </c>
      <c r="J6083" s="41">
        <f t="shared" si="5"/>
        <v>7962.5326</v>
      </c>
      <c r="K6083" s="37" t="str">
        <f t="array" ref="K6083">IFERROR(XLOOKUP(G6083,'Tipo de carga'!A:A,'Tipo de carga'!B:B))</f>
        <v>Autoabasto</v>
      </c>
      <c r="L6083" s="37">
        <f t="shared" si="2"/>
        <v>47</v>
      </c>
      <c r="M6083" s="37">
        <f t="shared" si="3"/>
        <v>21</v>
      </c>
      <c r="N6083" s="37">
        <f t="shared" si="4"/>
        <v>11</v>
      </c>
      <c r="O6083" s="37" t="str">
        <f t="array" ref="O6083">IFERROR(XLOOKUP(K6083,'Tipo de carga'!B:B,'Tipo de carga'!C:C))</f>
        <v>Diesel</v>
      </c>
    </row>
    <row r="6084">
      <c r="A6084" s="36">
        <v>1899.0</v>
      </c>
      <c r="B6084" s="37" t="str">
        <f t="array" ref="B6084">IFERROR(XLOOKUP(A6084,'Asignacion Nov'!A:A,'Asignacion Nov'!C:C))</f>
        <v>Full Liver</v>
      </c>
      <c r="C6084" s="37" t="str">
        <f t="array" ref="C6084">IFERROR(XLOOKUP(A6084,'Asignacion Nov'!A:A,'Asignacion Nov'!B:B))</f>
        <v>EC-01</v>
      </c>
      <c r="D6084" s="38">
        <v>45617.78671296296</v>
      </c>
      <c r="E6084" s="36" t="s">
        <v>335</v>
      </c>
      <c r="F6084" s="37" t="str">
        <f t="array" ref="F6084">IFERROR(XLOOKUP(E6084,Operadores!A:A,Operadores!B:B))</f>
        <v>VEROD</v>
      </c>
      <c r="G6084" s="36" t="s">
        <v>72</v>
      </c>
      <c r="H6084" s="39">
        <v>19.03</v>
      </c>
      <c r="I6084" s="40">
        <v>785.08</v>
      </c>
      <c r="J6084" s="41">
        <f t="shared" si="5"/>
        <v>14940.0724</v>
      </c>
      <c r="K6084" s="37" t="str">
        <f t="array" ref="K6084">IFERROR(XLOOKUP(G6084,'Tipo de carga'!A:A,'Tipo de carga'!B:B))</f>
        <v>Autoabasto</v>
      </c>
      <c r="L6084" s="37">
        <f t="shared" si="2"/>
        <v>47</v>
      </c>
      <c r="M6084" s="37">
        <f t="shared" si="3"/>
        <v>21</v>
      </c>
      <c r="N6084" s="37">
        <f t="shared" si="4"/>
        <v>11</v>
      </c>
      <c r="O6084" s="37" t="str">
        <f t="array" ref="O6084">IFERROR(XLOOKUP(K6084,'Tipo de carga'!B:B,'Tipo de carga'!C:C))</f>
        <v>Diesel</v>
      </c>
    </row>
    <row r="6085">
      <c r="A6085" s="36">
        <v>1965.0</v>
      </c>
      <c r="B6085" s="37" t="str">
        <f t="array" ref="B6085">IFERROR(XLOOKUP(A6085,'Asignacion Nov'!A:A,'Asignacion Nov'!C:C))</f>
        <v>Circuitos</v>
      </c>
      <c r="C6085" s="37" t="str">
        <f t="array" ref="C6085">IFERROR(XLOOKUP(A6085,'Asignacion Nov'!A:A,'Asignacion Nov'!B:B))</f>
        <v>EC-03</v>
      </c>
      <c r="D6085" s="38">
        <v>45617.77208333334</v>
      </c>
      <c r="E6085" s="36" t="s">
        <v>195</v>
      </c>
      <c r="F6085" s="37" t="str">
        <f t="array" ref="F6085">IFERROR(XLOOKUP(E6085,Operadores!A:A,Operadores!B:B))</f>
        <v>APAJOS</v>
      </c>
      <c r="G6085" s="36" t="s">
        <v>72</v>
      </c>
      <c r="H6085" s="39">
        <v>19.03</v>
      </c>
      <c r="I6085" s="40">
        <v>380.02</v>
      </c>
      <c r="J6085" s="41">
        <f t="shared" si="5"/>
        <v>7231.7806</v>
      </c>
      <c r="K6085" s="37" t="str">
        <f t="array" ref="K6085">IFERROR(XLOOKUP(G6085,'Tipo de carga'!A:A,'Tipo de carga'!B:B))</f>
        <v>Autoabasto</v>
      </c>
      <c r="L6085" s="37">
        <f t="shared" si="2"/>
        <v>47</v>
      </c>
      <c r="M6085" s="37">
        <f t="shared" si="3"/>
        <v>21</v>
      </c>
      <c r="N6085" s="37">
        <f t="shared" si="4"/>
        <v>11</v>
      </c>
      <c r="O6085" s="37" t="str">
        <f t="array" ref="O6085">IFERROR(XLOOKUP(K6085,'Tipo de carga'!B:B,'Tipo de carga'!C:C))</f>
        <v>Diesel</v>
      </c>
    </row>
    <row r="6086">
      <c r="A6086" s="36">
        <v>1992.0</v>
      </c>
      <c r="B6086" s="37" t="str">
        <f t="array" ref="B6086">IFERROR(XLOOKUP(A6086,'Asignacion Nov'!A:A,'Asignacion Nov'!C:C))</f>
        <v>MeLi Dedicado TD</v>
      </c>
      <c r="C6086" s="37" t="str">
        <f t="array" ref="C6086">IFERROR(XLOOKUP(A6086,'Asignacion Nov'!A:A,'Asignacion Nov'!B:B))</f>
        <v>EC-05</v>
      </c>
      <c r="D6086" s="38">
        <v>45617.75614583334</v>
      </c>
      <c r="E6086" s="36" t="s">
        <v>418</v>
      </c>
      <c r="F6086" s="37" t="str">
        <f t="array" ref="F6086">IFERROR(XLOOKUP(E6086,Operadores!A:A,Operadores!B:B))</f>
        <v>MENMI</v>
      </c>
      <c r="G6086" s="36" t="s">
        <v>72</v>
      </c>
      <c r="H6086" s="39">
        <v>19.03</v>
      </c>
      <c r="I6086" s="40">
        <v>289.15</v>
      </c>
      <c r="J6086" s="41">
        <f t="shared" si="5"/>
        <v>5502.5245</v>
      </c>
      <c r="K6086" s="37" t="str">
        <f t="array" ref="K6086">IFERROR(XLOOKUP(G6086,'Tipo de carga'!A:A,'Tipo de carga'!B:B))</f>
        <v>Autoabasto</v>
      </c>
      <c r="L6086" s="37">
        <f t="shared" si="2"/>
        <v>47</v>
      </c>
      <c r="M6086" s="37">
        <f t="shared" si="3"/>
        <v>21</v>
      </c>
      <c r="N6086" s="37">
        <f t="shared" si="4"/>
        <v>11</v>
      </c>
      <c r="O6086" s="37" t="str">
        <f t="array" ref="O6086">IFERROR(XLOOKUP(K6086,'Tipo de carga'!B:B,'Tipo de carga'!C:C))</f>
        <v>Diesel</v>
      </c>
    </row>
    <row r="6087">
      <c r="A6087" s="36">
        <v>1869.0</v>
      </c>
      <c r="B6087" s="37" t="str">
        <f t="array" ref="B6087">IFERROR(XLOOKUP(A6087,'Asignacion Nov'!A:A,'Asignacion Nov'!C:C))</f>
        <v>Circuitos</v>
      </c>
      <c r="C6087" s="37" t="str">
        <f t="array" ref="C6087">IFERROR(XLOOKUP(A6087,'Asignacion Nov'!A:A,'Asignacion Nov'!B:B))</f>
        <v>EC-03</v>
      </c>
      <c r="D6087" s="38">
        <v>45617.72766203704</v>
      </c>
      <c r="E6087" s="36" t="s">
        <v>271</v>
      </c>
      <c r="F6087" s="37" t="str">
        <f t="array" ref="F6087">IFERROR(XLOOKUP(E6087,Operadores!A:A,Operadores!B:B))</f>
        <v>MERUBA</v>
      </c>
      <c r="G6087" s="36" t="s">
        <v>72</v>
      </c>
      <c r="H6087" s="39">
        <v>19.03</v>
      </c>
      <c r="I6087" s="40">
        <v>581.82</v>
      </c>
      <c r="J6087" s="41">
        <f t="shared" si="5"/>
        <v>11072.0346</v>
      </c>
      <c r="K6087" s="37" t="str">
        <f t="array" ref="K6087">IFERROR(XLOOKUP(G6087,'Tipo de carga'!A:A,'Tipo de carga'!B:B))</f>
        <v>Autoabasto</v>
      </c>
      <c r="L6087" s="37">
        <f t="shared" si="2"/>
        <v>47</v>
      </c>
      <c r="M6087" s="37">
        <f t="shared" si="3"/>
        <v>21</v>
      </c>
      <c r="N6087" s="37">
        <f t="shared" si="4"/>
        <v>11</v>
      </c>
      <c r="O6087" s="37" t="str">
        <f t="array" ref="O6087">IFERROR(XLOOKUP(K6087,'Tipo de carga'!B:B,'Tipo de carga'!C:C))</f>
        <v>Diesel</v>
      </c>
    </row>
    <row r="6088">
      <c r="A6088" s="36">
        <v>1704.0</v>
      </c>
      <c r="B6088" s="37" t="str">
        <f t="array" ref="B6088">IFERROR(XLOOKUP(A6088,'Asignacion Nov'!A:A,'Asignacion Nov'!C:C))</f>
        <v>Pilgrims Tepo</v>
      </c>
      <c r="C6088" s="37" t="str">
        <f t="array" ref="C6088">IFERROR(XLOOKUP(A6088,'Asignacion Nov'!A:A,'Asignacion Nov'!B:B))</f>
        <v>EC-02</v>
      </c>
      <c r="D6088" s="38">
        <v>45617.71439814815</v>
      </c>
      <c r="E6088" s="36" t="s">
        <v>222</v>
      </c>
      <c r="F6088" s="37" t="str">
        <f t="array" ref="F6088">IFERROR(XLOOKUP(E6088,Operadores!A:A,Operadores!B:B))</f>
        <v>BOROSC</v>
      </c>
      <c r="G6088" s="36" t="s">
        <v>72</v>
      </c>
      <c r="H6088" s="39">
        <v>19.03</v>
      </c>
      <c r="I6088" s="40">
        <v>81.03</v>
      </c>
      <c r="J6088" s="41">
        <f t="shared" si="5"/>
        <v>1542.0009</v>
      </c>
      <c r="K6088" s="37" t="str">
        <f t="array" ref="K6088">IFERROR(XLOOKUP(G6088,'Tipo de carga'!A:A,'Tipo de carga'!B:B))</f>
        <v>Autoabasto</v>
      </c>
      <c r="L6088" s="37">
        <f t="shared" si="2"/>
        <v>47</v>
      </c>
      <c r="M6088" s="37">
        <f t="shared" si="3"/>
        <v>21</v>
      </c>
      <c r="N6088" s="37">
        <f t="shared" si="4"/>
        <v>11</v>
      </c>
      <c r="O6088" s="37" t="str">
        <f t="array" ref="O6088">IFERROR(XLOOKUP(K6088,'Tipo de carga'!B:B,'Tipo de carga'!C:C))</f>
        <v>Diesel</v>
      </c>
    </row>
    <row r="6089">
      <c r="A6089" s="36">
        <v>1785.0</v>
      </c>
      <c r="B6089" s="37" t="str">
        <f t="array" ref="B6089">IFERROR(XLOOKUP(A6089,'Asignacion Nov'!A:A,'Asignacion Nov'!C:C))</f>
        <v>Patieros sucursal</v>
      </c>
      <c r="C6089" s="37" t="str">
        <f t="array" ref="C6089">IFERROR(XLOOKUP(A6089,'Asignacion Nov'!A:A,'Asignacion Nov'!B:B))</f>
        <v>EC-03</v>
      </c>
      <c r="D6089" s="38">
        <v>45617.70644675926</v>
      </c>
      <c r="E6089" s="36" t="s">
        <v>445</v>
      </c>
      <c r="F6089" s="37" t="str">
        <f t="array" ref="F6089">IFERROR(XLOOKUP(E6089,Operadores!A:A,Operadores!B:B))</f>
        <v>MIREDM</v>
      </c>
      <c r="G6089" s="36" t="s">
        <v>72</v>
      </c>
      <c r="H6089" s="39">
        <v>19.03</v>
      </c>
      <c r="I6089" s="40">
        <v>686.43</v>
      </c>
      <c r="J6089" s="41">
        <f t="shared" si="5"/>
        <v>13062.7629</v>
      </c>
      <c r="K6089" s="37" t="str">
        <f t="array" ref="K6089">IFERROR(XLOOKUP(G6089,'Tipo de carga'!A:A,'Tipo de carga'!B:B))</f>
        <v>Autoabasto</v>
      </c>
      <c r="L6089" s="37">
        <f t="shared" si="2"/>
        <v>47</v>
      </c>
      <c r="M6089" s="37">
        <f t="shared" si="3"/>
        <v>21</v>
      </c>
      <c r="N6089" s="37">
        <f t="shared" si="4"/>
        <v>11</v>
      </c>
      <c r="O6089" s="37" t="str">
        <f t="array" ref="O6089">IFERROR(XLOOKUP(K6089,'Tipo de carga'!B:B,'Tipo de carga'!C:C))</f>
        <v>Diesel</v>
      </c>
    </row>
    <row r="6090">
      <c r="A6090" s="36">
        <v>2016.0</v>
      </c>
      <c r="B6090" s="37" t="str">
        <f t="array" ref="B6090">IFERROR(XLOOKUP(A6090,'Asignacion Nov'!A:A,'Asignacion Nov'!C:C))</f>
        <v>MeLi Asignado TD</v>
      </c>
      <c r="C6090" s="37" t="str">
        <f t="array" ref="C6090">IFERROR(XLOOKUP(A6090,'Asignacion Nov'!A:A,'Asignacion Nov'!B:B))</f>
        <v>EC-05</v>
      </c>
      <c r="D6090" s="38">
        <v>45617.6818287037</v>
      </c>
      <c r="E6090" s="36" t="s">
        <v>578</v>
      </c>
      <c r="F6090" s="37" t="str">
        <f t="array" ref="F6090">IFERROR(XLOOKUP(E6090,Operadores!A:A,Operadores!B:B))</f>
        <v>ASTLUI</v>
      </c>
      <c r="G6090" s="36" t="s">
        <v>72</v>
      </c>
      <c r="H6090" s="39">
        <v>19.03</v>
      </c>
      <c r="I6090" s="40">
        <v>584.34</v>
      </c>
      <c r="J6090" s="41">
        <f t="shared" si="5"/>
        <v>11119.9902</v>
      </c>
      <c r="K6090" s="37" t="str">
        <f t="array" ref="K6090">IFERROR(XLOOKUP(G6090,'Tipo de carga'!A:A,'Tipo de carga'!B:B))</f>
        <v>Autoabasto</v>
      </c>
      <c r="L6090" s="37">
        <f t="shared" si="2"/>
        <v>47</v>
      </c>
      <c r="M6090" s="37">
        <f t="shared" si="3"/>
        <v>21</v>
      </c>
      <c r="N6090" s="37">
        <f t="shared" si="4"/>
        <v>11</v>
      </c>
      <c r="O6090" s="37" t="str">
        <f t="array" ref="O6090">IFERROR(XLOOKUP(K6090,'Tipo de carga'!B:B,'Tipo de carga'!C:C))</f>
        <v>Diesel</v>
      </c>
    </row>
    <row r="6091">
      <c r="A6091" s="36">
        <v>1943.0</v>
      </c>
      <c r="B6091" s="37" t="str">
        <f t="array" ref="B6091">IFERROR(XLOOKUP(A6091,'Asignacion Nov'!A:A,'Asignacion Nov'!C:C))</f>
        <v>Circuitos</v>
      </c>
      <c r="C6091" s="37" t="str">
        <f t="array" ref="C6091">IFERROR(XLOOKUP(A6091,'Asignacion Nov'!A:A,'Asignacion Nov'!B:B))</f>
        <v>EC-03</v>
      </c>
      <c r="D6091" s="38">
        <v>45617.65640046296</v>
      </c>
      <c r="E6091" s="36" t="s">
        <v>329</v>
      </c>
      <c r="F6091" s="37" t="str">
        <f t="array" ref="F6091">IFERROR(XLOOKUP(E6091,Operadores!A:A,Operadores!B:B))</f>
        <v>RODRAU01</v>
      </c>
      <c r="G6091" s="36" t="s">
        <v>72</v>
      </c>
      <c r="H6091" s="39">
        <v>19.03</v>
      </c>
      <c r="I6091" s="40">
        <v>440.56</v>
      </c>
      <c r="J6091" s="41">
        <f t="shared" si="5"/>
        <v>8383.8568</v>
      </c>
      <c r="K6091" s="37" t="str">
        <f t="array" ref="K6091">IFERROR(XLOOKUP(G6091,'Tipo de carga'!A:A,'Tipo de carga'!B:B))</f>
        <v>Autoabasto</v>
      </c>
      <c r="L6091" s="37">
        <f t="shared" si="2"/>
        <v>47</v>
      </c>
      <c r="M6091" s="37">
        <f t="shared" si="3"/>
        <v>21</v>
      </c>
      <c r="N6091" s="37">
        <f t="shared" si="4"/>
        <v>11</v>
      </c>
      <c r="O6091" s="37" t="str">
        <f t="array" ref="O6091">IFERROR(XLOOKUP(K6091,'Tipo de carga'!B:B,'Tipo de carga'!C:C))</f>
        <v>Diesel</v>
      </c>
    </row>
    <row r="6092">
      <c r="A6092" s="36">
        <v>2009.0</v>
      </c>
      <c r="B6092" s="37" t="str">
        <f t="array" ref="B6092">IFERROR(XLOOKUP(A6092,'Asignacion Nov'!A:A,'Asignacion Nov'!C:C))</f>
        <v>MeLi Dedicado Merida</v>
      </c>
      <c r="C6092" s="37" t="str">
        <f t="array" ref="C6092">IFERROR(XLOOKUP(A6092,'Asignacion Nov'!A:A,'Asignacion Nov'!B:B))</f>
        <v>EC-05</v>
      </c>
      <c r="D6092" s="38">
        <v>45617.643113425926</v>
      </c>
      <c r="E6092" s="36" t="s">
        <v>294</v>
      </c>
      <c r="F6092" s="37" t="str">
        <f t="array" ref="F6092">IFERROR(XLOOKUP(E6092,Operadores!A:A,Operadores!B:B))</f>
        <v>GONCAR01</v>
      </c>
      <c r="G6092" s="36" t="s">
        <v>72</v>
      </c>
      <c r="H6092" s="39">
        <v>19.03</v>
      </c>
      <c r="I6092" s="40">
        <v>389.13</v>
      </c>
      <c r="J6092" s="41">
        <f t="shared" si="5"/>
        <v>7405.1439</v>
      </c>
      <c r="K6092" s="37" t="str">
        <f t="array" ref="K6092">IFERROR(XLOOKUP(G6092,'Tipo de carga'!A:A,'Tipo de carga'!B:B))</f>
        <v>Autoabasto</v>
      </c>
      <c r="L6092" s="37">
        <f t="shared" si="2"/>
        <v>47</v>
      </c>
      <c r="M6092" s="37">
        <f t="shared" si="3"/>
        <v>21</v>
      </c>
      <c r="N6092" s="37">
        <f t="shared" si="4"/>
        <v>11</v>
      </c>
      <c r="O6092" s="37" t="str">
        <f t="array" ref="O6092">IFERROR(XLOOKUP(K6092,'Tipo de carga'!B:B,'Tipo de carga'!C:C))</f>
        <v>Diesel</v>
      </c>
    </row>
    <row r="6093">
      <c r="A6093" s="36">
        <v>1741.0</v>
      </c>
      <c r="B6093" s="37" t="str">
        <f t="array" ref="B6093">IFERROR(XLOOKUP(A6093,'Asignacion Nov'!A:A,'Asignacion Nov'!C:C))</f>
        <v>Hisense</v>
      </c>
      <c r="C6093" s="37" t="str">
        <f t="array" ref="C6093">IFERROR(XLOOKUP(A6093,'Asignacion Nov'!A:A,'Asignacion Nov'!B:B))</f>
        <v>EC-03</v>
      </c>
      <c r="D6093" s="38">
        <v>45617.62510416667</v>
      </c>
      <c r="E6093" s="36" t="s">
        <v>76</v>
      </c>
      <c r="F6093" s="37" t="str">
        <f t="array" ref="F6093">IFERROR(XLOOKUP(E6093,Operadores!A:A,Operadores!B:B))</f>
        <v>GALSA</v>
      </c>
      <c r="G6093" s="36" t="s">
        <v>72</v>
      </c>
      <c r="H6093" s="39">
        <v>19.03</v>
      </c>
      <c r="I6093" s="40">
        <v>325.05</v>
      </c>
      <c r="J6093" s="41">
        <f t="shared" si="5"/>
        <v>6185.7015</v>
      </c>
      <c r="K6093" s="37" t="str">
        <f t="array" ref="K6093">IFERROR(XLOOKUP(G6093,'Tipo de carga'!A:A,'Tipo de carga'!B:B))</f>
        <v>Autoabasto</v>
      </c>
      <c r="L6093" s="37">
        <f t="shared" si="2"/>
        <v>47</v>
      </c>
      <c r="M6093" s="37">
        <f t="shared" si="3"/>
        <v>21</v>
      </c>
      <c r="N6093" s="37">
        <f t="shared" si="4"/>
        <v>11</v>
      </c>
      <c r="O6093" s="37" t="str">
        <f t="array" ref="O6093">IFERROR(XLOOKUP(K6093,'Tipo de carga'!B:B,'Tipo de carga'!C:C))</f>
        <v>Diesel</v>
      </c>
    </row>
    <row r="6094">
      <c r="A6094" s="36">
        <v>1793.0</v>
      </c>
      <c r="B6094" s="37" t="str">
        <f t="array" ref="B6094">IFERROR(XLOOKUP(A6094,'Asignacion Nov'!A:A,'Asignacion Nov'!C:C))</f>
        <v>Hisense</v>
      </c>
      <c r="C6094" s="37" t="str">
        <f t="array" ref="C6094">IFERROR(XLOOKUP(A6094,'Asignacion Nov'!A:A,'Asignacion Nov'!B:B))</f>
        <v>EC-03</v>
      </c>
      <c r="D6094" s="38">
        <v>45617.61744212963</v>
      </c>
      <c r="E6094" s="36" t="s">
        <v>70</v>
      </c>
      <c r="F6094" s="37" t="str">
        <f t="array" ref="F6094">IFERROR(XLOOKUP(E6094,Operadores!A:A,Operadores!B:B))</f>
        <v>IBAANY</v>
      </c>
      <c r="G6094" s="36" t="s">
        <v>72</v>
      </c>
      <c r="H6094" s="39">
        <v>19.03</v>
      </c>
      <c r="I6094" s="40">
        <v>803.38</v>
      </c>
      <c r="J6094" s="41">
        <f t="shared" si="5"/>
        <v>15288.3214</v>
      </c>
      <c r="K6094" s="37" t="str">
        <f t="array" ref="K6094">IFERROR(XLOOKUP(G6094,'Tipo de carga'!A:A,'Tipo de carga'!B:B))</f>
        <v>Autoabasto</v>
      </c>
      <c r="L6094" s="37">
        <f t="shared" si="2"/>
        <v>47</v>
      </c>
      <c r="M6094" s="37">
        <f t="shared" si="3"/>
        <v>21</v>
      </c>
      <c r="N6094" s="37">
        <f t="shared" si="4"/>
        <v>11</v>
      </c>
      <c r="O6094" s="37" t="str">
        <f t="array" ref="O6094">IFERROR(XLOOKUP(K6094,'Tipo de carga'!B:B,'Tipo de carga'!C:C))</f>
        <v>Diesel</v>
      </c>
    </row>
    <row r="6095">
      <c r="A6095" s="36">
        <v>2074.0</v>
      </c>
      <c r="B6095" s="37" t="str">
        <f t="array" ref="B6095">IFERROR(XLOOKUP(A6095,'Asignacion Nov'!A:A,'Asignacion Nov'!C:C))</f>
        <v>PISA Gdl</v>
      </c>
      <c r="C6095" s="37" t="str">
        <f t="array" ref="C6095">IFERROR(XLOOKUP(A6095,'Asignacion Nov'!A:A,'Asignacion Nov'!B:B))</f>
        <v>EC-06</v>
      </c>
      <c r="D6095" s="38">
        <v>45617.52957175926</v>
      </c>
      <c r="E6095" s="36" t="s">
        <v>564</v>
      </c>
      <c r="F6095" s="37" t="str">
        <f t="array" ref="F6095">IFERROR(XLOOKUP(E6095,Operadores!A:A,Operadores!B:B))</f>
        <v>BUEOSC</v>
      </c>
      <c r="G6095" s="36" t="s">
        <v>72</v>
      </c>
      <c r="H6095" s="39">
        <v>19.03</v>
      </c>
      <c r="I6095" s="40">
        <v>373.36</v>
      </c>
      <c r="J6095" s="41">
        <f t="shared" si="5"/>
        <v>7105.0408</v>
      </c>
      <c r="K6095" s="37" t="str">
        <f t="array" ref="K6095">IFERROR(XLOOKUP(G6095,'Tipo de carga'!A:A,'Tipo de carga'!B:B))</f>
        <v>Autoabasto</v>
      </c>
      <c r="L6095" s="37">
        <f t="shared" si="2"/>
        <v>47</v>
      </c>
      <c r="M6095" s="37">
        <f t="shared" si="3"/>
        <v>21</v>
      </c>
      <c r="N6095" s="37">
        <f t="shared" si="4"/>
        <v>11</v>
      </c>
      <c r="O6095" s="37" t="str">
        <f t="array" ref="O6095">IFERROR(XLOOKUP(K6095,'Tipo de carga'!B:B,'Tipo de carga'!C:C))</f>
        <v>Diesel</v>
      </c>
    </row>
    <row r="6096">
      <c r="A6096" s="36">
        <v>1733.0</v>
      </c>
      <c r="B6096" s="37" t="str">
        <f t="array" ref="B6096">IFERROR(XLOOKUP(A6096,'Asignacion Nov'!A:A,'Asignacion Nov'!C:C))</f>
        <v>Liverpool Local</v>
      </c>
      <c r="C6096" s="37" t="str">
        <f t="array" ref="C6096">IFERROR(XLOOKUP(A6096,'Asignacion Nov'!A:A,'Asignacion Nov'!B:B))</f>
        <v>EC-01</v>
      </c>
      <c r="D6096" s="38">
        <v>45617.49649305556</v>
      </c>
      <c r="E6096" s="36" t="s">
        <v>562</v>
      </c>
      <c r="F6096" s="37" t="str">
        <f t="array" ref="F6096">IFERROR(XLOOKUP(E6096,Operadores!A:A,Operadores!B:B))</f>
        <v>ORNSER</v>
      </c>
      <c r="G6096" s="36" t="s">
        <v>72</v>
      </c>
      <c r="H6096" s="39">
        <v>19.03</v>
      </c>
      <c r="I6096" s="40">
        <v>516.39</v>
      </c>
      <c r="J6096" s="41">
        <f t="shared" si="5"/>
        <v>9826.9017</v>
      </c>
      <c r="K6096" s="37" t="str">
        <f t="array" ref="K6096">IFERROR(XLOOKUP(G6096,'Tipo de carga'!A:A,'Tipo de carga'!B:B))</f>
        <v>Autoabasto</v>
      </c>
      <c r="L6096" s="37">
        <f t="shared" si="2"/>
        <v>47</v>
      </c>
      <c r="M6096" s="37">
        <f t="shared" si="3"/>
        <v>21</v>
      </c>
      <c r="N6096" s="37">
        <f t="shared" si="4"/>
        <v>11</v>
      </c>
      <c r="O6096" s="37" t="str">
        <f t="array" ref="O6096">IFERROR(XLOOKUP(K6096,'Tipo de carga'!B:B,'Tipo de carga'!C:C))</f>
        <v>Diesel</v>
      </c>
    </row>
    <row r="6097">
      <c r="A6097" s="36">
        <v>1832.0</v>
      </c>
      <c r="B6097" s="37" t="str">
        <f t="array" ref="B6097">IFERROR(XLOOKUP(A6097,'Asignacion Nov'!A:A,'Asignacion Nov'!C:C))</f>
        <v>Liverpool Local</v>
      </c>
      <c r="C6097" s="37" t="str">
        <f t="array" ref="C6097">IFERROR(XLOOKUP(A6097,'Asignacion Nov'!A:A,'Asignacion Nov'!B:B))</f>
        <v>EC-01</v>
      </c>
      <c r="D6097" s="38">
        <v>45617.48596064815</v>
      </c>
      <c r="E6097" s="36" t="s">
        <v>546</v>
      </c>
      <c r="F6097" s="37" t="str">
        <f t="array" ref="F6097">IFERROR(XLOOKUP(E6097,Operadores!A:A,Operadores!B:B))</f>
        <v>FELJOS</v>
      </c>
      <c r="G6097" s="36" t="s">
        <v>72</v>
      </c>
      <c r="H6097" s="39">
        <v>19.03</v>
      </c>
      <c r="I6097" s="40">
        <v>398.04</v>
      </c>
      <c r="J6097" s="41">
        <f t="shared" si="5"/>
        <v>7574.7012</v>
      </c>
      <c r="K6097" s="37" t="str">
        <f t="array" ref="K6097">IFERROR(XLOOKUP(G6097,'Tipo de carga'!A:A,'Tipo de carga'!B:B))</f>
        <v>Autoabasto</v>
      </c>
      <c r="L6097" s="37">
        <f t="shared" si="2"/>
        <v>47</v>
      </c>
      <c r="M6097" s="37">
        <f t="shared" si="3"/>
        <v>21</v>
      </c>
      <c r="N6097" s="37">
        <f t="shared" si="4"/>
        <v>11</v>
      </c>
      <c r="O6097" s="37" t="str">
        <f t="array" ref="O6097">IFERROR(XLOOKUP(K6097,'Tipo de carga'!B:B,'Tipo de carga'!C:C))</f>
        <v>Diesel</v>
      </c>
    </row>
    <row r="6098">
      <c r="A6098" s="36">
        <v>1988.0</v>
      </c>
      <c r="B6098" s="37" t="str">
        <f t="array" ref="B6098">IFERROR(XLOOKUP(A6098,'Asignacion Nov'!A:A,'Asignacion Nov'!C:C))</f>
        <v>MeLi asignado SD</v>
      </c>
      <c r="C6098" s="37" t="str">
        <f t="array" ref="C6098">IFERROR(XLOOKUP(A6098,'Asignacion Nov'!A:A,'Asignacion Nov'!B:B))</f>
        <v>EC-05</v>
      </c>
      <c r="D6098" s="38">
        <v>45617.47200231482</v>
      </c>
      <c r="E6098" s="36" t="s">
        <v>404</v>
      </c>
      <c r="F6098" s="37" t="str">
        <f t="array" ref="F6098">IFERROR(XLOOKUP(E6098,Operadores!A:A,Operadores!B:B))</f>
        <v>CHAJOE</v>
      </c>
      <c r="G6098" s="36" t="s">
        <v>72</v>
      </c>
      <c r="H6098" s="39">
        <v>19.03</v>
      </c>
      <c r="I6098" s="40">
        <v>655.25</v>
      </c>
      <c r="J6098" s="41">
        <f t="shared" si="5"/>
        <v>12469.4075</v>
      </c>
      <c r="K6098" s="37" t="str">
        <f t="array" ref="K6098">IFERROR(XLOOKUP(G6098,'Tipo de carga'!A:A,'Tipo de carga'!B:B))</f>
        <v>Autoabasto</v>
      </c>
      <c r="L6098" s="37">
        <f t="shared" si="2"/>
        <v>47</v>
      </c>
      <c r="M6098" s="37">
        <f t="shared" si="3"/>
        <v>21</v>
      </c>
      <c r="N6098" s="37">
        <f t="shared" si="4"/>
        <v>11</v>
      </c>
      <c r="O6098" s="37" t="str">
        <f t="array" ref="O6098">IFERROR(XLOOKUP(K6098,'Tipo de carga'!B:B,'Tipo de carga'!C:C))</f>
        <v>Diesel</v>
      </c>
    </row>
    <row r="6099">
      <c r="A6099" s="36">
        <v>1789.0</v>
      </c>
      <c r="B6099" s="37" t="str">
        <f t="array" ref="B6099">IFERROR(XLOOKUP(A6099,'Asignacion Nov'!A:A,'Asignacion Nov'!C:C))</f>
        <v>Hisense</v>
      </c>
      <c r="C6099" s="37" t="str">
        <f t="array" ref="C6099">IFERROR(XLOOKUP(A6099,'Asignacion Nov'!A:A,'Asignacion Nov'!B:B))</f>
        <v>EC-03</v>
      </c>
      <c r="D6099" s="38">
        <v>45617.45552083333</v>
      </c>
      <c r="E6099" s="36" t="s">
        <v>413</v>
      </c>
      <c r="F6099" s="37" t="str">
        <f t="array" ref="F6099">IFERROR(XLOOKUP(E6099,Operadores!A:A,Operadores!B:B))</f>
        <v>GALANG</v>
      </c>
      <c r="G6099" s="36" t="s">
        <v>72</v>
      </c>
      <c r="H6099" s="39">
        <v>19.03</v>
      </c>
      <c r="I6099" s="40">
        <v>607.13</v>
      </c>
      <c r="J6099" s="41">
        <f t="shared" si="5"/>
        <v>11553.6839</v>
      </c>
      <c r="K6099" s="37" t="str">
        <f t="array" ref="K6099">IFERROR(XLOOKUP(G6099,'Tipo de carga'!A:A,'Tipo de carga'!B:B))</f>
        <v>Autoabasto</v>
      </c>
      <c r="L6099" s="37">
        <f t="shared" si="2"/>
        <v>47</v>
      </c>
      <c r="M6099" s="37">
        <f t="shared" si="3"/>
        <v>21</v>
      </c>
      <c r="N6099" s="37">
        <f t="shared" si="4"/>
        <v>11</v>
      </c>
      <c r="O6099" s="37" t="str">
        <f t="array" ref="O6099">IFERROR(XLOOKUP(K6099,'Tipo de carga'!B:B,'Tipo de carga'!C:C))</f>
        <v>Diesel</v>
      </c>
    </row>
    <row r="6100">
      <c r="A6100" s="36">
        <v>1639.0</v>
      </c>
      <c r="B6100" s="37" t="str">
        <f t="array" ref="B6100">IFERROR(XLOOKUP(A6100,'Asignacion Nov'!A:A,'Asignacion Nov'!C:C))</f>
        <v>Available</v>
      </c>
      <c r="C6100" s="37" t="str">
        <f t="array" ref="C6100">IFERROR(XLOOKUP(A6100,'Asignacion Nov'!A:A,'Asignacion Nov'!B:B))</f>
        <v>TTE</v>
      </c>
      <c r="D6100" s="38">
        <v>45617.44150462963</v>
      </c>
      <c r="E6100" s="36" t="s">
        <v>341</v>
      </c>
      <c r="F6100" s="37" t="str">
        <f t="array" ref="F6100">IFERROR(XLOOKUP(E6100,Operadores!A:A,Operadores!B:B))</f>
        <v>SALJO01</v>
      </c>
      <c r="G6100" s="36" t="s">
        <v>72</v>
      </c>
      <c r="H6100" s="39">
        <v>19.03</v>
      </c>
      <c r="I6100" s="40">
        <v>569.94</v>
      </c>
      <c r="J6100" s="41">
        <f t="shared" si="5"/>
        <v>10845.9582</v>
      </c>
      <c r="K6100" s="37" t="str">
        <f t="array" ref="K6100">IFERROR(XLOOKUP(G6100,'Tipo de carga'!A:A,'Tipo de carga'!B:B))</f>
        <v>Autoabasto</v>
      </c>
      <c r="L6100" s="37">
        <f t="shared" si="2"/>
        <v>47</v>
      </c>
      <c r="M6100" s="37">
        <f t="shared" si="3"/>
        <v>21</v>
      </c>
      <c r="N6100" s="37">
        <f t="shared" si="4"/>
        <v>11</v>
      </c>
      <c r="O6100" s="37" t="str">
        <f t="array" ref="O6100">IFERROR(XLOOKUP(K6100,'Tipo de carga'!B:B,'Tipo de carga'!C:C))</f>
        <v>Diesel</v>
      </c>
    </row>
    <row r="6101">
      <c r="A6101" s="36">
        <v>2085.0</v>
      </c>
      <c r="B6101" s="37" t="str">
        <f t="array" ref="B6101">IFERROR(XLOOKUP(A6101,'Asignacion Nov'!A:A,'Asignacion Nov'!C:C))</f>
        <v>PISA Gdl</v>
      </c>
      <c r="C6101" s="37" t="str">
        <f t="array" ref="C6101">IFERROR(XLOOKUP(A6101,'Asignacion Nov'!A:A,'Asignacion Nov'!B:B))</f>
        <v>EC-06</v>
      </c>
      <c r="D6101" s="38">
        <v>45617.428148148145</v>
      </c>
      <c r="E6101" s="36" t="s">
        <v>583</v>
      </c>
      <c r="F6101" s="37" t="str">
        <f t="array" ref="F6101">IFERROR(XLOOKUP(E6101,Operadores!A:A,Operadores!B:B))</f>
        <v>MARLUI02</v>
      </c>
      <c r="G6101" s="36" t="s">
        <v>72</v>
      </c>
      <c r="H6101" s="39">
        <v>19.03</v>
      </c>
      <c r="I6101" s="40">
        <v>621.36</v>
      </c>
      <c r="J6101" s="41">
        <f t="shared" si="5"/>
        <v>11824.4808</v>
      </c>
      <c r="K6101" s="37" t="str">
        <f t="array" ref="K6101">IFERROR(XLOOKUP(G6101,'Tipo de carga'!A:A,'Tipo de carga'!B:B))</f>
        <v>Autoabasto</v>
      </c>
      <c r="L6101" s="37">
        <f t="shared" si="2"/>
        <v>47</v>
      </c>
      <c r="M6101" s="37">
        <f t="shared" si="3"/>
        <v>21</v>
      </c>
      <c r="N6101" s="37">
        <f t="shared" si="4"/>
        <v>11</v>
      </c>
      <c r="O6101" s="37" t="str">
        <f t="array" ref="O6101">IFERROR(XLOOKUP(K6101,'Tipo de carga'!B:B,'Tipo de carga'!C:C))</f>
        <v>Diesel</v>
      </c>
    </row>
    <row r="6102">
      <c r="A6102" s="36">
        <v>1788.0</v>
      </c>
      <c r="B6102" s="37" t="str">
        <f t="array" ref="B6102">IFERROR(XLOOKUP(A6102,'Asignacion Nov'!A:A,'Asignacion Nov'!C:C))</f>
        <v>Liverpool Local</v>
      </c>
      <c r="C6102" s="37" t="str">
        <f t="array" ref="C6102">IFERROR(XLOOKUP(A6102,'Asignacion Nov'!A:A,'Asignacion Nov'!B:B))</f>
        <v>EC-01</v>
      </c>
      <c r="D6102" s="38">
        <v>45617.40949074074</v>
      </c>
      <c r="E6102" s="36" t="s">
        <v>579</v>
      </c>
      <c r="F6102" s="37" t="str">
        <f t="array" ref="F6102">IFERROR(XLOOKUP(E6102,Operadores!A:A,Operadores!B:B))</f>
        <v>CABJUA</v>
      </c>
      <c r="G6102" s="36" t="s">
        <v>72</v>
      </c>
      <c r="H6102" s="39">
        <v>19.03</v>
      </c>
      <c r="I6102" s="40">
        <v>803.27</v>
      </c>
      <c r="J6102" s="41">
        <f t="shared" si="5"/>
        <v>15286.2281</v>
      </c>
      <c r="K6102" s="37" t="str">
        <f t="array" ref="K6102">IFERROR(XLOOKUP(G6102,'Tipo de carga'!A:A,'Tipo de carga'!B:B))</f>
        <v>Autoabasto</v>
      </c>
      <c r="L6102" s="37">
        <f t="shared" si="2"/>
        <v>47</v>
      </c>
      <c r="M6102" s="37">
        <f t="shared" si="3"/>
        <v>21</v>
      </c>
      <c r="N6102" s="37">
        <f t="shared" si="4"/>
        <v>11</v>
      </c>
      <c r="O6102" s="37" t="str">
        <f t="array" ref="O6102">IFERROR(XLOOKUP(K6102,'Tipo de carga'!B:B,'Tipo de carga'!C:C))</f>
        <v>Diesel</v>
      </c>
    </row>
    <row r="6103">
      <c r="A6103" s="36">
        <v>1809.0</v>
      </c>
      <c r="B6103" s="37" t="str">
        <f t="array" ref="B6103">IFERROR(XLOOKUP(A6103,'Asignacion Nov'!A:A,'Asignacion Nov'!C:C))</f>
        <v>Full Liver</v>
      </c>
      <c r="C6103" s="37" t="str">
        <f t="array" ref="C6103">IFERROR(XLOOKUP(A6103,'Asignacion Nov'!A:A,'Asignacion Nov'!B:B))</f>
        <v>EC-01</v>
      </c>
      <c r="D6103" s="38">
        <v>45617.38917824074</v>
      </c>
      <c r="E6103" s="36" t="s">
        <v>431</v>
      </c>
      <c r="F6103" s="37" t="str">
        <f t="array" ref="F6103">IFERROR(XLOOKUP(E6103,Operadores!A:A,Operadores!B:B))</f>
        <v>ANANOE</v>
      </c>
      <c r="G6103" s="36" t="s">
        <v>72</v>
      </c>
      <c r="H6103" s="39">
        <v>19.03</v>
      </c>
      <c r="I6103" s="40">
        <v>817.77</v>
      </c>
      <c r="J6103" s="41">
        <f t="shared" si="5"/>
        <v>15562.1631</v>
      </c>
      <c r="K6103" s="37" t="str">
        <f t="array" ref="K6103">IFERROR(XLOOKUP(G6103,'Tipo de carga'!A:A,'Tipo de carga'!B:B))</f>
        <v>Autoabasto</v>
      </c>
      <c r="L6103" s="37">
        <f t="shared" si="2"/>
        <v>47</v>
      </c>
      <c r="M6103" s="37">
        <f t="shared" si="3"/>
        <v>21</v>
      </c>
      <c r="N6103" s="37">
        <f t="shared" si="4"/>
        <v>11</v>
      </c>
      <c r="O6103" s="37" t="str">
        <f t="array" ref="O6103">IFERROR(XLOOKUP(K6103,'Tipo de carga'!B:B,'Tipo de carga'!C:C))</f>
        <v>Diesel</v>
      </c>
    </row>
    <row r="6104">
      <c r="A6104" s="36">
        <v>1888.0</v>
      </c>
      <c r="B6104" s="37" t="str">
        <f t="array" ref="B6104">IFERROR(XLOOKUP(A6104,'Asignacion Nov'!A:A,'Asignacion Nov'!C:C))</f>
        <v>Circuitos</v>
      </c>
      <c r="C6104" s="37" t="str">
        <f t="array" ref="C6104">IFERROR(XLOOKUP(A6104,'Asignacion Nov'!A:A,'Asignacion Nov'!B:B))</f>
        <v>EC-03</v>
      </c>
      <c r="D6104" s="38">
        <v>45617.37252314815</v>
      </c>
      <c r="E6104" s="36" t="s">
        <v>588</v>
      </c>
      <c r="F6104" s="37" t="str">
        <f t="array" ref="F6104">IFERROR(XLOOKUP(E6104,Operadores!A:A,Operadores!B:B))</f>
        <v>CONMAU</v>
      </c>
      <c r="G6104" s="36" t="s">
        <v>72</v>
      </c>
      <c r="H6104" s="39">
        <v>19.03</v>
      </c>
      <c r="I6104" s="40">
        <v>258.61</v>
      </c>
      <c r="J6104" s="41">
        <f t="shared" si="5"/>
        <v>4921.3483</v>
      </c>
      <c r="K6104" s="37" t="str">
        <f t="array" ref="K6104">IFERROR(XLOOKUP(G6104,'Tipo de carga'!A:A,'Tipo de carga'!B:B))</f>
        <v>Autoabasto</v>
      </c>
      <c r="L6104" s="37">
        <f t="shared" si="2"/>
        <v>47</v>
      </c>
      <c r="M6104" s="37">
        <f t="shared" si="3"/>
        <v>21</v>
      </c>
      <c r="N6104" s="37">
        <f t="shared" si="4"/>
        <v>11</v>
      </c>
      <c r="O6104" s="37" t="str">
        <f t="array" ref="O6104">IFERROR(XLOOKUP(K6104,'Tipo de carga'!B:B,'Tipo de carga'!C:C))</f>
        <v>Diesel</v>
      </c>
    </row>
    <row r="6105">
      <c r="A6105" s="36">
        <v>2022.0</v>
      </c>
      <c r="B6105" s="37" t="str">
        <f t="array" ref="B6105">IFERROR(XLOOKUP(A6105,'Asignacion Nov'!A:A,'Asignacion Nov'!C:C))</f>
        <v>MeLi Dedicado TD</v>
      </c>
      <c r="C6105" s="37" t="str">
        <f t="array" ref="C6105">IFERROR(XLOOKUP(A6105,'Asignacion Nov'!A:A,'Asignacion Nov'!B:B))</f>
        <v>EC-05</v>
      </c>
      <c r="D6105" s="38">
        <v>45617.364016203705</v>
      </c>
      <c r="E6105" s="36" t="s">
        <v>308</v>
      </c>
      <c r="F6105" s="37" t="str">
        <f t="array" ref="F6105">IFERROR(XLOOKUP(E6105,Operadores!A:A,Operadores!B:B))</f>
        <v>DELBL</v>
      </c>
      <c r="G6105" s="36" t="s">
        <v>72</v>
      </c>
      <c r="H6105" s="39">
        <v>19.03</v>
      </c>
      <c r="I6105" s="40">
        <v>580.01</v>
      </c>
      <c r="J6105" s="41">
        <f t="shared" si="5"/>
        <v>11037.5903</v>
      </c>
      <c r="K6105" s="37" t="str">
        <f t="array" ref="K6105">IFERROR(XLOOKUP(G6105,'Tipo de carga'!A:A,'Tipo de carga'!B:B))</f>
        <v>Autoabasto</v>
      </c>
      <c r="L6105" s="37">
        <f t="shared" si="2"/>
        <v>47</v>
      </c>
      <c r="M6105" s="37">
        <f t="shared" si="3"/>
        <v>21</v>
      </c>
      <c r="N6105" s="37">
        <f t="shared" si="4"/>
        <v>11</v>
      </c>
      <c r="O6105" s="37" t="str">
        <f t="array" ref="O6105">IFERROR(XLOOKUP(K6105,'Tipo de carga'!B:B,'Tipo de carga'!C:C))</f>
        <v>Diesel</v>
      </c>
    </row>
    <row r="6106">
      <c r="A6106" s="36">
        <v>2020.0</v>
      </c>
      <c r="B6106" s="37" t="str">
        <f t="array" ref="B6106">IFERROR(XLOOKUP(A6106,'Asignacion Nov'!A:A,'Asignacion Nov'!C:C))</f>
        <v>MeLi Dedicado Merida</v>
      </c>
      <c r="C6106" s="37" t="str">
        <f t="array" ref="C6106">IFERROR(XLOOKUP(A6106,'Asignacion Nov'!A:A,'Asignacion Nov'!B:B))</f>
        <v>EC-05</v>
      </c>
      <c r="D6106" s="38">
        <v>45617.34840277778</v>
      </c>
      <c r="E6106" s="36" t="s">
        <v>164</v>
      </c>
      <c r="F6106" s="37" t="str">
        <f t="array" ref="F6106">IFERROR(XLOOKUP(E6106,Operadores!A:A,Operadores!B:B))</f>
        <v>MUÑOSC</v>
      </c>
      <c r="G6106" s="36" t="s">
        <v>72</v>
      </c>
      <c r="H6106" s="39">
        <v>19.03</v>
      </c>
      <c r="I6106" s="40">
        <v>297.17</v>
      </c>
      <c r="J6106" s="41">
        <f t="shared" si="5"/>
        <v>5655.1451</v>
      </c>
      <c r="K6106" s="37" t="str">
        <f t="array" ref="K6106">IFERROR(XLOOKUP(G6106,'Tipo de carga'!A:A,'Tipo de carga'!B:B))</f>
        <v>Autoabasto</v>
      </c>
      <c r="L6106" s="37">
        <f t="shared" si="2"/>
        <v>47</v>
      </c>
      <c r="M6106" s="37">
        <f t="shared" si="3"/>
        <v>21</v>
      </c>
      <c r="N6106" s="37">
        <f t="shared" si="4"/>
        <v>11</v>
      </c>
      <c r="O6106" s="37" t="str">
        <f t="array" ref="O6106">IFERROR(XLOOKUP(K6106,'Tipo de carga'!B:B,'Tipo de carga'!C:C))</f>
        <v>Diesel</v>
      </c>
    </row>
    <row r="6107">
      <c r="A6107" s="36">
        <v>1980.0</v>
      </c>
      <c r="B6107" s="37" t="str">
        <f t="array" ref="B6107">IFERROR(XLOOKUP(A6107,'Asignacion Nov'!A:A,'Asignacion Nov'!C:C))</f>
        <v>MeLi asignado SD</v>
      </c>
      <c r="C6107" s="37" t="str">
        <f t="array" ref="C6107">IFERROR(XLOOKUP(A6107,'Asignacion Nov'!A:A,'Asignacion Nov'!B:B))</f>
        <v>EC-05</v>
      </c>
      <c r="D6107" s="38">
        <v>45617.34135416667</v>
      </c>
      <c r="E6107" s="36" t="s">
        <v>173</v>
      </c>
      <c r="F6107" s="37" t="str">
        <f t="array" ref="F6107">IFERROR(XLOOKUP(E6107,Operadores!A:A,Operadores!B:B))</f>
        <v>AGUMIG</v>
      </c>
      <c r="G6107" s="36" t="s">
        <v>72</v>
      </c>
      <c r="H6107" s="39">
        <v>19.03</v>
      </c>
      <c r="I6107" s="40">
        <v>622.34</v>
      </c>
      <c r="J6107" s="41">
        <f t="shared" si="5"/>
        <v>11843.1302</v>
      </c>
      <c r="K6107" s="37" t="str">
        <f t="array" ref="K6107">IFERROR(XLOOKUP(G6107,'Tipo de carga'!A:A,'Tipo de carga'!B:B))</f>
        <v>Autoabasto</v>
      </c>
      <c r="L6107" s="37">
        <f t="shared" si="2"/>
        <v>47</v>
      </c>
      <c r="M6107" s="37">
        <f t="shared" si="3"/>
        <v>21</v>
      </c>
      <c r="N6107" s="37">
        <f t="shared" si="4"/>
        <v>11</v>
      </c>
      <c r="O6107" s="37" t="str">
        <f t="array" ref="O6107">IFERROR(XLOOKUP(K6107,'Tipo de carga'!B:B,'Tipo de carga'!C:C))</f>
        <v>Diesel</v>
      </c>
    </row>
    <row r="6108">
      <c r="A6108" s="36">
        <v>1823.0</v>
      </c>
      <c r="B6108" s="37" t="str">
        <f t="array" ref="B6108">IFERROR(XLOOKUP(A6108,'Asignacion Nov'!A:A,'Asignacion Nov'!C:C))</f>
        <v>Liverpool Local</v>
      </c>
      <c r="C6108" s="37" t="str">
        <f t="array" ref="C6108">IFERROR(XLOOKUP(A6108,'Asignacion Nov'!A:A,'Asignacion Nov'!B:B))</f>
        <v>EC-01</v>
      </c>
      <c r="D6108" s="38">
        <v>45617.322696759256</v>
      </c>
      <c r="E6108" s="36" t="s">
        <v>343</v>
      </c>
      <c r="F6108" s="37" t="str">
        <f t="array" ref="F6108">IFERROR(XLOOKUP(E6108,Operadores!A:A,Operadores!B:B))</f>
        <v>MONCAR</v>
      </c>
      <c r="G6108" s="36" t="s">
        <v>72</v>
      </c>
      <c r="H6108" s="39">
        <v>19.03</v>
      </c>
      <c r="I6108" s="40">
        <v>563.49</v>
      </c>
      <c r="J6108" s="41">
        <f t="shared" si="5"/>
        <v>10723.2147</v>
      </c>
      <c r="K6108" s="37" t="str">
        <f t="array" ref="K6108">IFERROR(XLOOKUP(G6108,'Tipo de carga'!A:A,'Tipo de carga'!B:B))</f>
        <v>Autoabasto</v>
      </c>
      <c r="L6108" s="37">
        <f t="shared" si="2"/>
        <v>47</v>
      </c>
      <c r="M6108" s="37">
        <f t="shared" si="3"/>
        <v>21</v>
      </c>
      <c r="N6108" s="37">
        <f t="shared" si="4"/>
        <v>11</v>
      </c>
      <c r="O6108" s="37" t="str">
        <f t="array" ref="O6108">IFERROR(XLOOKUP(K6108,'Tipo de carga'!B:B,'Tipo de carga'!C:C))</f>
        <v>Diesel</v>
      </c>
    </row>
    <row r="6109">
      <c r="A6109" s="36">
        <v>1934.0</v>
      </c>
      <c r="B6109" s="37" t="str">
        <f t="array" ref="B6109">IFERROR(XLOOKUP(A6109,'Asignacion Nov'!A:A,'Asignacion Nov'!C:C))</f>
        <v>Circuitos</v>
      </c>
      <c r="C6109" s="37" t="str">
        <f t="array" ref="C6109">IFERROR(XLOOKUP(A6109,'Asignacion Nov'!A:A,'Asignacion Nov'!B:B))</f>
        <v>EC-03</v>
      </c>
      <c r="D6109" s="38">
        <v>45617.26020833333</v>
      </c>
      <c r="E6109" s="36" t="s">
        <v>272</v>
      </c>
      <c r="F6109" s="37" t="str">
        <f t="array" ref="F6109">IFERROR(XLOOKUP(E6109,Operadores!A:A,Operadores!B:B))</f>
        <v>AVIEN</v>
      </c>
      <c r="G6109" s="36" t="s">
        <v>72</v>
      </c>
      <c r="H6109" s="39">
        <v>19.03</v>
      </c>
      <c r="I6109" s="40">
        <v>469.03</v>
      </c>
      <c r="J6109" s="41">
        <f t="shared" si="5"/>
        <v>8925.6409</v>
      </c>
      <c r="K6109" s="37" t="str">
        <f t="array" ref="K6109">IFERROR(XLOOKUP(G6109,'Tipo de carga'!A:A,'Tipo de carga'!B:B))</f>
        <v>Autoabasto</v>
      </c>
      <c r="L6109" s="37">
        <f t="shared" si="2"/>
        <v>47</v>
      </c>
      <c r="M6109" s="37">
        <f t="shared" si="3"/>
        <v>21</v>
      </c>
      <c r="N6109" s="37">
        <f t="shared" si="4"/>
        <v>11</v>
      </c>
      <c r="O6109" s="37" t="str">
        <f t="array" ref="O6109">IFERROR(XLOOKUP(K6109,'Tipo de carga'!B:B,'Tipo de carga'!C:C))</f>
        <v>Diesel</v>
      </c>
    </row>
    <row r="6110">
      <c r="A6110" s="36">
        <v>1889.0</v>
      </c>
      <c r="B6110" s="37" t="str">
        <f t="array" ref="B6110">IFERROR(XLOOKUP(A6110,'Asignacion Nov'!A:A,'Asignacion Nov'!C:C))</f>
        <v>MeLi asignado SD</v>
      </c>
      <c r="C6110" s="37" t="str">
        <f t="array" ref="C6110">IFERROR(XLOOKUP(A6110,'Asignacion Nov'!A:A,'Asignacion Nov'!B:B))</f>
        <v>EC-05</v>
      </c>
      <c r="D6110" s="38">
        <v>45617.23324074074</v>
      </c>
      <c r="E6110" s="36" t="s">
        <v>211</v>
      </c>
      <c r="F6110" s="37" t="str">
        <f t="array" ref="F6110">IFERROR(XLOOKUP(E6110,Operadores!A:A,Operadores!B:B))</f>
        <v>MARANG</v>
      </c>
      <c r="G6110" s="36" t="s">
        <v>72</v>
      </c>
      <c r="H6110" s="39">
        <v>19.03</v>
      </c>
      <c r="I6110" s="40">
        <v>673.78</v>
      </c>
      <c r="J6110" s="41">
        <f t="shared" si="5"/>
        <v>12822.0334</v>
      </c>
      <c r="K6110" s="37" t="str">
        <f t="array" ref="K6110">IFERROR(XLOOKUP(G6110,'Tipo de carga'!A:A,'Tipo de carga'!B:B))</f>
        <v>Autoabasto</v>
      </c>
      <c r="L6110" s="37">
        <f t="shared" si="2"/>
        <v>47</v>
      </c>
      <c r="M6110" s="37">
        <f t="shared" si="3"/>
        <v>21</v>
      </c>
      <c r="N6110" s="37">
        <f t="shared" si="4"/>
        <v>11</v>
      </c>
      <c r="O6110" s="37" t="str">
        <f t="array" ref="O6110">IFERROR(XLOOKUP(K6110,'Tipo de carga'!B:B,'Tipo de carga'!C:C))</f>
        <v>Diesel</v>
      </c>
    </row>
    <row r="6111">
      <c r="A6111" s="36">
        <v>2000.0</v>
      </c>
      <c r="B6111" s="37" t="str">
        <f t="array" ref="B6111">IFERROR(XLOOKUP(A6111,'Asignacion Nov'!A:A,'Asignacion Nov'!C:C))</f>
        <v>MeLi Dedicado Merida</v>
      </c>
      <c r="C6111" s="37" t="str">
        <f t="array" ref="C6111">IFERROR(XLOOKUP(A6111,'Asignacion Nov'!A:A,'Asignacion Nov'!B:B))</f>
        <v>EC-05</v>
      </c>
      <c r="D6111" s="38">
        <v>45617.2059375</v>
      </c>
      <c r="E6111" s="36" t="s">
        <v>402</v>
      </c>
      <c r="F6111" s="37" t="str">
        <f t="array" ref="F6111">IFERROR(XLOOKUP(E6111,Operadores!A:A,Operadores!B:B))</f>
        <v>GARJOS02</v>
      </c>
      <c r="G6111" s="36" t="s">
        <v>72</v>
      </c>
      <c r="H6111" s="39">
        <v>19.03</v>
      </c>
      <c r="I6111" s="40">
        <v>295.06</v>
      </c>
      <c r="J6111" s="41">
        <f t="shared" si="5"/>
        <v>5614.9918</v>
      </c>
      <c r="K6111" s="37" t="str">
        <f t="array" ref="K6111">IFERROR(XLOOKUP(G6111,'Tipo de carga'!A:A,'Tipo de carga'!B:B))</f>
        <v>Autoabasto</v>
      </c>
      <c r="L6111" s="37">
        <f t="shared" si="2"/>
        <v>47</v>
      </c>
      <c r="M6111" s="37">
        <f t="shared" si="3"/>
        <v>21</v>
      </c>
      <c r="N6111" s="37">
        <f t="shared" si="4"/>
        <v>11</v>
      </c>
      <c r="O6111" s="37" t="str">
        <f t="array" ref="O6111">IFERROR(XLOOKUP(K6111,'Tipo de carga'!B:B,'Tipo de carga'!C:C))</f>
        <v>Diesel</v>
      </c>
    </row>
    <row r="6112">
      <c r="A6112" s="36">
        <v>1872.0</v>
      </c>
      <c r="B6112" s="37" t="str">
        <f t="array" ref="B6112">IFERROR(XLOOKUP(A6112,'Asignacion Nov'!A:A,'Asignacion Nov'!C:C))</f>
        <v>Circuitos</v>
      </c>
      <c r="C6112" s="37" t="str">
        <f t="array" ref="C6112">IFERROR(XLOOKUP(A6112,'Asignacion Nov'!A:A,'Asignacion Nov'!B:B))</f>
        <v>EC-03</v>
      </c>
      <c r="D6112" s="38">
        <v>45617.192083333335</v>
      </c>
      <c r="E6112" s="36" t="s">
        <v>273</v>
      </c>
      <c r="F6112" s="37" t="str">
        <f t="array" ref="F6112">IFERROR(XLOOKUP(E6112,Operadores!A:A,Operadores!B:B))</f>
        <v>VAZJU02</v>
      </c>
      <c r="G6112" s="36" t="s">
        <v>72</v>
      </c>
      <c r="H6112" s="39">
        <v>19.03</v>
      </c>
      <c r="I6112" s="40">
        <v>673.18</v>
      </c>
      <c r="J6112" s="41">
        <f t="shared" si="5"/>
        <v>12810.6154</v>
      </c>
      <c r="K6112" s="37" t="str">
        <f t="array" ref="K6112">IFERROR(XLOOKUP(G6112,'Tipo de carga'!A:A,'Tipo de carga'!B:B))</f>
        <v>Autoabasto</v>
      </c>
      <c r="L6112" s="37">
        <f t="shared" si="2"/>
        <v>47</v>
      </c>
      <c r="M6112" s="37">
        <f t="shared" si="3"/>
        <v>21</v>
      </c>
      <c r="N6112" s="37">
        <f t="shared" si="4"/>
        <v>11</v>
      </c>
      <c r="O6112" s="37" t="str">
        <f t="array" ref="O6112">IFERROR(XLOOKUP(K6112,'Tipo de carga'!B:B,'Tipo de carga'!C:C))</f>
        <v>Diesel</v>
      </c>
    </row>
    <row r="6113">
      <c r="A6113" s="36">
        <v>1889.0</v>
      </c>
      <c r="B6113" s="37" t="str">
        <f t="array" ref="B6113">IFERROR(XLOOKUP(A6113,'Asignacion Nov'!A:A,'Asignacion Nov'!C:C))</f>
        <v>MeLi asignado SD</v>
      </c>
      <c r="C6113" s="37" t="str">
        <f t="array" ref="C6113">IFERROR(XLOOKUP(A6113,'Asignacion Nov'!A:A,'Asignacion Nov'!B:B))</f>
        <v>EC-05</v>
      </c>
      <c r="D6113" s="38">
        <v>45617.17119212963</v>
      </c>
      <c r="E6113" s="36" t="s">
        <v>211</v>
      </c>
      <c r="F6113" s="37" t="str">
        <f t="array" ref="F6113">IFERROR(XLOOKUP(E6113,Operadores!A:A,Operadores!B:B))</f>
        <v>MARANG</v>
      </c>
      <c r="G6113" s="36" t="s">
        <v>72</v>
      </c>
      <c r="H6113" s="39">
        <v>19.03</v>
      </c>
      <c r="I6113" s="40">
        <v>365.01</v>
      </c>
      <c r="J6113" s="41">
        <f t="shared" si="5"/>
        <v>6946.1403</v>
      </c>
      <c r="K6113" s="37" t="str">
        <f t="array" ref="K6113">IFERROR(XLOOKUP(G6113,'Tipo de carga'!A:A,'Tipo de carga'!B:B))</f>
        <v>Autoabasto</v>
      </c>
      <c r="L6113" s="37">
        <f t="shared" si="2"/>
        <v>47</v>
      </c>
      <c r="M6113" s="37">
        <f t="shared" si="3"/>
        <v>21</v>
      </c>
      <c r="N6113" s="37">
        <f t="shared" si="4"/>
        <v>11</v>
      </c>
      <c r="O6113" s="37" t="str">
        <f t="array" ref="O6113">IFERROR(XLOOKUP(K6113,'Tipo de carga'!B:B,'Tipo de carga'!C:C))</f>
        <v>Diesel</v>
      </c>
    </row>
    <row r="6114">
      <c r="A6114" s="36">
        <v>1946.0</v>
      </c>
      <c r="B6114" s="37" t="str">
        <f t="array" ref="B6114">IFERROR(XLOOKUP(A6114,'Asignacion Nov'!A:A,'Asignacion Nov'!C:C))</f>
        <v>MeLi asignado SD</v>
      </c>
      <c r="C6114" s="37" t="str">
        <f t="array" ref="C6114">IFERROR(XLOOKUP(A6114,'Asignacion Nov'!A:A,'Asignacion Nov'!B:B))</f>
        <v>EC-05</v>
      </c>
      <c r="D6114" s="38">
        <v>45617.15605324074</v>
      </c>
      <c r="E6114" s="36" t="s">
        <v>183</v>
      </c>
      <c r="F6114" s="37" t="str">
        <f t="array" ref="F6114">IFERROR(XLOOKUP(E6114,Operadores!A:A,Operadores!B:B))</f>
        <v>VARJUAX</v>
      </c>
      <c r="G6114" s="36" t="s">
        <v>72</v>
      </c>
      <c r="H6114" s="39">
        <v>19.03</v>
      </c>
      <c r="I6114" s="40">
        <v>388.59</v>
      </c>
      <c r="J6114" s="41">
        <f t="shared" si="5"/>
        <v>7394.8677</v>
      </c>
      <c r="K6114" s="37" t="str">
        <f t="array" ref="K6114">IFERROR(XLOOKUP(G6114,'Tipo de carga'!A:A,'Tipo de carga'!B:B))</f>
        <v>Autoabasto</v>
      </c>
      <c r="L6114" s="37">
        <f t="shared" si="2"/>
        <v>47</v>
      </c>
      <c r="M6114" s="37">
        <f t="shared" si="3"/>
        <v>21</v>
      </c>
      <c r="N6114" s="37">
        <f t="shared" si="4"/>
        <v>11</v>
      </c>
      <c r="O6114" s="37" t="str">
        <f t="array" ref="O6114">IFERROR(XLOOKUP(K6114,'Tipo de carga'!B:B,'Tipo de carga'!C:C))</f>
        <v>Diesel</v>
      </c>
    </row>
    <row r="6115">
      <c r="A6115" s="36">
        <v>2003.0</v>
      </c>
      <c r="B6115" s="37" t="str">
        <f t="array" ref="B6115">IFERROR(XLOOKUP(A6115,'Asignacion Nov'!A:A,'Asignacion Nov'!C:C))</f>
        <v>MeLi Dedicado TD</v>
      </c>
      <c r="C6115" s="37" t="str">
        <f t="array" ref="C6115">IFERROR(XLOOKUP(A6115,'Asignacion Nov'!A:A,'Asignacion Nov'!B:B))</f>
        <v>EC-05</v>
      </c>
      <c r="D6115" s="38">
        <v>45617.14474537037</v>
      </c>
      <c r="E6115" s="36" t="s">
        <v>502</v>
      </c>
      <c r="F6115" s="37" t="str">
        <f t="array" ref="F6115">IFERROR(XLOOKUP(E6115,Operadores!A:A,Operadores!B:B))</f>
        <v>SALNER</v>
      </c>
      <c r="G6115" s="36" t="s">
        <v>72</v>
      </c>
      <c r="H6115" s="39">
        <v>19.03</v>
      </c>
      <c r="I6115" s="40">
        <v>523.56</v>
      </c>
      <c r="J6115" s="41">
        <f t="shared" si="5"/>
        <v>9963.3468</v>
      </c>
      <c r="K6115" s="37" t="str">
        <f t="array" ref="K6115">IFERROR(XLOOKUP(G6115,'Tipo de carga'!A:A,'Tipo de carga'!B:B))</f>
        <v>Autoabasto</v>
      </c>
      <c r="L6115" s="37">
        <f t="shared" si="2"/>
        <v>47</v>
      </c>
      <c r="M6115" s="37">
        <f t="shared" si="3"/>
        <v>21</v>
      </c>
      <c r="N6115" s="37">
        <f t="shared" si="4"/>
        <v>11</v>
      </c>
      <c r="O6115" s="37" t="str">
        <f t="array" ref="O6115">IFERROR(XLOOKUP(K6115,'Tipo de carga'!B:B,'Tipo de carga'!C:C))</f>
        <v>Diesel</v>
      </c>
    </row>
    <row r="6116">
      <c r="A6116" s="36">
        <v>1881.0</v>
      </c>
      <c r="B6116" s="37" t="str">
        <f t="array" ref="B6116">IFERROR(XLOOKUP(A6116,'Asignacion Nov'!A:A,'Asignacion Nov'!C:C))</f>
        <v>Circuitos</v>
      </c>
      <c r="C6116" s="37" t="str">
        <f t="array" ref="C6116">IFERROR(XLOOKUP(A6116,'Asignacion Nov'!A:A,'Asignacion Nov'!B:B))</f>
        <v>EC-03</v>
      </c>
      <c r="D6116" s="38">
        <v>45617.1183912037</v>
      </c>
      <c r="E6116" s="36" t="s">
        <v>210</v>
      </c>
      <c r="F6116" s="37" t="str">
        <f t="array" ref="F6116">IFERROR(XLOOKUP(E6116,Operadores!A:A,Operadores!B:B))</f>
        <v>CERJER</v>
      </c>
      <c r="G6116" s="36" t="s">
        <v>72</v>
      </c>
      <c r="H6116" s="39">
        <v>19.03</v>
      </c>
      <c r="I6116" s="40">
        <v>740.01</v>
      </c>
      <c r="J6116" s="41">
        <f t="shared" si="5"/>
        <v>14082.3903</v>
      </c>
      <c r="K6116" s="37" t="str">
        <f t="array" ref="K6116">IFERROR(XLOOKUP(G6116,'Tipo de carga'!A:A,'Tipo de carga'!B:B))</f>
        <v>Autoabasto</v>
      </c>
      <c r="L6116" s="37">
        <f t="shared" si="2"/>
        <v>47</v>
      </c>
      <c r="M6116" s="37">
        <f t="shared" si="3"/>
        <v>21</v>
      </c>
      <c r="N6116" s="37">
        <f t="shared" si="4"/>
        <v>11</v>
      </c>
      <c r="O6116" s="37" t="str">
        <f t="array" ref="O6116">IFERROR(XLOOKUP(K6116,'Tipo de carga'!B:B,'Tipo de carga'!C:C))</f>
        <v>Diesel</v>
      </c>
    </row>
    <row r="6117">
      <c r="A6117" s="36">
        <v>1961.0</v>
      </c>
      <c r="B6117" s="37" t="str">
        <f t="array" ref="B6117">IFERROR(XLOOKUP(A6117,'Asignacion Nov'!A:A,'Asignacion Nov'!C:C))</f>
        <v>MeLi asignado SD</v>
      </c>
      <c r="C6117" s="37" t="str">
        <f t="array" ref="C6117">IFERROR(XLOOKUP(A6117,'Asignacion Nov'!A:A,'Asignacion Nov'!B:B))</f>
        <v>EC-05</v>
      </c>
      <c r="D6117" s="38">
        <v>45617.02961805555</v>
      </c>
      <c r="E6117" s="36" t="s">
        <v>196</v>
      </c>
      <c r="F6117" s="37" t="str">
        <f t="array" ref="F6117">IFERROR(XLOOKUP(E6117,Operadores!A:A,Operadores!B:B))</f>
        <v>HERJOS07</v>
      </c>
      <c r="G6117" s="36" t="s">
        <v>72</v>
      </c>
      <c r="H6117" s="39">
        <v>19.03</v>
      </c>
      <c r="I6117" s="40">
        <v>482.79</v>
      </c>
      <c r="J6117" s="41">
        <f t="shared" si="5"/>
        <v>9187.4937</v>
      </c>
      <c r="K6117" s="37" t="str">
        <f t="array" ref="K6117">IFERROR(XLOOKUP(G6117,'Tipo de carga'!A:A,'Tipo de carga'!B:B))</f>
        <v>Autoabasto</v>
      </c>
      <c r="L6117" s="37">
        <f t="shared" si="2"/>
        <v>47</v>
      </c>
      <c r="M6117" s="37">
        <f t="shared" si="3"/>
        <v>21</v>
      </c>
      <c r="N6117" s="37">
        <f t="shared" si="4"/>
        <v>11</v>
      </c>
      <c r="O6117" s="37" t="str">
        <f t="array" ref="O6117">IFERROR(XLOOKUP(K6117,'Tipo de carga'!B:B,'Tipo de carga'!C:C))</f>
        <v>Diesel</v>
      </c>
    </row>
    <row r="6118">
      <c r="A6118" s="36">
        <v>1944.0</v>
      </c>
      <c r="B6118" s="37" t="str">
        <f t="array" ref="B6118">IFERROR(XLOOKUP(A6118,'Asignacion Nov'!A:A,'Asignacion Nov'!C:C))</f>
        <v>MeLi asignado SD</v>
      </c>
      <c r="C6118" s="37" t="str">
        <f t="array" ref="C6118">IFERROR(XLOOKUP(A6118,'Asignacion Nov'!A:A,'Asignacion Nov'!B:B))</f>
        <v>EC-05</v>
      </c>
      <c r="D6118" s="38">
        <v>45617.01744212963</v>
      </c>
      <c r="E6118" s="36" t="s">
        <v>221</v>
      </c>
      <c r="F6118" s="37" t="str">
        <f t="array" ref="F6118">IFERROR(XLOOKUP(E6118,Operadores!A:A,Operadores!B:B))</f>
        <v>ORTARM</v>
      </c>
      <c r="G6118" s="36" t="s">
        <v>72</v>
      </c>
      <c r="H6118" s="39">
        <v>19.03</v>
      </c>
      <c r="I6118" s="40">
        <v>410.92</v>
      </c>
      <c r="J6118" s="41">
        <f t="shared" si="5"/>
        <v>7819.8076</v>
      </c>
      <c r="K6118" s="37" t="str">
        <f t="array" ref="K6118">IFERROR(XLOOKUP(G6118,'Tipo de carga'!A:A,'Tipo de carga'!B:B))</f>
        <v>Autoabasto</v>
      </c>
      <c r="L6118" s="37">
        <f t="shared" si="2"/>
        <v>47</v>
      </c>
      <c r="M6118" s="37">
        <f t="shared" si="3"/>
        <v>21</v>
      </c>
      <c r="N6118" s="37">
        <f t="shared" si="4"/>
        <v>11</v>
      </c>
      <c r="O6118" s="37" t="str">
        <f t="array" ref="O6118">IFERROR(XLOOKUP(K6118,'Tipo de carga'!B:B,'Tipo de carga'!C:C))</f>
        <v>Diesel</v>
      </c>
    </row>
    <row r="6119">
      <c r="A6119" s="36">
        <v>2008.0</v>
      </c>
      <c r="B6119" s="37" t="str">
        <f t="array" ref="B6119">IFERROR(XLOOKUP(A6119,'Asignacion Nov'!A:A,'Asignacion Nov'!C:C))</f>
        <v>MeLi Dedicado Merida</v>
      </c>
      <c r="C6119" s="37" t="str">
        <f t="array" ref="C6119">IFERROR(XLOOKUP(A6119,'Asignacion Nov'!A:A,'Asignacion Nov'!B:B))</f>
        <v>EC-05</v>
      </c>
      <c r="D6119" s="38">
        <v>45617.006273148145</v>
      </c>
      <c r="E6119" s="36" t="s">
        <v>480</v>
      </c>
      <c r="F6119" s="37" t="str">
        <f t="array" ref="F6119">IFERROR(XLOOKUP(E6119,Operadores!A:A,Operadores!B:B))</f>
        <v>VELGIO</v>
      </c>
      <c r="G6119" s="36" t="s">
        <v>72</v>
      </c>
      <c r="H6119" s="39">
        <v>19.03</v>
      </c>
      <c r="I6119" s="40">
        <v>335.77</v>
      </c>
      <c r="J6119" s="41">
        <f t="shared" si="5"/>
        <v>6389.7031</v>
      </c>
      <c r="K6119" s="37" t="str">
        <f t="array" ref="K6119">IFERROR(XLOOKUP(G6119,'Tipo de carga'!A:A,'Tipo de carga'!B:B))</f>
        <v>Autoabasto</v>
      </c>
      <c r="L6119" s="37">
        <f t="shared" si="2"/>
        <v>47</v>
      </c>
      <c r="M6119" s="37">
        <f t="shared" si="3"/>
        <v>21</v>
      </c>
      <c r="N6119" s="37">
        <f t="shared" si="4"/>
        <v>11</v>
      </c>
      <c r="O6119" s="37" t="str">
        <f t="array" ref="O6119">IFERROR(XLOOKUP(K6119,'Tipo de carga'!B:B,'Tipo de carga'!C:C))</f>
        <v>Diesel</v>
      </c>
    </row>
    <row r="6120">
      <c r="A6120" s="36">
        <v>1782.0</v>
      </c>
      <c r="B6120" s="37" t="str">
        <f t="array" ref="B6120">IFERROR(XLOOKUP(A6120,'Asignacion Nov'!A:A,'Asignacion Nov'!C:C))</f>
        <v>Sayer Sencillo</v>
      </c>
      <c r="C6120" s="37" t="str">
        <f t="array" ref="C6120">IFERROR(XLOOKUP(A6120,'Asignacion Nov'!A:A,'Asignacion Nov'!B:B))</f>
        <v>EC-04</v>
      </c>
      <c r="D6120" s="38">
        <v>45617.906273148146</v>
      </c>
      <c r="E6120" s="36" t="s">
        <v>510</v>
      </c>
      <c r="F6120" s="37" t="str">
        <f t="array" ref="F6120">IFERROR(XLOOKUP(E6120,Operadores!A:A,Operadores!B:B))</f>
        <v>ROJFEL</v>
      </c>
      <c r="G6120" s="36" t="s">
        <v>19</v>
      </c>
      <c r="H6120" s="39">
        <v>20.61412</v>
      </c>
      <c r="I6120" s="40">
        <v>352.11</v>
      </c>
      <c r="J6120" s="41">
        <f t="shared" si="5"/>
        <v>7258.437793</v>
      </c>
      <c r="K6120" s="37" t="str">
        <f t="array" ref="K6120">IFERROR(XLOOKUP(G6120,'Tipo de carga'!A:A,'Tipo de carga'!B:B))</f>
        <v>Autoabasto</v>
      </c>
      <c r="L6120" s="37">
        <f t="shared" si="2"/>
        <v>47</v>
      </c>
      <c r="M6120" s="37">
        <f t="shared" si="3"/>
        <v>21</v>
      </c>
      <c r="N6120" s="37">
        <f t="shared" si="4"/>
        <v>11</v>
      </c>
      <c r="O6120" s="37" t="str">
        <f t="array" ref="O6120">IFERROR(XLOOKUP(K6120,'Tipo de carga'!B:B,'Tipo de carga'!C:C))</f>
        <v>Diesel</v>
      </c>
    </row>
    <row r="6121">
      <c r="A6121" s="36">
        <v>1848.0</v>
      </c>
      <c r="B6121" s="37" t="str">
        <f t="array" ref="B6121">IFERROR(XLOOKUP(A6121,'Asignacion Nov'!A:A,'Asignacion Nov'!C:C))</f>
        <v>Sayer Sencillo</v>
      </c>
      <c r="C6121" s="37" t="str">
        <f t="array" ref="C6121">IFERROR(XLOOKUP(A6121,'Asignacion Nov'!A:A,'Asignacion Nov'!B:B))</f>
        <v>EC-04</v>
      </c>
      <c r="D6121" s="38">
        <v>45617.86730324074</v>
      </c>
      <c r="E6121" s="36" t="s">
        <v>257</v>
      </c>
      <c r="F6121" s="37" t="str">
        <f t="array" ref="F6121">IFERROR(XLOOKUP(E6121,Operadores!A:A,Operadores!B:B))</f>
        <v>ROSMA</v>
      </c>
      <c r="G6121" s="36" t="s">
        <v>19</v>
      </c>
      <c r="H6121" s="39">
        <v>20.61412</v>
      </c>
      <c r="I6121" s="40">
        <v>366.25</v>
      </c>
      <c r="J6121" s="41">
        <f t="shared" si="5"/>
        <v>7549.92145</v>
      </c>
      <c r="K6121" s="37" t="str">
        <f t="array" ref="K6121">IFERROR(XLOOKUP(G6121,'Tipo de carga'!A:A,'Tipo de carga'!B:B))</f>
        <v>Autoabasto</v>
      </c>
      <c r="L6121" s="37">
        <f t="shared" si="2"/>
        <v>47</v>
      </c>
      <c r="M6121" s="37">
        <f t="shared" si="3"/>
        <v>21</v>
      </c>
      <c r="N6121" s="37">
        <f t="shared" si="4"/>
        <v>11</v>
      </c>
      <c r="O6121" s="37" t="str">
        <f t="array" ref="O6121">IFERROR(XLOOKUP(K6121,'Tipo de carga'!B:B,'Tipo de carga'!C:C))</f>
        <v>Diesel</v>
      </c>
    </row>
    <row r="6122">
      <c r="A6122" s="36">
        <v>1879.0</v>
      </c>
      <c r="B6122" s="37" t="str">
        <f t="array" ref="B6122">IFERROR(XLOOKUP(A6122,'Asignacion Nov'!A:A,'Asignacion Nov'!C:C))</f>
        <v>Circuitos</v>
      </c>
      <c r="C6122" s="37" t="str">
        <f t="array" ref="C6122">IFERROR(XLOOKUP(A6122,'Asignacion Nov'!A:A,'Asignacion Nov'!B:B))</f>
        <v>EC-03</v>
      </c>
      <c r="D6122" s="38">
        <v>45617.85851851852</v>
      </c>
      <c r="E6122" s="36" t="s">
        <v>357</v>
      </c>
      <c r="F6122" s="37" t="str">
        <f t="array" ref="F6122">IFERROR(XLOOKUP(E6122,Operadores!A:A,Operadores!B:B))</f>
        <v>ISLHI</v>
      </c>
      <c r="G6122" s="36" t="s">
        <v>19</v>
      </c>
      <c r="H6122" s="39">
        <v>20.61412</v>
      </c>
      <c r="I6122" s="40">
        <v>360.1</v>
      </c>
      <c r="J6122" s="41">
        <f t="shared" si="5"/>
        <v>7423.144612</v>
      </c>
      <c r="K6122" s="37" t="str">
        <f t="array" ref="K6122">IFERROR(XLOOKUP(G6122,'Tipo de carga'!A:A,'Tipo de carga'!B:B))</f>
        <v>Autoabasto</v>
      </c>
      <c r="L6122" s="37">
        <f t="shared" si="2"/>
        <v>47</v>
      </c>
      <c r="M6122" s="37">
        <f t="shared" si="3"/>
        <v>21</v>
      </c>
      <c r="N6122" s="37">
        <f t="shared" si="4"/>
        <v>11</v>
      </c>
      <c r="O6122" s="37" t="str">
        <f t="array" ref="O6122">IFERROR(XLOOKUP(K6122,'Tipo de carga'!B:B,'Tipo de carga'!C:C))</f>
        <v>Diesel</v>
      </c>
    </row>
    <row r="6123">
      <c r="A6123" s="36">
        <v>1938.0</v>
      </c>
      <c r="B6123" s="37" t="str">
        <f t="array" ref="B6123">IFERROR(XLOOKUP(A6123,'Asignacion Nov'!A:A,'Asignacion Nov'!C:C))</f>
        <v>Sayer Sencillo</v>
      </c>
      <c r="C6123" s="37" t="str">
        <f t="array" ref="C6123">IFERROR(XLOOKUP(A6123,'Asignacion Nov'!A:A,'Asignacion Nov'!B:B))</f>
        <v>EC-04</v>
      </c>
      <c r="D6123" s="38">
        <v>45617.84881944444</v>
      </c>
      <c r="E6123" s="36" t="s">
        <v>38</v>
      </c>
      <c r="F6123" s="37" t="str">
        <f t="array" ref="F6123">IFERROR(XLOOKUP(E6123,Operadores!A:A,Operadores!B:B))</f>
        <v>SOSCA01</v>
      </c>
      <c r="G6123" s="36" t="s">
        <v>19</v>
      </c>
      <c r="H6123" s="39">
        <v>20.61412</v>
      </c>
      <c r="I6123" s="40">
        <v>530.05</v>
      </c>
      <c r="J6123" s="41">
        <f t="shared" si="5"/>
        <v>10926.51431</v>
      </c>
      <c r="K6123" s="37" t="str">
        <f t="array" ref="K6123">IFERROR(XLOOKUP(G6123,'Tipo de carga'!A:A,'Tipo de carga'!B:B))</f>
        <v>Autoabasto</v>
      </c>
      <c r="L6123" s="37">
        <f t="shared" si="2"/>
        <v>47</v>
      </c>
      <c r="M6123" s="37">
        <f t="shared" si="3"/>
        <v>21</v>
      </c>
      <c r="N6123" s="37">
        <f t="shared" si="4"/>
        <v>11</v>
      </c>
      <c r="O6123" s="37" t="str">
        <f t="array" ref="O6123">IFERROR(XLOOKUP(K6123,'Tipo de carga'!B:B,'Tipo de carga'!C:C))</f>
        <v>Diesel</v>
      </c>
    </row>
    <row r="6124">
      <c r="A6124" s="36">
        <v>2079.0</v>
      </c>
      <c r="B6124" s="37" t="str">
        <f t="array" ref="B6124">IFERROR(XLOOKUP(A6124,'Asignacion Nov'!A:A,'Asignacion Nov'!C:C))</f>
        <v>Protans</v>
      </c>
      <c r="C6124" s="37" t="str">
        <f t="array" ref="C6124">IFERROR(XLOOKUP(A6124,'Asignacion Nov'!A:A,'Asignacion Nov'!B:B))</f>
        <v>EC-03</v>
      </c>
      <c r="D6124" s="38">
        <v>45617.81553240741</v>
      </c>
      <c r="E6124" s="36" t="s">
        <v>249</v>
      </c>
      <c r="F6124" s="37" t="str">
        <f t="array" ref="F6124">IFERROR(XLOOKUP(E6124,Operadores!A:A,Operadores!B:B))</f>
        <v>LOPJOS03</v>
      </c>
      <c r="G6124" s="36" t="s">
        <v>19</v>
      </c>
      <c r="H6124" s="39">
        <v>20.61412</v>
      </c>
      <c r="I6124" s="40">
        <v>489.35</v>
      </c>
      <c r="J6124" s="41">
        <f t="shared" si="5"/>
        <v>10087.51962</v>
      </c>
      <c r="K6124" s="37" t="str">
        <f t="array" ref="K6124">IFERROR(XLOOKUP(G6124,'Tipo de carga'!A:A,'Tipo de carga'!B:B))</f>
        <v>Autoabasto</v>
      </c>
      <c r="L6124" s="37">
        <f t="shared" si="2"/>
        <v>47</v>
      </c>
      <c r="M6124" s="37">
        <f t="shared" si="3"/>
        <v>21</v>
      </c>
      <c r="N6124" s="37">
        <f t="shared" si="4"/>
        <v>11</v>
      </c>
      <c r="O6124" s="37" t="str">
        <f t="array" ref="O6124">IFERROR(XLOOKUP(K6124,'Tipo de carga'!B:B,'Tipo de carga'!C:C))</f>
        <v>Diesel</v>
      </c>
    </row>
    <row r="6125">
      <c r="A6125" s="36">
        <v>309.0</v>
      </c>
      <c r="B6125" s="37" t="str">
        <f t="array" ref="B6125">IFERROR(XLOOKUP(A6125,'Asignacion Nov'!A:A,'Asignacion Nov'!C:C))</f>
        <v>Sayer Thorton</v>
      </c>
      <c r="C6125" s="37" t="str">
        <f t="array" ref="C6125">IFERROR(XLOOKUP(A6125,'Asignacion Nov'!A:A,'Asignacion Nov'!B:B))</f>
        <v>EC-04</v>
      </c>
      <c r="D6125" s="38">
        <v>45617.77649305556</v>
      </c>
      <c r="E6125" s="36" t="s">
        <v>264</v>
      </c>
      <c r="F6125" s="37" t="str">
        <f t="array" ref="F6125">IFERROR(XLOOKUP(E6125,Operadores!A:A,Operadores!B:B))</f>
        <v>REVELI</v>
      </c>
      <c r="G6125" s="36" t="s">
        <v>19</v>
      </c>
      <c r="H6125" s="39">
        <v>20.61412</v>
      </c>
      <c r="I6125" s="40">
        <v>183.0</v>
      </c>
      <c r="J6125" s="41">
        <f t="shared" si="5"/>
        <v>3772.38396</v>
      </c>
      <c r="K6125" s="37" t="str">
        <f t="array" ref="K6125">IFERROR(XLOOKUP(G6125,'Tipo de carga'!A:A,'Tipo de carga'!B:B))</f>
        <v>Autoabasto</v>
      </c>
      <c r="L6125" s="37">
        <f t="shared" si="2"/>
        <v>47</v>
      </c>
      <c r="M6125" s="37">
        <f t="shared" si="3"/>
        <v>21</v>
      </c>
      <c r="N6125" s="37">
        <f t="shared" si="4"/>
        <v>11</v>
      </c>
      <c r="O6125" s="37" t="str">
        <f t="array" ref="O6125">IFERROR(XLOOKUP(K6125,'Tipo de carga'!B:B,'Tipo de carga'!C:C))</f>
        <v>Diesel</v>
      </c>
    </row>
    <row r="6126">
      <c r="A6126" s="36">
        <v>1801.0</v>
      </c>
      <c r="B6126" s="37" t="str">
        <f t="array" ref="B6126">IFERROR(XLOOKUP(A6126,'Asignacion Nov'!A:A,'Asignacion Nov'!C:C))</f>
        <v>Sayer Full</v>
      </c>
      <c r="C6126" s="37" t="str">
        <f t="array" ref="C6126">IFERROR(XLOOKUP(A6126,'Asignacion Nov'!A:A,'Asignacion Nov'!B:B))</f>
        <v>EC-04</v>
      </c>
      <c r="D6126" s="38">
        <v>45617.75707175926</v>
      </c>
      <c r="E6126" s="36" t="s">
        <v>67</v>
      </c>
      <c r="F6126" s="37" t="str">
        <f t="array" ref="F6126">IFERROR(XLOOKUP(E6126,Operadores!A:A,Operadores!B:B))</f>
        <v>DURMA01</v>
      </c>
      <c r="G6126" s="36" t="s">
        <v>19</v>
      </c>
      <c r="H6126" s="39">
        <v>20.61412</v>
      </c>
      <c r="I6126" s="40">
        <v>554.24</v>
      </c>
      <c r="J6126" s="41">
        <f t="shared" si="5"/>
        <v>11425.16987</v>
      </c>
      <c r="K6126" s="37" t="str">
        <f t="array" ref="K6126">IFERROR(XLOOKUP(G6126,'Tipo de carga'!A:A,'Tipo de carga'!B:B))</f>
        <v>Autoabasto</v>
      </c>
      <c r="L6126" s="37">
        <f t="shared" si="2"/>
        <v>47</v>
      </c>
      <c r="M6126" s="37">
        <f t="shared" si="3"/>
        <v>21</v>
      </c>
      <c r="N6126" s="37">
        <f t="shared" si="4"/>
        <v>11</v>
      </c>
      <c r="O6126" s="37" t="str">
        <f t="array" ref="O6126">IFERROR(XLOOKUP(K6126,'Tipo de carga'!B:B,'Tipo de carga'!C:C))</f>
        <v>Diesel</v>
      </c>
    </row>
    <row r="6127">
      <c r="A6127" s="36">
        <v>1774.0</v>
      </c>
      <c r="B6127" s="37" t="str">
        <f t="array" ref="B6127">IFERROR(XLOOKUP(A6127,'Asignacion Nov'!A:A,'Asignacion Nov'!C:C))</f>
        <v>Circuitos</v>
      </c>
      <c r="C6127" s="37" t="str">
        <f t="array" ref="C6127">IFERROR(XLOOKUP(A6127,'Asignacion Nov'!A:A,'Asignacion Nov'!B:B))</f>
        <v>EC-03</v>
      </c>
      <c r="D6127" s="38">
        <v>45617.74717592593</v>
      </c>
      <c r="E6127" s="36" t="s">
        <v>595</v>
      </c>
      <c r="F6127" s="37" t="str">
        <f t="array" ref="F6127">IFERROR(XLOOKUP(E6127,Operadores!A:A,Operadores!B:B))</f>
        <v>GARFRA</v>
      </c>
      <c r="G6127" s="36" t="s">
        <v>19</v>
      </c>
      <c r="H6127" s="39">
        <v>20.61412</v>
      </c>
      <c r="I6127" s="40">
        <v>220.85</v>
      </c>
      <c r="J6127" s="41">
        <f t="shared" si="5"/>
        <v>4552.628402</v>
      </c>
      <c r="K6127" s="37" t="str">
        <f t="array" ref="K6127">IFERROR(XLOOKUP(G6127,'Tipo de carga'!A:A,'Tipo de carga'!B:B))</f>
        <v>Autoabasto</v>
      </c>
      <c r="L6127" s="37">
        <f t="shared" si="2"/>
        <v>47</v>
      </c>
      <c r="M6127" s="37">
        <f t="shared" si="3"/>
        <v>21</v>
      </c>
      <c r="N6127" s="37">
        <f t="shared" si="4"/>
        <v>11</v>
      </c>
      <c r="O6127" s="37" t="str">
        <f t="array" ref="O6127">IFERROR(XLOOKUP(K6127,'Tipo de carga'!B:B,'Tipo de carga'!C:C))</f>
        <v>Diesel</v>
      </c>
    </row>
    <row r="6128">
      <c r="A6128" s="36">
        <v>1862.0</v>
      </c>
      <c r="B6128" s="37" t="str">
        <f t="array" ref="B6128">IFERROR(XLOOKUP(A6128,'Asignacion Nov'!A:A,'Asignacion Nov'!C:C))</f>
        <v>Circuitos</v>
      </c>
      <c r="C6128" s="37" t="str">
        <f t="array" ref="C6128">IFERROR(XLOOKUP(A6128,'Asignacion Nov'!A:A,'Asignacion Nov'!B:B))</f>
        <v>EC-03</v>
      </c>
      <c r="D6128" s="38">
        <v>45617.611446759256</v>
      </c>
      <c r="E6128" s="36" t="s">
        <v>350</v>
      </c>
      <c r="F6128" s="37" t="str">
        <f t="array" ref="F6128">IFERROR(XLOOKUP(E6128,Operadores!A:A,Operadores!B:B))</f>
        <v>PERRI</v>
      </c>
      <c r="G6128" s="36" t="s">
        <v>19</v>
      </c>
      <c r="H6128" s="39">
        <v>20.61412</v>
      </c>
      <c r="I6128" s="40">
        <v>484.56</v>
      </c>
      <c r="J6128" s="41">
        <f t="shared" si="5"/>
        <v>9988.777987</v>
      </c>
      <c r="K6128" s="37" t="str">
        <f t="array" ref="K6128">IFERROR(XLOOKUP(G6128,'Tipo de carga'!A:A,'Tipo de carga'!B:B))</f>
        <v>Autoabasto</v>
      </c>
      <c r="L6128" s="37">
        <f t="shared" si="2"/>
        <v>47</v>
      </c>
      <c r="M6128" s="37">
        <f t="shared" si="3"/>
        <v>21</v>
      </c>
      <c r="N6128" s="37">
        <f t="shared" si="4"/>
        <v>11</v>
      </c>
      <c r="O6128" s="37" t="str">
        <f t="array" ref="O6128">IFERROR(XLOOKUP(K6128,'Tipo de carga'!B:B,'Tipo de carga'!C:C))</f>
        <v>Diesel</v>
      </c>
    </row>
    <row r="6129">
      <c r="A6129" s="36">
        <v>1989.0</v>
      </c>
      <c r="B6129" s="37" t="str">
        <f t="array" ref="B6129">IFERROR(XLOOKUP(A6129,'Asignacion Nov'!A:A,'Asignacion Nov'!C:C))</f>
        <v>MeLi asignado SD</v>
      </c>
      <c r="C6129" s="37" t="str">
        <f t="array" ref="C6129">IFERROR(XLOOKUP(A6129,'Asignacion Nov'!A:A,'Asignacion Nov'!B:B))</f>
        <v>EC-05</v>
      </c>
      <c r="D6129" s="38">
        <v>45617.50884259259</v>
      </c>
      <c r="E6129" s="36" t="s">
        <v>220</v>
      </c>
      <c r="F6129" s="37" t="str">
        <f t="array" ref="F6129">IFERROR(XLOOKUP(E6129,Operadores!A:A,Operadores!B:B))</f>
        <v>CARCRI01</v>
      </c>
      <c r="G6129" s="36" t="s">
        <v>19</v>
      </c>
      <c r="H6129" s="39">
        <v>20.61412</v>
      </c>
      <c r="I6129" s="40">
        <v>440.04</v>
      </c>
      <c r="J6129" s="41">
        <f t="shared" si="5"/>
        <v>9071.037365</v>
      </c>
      <c r="K6129" s="37" t="str">
        <f t="array" ref="K6129">IFERROR(XLOOKUP(G6129,'Tipo de carga'!A:A,'Tipo de carga'!B:B))</f>
        <v>Autoabasto</v>
      </c>
      <c r="L6129" s="37">
        <f t="shared" si="2"/>
        <v>47</v>
      </c>
      <c r="M6129" s="37">
        <f t="shared" si="3"/>
        <v>21</v>
      </c>
      <c r="N6129" s="37">
        <f t="shared" si="4"/>
        <v>11</v>
      </c>
      <c r="O6129" s="37" t="str">
        <f t="array" ref="O6129">IFERROR(XLOOKUP(K6129,'Tipo de carga'!B:B,'Tipo de carga'!C:C))</f>
        <v>Diesel</v>
      </c>
    </row>
    <row r="6130">
      <c r="A6130" s="36">
        <v>1966.0</v>
      </c>
      <c r="B6130" s="37" t="str">
        <f t="array" ref="B6130">IFERROR(XLOOKUP(A6130,'Asignacion Nov'!A:A,'Asignacion Nov'!C:C))</f>
        <v>Sayer Sencillo</v>
      </c>
      <c r="C6130" s="37" t="str">
        <f t="array" ref="C6130">IFERROR(XLOOKUP(A6130,'Asignacion Nov'!A:A,'Asignacion Nov'!B:B))</f>
        <v>EC-04</v>
      </c>
      <c r="D6130" s="38">
        <v>45617.49484953703</v>
      </c>
      <c r="E6130" s="36" t="s">
        <v>28</v>
      </c>
      <c r="F6130" s="37" t="str">
        <f t="array" ref="F6130">IFERROR(XLOOKUP(E6130,Operadores!A:A,Operadores!B:B))</f>
        <v>SANJE01</v>
      </c>
      <c r="G6130" s="36" t="s">
        <v>19</v>
      </c>
      <c r="H6130" s="39">
        <v>20.61412</v>
      </c>
      <c r="I6130" s="40">
        <v>404.41</v>
      </c>
      <c r="J6130" s="41">
        <f t="shared" si="5"/>
        <v>8336.556269</v>
      </c>
      <c r="K6130" s="37" t="str">
        <f t="array" ref="K6130">IFERROR(XLOOKUP(G6130,'Tipo de carga'!A:A,'Tipo de carga'!B:B))</f>
        <v>Autoabasto</v>
      </c>
      <c r="L6130" s="37">
        <f t="shared" si="2"/>
        <v>47</v>
      </c>
      <c r="M6130" s="37">
        <f t="shared" si="3"/>
        <v>21</v>
      </c>
      <c r="N6130" s="37">
        <f t="shared" si="4"/>
        <v>11</v>
      </c>
      <c r="O6130" s="37" t="str">
        <f t="array" ref="O6130">IFERROR(XLOOKUP(K6130,'Tipo de carga'!B:B,'Tipo de carga'!C:C))</f>
        <v>Diesel</v>
      </c>
    </row>
    <row r="6131">
      <c r="A6131" s="36">
        <v>1790.0</v>
      </c>
      <c r="B6131" s="37" t="str">
        <f t="array" ref="B6131">IFERROR(XLOOKUP(A6131,'Asignacion Nov'!A:A,'Asignacion Nov'!C:C))</f>
        <v>Sayer Sencillo</v>
      </c>
      <c r="C6131" s="37" t="str">
        <f t="array" ref="C6131">IFERROR(XLOOKUP(A6131,'Asignacion Nov'!A:A,'Asignacion Nov'!B:B))</f>
        <v>EC-04</v>
      </c>
      <c r="D6131" s="38">
        <v>45617.41105324074</v>
      </c>
      <c r="E6131" s="36" t="s">
        <v>263</v>
      </c>
      <c r="F6131" s="37" t="str">
        <f t="array" ref="F6131">IFERROR(XLOOKUP(E6131,Operadores!A:A,Operadores!B:B))</f>
        <v>DEJISR</v>
      </c>
      <c r="G6131" s="36" t="s">
        <v>19</v>
      </c>
      <c r="H6131" s="39">
        <v>20.61412</v>
      </c>
      <c r="I6131" s="40">
        <v>357.44</v>
      </c>
      <c r="J6131" s="41">
        <f t="shared" si="5"/>
        <v>7368.311053</v>
      </c>
      <c r="K6131" s="37" t="str">
        <f t="array" ref="K6131">IFERROR(XLOOKUP(G6131,'Tipo de carga'!A:A,'Tipo de carga'!B:B))</f>
        <v>Autoabasto</v>
      </c>
      <c r="L6131" s="37">
        <f t="shared" si="2"/>
        <v>47</v>
      </c>
      <c r="M6131" s="37">
        <f t="shared" si="3"/>
        <v>21</v>
      </c>
      <c r="N6131" s="37">
        <f t="shared" si="4"/>
        <v>11</v>
      </c>
      <c r="O6131" s="37" t="str">
        <f t="array" ref="O6131">IFERROR(XLOOKUP(K6131,'Tipo de carga'!B:B,'Tipo de carga'!C:C))</f>
        <v>Diesel</v>
      </c>
    </row>
    <row r="6132">
      <c r="A6132" s="36">
        <v>1803.0</v>
      </c>
      <c r="B6132" s="37" t="str">
        <f t="array" ref="B6132">IFERROR(XLOOKUP(A6132,'Asignacion Nov'!A:A,'Asignacion Nov'!C:C))</f>
        <v>Sayer Full</v>
      </c>
      <c r="C6132" s="37" t="str">
        <f t="array" ref="C6132">IFERROR(XLOOKUP(A6132,'Asignacion Nov'!A:A,'Asignacion Nov'!B:B))</f>
        <v>EC-04</v>
      </c>
      <c r="D6132" s="38">
        <v>45617.40283564815</v>
      </c>
      <c r="E6132" s="36" t="s">
        <v>24</v>
      </c>
      <c r="F6132" s="37" t="str">
        <f t="array" ref="F6132">IFERROR(XLOOKUP(E6132,Operadores!A:A,Operadores!B:B))</f>
        <v>LOPOSC</v>
      </c>
      <c r="G6132" s="36" t="s">
        <v>19</v>
      </c>
      <c r="H6132" s="39">
        <v>20.61412</v>
      </c>
      <c r="I6132" s="40">
        <v>978.09</v>
      </c>
      <c r="J6132" s="41">
        <f t="shared" si="5"/>
        <v>20162.46463</v>
      </c>
      <c r="K6132" s="37" t="str">
        <f t="array" ref="K6132">IFERROR(XLOOKUP(G6132,'Tipo de carga'!A:A,'Tipo de carga'!B:B))</f>
        <v>Autoabasto</v>
      </c>
      <c r="L6132" s="37">
        <f t="shared" si="2"/>
        <v>47</v>
      </c>
      <c r="M6132" s="37">
        <f t="shared" si="3"/>
        <v>21</v>
      </c>
      <c r="N6132" s="37">
        <f t="shared" si="4"/>
        <v>11</v>
      </c>
      <c r="O6132" s="37" t="str">
        <f t="array" ref="O6132">IFERROR(XLOOKUP(K6132,'Tipo de carga'!B:B,'Tipo de carga'!C:C))</f>
        <v>Diesel</v>
      </c>
    </row>
    <row r="6133">
      <c r="A6133" s="36">
        <v>1971.0</v>
      </c>
      <c r="B6133" s="37" t="str">
        <f t="array" ref="B6133">IFERROR(XLOOKUP(A6133,'Asignacion Nov'!A:A,'Asignacion Nov'!C:C))</f>
        <v>Sayer Sencillo</v>
      </c>
      <c r="C6133" s="37" t="str">
        <f t="array" ref="C6133">IFERROR(XLOOKUP(A6133,'Asignacion Nov'!A:A,'Asignacion Nov'!B:B))</f>
        <v>EC-04</v>
      </c>
      <c r="D6133" s="38">
        <v>45617.32498842593</v>
      </c>
      <c r="E6133" s="36" t="s">
        <v>36</v>
      </c>
      <c r="F6133" s="37" t="str">
        <f t="array" ref="F6133">IFERROR(XLOOKUP(E6133,Operadores!A:A,Operadores!B:B))</f>
        <v>OLVOSX</v>
      </c>
      <c r="G6133" s="36" t="s">
        <v>19</v>
      </c>
      <c r="H6133" s="39">
        <v>20.61412</v>
      </c>
      <c r="I6133" s="40">
        <v>650.0</v>
      </c>
      <c r="J6133" s="41">
        <f t="shared" si="5"/>
        <v>13399.178</v>
      </c>
      <c r="K6133" s="37" t="str">
        <f t="array" ref="K6133">IFERROR(XLOOKUP(G6133,'Tipo de carga'!A:A,'Tipo de carga'!B:B))</f>
        <v>Autoabasto</v>
      </c>
      <c r="L6133" s="37">
        <f t="shared" si="2"/>
        <v>47</v>
      </c>
      <c r="M6133" s="37">
        <f t="shared" si="3"/>
        <v>21</v>
      </c>
      <c r="N6133" s="37">
        <f t="shared" si="4"/>
        <v>11</v>
      </c>
      <c r="O6133" s="37" t="str">
        <f t="array" ref="O6133">IFERROR(XLOOKUP(K6133,'Tipo de carga'!B:B,'Tipo de carga'!C:C))</f>
        <v>Diesel</v>
      </c>
    </row>
    <row r="6134">
      <c r="A6134" s="36">
        <v>1799.0</v>
      </c>
      <c r="B6134" s="37" t="str">
        <f t="array" ref="B6134">IFERROR(XLOOKUP(A6134,'Asignacion Nov'!A:A,'Asignacion Nov'!C:C))</f>
        <v>Sayer Full</v>
      </c>
      <c r="C6134" s="37" t="str">
        <f t="array" ref="C6134">IFERROR(XLOOKUP(A6134,'Asignacion Nov'!A:A,'Asignacion Nov'!B:B))</f>
        <v>EC-04</v>
      </c>
      <c r="D6134" s="38">
        <v>45617.144375</v>
      </c>
      <c r="E6134" s="36" t="s">
        <v>309</v>
      </c>
      <c r="F6134" s="37" t="str">
        <f t="array" ref="F6134">IFERROR(XLOOKUP(E6134,Operadores!A:A,Operadores!B:B))</f>
        <v>FERFRA</v>
      </c>
      <c r="G6134" s="36" t="s">
        <v>19</v>
      </c>
      <c r="H6134" s="39">
        <v>20.61412</v>
      </c>
      <c r="I6134" s="40">
        <v>520.0</v>
      </c>
      <c r="J6134" s="41">
        <f t="shared" si="5"/>
        <v>10719.3424</v>
      </c>
      <c r="K6134" s="37" t="str">
        <f t="array" ref="K6134">IFERROR(XLOOKUP(G6134,'Tipo de carga'!A:A,'Tipo de carga'!B:B))</f>
        <v>Autoabasto</v>
      </c>
      <c r="L6134" s="37">
        <f t="shared" si="2"/>
        <v>47</v>
      </c>
      <c r="M6134" s="37">
        <f t="shared" si="3"/>
        <v>21</v>
      </c>
      <c r="N6134" s="37">
        <f t="shared" si="4"/>
        <v>11</v>
      </c>
      <c r="O6134" s="37" t="str">
        <f t="array" ref="O6134">IFERROR(XLOOKUP(K6134,'Tipo de carga'!B:B,'Tipo de carga'!C:C))</f>
        <v>Diesel</v>
      </c>
    </row>
    <row r="6135">
      <c r="A6135" s="36">
        <v>1712.0</v>
      </c>
      <c r="B6135" s="37" t="str">
        <f t="array" ref="B6135">IFERROR(XLOOKUP(A6135,'Asignacion Nov'!A:A,'Asignacion Nov'!C:C))</f>
        <v>Sayer Sencillo</v>
      </c>
      <c r="C6135" s="37" t="str">
        <f t="array" ref="C6135">IFERROR(XLOOKUP(A6135,'Asignacion Nov'!A:A,'Asignacion Nov'!B:B))</f>
        <v>EC-04</v>
      </c>
      <c r="D6135" s="38">
        <v>45617.04844907407</v>
      </c>
      <c r="E6135" s="36" t="s">
        <v>465</v>
      </c>
      <c r="F6135" s="37" t="str">
        <f t="array" ref="F6135">IFERROR(XLOOKUP(E6135,Operadores!A:A,Operadores!B:B))</f>
        <v>SANMAN</v>
      </c>
      <c r="G6135" s="36" t="s">
        <v>19</v>
      </c>
      <c r="H6135" s="39">
        <v>20.61412</v>
      </c>
      <c r="I6135" s="40">
        <v>473.78</v>
      </c>
      <c r="J6135" s="41">
        <f t="shared" si="5"/>
        <v>9766.557774</v>
      </c>
      <c r="K6135" s="37" t="str">
        <f t="array" ref="K6135">IFERROR(XLOOKUP(G6135,'Tipo de carga'!A:A,'Tipo de carga'!B:B))</f>
        <v>Autoabasto</v>
      </c>
      <c r="L6135" s="37">
        <f t="shared" si="2"/>
        <v>47</v>
      </c>
      <c r="M6135" s="37">
        <f t="shared" si="3"/>
        <v>21</v>
      </c>
      <c r="N6135" s="37">
        <f t="shared" si="4"/>
        <v>11</v>
      </c>
      <c r="O6135" s="37" t="str">
        <f t="array" ref="O6135">IFERROR(XLOOKUP(K6135,'Tipo de carga'!B:B,'Tipo de carga'!C:C))</f>
        <v>Diesel</v>
      </c>
    </row>
    <row r="6136">
      <c r="A6136" s="36">
        <v>1829.0</v>
      </c>
      <c r="B6136" s="37" t="str">
        <f t="array" ref="B6136">IFERROR(XLOOKUP(A6136,'Asignacion Nov'!A:A,'Asignacion Nov'!C:C))</f>
        <v>Circuitos</v>
      </c>
      <c r="C6136" s="37" t="str">
        <f t="array" ref="C6136">IFERROR(XLOOKUP(A6136,'Asignacion Nov'!A:A,'Asignacion Nov'!B:B))</f>
        <v>EC-03</v>
      </c>
      <c r="D6136" s="38">
        <v>45617.929189814815</v>
      </c>
      <c r="E6136" s="36" t="s">
        <v>245</v>
      </c>
      <c r="F6136" s="37" t="str">
        <f t="array" ref="F6136">IFERROR(XLOOKUP(E6136,Operadores!A:A,Operadores!B:B))</f>
        <v>HERAL04</v>
      </c>
      <c r="G6136" s="36" t="s">
        <v>75</v>
      </c>
      <c r="H6136" s="39">
        <v>20.26412</v>
      </c>
      <c r="I6136" s="40">
        <v>490.14</v>
      </c>
      <c r="J6136" s="41">
        <f t="shared" si="5"/>
        <v>9932.255777</v>
      </c>
      <c r="K6136" s="37" t="str">
        <f t="array" ref="K6136">IFERROR(XLOOKUP(G6136,'Tipo de carga'!A:A,'Tipo de carga'!B:B))</f>
        <v>Autoabasto</v>
      </c>
      <c r="L6136" s="37">
        <f t="shared" si="2"/>
        <v>47</v>
      </c>
      <c r="M6136" s="37">
        <f t="shared" si="3"/>
        <v>21</v>
      </c>
      <c r="N6136" s="37">
        <f t="shared" si="4"/>
        <v>11</v>
      </c>
      <c r="O6136" s="37" t="str">
        <f t="array" ref="O6136">IFERROR(XLOOKUP(K6136,'Tipo de carga'!B:B,'Tipo de carga'!C:C))</f>
        <v>Diesel</v>
      </c>
    </row>
    <row r="6137">
      <c r="A6137" s="36">
        <v>2065.0</v>
      </c>
      <c r="B6137" s="37" t="str">
        <f t="array" ref="B6137">IFERROR(XLOOKUP(A6137,'Asignacion Nov'!A:A,'Asignacion Nov'!C:C))</f>
        <v>PISA Gdl</v>
      </c>
      <c r="C6137" s="37" t="str">
        <f t="array" ref="C6137">IFERROR(XLOOKUP(A6137,'Asignacion Nov'!A:A,'Asignacion Nov'!B:B))</f>
        <v>EC-06</v>
      </c>
      <c r="D6137" s="38">
        <v>45617.84207175926</v>
      </c>
      <c r="E6137" s="36" t="s">
        <v>351</v>
      </c>
      <c r="F6137" s="37" t="str">
        <f t="array" ref="F6137">IFERROR(XLOOKUP(E6137,Operadores!A:A,Operadores!B:B))</f>
        <v>GONOSC</v>
      </c>
      <c r="G6137" s="36" t="s">
        <v>75</v>
      </c>
      <c r="H6137" s="39">
        <v>20.26412</v>
      </c>
      <c r="I6137" s="40">
        <v>558.0</v>
      </c>
      <c r="J6137" s="41">
        <f t="shared" si="5"/>
        <v>11307.37896</v>
      </c>
      <c r="K6137" s="37" t="str">
        <f t="array" ref="K6137">IFERROR(XLOOKUP(G6137,'Tipo de carga'!A:A,'Tipo de carga'!B:B))</f>
        <v>Autoabasto</v>
      </c>
      <c r="L6137" s="37">
        <f t="shared" si="2"/>
        <v>47</v>
      </c>
      <c r="M6137" s="37">
        <f t="shared" si="3"/>
        <v>21</v>
      </c>
      <c r="N6137" s="37">
        <f t="shared" si="4"/>
        <v>11</v>
      </c>
      <c r="O6137" s="37" t="str">
        <f t="array" ref="O6137">IFERROR(XLOOKUP(K6137,'Tipo de carga'!B:B,'Tipo de carga'!C:C))</f>
        <v>Diesel</v>
      </c>
    </row>
    <row r="6138">
      <c r="A6138" s="36">
        <v>1794.0</v>
      </c>
      <c r="B6138" s="37" t="str">
        <f t="array" ref="B6138">IFERROR(XLOOKUP(A6138,'Asignacion Nov'!A:A,'Asignacion Nov'!C:C))</f>
        <v>Peñafiel Tlajomulco</v>
      </c>
      <c r="C6138" s="37" t="str">
        <f t="array" ref="C6138">IFERROR(XLOOKUP(A6138,'Asignacion Nov'!A:A,'Asignacion Nov'!B:B))</f>
        <v>EC-06</v>
      </c>
      <c r="D6138" s="38">
        <v>45617.82982638889</v>
      </c>
      <c r="E6138" s="36" t="s">
        <v>393</v>
      </c>
      <c r="F6138" s="37" t="str">
        <f t="array" ref="F6138">IFERROR(XLOOKUP(E6138,Operadores!A:A,Operadores!B:B))</f>
        <v>GAJJOS</v>
      </c>
      <c r="G6138" s="36" t="s">
        <v>75</v>
      </c>
      <c r="H6138" s="39">
        <v>20.26412</v>
      </c>
      <c r="I6138" s="40">
        <v>750.2</v>
      </c>
      <c r="J6138" s="41">
        <f t="shared" si="5"/>
        <v>15202.14282</v>
      </c>
      <c r="K6138" s="37" t="str">
        <f t="array" ref="K6138">IFERROR(XLOOKUP(G6138,'Tipo de carga'!A:A,'Tipo de carga'!B:B))</f>
        <v>Autoabasto</v>
      </c>
      <c r="L6138" s="37">
        <f t="shared" si="2"/>
        <v>47</v>
      </c>
      <c r="M6138" s="37">
        <f t="shared" si="3"/>
        <v>21</v>
      </c>
      <c r="N6138" s="37">
        <f t="shared" si="4"/>
        <v>11</v>
      </c>
      <c r="O6138" s="37" t="str">
        <f t="array" ref="O6138">IFERROR(XLOOKUP(K6138,'Tipo de carga'!B:B,'Tipo de carga'!C:C))</f>
        <v>Diesel</v>
      </c>
    </row>
    <row r="6139">
      <c r="A6139" s="36">
        <v>1873.0</v>
      </c>
      <c r="B6139" s="37" t="str">
        <f t="array" ref="B6139">IFERROR(XLOOKUP(A6139,'Asignacion Nov'!A:A,'Asignacion Nov'!C:C))</f>
        <v>Circuitos</v>
      </c>
      <c r="C6139" s="37" t="str">
        <f t="array" ref="C6139">IFERROR(XLOOKUP(A6139,'Asignacion Nov'!A:A,'Asignacion Nov'!B:B))</f>
        <v>EC-03</v>
      </c>
      <c r="D6139" s="38">
        <v>45617.77039351852</v>
      </c>
      <c r="E6139" s="36" t="s">
        <v>277</v>
      </c>
      <c r="F6139" s="37" t="str">
        <f t="array" ref="F6139">IFERROR(XLOOKUP(E6139,Operadores!A:A,Operadores!B:B))</f>
        <v>GUADI</v>
      </c>
      <c r="G6139" s="36" t="s">
        <v>75</v>
      </c>
      <c r="H6139" s="39">
        <v>20.26412</v>
      </c>
      <c r="I6139" s="40">
        <v>515.07</v>
      </c>
      <c r="J6139" s="41">
        <f t="shared" si="5"/>
        <v>10437.44029</v>
      </c>
      <c r="K6139" s="37" t="str">
        <f t="array" ref="K6139">IFERROR(XLOOKUP(G6139,'Tipo de carga'!A:A,'Tipo de carga'!B:B))</f>
        <v>Autoabasto</v>
      </c>
      <c r="L6139" s="37">
        <f t="shared" si="2"/>
        <v>47</v>
      </c>
      <c r="M6139" s="37">
        <f t="shared" si="3"/>
        <v>21</v>
      </c>
      <c r="N6139" s="37">
        <f t="shared" si="4"/>
        <v>11</v>
      </c>
      <c r="O6139" s="37" t="str">
        <f t="array" ref="O6139">IFERROR(XLOOKUP(K6139,'Tipo de carga'!B:B,'Tipo de carga'!C:C))</f>
        <v>Diesel</v>
      </c>
    </row>
    <row r="6140">
      <c r="A6140" s="36">
        <v>2060.0</v>
      </c>
      <c r="B6140" s="37" t="str">
        <f t="array" ref="B6140">IFERROR(XLOOKUP(A6140,'Asignacion Nov'!A:A,'Asignacion Nov'!C:C))</f>
        <v>PISA Gdl</v>
      </c>
      <c r="C6140" s="37" t="str">
        <f t="array" ref="C6140">IFERROR(XLOOKUP(A6140,'Asignacion Nov'!A:A,'Asignacion Nov'!B:B))</f>
        <v>EC-06</v>
      </c>
      <c r="D6140" s="38">
        <v>45617.72895833333</v>
      </c>
      <c r="E6140" s="36" t="s">
        <v>317</v>
      </c>
      <c r="F6140" s="37" t="str">
        <f t="array" ref="F6140">IFERROR(XLOOKUP(E6140,Operadores!A:A,Operadores!B:B))</f>
        <v>VALGUS</v>
      </c>
      <c r="G6140" s="36" t="s">
        <v>75</v>
      </c>
      <c r="H6140" s="39">
        <v>20.26412</v>
      </c>
      <c r="I6140" s="40">
        <v>310.19</v>
      </c>
      <c r="J6140" s="41">
        <f t="shared" si="5"/>
        <v>6285.727383</v>
      </c>
      <c r="K6140" s="37" t="str">
        <f t="array" ref="K6140">IFERROR(XLOOKUP(G6140,'Tipo de carga'!A:A,'Tipo de carga'!B:B))</f>
        <v>Autoabasto</v>
      </c>
      <c r="L6140" s="37">
        <f t="shared" si="2"/>
        <v>47</v>
      </c>
      <c r="M6140" s="37">
        <f t="shared" si="3"/>
        <v>21</v>
      </c>
      <c r="N6140" s="37">
        <f t="shared" si="4"/>
        <v>11</v>
      </c>
      <c r="O6140" s="37" t="str">
        <f t="array" ref="O6140">IFERROR(XLOOKUP(K6140,'Tipo de carga'!B:B,'Tipo de carga'!C:C))</f>
        <v>Diesel</v>
      </c>
    </row>
    <row r="6141">
      <c r="A6141" s="36">
        <v>2053.0</v>
      </c>
      <c r="B6141" s="37" t="str">
        <f t="array" ref="B6141">IFERROR(XLOOKUP(A6141,'Asignacion Nov'!A:A,'Asignacion Nov'!C:C))</f>
        <v>PISA Gdl</v>
      </c>
      <c r="C6141" s="37" t="str">
        <f t="array" ref="C6141">IFERROR(XLOOKUP(A6141,'Asignacion Nov'!A:A,'Asignacion Nov'!B:B))</f>
        <v>EC-06</v>
      </c>
      <c r="D6141" s="38">
        <v>45617.72708333333</v>
      </c>
      <c r="E6141" s="36" t="s">
        <v>356</v>
      </c>
      <c r="F6141" s="37" t="str">
        <f t="array" ref="F6141">IFERROR(XLOOKUP(E6141,Operadores!A:A,Operadores!B:B))</f>
        <v>PADLUI</v>
      </c>
      <c r="G6141" s="36" t="s">
        <v>75</v>
      </c>
      <c r="H6141" s="39">
        <v>20.26412</v>
      </c>
      <c r="I6141" s="40">
        <v>316.5</v>
      </c>
      <c r="J6141" s="41">
        <f t="shared" si="5"/>
        <v>6413.59398</v>
      </c>
      <c r="K6141" s="37" t="str">
        <f t="array" ref="K6141">IFERROR(XLOOKUP(G6141,'Tipo de carga'!A:A,'Tipo de carga'!B:B))</f>
        <v>Autoabasto</v>
      </c>
      <c r="L6141" s="37">
        <f t="shared" si="2"/>
        <v>47</v>
      </c>
      <c r="M6141" s="37">
        <f t="shared" si="3"/>
        <v>21</v>
      </c>
      <c r="N6141" s="37">
        <f t="shared" si="4"/>
        <v>11</v>
      </c>
      <c r="O6141" s="37" t="str">
        <f t="array" ref="O6141">IFERROR(XLOOKUP(K6141,'Tipo de carga'!B:B,'Tipo de carga'!C:C))</f>
        <v>Diesel</v>
      </c>
    </row>
    <row r="6142">
      <c r="A6142" s="36">
        <v>1955.0</v>
      </c>
      <c r="B6142" s="37" t="str">
        <f t="array" ref="B6142">IFERROR(XLOOKUP(A6142,'Asignacion Nov'!A:A,'Asignacion Nov'!C:C))</f>
        <v>Circuitos</v>
      </c>
      <c r="C6142" s="37" t="str">
        <f t="array" ref="C6142">IFERROR(XLOOKUP(A6142,'Asignacion Nov'!A:A,'Asignacion Nov'!B:B))</f>
        <v>EC-03</v>
      </c>
      <c r="D6142" s="38">
        <v>45617.68243055556</v>
      </c>
      <c r="E6142" s="36" t="s">
        <v>205</v>
      </c>
      <c r="F6142" s="37" t="str">
        <f t="array" ref="F6142">IFERROR(XLOOKUP(E6142,Operadores!A:A,Operadores!B:B))</f>
        <v>MOZPEDX</v>
      </c>
      <c r="G6142" s="36" t="s">
        <v>75</v>
      </c>
      <c r="H6142" s="39">
        <v>20.26412</v>
      </c>
      <c r="I6142" s="40">
        <v>490.05</v>
      </c>
      <c r="J6142" s="41">
        <f t="shared" si="5"/>
        <v>9930.432006</v>
      </c>
      <c r="K6142" s="37" t="str">
        <f t="array" ref="K6142">IFERROR(XLOOKUP(G6142,'Tipo de carga'!A:A,'Tipo de carga'!B:B))</f>
        <v>Autoabasto</v>
      </c>
      <c r="L6142" s="37">
        <f t="shared" si="2"/>
        <v>47</v>
      </c>
      <c r="M6142" s="37">
        <f t="shared" si="3"/>
        <v>21</v>
      </c>
      <c r="N6142" s="37">
        <f t="shared" si="4"/>
        <v>11</v>
      </c>
      <c r="O6142" s="37" t="str">
        <f t="array" ref="O6142">IFERROR(XLOOKUP(K6142,'Tipo de carga'!B:B,'Tipo de carga'!C:C))</f>
        <v>Diesel</v>
      </c>
    </row>
    <row r="6143">
      <c r="A6143" s="36">
        <v>2063.0</v>
      </c>
      <c r="B6143" s="37" t="str">
        <f t="array" ref="B6143">IFERROR(XLOOKUP(A6143,'Asignacion Nov'!A:A,'Asignacion Nov'!C:C))</f>
        <v>PISA Gdl</v>
      </c>
      <c r="C6143" s="37" t="str">
        <f t="array" ref="C6143">IFERROR(XLOOKUP(A6143,'Asignacion Nov'!A:A,'Asignacion Nov'!B:B))</f>
        <v>EC-06</v>
      </c>
      <c r="D6143" s="38">
        <v>45617.56333333333</v>
      </c>
      <c r="E6143" s="36" t="s">
        <v>269</v>
      </c>
      <c r="F6143" s="37" t="str">
        <f t="array" ref="F6143">IFERROR(XLOOKUP(E6143,Operadores!A:A,Operadores!B:B))</f>
        <v>GOMLUI02</v>
      </c>
      <c r="G6143" s="36" t="s">
        <v>75</v>
      </c>
      <c r="H6143" s="39">
        <v>20.26412</v>
      </c>
      <c r="I6143" s="40">
        <v>320.0</v>
      </c>
      <c r="J6143" s="41">
        <f t="shared" si="5"/>
        <v>6484.5184</v>
      </c>
      <c r="K6143" s="37" t="str">
        <f t="array" ref="K6143">IFERROR(XLOOKUP(G6143,'Tipo de carga'!A:A,'Tipo de carga'!B:B))</f>
        <v>Autoabasto</v>
      </c>
      <c r="L6143" s="37">
        <f t="shared" si="2"/>
        <v>47</v>
      </c>
      <c r="M6143" s="37">
        <f t="shared" si="3"/>
        <v>21</v>
      </c>
      <c r="N6143" s="37">
        <f t="shared" si="4"/>
        <v>11</v>
      </c>
      <c r="O6143" s="37" t="str">
        <f t="array" ref="O6143">IFERROR(XLOOKUP(K6143,'Tipo de carga'!B:B,'Tipo de carga'!C:C))</f>
        <v>Diesel</v>
      </c>
    </row>
    <row r="6144">
      <c r="A6144" s="36">
        <v>1877.0</v>
      </c>
      <c r="B6144" s="37" t="str">
        <f t="array" ref="B6144">IFERROR(XLOOKUP(A6144,'Asignacion Nov'!A:A,'Asignacion Nov'!C:C))</f>
        <v>Circuitos</v>
      </c>
      <c r="C6144" s="37" t="str">
        <f t="array" ref="C6144">IFERROR(XLOOKUP(A6144,'Asignacion Nov'!A:A,'Asignacion Nov'!B:B))</f>
        <v>EC-03</v>
      </c>
      <c r="D6144" s="38">
        <v>45617.53171296296</v>
      </c>
      <c r="E6144" s="36" t="s">
        <v>397</v>
      </c>
      <c r="F6144" s="37" t="str">
        <f t="array" ref="F6144">IFERROR(XLOOKUP(E6144,Operadores!A:A,Operadores!B:B))</f>
        <v>GRERI</v>
      </c>
      <c r="G6144" s="36" t="s">
        <v>75</v>
      </c>
      <c r="H6144" s="39">
        <v>20.26412</v>
      </c>
      <c r="I6144" s="40">
        <v>560.02</v>
      </c>
      <c r="J6144" s="41">
        <f t="shared" si="5"/>
        <v>11348.31248</v>
      </c>
      <c r="K6144" s="37" t="str">
        <f t="array" ref="K6144">IFERROR(XLOOKUP(G6144,'Tipo de carga'!A:A,'Tipo de carga'!B:B))</f>
        <v>Autoabasto</v>
      </c>
      <c r="L6144" s="37">
        <f t="shared" si="2"/>
        <v>47</v>
      </c>
      <c r="M6144" s="37">
        <f t="shared" si="3"/>
        <v>21</v>
      </c>
      <c r="N6144" s="37">
        <f t="shared" si="4"/>
        <v>11</v>
      </c>
      <c r="O6144" s="37" t="str">
        <f t="array" ref="O6144">IFERROR(XLOOKUP(K6144,'Tipo de carga'!B:B,'Tipo de carga'!C:C))</f>
        <v>Diesel</v>
      </c>
    </row>
    <row r="6145">
      <c r="A6145" s="36">
        <v>1931.0</v>
      </c>
      <c r="B6145" s="37" t="str">
        <f t="array" ref="B6145">IFERROR(XLOOKUP(A6145,'Asignacion Nov'!A:A,'Asignacion Nov'!C:C))</f>
        <v>Circuitos</v>
      </c>
      <c r="C6145" s="37" t="str">
        <f t="array" ref="C6145">IFERROR(XLOOKUP(A6145,'Asignacion Nov'!A:A,'Asignacion Nov'!B:B))</f>
        <v>EC-03</v>
      </c>
      <c r="D6145" s="38">
        <v>45617.47849537037</v>
      </c>
      <c r="E6145" s="36" t="s">
        <v>26</v>
      </c>
      <c r="F6145" s="37" t="str">
        <f t="array" ref="F6145">IFERROR(XLOOKUP(E6145,Operadores!A:A,Operadores!B:B))</f>
        <v>ARBJO</v>
      </c>
      <c r="G6145" s="36" t="s">
        <v>75</v>
      </c>
      <c r="H6145" s="39">
        <v>20.26412</v>
      </c>
      <c r="I6145" s="40">
        <v>520.05</v>
      </c>
      <c r="J6145" s="41">
        <f t="shared" si="5"/>
        <v>10538.35561</v>
      </c>
      <c r="K6145" s="37" t="str">
        <f t="array" ref="K6145">IFERROR(XLOOKUP(G6145,'Tipo de carga'!A:A,'Tipo de carga'!B:B))</f>
        <v>Autoabasto</v>
      </c>
      <c r="L6145" s="37">
        <f t="shared" si="2"/>
        <v>47</v>
      </c>
      <c r="M6145" s="37">
        <f t="shared" si="3"/>
        <v>21</v>
      </c>
      <c r="N6145" s="37">
        <f t="shared" si="4"/>
        <v>11</v>
      </c>
      <c r="O6145" s="37" t="str">
        <f t="array" ref="O6145">IFERROR(XLOOKUP(K6145,'Tipo de carga'!B:B,'Tipo de carga'!C:C))</f>
        <v>Diesel</v>
      </c>
    </row>
    <row r="6146">
      <c r="A6146" s="36">
        <v>1936.0</v>
      </c>
      <c r="B6146" s="37" t="str">
        <f t="array" ref="B6146">IFERROR(XLOOKUP(A6146,'Asignacion Nov'!A:A,'Asignacion Nov'!C:C))</f>
        <v>Circuitos</v>
      </c>
      <c r="C6146" s="37" t="str">
        <f t="array" ref="C6146">IFERROR(XLOOKUP(A6146,'Asignacion Nov'!A:A,'Asignacion Nov'!B:B))</f>
        <v>EC-03</v>
      </c>
      <c r="D6146" s="38">
        <v>45617.43840277778</v>
      </c>
      <c r="E6146" s="36" t="s">
        <v>209</v>
      </c>
      <c r="F6146" s="37" t="str">
        <f t="array" ref="F6146">IFERROR(XLOOKUP(E6146,Operadores!A:A,Operadores!B:B))</f>
        <v>OCAMA</v>
      </c>
      <c r="G6146" s="36" t="s">
        <v>75</v>
      </c>
      <c r="H6146" s="39">
        <v>20.26412</v>
      </c>
      <c r="I6146" s="40">
        <v>315.0</v>
      </c>
      <c r="J6146" s="41">
        <f t="shared" si="5"/>
        <v>6383.1978</v>
      </c>
      <c r="K6146" s="37" t="str">
        <f t="array" ref="K6146">IFERROR(XLOOKUP(G6146,'Tipo de carga'!A:A,'Tipo de carga'!B:B))</f>
        <v>Autoabasto</v>
      </c>
      <c r="L6146" s="37">
        <f t="shared" si="2"/>
        <v>47</v>
      </c>
      <c r="M6146" s="37">
        <f t="shared" si="3"/>
        <v>21</v>
      </c>
      <c r="N6146" s="37">
        <f t="shared" si="4"/>
        <v>11</v>
      </c>
      <c r="O6146" s="37" t="str">
        <f t="array" ref="O6146">IFERROR(XLOOKUP(K6146,'Tipo de carga'!B:B,'Tipo de carga'!C:C))</f>
        <v>Diesel</v>
      </c>
    </row>
    <row r="6147">
      <c r="A6147" s="36">
        <v>2051.0</v>
      </c>
      <c r="B6147" s="37" t="str">
        <f t="array" ref="B6147">IFERROR(XLOOKUP(A6147,'Asignacion Nov'!A:A,'Asignacion Nov'!C:C))</f>
        <v>PISA Gdl</v>
      </c>
      <c r="C6147" s="37" t="str">
        <f t="array" ref="C6147">IFERROR(XLOOKUP(A6147,'Asignacion Nov'!A:A,'Asignacion Nov'!B:B))</f>
        <v>EC-06</v>
      </c>
      <c r="D6147" s="38">
        <v>45617.42738425926</v>
      </c>
      <c r="E6147" s="36" t="s">
        <v>401</v>
      </c>
      <c r="F6147" s="37" t="str">
        <f t="array" ref="F6147">IFERROR(XLOOKUP(E6147,Operadores!A:A,Operadores!B:B))</f>
        <v>CARGUS</v>
      </c>
      <c r="G6147" s="36" t="s">
        <v>75</v>
      </c>
      <c r="H6147" s="39">
        <v>20.26412</v>
      </c>
      <c r="I6147" s="40">
        <v>442.88</v>
      </c>
      <c r="J6147" s="41">
        <f t="shared" si="5"/>
        <v>8974.573466</v>
      </c>
      <c r="K6147" s="37" t="str">
        <f t="array" ref="K6147">IFERROR(XLOOKUP(G6147,'Tipo de carga'!A:A,'Tipo de carga'!B:B))</f>
        <v>Autoabasto</v>
      </c>
      <c r="L6147" s="37">
        <f t="shared" si="2"/>
        <v>47</v>
      </c>
      <c r="M6147" s="37">
        <f t="shared" si="3"/>
        <v>21</v>
      </c>
      <c r="N6147" s="37">
        <f t="shared" si="4"/>
        <v>11</v>
      </c>
      <c r="O6147" s="37" t="str">
        <f t="array" ref="O6147">IFERROR(XLOOKUP(K6147,'Tipo de carga'!B:B,'Tipo de carga'!C:C))</f>
        <v>Diesel</v>
      </c>
    </row>
    <row r="6148">
      <c r="A6148" s="36">
        <v>1875.0</v>
      </c>
      <c r="B6148" s="37" t="str">
        <f t="array" ref="B6148">IFERROR(XLOOKUP(A6148,'Asignacion Nov'!A:A,'Asignacion Nov'!C:C))</f>
        <v>Circuitos</v>
      </c>
      <c r="C6148" s="37" t="str">
        <f t="array" ref="C6148">IFERROR(XLOOKUP(A6148,'Asignacion Nov'!A:A,'Asignacion Nov'!B:B))</f>
        <v>EC-03</v>
      </c>
      <c r="D6148" s="38">
        <v>45617.174791666665</v>
      </c>
      <c r="E6148" s="36" t="s">
        <v>493</v>
      </c>
      <c r="F6148" s="37" t="str">
        <f t="array" ref="F6148">IFERROR(XLOOKUP(E6148,Operadores!A:A,Operadores!B:B))</f>
        <v>MARFER</v>
      </c>
      <c r="G6148" s="36" t="s">
        <v>75</v>
      </c>
      <c r="H6148" s="39">
        <v>20.26412</v>
      </c>
      <c r="I6148" s="40">
        <v>220.02</v>
      </c>
      <c r="J6148" s="41">
        <f t="shared" si="5"/>
        <v>4458.511682</v>
      </c>
      <c r="K6148" s="37" t="str">
        <f t="array" ref="K6148">IFERROR(XLOOKUP(G6148,'Tipo de carga'!A:A,'Tipo de carga'!B:B))</f>
        <v>Autoabasto</v>
      </c>
      <c r="L6148" s="37">
        <f t="shared" si="2"/>
        <v>47</v>
      </c>
      <c r="M6148" s="37">
        <f t="shared" si="3"/>
        <v>21</v>
      </c>
      <c r="N6148" s="37">
        <f t="shared" si="4"/>
        <v>11</v>
      </c>
      <c r="O6148" s="37" t="str">
        <f t="array" ref="O6148">IFERROR(XLOOKUP(K6148,'Tipo de carga'!B:B,'Tipo de carga'!C:C))</f>
        <v>Diesel</v>
      </c>
    </row>
    <row r="6149">
      <c r="A6149" s="36">
        <v>1825.0</v>
      </c>
      <c r="B6149" s="37" t="str">
        <f t="array" ref="B6149">IFERROR(XLOOKUP(A6149,'Asignacion Nov'!A:A,'Asignacion Nov'!C:C))</f>
        <v>Circuitos</v>
      </c>
      <c r="C6149" s="37" t="str">
        <f t="array" ref="C6149">IFERROR(XLOOKUP(A6149,'Asignacion Nov'!A:A,'Asignacion Nov'!B:B))</f>
        <v>EC-03</v>
      </c>
      <c r="D6149" s="38">
        <v>45617.10292824074</v>
      </c>
      <c r="E6149" s="36" t="s">
        <v>346</v>
      </c>
      <c r="F6149" s="37" t="str">
        <f t="array" ref="F6149">IFERROR(XLOOKUP(E6149,Operadores!A:A,Operadores!B:B))</f>
        <v>ESPIS</v>
      </c>
      <c r="G6149" s="36" t="s">
        <v>75</v>
      </c>
      <c r="H6149" s="39">
        <v>20.26412</v>
      </c>
      <c r="I6149" s="40">
        <v>631.16</v>
      </c>
      <c r="J6149" s="41">
        <f t="shared" si="5"/>
        <v>12789.90198</v>
      </c>
      <c r="K6149" s="37" t="str">
        <f t="array" ref="K6149">IFERROR(XLOOKUP(G6149,'Tipo de carga'!A:A,'Tipo de carga'!B:B))</f>
        <v>Autoabasto</v>
      </c>
      <c r="L6149" s="37">
        <f t="shared" si="2"/>
        <v>47</v>
      </c>
      <c r="M6149" s="37">
        <f t="shared" si="3"/>
        <v>21</v>
      </c>
      <c r="N6149" s="37">
        <f t="shared" si="4"/>
        <v>11</v>
      </c>
      <c r="O6149" s="37" t="str">
        <f t="array" ref="O6149">IFERROR(XLOOKUP(K6149,'Tipo de carga'!B:B,'Tipo de carga'!C:C))</f>
        <v>Diesel</v>
      </c>
    </row>
    <row r="6150">
      <c r="A6150" s="36">
        <v>1886.0</v>
      </c>
      <c r="B6150" s="37" t="str">
        <f t="array" ref="B6150">IFERROR(XLOOKUP(A6150,'Asignacion Nov'!A:A,'Asignacion Nov'!C:C))</f>
        <v>Circuitos</v>
      </c>
      <c r="C6150" s="37" t="str">
        <f t="array" ref="C6150">IFERROR(XLOOKUP(A6150,'Asignacion Nov'!A:A,'Asignacion Nov'!B:B))</f>
        <v>EC-03</v>
      </c>
      <c r="D6150" s="38">
        <v>45617.81748842593</v>
      </c>
      <c r="E6150" s="36" t="s">
        <v>260</v>
      </c>
      <c r="F6150" s="37" t="str">
        <f t="array" ref="F6150">IFERROR(XLOOKUP(E6150,Operadores!A:A,Operadores!B:B))</f>
        <v>CORER</v>
      </c>
      <c r="G6150" s="36" t="s">
        <v>274</v>
      </c>
      <c r="H6150" s="39">
        <v>19.63136</v>
      </c>
      <c r="I6150" s="40">
        <v>312.39</v>
      </c>
      <c r="J6150" s="41">
        <f t="shared" si="5"/>
        <v>6132.64055</v>
      </c>
      <c r="K6150" s="37" t="str">
        <f t="array" ref="K6150">IFERROR(XLOOKUP(G6150,'Tipo de carga'!A:A,'Tipo de carga'!B:B))</f>
        <v>Autoabasto</v>
      </c>
      <c r="L6150" s="37">
        <f t="shared" si="2"/>
        <v>47</v>
      </c>
      <c r="M6150" s="37">
        <f t="shared" si="3"/>
        <v>21</v>
      </c>
      <c r="N6150" s="37">
        <f t="shared" si="4"/>
        <v>11</v>
      </c>
      <c r="O6150" s="37" t="str">
        <f t="array" ref="O6150">IFERROR(XLOOKUP(K6150,'Tipo de carga'!B:B,'Tipo de carga'!C:C))</f>
        <v>Diesel</v>
      </c>
    </row>
    <row r="6151">
      <c r="A6151" s="36">
        <v>1933.0</v>
      </c>
      <c r="B6151" s="37" t="str">
        <f t="array" ref="B6151">IFERROR(XLOOKUP(A6151,'Asignacion Nov'!A:A,'Asignacion Nov'!C:C))</f>
        <v>Circuitos</v>
      </c>
      <c r="C6151" s="37" t="str">
        <f t="array" ref="C6151">IFERROR(XLOOKUP(A6151,'Asignacion Nov'!A:A,'Asignacion Nov'!B:B))</f>
        <v>EC-03</v>
      </c>
      <c r="D6151" s="38">
        <v>45617.722407407404</v>
      </c>
      <c r="E6151" s="36" t="s">
        <v>213</v>
      </c>
      <c r="F6151" s="37" t="str">
        <f t="array" ref="F6151">IFERROR(XLOOKUP(E6151,Operadores!A:A,Operadores!B:B))</f>
        <v>OLIMAR01</v>
      </c>
      <c r="G6151" s="36" t="s">
        <v>274</v>
      </c>
      <c r="H6151" s="39">
        <v>19.63136</v>
      </c>
      <c r="I6151" s="40">
        <v>368.05</v>
      </c>
      <c r="J6151" s="41">
        <f t="shared" si="5"/>
        <v>7225.322048</v>
      </c>
      <c r="K6151" s="37" t="str">
        <f t="array" ref="K6151">IFERROR(XLOOKUP(G6151,'Tipo de carga'!A:A,'Tipo de carga'!B:B))</f>
        <v>Autoabasto</v>
      </c>
      <c r="L6151" s="37">
        <f t="shared" si="2"/>
        <v>47</v>
      </c>
      <c r="M6151" s="37">
        <f t="shared" si="3"/>
        <v>21</v>
      </c>
      <c r="N6151" s="37">
        <f t="shared" si="4"/>
        <v>11</v>
      </c>
      <c r="O6151" s="37" t="str">
        <f t="array" ref="O6151">IFERROR(XLOOKUP(K6151,'Tipo de carga'!B:B,'Tipo de carga'!C:C))</f>
        <v>Diesel</v>
      </c>
    </row>
    <row r="6152">
      <c r="A6152" s="36">
        <v>1940.0</v>
      </c>
      <c r="B6152" s="37" t="str">
        <f t="array" ref="B6152">IFERROR(XLOOKUP(A6152,'Asignacion Nov'!A:A,'Asignacion Nov'!C:C))</f>
        <v>Circuitos</v>
      </c>
      <c r="C6152" s="37" t="str">
        <f t="array" ref="C6152">IFERROR(XLOOKUP(A6152,'Asignacion Nov'!A:A,'Asignacion Nov'!B:B))</f>
        <v>EC-03</v>
      </c>
      <c r="D6152" s="38">
        <v>45617.56125</v>
      </c>
      <c r="E6152" s="36" t="s">
        <v>259</v>
      </c>
      <c r="F6152" s="37" t="str">
        <f t="array" ref="F6152">IFERROR(XLOOKUP(E6152,Operadores!A:A,Operadores!B:B))</f>
        <v>FLOPE</v>
      </c>
      <c r="G6152" s="36" t="s">
        <v>274</v>
      </c>
      <c r="H6152" s="39">
        <v>19.63136</v>
      </c>
      <c r="I6152" s="40">
        <v>238.03</v>
      </c>
      <c r="J6152" s="41">
        <f t="shared" si="5"/>
        <v>4672.852621</v>
      </c>
      <c r="K6152" s="37" t="str">
        <f t="array" ref="K6152">IFERROR(XLOOKUP(G6152,'Tipo de carga'!A:A,'Tipo de carga'!B:B))</f>
        <v>Autoabasto</v>
      </c>
      <c r="L6152" s="37">
        <f t="shared" si="2"/>
        <v>47</v>
      </c>
      <c r="M6152" s="37">
        <f t="shared" si="3"/>
        <v>21</v>
      </c>
      <c r="N6152" s="37">
        <f t="shared" si="4"/>
        <v>11</v>
      </c>
      <c r="O6152" s="37" t="str">
        <f t="array" ref="O6152">IFERROR(XLOOKUP(K6152,'Tipo de carga'!B:B,'Tipo de carga'!C:C))</f>
        <v>Diesel</v>
      </c>
    </row>
    <row r="6153">
      <c r="A6153" s="36">
        <v>1879.0</v>
      </c>
      <c r="B6153" s="37" t="str">
        <f t="array" ref="B6153">IFERROR(XLOOKUP(A6153,'Asignacion Nov'!A:A,'Asignacion Nov'!C:C))</f>
        <v>Circuitos</v>
      </c>
      <c r="C6153" s="37" t="str">
        <f t="array" ref="C6153">IFERROR(XLOOKUP(A6153,'Asignacion Nov'!A:A,'Asignacion Nov'!B:B))</f>
        <v>EC-03</v>
      </c>
      <c r="D6153" s="38">
        <v>45617.00210648148</v>
      </c>
      <c r="E6153" s="36" t="s">
        <v>357</v>
      </c>
      <c r="F6153" s="37" t="str">
        <f t="array" ref="F6153">IFERROR(XLOOKUP(E6153,Operadores!A:A,Operadores!B:B))</f>
        <v>ISLHI</v>
      </c>
      <c r="G6153" s="36" t="s">
        <v>274</v>
      </c>
      <c r="H6153" s="39">
        <v>19.63136</v>
      </c>
      <c r="I6153" s="40">
        <v>604.44</v>
      </c>
      <c r="J6153" s="41">
        <f t="shared" si="5"/>
        <v>11865.97924</v>
      </c>
      <c r="K6153" s="37" t="str">
        <f t="array" ref="K6153">IFERROR(XLOOKUP(G6153,'Tipo de carga'!A:A,'Tipo de carga'!B:B))</f>
        <v>Autoabasto</v>
      </c>
      <c r="L6153" s="37">
        <f t="shared" si="2"/>
        <v>47</v>
      </c>
      <c r="M6153" s="37">
        <f t="shared" si="3"/>
        <v>21</v>
      </c>
      <c r="N6153" s="37">
        <f t="shared" si="4"/>
        <v>11</v>
      </c>
      <c r="O6153" s="37" t="str">
        <f t="array" ref="O6153">IFERROR(XLOOKUP(K6153,'Tipo de carga'!B:B,'Tipo de carga'!C:C))</f>
        <v>Diesel</v>
      </c>
    </row>
    <row r="6154">
      <c r="A6154" s="36">
        <v>2029.0</v>
      </c>
      <c r="B6154" s="37" t="str">
        <f t="array" ref="B6154">IFERROR(XLOOKUP(A6154,'Asignacion Nov'!A:A,'Asignacion Nov'!C:C))</f>
        <v>MeLi Dedicado Merida</v>
      </c>
      <c r="C6154" s="37" t="str">
        <f t="array" ref="C6154">IFERROR(XLOOKUP(A6154,'Asignacion Nov'!A:A,'Asignacion Nov'!B:B))</f>
        <v>EC-05</v>
      </c>
      <c r="D6154" s="38">
        <v>45617.98795138889</v>
      </c>
      <c r="E6154" s="36" t="s">
        <v>240</v>
      </c>
      <c r="F6154" s="37" t="str">
        <f t="array" ref="F6154">IFERROR(XLOOKUP(E6154,Operadores!A:A,Operadores!B:B))</f>
        <v>ACOHER</v>
      </c>
      <c r="G6154" s="36" t="s">
        <v>42</v>
      </c>
      <c r="H6154" s="39">
        <v>20.295153</v>
      </c>
      <c r="I6154" s="40">
        <v>210.04</v>
      </c>
      <c r="J6154" s="41">
        <f t="shared" si="5"/>
        <v>4262.793936</v>
      </c>
      <c r="K6154" s="37" t="str">
        <f t="array" ref="K6154">IFERROR(XLOOKUP(G6154,'Tipo de carga'!A:A,'Tipo de carga'!B:B))</f>
        <v>Autoabasto</v>
      </c>
      <c r="L6154" s="37">
        <f t="shared" si="2"/>
        <v>47</v>
      </c>
      <c r="M6154" s="37">
        <f t="shared" si="3"/>
        <v>21</v>
      </c>
      <c r="N6154" s="37">
        <f t="shared" si="4"/>
        <v>11</v>
      </c>
      <c r="O6154" s="37" t="str">
        <f t="array" ref="O6154">IFERROR(XLOOKUP(K6154,'Tipo de carga'!B:B,'Tipo de carga'!C:C))</f>
        <v>Diesel</v>
      </c>
    </row>
    <row r="6155">
      <c r="A6155" s="36">
        <v>1826.0</v>
      </c>
      <c r="B6155" s="37" t="str">
        <f t="array" ref="B6155">IFERROR(XLOOKUP(A6155,'Asignacion Nov'!A:A,'Asignacion Nov'!C:C))</f>
        <v>Wm Full</v>
      </c>
      <c r="C6155" s="37" t="str">
        <f t="array" ref="C6155">IFERROR(XLOOKUP(A6155,'Asignacion Nov'!A:A,'Asignacion Nov'!B:B))</f>
        <v>EC-08</v>
      </c>
      <c r="D6155" s="38">
        <v>45617.81523148148</v>
      </c>
      <c r="E6155" s="36" t="s">
        <v>298</v>
      </c>
      <c r="F6155" s="37" t="str">
        <f t="array" ref="F6155">IFERROR(XLOOKUP(E6155,Operadores!A:A,Operadores!B:B))</f>
        <v>MORFRE01</v>
      </c>
      <c r="G6155" s="36" t="s">
        <v>42</v>
      </c>
      <c r="H6155" s="39">
        <v>20.295153</v>
      </c>
      <c r="I6155" s="40">
        <v>368.44</v>
      </c>
      <c r="J6155" s="41">
        <f t="shared" si="5"/>
        <v>7477.546171</v>
      </c>
      <c r="K6155" s="37" t="str">
        <f t="array" ref="K6155">IFERROR(XLOOKUP(G6155,'Tipo de carga'!A:A,'Tipo de carga'!B:B))</f>
        <v>Autoabasto</v>
      </c>
      <c r="L6155" s="37">
        <f t="shared" si="2"/>
        <v>47</v>
      </c>
      <c r="M6155" s="37">
        <f t="shared" si="3"/>
        <v>21</v>
      </c>
      <c r="N6155" s="37">
        <f t="shared" si="4"/>
        <v>11</v>
      </c>
      <c r="O6155" s="37" t="str">
        <f t="array" ref="O6155">IFERROR(XLOOKUP(K6155,'Tipo de carga'!B:B,'Tipo de carga'!C:C))</f>
        <v>Diesel</v>
      </c>
    </row>
    <row r="6156">
      <c r="A6156" s="36">
        <v>1760.0</v>
      </c>
      <c r="B6156" s="37" t="str">
        <f t="array" ref="B6156">IFERROR(XLOOKUP(A6156,'Asignacion Nov'!A:A,'Asignacion Nov'!C:C))</f>
        <v>Pipas</v>
      </c>
      <c r="C6156" s="37" t="str">
        <f t="array" ref="C6156">IFERROR(XLOOKUP(A6156,'Asignacion Nov'!A:A,'Asignacion Nov'!B:B))</f>
        <v>EC-02</v>
      </c>
      <c r="D6156" s="38">
        <v>45617.70033564815</v>
      </c>
      <c r="E6156" s="36" t="s">
        <v>154</v>
      </c>
      <c r="F6156" s="37" t="str">
        <f t="array" ref="F6156">IFERROR(XLOOKUP(E6156,Operadores!A:A,Operadores!B:B))</f>
        <v>MARJO08</v>
      </c>
      <c r="G6156" s="36" t="s">
        <v>42</v>
      </c>
      <c r="H6156" s="39">
        <v>20.295153</v>
      </c>
      <c r="I6156" s="40">
        <v>434.02</v>
      </c>
      <c r="J6156" s="41">
        <f t="shared" si="5"/>
        <v>8808.502305</v>
      </c>
      <c r="K6156" s="37" t="str">
        <f t="array" ref="K6156">IFERROR(XLOOKUP(G6156,'Tipo de carga'!A:A,'Tipo de carga'!B:B))</f>
        <v>Autoabasto</v>
      </c>
      <c r="L6156" s="37">
        <f t="shared" si="2"/>
        <v>47</v>
      </c>
      <c r="M6156" s="37">
        <f t="shared" si="3"/>
        <v>21</v>
      </c>
      <c r="N6156" s="37">
        <f t="shared" si="4"/>
        <v>11</v>
      </c>
      <c r="O6156" s="37" t="str">
        <f t="array" ref="O6156">IFERROR(XLOOKUP(K6156,'Tipo de carga'!B:B,'Tipo de carga'!C:C))</f>
        <v>Diesel</v>
      </c>
    </row>
    <row r="6157">
      <c r="A6157" s="36">
        <v>2026.0</v>
      </c>
      <c r="B6157" s="37" t="str">
        <f t="array" ref="B6157">IFERROR(XLOOKUP(A6157,'Asignacion Nov'!A:A,'Asignacion Nov'!C:C))</f>
        <v>MeLi Dedicado Merida</v>
      </c>
      <c r="C6157" s="37" t="str">
        <f t="array" ref="C6157">IFERROR(XLOOKUP(A6157,'Asignacion Nov'!A:A,'Asignacion Nov'!B:B))</f>
        <v>EC-05</v>
      </c>
      <c r="D6157" s="38">
        <v>45617.59601851852</v>
      </c>
      <c r="E6157" s="36" t="s">
        <v>492</v>
      </c>
      <c r="F6157" s="37" t="str">
        <f t="array" ref="F6157">IFERROR(XLOOKUP(E6157,Operadores!A:A,Operadores!B:B))</f>
        <v>CRUTOM</v>
      </c>
      <c r="G6157" s="36" t="s">
        <v>42</v>
      </c>
      <c r="H6157" s="39">
        <v>20.295153</v>
      </c>
      <c r="I6157" s="40">
        <v>246.21</v>
      </c>
      <c r="J6157" s="41">
        <f t="shared" si="5"/>
        <v>4996.86962</v>
      </c>
      <c r="K6157" s="37" t="str">
        <f t="array" ref="K6157">IFERROR(XLOOKUP(G6157,'Tipo de carga'!A:A,'Tipo de carga'!B:B))</f>
        <v>Autoabasto</v>
      </c>
      <c r="L6157" s="37">
        <f t="shared" si="2"/>
        <v>47</v>
      </c>
      <c r="M6157" s="37">
        <f t="shared" si="3"/>
        <v>21</v>
      </c>
      <c r="N6157" s="37">
        <f t="shared" si="4"/>
        <v>11</v>
      </c>
      <c r="O6157" s="37" t="str">
        <f t="array" ref="O6157">IFERROR(XLOOKUP(K6157,'Tipo de carga'!B:B,'Tipo de carga'!C:C))</f>
        <v>Diesel</v>
      </c>
    </row>
    <row r="6158">
      <c r="A6158" s="36">
        <v>1856.0</v>
      </c>
      <c r="B6158" s="37" t="str">
        <f t="array" ref="B6158">IFERROR(XLOOKUP(A6158,'Asignacion Nov'!A:A,'Asignacion Nov'!C:C))</f>
        <v>Pipas</v>
      </c>
      <c r="C6158" s="37" t="str">
        <f t="array" ref="C6158">IFERROR(XLOOKUP(A6158,'Asignacion Nov'!A:A,'Asignacion Nov'!B:B))</f>
        <v>EC-02</v>
      </c>
      <c r="D6158" s="38">
        <v>45617.5168287037</v>
      </c>
      <c r="E6158" s="36" t="s">
        <v>43</v>
      </c>
      <c r="F6158" s="37" t="str">
        <f t="array" ref="F6158">IFERROR(XLOOKUP(E6158,Operadores!A:A,Operadores!B:B))</f>
        <v>HERJU01</v>
      </c>
      <c r="G6158" s="36" t="s">
        <v>42</v>
      </c>
      <c r="H6158" s="39">
        <v>20.295153</v>
      </c>
      <c r="I6158" s="40">
        <v>770.04</v>
      </c>
      <c r="J6158" s="41">
        <f t="shared" si="5"/>
        <v>15628.07962</v>
      </c>
      <c r="K6158" s="37" t="str">
        <f t="array" ref="K6158">IFERROR(XLOOKUP(G6158,'Tipo de carga'!A:A,'Tipo de carga'!B:B))</f>
        <v>Autoabasto</v>
      </c>
      <c r="L6158" s="37">
        <f t="shared" si="2"/>
        <v>47</v>
      </c>
      <c r="M6158" s="37">
        <f t="shared" si="3"/>
        <v>21</v>
      </c>
      <c r="N6158" s="37">
        <f t="shared" si="4"/>
        <v>11</v>
      </c>
      <c r="O6158" s="37" t="str">
        <f t="array" ref="O6158">IFERROR(XLOOKUP(K6158,'Tipo de carga'!B:B,'Tipo de carga'!C:C))</f>
        <v>Diesel</v>
      </c>
    </row>
    <row r="6159">
      <c r="A6159" s="36">
        <v>1817.0</v>
      </c>
      <c r="B6159" s="37" t="str">
        <f t="array" ref="B6159">IFERROR(XLOOKUP(A6159,'Asignacion Nov'!A:A,'Asignacion Nov'!C:C))</f>
        <v>Wm Full</v>
      </c>
      <c r="C6159" s="37" t="str">
        <f t="array" ref="C6159">IFERROR(XLOOKUP(A6159,'Asignacion Nov'!A:A,'Asignacion Nov'!B:B))</f>
        <v>EC-08</v>
      </c>
      <c r="D6159" s="38">
        <v>45617.47939814815</v>
      </c>
      <c r="E6159" s="36" t="s">
        <v>521</v>
      </c>
      <c r="F6159" s="37" t="str">
        <f t="array" ref="F6159">IFERROR(XLOOKUP(E6159,Operadores!A:A,Operadores!B:B))</f>
        <v>COPJAI</v>
      </c>
      <c r="G6159" s="36" t="s">
        <v>42</v>
      </c>
      <c r="H6159" s="39">
        <v>20.295153</v>
      </c>
      <c r="I6159" s="40">
        <v>435.76</v>
      </c>
      <c r="J6159" s="41">
        <f t="shared" si="5"/>
        <v>8843.815871</v>
      </c>
      <c r="K6159" s="37" t="str">
        <f t="array" ref="K6159">IFERROR(XLOOKUP(G6159,'Tipo de carga'!A:A,'Tipo de carga'!B:B))</f>
        <v>Autoabasto</v>
      </c>
      <c r="L6159" s="37">
        <f t="shared" si="2"/>
        <v>47</v>
      </c>
      <c r="M6159" s="37">
        <f t="shared" si="3"/>
        <v>21</v>
      </c>
      <c r="N6159" s="37">
        <f t="shared" si="4"/>
        <v>11</v>
      </c>
      <c r="O6159" s="37" t="str">
        <f t="array" ref="O6159">IFERROR(XLOOKUP(K6159,'Tipo de carga'!B:B,'Tipo de carga'!C:C))</f>
        <v>Diesel</v>
      </c>
    </row>
    <row r="6160">
      <c r="A6160" s="36">
        <v>2013.0</v>
      </c>
      <c r="B6160" s="37" t="str">
        <f t="array" ref="B6160">IFERROR(XLOOKUP(A6160,'Asignacion Nov'!A:A,'Asignacion Nov'!C:C))</f>
        <v>MeLi Dedicado Merida</v>
      </c>
      <c r="C6160" s="37" t="str">
        <f t="array" ref="C6160">IFERROR(XLOOKUP(A6160,'Asignacion Nov'!A:A,'Asignacion Nov'!B:B))</f>
        <v>EC-05</v>
      </c>
      <c r="D6160" s="38">
        <v>45617.461805555555</v>
      </c>
      <c r="E6160" s="36" t="s">
        <v>556</v>
      </c>
      <c r="F6160" s="37" t="str">
        <f t="array" ref="F6160">IFERROR(XLOOKUP(E6160,Operadores!A:A,Operadores!B:B))</f>
        <v>MONJON</v>
      </c>
      <c r="G6160" s="36" t="s">
        <v>42</v>
      </c>
      <c r="H6160" s="39">
        <v>20.295153</v>
      </c>
      <c r="I6160" s="40">
        <v>283.67</v>
      </c>
      <c r="J6160" s="41">
        <f t="shared" si="5"/>
        <v>5757.126052</v>
      </c>
      <c r="K6160" s="37" t="str">
        <f t="array" ref="K6160">IFERROR(XLOOKUP(G6160,'Tipo de carga'!A:A,'Tipo de carga'!B:B))</f>
        <v>Autoabasto</v>
      </c>
      <c r="L6160" s="37">
        <f t="shared" si="2"/>
        <v>47</v>
      </c>
      <c r="M6160" s="37">
        <f t="shared" si="3"/>
        <v>21</v>
      </c>
      <c r="N6160" s="37">
        <f t="shared" si="4"/>
        <v>11</v>
      </c>
      <c r="O6160" s="37" t="str">
        <f t="array" ref="O6160">IFERROR(XLOOKUP(K6160,'Tipo de carga'!B:B,'Tipo de carga'!C:C))</f>
        <v>Diesel</v>
      </c>
    </row>
    <row r="6161">
      <c r="A6161" s="36">
        <v>1991.0</v>
      </c>
      <c r="B6161" s="37" t="str">
        <f t="array" ref="B6161">IFERROR(XLOOKUP(A6161,'Asignacion Nov'!A:A,'Asignacion Nov'!C:C))</f>
        <v>MeLi Dedicado Merida</v>
      </c>
      <c r="C6161" s="37" t="str">
        <f t="array" ref="C6161">IFERROR(XLOOKUP(A6161,'Asignacion Nov'!A:A,'Asignacion Nov'!B:B))</f>
        <v>EC-05</v>
      </c>
      <c r="D6161" s="38">
        <v>45617.44280092593</v>
      </c>
      <c r="E6161" s="36" t="s">
        <v>204</v>
      </c>
      <c r="F6161" s="37" t="str">
        <f t="array" ref="F6161">IFERROR(XLOOKUP(E6161,Operadores!A:A,Operadores!B:B))</f>
        <v>AGUARM</v>
      </c>
      <c r="G6161" s="36" t="s">
        <v>42</v>
      </c>
      <c r="H6161" s="39">
        <v>20.295153</v>
      </c>
      <c r="I6161" s="40">
        <v>229.42</v>
      </c>
      <c r="J6161" s="41">
        <f t="shared" si="5"/>
        <v>4656.114001</v>
      </c>
      <c r="K6161" s="37" t="str">
        <f t="array" ref="K6161">IFERROR(XLOOKUP(G6161,'Tipo de carga'!A:A,'Tipo de carga'!B:B))</f>
        <v>Autoabasto</v>
      </c>
      <c r="L6161" s="37">
        <f t="shared" si="2"/>
        <v>47</v>
      </c>
      <c r="M6161" s="37">
        <f t="shared" si="3"/>
        <v>21</v>
      </c>
      <c r="N6161" s="37">
        <f t="shared" si="4"/>
        <v>11</v>
      </c>
      <c r="O6161" s="37" t="str">
        <f t="array" ref="O6161">IFERROR(XLOOKUP(K6161,'Tipo de carga'!B:B,'Tipo de carga'!C:C))</f>
        <v>Diesel</v>
      </c>
    </row>
    <row r="6162">
      <c r="A6162" s="36">
        <v>2010.0</v>
      </c>
      <c r="B6162" s="37" t="str">
        <f t="array" ref="B6162">IFERROR(XLOOKUP(A6162,'Asignacion Nov'!A:A,'Asignacion Nov'!C:C))</f>
        <v>MeLi asignado SD</v>
      </c>
      <c r="C6162" s="37" t="str">
        <f t="array" ref="C6162">IFERROR(XLOOKUP(A6162,'Asignacion Nov'!A:A,'Asignacion Nov'!B:B))</f>
        <v>EC-05</v>
      </c>
      <c r="D6162" s="38">
        <v>45617.341527777775</v>
      </c>
      <c r="E6162" s="36" t="s">
        <v>194</v>
      </c>
      <c r="F6162" s="37" t="str">
        <f t="array" ref="F6162">IFERROR(XLOOKUP(E6162,Operadores!A:A,Operadores!B:B))</f>
        <v>CHAJE</v>
      </c>
      <c r="G6162" s="36" t="s">
        <v>42</v>
      </c>
      <c r="H6162" s="39">
        <v>20.295153</v>
      </c>
      <c r="I6162" s="40">
        <v>280.05</v>
      </c>
      <c r="J6162" s="41">
        <f t="shared" si="5"/>
        <v>5683.657598</v>
      </c>
      <c r="K6162" s="37" t="str">
        <f t="array" ref="K6162">IFERROR(XLOOKUP(G6162,'Tipo de carga'!A:A,'Tipo de carga'!B:B))</f>
        <v>Autoabasto</v>
      </c>
      <c r="L6162" s="37">
        <f t="shared" si="2"/>
        <v>47</v>
      </c>
      <c r="M6162" s="37">
        <f t="shared" si="3"/>
        <v>21</v>
      </c>
      <c r="N6162" s="37">
        <f t="shared" si="4"/>
        <v>11</v>
      </c>
      <c r="O6162" s="37" t="str">
        <f t="array" ref="O6162">IFERROR(XLOOKUP(K6162,'Tipo de carga'!B:B,'Tipo de carga'!C:C))</f>
        <v>Diesel</v>
      </c>
    </row>
    <row r="6163">
      <c r="A6163" s="36">
        <v>2004.0</v>
      </c>
      <c r="B6163" s="37" t="str">
        <f t="array" ref="B6163">IFERROR(XLOOKUP(A6163,'Asignacion Nov'!A:A,'Asignacion Nov'!C:C))</f>
        <v>MeLi Dedicado Merida</v>
      </c>
      <c r="C6163" s="37" t="str">
        <f t="array" ref="C6163">IFERROR(XLOOKUP(A6163,'Asignacion Nov'!A:A,'Asignacion Nov'!B:B))</f>
        <v>EC-05</v>
      </c>
      <c r="D6163" s="38">
        <v>45617.333020833335</v>
      </c>
      <c r="E6163" s="36" t="s">
        <v>241</v>
      </c>
      <c r="F6163" s="37" t="str">
        <f t="array" ref="F6163">IFERROR(XLOOKUP(E6163,Operadores!A:A,Operadores!B:B))</f>
        <v>CADEMM</v>
      </c>
      <c r="G6163" s="36" t="s">
        <v>42</v>
      </c>
      <c r="H6163" s="39">
        <v>20.295153</v>
      </c>
      <c r="I6163" s="40">
        <v>448.26</v>
      </c>
      <c r="J6163" s="41">
        <f t="shared" si="5"/>
        <v>9097.505284</v>
      </c>
      <c r="K6163" s="37" t="str">
        <f t="array" ref="K6163">IFERROR(XLOOKUP(G6163,'Tipo de carga'!A:A,'Tipo de carga'!B:B))</f>
        <v>Autoabasto</v>
      </c>
      <c r="L6163" s="37">
        <f t="shared" si="2"/>
        <v>47</v>
      </c>
      <c r="M6163" s="37">
        <f t="shared" si="3"/>
        <v>21</v>
      </c>
      <c r="N6163" s="37">
        <f t="shared" si="4"/>
        <v>11</v>
      </c>
      <c r="O6163" s="37" t="str">
        <f t="array" ref="O6163">IFERROR(XLOOKUP(K6163,'Tipo de carga'!B:B,'Tipo de carga'!C:C))</f>
        <v>Diesel</v>
      </c>
    </row>
    <row r="6164">
      <c r="A6164" s="36">
        <v>1996.0</v>
      </c>
      <c r="B6164" s="37" t="str">
        <f t="array" ref="B6164">IFERROR(XLOOKUP(A6164,'Asignacion Nov'!A:A,'Asignacion Nov'!C:C))</f>
        <v>MeLi Dedicado Merida</v>
      </c>
      <c r="C6164" s="37" t="str">
        <f t="array" ref="C6164">IFERROR(XLOOKUP(A6164,'Asignacion Nov'!A:A,'Asignacion Nov'!B:B))</f>
        <v>EC-05</v>
      </c>
      <c r="D6164" s="38">
        <v>45617.332395833335</v>
      </c>
      <c r="E6164" s="36" t="s">
        <v>580</v>
      </c>
      <c r="F6164" s="37" t="str">
        <f t="array" ref="F6164">IFERROR(XLOOKUP(E6164,Operadores!A:A,Operadores!B:B))</f>
        <v>HERNOR</v>
      </c>
      <c r="G6164" s="36" t="s">
        <v>42</v>
      </c>
      <c r="H6164" s="39">
        <v>20.295153</v>
      </c>
      <c r="I6164" s="40">
        <v>434.75</v>
      </c>
      <c r="J6164" s="41">
        <f t="shared" si="5"/>
        <v>8823.317767</v>
      </c>
      <c r="K6164" s="37" t="str">
        <f t="array" ref="K6164">IFERROR(XLOOKUP(G6164,'Tipo de carga'!A:A,'Tipo de carga'!B:B))</f>
        <v>Autoabasto</v>
      </c>
      <c r="L6164" s="37">
        <f t="shared" si="2"/>
        <v>47</v>
      </c>
      <c r="M6164" s="37">
        <f t="shared" si="3"/>
        <v>21</v>
      </c>
      <c r="N6164" s="37">
        <f t="shared" si="4"/>
        <v>11</v>
      </c>
      <c r="O6164" s="37" t="str">
        <f t="array" ref="O6164">IFERROR(XLOOKUP(K6164,'Tipo de carga'!B:B,'Tipo de carga'!C:C))</f>
        <v>Diesel</v>
      </c>
    </row>
    <row r="6165">
      <c r="A6165" s="36">
        <v>1763.0</v>
      </c>
      <c r="B6165" s="37" t="str">
        <f t="array" ref="B6165">IFERROR(XLOOKUP(A6165,'Asignacion Nov'!A:A,'Asignacion Nov'!C:C))</f>
        <v>Wm Sencillo</v>
      </c>
      <c r="C6165" s="37" t="str">
        <f t="array" ref="C6165">IFERROR(XLOOKUP(A6165,'Asignacion Nov'!A:A,'Asignacion Nov'!B:B))</f>
        <v>EC-08</v>
      </c>
      <c r="D6165" s="38">
        <v>45617.31587962963</v>
      </c>
      <c r="E6165" s="36" t="s">
        <v>501</v>
      </c>
      <c r="F6165" s="37" t="str">
        <f t="array" ref="F6165">IFERROR(XLOOKUP(E6165,Operadores!A:A,Operadores!B:B))</f>
        <v>MARGON</v>
      </c>
      <c r="G6165" s="36" t="s">
        <v>42</v>
      </c>
      <c r="H6165" s="39">
        <v>20.295153</v>
      </c>
      <c r="I6165" s="40">
        <v>375.05</v>
      </c>
      <c r="J6165" s="41">
        <f t="shared" si="5"/>
        <v>7611.697133</v>
      </c>
      <c r="K6165" s="37" t="str">
        <f t="array" ref="K6165">IFERROR(XLOOKUP(G6165,'Tipo de carga'!A:A,'Tipo de carga'!B:B))</f>
        <v>Autoabasto</v>
      </c>
      <c r="L6165" s="37">
        <f t="shared" si="2"/>
        <v>47</v>
      </c>
      <c r="M6165" s="37">
        <f t="shared" si="3"/>
        <v>21</v>
      </c>
      <c r="N6165" s="37">
        <f t="shared" si="4"/>
        <v>11</v>
      </c>
      <c r="O6165" s="37" t="str">
        <f t="array" ref="O6165">IFERROR(XLOOKUP(K6165,'Tipo de carga'!B:B,'Tipo de carga'!C:C))</f>
        <v>Diesel</v>
      </c>
    </row>
    <row r="6166">
      <c r="A6166" s="36">
        <v>1819.0</v>
      </c>
      <c r="B6166" s="37" t="str">
        <f t="array" ref="B6166">IFERROR(XLOOKUP(A6166,'Asignacion Nov'!A:A,'Asignacion Nov'!C:C))</f>
        <v>Wm Full</v>
      </c>
      <c r="C6166" s="37" t="str">
        <f t="array" ref="C6166">IFERROR(XLOOKUP(A6166,'Asignacion Nov'!A:A,'Asignacion Nov'!B:B))</f>
        <v>EC-08</v>
      </c>
      <c r="D6166" s="38">
        <v>45617.303981481484</v>
      </c>
      <c r="E6166" s="36" t="s">
        <v>287</v>
      </c>
      <c r="F6166" s="37" t="str">
        <f t="array" ref="F6166">IFERROR(XLOOKUP(E6166,Operadores!A:A,Operadores!B:B))</f>
        <v>ALVGAB</v>
      </c>
      <c r="G6166" s="36" t="s">
        <v>42</v>
      </c>
      <c r="H6166" s="39">
        <v>20.295153</v>
      </c>
      <c r="I6166" s="40">
        <v>429.01</v>
      </c>
      <c r="J6166" s="41">
        <f t="shared" si="5"/>
        <v>8706.823589</v>
      </c>
      <c r="K6166" s="37" t="str">
        <f t="array" ref="K6166">IFERROR(XLOOKUP(G6166,'Tipo de carga'!A:A,'Tipo de carga'!B:B))</f>
        <v>Autoabasto</v>
      </c>
      <c r="L6166" s="37">
        <f t="shared" si="2"/>
        <v>47</v>
      </c>
      <c r="M6166" s="37">
        <f t="shared" si="3"/>
        <v>21</v>
      </c>
      <c r="N6166" s="37">
        <f t="shared" si="4"/>
        <v>11</v>
      </c>
      <c r="O6166" s="37" t="str">
        <f t="array" ref="O6166">IFERROR(XLOOKUP(K6166,'Tipo de carga'!B:B,'Tipo de carga'!C:C))</f>
        <v>Diesel</v>
      </c>
    </row>
    <row r="6167">
      <c r="A6167" s="36">
        <v>2001.0</v>
      </c>
      <c r="B6167" s="37" t="str">
        <f t="array" ref="B6167">IFERROR(XLOOKUP(A6167,'Asignacion Nov'!A:A,'Asignacion Nov'!C:C))</f>
        <v>MeLi Dedicado Merida</v>
      </c>
      <c r="C6167" s="37" t="str">
        <f t="array" ref="C6167">IFERROR(XLOOKUP(A6167,'Asignacion Nov'!A:A,'Asignacion Nov'!B:B))</f>
        <v>EC-05</v>
      </c>
      <c r="D6167" s="38">
        <v>45617.27269675926</v>
      </c>
      <c r="E6167" s="36" t="s">
        <v>292</v>
      </c>
      <c r="F6167" s="37" t="str">
        <f t="array" ref="F6167">IFERROR(XLOOKUP(E6167,Operadores!A:A,Operadores!B:B))</f>
        <v>GARJUL</v>
      </c>
      <c r="G6167" s="36" t="s">
        <v>42</v>
      </c>
      <c r="H6167" s="39">
        <v>20.295153</v>
      </c>
      <c r="I6167" s="40">
        <v>368.07</v>
      </c>
      <c r="J6167" s="41">
        <f t="shared" si="5"/>
        <v>7470.036965</v>
      </c>
      <c r="K6167" s="37" t="str">
        <f t="array" ref="K6167">IFERROR(XLOOKUP(G6167,'Tipo de carga'!A:A,'Tipo de carga'!B:B))</f>
        <v>Autoabasto</v>
      </c>
      <c r="L6167" s="37">
        <f t="shared" si="2"/>
        <v>47</v>
      </c>
      <c r="M6167" s="37">
        <f t="shared" si="3"/>
        <v>21</v>
      </c>
      <c r="N6167" s="37">
        <f t="shared" si="4"/>
        <v>11</v>
      </c>
      <c r="O6167" s="37" t="str">
        <f t="array" ref="O6167">IFERROR(XLOOKUP(K6167,'Tipo de carga'!B:B,'Tipo de carga'!C:C))</f>
        <v>Diesel</v>
      </c>
    </row>
    <row r="6168">
      <c r="A6168" s="36">
        <v>1705.0</v>
      </c>
      <c r="B6168" s="37" t="str">
        <f t="array" ref="B6168">IFERROR(XLOOKUP(A6168,'Asignacion Nov'!A:A,'Asignacion Nov'!C:C))</f>
        <v>Wm Full</v>
      </c>
      <c r="C6168" s="37" t="str">
        <f t="array" ref="C6168">IFERROR(XLOOKUP(A6168,'Asignacion Nov'!A:A,'Asignacion Nov'!B:B))</f>
        <v>EC-08</v>
      </c>
      <c r="D6168" s="38">
        <v>45617.24125</v>
      </c>
      <c r="E6168" s="36" t="s">
        <v>500</v>
      </c>
      <c r="F6168" s="37" t="str">
        <f t="array" ref="F6168">IFERROR(XLOOKUP(E6168,Operadores!A:A,Operadores!B:B))</f>
        <v>RUIROBX</v>
      </c>
      <c r="G6168" s="36" t="s">
        <v>42</v>
      </c>
      <c r="H6168" s="39">
        <v>20.295153</v>
      </c>
      <c r="I6168" s="40">
        <v>396.06</v>
      </c>
      <c r="J6168" s="41">
        <f t="shared" si="5"/>
        <v>8038.098297</v>
      </c>
      <c r="K6168" s="37" t="str">
        <f t="array" ref="K6168">IFERROR(XLOOKUP(G6168,'Tipo de carga'!A:A,'Tipo de carga'!B:B))</f>
        <v>Autoabasto</v>
      </c>
      <c r="L6168" s="37">
        <f t="shared" si="2"/>
        <v>47</v>
      </c>
      <c r="M6168" s="37">
        <f t="shared" si="3"/>
        <v>21</v>
      </c>
      <c r="N6168" s="37">
        <f t="shared" si="4"/>
        <v>11</v>
      </c>
      <c r="O6168" s="37" t="str">
        <f t="array" ref="O6168">IFERROR(XLOOKUP(K6168,'Tipo de carga'!B:B,'Tipo de carga'!C:C))</f>
        <v>Diesel</v>
      </c>
    </row>
    <row r="6169">
      <c r="A6169" s="36">
        <v>1729.0</v>
      </c>
      <c r="B6169" s="37" t="str">
        <f t="array" ref="B6169">IFERROR(XLOOKUP(A6169,'Asignacion Nov'!A:A,'Asignacion Nov'!C:C))</f>
        <v>Wm Full</v>
      </c>
      <c r="C6169" s="37" t="str">
        <f t="array" ref="C6169">IFERROR(XLOOKUP(A6169,'Asignacion Nov'!A:A,'Asignacion Nov'!B:B))</f>
        <v>EC-08</v>
      </c>
      <c r="D6169" s="38">
        <v>45617.23496527778</v>
      </c>
      <c r="E6169" s="36" t="s">
        <v>284</v>
      </c>
      <c r="F6169" s="37" t="str">
        <f t="array" ref="F6169">IFERROR(XLOOKUP(E6169,Operadores!A:A,Operadores!B:B))</f>
        <v>CAMJU01</v>
      </c>
      <c r="G6169" s="36" t="s">
        <v>42</v>
      </c>
      <c r="H6169" s="39">
        <v>20.295153</v>
      </c>
      <c r="I6169" s="40">
        <v>426.01</v>
      </c>
      <c r="J6169" s="41">
        <f t="shared" si="5"/>
        <v>8645.93813</v>
      </c>
      <c r="K6169" s="37" t="str">
        <f t="array" ref="K6169">IFERROR(XLOOKUP(G6169,'Tipo de carga'!A:A,'Tipo de carga'!B:B))</f>
        <v>Autoabasto</v>
      </c>
      <c r="L6169" s="37">
        <f t="shared" si="2"/>
        <v>47</v>
      </c>
      <c r="M6169" s="37">
        <f t="shared" si="3"/>
        <v>21</v>
      </c>
      <c r="N6169" s="37">
        <f t="shared" si="4"/>
        <v>11</v>
      </c>
      <c r="O6169" s="37" t="str">
        <f t="array" ref="O6169">IFERROR(XLOOKUP(K6169,'Tipo de carga'!B:B,'Tipo de carga'!C:C))</f>
        <v>Diesel</v>
      </c>
    </row>
    <row r="6170">
      <c r="A6170" s="36">
        <v>1736.0</v>
      </c>
      <c r="B6170" s="37" t="str">
        <f t="array" ref="B6170">IFERROR(XLOOKUP(A6170,'Asignacion Nov'!A:A,'Asignacion Nov'!C:C))</f>
        <v>Wm Full</v>
      </c>
      <c r="C6170" s="37" t="str">
        <f t="array" ref="C6170">IFERROR(XLOOKUP(A6170,'Asignacion Nov'!A:A,'Asignacion Nov'!B:B))</f>
        <v>EC-08</v>
      </c>
      <c r="D6170" s="38">
        <v>45617.22200231482</v>
      </c>
      <c r="E6170" s="36" t="s">
        <v>476</v>
      </c>
      <c r="F6170" s="37" t="str">
        <f t="array" ref="F6170">IFERROR(XLOOKUP(E6170,Operadores!A:A,Operadores!B:B))</f>
        <v>VILJE</v>
      </c>
      <c r="G6170" s="36" t="s">
        <v>42</v>
      </c>
      <c r="H6170" s="39">
        <v>20.295153</v>
      </c>
      <c r="I6170" s="40">
        <v>411.04</v>
      </c>
      <c r="J6170" s="41">
        <f t="shared" si="5"/>
        <v>8342.119689</v>
      </c>
      <c r="K6170" s="37" t="str">
        <f t="array" ref="K6170">IFERROR(XLOOKUP(G6170,'Tipo de carga'!A:A,'Tipo de carga'!B:B))</f>
        <v>Autoabasto</v>
      </c>
      <c r="L6170" s="37">
        <f t="shared" si="2"/>
        <v>47</v>
      </c>
      <c r="M6170" s="37">
        <f t="shared" si="3"/>
        <v>21</v>
      </c>
      <c r="N6170" s="37">
        <f t="shared" si="4"/>
        <v>11</v>
      </c>
      <c r="O6170" s="37" t="str">
        <f t="array" ref="O6170">IFERROR(XLOOKUP(K6170,'Tipo de carga'!B:B,'Tipo de carga'!C:C))</f>
        <v>Diesel</v>
      </c>
    </row>
    <row r="6171">
      <c r="A6171" s="36">
        <v>1820.0</v>
      </c>
      <c r="B6171" s="37" t="str">
        <f t="array" ref="B6171">IFERROR(XLOOKUP(A6171,'Asignacion Nov'!A:A,'Asignacion Nov'!C:C))</f>
        <v>Wm Full</v>
      </c>
      <c r="C6171" s="37" t="str">
        <f t="array" ref="C6171">IFERROR(XLOOKUP(A6171,'Asignacion Nov'!A:A,'Asignacion Nov'!B:B))</f>
        <v>EC-08</v>
      </c>
      <c r="D6171" s="38">
        <v>45617.211863425924</v>
      </c>
      <c r="E6171" s="36" t="s">
        <v>303</v>
      </c>
      <c r="F6171" s="37" t="str">
        <f t="array" ref="F6171">IFERROR(XLOOKUP(E6171,Operadores!A:A,Operadores!B:B))</f>
        <v>CAMVI01</v>
      </c>
      <c r="G6171" s="36" t="s">
        <v>42</v>
      </c>
      <c r="H6171" s="39">
        <v>20.295153</v>
      </c>
      <c r="I6171" s="40">
        <v>349.09</v>
      </c>
      <c r="J6171" s="41">
        <f t="shared" si="5"/>
        <v>7084.834961</v>
      </c>
      <c r="K6171" s="37" t="str">
        <f t="array" ref="K6171">IFERROR(XLOOKUP(G6171,'Tipo de carga'!A:A,'Tipo de carga'!B:B))</f>
        <v>Autoabasto</v>
      </c>
      <c r="L6171" s="37">
        <f t="shared" si="2"/>
        <v>47</v>
      </c>
      <c r="M6171" s="37">
        <f t="shared" si="3"/>
        <v>21</v>
      </c>
      <c r="N6171" s="37">
        <f t="shared" si="4"/>
        <v>11</v>
      </c>
      <c r="O6171" s="37" t="str">
        <f t="array" ref="O6171">IFERROR(XLOOKUP(K6171,'Tipo de carga'!B:B,'Tipo de carga'!C:C))</f>
        <v>Diesel</v>
      </c>
    </row>
    <row r="6172">
      <c r="A6172" s="36">
        <v>2027.0</v>
      </c>
      <c r="B6172" s="37" t="str">
        <f t="array" ref="B6172">IFERROR(XLOOKUP(A6172,'Asignacion Nov'!A:A,'Asignacion Nov'!C:C))</f>
        <v>MeLi Dedicado Merida</v>
      </c>
      <c r="C6172" s="37" t="str">
        <f t="array" ref="C6172">IFERROR(XLOOKUP(A6172,'Asignacion Nov'!A:A,'Asignacion Nov'!B:B))</f>
        <v>EC-05</v>
      </c>
      <c r="D6172" s="38">
        <v>45617.131516203706</v>
      </c>
      <c r="E6172" s="36" t="s">
        <v>246</v>
      </c>
      <c r="F6172" s="37" t="str">
        <f t="array" ref="F6172">IFERROR(XLOOKUP(E6172,Operadores!A:A,Operadores!B:B))</f>
        <v>LUNADO</v>
      </c>
      <c r="G6172" s="36" t="s">
        <v>42</v>
      </c>
      <c r="H6172" s="39">
        <v>20.295153</v>
      </c>
      <c r="I6172" s="40">
        <v>479.08</v>
      </c>
      <c r="J6172" s="41">
        <f t="shared" si="5"/>
        <v>9723.001899</v>
      </c>
      <c r="K6172" s="37" t="str">
        <f t="array" ref="K6172">IFERROR(XLOOKUP(G6172,'Tipo de carga'!A:A,'Tipo de carga'!B:B))</f>
        <v>Autoabasto</v>
      </c>
      <c r="L6172" s="37">
        <f t="shared" si="2"/>
        <v>47</v>
      </c>
      <c r="M6172" s="37">
        <f t="shared" si="3"/>
        <v>21</v>
      </c>
      <c r="N6172" s="37">
        <f t="shared" si="4"/>
        <v>11</v>
      </c>
      <c r="O6172" s="37" t="str">
        <f t="array" ref="O6172">IFERROR(XLOOKUP(K6172,'Tipo de carga'!B:B,'Tipo de carga'!C:C))</f>
        <v>Diesel</v>
      </c>
    </row>
    <row r="6173">
      <c r="A6173" s="36">
        <v>2002.0</v>
      </c>
      <c r="B6173" s="37" t="str">
        <f t="array" ref="B6173">IFERROR(XLOOKUP(A6173,'Asignacion Nov'!A:A,'Asignacion Nov'!C:C))</f>
        <v>MeLi Dedicado Merida</v>
      </c>
      <c r="C6173" s="37" t="str">
        <f t="array" ref="C6173">IFERROR(XLOOKUP(A6173,'Asignacion Nov'!A:A,'Asignacion Nov'!B:B))</f>
        <v>EC-05</v>
      </c>
      <c r="D6173" s="38">
        <v>45617.01673611111</v>
      </c>
      <c r="E6173" s="36" t="s">
        <v>535</v>
      </c>
      <c r="F6173" s="37" t="str">
        <f t="array" ref="F6173">IFERROR(XLOOKUP(E6173,Operadores!A:A,Operadores!B:B))</f>
        <v>VELALE</v>
      </c>
      <c r="G6173" s="36" t="s">
        <v>42</v>
      </c>
      <c r="H6173" s="39">
        <v>20.295153</v>
      </c>
      <c r="I6173" s="40">
        <v>243.25</v>
      </c>
      <c r="J6173" s="41">
        <f t="shared" si="5"/>
        <v>4936.795967</v>
      </c>
      <c r="K6173" s="37" t="str">
        <f t="array" ref="K6173">IFERROR(XLOOKUP(G6173,'Tipo de carga'!A:A,'Tipo de carga'!B:B))</f>
        <v>Autoabasto</v>
      </c>
      <c r="L6173" s="37">
        <f t="shared" si="2"/>
        <v>47</v>
      </c>
      <c r="M6173" s="37">
        <f t="shared" si="3"/>
        <v>21</v>
      </c>
      <c r="N6173" s="37">
        <f t="shared" si="4"/>
        <v>11</v>
      </c>
      <c r="O6173" s="37" t="str">
        <f t="array" ref="O6173">IFERROR(XLOOKUP(K6173,'Tipo de carga'!B:B,'Tipo de carga'!C:C))</f>
        <v>Diesel</v>
      </c>
    </row>
    <row r="6174">
      <c r="A6174" s="36">
        <v>2011.0</v>
      </c>
      <c r="B6174" s="37" t="str">
        <f t="array" ref="B6174">IFERROR(XLOOKUP(A6174,'Asignacion Nov'!A:A,'Asignacion Nov'!C:C))</f>
        <v>MeLi Dedicado TD</v>
      </c>
      <c r="C6174" s="37" t="str">
        <f t="array" ref="C6174">IFERROR(XLOOKUP(A6174,'Asignacion Nov'!A:A,'Asignacion Nov'!B:B))</f>
        <v>EC-05</v>
      </c>
      <c r="D6174" s="38">
        <v>45617.01388888889</v>
      </c>
      <c r="E6174" s="36" t="s">
        <v>199</v>
      </c>
      <c r="F6174" s="37" t="str">
        <f t="array" ref="F6174">IFERROR(XLOOKUP(E6174,Operadores!A:A,Operadores!B:B))</f>
        <v>OLIGER</v>
      </c>
      <c r="G6174" s="36" t="s">
        <v>425</v>
      </c>
      <c r="H6174" s="39">
        <v>27.45</v>
      </c>
      <c r="I6174" s="40">
        <v>349.0</v>
      </c>
      <c r="J6174" s="41">
        <f t="shared" si="5"/>
        <v>9580.05</v>
      </c>
      <c r="K6174" s="37" t="str">
        <f t="array" ref="K6174">IFERROR(XLOOKUP(G6174,'Tipo de carga'!A:A,'Tipo de carga'!B:B))</f>
        <v>Ticket</v>
      </c>
      <c r="L6174" s="37">
        <f t="shared" si="2"/>
        <v>47</v>
      </c>
      <c r="M6174" s="37">
        <f t="shared" si="3"/>
        <v>21</v>
      </c>
      <c r="N6174" s="37">
        <f t="shared" si="4"/>
        <v>11</v>
      </c>
      <c r="O6174" s="37" t="str">
        <f t="array" ref="O6174">IFERROR(XLOOKUP(K6174,'Tipo de carga'!B:B,'Tipo de carga'!C:C))</f>
        <v>Diesel</v>
      </c>
    </row>
    <row r="6175">
      <c r="A6175" s="36">
        <v>2007.0</v>
      </c>
      <c r="B6175" s="37" t="str">
        <f t="array" ref="B6175">IFERROR(XLOOKUP(A6175,'Asignacion Nov'!A:A,'Asignacion Nov'!C:C))</f>
        <v>MeLi Asignado TD</v>
      </c>
      <c r="C6175" s="37" t="str">
        <f t="array" ref="C6175">IFERROR(XLOOKUP(A6175,'Asignacion Nov'!A:A,'Asignacion Nov'!B:B))</f>
        <v>EC-05</v>
      </c>
      <c r="D6175" s="38">
        <v>45617.174305555556</v>
      </c>
      <c r="E6175" s="36" t="s">
        <v>166</v>
      </c>
      <c r="F6175" s="37" t="str">
        <f t="array" ref="F6175">IFERROR(XLOOKUP(E6175,Operadores!A:A,Operadores!B:B))</f>
        <v>PADRI</v>
      </c>
      <c r="G6175" s="36" t="s">
        <v>425</v>
      </c>
      <c r="H6175" s="39">
        <v>26.15</v>
      </c>
      <c r="I6175" s="40">
        <v>103.7</v>
      </c>
      <c r="J6175" s="41">
        <f t="shared" si="5"/>
        <v>2711.755</v>
      </c>
      <c r="K6175" s="37" t="str">
        <f t="array" ref="K6175">IFERROR(XLOOKUP(G6175,'Tipo de carga'!A:A,'Tipo de carga'!B:B))</f>
        <v>Ticket</v>
      </c>
      <c r="L6175" s="37">
        <f t="shared" si="2"/>
        <v>47</v>
      </c>
      <c r="M6175" s="37">
        <f t="shared" si="3"/>
        <v>21</v>
      </c>
      <c r="N6175" s="37">
        <f t="shared" si="4"/>
        <v>11</v>
      </c>
      <c r="O6175" s="37" t="str">
        <f t="array" ref="O6175">IFERROR(XLOOKUP(K6175,'Tipo de carga'!B:B,'Tipo de carga'!C:C))</f>
        <v>Diesel</v>
      </c>
    </row>
    <row r="6176">
      <c r="A6176" s="36">
        <v>2030.0</v>
      </c>
      <c r="B6176" s="37" t="str">
        <f t="array" ref="B6176">IFERROR(XLOOKUP(A6176,'Asignacion Nov'!A:A,'Asignacion Nov'!C:C))</f>
        <v>MeLi Dedicado TD</v>
      </c>
      <c r="C6176" s="37" t="str">
        <f t="array" ref="C6176">IFERROR(XLOOKUP(A6176,'Asignacion Nov'!A:A,'Asignacion Nov'!B:B))</f>
        <v>EC-05</v>
      </c>
      <c r="D6176" s="38">
        <v>45617.23263888889</v>
      </c>
      <c r="E6176" s="36" t="s">
        <v>323</v>
      </c>
      <c r="F6176" s="37" t="str">
        <f t="array" ref="F6176">IFERROR(XLOOKUP(E6176,Operadores!A:A,Operadores!B:B))</f>
        <v>MENBER</v>
      </c>
      <c r="G6176" s="36" t="s">
        <v>425</v>
      </c>
      <c r="H6176" s="39">
        <v>25.99</v>
      </c>
      <c r="I6176" s="40">
        <v>415.54</v>
      </c>
      <c r="J6176" s="41">
        <f t="shared" si="5"/>
        <v>10799.8846</v>
      </c>
      <c r="K6176" s="37" t="str">
        <f t="array" ref="K6176">IFERROR(XLOOKUP(G6176,'Tipo de carga'!A:A,'Tipo de carga'!B:B))</f>
        <v>Ticket</v>
      </c>
      <c r="L6176" s="37">
        <f t="shared" si="2"/>
        <v>47</v>
      </c>
      <c r="M6176" s="37">
        <f t="shared" si="3"/>
        <v>21</v>
      </c>
      <c r="N6176" s="37">
        <f t="shared" si="4"/>
        <v>11</v>
      </c>
      <c r="O6176" s="37" t="str">
        <f t="array" ref="O6176">IFERROR(XLOOKUP(K6176,'Tipo de carga'!B:B,'Tipo de carga'!C:C))</f>
        <v>Diesel</v>
      </c>
    </row>
    <row r="6177">
      <c r="A6177" s="36">
        <v>2015.0</v>
      </c>
      <c r="B6177" s="37" t="str">
        <f t="array" ref="B6177">IFERROR(XLOOKUP(A6177,'Asignacion Nov'!A:A,'Asignacion Nov'!C:C))</f>
        <v>MeLi Asignado TD</v>
      </c>
      <c r="C6177" s="37" t="str">
        <f t="array" ref="C6177">IFERROR(XLOOKUP(A6177,'Asignacion Nov'!A:A,'Asignacion Nov'!B:B))</f>
        <v>EC-05</v>
      </c>
      <c r="D6177" s="38">
        <v>45617.3875</v>
      </c>
      <c r="E6177" s="36" t="s">
        <v>561</v>
      </c>
      <c r="F6177" s="37" t="str">
        <f t="array" ref="F6177">IFERROR(XLOOKUP(E6177,Operadores!A:A,Operadores!B:B))</f>
        <v>VILYON</v>
      </c>
      <c r="G6177" s="36" t="s">
        <v>425</v>
      </c>
      <c r="H6177" s="39">
        <v>26.15</v>
      </c>
      <c r="I6177" s="40">
        <v>137.66</v>
      </c>
      <c r="J6177" s="41">
        <f t="shared" si="5"/>
        <v>3599.809</v>
      </c>
      <c r="K6177" s="37" t="str">
        <f t="array" ref="K6177">IFERROR(XLOOKUP(G6177,'Tipo de carga'!A:A,'Tipo de carga'!B:B))</f>
        <v>Ticket</v>
      </c>
      <c r="L6177" s="37">
        <f t="shared" si="2"/>
        <v>47</v>
      </c>
      <c r="M6177" s="37">
        <f t="shared" si="3"/>
        <v>21</v>
      </c>
      <c r="N6177" s="37">
        <f t="shared" si="4"/>
        <v>11</v>
      </c>
      <c r="O6177" s="37" t="str">
        <f t="array" ref="O6177">IFERROR(XLOOKUP(K6177,'Tipo de carga'!B:B,'Tipo de carga'!C:C))</f>
        <v>Diesel</v>
      </c>
    </row>
    <row r="6178">
      <c r="A6178" s="36">
        <v>2009.0</v>
      </c>
      <c r="B6178" s="37" t="str">
        <f t="array" ref="B6178">IFERROR(XLOOKUP(A6178,'Asignacion Nov'!A:A,'Asignacion Nov'!C:C))</f>
        <v>MeLi Dedicado Merida</v>
      </c>
      <c r="C6178" s="37" t="str">
        <f t="array" ref="C6178">IFERROR(XLOOKUP(A6178,'Asignacion Nov'!A:A,'Asignacion Nov'!B:B))</f>
        <v>EC-05</v>
      </c>
      <c r="D6178" s="38">
        <v>45617.43125</v>
      </c>
      <c r="E6178" s="36" t="s">
        <v>596</v>
      </c>
      <c r="F6178" s="37" t="str">
        <f t="array" ref="F6178">IFERROR(XLOOKUP(E6178,Operadores!A:A,Operadores!B:B))</f>
        <v>GONCAR</v>
      </c>
      <c r="G6178" s="36" t="s">
        <v>425</v>
      </c>
      <c r="H6178" s="39">
        <v>26.15</v>
      </c>
      <c r="I6178" s="40">
        <v>151.43</v>
      </c>
      <c r="J6178" s="41">
        <f t="shared" si="5"/>
        <v>3959.8945</v>
      </c>
      <c r="K6178" s="37" t="str">
        <f t="array" ref="K6178">IFERROR(XLOOKUP(G6178,'Tipo de carga'!A:A,'Tipo de carga'!B:B))</f>
        <v>Ticket</v>
      </c>
      <c r="L6178" s="37">
        <f t="shared" si="2"/>
        <v>47</v>
      </c>
      <c r="M6178" s="37">
        <f t="shared" si="3"/>
        <v>21</v>
      </c>
      <c r="N6178" s="37">
        <f t="shared" si="4"/>
        <v>11</v>
      </c>
      <c r="O6178" s="37" t="str">
        <f t="array" ref="O6178">IFERROR(XLOOKUP(K6178,'Tipo de carga'!B:B,'Tipo de carga'!C:C))</f>
        <v>Diesel</v>
      </c>
    </row>
    <row r="6179">
      <c r="A6179" s="36">
        <v>1726.0</v>
      </c>
      <c r="B6179" s="37" t="str">
        <f t="array" ref="B6179">IFERROR(XLOOKUP(A6179,'Asignacion Nov'!A:A,'Asignacion Nov'!C:C))</f>
        <v>Wm Sencillo</v>
      </c>
      <c r="C6179" s="37" t="str">
        <f t="array" ref="C6179">IFERROR(XLOOKUP(A6179,'Asignacion Nov'!A:A,'Asignacion Nov'!B:B))</f>
        <v>EC-08</v>
      </c>
      <c r="D6179" s="38">
        <v>45617.43680555555</v>
      </c>
      <c r="E6179" s="36" t="s">
        <v>505</v>
      </c>
      <c r="F6179" s="37" t="str">
        <f t="array" ref="F6179">IFERROR(XLOOKUP(E6179,Operadores!A:A,Operadores!B:B))</f>
        <v>JUAJUA01</v>
      </c>
      <c r="G6179" s="36" t="s">
        <v>425</v>
      </c>
      <c r="H6179" s="39">
        <v>25.87</v>
      </c>
      <c r="I6179" s="40">
        <v>274.2</v>
      </c>
      <c r="J6179" s="41">
        <f t="shared" si="5"/>
        <v>7093.554</v>
      </c>
      <c r="K6179" s="37" t="str">
        <f t="array" ref="K6179">IFERROR(XLOOKUP(G6179,'Tipo de carga'!A:A,'Tipo de carga'!B:B))</f>
        <v>Ticket</v>
      </c>
      <c r="L6179" s="37">
        <f t="shared" si="2"/>
        <v>47</v>
      </c>
      <c r="M6179" s="37">
        <f t="shared" si="3"/>
        <v>21</v>
      </c>
      <c r="N6179" s="37">
        <f t="shared" si="4"/>
        <v>11</v>
      </c>
      <c r="O6179" s="37" t="str">
        <f t="array" ref="O6179">IFERROR(XLOOKUP(K6179,'Tipo de carga'!B:B,'Tipo de carga'!C:C))</f>
        <v>Diesel</v>
      </c>
    </row>
    <row r="6180">
      <c r="A6180" s="36">
        <v>1988.0</v>
      </c>
      <c r="B6180" s="37" t="str">
        <f t="array" ref="B6180">IFERROR(XLOOKUP(A6180,'Asignacion Nov'!A:A,'Asignacion Nov'!C:C))</f>
        <v>MeLi asignado SD</v>
      </c>
      <c r="C6180" s="37" t="str">
        <f t="array" ref="C6180">IFERROR(XLOOKUP(A6180,'Asignacion Nov'!A:A,'Asignacion Nov'!B:B))</f>
        <v>EC-05</v>
      </c>
      <c r="D6180" s="38">
        <v>45617.43680555555</v>
      </c>
      <c r="E6180" s="36"/>
      <c r="F6180" s="37"/>
      <c r="G6180" s="36" t="s">
        <v>425</v>
      </c>
      <c r="H6180" s="39">
        <v>24.15</v>
      </c>
      <c r="I6180" s="40">
        <v>115.94</v>
      </c>
      <c r="J6180" s="41">
        <f t="shared" si="5"/>
        <v>2799.951</v>
      </c>
      <c r="K6180" s="37" t="str">
        <f t="array" ref="K6180">IFERROR(XLOOKUP(G6180,'Tipo de carga'!A:A,'Tipo de carga'!B:B))</f>
        <v>Ticket</v>
      </c>
      <c r="L6180" s="37">
        <f t="shared" si="2"/>
        <v>47</v>
      </c>
      <c r="M6180" s="37">
        <f t="shared" si="3"/>
        <v>21</v>
      </c>
      <c r="N6180" s="37">
        <f t="shared" si="4"/>
        <v>11</v>
      </c>
      <c r="O6180" s="37" t="str">
        <f t="array" ref="O6180">IFERROR(XLOOKUP(K6180,'Tipo de carga'!B:B,'Tipo de carga'!C:C))</f>
        <v>Diesel</v>
      </c>
    </row>
    <row r="6181">
      <c r="A6181" s="36">
        <v>2020.0</v>
      </c>
      <c r="B6181" s="37" t="str">
        <f t="array" ref="B6181">IFERROR(XLOOKUP(A6181,'Asignacion Nov'!A:A,'Asignacion Nov'!C:C))</f>
        <v>MeLi Dedicado Merida</v>
      </c>
      <c r="C6181" s="37" t="str">
        <f t="array" ref="C6181">IFERROR(XLOOKUP(A6181,'Asignacion Nov'!A:A,'Asignacion Nov'!B:B))</f>
        <v>EC-05</v>
      </c>
      <c r="D6181" s="38">
        <v>45617.43680555555</v>
      </c>
      <c r="E6181" s="36"/>
      <c r="F6181" s="37"/>
      <c r="G6181" s="36" t="s">
        <v>425</v>
      </c>
      <c r="H6181" s="39">
        <v>24.15</v>
      </c>
      <c r="I6181" s="40">
        <v>393.37</v>
      </c>
      <c r="J6181" s="41">
        <f t="shared" si="5"/>
        <v>9499.8855</v>
      </c>
      <c r="K6181" s="37" t="str">
        <f t="array" ref="K6181">IFERROR(XLOOKUP(G6181,'Tipo de carga'!A:A,'Tipo de carga'!B:B))</f>
        <v>Ticket</v>
      </c>
      <c r="L6181" s="37">
        <f t="shared" si="2"/>
        <v>47</v>
      </c>
      <c r="M6181" s="37">
        <f t="shared" si="3"/>
        <v>21</v>
      </c>
      <c r="N6181" s="37">
        <f t="shared" si="4"/>
        <v>11</v>
      </c>
      <c r="O6181" s="37" t="str">
        <f t="array" ref="O6181">IFERROR(XLOOKUP(K6181,'Tipo de carga'!B:B,'Tipo de carga'!C:C))</f>
        <v>Diesel</v>
      </c>
    </row>
    <row r="6182">
      <c r="A6182" s="36">
        <v>1738.0</v>
      </c>
      <c r="B6182" s="37" t="str">
        <f t="array" ref="B6182">IFERROR(XLOOKUP(A6182,'Asignacion Nov'!A:A,'Asignacion Nov'!C:C))</f>
        <v>Wm Full</v>
      </c>
      <c r="C6182" s="37" t="str">
        <f t="array" ref="C6182">IFERROR(XLOOKUP(A6182,'Asignacion Nov'!A:A,'Asignacion Nov'!B:B))</f>
        <v>EC-08</v>
      </c>
      <c r="D6182" s="38">
        <v>45617.55347222222</v>
      </c>
      <c r="E6182" s="36" t="s">
        <v>295</v>
      </c>
      <c r="F6182" s="37" t="str">
        <f t="array" ref="F6182">IFERROR(XLOOKUP(E6182,Operadores!A:A,Operadores!B:B))</f>
        <v>PEROMA</v>
      </c>
      <c r="G6182" s="36" t="s">
        <v>425</v>
      </c>
      <c r="H6182" s="39">
        <v>24.99</v>
      </c>
      <c r="I6182" s="40">
        <v>399.77</v>
      </c>
      <c r="J6182" s="41">
        <f t="shared" si="5"/>
        <v>9990.2523</v>
      </c>
      <c r="K6182" s="37" t="str">
        <f t="array" ref="K6182">IFERROR(XLOOKUP(G6182,'Tipo de carga'!A:A,'Tipo de carga'!B:B))</f>
        <v>Ticket</v>
      </c>
      <c r="L6182" s="37">
        <f t="shared" si="2"/>
        <v>47</v>
      </c>
      <c r="M6182" s="37">
        <f t="shared" si="3"/>
        <v>21</v>
      </c>
      <c r="N6182" s="37">
        <f t="shared" si="4"/>
        <v>11</v>
      </c>
      <c r="O6182" s="37" t="str">
        <f t="array" ref="O6182">IFERROR(XLOOKUP(K6182,'Tipo de carga'!B:B,'Tipo de carga'!C:C))</f>
        <v>Diesel</v>
      </c>
    </row>
    <row r="6183">
      <c r="A6183" s="36">
        <v>1738.0</v>
      </c>
      <c r="B6183" s="37" t="str">
        <f t="array" ref="B6183">IFERROR(XLOOKUP(A6183,'Asignacion Nov'!A:A,'Asignacion Nov'!C:C))</f>
        <v>Wm Full</v>
      </c>
      <c r="C6183" s="37" t="str">
        <f t="array" ref="C6183">IFERROR(XLOOKUP(A6183,'Asignacion Nov'!A:A,'Asignacion Nov'!B:B))</f>
        <v>EC-08</v>
      </c>
      <c r="D6183" s="38">
        <v>45617.56180555555</v>
      </c>
      <c r="E6183" s="36" t="s">
        <v>295</v>
      </c>
      <c r="F6183" s="37" t="str">
        <f t="array" ref="F6183">IFERROR(XLOOKUP(E6183,Operadores!A:A,Operadores!B:B))</f>
        <v>PEROMA</v>
      </c>
      <c r="G6183" s="36" t="s">
        <v>425</v>
      </c>
      <c r="H6183" s="39">
        <v>24.99</v>
      </c>
      <c r="I6183" s="40">
        <v>80.04</v>
      </c>
      <c r="J6183" s="41">
        <f t="shared" si="5"/>
        <v>2000.1996</v>
      </c>
      <c r="K6183" s="37" t="str">
        <f t="array" ref="K6183">IFERROR(XLOOKUP(G6183,'Tipo de carga'!A:A,'Tipo de carga'!B:B))</f>
        <v>Ticket</v>
      </c>
      <c r="L6183" s="37">
        <f t="shared" si="2"/>
        <v>47</v>
      </c>
      <c r="M6183" s="37">
        <f t="shared" si="3"/>
        <v>21</v>
      </c>
      <c r="N6183" s="37">
        <f t="shared" si="4"/>
        <v>11</v>
      </c>
      <c r="O6183" s="37" t="str">
        <f t="array" ref="O6183">IFERROR(XLOOKUP(K6183,'Tipo de carga'!B:B,'Tipo de carga'!C:C))</f>
        <v>Diesel</v>
      </c>
    </row>
    <row r="6184">
      <c r="A6184" s="36">
        <v>2011.0</v>
      </c>
      <c r="B6184" s="37" t="str">
        <f t="array" ref="B6184">IFERROR(XLOOKUP(A6184,'Asignacion Nov'!A:A,'Asignacion Nov'!C:C))</f>
        <v>MeLi Dedicado TD</v>
      </c>
      <c r="C6184" s="37" t="str">
        <f t="array" ref="C6184">IFERROR(XLOOKUP(A6184,'Asignacion Nov'!A:A,'Asignacion Nov'!B:B))</f>
        <v>EC-05</v>
      </c>
      <c r="D6184" s="38">
        <v>45617.649305555555</v>
      </c>
      <c r="E6184" s="36" t="s">
        <v>349</v>
      </c>
      <c r="F6184" s="37" t="str">
        <f t="array" ref="F6184">IFERROR(XLOOKUP(E6184,Operadores!A:A,Operadores!B:B))</f>
        <v>GUEGAB</v>
      </c>
      <c r="G6184" s="36" t="s">
        <v>425</v>
      </c>
      <c r="H6184" s="39">
        <v>27.37</v>
      </c>
      <c r="I6184" s="40">
        <v>306.9</v>
      </c>
      <c r="J6184" s="41">
        <f t="shared" si="5"/>
        <v>8399.853</v>
      </c>
      <c r="K6184" s="37" t="str">
        <f t="array" ref="K6184">IFERROR(XLOOKUP(G6184,'Tipo de carga'!A:A,'Tipo de carga'!B:B))</f>
        <v>Ticket</v>
      </c>
      <c r="L6184" s="37">
        <f t="shared" si="2"/>
        <v>47</v>
      </c>
      <c r="M6184" s="37">
        <f t="shared" si="3"/>
        <v>21</v>
      </c>
      <c r="N6184" s="37">
        <f t="shared" si="4"/>
        <v>11</v>
      </c>
      <c r="O6184" s="37" t="str">
        <f t="array" ref="O6184">IFERROR(XLOOKUP(K6184,'Tipo de carga'!B:B,'Tipo de carga'!C:C))</f>
        <v>Diesel</v>
      </c>
    </row>
    <row r="6185">
      <c r="A6185" s="36">
        <v>1905.0</v>
      </c>
      <c r="B6185" s="37" t="str">
        <f t="array" ref="B6185">IFERROR(XLOOKUP(A6185,'Asignacion Nov'!A:A,'Asignacion Nov'!C:C))</f>
        <v>MeLi asignado SD</v>
      </c>
      <c r="C6185" s="37" t="str">
        <f t="array" ref="C6185">IFERROR(XLOOKUP(A6185,'Asignacion Nov'!A:A,'Asignacion Nov'!B:B))</f>
        <v>EC-05</v>
      </c>
      <c r="D6185" s="38">
        <v>45617.68125</v>
      </c>
      <c r="E6185" s="36" t="s">
        <v>367</v>
      </c>
      <c r="F6185" s="37" t="str">
        <f t="array" ref="F6185">IFERROR(XLOOKUP(E6185,Operadores!A:A,Operadores!B:B))</f>
        <v>ALTJOS</v>
      </c>
      <c r="G6185" s="36" t="s">
        <v>425</v>
      </c>
      <c r="H6185" s="39">
        <v>24.5</v>
      </c>
      <c r="I6185" s="40">
        <v>293.87</v>
      </c>
      <c r="J6185" s="41">
        <f t="shared" si="5"/>
        <v>7199.815</v>
      </c>
      <c r="K6185" s="37" t="str">
        <f t="array" ref="K6185">IFERROR(XLOOKUP(G6185,'Tipo de carga'!A:A,'Tipo de carga'!B:B))</f>
        <v>Ticket</v>
      </c>
      <c r="L6185" s="37">
        <f t="shared" si="2"/>
        <v>47</v>
      </c>
      <c r="M6185" s="37">
        <f t="shared" si="3"/>
        <v>21</v>
      </c>
      <c r="N6185" s="37">
        <f t="shared" si="4"/>
        <v>11</v>
      </c>
      <c r="O6185" s="37" t="str">
        <f t="array" ref="O6185">IFERROR(XLOOKUP(K6185,'Tipo de carga'!B:B,'Tipo de carga'!C:C))</f>
        <v>Diesel</v>
      </c>
    </row>
    <row r="6186">
      <c r="A6186" s="36">
        <v>1902.0</v>
      </c>
      <c r="B6186" s="37" t="str">
        <f t="array" ref="B6186">IFERROR(XLOOKUP(A6186,'Asignacion Nov'!A:A,'Asignacion Nov'!C:C))</f>
        <v>Pipas</v>
      </c>
      <c r="C6186" s="37" t="str">
        <f t="array" ref="C6186">IFERROR(XLOOKUP(A6186,'Asignacion Nov'!A:A,'Asignacion Nov'!B:B))</f>
        <v>EC-02</v>
      </c>
      <c r="D6186" s="38">
        <v>45617.68680555555</v>
      </c>
      <c r="E6186" s="36" t="s">
        <v>365</v>
      </c>
      <c r="F6186" s="37" t="str">
        <f t="array" ref="F6186">IFERROR(XLOOKUP(E6186,Operadores!A:A,Operadores!B:B))</f>
        <v>RUICRU</v>
      </c>
      <c r="G6186" s="36" t="s">
        <v>425</v>
      </c>
      <c r="H6186" s="39">
        <v>25.49</v>
      </c>
      <c r="I6186" s="40">
        <v>470.77</v>
      </c>
      <c r="J6186" s="41">
        <f t="shared" si="5"/>
        <v>11999.9273</v>
      </c>
      <c r="K6186" s="37" t="str">
        <f t="array" ref="K6186">IFERROR(XLOOKUP(G6186,'Tipo de carga'!A:A,'Tipo de carga'!B:B))</f>
        <v>Ticket</v>
      </c>
      <c r="L6186" s="37">
        <f t="shared" si="2"/>
        <v>47</v>
      </c>
      <c r="M6186" s="37">
        <f t="shared" si="3"/>
        <v>21</v>
      </c>
      <c r="N6186" s="37">
        <f t="shared" si="4"/>
        <v>11</v>
      </c>
      <c r="O6186" s="37" t="str">
        <f t="array" ref="O6186">IFERROR(XLOOKUP(K6186,'Tipo de carga'!B:B,'Tipo de carga'!C:C))</f>
        <v>Diesel</v>
      </c>
    </row>
    <row r="6187">
      <c r="A6187" s="36">
        <v>1932.0</v>
      </c>
      <c r="B6187" s="37" t="str">
        <f t="array" ref="B6187">IFERROR(XLOOKUP(A6187,'Asignacion Nov'!A:A,'Asignacion Nov'!C:C))</f>
        <v>Circuitos</v>
      </c>
      <c r="C6187" s="37" t="str">
        <f t="array" ref="C6187">IFERROR(XLOOKUP(A6187,'Asignacion Nov'!A:A,'Asignacion Nov'!B:B))</f>
        <v>EC-03</v>
      </c>
      <c r="D6187" s="38">
        <v>45617.71111111111</v>
      </c>
      <c r="E6187" s="36" t="s">
        <v>185</v>
      </c>
      <c r="F6187" s="37" t="str">
        <f t="array" ref="F6187">IFERROR(XLOOKUP(E6187,Operadores!A:A,Operadores!B:B))</f>
        <v>FERRI</v>
      </c>
      <c r="G6187" s="36" t="s">
        <v>425</v>
      </c>
      <c r="H6187" s="39">
        <v>25.89</v>
      </c>
      <c r="I6187" s="40">
        <v>296.63</v>
      </c>
      <c r="J6187" s="41">
        <f t="shared" si="5"/>
        <v>7679.7507</v>
      </c>
      <c r="K6187" s="37" t="str">
        <f t="array" ref="K6187">IFERROR(XLOOKUP(G6187,'Tipo de carga'!A:A,'Tipo de carga'!B:B))</f>
        <v>Ticket</v>
      </c>
      <c r="L6187" s="37">
        <f t="shared" si="2"/>
        <v>47</v>
      </c>
      <c r="M6187" s="37">
        <f t="shared" si="3"/>
        <v>21</v>
      </c>
      <c r="N6187" s="37">
        <f t="shared" si="4"/>
        <v>11</v>
      </c>
      <c r="O6187" s="37" t="str">
        <f t="array" ref="O6187">IFERROR(XLOOKUP(K6187,'Tipo de carga'!B:B,'Tipo de carga'!C:C))</f>
        <v>Diesel</v>
      </c>
    </row>
    <row r="6188">
      <c r="A6188" s="36">
        <v>1723.0</v>
      </c>
      <c r="B6188" s="37" t="str">
        <f t="array" ref="B6188">IFERROR(XLOOKUP(A6188,'Asignacion Nov'!A:A,'Asignacion Nov'!C:C))</f>
        <v>Wm Sencillo</v>
      </c>
      <c r="C6188" s="37" t="str">
        <f t="array" ref="C6188">IFERROR(XLOOKUP(A6188,'Asignacion Nov'!A:A,'Asignacion Nov'!B:B))</f>
        <v>EC-08</v>
      </c>
      <c r="D6188" s="38">
        <v>45617.731944444444</v>
      </c>
      <c r="E6188" s="36" t="s">
        <v>552</v>
      </c>
      <c r="F6188" s="37" t="str">
        <f t="array" ref="F6188">IFERROR(XLOOKUP(E6188,Operadores!A:A,Operadores!B:B))</f>
        <v>GAROMA</v>
      </c>
      <c r="G6188" s="36" t="s">
        <v>425</v>
      </c>
      <c r="H6188" s="39">
        <v>25.87</v>
      </c>
      <c r="I6188" s="40">
        <v>373.16</v>
      </c>
      <c r="J6188" s="41">
        <f t="shared" si="5"/>
        <v>9653.6492</v>
      </c>
      <c r="K6188" s="37" t="str">
        <f t="array" ref="K6188">IFERROR(XLOOKUP(G6188,'Tipo de carga'!A:A,'Tipo de carga'!B:B))</f>
        <v>Ticket</v>
      </c>
      <c r="L6188" s="37">
        <f t="shared" si="2"/>
        <v>47</v>
      </c>
      <c r="M6188" s="37">
        <f t="shared" si="3"/>
        <v>21</v>
      </c>
      <c r="N6188" s="37">
        <f t="shared" si="4"/>
        <v>11</v>
      </c>
      <c r="O6188" s="37" t="str">
        <f t="array" ref="O6188">IFERROR(XLOOKUP(K6188,'Tipo de carga'!B:B,'Tipo de carga'!C:C))</f>
        <v>Diesel</v>
      </c>
    </row>
    <row r="6189">
      <c r="A6189" s="36">
        <v>1712.0</v>
      </c>
      <c r="B6189" s="37" t="str">
        <f t="array" ref="B6189">IFERROR(XLOOKUP(A6189,'Asignacion Nov'!A:A,'Asignacion Nov'!C:C))</f>
        <v>Sayer Sencillo</v>
      </c>
      <c r="C6189" s="37" t="str">
        <f t="array" ref="C6189">IFERROR(XLOOKUP(A6189,'Asignacion Nov'!A:A,'Asignacion Nov'!B:B))</f>
        <v>EC-04</v>
      </c>
      <c r="D6189" s="38">
        <v>45617.76944444444</v>
      </c>
      <c r="E6189" s="36" t="s">
        <v>465</v>
      </c>
      <c r="F6189" s="37" t="str">
        <f t="array" ref="F6189">IFERROR(XLOOKUP(E6189,Operadores!A:A,Operadores!B:B))</f>
        <v>SANMAN</v>
      </c>
      <c r="G6189" s="36" t="s">
        <v>425</v>
      </c>
      <c r="H6189" s="39">
        <v>25.5</v>
      </c>
      <c r="I6189" s="40">
        <v>196.07</v>
      </c>
      <c r="J6189" s="41">
        <f t="shared" si="5"/>
        <v>4999.785</v>
      </c>
      <c r="K6189" s="37" t="str">
        <f t="array" ref="K6189">IFERROR(XLOOKUP(G6189,'Tipo de carga'!A:A,'Tipo de carga'!B:B))</f>
        <v>Ticket</v>
      </c>
      <c r="L6189" s="37">
        <f t="shared" si="2"/>
        <v>47</v>
      </c>
      <c r="M6189" s="37">
        <f t="shared" si="3"/>
        <v>21</v>
      </c>
      <c r="N6189" s="37">
        <f t="shared" si="4"/>
        <v>11</v>
      </c>
      <c r="O6189" s="37" t="str">
        <f t="array" ref="O6189">IFERROR(XLOOKUP(K6189,'Tipo de carga'!B:B,'Tipo de carga'!C:C))</f>
        <v>Diesel</v>
      </c>
    </row>
    <row r="6190">
      <c r="A6190" s="36">
        <v>1953.0</v>
      </c>
      <c r="B6190" s="37" t="str">
        <f t="array" ref="B6190">IFERROR(XLOOKUP(A6190,'Asignacion Nov'!A:A,'Asignacion Nov'!C:C))</f>
        <v>MeLi asignado SD</v>
      </c>
      <c r="C6190" s="37" t="str">
        <f t="array" ref="C6190">IFERROR(XLOOKUP(A6190,'Asignacion Nov'!A:A,'Asignacion Nov'!B:B))</f>
        <v>EC-05</v>
      </c>
      <c r="D6190" s="38">
        <v>45617.899305555555</v>
      </c>
      <c r="E6190" s="36" t="s">
        <v>172</v>
      </c>
      <c r="F6190" s="37" t="str">
        <f t="array" ref="F6190">IFERROR(XLOOKUP(E6190,Operadores!A:A,Operadores!B:B))</f>
        <v>REDJUL</v>
      </c>
      <c r="G6190" s="36" t="s">
        <v>425</v>
      </c>
      <c r="H6190" s="39">
        <v>23.59</v>
      </c>
      <c r="I6190" s="40">
        <v>457.82</v>
      </c>
      <c r="J6190" s="41">
        <f t="shared" si="5"/>
        <v>10799.9738</v>
      </c>
      <c r="K6190" s="37" t="str">
        <f t="array" ref="K6190">IFERROR(XLOOKUP(G6190,'Tipo de carga'!A:A,'Tipo de carga'!B:B))</f>
        <v>Ticket</v>
      </c>
      <c r="L6190" s="37">
        <f t="shared" si="2"/>
        <v>47</v>
      </c>
      <c r="M6190" s="37">
        <f t="shared" si="3"/>
        <v>21</v>
      </c>
      <c r="N6190" s="37">
        <f t="shared" si="4"/>
        <v>11</v>
      </c>
      <c r="O6190" s="37" t="str">
        <f t="array" ref="O6190">IFERROR(XLOOKUP(K6190,'Tipo de carga'!B:B,'Tipo de carga'!C:C))</f>
        <v>Diesel</v>
      </c>
    </row>
    <row r="6191">
      <c r="A6191" s="36">
        <v>2012.0</v>
      </c>
      <c r="B6191" s="37" t="str">
        <f t="array" ref="B6191">IFERROR(XLOOKUP(A6191,'Asignacion Nov'!A:A,'Asignacion Nov'!C:C))</f>
        <v>Sayer Sencillo</v>
      </c>
      <c r="C6191" s="37" t="str">
        <f t="array" ref="C6191">IFERROR(XLOOKUP(A6191,'Asignacion Nov'!A:A,'Asignacion Nov'!B:B))</f>
        <v>EC-04</v>
      </c>
      <c r="D6191" s="38">
        <v>45617.92916666667</v>
      </c>
      <c r="E6191" s="36" t="s">
        <v>247</v>
      </c>
      <c r="F6191" s="37" t="str">
        <f t="array" ref="F6191">IFERROR(XLOOKUP(E6191,Operadores!A:A,Operadores!B:B))</f>
        <v>ZUGRO</v>
      </c>
      <c r="G6191" s="36" t="s">
        <v>425</v>
      </c>
      <c r="H6191" s="39">
        <v>25.45</v>
      </c>
      <c r="I6191" s="40">
        <v>188.6</v>
      </c>
      <c r="J6191" s="41">
        <f t="shared" si="5"/>
        <v>4799.87</v>
      </c>
      <c r="K6191" s="37" t="str">
        <f t="array" ref="K6191">IFERROR(XLOOKUP(G6191,'Tipo de carga'!A:A,'Tipo de carga'!B:B))</f>
        <v>Ticket</v>
      </c>
      <c r="L6191" s="37">
        <f t="shared" si="2"/>
        <v>47</v>
      </c>
      <c r="M6191" s="37">
        <f t="shared" si="3"/>
        <v>21</v>
      </c>
      <c r="N6191" s="37">
        <f t="shared" si="4"/>
        <v>11</v>
      </c>
      <c r="O6191" s="37" t="str">
        <f t="array" ref="O6191">IFERROR(XLOOKUP(K6191,'Tipo de carga'!B:B,'Tipo de carga'!C:C))</f>
        <v>Diesel</v>
      </c>
    </row>
    <row r="6192">
      <c r="A6192" s="36">
        <v>1972.0</v>
      </c>
      <c r="B6192" s="37" t="str">
        <f t="array" ref="B6192">IFERROR(XLOOKUP(A6192,'Asignacion Nov'!A:A,'Asignacion Nov'!C:C))</f>
        <v>Sayer Sencillo</v>
      </c>
      <c r="C6192" s="37" t="str">
        <f t="array" ref="C6192">IFERROR(XLOOKUP(A6192,'Asignacion Nov'!A:A,'Asignacion Nov'!B:B))</f>
        <v>EC-04</v>
      </c>
      <c r="D6192" s="38">
        <v>45617.961805555555</v>
      </c>
      <c r="E6192" s="36" t="s">
        <v>59</v>
      </c>
      <c r="F6192" s="37" t="str">
        <f t="array" ref="F6192">IFERROR(XLOOKUP(E6192,Operadores!A:A,Operadores!B:B))</f>
        <v>ROMJOS</v>
      </c>
      <c r="G6192" s="36" t="s">
        <v>425</v>
      </c>
      <c r="H6192" s="39">
        <v>26.99</v>
      </c>
      <c r="I6192" s="40">
        <v>537.23</v>
      </c>
      <c r="J6192" s="41">
        <f t="shared" si="5"/>
        <v>14499.8377</v>
      </c>
      <c r="K6192" s="37" t="str">
        <f t="array" ref="K6192">IFERROR(XLOOKUP(G6192,'Tipo de carga'!A:A,'Tipo de carga'!B:B))</f>
        <v>Ticket</v>
      </c>
      <c r="L6192" s="37">
        <f t="shared" si="2"/>
        <v>47</v>
      </c>
      <c r="M6192" s="37">
        <f t="shared" si="3"/>
        <v>21</v>
      </c>
      <c r="N6192" s="37">
        <f t="shared" si="4"/>
        <v>11</v>
      </c>
      <c r="O6192" s="37" t="str">
        <f t="array" ref="O6192">IFERROR(XLOOKUP(K6192,'Tipo de carga'!B:B,'Tipo de carga'!C:C))</f>
        <v>Diesel</v>
      </c>
    </row>
    <row r="6193">
      <c r="A6193" s="36">
        <v>1882.0</v>
      </c>
      <c r="B6193" s="37" t="str">
        <f t="array" ref="B6193">IFERROR(XLOOKUP(A6193,'Asignacion Nov'!A:A,'Asignacion Nov'!C:C))</f>
        <v>Sayer Sencillo</v>
      </c>
      <c r="C6193" s="37" t="str">
        <f t="array" ref="C6193">IFERROR(XLOOKUP(A6193,'Asignacion Nov'!A:A,'Asignacion Nov'!B:B))</f>
        <v>EC-04</v>
      </c>
      <c r="D6193" s="38">
        <v>45617.964583333334</v>
      </c>
      <c r="E6193" s="36" t="s">
        <v>49</v>
      </c>
      <c r="F6193" s="37" t="str">
        <f t="array" ref="F6193">IFERROR(XLOOKUP(E6193,Operadores!A:A,Operadores!B:B))</f>
        <v>FABMA</v>
      </c>
      <c r="G6193" s="36" t="s">
        <v>425</v>
      </c>
      <c r="H6193" s="39">
        <v>25.59</v>
      </c>
      <c r="I6193" s="40">
        <v>187.57</v>
      </c>
      <c r="J6193" s="41">
        <f t="shared" si="5"/>
        <v>4799.9163</v>
      </c>
      <c r="K6193" s="37" t="str">
        <f t="array" ref="K6193">IFERROR(XLOOKUP(G6193,'Tipo de carga'!A:A,'Tipo de carga'!B:B))</f>
        <v>Ticket</v>
      </c>
      <c r="L6193" s="37">
        <f t="shared" si="2"/>
        <v>47</v>
      </c>
      <c r="M6193" s="37">
        <f t="shared" si="3"/>
        <v>21</v>
      </c>
      <c r="N6193" s="37">
        <f t="shared" si="4"/>
        <v>11</v>
      </c>
      <c r="O6193" s="37" t="str">
        <f t="array" ref="O6193">IFERROR(XLOOKUP(K6193,'Tipo de carga'!B:B,'Tipo de carga'!C:C))</f>
        <v>Diesel</v>
      </c>
    </row>
    <row r="6194">
      <c r="A6194" s="36">
        <v>1898.0</v>
      </c>
      <c r="B6194" s="37" t="str">
        <f t="array" ref="B6194">IFERROR(XLOOKUP(A6194,'Asignacion Nov'!A:A,'Asignacion Nov'!C:C))</f>
        <v>Full Liver</v>
      </c>
      <c r="C6194" s="37" t="str">
        <f t="array" ref="C6194">IFERROR(XLOOKUP(A6194,'Asignacion Nov'!A:A,'Asignacion Nov'!B:B))</f>
        <v>EC-01</v>
      </c>
      <c r="D6194" s="38">
        <v>45617.990277777775</v>
      </c>
      <c r="E6194" s="36" t="s">
        <v>366</v>
      </c>
      <c r="F6194" s="37" t="str">
        <f t="array" ref="F6194">IFERROR(XLOOKUP(E6194,Operadores!A:A,Operadores!B:B))</f>
        <v>CASMA</v>
      </c>
      <c r="G6194" s="36" t="s">
        <v>425</v>
      </c>
      <c r="H6194" s="39">
        <v>25.66</v>
      </c>
      <c r="I6194" s="40">
        <v>327.35</v>
      </c>
      <c r="J6194" s="41">
        <f t="shared" si="5"/>
        <v>8399.801</v>
      </c>
      <c r="K6194" s="37" t="str">
        <f t="array" ref="K6194">IFERROR(XLOOKUP(G6194,'Tipo de carga'!A:A,'Tipo de carga'!B:B))</f>
        <v>Ticket</v>
      </c>
      <c r="L6194" s="37">
        <f t="shared" si="2"/>
        <v>47</v>
      </c>
      <c r="M6194" s="37">
        <f t="shared" si="3"/>
        <v>21</v>
      </c>
      <c r="N6194" s="37">
        <f t="shared" si="4"/>
        <v>11</v>
      </c>
      <c r="O6194" s="37" t="str">
        <f t="array" ref="O6194">IFERROR(XLOOKUP(K6194,'Tipo de carga'!B:B,'Tipo de carga'!C:C))</f>
        <v>Diesel</v>
      </c>
    </row>
    <row r="6195">
      <c r="A6195" s="36">
        <v>1917.0</v>
      </c>
      <c r="B6195" s="37" t="str">
        <f t="array" ref="B6195">IFERROR(XLOOKUP(A6195,'Asignacion Nov'!A:A,'Asignacion Nov'!C:C))</f>
        <v>MeLi asignado SD</v>
      </c>
      <c r="C6195" s="37" t="str">
        <f t="array" ref="C6195">IFERROR(XLOOKUP(A6195,'Asignacion Nov'!A:A,'Asignacion Nov'!B:B))</f>
        <v>EC-05</v>
      </c>
      <c r="D6195" s="38">
        <v>45617.990277777775</v>
      </c>
      <c r="E6195" s="36" t="s">
        <v>17</v>
      </c>
      <c r="F6195" s="37" t="str">
        <f t="array" ref="F6195">IFERROR(XLOOKUP(E6195,Operadores!A:A,Operadores!B:B))</f>
        <v>ARASAL</v>
      </c>
      <c r="G6195" s="36" t="s">
        <v>311</v>
      </c>
      <c r="H6195" s="39">
        <v>9.99</v>
      </c>
      <c r="I6195" s="40">
        <v>156.66</v>
      </c>
      <c r="J6195" s="41">
        <f t="shared" si="5"/>
        <v>1565.0334</v>
      </c>
      <c r="K6195" s="37" t="str">
        <f t="array" ref="K6195">IFERROR(XLOOKUP(G6195,'Tipo de carga'!A:A,'Tipo de carga'!B:B))</f>
        <v>Natgas</v>
      </c>
      <c r="L6195" s="37">
        <f t="shared" si="2"/>
        <v>47</v>
      </c>
      <c r="M6195" s="37">
        <f t="shared" si="3"/>
        <v>21</v>
      </c>
      <c r="N6195" s="37">
        <f t="shared" si="4"/>
        <v>11</v>
      </c>
      <c r="O6195" s="37" t="str">
        <f t="array" ref="O6195">IFERROR(XLOOKUP(K6195,'Tipo de carga'!B:B,'Tipo de carga'!C:C))</f>
        <v>GNC</v>
      </c>
    </row>
    <row r="6196">
      <c r="A6196" s="49">
        <v>1922.0</v>
      </c>
      <c r="B6196" s="50" t="str">
        <f t="array" ref="B6196">IFERROR(XLOOKUP(A6196,'Asignacion Dic'!A:A,'Asignacion Dic'!C:C))</f>
        <v>MeLi Ded Puebla</v>
      </c>
      <c r="C6196" s="50" t="str">
        <f t="array" ref="C6196">IFERROR(XLOOKUP(A6196,'Asignacion Dic'!A:A,'Asignacion Dic'!B:B))</f>
        <v>EC-05</v>
      </c>
      <c r="D6196" s="51">
        <v>45617.0</v>
      </c>
      <c r="E6196" s="49" t="s">
        <v>348</v>
      </c>
      <c r="F6196" s="50" t="str">
        <f t="array" ref="F6196">IFERROR(XLOOKUP(E6196,Operadores!A:A,Operadores!B:B))</f>
        <v>REYFER01</v>
      </c>
      <c r="G6196" s="49" t="s">
        <v>597</v>
      </c>
      <c r="H6196" s="52">
        <v>12.99</v>
      </c>
      <c r="I6196" s="53">
        <v>389.35</v>
      </c>
      <c r="J6196" s="52">
        <f t="shared" si="5"/>
        <v>5057.6565</v>
      </c>
      <c r="K6196" s="50" t="str">
        <f t="array" ref="K6196">IFERROR(XLOOKUP(G6196,'Tipo de carga'!A:A,'Tipo de carga'!B:B))</f>
        <v>Enco</v>
      </c>
      <c r="L6196" s="50">
        <f t="shared" si="2"/>
        <v>47</v>
      </c>
      <c r="M6196" s="50">
        <f t="shared" si="3"/>
        <v>21</v>
      </c>
      <c r="N6196" s="50">
        <f t="shared" si="4"/>
        <v>11</v>
      </c>
      <c r="O6196" s="50" t="str">
        <f t="array" ref="O6196">IFERROR(XLOOKUP(K6196,'Tipo de carga'!B:B,'Tipo de carga'!C:C))</f>
        <v>GNC</v>
      </c>
    </row>
    <row r="6197">
      <c r="A6197" s="49">
        <v>1919.0</v>
      </c>
      <c r="B6197" s="50" t="str">
        <f t="array" ref="B6197">IFERROR(XLOOKUP(A6197,'Asignacion Dic'!A:A,'Asignacion Dic'!C:C))</f>
        <v>MeLi Ded Puebla</v>
      </c>
      <c r="C6197" s="50" t="str">
        <f t="array" ref="C6197">IFERROR(XLOOKUP(A6197,'Asignacion Dic'!A:A,'Asignacion Dic'!B:B))</f>
        <v>EC-05</v>
      </c>
      <c r="D6197" s="51">
        <v>45617.0</v>
      </c>
      <c r="E6197" s="49" t="s">
        <v>314</v>
      </c>
      <c r="F6197" s="50" t="str">
        <f t="array" ref="F6197">IFERROR(XLOOKUP(E6197,Operadores!A:A,Operadores!B:B))</f>
        <v>HERRE</v>
      </c>
      <c r="G6197" s="49" t="s">
        <v>597</v>
      </c>
      <c r="H6197" s="52">
        <v>12.99</v>
      </c>
      <c r="I6197" s="53">
        <v>381.57</v>
      </c>
      <c r="J6197" s="52">
        <f t="shared" si="5"/>
        <v>4956.5943</v>
      </c>
      <c r="K6197" s="50" t="str">
        <f t="array" ref="K6197">IFERROR(XLOOKUP(G6197,'Tipo de carga'!A:A,'Tipo de carga'!B:B))</f>
        <v>Enco</v>
      </c>
      <c r="L6197" s="50">
        <f t="shared" si="2"/>
        <v>47</v>
      </c>
      <c r="M6197" s="50">
        <f t="shared" si="3"/>
        <v>21</v>
      </c>
      <c r="N6197" s="50">
        <f t="shared" si="4"/>
        <v>11</v>
      </c>
      <c r="O6197" s="50" t="str">
        <f t="array" ref="O6197">IFERROR(XLOOKUP(K6197,'Tipo de carga'!B:B,'Tipo de carga'!C:C))</f>
        <v>GNC</v>
      </c>
    </row>
    <row r="6198">
      <c r="A6198" s="36">
        <v>1875.0</v>
      </c>
      <c r="B6198" s="37" t="str">
        <f t="array" ref="B6198">IFERROR(XLOOKUP(A6198,'Asignacion Nov'!A:A,'Asignacion Nov'!C:C))</f>
        <v>Circuitos</v>
      </c>
      <c r="C6198" s="37" t="str">
        <f t="array" ref="C6198">IFERROR(XLOOKUP(A6198,'Asignacion Nov'!A:A,'Asignacion Nov'!B:B))</f>
        <v>EC-03</v>
      </c>
      <c r="D6198" s="38">
        <v>45618.99826388889</v>
      </c>
      <c r="E6198" s="36" t="s">
        <v>493</v>
      </c>
      <c r="F6198" s="37" t="str">
        <f t="array" ref="F6198">IFERROR(XLOOKUP(E6198,Operadores!A:A,Operadores!B:B))</f>
        <v>MARFER</v>
      </c>
      <c r="G6198" s="36" t="s">
        <v>72</v>
      </c>
      <c r="H6198" s="39">
        <v>19.03</v>
      </c>
      <c r="I6198" s="40">
        <v>243.41</v>
      </c>
      <c r="J6198" s="41">
        <f t="shared" si="5"/>
        <v>4632.0923</v>
      </c>
      <c r="K6198" s="37" t="str">
        <f t="array" ref="K6198">IFERROR(XLOOKUP(G6198,'Tipo de carga'!A:A,'Tipo de carga'!B:B))</f>
        <v>Autoabasto</v>
      </c>
      <c r="L6198" s="37">
        <f t="shared" si="2"/>
        <v>47</v>
      </c>
      <c r="M6198" s="37">
        <f t="shared" si="3"/>
        <v>22</v>
      </c>
      <c r="N6198" s="37">
        <f t="shared" si="4"/>
        <v>11</v>
      </c>
      <c r="O6198" s="37" t="str">
        <f t="array" ref="O6198">IFERROR(XLOOKUP(K6198,'Tipo de carga'!B:B,'Tipo de carga'!C:C))</f>
        <v>Diesel</v>
      </c>
    </row>
    <row r="6199">
      <c r="A6199" s="36">
        <v>1827.0</v>
      </c>
      <c r="B6199" s="37" t="str">
        <f t="array" ref="B6199">IFERROR(XLOOKUP(A6199,'Asignacion Nov'!A:A,'Asignacion Nov'!C:C))</f>
        <v>Full Liver</v>
      </c>
      <c r="C6199" s="37" t="str">
        <f t="array" ref="C6199">IFERROR(XLOOKUP(A6199,'Asignacion Nov'!A:A,'Asignacion Nov'!B:B))</f>
        <v>EC-01</v>
      </c>
      <c r="D6199" s="38">
        <v>45618.9834837963</v>
      </c>
      <c r="E6199" s="36" t="s">
        <v>374</v>
      </c>
      <c r="F6199" s="37" t="str">
        <f t="array" ref="F6199">IFERROR(XLOOKUP(E6199,Operadores!A:A,Operadores!B:B))</f>
        <v>ANGMA</v>
      </c>
      <c r="G6199" s="36" t="s">
        <v>72</v>
      </c>
      <c r="H6199" s="39">
        <v>19.03</v>
      </c>
      <c r="I6199" s="40">
        <v>807.08</v>
      </c>
      <c r="J6199" s="41">
        <f t="shared" si="5"/>
        <v>15358.7324</v>
      </c>
      <c r="K6199" s="37" t="str">
        <f t="array" ref="K6199">IFERROR(XLOOKUP(G6199,'Tipo de carga'!A:A,'Tipo de carga'!B:B))</f>
        <v>Autoabasto</v>
      </c>
      <c r="L6199" s="37">
        <f t="shared" si="2"/>
        <v>47</v>
      </c>
      <c r="M6199" s="37">
        <f t="shared" si="3"/>
        <v>22</v>
      </c>
      <c r="N6199" s="37">
        <f t="shared" si="4"/>
        <v>11</v>
      </c>
      <c r="O6199" s="37" t="str">
        <f t="array" ref="O6199">IFERROR(XLOOKUP(K6199,'Tipo de carga'!B:B,'Tipo de carga'!C:C))</f>
        <v>Diesel</v>
      </c>
    </row>
    <row r="6200">
      <c r="A6200" s="36">
        <v>1828.0</v>
      </c>
      <c r="B6200" s="37" t="str">
        <f t="array" ref="B6200">IFERROR(XLOOKUP(A6200,'Asignacion Nov'!A:A,'Asignacion Nov'!C:C))</f>
        <v>Circuitos</v>
      </c>
      <c r="C6200" s="37" t="str">
        <f t="array" ref="C6200">IFERROR(XLOOKUP(A6200,'Asignacion Nov'!A:A,'Asignacion Nov'!B:B))</f>
        <v>EC-03</v>
      </c>
      <c r="D6200" s="38">
        <v>45618.962592592594</v>
      </c>
      <c r="E6200" s="36" t="s">
        <v>414</v>
      </c>
      <c r="F6200" s="37" t="str">
        <f t="array" ref="F6200">IFERROR(XLOOKUP(E6200,Operadores!A:A,Operadores!B:B))</f>
        <v>CRUBE</v>
      </c>
      <c r="G6200" s="36" t="s">
        <v>72</v>
      </c>
      <c r="H6200" s="39">
        <v>19.03</v>
      </c>
      <c r="I6200" s="40">
        <v>732.01</v>
      </c>
      <c r="J6200" s="41">
        <f t="shared" si="5"/>
        <v>13930.1503</v>
      </c>
      <c r="K6200" s="37" t="str">
        <f t="array" ref="K6200">IFERROR(XLOOKUP(G6200,'Tipo de carga'!A:A,'Tipo de carga'!B:B))</f>
        <v>Autoabasto</v>
      </c>
      <c r="L6200" s="37">
        <f t="shared" si="2"/>
        <v>47</v>
      </c>
      <c r="M6200" s="37">
        <f t="shared" si="3"/>
        <v>22</v>
      </c>
      <c r="N6200" s="37">
        <f t="shared" si="4"/>
        <v>11</v>
      </c>
      <c r="O6200" s="37" t="str">
        <f t="array" ref="O6200">IFERROR(XLOOKUP(K6200,'Tipo de carga'!B:B,'Tipo de carga'!C:C))</f>
        <v>Diesel</v>
      </c>
    </row>
    <row r="6201">
      <c r="A6201" s="36">
        <v>1829.0</v>
      </c>
      <c r="B6201" s="37" t="str">
        <f t="array" ref="B6201">IFERROR(XLOOKUP(A6201,'Asignacion Nov'!A:A,'Asignacion Nov'!C:C))</f>
        <v>Circuitos</v>
      </c>
      <c r="C6201" s="37" t="str">
        <f t="array" ref="C6201">IFERROR(XLOOKUP(A6201,'Asignacion Nov'!A:A,'Asignacion Nov'!B:B))</f>
        <v>EC-03</v>
      </c>
      <c r="D6201" s="38">
        <v>45618.96251157407</v>
      </c>
      <c r="E6201" s="36" t="s">
        <v>245</v>
      </c>
      <c r="F6201" s="37" t="str">
        <f t="array" ref="F6201">IFERROR(XLOOKUP(E6201,Operadores!A:A,Operadores!B:B))</f>
        <v>HERAL04</v>
      </c>
      <c r="G6201" s="36" t="s">
        <v>72</v>
      </c>
      <c r="H6201" s="39">
        <v>19.03</v>
      </c>
      <c r="I6201" s="40">
        <v>255.64</v>
      </c>
      <c r="J6201" s="41">
        <f t="shared" si="5"/>
        <v>4864.8292</v>
      </c>
      <c r="K6201" s="37" t="str">
        <f t="array" ref="K6201">IFERROR(XLOOKUP(G6201,'Tipo de carga'!A:A,'Tipo de carga'!B:B))</f>
        <v>Autoabasto</v>
      </c>
      <c r="L6201" s="37">
        <f t="shared" si="2"/>
        <v>47</v>
      </c>
      <c r="M6201" s="37">
        <f t="shared" si="3"/>
        <v>22</v>
      </c>
      <c r="N6201" s="37">
        <f t="shared" si="4"/>
        <v>11</v>
      </c>
      <c r="O6201" s="37" t="str">
        <f t="array" ref="O6201">IFERROR(XLOOKUP(K6201,'Tipo de carga'!B:B,'Tipo de carga'!C:C))</f>
        <v>Diesel</v>
      </c>
    </row>
    <row r="6202">
      <c r="A6202" s="36">
        <v>1720.0</v>
      </c>
      <c r="B6202" s="37" t="str">
        <f t="array" ref="B6202">IFERROR(XLOOKUP(A6202,'Asignacion Nov'!A:A,'Asignacion Nov'!C:C))</f>
        <v>Pilgrims Tepo</v>
      </c>
      <c r="C6202" s="37" t="str">
        <f t="array" ref="C6202">IFERROR(XLOOKUP(A6202,'Asignacion Nov'!A:A,'Asignacion Nov'!B:B))</f>
        <v>EC-02</v>
      </c>
      <c r="D6202" s="38">
        <v>45618.95024305556</v>
      </c>
      <c r="E6202" s="36" t="s">
        <v>208</v>
      </c>
      <c r="F6202" s="37" t="str">
        <f t="array" ref="F6202">IFERROR(XLOOKUP(E6202,Operadores!A:A,Operadores!B:B))</f>
        <v>TORJUA</v>
      </c>
      <c r="G6202" s="36" t="s">
        <v>72</v>
      </c>
      <c r="H6202" s="39">
        <v>19.03</v>
      </c>
      <c r="I6202" s="40">
        <v>133.3</v>
      </c>
      <c r="J6202" s="41">
        <f t="shared" si="5"/>
        <v>2536.699</v>
      </c>
      <c r="K6202" s="37" t="str">
        <f t="array" ref="K6202">IFERROR(XLOOKUP(G6202,'Tipo de carga'!A:A,'Tipo de carga'!B:B))</f>
        <v>Autoabasto</v>
      </c>
      <c r="L6202" s="37">
        <f t="shared" si="2"/>
        <v>47</v>
      </c>
      <c r="M6202" s="37">
        <f t="shared" si="3"/>
        <v>22</v>
      </c>
      <c r="N6202" s="37">
        <f t="shared" si="4"/>
        <v>11</v>
      </c>
      <c r="O6202" s="37" t="str">
        <f t="array" ref="O6202">IFERROR(XLOOKUP(K6202,'Tipo de carga'!B:B,'Tipo de carga'!C:C))</f>
        <v>Diesel</v>
      </c>
    </row>
    <row r="6203">
      <c r="A6203" s="36">
        <v>1932.0</v>
      </c>
      <c r="B6203" s="37" t="str">
        <f t="array" ref="B6203">IFERROR(XLOOKUP(A6203,'Asignacion Nov'!A:A,'Asignacion Nov'!C:C))</f>
        <v>Circuitos</v>
      </c>
      <c r="C6203" s="37" t="str">
        <f t="array" ref="C6203">IFERROR(XLOOKUP(A6203,'Asignacion Nov'!A:A,'Asignacion Nov'!B:B))</f>
        <v>EC-03</v>
      </c>
      <c r="D6203" s="38">
        <v>45618.94142361111</v>
      </c>
      <c r="E6203" s="36" t="s">
        <v>185</v>
      </c>
      <c r="F6203" s="37" t="str">
        <f t="array" ref="F6203">IFERROR(XLOOKUP(E6203,Operadores!A:A,Operadores!B:B))</f>
        <v>FERRI</v>
      </c>
      <c r="G6203" s="36" t="s">
        <v>72</v>
      </c>
      <c r="H6203" s="39">
        <v>19.03</v>
      </c>
      <c r="I6203" s="40">
        <v>353.28</v>
      </c>
      <c r="J6203" s="41">
        <f t="shared" si="5"/>
        <v>6722.9184</v>
      </c>
      <c r="K6203" s="37" t="str">
        <f t="array" ref="K6203">IFERROR(XLOOKUP(G6203,'Tipo de carga'!A:A,'Tipo de carga'!B:B))</f>
        <v>Autoabasto</v>
      </c>
      <c r="L6203" s="37">
        <f t="shared" si="2"/>
        <v>47</v>
      </c>
      <c r="M6203" s="37">
        <f t="shared" si="3"/>
        <v>22</v>
      </c>
      <c r="N6203" s="37">
        <f t="shared" si="4"/>
        <v>11</v>
      </c>
      <c r="O6203" s="37" t="str">
        <f t="array" ref="O6203">IFERROR(XLOOKUP(K6203,'Tipo de carga'!B:B,'Tipo de carga'!C:C))</f>
        <v>Diesel</v>
      </c>
    </row>
    <row r="6204">
      <c r="A6204" s="36">
        <v>1960.0</v>
      </c>
      <c r="B6204" s="37" t="str">
        <f t="array" ref="B6204">IFERROR(XLOOKUP(A6204,'Asignacion Nov'!A:A,'Asignacion Nov'!C:C))</f>
        <v>MeLi asignado SD</v>
      </c>
      <c r="C6204" s="37" t="str">
        <f t="array" ref="C6204">IFERROR(XLOOKUP(A6204,'Asignacion Nov'!A:A,'Asignacion Nov'!B:B))</f>
        <v>EC-05</v>
      </c>
      <c r="D6204" s="38">
        <v>45618.9284375</v>
      </c>
      <c r="E6204" s="36" t="s">
        <v>224</v>
      </c>
      <c r="F6204" s="37" t="str">
        <f t="array" ref="F6204">IFERROR(XLOOKUP(E6204,Operadores!A:A,Operadores!B:B))</f>
        <v>MARJUA02</v>
      </c>
      <c r="G6204" s="36" t="s">
        <v>72</v>
      </c>
      <c r="H6204" s="39">
        <v>19.03</v>
      </c>
      <c r="I6204" s="40">
        <v>675.12</v>
      </c>
      <c r="J6204" s="41">
        <f t="shared" si="5"/>
        <v>12847.5336</v>
      </c>
      <c r="K6204" s="37" t="str">
        <f t="array" ref="K6204">IFERROR(XLOOKUP(G6204,'Tipo de carga'!A:A,'Tipo de carga'!B:B))</f>
        <v>Autoabasto</v>
      </c>
      <c r="L6204" s="37">
        <f t="shared" si="2"/>
        <v>47</v>
      </c>
      <c r="M6204" s="37">
        <f t="shared" si="3"/>
        <v>22</v>
      </c>
      <c r="N6204" s="37">
        <f t="shared" si="4"/>
        <v>11</v>
      </c>
      <c r="O6204" s="37" t="str">
        <f t="array" ref="O6204">IFERROR(XLOOKUP(K6204,'Tipo de carga'!B:B,'Tipo de carga'!C:C))</f>
        <v>Diesel</v>
      </c>
    </row>
    <row r="6205">
      <c r="A6205" s="36">
        <v>1940.0</v>
      </c>
      <c r="B6205" s="37" t="str">
        <f t="array" ref="B6205">IFERROR(XLOOKUP(A6205,'Asignacion Nov'!A:A,'Asignacion Nov'!C:C))</f>
        <v>Circuitos</v>
      </c>
      <c r="C6205" s="37" t="str">
        <f t="array" ref="C6205">IFERROR(XLOOKUP(A6205,'Asignacion Nov'!A:A,'Asignacion Nov'!B:B))</f>
        <v>EC-03</v>
      </c>
      <c r="D6205" s="38">
        <v>45618.91755787037</v>
      </c>
      <c r="E6205" s="36" t="s">
        <v>259</v>
      </c>
      <c r="F6205" s="37" t="str">
        <f t="array" ref="F6205">IFERROR(XLOOKUP(E6205,Operadores!A:A,Operadores!B:B))</f>
        <v>FLOPE</v>
      </c>
      <c r="G6205" s="36" t="s">
        <v>72</v>
      </c>
      <c r="H6205" s="39">
        <v>19.03</v>
      </c>
      <c r="I6205" s="40">
        <v>451.75</v>
      </c>
      <c r="J6205" s="41">
        <f t="shared" si="5"/>
        <v>8596.8025</v>
      </c>
      <c r="K6205" s="37" t="str">
        <f t="array" ref="K6205">IFERROR(XLOOKUP(G6205,'Tipo de carga'!A:A,'Tipo de carga'!B:B))</f>
        <v>Autoabasto</v>
      </c>
      <c r="L6205" s="37">
        <f t="shared" si="2"/>
        <v>47</v>
      </c>
      <c r="M6205" s="37">
        <f t="shared" si="3"/>
        <v>22</v>
      </c>
      <c r="N6205" s="37">
        <f t="shared" si="4"/>
        <v>11</v>
      </c>
      <c r="O6205" s="37" t="str">
        <f t="array" ref="O6205">IFERROR(XLOOKUP(K6205,'Tipo de carga'!B:B,'Tipo de carga'!C:C))</f>
        <v>Diesel</v>
      </c>
    </row>
    <row r="6206">
      <c r="A6206" s="36">
        <v>1863.0</v>
      </c>
      <c r="B6206" s="37" t="str">
        <f t="array" ref="B6206">IFERROR(XLOOKUP(A6206,'Asignacion Nov'!A:A,'Asignacion Nov'!C:C))</f>
        <v>Pilgrims Tepo</v>
      </c>
      <c r="C6206" s="37" t="str">
        <f t="array" ref="C6206">IFERROR(XLOOKUP(A6206,'Asignacion Nov'!A:A,'Asignacion Nov'!B:B))</f>
        <v>EC-02</v>
      </c>
      <c r="D6206" s="38">
        <v>45618.906435185185</v>
      </c>
      <c r="E6206" s="36" t="s">
        <v>212</v>
      </c>
      <c r="F6206" s="37" t="str">
        <f t="array" ref="F6206">IFERROR(XLOOKUP(E6206,Operadores!A:A,Operadores!B:B))</f>
        <v>SANJES01</v>
      </c>
      <c r="G6206" s="36" t="s">
        <v>72</v>
      </c>
      <c r="H6206" s="39">
        <v>19.03</v>
      </c>
      <c r="I6206" s="40">
        <v>220.84</v>
      </c>
      <c r="J6206" s="41">
        <f t="shared" si="5"/>
        <v>4202.5852</v>
      </c>
      <c r="K6206" s="37" t="str">
        <f t="array" ref="K6206">IFERROR(XLOOKUP(G6206,'Tipo de carga'!A:A,'Tipo de carga'!B:B))</f>
        <v>Autoabasto</v>
      </c>
      <c r="L6206" s="37">
        <f t="shared" si="2"/>
        <v>47</v>
      </c>
      <c r="M6206" s="37">
        <f t="shared" si="3"/>
        <v>22</v>
      </c>
      <c r="N6206" s="37">
        <f t="shared" si="4"/>
        <v>11</v>
      </c>
      <c r="O6206" s="37" t="str">
        <f t="array" ref="O6206">IFERROR(XLOOKUP(K6206,'Tipo de carga'!B:B,'Tipo de carga'!C:C))</f>
        <v>Diesel</v>
      </c>
    </row>
    <row r="6207">
      <c r="A6207" s="36">
        <v>1861.0</v>
      </c>
      <c r="B6207" s="37" t="str">
        <f t="array" ref="B6207">IFERROR(XLOOKUP(A6207,'Asignacion Nov'!A:A,'Asignacion Nov'!C:C))</f>
        <v>Pilgrims Tepo</v>
      </c>
      <c r="C6207" s="37" t="str">
        <f t="array" ref="C6207">IFERROR(XLOOKUP(A6207,'Asignacion Nov'!A:A,'Asignacion Nov'!B:B))</f>
        <v>EC-02</v>
      </c>
      <c r="D6207" s="38">
        <v>45618.89383101852</v>
      </c>
      <c r="E6207" s="36" t="s">
        <v>215</v>
      </c>
      <c r="F6207" s="37" t="str">
        <f t="array" ref="F6207">IFERROR(XLOOKUP(E6207,Operadores!A:A,Operadores!B:B))</f>
        <v>GARJUA</v>
      </c>
      <c r="G6207" s="36" t="s">
        <v>72</v>
      </c>
      <c r="H6207" s="39">
        <v>19.03</v>
      </c>
      <c r="I6207" s="40">
        <v>181.84</v>
      </c>
      <c r="J6207" s="41">
        <f t="shared" si="5"/>
        <v>3460.4152</v>
      </c>
      <c r="K6207" s="37" t="str">
        <f t="array" ref="K6207">IFERROR(XLOOKUP(G6207,'Tipo de carga'!A:A,'Tipo de carga'!B:B))</f>
        <v>Autoabasto</v>
      </c>
      <c r="L6207" s="37">
        <f t="shared" si="2"/>
        <v>47</v>
      </c>
      <c r="M6207" s="37">
        <f t="shared" si="3"/>
        <v>22</v>
      </c>
      <c r="N6207" s="37">
        <f t="shared" si="4"/>
        <v>11</v>
      </c>
      <c r="O6207" s="37" t="str">
        <f t="array" ref="O6207">IFERROR(XLOOKUP(K6207,'Tipo de carga'!B:B,'Tipo de carga'!C:C))</f>
        <v>Diesel</v>
      </c>
    </row>
    <row r="6208">
      <c r="A6208" s="36">
        <v>1904.0</v>
      </c>
      <c r="B6208" s="37" t="str">
        <f t="array" ref="B6208">IFERROR(XLOOKUP(A6208,'Asignacion Nov'!A:A,'Asignacion Nov'!C:C))</f>
        <v>MeLi asignado SD</v>
      </c>
      <c r="C6208" s="37" t="str">
        <f t="array" ref="C6208">IFERROR(XLOOKUP(A6208,'Asignacion Nov'!A:A,'Asignacion Nov'!B:B))</f>
        <v>EC-05</v>
      </c>
      <c r="D6208" s="38">
        <v>45618.89261574074</v>
      </c>
      <c r="E6208" s="36" t="s">
        <v>231</v>
      </c>
      <c r="F6208" s="37" t="str">
        <f t="array" ref="F6208">IFERROR(XLOOKUP(E6208,Operadores!A:A,Operadores!B:B))</f>
        <v>MARARM</v>
      </c>
      <c r="G6208" s="36" t="s">
        <v>72</v>
      </c>
      <c r="H6208" s="39">
        <v>19.03</v>
      </c>
      <c r="I6208" s="40">
        <v>351.08</v>
      </c>
      <c r="J6208" s="41">
        <f t="shared" si="5"/>
        <v>6681.0524</v>
      </c>
      <c r="K6208" s="37" t="str">
        <f t="array" ref="K6208">IFERROR(XLOOKUP(G6208,'Tipo de carga'!A:A,'Tipo de carga'!B:B))</f>
        <v>Autoabasto</v>
      </c>
      <c r="L6208" s="37">
        <f t="shared" si="2"/>
        <v>47</v>
      </c>
      <c r="M6208" s="37">
        <f t="shared" si="3"/>
        <v>22</v>
      </c>
      <c r="N6208" s="37">
        <f t="shared" si="4"/>
        <v>11</v>
      </c>
      <c r="O6208" s="37" t="str">
        <f t="array" ref="O6208">IFERROR(XLOOKUP(K6208,'Tipo de carga'!B:B,'Tipo de carga'!C:C))</f>
        <v>Diesel</v>
      </c>
    </row>
    <row r="6209">
      <c r="A6209" s="36">
        <v>1754.0</v>
      </c>
      <c r="B6209" s="37" t="str">
        <f t="array" ref="B6209">IFERROR(XLOOKUP(A6209,'Asignacion Nov'!A:A,'Asignacion Nov'!C:C))</f>
        <v>Pilgrims Tepo</v>
      </c>
      <c r="C6209" s="37" t="str">
        <f t="array" ref="C6209">IFERROR(XLOOKUP(A6209,'Asignacion Nov'!A:A,'Asignacion Nov'!B:B))</f>
        <v>EC-02</v>
      </c>
      <c r="D6209" s="38">
        <v>45618.88040509259</v>
      </c>
      <c r="E6209" s="36" t="s">
        <v>412</v>
      </c>
      <c r="F6209" s="37" t="str">
        <f t="array" ref="F6209">IFERROR(XLOOKUP(E6209,Operadores!A:A,Operadores!B:B))</f>
        <v>SANCAR01</v>
      </c>
      <c r="G6209" s="36" t="s">
        <v>72</v>
      </c>
      <c r="H6209" s="39">
        <v>19.03</v>
      </c>
      <c r="I6209" s="40">
        <v>187.16</v>
      </c>
      <c r="J6209" s="41">
        <f t="shared" si="5"/>
        <v>3561.6548</v>
      </c>
      <c r="K6209" s="37" t="str">
        <f t="array" ref="K6209">IFERROR(XLOOKUP(G6209,'Tipo de carga'!A:A,'Tipo de carga'!B:B))</f>
        <v>Autoabasto</v>
      </c>
      <c r="L6209" s="37">
        <f t="shared" si="2"/>
        <v>47</v>
      </c>
      <c r="M6209" s="37">
        <f t="shared" si="3"/>
        <v>22</v>
      </c>
      <c r="N6209" s="37">
        <f t="shared" si="4"/>
        <v>11</v>
      </c>
      <c r="O6209" s="37" t="str">
        <f t="array" ref="O6209">IFERROR(XLOOKUP(K6209,'Tipo de carga'!B:B,'Tipo de carga'!C:C))</f>
        <v>Diesel</v>
      </c>
    </row>
    <row r="6210">
      <c r="A6210" s="36">
        <v>2075.0</v>
      </c>
      <c r="B6210" s="37" t="str">
        <f t="array" ref="B6210">IFERROR(XLOOKUP(A6210,'Asignacion Nov'!A:A,'Asignacion Nov'!C:C))</f>
        <v>Peñafiel Tecamac</v>
      </c>
      <c r="C6210" s="37" t="str">
        <f t="array" ref="C6210">IFERROR(XLOOKUP(A6210,'Asignacion Nov'!A:A,'Asignacion Nov'!B:B))</f>
        <v>EC-02</v>
      </c>
      <c r="D6210" s="38">
        <v>45618.87113425926</v>
      </c>
      <c r="E6210" s="36" t="s">
        <v>432</v>
      </c>
      <c r="F6210" s="37" t="str">
        <f t="array" ref="F6210">IFERROR(XLOOKUP(E6210,Operadores!A:A,Operadores!B:B))</f>
        <v>CALPED</v>
      </c>
      <c r="G6210" s="36" t="s">
        <v>72</v>
      </c>
      <c r="H6210" s="39">
        <v>19.03</v>
      </c>
      <c r="I6210" s="40">
        <v>473.79</v>
      </c>
      <c r="J6210" s="41">
        <f t="shared" si="5"/>
        <v>9016.2237</v>
      </c>
      <c r="K6210" s="37" t="str">
        <f t="array" ref="K6210">IFERROR(XLOOKUP(G6210,'Tipo de carga'!A:A,'Tipo de carga'!B:B))</f>
        <v>Autoabasto</v>
      </c>
      <c r="L6210" s="37">
        <f t="shared" si="2"/>
        <v>47</v>
      </c>
      <c r="M6210" s="37">
        <f t="shared" si="3"/>
        <v>22</v>
      </c>
      <c r="N6210" s="37">
        <f t="shared" si="4"/>
        <v>11</v>
      </c>
      <c r="O6210" s="37" t="str">
        <f t="array" ref="O6210">IFERROR(XLOOKUP(K6210,'Tipo de carga'!B:B,'Tipo de carga'!C:C))</f>
        <v>Diesel</v>
      </c>
    </row>
    <row r="6211">
      <c r="A6211" s="36">
        <v>2037.0</v>
      </c>
      <c r="B6211" s="37" t="str">
        <f t="array" ref="B6211">IFERROR(XLOOKUP(A6211,'Asignacion Nov'!A:A,'Asignacion Nov'!C:C))</f>
        <v>Liverpool Local</v>
      </c>
      <c r="C6211" s="37" t="str">
        <f t="array" ref="C6211">IFERROR(XLOOKUP(A6211,'Asignacion Nov'!A:A,'Asignacion Nov'!B:B))</f>
        <v>EC-01</v>
      </c>
      <c r="D6211" s="38">
        <v>45618.865335648145</v>
      </c>
      <c r="E6211" s="36" t="s">
        <v>422</v>
      </c>
      <c r="F6211" s="37" t="str">
        <f t="array" ref="F6211">IFERROR(XLOOKUP(E6211,Operadores!A:A,Operadores!B:B))</f>
        <v>ANGMIG</v>
      </c>
      <c r="G6211" s="36" t="s">
        <v>72</v>
      </c>
      <c r="H6211" s="39">
        <v>19.03</v>
      </c>
      <c r="I6211" s="40">
        <v>537.32</v>
      </c>
      <c r="J6211" s="41">
        <f t="shared" si="5"/>
        <v>10225.1996</v>
      </c>
      <c r="K6211" s="37" t="str">
        <f t="array" ref="K6211">IFERROR(XLOOKUP(G6211,'Tipo de carga'!A:A,'Tipo de carga'!B:B))</f>
        <v>Autoabasto</v>
      </c>
      <c r="L6211" s="37">
        <f t="shared" si="2"/>
        <v>47</v>
      </c>
      <c r="M6211" s="37">
        <f t="shared" si="3"/>
        <v>22</v>
      </c>
      <c r="N6211" s="37">
        <f t="shared" si="4"/>
        <v>11</v>
      </c>
      <c r="O6211" s="37" t="str">
        <f t="array" ref="O6211">IFERROR(XLOOKUP(K6211,'Tipo de carga'!B:B,'Tipo de carga'!C:C))</f>
        <v>Diesel</v>
      </c>
    </row>
    <row r="6212">
      <c r="A6212" s="36">
        <v>1886.0</v>
      </c>
      <c r="B6212" s="37" t="str">
        <f t="array" ref="B6212">IFERROR(XLOOKUP(A6212,'Asignacion Nov'!A:A,'Asignacion Nov'!C:C))</f>
        <v>Circuitos</v>
      </c>
      <c r="C6212" s="37" t="str">
        <f t="array" ref="C6212">IFERROR(XLOOKUP(A6212,'Asignacion Nov'!A:A,'Asignacion Nov'!B:B))</f>
        <v>EC-03</v>
      </c>
      <c r="D6212" s="38">
        <v>45618.85990740741</v>
      </c>
      <c r="E6212" s="36" t="s">
        <v>260</v>
      </c>
      <c r="F6212" s="37" t="str">
        <f t="array" ref="F6212">IFERROR(XLOOKUP(E6212,Operadores!A:A,Operadores!B:B))</f>
        <v>CORER</v>
      </c>
      <c r="G6212" s="36" t="s">
        <v>72</v>
      </c>
      <c r="H6212" s="39">
        <v>19.03</v>
      </c>
      <c r="I6212" s="40">
        <v>400.21</v>
      </c>
      <c r="J6212" s="41">
        <f t="shared" si="5"/>
        <v>7615.9963</v>
      </c>
      <c r="K6212" s="37" t="str">
        <f t="array" ref="K6212">IFERROR(XLOOKUP(G6212,'Tipo de carga'!A:A,'Tipo de carga'!B:B))</f>
        <v>Autoabasto</v>
      </c>
      <c r="L6212" s="37">
        <f t="shared" si="2"/>
        <v>47</v>
      </c>
      <c r="M6212" s="37">
        <f t="shared" si="3"/>
        <v>22</v>
      </c>
      <c r="N6212" s="37">
        <f t="shared" si="4"/>
        <v>11</v>
      </c>
      <c r="O6212" s="37" t="str">
        <f t="array" ref="O6212">IFERROR(XLOOKUP(K6212,'Tipo de carga'!B:B,'Tipo de carga'!C:C))</f>
        <v>Diesel</v>
      </c>
    </row>
    <row r="6213">
      <c r="A6213" s="36">
        <v>1905.0</v>
      </c>
      <c r="B6213" s="37" t="str">
        <f t="array" ref="B6213">IFERROR(XLOOKUP(A6213,'Asignacion Nov'!A:A,'Asignacion Nov'!C:C))</f>
        <v>MeLi asignado SD</v>
      </c>
      <c r="C6213" s="37" t="str">
        <f t="array" ref="C6213">IFERROR(XLOOKUP(A6213,'Asignacion Nov'!A:A,'Asignacion Nov'!B:B))</f>
        <v>EC-05</v>
      </c>
      <c r="D6213" s="38">
        <v>45618.84594907407</v>
      </c>
      <c r="E6213" s="36" t="s">
        <v>367</v>
      </c>
      <c r="F6213" s="37" t="str">
        <f t="array" ref="F6213">IFERROR(XLOOKUP(E6213,Operadores!A:A,Operadores!B:B))</f>
        <v>ALTJOS</v>
      </c>
      <c r="G6213" s="36" t="s">
        <v>72</v>
      </c>
      <c r="H6213" s="39">
        <v>19.03</v>
      </c>
      <c r="I6213" s="40">
        <v>889.59</v>
      </c>
      <c r="J6213" s="41">
        <f t="shared" si="5"/>
        <v>16928.8977</v>
      </c>
      <c r="K6213" s="37" t="str">
        <f t="array" ref="K6213">IFERROR(XLOOKUP(G6213,'Tipo de carga'!A:A,'Tipo de carga'!B:B))</f>
        <v>Autoabasto</v>
      </c>
      <c r="L6213" s="37">
        <f t="shared" si="2"/>
        <v>47</v>
      </c>
      <c r="M6213" s="37">
        <f t="shared" si="3"/>
        <v>22</v>
      </c>
      <c r="N6213" s="37">
        <f t="shared" si="4"/>
        <v>11</v>
      </c>
      <c r="O6213" s="37" t="str">
        <f t="array" ref="O6213">IFERROR(XLOOKUP(K6213,'Tipo de carga'!B:B,'Tipo de carga'!C:C))</f>
        <v>Diesel</v>
      </c>
    </row>
    <row r="6214">
      <c r="A6214" s="36">
        <v>1825.0</v>
      </c>
      <c r="B6214" s="37" t="str">
        <f t="array" ref="B6214">IFERROR(XLOOKUP(A6214,'Asignacion Nov'!A:A,'Asignacion Nov'!C:C))</f>
        <v>Circuitos</v>
      </c>
      <c r="C6214" s="37" t="str">
        <f t="array" ref="C6214">IFERROR(XLOOKUP(A6214,'Asignacion Nov'!A:A,'Asignacion Nov'!B:B))</f>
        <v>EC-03</v>
      </c>
      <c r="D6214" s="38">
        <v>45618.82826388889</v>
      </c>
      <c r="E6214" s="36" t="s">
        <v>346</v>
      </c>
      <c r="F6214" s="37" t="str">
        <f t="array" ref="F6214">IFERROR(XLOOKUP(E6214,Operadores!A:A,Operadores!B:B))</f>
        <v>ESPIS</v>
      </c>
      <c r="G6214" s="36" t="s">
        <v>72</v>
      </c>
      <c r="H6214" s="39">
        <v>19.03</v>
      </c>
      <c r="I6214" s="40">
        <v>292.06</v>
      </c>
      <c r="J6214" s="41">
        <f t="shared" si="5"/>
        <v>5557.9018</v>
      </c>
      <c r="K6214" s="37" t="str">
        <f t="array" ref="K6214">IFERROR(XLOOKUP(G6214,'Tipo de carga'!A:A,'Tipo de carga'!B:B))</f>
        <v>Autoabasto</v>
      </c>
      <c r="L6214" s="37">
        <f t="shared" si="2"/>
        <v>47</v>
      </c>
      <c r="M6214" s="37">
        <f t="shared" si="3"/>
        <v>22</v>
      </c>
      <c r="N6214" s="37">
        <f t="shared" si="4"/>
        <v>11</v>
      </c>
      <c r="O6214" s="37" t="str">
        <f t="array" ref="O6214">IFERROR(XLOOKUP(K6214,'Tipo de carga'!B:B,'Tipo de carga'!C:C))</f>
        <v>Diesel</v>
      </c>
    </row>
    <row r="6215">
      <c r="A6215" s="36">
        <v>1992.0</v>
      </c>
      <c r="B6215" s="37" t="str">
        <f t="array" ref="B6215">IFERROR(XLOOKUP(A6215,'Asignacion Nov'!A:A,'Asignacion Nov'!C:C))</f>
        <v>MeLi Dedicado TD</v>
      </c>
      <c r="C6215" s="37" t="str">
        <f t="array" ref="C6215">IFERROR(XLOOKUP(A6215,'Asignacion Nov'!A:A,'Asignacion Nov'!B:B))</f>
        <v>EC-05</v>
      </c>
      <c r="D6215" s="38">
        <v>45618.81763888889</v>
      </c>
      <c r="E6215" s="36" t="s">
        <v>460</v>
      </c>
      <c r="F6215" s="37" t="str">
        <f t="array" ref="F6215">IFERROR(XLOOKUP(E6215,Operadores!A:A,Operadores!B:B))</f>
        <v>TORAN</v>
      </c>
      <c r="G6215" s="36" t="s">
        <v>72</v>
      </c>
      <c r="H6215" s="39">
        <v>19.03</v>
      </c>
      <c r="I6215" s="40">
        <v>321.48</v>
      </c>
      <c r="J6215" s="41">
        <f t="shared" si="5"/>
        <v>6117.7644</v>
      </c>
      <c r="K6215" s="37" t="str">
        <f t="array" ref="K6215">IFERROR(XLOOKUP(G6215,'Tipo de carga'!A:A,'Tipo de carga'!B:B))</f>
        <v>Autoabasto</v>
      </c>
      <c r="L6215" s="37">
        <f t="shared" si="2"/>
        <v>47</v>
      </c>
      <c r="M6215" s="37">
        <f t="shared" si="3"/>
        <v>22</v>
      </c>
      <c r="N6215" s="37">
        <f t="shared" si="4"/>
        <v>11</v>
      </c>
      <c r="O6215" s="37" t="str">
        <f t="array" ref="O6215">IFERROR(XLOOKUP(K6215,'Tipo de carga'!B:B,'Tipo de carga'!C:C))</f>
        <v>Diesel</v>
      </c>
    </row>
    <row r="6216">
      <c r="A6216" s="36">
        <v>1767.0</v>
      </c>
      <c r="B6216" s="37" t="str">
        <f t="array" ref="B6216">IFERROR(XLOOKUP(A6216,'Asignacion Nov'!A:A,'Asignacion Nov'!C:C))</f>
        <v>Pilgrims Tepo</v>
      </c>
      <c r="C6216" s="37" t="str">
        <f t="array" ref="C6216">IFERROR(XLOOKUP(A6216,'Asignacion Nov'!A:A,'Asignacion Nov'!B:B))</f>
        <v>EC-02</v>
      </c>
      <c r="D6216" s="38">
        <v>45618.77554398148</v>
      </c>
      <c r="E6216" s="36" t="s">
        <v>533</v>
      </c>
      <c r="F6216" s="37" t="str">
        <f t="array" ref="F6216">IFERROR(XLOOKUP(E6216,Operadores!A:A,Operadores!B:B))</f>
        <v>GALISM</v>
      </c>
      <c r="G6216" s="36" t="s">
        <v>72</v>
      </c>
      <c r="H6216" s="39">
        <v>19.03</v>
      </c>
      <c r="I6216" s="40">
        <v>122.66</v>
      </c>
      <c r="J6216" s="41">
        <f t="shared" si="5"/>
        <v>2334.2198</v>
      </c>
      <c r="K6216" s="37" t="str">
        <f t="array" ref="K6216">IFERROR(XLOOKUP(G6216,'Tipo de carga'!A:A,'Tipo de carga'!B:B))</f>
        <v>Autoabasto</v>
      </c>
      <c r="L6216" s="37">
        <f t="shared" si="2"/>
        <v>47</v>
      </c>
      <c r="M6216" s="37">
        <f t="shared" si="3"/>
        <v>22</v>
      </c>
      <c r="N6216" s="37">
        <f t="shared" si="4"/>
        <v>11</v>
      </c>
      <c r="O6216" s="37" t="str">
        <f t="array" ref="O6216">IFERROR(XLOOKUP(K6216,'Tipo de carga'!B:B,'Tipo de carga'!C:C))</f>
        <v>Diesel</v>
      </c>
    </row>
    <row r="6217">
      <c r="A6217" s="36">
        <v>1688.0</v>
      </c>
      <c r="B6217" s="37" t="str">
        <f t="array" ref="B6217">IFERROR(XLOOKUP(A6217,'Asignacion Nov'!A:A,'Asignacion Nov'!C:C))</f>
        <v>Pilgrims Tepo</v>
      </c>
      <c r="C6217" s="37" t="str">
        <f t="array" ref="C6217">IFERROR(XLOOKUP(A6217,'Asignacion Nov'!A:A,'Asignacion Nov'!B:B))</f>
        <v>EC-02</v>
      </c>
      <c r="D6217" s="38">
        <v>45618.76826388889</v>
      </c>
      <c r="E6217" s="36" t="s">
        <v>420</v>
      </c>
      <c r="F6217" s="37" t="str">
        <f t="array" ref="F6217">IFERROR(XLOOKUP(E6217,Operadores!A:A,Operadores!B:B))</f>
        <v>SANJUA07</v>
      </c>
      <c r="G6217" s="36" t="s">
        <v>72</v>
      </c>
      <c r="H6217" s="39">
        <v>19.03</v>
      </c>
      <c r="I6217" s="40">
        <v>207.81</v>
      </c>
      <c r="J6217" s="41">
        <f t="shared" si="5"/>
        <v>3954.6243</v>
      </c>
      <c r="K6217" s="37" t="str">
        <f t="array" ref="K6217">IFERROR(XLOOKUP(G6217,'Tipo de carga'!A:A,'Tipo de carga'!B:B))</f>
        <v>Autoabasto</v>
      </c>
      <c r="L6217" s="37">
        <f t="shared" si="2"/>
        <v>47</v>
      </c>
      <c r="M6217" s="37">
        <f t="shared" si="3"/>
        <v>22</v>
      </c>
      <c r="N6217" s="37">
        <f t="shared" si="4"/>
        <v>11</v>
      </c>
      <c r="O6217" s="37" t="str">
        <f t="array" ref="O6217">IFERROR(XLOOKUP(K6217,'Tipo de carga'!B:B,'Tipo de carga'!C:C))</f>
        <v>Diesel</v>
      </c>
    </row>
    <row r="6218">
      <c r="A6218" s="36">
        <v>1697.0</v>
      </c>
      <c r="B6218" s="37" t="str">
        <f t="array" ref="B6218">IFERROR(XLOOKUP(A6218,'Asignacion Nov'!A:A,'Asignacion Nov'!C:C))</f>
        <v>Pilgrims Tepo</v>
      </c>
      <c r="C6218" s="37" t="str">
        <f t="array" ref="C6218">IFERROR(XLOOKUP(A6218,'Asignacion Nov'!A:A,'Asignacion Nov'!B:B))</f>
        <v>EC-02</v>
      </c>
      <c r="D6218" s="38">
        <v>45618.74196759259</v>
      </c>
      <c r="E6218" s="36" t="s">
        <v>230</v>
      </c>
      <c r="F6218" s="37" t="str">
        <f t="array" ref="F6218">IFERROR(XLOOKUP(E6218,Operadores!A:A,Operadores!B:B))</f>
        <v>DELJOS</v>
      </c>
      <c r="G6218" s="36" t="s">
        <v>72</v>
      </c>
      <c r="H6218" s="39">
        <v>19.03</v>
      </c>
      <c r="I6218" s="40">
        <v>352.31</v>
      </c>
      <c r="J6218" s="41">
        <f t="shared" si="5"/>
        <v>6704.4593</v>
      </c>
      <c r="K6218" s="37" t="str">
        <f t="array" ref="K6218">IFERROR(XLOOKUP(G6218,'Tipo de carga'!A:A,'Tipo de carga'!B:B))</f>
        <v>Autoabasto</v>
      </c>
      <c r="L6218" s="37">
        <f t="shared" si="2"/>
        <v>47</v>
      </c>
      <c r="M6218" s="37">
        <f t="shared" si="3"/>
        <v>22</v>
      </c>
      <c r="N6218" s="37">
        <f t="shared" si="4"/>
        <v>11</v>
      </c>
      <c r="O6218" s="37" t="str">
        <f t="array" ref="O6218">IFERROR(XLOOKUP(K6218,'Tipo de carga'!B:B,'Tipo de carga'!C:C))</f>
        <v>Diesel</v>
      </c>
    </row>
    <row r="6219">
      <c r="A6219" s="36">
        <v>2019.0</v>
      </c>
      <c r="B6219" s="37" t="str">
        <f t="array" ref="B6219">IFERROR(XLOOKUP(A6219,'Asignacion Nov'!A:A,'Asignacion Nov'!C:C))</f>
        <v>MeLi Asignado TD</v>
      </c>
      <c r="C6219" s="37" t="str">
        <f t="array" ref="C6219">IFERROR(XLOOKUP(A6219,'Asignacion Nov'!A:A,'Asignacion Nov'!B:B))</f>
        <v>EC-05</v>
      </c>
      <c r="D6219" s="38">
        <v>45618.732465277775</v>
      </c>
      <c r="E6219" s="36" t="s">
        <v>598</v>
      </c>
      <c r="F6219" s="37" t="str">
        <f t="array" ref="F6219">IFERROR(XLOOKUP(E6219,Operadores!A:A,Operadores!B:B))</f>
        <v>CRUDAN</v>
      </c>
      <c r="G6219" s="36" t="s">
        <v>72</v>
      </c>
      <c r="H6219" s="39">
        <v>19.03</v>
      </c>
      <c r="I6219" s="40">
        <v>232.51</v>
      </c>
      <c r="J6219" s="41">
        <f t="shared" si="5"/>
        <v>4424.6653</v>
      </c>
      <c r="K6219" s="37" t="str">
        <f t="array" ref="K6219">IFERROR(XLOOKUP(G6219,'Tipo de carga'!A:A,'Tipo de carga'!B:B))</f>
        <v>Autoabasto</v>
      </c>
      <c r="L6219" s="37">
        <f t="shared" si="2"/>
        <v>47</v>
      </c>
      <c r="M6219" s="37">
        <f t="shared" si="3"/>
        <v>22</v>
      </c>
      <c r="N6219" s="37">
        <f t="shared" si="4"/>
        <v>11</v>
      </c>
      <c r="O6219" s="37" t="str">
        <f t="array" ref="O6219">IFERROR(XLOOKUP(K6219,'Tipo de carga'!B:B,'Tipo de carga'!C:C))</f>
        <v>Diesel</v>
      </c>
    </row>
    <row r="6220">
      <c r="A6220" s="36">
        <v>2087.0</v>
      </c>
      <c r="B6220" s="37" t="str">
        <f t="array" ref="B6220">IFERROR(XLOOKUP(A6220,'Asignacion Nov'!A:A,'Asignacion Nov'!C:C))</f>
        <v>Available</v>
      </c>
      <c r="C6220" s="37" t="str">
        <f t="array" ref="C6220">IFERROR(XLOOKUP(A6220,'Asignacion Nov'!A:A,'Asignacion Nov'!B:B))</f>
        <v>TTE</v>
      </c>
      <c r="D6220" s="38">
        <v>45618.73122685185</v>
      </c>
      <c r="E6220" s="36" t="s">
        <v>69</v>
      </c>
      <c r="F6220" s="37" t="str">
        <f t="array" ref="F6220">IFERROR(XLOOKUP(E6220,Operadores!A:A,Operadores!B:B))</f>
        <v>MTTO</v>
      </c>
      <c r="G6220" s="36" t="s">
        <v>72</v>
      </c>
      <c r="H6220" s="39">
        <v>19.03</v>
      </c>
      <c r="I6220" s="40">
        <v>101.34</v>
      </c>
      <c r="J6220" s="41">
        <f t="shared" si="5"/>
        <v>1928.5002</v>
      </c>
      <c r="K6220" s="37" t="str">
        <f t="array" ref="K6220">IFERROR(XLOOKUP(G6220,'Tipo de carga'!A:A,'Tipo de carga'!B:B))</f>
        <v>Autoabasto</v>
      </c>
      <c r="L6220" s="37">
        <f t="shared" si="2"/>
        <v>47</v>
      </c>
      <c r="M6220" s="37">
        <f t="shared" si="3"/>
        <v>22</v>
      </c>
      <c r="N6220" s="37">
        <f t="shared" si="4"/>
        <v>11</v>
      </c>
      <c r="O6220" s="37" t="str">
        <f t="array" ref="O6220">IFERROR(XLOOKUP(K6220,'Tipo de carga'!B:B,'Tipo de carga'!C:C))</f>
        <v>Diesel</v>
      </c>
    </row>
    <row r="6221">
      <c r="A6221" s="36" t="s">
        <v>187</v>
      </c>
      <c r="B6221" s="37" t="str">
        <f t="array" ref="B6221">IFERROR(XLOOKUP(A6221,'Asignacion Nov'!A:A,'Asignacion Nov'!C:C))</f>
        <v/>
      </c>
      <c r="C6221" s="37" t="str">
        <f t="array" ref="C6221">IFERROR(XLOOKUP(A6221,'Asignacion Nov'!A:A,'Asignacion Nov'!B:B))</f>
        <v/>
      </c>
      <c r="D6221" s="38">
        <v>45618.715833333335</v>
      </c>
      <c r="E6221" s="36" t="s">
        <v>69</v>
      </c>
      <c r="F6221" s="37" t="str">
        <f t="array" ref="F6221">IFERROR(XLOOKUP(E6221,Operadores!A:A,Operadores!B:B))</f>
        <v>MTTO</v>
      </c>
      <c r="G6221" s="36" t="s">
        <v>72</v>
      </c>
      <c r="H6221" s="39">
        <v>19.03</v>
      </c>
      <c r="I6221" s="40">
        <v>4.65</v>
      </c>
      <c r="J6221" s="41">
        <f t="shared" si="5"/>
        <v>88.4895</v>
      </c>
      <c r="K6221" s="37" t="str">
        <f t="array" ref="K6221">IFERROR(XLOOKUP(G6221,'Tipo de carga'!A:A,'Tipo de carga'!B:B))</f>
        <v>Autoabasto</v>
      </c>
      <c r="L6221" s="37">
        <f t="shared" si="2"/>
        <v>47</v>
      </c>
      <c r="M6221" s="37">
        <f t="shared" si="3"/>
        <v>22</v>
      </c>
      <c r="N6221" s="37">
        <f t="shared" si="4"/>
        <v>11</v>
      </c>
      <c r="O6221" s="37" t="str">
        <f t="array" ref="O6221">IFERROR(XLOOKUP(K6221,'Tipo de carga'!B:B,'Tipo de carga'!C:C))</f>
        <v>Diesel</v>
      </c>
    </row>
    <row r="6222">
      <c r="A6222" s="36">
        <v>1689.0</v>
      </c>
      <c r="B6222" s="37" t="str">
        <f t="array" ref="B6222">IFERROR(XLOOKUP(A6222,'Asignacion Nov'!A:A,'Asignacion Nov'!C:C))</f>
        <v>Pilgrims Tepo</v>
      </c>
      <c r="C6222" s="37" t="str">
        <f t="array" ref="C6222">IFERROR(XLOOKUP(A6222,'Asignacion Nov'!A:A,'Asignacion Nov'!B:B))</f>
        <v>EC-02</v>
      </c>
      <c r="D6222" s="38">
        <v>45618.71403935185</v>
      </c>
      <c r="E6222" s="36" t="s">
        <v>214</v>
      </c>
      <c r="F6222" s="37" t="str">
        <f t="array" ref="F6222">IFERROR(XLOOKUP(E6222,Operadores!A:A,Operadores!B:B))</f>
        <v>OROEDU</v>
      </c>
      <c r="G6222" s="36" t="s">
        <v>72</v>
      </c>
      <c r="H6222" s="39">
        <v>19.03</v>
      </c>
      <c r="I6222" s="40">
        <v>220.65</v>
      </c>
      <c r="J6222" s="41">
        <f t="shared" si="5"/>
        <v>4198.9695</v>
      </c>
      <c r="K6222" s="37" t="str">
        <f t="array" ref="K6222">IFERROR(XLOOKUP(G6222,'Tipo de carga'!A:A,'Tipo de carga'!B:B))</f>
        <v>Autoabasto</v>
      </c>
      <c r="L6222" s="37">
        <f t="shared" si="2"/>
        <v>47</v>
      </c>
      <c r="M6222" s="37">
        <f t="shared" si="3"/>
        <v>22</v>
      </c>
      <c r="N6222" s="37">
        <f t="shared" si="4"/>
        <v>11</v>
      </c>
      <c r="O6222" s="37" t="str">
        <f t="array" ref="O6222">IFERROR(XLOOKUP(K6222,'Tipo de carga'!B:B,'Tipo de carga'!C:C))</f>
        <v>Diesel</v>
      </c>
    </row>
    <row r="6223">
      <c r="A6223" s="36">
        <v>2008.0</v>
      </c>
      <c r="B6223" s="37" t="str">
        <f t="array" ref="B6223">IFERROR(XLOOKUP(A6223,'Asignacion Nov'!A:A,'Asignacion Nov'!C:C))</f>
        <v>MeLi Dedicado Merida</v>
      </c>
      <c r="C6223" s="37" t="str">
        <f t="array" ref="C6223">IFERROR(XLOOKUP(A6223,'Asignacion Nov'!A:A,'Asignacion Nov'!B:B))</f>
        <v>EC-05</v>
      </c>
      <c r="D6223" s="38">
        <v>45618.70428240741</v>
      </c>
      <c r="E6223" s="36" t="s">
        <v>480</v>
      </c>
      <c r="F6223" s="37" t="str">
        <f t="array" ref="F6223">IFERROR(XLOOKUP(E6223,Operadores!A:A,Operadores!B:B))</f>
        <v>VELGIO</v>
      </c>
      <c r="G6223" s="36" t="s">
        <v>72</v>
      </c>
      <c r="H6223" s="39">
        <v>19.03</v>
      </c>
      <c r="I6223" s="40">
        <v>9.19</v>
      </c>
      <c r="J6223" s="41">
        <f t="shared" si="5"/>
        <v>174.8857</v>
      </c>
      <c r="K6223" s="37" t="str">
        <f t="array" ref="K6223">IFERROR(XLOOKUP(G6223,'Tipo de carga'!A:A,'Tipo de carga'!B:B))</f>
        <v>Autoabasto</v>
      </c>
      <c r="L6223" s="37">
        <f t="shared" si="2"/>
        <v>47</v>
      </c>
      <c r="M6223" s="37">
        <f t="shared" si="3"/>
        <v>22</v>
      </c>
      <c r="N6223" s="37">
        <f t="shared" si="4"/>
        <v>11</v>
      </c>
      <c r="O6223" s="37" t="str">
        <f t="array" ref="O6223">IFERROR(XLOOKUP(K6223,'Tipo de carga'!B:B,'Tipo de carga'!C:C))</f>
        <v>Diesel</v>
      </c>
    </row>
    <row r="6224">
      <c r="A6224" s="36">
        <v>1996.0</v>
      </c>
      <c r="B6224" s="37" t="str">
        <f t="array" ref="B6224">IFERROR(XLOOKUP(A6224,'Asignacion Nov'!A:A,'Asignacion Nov'!C:C))</f>
        <v>MeLi Dedicado Merida</v>
      </c>
      <c r="C6224" s="37" t="str">
        <f t="array" ref="C6224">IFERROR(XLOOKUP(A6224,'Asignacion Nov'!A:A,'Asignacion Nov'!B:B))</f>
        <v>EC-05</v>
      </c>
      <c r="D6224" s="38">
        <v>45618.69304398148</v>
      </c>
      <c r="E6224" s="36" t="s">
        <v>580</v>
      </c>
      <c r="F6224" s="37" t="str">
        <f t="array" ref="F6224">IFERROR(XLOOKUP(E6224,Operadores!A:A,Operadores!B:B))</f>
        <v>HERNOR</v>
      </c>
      <c r="G6224" s="36" t="s">
        <v>72</v>
      </c>
      <c r="H6224" s="39">
        <v>19.03</v>
      </c>
      <c r="I6224" s="40">
        <v>364.04</v>
      </c>
      <c r="J6224" s="41">
        <f t="shared" si="5"/>
        <v>6927.6812</v>
      </c>
      <c r="K6224" s="37" t="str">
        <f t="array" ref="K6224">IFERROR(XLOOKUP(G6224,'Tipo de carga'!A:A,'Tipo de carga'!B:B))</f>
        <v>Autoabasto</v>
      </c>
      <c r="L6224" s="37">
        <f t="shared" si="2"/>
        <v>47</v>
      </c>
      <c r="M6224" s="37">
        <f t="shared" si="3"/>
        <v>22</v>
      </c>
      <c r="N6224" s="37">
        <f t="shared" si="4"/>
        <v>11</v>
      </c>
      <c r="O6224" s="37" t="str">
        <f t="array" ref="O6224">IFERROR(XLOOKUP(K6224,'Tipo de carga'!B:B,'Tipo de carga'!C:C))</f>
        <v>Diesel</v>
      </c>
    </row>
    <row r="6225">
      <c r="A6225" s="36">
        <v>1988.0</v>
      </c>
      <c r="B6225" s="37" t="str">
        <f t="array" ref="B6225">IFERROR(XLOOKUP(A6225,'Asignacion Nov'!A:A,'Asignacion Nov'!C:C))</f>
        <v>MeLi asignado SD</v>
      </c>
      <c r="C6225" s="37" t="str">
        <f t="array" ref="C6225">IFERROR(XLOOKUP(A6225,'Asignacion Nov'!A:A,'Asignacion Nov'!B:B))</f>
        <v>EC-05</v>
      </c>
      <c r="D6225" s="38">
        <v>45618.68274305556</v>
      </c>
      <c r="E6225" s="36" t="s">
        <v>404</v>
      </c>
      <c r="F6225" s="37" t="str">
        <f t="array" ref="F6225">IFERROR(XLOOKUP(E6225,Operadores!A:A,Operadores!B:B))</f>
        <v>CHAJOE</v>
      </c>
      <c r="G6225" s="36" t="s">
        <v>72</v>
      </c>
      <c r="H6225" s="39">
        <v>19.03</v>
      </c>
      <c r="I6225" s="40">
        <v>217.36</v>
      </c>
      <c r="J6225" s="41">
        <f t="shared" si="5"/>
        <v>4136.3608</v>
      </c>
      <c r="K6225" s="37" t="str">
        <f t="array" ref="K6225">IFERROR(XLOOKUP(G6225,'Tipo de carga'!A:A,'Tipo de carga'!B:B))</f>
        <v>Autoabasto</v>
      </c>
      <c r="L6225" s="37">
        <f t="shared" si="2"/>
        <v>47</v>
      </c>
      <c r="M6225" s="37">
        <f t="shared" si="3"/>
        <v>22</v>
      </c>
      <c r="N6225" s="37">
        <f t="shared" si="4"/>
        <v>11</v>
      </c>
      <c r="O6225" s="37" t="str">
        <f t="array" ref="O6225">IFERROR(XLOOKUP(K6225,'Tipo de carga'!B:B,'Tipo de carga'!C:C))</f>
        <v>Diesel</v>
      </c>
    </row>
    <row r="6226">
      <c r="A6226" s="36">
        <v>1897.0</v>
      </c>
      <c r="B6226" s="37" t="str">
        <f t="array" ref="B6226">IFERROR(XLOOKUP(A6226,'Asignacion Nov'!A:A,'Asignacion Nov'!C:C))</f>
        <v>Full Liver</v>
      </c>
      <c r="C6226" s="37" t="str">
        <f t="array" ref="C6226">IFERROR(XLOOKUP(A6226,'Asignacion Nov'!A:A,'Asignacion Nov'!B:B))</f>
        <v>EC-01</v>
      </c>
      <c r="D6226" s="38">
        <v>45618.673680555556</v>
      </c>
      <c r="E6226" s="36" t="s">
        <v>408</v>
      </c>
      <c r="F6226" s="37" t="str">
        <f t="array" ref="F6226">IFERROR(XLOOKUP(E6226,Operadores!A:A,Operadores!B:B))</f>
        <v>RODAR</v>
      </c>
      <c r="G6226" s="36" t="s">
        <v>72</v>
      </c>
      <c r="H6226" s="39">
        <v>19.03</v>
      </c>
      <c r="I6226" s="40">
        <v>707.16</v>
      </c>
      <c r="J6226" s="41">
        <f t="shared" si="5"/>
        <v>13457.2548</v>
      </c>
      <c r="K6226" s="37" t="str">
        <f t="array" ref="K6226">IFERROR(XLOOKUP(G6226,'Tipo de carga'!A:A,'Tipo de carga'!B:B))</f>
        <v>Autoabasto</v>
      </c>
      <c r="L6226" s="37">
        <f t="shared" si="2"/>
        <v>47</v>
      </c>
      <c r="M6226" s="37">
        <f t="shared" si="3"/>
        <v>22</v>
      </c>
      <c r="N6226" s="37">
        <f t="shared" si="4"/>
        <v>11</v>
      </c>
      <c r="O6226" s="37" t="str">
        <f t="array" ref="O6226">IFERROR(XLOOKUP(K6226,'Tipo de carga'!B:B,'Tipo de carga'!C:C))</f>
        <v>Diesel</v>
      </c>
    </row>
    <row r="6227">
      <c r="A6227" s="36">
        <v>2018.0</v>
      </c>
      <c r="B6227" s="37" t="str">
        <f t="array" ref="B6227">IFERROR(XLOOKUP(A6227,'Asignacion Nov'!A:A,'Asignacion Nov'!C:C))</f>
        <v>MeLi Dedicado TD</v>
      </c>
      <c r="C6227" s="37" t="str">
        <f t="array" ref="C6227">IFERROR(XLOOKUP(A6227,'Asignacion Nov'!A:A,'Asignacion Nov'!B:B))</f>
        <v>EC-05</v>
      </c>
      <c r="D6227" s="38">
        <v>45618.65974537037</v>
      </c>
      <c r="E6227" s="36" t="s">
        <v>591</v>
      </c>
      <c r="F6227" s="37" t="str">
        <f t="array" ref="F6227">IFERROR(XLOOKUP(E6227,Operadores!A:A,Operadores!B:B))</f>
        <v>MACFRA</v>
      </c>
      <c r="G6227" s="36" t="s">
        <v>72</v>
      </c>
      <c r="H6227" s="39">
        <v>19.03</v>
      </c>
      <c r="I6227" s="40">
        <v>601.47</v>
      </c>
      <c r="J6227" s="41">
        <f t="shared" si="5"/>
        <v>11445.9741</v>
      </c>
      <c r="K6227" s="37" t="str">
        <f t="array" ref="K6227">IFERROR(XLOOKUP(G6227,'Tipo de carga'!A:A,'Tipo de carga'!B:B))</f>
        <v>Autoabasto</v>
      </c>
      <c r="L6227" s="37">
        <f t="shared" si="2"/>
        <v>47</v>
      </c>
      <c r="M6227" s="37">
        <f t="shared" si="3"/>
        <v>22</v>
      </c>
      <c r="N6227" s="37">
        <f t="shared" si="4"/>
        <v>11</v>
      </c>
      <c r="O6227" s="37" t="str">
        <f t="array" ref="O6227">IFERROR(XLOOKUP(K6227,'Tipo de carga'!B:B,'Tipo de carga'!C:C))</f>
        <v>Diesel</v>
      </c>
    </row>
    <row r="6228">
      <c r="A6228" s="36">
        <v>1965.0</v>
      </c>
      <c r="B6228" s="37" t="str">
        <f t="array" ref="B6228">IFERROR(XLOOKUP(A6228,'Asignacion Nov'!A:A,'Asignacion Nov'!C:C))</f>
        <v>Circuitos</v>
      </c>
      <c r="C6228" s="37" t="str">
        <f t="array" ref="C6228">IFERROR(XLOOKUP(A6228,'Asignacion Nov'!A:A,'Asignacion Nov'!B:B))</f>
        <v>EC-03</v>
      </c>
      <c r="D6228" s="38">
        <v>45618.58692129629</v>
      </c>
      <c r="E6228" s="36" t="s">
        <v>195</v>
      </c>
      <c r="F6228" s="37" t="str">
        <f t="array" ref="F6228">IFERROR(XLOOKUP(E6228,Operadores!A:A,Operadores!B:B))</f>
        <v>APAJOS</v>
      </c>
      <c r="G6228" s="36" t="s">
        <v>72</v>
      </c>
      <c r="H6228" s="39">
        <v>19.03</v>
      </c>
      <c r="I6228" s="40">
        <v>42.63</v>
      </c>
      <c r="J6228" s="41">
        <f t="shared" si="5"/>
        <v>811.2489</v>
      </c>
      <c r="K6228" s="37" t="str">
        <f t="array" ref="K6228">IFERROR(XLOOKUP(G6228,'Tipo de carga'!A:A,'Tipo de carga'!B:B))</f>
        <v>Autoabasto</v>
      </c>
      <c r="L6228" s="37">
        <f t="shared" si="2"/>
        <v>47</v>
      </c>
      <c r="M6228" s="37">
        <f t="shared" si="3"/>
        <v>22</v>
      </c>
      <c r="N6228" s="37">
        <f t="shared" si="4"/>
        <v>11</v>
      </c>
      <c r="O6228" s="37" t="str">
        <f t="array" ref="O6228">IFERROR(XLOOKUP(K6228,'Tipo de carga'!B:B,'Tipo de carga'!C:C))</f>
        <v>Diesel</v>
      </c>
    </row>
    <row r="6229">
      <c r="A6229" s="36">
        <v>1994.0</v>
      </c>
      <c r="B6229" s="37" t="str">
        <f t="array" ref="B6229">IFERROR(XLOOKUP(A6229,'Asignacion Nov'!A:A,'Asignacion Nov'!C:C))</f>
        <v>MeLi Dedicado TD</v>
      </c>
      <c r="C6229" s="37" t="str">
        <f t="array" ref="C6229">IFERROR(XLOOKUP(A6229,'Asignacion Nov'!A:A,'Asignacion Nov'!B:B))</f>
        <v>EC-05</v>
      </c>
      <c r="D6229" s="38">
        <v>45618.56780092593</v>
      </c>
      <c r="E6229" s="36" t="s">
        <v>339</v>
      </c>
      <c r="F6229" s="37" t="str">
        <f t="array" ref="F6229">IFERROR(XLOOKUP(E6229,Operadores!A:A,Operadores!B:B))</f>
        <v>ESCJOR</v>
      </c>
      <c r="G6229" s="36" t="s">
        <v>72</v>
      </c>
      <c r="H6229" s="39">
        <v>19.03</v>
      </c>
      <c r="I6229" s="40">
        <v>480.13</v>
      </c>
      <c r="J6229" s="41">
        <f t="shared" si="5"/>
        <v>9136.8739</v>
      </c>
      <c r="K6229" s="37" t="str">
        <f t="array" ref="K6229">IFERROR(XLOOKUP(G6229,'Tipo de carga'!A:A,'Tipo de carga'!B:B))</f>
        <v>Autoabasto</v>
      </c>
      <c r="L6229" s="37">
        <f t="shared" si="2"/>
        <v>47</v>
      </c>
      <c r="M6229" s="37">
        <f t="shared" si="3"/>
        <v>22</v>
      </c>
      <c r="N6229" s="37">
        <f t="shared" si="4"/>
        <v>11</v>
      </c>
      <c r="O6229" s="37" t="str">
        <f t="array" ref="O6229">IFERROR(XLOOKUP(K6229,'Tipo de carga'!B:B,'Tipo de carga'!C:C))</f>
        <v>Diesel</v>
      </c>
    </row>
    <row r="6230">
      <c r="A6230" s="36">
        <v>2001.0</v>
      </c>
      <c r="B6230" s="37" t="str">
        <f t="array" ref="B6230">IFERROR(XLOOKUP(A6230,'Asignacion Nov'!A:A,'Asignacion Nov'!C:C))</f>
        <v>MeLi Dedicado Merida</v>
      </c>
      <c r="C6230" s="37" t="str">
        <f t="array" ref="C6230">IFERROR(XLOOKUP(A6230,'Asignacion Nov'!A:A,'Asignacion Nov'!B:B))</f>
        <v>EC-05</v>
      </c>
      <c r="D6230" s="38">
        <v>45618.55689814815</v>
      </c>
      <c r="E6230" s="36" t="s">
        <v>292</v>
      </c>
      <c r="F6230" s="37" t="str">
        <f t="array" ref="F6230">IFERROR(XLOOKUP(E6230,Operadores!A:A,Operadores!B:B))</f>
        <v>GARJUL</v>
      </c>
      <c r="G6230" s="36" t="s">
        <v>72</v>
      </c>
      <c r="H6230" s="39">
        <v>19.03</v>
      </c>
      <c r="I6230" s="40">
        <v>330.02</v>
      </c>
      <c r="J6230" s="41">
        <f t="shared" si="5"/>
        <v>6280.2806</v>
      </c>
      <c r="K6230" s="37" t="str">
        <f t="array" ref="K6230">IFERROR(XLOOKUP(G6230,'Tipo de carga'!A:A,'Tipo de carga'!B:B))</f>
        <v>Autoabasto</v>
      </c>
      <c r="L6230" s="37">
        <f t="shared" si="2"/>
        <v>47</v>
      </c>
      <c r="M6230" s="37">
        <f t="shared" si="3"/>
        <v>22</v>
      </c>
      <c r="N6230" s="37">
        <f t="shared" si="4"/>
        <v>11</v>
      </c>
      <c r="O6230" s="37" t="str">
        <f t="array" ref="O6230">IFERROR(XLOOKUP(K6230,'Tipo de carga'!B:B,'Tipo de carga'!C:C))</f>
        <v>Diesel</v>
      </c>
    </row>
    <row r="6231">
      <c r="A6231" s="36">
        <v>1892.0</v>
      </c>
      <c r="B6231" s="37" t="str">
        <f t="array" ref="B6231">IFERROR(XLOOKUP(A6231,'Asignacion Nov'!A:A,'Asignacion Nov'!C:C))</f>
        <v>Full Liver</v>
      </c>
      <c r="C6231" s="37" t="str">
        <f t="array" ref="C6231">IFERROR(XLOOKUP(A6231,'Asignacion Nov'!A:A,'Asignacion Nov'!B:B))</f>
        <v>EC-01</v>
      </c>
      <c r="D6231" s="38">
        <v>45618.54858796296</v>
      </c>
      <c r="E6231" s="36" t="s">
        <v>151</v>
      </c>
      <c r="F6231" s="37" t="str">
        <f t="array" ref="F6231">IFERROR(XLOOKUP(E6231,Operadores!A:A,Operadores!B:B))</f>
        <v>CALVI</v>
      </c>
      <c r="G6231" s="36" t="s">
        <v>72</v>
      </c>
      <c r="H6231" s="39">
        <v>19.03</v>
      </c>
      <c r="I6231" s="40">
        <v>857.01</v>
      </c>
      <c r="J6231" s="41">
        <f t="shared" si="5"/>
        <v>16308.9003</v>
      </c>
      <c r="K6231" s="37" t="str">
        <f t="array" ref="K6231">IFERROR(XLOOKUP(G6231,'Tipo de carga'!A:A,'Tipo de carga'!B:B))</f>
        <v>Autoabasto</v>
      </c>
      <c r="L6231" s="37">
        <f t="shared" si="2"/>
        <v>47</v>
      </c>
      <c r="M6231" s="37">
        <f t="shared" si="3"/>
        <v>22</v>
      </c>
      <c r="N6231" s="37">
        <f t="shared" si="4"/>
        <v>11</v>
      </c>
      <c r="O6231" s="37" t="str">
        <f t="array" ref="O6231">IFERROR(XLOOKUP(K6231,'Tipo de carga'!B:B,'Tipo de carga'!C:C))</f>
        <v>Diesel</v>
      </c>
    </row>
    <row r="6232">
      <c r="A6232" s="36">
        <v>1855.0</v>
      </c>
      <c r="B6232" s="37" t="str">
        <f t="array" ref="B6232">IFERROR(XLOOKUP(A6232,'Asignacion Nov'!A:A,'Asignacion Nov'!C:C))</f>
        <v>Circuitos</v>
      </c>
      <c r="C6232" s="37" t="str">
        <f t="array" ref="C6232">IFERROR(XLOOKUP(A6232,'Asignacion Nov'!A:A,'Asignacion Nov'!B:B))</f>
        <v>EC-03</v>
      </c>
      <c r="D6232" s="38">
        <v>45618.51824074074</v>
      </c>
      <c r="E6232" s="36" t="s">
        <v>328</v>
      </c>
      <c r="F6232" s="37" t="str">
        <f t="array" ref="F6232">IFERROR(XLOOKUP(E6232,Operadores!A:A,Operadores!B:B))</f>
        <v>REYPED</v>
      </c>
      <c r="G6232" s="36" t="s">
        <v>72</v>
      </c>
      <c r="H6232" s="39">
        <v>19.03</v>
      </c>
      <c r="I6232" s="40">
        <v>515.46</v>
      </c>
      <c r="J6232" s="41">
        <f t="shared" si="5"/>
        <v>9809.2038</v>
      </c>
      <c r="K6232" s="37" t="str">
        <f t="array" ref="K6232">IFERROR(XLOOKUP(G6232,'Tipo de carga'!A:A,'Tipo de carga'!B:B))</f>
        <v>Autoabasto</v>
      </c>
      <c r="L6232" s="37">
        <f t="shared" si="2"/>
        <v>47</v>
      </c>
      <c r="M6232" s="37">
        <f t="shared" si="3"/>
        <v>22</v>
      </c>
      <c r="N6232" s="37">
        <f t="shared" si="4"/>
        <v>11</v>
      </c>
      <c r="O6232" s="37" t="str">
        <f t="array" ref="O6232">IFERROR(XLOOKUP(K6232,'Tipo de carga'!B:B,'Tipo de carga'!C:C))</f>
        <v>Diesel</v>
      </c>
    </row>
    <row r="6233">
      <c r="A6233" s="36">
        <v>1751.0</v>
      </c>
      <c r="B6233" s="37" t="str">
        <f t="array" ref="B6233">IFERROR(XLOOKUP(A6233,'Asignacion Nov'!A:A,'Asignacion Nov'!C:C))</f>
        <v>Liverpool Local</v>
      </c>
      <c r="C6233" s="37" t="str">
        <f t="array" ref="C6233">IFERROR(XLOOKUP(A6233,'Asignacion Nov'!A:A,'Asignacion Nov'!B:B))</f>
        <v>EC-01</v>
      </c>
      <c r="D6233" s="38">
        <v>45618.46333333333</v>
      </c>
      <c r="E6233" s="36" t="s">
        <v>340</v>
      </c>
      <c r="F6233" s="37" t="str">
        <f t="array" ref="F6233">IFERROR(XLOOKUP(E6233,Operadores!A:A,Operadores!B:B))</f>
        <v>VELJU</v>
      </c>
      <c r="G6233" s="36" t="s">
        <v>72</v>
      </c>
      <c r="H6233" s="39">
        <v>19.03</v>
      </c>
      <c r="I6233" s="40">
        <v>384.76</v>
      </c>
      <c r="J6233" s="41">
        <f t="shared" si="5"/>
        <v>7321.9828</v>
      </c>
      <c r="K6233" s="37" t="str">
        <f t="array" ref="K6233">IFERROR(XLOOKUP(G6233,'Tipo de carga'!A:A,'Tipo de carga'!B:B))</f>
        <v>Autoabasto</v>
      </c>
      <c r="L6233" s="37">
        <f t="shared" si="2"/>
        <v>47</v>
      </c>
      <c r="M6233" s="37">
        <f t="shared" si="3"/>
        <v>22</v>
      </c>
      <c r="N6233" s="37">
        <f t="shared" si="4"/>
        <v>11</v>
      </c>
      <c r="O6233" s="37" t="str">
        <f t="array" ref="O6233">IFERROR(XLOOKUP(K6233,'Tipo de carga'!B:B,'Tipo de carga'!C:C))</f>
        <v>Diesel</v>
      </c>
    </row>
    <row r="6234">
      <c r="A6234" s="36">
        <v>2014.0</v>
      </c>
      <c r="B6234" s="37" t="str">
        <f t="array" ref="B6234">IFERROR(XLOOKUP(A6234,'Asignacion Nov'!A:A,'Asignacion Nov'!C:C))</f>
        <v>MeLi Asignado TD</v>
      </c>
      <c r="C6234" s="37" t="str">
        <f t="array" ref="C6234">IFERROR(XLOOKUP(A6234,'Asignacion Nov'!A:A,'Asignacion Nov'!B:B))</f>
        <v>EC-05</v>
      </c>
      <c r="D6234" s="38">
        <v>45618.453356481485</v>
      </c>
      <c r="E6234" s="36" t="s">
        <v>587</v>
      </c>
      <c r="F6234" s="37" t="str">
        <f t="array" ref="F6234">IFERROR(XLOOKUP(E6234,Operadores!A:A,Operadores!B:B))</f>
        <v>MEJJON</v>
      </c>
      <c r="G6234" s="36" t="s">
        <v>72</v>
      </c>
      <c r="H6234" s="39">
        <v>19.03</v>
      </c>
      <c r="I6234" s="40">
        <v>525.93</v>
      </c>
      <c r="J6234" s="41">
        <f t="shared" si="5"/>
        <v>10008.4479</v>
      </c>
      <c r="K6234" s="37" t="str">
        <f t="array" ref="K6234">IFERROR(XLOOKUP(G6234,'Tipo de carga'!A:A,'Tipo de carga'!B:B))</f>
        <v>Autoabasto</v>
      </c>
      <c r="L6234" s="37">
        <f t="shared" si="2"/>
        <v>47</v>
      </c>
      <c r="M6234" s="37">
        <f t="shared" si="3"/>
        <v>22</v>
      </c>
      <c r="N6234" s="37">
        <f t="shared" si="4"/>
        <v>11</v>
      </c>
      <c r="O6234" s="37" t="str">
        <f t="array" ref="O6234">IFERROR(XLOOKUP(K6234,'Tipo de carga'!B:B,'Tipo de carga'!C:C))</f>
        <v>Diesel</v>
      </c>
    </row>
    <row r="6235">
      <c r="A6235" s="36">
        <v>1998.0</v>
      </c>
      <c r="B6235" s="37" t="str">
        <f t="array" ref="B6235">IFERROR(XLOOKUP(A6235,'Asignacion Nov'!A:A,'Asignacion Nov'!C:C))</f>
        <v>MeLi Dedicado Merida</v>
      </c>
      <c r="C6235" s="37" t="str">
        <f t="array" ref="C6235">IFERROR(XLOOKUP(A6235,'Asignacion Nov'!A:A,'Asignacion Nov'!B:B))</f>
        <v>EC-05</v>
      </c>
      <c r="D6235" s="38">
        <v>45618.43814814815</v>
      </c>
      <c r="E6235" s="36" t="s">
        <v>381</v>
      </c>
      <c r="F6235" s="37" t="str">
        <f t="array" ref="F6235">IFERROR(XLOOKUP(E6235,Operadores!A:A,Operadores!B:B))</f>
        <v>CHAJUA</v>
      </c>
      <c r="G6235" s="36" t="s">
        <v>72</v>
      </c>
      <c r="H6235" s="39">
        <v>19.03</v>
      </c>
      <c r="I6235" s="40">
        <v>325.31</v>
      </c>
      <c r="J6235" s="41">
        <f t="shared" si="5"/>
        <v>6190.6493</v>
      </c>
      <c r="K6235" s="37" t="str">
        <f t="array" ref="K6235">IFERROR(XLOOKUP(G6235,'Tipo de carga'!A:A,'Tipo de carga'!B:B))</f>
        <v>Autoabasto</v>
      </c>
      <c r="L6235" s="37">
        <f t="shared" si="2"/>
        <v>47</v>
      </c>
      <c r="M6235" s="37">
        <f t="shared" si="3"/>
        <v>22</v>
      </c>
      <c r="N6235" s="37">
        <f t="shared" si="4"/>
        <v>11</v>
      </c>
      <c r="O6235" s="37" t="str">
        <f t="array" ref="O6235">IFERROR(XLOOKUP(K6235,'Tipo de carga'!B:B,'Tipo de carga'!C:C))</f>
        <v>Diesel</v>
      </c>
    </row>
    <row r="6236">
      <c r="A6236" s="36">
        <v>1850.0</v>
      </c>
      <c r="B6236" s="37" t="str">
        <f t="array" ref="B6236">IFERROR(XLOOKUP(A6236,'Asignacion Nov'!A:A,'Asignacion Nov'!C:C))</f>
        <v>Hisense</v>
      </c>
      <c r="C6236" s="37" t="str">
        <f t="array" ref="C6236">IFERROR(XLOOKUP(A6236,'Asignacion Nov'!A:A,'Asignacion Nov'!B:B))</f>
        <v>EC-03</v>
      </c>
      <c r="D6236" s="38">
        <v>45618.43163194445</v>
      </c>
      <c r="E6236" s="36" t="s">
        <v>487</v>
      </c>
      <c r="F6236" s="37" t="str">
        <f t="array" ref="F6236">IFERROR(XLOOKUP(E6236,Operadores!A:A,Operadores!B:B))</f>
        <v>DOMSAL</v>
      </c>
      <c r="G6236" s="36" t="s">
        <v>72</v>
      </c>
      <c r="H6236" s="39">
        <v>19.03</v>
      </c>
      <c r="I6236" s="40">
        <v>402.23</v>
      </c>
      <c r="J6236" s="41">
        <f t="shared" si="5"/>
        <v>7654.4369</v>
      </c>
      <c r="K6236" s="37" t="str">
        <f t="array" ref="K6236">IFERROR(XLOOKUP(G6236,'Tipo de carga'!A:A,'Tipo de carga'!B:B))</f>
        <v>Autoabasto</v>
      </c>
      <c r="L6236" s="37">
        <f t="shared" si="2"/>
        <v>47</v>
      </c>
      <c r="M6236" s="37">
        <f t="shared" si="3"/>
        <v>22</v>
      </c>
      <c r="N6236" s="37">
        <f t="shared" si="4"/>
        <v>11</v>
      </c>
      <c r="O6236" s="37" t="str">
        <f t="array" ref="O6236">IFERROR(XLOOKUP(K6236,'Tipo de carga'!B:B,'Tipo de carga'!C:C))</f>
        <v>Diesel</v>
      </c>
    </row>
    <row r="6237">
      <c r="A6237" s="36">
        <v>2030.0</v>
      </c>
      <c r="B6237" s="37" t="str">
        <f t="array" ref="B6237">IFERROR(XLOOKUP(A6237,'Asignacion Nov'!A:A,'Asignacion Nov'!C:C))</f>
        <v>MeLi Dedicado TD</v>
      </c>
      <c r="C6237" s="37" t="str">
        <f t="array" ref="C6237">IFERROR(XLOOKUP(A6237,'Asignacion Nov'!A:A,'Asignacion Nov'!B:B))</f>
        <v>EC-05</v>
      </c>
      <c r="D6237" s="38">
        <v>45618.3525</v>
      </c>
      <c r="E6237" s="36" t="s">
        <v>323</v>
      </c>
      <c r="F6237" s="37" t="str">
        <f t="array" ref="F6237">IFERROR(XLOOKUP(E6237,Operadores!A:A,Operadores!B:B))</f>
        <v>MENBER</v>
      </c>
      <c r="G6237" s="36" t="s">
        <v>72</v>
      </c>
      <c r="H6237" s="39">
        <v>19.03</v>
      </c>
      <c r="I6237" s="40">
        <v>560.03</v>
      </c>
      <c r="J6237" s="41">
        <f t="shared" si="5"/>
        <v>10657.3709</v>
      </c>
      <c r="K6237" s="37" t="str">
        <f t="array" ref="K6237">IFERROR(XLOOKUP(G6237,'Tipo de carga'!A:A,'Tipo de carga'!B:B))</f>
        <v>Autoabasto</v>
      </c>
      <c r="L6237" s="37">
        <f t="shared" si="2"/>
        <v>47</v>
      </c>
      <c r="M6237" s="37">
        <f t="shared" si="3"/>
        <v>22</v>
      </c>
      <c r="N6237" s="37">
        <f t="shared" si="4"/>
        <v>11</v>
      </c>
      <c r="O6237" s="37" t="str">
        <f t="array" ref="O6237">IFERROR(XLOOKUP(K6237,'Tipo de carga'!B:B,'Tipo de carga'!C:C))</f>
        <v>Diesel</v>
      </c>
    </row>
    <row r="6238">
      <c r="A6238" s="36">
        <v>1812.0</v>
      </c>
      <c r="B6238" s="37" t="str">
        <f t="array" ref="B6238">IFERROR(XLOOKUP(A6238,'Asignacion Nov'!A:A,'Asignacion Nov'!C:C))</f>
        <v>Patieros sucursal</v>
      </c>
      <c r="C6238" s="37" t="str">
        <f t="array" ref="C6238">IFERROR(XLOOKUP(A6238,'Asignacion Nov'!A:A,'Asignacion Nov'!B:B))</f>
        <v>EC-03</v>
      </c>
      <c r="D6238" s="38">
        <v>45618.32275462963</v>
      </c>
      <c r="E6238" s="36" t="s">
        <v>167</v>
      </c>
      <c r="F6238" s="37" t="str">
        <f t="array" ref="F6238">IFERROR(XLOOKUP(E6238,Operadores!A:A,Operadores!B:B))</f>
        <v>REYVI01</v>
      </c>
      <c r="G6238" s="36" t="s">
        <v>72</v>
      </c>
      <c r="H6238" s="39">
        <v>19.03</v>
      </c>
      <c r="I6238" s="40">
        <v>318.96</v>
      </c>
      <c r="J6238" s="41">
        <f t="shared" si="5"/>
        <v>6069.8088</v>
      </c>
      <c r="K6238" s="37" t="str">
        <f t="array" ref="K6238">IFERROR(XLOOKUP(G6238,'Tipo de carga'!A:A,'Tipo de carga'!B:B))</f>
        <v>Autoabasto</v>
      </c>
      <c r="L6238" s="37">
        <f t="shared" si="2"/>
        <v>47</v>
      </c>
      <c r="M6238" s="37">
        <f t="shared" si="3"/>
        <v>22</v>
      </c>
      <c r="N6238" s="37">
        <f t="shared" si="4"/>
        <v>11</v>
      </c>
      <c r="O6238" s="37" t="str">
        <f t="array" ref="O6238">IFERROR(XLOOKUP(K6238,'Tipo de carga'!B:B,'Tipo de carga'!C:C))</f>
        <v>Diesel</v>
      </c>
    </row>
    <row r="6239">
      <c r="A6239" s="36">
        <v>2040.0</v>
      </c>
      <c r="B6239" s="37" t="str">
        <f t="array" ref="B6239">IFERROR(XLOOKUP(A6239,'Asignacion Nov'!A:A,'Asignacion Nov'!C:C))</f>
        <v>Liverpool Local</v>
      </c>
      <c r="C6239" s="37" t="str">
        <f t="array" ref="C6239">IFERROR(XLOOKUP(A6239,'Asignacion Nov'!A:A,'Asignacion Nov'!B:B))</f>
        <v>EC-01</v>
      </c>
      <c r="D6239" s="38">
        <v>45618.28579861111</v>
      </c>
      <c r="E6239" s="36" t="s">
        <v>233</v>
      </c>
      <c r="F6239" s="37" t="str">
        <f t="array" ref="F6239">IFERROR(XLOOKUP(E6239,Operadores!A:A,Operadores!B:B))</f>
        <v>QUILA</v>
      </c>
      <c r="G6239" s="36" t="s">
        <v>72</v>
      </c>
      <c r="H6239" s="39">
        <v>19.03</v>
      </c>
      <c r="I6239" s="40">
        <v>434.57</v>
      </c>
      <c r="J6239" s="41">
        <f t="shared" si="5"/>
        <v>8269.8671</v>
      </c>
      <c r="K6239" s="37" t="str">
        <f t="array" ref="K6239">IFERROR(XLOOKUP(G6239,'Tipo de carga'!A:A,'Tipo de carga'!B:B))</f>
        <v>Autoabasto</v>
      </c>
      <c r="L6239" s="37">
        <f t="shared" si="2"/>
        <v>47</v>
      </c>
      <c r="M6239" s="37">
        <f t="shared" si="3"/>
        <v>22</v>
      </c>
      <c r="N6239" s="37">
        <f t="shared" si="4"/>
        <v>11</v>
      </c>
      <c r="O6239" s="37" t="str">
        <f t="array" ref="O6239">IFERROR(XLOOKUP(K6239,'Tipo de carga'!B:B,'Tipo de carga'!C:C))</f>
        <v>Diesel</v>
      </c>
    </row>
    <row r="6240">
      <c r="A6240" s="36">
        <v>1896.0</v>
      </c>
      <c r="B6240" s="37" t="str">
        <f t="array" ref="B6240">IFERROR(XLOOKUP(A6240,'Asignacion Nov'!A:A,'Asignacion Nov'!C:C))</f>
        <v>Hisense</v>
      </c>
      <c r="C6240" s="37" t="str">
        <f t="array" ref="C6240">IFERROR(XLOOKUP(A6240,'Asignacion Nov'!A:A,'Asignacion Nov'!B:B))</f>
        <v>EC-03</v>
      </c>
      <c r="D6240" s="38">
        <v>45618.27127314815</v>
      </c>
      <c r="E6240" s="36" t="s">
        <v>353</v>
      </c>
      <c r="F6240" s="37" t="str">
        <f t="array" ref="F6240">IFERROR(XLOOKUP(E6240,Operadores!A:A,Operadores!B:B))</f>
        <v>CUAALV</v>
      </c>
      <c r="G6240" s="36" t="s">
        <v>72</v>
      </c>
      <c r="H6240" s="39">
        <v>19.03</v>
      </c>
      <c r="I6240" s="40">
        <v>47.18</v>
      </c>
      <c r="J6240" s="41">
        <f t="shared" si="5"/>
        <v>897.8354</v>
      </c>
      <c r="K6240" s="37" t="str">
        <f t="array" ref="K6240">IFERROR(XLOOKUP(G6240,'Tipo de carga'!A:A,'Tipo de carga'!B:B))</f>
        <v>Autoabasto</v>
      </c>
      <c r="L6240" s="37">
        <f t="shared" si="2"/>
        <v>47</v>
      </c>
      <c r="M6240" s="37">
        <f t="shared" si="3"/>
        <v>22</v>
      </c>
      <c r="N6240" s="37">
        <f t="shared" si="4"/>
        <v>11</v>
      </c>
      <c r="O6240" s="37" t="str">
        <f t="array" ref="O6240">IFERROR(XLOOKUP(K6240,'Tipo de carga'!B:B,'Tipo de carga'!C:C))</f>
        <v>Diesel</v>
      </c>
    </row>
    <row r="6241">
      <c r="A6241" s="36">
        <v>2004.0</v>
      </c>
      <c r="B6241" s="37" t="str">
        <f t="array" ref="B6241">IFERROR(XLOOKUP(A6241,'Asignacion Nov'!A:A,'Asignacion Nov'!C:C))</f>
        <v>MeLi Dedicado Merida</v>
      </c>
      <c r="C6241" s="37" t="str">
        <f t="array" ref="C6241">IFERROR(XLOOKUP(A6241,'Asignacion Nov'!A:A,'Asignacion Nov'!B:B))</f>
        <v>EC-05</v>
      </c>
      <c r="D6241" s="38">
        <v>45618.25430555556</v>
      </c>
      <c r="E6241" s="36" t="s">
        <v>241</v>
      </c>
      <c r="F6241" s="37" t="str">
        <f t="array" ref="F6241">IFERROR(XLOOKUP(E6241,Operadores!A:A,Operadores!B:B))</f>
        <v>CADEMM</v>
      </c>
      <c r="G6241" s="36" t="s">
        <v>72</v>
      </c>
      <c r="H6241" s="39">
        <v>19.03</v>
      </c>
      <c r="I6241" s="40">
        <v>302.72</v>
      </c>
      <c r="J6241" s="41">
        <f t="shared" si="5"/>
        <v>5760.7616</v>
      </c>
      <c r="K6241" s="37" t="str">
        <f t="array" ref="K6241">IFERROR(XLOOKUP(G6241,'Tipo de carga'!A:A,'Tipo de carga'!B:B))</f>
        <v>Autoabasto</v>
      </c>
      <c r="L6241" s="37">
        <f t="shared" si="2"/>
        <v>47</v>
      </c>
      <c r="M6241" s="37">
        <f t="shared" si="3"/>
        <v>22</v>
      </c>
      <c r="N6241" s="37">
        <f t="shared" si="4"/>
        <v>11</v>
      </c>
      <c r="O6241" s="37" t="str">
        <f t="array" ref="O6241">IFERROR(XLOOKUP(K6241,'Tipo de carga'!B:B,'Tipo de carga'!C:C))</f>
        <v>Diesel</v>
      </c>
    </row>
    <row r="6242">
      <c r="A6242" s="36">
        <v>1948.0</v>
      </c>
      <c r="B6242" s="37" t="str">
        <f t="array" ref="B6242">IFERROR(XLOOKUP(A6242,'Asignacion Nov'!A:A,'Asignacion Nov'!C:C))</f>
        <v>Circuitos</v>
      </c>
      <c r="C6242" s="37" t="str">
        <f t="array" ref="C6242">IFERROR(XLOOKUP(A6242,'Asignacion Nov'!A:A,'Asignacion Nov'!B:B))</f>
        <v>EC-03</v>
      </c>
      <c r="D6242" s="38">
        <v>45618.2419212963</v>
      </c>
      <c r="E6242" s="36" t="s">
        <v>256</v>
      </c>
      <c r="F6242" s="37" t="str">
        <f t="array" ref="F6242">IFERROR(XLOOKUP(E6242,Operadores!A:A,Operadores!B:B))</f>
        <v>MOREFR</v>
      </c>
      <c r="G6242" s="36" t="s">
        <v>72</v>
      </c>
      <c r="H6242" s="39">
        <v>19.03</v>
      </c>
      <c r="I6242" s="40">
        <v>424.65</v>
      </c>
      <c r="J6242" s="41">
        <f t="shared" si="5"/>
        <v>8081.0895</v>
      </c>
      <c r="K6242" s="37" t="str">
        <f t="array" ref="K6242">IFERROR(XLOOKUP(G6242,'Tipo de carga'!A:A,'Tipo de carga'!B:B))</f>
        <v>Autoabasto</v>
      </c>
      <c r="L6242" s="37">
        <f t="shared" si="2"/>
        <v>47</v>
      </c>
      <c r="M6242" s="37">
        <f t="shared" si="3"/>
        <v>22</v>
      </c>
      <c r="N6242" s="37">
        <f t="shared" si="4"/>
        <v>11</v>
      </c>
      <c r="O6242" s="37" t="str">
        <f t="array" ref="O6242">IFERROR(XLOOKUP(K6242,'Tipo de carga'!B:B,'Tipo de carga'!C:C))</f>
        <v>Diesel</v>
      </c>
    </row>
    <row r="6243">
      <c r="A6243" s="36">
        <v>1884.0</v>
      </c>
      <c r="B6243" s="37" t="str">
        <f t="array" ref="B6243">IFERROR(XLOOKUP(A6243,'Asignacion Nov'!A:A,'Asignacion Nov'!C:C))</f>
        <v>Liverpool Local</v>
      </c>
      <c r="C6243" s="37" t="str">
        <f t="array" ref="C6243">IFERROR(XLOOKUP(A6243,'Asignacion Nov'!A:A,'Asignacion Nov'!B:B))</f>
        <v>EC-01</v>
      </c>
      <c r="D6243" s="38">
        <v>45618.221296296295</v>
      </c>
      <c r="E6243" s="36" t="s">
        <v>481</v>
      </c>
      <c r="F6243" s="37" t="str">
        <f t="array" ref="F6243">IFERROR(XLOOKUP(E6243,Operadores!A:A,Operadores!B:B))</f>
        <v>ALVGE</v>
      </c>
      <c r="G6243" s="36" t="s">
        <v>72</v>
      </c>
      <c r="H6243" s="39">
        <v>19.03</v>
      </c>
      <c r="I6243" s="40">
        <v>536.26</v>
      </c>
      <c r="J6243" s="41">
        <f t="shared" si="5"/>
        <v>10205.0278</v>
      </c>
      <c r="K6243" s="37" t="str">
        <f t="array" ref="K6243">IFERROR(XLOOKUP(G6243,'Tipo de carga'!A:A,'Tipo de carga'!B:B))</f>
        <v>Autoabasto</v>
      </c>
      <c r="L6243" s="37">
        <f t="shared" si="2"/>
        <v>47</v>
      </c>
      <c r="M6243" s="37">
        <f t="shared" si="3"/>
        <v>22</v>
      </c>
      <c r="N6243" s="37">
        <f t="shared" si="4"/>
        <v>11</v>
      </c>
      <c r="O6243" s="37" t="str">
        <f t="array" ref="O6243">IFERROR(XLOOKUP(K6243,'Tipo de carga'!B:B,'Tipo de carga'!C:C))</f>
        <v>Diesel</v>
      </c>
    </row>
    <row r="6244">
      <c r="A6244" s="36">
        <v>1984.0</v>
      </c>
      <c r="B6244" s="37" t="str">
        <f t="array" ref="B6244">IFERROR(XLOOKUP(A6244,'Asignacion Nov'!A:A,'Asignacion Nov'!C:C))</f>
        <v>MeLi asignado SD</v>
      </c>
      <c r="C6244" s="37" t="str">
        <f t="array" ref="C6244">IFERROR(XLOOKUP(A6244,'Asignacion Nov'!A:A,'Asignacion Nov'!B:B))</f>
        <v>EC-05</v>
      </c>
      <c r="D6244" s="38">
        <v>45618.20628472222</v>
      </c>
      <c r="E6244" s="36" t="s">
        <v>226</v>
      </c>
      <c r="F6244" s="37" t="str">
        <f t="array" ref="F6244">IFERROR(XLOOKUP(E6244,Operadores!A:A,Operadores!B:B))</f>
        <v>PERFID</v>
      </c>
      <c r="G6244" s="36" t="s">
        <v>72</v>
      </c>
      <c r="H6244" s="39">
        <v>19.03</v>
      </c>
      <c r="I6244" s="40">
        <v>352.01</v>
      </c>
      <c r="J6244" s="41">
        <f t="shared" si="5"/>
        <v>6698.7503</v>
      </c>
      <c r="K6244" s="37" t="str">
        <f t="array" ref="K6244">IFERROR(XLOOKUP(G6244,'Tipo de carga'!A:A,'Tipo de carga'!B:B))</f>
        <v>Autoabasto</v>
      </c>
      <c r="L6244" s="37">
        <f t="shared" si="2"/>
        <v>47</v>
      </c>
      <c r="M6244" s="37">
        <f t="shared" si="3"/>
        <v>22</v>
      </c>
      <c r="N6244" s="37">
        <f t="shared" si="4"/>
        <v>11</v>
      </c>
      <c r="O6244" s="37" t="str">
        <f t="array" ref="O6244">IFERROR(XLOOKUP(K6244,'Tipo de carga'!B:B,'Tipo de carga'!C:C))</f>
        <v>Diesel</v>
      </c>
    </row>
    <row r="6245">
      <c r="A6245" s="36">
        <v>1901.0</v>
      </c>
      <c r="B6245" s="37" t="str">
        <f t="array" ref="B6245">IFERROR(XLOOKUP(A6245,'Asignacion Nov'!A:A,'Asignacion Nov'!C:C))</f>
        <v>Pipas</v>
      </c>
      <c r="C6245" s="37" t="str">
        <f t="array" ref="C6245">IFERROR(XLOOKUP(A6245,'Asignacion Nov'!A:A,'Asignacion Nov'!B:B))</f>
        <v>EC-02</v>
      </c>
      <c r="D6245" s="38">
        <v>45618.04138888889</v>
      </c>
      <c r="E6245" s="36" t="s">
        <v>411</v>
      </c>
      <c r="F6245" s="37" t="str">
        <f t="array" ref="F6245">IFERROR(XLOOKUP(E6245,Operadores!A:A,Operadores!B:B))</f>
        <v>APODA</v>
      </c>
      <c r="G6245" s="36" t="s">
        <v>72</v>
      </c>
      <c r="H6245" s="39">
        <v>19.03</v>
      </c>
      <c r="I6245" s="40">
        <v>720.02</v>
      </c>
      <c r="J6245" s="41">
        <f t="shared" si="5"/>
        <v>13701.9806</v>
      </c>
      <c r="K6245" s="37" t="str">
        <f t="array" ref="K6245">IFERROR(XLOOKUP(G6245,'Tipo de carga'!A:A,'Tipo de carga'!B:B))</f>
        <v>Autoabasto</v>
      </c>
      <c r="L6245" s="37">
        <f t="shared" si="2"/>
        <v>47</v>
      </c>
      <c r="M6245" s="37">
        <f t="shared" si="3"/>
        <v>22</v>
      </c>
      <c r="N6245" s="37">
        <f t="shared" si="4"/>
        <v>11</v>
      </c>
      <c r="O6245" s="37" t="str">
        <f t="array" ref="O6245">IFERROR(XLOOKUP(K6245,'Tipo de carga'!B:B,'Tipo de carga'!C:C))</f>
        <v>Diesel</v>
      </c>
    </row>
    <row r="6246">
      <c r="A6246" s="36">
        <v>1831.0</v>
      </c>
      <c r="B6246" s="37" t="str">
        <f t="array" ref="B6246">IFERROR(XLOOKUP(A6246,'Asignacion Nov'!A:A,'Asignacion Nov'!C:C))</f>
        <v>Full Liver</v>
      </c>
      <c r="C6246" s="37" t="str">
        <f t="array" ref="C6246">IFERROR(XLOOKUP(A6246,'Asignacion Nov'!A:A,'Asignacion Nov'!B:B))</f>
        <v>EC-01</v>
      </c>
      <c r="D6246" s="38">
        <v>45618.027141203704</v>
      </c>
      <c r="E6246" s="36" t="s">
        <v>325</v>
      </c>
      <c r="F6246" s="37" t="str">
        <f t="array" ref="F6246">IFERROR(XLOOKUP(E6246,Operadores!A:A,Operadores!B:B))</f>
        <v>VELOSC</v>
      </c>
      <c r="G6246" s="36" t="s">
        <v>72</v>
      </c>
      <c r="H6246" s="39">
        <v>19.03</v>
      </c>
      <c r="I6246" s="40">
        <v>833.33</v>
      </c>
      <c r="J6246" s="41">
        <f t="shared" si="5"/>
        <v>15858.2699</v>
      </c>
      <c r="K6246" s="37" t="str">
        <f t="array" ref="K6246">IFERROR(XLOOKUP(G6246,'Tipo de carga'!A:A,'Tipo de carga'!B:B))</f>
        <v>Autoabasto</v>
      </c>
      <c r="L6246" s="37">
        <f t="shared" si="2"/>
        <v>47</v>
      </c>
      <c r="M6246" s="37">
        <f t="shared" si="3"/>
        <v>22</v>
      </c>
      <c r="N6246" s="37">
        <f t="shared" si="4"/>
        <v>11</v>
      </c>
      <c r="O6246" s="37" t="str">
        <f t="array" ref="O6246">IFERROR(XLOOKUP(K6246,'Tipo de carga'!B:B,'Tipo de carga'!C:C))</f>
        <v>Diesel</v>
      </c>
    </row>
    <row r="6247">
      <c r="A6247" s="36"/>
      <c r="B6247" s="37" t="str">
        <f t="array" ref="B6247">IFERROR(XLOOKUP(A6247,'Asignacion Nov'!A:A,'Asignacion Nov'!C:C))</f>
        <v/>
      </c>
      <c r="C6247" s="37" t="str">
        <f t="array" ref="C6247">IFERROR(XLOOKUP(A6247,'Asignacion Nov'!A:A,'Asignacion Nov'!B:B))</f>
        <v/>
      </c>
      <c r="D6247" s="38">
        <v>45618.014548611114</v>
      </c>
      <c r="E6247" s="36"/>
      <c r="F6247" s="37" t="str">
        <f t="array" ref="F6247">IFERROR(XLOOKUP(E6247,Operadores!A:A,Operadores!B:B))</f>
        <v/>
      </c>
      <c r="G6247" s="36" t="s">
        <v>72</v>
      </c>
      <c r="H6247" s="39">
        <v>19.03</v>
      </c>
      <c r="I6247" s="40">
        <v>0.51</v>
      </c>
      <c r="J6247" s="41">
        <f t="shared" si="5"/>
        <v>9.7053</v>
      </c>
      <c r="K6247" s="37" t="str">
        <f t="array" ref="K6247">IFERROR(XLOOKUP(G6247,'Tipo de carga'!A:A,'Tipo de carga'!B:B))</f>
        <v>Autoabasto</v>
      </c>
      <c r="L6247" s="37">
        <f t="shared" si="2"/>
        <v>47</v>
      </c>
      <c r="M6247" s="37">
        <f t="shared" si="3"/>
        <v>22</v>
      </c>
      <c r="N6247" s="37">
        <f t="shared" si="4"/>
        <v>11</v>
      </c>
      <c r="O6247" s="37" t="str">
        <f t="array" ref="O6247">IFERROR(XLOOKUP(K6247,'Tipo de carga'!B:B,'Tipo de carga'!C:C))</f>
        <v>Diesel</v>
      </c>
    </row>
    <row r="6248">
      <c r="A6248" s="36">
        <v>2011.0</v>
      </c>
      <c r="B6248" s="37" t="str">
        <f t="array" ref="B6248">IFERROR(XLOOKUP(A6248,'Asignacion Nov'!A:A,'Asignacion Nov'!C:C))</f>
        <v>MeLi Dedicado TD</v>
      </c>
      <c r="C6248" s="37" t="str">
        <f t="array" ref="C6248">IFERROR(XLOOKUP(A6248,'Asignacion Nov'!A:A,'Asignacion Nov'!B:B))</f>
        <v>EC-05</v>
      </c>
      <c r="D6248" s="38">
        <v>45618.013645833336</v>
      </c>
      <c r="E6248" s="36" t="s">
        <v>349</v>
      </c>
      <c r="F6248" s="37" t="str">
        <f t="array" ref="F6248">IFERROR(XLOOKUP(E6248,Operadores!A:A,Operadores!B:B))</f>
        <v>GUEGAB</v>
      </c>
      <c r="G6248" s="36" t="s">
        <v>72</v>
      </c>
      <c r="H6248" s="39">
        <v>19.03</v>
      </c>
      <c r="I6248" s="40">
        <v>425.05</v>
      </c>
      <c r="J6248" s="41">
        <f t="shared" si="5"/>
        <v>8088.7015</v>
      </c>
      <c r="K6248" s="37" t="str">
        <f t="array" ref="K6248">IFERROR(XLOOKUP(G6248,'Tipo de carga'!A:A,'Tipo de carga'!B:B))</f>
        <v>Autoabasto</v>
      </c>
      <c r="L6248" s="37">
        <f t="shared" si="2"/>
        <v>47</v>
      </c>
      <c r="M6248" s="37">
        <f t="shared" si="3"/>
        <v>22</v>
      </c>
      <c r="N6248" s="37">
        <f t="shared" si="4"/>
        <v>11</v>
      </c>
      <c r="O6248" s="37" t="str">
        <f t="array" ref="O6248">IFERROR(XLOOKUP(K6248,'Tipo de carga'!B:B,'Tipo de carga'!C:C))</f>
        <v>Diesel</v>
      </c>
    </row>
    <row r="6249">
      <c r="A6249" s="36">
        <v>1856.0</v>
      </c>
      <c r="B6249" s="37" t="str">
        <f t="array" ref="B6249">IFERROR(XLOOKUP(A6249,'Asignacion Nov'!A:A,'Asignacion Nov'!C:C))</f>
        <v>Pipas</v>
      </c>
      <c r="C6249" s="37" t="str">
        <f t="array" ref="C6249">IFERROR(XLOOKUP(A6249,'Asignacion Nov'!A:A,'Asignacion Nov'!B:B))</f>
        <v>EC-02</v>
      </c>
      <c r="D6249" s="38">
        <v>45618.98123842593</v>
      </c>
      <c r="E6249" s="36" t="s">
        <v>43</v>
      </c>
      <c r="F6249" s="37" t="str">
        <f t="array" ref="F6249">IFERROR(XLOOKUP(E6249,Operadores!A:A,Operadores!B:B))</f>
        <v>HERJU01</v>
      </c>
      <c r="G6249" s="36" t="s">
        <v>19</v>
      </c>
      <c r="H6249" s="39">
        <v>20.61412</v>
      </c>
      <c r="I6249" s="40">
        <v>457.01</v>
      </c>
      <c r="J6249" s="41">
        <f t="shared" si="5"/>
        <v>9420.858981</v>
      </c>
      <c r="K6249" s="37" t="str">
        <f t="array" ref="K6249">IFERROR(XLOOKUP(G6249,'Tipo de carga'!A:A,'Tipo de carga'!B:B))</f>
        <v>Autoabasto</v>
      </c>
      <c r="L6249" s="37">
        <f t="shared" si="2"/>
        <v>47</v>
      </c>
      <c r="M6249" s="37">
        <f t="shared" si="3"/>
        <v>22</v>
      </c>
      <c r="N6249" s="37">
        <f t="shared" si="4"/>
        <v>11</v>
      </c>
      <c r="O6249" s="37" t="str">
        <f t="array" ref="O6249">IFERROR(XLOOKUP(K6249,'Tipo de carga'!B:B,'Tipo de carga'!C:C))</f>
        <v>Diesel</v>
      </c>
    </row>
    <row r="6250">
      <c r="A6250" s="36">
        <v>1895.0</v>
      </c>
      <c r="B6250" s="37" t="str">
        <f t="array" ref="B6250">IFERROR(XLOOKUP(A6250,'Asignacion Nov'!A:A,'Asignacion Nov'!C:C))</f>
        <v>Sayer Sencillo</v>
      </c>
      <c r="C6250" s="37" t="str">
        <f t="array" ref="C6250">IFERROR(XLOOKUP(A6250,'Asignacion Nov'!A:A,'Asignacion Nov'!B:B))</f>
        <v>EC-04</v>
      </c>
      <c r="D6250" s="38">
        <v>45618.86262731482</v>
      </c>
      <c r="E6250" s="36" t="s">
        <v>258</v>
      </c>
      <c r="F6250" s="37" t="str">
        <f t="array" ref="F6250">IFERROR(XLOOKUP(E6250,Operadores!A:A,Operadores!B:B))</f>
        <v>REYJU02</v>
      </c>
      <c r="G6250" s="36" t="s">
        <v>19</v>
      </c>
      <c r="H6250" s="39">
        <v>20.61412</v>
      </c>
      <c r="I6250" s="40">
        <v>260.44</v>
      </c>
      <c r="J6250" s="41">
        <f t="shared" si="5"/>
        <v>5368.741413</v>
      </c>
      <c r="K6250" s="37" t="str">
        <f t="array" ref="K6250">IFERROR(XLOOKUP(G6250,'Tipo de carga'!A:A,'Tipo de carga'!B:B))</f>
        <v>Autoabasto</v>
      </c>
      <c r="L6250" s="37">
        <f t="shared" si="2"/>
        <v>47</v>
      </c>
      <c r="M6250" s="37">
        <f t="shared" si="3"/>
        <v>22</v>
      </c>
      <c r="N6250" s="37">
        <f t="shared" si="4"/>
        <v>11</v>
      </c>
      <c r="O6250" s="37" t="str">
        <f t="array" ref="O6250">IFERROR(XLOOKUP(K6250,'Tipo de carga'!B:B,'Tipo de carga'!C:C))</f>
        <v>Diesel</v>
      </c>
    </row>
    <row r="6251">
      <c r="A6251" s="36">
        <v>1908.0</v>
      </c>
      <c r="B6251" s="37" t="str">
        <f t="array" ref="B6251">IFERROR(XLOOKUP(A6251,'Asignacion Nov'!A:A,'Asignacion Nov'!C:C))</f>
        <v>Circuitos</v>
      </c>
      <c r="C6251" s="37" t="str">
        <f t="array" ref="C6251">IFERROR(XLOOKUP(A6251,'Asignacion Nov'!A:A,'Asignacion Nov'!B:B))</f>
        <v>EC-03</v>
      </c>
      <c r="D6251" s="38">
        <v>45618.79056712963</v>
      </c>
      <c r="E6251" s="36" t="s">
        <v>359</v>
      </c>
      <c r="F6251" s="37" t="str">
        <f t="array" ref="F6251">IFERROR(XLOOKUP(E6251,Operadores!A:A,Operadores!B:B))</f>
        <v>GARJOR01</v>
      </c>
      <c r="G6251" s="36" t="s">
        <v>19</v>
      </c>
      <c r="H6251" s="39">
        <v>20.61412</v>
      </c>
      <c r="I6251" s="40">
        <v>481.07</v>
      </c>
      <c r="J6251" s="41">
        <f t="shared" si="5"/>
        <v>9916.834708</v>
      </c>
      <c r="K6251" s="37" t="str">
        <f t="array" ref="K6251">IFERROR(XLOOKUP(G6251,'Tipo de carga'!A:A,'Tipo de carga'!B:B))</f>
        <v>Autoabasto</v>
      </c>
      <c r="L6251" s="37">
        <f t="shared" si="2"/>
        <v>47</v>
      </c>
      <c r="M6251" s="37">
        <f t="shared" si="3"/>
        <v>22</v>
      </c>
      <c r="N6251" s="37">
        <f t="shared" si="4"/>
        <v>11</v>
      </c>
      <c r="O6251" s="37" t="str">
        <f t="array" ref="O6251">IFERROR(XLOOKUP(K6251,'Tipo de carga'!B:B,'Tipo de carga'!C:C))</f>
        <v>Diesel</v>
      </c>
    </row>
    <row r="6252">
      <c r="A6252" s="36">
        <v>1846.0</v>
      </c>
      <c r="B6252" s="37" t="str">
        <f t="array" ref="B6252">IFERROR(XLOOKUP(A6252,'Asignacion Nov'!A:A,'Asignacion Nov'!C:C))</f>
        <v>Sayer Expo</v>
      </c>
      <c r="C6252" s="37" t="str">
        <f t="array" ref="C6252">IFERROR(XLOOKUP(A6252,'Asignacion Nov'!A:A,'Asignacion Nov'!B:B))</f>
        <v>EC-04</v>
      </c>
      <c r="D6252" s="38">
        <v>45618.772824074076</v>
      </c>
      <c r="E6252" s="36" t="s">
        <v>590</v>
      </c>
      <c r="F6252" s="37" t="str">
        <f t="array" ref="F6252">IFERROR(XLOOKUP(E6252,Operadores!A:A,Operadores!B:B))</f>
        <v>PERJAV</v>
      </c>
      <c r="G6252" s="36" t="s">
        <v>19</v>
      </c>
      <c r="H6252" s="39">
        <v>20.61412</v>
      </c>
      <c r="I6252" s="40">
        <v>694.68</v>
      </c>
      <c r="J6252" s="41">
        <f t="shared" si="5"/>
        <v>14320.21688</v>
      </c>
      <c r="K6252" s="37" t="str">
        <f t="array" ref="K6252">IFERROR(XLOOKUP(G6252,'Tipo de carga'!A:A,'Tipo de carga'!B:B))</f>
        <v>Autoabasto</v>
      </c>
      <c r="L6252" s="37">
        <f t="shared" si="2"/>
        <v>47</v>
      </c>
      <c r="M6252" s="37">
        <f t="shared" si="3"/>
        <v>22</v>
      </c>
      <c r="N6252" s="37">
        <f t="shared" si="4"/>
        <v>11</v>
      </c>
      <c r="O6252" s="37" t="str">
        <f t="array" ref="O6252">IFERROR(XLOOKUP(K6252,'Tipo de carga'!B:B,'Tipo de carga'!C:C))</f>
        <v>Diesel</v>
      </c>
    </row>
    <row r="6253">
      <c r="A6253" s="36">
        <v>2073.0</v>
      </c>
      <c r="B6253" s="37" t="str">
        <f t="array" ref="B6253">IFERROR(XLOOKUP(A6253,'Asignacion Nov'!A:A,'Asignacion Nov'!C:C))</f>
        <v>Available</v>
      </c>
      <c r="C6253" s="37" t="str">
        <f t="array" ref="C6253">IFERROR(XLOOKUP(A6253,'Asignacion Nov'!A:A,'Asignacion Nov'!B:B))</f>
        <v>TTE</v>
      </c>
      <c r="D6253" s="38">
        <v>45618.72934027778</v>
      </c>
      <c r="E6253" s="36" t="s">
        <v>599</v>
      </c>
      <c r="F6253" s="37" t="str">
        <f t="array" ref="F6253">IFERROR(XLOOKUP(E6253,Operadores!A:A,Operadores!B:B))</f>
        <v>RAMJOS05</v>
      </c>
      <c r="G6253" s="36" t="s">
        <v>19</v>
      </c>
      <c r="H6253" s="39">
        <v>20.61412</v>
      </c>
      <c r="I6253" s="40">
        <v>34.21</v>
      </c>
      <c r="J6253" s="41">
        <f t="shared" si="5"/>
        <v>705.2090452</v>
      </c>
      <c r="K6253" s="37" t="str">
        <f t="array" ref="K6253">IFERROR(XLOOKUP(G6253,'Tipo de carga'!A:A,'Tipo de carga'!B:B))</f>
        <v>Autoabasto</v>
      </c>
      <c r="L6253" s="37">
        <f t="shared" si="2"/>
        <v>47</v>
      </c>
      <c r="M6253" s="37">
        <f t="shared" si="3"/>
        <v>22</v>
      </c>
      <c r="N6253" s="37">
        <f t="shared" si="4"/>
        <v>11</v>
      </c>
      <c r="O6253" s="37" t="str">
        <f t="array" ref="O6253">IFERROR(XLOOKUP(K6253,'Tipo de carga'!B:B,'Tipo de carga'!C:C))</f>
        <v>Diesel</v>
      </c>
    </row>
    <row r="6254">
      <c r="A6254" s="36">
        <v>1822.0</v>
      </c>
      <c r="B6254" s="37" t="str">
        <f t="array" ref="B6254">IFERROR(XLOOKUP(A6254,'Asignacion Nov'!A:A,'Asignacion Nov'!C:C))</f>
        <v>Sayer Vuelteros</v>
      </c>
      <c r="C6254" s="37" t="str">
        <f t="array" ref="C6254">IFERROR(XLOOKUP(A6254,'Asignacion Nov'!A:A,'Asignacion Nov'!B:B))</f>
        <v>EC-04</v>
      </c>
      <c r="D6254" s="38">
        <v>45618.678506944445</v>
      </c>
      <c r="E6254" s="36" t="s">
        <v>78</v>
      </c>
      <c r="F6254" s="37" t="str">
        <f t="array" ref="F6254">IFERROR(XLOOKUP(E6254,Operadores!A:A,Operadores!B:B))</f>
        <v>OLVJES</v>
      </c>
      <c r="G6254" s="36" t="s">
        <v>19</v>
      </c>
      <c r="H6254" s="39">
        <v>20.61412</v>
      </c>
      <c r="I6254" s="40">
        <v>345.04</v>
      </c>
      <c r="J6254" s="41">
        <f t="shared" si="5"/>
        <v>7112.695965</v>
      </c>
      <c r="K6254" s="37" t="str">
        <f t="array" ref="K6254">IFERROR(XLOOKUP(G6254,'Tipo de carga'!A:A,'Tipo de carga'!B:B))</f>
        <v>Autoabasto</v>
      </c>
      <c r="L6254" s="37">
        <f t="shared" si="2"/>
        <v>47</v>
      </c>
      <c r="M6254" s="37">
        <f t="shared" si="3"/>
        <v>22</v>
      </c>
      <c r="N6254" s="37">
        <f t="shared" si="4"/>
        <v>11</v>
      </c>
      <c r="O6254" s="37" t="str">
        <f t="array" ref="O6254">IFERROR(XLOOKUP(K6254,'Tipo de carga'!B:B,'Tipo de carga'!C:C))</f>
        <v>Diesel</v>
      </c>
    </row>
    <row r="6255">
      <c r="A6255" s="36">
        <v>1903.0</v>
      </c>
      <c r="B6255" s="37" t="str">
        <f t="array" ref="B6255">IFERROR(XLOOKUP(A6255,'Asignacion Nov'!A:A,'Asignacion Nov'!C:C))</f>
        <v>Sayer Vuelteros</v>
      </c>
      <c r="C6255" s="37" t="str">
        <f t="array" ref="C6255">IFERROR(XLOOKUP(A6255,'Asignacion Nov'!A:A,'Asignacion Nov'!B:B))</f>
        <v>EC-04</v>
      </c>
      <c r="D6255" s="38">
        <v>45618.649872685186</v>
      </c>
      <c r="E6255" s="36" t="s">
        <v>45</v>
      </c>
      <c r="F6255" s="37" t="str">
        <f t="array" ref="F6255">IFERROR(XLOOKUP(E6255,Operadores!A:A,Operadores!B:B))</f>
        <v>HEREM</v>
      </c>
      <c r="G6255" s="36" t="s">
        <v>19</v>
      </c>
      <c r="H6255" s="39">
        <v>20.61412</v>
      </c>
      <c r="I6255" s="40">
        <v>872.0</v>
      </c>
      <c r="J6255" s="41">
        <f t="shared" si="5"/>
        <v>17975.51264</v>
      </c>
      <c r="K6255" s="37" t="str">
        <f t="array" ref="K6255">IFERROR(XLOOKUP(G6255,'Tipo de carga'!A:A,'Tipo de carga'!B:B))</f>
        <v>Autoabasto</v>
      </c>
      <c r="L6255" s="37">
        <f t="shared" si="2"/>
        <v>47</v>
      </c>
      <c r="M6255" s="37">
        <f t="shared" si="3"/>
        <v>22</v>
      </c>
      <c r="N6255" s="37">
        <f t="shared" si="4"/>
        <v>11</v>
      </c>
      <c r="O6255" s="37" t="str">
        <f t="array" ref="O6255">IFERROR(XLOOKUP(K6255,'Tipo de carga'!B:B,'Tipo de carga'!C:C))</f>
        <v>Diesel</v>
      </c>
    </row>
    <row r="6256">
      <c r="A6256" s="36">
        <v>1970.0</v>
      </c>
      <c r="B6256" s="37" t="str">
        <f t="array" ref="B6256">IFERROR(XLOOKUP(A6256,'Asignacion Nov'!A:A,'Asignacion Nov'!C:C))</f>
        <v>Sayer Vuelteros</v>
      </c>
      <c r="C6256" s="37" t="str">
        <f t="array" ref="C6256">IFERROR(XLOOKUP(A6256,'Asignacion Nov'!A:A,'Asignacion Nov'!B:B))</f>
        <v>EC-04</v>
      </c>
      <c r="D6256" s="38">
        <v>45618.56150462963</v>
      </c>
      <c r="E6256" s="36" t="s">
        <v>47</v>
      </c>
      <c r="F6256" s="37" t="str">
        <f t="array" ref="F6256">IFERROR(XLOOKUP(E6256,Operadores!A:A,Operadores!B:B))</f>
        <v>HERLEX</v>
      </c>
      <c r="G6256" s="36" t="s">
        <v>19</v>
      </c>
      <c r="H6256" s="39">
        <v>20.61412</v>
      </c>
      <c r="I6256" s="40">
        <v>770.02</v>
      </c>
      <c r="J6256" s="41">
        <f t="shared" si="5"/>
        <v>15873.28468</v>
      </c>
      <c r="K6256" s="37" t="str">
        <f t="array" ref="K6256">IFERROR(XLOOKUP(G6256,'Tipo de carga'!A:A,'Tipo de carga'!B:B))</f>
        <v>Autoabasto</v>
      </c>
      <c r="L6256" s="37">
        <f t="shared" si="2"/>
        <v>47</v>
      </c>
      <c r="M6256" s="37">
        <f t="shared" si="3"/>
        <v>22</v>
      </c>
      <c r="N6256" s="37">
        <f t="shared" si="4"/>
        <v>11</v>
      </c>
      <c r="O6256" s="37" t="str">
        <f t="array" ref="O6256">IFERROR(XLOOKUP(K6256,'Tipo de carga'!B:B,'Tipo de carga'!C:C))</f>
        <v>Diesel</v>
      </c>
    </row>
    <row r="6257">
      <c r="A6257" s="36">
        <v>1972.0</v>
      </c>
      <c r="B6257" s="37" t="str">
        <f t="array" ref="B6257">IFERROR(XLOOKUP(A6257,'Asignacion Nov'!A:A,'Asignacion Nov'!C:C))</f>
        <v>Sayer Sencillo</v>
      </c>
      <c r="C6257" s="37" t="str">
        <f t="array" ref="C6257">IFERROR(XLOOKUP(A6257,'Asignacion Nov'!A:A,'Asignacion Nov'!B:B))</f>
        <v>EC-04</v>
      </c>
      <c r="D6257" s="38">
        <v>45618.54070601852</v>
      </c>
      <c r="E6257" s="36" t="s">
        <v>59</v>
      </c>
      <c r="F6257" s="37" t="str">
        <f t="array" ref="F6257">IFERROR(XLOOKUP(E6257,Operadores!A:A,Operadores!B:B))</f>
        <v>ROMJOS</v>
      </c>
      <c r="G6257" s="36" t="s">
        <v>19</v>
      </c>
      <c r="H6257" s="39">
        <v>20.61412</v>
      </c>
      <c r="I6257" s="40">
        <v>590.02</v>
      </c>
      <c r="J6257" s="41">
        <f t="shared" si="5"/>
        <v>12162.74308</v>
      </c>
      <c r="K6257" s="37" t="str">
        <f t="array" ref="K6257">IFERROR(XLOOKUP(G6257,'Tipo de carga'!A:A,'Tipo de carga'!B:B))</f>
        <v>Autoabasto</v>
      </c>
      <c r="L6257" s="37">
        <f t="shared" si="2"/>
        <v>47</v>
      </c>
      <c r="M6257" s="37">
        <f t="shared" si="3"/>
        <v>22</v>
      </c>
      <c r="N6257" s="37">
        <f t="shared" si="4"/>
        <v>11</v>
      </c>
      <c r="O6257" s="37" t="str">
        <f t="array" ref="O6257">IFERROR(XLOOKUP(K6257,'Tipo de carga'!B:B,'Tipo de carga'!C:C))</f>
        <v>Diesel</v>
      </c>
    </row>
    <row r="6258">
      <c r="A6258" s="36">
        <v>308.0</v>
      </c>
      <c r="B6258" s="37" t="str">
        <f t="array" ref="B6258">IFERROR(XLOOKUP(A6258,'Asignacion Nov'!A:A,'Asignacion Nov'!C:C))</f>
        <v>Sayer Thorton</v>
      </c>
      <c r="C6258" s="37" t="str">
        <f t="array" ref="C6258">IFERROR(XLOOKUP(A6258,'Asignacion Nov'!A:A,'Asignacion Nov'!B:B))</f>
        <v>EC-04</v>
      </c>
      <c r="D6258" s="38">
        <v>45618.52616898148</v>
      </c>
      <c r="E6258" s="36" t="s">
        <v>261</v>
      </c>
      <c r="F6258" s="37" t="str">
        <f t="array" ref="F6258">IFERROR(XLOOKUP(E6258,Operadores!A:A,Operadores!B:B))</f>
        <v>FLOTIT</v>
      </c>
      <c r="G6258" s="36" t="s">
        <v>19</v>
      </c>
      <c r="H6258" s="39">
        <v>20.61412</v>
      </c>
      <c r="I6258" s="40">
        <v>200.06</v>
      </c>
      <c r="J6258" s="41">
        <f t="shared" si="5"/>
        <v>4124.060847</v>
      </c>
      <c r="K6258" s="37" t="str">
        <f t="array" ref="K6258">IFERROR(XLOOKUP(G6258,'Tipo de carga'!A:A,'Tipo de carga'!B:B))</f>
        <v>Autoabasto</v>
      </c>
      <c r="L6258" s="37">
        <f t="shared" si="2"/>
        <v>47</v>
      </c>
      <c r="M6258" s="37">
        <f t="shared" si="3"/>
        <v>22</v>
      </c>
      <c r="N6258" s="37">
        <f t="shared" si="4"/>
        <v>11</v>
      </c>
      <c r="O6258" s="37" t="str">
        <f t="array" ref="O6258">IFERROR(XLOOKUP(K6258,'Tipo de carga'!B:B,'Tipo de carga'!C:C))</f>
        <v>Diesel</v>
      </c>
    </row>
    <row r="6259">
      <c r="A6259" s="36" t="s">
        <v>531</v>
      </c>
      <c r="B6259" s="37" t="str">
        <f t="array" ref="B6259">IFERROR(XLOOKUP(A6259,'Asignacion Nov'!A:A,'Asignacion Nov'!C:C))</f>
        <v/>
      </c>
      <c r="C6259" s="37" t="str">
        <f t="array" ref="C6259">IFERROR(XLOOKUP(A6259,'Asignacion Nov'!A:A,'Asignacion Nov'!B:B))</f>
        <v/>
      </c>
      <c r="D6259" s="38">
        <v>45618.51851851852</v>
      </c>
      <c r="E6259" s="36" t="s">
        <v>69</v>
      </c>
      <c r="F6259" s="37" t="str">
        <f t="array" ref="F6259">IFERROR(XLOOKUP(E6259,Operadores!A:A,Operadores!B:B))</f>
        <v>MTTO</v>
      </c>
      <c r="G6259" s="36" t="s">
        <v>19</v>
      </c>
      <c r="H6259" s="39">
        <v>20.61412</v>
      </c>
      <c r="I6259" s="40">
        <v>100.8</v>
      </c>
      <c r="J6259" s="41">
        <f t="shared" si="5"/>
        <v>2077.903296</v>
      </c>
      <c r="K6259" s="37" t="str">
        <f t="array" ref="K6259">IFERROR(XLOOKUP(G6259,'Tipo de carga'!A:A,'Tipo de carga'!B:B))</f>
        <v>Autoabasto</v>
      </c>
      <c r="L6259" s="37">
        <f t="shared" si="2"/>
        <v>47</v>
      </c>
      <c r="M6259" s="37">
        <f t="shared" si="3"/>
        <v>22</v>
      </c>
      <c r="N6259" s="37">
        <f t="shared" si="4"/>
        <v>11</v>
      </c>
      <c r="O6259" s="37" t="str">
        <f t="array" ref="O6259">IFERROR(XLOOKUP(K6259,'Tipo de carga'!B:B,'Tipo de carga'!C:C))</f>
        <v>Diesel</v>
      </c>
    </row>
    <row r="6260">
      <c r="A6260" s="36">
        <v>1797.0</v>
      </c>
      <c r="B6260" s="37" t="str">
        <f t="array" ref="B6260">IFERROR(XLOOKUP(A6260,'Asignacion Nov'!A:A,'Asignacion Nov'!C:C))</f>
        <v>Hisense</v>
      </c>
      <c r="C6260" s="37" t="str">
        <f t="array" ref="C6260">IFERROR(XLOOKUP(A6260,'Asignacion Nov'!A:A,'Asignacion Nov'!B:B))</f>
        <v>EC-03</v>
      </c>
      <c r="D6260" s="38">
        <v>45618.511979166666</v>
      </c>
      <c r="E6260" s="36" t="s">
        <v>457</v>
      </c>
      <c r="F6260" s="37" t="str">
        <f t="array" ref="F6260">IFERROR(XLOOKUP(E6260,Operadores!A:A,Operadores!B:B))</f>
        <v>DEJMAR</v>
      </c>
      <c r="G6260" s="36" t="s">
        <v>19</v>
      </c>
      <c r="H6260" s="39">
        <v>20.61412</v>
      </c>
      <c r="I6260" s="40">
        <v>571.31</v>
      </c>
      <c r="J6260" s="41">
        <f t="shared" si="5"/>
        <v>11777.0529</v>
      </c>
      <c r="K6260" s="37" t="str">
        <f t="array" ref="K6260">IFERROR(XLOOKUP(G6260,'Tipo de carga'!A:A,'Tipo de carga'!B:B))</f>
        <v>Autoabasto</v>
      </c>
      <c r="L6260" s="37">
        <f t="shared" si="2"/>
        <v>47</v>
      </c>
      <c r="M6260" s="37">
        <f t="shared" si="3"/>
        <v>22</v>
      </c>
      <c r="N6260" s="37">
        <f t="shared" si="4"/>
        <v>11</v>
      </c>
      <c r="O6260" s="37" t="str">
        <f t="array" ref="O6260">IFERROR(XLOOKUP(K6260,'Tipo de carga'!B:B,'Tipo de carga'!C:C))</f>
        <v>Diesel</v>
      </c>
    </row>
    <row r="6261">
      <c r="A6261" s="36" t="s">
        <v>531</v>
      </c>
      <c r="B6261" s="37" t="str">
        <f t="array" ref="B6261">IFERROR(XLOOKUP(A6261,'Asignacion Nov'!A:A,'Asignacion Nov'!C:C))</f>
        <v/>
      </c>
      <c r="C6261" s="37" t="str">
        <f t="array" ref="C6261">IFERROR(XLOOKUP(A6261,'Asignacion Nov'!A:A,'Asignacion Nov'!B:B))</f>
        <v/>
      </c>
      <c r="D6261" s="38">
        <v>45618.47741898148</v>
      </c>
      <c r="E6261" s="36" t="s">
        <v>69</v>
      </c>
      <c r="F6261" s="37" t="str">
        <f t="array" ref="F6261">IFERROR(XLOOKUP(E6261,Operadores!A:A,Operadores!B:B))</f>
        <v>MTTO</v>
      </c>
      <c r="G6261" s="36" t="s">
        <v>19</v>
      </c>
      <c r="H6261" s="39">
        <v>20.61412</v>
      </c>
      <c r="I6261" s="40">
        <v>51.23</v>
      </c>
      <c r="J6261" s="41">
        <f t="shared" si="5"/>
        <v>1056.061368</v>
      </c>
      <c r="K6261" s="37" t="str">
        <f t="array" ref="K6261">IFERROR(XLOOKUP(G6261,'Tipo de carga'!A:A,'Tipo de carga'!B:B))</f>
        <v>Autoabasto</v>
      </c>
      <c r="L6261" s="37">
        <f t="shared" si="2"/>
        <v>47</v>
      </c>
      <c r="M6261" s="37">
        <f t="shared" si="3"/>
        <v>22</v>
      </c>
      <c r="N6261" s="37">
        <f t="shared" si="4"/>
        <v>11</v>
      </c>
      <c r="O6261" s="37" t="str">
        <f t="array" ref="O6261">IFERROR(XLOOKUP(K6261,'Tipo de carga'!B:B,'Tipo de carga'!C:C))</f>
        <v>Diesel</v>
      </c>
    </row>
    <row r="6262">
      <c r="A6262" s="36">
        <v>1779.0</v>
      </c>
      <c r="B6262" s="37" t="str">
        <f t="array" ref="B6262">IFERROR(XLOOKUP(A6262,'Asignacion Nov'!A:A,'Asignacion Nov'!C:C))</f>
        <v>Sayer Expo</v>
      </c>
      <c r="C6262" s="37" t="str">
        <f t="array" ref="C6262">IFERROR(XLOOKUP(A6262,'Asignacion Nov'!A:A,'Asignacion Nov'!B:B))</f>
        <v>EC-04</v>
      </c>
      <c r="D6262" s="38">
        <v>45618.46979166667</v>
      </c>
      <c r="E6262" s="36" t="s">
        <v>57</v>
      </c>
      <c r="F6262" s="37" t="str">
        <f t="array" ref="F6262">IFERROR(XLOOKUP(E6262,Operadores!A:A,Operadores!B:B))</f>
        <v>GONJOS03</v>
      </c>
      <c r="G6262" s="36" t="s">
        <v>19</v>
      </c>
      <c r="H6262" s="39">
        <v>20.61412</v>
      </c>
      <c r="I6262" s="40">
        <v>670.02</v>
      </c>
      <c r="J6262" s="41">
        <f t="shared" si="5"/>
        <v>13811.87268</v>
      </c>
      <c r="K6262" s="37" t="str">
        <f t="array" ref="K6262">IFERROR(XLOOKUP(G6262,'Tipo de carga'!A:A,'Tipo de carga'!B:B))</f>
        <v>Autoabasto</v>
      </c>
      <c r="L6262" s="37">
        <f t="shared" si="2"/>
        <v>47</v>
      </c>
      <c r="M6262" s="37">
        <f t="shared" si="3"/>
        <v>22</v>
      </c>
      <c r="N6262" s="37">
        <f t="shared" si="4"/>
        <v>11</v>
      </c>
      <c r="O6262" s="37" t="str">
        <f t="array" ref="O6262">IFERROR(XLOOKUP(K6262,'Tipo de carga'!B:B,'Tipo de carga'!C:C))</f>
        <v>Diesel</v>
      </c>
    </row>
    <row r="6263">
      <c r="A6263" s="36">
        <v>1718.0</v>
      </c>
      <c r="B6263" s="37" t="str">
        <f t="array" ref="B6263">IFERROR(XLOOKUP(A6263,'Asignacion Nov'!A:A,'Asignacion Nov'!C:C))</f>
        <v>Available</v>
      </c>
      <c r="C6263" s="37" t="str">
        <f t="array" ref="C6263">IFERROR(XLOOKUP(A6263,'Asignacion Nov'!A:A,'Asignacion Nov'!B:B))</f>
        <v>TTE</v>
      </c>
      <c r="D6263" s="38">
        <v>45618.421805555554</v>
      </c>
      <c r="E6263" s="36" t="s">
        <v>435</v>
      </c>
      <c r="F6263" s="37" t="str">
        <f t="array" ref="F6263">IFERROR(XLOOKUP(E6263,Operadores!A:A,Operadores!B:B))</f>
        <v>DIABER</v>
      </c>
      <c r="G6263" s="36" t="s">
        <v>19</v>
      </c>
      <c r="H6263" s="39">
        <v>20.61412</v>
      </c>
      <c r="I6263" s="40">
        <v>50.53</v>
      </c>
      <c r="J6263" s="41">
        <f t="shared" si="5"/>
        <v>1041.631484</v>
      </c>
      <c r="K6263" s="37" t="str">
        <f t="array" ref="K6263">IFERROR(XLOOKUP(G6263,'Tipo de carga'!A:A,'Tipo de carga'!B:B))</f>
        <v>Autoabasto</v>
      </c>
      <c r="L6263" s="37">
        <f t="shared" si="2"/>
        <v>47</v>
      </c>
      <c r="M6263" s="37">
        <f t="shared" si="3"/>
        <v>22</v>
      </c>
      <c r="N6263" s="37">
        <f t="shared" si="4"/>
        <v>11</v>
      </c>
      <c r="O6263" s="37" t="str">
        <f t="array" ref="O6263">IFERROR(XLOOKUP(K6263,'Tipo de carga'!B:B,'Tipo de carga'!C:C))</f>
        <v>Diesel</v>
      </c>
    </row>
    <row r="6264">
      <c r="A6264" s="36">
        <v>1806.0</v>
      </c>
      <c r="B6264" s="37" t="str">
        <f t="array" ref="B6264">IFERROR(XLOOKUP(A6264,'Asignacion Nov'!A:A,'Asignacion Nov'!C:C))</f>
        <v>Sayer Sencillo</v>
      </c>
      <c r="C6264" s="37" t="str">
        <f t="array" ref="C6264">IFERROR(XLOOKUP(A6264,'Asignacion Nov'!A:A,'Asignacion Nov'!B:B))</f>
        <v>EC-04</v>
      </c>
      <c r="D6264" s="38">
        <v>45618.181909722225</v>
      </c>
      <c r="E6264" s="36" t="s">
        <v>40</v>
      </c>
      <c r="F6264" s="37" t="str">
        <f t="array" ref="F6264">IFERROR(XLOOKUP(E6264,Operadores!A:A,Operadores!B:B))</f>
        <v>DIAOMA</v>
      </c>
      <c r="G6264" s="36" t="s">
        <v>19</v>
      </c>
      <c r="H6264" s="39">
        <v>20.61412</v>
      </c>
      <c r="I6264" s="40">
        <v>836.83</v>
      </c>
      <c r="J6264" s="41">
        <f t="shared" si="5"/>
        <v>17250.51404</v>
      </c>
      <c r="K6264" s="37" t="str">
        <f t="array" ref="K6264">IFERROR(XLOOKUP(G6264,'Tipo de carga'!A:A,'Tipo de carga'!B:B))</f>
        <v>Autoabasto</v>
      </c>
      <c r="L6264" s="37">
        <f t="shared" si="2"/>
        <v>47</v>
      </c>
      <c r="M6264" s="37">
        <f t="shared" si="3"/>
        <v>22</v>
      </c>
      <c r="N6264" s="37">
        <f t="shared" si="4"/>
        <v>11</v>
      </c>
      <c r="O6264" s="37" t="str">
        <f t="array" ref="O6264">IFERROR(XLOOKUP(K6264,'Tipo de carga'!B:B,'Tipo de carga'!C:C))</f>
        <v>Diesel</v>
      </c>
    </row>
    <row r="6265">
      <c r="A6265" s="36">
        <v>1882.0</v>
      </c>
      <c r="B6265" s="37" t="str">
        <f t="array" ref="B6265">IFERROR(XLOOKUP(A6265,'Asignacion Nov'!A:A,'Asignacion Nov'!C:C))</f>
        <v>Sayer Sencillo</v>
      </c>
      <c r="C6265" s="37" t="str">
        <f t="array" ref="C6265">IFERROR(XLOOKUP(A6265,'Asignacion Nov'!A:A,'Asignacion Nov'!B:B))</f>
        <v>EC-04</v>
      </c>
      <c r="D6265" s="38">
        <v>45618.16028935185</v>
      </c>
      <c r="E6265" s="36" t="s">
        <v>49</v>
      </c>
      <c r="F6265" s="37" t="str">
        <f t="array" ref="F6265">IFERROR(XLOOKUP(E6265,Operadores!A:A,Operadores!B:B))</f>
        <v>FABMA</v>
      </c>
      <c r="G6265" s="36" t="s">
        <v>19</v>
      </c>
      <c r="H6265" s="39">
        <v>20.61412</v>
      </c>
      <c r="I6265" s="40">
        <v>278.35</v>
      </c>
      <c r="J6265" s="41">
        <f t="shared" si="5"/>
        <v>5737.940302</v>
      </c>
      <c r="K6265" s="37" t="str">
        <f t="array" ref="K6265">IFERROR(XLOOKUP(G6265,'Tipo de carga'!A:A,'Tipo de carga'!B:B))</f>
        <v>Autoabasto</v>
      </c>
      <c r="L6265" s="37">
        <f t="shared" si="2"/>
        <v>47</v>
      </c>
      <c r="M6265" s="37">
        <f t="shared" si="3"/>
        <v>22</v>
      </c>
      <c r="N6265" s="37">
        <f t="shared" si="4"/>
        <v>11</v>
      </c>
      <c r="O6265" s="37" t="str">
        <f t="array" ref="O6265">IFERROR(XLOOKUP(K6265,'Tipo de carga'!B:B,'Tipo de carga'!C:C))</f>
        <v>Diesel</v>
      </c>
    </row>
    <row r="6266">
      <c r="A6266" s="36">
        <v>1808.0</v>
      </c>
      <c r="B6266" s="37" t="str">
        <f t="array" ref="B6266">IFERROR(XLOOKUP(A6266,'Asignacion Nov'!A:A,'Asignacion Nov'!C:C))</f>
        <v>Sayer Full</v>
      </c>
      <c r="C6266" s="37" t="str">
        <f t="array" ref="C6266">IFERROR(XLOOKUP(A6266,'Asignacion Nov'!A:A,'Asignacion Nov'!B:B))</f>
        <v>EC-04</v>
      </c>
      <c r="D6266" s="38">
        <v>45618.12625</v>
      </c>
      <c r="E6266" s="36" t="s">
        <v>55</v>
      </c>
      <c r="F6266" s="37" t="str">
        <f t="array" ref="F6266">IFERROR(XLOOKUP(E6266,Operadores!A:A,Operadores!B:B))</f>
        <v>ZAPNO</v>
      </c>
      <c r="G6266" s="36" t="s">
        <v>19</v>
      </c>
      <c r="H6266" s="39">
        <v>20.61412</v>
      </c>
      <c r="I6266" s="40">
        <v>525.01</v>
      </c>
      <c r="J6266" s="41">
        <f t="shared" si="5"/>
        <v>10822.61914</v>
      </c>
      <c r="K6266" s="37" t="str">
        <f t="array" ref="K6266">IFERROR(XLOOKUP(G6266,'Tipo de carga'!A:A,'Tipo de carga'!B:B))</f>
        <v>Autoabasto</v>
      </c>
      <c r="L6266" s="37">
        <f t="shared" si="2"/>
        <v>47</v>
      </c>
      <c r="M6266" s="37">
        <f t="shared" si="3"/>
        <v>22</v>
      </c>
      <c r="N6266" s="37">
        <f t="shared" si="4"/>
        <v>11</v>
      </c>
      <c r="O6266" s="37" t="str">
        <f t="array" ref="O6266">IFERROR(XLOOKUP(K6266,'Tipo de carga'!B:B,'Tipo de carga'!C:C))</f>
        <v>Diesel</v>
      </c>
    </row>
    <row r="6267">
      <c r="A6267" s="36">
        <v>1896.0</v>
      </c>
      <c r="B6267" s="37" t="str">
        <f t="array" ref="B6267">IFERROR(XLOOKUP(A6267,'Asignacion Nov'!A:A,'Asignacion Nov'!C:C))</f>
        <v>Hisense</v>
      </c>
      <c r="C6267" s="37" t="str">
        <f t="array" ref="C6267">IFERROR(XLOOKUP(A6267,'Asignacion Nov'!A:A,'Asignacion Nov'!B:B))</f>
        <v>EC-03</v>
      </c>
      <c r="D6267" s="38">
        <v>45618.11550925926</v>
      </c>
      <c r="E6267" s="36" t="s">
        <v>353</v>
      </c>
      <c r="F6267" s="37" t="str">
        <f t="array" ref="F6267">IFERROR(XLOOKUP(E6267,Operadores!A:A,Operadores!B:B))</f>
        <v>CUAALV</v>
      </c>
      <c r="G6267" s="36" t="s">
        <v>19</v>
      </c>
      <c r="H6267" s="39">
        <v>20.61412</v>
      </c>
      <c r="I6267" s="40">
        <v>700.16</v>
      </c>
      <c r="J6267" s="41">
        <f t="shared" si="5"/>
        <v>14433.18226</v>
      </c>
      <c r="K6267" s="37" t="str">
        <f t="array" ref="K6267">IFERROR(XLOOKUP(G6267,'Tipo de carga'!A:A,'Tipo de carga'!B:B))</f>
        <v>Autoabasto</v>
      </c>
      <c r="L6267" s="37">
        <f t="shared" si="2"/>
        <v>47</v>
      </c>
      <c r="M6267" s="37">
        <f t="shared" si="3"/>
        <v>22</v>
      </c>
      <c r="N6267" s="37">
        <f t="shared" si="4"/>
        <v>11</v>
      </c>
      <c r="O6267" s="37" t="str">
        <f t="array" ref="O6267">IFERROR(XLOOKUP(K6267,'Tipo de carga'!B:B,'Tipo de carga'!C:C))</f>
        <v>Diesel</v>
      </c>
    </row>
    <row r="6268">
      <c r="A6268" s="36">
        <v>1968.0</v>
      </c>
      <c r="B6268" s="37" t="str">
        <f t="array" ref="B6268">IFERROR(XLOOKUP(A6268,'Asignacion Nov'!A:A,'Asignacion Nov'!C:C))</f>
        <v>Sayer Sencillo</v>
      </c>
      <c r="C6268" s="37" t="str">
        <f t="array" ref="C6268">IFERROR(XLOOKUP(A6268,'Asignacion Nov'!A:A,'Asignacion Nov'!B:B))</f>
        <v>EC-04</v>
      </c>
      <c r="D6268" s="38">
        <v>45618.09737268519</v>
      </c>
      <c r="E6268" s="36" t="s">
        <v>251</v>
      </c>
      <c r="F6268" s="37" t="str">
        <f t="array" ref="F6268">IFERROR(XLOOKUP(E6268,Operadores!A:A,Operadores!B:B))</f>
        <v>MORMA03</v>
      </c>
      <c r="G6268" s="36" t="s">
        <v>19</v>
      </c>
      <c r="H6268" s="39">
        <v>20.61412</v>
      </c>
      <c r="I6268" s="40">
        <v>781.13</v>
      </c>
      <c r="J6268" s="41">
        <f t="shared" si="5"/>
        <v>16102.30756</v>
      </c>
      <c r="K6268" s="37" t="str">
        <f t="array" ref="K6268">IFERROR(XLOOKUP(G6268,'Tipo de carga'!A:A,'Tipo de carga'!B:B))</f>
        <v>Autoabasto</v>
      </c>
      <c r="L6268" s="37">
        <f t="shared" si="2"/>
        <v>47</v>
      </c>
      <c r="M6268" s="37">
        <f t="shared" si="3"/>
        <v>22</v>
      </c>
      <c r="N6268" s="37">
        <f t="shared" si="4"/>
        <v>11</v>
      </c>
      <c r="O6268" s="37" t="str">
        <f t="array" ref="O6268">IFERROR(XLOOKUP(K6268,'Tipo de carga'!B:B,'Tipo de carga'!C:C))</f>
        <v>Diesel</v>
      </c>
    </row>
    <row r="6269">
      <c r="A6269" s="36">
        <v>1895.0</v>
      </c>
      <c r="B6269" s="37" t="str">
        <f t="array" ref="B6269">IFERROR(XLOOKUP(A6269,'Asignacion Nov'!A:A,'Asignacion Nov'!C:C))</f>
        <v>Sayer Sencillo</v>
      </c>
      <c r="C6269" s="37" t="str">
        <f t="array" ref="C6269">IFERROR(XLOOKUP(A6269,'Asignacion Nov'!A:A,'Asignacion Nov'!B:B))</f>
        <v>EC-04</v>
      </c>
      <c r="D6269" s="38">
        <v>45618.01665509259</v>
      </c>
      <c r="E6269" s="36" t="s">
        <v>258</v>
      </c>
      <c r="F6269" s="37" t="str">
        <f t="array" ref="F6269">IFERROR(XLOOKUP(E6269,Operadores!A:A,Operadores!B:B))</f>
        <v>REYJU02</v>
      </c>
      <c r="G6269" s="36" t="s">
        <v>19</v>
      </c>
      <c r="H6269" s="39">
        <v>20.61412</v>
      </c>
      <c r="I6269" s="40">
        <v>618.31</v>
      </c>
      <c r="J6269" s="41">
        <f t="shared" si="5"/>
        <v>12745.91654</v>
      </c>
      <c r="K6269" s="37" t="str">
        <f t="array" ref="K6269">IFERROR(XLOOKUP(G6269,'Tipo de carga'!A:A,'Tipo de carga'!B:B))</f>
        <v>Autoabasto</v>
      </c>
      <c r="L6269" s="37">
        <f t="shared" si="2"/>
        <v>47</v>
      </c>
      <c r="M6269" s="37">
        <f t="shared" si="3"/>
        <v>22</v>
      </c>
      <c r="N6269" s="37">
        <f t="shared" si="4"/>
        <v>11</v>
      </c>
      <c r="O6269" s="37" t="str">
        <f t="array" ref="O6269">IFERROR(XLOOKUP(K6269,'Tipo de carga'!B:B,'Tipo de carga'!C:C))</f>
        <v>Diesel</v>
      </c>
    </row>
    <row r="6270">
      <c r="A6270" s="36">
        <v>1879.0</v>
      </c>
      <c r="B6270" s="37" t="str">
        <f t="array" ref="B6270">IFERROR(XLOOKUP(A6270,'Asignacion Nov'!A:A,'Asignacion Nov'!C:C))</f>
        <v>Circuitos</v>
      </c>
      <c r="C6270" s="37" t="str">
        <f t="array" ref="C6270">IFERROR(XLOOKUP(A6270,'Asignacion Nov'!A:A,'Asignacion Nov'!B:B))</f>
        <v>EC-03</v>
      </c>
      <c r="D6270" s="38">
        <v>45618.96310185185</v>
      </c>
      <c r="E6270" s="36" t="s">
        <v>357</v>
      </c>
      <c r="F6270" s="37" t="str">
        <f t="array" ref="F6270">IFERROR(XLOOKUP(E6270,Operadores!A:A,Operadores!B:B))</f>
        <v>ISLHI</v>
      </c>
      <c r="G6270" s="36" t="s">
        <v>75</v>
      </c>
      <c r="H6270" s="39">
        <v>20.26412</v>
      </c>
      <c r="I6270" s="40">
        <v>270.05</v>
      </c>
      <c r="J6270" s="41">
        <f t="shared" si="5"/>
        <v>5472.325606</v>
      </c>
      <c r="K6270" s="37" t="str">
        <f t="array" ref="K6270">IFERROR(XLOOKUP(G6270,'Tipo de carga'!A:A,'Tipo de carga'!B:B))</f>
        <v>Autoabasto</v>
      </c>
      <c r="L6270" s="37">
        <f t="shared" si="2"/>
        <v>47</v>
      </c>
      <c r="M6270" s="37">
        <f t="shared" si="3"/>
        <v>22</v>
      </c>
      <c r="N6270" s="37">
        <f t="shared" si="4"/>
        <v>11</v>
      </c>
      <c r="O6270" s="37" t="str">
        <f t="array" ref="O6270">IFERROR(XLOOKUP(K6270,'Tipo de carga'!B:B,'Tipo de carga'!C:C))</f>
        <v>Diesel</v>
      </c>
    </row>
    <row r="6271">
      <c r="A6271" s="36">
        <v>1936.0</v>
      </c>
      <c r="B6271" s="37" t="str">
        <f t="array" ref="B6271">IFERROR(XLOOKUP(A6271,'Asignacion Nov'!A:A,'Asignacion Nov'!C:C))</f>
        <v>Circuitos</v>
      </c>
      <c r="C6271" s="37" t="str">
        <f t="array" ref="C6271">IFERROR(XLOOKUP(A6271,'Asignacion Nov'!A:A,'Asignacion Nov'!B:B))</f>
        <v>EC-03</v>
      </c>
      <c r="D6271" s="38">
        <v>45618.868310185186</v>
      </c>
      <c r="E6271" s="36" t="s">
        <v>209</v>
      </c>
      <c r="F6271" s="37" t="str">
        <f t="array" ref="F6271">IFERROR(XLOOKUP(E6271,Operadores!A:A,Operadores!B:B))</f>
        <v>OCAMA</v>
      </c>
      <c r="G6271" s="36" t="s">
        <v>75</v>
      </c>
      <c r="H6271" s="39">
        <v>20.26412</v>
      </c>
      <c r="I6271" s="40">
        <v>280.0</v>
      </c>
      <c r="J6271" s="41">
        <f t="shared" si="5"/>
        <v>5673.9536</v>
      </c>
      <c r="K6271" s="37" t="str">
        <f t="array" ref="K6271">IFERROR(XLOOKUP(G6271,'Tipo de carga'!A:A,'Tipo de carga'!B:B))</f>
        <v>Autoabasto</v>
      </c>
      <c r="L6271" s="37">
        <f t="shared" si="2"/>
        <v>47</v>
      </c>
      <c r="M6271" s="37">
        <f t="shared" si="3"/>
        <v>22</v>
      </c>
      <c r="N6271" s="37">
        <f t="shared" si="4"/>
        <v>11</v>
      </c>
      <c r="O6271" s="37" t="str">
        <f t="array" ref="O6271">IFERROR(XLOOKUP(K6271,'Tipo de carga'!B:B,'Tipo de carga'!C:C))</f>
        <v>Diesel</v>
      </c>
    </row>
    <row r="6272">
      <c r="A6272" s="36">
        <v>1796.0</v>
      </c>
      <c r="B6272" s="37" t="str">
        <f t="array" ref="B6272">IFERROR(XLOOKUP(A6272,'Asignacion Nov'!A:A,'Asignacion Nov'!C:C))</f>
        <v>Peñafiel Tlajomulco</v>
      </c>
      <c r="C6272" s="37" t="str">
        <f t="array" ref="C6272">IFERROR(XLOOKUP(A6272,'Asignacion Nov'!A:A,'Asignacion Nov'!B:B))</f>
        <v>EC-06</v>
      </c>
      <c r="D6272" s="38">
        <v>45618.84175925926</v>
      </c>
      <c r="E6272" s="36" t="s">
        <v>351</v>
      </c>
      <c r="F6272" s="37" t="str">
        <f t="array" ref="F6272">IFERROR(XLOOKUP(E6272,Operadores!A:A,Operadores!B:B))</f>
        <v>GONOSC</v>
      </c>
      <c r="G6272" s="36" t="s">
        <v>75</v>
      </c>
      <c r="H6272" s="39">
        <v>20.26412</v>
      </c>
      <c r="I6272" s="40">
        <v>700.0</v>
      </c>
      <c r="J6272" s="41">
        <f t="shared" si="5"/>
        <v>14184.884</v>
      </c>
      <c r="K6272" s="37" t="str">
        <f t="array" ref="K6272">IFERROR(XLOOKUP(G6272,'Tipo de carga'!A:A,'Tipo de carga'!B:B))</f>
        <v>Autoabasto</v>
      </c>
      <c r="L6272" s="37">
        <f t="shared" si="2"/>
        <v>47</v>
      </c>
      <c r="M6272" s="37">
        <f t="shared" si="3"/>
        <v>22</v>
      </c>
      <c r="N6272" s="37">
        <f t="shared" si="4"/>
        <v>11</v>
      </c>
      <c r="O6272" s="37" t="str">
        <f t="array" ref="O6272">IFERROR(XLOOKUP(K6272,'Tipo de carga'!B:B,'Tipo de carga'!C:C))</f>
        <v>Diesel</v>
      </c>
    </row>
    <row r="6273">
      <c r="A6273" s="36">
        <v>2041.0</v>
      </c>
      <c r="B6273" s="37" t="str">
        <f t="array" ref="B6273">IFERROR(XLOOKUP(A6273,'Asignacion Nov'!A:A,'Asignacion Nov'!C:C))</f>
        <v>PISA Gdl</v>
      </c>
      <c r="C6273" s="37" t="str">
        <f t="array" ref="C6273">IFERROR(XLOOKUP(A6273,'Asignacion Nov'!A:A,'Asignacion Nov'!B:B))</f>
        <v>EC-06</v>
      </c>
      <c r="D6273" s="38">
        <v>45618.8309375</v>
      </c>
      <c r="E6273" s="36" t="s">
        <v>600</v>
      </c>
      <c r="F6273" s="37" t="str">
        <f t="array" ref="F6273">IFERROR(XLOOKUP(E6273,Operadores!A:A,Operadores!B:B))</f>
        <v>GONRAF</v>
      </c>
      <c r="G6273" s="36" t="s">
        <v>75</v>
      </c>
      <c r="H6273" s="39">
        <v>20.26412</v>
      </c>
      <c r="I6273" s="40">
        <v>725.01</v>
      </c>
      <c r="J6273" s="41">
        <f t="shared" si="5"/>
        <v>14691.68964</v>
      </c>
      <c r="K6273" s="37" t="str">
        <f t="array" ref="K6273">IFERROR(XLOOKUP(G6273,'Tipo de carga'!A:A,'Tipo de carga'!B:B))</f>
        <v>Autoabasto</v>
      </c>
      <c r="L6273" s="37">
        <f t="shared" si="2"/>
        <v>47</v>
      </c>
      <c r="M6273" s="37">
        <f t="shared" si="3"/>
        <v>22</v>
      </c>
      <c r="N6273" s="37">
        <f t="shared" si="4"/>
        <v>11</v>
      </c>
      <c r="O6273" s="37" t="str">
        <f t="array" ref="O6273">IFERROR(XLOOKUP(K6273,'Tipo de carga'!B:B,'Tipo de carga'!C:C))</f>
        <v>Diesel</v>
      </c>
    </row>
    <row r="6274">
      <c r="A6274" s="36">
        <v>2070.0</v>
      </c>
      <c r="B6274" s="37" t="str">
        <f t="array" ref="B6274">IFERROR(XLOOKUP(A6274,'Asignacion Nov'!A:A,'Asignacion Nov'!C:C))</f>
        <v>PISA Gdl</v>
      </c>
      <c r="C6274" s="37" t="str">
        <f t="array" ref="C6274">IFERROR(XLOOKUP(A6274,'Asignacion Nov'!A:A,'Asignacion Nov'!B:B))</f>
        <v>EC-06</v>
      </c>
      <c r="D6274" s="38">
        <v>45618.791030092594</v>
      </c>
      <c r="E6274" s="36" t="s">
        <v>551</v>
      </c>
      <c r="F6274" s="37" t="str">
        <f t="array" ref="F6274">IFERROR(XLOOKUP(E6274,Operadores!A:A,Operadores!B:B))</f>
        <v>HUELUI</v>
      </c>
      <c r="G6274" s="36" t="s">
        <v>75</v>
      </c>
      <c r="H6274" s="39">
        <v>20.26412</v>
      </c>
      <c r="I6274" s="40">
        <v>620.89</v>
      </c>
      <c r="J6274" s="41">
        <f t="shared" si="5"/>
        <v>12581.78947</v>
      </c>
      <c r="K6274" s="37" t="str">
        <f t="array" ref="K6274">IFERROR(XLOOKUP(G6274,'Tipo de carga'!A:A,'Tipo de carga'!B:B))</f>
        <v>Autoabasto</v>
      </c>
      <c r="L6274" s="37">
        <f t="shared" si="2"/>
        <v>47</v>
      </c>
      <c r="M6274" s="37">
        <f t="shared" si="3"/>
        <v>22</v>
      </c>
      <c r="N6274" s="37">
        <f t="shared" si="4"/>
        <v>11</v>
      </c>
      <c r="O6274" s="37" t="str">
        <f t="array" ref="O6274">IFERROR(XLOOKUP(K6274,'Tipo de carga'!B:B,'Tipo de carga'!C:C))</f>
        <v>Diesel</v>
      </c>
    </row>
    <row r="6275">
      <c r="A6275" s="36">
        <v>2071.0</v>
      </c>
      <c r="B6275" s="37" t="str">
        <f t="array" ref="B6275">IFERROR(XLOOKUP(A6275,'Asignacion Nov'!A:A,'Asignacion Nov'!C:C))</f>
        <v>PISA Gdl</v>
      </c>
      <c r="C6275" s="37" t="str">
        <f t="array" ref="C6275">IFERROR(XLOOKUP(A6275,'Asignacion Nov'!A:A,'Asignacion Nov'!B:B))</f>
        <v>EC-06</v>
      </c>
      <c r="D6275" s="38">
        <v>45618.77222222222</v>
      </c>
      <c r="E6275" s="36" t="s">
        <v>63</v>
      </c>
      <c r="F6275" s="37" t="str">
        <f t="array" ref="F6275">IFERROR(XLOOKUP(E6275,Operadores!A:A,Operadores!B:B))</f>
        <v>DIAFRA</v>
      </c>
      <c r="G6275" s="36" t="s">
        <v>75</v>
      </c>
      <c r="H6275" s="39">
        <v>20.26412</v>
      </c>
      <c r="I6275" s="40">
        <v>68.61</v>
      </c>
      <c r="J6275" s="41">
        <f t="shared" si="5"/>
        <v>1390.321273</v>
      </c>
      <c r="K6275" s="37" t="str">
        <f t="array" ref="K6275">IFERROR(XLOOKUP(G6275,'Tipo de carga'!A:A,'Tipo de carga'!B:B))</f>
        <v>Autoabasto</v>
      </c>
      <c r="L6275" s="37">
        <f t="shared" si="2"/>
        <v>47</v>
      </c>
      <c r="M6275" s="37">
        <f t="shared" si="3"/>
        <v>22</v>
      </c>
      <c r="N6275" s="37">
        <f t="shared" si="4"/>
        <v>11</v>
      </c>
      <c r="O6275" s="37" t="str">
        <f t="array" ref="O6275">IFERROR(XLOOKUP(K6275,'Tipo de carga'!B:B,'Tipo de carga'!C:C))</f>
        <v>Diesel</v>
      </c>
    </row>
    <row r="6276">
      <c r="A6276" s="36">
        <v>1869.0</v>
      </c>
      <c r="B6276" s="37" t="str">
        <f t="array" ref="B6276">IFERROR(XLOOKUP(A6276,'Asignacion Nov'!A:A,'Asignacion Nov'!C:C))</f>
        <v>Circuitos</v>
      </c>
      <c r="C6276" s="37" t="str">
        <f t="array" ref="C6276">IFERROR(XLOOKUP(A6276,'Asignacion Nov'!A:A,'Asignacion Nov'!B:B))</f>
        <v>EC-03</v>
      </c>
      <c r="D6276" s="38">
        <v>45618.74508101852</v>
      </c>
      <c r="E6276" s="36" t="s">
        <v>271</v>
      </c>
      <c r="F6276" s="37" t="str">
        <f t="array" ref="F6276">IFERROR(XLOOKUP(E6276,Operadores!A:A,Operadores!B:B))</f>
        <v>MERUBA</v>
      </c>
      <c r="G6276" s="36" t="s">
        <v>75</v>
      </c>
      <c r="H6276" s="39">
        <v>20.26412</v>
      </c>
      <c r="I6276" s="40">
        <v>310.03</v>
      </c>
      <c r="J6276" s="41">
        <f t="shared" si="5"/>
        <v>6282.485124</v>
      </c>
      <c r="K6276" s="37" t="str">
        <f t="array" ref="K6276">IFERROR(XLOOKUP(G6276,'Tipo de carga'!A:A,'Tipo de carga'!B:B))</f>
        <v>Autoabasto</v>
      </c>
      <c r="L6276" s="37">
        <f t="shared" si="2"/>
        <v>47</v>
      </c>
      <c r="M6276" s="37">
        <f t="shared" si="3"/>
        <v>22</v>
      </c>
      <c r="N6276" s="37">
        <f t="shared" si="4"/>
        <v>11</v>
      </c>
      <c r="O6276" s="37" t="str">
        <f t="array" ref="O6276">IFERROR(XLOOKUP(K6276,'Tipo de carga'!B:B,'Tipo de carga'!C:C))</f>
        <v>Diesel</v>
      </c>
    </row>
    <row r="6277">
      <c r="A6277" s="36">
        <v>1947.0</v>
      </c>
      <c r="B6277" s="37" t="str">
        <f t="array" ref="B6277">IFERROR(XLOOKUP(A6277,'Asignacion Nov'!A:A,'Asignacion Nov'!C:C))</f>
        <v>Circuitos</v>
      </c>
      <c r="C6277" s="37" t="str">
        <f t="array" ref="C6277">IFERROR(XLOOKUP(A6277,'Asignacion Nov'!A:A,'Asignacion Nov'!B:B))</f>
        <v>EC-03</v>
      </c>
      <c r="D6277" s="38">
        <v>45618.62972222222</v>
      </c>
      <c r="E6277" s="36" t="s">
        <v>265</v>
      </c>
      <c r="F6277" s="37" t="str">
        <f t="array" ref="F6277">IFERROR(XLOOKUP(E6277,Operadores!A:A,Operadores!B:B))</f>
        <v>DAMOS</v>
      </c>
      <c r="G6277" s="36" t="s">
        <v>75</v>
      </c>
      <c r="H6277" s="39">
        <v>20.26412</v>
      </c>
      <c r="I6277" s="40">
        <v>559.9</v>
      </c>
      <c r="J6277" s="41">
        <f t="shared" si="5"/>
        <v>11345.88079</v>
      </c>
      <c r="K6277" s="37" t="str">
        <f t="array" ref="K6277">IFERROR(XLOOKUP(G6277,'Tipo de carga'!A:A,'Tipo de carga'!B:B))</f>
        <v>Autoabasto</v>
      </c>
      <c r="L6277" s="37">
        <f t="shared" si="2"/>
        <v>47</v>
      </c>
      <c r="M6277" s="37">
        <f t="shared" si="3"/>
        <v>22</v>
      </c>
      <c r="N6277" s="37">
        <f t="shared" si="4"/>
        <v>11</v>
      </c>
      <c r="O6277" s="37" t="str">
        <f t="array" ref="O6277">IFERROR(XLOOKUP(K6277,'Tipo de carga'!B:B,'Tipo de carga'!C:C))</f>
        <v>Diesel</v>
      </c>
    </row>
    <row r="6278">
      <c r="A6278" s="36">
        <v>2056.0</v>
      </c>
      <c r="B6278" s="37" t="str">
        <f t="array" ref="B6278">IFERROR(XLOOKUP(A6278,'Asignacion Nov'!A:A,'Asignacion Nov'!C:C))</f>
        <v>PISA Gdl</v>
      </c>
      <c r="C6278" s="37" t="str">
        <f t="array" ref="C6278">IFERROR(XLOOKUP(A6278,'Asignacion Nov'!A:A,'Asignacion Nov'!B:B))</f>
        <v>EC-06</v>
      </c>
      <c r="D6278" s="38">
        <v>45618.47</v>
      </c>
      <c r="E6278" s="36" t="s">
        <v>352</v>
      </c>
      <c r="F6278" s="37" t="str">
        <f t="array" ref="F6278">IFERROR(XLOOKUP(E6278,Operadores!A:A,Operadores!B:B))</f>
        <v>AQUISA</v>
      </c>
      <c r="G6278" s="36" t="s">
        <v>75</v>
      </c>
      <c r="H6278" s="39">
        <v>20.26412</v>
      </c>
      <c r="I6278" s="40">
        <v>523.7</v>
      </c>
      <c r="J6278" s="41">
        <f t="shared" si="5"/>
        <v>10612.31964</v>
      </c>
      <c r="K6278" s="37" t="str">
        <f t="array" ref="K6278">IFERROR(XLOOKUP(G6278,'Tipo de carga'!A:A,'Tipo de carga'!B:B))</f>
        <v>Autoabasto</v>
      </c>
      <c r="L6278" s="37">
        <f t="shared" si="2"/>
        <v>47</v>
      </c>
      <c r="M6278" s="37">
        <f t="shared" si="3"/>
        <v>22</v>
      </c>
      <c r="N6278" s="37">
        <f t="shared" si="4"/>
        <v>11</v>
      </c>
      <c r="O6278" s="37" t="str">
        <f t="array" ref="O6278">IFERROR(XLOOKUP(K6278,'Tipo de carga'!B:B,'Tipo de carga'!C:C))</f>
        <v>Diesel</v>
      </c>
    </row>
    <row r="6279">
      <c r="A6279" s="36">
        <v>1862.0</v>
      </c>
      <c r="B6279" s="37" t="str">
        <f t="array" ref="B6279">IFERROR(XLOOKUP(A6279,'Asignacion Nov'!A:A,'Asignacion Nov'!C:C))</f>
        <v>Circuitos</v>
      </c>
      <c r="C6279" s="37" t="str">
        <f t="array" ref="C6279">IFERROR(XLOOKUP(A6279,'Asignacion Nov'!A:A,'Asignacion Nov'!B:B))</f>
        <v>EC-03</v>
      </c>
      <c r="D6279" s="38">
        <v>45618.93981481482</v>
      </c>
      <c r="E6279" s="36" t="s">
        <v>350</v>
      </c>
      <c r="F6279" s="37" t="str">
        <f t="array" ref="F6279">IFERROR(XLOOKUP(E6279,Operadores!A:A,Operadores!B:B))</f>
        <v>PERRI</v>
      </c>
      <c r="G6279" s="36" t="s">
        <v>274</v>
      </c>
      <c r="H6279" s="39">
        <v>19.63136</v>
      </c>
      <c r="I6279" s="40">
        <v>259.01</v>
      </c>
      <c r="J6279" s="41">
        <f t="shared" si="5"/>
        <v>5084.718554</v>
      </c>
      <c r="K6279" s="37" t="str">
        <f t="array" ref="K6279">IFERROR(XLOOKUP(G6279,'Tipo de carga'!A:A,'Tipo de carga'!B:B))</f>
        <v>Autoabasto</v>
      </c>
      <c r="L6279" s="37">
        <f t="shared" si="2"/>
        <v>47</v>
      </c>
      <c r="M6279" s="37">
        <f t="shared" si="3"/>
        <v>22</v>
      </c>
      <c r="N6279" s="37">
        <f t="shared" si="4"/>
        <v>11</v>
      </c>
      <c r="O6279" s="37" t="str">
        <f t="array" ref="O6279">IFERROR(XLOOKUP(K6279,'Tipo de carga'!B:B,'Tipo de carga'!C:C))</f>
        <v>Diesel</v>
      </c>
    </row>
    <row r="6280">
      <c r="A6280" s="36">
        <v>1871.0</v>
      </c>
      <c r="B6280" s="37" t="str">
        <f t="array" ref="B6280">IFERROR(XLOOKUP(A6280,'Asignacion Nov'!A:A,'Asignacion Nov'!C:C))</f>
        <v>Circuitos</v>
      </c>
      <c r="C6280" s="37" t="str">
        <f t="array" ref="C6280">IFERROR(XLOOKUP(A6280,'Asignacion Nov'!A:A,'Asignacion Nov'!B:B))</f>
        <v>EC-03</v>
      </c>
      <c r="D6280" s="38">
        <v>45618.675092592595</v>
      </c>
      <c r="E6280" s="36" t="s">
        <v>197</v>
      </c>
      <c r="F6280" s="37" t="str">
        <f t="array" ref="F6280">IFERROR(XLOOKUP(E6280,Operadores!A:A,Operadores!B:B))</f>
        <v>REYALE</v>
      </c>
      <c r="G6280" s="36" t="s">
        <v>274</v>
      </c>
      <c r="H6280" s="39">
        <v>19.63136</v>
      </c>
      <c r="I6280" s="40">
        <v>390.09</v>
      </c>
      <c r="J6280" s="41">
        <f t="shared" si="5"/>
        <v>7657.997222</v>
      </c>
      <c r="K6280" s="37" t="str">
        <f t="array" ref="K6280">IFERROR(XLOOKUP(G6280,'Tipo de carga'!A:A,'Tipo de carga'!B:B))</f>
        <v>Autoabasto</v>
      </c>
      <c r="L6280" s="37">
        <f t="shared" si="2"/>
        <v>47</v>
      </c>
      <c r="M6280" s="37">
        <f t="shared" si="3"/>
        <v>22</v>
      </c>
      <c r="N6280" s="37">
        <f t="shared" si="4"/>
        <v>11</v>
      </c>
      <c r="O6280" s="37" t="str">
        <f t="array" ref="O6280">IFERROR(XLOOKUP(K6280,'Tipo de carga'!B:B,'Tipo de carga'!C:C))</f>
        <v>Diesel</v>
      </c>
    </row>
    <row r="6281">
      <c r="A6281" s="36">
        <v>2048.0</v>
      </c>
      <c r="B6281" s="37" t="str">
        <f t="array" ref="B6281">IFERROR(XLOOKUP(A6281,'Asignacion Nov'!A:A,'Asignacion Nov'!C:C))</f>
        <v>Crisa</v>
      </c>
      <c r="C6281" s="37" t="str">
        <f t="array" ref="C6281">IFERROR(XLOOKUP(A6281,'Asignacion Nov'!A:A,'Asignacion Nov'!B:B))</f>
        <v>EC-07</v>
      </c>
      <c r="D6281" s="38">
        <v>45618.55210648148</v>
      </c>
      <c r="E6281" s="36" t="s">
        <v>360</v>
      </c>
      <c r="F6281" s="37" t="str">
        <f t="array" ref="F6281">IFERROR(XLOOKUP(E6281,Operadores!A:A,Operadores!B:B))</f>
        <v>CASJES</v>
      </c>
      <c r="G6281" s="36" t="s">
        <v>274</v>
      </c>
      <c r="H6281" s="39">
        <v>19.63136</v>
      </c>
      <c r="I6281" s="40">
        <v>807.88</v>
      </c>
      <c r="J6281" s="41">
        <f t="shared" si="5"/>
        <v>15859.78312</v>
      </c>
      <c r="K6281" s="37" t="str">
        <f t="array" ref="K6281">IFERROR(XLOOKUP(G6281,'Tipo de carga'!A:A,'Tipo de carga'!B:B))</f>
        <v>Autoabasto</v>
      </c>
      <c r="L6281" s="37">
        <f t="shared" si="2"/>
        <v>47</v>
      </c>
      <c r="M6281" s="37">
        <f t="shared" si="3"/>
        <v>22</v>
      </c>
      <c r="N6281" s="37">
        <f t="shared" si="4"/>
        <v>11</v>
      </c>
      <c r="O6281" s="37" t="str">
        <f t="array" ref="O6281">IFERROR(XLOOKUP(K6281,'Tipo de carga'!B:B,'Tipo de carga'!C:C))</f>
        <v>Diesel</v>
      </c>
    </row>
    <row r="6282">
      <c r="A6282" s="36">
        <v>2084.0</v>
      </c>
      <c r="B6282" s="37" t="str">
        <f t="array" ref="B6282">IFERROR(XLOOKUP(A6282,'Asignacion Nov'!A:A,'Asignacion Nov'!C:C))</f>
        <v>PISA Gdl</v>
      </c>
      <c r="C6282" s="37" t="str">
        <f t="array" ref="C6282">IFERROR(XLOOKUP(A6282,'Asignacion Nov'!A:A,'Asignacion Nov'!B:B))</f>
        <v>EC-06</v>
      </c>
      <c r="D6282" s="38">
        <v>45618.477326388886</v>
      </c>
      <c r="E6282" s="36" t="s">
        <v>267</v>
      </c>
      <c r="F6282" s="37" t="str">
        <f t="array" ref="F6282">IFERROR(XLOOKUP(E6282,Operadores!A:A,Operadores!B:B))</f>
        <v>LOPEDU</v>
      </c>
      <c r="G6282" s="36" t="s">
        <v>274</v>
      </c>
      <c r="H6282" s="39">
        <v>19.63136</v>
      </c>
      <c r="I6282" s="40">
        <v>480.07</v>
      </c>
      <c r="J6282" s="41">
        <f t="shared" si="5"/>
        <v>9424.426995</v>
      </c>
      <c r="K6282" s="37" t="str">
        <f t="array" ref="K6282">IFERROR(XLOOKUP(G6282,'Tipo de carga'!A:A,'Tipo de carga'!B:B))</f>
        <v>Autoabasto</v>
      </c>
      <c r="L6282" s="37">
        <f t="shared" si="2"/>
        <v>47</v>
      </c>
      <c r="M6282" s="37">
        <f t="shared" si="3"/>
        <v>22</v>
      </c>
      <c r="N6282" s="37">
        <f t="shared" si="4"/>
        <v>11</v>
      </c>
      <c r="O6282" s="37" t="str">
        <f t="array" ref="O6282">IFERROR(XLOOKUP(K6282,'Tipo de carga'!B:B,'Tipo de carga'!C:C))</f>
        <v>Diesel</v>
      </c>
    </row>
    <row r="6283">
      <c r="A6283" s="36">
        <v>1859.0</v>
      </c>
      <c r="B6283" s="37" t="str">
        <f t="array" ref="B6283">IFERROR(XLOOKUP(A6283,'Asignacion Nov'!A:A,'Asignacion Nov'!C:C))</f>
        <v>Circuitos</v>
      </c>
      <c r="C6283" s="37" t="str">
        <f t="array" ref="C6283">IFERROR(XLOOKUP(A6283,'Asignacion Nov'!A:A,'Asignacion Nov'!B:B))</f>
        <v>EC-03</v>
      </c>
      <c r="D6283" s="38">
        <v>45618.44122685185</v>
      </c>
      <c r="E6283" s="36" t="s">
        <v>238</v>
      </c>
      <c r="F6283" s="37" t="str">
        <f t="array" ref="F6283">IFERROR(XLOOKUP(E6283,Operadores!A:A,Operadores!B:B))</f>
        <v>JIMMI</v>
      </c>
      <c r="G6283" s="36" t="s">
        <v>274</v>
      </c>
      <c r="H6283" s="39">
        <v>19.63136</v>
      </c>
      <c r="I6283" s="40">
        <v>702.92</v>
      </c>
      <c r="J6283" s="41">
        <f t="shared" si="5"/>
        <v>13799.27557</v>
      </c>
      <c r="K6283" s="37" t="str">
        <f t="array" ref="K6283">IFERROR(XLOOKUP(G6283,'Tipo de carga'!A:A,'Tipo de carga'!B:B))</f>
        <v>Autoabasto</v>
      </c>
      <c r="L6283" s="37">
        <f t="shared" si="2"/>
        <v>47</v>
      </c>
      <c r="M6283" s="37">
        <f t="shared" si="3"/>
        <v>22</v>
      </c>
      <c r="N6283" s="37">
        <f t="shared" si="4"/>
        <v>11</v>
      </c>
      <c r="O6283" s="37" t="str">
        <f t="array" ref="O6283">IFERROR(XLOOKUP(K6283,'Tipo de carga'!B:B,'Tipo de carga'!C:C))</f>
        <v>Diesel</v>
      </c>
    </row>
    <row r="6284">
      <c r="A6284" s="36">
        <v>1881.0</v>
      </c>
      <c r="B6284" s="37" t="str">
        <f t="array" ref="B6284">IFERROR(XLOOKUP(A6284,'Asignacion Nov'!A:A,'Asignacion Nov'!C:C))</f>
        <v>Circuitos</v>
      </c>
      <c r="C6284" s="37" t="str">
        <f t="array" ref="C6284">IFERROR(XLOOKUP(A6284,'Asignacion Nov'!A:A,'Asignacion Nov'!B:B))</f>
        <v>EC-03</v>
      </c>
      <c r="D6284" s="38">
        <v>45618.420115740744</v>
      </c>
      <c r="E6284" s="36" t="s">
        <v>210</v>
      </c>
      <c r="F6284" s="37" t="str">
        <f t="array" ref="F6284">IFERROR(XLOOKUP(E6284,Operadores!A:A,Operadores!B:B))</f>
        <v>CERJER</v>
      </c>
      <c r="G6284" s="36" t="s">
        <v>274</v>
      </c>
      <c r="H6284" s="39">
        <v>19.63136</v>
      </c>
      <c r="I6284" s="40">
        <v>345.04</v>
      </c>
      <c r="J6284" s="41">
        <f t="shared" si="5"/>
        <v>6773.604454</v>
      </c>
      <c r="K6284" s="37" t="str">
        <f t="array" ref="K6284">IFERROR(XLOOKUP(G6284,'Tipo de carga'!A:A,'Tipo de carga'!B:B))</f>
        <v>Autoabasto</v>
      </c>
      <c r="L6284" s="37">
        <f t="shared" si="2"/>
        <v>47</v>
      </c>
      <c r="M6284" s="37">
        <f t="shared" si="3"/>
        <v>22</v>
      </c>
      <c r="N6284" s="37">
        <f t="shared" si="4"/>
        <v>11</v>
      </c>
      <c r="O6284" s="37" t="str">
        <f t="array" ref="O6284">IFERROR(XLOOKUP(K6284,'Tipo de carga'!B:B,'Tipo de carga'!C:C))</f>
        <v>Diesel</v>
      </c>
    </row>
    <row r="6285">
      <c r="A6285" s="36">
        <v>1764.0</v>
      </c>
      <c r="B6285" s="37" t="str">
        <f t="array" ref="B6285">IFERROR(XLOOKUP(A6285,'Asignacion Nov'!A:A,'Asignacion Nov'!C:C))</f>
        <v>Polaris</v>
      </c>
      <c r="C6285" s="37" t="str">
        <f t="array" ref="C6285">IFERROR(XLOOKUP(A6285,'Asignacion Nov'!A:A,'Asignacion Nov'!B:B))</f>
        <v>EC-07</v>
      </c>
      <c r="D6285" s="38">
        <v>45618.37954861111</v>
      </c>
      <c r="E6285" s="36" t="s">
        <v>458</v>
      </c>
      <c r="F6285" s="37" t="str">
        <f t="array" ref="F6285">IFERROR(XLOOKUP(E6285,Operadores!A:A,Operadores!B:B))</f>
        <v>ZAVJOS01X</v>
      </c>
      <c r="G6285" s="36" t="s">
        <v>274</v>
      </c>
      <c r="H6285" s="39">
        <v>19.63136</v>
      </c>
      <c r="I6285" s="40">
        <v>306.86</v>
      </c>
      <c r="J6285" s="41">
        <f t="shared" si="5"/>
        <v>6024.07913</v>
      </c>
      <c r="K6285" s="37" t="str">
        <f t="array" ref="K6285">IFERROR(XLOOKUP(G6285,'Tipo de carga'!A:A,'Tipo de carga'!B:B))</f>
        <v>Autoabasto</v>
      </c>
      <c r="L6285" s="37">
        <f t="shared" si="2"/>
        <v>47</v>
      </c>
      <c r="M6285" s="37">
        <f t="shared" si="3"/>
        <v>22</v>
      </c>
      <c r="N6285" s="37">
        <f t="shared" si="4"/>
        <v>11</v>
      </c>
      <c r="O6285" s="37" t="str">
        <f t="array" ref="O6285">IFERROR(XLOOKUP(K6285,'Tipo de carga'!B:B,'Tipo de carga'!C:C))</f>
        <v>Diesel</v>
      </c>
    </row>
    <row r="6286">
      <c r="A6286" s="36">
        <v>2031.0</v>
      </c>
      <c r="B6286" s="37" t="str">
        <f t="array" ref="B6286">IFERROR(XLOOKUP(A6286,'Asignacion Nov'!A:A,'Asignacion Nov'!C:C))</f>
        <v>MeLi Dedicado Merida</v>
      </c>
      <c r="C6286" s="37" t="str">
        <f t="array" ref="C6286">IFERROR(XLOOKUP(A6286,'Asignacion Nov'!A:A,'Asignacion Nov'!B:B))</f>
        <v>EC-05</v>
      </c>
      <c r="D6286" s="38">
        <v>45618.92905092592</v>
      </c>
      <c r="E6286" s="36" t="s">
        <v>304</v>
      </c>
      <c r="F6286" s="37" t="str">
        <f t="array" ref="F6286">IFERROR(XLOOKUP(E6286,Operadores!A:A,Operadores!B:B))</f>
        <v>ORTEDU</v>
      </c>
      <c r="G6286" s="36" t="s">
        <v>42</v>
      </c>
      <c r="H6286" s="39">
        <v>20.295153</v>
      </c>
      <c r="I6286" s="40">
        <v>245.0</v>
      </c>
      <c r="J6286" s="41">
        <f t="shared" si="5"/>
        <v>4972.312485</v>
      </c>
      <c r="K6286" s="37" t="str">
        <f t="array" ref="K6286">IFERROR(XLOOKUP(G6286,'Tipo de carga'!A:A,'Tipo de carga'!B:B))</f>
        <v>Autoabasto</v>
      </c>
      <c r="L6286" s="37">
        <f t="shared" si="2"/>
        <v>47</v>
      </c>
      <c r="M6286" s="37">
        <f t="shared" si="3"/>
        <v>22</v>
      </c>
      <c r="N6286" s="37">
        <f t="shared" si="4"/>
        <v>11</v>
      </c>
      <c r="O6286" s="37" t="str">
        <f t="array" ref="O6286">IFERROR(XLOOKUP(K6286,'Tipo de carga'!B:B,'Tipo de carga'!C:C))</f>
        <v>Diesel</v>
      </c>
    </row>
    <row r="6287">
      <c r="A6287" s="36">
        <v>2002.0</v>
      </c>
      <c r="B6287" s="37" t="str">
        <f t="array" ref="B6287">IFERROR(XLOOKUP(A6287,'Asignacion Nov'!A:A,'Asignacion Nov'!C:C))</f>
        <v>MeLi Dedicado Merida</v>
      </c>
      <c r="C6287" s="37" t="str">
        <f t="array" ref="C6287">IFERROR(XLOOKUP(A6287,'Asignacion Nov'!A:A,'Asignacion Nov'!B:B))</f>
        <v>EC-05</v>
      </c>
      <c r="D6287" s="38">
        <v>45618.915868055556</v>
      </c>
      <c r="E6287" s="36" t="s">
        <v>535</v>
      </c>
      <c r="F6287" s="37" t="str">
        <f t="array" ref="F6287">IFERROR(XLOOKUP(E6287,Operadores!A:A,Operadores!B:B))</f>
        <v>VELALE</v>
      </c>
      <c r="G6287" s="36" t="s">
        <v>42</v>
      </c>
      <c r="H6287" s="39">
        <v>20.295153</v>
      </c>
      <c r="I6287" s="40">
        <v>497.81</v>
      </c>
      <c r="J6287" s="41">
        <f t="shared" si="5"/>
        <v>10103.13011</v>
      </c>
      <c r="K6287" s="37" t="str">
        <f t="array" ref="K6287">IFERROR(XLOOKUP(G6287,'Tipo de carga'!A:A,'Tipo de carga'!B:B))</f>
        <v>Autoabasto</v>
      </c>
      <c r="L6287" s="37">
        <f t="shared" si="2"/>
        <v>47</v>
      </c>
      <c r="M6287" s="37">
        <f t="shared" si="3"/>
        <v>22</v>
      </c>
      <c r="N6287" s="37">
        <f t="shared" si="4"/>
        <v>11</v>
      </c>
      <c r="O6287" s="37" t="str">
        <f t="array" ref="O6287">IFERROR(XLOOKUP(K6287,'Tipo de carga'!B:B,'Tipo de carga'!C:C))</f>
        <v>Diesel</v>
      </c>
    </row>
    <row r="6288">
      <c r="A6288" s="36">
        <v>1898.0</v>
      </c>
      <c r="B6288" s="37" t="str">
        <f t="array" ref="B6288">IFERROR(XLOOKUP(A6288,'Asignacion Nov'!A:A,'Asignacion Nov'!C:C))</f>
        <v>Full Liver</v>
      </c>
      <c r="C6288" s="37" t="str">
        <f t="array" ref="C6288">IFERROR(XLOOKUP(A6288,'Asignacion Nov'!A:A,'Asignacion Nov'!B:B))</f>
        <v>EC-01</v>
      </c>
      <c r="D6288" s="38">
        <v>45618.83571759259</v>
      </c>
      <c r="E6288" s="36" t="s">
        <v>366</v>
      </c>
      <c r="F6288" s="37" t="str">
        <f t="array" ref="F6288">IFERROR(XLOOKUP(E6288,Operadores!A:A,Operadores!B:B))</f>
        <v>CASMA</v>
      </c>
      <c r="G6288" s="36" t="s">
        <v>42</v>
      </c>
      <c r="H6288" s="39">
        <v>20.295153</v>
      </c>
      <c r="I6288" s="40">
        <v>844.11</v>
      </c>
      <c r="J6288" s="41">
        <f t="shared" si="5"/>
        <v>17131.3416</v>
      </c>
      <c r="K6288" s="37" t="str">
        <f t="array" ref="K6288">IFERROR(XLOOKUP(G6288,'Tipo de carga'!A:A,'Tipo de carga'!B:B))</f>
        <v>Autoabasto</v>
      </c>
      <c r="L6288" s="37">
        <f t="shared" si="2"/>
        <v>47</v>
      </c>
      <c r="M6288" s="37">
        <f t="shared" si="3"/>
        <v>22</v>
      </c>
      <c r="N6288" s="37">
        <f t="shared" si="4"/>
        <v>11</v>
      </c>
      <c r="O6288" s="37" t="str">
        <f t="array" ref="O6288">IFERROR(XLOOKUP(K6288,'Tipo de carga'!B:B,'Tipo de carga'!C:C))</f>
        <v>Diesel</v>
      </c>
    </row>
    <row r="6289">
      <c r="A6289" s="36">
        <v>1831.0</v>
      </c>
      <c r="B6289" s="37" t="str">
        <f t="array" ref="B6289">IFERROR(XLOOKUP(A6289,'Asignacion Nov'!A:A,'Asignacion Nov'!C:C))</f>
        <v>Full Liver</v>
      </c>
      <c r="C6289" s="37" t="str">
        <f t="array" ref="C6289">IFERROR(XLOOKUP(A6289,'Asignacion Nov'!A:A,'Asignacion Nov'!B:B))</f>
        <v>EC-01</v>
      </c>
      <c r="D6289" s="38">
        <v>45618.81685185185</v>
      </c>
      <c r="E6289" s="36" t="s">
        <v>325</v>
      </c>
      <c r="F6289" s="37" t="str">
        <f t="array" ref="F6289">IFERROR(XLOOKUP(E6289,Operadores!A:A,Operadores!B:B))</f>
        <v>VELOSC</v>
      </c>
      <c r="G6289" s="36" t="s">
        <v>42</v>
      </c>
      <c r="H6289" s="39">
        <v>20.295153</v>
      </c>
      <c r="I6289" s="40">
        <v>437.73</v>
      </c>
      <c r="J6289" s="41">
        <f t="shared" si="5"/>
        <v>8883.797323</v>
      </c>
      <c r="K6289" s="37" t="str">
        <f t="array" ref="K6289">IFERROR(XLOOKUP(G6289,'Tipo de carga'!A:A,'Tipo de carga'!B:B))</f>
        <v>Autoabasto</v>
      </c>
      <c r="L6289" s="37">
        <f t="shared" si="2"/>
        <v>47</v>
      </c>
      <c r="M6289" s="37">
        <f t="shared" si="3"/>
        <v>22</v>
      </c>
      <c r="N6289" s="37">
        <f t="shared" si="4"/>
        <v>11</v>
      </c>
      <c r="O6289" s="37" t="str">
        <f t="array" ref="O6289">IFERROR(XLOOKUP(K6289,'Tipo de carga'!B:B,'Tipo de carga'!C:C))</f>
        <v>Diesel</v>
      </c>
    </row>
    <row r="6290">
      <c r="A6290" s="36">
        <v>1818.0</v>
      </c>
      <c r="B6290" s="37" t="str">
        <f t="array" ref="B6290">IFERROR(XLOOKUP(A6290,'Asignacion Nov'!A:A,'Asignacion Nov'!C:C))</f>
        <v>Wm Full</v>
      </c>
      <c r="C6290" s="37" t="str">
        <f t="array" ref="C6290">IFERROR(XLOOKUP(A6290,'Asignacion Nov'!A:A,'Asignacion Nov'!B:B))</f>
        <v>EC-08</v>
      </c>
      <c r="D6290" s="38">
        <v>45618.755740740744</v>
      </c>
      <c r="E6290" s="36" t="s">
        <v>302</v>
      </c>
      <c r="F6290" s="37" t="str">
        <f t="array" ref="F6290">IFERROR(XLOOKUP(E6290,Operadores!A:A,Operadores!B:B))</f>
        <v>HEROCT</v>
      </c>
      <c r="G6290" s="36" t="s">
        <v>42</v>
      </c>
      <c r="H6290" s="39">
        <v>20.295153</v>
      </c>
      <c r="I6290" s="40">
        <v>420.05</v>
      </c>
      <c r="J6290" s="41">
        <f t="shared" si="5"/>
        <v>8524.979018</v>
      </c>
      <c r="K6290" s="37" t="str">
        <f t="array" ref="K6290">IFERROR(XLOOKUP(G6290,'Tipo de carga'!A:A,'Tipo de carga'!B:B))</f>
        <v>Autoabasto</v>
      </c>
      <c r="L6290" s="37">
        <f t="shared" si="2"/>
        <v>47</v>
      </c>
      <c r="M6290" s="37">
        <f t="shared" si="3"/>
        <v>22</v>
      </c>
      <c r="N6290" s="37">
        <f t="shared" si="4"/>
        <v>11</v>
      </c>
      <c r="O6290" s="37" t="str">
        <f t="array" ref="O6290">IFERROR(XLOOKUP(K6290,'Tipo de carga'!B:B,'Tipo de carga'!C:C))</f>
        <v>Diesel</v>
      </c>
    </row>
    <row r="6291">
      <c r="A6291" s="36">
        <v>1758.0</v>
      </c>
      <c r="B6291" s="37" t="str">
        <f t="array" ref="B6291">IFERROR(XLOOKUP(A6291,'Asignacion Nov'!A:A,'Asignacion Nov'!C:C))</f>
        <v>Wm Full</v>
      </c>
      <c r="C6291" s="37" t="str">
        <f t="array" ref="C6291">IFERROR(XLOOKUP(A6291,'Asignacion Nov'!A:A,'Asignacion Nov'!B:B))</f>
        <v>EC-08</v>
      </c>
      <c r="D6291" s="38">
        <v>45618.703310185185</v>
      </c>
      <c r="E6291" s="36" t="s">
        <v>296</v>
      </c>
      <c r="F6291" s="37" t="str">
        <f t="array" ref="F6291">IFERROR(XLOOKUP(E6291,Operadores!A:A,Operadores!B:B))</f>
        <v>PINGUA</v>
      </c>
      <c r="G6291" s="36" t="s">
        <v>42</v>
      </c>
      <c r="H6291" s="39">
        <v>20.295153</v>
      </c>
      <c r="I6291" s="40">
        <v>421.61</v>
      </c>
      <c r="J6291" s="41">
        <f t="shared" si="5"/>
        <v>8556.639456</v>
      </c>
      <c r="K6291" s="37" t="str">
        <f t="array" ref="K6291">IFERROR(XLOOKUP(G6291,'Tipo de carga'!A:A,'Tipo de carga'!B:B))</f>
        <v>Autoabasto</v>
      </c>
      <c r="L6291" s="37">
        <f t="shared" si="2"/>
        <v>47</v>
      </c>
      <c r="M6291" s="37">
        <f t="shared" si="3"/>
        <v>22</v>
      </c>
      <c r="N6291" s="37">
        <f t="shared" si="4"/>
        <v>11</v>
      </c>
      <c r="O6291" s="37" t="str">
        <f t="array" ref="O6291">IFERROR(XLOOKUP(K6291,'Tipo de carga'!B:B,'Tipo de carga'!C:C))</f>
        <v>Diesel</v>
      </c>
    </row>
    <row r="6292">
      <c r="A6292" s="36">
        <v>2061.0</v>
      </c>
      <c r="B6292" s="37" t="str">
        <f t="array" ref="B6292">IFERROR(XLOOKUP(A6292,'Asignacion Nov'!A:A,'Asignacion Nov'!C:C))</f>
        <v>PISA Gdl</v>
      </c>
      <c r="C6292" s="37" t="str">
        <f t="array" ref="C6292">IFERROR(XLOOKUP(A6292,'Asignacion Nov'!A:A,'Asignacion Nov'!B:B))</f>
        <v>EC-06</v>
      </c>
      <c r="D6292" s="38">
        <v>45618.59049768518</v>
      </c>
      <c r="E6292" s="36" t="s">
        <v>270</v>
      </c>
      <c r="F6292" s="37" t="str">
        <f t="array" ref="F6292">IFERROR(XLOOKUP(E6292,Operadores!A:A,Operadores!B:B))</f>
        <v>RESEDU</v>
      </c>
      <c r="G6292" s="36" t="s">
        <v>42</v>
      </c>
      <c r="H6292" s="39">
        <v>20.295153</v>
      </c>
      <c r="I6292" s="40">
        <v>680.08</v>
      </c>
      <c r="J6292" s="41">
        <f t="shared" si="5"/>
        <v>13802.32765</v>
      </c>
      <c r="K6292" s="37" t="str">
        <f t="array" ref="K6292">IFERROR(XLOOKUP(G6292,'Tipo de carga'!A:A,'Tipo de carga'!B:B))</f>
        <v>Autoabasto</v>
      </c>
      <c r="L6292" s="37">
        <f t="shared" si="2"/>
        <v>47</v>
      </c>
      <c r="M6292" s="37">
        <f t="shared" si="3"/>
        <v>22</v>
      </c>
      <c r="N6292" s="37">
        <f t="shared" si="4"/>
        <v>11</v>
      </c>
      <c r="O6292" s="37" t="str">
        <f t="array" ref="O6292">IFERROR(XLOOKUP(K6292,'Tipo de carga'!B:B,'Tipo de carga'!C:C))</f>
        <v>Diesel</v>
      </c>
    </row>
    <row r="6293">
      <c r="A6293" s="36">
        <v>2077.0</v>
      </c>
      <c r="B6293" s="37" t="str">
        <f t="array" ref="B6293">IFERROR(XLOOKUP(A6293,'Asignacion Nov'!A:A,'Asignacion Nov'!C:C))</f>
        <v>Available</v>
      </c>
      <c r="C6293" s="37" t="str">
        <f t="array" ref="C6293">IFERROR(XLOOKUP(A6293,'Asignacion Nov'!A:A,'Asignacion Nov'!B:B))</f>
        <v>TTE</v>
      </c>
      <c r="D6293" s="38">
        <v>45618.588125</v>
      </c>
      <c r="E6293" s="36" t="s">
        <v>573</v>
      </c>
      <c r="F6293" s="37" t="str">
        <f t="array" ref="F6293">IFERROR(XLOOKUP(E6293,Operadores!A:A,Operadores!B:B))</f>
        <v>FLOJOS02</v>
      </c>
      <c r="G6293" s="36" t="s">
        <v>42</v>
      </c>
      <c r="H6293" s="39">
        <v>20.295153</v>
      </c>
      <c r="I6293" s="40">
        <v>621.4</v>
      </c>
      <c r="J6293" s="41">
        <f t="shared" si="5"/>
        <v>12611.40807</v>
      </c>
      <c r="K6293" s="37" t="str">
        <f t="array" ref="K6293">IFERROR(XLOOKUP(G6293,'Tipo de carga'!A:A,'Tipo de carga'!B:B))</f>
        <v>Autoabasto</v>
      </c>
      <c r="L6293" s="37">
        <f t="shared" si="2"/>
        <v>47</v>
      </c>
      <c r="M6293" s="37">
        <f t="shared" si="3"/>
        <v>22</v>
      </c>
      <c r="N6293" s="37">
        <f t="shared" si="4"/>
        <v>11</v>
      </c>
      <c r="O6293" s="37" t="str">
        <f t="array" ref="O6293">IFERROR(XLOOKUP(K6293,'Tipo de carga'!B:B,'Tipo de carga'!C:C))</f>
        <v>Diesel</v>
      </c>
    </row>
    <row r="6294">
      <c r="A6294" s="36">
        <v>2028.0</v>
      </c>
      <c r="B6294" s="37" t="str">
        <f t="array" ref="B6294">IFERROR(XLOOKUP(A6294,'Asignacion Nov'!A:A,'Asignacion Nov'!C:C))</f>
        <v>MeLi Dedicado Merida</v>
      </c>
      <c r="C6294" s="37" t="str">
        <f t="array" ref="C6294">IFERROR(XLOOKUP(A6294,'Asignacion Nov'!A:A,'Asignacion Nov'!B:B))</f>
        <v>EC-05</v>
      </c>
      <c r="D6294" s="38">
        <v>45618.54609953704</v>
      </c>
      <c r="E6294" s="36" t="s">
        <v>246</v>
      </c>
      <c r="F6294" s="37" t="str">
        <f t="array" ref="F6294">IFERROR(XLOOKUP(E6294,Operadores!A:A,Operadores!B:B))</f>
        <v>LUNADO</v>
      </c>
      <c r="G6294" s="36" t="s">
        <v>42</v>
      </c>
      <c r="H6294" s="39">
        <v>20.295153</v>
      </c>
      <c r="I6294" s="40">
        <v>240.43</v>
      </c>
      <c r="J6294" s="41">
        <f t="shared" si="5"/>
        <v>4879.563636</v>
      </c>
      <c r="K6294" s="37" t="str">
        <f t="array" ref="K6294">IFERROR(XLOOKUP(G6294,'Tipo de carga'!A:A,'Tipo de carga'!B:B))</f>
        <v>Autoabasto</v>
      </c>
      <c r="L6294" s="37">
        <f t="shared" si="2"/>
        <v>47</v>
      </c>
      <c r="M6294" s="37">
        <f t="shared" si="3"/>
        <v>22</v>
      </c>
      <c r="N6294" s="37">
        <f t="shared" si="4"/>
        <v>11</v>
      </c>
      <c r="O6294" s="37" t="str">
        <f t="array" ref="O6294">IFERROR(XLOOKUP(K6294,'Tipo de carga'!B:B,'Tipo de carga'!C:C))</f>
        <v>Diesel</v>
      </c>
    </row>
    <row r="6295">
      <c r="A6295" s="36">
        <v>2005.0</v>
      </c>
      <c r="B6295" s="37" t="str">
        <f t="array" ref="B6295">IFERROR(XLOOKUP(A6295,'Asignacion Nov'!A:A,'Asignacion Nov'!C:C))</f>
        <v>MeLi Dedicado Merida</v>
      </c>
      <c r="C6295" s="37" t="str">
        <f t="array" ref="C6295">IFERROR(XLOOKUP(A6295,'Asignacion Nov'!A:A,'Asignacion Nov'!B:B))</f>
        <v>EC-05</v>
      </c>
      <c r="D6295" s="38">
        <v>45618.542175925926</v>
      </c>
      <c r="E6295" s="36" t="s">
        <v>399</v>
      </c>
      <c r="F6295" s="37" t="str">
        <f t="array" ref="F6295">IFERROR(XLOOKUP(E6295,Operadores!A:A,Operadores!B:B))</f>
        <v>DOMLEO</v>
      </c>
      <c r="G6295" s="36" t="s">
        <v>42</v>
      </c>
      <c r="H6295" s="39">
        <v>20.295153</v>
      </c>
      <c r="I6295" s="40">
        <v>280.32</v>
      </c>
      <c r="J6295" s="41">
        <f t="shared" si="5"/>
        <v>5689.137289</v>
      </c>
      <c r="K6295" s="37" t="str">
        <f t="array" ref="K6295">IFERROR(XLOOKUP(G6295,'Tipo de carga'!A:A,'Tipo de carga'!B:B))</f>
        <v>Autoabasto</v>
      </c>
      <c r="L6295" s="37">
        <f t="shared" si="2"/>
        <v>47</v>
      </c>
      <c r="M6295" s="37">
        <f t="shared" si="3"/>
        <v>22</v>
      </c>
      <c r="N6295" s="37">
        <f t="shared" si="4"/>
        <v>11</v>
      </c>
      <c r="O6295" s="37" t="str">
        <f t="array" ref="O6295">IFERROR(XLOOKUP(K6295,'Tipo de carga'!B:B,'Tipo de carga'!C:C))</f>
        <v>Diesel</v>
      </c>
    </row>
    <row r="6296">
      <c r="A6296" s="36">
        <v>1721.0</v>
      </c>
      <c r="B6296" s="37" t="str">
        <f t="array" ref="B6296">IFERROR(XLOOKUP(A6296,'Asignacion Nov'!A:A,'Asignacion Nov'!C:C))</f>
        <v>Wm Full</v>
      </c>
      <c r="C6296" s="37" t="str">
        <f t="array" ref="C6296">IFERROR(XLOOKUP(A6296,'Asignacion Nov'!A:A,'Asignacion Nov'!B:B))</f>
        <v>EC-08</v>
      </c>
      <c r="D6296" s="38">
        <v>45618.45784722222</v>
      </c>
      <c r="E6296" s="36" t="s">
        <v>283</v>
      </c>
      <c r="F6296" s="37" t="str">
        <f t="array" ref="F6296">IFERROR(XLOOKUP(E6296,Operadores!A:A,Operadores!B:B))</f>
        <v>MAYSA</v>
      </c>
      <c r="G6296" s="36" t="s">
        <v>42</v>
      </c>
      <c r="H6296" s="39">
        <v>20.295153</v>
      </c>
      <c r="I6296" s="40">
        <v>468.05</v>
      </c>
      <c r="J6296" s="41">
        <f t="shared" si="5"/>
        <v>9499.146362</v>
      </c>
      <c r="K6296" s="37" t="str">
        <f t="array" ref="K6296">IFERROR(XLOOKUP(G6296,'Tipo de carga'!A:A,'Tipo de carga'!B:B))</f>
        <v>Autoabasto</v>
      </c>
      <c r="L6296" s="37">
        <f t="shared" si="2"/>
        <v>47</v>
      </c>
      <c r="M6296" s="37">
        <f t="shared" si="3"/>
        <v>22</v>
      </c>
      <c r="N6296" s="37">
        <f t="shared" si="4"/>
        <v>11</v>
      </c>
      <c r="O6296" s="37" t="str">
        <f t="array" ref="O6296">IFERROR(XLOOKUP(K6296,'Tipo de carga'!B:B,'Tipo de carga'!C:C))</f>
        <v>Diesel</v>
      </c>
    </row>
    <row r="6297">
      <c r="A6297" s="36">
        <v>1730.0</v>
      </c>
      <c r="B6297" s="37" t="str">
        <f t="array" ref="B6297">IFERROR(XLOOKUP(A6297,'Asignacion Nov'!A:A,'Asignacion Nov'!C:C))</f>
        <v>Wm Sencillo</v>
      </c>
      <c r="C6297" s="37" t="str">
        <f t="array" ref="C6297">IFERROR(XLOOKUP(A6297,'Asignacion Nov'!A:A,'Asignacion Nov'!B:B))</f>
        <v>EC-08</v>
      </c>
      <c r="D6297" s="38">
        <v>45618.396365740744</v>
      </c>
      <c r="E6297" s="36" t="s">
        <v>286</v>
      </c>
      <c r="F6297" s="37" t="str">
        <f t="array" ref="F6297">IFERROR(XLOOKUP(E6297,Operadores!A:A,Operadores!B:B))</f>
        <v>LOPERI</v>
      </c>
      <c r="G6297" s="36" t="s">
        <v>42</v>
      </c>
      <c r="H6297" s="39">
        <v>20.295153</v>
      </c>
      <c r="I6297" s="40">
        <v>425.0</v>
      </c>
      <c r="J6297" s="41">
        <f t="shared" si="5"/>
        <v>8625.440025</v>
      </c>
      <c r="K6297" s="37" t="str">
        <f t="array" ref="K6297">IFERROR(XLOOKUP(G6297,'Tipo de carga'!A:A,'Tipo de carga'!B:B))</f>
        <v>Autoabasto</v>
      </c>
      <c r="L6297" s="37">
        <f t="shared" si="2"/>
        <v>47</v>
      </c>
      <c r="M6297" s="37">
        <f t="shared" si="3"/>
        <v>22</v>
      </c>
      <c r="N6297" s="37">
        <f t="shared" si="4"/>
        <v>11</v>
      </c>
      <c r="O6297" s="37" t="str">
        <f t="array" ref="O6297">IFERROR(XLOOKUP(K6297,'Tipo de carga'!B:B,'Tipo de carga'!C:C))</f>
        <v>Diesel</v>
      </c>
    </row>
    <row r="6298">
      <c r="A6298" s="36">
        <v>1991.0</v>
      </c>
      <c r="B6298" s="37" t="str">
        <f t="array" ref="B6298">IFERROR(XLOOKUP(A6298,'Asignacion Nov'!A:A,'Asignacion Nov'!C:C))</f>
        <v>MeLi Dedicado Merida</v>
      </c>
      <c r="C6298" s="37" t="str">
        <f t="array" ref="C6298">IFERROR(XLOOKUP(A6298,'Asignacion Nov'!A:A,'Asignacion Nov'!B:B))</f>
        <v>EC-05</v>
      </c>
      <c r="D6298" s="38">
        <v>45618.38880787037</v>
      </c>
      <c r="E6298" s="36" t="s">
        <v>204</v>
      </c>
      <c r="F6298" s="37" t="str">
        <f t="array" ref="F6298">IFERROR(XLOOKUP(E6298,Operadores!A:A,Operadores!B:B))</f>
        <v>AGUARM</v>
      </c>
      <c r="G6298" s="36" t="s">
        <v>42</v>
      </c>
      <c r="H6298" s="39">
        <v>20.295153</v>
      </c>
      <c r="I6298" s="40">
        <v>397.46</v>
      </c>
      <c r="J6298" s="41">
        <f t="shared" si="5"/>
        <v>8066.511511</v>
      </c>
      <c r="K6298" s="37" t="str">
        <f t="array" ref="K6298">IFERROR(XLOOKUP(G6298,'Tipo de carga'!A:A,'Tipo de carga'!B:B))</f>
        <v>Autoabasto</v>
      </c>
      <c r="L6298" s="37">
        <f t="shared" si="2"/>
        <v>47</v>
      </c>
      <c r="M6298" s="37">
        <f t="shared" si="3"/>
        <v>22</v>
      </c>
      <c r="N6298" s="37">
        <f t="shared" si="4"/>
        <v>11</v>
      </c>
      <c r="O6298" s="37" t="str">
        <f t="array" ref="O6298">IFERROR(XLOOKUP(K6298,'Tipo de carga'!B:B,'Tipo de carga'!C:C))</f>
        <v>Diesel</v>
      </c>
    </row>
    <row r="6299">
      <c r="A6299" s="36">
        <v>2009.0</v>
      </c>
      <c r="B6299" s="37" t="str">
        <f t="array" ref="B6299">IFERROR(XLOOKUP(A6299,'Asignacion Nov'!A:A,'Asignacion Nov'!C:C))</f>
        <v>MeLi Dedicado Merida</v>
      </c>
      <c r="C6299" s="37" t="str">
        <f t="array" ref="C6299">IFERROR(XLOOKUP(A6299,'Asignacion Nov'!A:A,'Asignacion Nov'!B:B))</f>
        <v>EC-05</v>
      </c>
      <c r="D6299" s="38">
        <v>45618.33304398148</v>
      </c>
      <c r="E6299" s="36" t="s">
        <v>294</v>
      </c>
      <c r="F6299" s="37" t="str">
        <f t="array" ref="F6299">IFERROR(XLOOKUP(E6299,Operadores!A:A,Operadores!B:B))</f>
        <v>GONCAR01</v>
      </c>
      <c r="G6299" s="36" t="s">
        <v>42</v>
      </c>
      <c r="H6299" s="39">
        <v>20.295153</v>
      </c>
      <c r="I6299" s="40">
        <v>255.02</v>
      </c>
      <c r="J6299" s="41">
        <f t="shared" si="5"/>
        <v>5175.669918</v>
      </c>
      <c r="K6299" s="37" t="str">
        <f t="array" ref="K6299">IFERROR(XLOOKUP(G6299,'Tipo de carga'!A:A,'Tipo de carga'!B:B))</f>
        <v>Autoabasto</v>
      </c>
      <c r="L6299" s="37">
        <f t="shared" si="2"/>
        <v>47</v>
      </c>
      <c r="M6299" s="37">
        <f t="shared" si="3"/>
        <v>22</v>
      </c>
      <c r="N6299" s="37">
        <f t="shared" si="4"/>
        <v>11</v>
      </c>
      <c r="O6299" s="37" t="str">
        <f t="array" ref="O6299">IFERROR(XLOOKUP(K6299,'Tipo de carga'!B:B,'Tipo de carga'!C:C))</f>
        <v>Diesel</v>
      </c>
    </row>
    <row r="6300">
      <c r="A6300" s="36">
        <v>2000.0</v>
      </c>
      <c r="B6300" s="37" t="str">
        <f t="array" ref="B6300">IFERROR(XLOOKUP(A6300,'Asignacion Nov'!A:A,'Asignacion Nov'!C:C))</f>
        <v>MeLi Dedicado Merida</v>
      </c>
      <c r="C6300" s="37" t="str">
        <f t="array" ref="C6300">IFERROR(XLOOKUP(A6300,'Asignacion Nov'!A:A,'Asignacion Nov'!B:B))</f>
        <v>EC-05</v>
      </c>
      <c r="D6300" s="38">
        <v>45618.28884259259</v>
      </c>
      <c r="E6300" s="36" t="s">
        <v>402</v>
      </c>
      <c r="F6300" s="37" t="str">
        <f t="array" ref="F6300">IFERROR(XLOOKUP(E6300,Operadores!A:A,Operadores!B:B))</f>
        <v>GARJOS02</v>
      </c>
      <c r="G6300" s="36" t="s">
        <v>42</v>
      </c>
      <c r="H6300" s="39">
        <v>20.295153</v>
      </c>
      <c r="I6300" s="40">
        <v>250.02</v>
      </c>
      <c r="J6300" s="41">
        <f t="shared" si="5"/>
        <v>5074.194153</v>
      </c>
      <c r="K6300" s="37" t="str">
        <f t="array" ref="K6300">IFERROR(XLOOKUP(G6300,'Tipo de carga'!A:A,'Tipo de carga'!B:B))</f>
        <v>Autoabasto</v>
      </c>
      <c r="L6300" s="37">
        <f t="shared" si="2"/>
        <v>47</v>
      </c>
      <c r="M6300" s="37">
        <f t="shared" si="3"/>
        <v>22</v>
      </c>
      <c r="N6300" s="37">
        <f t="shared" si="4"/>
        <v>11</v>
      </c>
      <c r="O6300" s="37" t="str">
        <f t="array" ref="O6300">IFERROR(XLOOKUP(K6300,'Tipo de carga'!B:B,'Tipo de carga'!C:C))</f>
        <v>Diesel</v>
      </c>
    </row>
    <row r="6301">
      <c r="A6301" s="36">
        <v>2020.0</v>
      </c>
      <c r="B6301" s="37" t="str">
        <f t="array" ref="B6301">IFERROR(XLOOKUP(A6301,'Asignacion Nov'!A:A,'Asignacion Nov'!C:C))</f>
        <v>MeLi Dedicado Merida</v>
      </c>
      <c r="C6301" s="37" t="str">
        <f t="array" ref="C6301">IFERROR(XLOOKUP(A6301,'Asignacion Nov'!A:A,'Asignacion Nov'!B:B))</f>
        <v>EC-05</v>
      </c>
      <c r="D6301" s="38">
        <v>45618.220613425925</v>
      </c>
      <c r="E6301" s="36" t="s">
        <v>164</v>
      </c>
      <c r="F6301" s="37" t="str">
        <f t="array" ref="F6301">IFERROR(XLOOKUP(E6301,Operadores!A:A,Operadores!B:B))</f>
        <v>MUÑOSC</v>
      </c>
      <c r="G6301" s="36" t="s">
        <v>42</v>
      </c>
      <c r="H6301" s="39">
        <v>20.295153</v>
      </c>
      <c r="I6301" s="40">
        <v>240.02</v>
      </c>
      <c r="J6301" s="41">
        <f t="shared" si="5"/>
        <v>4871.242623</v>
      </c>
      <c r="K6301" s="37" t="str">
        <f t="array" ref="K6301">IFERROR(XLOOKUP(G6301,'Tipo de carga'!A:A,'Tipo de carga'!B:B))</f>
        <v>Autoabasto</v>
      </c>
      <c r="L6301" s="37">
        <f t="shared" si="2"/>
        <v>47</v>
      </c>
      <c r="M6301" s="37">
        <f t="shared" si="3"/>
        <v>22</v>
      </c>
      <c r="N6301" s="37">
        <f t="shared" si="4"/>
        <v>11</v>
      </c>
      <c r="O6301" s="37" t="str">
        <f t="array" ref="O6301">IFERROR(XLOOKUP(K6301,'Tipo de carga'!B:B,'Tipo de carga'!C:C))</f>
        <v>Diesel</v>
      </c>
    </row>
    <row r="6302">
      <c r="A6302" s="36">
        <v>2021.0</v>
      </c>
      <c r="B6302" s="37" t="str">
        <f t="array" ref="B6302">IFERROR(XLOOKUP(A6302,'Asignacion Nov'!A:A,'Asignacion Nov'!C:C))</f>
        <v>MeLi Dedicado Merida</v>
      </c>
      <c r="C6302" s="37" t="str">
        <f t="array" ref="C6302">IFERROR(XLOOKUP(A6302,'Asignacion Nov'!A:A,'Asignacion Nov'!B:B))</f>
        <v>EC-05</v>
      </c>
      <c r="D6302" s="38">
        <v>45618.15461805555</v>
      </c>
      <c r="E6302" s="36" t="s">
        <v>320</v>
      </c>
      <c r="F6302" s="37" t="str">
        <f t="array" ref="F6302">IFERROR(XLOOKUP(E6302,Operadores!A:A,Operadores!B:B))</f>
        <v>GUTIRV</v>
      </c>
      <c r="G6302" s="36" t="s">
        <v>42</v>
      </c>
      <c r="H6302" s="39">
        <v>20.295153</v>
      </c>
      <c r="I6302" s="40">
        <v>259.74</v>
      </c>
      <c r="J6302" s="41">
        <f t="shared" si="5"/>
        <v>5271.46304</v>
      </c>
      <c r="K6302" s="37" t="str">
        <f t="array" ref="K6302">IFERROR(XLOOKUP(G6302,'Tipo de carga'!A:A,'Tipo de carga'!B:B))</f>
        <v>Autoabasto</v>
      </c>
      <c r="L6302" s="37">
        <f t="shared" si="2"/>
        <v>47</v>
      </c>
      <c r="M6302" s="37">
        <f t="shared" si="3"/>
        <v>22</v>
      </c>
      <c r="N6302" s="37">
        <f t="shared" si="4"/>
        <v>11</v>
      </c>
      <c r="O6302" s="37" t="str">
        <f t="array" ref="O6302">IFERROR(XLOOKUP(K6302,'Tipo de carga'!B:B,'Tipo de carga'!C:C))</f>
        <v>Diesel</v>
      </c>
    </row>
    <row r="6303">
      <c r="A6303" s="36">
        <v>1999.0</v>
      </c>
      <c r="B6303" s="37" t="str">
        <f t="array" ref="B6303">IFERROR(XLOOKUP(A6303,'Asignacion Nov'!A:A,'Asignacion Nov'!C:C))</f>
        <v>MeLi Dedicado Merida</v>
      </c>
      <c r="C6303" s="37" t="str">
        <f t="array" ref="C6303">IFERROR(XLOOKUP(A6303,'Asignacion Nov'!A:A,'Asignacion Nov'!B:B))</f>
        <v>EC-05</v>
      </c>
      <c r="D6303" s="38">
        <v>45618.05019675926</v>
      </c>
      <c r="E6303" s="36" t="s">
        <v>543</v>
      </c>
      <c r="F6303" s="37" t="str">
        <f t="array" ref="F6303">IFERROR(XLOOKUP(E6303,Operadores!A:A,Operadores!B:B))</f>
        <v>CAMJOS</v>
      </c>
      <c r="G6303" s="36" t="s">
        <v>42</v>
      </c>
      <c r="H6303" s="39">
        <v>20.295153</v>
      </c>
      <c r="I6303" s="40">
        <v>390.09</v>
      </c>
      <c r="J6303" s="41">
        <f t="shared" si="5"/>
        <v>7916.936234</v>
      </c>
      <c r="K6303" s="37" t="str">
        <f t="array" ref="K6303">IFERROR(XLOOKUP(G6303,'Tipo de carga'!A:A,'Tipo de carga'!B:B))</f>
        <v>Autoabasto</v>
      </c>
      <c r="L6303" s="37">
        <f t="shared" si="2"/>
        <v>47</v>
      </c>
      <c r="M6303" s="37">
        <f t="shared" si="3"/>
        <v>22</v>
      </c>
      <c r="N6303" s="37">
        <f t="shared" si="4"/>
        <v>11</v>
      </c>
      <c r="O6303" s="37" t="str">
        <f t="array" ref="O6303">IFERROR(XLOOKUP(K6303,'Tipo de carga'!B:B,'Tipo de carga'!C:C))</f>
        <v>Diesel</v>
      </c>
    </row>
    <row r="6304">
      <c r="A6304" s="36">
        <v>2005.0</v>
      </c>
      <c r="B6304" s="37" t="str">
        <f t="array" ref="B6304">IFERROR(XLOOKUP(A6304,'Asignacion Nov'!A:A,'Asignacion Nov'!C:C))</f>
        <v>MeLi Dedicado Merida</v>
      </c>
      <c r="C6304" s="37" t="str">
        <f t="array" ref="C6304">IFERROR(XLOOKUP(A6304,'Asignacion Nov'!A:A,'Asignacion Nov'!B:B))</f>
        <v>EC-05</v>
      </c>
      <c r="D6304" s="38">
        <v>45618.0</v>
      </c>
      <c r="E6304" s="36" t="s">
        <v>399</v>
      </c>
      <c r="F6304" s="37" t="str">
        <f t="array" ref="F6304">IFERROR(XLOOKUP(E6304,Operadores!A:A,Operadores!B:B))</f>
        <v>DOMLEO</v>
      </c>
      <c r="G6304" s="36" t="s">
        <v>425</v>
      </c>
      <c r="H6304" s="39">
        <v>25.94</v>
      </c>
      <c r="I6304" s="40">
        <v>351.58</v>
      </c>
      <c r="J6304" s="41">
        <f t="shared" si="5"/>
        <v>9119.9852</v>
      </c>
      <c r="K6304" s="37" t="str">
        <f t="array" ref="K6304">IFERROR(XLOOKUP(G6304,'Tipo de carga'!A:A,'Tipo de carga'!B:B))</f>
        <v>Ticket</v>
      </c>
      <c r="L6304" s="37">
        <f t="shared" si="2"/>
        <v>47</v>
      </c>
      <c r="M6304" s="37">
        <f t="shared" si="3"/>
        <v>22</v>
      </c>
      <c r="N6304" s="37">
        <f t="shared" si="4"/>
        <v>11</v>
      </c>
      <c r="O6304" s="37" t="str">
        <f t="array" ref="O6304">IFERROR(XLOOKUP(K6304,'Tipo de carga'!B:B,'Tipo de carga'!C:C))</f>
        <v>Diesel</v>
      </c>
    </row>
    <row r="6305">
      <c r="A6305" s="36">
        <v>1993.0</v>
      </c>
      <c r="B6305" s="37" t="str">
        <f t="array" ref="B6305">IFERROR(XLOOKUP(A6305,'Asignacion Nov'!A:A,'Asignacion Nov'!C:C))</f>
        <v>MeLi Dedicado TD</v>
      </c>
      <c r="C6305" s="37" t="str">
        <f t="array" ref="C6305">IFERROR(XLOOKUP(A6305,'Asignacion Nov'!A:A,'Asignacion Nov'!B:B))</f>
        <v>EC-05</v>
      </c>
      <c r="D6305" s="38">
        <v>45618.0</v>
      </c>
      <c r="E6305" s="36" t="s">
        <v>188</v>
      </c>
      <c r="F6305" s="37" t="str">
        <f t="array" ref="F6305">IFERROR(XLOOKUP(E6305,Operadores!A:A,Operadores!B:B))</f>
        <v>ZAMROB</v>
      </c>
      <c r="G6305" s="36" t="s">
        <v>425</v>
      </c>
      <c r="H6305" s="39">
        <v>24.89</v>
      </c>
      <c r="I6305" s="40">
        <v>626.75</v>
      </c>
      <c r="J6305" s="41">
        <f t="shared" si="5"/>
        <v>15599.8075</v>
      </c>
      <c r="K6305" s="37" t="str">
        <f t="array" ref="K6305">IFERROR(XLOOKUP(G6305,'Tipo de carga'!A:A,'Tipo de carga'!B:B))</f>
        <v>Ticket</v>
      </c>
      <c r="L6305" s="37">
        <f t="shared" si="2"/>
        <v>47</v>
      </c>
      <c r="M6305" s="37">
        <f t="shared" si="3"/>
        <v>22</v>
      </c>
      <c r="N6305" s="37">
        <f t="shared" si="4"/>
        <v>11</v>
      </c>
      <c r="O6305" s="37" t="str">
        <f t="array" ref="O6305">IFERROR(XLOOKUP(K6305,'Tipo de carga'!B:B,'Tipo de carga'!C:C))</f>
        <v>Diesel</v>
      </c>
    </row>
    <row r="6306">
      <c r="A6306" s="36">
        <v>1998.0</v>
      </c>
      <c r="B6306" s="37" t="str">
        <f t="array" ref="B6306">IFERROR(XLOOKUP(A6306,'Asignacion Nov'!A:A,'Asignacion Nov'!C:C))</f>
        <v>MeLi Dedicado Merida</v>
      </c>
      <c r="C6306" s="37" t="str">
        <f t="array" ref="C6306">IFERROR(XLOOKUP(A6306,'Asignacion Nov'!A:A,'Asignacion Nov'!B:B))</f>
        <v>EC-05</v>
      </c>
      <c r="D6306" s="38">
        <v>45618.0</v>
      </c>
      <c r="E6306" s="36" t="s">
        <v>452</v>
      </c>
      <c r="F6306" s="37" t="str">
        <f t="array" ref="F6306">IFERROR(XLOOKUP(E6306,Operadores!A:A,Operadores!B:B))</f>
        <v>AGUMAU</v>
      </c>
      <c r="G6306" s="36" t="s">
        <v>425</v>
      </c>
      <c r="H6306" s="39">
        <v>24.61</v>
      </c>
      <c r="I6306" s="40">
        <v>243.8</v>
      </c>
      <c r="J6306" s="41">
        <f t="shared" si="5"/>
        <v>5999.918</v>
      </c>
      <c r="K6306" s="37" t="str">
        <f t="array" ref="K6306">IFERROR(XLOOKUP(G6306,'Tipo de carga'!A:A,'Tipo de carga'!B:B))</f>
        <v>Ticket</v>
      </c>
      <c r="L6306" s="37">
        <f t="shared" si="2"/>
        <v>47</v>
      </c>
      <c r="M6306" s="37">
        <f t="shared" si="3"/>
        <v>22</v>
      </c>
      <c r="N6306" s="37">
        <f t="shared" si="4"/>
        <v>11</v>
      </c>
      <c r="O6306" s="37" t="str">
        <f t="array" ref="O6306">IFERROR(XLOOKUP(K6306,'Tipo de carga'!B:B,'Tipo de carga'!C:C))</f>
        <v>Diesel</v>
      </c>
    </row>
    <row r="6307">
      <c r="A6307" s="36">
        <v>2017.0</v>
      </c>
      <c r="B6307" s="37" t="str">
        <f t="array" ref="B6307">IFERROR(XLOOKUP(A6307,'Asignacion Nov'!A:A,'Asignacion Nov'!C:C))</f>
        <v>MeLi Dedicado TD</v>
      </c>
      <c r="C6307" s="37" t="str">
        <f t="array" ref="C6307">IFERROR(XLOOKUP(A6307,'Asignacion Nov'!A:A,'Asignacion Nov'!B:B))</f>
        <v>EC-05</v>
      </c>
      <c r="D6307" s="38">
        <v>45618.0</v>
      </c>
      <c r="E6307" s="36" t="s">
        <v>300</v>
      </c>
      <c r="F6307" s="37" t="str">
        <f t="array" ref="F6307">IFERROR(XLOOKUP(E6307,Operadores!A:A,Operadores!B:B))</f>
        <v>QUIULI</v>
      </c>
      <c r="G6307" s="36" t="s">
        <v>425</v>
      </c>
      <c r="H6307" s="39">
        <v>25.47</v>
      </c>
      <c r="I6307" s="40">
        <v>442.87</v>
      </c>
      <c r="J6307" s="41">
        <f t="shared" si="5"/>
        <v>11279.8989</v>
      </c>
      <c r="K6307" s="37" t="str">
        <f t="array" ref="K6307">IFERROR(XLOOKUP(G6307,'Tipo de carga'!A:A,'Tipo de carga'!B:B))</f>
        <v>Ticket</v>
      </c>
      <c r="L6307" s="37">
        <f t="shared" si="2"/>
        <v>47</v>
      </c>
      <c r="M6307" s="37">
        <f t="shared" si="3"/>
        <v>22</v>
      </c>
      <c r="N6307" s="37">
        <f t="shared" si="4"/>
        <v>11</v>
      </c>
      <c r="O6307" s="37" t="str">
        <f t="array" ref="O6307">IFERROR(XLOOKUP(K6307,'Tipo de carga'!B:B,'Tipo de carga'!C:C))</f>
        <v>Diesel</v>
      </c>
    </row>
    <row r="6308">
      <c r="A6308" s="36">
        <v>2019.0</v>
      </c>
      <c r="B6308" s="37" t="str">
        <f t="array" ref="B6308">IFERROR(XLOOKUP(A6308,'Asignacion Nov'!A:A,'Asignacion Nov'!C:C))</f>
        <v>MeLi Asignado TD</v>
      </c>
      <c r="C6308" s="37" t="str">
        <f t="array" ref="C6308">IFERROR(XLOOKUP(A6308,'Asignacion Nov'!A:A,'Asignacion Nov'!B:B))</f>
        <v>EC-05</v>
      </c>
      <c r="D6308" s="38">
        <v>45618.0</v>
      </c>
      <c r="E6308" s="36" t="s">
        <v>598</v>
      </c>
      <c r="F6308" s="37" t="str">
        <f t="array" ref="F6308">IFERROR(XLOOKUP(E6308,Operadores!A:A,Operadores!B:B))</f>
        <v>CRUDAN</v>
      </c>
      <c r="G6308" s="36" t="s">
        <v>425</v>
      </c>
      <c r="H6308" s="39">
        <v>26.39</v>
      </c>
      <c r="I6308" s="40">
        <v>318.3</v>
      </c>
      <c r="J6308" s="41">
        <f t="shared" si="5"/>
        <v>8399.937</v>
      </c>
      <c r="K6308" s="37" t="str">
        <f t="array" ref="K6308">IFERROR(XLOOKUP(G6308,'Tipo de carga'!A:A,'Tipo de carga'!B:B))</f>
        <v>Ticket</v>
      </c>
      <c r="L6308" s="37">
        <f t="shared" si="2"/>
        <v>47</v>
      </c>
      <c r="M6308" s="37">
        <f t="shared" si="3"/>
        <v>22</v>
      </c>
      <c r="N6308" s="37">
        <f t="shared" si="4"/>
        <v>11</v>
      </c>
      <c r="O6308" s="37" t="str">
        <f t="array" ref="O6308">IFERROR(XLOOKUP(K6308,'Tipo de carga'!B:B,'Tipo de carga'!C:C))</f>
        <v>Diesel</v>
      </c>
    </row>
    <row r="6309">
      <c r="A6309" s="36">
        <v>1903.0</v>
      </c>
      <c r="B6309" s="37" t="str">
        <f t="array" ref="B6309">IFERROR(XLOOKUP(A6309,'Asignacion Nov'!A:A,'Asignacion Nov'!C:C))</f>
        <v>Sayer Vuelteros</v>
      </c>
      <c r="C6309" s="37" t="str">
        <f t="array" ref="C6309">IFERROR(XLOOKUP(A6309,'Asignacion Nov'!A:A,'Asignacion Nov'!B:B))</f>
        <v>EC-04</v>
      </c>
      <c r="D6309" s="38">
        <v>45618.0</v>
      </c>
      <c r="E6309" s="36" t="s">
        <v>45</v>
      </c>
      <c r="F6309" s="37" t="str">
        <f t="array" ref="F6309">IFERROR(XLOOKUP(E6309,Operadores!A:A,Operadores!B:B))</f>
        <v>HEREM</v>
      </c>
      <c r="G6309" s="36" t="s">
        <v>425</v>
      </c>
      <c r="H6309" s="39">
        <v>24.79</v>
      </c>
      <c r="I6309" s="40">
        <v>104.55</v>
      </c>
      <c r="J6309" s="41">
        <f t="shared" si="5"/>
        <v>2591.7945</v>
      </c>
      <c r="K6309" s="37" t="str">
        <f t="array" ref="K6309">IFERROR(XLOOKUP(G6309,'Tipo de carga'!A:A,'Tipo de carga'!B:B))</f>
        <v>Ticket</v>
      </c>
      <c r="L6309" s="37">
        <f t="shared" si="2"/>
        <v>47</v>
      </c>
      <c r="M6309" s="37">
        <f t="shared" si="3"/>
        <v>22</v>
      </c>
      <c r="N6309" s="37">
        <f t="shared" si="4"/>
        <v>11</v>
      </c>
      <c r="O6309" s="37" t="str">
        <f t="array" ref="O6309">IFERROR(XLOOKUP(K6309,'Tipo de carga'!B:B,'Tipo de carga'!C:C))</f>
        <v>Diesel</v>
      </c>
    </row>
    <row r="6310">
      <c r="A6310" s="36">
        <v>1978.0</v>
      </c>
      <c r="B6310" s="37" t="str">
        <f t="array" ref="B6310">IFERROR(XLOOKUP(A6310,'Asignacion Nov'!A:A,'Asignacion Nov'!C:C))</f>
        <v>MeLi asignado SD</v>
      </c>
      <c r="C6310" s="37" t="str">
        <f t="array" ref="C6310">IFERROR(XLOOKUP(A6310,'Asignacion Nov'!A:A,'Asignacion Nov'!B:B))</f>
        <v>EC-05</v>
      </c>
      <c r="D6310" s="38">
        <v>45618.0</v>
      </c>
      <c r="E6310" s="36" t="s">
        <v>225</v>
      </c>
      <c r="F6310" s="37" t="str">
        <f t="array" ref="F6310">IFERROR(XLOOKUP(E6310,Operadores!A:A,Operadores!B:B))</f>
        <v>MENERNX</v>
      </c>
      <c r="G6310" s="36" t="s">
        <v>425</v>
      </c>
      <c r="H6310" s="39">
        <v>24.79</v>
      </c>
      <c r="I6310" s="40">
        <v>353.36</v>
      </c>
      <c r="J6310" s="41">
        <f t="shared" si="5"/>
        <v>8759.7944</v>
      </c>
      <c r="K6310" s="37" t="str">
        <f t="array" ref="K6310">IFERROR(XLOOKUP(G6310,'Tipo de carga'!A:A,'Tipo de carga'!B:B))</f>
        <v>Ticket</v>
      </c>
      <c r="L6310" s="37">
        <f t="shared" si="2"/>
        <v>47</v>
      </c>
      <c r="M6310" s="37">
        <f t="shared" si="3"/>
        <v>22</v>
      </c>
      <c r="N6310" s="37">
        <f t="shared" si="4"/>
        <v>11</v>
      </c>
      <c r="O6310" s="37" t="str">
        <f t="array" ref="O6310">IFERROR(XLOOKUP(K6310,'Tipo de carga'!B:B,'Tipo de carga'!C:C))</f>
        <v>Diesel</v>
      </c>
    </row>
    <row r="6311">
      <c r="A6311" s="36">
        <v>1890.0</v>
      </c>
      <c r="B6311" s="37" t="str">
        <f t="array" ref="B6311">IFERROR(XLOOKUP(A6311,'Asignacion Nov'!A:A,'Asignacion Nov'!C:C))</f>
        <v>Sayer Sencillo</v>
      </c>
      <c r="C6311" s="37" t="str">
        <f t="array" ref="C6311">IFERROR(XLOOKUP(A6311,'Asignacion Nov'!A:A,'Asignacion Nov'!B:B))</f>
        <v>EC-04</v>
      </c>
      <c r="D6311" s="38">
        <v>45618.0</v>
      </c>
      <c r="E6311" s="36" t="s">
        <v>463</v>
      </c>
      <c r="F6311" s="37" t="str">
        <f t="array" ref="F6311">IFERROR(XLOOKUP(E6311,Operadores!A:A,Operadores!B:B))</f>
        <v>OSOCA01</v>
      </c>
      <c r="G6311" s="36" t="s">
        <v>425</v>
      </c>
      <c r="H6311" s="39">
        <v>25.99</v>
      </c>
      <c r="I6311" s="40">
        <v>392.45</v>
      </c>
      <c r="J6311" s="41">
        <f t="shared" si="5"/>
        <v>10199.7755</v>
      </c>
      <c r="K6311" s="37" t="str">
        <f t="array" ref="K6311">IFERROR(XLOOKUP(G6311,'Tipo de carga'!A:A,'Tipo de carga'!B:B))</f>
        <v>Ticket</v>
      </c>
      <c r="L6311" s="37">
        <f t="shared" si="2"/>
        <v>47</v>
      </c>
      <c r="M6311" s="37">
        <f t="shared" si="3"/>
        <v>22</v>
      </c>
      <c r="N6311" s="37">
        <f t="shared" si="4"/>
        <v>11</v>
      </c>
      <c r="O6311" s="37" t="str">
        <f t="array" ref="O6311">IFERROR(XLOOKUP(K6311,'Tipo de carga'!B:B,'Tipo de carga'!C:C))</f>
        <v>Diesel</v>
      </c>
    </row>
    <row r="6312">
      <c r="A6312" s="36">
        <v>1834.0</v>
      </c>
      <c r="B6312" s="37" t="str">
        <f t="array" ref="B6312">IFERROR(XLOOKUP(A6312,'Asignacion Nov'!A:A,'Asignacion Nov'!C:C))</f>
        <v>Sayer Full</v>
      </c>
      <c r="C6312" s="37" t="str">
        <f t="array" ref="C6312">IFERROR(XLOOKUP(A6312,'Asignacion Nov'!A:A,'Asignacion Nov'!B:B))</f>
        <v>EC-04</v>
      </c>
      <c r="D6312" s="38">
        <v>45618.0</v>
      </c>
      <c r="E6312" s="36" t="s">
        <v>509</v>
      </c>
      <c r="F6312" s="37" t="str">
        <f t="array" ref="F6312">IFERROR(XLOOKUP(E6312,Operadores!A:A,Operadores!B:B))</f>
        <v>LEMMIG</v>
      </c>
      <c r="G6312" s="36" t="s">
        <v>425</v>
      </c>
      <c r="H6312" s="39">
        <v>25.99</v>
      </c>
      <c r="I6312" s="40">
        <v>400.0</v>
      </c>
      <c r="J6312" s="41">
        <f t="shared" si="5"/>
        <v>10396</v>
      </c>
      <c r="K6312" s="37" t="str">
        <f t="array" ref="K6312">IFERROR(XLOOKUP(G6312,'Tipo de carga'!A:A,'Tipo de carga'!B:B))</f>
        <v>Ticket</v>
      </c>
      <c r="L6312" s="37">
        <f t="shared" si="2"/>
        <v>47</v>
      </c>
      <c r="M6312" s="37">
        <f t="shared" si="3"/>
        <v>22</v>
      </c>
      <c r="N6312" s="37">
        <f t="shared" si="4"/>
        <v>11</v>
      </c>
      <c r="O6312" s="37" t="str">
        <f t="array" ref="O6312">IFERROR(XLOOKUP(K6312,'Tipo de carga'!B:B,'Tipo de carga'!C:C))</f>
        <v>Diesel</v>
      </c>
    </row>
    <row r="6313">
      <c r="A6313" s="36">
        <v>1834.0</v>
      </c>
      <c r="B6313" s="37" t="str">
        <f t="array" ref="B6313">IFERROR(XLOOKUP(A6313,'Asignacion Nov'!A:A,'Asignacion Nov'!C:C))</f>
        <v>Sayer Full</v>
      </c>
      <c r="C6313" s="37" t="str">
        <f t="array" ref="C6313">IFERROR(XLOOKUP(A6313,'Asignacion Nov'!A:A,'Asignacion Nov'!B:B))</f>
        <v>EC-04</v>
      </c>
      <c r="D6313" s="38">
        <v>45618.0</v>
      </c>
      <c r="E6313" s="36" t="s">
        <v>509</v>
      </c>
      <c r="F6313" s="37" t="str">
        <f t="array" ref="F6313">IFERROR(XLOOKUP(E6313,Operadores!A:A,Operadores!B:B))</f>
        <v>LEMMIG</v>
      </c>
      <c r="G6313" s="36" t="s">
        <v>425</v>
      </c>
      <c r="H6313" s="39">
        <v>25.99</v>
      </c>
      <c r="I6313" s="40">
        <v>408.0</v>
      </c>
      <c r="J6313" s="41">
        <f t="shared" si="5"/>
        <v>10603.92</v>
      </c>
      <c r="K6313" s="37" t="str">
        <f t="array" ref="K6313">IFERROR(XLOOKUP(G6313,'Tipo de carga'!A:A,'Tipo de carga'!B:B))</f>
        <v>Ticket</v>
      </c>
      <c r="L6313" s="37">
        <f t="shared" si="2"/>
        <v>47</v>
      </c>
      <c r="M6313" s="37">
        <f t="shared" si="3"/>
        <v>22</v>
      </c>
      <c r="N6313" s="37">
        <f t="shared" si="4"/>
        <v>11</v>
      </c>
      <c r="O6313" s="37" t="str">
        <f t="array" ref="O6313">IFERROR(XLOOKUP(K6313,'Tipo de carga'!B:B,'Tipo de carga'!C:C))</f>
        <v>Diesel</v>
      </c>
    </row>
    <row r="6314">
      <c r="A6314" s="36">
        <v>1973.0</v>
      </c>
      <c r="B6314" s="37" t="str">
        <f t="array" ref="B6314">IFERROR(XLOOKUP(A6314,'Asignacion Nov'!A:A,'Asignacion Nov'!C:C))</f>
        <v>Sayer Sencillo</v>
      </c>
      <c r="C6314" s="37" t="str">
        <f t="array" ref="C6314">IFERROR(XLOOKUP(A6314,'Asignacion Nov'!A:A,'Asignacion Nov'!B:B))</f>
        <v>EC-04</v>
      </c>
      <c r="D6314" s="38">
        <v>45618.0</v>
      </c>
      <c r="E6314" s="36" t="s">
        <v>61</v>
      </c>
      <c r="F6314" s="37" t="str">
        <f t="array" ref="F6314">IFERROR(XLOOKUP(E6314,Operadores!A:A,Operadores!B:B))</f>
        <v>MENIG</v>
      </c>
      <c r="G6314" s="36" t="s">
        <v>425</v>
      </c>
      <c r="H6314" s="39">
        <v>26.75</v>
      </c>
      <c r="I6314" s="40">
        <v>299.06</v>
      </c>
      <c r="J6314" s="41">
        <f t="shared" si="5"/>
        <v>7999.855</v>
      </c>
      <c r="K6314" s="37" t="str">
        <f t="array" ref="K6314">IFERROR(XLOOKUP(G6314,'Tipo de carga'!A:A,'Tipo de carga'!B:B))</f>
        <v>Ticket</v>
      </c>
      <c r="L6314" s="37">
        <f t="shared" si="2"/>
        <v>47</v>
      </c>
      <c r="M6314" s="37">
        <f t="shared" si="3"/>
        <v>22</v>
      </c>
      <c r="N6314" s="37">
        <f t="shared" si="4"/>
        <v>11</v>
      </c>
      <c r="O6314" s="37" t="str">
        <f t="array" ref="O6314">IFERROR(XLOOKUP(K6314,'Tipo de carga'!B:B,'Tipo de carga'!C:C))</f>
        <v>Diesel</v>
      </c>
    </row>
    <row r="6315">
      <c r="A6315" s="36">
        <v>1835.0</v>
      </c>
      <c r="B6315" s="37" t="str">
        <f t="array" ref="B6315">IFERROR(XLOOKUP(A6315,'Asignacion Nov'!A:A,'Asignacion Nov'!C:C))</f>
        <v>Sayer Full</v>
      </c>
      <c r="C6315" s="37" t="str">
        <f t="array" ref="C6315">IFERROR(XLOOKUP(A6315,'Asignacion Nov'!A:A,'Asignacion Nov'!B:B))</f>
        <v>EC-04</v>
      </c>
      <c r="D6315" s="38">
        <v>45618.0</v>
      </c>
      <c r="E6315" s="36" t="s">
        <v>512</v>
      </c>
      <c r="F6315" s="37" t="str">
        <f t="array" ref="F6315">IFERROR(XLOOKUP(E6315,Operadores!A:A,Operadores!B:B))</f>
        <v>GARCRU</v>
      </c>
      <c r="G6315" s="36" t="s">
        <v>425</v>
      </c>
      <c r="H6315" s="39">
        <v>26.75</v>
      </c>
      <c r="I6315" s="40">
        <v>205.6</v>
      </c>
      <c r="J6315" s="41">
        <f t="shared" si="5"/>
        <v>5499.8</v>
      </c>
      <c r="K6315" s="37" t="str">
        <f t="array" ref="K6315">IFERROR(XLOOKUP(G6315,'Tipo de carga'!A:A,'Tipo de carga'!B:B))</f>
        <v>Ticket</v>
      </c>
      <c r="L6315" s="37">
        <f t="shared" si="2"/>
        <v>47</v>
      </c>
      <c r="M6315" s="37">
        <f t="shared" si="3"/>
        <v>22</v>
      </c>
      <c r="N6315" s="37">
        <f t="shared" si="4"/>
        <v>11</v>
      </c>
      <c r="O6315" s="37" t="str">
        <f t="array" ref="O6315">IFERROR(XLOOKUP(K6315,'Tipo de carga'!B:B,'Tipo de carga'!C:C))</f>
        <v>Diesel</v>
      </c>
    </row>
    <row r="6316">
      <c r="A6316" s="36">
        <v>1947.0</v>
      </c>
      <c r="B6316" s="37" t="str">
        <f t="array" ref="B6316">IFERROR(XLOOKUP(A6316,'Asignacion Nov'!A:A,'Asignacion Nov'!C:C))</f>
        <v>Circuitos</v>
      </c>
      <c r="C6316" s="37" t="str">
        <f t="array" ref="C6316">IFERROR(XLOOKUP(A6316,'Asignacion Nov'!A:A,'Asignacion Nov'!B:B))</f>
        <v>EC-03</v>
      </c>
      <c r="D6316" s="38">
        <v>45618.0</v>
      </c>
      <c r="E6316" s="36" t="s">
        <v>265</v>
      </c>
      <c r="F6316" s="37" t="str">
        <f t="array" ref="F6316">IFERROR(XLOOKUP(E6316,Operadores!A:A,Operadores!B:B))</f>
        <v>DAMOS</v>
      </c>
      <c r="G6316" s="36" t="s">
        <v>425</v>
      </c>
      <c r="H6316" s="39">
        <v>26.75</v>
      </c>
      <c r="I6316" s="40">
        <v>179.43</v>
      </c>
      <c r="J6316" s="41">
        <f t="shared" si="5"/>
        <v>4799.7525</v>
      </c>
      <c r="K6316" s="37" t="str">
        <f t="array" ref="K6316">IFERROR(XLOOKUP(G6316,'Tipo de carga'!A:A,'Tipo de carga'!B:B))</f>
        <v>Ticket</v>
      </c>
      <c r="L6316" s="37">
        <f t="shared" si="2"/>
        <v>47</v>
      </c>
      <c r="M6316" s="37">
        <f t="shared" si="3"/>
        <v>22</v>
      </c>
      <c r="N6316" s="37">
        <f t="shared" si="4"/>
        <v>11</v>
      </c>
      <c r="O6316" s="37" t="str">
        <f t="array" ref="O6316">IFERROR(XLOOKUP(K6316,'Tipo de carga'!B:B,'Tipo de carga'!C:C))</f>
        <v>Diesel</v>
      </c>
    </row>
    <row r="6317">
      <c r="A6317" s="36">
        <v>1894.0</v>
      </c>
      <c r="B6317" s="37" t="str">
        <f t="array" ref="B6317">IFERROR(XLOOKUP(A6317,'Asignacion Nov'!A:A,'Asignacion Nov'!C:C))</f>
        <v>Pipas</v>
      </c>
      <c r="C6317" s="37" t="str">
        <f t="array" ref="C6317">IFERROR(XLOOKUP(A6317,'Asignacion Nov'!A:A,'Asignacion Nov'!B:B))</f>
        <v>EC-02</v>
      </c>
      <c r="D6317" s="38">
        <v>45618.0</v>
      </c>
      <c r="E6317" s="36" t="s">
        <v>403</v>
      </c>
      <c r="F6317" s="37" t="str">
        <f t="array" ref="F6317">IFERROR(XLOOKUP(E6317,Operadores!A:A,Operadores!B:B))</f>
        <v>LOPJU</v>
      </c>
      <c r="G6317" s="36" t="s">
        <v>425</v>
      </c>
      <c r="H6317" s="39">
        <v>25.99</v>
      </c>
      <c r="I6317" s="40">
        <v>461.0</v>
      </c>
      <c r="J6317" s="41">
        <f t="shared" si="5"/>
        <v>11981.39</v>
      </c>
      <c r="K6317" s="37" t="str">
        <f t="array" ref="K6317">IFERROR(XLOOKUP(G6317,'Tipo de carga'!A:A,'Tipo de carga'!B:B))</f>
        <v>Ticket</v>
      </c>
      <c r="L6317" s="37">
        <f t="shared" si="2"/>
        <v>47</v>
      </c>
      <c r="M6317" s="37">
        <f t="shared" si="3"/>
        <v>22</v>
      </c>
      <c r="N6317" s="37">
        <f t="shared" si="4"/>
        <v>11</v>
      </c>
      <c r="O6317" s="37" t="str">
        <f t="array" ref="O6317">IFERROR(XLOOKUP(K6317,'Tipo de carga'!B:B,'Tipo de carga'!C:C))</f>
        <v>Diesel</v>
      </c>
    </row>
    <row r="6318">
      <c r="A6318" s="36">
        <v>1937.0</v>
      </c>
      <c r="B6318" s="37" t="str">
        <f t="array" ref="B6318">IFERROR(XLOOKUP(A6318,'Asignacion Nov'!A:A,'Asignacion Nov'!C:C))</f>
        <v>MeLi asignado SD</v>
      </c>
      <c r="C6318" s="37" t="str">
        <f t="array" ref="C6318">IFERROR(XLOOKUP(A6318,'Asignacion Nov'!A:A,'Asignacion Nov'!B:B))</f>
        <v>EC-05</v>
      </c>
      <c r="D6318" s="38">
        <v>45618.0</v>
      </c>
      <c r="E6318" s="36" t="s">
        <v>407</v>
      </c>
      <c r="F6318" s="37" t="str">
        <f t="array" ref="F6318">IFERROR(XLOOKUP(E6318,Operadores!A:A,Operadores!B:B))</f>
        <v>BENMAX</v>
      </c>
      <c r="G6318" s="36" t="s">
        <v>425</v>
      </c>
      <c r="H6318" s="39">
        <v>24.69</v>
      </c>
      <c r="I6318" s="40">
        <v>194.41</v>
      </c>
      <c r="J6318" s="41">
        <f t="shared" si="5"/>
        <v>4799.9829</v>
      </c>
      <c r="K6318" s="37" t="str">
        <f t="array" ref="K6318">IFERROR(XLOOKUP(G6318,'Tipo de carga'!A:A,'Tipo de carga'!B:B))</f>
        <v>Ticket</v>
      </c>
      <c r="L6318" s="37">
        <f t="shared" si="2"/>
        <v>47</v>
      </c>
      <c r="M6318" s="37">
        <f t="shared" si="3"/>
        <v>22</v>
      </c>
      <c r="N6318" s="37">
        <f t="shared" si="4"/>
        <v>11</v>
      </c>
      <c r="O6318" s="37" t="str">
        <f t="array" ref="O6318">IFERROR(XLOOKUP(K6318,'Tipo de carga'!B:B,'Tipo de carga'!C:C))</f>
        <v>Diesel</v>
      </c>
    </row>
    <row r="6319">
      <c r="A6319" s="36">
        <v>1711.0</v>
      </c>
      <c r="B6319" s="37" t="str">
        <f t="array" ref="B6319">IFERROR(XLOOKUP(A6319,'Asignacion Nov'!A:A,'Asignacion Nov'!C:C))</f>
        <v>Circuitos</v>
      </c>
      <c r="C6319" s="37" t="str">
        <f t="array" ref="C6319">IFERROR(XLOOKUP(A6319,'Asignacion Nov'!A:A,'Asignacion Nov'!B:B))</f>
        <v>EC-03</v>
      </c>
      <c r="D6319" s="38">
        <v>45618.0</v>
      </c>
      <c r="E6319" s="36" t="s">
        <v>584</v>
      </c>
      <c r="F6319" s="37" t="str">
        <f t="array" ref="F6319">IFERROR(XLOOKUP(E6319,Operadores!A:A,Operadores!B:B))</f>
        <v>GRENOR</v>
      </c>
      <c r="G6319" s="36" t="s">
        <v>425</v>
      </c>
      <c r="H6319" s="39">
        <v>26.46</v>
      </c>
      <c r="I6319" s="40">
        <v>317.46</v>
      </c>
      <c r="J6319" s="41">
        <f t="shared" si="5"/>
        <v>8399.9916</v>
      </c>
      <c r="K6319" s="37" t="str">
        <f t="array" ref="K6319">IFERROR(XLOOKUP(G6319,'Tipo de carga'!A:A,'Tipo de carga'!B:B))</f>
        <v>Ticket</v>
      </c>
      <c r="L6319" s="37">
        <f t="shared" si="2"/>
        <v>47</v>
      </c>
      <c r="M6319" s="37">
        <f t="shared" si="3"/>
        <v>22</v>
      </c>
      <c r="N6319" s="37">
        <f t="shared" si="4"/>
        <v>11</v>
      </c>
      <c r="O6319" s="37" t="str">
        <f t="array" ref="O6319">IFERROR(XLOOKUP(K6319,'Tipo de carga'!B:B,'Tipo de carga'!C:C))</f>
        <v>Diesel</v>
      </c>
    </row>
    <row r="6320">
      <c r="A6320" s="36">
        <v>2001.0</v>
      </c>
      <c r="B6320" s="37" t="str">
        <f t="array" ref="B6320">IFERROR(XLOOKUP(A6320,'Asignacion Nov'!A:A,'Asignacion Nov'!C:C))</f>
        <v>MeLi Dedicado Merida</v>
      </c>
      <c r="C6320" s="37" t="str">
        <f t="array" ref="C6320">IFERROR(XLOOKUP(A6320,'Asignacion Nov'!A:A,'Asignacion Nov'!B:B))</f>
        <v>EC-05</v>
      </c>
      <c r="D6320" s="38">
        <v>45618.0</v>
      </c>
      <c r="E6320" s="36"/>
      <c r="F6320" s="37"/>
      <c r="G6320" s="36" t="s">
        <v>425</v>
      </c>
      <c r="H6320" s="39">
        <v>24.15</v>
      </c>
      <c r="I6320" s="40">
        <v>418.21</v>
      </c>
      <c r="J6320" s="41">
        <f t="shared" si="5"/>
        <v>10099.7715</v>
      </c>
      <c r="K6320" s="37" t="str">
        <f t="array" ref="K6320">IFERROR(XLOOKUP(G6320,'Tipo de carga'!A:A,'Tipo de carga'!B:B))</f>
        <v>Ticket</v>
      </c>
      <c r="L6320" s="37">
        <f t="shared" si="2"/>
        <v>47</v>
      </c>
      <c r="M6320" s="37">
        <f t="shared" si="3"/>
        <v>22</v>
      </c>
      <c r="N6320" s="37">
        <f t="shared" si="4"/>
        <v>11</v>
      </c>
      <c r="O6320" s="37" t="str">
        <f t="array" ref="O6320">IFERROR(XLOOKUP(K6320,'Tipo de carga'!B:B,'Tipo de carga'!C:C))</f>
        <v>Diesel</v>
      </c>
    </row>
    <row r="6321">
      <c r="A6321" s="36">
        <v>1984.0</v>
      </c>
      <c r="B6321" s="37" t="str">
        <f t="array" ref="B6321">IFERROR(XLOOKUP(A6321,'Asignacion Nov'!A:A,'Asignacion Nov'!C:C))</f>
        <v>MeLi asignado SD</v>
      </c>
      <c r="C6321" s="37" t="str">
        <f t="array" ref="C6321">IFERROR(XLOOKUP(A6321,'Asignacion Nov'!A:A,'Asignacion Nov'!B:B))</f>
        <v>EC-05</v>
      </c>
      <c r="D6321" s="38">
        <v>45618.0</v>
      </c>
      <c r="E6321" s="36"/>
      <c r="F6321" s="37"/>
      <c r="G6321" s="36" t="s">
        <v>425</v>
      </c>
      <c r="H6321" s="39">
        <v>24.15</v>
      </c>
      <c r="I6321" s="40">
        <v>86.95</v>
      </c>
      <c r="J6321" s="41">
        <f t="shared" si="5"/>
        <v>2099.8425</v>
      </c>
      <c r="K6321" s="37" t="str">
        <f t="array" ref="K6321">IFERROR(XLOOKUP(G6321,'Tipo de carga'!A:A,'Tipo de carga'!B:B))</f>
        <v>Ticket</v>
      </c>
      <c r="L6321" s="37">
        <f t="shared" si="2"/>
        <v>47</v>
      </c>
      <c r="M6321" s="37">
        <f t="shared" si="3"/>
        <v>22</v>
      </c>
      <c r="N6321" s="37">
        <f t="shared" si="4"/>
        <v>11</v>
      </c>
      <c r="O6321" s="37" t="str">
        <f t="array" ref="O6321">IFERROR(XLOOKUP(K6321,'Tipo de carga'!B:B,'Tipo de carga'!C:C))</f>
        <v>Diesel</v>
      </c>
    </row>
    <row r="6322">
      <c r="A6322" s="36">
        <v>1997.0</v>
      </c>
      <c r="B6322" s="37" t="str">
        <f t="array" ref="B6322">IFERROR(XLOOKUP(A6322,'Asignacion Nov'!A:A,'Asignacion Nov'!C:C))</f>
        <v>MeLi Dedicado Merida</v>
      </c>
      <c r="C6322" s="37" t="str">
        <f t="array" ref="C6322">IFERROR(XLOOKUP(A6322,'Asignacion Nov'!A:A,'Asignacion Nov'!B:B))</f>
        <v>EC-05</v>
      </c>
      <c r="D6322" s="38">
        <v>45618.0</v>
      </c>
      <c r="E6322" s="36" t="s">
        <v>290</v>
      </c>
      <c r="F6322" s="37" t="str">
        <f t="array" ref="F6322">IFERROR(XLOOKUP(E6322,Operadores!A:A,Operadores!B:B))</f>
        <v>MARLEO</v>
      </c>
      <c r="G6322" s="36" t="s">
        <v>425</v>
      </c>
      <c r="H6322" s="39">
        <v>27.5</v>
      </c>
      <c r="I6322" s="40">
        <v>436.0</v>
      </c>
      <c r="J6322" s="41">
        <f t="shared" si="5"/>
        <v>11990</v>
      </c>
      <c r="K6322" s="37" t="str">
        <f t="array" ref="K6322">IFERROR(XLOOKUP(G6322,'Tipo de carga'!A:A,'Tipo de carga'!B:B))</f>
        <v>Ticket</v>
      </c>
      <c r="L6322" s="37">
        <f t="shared" si="2"/>
        <v>47</v>
      </c>
      <c r="M6322" s="37">
        <f t="shared" si="3"/>
        <v>22</v>
      </c>
      <c r="N6322" s="37">
        <f t="shared" si="4"/>
        <v>11</v>
      </c>
      <c r="O6322" s="37" t="str">
        <f t="array" ref="O6322">IFERROR(XLOOKUP(K6322,'Tipo de carga'!B:B,'Tipo de carga'!C:C))</f>
        <v>Diesel</v>
      </c>
    </row>
    <row r="6323">
      <c r="A6323" s="36">
        <v>1799.0</v>
      </c>
      <c r="B6323" s="37" t="str">
        <f t="array" ref="B6323">IFERROR(XLOOKUP(A6323,'Asignacion Nov'!A:A,'Asignacion Nov'!C:C))</f>
        <v>Sayer Full</v>
      </c>
      <c r="C6323" s="37" t="str">
        <f t="array" ref="C6323">IFERROR(XLOOKUP(A6323,'Asignacion Nov'!A:A,'Asignacion Nov'!B:B))</f>
        <v>EC-04</v>
      </c>
      <c r="D6323" s="38">
        <v>45618.0</v>
      </c>
      <c r="E6323" s="36" t="s">
        <v>309</v>
      </c>
      <c r="F6323" s="37" t="str">
        <f t="array" ref="F6323">IFERROR(XLOOKUP(E6323,Operadores!A:A,Operadores!B:B))</f>
        <v>FERFRA</v>
      </c>
      <c r="G6323" s="36" t="s">
        <v>425</v>
      </c>
      <c r="H6323" s="39">
        <v>26.59</v>
      </c>
      <c r="I6323" s="40">
        <v>72.99</v>
      </c>
      <c r="J6323" s="41">
        <f t="shared" si="5"/>
        <v>1940.8041</v>
      </c>
      <c r="K6323" s="37" t="str">
        <f t="array" ref="K6323">IFERROR(XLOOKUP(G6323,'Tipo de carga'!A:A,'Tipo de carga'!B:B))</f>
        <v>Ticket</v>
      </c>
      <c r="L6323" s="37">
        <f t="shared" si="2"/>
        <v>47</v>
      </c>
      <c r="M6323" s="37">
        <f t="shared" si="3"/>
        <v>22</v>
      </c>
      <c r="N6323" s="37">
        <f t="shared" si="4"/>
        <v>11</v>
      </c>
      <c r="O6323" s="37" t="str">
        <f t="array" ref="O6323">IFERROR(XLOOKUP(K6323,'Tipo de carga'!B:B,'Tipo de carga'!C:C))</f>
        <v>Diesel</v>
      </c>
    </row>
    <row r="6324">
      <c r="A6324" s="36">
        <v>1949.0</v>
      </c>
      <c r="B6324" s="37" t="str">
        <f t="array" ref="B6324">IFERROR(XLOOKUP(A6324,'Asignacion Nov'!A:A,'Asignacion Nov'!C:C))</f>
        <v>MeLi asignado SD</v>
      </c>
      <c r="C6324" s="37" t="str">
        <f t="array" ref="C6324">IFERROR(XLOOKUP(A6324,'Asignacion Nov'!A:A,'Asignacion Nov'!B:B))</f>
        <v>EC-05</v>
      </c>
      <c r="D6324" s="38">
        <v>45618.0</v>
      </c>
      <c r="E6324" s="36" t="s">
        <v>170</v>
      </c>
      <c r="F6324" s="37" t="str">
        <f t="array" ref="F6324">IFERROR(XLOOKUP(E6324,Operadores!A:A,Operadores!B:B))</f>
        <v>MIRISR</v>
      </c>
      <c r="G6324" s="36" t="s">
        <v>425</v>
      </c>
      <c r="H6324" s="39">
        <v>24.99</v>
      </c>
      <c r="I6324" s="40">
        <v>252.09</v>
      </c>
      <c r="J6324" s="41">
        <f t="shared" si="5"/>
        <v>6299.7291</v>
      </c>
      <c r="K6324" s="37" t="str">
        <f t="array" ref="K6324">IFERROR(XLOOKUP(G6324,'Tipo de carga'!A:A,'Tipo de carga'!B:B))</f>
        <v>Ticket</v>
      </c>
      <c r="L6324" s="37">
        <f t="shared" si="2"/>
        <v>47</v>
      </c>
      <c r="M6324" s="37">
        <f t="shared" si="3"/>
        <v>22</v>
      </c>
      <c r="N6324" s="37">
        <f t="shared" si="4"/>
        <v>11</v>
      </c>
      <c r="O6324" s="37" t="str">
        <f t="array" ref="O6324">IFERROR(XLOOKUP(K6324,'Tipo de carga'!B:B,'Tipo de carga'!C:C))</f>
        <v>Diesel</v>
      </c>
    </row>
    <row r="6325">
      <c r="A6325" s="36">
        <v>2025.0</v>
      </c>
      <c r="B6325" s="37" t="str">
        <f t="array" ref="B6325">IFERROR(XLOOKUP(A6325,'Asignacion Nov'!A:A,'Asignacion Nov'!C:C))</f>
        <v>MeLi Dedicado TD</v>
      </c>
      <c r="C6325" s="37" t="str">
        <f t="array" ref="C6325">IFERROR(XLOOKUP(A6325,'Asignacion Nov'!A:A,'Asignacion Nov'!B:B))</f>
        <v>EC-05</v>
      </c>
      <c r="D6325" s="38">
        <v>45618.0</v>
      </c>
      <c r="E6325" s="36" t="s">
        <v>485</v>
      </c>
      <c r="F6325" s="37" t="str">
        <f t="array" ref="F6325">IFERROR(XLOOKUP(E6325,Operadores!A:A,Operadores!B:B))</f>
        <v>HERROD</v>
      </c>
      <c r="G6325" s="36" t="s">
        <v>425</v>
      </c>
      <c r="H6325" s="39">
        <v>25.47</v>
      </c>
      <c r="I6325" s="40">
        <v>471.14</v>
      </c>
      <c r="J6325" s="41">
        <f t="shared" si="5"/>
        <v>11999.9358</v>
      </c>
      <c r="K6325" s="37" t="str">
        <f t="array" ref="K6325">IFERROR(XLOOKUP(G6325,'Tipo de carga'!A:A,'Tipo de carga'!B:B))</f>
        <v>Ticket</v>
      </c>
      <c r="L6325" s="37">
        <f t="shared" si="2"/>
        <v>47</v>
      </c>
      <c r="M6325" s="37">
        <f t="shared" si="3"/>
        <v>22</v>
      </c>
      <c r="N6325" s="37">
        <f t="shared" si="4"/>
        <v>11</v>
      </c>
      <c r="O6325" s="37" t="str">
        <f t="array" ref="O6325">IFERROR(XLOOKUP(K6325,'Tipo de carga'!B:B,'Tipo de carga'!C:C))</f>
        <v>Diesel</v>
      </c>
    </row>
    <row r="6326">
      <c r="A6326" s="36">
        <v>1715.0</v>
      </c>
      <c r="B6326" s="37" t="str">
        <f t="array" ref="B6326">IFERROR(XLOOKUP(A6326,'Asignacion Nov'!A:A,'Asignacion Nov'!C:C))</f>
        <v>Wm Sencillo</v>
      </c>
      <c r="C6326" s="37" t="str">
        <f t="array" ref="C6326">IFERROR(XLOOKUP(A6326,'Asignacion Nov'!A:A,'Asignacion Nov'!B:B))</f>
        <v>EC-08</v>
      </c>
      <c r="D6326" s="38">
        <v>45618.0</v>
      </c>
      <c r="E6326" s="36" t="s">
        <v>280</v>
      </c>
      <c r="F6326" s="37" t="str">
        <f t="array" ref="F6326">IFERROR(XLOOKUP(E6326,Operadores!A:A,Operadores!B:B))</f>
        <v>LEOJAI</v>
      </c>
      <c r="G6326" s="36" t="s">
        <v>425</v>
      </c>
      <c r="H6326" s="39">
        <v>25.1</v>
      </c>
      <c r="I6326" s="40">
        <v>200.0</v>
      </c>
      <c r="J6326" s="41">
        <f t="shared" si="5"/>
        <v>5020</v>
      </c>
      <c r="K6326" s="37" t="str">
        <f t="array" ref="K6326">IFERROR(XLOOKUP(G6326,'Tipo de carga'!A:A,'Tipo de carga'!B:B))</f>
        <v>Ticket</v>
      </c>
      <c r="L6326" s="37">
        <f t="shared" si="2"/>
        <v>47</v>
      </c>
      <c r="M6326" s="37">
        <f t="shared" si="3"/>
        <v>22</v>
      </c>
      <c r="N6326" s="37">
        <f t="shared" si="4"/>
        <v>11</v>
      </c>
      <c r="O6326" s="37" t="str">
        <f t="array" ref="O6326">IFERROR(XLOOKUP(K6326,'Tipo de carga'!B:B,'Tipo de carga'!C:C))</f>
        <v>Diesel</v>
      </c>
    </row>
    <row r="6327">
      <c r="A6327" s="36">
        <v>1813.0</v>
      </c>
      <c r="B6327" s="37" t="str">
        <f t="array" ref="B6327">IFERROR(XLOOKUP(A6327,'Asignacion Nov'!A:A,'Asignacion Nov'!C:C))</f>
        <v>Wm Full</v>
      </c>
      <c r="C6327" s="37" t="str">
        <f t="array" ref="C6327">IFERROR(XLOOKUP(A6327,'Asignacion Nov'!A:A,'Asignacion Nov'!B:B))</f>
        <v>EC-08</v>
      </c>
      <c r="D6327" s="38">
        <v>45618.0</v>
      </c>
      <c r="E6327" s="36" t="s">
        <v>289</v>
      </c>
      <c r="F6327" s="37" t="str">
        <f t="array" ref="F6327">IFERROR(XLOOKUP(E6327,Operadores!A:A,Operadores!B:B))</f>
        <v>ALFEDI</v>
      </c>
      <c r="G6327" s="36" t="s">
        <v>425</v>
      </c>
      <c r="H6327" s="39">
        <v>25.1</v>
      </c>
      <c r="I6327" s="40">
        <v>300.0</v>
      </c>
      <c r="J6327" s="41">
        <f t="shared" si="5"/>
        <v>7530</v>
      </c>
      <c r="K6327" s="37" t="str">
        <f t="array" ref="K6327">IFERROR(XLOOKUP(G6327,'Tipo de carga'!A:A,'Tipo de carga'!B:B))</f>
        <v>Ticket</v>
      </c>
      <c r="L6327" s="37">
        <f t="shared" si="2"/>
        <v>47</v>
      </c>
      <c r="M6327" s="37">
        <f t="shared" si="3"/>
        <v>22</v>
      </c>
      <c r="N6327" s="37">
        <f t="shared" si="4"/>
        <v>11</v>
      </c>
      <c r="O6327" s="37" t="str">
        <f t="array" ref="O6327">IFERROR(XLOOKUP(K6327,'Tipo de carga'!B:B,'Tipo de carga'!C:C))</f>
        <v>Diesel</v>
      </c>
    </row>
    <row r="6328">
      <c r="A6328" s="36">
        <v>1738.0</v>
      </c>
      <c r="B6328" s="37" t="str">
        <f t="array" ref="B6328">IFERROR(XLOOKUP(A6328,'Asignacion Nov'!A:A,'Asignacion Nov'!C:C))</f>
        <v>Wm Full</v>
      </c>
      <c r="C6328" s="37" t="str">
        <f t="array" ref="C6328">IFERROR(XLOOKUP(A6328,'Asignacion Nov'!A:A,'Asignacion Nov'!B:B))</f>
        <v>EC-08</v>
      </c>
      <c r="D6328" s="38">
        <v>45618.0</v>
      </c>
      <c r="E6328" s="36" t="s">
        <v>295</v>
      </c>
      <c r="F6328" s="37" t="str">
        <f t="array" ref="F6328">IFERROR(XLOOKUP(E6328,Operadores!A:A,Operadores!B:B))</f>
        <v>PEROMA</v>
      </c>
      <c r="G6328" s="36" t="s">
        <v>425</v>
      </c>
      <c r="H6328" s="39">
        <v>25.94</v>
      </c>
      <c r="I6328" s="40">
        <v>277.56</v>
      </c>
      <c r="J6328" s="41">
        <f t="shared" si="5"/>
        <v>7199.9064</v>
      </c>
      <c r="K6328" s="37" t="str">
        <f t="array" ref="K6328">IFERROR(XLOOKUP(G6328,'Tipo de carga'!A:A,'Tipo de carga'!B:B))</f>
        <v>Ticket</v>
      </c>
      <c r="L6328" s="37">
        <f t="shared" si="2"/>
        <v>47</v>
      </c>
      <c r="M6328" s="37">
        <f t="shared" si="3"/>
        <v>22</v>
      </c>
      <c r="N6328" s="37">
        <f t="shared" si="4"/>
        <v>11</v>
      </c>
      <c r="O6328" s="37" t="str">
        <f t="array" ref="O6328">IFERROR(XLOOKUP(K6328,'Tipo de carga'!B:B,'Tipo de carga'!C:C))</f>
        <v>Diesel</v>
      </c>
    </row>
    <row r="6329">
      <c r="A6329" s="36">
        <v>1769.0</v>
      </c>
      <c r="B6329" s="37" t="str">
        <f t="array" ref="B6329">IFERROR(XLOOKUP(A6329,'Asignacion Nov'!A:A,'Asignacion Nov'!C:C))</f>
        <v>Wm Sencillo</v>
      </c>
      <c r="C6329" s="37" t="str">
        <f t="array" ref="C6329">IFERROR(XLOOKUP(A6329,'Asignacion Nov'!A:A,'Asignacion Nov'!B:B))</f>
        <v>EC-08</v>
      </c>
      <c r="D6329" s="38">
        <v>45618.0</v>
      </c>
      <c r="E6329" s="36" t="s">
        <v>486</v>
      </c>
      <c r="F6329" s="37" t="str">
        <f t="array" ref="F6329">IFERROR(XLOOKUP(E6329,Operadores!A:A,Operadores!B:B))</f>
        <v>TOVREN</v>
      </c>
      <c r="G6329" s="36" t="s">
        <v>425</v>
      </c>
      <c r="H6329" s="39">
        <v>25.87</v>
      </c>
      <c r="I6329" s="40">
        <v>380.0</v>
      </c>
      <c r="J6329" s="41">
        <f t="shared" si="5"/>
        <v>9830.6</v>
      </c>
      <c r="K6329" s="37" t="str">
        <f t="array" ref="K6329">IFERROR(XLOOKUP(G6329,'Tipo de carga'!A:A,'Tipo de carga'!B:B))</f>
        <v>Ticket</v>
      </c>
      <c r="L6329" s="37">
        <f t="shared" si="2"/>
        <v>47</v>
      </c>
      <c r="M6329" s="37">
        <f t="shared" si="3"/>
        <v>22</v>
      </c>
      <c r="N6329" s="37">
        <f t="shared" si="4"/>
        <v>11</v>
      </c>
      <c r="O6329" s="37" t="str">
        <f t="array" ref="O6329">IFERROR(XLOOKUP(K6329,'Tipo de carga'!B:B,'Tipo de carga'!C:C))</f>
        <v>Diesel</v>
      </c>
    </row>
    <row r="6330">
      <c r="A6330" s="36">
        <v>1939.0</v>
      </c>
      <c r="B6330" s="37" t="str">
        <f t="array" ref="B6330">IFERROR(XLOOKUP(A6330,'Asignacion Nov'!A:A,'Asignacion Nov'!C:C))</f>
        <v>Full Liver</v>
      </c>
      <c r="C6330" s="37" t="str">
        <f t="array" ref="C6330">IFERROR(XLOOKUP(A6330,'Asignacion Nov'!A:A,'Asignacion Nov'!B:B))</f>
        <v>EC-01</v>
      </c>
      <c r="D6330" s="38">
        <v>45618.0</v>
      </c>
      <c r="E6330" s="36" t="s">
        <v>364</v>
      </c>
      <c r="F6330" s="37" t="str">
        <f t="array" ref="F6330">IFERROR(XLOOKUP(E6330,Operadores!A:A,Operadores!B:B))</f>
        <v>TORBR01</v>
      </c>
      <c r="G6330" s="36" t="s">
        <v>425</v>
      </c>
      <c r="H6330" s="39">
        <v>25.65</v>
      </c>
      <c r="I6330" s="40">
        <v>374.26</v>
      </c>
      <c r="J6330" s="41">
        <f t="shared" si="5"/>
        <v>9599.769</v>
      </c>
      <c r="K6330" s="37" t="str">
        <f t="array" ref="K6330">IFERROR(XLOOKUP(G6330,'Tipo de carga'!A:A,'Tipo de carga'!B:B))</f>
        <v>Ticket</v>
      </c>
      <c r="L6330" s="37">
        <f t="shared" si="2"/>
        <v>47</v>
      </c>
      <c r="M6330" s="37">
        <f t="shared" si="3"/>
        <v>22</v>
      </c>
      <c r="N6330" s="37">
        <f t="shared" si="4"/>
        <v>11</v>
      </c>
      <c r="O6330" s="37" t="str">
        <f t="array" ref="O6330">IFERROR(XLOOKUP(K6330,'Tipo de carga'!B:B,'Tipo de carga'!C:C))</f>
        <v>Diesel</v>
      </c>
    </row>
    <row r="6331">
      <c r="A6331" s="36">
        <v>1918.0</v>
      </c>
      <c r="B6331" s="37" t="str">
        <f t="array" ref="B6331">IFERROR(XLOOKUP(A6331,'Asignacion Nov'!A:A,'Asignacion Nov'!C:C))</f>
        <v>MeLi asignado SD</v>
      </c>
      <c r="C6331" s="37" t="str">
        <f t="array" ref="C6331">IFERROR(XLOOKUP(A6331,'Asignacion Nov'!A:A,'Asignacion Nov'!B:B))</f>
        <v>EC-05</v>
      </c>
      <c r="D6331" s="38">
        <v>45618.0</v>
      </c>
      <c r="E6331" s="36" t="s">
        <v>191</v>
      </c>
      <c r="F6331" s="37" t="str">
        <f t="array" ref="F6331">IFERROR(XLOOKUP(E6331,Operadores!A:A,Operadores!B:B))</f>
        <v>DIADAV</v>
      </c>
      <c r="G6331" s="36" t="s">
        <v>311</v>
      </c>
      <c r="H6331" s="39">
        <v>9.99</v>
      </c>
      <c r="I6331" s="40">
        <v>407.31</v>
      </c>
      <c r="J6331" s="41">
        <f t="shared" si="5"/>
        <v>4069.0269</v>
      </c>
      <c r="K6331" s="37" t="str">
        <f t="array" ref="K6331">IFERROR(XLOOKUP(G6331,'Tipo de carga'!A:A,'Tipo de carga'!B:B))</f>
        <v>Natgas</v>
      </c>
      <c r="L6331" s="37">
        <f t="shared" si="2"/>
        <v>47</v>
      </c>
      <c r="M6331" s="37">
        <f t="shared" si="3"/>
        <v>22</v>
      </c>
      <c r="N6331" s="37">
        <f t="shared" si="4"/>
        <v>11</v>
      </c>
      <c r="O6331" s="37" t="str">
        <f t="array" ref="O6331">IFERROR(XLOOKUP(K6331,'Tipo de carga'!B:B,'Tipo de carga'!C:C))</f>
        <v>GNC</v>
      </c>
    </row>
    <row r="6332">
      <c r="A6332" s="36">
        <v>1917.0</v>
      </c>
      <c r="B6332" s="37" t="str">
        <f t="array" ref="B6332">IFERROR(XLOOKUP(A6332,'Asignacion Nov'!A:A,'Asignacion Nov'!C:C))</f>
        <v>MeLi asignado SD</v>
      </c>
      <c r="C6332" s="37" t="str">
        <f t="array" ref="C6332">IFERROR(XLOOKUP(A6332,'Asignacion Nov'!A:A,'Asignacion Nov'!B:B))</f>
        <v>EC-05</v>
      </c>
      <c r="D6332" s="38">
        <v>45618.0</v>
      </c>
      <c r="E6332" s="36" t="s">
        <v>17</v>
      </c>
      <c r="F6332" s="37" t="str">
        <f t="array" ref="F6332">IFERROR(XLOOKUP(E6332,Operadores!A:A,Operadores!B:B))</f>
        <v>ARASAL</v>
      </c>
      <c r="G6332" s="36" t="s">
        <v>311</v>
      </c>
      <c r="H6332" s="39">
        <v>9.99</v>
      </c>
      <c r="I6332" s="40">
        <v>222.36</v>
      </c>
      <c r="J6332" s="41">
        <f t="shared" si="5"/>
        <v>2221.3764</v>
      </c>
      <c r="K6332" s="37" t="str">
        <f t="array" ref="K6332">IFERROR(XLOOKUP(G6332,'Tipo de carga'!A:A,'Tipo de carga'!B:B))</f>
        <v>Natgas</v>
      </c>
      <c r="L6332" s="37">
        <f t="shared" si="2"/>
        <v>47</v>
      </c>
      <c r="M6332" s="37">
        <f t="shared" si="3"/>
        <v>22</v>
      </c>
      <c r="N6332" s="37">
        <f t="shared" si="4"/>
        <v>11</v>
      </c>
      <c r="O6332" s="37" t="str">
        <f t="array" ref="O6332">IFERROR(XLOOKUP(K6332,'Tipo de carga'!B:B,'Tipo de carga'!C:C))</f>
        <v>GNC</v>
      </c>
    </row>
    <row r="6333">
      <c r="A6333" s="36">
        <v>2026.0</v>
      </c>
      <c r="B6333" s="37" t="str">
        <f t="array" ref="B6333">IFERROR(XLOOKUP(A6333,'Asignacion Nov'!A:A,'Asignacion Nov'!C:C))</f>
        <v>MeLi Dedicado Merida</v>
      </c>
      <c r="C6333" s="37" t="str">
        <f t="array" ref="C6333">IFERROR(XLOOKUP(A6333,'Asignacion Nov'!A:A,'Asignacion Nov'!B:B))</f>
        <v>EC-05</v>
      </c>
      <c r="D6333" s="38">
        <v>45619.969930555555</v>
      </c>
      <c r="E6333" s="36" t="s">
        <v>227</v>
      </c>
      <c r="F6333" s="37" t="str">
        <f t="array" ref="F6333">IFERROR(XLOOKUP(E6333,Operadores!A:A,Operadores!B:B))</f>
        <v>PERAN01</v>
      </c>
      <c r="G6333" s="36" t="s">
        <v>72</v>
      </c>
      <c r="H6333" s="39">
        <v>19.03</v>
      </c>
      <c r="I6333" s="40">
        <v>319.0</v>
      </c>
      <c r="J6333" s="41">
        <f t="shared" si="5"/>
        <v>6070.57</v>
      </c>
      <c r="K6333" s="37" t="str">
        <f t="array" ref="K6333">IFERROR(XLOOKUP(G6333,'Tipo de carga'!A:A,'Tipo de carga'!B:B))</f>
        <v>Autoabasto</v>
      </c>
      <c r="L6333" s="37">
        <f t="shared" si="2"/>
        <v>47</v>
      </c>
      <c r="M6333" s="37">
        <f t="shared" si="3"/>
        <v>23</v>
      </c>
      <c r="N6333" s="37">
        <f t="shared" si="4"/>
        <v>11</v>
      </c>
      <c r="O6333" s="37" t="str">
        <f t="array" ref="O6333">IFERROR(XLOOKUP(K6333,'Tipo de carga'!B:B,'Tipo de carga'!C:C))</f>
        <v>Diesel</v>
      </c>
    </row>
    <row r="6334">
      <c r="A6334" s="36">
        <v>1828.0</v>
      </c>
      <c r="B6334" s="37" t="str">
        <f t="array" ref="B6334">IFERROR(XLOOKUP(A6334,'Asignacion Nov'!A:A,'Asignacion Nov'!C:C))</f>
        <v>Circuitos</v>
      </c>
      <c r="C6334" s="37" t="str">
        <f t="array" ref="C6334">IFERROR(XLOOKUP(A6334,'Asignacion Nov'!A:A,'Asignacion Nov'!B:B))</f>
        <v>EC-03</v>
      </c>
      <c r="D6334" s="38">
        <v>45619.96234953704</v>
      </c>
      <c r="E6334" s="36" t="s">
        <v>414</v>
      </c>
      <c r="F6334" s="37" t="str">
        <f t="array" ref="F6334">IFERROR(XLOOKUP(E6334,Operadores!A:A,Operadores!B:B))</f>
        <v>CRUBE</v>
      </c>
      <c r="G6334" s="36" t="s">
        <v>72</v>
      </c>
      <c r="H6334" s="39">
        <v>19.03</v>
      </c>
      <c r="I6334" s="40">
        <v>340.0</v>
      </c>
      <c r="J6334" s="41">
        <f t="shared" si="5"/>
        <v>6470.2</v>
      </c>
      <c r="K6334" s="37" t="str">
        <f t="array" ref="K6334">IFERROR(XLOOKUP(G6334,'Tipo de carga'!A:A,'Tipo de carga'!B:B))</f>
        <v>Autoabasto</v>
      </c>
      <c r="L6334" s="37">
        <f t="shared" si="2"/>
        <v>47</v>
      </c>
      <c r="M6334" s="37">
        <f t="shared" si="3"/>
        <v>23</v>
      </c>
      <c r="N6334" s="37">
        <f t="shared" si="4"/>
        <v>11</v>
      </c>
      <c r="O6334" s="37" t="str">
        <f t="array" ref="O6334">IFERROR(XLOOKUP(K6334,'Tipo de carga'!B:B,'Tipo de carga'!C:C))</f>
        <v>Diesel</v>
      </c>
    </row>
    <row r="6335">
      <c r="A6335" s="36">
        <v>1942.0</v>
      </c>
      <c r="B6335" s="37" t="str">
        <f t="array" ref="B6335">IFERROR(XLOOKUP(A6335,'Asignacion Nov'!A:A,'Asignacion Nov'!C:C))</f>
        <v>MeLi asignado SD</v>
      </c>
      <c r="C6335" s="37" t="str">
        <f t="array" ref="C6335">IFERROR(XLOOKUP(A6335,'Asignacion Nov'!A:A,'Asignacion Nov'!B:B))</f>
        <v>EC-05</v>
      </c>
      <c r="D6335" s="38">
        <v>45619.95447916666</v>
      </c>
      <c r="E6335" s="36" t="s">
        <v>581</v>
      </c>
      <c r="F6335" s="37" t="str">
        <f t="array" ref="F6335">IFERROR(XLOOKUP(E6335,Operadores!A:A,Operadores!B:B))</f>
        <v>RICCES</v>
      </c>
      <c r="G6335" s="36" t="s">
        <v>72</v>
      </c>
      <c r="H6335" s="39">
        <v>19.03</v>
      </c>
      <c r="I6335" s="40">
        <v>583.0</v>
      </c>
      <c r="J6335" s="41">
        <f t="shared" si="5"/>
        <v>11094.49</v>
      </c>
      <c r="K6335" s="37" t="str">
        <f t="array" ref="K6335">IFERROR(XLOOKUP(G6335,'Tipo de carga'!A:A,'Tipo de carga'!B:B))</f>
        <v>Autoabasto</v>
      </c>
      <c r="L6335" s="37">
        <f t="shared" si="2"/>
        <v>47</v>
      </c>
      <c r="M6335" s="37">
        <f t="shared" si="3"/>
        <v>23</v>
      </c>
      <c r="N6335" s="37">
        <f t="shared" si="4"/>
        <v>11</v>
      </c>
      <c r="O6335" s="37" t="str">
        <f t="array" ref="O6335">IFERROR(XLOOKUP(K6335,'Tipo de carga'!B:B,'Tipo de carga'!C:C))</f>
        <v>Diesel</v>
      </c>
    </row>
    <row r="6336">
      <c r="A6336" s="36">
        <v>1859.0</v>
      </c>
      <c r="B6336" s="37" t="str">
        <f t="array" ref="B6336">IFERROR(XLOOKUP(A6336,'Asignacion Nov'!A:A,'Asignacion Nov'!C:C))</f>
        <v>Circuitos</v>
      </c>
      <c r="C6336" s="37" t="str">
        <f t="array" ref="C6336">IFERROR(XLOOKUP(A6336,'Asignacion Nov'!A:A,'Asignacion Nov'!B:B))</f>
        <v>EC-03</v>
      </c>
      <c r="D6336" s="38">
        <v>45619.917395833334</v>
      </c>
      <c r="E6336" s="36" t="s">
        <v>238</v>
      </c>
      <c r="F6336" s="37" t="str">
        <f t="array" ref="F6336">IFERROR(XLOOKUP(E6336,Operadores!A:A,Operadores!B:B))</f>
        <v>JIMMI</v>
      </c>
      <c r="G6336" s="36" t="s">
        <v>72</v>
      </c>
      <c r="H6336" s="39">
        <v>19.03</v>
      </c>
      <c r="I6336" s="40">
        <v>510.0</v>
      </c>
      <c r="J6336" s="41">
        <f t="shared" si="5"/>
        <v>9705.3</v>
      </c>
      <c r="K6336" s="37" t="str">
        <f t="array" ref="K6336">IFERROR(XLOOKUP(G6336,'Tipo de carga'!A:A,'Tipo de carga'!B:B))</f>
        <v>Autoabasto</v>
      </c>
      <c r="L6336" s="37">
        <f t="shared" si="2"/>
        <v>47</v>
      </c>
      <c r="M6336" s="37">
        <f t="shared" si="3"/>
        <v>23</v>
      </c>
      <c r="N6336" s="37">
        <f t="shared" si="4"/>
        <v>11</v>
      </c>
      <c r="O6336" s="37" t="str">
        <f t="array" ref="O6336">IFERROR(XLOOKUP(K6336,'Tipo de carga'!B:B,'Tipo de carga'!C:C))</f>
        <v>Diesel</v>
      </c>
    </row>
    <row r="6337">
      <c r="A6337" s="36">
        <v>2016.0</v>
      </c>
      <c r="B6337" s="37" t="str">
        <f t="array" ref="B6337">IFERROR(XLOOKUP(A6337,'Asignacion Nov'!A:A,'Asignacion Nov'!C:C))</f>
        <v>MeLi Asignado TD</v>
      </c>
      <c r="C6337" s="37" t="str">
        <f t="array" ref="C6337">IFERROR(XLOOKUP(A6337,'Asignacion Nov'!A:A,'Asignacion Nov'!B:B))</f>
        <v>EC-05</v>
      </c>
      <c r="D6337" s="38">
        <v>45619.901712962965</v>
      </c>
      <c r="E6337" s="36" t="s">
        <v>578</v>
      </c>
      <c r="F6337" s="37" t="str">
        <f t="array" ref="F6337">IFERROR(XLOOKUP(E6337,Operadores!A:A,Operadores!B:B))</f>
        <v>ASTLUI</v>
      </c>
      <c r="G6337" s="36" t="s">
        <v>72</v>
      </c>
      <c r="H6337" s="39">
        <v>19.03</v>
      </c>
      <c r="I6337" s="40">
        <v>604.0</v>
      </c>
      <c r="J6337" s="41">
        <f t="shared" si="5"/>
        <v>11494.12</v>
      </c>
      <c r="K6337" s="37" t="str">
        <f t="array" ref="K6337">IFERROR(XLOOKUP(G6337,'Tipo de carga'!A:A,'Tipo de carga'!B:B))</f>
        <v>Autoabasto</v>
      </c>
      <c r="L6337" s="37">
        <f t="shared" si="2"/>
        <v>47</v>
      </c>
      <c r="M6337" s="37">
        <f t="shared" si="3"/>
        <v>23</v>
      </c>
      <c r="N6337" s="37">
        <f t="shared" si="4"/>
        <v>11</v>
      </c>
      <c r="O6337" s="37" t="str">
        <f t="array" ref="O6337">IFERROR(XLOOKUP(K6337,'Tipo de carga'!B:B,'Tipo de carga'!C:C))</f>
        <v>Diesel</v>
      </c>
    </row>
    <row r="6338">
      <c r="A6338" s="36">
        <v>1937.0</v>
      </c>
      <c r="B6338" s="37" t="str">
        <f t="array" ref="B6338">IFERROR(XLOOKUP(A6338,'Asignacion Nov'!A:A,'Asignacion Nov'!C:C))</f>
        <v>MeLi asignado SD</v>
      </c>
      <c r="C6338" s="37" t="str">
        <f t="array" ref="C6338">IFERROR(XLOOKUP(A6338,'Asignacion Nov'!A:A,'Asignacion Nov'!B:B))</f>
        <v>EC-05</v>
      </c>
      <c r="D6338" s="38">
        <v>45619.881377314814</v>
      </c>
      <c r="E6338" s="36" t="s">
        <v>407</v>
      </c>
      <c r="F6338" s="37" t="str">
        <f t="array" ref="F6338">IFERROR(XLOOKUP(E6338,Operadores!A:A,Operadores!B:B))</f>
        <v>BENMAX</v>
      </c>
      <c r="G6338" s="36" t="s">
        <v>72</v>
      </c>
      <c r="H6338" s="39">
        <v>19.03</v>
      </c>
      <c r="I6338" s="40">
        <v>411.0</v>
      </c>
      <c r="J6338" s="41">
        <f t="shared" si="5"/>
        <v>7821.33</v>
      </c>
      <c r="K6338" s="37" t="str">
        <f t="array" ref="K6338">IFERROR(XLOOKUP(G6338,'Tipo de carga'!A:A,'Tipo de carga'!B:B))</f>
        <v>Autoabasto</v>
      </c>
      <c r="L6338" s="37">
        <f t="shared" si="2"/>
        <v>47</v>
      </c>
      <c r="M6338" s="37">
        <f t="shared" si="3"/>
        <v>23</v>
      </c>
      <c r="N6338" s="37">
        <f t="shared" si="4"/>
        <v>11</v>
      </c>
      <c r="O6338" s="37" t="str">
        <f t="array" ref="O6338">IFERROR(XLOOKUP(K6338,'Tipo de carga'!B:B,'Tipo de carga'!C:C))</f>
        <v>Diesel</v>
      </c>
    </row>
    <row r="6339">
      <c r="A6339" s="36">
        <v>2002.0</v>
      </c>
      <c r="B6339" s="37" t="str">
        <f t="array" ref="B6339">IFERROR(XLOOKUP(A6339,'Asignacion Nov'!A:A,'Asignacion Nov'!C:C))</f>
        <v>MeLi Dedicado Merida</v>
      </c>
      <c r="C6339" s="37" t="str">
        <f t="array" ref="C6339">IFERROR(XLOOKUP(A6339,'Asignacion Nov'!A:A,'Asignacion Nov'!B:B))</f>
        <v>EC-05</v>
      </c>
      <c r="D6339" s="38">
        <v>45619.84324074074</v>
      </c>
      <c r="E6339" s="36" t="s">
        <v>547</v>
      </c>
      <c r="F6339" s="37" t="str">
        <f t="array" ref="F6339">IFERROR(XLOOKUP(E6339,Operadores!A:A,Operadores!B:B))</f>
        <v>CERDAV</v>
      </c>
      <c r="G6339" s="36" t="s">
        <v>72</v>
      </c>
      <c r="H6339" s="39">
        <v>19.03</v>
      </c>
      <c r="I6339" s="40">
        <v>338.0</v>
      </c>
      <c r="J6339" s="41">
        <f t="shared" si="5"/>
        <v>6432.14</v>
      </c>
      <c r="K6339" s="37" t="str">
        <f t="array" ref="K6339">IFERROR(XLOOKUP(G6339,'Tipo de carga'!A:A,'Tipo de carga'!B:B))</f>
        <v>Autoabasto</v>
      </c>
      <c r="L6339" s="37">
        <f t="shared" si="2"/>
        <v>47</v>
      </c>
      <c r="M6339" s="37">
        <f t="shared" si="3"/>
        <v>23</v>
      </c>
      <c r="N6339" s="37">
        <f t="shared" si="4"/>
        <v>11</v>
      </c>
      <c r="O6339" s="37" t="str">
        <f t="array" ref="O6339">IFERROR(XLOOKUP(K6339,'Tipo de carga'!B:B,'Tipo de carga'!C:C))</f>
        <v>Diesel</v>
      </c>
    </row>
    <row r="6340">
      <c r="A6340" s="36">
        <v>1900.0</v>
      </c>
      <c r="B6340" s="37" t="str">
        <f t="array" ref="B6340">IFERROR(XLOOKUP(A6340,'Asignacion Nov'!A:A,'Asignacion Nov'!C:C))</f>
        <v>Full Liver</v>
      </c>
      <c r="C6340" s="37" t="str">
        <f t="array" ref="C6340">IFERROR(XLOOKUP(A6340,'Asignacion Nov'!A:A,'Asignacion Nov'!B:B))</f>
        <v>EC-01</v>
      </c>
      <c r="D6340" s="38">
        <v>45619.833020833335</v>
      </c>
      <c r="E6340" s="36" t="s">
        <v>336</v>
      </c>
      <c r="F6340" s="37" t="str">
        <f t="array" ref="F6340">IFERROR(XLOOKUP(E6340,Operadores!A:A,Operadores!B:B))</f>
        <v>BUEMA</v>
      </c>
      <c r="G6340" s="36" t="s">
        <v>72</v>
      </c>
      <c r="H6340" s="39">
        <v>19.03</v>
      </c>
      <c r="I6340" s="40">
        <v>787.0</v>
      </c>
      <c r="J6340" s="41">
        <f t="shared" si="5"/>
        <v>14976.61</v>
      </c>
      <c r="K6340" s="37" t="str">
        <f t="array" ref="K6340">IFERROR(XLOOKUP(G6340,'Tipo de carga'!A:A,'Tipo de carga'!B:B))</f>
        <v>Autoabasto</v>
      </c>
      <c r="L6340" s="37">
        <f t="shared" si="2"/>
        <v>47</v>
      </c>
      <c r="M6340" s="37">
        <f t="shared" si="3"/>
        <v>23</v>
      </c>
      <c r="N6340" s="37">
        <f t="shared" si="4"/>
        <v>11</v>
      </c>
      <c r="O6340" s="37" t="str">
        <f t="array" ref="O6340">IFERROR(XLOOKUP(K6340,'Tipo de carga'!B:B,'Tipo de carga'!C:C))</f>
        <v>Diesel</v>
      </c>
    </row>
    <row r="6341">
      <c r="A6341" s="36">
        <v>2007.0</v>
      </c>
      <c r="B6341" s="37" t="str">
        <f t="array" ref="B6341">IFERROR(XLOOKUP(A6341,'Asignacion Nov'!A:A,'Asignacion Nov'!C:C))</f>
        <v>MeLi Asignado TD</v>
      </c>
      <c r="C6341" s="37" t="str">
        <f t="array" ref="C6341">IFERROR(XLOOKUP(A6341,'Asignacion Nov'!A:A,'Asignacion Nov'!B:B))</f>
        <v>EC-05</v>
      </c>
      <c r="D6341" s="38">
        <v>45619.81716435185</v>
      </c>
      <c r="E6341" s="36" t="s">
        <v>417</v>
      </c>
      <c r="F6341" s="37" t="str">
        <f t="array" ref="F6341">IFERROR(XLOOKUP(E6341,Operadores!A:A,Operadores!B:B))</f>
        <v>OLVJUA01</v>
      </c>
      <c r="G6341" s="36" t="s">
        <v>72</v>
      </c>
      <c r="H6341" s="39">
        <v>19.03</v>
      </c>
      <c r="I6341" s="40">
        <v>325.0</v>
      </c>
      <c r="J6341" s="41">
        <f t="shared" si="5"/>
        <v>6184.75</v>
      </c>
      <c r="K6341" s="37" t="str">
        <f t="array" ref="K6341">IFERROR(XLOOKUP(G6341,'Tipo de carga'!A:A,'Tipo de carga'!B:B))</f>
        <v>Autoabasto</v>
      </c>
      <c r="L6341" s="37">
        <f t="shared" si="2"/>
        <v>47</v>
      </c>
      <c r="M6341" s="37">
        <f t="shared" si="3"/>
        <v>23</v>
      </c>
      <c r="N6341" s="37">
        <f t="shared" si="4"/>
        <v>11</v>
      </c>
      <c r="O6341" s="37" t="str">
        <f t="array" ref="O6341">IFERROR(XLOOKUP(K6341,'Tipo de carga'!B:B,'Tipo de carga'!C:C))</f>
        <v>Diesel</v>
      </c>
    </row>
    <row r="6342">
      <c r="A6342" s="36">
        <v>1974.0</v>
      </c>
      <c r="B6342" s="37" t="str">
        <f t="array" ref="B6342">IFERROR(XLOOKUP(A6342,'Asignacion Nov'!A:A,'Asignacion Nov'!C:C))</f>
        <v>MeLi asignado SD</v>
      </c>
      <c r="C6342" s="37" t="str">
        <f t="array" ref="C6342">IFERROR(XLOOKUP(A6342,'Asignacion Nov'!A:A,'Asignacion Nov'!B:B))</f>
        <v>EC-05</v>
      </c>
      <c r="D6342" s="38">
        <v>45619.805601851855</v>
      </c>
      <c r="E6342" s="36" t="s">
        <v>507</v>
      </c>
      <c r="F6342" s="37" t="str">
        <f t="array" ref="F6342">IFERROR(XLOOKUP(E6342,Operadores!A:A,Operadores!B:B))</f>
        <v>SOLBRI</v>
      </c>
      <c r="G6342" s="36" t="s">
        <v>72</v>
      </c>
      <c r="H6342" s="39">
        <v>19.03</v>
      </c>
      <c r="I6342" s="40">
        <v>670.0</v>
      </c>
      <c r="J6342" s="41">
        <f t="shared" si="5"/>
        <v>12750.1</v>
      </c>
      <c r="K6342" s="37" t="str">
        <f t="array" ref="K6342">IFERROR(XLOOKUP(G6342,'Tipo de carga'!A:A,'Tipo de carga'!B:B))</f>
        <v>Autoabasto</v>
      </c>
      <c r="L6342" s="37">
        <f t="shared" si="2"/>
        <v>47</v>
      </c>
      <c r="M6342" s="37">
        <f t="shared" si="3"/>
        <v>23</v>
      </c>
      <c r="N6342" s="37">
        <f t="shared" si="4"/>
        <v>11</v>
      </c>
      <c r="O6342" s="37" t="str">
        <f t="array" ref="O6342">IFERROR(XLOOKUP(K6342,'Tipo de carga'!B:B,'Tipo de carga'!C:C))</f>
        <v>Diesel</v>
      </c>
    </row>
    <row r="6343">
      <c r="A6343" s="36">
        <v>1836.0</v>
      </c>
      <c r="B6343" s="37" t="str">
        <f t="array" ref="B6343">IFERROR(XLOOKUP(A6343,'Asignacion Nov'!A:A,'Asignacion Nov'!C:C))</f>
        <v>Full Liver</v>
      </c>
      <c r="C6343" s="37" t="str">
        <f t="array" ref="C6343">IFERROR(XLOOKUP(A6343,'Asignacion Nov'!A:A,'Asignacion Nov'!B:B))</f>
        <v>EC-01</v>
      </c>
      <c r="D6343" s="38">
        <v>45619.790034722224</v>
      </c>
      <c r="E6343" s="36" t="s">
        <v>297</v>
      </c>
      <c r="F6343" s="37" t="str">
        <f t="array" ref="F6343">IFERROR(XLOOKUP(E6343,Operadores!A:A,Operadores!B:B))</f>
        <v>HUEAR</v>
      </c>
      <c r="G6343" s="36" t="s">
        <v>72</v>
      </c>
      <c r="H6343" s="39">
        <v>19.03</v>
      </c>
      <c r="I6343" s="40">
        <v>770.0</v>
      </c>
      <c r="J6343" s="41">
        <f t="shared" si="5"/>
        <v>14653.1</v>
      </c>
      <c r="K6343" s="37" t="str">
        <f t="array" ref="K6343">IFERROR(XLOOKUP(G6343,'Tipo de carga'!A:A,'Tipo de carga'!B:B))</f>
        <v>Autoabasto</v>
      </c>
      <c r="L6343" s="37">
        <f t="shared" si="2"/>
        <v>47</v>
      </c>
      <c r="M6343" s="37">
        <f t="shared" si="3"/>
        <v>23</v>
      </c>
      <c r="N6343" s="37">
        <f t="shared" si="4"/>
        <v>11</v>
      </c>
      <c r="O6343" s="37" t="str">
        <f t="array" ref="O6343">IFERROR(XLOOKUP(K6343,'Tipo de carga'!B:B,'Tipo de carga'!C:C))</f>
        <v>Diesel</v>
      </c>
    </row>
    <row r="6344">
      <c r="A6344" s="36">
        <v>1949.0</v>
      </c>
      <c r="B6344" s="37" t="str">
        <f t="array" ref="B6344">IFERROR(XLOOKUP(A6344,'Asignacion Nov'!A:A,'Asignacion Nov'!C:C))</f>
        <v>MeLi asignado SD</v>
      </c>
      <c r="C6344" s="37" t="str">
        <f t="array" ref="C6344">IFERROR(XLOOKUP(A6344,'Asignacion Nov'!A:A,'Asignacion Nov'!B:B))</f>
        <v>EC-05</v>
      </c>
      <c r="D6344" s="38">
        <v>45619.77755787037</v>
      </c>
      <c r="E6344" s="36" t="s">
        <v>170</v>
      </c>
      <c r="F6344" s="37" t="str">
        <f t="array" ref="F6344">IFERROR(XLOOKUP(E6344,Operadores!A:A,Operadores!B:B))</f>
        <v>MIRISR</v>
      </c>
      <c r="G6344" s="36" t="s">
        <v>72</v>
      </c>
      <c r="H6344" s="39">
        <v>19.03</v>
      </c>
      <c r="I6344" s="40">
        <v>575.0</v>
      </c>
      <c r="J6344" s="41">
        <f t="shared" si="5"/>
        <v>10942.25</v>
      </c>
      <c r="K6344" s="37" t="str">
        <f t="array" ref="K6344">IFERROR(XLOOKUP(G6344,'Tipo de carga'!A:A,'Tipo de carga'!B:B))</f>
        <v>Autoabasto</v>
      </c>
      <c r="L6344" s="37">
        <f t="shared" si="2"/>
        <v>47</v>
      </c>
      <c r="M6344" s="37">
        <f t="shared" si="3"/>
        <v>23</v>
      </c>
      <c r="N6344" s="37">
        <f t="shared" si="4"/>
        <v>11</v>
      </c>
      <c r="O6344" s="37" t="str">
        <f t="array" ref="O6344">IFERROR(XLOOKUP(K6344,'Tipo de carga'!B:B,'Tipo de carga'!C:C))</f>
        <v>Diesel</v>
      </c>
    </row>
    <row r="6345">
      <c r="A6345" s="36">
        <v>2017.0</v>
      </c>
      <c r="B6345" s="37" t="str">
        <f t="array" ref="B6345">IFERROR(XLOOKUP(A6345,'Asignacion Nov'!A:A,'Asignacion Nov'!C:C))</f>
        <v>MeLi Dedicado TD</v>
      </c>
      <c r="C6345" s="37" t="str">
        <f t="array" ref="C6345">IFERROR(XLOOKUP(A6345,'Asignacion Nov'!A:A,'Asignacion Nov'!B:B))</f>
        <v>EC-05</v>
      </c>
      <c r="D6345" s="38">
        <v>45619.7728587963</v>
      </c>
      <c r="E6345" s="36" t="s">
        <v>300</v>
      </c>
      <c r="F6345" s="37" t="str">
        <f t="array" ref="F6345">IFERROR(XLOOKUP(E6345,Operadores!A:A,Operadores!B:B))</f>
        <v>QUIULI</v>
      </c>
      <c r="G6345" s="36" t="s">
        <v>72</v>
      </c>
      <c r="H6345" s="39">
        <v>19.03</v>
      </c>
      <c r="I6345" s="40">
        <v>190.0</v>
      </c>
      <c r="J6345" s="41">
        <f t="shared" si="5"/>
        <v>3615.7</v>
      </c>
      <c r="K6345" s="37" t="str">
        <f t="array" ref="K6345">IFERROR(XLOOKUP(G6345,'Tipo de carga'!A:A,'Tipo de carga'!B:B))</f>
        <v>Autoabasto</v>
      </c>
      <c r="L6345" s="37">
        <f t="shared" si="2"/>
        <v>47</v>
      </c>
      <c r="M6345" s="37">
        <f t="shared" si="3"/>
        <v>23</v>
      </c>
      <c r="N6345" s="37">
        <f t="shared" si="4"/>
        <v>11</v>
      </c>
      <c r="O6345" s="37" t="str">
        <f t="array" ref="O6345">IFERROR(XLOOKUP(K6345,'Tipo de carga'!B:B,'Tipo de carga'!C:C))</f>
        <v>Diesel</v>
      </c>
    </row>
    <row r="6346">
      <c r="A6346" s="36">
        <v>1991.0</v>
      </c>
      <c r="B6346" s="37" t="str">
        <f t="array" ref="B6346">IFERROR(XLOOKUP(A6346,'Asignacion Nov'!A:A,'Asignacion Nov'!C:C))</f>
        <v>MeLi Dedicado Merida</v>
      </c>
      <c r="C6346" s="37" t="str">
        <f t="array" ref="C6346">IFERROR(XLOOKUP(A6346,'Asignacion Nov'!A:A,'Asignacion Nov'!B:B))</f>
        <v>EC-05</v>
      </c>
      <c r="D6346" s="38">
        <v>45619.764872685184</v>
      </c>
      <c r="E6346" s="36" t="s">
        <v>204</v>
      </c>
      <c r="F6346" s="37" t="str">
        <f t="array" ref="F6346">IFERROR(XLOOKUP(E6346,Operadores!A:A,Operadores!B:B))</f>
        <v>AGUARM</v>
      </c>
      <c r="G6346" s="36" t="s">
        <v>72</v>
      </c>
      <c r="H6346" s="39">
        <v>19.03</v>
      </c>
      <c r="I6346" s="40">
        <v>332.0</v>
      </c>
      <c r="J6346" s="41">
        <f t="shared" si="5"/>
        <v>6317.96</v>
      </c>
      <c r="K6346" s="37" t="str">
        <f t="array" ref="K6346">IFERROR(XLOOKUP(G6346,'Tipo de carga'!A:A,'Tipo de carga'!B:B))</f>
        <v>Autoabasto</v>
      </c>
      <c r="L6346" s="37">
        <f t="shared" si="2"/>
        <v>47</v>
      </c>
      <c r="M6346" s="37">
        <f t="shared" si="3"/>
        <v>23</v>
      </c>
      <c r="N6346" s="37">
        <f t="shared" si="4"/>
        <v>11</v>
      </c>
      <c r="O6346" s="37" t="str">
        <f t="array" ref="O6346">IFERROR(XLOOKUP(K6346,'Tipo de carga'!B:B,'Tipo de carga'!C:C))</f>
        <v>Diesel</v>
      </c>
    </row>
    <row r="6347">
      <c r="A6347" s="36">
        <v>1953.0</v>
      </c>
      <c r="B6347" s="37" t="str">
        <f t="array" ref="B6347">IFERROR(XLOOKUP(A6347,'Asignacion Nov'!A:A,'Asignacion Nov'!C:C))</f>
        <v>MeLi asignado SD</v>
      </c>
      <c r="C6347" s="37" t="str">
        <f t="array" ref="C6347">IFERROR(XLOOKUP(A6347,'Asignacion Nov'!A:A,'Asignacion Nov'!B:B))</f>
        <v>EC-05</v>
      </c>
      <c r="D6347" s="38">
        <v>45619.761087962965</v>
      </c>
      <c r="E6347" s="36" t="s">
        <v>172</v>
      </c>
      <c r="F6347" s="37" t="str">
        <f t="array" ref="F6347">IFERROR(XLOOKUP(E6347,Operadores!A:A,Operadores!B:B))</f>
        <v>REDJUL</v>
      </c>
      <c r="G6347" s="36" t="s">
        <v>72</v>
      </c>
      <c r="H6347" s="39">
        <v>19.03</v>
      </c>
      <c r="I6347" s="40">
        <v>301.0</v>
      </c>
      <c r="J6347" s="41">
        <f t="shared" si="5"/>
        <v>5728.03</v>
      </c>
      <c r="K6347" s="37" t="str">
        <f t="array" ref="K6347">IFERROR(XLOOKUP(G6347,'Tipo de carga'!A:A,'Tipo de carga'!B:B))</f>
        <v>Autoabasto</v>
      </c>
      <c r="L6347" s="37">
        <f t="shared" si="2"/>
        <v>47</v>
      </c>
      <c r="M6347" s="37">
        <f t="shared" si="3"/>
        <v>23</v>
      </c>
      <c r="N6347" s="37">
        <f t="shared" si="4"/>
        <v>11</v>
      </c>
      <c r="O6347" s="37" t="str">
        <f t="array" ref="O6347">IFERROR(XLOOKUP(K6347,'Tipo de carga'!B:B,'Tipo de carga'!C:C))</f>
        <v>Diesel</v>
      </c>
    </row>
    <row r="6348">
      <c r="A6348" s="36">
        <v>1986.0</v>
      </c>
      <c r="B6348" s="37" t="str">
        <f t="array" ref="B6348">IFERROR(XLOOKUP(A6348,'Asignacion Nov'!A:A,'Asignacion Nov'!C:C))</f>
        <v>MeLi asignado SD</v>
      </c>
      <c r="C6348" s="37" t="str">
        <f t="array" ref="C6348">IFERROR(XLOOKUP(A6348,'Asignacion Nov'!A:A,'Asignacion Nov'!B:B))</f>
        <v>EC-05</v>
      </c>
      <c r="D6348" s="38">
        <v>45619.73554398148</v>
      </c>
      <c r="E6348" s="36" t="s">
        <v>387</v>
      </c>
      <c r="F6348" s="37" t="str">
        <f t="array" ref="F6348">IFERROR(XLOOKUP(E6348,Operadores!A:A,Operadores!B:B))</f>
        <v>SOSMAR</v>
      </c>
      <c r="G6348" s="36" t="s">
        <v>72</v>
      </c>
      <c r="H6348" s="39">
        <v>19.03</v>
      </c>
      <c r="I6348" s="40">
        <v>848.0</v>
      </c>
      <c r="J6348" s="41">
        <f t="shared" si="5"/>
        <v>16137.44</v>
      </c>
      <c r="K6348" s="37" t="str">
        <f t="array" ref="K6348">IFERROR(XLOOKUP(G6348,'Tipo de carga'!A:A,'Tipo de carga'!B:B))</f>
        <v>Autoabasto</v>
      </c>
      <c r="L6348" s="37">
        <f t="shared" si="2"/>
        <v>47</v>
      </c>
      <c r="M6348" s="37">
        <f t="shared" si="3"/>
        <v>23</v>
      </c>
      <c r="N6348" s="37">
        <f t="shared" si="4"/>
        <v>11</v>
      </c>
      <c r="O6348" s="37" t="str">
        <f t="array" ref="O6348">IFERROR(XLOOKUP(K6348,'Tipo de carga'!B:B,'Tipo de carga'!C:C))</f>
        <v>Diesel</v>
      </c>
    </row>
    <row r="6349">
      <c r="A6349" s="36">
        <v>1946.0</v>
      </c>
      <c r="B6349" s="37" t="str">
        <f t="array" ref="B6349">IFERROR(XLOOKUP(A6349,'Asignacion Nov'!A:A,'Asignacion Nov'!C:C))</f>
        <v>MeLi asignado SD</v>
      </c>
      <c r="C6349" s="37" t="str">
        <f t="array" ref="C6349">IFERROR(XLOOKUP(A6349,'Asignacion Nov'!A:A,'Asignacion Nov'!B:B))</f>
        <v>EC-05</v>
      </c>
      <c r="D6349" s="38">
        <v>45619.71105324074</v>
      </c>
      <c r="E6349" s="36" t="s">
        <v>183</v>
      </c>
      <c r="F6349" s="37" t="str">
        <f t="array" ref="F6349">IFERROR(XLOOKUP(E6349,Operadores!A:A,Operadores!B:B))</f>
        <v>VARJUAX</v>
      </c>
      <c r="G6349" s="36" t="s">
        <v>72</v>
      </c>
      <c r="H6349" s="39">
        <v>19.03</v>
      </c>
      <c r="I6349" s="40">
        <v>403.0</v>
      </c>
      <c r="J6349" s="41">
        <f t="shared" si="5"/>
        <v>7669.09</v>
      </c>
      <c r="K6349" s="37" t="str">
        <f t="array" ref="K6349">IFERROR(XLOOKUP(G6349,'Tipo de carga'!A:A,'Tipo de carga'!B:B))</f>
        <v>Autoabasto</v>
      </c>
      <c r="L6349" s="37">
        <f t="shared" si="2"/>
        <v>47</v>
      </c>
      <c r="M6349" s="37">
        <f t="shared" si="3"/>
        <v>23</v>
      </c>
      <c r="N6349" s="37">
        <f t="shared" si="4"/>
        <v>11</v>
      </c>
      <c r="O6349" s="37" t="str">
        <f t="array" ref="O6349">IFERROR(XLOOKUP(K6349,'Tipo de carga'!B:B,'Tipo de carga'!C:C))</f>
        <v>Diesel</v>
      </c>
    </row>
    <row r="6350">
      <c r="A6350" s="36">
        <v>1992.0</v>
      </c>
      <c r="B6350" s="37" t="str">
        <f t="array" ref="B6350">IFERROR(XLOOKUP(A6350,'Asignacion Nov'!A:A,'Asignacion Nov'!C:C))</f>
        <v>MeLi Dedicado TD</v>
      </c>
      <c r="C6350" s="37" t="str">
        <f t="array" ref="C6350">IFERROR(XLOOKUP(A6350,'Asignacion Nov'!A:A,'Asignacion Nov'!B:B))</f>
        <v>EC-05</v>
      </c>
      <c r="D6350" s="38">
        <v>45619.710810185185</v>
      </c>
      <c r="E6350" s="36" t="s">
        <v>418</v>
      </c>
      <c r="F6350" s="37" t="str">
        <f t="array" ref="F6350">IFERROR(XLOOKUP(E6350,Operadores!A:A,Operadores!B:B))</f>
        <v>MENMI</v>
      </c>
      <c r="G6350" s="36" t="s">
        <v>72</v>
      </c>
      <c r="H6350" s="39">
        <v>19.03</v>
      </c>
      <c r="I6350" s="40">
        <v>309.0</v>
      </c>
      <c r="J6350" s="41">
        <f t="shared" si="5"/>
        <v>5880.27</v>
      </c>
      <c r="K6350" s="37" t="str">
        <f t="array" ref="K6350">IFERROR(XLOOKUP(G6350,'Tipo de carga'!A:A,'Tipo de carga'!B:B))</f>
        <v>Autoabasto</v>
      </c>
      <c r="L6350" s="37">
        <f t="shared" si="2"/>
        <v>47</v>
      </c>
      <c r="M6350" s="37">
        <f t="shared" si="3"/>
        <v>23</v>
      </c>
      <c r="N6350" s="37">
        <f t="shared" si="4"/>
        <v>11</v>
      </c>
      <c r="O6350" s="37" t="str">
        <f t="array" ref="O6350">IFERROR(XLOOKUP(K6350,'Tipo de carga'!B:B,'Tipo de carga'!C:C))</f>
        <v>Diesel</v>
      </c>
    </row>
    <row r="6351">
      <c r="A6351" s="36">
        <v>1981.0</v>
      </c>
      <c r="B6351" s="37" t="str">
        <f t="array" ref="B6351">IFERROR(XLOOKUP(A6351,'Asignacion Nov'!A:A,'Asignacion Nov'!C:C))</f>
        <v>MeLi asignado SD</v>
      </c>
      <c r="C6351" s="37" t="str">
        <f t="array" ref="C6351">IFERROR(XLOOKUP(A6351,'Asignacion Nov'!A:A,'Asignacion Nov'!B:B))</f>
        <v>EC-05</v>
      </c>
      <c r="D6351" s="38">
        <v>45619.68145833333</v>
      </c>
      <c r="E6351" s="36" t="s">
        <v>371</v>
      </c>
      <c r="F6351" s="37" t="str">
        <f t="array" ref="F6351">IFERROR(XLOOKUP(E6351,Operadores!A:A,Operadores!B:B))</f>
        <v>MEDJOS01</v>
      </c>
      <c r="G6351" s="36" t="s">
        <v>72</v>
      </c>
      <c r="H6351" s="39">
        <v>19.03</v>
      </c>
      <c r="I6351" s="40">
        <v>728.0</v>
      </c>
      <c r="J6351" s="41">
        <f t="shared" si="5"/>
        <v>13853.84</v>
      </c>
      <c r="K6351" s="37" t="str">
        <f t="array" ref="K6351">IFERROR(XLOOKUP(G6351,'Tipo de carga'!A:A,'Tipo de carga'!B:B))</f>
        <v>Autoabasto</v>
      </c>
      <c r="L6351" s="37">
        <f t="shared" si="2"/>
        <v>47</v>
      </c>
      <c r="M6351" s="37">
        <f t="shared" si="3"/>
        <v>23</v>
      </c>
      <c r="N6351" s="37">
        <f t="shared" si="4"/>
        <v>11</v>
      </c>
      <c r="O6351" s="37" t="str">
        <f t="array" ref="O6351">IFERROR(XLOOKUP(K6351,'Tipo de carga'!B:B,'Tipo de carga'!C:C))</f>
        <v>Diesel</v>
      </c>
    </row>
    <row r="6352">
      <c r="A6352" s="36">
        <v>1993.0</v>
      </c>
      <c r="B6352" s="37" t="str">
        <f t="array" ref="B6352">IFERROR(XLOOKUP(A6352,'Asignacion Nov'!A:A,'Asignacion Nov'!C:C))</f>
        <v>MeLi Dedicado TD</v>
      </c>
      <c r="C6352" s="37" t="str">
        <f t="array" ref="C6352">IFERROR(XLOOKUP(A6352,'Asignacion Nov'!A:A,'Asignacion Nov'!B:B))</f>
        <v>EC-05</v>
      </c>
      <c r="D6352" s="38">
        <v>45619.67774305555</v>
      </c>
      <c r="E6352" s="36" t="s">
        <v>389</v>
      </c>
      <c r="F6352" s="37" t="str">
        <f t="array" ref="F6352">IFERROR(XLOOKUP(E6352,Operadores!A:A,Operadores!B:B))</f>
        <v>CELJOS</v>
      </c>
      <c r="G6352" s="36" t="s">
        <v>72</v>
      </c>
      <c r="H6352" s="39">
        <v>19.03</v>
      </c>
      <c r="I6352" s="40">
        <v>457.0</v>
      </c>
      <c r="J6352" s="41">
        <f t="shared" si="5"/>
        <v>8696.71</v>
      </c>
      <c r="K6352" s="37" t="str">
        <f t="array" ref="K6352">IFERROR(XLOOKUP(G6352,'Tipo de carga'!A:A,'Tipo de carga'!B:B))</f>
        <v>Autoabasto</v>
      </c>
      <c r="L6352" s="37">
        <f t="shared" si="2"/>
        <v>47</v>
      </c>
      <c r="M6352" s="37">
        <f t="shared" si="3"/>
        <v>23</v>
      </c>
      <c r="N6352" s="37">
        <f t="shared" si="4"/>
        <v>11</v>
      </c>
      <c r="O6352" s="37" t="str">
        <f t="array" ref="O6352">IFERROR(XLOOKUP(K6352,'Tipo de carga'!B:B,'Tipo de carga'!C:C))</f>
        <v>Diesel</v>
      </c>
    </row>
    <row r="6353">
      <c r="A6353" s="36">
        <v>1906.0</v>
      </c>
      <c r="B6353" s="37" t="str">
        <f t="array" ref="B6353">IFERROR(XLOOKUP(A6353,'Asignacion Nov'!A:A,'Asignacion Nov'!C:C))</f>
        <v>MeLi asignado SD</v>
      </c>
      <c r="C6353" s="37" t="str">
        <f t="array" ref="C6353">IFERROR(XLOOKUP(A6353,'Asignacion Nov'!A:A,'Asignacion Nov'!B:B))</f>
        <v>EC-05</v>
      </c>
      <c r="D6353" s="38">
        <v>45619.666041666664</v>
      </c>
      <c r="E6353" s="36" t="s">
        <v>179</v>
      </c>
      <c r="F6353" s="37" t="str">
        <f t="array" ref="F6353">IFERROR(XLOOKUP(E6353,Operadores!A:A,Operadores!B:B))</f>
        <v>IBAJOS</v>
      </c>
      <c r="G6353" s="36" t="s">
        <v>72</v>
      </c>
      <c r="H6353" s="39">
        <v>19.03</v>
      </c>
      <c r="I6353" s="40">
        <v>337.0</v>
      </c>
      <c r="J6353" s="41">
        <f t="shared" si="5"/>
        <v>6413.11</v>
      </c>
      <c r="K6353" s="37" t="str">
        <f t="array" ref="K6353">IFERROR(XLOOKUP(G6353,'Tipo de carga'!A:A,'Tipo de carga'!B:B))</f>
        <v>Autoabasto</v>
      </c>
      <c r="L6353" s="37">
        <f t="shared" si="2"/>
        <v>47</v>
      </c>
      <c r="M6353" s="37">
        <f t="shared" si="3"/>
        <v>23</v>
      </c>
      <c r="N6353" s="37">
        <f t="shared" si="4"/>
        <v>11</v>
      </c>
      <c r="O6353" s="37" t="str">
        <f t="array" ref="O6353">IFERROR(XLOOKUP(K6353,'Tipo de carga'!B:B,'Tipo de carga'!C:C))</f>
        <v>Diesel</v>
      </c>
    </row>
    <row r="6354">
      <c r="A6354" s="36">
        <v>1685.0</v>
      </c>
      <c r="B6354" s="37" t="str">
        <f t="array" ref="B6354">IFERROR(XLOOKUP(A6354,'Asignacion Nov'!A:A,'Asignacion Nov'!C:C))</f>
        <v>Pilgrims Tepo</v>
      </c>
      <c r="C6354" s="37" t="str">
        <f t="array" ref="C6354">IFERROR(XLOOKUP(A6354,'Asignacion Nov'!A:A,'Asignacion Nov'!B:B))</f>
        <v>EC-02</v>
      </c>
      <c r="D6354" s="38">
        <v>45619.641550925924</v>
      </c>
      <c r="E6354" s="36" t="s">
        <v>375</v>
      </c>
      <c r="F6354" s="37" t="str">
        <f t="array" ref="F6354">IFERROR(XLOOKUP(E6354,Operadores!A:A,Operadores!B:B))</f>
        <v>ZENALB</v>
      </c>
      <c r="G6354" s="36" t="s">
        <v>72</v>
      </c>
      <c r="H6354" s="39">
        <v>19.03</v>
      </c>
      <c r="I6354" s="40">
        <v>169.0</v>
      </c>
      <c r="J6354" s="41">
        <f t="shared" si="5"/>
        <v>3216.07</v>
      </c>
      <c r="K6354" s="37" t="str">
        <f t="array" ref="K6354">IFERROR(XLOOKUP(G6354,'Tipo de carga'!A:A,'Tipo de carga'!B:B))</f>
        <v>Autoabasto</v>
      </c>
      <c r="L6354" s="37">
        <f t="shared" si="2"/>
        <v>47</v>
      </c>
      <c r="M6354" s="37">
        <f t="shared" si="3"/>
        <v>23</v>
      </c>
      <c r="N6354" s="37">
        <f t="shared" si="4"/>
        <v>11</v>
      </c>
      <c r="O6354" s="37" t="str">
        <f t="array" ref="O6354">IFERROR(XLOOKUP(K6354,'Tipo de carga'!B:B,'Tipo de carga'!C:C))</f>
        <v>Diesel</v>
      </c>
    </row>
    <row r="6355">
      <c r="A6355" s="36">
        <v>1757.0</v>
      </c>
      <c r="B6355" s="37" t="str">
        <f t="array" ref="B6355">IFERROR(XLOOKUP(A6355,'Asignacion Nov'!A:A,'Asignacion Nov'!C:C))</f>
        <v>Pilgrims Tepo</v>
      </c>
      <c r="C6355" s="37" t="str">
        <f t="array" ref="C6355">IFERROR(XLOOKUP(A6355,'Asignacion Nov'!A:A,'Asignacion Nov'!B:B))</f>
        <v>EC-02</v>
      </c>
      <c r="D6355" s="38">
        <v>45619.609872685185</v>
      </c>
      <c r="E6355" s="36" t="s">
        <v>171</v>
      </c>
      <c r="F6355" s="37" t="str">
        <f t="array" ref="F6355">IFERROR(XLOOKUP(E6355,Operadores!A:A,Operadores!B:B))</f>
        <v>RAMJOS</v>
      </c>
      <c r="G6355" s="36" t="s">
        <v>72</v>
      </c>
      <c r="H6355" s="39">
        <v>19.03</v>
      </c>
      <c r="I6355" s="40">
        <v>154.0</v>
      </c>
      <c r="J6355" s="41">
        <f t="shared" si="5"/>
        <v>2930.62</v>
      </c>
      <c r="K6355" s="37" t="str">
        <f t="array" ref="K6355">IFERROR(XLOOKUP(G6355,'Tipo de carga'!A:A,'Tipo de carga'!B:B))</f>
        <v>Autoabasto</v>
      </c>
      <c r="L6355" s="37">
        <f t="shared" si="2"/>
        <v>47</v>
      </c>
      <c r="M6355" s="37">
        <f t="shared" si="3"/>
        <v>23</v>
      </c>
      <c r="N6355" s="37">
        <f t="shared" si="4"/>
        <v>11</v>
      </c>
      <c r="O6355" s="37" t="str">
        <f t="array" ref="O6355">IFERROR(XLOOKUP(K6355,'Tipo de carga'!B:B,'Tipo de carga'!C:C))</f>
        <v>Diesel</v>
      </c>
    </row>
    <row r="6356">
      <c r="A6356" s="36">
        <v>1720.0</v>
      </c>
      <c r="B6356" s="37" t="str">
        <f t="array" ref="B6356">IFERROR(XLOOKUP(A6356,'Asignacion Nov'!A:A,'Asignacion Nov'!C:C))</f>
        <v>Pilgrims Tepo</v>
      </c>
      <c r="C6356" s="37" t="str">
        <f t="array" ref="C6356">IFERROR(XLOOKUP(A6356,'Asignacion Nov'!A:A,'Asignacion Nov'!B:B))</f>
        <v>EC-02</v>
      </c>
      <c r="D6356" s="38">
        <v>45619.58420138889</v>
      </c>
      <c r="E6356" s="36" t="s">
        <v>160</v>
      </c>
      <c r="F6356" s="37" t="str">
        <f t="array" ref="F6356">IFERROR(XLOOKUP(E6356,Operadores!A:A,Operadores!B:B))</f>
        <v>ESTMANX</v>
      </c>
      <c r="G6356" s="36" t="s">
        <v>72</v>
      </c>
      <c r="H6356" s="39">
        <v>19.03</v>
      </c>
      <c r="I6356" s="40">
        <v>31.0</v>
      </c>
      <c r="J6356" s="41">
        <f t="shared" si="5"/>
        <v>589.93</v>
      </c>
      <c r="K6356" s="37" t="str">
        <f t="array" ref="K6356">IFERROR(XLOOKUP(G6356,'Tipo de carga'!A:A,'Tipo de carga'!B:B))</f>
        <v>Autoabasto</v>
      </c>
      <c r="L6356" s="37">
        <f t="shared" si="2"/>
        <v>47</v>
      </c>
      <c r="M6356" s="37">
        <f t="shared" si="3"/>
        <v>23</v>
      </c>
      <c r="N6356" s="37">
        <f t="shared" si="4"/>
        <v>11</v>
      </c>
      <c r="O6356" s="37" t="str">
        <f t="array" ref="O6356">IFERROR(XLOOKUP(K6356,'Tipo de carga'!B:B,'Tipo de carga'!C:C))</f>
        <v>Diesel</v>
      </c>
    </row>
    <row r="6357">
      <c r="A6357" s="36">
        <v>1860.0</v>
      </c>
      <c r="B6357" s="37" t="str">
        <f t="array" ref="B6357">IFERROR(XLOOKUP(A6357,'Asignacion Nov'!A:A,'Asignacion Nov'!C:C))</f>
        <v>Circuitos</v>
      </c>
      <c r="C6357" s="37" t="str">
        <f t="array" ref="C6357">IFERROR(XLOOKUP(A6357,'Asignacion Nov'!A:A,'Asignacion Nov'!B:B))</f>
        <v>EC-03</v>
      </c>
      <c r="D6357" s="38">
        <v>45619.552881944444</v>
      </c>
      <c r="E6357" s="36" t="s">
        <v>484</v>
      </c>
      <c r="F6357" s="37" t="str">
        <f t="array" ref="F6357">IFERROR(XLOOKUP(E6357,Operadores!A:A,Operadores!B:B))</f>
        <v>MOLALE</v>
      </c>
      <c r="G6357" s="36" t="s">
        <v>72</v>
      </c>
      <c r="H6357" s="39">
        <v>19.03</v>
      </c>
      <c r="I6357" s="40">
        <v>43.0</v>
      </c>
      <c r="J6357" s="41">
        <f t="shared" si="5"/>
        <v>818.29</v>
      </c>
      <c r="K6357" s="37" t="str">
        <f t="array" ref="K6357">IFERROR(XLOOKUP(G6357,'Tipo de carga'!A:A,'Tipo de carga'!B:B))</f>
        <v>Autoabasto</v>
      </c>
      <c r="L6357" s="37">
        <f t="shared" si="2"/>
        <v>47</v>
      </c>
      <c r="M6357" s="37">
        <f t="shared" si="3"/>
        <v>23</v>
      </c>
      <c r="N6357" s="37">
        <f t="shared" si="4"/>
        <v>11</v>
      </c>
      <c r="O6357" s="37" t="str">
        <f t="array" ref="O6357">IFERROR(XLOOKUP(K6357,'Tipo de carga'!B:B,'Tipo de carga'!C:C))</f>
        <v>Diesel</v>
      </c>
    </row>
    <row r="6358">
      <c r="A6358" s="36">
        <v>1847.0</v>
      </c>
      <c r="B6358" s="37" t="str">
        <f t="array" ref="B6358">IFERROR(XLOOKUP(A6358,'Asignacion Nov'!A:A,'Asignacion Nov'!C:C))</f>
        <v>Circuitos</v>
      </c>
      <c r="C6358" s="37" t="str">
        <f t="array" ref="C6358">IFERROR(XLOOKUP(A6358,'Asignacion Nov'!A:A,'Asignacion Nov'!B:B))</f>
        <v>EC-03</v>
      </c>
      <c r="D6358" s="38">
        <v>45619.54517361111</v>
      </c>
      <c r="E6358" s="36" t="s">
        <v>243</v>
      </c>
      <c r="F6358" s="37" t="str">
        <f t="array" ref="F6358">IFERROR(XLOOKUP(E6358,Operadores!A:A,Operadores!B:B))</f>
        <v>HERJO17X</v>
      </c>
      <c r="G6358" s="36" t="s">
        <v>72</v>
      </c>
      <c r="H6358" s="39">
        <v>19.03</v>
      </c>
      <c r="I6358" s="40">
        <v>718.0</v>
      </c>
      <c r="J6358" s="41">
        <f t="shared" si="5"/>
        <v>13663.54</v>
      </c>
      <c r="K6358" s="37" t="str">
        <f t="array" ref="K6358">IFERROR(XLOOKUP(G6358,'Tipo de carga'!A:A,'Tipo de carga'!B:B))</f>
        <v>Autoabasto</v>
      </c>
      <c r="L6358" s="37">
        <f t="shared" si="2"/>
        <v>47</v>
      </c>
      <c r="M6358" s="37">
        <f t="shared" si="3"/>
        <v>23</v>
      </c>
      <c r="N6358" s="37">
        <f t="shared" si="4"/>
        <v>11</v>
      </c>
      <c r="O6358" s="37" t="str">
        <f t="array" ref="O6358">IFERROR(XLOOKUP(K6358,'Tipo de carga'!B:B,'Tipo de carga'!C:C))</f>
        <v>Diesel</v>
      </c>
    </row>
    <row r="6359">
      <c r="A6359" s="36">
        <v>1870.0</v>
      </c>
      <c r="B6359" s="37" t="str">
        <f t="array" ref="B6359">IFERROR(XLOOKUP(A6359,'Asignacion Nov'!A:A,'Asignacion Nov'!C:C))</f>
        <v>Circuitos</v>
      </c>
      <c r="C6359" s="37" t="str">
        <f t="array" ref="C6359">IFERROR(XLOOKUP(A6359,'Asignacion Nov'!A:A,'Asignacion Nov'!B:B))</f>
        <v>EC-03</v>
      </c>
      <c r="D6359" s="38">
        <v>45619.54332175926</v>
      </c>
      <c r="E6359" s="36" t="s">
        <v>385</v>
      </c>
      <c r="F6359" s="37" t="str">
        <f t="array" ref="F6359">IFERROR(XLOOKUP(E6359,Operadores!A:A,Operadores!B:B))</f>
        <v>RIOFE</v>
      </c>
      <c r="G6359" s="36" t="s">
        <v>72</v>
      </c>
      <c r="H6359" s="39">
        <v>19.03</v>
      </c>
      <c r="I6359" s="40">
        <v>701.0</v>
      </c>
      <c r="J6359" s="41">
        <f t="shared" si="5"/>
        <v>13340.03</v>
      </c>
      <c r="K6359" s="37" t="str">
        <f t="array" ref="K6359">IFERROR(XLOOKUP(G6359,'Tipo de carga'!A:A,'Tipo de carga'!B:B))</f>
        <v>Autoabasto</v>
      </c>
      <c r="L6359" s="37">
        <f t="shared" si="2"/>
        <v>47</v>
      </c>
      <c r="M6359" s="37">
        <f t="shared" si="3"/>
        <v>23</v>
      </c>
      <c r="N6359" s="37">
        <f t="shared" si="4"/>
        <v>11</v>
      </c>
      <c r="O6359" s="37" t="str">
        <f t="array" ref="O6359">IFERROR(XLOOKUP(K6359,'Tipo de carga'!B:B,'Tipo de carga'!C:C))</f>
        <v>Diesel</v>
      </c>
    </row>
    <row r="6360">
      <c r="A6360" s="36">
        <v>1931.0</v>
      </c>
      <c r="B6360" s="37" t="str">
        <f t="array" ref="B6360">IFERROR(XLOOKUP(A6360,'Asignacion Nov'!A:A,'Asignacion Nov'!C:C))</f>
        <v>Circuitos</v>
      </c>
      <c r="C6360" s="37" t="str">
        <f t="array" ref="C6360">IFERROR(XLOOKUP(A6360,'Asignacion Nov'!A:A,'Asignacion Nov'!B:B))</f>
        <v>EC-03</v>
      </c>
      <c r="D6360" s="38">
        <v>45619.52825231481</v>
      </c>
      <c r="E6360" s="36" t="s">
        <v>26</v>
      </c>
      <c r="F6360" s="37" t="str">
        <f t="array" ref="F6360">IFERROR(XLOOKUP(E6360,Operadores!A:A,Operadores!B:B))</f>
        <v>ARBJO</v>
      </c>
      <c r="G6360" s="36" t="s">
        <v>72</v>
      </c>
      <c r="H6360" s="39">
        <v>19.0300000000001</v>
      </c>
      <c r="I6360" s="40">
        <v>526.0</v>
      </c>
      <c r="J6360" s="41">
        <f t="shared" si="5"/>
        <v>10009.78</v>
      </c>
      <c r="K6360" s="37" t="str">
        <f t="array" ref="K6360">IFERROR(XLOOKUP(G6360,'Tipo de carga'!A:A,'Tipo de carga'!B:B))</f>
        <v>Autoabasto</v>
      </c>
      <c r="L6360" s="37">
        <f t="shared" si="2"/>
        <v>47</v>
      </c>
      <c r="M6360" s="37">
        <f t="shared" si="3"/>
        <v>23</v>
      </c>
      <c r="N6360" s="37">
        <f t="shared" si="4"/>
        <v>11</v>
      </c>
      <c r="O6360" s="37" t="str">
        <f t="array" ref="O6360">IFERROR(XLOOKUP(K6360,'Tipo de carga'!B:B,'Tipo de carga'!C:C))</f>
        <v>Diesel</v>
      </c>
    </row>
    <row r="6361">
      <c r="A6361" s="36">
        <v>1873.0</v>
      </c>
      <c r="B6361" s="37" t="str">
        <f t="array" ref="B6361">IFERROR(XLOOKUP(A6361,'Asignacion Nov'!A:A,'Asignacion Nov'!C:C))</f>
        <v>Circuitos</v>
      </c>
      <c r="C6361" s="37" t="str">
        <f t="array" ref="C6361">IFERROR(XLOOKUP(A6361,'Asignacion Nov'!A:A,'Asignacion Nov'!B:B))</f>
        <v>EC-03</v>
      </c>
      <c r="D6361" s="38">
        <v>45619.52575231482</v>
      </c>
      <c r="E6361" s="36" t="s">
        <v>277</v>
      </c>
      <c r="F6361" s="37" t="str">
        <f t="array" ref="F6361">IFERROR(XLOOKUP(E6361,Operadores!A:A,Operadores!B:B))</f>
        <v>GUADI</v>
      </c>
      <c r="G6361" s="36" t="s">
        <v>72</v>
      </c>
      <c r="H6361" s="39">
        <v>19.0300000000001</v>
      </c>
      <c r="I6361" s="40">
        <v>437.0</v>
      </c>
      <c r="J6361" s="41">
        <f t="shared" si="5"/>
        <v>8316.11</v>
      </c>
      <c r="K6361" s="37" t="str">
        <f t="array" ref="K6361">IFERROR(XLOOKUP(G6361,'Tipo de carga'!A:A,'Tipo de carga'!B:B))</f>
        <v>Autoabasto</v>
      </c>
      <c r="L6361" s="37">
        <f t="shared" si="2"/>
        <v>47</v>
      </c>
      <c r="M6361" s="37">
        <f t="shared" si="3"/>
        <v>23</v>
      </c>
      <c r="N6361" s="37">
        <f t="shared" si="4"/>
        <v>11</v>
      </c>
      <c r="O6361" s="37" t="str">
        <f t="array" ref="O6361">IFERROR(XLOOKUP(K6361,'Tipo de carga'!B:B,'Tipo de carga'!C:C))</f>
        <v>Diesel</v>
      </c>
    </row>
    <row r="6362">
      <c r="A6362" s="36">
        <v>1866.0</v>
      </c>
      <c r="B6362" s="37" t="str">
        <f t="array" ref="B6362">IFERROR(XLOOKUP(A6362,'Asignacion Nov'!A:A,'Asignacion Nov'!C:C))</f>
        <v>Pilgrims Tepo</v>
      </c>
      <c r="C6362" s="37" t="str">
        <f t="array" ref="C6362">IFERROR(XLOOKUP(A6362,'Asignacion Nov'!A:A,'Asignacion Nov'!B:B))</f>
        <v>EC-02</v>
      </c>
      <c r="D6362" s="38">
        <v>45619.51467592592</v>
      </c>
      <c r="E6362" s="36" t="s">
        <v>163</v>
      </c>
      <c r="F6362" s="37" t="str">
        <f t="array" ref="F6362">IFERROR(XLOOKUP(E6362,Operadores!A:A,Operadores!B:B))</f>
        <v>JORJON</v>
      </c>
      <c r="G6362" s="36" t="s">
        <v>72</v>
      </c>
      <c r="H6362" s="39">
        <v>19.0300000000001</v>
      </c>
      <c r="I6362" s="40">
        <v>176.0</v>
      </c>
      <c r="J6362" s="41">
        <f t="shared" si="5"/>
        <v>3349.28</v>
      </c>
      <c r="K6362" s="37" t="str">
        <f t="array" ref="K6362">IFERROR(XLOOKUP(G6362,'Tipo de carga'!A:A,'Tipo de carga'!B:B))</f>
        <v>Autoabasto</v>
      </c>
      <c r="L6362" s="37">
        <f t="shared" si="2"/>
        <v>47</v>
      </c>
      <c r="M6362" s="37">
        <f t="shared" si="3"/>
        <v>23</v>
      </c>
      <c r="N6362" s="37">
        <f t="shared" si="4"/>
        <v>11</v>
      </c>
      <c r="O6362" s="37" t="str">
        <f t="array" ref="O6362">IFERROR(XLOOKUP(K6362,'Tipo de carga'!B:B,'Tipo de carga'!C:C))</f>
        <v>Diesel</v>
      </c>
    </row>
    <row r="6363">
      <c r="A6363" s="36">
        <v>1877.0</v>
      </c>
      <c r="B6363" s="37" t="str">
        <f t="array" ref="B6363">IFERROR(XLOOKUP(A6363,'Asignacion Nov'!A:A,'Asignacion Nov'!C:C))</f>
        <v>Circuitos</v>
      </c>
      <c r="C6363" s="37" t="str">
        <f t="array" ref="C6363">IFERROR(XLOOKUP(A6363,'Asignacion Nov'!A:A,'Asignacion Nov'!B:B))</f>
        <v>EC-03</v>
      </c>
      <c r="D6363" s="38">
        <v>45619.504270833335</v>
      </c>
      <c r="E6363" s="36" t="s">
        <v>397</v>
      </c>
      <c r="F6363" s="37" t="str">
        <f t="array" ref="F6363">IFERROR(XLOOKUP(E6363,Operadores!A:A,Operadores!B:B))</f>
        <v>GRERI</v>
      </c>
      <c r="G6363" s="36" t="s">
        <v>72</v>
      </c>
      <c r="H6363" s="39">
        <v>19.0300000000001</v>
      </c>
      <c r="I6363" s="40">
        <v>630.0</v>
      </c>
      <c r="J6363" s="41">
        <f t="shared" si="5"/>
        <v>11988.9</v>
      </c>
      <c r="K6363" s="37" t="str">
        <f t="array" ref="K6363">IFERROR(XLOOKUP(G6363,'Tipo de carga'!A:A,'Tipo de carga'!B:B))</f>
        <v>Autoabasto</v>
      </c>
      <c r="L6363" s="37">
        <f t="shared" si="2"/>
        <v>47</v>
      </c>
      <c r="M6363" s="37">
        <f t="shared" si="3"/>
        <v>23</v>
      </c>
      <c r="N6363" s="37">
        <f t="shared" si="4"/>
        <v>11</v>
      </c>
      <c r="O6363" s="37" t="str">
        <f t="array" ref="O6363">IFERROR(XLOOKUP(K6363,'Tipo de carga'!B:B,'Tipo de carga'!C:C))</f>
        <v>Diesel</v>
      </c>
    </row>
    <row r="6364">
      <c r="A6364" s="36">
        <v>2025.0</v>
      </c>
      <c r="B6364" s="37" t="str">
        <f t="array" ref="B6364">IFERROR(XLOOKUP(A6364,'Asignacion Nov'!A:A,'Asignacion Nov'!C:C))</f>
        <v>MeLi Dedicado TD</v>
      </c>
      <c r="C6364" s="37" t="str">
        <f t="array" ref="C6364">IFERROR(XLOOKUP(A6364,'Asignacion Nov'!A:A,'Asignacion Nov'!B:B))</f>
        <v>EC-05</v>
      </c>
      <c r="D6364" s="38">
        <v>45619.48806712963</v>
      </c>
      <c r="E6364" s="36" t="s">
        <v>239</v>
      </c>
      <c r="F6364" s="37" t="str">
        <f t="array" ref="F6364">IFERROR(XLOOKUP(E6364,Operadores!A:A,Operadores!B:B))</f>
        <v>BONAR</v>
      </c>
      <c r="G6364" s="36" t="s">
        <v>72</v>
      </c>
      <c r="H6364" s="39">
        <v>19.0300000000001</v>
      </c>
      <c r="I6364" s="40">
        <v>505.0</v>
      </c>
      <c r="J6364" s="41">
        <f t="shared" si="5"/>
        <v>9610.15</v>
      </c>
      <c r="K6364" s="37" t="str">
        <f t="array" ref="K6364">IFERROR(XLOOKUP(G6364,'Tipo de carga'!A:A,'Tipo de carga'!B:B))</f>
        <v>Autoabasto</v>
      </c>
      <c r="L6364" s="37">
        <f t="shared" si="2"/>
        <v>47</v>
      </c>
      <c r="M6364" s="37">
        <f t="shared" si="3"/>
        <v>23</v>
      </c>
      <c r="N6364" s="37">
        <f t="shared" si="4"/>
        <v>11</v>
      </c>
      <c r="O6364" s="37" t="str">
        <f t="array" ref="O6364">IFERROR(XLOOKUP(K6364,'Tipo de carga'!B:B,'Tipo de carga'!C:C))</f>
        <v>Diesel</v>
      </c>
    </row>
    <row r="6365">
      <c r="A6365" s="36">
        <v>1752.0</v>
      </c>
      <c r="B6365" s="37" t="str">
        <f t="array" ref="B6365">IFERROR(XLOOKUP(A6365,'Asignacion Nov'!A:A,'Asignacion Nov'!C:C))</f>
        <v>Liverpool Local</v>
      </c>
      <c r="C6365" s="37" t="str">
        <f t="array" ref="C6365">IFERROR(XLOOKUP(A6365,'Asignacion Nov'!A:A,'Asignacion Nov'!B:B))</f>
        <v>EC-01</v>
      </c>
      <c r="D6365" s="38">
        <v>45619.485671296294</v>
      </c>
      <c r="E6365" s="36" t="s">
        <v>182</v>
      </c>
      <c r="F6365" s="37" t="str">
        <f t="array" ref="F6365">IFERROR(XLOOKUP(E6365,Operadores!A:A,Operadores!B:B))</f>
        <v>ROBJUA01</v>
      </c>
      <c r="G6365" s="36" t="s">
        <v>72</v>
      </c>
      <c r="H6365" s="39">
        <v>19.0300000000001</v>
      </c>
      <c r="I6365" s="40">
        <v>549.0</v>
      </c>
      <c r="J6365" s="41">
        <f t="shared" si="5"/>
        <v>10447.47</v>
      </c>
      <c r="K6365" s="37" t="str">
        <f t="array" ref="K6365">IFERROR(XLOOKUP(G6365,'Tipo de carga'!A:A,'Tipo de carga'!B:B))</f>
        <v>Autoabasto</v>
      </c>
      <c r="L6365" s="37">
        <f t="shared" si="2"/>
        <v>47</v>
      </c>
      <c r="M6365" s="37">
        <f t="shared" si="3"/>
        <v>23</v>
      </c>
      <c r="N6365" s="37">
        <f t="shared" si="4"/>
        <v>11</v>
      </c>
      <c r="O6365" s="37" t="str">
        <f t="array" ref="O6365">IFERROR(XLOOKUP(K6365,'Tipo de carga'!B:B,'Tipo de carga'!C:C))</f>
        <v>Diesel</v>
      </c>
    </row>
    <row r="6366">
      <c r="A6366" s="36">
        <v>1965.0</v>
      </c>
      <c r="B6366" s="37" t="str">
        <f t="array" ref="B6366">IFERROR(XLOOKUP(A6366,'Asignacion Nov'!A:A,'Asignacion Nov'!C:C))</f>
        <v>Circuitos</v>
      </c>
      <c r="C6366" s="37" t="str">
        <f t="array" ref="C6366">IFERROR(XLOOKUP(A6366,'Asignacion Nov'!A:A,'Asignacion Nov'!B:B))</f>
        <v>EC-03</v>
      </c>
      <c r="D6366" s="38">
        <v>45619.467314814814</v>
      </c>
      <c r="E6366" s="36" t="s">
        <v>181</v>
      </c>
      <c r="F6366" s="37" t="str">
        <f t="array" ref="F6366">IFERROR(XLOOKUP(E6366,Operadores!A:A,Operadores!B:B))</f>
        <v>BREISR</v>
      </c>
      <c r="G6366" s="36" t="s">
        <v>72</v>
      </c>
      <c r="H6366" s="39">
        <v>19.0300000000001</v>
      </c>
      <c r="I6366" s="40">
        <v>350.0</v>
      </c>
      <c r="J6366" s="41">
        <f t="shared" si="5"/>
        <v>6660.5</v>
      </c>
      <c r="K6366" s="37" t="str">
        <f t="array" ref="K6366">IFERROR(XLOOKUP(G6366,'Tipo de carga'!A:A,'Tipo de carga'!B:B))</f>
        <v>Autoabasto</v>
      </c>
      <c r="L6366" s="37">
        <f t="shared" si="2"/>
        <v>47</v>
      </c>
      <c r="M6366" s="37">
        <f t="shared" si="3"/>
        <v>23</v>
      </c>
      <c r="N6366" s="37">
        <f t="shared" si="4"/>
        <v>11</v>
      </c>
      <c r="O6366" s="37" t="str">
        <f t="array" ref="O6366">IFERROR(XLOOKUP(K6366,'Tipo de carga'!B:B,'Tipo de carga'!C:C))</f>
        <v>Diesel</v>
      </c>
    </row>
    <row r="6367">
      <c r="A6367" s="36">
        <v>1695.0</v>
      </c>
      <c r="B6367" s="37" t="str">
        <f t="array" ref="B6367">IFERROR(XLOOKUP(A6367,'Asignacion Nov'!A:A,'Asignacion Nov'!C:C))</f>
        <v>Pilgrims Tepo</v>
      </c>
      <c r="C6367" s="37" t="str">
        <f t="array" ref="C6367">IFERROR(XLOOKUP(A6367,'Asignacion Nov'!A:A,'Asignacion Nov'!B:B))</f>
        <v>EC-02</v>
      </c>
      <c r="D6367" s="38">
        <v>45619.44556712963</v>
      </c>
      <c r="E6367" s="36" t="s">
        <v>419</v>
      </c>
      <c r="F6367" s="37" t="str">
        <f t="array" ref="F6367">IFERROR(XLOOKUP(E6367,Operadores!A:A,Operadores!B:B))</f>
        <v>ROSGIL</v>
      </c>
      <c r="G6367" s="36" t="s">
        <v>72</v>
      </c>
      <c r="H6367" s="39">
        <v>19.0300000000001</v>
      </c>
      <c r="I6367" s="40">
        <v>215.0</v>
      </c>
      <c r="J6367" s="41">
        <f t="shared" si="5"/>
        <v>4091.45</v>
      </c>
      <c r="K6367" s="37" t="str">
        <f t="array" ref="K6367">IFERROR(XLOOKUP(G6367,'Tipo de carga'!A:A,'Tipo de carga'!B:B))</f>
        <v>Autoabasto</v>
      </c>
      <c r="L6367" s="37">
        <f t="shared" si="2"/>
        <v>47</v>
      </c>
      <c r="M6367" s="37">
        <f t="shared" si="3"/>
        <v>23</v>
      </c>
      <c r="N6367" s="37">
        <f t="shared" si="4"/>
        <v>11</v>
      </c>
      <c r="O6367" s="37" t="str">
        <f t="array" ref="O6367">IFERROR(XLOOKUP(K6367,'Tipo de carga'!B:B,'Tipo de carga'!C:C))</f>
        <v>Diesel</v>
      </c>
    </row>
    <row r="6368">
      <c r="A6368" s="36">
        <v>1933.0</v>
      </c>
      <c r="B6368" s="37" t="str">
        <f t="array" ref="B6368">IFERROR(XLOOKUP(A6368,'Asignacion Nov'!A:A,'Asignacion Nov'!C:C))</f>
        <v>Circuitos</v>
      </c>
      <c r="C6368" s="37" t="str">
        <f t="array" ref="C6368">IFERROR(XLOOKUP(A6368,'Asignacion Nov'!A:A,'Asignacion Nov'!B:B))</f>
        <v>EC-03</v>
      </c>
      <c r="D6368" s="38">
        <v>45619.39320601852</v>
      </c>
      <c r="E6368" s="36" t="s">
        <v>213</v>
      </c>
      <c r="F6368" s="37" t="str">
        <f t="array" ref="F6368">IFERROR(XLOOKUP(E6368,Operadores!A:A,Operadores!B:B))</f>
        <v>OLIMAR01</v>
      </c>
      <c r="G6368" s="36" t="s">
        <v>72</v>
      </c>
      <c r="H6368" s="39">
        <v>19.0300000000001</v>
      </c>
      <c r="I6368" s="40">
        <v>399.0</v>
      </c>
      <c r="J6368" s="41">
        <f t="shared" si="5"/>
        <v>7592.97</v>
      </c>
      <c r="K6368" s="37" t="str">
        <f t="array" ref="K6368">IFERROR(XLOOKUP(G6368,'Tipo de carga'!A:A,'Tipo de carga'!B:B))</f>
        <v>Autoabasto</v>
      </c>
      <c r="L6368" s="37">
        <f t="shared" si="2"/>
        <v>47</v>
      </c>
      <c r="M6368" s="37">
        <f t="shared" si="3"/>
        <v>23</v>
      </c>
      <c r="N6368" s="37">
        <f t="shared" si="4"/>
        <v>11</v>
      </c>
      <c r="O6368" s="37" t="str">
        <f t="array" ref="O6368">IFERROR(XLOOKUP(K6368,'Tipo de carga'!B:B,'Tipo de carga'!C:C))</f>
        <v>Diesel</v>
      </c>
    </row>
    <row r="6369">
      <c r="A6369" s="36">
        <v>2023.0</v>
      </c>
      <c r="B6369" s="37" t="str">
        <f t="array" ref="B6369">IFERROR(XLOOKUP(A6369,'Asignacion Nov'!A:A,'Asignacion Nov'!C:C))</f>
        <v>MeLi Asignado TD</v>
      </c>
      <c r="C6369" s="37" t="str">
        <f t="array" ref="C6369">IFERROR(XLOOKUP(A6369,'Asignacion Nov'!A:A,'Asignacion Nov'!B:B))</f>
        <v>EC-05</v>
      </c>
      <c r="D6369" s="38">
        <v>45619.380902777775</v>
      </c>
      <c r="E6369" s="36" t="s">
        <v>327</v>
      </c>
      <c r="F6369" s="37" t="str">
        <f t="array" ref="F6369">IFERROR(XLOOKUP(E6369,Operadores!A:A,Operadores!B:B))</f>
        <v>ESCSAU</v>
      </c>
      <c r="G6369" s="36" t="s">
        <v>72</v>
      </c>
      <c r="H6369" s="39">
        <v>19.0300000000001</v>
      </c>
      <c r="I6369" s="40">
        <v>643.0</v>
      </c>
      <c r="J6369" s="41">
        <f t="shared" si="5"/>
        <v>12236.29</v>
      </c>
      <c r="K6369" s="37" t="str">
        <f t="array" ref="K6369">IFERROR(XLOOKUP(G6369,'Tipo de carga'!A:A,'Tipo de carga'!B:B))</f>
        <v>Autoabasto</v>
      </c>
      <c r="L6369" s="37">
        <f t="shared" si="2"/>
        <v>47</v>
      </c>
      <c r="M6369" s="37">
        <f t="shared" si="3"/>
        <v>23</v>
      </c>
      <c r="N6369" s="37">
        <f t="shared" si="4"/>
        <v>11</v>
      </c>
      <c r="O6369" s="37" t="str">
        <f t="array" ref="O6369">IFERROR(XLOOKUP(K6369,'Tipo de carga'!B:B,'Tipo de carga'!C:C))</f>
        <v>Diesel</v>
      </c>
    </row>
    <row r="6370">
      <c r="A6370" s="36">
        <v>1759.0</v>
      </c>
      <c r="B6370" s="37" t="str">
        <f t="array" ref="B6370">IFERROR(XLOOKUP(A6370,'Asignacion Nov'!A:A,'Asignacion Nov'!C:C))</f>
        <v>Liverpool Local</v>
      </c>
      <c r="C6370" s="37" t="str">
        <f t="array" ref="C6370">IFERROR(XLOOKUP(A6370,'Asignacion Nov'!A:A,'Asignacion Nov'!B:B))</f>
        <v>EC-01</v>
      </c>
      <c r="D6370" s="38">
        <v>45619.36320601852</v>
      </c>
      <c r="E6370" s="36" t="s">
        <v>423</v>
      </c>
      <c r="F6370" s="37" t="str">
        <f t="array" ref="F6370">IFERROR(XLOOKUP(E6370,Operadores!A:A,Operadores!B:B))</f>
        <v>PERANT</v>
      </c>
      <c r="G6370" s="36" t="s">
        <v>72</v>
      </c>
      <c r="H6370" s="39">
        <v>19.0300000000001</v>
      </c>
      <c r="I6370" s="40">
        <v>554.0</v>
      </c>
      <c r="J6370" s="41">
        <f t="shared" si="5"/>
        <v>10542.62</v>
      </c>
      <c r="K6370" s="37" t="str">
        <f t="array" ref="K6370">IFERROR(XLOOKUP(G6370,'Tipo de carga'!A:A,'Tipo de carga'!B:B))</f>
        <v>Autoabasto</v>
      </c>
      <c r="L6370" s="37">
        <f t="shared" si="2"/>
        <v>47</v>
      </c>
      <c r="M6370" s="37">
        <f t="shared" si="3"/>
        <v>23</v>
      </c>
      <c r="N6370" s="37">
        <f t="shared" si="4"/>
        <v>11</v>
      </c>
      <c r="O6370" s="37" t="str">
        <f t="array" ref="O6370">IFERROR(XLOOKUP(K6370,'Tipo de carga'!B:B,'Tipo de carga'!C:C))</f>
        <v>Diesel</v>
      </c>
    </row>
    <row r="6371">
      <c r="A6371" s="36">
        <v>2003.0</v>
      </c>
      <c r="B6371" s="37" t="str">
        <f t="array" ref="B6371">IFERROR(XLOOKUP(A6371,'Asignacion Nov'!A:A,'Asignacion Nov'!C:C))</f>
        <v>MeLi Dedicado TD</v>
      </c>
      <c r="C6371" s="37" t="str">
        <f t="array" ref="C6371">IFERROR(XLOOKUP(A6371,'Asignacion Nov'!A:A,'Asignacion Nov'!B:B))</f>
        <v>EC-05</v>
      </c>
      <c r="D6371" s="38">
        <v>45619.35115740741</v>
      </c>
      <c r="E6371" s="36" t="s">
        <v>601</v>
      </c>
      <c r="F6371" s="37" t="str">
        <f t="array" ref="F6371">IFERROR(XLOOKUP(E6371,Operadores!A:A,Operadores!B:B))</f>
        <v>GALRAY</v>
      </c>
      <c r="G6371" s="36" t="s">
        <v>72</v>
      </c>
      <c r="H6371" s="39">
        <v>19.0300000000001</v>
      </c>
      <c r="I6371" s="40">
        <v>536.0</v>
      </c>
      <c r="J6371" s="41">
        <f t="shared" si="5"/>
        <v>10200.08</v>
      </c>
      <c r="K6371" s="37" t="str">
        <f t="array" ref="K6371">IFERROR(XLOOKUP(G6371,'Tipo de carga'!A:A,'Tipo de carga'!B:B))</f>
        <v>Autoabasto</v>
      </c>
      <c r="L6371" s="37">
        <f t="shared" si="2"/>
        <v>47</v>
      </c>
      <c r="M6371" s="37">
        <f t="shared" si="3"/>
        <v>23</v>
      </c>
      <c r="N6371" s="37">
        <f t="shared" si="4"/>
        <v>11</v>
      </c>
      <c r="O6371" s="37" t="str">
        <f t="array" ref="O6371">IFERROR(XLOOKUP(K6371,'Tipo de carga'!B:B,'Tipo de carga'!C:C))</f>
        <v>Diesel</v>
      </c>
    </row>
    <row r="6372">
      <c r="A6372" s="36">
        <v>1878.0</v>
      </c>
      <c r="B6372" s="37" t="str">
        <f t="array" ref="B6372">IFERROR(XLOOKUP(A6372,'Asignacion Nov'!A:A,'Asignacion Nov'!C:C))</f>
        <v>Circuitos</v>
      </c>
      <c r="C6372" s="37" t="str">
        <f t="array" ref="C6372">IFERROR(XLOOKUP(A6372,'Asignacion Nov'!A:A,'Asignacion Nov'!B:B))</f>
        <v>EC-03</v>
      </c>
      <c r="D6372" s="38">
        <v>45619.33671296296</v>
      </c>
      <c r="E6372" s="36" t="s">
        <v>53</v>
      </c>
      <c r="F6372" s="37" t="str">
        <f t="array" ref="F6372">IFERROR(XLOOKUP(E6372,Operadores!A:A,Operadores!B:B))</f>
        <v>CASSA</v>
      </c>
      <c r="G6372" s="36" t="s">
        <v>72</v>
      </c>
      <c r="H6372" s="39">
        <v>19.0300000000001</v>
      </c>
      <c r="I6372" s="40">
        <v>908.0</v>
      </c>
      <c r="J6372" s="41">
        <f t="shared" si="5"/>
        <v>17279.24</v>
      </c>
      <c r="K6372" s="37" t="str">
        <f t="array" ref="K6372">IFERROR(XLOOKUP(G6372,'Tipo de carga'!A:A,'Tipo de carga'!B:B))</f>
        <v>Autoabasto</v>
      </c>
      <c r="L6372" s="37">
        <f t="shared" si="2"/>
        <v>47</v>
      </c>
      <c r="M6372" s="37">
        <f t="shared" si="3"/>
        <v>23</v>
      </c>
      <c r="N6372" s="37">
        <f t="shared" si="4"/>
        <v>11</v>
      </c>
      <c r="O6372" s="37" t="str">
        <f t="array" ref="O6372">IFERROR(XLOOKUP(K6372,'Tipo de carga'!B:B,'Tipo de carga'!C:C))</f>
        <v>Diesel</v>
      </c>
    </row>
    <row r="6373">
      <c r="A6373" s="36">
        <v>2086.0</v>
      </c>
      <c r="B6373" s="37" t="str">
        <f t="array" ref="B6373">IFERROR(XLOOKUP(A6373,'Asignacion Nov'!A:A,'Asignacion Nov'!C:C))</f>
        <v>Available</v>
      </c>
      <c r="C6373" s="37" t="str">
        <f t="array" ref="C6373">IFERROR(XLOOKUP(A6373,'Asignacion Nov'!A:A,'Asignacion Nov'!B:B))</f>
        <v>TTE</v>
      </c>
      <c r="D6373" s="38">
        <v>45619.31135416667</v>
      </c>
      <c r="E6373" s="36" t="s">
        <v>318</v>
      </c>
      <c r="F6373" s="37" t="str">
        <f t="array" ref="F6373">IFERROR(XLOOKUP(E6373,Operadores!A:A,Operadores!B:B))</f>
        <v>SOSERN</v>
      </c>
      <c r="G6373" s="36" t="s">
        <v>72</v>
      </c>
      <c r="H6373" s="39">
        <v>19.0300000000001</v>
      </c>
      <c r="I6373" s="40">
        <v>716.0</v>
      </c>
      <c r="J6373" s="41">
        <f t="shared" si="5"/>
        <v>13625.48</v>
      </c>
      <c r="K6373" s="37" t="str">
        <f t="array" ref="K6373">IFERROR(XLOOKUP(G6373,'Tipo de carga'!A:A,'Tipo de carga'!B:B))</f>
        <v>Autoabasto</v>
      </c>
      <c r="L6373" s="37">
        <f t="shared" si="2"/>
        <v>47</v>
      </c>
      <c r="M6373" s="37">
        <f t="shared" si="3"/>
        <v>23</v>
      </c>
      <c r="N6373" s="37">
        <f t="shared" si="4"/>
        <v>11</v>
      </c>
      <c r="O6373" s="37" t="str">
        <f t="array" ref="O6373">IFERROR(XLOOKUP(K6373,'Tipo de carga'!B:B,'Tipo de carga'!C:C))</f>
        <v>Diesel</v>
      </c>
    </row>
    <row r="6374">
      <c r="A6374" s="36">
        <v>2034.0</v>
      </c>
      <c r="B6374" s="37" t="str">
        <f t="array" ref="B6374">IFERROR(XLOOKUP(A6374,'Asignacion Nov'!A:A,'Asignacion Nov'!C:C))</f>
        <v>Liverpool Local</v>
      </c>
      <c r="C6374" s="37" t="str">
        <f t="array" ref="C6374">IFERROR(XLOOKUP(A6374,'Asignacion Nov'!A:A,'Asignacion Nov'!B:B))</f>
        <v>EC-01</v>
      </c>
      <c r="D6374" s="38">
        <v>45619.29572916667</v>
      </c>
      <c r="E6374" s="36" t="s">
        <v>479</v>
      </c>
      <c r="F6374" s="37" t="str">
        <f t="array" ref="F6374">IFERROR(XLOOKUP(E6374,Operadores!A:A,Operadores!B:B))</f>
        <v>SILEL01</v>
      </c>
      <c r="G6374" s="36" t="s">
        <v>72</v>
      </c>
      <c r="H6374" s="39">
        <v>19.0300000000001</v>
      </c>
      <c r="I6374" s="40">
        <v>515.0</v>
      </c>
      <c r="J6374" s="41">
        <f t="shared" si="5"/>
        <v>9800.45</v>
      </c>
      <c r="K6374" s="37" t="str">
        <f t="array" ref="K6374">IFERROR(XLOOKUP(G6374,'Tipo de carga'!A:A,'Tipo de carga'!B:B))</f>
        <v>Autoabasto</v>
      </c>
      <c r="L6374" s="37">
        <f t="shared" si="2"/>
        <v>47</v>
      </c>
      <c r="M6374" s="37">
        <f t="shared" si="3"/>
        <v>23</v>
      </c>
      <c r="N6374" s="37">
        <f t="shared" si="4"/>
        <v>11</v>
      </c>
      <c r="O6374" s="37" t="str">
        <f t="array" ref="O6374">IFERROR(XLOOKUP(K6374,'Tipo de carga'!B:B,'Tipo de carga'!C:C))</f>
        <v>Diesel</v>
      </c>
    </row>
    <row r="6375">
      <c r="A6375" s="36">
        <v>1958.0</v>
      </c>
      <c r="B6375" s="37" t="str">
        <f t="array" ref="B6375">IFERROR(XLOOKUP(A6375,'Asignacion Nov'!A:A,'Asignacion Nov'!C:C))</f>
        <v>Full Liver</v>
      </c>
      <c r="C6375" s="37" t="str">
        <f t="array" ref="C6375">IFERROR(XLOOKUP(A6375,'Asignacion Nov'!A:A,'Asignacion Nov'!B:B))</f>
        <v>EC-01</v>
      </c>
      <c r="D6375" s="38">
        <v>45619.25556712963</v>
      </c>
      <c r="E6375" s="36" t="s">
        <v>218</v>
      </c>
      <c r="F6375" s="37" t="str">
        <f t="array" ref="F6375">IFERROR(XLOOKUP(E6375,Operadores!A:A,Operadores!B:B))</f>
        <v>MONAL</v>
      </c>
      <c r="G6375" s="36" t="s">
        <v>72</v>
      </c>
      <c r="H6375" s="39">
        <v>19.0300000000001</v>
      </c>
      <c r="I6375" s="40">
        <v>570.0</v>
      </c>
      <c r="J6375" s="41">
        <f t="shared" si="5"/>
        <v>10847.1</v>
      </c>
      <c r="K6375" s="37" t="str">
        <f t="array" ref="K6375">IFERROR(XLOOKUP(G6375,'Tipo de carga'!A:A,'Tipo de carga'!B:B))</f>
        <v>Autoabasto</v>
      </c>
      <c r="L6375" s="37">
        <f t="shared" si="2"/>
        <v>47</v>
      </c>
      <c r="M6375" s="37">
        <f t="shared" si="3"/>
        <v>23</v>
      </c>
      <c r="N6375" s="37">
        <f t="shared" si="4"/>
        <v>11</v>
      </c>
      <c r="O6375" s="37" t="str">
        <f t="array" ref="O6375">IFERROR(XLOOKUP(K6375,'Tipo de carga'!B:B,'Tipo de carga'!C:C))</f>
        <v>Diesel</v>
      </c>
    </row>
    <row r="6376">
      <c r="A6376" s="36">
        <v>1783.0</v>
      </c>
      <c r="B6376" s="37" t="str">
        <f t="array" ref="B6376">IFERROR(XLOOKUP(A6376,'Asignacion Nov'!A:A,'Asignacion Nov'!C:C))</f>
        <v>Liverpool Local</v>
      </c>
      <c r="C6376" s="37" t="str">
        <f t="array" ref="C6376">IFERROR(XLOOKUP(A6376,'Asignacion Nov'!A:A,'Asignacion Nov'!B:B))</f>
        <v>EC-01</v>
      </c>
      <c r="D6376" s="38">
        <v>45619.20921296296</v>
      </c>
      <c r="E6376" s="36" t="s">
        <v>470</v>
      </c>
      <c r="F6376" s="37" t="str">
        <f t="array" ref="F6376">IFERROR(XLOOKUP(E6376,Operadores!A:A,Operadores!B:B))</f>
        <v>MORBR</v>
      </c>
      <c r="G6376" s="36" t="s">
        <v>72</v>
      </c>
      <c r="H6376" s="39">
        <v>19.0300000000001</v>
      </c>
      <c r="I6376" s="40">
        <v>845.0</v>
      </c>
      <c r="J6376" s="41">
        <f t="shared" si="5"/>
        <v>16080.35</v>
      </c>
      <c r="K6376" s="37" t="str">
        <f t="array" ref="K6376">IFERROR(XLOOKUP(G6376,'Tipo de carga'!A:A,'Tipo de carga'!B:B))</f>
        <v>Autoabasto</v>
      </c>
      <c r="L6376" s="37">
        <f t="shared" si="2"/>
        <v>47</v>
      </c>
      <c r="M6376" s="37">
        <f t="shared" si="3"/>
        <v>23</v>
      </c>
      <c r="N6376" s="37">
        <f t="shared" si="4"/>
        <v>11</v>
      </c>
      <c r="O6376" s="37" t="str">
        <f t="array" ref="O6376">IFERROR(XLOOKUP(K6376,'Tipo de carga'!B:B,'Tipo de carga'!C:C))</f>
        <v>Diesel</v>
      </c>
    </row>
    <row r="6377">
      <c r="A6377" s="36">
        <v>1944.0</v>
      </c>
      <c r="B6377" s="37" t="str">
        <f t="array" ref="B6377">IFERROR(XLOOKUP(A6377,'Asignacion Nov'!A:A,'Asignacion Nov'!C:C))</f>
        <v>MeLi asignado SD</v>
      </c>
      <c r="C6377" s="37" t="str">
        <f t="array" ref="C6377">IFERROR(XLOOKUP(A6377,'Asignacion Nov'!A:A,'Asignacion Nov'!B:B))</f>
        <v>EC-05</v>
      </c>
      <c r="D6377" s="38">
        <v>45619.17875</v>
      </c>
      <c r="E6377" s="36" t="s">
        <v>221</v>
      </c>
      <c r="F6377" s="37" t="str">
        <f t="array" ref="F6377">IFERROR(XLOOKUP(E6377,Operadores!A:A,Operadores!B:B))</f>
        <v>ORTARM</v>
      </c>
      <c r="G6377" s="36" t="s">
        <v>72</v>
      </c>
      <c r="H6377" s="39">
        <v>19.0300000000001</v>
      </c>
      <c r="I6377" s="40">
        <v>400.0</v>
      </c>
      <c r="J6377" s="41">
        <f t="shared" si="5"/>
        <v>7612</v>
      </c>
      <c r="K6377" s="37" t="str">
        <f t="array" ref="K6377">IFERROR(XLOOKUP(G6377,'Tipo de carga'!A:A,'Tipo de carga'!B:B))</f>
        <v>Autoabasto</v>
      </c>
      <c r="L6377" s="37">
        <f t="shared" si="2"/>
        <v>47</v>
      </c>
      <c r="M6377" s="37">
        <f t="shared" si="3"/>
        <v>23</v>
      </c>
      <c r="N6377" s="37">
        <f t="shared" si="4"/>
        <v>11</v>
      </c>
      <c r="O6377" s="37" t="str">
        <f t="array" ref="O6377">IFERROR(XLOOKUP(K6377,'Tipo de carga'!B:B,'Tipo de carga'!C:C))</f>
        <v>Diesel</v>
      </c>
    </row>
    <row r="6378">
      <c r="A6378" s="36">
        <v>2088.0</v>
      </c>
      <c r="B6378" s="37" t="str">
        <f t="array" ref="B6378">IFERROR(XLOOKUP(A6378,'Asignacion Nov'!A:A,'Asignacion Nov'!C:C))</f>
        <v>Available</v>
      </c>
      <c r="C6378" s="37" t="str">
        <f t="array" ref="C6378">IFERROR(XLOOKUP(A6378,'Asignacion Nov'!A:A,'Asignacion Nov'!B:B))</f>
        <v>TTE</v>
      </c>
      <c r="D6378" s="38">
        <v>45619.151238425926</v>
      </c>
      <c r="E6378" s="36" t="s">
        <v>447</v>
      </c>
      <c r="F6378" s="37" t="str">
        <f t="array" ref="F6378">IFERROR(XLOOKUP(E6378,Operadores!A:A,Operadores!B:B))</f>
        <v>SANMA05</v>
      </c>
      <c r="G6378" s="36" t="s">
        <v>72</v>
      </c>
      <c r="H6378" s="39">
        <v>19.0300000000001</v>
      </c>
      <c r="I6378" s="40">
        <v>293.0</v>
      </c>
      <c r="J6378" s="41">
        <f t="shared" si="5"/>
        <v>5575.79</v>
      </c>
      <c r="K6378" s="37" t="str">
        <f t="array" ref="K6378">IFERROR(XLOOKUP(G6378,'Tipo de carga'!A:A,'Tipo de carga'!B:B))</f>
        <v>Autoabasto</v>
      </c>
      <c r="L6378" s="37">
        <f t="shared" si="2"/>
        <v>47</v>
      </c>
      <c r="M6378" s="37">
        <f t="shared" si="3"/>
        <v>23</v>
      </c>
      <c r="N6378" s="37">
        <f t="shared" si="4"/>
        <v>11</v>
      </c>
      <c r="O6378" s="37" t="str">
        <f t="array" ref="O6378">IFERROR(XLOOKUP(K6378,'Tipo de carga'!B:B,'Tipo de carga'!C:C))</f>
        <v>Diesel</v>
      </c>
    </row>
    <row r="6379">
      <c r="A6379" s="36">
        <v>1961.0</v>
      </c>
      <c r="B6379" s="37" t="str">
        <f t="array" ref="B6379">IFERROR(XLOOKUP(A6379,'Asignacion Nov'!A:A,'Asignacion Nov'!C:C))</f>
        <v>MeLi asignado SD</v>
      </c>
      <c r="C6379" s="37" t="str">
        <f t="array" ref="C6379">IFERROR(XLOOKUP(A6379,'Asignacion Nov'!A:A,'Asignacion Nov'!B:B))</f>
        <v>EC-05</v>
      </c>
      <c r="D6379" s="38">
        <v>45619.150289351855</v>
      </c>
      <c r="E6379" s="36" t="s">
        <v>196</v>
      </c>
      <c r="F6379" s="37" t="str">
        <f t="array" ref="F6379">IFERROR(XLOOKUP(E6379,Operadores!A:A,Operadores!B:B))</f>
        <v>HERJOS07</v>
      </c>
      <c r="G6379" s="36" t="s">
        <v>72</v>
      </c>
      <c r="H6379" s="39">
        <v>19.0300000000001</v>
      </c>
      <c r="I6379" s="40">
        <v>383.0</v>
      </c>
      <c r="J6379" s="41">
        <f t="shared" si="5"/>
        <v>7288.49</v>
      </c>
      <c r="K6379" s="37" t="str">
        <f t="array" ref="K6379">IFERROR(XLOOKUP(G6379,'Tipo de carga'!A:A,'Tipo de carga'!B:B))</f>
        <v>Autoabasto</v>
      </c>
      <c r="L6379" s="37">
        <f t="shared" si="2"/>
        <v>47</v>
      </c>
      <c r="M6379" s="37">
        <f t="shared" si="3"/>
        <v>23</v>
      </c>
      <c r="N6379" s="37">
        <f t="shared" si="4"/>
        <v>11</v>
      </c>
      <c r="O6379" s="37" t="str">
        <f t="array" ref="O6379">IFERROR(XLOOKUP(K6379,'Tipo de carga'!B:B,'Tipo de carga'!C:C))</f>
        <v>Diesel</v>
      </c>
    </row>
    <row r="6380">
      <c r="A6380" s="36">
        <v>2042.0</v>
      </c>
      <c r="B6380" s="37" t="str">
        <f t="array" ref="B6380">IFERROR(XLOOKUP(A6380,'Asignacion Nov'!A:A,'Asignacion Nov'!C:C))</f>
        <v>Liverpool Local</v>
      </c>
      <c r="C6380" s="37" t="str">
        <f t="array" ref="C6380">IFERROR(XLOOKUP(A6380,'Asignacion Nov'!A:A,'Asignacion Nov'!B:B))</f>
        <v>EC-01</v>
      </c>
      <c r="D6380" s="38">
        <v>45619.13145833334</v>
      </c>
      <c r="E6380" s="36" t="s">
        <v>468</v>
      </c>
      <c r="F6380" s="37" t="str">
        <f t="array" ref="F6380">IFERROR(XLOOKUP(E6380,Operadores!A:A,Operadores!B:B))</f>
        <v>JUAOSC</v>
      </c>
      <c r="G6380" s="36" t="s">
        <v>72</v>
      </c>
      <c r="H6380" s="39">
        <v>19.0300000000001</v>
      </c>
      <c r="I6380" s="40">
        <v>326.0</v>
      </c>
      <c r="J6380" s="41">
        <f t="shared" si="5"/>
        <v>6203.78</v>
      </c>
      <c r="K6380" s="37" t="str">
        <f t="array" ref="K6380">IFERROR(XLOOKUP(G6380,'Tipo de carga'!A:A,'Tipo de carga'!B:B))</f>
        <v>Autoabasto</v>
      </c>
      <c r="L6380" s="37">
        <f t="shared" si="2"/>
        <v>47</v>
      </c>
      <c r="M6380" s="37">
        <f t="shared" si="3"/>
        <v>23</v>
      </c>
      <c r="N6380" s="37">
        <f t="shared" si="4"/>
        <v>11</v>
      </c>
      <c r="O6380" s="37" t="str">
        <f t="array" ref="O6380">IFERROR(XLOOKUP(K6380,'Tipo de carga'!B:B,'Tipo de carga'!C:C))</f>
        <v>Diesel</v>
      </c>
    </row>
    <row r="6381">
      <c r="A6381" s="36">
        <v>1999.0</v>
      </c>
      <c r="B6381" s="37" t="str">
        <f t="array" ref="B6381">IFERROR(XLOOKUP(A6381,'Asignacion Nov'!A:A,'Asignacion Nov'!C:C))</f>
        <v>MeLi Dedicado Merida</v>
      </c>
      <c r="C6381" s="37" t="str">
        <f t="array" ref="C6381">IFERROR(XLOOKUP(A6381,'Asignacion Nov'!A:A,'Asignacion Nov'!B:B))</f>
        <v>EC-05</v>
      </c>
      <c r="D6381" s="38">
        <v>45619.10613425926</v>
      </c>
      <c r="E6381" s="36" t="s">
        <v>543</v>
      </c>
      <c r="F6381" s="37" t="str">
        <f t="array" ref="F6381">IFERROR(XLOOKUP(E6381,Operadores!A:A,Operadores!B:B))</f>
        <v>CAMJOS</v>
      </c>
      <c r="G6381" s="36" t="s">
        <v>72</v>
      </c>
      <c r="H6381" s="39">
        <v>19.0300000000002</v>
      </c>
      <c r="I6381" s="40">
        <v>329.0</v>
      </c>
      <c r="J6381" s="41">
        <f t="shared" si="5"/>
        <v>6260.87</v>
      </c>
      <c r="K6381" s="37" t="str">
        <f t="array" ref="K6381">IFERROR(XLOOKUP(G6381,'Tipo de carga'!A:A,'Tipo de carga'!B:B))</f>
        <v>Autoabasto</v>
      </c>
      <c r="L6381" s="37">
        <f t="shared" si="2"/>
        <v>47</v>
      </c>
      <c r="M6381" s="37">
        <f t="shared" si="3"/>
        <v>23</v>
      </c>
      <c r="N6381" s="37">
        <f t="shared" si="4"/>
        <v>11</v>
      </c>
      <c r="O6381" s="37" t="str">
        <f t="array" ref="O6381">IFERROR(XLOOKUP(K6381,'Tipo de carga'!B:B,'Tipo de carga'!C:C))</f>
        <v>Diesel</v>
      </c>
    </row>
    <row r="6382">
      <c r="A6382" s="36">
        <v>2072.0</v>
      </c>
      <c r="B6382" s="37" t="str">
        <f t="array" ref="B6382">IFERROR(XLOOKUP(A6382,'Asignacion Nov'!A:A,'Asignacion Nov'!C:C))</f>
        <v>Peñafiel Tecamac</v>
      </c>
      <c r="C6382" s="37" t="str">
        <f t="array" ref="C6382">IFERROR(XLOOKUP(A6382,'Asignacion Nov'!A:A,'Asignacion Nov'!B:B))</f>
        <v>EC-02</v>
      </c>
      <c r="D6382" s="38">
        <v>45619.0778587963</v>
      </c>
      <c r="E6382" s="36" t="s">
        <v>192</v>
      </c>
      <c r="F6382" s="37" t="str">
        <f t="array" ref="F6382">IFERROR(XLOOKUP(E6382,Operadores!A:A,Operadores!B:B))</f>
        <v>RODRO01</v>
      </c>
      <c r="G6382" s="36" t="s">
        <v>72</v>
      </c>
      <c r="H6382" s="39">
        <v>19.0300000000002</v>
      </c>
      <c r="I6382" s="40">
        <v>587.0</v>
      </c>
      <c r="J6382" s="41">
        <f t="shared" si="5"/>
        <v>11170.61</v>
      </c>
      <c r="K6382" s="37" t="str">
        <f t="array" ref="K6382">IFERROR(XLOOKUP(G6382,'Tipo de carga'!A:A,'Tipo de carga'!B:B))</f>
        <v>Autoabasto</v>
      </c>
      <c r="L6382" s="37">
        <f t="shared" si="2"/>
        <v>47</v>
      </c>
      <c r="M6382" s="37">
        <f t="shared" si="3"/>
        <v>23</v>
      </c>
      <c r="N6382" s="37">
        <f t="shared" si="4"/>
        <v>11</v>
      </c>
      <c r="O6382" s="37" t="str">
        <f t="array" ref="O6382">IFERROR(XLOOKUP(K6382,'Tipo de carga'!B:B,'Tipo de carga'!C:C))</f>
        <v>Diesel</v>
      </c>
    </row>
    <row r="6383">
      <c r="A6383" s="36">
        <v>1880.0</v>
      </c>
      <c r="B6383" s="37" t="str">
        <f t="array" ref="B6383">IFERROR(XLOOKUP(A6383,'Asignacion Nov'!A:A,'Asignacion Nov'!C:C))</f>
        <v>Circuitos</v>
      </c>
      <c r="C6383" s="37" t="str">
        <f t="array" ref="C6383">IFERROR(XLOOKUP(A6383,'Asignacion Nov'!A:A,'Asignacion Nov'!B:B))</f>
        <v>EC-03</v>
      </c>
      <c r="D6383" s="38">
        <v>45619.07748842592</v>
      </c>
      <c r="E6383" s="36" t="s">
        <v>248</v>
      </c>
      <c r="F6383" s="37" t="str">
        <f t="array" ref="F6383">IFERROR(XLOOKUP(E6383,Operadores!A:A,Operadores!B:B))</f>
        <v>CRULE</v>
      </c>
      <c r="G6383" s="36" t="s">
        <v>72</v>
      </c>
      <c r="H6383" s="39">
        <v>19.0300000000002</v>
      </c>
      <c r="I6383" s="40">
        <v>722.0</v>
      </c>
      <c r="J6383" s="41">
        <f t="shared" si="5"/>
        <v>13739.66</v>
      </c>
      <c r="K6383" s="37" t="str">
        <f t="array" ref="K6383">IFERROR(XLOOKUP(G6383,'Tipo de carga'!A:A,'Tipo de carga'!B:B))</f>
        <v>Autoabasto</v>
      </c>
      <c r="L6383" s="37">
        <f t="shared" si="2"/>
        <v>47</v>
      </c>
      <c r="M6383" s="37">
        <f t="shared" si="3"/>
        <v>23</v>
      </c>
      <c r="N6383" s="37">
        <f t="shared" si="4"/>
        <v>11</v>
      </c>
      <c r="O6383" s="37" t="str">
        <f t="array" ref="O6383">IFERROR(XLOOKUP(K6383,'Tipo de carga'!B:B,'Tipo de carga'!C:C))</f>
        <v>Diesel</v>
      </c>
    </row>
    <row r="6384">
      <c r="A6384" s="36">
        <v>1837.0</v>
      </c>
      <c r="B6384" s="37" t="str">
        <f t="array" ref="B6384">IFERROR(XLOOKUP(A6384,'Asignacion Nov'!A:A,'Asignacion Nov'!C:C))</f>
        <v>Liverpool Local</v>
      </c>
      <c r="C6384" s="37" t="str">
        <f t="array" ref="C6384">IFERROR(XLOOKUP(A6384,'Asignacion Nov'!A:A,'Asignacion Nov'!B:B))</f>
        <v>EC-01</v>
      </c>
      <c r="D6384" s="38">
        <v>45619.06136574074</v>
      </c>
      <c r="E6384" s="36" t="s">
        <v>176</v>
      </c>
      <c r="F6384" s="37" t="str">
        <f t="array" ref="F6384">IFERROR(XLOOKUP(E6384,Operadores!A:A,Operadores!B:B))</f>
        <v>GONCES</v>
      </c>
      <c r="G6384" s="36" t="s">
        <v>72</v>
      </c>
      <c r="H6384" s="39">
        <v>19.0300000000002</v>
      </c>
      <c r="I6384" s="40">
        <v>927.0</v>
      </c>
      <c r="J6384" s="41">
        <f t="shared" si="5"/>
        <v>17640.81</v>
      </c>
      <c r="K6384" s="37" t="str">
        <f t="array" ref="K6384">IFERROR(XLOOKUP(G6384,'Tipo de carga'!A:A,'Tipo de carga'!B:B))</f>
        <v>Autoabasto</v>
      </c>
      <c r="L6384" s="37">
        <f t="shared" si="2"/>
        <v>47</v>
      </c>
      <c r="M6384" s="37">
        <f t="shared" si="3"/>
        <v>23</v>
      </c>
      <c r="N6384" s="37">
        <f t="shared" si="4"/>
        <v>11</v>
      </c>
      <c r="O6384" s="37" t="str">
        <f t="array" ref="O6384">IFERROR(XLOOKUP(K6384,'Tipo de carga'!B:B,'Tipo de carga'!C:C))</f>
        <v>Diesel</v>
      </c>
    </row>
    <row r="6385">
      <c r="A6385" s="36">
        <v>1838.0</v>
      </c>
      <c r="B6385" s="37" t="str">
        <f t="array" ref="B6385">IFERROR(XLOOKUP(A6385,'Asignacion Nov'!A:A,'Asignacion Nov'!C:C))</f>
        <v>Liverpool Local</v>
      </c>
      <c r="C6385" s="37" t="str">
        <f t="array" ref="C6385">IFERROR(XLOOKUP(A6385,'Asignacion Nov'!A:A,'Asignacion Nov'!B:B))</f>
        <v>EC-01</v>
      </c>
      <c r="D6385" s="38">
        <v>45619.036307870374</v>
      </c>
      <c r="E6385" s="36" t="s">
        <v>383</v>
      </c>
      <c r="F6385" s="37" t="str">
        <f t="array" ref="F6385">IFERROR(XLOOKUP(E6385,Operadores!A:A,Operadores!B:B))</f>
        <v>CARCRI</v>
      </c>
      <c r="G6385" s="36" t="s">
        <v>72</v>
      </c>
      <c r="H6385" s="39">
        <v>19.0300000000002</v>
      </c>
      <c r="I6385" s="40">
        <v>879.0</v>
      </c>
      <c r="J6385" s="41">
        <f t="shared" si="5"/>
        <v>16727.37</v>
      </c>
      <c r="K6385" s="37" t="str">
        <f t="array" ref="K6385">IFERROR(XLOOKUP(G6385,'Tipo de carga'!A:A,'Tipo de carga'!B:B))</f>
        <v>Autoabasto</v>
      </c>
      <c r="L6385" s="37">
        <f t="shared" si="2"/>
        <v>47</v>
      </c>
      <c r="M6385" s="37">
        <f t="shared" si="3"/>
        <v>23</v>
      </c>
      <c r="N6385" s="37">
        <f t="shared" si="4"/>
        <v>11</v>
      </c>
      <c r="O6385" s="37" t="str">
        <f t="array" ref="O6385">IFERROR(XLOOKUP(K6385,'Tipo de carga'!B:B,'Tipo de carga'!C:C))</f>
        <v>Diesel</v>
      </c>
    </row>
    <row r="6386">
      <c r="A6386" s="36">
        <v>1799.0</v>
      </c>
      <c r="B6386" s="37" t="str">
        <f t="array" ref="B6386">IFERROR(XLOOKUP(A6386,'Asignacion Nov'!A:A,'Asignacion Nov'!C:C))</f>
        <v>Sayer Full</v>
      </c>
      <c r="C6386" s="37" t="str">
        <f t="array" ref="C6386">IFERROR(XLOOKUP(A6386,'Asignacion Nov'!A:A,'Asignacion Nov'!B:B))</f>
        <v>EC-04</v>
      </c>
      <c r="D6386" s="38">
        <v>45619.86038194445</v>
      </c>
      <c r="E6386" s="36" t="s">
        <v>309</v>
      </c>
      <c r="F6386" s="37" t="str">
        <f t="array" ref="F6386">IFERROR(XLOOKUP(E6386,Operadores!A:A,Operadores!B:B))</f>
        <v>FERFRA</v>
      </c>
      <c r="G6386" s="36" t="s">
        <v>19</v>
      </c>
      <c r="H6386" s="39">
        <v>20.61412</v>
      </c>
      <c r="I6386" s="40">
        <v>892.0</v>
      </c>
      <c r="J6386" s="41">
        <f t="shared" si="5"/>
        <v>18387.79504</v>
      </c>
      <c r="K6386" s="37" t="str">
        <f t="array" ref="K6386">IFERROR(XLOOKUP(G6386,'Tipo de carga'!A:A,'Tipo de carga'!B:B))</f>
        <v>Autoabasto</v>
      </c>
      <c r="L6386" s="37">
        <f t="shared" si="2"/>
        <v>47</v>
      </c>
      <c r="M6386" s="37">
        <f t="shared" si="3"/>
        <v>23</v>
      </c>
      <c r="N6386" s="37">
        <f t="shared" si="4"/>
        <v>11</v>
      </c>
      <c r="O6386" s="37" t="str">
        <f t="array" ref="O6386">IFERROR(XLOOKUP(K6386,'Tipo de carga'!B:B,'Tipo de carga'!C:C))</f>
        <v>Diesel</v>
      </c>
    </row>
    <row r="6387">
      <c r="A6387" s="36">
        <v>1973.0</v>
      </c>
      <c r="B6387" s="37" t="str">
        <f t="array" ref="B6387">IFERROR(XLOOKUP(A6387,'Asignacion Nov'!A:A,'Asignacion Nov'!C:C))</f>
        <v>Sayer Sencillo</v>
      </c>
      <c r="C6387" s="37" t="str">
        <f t="array" ref="C6387">IFERROR(XLOOKUP(A6387,'Asignacion Nov'!A:A,'Asignacion Nov'!B:B))</f>
        <v>EC-04</v>
      </c>
      <c r="D6387" s="38">
        <v>45619.805289351854</v>
      </c>
      <c r="E6387" s="36" t="s">
        <v>61</v>
      </c>
      <c r="F6387" s="37" t="str">
        <f t="array" ref="F6387">IFERROR(XLOOKUP(E6387,Operadores!A:A,Operadores!B:B))</f>
        <v>MENIG</v>
      </c>
      <c r="G6387" s="36" t="s">
        <v>19</v>
      </c>
      <c r="H6387" s="39">
        <v>20.61412</v>
      </c>
      <c r="I6387" s="40">
        <v>665.0</v>
      </c>
      <c r="J6387" s="41">
        <f t="shared" si="5"/>
        <v>13708.3898</v>
      </c>
      <c r="K6387" s="37" t="str">
        <f t="array" ref="K6387">IFERROR(XLOOKUP(G6387,'Tipo de carga'!A:A,'Tipo de carga'!B:B))</f>
        <v>Autoabasto</v>
      </c>
      <c r="L6387" s="37">
        <f t="shared" si="2"/>
        <v>47</v>
      </c>
      <c r="M6387" s="37">
        <f t="shared" si="3"/>
        <v>23</v>
      </c>
      <c r="N6387" s="37">
        <f t="shared" si="4"/>
        <v>11</v>
      </c>
      <c r="O6387" s="37" t="str">
        <f t="array" ref="O6387">IFERROR(XLOOKUP(K6387,'Tipo de carga'!B:B,'Tipo de carga'!C:C))</f>
        <v>Diesel</v>
      </c>
    </row>
    <row r="6388">
      <c r="A6388" s="36">
        <v>1968.0</v>
      </c>
      <c r="B6388" s="37" t="str">
        <f t="array" ref="B6388">IFERROR(XLOOKUP(A6388,'Asignacion Nov'!A:A,'Asignacion Nov'!C:C))</f>
        <v>Sayer Sencillo</v>
      </c>
      <c r="C6388" s="37" t="str">
        <f t="array" ref="C6388">IFERROR(XLOOKUP(A6388,'Asignacion Nov'!A:A,'Asignacion Nov'!B:B))</f>
        <v>EC-04</v>
      </c>
      <c r="D6388" s="38">
        <v>45619.77861111111</v>
      </c>
      <c r="E6388" s="36" t="s">
        <v>251</v>
      </c>
      <c r="F6388" s="37" t="str">
        <f t="array" ref="F6388">IFERROR(XLOOKUP(E6388,Operadores!A:A,Operadores!B:B))</f>
        <v>MORMA03</v>
      </c>
      <c r="G6388" s="36" t="s">
        <v>19</v>
      </c>
      <c r="H6388" s="39">
        <v>20.61412</v>
      </c>
      <c r="I6388" s="40">
        <v>412.0</v>
      </c>
      <c r="J6388" s="41">
        <f t="shared" si="5"/>
        <v>8493.01744</v>
      </c>
      <c r="K6388" s="37" t="str">
        <f t="array" ref="K6388">IFERROR(XLOOKUP(G6388,'Tipo de carga'!A:A,'Tipo de carga'!B:B))</f>
        <v>Autoabasto</v>
      </c>
      <c r="L6388" s="37">
        <f t="shared" si="2"/>
        <v>47</v>
      </c>
      <c r="M6388" s="37">
        <f t="shared" si="3"/>
        <v>23</v>
      </c>
      <c r="N6388" s="37">
        <f t="shared" si="4"/>
        <v>11</v>
      </c>
      <c r="O6388" s="37" t="str">
        <f t="array" ref="O6388">IFERROR(XLOOKUP(K6388,'Tipo de carga'!B:B,'Tipo de carga'!C:C))</f>
        <v>Diesel</v>
      </c>
    </row>
    <row r="6389">
      <c r="A6389" s="36">
        <v>2012.0</v>
      </c>
      <c r="B6389" s="37" t="str">
        <f t="array" ref="B6389">IFERROR(XLOOKUP(A6389,'Asignacion Nov'!A:A,'Asignacion Nov'!C:C))</f>
        <v>Sayer Sencillo</v>
      </c>
      <c r="C6389" s="37" t="str">
        <f t="array" ref="C6389">IFERROR(XLOOKUP(A6389,'Asignacion Nov'!A:A,'Asignacion Nov'!B:B))</f>
        <v>EC-04</v>
      </c>
      <c r="D6389" s="38">
        <v>45619.68650462963</v>
      </c>
      <c r="E6389" s="36" t="s">
        <v>247</v>
      </c>
      <c r="F6389" s="37" t="str">
        <f t="array" ref="F6389">IFERROR(XLOOKUP(E6389,Operadores!A:A,Operadores!B:B))</f>
        <v>ZUGRO</v>
      </c>
      <c r="G6389" s="36" t="s">
        <v>19</v>
      </c>
      <c r="H6389" s="39">
        <v>20.61412</v>
      </c>
      <c r="I6389" s="40">
        <v>570.0</v>
      </c>
      <c r="J6389" s="41">
        <f t="shared" si="5"/>
        <v>11750.0484</v>
      </c>
      <c r="K6389" s="37" t="str">
        <f t="array" ref="K6389">IFERROR(XLOOKUP(G6389,'Tipo de carga'!A:A,'Tipo de carga'!B:B))</f>
        <v>Autoabasto</v>
      </c>
      <c r="L6389" s="37">
        <f t="shared" si="2"/>
        <v>47</v>
      </c>
      <c r="M6389" s="37">
        <f t="shared" si="3"/>
        <v>23</v>
      </c>
      <c r="N6389" s="37">
        <f t="shared" si="4"/>
        <v>11</v>
      </c>
      <c r="O6389" s="37" t="str">
        <f t="array" ref="O6389">IFERROR(XLOOKUP(K6389,'Tipo de carga'!B:B,'Tipo de carga'!C:C))</f>
        <v>Diesel</v>
      </c>
    </row>
    <row r="6390">
      <c r="A6390" s="36">
        <v>1938.0</v>
      </c>
      <c r="B6390" s="37" t="str">
        <f t="array" ref="B6390">IFERROR(XLOOKUP(A6390,'Asignacion Nov'!A:A,'Asignacion Nov'!C:C))</f>
        <v>Sayer Sencillo</v>
      </c>
      <c r="C6390" s="37" t="str">
        <f t="array" ref="C6390">IFERROR(XLOOKUP(A6390,'Asignacion Nov'!A:A,'Asignacion Nov'!B:B))</f>
        <v>EC-04</v>
      </c>
      <c r="D6390" s="38">
        <v>45619.63914351852</v>
      </c>
      <c r="E6390" s="36" t="s">
        <v>38</v>
      </c>
      <c r="F6390" s="37" t="str">
        <f t="array" ref="F6390">IFERROR(XLOOKUP(E6390,Operadores!A:A,Operadores!B:B))</f>
        <v>SOSCA01</v>
      </c>
      <c r="G6390" s="36" t="s">
        <v>19</v>
      </c>
      <c r="H6390" s="39">
        <v>20.61412</v>
      </c>
      <c r="I6390" s="40">
        <v>386.0</v>
      </c>
      <c r="J6390" s="41">
        <f t="shared" si="5"/>
        <v>7957.05032</v>
      </c>
      <c r="K6390" s="37" t="str">
        <f t="array" ref="K6390">IFERROR(XLOOKUP(G6390,'Tipo de carga'!A:A,'Tipo de carga'!B:B))</f>
        <v>Autoabasto</v>
      </c>
      <c r="L6390" s="37">
        <f t="shared" si="2"/>
        <v>47</v>
      </c>
      <c r="M6390" s="37">
        <f t="shared" si="3"/>
        <v>23</v>
      </c>
      <c r="N6390" s="37">
        <f t="shared" si="4"/>
        <v>11</v>
      </c>
      <c r="O6390" s="37" t="str">
        <f t="array" ref="O6390">IFERROR(XLOOKUP(K6390,'Tipo de carga'!B:B,'Tipo de carga'!C:C))</f>
        <v>Diesel</v>
      </c>
    </row>
    <row r="6391">
      <c r="A6391" s="36">
        <v>1790.0</v>
      </c>
      <c r="B6391" s="37" t="str">
        <f t="array" ref="B6391">IFERROR(XLOOKUP(A6391,'Asignacion Nov'!A:A,'Asignacion Nov'!C:C))</f>
        <v>Sayer Sencillo</v>
      </c>
      <c r="C6391" s="37" t="str">
        <f t="array" ref="C6391">IFERROR(XLOOKUP(A6391,'Asignacion Nov'!A:A,'Asignacion Nov'!B:B))</f>
        <v>EC-04</v>
      </c>
      <c r="D6391" s="38">
        <v>45619.62630787037</v>
      </c>
      <c r="E6391" s="36" t="s">
        <v>263</v>
      </c>
      <c r="F6391" s="37" t="str">
        <f t="array" ref="F6391">IFERROR(XLOOKUP(E6391,Operadores!A:A,Operadores!B:B))</f>
        <v>DEJISR</v>
      </c>
      <c r="G6391" s="36" t="s">
        <v>19</v>
      </c>
      <c r="H6391" s="39">
        <v>20.61412</v>
      </c>
      <c r="I6391" s="40">
        <v>675.0</v>
      </c>
      <c r="J6391" s="41">
        <f t="shared" si="5"/>
        <v>13914.531</v>
      </c>
      <c r="K6391" s="37" t="str">
        <f t="array" ref="K6391">IFERROR(XLOOKUP(G6391,'Tipo de carga'!A:A,'Tipo de carga'!B:B))</f>
        <v>Autoabasto</v>
      </c>
      <c r="L6391" s="37">
        <f t="shared" si="2"/>
        <v>47</v>
      </c>
      <c r="M6391" s="37">
        <f t="shared" si="3"/>
        <v>23</v>
      </c>
      <c r="N6391" s="37">
        <f t="shared" si="4"/>
        <v>11</v>
      </c>
      <c r="O6391" s="37" t="str">
        <f t="array" ref="O6391">IFERROR(XLOOKUP(K6391,'Tipo de carga'!B:B,'Tipo de carga'!C:C))</f>
        <v>Diesel</v>
      </c>
    </row>
    <row r="6392">
      <c r="A6392" s="36">
        <v>2079.0</v>
      </c>
      <c r="B6392" s="37" t="str">
        <f t="array" ref="B6392">IFERROR(XLOOKUP(A6392,'Asignacion Nov'!A:A,'Asignacion Nov'!C:C))</f>
        <v>Protans</v>
      </c>
      <c r="C6392" s="37" t="str">
        <f t="array" ref="C6392">IFERROR(XLOOKUP(A6392,'Asignacion Nov'!A:A,'Asignacion Nov'!B:B))</f>
        <v>EC-03</v>
      </c>
      <c r="D6392" s="38">
        <v>45619.58232638889</v>
      </c>
      <c r="E6392" s="36" t="s">
        <v>249</v>
      </c>
      <c r="F6392" s="37" t="str">
        <f t="array" ref="F6392">IFERROR(XLOOKUP(E6392,Operadores!A:A,Operadores!B:B))</f>
        <v>LOPJOS03</v>
      </c>
      <c r="G6392" s="36" t="s">
        <v>19</v>
      </c>
      <c r="H6392" s="39">
        <v>20.61412</v>
      </c>
      <c r="I6392" s="40">
        <v>179.0</v>
      </c>
      <c r="J6392" s="41">
        <f t="shared" si="5"/>
        <v>3689.92748</v>
      </c>
      <c r="K6392" s="37" t="str">
        <f t="array" ref="K6392">IFERROR(XLOOKUP(G6392,'Tipo de carga'!A:A,'Tipo de carga'!B:B))</f>
        <v>Autoabasto</v>
      </c>
      <c r="L6392" s="37">
        <f t="shared" si="2"/>
        <v>47</v>
      </c>
      <c r="M6392" s="37">
        <f t="shared" si="3"/>
        <v>23</v>
      </c>
      <c r="N6392" s="37">
        <f t="shared" si="4"/>
        <v>11</v>
      </c>
      <c r="O6392" s="37" t="str">
        <f t="array" ref="O6392">IFERROR(XLOOKUP(K6392,'Tipo de carga'!B:B,'Tipo de carga'!C:C))</f>
        <v>Diesel</v>
      </c>
    </row>
    <row r="6393">
      <c r="A6393" s="36">
        <v>2078.0</v>
      </c>
      <c r="B6393" s="37" t="str">
        <f t="array" ref="B6393">IFERROR(XLOOKUP(A6393,'Asignacion Nov'!A:A,'Asignacion Nov'!C:C))</f>
        <v>Protans</v>
      </c>
      <c r="C6393" s="37" t="str">
        <f t="array" ref="C6393">IFERROR(XLOOKUP(A6393,'Asignacion Nov'!A:A,'Asignacion Nov'!B:B))</f>
        <v>EC-03</v>
      </c>
      <c r="D6393" s="38">
        <v>45619.57236111111</v>
      </c>
      <c r="E6393" s="36" t="s">
        <v>254</v>
      </c>
      <c r="F6393" s="37" t="str">
        <f t="array" ref="F6393">IFERROR(XLOOKUP(E6393,Operadores!A:A,Operadores!B:B))</f>
        <v>PERFE</v>
      </c>
      <c r="G6393" s="36" t="s">
        <v>19</v>
      </c>
      <c r="H6393" s="39">
        <v>20.61412</v>
      </c>
      <c r="I6393" s="40">
        <v>827.0</v>
      </c>
      <c r="J6393" s="41">
        <f t="shared" si="5"/>
        <v>17047.87724</v>
      </c>
      <c r="K6393" s="37" t="str">
        <f t="array" ref="K6393">IFERROR(XLOOKUP(G6393,'Tipo de carga'!A:A,'Tipo de carga'!B:B))</f>
        <v>Autoabasto</v>
      </c>
      <c r="L6393" s="37">
        <f t="shared" si="2"/>
        <v>47</v>
      </c>
      <c r="M6393" s="37">
        <f t="shared" si="3"/>
        <v>23</v>
      </c>
      <c r="N6393" s="37">
        <f t="shared" si="4"/>
        <v>11</v>
      </c>
      <c r="O6393" s="37" t="str">
        <f t="array" ref="O6393">IFERROR(XLOOKUP(K6393,'Tipo de carga'!B:B,'Tipo de carga'!C:C))</f>
        <v>Diesel</v>
      </c>
    </row>
    <row r="6394">
      <c r="A6394" s="36">
        <v>1835.0</v>
      </c>
      <c r="B6394" s="37" t="str">
        <f t="array" ref="B6394">IFERROR(XLOOKUP(A6394,'Asignacion Nov'!A:A,'Asignacion Nov'!C:C))</f>
        <v>Sayer Full</v>
      </c>
      <c r="C6394" s="37" t="str">
        <f t="array" ref="C6394">IFERROR(XLOOKUP(A6394,'Asignacion Nov'!A:A,'Asignacion Nov'!B:B))</f>
        <v>EC-04</v>
      </c>
      <c r="D6394" s="38">
        <v>45619.54944444444</v>
      </c>
      <c r="E6394" s="36" t="s">
        <v>512</v>
      </c>
      <c r="F6394" s="37" t="str">
        <f t="array" ref="F6394">IFERROR(XLOOKUP(E6394,Operadores!A:A,Operadores!B:B))</f>
        <v>GARCRU</v>
      </c>
      <c r="G6394" s="36" t="s">
        <v>19</v>
      </c>
      <c r="H6394" s="39">
        <v>20.61412</v>
      </c>
      <c r="I6394" s="40">
        <v>704.0</v>
      </c>
      <c r="J6394" s="41">
        <f t="shared" si="5"/>
        <v>14512.34048</v>
      </c>
      <c r="K6394" s="37" t="str">
        <f t="array" ref="K6394">IFERROR(XLOOKUP(G6394,'Tipo de carga'!A:A,'Tipo de carga'!B:B))</f>
        <v>Autoabasto</v>
      </c>
      <c r="L6394" s="37">
        <f t="shared" si="2"/>
        <v>47</v>
      </c>
      <c r="M6394" s="37">
        <f t="shared" si="3"/>
        <v>23</v>
      </c>
      <c r="N6394" s="37">
        <f t="shared" si="4"/>
        <v>11</v>
      </c>
      <c r="O6394" s="37" t="str">
        <f t="array" ref="O6394">IFERROR(XLOOKUP(K6394,'Tipo de carga'!B:B,'Tipo de carga'!C:C))</f>
        <v>Diesel</v>
      </c>
    </row>
    <row r="6395">
      <c r="A6395" s="36">
        <v>1871.0</v>
      </c>
      <c r="B6395" s="37" t="str">
        <f t="array" ref="B6395">IFERROR(XLOOKUP(A6395,'Asignacion Nov'!A:A,'Asignacion Nov'!C:C))</f>
        <v>Circuitos</v>
      </c>
      <c r="C6395" s="37" t="str">
        <f t="array" ref="C6395">IFERROR(XLOOKUP(A6395,'Asignacion Nov'!A:A,'Asignacion Nov'!B:B))</f>
        <v>EC-03</v>
      </c>
      <c r="D6395" s="38">
        <v>45619.48299768518</v>
      </c>
      <c r="E6395" s="36" t="s">
        <v>197</v>
      </c>
      <c r="F6395" s="37" t="str">
        <f t="array" ref="F6395">IFERROR(XLOOKUP(E6395,Operadores!A:A,Operadores!B:B))</f>
        <v>REYALE</v>
      </c>
      <c r="G6395" s="36" t="s">
        <v>19</v>
      </c>
      <c r="H6395" s="39">
        <v>20.61412</v>
      </c>
      <c r="I6395" s="40">
        <v>328.0</v>
      </c>
      <c r="J6395" s="41">
        <f t="shared" si="5"/>
        <v>6761.43136</v>
      </c>
      <c r="K6395" s="37" t="str">
        <f t="array" ref="K6395">IFERROR(XLOOKUP(G6395,'Tipo de carga'!A:A,'Tipo de carga'!B:B))</f>
        <v>Autoabasto</v>
      </c>
      <c r="L6395" s="37">
        <f t="shared" si="2"/>
        <v>47</v>
      </c>
      <c r="M6395" s="37">
        <f t="shared" si="3"/>
        <v>23</v>
      </c>
      <c r="N6395" s="37">
        <f t="shared" si="4"/>
        <v>11</v>
      </c>
      <c r="O6395" s="37" t="str">
        <f t="array" ref="O6395">IFERROR(XLOOKUP(K6395,'Tipo de carga'!B:B,'Tipo de carga'!C:C))</f>
        <v>Diesel</v>
      </c>
    </row>
    <row r="6396">
      <c r="A6396" s="36">
        <v>1848.0</v>
      </c>
      <c r="B6396" s="37" t="str">
        <f t="array" ref="B6396">IFERROR(XLOOKUP(A6396,'Asignacion Nov'!A:A,'Asignacion Nov'!C:C))</f>
        <v>Sayer Sencillo</v>
      </c>
      <c r="C6396" s="37" t="str">
        <f t="array" ref="C6396">IFERROR(XLOOKUP(A6396,'Asignacion Nov'!A:A,'Asignacion Nov'!B:B))</f>
        <v>EC-04</v>
      </c>
      <c r="D6396" s="38">
        <v>45619.44732638889</v>
      </c>
      <c r="E6396" s="36" t="s">
        <v>257</v>
      </c>
      <c r="F6396" s="37" t="str">
        <f t="array" ref="F6396">IFERROR(XLOOKUP(E6396,Operadores!A:A,Operadores!B:B))</f>
        <v>ROSMA</v>
      </c>
      <c r="G6396" s="36" t="s">
        <v>19</v>
      </c>
      <c r="H6396" s="39">
        <v>20.61412</v>
      </c>
      <c r="I6396" s="40">
        <v>315.0</v>
      </c>
      <c r="J6396" s="41">
        <f t="shared" si="5"/>
        <v>6493.4478</v>
      </c>
      <c r="K6396" s="37" t="str">
        <f t="array" ref="K6396">IFERROR(XLOOKUP(G6396,'Tipo de carga'!A:A,'Tipo de carga'!B:B))</f>
        <v>Autoabasto</v>
      </c>
      <c r="L6396" s="37">
        <f t="shared" si="2"/>
        <v>47</v>
      </c>
      <c r="M6396" s="37">
        <f t="shared" si="3"/>
        <v>23</v>
      </c>
      <c r="N6396" s="37">
        <f t="shared" si="4"/>
        <v>11</v>
      </c>
      <c r="O6396" s="37" t="str">
        <f t="array" ref="O6396">IFERROR(XLOOKUP(K6396,'Tipo de carga'!B:B,'Tipo de carga'!C:C))</f>
        <v>Diesel</v>
      </c>
    </row>
    <row r="6397">
      <c r="A6397" s="36">
        <v>309.0</v>
      </c>
      <c r="B6397" s="37" t="str">
        <f t="array" ref="B6397">IFERROR(XLOOKUP(A6397,'Asignacion Nov'!A:A,'Asignacion Nov'!C:C))</f>
        <v>Sayer Thorton</v>
      </c>
      <c r="C6397" s="37" t="str">
        <f t="array" ref="C6397">IFERROR(XLOOKUP(A6397,'Asignacion Nov'!A:A,'Asignacion Nov'!B:B))</f>
        <v>EC-04</v>
      </c>
      <c r="D6397" s="38">
        <v>45619.43813657408</v>
      </c>
      <c r="E6397" s="36" t="s">
        <v>264</v>
      </c>
      <c r="F6397" s="37" t="str">
        <f t="array" ref="F6397">IFERROR(XLOOKUP(E6397,Operadores!A:A,Operadores!B:B))</f>
        <v>REVELI</v>
      </c>
      <c r="G6397" s="36" t="s">
        <v>19</v>
      </c>
      <c r="H6397" s="39">
        <v>20.61412</v>
      </c>
      <c r="I6397" s="40">
        <v>278.0</v>
      </c>
      <c r="J6397" s="41">
        <f t="shared" si="5"/>
        <v>5730.72536</v>
      </c>
      <c r="K6397" s="37" t="str">
        <f t="array" ref="K6397">IFERROR(XLOOKUP(G6397,'Tipo de carga'!A:A,'Tipo de carga'!B:B))</f>
        <v>Autoabasto</v>
      </c>
      <c r="L6397" s="37">
        <f t="shared" si="2"/>
        <v>47</v>
      </c>
      <c r="M6397" s="37">
        <f t="shared" si="3"/>
        <v>23</v>
      </c>
      <c r="N6397" s="37">
        <f t="shared" si="4"/>
        <v>11</v>
      </c>
      <c r="O6397" s="37" t="str">
        <f t="array" ref="O6397">IFERROR(XLOOKUP(K6397,'Tipo de carga'!B:B,'Tipo de carga'!C:C))</f>
        <v>Diesel</v>
      </c>
    </row>
    <row r="6398">
      <c r="A6398" s="36">
        <v>1971.0</v>
      </c>
      <c r="B6398" s="37" t="str">
        <f t="array" ref="B6398">IFERROR(XLOOKUP(A6398,'Asignacion Nov'!A:A,'Asignacion Nov'!C:C))</f>
        <v>Sayer Sencillo</v>
      </c>
      <c r="C6398" s="37" t="str">
        <f t="array" ref="C6398">IFERROR(XLOOKUP(A6398,'Asignacion Nov'!A:A,'Asignacion Nov'!B:B))</f>
        <v>EC-04</v>
      </c>
      <c r="D6398" s="38">
        <v>45619.42381944445</v>
      </c>
      <c r="E6398" s="36" t="s">
        <v>36</v>
      </c>
      <c r="F6398" s="37" t="str">
        <f t="array" ref="F6398">IFERROR(XLOOKUP(E6398,Operadores!A:A,Operadores!B:B))</f>
        <v>OLVOSX</v>
      </c>
      <c r="G6398" s="36" t="s">
        <v>19</v>
      </c>
      <c r="H6398" s="39">
        <v>20.61412</v>
      </c>
      <c r="I6398" s="40">
        <v>540.0</v>
      </c>
      <c r="J6398" s="41">
        <f t="shared" si="5"/>
        <v>11131.6248</v>
      </c>
      <c r="K6398" s="37" t="str">
        <f t="array" ref="K6398">IFERROR(XLOOKUP(G6398,'Tipo de carga'!A:A,'Tipo de carga'!B:B))</f>
        <v>Autoabasto</v>
      </c>
      <c r="L6398" s="37">
        <f t="shared" si="2"/>
        <v>47</v>
      </c>
      <c r="M6398" s="37">
        <f t="shared" si="3"/>
        <v>23</v>
      </c>
      <c r="N6398" s="37">
        <f t="shared" si="4"/>
        <v>11</v>
      </c>
      <c r="O6398" s="37" t="str">
        <f t="array" ref="O6398">IFERROR(XLOOKUP(K6398,'Tipo de carga'!B:B,'Tipo de carga'!C:C))</f>
        <v>Diesel</v>
      </c>
    </row>
    <row r="6399">
      <c r="A6399" s="36">
        <v>1969.0</v>
      </c>
      <c r="B6399" s="37" t="str">
        <f t="array" ref="B6399">IFERROR(XLOOKUP(A6399,'Asignacion Nov'!A:A,'Asignacion Nov'!C:C))</f>
        <v>Sayer Vuelteros</v>
      </c>
      <c r="C6399" s="37" t="str">
        <f t="array" ref="C6399">IFERROR(XLOOKUP(A6399,'Asignacion Nov'!A:A,'Asignacion Nov'!B:B))</f>
        <v>EC-04</v>
      </c>
      <c r="D6399" s="38">
        <v>45619.11376157407</v>
      </c>
      <c r="E6399" s="36" t="s">
        <v>250</v>
      </c>
      <c r="F6399" s="37" t="str">
        <f t="array" ref="F6399">IFERROR(XLOOKUP(E6399,Operadores!A:A,Operadores!B:B))</f>
        <v>FIGMAR</v>
      </c>
      <c r="G6399" s="36" t="s">
        <v>19</v>
      </c>
      <c r="H6399" s="39">
        <v>20.61412</v>
      </c>
      <c r="I6399" s="40">
        <v>793.0</v>
      </c>
      <c r="J6399" s="41">
        <f t="shared" si="5"/>
        <v>16346.99716</v>
      </c>
      <c r="K6399" s="37" t="str">
        <f t="array" ref="K6399">IFERROR(XLOOKUP(G6399,'Tipo de carga'!A:A,'Tipo de carga'!B:B))</f>
        <v>Autoabasto</v>
      </c>
      <c r="L6399" s="37">
        <f t="shared" si="2"/>
        <v>47</v>
      </c>
      <c r="M6399" s="37">
        <f t="shared" si="3"/>
        <v>23</v>
      </c>
      <c r="N6399" s="37">
        <f t="shared" si="4"/>
        <v>11</v>
      </c>
      <c r="O6399" s="37" t="str">
        <f t="array" ref="O6399">IFERROR(XLOOKUP(K6399,'Tipo de carga'!B:B,'Tipo de carga'!C:C))</f>
        <v>Diesel</v>
      </c>
    </row>
    <row r="6400">
      <c r="A6400" s="36">
        <v>1943.0</v>
      </c>
      <c r="B6400" s="37" t="str">
        <f t="array" ref="B6400">IFERROR(XLOOKUP(A6400,'Asignacion Nov'!A:A,'Asignacion Nov'!C:C))</f>
        <v>Circuitos</v>
      </c>
      <c r="C6400" s="37" t="str">
        <f t="array" ref="C6400">IFERROR(XLOOKUP(A6400,'Asignacion Nov'!A:A,'Asignacion Nov'!B:B))</f>
        <v>EC-03</v>
      </c>
      <c r="D6400" s="38">
        <v>45619.824108796296</v>
      </c>
      <c r="E6400" s="36" t="s">
        <v>329</v>
      </c>
      <c r="F6400" s="37" t="str">
        <f t="array" ref="F6400">IFERROR(XLOOKUP(E6400,Operadores!A:A,Operadores!B:B))</f>
        <v>RODRAU01</v>
      </c>
      <c r="G6400" s="36" t="s">
        <v>75</v>
      </c>
      <c r="H6400" s="39">
        <v>20.26412</v>
      </c>
      <c r="I6400" s="40">
        <v>445.0</v>
      </c>
      <c r="J6400" s="41">
        <f t="shared" si="5"/>
        <v>9017.5334</v>
      </c>
      <c r="K6400" s="37" t="str">
        <f t="array" ref="K6400">IFERROR(XLOOKUP(G6400,'Tipo de carga'!A:A,'Tipo de carga'!B:B))</f>
        <v>Autoabasto</v>
      </c>
      <c r="L6400" s="37">
        <f t="shared" si="2"/>
        <v>47</v>
      </c>
      <c r="M6400" s="37">
        <f t="shared" si="3"/>
        <v>23</v>
      </c>
      <c r="N6400" s="37">
        <f t="shared" si="4"/>
        <v>11</v>
      </c>
      <c r="O6400" s="37" t="str">
        <f t="array" ref="O6400">IFERROR(XLOOKUP(K6400,'Tipo de carga'!B:B,'Tipo de carga'!C:C))</f>
        <v>Diesel</v>
      </c>
    </row>
    <row r="6401">
      <c r="A6401" s="36">
        <v>1825.0</v>
      </c>
      <c r="B6401" s="37" t="str">
        <f t="array" ref="B6401">IFERROR(XLOOKUP(A6401,'Asignacion Nov'!A:A,'Asignacion Nov'!C:C))</f>
        <v>Circuitos</v>
      </c>
      <c r="C6401" s="37" t="str">
        <f t="array" ref="C6401">IFERROR(XLOOKUP(A6401,'Asignacion Nov'!A:A,'Asignacion Nov'!B:B))</f>
        <v>EC-03</v>
      </c>
      <c r="D6401" s="38">
        <v>45619.81119212963</v>
      </c>
      <c r="E6401" s="36" t="s">
        <v>346</v>
      </c>
      <c r="F6401" s="37" t="str">
        <f t="array" ref="F6401">IFERROR(XLOOKUP(E6401,Operadores!A:A,Operadores!B:B))</f>
        <v>ESPIS</v>
      </c>
      <c r="G6401" s="36" t="s">
        <v>75</v>
      </c>
      <c r="H6401" s="39">
        <v>20.26412</v>
      </c>
      <c r="I6401" s="40">
        <v>380.0</v>
      </c>
      <c r="J6401" s="41">
        <f t="shared" si="5"/>
        <v>7700.3656</v>
      </c>
      <c r="K6401" s="37" t="str">
        <f t="array" ref="K6401">IFERROR(XLOOKUP(G6401,'Tipo de carga'!A:A,'Tipo de carga'!B:B))</f>
        <v>Autoabasto</v>
      </c>
      <c r="L6401" s="37">
        <f t="shared" si="2"/>
        <v>47</v>
      </c>
      <c r="M6401" s="37">
        <f t="shared" si="3"/>
        <v>23</v>
      </c>
      <c r="N6401" s="37">
        <f t="shared" si="4"/>
        <v>11</v>
      </c>
      <c r="O6401" s="37" t="str">
        <f t="array" ref="O6401">IFERROR(XLOOKUP(K6401,'Tipo de carga'!B:B,'Tipo de carga'!C:C))</f>
        <v>Diesel</v>
      </c>
    </row>
    <row r="6402">
      <c r="A6402" s="36">
        <v>1936.0</v>
      </c>
      <c r="B6402" s="37" t="str">
        <f t="array" ref="B6402">IFERROR(XLOOKUP(A6402,'Asignacion Nov'!A:A,'Asignacion Nov'!C:C))</f>
        <v>Circuitos</v>
      </c>
      <c r="C6402" s="37" t="str">
        <f t="array" ref="C6402">IFERROR(XLOOKUP(A6402,'Asignacion Nov'!A:A,'Asignacion Nov'!B:B))</f>
        <v>EC-03</v>
      </c>
      <c r="D6402" s="38">
        <v>45619.58520833333</v>
      </c>
      <c r="E6402" s="36" t="s">
        <v>209</v>
      </c>
      <c r="F6402" s="37" t="str">
        <f t="array" ref="F6402">IFERROR(XLOOKUP(E6402,Operadores!A:A,Operadores!B:B))</f>
        <v>OCAMA</v>
      </c>
      <c r="G6402" s="36" t="s">
        <v>75</v>
      </c>
      <c r="H6402" s="39">
        <v>20.26412</v>
      </c>
      <c r="I6402" s="40">
        <v>290.0</v>
      </c>
      <c r="J6402" s="41">
        <f t="shared" si="5"/>
        <v>5876.5948</v>
      </c>
      <c r="K6402" s="37" t="str">
        <f t="array" ref="K6402">IFERROR(XLOOKUP(G6402,'Tipo de carga'!A:A,'Tipo de carga'!B:B))</f>
        <v>Autoabasto</v>
      </c>
      <c r="L6402" s="37">
        <f t="shared" si="2"/>
        <v>47</v>
      </c>
      <c r="M6402" s="37">
        <f t="shared" si="3"/>
        <v>23</v>
      </c>
      <c r="N6402" s="37">
        <f t="shared" si="4"/>
        <v>11</v>
      </c>
      <c r="O6402" s="37" t="str">
        <f t="array" ref="O6402">IFERROR(XLOOKUP(K6402,'Tipo de carga'!B:B,'Tipo de carga'!C:C))</f>
        <v>Diesel</v>
      </c>
    </row>
    <row r="6403">
      <c r="A6403" s="36">
        <v>1955.0</v>
      </c>
      <c r="B6403" s="37" t="str">
        <f t="array" ref="B6403">IFERROR(XLOOKUP(A6403,'Asignacion Nov'!A:A,'Asignacion Nov'!C:C))</f>
        <v>Circuitos</v>
      </c>
      <c r="C6403" s="37" t="str">
        <f t="array" ref="C6403">IFERROR(XLOOKUP(A6403,'Asignacion Nov'!A:A,'Asignacion Nov'!B:B))</f>
        <v>EC-03</v>
      </c>
      <c r="D6403" s="38">
        <v>45619.703726851854</v>
      </c>
      <c r="E6403" s="36" t="s">
        <v>205</v>
      </c>
      <c r="F6403" s="37" t="str">
        <f t="array" ref="F6403">IFERROR(XLOOKUP(E6403,Operadores!A:A,Operadores!B:B))</f>
        <v>MOZPEDX</v>
      </c>
      <c r="G6403" s="36" t="s">
        <v>274</v>
      </c>
      <c r="H6403" s="39">
        <v>19.63136</v>
      </c>
      <c r="I6403" s="40">
        <v>347.0</v>
      </c>
      <c r="J6403" s="41">
        <f t="shared" si="5"/>
        <v>6812.08192</v>
      </c>
      <c r="K6403" s="37" t="str">
        <f t="array" ref="K6403">IFERROR(XLOOKUP(G6403,'Tipo de carga'!A:A,'Tipo de carga'!B:B))</f>
        <v>Autoabasto</v>
      </c>
      <c r="L6403" s="37">
        <f t="shared" si="2"/>
        <v>47</v>
      </c>
      <c r="M6403" s="37">
        <f t="shared" si="3"/>
        <v>23</v>
      </c>
      <c r="N6403" s="37">
        <f t="shared" si="4"/>
        <v>11</v>
      </c>
      <c r="O6403" s="37" t="str">
        <f t="array" ref="O6403">IFERROR(XLOOKUP(K6403,'Tipo de carga'!B:B,'Tipo de carga'!C:C))</f>
        <v>Diesel</v>
      </c>
    </row>
    <row r="6404">
      <c r="A6404" s="36">
        <v>1872.0</v>
      </c>
      <c r="B6404" s="37" t="str">
        <f t="array" ref="B6404">IFERROR(XLOOKUP(A6404,'Asignacion Nov'!A:A,'Asignacion Nov'!C:C))</f>
        <v>Circuitos</v>
      </c>
      <c r="C6404" s="37" t="str">
        <f t="array" ref="C6404">IFERROR(XLOOKUP(A6404,'Asignacion Nov'!A:A,'Asignacion Nov'!B:B))</f>
        <v>EC-03</v>
      </c>
      <c r="D6404" s="38">
        <v>45619.22788194445</v>
      </c>
      <c r="E6404" s="36" t="s">
        <v>273</v>
      </c>
      <c r="F6404" s="37" t="str">
        <f t="array" ref="F6404">IFERROR(XLOOKUP(E6404,Operadores!A:A,Operadores!B:B))</f>
        <v>VAZJU02</v>
      </c>
      <c r="G6404" s="36" t="s">
        <v>274</v>
      </c>
      <c r="H6404" s="39">
        <v>19.63136</v>
      </c>
      <c r="I6404" s="40">
        <v>170.0</v>
      </c>
      <c r="J6404" s="41">
        <f t="shared" si="5"/>
        <v>3337.3312</v>
      </c>
      <c r="K6404" s="37" t="str">
        <f t="array" ref="K6404">IFERROR(XLOOKUP(G6404,'Tipo de carga'!A:A,'Tipo de carga'!B:B))</f>
        <v>Autoabasto</v>
      </c>
      <c r="L6404" s="37">
        <f t="shared" si="2"/>
        <v>47</v>
      </c>
      <c r="M6404" s="37">
        <f t="shared" si="3"/>
        <v>23</v>
      </c>
      <c r="N6404" s="37">
        <f t="shared" si="4"/>
        <v>11</v>
      </c>
      <c r="O6404" s="37" t="str">
        <f t="array" ref="O6404">IFERROR(XLOOKUP(K6404,'Tipo de carga'!B:B,'Tipo de carga'!C:C))</f>
        <v>Diesel</v>
      </c>
    </row>
    <row r="6405">
      <c r="A6405" s="36">
        <v>1996.0</v>
      </c>
      <c r="B6405" s="37" t="str">
        <f t="array" ref="B6405">IFERROR(XLOOKUP(A6405,'Asignacion Nov'!A:A,'Asignacion Nov'!C:C))</f>
        <v>MeLi Dedicado Merida</v>
      </c>
      <c r="C6405" s="37" t="str">
        <f t="array" ref="C6405">IFERROR(XLOOKUP(A6405,'Asignacion Nov'!A:A,'Asignacion Nov'!B:B))</f>
        <v>EC-05</v>
      </c>
      <c r="D6405" s="38">
        <v>45619.94163194444</v>
      </c>
      <c r="E6405" s="36" t="s">
        <v>580</v>
      </c>
      <c r="F6405" s="37" t="str">
        <f t="array" ref="F6405">IFERROR(XLOOKUP(E6405,Operadores!A:A,Operadores!B:B))</f>
        <v>HERNOR</v>
      </c>
      <c r="G6405" s="36" t="s">
        <v>42</v>
      </c>
      <c r="H6405" s="39">
        <v>20.295153</v>
      </c>
      <c r="I6405" s="40">
        <v>260.0</v>
      </c>
      <c r="J6405" s="41">
        <f t="shared" si="5"/>
        <v>5276.73978</v>
      </c>
      <c r="K6405" s="37" t="str">
        <f t="array" ref="K6405">IFERROR(XLOOKUP(G6405,'Tipo de carga'!A:A,'Tipo de carga'!B:B))</f>
        <v>Autoabasto</v>
      </c>
      <c r="L6405" s="37">
        <f t="shared" si="2"/>
        <v>47</v>
      </c>
      <c r="M6405" s="37">
        <f t="shared" si="3"/>
        <v>23</v>
      </c>
      <c r="N6405" s="37">
        <f t="shared" si="4"/>
        <v>11</v>
      </c>
      <c r="O6405" s="37" t="str">
        <f t="array" ref="O6405">IFERROR(XLOOKUP(K6405,'Tipo de carga'!B:B,'Tipo de carga'!C:C))</f>
        <v>Diesel</v>
      </c>
    </row>
    <row r="6406">
      <c r="A6406" s="36">
        <v>2020.0</v>
      </c>
      <c r="B6406" s="37" t="str">
        <f t="array" ref="B6406">IFERROR(XLOOKUP(A6406,'Asignacion Nov'!A:A,'Asignacion Nov'!C:C))</f>
        <v>MeLi Dedicado Merida</v>
      </c>
      <c r="C6406" s="37" t="str">
        <f t="array" ref="C6406">IFERROR(XLOOKUP(A6406,'Asignacion Nov'!A:A,'Asignacion Nov'!B:B))</f>
        <v>EC-05</v>
      </c>
      <c r="D6406" s="38">
        <v>45619.92175925926</v>
      </c>
      <c r="E6406" s="36" t="s">
        <v>164</v>
      </c>
      <c r="F6406" s="37" t="str">
        <f t="array" ref="F6406">IFERROR(XLOOKUP(E6406,Operadores!A:A,Operadores!B:B))</f>
        <v>MUÑOSC</v>
      </c>
      <c r="G6406" s="36" t="s">
        <v>42</v>
      </c>
      <c r="H6406" s="39">
        <v>20.295153</v>
      </c>
      <c r="I6406" s="40">
        <v>417.0</v>
      </c>
      <c r="J6406" s="41">
        <f t="shared" si="5"/>
        <v>8463.078801</v>
      </c>
      <c r="K6406" s="37" t="str">
        <f t="array" ref="K6406">IFERROR(XLOOKUP(G6406,'Tipo de carga'!A:A,'Tipo de carga'!B:B))</f>
        <v>Autoabasto</v>
      </c>
      <c r="L6406" s="37">
        <f t="shared" si="2"/>
        <v>47</v>
      </c>
      <c r="M6406" s="37">
        <f t="shared" si="3"/>
        <v>23</v>
      </c>
      <c r="N6406" s="37">
        <f t="shared" si="4"/>
        <v>11</v>
      </c>
      <c r="O6406" s="37" t="str">
        <f t="array" ref="O6406">IFERROR(XLOOKUP(K6406,'Tipo de carga'!B:B,'Tipo de carga'!C:C))</f>
        <v>Diesel</v>
      </c>
    </row>
    <row r="6407">
      <c r="A6407" s="36">
        <v>1999.0</v>
      </c>
      <c r="B6407" s="37" t="str">
        <f t="array" ref="B6407">IFERROR(XLOOKUP(A6407,'Asignacion Nov'!A:A,'Asignacion Nov'!C:C))</f>
        <v>MeLi Dedicado Merida</v>
      </c>
      <c r="C6407" s="37" t="str">
        <f t="array" ref="C6407">IFERROR(XLOOKUP(A6407,'Asignacion Nov'!A:A,'Asignacion Nov'!B:B))</f>
        <v>EC-05</v>
      </c>
      <c r="D6407" s="38">
        <v>45619.90850694444</v>
      </c>
      <c r="E6407" s="36" t="s">
        <v>543</v>
      </c>
      <c r="F6407" s="37" t="str">
        <f t="array" ref="F6407">IFERROR(XLOOKUP(E6407,Operadores!A:A,Operadores!B:B))</f>
        <v>CAMJOS</v>
      </c>
      <c r="G6407" s="36" t="s">
        <v>42</v>
      </c>
      <c r="H6407" s="39">
        <v>20.295153</v>
      </c>
      <c r="I6407" s="40">
        <v>230.0</v>
      </c>
      <c r="J6407" s="41">
        <f t="shared" si="5"/>
        <v>4667.88519</v>
      </c>
      <c r="K6407" s="37" t="str">
        <f t="array" ref="K6407">IFERROR(XLOOKUP(G6407,'Tipo de carga'!A:A,'Tipo de carga'!B:B))</f>
        <v>Autoabasto</v>
      </c>
      <c r="L6407" s="37">
        <f t="shared" si="2"/>
        <v>47</v>
      </c>
      <c r="M6407" s="37">
        <f t="shared" si="3"/>
        <v>23</v>
      </c>
      <c r="N6407" s="37">
        <f t="shared" si="4"/>
        <v>11</v>
      </c>
      <c r="O6407" s="37" t="str">
        <f t="array" ref="O6407">IFERROR(XLOOKUP(K6407,'Tipo de carga'!B:B,'Tipo de carga'!C:C))</f>
        <v>Diesel</v>
      </c>
    </row>
    <row r="6408">
      <c r="A6408" s="36">
        <v>1736.0</v>
      </c>
      <c r="B6408" s="37" t="str">
        <f t="array" ref="B6408">IFERROR(XLOOKUP(A6408,'Asignacion Nov'!A:A,'Asignacion Nov'!C:C))</f>
        <v>Wm Full</v>
      </c>
      <c r="C6408" s="37" t="str">
        <f t="array" ref="C6408">IFERROR(XLOOKUP(A6408,'Asignacion Nov'!A:A,'Asignacion Nov'!B:B))</f>
        <v>EC-08</v>
      </c>
      <c r="D6408" s="38">
        <v>45619.84945601852</v>
      </c>
      <c r="E6408" s="36" t="s">
        <v>476</v>
      </c>
      <c r="F6408" s="37" t="str">
        <f t="array" ref="F6408">IFERROR(XLOOKUP(E6408,Operadores!A:A,Operadores!B:B))</f>
        <v>VILJE</v>
      </c>
      <c r="G6408" s="36" t="s">
        <v>42</v>
      </c>
      <c r="H6408" s="39">
        <v>20.295153</v>
      </c>
      <c r="I6408" s="40">
        <v>417.0</v>
      </c>
      <c r="J6408" s="41">
        <f t="shared" si="5"/>
        <v>8463.078801</v>
      </c>
      <c r="K6408" s="37" t="str">
        <f t="array" ref="K6408">IFERROR(XLOOKUP(G6408,'Tipo de carga'!A:A,'Tipo de carga'!B:B))</f>
        <v>Autoabasto</v>
      </c>
      <c r="L6408" s="37">
        <f t="shared" si="2"/>
        <v>47</v>
      </c>
      <c r="M6408" s="37">
        <f t="shared" si="3"/>
        <v>23</v>
      </c>
      <c r="N6408" s="37">
        <f t="shared" si="4"/>
        <v>11</v>
      </c>
      <c r="O6408" s="37" t="str">
        <f t="array" ref="O6408">IFERROR(XLOOKUP(K6408,'Tipo de carga'!B:B,'Tipo de carga'!C:C))</f>
        <v>Diesel</v>
      </c>
    </row>
    <row r="6409">
      <c r="A6409" s="36">
        <v>2028.0</v>
      </c>
      <c r="B6409" s="37" t="str">
        <f t="array" ref="B6409">IFERROR(XLOOKUP(A6409,'Asignacion Nov'!A:A,'Asignacion Nov'!C:C))</f>
        <v>MeLi Dedicado Merida</v>
      </c>
      <c r="C6409" s="37" t="str">
        <f t="array" ref="C6409">IFERROR(XLOOKUP(A6409,'Asignacion Nov'!A:A,'Asignacion Nov'!B:B))</f>
        <v>EC-05</v>
      </c>
      <c r="D6409" s="38">
        <v>45619.84180555555</v>
      </c>
      <c r="E6409" s="36" t="s">
        <v>246</v>
      </c>
      <c r="F6409" s="37" t="str">
        <f t="array" ref="F6409">IFERROR(XLOOKUP(E6409,Operadores!A:A,Operadores!B:B))</f>
        <v>LUNADO</v>
      </c>
      <c r="G6409" s="36" t="s">
        <v>42</v>
      </c>
      <c r="H6409" s="39">
        <v>20.295153</v>
      </c>
      <c r="I6409" s="40">
        <v>432.0</v>
      </c>
      <c r="J6409" s="41">
        <f t="shared" si="5"/>
        <v>8767.506096</v>
      </c>
      <c r="K6409" s="37" t="str">
        <f t="array" ref="K6409">IFERROR(XLOOKUP(G6409,'Tipo de carga'!A:A,'Tipo de carga'!B:B))</f>
        <v>Autoabasto</v>
      </c>
      <c r="L6409" s="37">
        <f t="shared" si="2"/>
        <v>47</v>
      </c>
      <c r="M6409" s="37">
        <f t="shared" si="3"/>
        <v>23</v>
      </c>
      <c r="N6409" s="37">
        <f t="shared" si="4"/>
        <v>11</v>
      </c>
      <c r="O6409" s="37" t="str">
        <f t="array" ref="O6409">IFERROR(XLOOKUP(K6409,'Tipo de carga'!B:B,'Tipo de carga'!C:C))</f>
        <v>Diesel</v>
      </c>
    </row>
    <row r="6410">
      <c r="A6410" s="36">
        <v>2005.0</v>
      </c>
      <c r="B6410" s="37" t="str">
        <f t="array" ref="B6410">IFERROR(XLOOKUP(A6410,'Asignacion Nov'!A:A,'Asignacion Nov'!C:C))</f>
        <v>MeLi Dedicado Merida</v>
      </c>
      <c r="C6410" s="37" t="str">
        <f t="array" ref="C6410">IFERROR(XLOOKUP(A6410,'Asignacion Nov'!A:A,'Asignacion Nov'!B:B))</f>
        <v>EC-05</v>
      </c>
      <c r="D6410" s="38">
        <v>45619.818240740744</v>
      </c>
      <c r="E6410" s="36" t="s">
        <v>399</v>
      </c>
      <c r="F6410" s="37" t="str">
        <f t="array" ref="F6410">IFERROR(XLOOKUP(E6410,Operadores!A:A,Operadores!B:B))</f>
        <v>DOMLEO</v>
      </c>
      <c r="G6410" s="36" t="s">
        <v>42</v>
      </c>
      <c r="H6410" s="39">
        <v>20.295153</v>
      </c>
      <c r="I6410" s="40">
        <v>400.0</v>
      </c>
      <c r="J6410" s="41">
        <f t="shared" si="5"/>
        <v>8118.0612</v>
      </c>
      <c r="K6410" s="37" t="str">
        <f t="array" ref="K6410">IFERROR(XLOOKUP(G6410,'Tipo de carga'!A:A,'Tipo de carga'!B:B))</f>
        <v>Autoabasto</v>
      </c>
      <c r="L6410" s="37">
        <f t="shared" si="2"/>
        <v>47</v>
      </c>
      <c r="M6410" s="37">
        <f t="shared" si="3"/>
        <v>23</v>
      </c>
      <c r="N6410" s="37">
        <f t="shared" si="4"/>
        <v>11</v>
      </c>
      <c r="O6410" s="37" t="str">
        <f t="array" ref="O6410">IFERROR(XLOOKUP(K6410,'Tipo de carga'!B:B,'Tipo de carga'!C:C))</f>
        <v>Diesel</v>
      </c>
    </row>
    <row r="6411">
      <c r="A6411" s="36">
        <v>2021.0</v>
      </c>
      <c r="B6411" s="37" t="str">
        <f t="array" ref="B6411">IFERROR(XLOOKUP(A6411,'Asignacion Nov'!A:A,'Asignacion Nov'!C:C))</f>
        <v>MeLi Dedicado Merida</v>
      </c>
      <c r="C6411" s="37" t="str">
        <f t="array" ref="C6411">IFERROR(XLOOKUP(A6411,'Asignacion Nov'!A:A,'Asignacion Nov'!B:B))</f>
        <v>EC-05</v>
      </c>
      <c r="D6411" s="38">
        <v>45619.722453703704</v>
      </c>
      <c r="E6411" s="36" t="s">
        <v>320</v>
      </c>
      <c r="F6411" s="37" t="str">
        <f t="array" ref="F6411">IFERROR(XLOOKUP(E6411,Operadores!A:A,Operadores!B:B))</f>
        <v>GUTIRV</v>
      </c>
      <c r="G6411" s="36" t="s">
        <v>42</v>
      </c>
      <c r="H6411" s="39">
        <v>20.295153</v>
      </c>
      <c r="I6411" s="40">
        <v>454.0</v>
      </c>
      <c r="J6411" s="41">
        <f t="shared" si="5"/>
        <v>9213.999462</v>
      </c>
      <c r="K6411" s="37" t="str">
        <f t="array" ref="K6411">IFERROR(XLOOKUP(G6411,'Tipo de carga'!A:A,'Tipo de carga'!B:B))</f>
        <v>Autoabasto</v>
      </c>
      <c r="L6411" s="37">
        <f t="shared" si="2"/>
        <v>47</v>
      </c>
      <c r="M6411" s="37">
        <f t="shared" si="3"/>
        <v>23</v>
      </c>
      <c r="N6411" s="37">
        <f t="shared" si="4"/>
        <v>11</v>
      </c>
      <c r="O6411" s="37" t="str">
        <f t="array" ref="O6411">IFERROR(XLOOKUP(K6411,'Tipo de carga'!B:B,'Tipo de carga'!C:C))</f>
        <v>Diesel</v>
      </c>
    </row>
    <row r="6412">
      <c r="A6412" s="36">
        <v>1887.0</v>
      </c>
      <c r="B6412" s="37" t="str">
        <f t="array" ref="B6412">IFERROR(XLOOKUP(A6412,'Asignacion Nov'!A:A,'Asignacion Nov'!C:C))</f>
        <v>Circuitos</v>
      </c>
      <c r="C6412" s="37" t="str">
        <f t="array" ref="C6412">IFERROR(XLOOKUP(A6412,'Asignacion Nov'!A:A,'Asignacion Nov'!B:B))</f>
        <v>EC-03</v>
      </c>
      <c r="D6412" s="38">
        <v>45619.68429398148</v>
      </c>
      <c r="E6412" s="36" t="s">
        <v>279</v>
      </c>
      <c r="F6412" s="37" t="str">
        <f t="array" ref="F6412">IFERROR(XLOOKUP(E6412,Operadores!A:A,Operadores!B:B))</f>
        <v>NARCA</v>
      </c>
      <c r="G6412" s="36" t="s">
        <v>42</v>
      </c>
      <c r="H6412" s="39">
        <v>20.295153</v>
      </c>
      <c r="I6412" s="40">
        <v>761.0</v>
      </c>
      <c r="J6412" s="41">
        <f t="shared" si="5"/>
        <v>15444.61143</v>
      </c>
      <c r="K6412" s="37" t="str">
        <f t="array" ref="K6412">IFERROR(XLOOKUP(G6412,'Tipo de carga'!A:A,'Tipo de carga'!B:B))</f>
        <v>Autoabasto</v>
      </c>
      <c r="L6412" s="37">
        <f t="shared" si="2"/>
        <v>47</v>
      </c>
      <c r="M6412" s="37">
        <f t="shared" si="3"/>
        <v>23</v>
      </c>
      <c r="N6412" s="37">
        <f t="shared" si="4"/>
        <v>11</v>
      </c>
      <c r="O6412" s="37" t="str">
        <f t="array" ref="O6412">IFERROR(XLOOKUP(K6412,'Tipo de carga'!B:B,'Tipo de carga'!C:C))</f>
        <v>Diesel</v>
      </c>
    </row>
    <row r="6413">
      <c r="A6413" s="36">
        <v>1819.0</v>
      </c>
      <c r="B6413" s="37" t="str">
        <f t="array" ref="B6413">IFERROR(XLOOKUP(A6413,'Asignacion Nov'!A:A,'Asignacion Nov'!C:C))</f>
        <v>Wm Full</v>
      </c>
      <c r="C6413" s="37" t="str">
        <f t="array" ref="C6413">IFERROR(XLOOKUP(A6413,'Asignacion Nov'!A:A,'Asignacion Nov'!B:B))</f>
        <v>EC-08</v>
      </c>
      <c r="D6413" s="38">
        <v>45619.649050925924</v>
      </c>
      <c r="E6413" s="36" t="s">
        <v>287</v>
      </c>
      <c r="F6413" s="37" t="str">
        <f t="array" ref="F6413">IFERROR(XLOOKUP(E6413,Operadores!A:A,Operadores!B:B))</f>
        <v>ALVGAB</v>
      </c>
      <c r="G6413" s="36" t="s">
        <v>42</v>
      </c>
      <c r="H6413" s="39">
        <v>20.295153</v>
      </c>
      <c r="I6413" s="40">
        <v>352.0</v>
      </c>
      <c r="J6413" s="41">
        <f t="shared" si="5"/>
        <v>7143.893856</v>
      </c>
      <c r="K6413" s="37" t="str">
        <f t="array" ref="K6413">IFERROR(XLOOKUP(G6413,'Tipo de carga'!A:A,'Tipo de carga'!B:B))</f>
        <v>Autoabasto</v>
      </c>
      <c r="L6413" s="37">
        <f t="shared" si="2"/>
        <v>47</v>
      </c>
      <c r="M6413" s="37">
        <f t="shared" si="3"/>
        <v>23</v>
      </c>
      <c r="N6413" s="37">
        <f t="shared" si="4"/>
        <v>11</v>
      </c>
      <c r="O6413" s="37" t="str">
        <f t="array" ref="O6413">IFERROR(XLOOKUP(K6413,'Tipo de carga'!B:B,'Tipo de carga'!C:C))</f>
        <v>Diesel</v>
      </c>
    </row>
    <row r="6414">
      <c r="A6414" s="36">
        <v>1950.0</v>
      </c>
      <c r="B6414" s="37" t="str">
        <f t="array" ref="B6414">IFERROR(XLOOKUP(A6414,'Asignacion Nov'!A:A,'Asignacion Nov'!C:C))</f>
        <v>MeLi asignado SD</v>
      </c>
      <c r="C6414" s="37" t="str">
        <f t="array" ref="C6414">IFERROR(XLOOKUP(A6414,'Asignacion Nov'!A:A,'Asignacion Nov'!B:B))</f>
        <v>EC-05</v>
      </c>
      <c r="D6414" s="38">
        <v>45619.61430555556</v>
      </c>
      <c r="E6414" s="36" t="s">
        <v>200</v>
      </c>
      <c r="F6414" s="37" t="str">
        <f t="array" ref="F6414">IFERROR(XLOOKUP(E6414,Operadores!A:A,Operadores!B:B))</f>
        <v>MAROSC</v>
      </c>
      <c r="G6414" s="36" t="s">
        <v>42</v>
      </c>
      <c r="H6414" s="39">
        <v>20.295153</v>
      </c>
      <c r="I6414" s="40">
        <v>400.0</v>
      </c>
      <c r="J6414" s="41">
        <f t="shared" si="5"/>
        <v>8118.0612</v>
      </c>
      <c r="K6414" s="37" t="str">
        <f t="array" ref="K6414">IFERROR(XLOOKUP(G6414,'Tipo de carga'!A:A,'Tipo de carga'!B:B))</f>
        <v>Autoabasto</v>
      </c>
      <c r="L6414" s="37">
        <f t="shared" si="2"/>
        <v>47</v>
      </c>
      <c r="M6414" s="37">
        <f t="shared" si="3"/>
        <v>23</v>
      </c>
      <c r="N6414" s="37">
        <f t="shared" si="4"/>
        <v>11</v>
      </c>
      <c r="O6414" s="37" t="str">
        <f t="array" ref="O6414">IFERROR(XLOOKUP(K6414,'Tipo de carga'!B:B,'Tipo de carga'!C:C))</f>
        <v>Diesel</v>
      </c>
    </row>
    <row r="6415">
      <c r="A6415" s="36">
        <v>2001.0</v>
      </c>
      <c r="B6415" s="37" t="str">
        <f t="array" ref="B6415">IFERROR(XLOOKUP(A6415,'Asignacion Nov'!A:A,'Asignacion Nov'!C:C))</f>
        <v>MeLi Dedicado Merida</v>
      </c>
      <c r="C6415" s="37" t="str">
        <f t="array" ref="C6415">IFERROR(XLOOKUP(A6415,'Asignacion Nov'!A:A,'Asignacion Nov'!B:B))</f>
        <v>EC-05</v>
      </c>
      <c r="D6415" s="38">
        <v>45619.603171296294</v>
      </c>
      <c r="E6415" s="36" t="s">
        <v>292</v>
      </c>
      <c r="F6415" s="37" t="str">
        <f t="array" ref="F6415">IFERROR(XLOOKUP(E6415,Operadores!A:A,Operadores!B:B))</f>
        <v>GARJUL</v>
      </c>
      <c r="G6415" s="36" t="s">
        <v>42</v>
      </c>
      <c r="H6415" s="39">
        <v>20.295153</v>
      </c>
      <c r="I6415" s="40">
        <v>216.0</v>
      </c>
      <c r="J6415" s="41">
        <f t="shared" si="5"/>
        <v>4383.753048</v>
      </c>
      <c r="K6415" s="37" t="str">
        <f t="array" ref="K6415">IFERROR(XLOOKUP(G6415,'Tipo de carga'!A:A,'Tipo de carga'!B:B))</f>
        <v>Autoabasto</v>
      </c>
      <c r="L6415" s="37">
        <f t="shared" si="2"/>
        <v>47</v>
      </c>
      <c r="M6415" s="37">
        <f t="shared" si="3"/>
        <v>23</v>
      </c>
      <c r="N6415" s="37">
        <f t="shared" si="4"/>
        <v>11</v>
      </c>
      <c r="O6415" s="37" t="str">
        <f t="array" ref="O6415">IFERROR(XLOOKUP(K6415,'Tipo de carga'!B:B,'Tipo de carga'!C:C))</f>
        <v>Diesel</v>
      </c>
    </row>
    <row r="6416">
      <c r="A6416" s="36">
        <v>1976.0</v>
      </c>
      <c r="B6416" s="37" t="str">
        <f t="array" ref="B6416">IFERROR(XLOOKUP(A6416,'Asignacion Nov'!A:A,'Asignacion Nov'!C:C))</f>
        <v>MeLi asignado SD</v>
      </c>
      <c r="C6416" s="37" t="str">
        <f t="array" ref="C6416">IFERROR(XLOOKUP(A6416,'Asignacion Nov'!A:A,'Asignacion Nov'!B:B))</f>
        <v>EC-05</v>
      </c>
      <c r="D6416" s="38">
        <v>45619.59863425926</v>
      </c>
      <c r="E6416" s="36" t="s">
        <v>178</v>
      </c>
      <c r="F6416" s="37" t="str">
        <f t="array" ref="F6416">IFERROR(XLOOKUP(E6416,Operadores!A:A,Operadores!B:B))</f>
        <v>BAUGEO</v>
      </c>
      <c r="G6416" s="36" t="s">
        <v>42</v>
      </c>
      <c r="H6416" s="39">
        <v>20.295153</v>
      </c>
      <c r="I6416" s="40">
        <v>758.0</v>
      </c>
      <c r="J6416" s="41">
        <f t="shared" si="5"/>
        <v>15383.72597</v>
      </c>
      <c r="K6416" s="37" t="str">
        <f t="array" ref="K6416">IFERROR(XLOOKUP(G6416,'Tipo de carga'!A:A,'Tipo de carga'!B:B))</f>
        <v>Autoabasto</v>
      </c>
      <c r="L6416" s="37">
        <f t="shared" si="2"/>
        <v>47</v>
      </c>
      <c r="M6416" s="37">
        <f t="shared" si="3"/>
        <v>23</v>
      </c>
      <c r="N6416" s="37">
        <f t="shared" si="4"/>
        <v>11</v>
      </c>
      <c r="O6416" s="37" t="str">
        <f t="array" ref="O6416">IFERROR(XLOOKUP(K6416,'Tipo de carga'!B:B,'Tipo de carga'!C:C))</f>
        <v>Diesel</v>
      </c>
    </row>
    <row r="6417">
      <c r="A6417" s="36">
        <v>2019.0</v>
      </c>
      <c r="B6417" s="37" t="str">
        <f t="array" ref="B6417">IFERROR(XLOOKUP(A6417,'Asignacion Nov'!A:A,'Asignacion Nov'!C:C))</f>
        <v>MeLi Asignado TD</v>
      </c>
      <c r="C6417" s="37" t="str">
        <f t="array" ref="C6417">IFERROR(XLOOKUP(A6417,'Asignacion Nov'!A:A,'Asignacion Nov'!B:B))</f>
        <v>EC-05</v>
      </c>
      <c r="D6417" s="38">
        <v>45619.56684027778</v>
      </c>
      <c r="E6417" s="36" t="s">
        <v>598</v>
      </c>
      <c r="F6417" s="37" t="str">
        <f t="array" ref="F6417">IFERROR(XLOOKUP(E6417,Operadores!A:A,Operadores!B:B))</f>
        <v>CRUDAN</v>
      </c>
      <c r="G6417" s="36" t="s">
        <v>42</v>
      </c>
      <c r="H6417" s="39">
        <v>20.295153</v>
      </c>
      <c r="I6417" s="40">
        <v>250.0</v>
      </c>
      <c r="J6417" s="41">
        <f t="shared" si="5"/>
        <v>5073.78825</v>
      </c>
      <c r="K6417" s="37" t="str">
        <f t="array" ref="K6417">IFERROR(XLOOKUP(G6417,'Tipo de carga'!A:A,'Tipo de carga'!B:B))</f>
        <v>Autoabasto</v>
      </c>
      <c r="L6417" s="37">
        <f t="shared" si="2"/>
        <v>47</v>
      </c>
      <c r="M6417" s="37">
        <f t="shared" si="3"/>
        <v>23</v>
      </c>
      <c r="N6417" s="37">
        <f t="shared" si="4"/>
        <v>11</v>
      </c>
      <c r="O6417" s="37" t="str">
        <f t="array" ref="O6417">IFERROR(XLOOKUP(K6417,'Tipo de carga'!B:B,'Tipo de carga'!C:C))</f>
        <v>Diesel</v>
      </c>
    </row>
    <row r="6418">
      <c r="A6418" s="36">
        <v>1728.0</v>
      </c>
      <c r="B6418" s="37" t="str">
        <f t="array" ref="B6418">IFERROR(XLOOKUP(A6418,'Asignacion Nov'!A:A,'Asignacion Nov'!C:C))</f>
        <v>Wm Full</v>
      </c>
      <c r="C6418" s="37" t="str">
        <f t="array" ref="C6418">IFERROR(XLOOKUP(A6418,'Asignacion Nov'!A:A,'Asignacion Nov'!B:B))</f>
        <v>EC-08</v>
      </c>
      <c r="D6418" s="38">
        <v>45619.56555555556</v>
      </c>
      <c r="E6418" s="36" t="s">
        <v>281</v>
      </c>
      <c r="F6418" s="37" t="str">
        <f t="array" ref="F6418">IFERROR(XLOOKUP(E6418,Operadores!A:A,Operadores!B:B))</f>
        <v>MARJO13</v>
      </c>
      <c r="G6418" s="36" t="s">
        <v>42</v>
      </c>
      <c r="H6418" s="39">
        <v>20.295153</v>
      </c>
      <c r="I6418" s="40">
        <v>391.0</v>
      </c>
      <c r="J6418" s="41">
        <f t="shared" si="5"/>
        <v>7935.404823</v>
      </c>
      <c r="K6418" s="37" t="str">
        <f t="array" ref="K6418">IFERROR(XLOOKUP(G6418,'Tipo de carga'!A:A,'Tipo de carga'!B:B))</f>
        <v>Autoabasto</v>
      </c>
      <c r="L6418" s="37">
        <f t="shared" si="2"/>
        <v>47</v>
      </c>
      <c r="M6418" s="37">
        <f t="shared" si="3"/>
        <v>23</v>
      </c>
      <c r="N6418" s="37">
        <f t="shared" si="4"/>
        <v>11</v>
      </c>
      <c r="O6418" s="37" t="str">
        <f t="array" ref="O6418">IFERROR(XLOOKUP(K6418,'Tipo de carga'!B:B,'Tipo de carga'!C:C))</f>
        <v>Diesel</v>
      </c>
    </row>
    <row r="6419">
      <c r="A6419" s="36">
        <v>2010.0</v>
      </c>
      <c r="B6419" s="37" t="str">
        <f t="array" ref="B6419">IFERROR(XLOOKUP(A6419,'Asignacion Nov'!A:A,'Asignacion Nov'!C:C))</f>
        <v>MeLi asignado SD</v>
      </c>
      <c r="C6419" s="37" t="str">
        <f t="array" ref="C6419">IFERROR(XLOOKUP(A6419,'Asignacion Nov'!A:A,'Asignacion Nov'!B:B))</f>
        <v>EC-05</v>
      </c>
      <c r="D6419" s="38">
        <v>45619.54585648148</v>
      </c>
      <c r="E6419" s="36" t="s">
        <v>194</v>
      </c>
      <c r="F6419" s="37" t="str">
        <f t="array" ref="F6419">IFERROR(XLOOKUP(E6419,Operadores!A:A,Operadores!B:B))</f>
        <v>CHAJE</v>
      </c>
      <c r="G6419" s="36" t="s">
        <v>42</v>
      </c>
      <c r="H6419" s="39">
        <v>20.295153</v>
      </c>
      <c r="I6419" s="40">
        <v>550.0</v>
      </c>
      <c r="J6419" s="41">
        <f t="shared" si="5"/>
        <v>11162.33415</v>
      </c>
      <c r="K6419" s="37" t="str">
        <f t="array" ref="K6419">IFERROR(XLOOKUP(G6419,'Tipo de carga'!A:A,'Tipo de carga'!B:B))</f>
        <v>Autoabasto</v>
      </c>
      <c r="L6419" s="37">
        <f t="shared" si="2"/>
        <v>47</v>
      </c>
      <c r="M6419" s="37">
        <f t="shared" si="3"/>
        <v>23</v>
      </c>
      <c r="N6419" s="37">
        <f t="shared" si="4"/>
        <v>11</v>
      </c>
      <c r="O6419" s="37" t="str">
        <f t="array" ref="O6419">IFERROR(XLOOKUP(K6419,'Tipo de carga'!B:B,'Tipo de carga'!C:C))</f>
        <v>Diesel</v>
      </c>
    </row>
    <row r="6420">
      <c r="A6420" s="36">
        <v>2006.0</v>
      </c>
      <c r="B6420" s="37" t="str">
        <f t="array" ref="B6420">IFERROR(XLOOKUP(A6420,'Asignacion Nov'!A:A,'Asignacion Nov'!C:C))</f>
        <v>MeLi Dedicado Merida</v>
      </c>
      <c r="C6420" s="37" t="str">
        <f t="array" ref="C6420">IFERROR(XLOOKUP(A6420,'Asignacion Nov'!A:A,'Asignacion Nov'!B:B))</f>
        <v>EC-05</v>
      </c>
      <c r="D6420" s="38">
        <v>45619.542592592596</v>
      </c>
      <c r="E6420" s="36" t="s">
        <v>158</v>
      </c>
      <c r="F6420" s="37" t="str">
        <f t="array" ref="F6420">IFERROR(XLOOKUP(E6420,Operadores!A:A,Operadores!B:B))</f>
        <v>SANOSC</v>
      </c>
      <c r="G6420" s="36" t="s">
        <v>42</v>
      </c>
      <c r="H6420" s="39">
        <v>20.295153</v>
      </c>
      <c r="I6420" s="40">
        <v>256.0</v>
      </c>
      <c r="J6420" s="41">
        <f t="shared" si="5"/>
        <v>5195.559168</v>
      </c>
      <c r="K6420" s="37" t="str">
        <f t="array" ref="K6420">IFERROR(XLOOKUP(G6420,'Tipo de carga'!A:A,'Tipo de carga'!B:B))</f>
        <v>Autoabasto</v>
      </c>
      <c r="L6420" s="37">
        <f t="shared" si="2"/>
        <v>47</v>
      </c>
      <c r="M6420" s="37">
        <f t="shared" si="3"/>
        <v>23</v>
      </c>
      <c r="N6420" s="37">
        <f t="shared" si="4"/>
        <v>11</v>
      </c>
      <c r="O6420" s="37" t="str">
        <f t="array" ref="O6420">IFERROR(XLOOKUP(K6420,'Tipo de carga'!B:B,'Tipo de carga'!C:C))</f>
        <v>Diesel</v>
      </c>
    </row>
    <row r="6421">
      <c r="A6421" s="36">
        <v>2004.0</v>
      </c>
      <c r="B6421" s="37" t="str">
        <f t="array" ref="B6421">IFERROR(XLOOKUP(A6421,'Asignacion Nov'!A:A,'Asignacion Nov'!C:C))</f>
        <v>MeLi Dedicado Merida</v>
      </c>
      <c r="C6421" s="37" t="str">
        <f t="array" ref="C6421">IFERROR(XLOOKUP(A6421,'Asignacion Nov'!A:A,'Asignacion Nov'!B:B))</f>
        <v>EC-05</v>
      </c>
      <c r="D6421" s="38">
        <v>45619.44431712963</v>
      </c>
      <c r="E6421" s="36" t="s">
        <v>241</v>
      </c>
      <c r="F6421" s="37" t="str">
        <f t="array" ref="F6421">IFERROR(XLOOKUP(E6421,Operadores!A:A,Operadores!B:B))</f>
        <v>CADEMM</v>
      </c>
      <c r="G6421" s="36" t="s">
        <v>42</v>
      </c>
      <c r="H6421" s="39">
        <v>20.295153</v>
      </c>
      <c r="I6421" s="40">
        <v>262.0</v>
      </c>
      <c r="J6421" s="41">
        <f t="shared" si="5"/>
        <v>5317.330086</v>
      </c>
      <c r="K6421" s="37" t="str">
        <f t="array" ref="K6421">IFERROR(XLOOKUP(G6421,'Tipo de carga'!A:A,'Tipo de carga'!B:B))</f>
        <v>Autoabasto</v>
      </c>
      <c r="L6421" s="37">
        <f t="shared" si="2"/>
        <v>47</v>
      </c>
      <c r="M6421" s="37">
        <f t="shared" si="3"/>
        <v>23</v>
      </c>
      <c r="N6421" s="37">
        <f t="shared" si="4"/>
        <v>11</v>
      </c>
      <c r="O6421" s="37" t="str">
        <f t="array" ref="O6421">IFERROR(XLOOKUP(K6421,'Tipo de carga'!B:B,'Tipo de carga'!C:C))</f>
        <v>Diesel</v>
      </c>
    </row>
    <row r="6422">
      <c r="A6422" s="36">
        <v>2008.0</v>
      </c>
      <c r="B6422" s="37" t="str">
        <f t="array" ref="B6422">IFERROR(XLOOKUP(A6422,'Asignacion Nov'!A:A,'Asignacion Nov'!C:C))</f>
        <v>MeLi Dedicado Merida</v>
      </c>
      <c r="C6422" s="37" t="str">
        <f t="array" ref="C6422">IFERROR(XLOOKUP(A6422,'Asignacion Nov'!A:A,'Asignacion Nov'!B:B))</f>
        <v>EC-05</v>
      </c>
      <c r="D6422" s="38">
        <v>45619.439351851855</v>
      </c>
      <c r="E6422" s="36" t="s">
        <v>589</v>
      </c>
      <c r="F6422" s="37" t="str">
        <f t="array" ref="F6422">IFERROR(XLOOKUP(E6422,Operadores!A:A,Operadores!B:B))</f>
        <v>LEOJUA</v>
      </c>
      <c r="G6422" s="36" t="s">
        <v>42</v>
      </c>
      <c r="H6422" s="39">
        <v>20.295153</v>
      </c>
      <c r="I6422" s="40">
        <v>250.0</v>
      </c>
      <c r="J6422" s="41">
        <f t="shared" si="5"/>
        <v>5073.78825</v>
      </c>
      <c r="K6422" s="37" t="str">
        <f t="array" ref="K6422">IFERROR(XLOOKUP(G6422,'Tipo de carga'!A:A,'Tipo de carga'!B:B))</f>
        <v>Autoabasto</v>
      </c>
      <c r="L6422" s="37">
        <f t="shared" si="2"/>
        <v>47</v>
      </c>
      <c r="M6422" s="37">
        <f t="shared" si="3"/>
        <v>23</v>
      </c>
      <c r="N6422" s="37">
        <f t="shared" si="4"/>
        <v>11</v>
      </c>
      <c r="O6422" s="37" t="str">
        <f t="array" ref="O6422">IFERROR(XLOOKUP(K6422,'Tipo de carga'!B:B,'Tipo de carga'!C:C))</f>
        <v>Diesel</v>
      </c>
    </row>
    <row r="6423">
      <c r="A6423" s="36">
        <v>2011.0</v>
      </c>
      <c r="B6423" s="37" t="str">
        <f t="array" ref="B6423">IFERROR(XLOOKUP(A6423,'Asignacion Nov'!A:A,'Asignacion Nov'!C:C))</f>
        <v>MeLi Dedicado TD</v>
      </c>
      <c r="C6423" s="37" t="str">
        <f t="array" ref="C6423">IFERROR(XLOOKUP(A6423,'Asignacion Nov'!A:A,'Asignacion Nov'!B:B))</f>
        <v>EC-05</v>
      </c>
      <c r="D6423" s="38">
        <v>45619.430555555555</v>
      </c>
      <c r="E6423" s="36" t="s">
        <v>349</v>
      </c>
      <c r="F6423" s="37" t="str">
        <f t="array" ref="F6423">IFERROR(XLOOKUP(E6423,Operadores!A:A,Operadores!B:B))</f>
        <v>GUEGAB</v>
      </c>
      <c r="G6423" s="36" t="s">
        <v>42</v>
      </c>
      <c r="H6423" s="39">
        <v>20.295153</v>
      </c>
      <c r="I6423" s="40">
        <v>251.0</v>
      </c>
      <c r="J6423" s="41">
        <f t="shared" si="5"/>
        <v>5094.083403</v>
      </c>
      <c r="K6423" s="37" t="str">
        <f t="array" ref="K6423">IFERROR(XLOOKUP(G6423,'Tipo de carga'!A:A,'Tipo de carga'!B:B))</f>
        <v>Autoabasto</v>
      </c>
      <c r="L6423" s="37">
        <f t="shared" si="2"/>
        <v>47</v>
      </c>
      <c r="M6423" s="37">
        <f t="shared" si="3"/>
        <v>23</v>
      </c>
      <c r="N6423" s="37">
        <f t="shared" si="4"/>
        <v>11</v>
      </c>
      <c r="O6423" s="37" t="str">
        <f t="array" ref="O6423">IFERROR(XLOOKUP(K6423,'Tipo de carga'!B:B,'Tipo de carga'!C:C))</f>
        <v>Diesel</v>
      </c>
    </row>
    <row r="6424">
      <c r="A6424" s="36">
        <v>2029.0</v>
      </c>
      <c r="B6424" s="37" t="str">
        <f t="array" ref="B6424">IFERROR(XLOOKUP(A6424,'Asignacion Nov'!A:A,'Asignacion Nov'!C:C))</f>
        <v>MeLi Dedicado Merida</v>
      </c>
      <c r="C6424" s="37" t="str">
        <f t="array" ref="C6424">IFERROR(XLOOKUP(A6424,'Asignacion Nov'!A:A,'Asignacion Nov'!B:B))</f>
        <v>EC-05</v>
      </c>
      <c r="D6424" s="38">
        <v>45619.398726851854</v>
      </c>
      <c r="E6424" s="36" t="s">
        <v>240</v>
      </c>
      <c r="F6424" s="37" t="str">
        <f t="array" ref="F6424">IFERROR(XLOOKUP(E6424,Operadores!A:A,Operadores!B:B))</f>
        <v>ACOHER</v>
      </c>
      <c r="G6424" s="36" t="s">
        <v>42</v>
      </c>
      <c r="H6424" s="39">
        <v>20.295153</v>
      </c>
      <c r="I6424" s="40">
        <v>395.0</v>
      </c>
      <c r="J6424" s="41">
        <f t="shared" si="5"/>
        <v>8016.585435</v>
      </c>
      <c r="K6424" s="37" t="str">
        <f t="array" ref="K6424">IFERROR(XLOOKUP(G6424,'Tipo de carga'!A:A,'Tipo de carga'!B:B))</f>
        <v>Autoabasto</v>
      </c>
      <c r="L6424" s="37">
        <f t="shared" si="2"/>
        <v>47</v>
      </c>
      <c r="M6424" s="37">
        <f t="shared" si="3"/>
        <v>23</v>
      </c>
      <c r="N6424" s="37">
        <f t="shared" si="4"/>
        <v>11</v>
      </c>
      <c r="O6424" s="37" t="str">
        <f t="array" ref="O6424">IFERROR(XLOOKUP(K6424,'Tipo de carga'!B:B,'Tipo de carga'!C:C))</f>
        <v>Diesel</v>
      </c>
    </row>
    <row r="6425">
      <c r="A6425" s="36">
        <v>2009.0</v>
      </c>
      <c r="B6425" s="37" t="str">
        <f t="array" ref="B6425">IFERROR(XLOOKUP(A6425,'Asignacion Nov'!A:A,'Asignacion Nov'!C:C))</f>
        <v>MeLi Dedicado Merida</v>
      </c>
      <c r="C6425" s="37" t="str">
        <f t="array" ref="C6425">IFERROR(XLOOKUP(A6425,'Asignacion Nov'!A:A,'Asignacion Nov'!B:B))</f>
        <v>EC-05</v>
      </c>
      <c r="D6425" s="38">
        <v>45619.39805555555</v>
      </c>
      <c r="E6425" s="36" t="s">
        <v>294</v>
      </c>
      <c r="F6425" s="37" t="str">
        <f t="array" ref="F6425">IFERROR(XLOOKUP(E6425,Operadores!A:A,Operadores!B:B))</f>
        <v>GONCAR01</v>
      </c>
      <c r="G6425" s="36" t="s">
        <v>42</v>
      </c>
      <c r="H6425" s="39">
        <v>20.295153</v>
      </c>
      <c r="I6425" s="40">
        <v>381.0</v>
      </c>
      <c r="J6425" s="41">
        <f t="shared" si="5"/>
        <v>7732.453293</v>
      </c>
      <c r="K6425" s="37" t="str">
        <f t="array" ref="K6425">IFERROR(XLOOKUP(G6425,'Tipo de carga'!A:A,'Tipo de carga'!B:B))</f>
        <v>Autoabasto</v>
      </c>
      <c r="L6425" s="37">
        <f t="shared" si="2"/>
        <v>47</v>
      </c>
      <c r="M6425" s="37">
        <f t="shared" si="3"/>
        <v>23</v>
      </c>
      <c r="N6425" s="37">
        <f t="shared" si="4"/>
        <v>11</v>
      </c>
      <c r="O6425" s="37" t="str">
        <f t="array" ref="O6425">IFERROR(XLOOKUP(K6425,'Tipo de carga'!B:B,'Tipo de carga'!C:C))</f>
        <v>Diesel</v>
      </c>
    </row>
    <row r="6426">
      <c r="A6426" s="36">
        <v>1804.0</v>
      </c>
      <c r="B6426" s="37" t="str">
        <f t="array" ref="B6426">IFERROR(XLOOKUP(A6426,'Asignacion Nov'!A:A,'Asignacion Nov'!C:C))</f>
        <v>Sayer Full</v>
      </c>
      <c r="C6426" s="37" t="str">
        <f t="array" ref="C6426">IFERROR(XLOOKUP(A6426,'Asignacion Nov'!A:A,'Asignacion Nov'!B:B))</f>
        <v>EC-04</v>
      </c>
      <c r="D6426" s="38">
        <v>45619.323333333334</v>
      </c>
      <c r="E6426" s="36" t="s">
        <v>475</v>
      </c>
      <c r="F6426" s="37" t="str">
        <f t="array" ref="F6426">IFERROR(XLOOKUP(E6426,Operadores!A:A,Operadores!B:B))</f>
        <v>AGUERN</v>
      </c>
      <c r="G6426" s="36" t="s">
        <v>42</v>
      </c>
      <c r="H6426" s="39">
        <v>20.295153</v>
      </c>
      <c r="I6426" s="40">
        <v>870.0</v>
      </c>
      <c r="J6426" s="41">
        <f t="shared" si="5"/>
        <v>17656.78311</v>
      </c>
      <c r="K6426" s="37" t="str">
        <f t="array" ref="K6426">IFERROR(XLOOKUP(G6426,'Tipo de carga'!A:A,'Tipo de carga'!B:B))</f>
        <v>Autoabasto</v>
      </c>
      <c r="L6426" s="37">
        <f t="shared" si="2"/>
        <v>47</v>
      </c>
      <c r="M6426" s="37">
        <f t="shared" si="3"/>
        <v>23</v>
      </c>
      <c r="N6426" s="37">
        <f t="shared" si="4"/>
        <v>11</v>
      </c>
      <c r="O6426" s="37" t="str">
        <f t="array" ref="O6426">IFERROR(XLOOKUP(K6426,'Tipo de carga'!B:B,'Tipo de carga'!C:C))</f>
        <v>Diesel</v>
      </c>
    </row>
    <row r="6427">
      <c r="A6427" s="36">
        <v>1701.0</v>
      </c>
      <c r="B6427" s="37" t="str">
        <f t="array" ref="B6427">IFERROR(XLOOKUP(A6427,'Asignacion Nov'!A:A,'Asignacion Nov'!C:C))</f>
        <v>Wm Full</v>
      </c>
      <c r="C6427" s="37" t="str">
        <f t="array" ref="C6427">IFERROR(XLOOKUP(A6427,'Asignacion Nov'!A:A,'Asignacion Nov'!B:B))</f>
        <v>EC-08</v>
      </c>
      <c r="D6427" s="38">
        <v>45619.28501157407</v>
      </c>
      <c r="E6427" s="36" t="s">
        <v>400</v>
      </c>
      <c r="F6427" s="37" t="str">
        <f t="array" ref="F6427">IFERROR(XLOOKUP(E6427,Operadores!A:A,Operadores!B:B))</f>
        <v>HERMOI</v>
      </c>
      <c r="G6427" s="36" t="s">
        <v>42</v>
      </c>
      <c r="H6427" s="39">
        <v>20.295153</v>
      </c>
      <c r="I6427" s="40">
        <v>462.0</v>
      </c>
      <c r="J6427" s="41">
        <f t="shared" si="5"/>
        <v>9376.360686</v>
      </c>
      <c r="K6427" s="37" t="str">
        <f t="array" ref="K6427">IFERROR(XLOOKUP(G6427,'Tipo de carga'!A:A,'Tipo de carga'!B:B))</f>
        <v>Autoabasto</v>
      </c>
      <c r="L6427" s="37">
        <f t="shared" si="2"/>
        <v>47</v>
      </c>
      <c r="M6427" s="37">
        <f t="shared" si="3"/>
        <v>23</v>
      </c>
      <c r="N6427" s="37">
        <f t="shared" si="4"/>
        <v>11</v>
      </c>
      <c r="O6427" s="37" t="str">
        <f t="array" ref="O6427">IFERROR(XLOOKUP(K6427,'Tipo de carga'!B:B,'Tipo de carga'!C:C))</f>
        <v>Diesel</v>
      </c>
    </row>
    <row r="6428">
      <c r="A6428" s="36">
        <v>2026.0</v>
      </c>
      <c r="B6428" s="37" t="str">
        <f t="array" ref="B6428">IFERROR(XLOOKUP(A6428,'Asignacion Nov'!A:A,'Asignacion Nov'!C:C))</f>
        <v>MeLi Dedicado Merida</v>
      </c>
      <c r="C6428" s="37" t="str">
        <f t="array" ref="C6428">IFERROR(XLOOKUP(A6428,'Asignacion Nov'!A:A,'Asignacion Nov'!B:B))</f>
        <v>EC-05</v>
      </c>
      <c r="D6428" s="38">
        <v>45619.1403587963</v>
      </c>
      <c r="E6428" s="36" t="s">
        <v>492</v>
      </c>
      <c r="F6428" s="37" t="str">
        <f t="array" ref="F6428">IFERROR(XLOOKUP(E6428,Operadores!A:A,Operadores!B:B))</f>
        <v>CRUTOM</v>
      </c>
      <c r="G6428" s="36" t="s">
        <v>42</v>
      </c>
      <c r="H6428" s="39">
        <v>20.295153</v>
      </c>
      <c r="I6428" s="40">
        <v>400.0</v>
      </c>
      <c r="J6428" s="41">
        <f t="shared" si="5"/>
        <v>8118.0612</v>
      </c>
      <c r="K6428" s="37" t="str">
        <f t="array" ref="K6428">IFERROR(XLOOKUP(G6428,'Tipo de carga'!A:A,'Tipo de carga'!B:B))</f>
        <v>Autoabasto</v>
      </c>
      <c r="L6428" s="37">
        <f t="shared" si="2"/>
        <v>47</v>
      </c>
      <c r="M6428" s="37">
        <f t="shared" si="3"/>
        <v>23</v>
      </c>
      <c r="N6428" s="37">
        <f t="shared" si="4"/>
        <v>11</v>
      </c>
      <c r="O6428" s="37" t="str">
        <f t="array" ref="O6428">IFERROR(XLOOKUP(K6428,'Tipo de carga'!B:B,'Tipo de carga'!C:C))</f>
        <v>Diesel</v>
      </c>
    </row>
    <row r="6429">
      <c r="A6429" s="36">
        <v>1953.0</v>
      </c>
      <c r="B6429" s="37" t="str">
        <f t="array" ref="B6429">IFERROR(XLOOKUP(A6429,'Asignacion Nov'!A:A,'Asignacion Nov'!C:C))</f>
        <v>MeLi asignado SD</v>
      </c>
      <c r="C6429" s="37" t="str">
        <f t="array" ref="C6429">IFERROR(XLOOKUP(A6429,'Asignacion Nov'!A:A,'Asignacion Nov'!B:B))</f>
        <v>EC-05</v>
      </c>
      <c r="D6429" s="38">
        <v>45619.13949074074</v>
      </c>
      <c r="E6429" s="36" t="s">
        <v>172</v>
      </c>
      <c r="F6429" s="37" t="str">
        <f t="array" ref="F6429">IFERROR(XLOOKUP(E6429,Operadores!A:A,Operadores!B:B))</f>
        <v>REDJUL</v>
      </c>
      <c r="G6429" s="36" t="s">
        <v>42</v>
      </c>
      <c r="H6429" s="39">
        <v>20.295153</v>
      </c>
      <c r="I6429" s="40">
        <v>640.0</v>
      </c>
      <c r="J6429" s="41">
        <f t="shared" si="5"/>
        <v>12988.89792</v>
      </c>
      <c r="K6429" s="37" t="str">
        <f t="array" ref="K6429">IFERROR(XLOOKUP(G6429,'Tipo de carga'!A:A,'Tipo de carga'!B:B))</f>
        <v>Autoabasto</v>
      </c>
      <c r="L6429" s="37">
        <f t="shared" si="2"/>
        <v>47</v>
      </c>
      <c r="M6429" s="37">
        <f t="shared" si="3"/>
        <v>23</v>
      </c>
      <c r="N6429" s="37">
        <f t="shared" si="4"/>
        <v>11</v>
      </c>
      <c r="O6429" s="37" t="str">
        <f t="array" ref="O6429">IFERROR(XLOOKUP(K6429,'Tipo de carga'!B:B,'Tipo de carga'!C:C))</f>
        <v>Diesel</v>
      </c>
    </row>
    <row r="6430">
      <c r="A6430" s="36">
        <v>2013.0</v>
      </c>
      <c r="B6430" s="37" t="str">
        <f t="array" ref="B6430">IFERROR(XLOOKUP(A6430,'Asignacion Nov'!A:A,'Asignacion Nov'!C:C))</f>
        <v>MeLi Dedicado Merida</v>
      </c>
      <c r="C6430" s="37" t="str">
        <f t="array" ref="C6430">IFERROR(XLOOKUP(A6430,'Asignacion Nov'!A:A,'Asignacion Nov'!B:B))</f>
        <v>EC-05</v>
      </c>
      <c r="D6430" s="38">
        <v>45619.12640046296</v>
      </c>
      <c r="E6430" s="36" t="s">
        <v>556</v>
      </c>
      <c r="F6430" s="37" t="str">
        <f t="array" ref="F6430">IFERROR(XLOOKUP(E6430,Operadores!A:A,Operadores!B:B))</f>
        <v>MONJON</v>
      </c>
      <c r="G6430" s="36" t="s">
        <v>42</v>
      </c>
      <c r="H6430" s="39">
        <v>20.295153</v>
      </c>
      <c r="I6430" s="40">
        <v>406.0</v>
      </c>
      <c r="J6430" s="41">
        <f t="shared" si="5"/>
        <v>8239.832118</v>
      </c>
      <c r="K6430" s="37" t="str">
        <f t="array" ref="K6430">IFERROR(XLOOKUP(G6430,'Tipo de carga'!A:A,'Tipo de carga'!B:B))</f>
        <v>Autoabasto</v>
      </c>
      <c r="L6430" s="37">
        <f t="shared" si="2"/>
        <v>47</v>
      </c>
      <c r="M6430" s="37">
        <f t="shared" si="3"/>
        <v>23</v>
      </c>
      <c r="N6430" s="37">
        <f t="shared" si="4"/>
        <v>11</v>
      </c>
      <c r="O6430" s="37" t="str">
        <f t="array" ref="O6430">IFERROR(XLOOKUP(K6430,'Tipo de carga'!B:B,'Tipo de carga'!C:C))</f>
        <v>Diesel</v>
      </c>
    </row>
    <row r="6431">
      <c r="A6431" s="36">
        <v>1889.0</v>
      </c>
      <c r="B6431" s="37" t="str">
        <f t="array" ref="B6431">IFERROR(XLOOKUP(A6431,'Asignacion Nov'!A:A,'Asignacion Nov'!C:C))</f>
        <v>MeLi asignado SD</v>
      </c>
      <c r="C6431" s="37" t="str">
        <f t="array" ref="C6431">IFERROR(XLOOKUP(A6431,'Asignacion Nov'!A:A,'Asignacion Nov'!B:B))</f>
        <v>EC-05</v>
      </c>
      <c r="D6431" s="38">
        <v>45619.106944444444</v>
      </c>
      <c r="E6431" s="36" t="s">
        <v>211</v>
      </c>
      <c r="F6431" s="37" t="str">
        <f t="array" ref="F6431">IFERROR(XLOOKUP(E6431,Operadores!A:A,Operadores!B:B))</f>
        <v>MARANG</v>
      </c>
      <c r="G6431" s="36" t="s">
        <v>425</v>
      </c>
      <c r="H6431" s="39">
        <v>27.29</v>
      </c>
      <c r="I6431" s="40">
        <v>307.0</v>
      </c>
      <c r="J6431" s="41">
        <f t="shared" si="5"/>
        <v>8378.03</v>
      </c>
      <c r="K6431" s="37" t="str">
        <f t="array" ref="K6431">IFERROR(XLOOKUP(G6431,'Tipo de carga'!A:A,'Tipo de carga'!B:B))</f>
        <v>Ticket</v>
      </c>
      <c r="L6431" s="37">
        <f t="shared" si="2"/>
        <v>47</v>
      </c>
      <c r="M6431" s="37">
        <f t="shared" si="3"/>
        <v>23</v>
      </c>
      <c r="N6431" s="37">
        <f t="shared" si="4"/>
        <v>11</v>
      </c>
      <c r="O6431" s="37" t="str">
        <f t="array" ref="O6431">IFERROR(XLOOKUP(K6431,'Tipo de carga'!B:B,'Tipo de carga'!C:C))</f>
        <v>Diesel</v>
      </c>
    </row>
    <row r="6432">
      <c r="A6432" s="36">
        <v>2022.0</v>
      </c>
      <c r="B6432" s="37" t="str">
        <f t="array" ref="B6432">IFERROR(XLOOKUP(A6432,'Asignacion Nov'!A:A,'Asignacion Nov'!C:C))</f>
        <v>MeLi Dedicado TD</v>
      </c>
      <c r="C6432" s="37" t="str">
        <f t="array" ref="C6432">IFERROR(XLOOKUP(A6432,'Asignacion Nov'!A:A,'Asignacion Nov'!B:B))</f>
        <v>EC-05</v>
      </c>
      <c r="D6432" s="38">
        <v>45619.118055555555</v>
      </c>
      <c r="E6432" s="36" t="s">
        <v>415</v>
      </c>
      <c r="F6432" s="37" t="str">
        <f t="array" ref="F6432">IFERROR(XLOOKUP(E6432,Operadores!A:A,Operadores!B:B))</f>
        <v>ESPAL</v>
      </c>
      <c r="G6432" s="36" t="s">
        <v>425</v>
      </c>
      <c r="H6432" s="39">
        <v>27.29</v>
      </c>
      <c r="I6432" s="40">
        <v>439.0</v>
      </c>
      <c r="J6432" s="41">
        <f t="shared" si="5"/>
        <v>11980.31</v>
      </c>
      <c r="K6432" s="37" t="str">
        <f t="array" ref="K6432">IFERROR(XLOOKUP(G6432,'Tipo de carga'!A:A,'Tipo de carga'!B:B))</f>
        <v>Ticket</v>
      </c>
      <c r="L6432" s="37">
        <f t="shared" si="2"/>
        <v>47</v>
      </c>
      <c r="M6432" s="37">
        <f t="shared" si="3"/>
        <v>23</v>
      </c>
      <c r="N6432" s="37">
        <f t="shared" si="4"/>
        <v>11</v>
      </c>
      <c r="O6432" s="37" t="str">
        <f t="array" ref="O6432">IFERROR(XLOOKUP(K6432,'Tipo de carga'!B:B,'Tipo de carga'!C:C))</f>
        <v>Diesel</v>
      </c>
    </row>
    <row r="6433">
      <c r="A6433" s="36">
        <v>2015.0</v>
      </c>
      <c r="B6433" s="37" t="str">
        <f t="array" ref="B6433">IFERROR(XLOOKUP(A6433,'Asignacion Nov'!A:A,'Asignacion Nov'!C:C))</f>
        <v>MeLi Asignado TD</v>
      </c>
      <c r="C6433" s="37" t="str">
        <f t="array" ref="C6433">IFERROR(XLOOKUP(A6433,'Asignacion Nov'!A:A,'Asignacion Nov'!B:B))</f>
        <v>EC-05</v>
      </c>
      <c r="D6433" s="38">
        <v>45619.12847222222</v>
      </c>
      <c r="E6433" s="36" t="s">
        <v>561</v>
      </c>
      <c r="F6433" s="37" t="str">
        <f t="array" ref="F6433">IFERROR(XLOOKUP(E6433,Operadores!A:A,Operadores!B:B))</f>
        <v>VILYON</v>
      </c>
      <c r="G6433" s="36" t="s">
        <v>425</v>
      </c>
      <c r="H6433" s="39">
        <v>25.22</v>
      </c>
      <c r="I6433" s="40">
        <v>352.0</v>
      </c>
      <c r="J6433" s="41">
        <f t="shared" si="5"/>
        <v>8877.44</v>
      </c>
      <c r="K6433" s="37" t="str">
        <f t="array" ref="K6433">IFERROR(XLOOKUP(G6433,'Tipo de carga'!A:A,'Tipo de carga'!B:B))</f>
        <v>Ticket</v>
      </c>
      <c r="L6433" s="37">
        <f t="shared" si="2"/>
        <v>47</v>
      </c>
      <c r="M6433" s="37">
        <f t="shared" si="3"/>
        <v>23</v>
      </c>
      <c r="N6433" s="37">
        <f t="shared" si="4"/>
        <v>11</v>
      </c>
      <c r="O6433" s="37" t="str">
        <f t="array" ref="O6433">IFERROR(XLOOKUP(K6433,'Tipo de carga'!B:B,'Tipo de carga'!C:C))</f>
        <v>Diesel</v>
      </c>
    </row>
    <row r="6434">
      <c r="A6434" s="36">
        <v>2017.0</v>
      </c>
      <c r="B6434" s="37" t="str">
        <f t="array" ref="B6434">IFERROR(XLOOKUP(A6434,'Asignacion Nov'!A:A,'Asignacion Nov'!C:C))</f>
        <v>MeLi Dedicado TD</v>
      </c>
      <c r="C6434" s="37" t="str">
        <f t="array" ref="C6434">IFERROR(XLOOKUP(A6434,'Asignacion Nov'!A:A,'Asignacion Nov'!B:B))</f>
        <v>EC-05</v>
      </c>
      <c r="D6434" s="38">
        <v>45619.14513888889</v>
      </c>
      <c r="E6434" s="36" t="s">
        <v>300</v>
      </c>
      <c r="F6434" s="37" t="str">
        <f t="array" ref="F6434">IFERROR(XLOOKUP(E6434,Operadores!A:A,Operadores!B:B))</f>
        <v>QUIULI</v>
      </c>
      <c r="G6434" s="36" t="s">
        <v>425</v>
      </c>
      <c r="H6434" s="39">
        <v>27.37</v>
      </c>
      <c r="I6434" s="40">
        <v>438.0</v>
      </c>
      <c r="J6434" s="41">
        <f t="shared" si="5"/>
        <v>11988.06</v>
      </c>
      <c r="K6434" s="37" t="str">
        <f t="array" ref="K6434">IFERROR(XLOOKUP(G6434,'Tipo de carga'!A:A,'Tipo de carga'!B:B))</f>
        <v>Ticket</v>
      </c>
      <c r="L6434" s="37">
        <f t="shared" si="2"/>
        <v>47</v>
      </c>
      <c r="M6434" s="37">
        <f t="shared" si="3"/>
        <v>23</v>
      </c>
      <c r="N6434" s="37">
        <f t="shared" si="4"/>
        <v>11</v>
      </c>
      <c r="O6434" s="37" t="str">
        <f t="array" ref="O6434">IFERROR(XLOOKUP(K6434,'Tipo de carga'!B:B,'Tipo de carga'!C:C))</f>
        <v>Diesel</v>
      </c>
    </row>
    <row r="6435">
      <c r="A6435" s="36">
        <v>1945.0</v>
      </c>
      <c r="B6435" s="37" t="str">
        <f t="array" ref="B6435">IFERROR(XLOOKUP(A6435,'Asignacion Nov'!A:A,'Asignacion Nov'!C:C))</f>
        <v>MeLi asignado SD</v>
      </c>
      <c r="C6435" s="37" t="str">
        <f t="array" ref="C6435">IFERROR(XLOOKUP(A6435,'Asignacion Nov'!A:A,'Asignacion Nov'!B:B))</f>
        <v>EC-05</v>
      </c>
      <c r="D6435" s="38">
        <v>45619.19236111111</v>
      </c>
      <c r="E6435" s="36" t="s">
        <v>602</v>
      </c>
      <c r="F6435" s="37" t="str">
        <f t="array" ref="F6435">IFERROR(XLOOKUP(E6435,Operadores!A:A,Operadores!B:B))</f>
        <v>LUGMA</v>
      </c>
      <c r="G6435" s="36" t="s">
        <v>425</v>
      </c>
      <c r="H6435" s="39">
        <v>26.99</v>
      </c>
      <c r="I6435" s="40">
        <v>267.0</v>
      </c>
      <c r="J6435" s="41">
        <f t="shared" si="5"/>
        <v>7206.33</v>
      </c>
      <c r="K6435" s="37" t="str">
        <f t="array" ref="K6435">IFERROR(XLOOKUP(G6435,'Tipo de carga'!A:A,'Tipo de carga'!B:B))</f>
        <v>Ticket</v>
      </c>
      <c r="L6435" s="37">
        <f t="shared" si="2"/>
        <v>47</v>
      </c>
      <c r="M6435" s="37">
        <f t="shared" si="3"/>
        <v>23</v>
      </c>
      <c r="N6435" s="37">
        <f t="shared" si="4"/>
        <v>11</v>
      </c>
      <c r="O6435" s="37" t="str">
        <f t="array" ref="O6435">IFERROR(XLOOKUP(K6435,'Tipo de carga'!B:B,'Tipo de carga'!C:C))</f>
        <v>Diesel</v>
      </c>
    </row>
    <row r="6436">
      <c r="A6436" s="36">
        <v>1956.0</v>
      </c>
      <c r="B6436" s="37" t="str">
        <f t="array" ref="B6436">IFERROR(XLOOKUP(A6436,'Asignacion Nov'!A:A,'Asignacion Nov'!C:C))</f>
        <v>MeLi asignado SD</v>
      </c>
      <c r="C6436" s="37" t="str">
        <f t="array" ref="C6436">IFERROR(XLOOKUP(A6436,'Asignacion Nov'!A:A,'Asignacion Nov'!B:B))</f>
        <v>EC-05</v>
      </c>
      <c r="D6436" s="38">
        <v>45619.19236111111</v>
      </c>
      <c r="E6436" s="36" t="s">
        <v>569</v>
      </c>
      <c r="F6436" s="37" t="str">
        <f t="array" ref="F6436">IFERROR(XLOOKUP(E6436,Operadores!A:A,Operadores!B:B))</f>
        <v>MUÑCEC</v>
      </c>
      <c r="G6436" s="36" t="s">
        <v>425</v>
      </c>
      <c r="H6436" s="39">
        <v>25.7</v>
      </c>
      <c r="I6436" s="40">
        <v>100.0</v>
      </c>
      <c r="J6436" s="41">
        <f t="shared" si="5"/>
        <v>2570</v>
      </c>
      <c r="K6436" s="37" t="str">
        <f t="array" ref="K6436">IFERROR(XLOOKUP(G6436,'Tipo de carga'!A:A,'Tipo de carga'!B:B))</f>
        <v>Ticket</v>
      </c>
      <c r="L6436" s="37">
        <f t="shared" si="2"/>
        <v>47</v>
      </c>
      <c r="M6436" s="37">
        <f t="shared" si="3"/>
        <v>23</v>
      </c>
      <c r="N6436" s="37">
        <f t="shared" si="4"/>
        <v>11</v>
      </c>
      <c r="O6436" s="37" t="str">
        <f t="array" ref="O6436">IFERROR(XLOOKUP(K6436,'Tipo de carga'!B:B,'Tipo de carga'!C:C))</f>
        <v>Diesel</v>
      </c>
    </row>
    <row r="6437">
      <c r="A6437" s="36">
        <v>1938.0</v>
      </c>
      <c r="B6437" s="37" t="str">
        <f t="array" ref="B6437">IFERROR(XLOOKUP(A6437,'Asignacion Nov'!A:A,'Asignacion Nov'!C:C))</f>
        <v>Sayer Sencillo</v>
      </c>
      <c r="C6437" s="37" t="str">
        <f t="array" ref="C6437">IFERROR(XLOOKUP(A6437,'Asignacion Nov'!A:A,'Asignacion Nov'!B:B))</f>
        <v>EC-04</v>
      </c>
      <c r="D6437" s="38">
        <v>45619.38263888889</v>
      </c>
      <c r="E6437" s="36" t="s">
        <v>38</v>
      </c>
      <c r="F6437" s="37" t="str">
        <f t="array" ref="F6437">IFERROR(XLOOKUP(E6437,Operadores!A:A,Operadores!B:B))</f>
        <v>SOSCA01</v>
      </c>
      <c r="G6437" s="36" t="s">
        <v>425</v>
      </c>
      <c r="H6437" s="39">
        <v>25.39</v>
      </c>
      <c r="I6437" s="40">
        <v>199.0</v>
      </c>
      <c r="J6437" s="41">
        <f t="shared" si="5"/>
        <v>5052.61</v>
      </c>
      <c r="K6437" s="37" t="str">
        <f t="array" ref="K6437">IFERROR(XLOOKUP(G6437,'Tipo de carga'!A:A,'Tipo de carga'!B:B))</f>
        <v>Ticket</v>
      </c>
      <c r="L6437" s="37">
        <f t="shared" si="2"/>
        <v>47</v>
      </c>
      <c r="M6437" s="37">
        <f t="shared" si="3"/>
        <v>23</v>
      </c>
      <c r="N6437" s="37">
        <f t="shared" si="4"/>
        <v>11</v>
      </c>
      <c r="O6437" s="37" t="str">
        <f t="array" ref="O6437">IFERROR(XLOOKUP(K6437,'Tipo de carga'!B:B,'Tipo de carga'!C:C))</f>
        <v>Diesel</v>
      </c>
    </row>
    <row r="6438">
      <c r="A6438" s="36">
        <v>2028.0</v>
      </c>
      <c r="B6438" s="37" t="str">
        <f t="array" ref="B6438">IFERROR(XLOOKUP(A6438,'Asignacion Nov'!A:A,'Asignacion Nov'!C:C))</f>
        <v>MeLi Dedicado Merida</v>
      </c>
      <c r="C6438" s="37" t="str">
        <f t="array" ref="C6438">IFERROR(XLOOKUP(A6438,'Asignacion Nov'!A:A,'Asignacion Nov'!B:B))</f>
        <v>EC-05</v>
      </c>
      <c r="D6438" s="38">
        <v>45619.40138888889</v>
      </c>
      <c r="E6438" s="36" t="s">
        <v>246</v>
      </c>
      <c r="F6438" s="37" t="str">
        <f t="array" ref="F6438">IFERROR(XLOOKUP(E6438,Operadores!A:A,Operadores!B:B))</f>
        <v>LUNADO</v>
      </c>
      <c r="G6438" s="36" t="s">
        <v>425</v>
      </c>
      <c r="H6438" s="39">
        <v>26.67</v>
      </c>
      <c r="I6438" s="40">
        <v>180.0</v>
      </c>
      <c r="J6438" s="41">
        <f t="shared" si="5"/>
        <v>4800.6</v>
      </c>
      <c r="K6438" s="37" t="str">
        <f t="array" ref="K6438">IFERROR(XLOOKUP(G6438,'Tipo de carga'!A:A,'Tipo de carga'!B:B))</f>
        <v>Ticket</v>
      </c>
      <c r="L6438" s="37">
        <f t="shared" si="2"/>
        <v>47</v>
      </c>
      <c r="M6438" s="37">
        <f t="shared" si="3"/>
        <v>23</v>
      </c>
      <c r="N6438" s="37">
        <f t="shared" si="4"/>
        <v>11</v>
      </c>
      <c r="O6438" s="37" t="str">
        <f t="array" ref="O6438">IFERROR(XLOOKUP(K6438,'Tipo de carga'!B:B,'Tipo de carga'!C:C))</f>
        <v>Diesel</v>
      </c>
    </row>
    <row r="6439">
      <c r="A6439" s="36">
        <v>2007.0</v>
      </c>
      <c r="B6439" s="37" t="str">
        <f t="array" ref="B6439">IFERROR(XLOOKUP(A6439,'Asignacion Nov'!A:A,'Asignacion Nov'!C:C))</f>
        <v>MeLi Asignado TD</v>
      </c>
      <c r="C6439" s="37" t="str">
        <f t="array" ref="C6439">IFERROR(XLOOKUP(A6439,'Asignacion Nov'!A:A,'Asignacion Nov'!B:B))</f>
        <v>EC-05</v>
      </c>
      <c r="D6439" s="38">
        <v>45619.45625</v>
      </c>
      <c r="E6439" s="36" t="s">
        <v>166</v>
      </c>
      <c r="F6439" s="37" t="str">
        <f t="array" ref="F6439">IFERROR(XLOOKUP(E6439,Operadores!A:A,Operadores!B:B))</f>
        <v>PADRI</v>
      </c>
      <c r="G6439" s="36" t="s">
        <v>425</v>
      </c>
      <c r="H6439" s="39">
        <v>26.15</v>
      </c>
      <c r="I6439" s="40">
        <v>289.0</v>
      </c>
      <c r="J6439" s="41">
        <f t="shared" si="5"/>
        <v>7557.35</v>
      </c>
      <c r="K6439" s="37" t="str">
        <f t="array" ref="K6439">IFERROR(XLOOKUP(G6439,'Tipo de carga'!A:A,'Tipo de carga'!B:B))</f>
        <v>Ticket</v>
      </c>
      <c r="L6439" s="37">
        <f t="shared" si="2"/>
        <v>47</v>
      </c>
      <c r="M6439" s="37">
        <f t="shared" si="3"/>
        <v>23</v>
      </c>
      <c r="N6439" s="37">
        <f t="shared" si="4"/>
        <v>11</v>
      </c>
      <c r="O6439" s="37" t="str">
        <f t="array" ref="O6439">IFERROR(XLOOKUP(K6439,'Tipo de carga'!B:B,'Tipo de carga'!C:C))</f>
        <v>Diesel</v>
      </c>
    </row>
    <row r="6440">
      <c r="A6440" s="36">
        <v>2003.0</v>
      </c>
      <c r="B6440" s="37" t="str">
        <f t="array" ref="B6440">IFERROR(XLOOKUP(A6440,'Asignacion Nov'!A:A,'Asignacion Nov'!C:C))</f>
        <v>MeLi Dedicado TD</v>
      </c>
      <c r="C6440" s="37" t="str">
        <f t="array" ref="C6440">IFERROR(XLOOKUP(A6440,'Asignacion Nov'!A:A,'Asignacion Nov'!B:B))</f>
        <v>EC-05</v>
      </c>
      <c r="D6440" s="38">
        <v>45619.45625</v>
      </c>
      <c r="E6440" s="36"/>
      <c r="F6440" s="37"/>
      <c r="G6440" s="36" t="s">
        <v>425</v>
      </c>
      <c r="H6440" s="39">
        <v>24.09</v>
      </c>
      <c r="I6440" s="40">
        <v>386.0</v>
      </c>
      <c r="J6440" s="41">
        <f t="shared" si="5"/>
        <v>9298.74</v>
      </c>
      <c r="K6440" s="37" t="str">
        <f t="array" ref="K6440">IFERROR(XLOOKUP(G6440,'Tipo de carga'!A:A,'Tipo de carga'!B:B))</f>
        <v>Ticket</v>
      </c>
      <c r="L6440" s="37">
        <f t="shared" si="2"/>
        <v>47</v>
      </c>
      <c r="M6440" s="37">
        <f t="shared" si="3"/>
        <v>23</v>
      </c>
      <c r="N6440" s="37">
        <f t="shared" si="4"/>
        <v>11</v>
      </c>
      <c r="O6440" s="37" t="str">
        <f t="array" ref="O6440">IFERROR(XLOOKUP(K6440,'Tipo de carga'!B:B,'Tipo de carga'!C:C))</f>
        <v>Diesel</v>
      </c>
    </row>
    <row r="6441">
      <c r="A6441" s="36">
        <v>1999.0</v>
      </c>
      <c r="B6441" s="37" t="str">
        <f t="array" ref="B6441">IFERROR(XLOOKUP(A6441,'Asignacion Nov'!A:A,'Asignacion Nov'!C:C))</f>
        <v>MeLi Dedicado Merida</v>
      </c>
      <c r="C6441" s="37" t="str">
        <f t="array" ref="C6441">IFERROR(XLOOKUP(A6441,'Asignacion Nov'!A:A,'Asignacion Nov'!B:B))</f>
        <v>EC-05</v>
      </c>
      <c r="D6441" s="38">
        <v>45619.45625</v>
      </c>
      <c r="E6441" s="36"/>
      <c r="F6441" s="37"/>
      <c r="G6441" s="36" t="s">
        <v>425</v>
      </c>
      <c r="H6441" s="39">
        <v>24.09</v>
      </c>
      <c r="I6441" s="40">
        <v>128.68</v>
      </c>
      <c r="J6441" s="41">
        <f t="shared" si="5"/>
        <v>3099.9012</v>
      </c>
      <c r="K6441" s="37" t="str">
        <f t="array" ref="K6441">IFERROR(XLOOKUP(G6441,'Tipo de carga'!A:A,'Tipo de carga'!B:B))</f>
        <v>Ticket</v>
      </c>
      <c r="L6441" s="37">
        <f t="shared" si="2"/>
        <v>47</v>
      </c>
      <c r="M6441" s="37">
        <f t="shared" si="3"/>
        <v>23</v>
      </c>
      <c r="N6441" s="37">
        <f t="shared" si="4"/>
        <v>11</v>
      </c>
      <c r="O6441" s="37" t="str">
        <f t="array" ref="O6441">IFERROR(XLOOKUP(K6441,'Tipo de carga'!B:B,'Tipo de carga'!C:C))</f>
        <v>Diesel</v>
      </c>
    </row>
    <row r="6442">
      <c r="A6442" s="36">
        <v>1997.0</v>
      </c>
      <c r="B6442" s="37" t="str">
        <f t="array" ref="B6442">IFERROR(XLOOKUP(A6442,'Asignacion Nov'!A:A,'Asignacion Nov'!C:C))</f>
        <v>MeLi Dedicado Merida</v>
      </c>
      <c r="C6442" s="37" t="str">
        <f t="array" ref="C6442">IFERROR(XLOOKUP(A6442,'Asignacion Nov'!A:A,'Asignacion Nov'!B:B))</f>
        <v>EC-05</v>
      </c>
      <c r="D6442" s="38">
        <v>45619.67986111111</v>
      </c>
      <c r="E6442" s="36" t="s">
        <v>290</v>
      </c>
      <c r="F6442" s="37" t="str">
        <f t="array" ref="F6442">IFERROR(XLOOKUP(E6442,Operadores!A:A,Operadores!B:B))</f>
        <v>MARLEO</v>
      </c>
      <c r="G6442" s="36" t="s">
        <v>425</v>
      </c>
      <c r="H6442" s="39">
        <v>26.94</v>
      </c>
      <c r="I6442" s="40">
        <v>401.0</v>
      </c>
      <c r="J6442" s="41">
        <f t="shared" si="5"/>
        <v>10802.94</v>
      </c>
      <c r="K6442" s="37" t="str">
        <f t="array" ref="K6442">IFERROR(XLOOKUP(G6442,'Tipo de carga'!A:A,'Tipo de carga'!B:B))</f>
        <v>Ticket</v>
      </c>
      <c r="L6442" s="37">
        <f t="shared" si="2"/>
        <v>47</v>
      </c>
      <c r="M6442" s="37">
        <f t="shared" si="3"/>
        <v>23</v>
      </c>
      <c r="N6442" s="37">
        <f t="shared" si="4"/>
        <v>11</v>
      </c>
      <c r="O6442" s="37" t="str">
        <f t="array" ref="O6442">IFERROR(XLOOKUP(K6442,'Tipo de carga'!B:B,'Tipo de carga'!C:C))</f>
        <v>Diesel</v>
      </c>
    </row>
    <row r="6443">
      <c r="A6443" s="36">
        <v>1989.0</v>
      </c>
      <c r="B6443" s="37" t="str">
        <f t="array" ref="B6443">IFERROR(XLOOKUP(A6443,'Asignacion Nov'!A:A,'Asignacion Nov'!C:C))</f>
        <v>MeLi asignado SD</v>
      </c>
      <c r="C6443" s="37" t="str">
        <f t="array" ref="C6443">IFERROR(XLOOKUP(A6443,'Asignacion Nov'!A:A,'Asignacion Nov'!B:B))</f>
        <v>EC-05</v>
      </c>
      <c r="D6443" s="38">
        <v>45619.694444444445</v>
      </c>
      <c r="E6443" s="36" t="s">
        <v>220</v>
      </c>
      <c r="F6443" s="37" t="str">
        <f t="array" ref="F6443">IFERROR(XLOOKUP(E6443,Operadores!A:A,Operadores!B:B))</f>
        <v>CARCRI01</v>
      </c>
      <c r="G6443" s="36" t="s">
        <v>425</v>
      </c>
      <c r="H6443" s="39">
        <v>26.15</v>
      </c>
      <c r="I6443" s="40">
        <v>321.0</v>
      </c>
      <c r="J6443" s="41">
        <f t="shared" si="5"/>
        <v>8394.15</v>
      </c>
      <c r="K6443" s="37" t="str">
        <f t="array" ref="K6443">IFERROR(XLOOKUP(G6443,'Tipo de carga'!A:A,'Tipo de carga'!B:B))</f>
        <v>Ticket</v>
      </c>
      <c r="L6443" s="37">
        <f t="shared" si="2"/>
        <v>47</v>
      </c>
      <c r="M6443" s="37">
        <f t="shared" si="3"/>
        <v>23</v>
      </c>
      <c r="N6443" s="37">
        <f t="shared" si="4"/>
        <v>11</v>
      </c>
      <c r="O6443" s="37" t="str">
        <f t="array" ref="O6443">IFERROR(XLOOKUP(K6443,'Tipo de carga'!B:B,'Tipo de carga'!C:C))</f>
        <v>Diesel</v>
      </c>
    </row>
    <row r="6444">
      <c r="A6444" s="36">
        <v>1909.0</v>
      </c>
      <c r="B6444" s="37" t="str">
        <f t="array" ref="B6444">IFERROR(XLOOKUP(A6444,'Asignacion Nov'!A:A,'Asignacion Nov'!C:C))</f>
        <v>Circuitos</v>
      </c>
      <c r="C6444" s="37" t="str">
        <f t="array" ref="C6444">IFERROR(XLOOKUP(A6444,'Asignacion Nov'!A:A,'Asignacion Nov'!B:B))</f>
        <v>EC-03</v>
      </c>
      <c r="D6444" s="38">
        <v>45619.71944444445</v>
      </c>
      <c r="E6444" s="36" t="s">
        <v>186</v>
      </c>
      <c r="F6444" s="37" t="str">
        <f t="array" ref="F6444">IFERROR(XLOOKUP(E6444,Operadores!A:A,Operadores!B:B))</f>
        <v>ZUÑDAV</v>
      </c>
      <c r="G6444" s="36" t="s">
        <v>425</v>
      </c>
      <c r="H6444" s="39">
        <v>26.95</v>
      </c>
      <c r="I6444" s="40">
        <v>267.0</v>
      </c>
      <c r="J6444" s="41">
        <f t="shared" si="5"/>
        <v>7195.65</v>
      </c>
      <c r="K6444" s="37" t="str">
        <f t="array" ref="K6444">IFERROR(XLOOKUP(G6444,'Tipo de carga'!A:A,'Tipo de carga'!B:B))</f>
        <v>Ticket</v>
      </c>
      <c r="L6444" s="37">
        <f t="shared" si="2"/>
        <v>47</v>
      </c>
      <c r="M6444" s="37">
        <f t="shared" si="3"/>
        <v>23</v>
      </c>
      <c r="N6444" s="37">
        <f t="shared" si="4"/>
        <v>11</v>
      </c>
      <c r="O6444" s="37" t="str">
        <f t="array" ref="O6444">IFERROR(XLOOKUP(K6444,'Tipo de carga'!B:B,'Tipo de carga'!C:C))</f>
        <v>Diesel</v>
      </c>
    </row>
    <row r="6445">
      <c r="A6445" s="36">
        <v>1967.0</v>
      </c>
      <c r="B6445" s="37" t="str">
        <f t="array" ref="B6445">IFERROR(XLOOKUP(A6445,'Asignacion Nov'!A:A,'Asignacion Nov'!C:C))</f>
        <v>Sayer Sencillo</v>
      </c>
      <c r="C6445" s="37" t="str">
        <f t="array" ref="C6445">IFERROR(XLOOKUP(A6445,'Asignacion Nov'!A:A,'Asignacion Nov'!B:B))</f>
        <v>EC-04</v>
      </c>
      <c r="D6445" s="38">
        <v>45619.78333333333</v>
      </c>
      <c r="E6445" s="36" t="s">
        <v>30</v>
      </c>
      <c r="F6445" s="37" t="str">
        <f t="array" ref="F6445">IFERROR(XLOOKUP(E6445,Operadores!A:A,Operadores!B:B))</f>
        <v>BARMIGX</v>
      </c>
      <c r="G6445" s="36" t="s">
        <v>425</v>
      </c>
      <c r="H6445" s="39">
        <v>23.89</v>
      </c>
      <c r="I6445" s="40">
        <v>100.0</v>
      </c>
      <c r="J6445" s="41">
        <f t="shared" si="5"/>
        <v>2389</v>
      </c>
      <c r="K6445" s="37" t="str">
        <f t="array" ref="K6445">IFERROR(XLOOKUP(G6445,'Tipo de carga'!A:A,'Tipo de carga'!B:B))</f>
        <v>Ticket</v>
      </c>
      <c r="L6445" s="37">
        <f t="shared" si="2"/>
        <v>47</v>
      </c>
      <c r="M6445" s="37">
        <f t="shared" si="3"/>
        <v>23</v>
      </c>
      <c r="N6445" s="37">
        <f t="shared" si="4"/>
        <v>11</v>
      </c>
      <c r="O6445" s="37" t="str">
        <f t="array" ref="O6445">IFERROR(XLOOKUP(K6445,'Tipo de carga'!B:B,'Tipo de carga'!C:C))</f>
        <v>Diesel</v>
      </c>
    </row>
    <row r="6446">
      <c r="A6446" s="36">
        <v>1737.0</v>
      </c>
      <c r="B6446" s="37" t="str">
        <f t="array" ref="B6446">IFERROR(XLOOKUP(A6446,'Asignacion Nov'!A:A,'Asignacion Nov'!C:C))</f>
        <v>Wm Sencillo</v>
      </c>
      <c r="C6446" s="37" t="str">
        <f t="array" ref="C6446">IFERROR(XLOOKUP(A6446,'Asignacion Nov'!A:A,'Asignacion Nov'!B:B))</f>
        <v>EC-08</v>
      </c>
      <c r="D6446" s="38">
        <v>45619.87847222222</v>
      </c>
      <c r="E6446" s="36" t="s">
        <v>503</v>
      </c>
      <c r="F6446" s="37" t="str">
        <f t="array" ref="F6446">IFERROR(XLOOKUP(E6446,Operadores!A:A,Operadores!B:B))</f>
        <v>GARERW</v>
      </c>
      <c r="G6446" s="36" t="s">
        <v>425</v>
      </c>
      <c r="H6446" s="39">
        <v>25.87</v>
      </c>
      <c r="I6446" s="40">
        <v>374.0</v>
      </c>
      <c r="J6446" s="41">
        <f t="shared" si="5"/>
        <v>9675.38</v>
      </c>
      <c r="K6446" s="37" t="str">
        <f t="array" ref="K6446">IFERROR(XLOOKUP(G6446,'Tipo de carga'!A:A,'Tipo de carga'!B:B))</f>
        <v>Ticket</v>
      </c>
      <c r="L6446" s="37">
        <f t="shared" si="2"/>
        <v>47</v>
      </c>
      <c r="M6446" s="37">
        <f t="shared" si="3"/>
        <v>23</v>
      </c>
      <c r="N6446" s="37">
        <f t="shared" si="4"/>
        <v>11</v>
      </c>
      <c r="O6446" s="37" t="str">
        <f t="array" ref="O6446">IFERROR(XLOOKUP(K6446,'Tipo de carga'!B:B,'Tipo de carga'!C:C))</f>
        <v>Diesel</v>
      </c>
    </row>
    <row r="6447">
      <c r="A6447" s="36">
        <v>1982.0</v>
      </c>
      <c r="B6447" s="37" t="str">
        <f t="array" ref="B6447">IFERROR(XLOOKUP(A6447,'Asignacion Nov'!A:A,'Asignacion Nov'!C:C))</f>
        <v>MeLi asignado SD</v>
      </c>
      <c r="C6447" s="37" t="str">
        <f t="array" ref="C6447">IFERROR(XLOOKUP(A6447,'Asignacion Nov'!A:A,'Asignacion Nov'!B:B))</f>
        <v>EC-05</v>
      </c>
      <c r="D6447" s="38">
        <v>45619.9625</v>
      </c>
      <c r="E6447" s="36" t="s">
        <v>190</v>
      </c>
      <c r="F6447" s="37" t="str">
        <f t="array" ref="F6447">IFERROR(XLOOKUP(E6447,Operadores!A:A,Operadores!B:B))</f>
        <v>BUSJUA</v>
      </c>
      <c r="G6447" s="36" t="s">
        <v>425</v>
      </c>
      <c r="H6447" s="39">
        <v>24.79</v>
      </c>
      <c r="I6447" s="40">
        <v>387.0</v>
      </c>
      <c r="J6447" s="41">
        <f t="shared" si="5"/>
        <v>9593.73</v>
      </c>
      <c r="K6447" s="37" t="str">
        <f t="array" ref="K6447">IFERROR(XLOOKUP(G6447,'Tipo de carga'!A:A,'Tipo de carga'!B:B))</f>
        <v>Ticket</v>
      </c>
      <c r="L6447" s="37">
        <f t="shared" si="2"/>
        <v>47</v>
      </c>
      <c r="M6447" s="37">
        <f t="shared" si="3"/>
        <v>23</v>
      </c>
      <c r="N6447" s="37">
        <f t="shared" si="4"/>
        <v>11</v>
      </c>
      <c r="O6447" s="37" t="str">
        <f t="array" ref="O6447">IFERROR(XLOOKUP(K6447,'Tipo de carga'!B:B,'Tipo de carga'!C:C))</f>
        <v>Diesel</v>
      </c>
    </row>
    <row r="6448">
      <c r="A6448" s="36">
        <v>1917.0</v>
      </c>
      <c r="B6448" s="37" t="str">
        <f t="array" ref="B6448">IFERROR(XLOOKUP(A6448,'Asignacion Nov'!A:A,'Asignacion Nov'!C:C))</f>
        <v>MeLi asignado SD</v>
      </c>
      <c r="C6448" s="37" t="str">
        <f t="array" ref="C6448">IFERROR(XLOOKUP(A6448,'Asignacion Nov'!A:A,'Asignacion Nov'!B:B))</f>
        <v>EC-05</v>
      </c>
      <c r="D6448" s="38">
        <v>45619.0</v>
      </c>
      <c r="E6448" s="36" t="s">
        <v>17</v>
      </c>
      <c r="F6448" s="37" t="str">
        <f t="array" ref="F6448">IFERROR(XLOOKUP(E6448,Operadores!A:A,Operadores!B:B))</f>
        <v>ARASAL</v>
      </c>
      <c r="G6448" s="36" t="s">
        <v>311</v>
      </c>
      <c r="H6448" s="39">
        <v>9.99</v>
      </c>
      <c r="I6448" s="40">
        <v>330.56</v>
      </c>
      <c r="J6448" s="41">
        <f t="shared" si="5"/>
        <v>3302.2944</v>
      </c>
      <c r="K6448" s="37" t="str">
        <f t="array" ref="K6448">IFERROR(XLOOKUP(G6448,'Tipo de carga'!A:A,'Tipo de carga'!B:B))</f>
        <v>Natgas</v>
      </c>
      <c r="L6448" s="37">
        <f t="shared" si="2"/>
        <v>47</v>
      </c>
      <c r="M6448" s="37">
        <f t="shared" si="3"/>
        <v>23</v>
      </c>
      <c r="N6448" s="37">
        <f t="shared" si="4"/>
        <v>11</v>
      </c>
      <c r="O6448" s="37" t="str">
        <f t="array" ref="O6448">IFERROR(XLOOKUP(K6448,'Tipo de carga'!B:B,'Tipo de carga'!C:C))</f>
        <v>GNC</v>
      </c>
    </row>
    <row r="6449">
      <c r="A6449" s="36">
        <v>2029.0</v>
      </c>
      <c r="B6449" s="37" t="str">
        <f t="array" ref="B6449">IFERROR(XLOOKUP(A6449,'Asignacion Nov'!A:A,'Asignacion Nov'!C:C))</f>
        <v>MeLi Dedicado Merida</v>
      </c>
      <c r="C6449" s="37" t="str">
        <f t="array" ref="C6449">IFERROR(XLOOKUP(A6449,'Asignacion Nov'!A:A,'Asignacion Nov'!B:B))</f>
        <v>EC-05</v>
      </c>
      <c r="D6449" s="38">
        <v>45620.99664351852</v>
      </c>
      <c r="E6449" s="36" t="s">
        <v>516</v>
      </c>
      <c r="F6449" s="37" t="str">
        <f t="array" ref="F6449">IFERROR(XLOOKUP(E6449,Operadores!A:A,Operadores!B:B))</f>
        <v>HERJUV</v>
      </c>
      <c r="G6449" s="36" t="s">
        <v>72</v>
      </c>
      <c r="H6449" s="39">
        <v>19.03</v>
      </c>
      <c r="I6449" s="40">
        <v>251.0</v>
      </c>
      <c r="J6449" s="41">
        <f t="shared" si="5"/>
        <v>4776.53</v>
      </c>
      <c r="K6449" s="37" t="str">
        <f t="array" ref="K6449">IFERROR(XLOOKUP(G6449,'Tipo de carga'!A:A,'Tipo de carga'!B:B))</f>
        <v>Autoabasto</v>
      </c>
      <c r="L6449" s="37">
        <f t="shared" si="2"/>
        <v>48</v>
      </c>
      <c r="M6449" s="37">
        <f t="shared" si="3"/>
        <v>24</v>
      </c>
      <c r="N6449" s="37">
        <f t="shared" si="4"/>
        <v>11</v>
      </c>
      <c r="O6449" s="37" t="str">
        <f t="array" ref="O6449">IFERROR(XLOOKUP(K6449,'Tipo de carga'!B:B,'Tipo de carga'!C:C))</f>
        <v>Diesel</v>
      </c>
    </row>
    <row r="6450">
      <c r="A6450" s="36">
        <v>1947.0</v>
      </c>
      <c r="B6450" s="37" t="str">
        <f t="array" ref="B6450">IFERROR(XLOOKUP(A6450,'Asignacion Nov'!A:A,'Asignacion Nov'!C:C))</f>
        <v>Circuitos</v>
      </c>
      <c r="C6450" s="37" t="str">
        <f t="array" ref="C6450">IFERROR(XLOOKUP(A6450,'Asignacion Nov'!A:A,'Asignacion Nov'!B:B))</f>
        <v>EC-03</v>
      </c>
      <c r="D6450" s="38">
        <v>45620.97571759259</v>
      </c>
      <c r="E6450" s="36" t="s">
        <v>265</v>
      </c>
      <c r="F6450" s="37" t="str">
        <f t="array" ref="F6450">IFERROR(XLOOKUP(E6450,Operadores!A:A,Operadores!B:B))</f>
        <v>DAMOS</v>
      </c>
      <c r="G6450" s="36" t="s">
        <v>72</v>
      </c>
      <c r="H6450" s="39">
        <v>19.03</v>
      </c>
      <c r="I6450" s="40">
        <v>155.0</v>
      </c>
      <c r="J6450" s="41">
        <f t="shared" si="5"/>
        <v>2949.65</v>
      </c>
      <c r="K6450" s="37" t="str">
        <f t="array" ref="K6450">IFERROR(XLOOKUP(G6450,'Tipo de carga'!A:A,'Tipo de carga'!B:B))</f>
        <v>Autoabasto</v>
      </c>
      <c r="L6450" s="37">
        <f t="shared" si="2"/>
        <v>48</v>
      </c>
      <c r="M6450" s="37">
        <f t="shared" si="3"/>
        <v>24</v>
      </c>
      <c r="N6450" s="37">
        <f t="shared" si="4"/>
        <v>11</v>
      </c>
      <c r="O6450" s="37" t="str">
        <f t="array" ref="O6450">IFERROR(XLOOKUP(K6450,'Tipo de carga'!B:B,'Tipo de carga'!C:C))</f>
        <v>Diesel</v>
      </c>
    </row>
    <row r="6451">
      <c r="A6451" s="36">
        <v>1961.0</v>
      </c>
      <c r="B6451" s="37" t="str">
        <f t="array" ref="B6451">IFERROR(XLOOKUP(A6451,'Asignacion Nov'!A:A,'Asignacion Nov'!C:C))</f>
        <v>MeLi asignado SD</v>
      </c>
      <c r="C6451" s="37" t="str">
        <f t="array" ref="C6451">IFERROR(XLOOKUP(A6451,'Asignacion Nov'!A:A,'Asignacion Nov'!B:B))</f>
        <v>EC-05</v>
      </c>
      <c r="D6451" s="38">
        <v>45620.91006944444</v>
      </c>
      <c r="E6451" s="36" t="s">
        <v>196</v>
      </c>
      <c r="F6451" s="37" t="str">
        <f t="array" ref="F6451">IFERROR(XLOOKUP(E6451,Operadores!A:A,Operadores!B:B))</f>
        <v>HERJOS07</v>
      </c>
      <c r="G6451" s="36" t="s">
        <v>72</v>
      </c>
      <c r="H6451" s="39">
        <v>19.03</v>
      </c>
      <c r="I6451" s="40">
        <v>351.0</v>
      </c>
      <c r="J6451" s="41">
        <f t="shared" si="5"/>
        <v>6679.53</v>
      </c>
      <c r="K6451" s="37" t="str">
        <f t="array" ref="K6451">IFERROR(XLOOKUP(G6451,'Tipo de carga'!A:A,'Tipo de carga'!B:B))</f>
        <v>Autoabasto</v>
      </c>
      <c r="L6451" s="37">
        <f t="shared" si="2"/>
        <v>48</v>
      </c>
      <c r="M6451" s="37">
        <f t="shared" si="3"/>
        <v>24</v>
      </c>
      <c r="N6451" s="37">
        <f t="shared" si="4"/>
        <v>11</v>
      </c>
      <c r="O6451" s="37" t="str">
        <f t="array" ref="O6451">IFERROR(XLOOKUP(K6451,'Tipo de carga'!B:B,'Tipo de carga'!C:C))</f>
        <v>Diesel</v>
      </c>
    </row>
    <row r="6452">
      <c r="A6452" s="36">
        <v>1777.0</v>
      </c>
      <c r="B6452" s="37" t="str">
        <f t="array" ref="B6452">IFERROR(XLOOKUP(A6452,'Asignacion Nov'!A:A,'Asignacion Nov'!C:C))</f>
        <v>Liverpool Local</v>
      </c>
      <c r="C6452" s="37" t="str">
        <f t="array" ref="C6452">IFERROR(XLOOKUP(A6452,'Asignacion Nov'!A:A,'Asignacion Nov'!B:B))</f>
        <v>EC-01</v>
      </c>
      <c r="D6452" s="38">
        <v>45620.89503472222</v>
      </c>
      <c r="E6452" s="36" t="s">
        <v>232</v>
      </c>
      <c r="F6452" s="37" t="str">
        <f t="array" ref="F6452">IFERROR(XLOOKUP(E6452,Operadores!A:A,Operadores!B:B))</f>
        <v>OVAQUI</v>
      </c>
      <c r="G6452" s="36" t="s">
        <v>72</v>
      </c>
      <c r="H6452" s="39">
        <v>19.03</v>
      </c>
      <c r="I6452" s="40">
        <v>801.0</v>
      </c>
      <c r="J6452" s="41">
        <f t="shared" si="5"/>
        <v>15243.03</v>
      </c>
      <c r="K6452" s="37" t="str">
        <f t="array" ref="K6452">IFERROR(XLOOKUP(G6452,'Tipo de carga'!A:A,'Tipo de carga'!B:B))</f>
        <v>Autoabasto</v>
      </c>
      <c r="L6452" s="37">
        <f t="shared" si="2"/>
        <v>48</v>
      </c>
      <c r="M6452" s="37">
        <f t="shared" si="3"/>
        <v>24</v>
      </c>
      <c r="N6452" s="37">
        <f t="shared" si="4"/>
        <v>11</v>
      </c>
      <c r="O6452" s="37" t="str">
        <f t="array" ref="O6452">IFERROR(XLOOKUP(K6452,'Tipo de carga'!B:B,'Tipo de carga'!C:C))</f>
        <v>Diesel</v>
      </c>
    </row>
    <row r="6453">
      <c r="A6453" s="36">
        <v>1980.0</v>
      </c>
      <c r="B6453" s="37" t="str">
        <f t="array" ref="B6453">IFERROR(XLOOKUP(A6453,'Asignacion Nov'!A:A,'Asignacion Nov'!C:C))</f>
        <v>MeLi asignado SD</v>
      </c>
      <c r="C6453" s="37" t="str">
        <f t="array" ref="C6453">IFERROR(XLOOKUP(A6453,'Asignacion Nov'!A:A,'Asignacion Nov'!B:B))</f>
        <v>EC-05</v>
      </c>
      <c r="D6453" s="38">
        <v>45620.8858912037</v>
      </c>
      <c r="E6453" s="36" t="s">
        <v>173</v>
      </c>
      <c r="F6453" s="37" t="str">
        <f t="array" ref="F6453">IFERROR(XLOOKUP(E6453,Operadores!A:A,Operadores!B:B))</f>
        <v>AGUMIG</v>
      </c>
      <c r="G6453" s="36" t="s">
        <v>72</v>
      </c>
      <c r="H6453" s="39">
        <v>19.03</v>
      </c>
      <c r="I6453" s="40">
        <v>631.0</v>
      </c>
      <c r="J6453" s="41">
        <f t="shared" si="5"/>
        <v>12007.93</v>
      </c>
      <c r="K6453" s="37" t="str">
        <f t="array" ref="K6453">IFERROR(XLOOKUP(G6453,'Tipo de carga'!A:A,'Tipo de carga'!B:B))</f>
        <v>Autoabasto</v>
      </c>
      <c r="L6453" s="37">
        <f t="shared" si="2"/>
        <v>48</v>
      </c>
      <c r="M6453" s="37">
        <f t="shared" si="3"/>
        <v>24</v>
      </c>
      <c r="N6453" s="37">
        <f t="shared" si="4"/>
        <v>11</v>
      </c>
      <c r="O6453" s="37" t="str">
        <f t="array" ref="O6453">IFERROR(XLOOKUP(K6453,'Tipo de carga'!B:B,'Tipo de carga'!C:C))</f>
        <v>Diesel</v>
      </c>
    </row>
    <row r="6454">
      <c r="A6454" s="36">
        <v>2060.0</v>
      </c>
      <c r="B6454" s="37" t="str">
        <f t="array" ref="B6454">IFERROR(XLOOKUP(A6454,'Asignacion Nov'!A:A,'Asignacion Nov'!C:C))</f>
        <v>PISA Gdl</v>
      </c>
      <c r="C6454" s="37" t="str">
        <f t="array" ref="C6454">IFERROR(XLOOKUP(A6454,'Asignacion Nov'!A:A,'Asignacion Nov'!B:B))</f>
        <v>EC-06</v>
      </c>
      <c r="D6454" s="38">
        <v>45620.871469907404</v>
      </c>
      <c r="E6454" s="36" t="s">
        <v>317</v>
      </c>
      <c r="F6454" s="37" t="str">
        <f t="array" ref="F6454">IFERROR(XLOOKUP(E6454,Operadores!A:A,Operadores!B:B))</f>
        <v>VALGUS</v>
      </c>
      <c r="G6454" s="36" t="s">
        <v>72</v>
      </c>
      <c r="H6454" s="39">
        <v>19.03</v>
      </c>
      <c r="I6454" s="40">
        <v>439.0</v>
      </c>
      <c r="J6454" s="41">
        <f t="shared" si="5"/>
        <v>8354.17</v>
      </c>
      <c r="K6454" s="37" t="str">
        <f t="array" ref="K6454">IFERROR(XLOOKUP(G6454,'Tipo de carga'!A:A,'Tipo de carga'!B:B))</f>
        <v>Autoabasto</v>
      </c>
      <c r="L6454" s="37">
        <f t="shared" si="2"/>
        <v>48</v>
      </c>
      <c r="M6454" s="37">
        <f t="shared" si="3"/>
        <v>24</v>
      </c>
      <c r="N6454" s="37">
        <f t="shared" si="4"/>
        <v>11</v>
      </c>
      <c r="O6454" s="37" t="str">
        <f t="array" ref="O6454">IFERROR(XLOOKUP(K6454,'Tipo de carga'!B:B,'Tipo de carga'!C:C))</f>
        <v>Diesel</v>
      </c>
    </row>
    <row r="6455">
      <c r="A6455" s="36">
        <v>1978.0</v>
      </c>
      <c r="B6455" s="37" t="str">
        <f t="array" ref="B6455">IFERROR(XLOOKUP(A6455,'Asignacion Nov'!A:A,'Asignacion Nov'!C:C))</f>
        <v>MeLi asignado SD</v>
      </c>
      <c r="C6455" s="37" t="str">
        <f t="array" ref="C6455">IFERROR(XLOOKUP(A6455,'Asignacion Nov'!A:A,'Asignacion Nov'!B:B))</f>
        <v>EC-05</v>
      </c>
      <c r="D6455" s="38">
        <v>45620.84061342593</v>
      </c>
      <c r="E6455" s="36" t="s">
        <v>225</v>
      </c>
      <c r="F6455" s="37" t="str">
        <f t="array" ref="F6455">IFERROR(XLOOKUP(E6455,Operadores!A:A,Operadores!B:B))</f>
        <v>MENERNX</v>
      </c>
      <c r="G6455" s="36" t="s">
        <v>72</v>
      </c>
      <c r="H6455" s="39">
        <v>19.03</v>
      </c>
      <c r="I6455" s="40">
        <v>712.0</v>
      </c>
      <c r="J6455" s="41">
        <f t="shared" si="5"/>
        <v>13549.36</v>
      </c>
      <c r="K6455" s="37" t="str">
        <f t="array" ref="K6455">IFERROR(XLOOKUP(G6455,'Tipo de carga'!A:A,'Tipo de carga'!B:B))</f>
        <v>Autoabasto</v>
      </c>
      <c r="L6455" s="37">
        <f t="shared" si="2"/>
        <v>48</v>
      </c>
      <c r="M6455" s="37">
        <f t="shared" si="3"/>
        <v>24</v>
      </c>
      <c r="N6455" s="37">
        <f t="shared" si="4"/>
        <v>11</v>
      </c>
      <c r="O6455" s="37" t="str">
        <f t="array" ref="O6455">IFERROR(XLOOKUP(K6455,'Tipo de carga'!B:B,'Tipo de carga'!C:C))</f>
        <v>Diesel</v>
      </c>
    </row>
    <row r="6456">
      <c r="A6456" s="36">
        <v>1990.0</v>
      </c>
      <c r="B6456" s="37" t="str">
        <f t="array" ref="B6456">IFERROR(XLOOKUP(A6456,'Asignacion Nov'!A:A,'Asignacion Nov'!C:C))</f>
        <v>MeLi asignado SD</v>
      </c>
      <c r="C6456" s="37" t="str">
        <f t="array" ref="C6456">IFERROR(XLOOKUP(A6456,'Asignacion Nov'!A:A,'Asignacion Nov'!B:B))</f>
        <v>EC-05</v>
      </c>
      <c r="D6456" s="38">
        <v>45620.81506944444</v>
      </c>
      <c r="E6456" s="36" t="s">
        <v>216</v>
      </c>
      <c r="F6456" s="37" t="str">
        <f t="array" ref="F6456">IFERROR(XLOOKUP(E6456,Operadores!A:A,Operadores!B:B))</f>
        <v>MENCAX</v>
      </c>
      <c r="G6456" s="36" t="s">
        <v>72</v>
      </c>
      <c r="H6456" s="39">
        <v>19.03</v>
      </c>
      <c r="I6456" s="40">
        <v>544.0</v>
      </c>
      <c r="J6456" s="41">
        <f t="shared" si="5"/>
        <v>10352.32</v>
      </c>
      <c r="K6456" s="37" t="str">
        <f t="array" ref="K6456">IFERROR(XLOOKUP(G6456,'Tipo de carga'!A:A,'Tipo de carga'!B:B))</f>
        <v>Autoabasto</v>
      </c>
      <c r="L6456" s="37">
        <f t="shared" si="2"/>
        <v>48</v>
      </c>
      <c r="M6456" s="37">
        <f t="shared" si="3"/>
        <v>24</v>
      </c>
      <c r="N6456" s="37">
        <f t="shared" si="4"/>
        <v>11</v>
      </c>
      <c r="O6456" s="37" t="str">
        <f t="array" ref="O6456">IFERROR(XLOOKUP(K6456,'Tipo de carga'!B:B,'Tipo de carga'!C:C))</f>
        <v>Diesel</v>
      </c>
    </row>
    <row r="6457">
      <c r="A6457" s="36">
        <v>1939.0</v>
      </c>
      <c r="B6457" s="37" t="str">
        <f t="array" ref="B6457">IFERROR(XLOOKUP(A6457,'Asignacion Nov'!A:A,'Asignacion Nov'!C:C))</f>
        <v>Full Liver</v>
      </c>
      <c r="C6457" s="37" t="str">
        <f t="array" ref="C6457">IFERROR(XLOOKUP(A6457,'Asignacion Nov'!A:A,'Asignacion Nov'!B:B))</f>
        <v>EC-01</v>
      </c>
      <c r="D6457" s="38">
        <v>45620.786412037036</v>
      </c>
      <c r="E6457" s="36" t="s">
        <v>364</v>
      </c>
      <c r="F6457" s="37" t="str">
        <f t="array" ref="F6457">IFERROR(XLOOKUP(E6457,Operadores!A:A,Operadores!B:B))</f>
        <v>TORBR01</v>
      </c>
      <c r="G6457" s="36" t="s">
        <v>72</v>
      </c>
      <c r="H6457" s="39">
        <v>19.03</v>
      </c>
      <c r="I6457" s="40">
        <v>485.0</v>
      </c>
      <c r="J6457" s="41">
        <f t="shared" si="5"/>
        <v>9229.55</v>
      </c>
      <c r="K6457" s="37" t="str">
        <f t="array" ref="K6457">IFERROR(XLOOKUP(G6457,'Tipo de carga'!A:A,'Tipo de carga'!B:B))</f>
        <v>Autoabasto</v>
      </c>
      <c r="L6457" s="37">
        <f t="shared" si="2"/>
        <v>48</v>
      </c>
      <c r="M6457" s="37">
        <f t="shared" si="3"/>
        <v>24</v>
      </c>
      <c r="N6457" s="37">
        <f t="shared" si="4"/>
        <v>11</v>
      </c>
      <c r="O6457" s="37" t="str">
        <f t="array" ref="O6457">IFERROR(XLOOKUP(K6457,'Tipo de carga'!B:B,'Tipo de carga'!C:C))</f>
        <v>Diesel</v>
      </c>
    </row>
    <row r="6458">
      <c r="A6458" s="36">
        <v>1871.0</v>
      </c>
      <c r="B6458" s="37" t="str">
        <f t="array" ref="B6458">IFERROR(XLOOKUP(A6458,'Asignacion Nov'!A:A,'Asignacion Nov'!C:C))</f>
        <v>Circuitos</v>
      </c>
      <c r="C6458" s="37" t="str">
        <f t="array" ref="C6458">IFERROR(XLOOKUP(A6458,'Asignacion Nov'!A:A,'Asignacion Nov'!B:B))</f>
        <v>EC-03</v>
      </c>
      <c r="D6458" s="38">
        <v>45620.753657407404</v>
      </c>
      <c r="E6458" s="36" t="s">
        <v>197</v>
      </c>
      <c r="F6458" s="37" t="str">
        <f t="array" ref="F6458">IFERROR(XLOOKUP(E6458,Operadores!A:A,Operadores!B:B))</f>
        <v>REYALE</v>
      </c>
      <c r="G6458" s="36" t="s">
        <v>72</v>
      </c>
      <c r="H6458" s="39">
        <v>19.03</v>
      </c>
      <c r="I6458" s="40">
        <v>216.0</v>
      </c>
      <c r="J6458" s="41">
        <f t="shared" si="5"/>
        <v>4110.48</v>
      </c>
      <c r="K6458" s="37" t="str">
        <f t="array" ref="K6458">IFERROR(XLOOKUP(G6458,'Tipo de carga'!A:A,'Tipo de carga'!B:B))</f>
        <v>Autoabasto</v>
      </c>
      <c r="L6458" s="37">
        <f t="shared" si="2"/>
        <v>48</v>
      </c>
      <c r="M6458" s="37">
        <f t="shared" si="3"/>
        <v>24</v>
      </c>
      <c r="N6458" s="37">
        <f t="shared" si="4"/>
        <v>11</v>
      </c>
      <c r="O6458" s="37" t="str">
        <f t="array" ref="O6458">IFERROR(XLOOKUP(K6458,'Tipo de carga'!B:B,'Tipo de carga'!C:C))</f>
        <v>Diesel</v>
      </c>
    </row>
    <row r="6459">
      <c r="A6459" s="36">
        <v>1979.0</v>
      </c>
      <c r="B6459" s="37" t="str">
        <f t="array" ref="B6459">IFERROR(XLOOKUP(A6459,'Asignacion Nov'!A:A,'Asignacion Nov'!C:C))</f>
        <v>MeLi asignado SD</v>
      </c>
      <c r="C6459" s="37" t="str">
        <f t="array" ref="C6459">IFERROR(XLOOKUP(A6459,'Asignacion Nov'!A:A,'Asignacion Nov'!B:B))</f>
        <v>EC-05</v>
      </c>
      <c r="D6459" s="38">
        <v>45620.750393518516</v>
      </c>
      <c r="E6459" s="36" t="s">
        <v>370</v>
      </c>
      <c r="F6459" s="37" t="str">
        <f t="array" ref="F6459">IFERROR(XLOOKUP(E6459,Operadores!A:A,Operadores!B:B))</f>
        <v>GALODI</v>
      </c>
      <c r="G6459" s="36" t="s">
        <v>72</v>
      </c>
      <c r="H6459" s="39">
        <v>19.03</v>
      </c>
      <c r="I6459" s="40">
        <v>712.0</v>
      </c>
      <c r="J6459" s="41">
        <f t="shared" si="5"/>
        <v>13549.36</v>
      </c>
      <c r="K6459" s="37" t="str">
        <f t="array" ref="K6459">IFERROR(XLOOKUP(G6459,'Tipo de carga'!A:A,'Tipo de carga'!B:B))</f>
        <v>Autoabasto</v>
      </c>
      <c r="L6459" s="37">
        <f t="shared" si="2"/>
        <v>48</v>
      </c>
      <c r="M6459" s="37">
        <f t="shared" si="3"/>
        <v>24</v>
      </c>
      <c r="N6459" s="37">
        <f t="shared" si="4"/>
        <v>11</v>
      </c>
      <c r="O6459" s="37" t="str">
        <f t="array" ref="O6459">IFERROR(XLOOKUP(K6459,'Tipo de carga'!B:B,'Tipo de carga'!C:C))</f>
        <v>Diesel</v>
      </c>
    </row>
    <row r="6460">
      <c r="A6460" s="36">
        <v>1704.0</v>
      </c>
      <c r="B6460" s="37" t="str">
        <f t="array" ref="B6460">IFERROR(XLOOKUP(A6460,'Asignacion Nov'!A:A,'Asignacion Nov'!C:C))</f>
        <v>Pilgrims Tepo</v>
      </c>
      <c r="C6460" s="37" t="str">
        <f t="array" ref="C6460">IFERROR(XLOOKUP(A6460,'Asignacion Nov'!A:A,'Asignacion Nov'!B:B))</f>
        <v>EC-02</v>
      </c>
      <c r="D6460" s="38">
        <v>45620.7466087963</v>
      </c>
      <c r="E6460" s="36" t="s">
        <v>162</v>
      </c>
      <c r="F6460" s="37" t="str">
        <f t="array" ref="F6460">IFERROR(XLOOKUP(E6460,Operadores!A:A,Operadores!B:B))</f>
        <v>TABYAI</v>
      </c>
      <c r="G6460" s="36" t="s">
        <v>72</v>
      </c>
      <c r="H6460" s="39">
        <v>19.03</v>
      </c>
      <c r="I6460" s="40">
        <v>340.0</v>
      </c>
      <c r="J6460" s="41">
        <f t="shared" si="5"/>
        <v>6470.2</v>
      </c>
      <c r="K6460" s="37" t="str">
        <f t="array" ref="K6460">IFERROR(XLOOKUP(G6460,'Tipo de carga'!A:A,'Tipo de carga'!B:B))</f>
        <v>Autoabasto</v>
      </c>
      <c r="L6460" s="37">
        <f t="shared" si="2"/>
        <v>48</v>
      </c>
      <c r="M6460" s="37">
        <f t="shared" si="3"/>
        <v>24</v>
      </c>
      <c r="N6460" s="37">
        <f t="shared" si="4"/>
        <v>11</v>
      </c>
      <c r="O6460" s="37" t="str">
        <f t="array" ref="O6460">IFERROR(XLOOKUP(K6460,'Tipo de carga'!B:B,'Tipo de carga'!C:C))</f>
        <v>Diesel</v>
      </c>
    </row>
    <row r="6461">
      <c r="A6461" s="36">
        <v>1821.0</v>
      </c>
      <c r="B6461" s="37" t="str">
        <f t="array" ref="B6461">IFERROR(XLOOKUP(A6461,'Asignacion Nov'!A:A,'Asignacion Nov'!C:C))</f>
        <v>Circuitos</v>
      </c>
      <c r="C6461" s="37" t="str">
        <f t="array" ref="C6461">IFERROR(XLOOKUP(A6461,'Asignacion Nov'!A:A,'Asignacion Nov'!B:B))</f>
        <v>EC-03</v>
      </c>
      <c r="D6461" s="38">
        <v>45620.733194444445</v>
      </c>
      <c r="E6461" s="36" t="s">
        <v>198</v>
      </c>
      <c r="F6461" s="37" t="str">
        <f t="array" ref="F6461">IFERROR(XLOOKUP(E6461,Operadores!A:A,Operadores!B:B))</f>
        <v>BAULUI</v>
      </c>
      <c r="G6461" s="36" t="s">
        <v>72</v>
      </c>
      <c r="H6461" s="39">
        <v>19.03</v>
      </c>
      <c r="I6461" s="40">
        <v>945.0</v>
      </c>
      <c r="J6461" s="41">
        <f t="shared" si="5"/>
        <v>17983.35</v>
      </c>
      <c r="K6461" s="37" t="str">
        <f t="array" ref="K6461">IFERROR(XLOOKUP(G6461,'Tipo de carga'!A:A,'Tipo de carga'!B:B))</f>
        <v>Autoabasto</v>
      </c>
      <c r="L6461" s="37">
        <f t="shared" si="2"/>
        <v>48</v>
      </c>
      <c r="M6461" s="37">
        <f t="shared" si="3"/>
        <v>24</v>
      </c>
      <c r="N6461" s="37">
        <f t="shared" si="4"/>
        <v>11</v>
      </c>
      <c r="O6461" s="37" t="str">
        <f t="array" ref="O6461">IFERROR(XLOOKUP(K6461,'Tipo de carga'!B:B,'Tipo de carga'!C:C))</f>
        <v>Diesel</v>
      </c>
    </row>
    <row r="6462">
      <c r="A6462" s="36">
        <v>1957.0</v>
      </c>
      <c r="B6462" s="37" t="str">
        <f t="array" ref="B6462">IFERROR(XLOOKUP(A6462,'Asignacion Nov'!A:A,'Asignacion Nov'!C:C))</f>
        <v>MeLi asignado SD</v>
      </c>
      <c r="C6462" s="37" t="str">
        <f t="array" ref="C6462">IFERROR(XLOOKUP(A6462,'Asignacion Nov'!A:A,'Asignacion Nov'!B:B))</f>
        <v>EC-05</v>
      </c>
      <c r="D6462" s="38">
        <v>45620.72355324074</v>
      </c>
      <c r="E6462" s="36" t="s">
        <v>217</v>
      </c>
      <c r="F6462" s="37" t="str">
        <f t="array" ref="F6462">IFERROR(XLOOKUP(E6462,Operadores!A:A,Operadores!B:B))</f>
        <v>HERFRA</v>
      </c>
      <c r="G6462" s="36" t="s">
        <v>72</v>
      </c>
      <c r="H6462" s="39">
        <v>19.03</v>
      </c>
      <c r="I6462" s="40">
        <v>865.0</v>
      </c>
      <c r="J6462" s="41">
        <f t="shared" si="5"/>
        <v>16460.95</v>
      </c>
      <c r="K6462" s="37" t="str">
        <f t="array" ref="K6462">IFERROR(XLOOKUP(G6462,'Tipo de carga'!A:A,'Tipo de carga'!B:B))</f>
        <v>Autoabasto</v>
      </c>
      <c r="L6462" s="37">
        <f t="shared" si="2"/>
        <v>48</v>
      </c>
      <c r="M6462" s="37">
        <f t="shared" si="3"/>
        <v>24</v>
      </c>
      <c r="N6462" s="37">
        <f t="shared" si="4"/>
        <v>11</v>
      </c>
      <c r="O6462" s="37" t="str">
        <f t="array" ref="O6462">IFERROR(XLOOKUP(K6462,'Tipo de carga'!B:B,'Tipo de carga'!C:C))</f>
        <v>Diesel</v>
      </c>
    </row>
    <row r="6463">
      <c r="A6463" s="36">
        <v>1750.0</v>
      </c>
      <c r="B6463" s="37" t="str">
        <f t="array" ref="B6463">IFERROR(XLOOKUP(A6463,'Asignacion Nov'!A:A,'Asignacion Nov'!C:C))</f>
        <v>Patieros sucursal</v>
      </c>
      <c r="C6463" s="37" t="str">
        <f t="array" ref="C6463">IFERROR(XLOOKUP(A6463,'Asignacion Nov'!A:A,'Asignacion Nov'!B:B))</f>
        <v>EC-03</v>
      </c>
      <c r="D6463" s="38">
        <v>45620.71466435185</v>
      </c>
      <c r="E6463" s="36" t="s">
        <v>195</v>
      </c>
      <c r="F6463" s="37" t="str">
        <f t="array" ref="F6463">IFERROR(XLOOKUP(E6463,Operadores!A:A,Operadores!B:B))</f>
        <v>APAJOS</v>
      </c>
      <c r="G6463" s="36" t="s">
        <v>72</v>
      </c>
      <c r="H6463" s="39">
        <v>19.03</v>
      </c>
      <c r="I6463" s="40">
        <v>464.0</v>
      </c>
      <c r="J6463" s="41">
        <f t="shared" si="5"/>
        <v>8829.92</v>
      </c>
      <c r="K6463" s="37" t="str">
        <f t="array" ref="K6463">IFERROR(XLOOKUP(G6463,'Tipo de carga'!A:A,'Tipo de carga'!B:B))</f>
        <v>Autoabasto</v>
      </c>
      <c r="L6463" s="37">
        <f t="shared" si="2"/>
        <v>48</v>
      </c>
      <c r="M6463" s="37">
        <f t="shared" si="3"/>
        <v>24</v>
      </c>
      <c r="N6463" s="37">
        <f t="shared" si="4"/>
        <v>11</v>
      </c>
      <c r="O6463" s="37" t="str">
        <f t="array" ref="O6463">IFERROR(XLOOKUP(K6463,'Tipo de carga'!B:B,'Tipo de carga'!C:C))</f>
        <v>Diesel</v>
      </c>
    </row>
    <row r="6464">
      <c r="A6464" s="36">
        <v>2000.0</v>
      </c>
      <c r="B6464" s="37" t="str">
        <f t="array" ref="B6464">IFERROR(XLOOKUP(A6464,'Asignacion Nov'!A:A,'Asignacion Nov'!C:C))</f>
        <v>MeLi Dedicado Merida</v>
      </c>
      <c r="C6464" s="37" t="str">
        <f t="array" ref="C6464">IFERROR(XLOOKUP(A6464,'Asignacion Nov'!A:A,'Asignacion Nov'!B:B))</f>
        <v>EC-05</v>
      </c>
      <c r="D6464" s="38">
        <v>45620.5858912037</v>
      </c>
      <c r="E6464" s="36" t="s">
        <v>402</v>
      </c>
      <c r="F6464" s="37" t="str">
        <f t="array" ref="F6464">IFERROR(XLOOKUP(E6464,Operadores!A:A,Operadores!B:B))</f>
        <v>GARJOS02</v>
      </c>
      <c r="G6464" s="36" t="s">
        <v>72</v>
      </c>
      <c r="H6464" s="39">
        <v>19.03</v>
      </c>
      <c r="I6464" s="40">
        <v>1.0</v>
      </c>
      <c r="J6464" s="41">
        <f t="shared" si="5"/>
        <v>19.03</v>
      </c>
      <c r="K6464" s="37" t="str">
        <f t="array" ref="K6464">IFERROR(XLOOKUP(G6464,'Tipo de carga'!A:A,'Tipo de carga'!B:B))</f>
        <v>Autoabasto</v>
      </c>
      <c r="L6464" s="37">
        <f t="shared" si="2"/>
        <v>48</v>
      </c>
      <c r="M6464" s="37">
        <f t="shared" si="3"/>
        <v>24</v>
      </c>
      <c r="N6464" s="37">
        <f t="shared" si="4"/>
        <v>11</v>
      </c>
      <c r="O6464" s="37" t="str">
        <f t="array" ref="O6464">IFERROR(XLOOKUP(K6464,'Tipo de carga'!B:B,'Tipo de carga'!C:C))</f>
        <v>Diesel</v>
      </c>
    </row>
    <row r="6465">
      <c r="A6465" s="36">
        <v>1768.0</v>
      </c>
      <c r="B6465" s="37" t="str">
        <f t="array" ref="B6465">IFERROR(XLOOKUP(A6465,'Asignacion Nov'!A:A,'Asignacion Nov'!C:C))</f>
        <v>Circuitos</v>
      </c>
      <c r="C6465" s="37" t="str">
        <f t="array" ref="C6465">IFERROR(XLOOKUP(A6465,'Asignacion Nov'!A:A,'Asignacion Nov'!B:B))</f>
        <v>EC-03</v>
      </c>
      <c r="D6465" s="38">
        <v>45620.45746527778</v>
      </c>
      <c r="E6465" s="36" t="s">
        <v>533</v>
      </c>
      <c r="F6465" s="37" t="str">
        <f t="array" ref="F6465">IFERROR(XLOOKUP(E6465,Operadores!A:A,Operadores!B:B))</f>
        <v>GALISM</v>
      </c>
      <c r="G6465" s="36" t="s">
        <v>72</v>
      </c>
      <c r="H6465" s="39">
        <v>19.03</v>
      </c>
      <c r="I6465" s="40">
        <v>1.0</v>
      </c>
      <c r="J6465" s="41">
        <f t="shared" si="5"/>
        <v>19.03</v>
      </c>
      <c r="K6465" s="37" t="str">
        <f t="array" ref="K6465">IFERROR(XLOOKUP(G6465,'Tipo de carga'!A:A,'Tipo de carga'!B:B))</f>
        <v>Autoabasto</v>
      </c>
      <c r="L6465" s="37">
        <f t="shared" si="2"/>
        <v>48</v>
      </c>
      <c r="M6465" s="37">
        <f t="shared" si="3"/>
        <v>24</v>
      </c>
      <c r="N6465" s="37">
        <f t="shared" si="4"/>
        <v>11</v>
      </c>
      <c r="O6465" s="37" t="str">
        <f t="array" ref="O6465">IFERROR(XLOOKUP(K6465,'Tipo de carga'!B:B,'Tipo de carga'!C:C))</f>
        <v>Diesel</v>
      </c>
    </row>
    <row r="6466">
      <c r="A6466" s="36">
        <v>1858.0</v>
      </c>
      <c r="B6466" s="37" t="str">
        <f t="array" ref="B6466">IFERROR(XLOOKUP(A6466,'Asignacion Nov'!A:A,'Asignacion Nov'!C:C))</f>
        <v>Hisense</v>
      </c>
      <c r="C6466" s="37" t="str">
        <f t="array" ref="C6466">IFERROR(XLOOKUP(A6466,'Asignacion Nov'!A:A,'Asignacion Nov'!B:B))</f>
        <v>EC-03</v>
      </c>
      <c r="D6466" s="38">
        <v>45620.38842592593</v>
      </c>
      <c r="E6466" s="36" t="s">
        <v>574</v>
      </c>
      <c r="F6466" s="37" t="str">
        <f t="array" ref="F6466">IFERROR(XLOOKUP(E6466,Operadores!A:A,Operadores!B:B))</f>
        <v>ZABFER</v>
      </c>
      <c r="G6466" s="36" t="s">
        <v>72</v>
      </c>
      <c r="H6466" s="39">
        <v>19.03</v>
      </c>
      <c r="I6466" s="40">
        <v>2.0</v>
      </c>
      <c r="J6466" s="41">
        <f t="shared" si="5"/>
        <v>38.06</v>
      </c>
      <c r="K6466" s="37" t="str">
        <f t="array" ref="K6466">IFERROR(XLOOKUP(G6466,'Tipo de carga'!A:A,'Tipo de carga'!B:B))</f>
        <v>Autoabasto</v>
      </c>
      <c r="L6466" s="37">
        <f t="shared" si="2"/>
        <v>48</v>
      </c>
      <c r="M6466" s="37">
        <f t="shared" si="3"/>
        <v>24</v>
      </c>
      <c r="N6466" s="37">
        <f t="shared" si="4"/>
        <v>11</v>
      </c>
      <c r="O6466" s="37" t="str">
        <f t="array" ref="O6466">IFERROR(XLOOKUP(K6466,'Tipo de carga'!B:B,'Tipo de carga'!C:C))</f>
        <v>Diesel</v>
      </c>
    </row>
    <row r="6467">
      <c r="A6467" s="36">
        <v>1858.0</v>
      </c>
      <c r="B6467" s="37" t="str">
        <f t="array" ref="B6467">IFERROR(XLOOKUP(A6467,'Asignacion Nov'!A:A,'Asignacion Nov'!C:C))</f>
        <v>Hisense</v>
      </c>
      <c r="C6467" s="37" t="str">
        <f t="array" ref="C6467">IFERROR(XLOOKUP(A6467,'Asignacion Nov'!A:A,'Asignacion Nov'!B:B))</f>
        <v>EC-03</v>
      </c>
      <c r="D6467" s="38">
        <v>45620.38552083333</v>
      </c>
      <c r="E6467" s="36" t="s">
        <v>574</v>
      </c>
      <c r="F6467" s="37" t="str">
        <f t="array" ref="F6467">IFERROR(XLOOKUP(E6467,Operadores!A:A,Operadores!B:B))</f>
        <v>ZABFER</v>
      </c>
      <c r="G6467" s="36" t="s">
        <v>72</v>
      </c>
      <c r="H6467" s="39">
        <v>19.03</v>
      </c>
      <c r="I6467" s="40">
        <v>161.0</v>
      </c>
      <c r="J6467" s="41">
        <f t="shared" si="5"/>
        <v>3063.83</v>
      </c>
      <c r="K6467" s="37" t="str">
        <f t="array" ref="K6467">IFERROR(XLOOKUP(G6467,'Tipo de carga'!A:A,'Tipo de carga'!B:B))</f>
        <v>Autoabasto</v>
      </c>
      <c r="L6467" s="37">
        <f t="shared" si="2"/>
        <v>48</v>
      </c>
      <c r="M6467" s="37">
        <f t="shared" si="3"/>
        <v>24</v>
      </c>
      <c r="N6467" s="37">
        <f t="shared" si="4"/>
        <v>11</v>
      </c>
      <c r="O6467" s="37" t="str">
        <f t="array" ref="O6467">IFERROR(XLOOKUP(K6467,'Tipo de carga'!B:B,'Tipo de carga'!C:C))</f>
        <v>Diesel</v>
      </c>
    </row>
    <row r="6468">
      <c r="A6468" s="36">
        <v>1950.0</v>
      </c>
      <c r="B6468" s="37" t="str">
        <f t="array" ref="B6468">IFERROR(XLOOKUP(A6468,'Asignacion Nov'!A:A,'Asignacion Nov'!C:C))</f>
        <v>MeLi asignado SD</v>
      </c>
      <c r="C6468" s="37" t="str">
        <f t="array" ref="C6468">IFERROR(XLOOKUP(A6468,'Asignacion Nov'!A:A,'Asignacion Nov'!B:B))</f>
        <v>EC-05</v>
      </c>
      <c r="D6468" s="38">
        <v>45620.377280092594</v>
      </c>
      <c r="E6468" s="36" t="s">
        <v>200</v>
      </c>
      <c r="F6468" s="37" t="str">
        <f t="array" ref="F6468">IFERROR(XLOOKUP(E6468,Operadores!A:A,Operadores!B:B))</f>
        <v>MAROSC</v>
      </c>
      <c r="G6468" s="36" t="s">
        <v>72</v>
      </c>
      <c r="H6468" s="39">
        <v>19.03</v>
      </c>
      <c r="I6468" s="40">
        <v>272.0</v>
      </c>
      <c r="J6468" s="41">
        <f t="shared" si="5"/>
        <v>5176.16</v>
      </c>
      <c r="K6468" s="37" t="str">
        <f t="array" ref="K6468">IFERROR(XLOOKUP(G6468,'Tipo de carga'!A:A,'Tipo de carga'!B:B))</f>
        <v>Autoabasto</v>
      </c>
      <c r="L6468" s="37">
        <f t="shared" si="2"/>
        <v>48</v>
      </c>
      <c r="M6468" s="37">
        <f t="shared" si="3"/>
        <v>24</v>
      </c>
      <c r="N6468" s="37">
        <f t="shared" si="4"/>
        <v>11</v>
      </c>
      <c r="O6468" s="37" t="str">
        <f t="array" ref="O6468">IFERROR(XLOOKUP(K6468,'Tipo de carga'!B:B,'Tipo de carga'!C:C))</f>
        <v>Diesel</v>
      </c>
    </row>
    <row r="6469">
      <c r="A6469" s="36">
        <v>1976.0</v>
      </c>
      <c r="B6469" s="37" t="str">
        <f t="array" ref="B6469">IFERROR(XLOOKUP(A6469,'Asignacion Nov'!A:A,'Asignacion Nov'!C:C))</f>
        <v>MeLi asignado SD</v>
      </c>
      <c r="C6469" s="37" t="str">
        <f t="array" ref="C6469">IFERROR(XLOOKUP(A6469,'Asignacion Nov'!A:A,'Asignacion Nov'!B:B))</f>
        <v>EC-05</v>
      </c>
      <c r="D6469" s="38">
        <v>45620.374976851854</v>
      </c>
      <c r="E6469" s="36" t="s">
        <v>178</v>
      </c>
      <c r="F6469" s="37" t="str">
        <f t="array" ref="F6469">IFERROR(XLOOKUP(E6469,Operadores!A:A,Operadores!B:B))</f>
        <v>BAUGEO</v>
      </c>
      <c r="G6469" s="36" t="s">
        <v>72</v>
      </c>
      <c r="H6469" s="39">
        <v>19.03</v>
      </c>
      <c r="I6469" s="40">
        <v>268.0</v>
      </c>
      <c r="J6469" s="41">
        <f t="shared" si="5"/>
        <v>5100.04</v>
      </c>
      <c r="K6469" s="37" t="str">
        <f t="array" ref="K6469">IFERROR(XLOOKUP(G6469,'Tipo de carga'!A:A,'Tipo de carga'!B:B))</f>
        <v>Autoabasto</v>
      </c>
      <c r="L6469" s="37">
        <f t="shared" si="2"/>
        <v>48</v>
      </c>
      <c r="M6469" s="37">
        <f t="shared" si="3"/>
        <v>24</v>
      </c>
      <c r="N6469" s="37">
        <f t="shared" si="4"/>
        <v>11</v>
      </c>
      <c r="O6469" s="37" t="str">
        <f t="array" ref="O6469">IFERROR(XLOOKUP(K6469,'Tipo de carga'!B:B,'Tipo de carga'!C:C))</f>
        <v>Diesel</v>
      </c>
    </row>
    <row r="6470">
      <c r="A6470" s="36">
        <v>2010.0</v>
      </c>
      <c r="B6470" s="37" t="str">
        <f t="array" ref="B6470">IFERROR(XLOOKUP(A6470,'Asignacion Nov'!A:A,'Asignacion Nov'!C:C))</f>
        <v>MeLi asignado SD</v>
      </c>
      <c r="C6470" s="37" t="str">
        <f t="array" ref="C6470">IFERROR(XLOOKUP(A6470,'Asignacion Nov'!A:A,'Asignacion Nov'!B:B))</f>
        <v>EC-05</v>
      </c>
      <c r="D6470" s="38">
        <v>45620.35983796296</v>
      </c>
      <c r="E6470" s="36" t="s">
        <v>194</v>
      </c>
      <c r="F6470" s="37" t="str">
        <f t="array" ref="F6470">IFERROR(XLOOKUP(E6470,Operadores!A:A,Operadores!B:B))</f>
        <v>CHAJE</v>
      </c>
      <c r="G6470" s="36" t="s">
        <v>72</v>
      </c>
      <c r="H6470" s="39">
        <v>19.03</v>
      </c>
      <c r="I6470" s="40">
        <v>290.0</v>
      </c>
      <c r="J6470" s="41">
        <f t="shared" si="5"/>
        <v>5518.7</v>
      </c>
      <c r="K6470" s="37" t="str">
        <f t="array" ref="K6470">IFERROR(XLOOKUP(G6470,'Tipo de carga'!A:A,'Tipo de carga'!B:B))</f>
        <v>Autoabasto</v>
      </c>
      <c r="L6470" s="37">
        <f t="shared" si="2"/>
        <v>48</v>
      </c>
      <c r="M6470" s="37">
        <f t="shared" si="3"/>
        <v>24</v>
      </c>
      <c r="N6470" s="37">
        <f t="shared" si="4"/>
        <v>11</v>
      </c>
      <c r="O6470" s="37" t="str">
        <f t="array" ref="O6470">IFERROR(XLOOKUP(K6470,'Tipo de carga'!B:B,'Tipo de carga'!C:C))</f>
        <v>Diesel</v>
      </c>
    </row>
    <row r="6471">
      <c r="A6471" s="36">
        <v>1935.0</v>
      </c>
      <c r="B6471" s="37" t="str">
        <f t="array" ref="B6471">IFERROR(XLOOKUP(A6471,'Asignacion Nov'!A:A,'Asignacion Nov'!C:C))</f>
        <v>Patieros sucursal</v>
      </c>
      <c r="C6471" s="37" t="str">
        <f t="array" ref="C6471">IFERROR(XLOOKUP(A6471,'Asignacion Nov'!A:A,'Asignacion Nov'!B:B))</f>
        <v>EC-03</v>
      </c>
      <c r="D6471" s="38">
        <v>45620.300891203704</v>
      </c>
      <c r="E6471" s="36" t="s">
        <v>155</v>
      </c>
      <c r="F6471" s="37" t="str">
        <f t="array" ref="F6471">IFERROR(XLOOKUP(E6471,Operadores!A:A,Operadores!B:B))</f>
        <v>RODMA</v>
      </c>
      <c r="G6471" s="36" t="s">
        <v>72</v>
      </c>
      <c r="H6471" s="39">
        <v>19.03</v>
      </c>
      <c r="I6471" s="40">
        <v>512.0</v>
      </c>
      <c r="J6471" s="41">
        <f t="shared" si="5"/>
        <v>9743.36</v>
      </c>
      <c r="K6471" s="37" t="str">
        <f t="array" ref="K6471">IFERROR(XLOOKUP(G6471,'Tipo de carga'!A:A,'Tipo de carga'!B:B))</f>
        <v>Autoabasto</v>
      </c>
      <c r="L6471" s="37">
        <f t="shared" si="2"/>
        <v>48</v>
      </c>
      <c r="M6471" s="37">
        <f t="shared" si="3"/>
        <v>24</v>
      </c>
      <c r="N6471" s="37">
        <f t="shared" si="4"/>
        <v>11</v>
      </c>
      <c r="O6471" s="37" t="str">
        <f t="array" ref="O6471">IFERROR(XLOOKUP(K6471,'Tipo de carga'!B:B,'Tipo de carga'!C:C))</f>
        <v>Diesel</v>
      </c>
    </row>
    <row r="6472">
      <c r="A6472" s="36">
        <v>2021.0</v>
      </c>
      <c r="B6472" s="37" t="str">
        <f t="array" ref="B6472">IFERROR(XLOOKUP(A6472,'Asignacion Nov'!A:A,'Asignacion Nov'!C:C))</f>
        <v>MeLi Dedicado Merida</v>
      </c>
      <c r="C6472" s="37" t="str">
        <f t="array" ref="C6472">IFERROR(XLOOKUP(A6472,'Asignacion Nov'!A:A,'Asignacion Nov'!B:B))</f>
        <v>EC-05</v>
      </c>
      <c r="D6472" s="38">
        <v>45620.27027777778</v>
      </c>
      <c r="E6472" s="36" t="s">
        <v>320</v>
      </c>
      <c r="F6472" s="37" t="str">
        <f t="array" ref="F6472">IFERROR(XLOOKUP(E6472,Operadores!A:A,Operadores!B:B))</f>
        <v>GUTIRV</v>
      </c>
      <c r="G6472" s="36" t="s">
        <v>72</v>
      </c>
      <c r="H6472" s="39">
        <v>19.03</v>
      </c>
      <c r="I6472" s="40">
        <v>309.0</v>
      </c>
      <c r="J6472" s="41">
        <f t="shared" si="5"/>
        <v>5880.27</v>
      </c>
      <c r="K6472" s="37" t="str">
        <f t="array" ref="K6472">IFERROR(XLOOKUP(G6472,'Tipo de carga'!A:A,'Tipo de carga'!B:B))</f>
        <v>Autoabasto</v>
      </c>
      <c r="L6472" s="37">
        <f t="shared" si="2"/>
        <v>48</v>
      </c>
      <c r="M6472" s="37">
        <f t="shared" si="3"/>
        <v>24</v>
      </c>
      <c r="N6472" s="37">
        <f t="shared" si="4"/>
        <v>11</v>
      </c>
      <c r="O6472" s="37" t="str">
        <f t="array" ref="O6472">IFERROR(XLOOKUP(K6472,'Tipo de carga'!B:B,'Tipo de carga'!C:C))</f>
        <v>Diesel</v>
      </c>
    </row>
    <row r="6473">
      <c r="A6473" s="36">
        <v>1955.0</v>
      </c>
      <c r="B6473" s="37" t="str">
        <f t="array" ref="B6473">IFERROR(XLOOKUP(A6473,'Asignacion Nov'!A:A,'Asignacion Nov'!C:C))</f>
        <v>Circuitos</v>
      </c>
      <c r="C6473" s="37" t="str">
        <f t="array" ref="C6473">IFERROR(XLOOKUP(A6473,'Asignacion Nov'!A:A,'Asignacion Nov'!B:B))</f>
        <v>EC-03</v>
      </c>
      <c r="D6473" s="38">
        <v>45620.25435185185</v>
      </c>
      <c r="E6473" s="36" t="s">
        <v>205</v>
      </c>
      <c r="F6473" s="37" t="str">
        <f t="array" ref="F6473">IFERROR(XLOOKUP(E6473,Operadores!A:A,Operadores!B:B))</f>
        <v>MOZPEDX</v>
      </c>
      <c r="G6473" s="36" t="s">
        <v>72</v>
      </c>
      <c r="H6473" s="39">
        <v>19.03</v>
      </c>
      <c r="I6473" s="40">
        <v>321.0</v>
      </c>
      <c r="J6473" s="41">
        <f t="shared" si="5"/>
        <v>6108.63</v>
      </c>
      <c r="K6473" s="37" t="str">
        <f t="array" ref="K6473">IFERROR(XLOOKUP(G6473,'Tipo de carga'!A:A,'Tipo de carga'!B:B))</f>
        <v>Autoabasto</v>
      </c>
      <c r="L6473" s="37">
        <f t="shared" si="2"/>
        <v>48</v>
      </c>
      <c r="M6473" s="37">
        <f t="shared" si="3"/>
        <v>24</v>
      </c>
      <c r="N6473" s="37">
        <f t="shared" si="4"/>
        <v>11</v>
      </c>
      <c r="O6473" s="37" t="str">
        <f t="array" ref="O6473">IFERROR(XLOOKUP(K6473,'Tipo de carga'!B:B,'Tipo de carga'!C:C))</f>
        <v>Diesel</v>
      </c>
    </row>
    <row r="6474">
      <c r="A6474" s="36">
        <v>1889.0</v>
      </c>
      <c r="B6474" s="37" t="str">
        <f t="array" ref="B6474">IFERROR(XLOOKUP(A6474,'Asignacion Nov'!A:A,'Asignacion Nov'!C:C))</f>
        <v>MeLi asignado SD</v>
      </c>
      <c r="C6474" s="37" t="str">
        <f t="array" ref="C6474">IFERROR(XLOOKUP(A6474,'Asignacion Nov'!A:A,'Asignacion Nov'!B:B))</f>
        <v>EC-05</v>
      </c>
      <c r="D6474" s="38">
        <v>45620.23092592593</v>
      </c>
      <c r="E6474" s="36" t="s">
        <v>211</v>
      </c>
      <c r="F6474" s="37" t="str">
        <f t="array" ref="F6474">IFERROR(XLOOKUP(E6474,Operadores!A:A,Operadores!B:B))</f>
        <v>MARANG</v>
      </c>
      <c r="G6474" s="36" t="s">
        <v>72</v>
      </c>
      <c r="H6474" s="39">
        <v>19.03</v>
      </c>
      <c r="I6474" s="40">
        <v>680.0</v>
      </c>
      <c r="J6474" s="41">
        <f t="shared" si="5"/>
        <v>12940.4</v>
      </c>
      <c r="K6474" s="37" t="str">
        <f t="array" ref="K6474">IFERROR(XLOOKUP(G6474,'Tipo de carga'!A:A,'Tipo de carga'!B:B))</f>
        <v>Autoabasto</v>
      </c>
      <c r="L6474" s="37">
        <f t="shared" si="2"/>
        <v>48</v>
      </c>
      <c r="M6474" s="37">
        <f t="shared" si="3"/>
        <v>24</v>
      </c>
      <c r="N6474" s="37">
        <f t="shared" si="4"/>
        <v>11</v>
      </c>
      <c r="O6474" s="37" t="str">
        <f t="array" ref="O6474">IFERROR(XLOOKUP(K6474,'Tipo de carga'!B:B,'Tipo de carga'!C:C))</f>
        <v>Diesel</v>
      </c>
    </row>
    <row r="6475">
      <c r="A6475" s="36">
        <v>1853.0</v>
      </c>
      <c r="B6475" s="37" t="str">
        <f t="array" ref="B6475">IFERROR(XLOOKUP(A6475,'Asignacion Nov'!A:A,'Asignacion Nov'!C:C))</f>
        <v>Sayer Sencillo</v>
      </c>
      <c r="C6475" s="37" t="str">
        <f t="array" ref="C6475">IFERROR(XLOOKUP(A6475,'Asignacion Nov'!A:A,'Asignacion Nov'!B:B))</f>
        <v>EC-04</v>
      </c>
      <c r="D6475" s="38">
        <v>45620.7622337963</v>
      </c>
      <c r="E6475" s="36" t="s">
        <v>65</v>
      </c>
      <c r="F6475" s="37" t="str">
        <f t="array" ref="F6475">IFERROR(XLOOKUP(E6475,Operadores!A:A,Operadores!B:B))</f>
        <v>VARRUB</v>
      </c>
      <c r="G6475" s="36" t="s">
        <v>19</v>
      </c>
      <c r="H6475" s="39">
        <v>20.61412</v>
      </c>
      <c r="I6475" s="40">
        <v>800.0</v>
      </c>
      <c r="J6475" s="41">
        <f t="shared" si="5"/>
        <v>16491.296</v>
      </c>
      <c r="K6475" s="37" t="str">
        <f t="array" ref="K6475">IFERROR(XLOOKUP(G6475,'Tipo de carga'!A:A,'Tipo de carga'!B:B))</f>
        <v>Autoabasto</v>
      </c>
      <c r="L6475" s="37">
        <f t="shared" si="2"/>
        <v>48</v>
      </c>
      <c r="M6475" s="37">
        <f t="shared" si="3"/>
        <v>24</v>
      </c>
      <c r="N6475" s="37">
        <f t="shared" si="4"/>
        <v>11</v>
      </c>
      <c r="O6475" s="37" t="str">
        <f t="array" ref="O6475">IFERROR(XLOOKUP(K6475,'Tipo de carga'!B:B,'Tipo de carga'!C:C))</f>
        <v>Diesel</v>
      </c>
    </row>
    <row r="6476">
      <c r="A6476" s="36">
        <v>1967.0</v>
      </c>
      <c r="B6476" s="37" t="str">
        <f t="array" ref="B6476">IFERROR(XLOOKUP(A6476,'Asignacion Nov'!A:A,'Asignacion Nov'!C:C))</f>
        <v>Sayer Sencillo</v>
      </c>
      <c r="C6476" s="37" t="str">
        <f t="array" ref="C6476">IFERROR(XLOOKUP(A6476,'Asignacion Nov'!A:A,'Asignacion Nov'!B:B))</f>
        <v>EC-04</v>
      </c>
      <c r="D6476" s="38">
        <v>45620.08826388889</v>
      </c>
      <c r="E6476" s="36" t="s">
        <v>30</v>
      </c>
      <c r="F6476" s="37" t="str">
        <f t="array" ref="F6476">IFERROR(XLOOKUP(E6476,Operadores!A:A,Operadores!B:B))</f>
        <v>BARMIGX</v>
      </c>
      <c r="G6476" s="36" t="s">
        <v>19</v>
      </c>
      <c r="H6476" s="39">
        <v>20.61412</v>
      </c>
      <c r="I6476" s="40">
        <v>760.0</v>
      </c>
      <c r="J6476" s="41">
        <f t="shared" si="5"/>
        <v>15666.7312</v>
      </c>
      <c r="K6476" s="37" t="str">
        <f t="array" ref="K6476">IFERROR(XLOOKUP(G6476,'Tipo de carga'!A:A,'Tipo de carga'!B:B))</f>
        <v>Autoabasto</v>
      </c>
      <c r="L6476" s="37">
        <f t="shared" si="2"/>
        <v>48</v>
      </c>
      <c r="M6476" s="37">
        <f t="shared" si="3"/>
        <v>24</v>
      </c>
      <c r="N6476" s="37">
        <f t="shared" si="4"/>
        <v>11</v>
      </c>
      <c r="O6476" s="37" t="str">
        <f t="array" ref="O6476">IFERROR(XLOOKUP(K6476,'Tipo de carga'!B:B,'Tipo de carga'!C:C))</f>
        <v>Diesel</v>
      </c>
    </row>
    <row r="6477">
      <c r="A6477" s="36">
        <v>1879.0</v>
      </c>
      <c r="B6477" s="37" t="str">
        <f t="array" ref="B6477">IFERROR(XLOOKUP(A6477,'Asignacion Nov'!A:A,'Asignacion Nov'!C:C))</f>
        <v>Circuitos</v>
      </c>
      <c r="C6477" s="37" t="str">
        <f t="array" ref="C6477">IFERROR(XLOOKUP(A6477,'Asignacion Nov'!A:A,'Asignacion Nov'!B:B))</f>
        <v>EC-03</v>
      </c>
      <c r="D6477" s="38">
        <v>45620.959131944444</v>
      </c>
      <c r="E6477" s="36" t="s">
        <v>357</v>
      </c>
      <c r="F6477" s="37" t="str">
        <f t="array" ref="F6477">IFERROR(XLOOKUP(E6477,Operadores!A:A,Operadores!B:B))</f>
        <v>ISLHI</v>
      </c>
      <c r="G6477" s="36" t="s">
        <v>75</v>
      </c>
      <c r="H6477" s="39">
        <v>20.26412</v>
      </c>
      <c r="I6477" s="40">
        <v>760.0</v>
      </c>
      <c r="J6477" s="41">
        <f t="shared" si="5"/>
        <v>15400.7312</v>
      </c>
      <c r="K6477" s="37" t="str">
        <f t="array" ref="K6477">IFERROR(XLOOKUP(G6477,'Tipo de carga'!A:A,'Tipo de carga'!B:B))</f>
        <v>Autoabasto</v>
      </c>
      <c r="L6477" s="37">
        <f t="shared" si="2"/>
        <v>48</v>
      </c>
      <c r="M6477" s="37">
        <f t="shared" si="3"/>
        <v>24</v>
      </c>
      <c r="N6477" s="37">
        <f t="shared" si="4"/>
        <v>11</v>
      </c>
      <c r="O6477" s="37" t="str">
        <f t="array" ref="O6477">IFERROR(XLOOKUP(K6477,'Tipo de carga'!B:B,'Tipo de carga'!C:C))</f>
        <v>Diesel</v>
      </c>
    </row>
    <row r="6478">
      <c r="A6478" s="36">
        <v>1936.0</v>
      </c>
      <c r="B6478" s="37" t="str">
        <f t="array" ref="B6478">IFERROR(XLOOKUP(A6478,'Asignacion Nov'!A:A,'Asignacion Nov'!C:C))</f>
        <v>Circuitos</v>
      </c>
      <c r="C6478" s="37" t="str">
        <f t="array" ref="C6478">IFERROR(XLOOKUP(A6478,'Asignacion Nov'!A:A,'Asignacion Nov'!B:B))</f>
        <v>EC-03</v>
      </c>
      <c r="D6478" s="38">
        <v>45620.925</v>
      </c>
      <c r="E6478" s="36" t="s">
        <v>209</v>
      </c>
      <c r="F6478" s="37" t="str">
        <f t="array" ref="F6478">IFERROR(XLOOKUP(E6478,Operadores!A:A,Operadores!B:B))</f>
        <v>OCAMA</v>
      </c>
      <c r="G6478" s="36" t="s">
        <v>75</v>
      </c>
      <c r="H6478" s="39">
        <v>20.26412</v>
      </c>
      <c r="I6478" s="40">
        <v>290.0</v>
      </c>
      <c r="J6478" s="41">
        <f t="shared" si="5"/>
        <v>5876.5948</v>
      </c>
      <c r="K6478" s="37" t="str">
        <f t="array" ref="K6478">IFERROR(XLOOKUP(G6478,'Tipo de carga'!A:A,'Tipo de carga'!B:B))</f>
        <v>Autoabasto</v>
      </c>
      <c r="L6478" s="37">
        <f t="shared" si="2"/>
        <v>48</v>
      </c>
      <c r="M6478" s="37">
        <f t="shared" si="3"/>
        <v>24</v>
      </c>
      <c r="N6478" s="37">
        <f t="shared" si="4"/>
        <v>11</v>
      </c>
      <c r="O6478" s="37" t="str">
        <f t="array" ref="O6478">IFERROR(XLOOKUP(K6478,'Tipo de carga'!B:B,'Tipo de carga'!C:C))</f>
        <v>Diesel</v>
      </c>
    </row>
    <row r="6479">
      <c r="A6479" s="36">
        <v>1947.0</v>
      </c>
      <c r="B6479" s="37" t="str">
        <f t="array" ref="B6479">IFERROR(XLOOKUP(A6479,'Asignacion Nov'!A:A,'Asignacion Nov'!C:C))</f>
        <v>Circuitos</v>
      </c>
      <c r="C6479" s="37" t="str">
        <f t="array" ref="C6479">IFERROR(XLOOKUP(A6479,'Asignacion Nov'!A:A,'Asignacion Nov'!B:B))</f>
        <v>EC-03</v>
      </c>
      <c r="D6479" s="38">
        <v>45620.5547337963</v>
      </c>
      <c r="E6479" s="36" t="s">
        <v>265</v>
      </c>
      <c r="F6479" s="37" t="str">
        <f t="array" ref="F6479">IFERROR(XLOOKUP(E6479,Operadores!A:A,Operadores!B:B))</f>
        <v>DAMOS</v>
      </c>
      <c r="G6479" s="36" t="s">
        <v>75</v>
      </c>
      <c r="H6479" s="39">
        <v>20.26412</v>
      </c>
      <c r="I6479" s="40">
        <v>621.0</v>
      </c>
      <c r="J6479" s="41">
        <f t="shared" si="5"/>
        <v>12584.01852</v>
      </c>
      <c r="K6479" s="37" t="str">
        <f t="array" ref="K6479">IFERROR(XLOOKUP(G6479,'Tipo de carga'!A:A,'Tipo de carga'!B:B))</f>
        <v>Autoabasto</v>
      </c>
      <c r="L6479" s="37">
        <f t="shared" si="2"/>
        <v>48</v>
      </c>
      <c r="M6479" s="37">
        <f t="shared" si="3"/>
        <v>24</v>
      </c>
      <c r="N6479" s="37">
        <f t="shared" si="4"/>
        <v>11</v>
      </c>
      <c r="O6479" s="37" t="str">
        <f t="array" ref="O6479">IFERROR(XLOOKUP(K6479,'Tipo de carga'!B:B,'Tipo de carga'!C:C))</f>
        <v>Diesel</v>
      </c>
    </row>
    <row r="6480">
      <c r="A6480" s="36">
        <v>1901.0</v>
      </c>
      <c r="B6480" s="37" t="str">
        <f t="array" ref="B6480">IFERROR(XLOOKUP(A6480,'Asignacion Nov'!A:A,'Asignacion Nov'!C:C))</f>
        <v>Pipas</v>
      </c>
      <c r="C6480" s="37" t="str">
        <f t="array" ref="C6480">IFERROR(XLOOKUP(A6480,'Asignacion Nov'!A:A,'Asignacion Nov'!B:B))</f>
        <v>EC-02</v>
      </c>
      <c r="D6480" s="38">
        <v>45620.37695601852</v>
      </c>
      <c r="E6480" s="36" t="s">
        <v>411</v>
      </c>
      <c r="F6480" s="37" t="str">
        <f t="array" ref="F6480">IFERROR(XLOOKUP(E6480,Operadores!A:A,Operadores!B:B))</f>
        <v>APODA</v>
      </c>
      <c r="G6480" s="36" t="s">
        <v>75</v>
      </c>
      <c r="H6480" s="39">
        <v>20.26412</v>
      </c>
      <c r="I6480" s="40">
        <v>275.0</v>
      </c>
      <c r="J6480" s="41">
        <f t="shared" si="5"/>
        <v>5572.633</v>
      </c>
      <c r="K6480" s="37" t="str">
        <f t="array" ref="K6480">IFERROR(XLOOKUP(G6480,'Tipo de carga'!A:A,'Tipo de carga'!B:B))</f>
        <v>Autoabasto</v>
      </c>
      <c r="L6480" s="37">
        <f t="shared" si="2"/>
        <v>48</v>
      </c>
      <c r="M6480" s="37">
        <f t="shared" si="3"/>
        <v>24</v>
      </c>
      <c r="N6480" s="37">
        <f t="shared" si="4"/>
        <v>11</v>
      </c>
      <c r="O6480" s="37" t="str">
        <f t="array" ref="O6480">IFERROR(XLOOKUP(K6480,'Tipo de carga'!B:B,'Tipo de carga'!C:C))</f>
        <v>Diesel</v>
      </c>
    </row>
    <row r="6481">
      <c r="A6481" s="36">
        <v>1881.0</v>
      </c>
      <c r="B6481" s="37" t="str">
        <f t="array" ref="B6481">IFERROR(XLOOKUP(A6481,'Asignacion Nov'!A:A,'Asignacion Nov'!C:C))</f>
        <v>Circuitos</v>
      </c>
      <c r="C6481" s="37" t="str">
        <f t="array" ref="C6481">IFERROR(XLOOKUP(A6481,'Asignacion Nov'!A:A,'Asignacion Nov'!B:B))</f>
        <v>EC-03</v>
      </c>
      <c r="D6481" s="38">
        <v>45620.18398148148</v>
      </c>
      <c r="E6481" s="36" t="s">
        <v>210</v>
      </c>
      <c r="F6481" s="37" t="str">
        <f t="array" ref="F6481">IFERROR(XLOOKUP(E6481,Operadores!A:A,Operadores!B:B))</f>
        <v>CERJER</v>
      </c>
      <c r="G6481" s="36" t="s">
        <v>75</v>
      </c>
      <c r="H6481" s="39">
        <v>20.26412</v>
      </c>
      <c r="I6481" s="40">
        <v>742.0</v>
      </c>
      <c r="J6481" s="41">
        <f t="shared" si="5"/>
        <v>15035.97704</v>
      </c>
      <c r="K6481" s="37" t="str">
        <f t="array" ref="K6481">IFERROR(XLOOKUP(G6481,'Tipo de carga'!A:A,'Tipo de carga'!B:B))</f>
        <v>Autoabasto</v>
      </c>
      <c r="L6481" s="37">
        <f t="shared" si="2"/>
        <v>48</v>
      </c>
      <c r="M6481" s="37">
        <f t="shared" si="3"/>
        <v>24</v>
      </c>
      <c r="N6481" s="37">
        <f t="shared" si="4"/>
        <v>11</v>
      </c>
      <c r="O6481" s="37" t="str">
        <f t="array" ref="O6481">IFERROR(XLOOKUP(K6481,'Tipo de carga'!B:B,'Tipo de carga'!C:C))</f>
        <v>Diesel</v>
      </c>
    </row>
    <row r="6482">
      <c r="A6482" s="36">
        <v>1940.0</v>
      </c>
      <c r="B6482" s="37" t="str">
        <f t="array" ref="B6482">IFERROR(XLOOKUP(A6482,'Asignacion Nov'!A:A,'Asignacion Nov'!C:C))</f>
        <v>Circuitos</v>
      </c>
      <c r="C6482" s="37" t="str">
        <f t="array" ref="C6482">IFERROR(XLOOKUP(A6482,'Asignacion Nov'!A:A,'Asignacion Nov'!B:B))</f>
        <v>EC-03</v>
      </c>
      <c r="D6482" s="38">
        <v>45620.947546296295</v>
      </c>
      <c r="E6482" s="36" t="s">
        <v>259</v>
      </c>
      <c r="F6482" s="37" t="str">
        <f t="array" ref="F6482">IFERROR(XLOOKUP(E6482,Operadores!A:A,Operadores!B:B))</f>
        <v>FLOPE</v>
      </c>
      <c r="G6482" s="36" t="s">
        <v>274</v>
      </c>
      <c r="H6482" s="39">
        <v>19.63136</v>
      </c>
      <c r="I6482" s="40">
        <v>297.0</v>
      </c>
      <c r="J6482" s="41">
        <f t="shared" si="5"/>
        <v>5830.51392</v>
      </c>
      <c r="K6482" s="37" t="str">
        <f t="array" ref="K6482">IFERROR(XLOOKUP(G6482,'Tipo de carga'!A:A,'Tipo de carga'!B:B))</f>
        <v>Autoabasto</v>
      </c>
      <c r="L6482" s="37">
        <f t="shared" si="2"/>
        <v>48</v>
      </c>
      <c r="M6482" s="37">
        <f t="shared" si="3"/>
        <v>24</v>
      </c>
      <c r="N6482" s="37">
        <f t="shared" si="4"/>
        <v>11</v>
      </c>
      <c r="O6482" s="37" t="str">
        <f t="array" ref="O6482">IFERROR(XLOOKUP(K6482,'Tipo de carga'!B:B,'Tipo de carga'!C:C))</f>
        <v>Diesel</v>
      </c>
    </row>
    <row r="6483">
      <c r="A6483" s="36">
        <v>1907.0</v>
      </c>
      <c r="B6483" s="37" t="str">
        <f t="array" ref="B6483">IFERROR(XLOOKUP(A6483,'Asignacion Nov'!A:A,'Asignacion Nov'!C:C))</f>
        <v>Circuitos</v>
      </c>
      <c r="C6483" s="37" t="str">
        <f t="array" ref="C6483">IFERROR(XLOOKUP(A6483,'Asignacion Nov'!A:A,'Asignacion Nov'!B:B))</f>
        <v>EC-03</v>
      </c>
      <c r="D6483" s="38">
        <v>45620.55793981482</v>
      </c>
      <c r="E6483" s="36" t="s">
        <v>490</v>
      </c>
      <c r="F6483" s="37" t="str">
        <f t="array" ref="F6483">IFERROR(XLOOKUP(E6483,Operadores!A:A,Operadores!B:B))</f>
        <v>PANDAV</v>
      </c>
      <c r="G6483" s="36" t="s">
        <v>274</v>
      </c>
      <c r="H6483" s="39">
        <v>19.63136</v>
      </c>
      <c r="I6483" s="40">
        <v>646.0</v>
      </c>
      <c r="J6483" s="41">
        <f t="shared" si="5"/>
        <v>12681.85856</v>
      </c>
      <c r="K6483" s="37" t="str">
        <f t="array" ref="K6483">IFERROR(XLOOKUP(G6483,'Tipo de carga'!A:A,'Tipo de carga'!B:B))</f>
        <v>Autoabasto</v>
      </c>
      <c r="L6483" s="37">
        <f t="shared" si="2"/>
        <v>48</v>
      </c>
      <c r="M6483" s="37">
        <f t="shared" si="3"/>
        <v>24</v>
      </c>
      <c r="N6483" s="37">
        <f t="shared" si="4"/>
        <v>11</v>
      </c>
      <c r="O6483" s="37" t="str">
        <f t="array" ref="O6483">IFERROR(XLOOKUP(K6483,'Tipo de carga'!B:B,'Tipo de carga'!C:C))</f>
        <v>Diesel</v>
      </c>
    </row>
    <row r="6484">
      <c r="A6484" s="36">
        <v>1908.0</v>
      </c>
      <c r="B6484" s="37" t="str">
        <f t="array" ref="B6484">IFERROR(XLOOKUP(A6484,'Asignacion Nov'!A:A,'Asignacion Nov'!C:C))</f>
        <v>Circuitos</v>
      </c>
      <c r="C6484" s="37" t="str">
        <f t="array" ref="C6484">IFERROR(XLOOKUP(A6484,'Asignacion Nov'!A:A,'Asignacion Nov'!B:B))</f>
        <v>EC-03</v>
      </c>
      <c r="D6484" s="38">
        <v>45620.415138888886</v>
      </c>
      <c r="E6484" s="36" t="s">
        <v>359</v>
      </c>
      <c r="F6484" s="37" t="str">
        <f t="array" ref="F6484">IFERROR(XLOOKUP(E6484,Operadores!A:A,Operadores!B:B))</f>
        <v>GARJOR01</v>
      </c>
      <c r="G6484" s="36" t="s">
        <v>274</v>
      </c>
      <c r="H6484" s="39">
        <v>19.63136</v>
      </c>
      <c r="I6484" s="40">
        <v>300.0</v>
      </c>
      <c r="J6484" s="41">
        <f t="shared" si="5"/>
        <v>5889.408</v>
      </c>
      <c r="K6484" s="37" t="str">
        <f t="array" ref="K6484">IFERROR(XLOOKUP(G6484,'Tipo de carga'!A:A,'Tipo de carga'!B:B))</f>
        <v>Autoabasto</v>
      </c>
      <c r="L6484" s="37">
        <f t="shared" si="2"/>
        <v>48</v>
      </c>
      <c r="M6484" s="37">
        <f t="shared" si="3"/>
        <v>24</v>
      </c>
      <c r="N6484" s="37">
        <f t="shared" si="4"/>
        <v>11</v>
      </c>
      <c r="O6484" s="37" t="str">
        <f t="array" ref="O6484">IFERROR(XLOOKUP(K6484,'Tipo de carga'!B:B,'Tipo de carga'!C:C))</f>
        <v>Diesel</v>
      </c>
    </row>
    <row r="6485">
      <c r="A6485" s="36">
        <v>1948.0</v>
      </c>
      <c r="B6485" s="37" t="str">
        <f t="array" ref="B6485">IFERROR(XLOOKUP(A6485,'Asignacion Nov'!A:A,'Asignacion Nov'!C:C))</f>
        <v>Circuitos</v>
      </c>
      <c r="C6485" s="37" t="str">
        <f t="array" ref="C6485">IFERROR(XLOOKUP(A6485,'Asignacion Nov'!A:A,'Asignacion Nov'!B:B))</f>
        <v>EC-03</v>
      </c>
      <c r="D6485" s="38">
        <v>45620.37704861111</v>
      </c>
      <c r="E6485" s="36" t="s">
        <v>256</v>
      </c>
      <c r="F6485" s="37" t="str">
        <f t="array" ref="F6485">IFERROR(XLOOKUP(E6485,Operadores!A:A,Operadores!B:B))</f>
        <v>MOREFR</v>
      </c>
      <c r="G6485" s="36" t="s">
        <v>274</v>
      </c>
      <c r="H6485" s="39">
        <v>19.63136</v>
      </c>
      <c r="I6485" s="40">
        <v>370.0</v>
      </c>
      <c r="J6485" s="41">
        <f t="shared" si="5"/>
        <v>7263.6032</v>
      </c>
      <c r="K6485" s="37" t="str">
        <f t="array" ref="K6485">IFERROR(XLOOKUP(G6485,'Tipo de carga'!A:A,'Tipo de carga'!B:B))</f>
        <v>Autoabasto</v>
      </c>
      <c r="L6485" s="37">
        <f t="shared" si="2"/>
        <v>48</v>
      </c>
      <c r="M6485" s="37">
        <f t="shared" si="3"/>
        <v>24</v>
      </c>
      <c r="N6485" s="37">
        <f t="shared" si="4"/>
        <v>11</v>
      </c>
      <c r="O6485" s="37" t="str">
        <f t="array" ref="O6485">IFERROR(XLOOKUP(K6485,'Tipo de carga'!B:B,'Tipo de carga'!C:C))</f>
        <v>Diesel</v>
      </c>
    </row>
    <row r="6486">
      <c r="A6486" s="36">
        <v>2006.0</v>
      </c>
      <c r="B6486" s="37" t="str">
        <f t="array" ref="B6486">IFERROR(XLOOKUP(A6486,'Asignacion Nov'!A:A,'Asignacion Nov'!C:C))</f>
        <v>MeLi Dedicado Merida</v>
      </c>
      <c r="C6486" s="37" t="str">
        <f t="array" ref="C6486">IFERROR(XLOOKUP(A6486,'Asignacion Nov'!A:A,'Asignacion Nov'!B:B))</f>
        <v>EC-05</v>
      </c>
      <c r="D6486" s="38">
        <v>45620.998148148145</v>
      </c>
      <c r="E6486" s="36" t="s">
        <v>158</v>
      </c>
      <c r="F6486" s="37" t="str">
        <f t="array" ref="F6486">IFERROR(XLOOKUP(E6486,Operadores!A:A,Operadores!B:B))</f>
        <v>SANOSC</v>
      </c>
      <c r="G6486" s="36" t="s">
        <v>42</v>
      </c>
      <c r="H6486" s="39">
        <v>20.295153</v>
      </c>
      <c r="I6486" s="40">
        <v>386.0</v>
      </c>
      <c r="J6486" s="41">
        <f t="shared" si="5"/>
        <v>7833.929058</v>
      </c>
      <c r="K6486" s="37" t="str">
        <f t="array" ref="K6486">IFERROR(XLOOKUP(G6486,'Tipo de carga'!A:A,'Tipo de carga'!B:B))</f>
        <v>Autoabasto</v>
      </c>
      <c r="L6486" s="37">
        <f t="shared" si="2"/>
        <v>48</v>
      </c>
      <c r="M6486" s="37">
        <f t="shared" si="3"/>
        <v>24</v>
      </c>
      <c r="N6486" s="37">
        <f t="shared" si="4"/>
        <v>11</v>
      </c>
      <c r="O6486" s="37" t="str">
        <f t="array" ref="O6486">IFERROR(XLOOKUP(K6486,'Tipo de carga'!B:B,'Tipo de carga'!C:C))</f>
        <v>Diesel</v>
      </c>
    </row>
    <row r="6487">
      <c r="A6487" s="36">
        <v>1753.0</v>
      </c>
      <c r="B6487" s="37" t="str">
        <f t="array" ref="B6487">IFERROR(XLOOKUP(A6487,'Asignacion Nov'!A:A,'Asignacion Nov'!C:C))</f>
        <v>Wm Full</v>
      </c>
      <c r="C6487" s="37" t="str">
        <f t="array" ref="C6487">IFERROR(XLOOKUP(A6487,'Asignacion Nov'!A:A,'Asignacion Nov'!B:B))</f>
        <v>EC-08</v>
      </c>
      <c r="D6487" s="38">
        <v>45620.869571759256</v>
      </c>
      <c r="E6487" s="36" t="s">
        <v>291</v>
      </c>
      <c r="F6487" s="37" t="str">
        <f t="array" ref="F6487">IFERROR(XLOOKUP(E6487,Operadores!A:A,Operadores!B:B))</f>
        <v>MENRI</v>
      </c>
      <c r="G6487" s="36" t="s">
        <v>42</v>
      </c>
      <c r="H6487" s="39">
        <v>20.295153</v>
      </c>
      <c r="I6487" s="40">
        <v>527.0</v>
      </c>
      <c r="J6487" s="41">
        <f t="shared" si="5"/>
        <v>10695.54563</v>
      </c>
      <c r="K6487" s="37" t="str">
        <f t="array" ref="K6487">IFERROR(XLOOKUP(G6487,'Tipo de carga'!A:A,'Tipo de carga'!B:B))</f>
        <v>Autoabasto</v>
      </c>
      <c r="L6487" s="37">
        <f t="shared" si="2"/>
        <v>48</v>
      </c>
      <c r="M6487" s="37">
        <f t="shared" si="3"/>
        <v>24</v>
      </c>
      <c r="N6487" s="37">
        <f t="shared" si="4"/>
        <v>11</v>
      </c>
      <c r="O6487" s="37" t="str">
        <f t="array" ref="O6487">IFERROR(XLOOKUP(K6487,'Tipo de carga'!B:B,'Tipo de carga'!C:C))</f>
        <v>Diesel</v>
      </c>
    </row>
    <row r="6488">
      <c r="A6488" s="36">
        <v>1826.0</v>
      </c>
      <c r="B6488" s="37" t="str">
        <f t="array" ref="B6488">IFERROR(XLOOKUP(A6488,'Asignacion Nov'!A:A,'Asignacion Nov'!C:C))</f>
        <v>Wm Full</v>
      </c>
      <c r="C6488" s="37" t="str">
        <f t="array" ref="C6488">IFERROR(XLOOKUP(A6488,'Asignacion Nov'!A:A,'Asignacion Nov'!B:B))</f>
        <v>EC-08</v>
      </c>
      <c r="D6488" s="38">
        <v>45620.85820601852</v>
      </c>
      <c r="E6488" s="36" t="s">
        <v>298</v>
      </c>
      <c r="F6488" s="37" t="str">
        <f t="array" ref="F6488">IFERROR(XLOOKUP(E6488,Operadores!A:A,Operadores!B:B))</f>
        <v>MORFRE01</v>
      </c>
      <c r="G6488" s="36" t="s">
        <v>42</v>
      </c>
      <c r="H6488" s="39">
        <v>20.295153</v>
      </c>
      <c r="I6488" s="40">
        <v>375.0</v>
      </c>
      <c r="J6488" s="41">
        <f t="shared" si="5"/>
        <v>7610.682375</v>
      </c>
      <c r="K6488" s="37" t="str">
        <f t="array" ref="K6488">IFERROR(XLOOKUP(G6488,'Tipo de carga'!A:A,'Tipo de carga'!B:B))</f>
        <v>Autoabasto</v>
      </c>
      <c r="L6488" s="37">
        <f t="shared" si="2"/>
        <v>48</v>
      </c>
      <c r="M6488" s="37">
        <f t="shared" si="3"/>
        <v>24</v>
      </c>
      <c r="N6488" s="37">
        <f t="shared" si="4"/>
        <v>11</v>
      </c>
      <c r="O6488" s="37" t="str">
        <f t="array" ref="O6488">IFERROR(XLOOKUP(K6488,'Tipo de carga'!B:B,'Tipo de carga'!C:C))</f>
        <v>Diesel</v>
      </c>
    </row>
    <row r="6489">
      <c r="A6489" s="36">
        <v>1730.0</v>
      </c>
      <c r="B6489" s="37" t="str">
        <f t="array" ref="B6489">IFERROR(XLOOKUP(A6489,'Asignacion Nov'!A:A,'Asignacion Nov'!C:C))</f>
        <v>Wm Sencillo</v>
      </c>
      <c r="C6489" s="37" t="str">
        <f t="array" ref="C6489">IFERROR(XLOOKUP(A6489,'Asignacion Nov'!A:A,'Asignacion Nov'!B:B))</f>
        <v>EC-08</v>
      </c>
      <c r="D6489" s="38">
        <v>45620.82481481481</v>
      </c>
      <c r="E6489" s="36" t="s">
        <v>286</v>
      </c>
      <c r="F6489" s="37" t="str">
        <f t="array" ref="F6489">IFERROR(XLOOKUP(E6489,Operadores!A:A,Operadores!B:B))</f>
        <v>LOPERI</v>
      </c>
      <c r="G6489" s="36" t="s">
        <v>42</v>
      </c>
      <c r="H6489" s="39">
        <v>20.295153</v>
      </c>
      <c r="I6489" s="40">
        <v>444.0</v>
      </c>
      <c r="J6489" s="41">
        <f t="shared" si="5"/>
        <v>9011.047932</v>
      </c>
      <c r="K6489" s="37" t="str">
        <f t="array" ref="K6489">IFERROR(XLOOKUP(G6489,'Tipo de carga'!A:A,'Tipo de carga'!B:B))</f>
        <v>Autoabasto</v>
      </c>
      <c r="L6489" s="37">
        <f t="shared" si="2"/>
        <v>48</v>
      </c>
      <c r="M6489" s="37">
        <f t="shared" si="3"/>
        <v>24</v>
      </c>
      <c r="N6489" s="37">
        <f t="shared" si="4"/>
        <v>11</v>
      </c>
      <c r="O6489" s="37" t="str">
        <f t="array" ref="O6489">IFERROR(XLOOKUP(K6489,'Tipo de carga'!B:B,'Tipo de carga'!C:C))</f>
        <v>Diesel</v>
      </c>
    </row>
    <row r="6490">
      <c r="A6490" s="36">
        <v>1897.0</v>
      </c>
      <c r="B6490" s="37" t="str">
        <f t="array" ref="B6490">IFERROR(XLOOKUP(A6490,'Asignacion Nov'!A:A,'Asignacion Nov'!C:C))</f>
        <v>Full Liver</v>
      </c>
      <c r="C6490" s="37" t="str">
        <f t="array" ref="C6490">IFERROR(XLOOKUP(A6490,'Asignacion Nov'!A:A,'Asignacion Nov'!B:B))</f>
        <v>EC-01</v>
      </c>
      <c r="D6490" s="38">
        <v>45620.813784722224</v>
      </c>
      <c r="E6490" s="36" t="s">
        <v>408</v>
      </c>
      <c r="F6490" s="37" t="str">
        <f t="array" ref="F6490">IFERROR(XLOOKUP(E6490,Operadores!A:A,Operadores!B:B))</f>
        <v>RODAR</v>
      </c>
      <c r="G6490" s="36" t="s">
        <v>42</v>
      </c>
      <c r="H6490" s="39">
        <v>20.295153</v>
      </c>
      <c r="I6490" s="40">
        <v>323.0</v>
      </c>
      <c r="J6490" s="41">
        <f t="shared" si="5"/>
        <v>6555.334419</v>
      </c>
      <c r="K6490" s="37" t="str">
        <f t="array" ref="K6490">IFERROR(XLOOKUP(G6490,'Tipo de carga'!A:A,'Tipo de carga'!B:B))</f>
        <v>Autoabasto</v>
      </c>
      <c r="L6490" s="37">
        <f t="shared" si="2"/>
        <v>48</v>
      </c>
      <c r="M6490" s="37">
        <f t="shared" si="3"/>
        <v>24</v>
      </c>
      <c r="N6490" s="37">
        <f t="shared" si="4"/>
        <v>11</v>
      </c>
      <c r="O6490" s="37" t="str">
        <f t="array" ref="O6490">IFERROR(XLOOKUP(K6490,'Tipo de carga'!B:B,'Tipo de carga'!C:C))</f>
        <v>Diesel</v>
      </c>
    </row>
    <row r="6491">
      <c r="A6491" s="36">
        <v>2004.0</v>
      </c>
      <c r="B6491" s="37" t="str">
        <f t="array" ref="B6491">IFERROR(XLOOKUP(A6491,'Asignacion Nov'!A:A,'Asignacion Nov'!C:C))</f>
        <v>MeLi Dedicado Merida</v>
      </c>
      <c r="C6491" s="37" t="str">
        <f t="array" ref="C6491">IFERROR(XLOOKUP(A6491,'Asignacion Nov'!A:A,'Asignacion Nov'!B:B))</f>
        <v>EC-05</v>
      </c>
      <c r="D6491" s="38">
        <v>45620.8119212963</v>
      </c>
      <c r="E6491" s="36" t="s">
        <v>241</v>
      </c>
      <c r="F6491" s="37" t="str">
        <f t="array" ref="F6491">IFERROR(XLOOKUP(E6491,Operadores!A:A,Operadores!B:B))</f>
        <v>CADEMM</v>
      </c>
      <c r="G6491" s="36" t="s">
        <v>42</v>
      </c>
      <c r="H6491" s="39">
        <v>20.295153</v>
      </c>
      <c r="I6491" s="40">
        <v>449.0</v>
      </c>
      <c r="J6491" s="41">
        <f t="shared" si="5"/>
        <v>9112.523697</v>
      </c>
      <c r="K6491" s="37" t="str">
        <f t="array" ref="K6491">IFERROR(XLOOKUP(G6491,'Tipo de carga'!A:A,'Tipo de carga'!B:B))</f>
        <v>Autoabasto</v>
      </c>
      <c r="L6491" s="37">
        <f t="shared" si="2"/>
        <v>48</v>
      </c>
      <c r="M6491" s="37">
        <f t="shared" si="3"/>
        <v>24</v>
      </c>
      <c r="N6491" s="37">
        <f t="shared" si="4"/>
        <v>11</v>
      </c>
      <c r="O6491" s="37" t="str">
        <f t="array" ref="O6491">IFERROR(XLOOKUP(K6491,'Tipo de carga'!B:B,'Tipo de carga'!C:C))</f>
        <v>Diesel</v>
      </c>
    </row>
    <row r="6492">
      <c r="A6492" s="36">
        <v>1758.0</v>
      </c>
      <c r="B6492" s="37" t="str">
        <f t="array" ref="B6492">IFERROR(XLOOKUP(A6492,'Asignacion Nov'!A:A,'Asignacion Nov'!C:C))</f>
        <v>Wm Full</v>
      </c>
      <c r="C6492" s="37" t="str">
        <f t="array" ref="C6492">IFERROR(XLOOKUP(A6492,'Asignacion Nov'!A:A,'Asignacion Nov'!B:B))</f>
        <v>EC-08</v>
      </c>
      <c r="D6492" s="38">
        <v>45620.80443287037</v>
      </c>
      <c r="E6492" s="36" t="s">
        <v>296</v>
      </c>
      <c r="F6492" s="37" t="str">
        <f t="array" ref="F6492">IFERROR(XLOOKUP(E6492,Operadores!A:A,Operadores!B:B))</f>
        <v>PINGUA</v>
      </c>
      <c r="G6492" s="36" t="s">
        <v>42</v>
      </c>
      <c r="H6492" s="39">
        <v>20.295153</v>
      </c>
      <c r="I6492" s="40">
        <v>427.0</v>
      </c>
      <c r="J6492" s="41">
        <f t="shared" si="5"/>
        <v>8666.030331</v>
      </c>
      <c r="K6492" s="37" t="str">
        <f t="array" ref="K6492">IFERROR(XLOOKUP(G6492,'Tipo de carga'!A:A,'Tipo de carga'!B:B))</f>
        <v>Autoabasto</v>
      </c>
      <c r="L6492" s="37">
        <f t="shared" si="2"/>
        <v>48</v>
      </c>
      <c r="M6492" s="37">
        <f t="shared" si="3"/>
        <v>24</v>
      </c>
      <c r="N6492" s="37">
        <f t="shared" si="4"/>
        <v>11</v>
      </c>
      <c r="O6492" s="37" t="str">
        <f t="array" ref="O6492">IFERROR(XLOOKUP(K6492,'Tipo de carga'!B:B,'Tipo de carga'!C:C))</f>
        <v>Diesel</v>
      </c>
    </row>
    <row r="6493">
      <c r="A6493" s="36">
        <v>2002.0</v>
      </c>
      <c r="B6493" s="37" t="str">
        <f t="array" ref="B6493">IFERROR(XLOOKUP(A6493,'Asignacion Nov'!A:A,'Asignacion Nov'!C:C))</f>
        <v>MeLi Dedicado Merida</v>
      </c>
      <c r="C6493" s="37" t="str">
        <f t="array" ref="C6493">IFERROR(XLOOKUP(A6493,'Asignacion Nov'!A:A,'Asignacion Nov'!B:B))</f>
        <v>EC-05</v>
      </c>
      <c r="D6493" s="38">
        <v>45620.77460648148</v>
      </c>
      <c r="E6493" s="36" t="s">
        <v>535</v>
      </c>
      <c r="F6493" s="37" t="str">
        <f t="array" ref="F6493">IFERROR(XLOOKUP(E6493,Operadores!A:A,Operadores!B:B))</f>
        <v>VELALE</v>
      </c>
      <c r="G6493" s="36" t="s">
        <v>42</v>
      </c>
      <c r="H6493" s="39">
        <v>20.295153</v>
      </c>
      <c r="I6493" s="40">
        <v>243.0</v>
      </c>
      <c r="J6493" s="41">
        <f t="shared" si="5"/>
        <v>4931.722179</v>
      </c>
      <c r="K6493" s="37" t="str">
        <f t="array" ref="K6493">IFERROR(XLOOKUP(G6493,'Tipo de carga'!A:A,'Tipo de carga'!B:B))</f>
        <v>Autoabasto</v>
      </c>
      <c r="L6493" s="37">
        <f t="shared" si="2"/>
        <v>48</v>
      </c>
      <c r="M6493" s="37">
        <f t="shared" si="3"/>
        <v>24</v>
      </c>
      <c r="N6493" s="37">
        <f t="shared" si="4"/>
        <v>11</v>
      </c>
      <c r="O6493" s="37" t="str">
        <f t="array" ref="O6493">IFERROR(XLOOKUP(K6493,'Tipo de carga'!B:B,'Tipo de carga'!C:C))</f>
        <v>Diesel</v>
      </c>
    </row>
    <row r="6494">
      <c r="A6494" s="36">
        <v>1729.0</v>
      </c>
      <c r="B6494" s="37" t="str">
        <f t="array" ref="B6494">IFERROR(XLOOKUP(A6494,'Asignacion Nov'!A:A,'Asignacion Nov'!C:C))</f>
        <v>Wm Full</v>
      </c>
      <c r="C6494" s="37" t="str">
        <f t="array" ref="C6494">IFERROR(XLOOKUP(A6494,'Asignacion Nov'!A:A,'Asignacion Nov'!B:B))</f>
        <v>EC-08</v>
      </c>
      <c r="D6494" s="38">
        <v>45620.69923611111</v>
      </c>
      <c r="E6494" s="36" t="s">
        <v>284</v>
      </c>
      <c r="F6494" s="37" t="str">
        <f t="array" ref="F6494">IFERROR(XLOOKUP(E6494,Operadores!A:A,Operadores!B:B))</f>
        <v>CAMJU01</v>
      </c>
      <c r="G6494" s="36" t="s">
        <v>42</v>
      </c>
      <c r="H6494" s="39">
        <v>20.295153</v>
      </c>
      <c r="I6494" s="40">
        <v>494.0</v>
      </c>
      <c r="J6494" s="41">
        <f t="shared" si="5"/>
        <v>10025.80558</v>
      </c>
      <c r="K6494" s="37" t="str">
        <f t="array" ref="K6494">IFERROR(XLOOKUP(G6494,'Tipo de carga'!A:A,'Tipo de carga'!B:B))</f>
        <v>Autoabasto</v>
      </c>
      <c r="L6494" s="37">
        <f t="shared" si="2"/>
        <v>48</v>
      </c>
      <c r="M6494" s="37">
        <f t="shared" si="3"/>
        <v>24</v>
      </c>
      <c r="N6494" s="37">
        <f t="shared" si="4"/>
        <v>11</v>
      </c>
      <c r="O6494" s="37" t="str">
        <f t="array" ref="O6494">IFERROR(XLOOKUP(K6494,'Tipo de carga'!B:B,'Tipo de carga'!C:C))</f>
        <v>Diesel</v>
      </c>
    </row>
    <row r="6495">
      <c r="A6495" s="36">
        <v>1725.0</v>
      </c>
      <c r="B6495" s="37" t="str">
        <f t="array" ref="B6495">IFERROR(XLOOKUP(A6495,'Asignacion Nov'!A:A,'Asignacion Nov'!C:C))</f>
        <v>Wm Sencillo</v>
      </c>
      <c r="C6495" s="37" t="str">
        <f t="array" ref="C6495">IFERROR(XLOOKUP(A6495,'Asignacion Nov'!A:A,'Asignacion Nov'!B:B))</f>
        <v>EC-08</v>
      </c>
      <c r="D6495" s="38">
        <v>45620.68053240741</v>
      </c>
      <c r="E6495" s="36" t="s">
        <v>497</v>
      </c>
      <c r="F6495" s="37" t="str">
        <f t="array" ref="F6495">IFERROR(XLOOKUP(E6495,Operadores!A:A,Operadores!B:B))</f>
        <v>SOTLAZ</v>
      </c>
      <c r="G6495" s="36" t="s">
        <v>42</v>
      </c>
      <c r="H6495" s="39">
        <v>20.295153</v>
      </c>
      <c r="I6495" s="40">
        <v>364.0</v>
      </c>
      <c r="J6495" s="41">
        <f t="shared" si="5"/>
        <v>7387.435692</v>
      </c>
      <c r="K6495" s="37" t="str">
        <f t="array" ref="K6495">IFERROR(XLOOKUP(G6495,'Tipo de carga'!A:A,'Tipo de carga'!B:B))</f>
        <v>Autoabasto</v>
      </c>
      <c r="L6495" s="37">
        <f t="shared" si="2"/>
        <v>48</v>
      </c>
      <c r="M6495" s="37">
        <f t="shared" si="3"/>
        <v>24</v>
      </c>
      <c r="N6495" s="37">
        <f t="shared" si="4"/>
        <v>11</v>
      </c>
      <c r="O6495" s="37" t="str">
        <f t="array" ref="O6495">IFERROR(XLOOKUP(K6495,'Tipo de carga'!B:B,'Tipo de carga'!C:C))</f>
        <v>Diesel</v>
      </c>
    </row>
    <row r="6496">
      <c r="A6496" s="36">
        <v>1972.0</v>
      </c>
      <c r="B6496" s="37" t="str">
        <f t="array" ref="B6496">IFERROR(XLOOKUP(A6496,'Asignacion Nov'!A:A,'Asignacion Nov'!C:C))</f>
        <v>Sayer Sencillo</v>
      </c>
      <c r="C6496" s="37" t="str">
        <f t="array" ref="C6496">IFERROR(XLOOKUP(A6496,'Asignacion Nov'!A:A,'Asignacion Nov'!B:B))</f>
        <v>EC-04</v>
      </c>
      <c r="D6496" s="38">
        <v>45620.60790509259</v>
      </c>
      <c r="E6496" s="36" t="s">
        <v>59</v>
      </c>
      <c r="F6496" s="37" t="str">
        <f t="array" ref="F6496">IFERROR(XLOOKUP(E6496,Operadores!A:A,Operadores!B:B))</f>
        <v>ROMJOS</v>
      </c>
      <c r="G6496" s="36" t="s">
        <v>42</v>
      </c>
      <c r="H6496" s="39">
        <v>20.295153</v>
      </c>
      <c r="I6496" s="40">
        <v>382.0</v>
      </c>
      <c r="J6496" s="41">
        <f t="shared" si="5"/>
        <v>7752.748446</v>
      </c>
      <c r="K6496" s="37" t="str">
        <f t="array" ref="K6496">IFERROR(XLOOKUP(G6496,'Tipo de carga'!A:A,'Tipo de carga'!B:B))</f>
        <v>Autoabasto</v>
      </c>
      <c r="L6496" s="37">
        <f t="shared" si="2"/>
        <v>48</v>
      </c>
      <c r="M6496" s="37">
        <f t="shared" si="3"/>
        <v>24</v>
      </c>
      <c r="N6496" s="37">
        <f t="shared" si="4"/>
        <v>11</v>
      </c>
      <c r="O6496" s="37" t="str">
        <f t="array" ref="O6496">IFERROR(XLOOKUP(K6496,'Tipo de carga'!B:B,'Tipo de carga'!C:C))</f>
        <v>Diesel</v>
      </c>
    </row>
    <row r="6497">
      <c r="A6497" s="36">
        <v>1738.0</v>
      </c>
      <c r="B6497" s="37" t="str">
        <f t="array" ref="B6497">IFERROR(XLOOKUP(A6497,'Asignacion Nov'!A:A,'Asignacion Nov'!C:C))</f>
        <v>Wm Full</v>
      </c>
      <c r="C6497" s="37" t="str">
        <f t="array" ref="C6497">IFERROR(XLOOKUP(A6497,'Asignacion Nov'!A:A,'Asignacion Nov'!B:B))</f>
        <v>EC-08</v>
      </c>
      <c r="D6497" s="38">
        <v>45620.56945601852</v>
      </c>
      <c r="E6497" s="36" t="s">
        <v>295</v>
      </c>
      <c r="F6497" s="37" t="str">
        <f t="array" ref="F6497">IFERROR(XLOOKUP(E6497,Operadores!A:A,Operadores!B:B))</f>
        <v>PEROMA</v>
      </c>
      <c r="G6497" s="36" t="s">
        <v>42</v>
      </c>
      <c r="H6497" s="39">
        <v>20.295153</v>
      </c>
      <c r="I6497" s="40">
        <v>386.0</v>
      </c>
      <c r="J6497" s="41">
        <f t="shared" si="5"/>
        <v>7833.929058</v>
      </c>
      <c r="K6497" s="37" t="str">
        <f t="array" ref="K6497">IFERROR(XLOOKUP(G6497,'Tipo de carga'!A:A,'Tipo de carga'!B:B))</f>
        <v>Autoabasto</v>
      </c>
      <c r="L6497" s="37">
        <f t="shared" si="2"/>
        <v>48</v>
      </c>
      <c r="M6497" s="37">
        <f t="shared" si="3"/>
        <v>24</v>
      </c>
      <c r="N6497" s="37">
        <f t="shared" si="4"/>
        <v>11</v>
      </c>
      <c r="O6497" s="37" t="str">
        <f t="array" ref="O6497">IFERROR(XLOOKUP(K6497,'Tipo de carga'!B:B,'Tipo de carga'!C:C))</f>
        <v>Diesel</v>
      </c>
    </row>
    <row r="6498">
      <c r="A6498" s="36">
        <v>1964.0</v>
      </c>
      <c r="B6498" s="37" t="str">
        <f t="array" ref="B6498">IFERROR(XLOOKUP(A6498,'Asignacion Nov'!A:A,'Asignacion Nov'!C:C))</f>
        <v>MeLi asignado SD</v>
      </c>
      <c r="C6498" s="37" t="str">
        <f t="array" ref="C6498">IFERROR(XLOOKUP(A6498,'Asignacion Nov'!A:A,'Asignacion Nov'!B:B))</f>
        <v>EC-05</v>
      </c>
      <c r="D6498" s="38">
        <v>45620.56215277778</v>
      </c>
      <c r="E6498" s="36" t="s">
        <v>236</v>
      </c>
      <c r="F6498" s="37" t="str">
        <f t="array" ref="F6498">IFERROR(XLOOKUP(E6498,Operadores!A:A,Operadores!B:B))</f>
        <v>BENOSC</v>
      </c>
      <c r="G6498" s="36" t="s">
        <v>42</v>
      </c>
      <c r="H6498" s="39">
        <v>20.295153</v>
      </c>
      <c r="I6498" s="40">
        <v>752.0</v>
      </c>
      <c r="J6498" s="41">
        <f t="shared" si="5"/>
        <v>15261.95506</v>
      </c>
      <c r="K6498" s="37" t="str">
        <f t="array" ref="K6498">IFERROR(XLOOKUP(G6498,'Tipo de carga'!A:A,'Tipo de carga'!B:B))</f>
        <v>Autoabasto</v>
      </c>
      <c r="L6498" s="37">
        <f t="shared" si="2"/>
        <v>48</v>
      </c>
      <c r="M6498" s="37">
        <f t="shared" si="3"/>
        <v>24</v>
      </c>
      <c r="N6498" s="37">
        <f t="shared" si="4"/>
        <v>11</v>
      </c>
      <c r="O6498" s="37" t="str">
        <f t="array" ref="O6498">IFERROR(XLOOKUP(K6498,'Tipo de carga'!B:B,'Tipo de carga'!C:C))</f>
        <v>Diesel</v>
      </c>
    </row>
    <row r="6499">
      <c r="A6499" s="36">
        <v>2013.0</v>
      </c>
      <c r="B6499" s="37" t="str">
        <f t="array" ref="B6499">IFERROR(XLOOKUP(A6499,'Asignacion Nov'!A:A,'Asignacion Nov'!C:C))</f>
        <v>MeLi Dedicado Merida</v>
      </c>
      <c r="C6499" s="37" t="str">
        <f t="array" ref="C6499">IFERROR(XLOOKUP(A6499,'Asignacion Nov'!A:A,'Asignacion Nov'!B:B))</f>
        <v>EC-05</v>
      </c>
      <c r="D6499" s="38">
        <v>45620.536203703705</v>
      </c>
      <c r="E6499" s="36" t="s">
        <v>556</v>
      </c>
      <c r="F6499" s="37" t="str">
        <f t="array" ref="F6499">IFERROR(XLOOKUP(E6499,Operadores!A:A,Operadores!B:B))</f>
        <v>MONJON</v>
      </c>
      <c r="G6499" s="36" t="s">
        <v>42</v>
      </c>
      <c r="H6499" s="39">
        <v>20.295153</v>
      </c>
      <c r="I6499" s="40">
        <v>240.0</v>
      </c>
      <c r="J6499" s="41">
        <f t="shared" si="5"/>
        <v>4870.83672</v>
      </c>
      <c r="K6499" s="37" t="str">
        <f t="array" ref="K6499">IFERROR(XLOOKUP(G6499,'Tipo de carga'!A:A,'Tipo de carga'!B:B))</f>
        <v>Autoabasto</v>
      </c>
      <c r="L6499" s="37">
        <f t="shared" si="2"/>
        <v>48</v>
      </c>
      <c r="M6499" s="37">
        <f t="shared" si="3"/>
        <v>24</v>
      </c>
      <c r="N6499" s="37">
        <f t="shared" si="4"/>
        <v>11</v>
      </c>
      <c r="O6499" s="37" t="str">
        <f t="array" ref="O6499">IFERROR(XLOOKUP(K6499,'Tipo de carga'!B:B,'Tipo de carga'!C:C))</f>
        <v>Diesel</v>
      </c>
    </row>
    <row r="6500">
      <c r="A6500" s="36">
        <v>1817.0</v>
      </c>
      <c r="B6500" s="37" t="str">
        <f t="array" ref="B6500">IFERROR(XLOOKUP(A6500,'Asignacion Nov'!A:A,'Asignacion Nov'!C:C))</f>
        <v>Wm Full</v>
      </c>
      <c r="C6500" s="37" t="str">
        <f t="array" ref="C6500">IFERROR(XLOOKUP(A6500,'Asignacion Nov'!A:A,'Asignacion Nov'!B:B))</f>
        <v>EC-08</v>
      </c>
      <c r="D6500" s="38">
        <v>45620.51342592593</v>
      </c>
      <c r="E6500" s="36" t="s">
        <v>500</v>
      </c>
      <c r="F6500" s="37" t="str">
        <f t="array" ref="F6500">IFERROR(XLOOKUP(E6500,Operadores!A:A,Operadores!B:B))</f>
        <v>RUIROBX</v>
      </c>
      <c r="G6500" s="36" t="s">
        <v>42</v>
      </c>
      <c r="H6500" s="39">
        <v>20.295153</v>
      </c>
      <c r="I6500" s="40">
        <v>372.0</v>
      </c>
      <c r="J6500" s="41">
        <f t="shared" si="5"/>
        <v>7549.796916</v>
      </c>
      <c r="K6500" s="37" t="str">
        <f t="array" ref="K6500">IFERROR(XLOOKUP(G6500,'Tipo de carga'!A:A,'Tipo de carga'!B:B))</f>
        <v>Autoabasto</v>
      </c>
      <c r="L6500" s="37">
        <f t="shared" si="2"/>
        <v>48</v>
      </c>
      <c r="M6500" s="37">
        <f t="shared" si="3"/>
        <v>24</v>
      </c>
      <c r="N6500" s="37">
        <f t="shared" si="4"/>
        <v>11</v>
      </c>
      <c r="O6500" s="37" t="str">
        <f t="array" ref="O6500">IFERROR(XLOOKUP(K6500,'Tipo de carga'!B:B,'Tipo de carga'!C:C))</f>
        <v>Diesel</v>
      </c>
    </row>
    <row r="6501">
      <c r="A6501" s="36">
        <v>2026.0</v>
      </c>
      <c r="B6501" s="37" t="str">
        <f t="array" ref="B6501">IFERROR(XLOOKUP(A6501,'Asignacion Nov'!A:A,'Asignacion Nov'!C:C))</f>
        <v>MeLi Dedicado Merida</v>
      </c>
      <c r="C6501" s="37" t="str">
        <f t="array" ref="C6501">IFERROR(XLOOKUP(A6501,'Asignacion Nov'!A:A,'Asignacion Nov'!B:B))</f>
        <v>EC-05</v>
      </c>
      <c r="D6501" s="38">
        <v>45620.5078587963</v>
      </c>
      <c r="E6501" s="36" t="s">
        <v>227</v>
      </c>
      <c r="F6501" s="37" t="str">
        <f t="array" ref="F6501">IFERROR(XLOOKUP(E6501,Operadores!A:A,Operadores!B:B))</f>
        <v>PERAN01</v>
      </c>
      <c r="G6501" s="36" t="s">
        <v>42</v>
      </c>
      <c r="H6501" s="39">
        <v>20.295153</v>
      </c>
      <c r="I6501" s="40">
        <v>215.0</v>
      </c>
      <c r="J6501" s="41">
        <f t="shared" si="5"/>
        <v>4363.457895</v>
      </c>
      <c r="K6501" s="37" t="str">
        <f t="array" ref="K6501">IFERROR(XLOOKUP(G6501,'Tipo de carga'!A:A,'Tipo de carga'!B:B))</f>
        <v>Autoabasto</v>
      </c>
      <c r="L6501" s="37">
        <f t="shared" si="2"/>
        <v>48</v>
      </c>
      <c r="M6501" s="37">
        <f t="shared" si="3"/>
        <v>24</v>
      </c>
      <c r="N6501" s="37">
        <f t="shared" si="4"/>
        <v>11</v>
      </c>
      <c r="O6501" s="37" t="str">
        <f t="array" ref="O6501">IFERROR(XLOOKUP(K6501,'Tipo de carga'!B:B,'Tipo de carga'!C:C))</f>
        <v>Diesel</v>
      </c>
    </row>
    <row r="6502">
      <c r="A6502" s="36">
        <v>1882.0</v>
      </c>
      <c r="B6502" s="37" t="str">
        <f t="array" ref="B6502">IFERROR(XLOOKUP(A6502,'Asignacion Nov'!A:A,'Asignacion Nov'!C:C))</f>
        <v>Sayer Sencillo</v>
      </c>
      <c r="C6502" s="37" t="str">
        <f t="array" ref="C6502">IFERROR(XLOOKUP(A6502,'Asignacion Nov'!A:A,'Asignacion Nov'!B:B))</f>
        <v>EC-04</v>
      </c>
      <c r="D6502" s="38">
        <v>45620.47675925926</v>
      </c>
      <c r="E6502" s="36" t="s">
        <v>49</v>
      </c>
      <c r="F6502" s="37" t="str">
        <f t="array" ref="F6502">IFERROR(XLOOKUP(E6502,Operadores!A:A,Operadores!B:B))</f>
        <v>FABMA</v>
      </c>
      <c r="G6502" s="36" t="s">
        <v>42</v>
      </c>
      <c r="H6502" s="39">
        <v>20.295153</v>
      </c>
      <c r="I6502" s="40">
        <v>500.0</v>
      </c>
      <c r="J6502" s="41">
        <f t="shared" si="5"/>
        <v>10147.5765</v>
      </c>
      <c r="K6502" s="37" t="str">
        <f t="array" ref="K6502">IFERROR(XLOOKUP(G6502,'Tipo de carga'!A:A,'Tipo de carga'!B:B))</f>
        <v>Autoabasto</v>
      </c>
      <c r="L6502" s="37">
        <f t="shared" si="2"/>
        <v>48</v>
      </c>
      <c r="M6502" s="37">
        <f t="shared" si="3"/>
        <v>24</v>
      </c>
      <c r="N6502" s="37">
        <f t="shared" si="4"/>
        <v>11</v>
      </c>
      <c r="O6502" s="37" t="str">
        <f t="array" ref="O6502">IFERROR(XLOOKUP(K6502,'Tipo de carga'!B:B,'Tipo de carga'!C:C))</f>
        <v>Diesel</v>
      </c>
    </row>
    <row r="6503">
      <c r="A6503" s="36">
        <v>2019.0</v>
      </c>
      <c r="B6503" s="37" t="str">
        <f t="array" ref="B6503">IFERROR(XLOOKUP(A6503,'Asignacion Nov'!A:A,'Asignacion Nov'!C:C))</f>
        <v>MeLi Asignado TD</v>
      </c>
      <c r="C6503" s="37" t="str">
        <f t="array" ref="C6503">IFERROR(XLOOKUP(A6503,'Asignacion Nov'!A:A,'Asignacion Nov'!B:B))</f>
        <v>EC-05</v>
      </c>
      <c r="D6503" s="38">
        <v>45620.46349537037</v>
      </c>
      <c r="E6503" s="36" t="s">
        <v>598</v>
      </c>
      <c r="F6503" s="37" t="str">
        <f t="array" ref="F6503">IFERROR(XLOOKUP(E6503,Operadores!A:A,Operadores!B:B))</f>
        <v>CRUDAN</v>
      </c>
      <c r="G6503" s="36" t="s">
        <v>42</v>
      </c>
      <c r="H6503" s="39">
        <v>20.295153</v>
      </c>
      <c r="I6503" s="40">
        <v>361.0</v>
      </c>
      <c r="J6503" s="41">
        <f t="shared" si="5"/>
        <v>7326.550233</v>
      </c>
      <c r="K6503" s="37" t="str">
        <f t="array" ref="K6503">IFERROR(XLOOKUP(G6503,'Tipo de carga'!A:A,'Tipo de carga'!B:B))</f>
        <v>Autoabasto</v>
      </c>
      <c r="L6503" s="37">
        <f t="shared" si="2"/>
        <v>48</v>
      </c>
      <c r="M6503" s="37">
        <f t="shared" si="3"/>
        <v>24</v>
      </c>
      <c r="N6503" s="37">
        <f t="shared" si="4"/>
        <v>11</v>
      </c>
      <c r="O6503" s="37" t="str">
        <f t="array" ref="O6503">IFERROR(XLOOKUP(K6503,'Tipo de carga'!B:B,'Tipo de carga'!C:C))</f>
        <v>Diesel</v>
      </c>
    </row>
    <row r="6504">
      <c r="A6504" s="36">
        <v>1997.0</v>
      </c>
      <c r="B6504" s="37" t="str">
        <f t="array" ref="B6504">IFERROR(XLOOKUP(A6504,'Asignacion Nov'!A:A,'Asignacion Nov'!C:C))</f>
        <v>MeLi Dedicado Merida</v>
      </c>
      <c r="C6504" s="37" t="str">
        <f t="array" ref="C6504">IFERROR(XLOOKUP(A6504,'Asignacion Nov'!A:A,'Asignacion Nov'!B:B))</f>
        <v>EC-05</v>
      </c>
      <c r="D6504" s="38">
        <v>45620.433969907404</v>
      </c>
      <c r="E6504" s="36" t="s">
        <v>290</v>
      </c>
      <c r="F6504" s="37" t="str">
        <f t="array" ref="F6504">IFERROR(XLOOKUP(E6504,Operadores!A:A,Operadores!B:B))</f>
        <v>MARLEO</v>
      </c>
      <c r="G6504" s="36" t="s">
        <v>42</v>
      </c>
      <c r="H6504" s="39">
        <v>20.295153</v>
      </c>
      <c r="I6504" s="40">
        <v>435.0</v>
      </c>
      <c r="J6504" s="41">
        <f t="shared" si="5"/>
        <v>8828.391555</v>
      </c>
      <c r="K6504" s="37" t="str">
        <f t="array" ref="K6504">IFERROR(XLOOKUP(G6504,'Tipo de carga'!A:A,'Tipo de carga'!B:B))</f>
        <v>Autoabasto</v>
      </c>
      <c r="L6504" s="37">
        <f t="shared" si="2"/>
        <v>48</v>
      </c>
      <c r="M6504" s="37">
        <f t="shared" si="3"/>
        <v>24</v>
      </c>
      <c r="N6504" s="37">
        <f t="shared" si="4"/>
        <v>11</v>
      </c>
      <c r="O6504" s="37" t="str">
        <f t="array" ref="O6504">IFERROR(XLOOKUP(K6504,'Tipo de carga'!B:B,'Tipo de carga'!C:C))</f>
        <v>Diesel</v>
      </c>
    </row>
    <row r="6505">
      <c r="A6505" s="36">
        <v>1715.0</v>
      </c>
      <c r="B6505" s="37" t="str">
        <f t="array" ref="B6505">IFERROR(XLOOKUP(A6505,'Asignacion Nov'!A:A,'Asignacion Nov'!C:C))</f>
        <v>Wm Sencillo</v>
      </c>
      <c r="C6505" s="37" t="str">
        <f t="array" ref="C6505">IFERROR(XLOOKUP(A6505,'Asignacion Nov'!A:A,'Asignacion Nov'!B:B))</f>
        <v>EC-08</v>
      </c>
      <c r="D6505" s="38">
        <v>45620.42954861111</v>
      </c>
      <c r="E6505" s="36" t="s">
        <v>280</v>
      </c>
      <c r="F6505" s="37" t="str">
        <f t="array" ref="F6505">IFERROR(XLOOKUP(E6505,Operadores!A:A,Operadores!B:B))</f>
        <v>LEOJAI</v>
      </c>
      <c r="G6505" s="36" t="s">
        <v>42</v>
      </c>
      <c r="H6505" s="39">
        <v>20.295153</v>
      </c>
      <c r="I6505" s="40">
        <v>451.0</v>
      </c>
      <c r="J6505" s="41">
        <f t="shared" si="5"/>
        <v>9153.114003</v>
      </c>
      <c r="K6505" s="37" t="str">
        <f t="array" ref="K6505">IFERROR(XLOOKUP(G6505,'Tipo de carga'!A:A,'Tipo de carga'!B:B))</f>
        <v>Autoabasto</v>
      </c>
      <c r="L6505" s="37">
        <f t="shared" si="2"/>
        <v>48</v>
      </c>
      <c r="M6505" s="37">
        <f t="shared" si="3"/>
        <v>24</v>
      </c>
      <c r="N6505" s="37">
        <f t="shared" si="4"/>
        <v>11</v>
      </c>
      <c r="O6505" s="37" t="str">
        <f t="array" ref="O6505">IFERROR(XLOOKUP(K6505,'Tipo de carga'!B:B,'Tipo de carga'!C:C))</f>
        <v>Diesel</v>
      </c>
    </row>
    <row r="6506">
      <c r="A6506" s="36">
        <v>1798.0</v>
      </c>
      <c r="B6506" s="37" t="str">
        <f t="array" ref="B6506">IFERROR(XLOOKUP(A6506,'Asignacion Nov'!A:A,'Asignacion Nov'!C:C))</f>
        <v>Wm Full</v>
      </c>
      <c r="C6506" s="37" t="str">
        <f t="array" ref="C6506">IFERROR(XLOOKUP(A6506,'Asignacion Nov'!A:A,'Asignacion Nov'!B:B))</f>
        <v>EC-08</v>
      </c>
      <c r="D6506" s="38">
        <v>45620.417592592596</v>
      </c>
      <c r="E6506" s="36" t="s">
        <v>521</v>
      </c>
      <c r="F6506" s="37" t="str">
        <f t="array" ref="F6506">IFERROR(XLOOKUP(E6506,Operadores!A:A,Operadores!B:B))</f>
        <v>COPJAI</v>
      </c>
      <c r="G6506" s="36" t="s">
        <v>42</v>
      </c>
      <c r="H6506" s="39">
        <v>20.2951529999999</v>
      </c>
      <c r="I6506" s="40">
        <v>436.0</v>
      </c>
      <c r="J6506" s="41">
        <f t="shared" si="5"/>
        <v>8848.686708</v>
      </c>
      <c r="K6506" s="37" t="str">
        <f t="array" ref="K6506">IFERROR(XLOOKUP(G6506,'Tipo de carga'!A:A,'Tipo de carga'!B:B))</f>
        <v>Autoabasto</v>
      </c>
      <c r="L6506" s="37">
        <f t="shared" si="2"/>
        <v>48</v>
      </c>
      <c r="M6506" s="37">
        <f t="shared" si="3"/>
        <v>24</v>
      </c>
      <c r="N6506" s="37">
        <f t="shared" si="4"/>
        <v>11</v>
      </c>
      <c r="O6506" s="37" t="str">
        <f t="array" ref="O6506">IFERROR(XLOOKUP(K6506,'Tipo de carga'!B:B,'Tipo de carga'!C:C))</f>
        <v>Diesel</v>
      </c>
    </row>
    <row r="6507">
      <c r="A6507" s="36">
        <v>1831.0</v>
      </c>
      <c r="B6507" s="37" t="str">
        <f t="array" ref="B6507">IFERROR(XLOOKUP(A6507,'Asignacion Nov'!A:A,'Asignacion Nov'!C:C))</f>
        <v>Full Liver</v>
      </c>
      <c r="C6507" s="37" t="str">
        <f t="array" ref="C6507">IFERROR(XLOOKUP(A6507,'Asignacion Nov'!A:A,'Asignacion Nov'!B:B))</f>
        <v>EC-01</v>
      </c>
      <c r="D6507" s="38">
        <v>45620.40599537037</v>
      </c>
      <c r="E6507" s="36" t="s">
        <v>325</v>
      </c>
      <c r="F6507" s="37" t="str">
        <f t="array" ref="F6507">IFERROR(XLOOKUP(E6507,Operadores!A:A,Operadores!B:B))</f>
        <v>VELOSC</v>
      </c>
      <c r="G6507" s="36" t="s">
        <v>42</v>
      </c>
      <c r="H6507" s="39">
        <v>20.2951529999999</v>
      </c>
      <c r="I6507" s="40">
        <v>762.0</v>
      </c>
      <c r="J6507" s="41">
        <f t="shared" si="5"/>
        <v>15464.90659</v>
      </c>
      <c r="K6507" s="37" t="str">
        <f t="array" ref="K6507">IFERROR(XLOOKUP(G6507,'Tipo de carga'!A:A,'Tipo de carga'!B:B))</f>
        <v>Autoabasto</v>
      </c>
      <c r="L6507" s="37">
        <f t="shared" si="2"/>
        <v>48</v>
      </c>
      <c r="M6507" s="37">
        <f t="shared" si="3"/>
        <v>24</v>
      </c>
      <c r="N6507" s="37">
        <f t="shared" si="4"/>
        <v>11</v>
      </c>
      <c r="O6507" s="37" t="str">
        <f t="array" ref="O6507">IFERROR(XLOOKUP(K6507,'Tipo de carga'!B:B,'Tipo de carga'!C:C))</f>
        <v>Diesel</v>
      </c>
    </row>
    <row r="6508">
      <c r="A6508" s="36">
        <v>1898.0</v>
      </c>
      <c r="B6508" s="37" t="str">
        <f t="array" ref="B6508">IFERROR(XLOOKUP(A6508,'Asignacion Nov'!A:A,'Asignacion Nov'!C:C))</f>
        <v>Full Liver</v>
      </c>
      <c r="C6508" s="37" t="str">
        <f t="array" ref="C6508">IFERROR(XLOOKUP(A6508,'Asignacion Nov'!A:A,'Asignacion Nov'!B:B))</f>
        <v>EC-01</v>
      </c>
      <c r="D6508" s="38">
        <v>45620.39232638889</v>
      </c>
      <c r="E6508" s="36" t="s">
        <v>366</v>
      </c>
      <c r="F6508" s="37" t="str">
        <f t="array" ref="F6508">IFERROR(XLOOKUP(E6508,Operadores!A:A,Operadores!B:B))</f>
        <v>CASMA</v>
      </c>
      <c r="G6508" s="36" t="s">
        <v>42</v>
      </c>
      <c r="H6508" s="39">
        <v>20.2951529999999</v>
      </c>
      <c r="I6508" s="40">
        <v>440.0</v>
      </c>
      <c r="J6508" s="41">
        <f t="shared" si="5"/>
        <v>8929.86732</v>
      </c>
      <c r="K6508" s="37" t="str">
        <f t="array" ref="K6508">IFERROR(XLOOKUP(G6508,'Tipo de carga'!A:A,'Tipo de carga'!B:B))</f>
        <v>Autoabasto</v>
      </c>
      <c r="L6508" s="37">
        <f t="shared" si="2"/>
        <v>48</v>
      </c>
      <c r="M6508" s="37">
        <f t="shared" si="3"/>
        <v>24</v>
      </c>
      <c r="N6508" s="37">
        <f t="shared" si="4"/>
        <v>11</v>
      </c>
      <c r="O6508" s="37" t="str">
        <f t="array" ref="O6508">IFERROR(XLOOKUP(K6508,'Tipo de carga'!B:B,'Tipo de carga'!C:C))</f>
        <v>Diesel</v>
      </c>
    </row>
    <row r="6509">
      <c r="A6509" s="36">
        <v>1813.0</v>
      </c>
      <c r="B6509" s="37" t="str">
        <f t="array" ref="B6509">IFERROR(XLOOKUP(A6509,'Asignacion Nov'!A:A,'Asignacion Nov'!C:C))</f>
        <v>Wm Full</v>
      </c>
      <c r="C6509" s="37" t="str">
        <f t="array" ref="C6509">IFERROR(XLOOKUP(A6509,'Asignacion Nov'!A:A,'Asignacion Nov'!B:B))</f>
        <v>EC-08</v>
      </c>
      <c r="D6509" s="38">
        <v>45620.37186342593</v>
      </c>
      <c r="E6509" s="36" t="s">
        <v>289</v>
      </c>
      <c r="F6509" s="37" t="str">
        <f t="array" ref="F6509">IFERROR(XLOOKUP(E6509,Operadores!A:A,Operadores!B:B))</f>
        <v>ALFEDI</v>
      </c>
      <c r="G6509" s="36" t="s">
        <v>42</v>
      </c>
      <c r="H6509" s="39">
        <v>20.2951529999999</v>
      </c>
      <c r="I6509" s="40">
        <v>556.0</v>
      </c>
      <c r="J6509" s="41">
        <f t="shared" si="5"/>
        <v>11284.10507</v>
      </c>
      <c r="K6509" s="37" t="str">
        <f t="array" ref="K6509">IFERROR(XLOOKUP(G6509,'Tipo de carga'!A:A,'Tipo de carga'!B:B))</f>
        <v>Autoabasto</v>
      </c>
      <c r="L6509" s="37">
        <f t="shared" si="2"/>
        <v>48</v>
      </c>
      <c r="M6509" s="37">
        <f t="shared" si="3"/>
        <v>24</v>
      </c>
      <c r="N6509" s="37">
        <f t="shared" si="4"/>
        <v>11</v>
      </c>
      <c r="O6509" s="37" t="str">
        <f t="array" ref="O6509">IFERROR(XLOOKUP(K6509,'Tipo de carga'!B:B,'Tipo de carga'!C:C))</f>
        <v>Diesel</v>
      </c>
    </row>
    <row r="6510">
      <c r="A6510" s="36">
        <v>2031.0</v>
      </c>
      <c r="B6510" s="37" t="str">
        <f t="array" ref="B6510">IFERROR(XLOOKUP(A6510,'Asignacion Nov'!A:A,'Asignacion Nov'!C:C))</f>
        <v>MeLi Dedicado Merida</v>
      </c>
      <c r="C6510" s="37" t="str">
        <f t="array" ref="C6510">IFERROR(XLOOKUP(A6510,'Asignacion Nov'!A:A,'Asignacion Nov'!B:B))</f>
        <v>EC-05</v>
      </c>
      <c r="D6510" s="38">
        <v>45620.36928240741</v>
      </c>
      <c r="E6510" s="36" t="s">
        <v>304</v>
      </c>
      <c r="F6510" s="37" t="str">
        <f t="array" ref="F6510">IFERROR(XLOOKUP(E6510,Operadores!A:A,Operadores!B:B))</f>
        <v>ORTEDU</v>
      </c>
      <c r="G6510" s="36" t="s">
        <v>42</v>
      </c>
      <c r="H6510" s="39">
        <v>20.2951529999999</v>
      </c>
      <c r="I6510" s="40">
        <v>433.0</v>
      </c>
      <c r="J6510" s="41">
        <f t="shared" si="5"/>
        <v>8787.801249</v>
      </c>
      <c r="K6510" s="37" t="str">
        <f t="array" ref="K6510">IFERROR(XLOOKUP(G6510,'Tipo de carga'!A:A,'Tipo de carga'!B:B))</f>
        <v>Autoabasto</v>
      </c>
      <c r="L6510" s="37">
        <f t="shared" si="2"/>
        <v>48</v>
      </c>
      <c r="M6510" s="37">
        <f t="shared" si="3"/>
        <v>24</v>
      </c>
      <c r="N6510" s="37">
        <f t="shared" si="4"/>
        <v>11</v>
      </c>
      <c r="O6510" s="37" t="str">
        <f t="array" ref="O6510">IFERROR(XLOOKUP(K6510,'Tipo de carga'!B:B,'Tipo de carga'!C:C))</f>
        <v>Diesel</v>
      </c>
    </row>
    <row r="6511">
      <c r="A6511" s="36">
        <v>2008.0</v>
      </c>
      <c r="B6511" s="37" t="str">
        <f t="array" ref="B6511">IFERROR(XLOOKUP(A6511,'Asignacion Nov'!A:A,'Asignacion Nov'!C:C))</f>
        <v>MeLi Dedicado Merida</v>
      </c>
      <c r="C6511" s="37" t="str">
        <f t="array" ref="C6511">IFERROR(XLOOKUP(A6511,'Asignacion Nov'!A:A,'Asignacion Nov'!B:B))</f>
        <v>EC-05</v>
      </c>
      <c r="D6511" s="38">
        <v>45620.355625</v>
      </c>
      <c r="E6511" s="36" t="s">
        <v>589</v>
      </c>
      <c r="F6511" s="37" t="str">
        <f t="array" ref="F6511">IFERROR(XLOOKUP(E6511,Operadores!A:A,Operadores!B:B))</f>
        <v>LEOJUA</v>
      </c>
      <c r="G6511" s="36" t="s">
        <v>42</v>
      </c>
      <c r="H6511" s="39">
        <v>20.2951529999999</v>
      </c>
      <c r="I6511" s="40">
        <v>446.0</v>
      </c>
      <c r="J6511" s="41">
        <f t="shared" si="5"/>
        <v>9051.638238</v>
      </c>
      <c r="K6511" s="37" t="str">
        <f t="array" ref="K6511">IFERROR(XLOOKUP(G6511,'Tipo de carga'!A:A,'Tipo de carga'!B:B))</f>
        <v>Autoabasto</v>
      </c>
      <c r="L6511" s="37">
        <f t="shared" si="2"/>
        <v>48</v>
      </c>
      <c r="M6511" s="37">
        <f t="shared" si="3"/>
        <v>24</v>
      </c>
      <c r="N6511" s="37">
        <f t="shared" si="4"/>
        <v>11</v>
      </c>
      <c r="O6511" s="37" t="str">
        <f t="array" ref="O6511">IFERROR(XLOOKUP(K6511,'Tipo de carga'!B:B,'Tipo de carga'!C:C))</f>
        <v>Diesel</v>
      </c>
    </row>
    <row r="6512">
      <c r="A6512" s="36">
        <v>2011.0</v>
      </c>
      <c r="B6512" s="37" t="str">
        <f t="array" ref="B6512">IFERROR(XLOOKUP(A6512,'Asignacion Nov'!A:A,'Asignacion Nov'!C:C))</f>
        <v>MeLi Dedicado TD</v>
      </c>
      <c r="C6512" s="37" t="str">
        <f t="array" ref="C6512">IFERROR(XLOOKUP(A6512,'Asignacion Nov'!A:A,'Asignacion Nov'!B:B))</f>
        <v>EC-05</v>
      </c>
      <c r="D6512" s="38">
        <v>45620.34983796296</v>
      </c>
      <c r="E6512" s="36" t="s">
        <v>349</v>
      </c>
      <c r="F6512" s="37" t="str">
        <f t="array" ref="F6512">IFERROR(XLOOKUP(E6512,Operadores!A:A,Operadores!B:B))</f>
        <v>GUEGAB</v>
      </c>
      <c r="G6512" s="36" t="s">
        <v>42</v>
      </c>
      <c r="H6512" s="39">
        <v>20.2951529999999</v>
      </c>
      <c r="I6512" s="40">
        <v>420.0</v>
      </c>
      <c r="J6512" s="41">
        <f t="shared" si="5"/>
        <v>8523.96426</v>
      </c>
      <c r="K6512" s="37" t="str">
        <f t="array" ref="K6512">IFERROR(XLOOKUP(G6512,'Tipo de carga'!A:A,'Tipo de carga'!B:B))</f>
        <v>Autoabasto</v>
      </c>
      <c r="L6512" s="37">
        <f t="shared" si="2"/>
        <v>48</v>
      </c>
      <c r="M6512" s="37">
        <f t="shared" si="3"/>
        <v>24</v>
      </c>
      <c r="N6512" s="37">
        <f t="shared" si="4"/>
        <v>11</v>
      </c>
      <c r="O6512" s="37" t="str">
        <f t="array" ref="O6512">IFERROR(XLOOKUP(K6512,'Tipo de carga'!B:B,'Tipo de carga'!C:C))</f>
        <v>Diesel</v>
      </c>
    </row>
    <row r="6513">
      <c r="A6513" s="36">
        <v>1761.0</v>
      </c>
      <c r="B6513" s="37" t="str">
        <f t="array" ref="B6513">IFERROR(XLOOKUP(A6513,'Asignacion Nov'!A:A,'Asignacion Nov'!C:C))</f>
        <v>Wm Full</v>
      </c>
      <c r="C6513" s="37" t="str">
        <f t="array" ref="C6513">IFERROR(XLOOKUP(A6513,'Asignacion Nov'!A:A,'Asignacion Nov'!B:B))</f>
        <v>EC-08</v>
      </c>
      <c r="D6513" s="38">
        <v>45620.33886574074</v>
      </c>
      <c r="E6513" s="36" t="s">
        <v>299</v>
      </c>
      <c r="F6513" s="37" t="str">
        <f t="array" ref="F6513">IFERROR(XLOOKUP(E6513,Operadores!A:A,Operadores!B:B))</f>
        <v>MARWAL</v>
      </c>
      <c r="G6513" s="36" t="s">
        <v>42</v>
      </c>
      <c r="H6513" s="39">
        <v>20.2951529999999</v>
      </c>
      <c r="I6513" s="40">
        <v>483.0</v>
      </c>
      <c r="J6513" s="41">
        <f t="shared" si="5"/>
        <v>9802.558899</v>
      </c>
      <c r="K6513" s="37" t="str">
        <f t="array" ref="K6513">IFERROR(XLOOKUP(G6513,'Tipo de carga'!A:A,'Tipo de carga'!B:B))</f>
        <v>Autoabasto</v>
      </c>
      <c r="L6513" s="37">
        <f t="shared" si="2"/>
        <v>48</v>
      </c>
      <c r="M6513" s="37">
        <f t="shared" si="3"/>
        <v>24</v>
      </c>
      <c r="N6513" s="37">
        <f t="shared" si="4"/>
        <v>11</v>
      </c>
      <c r="O6513" s="37" t="str">
        <f t="array" ref="O6513">IFERROR(XLOOKUP(K6513,'Tipo de carga'!B:B,'Tipo de carga'!C:C))</f>
        <v>Diesel</v>
      </c>
    </row>
    <row r="6514">
      <c r="A6514" s="36">
        <v>1705.0</v>
      </c>
      <c r="B6514" s="37" t="str">
        <f t="array" ref="B6514">IFERROR(XLOOKUP(A6514,'Asignacion Nov'!A:A,'Asignacion Nov'!C:C))</f>
        <v>Wm Full</v>
      </c>
      <c r="C6514" s="37" t="str">
        <f t="array" ref="C6514">IFERROR(XLOOKUP(A6514,'Asignacion Nov'!A:A,'Asignacion Nov'!B:B))</f>
        <v>EC-08</v>
      </c>
      <c r="D6514" s="38">
        <v>45620.338854166665</v>
      </c>
      <c r="E6514" s="36" t="s">
        <v>285</v>
      </c>
      <c r="F6514" s="37" t="str">
        <f t="array" ref="F6514">IFERROR(XLOOKUP(E6514,Operadores!A:A,Operadores!B:B))</f>
        <v>PERVIC</v>
      </c>
      <c r="G6514" s="36" t="s">
        <v>42</v>
      </c>
      <c r="H6514" s="39">
        <v>20.2951529999999</v>
      </c>
      <c r="I6514" s="40">
        <v>383.0</v>
      </c>
      <c r="J6514" s="41">
        <f t="shared" si="5"/>
        <v>7773.043599</v>
      </c>
      <c r="K6514" s="37" t="str">
        <f t="array" ref="K6514">IFERROR(XLOOKUP(G6514,'Tipo de carga'!A:A,'Tipo de carga'!B:B))</f>
        <v>Autoabasto</v>
      </c>
      <c r="L6514" s="37">
        <f t="shared" si="2"/>
        <v>48</v>
      </c>
      <c r="M6514" s="37">
        <f t="shared" si="3"/>
        <v>24</v>
      </c>
      <c r="N6514" s="37">
        <f t="shared" si="4"/>
        <v>11</v>
      </c>
      <c r="O6514" s="37" t="str">
        <f t="array" ref="O6514">IFERROR(XLOOKUP(K6514,'Tipo de carga'!B:B,'Tipo de carga'!C:C))</f>
        <v>Diesel</v>
      </c>
    </row>
    <row r="6515">
      <c r="A6515" s="36">
        <v>1824.0</v>
      </c>
      <c r="B6515" s="37" t="str">
        <f t="array" ref="B6515">IFERROR(XLOOKUP(A6515,'Asignacion Nov'!A:A,'Asignacion Nov'!C:C))</f>
        <v>Wm Full</v>
      </c>
      <c r="C6515" s="37" t="str">
        <f t="array" ref="C6515">IFERROR(XLOOKUP(A6515,'Asignacion Nov'!A:A,'Asignacion Nov'!B:B))</f>
        <v>EC-08</v>
      </c>
      <c r="D6515" s="38">
        <v>45620.32429398148</v>
      </c>
      <c r="E6515" s="36" t="s">
        <v>282</v>
      </c>
      <c r="F6515" s="37" t="str">
        <f t="array" ref="F6515">IFERROR(XLOOKUP(E6515,Operadores!A:A,Operadores!B:B))</f>
        <v>MENJUA01</v>
      </c>
      <c r="G6515" s="36" t="s">
        <v>42</v>
      </c>
      <c r="H6515" s="39">
        <v>20.2951529999999</v>
      </c>
      <c r="I6515" s="40">
        <v>747.0</v>
      </c>
      <c r="J6515" s="41">
        <f t="shared" si="5"/>
        <v>15160.47929</v>
      </c>
      <c r="K6515" s="37" t="str">
        <f t="array" ref="K6515">IFERROR(XLOOKUP(G6515,'Tipo de carga'!A:A,'Tipo de carga'!B:B))</f>
        <v>Autoabasto</v>
      </c>
      <c r="L6515" s="37">
        <f t="shared" si="2"/>
        <v>48</v>
      </c>
      <c r="M6515" s="37">
        <f t="shared" si="3"/>
        <v>24</v>
      </c>
      <c r="N6515" s="37">
        <f t="shared" si="4"/>
        <v>11</v>
      </c>
      <c r="O6515" s="37" t="str">
        <f t="array" ref="O6515">IFERROR(XLOOKUP(K6515,'Tipo de carga'!B:B,'Tipo de carga'!C:C))</f>
        <v>Diesel</v>
      </c>
    </row>
    <row r="6516">
      <c r="A6516" s="36">
        <v>2000.0</v>
      </c>
      <c r="B6516" s="37" t="str">
        <f t="array" ref="B6516">IFERROR(XLOOKUP(A6516,'Asignacion Nov'!A:A,'Asignacion Nov'!C:C))</f>
        <v>MeLi Dedicado Merida</v>
      </c>
      <c r="C6516" s="37" t="str">
        <f t="array" ref="C6516">IFERROR(XLOOKUP(A6516,'Asignacion Nov'!A:A,'Asignacion Nov'!B:B))</f>
        <v>EC-05</v>
      </c>
      <c r="D6516" s="38">
        <v>45620.06024305556</v>
      </c>
      <c r="E6516" s="36" t="s">
        <v>402</v>
      </c>
      <c r="F6516" s="37" t="str">
        <f t="array" ref="F6516">IFERROR(XLOOKUP(E6516,Operadores!A:A,Operadores!B:B))</f>
        <v>GARJOS02</v>
      </c>
      <c r="G6516" s="36" t="s">
        <v>42</v>
      </c>
      <c r="H6516" s="39">
        <v>20.2951529999999</v>
      </c>
      <c r="I6516" s="40">
        <v>410.0</v>
      </c>
      <c r="J6516" s="41">
        <f t="shared" si="5"/>
        <v>8321.01273</v>
      </c>
      <c r="K6516" s="37" t="str">
        <f t="array" ref="K6516">IFERROR(XLOOKUP(G6516,'Tipo de carga'!A:A,'Tipo de carga'!B:B))</f>
        <v>Autoabasto</v>
      </c>
      <c r="L6516" s="37">
        <f t="shared" si="2"/>
        <v>48</v>
      </c>
      <c r="M6516" s="37">
        <f t="shared" si="3"/>
        <v>24</v>
      </c>
      <c r="N6516" s="37">
        <f t="shared" si="4"/>
        <v>11</v>
      </c>
      <c r="O6516" s="37" t="str">
        <f t="array" ref="O6516">IFERROR(XLOOKUP(K6516,'Tipo de carga'!B:B,'Tipo de carga'!C:C))</f>
        <v>Diesel</v>
      </c>
    </row>
    <row r="6517">
      <c r="A6517" s="36">
        <v>1818.0</v>
      </c>
      <c r="B6517" s="37" t="str">
        <f t="array" ref="B6517">IFERROR(XLOOKUP(A6517,'Asignacion Nov'!A:A,'Asignacion Nov'!C:C))</f>
        <v>Wm Full</v>
      </c>
      <c r="C6517" s="37" t="str">
        <f t="array" ref="C6517">IFERROR(XLOOKUP(A6517,'Asignacion Nov'!A:A,'Asignacion Nov'!B:B))</f>
        <v>EC-08</v>
      </c>
      <c r="D6517" s="38">
        <v>45620.00315972222</v>
      </c>
      <c r="E6517" s="36" t="s">
        <v>302</v>
      </c>
      <c r="F6517" s="37" t="str">
        <f t="array" ref="F6517">IFERROR(XLOOKUP(E6517,Operadores!A:A,Operadores!B:B))</f>
        <v>HEROCT</v>
      </c>
      <c r="G6517" s="36" t="s">
        <v>42</v>
      </c>
      <c r="H6517" s="39">
        <v>20.2951529999999</v>
      </c>
      <c r="I6517" s="40">
        <v>421.0</v>
      </c>
      <c r="J6517" s="41">
        <f t="shared" si="5"/>
        <v>8544.259413</v>
      </c>
      <c r="K6517" s="37" t="str">
        <f t="array" ref="K6517">IFERROR(XLOOKUP(G6517,'Tipo de carga'!A:A,'Tipo de carga'!B:B))</f>
        <v>Autoabasto</v>
      </c>
      <c r="L6517" s="37">
        <f t="shared" si="2"/>
        <v>48</v>
      </c>
      <c r="M6517" s="37">
        <f t="shared" si="3"/>
        <v>24</v>
      </c>
      <c r="N6517" s="37">
        <f t="shared" si="4"/>
        <v>11</v>
      </c>
      <c r="O6517" s="37" t="str">
        <f t="array" ref="O6517">IFERROR(XLOOKUP(K6517,'Tipo de carga'!B:B,'Tipo de carga'!C:C))</f>
        <v>Diesel</v>
      </c>
    </row>
    <row r="6518">
      <c r="A6518" s="36">
        <v>1990.0</v>
      </c>
      <c r="B6518" s="37" t="str">
        <f t="array" ref="B6518">IFERROR(XLOOKUP(A6518,'Asignacion Nov'!A:A,'Asignacion Nov'!C:C))</f>
        <v>MeLi asignado SD</v>
      </c>
      <c r="C6518" s="37" t="str">
        <f t="array" ref="C6518">IFERROR(XLOOKUP(A6518,'Asignacion Nov'!A:A,'Asignacion Nov'!B:B))</f>
        <v>EC-05</v>
      </c>
      <c r="D6518" s="38">
        <v>45620.00347222222</v>
      </c>
      <c r="E6518" s="36" t="s">
        <v>216</v>
      </c>
      <c r="F6518" s="37" t="str">
        <f t="array" ref="F6518">IFERROR(XLOOKUP(E6518,Operadores!A:A,Operadores!B:B))</f>
        <v>MENCAX</v>
      </c>
      <c r="G6518" s="36" t="s">
        <v>425</v>
      </c>
      <c r="H6518" s="39">
        <v>24.79</v>
      </c>
      <c r="I6518" s="40">
        <v>387.0</v>
      </c>
      <c r="J6518" s="41">
        <f t="shared" si="5"/>
        <v>9593.73</v>
      </c>
      <c r="K6518" s="37" t="str">
        <f t="array" ref="K6518">IFERROR(XLOOKUP(G6518,'Tipo de carga'!A:A,'Tipo de carga'!B:B))</f>
        <v>Ticket</v>
      </c>
      <c r="L6518" s="37">
        <f t="shared" si="2"/>
        <v>48</v>
      </c>
      <c r="M6518" s="37">
        <f t="shared" si="3"/>
        <v>24</v>
      </c>
      <c r="N6518" s="37">
        <f t="shared" si="4"/>
        <v>11</v>
      </c>
      <c r="O6518" s="37" t="str">
        <f t="array" ref="O6518">IFERROR(XLOOKUP(K6518,'Tipo de carga'!B:B,'Tipo de carga'!C:C))</f>
        <v>Diesel</v>
      </c>
    </row>
    <row r="6519">
      <c r="A6519" s="36">
        <v>2015.0</v>
      </c>
      <c r="B6519" s="37" t="str">
        <f t="array" ref="B6519">IFERROR(XLOOKUP(A6519,'Asignacion Nov'!A:A,'Asignacion Nov'!C:C))</f>
        <v>MeLi Asignado TD</v>
      </c>
      <c r="C6519" s="37" t="str">
        <f t="array" ref="C6519">IFERROR(XLOOKUP(A6519,'Asignacion Nov'!A:A,'Asignacion Nov'!B:B))</f>
        <v>EC-05</v>
      </c>
      <c r="D6519" s="38">
        <v>45620.00833333333</v>
      </c>
      <c r="E6519" s="36" t="s">
        <v>561</v>
      </c>
      <c r="F6519" s="37" t="str">
        <f t="array" ref="F6519">IFERROR(XLOOKUP(E6519,Operadores!A:A,Operadores!B:B))</f>
        <v>VILYON</v>
      </c>
      <c r="G6519" s="36" t="s">
        <v>425</v>
      </c>
      <c r="H6519" s="39">
        <v>24.99</v>
      </c>
      <c r="I6519" s="40">
        <v>384.0</v>
      </c>
      <c r="J6519" s="41">
        <f t="shared" si="5"/>
        <v>9596.16</v>
      </c>
      <c r="K6519" s="37" t="str">
        <f t="array" ref="K6519">IFERROR(XLOOKUP(G6519,'Tipo de carga'!A:A,'Tipo de carga'!B:B))</f>
        <v>Ticket</v>
      </c>
      <c r="L6519" s="37">
        <f t="shared" si="2"/>
        <v>48</v>
      </c>
      <c r="M6519" s="37">
        <f t="shared" si="3"/>
        <v>24</v>
      </c>
      <c r="N6519" s="37">
        <f t="shared" si="4"/>
        <v>11</v>
      </c>
      <c r="O6519" s="37" t="str">
        <f t="array" ref="O6519">IFERROR(XLOOKUP(K6519,'Tipo de carga'!B:B,'Tipo de carga'!C:C))</f>
        <v>Diesel</v>
      </c>
    </row>
    <row r="6520">
      <c r="A6520" s="36">
        <v>2030.0</v>
      </c>
      <c r="B6520" s="37" t="str">
        <f t="array" ref="B6520">IFERROR(XLOOKUP(A6520,'Asignacion Nov'!A:A,'Asignacion Nov'!C:C))</f>
        <v>MeLi Dedicado TD</v>
      </c>
      <c r="C6520" s="37" t="str">
        <f t="array" ref="C6520">IFERROR(XLOOKUP(A6520,'Asignacion Nov'!A:A,'Asignacion Nov'!B:B))</f>
        <v>EC-05</v>
      </c>
      <c r="D6520" s="38">
        <v>45620.15694444445</v>
      </c>
      <c r="E6520" s="36" t="s">
        <v>323</v>
      </c>
      <c r="F6520" s="37" t="str">
        <f t="array" ref="F6520">IFERROR(XLOOKUP(E6520,Operadores!A:A,Operadores!B:B))</f>
        <v>MENBER</v>
      </c>
      <c r="G6520" s="36" t="s">
        <v>425</v>
      </c>
      <c r="H6520" s="39">
        <v>25.47</v>
      </c>
      <c r="I6520" s="40">
        <v>471.0</v>
      </c>
      <c r="J6520" s="41">
        <f t="shared" si="5"/>
        <v>11996.37</v>
      </c>
      <c r="K6520" s="37" t="str">
        <f t="array" ref="K6520">IFERROR(XLOOKUP(G6520,'Tipo de carga'!A:A,'Tipo de carga'!B:B))</f>
        <v>Ticket</v>
      </c>
      <c r="L6520" s="37">
        <f t="shared" si="2"/>
        <v>48</v>
      </c>
      <c r="M6520" s="37">
        <f t="shared" si="3"/>
        <v>24</v>
      </c>
      <c r="N6520" s="37">
        <f t="shared" si="4"/>
        <v>11</v>
      </c>
      <c r="O6520" s="37" t="str">
        <f t="array" ref="O6520">IFERROR(XLOOKUP(K6520,'Tipo de carga'!B:B,'Tipo de carga'!C:C))</f>
        <v>Diesel</v>
      </c>
    </row>
    <row r="6521">
      <c r="A6521" s="36">
        <v>2013.0</v>
      </c>
      <c r="B6521" s="37" t="str">
        <f t="array" ref="B6521">IFERROR(XLOOKUP(A6521,'Asignacion Nov'!A:A,'Asignacion Nov'!C:C))</f>
        <v>MeLi Dedicado Merida</v>
      </c>
      <c r="C6521" s="37" t="str">
        <f t="array" ref="C6521">IFERROR(XLOOKUP(A6521,'Asignacion Nov'!A:A,'Asignacion Nov'!B:B))</f>
        <v>EC-05</v>
      </c>
      <c r="D6521" s="38">
        <v>45620.38263888889</v>
      </c>
      <c r="E6521" s="36" t="s">
        <v>556</v>
      </c>
      <c r="F6521" s="37" t="str">
        <f t="array" ref="F6521">IFERROR(XLOOKUP(E6521,Operadores!A:A,Operadores!B:B))</f>
        <v>MONJON</v>
      </c>
      <c r="G6521" s="36" t="s">
        <v>425</v>
      </c>
      <c r="H6521" s="39">
        <v>24.98</v>
      </c>
      <c r="I6521" s="40">
        <v>384.0</v>
      </c>
      <c r="J6521" s="41">
        <f t="shared" si="5"/>
        <v>9592.32</v>
      </c>
      <c r="K6521" s="37" t="str">
        <f t="array" ref="K6521">IFERROR(XLOOKUP(G6521,'Tipo de carga'!A:A,'Tipo de carga'!B:B))</f>
        <v>Ticket</v>
      </c>
      <c r="L6521" s="37">
        <f t="shared" si="2"/>
        <v>48</v>
      </c>
      <c r="M6521" s="37">
        <f t="shared" si="3"/>
        <v>24</v>
      </c>
      <c r="N6521" s="37">
        <f t="shared" si="4"/>
        <v>11</v>
      </c>
      <c r="O6521" s="37" t="str">
        <f t="array" ref="O6521">IFERROR(XLOOKUP(K6521,'Tipo de carga'!B:B,'Tipo de carga'!C:C))</f>
        <v>Diesel</v>
      </c>
    </row>
    <row r="6522">
      <c r="A6522" s="36">
        <v>1959.0</v>
      </c>
      <c r="B6522" s="37" t="str">
        <f t="array" ref="B6522">IFERROR(XLOOKUP(A6522,'Asignacion Nov'!A:A,'Asignacion Nov'!C:C))</f>
        <v>Full Liver</v>
      </c>
      <c r="C6522" s="37" t="str">
        <f t="array" ref="C6522">IFERROR(XLOOKUP(A6522,'Asignacion Nov'!A:A,'Asignacion Nov'!B:B))</f>
        <v>EC-01</v>
      </c>
      <c r="D6522" s="38">
        <v>45620.41805555556</v>
      </c>
      <c r="E6522" s="36" t="s">
        <v>206</v>
      </c>
      <c r="F6522" s="37" t="str">
        <f t="array" ref="F6522">IFERROR(XLOOKUP(E6522,Operadores!A:A,Operadores!B:B))</f>
        <v>JARDAN</v>
      </c>
      <c r="G6522" s="36" t="s">
        <v>425</v>
      </c>
      <c r="H6522" s="39">
        <v>26.59</v>
      </c>
      <c r="I6522" s="40">
        <v>181.0</v>
      </c>
      <c r="J6522" s="41">
        <f t="shared" si="5"/>
        <v>4812.79</v>
      </c>
      <c r="K6522" s="37" t="str">
        <f t="array" ref="K6522">IFERROR(XLOOKUP(G6522,'Tipo de carga'!A:A,'Tipo de carga'!B:B))</f>
        <v>Ticket</v>
      </c>
      <c r="L6522" s="37">
        <f t="shared" si="2"/>
        <v>48</v>
      </c>
      <c r="M6522" s="37">
        <f t="shared" si="3"/>
        <v>24</v>
      </c>
      <c r="N6522" s="37">
        <f t="shared" si="4"/>
        <v>11</v>
      </c>
      <c r="O6522" s="37" t="str">
        <f t="array" ref="O6522">IFERROR(XLOOKUP(K6522,'Tipo de carga'!B:B,'Tipo de carga'!C:C))</f>
        <v>Diesel</v>
      </c>
    </row>
    <row r="6523">
      <c r="A6523" s="36">
        <v>1768.0</v>
      </c>
      <c r="B6523" s="37" t="str">
        <f t="array" ref="B6523">IFERROR(XLOOKUP(A6523,'Asignacion Nov'!A:A,'Asignacion Nov'!C:C))</f>
        <v>Circuitos</v>
      </c>
      <c r="C6523" s="37" t="str">
        <f t="array" ref="C6523">IFERROR(XLOOKUP(A6523,'Asignacion Nov'!A:A,'Asignacion Nov'!B:B))</f>
        <v>EC-03</v>
      </c>
      <c r="D6523" s="38">
        <v>45620.48541666667</v>
      </c>
      <c r="E6523" s="36" t="s">
        <v>478</v>
      </c>
      <c r="F6523" s="37" t="str">
        <f t="array" ref="F6523">IFERROR(XLOOKUP(E6523,Operadores!A:A,Operadores!B:B))</f>
        <v>CHAJUA01</v>
      </c>
      <c r="G6523" s="36" t="s">
        <v>425</v>
      </c>
      <c r="H6523" s="39">
        <v>25.19</v>
      </c>
      <c r="I6523" s="40">
        <v>397.0</v>
      </c>
      <c r="J6523" s="41">
        <f t="shared" si="5"/>
        <v>10000.43</v>
      </c>
      <c r="K6523" s="37" t="str">
        <f t="array" ref="K6523">IFERROR(XLOOKUP(G6523,'Tipo de carga'!A:A,'Tipo de carga'!B:B))</f>
        <v>Ticket</v>
      </c>
      <c r="L6523" s="37">
        <f t="shared" si="2"/>
        <v>48</v>
      </c>
      <c r="M6523" s="37">
        <f t="shared" si="3"/>
        <v>24</v>
      </c>
      <c r="N6523" s="37">
        <f t="shared" si="4"/>
        <v>11</v>
      </c>
      <c r="O6523" s="37" t="str">
        <f t="array" ref="O6523">IFERROR(XLOOKUP(K6523,'Tipo de carga'!B:B,'Tipo de carga'!C:C))</f>
        <v>Diesel</v>
      </c>
    </row>
    <row r="6524">
      <c r="A6524" s="36">
        <v>1768.0</v>
      </c>
      <c r="B6524" s="37" t="str">
        <f t="array" ref="B6524">IFERROR(XLOOKUP(A6524,'Asignacion Nov'!A:A,'Asignacion Nov'!C:C))</f>
        <v>Circuitos</v>
      </c>
      <c r="C6524" s="37" t="str">
        <f t="array" ref="C6524">IFERROR(XLOOKUP(A6524,'Asignacion Nov'!A:A,'Asignacion Nov'!B:B))</f>
        <v>EC-03</v>
      </c>
      <c r="D6524" s="38">
        <v>45620.49375</v>
      </c>
      <c r="E6524" s="36" t="s">
        <v>478</v>
      </c>
      <c r="F6524" s="37" t="str">
        <f t="array" ref="F6524">IFERROR(XLOOKUP(E6524,Operadores!A:A,Operadores!B:B))</f>
        <v>CHAJUA01</v>
      </c>
      <c r="G6524" s="36" t="s">
        <v>425</v>
      </c>
      <c r="H6524" s="39">
        <v>25.19</v>
      </c>
      <c r="I6524" s="40">
        <v>74.0</v>
      </c>
      <c r="J6524" s="41">
        <f t="shared" si="5"/>
        <v>1864.06</v>
      </c>
      <c r="K6524" s="37" t="str">
        <f t="array" ref="K6524">IFERROR(XLOOKUP(G6524,'Tipo de carga'!A:A,'Tipo de carga'!B:B))</f>
        <v>Ticket</v>
      </c>
      <c r="L6524" s="37">
        <f t="shared" si="2"/>
        <v>48</v>
      </c>
      <c r="M6524" s="37">
        <f t="shared" si="3"/>
        <v>24</v>
      </c>
      <c r="N6524" s="37">
        <f t="shared" si="4"/>
        <v>11</v>
      </c>
      <c r="O6524" s="37" t="str">
        <f t="array" ref="O6524">IFERROR(XLOOKUP(K6524,'Tipo de carga'!B:B,'Tipo de carga'!C:C))</f>
        <v>Diesel</v>
      </c>
    </row>
    <row r="6525">
      <c r="A6525" s="36">
        <v>1858.0</v>
      </c>
      <c r="B6525" s="37" t="str">
        <f t="array" ref="B6525">IFERROR(XLOOKUP(A6525,'Asignacion Nov'!A:A,'Asignacion Nov'!C:C))</f>
        <v>Hisense</v>
      </c>
      <c r="C6525" s="37" t="str">
        <f t="array" ref="C6525">IFERROR(XLOOKUP(A6525,'Asignacion Nov'!A:A,'Asignacion Nov'!B:B))</f>
        <v>EC-03</v>
      </c>
      <c r="D6525" s="38">
        <v>45620.50763888889</v>
      </c>
      <c r="E6525" s="36" t="s">
        <v>574</v>
      </c>
      <c r="F6525" s="37" t="str">
        <f t="array" ref="F6525">IFERROR(XLOOKUP(E6525,Operadores!A:A,Operadores!B:B))</f>
        <v>ZABFER</v>
      </c>
      <c r="G6525" s="36" t="s">
        <v>425</v>
      </c>
      <c r="H6525" s="39">
        <v>25.94</v>
      </c>
      <c r="I6525" s="40">
        <v>463.0</v>
      </c>
      <c r="J6525" s="41">
        <f t="shared" si="5"/>
        <v>12010.22</v>
      </c>
      <c r="K6525" s="37" t="str">
        <f t="array" ref="K6525">IFERROR(XLOOKUP(G6525,'Tipo de carga'!A:A,'Tipo de carga'!B:B))</f>
        <v>Ticket</v>
      </c>
      <c r="L6525" s="37">
        <f t="shared" si="2"/>
        <v>48</v>
      </c>
      <c r="M6525" s="37">
        <f t="shared" si="3"/>
        <v>24</v>
      </c>
      <c r="N6525" s="37">
        <f t="shared" si="4"/>
        <v>11</v>
      </c>
      <c r="O6525" s="37" t="str">
        <f t="array" ref="O6525">IFERROR(XLOOKUP(K6525,'Tipo de carga'!B:B,'Tipo de carga'!C:C))</f>
        <v>Diesel</v>
      </c>
    </row>
    <row r="6526">
      <c r="A6526" s="36">
        <v>1934.0</v>
      </c>
      <c r="B6526" s="37" t="str">
        <f t="array" ref="B6526">IFERROR(XLOOKUP(A6526,'Asignacion Nov'!A:A,'Asignacion Nov'!C:C))</f>
        <v>Circuitos</v>
      </c>
      <c r="C6526" s="37" t="str">
        <f t="array" ref="C6526">IFERROR(XLOOKUP(A6526,'Asignacion Nov'!A:A,'Asignacion Nov'!B:B))</f>
        <v>EC-03</v>
      </c>
      <c r="D6526" s="38">
        <v>45620.56319444445</v>
      </c>
      <c r="E6526" s="36" t="s">
        <v>272</v>
      </c>
      <c r="F6526" s="37" t="str">
        <f t="array" ref="F6526">IFERROR(XLOOKUP(E6526,Operadores!A:A,Operadores!B:B))</f>
        <v>AVIEN</v>
      </c>
      <c r="G6526" s="36" t="s">
        <v>425</v>
      </c>
      <c r="H6526" s="39">
        <v>24.99</v>
      </c>
      <c r="I6526" s="40">
        <v>384.0</v>
      </c>
      <c r="J6526" s="41">
        <f t="shared" si="5"/>
        <v>9596.16</v>
      </c>
      <c r="K6526" s="37" t="str">
        <f t="array" ref="K6526">IFERROR(XLOOKUP(G6526,'Tipo de carga'!A:A,'Tipo de carga'!B:B))</f>
        <v>Ticket</v>
      </c>
      <c r="L6526" s="37">
        <f t="shared" si="2"/>
        <v>48</v>
      </c>
      <c r="M6526" s="37">
        <f t="shared" si="3"/>
        <v>24</v>
      </c>
      <c r="N6526" s="37">
        <f t="shared" si="4"/>
        <v>11</v>
      </c>
      <c r="O6526" s="37" t="str">
        <f t="array" ref="O6526">IFERROR(XLOOKUP(K6526,'Tipo de carga'!B:B,'Tipo de carga'!C:C))</f>
        <v>Diesel</v>
      </c>
    </row>
    <row r="6527">
      <c r="A6527" s="36">
        <v>1711.0</v>
      </c>
      <c r="B6527" s="37" t="str">
        <f t="array" ref="B6527">IFERROR(XLOOKUP(A6527,'Asignacion Nov'!A:A,'Asignacion Nov'!C:C))</f>
        <v>Circuitos</v>
      </c>
      <c r="C6527" s="37" t="str">
        <f t="array" ref="C6527">IFERROR(XLOOKUP(A6527,'Asignacion Nov'!A:A,'Asignacion Nov'!B:B))</f>
        <v>EC-03</v>
      </c>
      <c r="D6527" s="38">
        <v>45620.57013888889</v>
      </c>
      <c r="E6527" s="36" t="s">
        <v>584</v>
      </c>
      <c r="F6527" s="37" t="str">
        <f t="array" ref="F6527">IFERROR(XLOOKUP(E6527,Operadores!A:A,Operadores!B:B))</f>
        <v>GRENOR</v>
      </c>
      <c r="G6527" s="36" t="s">
        <v>425</v>
      </c>
      <c r="H6527" s="39">
        <v>24.99</v>
      </c>
      <c r="I6527" s="40">
        <v>400.0</v>
      </c>
      <c r="J6527" s="41">
        <f t="shared" si="5"/>
        <v>9996</v>
      </c>
      <c r="K6527" s="37" t="str">
        <f t="array" ref="K6527">IFERROR(XLOOKUP(G6527,'Tipo de carga'!A:A,'Tipo de carga'!B:B))</f>
        <v>Ticket</v>
      </c>
      <c r="L6527" s="37">
        <f t="shared" si="2"/>
        <v>48</v>
      </c>
      <c r="M6527" s="37">
        <f t="shared" si="3"/>
        <v>24</v>
      </c>
      <c r="N6527" s="37">
        <f t="shared" si="4"/>
        <v>11</v>
      </c>
      <c r="O6527" s="37" t="str">
        <f t="array" ref="O6527">IFERROR(XLOOKUP(K6527,'Tipo de carga'!B:B,'Tipo de carga'!C:C))</f>
        <v>Diesel</v>
      </c>
    </row>
    <row r="6528">
      <c r="A6528" s="36">
        <v>1952.0</v>
      </c>
      <c r="B6528" s="37" t="str">
        <f t="array" ref="B6528">IFERROR(XLOOKUP(A6528,'Asignacion Nov'!A:A,'Asignacion Nov'!C:C))</f>
        <v>MeLi asignado SD</v>
      </c>
      <c r="C6528" s="37" t="str">
        <f t="array" ref="C6528">IFERROR(XLOOKUP(A6528,'Asignacion Nov'!A:A,'Asignacion Nov'!B:B))</f>
        <v>EC-05</v>
      </c>
      <c r="D6528" s="38">
        <v>45620.67638888889</v>
      </c>
      <c r="E6528" s="36" t="s">
        <v>363</v>
      </c>
      <c r="F6528" s="37" t="str">
        <f t="array" ref="F6528">IFERROR(XLOOKUP(E6528,Operadores!A:A,Operadores!B:B))</f>
        <v>TREJUA</v>
      </c>
      <c r="G6528" s="36" t="s">
        <v>425</v>
      </c>
      <c r="H6528" s="39">
        <v>24.79</v>
      </c>
      <c r="I6528" s="40">
        <v>484.0</v>
      </c>
      <c r="J6528" s="41">
        <f t="shared" si="5"/>
        <v>11998.36</v>
      </c>
      <c r="K6528" s="37" t="str">
        <f t="array" ref="K6528">IFERROR(XLOOKUP(G6528,'Tipo de carga'!A:A,'Tipo de carga'!B:B))</f>
        <v>Ticket</v>
      </c>
      <c r="L6528" s="37">
        <f t="shared" si="2"/>
        <v>48</v>
      </c>
      <c r="M6528" s="37">
        <f t="shared" si="3"/>
        <v>24</v>
      </c>
      <c r="N6528" s="37">
        <f t="shared" si="4"/>
        <v>11</v>
      </c>
      <c r="O6528" s="37" t="str">
        <f t="array" ref="O6528">IFERROR(XLOOKUP(K6528,'Tipo de carga'!B:B,'Tipo de carga'!C:C))</f>
        <v>Diesel</v>
      </c>
    </row>
    <row r="6529">
      <c r="A6529" s="36">
        <v>1943.0</v>
      </c>
      <c r="B6529" s="37" t="str">
        <f t="array" ref="B6529">IFERROR(XLOOKUP(A6529,'Asignacion Nov'!A:A,'Asignacion Nov'!C:C))</f>
        <v>Circuitos</v>
      </c>
      <c r="C6529" s="37" t="str">
        <f t="array" ref="C6529">IFERROR(XLOOKUP(A6529,'Asignacion Nov'!A:A,'Asignacion Nov'!B:B))</f>
        <v>EC-03</v>
      </c>
      <c r="D6529" s="38">
        <v>45620.81041666667</v>
      </c>
      <c r="E6529" s="36" t="s">
        <v>329</v>
      </c>
      <c r="F6529" s="37" t="str">
        <f t="array" ref="F6529">IFERROR(XLOOKUP(E6529,Operadores!A:A,Operadores!B:B))</f>
        <v>RODRAU01</v>
      </c>
      <c r="G6529" s="36" t="s">
        <v>425</v>
      </c>
      <c r="H6529" s="39">
        <v>25.7</v>
      </c>
      <c r="I6529" s="40">
        <v>326.0</v>
      </c>
      <c r="J6529" s="41">
        <f t="shared" si="5"/>
        <v>8378.2</v>
      </c>
      <c r="K6529" s="37" t="str">
        <f t="array" ref="K6529">IFERROR(XLOOKUP(G6529,'Tipo de carga'!A:A,'Tipo de carga'!B:B))</f>
        <v>Ticket</v>
      </c>
      <c r="L6529" s="37">
        <f t="shared" si="2"/>
        <v>48</v>
      </c>
      <c r="M6529" s="37">
        <f t="shared" si="3"/>
        <v>24</v>
      </c>
      <c r="N6529" s="37">
        <f t="shared" si="4"/>
        <v>11</v>
      </c>
      <c r="O6529" s="37" t="str">
        <f t="array" ref="O6529">IFERROR(XLOOKUP(K6529,'Tipo de carga'!B:B,'Tipo de carga'!C:C))</f>
        <v>Diesel</v>
      </c>
    </row>
    <row r="6530">
      <c r="A6530" s="36">
        <v>1909.0</v>
      </c>
      <c r="B6530" s="37" t="str">
        <f t="array" ref="B6530">IFERROR(XLOOKUP(A6530,'Asignacion Nov'!A:A,'Asignacion Nov'!C:C))</f>
        <v>Circuitos</v>
      </c>
      <c r="C6530" s="37" t="str">
        <f t="array" ref="C6530">IFERROR(XLOOKUP(A6530,'Asignacion Nov'!A:A,'Asignacion Nov'!B:B))</f>
        <v>EC-03</v>
      </c>
      <c r="D6530" s="38">
        <v>45620.81180555555</v>
      </c>
      <c r="E6530" s="36" t="s">
        <v>186</v>
      </c>
      <c r="F6530" s="37" t="str">
        <f t="array" ref="F6530">IFERROR(XLOOKUP(E6530,Operadores!A:A,Operadores!B:B))</f>
        <v>ZUÑDAV</v>
      </c>
      <c r="G6530" s="36" t="s">
        <v>425</v>
      </c>
      <c r="H6530" s="39">
        <v>25.7</v>
      </c>
      <c r="I6530" s="40">
        <v>280.0</v>
      </c>
      <c r="J6530" s="41">
        <f t="shared" si="5"/>
        <v>7196</v>
      </c>
      <c r="K6530" s="37" t="str">
        <f t="array" ref="K6530">IFERROR(XLOOKUP(G6530,'Tipo de carga'!A:A,'Tipo de carga'!B:B))</f>
        <v>Ticket</v>
      </c>
      <c r="L6530" s="37">
        <f t="shared" si="2"/>
        <v>48</v>
      </c>
      <c r="M6530" s="37">
        <f t="shared" si="3"/>
        <v>24</v>
      </c>
      <c r="N6530" s="37">
        <f t="shared" si="4"/>
        <v>11</v>
      </c>
      <c r="O6530" s="37" t="str">
        <f t="array" ref="O6530">IFERROR(XLOOKUP(K6530,'Tipo de carga'!B:B,'Tipo de carga'!C:C))</f>
        <v>Diesel</v>
      </c>
    </row>
    <row r="6531">
      <c r="A6531" s="36">
        <v>2015.0</v>
      </c>
      <c r="B6531" s="37" t="str">
        <f t="array" ref="B6531">IFERROR(XLOOKUP(A6531,'Asignacion Nov'!A:A,'Asignacion Nov'!C:C))</f>
        <v>MeLi Asignado TD</v>
      </c>
      <c r="C6531" s="37" t="str">
        <f t="array" ref="C6531">IFERROR(XLOOKUP(A6531,'Asignacion Nov'!A:A,'Asignacion Nov'!B:B))</f>
        <v>EC-05</v>
      </c>
      <c r="D6531" s="38">
        <v>45620.947916666664</v>
      </c>
      <c r="E6531" s="36" t="s">
        <v>561</v>
      </c>
      <c r="F6531" s="37" t="str">
        <f t="array" ref="F6531">IFERROR(XLOOKUP(E6531,Operadores!A:A,Operadores!B:B))</f>
        <v>VILYON</v>
      </c>
      <c r="G6531" s="36" t="s">
        <v>425</v>
      </c>
      <c r="H6531" s="39">
        <v>24.35</v>
      </c>
      <c r="I6531" s="40">
        <v>394.0</v>
      </c>
      <c r="J6531" s="41">
        <f t="shared" si="5"/>
        <v>9593.9</v>
      </c>
      <c r="K6531" s="37" t="str">
        <f t="array" ref="K6531">IFERROR(XLOOKUP(G6531,'Tipo de carga'!A:A,'Tipo de carga'!B:B))</f>
        <v>Ticket</v>
      </c>
      <c r="L6531" s="37">
        <f t="shared" si="2"/>
        <v>48</v>
      </c>
      <c r="M6531" s="37">
        <f t="shared" si="3"/>
        <v>24</v>
      </c>
      <c r="N6531" s="37">
        <f t="shared" si="4"/>
        <v>11</v>
      </c>
      <c r="O6531" s="37" t="str">
        <f t="array" ref="O6531">IFERROR(XLOOKUP(K6531,'Tipo de carga'!B:B,'Tipo de carga'!C:C))</f>
        <v>Diesel</v>
      </c>
    </row>
    <row r="6532">
      <c r="A6532" s="36">
        <v>1770.0</v>
      </c>
      <c r="B6532" s="37" t="str">
        <f t="array" ref="B6532">IFERROR(XLOOKUP(A6532,'Asignacion Nov'!A:A,'Asignacion Nov'!C:C))</f>
        <v>Wm Full</v>
      </c>
      <c r="C6532" s="37" t="str">
        <f t="array" ref="C6532">IFERROR(XLOOKUP(A6532,'Asignacion Nov'!A:A,'Asignacion Nov'!B:B))</f>
        <v>EC-08</v>
      </c>
      <c r="D6532" s="38">
        <v>45620.979166666664</v>
      </c>
      <c r="E6532" s="36" t="s">
        <v>514</v>
      </c>
      <c r="F6532" s="37" t="str">
        <f t="array" ref="F6532">IFERROR(XLOOKUP(E6532,Operadores!A:A,Operadores!B:B))</f>
        <v>NUCRIG</v>
      </c>
      <c r="G6532" s="36" t="s">
        <v>425</v>
      </c>
      <c r="H6532" s="39">
        <v>25.87</v>
      </c>
      <c r="I6532" s="40">
        <v>382.0</v>
      </c>
      <c r="J6532" s="41">
        <f t="shared" si="5"/>
        <v>9882.34</v>
      </c>
      <c r="K6532" s="37" t="str">
        <f t="array" ref="K6532">IFERROR(XLOOKUP(G6532,'Tipo de carga'!A:A,'Tipo de carga'!B:B))</f>
        <v>Ticket</v>
      </c>
      <c r="L6532" s="37">
        <f t="shared" si="2"/>
        <v>48</v>
      </c>
      <c r="M6532" s="37">
        <f t="shared" si="3"/>
        <v>24</v>
      </c>
      <c r="N6532" s="37">
        <f t="shared" si="4"/>
        <v>11</v>
      </c>
      <c r="O6532" s="37" t="str">
        <f t="array" ref="O6532">IFERROR(XLOOKUP(K6532,'Tipo de carga'!B:B,'Tipo de carga'!C:C))</f>
        <v>Diesel</v>
      </c>
    </row>
    <row r="6533">
      <c r="A6533" s="36">
        <v>1918.0</v>
      </c>
      <c r="B6533" s="37" t="str">
        <f t="array" ref="B6533">IFERROR(XLOOKUP(A6533,'Asignacion Nov'!A:A,'Asignacion Nov'!C:C))</f>
        <v>MeLi asignado SD</v>
      </c>
      <c r="C6533" s="37" t="str">
        <f t="array" ref="C6533">IFERROR(XLOOKUP(A6533,'Asignacion Nov'!A:A,'Asignacion Nov'!B:B))</f>
        <v>EC-05</v>
      </c>
      <c r="D6533" s="38">
        <v>45620.0</v>
      </c>
      <c r="E6533" s="36" t="s">
        <v>191</v>
      </c>
      <c r="F6533" s="37" t="str">
        <f t="array" ref="F6533">IFERROR(XLOOKUP(E6533,Operadores!A:A,Operadores!B:B))</f>
        <v>DIADAV</v>
      </c>
      <c r="G6533" s="36" t="s">
        <v>311</v>
      </c>
      <c r="H6533" s="39">
        <v>9.99</v>
      </c>
      <c r="I6533" s="40">
        <v>293.0</v>
      </c>
      <c r="J6533" s="41">
        <f t="shared" si="5"/>
        <v>2927.07</v>
      </c>
      <c r="K6533" s="37" t="str">
        <f t="array" ref="K6533">IFERROR(XLOOKUP(G6533,'Tipo de carga'!A:A,'Tipo de carga'!B:B))</f>
        <v>Natgas</v>
      </c>
      <c r="L6533" s="37">
        <f t="shared" si="2"/>
        <v>48</v>
      </c>
      <c r="M6533" s="37">
        <f t="shared" si="3"/>
        <v>24</v>
      </c>
      <c r="N6533" s="37">
        <f t="shared" si="4"/>
        <v>11</v>
      </c>
      <c r="O6533" s="37" t="str">
        <f t="array" ref="O6533">IFERROR(XLOOKUP(K6533,'Tipo de carga'!B:B,'Tipo de carga'!C:C))</f>
        <v>GNC</v>
      </c>
    </row>
    <row r="6534">
      <c r="A6534" s="36">
        <v>1917.0</v>
      </c>
      <c r="B6534" s="37" t="str">
        <f t="array" ref="B6534">IFERROR(XLOOKUP(A6534,'Asignacion Nov'!A:A,'Asignacion Nov'!C:C))</f>
        <v>MeLi asignado SD</v>
      </c>
      <c r="C6534" s="37" t="str">
        <f t="array" ref="C6534">IFERROR(XLOOKUP(A6534,'Asignacion Nov'!A:A,'Asignacion Nov'!B:B))</f>
        <v>EC-05</v>
      </c>
      <c r="D6534" s="38">
        <v>45620.0</v>
      </c>
      <c r="E6534" s="36" t="s">
        <v>17</v>
      </c>
      <c r="F6534" s="37" t="str">
        <f t="array" ref="F6534">IFERROR(XLOOKUP(E6534,Operadores!A:A,Operadores!B:B))</f>
        <v>ARASAL</v>
      </c>
      <c r="G6534" s="36" t="s">
        <v>311</v>
      </c>
      <c r="H6534" s="39">
        <v>9.99</v>
      </c>
      <c r="I6534" s="40">
        <v>229.0</v>
      </c>
      <c r="J6534" s="41">
        <f t="shared" si="5"/>
        <v>2287.71</v>
      </c>
      <c r="K6534" s="37" t="str">
        <f t="array" ref="K6534">IFERROR(XLOOKUP(G6534,'Tipo de carga'!A:A,'Tipo de carga'!B:B))</f>
        <v>Natgas</v>
      </c>
      <c r="L6534" s="37">
        <f t="shared" si="2"/>
        <v>48</v>
      </c>
      <c r="M6534" s="37">
        <f t="shared" si="3"/>
        <v>24</v>
      </c>
      <c r="N6534" s="37">
        <f t="shared" si="4"/>
        <v>11</v>
      </c>
      <c r="O6534" s="37" t="str">
        <f t="array" ref="O6534">IFERROR(XLOOKUP(K6534,'Tipo de carga'!B:B,'Tipo de carga'!C:C))</f>
        <v>GNC</v>
      </c>
    </row>
    <row r="6535">
      <c r="A6535" s="36">
        <v>1912.0</v>
      </c>
      <c r="B6535" s="37" t="str">
        <f t="array" ref="B6535">IFERROR(XLOOKUP(A6535,'Asignacion Nov'!A:A,'Asignacion Nov'!C:C))</f>
        <v>MeLi asignado SD</v>
      </c>
      <c r="C6535" s="37" t="str">
        <f t="array" ref="C6535">IFERROR(XLOOKUP(A6535,'Asignacion Nov'!A:A,'Asignacion Nov'!B:B))</f>
        <v>EC-05</v>
      </c>
      <c r="D6535" s="38">
        <v>45617.0</v>
      </c>
      <c r="E6535" s="36" t="s">
        <v>345</v>
      </c>
      <c r="F6535" s="37" t="str">
        <f t="array" ref="F6535">IFERROR(XLOOKUP(E6535,Operadores!A:A,Operadores!B:B))</f>
        <v>PARMI</v>
      </c>
      <c r="G6535" s="36" t="s">
        <v>315</v>
      </c>
      <c r="H6535" s="39">
        <v>10.65</v>
      </c>
      <c r="I6535" s="40">
        <v>415.0</v>
      </c>
      <c r="J6535" s="41">
        <f t="shared" si="5"/>
        <v>4419.75</v>
      </c>
      <c r="K6535" s="37" t="str">
        <f t="array" ref="K6535">IFERROR(XLOOKUP(G6535,'Tipo de carga'!A:A,'Tipo de carga'!B:B))</f>
        <v>COMSUSTENTA</v>
      </c>
      <c r="L6535" s="37">
        <f t="shared" si="2"/>
        <v>47</v>
      </c>
      <c r="M6535" s="37">
        <f t="shared" si="3"/>
        <v>21</v>
      </c>
      <c r="N6535" s="37">
        <f t="shared" si="4"/>
        <v>11</v>
      </c>
      <c r="O6535" s="37" t="str">
        <f t="array" ref="O6535">IFERROR(XLOOKUP(K6535,'Tipo de carga'!B:B,'Tipo de carga'!C:C))</f>
        <v>GNC</v>
      </c>
    </row>
    <row r="6536">
      <c r="A6536" s="36">
        <v>1927.0</v>
      </c>
      <c r="B6536" s="37" t="str">
        <f t="array" ref="B6536">IFERROR(XLOOKUP(A6536,'Asignacion Nov'!A:A,'Asignacion Nov'!C:C))</f>
        <v>MeLi asignado SD</v>
      </c>
      <c r="C6536" s="37" t="str">
        <f t="array" ref="C6536">IFERROR(XLOOKUP(A6536,'Asignacion Nov'!A:A,'Asignacion Nov'!B:B))</f>
        <v>EC-05</v>
      </c>
      <c r="D6536" s="38">
        <v>45617.0</v>
      </c>
      <c r="E6536" s="36" t="s">
        <v>168</v>
      </c>
      <c r="F6536" s="37" t="str">
        <f t="array" ref="F6536">IFERROR(XLOOKUP(E6536,Operadores!A:A,Operadores!B:B))</f>
        <v>GARLUI</v>
      </c>
      <c r="G6536" s="36" t="s">
        <v>315</v>
      </c>
      <c r="H6536" s="39">
        <v>10.65</v>
      </c>
      <c r="I6536" s="40">
        <v>232.0</v>
      </c>
      <c r="J6536" s="41">
        <f t="shared" si="5"/>
        <v>2470.8</v>
      </c>
      <c r="K6536" s="37" t="str">
        <f t="array" ref="K6536">IFERROR(XLOOKUP(G6536,'Tipo de carga'!A:A,'Tipo de carga'!B:B))</f>
        <v>COMSUSTENTA</v>
      </c>
      <c r="L6536" s="37">
        <f t="shared" si="2"/>
        <v>47</v>
      </c>
      <c r="M6536" s="37">
        <f t="shared" si="3"/>
        <v>21</v>
      </c>
      <c r="N6536" s="37">
        <f t="shared" si="4"/>
        <v>11</v>
      </c>
      <c r="O6536" s="37" t="str">
        <f t="array" ref="O6536">IFERROR(XLOOKUP(K6536,'Tipo de carga'!B:B,'Tipo de carga'!C:C))</f>
        <v>GNC</v>
      </c>
    </row>
    <row r="6537">
      <c r="A6537" s="36">
        <v>1928.0</v>
      </c>
      <c r="B6537" s="37" t="str">
        <f t="array" ref="B6537">IFERROR(XLOOKUP(A6537,'Asignacion Nov'!A:A,'Asignacion Nov'!C:C))</f>
        <v>MeLi Ded Puebla</v>
      </c>
      <c r="C6537" s="37" t="str">
        <f t="array" ref="C6537">IFERROR(XLOOKUP(A6537,'Asignacion Nov'!A:A,'Asignacion Nov'!B:B))</f>
        <v>EC-05</v>
      </c>
      <c r="D6537" s="38">
        <v>45617.0</v>
      </c>
      <c r="E6537" s="36" t="s">
        <v>319</v>
      </c>
      <c r="F6537" s="37" t="str">
        <f t="array" ref="F6537">IFERROR(XLOOKUP(E6537,Operadores!A:A,Operadores!B:B))</f>
        <v>BARPED</v>
      </c>
      <c r="G6537" s="36" t="s">
        <v>315</v>
      </c>
      <c r="H6537" s="39">
        <v>10.65</v>
      </c>
      <c r="I6537" s="40">
        <v>310.0</v>
      </c>
      <c r="J6537" s="41">
        <f t="shared" si="5"/>
        <v>3301.5</v>
      </c>
      <c r="K6537" s="37" t="str">
        <f t="array" ref="K6537">IFERROR(XLOOKUP(G6537,'Tipo de carga'!A:A,'Tipo de carga'!B:B))</f>
        <v>COMSUSTENTA</v>
      </c>
      <c r="L6537" s="37">
        <f t="shared" si="2"/>
        <v>47</v>
      </c>
      <c r="M6537" s="37">
        <f t="shared" si="3"/>
        <v>21</v>
      </c>
      <c r="N6537" s="37">
        <f t="shared" si="4"/>
        <v>11</v>
      </c>
      <c r="O6537" s="37" t="str">
        <f t="array" ref="O6537">IFERROR(XLOOKUP(K6537,'Tipo de carga'!B:B,'Tipo de carga'!C:C))</f>
        <v>GNC</v>
      </c>
    </row>
    <row r="6538">
      <c r="A6538" s="36">
        <v>1928.0</v>
      </c>
      <c r="B6538" s="37" t="str">
        <f t="array" ref="B6538">IFERROR(XLOOKUP(A6538,'Asignacion Nov'!A:A,'Asignacion Nov'!C:C))</f>
        <v>MeLi Ded Puebla</v>
      </c>
      <c r="C6538" s="37" t="str">
        <f t="array" ref="C6538">IFERROR(XLOOKUP(A6538,'Asignacion Nov'!A:A,'Asignacion Nov'!B:B))</f>
        <v>EC-05</v>
      </c>
      <c r="D6538" s="38">
        <v>45618.0</v>
      </c>
      <c r="E6538" s="36" t="s">
        <v>319</v>
      </c>
      <c r="F6538" s="37" t="str">
        <f t="array" ref="F6538">IFERROR(XLOOKUP(E6538,Operadores!A:A,Operadores!B:B))</f>
        <v>BARPED</v>
      </c>
      <c r="G6538" s="36" t="s">
        <v>315</v>
      </c>
      <c r="H6538" s="39">
        <v>10.65</v>
      </c>
      <c r="I6538" s="40">
        <v>274.0</v>
      </c>
      <c r="J6538" s="41">
        <f t="shared" si="5"/>
        <v>2918.1</v>
      </c>
      <c r="K6538" s="37" t="str">
        <f t="array" ref="K6538">IFERROR(XLOOKUP(G6538,'Tipo de carga'!A:A,'Tipo de carga'!B:B))</f>
        <v>COMSUSTENTA</v>
      </c>
      <c r="L6538" s="37">
        <f t="shared" si="2"/>
        <v>47</v>
      </c>
      <c r="M6538" s="37">
        <f t="shared" si="3"/>
        <v>22</v>
      </c>
      <c r="N6538" s="37">
        <f t="shared" si="4"/>
        <v>11</v>
      </c>
      <c r="O6538" s="37" t="str">
        <f t="array" ref="O6538">IFERROR(XLOOKUP(K6538,'Tipo de carga'!B:B,'Tipo de carga'!C:C))</f>
        <v>GNC</v>
      </c>
    </row>
    <row r="6539">
      <c r="A6539" s="36">
        <v>1912.0</v>
      </c>
      <c r="B6539" s="37" t="str">
        <f t="array" ref="B6539">IFERROR(XLOOKUP(A6539,'Asignacion Nov'!A:A,'Asignacion Nov'!C:C))</f>
        <v>MeLi asignado SD</v>
      </c>
      <c r="C6539" s="37" t="str">
        <f t="array" ref="C6539">IFERROR(XLOOKUP(A6539,'Asignacion Nov'!A:A,'Asignacion Nov'!B:B))</f>
        <v>EC-05</v>
      </c>
      <c r="D6539" s="38">
        <v>45619.0</v>
      </c>
      <c r="E6539" s="36" t="s">
        <v>345</v>
      </c>
      <c r="F6539" s="37" t="str">
        <f t="array" ref="F6539">IFERROR(XLOOKUP(E6539,Operadores!A:A,Operadores!B:B))</f>
        <v>PARMI</v>
      </c>
      <c r="G6539" s="36" t="s">
        <v>315</v>
      </c>
      <c r="H6539" s="39">
        <v>10.65</v>
      </c>
      <c r="I6539" s="40">
        <v>547.0</v>
      </c>
      <c r="J6539" s="41">
        <f t="shared" si="5"/>
        <v>5825.55</v>
      </c>
      <c r="K6539" s="37" t="str">
        <f t="array" ref="K6539">IFERROR(XLOOKUP(G6539,'Tipo de carga'!A:A,'Tipo de carga'!B:B))</f>
        <v>COMSUSTENTA</v>
      </c>
      <c r="L6539" s="37">
        <f t="shared" si="2"/>
        <v>47</v>
      </c>
      <c r="M6539" s="37">
        <f t="shared" si="3"/>
        <v>23</v>
      </c>
      <c r="N6539" s="37">
        <f t="shared" si="4"/>
        <v>11</v>
      </c>
      <c r="O6539" s="37" t="str">
        <f t="array" ref="O6539">IFERROR(XLOOKUP(K6539,'Tipo de carga'!B:B,'Tipo de carga'!C:C))</f>
        <v>GNC</v>
      </c>
    </row>
    <row r="6540">
      <c r="A6540" s="36">
        <v>1922.0</v>
      </c>
      <c r="B6540" s="37" t="str">
        <f t="array" ref="B6540">IFERROR(XLOOKUP(A6540,'Asignacion Nov'!A:A,'Asignacion Nov'!C:C))</f>
        <v>MeLi Ded Puebla</v>
      </c>
      <c r="C6540" s="37" t="str">
        <f t="array" ref="C6540">IFERROR(XLOOKUP(A6540,'Asignacion Nov'!A:A,'Asignacion Nov'!B:B))</f>
        <v>EC-05</v>
      </c>
      <c r="D6540" s="38">
        <v>45619.0</v>
      </c>
      <c r="E6540" s="36" t="s">
        <v>348</v>
      </c>
      <c r="F6540" s="37" t="str">
        <f t="array" ref="F6540">IFERROR(XLOOKUP(E6540,Operadores!A:A,Operadores!B:B))</f>
        <v>REYFER01</v>
      </c>
      <c r="G6540" s="36" t="s">
        <v>315</v>
      </c>
      <c r="H6540" s="39">
        <v>10.65</v>
      </c>
      <c r="I6540" s="40">
        <v>273.0</v>
      </c>
      <c r="J6540" s="41">
        <f t="shared" si="5"/>
        <v>2907.45</v>
      </c>
      <c r="K6540" s="37" t="str">
        <f t="array" ref="K6540">IFERROR(XLOOKUP(G6540,'Tipo de carga'!A:A,'Tipo de carga'!B:B))</f>
        <v>COMSUSTENTA</v>
      </c>
      <c r="L6540" s="37">
        <f t="shared" si="2"/>
        <v>47</v>
      </c>
      <c r="M6540" s="37">
        <f t="shared" si="3"/>
        <v>23</v>
      </c>
      <c r="N6540" s="37">
        <f t="shared" si="4"/>
        <v>11</v>
      </c>
      <c r="O6540" s="37" t="str">
        <f t="array" ref="O6540">IFERROR(XLOOKUP(K6540,'Tipo de carga'!B:B,'Tipo de carga'!C:C))</f>
        <v>GNC</v>
      </c>
    </row>
    <row r="6541">
      <c r="A6541" s="36">
        <v>1927.0</v>
      </c>
      <c r="B6541" s="37" t="str">
        <f t="array" ref="B6541">IFERROR(XLOOKUP(A6541,'Asignacion Nov'!A:A,'Asignacion Nov'!C:C))</f>
        <v>MeLi asignado SD</v>
      </c>
      <c r="C6541" s="37" t="str">
        <f t="array" ref="C6541">IFERROR(XLOOKUP(A6541,'Asignacion Nov'!A:A,'Asignacion Nov'!B:B))</f>
        <v>EC-05</v>
      </c>
      <c r="D6541" s="38">
        <v>45619.0</v>
      </c>
      <c r="E6541" s="36" t="s">
        <v>168</v>
      </c>
      <c r="F6541" s="37" t="str">
        <f t="array" ref="F6541">IFERROR(XLOOKUP(E6541,Operadores!A:A,Operadores!B:B))</f>
        <v>GARLUI</v>
      </c>
      <c r="G6541" s="36" t="s">
        <v>315</v>
      </c>
      <c r="H6541" s="39">
        <v>10.65</v>
      </c>
      <c r="I6541" s="40">
        <v>272.0</v>
      </c>
      <c r="J6541" s="41">
        <f t="shared" si="5"/>
        <v>2896.8</v>
      </c>
      <c r="K6541" s="37" t="str">
        <f t="array" ref="K6541">IFERROR(XLOOKUP(G6541,'Tipo de carga'!A:A,'Tipo de carga'!B:B))</f>
        <v>COMSUSTENTA</v>
      </c>
      <c r="L6541" s="37">
        <f t="shared" si="2"/>
        <v>47</v>
      </c>
      <c r="M6541" s="37">
        <f t="shared" si="3"/>
        <v>23</v>
      </c>
      <c r="N6541" s="37">
        <f t="shared" si="4"/>
        <v>11</v>
      </c>
      <c r="O6541" s="37" t="str">
        <f t="array" ref="O6541">IFERROR(XLOOKUP(K6541,'Tipo de carga'!B:B,'Tipo de carga'!C:C))</f>
        <v>GNC</v>
      </c>
    </row>
    <row r="6542">
      <c r="A6542" s="36">
        <v>1919.0</v>
      </c>
      <c r="B6542" s="37" t="str">
        <f t="array" ref="B6542">IFERROR(XLOOKUP(A6542,'Asignacion Nov'!A:A,'Asignacion Nov'!C:C))</f>
        <v>MeLi Ded Puebla</v>
      </c>
      <c r="C6542" s="37" t="str">
        <f t="array" ref="C6542">IFERROR(XLOOKUP(A6542,'Asignacion Nov'!A:A,'Asignacion Nov'!B:B))</f>
        <v>EC-05</v>
      </c>
      <c r="D6542" s="38">
        <v>45620.0</v>
      </c>
      <c r="E6542" s="36" t="s">
        <v>314</v>
      </c>
      <c r="F6542" s="37" t="str">
        <f t="array" ref="F6542">IFERROR(XLOOKUP(E6542,Operadores!A:A,Operadores!B:B))</f>
        <v>HERRE</v>
      </c>
      <c r="G6542" s="36" t="s">
        <v>315</v>
      </c>
      <c r="H6542" s="39">
        <v>10.65</v>
      </c>
      <c r="I6542" s="40">
        <v>319.0</v>
      </c>
      <c r="J6542" s="41">
        <f t="shared" si="5"/>
        <v>3397.35</v>
      </c>
      <c r="K6542" s="37" t="str">
        <f t="array" ref="K6542">IFERROR(XLOOKUP(G6542,'Tipo de carga'!A:A,'Tipo de carga'!B:B))</f>
        <v>COMSUSTENTA</v>
      </c>
      <c r="L6542" s="37">
        <f t="shared" si="2"/>
        <v>48</v>
      </c>
      <c r="M6542" s="37">
        <f t="shared" si="3"/>
        <v>24</v>
      </c>
      <c r="N6542" s="37">
        <f t="shared" si="4"/>
        <v>11</v>
      </c>
      <c r="O6542" s="37" t="str">
        <f t="array" ref="O6542">IFERROR(XLOOKUP(K6542,'Tipo de carga'!B:B,'Tipo de carga'!C:C))</f>
        <v>GNC</v>
      </c>
    </row>
    <row r="6543">
      <c r="A6543" s="36">
        <v>1923.0</v>
      </c>
      <c r="B6543" s="37" t="str">
        <f t="array" ref="B6543">IFERROR(XLOOKUP(A6543,'Asignacion Nov'!A:A,'Asignacion Nov'!C:C))</f>
        <v>MeLi Ded Puebla</v>
      </c>
      <c r="C6543" s="37" t="str">
        <f t="array" ref="C6543">IFERROR(XLOOKUP(A6543,'Asignacion Nov'!A:A,'Asignacion Nov'!B:B))</f>
        <v>EC-05</v>
      </c>
      <c r="D6543" s="38">
        <v>45620.0</v>
      </c>
      <c r="E6543" s="36" t="s">
        <v>447</v>
      </c>
      <c r="F6543" s="37" t="str">
        <f t="array" ref="F6543">IFERROR(XLOOKUP(E6543,Operadores!A:A,Operadores!B:B))</f>
        <v>SANMA05</v>
      </c>
      <c r="G6543" s="36" t="s">
        <v>315</v>
      </c>
      <c r="H6543" s="39">
        <v>10.65</v>
      </c>
      <c r="I6543" s="40">
        <v>285.0</v>
      </c>
      <c r="J6543" s="41">
        <f t="shared" si="5"/>
        <v>3035.25</v>
      </c>
      <c r="K6543" s="37" t="str">
        <f t="array" ref="K6543">IFERROR(XLOOKUP(G6543,'Tipo de carga'!A:A,'Tipo de carga'!B:B))</f>
        <v>COMSUSTENTA</v>
      </c>
      <c r="L6543" s="37">
        <f t="shared" si="2"/>
        <v>48</v>
      </c>
      <c r="M6543" s="37">
        <f t="shared" si="3"/>
        <v>24</v>
      </c>
      <c r="N6543" s="37">
        <f t="shared" si="4"/>
        <v>11</v>
      </c>
      <c r="O6543" s="37" t="str">
        <f t="array" ref="O6543">IFERROR(XLOOKUP(K6543,'Tipo de carga'!B:B,'Tipo de carga'!C:C))</f>
        <v>GNC</v>
      </c>
    </row>
    <row r="6544">
      <c r="A6544" s="36">
        <v>1927.0</v>
      </c>
      <c r="B6544" s="37" t="str">
        <f t="array" ref="B6544">IFERROR(XLOOKUP(A6544,'Asignacion Nov'!A:A,'Asignacion Nov'!C:C))</f>
        <v>MeLi asignado SD</v>
      </c>
      <c r="C6544" s="37" t="str">
        <f t="array" ref="C6544">IFERROR(XLOOKUP(A6544,'Asignacion Nov'!A:A,'Asignacion Nov'!B:B))</f>
        <v>EC-05</v>
      </c>
      <c r="D6544" s="38">
        <v>45620.0</v>
      </c>
      <c r="E6544" s="36" t="s">
        <v>168</v>
      </c>
      <c r="F6544" s="37" t="str">
        <f t="array" ref="F6544">IFERROR(XLOOKUP(E6544,Operadores!A:A,Operadores!B:B))</f>
        <v>GARLUI</v>
      </c>
      <c r="G6544" s="36" t="s">
        <v>315</v>
      </c>
      <c r="H6544" s="39">
        <v>10.65</v>
      </c>
      <c r="I6544" s="40">
        <v>235.0</v>
      </c>
      <c r="J6544" s="41">
        <f t="shared" si="5"/>
        <v>2502.75</v>
      </c>
      <c r="K6544" s="37" t="str">
        <f t="array" ref="K6544">IFERROR(XLOOKUP(G6544,'Tipo de carga'!A:A,'Tipo de carga'!B:B))</f>
        <v>COMSUSTENTA</v>
      </c>
      <c r="L6544" s="37">
        <f t="shared" si="2"/>
        <v>48</v>
      </c>
      <c r="M6544" s="37">
        <f t="shared" si="3"/>
        <v>24</v>
      </c>
      <c r="N6544" s="37">
        <f t="shared" si="4"/>
        <v>11</v>
      </c>
      <c r="O6544" s="37" t="str">
        <f t="array" ref="O6544">IFERROR(XLOOKUP(K6544,'Tipo de carga'!B:B,'Tipo de carga'!C:C))</f>
        <v>GNC</v>
      </c>
    </row>
    <row r="6545">
      <c r="A6545" s="36">
        <v>1928.0</v>
      </c>
      <c r="B6545" s="37" t="str">
        <f t="array" ref="B6545">IFERROR(XLOOKUP(A6545,'Asignacion Nov'!A:A,'Asignacion Nov'!C:C))</f>
        <v>MeLi Ded Puebla</v>
      </c>
      <c r="C6545" s="37" t="str">
        <f t="array" ref="C6545">IFERROR(XLOOKUP(A6545,'Asignacion Nov'!A:A,'Asignacion Nov'!B:B))</f>
        <v>EC-05</v>
      </c>
      <c r="D6545" s="38">
        <v>45620.0</v>
      </c>
      <c r="E6545" s="36" t="s">
        <v>319</v>
      </c>
      <c r="F6545" s="37" t="str">
        <f t="array" ref="F6545">IFERROR(XLOOKUP(E6545,Operadores!A:A,Operadores!B:B))</f>
        <v>BARPED</v>
      </c>
      <c r="G6545" s="36" t="s">
        <v>315</v>
      </c>
      <c r="H6545" s="39">
        <v>10.65</v>
      </c>
      <c r="I6545" s="40">
        <v>306.0</v>
      </c>
      <c r="J6545" s="41">
        <f t="shared" si="5"/>
        <v>3258.9</v>
      </c>
      <c r="K6545" s="37" t="str">
        <f t="array" ref="K6545">IFERROR(XLOOKUP(G6545,'Tipo de carga'!A:A,'Tipo de carga'!B:B))</f>
        <v>COMSUSTENTA</v>
      </c>
      <c r="L6545" s="37">
        <f t="shared" si="2"/>
        <v>48</v>
      </c>
      <c r="M6545" s="37">
        <f t="shared" si="3"/>
        <v>24</v>
      </c>
      <c r="N6545" s="37">
        <f t="shared" si="4"/>
        <v>11</v>
      </c>
      <c r="O6545" s="37" t="str">
        <f t="array" ref="O6545">IFERROR(XLOOKUP(K6545,'Tipo de carga'!B:B,'Tipo de carga'!C:C))</f>
        <v>GNC</v>
      </c>
    </row>
    <row r="6546">
      <c r="A6546" s="36">
        <v>1965.0</v>
      </c>
      <c r="B6546" s="37" t="str">
        <f t="array" ref="B6546">IFERROR(XLOOKUP(A6546,'Asignacion Nov'!A:A,'Asignacion Nov'!C:C))</f>
        <v>Circuitos</v>
      </c>
      <c r="C6546" s="37" t="str">
        <f t="array" ref="C6546">IFERROR(XLOOKUP(A6546,'Asignacion Nov'!A:A,'Asignacion Nov'!B:B))</f>
        <v>EC-03</v>
      </c>
      <c r="D6546" s="38">
        <v>45621.997349537036</v>
      </c>
      <c r="E6546" s="36" t="s">
        <v>181</v>
      </c>
      <c r="F6546" s="37" t="str">
        <f t="array" ref="F6546">IFERROR(XLOOKUP(E6546,Operadores!A:A,Operadores!B:B))</f>
        <v>BREISR</v>
      </c>
      <c r="G6546" s="36" t="s">
        <v>72</v>
      </c>
      <c r="H6546" s="39">
        <v>19.03</v>
      </c>
      <c r="I6546" s="40">
        <v>230.0</v>
      </c>
      <c r="J6546" s="41">
        <f t="shared" si="5"/>
        <v>4376.9</v>
      </c>
      <c r="K6546" s="37" t="str">
        <f t="array" ref="K6546">IFERROR(XLOOKUP(G6546,'Tipo de carga'!A:A,'Tipo de carga'!B:B))</f>
        <v>Autoabasto</v>
      </c>
      <c r="L6546" s="37">
        <f t="shared" si="2"/>
        <v>48</v>
      </c>
      <c r="M6546" s="37">
        <f t="shared" si="3"/>
        <v>25</v>
      </c>
      <c r="N6546" s="37">
        <f t="shared" si="4"/>
        <v>11</v>
      </c>
      <c r="O6546" s="37" t="str">
        <f t="array" ref="O6546">IFERROR(XLOOKUP(K6546,'Tipo de carga'!B:B,'Tipo de carga'!C:C))</f>
        <v>Diesel</v>
      </c>
    </row>
    <row r="6547">
      <c r="A6547" s="36">
        <v>1931.0</v>
      </c>
      <c r="B6547" s="37" t="str">
        <f t="array" ref="B6547">IFERROR(XLOOKUP(A6547,'Asignacion Nov'!A:A,'Asignacion Nov'!C:C))</f>
        <v>Circuitos</v>
      </c>
      <c r="C6547" s="37" t="str">
        <f t="array" ref="C6547">IFERROR(XLOOKUP(A6547,'Asignacion Nov'!A:A,'Asignacion Nov'!B:B))</f>
        <v>EC-03</v>
      </c>
      <c r="D6547" s="38">
        <v>45621.98324074074</v>
      </c>
      <c r="E6547" s="36" t="s">
        <v>26</v>
      </c>
      <c r="F6547" s="37" t="str">
        <f t="array" ref="F6547">IFERROR(XLOOKUP(E6547,Operadores!A:A,Operadores!B:B))</f>
        <v>ARBJO</v>
      </c>
      <c r="G6547" s="36" t="s">
        <v>72</v>
      </c>
      <c r="H6547" s="39">
        <v>19.03</v>
      </c>
      <c r="I6547" s="40">
        <v>451.0</v>
      </c>
      <c r="J6547" s="41">
        <f t="shared" si="5"/>
        <v>8582.53</v>
      </c>
      <c r="K6547" s="37" t="str">
        <f t="array" ref="K6547">IFERROR(XLOOKUP(G6547,'Tipo de carga'!A:A,'Tipo de carga'!B:B))</f>
        <v>Autoabasto</v>
      </c>
      <c r="L6547" s="37">
        <f t="shared" si="2"/>
        <v>48</v>
      </c>
      <c r="M6547" s="37">
        <f t="shared" si="3"/>
        <v>25</v>
      </c>
      <c r="N6547" s="37">
        <f t="shared" si="4"/>
        <v>11</v>
      </c>
      <c r="O6547" s="37" t="str">
        <f t="array" ref="O6547">IFERROR(XLOOKUP(K6547,'Tipo de carga'!B:B,'Tipo de carga'!C:C))</f>
        <v>Diesel</v>
      </c>
    </row>
    <row r="6548">
      <c r="A6548" s="36">
        <v>1942.0</v>
      </c>
      <c r="B6548" s="37" t="str">
        <f t="array" ref="B6548">IFERROR(XLOOKUP(A6548,'Asignacion Nov'!A:A,'Asignacion Nov'!C:C))</f>
        <v>MeLi asignado SD</v>
      </c>
      <c r="C6548" s="37" t="str">
        <f t="array" ref="C6548">IFERROR(XLOOKUP(A6548,'Asignacion Nov'!A:A,'Asignacion Nov'!B:B))</f>
        <v>EC-05</v>
      </c>
      <c r="D6548" s="38">
        <v>45621.974641203706</v>
      </c>
      <c r="E6548" s="36" t="s">
        <v>581</v>
      </c>
      <c r="F6548" s="37" t="str">
        <f t="array" ref="F6548">IFERROR(XLOOKUP(E6548,Operadores!A:A,Operadores!B:B))</f>
        <v>RICCES</v>
      </c>
      <c r="G6548" s="36" t="s">
        <v>72</v>
      </c>
      <c r="H6548" s="39">
        <v>19.03</v>
      </c>
      <c r="I6548" s="40">
        <v>560.0</v>
      </c>
      <c r="J6548" s="41">
        <f t="shared" si="5"/>
        <v>10656.8</v>
      </c>
      <c r="K6548" s="37" t="str">
        <f t="array" ref="K6548">IFERROR(XLOOKUP(G6548,'Tipo de carga'!A:A,'Tipo de carga'!B:B))</f>
        <v>Autoabasto</v>
      </c>
      <c r="L6548" s="37">
        <f t="shared" si="2"/>
        <v>48</v>
      </c>
      <c r="M6548" s="37">
        <f t="shared" si="3"/>
        <v>25</v>
      </c>
      <c r="N6548" s="37">
        <f t="shared" si="4"/>
        <v>11</v>
      </c>
      <c r="O6548" s="37" t="str">
        <f t="array" ref="O6548">IFERROR(XLOOKUP(K6548,'Tipo de carga'!B:B,'Tipo de carga'!C:C))</f>
        <v>Diesel</v>
      </c>
    </row>
    <row r="6549">
      <c r="A6549" s="36">
        <v>1856.0</v>
      </c>
      <c r="B6549" s="37" t="str">
        <f t="array" ref="B6549">IFERROR(XLOOKUP(A6549,'Asignacion Nov'!A:A,'Asignacion Nov'!C:C))</f>
        <v>Pipas</v>
      </c>
      <c r="C6549" s="37" t="str">
        <f t="array" ref="C6549">IFERROR(XLOOKUP(A6549,'Asignacion Nov'!A:A,'Asignacion Nov'!B:B))</f>
        <v>EC-02</v>
      </c>
      <c r="D6549" s="38">
        <v>45621.94553240741</v>
      </c>
      <c r="E6549" s="36" t="s">
        <v>43</v>
      </c>
      <c r="F6549" s="37" t="str">
        <f t="array" ref="F6549">IFERROR(XLOOKUP(E6549,Operadores!A:A,Operadores!B:B))</f>
        <v>HERJU01</v>
      </c>
      <c r="G6549" s="36" t="s">
        <v>72</v>
      </c>
      <c r="H6549" s="39">
        <v>19.03</v>
      </c>
      <c r="I6549" s="40">
        <v>629.0</v>
      </c>
      <c r="J6549" s="41">
        <f t="shared" si="5"/>
        <v>11969.87</v>
      </c>
      <c r="K6549" s="37" t="str">
        <f t="array" ref="K6549">IFERROR(XLOOKUP(G6549,'Tipo de carga'!A:A,'Tipo de carga'!B:B))</f>
        <v>Autoabasto</v>
      </c>
      <c r="L6549" s="37">
        <f t="shared" si="2"/>
        <v>48</v>
      </c>
      <c r="M6549" s="37">
        <f t="shared" si="3"/>
        <v>25</v>
      </c>
      <c r="N6549" s="37">
        <f t="shared" si="4"/>
        <v>11</v>
      </c>
      <c r="O6549" s="37" t="str">
        <f t="array" ref="O6549">IFERROR(XLOOKUP(K6549,'Tipo de carga'!B:B,'Tipo de carga'!C:C))</f>
        <v>Diesel</v>
      </c>
    </row>
    <row r="6550">
      <c r="A6550" s="36">
        <v>1888.0</v>
      </c>
      <c r="B6550" s="37" t="str">
        <f t="array" ref="B6550">IFERROR(XLOOKUP(A6550,'Asignacion Nov'!A:A,'Asignacion Nov'!C:C))</f>
        <v>Circuitos</v>
      </c>
      <c r="C6550" s="37" t="str">
        <f t="array" ref="C6550">IFERROR(XLOOKUP(A6550,'Asignacion Nov'!A:A,'Asignacion Nov'!B:B))</f>
        <v>EC-03</v>
      </c>
      <c r="D6550" s="38">
        <v>45621.93274305556</v>
      </c>
      <c r="E6550" s="36" t="s">
        <v>588</v>
      </c>
      <c r="F6550" s="37" t="str">
        <f t="array" ref="F6550">IFERROR(XLOOKUP(E6550,Operadores!A:A,Operadores!B:B))</f>
        <v>CONMAU</v>
      </c>
      <c r="G6550" s="36" t="s">
        <v>72</v>
      </c>
      <c r="H6550" s="39">
        <v>19.03</v>
      </c>
      <c r="I6550" s="40">
        <v>429.0</v>
      </c>
      <c r="J6550" s="41">
        <f t="shared" si="5"/>
        <v>8163.87</v>
      </c>
      <c r="K6550" s="37" t="str">
        <f t="array" ref="K6550">IFERROR(XLOOKUP(G6550,'Tipo de carga'!A:A,'Tipo de carga'!B:B))</f>
        <v>Autoabasto</v>
      </c>
      <c r="L6550" s="37">
        <f t="shared" si="2"/>
        <v>48</v>
      </c>
      <c r="M6550" s="37">
        <f t="shared" si="3"/>
        <v>25</v>
      </c>
      <c r="N6550" s="37">
        <f t="shared" si="4"/>
        <v>11</v>
      </c>
      <c r="O6550" s="37" t="str">
        <f t="array" ref="O6550">IFERROR(XLOOKUP(K6550,'Tipo de carga'!B:B,'Tipo de carga'!C:C))</f>
        <v>Diesel</v>
      </c>
    </row>
    <row r="6551">
      <c r="A6551" s="36">
        <v>1767.0</v>
      </c>
      <c r="B6551" s="37" t="str">
        <f t="array" ref="B6551">IFERROR(XLOOKUP(A6551,'Asignacion Nov'!A:A,'Asignacion Nov'!C:C))</f>
        <v>Pilgrims Tepo</v>
      </c>
      <c r="C6551" s="37" t="str">
        <f t="array" ref="C6551">IFERROR(XLOOKUP(A6551,'Asignacion Nov'!A:A,'Asignacion Nov'!B:B))</f>
        <v>EC-02</v>
      </c>
      <c r="D6551" s="38">
        <v>45621.91202546296</v>
      </c>
      <c r="E6551" s="36" t="s">
        <v>429</v>
      </c>
      <c r="F6551" s="37" t="str">
        <f t="array" ref="F6551">IFERROR(XLOOKUP(E6551,Operadores!A:A,Operadores!B:B))</f>
        <v>RODLEO</v>
      </c>
      <c r="G6551" s="36" t="s">
        <v>72</v>
      </c>
      <c r="H6551" s="39">
        <v>19.03</v>
      </c>
      <c r="I6551" s="40">
        <v>296.0</v>
      </c>
      <c r="J6551" s="41">
        <f t="shared" si="5"/>
        <v>5632.88</v>
      </c>
      <c r="K6551" s="37" t="str">
        <f t="array" ref="K6551">IFERROR(XLOOKUP(G6551,'Tipo de carga'!A:A,'Tipo de carga'!B:B))</f>
        <v>Autoabasto</v>
      </c>
      <c r="L6551" s="37">
        <f t="shared" si="2"/>
        <v>48</v>
      </c>
      <c r="M6551" s="37">
        <f t="shared" si="3"/>
        <v>25</v>
      </c>
      <c r="N6551" s="37">
        <f t="shared" si="4"/>
        <v>11</v>
      </c>
      <c r="O6551" s="37" t="str">
        <f t="array" ref="O6551">IFERROR(XLOOKUP(K6551,'Tipo de carga'!B:B,'Tipo de carga'!C:C))</f>
        <v>Diesel</v>
      </c>
    </row>
    <row r="6552">
      <c r="A6552" s="36">
        <v>1762.0</v>
      </c>
      <c r="B6552" s="37" t="str">
        <f t="array" ref="B6552">IFERROR(XLOOKUP(A6552,'Asignacion Nov'!A:A,'Asignacion Nov'!C:C))</f>
        <v>Hisense</v>
      </c>
      <c r="C6552" s="37" t="str">
        <f t="array" ref="C6552">IFERROR(XLOOKUP(A6552,'Asignacion Nov'!A:A,'Asignacion Nov'!B:B))</f>
        <v>EC-03</v>
      </c>
      <c r="D6552" s="38">
        <v>45621.89989583333</v>
      </c>
      <c r="E6552" s="36" t="s">
        <v>410</v>
      </c>
      <c r="F6552" s="37" t="str">
        <f t="array" ref="F6552">IFERROR(XLOOKUP(E6552,Operadores!A:A,Operadores!B:B))</f>
        <v>LOPMA03</v>
      </c>
      <c r="G6552" s="36" t="s">
        <v>72</v>
      </c>
      <c r="H6552" s="39">
        <v>19.03</v>
      </c>
      <c r="I6552" s="40">
        <v>390.0</v>
      </c>
      <c r="J6552" s="41">
        <f t="shared" si="5"/>
        <v>7421.7</v>
      </c>
      <c r="K6552" s="37" t="str">
        <f t="array" ref="K6552">IFERROR(XLOOKUP(G6552,'Tipo de carga'!A:A,'Tipo de carga'!B:B))</f>
        <v>Autoabasto</v>
      </c>
      <c r="L6552" s="37">
        <f t="shared" si="2"/>
        <v>48</v>
      </c>
      <c r="M6552" s="37">
        <f t="shared" si="3"/>
        <v>25</v>
      </c>
      <c r="N6552" s="37">
        <f t="shared" si="4"/>
        <v>11</v>
      </c>
      <c r="O6552" s="37" t="str">
        <f t="array" ref="O6552">IFERROR(XLOOKUP(K6552,'Tipo de carga'!B:B,'Tipo de carga'!C:C))</f>
        <v>Diesel</v>
      </c>
    </row>
    <row r="6553">
      <c r="A6553" s="36">
        <v>2004.0</v>
      </c>
      <c r="B6553" s="37" t="str">
        <f t="array" ref="B6553">IFERROR(XLOOKUP(A6553,'Asignacion Nov'!A:A,'Asignacion Nov'!C:C))</f>
        <v>MeLi Dedicado Merida</v>
      </c>
      <c r="C6553" s="37" t="str">
        <f t="array" ref="C6553">IFERROR(XLOOKUP(A6553,'Asignacion Nov'!A:A,'Asignacion Nov'!B:B))</f>
        <v>EC-05</v>
      </c>
      <c r="D6553" s="38">
        <v>45621.878587962965</v>
      </c>
      <c r="E6553" s="36" t="s">
        <v>603</v>
      </c>
      <c r="F6553" s="37" t="str">
        <f t="array" ref="F6553">IFERROR(XLOOKUP(E6553,Operadores!A:A,Operadores!B:B))</f>
        <v>SARJO</v>
      </c>
      <c r="G6553" s="36" t="s">
        <v>72</v>
      </c>
      <c r="H6553" s="39">
        <v>19.03</v>
      </c>
      <c r="I6553" s="40">
        <v>15.0</v>
      </c>
      <c r="J6553" s="41">
        <f t="shared" si="5"/>
        <v>285.45</v>
      </c>
      <c r="K6553" s="37" t="str">
        <f t="array" ref="K6553">IFERROR(XLOOKUP(G6553,'Tipo de carga'!A:A,'Tipo de carga'!B:B))</f>
        <v>Autoabasto</v>
      </c>
      <c r="L6553" s="37">
        <f t="shared" si="2"/>
        <v>48</v>
      </c>
      <c r="M6553" s="37">
        <f t="shared" si="3"/>
        <v>25</v>
      </c>
      <c r="N6553" s="37">
        <f t="shared" si="4"/>
        <v>11</v>
      </c>
      <c r="O6553" s="37" t="str">
        <f t="array" ref="O6553">IFERROR(XLOOKUP(K6553,'Tipo de carga'!B:B,'Tipo de carga'!C:C))</f>
        <v>Diesel</v>
      </c>
    </row>
    <row r="6554">
      <c r="A6554" s="36">
        <v>1685.0</v>
      </c>
      <c r="B6554" s="37" t="str">
        <f t="array" ref="B6554">IFERROR(XLOOKUP(A6554,'Asignacion Nov'!A:A,'Asignacion Nov'!C:C))</f>
        <v>Pilgrims Tepo</v>
      </c>
      <c r="C6554" s="37" t="str">
        <f t="array" ref="C6554">IFERROR(XLOOKUP(A6554,'Asignacion Nov'!A:A,'Asignacion Nov'!B:B))</f>
        <v>EC-02</v>
      </c>
      <c r="D6554" s="38">
        <v>45621.865648148145</v>
      </c>
      <c r="E6554" s="36" t="s">
        <v>159</v>
      </c>
      <c r="F6554" s="37" t="str">
        <f t="array" ref="F6554">IFERROR(XLOOKUP(E6554,Operadores!A:A,Operadores!B:B))</f>
        <v>GONENR</v>
      </c>
      <c r="G6554" s="36" t="s">
        <v>72</v>
      </c>
      <c r="H6554" s="39">
        <v>19.03</v>
      </c>
      <c r="I6554" s="40">
        <v>141.0</v>
      </c>
      <c r="J6554" s="41">
        <f t="shared" si="5"/>
        <v>2683.23</v>
      </c>
      <c r="K6554" s="37" t="str">
        <f t="array" ref="K6554">IFERROR(XLOOKUP(G6554,'Tipo de carga'!A:A,'Tipo de carga'!B:B))</f>
        <v>Autoabasto</v>
      </c>
      <c r="L6554" s="37">
        <f t="shared" si="2"/>
        <v>48</v>
      </c>
      <c r="M6554" s="37">
        <f t="shared" si="3"/>
        <v>25</v>
      </c>
      <c r="N6554" s="37">
        <f t="shared" si="4"/>
        <v>11</v>
      </c>
      <c r="O6554" s="37" t="str">
        <f t="array" ref="O6554">IFERROR(XLOOKUP(K6554,'Tipo de carga'!B:B,'Tipo de carga'!C:C))</f>
        <v>Diesel</v>
      </c>
    </row>
    <row r="6555">
      <c r="A6555" s="36">
        <v>1863.0</v>
      </c>
      <c r="B6555" s="37" t="str">
        <f t="array" ref="B6555">IFERROR(XLOOKUP(A6555,'Asignacion Nov'!A:A,'Asignacion Nov'!C:C))</f>
        <v>Pilgrims Tepo</v>
      </c>
      <c r="C6555" s="37" t="str">
        <f t="array" ref="C6555">IFERROR(XLOOKUP(A6555,'Asignacion Nov'!A:A,'Asignacion Nov'!B:B))</f>
        <v>EC-02</v>
      </c>
      <c r="D6555" s="38">
        <v>45621.850381944445</v>
      </c>
      <c r="E6555" s="36" t="s">
        <v>324</v>
      </c>
      <c r="F6555" s="37" t="str">
        <f t="array" ref="F6555">IFERROR(XLOOKUP(E6555,Operadores!A:A,Operadores!B:B))</f>
        <v>MORDAN</v>
      </c>
      <c r="G6555" s="36" t="s">
        <v>72</v>
      </c>
      <c r="H6555" s="39">
        <v>19.03</v>
      </c>
      <c r="I6555" s="40">
        <v>384.0</v>
      </c>
      <c r="J6555" s="41">
        <f t="shared" si="5"/>
        <v>7307.52</v>
      </c>
      <c r="K6555" s="37" t="str">
        <f t="array" ref="K6555">IFERROR(XLOOKUP(G6555,'Tipo de carga'!A:A,'Tipo de carga'!B:B))</f>
        <v>Autoabasto</v>
      </c>
      <c r="L6555" s="37">
        <f t="shared" si="2"/>
        <v>48</v>
      </c>
      <c r="M6555" s="37">
        <f t="shared" si="3"/>
        <v>25</v>
      </c>
      <c r="N6555" s="37">
        <f t="shared" si="4"/>
        <v>11</v>
      </c>
      <c r="O6555" s="37" t="str">
        <f t="array" ref="O6555">IFERROR(XLOOKUP(K6555,'Tipo de carga'!B:B,'Tipo de carga'!C:C))</f>
        <v>Diesel</v>
      </c>
    </row>
    <row r="6556">
      <c r="A6556" s="36">
        <v>1866.0</v>
      </c>
      <c r="B6556" s="37" t="str">
        <f t="array" ref="B6556">IFERROR(XLOOKUP(A6556,'Asignacion Nov'!A:A,'Asignacion Nov'!C:C))</f>
        <v>Pilgrims Tepo</v>
      </c>
      <c r="C6556" s="37" t="str">
        <f t="array" ref="C6556">IFERROR(XLOOKUP(A6556,'Asignacion Nov'!A:A,'Asignacion Nov'!B:B))</f>
        <v>EC-02</v>
      </c>
      <c r="D6556" s="38">
        <v>45621.840682870374</v>
      </c>
      <c r="E6556" s="36" t="s">
        <v>384</v>
      </c>
      <c r="F6556" s="37" t="str">
        <f t="array" ref="F6556">IFERROR(XLOOKUP(E6556,Operadores!A:A,Operadores!B:B))</f>
        <v>LEOJOS</v>
      </c>
      <c r="G6556" s="36" t="s">
        <v>72</v>
      </c>
      <c r="H6556" s="39">
        <v>19.03</v>
      </c>
      <c r="I6556" s="40">
        <v>37.0</v>
      </c>
      <c r="J6556" s="41">
        <f t="shared" si="5"/>
        <v>704.11</v>
      </c>
      <c r="K6556" s="37" t="str">
        <f t="array" ref="K6556">IFERROR(XLOOKUP(G6556,'Tipo de carga'!A:A,'Tipo de carga'!B:B))</f>
        <v>Autoabasto</v>
      </c>
      <c r="L6556" s="37">
        <f t="shared" si="2"/>
        <v>48</v>
      </c>
      <c r="M6556" s="37">
        <f t="shared" si="3"/>
        <v>25</v>
      </c>
      <c r="N6556" s="37">
        <f t="shared" si="4"/>
        <v>11</v>
      </c>
      <c r="O6556" s="37" t="str">
        <f t="array" ref="O6556">IFERROR(XLOOKUP(K6556,'Tipo de carga'!B:B,'Tipo de carga'!C:C))</f>
        <v>Diesel</v>
      </c>
    </row>
    <row r="6557">
      <c r="A6557" s="36">
        <v>2058.0</v>
      </c>
      <c r="B6557" s="37" t="str">
        <f t="array" ref="B6557">IFERROR(XLOOKUP(A6557,'Asignacion Nov'!A:A,'Asignacion Nov'!C:C))</f>
        <v>Peñafiel Tecamac</v>
      </c>
      <c r="C6557" s="37" t="str">
        <f t="array" ref="C6557">IFERROR(XLOOKUP(A6557,'Asignacion Nov'!A:A,'Asignacion Nov'!B:B))</f>
        <v>EC-02</v>
      </c>
      <c r="D6557" s="38">
        <v>45621.8233912037</v>
      </c>
      <c r="E6557" s="36" t="s">
        <v>450</v>
      </c>
      <c r="F6557" s="37" t="str">
        <f t="array" ref="F6557">IFERROR(XLOOKUP(E6557,Operadores!A:A,Operadores!B:B))</f>
        <v>PERJU04</v>
      </c>
      <c r="G6557" s="36" t="s">
        <v>72</v>
      </c>
      <c r="H6557" s="39">
        <v>19.03</v>
      </c>
      <c r="I6557" s="40">
        <v>589.0</v>
      </c>
      <c r="J6557" s="41">
        <f t="shared" si="5"/>
        <v>11208.67</v>
      </c>
      <c r="K6557" s="37" t="str">
        <f t="array" ref="K6557">IFERROR(XLOOKUP(G6557,'Tipo de carga'!A:A,'Tipo de carga'!B:B))</f>
        <v>Autoabasto</v>
      </c>
      <c r="L6557" s="37">
        <f t="shared" si="2"/>
        <v>48</v>
      </c>
      <c r="M6557" s="37">
        <f t="shared" si="3"/>
        <v>25</v>
      </c>
      <c r="N6557" s="37">
        <f t="shared" si="4"/>
        <v>11</v>
      </c>
      <c r="O6557" s="37" t="str">
        <f t="array" ref="O6557">IFERROR(XLOOKUP(K6557,'Tipo de carga'!B:B,'Tipo de carga'!C:C))</f>
        <v>Diesel</v>
      </c>
    </row>
    <row r="6558">
      <c r="A6558" s="36">
        <v>1850.0</v>
      </c>
      <c r="B6558" s="37" t="str">
        <f t="array" ref="B6558">IFERROR(XLOOKUP(A6558,'Asignacion Nov'!A:A,'Asignacion Nov'!C:C))</f>
        <v>Hisense</v>
      </c>
      <c r="C6558" s="37" t="str">
        <f t="array" ref="C6558">IFERROR(XLOOKUP(A6558,'Asignacion Nov'!A:A,'Asignacion Nov'!B:B))</f>
        <v>EC-03</v>
      </c>
      <c r="D6558" s="38">
        <v>45621.7974537037</v>
      </c>
      <c r="E6558" s="36" t="s">
        <v>487</v>
      </c>
      <c r="F6558" s="37" t="str">
        <f t="array" ref="F6558">IFERROR(XLOOKUP(E6558,Operadores!A:A,Operadores!B:B))</f>
        <v>DOMSAL</v>
      </c>
      <c r="G6558" s="36" t="s">
        <v>72</v>
      </c>
      <c r="H6558" s="39">
        <v>19.03</v>
      </c>
      <c r="I6558" s="40">
        <v>126.0</v>
      </c>
      <c r="J6558" s="41">
        <f t="shared" si="5"/>
        <v>2397.78</v>
      </c>
      <c r="K6558" s="37" t="str">
        <f t="array" ref="K6558">IFERROR(XLOOKUP(G6558,'Tipo de carga'!A:A,'Tipo de carga'!B:B))</f>
        <v>Autoabasto</v>
      </c>
      <c r="L6558" s="37">
        <f t="shared" si="2"/>
        <v>48</v>
      </c>
      <c r="M6558" s="37">
        <f t="shared" si="3"/>
        <v>25</v>
      </c>
      <c r="N6558" s="37">
        <f t="shared" si="4"/>
        <v>11</v>
      </c>
      <c r="O6558" s="37" t="str">
        <f t="array" ref="O6558">IFERROR(XLOOKUP(K6558,'Tipo de carga'!B:B,'Tipo de carga'!C:C))</f>
        <v>Diesel</v>
      </c>
    </row>
    <row r="6559">
      <c r="A6559" s="36">
        <v>1861.0</v>
      </c>
      <c r="B6559" s="37" t="str">
        <f t="array" ref="B6559">IFERROR(XLOOKUP(A6559,'Asignacion Nov'!A:A,'Asignacion Nov'!C:C))</f>
        <v>Pilgrims Tepo</v>
      </c>
      <c r="C6559" s="37" t="str">
        <f t="array" ref="C6559">IFERROR(XLOOKUP(A6559,'Asignacion Nov'!A:A,'Asignacion Nov'!B:B))</f>
        <v>EC-02</v>
      </c>
      <c r="D6559" s="38">
        <v>45621.78737268518</v>
      </c>
      <c r="E6559" s="36" t="s">
        <v>330</v>
      </c>
      <c r="F6559" s="37" t="str">
        <f t="array" ref="F6559">IFERROR(XLOOKUP(E6559,Operadores!A:A,Operadores!B:B))</f>
        <v>JIMJOR</v>
      </c>
      <c r="G6559" s="36" t="s">
        <v>72</v>
      </c>
      <c r="H6559" s="39">
        <v>19.03</v>
      </c>
      <c r="I6559" s="40">
        <v>284.0</v>
      </c>
      <c r="J6559" s="41">
        <f t="shared" si="5"/>
        <v>5404.52</v>
      </c>
      <c r="K6559" s="37" t="str">
        <f t="array" ref="K6559">IFERROR(XLOOKUP(G6559,'Tipo de carga'!A:A,'Tipo de carga'!B:B))</f>
        <v>Autoabasto</v>
      </c>
      <c r="L6559" s="37">
        <f t="shared" si="2"/>
        <v>48</v>
      </c>
      <c r="M6559" s="37">
        <f t="shared" si="3"/>
        <v>25</v>
      </c>
      <c r="N6559" s="37">
        <f t="shared" si="4"/>
        <v>11</v>
      </c>
      <c r="O6559" s="37" t="str">
        <f t="array" ref="O6559">IFERROR(XLOOKUP(K6559,'Tipo de carga'!B:B,'Tipo de carga'!C:C))</f>
        <v>Diesel</v>
      </c>
    </row>
    <row r="6560">
      <c r="A6560" s="36">
        <v>1683.0</v>
      </c>
      <c r="B6560" s="37" t="str">
        <f t="array" ref="B6560">IFERROR(XLOOKUP(A6560,'Asignacion Nov'!A:A,'Asignacion Nov'!C:C))</f>
        <v>Pilgrims Tepo</v>
      </c>
      <c r="C6560" s="37" t="str">
        <f t="array" ref="C6560">IFERROR(XLOOKUP(A6560,'Asignacion Nov'!A:A,'Asignacion Nov'!B:B))</f>
        <v>EC-02</v>
      </c>
      <c r="D6560" s="38">
        <v>45621.777025462965</v>
      </c>
      <c r="E6560" s="36" t="s">
        <v>373</v>
      </c>
      <c r="F6560" s="37" t="str">
        <f t="array" ref="F6560">IFERROR(XLOOKUP(E6560,Operadores!A:A,Operadores!B:B))</f>
        <v>RENOSC</v>
      </c>
      <c r="G6560" s="36" t="s">
        <v>72</v>
      </c>
      <c r="H6560" s="39">
        <v>19.03</v>
      </c>
      <c r="I6560" s="40">
        <v>387.0</v>
      </c>
      <c r="J6560" s="41">
        <f t="shared" si="5"/>
        <v>7364.61</v>
      </c>
      <c r="K6560" s="37" t="str">
        <f t="array" ref="K6560">IFERROR(XLOOKUP(G6560,'Tipo de carga'!A:A,'Tipo de carga'!B:B))</f>
        <v>Autoabasto</v>
      </c>
      <c r="L6560" s="37">
        <f t="shared" si="2"/>
        <v>48</v>
      </c>
      <c r="M6560" s="37">
        <f t="shared" si="3"/>
        <v>25</v>
      </c>
      <c r="N6560" s="37">
        <f t="shared" si="4"/>
        <v>11</v>
      </c>
      <c r="O6560" s="37" t="str">
        <f t="array" ref="O6560">IFERROR(XLOOKUP(K6560,'Tipo de carga'!B:B,'Tipo de carga'!C:C))</f>
        <v>Diesel</v>
      </c>
    </row>
    <row r="6561">
      <c r="A6561" s="36">
        <v>1866.0</v>
      </c>
      <c r="B6561" s="37" t="str">
        <f t="array" ref="B6561">IFERROR(XLOOKUP(A6561,'Asignacion Nov'!A:A,'Asignacion Nov'!C:C))</f>
        <v>Pilgrims Tepo</v>
      </c>
      <c r="C6561" s="37" t="str">
        <f t="array" ref="C6561">IFERROR(XLOOKUP(A6561,'Asignacion Nov'!A:A,'Asignacion Nov'!B:B))</f>
        <v>EC-02</v>
      </c>
      <c r="D6561" s="38">
        <v>45621.76894675926</v>
      </c>
      <c r="E6561" s="36" t="s">
        <v>380</v>
      </c>
      <c r="F6561" s="37" t="str">
        <f t="array" ref="F6561">IFERROR(XLOOKUP(E6561,Operadores!A:A,Operadores!B:B))</f>
        <v>FRAMAU</v>
      </c>
      <c r="G6561" s="36" t="s">
        <v>72</v>
      </c>
      <c r="H6561" s="39">
        <v>19.03</v>
      </c>
      <c r="I6561" s="40">
        <v>120.0</v>
      </c>
      <c r="J6561" s="41">
        <f t="shared" si="5"/>
        <v>2283.6</v>
      </c>
      <c r="K6561" s="37" t="str">
        <f t="array" ref="K6561">IFERROR(XLOOKUP(G6561,'Tipo de carga'!A:A,'Tipo de carga'!B:B))</f>
        <v>Autoabasto</v>
      </c>
      <c r="L6561" s="37">
        <f t="shared" si="2"/>
        <v>48</v>
      </c>
      <c r="M6561" s="37">
        <f t="shared" si="3"/>
        <v>25</v>
      </c>
      <c r="N6561" s="37">
        <f t="shared" si="4"/>
        <v>11</v>
      </c>
      <c r="O6561" s="37" t="str">
        <f t="array" ref="O6561">IFERROR(XLOOKUP(K6561,'Tipo de carga'!B:B,'Tipo de carga'!C:C))</f>
        <v>Diesel</v>
      </c>
    </row>
    <row r="6562">
      <c r="A6562" s="36">
        <v>1754.0</v>
      </c>
      <c r="B6562" s="37" t="str">
        <f t="array" ref="B6562">IFERROR(XLOOKUP(A6562,'Asignacion Nov'!A:A,'Asignacion Nov'!C:C))</f>
        <v>Pilgrims Tepo</v>
      </c>
      <c r="C6562" s="37" t="str">
        <f t="array" ref="C6562">IFERROR(XLOOKUP(A6562,'Asignacion Nov'!A:A,'Asignacion Nov'!B:B))</f>
        <v>EC-02</v>
      </c>
      <c r="D6562" s="38">
        <v>45621.76572916667</v>
      </c>
      <c r="E6562" s="36" t="s">
        <v>449</v>
      </c>
      <c r="F6562" s="37" t="str">
        <f t="array" ref="F6562">IFERROR(XLOOKUP(E6562,Operadores!A:A,Operadores!B:B))</f>
        <v>PATRAM</v>
      </c>
      <c r="G6562" s="36" t="s">
        <v>72</v>
      </c>
      <c r="H6562" s="39">
        <v>19.03</v>
      </c>
      <c r="I6562" s="40">
        <v>308.0</v>
      </c>
      <c r="J6562" s="41">
        <f t="shared" si="5"/>
        <v>5861.24</v>
      </c>
      <c r="K6562" s="37" t="str">
        <f t="array" ref="K6562">IFERROR(XLOOKUP(G6562,'Tipo de carga'!A:A,'Tipo de carga'!B:B))</f>
        <v>Autoabasto</v>
      </c>
      <c r="L6562" s="37">
        <f t="shared" si="2"/>
        <v>48</v>
      </c>
      <c r="M6562" s="37">
        <f t="shared" si="3"/>
        <v>25</v>
      </c>
      <c r="N6562" s="37">
        <f t="shared" si="4"/>
        <v>11</v>
      </c>
      <c r="O6562" s="37" t="str">
        <f t="array" ref="O6562">IFERROR(XLOOKUP(K6562,'Tipo de carga'!B:B,'Tipo de carga'!C:C))</f>
        <v>Diesel</v>
      </c>
    </row>
    <row r="6563">
      <c r="A6563" s="36">
        <v>1849.0</v>
      </c>
      <c r="B6563" s="37" t="str">
        <f t="array" ref="B6563">IFERROR(XLOOKUP(A6563,'Asignacion Nov'!A:A,'Asignacion Nov'!C:C))</f>
        <v>Circuitos</v>
      </c>
      <c r="C6563" s="37" t="str">
        <f t="array" ref="C6563">IFERROR(XLOOKUP(A6563,'Asignacion Nov'!A:A,'Asignacion Nov'!B:B))</f>
        <v>EC-03</v>
      </c>
      <c r="D6563" s="38">
        <v>45621.75644675926</v>
      </c>
      <c r="E6563" s="36" t="s">
        <v>528</v>
      </c>
      <c r="F6563" s="37" t="str">
        <f t="array" ref="F6563">IFERROR(XLOOKUP(E6563,Operadores!A:A,Operadores!B:B))</f>
        <v>GOMJOV</v>
      </c>
      <c r="G6563" s="36" t="s">
        <v>72</v>
      </c>
      <c r="H6563" s="39">
        <v>19.03</v>
      </c>
      <c r="I6563" s="40">
        <v>840.0</v>
      </c>
      <c r="J6563" s="41">
        <f t="shared" si="5"/>
        <v>15985.2</v>
      </c>
      <c r="K6563" s="37" t="str">
        <f t="array" ref="K6563">IFERROR(XLOOKUP(G6563,'Tipo de carga'!A:A,'Tipo de carga'!B:B))</f>
        <v>Autoabasto</v>
      </c>
      <c r="L6563" s="37">
        <f t="shared" si="2"/>
        <v>48</v>
      </c>
      <c r="M6563" s="37">
        <f t="shared" si="3"/>
        <v>25</v>
      </c>
      <c r="N6563" s="37">
        <f t="shared" si="4"/>
        <v>11</v>
      </c>
      <c r="O6563" s="37" t="str">
        <f t="array" ref="O6563">IFERROR(XLOOKUP(K6563,'Tipo de carga'!B:B,'Tipo de carga'!C:C))</f>
        <v>Diesel</v>
      </c>
    </row>
    <row r="6564">
      <c r="A6564" s="36">
        <v>1768.0</v>
      </c>
      <c r="B6564" s="37" t="str">
        <f t="array" ref="B6564">IFERROR(XLOOKUP(A6564,'Asignacion Nov'!A:A,'Asignacion Nov'!C:C))</f>
        <v>Circuitos</v>
      </c>
      <c r="C6564" s="37" t="str">
        <f t="array" ref="C6564">IFERROR(XLOOKUP(A6564,'Asignacion Nov'!A:A,'Asignacion Nov'!B:B))</f>
        <v>EC-03</v>
      </c>
      <c r="D6564" s="38">
        <v>45621.73986111111</v>
      </c>
      <c r="E6564" s="36" t="s">
        <v>478</v>
      </c>
      <c r="F6564" s="37" t="str">
        <f t="array" ref="F6564">IFERROR(XLOOKUP(E6564,Operadores!A:A,Operadores!B:B))</f>
        <v>CHAJUA01</v>
      </c>
      <c r="G6564" s="36" t="s">
        <v>72</v>
      </c>
      <c r="H6564" s="39">
        <v>19.03</v>
      </c>
      <c r="I6564" s="40">
        <v>109.0</v>
      </c>
      <c r="J6564" s="41">
        <f t="shared" si="5"/>
        <v>2074.27</v>
      </c>
      <c r="K6564" s="37" t="str">
        <f t="array" ref="K6564">IFERROR(XLOOKUP(G6564,'Tipo de carga'!A:A,'Tipo de carga'!B:B))</f>
        <v>Autoabasto</v>
      </c>
      <c r="L6564" s="37">
        <f t="shared" si="2"/>
        <v>48</v>
      </c>
      <c r="M6564" s="37">
        <f t="shared" si="3"/>
        <v>25</v>
      </c>
      <c r="N6564" s="37">
        <f t="shared" si="4"/>
        <v>11</v>
      </c>
      <c r="O6564" s="37" t="str">
        <f t="array" ref="O6564">IFERROR(XLOOKUP(K6564,'Tipo de carga'!B:B,'Tipo de carga'!C:C))</f>
        <v>Diesel</v>
      </c>
    </row>
    <row r="6565">
      <c r="A6565" s="36">
        <v>2031.0</v>
      </c>
      <c r="B6565" s="37" t="str">
        <f t="array" ref="B6565">IFERROR(XLOOKUP(A6565,'Asignacion Nov'!A:A,'Asignacion Nov'!C:C))</f>
        <v>MeLi Dedicado Merida</v>
      </c>
      <c r="C6565" s="37" t="str">
        <f t="array" ref="C6565">IFERROR(XLOOKUP(A6565,'Asignacion Nov'!A:A,'Asignacion Nov'!B:B))</f>
        <v>EC-05</v>
      </c>
      <c r="D6565" s="38">
        <v>45621.738078703704</v>
      </c>
      <c r="E6565" s="36" t="s">
        <v>304</v>
      </c>
      <c r="F6565" s="37" t="str">
        <f t="array" ref="F6565">IFERROR(XLOOKUP(E6565,Operadores!A:A,Operadores!B:B))</f>
        <v>ORTEDU</v>
      </c>
      <c r="G6565" s="36" t="s">
        <v>72</v>
      </c>
      <c r="H6565" s="39">
        <v>19.03</v>
      </c>
      <c r="I6565" s="40">
        <v>318.0</v>
      </c>
      <c r="J6565" s="41">
        <f t="shared" si="5"/>
        <v>6051.54</v>
      </c>
      <c r="K6565" s="37" t="str">
        <f t="array" ref="K6565">IFERROR(XLOOKUP(G6565,'Tipo de carga'!A:A,'Tipo de carga'!B:B))</f>
        <v>Autoabasto</v>
      </c>
      <c r="L6565" s="37">
        <f t="shared" si="2"/>
        <v>48</v>
      </c>
      <c r="M6565" s="37">
        <f t="shared" si="3"/>
        <v>25</v>
      </c>
      <c r="N6565" s="37">
        <f t="shared" si="4"/>
        <v>11</v>
      </c>
      <c r="O6565" s="37" t="str">
        <f t="array" ref="O6565">IFERROR(XLOOKUP(K6565,'Tipo de carga'!B:B,'Tipo de carga'!C:C))</f>
        <v>Diesel</v>
      </c>
    </row>
    <row r="6566">
      <c r="A6566" s="36">
        <v>1774.0</v>
      </c>
      <c r="B6566" s="37" t="str">
        <f t="array" ref="B6566">IFERROR(XLOOKUP(A6566,'Asignacion Nov'!A:A,'Asignacion Nov'!C:C))</f>
        <v>Circuitos</v>
      </c>
      <c r="C6566" s="37" t="str">
        <f t="array" ref="C6566">IFERROR(XLOOKUP(A6566,'Asignacion Nov'!A:A,'Asignacion Nov'!B:B))</f>
        <v>EC-03</v>
      </c>
      <c r="D6566" s="38">
        <v>45621.72922453703</v>
      </c>
      <c r="E6566" s="36" t="s">
        <v>595</v>
      </c>
      <c r="F6566" s="37" t="str">
        <f t="array" ref="F6566">IFERROR(XLOOKUP(E6566,Operadores!A:A,Operadores!B:B))</f>
        <v>GARFRA</v>
      </c>
      <c r="G6566" s="36" t="s">
        <v>72</v>
      </c>
      <c r="H6566" s="39">
        <v>19.03</v>
      </c>
      <c r="I6566" s="40">
        <v>31.0</v>
      </c>
      <c r="J6566" s="41">
        <f t="shared" si="5"/>
        <v>589.93</v>
      </c>
      <c r="K6566" s="37" t="str">
        <f t="array" ref="K6566">IFERROR(XLOOKUP(G6566,'Tipo de carga'!A:A,'Tipo de carga'!B:B))</f>
        <v>Autoabasto</v>
      </c>
      <c r="L6566" s="37">
        <f t="shared" si="2"/>
        <v>48</v>
      </c>
      <c r="M6566" s="37">
        <f t="shared" si="3"/>
        <v>25</v>
      </c>
      <c r="N6566" s="37">
        <f t="shared" si="4"/>
        <v>11</v>
      </c>
      <c r="O6566" s="37" t="str">
        <f t="array" ref="O6566">IFERROR(XLOOKUP(K6566,'Tipo de carga'!B:B,'Tipo de carga'!C:C))</f>
        <v>Diesel</v>
      </c>
    </row>
    <row r="6567">
      <c r="A6567" s="36">
        <v>2019.0</v>
      </c>
      <c r="B6567" s="37" t="str">
        <f t="array" ref="B6567">IFERROR(XLOOKUP(A6567,'Asignacion Nov'!A:A,'Asignacion Nov'!C:C))</f>
        <v>MeLi Asignado TD</v>
      </c>
      <c r="C6567" s="37" t="str">
        <f t="array" ref="C6567">IFERROR(XLOOKUP(A6567,'Asignacion Nov'!A:A,'Asignacion Nov'!B:B))</f>
        <v>EC-05</v>
      </c>
      <c r="D6567" s="38">
        <v>45621.72163194444</v>
      </c>
      <c r="E6567" s="36" t="s">
        <v>598</v>
      </c>
      <c r="F6567" s="37" t="str">
        <f t="array" ref="F6567">IFERROR(XLOOKUP(E6567,Operadores!A:A,Operadores!B:B))</f>
        <v>CRUDAN</v>
      </c>
      <c r="G6567" s="36" t="s">
        <v>72</v>
      </c>
      <c r="H6567" s="39">
        <v>19.03</v>
      </c>
      <c r="I6567" s="40">
        <v>314.0</v>
      </c>
      <c r="J6567" s="41">
        <f t="shared" si="5"/>
        <v>5975.42</v>
      </c>
      <c r="K6567" s="37" t="str">
        <f t="array" ref="K6567">IFERROR(XLOOKUP(G6567,'Tipo de carga'!A:A,'Tipo de carga'!B:B))</f>
        <v>Autoabasto</v>
      </c>
      <c r="L6567" s="37">
        <f t="shared" si="2"/>
        <v>48</v>
      </c>
      <c r="M6567" s="37">
        <f t="shared" si="3"/>
        <v>25</v>
      </c>
      <c r="N6567" s="37">
        <f t="shared" si="4"/>
        <v>11</v>
      </c>
      <c r="O6567" s="37" t="str">
        <f t="array" ref="O6567">IFERROR(XLOOKUP(K6567,'Tipo de carga'!B:B,'Tipo de carga'!C:C))</f>
        <v>Diesel</v>
      </c>
    </row>
    <row r="6568">
      <c r="A6568" s="36">
        <v>1989.0</v>
      </c>
      <c r="B6568" s="37" t="str">
        <f t="array" ref="B6568">IFERROR(XLOOKUP(A6568,'Asignacion Nov'!A:A,'Asignacion Nov'!C:C))</f>
        <v>MeLi asignado SD</v>
      </c>
      <c r="C6568" s="37" t="str">
        <f t="array" ref="C6568">IFERROR(XLOOKUP(A6568,'Asignacion Nov'!A:A,'Asignacion Nov'!B:B))</f>
        <v>EC-05</v>
      </c>
      <c r="D6568" s="38">
        <v>45621.71707175926</v>
      </c>
      <c r="E6568" s="36" t="s">
        <v>220</v>
      </c>
      <c r="F6568" s="37" t="str">
        <f t="array" ref="F6568">IFERROR(XLOOKUP(E6568,Operadores!A:A,Operadores!B:B))</f>
        <v>CARCRI01</v>
      </c>
      <c r="G6568" s="36" t="s">
        <v>72</v>
      </c>
      <c r="H6568" s="39">
        <v>19.03</v>
      </c>
      <c r="I6568" s="40">
        <v>358.0</v>
      </c>
      <c r="J6568" s="41">
        <f t="shared" si="5"/>
        <v>6812.74</v>
      </c>
      <c r="K6568" s="37" t="str">
        <f t="array" ref="K6568">IFERROR(XLOOKUP(G6568,'Tipo de carga'!A:A,'Tipo de carga'!B:B))</f>
        <v>Autoabasto</v>
      </c>
      <c r="L6568" s="37">
        <f t="shared" si="2"/>
        <v>48</v>
      </c>
      <c r="M6568" s="37">
        <f t="shared" si="3"/>
        <v>25</v>
      </c>
      <c r="N6568" s="37">
        <f t="shared" si="4"/>
        <v>11</v>
      </c>
      <c r="O6568" s="37" t="str">
        <f t="array" ref="O6568">IFERROR(XLOOKUP(K6568,'Tipo de carga'!B:B,'Tipo de carga'!C:C))</f>
        <v>Diesel</v>
      </c>
    </row>
    <row r="6569">
      <c r="A6569" s="36">
        <v>1774.0</v>
      </c>
      <c r="B6569" s="37" t="str">
        <f t="array" ref="B6569">IFERROR(XLOOKUP(A6569,'Asignacion Nov'!A:A,'Asignacion Nov'!C:C))</f>
        <v>Circuitos</v>
      </c>
      <c r="C6569" s="37" t="str">
        <f t="array" ref="C6569">IFERROR(XLOOKUP(A6569,'Asignacion Nov'!A:A,'Asignacion Nov'!B:B))</f>
        <v>EC-03</v>
      </c>
      <c r="D6569" s="38">
        <v>45621.70956018518</v>
      </c>
      <c r="E6569" s="36" t="s">
        <v>595</v>
      </c>
      <c r="F6569" s="37" t="str">
        <f t="array" ref="F6569">IFERROR(XLOOKUP(E6569,Operadores!A:A,Operadores!B:B))</f>
        <v>GARFRA</v>
      </c>
      <c r="G6569" s="36" t="s">
        <v>72</v>
      </c>
      <c r="H6569" s="39">
        <v>19.03</v>
      </c>
      <c r="I6569" s="40">
        <v>632.0</v>
      </c>
      <c r="J6569" s="41">
        <f t="shared" si="5"/>
        <v>12026.96</v>
      </c>
      <c r="K6569" s="37" t="str">
        <f t="array" ref="K6569">IFERROR(XLOOKUP(G6569,'Tipo de carga'!A:A,'Tipo de carga'!B:B))</f>
        <v>Autoabasto</v>
      </c>
      <c r="L6569" s="37">
        <f t="shared" si="2"/>
        <v>48</v>
      </c>
      <c r="M6569" s="37">
        <f t="shared" si="3"/>
        <v>25</v>
      </c>
      <c r="N6569" s="37">
        <f t="shared" si="4"/>
        <v>11</v>
      </c>
      <c r="O6569" s="37" t="str">
        <f t="array" ref="O6569">IFERROR(XLOOKUP(K6569,'Tipo de carga'!B:B,'Tipo de carga'!C:C))</f>
        <v>Diesel</v>
      </c>
    </row>
    <row r="6570">
      <c r="A6570" s="36">
        <v>1704.0</v>
      </c>
      <c r="B6570" s="37" t="str">
        <f t="array" ref="B6570">IFERROR(XLOOKUP(A6570,'Asignacion Nov'!A:A,'Asignacion Nov'!C:C))</f>
        <v>Pilgrims Tepo</v>
      </c>
      <c r="C6570" s="37" t="str">
        <f t="array" ref="C6570">IFERROR(XLOOKUP(A6570,'Asignacion Nov'!A:A,'Asignacion Nov'!B:B))</f>
        <v>EC-02</v>
      </c>
      <c r="D6570" s="38">
        <v>45621.6997337963</v>
      </c>
      <c r="E6570" s="36" t="s">
        <v>382</v>
      </c>
      <c r="F6570" s="37" t="str">
        <f t="array" ref="F6570">IFERROR(XLOOKUP(E6570,Operadores!A:A,Operadores!B:B))</f>
        <v>SALMIG01</v>
      </c>
      <c r="G6570" s="36" t="s">
        <v>72</v>
      </c>
      <c r="H6570" s="39">
        <v>19.0300000000001</v>
      </c>
      <c r="I6570" s="40">
        <v>36.0</v>
      </c>
      <c r="J6570" s="41">
        <f t="shared" si="5"/>
        <v>685.08</v>
      </c>
      <c r="K6570" s="37" t="str">
        <f t="array" ref="K6570">IFERROR(XLOOKUP(G6570,'Tipo de carga'!A:A,'Tipo de carga'!B:B))</f>
        <v>Autoabasto</v>
      </c>
      <c r="L6570" s="37">
        <f t="shared" si="2"/>
        <v>48</v>
      </c>
      <c r="M6570" s="37">
        <f t="shared" si="3"/>
        <v>25</v>
      </c>
      <c r="N6570" s="37">
        <f t="shared" si="4"/>
        <v>11</v>
      </c>
      <c r="O6570" s="37" t="str">
        <f t="array" ref="O6570">IFERROR(XLOOKUP(K6570,'Tipo de carga'!B:B,'Tipo de carga'!C:C))</f>
        <v>Diesel</v>
      </c>
    </row>
    <row r="6571">
      <c r="A6571" s="36">
        <v>1720.0</v>
      </c>
      <c r="B6571" s="37" t="str">
        <f t="array" ref="B6571">IFERROR(XLOOKUP(A6571,'Asignacion Nov'!A:A,'Asignacion Nov'!C:C))</f>
        <v>Pilgrims Tepo</v>
      </c>
      <c r="C6571" s="37" t="str">
        <f t="array" ref="C6571">IFERROR(XLOOKUP(A6571,'Asignacion Nov'!A:A,'Asignacion Nov'!B:B))</f>
        <v>EC-02</v>
      </c>
      <c r="D6571" s="38">
        <v>45621.69667824074</v>
      </c>
      <c r="E6571" s="36" t="s">
        <v>377</v>
      </c>
      <c r="F6571" s="37" t="str">
        <f t="array" ref="F6571">IFERROR(XLOOKUP(E6571,Operadores!A:A,Operadores!B:B))</f>
        <v>MARMIG</v>
      </c>
      <c r="G6571" s="36" t="s">
        <v>72</v>
      </c>
      <c r="H6571" s="39">
        <v>19.0300000000001</v>
      </c>
      <c r="I6571" s="40">
        <v>143.0</v>
      </c>
      <c r="J6571" s="41">
        <f t="shared" si="5"/>
        <v>2721.29</v>
      </c>
      <c r="K6571" s="37" t="str">
        <f t="array" ref="K6571">IFERROR(XLOOKUP(G6571,'Tipo de carga'!A:A,'Tipo de carga'!B:B))</f>
        <v>Autoabasto</v>
      </c>
      <c r="L6571" s="37">
        <f t="shared" si="2"/>
        <v>48</v>
      </c>
      <c r="M6571" s="37">
        <f t="shared" si="3"/>
        <v>25</v>
      </c>
      <c r="N6571" s="37">
        <f t="shared" si="4"/>
        <v>11</v>
      </c>
      <c r="O6571" s="37" t="str">
        <f t="array" ref="O6571">IFERROR(XLOOKUP(K6571,'Tipo de carga'!B:B,'Tipo de carga'!C:C))</f>
        <v>Diesel</v>
      </c>
    </row>
    <row r="6572">
      <c r="A6572" s="36">
        <v>2006.0</v>
      </c>
      <c r="B6572" s="37" t="str">
        <f t="array" ref="B6572">IFERROR(XLOOKUP(A6572,'Asignacion Nov'!A:A,'Asignacion Nov'!C:C))</f>
        <v>MeLi Dedicado Merida</v>
      </c>
      <c r="C6572" s="37" t="str">
        <f t="array" ref="C6572">IFERROR(XLOOKUP(A6572,'Asignacion Nov'!A:A,'Asignacion Nov'!B:B))</f>
        <v>EC-05</v>
      </c>
      <c r="D6572" s="38">
        <v>45621.692245370374</v>
      </c>
      <c r="E6572" s="36" t="s">
        <v>158</v>
      </c>
      <c r="F6572" s="37" t="str">
        <f t="array" ref="F6572">IFERROR(XLOOKUP(E6572,Operadores!A:A,Operadores!B:B))</f>
        <v>SANOSC</v>
      </c>
      <c r="G6572" s="36" t="s">
        <v>72</v>
      </c>
      <c r="H6572" s="39">
        <v>19.0300000000001</v>
      </c>
      <c r="I6572" s="40">
        <v>300.0</v>
      </c>
      <c r="J6572" s="41">
        <f t="shared" si="5"/>
        <v>5709</v>
      </c>
      <c r="K6572" s="37" t="str">
        <f t="array" ref="K6572">IFERROR(XLOOKUP(G6572,'Tipo de carga'!A:A,'Tipo de carga'!B:B))</f>
        <v>Autoabasto</v>
      </c>
      <c r="L6572" s="37">
        <f t="shared" si="2"/>
        <v>48</v>
      </c>
      <c r="M6572" s="37">
        <f t="shared" si="3"/>
        <v>25</v>
      </c>
      <c r="N6572" s="37">
        <f t="shared" si="4"/>
        <v>11</v>
      </c>
      <c r="O6572" s="37" t="str">
        <f t="array" ref="O6572">IFERROR(XLOOKUP(K6572,'Tipo de carga'!B:B,'Tipo de carga'!C:C))</f>
        <v>Diesel</v>
      </c>
    </row>
    <row r="6573">
      <c r="A6573" s="36">
        <v>2011.0</v>
      </c>
      <c r="B6573" s="37" t="str">
        <f t="array" ref="B6573">IFERROR(XLOOKUP(A6573,'Asignacion Nov'!A:A,'Asignacion Nov'!C:C))</f>
        <v>MeLi Dedicado TD</v>
      </c>
      <c r="C6573" s="37" t="str">
        <f t="array" ref="C6573">IFERROR(XLOOKUP(A6573,'Asignacion Nov'!A:A,'Asignacion Nov'!B:B))</f>
        <v>EC-05</v>
      </c>
      <c r="D6573" s="38">
        <v>45621.686956018515</v>
      </c>
      <c r="E6573" s="36" t="s">
        <v>349</v>
      </c>
      <c r="F6573" s="37" t="str">
        <f t="array" ref="F6573">IFERROR(XLOOKUP(E6573,Operadores!A:A,Operadores!B:B))</f>
        <v>GUEGAB</v>
      </c>
      <c r="G6573" s="36" t="s">
        <v>72</v>
      </c>
      <c r="H6573" s="39">
        <v>19.0300000000001</v>
      </c>
      <c r="I6573" s="40">
        <v>313.0</v>
      </c>
      <c r="J6573" s="41">
        <f t="shared" si="5"/>
        <v>5956.39</v>
      </c>
      <c r="K6573" s="37" t="str">
        <f t="array" ref="K6573">IFERROR(XLOOKUP(G6573,'Tipo de carga'!A:A,'Tipo de carga'!B:B))</f>
        <v>Autoabasto</v>
      </c>
      <c r="L6573" s="37">
        <f t="shared" si="2"/>
        <v>48</v>
      </c>
      <c r="M6573" s="37">
        <f t="shared" si="3"/>
        <v>25</v>
      </c>
      <c r="N6573" s="37">
        <f t="shared" si="4"/>
        <v>11</v>
      </c>
      <c r="O6573" s="37" t="str">
        <f t="array" ref="O6573">IFERROR(XLOOKUP(K6573,'Tipo de carga'!B:B,'Tipo de carga'!C:C))</f>
        <v>Diesel</v>
      </c>
    </row>
    <row r="6574">
      <c r="A6574" s="36">
        <v>2001.0</v>
      </c>
      <c r="B6574" s="37" t="str">
        <f t="array" ref="B6574">IFERROR(XLOOKUP(A6574,'Asignacion Nov'!A:A,'Asignacion Nov'!C:C))</f>
        <v>MeLi Dedicado Merida</v>
      </c>
      <c r="C6574" s="37" t="str">
        <f t="array" ref="C6574">IFERROR(XLOOKUP(A6574,'Asignacion Nov'!A:A,'Asignacion Nov'!B:B))</f>
        <v>EC-05</v>
      </c>
      <c r="D6574" s="38">
        <v>45621.68025462963</v>
      </c>
      <c r="E6574" s="36" t="s">
        <v>292</v>
      </c>
      <c r="F6574" s="37" t="str">
        <f t="array" ref="F6574">IFERROR(XLOOKUP(E6574,Operadores!A:A,Operadores!B:B))</f>
        <v>GARJUL</v>
      </c>
      <c r="G6574" s="36" t="s">
        <v>72</v>
      </c>
      <c r="H6574" s="39">
        <v>19.0300000000001</v>
      </c>
      <c r="I6574" s="40">
        <v>270.0</v>
      </c>
      <c r="J6574" s="41">
        <f t="shared" si="5"/>
        <v>5138.1</v>
      </c>
      <c r="K6574" s="37" t="str">
        <f t="array" ref="K6574">IFERROR(XLOOKUP(G6574,'Tipo de carga'!A:A,'Tipo de carga'!B:B))</f>
        <v>Autoabasto</v>
      </c>
      <c r="L6574" s="37">
        <f t="shared" si="2"/>
        <v>48</v>
      </c>
      <c r="M6574" s="37">
        <f t="shared" si="3"/>
        <v>25</v>
      </c>
      <c r="N6574" s="37">
        <f t="shared" si="4"/>
        <v>11</v>
      </c>
      <c r="O6574" s="37" t="str">
        <f t="array" ref="O6574">IFERROR(XLOOKUP(K6574,'Tipo de carga'!B:B,'Tipo de carga'!C:C))</f>
        <v>Diesel</v>
      </c>
    </row>
    <row r="6575">
      <c r="A6575" s="36">
        <v>1823.0</v>
      </c>
      <c r="B6575" s="37" t="str">
        <f t="array" ref="B6575">IFERROR(XLOOKUP(A6575,'Asignacion Nov'!A:A,'Asignacion Nov'!C:C))</f>
        <v>Liverpool Local</v>
      </c>
      <c r="C6575" s="37" t="str">
        <f t="array" ref="C6575">IFERROR(XLOOKUP(A6575,'Asignacion Nov'!A:A,'Asignacion Nov'!B:B))</f>
        <v>EC-01</v>
      </c>
      <c r="D6575" s="38">
        <v>45621.61672453704</v>
      </c>
      <c r="E6575" s="36" t="s">
        <v>343</v>
      </c>
      <c r="F6575" s="37" t="str">
        <f t="array" ref="F6575">IFERROR(XLOOKUP(E6575,Operadores!A:A,Operadores!B:B))</f>
        <v>MONCAR</v>
      </c>
      <c r="G6575" s="36" t="s">
        <v>72</v>
      </c>
      <c r="H6575" s="39">
        <v>19.0300000000001</v>
      </c>
      <c r="I6575" s="40">
        <v>720.0</v>
      </c>
      <c r="J6575" s="41">
        <f t="shared" si="5"/>
        <v>13701.6</v>
      </c>
      <c r="K6575" s="37" t="str">
        <f t="array" ref="K6575">IFERROR(XLOOKUP(G6575,'Tipo de carga'!A:A,'Tipo de carga'!B:B))</f>
        <v>Autoabasto</v>
      </c>
      <c r="L6575" s="37">
        <f t="shared" si="2"/>
        <v>48</v>
      </c>
      <c r="M6575" s="37">
        <f t="shared" si="3"/>
        <v>25</v>
      </c>
      <c r="N6575" s="37">
        <f t="shared" si="4"/>
        <v>11</v>
      </c>
      <c r="O6575" s="37" t="str">
        <f t="array" ref="O6575">IFERROR(XLOOKUP(K6575,'Tipo de carga'!B:B,'Tipo de carga'!C:C))</f>
        <v>Diesel</v>
      </c>
    </row>
    <row r="6576">
      <c r="A6576" s="36">
        <v>1906.0</v>
      </c>
      <c r="B6576" s="37" t="str">
        <f t="array" ref="B6576">IFERROR(XLOOKUP(A6576,'Asignacion Nov'!A:A,'Asignacion Nov'!C:C))</f>
        <v>MeLi asignado SD</v>
      </c>
      <c r="C6576" s="37" t="str">
        <f t="array" ref="C6576">IFERROR(XLOOKUP(A6576,'Asignacion Nov'!A:A,'Asignacion Nov'!B:B))</f>
        <v>EC-05</v>
      </c>
      <c r="D6576" s="38">
        <v>45621.60659722222</v>
      </c>
      <c r="E6576" s="36" t="s">
        <v>179</v>
      </c>
      <c r="F6576" s="37" t="str">
        <f t="array" ref="F6576">IFERROR(XLOOKUP(E6576,Operadores!A:A,Operadores!B:B))</f>
        <v>IBAJOS</v>
      </c>
      <c r="G6576" s="36" t="s">
        <v>72</v>
      </c>
      <c r="H6576" s="39">
        <v>19.0300000000001</v>
      </c>
      <c r="I6576" s="40">
        <v>333.0</v>
      </c>
      <c r="J6576" s="41">
        <f t="shared" si="5"/>
        <v>6336.99</v>
      </c>
      <c r="K6576" s="37" t="str">
        <f t="array" ref="K6576">IFERROR(XLOOKUP(G6576,'Tipo de carga'!A:A,'Tipo de carga'!B:B))</f>
        <v>Autoabasto</v>
      </c>
      <c r="L6576" s="37">
        <f t="shared" si="2"/>
        <v>48</v>
      </c>
      <c r="M6576" s="37">
        <f t="shared" si="3"/>
        <v>25</v>
      </c>
      <c r="N6576" s="37">
        <f t="shared" si="4"/>
        <v>11</v>
      </c>
      <c r="O6576" s="37" t="str">
        <f t="array" ref="O6576">IFERROR(XLOOKUP(K6576,'Tipo de carga'!B:B,'Tipo de carga'!C:C))</f>
        <v>Diesel</v>
      </c>
    </row>
    <row r="6577">
      <c r="A6577" s="36">
        <v>2018.0</v>
      </c>
      <c r="B6577" s="37" t="str">
        <f t="array" ref="B6577">IFERROR(XLOOKUP(A6577,'Asignacion Nov'!A:A,'Asignacion Nov'!C:C))</f>
        <v>MeLi Dedicado TD</v>
      </c>
      <c r="C6577" s="37" t="str">
        <f t="array" ref="C6577">IFERROR(XLOOKUP(A6577,'Asignacion Nov'!A:A,'Asignacion Nov'!B:B))</f>
        <v>EC-05</v>
      </c>
      <c r="D6577" s="38">
        <v>45621.59211805555</v>
      </c>
      <c r="E6577" s="36" t="s">
        <v>591</v>
      </c>
      <c r="F6577" s="37" t="str">
        <f t="array" ref="F6577">IFERROR(XLOOKUP(E6577,Operadores!A:A,Operadores!B:B))</f>
        <v>MACFRA</v>
      </c>
      <c r="G6577" s="36" t="s">
        <v>72</v>
      </c>
      <c r="H6577" s="39">
        <v>19.0300000000001</v>
      </c>
      <c r="I6577" s="40">
        <v>632.0</v>
      </c>
      <c r="J6577" s="41">
        <f t="shared" si="5"/>
        <v>12026.96</v>
      </c>
      <c r="K6577" s="37" t="str">
        <f t="array" ref="K6577">IFERROR(XLOOKUP(G6577,'Tipo de carga'!A:A,'Tipo de carga'!B:B))</f>
        <v>Autoabasto</v>
      </c>
      <c r="L6577" s="37">
        <f t="shared" si="2"/>
        <v>48</v>
      </c>
      <c r="M6577" s="37">
        <f t="shared" si="3"/>
        <v>25</v>
      </c>
      <c r="N6577" s="37">
        <f t="shared" si="4"/>
        <v>11</v>
      </c>
      <c r="O6577" s="37" t="str">
        <f t="array" ref="O6577">IFERROR(XLOOKUP(K6577,'Tipo de carga'!B:B,'Tipo de carga'!C:C))</f>
        <v>Diesel</v>
      </c>
    </row>
    <row r="6578">
      <c r="A6578" s="36">
        <v>2046.0</v>
      </c>
      <c r="B6578" s="37" t="str">
        <f t="array" ref="B6578">IFERROR(XLOOKUP(A6578,'Asignacion Nov'!A:A,'Asignacion Nov'!C:C))</f>
        <v>Liverpool Local</v>
      </c>
      <c r="C6578" s="37" t="str">
        <f t="array" ref="C6578">IFERROR(XLOOKUP(A6578,'Asignacion Nov'!A:A,'Asignacion Nov'!B:B))</f>
        <v>EC-01</v>
      </c>
      <c r="D6578" s="38">
        <v>45621.579039351855</v>
      </c>
      <c r="E6578" s="36" t="s">
        <v>523</v>
      </c>
      <c r="F6578" s="37" t="str">
        <f t="array" ref="F6578">IFERROR(XLOOKUP(E6578,Operadores!A:A,Operadores!B:B))</f>
        <v>QUIJOS</v>
      </c>
      <c r="G6578" s="36" t="s">
        <v>72</v>
      </c>
      <c r="H6578" s="39">
        <v>19.0300000000001</v>
      </c>
      <c r="I6578" s="40">
        <v>821.0</v>
      </c>
      <c r="J6578" s="41">
        <f t="shared" si="5"/>
        <v>15623.63</v>
      </c>
      <c r="K6578" s="37" t="str">
        <f t="array" ref="K6578">IFERROR(XLOOKUP(G6578,'Tipo de carga'!A:A,'Tipo de carga'!B:B))</f>
        <v>Autoabasto</v>
      </c>
      <c r="L6578" s="37">
        <f t="shared" si="2"/>
        <v>48</v>
      </c>
      <c r="M6578" s="37">
        <f t="shared" si="3"/>
        <v>25</v>
      </c>
      <c r="N6578" s="37">
        <f t="shared" si="4"/>
        <v>11</v>
      </c>
      <c r="O6578" s="37" t="str">
        <f t="array" ref="O6578">IFERROR(XLOOKUP(K6578,'Tipo de carga'!B:B,'Tipo de carga'!C:C))</f>
        <v>Diesel</v>
      </c>
    </row>
    <row r="6579">
      <c r="A6579" s="36">
        <v>1994.0</v>
      </c>
      <c r="B6579" s="37" t="str">
        <f t="array" ref="B6579">IFERROR(XLOOKUP(A6579,'Asignacion Nov'!A:A,'Asignacion Nov'!C:C))</f>
        <v>MeLi Dedicado TD</v>
      </c>
      <c r="C6579" s="37" t="str">
        <f t="array" ref="C6579">IFERROR(XLOOKUP(A6579,'Asignacion Nov'!A:A,'Asignacion Nov'!B:B))</f>
        <v>EC-05</v>
      </c>
      <c r="D6579" s="38">
        <v>45621.56365740741</v>
      </c>
      <c r="E6579" s="36" t="s">
        <v>339</v>
      </c>
      <c r="F6579" s="37" t="str">
        <f t="array" ref="F6579">IFERROR(XLOOKUP(E6579,Operadores!A:A,Operadores!B:B))</f>
        <v>ESCJOR</v>
      </c>
      <c r="G6579" s="36" t="s">
        <v>72</v>
      </c>
      <c r="H6579" s="39">
        <v>19.0300000000001</v>
      </c>
      <c r="I6579" s="40">
        <v>532.0</v>
      </c>
      <c r="J6579" s="41">
        <f t="shared" si="5"/>
        <v>10123.96</v>
      </c>
      <c r="K6579" s="37" t="str">
        <f t="array" ref="K6579">IFERROR(XLOOKUP(G6579,'Tipo de carga'!A:A,'Tipo de carga'!B:B))</f>
        <v>Autoabasto</v>
      </c>
      <c r="L6579" s="37">
        <f t="shared" si="2"/>
        <v>48</v>
      </c>
      <c r="M6579" s="37">
        <f t="shared" si="3"/>
        <v>25</v>
      </c>
      <c r="N6579" s="37">
        <f t="shared" si="4"/>
        <v>11</v>
      </c>
      <c r="O6579" s="37" t="str">
        <f t="array" ref="O6579">IFERROR(XLOOKUP(K6579,'Tipo de carga'!B:B,'Tipo de carga'!C:C))</f>
        <v>Diesel</v>
      </c>
    </row>
    <row r="6580">
      <c r="A6580" s="36">
        <v>1875.0</v>
      </c>
      <c r="B6580" s="37" t="str">
        <f t="array" ref="B6580">IFERROR(XLOOKUP(A6580,'Asignacion Nov'!A:A,'Asignacion Nov'!C:C))</f>
        <v>Circuitos</v>
      </c>
      <c r="C6580" s="37" t="str">
        <f t="array" ref="C6580">IFERROR(XLOOKUP(A6580,'Asignacion Nov'!A:A,'Asignacion Nov'!B:B))</f>
        <v>EC-03</v>
      </c>
      <c r="D6580" s="38">
        <v>45621.552152777775</v>
      </c>
      <c r="E6580" s="36" t="s">
        <v>493</v>
      </c>
      <c r="F6580" s="37" t="str">
        <f t="array" ref="F6580">IFERROR(XLOOKUP(E6580,Operadores!A:A,Operadores!B:B))</f>
        <v>MARFER</v>
      </c>
      <c r="G6580" s="36" t="s">
        <v>72</v>
      </c>
      <c r="H6580" s="39">
        <v>19.0300000000001</v>
      </c>
      <c r="I6580" s="40">
        <v>61.0</v>
      </c>
      <c r="J6580" s="41">
        <f t="shared" si="5"/>
        <v>1160.83</v>
      </c>
      <c r="K6580" s="37" t="str">
        <f t="array" ref="K6580">IFERROR(XLOOKUP(G6580,'Tipo de carga'!A:A,'Tipo de carga'!B:B))</f>
        <v>Autoabasto</v>
      </c>
      <c r="L6580" s="37">
        <f t="shared" si="2"/>
        <v>48</v>
      </c>
      <c r="M6580" s="37">
        <f t="shared" si="3"/>
        <v>25</v>
      </c>
      <c r="N6580" s="37">
        <f t="shared" si="4"/>
        <v>11</v>
      </c>
      <c r="O6580" s="37" t="str">
        <f t="array" ref="O6580">IFERROR(XLOOKUP(K6580,'Tipo de carga'!B:B,'Tipo de carga'!C:C))</f>
        <v>Diesel</v>
      </c>
    </row>
    <row r="6581">
      <c r="A6581" s="36">
        <v>1945.0</v>
      </c>
      <c r="B6581" s="37" t="str">
        <f t="array" ref="B6581">IFERROR(XLOOKUP(A6581,'Asignacion Nov'!A:A,'Asignacion Nov'!C:C))</f>
        <v>MeLi asignado SD</v>
      </c>
      <c r="C6581" s="37" t="str">
        <f t="array" ref="C6581">IFERROR(XLOOKUP(A6581,'Asignacion Nov'!A:A,'Asignacion Nov'!B:B))</f>
        <v>EC-05</v>
      </c>
      <c r="D6581" s="38">
        <v>45621.54232638889</v>
      </c>
      <c r="E6581" s="36" t="s">
        <v>467</v>
      </c>
      <c r="F6581" s="37" t="str">
        <f t="array" ref="F6581">IFERROR(XLOOKUP(E6581,Operadores!A:A,Operadores!B:B))</f>
        <v>SILAL</v>
      </c>
      <c r="G6581" s="36" t="s">
        <v>72</v>
      </c>
      <c r="H6581" s="39">
        <v>19.0300000000001</v>
      </c>
      <c r="I6581" s="40">
        <v>430.0</v>
      </c>
      <c r="J6581" s="41">
        <f t="shared" si="5"/>
        <v>8182.9</v>
      </c>
      <c r="K6581" s="37" t="str">
        <f t="array" ref="K6581">IFERROR(XLOOKUP(G6581,'Tipo de carga'!A:A,'Tipo de carga'!B:B))</f>
        <v>Autoabasto</v>
      </c>
      <c r="L6581" s="37">
        <f t="shared" si="2"/>
        <v>48</v>
      </c>
      <c r="M6581" s="37">
        <f t="shared" si="3"/>
        <v>25</v>
      </c>
      <c r="N6581" s="37">
        <f t="shared" si="4"/>
        <v>11</v>
      </c>
      <c r="O6581" s="37" t="str">
        <f t="array" ref="O6581">IFERROR(XLOOKUP(K6581,'Tipo de carga'!B:B,'Tipo de carga'!C:C))</f>
        <v>Diesel</v>
      </c>
    </row>
    <row r="6582">
      <c r="A6582" s="36" t="s">
        <v>187</v>
      </c>
      <c r="B6582" s="37" t="str">
        <f t="array" ref="B6582">IFERROR(XLOOKUP(A6582,'Asignacion Nov'!A:A,'Asignacion Nov'!C:C))</f>
        <v/>
      </c>
      <c r="C6582" s="37" t="str">
        <f t="array" ref="C6582">IFERROR(XLOOKUP(A6582,'Asignacion Nov'!A:A,'Asignacion Nov'!B:B))</f>
        <v/>
      </c>
      <c r="D6582" s="38">
        <v>45621.53334490741</v>
      </c>
      <c r="E6582" s="36" t="s">
        <v>69</v>
      </c>
      <c r="F6582" s="37" t="str">
        <f t="array" ref="F6582">IFERROR(XLOOKUP(E6582,Operadores!A:A,Operadores!B:B))</f>
        <v>MTTO</v>
      </c>
      <c r="G6582" s="36" t="s">
        <v>72</v>
      </c>
      <c r="H6582" s="39">
        <v>19.0300000000001</v>
      </c>
      <c r="I6582" s="40">
        <v>11.0</v>
      </c>
      <c r="J6582" s="41">
        <f t="shared" si="5"/>
        <v>209.33</v>
      </c>
      <c r="K6582" s="37" t="str">
        <f t="array" ref="K6582">IFERROR(XLOOKUP(G6582,'Tipo de carga'!A:A,'Tipo de carga'!B:B))</f>
        <v>Autoabasto</v>
      </c>
      <c r="L6582" s="37">
        <f t="shared" si="2"/>
        <v>48</v>
      </c>
      <c r="M6582" s="37">
        <f t="shared" si="3"/>
        <v>25</v>
      </c>
      <c r="N6582" s="37">
        <f t="shared" si="4"/>
        <v>11</v>
      </c>
      <c r="O6582" s="37" t="str">
        <f t="array" ref="O6582">IFERROR(XLOOKUP(K6582,'Tipo de carga'!B:B,'Tipo de carga'!C:C))</f>
        <v>Diesel</v>
      </c>
    </row>
    <row r="6583">
      <c r="A6583" s="36">
        <v>1944.0</v>
      </c>
      <c r="B6583" s="37" t="str">
        <f t="array" ref="B6583">IFERROR(XLOOKUP(A6583,'Asignacion Nov'!A:A,'Asignacion Nov'!C:C))</f>
        <v>MeLi asignado SD</v>
      </c>
      <c r="C6583" s="37" t="str">
        <f t="array" ref="C6583">IFERROR(XLOOKUP(A6583,'Asignacion Nov'!A:A,'Asignacion Nov'!B:B))</f>
        <v>EC-05</v>
      </c>
      <c r="D6583" s="38">
        <v>45621.52980324074</v>
      </c>
      <c r="E6583" s="36" t="s">
        <v>221</v>
      </c>
      <c r="F6583" s="37" t="str">
        <f t="array" ref="F6583">IFERROR(XLOOKUP(E6583,Operadores!A:A,Operadores!B:B))</f>
        <v>ORTARM</v>
      </c>
      <c r="G6583" s="36" t="s">
        <v>72</v>
      </c>
      <c r="H6583" s="39">
        <v>19.0300000000001</v>
      </c>
      <c r="I6583" s="40">
        <v>366.0</v>
      </c>
      <c r="J6583" s="41">
        <f t="shared" si="5"/>
        <v>6964.98</v>
      </c>
      <c r="K6583" s="37" t="str">
        <f t="array" ref="K6583">IFERROR(XLOOKUP(G6583,'Tipo de carga'!A:A,'Tipo de carga'!B:B))</f>
        <v>Autoabasto</v>
      </c>
      <c r="L6583" s="37">
        <f t="shared" si="2"/>
        <v>48</v>
      </c>
      <c r="M6583" s="37">
        <f t="shared" si="3"/>
        <v>25</v>
      </c>
      <c r="N6583" s="37">
        <f t="shared" si="4"/>
        <v>11</v>
      </c>
      <c r="O6583" s="37" t="str">
        <f t="array" ref="O6583">IFERROR(XLOOKUP(K6583,'Tipo de carga'!B:B,'Tipo de carga'!C:C))</f>
        <v>Diesel</v>
      </c>
    </row>
    <row r="6584">
      <c r="A6584" s="36">
        <v>2008.0</v>
      </c>
      <c r="B6584" s="37" t="str">
        <f t="array" ref="B6584">IFERROR(XLOOKUP(A6584,'Asignacion Nov'!A:A,'Asignacion Nov'!C:C))</f>
        <v>MeLi Dedicado Merida</v>
      </c>
      <c r="C6584" s="37" t="str">
        <f t="array" ref="C6584">IFERROR(XLOOKUP(A6584,'Asignacion Nov'!A:A,'Asignacion Nov'!B:B))</f>
        <v>EC-05</v>
      </c>
      <c r="D6584" s="38">
        <v>45621.513645833336</v>
      </c>
      <c r="E6584" s="36" t="s">
        <v>589</v>
      </c>
      <c r="F6584" s="37" t="str">
        <f t="array" ref="F6584">IFERROR(XLOOKUP(E6584,Operadores!A:A,Operadores!B:B))</f>
        <v>LEOJUA</v>
      </c>
      <c r="G6584" s="36" t="s">
        <v>72</v>
      </c>
      <c r="H6584" s="39">
        <v>19.0300000000001</v>
      </c>
      <c r="I6584" s="40">
        <v>321.0</v>
      </c>
      <c r="J6584" s="41">
        <f t="shared" si="5"/>
        <v>6108.63</v>
      </c>
      <c r="K6584" s="37" t="str">
        <f t="array" ref="K6584">IFERROR(XLOOKUP(G6584,'Tipo de carga'!A:A,'Tipo de carga'!B:B))</f>
        <v>Autoabasto</v>
      </c>
      <c r="L6584" s="37">
        <f t="shared" si="2"/>
        <v>48</v>
      </c>
      <c r="M6584" s="37">
        <f t="shared" si="3"/>
        <v>25</v>
      </c>
      <c r="N6584" s="37">
        <f t="shared" si="4"/>
        <v>11</v>
      </c>
      <c r="O6584" s="37" t="str">
        <f t="array" ref="O6584">IFERROR(XLOOKUP(K6584,'Tipo de carga'!B:B,'Tipo de carga'!C:C))</f>
        <v>Diesel</v>
      </c>
    </row>
    <row r="6585">
      <c r="A6585" s="36">
        <v>1904.0</v>
      </c>
      <c r="B6585" s="37" t="str">
        <f t="array" ref="B6585">IFERROR(XLOOKUP(A6585,'Asignacion Nov'!A:A,'Asignacion Nov'!C:C))</f>
        <v>MeLi asignado SD</v>
      </c>
      <c r="C6585" s="37" t="str">
        <f t="array" ref="C6585">IFERROR(XLOOKUP(A6585,'Asignacion Nov'!A:A,'Asignacion Nov'!B:B))</f>
        <v>EC-05</v>
      </c>
      <c r="D6585" s="38">
        <v>45621.5003125</v>
      </c>
      <c r="E6585" s="36" t="s">
        <v>231</v>
      </c>
      <c r="F6585" s="37" t="str">
        <f t="array" ref="F6585">IFERROR(XLOOKUP(E6585,Operadores!A:A,Operadores!B:B))</f>
        <v>MARARM</v>
      </c>
      <c r="G6585" s="36" t="s">
        <v>72</v>
      </c>
      <c r="H6585" s="39">
        <v>19.0300000000001</v>
      </c>
      <c r="I6585" s="40">
        <v>311.0</v>
      </c>
      <c r="J6585" s="41">
        <f t="shared" si="5"/>
        <v>5918.33</v>
      </c>
      <c r="K6585" s="37" t="str">
        <f t="array" ref="K6585">IFERROR(XLOOKUP(G6585,'Tipo de carga'!A:A,'Tipo de carga'!B:B))</f>
        <v>Autoabasto</v>
      </c>
      <c r="L6585" s="37">
        <f t="shared" si="2"/>
        <v>48</v>
      </c>
      <c r="M6585" s="37">
        <f t="shared" si="3"/>
        <v>25</v>
      </c>
      <c r="N6585" s="37">
        <f t="shared" si="4"/>
        <v>11</v>
      </c>
      <c r="O6585" s="37" t="str">
        <f t="array" ref="O6585">IFERROR(XLOOKUP(K6585,'Tipo de carga'!B:B,'Tipo de carga'!C:C))</f>
        <v>Diesel</v>
      </c>
    </row>
    <row r="6586">
      <c r="A6586" s="36">
        <v>2022.0</v>
      </c>
      <c r="B6586" s="37" t="str">
        <f t="array" ref="B6586">IFERROR(XLOOKUP(A6586,'Asignacion Nov'!A:A,'Asignacion Nov'!C:C))</f>
        <v>MeLi Dedicado TD</v>
      </c>
      <c r="C6586" s="37" t="str">
        <f t="array" ref="C6586">IFERROR(XLOOKUP(A6586,'Asignacion Nov'!A:A,'Asignacion Nov'!B:B))</f>
        <v>EC-05</v>
      </c>
      <c r="D6586" s="38">
        <v>45621.493738425925</v>
      </c>
      <c r="E6586" s="36" t="s">
        <v>308</v>
      </c>
      <c r="F6586" s="37" t="str">
        <f t="array" ref="F6586">IFERROR(XLOOKUP(E6586,Operadores!A:A,Operadores!B:B))</f>
        <v>DELBL</v>
      </c>
      <c r="G6586" s="36" t="s">
        <v>72</v>
      </c>
      <c r="H6586" s="39">
        <v>19.0300000000001</v>
      </c>
      <c r="I6586" s="40">
        <v>570.0</v>
      </c>
      <c r="J6586" s="41">
        <f t="shared" si="5"/>
        <v>10847.1</v>
      </c>
      <c r="K6586" s="37" t="str">
        <f t="array" ref="K6586">IFERROR(XLOOKUP(G6586,'Tipo de carga'!A:A,'Tipo de carga'!B:B))</f>
        <v>Autoabasto</v>
      </c>
      <c r="L6586" s="37">
        <f t="shared" si="2"/>
        <v>48</v>
      </c>
      <c r="M6586" s="37">
        <f t="shared" si="3"/>
        <v>25</v>
      </c>
      <c r="N6586" s="37">
        <f t="shared" si="4"/>
        <v>11</v>
      </c>
      <c r="O6586" s="37" t="str">
        <f t="array" ref="O6586">IFERROR(XLOOKUP(K6586,'Tipo de carga'!B:B,'Tipo de carga'!C:C))</f>
        <v>Diesel</v>
      </c>
    </row>
    <row r="6587">
      <c r="A6587" s="36">
        <v>1981.0</v>
      </c>
      <c r="B6587" s="37" t="str">
        <f t="array" ref="B6587">IFERROR(XLOOKUP(A6587,'Asignacion Nov'!A:A,'Asignacion Nov'!C:C))</f>
        <v>MeLi asignado SD</v>
      </c>
      <c r="C6587" s="37" t="str">
        <f t="array" ref="C6587">IFERROR(XLOOKUP(A6587,'Asignacion Nov'!A:A,'Asignacion Nov'!B:B))</f>
        <v>EC-05</v>
      </c>
      <c r="D6587" s="38">
        <v>45621.47818287037</v>
      </c>
      <c r="E6587" s="36" t="s">
        <v>371</v>
      </c>
      <c r="F6587" s="37" t="str">
        <f t="array" ref="F6587">IFERROR(XLOOKUP(E6587,Operadores!A:A,Operadores!B:B))</f>
        <v>MEDJOS01</v>
      </c>
      <c r="G6587" s="36" t="s">
        <v>72</v>
      </c>
      <c r="H6587" s="39">
        <v>19.0300000000001</v>
      </c>
      <c r="I6587" s="40">
        <v>195.0</v>
      </c>
      <c r="J6587" s="41">
        <f t="shared" si="5"/>
        <v>3710.85</v>
      </c>
      <c r="K6587" s="37" t="str">
        <f t="array" ref="K6587">IFERROR(XLOOKUP(G6587,'Tipo de carga'!A:A,'Tipo de carga'!B:B))</f>
        <v>Autoabasto</v>
      </c>
      <c r="L6587" s="37">
        <f t="shared" si="2"/>
        <v>48</v>
      </c>
      <c r="M6587" s="37">
        <f t="shared" si="3"/>
        <v>25</v>
      </c>
      <c r="N6587" s="37">
        <f t="shared" si="4"/>
        <v>11</v>
      </c>
      <c r="O6587" s="37" t="str">
        <f t="array" ref="O6587">IFERROR(XLOOKUP(K6587,'Tipo de carga'!B:B,'Tipo de carga'!C:C))</f>
        <v>Diesel</v>
      </c>
    </row>
    <row r="6588">
      <c r="A6588" s="36">
        <v>1727.0</v>
      </c>
      <c r="B6588" s="37" t="str">
        <f t="array" ref="B6588">IFERROR(XLOOKUP(A6588,'Asignacion Nov'!A:A,'Asignacion Nov'!C:C))</f>
        <v>Liverpool Local</v>
      </c>
      <c r="C6588" s="37" t="str">
        <f t="array" ref="C6588">IFERROR(XLOOKUP(A6588,'Asignacion Nov'!A:A,'Asignacion Nov'!B:B))</f>
        <v>EC-01</v>
      </c>
      <c r="D6588" s="38">
        <v>45621.47773148148</v>
      </c>
      <c r="E6588" s="36" t="s">
        <v>388</v>
      </c>
      <c r="F6588" s="37" t="str">
        <f t="array" ref="F6588">IFERROR(XLOOKUP(E6588,Operadores!A:A,Operadores!B:B))</f>
        <v>SANBEN</v>
      </c>
      <c r="G6588" s="36" t="s">
        <v>72</v>
      </c>
      <c r="H6588" s="39">
        <v>19.0300000000001</v>
      </c>
      <c r="I6588" s="40">
        <v>536.0</v>
      </c>
      <c r="J6588" s="41">
        <f t="shared" si="5"/>
        <v>10200.08</v>
      </c>
      <c r="K6588" s="37" t="str">
        <f t="array" ref="K6588">IFERROR(XLOOKUP(G6588,'Tipo de carga'!A:A,'Tipo de carga'!B:B))</f>
        <v>Autoabasto</v>
      </c>
      <c r="L6588" s="37">
        <f t="shared" si="2"/>
        <v>48</v>
      </c>
      <c r="M6588" s="37">
        <f t="shared" si="3"/>
        <v>25</v>
      </c>
      <c r="N6588" s="37">
        <f t="shared" si="4"/>
        <v>11</v>
      </c>
      <c r="O6588" s="37" t="str">
        <f t="array" ref="O6588">IFERROR(XLOOKUP(K6588,'Tipo de carga'!B:B,'Tipo de carga'!C:C))</f>
        <v>Diesel</v>
      </c>
    </row>
    <row r="6589">
      <c r="A6589" s="36">
        <v>1956.0</v>
      </c>
      <c r="B6589" s="37" t="str">
        <f t="array" ref="B6589">IFERROR(XLOOKUP(A6589,'Asignacion Nov'!A:A,'Asignacion Nov'!C:C))</f>
        <v>MeLi asignado SD</v>
      </c>
      <c r="C6589" s="37" t="str">
        <f t="array" ref="C6589">IFERROR(XLOOKUP(A6589,'Asignacion Nov'!A:A,'Asignacion Nov'!B:B))</f>
        <v>EC-05</v>
      </c>
      <c r="D6589" s="38">
        <v>45621.457650462966</v>
      </c>
      <c r="E6589" s="36" t="s">
        <v>569</v>
      </c>
      <c r="F6589" s="37" t="str">
        <f t="array" ref="F6589">IFERROR(XLOOKUP(E6589,Operadores!A:A,Operadores!B:B))</f>
        <v>MUÑCEC</v>
      </c>
      <c r="G6589" s="36" t="s">
        <v>72</v>
      </c>
      <c r="H6589" s="39">
        <v>19.0300000000001</v>
      </c>
      <c r="I6589" s="40">
        <v>661.0</v>
      </c>
      <c r="J6589" s="41">
        <f t="shared" si="5"/>
        <v>12578.83</v>
      </c>
      <c r="K6589" s="37" t="str">
        <f t="array" ref="K6589">IFERROR(XLOOKUP(G6589,'Tipo de carga'!A:A,'Tipo de carga'!B:B))</f>
        <v>Autoabasto</v>
      </c>
      <c r="L6589" s="37">
        <f t="shared" si="2"/>
        <v>48</v>
      </c>
      <c r="M6589" s="37">
        <f t="shared" si="3"/>
        <v>25</v>
      </c>
      <c r="N6589" s="37">
        <f t="shared" si="4"/>
        <v>11</v>
      </c>
      <c r="O6589" s="37" t="str">
        <f t="array" ref="O6589">IFERROR(XLOOKUP(K6589,'Tipo de carga'!B:B,'Tipo de carga'!C:C))</f>
        <v>Diesel</v>
      </c>
    </row>
    <row r="6590">
      <c r="A6590" s="36">
        <v>1877.0</v>
      </c>
      <c r="B6590" s="37" t="str">
        <f t="array" ref="B6590">IFERROR(XLOOKUP(A6590,'Asignacion Nov'!A:A,'Asignacion Nov'!C:C))</f>
        <v>Circuitos</v>
      </c>
      <c r="C6590" s="37" t="str">
        <f t="array" ref="C6590">IFERROR(XLOOKUP(A6590,'Asignacion Nov'!A:A,'Asignacion Nov'!B:B))</f>
        <v>EC-03</v>
      </c>
      <c r="D6590" s="38">
        <v>45621.44619212963</v>
      </c>
      <c r="E6590" s="36" t="s">
        <v>397</v>
      </c>
      <c r="F6590" s="37" t="str">
        <f t="array" ref="F6590">IFERROR(XLOOKUP(E6590,Operadores!A:A,Operadores!B:B))</f>
        <v>GRERI</v>
      </c>
      <c r="G6590" s="36" t="s">
        <v>72</v>
      </c>
      <c r="H6590" s="39">
        <v>19.0300000000001</v>
      </c>
      <c r="I6590" s="40">
        <v>367.0</v>
      </c>
      <c r="J6590" s="41">
        <f t="shared" si="5"/>
        <v>6984.01</v>
      </c>
      <c r="K6590" s="37" t="str">
        <f t="array" ref="K6590">IFERROR(XLOOKUP(G6590,'Tipo de carga'!A:A,'Tipo de carga'!B:B))</f>
        <v>Autoabasto</v>
      </c>
      <c r="L6590" s="37">
        <f t="shared" si="2"/>
        <v>48</v>
      </c>
      <c r="M6590" s="37">
        <f t="shared" si="3"/>
        <v>25</v>
      </c>
      <c r="N6590" s="37">
        <f t="shared" si="4"/>
        <v>11</v>
      </c>
      <c r="O6590" s="37" t="str">
        <f t="array" ref="O6590">IFERROR(XLOOKUP(K6590,'Tipo de carga'!B:B,'Tipo de carga'!C:C))</f>
        <v>Diesel</v>
      </c>
    </row>
    <row r="6591">
      <c r="A6591" s="36">
        <v>1789.0</v>
      </c>
      <c r="B6591" s="37" t="str">
        <f t="array" ref="B6591">IFERROR(XLOOKUP(A6591,'Asignacion Nov'!A:A,'Asignacion Nov'!C:C))</f>
        <v>Hisense</v>
      </c>
      <c r="C6591" s="37" t="str">
        <f t="array" ref="C6591">IFERROR(XLOOKUP(A6591,'Asignacion Nov'!A:A,'Asignacion Nov'!B:B))</f>
        <v>EC-03</v>
      </c>
      <c r="D6591" s="38">
        <v>45621.43612268518</v>
      </c>
      <c r="E6591" s="36" t="s">
        <v>413</v>
      </c>
      <c r="F6591" s="37" t="str">
        <f t="array" ref="F6591">IFERROR(XLOOKUP(E6591,Operadores!A:A,Operadores!B:B))</f>
        <v>GALANG</v>
      </c>
      <c r="G6591" s="36" t="s">
        <v>72</v>
      </c>
      <c r="H6591" s="39">
        <v>19.0300000000001</v>
      </c>
      <c r="I6591" s="40">
        <v>620.0</v>
      </c>
      <c r="J6591" s="41">
        <f t="shared" si="5"/>
        <v>11798.6</v>
      </c>
      <c r="K6591" s="37" t="str">
        <f t="array" ref="K6591">IFERROR(XLOOKUP(G6591,'Tipo de carga'!A:A,'Tipo de carga'!B:B))</f>
        <v>Autoabasto</v>
      </c>
      <c r="L6591" s="37">
        <f t="shared" si="2"/>
        <v>48</v>
      </c>
      <c r="M6591" s="37">
        <f t="shared" si="3"/>
        <v>25</v>
      </c>
      <c r="N6591" s="37">
        <f t="shared" si="4"/>
        <v>11</v>
      </c>
      <c r="O6591" s="37" t="str">
        <f t="array" ref="O6591">IFERROR(XLOOKUP(K6591,'Tipo de carga'!B:B,'Tipo de carga'!C:C))</f>
        <v>Diesel</v>
      </c>
    </row>
    <row r="6592">
      <c r="A6592" s="36">
        <v>2004.0</v>
      </c>
      <c r="B6592" s="37" t="str">
        <f t="array" ref="B6592">IFERROR(XLOOKUP(A6592,'Asignacion Nov'!A:A,'Asignacion Nov'!C:C))</f>
        <v>MeLi Dedicado Merida</v>
      </c>
      <c r="C6592" s="37" t="str">
        <f t="array" ref="C6592">IFERROR(XLOOKUP(A6592,'Asignacion Nov'!A:A,'Asignacion Nov'!B:B))</f>
        <v>EC-05</v>
      </c>
      <c r="D6592" s="38">
        <v>45621.40894675926</v>
      </c>
      <c r="E6592" s="36" t="s">
        <v>241</v>
      </c>
      <c r="F6592" s="37" t="str">
        <f t="array" ref="F6592">IFERROR(XLOOKUP(E6592,Operadores!A:A,Operadores!B:B))</f>
        <v>CADEMM</v>
      </c>
      <c r="G6592" s="36" t="s">
        <v>72</v>
      </c>
      <c r="H6592" s="39">
        <v>19.0300000000001</v>
      </c>
      <c r="I6592" s="40">
        <v>305.0</v>
      </c>
      <c r="J6592" s="41">
        <f t="shared" si="5"/>
        <v>5804.15</v>
      </c>
      <c r="K6592" s="37" t="str">
        <f t="array" ref="K6592">IFERROR(XLOOKUP(G6592,'Tipo de carga'!A:A,'Tipo de carga'!B:B))</f>
        <v>Autoabasto</v>
      </c>
      <c r="L6592" s="37">
        <f t="shared" si="2"/>
        <v>48</v>
      </c>
      <c r="M6592" s="37">
        <f t="shared" si="3"/>
        <v>25</v>
      </c>
      <c r="N6592" s="37">
        <f t="shared" si="4"/>
        <v>11</v>
      </c>
      <c r="O6592" s="37" t="str">
        <f t="array" ref="O6592">IFERROR(XLOOKUP(K6592,'Tipo de carga'!B:B,'Tipo de carga'!C:C))</f>
        <v>Diesel</v>
      </c>
    </row>
    <row r="6593">
      <c r="A6593" s="36" t="s">
        <v>128</v>
      </c>
      <c r="B6593" s="37" t="str">
        <f t="array" ref="B6593">IFERROR(XLOOKUP(A6593,'Asignacion Nov'!A:A,'Asignacion Nov'!C:C))</f>
        <v>Peñafiel Tecamac</v>
      </c>
      <c r="C6593" s="37" t="str">
        <f t="array" ref="C6593">IFERROR(XLOOKUP(A6593,'Asignacion Nov'!A:A,'Asignacion Nov'!B:B))</f>
        <v>EC-02</v>
      </c>
      <c r="D6593" s="38">
        <v>45621.38505787037</v>
      </c>
      <c r="E6593" s="36" t="s">
        <v>180</v>
      </c>
      <c r="F6593" s="37" t="str">
        <f t="array" ref="F6593">IFERROR(XLOOKUP(E6593,Operadores!A:A,Operadores!B:B))</f>
        <v>SERSAU</v>
      </c>
      <c r="G6593" s="36" t="s">
        <v>72</v>
      </c>
      <c r="H6593" s="39">
        <v>19.0300000000001</v>
      </c>
      <c r="I6593" s="40">
        <v>222.0</v>
      </c>
      <c r="J6593" s="41">
        <f t="shared" si="5"/>
        <v>4224.66</v>
      </c>
      <c r="K6593" s="37" t="str">
        <f t="array" ref="K6593">IFERROR(XLOOKUP(G6593,'Tipo de carga'!A:A,'Tipo de carga'!B:B))</f>
        <v>Autoabasto</v>
      </c>
      <c r="L6593" s="37">
        <f t="shared" si="2"/>
        <v>48</v>
      </c>
      <c r="M6593" s="37">
        <f t="shared" si="3"/>
        <v>25</v>
      </c>
      <c r="N6593" s="37">
        <f t="shared" si="4"/>
        <v>11</v>
      </c>
      <c r="O6593" s="37" t="str">
        <f t="array" ref="O6593">IFERROR(XLOOKUP(K6593,'Tipo de carga'!B:B,'Tipo de carga'!C:C))</f>
        <v>Diesel</v>
      </c>
    </row>
    <row r="6594">
      <c r="A6594" s="36">
        <v>2007.0</v>
      </c>
      <c r="B6594" s="37" t="str">
        <f t="array" ref="B6594">IFERROR(XLOOKUP(A6594,'Asignacion Nov'!A:A,'Asignacion Nov'!C:C))</f>
        <v>MeLi Asignado TD</v>
      </c>
      <c r="C6594" s="37" t="str">
        <f t="array" ref="C6594">IFERROR(XLOOKUP(A6594,'Asignacion Nov'!A:A,'Asignacion Nov'!B:B))</f>
        <v>EC-05</v>
      </c>
      <c r="D6594" s="38">
        <v>45621.37131944444</v>
      </c>
      <c r="E6594" s="36" t="s">
        <v>417</v>
      </c>
      <c r="F6594" s="37" t="str">
        <f t="array" ref="F6594">IFERROR(XLOOKUP(E6594,Operadores!A:A,Operadores!B:B))</f>
        <v>OLVJUA01</v>
      </c>
      <c r="G6594" s="36" t="s">
        <v>72</v>
      </c>
      <c r="H6594" s="39">
        <v>19.0300000000001</v>
      </c>
      <c r="I6594" s="40">
        <v>583.0</v>
      </c>
      <c r="J6594" s="41">
        <f t="shared" si="5"/>
        <v>11094.49</v>
      </c>
      <c r="K6594" s="37" t="str">
        <f t="array" ref="K6594">IFERROR(XLOOKUP(G6594,'Tipo de carga'!A:A,'Tipo de carga'!B:B))</f>
        <v>Autoabasto</v>
      </c>
      <c r="L6594" s="37">
        <f t="shared" si="2"/>
        <v>48</v>
      </c>
      <c r="M6594" s="37">
        <f t="shared" si="3"/>
        <v>25</v>
      </c>
      <c r="N6594" s="37">
        <f t="shared" si="4"/>
        <v>11</v>
      </c>
      <c r="O6594" s="37" t="str">
        <f t="array" ref="O6594">IFERROR(XLOOKUP(K6594,'Tipo de carga'!B:B,'Tipo de carga'!C:C))</f>
        <v>Diesel</v>
      </c>
    </row>
    <row r="6595">
      <c r="A6595" s="36">
        <v>1894.0</v>
      </c>
      <c r="B6595" s="37" t="str">
        <f t="array" ref="B6595">IFERROR(XLOOKUP(A6595,'Asignacion Nov'!A:A,'Asignacion Nov'!C:C))</f>
        <v>Pipas</v>
      </c>
      <c r="C6595" s="37" t="str">
        <f t="array" ref="C6595">IFERROR(XLOOKUP(A6595,'Asignacion Nov'!A:A,'Asignacion Nov'!B:B))</f>
        <v>EC-02</v>
      </c>
      <c r="D6595" s="38">
        <v>45621.35189814815</v>
      </c>
      <c r="E6595" s="36" t="s">
        <v>403</v>
      </c>
      <c r="F6595" s="37" t="str">
        <f t="array" ref="F6595">IFERROR(XLOOKUP(E6595,Operadores!A:A,Operadores!B:B))</f>
        <v>LOPJU</v>
      </c>
      <c r="G6595" s="36" t="s">
        <v>72</v>
      </c>
      <c r="H6595" s="39">
        <v>19.0300000000001</v>
      </c>
      <c r="I6595" s="40">
        <v>765.0</v>
      </c>
      <c r="J6595" s="41">
        <f t="shared" si="5"/>
        <v>14557.95</v>
      </c>
      <c r="K6595" s="37" t="str">
        <f t="array" ref="K6595">IFERROR(XLOOKUP(G6595,'Tipo de carga'!A:A,'Tipo de carga'!B:B))</f>
        <v>Autoabasto</v>
      </c>
      <c r="L6595" s="37">
        <f t="shared" si="2"/>
        <v>48</v>
      </c>
      <c r="M6595" s="37">
        <f t="shared" si="3"/>
        <v>25</v>
      </c>
      <c r="N6595" s="37">
        <f t="shared" si="4"/>
        <v>11</v>
      </c>
      <c r="O6595" s="37" t="str">
        <f t="array" ref="O6595">IFERROR(XLOOKUP(K6595,'Tipo de carga'!B:B,'Tipo de carga'!C:C))</f>
        <v>Diesel</v>
      </c>
    </row>
    <row r="6596">
      <c r="A6596" s="36">
        <v>2035.0</v>
      </c>
      <c r="B6596" s="37" t="str">
        <f t="array" ref="B6596">IFERROR(XLOOKUP(A6596,'Asignacion Nov'!A:A,'Asignacion Nov'!C:C))</f>
        <v>Liverpool Local</v>
      </c>
      <c r="C6596" s="37" t="str">
        <f t="array" ref="C6596">IFERROR(XLOOKUP(A6596,'Asignacion Nov'!A:A,'Asignacion Nov'!B:B))</f>
        <v>EC-01</v>
      </c>
      <c r="D6596" s="38">
        <v>45621.33875</v>
      </c>
      <c r="E6596" s="36" t="s">
        <v>604</v>
      </c>
      <c r="F6596" s="37" t="str">
        <f t="array" ref="F6596">IFERROR(XLOOKUP(E6596,Operadores!A:A,Operadores!B:B))</f>
        <v>VELJOR</v>
      </c>
      <c r="G6596" s="36" t="s">
        <v>72</v>
      </c>
      <c r="H6596" s="39">
        <v>19.0300000000001</v>
      </c>
      <c r="I6596" s="40">
        <v>813.0</v>
      </c>
      <c r="J6596" s="41">
        <f t="shared" si="5"/>
        <v>15471.39</v>
      </c>
      <c r="K6596" s="37" t="str">
        <f t="array" ref="K6596">IFERROR(XLOOKUP(G6596,'Tipo de carga'!A:A,'Tipo de carga'!B:B))</f>
        <v>Autoabasto</v>
      </c>
      <c r="L6596" s="37">
        <f t="shared" si="2"/>
        <v>48</v>
      </c>
      <c r="M6596" s="37">
        <f t="shared" si="3"/>
        <v>25</v>
      </c>
      <c r="N6596" s="37">
        <f t="shared" si="4"/>
        <v>11</v>
      </c>
      <c r="O6596" s="37" t="str">
        <f t="array" ref="O6596">IFERROR(XLOOKUP(K6596,'Tipo de carga'!B:B,'Tipo de carga'!C:C))</f>
        <v>Diesel</v>
      </c>
    </row>
    <row r="6597">
      <c r="A6597" s="36">
        <v>1946.0</v>
      </c>
      <c r="B6597" s="37" t="str">
        <f t="array" ref="B6597">IFERROR(XLOOKUP(A6597,'Asignacion Nov'!A:A,'Asignacion Nov'!C:C))</f>
        <v>MeLi asignado SD</v>
      </c>
      <c r="C6597" s="37" t="str">
        <f t="array" ref="C6597">IFERROR(XLOOKUP(A6597,'Asignacion Nov'!A:A,'Asignacion Nov'!B:B))</f>
        <v>EC-05</v>
      </c>
      <c r="D6597" s="38">
        <v>45621.280810185184</v>
      </c>
      <c r="E6597" s="36" t="s">
        <v>183</v>
      </c>
      <c r="F6597" s="37" t="str">
        <f t="array" ref="F6597">IFERROR(XLOOKUP(E6597,Operadores!A:A,Operadores!B:B))</f>
        <v>VARJUAX</v>
      </c>
      <c r="G6597" s="36" t="s">
        <v>72</v>
      </c>
      <c r="H6597" s="39">
        <v>19.0300000000001</v>
      </c>
      <c r="I6597" s="40">
        <v>372.0</v>
      </c>
      <c r="J6597" s="41">
        <f t="shared" si="5"/>
        <v>7079.16</v>
      </c>
      <c r="K6597" s="37" t="str">
        <f t="array" ref="K6597">IFERROR(XLOOKUP(G6597,'Tipo de carga'!A:A,'Tipo de carga'!B:B))</f>
        <v>Autoabasto</v>
      </c>
      <c r="L6597" s="37">
        <f t="shared" si="2"/>
        <v>48</v>
      </c>
      <c r="M6597" s="37">
        <f t="shared" si="3"/>
        <v>25</v>
      </c>
      <c r="N6597" s="37">
        <f t="shared" si="4"/>
        <v>11</v>
      </c>
      <c r="O6597" s="37" t="str">
        <f t="array" ref="O6597">IFERROR(XLOOKUP(K6597,'Tipo de carga'!B:B,'Tipo de carga'!C:C))</f>
        <v>Diesel</v>
      </c>
    </row>
    <row r="6598">
      <c r="A6598" s="36">
        <v>2051.0</v>
      </c>
      <c r="B6598" s="37" t="str">
        <f t="array" ref="B6598">IFERROR(XLOOKUP(A6598,'Asignacion Nov'!A:A,'Asignacion Nov'!C:C))</f>
        <v>PISA Gdl</v>
      </c>
      <c r="C6598" s="37" t="str">
        <f t="array" ref="C6598">IFERROR(XLOOKUP(A6598,'Asignacion Nov'!A:A,'Asignacion Nov'!B:B))</f>
        <v>EC-06</v>
      </c>
      <c r="D6598" s="38">
        <v>45621.221597222226</v>
      </c>
      <c r="E6598" s="36" t="s">
        <v>401</v>
      </c>
      <c r="F6598" s="37" t="str">
        <f t="array" ref="F6598">IFERROR(XLOOKUP(E6598,Operadores!A:A,Operadores!B:B))</f>
        <v>CARGUS</v>
      </c>
      <c r="G6598" s="36" t="s">
        <v>72</v>
      </c>
      <c r="H6598" s="39">
        <v>19.0300000000002</v>
      </c>
      <c r="I6598" s="40">
        <v>513.0</v>
      </c>
      <c r="J6598" s="41">
        <f t="shared" si="5"/>
        <v>9762.39</v>
      </c>
      <c r="K6598" s="37" t="str">
        <f t="array" ref="K6598">IFERROR(XLOOKUP(G6598,'Tipo de carga'!A:A,'Tipo de carga'!B:B))</f>
        <v>Autoabasto</v>
      </c>
      <c r="L6598" s="37">
        <f t="shared" si="2"/>
        <v>48</v>
      </c>
      <c r="M6598" s="37">
        <f t="shared" si="3"/>
        <v>25</v>
      </c>
      <c r="N6598" s="37">
        <f t="shared" si="4"/>
        <v>11</v>
      </c>
      <c r="O6598" s="37" t="str">
        <f t="array" ref="O6598">IFERROR(XLOOKUP(K6598,'Tipo de carga'!B:B,'Tipo de carga'!C:C))</f>
        <v>Diesel</v>
      </c>
    </row>
    <row r="6599">
      <c r="A6599" s="36">
        <v>1935.0</v>
      </c>
      <c r="B6599" s="37" t="str">
        <f t="array" ref="B6599">IFERROR(XLOOKUP(A6599,'Asignacion Nov'!A:A,'Asignacion Nov'!C:C))</f>
        <v>Patieros sucursal</v>
      </c>
      <c r="C6599" s="37" t="str">
        <f t="array" ref="C6599">IFERROR(XLOOKUP(A6599,'Asignacion Nov'!A:A,'Asignacion Nov'!B:B))</f>
        <v>EC-03</v>
      </c>
      <c r="D6599" s="38">
        <v>45621.199907407405</v>
      </c>
      <c r="E6599" s="36" t="s">
        <v>155</v>
      </c>
      <c r="F6599" s="37" t="str">
        <f t="array" ref="F6599">IFERROR(XLOOKUP(E6599,Operadores!A:A,Operadores!B:B))</f>
        <v>RODMA</v>
      </c>
      <c r="G6599" s="36" t="s">
        <v>72</v>
      </c>
      <c r="H6599" s="39">
        <v>19.0300000000002</v>
      </c>
      <c r="I6599" s="40">
        <v>120.0</v>
      </c>
      <c r="J6599" s="41">
        <f t="shared" si="5"/>
        <v>2283.6</v>
      </c>
      <c r="K6599" s="37" t="str">
        <f t="array" ref="K6599">IFERROR(XLOOKUP(G6599,'Tipo de carga'!A:A,'Tipo de carga'!B:B))</f>
        <v>Autoabasto</v>
      </c>
      <c r="L6599" s="37">
        <f t="shared" si="2"/>
        <v>48</v>
      </c>
      <c r="M6599" s="37">
        <f t="shared" si="3"/>
        <v>25</v>
      </c>
      <c r="N6599" s="37">
        <f t="shared" si="4"/>
        <v>11</v>
      </c>
      <c r="O6599" s="37" t="str">
        <f t="array" ref="O6599">IFERROR(XLOOKUP(K6599,'Tipo de carga'!B:B,'Tipo de carga'!C:C))</f>
        <v>Diesel</v>
      </c>
    </row>
    <row r="6600">
      <c r="A6600" s="36">
        <v>1965.0</v>
      </c>
      <c r="B6600" s="37" t="str">
        <f t="array" ref="B6600">IFERROR(XLOOKUP(A6600,'Asignacion Nov'!A:A,'Asignacion Nov'!C:C))</f>
        <v>Circuitos</v>
      </c>
      <c r="C6600" s="37" t="str">
        <f t="array" ref="C6600">IFERROR(XLOOKUP(A6600,'Asignacion Nov'!A:A,'Asignacion Nov'!B:B))</f>
        <v>EC-03</v>
      </c>
      <c r="D6600" s="38">
        <v>45621.19351851852</v>
      </c>
      <c r="E6600" s="36" t="s">
        <v>181</v>
      </c>
      <c r="F6600" s="37" t="str">
        <f t="array" ref="F6600">IFERROR(XLOOKUP(E6600,Operadores!A:A,Operadores!B:B))</f>
        <v>BREISR</v>
      </c>
      <c r="G6600" s="36" t="s">
        <v>72</v>
      </c>
      <c r="H6600" s="39">
        <v>19.0300000000002</v>
      </c>
      <c r="I6600" s="40">
        <v>669.0</v>
      </c>
      <c r="J6600" s="41">
        <f t="shared" si="5"/>
        <v>12731.07</v>
      </c>
      <c r="K6600" s="37" t="str">
        <f t="array" ref="K6600">IFERROR(XLOOKUP(G6600,'Tipo de carga'!A:A,'Tipo de carga'!B:B))</f>
        <v>Autoabasto</v>
      </c>
      <c r="L6600" s="37">
        <f t="shared" si="2"/>
        <v>48</v>
      </c>
      <c r="M6600" s="37">
        <f t="shared" si="3"/>
        <v>25</v>
      </c>
      <c r="N6600" s="37">
        <f t="shared" si="4"/>
        <v>11</v>
      </c>
      <c r="O6600" s="37" t="str">
        <f t="array" ref="O6600">IFERROR(XLOOKUP(K6600,'Tipo de carga'!B:B,'Tipo de carga'!C:C))</f>
        <v>Diesel</v>
      </c>
    </row>
    <row r="6601">
      <c r="A6601" s="36">
        <v>2087.0</v>
      </c>
      <c r="B6601" s="37" t="str">
        <f t="array" ref="B6601">IFERROR(XLOOKUP(A6601,'Asignacion Nov'!A:A,'Asignacion Nov'!C:C))</f>
        <v>Available</v>
      </c>
      <c r="C6601" s="37" t="str">
        <f t="array" ref="C6601">IFERROR(XLOOKUP(A6601,'Asignacion Nov'!A:A,'Asignacion Nov'!B:B))</f>
        <v>TTE</v>
      </c>
      <c r="D6601" s="38">
        <v>45621.14135416667</v>
      </c>
      <c r="E6601" s="36" t="s">
        <v>175</v>
      </c>
      <c r="F6601" s="37" t="str">
        <f t="array" ref="F6601">IFERROR(XLOOKUP(E6601,Operadores!A:A,Operadores!B:B))</f>
        <v>PERRIC</v>
      </c>
      <c r="G6601" s="36" t="s">
        <v>72</v>
      </c>
      <c r="H6601" s="39">
        <v>19.0300000000002</v>
      </c>
      <c r="I6601" s="40">
        <v>457.0</v>
      </c>
      <c r="J6601" s="41">
        <f t="shared" si="5"/>
        <v>8696.71</v>
      </c>
      <c r="K6601" s="37" t="str">
        <f t="array" ref="K6601">IFERROR(XLOOKUP(G6601,'Tipo de carga'!A:A,'Tipo de carga'!B:B))</f>
        <v>Autoabasto</v>
      </c>
      <c r="L6601" s="37">
        <f t="shared" si="2"/>
        <v>48</v>
      </c>
      <c r="M6601" s="37">
        <f t="shared" si="3"/>
        <v>25</v>
      </c>
      <c r="N6601" s="37">
        <f t="shared" si="4"/>
        <v>11</v>
      </c>
      <c r="O6601" s="37" t="str">
        <f t="array" ref="O6601">IFERROR(XLOOKUP(K6601,'Tipo de carga'!B:B,'Tipo de carga'!C:C))</f>
        <v>Diesel</v>
      </c>
    </row>
    <row r="6602">
      <c r="A6602" s="36">
        <v>2030.0</v>
      </c>
      <c r="B6602" s="37" t="str">
        <f t="array" ref="B6602">IFERROR(XLOOKUP(A6602,'Asignacion Nov'!A:A,'Asignacion Nov'!C:C))</f>
        <v>MeLi Dedicado TD</v>
      </c>
      <c r="C6602" s="37" t="str">
        <f t="array" ref="C6602">IFERROR(XLOOKUP(A6602,'Asignacion Nov'!A:A,'Asignacion Nov'!B:B))</f>
        <v>EC-05</v>
      </c>
      <c r="D6602" s="38">
        <v>45621.12263888889</v>
      </c>
      <c r="E6602" s="36" t="s">
        <v>323</v>
      </c>
      <c r="F6602" s="37" t="str">
        <f t="array" ref="F6602">IFERROR(XLOOKUP(E6602,Operadores!A:A,Operadores!B:B))</f>
        <v>MENBER</v>
      </c>
      <c r="G6602" s="36" t="s">
        <v>72</v>
      </c>
      <c r="H6602" s="39">
        <v>19.0300000000002</v>
      </c>
      <c r="I6602" s="40">
        <v>490.0</v>
      </c>
      <c r="J6602" s="41">
        <f t="shared" si="5"/>
        <v>9324.7</v>
      </c>
      <c r="K6602" s="37" t="str">
        <f t="array" ref="K6602">IFERROR(XLOOKUP(G6602,'Tipo de carga'!A:A,'Tipo de carga'!B:B))</f>
        <v>Autoabasto</v>
      </c>
      <c r="L6602" s="37">
        <f t="shared" si="2"/>
        <v>48</v>
      </c>
      <c r="M6602" s="37">
        <f t="shared" si="3"/>
        <v>25</v>
      </c>
      <c r="N6602" s="37">
        <f t="shared" si="4"/>
        <v>11</v>
      </c>
      <c r="O6602" s="37" t="str">
        <f t="array" ref="O6602">IFERROR(XLOOKUP(K6602,'Tipo de carga'!B:B,'Tipo de carga'!C:C))</f>
        <v>Diesel</v>
      </c>
    </row>
    <row r="6603">
      <c r="A6603" s="36">
        <v>2009.0</v>
      </c>
      <c r="B6603" s="37" t="str">
        <f t="array" ref="B6603">IFERROR(XLOOKUP(A6603,'Asignacion Nov'!A:A,'Asignacion Nov'!C:C))</f>
        <v>MeLi Dedicado Merida</v>
      </c>
      <c r="C6603" s="37" t="str">
        <f t="array" ref="C6603">IFERROR(XLOOKUP(A6603,'Asignacion Nov'!A:A,'Asignacion Nov'!B:B))</f>
        <v>EC-05</v>
      </c>
      <c r="D6603" s="38">
        <v>45621.086331018516</v>
      </c>
      <c r="E6603" s="36" t="s">
        <v>294</v>
      </c>
      <c r="F6603" s="37" t="str">
        <f t="array" ref="F6603">IFERROR(XLOOKUP(E6603,Operadores!A:A,Operadores!B:B))</f>
        <v>GONCAR01</v>
      </c>
      <c r="G6603" s="36" t="s">
        <v>72</v>
      </c>
      <c r="H6603" s="39">
        <v>19.0300000000002</v>
      </c>
      <c r="I6603" s="40">
        <v>291.0</v>
      </c>
      <c r="J6603" s="41">
        <f t="shared" si="5"/>
        <v>5537.73</v>
      </c>
      <c r="K6603" s="37" t="str">
        <f t="array" ref="K6603">IFERROR(XLOOKUP(G6603,'Tipo de carga'!A:A,'Tipo de carga'!B:B))</f>
        <v>Autoabasto</v>
      </c>
      <c r="L6603" s="37">
        <f t="shared" si="2"/>
        <v>48</v>
      </c>
      <c r="M6603" s="37">
        <f t="shared" si="3"/>
        <v>25</v>
      </c>
      <c r="N6603" s="37">
        <f t="shared" si="4"/>
        <v>11</v>
      </c>
      <c r="O6603" s="37" t="str">
        <f t="array" ref="O6603">IFERROR(XLOOKUP(K6603,'Tipo de carga'!B:B,'Tipo de carga'!C:C))</f>
        <v>Diesel</v>
      </c>
    </row>
    <row r="6604">
      <c r="A6604" s="36">
        <v>1993.0</v>
      </c>
      <c r="B6604" s="37" t="str">
        <f t="array" ref="B6604">IFERROR(XLOOKUP(A6604,'Asignacion Nov'!A:A,'Asignacion Nov'!C:C))</f>
        <v>MeLi Dedicado TD</v>
      </c>
      <c r="C6604" s="37" t="str">
        <f t="array" ref="C6604">IFERROR(XLOOKUP(A6604,'Asignacion Nov'!A:A,'Asignacion Nov'!B:B))</f>
        <v>EC-05</v>
      </c>
      <c r="D6604" s="38">
        <v>45621.06449074074</v>
      </c>
      <c r="E6604" s="36" t="s">
        <v>389</v>
      </c>
      <c r="F6604" s="37" t="str">
        <f t="array" ref="F6604">IFERROR(XLOOKUP(E6604,Operadores!A:A,Operadores!B:B))</f>
        <v>CELJOS</v>
      </c>
      <c r="G6604" s="36" t="s">
        <v>72</v>
      </c>
      <c r="H6604" s="39">
        <v>19.0300000000002</v>
      </c>
      <c r="I6604" s="40">
        <v>477.0</v>
      </c>
      <c r="J6604" s="41">
        <f t="shared" si="5"/>
        <v>9077.31</v>
      </c>
      <c r="K6604" s="37" t="str">
        <f t="array" ref="K6604">IFERROR(XLOOKUP(G6604,'Tipo de carga'!A:A,'Tipo de carga'!B:B))</f>
        <v>Autoabasto</v>
      </c>
      <c r="L6604" s="37">
        <f t="shared" si="2"/>
        <v>48</v>
      </c>
      <c r="M6604" s="37">
        <f t="shared" si="3"/>
        <v>25</v>
      </c>
      <c r="N6604" s="37">
        <f t="shared" si="4"/>
        <v>11</v>
      </c>
      <c r="O6604" s="37" t="str">
        <f t="array" ref="O6604">IFERROR(XLOOKUP(K6604,'Tipo de carga'!B:B,'Tipo de carga'!C:C))</f>
        <v>Diesel</v>
      </c>
    </row>
    <row r="6605">
      <c r="A6605" s="36">
        <v>1908.0</v>
      </c>
      <c r="B6605" s="37" t="str">
        <f t="array" ref="B6605">IFERROR(XLOOKUP(A6605,'Asignacion Nov'!A:A,'Asignacion Nov'!C:C))</f>
        <v>Circuitos</v>
      </c>
      <c r="C6605" s="37" t="str">
        <f t="array" ref="C6605">IFERROR(XLOOKUP(A6605,'Asignacion Nov'!A:A,'Asignacion Nov'!B:B))</f>
        <v>EC-03</v>
      </c>
      <c r="D6605" s="38">
        <v>45621.869363425925</v>
      </c>
      <c r="E6605" s="36" t="s">
        <v>359</v>
      </c>
      <c r="F6605" s="37" t="str">
        <f t="array" ref="F6605">IFERROR(XLOOKUP(E6605,Operadores!A:A,Operadores!B:B))</f>
        <v>GARJOR01</v>
      </c>
      <c r="G6605" s="36" t="s">
        <v>19</v>
      </c>
      <c r="H6605" s="39">
        <v>20.61412</v>
      </c>
      <c r="I6605" s="40">
        <v>512.0</v>
      </c>
      <c r="J6605" s="41">
        <f t="shared" si="5"/>
        <v>10554.42944</v>
      </c>
      <c r="K6605" s="37" t="str">
        <f t="array" ref="K6605">IFERROR(XLOOKUP(G6605,'Tipo de carga'!A:A,'Tipo de carga'!B:B))</f>
        <v>Autoabasto</v>
      </c>
      <c r="L6605" s="37">
        <f t="shared" si="2"/>
        <v>48</v>
      </c>
      <c r="M6605" s="37">
        <f t="shared" si="3"/>
        <v>25</v>
      </c>
      <c r="N6605" s="37">
        <f t="shared" si="4"/>
        <v>11</v>
      </c>
      <c r="O6605" s="37" t="str">
        <f t="array" ref="O6605">IFERROR(XLOOKUP(K6605,'Tipo de carga'!B:B,'Tipo de carga'!C:C))</f>
        <v>Diesel</v>
      </c>
    </row>
    <row r="6606">
      <c r="A6606" s="36">
        <v>1797.0</v>
      </c>
      <c r="B6606" s="37" t="str">
        <f t="array" ref="B6606">IFERROR(XLOOKUP(A6606,'Asignacion Nov'!A:A,'Asignacion Nov'!C:C))</f>
        <v>Hisense</v>
      </c>
      <c r="C6606" s="37" t="str">
        <f t="array" ref="C6606">IFERROR(XLOOKUP(A6606,'Asignacion Nov'!A:A,'Asignacion Nov'!B:B))</f>
        <v>EC-03</v>
      </c>
      <c r="D6606" s="38">
        <v>45621.86108796296</v>
      </c>
      <c r="E6606" s="36" t="s">
        <v>457</v>
      </c>
      <c r="F6606" s="37" t="str">
        <f t="array" ref="F6606">IFERROR(XLOOKUP(E6606,Operadores!A:A,Operadores!B:B))</f>
        <v>DEJMAR</v>
      </c>
      <c r="G6606" s="36" t="s">
        <v>19</v>
      </c>
      <c r="H6606" s="39">
        <v>20.61412</v>
      </c>
      <c r="I6606" s="40">
        <v>129.0</v>
      </c>
      <c r="J6606" s="41">
        <f t="shared" si="5"/>
        <v>2659.22148</v>
      </c>
      <c r="K6606" s="37" t="str">
        <f t="array" ref="K6606">IFERROR(XLOOKUP(G6606,'Tipo de carga'!A:A,'Tipo de carga'!B:B))</f>
        <v>Autoabasto</v>
      </c>
      <c r="L6606" s="37">
        <f t="shared" si="2"/>
        <v>48</v>
      </c>
      <c r="M6606" s="37">
        <f t="shared" si="3"/>
        <v>25</v>
      </c>
      <c r="N6606" s="37">
        <f t="shared" si="4"/>
        <v>11</v>
      </c>
      <c r="O6606" s="37" t="str">
        <f t="array" ref="O6606">IFERROR(XLOOKUP(K6606,'Tipo de carga'!B:B,'Tipo de carga'!C:C))</f>
        <v>Diesel</v>
      </c>
    </row>
    <row r="6607">
      <c r="A6607" s="36">
        <v>1801.0</v>
      </c>
      <c r="B6607" s="37" t="str">
        <f t="array" ref="B6607">IFERROR(XLOOKUP(A6607,'Asignacion Nov'!A:A,'Asignacion Nov'!C:C))</f>
        <v>Sayer Full</v>
      </c>
      <c r="C6607" s="37" t="str">
        <f t="array" ref="C6607">IFERROR(XLOOKUP(A6607,'Asignacion Nov'!A:A,'Asignacion Nov'!B:B))</f>
        <v>EC-04</v>
      </c>
      <c r="D6607" s="38">
        <v>45621.823645833334</v>
      </c>
      <c r="E6607" s="36" t="s">
        <v>67</v>
      </c>
      <c r="F6607" s="37" t="str">
        <f t="array" ref="F6607">IFERROR(XLOOKUP(E6607,Operadores!A:A,Operadores!B:B))</f>
        <v>DURMA01</v>
      </c>
      <c r="G6607" s="36" t="s">
        <v>19</v>
      </c>
      <c r="H6607" s="39">
        <v>20.61412</v>
      </c>
      <c r="I6607" s="40">
        <v>700.0</v>
      </c>
      <c r="J6607" s="41">
        <f t="shared" si="5"/>
        <v>14429.884</v>
      </c>
      <c r="K6607" s="37" t="str">
        <f t="array" ref="K6607">IFERROR(XLOOKUP(G6607,'Tipo de carga'!A:A,'Tipo de carga'!B:B))</f>
        <v>Autoabasto</v>
      </c>
      <c r="L6607" s="37">
        <f t="shared" si="2"/>
        <v>48</v>
      </c>
      <c r="M6607" s="37">
        <f t="shared" si="3"/>
        <v>25</v>
      </c>
      <c r="N6607" s="37">
        <f t="shared" si="4"/>
        <v>11</v>
      </c>
      <c r="O6607" s="37" t="str">
        <f t="array" ref="O6607">IFERROR(XLOOKUP(K6607,'Tipo de carga'!B:B,'Tipo de carga'!C:C))</f>
        <v>Diesel</v>
      </c>
    </row>
    <row r="6608">
      <c r="A6608" s="36">
        <v>1834.0</v>
      </c>
      <c r="B6608" s="37" t="str">
        <f t="array" ref="B6608">IFERROR(XLOOKUP(A6608,'Asignacion Nov'!A:A,'Asignacion Nov'!C:C))</f>
        <v>Sayer Full</v>
      </c>
      <c r="C6608" s="37" t="str">
        <f t="array" ref="C6608">IFERROR(XLOOKUP(A6608,'Asignacion Nov'!A:A,'Asignacion Nov'!B:B))</f>
        <v>EC-04</v>
      </c>
      <c r="D6608" s="38">
        <v>45621.80861111111</v>
      </c>
      <c r="E6608" s="36" t="s">
        <v>509</v>
      </c>
      <c r="F6608" s="37" t="str">
        <f t="array" ref="F6608">IFERROR(XLOOKUP(E6608,Operadores!A:A,Operadores!B:B))</f>
        <v>LEMMIG</v>
      </c>
      <c r="G6608" s="36" t="s">
        <v>19</v>
      </c>
      <c r="H6608" s="39">
        <v>20.61412</v>
      </c>
      <c r="I6608" s="40">
        <v>947.0</v>
      </c>
      <c r="J6608" s="41">
        <f t="shared" si="5"/>
        <v>19521.57164</v>
      </c>
      <c r="K6608" s="37" t="str">
        <f t="array" ref="K6608">IFERROR(XLOOKUP(G6608,'Tipo de carga'!A:A,'Tipo de carga'!B:B))</f>
        <v>Autoabasto</v>
      </c>
      <c r="L6608" s="37">
        <f t="shared" si="2"/>
        <v>48</v>
      </c>
      <c r="M6608" s="37">
        <f t="shared" si="3"/>
        <v>25</v>
      </c>
      <c r="N6608" s="37">
        <f t="shared" si="4"/>
        <v>11</v>
      </c>
      <c r="O6608" s="37" t="str">
        <f t="array" ref="O6608">IFERROR(XLOOKUP(K6608,'Tipo de carga'!B:B,'Tipo de carga'!C:C))</f>
        <v>Diesel</v>
      </c>
    </row>
    <row r="6609">
      <c r="A6609" s="36">
        <v>1987.0</v>
      </c>
      <c r="B6609" s="37" t="str">
        <f t="array" ref="B6609">IFERROR(XLOOKUP(A6609,'Asignacion Nov'!A:A,'Asignacion Nov'!C:C))</f>
        <v>MeLi asignado SD</v>
      </c>
      <c r="C6609" s="37" t="str">
        <f t="array" ref="C6609">IFERROR(XLOOKUP(A6609,'Asignacion Nov'!A:A,'Asignacion Nov'!B:B))</f>
        <v>EC-05</v>
      </c>
      <c r="D6609" s="38">
        <v>45621.78627314815</v>
      </c>
      <c r="E6609" s="36" t="s">
        <v>244</v>
      </c>
      <c r="F6609" s="37" t="str">
        <f t="array" ref="F6609">IFERROR(XLOOKUP(E6609,Operadores!A:A,Operadores!B:B))</f>
        <v>BALEDU</v>
      </c>
      <c r="G6609" s="36" t="s">
        <v>19</v>
      </c>
      <c r="H6609" s="39">
        <v>20.61412</v>
      </c>
      <c r="I6609" s="40">
        <v>854.0</v>
      </c>
      <c r="J6609" s="41">
        <f t="shared" si="5"/>
        <v>17604.45848</v>
      </c>
      <c r="K6609" s="37" t="str">
        <f t="array" ref="K6609">IFERROR(XLOOKUP(G6609,'Tipo de carga'!A:A,'Tipo de carga'!B:B))</f>
        <v>Autoabasto</v>
      </c>
      <c r="L6609" s="37">
        <f t="shared" si="2"/>
        <v>48</v>
      </c>
      <c r="M6609" s="37">
        <f t="shared" si="3"/>
        <v>25</v>
      </c>
      <c r="N6609" s="37">
        <f t="shared" si="4"/>
        <v>11</v>
      </c>
      <c r="O6609" s="37" t="str">
        <f t="array" ref="O6609">IFERROR(XLOOKUP(K6609,'Tipo de carga'!B:B,'Tipo de carga'!C:C))</f>
        <v>Diesel</v>
      </c>
    </row>
    <row r="6610">
      <c r="A6610" s="36">
        <v>1854.0</v>
      </c>
      <c r="B6610" s="37" t="str">
        <f t="array" ref="B6610">IFERROR(XLOOKUP(A6610,'Asignacion Nov'!A:A,'Asignacion Nov'!C:C))</f>
        <v>Hisense</v>
      </c>
      <c r="C6610" s="37" t="str">
        <f t="array" ref="C6610">IFERROR(XLOOKUP(A6610,'Asignacion Nov'!A:A,'Asignacion Nov'!B:B))</f>
        <v>EC-03</v>
      </c>
      <c r="D6610" s="38">
        <v>45621.72175925926</v>
      </c>
      <c r="E6610" s="36" t="s">
        <v>442</v>
      </c>
      <c r="F6610" s="37" t="str">
        <f t="array" ref="F6610">IFERROR(XLOOKUP(E6610,Operadores!A:A,Operadores!B:B))</f>
        <v>CARMAUX</v>
      </c>
      <c r="G6610" s="36" t="s">
        <v>19</v>
      </c>
      <c r="H6610" s="39">
        <v>20.61412</v>
      </c>
      <c r="I6610" s="40">
        <v>640.0</v>
      </c>
      <c r="J6610" s="41">
        <f t="shared" si="5"/>
        <v>13193.0368</v>
      </c>
      <c r="K6610" s="37" t="str">
        <f t="array" ref="K6610">IFERROR(XLOOKUP(G6610,'Tipo de carga'!A:A,'Tipo de carga'!B:B))</f>
        <v>Autoabasto</v>
      </c>
      <c r="L6610" s="37">
        <f t="shared" si="2"/>
        <v>48</v>
      </c>
      <c r="M6610" s="37">
        <f t="shared" si="3"/>
        <v>25</v>
      </c>
      <c r="N6610" s="37">
        <f t="shared" si="4"/>
        <v>11</v>
      </c>
      <c r="O6610" s="37" t="str">
        <f t="array" ref="O6610">IFERROR(XLOOKUP(K6610,'Tipo de carga'!B:B,'Tipo de carga'!C:C))</f>
        <v>Diesel</v>
      </c>
    </row>
    <row r="6611">
      <c r="A6611" s="36">
        <v>1975.0</v>
      </c>
      <c r="B6611" s="37" t="str">
        <f t="array" ref="B6611">IFERROR(XLOOKUP(A6611,'Asignacion Nov'!A:A,'Asignacion Nov'!C:C))</f>
        <v>Sayer Expo</v>
      </c>
      <c r="C6611" s="37" t="str">
        <f t="array" ref="C6611">IFERROR(XLOOKUP(A6611,'Asignacion Nov'!A:A,'Asignacion Nov'!B:B))</f>
        <v>EC-04</v>
      </c>
      <c r="D6611" s="38">
        <v>45621.655543981484</v>
      </c>
      <c r="E6611" s="36" t="s">
        <v>465</v>
      </c>
      <c r="F6611" s="37" t="str">
        <f t="array" ref="F6611">IFERROR(XLOOKUP(E6611,Operadores!A:A,Operadores!B:B))</f>
        <v>SANMAN</v>
      </c>
      <c r="G6611" s="36" t="s">
        <v>19</v>
      </c>
      <c r="H6611" s="39">
        <v>20.61412</v>
      </c>
      <c r="I6611" s="40">
        <v>36.0</v>
      </c>
      <c r="J6611" s="41">
        <f t="shared" si="5"/>
        <v>742.10832</v>
      </c>
      <c r="K6611" s="37" t="str">
        <f t="array" ref="K6611">IFERROR(XLOOKUP(G6611,'Tipo de carga'!A:A,'Tipo de carga'!B:B))</f>
        <v>Autoabasto</v>
      </c>
      <c r="L6611" s="37">
        <f t="shared" si="2"/>
        <v>48</v>
      </c>
      <c r="M6611" s="37">
        <f t="shared" si="3"/>
        <v>25</v>
      </c>
      <c r="N6611" s="37">
        <f t="shared" si="4"/>
        <v>11</v>
      </c>
      <c r="O6611" s="37" t="str">
        <f t="array" ref="O6611">IFERROR(XLOOKUP(K6611,'Tipo de carga'!B:B,'Tipo de carga'!C:C))</f>
        <v>Diesel</v>
      </c>
    </row>
    <row r="6612">
      <c r="A6612" s="36">
        <v>1970.0</v>
      </c>
      <c r="B6612" s="37" t="str">
        <f t="array" ref="B6612">IFERROR(XLOOKUP(A6612,'Asignacion Nov'!A:A,'Asignacion Nov'!C:C))</f>
        <v>Sayer Vuelteros</v>
      </c>
      <c r="C6612" s="37" t="str">
        <f t="array" ref="C6612">IFERROR(XLOOKUP(A6612,'Asignacion Nov'!A:A,'Asignacion Nov'!B:B))</f>
        <v>EC-04</v>
      </c>
      <c r="D6612" s="38">
        <v>45621.64745370371</v>
      </c>
      <c r="E6612" s="36" t="s">
        <v>47</v>
      </c>
      <c r="F6612" s="37" t="str">
        <f t="array" ref="F6612">IFERROR(XLOOKUP(E6612,Operadores!A:A,Operadores!B:B))</f>
        <v>HERLEX</v>
      </c>
      <c r="G6612" s="36" t="s">
        <v>19</v>
      </c>
      <c r="H6612" s="39">
        <v>20.61412</v>
      </c>
      <c r="I6612" s="40">
        <v>760.0</v>
      </c>
      <c r="J6612" s="41">
        <f t="shared" si="5"/>
        <v>15666.7312</v>
      </c>
      <c r="K6612" s="37" t="str">
        <f t="array" ref="K6612">IFERROR(XLOOKUP(G6612,'Tipo de carga'!A:A,'Tipo de carga'!B:B))</f>
        <v>Autoabasto</v>
      </c>
      <c r="L6612" s="37">
        <f t="shared" si="2"/>
        <v>48</v>
      </c>
      <c r="M6612" s="37">
        <f t="shared" si="3"/>
        <v>25</v>
      </c>
      <c r="N6612" s="37">
        <f t="shared" si="4"/>
        <v>11</v>
      </c>
      <c r="O6612" s="37" t="str">
        <f t="array" ref="O6612">IFERROR(XLOOKUP(K6612,'Tipo de carga'!B:B,'Tipo de carga'!C:C))</f>
        <v>Diesel</v>
      </c>
    </row>
    <row r="6613">
      <c r="A6613" s="36">
        <v>1779.0</v>
      </c>
      <c r="B6613" s="37" t="str">
        <f t="array" ref="B6613">IFERROR(XLOOKUP(A6613,'Asignacion Nov'!A:A,'Asignacion Nov'!C:C))</f>
        <v>Sayer Expo</v>
      </c>
      <c r="C6613" s="37" t="str">
        <f t="array" ref="C6613">IFERROR(XLOOKUP(A6613,'Asignacion Nov'!A:A,'Asignacion Nov'!B:B))</f>
        <v>EC-04</v>
      </c>
      <c r="D6613" s="38">
        <v>45621.5802662037</v>
      </c>
      <c r="E6613" s="36" t="s">
        <v>57</v>
      </c>
      <c r="F6613" s="37" t="str">
        <f t="array" ref="F6613">IFERROR(XLOOKUP(E6613,Operadores!A:A,Operadores!B:B))</f>
        <v>GONJOS03</v>
      </c>
      <c r="G6613" s="36" t="s">
        <v>19</v>
      </c>
      <c r="H6613" s="39">
        <v>20.61412</v>
      </c>
      <c r="I6613" s="40">
        <v>775.0</v>
      </c>
      <c r="J6613" s="41">
        <f t="shared" si="5"/>
        <v>15975.943</v>
      </c>
      <c r="K6613" s="37" t="str">
        <f t="array" ref="K6613">IFERROR(XLOOKUP(G6613,'Tipo de carga'!A:A,'Tipo de carga'!B:B))</f>
        <v>Autoabasto</v>
      </c>
      <c r="L6613" s="37">
        <f t="shared" si="2"/>
        <v>48</v>
      </c>
      <c r="M6613" s="37">
        <f t="shared" si="3"/>
        <v>25</v>
      </c>
      <c r="N6613" s="37">
        <f t="shared" si="4"/>
        <v>11</v>
      </c>
      <c r="O6613" s="37" t="str">
        <f t="array" ref="O6613">IFERROR(XLOOKUP(K6613,'Tipo de carga'!B:B,'Tipo de carga'!C:C))</f>
        <v>Diesel</v>
      </c>
    </row>
    <row r="6614">
      <c r="A6614" s="36">
        <v>1804.0</v>
      </c>
      <c r="B6614" s="37" t="str">
        <f t="array" ref="B6614">IFERROR(XLOOKUP(A6614,'Asignacion Nov'!A:A,'Asignacion Nov'!C:C))</f>
        <v>Sayer Full</v>
      </c>
      <c r="C6614" s="37" t="str">
        <f t="array" ref="C6614">IFERROR(XLOOKUP(A6614,'Asignacion Nov'!A:A,'Asignacion Nov'!B:B))</f>
        <v>EC-04</v>
      </c>
      <c r="D6614" s="38">
        <v>45621.443194444444</v>
      </c>
      <c r="E6614" s="36" t="s">
        <v>475</v>
      </c>
      <c r="F6614" s="37" t="str">
        <f t="array" ref="F6614">IFERROR(XLOOKUP(E6614,Operadores!A:A,Operadores!B:B))</f>
        <v>AGUERN</v>
      </c>
      <c r="G6614" s="36" t="s">
        <v>19</v>
      </c>
      <c r="H6614" s="39">
        <v>20.61412</v>
      </c>
      <c r="I6614" s="40">
        <v>531.0</v>
      </c>
      <c r="J6614" s="41">
        <f t="shared" si="5"/>
        <v>10946.09772</v>
      </c>
      <c r="K6614" s="37" t="str">
        <f t="array" ref="K6614">IFERROR(XLOOKUP(G6614,'Tipo de carga'!A:A,'Tipo de carga'!B:B))</f>
        <v>Autoabasto</v>
      </c>
      <c r="L6614" s="37">
        <f t="shared" si="2"/>
        <v>48</v>
      </c>
      <c r="M6614" s="37">
        <f t="shared" si="3"/>
        <v>25</v>
      </c>
      <c r="N6614" s="37">
        <f t="shared" si="4"/>
        <v>11</v>
      </c>
      <c r="O6614" s="37" t="str">
        <f t="array" ref="O6614">IFERROR(XLOOKUP(K6614,'Tipo de carga'!B:B,'Tipo de carga'!C:C))</f>
        <v>Diesel</v>
      </c>
    </row>
    <row r="6615">
      <c r="A6615" s="36">
        <v>1948.0</v>
      </c>
      <c r="B6615" s="37" t="str">
        <f t="array" ref="B6615">IFERROR(XLOOKUP(A6615,'Asignacion Nov'!A:A,'Asignacion Nov'!C:C))</f>
        <v>Circuitos</v>
      </c>
      <c r="C6615" s="37" t="str">
        <f t="array" ref="C6615">IFERROR(XLOOKUP(A6615,'Asignacion Nov'!A:A,'Asignacion Nov'!B:B))</f>
        <v>EC-03</v>
      </c>
      <c r="D6615" s="38">
        <v>45621.10202546296</v>
      </c>
      <c r="E6615" s="36" t="s">
        <v>256</v>
      </c>
      <c r="F6615" s="37" t="str">
        <f t="array" ref="F6615">IFERROR(XLOOKUP(E6615,Operadores!A:A,Operadores!B:B))</f>
        <v>MOREFR</v>
      </c>
      <c r="G6615" s="36" t="s">
        <v>19</v>
      </c>
      <c r="H6615" s="39">
        <v>20.61412</v>
      </c>
      <c r="I6615" s="40">
        <v>410.0</v>
      </c>
      <c r="J6615" s="41">
        <f t="shared" si="5"/>
        <v>8451.7892</v>
      </c>
      <c r="K6615" s="37" t="str">
        <f t="array" ref="K6615">IFERROR(XLOOKUP(G6615,'Tipo de carga'!A:A,'Tipo de carga'!B:B))</f>
        <v>Autoabasto</v>
      </c>
      <c r="L6615" s="37">
        <f t="shared" si="2"/>
        <v>48</v>
      </c>
      <c r="M6615" s="37">
        <f t="shared" si="3"/>
        <v>25</v>
      </c>
      <c r="N6615" s="37">
        <f t="shared" si="4"/>
        <v>11</v>
      </c>
      <c r="O6615" s="37" t="str">
        <f t="array" ref="O6615">IFERROR(XLOOKUP(K6615,'Tipo de carga'!B:B,'Tipo de carga'!C:C))</f>
        <v>Diesel</v>
      </c>
    </row>
    <row r="6616">
      <c r="A6616" s="36">
        <v>1806.0</v>
      </c>
      <c r="B6616" s="37" t="str">
        <f t="array" ref="B6616">IFERROR(XLOOKUP(A6616,'Asignacion Nov'!A:A,'Asignacion Nov'!C:C))</f>
        <v>Sayer Sencillo</v>
      </c>
      <c r="C6616" s="37" t="str">
        <f t="array" ref="C6616">IFERROR(XLOOKUP(A6616,'Asignacion Nov'!A:A,'Asignacion Nov'!B:B))</f>
        <v>EC-04</v>
      </c>
      <c r="D6616" s="38">
        <v>45621.0080787037</v>
      </c>
      <c r="E6616" s="36" t="s">
        <v>40</v>
      </c>
      <c r="F6616" s="37" t="str">
        <f t="array" ref="F6616">IFERROR(XLOOKUP(E6616,Operadores!A:A,Operadores!B:B))</f>
        <v>DIAOMA</v>
      </c>
      <c r="G6616" s="36" t="s">
        <v>19</v>
      </c>
      <c r="H6616" s="39">
        <v>20.61412</v>
      </c>
      <c r="I6616" s="40">
        <v>220.0</v>
      </c>
      <c r="J6616" s="41">
        <f t="shared" si="5"/>
        <v>4535.1064</v>
      </c>
      <c r="K6616" s="37" t="str">
        <f t="array" ref="K6616">IFERROR(XLOOKUP(G6616,'Tipo de carga'!A:A,'Tipo de carga'!B:B))</f>
        <v>Autoabasto</v>
      </c>
      <c r="L6616" s="37">
        <f t="shared" si="2"/>
        <v>48</v>
      </c>
      <c r="M6616" s="37">
        <f t="shared" si="3"/>
        <v>25</v>
      </c>
      <c r="N6616" s="37">
        <f t="shared" si="4"/>
        <v>11</v>
      </c>
      <c r="O6616" s="37" t="str">
        <f t="array" ref="O6616">IFERROR(XLOOKUP(K6616,'Tipo de carga'!B:B,'Tipo de carga'!C:C))</f>
        <v>Diesel</v>
      </c>
    </row>
    <row r="6617">
      <c r="A6617" s="36">
        <v>1869.0</v>
      </c>
      <c r="B6617" s="37" t="str">
        <f t="array" ref="B6617">IFERROR(XLOOKUP(A6617,'Asignacion Nov'!A:A,'Asignacion Nov'!C:C))</f>
        <v>Circuitos</v>
      </c>
      <c r="C6617" s="37" t="str">
        <f t="array" ref="C6617">IFERROR(XLOOKUP(A6617,'Asignacion Nov'!A:A,'Asignacion Nov'!B:B))</f>
        <v>EC-03</v>
      </c>
      <c r="D6617" s="38">
        <v>45621.985601851855</v>
      </c>
      <c r="E6617" s="36" t="s">
        <v>271</v>
      </c>
      <c r="F6617" s="37" t="str">
        <f t="array" ref="F6617">IFERROR(XLOOKUP(E6617,Operadores!A:A,Operadores!B:B))</f>
        <v>MERUBA</v>
      </c>
      <c r="G6617" s="36" t="s">
        <v>75</v>
      </c>
      <c r="H6617" s="39">
        <v>20.26412</v>
      </c>
      <c r="I6617" s="40">
        <v>520.0</v>
      </c>
      <c r="J6617" s="41">
        <f t="shared" si="5"/>
        <v>10537.3424</v>
      </c>
      <c r="K6617" s="37" t="str">
        <f t="array" ref="K6617">IFERROR(XLOOKUP(G6617,'Tipo de carga'!A:A,'Tipo de carga'!B:B))</f>
        <v>Autoabasto</v>
      </c>
      <c r="L6617" s="37">
        <f t="shared" si="2"/>
        <v>48</v>
      </c>
      <c r="M6617" s="37">
        <f t="shared" si="3"/>
        <v>25</v>
      </c>
      <c r="N6617" s="37">
        <f t="shared" si="4"/>
        <v>11</v>
      </c>
      <c r="O6617" s="37" t="str">
        <f t="array" ref="O6617">IFERROR(XLOOKUP(K6617,'Tipo de carga'!B:B,'Tipo de carga'!C:C))</f>
        <v>Diesel</v>
      </c>
    </row>
    <row r="6618">
      <c r="A6618" s="36">
        <v>2085.0</v>
      </c>
      <c r="B6618" s="37" t="str">
        <f t="array" ref="B6618">IFERROR(XLOOKUP(A6618,'Asignacion Nov'!A:A,'Asignacion Nov'!C:C))</f>
        <v>PISA Gdl</v>
      </c>
      <c r="C6618" s="37" t="str">
        <f t="array" ref="C6618">IFERROR(XLOOKUP(A6618,'Asignacion Nov'!A:A,'Asignacion Nov'!B:B))</f>
        <v>EC-06</v>
      </c>
      <c r="D6618" s="38">
        <v>45621.971238425926</v>
      </c>
      <c r="E6618" s="36" t="s">
        <v>583</v>
      </c>
      <c r="F6618" s="37" t="str">
        <f t="array" ref="F6618">IFERROR(XLOOKUP(E6618,Operadores!A:A,Operadores!B:B))</f>
        <v>MARLUI02</v>
      </c>
      <c r="G6618" s="36" t="s">
        <v>75</v>
      </c>
      <c r="H6618" s="39">
        <v>20.26412</v>
      </c>
      <c r="I6618" s="40">
        <v>266.0</v>
      </c>
      <c r="J6618" s="41">
        <f t="shared" si="5"/>
        <v>5390.25592</v>
      </c>
      <c r="K6618" s="37" t="str">
        <f t="array" ref="K6618">IFERROR(XLOOKUP(G6618,'Tipo de carga'!A:A,'Tipo de carga'!B:B))</f>
        <v>Autoabasto</v>
      </c>
      <c r="L6618" s="37">
        <f t="shared" si="2"/>
        <v>48</v>
      </c>
      <c r="M6618" s="37">
        <f t="shared" si="3"/>
        <v>25</v>
      </c>
      <c r="N6618" s="37">
        <f t="shared" si="4"/>
        <v>11</v>
      </c>
      <c r="O6618" s="37" t="str">
        <f t="array" ref="O6618">IFERROR(XLOOKUP(K6618,'Tipo de carga'!B:B,'Tipo de carga'!C:C))</f>
        <v>Diesel</v>
      </c>
    </row>
    <row r="6619">
      <c r="A6619" s="36">
        <v>1750.0</v>
      </c>
      <c r="B6619" s="37" t="str">
        <f t="array" ref="B6619">IFERROR(XLOOKUP(A6619,'Asignacion Nov'!A:A,'Asignacion Nov'!C:C))</f>
        <v>Patieros sucursal</v>
      </c>
      <c r="C6619" s="37" t="str">
        <f t="array" ref="C6619">IFERROR(XLOOKUP(A6619,'Asignacion Nov'!A:A,'Asignacion Nov'!B:B))</f>
        <v>EC-03</v>
      </c>
      <c r="D6619" s="38">
        <v>45621.87474537037</v>
      </c>
      <c r="E6619" s="36" t="s">
        <v>195</v>
      </c>
      <c r="F6619" s="37" t="str">
        <f t="array" ref="F6619">IFERROR(XLOOKUP(E6619,Operadores!A:A,Operadores!B:B))</f>
        <v>APAJOS</v>
      </c>
      <c r="G6619" s="36" t="s">
        <v>75</v>
      </c>
      <c r="H6619" s="39">
        <v>20.26412</v>
      </c>
      <c r="I6619" s="40">
        <v>361.0</v>
      </c>
      <c r="J6619" s="41">
        <f t="shared" si="5"/>
        <v>7315.34732</v>
      </c>
      <c r="K6619" s="37" t="str">
        <f t="array" ref="K6619">IFERROR(XLOOKUP(G6619,'Tipo de carga'!A:A,'Tipo de carga'!B:B))</f>
        <v>Autoabasto</v>
      </c>
      <c r="L6619" s="37">
        <f t="shared" si="2"/>
        <v>48</v>
      </c>
      <c r="M6619" s="37">
        <f t="shared" si="3"/>
        <v>25</v>
      </c>
      <c r="N6619" s="37">
        <f t="shared" si="4"/>
        <v>11</v>
      </c>
      <c r="O6619" s="37" t="str">
        <f t="array" ref="O6619">IFERROR(XLOOKUP(K6619,'Tipo de carga'!B:B,'Tipo de carga'!C:C))</f>
        <v>Diesel</v>
      </c>
    </row>
    <row r="6620">
      <c r="A6620" s="36">
        <v>1855.0</v>
      </c>
      <c r="B6620" s="37" t="str">
        <f t="array" ref="B6620">IFERROR(XLOOKUP(A6620,'Asignacion Nov'!A:A,'Asignacion Nov'!C:C))</f>
        <v>Circuitos</v>
      </c>
      <c r="C6620" s="37" t="str">
        <f t="array" ref="C6620">IFERROR(XLOOKUP(A6620,'Asignacion Nov'!A:A,'Asignacion Nov'!B:B))</f>
        <v>EC-03</v>
      </c>
      <c r="D6620" s="38">
        <v>45621.85815972222</v>
      </c>
      <c r="E6620" s="36" t="s">
        <v>328</v>
      </c>
      <c r="F6620" s="37" t="str">
        <f t="array" ref="F6620">IFERROR(XLOOKUP(E6620,Operadores!A:A,Operadores!B:B))</f>
        <v>REYPED</v>
      </c>
      <c r="G6620" s="36" t="s">
        <v>75</v>
      </c>
      <c r="H6620" s="39">
        <v>20.26412</v>
      </c>
      <c r="I6620" s="40">
        <v>470.0</v>
      </c>
      <c r="J6620" s="41">
        <f t="shared" si="5"/>
        <v>9524.1364</v>
      </c>
      <c r="K6620" s="37" t="str">
        <f t="array" ref="K6620">IFERROR(XLOOKUP(G6620,'Tipo de carga'!A:A,'Tipo de carga'!B:B))</f>
        <v>Autoabasto</v>
      </c>
      <c r="L6620" s="37">
        <f t="shared" si="2"/>
        <v>48</v>
      </c>
      <c r="M6620" s="37">
        <f t="shared" si="3"/>
        <v>25</v>
      </c>
      <c r="N6620" s="37">
        <f t="shared" si="4"/>
        <v>11</v>
      </c>
      <c r="O6620" s="37" t="str">
        <f t="array" ref="O6620">IFERROR(XLOOKUP(K6620,'Tipo de carga'!B:B,'Tipo de carga'!C:C))</f>
        <v>Diesel</v>
      </c>
    </row>
    <row r="6621">
      <c r="A6621" s="36">
        <v>1847.0</v>
      </c>
      <c r="B6621" s="37" t="str">
        <f t="array" ref="B6621">IFERROR(XLOOKUP(A6621,'Asignacion Nov'!A:A,'Asignacion Nov'!C:C))</f>
        <v>Circuitos</v>
      </c>
      <c r="C6621" s="37" t="str">
        <f t="array" ref="C6621">IFERROR(XLOOKUP(A6621,'Asignacion Nov'!A:A,'Asignacion Nov'!B:B))</f>
        <v>EC-03</v>
      </c>
      <c r="D6621" s="38">
        <v>45621.8578125</v>
      </c>
      <c r="E6621" s="36" t="s">
        <v>243</v>
      </c>
      <c r="F6621" s="37" t="str">
        <f t="array" ref="F6621">IFERROR(XLOOKUP(E6621,Operadores!A:A,Operadores!B:B))</f>
        <v>HERJO17X</v>
      </c>
      <c r="G6621" s="36" t="s">
        <v>75</v>
      </c>
      <c r="H6621" s="39">
        <v>20.26412</v>
      </c>
      <c r="I6621" s="40">
        <v>560.0</v>
      </c>
      <c r="J6621" s="41">
        <f t="shared" si="5"/>
        <v>11347.9072</v>
      </c>
      <c r="K6621" s="37" t="str">
        <f t="array" ref="K6621">IFERROR(XLOOKUP(G6621,'Tipo de carga'!A:A,'Tipo de carga'!B:B))</f>
        <v>Autoabasto</v>
      </c>
      <c r="L6621" s="37">
        <f t="shared" si="2"/>
        <v>48</v>
      </c>
      <c r="M6621" s="37">
        <f t="shared" si="3"/>
        <v>25</v>
      </c>
      <c r="N6621" s="37">
        <f t="shared" si="4"/>
        <v>11</v>
      </c>
      <c r="O6621" s="37" t="str">
        <f t="array" ref="O6621">IFERROR(XLOOKUP(K6621,'Tipo de carga'!B:B,'Tipo de carga'!C:C))</f>
        <v>Diesel</v>
      </c>
    </row>
    <row r="6622">
      <c r="A6622" s="36">
        <v>1947.0</v>
      </c>
      <c r="B6622" s="37" t="str">
        <f t="array" ref="B6622">IFERROR(XLOOKUP(A6622,'Asignacion Nov'!A:A,'Asignacion Nov'!C:C))</f>
        <v>Circuitos</v>
      </c>
      <c r="C6622" s="37" t="str">
        <f t="array" ref="C6622">IFERROR(XLOOKUP(A6622,'Asignacion Nov'!A:A,'Asignacion Nov'!B:B))</f>
        <v>EC-03</v>
      </c>
      <c r="D6622" s="38">
        <v>45621.73189814815</v>
      </c>
      <c r="E6622" s="36" t="s">
        <v>265</v>
      </c>
      <c r="F6622" s="37" t="str">
        <f t="array" ref="F6622">IFERROR(XLOOKUP(E6622,Operadores!A:A,Operadores!B:B))</f>
        <v>DAMOS</v>
      </c>
      <c r="G6622" s="36" t="s">
        <v>75</v>
      </c>
      <c r="H6622" s="39">
        <v>20.26412</v>
      </c>
      <c r="I6622" s="40">
        <v>167.0</v>
      </c>
      <c r="J6622" s="41">
        <f t="shared" si="5"/>
        <v>3384.10804</v>
      </c>
      <c r="K6622" s="37" t="str">
        <f t="array" ref="K6622">IFERROR(XLOOKUP(G6622,'Tipo de carga'!A:A,'Tipo de carga'!B:B))</f>
        <v>Autoabasto</v>
      </c>
      <c r="L6622" s="37">
        <f t="shared" si="2"/>
        <v>48</v>
      </c>
      <c r="M6622" s="37">
        <f t="shared" si="3"/>
        <v>25</v>
      </c>
      <c r="N6622" s="37">
        <f t="shared" si="4"/>
        <v>11</v>
      </c>
      <c r="O6622" s="37" t="str">
        <f t="array" ref="O6622">IFERROR(XLOOKUP(K6622,'Tipo de carga'!B:B,'Tipo de carga'!C:C))</f>
        <v>Diesel</v>
      </c>
    </row>
    <row r="6623">
      <c r="A6623" s="36">
        <v>1878.0</v>
      </c>
      <c r="B6623" s="37" t="str">
        <f t="array" ref="B6623">IFERROR(XLOOKUP(A6623,'Asignacion Nov'!A:A,'Asignacion Nov'!C:C))</f>
        <v>Circuitos</v>
      </c>
      <c r="C6623" s="37" t="str">
        <f t="array" ref="C6623">IFERROR(XLOOKUP(A6623,'Asignacion Nov'!A:A,'Asignacion Nov'!B:B))</f>
        <v>EC-03</v>
      </c>
      <c r="D6623" s="38">
        <v>45621.559328703705</v>
      </c>
      <c r="E6623" s="36" t="s">
        <v>53</v>
      </c>
      <c r="F6623" s="37" t="str">
        <f t="array" ref="F6623">IFERROR(XLOOKUP(E6623,Operadores!A:A,Operadores!B:B))</f>
        <v>CASSA</v>
      </c>
      <c r="G6623" s="36" t="s">
        <v>75</v>
      </c>
      <c r="H6623" s="39">
        <v>20.26412</v>
      </c>
      <c r="I6623" s="40">
        <v>592.0</v>
      </c>
      <c r="J6623" s="41">
        <f t="shared" si="5"/>
        <v>11996.35904</v>
      </c>
      <c r="K6623" s="37" t="str">
        <f t="array" ref="K6623">IFERROR(XLOOKUP(G6623,'Tipo de carga'!A:A,'Tipo de carga'!B:B))</f>
        <v>Autoabasto</v>
      </c>
      <c r="L6623" s="37">
        <f t="shared" si="2"/>
        <v>48</v>
      </c>
      <c r="M6623" s="37">
        <f t="shared" si="3"/>
        <v>25</v>
      </c>
      <c r="N6623" s="37">
        <f t="shared" si="4"/>
        <v>11</v>
      </c>
      <c r="O6623" s="37" t="str">
        <f t="array" ref="O6623">IFERROR(XLOOKUP(K6623,'Tipo de carga'!B:B,'Tipo de carga'!C:C))</f>
        <v>Diesel</v>
      </c>
    </row>
    <row r="6624">
      <c r="A6624" s="36">
        <v>1794.0</v>
      </c>
      <c r="B6624" s="37" t="str">
        <f t="array" ref="B6624">IFERROR(XLOOKUP(A6624,'Asignacion Nov'!A:A,'Asignacion Nov'!C:C))</f>
        <v>Peñafiel Tlajomulco</v>
      </c>
      <c r="C6624" s="37" t="str">
        <f t="array" ref="C6624">IFERROR(XLOOKUP(A6624,'Asignacion Nov'!A:A,'Asignacion Nov'!B:B))</f>
        <v>EC-06</v>
      </c>
      <c r="D6624" s="38">
        <v>45621.17616898148</v>
      </c>
      <c r="E6624" s="36" t="s">
        <v>393</v>
      </c>
      <c r="F6624" s="37" t="str">
        <f t="array" ref="F6624">IFERROR(XLOOKUP(E6624,Operadores!A:A,Operadores!B:B))</f>
        <v>GAJJOS</v>
      </c>
      <c r="G6624" s="36" t="s">
        <v>75</v>
      </c>
      <c r="H6624" s="39">
        <v>20.26412</v>
      </c>
      <c r="I6624" s="40">
        <v>569.0</v>
      </c>
      <c r="J6624" s="41">
        <f t="shared" si="5"/>
        <v>11530.28428</v>
      </c>
      <c r="K6624" s="37" t="str">
        <f t="array" ref="K6624">IFERROR(XLOOKUP(G6624,'Tipo de carga'!A:A,'Tipo de carga'!B:B))</f>
        <v>Autoabasto</v>
      </c>
      <c r="L6624" s="37">
        <f t="shared" si="2"/>
        <v>48</v>
      </c>
      <c r="M6624" s="37">
        <f t="shared" si="3"/>
        <v>25</v>
      </c>
      <c r="N6624" s="37">
        <f t="shared" si="4"/>
        <v>11</v>
      </c>
      <c r="O6624" s="37" t="str">
        <f t="array" ref="O6624">IFERROR(XLOOKUP(K6624,'Tipo de carga'!B:B,'Tipo de carga'!C:C))</f>
        <v>Diesel</v>
      </c>
    </row>
    <row r="6625">
      <c r="A6625" s="36">
        <v>2061.0</v>
      </c>
      <c r="B6625" s="37" t="str">
        <f t="array" ref="B6625">IFERROR(XLOOKUP(A6625,'Asignacion Nov'!A:A,'Asignacion Nov'!C:C))</f>
        <v>PISA Gdl</v>
      </c>
      <c r="C6625" s="37" t="str">
        <f t="array" ref="C6625">IFERROR(XLOOKUP(A6625,'Asignacion Nov'!A:A,'Asignacion Nov'!B:B))</f>
        <v>EC-06</v>
      </c>
      <c r="D6625" s="38">
        <v>45621.15319444444</v>
      </c>
      <c r="E6625" s="36" t="s">
        <v>270</v>
      </c>
      <c r="F6625" s="37" t="str">
        <f t="array" ref="F6625">IFERROR(XLOOKUP(E6625,Operadores!A:A,Operadores!B:B))</f>
        <v>RESEDU</v>
      </c>
      <c r="G6625" s="36" t="s">
        <v>75</v>
      </c>
      <c r="H6625" s="39">
        <v>20.26412</v>
      </c>
      <c r="I6625" s="40">
        <v>602.0</v>
      </c>
      <c r="J6625" s="41">
        <f t="shared" si="5"/>
        <v>12199.00024</v>
      </c>
      <c r="K6625" s="37" t="str">
        <f t="array" ref="K6625">IFERROR(XLOOKUP(G6625,'Tipo de carga'!A:A,'Tipo de carga'!B:B))</f>
        <v>Autoabasto</v>
      </c>
      <c r="L6625" s="37">
        <f t="shared" si="2"/>
        <v>48</v>
      </c>
      <c r="M6625" s="37">
        <f t="shared" si="3"/>
        <v>25</v>
      </c>
      <c r="N6625" s="37">
        <f t="shared" si="4"/>
        <v>11</v>
      </c>
      <c r="O6625" s="37" t="str">
        <f t="array" ref="O6625">IFERROR(XLOOKUP(K6625,'Tipo de carga'!B:B,'Tipo de carga'!C:C))</f>
        <v>Diesel</v>
      </c>
    </row>
    <row r="6626">
      <c r="A6626" s="36">
        <v>1883.0</v>
      </c>
      <c r="B6626" s="37" t="str">
        <f t="array" ref="B6626">IFERROR(XLOOKUP(A6626,'Asignacion Nov'!A:A,'Asignacion Nov'!C:C))</f>
        <v>Circuitos</v>
      </c>
      <c r="C6626" s="37" t="str">
        <f t="array" ref="C6626">IFERROR(XLOOKUP(A6626,'Asignacion Nov'!A:A,'Asignacion Nov'!B:B))</f>
        <v>EC-03</v>
      </c>
      <c r="D6626" s="38">
        <v>45621.13521990741</v>
      </c>
      <c r="E6626" s="36" t="s">
        <v>202</v>
      </c>
      <c r="F6626" s="37" t="str">
        <f t="array" ref="F6626">IFERROR(XLOOKUP(E6626,Operadores!A:A,Operadores!B:B))</f>
        <v>JIMMI01</v>
      </c>
      <c r="G6626" s="36" t="s">
        <v>75</v>
      </c>
      <c r="H6626" s="39">
        <v>20.26412</v>
      </c>
      <c r="I6626" s="40">
        <v>810.0</v>
      </c>
      <c r="J6626" s="41">
        <f t="shared" si="5"/>
        <v>16413.9372</v>
      </c>
      <c r="K6626" s="37" t="str">
        <f t="array" ref="K6626">IFERROR(XLOOKUP(G6626,'Tipo de carga'!A:A,'Tipo de carga'!B:B))</f>
        <v>Autoabasto</v>
      </c>
      <c r="L6626" s="37">
        <f t="shared" si="2"/>
        <v>48</v>
      </c>
      <c r="M6626" s="37">
        <f t="shared" si="3"/>
        <v>25</v>
      </c>
      <c r="N6626" s="37">
        <f t="shared" si="4"/>
        <v>11</v>
      </c>
      <c r="O6626" s="37" t="str">
        <f t="array" ref="O6626">IFERROR(XLOOKUP(K6626,'Tipo de carga'!B:B,'Tipo de carga'!C:C))</f>
        <v>Diesel</v>
      </c>
    </row>
    <row r="6627">
      <c r="A6627" s="36">
        <v>2073.0</v>
      </c>
      <c r="B6627" s="37" t="str">
        <f t="array" ref="B6627">IFERROR(XLOOKUP(A6627,'Asignacion Nov'!A:A,'Asignacion Nov'!C:C))</f>
        <v>Available</v>
      </c>
      <c r="C6627" s="37" t="str">
        <f t="array" ref="C6627">IFERROR(XLOOKUP(A6627,'Asignacion Nov'!A:A,'Asignacion Nov'!B:B))</f>
        <v>TTE</v>
      </c>
      <c r="D6627" s="38">
        <v>45621.5259375</v>
      </c>
      <c r="E6627" s="36" t="s">
        <v>605</v>
      </c>
      <c r="F6627" s="37" t="str">
        <f t="array" ref="F6627">IFERROR(XLOOKUP(E6627,Operadores!A:A,Operadores!B:B))</f>
        <v>CHOVIC</v>
      </c>
      <c r="G6627" s="36" t="s">
        <v>274</v>
      </c>
      <c r="H6627" s="39">
        <v>19.63136</v>
      </c>
      <c r="I6627" s="40">
        <v>187.0</v>
      </c>
      <c r="J6627" s="41">
        <f t="shared" si="5"/>
        <v>3671.06432</v>
      </c>
      <c r="K6627" s="37" t="str">
        <f t="array" ref="K6627">IFERROR(XLOOKUP(G6627,'Tipo de carga'!A:A,'Tipo de carga'!B:B))</f>
        <v>Autoabasto</v>
      </c>
      <c r="L6627" s="37">
        <f t="shared" si="2"/>
        <v>48</v>
      </c>
      <c r="M6627" s="37">
        <f t="shared" si="3"/>
        <v>25</v>
      </c>
      <c r="N6627" s="37">
        <f t="shared" si="4"/>
        <v>11</v>
      </c>
      <c r="O6627" s="37" t="str">
        <f t="array" ref="O6627">IFERROR(XLOOKUP(K6627,'Tipo de carga'!B:B,'Tipo de carga'!C:C))</f>
        <v>Diesel</v>
      </c>
    </row>
    <row r="6628">
      <c r="A6628" s="36">
        <v>1825.0</v>
      </c>
      <c r="B6628" s="37" t="str">
        <f t="array" ref="B6628">IFERROR(XLOOKUP(A6628,'Asignacion Nov'!A:A,'Asignacion Nov'!C:C))</f>
        <v>Circuitos</v>
      </c>
      <c r="C6628" s="37" t="str">
        <f t="array" ref="C6628">IFERROR(XLOOKUP(A6628,'Asignacion Nov'!A:A,'Asignacion Nov'!B:B))</f>
        <v>EC-03</v>
      </c>
      <c r="D6628" s="38">
        <v>45621.846875</v>
      </c>
      <c r="E6628" s="36" t="s">
        <v>346</v>
      </c>
      <c r="F6628" s="37" t="str">
        <f t="array" ref="F6628">IFERROR(XLOOKUP(E6628,Operadores!A:A,Operadores!B:B))</f>
        <v>ESPIS</v>
      </c>
      <c r="G6628" s="36" t="s">
        <v>42</v>
      </c>
      <c r="H6628" s="39">
        <v>20.295153</v>
      </c>
      <c r="I6628" s="40">
        <v>450.0</v>
      </c>
      <c r="J6628" s="41">
        <f t="shared" si="5"/>
        <v>9132.81885</v>
      </c>
      <c r="K6628" s="37" t="str">
        <f t="array" ref="K6628">IFERROR(XLOOKUP(G6628,'Tipo de carga'!A:A,'Tipo de carga'!B:B))</f>
        <v>Autoabasto</v>
      </c>
      <c r="L6628" s="37">
        <f t="shared" si="2"/>
        <v>48</v>
      </c>
      <c r="M6628" s="37">
        <f t="shared" si="3"/>
        <v>25</v>
      </c>
      <c r="N6628" s="37">
        <f t="shared" si="4"/>
        <v>11</v>
      </c>
      <c r="O6628" s="37" t="str">
        <f t="array" ref="O6628">IFERROR(XLOOKUP(K6628,'Tipo de carga'!B:B,'Tipo de carga'!C:C))</f>
        <v>Diesel</v>
      </c>
    </row>
    <row r="6629">
      <c r="A6629" s="36">
        <v>1900.0</v>
      </c>
      <c r="B6629" s="37" t="str">
        <f t="array" ref="B6629">IFERROR(XLOOKUP(A6629,'Asignacion Nov'!A:A,'Asignacion Nov'!C:C))</f>
        <v>Full Liver</v>
      </c>
      <c r="C6629" s="37" t="str">
        <f t="array" ref="C6629">IFERROR(XLOOKUP(A6629,'Asignacion Nov'!A:A,'Asignacion Nov'!B:B))</f>
        <v>EC-01</v>
      </c>
      <c r="D6629" s="38">
        <v>45621.83458333334</v>
      </c>
      <c r="E6629" s="36" t="s">
        <v>336</v>
      </c>
      <c r="F6629" s="37" t="str">
        <f t="array" ref="F6629">IFERROR(XLOOKUP(E6629,Operadores!A:A,Operadores!B:B))</f>
        <v>BUEMA</v>
      </c>
      <c r="G6629" s="36" t="s">
        <v>42</v>
      </c>
      <c r="H6629" s="39">
        <v>20.295153</v>
      </c>
      <c r="I6629" s="40">
        <v>330.0</v>
      </c>
      <c r="J6629" s="41">
        <f t="shared" si="5"/>
        <v>6697.40049</v>
      </c>
      <c r="K6629" s="37" t="str">
        <f t="array" ref="K6629">IFERROR(XLOOKUP(G6629,'Tipo de carga'!A:A,'Tipo de carga'!B:B))</f>
        <v>Autoabasto</v>
      </c>
      <c r="L6629" s="37">
        <f t="shared" si="2"/>
        <v>48</v>
      </c>
      <c r="M6629" s="37">
        <f t="shared" si="3"/>
        <v>25</v>
      </c>
      <c r="N6629" s="37">
        <f t="shared" si="4"/>
        <v>11</v>
      </c>
      <c r="O6629" s="37" t="str">
        <f t="array" ref="O6629">IFERROR(XLOOKUP(K6629,'Tipo de carga'!B:B,'Tipo de carga'!C:C))</f>
        <v>Diesel</v>
      </c>
    </row>
    <row r="6630">
      <c r="A6630" s="36">
        <v>1819.0</v>
      </c>
      <c r="B6630" s="37" t="str">
        <f t="array" ref="B6630">IFERROR(XLOOKUP(A6630,'Asignacion Nov'!A:A,'Asignacion Nov'!C:C))</f>
        <v>Wm Full</v>
      </c>
      <c r="C6630" s="37" t="str">
        <f t="array" ref="C6630">IFERROR(XLOOKUP(A6630,'Asignacion Nov'!A:A,'Asignacion Nov'!B:B))</f>
        <v>EC-08</v>
      </c>
      <c r="D6630" s="38">
        <v>45621.78542824074</v>
      </c>
      <c r="E6630" s="36" t="s">
        <v>287</v>
      </c>
      <c r="F6630" s="37" t="str">
        <f t="array" ref="F6630">IFERROR(XLOOKUP(E6630,Operadores!A:A,Operadores!B:B))</f>
        <v>ALVGAB</v>
      </c>
      <c r="G6630" s="36" t="s">
        <v>42</v>
      </c>
      <c r="H6630" s="39">
        <v>20.295153</v>
      </c>
      <c r="I6630" s="40">
        <v>345.0</v>
      </c>
      <c r="J6630" s="41">
        <f t="shared" si="5"/>
        <v>7001.827785</v>
      </c>
      <c r="K6630" s="37" t="str">
        <f t="array" ref="K6630">IFERROR(XLOOKUP(G6630,'Tipo de carga'!A:A,'Tipo de carga'!B:B))</f>
        <v>Autoabasto</v>
      </c>
      <c r="L6630" s="37">
        <f t="shared" si="2"/>
        <v>48</v>
      </c>
      <c r="M6630" s="37">
        <f t="shared" si="3"/>
        <v>25</v>
      </c>
      <c r="N6630" s="37">
        <f t="shared" si="4"/>
        <v>11</v>
      </c>
      <c r="O6630" s="37" t="str">
        <f t="array" ref="O6630">IFERROR(XLOOKUP(K6630,'Tipo de carga'!B:B,'Tipo de carga'!C:C))</f>
        <v>Diesel</v>
      </c>
    </row>
    <row r="6631">
      <c r="A6631" s="36">
        <v>1746.0</v>
      </c>
      <c r="B6631" s="37" t="str">
        <f t="array" ref="B6631">IFERROR(XLOOKUP(A6631,'Asignacion Nov'!A:A,'Asignacion Nov'!C:C))</f>
        <v>Wm Full</v>
      </c>
      <c r="C6631" s="37" t="str">
        <f t="array" ref="C6631">IFERROR(XLOOKUP(A6631,'Asignacion Nov'!A:A,'Asignacion Nov'!B:B))</f>
        <v>EC-08</v>
      </c>
      <c r="D6631" s="38">
        <v>45621.77638888889</v>
      </c>
      <c r="E6631" s="36" t="s">
        <v>293</v>
      </c>
      <c r="F6631" s="37" t="str">
        <f t="array" ref="F6631">IFERROR(XLOOKUP(E6631,Operadores!A:A,Operadores!B:B))</f>
        <v>LOPFER</v>
      </c>
      <c r="G6631" s="36" t="s">
        <v>42</v>
      </c>
      <c r="H6631" s="39">
        <v>20.295153</v>
      </c>
      <c r="I6631" s="40">
        <v>441.0</v>
      </c>
      <c r="J6631" s="41">
        <f t="shared" si="5"/>
        <v>8950.162473</v>
      </c>
      <c r="K6631" s="37" t="str">
        <f t="array" ref="K6631">IFERROR(XLOOKUP(G6631,'Tipo de carga'!A:A,'Tipo de carga'!B:B))</f>
        <v>Autoabasto</v>
      </c>
      <c r="L6631" s="37">
        <f t="shared" si="2"/>
        <v>48</v>
      </c>
      <c r="M6631" s="37">
        <f t="shared" si="3"/>
        <v>25</v>
      </c>
      <c r="N6631" s="37">
        <f t="shared" si="4"/>
        <v>11</v>
      </c>
      <c r="O6631" s="37" t="str">
        <f t="array" ref="O6631">IFERROR(XLOOKUP(K6631,'Tipo de carga'!B:B,'Tipo de carga'!C:C))</f>
        <v>Diesel</v>
      </c>
    </row>
    <row r="6632">
      <c r="A6632" s="36">
        <v>2029.0</v>
      </c>
      <c r="B6632" s="37" t="str">
        <f t="array" ref="B6632">IFERROR(XLOOKUP(A6632,'Asignacion Nov'!A:A,'Asignacion Nov'!C:C))</f>
        <v>MeLi Dedicado Merida</v>
      </c>
      <c r="C6632" s="37" t="str">
        <f t="array" ref="C6632">IFERROR(XLOOKUP(A6632,'Asignacion Nov'!A:A,'Asignacion Nov'!B:B))</f>
        <v>EC-05</v>
      </c>
      <c r="D6632" s="38">
        <v>45621.750289351854</v>
      </c>
      <c r="E6632" s="36" t="s">
        <v>240</v>
      </c>
      <c r="F6632" s="37" t="str">
        <f t="array" ref="F6632">IFERROR(XLOOKUP(E6632,Operadores!A:A,Operadores!B:B))</f>
        <v>ACOHER</v>
      </c>
      <c r="G6632" s="36" t="s">
        <v>42</v>
      </c>
      <c r="H6632" s="39">
        <v>20.295153</v>
      </c>
      <c r="I6632" s="40">
        <v>230.0</v>
      </c>
      <c r="J6632" s="41">
        <f t="shared" si="5"/>
        <v>4667.88519</v>
      </c>
      <c r="K6632" s="37" t="str">
        <f t="array" ref="K6632">IFERROR(XLOOKUP(G6632,'Tipo de carga'!A:A,'Tipo de carga'!B:B))</f>
        <v>Autoabasto</v>
      </c>
      <c r="L6632" s="37">
        <f t="shared" si="2"/>
        <v>48</v>
      </c>
      <c r="M6632" s="37">
        <f t="shared" si="3"/>
        <v>25</v>
      </c>
      <c r="N6632" s="37">
        <f t="shared" si="4"/>
        <v>11</v>
      </c>
      <c r="O6632" s="37" t="str">
        <f t="array" ref="O6632">IFERROR(XLOOKUP(K6632,'Tipo de carga'!B:B,'Tipo de carga'!C:C))</f>
        <v>Diesel</v>
      </c>
    </row>
    <row r="6633">
      <c r="A6633" s="36">
        <v>1939.0</v>
      </c>
      <c r="B6633" s="37" t="str">
        <f t="array" ref="B6633">IFERROR(XLOOKUP(A6633,'Asignacion Nov'!A:A,'Asignacion Nov'!C:C))</f>
        <v>Full Liver</v>
      </c>
      <c r="C6633" s="37" t="str">
        <f t="array" ref="C6633">IFERROR(XLOOKUP(A6633,'Asignacion Nov'!A:A,'Asignacion Nov'!B:B))</f>
        <v>EC-01</v>
      </c>
      <c r="D6633" s="38">
        <v>45621.74559027778</v>
      </c>
      <c r="E6633" s="36" t="s">
        <v>364</v>
      </c>
      <c r="F6633" s="37" t="str">
        <f t="array" ref="F6633">IFERROR(XLOOKUP(E6633,Operadores!A:A,Operadores!B:B))</f>
        <v>TORBR01</v>
      </c>
      <c r="G6633" s="36" t="s">
        <v>42</v>
      </c>
      <c r="H6633" s="39">
        <v>20.295153</v>
      </c>
      <c r="I6633" s="40">
        <v>315.0</v>
      </c>
      <c r="J6633" s="41">
        <f t="shared" si="5"/>
        <v>6392.973195</v>
      </c>
      <c r="K6633" s="37" t="str">
        <f t="array" ref="K6633">IFERROR(XLOOKUP(G6633,'Tipo de carga'!A:A,'Tipo de carga'!B:B))</f>
        <v>Autoabasto</v>
      </c>
      <c r="L6633" s="37">
        <f t="shared" si="2"/>
        <v>48</v>
      </c>
      <c r="M6633" s="37">
        <f t="shared" si="3"/>
        <v>25</v>
      </c>
      <c r="N6633" s="37">
        <f t="shared" si="4"/>
        <v>11</v>
      </c>
      <c r="O6633" s="37" t="str">
        <f t="array" ref="O6633">IFERROR(XLOOKUP(K6633,'Tipo de carga'!B:B,'Tipo de carga'!C:C))</f>
        <v>Diesel</v>
      </c>
    </row>
    <row r="6634">
      <c r="A6634" s="36">
        <v>2009.0</v>
      </c>
      <c r="B6634" s="37" t="str">
        <f t="array" ref="B6634">IFERROR(XLOOKUP(A6634,'Asignacion Nov'!A:A,'Asignacion Nov'!C:C))</f>
        <v>MeLi Dedicado Merida</v>
      </c>
      <c r="C6634" s="37" t="str">
        <f t="array" ref="C6634">IFERROR(XLOOKUP(A6634,'Asignacion Nov'!A:A,'Asignacion Nov'!B:B))</f>
        <v>EC-05</v>
      </c>
      <c r="D6634" s="38">
        <v>45621.68960648148</v>
      </c>
      <c r="E6634" s="36" t="s">
        <v>294</v>
      </c>
      <c r="F6634" s="37" t="str">
        <f t="array" ref="F6634">IFERROR(XLOOKUP(E6634,Operadores!A:A,Operadores!B:B))</f>
        <v>GONCAR01</v>
      </c>
      <c r="G6634" s="36" t="s">
        <v>42</v>
      </c>
      <c r="H6634" s="39">
        <v>20.295153</v>
      </c>
      <c r="I6634" s="40">
        <v>199.0</v>
      </c>
      <c r="J6634" s="41">
        <f t="shared" si="5"/>
        <v>4038.735447</v>
      </c>
      <c r="K6634" s="37" t="str">
        <f t="array" ref="K6634">IFERROR(XLOOKUP(G6634,'Tipo de carga'!A:A,'Tipo de carga'!B:B))</f>
        <v>Autoabasto</v>
      </c>
      <c r="L6634" s="37">
        <f t="shared" si="2"/>
        <v>48</v>
      </c>
      <c r="M6634" s="37">
        <f t="shared" si="3"/>
        <v>25</v>
      </c>
      <c r="N6634" s="37">
        <f t="shared" si="4"/>
        <v>11</v>
      </c>
      <c r="O6634" s="37" t="str">
        <f t="array" ref="O6634">IFERROR(XLOOKUP(K6634,'Tipo de carga'!B:B,'Tipo de carga'!C:C))</f>
        <v>Diesel</v>
      </c>
    </row>
    <row r="6635">
      <c r="A6635" s="36">
        <v>1728.0</v>
      </c>
      <c r="B6635" s="37" t="str">
        <f t="array" ref="B6635">IFERROR(XLOOKUP(A6635,'Asignacion Nov'!A:A,'Asignacion Nov'!C:C))</f>
        <v>Wm Full</v>
      </c>
      <c r="C6635" s="37" t="str">
        <f t="array" ref="C6635">IFERROR(XLOOKUP(A6635,'Asignacion Nov'!A:A,'Asignacion Nov'!B:B))</f>
        <v>EC-08</v>
      </c>
      <c r="D6635" s="38">
        <v>45621.68347222222</v>
      </c>
      <c r="E6635" s="36" t="s">
        <v>281</v>
      </c>
      <c r="F6635" s="37" t="str">
        <f t="array" ref="F6635">IFERROR(XLOOKUP(E6635,Operadores!A:A,Operadores!B:B))</f>
        <v>MARJO13</v>
      </c>
      <c r="G6635" s="36" t="s">
        <v>42</v>
      </c>
      <c r="H6635" s="39">
        <v>20.295153</v>
      </c>
      <c r="I6635" s="40">
        <v>365.0</v>
      </c>
      <c r="J6635" s="41">
        <f t="shared" si="5"/>
        <v>7407.730845</v>
      </c>
      <c r="K6635" s="37" t="str">
        <f t="array" ref="K6635">IFERROR(XLOOKUP(G6635,'Tipo de carga'!A:A,'Tipo de carga'!B:B))</f>
        <v>Autoabasto</v>
      </c>
      <c r="L6635" s="37">
        <f t="shared" si="2"/>
        <v>48</v>
      </c>
      <c r="M6635" s="37">
        <f t="shared" si="3"/>
        <v>25</v>
      </c>
      <c r="N6635" s="37">
        <f t="shared" si="4"/>
        <v>11</v>
      </c>
      <c r="O6635" s="37" t="str">
        <f t="array" ref="O6635">IFERROR(XLOOKUP(K6635,'Tipo de carga'!B:B,'Tipo de carga'!C:C))</f>
        <v>Diesel</v>
      </c>
    </row>
    <row r="6636">
      <c r="A6636" s="36">
        <v>2024.0</v>
      </c>
      <c r="B6636" s="37" t="str">
        <f t="array" ref="B6636">IFERROR(XLOOKUP(A6636,'Asignacion Nov'!A:A,'Asignacion Nov'!C:C))</f>
        <v>MeLi Dedicado Merida</v>
      </c>
      <c r="C6636" s="37" t="str">
        <f t="array" ref="C6636">IFERROR(XLOOKUP(A6636,'Asignacion Nov'!A:A,'Asignacion Nov'!B:B))</f>
        <v>EC-05</v>
      </c>
      <c r="D6636" s="38">
        <v>45621.66556712963</v>
      </c>
      <c r="E6636" s="36" t="s">
        <v>469</v>
      </c>
      <c r="F6636" s="37" t="str">
        <f t="array" ref="F6636">IFERROR(XLOOKUP(E6636,Operadores!A:A,Operadores!B:B))</f>
        <v>DELJOS01</v>
      </c>
      <c r="G6636" s="36" t="s">
        <v>42</v>
      </c>
      <c r="H6636" s="39">
        <v>20.295153</v>
      </c>
      <c r="I6636" s="40">
        <v>212.0</v>
      </c>
      <c r="J6636" s="41">
        <f t="shared" si="5"/>
        <v>4302.572436</v>
      </c>
      <c r="K6636" s="37" t="str">
        <f t="array" ref="K6636">IFERROR(XLOOKUP(G6636,'Tipo de carga'!A:A,'Tipo de carga'!B:B))</f>
        <v>Autoabasto</v>
      </c>
      <c r="L6636" s="37">
        <f t="shared" si="2"/>
        <v>48</v>
      </c>
      <c r="M6636" s="37">
        <f t="shared" si="3"/>
        <v>25</v>
      </c>
      <c r="N6636" s="37">
        <f t="shared" si="4"/>
        <v>11</v>
      </c>
      <c r="O6636" s="37" t="str">
        <f t="array" ref="O6636">IFERROR(XLOOKUP(K6636,'Tipo de carga'!B:B,'Tipo de carga'!C:C))</f>
        <v>Diesel</v>
      </c>
    </row>
    <row r="6637">
      <c r="A6637" s="36">
        <v>1934.0</v>
      </c>
      <c r="B6637" s="37" t="str">
        <f t="array" ref="B6637">IFERROR(XLOOKUP(A6637,'Asignacion Nov'!A:A,'Asignacion Nov'!C:C))</f>
        <v>Circuitos</v>
      </c>
      <c r="C6637" s="37" t="str">
        <f t="array" ref="C6637">IFERROR(XLOOKUP(A6637,'Asignacion Nov'!A:A,'Asignacion Nov'!B:B))</f>
        <v>EC-03</v>
      </c>
      <c r="D6637" s="38">
        <v>45621.66478009259</v>
      </c>
      <c r="E6637" s="36" t="s">
        <v>272</v>
      </c>
      <c r="F6637" s="37" t="str">
        <f t="array" ref="F6637">IFERROR(XLOOKUP(E6637,Operadores!A:A,Operadores!B:B))</f>
        <v>AVIEN</v>
      </c>
      <c r="G6637" s="36" t="s">
        <v>42</v>
      </c>
      <c r="H6637" s="39">
        <v>20.295153</v>
      </c>
      <c r="I6637" s="40">
        <v>270.0</v>
      </c>
      <c r="J6637" s="41">
        <f t="shared" si="5"/>
        <v>5479.69131</v>
      </c>
      <c r="K6637" s="37" t="str">
        <f t="array" ref="K6637">IFERROR(XLOOKUP(G6637,'Tipo de carga'!A:A,'Tipo de carga'!B:B))</f>
        <v>Autoabasto</v>
      </c>
      <c r="L6637" s="37">
        <f t="shared" si="2"/>
        <v>48</v>
      </c>
      <c r="M6637" s="37">
        <f t="shared" si="3"/>
        <v>25</v>
      </c>
      <c r="N6637" s="37">
        <f t="shared" si="4"/>
        <v>11</v>
      </c>
      <c r="O6637" s="37" t="str">
        <f t="array" ref="O6637">IFERROR(XLOOKUP(K6637,'Tipo de carga'!B:B,'Tipo de carga'!C:C))</f>
        <v>Diesel</v>
      </c>
    </row>
    <row r="6638">
      <c r="A6638" s="36">
        <v>2013.0</v>
      </c>
      <c r="B6638" s="37" t="str">
        <f t="array" ref="B6638">IFERROR(XLOOKUP(A6638,'Asignacion Nov'!A:A,'Asignacion Nov'!C:C))</f>
        <v>MeLi Dedicado Merida</v>
      </c>
      <c r="C6638" s="37" t="str">
        <f t="array" ref="C6638">IFERROR(XLOOKUP(A6638,'Asignacion Nov'!A:A,'Asignacion Nov'!B:B))</f>
        <v>EC-05</v>
      </c>
      <c r="D6638" s="38">
        <v>45621.577152777776</v>
      </c>
      <c r="E6638" s="36" t="s">
        <v>556</v>
      </c>
      <c r="F6638" s="37" t="str">
        <f t="array" ref="F6638">IFERROR(XLOOKUP(E6638,Operadores!A:A,Operadores!B:B))</f>
        <v>MONJON</v>
      </c>
      <c r="G6638" s="36" t="s">
        <v>42</v>
      </c>
      <c r="H6638" s="39">
        <v>20.295153</v>
      </c>
      <c r="I6638" s="40">
        <v>420.0</v>
      </c>
      <c r="J6638" s="41">
        <f t="shared" si="5"/>
        <v>8523.96426</v>
      </c>
      <c r="K6638" s="37" t="str">
        <f t="array" ref="K6638">IFERROR(XLOOKUP(G6638,'Tipo de carga'!A:A,'Tipo de carga'!B:B))</f>
        <v>Autoabasto</v>
      </c>
      <c r="L6638" s="37">
        <f t="shared" si="2"/>
        <v>48</v>
      </c>
      <c r="M6638" s="37">
        <f t="shared" si="3"/>
        <v>25</v>
      </c>
      <c r="N6638" s="37">
        <f t="shared" si="4"/>
        <v>11</v>
      </c>
      <c r="O6638" s="37" t="str">
        <f t="array" ref="O6638">IFERROR(XLOOKUP(K6638,'Tipo de carga'!B:B,'Tipo de carga'!C:C))</f>
        <v>Diesel</v>
      </c>
    </row>
    <row r="6639">
      <c r="A6639" s="36">
        <v>1721.0</v>
      </c>
      <c r="B6639" s="37" t="str">
        <f t="array" ref="B6639">IFERROR(XLOOKUP(A6639,'Asignacion Nov'!A:A,'Asignacion Nov'!C:C))</f>
        <v>Wm Full</v>
      </c>
      <c r="C6639" s="37" t="str">
        <f t="array" ref="C6639">IFERROR(XLOOKUP(A6639,'Asignacion Nov'!A:A,'Asignacion Nov'!B:B))</f>
        <v>EC-08</v>
      </c>
      <c r="D6639" s="38">
        <v>45621.526979166665</v>
      </c>
      <c r="E6639" s="36" t="s">
        <v>283</v>
      </c>
      <c r="F6639" s="37" t="str">
        <f t="array" ref="F6639">IFERROR(XLOOKUP(E6639,Operadores!A:A,Operadores!B:B))</f>
        <v>MAYSA</v>
      </c>
      <c r="G6639" s="36" t="s">
        <v>42</v>
      </c>
      <c r="H6639" s="39">
        <v>20.295153</v>
      </c>
      <c r="I6639" s="40">
        <v>366.0</v>
      </c>
      <c r="J6639" s="41">
        <f t="shared" si="5"/>
        <v>7428.025998</v>
      </c>
      <c r="K6639" s="37" t="str">
        <f t="array" ref="K6639">IFERROR(XLOOKUP(G6639,'Tipo de carga'!A:A,'Tipo de carga'!B:B))</f>
        <v>Autoabasto</v>
      </c>
      <c r="L6639" s="37">
        <f t="shared" si="2"/>
        <v>48</v>
      </c>
      <c r="M6639" s="37">
        <f t="shared" si="3"/>
        <v>25</v>
      </c>
      <c r="N6639" s="37">
        <f t="shared" si="4"/>
        <v>11</v>
      </c>
      <c r="O6639" s="37" t="str">
        <f t="array" ref="O6639">IFERROR(XLOOKUP(K6639,'Tipo de carga'!B:B,'Tipo de carga'!C:C))</f>
        <v>Diesel</v>
      </c>
    </row>
    <row r="6640">
      <c r="A6640" s="36">
        <v>2005.0</v>
      </c>
      <c r="B6640" s="37" t="str">
        <f t="array" ref="B6640">IFERROR(XLOOKUP(A6640,'Asignacion Nov'!A:A,'Asignacion Nov'!C:C))</f>
        <v>MeLi Dedicado Merida</v>
      </c>
      <c r="C6640" s="37" t="str">
        <f t="array" ref="C6640">IFERROR(XLOOKUP(A6640,'Asignacion Nov'!A:A,'Asignacion Nov'!B:B))</f>
        <v>EC-05</v>
      </c>
      <c r="D6640" s="38">
        <v>45621.50570601852</v>
      </c>
      <c r="E6640" s="36" t="s">
        <v>399</v>
      </c>
      <c r="F6640" s="37" t="str">
        <f t="array" ref="F6640">IFERROR(XLOOKUP(E6640,Operadores!A:A,Operadores!B:B))</f>
        <v>DOMLEO</v>
      </c>
      <c r="G6640" s="36" t="s">
        <v>42</v>
      </c>
      <c r="H6640" s="39">
        <v>20.295153</v>
      </c>
      <c r="I6640" s="40">
        <v>400.0</v>
      </c>
      <c r="J6640" s="41">
        <f t="shared" si="5"/>
        <v>8118.0612</v>
      </c>
      <c r="K6640" s="37" t="str">
        <f t="array" ref="K6640">IFERROR(XLOOKUP(G6640,'Tipo de carga'!A:A,'Tipo de carga'!B:B))</f>
        <v>Autoabasto</v>
      </c>
      <c r="L6640" s="37">
        <f t="shared" si="2"/>
        <v>48</v>
      </c>
      <c r="M6640" s="37">
        <f t="shared" si="3"/>
        <v>25</v>
      </c>
      <c r="N6640" s="37">
        <f t="shared" si="4"/>
        <v>11</v>
      </c>
      <c r="O6640" s="37" t="str">
        <f t="array" ref="O6640">IFERROR(XLOOKUP(K6640,'Tipo de carga'!B:B,'Tipo de carga'!C:C))</f>
        <v>Diesel</v>
      </c>
    </row>
    <row r="6641">
      <c r="A6641" s="36">
        <v>1997.0</v>
      </c>
      <c r="B6641" s="37" t="str">
        <f t="array" ref="B6641">IFERROR(XLOOKUP(A6641,'Asignacion Nov'!A:A,'Asignacion Nov'!C:C))</f>
        <v>MeLi Dedicado Merida</v>
      </c>
      <c r="C6641" s="37" t="str">
        <f t="array" ref="C6641">IFERROR(XLOOKUP(A6641,'Asignacion Nov'!A:A,'Asignacion Nov'!B:B))</f>
        <v>EC-05</v>
      </c>
      <c r="D6641" s="38">
        <v>45621.45590277778</v>
      </c>
      <c r="E6641" s="36" t="s">
        <v>391</v>
      </c>
      <c r="F6641" s="37" t="str">
        <f t="array" ref="F6641">IFERROR(XLOOKUP(E6641,Operadores!A:A,Operadores!B:B))</f>
        <v>HERVIC02</v>
      </c>
      <c r="G6641" s="36" t="s">
        <v>42</v>
      </c>
      <c r="H6641" s="39">
        <v>20.295153</v>
      </c>
      <c r="I6641" s="40">
        <v>415.0</v>
      </c>
      <c r="J6641" s="41">
        <f t="shared" si="5"/>
        <v>8422.488495</v>
      </c>
      <c r="K6641" s="37" t="str">
        <f t="array" ref="K6641">IFERROR(XLOOKUP(G6641,'Tipo de carga'!A:A,'Tipo de carga'!B:B))</f>
        <v>Autoabasto</v>
      </c>
      <c r="L6641" s="37">
        <f t="shared" si="2"/>
        <v>48</v>
      </c>
      <c r="M6641" s="37">
        <f t="shared" si="3"/>
        <v>25</v>
      </c>
      <c r="N6641" s="37">
        <f t="shared" si="4"/>
        <v>11</v>
      </c>
      <c r="O6641" s="37" t="str">
        <f t="array" ref="O6641">IFERROR(XLOOKUP(K6641,'Tipo de carga'!B:B,'Tipo de carga'!C:C))</f>
        <v>Diesel</v>
      </c>
    </row>
    <row r="6642">
      <c r="A6642" s="36">
        <v>1701.0</v>
      </c>
      <c r="B6642" s="37" t="str">
        <f t="array" ref="B6642">IFERROR(XLOOKUP(A6642,'Asignacion Nov'!A:A,'Asignacion Nov'!C:C))</f>
        <v>Wm Full</v>
      </c>
      <c r="C6642" s="37" t="str">
        <f t="array" ref="C6642">IFERROR(XLOOKUP(A6642,'Asignacion Nov'!A:A,'Asignacion Nov'!B:B))</f>
        <v>EC-08</v>
      </c>
      <c r="D6642" s="38">
        <v>45621.42936342592</v>
      </c>
      <c r="E6642" s="36" t="s">
        <v>400</v>
      </c>
      <c r="F6642" s="37" t="str">
        <f t="array" ref="F6642">IFERROR(XLOOKUP(E6642,Operadores!A:A,Operadores!B:B))</f>
        <v>HERMOI</v>
      </c>
      <c r="G6642" s="36" t="s">
        <v>42</v>
      </c>
      <c r="H6642" s="39">
        <v>20.295153</v>
      </c>
      <c r="I6642" s="40">
        <v>400.0</v>
      </c>
      <c r="J6642" s="41">
        <f t="shared" si="5"/>
        <v>8118.0612</v>
      </c>
      <c r="K6642" s="37" t="str">
        <f t="array" ref="K6642">IFERROR(XLOOKUP(G6642,'Tipo de carga'!A:A,'Tipo de carga'!B:B))</f>
        <v>Autoabasto</v>
      </c>
      <c r="L6642" s="37">
        <f t="shared" si="2"/>
        <v>48</v>
      </c>
      <c r="M6642" s="37">
        <f t="shared" si="3"/>
        <v>25</v>
      </c>
      <c r="N6642" s="37">
        <f t="shared" si="4"/>
        <v>11</v>
      </c>
      <c r="O6642" s="37" t="str">
        <f t="array" ref="O6642">IFERROR(XLOOKUP(K6642,'Tipo de carga'!B:B,'Tipo de carga'!C:C))</f>
        <v>Diesel</v>
      </c>
    </row>
    <row r="6643">
      <c r="A6643" s="36">
        <v>1761.0</v>
      </c>
      <c r="B6643" s="37" t="str">
        <f t="array" ref="B6643">IFERROR(XLOOKUP(A6643,'Asignacion Nov'!A:A,'Asignacion Nov'!C:C))</f>
        <v>Wm Full</v>
      </c>
      <c r="C6643" s="37" t="str">
        <f t="array" ref="C6643">IFERROR(XLOOKUP(A6643,'Asignacion Nov'!A:A,'Asignacion Nov'!B:B))</f>
        <v>EC-08</v>
      </c>
      <c r="D6643" s="38">
        <v>45621.40152777778</v>
      </c>
      <c r="E6643" s="36" t="s">
        <v>278</v>
      </c>
      <c r="F6643" s="37" t="str">
        <f t="array" ref="F6643">IFERROR(XLOOKUP(E6643,Operadores!A:A,Operadores!B:B))</f>
        <v>RAMBAR</v>
      </c>
      <c r="G6643" s="36" t="s">
        <v>42</v>
      </c>
      <c r="H6643" s="39">
        <v>20.295153</v>
      </c>
      <c r="I6643" s="40">
        <v>352.0</v>
      </c>
      <c r="J6643" s="41">
        <f t="shared" si="5"/>
        <v>7143.893856</v>
      </c>
      <c r="K6643" s="37" t="str">
        <f t="array" ref="K6643">IFERROR(XLOOKUP(G6643,'Tipo de carga'!A:A,'Tipo de carga'!B:B))</f>
        <v>Autoabasto</v>
      </c>
      <c r="L6643" s="37">
        <f t="shared" si="2"/>
        <v>48</v>
      </c>
      <c r="M6643" s="37">
        <f t="shared" si="3"/>
        <v>25</v>
      </c>
      <c r="N6643" s="37">
        <f t="shared" si="4"/>
        <v>11</v>
      </c>
      <c r="O6643" s="37" t="str">
        <f t="array" ref="O6643">IFERROR(XLOOKUP(K6643,'Tipo de carga'!B:B,'Tipo de carga'!C:C))</f>
        <v>Diesel</v>
      </c>
    </row>
    <row r="6644">
      <c r="A6644" s="36">
        <v>1887.0</v>
      </c>
      <c r="B6644" s="37" t="str">
        <f t="array" ref="B6644">IFERROR(XLOOKUP(A6644,'Asignacion Nov'!A:A,'Asignacion Nov'!C:C))</f>
        <v>Circuitos</v>
      </c>
      <c r="C6644" s="37" t="str">
        <f t="array" ref="C6644">IFERROR(XLOOKUP(A6644,'Asignacion Nov'!A:A,'Asignacion Nov'!B:B))</f>
        <v>EC-03</v>
      </c>
      <c r="D6644" s="38">
        <v>45621.24009259259</v>
      </c>
      <c r="E6644" s="36" t="s">
        <v>279</v>
      </c>
      <c r="F6644" s="37" t="str">
        <f t="array" ref="F6644">IFERROR(XLOOKUP(E6644,Operadores!A:A,Operadores!B:B))</f>
        <v>NARCA</v>
      </c>
      <c r="G6644" s="36" t="s">
        <v>42</v>
      </c>
      <c r="H6644" s="39">
        <v>20.295153</v>
      </c>
      <c r="I6644" s="40">
        <v>647.0</v>
      </c>
      <c r="J6644" s="41">
        <f t="shared" si="5"/>
        <v>13130.96399</v>
      </c>
      <c r="K6644" s="37" t="str">
        <f t="array" ref="K6644">IFERROR(XLOOKUP(G6644,'Tipo de carga'!A:A,'Tipo de carga'!B:B))</f>
        <v>Autoabasto</v>
      </c>
      <c r="L6644" s="37">
        <f t="shared" si="2"/>
        <v>48</v>
      </c>
      <c r="M6644" s="37">
        <f t="shared" si="3"/>
        <v>25</v>
      </c>
      <c r="N6644" s="37">
        <f t="shared" si="4"/>
        <v>11</v>
      </c>
      <c r="O6644" s="37" t="str">
        <f t="array" ref="O6644">IFERROR(XLOOKUP(K6644,'Tipo de carga'!B:B,'Tipo de carga'!C:C))</f>
        <v>Diesel</v>
      </c>
    </row>
    <row r="6645">
      <c r="A6645" s="36">
        <v>2001.0</v>
      </c>
      <c r="B6645" s="37" t="str">
        <f t="array" ref="B6645">IFERROR(XLOOKUP(A6645,'Asignacion Nov'!A:A,'Asignacion Nov'!C:C))</f>
        <v>MeLi Dedicado Merida</v>
      </c>
      <c r="C6645" s="37" t="str">
        <f t="array" ref="C6645">IFERROR(XLOOKUP(A6645,'Asignacion Nov'!A:A,'Asignacion Nov'!B:B))</f>
        <v>EC-05</v>
      </c>
      <c r="D6645" s="38">
        <v>45621.09508101852</v>
      </c>
      <c r="E6645" s="36" t="s">
        <v>494</v>
      </c>
      <c r="F6645" s="37" t="str">
        <f t="array" ref="F6645">IFERROR(XLOOKUP(E6645,Operadores!A:A,Operadores!B:B))</f>
        <v>TRESER</v>
      </c>
      <c r="G6645" s="36" t="s">
        <v>42</v>
      </c>
      <c r="H6645" s="39">
        <v>20.295153</v>
      </c>
      <c r="I6645" s="40">
        <v>375.0</v>
      </c>
      <c r="J6645" s="41">
        <f t="shared" si="5"/>
        <v>7610.682375</v>
      </c>
      <c r="K6645" s="37" t="str">
        <f t="array" ref="K6645">IFERROR(XLOOKUP(G6645,'Tipo de carga'!A:A,'Tipo de carga'!B:B))</f>
        <v>Autoabasto</v>
      </c>
      <c r="L6645" s="37">
        <f t="shared" si="2"/>
        <v>48</v>
      </c>
      <c r="M6645" s="37">
        <f t="shared" si="3"/>
        <v>25</v>
      </c>
      <c r="N6645" s="37">
        <f t="shared" si="4"/>
        <v>11</v>
      </c>
      <c r="O6645" s="37" t="str">
        <f t="array" ref="O6645">IFERROR(XLOOKUP(K6645,'Tipo de carga'!B:B,'Tipo de carga'!C:C))</f>
        <v>Diesel</v>
      </c>
    </row>
    <row r="6646">
      <c r="A6646" s="36">
        <v>2025.0</v>
      </c>
      <c r="B6646" s="37" t="str">
        <f t="array" ref="B6646">IFERROR(XLOOKUP(A6646,'Asignacion Nov'!A:A,'Asignacion Nov'!C:C))</f>
        <v>MeLi Dedicado TD</v>
      </c>
      <c r="C6646" s="37" t="str">
        <f t="array" ref="C6646">IFERROR(XLOOKUP(A6646,'Asignacion Nov'!A:A,'Asignacion Nov'!B:B))</f>
        <v>EC-05</v>
      </c>
      <c r="D6646" s="38">
        <v>45621.24791666667</v>
      </c>
      <c r="E6646" s="36" t="s">
        <v>239</v>
      </c>
      <c r="F6646" s="37" t="str">
        <f t="array" ref="F6646">IFERROR(XLOOKUP(E6646,Operadores!A:A,Operadores!B:B))</f>
        <v>BONAR</v>
      </c>
      <c r="G6646" s="36" t="s">
        <v>425</v>
      </c>
      <c r="H6646" s="39">
        <v>25.47</v>
      </c>
      <c r="I6646" s="40">
        <v>424.0</v>
      </c>
      <c r="J6646" s="41">
        <f t="shared" si="5"/>
        <v>10799.28</v>
      </c>
      <c r="K6646" s="37" t="str">
        <f t="array" ref="K6646">IFERROR(XLOOKUP(G6646,'Tipo de carga'!A:A,'Tipo de carga'!B:B))</f>
        <v>Ticket</v>
      </c>
      <c r="L6646" s="37">
        <f t="shared" si="2"/>
        <v>48</v>
      </c>
      <c r="M6646" s="37">
        <f t="shared" si="3"/>
        <v>25</v>
      </c>
      <c r="N6646" s="37">
        <f t="shared" si="4"/>
        <v>11</v>
      </c>
      <c r="O6646" s="37" t="str">
        <f t="array" ref="O6646">IFERROR(XLOOKUP(K6646,'Tipo de carga'!B:B,'Tipo de carga'!C:C))</f>
        <v>Diesel</v>
      </c>
    </row>
    <row r="6647">
      <c r="A6647" s="36">
        <v>1787.0</v>
      </c>
      <c r="B6647" s="37" t="str">
        <f t="array" ref="B6647">IFERROR(XLOOKUP(A6647,'Asignacion Nov'!A:A,'Asignacion Nov'!C:C))</f>
        <v>Sayer Sencillo</v>
      </c>
      <c r="C6647" s="37" t="str">
        <f t="array" ref="C6647">IFERROR(XLOOKUP(A6647,'Asignacion Nov'!A:A,'Asignacion Nov'!B:B))</f>
        <v>EC-04</v>
      </c>
      <c r="D6647" s="38">
        <v>45621.30763888889</v>
      </c>
      <c r="E6647" s="36" t="s">
        <v>392</v>
      </c>
      <c r="F6647" s="37" t="str">
        <f t="array" ref="F6647">IFERROR(XLOOKUP(E6647,Operadores!A:A,Operadores!B:B))</f>
        <v>MUÑGER</v>
      </c>
      <c r="G6647" s="36" t="s">
        <v>425</v>
      </c>
      <c r="H6647" s="39">
        <v>25.99</v>
      </c>
      <c r="I6647" s="40">
        <v>102.0</v>
      </c>
      <c r="J6647" s="41">
        <f t="shared" si="5"/>
        <v>2650.98</v>
      </c>
      <c r="K6647" s="37" t="str">
        <f t="array" ref="K6647">IFERROR(XLOOKUP(G6647,'Tipo de carga'!A:A,'Tipo de carga'!B:B))</f>
        <v>Ticket</v>
      </c>
      <c r="L6647" s="37">
        <f t="shared" si="2"/>
        <v>48</v>
      </c>
      <c r="M6647" s="37">
        <f t="shared" si="3"/>
        <v>25</v>
      </c>
      <c r="N6647" s="37">
        <f t="shared" si="4"/>
        <v>11</v>
      </c>
      <c r="O6647" s="37" t="str">
        <f t="array" ref="O6647">IFERROR(XLOOKUP(K6647,'Tipo de carga'!B:B,'Tipo de carga'!C:C))</f>
        <v>Diesel</v>
      </c>
    </row>
    <row r="6648">
      <c r="A6648" s="36">
        <v>1933.0</v>
      </c>
      <c r="B6648" s="37" t="str">
        <f t="array" ref="B6648">IFERROR(XLOOKUP(A6648,'Asignacion Nov'!A:A,'Asignacion Nov'!C:C))</f>
        <v>Circuitos</v>
      </c>
      <c r="C6648" s="37" t="str">
        <f t="array" ref="C6648">IFERROR(XLOOKUP(A6648,'Asignacion Nov'!A:A,'Asignacion Nov'!B:B))</f>
        <v>EC-03</v>
      </c>
      <c r="D6648" s="38">
        <v>45621.38680555556</v>
      </c>
      <c r="E6648" s="36" t="s">
        <v>213</v>
      </c>
      <c r="F6648" s="37" t="str">
        <f t="array" ref="F6648">IFERROR(XLOOKUP(E6648,Operadores!A:A,Operadores!B:B))</f>
        <v>OLIMAR01</v>
      </c>
      <c r="G6648" s="36" t="s">
        <v>425</v>
      </c>
      <c r="H6648" s="39">
        <v>26.95</v>
      </c>
      <c r="I6648" s="40">
        <v>178.0</v>
      </c>
      <c r="J6648" s="41">
        <f t="shared" si="5"/>
        <v>4797.1</v>
      </c>
      <c r="K6648" s="37" t="str">
        <f t="array" ref="K6648">IFERROR(XLOOKUP(G6648,'Tipo de carga'!A:A,'Tipo de carga'!B:B))</f>
        <v>Ticket</v>
      </c>
      <c r="L6648" s="37">
        <f t="shared" si="2"/>
        <v>48</v>
      </c>
      <c r="M6648" s="37">
        <f t="shared" si="3"/>
        <v>25</v>
      </c>
      <c r="N6648" s="37">
        <f t="shared" si="4"/>
        <v>11</v>
      </c>
      <c r="O6648" s="37" t="str">
        <f t="array" ref="O6648">IFERROR(XLOOKUP(K6648,'Tipo de carga'!B:B,'Tipo de carga'!C:C))</f>
        <v>Diesel</v>
      </c>
    </row>
    <row r="6649">
      <c r="A6649" s="36">
        <v>2004.0</v>
      </c>
      <c r="B6649" s="37" t="str">
        <f t="array" ref="B6649">IFERROR(XLOOKUP(A6649,'Asignacion Nov'!A:A,'Asignacion Nov'!C:C))</f>
        <v>MeLi Dedicado Merida</v>
      </c>
      <c r="C6649" s="37" t="str">
        <f t="array" ref="C6649">IFERROR(XLOOKUP(A6649,'Asignacion Nov'!A:A,'Asignacion Nov'!B:B))</f>
        <v>EC-05</v>
      </c>
      <c r="D6649" s="38">
        <v>45621.38680555556</v>
      </c>
      <c r="E6649" s="36"/>
      <c r="F6649" s="37"/>
      <c r="G6649" s="36" t="s">
        <v>425</v>
      </c>
      <c r="H6649" s="39">
        <v>24.09</v>
      </c>
      <c r="I6649" s="40">
        <v>410.95</v>
      </c>
      <c r="J6649" s="41">
        <f t="shared" si="5"/>
        <v>9899.7855</v>
      </c>
      <c r="K6649" s="37" t="str">
        <f t="array" ref="K6649">IFERROR(XLOOKUP(G6649,'Tipo de carga'!A:A,'Tipo de carga'!B:B))</f>
        <v>Ticket</v>
      </c>
      <c r="L6649" s="37">
        <f t="shared" si="2"/>
        <v>48</v>
      </c>
      <c r="M6649" s="37">
        <f t="shared" si="3"/>
        <v>25</v>
      </c>
      <c r="N6649" s="37">
        <f t="shared" si="4"/>
        <v>11</v>
      </c>
      <c r="O6649" s="37" t="str">
        <f t="array" ref="O6649">IFERROR(XLOOKUP(K6649,'Tipo de carga'!B:B,'Tipo de carga'!C:C))</f>
        <v>Diesel</v>
      </c>
    </row>
    <row r="6650">
      <c r="A6650" s="36">
        <v>2007.0</v>
      </c>
      <c r="B6650" s="37" t="str">
        <f t="array" ref="B6650">IFERROR(XLOOKUP(A6650,'Asignacion Nov'!A:A,'Asignacion Nov'!C:C))</f>
        <v>MeLi Asignado TD</v>
      </c>
      <c r="C6650" s="37" t="str">
        <f t="array" ref="C6650">IFERROR(XLOOKUP(A6650,'Asignacion Nov'!A:A,'Asignacion Nov'!B:B))</f>
        <v>EC-05</v>
      </c>
      <c r="D6650" s="38">
        <v>45621.38680555556</v>
      </c>
      <c r="E6650" s="36"/>
      <c r="F6650" s="37"/>
      <c r="G6650" s="36" t="s">
        <v>425</v>
      </c>
      <c r="H6650" s="39">
        <v>24.09</v>
      </c>
      <c r="I6650" s="40">
        <v>91.32</v>
      </c>
      <c r="J6650" s="41">
        <f t="shared" si="5"/>
        <v>2199.8988</v>
      </c>
      <c r="K6650" s="37" t="str">
        <f t="array" ref="K6650">IFERROR(XLOOKUP(G6650,'Tipo de carga'!A:A,'Tipo de carga'!B:B))</f>
        <v>Ticket</v>
      </c>
      <c r="L6650" s="37">
        <f t="shared" si="2"/>
        <v>48</v>
      </c>
      <c r="M6650" s="37">
        <f t="shared" si="3"/>
        <v>25</v>
      </c>
      <c r="N6650" s="37">
        <f t="shared" si="4"/>
        <v>11</v>
      </c>
      <c r="O6650" s="37" t="str">
        <f t="array" ref="O6650">IFERROR(XLOOKUP(K6650,'Tipo de carga'!B:B,'Tipo de carga'!C:C))</f>
        <v>Diesel</v>
      </c>
    </row>
    <row r="6651">
      <c r="A6651" s="36">
        <v>1858.0</v>
      </c>
      <c r="B6651" s="37" t="str">
        <f t="array" ref="B6651">IFERROR(XLOOKUP(A6651,'Asignacion Nov'!A:A,'Asignacion Nov'!C:C))</f>
        <v>Hisense</v>
      </c>
      <c r="C6651" s="37" t="str">
        <f t="array" ref="C6651">IFERROR(XLOOKUP(A6651,'Asignacion Nov'!A:A,'Asignacion Nov'!B:B))</f>
        <v>EC-03</v>
      </c>
      <c r="D6651" s="38">
        <v>45621.444444444445</v>
      </c>
      <c r="E6651" s="36" t="s">
        <v>574</v>
      </c>
      <c r="F6651" s="37" t="str">
        <f t="array" ref="F6651">IFERROR(XLOOKUP(E6651,Operadores!A:A,Operadores!B:B))</f>
        <v>ZABFER</v>
      </c>
      <c r="G6651" s="36" t="s">
        <v>425</v>
      </c>
      <c r="H6651" s="39">
        <v>25.47</v>
      </c>
      <c r="I6651" s="40">
        <v>393.0</v>
      </c>
      <c r="J6651" s="41">
        <f t="shared" si="5"/>
        <v>10009.71</v>
      </c>
      <c r="K6651" s="37" t="str">
        <f t="array" ref="K6651">IFERROR(XLOOKUP(G6651,'Tipo de carga'!A:A,'Tipo de carga'!B:B))</f>
        <v>Ticket</v>
      </c>
      <c r="L6651" s="37">
        <f t="shared" si="2"/>
        <v>48</v>
      </c>
      <c r="M6651" s="37">
        <f t="shared" si="3"/>
        <v>25</v>
      </c>
      <c r="N6651" s="37">
        <f t="shared" si="4"/>
        <v>11</v>
      </c>
      <c r="O6651" s="37" t="str">
        <f t="array" ref="O6651">IFERROR(XLOOKUP(K6651,'Tipo de carga'!B:B,'Tipo de carga'!C:C))</f>
        <v>Diesel</v>
      </c>
    </row>
    <row r="6652">
      <c r="A6652" s="36">
        <v>1959.0</v>
      </c>
      <c r="B6652" s="37" t="str">
        <f t="array" ref="B6652">IFERROR(XLOOKUP(A6652,'Asignacion Nov'!A:A,'Asignacion Nov'!C:C))</f>
        <v>Full Liver</v>
      </c>
      <c r="C6652" s="37" t="str">
        <f t="array" ref="C6652">IFERROR(XLOOKUP(A6652,'Asignacion Nov'!A:A,'Asignacion Nov'!B:B))</f>
        <v>EC-01</v>
      </c>
      <c r="D6652" s="38">
        <v>45621.44513888889</v>
      </c>
      <c r="E6652" s="36" t="s">
        <v>206</v>
      </c>
      <c r="F6652" s="37" t="str">
        <f t="array" ref="F6652">IFERROR(XLOOKUP(E6652,Operadores!A:A,Operadores!B:B))</f>
        <v>JARDAN</v>
      </c>
      <c r="G6652" s="36" t="s">
        <v>425</v>
      </c>
      <c r="H6652" s="39">
        <v>25.1</v>
      </c>
      <c r="I6652" s="40">
        <v>478.0</v>
      </c>
      <c r="J6652" s="41">
        <f t="shared" si="5"/>
        <v>11997.8</v>
      </c>
      <c r="K6652" s="37" t="str">
        <f t="array" ref="K6652">IFERROR(XLOOKUP(G6652,'Tipo de carga'!A:A,'Tipo de carga'!B:B))</f>
        <v>Ticket</v>
      </c>
      <c r="L6652" s="37">
        <f t="shared" si="2"/>
        <v>48</v>
      </c>
      <c r="M6652" s="37">
        <f t="shared" si="3"/>
        <v>25</v>
      </c>
      <c r="N6652" s="37">
        <f t="shared" si="4"/>
        <v>11</v>
      </c>
      <c r="O6652" s="37" t="str">
        <f t="array" ref="O6652">IFERROR(XLOOKUP(K6652,'Tipo de carga'!B:B,'Tipo de carga'!C:C))</f>
        <v>Diesel</v>
      </c>
    </row>
    <row r="6653">
      <c r="A6653" s="36">
        <v>1931.0</v>
      </c>
      <c r="B6653" s="37" t="str">
        <f t="array" ref="B6653">IFERROR(XLOOKUP(A6653,'Asignacion Nov'!A:A,'Asignacion Nov'!C:C))</f>
        <v>Circuitos</v>
      </c>
      <c r="C6653" s="37" t="str">
        <f t="array" ref="C6653">IFERROR(XLOOKUP(A6653,'Asignacion Nov'!A:A,'Asignacion Nov'!B:B))</f>
        <v>EC-03</v>
      </c>
      <c r="D6653" s="38">
        <v>45621.527083333334</v>
      </c>
      <c r="E6653" s="36" t="s">
        <v>26</v>
      </c>
      <c r="F6653" s="37" t="str">
        <f t="array" ref="F6653">IFERROR(XLOOKUP(E6653,Operadores!A:A,Operadores!B:B))</f>
        <v>ARBJO</v>
      </c>
      <c r="G6653" s="36" t="s">
        <v>425</v>
      </c>
      <c r="H6653" s="39">
        <v>26.95</v>
      </c>
      <c r="I6653" s="40">
        <v>241.0</v>
      </c>
      <c r="J6653" s="41">
        <f t="shared" si="5"/>
        <v>6494.95</v>
      </c>
      <c r="K6653" s="37" t="str">
        <f t="array" ref="K6653">IFERROR(XLOOKUP(G6653,'Tipo de carga'!A:A,'Tipo de carga'!B:B))</f>
        <v>Ticket</v>
      </c>
      <c r="L6653" s="37">
        <f t="shared" si="2"/>
        <v>48</v>
      </c>
      <c r="M6653" s="37">
        <f t="shared" si="3"/>
        <v>25</v>
      </c>
      <c r="N6653" s="37">
        <f t="shared" si="4"/>
        <v>11</v>
      </c>
      <c r="O6653" s="37" t="str">
        <f t="array" ref="O6653">IFERROR(XLOOKUP(K6653,'Tipo de carga'!B:B,'Tipo de carga'!C:C))</f>
        <v>Diesel</v>
      </c>
    </row>
    <row r="6654">
      <c r="A6654" s="36">
        <v>1971.0</v>
      </c>
      <c r="B6654" s="37" t="str">
        <f t="array" ref="B6654">IFERROR(XLOOKUP(A6654,'Asignacion Nov'!A:A,'Asignacion Nov'!C:C))</f>
        <v>Sayer Sencillo</v>
      </c>
      <c r="C6654" s="37" t="str">
        <f t="array" ref="C6654">IFERROR(XLOOKUP(A6654,'Asignacion Nov'!A:A,'Asignacion Nov'!B:B))</f>
        <v>EC-04</v>
      </c>
      <c r="D6654" s="38">
        <v>45621.53194444445</v>
      </c>
      <c r="E6654" s="36" t="s">
        <v>36</v>
      </c>
      <c r="F6654" s="37" t="str">
        <f t="array" ref="F6654">IFERROR(XLOOKUP(E6654,Operadores!A:A,Operadores!B:B))</f>
        <v>OLVOSX</v>
      </c>
      <c r="G6654" s="36" t="s">
        <v>425</v>
      </c>
      <c r="H6654" s="39">
        <v>25.99</v>
      </c>
      <c r="I6654" s="40">
        <v>423.0</v>
      </c>
      <c r="J6654" s="41">
        <f t="shared" si="5"/>
        <v>10993.77</v>
      </c>
      <c r="K6654" s="37" t="str">
        <f t="array" ref="K6654">IFERROR(XLOOKUP(G6654,'Tipo de carga'!A:A,'Tipo de carga'!B:B))</f>
        <v>Ticket</v>
      </c>
      <c r="L6654" s="37">
        <f t="shared" si="2"/>
        <v>48</v>
      </c>
      <c r="M6654" s="37">
        <f t="shared" si="3"/>
        <v>25</v>
      </c>
      <c r="N6654" s="37">
        <f t="shared" si="4"/>
        <v>11</v>
      </c>
      <c r="O6654" s="37" t="str">
        <f t="array" ref="O6654">IFERROR(XLOOKUP(K6654,'Tipo de carga'!B:B,'Tipo de carga'!C:C))</f>
        <v>Diesel</v>
      </c>
    </row>
    <row r="6655">
      <c r="A6655" s="36">
        <v>1790.0</v>
      </c>
      <c r="B6655" s="37" t="str">
        <f t="array" ref="B6655">IFERROR(XLOOKUP(A6655,'Asignacion Nov'!A:A,'Asignacion Nov'!C:C))</f>
        <v>Sayer Sencillo</v>
      </c>
      <c r="C6655" s="37" t="str">
        <f t="array" ref="C6655">IFERROR(XLOOKUP(A6655,'Asignacion Nov'!A:A,'Asignacion Nov'!B:B))</f>
        <v>EC-04</v>
      </c>
      <c r="D6655" s="38">
        <v>45621.53333333333</v>
      </c>
      <c r="E6655" s="36" t="s">
        <v>263</v>
      </c>
      <c r="F6655" s="37" t="str">
        <f t="array" ref="F6655">IFERROR(XLOOKUP(E6655,Operadores!A:A,Operadores!B:B))</f>
        <v>DEJISR</v>
      </c>
      <c r="G6655" s="36" t="s">
        <v>425</v>
      </c>
      <c r="H6655" s="39">
        <v>25.99</v>
      </c>
      <c r="I6655" s="40">
        <v>385.0</v>
      </c>
      <c r="J6655" s="41">
        <f t="shared" si="5"/>
        <v>10006.15</v>
      </c>
      <c r="K6655" s="37" t="str">
        <f t="array" ref="K6655">IFERROR(XLOOKUP(G6655,'Tipo de carga'!A:A,'Tipo de carga'!B:B))</f>
        <v>Ticket</v>
      </c>
      <c r="L6655" s="37">
        <f t="shared" si="2"/>
        <v>48</v>
      </c>
      <c r="M6655" s="37">
        <f t="shared" si="3"/>
        <v>25</v>
      </c>
      <c r="N6655" s="37">
        <f t="shared" si="4"/>
        <v>11</v>
      </c>
      <c r="O6655" s="37" t="str">
        <f t="array" ref="O6655">IFERROR(XLOOKUP(K6655,'Tipo de carga'!B:B,'Tipo de carga'!C:C))</f>
        <v>Diesel</v>
      </c>
    </row>
    <row r="6656">
      <c r="A6656" s="36">
        <v>2026.0</v>
      </c>
      <c r="B6656" s="37" t="str">
        <f t="array" ref="B6656">IFERROR(XLOOKUP(A6656,'Asignacion Nov'!A:A,'Asignacion Nov'!C:C))</f>
        <v>MeLi Dedicado Merida</v>
      </c>
      <c r="C6656" s="37" t="str">
        <f t="array" ref="C6656">IFERROR(XLOOKUP(A6656,'Asignacion Nov'!A:A,'Asignacion Nov'!B:B))</f>
        <v>EC-05</v>
      </c>
      <c r="D6656" s="38">
        <v>45621.53680555556</v>
      </c>
      <c r="E6656" s="36" t="s">
        <v>227</v>
      </c>
      <c r="F6656" s="37" t="str">
        <f t="array" ref="F6656">IFERROR(XLOOKUP(E6656,Operadores!A:A,Operadores!B:B))</f>
        <v>PERAN01</v>
      </c>
      <c r="G6656" s="36" t="s">
        <v>425</v>
      </c>
      <c r="H6656" s="39">
        <v>26.67</v>
      </c>
      <c r="I6656" s="40">
        <v>180.0</v>
      </c>
      <c r="J6656" s="41">
        <f t="shared" si="5"/>
        <v>4800.6</v>
      </c>
      <c r="K6656" s="37" t="str">
        <f t="array" ref="K6656">IFERROR(XLOOKUP(G6656,'Tipo de carga'!A:A,'Tipo de carga'!B:B))</f>
        <v>Ticket</v>
      </c>
      <c r="L6656" s="37">
        <f t="shared" si="2"/>
        <v>48</v>
      </c>
      <c r="M6656" s="37">
        <f t="shared" si="3"/>
        <v>25</v>
      </c>
      <c r="N6656" s="37">
        <f t="shared" si="4"/>
        <v>11</v>
      </c>
      <c r="O6656" s="37" t="str">
        <f t="array" ref="O6656">IFERROR(XLOOKUP(K6656,'Tipo de carga'!B:B,'Tipo de carga'!C:C))</f>
        <v>Diesel</v>
      </c>
    </row>
    <row r="6657">
      <c r="A6657" s="36">
        <v>1799.0</v>
      </c>
      <c r="B6657" s="37" t="str">
        <f t="array" ref="B6657">IFERROR(XLOOKUP(A6657,'Asignacion Nov'!A:A,'Asignacion Nov'!C:C))</f>
        <v>Sayer Full</v>
      </c>
      <c r="C6657" s="37" t="str">
        <f t="array" ref="C6657">IFERROR(XLOOKUP(A6657,'Asignacion Nov'!A:A,'Asignacion Nov'!B:B))</f>
        <v>EC-04</v>
      </c>
      <c r="D6657" s="38">
        <v>45621.67569444444</v>
      </c>
      <c r="E6657" s="36" t="s">
        <v>309</v>
      </c>
      <c r="F6657" s="37" t="str">
        <f t="array" ref="F6657">IFERROR(XLOOKUP(E6657,Operadores!A:A,Operadores!B:B))</f>
        <v>FERFRA</v>
      </c>
      <c r="G6657" s="36" t="s">
        <v>425</v>
      </c>
      <c r="H6657" s="39">
        <v>25.94</v>
      </c>
      <c r="I6657" s="40">
        <v>463.0</v>
      </c>
      <c r="J6657" s="41">
        <f t="shared" si="5"/>
        <v>12010.22</v>
      </c>
      <c r="K6657" s="37" t="str">
        <f t="array" ref="K6657">IFERROR(XLOOKUP(G6657,'Tipo de carga'!A:A,'Tipo de carga'!B:B))</f>
        <v>Ticket</v>
      </c>
      <c r="L6657" s="37">
        <f t="shared" si="2"/>
        <v>48</v>
      </c>
      <c r="M6657" s="37">
        <f t="shared" si="3"/>
        <v>25</v>
      </c>
      <c r="N6657" s="37">
        <f t="shared" si="4"/>
        <v>11</v>
      </c>
      <c r="O6657" s="37" t="str">
        <f t="array" ref="O6657">IFERROR(XLOOKUP(K6657,'Tipo de carga'!B:B,'Tipo de carga'!C:C))</f>
        <v>Diesel</v>
      </c>
    </row>
    <row r="6658">
      <c r="A6658" s="36">
        <v>1811.0</v>
      </c>
      <c r="B6658" s="37" t="str">
        <f t="array" ref="B6658">IFERROR(XLOOKUP(A6658,'Asignacion Nov'!A:A,'Asignacion Nov'!C:C))</f>
        <v>Wm Sencillo</v>
      </c>
      <c r="C6658" s="37" t="str">
        <f t="array" ref="C6658">IFERROR(XLOOKUP(A6658,'Asignacion Nov'!A:A,'Asignacion Nov'!B:B))</f>
        <v>EC-08</v>
      </c>
      <c r="D6658" s="38">
        <v>45621.69236111111</v>
      </c>
      <c r="E6658" s="36" t="s">
        <v>497</v>
      </c>
      <c r="F6658" s="37" t="str">
        <f t="array" ref="F6658">IFERROR(XLOOKUP(E6658,Operadores!A:A,Operadores!B:B))</f>
        <v>SOTLAZ</v>
      </c>
      <c r="G6658" s="36" t="s">
        <v>425</v>
      </c>
      <c r="H6658" s="39">
        <v>25.87</v>
      </c>
      <c r="I6658" s="40">
        <v>386.0</v>
      </c>
      <c r="J6658" s="41">
        <f t="shared" si="5"/>
        <v>9985.82</v>
      </c>
      <c r="K6658" s="37" t="str">
        <f t="array" ref="K6658">IFERROR(XLOOKUP(G6658,'Tipo de carga'!A:A,'Tipo de carga'!B:B))</f>
        <v>Ticket</v>
      </c>
      <c r="L6658" s="37">
        <f t="shared" si="2"/>
        <v>48</v>
      </c>
      <c r="M6658" s="37">
        <f t="shared" si="3"/>
        <v>25</v>
      </c>
      <c r="N6658" s="37">
        <f t="shared" si="4"/>
        <v>11</v>
      </c>
      <c r="O6658" s="37" t="str">
        <f t="array" ref="O6658">IFERROR(XLOOKUP(K6658,'Tipo de carga'!B:B,'Tipo de carga'!C:C))</f>
        <v>Diesel</v>
      </c>
    </row>
    <row r="6659">
      <c r="A6659" s="36">
        <v>1886.0</v>
      </c>
      <c r="B6659" s="37" t="str">
        <f t="array" ref="B6659">IFERROR(XLOOKUP(A6659,'Asignacion Nov'!A:A,'Asignacion Nov'!C:C))</f>
        <v>Circuitos</v>
      </c>
      <c r="C6659" s="37" t="str">
        <f t="array" ref="C6659">IFERROR(XLOOKUP(A6659,'Asignacion Nov'!A:A,'Asignacion Nov'!B:B))</f>
        <v>EC-03</v>
      </c>
      <c r="D6659" s="38">
        <v>45621.70972222222</v>
      </c>
      <c r="E6659" s="36" t="s">
        <v>260</v>
      </c>
      <c r="F6659" s="37" t="str">
        <f t="array" ref="F6659">IFERROR(XLOOKUP(E6659,Operadores!A:A,Operadores!B:B))</f>
        <v>CORER</v>
      </c>
      <c r="G6659" s="36" t="s">
        <v>425</v>
      </c>
      <c r="H6659" s="39">
        <v>26.99</v>
      </c>
      <c r="I6659" s="40">
        <v>148.0</v>
      </c>
      <c r="J6659" s="41">
        <f t="shared" si="5"/>
        <v>3994.52</v>
      </c>
      <c r="K6659" s="37" t="str">
        <f t="array" ref="K6659">IFERROR(XLOOKUP(G6659,'Tipo de carga'!A:A,'Tipo de carga'!B:B))</f>
        <v>Ticket</v>
      </c>
      <c r="L6659" s="37">
        <f t="shared" si="2"/>
        <v>48</v>
      </c>
      <c r="M6659" s="37">
        <f t="shared" si="3"/>
        <v>25</v>
      </c>
      <c r="N6659" s="37">
        <f t="shared" si="4"/>
        <v>11</v>
      </c>
      <c r="O6659" s="37" t="str">
        <f t="array" ref="O6659">IFERROR(XLOOKUP(K6659,'Tipo de carga'!B:B,'Tipo de carga'!C:C))</f>
        <v>Diesel</v>
      </c>
    </row>
    <row r="6660">
      <c r="A6660" s="36">
        <v>1814.0</v>
      </c>
      <c r="B6660" s="37" t="str">
        <f t="array" ref="B6660">IFERROR(XLOOKUP(A6660,'Asignacion Nov'!A:A,'Asignacion Nov'!C:C))</f>
        <v>Wm Full</v>
      </c>
      <c r="C6660" s="37" t="str">
        <f t="array" ref="C6660">IFERROR(XLOOKUP(A6660,'Asignacion Nov'!A:A,'Asignacion Nov'!B:B))</f>
        <v>EC-08</v>
      </c>
      <c r="D6660" s="38">
        <v>45621.720138888886</v>
      </c>
      <c r="E6660" s="36" t="s">
        <v>495</v>
      </c>
      <c r="F6660" s="37" t="str">
        <f t="array" ref="F6660">IFERROR(XLOOKUP(E6660,Operadores!A:A,Operadores!B:B))</f>
        <v>DELALE</v>
      </c>
      <c r="G6660" s="36" t="s">
        <v>425</v>
      </c>
      <c r="H6660" s="39">
        <v>25.87</v>
      </c>
      <c r="I6660" s="40">
        <v>193.0</v>
      </c>
      <c r="J6660" s="41">
        <f t="shared" si="5"/>
        <v>4992.91</v>
      </c>
      <c r="K6660" s="37" t="str">
        <f t="array" ref="K6660">IFERROR(XLOOKUP(G6660,'Tipo de carga'!A:A,'Tipo de carga'!B:B))</f>
        <v>Ticket</v>
      </c>
      <c r="L6660" s="37">
        <f t="shared" si="2"/>
        <v>48</v>
      </c>
      <c r="M6660" s="37">
        <f t="shared" si="3"/>
        <v>25</v>
      </c>
      <c r="N6660" s="37">
        <f t="shared" si="4"/>
        <v>11</v>
      </c>
      <c r="O6660" s="37" t="str">
        <f t="array" ref="O6660">IFERROR(XLOOKUP(K6660,'Tipo de carga'!B:B,'Tipo de carga'!C:C))</f>
        <v>Diesel</v>
      </c>
    </row>
    <row r="6661">
      <c r="A6661" s="36">
        <v>1725.0</v>
      </c>
      <c r="B6661" s="37" t="str">
        <f t="array" ref="B6661">IFERROR(XLOOKUP(A6661,'Asignacion Nov'!A:A,'Asignacion Nov'!C:C))</f>
        <v>Wm Sencillo</v>
      </c>
      <c r="C6661" s="37" t="str">
        <f t="array" ref="C6661">IFERROR(XLOOKUP(A6661,'Asignacion Nov'!A:A,'Asignacion Nov'!B:B))</f>
        <v>EC-08</v>
      </c>
      <c r="D6661" s="38">
        <v>45621.729166666664</v>
      </c>
      <c r="E6661" s="36" t="s">
        <v>497</v>
      </c>
      <c r="F6661" s="37" t="str">
        <f t="array" ref="F6661">IFERROR(XLOOKUP(E6661,Operadores!A:A,Operadores!B:B))</f>
        <v>SOTLAZ</v>
      </c>
      <c r="G6661" s="36" t="s">
        <v>425</v>
      </c>
      <c r="H6661" s="39">
        <v>25.87</v>
      </c>
      <c r="I6661" s="40">
        <v>139.0</v>
      </c>
      <c r="J6661" s="41">
        <f t="shared" si="5"/>
        <v>3595.93</v>
      </c>
      <c r="K6661" s="37" t="str">
        <f t="array" ref="K6661">IFERROR(XLOOKUP(G6661,'Tipo de carga'!A:A,'Tipo de carga'!B:B))</f>
        <v>Ticket</v>
      </c>
      <c r="L6661" s="37">
        <f t="shared" si="2"/>
        <v>48</v>
      </c>
      <c r="M6661" s="37">
        <f t="shared" si="3"/>
        <v>25</v>
      </c>
      <c r="N6661" s="37">
        <f t="shared" si="4"/>
        <v>11</v>
      </c>
      <c r="O6661" s="37" t="str">
        <f t="array" ref="O6661">IFERROR(XLOOKUP(K6661,'Tipo de carga'!B:B,'Tipo de carga'!C:C))</f>
        <v>Diesel</v>
      </c>
    </row>
    <row r="6662">
      <c r="A6662" s="36">
        <v>2012.0</v>
      </c>
      <c r="B6662" s="37" t="str">
        <f t="array" ref="B6662">IFERROR(XLOOKUP(A6662,'Asignacion Nov'!A:A,'Asignacion Nov'!C:C))</f>
        <v>Sayer Sencillo</v>
      </c>
      <c r="C6662" s="37" t="str">
        <f t="array" ref="C6662">IFERROR(XLOOKUP(A6662,'Asignacion Nov'!A:A,'Asignacion Nov'!B:B))</f>
        <v>EC-04</v>
      </c>
      <c r="D6662" s="38">
        <v>45621.756944444445</v>
      </c>
      <c r="E6662" s="36" t="s">
        <v>247</v>
      </c>
      <c r="F6662" s="37" t="str">
        <f t="array" ref="F6662">IFERROR(XLOOKUP(E6662,Operadores!A:A,Operadores!B:B))</f>
        <v>ZUGRO</v>
      </c>
      <c r="G6662" s="36" t="s">
        <v>425</v>
      </c>
      <c r="H6662" s="39">
        <v>27.65</v>
      </c>
      <c r="I6662" s="40">
        <v>362.0</v>
      </c>
      <c r="J6662" s="41">
        <f t="shared" si="5"/>
        <v>10009.3</v>
      </c>
      <c r="K6662" s="37" t="str">
        <f t="array" ref="K6662">IFERROR(XLOOKUP(G6662,'Tipo de carga'!A:A,'Tipo de carga'!B:B))</f>
        <v>Ticket</v>
      </c>
      <c r="L6662" s="37">
        <f t="shared" si="2"/>
        <v>48</v>
      </c>
      <c r="M6662" s="37">
        <f t="shared" si="3"/>
        <v>25</v>
      </c>
      <c r="N6662" s="37">
        <f t="shared" si="4"/>
        <v>11</v>
      </c>
      <c r="O6662" s="37" t="str">
        <f t="array" ref="O6662">IFERROR(XLOOKUP(K6662,'Tipo de carga'!B:B,'Tipo de carga'!C:C))</f>
        <v>Diesel</v>
      </c>
    </row>
    <row r="6663">
      <c r="A6663" s="36">
        <v>1967.0</v>
      </c>
      <c r="B6663" s="37" t="str">
        <f t="array" ref="B6663">IFERROR(XLOOKUP(A6663,'Asignacion Nov'!A:A,'Asignacion Nov'!C:C))</f>
        <v>Sayer Sencillo</v>
      </c>
      <c r="C6663" s="37" t="str">
        <f t="array" ref="C6663">IFERROR(XLOOKUP(A6663,'Asignacion Nov'!A:A,'Asignacion Nov'!B:B))</f>
        <v>EC-04</v>
      </c>
      <c r="D6663" s="38">
        <v>45621.76666666667</v>
      </c>
      <c r="E6663" s="36" t="s">
        <v>30</v>
      </c>
      <c r="F6663" s="37" t="str">
        <f t="array" ref="F6663">IFERROR(XLOOKUP(E6663,Operadores!A:A,Operadores!B:B))</f>
        <v>BARMIGX</v>
      </c>
      <c r="G6663" s="36" t="s">
        <v>425</v>
      </c>
      <c r="H6663" s="39">
        <v>27.65</v>
      </c>
      <c r="I6663" s="40">
        <v>275.0</v>
      </c>
      <c r="J6663" s="41">
        <f t="shared" si="5"/>
        <v>7603.75</v>
      </c>
      <c r="K6663" s="37" t="str">
        <f t="array" ref="K6663">IFERROR(XLOOKUP(G6663,'Tipo de carga'!A:A,'Tipo de carga'!B:B))</f>
        <v>Ticket</v>
      </c>
      <c r="L6663" s="37">
        <f t="shared" si="2"/>
        <v>48</v>
      </c>
      <c r="M6663" s="37">
        <f t="shared" si="3"/>
        <v>25</v>
      </c>
      <c r="N6663" s="37">
        <f t="shared" si="4"/>
        <v>11</v>
      </c>
      <c r="O6663" s="37" t="str">
        <f t="array" ref="O6663">IFERROR(XLOOKUP(K6663,'Tipo de carga'!B:B,'Tipo de carga'!C:C))</f>
        <v>Diesel</v>
      </c>
    </row>
    <row r="6664">
      <c r="A6664" s="36">
        <v>1938.0</v>
      </c>
      <c r="B6664" s="37" t="str">
        <f t="array" ref="B6664">IFERROR(XLOOKUP(A6664,'Asignacion Nov'!A:A,'Asignacion Nov'!C:C))</f>
        <v>Sayer Sencillo</v>
      </c>
      <c r="C6664" s="37" t="str">
        <f t="array" ref="C6664">IFERROR(XLOOKUP(A6664,'Asignacion Nov'!A:A,'Asignacion Nov'!B:B))</f>
        <v>EC-04</v>
      </c>
      <c r="D6664" s="38">
        <v>45621.782638888886</v>
      </c>
      <c r="E6664" s="36" t="s">
        <v>38</v>
      </c>
      <c r="F6664" s="37" t="str">
        <f t="array" ref="F6664">IFERROR(XLOOKUP(E6664,Operadores!A:A,Operadores!B:B))</f>
        <v>SOSCA01</v>
      </c>
      <c r="G6664" s="36" t="s">
        <v>425</v>
      </c>
      <c r="H6664" s="39">
        <v>26.99</v>
      </c>
      <c r="I6664" s="40">
        <v>356.0</v>
      </c>
      <c r="J6664" s="41">
        <f t="shared" si="5"/>
        <v>9608.44</v>
      </c>
      <c r="K6664" s="37" t="str">
        <f t="array" ref="K6664">IFERROR(XLOOKUP(G6664,'Tipo de carga'!A:A,'Tipo de carga'!B:B))</f>
        <v>Ticket</v>
      </c>
      <c r="L6664" s="37">
        <f t="shared" si="2"/>
        <v>48</v>
      </c>
      <c r="M6664" s="37">
        <f t="shared" si="3"/>
        <v>25</v>
      </c>
      <c r="N6664" s="37">
        <f t="shared" si="4"/>
        <v>11</v>
      </c>
      <c r="O6664" s="37" t="str">
        <f t="array" ref="O6664">IFERROR(XLOOKUP(K6664,'Tipo de carga'!B:B,'Tipo de carga'!C:C))</f>
        <v>Diesel</v>
      </c>
    </row>
    <row r="6665">
      <c r="A6665" s="36">
        <v>1982.0</v>
      </c>
      <c r="B6665" s="37" t="str">
        <f t="array" ref="B6665">IFERROR(XLOOKUP(A6665,'Asignacion Nov'!A:A,'Asignacion Nov'!C:C))</f>
        <v>MeLi asignado SD</v>
      </c>
      <c r="C6665" s="37" t="str">
        <f t="array" ref="C6665">IFERROR(XLOOKUP(A6665,'Asignacion Nov'!A:A,'Asignacion Nov'!B:B))</f>
        <v>EC-05</v>
      </c>
      <c r="D6665" s="38">
        <v>45621.790972222225</v>
      </c>
      <c r="E6665" s="36" t="s">
        <v>190</v>
      </c>
      <c r="F6665" s="37" t="str">
        <f t="array" ref="F6665">IFERROR(XLOOKUP(E6665,Operadores!A:A,Operadores!B:B))</f>
        <v>BUSJUA</v>
      </c>
      <c r="G6665" s="36" t="s">
        <v>425</v>
      </c>
      <c r="H6665" s="39">
        <v>24.79</v>
      </c>
      <c r="I6665" s="40">
        <v>242.0</v>
      </c>
      <c r="J6665" s="41">
        <f t="shared" si="5"/>
        <v>5999.18</v>
      </c>
      <c r="K6665" s="37" t="str">
        <f t="array" ref="K6665">IFERROR(XLOOKUP(G6665,'Tipo de carga'!A:A,'Tipo de carga'!B:B))</f>
        <v>Ticket</v>
      </c>
      <c r="L6665" s="37">
        <f t="shared" si="2"/>
        <v>48</v>
      </c>
      <c r="M6665" s="37">
        <f t="shared" si="3"/>
        <v>25</v>
      </c>
      <c r="N6665" s="37">
        <f t="shared" si="4"/>
        <v>11</v>
      </c>
      <c r="O6665" s="37" t="str">
        <f t="array" ref="O6665">IFERROR(XLOOKUP(K6665,'Tipo de carga'!B:B,'Tipo de carga'!C:C))</f>
        <v>Diesel</v>
      </c>
    </row>
    <row r="6666">
      <c r="A6666" s="36">
        <v>1901.0</v>
      </c>
      <c r="B6666" s="37" t="str">
        <f t="array" ref="B6666">IFERROR(XLOOKUP(A6666,'Asignacion Nov'!A:A,'Asignacion Nov'!C:C))</f>
        <v>Pipas</v>
      </c>
      <c r="C6666" s="37" t="str">
        <f t="array" ref="C6666">IFERROR(XLOOKUP(A6666,'Asignacion Nov'!A:A,'Asignacion Nov'!B:B))</f>
        <v>EC-02</v>
      </c>
      <c r="D6666" s="38">
        <v>45621.85833333333</v>
      </c>
      <c r="E6666" s="36" t="s">
        <v>411</v>
      </c>
      <c r="F6666" s="37" t="str">
        <f t="array" ref="F6666">IFERROR(XLOOKUP(E6666,Operadores!A:A,Operadores!B:B))</f>
        <v>APODA</v>
      </c>
      <c r="G6666" s="36" t="s">
        <v>425</v>
      </c>
      <c r="H6666" s="39">
        <v>25.99</v>
      </c>
      <c r="I6666" s="40">
        <v>650.0</v>
      </c>
      <c r="J6666" s="41">
        <f t="shared" si="5"/>
        <v>16893.5</v>
      </c>
      <c r="K6666" s="37" t="str">
        <f t="array" ref="K6666">IFERROR(XLOOKUP(G6666,'Tipo de carga'!A:A,'Tipo de carga'!B:B))</f>
        <v>Ticket</v>
      </c>
      <c r="L6666" s="37">
        <f t="shared" si="2"/>
        <v>48</v>
      </c>
      <c r="M6666" s="37">
        <f t="shared" si="3"/>
        <v>25</v>
      </c>
      <c r="N6666" s="37">
        <f t="shared" si="4"/>
        <v>11</v>
      </c>
      <c r="O6666" s="37" t="str">
        <f t="array" ref="O6666">IFERROR(XLOOKUP(K6666,'Tipo de carga'!B:B,'Tipo de carga'!C:C))</f>
        <v>Diesel</v>
      </c>
    </row>
    <row r="6667">
      <c r="A6667" s="36">
        <v>1742.0</v>
      </c>
      <c r="B6667" s="37" t="str">
        <f t="array" ref="B6667">IFERROR(XLOOKUP(A6667,'Asignacion Nov'!A:A,'Asignacion Nov'!C:C))</f>
        <v>Wm Sencillo</v>
      </c>
      <c r="C6667" s="37" t="str">
        <f t="array" ref="C6667">IFERROR(XLOOKUP(A6667,'Asignacion Nov'!A:A,'Asignacion Nov'!B:B))</f>
        <v>EC-08</v>
      </c>
      <c r="D6667" s="38">
        <v>45621.94027777778</v>
      </c>
      <c r="E6667" s="36" t="s">
        <v>488</v>
      </c>
      <c r="F6667" s="37" t="str">
        <f t="array" ref="F6667">IFERROR(XLOOKUP(E6667,Operadores!A:A,Operadores!B:B))</f>
        <v>PENJUA</v>
      </c>
      <c r="G6667" s="36" t="s">
        <v>425</v>
      </c>
      <c r="H6667" s="39">
        <v>25.87</v>
      </c>
      <c r="I6667" s="40">
        <v>603.0</v>
      </c>
      <c r="J6667" s="41">
        <f t="shared" si="5"/>
        <v>15599.61</v>
      </c>
      <c r="K6667" s="37" t="str">
        <f t="array" ref="K6667">IFERROR(XLOOKUP(G6667,'Tipo de carga'!A:A,'Tipo de carga'!B:B))</f>
        <v>Ticket</v>
      </c>
      <c r="L6667" s="37">
        <f t="shared" si="2"/>
        <v>48</v>
      </c>
      <c r="M6667" s="37">
        <f t="shared" si="3"/>
        <v>25</v>
      </c>
      <c r="N6667" s="37">
        <f t="shared" si="4"/>
        <v>11</v>
      </c>
      <c r="O6667" s="37" t="str">
        <f t="array" ref="O6667">IFERROR(XLOOKUP(K6667,'Tipo de carga'!B:B,'Tipo de carga'!C:C))</f>
        <v>Diesel</v>
      </c>
    </row>
    <row r="6668">
      <c r="A6668" s="36">
        <v>1831.0</v>
      </c>
      <c r="B6668" s="37" t="str">
        <f t="array" ref="B6668">IFERROR(XLOOKUP(A6668,'Asignacion Nov'!A:A,'Asignacion Nov'!C:C))</f>
        <v>Full Liver</v>
      </c>
      <c r="C6668" s="37" t="str">
        <f t="array" ref="C6668">IFERROR(XLOOKUP(A6668,'Asignacion Nov'!A:A,'Asignacion Nov'!B:B))</f>
        <v>EC-01</v>
      </c>
      <c r="D6668" s="38">
        <v>45621.955555555556</v>
      </c>
      <c r="E6668" s="36" t="s">
        <v>325</v>
      </c>
      <c r="F6668" s="37" t="str">
        <f t="array" ref="F6668">IFERROR(XLOOKUP(E6668,Operadores!A:A,Operadores!B:B))</f>
        <v>VELOSC</v>
      </c>
      <c r="G6668" s="36" t="s">
        <v>425</v>
      </c>
      <c r="H6668" s="39">
        <v>25.59</v>
      </c>
      <c r="I6668" s="40">
        <v>328.0</v>
      </c>
      <c r="J6668" s="41">
        <f t="shared" si="5"/>
        <v>8393.52</v>
      </c>
      <c r="K6668" s="37" t="str">
        <f t="array" ref="K6668">IFERROR(XLOOKUP(G6668,'Tipo de carga'!A:A,'Tipo de carga'!B:B))</f>
        <v>Ticket</v>
      </c>
      <c r="L6668" s="37">
        <f t="shared" si="2"/>
        <v>48</v>
      </c>
      <c r="M6668" s="37">
        <f t="shared" si="3"/>
        <v>25</v>
      </c>
      <c r="N6668" s="37">
        <f t="shared" si="4"/>
        <v>11</v>
      </c>
      <c r="O6668" s="37" t="str">
        <f t="array" ref="O6668">IFERROR(XLOOKUP(K6668,'Tipo de carga'!B:B,'Tipo de carga'!C:C))</f>
        <v>Diesel</v>
      </c>
    </row>
    <row r="6669">
      <c r="A6669" s="36">
        <v>1917.0</v>
      </c>
      <c r="B6669" s="37" t="str">
        <f t="array" ref="B6669">IFERROR(XLOOKUP(A6669,'Asignacion Nov'!A:A,'Asignacion Nov'!C:C))</f>
        <v>MeLi asignado SD</v>
      </c>
      <c r="C6669" s="37" t="str">
        <f t="array" ref="C6669">IFERROR(XLOOKUP(A6669,'Asignacion Nov'!A:A,'Asignacion Nov'!B:B))</f>
        <v>EC-05</v>
      </c>
      <c r="D6669" s="38">
        <v>45621.0</v>
      </c>
      <c r="E6669" s="36" t="s">
        <v>17</v>
      </c>
      <c r="F6669" s="37" t="str">
        <f t="array" ref="F6669">IFERROR(XLOOKUP(E6669,Operadores!A:A,Operadores!B:B))</f>
        <v>ARASAL</v>
      </c>
      <c r="G6669" s="36" t="s">
        <v>311</v>
      </c>
      <c r="H6669" s="39">
        <v>9.99</v>
      </c>
      <c r="I6669" s="40">
        <v>194.64</v>
      </c>
      <c r="J6669" s="41">
        <f t="shared" si="5"/>
        <v>1944.4536</v>
      </c>
      <c r="K6669" s="37" t="str">
        <f t="array" ref="K6669">IFERROR(XLOOKUP(G6669,'Tipo de carga'!A:A,'Tipo de carga'!B:B))</f>
        <v>Natgas</v>
      </c>
      <c r="L6669" s="37">
        <f t="shared" si="2"/>
        <v>48</v>
      </c>
      <c r="M6669" s="37">
        <f t="shared" si="3"/>
        <v>25</v>
      </c>
      <c r="N6669" s="37">
        <f t="shared" si="4"/>
        <v>11</v>
      </c>
      <c r="O6669" s="37" t="str">
        <f t="array" ref="O6669">IFERROR(XLOOKUP(K6669,'Tipo de carga'!B:B,'Tipo de carga'!C:C))</f>
        <v>GNC</v>
      </c>
    </row>
    <row r="6670">
      <c r="A6670" s="36">
        <v>1918.0</v>
      </c>
      <c r="B6670" s="37" t="str">
        <f t="array" ref="B6670">IFERROR(XLOOKUP(A6670,'Asignacion Nov'!A:A,'Asignacion Nov'!C:C))</f>
        <v>MeLi asignado SD</v>
      </c>
      <c r="C6670" s="37" t="str">
        <f t="array" ref="C6670">IFERROR(XLOOKUP(A6670,'Asignacion Nov'!A:A,'Asignacion Nov'!B:B))</f>
        <v>EC-05</v>
      </c>
      <c r="D6670" s="38">
        <v>45621.0</v>
      </c>
      <c r="E6670" s="36" t="s">
        <v>191</v>
      </c>
      <c r="F6670" s="37" t="str">
        <f t="array" ref="F6670">IFERROR(XLOOKUP(E6670,Operadores!A:A,Operadores!B:B))</f>
        <v>DIADAV</v>
      </c>
      <c r="G6670" s="36" t="s">
        <v>315</v>
      </c>
      <c r="H6670" s="39">
        <v>10.65</v>
      </c>
      <c r="I6670" s="40">
        <v>229.0</v>
      </c>
      <c r="J6670" s="41">
        <f t="shared" si="5"/>
        <v>2438.85</v>
      </c>
      <c r="K6670" s="37" t="str">
        <f t="array" ref="K6670">IFERROR(XLOOKUP(G6670,'Tipo de carga'!A:A,'Tipo de carga'!B:B))</f>
        <v>COMSUSTENTA</v>
      </c>
      <c r="L6670" s="37">
        <f t="shared" si="2"/>
        <v>48</v>
      </c>
      <c r="M6670" s="37">
        <f t="shared" si="3"/>
        <v>25</v>
      </c>
      <c r="N6670" s="37">
        <f t="shared" si="4"/>
        <v>11</v>
      </c>
      <c r="O6670" s="37" t="str">
        <f t="array" ref="O6670">IFERROR(XLOOKUP(K6670,'Tipo de carga'!B:B,'Tipo de carga'!C:C))</f>
        <v>GNC</v>
      </c>
    </row>
    <row r="6671">
      <c r="A6671" s="36">
        <v>1920.0</v>
      </c>
      <c r="B6671" s="37" t="str">
        <f t="array" ref="B6671">IFERROR(XLOOKUP(A6671,'Asignacion Nov'!A:A,'Asignacion Nov'!C:C))</f>
        <v>MeLi asignado SD</v>
      </c>
      <c r="C6671" s="37" t="str">
        <f t="array" ref="C6671">IFERROR(XLOOKUP(A6671,'Asignacion Nov'!A:A,'Asignacion Nov'!B:B))</f>
        <v>EC-05</v>
      </c>
      <c r="D6671" s="38">
        <v>45621.0</v>
      </c>
      <c r="E6671" s="36" t="s">
        <v>369</v>
      </c>
      <c r="F6671" s="37" t="str">
        <f t="array" ref="F6671">IFERROR(XLOOKUP(E6671,Operadores!A:A,Operadores!B:B))</f>
        <v>DIAOSC</v>
      </c>
      <c r="G6671" s="36" t="s">
        <v>315</v>
      </c>
      <c r="H6671" s="39">
        <v>10.65</v>
      </c>
      <c r="I6671" s="40">
        <v>337.0</v>
      </c>
      <c r="J6671" s="41">
        <f t="shared" si="5"/>
        <v>3589.05</v>
      </c>
      <c r="K6671" s="37" t="str">
        <f t="array" ref="K6671">IFERROR(XLOOKUP(G6671,'Tipo de carga'!A:A,'Tipo de carga'!B:B))</f>
        <v>COMSUSTENTA</v>
      </c>
      <c r="L6671" s="37">
        <f t="shared" si="2"/>
        <v>48</v>
      </c>
      <c r="M6671" s="37">
        <f t="shared" si="3"/>
        <v>25</v>
      </c>
      <c r="N6671" s="37">
        <f t="shared" si="4"/>
        <v>11</v>
      </c>
      <c r="O6671" s="37" t="str">
        <f t="array" ref="O6671">IFERROR(XLOOKUP(K6671,'Tipo de carga'!B:B,'Tipo de carga'!C:C))</f>
        <v>GNC</v>
      </c>
    </row>
    <row r="6672">
      <c r="A6672" s="36">
        <v>1927.0</v>
      </c>
      <c r="B6672" s="37" t="str">
        <f t="array" ref="B6672">IFERROR(XLOOKUP(A6672,'Asignacion Nov'!A:A,'Asignacion Nov'!C:C))</f>
        <v>MeLi asignado SD</v>
      </c>
      <c r="C6672" s="37" t="str">
        <f t="array" ref="C6672">IFERROR(XLOOKUP(A6672,'Asignacion Nov'!A:A,'Asignacion Nov'!B:B))</f>
        <v>EC-05</v>
      </c>
      <c r="D6672" s="38">
        <v>45621.0</v>
      </c>
      <c r="E6672" s="36" t="s">
        <v>168</v>
      </c>
      <c r="F6672" s="37" t="str">
        <f t="array" ref="F6672">IFERROR(XLOOKUP(E6672,Operadores!A:A,Operadores!B:B))</f>
        <v>GARLUI</v>
      </c>
      <c r="G6672" s="36" t="s">
        <v>315</v>
      </c>
      <c r="H6672" s="39">
        <v>10.65</v>
      </c>
      <c r="I6672" s="40">
        <v>227.0</v>
      </c>
      <c r="J6672" s="41">
        <f t="shared" si="5"/>
        <v>2417.55</v>
      </c>
      <c r="K6672" s="37" t="str">
        <f t="array" ref="K6672">IFERROR(XLOOKUP(G6672,'Tipo de carga'!A:A,'Tipo de carga'!B:B))</f>
        <v>COMSUSTENTA</v>
      </c>
      <c r="L6672" s="37">
        <f t="shared" si="2"/>
        <v>48</v>
      </c>
      <c r="M6672" s="37">
        <f t="shared" si="3"/>
        <v>25</v>
      </c>
      <c r="N6672" s="37">
        <f t="shared" si="4"/>
        <v>11</v>
      </c>
      <c r="O6672" s="37" t="str">
        <f t="array" ref="O6672">IFERROR(XLOOKUP(K6672,'Tipo de carga'!B:B,'Tipo de carga'!C:C))</f>
        <v>GNC</v>
      </c>
    </row>
    <row r="6673">
      <c r="A6673" s="36">
        <v>1928.0</v>
      </c>
      <c r="B6673" s="37" t="str">
        <f t="array" ref="B6673">IFERROR(XLOOKUP(A6673,'Asignacion Nov'!A:A,'Asignacion Nov'!C:C))</f>
        <v>MeLi Ded Puebla</v>
      </c>
      <c r="C6673" s="37" t="str">
        <f t="array" ref="C6673">IFERROR(XLOOKUP(A6673,'Asignacion Nov'!A:A,'Asignacion Nov'!B:B))</f>
        <v>EC-05</v>
      </c>
      <c r="D6673" s="38">
        <v>45621.0</v>
      </c>
      <c r="E6673" s="36" t="s">
        <v>319</v>
      </c>
      <c r="F6673" s="37" t="str">
        <f t="array" ref="F6673">IFERROR(XLOOKUP(E6673,Operadores!A:A,Operadores!B:B))</f>
        <v>BARPED</v>
      </c>
      <c r="G6673" s="36" t="s">
        <v>315</v>
      </c>
      <c r="H6673" s="39">
        <v>10.65</v>
      </c>
      <c r="I6673" s="40">
        <v>271.0</v>
      </c>
      <c r="J6673" s="41">
        <f t="shared" si="5"/>
        <v>2886.15</v>
      </c>
      <c r="K6673" s="37" t="str">
        <f t="array" ref="K6673">IFERROR(XLOOKUP(G6673,'Tipo de carga'!A:A,'Tipo de carga'!B:B))</f>
        <v>COMSUSTENTA</v>
      </c>
      <c r="L6673" s="37">
        <f t="shared" si="2"/>
        <v>48</v>
      </c>
      <c r="M6673" s="37">
        <f t="shared" si="3"/>
        <v>25</v>
      </c>
      <c r="N6673" s="37">
        <f t="shared" si="4"/>
        <v>11</v>
      </c>
      <c r="O6673" s="37" t="str">
        <f t="array" ref="O6673">IFERROR(XLOOKUP(K6673,'Tipo de carga'!B:B,'Tipo de carga'!C:C))</f>
        <v>GNC</v>
      </c>
    </row>
    <row r="6674">
      <c r="A6674" s="36">
        <v>1886.0</v>
      </c>
      <c r="B6674" s="37" t="str">
        <f t="array" ref="B6674">IFERROR(XLOOKUP(A6674,'Asignacion Nov'!A:A,'Asignacion Nov'!C:C))</f>
        <v>Circuitos</v>
      </c>
      <c r="C6674" s="37" t="str">
        <f t="array" ref="C6674">IFERROR(XLOOKUP(A6674,'Asignacion Nov'!A:A,'Asignacion Nov'!B:B))</f>
        <v>EC-03</v>
      </c>
      <c r="D6674" s="38">
        <v>45622.98012731481</v>
      </c>
      <c r="E6674" s="36" t="s">
        <v>260</v>
      </c>
      <c r="F6674" s="37" t="str">
        <f t="array" ref="F6674">IFERROR(XLOOKUP(E6674,Operadores!A:A,Operadores!B:B))</f>
        <v>CORER</v>
      </c>
      <c r="G6674" s="36" t="s">
        <v>72</v>
      </c>
      <c r="H6674" s="39">
        <v>19.03</v>
      </c>
      <c r="I6674" s="40">
        <v>157.0</v>
      </c>
      <c r="J6674" s="41">
        <f t="shared" si="5"/>
        <v>2987.71</v>
      </c>
      <c r="K6674" s="37" t="str">
        <f t="array" ref="K6674">IFERROR(XLOOKUP(G6674,'Tipo de carga'!A:A,'Tipo de carga'!B:B))</f>
        <v>Autoabasto</v>
      </c>
      <c r="L6674" s="37">
        <f t="shared" si="2"/>
        <v>48</v>
      </c>
      <c r="M6674" s="37">
        <f t="shared" si="3"/>
        <v>26</v>
      </c>
      <c r="N6674" s="37">
        <f t="shared" si="4"/>
        <v>11</v>
      </c>
      <c r="O6674" s="37" t="str">
        <f t="array" ref="O6674">IFERROR(XLOOKUP(K6674,'Tipo de carga'!B:B,'Tipo de carga'!C:C))</f>
        <v>Diesel</v>
      </c>
    </row>
    <row r="6675">
      <c r="A6675" s="36">
        <v>1879.0</v>
      </c>
      <c r="B6675" s="37" t="str">
        <f t="array" ref="B6675">IFERROR(XLOOKUP(A6675,'Asignacion Nov'!A:A,'Asignacion Nov'!C:C))</f>
        <v>Circuitos</v>
      </c>
      <c r="C6675" s="37" t="str">
        <f t="array" ref="C6675">IFERROR(XLOOKUP(A6675,'Asignacion Nov'!A:A,'Asignacion Nov'!B:B))</f>
        <v>EC-03</v>
      </c>
      <c r="D6675" s="38">
        <v>45622.96074074074</v>
      </c>
      <c r="E6675" s="36" t="s">
        <v>357</v>
      </c>
      <c r="F6675" s="37" t="str">
        <f t="array" ref="F6675">IFERROR(XLOOKUP(E6675,Operadores!A:A,Operadores!B:B))</f>
        <v>ISLHI</v>
      </c>
      <c r="G6675" s="36" t="s">
        <v>72</v>
      </c>
      <c r="H6675" s="39">
        <v>19.03</v>
      </c>
      <c r="I6675" s="40">
        <v>552.0</v>
      </c>
      <c r="J6675" s="41">
        <f t="shared" si="5"/>
        <v>10504.56</v>
      </c>
      <c r="K6675" s="37" t="str">
        <f t="array" ref="K6675">IFERROR(XLOOKUP(G6675,'Tipo de carga'!A:A,'Tipo de carga'!B:B))</f>
        <v>Autoabasto</v>
      </c>
      <c r="L6675" s="37">
        <f t="shared" si="2"/>
        <v>48</v>
      </c>
      <c r="M6675" s="37">
        <f t="shared" si="3"/>
        <v>26</v>
      </c>
      <c r="N6675" s="37">
        <f t="shared" si="4"/>
        <v>11</v>
      </c>
      <c r="O6675" s="37" t="str">
        <f t="array" ref="O6675">IFERROR(XLOOKUP(K6675,'Tipo de carga'!B:B,'Tipo de carga'!C:C))</f>
        <v>Diesel</v>
      </c>
    </row>
    <row r="6676">
      <c r="A6676" s="36">
        <v>1960.0</v>
      </c>
      <c r="B6676" s="37" t="str">
        <f t="array" ref="B6676">IFERROR(XLOOKUP(A6676,'Asignacion Nov'!A:A,'Asignacion Nov'!C:C))</f>
        <v>MeLi asignado SD</v>
      </c>
      <c r="C6676" s="37" t="str">
        <f t="array" ref="C6676">IFERROR(XLOOKUP(A6676,'Asignacion Nov'!A:A,'Asignacion Nov'!B:B))</f>
        <v>EC-05</v>
      </c>
      <c r="D6676" s="38">
        <v>45622.946550925924</v>
      </c>
      <c r="E6676" s="36" t="s">
        <v>224</v>
      </c>
      <c r="F6676" s="37" t="str">
        <f t="array" ref="F6676">IFERROR(XLOOKUP(E6676,Operadores!A:A,Operadores!B:B))</f>
        <v>MARJUA02</v>
      </c>
      <c r="G6676" s="36" t="s">
        <v>72</v>
      </c>
      <c r="H6676" s="39">
        <v>19.03</v>
      </c>
      <c r="I6676" s="40">
        <v>645.0</v>
      </c>
      <c r="J6676" s="41">
        <f t="shared" si="5"/>
        <v>12274.35</v>
      </c>
      <c r="K6676" s="37" t="str">
        <f t="array" ref="K6676">IFERROR(XLOOKUP(G6676,'Tipo de carga'!A:A,'Tipo de carga'!B:B))</f>
        <v>Autoabasto</v>
      </c>
      <c r="L6676" s="37">
        <f t="shared" si="2"/>
        <v>48</v>
      </c>
      <c r="M6676" s="37">
        <f t="shared" si="3"/>
        <v>26</v>
      </c>
      <c r="N6676" s="37">
        <f t="shared" si="4"/>
        <v>11</v>
      </c>
      <c r="O6676" s="37" t="str">
        <f t="array" ref="O6676">IFERROR(XLOOKUP(K6676,'Tipo de carga'!B:B,'Tipo de carga'!C:C))</f>
        <v>Diesel</v>
      </c>
    </row>
    <row r="6677">
      <c r="A6677" s="36">
        <v>1724.0</v>
      </c>
      <c r="B6677" s="37" t="str">
        <f t="array" ref="B6677">IFERROR(XLOOKUP(A6677,'Asignacion Nov'!A:A,'Asignacion Nov'!C:C))</f>
        <v>Liverpool Local</v>
      </c>
      <c r="C6677" s="37" t="str">
        <f t="array" ref="C6677">IFERROR(XLOOKUP(A6677,'Asignacion Nov'!A:A,'Asignacion Nov'!B:B))</f>
        <v>EC-01</v>
      </c>
      <c r="D6677" s="38">
        <v>45622.94598379629</v>
      </c>
      <c r="E6677" s="36" t="s">
        <v>427</v>
      </c>
      <c r="F6677" s="37" t="str">
        <f t="array" ref="F6677">IFERROR(XLOOKUP(E6677,Operadores!A:A,Operadores!B:B))</f>
        <v>REYJA01</v>
      </c>
      <c r="G6677" s="36" t="s">
        <v>72</v>
      </c>
      <c r="H6677" s="39">
        <v>19.03</v>
      </c>
      <c r="I6677" s="40">
        <v>487.0</v>
      </c>
      <c r="J6677" s="41">
        <f t="shared" si="5"/>
        <v>9267.61</v>
      </c>
      <c r="K6677" s="37" t="str">
        <f t="array" ref="K6677">IFERROR(XLOOKUP(G6677,'Tipo de carga'!A:A,'Tipo de carga'!B:B))</f>
        <v>Autoabasto</v>
      </c>
      <c r="L6677" s="37">
        <f t="shared" si="2"/>
        <v>48</v>
      </c>
      <c r="M6677" s="37">
        <f t="shared" si="3"/>
        <v>26</v>
      </c>
      <c r="N6677" s="37">
        <f t="shared" si="4"/>
        <v>11</v>
      </c>
      <c r="O6677" s="37" t="str">
        <f t="array" ref="O6677">IFERROR(XLOOKUP(K6677,'Tipo de carga'!B:B,'Tipo de carga'!C:C))</f>
        <v>Diesel</v>
      </c>
    </row>
    <row r="6678">
      <c r="A6678" s="36">
        <v>1950.0</v>
      </c>
      <c r="B6678" s="37" t="str">
        <f t="array" ref="B6678">IFERROR(XLOOKUP(A6678,'Asignacion Nov'!A:A,'Asignacion Nov'!C:C))</f>
        <v>MeLi asignado SD</v>
      </c>
      <c r="C6678" s="37" t="str">
        <f t="array" ref="C6678">IFERROR(XLOOKUP(A6678,'Asignacion Nov'!A:A,'Asignacion Nov'!B:B))</f>
        <v>EC-05</v>
      </c>
      <c r="D6678" s="38">
        <v>45622.93369212963</v>
      </c>
      <c r="E6678" s="36" t="s">
        <v>200</v>
      </c>
      <c r="F6678" s="37" t="str">
        <f t="array" ref="F6678">IFERROR(XLOOKUP(E6678,Operadores!A:A,Operadores!B:B))</f>
        <v>MAROSC</v>
      </c>
      <c r="G6678" s="36" t="s">
        <v>72</v>
      </c>
      <c r="H6678" s="39">
        <v>19.03</v>
      </c>
      <c r="I6678" s="40">
        <v>335.0</v>
      </c>
      <c r="J6678" s="41">
        <f t="shared" si="5"/>
        <v>6375.05</v>
      </c>
      <c r="K6678" s="37" t="str">
        <f t="array" ref="K6678">IFERROR(XLOOKUP(G6678,'Tipo de carga'!A:A,'Tipo de carga'!B:B))</f>
        <v>Autoabasto</v>
      </c>
      <c r="L6678" s="37">
        <f t="shared" si="2"/>
        <v>48</v>
      </c>
      <c r="M6678" s="37">
        <f t="shared" si="3"/>
        <v>26</v>
      </c>
      <c r="N6678" s="37">
        <f t="shared" si="4"/>
        <v>11</v>
      </c>
      <c r="O6678" s="37" t="str">
        <f t="array" ref="O6678">IFERROR(XLOOKUP(K6678,'Tipo de carga'!B:B,'Tipo de carga'!C:C))</f>
        <v>Diesel</v>
      </c>
    </row>
    <row r="6679">
      <c r="A6679" s="36">
        <v>1945.0</v>
      </c>
      <c r="B6679" s="37" t="str">
        <f t="array" ref="B6679">IFERROR(XLOOKUP(A6679,'Asignacion Nov'!A:A,'Asignacion Nov'!C:C))</f>
        <v>MeLi asignado SD</v>
      </c>
      <c r="C6679" s="37" t="str">
        <f t="array" ref="C6679">IFERROR(XLOOKUP(A6679,'Asignacion Nov'!A:A,'Asignacion Nov'!B:B))</f>
        <v>EC-05</v>
      </c>
      <c r="D6679" s="38">
        <v>45622.92837962963</v>
      </c>
      <c r="E6679" s="36" t="s">
        <v>467</v>
      </c>
      <c r="F6679" s="37" t="str">
        <f t="array" ref="F6679">IFERROR(XLOOKUP(E6679,Operadores!A:A,Operadores!B:B))</f>
        <v>SILAL</v>
      </c>
      <c r="G6679" s="36" t="s">
        <v>72</v>
      </c>
      <c r="H6679" s="39">
        <v>19.03</v>
      </c>
      <c r="I6679" s="40">
        <v>350.0</v>
      </c>
      <c r="J6679" s="41">
        <f t="shared" si="5"/>
        <v>6660.5</v>
      </c>
      <c r="K6679" s="37" t="str">
        <f t="array" ref="K6679">IFERROR(XLOOKUP(G6679,'Tipo de carga'!A:A,'Tipo de carga'!B:B))</f>
        <v>Autoabasto</v>
      </c>
      <c r="L6679" s="37">
        <f t="shared" si="2"/>
        <v>48</v>
      </c>
      <c r="M6679" s="37">
        <f t="shared" si="3"/>
        <v>26</v>
      </c>
      <c r="N6679" s="37">
        <f t="shared" si="4"/>
        <v>11</v>
      </c>
      <c r="O6679" s="37" t="str">
        <f t="array" ref="O6679">IFERROR(XLOOKUP(K6679,'Tipo de carga'!B:B,'Tipo de carga'!C:C))</f>
        <v>Diesel</v>
      </c>
    </row>
    <row r="6680">
      <c r="A6680" s="36">
        <v>1860.0</v>
      </c>
      <c r="B6680" s="37" t="str">
        <f t="array" ref="B6680">IFERROR(XLOOKUP(A6680,'Asignacion Nov'!A:A,'Asignacion Nov'!C:C))</f>
        <v>Circuitos</v>
      </c>
      <c r="C6680" s="37" t="str">
        <f t="array" ref="C6680">IFERROR(XLOOKUP(A6680,'Asignacion Nov'!A:A,'Asignacion Nov'!B:B))</f>
        <v>EC-03</v>
      </c>
      <c r="D6680" s="38">
        <v>45622.91819444444</v>
      </c>
      <c r="E6680" s="36" t="s">
        <v>484</v>
      </c>
      <c r="F6680" s="37" t="str">
        <f t="array" ref="F6680">IFERROR(XLOOKUP(E6680,Operadores!A:A,Operadores!B:B))</f>
        <v>MOLALE</v>
      </c>
      <c r="G6680" s="36" t="s">
        <v>72</v>
      </c>
      <c r="H6680" s="39">
        <v>19.03</v>
      </c>
      <c r="I6680" s="40">
        <v>683.0</v>
      </c>
      <c r="J6680" s="41">
        <f t="shared" si="5"/>
        <v>12997.49</v>
      </c>
      <c r="K6680" s="37" t="str">
        <f t="array" ref="K6680">IFERROR(XLOOKUP(G6680,'Tipo de carga'!A:A,'Tipo de carga'!B:B))</f>
        <v>Autoabasto</v>
      </c>
      <c r="L6680" s="37">
        <f t="shared" si="2"/>
        <v>48</v>
      </c>
      <c r="M6680" s="37">
        <f t="shared" si="3"/>
        <v>26</v>
      </c>
      <c r="N6680" s="37">
        <f t="shared" si="4"/>
        <v>11</v>
      </c>
      <c r="O6680" s="37" t="str">
        <f t="array" ref="O6680">IFERROR(XLOOKUP(K6680,'Tipo de carga'!B:B,'Tipo de carga'!C:C))</f>
        <v>Diesel</v>
      </c>
    </row>
    <row r="6681">
      <c r="A6681" s="36">
        <v>1961.0</v>
      </c>
      <c r="B6681" s="37" t="str">
        <f t="array" ref="B6681">IFERROR(XLOOKUP(A6681,'Asignacion Nov'!A:A,'Asignacion Nov'!C:C))</f>
        <v>MeLi asignado SD</v>
      </c>
      <c r="C6681" s="37" t="str">
        <f t="array" ref="C6681">IFERROR(XLOOKUP(A6681,'Asignacion Nov'!A:A,'Asignacion Nov'!B:B))</f>
        <v>EC-05</v>
      </c>
      <c r="D6681" s="38">
        <v>45622.91511574074</v>
      </c>
      <c r="E6681" s="36" t="s">
        <v>196</v>
      </c>
      <c r="F6681" s="37" t="str">
        <f t="array" ref="F6681">IFERROR(XLOOKUP(E6681,Operadores!A:A,Operadores!B:B))</f>
        <v>HERJOS07</v>
      </c>
      <c r="G6681" s="36" t="s">
        <v>72</v>
      </c>
      <c r="H6681" s="39">
        <v>19.03</v>
      </c>
      <c r="I6681" s="40">
        <v>365.0</v>
      </c>
      <c r="J6681" s="41">
        <f t="shared" si="5"/>
        <v>6945.95</v>
      </c>
      <c r="K6681" s="37" t="str">
        <f t="array" ref="K6681">IFERROR(XLOOKUP(G6681,'Tipo de carga'!A:A,'Tipo de carga'!B:B))</f>
        <v>Autoabasto</v>
      </c>
      <c r="L6681" s="37">
        <f t="shared" si="2"/>
        <v>48</v>
      </c>
      <c r="M6681" s="37">
        <f t="shared" si="3"/>
        <v>26</v>
      </c>
      <c r="N6681" s="37">
        <f t="shared" si="4"/>
        <v>11</v>
      </c>
      <c r="O6681" s="37" t="str">
        <f t="array" ref="O6681">IFERROR(XLOOKUP(K6681,'Tipo de carga'!B:B,'Tipo de carga'!C:C))</f>
        <v>Diesel</v>
      </c>
    </row>
    <row r="6682">
      <c r="A6682" s="36">
        <v>2000.0</v>
      </c>
      <c r="B6682" s="37" t="str">
        <f t="array" ref="B6682">IFERROR(XLOOKUP(A6682,'Asignacion Nov'!A:A,'Asignacion Nov'!C:C))</f>
        <v>MeLi Dedicado Merida</v>
      </c>
      <c r="C6682" s="37" t="str">
        <f t="array" ref="C6682">IFERROR(XLOOKUP(A6682,'Asignacion Nov'!A:A,'Asignacion Nov'!B:B))</f>
        <v>EC-05</v>
      </c>
      <c r="D6682" s="38">
        <v>45622.90268518519</v>
      </c>
      <c r="E6682" s="36" t="s">
        <v>402</v>
      </c>
      <c r="F6682" s="37" t="str">
        <f t="array" ref="F6682">IFERROR(XLOOKUP(E6682,Operadores!A:A,Operadores!B:B))</f>
        <v>GARJOS02</v>
      </c>
      <c r="G6682" s="36" t="s">
        <v>72</v>
      </c>
      <c r="H6682" s="39">
        <v>19.03</v>
      </c>
      <c r="I6682" s="40">
        <v>290.0</v>
      </c>
      <c r="J6682" s="41">
        <f t="shared" si="5"/>
        <v>5518.7</v>
      </c>
      <c r="K6682" s="37" t="str">
        <f t="array" ref="K6682">IFERROR(XLOOKUP(G6682,'Tipo de carga'!A:A,'Tipo de carga'!B:B))</f>
        <v>Autoabasto</v>
      </c>
      <c r="L6682" s="37">
        <f t="shared" si="2"/>
        <v>48</v>
      </c>
      <c r="M6682" s="37">
        <f t="shared" si="3"/>
        <v>26</v>
      </c>
      <c r="N6682" s="37">
        <f t="shared" si="4"/>
        <v>11</v>
      </c>
      <c r="O6682" s="37" t="str">
        <f t="array" ref="O6682">IFERROR(XLOOKUP(K6682,'Tipo de carga'!B:B,'Tipo de carga'!C:C))</f>
        <v>Diesel</v>
      </c>
    </row>
    <row r="6683">
      <c r="A6683" s="36">
        <v>1951.0</v>
      </c>
      <c r="B6683" s="37" t="str">
        <f t="array" ref="B6683">IFERROR(XLOOKUP(A6683,'Asignacion Nov'!A:A,'Asignacion Nov'!C:C))</f>
        <v>MeLi asignado SD</v>
      </c>
      <c r="C6683" s="37" t="str">
        <f t="array" ref="C6683">IFERROR(XLOOKUP(A6683,'Asignacion Nov'!A:A,'Asignacion Nov'!B:B))</f>
        <v>EC-05</v>
      </c>
      <c r="D6683" s="38">
        <v>45622.88228009259</v>
      </c>
      <c r="E6683" s="36" t="s">
        <v>207</v>
      </c>
      <c r="F6683" s="37" t="str">
        <f t="array" ref="F6683">IFERROR(XLOOKUP(E6683,Operadores!A:A,Operadores!B:B))</f>
        <v>HERJOS08</v>
      </c>
      <c r="G6683" s="36" t="s">
        <v>72</v>
      </c>
      <c r="H6683" s="39">
        <v>19.03</v>
      </c>
      <c r="I6683" s="40">
        <v>685.0</v>
      </c>
      <c r="J6683" s="41">
        <f t="shared" si="5"/>
        <v>13035.55</v>
      </c>
      <c r="K6683" s="37" t="str">
        <f t="array" ref="K6683">IFERROR(XLOOKUP(G6683,'Tipo de carga'!A:A,'Tipo de carga'!B:B))</f>
        <v>Autoabasto</v>
      </c>
      <c r="L6683" s="37">
        <f t="shared" si="2"/>
        <v>48</v>
      </c>
      <c r="M6683" s="37">
        <f t="shared" si="3"/>
        <v>26</v>
      </c>
      <c r="N6683" s="37">
        <f t="shared" si="4"/>
        <v>11</v>
      </c>
      <c r="O6683" s="37" t="str">
        <f t="array" ref="O6683">IFERROR(XLOOKUP(K6683,'Tipo de carga'!B:B,'Tipo de carga'!C:C))</f>
        <v>Diesel</v>
      </c>
    </row>
    <row r="6684">
      <c r="A6684" s="36">
        <v>1759.0</v>
      </c>
      <c r="B6684" s="37" t="str">
        <f t="array" ref="B6684">IFERROR(XLOOKUP(A6684,'Asignacion Nov'!A:A,'Asignacion Nov'!C:C))</f>
        <v>Liverpool Local</v>
      </c>
      <c r="C6684" s="37" t="str">
        <f t="array" ref="C6684">IFERROR(XLOOKUP(A6684,'Asignacion Nov'!A:A,'Asignacion Nov'!B:B))</f>
        <v>EC-01</v>
      </c>
      <c r="D6684" s="38">
        <v>45622.87769675926</v>
      </c>
      <c r="E6684" s="36" t="s">
        <v>565</v>
      </c>
      <c r="F6684" s="37" t="str">
        <f t="array" ref="F6684">IFERROR(XLOOKUP(E6684,Operadores!A:A,Operadores!B:B))</f>
        <v>MARANT</v>
      </c>
      <c r="G6684" s="36" t="s">
        <v>72</v>
      </c>
      <c r="H6684" s="39">
        <v>19.03</v>
      </c>
      <c r="I6684" s="40">
        <v>498.0</v>
      </c>
      <c r="J6684" s="41">
        <f t="shared" si="5"/>
        <v>9476.94</v>
      </c>
      <c r="K6684" s="37" t="str">
        <f t="array" ref="K6684">IFERROR(XLOOKUP(G6684,'Tipo de carga'!A:A,'Tipo de carga'!B:B))</f>
        <v>Autoabasto</v>
      </c>
      <c r="L6684" s="37">
        <f t="shared" si="2"/>
        <v>48</v>
      </c>
      <c r="M6684" s="37">
        <f t="shared" si="3"/>
        <v>26</v>
      </c>
      <c r="N6684" s="37">
        <f t="shared" si="4"/>
        <v>11</v>
      </c>
      <c r="O6684" s="37" t="str">
        <f t="array" ref="O6684">IFERROR(XLOOKUP(K6684,'Tipo de carga'!B:B,'Tipo de carga'!C:C))</f>
        <v>Diesel</v>
      </c>
    </row>
    <row r="6685">
      <c r="A6685" s="36">
        <v>1697.0</v>
      </c>
      <c r="B6685" s="37" t="str">
        <f t="array" ref="B6685">IFERROR(XLOOKUP(A6685,'Asignacion Nov'!A:A,'Asignacion Nov'!C:C))</f>
        <v>Pilgrims Tepo</v>
      </c>
      <c r="C6685" s="37" t="str">
        <f t="array" ref="C6685">IFERROR(XLOOKUP(A6685,'Asignacion Nov'!A:A,'Asignacion Nov'!B:B))</f>
        <v>EC-02</v>
      </c>
      <c r="D6685" s="38">
        <v>45622.86435185185</v>
      </c>
      <c r="E6685" s="36" t="s">
        <v>230</v>
      </c>
      <c r="F6685" s="37" t="str">
        <f t="array" ref="F6685">IFERROR(XLOOKUP(E6685,Operadores!A:A,Operadores!B:B))</f>
        <v>DELJOS</v>
      </c>
      <c r="G6685" s="36" t="s">
        <v>72</v>
      </c>
      <c r="H6685" s="39">
        <v>19.03</v>
      </c>
      <c r="I6685" s="40">
        <v>470.0</v>
      </c>
      <c r="J6685" s="41">
        <f t="shared" si="5"/>
        <v>8944.1</v>
      </c>
      <c r="K6685" s="37" t="str">
        <f t="array" ref="K6685">IFERROR(XLOOKUP(G6685,'Tipo de carga'!A:A,'Tipo de carga'!B:B))</f>
        <v>Autoabasto</v>
      </c>
      <c r="L6685" s="37">
        <f t="shared" si="2"/>
        <v>48</v>
      </c>
      <c r="M6685" s="37">
        <f t="shared" si="3"/>
        <v>26</v>
      </c>
      <c r="N6685" s="37">
        <f t="shared" si="4"/>
        <v>11</v>
      </c>
      <c r="O6685" s="37" t="str">
        <f t="array" ref="O6685">IFERROR(XLOOKUP(K6685,'Tipo de carga'!B:B,'Tipo de carga'!C:C))</f>
        <v>Diesel</v>
      </c>
    </row>
    <row r="6686">
      <c r="A6686" s="36">
        <v>2023.0</v>
      </c>
      <c r="B6686" s="37" t="str">
        <f t="array" ref="B6686">IFERROR(XLOOKUP(A6686,'Asignacion Nov'!A:A,'Asignacion Nov'!C:C))</f>
        <v>MeLi Asignado TD</v>
      </c>
      <c r="C6686" s="37" t="str">
        <f t="array" ref="C6686">IFERROR(XLOOKUP(A6686,'Asignacion Nov'!A:A,'Asignacion Nov'!B:B))</f>
        <v>EC-05</v>
      </c>
      <c r="D6686" s="38">
        <v>45622.860439814816</v>
      </c>
      <c r="E6686" s="36" t="s">
        <v>327</v>
      </c>
      <c r="F6686" s="37" t="str">
        <f t="array" ref="F6686">IFERROR(XLOOKUP(E6686,Operadores!A:A,Operadores!B:B))</f>
        <v>ESCSAU</v>
      </c>
      <c r="G6686" s="36" t="s">
        <v>72</v>
      </c>
      <c r="H6686" s="39">
        <v>19.03</v>
      </c>
      <c r="I6686" s="40">
        <v>541.0</v>
      </c>
      <c r="J6686" s="41">
        <f t="shared" si="5"/>
        <v>10295.23</v>
      </c>
      <c r="K6686" s="37" t="str">
        <f t="array" ref="K6686">IFERROR(XLOOKUP(G6686,'Tipo de carga'!A:A,'Tipo de carga'!B:B))</f>
        <v>Autoabasto</v>
      </c>
      <c r="L6686" s="37">
        <f t="shared" si="2"/>
        <v>48</v>
      </c>
      <c r="M6686" s="37">
        <f t="shared" si="3"/>
        <v>26</v>
      </c>
      <c r="N6686" s="37">
        <f t="shared" si="4"/>
        <v>11</v>
      </c>
      <c r="O6686" s="37" t="str">
        <f t="array" ref="O6686">IFERROR(XLOOKUP(K6686,'Tipo de carga'!B:B,'Tipo de carga'!C:C))</f>
        <v>Diesel</v>
      </c>
    </row>
    <row r="6687">
      <c r="A6687" s="36">
        <v>1809.0</v>
      </c>
      <c r="B6687" s="37" t="str">
        <f t="array" ref="B6687">IFERROR(XLOOKUP(A6687,'Asignacion Nov'!A:A,'Asignacion Nov'!C:C))</f>
        <v>Full Liver</v>
      </c>
      <c r="C6687" s="37" t="str">
        <f t="array" ref="C6687">IFERROR(XLOOKUP(A6687,'Asignacion Nov'!A:A,'Asignacion Nov'!B:B))</f>
        <v>EC-01</v>
      </c>
      <c r="D6687" s="38">
        <v>45622.85314814815</v>
      </c>
      <c r="E6687" s="36" t="s">
        <v>431</v>
      </c>
      <c r="F6687" s="37" t="str">
        <f t="array" ref="F6687">IFERROR(XLOOKUP(E6687,Operadores!A:A,Operadores!B:B))</f>
        <v>ANANOE</v>
      </c>
      <c r="G6687" s="36" t="s">
        <v>72</v>
      </c>
      <c r="H6687" s="39">
        <v>19.03</v>
      </c>
      <c r="I6687" s="40">
        <v>65.0</v>
      </c>
      <c r="J6687" s="41">
        <f t="shared" si="5"/>
        <v>1236.95</v>
      </c>
      <c r="K6687" s="37" t="str">
        <f t="array" ref="K6687">IFERROR(XLOOKUP(G6687,'Tipo de carga'!A:A,'Tipo de carga'!B:B))</f>
        <v>Autoabasto</v>
      </c>
      <c r="L6687" s="37">
        <f t="shared" si="2"/>
        <v>48</v>
      </c>
      <c r="M6687" s="37">
        <f t="shared" si="3"/>
        <v>26</v>
      </c>
      <c r="N6687" s="37">
        <f t="shared" si="4"/>
        <v>11</v>
      </c>
      <c r="O6687" s="37" t="str">
        <f t="array" ref="O6687">IFERROR(XLOOKUP(K6687,'Tipo de carga'!B:B,'Tipo de carga'!C:C))</f>
        <v>Diesel</v>
      </c>
    </row>
    <row r="6688">
      <c r="A6688" s="36">
        <v>2069.0</v>
      </c>
      <c r="B6688" s="37" t="str">
        <f t="array" ref="B6688">IFERROR(XLOOKUP(A6688,'Asignacion Nov'!A:A,'Asignacion Nov'!C:C))</f>
        <v>Peñafiel Tecamac</v>
      </c>
      <c r="C6688" s="37" t="str">
        <f t="array" ref="C6688">IFERROR(XLOOKUP(A6688,'Asignacion Nov'!A:A,'Asignacion Nov'!B:B))</f>
        <v>EC-02</v>
      </c>
      <c r="D6688" s="38">
        <v>45622.83466435185</v>
      </c>
      <c r="E6688" s="36" t="s">
        <v>203</v>
      </c>
      <c r="F6688" s="37" t="str">
        <f t="array" ref="F6688">IFERROR(XLOOKUP(E6688,Operadores!A:A,Operadores!B:B))</f>
        <v>VALJUA</v>
      </c>
      <c r="G6688" s="36" t="s">
        <v>72</v>
      </c>
      <c r="H6688" s="39">
        <v>19.03</v>
      </c>
      <c r="I6688" s="40">
        <v>424.0</v>
      </c>
      <c r="J6688" s="41">
        <f t="shared" si="5"/>
        <v>8068.72</v>
      </c>
      <c r="K6688" s="37" t="str">
        <f t="array" ref="K6688">IFERROR(XLOOKUP(G6688,'Tipo de carga'!A:A,'Tipo de carga'!B:B))</f>
        <v>Autoabasto</v>
      </c>
      <c r="L6688" s="37">
        <f t="shared" si="2"/>
        <v>48</v>
      </c>
      <c r="M6688" s="37">
        <f t="shared" si="3"/>
        <v>26</v>
      </c>
      <c r="N6688" s="37">
        <f t="shared" si="4"/>
        <v>11</v>
      </c>
      <c r="O6688" s="37" t="str">
        <f t="array" ref="O6688">IFERROR(XLOOKUP(K6688,'Tipo de carga'!B:B,'Tipo de carga'!C:C))</f>
        <v>Diesel</v>
      </c>
    </row>
    <row r="6689">
      <c r="A6689" s="36">
        <v>1827.0</v>
      </c>
      <c r="B6689" s="37" t="str">
        <f t="array" ref="B6689">IFERROR(XLOOKUP(A6689,'Asignacion Nov'!A:A,'Asignacion Nov'!C:C))</f>
        <v>Full Liver</v>
      </c>
      <c r="C6689" s="37" t="str">
        <f t="array" ref="C6689">IFERROR(XLOOKUP(A6689,'Asignacion Nov'!A:A,'Asignacion Nov'!B:B))</f>
        <v>EC-01</v>
      </c>
      <c r="D6689" s="38">
        <v>45622.82449074074</v>
      </c>
      <c r="E6689" s="36" t="s">
        <v>374</v>
      </c>
      <c r="F6689" s="37" t="str">
        <f t="array" ref="F6689">IFERROR(XLOOKUP(E6689,Operadores!A:A,Operadores!B:B))</f>
        <v>ANGMA</v>
      </c>
      <c r="G6689" s="36" t="s">
        <v>72</v>
      </c>
      <c r="H6689" s="39">
        <v>19.03</v>
      </c>
      <c r="I6689" s="40">
        <v>780.0</v>
      </c>
      <c r="J6689" s="41">
        <f t="shared" si="5"/>
        <v>14843.4</v>
      </c>
      <c r="K6689" s="37" t="str">
        <f t="array" ref="K6689">IFERROR(XLOOKUP(G6689,'Tipo de carga'!A:A,'Tipo de carga'!B:B))</f>
        <v>Autoabasto</v>
      </c>
      <c r="L6689" s="37">
        <f t="shared" si="2"/>
        <v>48</v>
      </c>
      <c r="M6689" s="37">
        <f t="shared" si="3"/>
        <v>26</v>
      </c>
      <c r="N6689" s="37">
        <f t="shared" si="4"/>
        <v>11</v>
      </c>
      <c r="O6689" s="37" t="str">
        <f t="array" ref="O6689">IFERROR(XLOOKUP(K6689,'Tipo de carga'!B:B,'Tipo de carga'!C:C))</f>
        <v>Diesel</v>
      </c>
    </row>
    <row r="6690">
      <c r="A6690" s="36">
        <v>1767.0</v>
      </c>
      <c r="B6690" s="37" t="str">
        <f t="array" ref="B6690">IFERROR(XLOOKUP(A6690,'Asignacion Nov'!A:A,'Asignacion Nov'!C:C))</f>
        <v>Pilgrims Tepo</v>
      </c>
      <c r="C6690" s="37" t="str">
        <f t="array" ref="C6690">IFERROR(XLOOKUP(A6690,'Asignacion Nov'!A:A,'Asignacion Nov'!B:B))</f>
        <v>EC-02</v>
      </c>
      <c r="D6690" s="38">
        <v>45622.81003472222</v>
      </c>
      <c r="E6690" s="36" t="s">
        <v>533</v>
      </c>
      <c r="F6690" s="37" t="str">
        <f t="array" ref="F6690">IFERROR(XLOOKUP(E6690,Operadores!A:A,Operadores!B:B))</f>
        <v>GALISM</v>
      </c>
      <c r="G6690" s="36" t="s">
        <v>72</v>
      </c>
      <c r="H6690" s="39">
        <v>19.03</v>
      </c>
      <c r="I6690" s="40">
        <v>81.0</v>
      </c>
      <c r="J6690" s="41">
        <f t="shared" si="5"/>
        <v>1541.43</v>
      </c>
      <c r="K6690" s="37" t="str">
        <f t="array" ref="K6690">IFERROR(XLOOKUP(G6690,'Tipo de carga'!A:A,'Tipo de carga'!B:B))</f>
        <v>Autoabasto</v>
      </c>
      <c r="L6690" s="37">
        <f t="shared" si="2"/>
        <v>48</v>
      </c>
      <c r="M6690" s="37">
        <f t="shared" si="3"/>
        <v>26</v>
      </c>
      <c r="N6690" s="37">
        <f t="shared" si="4"/>
        <v>11</v>
      </c>
      <c r="O6690" s="37" t="str">
        <f t="array" ref="O6690">IFERROR(XLOOKUP(K6690,'Tipo de carga'!B:B,'Tipo de carga'!C:C))</f>
        <v>Diesel</v>
      </c>
    </row>
    <row r="6691">
      <c r="A6691" s="36">
        <v>1989.0</v>
      </c>
      <c r="B6691" s="37" t="str">
        <f t="array" ref="B6691">IFERROR(XLOOKUP(A6691,'Asignacion Nov'!A:A,'Asignacion Nov'!C:C))</f>
        <v>MeLi asignado SD</v>
      </c>
      <c r="C6691" s="37" t="str">
        <f t="array" ref="C6691">IFERROR(XLOOKUP(A6691,'Asignacion Nov'!A:A,'Asignacion Nov'!B:B))</f>
        <v>EC-05</v>
      </c>
      <c r="D6691" s="38">
        <v>45622.80420138889</v>
      </c>
      <c r="E6691" s="36" t="s">
        <v>220</v>
      </c>
      <c r="F6691" s="37" t="str">
        <f t="array" ref="F6691">IFERROR(XLOOKUP(E6691,Operadores!A:A,Operadores!B:B))</f>
        <v>CARCRI01</v>
      </c>
      <c r="G6691" s="36" t="s">
        <v>72</v>
      </c>
      <c r="H6691" s="39">
        <v>19.03</v>
      </c>
      <c r="I6691" s="40">
        <v>294.0</v>
      </c>
      <c r="J6691" s="41">
        <f t="shared" si="5"/>
        <v>5594.82</v>
      </c>
      <c r="K6691" s="37" t="str">
        <f t="array" ref="K6691">IFERROR(XLOOKUP(G6691,'Tipo de carga'!A:A,'Tipo de carga'!B:B))</f>
        <v>Autoabasto</v>
      </c>
      <c r="L6691" s="37">
        <f t="shared" si="2"/>
        <v>48</v>
      </c>
      <c r="M6691" s="37">
        <f t="shared" si="3"/>
        <v>26</v>
      </c>
      <c r="N6691" s="37">
        <f t="shared" si="4"/>
        <v>11</v>
      </c>
      <c r="O6691" s="37" t="str">
        <f t="array" ref="O6691">IFERROR(XLOOKUP(K6691,'Tipo de carga'!B:B,'Tipo de carga'!C:C))</f>
        <v>Diesel</v>
      </c>
    </row>
    <row r="6692">
      <c r="A6692" s="36">
        <v>1902.0</v>
      </c>
      <c r="B6692" s="37" t="str">
        <f t="array" ref="B6692">IFERROR(XLOOKUP(A6692,'Asignacion Nov'!A:A,'Asignacion Nov'!C:C))</f>
        <v>Pipas</v>
      </c>
      <c r="C6692" s="37" t="str">
        <f t="array" ref="C6692">IFERROR(XLOOKUP(A6692,'Asignacion Nov'!A:A,'Asignacion Nov'!B:B))</f>
        <v>EC-02</v>
      </c>
      <c r="D6692" s="38">
        <v>45622.80123842593</v>
      </c>
      <c r="E6692" s="36" t="s">
        <v>365</v>
      </c>
      <c r="F6692" s="37" t="str">
        <f t="array" ref="F6692">IFERROR(XLOOKUP(E6692,Operadores!A:A,Operadores!B:B))</f>
        <v>RUICRU</v>
      </c>
      <c r="G6692" s="36" t="s">
        <v>72</v>
      </c>
      <c r="H6692" s="39">
        <v>19.03</v>
      </c>
      <c r="I6692" s="40">
        <v>750.0</v>
      </c>
      <c r="J6692" s="41">
        <f t="shared" si="5"/>
        <v>14272.5</v>
      </c>
      <c r="K6692" s="37" t="str">
        <f t="array" ref="K6692">IFERROR(XLOOKUP(G6692,'Tipo de carga'!A:A,'Tipo de carga'!B:B))</f>
        <v>Autoabasto</v>
      </c>
      <c r="L6692" s="37">
        <f t="shared" si="2"/>
        <v>48</v>
      </c>
      <c r="M6692" s="37">
        <f t="shared" si="3"/>
        <v>26</v>
      </c>
      <c r="N6692" s="37">
        <f t="shared" si="4"/>
        <v>11</v>
      </c>
      <c r="O6692" s="37" t="str">
        <f t="array" ref="O6692">IFERROR(XLOOKUP(K6692,'Tipo de carga'!B:B,'Tipo de carga'!C:C))</f>
        <v>Diesel</v>
      </c>
    </row>
    <row r="6693">
      <c r="A6693" s="36">
        <v>1863.0</v>
      </c>
      <c r="B6693" s="37" t="str">
        <f t="array" ref="B6693">IFERROR(XLOOKUP(A6693,'Asignacion Nov'!A:A,'Asignacion Nov'!C:C))</f>
        <v>Pilgrims Tepo</v>
      </c>
      <c r="C6693" s="37" t="str">
        <f t="array" ref="C6693">IFERROR(XLOOKUP(A6693,'Asignacion Nov'!A:A,'Asignacion Nov'!B:B))</f>
        <v>EC-02</v>
      </c>
      <c r="D6693" s="38">
        <v>45622.79184027778</v>
      </c>
      <c r="E6693" s="36" t="s">
        <v>212</v>
      </c>
      <c r="F6693" s="37" t="str">
        <f t="array" ref="F6693">IFERROR(XLOOKUP(E6693,Operadores!A:A,Operadores!B:B))</f>
        <v>SANJES01</v>
      </c>
      <c r="G6693" s="36" t="s">
        <v>72</v>
      </c>
      <c r="H6693" s="39">
        <v>19.03</v>
      </c>
      <c r="I6693" s="40">
        <v>80.0</v>
      </c>
      <c r="J6693" s="41">
        <f t="shared" si="5"/>
        <v>1522.4</v>
      </c>
      <c r="K6693" s="37" t="str">
        <f t="array" ref="K6693">IFERROR(XLOOKUP(G6693,'Tipo de carga'!A:A,'Tipo de carga'!B:B))</f>
        <v>Autoabasto</v>
      </c>
      <c r="L6693" s="37">
        <f t="shared" si="2"/>
        <v>48</v>
      </c>
      <c r="M6693" s="37">
        <f t="shared" si="3"/>
        <v>26</v>
      </c>
      <c r="N6693" s="37">
        <f t="shared" si="4"/>
        <v>11</v>
      </c>
      <c r="O6693" s="37" t="str">
        <f t="array" ref="O6693">IFERROR(XLOOKUP(K6693,'Tipo de carga'!B:B,'Tipo de carga'!C:C))</f>
        <v>Diesel</v>
      </c>
    </row>
    <row r="6694">
      <c r="A6694" s="36">
        <v>1688.0</v>
      </c>
      <c r="B6694" s="37" t="str">
        <f t="array" ref="B6694">IFERROR(XLOOKUP(A6694,'Asignacion Nov'!A:A,'Asignacion Nov'!C:C))</f>
        <v>Pilgrims Tepo</v>
      </c>
      <c r="C6694" s="37" t="str">
        <f t="array" ref="C6694">IFERROR(XLOOKUP(A6694,'Asignacion Nov'!A:A,'Asignacion Nov'!B:B))</f>
        <v>EC-02</v>
      </c>
      <c r="D6694" s="38">
        <v>45622.780486111114</v>
      </c>
      <c r="E6694" s="36" t="s">
        <v>420</v>
      </c>
      <c r="F6694" s="37" t="str">
        <f t="array" ref="F6694">IFERROR(XLOOKUP(E6694,Operadores!A:A,Operadores!B:B))</f>
        <v>SANJUA07</v>
      </c>
      <c r="G6694" s="36" t="s">
        <v>72</v>
      </c>
      <c r="H6694" s="39">
        <v>19.03</v>
      </c>
      <c r="I6694" s="40">
        <v>363.0</v>
      </c>
      <c r="J6694" s="41">
        <f t="shared" si="5"/>
        <v>6907.89</v>
      </c>
      <c r="K6694" s="37" t="str">
        <f t="array" ref="K6694">IFERROR(XLOOKUP(G6694,'Tipo de carga'!A:A,'Tipo de carga'!B:B))</f>
        <v>Autoabasto</v>
      </c>
      <c r="L6694" s="37">
        <f t="shared" si="2"/>
        <v>48</v>
      </c>
      <c r="M6694" s="37">
        <f t="shared" si="3"/>
        <v>26</v>
      </c>
      <c r="N6694" s="37">
        <f t="shared" si="4"/>
        <v>11</v>
      </c>
      <c r="O6694" s="37" t="str">
        <f t="array" ref="O6694">IFERROR(XLOOKUP(K6694,'Tipo de carga'!B:B,'Tipo de carga'!C:C))</f>
        <v>Diesel</v>
      </c>
    </row>
    <row r="6695">
      <c r="A6695" s="36">
        <v>1992.0</v>
      </c>
      <c r="B6695" s="37" t="str">
        <f t="array" ref="B6695">IFERROR(XLOOKUP(A6695,'Asignacion Nov'!A:A,'Asignacion Nov'!C:C))</f>
        <v>MeLi Dedicado TD</v>
      </c>
      <c r="C6695" s="37" t="str">
        <f t="array" ref="C6695">IFERROR(XLOOKUP(A6695,'Asignacion Nov'!A:A,'Asignacion Nov'!B:B))</f>
        <v>EC-05</v>
      </c>
      <c r="D6695" s="38">
        <v>45622.778495370374</v>
      </c>
      <c r="E6695" s="36" t="s">
        <v>460</v>
      </c>
      <c r="F6695" s="37" t="str">
        <f t="array" ref="F6695">IFERROR(XLOOKUP(E6695,Operadores!A:A,Operadores!B:B))</f>
        <v>TORAN</v>
      </c>
      <c r="G6695" s="36" t="s">
        <v>72</v>
      </c>
      <c r="H6695" s="39">
        <v>19.03</v>
      </c>
      <c r="I6695" s="40">
        <v>350.0</v>
      </c>
      <c r="J6695" s="41">
        <f t="shared" si="5"/>
        <v>6660.5</v>
      </c>
      <c r="K6695" s="37" t="str">
        <f t="array" ref="K6695">IFERROR(XLOOKUP(G6695,'Tipo de carga'!A:A,'Tipo de carga'!B:B))</f>
        <v>Autoabasto</v>
      </c>
      <c r="L6695" s="37">
        <f t="shared" si="2"/>
        <v>48</v>
      </c>
      <c r="M6695" s="37">
        <f t="shared" si="3"/>
        <v>26</v>
      </c>
      <c r="N6695" s="37">
        <f t="shared" si="4"/>
        <v>11</v>
      </c>
      <c r="O6695" s="37" t="str">
        <f t="array" ref="O6695">IFERROR(XLOOKUP(K6695,'Tipo de carga'!B:B,'Tipo de carga'!C:C))</f>
        <v>Diesel</v>
      </c>
    </row>
    <row r="6696">
      <c r="A6696" s="36">
        <v>2026.0</v>
      </c>
      <c r="B6696" s="37" t="str">
        <f t="array" ref="B6696">IFERROR(XLOOKUP(A6696,'Asignacion Nov'!A:A,'Asignacion Nov'!C:C))</f>
        <v>MeLi Dedicado Merida</v>
      </c>
      <c r="C6696" s="37" t="str">
        <f t="array" ref="C6696">IFERROR(XLOOKUP(A6696,'Asignacion Nov'!A:A,'Asignacion Nov'!B:B))</f>
        <v>EC-05</v>
      </c>
      <c r="D6696" s="38">
        <v>45622.76940972222</v>
      </c>
      <c r="E6696" s="36" t="s">
        <v>227</v>
      </c>
      <c r="F6696" s="37" t="str">
        <f t="array" ref="F6696">IFERROR(XLOOKUP(E6696,Operadores!A:A,Operadores!B:B))</f>
        <v>PERAN01</v>
      </c>
      <c r="G6696" s="36" t="s">
        <v>72</v>
      </c>
      <c r="H6696" s="39">
        <v>19.03</v>
      </c>
      <c r="I6696" s="40">
        <v>274.0</v>
      </c>
      <c r="J6696" s="41">
        <f t="shared" si="5"/>
        <v>5214.22</v>
      </c>
      <c r="K6696" s="37" t="str">
        <f t="array" ref="K6696">IFERROR(XLOOKUP(G6696,'Tipo de carga'!A:A,'Tipo de carga'!B:B))</f>
        <v>Autoabasto</v>
      </c>
      <c r="L6696" s="37">
        <f t="shared" si="2"/>
        <v>48</v>
      </c>
      <c r="M6696" s="37">
        <f t="shared" si="3"/>
        <v>26</v>
      </c>
      <c r="N6696" s="37">
        <f t="shared" si="4"/>
        <v>11</v>
      </c>
      <c r="O6696" s="37" t="str">
        <f t="array" ref="O6696">IFERROR(XLOOKUP(K6696,'Tipo de carga'!B:B,'Tipo de carga'!C:C))</f>
        <v>Diesel</v>
      </c>
    </row>
    <row r="6697">
      <c r="A6697" s="36">
        <v>1954.0</v>
      </c>
      <c r="B6697" s="37" t="str">
        <f t="array" ref="B6697">IFERROR(XLOOKUP(A6697,'Asignacion Nov'!A:A,'Asignacion Nov'!C:C))</f>
        <v>MeLi asignado SD</v>
      </c>
      <c r="C6697" s="37" t="str">
        <f t="array" ref="C6697">IFERROR(XLOOKUP(A6697,'Asignacion Nov'!A:A,'Asignacion Nov'!B:B))</f>
        <v>EC-05</v>
      </c>
      <c r="D6697" s="38">
        <v>45622.766851851855</v>
      </c>
      <c r="E6697" s="36" t="s">
        <v>529</v>
      </c>
      <c r="F6697" s="37" t="str">
        <f t="array" ref="F6697">IFERROR(XLOOKUP(E6697,Operadores!A:A,Operadores!B:B))</f>
        <v>ESTZAI</v>
      </c>
      <c r="G6697" s="36" t="s">
        <v>72</v>
      </c>
      <c r="H6697" s="39">
        <v>19.03</v>
      </c>
      <c r="I6697" s="40">
        <v>830.0</v>
      </c>
      <c r="J6697" s="41">
        <f t="shared" si="5"/>
        <v>15794.9</v>
      </c>
      <c r="K6697" s="37" t="str">
        <f t="array" ref="K6697">IFERROR(XLOOKUP(G6697,'Tipo de carga'!A:A,'Tipo de carga'!B:B))</f>
        <v>Autoabasto</v>
      </c>
      <c r="L6697" s="37">
        <f t="shared" si="2"/>
        <v>48</v>
      </c>
      <c r="M6697" s="37">
        <f t="shared" si="3"/>
        <v>26</v>
      </c>
      <c r="N6697" s="37">
        <f t="shared" si="4"/>
        <v>11</v>
      </c>
      <c r="O6697" s="37" t="str">
        <f t="array" ref="O6697">IFERROR(XLOOKUP(K6697,'Tipo de carga'!B:B,'Tipo de carga'!C:C))</f>
        <v>Diesel</v>
      </c>
    </row>
    <row r="6698">
      <c r="A6698" s="36">
        <v>1996.0</v>
      </c>
      <c r="B6698" s="37" t="str">
        <f t="array" ref="B6698">IFERROR(XLOOKUP(A6698,'Asignacion Nov'!A:A,'Asignacion Nov'!C:C))</f>
        <v>MeLi Dedicado Merida</v>
      </c>
      <c r="C6698" s="37" t="str">
        <f t="array" ref="C6698">IFERROR(XLOOKUP(A6698,'Asignacion Nov'!A:A,'Asignacion Nov'!B:B))</f>
        <v>EC-05</v>
      </c>
      <c r="D6698" s="38">
        <v>45622.76032407407</v>
      </c>
      <c r="E6698" s="36" t="s">
        <v>580</v>
      </c>
      <c r="F6698" s="37" t="str">
        <f t="array" ref="F6698">IFERROR(XLOOKUP(E6698,Operadores!A:A,Operadores!B:B))</f>
        <v>HERNOR</v>
      </c>
      <c r="G6698" s="36" t="s">
        <v>72</v>
      </c>
      <c r="H6698" s="39">
        <v>19.03</v>
      </c>
      <c r="I6698" s="40">
        <v>296.0</v>
      </c>
      <c r="J6698" s="41">
        <f t="shared" si="5"/>
        <v>5632.88</v>
      </c>
      <c r="K6698" s="37" t="str">
        <f t="array" ref="K6698">IFERROR(XLOOKUP(G6698,'Tipo de carga'!A:A,'Tipo de carga'!B:B))</f>
        <v>Autoabasto</v>
      </c>
      <c r="L6698" s="37">
        <f t="shared" si="2"/>
        <v>48</v>
      </c>
      <c r="M6698" s="37">
        <f t="shared" si="3"/>
        <v>26</v>
      </c>
      <c r="N6698" s="37">
        <f t="shared" si="4"/>
        <v>11</v>
      </c>
      <c r="O6698" s="37" t="str">
        <f t="array" ref="O6698">IFERROR(XLOOKUP(K6698,'Tipo de carga'!B:B,'Tipo de carga'!C:C))</f>
        <v>Diesel</v>
      </c>
    </row>
    <row r="6699">
      <c r="A6699" s="36">
        <v>1861.0</v>
      </c>
      <c r="B6699" s="37" t="str">
        <f t="array" ref="B6699">IFERROR(XLOOKUP(A6699,'Asignacion Nov'!A:A,'Asignacion Nov'!C:C))</f>
        <v>Pilgrims Tepo</v>
      </c>
      <c r="C6699" s="37" t="str">
        <f t="array" ref="C6699">IFERROR(XLOOKUP(A6699,'Asignacion Nov'!A:A,'Asignacion Nov'!B:B))</f>
        <v>EC-02</v>
      </c>
      <c r="D6699" s="38">
        <v>45622.74559027778</v>
      </c>
      <c r="E6699" s="36" t="s">
        <v>215</v>
      </c>
      <c r="F6699" s="37" t="str">
        <f t="array" ref="F6699">IFERROR(XLOOKUP(E6699,Operadores!A:A,Operadores!B:B))</f>
        <v>GARJUA</v>
      </c>
      <c r="G6699" s="36" t="s">
        <v>72</v>
      </c>
      <c r="H6699" s="39">
        <v>19.03</v>
      </c>
      <c r="I6699" s="40">
        <v>85.0</v>
      </c>
      <c r="J6699" s="41">
        <f t="shared" si="5"/>
        <v>1617.55</v>
      </c>
      <c r="K6699" s="37" t="str">
        <f t="array" ref="K6699">IFERROR(XLOOKUP(G6699,'Tipo de carga'!A:A,'Tipo de carga'!B:B))</f>
        <v>Autoabasto</v>
      </c>
      <c r="L6699" s="37">
        <f t="shared" si="2"/>
        <v>48</v>
      </c>
      <c r="M6699" s="37">
        <f t="shared" si="3"/>
        <v>26</v>
      </c>
      <c r="N6699" s="37">
        <f t="shared" si="4"/>
        <v>11</v>
      </c>
      <c r="O6699" s="37" t="str">
        <f t="array" ref="O6699">IFERROR(XLOOKUP(K6699,'Tipo de carga'!B:B,'Tipo de carga'!C:C))</f>
        <v>Diesel</v>
      </c>
    </row>
    <row r="6700">
      <c r="A6700" s="36">
        <v>1999.0</v>
      </c>
      <c r="B6700" s="37" t="str">
        <f t="array" ref="B6700">IFERROR(XLOOKUP(A6700,'Asignacion Nov'!A:A,'Asignacion Nov'!C:C))</f>
        <v>MeLi Dedicado Merida</v>
      </c>
      <c r="C6700" s="37" t="str">
        <f t="array" ref="C6700">IFERROR(XLOOKUP(A6700,'Asignacion Nov'!A:A,'Asignacion Nov'!B:B))</f>
        <v>EC-05</v>
      </c>
      <c r="D6700" s="38">
        <v>45622.735613425924</v>
      </c>
      <c r="E6700" s="36" t="s">
        <v>543</v>
      </c>
      <c r="F6700" s="37" t="str">
        <f t="array" ref="F6700">IFERROR(XLOOKUP(E6700,Operadores!A:A,Operadores!B:B))</f>
        <v>CAMJOS</v>
      </c>
      <c r="G6700" s="36" t="s">
        <v>72</v>
      </c>
      <c r="H6700" s="39">
        <v>19.03</v>
      </c>
      <c r="I6700" s="40">
        <v>283.0</v>
      </c>
      <c r="J6700" s="41">
        <f t="shared" si="5"/>
        <v>5385.49</v>
      </c>
      <c r="K6700" s="37" t="str">
        <f t="array" ref="K6700">IFERROR(XLOOKUP(G6700,'Tipo de carga'!A:A,'Tipo de carga'!B:B))</f>
        <v>Autoabasto</v>
      </c>
      <c r="L6700" s="37">
        <f t="shared" si="2"/>
        <v>48</v>
      </c>
      <c r="M6700" s="37">
        <f t="shared" si="3"/>
        <v>26</v>
      </c>
      <c r="N6700" s="37">
        <f t="shared" si="4"/>
        <v>11</v>
      </c>
      <c r="O6700" s="37" t="str">
        <f t="array" ref="O6700">IFERROR(XLOOKUP(K6700,'Tipo de carga'!B:B,'Tipo de carga'!C:C))</f>
        <v>Diesel</v>
      </c>
    </row>
    <row r="6701">
      <c r="A6701" s="36">
        <v>1689.0</v>
      </c>
      <c r="B6701" s="37" t="str">
        <f t="array" ref="B6701">IFERROR(XLOOKUP(A6701,'Asignacion Nov'!A:A,'Asignacion Nov'!C:C))</f>
        <v>Pilgrims Tepo</v>
      </c>
      <c r="C6701" s="37" t="str">
        <f t="array" ref="C6701">IFERROR(XLOOKUP(A6701,'Asignacion Nov'!A:A,'Asignacion Nov'!B:B))</f>
        <v>EC-02</v>
      </c>
      <c r="D6701" s="38">
        <v>45622.7156712963</v>
      </c>
      <c r="E6701" s="36" t="s">
        <v>214</v>
      </c>
      <c r="F6701" s="37" t="str">
        <f t="array" ref="F6701">IFERROR(XLOOKUP(E6701,Operadores!A:A,Operadores!B:B))</f>
        <v>OROEDU</v>
      </c>
      <c r="G6701" s="36" t="s">
        <v>72</v>
      </c>
      <c r="H6701" s="39">
        <v>19.03</v>
      </c>
      <c r="I6701" s="40">
        <v>452.0</v>
      </c>
      <c r="J6701" s="41">
        <f t="shared" si="5"/>
        <v>8601.56</v>
      </c>
      <c r="K6701" s="37" t="str">
        <f t="array" ref="K6701">IFERROR(XLOOKUP(G6701,'Tipo de carga'!A:A,'Tipo de carga'!B:B))</f>
        <v>Autoabasto</v>
      </c>
      <c r="L6701" s="37">
        <f t="shared" si="2"/>
        <v>48</v>
      </c>
      <c r="M6701" s="37">
        <f t="shared" si="3"/>
        <v>26</v>
      </c>
      <c r="N6701" s="37">
        <f t="shared" si="4"/>
        <v>11</v>
      </c>
      <c r="O6701" s="37" t="str">
        <f t="array" ref="O6701">IFERROR(XLOOKUP(K6701,'Tipo de carga'!B:B,'Tipo de carga'!C:C))</f>
        <v>Diesel</v>
      </c>
    </row>
    <row r="6702">
      <c r="A6702" s="36">
        <v>1904.0</v>
      </c>
      <c r="B6702" s="37" t="str">
        <f t="array" ref="B6702">IFERROR(XLOOKUP(A6702,'Asignacion Nov'!A:A,'Asignacion Nov'!C:C))</f>
        <v>MeLi asignado SD</v>
      </c>
      <c r="C6702" s="37" t="str">
        <f t="array" ref="C6702">IFERROR(XLOOKUP(A6702,'Asignacion Nov'!A:A,'Asignacion Nov'!B:B))</f>
        <v>EC-05</v>
      </c>
      <c r="D6702" s="38">
        <v>45622.709872685184</v>
      </c>
      <c r="E6702" s="36" t="s">
        <v>231</v>
      </c>
      <c r="F6702" s="37" t="str">
        <f t="array" ref="F6702">IFERROR(XLOOKUP(E6702,Operadores!A:A,Operadores!B:B))</f>
        <v>MARARM</v>
      </c>
      <c r="G6702" s="36" t="s">
        <v>72</v>
      </c>
      <c r="H6702" s="39">
        <v>19.03</v>
      </c>
      <c r="I6702" s="40">
        <v>312.0</v>
      </c>
      <c r="J6702" s="41">
        <f t="shared" si="5"/>
        <v>5937.36</v>
      </c>
      <c r="K6702" s="37" t="str">
        <f t="array" ref="K6702">IFERROR(XLOOKUP(G6702,'Tipo de carga'!A:A,'Tipo de carga'!B:B))</f>
        <v>Autoabasto</v>
      </c>
      <c r="L6702" s="37">
        <f t="shared" si="2"/>
        <v>48</v>
      </c>
      <c r="M6702" s="37">
        <f t="shared" si="3"/>
        <v>26</v>
      </c>
      <c r="N6702" s="37">
        <f t="shared" si="4"/>
        <v>11</v>
      </c>
      <c r="O6702" s="37" t="str">
        <f t="array" ref="O6702">IFERROR(XLOOKUP(K6702,'Tipo de carga'!B:B,'Tipo de carga'!C:C))</f>
        <v>Diesel</v>
      </c>
    </row>
    <row r="6703">
      <c r="A6703" s="36">
        <v>1628.0</v>
      </c>
      <c r="B6703" s="37" t="str">
        <f t="array" ref="B6703">IFERROR(XLOOKUP(A6703,'Asignacion Nov'!A:A,'Asignacion Nov'!C:C))</f>
        <v>Available</v>
      </c>
      <c r="C6703" s="37" t="str">
        <f t="array" ref="C6703">IFERROR(XLOOKUP(A6703,'Asignacion Nov'!A:A,'Asignacion Nov'!B:B))</f>
        <v>TTE</v>
      </c>
      <c r="D6703" s="38">
        <v>45622.70444444445</v>
      </c>
      <c r="E6703" s="36" t="s">
        <v>483</v>
      </c>
      <c r="F6703" s="37" t="str">
        <f t="array" ref="F6703">IFERROR(XLOOKUP(E6703,Operadores!A:A,Operadores!B:B))</f>
        <v>REYRUB</v>
      </c>
      <c r="G6703" s="36" t="s">
        <v>72</v>
      </c>
      <c r="H6703" s="39">
        <v>19.03</v>
      </c>
      <c r="I6703" s="40">
        <v>440.0</v>
      </c>
      <c r="J6703" s="41">
        <f t="shared" si="5"/>
        <v>8373.2</v>
      </c>
      <c r="K6703" s="37" t="str">
        <f t="array" ref="K6703">IFERROR(XLOOKUP(G6703,'Tipo de carga'!A:A,'Tipo de carga'!B:B))</f>
        <v>Autoabasto</v>
      </c>
      <c r="L6703" s="37">
        <f t="shared" si="2"/>
        <v>48</v>
      </c>
      <c r="M6703" s="37">
        <f t="shared" si="3"/>
        <v>26</v>
      </c>
      <c r="N6703" s="37">
        <f t="shared" si="4"/>
        <v>11</v>
      </c>
      <c r="O6703" s="37" t="str">
        <f t="array" ref="O6703">IFERROR(XLOOKUP(K6703,'Tipo de carga'!B:B,'Tipo de carga'!C:C))</f>
        <v>Diesel</v>
      </c>
    </row>
    <row r="6704">
      <c r="A6704" s="36">
        <v>1859.0</v>
      </c>
      <c r="B6704" s="37" t="str">
        <f t="array" ref="B6704">IFERROR(XLOOKUP(A6704,'Asignacion Nov'!A:A,'Asignacion Nov'!C:C))</f>
        <v>Circuitos</v>
      </c>
      <c r="C6704" s="37" t="str">
        <f t="array" ref="C6704">IFERROR(XLOOKUP(A6704,'Asignacion Nov'!A:A,'Asignacion Nov'!B:B))</f>
        <v>EC-03</v>
      </c>
      <c r="D6704" s="38">
        <v>45622.69237268518</v>
      </c>
      <c r="E6704" s="36" t="s">
        <v>238</v>
      </c>
      <c r="F6704" s="37" t="str">
        <f t="array" ref="F6704">IFERROR(XLOOKUP(E6704,Operadores!A:A,Operadores!B:B))</f>
        <v>JIMMI</v>
      </c>
      <c r="G6704" s="36" t="s">
        <v>72</v>
      </c>
      <c r="H6704" s="39">
        <v>19.03</v>
      </c>
      <c r="I6704" s="40">
        <v>792.0</v>
      </c>
      <c r="J6704" s="41">
        <f t="shared" si="5"/>
        <v>15071.76</v>
      </c>
      <c r="K6704" s="37" t="str">
        <f t="array" ref="K6704">IFERROR(XLOOKUP(G6704,'Tipo de carga'!A:A,'Tipo de carga'!B:B))</f>
        <v>Autoabasto</v>
      </c>
      <c r="L6704" s="37">
        <f t="shared" si="2"/>
        <v>48</v>
      </c>
      <c r="M6704" s="37">
        <f t="shared" si="3"/>
        <v>26</v>
      </c>
      <c r="N6704" s="37">
        <f t="shared" si="4"/>
        <v>11</v>
      </c>
      <c r="O6704" s="37" t="str">
        <f t="array" ref="O6704">IFERROR(XLOOKUP(K6704,'Tipo de carga'!B:B,'Tipo de carga'!C:C))</f>
        <v>Diesel</v>
      </c>
    </row>
    <row r="6705">
      <c r="A6705" s="36">
        <v>1754.0</v>
      </c>
      <c r="B6705" s="37" t="str">
        <f t="array" ref="B6705">IFERROR(XLOOKUP(A6705,'Asignacion Nov'!A:A,'Asignacion Nov'!C:C))</f>
        <v>Pilgrims Tepo</v>
      </c>
      <c r="C6705" s="37" t="str">
        <f t="array" ref="C6705">IFERROR(XLOOKUP(A6705,'Asignacion Nov'!A:A,'Asignacion Nov'!B:B))</f>
        <v>EC-02</v>
      </c>
      <c r="D6705" s="38">
        <v>45622.685532407406</v>
      </c>
      <c r="E6705" s="36" t="s">
        <v>412</v>
      </c>
      <c r="F6705" s="37" t="str">
        <f t="array" ref="F6705">IFERROR(XLOOKUP(E6705,Operadores!A:A,Operadores!B:B))</f>
        <v>SANCAR01</v>
      </c>
      <c r="G6705" s="36" t="s">
        <v>72</v>
      </c>
      <c r="H6705" s="39">
        <v>19.03</v>
      </c>
      <c r="I6705" s="40">
        <v>75.0</v>
      </c>
      <c r="J6705" s="41">
        <f t="shared" si="5"/>
        <v>1427.25</v>
      </c>
      <c r="K6705" s="37" t="str">
        <f t="array" ref="K6705">IFERROR(XLOOKUP(G6705,'Tipo de carga'!A:A,'Tipo de carga'!B:B))</f>
        <v>Autoabasto</v>
      </c>
      <c r="L6705" s="37">
        <f t="shared" si="2"/>
        <v>48</v>
      </c>
      <c r="M6705" s="37">
        <f t="shared" si="3"/>
        <v>26</v>
      </c>
      <c r="N6705" s="37">
        <f t="shared" si="4"/>
        <v>11</v>
      </c>
      <c r="O6705" s="37" t="str">
        <f t="array" ref="O6705">IFERROR(XLOOKUP(K6705,'Tipo de carga'!B:B,'Tipo de carga'!C:C))</f>
        <v>Diesel</v>
      </c>
    </row>
    <row r="6706">
      <c r="A6706" s="36">
        <v>1795.0</v>
      </c>
      <c r="B6706" s="37" t="str">
        <f t="array" ref="B6706">IFERROR(XLOOKUP(A6706,'Asignacion Nov'!A:A,'Asignacion Nov'!C:C))</f>
        <v>Pilgrims Tepo</v>
      </c>
      <c r="C6706" s="37" t="str">
        <f t="array" ref="C6706">IFERROR(XLOOKUP(A6706,'Asignacion Nov'!A:A,'Asignacion Nov'!B:B))</f>
        <v>EC-02</v>
      </c>
      <c r="D6706" s="38">
        <v>45622.65480324074</v>
      </c>
      <c r="E6706" s="36" t="s">
        <v>379</v>
      </c>
      <c r="F6706" s="37" t="str">
        <f t="array" ref="F6706">IFERROR(XLOOKUP(E6706,Operadores!A:A,Operadores!B:B))</f>
        <v>MEDAND</v>
      </c>
      <c r="G6706" s="36" t="s">
        <v>72</v>
      </c>
      <c r="H6706" s="39">
        <v>19.03</v>
      </c>
      <c r="I6706" s="40">
        <v>640.0</v>
      </c>
      <c r="J6706" s="41">
        <f t="shared" si="5"/>
        <v>12179.2</v>
      </c>
      <c r="K6706" s="37" t="str">
        <f t="array" ref="K6706">IFERROR(XLOOKUP(G6706,'Tipo de carga'!A:A,'Tipo de carga'!B:B))</f>
        <v>Autoabasto</v>
      </c>
      <c r="L6706" s="37">
        <f t="shared" si="2"/>
        <v>48</v>
      </c>
      <c r="M6706" s="37">
        <f t="shared" si="3"/>
        <v>26</v>
      </c>
      <c r="N6706" s="37">
        <f t="shared" si="4"/>
        <v>11</v>
      </c>
      <c r="O6706" s="37" t="str">
        <f t="array" ref="O6706">IFERROR(XLOOKUP(K6706,'Tipo de carga'!B:B,'Tipo de carga'!C:C))</f>
        <v>Diesel</v>
      </c>
    </row>
    <row r="6707">
      <c r="A6707" s="36">
        <v>2028.0</v>
      </c>
      <c r="B6707" s="37" t="str">
        <f t="array" ref="B6707">IFERROR(XLOOKUP(A6707,'Asignacion Nov'!A:A,'Asignacion Nov'!C:C))</f>
        <v>MeLi Dedicado Merida</v>
      </c>
      <c r="C6707" s="37" t="str">
        <f t="array" ref="C6707">IFERROR(XLOOKUP(A6707,'Asignacion Nov'!A:A,'Asignacion Nov'!B:B))</f>
        <v>EC-05</v>
      </c>
      <c r="D6707" s="38">
        <v>45622.6225</v>
      </c>
      <c r="E6707" s="36" t="s">
        <v>246</v>
      </c>
      <c r="F6707" s="37" t="str">
        <f t="array" ref="F6707">IFERROR(XLOOKUP(E6707,Operadores!A:A,Operadores!B:B))</f>
        <v>LUNADO</v>
      </c>
      <c r="G6707" s="36" t="s">
        <v>72</v>
      </c>
      <c r="H6707" s="39">
        <v>19.03</v>
      </c>
      <c r="I6707" s="40">
        <v>324.0</v>
      </c>
      <c r="J6707" s="41">
        <f t="shared" si="5"/>
        <v>6165.72</v>
      </c>
      <c r="K6707" s="37" t="str">
        <f t="array" ref="K6707">IFERROR(XLOOKUP(G6707,'Tipo de carga'!A:A,'Tipo de carga'!B:B))</f>
        <v>Autoabasto</v>
      </c>
      <c r="L6707" s="37">
        <f t="shared" si="2"/>
        <v>48</v>
      </c>
      <c r="M6707" s="37">
        <f t="shared" si="3"/>
        <v>26</v>
      </c>
      <c r="N6707" s="37">
        <f t="shared" si="4"/>
        <v>11</v>
      </c>
      <c r="O6707" s="37" t="str">
        <f t="array" ref="O6707">IFERROR(XLOOKUP(K6707,'Tipo de carga'!B:B,'Tipo de carga'!C:C))</f>
        <v>Diesel</v>
      </c>
    </row>
    <row r="6708">
      <c r="A6708" s="36">
        <v>1748.0</v>
      </c>
      <c r="B6708" s="37" t="str">
        <f t="array" ref="B6708">IFERROR(XLOOKUP(A6708,'Asignacion Nov'!A:A,'Asignacion Nov'!C:C))</f>
        <v>Liverpool Local</v>
      </c>
      <c r="C6708" s="37" t="str">
        <f t="array" ref="C6708">IFERROR(XLOOKUP(A6708,'Asignacion Nov'!A:A,'Asignacion Nov'!B:B))</f>
        <v>EC-01</v>
      </c>
      <c r="D6708" s="38">
        <v>45622.60805555555</v>
      </c>
      <c r="E6708" s="36" t="s">
        <v>525</v>
      </c>
      <c r="F6708" s="37" t="str">
        <f t="array" ref="F6708">IFERROR(XLOOKUP(E6708,Operadores!A:A,Operadores!B:B))</f>
        <v>LEMANT</v>
      </c>
      <c r="G6708" s="36" t="s">
        <v>72</v>
      </c>
      <c r="H6708" s="39">
        <v>19.03</v>
      </c>
      <c r="I6708" s="40">
        <v>531.0</v>
      </c>
      <c r="J6708" s="41">
        <f t="shared" si="5"/>
        <v>10104.93</v>
      </c>
      <c r="K6708" s="37" t="str">
        <f t="array" ref="K6708">IFERROR(XLOOKUP(G6708,'Tipo de carga'!A:A,'Tipo de carga'!B:B))</f>
        <v>Autoabasto</v>
      </c>
      <c r="L6708" s="37">
        <f t="shared" si="2"/>
        <v>48</v>
      </c>
      <c r="M6708" s="37">
        <f t="shared" si="3"/>
        <v>26</v>
      </c>
      <c r="N6708" s="37">
        <f t="shared" si="4"/>
        <v>11</v>
      </c>
      <c r="O6708" s="37" t="str">
        <f t="array" ref="O6708">IFERROR(XLOOKUP(K6708,'Tipo de carga'!B:B,'Tipo de carga'!C:C))</f>
        <v>Diesel</v>
      </c>
    </row>
    <row r="6709">
      <c r="A6709" s="36">
        <v>2036.0</v>
      </c>
      <c r="B6709" s="37" t="str">
        <f t="array" ref="B6709">IFERROR(XLOOKUP(A6709,'Asignacion Nov'!A:A,'Asignacion Nov'!C:C))</f>
        <v>Liverpool Local</v>
      </c>
      <c r="C6709" s="37" t="str">
        <f t="array" ref="C6709">IFERROR(XLOOKUP(A6709,'Asignacion Nov'!A:A,'Asignacion Nov'!B:B))</f>
        <v>EC-01</v>
      </c>
      <c r="D6709" s="38">
        <v>45622.58125</v>
      </c>
      <c r="E6709" s="36" t="s">
        <v>606</v>
      </c>
      <c r="F6709" s="37" t="str">
        <f t="array" ref="F6709">IFERROR(XLOOKUP(E6709,Operadores!A:A,Operadores!B:B))</f>
        <v>ORTJES</v>
      </c>
      <c r="G6709" s="36" t="s">
        <v>72</v>
      </c>
      <c r="H6709" s="39">
        <v>19.03</v>
      </c>
      <c r="I6709" s="40">
        <v>813.0</v>
      </c>
      <c r="J6709" s="41">
        <f t="shared" si="5"/>
        <v>15471.39</v>
      </c>
      <c r="K6709" s="37" t="str">
        <f t="array" ref="K6709">IFERROR(XLOOKUP(G6709,'Tipo de carga'!A:A,'Tipo de carga'!B:B))</f>
        <v>Autoabasto</v>
      </c>
      <c r="L6709" s="37">
        <f t="shared" si="2"/>
        <v>48</v>
      </c>
      <c r="M6709" s="37">
        <f t="shared" si="3"/>
        <v>26</v>
      </c>
      <c r="N6709" s="37">
        <f t="shared" si="4"/>
        <v>11</v>
      </c>
      <c r="O6709" s="37" t="str">
        <f t="array" ref="O6709">IFERROR(XLOOKUP(K6709,'Tipo de carga'!B:B,'Tipo de carga'!C:C))</f>
        <v>Diesel</v>
      </c>
    </row>
    <row r="6710">
      <c r="A6710" s="36">
        <v>2014.0</v>
      </c>
      <c r="B6710" s="37" t="str">
        <f t="array" ref="B6710">IFERROR(XLOOKUP(A6710,'Asignacion Nov'!A:A,'Asignacion Nov'!C:C))</f>
        <v>MeLi Asignado TD</v>
      </c>
      <c r="C6710" s="37" t="str">
        <f t="array" ref="C6710">IFERROR(XLOOKUP(A6710,'Asignacion Nov'!A:A,'Asignacion Nov'!B:B))</f>
        <v>EC-05</v>
      </c>
      <c r="D6710" s="38">
        <v>45622.55587962963</v>
      </c>
      <c r="E6710" s="36" t="s">
        <v>587</v>
      </c>
      <c r="F6710" s="37" t="str">
        <f t="array" ref="F6710">IFERROR(XLOOKUP(E6710,Operadores!A:A,Operadores!B:B))</f>
        <v>MEJJON</v>
      </c>
      <c r="G6710" s="36" t="s">
        <v>72</v>
      </c>
      <c r="H6710" s="39">
        <v>19.03</v>
      </c>
      <c r="I6710" s="40">
        <v>551.0</v>
      </c>
      <c r="J6710" s="41">
        <f t="shared" si="5"/>
        <v>10485.53</v>
      </c>
      <c r="K6710" s="37" t="str">
        <f t="array" ref="K6710">IFERROR(XLOOKUP(G6710,'Tipo de carga'!A:A,'Tipo de carga'!B:B))</f>
        <v>Autoabasto</v>
      </c>
      <c r="L6710" s="37">
        <f t="shared" si="2"/>
        <v>48</v>
      </c>
      <c r="M6710" s="37">
        <f t="shared" si="3"/>
        <v>26</v>
      </c>
      <c r="N6710" s="37">
        <f t="shared" si="4"/>
        <v>11</v>
      </c>
      <c r="O6710" s="37" t="str">
        <f t="array" ref="O6710">IFERROR(XLOOKUP(K6710,'Tipo de carga'!B:B,'Tipo de carga'!C:C))</f>
        <v>Diesel</v>
      </c>
    </row>
    <row r="6711">
      <c r="A6711" s="36">
        <v>2015.0</v>
      </c>
      <c r="B6711" s="37" t="str">
        <f t="array" ref="B6711">IFERROR(XLOOKUP(A6711,'Asignacion Nov'!A:A,'Asignacion Nov'!C:C))</f>
        <v>MeLi Asignado TD</v>
      </c>
      <c r="C6711" s="37" t="str">
        <f t="array" ref="C6711">IFERROR(XLOOKUP(A6711,'Asignacion Nov'!A:A,'Asignacion Nov'!B:B))</f>
        <v>EC-05</v>
      </c>
      <c r="D6711" s="38">
        <v>45622.53962962963</v>
      </c>
      <c r="E6711" s="36" t="s">
        <v>561</v>
      </c>
      <c r="F6711" s="37" t="str">
        <f t="array" ref="F6711">IFERROR(XLOOKUP(E6711,Operadores!A:A,Operadores!B:B))</f>
        <v>VILYON</v>
      </c>
      <c r="G6711" s="36" t="s">
        <v>72</v>
      </c>
      <c r="H6711" s="39">
        <v>19.03</v>
      </c>
      <c r="I6711" s="40">
        <v>569.0</v>
      </c>
      <c r="J6711" s="41">
        <f t="shared" si="5"/>
        <v>10828.07</v>
      </c>
      <c r="K6711" s="37" t="str">
        <f t="array" ref="K6711">IFERROR(XLOOKUP(G6711,'Tipo de carga'!A:A,'Tipo de carga'!B:B))</f>
        <v>Autoabasto</v>
      </c>
      <c r="L6711" s="37">
        <f t="shared" si="2"/>
        <v>48</v>
      </c>
      <c r="M6711" s="37">
        <f t="shared" si="3"/>
        <v>26</v>
      </c>
      <c r="N6711" s="37">
        <f t="shared" si="4"/>
        <v>11</v>
      </c>
      <c r="O6711" s="37" t="str">
        <f t="array" ref="O6711">IFERROR(XLOOKUP(K6711,'Tipo de carga'!B:B,'Tipo de carga'!C:C))</f>
        <v>Diesel</v>
      </c>
    </row>
    <row r="6712">
      <c r="A6712" s="36">
        <v>1983.0</v>
      </c>
      <c r="B6712" s="37" t="str">
        <f t="array" ref="B6712">IFERROR(XLOOKUP(A6712,'Asignacion Nov'!A:A,'Asignacion Nov'!C:C))</f>
        <v>MeLi asignado SD</v>
      </c>
      <c r="C6712" s="37" t="str">
        <f t="array" ref="C6712">IFERROR(XLOOKUP(A6712,'Asignacion Nov'!A:A,'Asignacion Nov'!B:B))</f>
        <v>EC-05</v>
      </c>
      <c r="D6712" s="38">
        <v>45622.51834490741</v>
      </c>
      <c r="E6712" s="36" t="s">
        <v>550</v>
      </c>
      <c r="F6712" s="37" t="str">
        <f t="array" ref="F6712">IFERROR(XLOOKUP(E6712,Operadores!A:A,Operadores!B:B))</f>
        <v>CALJOR01</v>
      </c>
      <c r="G6712" s="36" t="s">
        <v>72</v>
      </c>
      <c r="H6712" s="39">
        <v>19.03</v>
      </c>
      <c r="I6712" s="40">
        <v>457.0</v>
      </c>
      <c r="J6712" s="41">
        <f t="shared" si="5"/>
        <v>8696.71</v>
      </c>
      <c r="K6712" s="37" t="str">
        <f t="array" ref="K6712">IFERROR(XLOOKUP(G6712,'Tipo de carga'!A:A,'Tipo de carga'!B:B))</f>
        <v>Autoabasto</v>
      </c>
      <c r="L6712" s="37">
        <f t="shared" si="2"/>
        <v>48</v>
      </c>
      <c r="M6712" s="37">
        <f t="shared" si="3"/>
        <v>26</v>
      </c>
      <c r="N6712" s="37">
        <f t="shared" si="4"/>
        <v>11</v>
      </c>
      <c r="O6712" s="37" t="str">
        <f t="array" ref="O6712">IFERROR(XLOOKUP(K6712,'Tipo de carga'!B:B,'Tipo de carga'!C:C))</f>
        <v>Diesel</v>
      </c>
    </row>
    <row r="6713">
      <c r="A6713" s="36">
        <v>1937.0</v>
      </c>
      <c r="B6713" s="37" t="str">
        <f t="array" ref="B6713">IFERROR(XLOOKUP(A6713,'Asignacion Nov'!A:A,'Asignacion Nov'!C:C))</f>
        <v>MeLi asignado SD</v>
      </c>
      <c r="C6713" s="37" t="str">
        <f t="array" ref="C6713">IFERROR(XLOOKUP(A6713,'Asignacion Nov'!A:A,'Asignacion Nov'!B:B))</f>
        <v>EC-05</v>
      </c>
      <c r="D6713" s="38">
        <v>45622.49395833333</v>
      </c>
      <c r="E6713" s="36" t="s">
        <v>407</v>
      </c>
      <c r="F6713" s="37" t="str">
        <f t="array" ref="F6713">IFERROR(XLOOKUP(E6713,Operadores!A:A,Operadores!B:B))</f>
        <v>BENMAX</v>
      </c>
      <c r="G6713" s="36" t="s">
        <v>72</v>
      </c>
      <c r="H6713" s="39">
        <v>19.03</v>
      </c>
      <c r="I6713" s="40">
        <v>495.0</v>
      </c>
      <c r="J6713" s="41">
        <f t="shared" si="5"/>
        <v>9419.85</v>
      </c>
      <c r="K6713" s="37" t="str">
        <f t="array" ref="K6713">IFERROR(XLOOKUP(G6713,'Tipo de carga'!A:A,'Tipo de carga'!B:B))</f>
        <v>Autoabasto</v>
      </c>
      <c r="L6713" s="37">
        <f t="shared" si="2"/>
        <v>48</v>
      </c>
      <c r="M6713" s="37">
        <f t="shared" si="3"/>
        <v>26</v>
      </c>
      <c r="N6713" s="37">
        <f t="shared" si="4"/>
        <v>11</v>
      </c>
      <c r="O6713" s="37" t="str">
        <f t="array" ref="O6713">IFERROR(XLOOKUP(K6713,'Tipo de carga'!B:B,'Tipo de carga'!C:C))</f>
        <v>Diesel</v>
      </c>
    </row>
    <row r="6714">
      <c r="A6714" s="36">
        <v>1751.0</v>
      </c>
      <c r="B6714" s="37" t="str">
        <f t="array" ref="B6714">IFERROR(XLOOKUP(A6714,'Asignacion Nov'!A:A,'Asignacion Nov'!C:C))</f>
        <v>Liverpool Local</v>
      </c>
      <c r="C6714" s="37" t="str">
        <f t="array" ref="C6714">IFERROR(XLOOKUP(A6714,'Asignacion Nov'!A:A,'Asignacion Nov'!B:B))</f>
        <v>EC-01</v>
      </c>
      <c r="D6714" s="38">
        <v>45622.44002314815</v>
      </c>
      <c r="E6714" s="36" t="s">
        <v>340</v>
      </c>
      <c r="F6714" s="37" t="str">
        <f t="array" ref="F6714">IFERROR(XLOOKUP(E6714,Operadores!A:A,Operadores!B:B))</f>
        <v>VELJU</v>
      </c>
      <c r="G6714" s="36" t="s">
        <v>72</v>
      </c>
      <c r="H6714" s="39">
        <v>19.03</v>
      </c>
      <c r="I6714" s="40">
        <v>416.0</v>
      </c>
      <c r="J6714" s="41">
        <f t="shared" si="5"/>
        <v>7916.48</v>
      </c>
      <c r="K6714" s="37" t="str">
        <f t="array" ref="K6714">IFERROR(XLOOKUP(G6714,'Tipo de carga'!A:A,'Tipo de carga'!B:B))</f>
        <v>Autoabasto</v>
      </c>
      <c r="L6714" s="37">
        <f t="shared" si="2"/>
        <v>48</v>
      </c>
      <c r="M6714" s="37">
        <f t="shared" si="3"/>
        <v>26</v>
      </c>
      <c r="N6714" s="37">
        <f t="shared" si="4"/>
        <v>11</v>
      </c>
      <c r="O6714" s="37" t="str">
        <f t="array" ref="O6714">IFERROR(XLOOKUP(K6714,'Tipo de carga'!B:B,'Tipo de carga'!C:C))</f>
        <v>Diesel</v>
      </c>
    </row>
    <row r="6715">
      <c r="A6715" s="36">
        <v>1935.0</v>
      </c>
      <c r="B6715" s="37" t="str">
        <f t="array" ref="B6715">IFERROR(XLOOKUP(A6715,'Asignacion Nov'!A:A,'Asignacion Nov'!C:C))</f>
        <v>Patieros sucursal</v>
      </c>
      <c r="C6715" s="37" t="str">
        <f t="array" ref="C6715">IFERROR(XLOOKUP(A6715,'Asignacion Nov'!A:A,'Asignacion Nov'!B:B))</f>
        <v>EC-03</v>
      </c>
      <c r="D6715" s="38">
        <v>45622.38284722222</v>
      </c>
      <c r="E6715" s="36" t="s">
        <v>155</v>
      </c>
      <c r="F6715" s="37" t="str">
        <f t="array" ref="F6715">IFERROR(XLOOKUP(E6715,Operadores!A:A,Operadores!B:B))</f>
        <v>RODMA</v>
      </c>
      <c r="G6715" s="36" t="s">
        <v>72</v>
      </c>
      <c r="H6715" s="39">
        <v>19.03</v>
      </c>
      <c r="I6715" s="40">
        <v>485.0</v>
      </c>
      <c r="J6715" s="41">
        <f t="shared" si="5"/>
        <v>9229.55</v>
      </c>
      <c r="K6715" s="37" t="str">
        <f t="array" ref="K6715">IFERROR(XLOOKUP(G6715,'Tipo de carga'!A:A,'Tipo de carga'!B:B))</f>
        <v>Autoabasto</v>
      </c>
      <c r="L6715" s="37">
        <f t="shared" si="2"/>
        <v>48</v>
      </c>
      <c r="M6715" s="37">
        <f t="shared" si="3"/>
        <v>26</v>
      </c>
      <c r="N6715" s="37">
        <f t="shared" si="4"/>
        <v>11</v>
      </c>
      <c r="O6715" s="37" t="str">
        <f t="array" ref="O6715">IFERROR(XLOOKUP(K6715,'Tipo de carga'!B:B,'Tipo de carga'!C:C))</f>
        <v>Diesel</v>
      </c>
    </row>
    <row r="6716">
      <c r="A6716" s="36">
        <v>1949.0</v>
      </c>
      <c r="B6716" s="37" t="str">
        <f t="array" ref="B6716">IFERROR(XLOOKUP(A6716,'Asignacion Nov'!A:A,'Asignacion Nov'!C:C))</f>
        <v>MeLi asignado SD</v>
      </c>
      <c r="C6716" s="37" t="str">
        <f t="array" ref="C6716">IFERROR(XLOOKUP(A6716,'Asignacion Nov'!A:A,'Asignacion Nov'!B:B))</f>
        <v>EC-05</v>
      </c>
      <c r="D6716" s="38">
        <v>45622.36962962963</v>
      </c>
      <c r="E6716" s="36" t="s">
        <v>170</v>
      </c>
      <c r="F6716" s="37" t="str">
        <f t="array" ref="F6716">IFERROR(XLOOKUP(E6716,Operadores!A:A,Operadores!B:B))</f>
        <v>MIRISR</v>
      </c>
      <c r="G6716" s="36" t="s">
        <v>72</v>
      </c>
      <c r="H6716" s="39">
        <v>19.03</v>
      </c>
      <c r="I6716" s="40">
        <v>361.0</v>
      </c>
      <c r="J6716" s="41">
        <f t="shared" si="5"/>
        <v>6869.83</v>
      </c>
      <c r="K6716" s="37" t="str">
        <f t="array" ref="K6716">IFERROR(XLOOKUP(G6716,'Tipo de carga'!A:A,'Tipo de carga'!B:B))</f>
        <v>Autoabasto</v>
      </c>
      <c r="L6716" s="37">
        <f t="shared" si="2"/>
        <v>48</v>
      </c>
      <c r="M6716" s="37">
        <f t="shared" si="3"/>
        <v>26</v>
      </c>
      <c r="N6716" s="37">
        <f t="shared" si="4"/>
        <v>11</v>
      </c>
      <c r="O6716" s="37" t="str">
        <f t="array" ref="O6716">IFERROR(XLOOKUP(K6716,'Tipo de carga'!B:B,'Tipo de carga'!C:C))</f>
        <v>Diesel</v>
      </c>
    </row>
    <row r="6717">
      <c r="A6717" s="36">
        <v>1833.0</v>
      </c>
      <c r="B6717" s="37" t="str">
        <f t="array" ref="B6717">IFERROR(XLOOKUP(A6717,'Asignacion Nov'!A:A,'Asignacion Nov'!C:C))</f>
        <v>Liverpool Local</v>
      </c>
      <c r="C6717" s="37" t="str">
        <f t="array" ref="C6717">IFERROR(XLOOKUP(A6717,'Asignacion Nov'!A:A,'Asignacion Nov'!B:B))</f>
        <v>EC-01</v>
      </c>
      <c r="D6717" s="38">
        <v>45622.35899305555</v>
      </c>
      <c r="E6717" s="36" t="s">
        <v>541</v>
      </c>
      <c r="F6717" s="37" t="str">
        <f t="array" ref="F6717">IFERROR(XLOOKUP(E6717,Operadores!A:A,Operadores!B:B))</f>
        <v>VILGUS</v>
      </c>
      <c r="G6717" s="36" t="s">
        <v>72</v>
      </c>
      <c r="H6717" s="39">
        <v>19.03</v>
      </c>
      <c r="I6717" s="40">
        <v>677.0</v>
      </c>
      <c r="J6717" s="41">
        <f t="shared" si="5"/>
        <v>12883.31</v>
      </c>
      <c r="K6717" s="37" t="str">
        <f t="array" ref="K6717">IFERROR(XLOOKUP(G6717,'Tipo de carga'!A:A,'Tipo de carga'!B:B))</f>
        <v>Autoabasto</v>
      </c>
      <c r="L6717" s="37">
        <f t="shared" si="2"/>
        <v>48</v>
      </c>
      <c r="M6717" s="37">
        <f t="shared" si="3"/>
        <v>26</v>
      </c>
      <c r="N6717" s="37">
        <f t="shared" si="4"/>
        <v>11</v>
      </c>
      <c r="O6717" s="37" t="str">
        <f t="array" ref="O6717">IFERROR(XLOOKUP(K6717,'Tipo de carga'!B:B,'Tipo de carga'!C:C))</f>
        <v>Diesel</v>
      </c>
    </row>
    <row r="6718">
      <c r="A6718" s="36">
        <v>1997.0</v>
      </c>
      <c r="B6718" s="37" t="str">
        <f t="array" ref="B6718">IFERROR(XLOOKUP(A6718,'Asignacion Nov'!A:A,'Asignacion Nov'!C:C))</f>
        <v>MeLi Dedicado Merida</v>
      </c>
      <c r="C6718" s="37" t="str">
        <f t="array" ref="C6718">IFERROR(XLOOKUP(A6718,'Asignacion Nov'!A:A,'Asignacion Nov'!B:B))</f>
        <v>EC-05</v>
      </c>
      <c r="D6718" s="38">
        <v>45622.3578587963</v>
      </c>
      <c r="E6718" s="36" t="s">
        <v>290</v>
      </c>
      <c r="F6718" s="37" t="str">
        <f t="array" ref="F6718">IFERROR(XLOOKUP(E6718,Operadores!A:A,Operadores!B:B))</f>
        <v>MARLEO</v>
      </c>
      <c r="G6718" s="36" t="s">
        <v>72</v>
      </c>
      <c r="H6718" s="39">
        <v>19.03</v>
      </c>
      <c r="I6718" s="40">
        <v>314.0</v>
      </c>
      <c r="J6718" s="41">
        <f t="shared" si="5"/>
        <v>5975.42</v>
      </c>
      <c r="K6718" s="37" t="str">
        <f t="array" ref="K6718">IFERROR(XLOOKUP(G6718,'Tipo de carga'!A:A,'Tipo de carga'!B:B))</f>
        <v>Autoabasto</v>
      </c>
      <c r="L6718" s="37">
        <f t="shared" si="2"/>
        <v>48</v>
      </c>
      <c r="M6718" s="37">
        <f t="shared" si="3"/>
        <v>26</v>
      </c>
      <c r="N6718" s="37">
        <f t="shared" si="4"/>
        <v>11</v>
      </c>
      <c r="O6718" s="37" t="str">
        <f t="array" ref="O6718">IFERROR(XLOOKUP(K6718,'Tipo de carga'!B:B,'Tipo de carga'!C:C))</f>
        <v>Diesel</v>
      </c>
    </row>
    <row r="6719">
      <c r="A6719" s="36">
        <v>1743.0</v>
      </c>
      <c r="B6719" s="37" t="str">
        <f t="array" ref="B6719">IFERROR(XLOOKUP(A6719,'Asignacion Nov'!A:A,'Asignacion Nov'!C:C))</f>
        <v>Liverpool Local</v>
      </c>
      <c r="C6719" s="37" t="str">
        <f t="array" ref="C6719">IFERROR(XLOOKUP(A6719,'Asignacion Nov'!A:A,'Asignacion Nov'!B:B))</f>
        <v>EC-01</v>
      </c>
      <c r="D6719" s="38">
        <v>45622.34412037037</v>
      </c>
      <c r="E6719" s="36" t="s">
        <v>426</v>
      </c>
      <c r="F6719" s="37" t="str">
        <f t="array" ref="F6719">IFERROR(XLOOKUP(E6719,Operadores!A:A,Operadores!B:B))</f>
        <v>OLVMOI</v>
      </c>
      <c r="G6719" s="36" t="s">
        <v>72</v>
      </c>
      <c r="H6719" s="39">
        <v>19.03</v>
      </c>
      <c r="I6719" s="40">
        <v>467.0</v>
      </c>
      <c r="J6719" s="41">
        <f t="shared" si="5"/>
        <v>8887.01</v>
      </c>
      <c r="K6719" s="37" t="str">
        <f t="array" ref="K6719">IFERROR(XLOOKUP(G6719,'Tipo de carga'!A:A,'Tipo de carga'!B:B))</f>
        <v>Autoabasto</v>
      </c>
      <c r="L6719" s="37">
        <f t="shared" si="2"/>
        <v>48</v>
      </c>
      <c r="M6719" s="37">
        <f t="shared" si="3"/>
        <v>26</v>
      </c>
      <c r="N6719" s="37">
        <f t="shared" si="4"/>
        <v>11</v>
      </c>
      <c r="O6719" s="37" t="str">
        <f t="array" ref="O6719">IFERROR(XLOOKUP(K6719,'Tipo de carga'!B:B,'Tipo de carga'!C:C))</f>
        <v>Diesel</v>
      </c>
    </row>
    <row r="6720">
      <c r="A6720" s="36">
        <v>1760.0</v>
      </c>
      <c r="B6720" s="37" t="str">
        <f t="array" ref="B6720">IFERROR(XLOOKUP(A6720,'Asignacion Nov'!A:A,'Asignacion Nov'!C:C))</f>
        <v>Pipas</v>
      </c>
      <c r="C6720" s="37" t="str">
        <f t="array" ref="C6720">IFERROR(XLOOKUP(A6720,'Asignacion Nov'!A:A,'Asignacion Nov'!B:B))</f>
        <v>EC-02</v>
      </c>
      <c r="D6720" s="38">
        <v>45622.333402777775</v>
      </c>
      <c r="E6720" s="36" t="s">
        <v>154</v>
      </c>
      <c r="F6720" s="37" t="str">
        <f t="array" ref="F6720">IFERROR(XLOOKUP(E6720,Operadores!A:A,Operadores!B:B))</f>
        <v>MARJO08</v>
      </c>
      <c r="G6720" s="36" t="s">
        <v>72</v>
      </c>
      <c r="H6720" s="39">
        <v>19.03</v>
      </c>
      <c r="I6720" s="40">
        <v>475.0</v>
      </c>
      <c r="J6720" s="41">
        <f t="shared" si="5"/>
        <v>9039.25</v>
      </c>
      <c r="K6720" s="37" t="str">
        <f t="array" ref="K6720">IFERROR(XLOOKUP(G6720,'Tipo de carga'!A:A,'Tipo de carga'!B:B))</f>
        <v>Autoabasto</v>
      </c>
      <c r="L6720" s="37">
        <f t="shared" si="2"/>
        <v>48</v>
      </c>
      <c r="M6720" s="37">
        <f t="shared" si="3"/>
        <v>26</v>
      </c>
      <c r="N6720" s="37">
        <f t="shared" si="4"/>
        <v>11</v>
      </c>
      <c r="O6720" s="37" t="str">
        <f t="array" ref="O6720">IFERROR(XLOOKUP(K6720,'Tipo de carga'!B:B,'Tipo de carga'!C:C))</f>
        <v>Diesel</v>
      </c>
    </row>
    <row r="6721">
      <c r="A6721" s="36">
        <v>2013.0</v>
      </c>
      <c r="B6721" s="37" t="str">
        <f t="array" ref="B6721">IFERROR(XLOOKUP(A6721,'Asignacion Nov'!A:A,'Asignacion Nov'!C:C))</f>
        <v>MeLi Dedicado Merida</v>
      </c>
      <c r="C6721" s="37" t="str">
        <f t="array" ref="C6721">IFERROR(XLOOKUP(A6721,'Asignacion Nov'!A:A,'Asignacion Nov'!B:B))</f>
        <v>EC-05</v>
      </c>
      <c r="D6721" s="38">
        <v>45622.32053240741</v>
      </c>
      <c r="E6721" s="36" t="s">
        <v>556</v>
      </c>
      <c r="F6721" s="37" t="str">
        <f t="array" ref="F6721">IFERROR(XLOOKUP(E6721,Operadores!A:A,Operadores!B:B))</f>
        <v>MONJON</v>
      </c>
      <c r="G6721" s="36" t="s">
        <v>72</v>
      </c>
      <c r="H6721" s="39">
        <v>19.03</v>
      </c>
      <c r="I6721" s="40">
        <v>327.0</v>
      </c>
      <c r="J6721" s="41">
        <f t="shared" si="5"/>
        <v>6222.81</v>
      </c>
      <c r="K6721" s="37" t="str">
        <f t="array" ref="K6721">IFERROR(XLOOKUP(G6721,'Tipo de carga'!A:A,'Tipo de carga'!B:B))</f>
        <v>Autoabasto</v>
      </c>
      <c r="L6721" s="37">
        <f t="shared" si="2"/>
        <v>48</v>
      </c>
      <c r="M6721" s="37">
        <f t="shared" si="3"/>
        <v>26</v>
      </c>
      <c r="N6721" s="37">
        <f t="shared" si="4"/>
        <v>11</v>
      </c>
      <c r="O6721" s="37" t="str">
        <f t="array" ref="O6721">IFERROR(XLOOKUP(K6721,'Tipo de carga'!B:B,'Tipo de carga'!C:C))</f>
        <v>Diesel</v>
      </c>
    </row>
    <row r="6722">
      <c r="A6722" s="36">
        <v>1885.0</v>
      </c>
      <c r="B6722" s="37" t="str">
        <f t="array" ref="B6722">IFERROR(XLOOKUP(A6722,'Asignacion Nov'!A:A,'Asignacion Nov'!C:C))</f>
        <v>Liverpool Local</v>
      </c>
      <c r="C6722" s="37" t="str">
        <f t="array" ref="C6722">IFERROR(XLOOKUP(A6722,'Asignacion Nov'!A:A,'Asignacion Nov'!B:B))</f>
        <v>EC-01</v>
      </c>
      <c r="D6722" s="38">
        <v>45622.3055787037</v>
      </c>
      <c r="E6722" s="36" t="s">
        <v>234</v>
      </c>
      <c r="F6722" s="37" t="str">
        <f t="array" ref="F6722">IFERROR(XLOOKUP(E6722,Operadores!A:A,Operadores!B:B))</f>
        <v>MONJU</v>
      </c>
      <c r="G6722" s="36" t="s">
        <v>72</v>
      </c>
      <c r="H6722" s="39">
        <v>19.03</v>
      </c>
      <c r="I6722" s="40">
        <v>681.0</v>
      </c>
      <c r="J6722" s="41">
        <f t="shared" si="5"/>
        <v>12959.43</v>
      </c>
      <c r="K6722" s="37" t="str">
        <f t="array" ref="K6722">IFERROR(XLOOKUP(G6722,'Tipo de carga'!A:A,'Tipo de carga'!B:B))</f>
        <v>Autoabasto</v>
      </c>
      <c r="L6722" s="37">
        <f t="shared" si="2"/>
        <v>48</v>
      </c>
      <c r="M6722" s="37">
        <f t="shared" si="3"/>
        <v>26</v>
      </c>
      <c r="N6722" s="37">
        <f t="shared" si="4"/>
        <v>11</v>
      </c>
      <c r="O6722" s="37" t="str">
        <f t="array" ref="O6722">IFERROR(XLOOKUP(K6722,'Tipo de carga'!B:B,'Tipo de carga'!C:C))</f>
        <v>Diesel</v>
      </c>
    </row>
    <row r="6723">
      <c r="A6723" s="36">
        <v>1802.0</v>
      </c>
      <c r="B6723" s="37" t="str">
        <f t="array" ref="B6723">IFERROR(XLOOKUP(A6723,'Asignacion Nov'!A:A,'Asignacion Nov'!C:C))</f>
        <v>Liverpool Local</v>
      </c>
      <c r="C6723" s="37" t="str">
        <f t="array" ref="C6723">IFERROR(XLOOKUP(A6723,'Asignacion Nov'!A:A,'Asignacion Nov'!B:B))</f>
        <v>EC-01</v>
      </c>
      <c r="D6723" s="38">
        <v>45622.290358796294</v>
      </c>
      <c r="E6723" s="36" t="s">
        <v>332</v>
      </c>
      <c r="F6723" s="37" t="str">
        <f t="array" ref="F6723">IFERROR(XLOOKUP(E6723,Operadores!A:A,Operadores!B:B))</f>
        <v>OROMAR</v>
      </c>
      <c r="G6723" s="36" t="s">
        <v>72</v>
      </c>
      <c r="H6723" s="39">
        <v>19.03</v>
      </c>
      <c r="I6723" s="40">
        <v>536.0</v>
      </c>
      <c r="J6723" s="41">
        <f t="shared" si="5"/>
        <v>10200.08</v>
      </c>
      <c r="K6723" s="37" t="str">
        <f t="array" ref="K6723">IFERROR(XLOOKUP(G6723,'Tipo de carga'!A:A,'Tipo de carga'!B:B))</f>
        <v>Autoabasto</v>
      </c>
      <c r="L6723" s="37">
        <f t="shared" si="2"/>
        <v>48</v>
      </c>
      <c r="M6723" s="37">
        <f t="shared" si="3"/>
        <v>26</v>
      </c>
      <c r="N6723" s="37">
        <f t="shared" si="4"/>
        <v>11</v>
      </c>
      <c r="O6723" s="37" t="str">
        <f t="array" ref="O6723">IFERROR(XLOOKUP(K6723,'Tipo de carga'!B:B,'Tipo de carga'!C:C))</f>
        <v>Diesel</v>
      </c>
    </row>
    <row r="6724">
      <c r="A6724" s="36">
        <v>1864.0</v>
      </c>
      <c r="B6724" s="37" t="str">
        <f t="array" ref="B6724">IFERROR(XLOOKUP(A6724,'Asignacion Nov'!A:A,'Asignacion Nov'!C:C))</f>
        <v>Full Liver</v>
      </c>
      <c r="C6724" s="37" t="str">
        <f t="array" ref="C6724">IFERROR(XLOOKUP(A6724,'Asignacion Nov'!A:A,'Asignacion Nov'!B:B))</f>
        <v>EC-01</v>
      </c>
      <c r="D6724" s="38">
        <v>45622.24420138889</v>
      </c>
      <c r="E6724" s="36" t="s">
        <v>193</v>
      </c>
      <c r="F6724" s="37" t="str">
        <f t="array" ref="F6724">IFERROR(XLOOKUP(E6724,Operadores!A:A,Operadores!B:B))</f>
        <v>SEGMAU</v>
      </c>
      <c r="G6724" s="36" t="s">
        <v>72</v>
      </c>
      <c r="H6724" s="39">
        <v>19.03</v>
      </c>
      <c r="I6724" s="40">
        <v>514.0</v>
      </c>
      <c r="J6724" s="41">
        <f t="shared" si="5"/>
        <v>9781.42</v>
      </c>
      <c r="K6724" s="37" t="str">
        <f t="array" ref="K6724">IFERROR(XLOOKUP(G6724,'Tipo de carga'!A:A,'Tipo de carga'!B:B))</f>
        <v>Autoabasto</v>
      </c>
      <c r="L6724" s="37">
        <f t="shared" si="2"/>
        <v>48</v>
      </c>
      <c r="M6724" s="37">
        <f t="shared" si="3"/>
        <v>26</v>
      </c>
      <c r="N6724" s="37">
        <f t="shared" si="4"/>
        <v>11</v>
      </c>
      <c r="O6724" s="37" t="str">
        <f t="array" ref="O6724">IFERROR(XLOOKUP(K6724,'Tipo de carga'!B:B,'Tipo de carga'!C:C))</f>
        <v>Diesel</v>
      </c>
    </row>
    <row r="6725">
      <c r="A6725" s="36">
        <v>1892.0</v>
      </c>
      <c r="B6725" s="37" t="str">
        <f t="array" ref="B6725">IFERROR(XLOOKUP(A6725,'Asignacion Nov'!A:A,'Asignacion Nov'!C:C))</f>
        <v>Full Liver</v>
      </c>
      <c r="C6725" s="37" t="str">
        <f t="array" ref="C6725">IFERROR(XLOOKUP(A6725,'Asignacion Nov'!A:A,'Asignacion Nov'!B:B))</f>
        <v>EC-01</v>
      </c>
      <c r="D6725" s="38">
        <v>45622.23050925926</v>
      </c>
      <c r="E6725" s="36" t="s">
        <v>151</v>
      </c>
      <c r="F6725" s="37" t="str">
        <f t="array" ref="F6725">IFERROR(XLOOKUP(E6725,Operadores!A:A,Operadores!B:B))</f>
        <v>CALVI</v>
      </c>
      <c r="G6725" s="36" t="s">
        <v>72</v>
      </c>
      <c r="H6725" s="39">
        <v>19.03</v>
      </c>
      <c r="I6725" s="40">
        <v>790.0</v>
      </c>
      <c r="J6725" s="41">
        <f t="shared" si="5"/>
        <v>15033.7</v>
      </c>
      <c r="K6725" s="37" t="str">
        <f t="array" ref="K6725">IFERROR(XLOOKUP(G6725,'Tipo de carga'!A:A,'Tipo de carga'!B:B))</f>
        <v>Autoabasto</v>
      </c>
      <c r="L6725" s="37">
        <f t="shared" si="2"/>
        <v>48</v>
      </c>
      <c r="M6725" s="37">
        <f t="shared" si="3"/>
        <v>26</v>
      </c>
      <c r="N6725" s="37">
        <f t="shared" si="4"/>
        <v>11</v>
      </c>
      <c r="O6725" s="37" t="str">
        <f t="array" ref="O6725">IFERROR(XLOOKUP(K6725,'Tipo de carga'!B:B,'Tipo de carga'!C:C))</f>
        <v>Diesel</v>
      </c>
    </row>
    <row r="6726">
      <c r="A6726" s="36">
        <v>1905.0</v>
      </c>
      <c r="B6726" s="37" t="str">
        <f t="array" ref="B6726">IFERROR(XLOOKUP(A6726,'Asignacion Nov'!A:A,'Asignacion Nov'!C:C))</f>
        <v>MeLi asignado SD</v>
      </c>
      <c r="C6726" s="37" t="str">
        <f t="array" ref="C6726">IFERROR(XLOOKUP(A6726,'Asignacion Nov'!A:A,'Asignacion Nov'!B:B))</f>
        <v>EC-05</v>
      </c>
      <c r="D6726" s="38">
        <v>45622.21456018519</v>
      </c>
      <c r="E6726" s="36" t="s">
        <v>367</v>
      </c>
      <c r="F6726" s="37" t="str">
        <f t="array" ref="F6726">IFERROR(XLOOKUP(E6726,Operadores!A:A,Operadores!B:B))</f>
        <v>ALTJOS</v>
      </c>
      <c r="G6726" s="36" t="s">
        <v>72</v>
      </c>
      <c r="H6726" s="39">
        <v>19.03</v>
      </c>
      <c r="I6726" s="40">
        <v>801.0</v>
      </c>
      <c r="J6726" s="41">
        <f t="shared" si="5"/>
        <v>15243.03</v>
      </c>
      <c r="K6726" s="37" t="str">
        <f t="array" ref="K6726">IFERROR(XLOOKUP(G6726,'Tipo de carga'!A:A,'Tipo de carga'!B:B))</f>
        <v>Autoabasto</v>
      </c>
      <c r="L6726" s="37">
        <f t="shared" si="2"/>
        <v>48</v>
      </c>
      <c r="M6726" s="37">
        <f t="shared" si="3"/>
        <v>26</v>
      </c>
      <c r="N6726" s="37">
        <f t="shared" si="4"/>
        <v>11</v>
      </c>
      <c r="O6726" s="37" t="str">
        <f t="array" ref="O6726">IFERROR(XLOOKUP(K6726,'Tipo de carga'!B:B,'Tipo de carga'!C:C))</f>
        <v>Diesel</v>
      </c>
    </row>
    <row r="6727">
      <c r="A6727" s="36">
        <v>1752.0</v>
      </c>
      <c r="B6727" s="37" t="str">
        <f t="array" ref="B6727">IFERROR(XLOOKUP(A6727,'Asignacion Nov'!A:A,'Asignacion Nov'!C:C))</f>
        <v>Liverpool Local</v>
      </c>
      <c r="C6727" s="37" t="str">
        <f t="array" ref="C6727">IFERROR(XLOOKUP(A6727,'Asignacion Nov'!A:A,'Asignacion Nov'!B:B))</f>
        <v>EC-01</v>
      </c>
      <c r="D6727" s="38">
        <v>45622.19678240741</v>
      </c>
      <c r="E6727" s="36" t="s">
        <v>498</v>
      </c>
      <c r="F6727" s="37" t="str">
        <f t="array" ref="F6727">IFERROR(XLOOKUP(E6727,Operadores!A:A,Operadores!B:B))</f>
        <v>REYGU</v>
      </c>
      <c r="G6727" s="36" t="s">
        <v>72</v>
      </c>
      <c r="H6727" s="39">
        <v>19.03</v>
      </c>
      <c r="I6727" s="40">
        <v>446.0</v>
      </c>
      <c r="J6727" s="41">
        <f t="shared" si="5"/>
        <v>8487.38</v>
      </c>
      <c r="K6727" s="37" t="str">
        <f t="array" ref="K6727">IFERROR(XLOOKUP(G6727,'Tipo de carga'!A:A,'Tipo de carga'!B:B))</f>
        <v>Autoabasto</v>
      </c>
      <c r="L6727" s="37">
        <f t="shared" si="2"/>
        <v>48</v>
      </c>
      <c r="M6727" s="37">
        <f t="shared" si="3"/>
        <v>26</v>
      </c>
      <c r="N6727" s="37">
        <f t="shared" si="4"/>
        <v>11</v>
      </c>
      <c r="O6727" s="37" t="str">
        <f t="array" ref="O6727">IFERROR(XLOOKUP(K6727,'Tipo de carga'!B:B,'Tipo de carga'!C:C))</f>
        <v>Diesel</v>
      </c>
    </row>
    <row r="6728">
      <c r="A6728" s="36">
        <v>1936.0</v>
      </c>
      <c r="B6728" s="37" t="str">
        <f t="array" ref="B6728">IFERROR(XLOOKUP(A6728,'Asignacion Nov'!A:A,'Asignacion Nov'!C:C))</f>
        <v>Circuitos</v>
      </c>
      <c r="C6728" s="37" t="str">
        <f t="array" ref="C6728">IFERROR(XLOOKUP(A6728,'Asignacion Nov'!A:A,'Asignacion Nov'!B:B))</f>
        <v>EC-03</v>
      </c>
      <c r="D6728" s="38">
        <v>45622.15555555555</v>
      </c>
      <c r="E6728" s="36" t="s">
        <v>209</v>
      </c>
      <c r="F6728" s="37" t="str">
        <f t="array" ref="F6728">IFERROR(XLOOKUP(E6728,Operadores!A:A,Operadores!B:B))</f>
        <v>OCAMA</v>
      </c>
      <c r="G6728" s="36" t="s">
        <v>72</v>
      </c>
      <c r="H6728" s="39">
        <v>19.03</v>
      </c>
      <c r="I6728" s="40">
        <v>240.0</v>
      </c>
      <c r="J6728" s="41">
        <f t="shared" si="5"/>
        <v>4567.2</v>
      </c>
      <c r="K6728" s="37" t="str">
        <f t="array" ref="K6728">IFERROR(XLOOKUP(G6728,'Tipo de carga'!A:A,'Tipo de carga'!B:B))</f>
        <v>Autoabasto</v>
      </c>
      <c r="L6728" s="37">
        <f t="shared" si="2"/>
        <v>48</v>
      </c>
      <c r="M6728" s="37">
        <f t="shared" si="3"/>
        <v>26</v>
      </c>
      <c r="N6728" s="37">
        <f t="shared" si="4"/>
        <v>11</v>
      </c>
      <c r="O6728" s="37" t="str">
        <f t="array" ref="O6728">IFERROR(XLOOKUP(K6728,'Tipo de carga'!B:B,'Tipo de carga'!C:C))</f>
        <v>Diesel</v>
      </c>
    </row>
    <row r="6729">
      <c r="A6729" s="36">
        <v>1881.0</v>
      </c>
      <c r="B6729" s="37" t="str">
        <f t="array" ref="B6729">IFERROR(XLOOKUP(A6729,'Asignacion Nov'!A:A,'Asignacion Nov'!C:C))</f>
        <v>Circuitos</v>
      </c>
      <c r="C6729" s="37" t="str">
        <f t="array" ref="C6729">IFERROR(XLOOKUP(A6729,'Asignacion Nov'!A:A,'Asignacion Nov'!B:B))</f>
        <v>EC-03</v>
      </c>
      <c r="D6729" s="38">
        <v>45622.13377314815</v>
      </c>
      <c r="E6729" s="36" t="s">
        <v>210</v>
      </c>
      <c r="F6729" s="37" t="str">
        <f t="array" ref="F6729">IFERROR(XLOOKUP(E6729,Operadores!A:A,Operadores!B:B))</f>
        <v>CERJER</v>
      </c>
      <c r="G6729" s="36" t="s">
        <v>72</v>
      </c>
      <c r="H6729" s="39">
        <v>19.03</v>
      </c>
      <c r="I6729" s="40">
        <v>517.0</v>
      </c>
      <c r="J6729" s="41">
        <f t="shared" si="5"/>
        <v>9838.51</v>
      </c>
      <c r="K6729" s="37" t="str">
        <f t="array" ref="K6729">IFERROR(XLOOKUP(G6729,'Tipo de carga'!A:A,'Tipo de carga'!B:B))</f>
        <v>Autoabasto</v>
      </c>
      <c r="L6729" s="37">
        <f t="shared" si="2"/>
        <v>48</v>
      </c>
      <c r="M6729" s="37">
        <f t="shared" si="3"/>
        <v>26</v>
      </c>
      <c r="N6729" s="37">
        <f t="shared" si="4"/>
        <v>11</v>
      </c>
      <c r="O6729" s="37" t="str">
        <f t="array" ref="O6729">IFERROR(XLOOKUP(K6729,'Tipo de carga'!B:B,'Tipo de carga'!C:C))</f>
        <v>Diesel</v>
      </c>
    </row>
    <row r="6730">
      <c r="A6730" s="36">
        <v>1788.0</v>
      </c>
      <c r="B6730" s="37" t="str">
        <f t="array" ref="B6730">IFERROR(XLOOKUP(A6730,'Asignacion Nov'!A:A,'Asignacion Nov'!C:C))</f>
        <v>Liverpool Local</v>
      </c>
      <c r="C6730" s="37" t="str">
        <f t="array" ref="C6730">IFERROR(XLOOKUP(A6730,'Asignacion Nov'!A:A,'Asignacion Nov'!B:B))</f>
        <v>EC-01</v>
      </c>
      <c r="D6730" s="38">
        <v>45622.12005787037</v>
      </c>
      <c r="E6730" s="36" t="s">
        <v>579</v>
      </c>
      <c r="F6730" s="37" t="str">
        <f t="array" ref="F6730">IFERROR(XLOOKUP(E6730,Operadores!A:A,Operadores!B:B))</f>
        <v>CABJUA</v>
      </c>
      <c r="G6730" s="36" t="s">
        <v>72</v>
      </c>
      <c r="H6730" s="39">
        <v>19.03</v>
      </c>
      <c r="I6730" s="40">
        <v>779.0</v>
      </c>
      <c r="J6730" s="41">
        <f t="shared" si="5"/>
        <v>14824.37</v>
      </c>
      <c r="K6730" s="37" t="str">
        <f t="array" ref="K6730">IFERROR(XLOOKUP(G6730,'Tipo de carga'!A:A,'Tipo de carga'!B:B))</f>
        <v>Autoabasto</v>
      </c>
      <c r="L6730" s="37">
        <f t="shared" si="2"/>
        <v>48</v>
      </c>
      <c r="M6730" s="37">
        <f t="shared" si="3"/>
        <v>26</v>
      </c>
      <c r="N6730" s="37">
        <f t="shared" si="4"/>
        <v>11</v>
      </c>
      <c r="O6730" s="37" t="str">
        <f t="array" ref="O6730">IFERROR(XLOOKUP(K6730,'Tipo de carga'!B:B,'Tipo de carga'!C:C))</f>
        <v>Diesel</v>
      </c>
    </row>
    <row r="6731">
      <c r="A6731" s="36">
        <v>2025.0</v>
      </c>
      <c r="B6731" s="37" t="str">
        <f t="array" ref="B6731">IFERROR(XLOOKUP(A6731,'Asignacion Nov'!A:A,'Asignacion Nov'!C:C))</f>
        <v>MeLi Dedicado TD</v>
      </c>
      <c r="C6731" s="37" t="str">
        <f t="array" ref="C6731">IFERROR(XLOOKUP(A6731,'Asignacion Nov'!A:A,'Asignacion Nov'!B:B))</f>
        <v>EC-05</v>
      </c>
      <c r="D6731" s="38">
        <v>45622.09128472222</v>
      </c>
      <c r="E6731" s="36" t="s">
        <v>239</v>
      </c>
      <c r="F6731" s="37" t="str">
        <f t="array" ref="F6731">IFERROR(XLOOKUP(E6731,Operadores!A:A,Operadores!B:B))</f>
        <v>BONAR</v>
      </c>
      <c r="G6731" s="36" t="s">
        <v>72</v>
      </c>
      <c r="H6731" s="39">
        <v>19.03</v>
      </c>
      <c r="I6731" s="40">
        <v>553.0</v>
      </c>
      <c r="J6731" s="41">
        <f t="shared" si="5"/>
        <v>10523.59</v>
      </c>
      <c r="K6731" s="37" t="str">
        <f t="array" ref="K6731">IFERROR(XLOOKUP(G6731,'Tipo de carga'!A:A,'Tipo de carga'!B:B))</f>
        <v>Autoabasto</v>
      </c>
      <c r="L6731" s="37">
        <f t="shared" si="2"/>
        <v>48</v>
      </c>
      <c r="M6731" s="37">
        <f t="shared" si="3"/>
        <v>26</v>
      </c>
      <c r="N6731" s="37">
        <f t="shared" si="4"/>
        <v>11</v>
      </c>
      <c r="O6731" s="37" t="str">
        <f t="array" ref="O6731">IFERROR(XLOOKUP(K6731,'Tipo de carga'!B:B,'Tipo de carga'!C:C))</f>
        <v>Diesel</v>
      </c>
    </row>
    <row r="6732">
      <c r="A6732" s="36">
        <v>1964.0</v>
      </c>
      <c r="B6732" s="37" t="str">
        <f t="array" ref="B6732">IFERROR(XLOOKUP(A6732,'Asignacion Nov'!A:A,'Asignacion Nov'!C:C))</f>
        <v>MeLi asignado SD</v>
      </c>
      <c r="C6732" s="37" t="str">
        <f t="array" ref="C6732">IFERROR(XLOOKUP(A6732,'Asignacion Nov'!A:A,'Asignacion Nov'!B:B))</f>
        <v>EC-05</v>
      </c>
      <c r="D6732" s="38">
        <v>45622.08357638889</v>
      </c>
      <c r="E6732" s="36" t="s">
        <v>236</v>
      </c>
      <c r="F6732" s="37" t="str">
        <f t="array" ref="F6732">IFERROR(XLOOKUP(E6732,Operadores!A:A,Operadores!B:B))</f>
        <v>BENOSC</v>
      </c>
      <c r="G6732" s="36" t="s">
        <v>72</v>
      </c>
      <c r="H6732" s="39">
        <v>19.03</v>
      </c>
      <c r="I6732" s="40">
        <v>344.0</v>
      </c>
      <c r="J6732" s="41">
        <f t="shared" si="5"/>
        <v>6546.32</v>
      </c>
      <c r="K6732" s="37" t="str">
        <f t="array" ref="K6732">IFERROR(XLOOKUP(G6732,'Tipo de carga'!A:A,'Tipo de carga'!B:B))</f>
        <v>Autoabasto</v>
      </c>
      <c r="L6732" s="37">
        <f t="shared" si="2"/>
        <v>48</v>
      </c>
      <c r="M6732" s="37">
        <f t="shared" si="3"/>
        <v>26</v>
      </c>
      <c r="N6732" s="37">
        <f t="shared" si="4"/>
        <v>11</v>
      </c>
      <c r="O6732" s="37" t="str">
        <f t="array" ref="O6732">IFERROR(XLOOKUP(K6732,'Tipo de carga'!B:B,'Tipo de carga'!C:C))</f>
        <v>Diesel</v>
      </c>
    </row>
    <row r="6733">
      <c r="A6733" s="36">
        <v>2020.0</v>
      </c>
      <c r="B6733" s="37" t="str">
        <f t="array" ref="B6733">IFERROR(XLOOKUP(A6733,'Asignacion Nov'!A:A,'Asignacion Nov'!C:C))</f>
        <v>MeLi Dedicado Merida</v>
      </c>
      <c r="C6733" s="37" t="str">
        <f t="array" ref="C6733">IFERROR(XLOOKUP(A6733,'Asignacion Nov'!A:A,'Asignacion Nov'!B:B))</f>
        <v>EC-05</v>
      </c>
      <c r="D6733" s="38">
        <v>45622.06778935185</v>
      </c>
      <c r="E6733" s="36" t="s">
        <v>164</v>
      </c>
      <c r="F6733" s="37" t="str">
        <f t="array" ref="F6733">IFERROR(XLOOKUP(E6733,Operadores!A:A,Operadores!B:B))</f>
        <v>MUÑOSC</v>
      </c>
      <c r="G6733" s="36" t="s">
        <v>72</v>
      </c>
      <c r="H6733" s="39">
        <v>19.03</v>
      </c>
      <c r="I6733" s="40">
        <v>350.0</v>
      </c>
      <c r="J6733" s="41">
        <f t="shared" si="5"/>
        <v>6660.5</v>
      </c>
      <c r="K6733" s="37" t="str">
        <f t="array" ref="K6733">IFERROR(XLOOKUP(G6733,'Tipo de carga'!A:A,'Tipo de carga'!B:B))</f>
        <v>Autoabasto</v>
      </c>
      <c r="L6733" s="37">
        <f t="shared" si="2"/>
        <v>48</v>
      </c>
      <c r="M6733" s="37">
        <f t="shared" si="3"/>
        <v>26</v>
      </c>
      <c r="N6733" s="37">
        <f t="shared" si="4"/>
        <v>11</v>
      </c>
      <c r="O6733" s="37" t="str">
        <f t="array" ref="O6733">IFERROR(XLOOKUP(K6733,'Tipo de carga'!B:B,'Tipo de carga'!C:C))</f>
        <v>Diesel</v>
      </c>
    </row>
    <row r="6734">
      <c r="A6734" s="36">
        <v>2003.0</v>
      </c>
      <c r="B6734" s="37" t="str">
        <f t="array" ref="B6734">IFERROR(XLOOKUP(A6734,'Asignacion Nov'!A:A,'Asignacion Nov'!C:C))</f>
        <v>MeLi Dedicado TD</v>
      </c>
      <c r="C6734" s="37" t="str">
        <f t="array" ref="C6734">IFERROR(XLOOKUP(A6734,'Asignacion Nov'!A:A,'Asignacion Nov'!B:B))</f>
        <v>EC-05</v>
      </c>
      <c r="D6734" s="38">
        <v>45622.05370370371</v>
      </c>
      <c r="E6734" s="36" t="s">
        <v>601</v>
      </c>
      <c r="F6734" s="37" t="str">
        <f t="array" ref="F6734">IFERROR(XLOOKUP(E6734,Operadores!A:A,Operadores!B:B))</f>
        <v>GALRAY</v>
      </c>
      <c r="G6734" s="36" t="s">
        <v>72</v>
      </c>
      <c r="H6734" s="39">
        <v>19.03</v>
      </c>
      <c r="I6734" s="40">
        <v>454.0</v>
      </c>
      <c r="J6734" s="41">
        <f t="shared" si="5"/>
        <v>8639.62</v>
      </c>
      <c r="K6734" s="37" t="str">
        <f t="array" ref="K6734">IFERROR(XLOOKUP(G6734,'Tipo de carga'!A:A,'Tipo de carga'!B:B))</f>
        <v>Autoabasto</v>
      </c>
      <c r="L6734" s="37">
        <f t="shared" si="2"/>
        <v>48</v>
      </c>
      <c r="M6734" s="37">
        <f t="shared" si="3"/>
        <v>26</v>
      </c>
      <c r="N6734" s="37">
        <f t="shared" si="4"/>
        <v>11</v>
      </c>
      <c r="O6734" s="37" t="str">
        <f t="array" ref="O6734">IFERROR(XLOOKUP(K6734,'Tipo de carga'!B:B,'Tipo de carga'!C:C))</f>
        <v>Diesel</v>
      </c>
    </row>
    <row r="6735">
      <c r="A6735" s="36">
        <v>1839.0</v>
      </c>
      <c r="B6735" s="37" t="str">
        <f t="array" ref="B6735">IFERROR(XLOOKUP(A6735,'Asignacion Nov'!A:A,'Asignacion Nov'!C:C))</f>
        <v>Liverpool Local</v>
      </c>
      <c r="C6735" s="37" t="str">
        <f t="array" ref="C6735">IFERROR(XLOOKUP(A6735,'Asignacion Nov'!A:A,'Asignacion Nov'!B:B))</f>
        <v>EC-01</v>
      </c>
      <c r="D6735" s="38">
        <v>45622.04137731482</v>
      </c>
      <c r="E6735" s="36" t="s">
        <v>347</v>
      </c>
      <c r="F6735" s="37" t="str">
        <f t="array" ref="F6735">IFERROR(XLOOKUP(E6735,Operadores!A:A,Operadores!B:B))</f>
        <v>QUIALA</v>
      </c>
      <c r="G6735" s="36" t="s">
        <v>72</v>
      </c>
      <c r="H6735" s="39">
        <v>19.03</v>
      </c>
      <c r="I6735" s="40">
        <v>886.0</v>
      </c>
      <c r="J6735" s="41">
        <f t="shared" si="5"/>
        <v>16860.58</v>
      </c>
      <c r="K6735" s="37" t="str">
        <f t="array" ref="K6735">IFERROR(XLOOKUP(G6735,'Tipo de carga'!A:A,'Tipo de carga'!B:B))</f>
        <v>Autoabasto</v>
      </c>
      <c r="L6735" s="37">
        <f t="shared" si="2"/>
        <v>48</v>
      </c>
      <c r="M6735" s="37">
        <f t="shared" si="3"/>
        <v>26</v>
      </c>
      <c r="N6735" s="37">
        <f t="shared" si="4"/>
        <v>11</v>
      </c>
      <c r="O6735" s="37" t="str">
        <f t="array" ref="O6735">IFERROR(XLOOKUP(K6735,'Tipo de carga'!B:B,'Tipo de carga'!C:C))</f>
        <v>Diesel</v>
      </c>
    </row>
    <row r="6736">
      <c r="A6736" s="36">
        <v>1899.0</v>
      </c>
      <c r="B6736" s="37" t="str">
        <f t="array" ref="B6736">IFERROR(XLOOKUP(A6736,'Asignacion Nov'!A:A,'Asignacion Nov'!C:C))</f>
        <v>Full Liver</v>
      </c>
      <c r="C6736" s="37" t="str">
        <f t="array" ref="C6736">IFERROR(XLOOKUP(A6736,'Asignacion Nov'!A:A,'Asignacion Nov'!B:B))</f>
        <v>EC-01</v>
      </c>
      <c r="D6736" s="38">
        <v>45622.01158564815</v>
      </c>
      <c r="E6736" s="36" t="s">
        <v>335</v>
      </c>
      <c r="F6736" s="37" t="str">
        <f t="array" ref="F6736">IFERROR(XLOOKUP(E6736,Operadores!A:A,Operadores!B:B))</f>
        <v>VEROD</v>
      </c>
      <c r="G6736" s="36" t="s">
        <v>72</v>
      </c>
      <c r="H6736" s="39">
        <v>19.03</v>
      </c>
      <c r="I6736" s="40">
        <v>777.0</v>
      </c>
      <c r="J6736" s="41">
        <f t="shared" si="5"/>
        <v>14786.31</v>
      </c>
      <c r="K6736" s="37" t="str">
        <f t="array" ref="K6736">IFERROR(XLOOKUP(G6736,'Tipo de carga'!A:A,'Tipo de carga'!B:B))</f>
        <v>Autoabasto</v>
      </c>
      <c r="L6736" s="37">
        <f t="shared" si="2"/>
        <v>48</v>
      </c>
      <c r="M6736" s="37">
        <f t="shared" si="3"/>
        <v>26</v>
      </c>
      <c r="N6736" s="37">
        <f t="shared" si="4"/>
        <v>11</v>
      </c>
      <c r="O6736" s="37" t="str">
        <f t="array" ref="O6736">IFERROR(XLOOKUP(K6736,'Tipo de carga'!B:B,'Tipo de carga'!C:C))</f>
        <v>Diesel</v>
      </c>
    </row>
    <row r="6737">
      <c r="A6737" s="36">
        <v>1967.0</v>
      </c>
      <c r="B6737" s="37" t="str">
        <f t="array" ref="B6737">IFERROR(XLOOKUP(A6737,'Asignacion Nov'!A:A,'Asignacion Nov'!C:C))</f>
        <v>Sayer Sencillo</v>
      </c>
      <c r="C6737" s="37" t="str">
        <f t="array" ref="C6737">IFERROR(XLOOKUP(A6737,'Asignacion Nov'!A:A,'Asignacion Nov'!B:B))</f>
        <v>EC-04</v>
      </c>
      <c r="D6737" s="38">
        <v>45622.97142361111</v>
      </c>
      <c r="E6737" s="36" t="s">
        <v>30</v>
      </c>
      <c r="F6737" s="37" t="str">
        <f t="array" ref="F6737">IFERROR(XLOOKUP(E6737,Operadores!A:A,Operadores!B:B))</f>
        <v>BARMIGX</v>
      </c>
      <c r="G6737" s="36" t="s">
        <v>19</v>
      </c>
      <c r="H6737" s="39">
        <v>20.61412</v>
      </c>
      <c r="I6737" s="40">
        <v>565.0</v>
      </c>
      <c r="J6737" s="41">
        <f t="shared" si="5"/>
        <v>11646.9778</v>
      </c>
      <c r="K6737" s="37" t="str">
        <f t="array" ref="K6737">IFERROR(XLOOKUP(G6737,'Tipo de carga'!A:A,'Tipo de carga'!B:B))</f>
        <v>Autoabasto</v>
      </c>
      <c r="L6737" s="37">
        <f t="shared" si="2"/>
        <v>48</v>
      </c>
      <c r="M6737" s="37">
        <f t="shared" si="3"/>
        <v>26</v>
      </c>
      <c r="N6737" s="37">
        <f t="shared" si="4"/>
        <v>11</v>
      </c>
      <c r="O6737" s="37" t="str">
        <f t="array" ref="O6737">IFERROR(XLOOKUP(K6737,'Tipo de carga'!B:B,'Tipo de carga'!C:C))</f>
        <v>Diesel</v>
      </c>
    </row>
    <row r="6738">
      <c r="A6738" s="36" t="s">
        <v>607</v>
      </c>
      <c r="B6738" s="37" t="str">
        <f t="array" ref="B6738">IFERROR(XLOOKUP(A6738,'Asignacion Nov'!A:A,'Asignacion Nov'!C:C))</f>
        <v/>
      </c>
      <c r="C6738" s="37" t="str">
        <f t="array" ref="C6738">IFERROR(XLOOKUP(A6738,'Asignacion Nov'!A:A,'Asignacion Nov'!B:B))</f>
        <v/>
      </c>
      <c r="D6738" s="38">
        <v>45622.782314814816</v>
      </c>
      <c r="E6738" s="36" t="s">
        <v>607</v>
      </c>
      <c r="F6738" s="36" t="s">
        <v>607</v>
      </c>
      <c r="G6738" s="36" t="s">
        <v>19</v>
      </c>
      <c r="H6738" s="39">
        <v>20.61412</v>
      </c>
      <c r="I6738" s="40">
        <v>20.0</v>
      </c>
      <c r="J6738" s="41">
        <f t="shared" si="5"/>
        <v>412.2824</v>
      </c>
      <c r="K6738" s="37" t="str">
        <f t="array" ref="K6738">IFERROR(XLOOKUP(G6738,'Tipo de carga'!A:A,'Tipo de carga'!B:B))</f>
        <v>Autoabasto</v>
      </c>
      <c r="L6738" s="37">
        <f t="shared" si="2"/>
        <v>48</v>
      </c>
      <c r="M6738" s="37">
        <f t="shared" si="3"/>
        <v>26</v>
      </c>
      <c r="N6738" s="37">
        <f t="shared" si="4"/>
        <v>11</v>
      </c>
      <c r="O6738" s="37" t="str">
        <f t="array" ref="O6738">IFERROR(XLOOKUP(K6738,'Tipo de carga'!B:B,'Tipo de carga'!C:C))</f>
        <v>Diesel</v>
      </c>
    </row>
    <row r="6739">
      <c r="A6739" s="36" t="s">
        <v>607</v>
      </c>
      <c r="B6739" s="37" t="str">
        <f t="array" ref="B6739">IFERROR(XLOOKUP(A6739,'Asignacion Nov'!A:A,'Asignacion Nov'!C:C))</f>
        <v/>
      </c>
      <c r="C6739" s="37" t="str">
        <f t="array" ref="C6739">IFERROR(XLOOKUP(A6739,'Asignacion Nov'!A:A,'Asignacion Nov'!B:B))</f>
        <v/>
      </c>
      <c r="D6739" s="38">
        <v>45622.7778125</v>
      </c>
      <c r="E6739" s="36" t="s">
        <v>607</v>
      </c>
      <c r="F6739" s="36" t="s">
        <v>607</v>
      </c>
      <c r="G6739" s="36" t="s">
        <v>19</v>
      </c>
      <c r="H6739" s="39">
        <v>20.61412</v>
      </c>
      <c r="I6739" s="40">
        <v>20.0</v>
      </c>
      <c r="J6739" s="41">
        <f t="shared" si="5"/>
        <v>412.2824</v>
      </c>
      <c r="K6739" s="37" t="str">
        <f t="array" ref="K6739">IFERROR(XLOOKUP(G6739,'Tipo de carga'!A:A,'Tipo de carga'!B:B))</f>
        <v>Autoabasto</v>
      </c>
      <c r="L6739" s="37">
        <f t="shared" si="2"/>
        <v>48</v>
      </c>
      <c r="M6739" s="37">
        <f t="shared" si="3"/>
        <v>26</v>
      </c>
      <c r="N6739" s="37">
        <f t="shared" si="4"/>
        <v>11</v>
      </c>
      <c r="O6739" s="37" t="str">
        <f t="array" ref="O6739">IFERROR(XLOOKUP(K6739,'Tipo de carga'!B:B,'Tipo de carga'!C:C))</f>
        <v>Diesel</v>
      </c>
    </row>
    <row r="6740">
      <c r="A6740" s="36">
        <v>1822.0</v>
      </c>
      <c r="B6740" s="37" t="str">
        <f t="array" ref="B6740">IFERROR(XLOOKUP(A6740,'Asignacion Nov'!A:A,'Asignacion Nov'!C:C))</f>
        <v>Sayer Vuelteros</v>
      </c>
      <c r="C6740" s="37" t="str">
        <f t="array" ref="C6740">IFERROR(XLOOKUP(A6740,'Asignacion Nov'!A:A,'Asignacion Nov'!B:B))</f>
        <v>EC-04</v>
      </c>
      <c r="D6740" s="38">
        <v>45622.7765625</v>
      </c>
      <c r="E6740" s="36" t="s">
        <v>78</v>
      </c>
      <c r="F6740" s="37" t="str">
        <f t="array" ref="F6740">IFERROR(XLOOKUP(E6740,Operadores!A:A,Operadores!B:B))</f>
        <v>OLVJES</v>
      </c>
      <c r="G6740" s="36" t="s">
        <v>19</v>
      </c>
      <c r="H6740" s="39">
        <v>20.61412</v>
      </c>
      <c r="I6740" s="40">
        <v>763.0</v>
      </c>
      <c r="J6740" s="41">
        <f t="shared" si="5"/>
        <v>15728.57356</v>
      </c>
      <c r="K6740" s="37" t="str">
        <f t="array" ref="K6740">IFERROR(XLOOKUP(G6740,'Tipo de carga'!A:A,'Tipo de carga'!B:B))</f>
        <v>Autoabasto</v>
      </c>
      <c r="L6740" s="37">
        <f t="shared" si="2"/>
        <v>48</v>
      </c>
      <c r="M6740" s="37">
        <f t="shared" si="3"/>
        <v>26</v>
      </c>
      <c r="N6740" s="37">
        <f t="shared" si="4"/>
        <v>11</v>
      </c>
      <c r="O6740" s="37" t="str">
        <f t="array" ref="O6740">IFERROR(XLOOKUP(K6740,'Tipo de carga'!B:B,'Tipo de carga'!C:C))</f>
        <v>Diesel</v>
      </c>
    </row>
    <row r="6741">
      <c r="A6741" s="36" t="s">
        <v>607</v>
      </c>
      <c r="B6741" s="37" t="str">
        <f t="array" ref="B6741">IFERROR(XLOOKUP(A6741,'Asignacion Nov'!A:A,'Asignacion Nov'!C:C))</f>
        <v/>
      </c>
      <c r="C6741" s="37" t="str">
        <f t="array" ref="C6741">IFERROR(XLOOKUP(A6741,'Asignacion Nov'!A:A,'Asignacion Nov'!B:B))</f>
        <v/>
      </c>
      <c r="D6741" s="38">
        <v>45622.774733796294</v>
      </c>
      <c r="E6741" s="36" t="s">
        <v>607</v>
      </c>
      <c r="F6741" s="36" t="s">
        <v>607</v>
      </c>
      <c r="G6741" s="36" t="s">
        <v>19</v>
      </c>
      <c r="H6741" s="39">
        <v>20.61412</v>
      </c>
      <c r="I6741" s="40">
        <v>21.0</v>
      </c>
      <c r="J6741" s="41">
        <f t="shared" si="5"/>
        <v>432.89652</v>
      </c>
      <c r="K6741" s="37" t="str">
        <f t="array" ref="K6741">IFERROR(XLOOKUP(G6741,'Tipo de carga'!A:A,'Tipo de carga'!B:B))</f>
        <v>Autoabasto</v>
      </c>
      <c r="L6741" s="37">
        <f t="shared" si="2"/>
        <v>48</v>
      </c>
      <c r="M6741" s="37">
        <f t="shared" si="3"/>
        <v>26</v>
      </c>
      <c r="N6741" s="37">
        <f t="shared" si="4"/>
        <v>11</v>
      </c>
      <c r="O6741" s="37" t="str">
        <f t="array" ref="O6741">IFERROR(XLOOKUP(K6741,'Tipo de carga'!B:B,'Tipo de carga'!C:C))</f>
        <v>Diesel</v>
      </c>
    </row>
    <row r="6742">
      <c r="A6742" s="36">
        <v>1835.0</v>
      </c>
      <c r="B6742" s="37" t="str">
        <f t="array" ref="B6742">IFERROR(XLOOKUP(A6742,'Asignacion Nov'!A:A,'Asignacion Nov'!C:C))</f>
        <v>Sayer Full</v>
      </c>
      <c r="C6742" s="37" t="str">
        <f t="array" ref="C6742">IFERROR(XLOOKUP(A6742,'Asignacion Nov'!A:A,'Asignacion Nov'!B:B))</f>
        <v>EC-04</v>
      </c>
      <c r="D6742" s="38">
        <v>45622.74659722222</v>
      </c>
      <c r="E6742" s="36" t="s">
        <v>512</v>
      </c>
      <c r="F6742" s="37" t="str">
        <f t="array" ref="F6742">IFERROR(XLOOKUP(E6742,Operadores!A:A,Operadores!B:B))</f>
        <v>GARCRU</v>
      </c>
      <c r="G6742" s="36" t="s">
        <v>19</v>
      </c>
      <c r="H6742" s="39">
        <v>20.61412</v>
      </c>
      <c r="I6742" s="40">
        <v>752.0</v>
      </c>
      <c r="J6742" s="41">
        <f t="shared" si="5"/>
        <v>15501.81824</v>
      </c>
      <c r="K6742" s="37" t="str">
        <f t="array" ref="K6742">IFERROR(XLOOKUP(G6742,'Tipo de carga'!A:A,'Tipo de carga'!B:B))</f>
        <v>Autoabasto</v>
      </c>
      <c r="L6742" s="37">
        <f t="shared" si="2"/>
        <v>48</v>
      </c>
      <c r="M6742" s="37">
        <f t="shared" si="3"/>
        <v>26</v>
      </c>
      <c r="N6742" s="37">
        <f t="shared" si="4"/>
        <v>11</v>
      </c>
      <c r="O6742" s="37" t="str">
        <f t="array" ref="O6742">IFERROR(XLOOKUP(K6742,'Tipo de carga'!B:B,'Tipo de carga'!C:C))</f>
        <v>Diesel</v>
      </c>
    </row>
    <row r="6743">
      <c r="A6743" s="36">
        <v>1799.0</v>
      </c>
      <c r="B6743" s="37" t="str">
        <f t="array" ref="B6743">IFERROR(XLOOKUP(A6743,'Asignacion Nov'!A:A,'Asignacion Nov'!C:C))</f>
        <v>Sayer Full</v>
      </c>
      <c r="C6743" s="37" t="str">
        <f t="array" ref="C6743">IFERROR(XLOOKUP(A6743,'Asignacion Nov'!A:A,'Asignacion Nov'!B:B))</f>
        <v>EC-04</v>
      </c>
      <c r="D6743" s="38">
        <v>45622.712002314816</v>
      </c>
      <c r="E6743" s="36" t="s">
        <v>309</v>
      </c>
      <c r="F6743" s="37" t="str">
        <f t="array" ref="F6743">IFERROR(XLOOKUP(E6743,Operadores!A:A,Operadores!B:B))</f>
        <v>FERFRA</v>
      </c>
      <c r="G6743" s="36" t="s">
        <v>19</v>
      </c>
      <c r="H6743" s="39">
        <v>20.61412</v>
      </c>
      <c r="I6743" s="40">
        <v>635.0</v>
      </c>
      <c r="J6743" s="41">
        <f t="shared" si="5"/>
        <v>13089.9662</v>
      </c>
      <c r="K6743" s="37" t="str">
        <f t="array" ref="K6743">IFERROR(XLOOKUP(G6743,'Tipo de carga'!A:A,'Tipo de carga'!B:B))</f>
        <v>Autoabasto</v>
      </c>
      <c r="L6743" s="37">
        <f t="shared" si="2"/>
        <v>48</v>
      </c>
      <c r="M6743" s="37">
        <f t="shared" si="3"/>
        <v>26</v>
      </c>
      <c r="N6743" s="37">
        <f t="shared" si="4"/>
        <v>11</v>
      </c>
      <c r="O6743" s="37" t="str">
        <f t="array" ref="O6743">IFERROR(XLOOKUP(K6743,'Tipo de carga'!B:B,'Tipo de carga'!C:C))</f>
        <v>Diesel</v>
      </c>
    </row>
    <row r="6744">
      <c r="A6744" s="36">
        <v>1895.0</v>
      </c>
      <c r="B6744" s="37" t="str">
        <f t="array" ref="B6744">IFERROR(XLOOKUP(A6744,'Asignacion Nov'!A:A,'Asignacion Nov'!C:C))</f>
        <v>Sayer Sencillo</v>
      </c>
      <c r="C6744" s="37" t="str">
        <f t="array" ref="C6744">IFERROR(XLOOKUP(A6744,'Asignacion Nov'!A:A,'Asignacion Nov'!B:B))</f>
        <v>EC-04</v>
      </c>
      <c r="D6744" s="38">
        <v>45622.691145833334</v>
      </c>
      <c r="E6744" s="36" t="s">
        <v>258</v>
      </c>
      <c r="F6744" s="37" t="str">
        <f t="array" ref="F6744">IFERROR(XLOOKUP(E6744,Operadores!A:A,Operadores!B:B))</f>
        <v>REYJU02</v>
      </c>
      <c r="G6744" s="36" t="s">
        <v>19</v>
      </c>
      <c r="H6744" s="39">
        <v>20.61412</v>
      </c>
      <c r="I6744" s="40">
        <v>554.0</v>
      </c>
      <c r="J6744" s="41">
        <f t="shared" si="5"/>
        <v>11420.22248</v>
      </c>
      <c r="K6744" s="37" t="str">
        <f t="array" ref="K6744">IFERROR(XLOOKUP(G6744,'Tipo de carga'!A:A,'Tipo de carga'!B:B))</f>
        <v>Autoabasto</v>
      </c>
      <c r="L6744" s="37">
        <f t="shared" si="2"/>
        <v>48</v>
      </c>
      <c r="M6744" s="37">
        <f t="shared" si="3"/>
        <v>26</v>
      </c>
      <c r="N6744" s="37">
        <f t="shared" si="4"/>
        <v>11</v>
      </c>
      <c r="O6744" s="37" t="str">
        <f t="array" ref="O6744">IFERROR(XLOOKUP(K6744,'Tipo de carga'!B:B,'Tipo de carga'!C:C))</f>
        <v>Diesel</v>
      </c>
    </row>
    <row r="6745">
      <c r="A6745" s="36">
        <v>1792.0</v>
      </c>
      <c r="B6745" s="37" t="str">
        <f t="array" ref="B6745">IFERROR(XLOOKUP(A6745,'Asignacion Nov'!A:A,'Asignacion Nov'!C:C))</f>
        <v>Sayer Sencillo</v>
      </c>
      <c r="C6745" s="37" t="str">
        <f t="array" ref="C6745">IFERROR(XLOOKUP(A6745,'Asignacion Nov'!A:A,'Asignacion Nov'!B:B))</f>
        <v>EC-04</v>
      </c>
      <c r="D6745" s="38">
        <v>45622.67943287037</v>
      </c>
      <c r="E6745" s="36" t="s">
        <v>435</v>
      </c>
      <c r="F6745" s="37" t="str">
        <f t="array" ref="F6745">IFERROR(XLOOKUP(E6745,Operadores!A:A,Operadores!B:B))</f>
        <v>DIABER</v>
      </c>
      <c r="G6745" s="36" t="s">
        <v>19</v>
      </c>
      <c r="H6745" s="39">
        <v>20.61412</v>
      </c>
      <c r="I6745" s="40">
        <v>864.0</v>
      </c>
      <c r="J6745" s="41">
        <f t="shared" si="5"/>
        <v>17810.59968</v>
      </c>
      <c r="K6745" s="37" t="str">
        <f t="array" ref="K6745">IFERROR(XLOOKUP(G6745,'Tipo de carga'!A:A,'Tipo de carga'!B:B))</f>
        <v>Autoabasto</v>
      </c>
      <c r="L6745" s="37">
        <f t="shared" si="2"/>
        <v>48</v>
      </c>
      <c r="M6745" s="37">
        <f t="shared" si="3"/>
        <v>26</v>
      </c>
      <c r="N6745" s="37">
        <f t="shared" si="4"/>
        <v>11</v>
      </c>
      <c r="O6745" s="37" t="str">
        <f t="array" ref="O6745">IFERROR(XLOOKUP(K6745,'Tipo de carga'!B:B,'Tipo de carga'!C:C))</f>
        <v>Diesel</v>
      </c>
    </row>
    <row r="6746">
      <c r="A6746" s="36">
        <v>1853.0</v>
      </c>
      <c r="B6746" s="37" t="str">
        <f t="array" ref="B6746">IFERROR(XLOOKUP(A6746,'Asignacion Nov'!A:A,'Asignacion Nov'!C:C))</f>
        <v>Sayer Sencillo</v>
      </c>
      <c r="C6746" s="37" t="str">
        <f t="array" ref="C6746">IFERROR(XLOOKUP(A6746,'Asignacion Nov'!A:A,'Asignacion Nov'!B:B))</f>
        <v>EC-04</v>
      </c>
      <c r="D6746" s="38">
        <v>45622.66358796296</v>
      </c>
      <c r="E6746" s="36" t="s">
        <v>65</v>
      </c>
      <c r="F6746" s="37" t="str">
        <f t="array" ref="F6746">IFERROR(XLOOKUP(E6746,Operadores!A:A,Operadores!B:B))</f>
        <v>VARRUB</v>
      </c>
      <c r="G6746" s="36" t="s">
        <v>19</v>
      </c>
      <c r="H6746" s="39">
        <v>20.61412</v>
      </c>
      <c r="I6746" s="40">
        <v>540.0</v>
      </c>
      <c r="J6746" s="41">
        <f t="shared" si="5"/>
        <v>11131.6248</v>
      </c>
      <c r="K6746" s="37" t="str">
        <f t="array" ref="K6746">IFERROR(XLOOKUP(G6746,'Tipo de carga'!A:A,'Tipo de carga'!B:B))</f>
        <v>Autoabasto</v>
      </c>
      <c r="L6746" s="37">
        <f t="shared" si="2"/>
        <v>48</v>
      </c>
      <c r="M6746" s="37">
        <f t="shared" si="3"/>
        <v>26</v>
      </c>
      <c r="N6746" s="37">
        <f t="shared" si="4"/>
        <v>11</v>
      </c>
      <c r="O6746" s="37" t="str">
        <f t="array" ref="O6746">IFERROR(XLOOKUP(K6746,'Tipo de carga'!B:B,'Tipo de carga'!C:C))</f>
        <v>Diesel</v>
      </c>
    </row>
    <row r="6747">
      <c r="A6747" s="36">
        <v>1975.0</v>
      </c>
      <c r="B6747" s="37" t="str">
        <f t="array" ref="B6747">IFERROR(XLOOKUP(A6747,'Asignacion Nov'!A:A,'Asignacion Nov'!C:C))</f>
        <v>Sayer Expo</v>
      </c>
      <c r="C6747" s="37" t="str">
        <f t="array" ref="C6747">IFERROR(XLOOKUP(A6747,'Asignacion Nov'!A:A,'Asignacion Nov'!B:B))</f>
        <v>EC-04</v>
      </c>
      <c r="D6747" s="38">
        <v>45622.64761574074</v>
      </c>
      <c r="E6747" s="36" t="s">
        <v>465</v>
      </c>
      <c r="F6747" s="37" t="str">
        <f t="array" ref="F6747">IFERROR(XLOOKUP(E6747,Operadores!A:A,Operadores!B:B))</f>
        <v>SANMAN</v>
      </c>
      <c r="G6747" s="36" t="s">
        <v>19</v>
      </c>
      <c r="H6747" s="39">
        <v>20.61412</v>
      </c>
      <c r="I6747" s="40">
        <v>330.0</v>
      </c>
      <c r="J6747" s="41">
        <f t="shared" si="5"/>
        <v>6802.6596</v>
      </c>
      <c r="K6747" s="37" t="str">
        <f t="array" ref="K6747">IFERROR(XLOOKUP(G6747,'Tipo de carga'!A:A,'Tipo de carga'!B:B))</f>
        <v>Autoabasto</v>
      </c>
      <c r="L6747" s="37">
        <f t="shared" si="2"/>
        <v>48</v>
      </c>
      <c r="M6747" s="37">
        <f t="shared" si="3"/>
        <v>26</v>
      </c>
      <c r="N6747" s="37">
        <f t="shared" si="4"/>
        <v>11</v>
      </c>
      <c r="O6747" s="37" t="str">
        <f t="array" ref="O6747">IFERROR(XLOOKUP(K6747,'Tipo de carga'!B:B,'Tipo de carga'!C:C))</f>
        <v>Diesel</v>
      </c>
    </row>
    <row r="6748">
      <c r="A6748" s="36">
        <v>1784.0</v>
      </c>
      <c r="B6748" s="37" t="str">
        <f t="array" ref="B6748">IFERROR(XLOOKUP(A6748,'Asignacion Nov'!A:A,'Asignacion Nov'!C:C))</f>
        <v>Sayer Sencillo</v>
      </c>
      <c r="C6748" s="37" t="str">
        <f t="array" ref="C6748">IFERROR(XLOOKUP(A6748,'Asignacion Nov'!A:A,'Asignacion Nov'!B:B))</f>
        <v>EC-04</v>
      </c>
      <c r="D6748" s="38">
        <v>45622.61760416667</v>
      </c>
      <c r="E6748" s="36" t="s">
        <v>475</v>
      </c>
      <c r="F6748" s="37" t="str">
        <f t="array" ref="F6748">IFERROR(XLOOKUP(E6748,Operadores!A:A,Operadores!B:B))</f>
        <v>AGUERN</v>
      </c>
      <c r="G6748" s="36" t="s">
        <v>19</v>
      </c>
      <c r="H6748" s="39">
        <v>20.61412</v>
      </c>
      <c r="I6748" s="40">
        <v>631.0</v>
      </c>
      <c r="J6748" s="41">
        <f t="shared" si="5"/>
        <v>13007.50972</v>
      </c>
      <c r="K6748" s="37" t="str">
        <f t="array" ref="K6748">IFERROR(XLOOKUP(G6748,'Tipo de carga'!A:A,'Tipo de carga'!B:B))</f>
        <v>Autoabasto</v>
      </c>
      <c r="L6748" s="37">
        <f t="shared" si="2"/>
        <v>48</v>
      </c>
      <c r="M6748" s="37">
        <f t="shared" si="3"/>
        <v>26</v>
      </c>
      <c r="N6748" s="37">
        <f t="shared" si="4"/>
        <v>11</v>
      </c>
      <c r="O6748" s="37" t="str">
        <f t="array" ref="O6748">IFERROR(XLOOKUP(K6748,'Tipo de carga'!B:B,'Tipo de carga'!C:C))</f>
        <v>Diesel</v>
      </c>
    </row>
    <row r="6749">
      <c r="A6749" s="36">
        <v>1938.0</v>
      </c>
      <c r="B6749" s="37" t="str">
        <f t="array" ref="B6749">IFERROR(XLOOKUP(A6749,'Asignacion Nov'!A:A,'Asignacion Nov'!C:C))</f>
        <v>Sayer Sencillo</v>
      </c>
      <c r="C6749" s="37" t="str">
        <f t="array" ref="C6749">IFERROR(XLOOKUP(A6749,'Asignacion Nov'!A:A,'Asignacion Nov'!B:B))</f>
        <v>EC-04</v>
      </c>
      <c r="D6749" s="38">
        <v>45622.59675925926</v>
      </c>
      <c r="E6749" s="36" t="s">
        <v>38</v>
      </c>
      <c r="F6749" s="37" t="str">
        <f t="array" ref="F6749">IFERROR(XLOOKUP(E6749,Operadores!A:A,Operadores!B:B))</f>
        <v>SOSCA01</v>
      </c>
      <c r="G6749" s="36" t="s">
        <v>19</v>
      </c>
      <c r="H6749" s="39">
        <v>20.61412</v>
      </c>
      <c r="I6749" s="40">
        <v>410.0</v>
      </c>
      <c r="J6749" s="41">
        <f t="shared" si="5"/>
        <v>8451.7892</v>
      </c>
      <c r="K6749" s="37" t="str">
        <f t="array" ref="K6749">IFERROR(XLOOKUP(G6749,'Tipo de carga'!A:A,'Tipo de carga'!B:B))</f>
        <v>Autoabasto</v>
      </c>
      <c r="L6749" s="37">
        <f t="shared" si="2"/>
        <v>48</v>
      </c>
      <c r="M6749" s="37">
        <f t="shared" si="3"/>
        <v>26</v>
      </c>
      <c r="N6749" s="37">
        <f t="shared" si="4"/>
        <v>11</v>
      </c>
      <c r="O6749" s="37" t="str">
        <f t="array" ref="O6749">IFERROR(XLOOKUP(K6749,'Tipo de carga'!B:B,'Tipo de carga'!C:C))</f>
        <v>Diesel</v>
      </c>
    </row>
    <row r="6750">
      <c r="A6750" s="36">
        <v>1848.0</v>
      </c>
      <c r="B6750" s="37" t="str">
        <f t="array" ref="B6750">IFERROR(XLOOKUP(A6750,'Asignacion Nov'!A:A,'Asignacion Nov'!C:C))</f>
        <v>Sayer Sencillo</v>
      </c>
      <c r="C6750" s="37" t="str">
        <f t="array" ref="C6750">IFERROR(XLOOKUP(A6750,'Asignacion Nov'!A:A,'Asignacion Nov'!B:B))</f>
        <v>EC-04</v>
      </c>
      <c r="D6750" s="38">
        <v>45622.58592592592</v>
      </c>
      <c r="E6750" s="36" t="s">
        <v>257</v>
      </c>
      <c r="F6750" s="37" t="str">
        <f t="array" ref="F6750">IFERROR(XLOOKUP(E6750,Operadores!A:A,Operadores!B:B))</f>
        <v>ROSMA</v>
      </c>
      <c r="G6750" s="36" t="s">
        <v>19</v>
      </c>
      <c r="H6750" s="39">
        <v>20.61412</v>
      </c>
      <c r="I6750" s="40">
        <v>610.0</v>
      </c>
      <c r="J6750" s="41">
        <f t="shared" si="5"/>
        <v>12574.6132</v>
      </c>
      <c r="K6750" s="37" t="str">
        <f t="array" ref="K6750">IFERROR(XLOOKUP(G6750,'Tipo de carga'!A:A,'Tipo de carga'!B:B))</f>
        <v>Autoabasto</v>
      </c>
      <c r="L6750" s="37">
        <f t="shared" si="2"/>
        <v>48</v>
      </c>
      <c r="M6750" s="37">
        <f t="shared" si="3"/>
        <v>26</v>
      </c>
      <c r="N6750" s="37">
        <f t="shared" si="4"/>
        <v>11</v>
      </c>
      <c r="O6750" s="37" t="str">
        <f t="array" ref="O6750">IFERROR(XLOOKUP(K6750,'Tipo de carga'!B:B,'Tipo de carga'!C:C))</f>
        <v>Diesel</v>
      </c>
    </row>
    <row r="6751">
      <c r="A6751" s="36">
        <v>1903.0</v>
      </c>
      <c r="B6751" s="37" t="str">
        <f t="array" ref="B6751">IFERROR(XLOOKUP(A6751,'Asignacion Nov'!A:A,'Asignacion Nov'!C:C))</f>
        <v>Sayer Vuelteros</v>
      </c>
      <c r="C6751" s="37" t="str">
        <f t="array" ref="C6751">IFERROR(XLOOKUP(A6751,'Asignacion Nov'!A:A,'Asignacion Nov'!B:B))</f>
        <v>EC-04</v>
      </c>
      <c r="D6751" s="38">
        <v>45622.57613425926</v>
      </c>
      <c r="E6751" s="36" t="s">
        <v>45</v>
      </c>
      <c r="F6751" s="37" t="str">
        <f t="array" ref="F6751">IFERROR(XLOOKUP(E6751,Operadores!A:A,Operadores!B:B))</f>
        <v>HEREM</v>
      </c>
      <c r="G6751" s="36" t="s">
        <v>19</v>
      </c>
      <c r="H6751" s="39">
        <v>20.61412</v>
      </c>
      <c r="I6751" s="40">
        <v>810.0</v>
      </c>
      <c r="J6751" s="41">
        <f t="shared" si="5"/>
        <v>16697.4372</v>
      </c>
      <c r="K6751" s="37" t="str">
        <f t="array" ref="K6751">IFERROR(XLOOKUP(G6751,'Tipo de carga'!A:A,'Tipo de carga'!B:B))</f>
        <v>Autoabasto</v>
      </c>
      <c r="L6751" s="37">
        <f t="shared" si="2"/>
        <v>48</v>
      </c>
      <c r="M6751" s="37">
        <f t="shared" si="3"/>
        <v>26</v>
      </c>
      <c r="N6751" s="37">
        <f t="shared" si="4"/>
        <v>11</v>
      </c>
      <c r="O6751" s="37" t="str">
        <f t="array" ref="O6751">IFERROR(XLOOKUP(K6751,'Tipo de carga'!B:B,'Tipo de carga'!C:C))</f>
        <v>Diesel</v>
      </c>
    </row>
    <row r="6752">
      <c r="A6752" s="36">
        <v>1890.0</v>
      </c>
      <c r="B6752" s="37" t="str">
        <f t="array" ref="B6752">IFERROR(XLOOKUP(A6752,'Asignacion Nov'!A:A,'Asignacion Nov'!C:C))</f>
        <v>Sayer Sencillo</v>
      </c>
      <c r="C6752" s="37" t="str">
        <f t="array" ref="C6752">IFERROR(XLOOKUP(A6752,'Asignacion Nov'!A:A,'Asignacion Nov'!B:B))</f>
        <v>EC-04</v>
      </c>
      <c r="D6752" s="38">
        <v>45622.53938657408</v>
      </c>
      <c r="E6752" s="36" t="s">
        <v>463</v>
      </c>
      <c r="F6752" s="37" t="str">
        <f t="array" ref="F6752">IFERROR(XLOOKUP(E6752,Operadores!A:A,Operadores!B:B))</f>
        <v>OSOCA01</v>
      </c>
      <c r="G6752" s="36" t="s">
        <v>19</v>
      </c>
      <c r="H6752" s="39">
        <v>20.61412</v>
      </c>
      <c r="I6752" s="40">
        <v>545.0</v>
      </c>
      <c r="J6752" s="41">
        <f t="shared" si="5"/>
        <v>11234.6954</v>
      </c>
      <c r="K6752" s="37" t="str">
        <f t="array" ref="K6752">IFERROR(XLOOKUP(G6752,'Tipo de carga'!A:A,'Tipo de carga'!B:B))</f>
        <v>Autoabasto</v>
      </c>
      <c r="L6752" s="37">
        <f t="shared" si="2"/>
        <v>48</v>
      </c>
      <c r="M6752" s="37">
        <f t="shared" si="3"/>
        <v>26</v>
      </c>
      <c r="N6752" s="37">
        <f t="shared" si="4"/>
        <v>11</v>
      </c>
      <c r="O6752" s="37" t="str">
        <f t="array" ref="O6752">IFERROR(XLOOKUP(K6752,'Tipo de carga'!B:B,'Tipo de carga'!C:C))</f>
        <v>Diesel</v>
      </c>
    </row>
    <row r="6753">
      <c r="A6753" s="36">
        <v>1797.0</v>
      </c>
      <c r="B6753" s="37" t="str">
        <f t="array" ref="B6753">IFERROR(XLOOKUP(A6753,'Asignacion Nov'!A:A,'Asignacion Nov'!C:C))</f>
        <v>Hisense</v>
      </c>
      <c r="C6753" s="37" t="str">
        <f t="array" ref="C6753">IFERROR(XLOOKUP(A6753,'Asignacion Nov'!A:A,'Asignacion Nov'!B:B))</f>
        <v>EC-03</v>
      </c>
      <c r="D6753" s="38">
        <v>45622.46160879629</v>
      </c>
      <c r="E6753" s="36" t="s">
        <v>457</v>
      </c>
      <c r="F6753" s="37" t="str">
        <f t="array" ref="F6753">IFERROR(XLOOKUP(E6753,Operadores!A:A,Operadores!B:B))</f>
        <v>DEJMAR</v>
      </c>
      <c r="G6753" s="36" t="s">
        <v>19</v>
      </c>
      <c r="H6753" s="39">
        <v>20.61412</v>
      </c>
      <c r="I6753" s="40">
        <v>557.0</v>
      </c>
      <c r="J6753" s="41">
        <f t="shared" si="5"/>
        <v>11482.06484</v>
      </c>
      <c r="K6753" s="37" t="str">
        <f t="array" ref="K6753">IFERROR(XLOOKUP(G6753,'Tipo de carga'!A:A,'Tipo de carga'!B:B))</f>
        <v>Autoabasto</v>
      </c>
      <c r="L6753" s="37">
        <f t="shared" si="2"/>
        <v>48</v>
      </c>
      <c r="M6753" s="37">
        <f t="shared" si="3"/>
        <v>26</v>
      </c>
      <c r="N6753" s="37">
        <f t="shared" si="4"/>
        <v>11</v>
      </c>
      <c r="O6753" s="37" t="str">
        <f t="array" ref="O6753">IFERROR(XLOOKUP(K6753,'Tipo de carga'!B:B,'Tipo de carga'!C:C))</f>
        <v>Diesel</v>
      </c>
    </row>
    <row r="6754">
      <c r="A6754" s="36">
        <v>1969.0</v>
      </c>
      <c r="B6754" s="37" t="str">
        <f t="array" ref="B6754">IFERROR(XLOOKUP(A6754,'Asignacion Nov'!A:A,'Asignacion Nov'!C:C))</f>
        <v>Sayer Vuelteros</v>
      </c>
      <c r="C6754" s="37" t="str">
        <f t="array" ref="C6754">IFERROR(XLOOKUP(A6754,'Asignacion Nov'!A:A,'Asignacion Nov'!B:B))</f>
        <v>EC-04</v>
      </c>
      <c r="D6754" s="38">
        <v>45622.43393518519</v>
      </c>
      <c r="E6754" s="36" t="s">
        <v>250</v>
      </c>
      <c r="F6754" s="37" t="str">
        <f t="array" ref="F6754">IFERROR(XLOOKUP(E6754,Operadores!A:A,Operadores!B:B))</f>
        <v>FIGMAR</v>
      </c>
      <c r="G6754" s="36" t="s">
        <v>19</v>
      </c>
      <c r="H6754" s="39">
        <v>20.61412</v>
      </c>
      <c r="I6754" s="40">
        <v>890.0</v>
      </c>
      <c r="J6754" s="41">
        <f t="shared" si="5"/>
        <v>18346.5668</v>
      </c>
      <c r="K6754" s="37" t="str">
        <f t="array" ref="K6754">IFERROR(XLOOKUP(G6754,'Tipo de carga'!A:A,'Tipo de carga'!B:B))</f>
        <v>Autoabasto</v>
      </c>
      <c r="L6754" s="37">
        <f t="shared" si="2"/>
        <v>48</v>
      </c>
      <c r="M6754" s="37">
        <f t="shared" si="3"/>
        <v>26</v>
      </c>
      <c r="N6754" s="37">
        <f t="shared" si="4"/>
        <v>11</v>
      </c>
      <c r="O6754" s="37" t="str">
        <f t="array" ref="O6754">IFERROR(XLOOKUP(K6754,'Tipo de carga'!B:B,'Tipo de carga'!C:C))</f>
        <v>Diesel</v>
      </c>
    </row>
    <row r="6755">
      <c r="A6755" s="36">
        <v>1966.0</v>
      </c>
      <c r="B6755" s="37" t="str">
        <f t="array" ref="B6755">IFERROR(XLOOKUP(A6755,'Asignacion Nov'!A:A,'Asignacion Nov'!C:C))</f>
        <v>Sayer Sencillo</v>
      </c>
      <c r="C6755" s="37" t="str">
        <f t="array" ref="C6755">IFERROR(XLOOKUP(A6755,'Asignacion Nov'!A:A,'Asignacion Nov'!B:B))</f>
        <v>EC-04</v>
      </c>
      <c r="D6755" s="38">
        <v>45622.41777777778</v>
      </c>
      <c r="E6755" s="36" t="s">
        <v>28</v>
      </c>
      <c r="F6755" s="37" t="str">
        <f t="array" ref="F6755">IFERROR(XLOOKUP(E6755,Operadores!A:A,Operadores!B:B))</f>
        <v>SANJE01</v>
      </c>
      <c r="G6755" s="36" t="s">
        <v>19</v>
      </c>
      <c r="H6755" s="39">
        <v>20.61412</v>
      </c>
      <c r="I6755" s="40">
        <v>847.0</v>
      </c>
      <c r="J6755" s="41">
        <f t="shared" si="5"/>
        <v>17460.15964</v>
      </c>
      <c r="K6755" s="37" t="str">
        <f t="array" ref="K6755">IFERROR(XLOOKUP(G6755,'Tipo de carga'!A:A,'Tipo de carga'!B:B))</f>
        <v>Autoabasto</v>
      </c>
      <c r="L6755" s="37">
        <f t="shared" si="2"/>
        <v>48</v>
      </c>
      <c r="M6755" s="37">
        <f t="shared" si="3"/>
        <v>26</v>
      </c>
      <c r="N6755" s="37">
        <f t="shared" si="4"/>
        <v>11</v>
      </c>
      <c r="O6755" s="37" t="str">
        <f t="array" ref="O6755">IFERROR(XLOOKUP(K6755,'Tipo de carga'!B:B,'Tipo de carga'!C:C))</f>
        <v>Diesel</v>
      </c>
    </row>
    <row r="6756">
      <c r="A6756" s="36">
        <v>1796.0</v>
      </c>
      <c r="B6756" s="37" t="str">
        <f t="array" ref="B6756">IFERROR(XLOOKUP(A6756,'Asignacion Nov'!A:A,'Asignacion Nov'!C:C))</f>
        <v>Peñafiel Tlajomulco</v>
      </c>
      <c r="C6756" s="37" t="str">
        <f t="array" ref="C6756">IFERROR(XLOOKUP(A6756,'Asignacion Nov'!A:A,'Asignacion Nov'!B:B))</f>
        <v>EC-06</v>
      </c>
      <c r="D6756" s="38">
        <v>45622.875127314815</v>
      </c>
      <c r="E6756" s="36" t="s">
        <v>351</v>
      </c>
      <c r="F6756" s="37" t="str">
        <f t="array" ref="F6756">IFERROR(XLOOKUP(E6756,Operadores!A:A,Operadores!B:B))</f>
        <v>GONOSC</v>
      </c>
      <c r="G6756" s="36" t="s">
        <v>75</v>
      </c>
      <c r="H6756" s="39">
        <v>20.26412</v>
      </c>
      <c r="I6756" s="40">
        <v>677.0</v>
      </c>
      <c r="J6756" s="41">
        <f t="shared" si="5"/>
        <v>13718.80924</v>
      </c>
      <c r="K6756" s="37" t="str">
        <f t="array" ref="K6756">IFERROR(XLOOKUP(G6756,'Tipo de carga'!A:A,'Tipo de carga'!B:B))</f>
        <v>Autoabasto</v>
      </c>
      <c r="L6756" s="37">
        <f t="shared" si="2"/>
        <v>48</v>
      </c>
      <c r="M6756" s="37">
        <f t="shared" si="3"/>
        <v>26</v>
      </c>
      <c r="N6756" s="37">
        <f t="shared" si="4"/>
        <v>11</v>
      </c>
      <c r="O6756" s="37" t="str">
        <f t="array" ref="O6756">IFERROR(XLOOKUP(K6756,'Tipo de carga'!B:B,'Tipo de carga'!C:C))</f>
        <v>Diesel</v>
      </c>
    </row>
    <row r="6757">
      <c r="A6757" s="36">
        <v>1873.0</v>
      </c>
      <c r="B6757" s="37" t="str">
        <f t="array" ref="B6757">IFERROR(XLOOKUP(A6757,'Asignacion Nov'!A:A,'Asignacion Nov'!C:C))</f>
        <v>Circuitos</v>
      </c>
      <c r="C6757" s="37" t="str">
        <f t="array" ref="C6757">IFERROR(XLOOKUP(A6757,'Asignacion Nov'!A:A,'Asignacion Nov'!B:B))</f>
        <v>EC-03</v>
      </c>
      <c r="D6757" s="38">
        <v>45622.739074074074</v>
      </c>
      <c r="E6757" s="36" t="s">
        <v>277</v>
      </c>
      <c r="F6757" s="37" t="str">
        <f t="array" ref="F6757">IFERROR(XLOOKUP(E6757,Operadores!A:A,Operadores!B:B))</f>
        <v>GUADI</v>
      </c>
      <c r="G6757" s="36" t="s">
        <v>75</v>
      </c>
      <c r="H6757" s="39">
        <v>20.26412</v>
      </c>
      <c r="I6757" s="40">
        <v>620.0</v>
      </c>
      <c r="J6757" s="41">
        <f t="shared" si="5"/>
        <v>12563.7544</v>
      </c>
      <c r="K6757" s="37" t="str">
        <f t="array" ref="K6757">IFERROR(XLOOKUP(G6757,'Tipo de carga'!A:A,'Tipo de carga'!B:B))</f>
        <v>Autoabasto</v>
      </c>
      <c r="L6757" s="37">
        <f t="shared" si="2"/>
        <v>48</v>
      </c>
      <c r="M6757" s="37">
        <f t="shared" si="3"/>
        <v>26</v>
      </c>
      <c r="N6757" s="37">
        <f t="shared" si="4"/>
        <v>11</v>
      </c>
      <c r="O6757" s="37" t="str">
        <f t="array" ref="O6757">IFERROR(XLOOKUP(K6757,'Tipo de carga'!B:B,'Tipo de carga'!C:C))</f>
        <v>Diesel</v>
      </c>
    </row>
    <row r="6758">
      <c r="A6758" s="36">
        <v>2077.0</v>
      </c>
      <c r="B6758" s="37" t="str">
        <f t="array" ref="B6758">IFERROR(XLOOKUP(A6758,'Asignacion Nov'!A:A,'Asignacion Nov'!C:C))</f>
        <v>Available</v>
      </c>
      <c r="C6758" s="37" t="str">
        <f t="array" ref="C6758">IFERROR(XLOOKUP(A6758,'Asignacion Nov'!A:A,'Asignacion Nov'!B:B))</f>
        <v>TTE</v>
      </c>
      <c r="D6758" s="38">
        <v>45622.56039351852</v>
      </c>
      <c r="E6758" s="36" t="s">
        <v>573</v>
      </c>
      <c r="F6758" s="37" t="str">
        <f t="array" ref="F6758">IFERROR(XLOOKUP(E6758,Operadores!A:A,Operadores!B:B))</f>
        <v>FLOJOS02</v>
      </c>
      <c r="G6758" s="36" t="s">
        <v>75</v>
      </c>
      <c r="H6758" s="39">
        <v>20.26412</v>
      </c>
      <c r="I6758" s="40">
        <v>660.0</v>
      </c>
      <c r="J6758" s="41">
        <f t="shared" si="5"/>
        <v>13374.3192</v>
      </c>
      <c r="K6758" s="37" t="str">
        <f t="array" ref="K6758">IFERROR(XLOOKUP(G6758,'Tipo de carga'!A:A,'Tipo de carga'!B:B))</f>
        <v>Autoabasto</v>
      </c>
      <c r="L6758" s="37">
        <f t="shared" si="2"/>
        <v>48</v>
      </c>
      <c r="M6758" s="37">
        <f t="shared" si="3"/>
        <v>26</v>
      </c>
      <c r="N6758" s="37">
        <f t="shared" si="4"/>
        <v>11</v>
      </c>
      <c r="O6758" s="37" t="str">
        <f t="array" ref="O6758">IFERROR(XLOOKUP(K6758,'Tipo de carga'!B:B,'Tipo de carga'!C:C))</f>
        <v>Diesel</v>
      </c>
    </row>
    <row r="6759">
      <c r="A6759" s="36">
        <v>1886.0</v>
      </c>
      <c r="B6759" s="37" t="str">
        <f t="array" ref="B6759">IFERROR(XLOOKUP(A6759,'Asignacion Nov'!A:A,'Asignacion Nov'!C:C))</f>
        <v>Circuitos</v>
      </c>
      <c r="C6759" s="37" t="str">
        <f t="array" ref="C6759">IFERROR(XLOOKUP(A6759,'Asignacion Nov'!A:A,'Asignacion Nov'!B:B))</f>
        <v>EC-03</v>
      </c>
      <c r="D6759" s="38">
        <v>45622.51193287037</v>
      </c>
      <c r="E6759" s="36" t="s">
        <v>260</v>
      </c>
      <c r="F6759" s="37" t="str">
        <f t="array" ref="F6759">IFERROR(XLOOKUP(E6759,Operadores!A:A,Operadores!B:B))</f>
        <v>CORER</v>
      </c>
      <c r="G6759" s="36" t="s">
        <v>75</v>
      </c>
      <c r="H6759" s="39">
        <v>20.26412</v>
      </c>
      <c r="I6759" s="40">
        <v>743.0</v>
      </c>
      <c r="J6759" s="41">
        <f t="shared" si="5"/>
        <v>15056.24116</v>
      </c>
      <c r="K6759" s="37" t="str">
        <f t="array" ref="K6759">IFERROR(XLOOKUP(G6759,'Tipo de carga'!A:A,'Tipo de carga'!B:B))</f>
        <v>Autoabasto</v>
      </c>
      <c r="L6759" s="37">
        <f t="shared" si="2"/>
        <v>48</v>
      </c>
      <c r="M6759" s="37">
        <f t="shared" si="3"/>
        <v>26</v>
      </c>
      <c r="N6759" s="37">
        <f t="shared" si="4"/>
        <v>11</v>
      </c>
      <c r="O6759" s="37" t="str">
        <f t="array" ref="O6759">IFERROR(XLOOKUP(K6759,'Tipo de carga'!B:B,'Tipo de carga'!C:C))</f>
        <v>Diesel</v>
      </c>
    </row>
    <row r="6760">
      <c r="A6760" s="36">
        <v>2084.0</v>
      </c>
      <c r="B6760" s="37" t="str">
        <f t="array" ref="B6760">IFERROR(XLOOKUP(A6760,'Asignacion Nov'!A:A,'Asignacion Nov'!C:C))</f>
        <v>PISA Gdl</v>
      </c>
      <c r="C6760" s="37" t="str">
        <f t="array" ref="C6760">IFERROR(XLOOKUP(A6760,'Asignacion Nov'!A:A,'Asignacion Nov'!B:B))</f>
        <v>EC-06</v>
      </c>
      <c r="D6760" s="38">
        <v>45622.4928125</v>
      </c>
      <c r="E6760" s="36" t="s">
        <v>267</v>
      </c>
      <c r="F6760" s="37" t="str">
        <f t="array" ref="F6760">IFERROR(XLOOKUP(E6760,Operadores!A:A,Operadores!B:B))</f>
        <v>LOPEDU</v>
      </c>
      <c r="G6760" s="36" t="s">
        <v>75</v>
      </c>
      <c r="H6760" s="39">
        <v>20.26412</v>
      </c>
      <c r="I6760" s="40">
        <v>410.0</v>
      </c>
      <c r="J6760" s="41">
        <f t="shared" si="5"/>
        <v>8308.2892</v>
      </c>
      <c r="K6760" s="37" t="str">
        <f t="array" ref="K6760">IFERROR(XLOOKUP(G6760,'Tipo de carga'!A:A,'Tipo de carga'!B:B))</f>
        <v>Autoabasto</v>
      </c>
      <c r="L6760" s="37">
        <f t="shared" si="2"/>
        <v>48</v>
      </c>
      <c r="M6760" s="37">
        <f t="shared" si="3"/>
        <v>26</v>
      </c>
      <c r="N6760" s="37">
        <f t="shared" si="4"/>
        <v>11</v>
      </c>
      <c r="O6760" s="37" t="str">
        <f t="array" ref="O6760">IFERROR(XLOOKUP(K6760,'Tipo de carga'!B:B,'Tipo de carga'!C:C))</f>
        <v>Diesel</v>
      </c>
    </row>
    <row r="6761">
      <c r="A6761" s="36">
        <v>1933.0</v>
      </c>
      <c r="B6761" s="37" t="str">
        <f t="array" ref="B6761">IFERROR(XLOOKUP(A6761,'Asignacion Nov'!A:A,'Asignacion Nov'!C:C))</f>
        <v>Circuitos</v>
      </c>
      <c r="C6761" s="37" t="str">
        <f t="array" ref="C6761">IFERROR(XLOOKUP(A6761,'Asignacion Nov'!A:A,'Asignacion Nov'!B:B))</f>
        <v>EC-03</v>
      </c>
      <c r="D6761" s="38">
        <v>45622.47975694444</v>
      </c>
      <c r="E6761" s="36" t="s">
        <v>213</v>
      </c>
      <c r="F6761" s="37" t="str">
        <f t="array" ref="F6761">IFERROR(XLOOKUP(E6761,Operadores!A:A,Operadores!B:B))</f>
        <v>OLIMAR01</v>
      </c>
      <c r="G6761" s="36" t="s">
        <v>75</v>
      </c>
      <c r="H6761" s="39">
        <v>20.26412</v>
      </c>
      <c r="I6761" s="40">
        <v>497.0</v>
      </c>
      <c r="J6761" s="41">
        <f t="shared" si="5"/>
        <v>10071.26764</v>
      </c>
      <c r="K6761" s="37" t="str">
        <f t="array" ref="K6761">IFERROR(XLOOKUP(G6761,'Tipo de carga'!A:A,'Tipo de carga'!B:B))</f>
        <v>Autoabasto</v>
      </c>
      <c r="L6761" s="37">
        <f t="shared" si="2"/>
        <v>48</v>
      </c>
      <c r="M6761" s="37">
        <f t="shared" si="3"/>
        <v>26</v>
      </c>
      <c r="N6761" s="37">
        <f t="shared" si="4"/>
        <v>11</v>
      </c>
      <c r="O6761" s="37" t="str">
        <f t="array" ref="O6761">IFERROR(XLOOKUP(K6761,'Tipo de carga'!B:B,'Tipo de carga'!C:C))</f>
        <v>Diesel</v>
      </c>
    </row>
    <row r="6762">
      <c r="A6762" s="36">
        <v>1883.0</v>
      </c>
      <c r="B6762" s="37" t="str">
        <f t="array" ref="B6762">IFERROR(XLOOKUP(A6762,'Asignacion Nov'!A:A,'Asignacion Nov'!C:C))</f>
        <v>Circuitos</v>
      </c>
      <c r="C6762" s="37" t="str">
        <f t="array" ref="C6762">IFERROR(XLOOKUP(A6762,'Asignacion Nov'!A:A,'Asignacion Nov'!B:B))</f>
        <v>EC-03</v>
      </c>
      <c r="D6762" s="38">
        <v>45622.47556712963</v>
      </c>
      <c r="E6762" s="36" t="s">
        <v>202</v>
      </c>
      <c r="F6762" s="37" t="str">
        <f t="array" ref="F6762">IFERROR(XLOOKUP(E6762,Operadores!A:A,Operadores!B:B))</f>
        <v>JIMMI01</v>
      </c>
      <c r="G6762" s="36" t="s">
        <v>75</v>
      </c>
      <c r="H6762" s="39">
        <v>20.26412</v>
      </c>
      <c r="I6762" s="40">
        <v>416.0</v>
      </c>
      <c r="J6762" s="41">
        <f t="shared" si="5"/>
        <v>8429.87392</v>
      </c>
      <c r="K6762" s="37" t="str">
        <f t="array" ref="K6762">IFERROR(XLOOKUP(G6762,'Tipo de carga'!A:A,'Tipo de carga'!B:B))</f>
        <v>Autoabasto</v>
      </c>
      <c r="L6762" s="37">
        <f t="shared" si="2"/>
        <v>48</v>
      </c>
      <c r="M6762" s="37">
        <f t="shared" si="3"/>
        <v>26</v>
      </c>
      <c r="N6762" s="37">
        <f t="shared" si="4"/>
        <v>11</v>
      </c>
      <c r="O6762" s="37" t="str">
        <f t="array" ref="O6762">IFERROR(XLOOKUP(K6762,'Tipo de carga'!B:B,'Tipo de carga'!C:C))</f>
        <v>Diesel</v>
      </c>
    </row>
    <row r="6763">
      <c r="A6763" s="36">
        <v>1880.0</v>
      </c>
      <c r="B6763" s="37" t="str">
        <f t="array" ref="B6763">IFERROR(XLOOKUP(A6763,'Asignacion Nov'!A:A,'Asignacion Nov'!C:C))</f>
        <v>Circuitos</v>
      </c>
      <c r="C6763" s="37" t="str">
        <f t="array" ref="C6763">IFERROR(XLOOKUP(A6763,'Asignacion Nov'!A:A,'Asignacion Nov'!B:B))</f>
        <v>EC-03</v>
      </c>
      <c r="D6763" s="38">
        <v>45622.44149305556</v>
      </c>
      <c r="E6763" s="36" t="s">
        <v>248</v>
      </c>
      <c r="F6763" s="37" t="str">
        <f t="array" ref="F6763">IFERROR(XLOOKUP(E6763,Operadores!A:A,Operadores!B:B))</f>
        <v>CRULE</v>
      </c>
      <c r="G6763" s="36" t="s">
        <v>75</v>
      </c>
      <c r="H6763" s="39">
        <v>20.26412</v>
      </c>
      <c r="I6763" s="40">
        <v>490.0</v>
      </c>
      <c r="J6763" s="41">
        <f t="shared" si="5"/>
        <v>9929.4188</v>
      </c>
      <c r="K6763" s="37" t="str">
        <f t="array" ref="K6763">IFERROR(XLOOKUP(G6763,'Tipo de carga'!A:A,'Tipo de carga'!B:B))</f>
        <v>Autoabasto</v>
      </c>
      <c r="L6763" s="37">
        <f t="shared" si="2"/>
        <v>48</v>
      </c>
      <c r="M6763" s="37">
        <f t="shared" si="3"/>
        <v>26</v>
      </c>
      <c r="N6763" s="37">
        <f t="shared" si="4"/>
        <v>11</v>
      </c>
      <c r="O6763" s="37" t="str">
        <f t="array" ref="O6763">IFERROR(XLOOKUP(K6763,'Tipo de carga'!B:B,'Tipo de carga'!C:C))</f>
        <v>Diesel</v>
      </c>
    </row>
    <row r="6764">
      <c r="A6764" s="36">
        <v>1943.0</v>
      </c>
      <c r="B6764" s="37" t="str">
        <f t="array" ref="B6764">IFERROR(XLOOKUP(A6764,'Asignacion Nov'!A:A,'Asignacion Nov'!C:C))</f>
        <v>Circuitos</v>
      </c>
      <c r="C6764" s="37" t="str">
        <f t="array" ref="C6764">IFERROR(XLOOKUP(A6764,'Asignacion Nov'!A:A,'Asignacion Nov'!B:B))</f>
        <v>EC-03</v>
      </c>
      <c r="D6764" s="38">
        <v>45622.48861111111</v>
      </c>
      <c r="E6764" s="36" t="s">
        <v>329</v>
      </c>
      <c r="F6764" s="37" t="str">
        <f t="array" ref="F6764">IFERROR(XLOOKUP(E6764,Operadores!A:A,Operadores!B:B))</f>
        <v>RODRAU01</v>
      </c>
      <c r="G6764" s="36" t="s">
        <v>274</v>
      </c>
      <c r="H6764" s="39">
        <v>19.63</v>
      </c>
      <c r="I6764" s="40">
        <v>117.0</v>
      </c>
      <c r="J6764" s="41">
        <f t="shared" si="5"/>
        <v>2296.71</v>
      </c>
      <c r="K6764" s="37" t="str">
        <f t="array" ref="K6764">IFERROR(XLOOKUP(G6764,'Tipo de carga'!A:A,'Tipo de carga'!B:B))</f>
        <v>Autoabasto</v>
      </c>
      <c r="L6764" s="37">
        <f t="shared" si="2"/>
        <v>48</v>
      </c>
      <c r="M6764" s="37">
        <f t="shared" si="3"/>
        <v>26</v>
      </c>
      <c r="N6764" s="37">
        <f t="shared" si="4"/>
        <v>11</v>
      </c>
      <c r="O6764" s="37" t="str">
        <f t="array" ref="O6764">IFERROR(XLOOKUP(K6764,'Tipo de carga'!B:B,'Tipo de carga'!C:C))</f>
        <v>Diesel</v>
      </c>
    </row>
    <row r="6765">
      <c r="A6765" s="36">
        <v>1909.0</v>
      </c>
      <c r="B6765" s="37" t="str">
        <f t="array" ref="B6765">IFERROR(XLOOKUP(A6765,'Asignacion Nov'!A:A,'Asignacion Nov'!C:C))</f>
        <v>Circuitos</v>
      </c>
      <c r="C6765" s="37" t="str">
        <f t="array" ref="C6765">IFERROR(XLOOKUP(A6765,'Asignacion Nov'!A:A,'Asignacion Nov'!B:B))</f>
        <v>EC-03</v>
      </c>
      <c r="D6765" s="38">
        <v>45622.306238425925</v>
      </c>
      <c r="E6765" s="36" t="s">
        <v>186</v>
      </c>
      <c r="F6765" s="37" t="str">
        <f t="array" ref="F6765">IFERROR(XLOOKUP(E6765,Operadores!A:A,Operadores!B:B))</f>
        <v>ZUÑDAV</v>
      </c>
      <c r="G6765" s="36" t="s">
        <v>274</v>
      </c>
      <c r="H6765" s="39">
        <v>19.63</v>
      </c>
      <c r="I6765" s="40">
        <v>763.0</v>
      </c>
      <c r="J6765" s="41">
        <f t="shared" si="5"/>
        <v>14977.69</v>
      </c>
      <c r="K6765" s="37" t="str">
        <f t="array" ref="K6765">IFERROR(XLOOKUP(G6765,'Tipo de carga'!A:A,'Tipo de carga'!B:B))</f>
        <v>Autoabasto</v>
      </c>
      <c r="L6765" s="37">
        <f t="shared" si="2"/>
        <v>48</v>
      </c>
      <c r="M6765" s="37">
        <f t="shared" si="3"/>
        <v>26</v>
      </c>
      <c r="N6765" s="37">
        <f t="shared" si="4"/>
        <v>11</v>
      </c>
      <c r="O6765" s="37" t="str">
        <f t="array" ref="O6765">IFERROR(XLOOKUP(K6765,'Tipo de carga'!B:B,'Tipo de carga'!C:C))</f>
        <v>Diesel</v>
      </c>
    </row>
    <row r="6766">
      <c r="A6766" s="36">
        <v>2009.0</v>
      </c>
      <c r="B6766" s="37" t="str">
        <f t="array" ref="B6766">IFERROR(XLOOKUP(A6766,'Asignacion Nov'!A:A,'Asignacion Nov'!C:C))</f>
        <v>MeLi Dedicado Merida</v>
      </c>
      <c r="C6766" s="37" t="str">
        <f t="array" ref="C6766">IFERROR(XLOOKUP(A6766,'Asignacion Nov'!A:A,'Asignacion Nov'!B:B))</f>
        <v>EC-05</v>
      </c>
      <c r="D6766" s="38">
        <v>45622.93337962963</v>
      </c>
      <c r="E6766" s="36" t="s">
        <v>294</v>
      </c>
      <c r="F6766" s="37" t="str">
        <f t="array" ref="F6766">IFERROR(XLOOKUP(E6766,Operadores!A:A,Operadores!B:B))</f>
        <v>GONCAR01</v>
      </c>
      <c r="G6766" s="36" t="s">
        <v>42</v>
      </c>
      <c r="H6766" s="39">
        <v>20.295153</v>
      </c>
      <c r="I6766" s="40">
        <v>379.0</v>
      </c>
      <c r="J6766" s="41">
        <f t="shared" si="5"/>
        <v>7691.862987</v>
      </c>
      <c r="K6766" s="37" t="str">
        <f t="array" ref="K6766">IFERROR(XLOOKUP(G6766,'Tipo de carga'!A:A,'Tipo de carga'!B:B))</f>
        <v>Autoabasto</v>
      </c>
      <c r="L6766" s="37">
        <f t="shared" si="2"/>
        <v>48</v>
      </c>
      <c r="M6766" s="37">
        <f t="shared" si="3"/>
        <v>26</v>
      </c>
      <c r="N6766" s="37">
        <f t="shared" si="4"/>
        <v>11</v>
      </c>
      <c r="O6766" s="37" t="str">
        <f t="array" ref="O6766">IFERROR(XLOOKUP(K6766,'Tipo de carga'!B:B,'Tipo de carga'!C:C))</f>
        <v>Diesel</v>
      </c>
    </row>
    <row r="6767">
      <c r="A6767" s="36">
        <v>2024.0</v>
      </c>
      <c r="B6767" s="37" t="str">
        <f t="array" ref="B6767">IFERROR(XLOOKUP(A6767,'Asignacion Nov'!A:A,'Asignacion Nov'!C:C))</f>
        <v>MeLi Dedicado Merida</v>
      </c>
      <c r="C6767" s="37" t="str">
        <f t="array" ref="C6767">IFERROR(XLOOKUP(A6767,'Asignacion Nov'!A:A,'Asignacion Nov'!B:B))</f>
        <v>EC-05</v>
      </c>
      <c r="D6767" s="38">
        <v>45622.90112268519</v>
      </c>
      <c r="E6767" s="36" t="s">
        <v>469</v>
      </c>
      <c r="F6767" s="37" t="str">
        <f t="array" ref="F6767">IFERROR(XLOOKUP(E6767,Operadores!A:A,Operadores!B:B))</f>
        <v>DELJOS01</v>
      </c>
      <c r="G6767" s="36" t="s">
        <v>42</v>
      </c>
      <c r="H6767" s="39">
        <v>20.295153</v>
      </c>
      <c r="I6767" s="40">
        <v>358.0</v>
      </c>
      <c r="J6767" s="41">
        <f t="shared" si="5"/>
        <v>7265.664774</v>
      </c>
      <c r="K6767" s="37" t="str">
        <f t="array" ref="K6767">IFERROR(XLOOKUP(G6767,'Tipo de carga'!A:A,'Tipo de carga'!B:B))</f>
        <v>Autoabasto</v>
      </c>
      <c r="L6767" s="37">
        <f t="shared" si="2"/>
        <v>48</v>
      </c>
      <c r="M6767" s="37">
        <f t="shared" si="3"/>
        <v>26</v>
      </c>
      <c r="N6767" s="37">
        <f t="shared" si="4"/>
        <v>11</v>
      </c>
      <c r="O6767" s="37" t="str">
        <f t="array" ref="O6767">IFERROR(XLOOKUP(K6767,'Tipo de carga'!B:B,'Tipo de carga'!C:C))</f>
        <v>Diesel</v>
      </c>
    </row>
    <row r="6768">
      <c r="A6768" s="36">
        <v>1798.0</v>
      </c>
      <c r="B6768" s="37" t="str">
        <f t="array" ref="B6768">IFERROR(XLOOKUP(A6768,'Asignacion Nov'!A:A,'Asignacion Nov'!C:C))</f>
        <v>Wm Full</v>
      </c>
      <c r="C6768" s="37" t="str">
        <f t="array" ref="C6768">IFERROR(XLOOKUP(A6768,'Asignacion Nov'!A:A,'Asignacion Nov'!B:B))</f>
        <v>EC-08</v>
      </c>
      <c r="D6768" s="38">
        <v>45622.84925925926</v>
      </c>
      <c r="E6768" s="36" t="s">
        <v>299</v>
      </c>
      <c r="F6768" s="37" t="str">
        <f t="array" ref="F6768">IFERROR(XLOOKUP(E6768,Operadores!A:A,Operadores!B:B))</f>
        <v>MARWAL</v>
      </c>
      <c r="G6768" s="36" t="s">
        <v>42</v>
      </c>
      <c r="H6768" s="39">
        <v>20.295153</v>
      </c>
      <c r="I6768" s="40">
        <v>336.0</v>
      </c>
      <c r="J6768" s="41">
        <f t="shared" si="5"/>
        <v>6819.171408</v>
      </c>
      <c r="K6768" s="37" t="str">
        <f t="array" ref="K6768">IFERROR(XLOOKUP(G6768,'Tipo de carga'!A:A,'Tipo de carga'!B:B))</f>
        <v>Autoabasto</v>
      </c>
      <c r="L6768" s="37">
        <f t="shared" si="2"/>
        <v>48</v>
      </c>
      <c r="M6768" s="37">
        <f t="shared" si="3"/>
        <v>26</v>
      </c>
      <c r="N6768" s="37">
        <f t="shared" si="4"/>
        <v>11</v>
      </c>
      <c r="O6768" s="37" t="str">
        <f t="array" ref="O6768">IFERROR(XLOOKUP(K6768,'Tipo de carga'!B:B,'Tipo de carga'!C:C))</f>
        <v>Diesel</v>
      </c>
    </row>
    <row r="6769">
      <c r="A6769" s="36">
        <v>1894.0</v>
      </c>
      <c r="B6769" s="37" t="str">
        <f t="array" ref="B6769">IFERROR(XLOOKUP(A6769,'Asignacion Nov'!A:A,'Asignacion Nov'!C:C))</f>
        <v>Pipas</v>
      </c>
      <c r="C6769" s="37" t="str">
        <f t="array" ref="C6769">IFERROR(XLOOKUP(A6769,'Asignacion Nov'!A:A,'Asignacion Nov'!B:B))</f>
        <v>EC-02</v>
      </c>
      <c r="D6769" s="38">
        <v>45622.83875</v>
      </c>
      <c r="E6769" s="36" t="s">
        <v>403</v>
      </c>
      <c r="F6769" s="37" t="str">
        <f t="array" ref="F6769">IFERROR(XLOOKUP(E6769,Operadores!A:A,Operadores!B:B))</f>
        <v>LOPJU</v>
      </c>
      <c r="G6769" s="36" t="s">
        <v>42</v>
      </c>
      <c r="H6769" s="39">
        <v>20.295153</v>
      </c>
      <c r="I6769" s="40">
        <v>300.0</v>
      </c>
      <c r="J6769" s="41">
        <f t="shared" si="5"/>
        <v>6088.5459</v>
      </c>
      <c r="K6769" s="37" t="str">
        <f t="array" ref="K6769">IFERROR(XLOOKUP(G6769,'Tipo de carga'!A:A,'Tipo de carga'!B:B))</f>
        <v>Autoabasto</v>
      </c>
      <c r="L6769" s="37">
        <f t="shared" si="2"/>
        <v>48</v>
      </c>
      <c r="M6769" s="37">
        <f t="shared" si="3"/>
        <v>26</v>
      </c>
      <c r="N6769" s="37">
        <f t="shared" si="4"/>
        <v>11</v>
      </c>
      <c r="O6769" s="37" t="str">
        <f t="array" ref="O6769">IFERROR(XLOOKUP(K6769,'Tipo de carga'!B:B,'Tipo de carga'!C:C))</f>
        <v>Diesel</v>
      </c>
    </row>
    <row r="6770">
      <c r="A6770" s="36">
        <v>1877.0</v>
      </c>
      <c r="B6770" s="37" t="str">
        <f t="array" ref="B6770">IFERROR(XLOOKUP(A6770,'Asignacion Nov'!A:A,'Asignacion Nov'!C:C))</f>
        <v>Circuitos</v>
      </c>
      <c r="C6770" s="37" t="str">
        <f t="array" ref="C6770">IFERROR(XLOOKUP(A6770,'Asignacion Nov'!A:A,'Asignacion Nov'!B:B))</f>
        <v>EC-03</v>
      </c>
      <c r="D6770" s="38">
        <v>45622.81114583334</v>
      </c>
      <c r="E6770" s="36" t="s">
        <v>397</v>
      </c>
      <c r="F6770" s="37" t="str">
        <f t="array" ref="F6770">IFERROR(XLOOKUP(E6770,Operadores!A:A,Operadores!B:B))</f>
        <v>GRERI</v>
      </c>
      <c r="G6770" s="36" t="s">
        <v>42</v>
      </c>
      <c r="H6770" s="39">
        <v>20.295153</v>
      </c>
      <c r="I6770" s="40">
        <v>275.0</v>
      </c>
      <c r="J6770" s="41">
        <f t="shared" si="5"/>
        <v>5581.167075</v>
      </c>
      <c r="K6770" s="37" t="str">
        <f t="array" ref="K6770">IFERROR(XLOOKUP(G6770,'Tipo de carga'!A:A,'Tipo de carga'!B:B))</f>
        <v>Autoabasto</v>
      </c>
      <c r="L6770" s="37">
        <f t="shared" si="2"/>
        <v>48</v>
      </c>
      <c r="M6770" s="37">
        <f t="shared" si="3"/>
        <v>26</v>
      </c>
      <c r="N6770" s="37">
        <f t="shared" si="4"/>
        <v>11</v>
      </c>
      <c r="O6770" s="37" t="str">
        <f t="array" ref="O6770">IFERROR(XLOOKUP(K6770,'Tipo de carga'!B:B,'Tipo de carga'!C:C))</f>
        <v>Diesel</v>
      </c>
    </row>
    <row r="6771">
      <c r="A6771" s="36">
        <v>1972.0</v>
      </c>
      <c r="B6771" s="37" t="str">
        <f t="array" ref="B6771">IFERROR(XLOOKUP(A6771,'Asignacion Nov'!A:A,'Asignacion Nov'!C:C))</f>
        <v>Sayer Sencillo</v>
      </c>
      <c r="C6771" s="37" t="str">
        <f t="array" ref="C6771">IFERROR(XLOOKUP(A6771,'Asignacion Nov'!A:A,'Asignacion Nov'!B:B))</f>
        <v>EC-04</v>
      </c>
      <c r="D6771" s="38">
        <v>45622.78130787037</v>
      </c>
      <c r="E6771" s="36" t="s">
        <v>59</v>
      </c>
      <c r="F6771" s="37" t="str">
        <f t="array" ref="F6771">IFERROR(XLOOKUP(E6771,Operadores!A:A,Operadores!B:B))</f>
        <v>ROMJOS</v>
      </c>
      <c r="G6771" s="36" t="s">
        <v>42</v>
      </c>
      <c r="H6771" s="39">
        <v>20.295153</v>
      </c>
      <c r="I6771" s="40">
        <v>695.0</v>
      </c>
      <c r="J6771" s="41">
        <f t="shared" si="5"/>
        <v>14105.13134</v>
      </c>
      <c r="K6771" s="37" t="str">
        <f t="array" ref="K6771">IFERROR(XLOOKUP(G6771,'Tipo de carga'!A:A,'Tipo de carga'!B:B))</f>
        <v>Autoabasto</v>
      </c>
      <c r="L6771" s="37">
        <f t="shared" si="2"/>
        <v>48</v>
      </c>
      <c r="M6771" s="37">
        <f t="shared" si="3"/>
        <v>26</v>
      </c>
      <c r="N6771" s="37">
        <f t="shared" si="4"/>
        <v>11</v>
      </c>
      <c r="O6771" s="37" t="str">
        <f t="array" ref="O6771">IFERROR(XLOOKUP(K6771,'Tipo de carga'!B:B,'Tipo de carga'!C:C))</f>
        <v>Diesel</v>
      </c>
    </row>
    <row r="6772">
      <c r="A6772" s="36">
        <v>1817.0</v>
      </c>
      <c r="B6772" s="37" t="str">
        <f t="array" ref="B6772">IFERROR(XLOOKUP(A6772,'Asignacion Nov'!A:A,'Asignacion Nov'!C:C))</f>
        <v>Wm Full</v>
      </c>
      <c r="C6772" s="37" t="str">
        <f t="array" ref="C6772">IFERROR(XLOOKUP(A6772,'Asignacion Nov'!A:A,'Asignacion Nov'!B:B))</f>
        <v>EC-08</v>
      </c>
      <c r="D6772" s="38">
        <v>45622.6571875</v>
      </c>
      <c r="E6772" s="36" t="s">
        <v>500</v>
      </c>
      <c r="F6772" s="37" t="str">
        <f t="array" ref="F6772">IFERROR(XLOOKUP(E6772,Operadores!A:A,Operadores!B:B))</f>
        <v>RUIROBX</v>
      </c>
      <c r="G6772" s="36" t="s">
        <v>42</v>
      </c>
      <c r="H6772" s="39">
        <v>20.295153</v>
      </c>
      <c r="I6772" s="40">
        <v>377.0</v>
      </c>
      <c r="J6772" s="41">
        <f t="shared" si="5"/>
        <v>7651.272681</v>
      </c>
      <c r="K6772" s="37" t="str">
        <f t="array" ref="K6772">IFERROR(XLOOKUP(G6772,'Tipo de carga'!A:A,'Tipo de carga'!B:B))</f>
        <v>Autoabasto</v>
      </c>
      <c r="L6772" s="37">
        <f t="shared" si="2"/>
        <v>48</v>
      </c>
      <c r="M6772" s="37">
        <f t="shared" si="3"/>
        <v>26</v>
      </c>
      <c r="N6772" s="37">
        <f t="shared" si="4"/>
        <v>11</v>
      </c>
      <c r="O6772" s="37" t="str">
        <f t="array" ref="O6772">IFERROR(XLOOKUP(K6772,'Tipo de carga'!B:B,'Tipo de carga'!C:C))</f>
        <v>Diesel</v>
      </c>
    </row>
    <row r="6773">
      <c r="A6773" s="36">
        <v>1818.0</v>
      </c>
      <c r="B6773" s="37" t="str">
        <f t="array" ref="B6773">IFERROR(XLOOKUP(A6773,'Asignacion Nov'!A:A,'Asignacion Nov'!C:C))</f>
        <v>Wm Full</v>
      </c>
      <c r="C6773" s="37" t="str">
        <f t="array" ref="C6773">IFERROR(XLOOKUP(A6773,'Asignacion Nov'!A:A,'Asignacion Nov'!B:B))</f>
        <v>EC-08</v>
      </c>
      <c r="D6773" s="38">
        <v>45622.64957175926</v>
      </c>
      <c r="E6773" s="36" t="s">
        <v>302</v>
      </c>
      <c r="F6773" s="37" t="str">
        <f t="array" ref="F6773">IFERROR(XLOOKUP(E6773,Operadores!A:A,Operadores!B:B))</f>
        <v>HEROCT</v>
      </c>
      <c r="G6773" s="36" t="s">
        <v>42</v>
      </c>
      <c r="H6773" s="39">
        <v>20.295153</v>
      </c>
      <c r="I6773" s="40">
        <v>430.0</v>
      </c>
      <c r="J6773" s="41">
        <f t="shared" si="5"/>
        <v>8726.91579</v>
      </c>
      <c r="K6773" s="37" t="str">
        <f t="array" ref="K6773">IFERROR(XLOOKUP(G6773,'Tipo de carga'!A:A,'Tipo de carga'!B:B))</f>
        <v>Autoabasto</v>
      </c>
      <c r="L6773" s="37">
        <f t="shared" si="2"/>
        <v>48</v>
      </c>
      <c r="M6773" s="37">
        <f t="shared" si="3"/>
        <v>26</v>
      </c>
      <c r="N6773" s="37">
        <f t="shared" si="4"/>
        <v>11</v>
      </c>
      <c r="O6773" s="37" t="str">
        <f t="array" ref="O6773">IFERROR(XLOOKUP(K6773,'Tipo de carga'!B:B,'Tipo de carga'!C:C))</f>
        <v>Diesel</v>
      </c>
    </row>
    <row r="6774">
      <c r="A6774" s="36">
        <v>2010.0</v>
      </c>
      <c r="B6774" s="37" t="str">
        <f t="array" ref="B6774">IFERROR(XLOOKUP(A6774,'Asignacion Nov'!A:A,'Asignacion Nov'!C:C))</f>
        <v>MeLi asignado SD</v>
      </c>
      <c r="C6774" s="37" t="str">
        <f t="array" ref="C6774">IFERROR(XLOOKUP(A6774,'Asignacion Nov'!A:A,'Asignacion Nov'!B:B))</f>
        <v>EC-05</v>
      </c>
      <c r="D6774" s="38">
        <v>45622.635879629626</v>
      </c>
      <c r="E6774" s="36" t="s">
        <v>194</v>
      </c>
      <c r="F6774" s="37" t="str">
        <f t="array" ref="F6774">IFERROR(XLOOKUP(E6774,Operadores!A:A,Operadores!B:B))</f>
        <v>CHAJE</v>
      </c>
      <c r="G6774" s="36" t="s">
        <v>42</v>
      </c>
      <c r="H6774" s="39">
        <v>20.295153</v>
      </c>
      <c r="I6774" s="40">
        <v>250.0</v>
      </c>
      <c r="J6774" s="41">
        <f t="shared" si="5"/>
        <v>5073.78825</v>
      </c>
      <c r="K6774" s="37" t="str">
        <f t="array" ref="K6774">IFERROR(XLOOKUP(G6774,'Tipo de carga'!A:A,'Tipo de carga'!B:B))</f>
        <v>Autoabasto</v>
      </c>
      <c r="L6774" s="37">
        <f t="shared" si="2"/>
        <v>48</v>
      </c>
      <c r="M6774" s="37">
        <f t="shared" si="3"/>
        <v>26</v>
      </c>
      <c r="N6774" s="37">
        <f t="shared" si="4"/>
        <v>11</v>
      </c>
      <c r="O6774" s="37" t="str">
        <f t="array" ref="O6774">IFERROR(XLOOKUP(K6774,'Tipo de carga'!B:B,'Tipo de carga'!C:C))</f>
        <v>Diesel</v>
      </c>
    </row>
    <row r="6775">
      <c r="A6775" s="36">
        <v>1944.0</v>
      </c>
      <c r="B6775" s="37" t="str">
        <f t="array" ref="B6775">IFERROR(XLOOKUP(A6775,'Asignacion Nov'!A:A,'Asignacion Nov'!C:C))</f>
        <v>MeLi asignado SD</v>
      </c>
      <c r="C6775" s="37" t="str">
        <f t="array" ref="C6775">IFERROR(XLOOKUP(A6775,'Asignacion Nov'!A:A,'Asignacion Nov'!B:B))</f>
        <v>EC-05</v>
      </c>
      <c r="D6775" s="38">
        <v>45622.55693287037</v>
      </c>
      <c r="E6775" s="36" t="s">
        <v>221</v>
      </c>
      <c r="F6775" s="37" t="str">
        <f t="array" ref="F6775">IFERROR(XLOOKUP(E6775,Operadores!A:A,Operadores!B:B))</f>
        <v>ORTARM</v>
      </c>
      <c r="G6775" s="36" t="s">
        <v>42</v>
      </c>
      <c r="H6775" s="39">
        <v>20.295153</v>
      </c>
      <c r="I6775" s="40">
        <v>295.0</v>
      </c>
      <c r="J6775" s="41">
        <f t="shared" si="5"/>
        <v>5987.070135</v>
      </c>
      <c r="K6775" s="37" t="str">
        <f t="array" ref="K6775">IFERROR(XLOOKUP(G6775,'Tipo de carga'!A:A,'Tipo de carga'!B:B))</f>
        <v>Autoabasto</v>
      </c>
      <c r="L6775" s="37">
        <f t="shared" si="2"/>
        <v>48</v>
      </c>
      <c r="M6775" s="37">
        <f t="shared" si="3"/>
        <v>26</v>
      </c>
      <c r="N6775" s="37">
        <f t="shared" si="4"/>
        <v>11</v>
      </c>
      <c r="O6775" s="37" t="str">
        <f t="array" ref="O6775">IFERROR(XLOOKUP(K6775,'Tipo de carga'!B:B,'Tipo de carga'!C:C))</f>
        <v>Diesel</v>
      </c>
    </row>
    <row r="6776">
      <c r="A6776" s="36">
        <v>2005.0</v>
      </c>
      <c r="B6776" s="37" t="str">
        <f t="array" ref="B6776">IFERROR(XLOOKUP(A6776,'Asignacion Nov'!A:A,'Asignacion Nov'!C:C))</f>
        <v>MeLi Dedicado Merida</v>
      </c>
      <c r="C6776" s="37" t="str">
        <f t="array" ref="C6776">IFERROR(XLOOKUP(A6776,'Asignacion Nov'!A:A,'Asignacion Nov'!B:B))</f>
        <v>EC-05</v>
      </c>
      <c r="D6776" s="38">
        <v>45622.54</v>
      </c>
      <c r="E6776" s="36" t="s">
        <v>399</v>
      </c>
      <c r="F6776" s="37" t="str">
        <f t="array" ref="F6776">IFERROR(XLOOKUP(E6776,Operadores!A:A,Operadores!B:B))</f>
        <v>DOMLEO</v>
      </c>
      <c r="G6776" s="36" t="s">
        <v>42</v>
      </c>
      <c r="H6776" s="39">
        <v>20.295153</v>
      </c>
      <c r="I6776" s="40">
        <v>480.0</v>
      </c>
      <c r="J6776" s="41">
        <f t="shared" si="5"/>
        <v>9741.67344</v>
      </c>
      <c r="K6776" s="37" t="str">
        <f t="array" ref="K6776">IFERROR(XLOOKUP(G6776,'Tipo de carga'!A:A,'Tipo de carga'!B:B))</f>
        <v>Autoabasto</v>
      </c>
      <c r="L6776" s="37">
        <f t="shared" si="2"/>
        <v>48</v>
      </c>
      <c r="M6776" s="37">
        <f t="shared" si="3"/>
        <v>26</v>
      </c>
      <c r="N6776" s="37">
        <f t="shared" si="4"/>
        <v>11</v>
      </c>
      <c r="O6776" s="37" t="str">
        <f t="array" ref="O6776">IFERROR(XLOOKUP(K6776,'Tipo de carga'!B:B,'Tipo de carga'!C:C))</f>
        <v>Diesel</v>
      </c>
    </row>
    <row r="6777">
      <c r="A6777" s="36">
        <v>2031.0</v>
      </c>
      <c r="B6777" s="37" t="str">
        <f t="array" ref="B6777">IFERROR(XLOOKUP(A6777,'Asignacion Nov'!A:A,'Asignacion Nov'!C:C))</f>
        <v>MeLi Dedicado Merida</v>
      </c>
      <c r="C6777" s="37" t="str">
        <f t="array" ref="C6777">IFERROR(XLOOKUP(A6777,'Asignacion Nov'!A:A,'Asignacion Nov'!B:B))</f>
        <v>EC-05</v>
      </c>
      <c r="D6777" s="38">
        <v>45622.43927083333</v>
      </c>
      <c r="E6777" s="36" t="s">
        <v>304</v>
      </c>
      <c r="F6777" s="37" t="str">
        <f t="array" ref="F6777">IFERROR(XLOOKUP(E6777,Operadores!A:A,Operadores!B:B))</f>
        <v>ORTEDU</v>
      </c>
      <c r="G6777" s="36" t="s">
        <v>42</v>
      </c>
      <c r="H6777" s="39">
        <v>20.295153</v>
      </c>
      <c r="I6777" s="40">
        <v>260.0</v>
      </c>
      <c r="J6777" s="41">
        <f t="shared" si="5"/>
        <v>5276.73978</v>
      </c>
      <c r="K6777" s="37" t="str">
        <f t="array" ref="K6777">IFERROR(XLOOKUP(G6777,'Tipo de carga'!A:A,'Tipo de carga'!B:B))</f>
        <v>Autoabasto</v>
      </c>
      <c r="L6777" s="37">
        <f t="shared" si="2"/>
        <v>48</v>
      </c>
      <c r="M6777" s="37">
        <f t="shared" si="3"/>
        <v>26</v>
      </c>
      <c r="N6777" s="37">
        <f t="shared" si="4"/>
        <v>11</v>
      </c>
      <c r="O6777" s="37" t="str">
        <f t="array" ref="O6777">IFERROR(XLOOKUP(K6777,'Tipo de carga'!B:B,'Tipo de carga'!C:C))</f>
        <v>Diesel</v>
      </c>
    </row>
    <row r="6778">
      <c r="A6778" s="36">
        <v>1714.0</v>
      </c>
      <c r="B6778" s="37" t="str">
        <f t="array" ref="B6778">IFERROR(XLOOKUP(A6778,'Asignacion Nov'!A:A,'Asignacion Nov'!C:C))</f>
        <v>Wm Sencillo</v>
      </c>
      <c r="C6778" s="37" t="str">
        <f t="array" ref="C6778">IFERROR(XLOOKUP(A6778,'Asignacion Nov'!A:A,'Asignacion Nov'!B:B))</f>
        <v>EC-08</v>
      </c>
      <c r="D6778" s="38">
        <v>45622.419340277775</v>
      </c>
      <c r="E6778" s="36" t="s">
        <v>504</v>
      </c>
      <c r="F6778" s="37" t="str">
        <f t="array" ref="F6778">IFERROR(XLOOKUP(E6778,Operadores!A:A,Operadores!B:B))</f>
        <v>SOLLUI</v>
      </c>
      <c r="G6778" s="36" t="s">
        <v>42</v>
      </c>
      <c r="H6778" s="39">
        <v>20.295153</v>
      </c>
      <c r="I6778" s="40">
        <v>500.0</v>
      </c>
      <c r="J6778" s="41">
        <f t="shared" si="5"/>
        <v>10147.5765</v>
      </c>
      <c r="K6778" s="37" t="str">
        <f t="array" ref="K6778">IFERROR(XLOOKUP(G6778,'Tipo de carga'!A:A,'Tipo de carga'!B:B))</f>
        <v>Autoabasto</v>
      </c>
      <c r="L6778" s="37">
        <f t="shared" si="2"/>
        <v>48</v>
      </c>
      <c r="M6778" s="37">
        <f t="shared" si="3"/>
        <v>26</v>
      </c>
      <c r="N6778" s="37">
        <f t="shared" si="4"/>
        <v>11</v>
      </c>
      <c r="O6778" s="37" t="str">
        <f t="array" ref="O6778">IFERROR(XLOOKUP(K6778,'Tipo de carga'!B:B,'Tipo de carga'!C:C))</f>
        <v>Diesel</v>
      </c>
    </row>
    <row r="6779">
      <c r="A6779" s="36">
        <v>1816.0</v>
      </c>
      <c r="B6779" s="37" t="str">
        <f t="array" ref="B6779">IFERROR(XLOOKUP(A6779,'Asignacion Nov'!A:A,'Asignacion Nov'!C:C))</f>
        <v>Wm Full</v>
      </c>
      <c r="C6779" s="37" t="str">
        <f t="array" ref="C6779">IFERROR(XLOOKUP(A6779,'Asignacion Nov'!A:A,'Asignacion Nov'!B:B))</f>
        <v>EC-08</v>
      </c>
      <c r="D6779" s="38">
        <v>45622.37472222222</v>
      </c>
      <c r="E6779" s="36" t="s">
        <v>521</v>
      </c>
      <c r="F6779" s="37" t="str">
        <f t="array" ref="F6779">IFERROR(XLOOKUP(E6779,Operadores!A:A,Operadores!B:B))</f>
        <v>COPJAI</v>
      </c>
      <c r="G6779" s="36" t="s">
        <v>42</v>
      </c>
      <c r="H6779" s="39">
        <v>20.295153</v>
      </c>
      <c r="I6779" s="40">
        <v>422.0</v>
      </c>
      <c r="J6779" s="41">
        <f t="shared" si="5"/>
        <v>8564.554566</v>
      </c>
      <c r="K6779" s="37" t="str">
        <f t="array" ref="K6779">IFERROR(XLOOKUP(G6779,'Tipo de carga'!A:A,'Tipo de carga'!B:B))</f>
        <v>Autoabasto</v>
      </c>
      <c r="L6779" s="37">
        <f t="shared" si="2"/>
        <v>48</v>
      </c>
      <c r="M6779" s="37">
        <f t="shared" si="3"/>
        <v>26</v>
      </c>
      <c r="N6779" s="37">
        <f t="shared" si="4"/>
        <v>11</v>
      </c>
      <c r="O6779" s="37" t="str">
        <f t="array" ref="O6779">IFERROR(XLOOKUP(K6779,'Tipo de carga'!B:B,'Tipo de carga'!C:C))</f>
        <v>Diesel</v>
      </c>
    </row>
    <row r="6780">
      <c r="A6780" s="36">
        <v>1736.0</v>
      </c>
      <c r="B6780" s="37" t="str">
        <f t="array" ref="B6780">IFERROR(XLOOKUP(A6780,'Asignacion Nov'!A:A,'Asignacion Nov'!C:C))</f>
        <v>Wm Full</v>
      </c>
      <c r="C6780" s="37" t="str">
        <f t="array" ref="C6780">IFERROR(XLOOKUP(A6780,'Asignacion Nov'!A:A,'Asignacion Nov'!B:B))</f>
        <v>EC-08</v>
      </c>
      <c r="D6780" s="38">
        <v>45622.3650462963</v>
      </c>
      <c r="E6780" s="36" t="s">
        <v>476</v>
      </c>
      <c r="F6780" s="37" t="str">
        <f t="array" ref="F6780">IFERROR(XLOOKUP(E6780,Operadores!A:A,Operadores!B:B))</f>
        <v>VILJE</v>
      </c>
      <c r="G6780" s="36" t="s">
        <v>42</v>
      </c>
      <c r="H6780" s="39">
        <v>20.295153</v>
      </c>
      <c r="I6780" s="40">
        <v>420.0</v>
      </c>
      <c r="J6780" s="41">
        <f t="shared" si="5"/>
        <v>8523.96426</v>
      </c>
      <c r="K6780" s="37" t="str">
        <f t="array" ref="K6780">IFERROR(XLOOKUP(G6780,'Tipo de carga'!A:A,'Tipo de carga'!B:B))</f>
        <v>Autoabasto</v>
      </c>
      <c r="L6780" s="37">
        <f t="shared" si="2"/>
        <v>48</v>
      </c>
      <c r="M6780" s="37">
        <f t="shared" si="3"/>
        <v>26</v>
      </c>
      <c r="N6780" s="37">
        <f t="shared" si="4"/>
        <v>11</v>
      </c>
      <c r="O6780" s="37" t="str">
        <f t="array" ref="O6780">IFERROR(XLOOKUP(K6780,'Tipo de carga'!B:B,'Tipo de carga'!C:C))</f>
        <v>Diesel</v>
      </c>
    </row>
    <row r="6781">
      <c r="A6781" s="36">
        <v>2006.0</v>
      </c>
      <c r="B6781" s="37" t="str">
        <f t="array" ref="B6781">IFERROR(XLOOKUP(A6781,'Asignacion Nov'!A:A,'Asignacion Nov'!C:C))</f>
        <v>MeLi Dedicado Merida</v>
      </c>
      <c r="C6781" s="37" t="str">
        <f t="array" ref="C6781">IFERROR(XLOOKUP(A6781,'Asignacion Nov'!A:A,'Asignacion Nov'!B:B))</f>
        <v>EC-05</v>
      </c>
      <c r="D6781" s="38">
        <v>45622.35328703704</v>
      </c>
      <c r="E6781" s="36" t="s">
        <v>158</v>
      </c>
      <c r="F6781" s="37" t="str">
        <f t="array" ref="F6781">IFERROR(XLOOKUP(E6781,Operadores!A:A,Operadores!B:B))</f>
        <v>SANOSC</v>
      </c>
      <c r="G6781" s="36" t="s">
        <v>42</v>
      </c>
      <c r="H6781" s="39">
        <v>20.295153</v>
      </c>
      <c r="I6781" s="40">
        <v>233.0</v>
      </c>
      <c r="J6781" s="41">
        <f t="shared" si="5"/>
        <v>4728.770649</v>
      </c>
      <c r="K6781" s="37" t="str">
        <f t="array" ref="K6781">IFERROR(XLOOKUP(G6781,'Tipo de carga'!A:A,'Tipo de carga'!B:B))</f>
        <v>Autoabasto</v>
      </c>
      <c r="L6781" s="37">
        <f t="shared" si="2"/>
        <v>48</v>
      </c>
      <c r="M6781" s="37">
        <f t="shared" si="3"/>
        <v>26</v>
      </c>
      <c r="N6781" s="37">
        <f t="shared" si="4"/>
        <v>11</v>
      </c>
      <c r="O6781" s="37" t="str">
        <f t="array" ref="O6781">IFERROR(XLOOKUP(K6781,'Tipo de carga'!B:B,'Tipo de carga'!C:C))</f>
        <v>Diesel</v>
      </c>
    </row>
    <row r="6782">
      <c r="A6782" s="36">
        <v>1998.0</v>
      </c>
      <c r="B6782" s="37" t="str">
        <f t="array" ref="B6782">IFERROR(XLOOKUP(A6782,'Asignacion Nov'!A:A,'Asignacion Nov'!C:C))</f>
        <v>MeLi Dedicado Merida</v>
      </c>
      <c r="C6782" s="37" t="str">
        <f t="array" ref="C6782">IFERROR(XLOOKUP(A6782,'Asignacion Nov'!A:A,'Asignacion Nov'!B:B))</f>
        <v>EC-05</v>
      </c>
      <c r="D6782" s="38">
        <v>45622.35123842592</v>
      </c>
      <c r="E6782" s="36" t="s">
        <v>452</v>
      </c>
      <c r="F6782" s="37" t="str">
        <f t="array" ref="F6782">IFERROR(XLOOKUP(E6782,Operadores!A:A,Operadores!B:B))</f>
        <v>AGUMAU</v>
      </c>
      <c r="G6782" s="36" t="s">
        <v>42</v>
      </c>
      <c r="H6782" s="39">
        <v>20.295153</v>
      </c>
      <c r="I6782" s="40">
        <v>278.0</v>
      </c>
      <c r="J6782" s="41">
        <f t="shared" si="5"/>
        <v>5642.052534</v>
      </c>
      <c r="K6782" s="37" t="str">
        <f t="array" ref="K6782">IFERROR(XLOOKUP(G6782,'Tipo de carga'!A:A,'Tipo de carga'!B:B))</f>
        <v>Autoabasto</v>
      </c>
      <c r="L6782" s="37">
        <f t="shared" si="2"/>
        <v>48</v>
      </c>
      <c r="M6782" s="37">
        <f t="shared" si="3"/>
        <v>26</v>
      </c>
      <c r="N6782" s="37">
        <f t="shared" si="4"/>
        <v>11</v>
      </c>
      <c r="O6782" s="37" t="str">
        <f t="array" ref="O6782">IFERROR(XLOOKUP(K6782,'Tipo de carga'!B:B,'Tipo de carga'!C:C))</f>
        <v>Diesel</v>
      </c>
    </row>
    <row r="6783">
      <c r="A6783" s="36">
        <v>1897.0</v>
      </c>
      <c r="B6783" s="37" t="str">
        <f t="array" ref="B6783">IFERROR(XLOOKUP(A6783,'Asignacion Nov'!A:A,'Asignacion Nov'!C:C))</f>
        <v>Full Liver</v>
      </c>
      <c r="C6783" s="37" t="str">
        <f t="array" ref="C6783">IFERROR(XLOOKUP(A6783,'Asignacion Nov'!A:A,'Asignacion Nov'!B:B))</f>
        <v>EC-01</v>
      </c>
      <c r="D6783" s="38">
        <v>45622.27684027778</v>
      </c>
      <c r="E6783" s="36" t="s">
        <v>408</v>
      </c>
      <c r="F6783" s="37" t="str">
        <f t="array" ref="F6783">IFERROR(XLOOKUP(E6783,Operadores!A:A,Operadores!B:B))</f>
        <v>RODAR</v>
      </c>
      <c r="G6783" s="36" t="s">
        <v>42</v>
      </c>
      <c r="H6783" s="39">
        <v>20.295153</v>
      </c>
      <c r="I6783" s="40">
        <v>623.0</v>
      </c>
      <c r="J6783" s="41">
        <f t="shared" si="5"/>
        <v>12643.88032</v>
      </c>
      <c r="K6783" s="37" t="str">
        <f t="array" ref="K6783">IFERROR(XLOOKUP(G6783,'Tipo de carga'!A:A,'Tipo de carga'!B:B))</f>
        <v>Autoabasto</v>
      </c>
      <c r="L6783" s="37">
        <f t="shared" si="2"/>
        <v>48</v>
      </c>
      <c r="M6783" s="37">
        <f t="shared" si="3"/>
        <v>26</v>
      </c>
      <c r="N6783" s="37">
        <f t="shared" si="4"/>
        <v>11</v>
      </c>
      <c r="O6783" s="37" t="str">
        <f t="array" ref="O6783">IFERROR(XLOOKUP(K6783,'Tipo de carga'!B:B,'Tipo de carga'!C:C))</f>
        <v>Diesel</v>
      </c>
    </row>
    <row r="6784">
      <c r="A6784" s="36">
        <v>1826.0</v>
      </c>
      <c r="B6784" s="37" t="str">
        <f t="array" ref="B6784">IFERROR(XLOOKUP(A6784,'Asignacion Nov'!A:A,'Asignacion Nov'!C:C))</f>
        <v>Wm Full</v>
      </c>
      <c r="C6784" s="37" t="str">
        <f t="array" ref="C6784">IFERROR(XLOOKUP(A6784,'Asignacion Nov'!A:A,'Asignacion Nov'!B:B))</f>
        <v>EC-08</v>
      </c>
      <c r="D6784" s="38">
        <v>45622.231307870374</v>
      </c>
      <c r="E6784" s="36" t="s">
        <v>298</v>
      </c>
      <c r="F6784" s="37" t="str">
        <f t="array" ref="F6784">IFERROR(XLOOKUP(E6784,Operadores!A:A,Operadores!B:B))</f>
        <v>MORFRE01</v>
      </c>
      <c r="G6784" s="36" t="s">
        <v>42</v>
      </c>
      <c r="H6784" s="39">
        <v>20.295153</v>
      </c>
      <c r="I6784" s="40">
        <v>329.0</v>
      </c>
      <c r="J6784" s="41">
        <f t="shared" si="5"/>
        <v>6677.105337</v>
      </c>
      <c r="K6784" s="37" t="str">
        <f t="array" ref="K6784">IFERROR(XLOOKUP(G6784,'Tipo de carga'!A:A,'Tipo de carga'!B:B))</f>
        <v>Autoabasto</v>
      </c>
      <c r="L6784" s="37">
        <f t="shared" si="2"/>
        <v>48</v>
      </c>
      <c r="M6784" s="37">
        <f t="shared" si="3"/>
        <v>26</v>
      </c>
      <c r="N6784" s="37">
        <f t="shared" si="4"/>
        <v>11</v>
      </c>
      <c r="O6784" s="37" t="str">
        <f t="array" ref="O6784">IFERROR(XLOOKUP(K6784,'Tipo de carga'!B:B,'Tipo de carga'!C:C))</f>
        <v>Diesel</v>
      </c>
    </row>
    <row r="6785">
      <c r="A6785" s="36">
        <v>1991.0</v>
      </c>
      <c r="B6785" s="37" t="str">
        <f t="array" ref="B6785">IFERROR(XLOOKUP(A6785,'Asignacion Nov'!A:A,'Asignacion Nov'!C:C))</f>
        <v>MeLi Dedicado Merida</v>
      </c>
      <c r="C6785" s="37" t="str">
        <f t="array" ref="C6785">IFERROR(XLOOKUP(A6785,'Asignacion Nov'!A:A,'Asignacion Nov'!B:B))</f>
        <v>EC-05</v>
      </c>
      <c r="D6785" s="38">
        <v>45622.192025462966</v>
      </c>
      <c r="E6785" s="36" t="s">
        <v>204</v>
      </c>
      <c r="F6785" s="37" t="str">
        <f t="array" ref="F6785">IFERROR(XLOOKUP(E6785,Operadores!A:A,Operadores!B:B))</f>
        <v>AGUARM</v>
      </c>
      <c r="G6785" s="36" t="s">
        <v>42</v>
      </c>
      <c r="H6785" s="39">
        <v>20.295153</v>
      </c>
      <c r="I6785" s="40">
        <v>209.0</v>
      </c>
      <c r="J6785" s="41">
        <f t="shared" si="5"/>
        <v>4241.686977</v>
      </c>
      <c r="K6785" s="37" t="str">
        <f t="array" ref="K6785">IFERROR(XLOOKUP(G6785,'Tipo de carga'!A:A,'Tipo de carga'!B:B))</f>
        <v>Autoabasto</v>
      </c>
      <c r="L6785" s="37">
        <f t="shared" si="2"/>
        <v>48</v>
      </c>
      <c r="M6785" s="37">
        <f t="shared" si="3"/>
        <v>26</v>
      </c>
      <c r="N6785" s="37">
        <f t="shared" si="4"/>
        <v>11</v>
      </c>
      <c r="O6785" s="37" t="str">
        <f t="array" ref="O6785">IFERROR(XLOOKUP(K6785,'Tipo de carga'!B:B,'Tipo de carga'!C:C))</f>
        <v>Diesel</v>
      </c>
    </row>
    <row r="6786">
      <c r="A6786" s="36">
        <v>1882.0</v>
      </c>
      <c r="B6786" s="37" t="str">
        <f t="array" ref="B6786">IFERROR(XLOOKUP(A6786,'Asignacion Nov'!A:A,'Asignacion Nov'!C:C))</f>
        <v>Sayer Sencillo</v>
      </c>
      <c r="C6786" s="37" t="str">
        <f t="array" ref="C6786">IFERROR(XLOOKUP(A6786,'Asignacion Nov'!A:A,'Asignacion Nov'!B:B))</f>
        <v>EC-04</v>
      </c>
      <c r="D6786" s="38">
        <v>45622.12394675926</v>
      </c>
      <c r="E6786" s="36" t="s">
        <v>49</v>
      </c>
      <c r="F6786" s="37" t="str">
        <f t="array" ref="F6786">IFERROR(XLOOKUP(E6786,Operadores!A:A,Operadores!B:B))</f>
        <v>FABMA</v>
      </c>
      <c r="G6786" s="36" t="s">
        <v>42</v>
      </c>
      <c r="H6786" s="39">
        <v>20.295153</v>
      </c>
      <c r="I6786" s="40">
        <v>550.0</v>
      </c>
      <c r="J6786" s="41">
        <f t="shared" si="5"/>
        <v>11162.33415</v>
      </c>
      <c r="K6786" s="37" t="str">
        <f t="array" ref="K6786">IFERROR(XLOOKUP(G6786,'Tipo de carga'!A:A,'Tipo de carga'!B:B))</f>
        <v>Autoabasto</v>
      </c>
      <c r="L6786" s="37">
        <f t="shared" si="2"/>
        <v>48</v>
      </c>
      <c r="M6786" s="37">
        <f t="shared" si="3"/>
        <v>26</v>
      </c>
      <c r="N6786" s="37">
        <f t="shared" si="4"/>
        <v>11</v>
      </c>
      <c r="O6786" s="37" t="str">
        <f t="array" ref="O6786">IFERROR(XLOOKUP(K6786,'Tipo de carga'!B:B,'Tipo de carga'!C:C))</f>
        <v>Diesel</v>
      </c>
    </row>
    <row r="6787">
      <c r="A6787" s="36">
        <v>1999.0</v>
      </c>
      <c r="B6787" s="37" t="str">
        <f t="array" ref="B6787">IFERROR(XLOOKUP(A6787,'Asignacion Nov'!A:A,'Asignacion Nov'!C:C))</f>
        <v>MeLi Dedicado Merida</v>
      </c>
      <c r="C6787" s="37" t="str">
        <f t="array" ref="C6787">IFERROR(XLOOKUP(A6787,'Asignacion Nov'!A:A,'Asignacion Nov'!B:B))</f>
        <v>EC-05</v>
      </c>
      <c r="D6787" s="38">
        <v>45622.11332175926</v>
      </c>
      <c r="E6787" s="36" t="s">
        <v>543</v>
      </c>
      <c r="F6787" s="37" t="str">
        <f t="array" ref="F6787">IFERROR(XLOOKUP(E6787,Operadores!A:A,Operadores!B:B))</f>
        <v>CAMJOS</v>
      </c>
      <c r="G6787" s="36" t="s">
        <v>42</v>
      </c>
      <c r="H6787" s="39">
        <v>20.295153</v>
      </c>
      <c r="I6787" s="40">
        <v>415.0</v>
      </c>
      <c r="J6787" s="41">
        <f t="shared" si="5"/>
        <v>8422.488495</v>
      </c>
      <c r="K6787" s="37" t="str">
        <f t="array" ref="K6787">IFERROR(XLOOKUP(G6787,'Tipo de carga'!A:A,'Tipo de carga'!B:B))</f>
        <v>Autoabasto</v>
      </c>
      <c r="L6787" s="37">
        <f t="shared" si="2"/>
        <v>48</v>
      </c>
      <c r="M6787" s="37">
        <f t="shared" si="3"/>
        <v>26</v>
      </c>
      <c r="N6787" s="37">
        <f t="shared" si="4"/>
        <v>11</v>
      </c>
      <c r="O6787" s="37" t="str">
        <f t="array" ref="O6787">IFERROR(XLOOKUP(K6787,'Tipo de carga'!B:B,'Tipo de carga'!C:C))</f>
        <v>Diesel</v>
      </c>
    </row>
    <row r="6788">
      <c r="A6788" s="36">
        <v>1996.0</v>
      </c>
      <c r="B6788" s="37" t="str">
        <f t="array" ref="B6788">IFERROR(XLOOKUP(A6788,'Asignacion Nov'!A:A,'Asignacion Nov'!C:C))</f>
        <v>MeLi Dedicado Merida</v>
      </c>
      <c r="C6788" s="37" t="str">
        <f t="array" ref="C6788">IFERROR(XLOOKUP(A6788,'Asignacion Nov'!A:A,'Asignacion Nov'!B:B))</f>
        <v>EC-05</v>
      </c>
      <c r="D6788" s="38">
        <v>45622.1075</v>
      </c>
      <c r="E6788" s="36" t="s">
        <v>580</v>
      </c>
      <c r="F6788" s="37" t="str">
        <f t="array" ref="F6788">IFERROR(XLOOKUP(E6788,Operadores!A:A,Operadores!B:B))</f>
        <v>HERNOR</v>
      </c>
      <c r="G6788" s="36" t="s">
        <v>42</v>
      </c>
      <c r="H6788" s="39">
        <v>20.295153</v>
      </c>
      <c r="I6788" s="40">
        <v>447.0</v>
      </c>
      <c r="J6788" s="41">
        <f t="shared" si="5"/>
        <v>9071.933391</v>
      </c>
      <c r="K6788" s="37" t="str">
        <f t="array" ref="K6788">IFERROR(XLOOKUP(G6788,'Tipo de carga'!A:A,'Tipo de carga'!B:B))</f>
        <v>Autoabasto</v>
      </c>
      <c r="L6788" s="37">
        <f t="shared" si="2"/>
        <v>48</v>
      </c>
      <c r="M6788" s="37">
        <f t="shared" si="3"/>
        <v>26</v>
      </c>
      <c r="N6788" s="37">
        <f t="shared" si="4"/>
        <v>11</v>
      </c>
      <c r="O6788" s="37" t="str">
        <f t="array" ref="O6788">IFERROR(XLOOKUP(K6788,'Tipo de carga'!B:B,'Tipo de carga'!C:C))</f>
        <v>Diesel</v>
      </c>
    </row>
    <row r="6789">
      <c r="A6789" s="36">
        <v>2026.0</v>
      </c>
      <c r="B6789" s="37" t="str">
        <f t="array" ref="B6789">IFERROR(XLOOKUP(A6789,'Asignacion Nov'!A:A,'Asignacion Nov'!C:C))</f>
        <v>MeLi Dedicado Merida</v>
      </c>
      <c r="C6789" s="37" t="str">
        <f t="array" ref="C6789">IFERROR(XLOOKUP(A6789,'Asignacion Nov'!A:A,'Asignacion Nov'!B:B))</f>
        <v>EC-05</v>
      </c>
      <c r="D6789" s="38">
        <v>45622.06054398148</v>
      </c>
      <c r="E6789" s="36" t="s">
        <v>227</v>
      </c>
      <c r="F6789" s="37" t="str">
        <f t="array" ref="F6789">IFERROR(XLOOKUP(E6789,Operadores!A:A,Operadores!B:B))</f>
        <v>PERAN01</v>
      </c>
      <c r="G6789" s="36" t="s">
        <v>42</v>
      </c>
      <c r="H6789" s="39">
        <v>20.295153</v>
      </c>
      <c r="I6789" s="40">
        <v>347.0</v>
      </c>
      <c r="J6789" s="41">
        <f t="shared" si="5"/>
        <v>7042.418091</v>
      </c>
      <c r="K6789" s="37" t="str">
        <f t="array" ref="K6789">IFERROR(XLOOKUP(G6789,'Tipo de carga'!A:A,'Tipo de carga'!B:B))</f>
        <v>Autoabasto</v>
      </c>
      <c r="L6789" s="37">
        <f t="shared" si="2"/>
        <v>48</v>
      </c>
      <c r="M6789" s="37">
        <f t="shared" si="3"/>
        <v>26</v>
      </c>
      <c r="N6789" s="37">
        <f t="shared" si="4"/>
        <v>11</v>
      </c>
      <c r="O6789" s="37" t="str">
        <f t="array" ref="O6789">IFERROR(XLOOKUP(K6789,'Tipo de carga'!B:B,'Tipo de carga'!C:C))</f>
        <v>Diesel</v>
      </c>
    </row>
    <row r="6790">
      <c r="A6790" s="36">
        <v>2023.0</v>
      </c>
      <c r="B6790" s="37" t="str">
        <f t="array" ref="B6790">IFERROR(XLOOKUP(A6790,'Asignacion Nov'!A:A,'Asignacion Nov'!C:C))</f>
        <v>MeLi Asignado TD</v>
      </c>
      <c r="C6790" s="37" t="str">
        <f t="array" ref="C6790">IFERROR(XLOOKUP(A6790,'Asignacion Nov'!A:A,'Asignacion Nov'!B:B))</f>
        <v>EC-05</v>
      </c>
      <c r="D6790" s="38">
        <v>45622.47430555556</v>
      </c>
      <c r="E6790" s="36" t="s">
        <v>297</v>
      </c>
      <c r="F6790" s="37" t="str">
        <f t="array" ref="F6790">IFERROR(XLOOKUP(E6790,Operadores!A:A,Operadores!B:B))</f>
        <v>HUEAR</v>
      </c>
      <c r="G6790" s="36" t="s">
        <v>425</v>
      </c>
      <c r="H6790" s="39">
        <v>26.09</v>
      </c>
      <c r="I6790" s="40">
        <v>138.0</v>
      </c>
      <c r="J6790" s="41">
        <f t="shared" si="5"/>
        <v>3600.42</v>
      </c>
      <c r="K6790" s="37" t="str">
        <f t="array" ref="K6790">IFERROR(XLOOKUP(G6790,'Tipo de carga'!A:A,'Tipo de carga'!B:B))</f>
        <v>Ticket</v>
      </c>
      <c r="L6790" s="37">
        <f t="shared" si="2"/>
        <v>48</v>
      </c>
      <c r="M6790" s="37">
        <f t="shared" si="3"/>
        <v>26</v>
      </c>
      <c r="N6790" s="37">
        <f t="shared" si="4"/>
        <v>11</v>
      </c>
      <c r="O6790" s="37" t="str">
        <f t="array" ref="O6790">IFERROR(XLOOKUP(K6790,'Tipo de carga'!B:B,'Tipo de carga'!C:C))</f>
        <v>Diesel</v>
      </c>
    </row>
    <row r="6791">
      <c r="A6791" s="36">
        <v>1836.0</v>
      </c>
      <c r="B6791" s="37" t="str">
        <f t="array" ref="B6791">IFERROR(XLOOKUP(A6791,'Asignacion Nov'!A:A,'Asignacion Nov'!C:C))</f>
        <v>Full Liver</v>
      </c>
      <c r="C6791" s="37" t="str">
        <f t="array" ref="C6791">IFERROR(XLOOKUP(A6791,'Asignacion Nov'!A:A,'Asignacion Nov'!B:B))</f>
        <v>EC-01</v>
      </c>
      <c r="D6791" s="38">
        <v>45622.50347222222</v>
      </c>
      <c r="E6791" s="36" t="s">
        <v>575</v>
      </c>
      <c r="F6791" s="37" t="str">
        <f t="array" ref="F6791">IFERROR(XLOOKUP(E6791,Operadores!A:A,Operadores!B:B))</f>
        <v>ESCLUI</v>
      </c>
      <c r="G6791" s="36" t="s">
        <v>425</v>
      </c>
      <c r="H6791" s="39">
        <v>24.69</v>
      </c>
      <c r="I6791" s="40">
        <v>194.0</v>
      </c>
      <c r="J6791" s="41">
        <f t="shared" si="5"/>
        <v>4789.86</v>
      </c>
      <c r="K6791" s="37" t="str">
        <f t="array" ref="K6791">IFERROR(XLOOKUP(G6791,'Tipo de carga'!A:A,'Tipo de carga'!B:B))</f>
        <v>Ticket</v>
      </c>
      <c r="L6791" s="37">
        <f t="shared" si="2"/>
        <v>48</v>
      </c>
      <c r="M6791" s="37">
        <f t="shared" si="3"/>
        <v>26</v>
      </c>
      <c r="N6791" s="37">
        <f t="shared" si="4"/>
        <v>11</v>
      </c>
      <c r="O6791" s="37" t="str">
        <f t="array" ref="O6791">IFERROR(XLOOKUP(K6791,'Tipo de carga'!B:B,'Tipo de carga'!C:C))</f>
        <v>Diesel</v>
      </c>
    </row>
    <row r="6792">
      <c r="A6792" s="36">
        <v>1983.0</v>
      </c>
      <c r="B6792" s="37" t="str">
        <f t="array" ref="B6792">IFERROR(XLOOKUP(A6792,'Asignacion Nov'!A:A,'Asignacion Nov'!C:C))</f>
        <v>MeLi asignado SD</v>
      </c>
      <c r="C6792" s="37" t="str">
        <f t="array" ref="C6792">IFERROR(XLOOKUP(A6792,'Asignacion Nov'!A:A,'Asignacion Nov'!B:B))</f>
        <v>EC-05</v>
      </c>
      <c r="D6792" s="38">
        <v>45622.50347222222</v>
      </c>
      <c r="E6792" s="36"/>
      <c r="F6792" s="37"/>
      <c r="G6792" s="36" t="s">
        <v>425</v>
      </c>
      <c r="H6792" s="39">
        <v>24.99</v>
      </c>
      <c r="I6792" s="40">
        <v>164.06</v>
      </c>
      <c r="J6792" s="41">
        <f t="shared" si="5"/>
        <v>4099.8594</v>
      </c>
      <c r="K6792" s="37" t="str">
        <f t="array" ref="K6792">IFERROR(XLOOKUP(G6792,'Tipo de carga'!A:A,'Tipo de carga'!B:B))</f>
        <v>Ticket</v>
      </c>
      <c r="L6792" s="37">
        <f t="shared" si="2"/>
        <v>48</v>
      </c>
      <c r="M6792" s="37">
        <f t="shared" si="3"/>
        <v>26</v>
      </c>
      <c r="N6792" s="37">
        <f t="shared" si="4"/>
        <v>11</v>
      </c>
      <c r="O6792" s="37" t="str">
        <f t="array" ref="O6792">IFERROR(XLOOKUP(K6792,'Tipo de carga'!B:B,'Tipo de carga'!C:C))</f>
        <v>Diesel</v>
      </c>
    </row>
    <row r="6793">
      <c r="A6793" s="36">
        <v>2013.0</v>
      </c>
      <c r="B6793" s="37" t="str">
        <f t="array" ref="B6793">IFERROR(XLOOKUP(A6793,'Asignacion Nov'!A:A,'Asignacion Nov'!C:C))</f>
        <v>MeLi Dedicado Merida</v>
      </c>
      <c r="C6793" s="37" t="str">
        <f t="array" ref="C6793">IFERROR(XLOOKUP(A6793,'Asignacion Nov'!A:A,'Asignacion Nov'!B:B))</f>
        <v>EC-05</v>
      </c>
      <c r="D6793" s="38">
        <v>45622.50347222222</v>
      </c>
      <c r="E6793" s="36"/>
      <c r="F6793" s="37"/>
      <c r="G6793" s="36" t="s">
        <v>425</v>
      </c>
      <c r="H6793" s="39">
        <v>24.99</v>
      </c>
      <c r="I6793" s="40">
        <v>336.13</v>
      </c>
      <c r="J6793" s="41">
        <f t="shared" si="5"/>
        <v>8399.8887</v>
      </c>
      <c r="K6793" s="37" t="str">
        <f t="array" ref="K6793">IFERROR(XLOOKUP(G6793,'Tipo de carga'!A:A,'Tipo de carga'!B:B))</f>
        <v>Ticket</v>
      </c>
      <c r="L6793" s="37">
        <f t="shared" si="2"/>
        <v>48</v>
      </c>
      <c r="M6793" s="37">
        <f t="shared" si="3"/>
        <v>26</v>
      </c>
      <c r="N6793" s="37">
        <f t="shared" si="4"/>
        <v>11</v>
      </c>
      <c r="O6793" s="37" t="str">
        <f t="array" ref="O6793">IFERROR(XLOOKUP(K6793,'Tipo de carga'!B:B,'Tipo de carga'!C:C))</f>
        <v>Diesel</v>
      </c>
    </row>
    <row r="6794">
      <c r="A6794" s="36">
        <v>2019.0</v>
      </c>
      <c r="B6794" s="37" t="str">
        <f t="array" ref="B6794">IFERROR(XLOOKUP(A6794,'Asignacion Nov'!A:A,'Asignacion Nov'!C:C))</f>
        <v>MeLi Asignado TD</v>
      </c>
      <c r="C6794" s="37" t="str">
        <f t="array" ref="C6794">IFERROR(XLOOKUP(A6794,'Asignacion Nov'!A:A,'Asignacion Nov'!B:B))</f>
        <v>EC-05</v>
      </c>
      <c r="D6794" s="38">
        <v>45622.61736111111</v>
      </c>
      <c r="E6794" s="36" t="s">
        <v>598</v>
      </c>
      <c r="F6794" s="37" t="str">
        <f t="array" ref="F6794">IFERROR(XLOOKUP(E6794,Operadores!A:A,Operadores!B:B))</f>
        <v>CRUDAN</v>
      </c>
      <c r="G6794" s="36" t="s">
        <v>425</v>
      </c>
      <c r="H6794" s="39">
        <v>26.59</v>
      </c>
      <c r="I6794" s="40">
        <v>332.0</v>
      </c>
      <c r="J6794" s="41">
        <f t="shared" si="5"/>
        <v>8827.88</v>
      </c>
      <c r="K6794" s="37" t="str">
        <f t="array" ref="K6794">IFERROR(XLOOKUP(G6794,'Tipo de carga'!A:A,'Tipo de carga'!B:B))</f>
        <v>Ticket</v>
      </c>
      <c r="L6794" s="37">
        <f t="shared" si="2"/>
        <v>48</v>
      </c>
      <c r="M6794" s="37">
        <f t="shared" si="3"/>
        <v>26</v>
      </c>
      <c r="N6794" s="37">
        <f t="shared" si="4"/>
        <v>11</v>
      </c>
      <c r="O6794" s="37" t="str">
        <f t="array" ref="O6794">IFERROR(XLOOKUP(K6794,'Tipo de carga'!B:B,'Tipo de carga'!C:C))</f>
        <v>Diesel</v>
      </c>
    </row>
    <row r="6795">
      <c r="A6795" s="36">
        <v>1934.0</v>
      </c>
      <c r="B6795" s="37" t="str">
        <f t="array" ref="B6795">IFERROR(XLOOKUP(A6795,'Asignacion Nov'!A:A,'Asignacion Nov'!C:C))</f>
        <v>Circuitos</v>
      </c>
      <c r="C6795" s="37" t="str">
        <f t="array" ref="C6795">IFERROR(XLOOKUP(A6795,'Asignacion Nov'!A:A,'Asignacion Nov'!B:B))</f>
        <v>EC-03</v>
      </c>
      <c r="D6795" s="38">
        <v>45622.69930555556</v>
      </c>
      <c r="E6795" s="36" t="s">
        <v>272</v>
      </c>
      <c r="F6795" s="37" t="str">
        <f t="array" ref="F6795">IFERROR(XLOOKUP(E6795,Operadores!A:A,Operadores!B:B))</f>
        <v>AVIEN</v>
      </c>
      <c r="G6795" s="36" t="s">
        <v>425</v>
      </c>
      <c r="H6795" s="39">
        <v>24.99</v>
      </c>
      <c r="I6795" s="40">
        <v>192.0</v>
      </c>
      <c r="J6795" s="41">
        <f t="shared" si="5"/>
        <v>4798.08</v>
      </c>
      <c r="K6795" s="37" t="str">
        <f t="array" ref="K6795">IFERROR(XLOOKUP(G6795,'Tipo de carga'!A:A,'Tipo de carga'!B:B))</f>
        <v>Ticket</v>
      </c>
      <c r="L6795" s="37">
        <f t="shared" si="2"/>
        <v>48</v>
      </c>
      <c r="M6795" s="37">
        <f t="shared" si="3"/>
        <v>26</v>
      </c>
      <c r="N6795" s="37">
        <f t="shared" si="4"/>
        <v>11</v>
      </c>
      <c r="O6795" s="37" t="str">
        <f t="array" ref="O6795">IFERROR(XLOOKUP(K6795,'Tipo de carga'!B:B,'Tipo de carga'!C:C))</f>
        <v>Diesel</v>
      </c>
    </row>
    <row r="6796">
      <c r="A6796" s="36">
        <v>1801.0</v>
      </c>
      <c r="B6796" s="37" t="str">
        <f t="array" ref="B6796">IFERROR(XLOOKUP(A6796,'Asignacion Nov'!A:A,'Asignacion Nov'!C:C))</f>
        <v>Sayer Full</v>
      </c>
      <c r="C6796" s="37" t="str">
        <f t="array" ref="C6796">IFERROR(XLOOKUP(A6796,'Asignacion Nov'!A:A,'Asignacion Nov'!B:B))</f>
        <v>EC-04</v>
      </c>
      <c r="D6796" s="38">
        <v>45622.90138888889</v>
      </c>
      <c r="E6796" s="36" t="s">
        <v>67</v>
      </c>
      <c r="F6796" s="37" t="str">
        <f t="array" ref="F6796">IFERROR(XLOOKUP(E6796,Operadores!A:A,Operadores!B:B))</f>
        <v>DURMA01</v>
      </c>
      <c r="G6796" s="36" t="s">
        <v>425</v>
      </c>
      <c r="H6796" s="39">
        <v>26.29</v>
      </c>
      <c r="I6796" s="40">
        <v>750.0</v>
      </c>
      <c r="J6796" s="41">
        <f t="shared" si="5"/>
        <v>19717.5</v>
      </c>
      <c r="K6796" s="37" t="str">
        <f t="array" ref="K6796">IFERROR(XLOOKUP(G6796,'Tipo de carga'!A:A,'Tipo de carga'!B:B))</f>
        <v>Ticket</v>
      </c>
      <c r="L6796" s="37">
        <f t="shared" si="2"/>
        <v>48</v>
      </c>
      <c r="M6796" s="37">
        <f t="shared" si="3"/>
        <v>26</v>
      </c>
      <c r="N6796" s="37">
        <f t="shared" si="4"/>
        <v>11</v>
      </c>
      <c r="O6796" s="37" t="str">
        <f t="array" ref="O6796">IFERROR(XLOOKUP(K6796,'Tipo de carga'!B:B,'Tipo de carga'!C:C))</f>
        <v>Diesel</v>
      </c>
    </row>
    <row r="6797">
      <c r="A6797" s="36">
        <v>1790.0</v>
      </c>
      <c r="B6797" s="37" t="str">
        <f t="array" ref="B6797">IFERROR(XLOOKUP(A6797,'Asignacion Nov'!A:A,'Asignacion Nov'!C:C))</f>
        <v>Sayer Sencillo</v>
      </c>
      <c r="C6797" s="37" t="str">
        <f t="array" ref="C6797">IFERROR(XLOOKUP(A6797,'Asignacion Nov'!A:A,'Asignacion Nov'!B:B))</f>
        <v>EC-04</v>
      </c>
      <c r="D6797" s="38">
        <v>45622.91736111111</v>
      </c>
      <c r="E6797" s="36" t="s">
        <v>263</v>
      </c>
      <c r="F6797" s="37" t="str">
        <f t="array" ref="F6797">IFERROR(XLOOKUP(E6797,Operadores!A:A,Operadores!B:B))</f>
        <v>DEJISR</v>
      </c>
      <c r="G6797" s="36" t="s">
        <v>425</v>
      </c>
      <c r="H6797" s="39">
        <v>25.0</v>
      </c>
      <c r="I6797" s="40">
        <v>240.0</v>
      </c>
      <c r="J6797" s="41">
        <f t="shared" si="5"/>
        <v>6000</v>
      </c>
      <c r="K6797" s="37" t="str">
        <f t="array" ref="K6797">IFERROR(XLOOKUP(G6797,'Tipo de carga'!A:A,'Tipo de carga'!B:B))</f>
        <v>Ticket</v>
      </c>
      <c r="L6797" s="37">
        <f t="shared" si="2"/>
        <v>48</v>
      </c>
      <c r="M6797" s="37">
        <f t="shared" si="3"/>
        <v>26</v>
      </c>
      <c r="N6797" s="37">
        <f t="shared" si="4"/>
        <v>11</v>
      </c>
      <c r="O6797" s="37" t="str">
        <f t="array" ref="O6797">IFERROR(XLOOKUP(K6797,'Tipo de carga'!B:B,'Tipo de carga'!C:C))</f>
        <v>Diesel</v>
      </c>
    </row>
    <row r="6798">
      <c r="A6798" s="36">
        <v>1711.0</v>
      </c>
      <c r="B6798" s="37" t="str">
        <f t="array" ref="B6798">IFERROR(XLOOKUP(A6798,'Asignacion Nov'!A:A,'Asignacion Nov'!C:C))</f>
        <v>Circuitos</v>
      </c>
      <c r="C6798" s="37" t="str">
        <f t="array" ref="C6798">IFERROR(XLOOKUP(A6798,'Asignacion Nov'!A:A,'Asignacion Nov'!B:B))</f>
        <v>EC-03</v>
      </c>
      <c r="D6798" s="38">
        <v>45622.959027777775</v>
      </c>
      <c r="E6798" s="36" t="s">
        <v>584</v>
      </c>
      <c r="F6798" s="37" t="str">
        <f t="array" ref="F6798">IFERROR(XLOOKUP(E6798,Operadores!A:A,Operadores!B:B))</f>
        <v>GRENOR</v>
      </c>
      <c r="G6798" s="36" t="s">
        <v>425</v>
      </c>
      <c r="H6798" s="39">
        <v>24.69</v>
      </c>
      <c r="I6798" s="40">
        <v>276.0</v>
      </c>
      <c r="J6798" s="41">
        <f t="shared" si="5"/>
        <v>6814.44</v>
      </c>
      <c r="K6798" s="37" t="str">
        <f t="array" ref="K6798">IFERROR(XLOOKUP(G6798,'Tipo de carga'!A:A,'Tipo de carga'!B:B))</f>
        <v>Ticket</v>
      </c>
      <c r="L6798" s="37">
        <f t="shared" si="2"/>
        <v>48</v>
      </c>
      <c r="M6798" s="37">
        <f t="shared" si="3"/>
        <v>26</v>
      </c>
      <c r="N6798" s="37">
        <f t="shared" si="4"/>
        <v>11</v>
      </c>
      <c r="O6798" s="37" t="str">
        <f t="array" ref="O6798">IFERROR(XLOOKUP(K6798,'Tipo de carga'!B:B,'Tipo de carga'!C:C))</f>
        <v>Diesel</v>
      </c>
    </row>
    <row r="6799">
      <c r="A6799" s="36">
        <v>1762.0</v>
      </c>
      <c r="B6799" s="37" t="str">
        <f t="array" ref="B6799">IFERROR(XLOOKUP(A6799,'Asignacion Nov'!A:A,'Asignacion Nov'!C:C))</f>
        <v>Hisense</v>
      </c>
      <c r="C6799" s="37" t="str">
        <f t="array" ref="C6799">IFERROR(XLOOKUP(A6799,'Asignacion Nov'!A:A,'Asignacion Nov'!B:B))</f>
        <v>EC-03</v>
      </c>
      <c r="D6799" s="38">
        <v>45622.959027777775</v>
      </c>
      <c r="E6799" s="36"/>
      <c r="F6799" s="37"/>
      <c r="G6799" s="36" t="s">
        <v>425</v>
      </c>
      <c r="H6799" s="39">
        <v>24.69</v>
      </c>
      <c r="I6799" s="40">
        <v>243.01</v>
      </c>
      <c r="J6799" s="41">
        <f t="shared" si="5"/>
        <v>5999.9169</v>
      </c>
      <c r="K6799" s="37" t="str">
        <f t="array" ref="K6799">IFERROR(XLOOKUP(G6799,'Tipo de carga'!A:A,'Tipo de carga'!B:B))</f>
        <v>Ticket</v>
      </c>
      <c r="L6799" s="37">
        <f t="shared" si="2"/>
        <v>48</v>
      </c>
      <c r="M6799" s="37">
        <f t="shared" si="3"/>
        <v>26</v>
      </c>
      <c r="N6799" s="37">
        <f t="shared" si="4"/>
        <v>11</v>
      </c>
      <c r="O6799" s="37" t="str">
        <f t="array" ref="O6799">IFERROR(XLOOKUP(K6799,'Tipo de carga'!B:B,'Tipo de carga'!C:C))</f>
        <v>Diesel</v>
      </c>
    </row>
    <row r="6800">
      <c r="A6800" s="36">
        <v>1917.0</v>
      </c>
      <c r="B6800" s="37" t="str">
        <f t="array" ref="B6800">IFERROR(XLOOKUP(A6800,'Asignacion Nov'!A:A,'Asignacion Nov'!C:C))</f>
        <v>MeLi asignado SD</v>
      </c>
      <c r="C6800" s="37" t="str">
        <f t="array" ref="C6800">IFERROR(XLOOKUP(A6800,'Asignacion Nov'!A:A,'Asignacion Nov'!B:B))</f>
        <v>EC-05</v>
      </c>
      <c r="D6800" s="38">
        <v>45622.0</v>
      </c>
      <c r="E6800" s="36" t="s">
        <v>17</v>
      </c>
      <c r="F6800" s="37" t="str">
        <f t="array" ref="F6800">IFERROR(XLOOKUP(E6800,Operadores!A:A,Operadores!B:B))</f>
        <v>ARASAL</v>
      </c>
      <c r="G6800" s="36" t="s">
        <v>311</v>
      </c>
      <c r="H6800" s="39">
        <v>9.99</v>
      </c>
      <c r="I6800" s="40">
        <v>243.5</v>
      </c>
      <c r="J6800" s="41">
        <f t="shared" si="5"/>
        <v>2432.565</v>
      </c>
      <c r="K6800" s="37" t="str">
        <f t="array" ref="K6800">IFERROR(XLOOKUP(G6800,'Tipo de carga'!A:A,'Tipo de carga'!B:B))</f>
        <v>Natgas</v>
      </c>
      <c r="L6800" s="37">
        <f t="shared" si="2"/>
        <v>48</v>
      </c>
      <c r="M6800" s="37">
        <f t="shared" si="3"/>
        <v>26</v>
      </c>
      <c r="N6800" s="37">
        <f t="shared" si="4"/>
        <v>11</v>
      </c>
      <c r="O6800" s="37" t="str">
        <f t="array" ref="O6800">IFERROR(XLOOKUP(K6800,'Tipo de carga'!B:B,'Tipo de carga'!C:C))</f>
        <v>GNC</v>
      </c>
    </row>
    <row r="6801">
      <c r="A6801" s="36">
        <v>1912.0</v>
      </c>
      <c r="B6801" s="37" t="str">
        <f t="array" ref="B6801">IFERROR(XLOOKUP(A6801,'Asignacion Nov'!A:A,'Asignacion Nov'!C:C))</f>
        <v>MeLi asignado SD</v>
      </c>
      <c r="C6801" s="37" t="str">
        <f t="array" ref="C6801">IFERROR(XLOOKUP(A6801,'Asignacion Nov'!A:A,'Asignacion Nov'!B:B))</f>
        <v>EC-05</v>
      </c>
      <c r="D6801" s="38">
        <v>45622.0</v>
      </c>
      <c r="E6801" s="36" t="s">
        <v>345</v>
      </c>
      <c r="F6801" s="37" t="str">
        <f t="array" ref="F6801">IFERROR(XLOOKUP(E6801,Operadores!A:A,Operadores!B:B))</f>
        <v>PARMI</v>
      </c>
      <c r="G6801" s="36" t="s">
        <v>315</v>
      </c>
      <c r="H6801" s="39">
        <v>10.65</v>
      </c>
      <c r="I6801" s="40">
        <v>229.0</v>
      </c>
      <c r="J6801" s="41">
        <f t="shared" si="5"/>
        <v>2438.85</v>
      </c>
      <c r="K6801" s="37" t="str">
        <f t="array" ref="K6801">IFERROR(XLOOKUP(G6801,'Tipo de carga'!A:A,'Tipo de carga'!B:B))</f>
        <v>COMSUSTENTA</v>
      </c>
      <c r="L6801" s="37">
        <f t="shared" si="2"/>
        <v>48</v>
      </c>
      <c r="M6801" s="37">
        <f t="shared" si="3"/>
        <v>26</v>
      </c>
      <c r="N6801" s="37">
        <f t="shared" si="4"/>
        <v>11</v>
      </c>
      <c r="O6801" s="37" t="str">
        <f t="array" ref="O6801">IFERROR(XLOOKUP(K6801,'Tipo de carga'!B:B,'Tipo de carga'!C:C))</f>
        <v>GNC</v>
      </c>
    </row>
    <row r="6802">
      <c r="A6802" s="36">
        <v>1919.0</v>
      </c>
      <c r="B6802" s="37" t="str">
        <f t="array" ref="B6802">IFERROR(XLOOKUP(A6802,'Asignacion Nov'!A:A,'Asignacion Nov'!C:C))</f>
        <v>MeLi Ded Puebla</v>
      </c>
      <c r="C6802" s="37" t="str">
        <f t="array" ref="C6802">IFERROR(XLOOKUP(A6802,'Asignacion Nov'!A:A,'Asignacion Nov'!B:B))</f>
        <v>EC-05</v>
      </c>
      <c r="D6802" s="38">
        <v>45622.0</v>
      </c>
      <c r="E6802" s="36" t="s">
        <v>314</v>
      </c>
      <c r="F6802" s="37" t="str">
        <f t="array" ref="F6802">IFERROR(XLOOKUP(E6802,Operadores!A:A,Operadores!B:B))</f>
        <v>HERRE</v>
      </c>
      <c r="G6802" s="36" t="s">
        <v>315</v>
      </c>
      <c r="H6802" s="39">
        <v>10.65</v>
      </c>
      <c r="I6802" s="40">
        <v>260.0</v>
      </c>
      <c r="J6802" s="41">
        <f t="shared" si="5"/>
        <v>2769</v>
      </c>
      <c r="K6802" s="37" t="str">
        <f t="array" ref="K6802">IFERROR(XLOOKUP(G6802,'Tipo de carga'!A:A,'Tipo de carga'!B:B))</f>
        <v>COMSUSTENTA</v>
      </c>
      <c r="L6802" s="37">
        <f t="shared" si="2"/>
        <v>48</v>
      </c>
      <c r="M6802" s="37">
        <f t="shared" si="3"/>
        <v>26</v>
      </c>
      <c r="N6802" s="37">
        <f t="shared" si="4"/>
        <v>11</v>
      </c>
      <c r="O6802" s="37" t="str">
        <f t="array" ref="O6802">IFERROR(XLOOKUP(K6802,'Tipo de carga'!B:B,'Tipo de carga'!C:C))</f>
        <v>GNC</v>
      </c>
    </row>
    <row r="6803">
      <c r="A6803" s="36">
        <v>1923.0</v>
      </c>
      <c r="B6803" s="37" t="str">
        <f t="array" ref="B6803">IFERROR(XLOOKUP(A6803,'Asignacion Nov'!A:A,'Asignacion Nov'!C:C))</f>
        <v>MeLi Ded Puebla</v>
      </c>
      <c r="C6803" s="37" t="str">
        <f t="array" ref="C6803">IFERROR(XLOOKUP(A6803,'Asignacion Nov'!A:A,'Asignacion Nov'!B:B))</f>
        <v>EC-05</v>
      </c>
      <c r="D6803" s="38">
        <v>45622.0</v>
      </c>
      <c r="E6803" s="36" t="s">
        <v>348</v>
      </c>
      <c r="F6803" s="37" t="str">
        <f t="array" ref="F6803">IFERROR(XLOOKUP(E6803,Operadores!A:A,Operadores!B:B))</f>
        <v>REYFER01</v>
      </c>
      <c r="G6803" s="36" t="s">
        <v>315</v>
      </c>
      <c r="H6803" s="39">
        <v>10.65</v>
      </c>
      <c r="I6803" s="40">
        <v>251.0</v>
      </c>
      <c r="J6803" s="41">
        <f t="shared" si="5"/>
        <v>2673.15</v>
      </c>
      <c r="K6803" s="37" t="str">
        <f t="array" ref="K6803">IFERROR(XLOOKUP(G6803,'Tipo de carga'!A:A,'Tipo de carga'!B:B))</f>
        <v>COMSUSTENTA</v>
      </c>
      <c r="L6803" s="37">
        <f t="shared" si="2"/>
        <v>48</v>
      </c>
      <c r="M6803" s="37">
        <f t="shared" si="3"/>
        <v>26</v>
      </c>
      <c r="N6803" s="37">
        <f t="shared" si="4"/>
        <v>11</v>
      </c>
      <c r="O6803" s="37" t="str">
        <f t="array" ref="O6803">IFERROR(XLOOKUP(K6803,'Tipo de carga'!B:B,'Tipo de carga'!C:C))</f>
        <v>GNC</v>
      </c>
    </row>
    <row r="6804">
      <c r="A6804" s="36">
        <v>1927.0</v>
      </c>
      <c r="B6804" s="37" t="str">
        <f t="array" ref="B6804">IFERROR(XLOOKUP(A6804,'Asignacion Nov'!A:A,'Asignacion Nov'!C:C))</f>
        <v>MeLi asignado SD</v>
      </c>
      <c r="C6804" s="37" t="str">
        <f t="array" ref="C6804">IFERROR(XLOOKUP(A6804,'Asignacion Nov'!A:A,'Asignacion Nov'!B:B))</f>
        <v>EC-05</v>
      </c>
      <c r="D6804" s="38">
        <v>45622.0</v>
      </c>
      <c r="E6804" s="36" t="s">
        <v>168</v>
      </c>
      <c r="F6804" s="37" t="str">
        <f t="array" ref="F6804">IFERROR(XLOOKUP(E6804,Operadores!A:A,Operadores!B:B))</f>
        <v>GARLUI</v>
      </c>
      <c r="G6804" s="36" t="s">
        <v>315</v>
      </c>
      <c r="H6804" s="39">
        <v>10.65</v>
      </c>
      <c r="I6804" s="40">
        <v>236.0</v>
      </c>
      <c r="J6804" s="41">
        <f t="shared" si="5"/>
        <v>2513.4</v>
      </c>
      <c r="K6804" s="37" t="str">
        <f t="array" ref="K6804">IFERROR(XLOOKUP(G6804,'Tipo de carga'!A:A,'Tipo de carga'!B:B))</f>
        <v>COMSUSTENTA</v>
      </c>
      <c r="L6804" s="37">
        <f t="shared" si="2"/>
        <v>48</v>
      </c>
      <c r="M6804" s="37">
        <f t="shared" si="3"/>
        <v>26</v>
      </c>
      <c r="N6804" s="37">
        <f t="shared" si="4"/>
        <v>11</v>
      </c>
      <c r="O6804" s="37" t="str">
        <f t="array" ref="O6804">IFERROR(XLOOKUP(K6804,'Tipo de carga'!B:B,'Tipo de carga'!C:C))</f>
        <v>GNC</v>
      </c>
    </row>
    <row r="6805">
      <c r="A6805" s="36">
        <v>1928.0</v>
      </c>
      <c r="B6805" s="37" t="str">
        <f t="array" ref="B6805">IFERROR(XLOOKUP(A6805,'Asignacion Nov'!A:A,'Asignacion Nov'!C:C))</f>
        <v>MeLi Ded Puebla</v>
      </c>
      <c r="C6805" s="37" t="str">
        <f t="array" ref="C6805">IFERROR(XLOOKUP(A6805,'Asignacion Nov'!A:A,'Asignacion Nov'!B:B))</f>
        <v>EC-05</v>
      </c>
      <c r="D6805" s="38">
        <v>45622.0</v>
      </c>
      <c r="E6805" s="36" t="s">
        <v>319</v>
      </c>
      <c r="F6805" s="37" t="str">
        <f t="array" ref="F6805">IFERROR(XLOOKUP(E6805,Operadores!A:A,Operadores!B:B))</f>
        <v>BARPED</v>
      </c>
      <c r="G6805" s="36" t="s">
        <v>315</v>
      </c>
      <c r="H6805" s="39">
        <v>10.65</v>
      </c>
      <c r="I6805" s="40">
        <v>250.0</v>
      </c>
      <c r="J6805" s="41">
        <f t="shared" si="5"/>
        <v>2662.5</v>
      </c>
      <c r="K6805" s="37" t="str">
        <f t="array" ref="K6805">IFERROR(XLOOKUP(G6805,'Tipo de carga'!A:A,'Tipo de carga'!B:B))</f>
        <v>COMSUSTENTA</v>
      </c>
      <c r="L6805" s="37">
        <f t="shared" si="2"/>
        <v>48</v>
      </c>
      <c r="M6805" s="37">
        <f t="shared" si="3"/>
        <v>26</v>
      </c>
      <c r="N6805" s="37">
        <f t="shared" si="4"/>
        <v>11</v>
      </c>
      <c r="O6805" s="37" t="str">
        <f t="array" ref="O6805">IFERROR(XLOOKUP(K6805,'Tipo de carga'!B:B,'Tipo de carga'!C:C))</f>
        <v>GNC</v>
      </c>
    </row>
    <row r="6806">
      <c r="A6806" s="36">
        <v>2010.0</v>
      </c>
      <c r="B6806" s="37" t="str">
        <f t="array" ref="B6806">IFERROR(XLOOKUP(A6806,'Asignacion Nov'!A:A,'Asignacion Nov'!C:C))</f>
        <v>MeLi asignado SD</v>
      </c>
      <c r="C6806" s="37" t="str">
        <f t="array" ref="C6806">IFERROR(XLOOKUP(A6806,'Asignacion Nov'!A:A,'Asignacion Nov'!B:B))</f>
        <v>EC-05</v>
      </c>
      <c r="D6806" s="38">
        <v>45623.949155092596</v>
      </c>
      <c r="E6806" s="36" t="s">
        <v>194</v>
      </c>
      <c r="F6806" s="37" t="str">
        <f t="array" ref="F6806">IFERROR(XLOOKUP(E6806,Operadores!A:A,Operadores!B:B))</f>
        <v>CHAJE</v>
      </c>
      <c r="G6806" s="36" t="s">
        <v>72</v>
      </c>
      <c r="H6806" s="39">
        <v>19.2</v>
      </c>
      <c r="I6806" s="40">
        <v>365.02</v>
      </c>
      <c r="J6806" s="41">
        <f t="shared" si="5"/>
        <v>7008.384</v>
      </c>
      <c r="K6806" s="37" t="str">
        <f t="array" ref="K6806">IFERROR(XLOOKUP(G6806,'Tipo de carga'!A:A,'Tipo de carga'!B:B))</f>
        <v>Autoabasto</v>
      </c>
      <c r="L6806" s="37">
        <f t="shared" si="2"/>
        <v>48</v>
      </c>
      <c r="M6806" s="37">
        <f t="shared" si="3"/>
        <v>27</v>
      </c>
      <c r="N6806" s="37">
        <f t="shared" si="4"/>
        <v>11</v>
      </c>
      <c r="O6806" s="37" t="str">
        <f t="array" ref="O6806">IFERROR(XLOOKUP(K6806,'Tipo de carga'!B:B,'Tipo de carga'!C:C))</f>
        <v>Diesel</v>
      </c>
    </row>
    <row r="6807">
      <c r="A6807" s="36">
        <v>1711.0</v>
      </c>
      <c r="B6807" s="37" t="str">
        <f t="array" ref="B6807">IFERROR(XLOOKUP(A6807,'Asignacion Nov'!A:A,'Asignacion Nov'!C:C))</f>
        <v>Circuitos</v>
      </c>
      <c r="C6807" s="37" t="str">
        <f t="array" ref="C6807">IFERROR(XLOOKUP(A6807,'Asignacion Nov'!A:A,'Asignacion Nov'!B:B))</f>
        <v>EC-03</v>
      </c>
      <c r="D6807" s="38">
        <v>45623.93997685185</v>
      </c>
      <c r="E6807" s="36" t="s">
        <v>584</v>
      </c>
      <c r="F6807" s="37" t="str">
        <f t="array" ref="F6807">IFERROR(XLOOKUP(E6807,Operadores!A:A,Operadores!B:B))</f>
        <v>GRENOR</v>
      </c>
      <c r="G6807" s="36" t="s">
        <v>72</v>
      </c>
      <c r="H6807" s="39">
        <v>19.2</v>
      </c>
      <c r="I6807" s="40">
        <v>318.36</v>
      </c>
      <c r="J6807" s="41">
        <f t="shared" si="5"/>
        <v>6112.512</v>
      </c>
      <c r="K6807" s="37" t="str">
        <f t="array" ref="K6807">IFERROR(XLOOKUP(G6807,'Tipo de carga'!A:A,'Tipo de carga'!B:B))</f>
        <v>Autoabasto</v>
      </c>
      <c r="L6807" s="37">
        <f t="shared" si="2"/>
        <v>48</v>
      </c>
      <c r="M6807" s="37">
        <f t="shared" si="3"/>
        <v>27</v>
      </c>
      <c r="N6807" s="37">
        <f t="shared" si="4"/>
        <v>11</v>
      </c>
      <c r="O6807" s="37" t="str">
        <f t="array" ref="O6807">IFERROR(XLOOKUP(K6807,'Tipo de carga'!B:B,'Tipo de carga'!C:C))</f>
        <v>Diesel</v>
      </c>
    </row>
    <row r="6808">
      <c r="A6808" s="36">
        <v>2002.0</v>
      </c>
      <c r="B6808" s="37" t="str">
        <f t="array" ref="B6808">IFERROR(XLOOKUP(A6808,'Asignacion Nov'!A:A,'Asignacion Nov'!C:C))</f>
        <v>MeLi Dedicado Merida</v>
      </c>
      <c r="C6808" s="37" t="str">
        <f t="array" ref="C6808">IFERROR(XLOOKUP(A6808,'Asignacion Nov'!A:A,'Asignacion Nov'!B:B))</f>
        <v>EC-05</v>
      </c>
      <c r="D6808" s="38">
        <v>45623.92443287037</v>
      </c>
      <c r="E6808" s="36" t="s">
        <v>547</v>
      </c>
      <c r="F6808" s="37" t="str">
        <f t="array" ref="F6808">IFERROR(XLOOKUP(E6808,Operadores!A:A,Operadores!B:B))</f>
        <v>CERDAV</v>
      </c>
      <c r="G6808" s="36" t="s">
        <v>72</v>
      </c>
      <c r="H6808" s="39">
        <v>19.2</v>
      </c>
      <c r="I6808" s="40">
        <v>315.93</v>
      </c>
      <c r="J6808" s="41">
        <f t="shared" si="5"/>
        <v>6065.856</v>
      </c>
      <c r="K6808" s="37" t="str">
        <f t="array" ref="K6808">IFERROR(XLOOKUP(G6808,'Tipo de carga'!A:A,'Tipo de carga'!B:B))</f>
        <v>Autoabasto</v>
      </c>
      <c r="L6808" s="37">
        <f t="shared" si="2"/>
        <v>48</v>
      </c>
      <c r="M6808" s="37">
        <f t="shared" si="3"/>
        <v>27</v>
      </c>
      <c r="N6808" s="37">
        <f t="shared" si="4"/>
        <v>11</v>
      </c>
      <c r="O6808" s="37" t="str">
        <f t="array" ref="O6808">IFERROR(XLOOKUP(K6808,'Tipo de carga'!B:B,'Tipo de carga'!C:C))</f>
        <v>Diesel</v>
      </c>
    </row>
    <row r="6809">
      <c r="A6809" s="36">
        <v>1939.0</v>
      </c>
      <c r="B6809" s="37" t="str">
        <f t="array" ref="B6809">IFERROR(XLOOKUP(A6809,'Asignacion Nov'!A:A,'Asignacion Nov'!C:C))</f>
        <v>Full Liver</v>
      </c>
      <c r="C6809" s="37" t="str">
        <f t="array" ref="C6809">IFERROR(XLOOKUP(A6809,'Asignacion Nov'!A:A,'Asignacion Nov'!B:B))</f>
        <v>EC-01</v>
      </c>
      <c r="D6809" s="38">
        <v>45623.904074074075</v>
      </c>
      <c r="E6809" s="36" t="s">
        <v>364</v>
      </c>
      <c r="F6809" s="37" t="str">
        <f t="array" ref="F6809">IFERROR(XLOOKUP(E6809,Operadores!A:A,Operadores!B:B))</f>
        <v>TORBR01</v>
      </c>
      <c r="G6809" s="36" t="s">
        <v>72</v>
      </c>
      <c r="H6809" s="39">
        <v>19.2</v>
      </c>
      <c r="I6809" s="40">
        <v>410.04</v>
      </c>
      <c r="J6809" s="41">
        <f t="shared" si="5"/>
        <v>7872.768</v>
      </c>
      <c r="K6809" s="37" t="str">
        <f t="array" ref="K6809">IFERROR(XLOOKUP(G6809,'Tipo de carga'!A:A,'Tipo de carga'!B:B))</f>
        <v>Autoabasto</v>
      </c>
      <c r="L6809" s="37">
        <f t="shared" si="2"/>
        <v>48</v>
      </c>
      <c r="M6809" s="37">
        <f t="shared" si="3"/>
        <v>27</v>
      </c>
      <c r="N6809" s="37">
        <f t="shared" si="4"/>
        <v>11</v>
      </c>
      <c r="O6809" s="37" t="str">
        <f t="array" ref="O6809">IFERROR(XLOOKUP(K6809,'Tipo de carga'!B:B,'Tipo de carga'!C:C))</f>
        <v>Diesel</v>
      </c>
    </row>
    <row r="6810">
      <c r="A6810" s="36">
        <v>1866.0</v>
      </c>
      <c r="B6810" s="37" t="str">
        <f t="array" ref="B6810">IFERROR(XLOOKUP(A6810,'Asignacion Nov'!A:A,'Asignacion Nov'!C:C))</f>
        <v>Pilgrims Tepo</v>
      </c>
      <c r="C6810" s="37" t="str">
        <f t="array" ref="C6810">IFERROR(XLOOKUP(A6810,'Asignacion Nov'!A:A,'Asignacion Nov'!B:B))</f>
        <v>EC-02</v>
      </c>
      <c r="D6810" s="38">
        <v>45623.889965277776</v>
      </c>
      <c r="E6810" s="36" t="s">
        <v>163</v>
      </c>
      <c r="F6810" s="37" t="str">
        <f t="array" ref="F6810">IFERROR(XLOOKUP(E6810,Operadores!A:A,Operadores!B:B))</f>
        <v>JORJON</v>
      </c>
      <c r="G6810" s="36" t="s">
        <v>72</v>
      </c>
      <c r="H6810" s="39">
        <v>19.2</v>
      </c>
      <c r="I6810" s="40">
        <v>172.03</v>
      </c>
      <c r="J6810" s="41">
        <f t="shared" si="5"/>
        <v>3302.976</v>
      </c>
      <c r="K6810" s="37" t="str">
        <f t="array" ref="K6810">IFERROR(XLOOKUP(G6810,'Tipo de carga'!A:A,'Tipo de carga'!B:B))</f>
        <v>Autoabasto</v>
      </c>
      <c r="L6810" s="37">
        <f t="shared" si="2"/>
        <v>48</v>
      </c>
      <c r="M6810" s="37">
        <f t="shared" si="3"/>
        <v>27</v>
      </c>
      <c r="N6810" s="37">
        <f t="shared" si="4"/>
        <v>11</v>
      </c>
      <c r="O6810" s="37" t="str">
        <f t="array" ref="O6810">IFERROR(XLOOKUP(K6810,'Tipo de carga'!B:B,'Tipo de carga'!C:C))</f>
        <v>Diesel</v>
      </c>
    </row>
    <row r="6811">
      <c r="A6811" s="36">
        <v>1704.0</v>
      </c>
      <c r="B6811" s="37" t="str">
        <f t="array" ref="B6811">IFERROR(XLOOKUP(A6811,'Asignacion Nov'!A:A,'Asignacion Nov'!C:C))</f>
        <v>Pilgrims Tepo</v>
      </c>
      <c r="C6811" s="37" t="str">
        <f t="array" ref="C6811">IFERROR(XLOOKUP(A6811,'Asignacion Nov'!A:A,'Asignacion Nov'!B:B))</f>
        <v>EC-02</v>
      </c>
      <c r="D6811" s="38">
        <v>45623.88244212963</v>
      </c>
      <c r="E6811" s="36" t="s">
        <v>162</v>
      </c>
      <c r="F6811" s="37" t="str">
        <f t="array" ref="F6811">IFERROR(XLOOKUP(E6811,Operadores!A:A,Operadores!B:B))</f>
        <v>TABYAI</v>
      </c>
      <c r="G6811" s="36" t="s">
        <v>72</v>
      </c>
      <c r="H6811" s="39">
        <v>19.2</v>
      </c>
      <c r="I6811" s="40">
        <v>238.71</v>
      </c>
      <c r="J6811" s="41">
        <f t="shared" si="5"/>
        <v>4583.232</v>
      </c>
      <c r="K6811" s="37" t="str">
        <f t="array" ref="K6811">IFERROR(XLOOKUP(G6811,'Tipo de carga'!A:A,'Tipo de carga'!B:B))</f>
        <v>Autoabasto</v>
      </c>
      <c r="L6811" s="37">
        <f t="shared" si="2"/>
        <v>48</v>
      </c>
      <c r="M6811" s="37">
        <f t="shared" si="3"/>
        <v>27</v>
      </c>
      <c r="N6811" s="37">
        <f t="shared" si="4"/>
        <v>11</v>
      </c>
      <c r="O6811" s="37" t="str">
        <f t="array" ref="O6811">IFERROR(XLOOKUP(K6811,'Tipo de carga'!B:B,'Tipo de carga'!C:C))</f>
        <v>Diesel</v>
      </c>
    </row>
    <row r="6812">
      <c r="A6812" s="36">
        <v>2009.0</v>
      </c>
      <c r="B6812" s="37" t="str">
        <f t="array" ref="B6812">IFERROR(XLOOKUP(A6812,'Asignacion Nov'!A:A,'Asignacion Nov'!C:C))</f>
        <v>MeLi Dedicado Merida</v>
      </c>
      <c r="C6812" s="37" t="str">
        <f t="array" ref="C6812">IFERROR(XLOOKUP(A6812,'Asignacion Nov'!A:A,'Asignacion Nov'!B:B))</f>
        <v>EC-05</v>
      </c>
      <c r="D6812" s="38">
        <v>45623.87247685185</v>
      </c>
      <c r="E6812" s="36" t="s">
        <v>294</v>
      </c>
      <c r="F6812" s="37" t="str">
        <f t="array" ref="F6812">IFERROR(XLOOKUP(E6812,Operadores!A:A,Operadores!B:B))</f>
        <v>GONCAR01</v>
      </c>
      <c r="G6812" s="36" t="s">
        <v>72</v>
      </c>
      <c r="H6812" s="39">
        <v>19.2</v>
      </c>
      <c r="I6812" s="40">
        <v>256.84</v>
      </c>
      <c r="J6812" s="41">
        <f t="shared" si="5"/>
        <v>4931.328</v>
      </c>
      <c r="K6812" s="37" t="str">
        <f t="array" ref="K6812">IFERROR(XLOOKUP(G6812,'Tipo de carga'!A:A,'Tipo de carga'!B:B))</f>
        <v>Autoabasto</v>
      </c>
      <c r="L6812" s="37">
        <f t="shared" si="2"/>
        <v>48</v>
      </c>
      <c r="M6812" s="37">
        <f t="shared" si="3"/>
        <v>27</v>
      </c>
      <c r="N6812" s="37">
        <f t="shared" si="4"/>
        <v>11</v>
      </c>
      <c r="O6812" s="37" t="str">
        <f t="array" ref="O6812">IFERROR(XLOOKUP(K6812,'Tipo de carga'!B:B,'Tipo de carga'!C:C))</f>
        <v>Diesel</v>
      </c>
    </row>
    <row r="6813">
      <c r="A6813" s="36">
        <v>2024.0</v>
      </c>
      <c r="B6813" s="37" t="str">
        <f t="array" ref="B6813">IFERROR(XLOOKUP(A6813,'Asignacion Nov'!A:A,'Asignacion Nov'!C:C))</f>
        <v>MeLi Dedicado Merida</v>
      </c>
      <c r="C6813" s="37" t="str">
        <f t="array" ref="C6813">IFERROR(XLOOKUP(A6813,'Asignacion Nov'!A:A,'Asignacion Nov'!B:B))</f>
        <v>EC-05</v>
      </c>
      <c r="D6813" s="38">
        <v>45623.8530787037</v>
      </c>
      <c r="E6813" s="36" t="s">
        <v>469</v>
      </c>
      <c r="F6813" s="37" t="str">
        <f t="array" ref="F6813">IFERROR(XLOOKUP(E6813,Operadores!A:A,Operadores!B:B))</f>
        <v>DELJOS01</v>
      </c>
      <c r="G6813" s="36" t="s">
        <v>72</v>
      </c>
      <c r="H6813" s="39">
        <v>19.2</v>
      </c>
      <c r="I6813" s="40">
        <v>249.42</v>
      </c>
      <c r="J6813" s="41">
        <f t="shared" si="5"/>
        <v>4788.864</v>
      </c>
      <c r="K6813" s="37" t="str">
        <f t="array" ref="K6813">IFERROR(XLOOKUP(G6813,'Tipo de carga'!A:A,'Tipo de carga'!B:B))</f>
        <v>Autoabasto</v>
      </c>
      <c r="L6813" s="37">
        <f t="shared" si="2"/>
        <v>48</v>
      </c>
      <c r="M6813" s="37">
        <f t="shared" si="3"/>
        <v>27</v>
      </c>
      <c r="N6813" s="37">
        <f t="shared" si="4"/>
        <v>11</v>
      </c>
      <c r="O6813" s="37" t="str">
        <f t="array" ref="O6813">IFERROR(XLOOKUP(K6813,'Tipo de carga'!B:B,'Tipo de carga'!C:C))</f>
        <v>Diesel</v>
      </c>
    </row>
    <row r="6814">
      <c r="A6814" s="36">
        <v>1683.0</v>
      </c>
      <c r="B6814" s="37" t="str">
        <f t="array" ref="B6814">IFERROR(XLOOKUP(A6814,'Asignacion Nov'!A:A,'Asignacion Nov'!C:C))</f>
        <v>Pilgrims Tepo</v>
      </c>
      <c r="C6814" s="37" t="str">
        <f t="array" ref="C6814">IFERROR(XLOOKUP(A6814,'Asignacion Nov'!A:A,'Asignacion Nov'!B:B))</f>
        <v>EC-02</v>
      </c>
      <c r="D6814" s="38">
        <v>45623.8458912037</v>
      </c>
      <c r="E6814" s="36" t="s">
        <v>152</v>
      </c>
      <c r="F6814" s="37" t="str">
        <f t="array" ref="F6814">IFERROR(XLOOKUP(E6814,Operadores!A:A,Operadores!B:B))</f>
        <v>HERJUA01</v>
      </c>
      <c r="G6814" s="36" t="s">
        <v>72</v>
      </c>
      <c r="H6814" s="39">
        <v>19.2</v>
      </c>
      <c r="I6814" s="40">
        <v>170.14</v>
      </c>
      <c r="J6814" s="41">
        <f t="shared" si="5"/>
        <v>3266.688</v>
      </c>
      <c r="K6814" s="37" t="str">
        <f t="array" ref="K6814">IFERROR(XLOOKUP(G6814,'Tipo de carga'!A:A,'Tipo de carga'!B:B))</f>
        <v>Autoabasto</v>
      </c>
      <c r="L6814" s="37">
        <f t="shared" si="2"/>
        <v>48</v>
      </c>
      <c r="M6814" s="37">
        <f t="shared" si="3"/>
        <v>27</v>
      </c>
      <c r="N6814" s="37">
        <f t="shared" si="4"/>
        <v>11</v>
      </c>
      <c r="O6814" s="37" t="str">
        <f t="array" ref="O6814">IFERROR(XLOOKUP(K6814,'Tipo de carga'!B:B,'Tipo de carga'!C:C))</f>
        <v>Diesel</v>
      </c>
    </row>
    <row r="6815">
      <c r="A6815" s="36">
        <v>1990.0</v>
      </c>
      <c r="B6815" s="37" t="str">
        <f t="array" ref="B6815">IFERROR(XLOOKUP(A6815,'Asignacion Nov'!A:A,'Asignacion Nov'!C:C))</f>
        <v>MeLi asignado SD</v>
      </c>
      <c r="C6815" s="37" t="str">
        <f t="array" ref="C6815">IFERROR(XLOOKUP(A6815,'Asignacion Nov'!A:A,'Asignacion Nov'!B:B))</f>
        <v>EC-05</v>
      </c>
      <c r="D6815" s="38">
        <v>45623.81798611111</v>
      </c>
      <c r="E6815" s="36" t="s">
        <v>216</v>
      </c>
      <c r="F6815" s="37" t="str">
        <f t="array" ref="F6815">IFERROR(XLOOKUP(E6815,Operadores!A:A,Operadores!B:B))</f>
        <v>MENCAX</v>
      </c>
      <c r="G6815" s="36" t="s">
        <v>72</v>
      </c>
      <c r="H6815" s="39">
        <v>19.2</v>
      </c>
      <c r="I6815" s="40">
        <v>549.23</v>
      </c>
      <c r="J6815" s="41">
        <f t="shared" si="5"/>
        <v>10545.216</v>
      </c>
      <c r="K6815" s="37" t="str">
        <f t="array" ref="K6815">IFERROR(XLOOKUP(G6815,'Tipo de carga'!A:A,'Tipo de carga'!B:B))</f>
        <v>Autoabasto</v>
      </c>
      <c r="L6815" s="37">
        <f t="shared" si="2"/>
        <v>48</v>
      </c>
      <c r="M6815" s="37">
        <f t="shared" si="3"/>
        <v>27</v>
      </c>
      <c r="N6815" s="37">
        <f t="shared" si="4"/>
        <v>11</v>
      </c>
      <c r="O6815" s="37" t="str">
        <f t="array" ref="O6815">IFERROR(XLOOKUP(K6815,'Tipo de carga'!B:B,'Tipo de carga'!C:C))</f>
        <v>Diesel</v>
      </c>
    </row>
    <row r="6816">
      <c r="A6816" s="36">
        <v>1896.0</v>
      </c>
      <c r="B6816" s="37" t="str">
        <f t="array" ref="B6816">IFERROR(XLOOKUP(A6816,'Asignacion Nov'!A:A,'Asignacion Nov'!C:C))</f>
        <v>Hisense</v>
      </c>
      <c r="C6816" s="37" t="str">
        <f t="array" ref="C6816">IFERROR(XLOOKUP(A6816,'Asignacion Nov'!A:A,'Asignacion Nov'!B:B))</f>
        <v>EC-03</v>
      </c>
      <c r="D6816" s="38">
        <v>45623.81582175926</v>
      </c>
      <c r="E6816" s="36" t="s">
        <v>353</v>
      </c>
      <c r="F6816" s="37" t="str">
        <f t="array" ref="F6816">IFERROR(XLOOKUP(E6816,Operadores!A:A,Operadores!B:B))</f>
        <v>CUAALV</v>
      </c>
      <c r="G6816" s="36" t="s">
        <v>72</v>
      </c>
      <c r="H6816" s="39">
        <v>19.2</v>
      </c>
      <c r="I6816" s="40">
        <v>682.04</v>
      </c>
      <c r="J6816" s="41">
        <f t="shared" si="5"/>
        <v>13095.168</v>
      </c>
      <c r="K6816" s="37" t="str">
        <f t="array" ref="K6816">IFERROR(XLOOKUP(G6816,'Tipo de carga'!A:A,'Tipo de carga'!B:B))</f>
        <v>Autoabasto</v>
      </c>
      <c r="L6816" s="37">
        <f t="shared" si="2"/>
        <v>48</v>
      </c>
      <c r="M6816" s="37">
        <f t="shared" si="3"/>
        <v>27</v>
      </c>
      <c r="N6816" s="37">
        <f t="shared" si="4"/>
        <v>11</v>
      </c>
      <c r="O6816" s="37" t="str">
        <f t="array" ref="O6816">IFERROR(XLOOKUP(K6816,'Tipo de carga'!B:B,'Tipo de carga'!C:C))</f>
        <v>Diesel</v>
      </c>
    </row>
    <row r="6817">
      <c r="A6817" s="36">
        <v>2007.0</v>
      </c>
      <c r="B6817" s="37" t="str">
        <f t="array" ref="B6817">IFERROR(XLOOKUP(A6817,'Asignacion Nov'!A:A,'Asignacion Nov'!C:C))</f>
        <v>MeLi Asignado TD</v>
      </c>
      <c r="C6817" s="37" t="str">
        <f t="array" ref="C6817">IFERROR(XLOOKUP(A6817,'Asignacion Nov'!A:A,'Asignacion Nov'!B:B))</f>
        <v>EC-05</v>
      </c>
      <c r="D6817" s="38">
        <v>45623.79744212963</v>
      </c>
      <c r="E6817" s="36" t="s">
        <v>166</v>
      </c>
      <c r="F6817" s="37" t="str">
        <f t="array" ref="F6817">IFERROR(XLOOKUP(E6817,Operadores!A:A,Operadores!B:B))</f>
        <v>PADRI</v>
      </c>
      <c r="G6817" s="36" t="s">
        <v>72</v>
      </c>
      <c r="H6817" s="39">
        <v>19.2</v>
      </c>
      <c r="I6817" s="40">
        <v>461.47</v>
      </c>
      <c r="J6817" s="41">
        <f t="shared" si="5"/>
        <v>8860.224</v>
      </c>
      <c r="K6817" s="37" t="str">
        <f t="array" ref="K6817">IFERROR(XLOOKUP(G6817,'Tipo de carga'!A:A,'Tipo de carga'!B:B))</f>
        <v>Autoabasto</v>
      </c>
      <c r="L6817" s="37">
        <f t="shared" si="2"/>
        <v>48</v>
      </c>
      <c r="M6817" s="37">
        <f t="shared" si="3"/>
        <v>27</v>
      </c>
      <c r="N6817" s="37">
        <f t="shared" si="4"/>
        <v>11</v>
      </c>
      <c r="O6817" s="37" t="str">
        <f t="array" ref="O6817">IFERROR(XLOOKUP(K6817,'Tipo de carga'!B:B,'Tipo de carga'!C:C))</f>
        <v>Diesel</v>
      </c>
    </row>
    <row r="6818">
      <c r="A6818" s="36">
        <v>2016.0</v>
      </c>
      <c r="B6818" s="37" t="str">
        <f t="array" ref="B6818">IFERROR(XLOOKUP(A6818,'Asignacion Nov'!A:A,'Asignacion Nov'!C:C))</f>
        <v>MeLi Asignado TD</v>
      </c>
      <c r="C6818" s="37" t="str">
        <f t="array" ref="C6818">IFERROR(XLOOKUP(A6818,'Asignacion Nov'!A:A,'Asignacion Nov'!B:B))</f>
        <v>EC-05</v>
      </c>
      <c r="D6818" s="38">
        <v>45623.79572916667</v>
      </c>
      <c r="E6818" s="36" t="s">
        <v>578</v>
      </c>
      <c r="F6818" s="37" t="str">
        <f t="array" ref="F6818">IFERROR(XLOOKUP(E6818,Operadores!A:A,Operadores!B:B))</f>
        <v>ASTLUI</v>
      </c>
      <c r="G6818" s="36" t="s">
        <v>72</v>
      </c>
      <c r="H6818" s="39">
        <v>19.2</v>
      </c>
      <c r="I6818" s="40">
        <v>553.81</v>
      </c>
      <c r="J6818" s="41">
        <f t="shared" si="5"/>
        <v>10633.152</v>
      </c>
      <c r="K6818" s="37" t="str">
        <f t="array" ref="K6818">IFERROR(XLOOKUP(G6818,'Tipo de carga'!A:A,'Tipo de carga'!B:B))</f>
        <v>Autoabasto</v>
      </c>
      <c r="L6818" s="37">
        <f t="shared" si="2"/>
        <v>48</v>
      </c>
      <c r="M6818" s="37">
        <f t="shared" si="3"/>
        <v>27</v>
      </c>
      <c r="N6818" s="37">
        <f t="shared" si="4"/>
        <v>11</v>
      </c>
      <c r="O6818" s="37" t="str">
        <f t="array" ref="O6818">IFERROR(XLOOKUP(K6818,'Tipo de carga'!B:B,'Tipo de carga'!C:C))</f>
        <v>Diesel</v>
      </c>
    </row>
    <row r="6819">
      <c r="A6819" s="36">
        <v>1949.0</v>
      </c>
      <c r="B6819" s="37" t="str">
        <f t="array" ref="B6819">IFERROR(XLOOKUP(A6819,'Asignacion Nov'!A:A,'Asignacion Nov'!C:C))</f>
        <v>MeLi asignado SD</v>
      </c>
      <c r="C6819" s="37" t="str">
        <f t="array" ref="C6819">IFERROR(XLOOKUP(A6819,'Asignacion Nov'!A:A,'Asignacion Nov'!B:B))</f>
        <v>EC-05</v>
      </c>
      <c r="D6819" s="38">
        <v>45623.781122685185</v>
      </c>
      <c r="E6819" s="36" t="s">
        <v>170</v>
      </c>
      <c r="F6819" s="37" t="str">
        <f t="array" ref="F6819">IFERROR(XLOOKUP(E6819,Operadores!A:A,Operadores!B:B))</f>
        <v>MIRISR</v>
      </c>
      <c r="G6819" s="36" t="s">
        <v>72</v>
      </c>
      <c r="H6819" s="39">
        <v>19.2</v>
      </c>
      <c r="I6819" s="40">
        <v>356.62</v>
      </c>
      <c r="J6819" s="41">
        <f t="shared" si="5"/>
        <v>6847.104</v>
      </c>
      <c r="K6819" s="37" t="str">
        <f t="array" ref="K6819">IFERROR(XLOOKUP(G6819,'Tipo de carga'!A:A,'Tipo de carga'!B:B))</f>
        <v>Autoabasto</v>
      </c>
      <c r="L6819" s="37">
        <f t="shared" si="2"/>
        <v>48</v>
      </c>
      <c r="M6819" s="37">
        <f t="shared" si="3"/>
        <v>27</v>
      </c>
      <c r="N6819" s="37">
        <f t="shared" si="4"/>
        <v>11</v>
      </c>
      <c r="O6819" s="37" t="str">
        <f t="array" ref="O6819">IFERROR(XLOOKUP(K6819,'Tipo de carga'!B:B,'Tipo de carga'!C:C))</f>
        <v>Diesel</v>
      </c>
    </row>
    <row r="6820">
      <c r="A6820" s="36">
        <v>1685.0</v>
      </c>
      <c r="B6820" s="37" t="str">
        <f t="array" ref="B6820">IFERROR(XLOOKUP(A6820,'Asignacion Nov'!A:A,'Asignacion Nov'!C:C))</f>
        <v>Pilgrims Tepo</v>
      </c>
      <c r="C6820" s="37" t="str">
        <f t="array" ref="C6820">IFERROR(XLOOKUP(A6820,'Asignacion Nov'!A:A,'Asignacion Nov'!B:B))</f>
        <v>EC-02</v>
      </c>
      <c r="D6820" s="38">
        <v>45623.77916666667</v>
      </c>
      <c r="E6820" s="36" t="s">
        <v>375</v>
      </c>
      <c r="F6820" s="37" t="str">
        <f t="array" ref="F6820">IFERROR(XLOOKUP(E6820,Operadores!A:A,Operadores!B:B))</f>
        <v>ZENALB</v>
      </c>
      <c r="G6820" s="36" t="s">
        <v>72</v>
      </c>
      <c r="H6820" s="39">
        <v>19.2</v>
      </c>
      <c r="I6820" s="40">
        <v>195.23</v>
      </c>
      <c r="J6820" s="41">
        <f t="shared" si="5"/>
        <v>3748.416</v>
      </c>
      <c r="K6820" s="37" t="str">
        <f t="array" ref="K6820">IFERROR(XLOOKUP(G6820,'Tipo de carga'!A:A,'Tipo de carga'!B:B))</f>
        <v>Autoabasto</v>
      </c>
      <c r="L6820" s="37">
        <f t="shared" si="2"/>
        <v>48</v>
      </c>
      <c r="M6820" s="37">
        <f t="shared" si="3"/>
        <v>27</v>
      </c>
      <c r="N6820" s="37">
        <f t="shared" si="4"/>
        <v>11</v>
      </c>
      <c r="O6820" s="37" t="str">
        <f t="array" ref="O6820">IFERROR(XLOOKUP(K6820,'Tipo de carga'!B:B,'Tipo de carga'!C:C))</f>
        <v>Diesel</v>
      </c>
    </row>
    <row r="6821">
      <c r="A6821" s="36">
        <v>1768.0</v>
      </c>
      <c r="B6821" s="37" t="str">
        <f t="array" ref="B6821">IFERROR(XLOOKUP(A6821,'Asignacion Nov'!A:A,'Asignacion Nov'!C:C))</f>
        <v>Circuitos</v>
      </c>
      <c r="C6821" s="37" t="str">
        <f t="array" ref="C6821">IFERROR(XLOOKUP(A6821,'Asignacion Nov'!A:A,'Asignacion Nov'!B:B))</f>
        <v>EC-03</v>
      </c>
      <c r="D6821" s="38">
        <v>45623.76892361111</v>
      </c>
      <c r="E6821" s="36" t="s">
        <v>160</v>
      </c>
      <c r="F6821" s="37" t="str">
        <f t="array" ref="F6821">IFERROR(XLOOKUP(E6821,Operadores!A:A,Operadores!B:B))</f>
        <v>ESTMANX</v>
      </c>
      <c r="G6821" s="36" t="s">
        <v>72</v>
      </c>
      <c r="H6821" s="39">
        <v>19.2</v>
      </c>
      <c r="I6821" s="40">
        <v>167.95</v>
      </c>
      <c r="J6821" s="41">
        <f t="shared" si="5"/>
        <v>3224.64</v>
      </c>
      <c r="K6821" s="37" t="str">
        <f t="array" ref="K6821">IFERROR(XLOOKUP(G6821,'Tipo de carga'!A:A,'Tipo de carga'!B:B))</f>
        <v>Autoabasto</v>
      </c>
      <c r="L6821" s="37">
        <f t="shared" si="2"/>
        <v>48</v>
      </c>
      <c r="M6821" s="37">
        <f t="shared" si="3"/>
        <v>27</v>
      </c>
      <c r="N6821" s="37">
        <f t="shared" si="4"/>
        <v>11</v>
      </c>
      <c r="O6821" s="37" t="str">
        <f t="array" ref="O6821">IFERROR(XLOOKUP(K6821,'Tipo de carga'!B:B,'Tipo de carga'!C:C))</f>
        <v>Diesel</v>
      </c>
    </row>
    <row r="6822">
      <c r="A6822" s="36">
        <v>1695.0</v>
      </c>
      <c r="B6822" s="37" t="str">
        <f t="array" ref="B6822">IFERROR(XLOOKUP(A6822,'Asignacion Nov'!A:A,'Asignacion Nov'!C:C))</f>
        <v>Pilgrims Tepo</v>
      </c>
      <c r="C6822" s="37" t="str">
        <f t="array" ref="C6822">IFERROR(XLOOKUP(A6822,'Asignacion Nov'!A:A,'Asignacion Nov'!B:B))</f>
        <v>EC-02</v>
      </c>
      <c r="D6822" s="38">
        <v>45623.756689814814</v>
      </c>
      <c r="E6822" s="36" t="s">
        <v>419</v>
      </c>
      <c r="F6822" s="37" t="str">
        <f t="array" ref="F6822">IFERROR(XLOOKUP(E6822,Operadores!A:A,Operadores!B:B))</f>
        <v>ROSGIL</v>
      </c>
      <c r="G6822" s="36" t="s">
        <v>72</v>
      </c>
      <c r="H6822" s="39">
        <v>19.2</v>
      </c>
      <c r="I6822" s="40">
        <v>357.32</v>
      </c>
      <c r="J6822" s="41">
        <f t="shared" si="5"/>
        <v>6860.544</v>
      </c>
      <c r="K6822" s="37" t="str">
        <f t="array" ref="K6822">IFERROR(XLOOKUP(G6822,'Tipo de carga'!A:A,'Tipo de carga'!B:B))</f>
        <v>Autoabasto</v>
      </c>
      <c r="L6822" s="37">
        <f t="shared" si="2"/>
        <v>48</v>
      </c>
      <c r="M6822" s="37">
        <f t="shared" si="3"/>
        <v>27</v>
      </c>
      <c r="N6822" s="37">
        <f t="shared" si="4"/>
        <v>11</v>
      </c>
      <c r="O6822" s="37" t="str">
        <f t="array" ref="O6822">IFERROR(XLOOKUP(K6822,'Tipo de carga'!B:B,'Tipo de carga'!C:C))</f>
        <v>Diesel</v>
      </c>
    </row>
    <row r="6823">
      <c r="A6823" s="36">
        <v>2086.0</v>
      </c>
      <c r="B6823" s="37" t="str">
        <f t="array" ref="B6823">IFERROR(XLOOKUP(A6823,'Asignacion Nov'!A:A,'Asignacion Nov'!C:C))</f>
        <v>Available</v>
      </c>
      <c r="C6823" s="37" t="str">
        <f t="array" ref="C6823">IFERROR(XLOOKUP(A6823,'Asignacion Nov'!A:A,'Asignacion Nov'!B:B))</f>
        <v>TTE</v>
      </c>
      <c r="D6823" s="38">
        <v>45623.756319444445</v>
      </c>
      <c r="E6823" s="36" t="s">
        <v>318</v>
      </c>
      <c r="F6823" s="37" t="str">
        <f t="array" ref="F6823">IFERROR(XLOOKUP(E6823,Operadores!A:A,Operadores!B:B))</f>
        <v>SOSERN</v>
      </c>
      <c r="G6823" s="36" t="s">
        <v>72</v>
      </c>
      <c r="H6823" s="39">
        <v>19.2</v>
      </c>
      <c r="I6823" s="40">
        <v>271.67</v>
      </c>
      <c r="J6823" s="41">
        <f t="shared" si="5"/>
        <v>5216.064</v>
      </c>
      <c r="K6823" s="37" t="str">
        <f t="array" ref="K6823">IFERROR(XLOOKUP(G6823,'Tipo de carga'!A:A,'Tipo de carga'!B:B))</f>
        <v>Autoabasto</v>
      </c>
      <c r="L6823" s="37">
        <f t="shared" si="2"/>
        <v>48</v>
      </c>
      <c r="M6823" s="37">
        <f t="shared" si="3"/>
        <v>27</v>
      </c>
      <c r="N6823" s="37">
        <f t="shared" si="4"/>
        <v>11</v>
      </c>
      <c r="O6823" s="37" t="str">
        <f t="array" ref="O6823">IFERROR(XLOOKUP(K6823,'Tipo de carga'!B:B,'Tipo de carga'!C:C))</f>
        <v>Diesel</v>
      </c>
    </row>
    <row r="6824">
      <c r="A6824" s="36">
        <v>2005.0</v>
      </c>
      <c r="B6824" s="37" t="str">
        <f t="array" ref="B6824">IFERROR(XLOOKUP(A6824,'Asignacion Nov'!A:A,'Asignacion Nov'!C:C))</f>
        <v>MeLi Dedicado Merida</v>
      </c>
      <c r="C6824" s="37" t="str">
        <f t="array" ref="C6824">IFERROR(XLOOKUP(A6824,'Asignacion Nov'!A:A,'Asignacion Nov'!B:B))</f>
        <v>EC-05</v>
      </c>
      <c r="D6824" s="38">
        <v>45623.746979166666</v>
      </c>
      <c r="E6824" s="36" t="s">
        <v>399</v>
      </c>
      <c r="F6824" s="37" t="str">
        <f t="array" ref="F6824">IFERROR(XLOOKUP(E6824,Operadores!A:A,Operadores!B:B))</f>
        <v>DOMLEO</v>
      </c>
      <c r="G6824" s="36" t="s">
        <v>72</v>
      </c>
      <c r="H6824" s="39">
        <v>19.2</v>
      </c>
      <c r="I6824" s="40">
        <v>355.39</v>
      </c>
      <c r="J6824" s="41">
        <f t="shared" si="5"/>
        <v>6823.488</v>
      </c>
      <c r="K6824" s="37" t="str">
        <f t="array" ref="K6824">IFERROR(XLOOKUP(G6824,'Tipo de carga'!A:A,'Tipo de carga'!B:B))</f>
        <v>Autoabasto</v>
      </c>
      <c r="L6824" s="37">
        <f t="shared" si="2"/>
        <v>48</v>
      </c>
      <c r="M6824" s="37">
        <f t="shared" si="3"/>
        <v>27</v>
      </c>
      <c r="N6824" s="37">
        <f t="shared" si="4"/>
        <v>11</v>
      </c>
      <c r="O6824" s="37" t="str">
        <f t="array" ref="O6824">IFERROR(XLOOKUP(K6824,'Tipo de carga'!B:B,'Tipo de carga'!C:C))</f>
        <v>Diesel</v>
      </c>
    </row>
    <row r="6825">
      <c r="A6825" s="36">
        <v>1907.0</v>
      </c>
      <c r="B6825" s="37" t="str">
        <f t="array" ref="B6825">IFERROR(XLOOKUP(A6825,'Asignacion Nov'!A:A,'Asignacion Nov'!C:C))</f>
        <v>Circuitos</v>
      </c>
      <c r="C6825" s="37" t="str">
        <f t="array" ref="C6825">IFERROR(XLOOKUP(A6825,'Asignacion Nov'!A:A,'Asignacion Nov'!B:B))</f>
        <v>EC-03</v>
      </c>
      <c r="D6825" s="38">
        <v>45623.74449074074</v>
      </c>
      <c r="E6825" s="36" t="s">
        <v>490</v>
      </c>
      <c r="F6825" s="37" t="str">
        <f t="array" ref="F6825">IFERROR(XLOOKUP(E6825,Operadores!A:A,Operadores!B:B))</f>
        <v>PANDAV</v>
      </c>
      <c r="G6825" s="36" t="s">
        <v>72</v>
      </c>
      <c r="H6825" s="39">
        <v>19.2</v>
      </c>
      <c r="I6825" s="40">
        <v>520.16</v>
      </c>
      <c r="J6825" s="41">
        <f t="shared" si="5"/>
        <v>9987.072</v>
      </c>
      <c r="K6825" s="37" t="str">
        <f t="array" ref="K6825">IFERROR(XLOOKUP(G6825,'Tipo de carga'!A:A,'Tipo de carga'!B:B))</f>
        <v>Autoabasto</v>
      </c>
      <c r="L6825" s="37">
        <f t="shared" si="2"/>
        <v>48</v>
      </c>
      <c r="M6825" s="37">
        <f t="shared" si="3"/>
        <v>27</v>
      </c>
      <c r="N6825" s="37">
        <f t="shared" si="4"/>
        <v>11</v>
      </c>
      <c r="O6825" s="37" t="str">
        <f t="array" ref="O6825">IFERROR(XLOOKUP(K6825,'Tipo de carga'!B:B,'Tipo de carga'!C:C))</f>
        <v>Diesel</v>
      </c>
    </row>
    <row r="6826">
      <c r="A6826" s="36">
        <v>1855.0</v>
      </c>
      <c r="B6826" s="37" t="str">
        <f t="array" ref="B6826">IFERROR(XLOOKUP(A6826,'Asignacion Nov'!A:A,'Asignacion Nov'!C:C))</f>
        <v>Circuitos</v>
      </c>
      <c r="C6826" s="37" t="str">
        <f t="array" ref="C6826">IFERROR(XLOOKUP(A6826,'Asignacion Nov'!A:A,'Asignacion Nov'!B:B))</f>
        <v>EC-03</v>
      </c>
      <c r="D6826" s="38">
        <v>45623.73471064815</v>
      </c>
      <c r="E6826" s="36" t="s">
        <v>328</v>
      </c>
      <c r="F6826" s="37" t="str">
        <f t="array" ref="F6826">IFERROR(XLOOKUP(E6826,Operadores!A:A,Operadores!B:B))</f>
        <v>REYPED</v>
      </c>
      <c r="G6826" s="36" t="s">
        <v>72</v>
      </c>
      <c r="H6826" s="39">
        <v>19.2</v>
      </c>
      <c r="I6826" s="40">
        <v>256.32</v>
      </c>
      <c r="J6826" s="41">
        <f t="shared" si="5"/>
        <v>4921.344</v>
      </c>
      <c r="K6826" s="37" t="str">
        <f t="array" ref="K6826">IFERROR(XLOOKUP(G6826,'Tipo de carga'!A:A,'Tipo de carga'!B:B))</f>
        <v>Autoabasto</v>
      </c>
      <c r="L6826" s="37">
        <f t="shared" si="2"/>
        <v>48</v>
      </c>
      <c r="M6826" s="37">
        <f t="shared" si="3"/>
        <v>27</v>
      </c>
      <c r="N6826" s="37">
        <f t="shared" si="4"/>
        <v>11</v>
      </c>
      <c r="O6826" s="37" t="str">
        <f t="array" ref="O6826">IFERROR(XLOOKUP(K6826,'Tipo de carga'!B:B,'Tipo de carga'!C:C))</f>
        <v>Diesel</v>
      </c>
    </row>
    <row r="6827">
      <c r="A6827" s="36">
        <v>1720.0</v>
      </c>
      <c r="B6827" s="37" t="str">
        <f t="array" ref="B6827">IFERROR(XLOOKUP(A6827,'Asignacion Nov'!A:A,'Asignacion Nov'!C:C))</f>
        <v>Pilgrims Tepo</v>
      </c>
      <c r="C6827" s="37" t="str">
        <f t="array" ref="C6827">IFERROR(XLOOKUP(A6827,'Asignacion Nov'!A:A,'Asignacion Nov'!B:B))</f>
        <v>EC-02</v>
      </c>
      <c r="D6827" s="38">
        <v>45623.72253472222</v>
      </c>
      <c r="E6827" s="36" t="s">
        <v>171</v>
      </c>
      <c r="F6827" s="37" t="str">
        <f t="array" ref="F6827">IFERROR(XLOOKUP(E6827,Operadores!A:A,Operadores!B:B))</f>
        <v>RAMJOS</v>
      </c>
      <c r="G6827" s="36" t="s">
        <v>72</v>
      </c>
      <c r="H6827" s="39">
        <v>19.2</v>
      </c>
      <c r="I6827" s="40">
        <v>280.52</v>
      </c>
      <c r="J6827" s="41">
        <f t="shared" si="5"/>
        <v>5385.984</v>
      </c>
      <c r="K6827" s="37" t="str">
        <f t="array" ref="K6827">IFERROR(XLOOKUP(G6827,'Tipo de carga'!A:A,'Tipo de carga'!B:B))</f>
        <v>Autoabasto</v>
      </c>
      <c r="L6827" s="37">
        <f t="shared" si="2"/>
        <v>48</v>
      </c>
      <c r="M6827" s="37">
        <f t="shared" si="3"/>
        <v>27</v>
      </c>
      <c r="N6827" s="37">
        <f t="shared" si="4"/>
        <v>11</v>
      </c>
      <c r="O6827" s="37" t="str">
        <f t="array" ref="O6827">IFERROR(XLOOKUP(K6827,'Tipo de carga'!B:B,'Tipo de carga'!C:C))</f>
        <v>Diesel</v>
      </c>
    </row>
    <row r="6828">
      <c r="A6828" s="36">
        <v>1983.0</v>
      </c>
      <c r="B6828" s="37" t="str">
        <f t="array" ref="B6828">IFERROR(XLOOKUP(A6828,'Asignacion Nov'!A:A,'Asignacion Nov'!C:C))</f>
        <v>MeLi asignado SD</v>
      </c>
      <c r="C6828" s="37" t="str">
        <f t="array" ref="C6828">IFERROR(XLOOKUP(A6828,'Asignacion Nov'!A:A,'Asignacion Nov'!B:B))</f>
        <v>EC-05</v>
      </c>
      <c r="D6828" s="38">
        <v>45623.71104166667</v>
      </c>
      <c r="E6828" s="36" t="s">
        <v>550</v>
      </c>
      <c r="F6828" s="37" t="str">
        <f t="array" ref="F6828">IFERROR(XLOOKUP(E6828,Operadores!A:A,Operadores!B:B))</f>
        <v>CALJOR01</v>
      </c>
      <c r="G6828" s="36" t="s">
        <v>72</v>
      </c>
      <c r="H6828" s="39">
        <v>19.2</v>
      </c>
      <c r="I6828" s="40">
        <v>23.0</v>
      </c>
      <c r="J6828" s="41">
        <f t="shared" si="5"/>
        <v>441.6</v>
      </c>
      <c r="K6828" s="37" t="str">
        <f t="array" ref="K6828">IFERROR(XLOOKUP(G6828,'Tipo de carga'!A:A,'Tipo de carga'!B:B))</f>
        <v>Autoabasto</v>
      </c>
      <c r="L6828" s="37">
        <f t="shared" si="2"/>
        <v>48</v>
      </c>
      <c r="M6828" s="37">
        <f t="shared" si="3"/>
        <v>27</v>
      </c>
      <c r="N6828" s="37">
        <f t="shared" si="4"/>
        <v>11</v>
      </c>
      <c r="O6828" s="37" t="str">
        <f t="array" ref="O6828">IFERROR(XLOOKUP(K6828,'Tipo de carga'!B:B,'Tipo de carga'!C:C))</f>
        <v>Diesel</v>
      </c>
    </row>
    <row r="6829">
      <c r="A6829" s="36">
        <v>1897.0</v>
      </c>
      <c r="B6829" s="37" t="str">
        <f t="array" ref="B6829">IFERROR(XLOOKUP(A6829,'Asignacion Nov'!A:A,'Asignacion Nov'!C:C))</f>
        <v>Full Liver</v>
      </c>
      <c r="C6829" s="37" t="str">
        <f t="array" ref="C6829">IFERROR(XLOOKUP(A6829,'Asignacion Nov'!A:A,'Asignacion Nov'!B:B))</f>
        <v>EC-01</v>
      </c>
      <c r="D6829" s="38">
        <v>45623.680243055554</v>
      </c>
      <c r="E6829" s="36" t="s">
        <v>408</v>
      </c>
      <c r="F6829" s="37" t="str">
        <f t="array" ref="F6829">IFERROR(XLOOKUP(E6829,Operadores!A:A,Operadores!B:B))</f>
        <v>RODAR</v>
      </c>
      <c r="G6829" s="36" t="s">
        <v>72</v>
      </c>
      <c r="H6829" s="39">
        <v>19.2</v>
      </c>
      <c r="I6829" s="40">
        <v>323.49</v>
      </c>
      <c r="J6829" s="41">
        <f t="shared" si="5"/>
        <v>6211.008</v>
      </c>
      <c r="K6829" s="37" t="str">
        <f t="array" ref="K6829">IFERROR(XLOOKUP(G6829,'Tipo de carga'!A:A,'Tipo de carga'!B:B))</f>
        <v>Autoabasto</v>
      </c>
      <c r="L6829" s="37">
        <f t="shared" si="2"/>
        <v>48</v>
      </c>
      <c r="M6829" s="37">
        <f t="shared" si="3"/>
        <v>27</v>
      </c>
      <c r="N6829" s="37">
        <f t="shared" si="4"/>
        <v>11</v>
      </c>
      <c r="O6829" s="37" t="str">
        <f t="array" ref="O6829">IFERROR(XLOOKUP(K6829,'Tipo de carga'!B:B,'Tipo de carga'!C:C))</f>
        <v>Diesel</v>
      </c>
    </row>
    <row r="6830">
      <c r="A6830" s="36">
        <v>1906.0</v>
      </c>
      <c r="B6830" s="37" t="str">
        <f t="array" ref="B6830">IFERROR(XLOOKUP(A6830,'Asignacion Nov'!A:A,'Asignacion Nov'!C:C))</f>
        <v>MeLi asignado SD</v>
      </c>
      <c r="C6830" s="37" t="str">
        <f t="array" ref="C6830">IFERROR(XLOOKUP(A6830,'Asignacion Nov'!A:A,'Asignacion Nov'!B:B))</f>
        <v>EC-05</v>
      </c>
      <c r="D6830" s="38">
        <v>45623.63633101852</v>
      </c>
      <c r="E6830" s="36" t="s">
        <v>179</v>
      </c>
      <c r="F6830" s="37" t="str">
        <f t="array" ref="F6830">IFERROR(XLOOKUP(E6830,Operadores!A:A,Operadores!B:B))</f>
        <v>IBAJOS</v>
      </c>
      <c r="G6830" s="36" t="s">
        <v>72</v>
      </c>
      <c r="H6830" s="39">
        <v>19.2</v>
      </c>
      <c r="I6830" s="40">
        <v>327.76</v>
      </c>
      <c r="J6830" s="41">
        <f t="shared" si="5"/>
        <v>6292.992</v>
      </c>
      <c r="K6830" s="37" t="str">
        <f t="array" ref="K6830">IFERROR(XLOOKUP(G6830,'Tipo de carga'!A:A,'Tipo de carga'!B:B))</f>
        <v>Autoabasto</v>
      </c>
      <c r="L6830" s="37">
        <f t="shared" si="2"/>
        <v>48</v>
      </c>
      <c r="M6830" s="37">
        <f t="shared" si="3"/>
        <v>27</v>
      </c>
      <c r="N6830" s="37">
        <f t="shared" si="4"/>
        <v>11</v>
      </c>
      <c r="O6830" s="37" t="str">
        <f t="array" ref="O6830">IFERROR(XLOOKUP(K6830,'Tipo de carga'!B:B,'Tipo de carga'!C:C))</f>
        <v>Diesel</v>
      </c>
    </row>
    <row r="6831">
      <c r="A6831" s="36">
        <v>1829.0</v>
      </c>
      <c r="B6831" s="37" t="str">
        <f t="array" ref="B6831">IFERROR(XLOOKUP(A6831,'Asignacion Nov'!A:A,'Asignacion Nov'!C:C))</f>
        <v>Circuitos</v>
      </c>
      <c r="C6831" s="37" t="str">
        <f t="array" ref="C6831">IFERROR(XLOOKUP(A6831,'Asignacion Nov'!A:A,'Asignacion Nov'!B:B))</f>
        <v>EC-03</v>
      </c>
      <c r="D6831" s="38">
        <v>45623.61765046296</v>
      </c>
      <c r="E6831" s="36" t="s">
        <v>245</v>
      </c>
      <c r="F6831" s="37" t="str">
        <f t="array" ref="F6831">IFERROR(XLOOKUP(E6831,Operadores!A:A,Operadores!B:B))</f>
        <v>HERAL04</v>
      </c>
      <c r="G6831" s="36" t="s">
        <v>72</v>
      </c>
      <c r="H6831" s="39">
        <v>19.2</v>
      </c>
      <c r="I6831" s="40">
        <v>651.85</v>
      </c>
      <c r="J6831" s="41">
        <f t="shared" si="5"/>
        <v>12515.52</v>
      </c>
      <c r="K6831" s="37" t="str">
        <f t="array" ref="K6831">IFERROR(XLOOKUP(G6831,'Tipo de carga'!A:A,'Tipo de carga'!B:B))</f>
        <v>Autoabasto</v>
      </c>
      <c r="L6831" s="37">
        <f t="shared" si="2"/>
        <v>48</v>
      </c>
      <c r="M6831" s="37">
        <f t="shared" si="3"/>
        <v>27</v>
      </c>
      <c r="N6831" s="37">
        <f t="shared" si="4"/>
        <v>11</v>
      </c>
      <c r="O6831" s="37" t="str">
        <f t="array" ref="O6831">IFERROR(XLOOKUP(K6831,'Tipo de carga'!B:B,'Tipo de carga'!C:C))</f>
        <v>Diesel</v>
      </c>
    </row>
    <row r="6832">
      <c r="A6832" s="36">
        <v>1904.0</v>
      </c>
      <c r="B6832" s="37" t="str">
        <f t="array" ref="B6832">IFERROR(XLOOKUP(A6832,'Asignacion Nov'!A:A,'Asignacion Nov'!C:C))</f>
        <v>MeLi asignado SD</v>
      </c>
      <c r="C6832" s="37" t="str">
        <f t="array" ref="C6832">IFERROR(XLOOKUP(A6832,'Asignacion Nov'!A:A,'Asignacion Nov'!B:B))</f>
        <v>EC-05</v>
      </c>
      <c r="D6832" s="38">
        <v>45623.60851851852</v>
      </c>
      <c r="E6832" s="36" t="s">
        <v>608</v>
      </c>
      <c r="F6832" s="37" t="str">
        <f t="array" ref="F6832">IFERROR(XLOOKUP(E6832,Operadores!A:A,Operadores!B:B))</f>
        <v>ALVRAU</v>
      </c>
      <c r="G6832" s="36" t="s">
        <v>72</v>
      </c>
      <c r="H6832" s="39">
        <v>19.2</v>
      </c>
      <c r="I6832" s="40">
        <v>187.0</v>
      </c>
      <c r="J6832" s="41">
        <f t="shared" si="5"/>
        <v>3590.4</v>
      </c>
      <c r="K6832" s="37" t="str">
        <f t="array" ref="K6832">IFERROR(XLOOKUP(G6832,'Tipo de carga'!A:A,'Tipo de carga'!B:B))</f>
        <v>Autoabasto</v>
      </c>
      <c r="L6832" s="37">
        <f t="shared" si="2"/>
        <v>48</v>
      </c>
      <c r="M6832" s="37">
        <f t="shared" si="3"/>
        <v>27</v>
      </c>
      <c r="N6832" s="37">
        <f t="shared" si="4"/>
        <v>11</v>
      </c>
      <c r="O6832" s="37" t="str">
        <f t="array" ref="O6832">IFERROR(XLOOKUP(K6832,'Tipo de carga'!B:B,'Tipo de carga'!C:C))</f>
        <v>Diesel</v>
      </c>
    </row>
    <row r="6833">
      <c r="A6833" s="36">
        <v>1944.0</v>
      </c>
      <c r="B6833" s="37" t="str">
        <f t="array" ref="B6833">IFERROR(XLOOKUP(A6833,'Asignacion Nov'!A:A,'Asignacion Nov'!C:C))</f>
        <v>MeLi asignado SD</v>
      </c>
      <c r="C6833" s="37" t="str">
        <f t="array" ref="C6833">IFERROR(XLOOKUP(A6833,'Asignacion Nov'!A:A,'Asignacion Nov'!B:B))</f>
        <v>EC-05</v>
      </c>
      <c r="D6833" s="38">
        <v>45623.59488425926</v>
      </c>
      <c r="E6833" s="36" t="s">
        <v>221</v>
      </c>
      <c r="F6833" s="37" t="str">
        <f t="array" ref="F6833">IFERROR(XLOOKUP(E6833,Operadores!A:A,Operadores!B:B))</f>
        <v>ORTARM</v>
      </c>
      <c r="G6833" s="36" t="s">
        <v>72</v>
      </c>
      <c r="H6833" s="39">
        <v>19.2</v>
      </c>
      <c r="I6833" s="40">
        <v>309.19</v>
      </c>
      <c r="J6833" s="41">
        <f t="shared" si="5"/>
        <v>5936.448</v>
      </c>
      <c r="K6833" s="37" t="str">
        <f t="array" ref="K6833">IFERROR(XLOOKUP(G6833,'Tipo de carga'!A:A,'Tipo de carga'!B:B))</f>
        <v>Autoabasto</v>
      </c>
      <c r="L6833" s="37">
        <f t="shared" si="2"/>
        <v>48</v>
      </c>
      <c r="M6833" s="37">
        <f t="shared" si="3"/>
        <v>27</v>
      </c>
      <c r="N6833" s="37">
        <f t="shared" si="4"/>
        <v>11</v>
      </c>
      <c r="O6833" s="37" t="str">
        <f t="array" ref="O6833">IFERROR(XLOOKUP(K6833,'Tipo de carga'!B:B,'Tipo de carga'!C:C))</f>
        <v>Diesel</v>
      </c>
    </row>
    <row r="6834">
      <c r="A6834" s="36">
        <v>1979.0</v>
      </c>
      <c r="B6834" s="37" t="str">
        <f t="array" ref="B6834">IFERROR(XLOOKUP(A6834,'Asignacion Nov'!A:A,'Asignacion Nov'!C:C))</f>
        <v>MeLi asignado SD</v>
      </c>
      <c r="C6834" s="37" t="str">
        <f t="array" ref="C6834">IFERROR(XLOOKUP(A6834,'Asignacion Nov'!A:A,'Asignacion Nov'!B:B))</f>
        <v>EC-05</v>
      </c>
      <c r="D6834" s="38">
        <v>45623.582962962966</v>
      </c>
      <c r="E6834" s="36" t="s">
        <v>370</v>
      </c>
      <c r="F6834" s="37" t="str">
        <f t="array" ref="F6834">IFERROR(XLOOKUP(E6834,Operadores!A:A,Operadores!B:B))</f>
        <v>GALODI</v>
      </c>
      <c r="G6834" s="36" t="s">
        <v>72</v>
      </c>
      <c r="H6834" s="39">
        <v>19.2</v>
      </c>
      <c r="I6834" s="40">
        <v>320.01</v>
      </c>
      <c r="J6834" s="41">
        <f t="shared" si="5"/>
        <v>6144.192</v>
      </c>
      <c r="K6834" s="37" t="str">
        <f t="array" ref="K6834">IFERROR(XLOOKUP(G6834,'Tipo de carga'!A:A,'Tipo de carga'!B:B))</f>
        <v>Autoabasto</v>
      </c>
      <c r="L6834" s="37">
        <f t="shared" si="2"/>
        <v>48</v>
      </c>
      <c r="M6834" s="37">
        <f t="shared" si="3"/>
        <v>27</v>
      </c>
      <c r="N6834" s="37">
        <f t="shared" si="4"/>
        <v>11</v>
      </c>
      <c r="O6834" s="37" t="str">
        <f t="array" ref="O6834">IFERROR(XLOOKUP(K6834,'Tipo de carga'!B:B,'Tipo de carga'!C:C))</f>
        <v>Diesel</v>
      </c>
    </row>
    <row r="6835">
      <c r="A6835" s="36">
        <v>1870.0</v>
      </c>
      <c r="B6835" s="37" t="str">
        <f t="array" ref="B6835">IFERROR(XLOOKUP(A6835,'Asignacion Nov'!A:A,'Asignacion Nov'!C:C))</f>
        <v>Circuitos</v>
      </c>
      <c r="C6835" s="37" t="str">
        <f t="array" ref="C6835">IFERROR(XLOOKUP(A6835,'Asignacion Nov'!A:A,'Asignacion Nov'!B:B))</f>
        <v>EC-03</v>
      </c>
      <c r="D6835" s="38">
        <v>45623.56309027778</v>
      </c>
      <c r="E6835" s="36" t="s">
        <v>385</v>
      </c>
      <c r="F6835" s="37" t="str">
        <f t="array" ref="F6835">IFERROR(XLOOKUP(E6835,Operadores!A:A,Operadores!B:B))</f>
        <v>RIOFE</v>
      </c>
      <c r="G6835" s="36" t="s">
        <v>72</v>
      </c>
      <c r="H6835" s="39">
        <v>19.2</v>
      </c>
      <c r="I6835" s="40">
        <v>760.41</v>
      </c>
      <c r="J6835" s="41">
        <f t="shared" si="5"/>
        <v>14599.872</v>
      </c>
      <c r="K6835" s="37" t="str">
        <f t="array" ref="K6835">IFERROR(XLOOKUP(G6835,'Tipo de carga'!A:A,'Tipo de carga'!B:B))</f>
        <v>Autoabasto</v>
      </c>
      <c r="L6835" s="37">
        <f t="shared" si="2"/>
        <v>48</v>
      </c>
      <c r="M6835" s="37">
        <f t="shared" si="3"/>
        <v>27</v>
      </c>
      <c r="N6835" s="37">
        <f t="shared" si="4"/>
        <v>11</v>
      </c>
      <c r="O6835" s="37" t="str">
        <f t="array" ref="O6835">IFERROR(XLOOKUP(K6835,'Tipo de carga'!B:B,'Tipo de carga'!C:C))</f>
        <v>Diesel</v>
      </c>
    </row>
    <row r="6836">
      <c r="A6836" s="36">
        <v>1940.0</v>
      </c>
      <c r="B6836" s="37" t="str">
        <f t="array" ref="B6836">IFERROR(XLOOKUP(A6836,'Asignacion Nov'!A:A,'Asignacion Nov'!C:C))</f>
        <v>Circuitos</v>
      </c>
      <c r="C6836" s="37" t="str">
        <f t="array" ref="C6836">IFERROR(XLOOKUP(A6836,'Asignacion Nov'!A:A,'Asignacion Nov'!B:B))</f>
        <v>EC-03</v>
      </c>
      <c r="D6836" s="38">
        <v>45623.549467592595</v>
      </c>
      <c r="E6836" s="36" t="s">
        <v>259</v>
      </c>
      <c r="F6836" s="37" t="str">
        <f t="array" ref="F6836">IFERROR(XLOOKUP(E6836,Operadores!A:A,Operadores!B:B))</f>
        <v>FLOPE</v>
      </c>
      <c r="G6836" s="36" t="s">
        <v>72</v>
      </c>
      <c r="H6836" s="39">
        <v>19.2</v>
      </c>
      <c r="I6836" s="40">
        <v>459.41</v>
      </c>
      <c r="J6836" s="41">
        <f t="shared" si="5"/>
        <v>8820.672</v>
      </c>
      <c r="K6836" s="37" t="str">
        <f t="array" ref="K6836">IFERROR(XLOOKUP(G6836,'Tipo de carga'!A:A,'Tipo de carga'!B:B))</f>
        <v>Autoabasto</v>
      </c>
      <c r="L6836" s="37">
        <f t="shared" si="2"/>
        <v>48</v>
      </c>
      <c r="M6836" s="37">
        <f t="shared" si="3"/>
        <v>27</v>
      </c>
      <c r="N6836" s="37">
        <f t="shared" si="4"/>
        <v>11</v>
      </c>
      <c r="O6836" s="37" t="str">
        <f t="array" ref="O6836">IFERROR(XLOOKUP(K6836,'Tipo de carga'!B:B,'Tipo de carga'!C:C))</f>
        <v>Diesel</v>
      </c>
    </row>
    <row r="6837">
      <c r="A6837" s="36">
        <v>1946.0</v>
      </c>
      <c r="B6837" s="37" t="str">
        <f t="array" ref="B6837">IFERROR(XLOOKUP(A6837,'Asignacion Nov'!A:A,'Asignacion Nov'!C:C))</f>
        <v>MeLi asignado SD</v>
      </c>
      <c r="C6837" s="37" t="str">
        <f t="array" ref="C6837">IFERROR(XLOOKUP(A6837,'Asignacion Nov'!A:A,'Asignacion Nov'!B:B))</f>
        <v>EC-05</v>
      </c>
      <c r="D6837" s="38">
        <v>45623.53210648148</v>
      </c>
      <c r="E6837" s="36" t="s">
        <v>183</v>
      </c>
      <c r="F6837" s="37" t="str">
        <f t="array" ref="F6837">IFERROR(XLOOKUP(E6837,Operadores!A:A,Operadores!B:B))</f>
        <v>VARJUAX</v>
      </c>
      <c r="G6837" s="36" t="s">
        <v>72</v>
      </c>
      <c r="H6837" s="39">
        <v>19.2</v>
      </c>
      <c r="I6837" s="40">
        <v>452.74</v>
      </c>
      <c r="J6837" s="41">
        <f t="shared" si="5"/>
        <v>8692.608</v>
      </c>
      <c r="K6837" s="37" t="str">
        <f t="array" ref="K6837">IFERROR(XLOOKUP(G6837,'Tipo de carga'!A:A,'Tipo de carga'!B:B))</f>
        <v>Autoabasto</v>
      </c>
      <c r="L6837" s="37">
        <f t="shared" si="2"/>
        <v>48</v>
      </c>
      <c r="M6837" s="37">
        <f t="shared" si="3"/>
        <v>27</v>
      </c>
      <c r="N6837" s="37">
        <f t="shared" si="4"/>
        <v>11</v>
      </c>
      <c r="O6837" s="37" t="str">
        <f t="array" ref="O6837">IFERROR(XLOOKUP(K6837,'Tipo de carga'!B:B,'Tipo de carga'!C:C))</f>
        <v>Diesel</v>
      </c>
    </row>
    <row r="6838">
      <c r="A6838" s="36">
        <v>1993.0</v>
      </c>
      <c r="B6838" s="37" t="str">
        <f t="array" ref="B6838">IFERROR(XLOOKUP(A6838,'Asignacion Nov'!A:A,'Asignacion Nov'!C:C))</f>
        <v>MeLi Dedicado TD</v>
      </c>
      <c r="C6838" s="37" t="str">
        <f t="array" ref="C6838">IFERROR(XLOOKUP(A6838,'Asignacion Nov'!A:A,'Asignacion Nov'!B:B))</f>
        <v>EC-05</v>
      </c>
      <c r="D6838" s="38">
        <v>45623.48415509259</v>
      </c>
      <c r="E6838" s="36" t="s">
        <v>389</v>
      </c>
      <c r="F6838" s="37" t="str">
        <f t="array" ref="F6838">IFERROR(XLOOKUP(E6838,Operadores!A:A,Operadores!B:B))</f>
        <v>CELJOS</v>
      </c>
      <c r="G6838" s="36" t="s">
        <v>72</v>
      </c>
      <c r="H6838" s="39">
        <v>19.2</v>
      </c>
      <c r="I6838" s="40">
        <v>537.58</v>
      </c>
      <c r="J6838" s="41">
        <f t="shared" si="5"/>
        <v>10321.536</v>
      </c>
      <c r="K6838" s="37" t="str">
        <f t="array" ref="K6838">IFERROR(XLOOKUP(G6838,'Tipo de carga'!A:A,'Tipo de carga'!B:B))</f>
        <v>Autoabasto</v>
      </c>
      <c r="L6838" s="37">
        <f t="shared" si="2"/>
        <v>48</v>
      </c>
      <c r="M6838" s="37">
        <f t="shared" si="3"/>
        <v>27</v>
      </c>
      <c r="N6838" s="37">
        <f t="shared" si="4"/>
        <v>11</v>
      </c>
      <c r="O6838" s="37" t="str">
        <f t="array" ref="O6838">IFERROR(XLOOKUP(K6838,'Tipo de carga'!B:B,'Tipo de carga'!C:C))</f>
        <v>Diesel</v>
      </c>
    </row>
    <row r="6839">
      <c r="A6839" s="36">
        <v>1891.0</v>
      </c>
      <c r="B6839" s="37" t="str">
        <f t="array" ref="B6839">IFERROR(XLOOKUP(A6839,'Asignacion Nov'!A:A,'Asignacion Nov'!C:C))</f>
        <v>Circuitos</v>
      </c>
      <c r="C6839" s="37" t="str">
        <f t="array" ref="C6839">IFERROR(XLOOKUP(A6839,'Asignacion Nov'!A:A,'Asignacion Nov'!B:B))</f>
        <v>EC-03</v>
      </c>
      <c r="D6839" s="38">
        <v>45623.474907407406</v>
      </c>
      <c r="E6839" s="36" t="s">
        <v>195</v>
      </c>
      <c r="F6839" s="37" t="str">
        <f t="array" ref="F6839">IFERROR(XLOOKUP(E6839,Operadores!A:A,Operadores!B:B))</f>
        <v>APAJOS</v>
      </c>
      <c r="G6839" s="36" t="s">
        <v>72</v>
      </c>
      <c r="H6839" s="39">
        <v>19.2</v>
      </c>
      <c r="I6839" s="40">
        <v>222.0</v>
      </c>
      <c r="J6839" s="41">
        <f t="shared" si="5"/>
        <v>4262.4</v>
      </c>
      <c r="K6839" s="37" t="str">
        <f t="array" ref="K6839">IFERROR(XLOOKUP(G6839,'Tipo de carga'!A:A,'Tipo de carga'!B:B))</f>
        <v>Autoabasto</v>
      </c>
      <c r="L6839" s="37">
        <f t="shared" si="2"/>
        <v>48</v>
      </c>
      <c r="M6839" s="37">
        <f t="shared" si="3"/>
        <v>27</v>
      </c>
      <c r="N6839" s="37">
        <f t="shared" si="4"/>
        <v>11</v>
      </c>
      <c r="O6839" s="37" t="str">
        <f t="array" ref="O6839">IFERROR(XLOOKUP(K6839,'Tipo de carga'!B:B,'Tipo de carga'!C:C))</f>
        <v>Diesel</v>
      </c>
    </row>
    <row r="6840">
      <c r="A6840" s="36">
        <v>1952.0</v>
      </c>
      <c r="B6840" s="37" t="str">
        <f t="array" ref="B6840">IFERROR(XLOOKUP(A6840,'Asignacion Nov'!A:A,'Asignacion Nov'!C:C))</f>
        <v>MeLi asignado SD</v>
      </c>
      <c r="C6840" s="37" t="str">
        <f t="array" ref="C6840">IFERROR(XLOOKUP(A6840,'Asignacion Nov'!A:A,'Asignacion Nov'!B:B))</f>
        <v>EC-05</v>
      </c>
      <c r="D6840" s="38">
        <v>45623.46628472222</v>
      </c>
      <c r="E6840" s="36" t="s">
        <v>363</v>
      </c>
      <c r="F6840" s="37" t="str">
        <f t="array" ref="F6840">IFERROR(XLOOKUP(E6840,Operadores!A:A,Operadores!B:B))</f>
        <v>TREJUA</v>
      </c>
      <c r="G6840" s="36" t="s">
        <v>72</v>
      </c>
      <c r="H6840" s="39">
        <v>19.2</v>
      </c>
      <c r="I6840" s="40">
        <v>855.6</v>
      </c>
      <c r="J6840" s="41">
        <f t="shared" si="5"/>
        <v>16427.52</v>
      </c>
      <c r="K6840" s="37" t="str">
        <f t="array" ref="K6840">IFERROR(XLOOKUP(G6840,'Tipo de carga'!A:A,'Tipo de carga'!B:B))</f>
        <v>Autoabasto</v>
      </c>
      <c r="L6840" s="37">
        <f t="shared" si="2"/>
        <v>48</v>
      </c>
      <c r="M6840" s="37">
        <f t="shared" si="3"/>
        <v>27</v>
      </c>
      <c r="N6840" s="37">
        <f t="shared" si="4"/>
        <v>11</v>
      </c>
      <c r="O6840" s="37" t="str">
        <f t="array" ref="O6840">IFERROR(XLOOKUP(K6840,'Tipo de carga'!B:B,'Tipo de carga'!C:C))</f>
        <v>Diesel</v>
      </c>
    </row>
    <row r="6841">
      <c r="A6841" s="36">
        <v>1871.0</v>
      </c>
      <c r="B6841" s="37" t="str">
        <f t="array" ref="B6841">IFERROR(XLOOKUP(A6841,'Asignacion Nov'!A:A,'Asignacion Nov'!C:C))</f>
        <v>Circuitos</v>
      </c>
      <c r="C6841" s="37" t="str">
        <f t="array" ref="C6841">IFERROR(XLOOKUP(A6841,'Asignacion Nov'!A:A,'Asignacion Nov'!B:B))</f>
        <v>EC-03</v>
      </c>
      <c r="D6841" s="38">
        <v>45623.46530092593</v>
      </c>
      <c r="E6841" s="36" t="s">
        <v>197</v>
      </c>
      <c r="F6841" s="37" t="str">
        <f t="array" ref="F6841">IFERROR(XLOOKUP(E6841,Operadores!A:A,Operadores!B:B))</f>
        <v>REYALE</v>
      </c>
      <c r="G6841" s="36" t="s">
        <v>72</v>
      </c>
      <c r="H6841" s="39">
        <v>19.2</v>
      </c>
      <c r="I6841" s="40">
        <v>610.55</v>
      </c>
      <c r="J6841" s="41">
        <f t="shared" si="5"/>
        <v>11722.56</v>
      </c>
      <c r="K6841" s="37" t="str">
        <f t="array" ref="K6841">IFERROR(XLOOKUP(G6841,'Tipo de carga'!A:A,'Tipo de carga'!B:B))</f>
        <v>Autoabasto</v>
      </c>
      <c r="L6841" s="37">
        <f t="shared" si="2"/>
        <v>48</v>
      </c>
      <c r="M6841" s="37">
        <f t="shared" si="3"/>
        <v>27</v>
      </c>
      <c r="N6841" s="37">
        <f t="shared" si="4"/>
        <v>11</v>
      </c>
      <c r="O6841" s="37" t="str">
        <f t="array" ref="O6841">IFERROR(XLOOKUP(K6841,'Tipo de carga'!B:B,'Tipo de carga'!C:C))</f>
        <v>Diesel</v>
      </c>
    </row>
    <row r="6842">
      <c r="A6842" s="36">
        <v>2040.0</v>
      </c>
      <c r="B6842" s="37" t="str">
        <f t="array" ref="B6842">IFERROR(XLOOKUP(A6842,'Asignacion Nov'!A:A,'Asignacion Nov'!C:C))</f>
        <v>Liverpool Local</v>
      </c>
      <c r="C6842" s="37" t="str">
        <f t="array" ref="C6842">IFERROR(XLOOKUP(A6842,'Asignacion Nov'!A:A,'Asignacion Nov'!B:B))</f>
        <v>EC-01</v>
      </c>
      <c r="D6842" s="38">
        <v>45623.447650462964</v>
      </c>
      <c r="E6842" s="36" t="s">
        <v>430</v>
      </c>
      <c r="F6842" s="37" t="str">
        <f t="array" ref="F6842">IFERROR(XLOOKUP(E6842,Operadores!A:A,Operadores!B:B))</f>
        <v>GONAL01</v>
      </c>
      <c r="G6842" s="36" t="s">
        <v>72</v>
      </c>
      <c r="H6842" s="39">
        <v>19.2</v>
      </c>
      <c r="I6842" s="40">
        <v>535.08</v>
      </c>
      <c r="J6842" s="41">
        <f t="shared" si="5"/>
        <v>10273.536</v>
      </c>
      <c r="K6842" s="37" t="str">
        <f t="array" ref="K6842">IFERROR(XLOOKUP(G6842,'Tipo de carga'!A:A,'Tipo de carga'!B:B))</f>
        <v>Autoabasto</v>
      </c>
      <c r="L6842" s="37">
        <f t="shared" si="2"/>
        <v>48</v>
      </c>
      <c r="M6842" s="37">
        <f t="shared" si="3"/>
        <v>27</v>
      </c>
      <c r="N6842" s="37">
        <f t="shared" si="4"/>
        <v>11</v>
      </c>
      <c r="O6842" s="37" t="str">
        <f t="array" ref="O6842">IFERROR(XLOOKUP(K6842,'Tipo de carga'!B:B,'Tipo de carga'!C:C))</f>
        <v>Diesel</v>
      </c>
    </row>
    <row r="6843">
      <c r="A6843" s="36">
        <v>1750.0</v>
      </c>
      <c r="B6843" s="37" t="str">
        <f t="array" ref="B6843">IFERROR(XLOOKUP(A6843,'Asignacion Nov'!A:A,'Asignacion Nov'!C:C))</f>
        <v>Patieros sucursal</v>
      </c>
      <c r="C6843" s="37" t="str">
        <f t="array" ref="C6843">IFERROR(XLOOKUP(A6843,'Asignacion Nov'!A:A,'Asignacion Nov'!B:B))</f>
        <v>EC-03</v>
      </c>
      <c r="D6843" s="38">
        <v>45623.37535879629</v>
      </c>
      <c r="E6843" s="36" t="s">
        <v>195</v>
      </c>
      <c r="F6843" s="37" t="str">
        <f t="array" ref="F6843">IFERROR(XLOOKUP(E6843,Operadores!A:A,Operadores!B:B))</f>
        <v>APAJOS</v>
      </c>
      <c r="G6843" s="36" t="s">
        <v>72</v>
      </c>
      <c r="H6843" s="39">
        <v>19.2</v>
      </c>
      <c r="I6843" s="40">
        <v>354.02</v>
      </c>
      <c r="J6843" s="41">
        <f t="shared" si="5"/>
        <v>6797.184</v>
      </c>
      <c r="K6843" s="37" t="str">
        <f t="array" ref="K6843">IFERROR(XLOOKUP(G6843,'Tipo de carga'!A:A,'Tipo de carga'!B:B))</f>
        <v>Autoabasto</v>
      </c>
      <c r="L6843" s="37">
        <f t="shared" si="2"/>
        <v>48</v>
      </c>
      <c r="M6843" s="37">
        <f t="shared" si="3"/>
        <v>27</v>
      </c>
      <c r="N6843" s="37">
        <f t="shared" si="4"/>
        <v>11</v>
      </c>
      <c r="O6843" s="37" t="str">
        <f t="array" ref="O6843">IFERROR(XLOOKUP(K6843,'Tipo de carga'!B:B,'Tipo de carga'!C:C))</f>
        <v>Diesel</v>
      </c>
    </row>
    <row r="6844">
      <c r="A6844" s="36">
        <v>2047.0</v>
      </c>
      <c r="B6844" s="37" t="str">
        <f t="array" ref="B6844">IFERROR(XLOOKUP(A6844,'Asignacion Nov'!A:A,'Asignacion Nov'!C:C))</f>
        <v>Liverpool Local</v>
      </c>
      <c r="C6844" s="37" t="str">
        <f t="array" ref="C6844">IFERROR(XLOOKUP(A6844,'Asignacion Nov'!A:A,'Asignacion Nov'!B:B))</f>
        <v>EC-01</v>
      </c>
      <c r="D6844" s="38">
        <v>45623.056435185186</v>
      </c>
      <c r="E6844" s="36" t="s">
        <v>468</v>
      </c>
      <c r="F6844" s="37" t="str">
        <f t="array" ref="F6844">IFERROR(XLOOKUP(E6844,Operadores!A:A,Operadores!B:B))</f>
        <v>JUAOSC</v>
      </c>
      <c r="G6844" s="36" t="s">
        <v>72</v>
      </c>
      <c r="H6844" s="39">
        <v>19.2</v>
      </c>
      <c r="I6844" s="40">
        <v>286.55</v>
      </c>
      <c r="J6844" s="41">
        <f t="shared" si="5"/>
        <v>5501.76</v>
      </c>
      <c r="K6844" s="37" t="str">
        <f t="array" ref="K6844">IFERROR(XLOOKUP(G6844,'Tipo de carga'!A:A,'Tipo de carga'!B:B))</f>
        <v>Autoabasto</v>
      </c>
      <c r="L6844" s="37">
        <f t="shared" si="2"/>
        <v>48</v>
      </c>
      <c r="M6844" s="37">
        <f t="shared" si="3"/>
        <v>27</v>
      </c>
      <c r="N6844" s="37">
        <f t="shared" si="4"/>
        <v>11</v>
      </c>
      <c r="O6844" s="37" t="str">
        <f t="array" ref="O6844">IFERROR(XLOOKUP(K6844,'Tipo de carga'!B:B,'Tipo de carga'!C:C))</f>
        <v>Diesel</v>
      </c>
    </row>
    <row r="6845">
      <c r="A6845" s="36">
        <v>1836.0</v>
      </c>
      <c r="B6845" s="37" t="str">
        <f t="array" ref="B6845">IFERROR(XLOOKUP(A6845,'Asignacion Nov'!A:A,'Asignacion Nov'!C:C))</f>
        <v>Full Liver</v>
      </c>
      <c r="C6845" s="37" t="str">
        <f t="array" ref="C6845">IFERROR(XLOOKUP(A6845,'Asignacion Nov'!A:A,'Asignacion Nov'!B:B))</f>
        <v>EC-01</v>
      </c>
      <c r="D6845" s="38">
        <v>45623.05021990741</v>
      </c>
      <c r="E6845" s="36" t="s">
        <v>297</v>
      </c>
      <c r="F6845" s="37" t="str">
        <f t="array" ref="F6845">IFERROR(XLOOKUP(E6845,Operadores!A:A,Operadores!B:B))</f>
        <v>HUEAR</v>
      </c>
      <c r="G6845" s="36" t="s">
        <v>72</v>
      </c>
      <c r="H6845" s="39">
        <v>19.2</v>
      </c>
      <c r="I6845" s="40">
        <v>749.92</v>
      </c>
      <c r="J6845" s="41">
        <f t="shared" si="5"/>
        <v>14398.464</v>
      </c>
      <c r="K6845" s="37" t="str">
        <f t="array" ref="K6845">IFERROR(XLOOKUP(G6845,'Tipo de carga'!A:A,'Tipo de carga'!B:B))</f>
        <v>Autoabasto</v>
      </c>
      <c r="L6845" s="37">
        <f t="shared" si="2"/>
        <v>48</v>
      </c>
      <c r="M6845" s="37">
        <f t="shared" si="3"/>
        <v>27</v>
      </c>
      <c r="N6845" s="37">
        <f t="shared" si="4"/>
        <v>11</v>
      </c>
      <c r="O6845" s="37" t="str">
        <f t="array" ref="O6845">IFERROR(XLOOKUP(K6845,'Tipo de carga'!B:B,'Tipo de carga'!C:C))</f>
        <v>Diesel</v>
      </c>
    </row>
    <row r="6846">
      <c r="A6846" s="36">
        <v>309.0</v>
      </c>
      <c r="B6846" s="37" t="str">
        <f t="array" ref="B6846">IFERROR(XLOOKUP(A6846,'Asignacion Nov'!A:A,'Asignacion Nov'!C:C))</f>
        <v>Sayer Thorton</v>
      </c>
      <c r="C6846" s="37" t="str">
        <f t="array" ref="C6846">IFERROR(XLOOKUP(A6846,'Asignacion Nov'!A:A,'Asignacion Nov'!B:B))</f>
        <v>EC-04</v>
      </c>
      <c r="D6846" s="38">
        <v>45623.04121527778</v>
      </c>
      <c r="E6846" s="36" t="s">
        <v>264</v>
      </c>
      <c r="F6846" s="37" t="str">
        <f t="array" ref="F6846">IFERROR(XLOOKUP(E6846,Operadores!A:A,Operadores!B:B))</f>
        <v>REVELI</v>
      </c>
      <c r="G6846" s="36" t="s">
        <v>72</v>
      </c>
      <c r="H6846" s="39">
        <v>19.2</v>
      </c>
      <c r="I6846" s="40">
        <v>312.84</v>
      </c>
      <c r="J6846" s="41">
        <f t="shared" si="5"/>
        <v>6006.528</v>
      </c>
      <c r="K6846" s="37" t="str">
        <f t="array" ref="K6846">IFERROR(XLOOKUP(G6846,'Tipo de carga'!A:A,'Tipo de carga'!B:B))</f>
        <v>Autoabasto</v>
      </c>
      <c r="L6846" s="37">
        <f t="shared" si="2"/>
        <v>48</v>
      </c>
      <c r="M6846" s="37">
        <f t="shared" si="3"/>
        <v>27</v>
      </c>
      <c r="N6846" s="37">
        <f t="shared" si="4"/>
        <v>11</v>
      </c>
      <c r="O6846" s="37" t="str">
        <f t="array" ref="O6846">IFERROR(XLOOKUP(K6846,'Tipo de carga'!B:B,'Tipo de carga'!C:C))</f>
        <v>Diesel</v>
      </c>
    </row>
    <row r="6847">
      <c r="A6847" s="36">
        <v>2011.0</v>
      </c>
      <c r="B6847" s="37" t="str">
        <f t="array" ref="B6847">IFERROR(XLOOKUP(A6847,'Asignacion Nov'!A:A,'Asignacion Nov'!C:C))</f>
        <v>MeLi Dedicado TD</v>
      </c>
      <c r="C6847" s="37" t="str">
        <f t="array" ref="C6847">IFERROR(XLOOKUP(A6847,'Asignacion Nov'!A:A,'Asignacion Nov'!B:B))</f>
        <v>EC-05</v>
      </c>
      <c r="D6847" s="38">
        <v>45623.03258101852</v>
      </c>
      <c r="E6847" s="36" t="s">
        <v>349</v>
      </c>
      <c r="F6847" s="37" t="str">
        <f t="array" ref="F6847">IFERROR(XLOOKUP(E6847,Operadores!A:A,Operadores!B:B))</f>
        <v>GUEGAB</v>
      </c>
      <c r="G6847" s="36" t="s">
        <v>72</v>
      </c>
      <c r="H6847" s="39">
        <v>19.2</v>
      </c>
      <c r="I6847" s="40">
        <v>537.89</v>
      </c>
      <c r="J6847" s="41">
        <f t="shared" si="5"/>
        <v>10327.488</v>
      </c>
      <c r="K6847" s="37" t="str">
        <f t="array" ref="K6847">IFERROR(XLOOKUP(G6847,'Tipo de carga'!A:A,'Tipo de carga'!B:B))</f>
        <v>Autoabasto</v>
      </c>
      <c r="L6847" s="37">
        <f t="shared" si="2"/>
        <v>48</v>
      </c>
      <c r="M6847" s="37">
        <f t="shared" si="3"/>
        <v>27</v>
      </c>
      <c r="N6847" s="37">
        <f t="shared" si="4"/>
        <v>11</v>
      </c>
      <c r="O6847" s="37" t="str">
        <f t="array" ref="O6847">IFERROR(XLOOKUP(K6847,'Tipo de carga'!B:B,'Tipo de carga'!C:C))</f>
        <v>Diesel</v>
      </c>
    </row>
    <row r="6848">
      <c r="A6848" s="36">
        <v>1810.0</v>
      </c>
      <c r="B6848" s="37" t="str">
        <f t="array" ref="B6848">IFERROR(XLOOKUP(A6848,'Asignacion Nov'!A:A,'Asignacion Nov'!C:C))</f>
        <v>Hisense</v>
      </c>
      <c r="C6848" s="37" t="str">
        <f t="array" ref="C6848">IFERROR(XLOOKUP(A6848,'Asignacion Nov'!A:A,'Asignacion Nov'!B:B))</f>
        <v>EC-03</v>
      </c>
      <c r="D6848" s="38">
        <v>45623.026608796295</v>
      </c>
      <c r="E6848" s="36" t="s">
        <v>484</v>
      </c>
      <c r="F6848" s="37" t="str">
        <f t="array" ref="F6848">IFERROR(XLOOKUP(E6848,Operadores!A:A,Operadores!B:B))</f>
        <v>MOLALE</v>
      </c>
      <c r="G6848" s="36" t="s">
        <v>72</v>
      </c>
      <c r="H6848" s="39">
        <v>19.2</v>
      </c>
      <c r="I6848" s="40">
        <v>454.11</v>
      </c>
      <c r="J6848" s="41">
        <f t="shared" si="5"/>
        <v>8718.912</v>
      </c>
      <c r="K6848" s="37" t="str">
        <f t="array" ref="K6848">IFERROR(XLOOKUP(G6848,'Tipo de carga'!A:A,'Tipo de carga'!B:B))</f>
        <v>Autoabasto</v>
      </c>
      <c r="L6848" s="37">
        <f t="shared" si="2"/>
        <v>48</v>
      </c>
      <c r="M6848" s="37">
        <f t="shared" si="3"/>
        <v>27</v>
      </c>
      <c r="N6848" s="37">
        <f t="shared" si="4"/>
        <v>11</v>
      </c>
      <c r="O6848" s="37" t="str">
        <f t="array" ref="O6848">IFERROR(XLOOKUP(K6848,'Tipo de carga'!B:B,'Tipo de carga'!C:C))</f>
        <v>Diesel</v>
      </c>
    </row>
    <row r="6849">
      <c r="A6849" s="36">
        <v>2087.0</v>
      </c>
      <c r="B6849" s="37" t="str">
        <f t="array" ref="B6849">IFERROR(XLOOKUP(A6849,'Asignacion Nov'!A:A,'Asignacion Nov'!C:C))</f>
        <v>Available</v>
      </c>
      <c r="C6849" s="37" t="str">
        <f t="array" ref="C6849">IFERROR(XLOOKUP(A6849,'Asignacion Nov'!A:A,'Asignacion Nov'!B:B))</f>
        <v>TTE</v>
      </c>
      <c r="D6849" s="38">
        <v>45623.01615740741</v>
      </c>
      <c r="E6849" s="36" t="s">
        <v>175</v>
      </c>
      <c r="F6849" s="37" t="str">
        <f t="array" ref="F6849">IFERROR(XLOOKUP(E6849,Operadores!A:A,Operadores!B:B))</f>
        <v>PERRIC</v>
      </c>
      <c r="G6849" s="36" t="s">
        <v>72</v>
      </c>
      <c r="H6849" s="39">
        <v>19.2</v>
      </c>
      <c r="I6849" s="40">
        <v>426.68</v>
      </c>
      <c r="J6849" s="41">
        <f t="shared" si="5"/>
        <v>8192.256</v>
      </c>
      <c r="K6849" s="37" t="str">
        <f t="array" ref="K6849">IFERROR(XLOOKUP(G6849,'Tipo de carga'!A:A,'Tipo de carga'!B:B))</f>
        <v>Autoabasto</v>
      </c>
      <c r="L6849" s="37">
        <f t="shared" si="2"/>
        <v>48</v>
      </c>
      <c r="M6849" s="37">
        <f t="shared" si="3"/>
        <v>27</v>
      </c>
      <c r="N6849" s="37">
        <f t="shared" si="4"/>
        <v>11</v>
      </c>
      <c r="O6849" s="37" t="str">
        <f t="array" ref="O6849">IFERROR(XLOOKUP(K6849,'Tipo de carga'!B:B,'Tipo de carga'!C:C))</f>
        <v>Diesel</v>
      </c>
    </row>
    <row r="6850">
      <c r="A6850" s="36">
        <v>1800.0</v>
      </c>
      <c r="B6850" s="37" t="str">
        <f t="array" ref="B6850">IFERROR(XLOOKUP(A6850,'Asignacion Nov'!A:A,'Asignacion Nov'!C:C))</f>
        <v>Sayer Full</v>
      </c>
      <c r="C6850" s="37" t="str">
        <f t="array" ref="C6850">IFERROR(XLOOKUP(A6850,'Asignacion Nov'!A:A,'Asignacion Nov'!B:B))</f>
        <v>EC-04</v>
      </c>
      <c r="D6850" s="38">
        <v>45623.94598379629</v>
      </c>
      <c r="E6850" s="36" t="s">
        <v>73</v>
      </c>
      <c r="F6850" s="37" t="str">
        <f t="array" ref="F6850">IFERROR(XLOOKUP(E6850,Operadores!A:A,Operadores!B:B))</f>
        <v>PERJU03</v>
      </c>
      <c r="G6850" s="36" t="s">
        <v>19</v>
      </c>
      <c r="H6850" s="39">
        <v>18.98</v>
      </c>
      <c r="I6850" s="40">
        <v>785.0</v>
      </c>
      <c r="J6850" s="41">
        <f t="shared" si="5"/>
        <v>14899.3</v>
      </c>
      <c r="K6850" s="37" t="str">
        <f t="array" ref="K6850">IFERROR(XLOOKUP(G6850,'Tipo de carga'!A:A,'Tipo de carga'!B:B))</f>
        <v>Autoabasto</v>
      </c>
      <c r="L6850" s="37">
        <f t="shared" si="2"/>
        <v>48</v>
      </c>
      <c r="M6850" s="37">
        <f t="shared" si="3"/>
        <v>27</v>
      </c>
      <c r="N6850" s="37">
        <f t="shared" si="4"/>
        <v>11</v>
      </c>
      <c r="O6850" s="37" t="str">
        <f t="array" ref="O6850">IFERROR(XLOOKUP(K6850,'Tipo de carga'!B:B,'Tipo de carga'!C:C))</f>
        <v>Diesel</v>
      </c>
    </row>
    <row r="6851">
      <c r="A6851" s="36">
        <v>1846.0</v>
      </c>
      <c r="B6851" s="37" t="str">
        <f t="array" ref="B6851">IFERROR(XLOOKUP(A6851,'Asignacion Nov'!A:A,'Asignacion Nov'!C:C))</f>
        <v>Sayer Expo</v>
      </c>
      <c r="C6851" s="37" t="str">
        <f t="array" ref="C6851">IFERROR(XLOOKUP(A6851,'Asignacion Nov'!A:A,'Asignacion Nov'!B:B))</f>
        <v>EC-04</v>
      </c>
      <c r="D6851" s="38">
        <v>45623.7993287037</v>
      </c>
      <c r="E6851" s="36" t="s">
        <v>440</v>
      </c>
      <c r="F6851" s="37" t="str">
        <f t="array" ref="F6851">IFERROR(XLOOKUP(E6851,Operadores!A:A,Operadores!B:B))</f>
        <v>OLVJUA</v>
      </c>
      <c r="G6851" s="36" t="s">
        <v>19</v>
      </c>
      <c r="H6851" s="39">
        <v>18.98</v>
      </c>
      <c r="I6851" s="40">
        <v>755.01</v>
      </c>
      <c r="J6851" s="41">
        <f t="shared" si="5"/>
        <v>14330.0898</v>
      </c>
      <c r="K6851" s="37" t="str">
        <f t="array" ref="K6851">IFERROR(XLOOKUP(G6851,'Tipo de carga'!A:A,'Tipo de carga'!B:B))</f>
        <v>Autoabasto</v>
      </c>
      <c r="L6851" s="37">
        <f t="shared" si="2"/>
        <v>48</v>
      </c>
      <c r="M6851" s="37">
        <f t="shared" si="3"/>
        <v>27</v>
      </c>
      <c r="N6851" s="37">
        <f t="shared" si="4"/>
        <v>11</v>
      </c>
      <c r="O6851" s="37" t="str">
        <f t="array" ref="O6851">IFERROR(XLOOKUP(K6851,'Tipo de carga'!B:B,'Tipo de carga'!C:C))</f>
        <v>Diesel</v>
      </c>
    </row>
    <row r="6852">
      <c r="A6852" s="36">
        <v>1848.0</v>
      </c>
      <c r="B6852" s="37" t="str">
        <f t="array" ref="B6852">IFERROR(XLOOKUP(A6852,'Asignacion Nov'!A:A,'Asignacion Nov'!C:C))</f>
        <v>Sayer Sencillo</v>
      </c>
      <c r="C6852" s="37" t="str">
        <f t="array" ref="C6852">IFERROR(XLOOKUP(A6852,'Asignacion Nov'!A:A,'Asignacion Nov'!B:B))</f>
        <v>EC-04</v>
      </c>
      <c r="D6852" s="38">
        <v>45623.785104166665</v>
      </c>
      <c r="E6852" s="36" t="s">
        <v>257</v>
      </c>
      <c r="F6852" s="37" t="str">
        <f t="array" ref="F6852">IFERROR(XLOOKUP(E6852,Operadores!A:A,Operadores!B:B))</f>
        <v>ROSMA</v>
      </c>
      <c r="G6852" s="36" t="s">
        <v>19</v>
      </c>
      <c r="H6852" s="39">
        <v>18.98</v>
      </c>
      <c r="I6852" s="40">
        <v>218.02</v>
      </c>
      <c r="J6852" s="41">
        <f t="shared" si="5"/>
        <v>4138.0196</v>
      </c>
      <c r="K6852" s="37" t="str">
        <f t="array" ref="K6852">IFERROR(XLOOKUP(G6852,'Tipo de carga'!A:A,'Tipo de carga'!B:B))</f>
        <v>Autoabasto</v>
      </c>
      <c r="L6852" s="37">
        <f t="shared" si="2"/>
        <v>48</v>
      </c>
      <c r="M6852" s="37">
        <f t="shared" si="3"/>
        <v>27</v>
      </c>
      <c r="N6852" s="37">
        <f t="shared" si="4"/>
        <v>11</v>
      </c>
      <c r="O6852" s="37" t="str">
        <f t="array" ref="O6852">IFERROR(XLOOKUP(K6852,'Tipo de carga'!B:B,'Tipo de carga'!C:C))</f>
        <v>Diesel</v>
      </c>
    </row>
    <row r="6853">
      <c r="A6853" s="36">
        <v>1943.0</v>
      </c>
      <c r="B6853" s="37" t="str">
        <f t="array" ref="B6853">IFERROR(XLOOKUP(A6853,'Asignacion Nov'!A:A,'Asignacion Nov'!C:C))</f>
        <v>Circuitos</v>
      </c>
      <c r="C6853" s="37" t="str">
        <f t="array" ref="C6853">IFERROR(XLOOKUP(A6853,'Asignacion Nov'!A:A,'Asignacion Nov'!B:B))</f>
        <v>EC-03</v>
      </c>
      <c r="D6853" s="38">
        <v>45623.78430555556</v>
      </c>
      <c r="E6853" s="36" t="s">
        <v>329</v>
      </c>
      <c r="F6853" s="37" t="str">
        <f t="array" ref="F6853">IFERROR(XLOOKUP(E6853,Operadores!A:A,Operadores!B:B))</f>
        <v>RODRAU01</v>
      </c>
      <c r="G6853" s="36" t="s">
        <v>19</v>
      </c>
      <c r="H6853" s="39">
        <v>18.98</v>
      </c>
      <c r="I6853" s="40">
        <v>430.01</v>
      </c>
      <c r="J6853" s="41">
        <f t="shared" si="5"/>
        <v>8161.5898</v>
      </c>
      <c r="K6853" s="37" t="str">
        <f t="array" ref="K6853">IFERROR(XLOOKUP(G6853,'Tipo de carga'!A:A,'Tipo de carga'!B:B))</f>
        <v>Autoabasto</v>
      </c>
      <c r="L6853" s="37">
        <f t="shared" si="2"/>
        <v>48</v>
      </c>
      <c r="M6853" s="37">
        <f t="shared" si="3"/>
        <v>27</v>
      </c>
      <c r="N6853" s="37">
        <f t="shared" si="4"/>
        <v>11</v>
      </c>
      <c r="O6853" s="37" t="str">
        <f t="array" ref="O6853">IFERROR(XLOOKUP(K6853,'Tipo de carga'!B:B,'Tipo de carga'!C:C))</f>
        <v>Diesel</v>
      </c>
    </row>
    <row r="6854">
      <c r="A6854" s="36">
        <v>308.0</v>
      </c>
      <c r="B6854" s="37" t="str">
        <f t="array" ref="B6854">IFERROR(XLOOKUP(A6854,'Asignacion Nov'!A:A,'Asignacion Nov'!C:C))</f>
        <v>Sayer Thorton</v>
      </c>
      <c r="C6854" s="37" t="str">
        <f t="array" ref="C6854">IFERROR(XLOOKUP(A6854,'Asignacion Nov'!A:A,'Asignacion Nov'!B:B))</f>
        <v>EC-04</v>
      </c>
      <c r="D6854" s="38">
        <v>45623.63539351852</v>
      </c>
      <c r="E6854" s="36" t="s">
        <v>261</v>
      </c>
      <c r="F6854" s="37" t="str">
        <f t="array" ref="F6854">IFERROR(XLOOKUP(E6854,Operadores!A:A,Operadores!B:B))</f>
        <v>FLOTIT</v>
      </c>
      <c r="G6854" s="36" t="s">
        <v>19</v>
      </c>
      <c r="H6854" s="39">
        <v>18.98</v>
      </c>
      <c r="I6854" s="40">
        <v>315.01</v>
      </c>
      <c r="J6854" s="41">
        <f t="shared" si="5"/>
        <v>5978.8898</v>
      </c>
      <c r="K6854" s="37" t="str">
        <f t="array" ref="K6854">IFERROR(XLOOKUP(G6854,'Tipo de carga'!A:A,'Tipo de carga'!B:B))</f>
        <v>Autoabasto</v>
      </c>
      <c r="L6854" s="37">
        <f t="shared" si="2"/>
        <v>48</v>
      </c>
      <c r="M6854" s="37">
        <f t="shared" si="3"/>
        <v>27</v>
      </c>
      <c r="N6854" s="37">
        <f t="shared" si="4"/>
        <v>11</v>
      </c>
      <c r="O6854" s="37" t="str">
        <f t="array" ref="O6854">IFERROR(XLOOKUP(K6854,'Tipo de carga'!B:B,'Tipo de carga'!C:C))</f>
        <v>Diesel</v>
      </c>
    </row>
    <row r="6855">
      <c r="A6855" s="36"/>
      <c r="B6855" s="37" t="str">
        <f t="array" ref="B6855">IFERROR(XLOOKUP(A6855,'Asignacion Nov'!A:A,'Asignacion Nov'!C:C))</f>
        <v/>
      </c>
      <c r="C6855" s="37" t="str">
        <f t="array" ref="C6855">IFERROR(XLOOKUP(A6855,'Asignacion Nov'!A:A,'Asignacion Nov'!B:B))</f>
        <v/>
      </c>
      <c r="D6855" s="38">
        <v>45623.551400462966</v>
      </c>
      <c r="E6855" s="36"/>
      <c r="F6855" s="37" t="str">
        <f t="array" ref="F6855">IFERROR(XLOOKUP(E6855,Operadores!A:A,Operadores!B:B))</f>
        <v/>
      </c>
      <c r="G6855" s="36" t="s">
        <v>19</v>
      </c>
      <c r="H6855" s="39">
        <v>18.98</v>
      </c>
      <c r="I6855" s="40">
        <v>15.0</v>
      </c>
      <c r="J6855" s="41">
        <f t="shared" si="5"/>
        <v>284.7</v>
      </c>
      <c r="K6855" s="37" t="str">
        <f t="array" ref="K6855">IFERROR(XLOOKUP(G6855,'Tipo de carga'!A:A,'Tipo de carga'!B:B))</f>
        <v>Autoabasto</v>
      </c>
      <c r="L6855" s="37">
        <f t="shared" si="2"/>
        <v>48</v>
      </c>
      <c r="M6855" s="37">
        <f t="shared" si="3"/>
        <v>27</v>
      </c>
      <c r="N6855" s="37">
        <f t="shared" si="4"/>
        <v>11</v>
      </c>
      <c r="O6855" s="37" t="str">
        <f t="array" ref="O6855">IFERROR(XLOOKUP(K6855,'Tipo de carga'!B:B,'Tipo de carga'!C:C))</f>
        <v>Diesel</v>
      </c>
    </row>
    <row r="6856">
      <c r="A6856" s="36"/>
      <c r="B6856" s="37" t="str">
        <f t="array" ref="B6856">IFERROR(XLOOKUP(A6856,'Asignacion Nov'!A:A,'Asignacion Nov'!C:C))</f>
        <v/>
      </c>
      <c r="C6856" s="37" t="str">
        <f t="array" ref="C6856">IFERROR(XLOOKUP(A6856,'Asignacion Nov'!A:A,'Asignacion Nov'!B:B))</f>
        <v/>
      </c>
      <c r="D6856" s="38">
        <v>45623.54887731482</v>
      </c>
      <c r="E6856" s="36"/>
      <c r="F6856" s="37" t="str">
        <f t="array" ref="F6856">IFERROR(XLOOKUP(E6856,Operadores!A:A,Operadores!B:B))</f>
        <v/>
      </c>
      <c r="G6856" s="36" t="s">
        <v>19</v>
      </c>
      <c r="H6856" s="39">
        <v>18.98</v>
      </c>
      <c r="I6856" s="40">
        <v>62.16</v>
      </c>
      <c r="J6856" s="41">
        <f t="shared" si="5"/>
        <v>1179.7968</v>
      </c>
      <c r="K6856" s="37" t="str">
        <f t="array" ref="K6856">IFERROR(XLOOKUP(G6856,'Tipo de carga'!A:A,'Tipo de carga'!B:B))</f>
        <v>Autoabasto</v>
      </c>
      <c r="L6856" s="37">
        <f t="shared" si="2"/>
        <v>48</v>
      </c>
      <c r="M6856" s="37">
        <f t="shared" si="3"/>
        <v>27</v>
      </c>
      <c r="N6856" s="37">
        <f t="shared" si="4"/>
        <v>11</v>
      </c>
      <c r="O6856" s="37" t="str">
        <f t="array" ref="O6856">IFERROR(XLOOKUP(K6856,'Tipo de carga'!B:B,'Tipo de carga'!C:C))</f>
        <v>Diesel</v>
      </c>
    </row>
    <row r="6857">
      <c r="A6857" s="36"/>
      <c r="B6857" s="37" t="str">
        <f t="array" ref="B6857">IFERROR(XLOOKUP(A6857,'Asignacion Nov'!A:A,'Asignacion Nov'!C:C))</f>
        <v/>
      </c>
      <c r="C6857" s="37" t="str">
        <f t="array" ref="C6857">IFERROR(XLOOKUP(A6857,'Asignacion Nov'!A:A,'Asignacion Nov'!B:B))</f>
        <v/>
      </c>
      <c r="D6857" s="38">
        <v>45623.54746527778</v>
      </c>
      <c r="E6857" s="36"/>
      <c r="F6857" s="37" t="str">
        <f t="array" ref="F6857">IFERROR(XLOOKUP(E6857,Operadores!A:A,Operadores!B:B))</f>
        <v/>
      </c>
      <c r="G6857" s="36" t="s">
        <v>19</v>
      </c>
      <c r="H6857" s="39">
        <v>18.98</v>
      </c>
      <c r="I6857" s="40">
        <v>2.55</v>
      </c>
      <c r="J6857" s="41">
        <f t="shared" si="5"/>
        <v>48.399</v>
      </c>
      <c r="K6857" s="37" t="str">
        <f t="array" ref="K6857">IFERROR(XLOOKUP(G6857,'Tipo de carga'!A:A,'Tipo de carga'!B:B))</f>
        <v>Autoabasto</v>
      </c>
      <c r="L6857" s="37">
        <f t="shared" si="2"/>
        <v>48</v>
      </c>
      <c r="M6857" s="37">
        <f t="shared" si="3"/>
        <v>27</v>
      </c>
      <c r="N6857" s="37">
        <f t="shared" si="4"/>
        <v>11</v>
      </c>
      <c r="O6857" s="37" t="str">
        <f t="array" ref="O6857">IFERROR(XLOOKUP(K6857,'Tipo de carga'!B:B,'Tipo de carga'!C:C))</f>
        <v>Diesel</v>
      </c>
    </row>
    <row r="6858">
      <c r="A6858" s="36"/>
      <c r="B6858" s="37" t="str">
        <f t="array" ref="B6858">IFERROR(XLOOKUP(A6858,'Asignacion Nov'!A:A,'Asignacion Nov'!C:C))</f>
        <v/>
      </c>
      <c r="C6858" s="37" t="str">
        <f t="array" ref="C6858">IFERROR(XLOOKUP(A6858,'Asignacion Nov'!A:A,'Asignacion Nov'!B:B))</f>
        <v/>
      </c>
      <c r="D6858" s="38">
        <v>45623.54571759259</v>
      </c>
      <c r="E6858" s="36"/>
      <c r="F6858" s="37" t="str">
        <f t="array" ref="F6858">IFERROR(XLOOKUP(E6858,Operadores!A:A,Operadores!B:B))</f>
        <v/>
      </c>
      <c r="G6858" s="36" t="s">
        <v>19</v>
      </c>
      <c r="H6858" s="39">
        <v>18.98</v>
      </c>
      <c r="I6858" s="40">
        <v>19.98</v>
      </c>
      <c r="J6858" s="41">
        <f t="shared" si="5"/>
        <v>379.2204</v>
      </c>
      <c r="K6858" s="37" t="str">
        <f t="array" ref="K6858">IFERROR(XLOOKUP(G6858,'Tipo de carga'!A:A,'Tipo de carga'!B:B))</f>
        <v>Autoabasto</v>
      </c>
      <c r="L6858" s="37">
        <f t="shared" si="2"/>
        <v>48</v>
      </c>
      <c r="M6858" s="37">
        <f t="shared" si="3"/>
        <v>27</v>
      </c>
      <c r="N6858" s="37">
        <f t="shared" si="4"/>
        <v>11</v>
      </c>
      <c r="O6858" s="37" t="str">
        <f t="array" ref="O6858">IFERROR(XLOOKUP(K6858,'Tipo de carga'!B:B,'Tipo de carga'!C:C))</f>
        <v>Diesel</v>
      </c>
    </row>
    <row r="6859">
      <c r="A6859" s="36"/>
      <c r="B6859" s="37" t="str">
        <f t="array" ref="B6859">IFERROR(XLOOKUP(A6859,'Asignacion Nov'!A:A,'Asignacion Nov'!C:C))</f>
        <v/>
      </c>
      <c r="C6859" s="37" t="str">
        <f t="array" ref="C6859">IFERROR(XLOOKUP(A6859,'Asignacion Nov'!A:A,'Asignacion Nov'!B:B))</f>
        <v/>
      </c>
      <c r="D6859" s="38">
        <v>45623.54180555556</v>
      </c>
      <c r="E6859" s="36"/>
      <c r="F6859" s="37" t="str">
        <f t="array" ref="F6859">IFERROR(XLOOKUP(E6859,Operadores!A:A,Operadores!B:B))</f>
        <v/>
      </c>
      <c r="G6859" s="36" t="s">
        <v>19</v>
      </c>
      <c r="H6859" s="39">
        <v>18.98</v>
      </c>
      <c r="I6859" s="40">
        <v>19.9</v>
      </c>
      <c r="J6859" s="41">
        <f t="shared" si="5"/>
        <v>377.702</v>
      </c>
      <c r="K6859" s="37" t="str">
        <f t="array" ref="K6859">IFERROR(XLOOKUP(G6859,'Tipo de carga'!A:A,'Tipo de carga'!B:B))</f>
        <v>Autoabasto</v>
      </c>
      <c r="L6859" s="37">
        <f t="shared" si="2"/>
        <v>48</v>
      </c>
      <c r="M6859" s="37">
        <f t="shared" si="3"/>
        <v>27</v>
      </c>
      <c r="N6859" s="37">
        <f t="shared" si="4"/>
        <v>11</v>
      </c>
      <c r="O6859" s="37" t="str">
        <f t="array" ref="O6859">IFERROR(XLOOKUP(K6859,'Tipo de carga'!B:B,'Tipo de carga'!C:C))</f>
        <v>Diesel</v>
      </c>
    </row>
    <row r="6860">
      <c r="A6860" s="36"/>
      <c r="B6860" s="37" t="str">
        <f t="array" ref="B6860">IFERROR(XLOOKUP(A6860,'Asignacion Nov'!A:A,'Asignacion Nov'!C:C))</f>
        <v/>
      </c>
      <c r="C6860" s="37" t="str">
        <f t="array" ref="C6860">IFERROR(XLOOKUP(A6860,'Asignacion Nov'!A:A,'Asignacion Nov'!B:B))</f>
        <v/>
      </c>
      <c r="D6860" s="38">
        <v>45623.538148148145</v>
      </c>
      <c r="E6860" s="36"/>
      <c r="F6860" s="37" t="str">
        <f t="array" ref="F6860">IFERROR(XLOOKUP(E6860,Operadores!A:A,Operadores!B:B))</f>
        <v/>
      </c>
      <c r="G6860" s="36" t="s">
        <v>19</v>
      </c>
      <c r="H6860" s="39">
        <v>18.98</v>
      </c>
      <c r="I6860" s="40">
        <v>20.01</v>
      </c>
      <c r="J6860" s="41">
        <f t="shared" si="5"/>
        <v>379.7898</v>
      </c>
      <c r="K6860" s="37" t="str">
        <f t="array" ref="K6860">IFERROR(XLOOKUP(G6860,'Tipo de carga'!A:A,'Tipo de carga'!B:B))</f>
        <v>Autoabasto</v>
      </c>
      <c r="L6860" s="37">
        <f t="shared" si="2"/>
        <v>48</v>
      </c>
      <c r="M6860" s="37">
        <f t="shared" si="3"/>
        <v>27</v>
      </c>
      <c r="N6860" s="37">
        <f t="shared" si="4"/>
        <v>11</v>
      </c>
      <c r="O6860" s="37" t="str">
        <f t="array" ref="O6860">IFERROR(XLOOKUP(K6860,'Tipo de carga'!B:B,'Tipo de carga'!C:C))</f>
        <v>Diesel</v>
      </c>
    </row>
    <row r="6861">
      <c r="A6861" s="36"/>
      <c r="B6861" s="37" t="str">
        <f t="array" ref="B6861">IFERROR(XLOOKUP(A6861,'Asignacion Nov'!A:A,'Asignacion Nov'!C:C))</f>
        <v/>
      </c>
      <c r="C6861" s="37" t="str">
        <f t="array" ref="C6861">IFERROR(XLOOKUP(A6861,'Asignacion Nov'!A:A,'Asignacion Nov'!B:B))</f>
        <v/>
      </c>
      <c r="D6861" s="38">
        <v>45623.53550925926</v>
      </c>
      <c r="E6861" s="36"/>
      <c r="F6861" s="37" t="str">
        <f t="array" ref="F6861">IFERROR(XLOOKUP(E6861,Operadores!A:A,Operadores!B:B))</f>
        <v/>
      </c>
      <c r="G6861" s="36" t="s">
        <v>19</v>
      </c>
      <c r="H6861" s="39">
        <v>18.98</v>
      </c>
      <c r="I6861" s="40">
        <v>20.0</v>
      </c>
      <c r="J6861" s="41">
        <f t="shared" si="5"/>
        <v>379.6</v>
      </c>
      <c r="K6861" s="37" t="str">
        <f t="array" ref="K6861">IFERROR(XLOOKUP(G6861,'Tipo de carga'!A:A,'Tipo de carga'!B:B))</f>
        <v>Autoabasto</v>
      </c>
      <c r="L6861" s="37">
        <f t="shared" si="2"/>
        <v>48</v>
      </c>
      <c r="M6861" s="37">
        <f t="shared" si="3"/>
        <v>27</v>
      </c>
      <c r="N6861" s="37">
        <f t="shared" si="4"/>
        <v>11</v>
      </c>
      <c r="O6861" s="37" t="str">
        <f t="array" ref="O6861">IFERROR(XLOOKUP(K6861,'Tipo de carga'!B:B,'Tipo de carga'!C:C))</f>
        <v>Diesel</v>
      </c>
    </row>
    <row r="6862">
      <c r="A6862" s="36"/>
      <c r="B6862" s="37" t="str">
        <f t="array" ref="B6862">IFERROR(XLOOKUP(A6862,'Asignacion Nov'!A:A,'Asignacion Nov'!C:C))</f>
        <v/>
      </c>
      <c r="C6862" s="37" t="str">
        <f t="array" ref="C6862">IFERROR(XLOOKUP(A6862,'Asignacion Nov'!A:A,'Asignacion Nov'!B:B))</f>
        <v/>
      </c>
      <c r="D6862" s="38">
        <v>45623.53356481482</v>
      </c>
      <c r="E6862" s="36"/>
      <c r="F6862" s="37" t="str">
        <f t="array" ref="F6862">IFERROR(XLOOKUP(E6862,Operadores!A:A,Operadores!B:B))</f>
        <v/>
      </c>
      <c r="G6862" s="36" t="s">
        <v>19</v>
      </c>
      <c r="H6862" s="39">
        <v>18.98</v>
      </c>
      <c r="I6862" s="40">
        <v>21.13</v>
      </c>
      <c r="J6862" s="41">
        <f t="shared" si="5"/>
        <v>401.0474</v>
      </c>
      <c r="K6862" s="37" t="str">
        <f t="array" ref="K6862">IFERROR(XLOOKUP(G6862,'Tipo de carga'!A:A,'Tipo de carga'!B:B))</f>
        <v>Autoabasto</v>
      </c>
      <c r="L6862" s="37">
        <f t="shared" si="2"/>
        <v>48</v>
      </c>
      <c r="M6862" s="37">
        <f t="shared" si="3"/>
        <v>27</v>
      </c>
      <c r="N6862" s="37">
        <f t="shared" si="4"/>
        <v>11</v>
      </c>
      <c r="O6862" s="37" t="str">
        <f t="array" ref="O6862">IFERROR(XLOOKUP(K6862,'Tipo de carga'!B:B,'Tipo de carga'!C:C))</f>
        <v>Diesel</v>
      </c>
    </row>
    <row r="6863">
      <c r="A6863" s="36"/>
      <c r="B6863" s="37" t="str">
        <f t="array" ref="B6863">IFERROR(XLOOKUP(A6863,'Asignacion Nov'!A:A,'Asignacion Nov'!C:C))</f>
        <v/>
      </c>
      <c r="C6863" s="37" t="str">
        <f t="array" ref="C6863">IFERROR(XLOOKUP(A6863,'Asignacion Nov'!A:A,'Asignacion Nov'!B:B))</f>
        <v/>
      </c>
      <c r="D6863" s="38">
        <v>45623.52457175926</v>
      </c>
      <c r="E6863" s="36"/>
      <c r="F6863" s="37" t="str">
        <f t="array" ref="F6863">IFERROR(XLOOKUP(E6863,Operadores!A:A,Operadores!B:B))</f>
        <v/>
      </c>
      <c r="G6863" s="36" t="s">
        <v>19</v>
      </c>
      <c r="H6863" s="39">
        <v>18.98</v>
      </c>
      <c r="I6863" s="40">
        <v>0.52</v>
      </c>
      <c r="J6863" s="41">
        <f t="shared" si="5"/>
        <v>9.8696</v>
      </c>
      <c r="K6863" s="37" t="str">
        <f t="array" ref="K6863">IFERROR(XLOOKUP(G6863,'Tipo de carga'!A:A,'Tipo de carga'!B:B))</f>
        <v>Autoabasto</v>
      </c>
      <c r="L6863" s="37">
        <f t="shared" si="2"/>
        <v>48</v>
      </c>
      <c r="M6863" s="37">
        <f t="shared" si="3"/>
        <v>27</v>
      </c>
      <c r="N6863" s="37">
        <f t="shared" si="4"/>
        <v>11</v>
      </c>
      <c r="O6863" s="37" t="str">
        <f t="array" ref="O6863">IFERROR(XLOOKUP(K6863,'Tipo de carga'!B:B,'Tipo de carga'!C:C))</f>
        <v>Diesel</v>
      </c>
    </row>
    <row r="6864">
      <c r="A6864" s="36"/>
      <c r="B6864" s="37" t="str">
        <f t="array" ref="B6864">IFERROR(XLOOKUP(A6864,'Asignacion Nov'!A:A,'Asignacion Nov'!C:C))</f>
        <v/>
      </c>
      <c r="C6864" s="37" t="str">
        <f t="array" ref="C6864">IFERROR(XLOOKUP(A6864,'Asignacion Nov'!A:A,'Asignacion Nov'!B:B))</f>
        <v/>
      </c>
      <c r="D6864" s="38">
        <v>45623.500925925924</v>
      </c>
      <c r="E6864" s="36"/>
      <c r="F6864" s="37" t="str">
        <f t="array" ref="F6864">IFERROR(XLOOKUP(E6864,Operadores!A:A,Operadores!B:B))</f>
        <v/>
      </c>
      <c r="G6864" s="36" t="s">
        <v>19</v>
      </c>
      <c r="H6864" s="39">
        <v>18.98</v>
      </c>
      <c r="I6864" s="40">
        <v>3.32</v>
      </c>
      <c r="J6864" s="41">
        <f t="shared" si="5"/>
        <v>63.0136</v>
      </c>
      <c r="K6864" s="37" t="str">
        <f t="array" ref="K6864">IFERROR(XLOOKUP(G6864,'Tipo de carga'!A:A,'Tipo de carga'!B:B))</f>
        <v>Autoabasto</v>
      </c>
      <c r="L6864" s="37">
        <f t="shared" si="2"/>
        <v>48</v>
      </c>
      <c r="M6864" s="37">
        <f t="shared" si="3"/>
        <v>27</v>
      </c>
      <c r="N6864" s="37">
        <f t="shared" si="4"/>
        <v>11</v>
      </c>
      <c r="O6864" s="37" t="str">
        <f t="array" ref="O6864">IFERROR(XLOOKUP(K6864,'Tipo de carga'!B:B,'Tipo de carga'!C:C))</f>
        <v>Diesel</v>
      </c>
    </row>
    <row r="6865">
      <c r="A6865" s="36"/>
      <c r="B6865" s="37" t="str">
        <f t="array" ref="B6865">IFERROR(XLOOKUP(A6865,'Asignacion Nov'!A:A,'Asignacion Nov'!C:C))</f>
        <v/>
      </c>
      <c r="C6865" s="37" t="str">
        <f t="array" ref="C6865">IFERROR(XLOOKUP(A6865,'Asignacion Nov'!A:A,'Asignacion Nov'!B:B))</f>
        <v/>
      </c>
      <c r="D6865" s="38">
        <v>45623.50063657408</v>
      </c>
      <c r="E6865" s="36"/>
      <c r="F6865" s="37" t="str">
        <f t="array" ref="F6865">IFERROR(XLOOKUP(E6865,Operadores!A:A,Operadores!B:B))</f>
        <v/>
      </c>
      <c r="G6865" s="36" t="s">
        <v>19</v>
      </c>
      <c r="H6865" s="39">
        <v>18.98</v>
      </c>
      <c r="I6865" s="40">
        <v>5.04</v>
      </c>
      <c r="J6865" s="41">
        <f t="shared" si="5"/>
        <v>95.6592</v>
      </c>
      <c r="K6865" s="37" t="str">
        <f t="array" ref="K6865">IFERROR(XLOOKUP(G6865,'Tipo de carga'!A:A,'Tipo de carga'!B:B))</f>
        <v>Autoabasto</v>
      </c>
      <c r="L6865" s="37">
        <f t="shared" si="2"/>
        <v>48</v>
      </c>
      <c r="M6865" s="37">
        <f t="shared" si="3"/>
        <v>27</v>
      </c>
      <c r="N6865" s="37">
        <f t="shared" si="4"/>
        <v>11</v>
      </c>
      <c r="O6865" s="37" t="str">
        <f t="array" ref="O6865">IFERROR(XLOOKUP(K6865,'Tipo de carga'!B:B,'Tipo de carga'!C:C))</f>
        <v>Diesel</v>
      </c>
    </row>
    <row r="6866">
      <c r="A6866" s="36"/>
      <c r="B6866" s="37" t="str">
        <f t="array" ref="B6866">IFERROR(XLOOKUP(A6866,'Asignacion Nov'!A:A,'Asignacion Nov'!C:C))</f>
        <v/>
      </c>
      <c r="C6866" s="37" t="str">
        <f t="array" ref="C6866">IFERROR(XLOOKUP(A6866,'Asignacion Nov'!A:A,'Asignacion Nov'!B:B))</f>
        <v/>
      </c>
      <c r="D6866" s="38">
        <v>45623.500243055554</v>
      </c>
      <c r="E6866" s="36"/>
      <c r="F6866" s="37" t="str">
        <f t="array" ref="F6866">IFERROR(XLOOKUP(E6866,Operadores!A:A,Operadores!B:B))</f>
        <v/>
      </c>
      <c r="G6866" s="36" t="s">
        <v>19</v>
      </c>
      <c r="H6866" s="39">
        <v>18.98</v>
      </c>
      <c r="I6866" s="40">
        <v>0.64</v>
      </c>
      <c r="J6866" s="41">
        <f t="shared" si="5"/>
        <v>12.1472</v>
      </c>
      <c r="K6866" s="37" t="str">
        <f t="array" ref="K6866">IFERROR(XLOOKUP(G6866,'Tipo de carga'!A:A,'Tipo de carga'!B:B))</f>
        <v>Autoabasto</v>
      </c>
      <c r="L6866" s="37">
        <f t="shared" si="2"/>
        <v>48</v>
      </c>
      <c r="M6866" s="37">
        <f t="shared" si="3"/>
        <v>27</v>
      </c>
      <c r="N6866" s="37">
        <f t="shared" si="4"/>
        <v>11</v>
      </c>
      <c r="O6866" s="37" t="str">
        <f t="array" ref="O6866">IFERROR(XLOOKUP(K6866,'Tipo de carga'!B:B,'Tipo de carga'!C:C))</f>
        <v>Diesel</v>
      </c>
    </row>
    <row r="6867">
      <c r="A6867" s="36">
        <v>309.0</v>
      </c>
      <c r="B6867" s="37" t="str">
        <f t="array" ref="B6867">IFERROR(XLOOKUP(A6867,'Asignacion Nov'!A:A,'Asignacion Nov'!C:C))</f>
        <v>Sayer Thorton</v>
      </c>
      <c r="C6867" s="37" t="str">
        <f t="array" ref="C6867">IFERROR(XLOOKUP(A6867,'Asignacion Nov'!A:A,'Asignacion Nov'!B:B))</f>
        <v>EC-04</v>
      </c>
      <c r="D6867" s="38">
        <v>45623.48699074074</v>
      </c>
      <c r="E6867" s="36" t="s">
        <v>264</v>
      </c>
      <c r="F6867" s="37" t="str">
        <f t="array" ref="F6867">IFERROR(XLOOKUP(E6867,Operadores!A:A,Operadores!B:B))</f>
        <v>REVELI</v>
      </c>
      <c r="G6867" s="36" t="s">
        <v>19</v>
      </c>
      <c r="H6867" s="39">
        <v>18.98</v>
      </c>
      <c r="I6867" s="40">
        <v>36.06</v>
      </c>
      <c r="J6867" s="41">
        <f t="shared" si="5"/>
        <v>684.4188</v>
      </c>
      <c r="K6867" s="37" t="str">
        <f t="array" ref="K6867">IFERROR(XLOOKUP(G6867,'Tipo de carga'!A:A,'Tipo de carga'!B:B))</f>
        <v>Autoabasto</v>
      </c>
      <c r="L6867" s="37">
        <f t="shared" si="2"/>
        <v>48</v>
      </c>
      <c r="M6867" s="37">
        <f t="shared" si="3"/>
        <v>27</v>
      </c>
      <c r="N6867" s="37">
        <f t="shared" si="4"/>
        <v>11</v>
      </c>
      <c r="O6867" s="37" t="str">
        <f t="array" ref="O6867">IFERROR(XLOOKUP(K6867,'Tipo de carga'!B:B,'Tipo de carga'!C:C))</f>
        <v>Diesel</v>
      </c>
    </row>
    <row r="6868">
      <c r="A6868" s="36">
        <v>309.0</v>
      </c>
      <c r="B6868" s="37" t="str">
        <f t="array" ref="B6868">IFERROR(XLOOKUP(A6868,'Asignacion Nov'!A:A,'Asignacion Nov'!C:C))</f>
        <v>Sayer Thorton</v>
      </c>
      <c r="C6868" s="37" t="str">
        <f t="array" ref="C6868">IFERROR(XLOOKUP(A6868,'Asignacion Nov'!A:A,'Asignacion Nov'!B:B))</f>
        <v>EC-04</v>
      </c>
      <c r="D6868" s="38">
        <v>45623.482615740744</v>
      </c>
      <c r="E6868" s="36" t="s">
        <v>264</v>
      </c>
      <c r="F6868" s="37" t="str">
        <f t="array" ref="F6868">IFERROR(XLOOKUP(E6868,Operadores!A:A,Operadores!B:B))</f>
        <v>REVELI</v>
      </c>
      <c r="G6868" s="36" t="s">
        <v>19</v>
      </c>
      <c r="H6868" s="39">
        <v>18.98</v>
      </c>
      <c r="I6868" s="40">
        <v>0.08</v>
      </c>
      <c r="J6868" s="41">
        <f t="shared" si="5"/>
        <v>1.5184</v>
      </c>
      <c r="K6868" s="37" t="str">
        <f t="array" ref="K6868">IFERROR(XLOOKUP(G6868,'Tipo de carga'!A:A,'Tipo de carga'!B:B))</f>
        <v>Autoabasto</v>
      </c>
      <c r="L6868" s="37">
        <f t="shared" si="2"/>
        <v>48</v>
      </c>
      <c r="M6868" s="37">
        <f t="shared" si="3"/>
        <v>27</v>
      </c>
      <c r="N6868" s="37">
        <f t="shared" si="4"/>
        <v>11</v>
      </c>
      <c r="O6868" s="37" t="str">
        <f t="array" ref="O6868">IFERROR(XLOOKUP(K6868,'Tipo de carga'!B:B,'Tipo de carga'!C:C))</f>
        <v>Diesel</v>
      </c>
    </row>
    <row r="6869">
      <c r="A6869" s="36">
        <v>1787.0</v>
      </c>
      <c r="B6869" s="37" t="str">
        <f t="array" ref="B6869">IFERROR(XLOOKUP(A6869,'Asignacion Nov'!A:A,'Asignacion Nov'!C:C))</f>
        <v>Sayer Sencillo</v>
      </c>
      <c r="C6869" s="37" t="str">
        <f t="array" ref="C6869">IFERROR(XLOOKUP(A6869,'Asignacion Nov'!A:A,'Asignacion Nov'!B:B))</f>
        <v>EC-04</v>
      </c>
      <c r="D6869" s="38">
        <v>45623.34935185185</v>
      </c>
      <c r="E6869" s="36" t="s">
        <v>392</v>
      </c>
      <c r="F6869" s="37" t="str">
        <f t="array" ref="F6869">IFERROR(XLOOKUP(E6869,Operadores!A:A,Operadores!B:B))</f>
        <v>MUÑGER</v>
      </c>
      <c r="G6869" s="36" t="s">
        <v>19</v>
      </c>
      <c r="H6869" s="39">
        <v>18.98</v>
      </c>
      <c r="I6869" s="40">
        <v>815.03</v>
      </c>
      <c r="J6869" s="41">
        <f t="shared" si="5"/>
        <v>15469.2694</v>
      </c>
      <c r="K6869" s="37" t="str">
        <f t="array" ref="K6869">IFERROR(XLOOKUP(G6869,'Tipo de carga'!A:A,'Tipo de carga'!B:B))</f>
        <v>Autoabasto</v>
      </c>
      <c r="L6869" s="37">
        <f t="shared" si="2"/>
        <v>48</v>
      </c>
      <c r="M6869" s="37">
        <f t="shared" si="3"/>
        <v>27</v>
      </c>
      <c r="N6869" s="37">
        <f t="shared" si="4"/>
        <v>11</v>
      </c>
      <c r="O6869" s="37" t="str">
        <f t="array" ref="O6869">IFERROR(XLOOKUP(K6869,'Tipo de carga'!B:B,'Tipo de carga'!C:C))</f>
        <v>Diesel</v>
      </c>
    </row>
    <row r="6870">
      <c r="A6870" s="36">
        <v>1793.0</v>
      </c>
      <c r="B6870" s="37" t="str">
        <f t="array" ref="B6870">IFERROR(XLOOKUP(A6870,'Asignacion Nov'!A:A,'Asignacion Nov'!C:C))</f>
        <v>Hisense</v>
      </c>
      <c r="C6870" s="37" t="str">
        <f t="array" ref="C6870">IFERROR(XLOOKUP(A6870,'Asignacion Nov'!A:A,'Asignacion Nov'!B:B))</f>
        <v>EC-03</v>
      </c>
      <c r="D6870" s="38">
        <v>45623.31964120371</v>
      </c>
      <c r="E6870" s="36" t="s">
        <v>70</v>
      </c>
      <c r="F6870" s="37" t="str">
        <f t="array" ref="F6870">IFERROR(XLOOKUP(E6870,Operadores!A:A,Operadores!B:B))</f>
        <v>IBAANY</v>
      </c>
      <c r="G6870" s="36" t="s">
        <v>19</v>
      </c>
      <c r="H6870" s="39">
        <v>18.98</v>
      </c>
      <c r="I6870" s="40">
        <v>611.21</v>
      </c>
      <c r="J6870" s="41">
        <f t="shared" si="5"/>
        <v>11600.7658</v>
      </c>
      <c r="K6870" s="37" t="str">
        <f t="array" ref="K6870">IFERROR(XLOOKUP(G6870,'Tipo de carga'!A:A,'Tipo de carga'!B:B))</f>
        <v>Autoabasto</v>
      </c>
      <c r="L6870" s="37">
        <f t="shared" si="2"/>
        <v>48</v>
      </c>
      <c r="M6870" s="37">
        <f t="shared" si="3"/>
        <v>27</v>
      </c>
      <c r="N6870" s="37">
        <f t="shared" si="4"/>
        <v>11</v>
      </c>
      <c r="O6870" s="37" t="str">
        <f t="array" ref="O6870">IFERROR(XLOOKUP(K6870,'Tipo de carga'!B:B,'Tipo de carga'!C:C))</f>
        <v>Diesel</v>
      </c>
    </row>
    <row r="6871">
      <c r="A6871" s="36">
        <v>1825.0</v>
      </c>
      <c r="B6871" s="37" t="str">
        <f t="array" ref="B6871">IFERROR(XLOOKUP(A6871,'Asignacion Nov'!A:A,'Asignacion Nov'!C:C))</f>
        <v>Circuitos</v>
      </c>
      <c r="C6871" s="37" t="str">
        <f t="array" ref="C6871">IFERROR(XLOOKUP(A6871,'Asignacion Nov'!A:A,'Asignacion Nov'!B:B))</f>
        <v>EC-03</v>
      </c>
      <c r="D6871" s="38">
        <v>45623.252071759256</v>
      </c>
      <c r="E6871" s="36" t="s">
        <v>346</v>
      </c>
      <c r="F6871" s="37" t="str">
        <f t="array" ref="F6871">IFERROR(XLOOKUP(E6871,Operadores!A:A,Operadores!B:B))</f>
        <v>ESPIS</v>
      </c>
      <c r="G6871" s="36" t="s">
        <v>19</v>
      </c>
      <c r="H6871" s="39">
        <v>18.98</v>
      </c>
      <c r="I6871" s="40">
        <v>464.09</v>
      </c>
      <c r="J6871" s="41">
        <f t="shared" si="5"/>
        <v>8808.4282</v>
      </c>
      <c r="K6871" s="37" t="str">
        <f t="array" ref="K6871">IFERROR(XLOOKUP(G6871,'Tipo de carga'!A:A,'Tipo de carga'!B:B))</f>
        <v>Autoabasto</v>
      </c>
      <c r="L6871" s="37">
        <f t="shared" si="2"/>
        <v>48</v>
      </c>
      <c r="M6871" s="37">
        <f t="shared" si="3"/>
        <v>27</v>
      </c>
      <c r="N6871" s="37">
        <f t="shared" si="4"/>
        <v>11</v>
      </c>
      <c r="O6871" s="37" t="str">
        <f t="array" ref="O6871">IFERROR(XLOOKUP(K6871,'Tipo de carga'!B:B,'Tipo de carga'!C:C))</f>
        <v>Diesel</v>
      </c>
    </row>
    <row r="6872">
      <c r="A6872" s="36">
        <v>2012.0</v>
      </c>
      <c r="B6872" s="37" t="str">
        <f t="array" ref="B6872">IFERROR(XLOOKUP(A6872,'Asignacion Nov'!A:A,'Asignacion Nov'!C:C))</f>
        <v>Sayer Sencillo</v>
      </c>
      <c r="C6872" s="37" t="str">
        <f t="array" ref="C6872">IFERROR(XLOOKUP(A6872,'Asignacion Nov'!A:A,'Asignacion Nov'!B:B))</f>
        <v>EC-04</v>
      </c>
      <c r="D6872" s="38">
        <v>45623.11087962963</v>
      </c>
      <c r="E6872" s="36" t="s">
        <v>247</v>
      </c>
      <c r="F6872" s="37" t="str">
        <f t="array" ref="F6872">IFERROR(XLOOKUP(E6872,Operadores!A:A,Operadores!B:B))</f>
        <v>ZUGRO</v>
      </c>
      <c r="G6872" s="36" t="s">
        <v>19</v>
      </c>
      <c r="H6872" s="39">
        <v>18.98</v>
      </c>
      <c r="I6872" s="40">
        <v>500.0</v>
      </c>
      <c r="J6872" s="41">
        <f t="shared" si="5"/>
        <v>9490</v>
      </c>
      <c r="K6872" s="37" t="str">
        <f t="array" ref="K6872">IFERROR(XLOOKUP(G6872,'Tipo de carga'!A:A,'Tipo de carga'!B:B))</f>
        <v>Autoabasto</v>
      </c>
      <c r="L6872" s="37">
        <f t="shared" si="2"/>
        <v>48</v>
      </c>
      <c r="M6872" s="37">
        <f t="shared" si="3"/>
        <v>27</v>
      </c>
      <c r="N6872" s="37">
        <f t="shared" si="4"/>
        <v>11</v>
      </c>
      <c r="O6872" s="37" t="str">
        <f t="array" ref="O6872">IFERROR(XLOOKUP(K6872,'Tipo de carga'!B:B,'Tipo de carga'!C:C))</f>
        <v>Diesel</v>
      </c>
    </row>
    <row r="6873">
      <c r="A6873" s="36">
        <v>1790.0</v>
      </c>
      <c r="B6873" s="37" t="str">
        <f t="array" ref="B6873">IFERROR(XLOOKUP(A6873,'Asignacion Nov'!A:A,'Asignacion Nov'!C:C))</f>
        <v>Sayer Sencillo</v>
      </c>
      <c r="C6873" s="37" t="str">
        <f t="array" ref="C6873">IFERROR(XLOOKUP(A6873,'Asignacion Nov'!A:A,'Asignacion Nov'!B:B))</f>
        <v>EC-04</v>
      </c>
      <c r="D6873" s="38">
        <v>45623.07009259259</v>
      </c>
      <c r="E6873" s="36" t="s">
        <v>263</v>
      </c>
      <c r="F6873" s="37" t="str">
        <f t="array" ref="F6873">IFERROR(XLOOKUP(E6873,Operadores!A:A,Operadores!B:B))</f>
        <v>DEJISR</v>
      </c>
      <c r="G6873" s="36" t="s">
        <v>19</v>
      </c>
      <c r="H6873" s="39">
        <v>18.98</v>
      </c>
      <c r="I6873" s="40">
        <v>517.79</v>
      </c>
      <c r="J6873" s="41">
        <f t="shared" si="5"/>
        <v>9827.6542</v>
      </c>
      <c r="K6873" s="37" t="str">
        <f t="array" ref="K6873">IFERROR(XLOOKUP(G6873,'Tipo de carga'!A:A,'Tipo de carga'!B:B))</f>
        <v>Autoabasto</v>
      </c>
      <c r="L6873" s="37">
        <f t="shared" si="2"/>
        <v>48</v>
      </c>
      <c r="M6873" s="37">
        <f t="shared" si="3"/>
        <v>27</v>
      </c>
      <c r="N6873" s="37">
        <f t="shared" si="4"/>
        <v>11</v>
      </c>
      <c r="O6873" s="37" t="str">
        <f t="array" ref="O6873">IFERROR(XLOOKUP(K6873,'Tipo de carga'!B:B,'Tipo de carga'!C:C))</f>
        <v>Diesel</v>
      </c>
    </row>
    <row r="6874">
      <c r="A6874" s="36">
        <v>1971.0</v>
      </c>
      <c r="B6874" s="37" t="str">
        <f t="array" ref="B6874">IFERROR(XLOOKUP(A6874,'Asignacion Nov'!A:A,'Asignacion Nov'!C:C))</f>
        <v>Sayer Sencillo</v>
      </c>
      <c r="C6874" s="37" t="str">
        <f t="array" ref="C6874">IFERROR(XLOOKUP(A6874,'Asignacion Nov'!A:A,'Asignacion Nov'!B:B))</f>
        <v>EC-04</v>
      </c>
      <c r="D6874" s="38">
        <v>45623.060069444444</v>
      </c>
      <c r="E6874" s="36" t="s">
        <v>36</v>
      </c>
      <c r="F6874" s="37" t="str">
        <f t="array" ref="F6874">IFERROR(XLOOKUP(E6874,Operadores!A:A,Operadores!B:B))</f>
        <v>OLVOSX</v>
      </c>
      <c r="G6874" s="36" t="s">
        <v>19</v>
      </c>
      <c r="H6874" s="39">
        <v>18.98</v>
      </c>
      <c r="I6874" s="40">
        <v>830.05</v>
      </c>
      <c r="J6874" s="41">
        <f t="shared" si="5"/>
        <v>15754.349</v>
      </c>
      <c r="K6874" s="37" t="str">
        <f t="array" ref="K6874">IFERROR(XLOOKUP(G6874,'Tipo de carga'!A:A,'Tipo de carga'!B:B))</f>
        <v>Autoabasto</v>
      </c>
      <c r="L6874" s="37">
        <f t="shared" si="2"/>
        <v>48</v>
      </c>
      <c r="M6874" s="37">
        <f t="shared" si="3"/>
        <v>27</v>
      </c>
      <c r="N6874" s="37">
        <f t="shared" si="4"/>
        <v>11</v>
      </c>
      <c r="O6874" s="37" t="str">
        <f t="array" ref="O6874">IFERROR(XLOOKUP(K6874,'Tipo de carga'!B:B,'Tipo de carga'!C:C))</f>
        <v>Diesel</v>
      </c>
    </row>
    <row r="6875">
      <c r="A6875" s="36">
        <v>1806.0</v>
      </c>
      <c r="B6875" s="37" t="str">
        <f t="array" ref="B6875">IFERROR(XLOOKUP(A6875,'Asignacion Nov'!A:A,'Asignacion Nov'!C:C))</f>
        <v>Sayer Sencillo</v>
      </c>
      <c r="C6875" s="37" t="str">
        <f t="array" ref="C6875">IFERROR(XLOOKUP(A6875,'Asignacion Nov'!A:A,'Asignacion Nov'!B:B))</f>
        <v>EC-04</v>
      </c>
      <c r="D6875" s="38">
        <v>45623.02400462963</v>
      </c>
      <c r="E6875" s="36" t="s">
        <v>40</v>
      </c>
      <c r="F6875" s="37" t="str">
        <f t="array" ref="F6875">IFERROR(XLOOKUP(E6875,Operadores!A:A,Operadores!B:B))</f>
        <v>DIAOMA</v>
      </c>
      <c r="G6875" s="36" t="s">
        <v>19</v>
      </c>
      <c r="H6875" s="39">
        <v>18.98</v>
      </c>
      <c r="I6875" s="40">
        <v>880.0</v>
      </c>
      <c r="J6875" s="41">
        <f t="shared" si="5"/>
        <v>16702.4</v>
      </c>
      <c r="K6875" s="37" t="str">
        <f t="array" ref="K6875">IFERROR(XLOOKUP(G6875,'Tipo de carga'!A:A,'Tipo de carga'!B:B))</f>
        <v>Autoabasto</v>
      </c>
      <c r="L6875" s="37">
        <f t="shared" si="2"/>
        <v>48</v>
      </c>
      <c r="M6875" s="37">
        <f t="shared" si="3"/>
        <v>27</v>
      </c>
      <c r="N6875" s="37">
        <f t="shared" si="4"/>
        <v>11</v>
      </c>
      <c r="O6875" s="37" t="str">
        <f t="array" ref="O6875">IFERROR(XLOOKUP(K6875,'Tipo de carga'!B:B,'Tipo de carga'!C:C))</f>
        <v>Diesel</v>
      </c>
    </row>
    <row r="6876">
      <c r="A6876" s="36">
        <v>1849.0</v>
      </c>
      <c r="B6876" s="37" t="str">
        <f t="array" ref="B6876">IFERROR(XLOOKUP(A6876,'Asignacion Nov'!A:A,'Asignacion Nov'!C:C))</f>
        <v>Circuitos</v>
      </c>
      <c r="C6876" s="37" t="str">
        <f t="array" ref="C6876">IFERROR(XLOOKUP(A6876,'Asignacion Nov'!A:A,'Asignacion Nov'!B:B))</f>
        <v>EC-03</v>
      </c>
      <c r="D6876" s="38">
        <v>45623.938125</v>
      </c>
      <c r="E6876" s="36" t="s">
        <v>528</v>
      </c>
      <c r="F6876" s="37" t="str">
        <f t="array" ref="F6876">IFERROR(XLOOKUP(E6876,Operadores!A:A,Operadores!B:B))</f>
        <v>GOMJOV</v>
      </c>
      <c r="G6876" s="36" t="s">
        <v>75</v>
      </c>
      <c r="H6876" s="39">
        <v>20.1917</v>
      </c>
      <c r="I6876" s="40">
        <v>601.32</v>
      </c>
      <c r="J6876" s="41">
        <f t="shared" si="5"/>
        <v>12141.67304</v>
      </c>
      <c r="K6876" s="37" t="str">
        <f t="array" ref="K6876">IFERROR(XLOOKUP(G6876,'Tipo de carga'!A:A,'Tipo de carga'!B:B))</f>
        <v>Autoabasto</v>
      </c>
      <c r="L6876" s="37">
        <f t="shared" si="2"/>
        <v>48</v>
      </c>
      <c r="M6876" s="37">
        <f t="shared" si="3"/>
        <v>27</v>
      </c>
      <c r="N6876" s="37">
        <f t="shared" si="4"/>
        <v>11</v>
      </c>
      <c r="O6876" s="37" t="str">
        <f t="array" ref="O6876">IFERROR(XLOOKUP(K6876,'Tipo de carga'!B:B,'Tipo de carga'!C:C))</f>
        <v>Diesel</v>
      </c>
    </row>
    <row r="6877">
      <c r="A6877" s="36">
        <v>2077.0</v>
      </c>
      <c r="B6877" s="37" t="str">
        <f t="array" ref="B6877">IFERROR(XLOOKUP(A6877,'Asignacion Nov'!A:A,'Asignacion Nov'!C:C))</f>
        <v>Available</v>
      </c>
      <c r="C6877" s="37" t="str">
        <f t="array" ref="C6877">IFERROR(XLOOKUP(A6877,'Asignacion Nov'!A:A,'Asignacion Nov'!B:B))</f>
        <v>TTE</v>
      </c>
      <c r="D6877" s="38">
        <v>45623.93238425926</v>
      </c>
      <c r="E6877" s="36" t="s">
        <v>573</v>
      </c>
      <c r="F6877" s="37" t="str">
        <f t="array" ref="F6877">IFERROR(XLOOKUP(E6877,Operadores!A:A,Operadores!B:B))</f>
        <v>FLOJOS02</v>
      </c>
      <c r="G6877" s="36" t="s">
        <v>75</v>
      </c>
      <c r="H6877" s="39">
        <v>20.1917</v>
      </c>
      <c r="I6877" s="40">
        <v>87.04</v>
      </c>
      <c r="J6877" s="41">
        <f t="shared" si="5"/>
        <v>1757.485568</v>
      </c>
      <c r="K6877" s="37" t="str">
        <f t="array" ref="K6877">IFERROR(XLOOKUP(G6877,'Tipo de carga'!A:A,'Tipo de carga'!B:B))</f>
        <v>Autoabasto</v>
      </c>
      <c r="L6877" s="37">
        <f t="shared" si="2"/>
        <v>48</v>
      </c>
      <c r="M6877" s="37">
        <f t="shared" si="3"/>
        <v>27</v>
      </c>
      <c r="N6877" s="37">
        <f t="shared" si="4"/>
        <v>11</v>
      </c>
      <c r="O6877" s="37" t="str">
        <f t="array" ref="O6877">IFERROR(XLOOKUP(K6877,'Tipo de carga'!B:B,'Tipo de carga'!C:C))</f>
        <v>Diesel</v>
      </c>
    </row>
    <row r="6878">
      <c r="A6878" s="36">
        <v>1902.0</v>
      </c>
      <c r="B6878" s="37" t="str">
        <f t="array" ref="B6878">IFERROR(XLOOKUP(A6878,'Asignacion Nov'!A:A,'Asignacion Nov'!C:C))</f>
        <v>Pipas</v>
      </c>
      <c r="C6878" s="37" t="str">
        <f t="array" ref="C6878">IFERROR(XLOOKUP(A6878,'Asignacion Nov'!A:A,'Asignacion Nov'!B:B))</f>
        <v>EC-02</v>
      </c>
      <c r="D6878" s="38">
        <v>45623.786516203705</v>
      </c>
      <c r="E6878" s="36" t="s">
        <v>365</v>
      </c>
      <c r="F6878" s="37" t="str">
        <f t="array" ref="F6878">IFERROR(XLOOKUP(E6878,Operadores!A:A,Operadores!B:B))</f>
        <v>RUICRU</v>
      </c>
      <c r="G6878" s="36" t="s">
        <v>75</v>
      </c>
      <c r="H6878" s="39">
        <v>20.1917</v>
      </c>
      <c r="I6878" s="40">
        <v>310.0</v>
      </c>
      <c r="J6878" s="41">
        <f t="shared" si="5"/>
        <v>6259.427</v>
      </c>
      <c r="K6878" s="37" t="str">
        <f t="array" ref="K6878">IFERROR(XLOOKUP(G6878,'Tipo de carga'!A:A,'Tipo de carga'!B:B))</f>
        <v>Autoabasto</v>
      </c>
      <c r="L6878" s="37">
        <f t="shared" si="2"/>
        <v>48</v>
      </c>
      <c r="M6878" s="37">
        <f t="shared" si="3"/>
        <v>27</v>
      </c>
      <c r="N6878" s="37">
        <f t="shared" si="4"/>
        <v>11</v>
      </c>
      <c r="O6878" s="37" t="str">
        <f t="array" ref="O6878">IFERROR(XLOOKUP(K6878,'Tipo de carga'!B:B,'Tipo de carga'!C:C))</f>
        <v>Diesel</v>
      </c>
    </row>
    <row r="6879">
      <c r="A6879" s="36">
        <v>1847.0</v>
      </c>
      <c r="B6879" s="37" t="str">
        <f t="array" ref="B6879">IFERROR(XLOOKUP(A6879,'Asignacion Nov'!A:A,'Asignacion Nov'!C:C))</f>
        <v>Circuitos</v>
      </c>
      <c r="C6879" s="37" t="str">
        <f t="array" ref="C6879">IFERROR(XLOOKUP(A6879,'Asignacion Nov'!A:A,'Asignacion Nov'!B:B))</f>
        <v>EC-03</v>
      </c>
      <c r="D6879" s="38">
        <v>45623.717094907406</v>
      </c>
      <c r="E6879" s="36" t="s">
        <v>243</v>
      </c>
      <c r="F6879" s="37" t="str">
        <f t="array" ref="F6879">IFERROR(XLOOKUP(E6879,Operadores!A:A,Operadores!B:B))</f>
        <v>HERJO17X</v>
      </c>
      <c r="G6879" s="36" t="s">
        <v>75</v>
      </c>
      <c r="H6879" s="39">
        <v>20.1917</v>
      </c>
      <c r="I6879" s="40">
        <v>600.0</v>
      </c>
      <c r="J6879" s="41">
        <f t="shared" si="5"/>
        <v>12115.02</v>
      </c>
      <c r="K6879" s="37" t="str">
        <f t="array" ref="K6879">IFERROR(XLOOKUP(G6879,'Tipo de carga'!A:A,'Tipo de carga'!B:B))</f>
        <v>Autoabasto</v>
      </c>
      <c r="L6879" s="37">
        <f t="shared" si="2"/>
        <v>48</v>
      </c>
      <c r="M6879" s="37">
        <f t="shared" si="3"/>
        <v>27</v>
      </c>
      <c r="N6879" s="37">
        <f t="shared" si="4"/>
        <v>11</v>
      </c>
      <c r="O6879" s="37" t="str">
        <f t="array" ref="O6879">IFERROR(XLOOKUP(K6879,'Tipo de carga'!B:B,'Tipo de carga'!C:C))</f>
        <v>Diesel</v>
      </c>
    </row>
    <row r="6880">
      <c r="A6880" s="36">
        <v>2065.0</v>
      </c>
      <c r="B6880" s="37" t="str">
        <f t="array" ref="B6880">IFERROR(XLOOKUP(A6880,'Asignacion Nov'!A:A,'Asignacion Nov'!C:C))</f>
        <v>PISA Gdl</v>
      </c>
      <c r="C6880" s="37" t="str">
        <f t="array" ref="C6880">IFERROR(XLOOKUP(A6880,'Asignacion Nov'!A:A,'Asignacion Nov'!B:B))</f>
        <v>EC-06</v>
      </c>
      <c r="D6880" s="38">
        <v>45623.70891203704</v>
      </c>
      <c r="E6880" s="36" t="s">
        <v>594</v>
      </c>
      <c r="F6880" s="37" t="str">
        <f t="array" ref="F6880">IFERROR(XLOOKUP(E6880,Operadores!A:A,Operadores!B:B))</f>
        <v>GOMIZT</v>
      </c>
      <c r="G6880" s="36" t="s">
        <v>75</v>
      </c>
      <c r="H6880" s="39">
        <v>20.1917</v>
      </c>
      <c r="I6880" s="40">
        <v>122.16</v>
      </c>
      <c r="J6880" s="41">
        <f t="shared" si="5"/>
        <v>2466.618072</v>
      </c>
      <c r="K6880" s="37" t="str">
        <f t="array" ref="K6880">IFERROR(XLOOKUP(G6880,'Tipo de carga'!A:A,'Tipo de carga'!B:B))</f>
        <v>Autoabasto</v>
      </c>
      <c r="L6880" s="37">
        <f t="shared" si="2"/>
        <v>48</v>
      </c>
      <c r="M6880" s="37">
        <f t="shared" si="3"/>
        <v>27</v>
      </c>
      <c r="N6880" s="37">
        <f t="shared" si="4"/>
        <v>11</v>
      </c>
      <c r="O6880" s="37" t="str">
        <f t="array" ref="O6880">IFERROR(XLOOKUP(K6880,'Tipo de carga'!B:B,'Tipo de carga'!C:C))</f>
        <v>Diesel</v>
      </c>
    </row>
    <row r="6881">
      <c r="A6881" s="36">
        <v>1774.0</v>
      </c>
      <c r="B6881" s="37" t="str">
        <f t="array" ref="B6881">IFERROR(XLOOKUP(A6881,'Asignacion Nov'!A:A,'Asignacion Nov'!C:C))</f>
        <v>Circuitos</v>
      </c>
      <c r="C6881" s="37" t="str">
        <f t="array" ref="C6881">IFERROR(XLOOKUP(A6881,'Asignacion Nov'!A:A,'Asignacion Nov'!B:B))</f>
        <v>EC-03</v>
      </c>
      <c r="D6881" s="38">
        <v>45623.59961805555</v>
      </c>
      <c r="E6881" s="36" t="s">
        <v>595</v>
      </c>
      <c r="F6881" s="37" t="str">
        <f t="array" ref="F6881">IFERROR(XLOOKUP(E6881,Operadores!A:A,Operadores!B:B))</f>
        <v>GARFRA</v>
      </c>
      <c r="G6881" s="36" t="s">
        <v>75</v>
      </c>
      <c r="H6881" s="39">
        <v>20.1917</v>
      </c>
      <c r="I6881" s="40">
        <v>522.44</v>
      </c>
      <c r="J6881" s="41">
        <f t="shared" si="5"/>
        <v>10548.95175</v>
      </c>
      <c r="K6881" s="37" t="str">
        <f t="array" ref="K6881">IFERROR(XLOOKUP(G6881,'Tipo de carga'!A:A,'Tipo de carga'!B:B))</f>
        <v>Autoabasto</v>
      </c>
      <c r="L6881" s="37">
        <f t="shared" si="2"/>
        <v>48</v>
      </c>
      <c r="M6881" s="37">
        <f t="shared" si="3"/>
        <v>27</v>
      </c>
      <c r="N6881" s="37">
        <f t="shared" si="4"/>
        <v>11</v>
      </c>
      <c r="O6881" s="37" t="str">
        <f t="array" ref="O6881">IFERROR(XLOOKUP(K6881,'Tipo de carga'!B:B,'Tipo de carga'!C:C))</f>
        <v>Diesel</v>
      </c>
    </row>
    <row r="6882">
      <c r="A6882" s="36">
        <v>1947.0</v>
      </c>
      <c r="B6882" s="37" t="str">
        <f t="array" ref="B6882">IFERROR(XLOOKUP(A6882,'Asignacion Nov'!A:A,'Asignacion Nov'!C:C))</f>
        <v>Circuitos</v>
      </c>
      <c r="C6882" s="37" t="str">
        <f t="array" ref="C6882">IFERROR(XLOOKUP(A6882,'Asignacion Nov'!A:A,'Asignacion Nov'!B:B))</f>
        <v>EC-03</v>
      </c>
      <c r="D6882" s="38">
        <v>45623.51967592593</v>
      </c>
      <c r="E6882" s="36" t="s">
        <v>265</v>
      </c>
      <c r="F6882" s="37" t="str">
        <f t="array" ref="F6882">IFERROR(XLOOKUP(E6882,Operadores!A:A,Operadores!B:B))</f>
        <v>DAMOS</v>
      </c>
      <c r="G6882" s="36" t="s">
        <v>75</v>
      </c>
      <c r="H6882" s="39">
        <v>20.1917</v>
      </c>
      <c r="I6882" s="40">
        <v>466.22</v>
      </c>
      <c r="J6882" s="41">
        <f t="shared" si="5"/>
        <v>9413.774374</v>
      </c>
      <c r="K6882" s="37" t="str">
        <f t="array" ref="K6882">IFERROR(XLOOKUP(G6882,'Tipo de carga'!A:A,'Tipo de carga'!B:B))</f>
        <v>Autoabasto</v>
      </c>
      <c r="L6882" s="37">
        <f t="shared" si="2"/>
        <v>48</v>
      </c>
      <c r="M6882" s="37">
        <f t="shared" si="3"/>
        <v>27</v>
      </c>
      <c r="N6882" s="37">
        <f t="shared" si="4"/>
        <v>11</v>
      </c>
      <c r="O6882" s="37" t="str">
        <f t="array" ref="O6882">IFERROR(XLOOKUP(K6882,'Tipo de carga'!B:B,'Tipo de carga'!C:C))</f>
        <v>Diesel</v>
      </c>
    </row>
    <row r="6883">
      <c r="A6883" s="36">
        <v>2039.0</v>
      </c>
      <c r="B6883" s="37" t="str">
        <f t="array" ref="B6883">IFERROR(XLOOKUP(A6883,'Asignacion Nov'!A:A,'Asignacion Nov'!C:C))</f>
        <v>PISA Gdl</v>
      </c>
      <c r="C6883" s="37" t="str">
        <f t="array" ref="C6883">IFERROR(XLOOKUP(A6883,'Asignacion Nov'!A:A,'Asignacion Nov'!B:B))</f>
        <v>EC-06</v>
      </c>
      <c r="D6883" s="38">
        <v>45623.43876157407</v>
      </c>
      <c r="E6883" s="36" t="s">
        <v>268</v>
      </c>
      <c r="F6883" s="37" t="str">
        <f t="array" ref="F6883">IFERROR(XLOOKUP(E6883,Operadores!A:A,Operadores!B:B))</f>
        <v>ARCEDG</v>
      </c>
      <c r="G6883" s="36" t="s">
        <v>75</v>
      </c>
      <c r="H6883" s="39">
        <v>20.1917</v>
      </c>
      <c r="I6883" s="40">
        <v>330.02</v>
      </c>
      <c r="J6883" s="41">
        <f t="shared" si="5"/>
        <v>6663.664834</v>
      </c>
      <c r="K6883" s="37" t="str">
        <f t="array" ref="K6883">IFERROR(XLOOKUP(G6883,'Tipo de carga'!A:A,'Tipo de carga'!B:B))</f>
        <v>Autoabasto</v>
      </c>
      <c r="L6883" s="37">
        <f t="shared" si="2"/>
        <v>48</v>
      </c>
      <c r="M6883" s="37">
        <f t="shared" si="3"/>
        <v>27</v>
      </c>
      <c r="N6883" s="37">
        <f t="shared" si="4"/>
        <v>11</v>
      </c>
      <c r="O6883" s="37" t="str">
        <f t="array" ref="O6883">IFERROR(XLOOKUP(K6883,'Tipo de carga'!B:B,'Tipo de carga'!C:C))</f>
        <v>Diesel</v>
      </c>
    </row>
    <row r="6884">
      <c r="A6884" s="36">
        <v>1955.0</v>
      </c>
      <c r="B6884" s="37" t="str">
        <f t="array" ref="B6884">IFERROR(XLOOKUP(A6884,'Asignacion Nov'!A:A,'Asignacion Nov'!C:C))</f>
        <v>Circuitos</v>
      </c>
      <c r="C6884" s="37" t="str">
        <f t="array" ref="C6884">IFERROR(XLOOKUP(A6884,'Asignacion Nov'!A:A,'Asignacion Nov'!B:B))</f>
        <v>EC-03</v>
      </c>
      <c r="D6884" s="38">
        <v>45623.01039351852</v>
      </c>
      <c r="E6884" s="36" t="s">
        <v>205</v>
      </c>
      <c r="F6884" s="37" t="str">
        <f t="array" ref="F6884">IFERROR(XLOOKUP(E6884,Operadores!A:A,Operadores!B:B))</f>
        <v>MOZPEDX</v>
      </c>
      <c r="G6884" s="36" t="s">
        <v>75</v>
      </c>
      <c r="H6884" s="39">
        <v>20.1917</v>
      </c>
      <c r="I6884" s="40">
        <v>610.02</v>
      </c>
      <c r="J6884" s="41">
        <f t="shared" si="5"/>
        <v>12317.34083</v>
      </c>
      <c r="K6884" s="37" t="str">
        <f t="array" ref="K6884">IFERROR(XLOOKUP(G6884,'Tipo de carga'!A:A,'Tipo de carga'!B:B))</f>
        <v>Autoabasto</v>
      </c>
      <c r="L6884" s="37">
        <f t="shared" si="2"/>
        <v>48</v>
      </c>
      <c r="M6884" s="37">
        <f t="shared" si="3"/>
        <v>27</v>
      </c>
      <c r="N6884" s="37">
        <f t="shared" si="4"/>
        <v>11</v>
      </c>
      <c r="O6884" s="37" t="str">
        <f t="array" ref="O6884">IFERROR(XLOOKUP(K6884,'Tipo de carga'!B:B,'Tipo de carga'!C:C))</f>
        <v>Diesel</v>
      </c>
    </row>
    <row r="6885">
      <c r="A6885" s="36">
        <v>1948.0</v>
      </c>
      <c r="B6885" s="37" t="str">
        <f t="array" ref="B6885">IFERROR(XLOOKUP(A6885,'Asignacion Nov'!A:A,'Asignacion Nov'!C:C))</f>
        <v>Circuitos</v>
      </c>
      <c r="C6885" s="37" t="str">
        <f t="array" ref="C6885">IFERROR(XLOOKUP(A6885,'Asignacion Nov'!A:A,'Asignacion Nov'!B:B))</f>
        <v>EC-03</v>
      </c>
      <c r="D6885" s="38">
        <v>45623.72516203704</v>
      </c>
      <c r="E6885" s="36" t="s">
        <v>256</v>
      </c>
      <c r="F6885" s="37" t="str">
        <f t="array" ref="F6885">IFERROR(XLOOKUP(E6885,Operadores!A:A,Operadores!B:B))</f>
        <v>MOREFR</v>
      </c>
      <c r="G6885" s="36" t="s">
        <v>274</v>
      </c>
      <c r="H6885" s="39">
        <v>19.63136</v>
      </c>
      <c r="I6885" s="40">
        <v>472.21</v>
      </c>
      <c r="J6885" s="41">
        <f t="shared" si="5"/>
        <v>9270.124506</v>
      </c>
      <c r="K6885" s="37" t="str">
        <f t="array" ref="K6885">IFERROR(XLOOKUP(G6885,'Tipo de carga'!A:A,'Tipo de carga'!B:B))</f>
        <v>Autoabasto</v>
      </c>
      <c r="L6885" s="37">
        <f t="shared" si="2"/>
        <v>48</v>
      </c>
      <c r="M6885" s="37">
        <f t="shared" si="3"/>
        <v>27</v>
      </c>
      <c r="N6885" s="37">
        <f t="shared" si="4"/>
        <v>11</v>
      </c>
      <c r="O6885" s="37" t="str">
        <f t="array" ref="O6885">IFERROR(XLOOKUP(K6885,'Tipo de carga'!B:B,'Tipo de carga'!C:C))</f>
        <v>Diesel</v>
      </c>
    </row>
    <row r="6886">
      <c r="A6886" s="36">
        <v>1764.0</v>
      </c>
      <c r="B6886" s="37" t="str">
        <f t="array" ref="B6886">IFERROR(XLOOKUP(A6886,'Asignacion Nov'!A:A,'Asignacion Nov'!C:C))</f>
        <v>Polaris</v>
      </c>
      <c r="C6886" s="37" t="str">
        <f t="array" ref="C6886">IFERROR(XLOOKUP(A6886,'Asignacion Nov'!A:A,'Asignacion Nov'!B:B))</f>
        <v>EC-07</v>
      </c>
      <c r="D6886" s="38">
        <v>45623.64876157408</v>
      </c>
      <c r="E6886" s="36" t="s">
        <v>458</v>
      </c>
      <c r="F6886" s="37" t="str">
        <f t="array" ref="F6886">IFERROR(XLOOKUP(E6886,Operadores!A:A,Operadores!B:B))</f>
        <v>ZAVJOS01X</v>
      </c>
      <c r="G6886" s="36" t="s">
        <v>274</v>
      </c>
      <c r="H6886" s="39">
        <v>19.63136</v>
      </c>
      <c r="I6886" s="40">
        <v>221.42</v>
      </c>
      <c r="J6886" s="41">
        <f t="shared" si="5"/>
        <v>4346.775731</v>
      </c>
      <c r="K6886" s="37" t="str">
        <f t="array" ref="K6886">IFERROR(XLOOKUP(G6886,'Tipo de carga'!A:A,'Tipo de carga'!B:B))</f>
        <v>Autoabasto</v>
      </c>
      <c r="L6886" s="37">
        <f t="shared" si="2"/>
        <v>48</v>
      </c>
      <c r="M6886" s="37">
        <f t="shared" si="3"/>
        <v>27</v>
      </c>
      <c r="N6886" s="37">
        <f t="shared" si="4"/>
        <v>11</v>
      </c>
      <c r="O6886" s="37" t="str">
        <f t="array" ref="O6886">IFERROR(XLOOKUP(K6886,'Tipo de carga'!B:B,'Tipo de carga'!C:C))</f>
        <v>Diesel</v>
      </c>
    </row>
    <row r="6887">
      <c r="A6887" s="36">
        <v>1908.0</v>
      </c>
      <c r="B6887" s="37" t="str">
        <f t="array" ref="B6887">IFERROR(XLOOKUP(A6887,'Asignacion Nov'!A:A,'Asignacion Nov'!C:C))</f>
        <v>Circuitos</v>
      </c>
      <c r="C6887" s="37" t="str">
        <f t="array" ref="C6887">IFERROR(XLOOKUP(A6887,'Asignacion Nov'!A:A,'Asignacion Nov'!B:B))</f>
        <v>EC-03</v>
      </c>
      <c r="D6887" s="38">
        <v>45623.60600694444</v>
      </c>
      <c r="E6887" s="36" t="s">
        <v>359</v>
      </c>
      <c r="F6887" s="37" t="str">
        <f t="array" ref="F6887">IFERROR(XLOOKUP(E6887,Operadores!A:A,Operadores!B:B))</f>
        <v>GARJOR01</v>
      </c>
      <c r="G6887" s="36" t="s">
        <v>274</v>
      </c>
      <c r="H6887" s="39">
        <v>19.63136</v>
      </c>
      <c r="I6887" s="40">
        <v>257.01</v>
      </c>
      <c r="J6887" s="41">
        <f t="shared" si="5"/>
        <v>5045.455834</v>
      </c>
      <c r="K6887" s="37" t="str">
        <f t="array" ref="K6887">IFERROR(XLOOKUP(G6887,'Tipo de carga'!A:A,'Tipo de carga'!B:B))</f>
        <v>Autoabasto</v>
      </c>
      <c r="L6887" s="37">
        <f t="shared" si="2"/>
        <v>48</v>
      </c>
      <c r="M6887" s="37">
        <f t="shared" si="3"/>
        <v>27</v>
      </c>
      <c r="N6887" s="37">
        <f t="shared" si="4"/>
        <v>11</v>
      </c>
      <c r="O6887" s="37" t="str">
        <f t="array" ref="O6887">IFERROR(XLOOKUP(K6887,'Tipo de carga'!B:B,'Tipo de carga'!C:C))</f>
        <v>Diesel</v>
      </c>
    </row>
    <row r="6888">
      <c r="A6888" s="36">
        <v>2056.0</v>
      </c>
      <c r="B6888" s="37" t="str">
        <f t="array" ref="B6888">IFERROR(XLOOKUP(A6888,'Asignacion Nov'!A:A,'Asignacion Nov'!C:C))</f>
        <v>PISA Gdl</v>
      </c>
      <c r="C6888" s="37" t="str">
        <f t="array" ref="C6888">IFERROR(XLOOKUP(A6888,'Asignacion Nov'!A:A,'Asignacion Nov'!B:B))</f>
        <v>EC-06</v>
      </c>
      <c r="D6888" s="38">
        <v>45623.32064814815</v>
      </c>
      <c r="E6888" s="36" t="s">
        <v>352</v>
      </c>
      <c r="F6888" s="37" t="str">
        <f t="array" ref="F6888">IFERROR(XLOOKUP(E6888,Operadores!A:A,Operadores!B:B))</f>
        <v>AQUISA</v>
      </c>
      <c r="G6888" s="36" t="s">
        <v>274</v>
      </c>
      <c r="H6888" s="39">
        <v>19.63136</v>
      </c>
      <c r="I6888" s="40">
        <v>577.21</v>
      </c>
      <c r="J6888" s="41">
        <f t="shared" si="5"/>
        <v>11331.41731</v>
      </c>
      <c r="K6888" s="37" t="str">
        <f t="array" ref="K6888">IFERROR(XLOOKUP(G6888,'Tipo de carga'!A:A,'Tipo de carga'!B:B))</f>
        <v>Autoabasto</v>
      </c>
      <c r="L6888" s="37">
        <f t="shared" si="2"/>
        <v>48</v>
      </c>
      <c r="M6888" s="37">
        <f t="shared" si="3"/>
        <v>27</v>
      </c>
      <c r="N6888" s="37">
        <f t="shared" si="4"/>
        <v>11</v>
      </c>
      <c r="O6888" s="37" t="str">
        <f t="array" ref="O6888">IFERROR(XLOOKUP(K6888,'Tipo de carga'!B:B,'Tipo de carga'!C:C))</f>
        <v>Diesel</v>
      </c>
    </row>
    <row r="6889">
      <c r="A6889" s="36"/>
      <c r="B6889" s="37" t="str">
        <f t="array" ref="B6889">IFERROR(XLOOKUP(A6889,'Asignacion Nov'!A:A,'Asignacion Nov'!C:C))</f>
        <v/>
      </c>
      <c r="C6889" s="37" t="str">
        <f t="array" ref="C6889">IFERROR(XLOOKUP(A6889,'Asignacion Nov'!A:A,'Asignacion Nov'!B:B))</f>
        <v/>
      </c>
      <c r="D6889" s="38">
        <v>45623.82954861111</v>
      </c>
      <c r="E6889" s="36"/>
      <c r="F6889" s="37" t="str">
        <f t="array" ref="F6889">IFERROR(XLOOKUP(E6889,Operadores!A:A,Operadores!B:B))</f>
        <v/>
      </c>
      <c r="G6889" s="36" t="s">
        <v>609</v>
      </c>
      <c r="H6889" s="39">
        <v>19.2</v>
      </c>
      <c r="I6889" s="40">
        <v>20.0</v>
      </c>
      <c r="J6889" s="41">
        <f t="shared" si="5"/>
        <v>384</v>
      </c>
      <c r="K6889" s="37" t="str">
        <f t="array" ref="K6889">IFERROR(XLOOKUP(G6889,'Tipo de carga'!A:A,'Tipo de carga'!B:B))</f>
        <v>Autoabasto</v>
      </c>
      <c r="L6889" s="37">
        <f t="shared" si="2"/>
        <v>48</v>
      </c>
      <c r="M6889" s="37">
        <f t="shared" si="3"/>
        <v>27</v>
      </c>
      <c r="N6889" s="37">
        <f t="shared" si="4"/>
        <v>11</v>
      </c>
      <c r="O6889" s="37" t="str">
        <f t="array" ref="O6889">IFERROR(XLOOKUP(K6889,'Tipo de carga'!B:B,'Tipo de carga'!C:C))</f>
        <v>Diesel</v>
      </c>
    </row>
    <row r="6890">
      <c r="A6890" s="36"/>
      <c r="B6890" s="37" t="str">
        <f t="array" ref="B6890">IFERROR(XLOOKUP(A6890,'Asignacion Nov'!A:A,'Asignacion Nov'!C:C))</f>
        <v/>
      </c>
      <c r="C6890" s="37" t="str">
        <f t="array" ref="C6890">IFERROR(XLOOKUP(A6890,'Asignacion Nov'!A:A,'Asignacion Nov'!B:B))</f>
        <v/>
      </c>
      <c r="D6890" s="38">
        <v>45623.8265625</v>
      </c>
      <c r="E6890" s="36"/>
      <c r="F6890" s="37" t="str">
        <f t="array" ref="F6890">IFERROR(XLOOKUP(E6890,Operadores!A:A,Operadores!B:B))</f>
        <v/>
      </c>
      <c r="G6890" s="36" t="s">
        <v>609</v>
      </c>
      <c r="H6890" s="39">
        <v>19.2</v>
      </c>
      <c r="I6890" s="40">
        <v>20.01</v>
      </c>
      <c r="J6890" s="41">
        <f t="shared" si="5"/>
        <v>384.192</v>
      </c>
      <c r="K6890" s="37" t="str">
        <f t="array" ref="K6890">IFERROR(XLOOKUP(G6890,'Tipo de carga'!A:A,'Tipo de carga'!B:B))</f>
        <v>Autoabasto</v>
      </c>
      <c r="L6890" s="37">
        <f t="shared" si="2"/>
        <v>48</v>
      </c>
      <c r="M6890" s="37">
        <f t="shared" si="3"/>
        <v>27</v>
      </c>
      <c r="N6890" s="37">
        <f t="shared" si="4"/>
        <v>11</v>
      </c>
      <c r="O6890" s="37" t="str">
        <f t="array" ref="O6890">IFERROR(XLOOKUP(K6890,'Tipo de carga'!B:B,'Tipo de carga'!C:C))</f>
        <v>Diesel</v>
      </c>
    </row>
    <row r="6891">
      <c r="A6891" s="36"/>
      <c r="B6891" s="37" t="str">
        <f t="array" ref="B6891">IFERROR(XLOOKUP(A6891,'Asignacion Nov'!A:A,'Asignacion Nov'!C:C))</f>
        <v/>
      </c>
      <c r="C6891" s="37" t="str">
        <f t="array" ref="C6891">IFERROR(XLOOKUP(A6891,'Asignacion Nov'!A:A,'Asignacion Nov'!B:B))</f>
        <v/>
      </c>
      <c r="D6891" s="38">
        <v>45623.82434027778</v>
      </c>
      <c r="E6891" s="36"/>
      <c r="F6891" s="37" t="str">
        <f t="array" ref="F6891">IFERROR(XLOOKUP(E6891,Operadores!A:A,Operadores!B:B))</f>
        <v/>
      </c>
      <c r="G6891" s="36" t="s">
        <v>609</v>
      </c>
      <c r="H6891" s="39">
        <v>19.2</v>
      </c>
      <c r="I6891" s="40">
        <v>20.1</v>
      </c>
      <c r="J6891" s="41">
        <f t="shared" si="5"/>
        <v>385.92</v>
      </c>
      <c r="K6891" s="37" t="str">
        <f t="array" ref="K6891">IFERROR(XLOOKUP(G6891,'Tipo de carga'!A:A,'Tipo de carga'!B:B))</f>
        <v>Autoabasto</v>
      </c>
      <c r="L6891" s="37">
        <f t="shared" si="2"/>
        <v>48</v>
      </c>
      <c r="M6891" s="37">
        <f t="shared" si="3"/>
        <v>27</v>
      </c>
      <c r="N6891" s="37">
        <f t="shared" si="4"/>
        <v>11</v>
      </c>
      <c r="O6891" s="37" t="str">
        <f t="array" ref="O6891">IFERROR(XLOOKUP(K6891,'Tipo de carga'!B:B,'Tipo de carga'!C:C))</f>
        <v>Diesel</v>
      </c>
    </row>
    <row r="6892">
      <c r="A6892" s="36"/>
      <c r="B6892" s="37" t="str">
        <f t="array" ref="B6892">IFERROR(XLOOKUP(A6892,'Asignacion Nov'!A:A,'Asignacion Nov'!C:C))</f>
        <v/>
      </c>
      <c r="C6892" s="37" t="str">
        <f t="array" ref="C6892">IFERROR(XLOOKUP(A6892,'Asignacion Nov'!A:A,'Asignacion Nov'!B:B))</f>
        <v/>
      </c>
      <c r="D6892" s="38">
        <v>45623.82210648148</v>
      </c>
      <c r="E6892" s="36"/>
      <c r="F6892" s="37" t="str">
        <f t="array" ref="F6892">IFERROR(XLOOKUP(E6892,Operadores!A:A,Operadores!B:B))</f>
        <v/>
      </c>
      <c r="G6892" s="36" t="s">
        <v>609</v>
      </c>
      <c r="H6892" s="39">
        <v>19.2</v>
      </c>
      <c r="I6892" s="40">
        <v>20.17</v>
      </c>
      <c r="J6892" s="41">
        <f t="shared" si="5"/>
        <v>387.264</v>
      </c>
      <c r="K6892" s="37" t="str">
        <f t="array" ref="K6892">IFERROR(XLOOKUP(G6892,'Tipo de carga'!A:A,'Tipo de carga'!B:B))</f>
        <v>Autoabasto</v>
      </c>
      <c r="L6892" s="37">
        <f t="shared" si="2"/>
        <v>48</v>
      </c>
      <c r="M6892" s="37">
        <f t="shared" si="3"/>
        <v>27</v>
      </c>
      <c r="N6892" s="37">
        <f t="shared" si="4"/>
        <v>11</v>
      </c>
      <c r="O6892" s="37" t="str">
        <f t="array" ref="O6892">IFERROR(XLOOKUP(K6892,'Tipo de carga'!B:B,'Tipo de carga'!C:C))</f>
        <v>Diesel</v>
      </c>
    </row>
    <row r="6893">
      <c r="A6893" s="36">
        <v>1934.0</v>
      </c>
      <c r="B6893" s="37" t="str">
        <f t="array" ref="B6893">IFERROR(XLOOKUP(A6893,'Asignacion Nov'!A:A,'Asignacion Nov'!C:C))</f>
        <v>Circuitos</v>
      </c>
      <c r="C6893" s="37" t="str">
        <f t="array" ref="C6893">IFERROR(XLOOKUP(A6893,'Asignacion Nov'!A:A,'Asignacion Nov'!B:B))</f>
        <v>EC-03</v>
      </c>
      <c r="D6893" s="38">
        <v>45623.8602662037</v>
      </c>
      <c r="E6893" s="36" t="s">
        <v>272</v>
      </c>
      <c r="F6893" s="37" t="str">
        <f t="array" ref="F6893">IFERROR(XLOOKUP(E6893,Operadores!A:A,Operadores!B:B))</f>
        <v>AVIEN</v>
      </c>
      <c r="G6893" s="36" t="s">
        <v>42</v>
      </c>
      <c r="H6893" s="39">
        <v>20.303774</v>
      </c>
      <c r="I6893" s="40">
        <v>400.14</v>
      </c>
      <c r="J6893" s="41">
        <f t="shared" si="5"/>
        <v>8124.352128</v>
      </c>
      <c r="K6893" s="37" t="str">
        <f t="array" ref="K6893">IFERROR(XLOOKUP(G6893,'Tipo de carga'!A:A,'Tipo de carga'!B:B))</f>
        <v>Autoabasto</v>
      </c>
      <c r="L6893" s="37">
        <f t="shared" si="2"/>
        <v>48</v>
      </c>
      <c r="M6893" s="37">
        <f t="shared" si="3"/>
        <v>27</v>
      </c>
      <c r="N6893" s="37">
        <f t="shared" si="4"/>
        <v>11</v>
      </c>
      <c r="O6893" s="37" t="str">
        <f t="array" ref="O6893">IFERROR(XLOOKUP(K6893,'Tipo de carga'!B:B,'Tipo de carga'!C:C))</f>
        <v>Diesel</v>
      </c>
    </row>
    <row r="6894">
      <c r="A6894" s="36">
        <v>1887.0</v>
      </c>
      <c r="B6894" s="37" t="str">
        <f t="array" ref="B6894">IFERROR(XLOOKUP(A6894,'Asignacion Nov'!A:A,'Asignacion Nov'!C:C))</f>
        <v>Circuitos</v>
      </c>
      <c r="C6894" s="37" t="str">
        <f t="array" ref="C6894">IFERROR(XLOOKUP(A6894,'Asignacion Nov'!A:A,'Asignacion Nov'!B:B))</f>
        <v>EC-03</v>
      </c>
      <c r="D6894" s="38">
        <v>45623.80949074074</v>
      </c>
      <c r="E6894" s="36" t="s">
        <v>279</v>
      </c>
      <c r="F6894" s="37" t="str">
        <f t="array" ref="F6894">IFERROR(XLOOKUP(E6894,Operadores!A:A,Operadores!B:B))</f>
        <v>NARCA</v>
      </c>
      <c r="G6894" s="36" t="s">
        <v>42</v>
      </c>
      <c r="H6894" s="39">
        <v>20.303774</v>
      </c>
      <c r="I6894" s="40">
        <v>364.85</v>
      </c>
      <c r="J6894" s="41">
        <f t="shared" si="5"/>
        <v>7407.831944</v>
      </c>
      <c r="K6894" s="37" t="str">
        <f t="array" ref="K6894">IFERROR(XLOOKUP(G6894,'Tipo de carga'!A:A,'Tipo de carga'!B:B))</f>
        <v>Autoabasto</v>
      </c>
      <c r="L6894" s="37">
        <f t="shared" si="2"/>
        <v>48</v>
      </c>
      <c r="M6894" s="37">
        <f t="shared" si="3"/>
        <v>27</v>
      </c>
      <c r="N6894" s="37">
        <f t="shared" si="4"/>
        <v>11</v>
      </c>
      <c r="O6894" s="37" t="str">
        <f t="array" ref="O6894">IFERROR(XLOOKUP(K6894,'Tipo de carga'!B:B,'Tipo de carga'!C:C))</f>
        <v>Diesel</v>
      </c>
    </row>
    <row r="6895">
      <c r="A6895" s="36">
        <v>1824.0</v>
      </c>
      <c r="B6895" s="37" t="str">
        <f t="array" ref="B6895">IFERROR(XLOOKUP(A6895,'Asignacion Nov'!A:A,'Asignacion Nov'!C:C))</f>
        <v>Wm Full</v>
      </c>
      <c r="C6895" s="37" t="str">
        <f t="array" ref="C6895">IFERROR(XLOOKUP(A6895,'Asignacion Nov'!A:A,'Asignacion Nov'!B:B))</f>
        <v>EC-08</v>
      </c>
      <c r="D6895" s="38">
        <v>45623.79712962963</v>
      </c>
      <c r="E6895" s="36" t="s">
        <v>282</v>
      </c>
      <c r="F6895" s="37" t="str">
        <f t="array" ref="F6895">IFERROR(XLOOKUP(E6895,Operadores!A:A,Operadores!B:B))</f>
        <v>MENJUA01</v>
      </c>
      <c r="G6895" s="36" t="s">
        <v>42</v>
      </c>
      <c r="H6895" s="39">
        <v>20.303774</v>
      </c>
      <c r="I6895" s="40">
        <v>395.06</v>
      </c>
      <c r="J6895" s="41">
        <f t="shared" si="5"/>
        <v>8021.208956</v>
      </c>
      <c r="K6895" s="37" t="str">
        <f t="array" ref="K6895">IFERROR(XLOOKUP(G6895,'Tipo de carga'!A:A,'Tipo de carga'!B:B))</f>
        <v>Autoabasto</v>
      </c>
      <c r="L6895" s="37">
        <f t="shared" si="2"/>
        <v>48</v>
      </c>
      <c r="M6895" s="37">
        <f t="shared" si="3"/>
        <v>27</v>
      </c>
      <c r="N6895" s="37">
        <f t="shared" si="4"/>
        <v>11</v>
      </c>
      <c r="O6895" s="37" t="str">
        <f t="array" ref="O6895">IFERROR(XLOOKUP(K6895,'Tipo de carga'!B:B,'Tipo de carga'!C:C))</f>
        <v>Diesel</v>
      </c>
    </row>
    <row r="6896">
      <c r="A6896" s="36">
        <v>2000.0</v>
      </c>
      <c r="B6896" s="37" t="str">
        <f t="array" ref="B6896">IFERROR(XLOOKUP(A6896,'Asignacion Nov'!A:A,'Asignacion Nov'!C:C))</f>
        <v>MeLi Dedicado Merida</v>
      </c>
      <c r="C6896" s="37" t="str">
        <f t="array" ref="C6896">IFERROR(XLOOKUP(A6896,'Asignacion Nov'!A:A,'Asignacion Nov'!B:B))</f>
        <v>EC-05</v>
      </c>
      <c r="D6896" s="38">
        <v>45623.77872685185</v>
      </c>
      <c r="E6896" s="36" t="s">
        <v>402</v>
      </c>
      <c r="F6896" s="37" t="str">
        <f t="array" ref="F6896">IFERROR(XLOOKUP(E6896,Operadores!A:A,Operadores!B:B))</f>
        <v>GARJOS02</v>
      </c>
      <c r="G6896" s="36" t="s">
        <v>42</v>
      </c>
      <c r="H6896" s="39">
        <v>20.303774</v>
      </c>
      <c r="I6896" s="40">
        <v>265.01</v>
      </c>
      <c r="J6896" s="41">
        <f t="shared" si="5"/>
        <v>5380.703148</v>
      </c>
      <c r="K6896" s="37" t="str">
        <f t="array" ref="K6896">IFERROR(XLOOKUP(G6896,'Tipo de carga'!A:A,'Tipo de carga'!B:B))</f>
        <v>Autoabasto</v>
      </c>
      <c r="L6896" s="37">
        <f t="shared" si="2"/>
        <v>48</v>
      </c>
      <c r="M6896" s="37">
        <f t="shared" si="3"/>
        <v>27</v>
      </c>
      <c r="N6896" s="37">
        <f t="shared" si="4"/>
        <v>11</v>
      </c>
      <c r="O6896" s="37" t="str">
        <f t="array" ref="O6896">IFERROR(XLOOKUP(K6896,'Tipo de carga'!B:B,'Tipo de carga'!C:C))</f>
        <v>Diesel</v>
      </c>
    </row>
    <row r="6897">
      <c r="A6897" s="36">
        <v>2029.0</v>
      </c>
      <c r="B6897" s="37" t="str">
        <f t="array" ref="B6897">IFERROR(XLOOKUP(A6897,'Asignacion Nov'!A:A,'Asignacion Nov'!C:C))</f>
        <v>MeLi Dedicado Merida</v>
      </c>
      <c r="C6897" s="37" t="str">
        <f t="array" ref="C6897">IFERROR(XLOOKUP(A6897,'Asignacion Nov'!A:A,'Asignacion Nov'!B:B))</f>
        <v>EC-05</v>
      </c>
      <c r="D6897" s="38">
        <v>45623.760925925926</v>
      </c>
      <c r="E6897" s="36" t="s">
        <v>516</v>
      </c>
      <c r="F6897" s="37" t="str">
        <f t="array" ref="F6897">IFERROR(XLOOKUP(E6897,Operadores!A:A,Operadores!B:B))</f>
        <v>HERJUV</v>
      </c>
      <c r="G6897" s="36" t="s">
        <v>42</v>
      </c>
      <c r="H6897" s="39">
        <v>20.303774</v>
      </c>
      <c r="I6897" s="40">
        <v>360.05</v>
      </c>
      <c r="J6897" s="41">
        <f t="shared" si="5"/>
        <v>7310.373829</v>
      </c>
      <c r="K6897" s="37" t="str">
        <f t="array" ref="K6897">IFERROR(XLOOKUP(G6897,'Tipo de carga'!A:A,'Tipo de carga'!B:B))</f>
        <v>Autoabasto</v>
      </c>
      <c r="L6897" s="37">
        <f t="shared" si="2"/>
        <v>48</v>
      </c>
      <c r="M6897" s="37">
        <f t="shared" si="3"/>
        <v>27</v>
      </c>
      <c r="N6897" s="37">
        <f t="shared" si="4"/>
        <v>11</v>
      </c>
      <c r="O6897" s="37" t="str">
        <f t="array" ref="O6897">IFERROR(XLOOKUP(K6897,'Tipo de carga'!B:B,'Tipo de carga'!C:C))</f>
        <v>Diesel</v>
      </c>
    </row>
    <row r="6898">
      <c r="A6898" s="36">
        <v>1819.0</v>
      </c>
      <c r="B6898" s="37" t="str">
        <f t="array" ref="B6898">IFERROR(XLOOKUP(A6898,'Asignacion Nov'!A:A,'Asignacion Nov'!C:C))</f>
        <v>Wm Full</v>
      </c>
      <c r="C6898" s="37" t="str">
        <f t="array" ref="C6898">IFERROR(XLOOKUP(A6898,'Asignacion Nov'!A:A,'Asignacion Nov'!B:B))</f>
        <v>EC-08</v>
      </c>
      <c r="D6898" s="38">
        <v>45623.751550925925</v>
      </c>
      <c r="E6898" s="36" t="s">
        <v>287</v>
      </c>
      <c r="F6898" s="37" t="str">
        <f t="array" ref="F6898">IFERROR(XLOOKUP(E6898,Operadores!A:A,Operadores!B:B))</f>
        <v>ALVGAB</v>
      </c>
      <c r="G6898" s="36" t="s">
        <v>42</v>
      </c>
      <c r="H6898" s="39">
        <v>20.303774</v>
      </c>
      <c r="I6898" s="40">
        <v>380.04</v>
      </c>
      <c r="J6898" s="41">
        <f t="shared" si="5"/>
        <v>7716.246271</v>
      </c>
      <c r="K6898" s="37" t="str">
        <f t="array" ref="K6898">IFERROR(XLOOKUP(G6898,'Tipo de carga'!A:A,'Tipo de carga'!B:B))</f>
        <v>Autoabasto</v>
      </c>
      <c r="L6898" s="37">
        <f t="shared" si="2"/>
        <v>48</v>
      </c>
      <c r="M6898" s="37">
        <f t="shared" si="3"/>
        <v>27</v>
      </c>
      <c r="N6898" s="37">
        <f t="shared" si="4"/>
        <v>11</v>
      </c>
      <c r="O6898" s="37" t="str">
        <f t="array" ref="O6898">IFERROR(XLOOKUP(K6898,'Tipo de carga'!B:B,'Tipo de carga'!C:C))</f>
        <v>Diesel</v>
      </c>
    </row>
    <row r="6899">
      <c r="A6899" s="36">
        <v>1701.0</v>
      </c>
      <c r="B6899" s="37" t="str">
        <f t="array" ref="B6899">IFERROR(XLOOKUP(A6899,'Asignacion Nov'!A:A,'Asignacion Nov'!C:C))</f>
        <v>Wm Full</v>
      </c>
      <c r="C6899" s="37" t="str">
        <f t="array" ref="C6899">IFERROR(XLOOKUP(A6899,'Asignacion Nov'!A:A,'Asignacion Nov'!B:B))</f>
        <v>EC-08</v>
      </c>
      <c r="D6899" s="38">
        <v>45623.738912037035</v>
      </c>
      <c r="E6899" s="36" t="s">
        <v>400</v>
      </c>
      <c r="F6899" s="37" t="str">
        <f t="array" ref="F6899">IFERROR(XLOOKUP(E6899,Operadores!A:A,Operadores!B:B))</f>
        <v>HERMOI</v>
      </c>
      <c r="G6899" s="36" t="s">
        <v>42</v>
      </c>
      <c r="H6899" s="39">
        <v>20.303774</v>
      </c>
      <c r="I6899" s="40">
        <v>400.0</v>
      </c>
      <c r="J6899" s="41">
        <f t="shared" si="5"/>
        <v>8121.5096</v>
      </c>
      <c r="K6899" s="37" t="str">
        <f t="array" ref="K6899">IFERROR(XLOOKUP(G6899,'Tipo de carga'!A:A,'Tipo de carga'!B:B))</f>
        <v>Autoabasto</v>
      </c>
      <c r="L6899" s="37">
        <f t="shared" si="2"/>
        <v>48</v>
      </c>
      <c r="M6899" s="37">
        <f t="shared" si="3"/>
        <v>27</v>
      </c>
      <c r="N6899" s="37">
        <f t="shared" si="4"/>
        <v>11</v>
      </c>
      <c r="O6899" s="37" t="str">
        <f t="array" ref="O6899">IFERROR(XLOOKUP(K6899,'Tipo de carga'!B:B,'Tipo de carga'!C:C))</f>
        <v>Diesel</v>
      </c>
    </row>
    <row r="6900">
      <c r="A6900" s="36">
        <v>1835.0</v>
      </c>
      <c r="B6900" s="37" t="str">
        <f t="array" ref="B6900">IFERROR(XLOOKUP(A6900,'Asignacion Nov'!A:A,'Asignacion Nov'!C:C))</f>
        <v>Sayer Full</v>
      </c>
      <c r="C6900" s="37" t="str">
        <f t="array" ref="C6900">IFERROR(XLOOKUP(A6900,'Asignacion Nov'!A:A,'Asignacion Nov'!B:B))</f>
        <v>EC-04</v>
      </c>
      <c r="D6900" s="38">
        <v>45623.675671296296</v>
      </c>
      <c r="E6900" s="36" t="s">
        <v>512</v>
      </c>
      <c r="F6900" s="37" t="str">
        <f t="array" ref="F6900">IFERROR(XLOOKUP(E6900,Operadores!A:A,Operadores!B:B))</f>
        <v>GARCRU</v>
      </c>
      <c r="G6900" s="36" t="s">
        <v>42</v>
      </c>
      <c r="H6900" s="39">
        <v>20.303774</v>
      </c>
      <c r="I6900" s="40">
        <v>375.63</v>
      </c>
      <c r="J6900" s="41">
        <f t="shared" si="5"/>
        <v>7626.706628</v>
      </c>
      <c r="K6900" s="37" t="str">
        <f t="array" ref="K6900">IFERROR(XLOOKUP(G6900,'Tipo de carga'!A:A,'Tipo de carga'!B:B))</f>
        <v>Autoabasto</v>
      </c>
      <c r="L6900" s="37">
        <f t="shared" si="2"/>
        <v>48</v>
      </c>
      <c r="M6900" s="37">
        <f t="shared" si="3"/>
        <v>27</v>
      </c>
      <c r="N6900" s="37">
        <f t="shared" si="4"/>
        <v>11</v>
      </c>
      <c r="O6900" s="37" t="str">
        <f t="array" ref="O6900">IFERROR(XLOOKUP(K6900,'Tipo de carga'!B:B,'Tipo de carga'!C:C))</f>
        <v>Diesel</v>
      </c>
    </row>
    <row r="6901">
      <c r="A6901" s="36">
        <v>1966.0</v>
      </c>
      <c r="B6901" s="37" t="str">
        <f t="array" ref="B6901">IFERROR(XLOOKUP(A6901,'Asignacion Nov'!A:A,'Asignacion Nov'!C:C))</f>
        <v>Sayer Sencillo</v>
      </c>
      <c r="C6901" s="37" t="str">
        <f t="array" ref="C6901">IFERROR(XLOOKUP(A6901,'Asignacion Nov'!A:A,'Asignacion Nov'!B:B))</f>
        <v>EC-04</v>
      </c>
      <c r="D6901" s="38">
        <v>45623.64784722222</v>
      </c>
      <c r="E6901" s="36" t="s">
        <v>28</v>
      </c>
      <c r="F6901" s="37" t="str">
        <f t="array" ref="F6901">IFERROR(XLOOKUP(E6901,Operadores!A:A,Operadores!B:B))</f>
        <v>SANJE01</v>
      </c>
      <c r="G6901" s="36" t="s">
        <v>42</v>
      </c>
      <c r="H6901" s="39">
        <v>20.303774</v>
      </c>
      <c r="I6901" s="40">
        <v>391.9</v>
      </c>
      <c r="J6901" s="41">
        <f t="shared" si="5"/>
        <v>7957.049031</v>
      </c>
      <c r="K6901" s="37" t="str">
        <f t="array" ref="K6901">IFERROR(XLOOKUP(G6901,'Tipo de carga'!A:A,'Tipo de carga'!B:B))</f>
        <v>Autoabasto</v>
      </c>
      <c r="L6901" s="37">
        <f t="shared" si="2"/>
        <v>48</v>
      </c>
      <c r="M6901" s="37">
        <f t="shared" si="3"/>
        <v>27</v>
      </c>
      <c r="N6901" s="37">
        <f t="shared" si="4"/>
        <v>11</v>
      </c>
      <c r="O6901" s="37" t="str">
        <f t="array" ref="O6901">IFERROR(XLOOKUP(K6901,'Tipo de carga'!B:B,'Tipo de carga'!C:C))</f>
        <v>Diesel</v>
      </c>
    </row>
    <row r="6902">
      <c r="A6902" s="36">
        <v>1721.0</v>
      </c>
      <c r="B6902" s="37" t="str">
        <f t="array" ref="B6902">IFERROR(XLOOKUP(A6902,'Asignacion Nov'!A:A,'Asignacion Nov'!C:C))</f>
        <v>Wm Full</v>
      </c>
      <c r="C6902" s="37" t="str">
        <f t="array" ref="C6902">IFERROR(XLOOKUP(A6902,'Asignacion Nov'!A:A,'Asignacion Nov'!B:B))</f>
        <v>EC-08</v>
      </c>
      <c r="D6902" s="38">
        <v>45623.627280092594</v>
      </c>
      <c r="E6902" s="36" t="s">
        <v>283</v>
      </c>
      <c r="F6902" s="37" t="str">
        <f t="array" ref="F6902">IFERROR(XLOOKUP(E6902,Operadores!A:A,Operadores!B:B))</f>
        <v>MAYSA</v>
      </c>
      <c r="G6902" s="36" t="s">
        <v>42</v>
      </c>
      <c r="H6902" s="39">
        <v>20.303774</v>
      </c>
      <c r="I6902" s="40">
        <v>421.05</v>
      </c>
      <c r="J6902" s="41">
        <f t="shared" si="5"/>
        <v>8548.904043</v>
      </c>
      <c r="K6902" s="37" t="str">
        <f t="array" ref="K6902">IFERROR(XLOOKUP(G6902,'Tipo de carga'!A:A,'Tipo de carga'!B:B))</f>
        <v>Autoabasto</v>
      </c>
      <c r="L6902" s="37">
        <f t="shared" si="2"/>
        <v>48</v>
      </c>
      <c r="M6902" s="37">
        <f t="shared" si="3"/>
        <v>27</v>
      </c>
      <c r="N6902" s="37">
        <f t="shared" si="4"/>
        <v>11</v>
      </c>
      <c r="O6902" s="37" t="str">
        <f t="array" ref="O6902">IFERROR(XLOOKUP(K6902,'Tipo de carga'!B:B,'Tipo de carga'!C:C))</f>
        <v>Diesel</v>
      </c>
    </row>
    <row r="6903">
      <c r="A6903" s="36">
        <v>1964.0</v>
      </c>
      <c r="B6903" s="37" t="str">
        <f t="array" ref="B6903">IFERROR(XLOOKUP(A6903,'Asignacion Nov'!A:A,'Asignacion Nov'!C:C))</f>
        <v>MeLi asignado SD</v>
      </c>
      <c r="C6903" s="37" t="str">
        <f t="array" ref="C6903">IFERROR(XLOOKUP(A6903,'Asignacion Nov'!A:A,'Asignacion Nov'!B:B))</f>
        <v>EC-05</v>
      </c>
      <c r="D6903" s="38">
        <v>45623.552511574075</v>
      </c>
      <c r="E6903" s="36" t="s">
        <v>236</v>
      </c>
      <c r="F6903" s="37" t="str">
        <f t="array" ref="F6903">IFERROR(XLOOKUP(E6903,Operadores!A:A,Operadores!B:B))</f>
        <v>BENOSC</v>
      </c>
      <c r="G6903" s="36" t="s">
        <v>42</v>
      </c>
      <c r="H6903" s="39">
        <v>20.303774</v>
      </c>
      <c r="I6903" s="40">
        <v>295.1</v>
      </c>
      <c r="J6903" s="41">
        <f t="shared" si="5"/>
        <v>5991.643707</v>
      </c>
      <c r="K6903" s="37" t="str">
        <f t="array" ref="K6903">IFERROR(XLOOKUP(G6903,'Tipo de carga'!A:A,'Tipo de carga'!B:B))</f>
        <v>Autoabasto</v>
      </c>
      <c r="L6903" s="37">
        <f t="shared" si="2"/>
        <v>48</v>
      </c>
      <c r="M6903" s="37">
        <f t="shared" si="3"/>
        <v>27</v>
      </c>
      <c r="N6903" s="37">
        <f t="shared" si="4"/>
        <v>11</v>
      </c>
      <c r="O6903" s="37" t="str">
        <f t="array" ref="O6903">IFERROR(XLOOKUP(K6903,'Tipo de carga'!B:B,'Tipo de carga'!C:C))</f>
        <v>Diesel</v>
      </c>
    </row>
    <row r="6904">
      <c r="A6904" s="36">
        <v>2026.0</v>
      </c>
      <c r="B6904" s="37" t="str">
        <f t="array" ref="B6904">IFERROR(XLOOKUP(A6904,'Asignacion Nov'!A:A,'Asignacion Nov'!C:C))</f>
        <v>MeLi Dedicado Merida</v>
      </c>
      <c r="C6904" s="37" t="str">
        <f t="array" ref="C6904">IFERROR(XLOOKUP(A6904,'Asignacion Nov'!A:A,'Asignacion Nov'!B:B))</f>
        <v>EC-05</v>
      </c>
      <c r="D6904" s="38">
        <v>45623.50127314815</v>
      </c>
      <c r="E6904" s="36" t="s">
        <v>227</v>
      </c>
      <c r="F6904" s="37" t="str">
        <f t="array" ref="F6904">IFERROR(XLOOKUP(E6904,Operadores!A:A,Operadores!B:B))</f>
        <v>PERAN01</v>
      </c>
      <c r="G6904" s="36" t="s">
        <v>42</v>
      </c>
      <c r="H6904" s="39">
        <v>20.303774</v>
      </c>
      <c r="I6904" s="40">
        <v>227.12</v>
      </c>
      <c r="J6904" s="41">
        <f t="shared" si="5"/>
        <v>4611.393151</v>
      </c>
      <c r="K6904" s="37" t="str">
        <f t="array" ref="K6904">IFERROR(XLOOKUP(G6904,'Tipo de carga'!A:A,'Tipo de carga'!B:B))</f>
        <v>Autoabasto</v>
      </c>
      <c r="L6904" s="37">
        <f t="shared" si="2"/>
        <v>48</v>
      </c>
      <c r="M6904" s="37">
        <f t="shared" si="3"/>
        <v>27</v>
      </c>
      <c r="N6904" s="37">
        <f t="shared" si="4"/>
        <v>11</v>
      </c>
      <c r="O6904" s="37" t="str">
        <f t="array" ref="O6904">IFERROR(XLOOKUP(K6904,'Tipo de carga'!B:B,'Tipo de carga'!C:C))</f>
        <v>Diesel</v>
      </c>
    </row>
    <row r="6905">
      <c r="A6905" s="36">
        <v>1997.0</v>
      </c>
      <c r="B6905" s="37" t="str">
        <f t="array" ref="B6905">IFERROR(XLOOKUP(A6905,'Asignacion Nov'!A:A,'Asignacion Nov'!C:C))</f>
        <v>MeLi Dedicado Merida</v>
      </c>
      <c r="C6905" s="37" t="str">
        <f t="array" ref="C6905">IFERROR(XLOOKUP(A6905,'Asignacion Nov'!A:A,'Asignacion Nov'!B:B))</f>
        <v>EC-05</v>
      </c>
      <c r="D6905" s="38">
        <v>45623.468831018516</v>
      </c>
      <c r="E6905" s="36" t="s">
        <v>290</v>
      </c>
      <c r="F6905" s="37" t="str">
        <f t="array" ref="F6905">IFERROR(XLOOKUP(E6905,Operadores!A:A,Operadores!B:B))</f>
        <v>MARLEO</v>
      </c>
      <c r="G6905" s="36" t="s">
        <v>42</v>
      </c>
      <c r="H6905" s="39">
        <v>20.303774</v>
      </c>
      <c r="I6905" s="40">
        <v>240.07</v>
      </c>
      <c r="J6905" s="41">
        <f t="shared" si="5"/>
        <v>4874.327024</v>
      </c>
      <c r="K6905" s="37" t="str">
        <f t="array" ref="K6905">IFERROR(XLOOKUP(G6905,'Tipo de carga'!A:A,'Tipo de carga'!B:B))</f>
        <v>Autoabasto</v>
      </c>
      <c r="L6905" s="37">
        <f t="shared" si="2"/>
        <v>48</v>
      </c>
      <c r="M6905" s="37">
        <f t="shared" si="3"/>
        <v>27</v>
      </c>
      <c r="N6905" s="37">
        <f t="shared" si="4"/>
        <v>11</v>
      </c>
      <c r="O6905" s="37" t="str">
        <f t="array" ref="O6905">IFERROR(XLOOKUP(K6905,'Tipo de carga'!B:B,'Tipo de carga'!C:C))</f>
        <v>Diesel</v>
      </c>
    </row>
    <row r="6906">
      <c r="A6906" s="36">
        <v>2031.0</v>
      </c>
      <c r="B6906" s="37" t="str">
        <f t="array" ref="B6906">IFERROR(XLOOKUP(A6906,'Asignacion Nov'!A:A,'Asignacion Nov'!C:C))</f>
        <v>MeLi Dedicado Merida</v>
      </c>
      <c r="C6906" s="37" t="str">
        <f t="array" ref="C6906">IFERROR(XLOOKUP(A6906,'Asignacion Nov'!A:A,'Asignacion Nov'!B:B))</f>
        <v>EC-05</v>
      </c>
      <c r="D6906" s="38">
        <v>45623.43881944445</v>
      </c>
      <c r="E6906" s="36" t="s">
        <v>304</v>
      </c>
      <c r="F6906" s="37" t="str">
        <f t="array" ref="F6906">IFERROR(XLOOKUP(E6906,Operadores!A:A,Operadores!B:B))</f>
        <v>ORTEDU</v>
      </c>
      <c r="G6906" s="36" t="s">
        <v>42</v>
      </c>
      <c r="H6906" s="39">
        <v>20.303774</v>
      </c>
      <c r="I6906" s="40">
        <v>460.01</v>
      </c>
      <c r="J6906" s="41">
        <f t="shared" si="5"/>
        <v>9339.939078</v>
      </c>
      <c r="K6906" s="37" t="str">
        <f t="array" ref="K6906">IFERROR(XLOOKUP(G6906,'Tipo de carga'!A:A,'Tipo de carga'!B:B))</f>
        <v>Autoabasto</v>
      </c>
      <c r="L6906" s="37">
        <f t="shared" si="2"/>
        <v>48</v>
      </c>
      <c r="M6906" s="37">
        <f t="shared" si="3"/>
        <v>27</v>
      </c>
      <c r="N6906" s="37">
        <f t="shared" si="4"/>
        <v>11</v>
      </c>
      <c r="O6906" s="37" t="str">
        <f t="array" ref="O6906">IFERROR(XLOOKUP(K6906,'Tipo de carga'!B:B,'Tipo de carga'!C:C))</f>
        <v>Diesel</v>
      </c>
    </row>
    <row r="6907">
      <c r="A6907" s="36">
        <v>2006.0</v>
      </c>
      <c r="B6907" s="37" t="str">
        <f t="array" ref="B6907">IFERROR(XLOOKUP(A6907,'Asignacion Nov'!A:A,'Asignacion Nov'!C:C))</f>
        <v>MeLi Dedicado Merida</v>
      </c>
      <c r="C6907" s="37" t="str">
        <f t="array" ref="C6907">IFERROR(XLOOKUP(A6907,'Asignacion Nov'!A:A,'Asignacion Nov'!B:B))</f>
        <v>EC-05</v>
      </c>
      <c r="D6907" s="38">
        <v>45623.42674768518</v>
      </c>
      <c r="E6907" s="36" t="s">
        <v>158</v>
      </c>
      <c r="F6907" s="37" t="str">
        <f t="array" ref="F6907">IFERROR(XLOOKUP(E6907,Operadores!A:A,Operadores!B:B))</f>
        <v>SANOSC</v>
      </c>
      <c r="G6907" s="36" t="s">
        <v>42</v>
      </c>
      <c r="H6907" s="39">
        <v>20.303774</v>
      </c>
      <c r="I6907" s="40">
        <v>395.19</v>
      </c>
      <c r="J6907" s="41">
        <f t="shared" si="5"/>
        <v>8023.848447</v>
      </c>
      <c r="K6907" s="37" t="str">
        <f t="array" ref="K6907">IFERROR(XLOOKUP(G6907,'Tipo de carga'!A:A,'Tipo de carga'!B:B))</f>
        <v>Autoabasto</v>
      </c>
      <c r="L6907" s="37">
        <f t="shared" si="2"/>
        <v>48</v>
      </c>
      <c r="M6907" s="37">
        <f t="shared" si="3"/>
        <v>27</v>
      </c>
      <c r="N6907" s="37">
        <f t="shared" si="4"/>
        <v>11</v>
      </c>
      <c r="O6907" s="37" t="str">
        <f t="array" ref="O6907">IFERROR(XLOOKUP(K6907,'Tipo de carga'!B:B,'Tipo de carga'!C:C))</f>
        <v>Diesel</v>
      </c>
    </row>
    <row r="6908">
      <c r="A6908" s="36">
        <v>1753.0</v>
      </c>
      <c r="B6908" s="37" t="str">
        <f t="array" ref="B6908">IFERROR(XLOOKUP(A6908,'Asignacion Nov'!A:A,'Asignacion Nov'!C:C))</f>
        <v>Wm Full</v>
      </c>
      <c r="C6908" s="37" t="str">
        <f t="array" ref="C6908">IFERROR(XLOOKUP(A6908,'Asignacion Nov'!A:A,'Asignacion Nov'!B:B))</f>
        <v>EC-08</v>
      </c>
      <c r="D6908" s="38">
        <v>45623.383252314816</v>
      </c>
      <c r="E6908" s="36" t="s">
        <v>291</v>
      </c>
      <c r="F6908" s="37" t="str">
        <f t="array" ref="F6908">IFERROR(XLOOKUP(E6908,Operadores!A:A,Operadores!B:B))</f>
        <v>MENRI</v>
      </c>
      <c r="G6908" s="36" t="s">
        <v>42</v>
      </c>
      <c r="H6908" s="39">
        <v>20.303774</v>
      </c>
      <c r="I6908" s="40">
        <v>460.01</v>
      </c>
      <c r="J6908" s="41">
        <f t="shared" si="5"/>
        <v>9339.939078</v>
      </c>
      <c r="K6908" s="37" t="str">
        <f t="array" ref="K6908">IFERROR(XLOOKUP(G6908,'Tipo de carga'!A:A,'Tipo de carga'!B:B))</f>
        <v>Autoabasto</v>
      </c>
      <c r="L6908" s="37">
        <f t="shared" si="2"/>
        <v>48</v>
      </c>
      <c r="M6908" s="37">
        <f t="shared" si="3"/>
        <v>27</v>
      </c>
      <c r="N6908" s="37">
        <f t="shared" si="4"/>
        <v>11</v>
      </c>
      <c r="O6908" s="37" t="str">
        <f t="array" ref="O6908">IFERROR(XLOOKUP(K6908,'Tipo de carga'!B:B,'Tipo de carga'!C:C))</f>
        <v>Diesel</v>
      </c>
    </row>
    <row r="6909">
      <c r="A6909" s="36">
        <v>1834.0</v>
      </c>
      <c r="B6909" s="37" t="str">
        <f t="array" ref="B6909">IFERROR(XLOOKUP(A6909,'Asignacion Nov'!A:A,'Asignacion Nov'!C:C))</f>
        <v>Sayer Full</v>
      </c>
      <c r="C6909" s="37" t="str">
        <f t="array" ref="C6909">IFERROR(XLOOKUP(A6909,'Asignacion Nov'!A:A,'Asignacion Nov'!B:B))</f>
        <v>EC-04</v>
      </c>
      <c r="D6909" s="38">
        <v>45623.3299537037</v>
      </c>
      <c r="E6909" s="36" t="s">
        <v>509</v>
      </c>
      <c r="F6909" s="37" t="str">
        <f t="array" ref="F6909">IFERROR(XLOOKUP(E6909,Operadores!A:A,Operadores!B:B))</f>
        <v>LEMMIG</v>
      </c>
      <c r="G6909" s="36" t="s">
        <v>42</v>
      </c>
      <c r="H6909" s="39">
        <v>20.303774</v>
      </c>
      <c r="I6909" s="40">
        <v>675.02</v>
      </c>
      <c r="J6909" s="41">
        <f t="shared" si="5"/>
        <v>13705.45353</v>
      </c>
      <c r="K6909" s="37" t="str">
        <f t="array" ref="K6909">IFERROR(XLOOKUP(G6909,'Tipo de carga'!A:A,'Tipo de carga'!B:B))</f>
        <v>Autoabasto</v>
      </c>
      <c r="L6909" s="37">
        <f t="shared" si="2"/>
        <v>48</v>
      </c>
      <c r="M6909" s="37">
        <f t="shared" si="3"/>
        <v>27</v>
      </c>
      <c r="N6909" s="37">
        <f t="shared" si="4"/>
        <v>11</v>
      </c>
      <c r="O6909" s="37" t="str">
        <f t="array" ref="O6909">IFERROR(XLOOKUP(K6909,'Tipo de carga'!B:B,'Tipo de carga'!C:C))</f>
        <v>Diesel</v>
      </c>
    </row>
    <row r="6910">
      <c r="A6910" s="36">
        <v>2004.0</v>
      </c>
      <c r="B6910" s="37" t="str">
        <f t="array" ref="B6910">IFERROR(XLOOKUP(A6910,'Asignacion Nov'!A:A,'Asignacion Nov'!C:C))</f>
        <v>MeLi Dedicado Merida</v>
      </c>
      <c r="C6910" s="37" t="str">
        <f t="array" ref="C6910">IFERROR(XLOOKUP(A6910,'Asignacion Nov'!A:A,'Asignacion Nov'!B:B))</f>
        <v>EC-05</v>
      </c>
      <c r="D6910" s="38">
        <v>45623.29751157408</v>
      </c>
      <c r="E6910" s="36" t="s">
        <v>603</v>
      </c>
      <c r="F6910" s="37" t="str">
        <f t="array" ref="F6910">IFERROR(XLOOKUP(E6910,Operadores!A:A,Operadores!B:B))</f>
        <v>SARJO</v>
      </c>
      <c r="G6910" s="36" t="s">
        <v>42</v>
      </c>
      <c r="H6910" s="39">
        <v>20.303774</v>
      </c>
      <c r="I6910" s="40">
        <v>273.72</v>
      </c>
      <c r="J6910" s="41">
        <f t="shared" si="5"/>
        <v>5557.549019</v>
      </c>
      <c r="K6910" s="37" t="str">
        <f t="array" ref="K6910">IFERROR(XLOOKUP(G6910,'Tipo de carga'!A:A,'Tipo de carga'!B:B))</f>
        <v>Autoabasto</v>
      </c>
      <c r="L6910" s="37">
        <f t="shared" si="2"/>
        <v>48</v>
      </c>
      <c r="M6910" s="37">
        <f t="shared" si="3"/>
        <v>27</v>
      </c>
      <c r="N6910" s="37">
        <f t="shared" si="4"/>
        <v>11</v>
      </c>
      <c r="O6910" s="37" t="str">
        <f t="array" ref="O6910">IFERROR(XLOOKUP(K6910,'Tipo de carga'!B:B,'Tipo de carga'!C:C))</f>
        <v>Diesel</v>
      </c>
    </row>
    <row r="6911">
      <c r="A6911" s="36">
        <v>1730.0</v>
      </c>
      <c r="B6911" s="37" t="str">
        <f t="array" ref="B6911">IFERROR(XLOOKUP(A6911,'Asignacion Nov'!A:A,'Asignacion Nov'!C:C))</f>
        <v>Wm Sencillo</v>
      </c>
      <c r="C6911" s="37" t="str">
        <f t="array" ref="C6911">IFERROR(XLOOKUP(A6911,'Asignacion Nov'!A:A,'Asignacion Nov'!B:B))</f>
        <v>EC-08</v>
      </c>
      <c r="D6911" s="38">
        <v>45623.200590277775</v>
      </c>
      <c r="E6911" s="36" t="s">
        <v>286</v>
      </c>
      <c r="F6911" s="37" t="str">
        <f t="array" ref="F6911">IFERROR(XLOOKUP(E6911,Operadores!A:A,Operadores!B:B))</f>
        <v>LOPERI</v>
      </c>
      <c r="G6911" s="36" t="s">
        <v>42</v>
      </c>
      <c r="H6911" s="39">
        <v>20.303774</v>
      </c>
      <c r="I6911" s="40">
        <v>435.28</v>
      </c>
      <c r="J6911" s="41">
        <f t="shared" si="5"/>
        <v>8837.826747</v>
      </c>
      <c r="K6911" s="37" t="str">
        <f t="array" ref="K6911">IFERROR(XLOOKUP(G6911,'Tipo de carga'!A:A,'Tipo de carga'!B:B))</f>
        <v>Autoabasto</v>
      </c>
      <c r="L6911" s="37">
        <f t="shared" si="2"/>
        <v>48</v>
      </c>
      <c r="M6911" s="37">
        <f t="shared" si="3"/>
        <v>27</v>
      </c>
      <c r="N6911" s="37">
        <f t="shared" si="4"/>
        <v>11</v>
      </c>
      <c r="O6911" s="37" t="str">
        <f t="array" ref="O6911">IFERROR(XLOOKUP(K6911,'Tipo de carga'!B:B,'Tipo de carga'!C:C))</f>
        <v>Diesel</v>
      </c>
    </row>
    <row r="6912">
      <c r="A6912" s="36">
        <v>2002.0</v>
      </c>
      <c r="B6912" s="37" t="str">
        <f t="array" ref="B6912">IFERROR(XLOOKUP(A6912,'Asignacion Nov'!A:A,'Asignacion Nov'!C:C))</f>
        <v>MeLi Dedicado Merida</v>
      </c>
      <c r="C6912" s="37" t="str">
        <f t="array" ref="C6912">IFERROR(XLOOKUP(A6912,'Asignacion Nov'!A:A,'Asignacion Nov'!B:B))</f>
        <v>EC-05</v>
      </c>
      <c r="D6912" s="38">
        <v>45623.097592592596</v>
      </c>
      <c r="E6912" s="36" t="s">
        <v>535</v>
      </c>
      <c r="F6912" s="37" t="str">
        <f t="array" ref="F6912">IFERROR(XLOOKUP(E6912,Operadores!A:A,Operadores!B:B))</f>
        <v>VELALE</v>
      </c>
      <c r="G6912" s="36" t="s">
        <v>42</v>
      </c>
      <c r="H6912" s="39">
        <v>20.303774</v>
      </c>
      <c r="I6912" s="40">
        <v>445.0</v>
      </c>
      <c r="J6912" s="41">
        <f t="shared" si="5"/>
        <v>9035.17943</v>
      </c>
      <c r="K6912" s="37" t="str">
        <f t="array" ref="K6912">IFERROR(XLOOKUP(G6912,'Tipo de carga'!A:A,'Tipo de carga'!B:B))</f>
        <v>Autoabasto</v>
      </c>
      <c r="L6912" s="37">
        <f t="shared" si="2"/>
        <v>48</v>
      </c>
      <c r="M6912" s="37">
        <f t="shared" si="3"/>
        <v>27</v>
      </c>
      <c r="N6912" s="37">
        <f t="shared" si="4"/>
        <v>11</v>
      </c>
      <c r="O6912" s="37" t="str">
        <f t="array" ref="O6912">IFERROR(XLOOKUP(K6912,'Tipo de carga'!B:B,'Tipo de carga'!C:C))</f>
        <v>Diesel</v>
      </c>
    </row>
    <row r="6913">
      <c r="A6913" s="36">
        <v>2020.0</v>
      </c>
      <c r="B6913" s="37" t="str">
        <f t="array" ref="B6913">IFERROR(XLOOKUP(A6913,'Asignacion Nov'!A:A,'Asignacion Nov'!C:C))</f>
        <v>MeLi Dedicado Merida</v>
      </c>
      <c r="C6913" s="37" t="str">
        <f t="array" ref="C6913">IFERROR(XLOOKUP(A6913,'Asignacion Nov'!A:A,'Asignacion Nov'!B:B))</f>
        <v>EC-05</v>
      </c>
      <c r="D6913" s="38">
        <v>45623.09064814815</v>
      </c>
      <c r="E6913" s="36" t="s">
        <v>164</v>
      </c>
      <c r="F6913" s="37" t="str">
        <f t="array" ref="F6913">IFERROR(XLOOKUP(E6913,Operadores!A:A,Operadores!B:B))</f>
        <v>MUÑOSC</v>
      </c>
      <c r="G6913" s="36" t="s">
        <v>42</v>
      </c>
      <c r="H6913" s="39">
        <v>20.303774</v>
      </c>
      <c r="I6913" s="40">
        <v>225.09</v>
      </c>
      <c r="J6913" s="41">
        <f t="shared" si="5"/>
        <v>4570.17649</v>
      </c>
      <c r="K6913" s="37" t="str">
        <f t="array" ref="K6913">IFERROR(XLOOKUP(G6913,'Tipo de carga'!A:A,'Tipo de carga'!B:B))</f>
        <v>Autoabasto</v>
      </c>
      <c r="L6913" s="37">
        <f t="shared" si="2"/>
        <v>48</v>
      </c>
      <c r="M6913" s="37">
        <f t="shared" si="3"/>
        <v>27</v>
      </c>
      <c r="N6913" s="37">
        <f t="shared" si="4"/>
        <v>11</v>
      </c>
      <c r="O6913" s="37" t="str">
        <f t="array" ref="O6913">IFERROR(XLOOKUP(K6913,'Tipo de carga'!B:B,'Tipo de carga'!C:C))</f>
        <v>Diesel</v>
      </c>
    </row>
    <row r="6914">
      <c r="A6914" s="36">
        <v>1758.0</v>
      </c>
      <c r="B6914" s="37" t="str">
        <f t="array" ref="B6914">IFERROR(XLOOKUP(A6914,'Asignacion Nov'!A:A,'Asignacion Nov'!C:C))</f>
        <v>Wm Full</v>
      </c>
      <c r="C6914" s="37" t="str">
        <f t="array" ref="C6914">IFERROR(XLOOKUP(A6914,'Asignacion Nov'!A:A,'Asignacion Nov'!B:B))</f>
        <v>EC-08</v>
      </c>
      <c r="D6914" s="38">
        <v>45623.049259259256</v>
      </c>
      <c r="E6914" s="36" t="s">
        <v>296</v>
      </c>
      <c r="F6914" s="37" t="str">
        <f t="array" ref="F6914">IFERROR(XLOOKUP(E6914,Operadores!A:A,Operadores!B:B))</f>
        <v>PINGUA</v>
      </c>
      <c r="G6914" s="36" t="s">
        <v>42</v>
      </c>
      <c r="H6914" s="39">
        <v>20.303774</v>
      </c>
      <c r="I6914" s="40">
        <v>459.01</v>
      </c>
      <c r="J6914" s="41">
        <f t="shared" si="5"/>
        <v>9319.635304</v>
      </c>
      <c r="K6914" s="37" t="str">
        <f t="array" ref="K6914">IFERROR(XLOOKUP(G6914,'Tipo de carga'!A:A,'Tipo de carga'!B:B))</f>
        <v>Autoabasto</v>
      </c>
      <c r="L6914" s="37">
        <f t="shared" si="2"/>
        <v>48</v>
      </c>
      <c r="M6914" s="37">
        <f t="shared" si="3"/>
        <v>27</v>
      </c>
      <c r="N6914" s="37">
        <f t="shared" si="4"/>
        <v>11</v>
      </c>
      <c r="O6914" s="37" t="str">
        <f t="array" ref="O6914">IFERROR(XLOOKUP(K6914,'Tipo de carga'!B:B,'Tipo de carga'!C:C))</f>
        <v>Diesel</v>
      </c>
    </row>
    <row r="6915">
      <c r="A6915" s="36">
        <v>1729.0</v>
      </c>
      <c r="B6915" s="37" t="str">
        <f t="array" ref="B6915">IFERROR(XLOOKUP(A6915,'Asignacion Nov'!A:A,'Asignacion Nov'!C:C))</f>
        <v>Wm Full</v>
      </c>
      <c r="C6915" s="37" t="str">
        <f t="array" ref="C6915">IFERROR(XLOOKUP(A6915,'Asignacion Nov'!A:A,'Asignacion Nov'!B:B))</f>
        <v>EC-08</v>
      </c>
      <c r="D6915" s="38">
        <v>45623.025717592594</v>
      </c>
      <c r="E6915" s="36" t="s">
        <v>284</v>
      </c>
      <c r="F6915" s="37" t="str">
        <f t="array" ref="F6915">IFERROR(XLOOKUP(E6915,Operadores!A:A,Operadores!B:B))</f>
        <v>CAMJU01</v>
      </c>
      <c r="G6915" s="36" t="s">
        <v>42</v>
      </c>
      <c r="H6915" s="39">
        <v>20.303774</v>
      </c>
      <c r="I6915" s="40">
        <v>296.0</v>
      </c>
      <c r="J6915" s="41">
        <f t="shared" si="5"/>
        <v>6009.917104</v>
      </c>
      <c r="K6915" s="37" t="str">
        <f t="array" ref="K6915">IFERROR(XLOOKUP(G6915,'Tipo de carga'!A:A,'Tipo de carga'!B:B))</f>
        <v>Autoabasto</v>
      </c>
      <c r="L6915" s="37">
        <f t="shared" si="2"/>
        <v>48</v>
      </c>
      <c r="M6915" s="37">
        <f t="shared" si="3"/>
        <v>27</v>
      </c>
      <c r="N6915" s="37">
        <f t="shared" si="4"/>
        <v>11</v>
      </c>
      <c r="O6915" s="37" t="str">
        <f t="array" ref="O6915">IFERROR(XLOOKUP(K6915,'Tipo de carga'!B:B,'Tipo de carga'!C:C))</f>
        <v>Diesel</v>
      </c>
    </row>
    <row r="6916">
      <c r="A6916" s="36">
        <v>1705.0</v>
      </c>
      <c r="B6916" s="37" t="str">
        <f t="array" ref="B6916">IFERROR(XLOOKUP(A6916,'Asignacion Nov'!A:A,'Asignacion Nov'!C:C))</f>
        <v>Wm Full</v>
      </c>
      <c r="C6916" s="37" t="str">
        <f t="array" ref="C6916">IFERROR(XLOOKUP(A6916,'Asignacion Nov'!A:A,'Asignacion Nov'!B:B))</f>
        <v>EC-08</v>
      </c>
      <c r="D6916" s="38">
        <v>45623.02259259259</v>
      </c>
      <c r="E6916" s="36" t="s">
        <v>285</v>
      </c>
      <c r="F6916" s="37" t="str">
        <f t="array" ref="F6916">IFERROR(XLOOKUP(E6916,Operadores!A:A,Operadores!B:B))</f>
        <v>PERVIC</v>
      </c>
      <c r="G6916" s="36" t="s">
        <v>42</v>
      </c>
      <c r="H6916" s="39">
        <v>20.303774</v>
      </c>
      <c r="I6916" s="40">
        <v>426.1</v>
      </c>
      <c r="J6916" s="41">
        <f t="shared" si="5"/>
        <v>8651.438101</v>
      </c>
      <c r="K6916" s="37" t="str">
        <f t="array" ref="K6916">IFERROR(XLOOKUP(G6916,'Tipo de carga'!A:A,'Tipo de carga'!B:B))</f>
        <v>Autoabasto</v>
      </c>
      <c r="L6916" s="37">
        <f t="shared" si="2"/>
        <v>48</v>
      </c>
      <c r="M6916" s="37">
        <f t="shared" si="3"/>
        <v>27</v>
      </c>
      <c r="N6916" s="37">
        <f t="shared" si="4"/>
        <v>11</v>
      </c>
      <c r="O6916" s="37" t="str">
        <f t="array" ref="O6916">IFERROR(XLOOKUP(K6916,'Tipo de carga'!B:B,'Tipo de carga'!C:C))</f>
        <v>Diesel</v>
      </c>
    </row>
    <row r="6917">
      <c r="A6917" s="36">
        <v>1810.0</v>
      </c>
      <c r="B6917" s="37" t="str">
        <f t="array" ref="B6917">IFERROR(XLOOKUP(A6917,'Asignacion Nov'!A:A,'Asignacion Nov'!C:C))</f>
        <v>Hisense</v>
      </c>
      <c r="C6917" s="37" t="str">
        <f t="array" ref="C6917">IFERROR(XLOOKUP(A6917,'Asignacion Nov'!A:A,'Asignacion Nov'!B:B))</f>
        <v>EC-03</v>
      </c>
      <c r="D6917" s="38">
        <v>45623.0</v>
      </c>
      <c r="E6917" s="36" t="s">
        <v>484</v>
      </c>
      <c r="F6917" s="37" t="str">
        <f t="array" ref="F6917">IFERROR(XLOOKUP(E6917,Operadores!A:A,Operadores!B:B))</f>
        <v>MOLALE</v>
      </c>
      <c r="G6917" s="36" t="s">
        <v>425</v>
      </c>
      <c r="H6917" s="39">
        <v>25.79</v>
      </c>
      <c r="I6917" s="40">
        <v>279.17</v>
      </c>
      <c r="J6917" s="41">
        <f t="shared" si="5"/>
        <v>7199.7943</v>
      </c>
      <c r="K6917" s="37" t="str">
        <f t="array" ref="K6917">IFERROR(XLOOKUP(G6917,'Tipo de carga'!A:A,'Tipo de carga'!B:B))</f>
        <v>Ticket</v>
      </c>
      <c r="L6917" s="37">
        <f t="shared" si="2"/>
        <v>48</v>
      </c>
      <c r="M6917" s="37">
        <f t="shared" si="3"/>
        <v>27</v>
      </c>
      <c r="N6917" s="37">
        <f t="shared" si="4"/>
        <v>11</v>
      </c>
      <c r="O6917" s="37" t="str">
        <f t="array" ref="O6917">IFERROR(XLOOKUP(K6917,'Tipo de carga'!B:B,'Tipo de carga'!C:C))</f>
        <v>Diesel</v>
      </c>
    </row>
    <row r="6918">
      <c r="A6918" s="36">
        <v>2007.0</v>
      </c>
      <c r="B6918" s="37" t="str">
        <f t="array" ref="B6918">IFERROR(XLOOKUP(A6918,'Asignacion Nov'!A:A,'Asignacion Nov'!C:C))</f>
        <v>MeLi Asignado TD</v>
      </c>
      <c r="C6918" s="37" t="str">
        <f t="array" ref="C6918">IFERROR(XLOOKUP(A6918,'Asignacion Nov'!A:A,'Asignacion Nov'!B:B))</f>
        <v>EC-05</v>
      </c>
      <c r="D6918" s="38">
        <v>45623.0</v>
      </c>
      <c r="E6918" s="36" t="s">
        <v>166</v>
      </c>
      <c r="F6918" s="37" t="str">
        <f t="array" ref="F6918">IFERROR(XLOOKUP(E6918,Operadores!A:A,Operadores!B:B))</f>
        <v>PADRI</v>
      </c>
      <c r="G6918" s="36" t="s">
        <v>425</v>
      </c>
      <c r="H6918" s="39">
        <v>26.59</v>
      </c>
      <c r="I6918" s="40">
        <v>406.16</v>
      </c>
      <c r="J6918" s="41">
        <f t="shared" si="5"/>
        <v>10799.7944</v>
      </c>
      <c r="K6918" s="37" t="str">
        <f t="array" ref="K6918">IFERROR(XLOOKUP(G6918,'Tipo de carga'!A:A,'Tipo de carga'!B:B))</f>
        <v>Ticket</v>
      </c>
      <c r="L6918" s="37">
        <f t="shared" si="2"/>
        <v>48</v>
      </c>
      <c r="M6918" s="37">
        <f t="shared" si="3"/>
        <v>27</v>
      </c>
      <c r="N6918" s="37">
        <f t="shared" si="4"/>
        <v>11</v>
      </c>
      <c r="O6918" s="37" t="str">
        <f t="array" ref="O6918">IFERROR(XLOOKUP(K6918,'Tipo de carga'!B:B,'Tipo de carga'!C:C))</f>
        <v>Diesel</v>
      </c>
    </row>
    <row r="6919">
      <c r="A6919" s="36">
        <v>2022.0</v>
      </c>
      <c r="B6919" s="37" t="str">
        <f t="array" ref="B6919">IFERROR(XLOOKUP(A6919,'Asignacion Nov'!A:A,'Asignacion Nov'!C:C))</f>
        <v>MeLi Dedicado TD</v>
      </c>
      <c r="C6919" s="37" t="str">
        <f t="array" ref="C6919">IFERROR(XLOOKUP(A6919,'Asignacion Nov'!A:A,'Asignacion Nov'!B:B))</f>
        <v>EC-05</v>
      </c>
      <c r="D6919" s="38">
        <v>45623.0</v>
      </c>
      <c r="E6919" s="36" t="s">
        <v>308</v>
      </c>
      <c r="F6919" s="37" t="str">
        <f t="array" ref="F6919">IFERROR(XLOOKUP(E6919,Operadores!A:A,Operadores!B:B))</f>
        <v>DELBL</v>
      </c>
      <c r="G6919" s="36" t="s">
        <v>425</v>
      </c>
      <c r="H6919" s="39">
        <v>27.29</v>
      </c>
      <c r="I6919" s="40">
        <v>439.72</v>
      </c>
      <c r="J6919" s="41">
        <f t="shared" si="5"/>
        <v>11999.9588</v>
      </c>
      <c r="K6919" s="37" t="str">
        <f t="array" ref="K6919">IFERROR(XLOOKUP(G6919,'Tipo de carga'!A:A,'Tipo de carga'!B:B))</f>
        <v>Ticket</v>
      </c>
      <c r="L6919" s="37">
        <f t="shared" si="2"/>
        <v>48</v>
      </c>
      <c r="M6919" s="37">
        <f t="shared" si="3"/>
        <v>27</v>
      </c>
      <c r="N6919" s="37">
        <f t="shared" si="4"/>
        <v>11</v>
      </c>
      <c r="O6919" s="37" t="str">
        <f t="array" ref="O6919">IFERROR(XLOOKUP(K6919,'Tipo de carga'!B:B,'Tipo de carga'!C:C))</f>
        <v>Diesel</v>
      </c>
    </row>
    <row r="6920">
      <c r="A6920" s="36">
        <v>1931.0</v>
      </c>
      <c r="B6920" s="37" t="str">
        <f t="array" ref="B6920">IFERROR(XLOOKUP(A6920,'Asignacion Nov'!A:A,'Asignacion Nov'!C:C))</f>
        <v>Circuitos</v>
      </c>
      <c r="C6920" s="37" t="str">
        <f t="array" ref="C6920">IFERROR(XLOOKUP(A6920,'Asignacion Nov'!A:A,'Asignacion Nov'!B:B))</f>
        <v>EC-03</v>
      </c>
      <c r="D6920" s="38">
        <v>45623.0</v>
      </c>
      <c r="E6920" s="36" t="s">
        <v>26</v>
      </c>
      <c r="F6920" s="37" t="str">
        <f t="array" ref="F6920">IFERROR(XLOOKUP(E6920,Operadores!A:A,Operadores!B:B))</f>
        <v>ARBJO</v>
      </c>
      <c r="G6920" s="36" t="s">
        <v>425</v>
      </c>
      <c r="H6920" s="39">
        <v>24.79</v>
      </c>
      <c r="I6920" s="40">
        <v>508.26</v>
      </c>
      <c r="J6920" s="41">
        <f t="shared" si="5"/>
        <v>12599.7654</v>
      </c>
      <c r="K6920" s="37" t="str">
        <f t="array" ref="K6920">IFERROR(XLOOKUP(G6920,'Tipo de carga'!A:A,'Tipo de carga'!B:B))</f>
        <v>Ticket</v>
      </c>
      <c r="L6920" s="37">
        <f t="shared" si="2"/>
        <v>48</v>
      </c>
      <c r="M6920" s="37">
        <f t="shared" si="3"/>
        <v>27</v>
      </c>
      <c r="N6920" s="37">
        <f t="shared" si="4"/>
        <v>11</v>
      </c>
      <c r="O6920" s="37" t="str">
        <f t="array" ref="O6920">IFERROR(XLOOKUP(K6920,'Tipo de carga'!B:B,'Tipo de carga'!C:C))</f>
        <v>Diesel</v>
      </c>
    </row>
    <row r="6921">
      <c r="A6921" s="36">
        <v>2017.0</v>
      </c>
      <c r="B6921" s="37" t="str">
        <f t="array" ref="B6921">IFERROR(XLOOKUP(A6921,'Asignacion Nov'!A:A,'Asignacion Nov'!C:C))</f>
        <v>MeLi Dedicado TD</v>
      </c>
      <c r="C6921" s="37" t="str">
        <f t="array" ref="C6921">IFERROR(XLOOKUP(A6921,'Asignacion Nov'!A:A,'Asignacion Nov'!B:B))</f>
        <v>EC-05</v>
      </c>
      <c r="D6921" s="38">
        <v>45623.0</v>
      </c>
      <c r="E6921" s="36" t="s">
        <v>300</v>
      </c>
      <c r="F6921" s="37" t="str">
        <f t="array" ref="F6921">IFERROR(XLOOKUP(E6921,Operadores!A:A,Operadores!B:B))</f>
        <v>QUIULI</v>
      </c>
      <c r="G6921" s="36" t="s">
        <v>425</v>
      </c>
      <c r="H6921" s="39">
        <v>25.47</v>
      </c>
      <c r="I6921" s="40">
        <v>471.14</v>
      </c>
      <c r="J6921" s="41">
        <f t="shared" si="5"/>
        <v>11999.9358</v>
      </c>
      <c r="K6921" s="37" t="str">
        <f t="array" ref="K6921">IFERROR(XLOOKUP(G6921,'Tipo de carga'!A:A,'Tipo de carga'!B:B))</f>
        <v>Ticket</v>
      </c>
      <c r="L6921" s="37">
        <f t="shared" si="2"/>
        <v>48</v>
      </c>
      <c r="M6921" s="37">
        <f t="shared" si="3"/>
        <v>27</v>
      </c>
      <c r="N6921" s="37">
        <f t="shared" si="4"/>
        <v>11</v>
      </c>
      <c r="O6921" s="37" t="str">
        <f t="array" ref="O6921">IFERROR(XLOOKUP(K6921,'Tipo de carga'!B:B,'Tipo de carga'!C:C))</f>
        <v>Diesel</v>
      </c>
    </row>
    <row r="6922">
      <c r="A6922" s="36">
        <v>2019.0</v>
      </c>
      <c r="B6922" s="37" t="str">
        <f t="array" ref="B6922">IFERROR(XLOOKUP(A6922,'Asignacion Nov'!A:A,'Asignacion Nov'!C:C))</f>
        <v>MeLi Asignado TD</v>
      </c>
      <c r="C6922" s="37" t="str">
        <f t="array" ref="C6922">IFERROR(XLOOKUP(A6922,'Asignacion Nov'!A:A,'Asignacion Nov'!B:B))</f>
        <v>EC-05</v>
      </c>
      <c r="D6922" s="38">
        <v>45623.0</v>
      </c>
      <c r="E6922" s="36" t="s">
        <v>598</v>
      </c>
      <c r="F6922" s="37" t="str">
        <f t="array" ref="F6922">IFERROR(XLOOKUP(E6922,Operadores!A:A,Operadores!B:B))</f>
        <v>CRUDAN</v>
      </c>
      <c r="G6922" s="36" t="s">
        <v>425</v>
      </c>
      <c r="H6922" s="39">
        <v>26.69</v>
      </c>
      <c r="I6922" s="40">
        <v>359.68</v>
      </c>
      <c r="J6922" s="41">
        <f t="shared" si="5"/>
        <v>9599.8592</v>
      </c>
      <c r="K6922" s="37" t="str">
        <f t="array" ref="K6922">IFERROR(XLOOKUP(G6922,'Tipo de carga'!A:A,'Tipo de carga'!B:B))</f>
        <v>Ticket</v>
      </c>
      <c r="L6922" s="37">
        <f t="shared" si="2"/>
        <v>48</v>
      </c>
      <c r="M6922" s="37">
        <f t="shared" si="3"/>
        <v>27</v>
      </c>
      <c r="N6922" s="37">
        <f t="shared" si="4"/>
        <v>11</v>
      </c>
      <c r="O6922" s="37" t="str">
        <f t="array" ref="O6922">IFERROR(XLOOKUP(K6922,'Tipo de carga'!B:B,'Tipo de carga'!C:C))</f>
        <v>Diesel</v>
      </c>
    </row>
    <row r="6923">
      <c r="A6923" s="36">
        <v>1959.0</v>
      </c>
      <c r="B6923" s="37" t="str">
        <f t="array" ref="B6923">IFERROR(XLOOKUP(A6923,'Asignacion Nov'!A:A,'Asignacion Nov'!C:C))</f>
        <v>Full Liver</v>
      </c>
      <c r="C6923" s="37" t="str">
        <f t="array" ref="C6923">IFERROR(XLOOKUP(A6923,'Asignacion Nov'!A:A,'Asignacion Nov'!B:B))</f>
        <v>EC-01</v>
      </c>
      <c r="D6923" s="38">
        <v>45623.0</v>
      </c>
      <c r="E6923" s="36" t="s">
        <v>206</v>
      </c>
      <c r="F6923" s="37" t="str">
        <f t="array" ref="F6923">IFERROR(XLOOKUP(E6923,Operadores!A:A,Operadores!B:B))</f>
        <v>JARDAN</v>
      </c>
      <c r="G6923" s="36" t="s">
        <v>425</v>
      </c>
      <c r="H6923" s="39">
        <v>25.96</v>
      </c>
      <c r="I6923" s="40">
        <v>231.12</v>
      </c>
      <c r="J6923" s="41">
        <f t="shared" si="5"/>
        <v>5999.8752</v>
      </c>
      <c r="K6923" s="37" t="str">
        <f t="array" ref="K6923">IFERROR(XLOOKUP(G6923,'Tipo de carga'!A:A,'Tipo de carga'!B:B))</f>
        <v>Ticket</v>
      </c>
      <c r="L6923" s="37">
        <f t="shared" si="2"/>
        <v>48</v>
      </c>
      <c r="M6923" s="37">
        <f t="shared" si="3"/>
        <v>27</v>
      </c>
      <c r="N6923" s="37">
        <f t="shared" si="4"/>
        <v>11</v>
      </c>
      <c r="O6923" s="37" t="str">
        <f t="array" ref="O6923">IFERROR(XLOOKUP(K6923,'Tipo de carga'!B:B,'Tipo de carga'!C:C))</f>
        <v>Diesel</v>
      </c>
    </row>
    <row r="6924">
      <c r="A6924" s="36">
        <v>1858.0</v>
      </c>
      <c r="B6924" s="37" t="str">
        <f t="array" ref="B6924">IFERROR(XLOOKUP(A6924,'Asignacion Nov'!A:A,'Asignacion Nov'!C:C))</f>
        <v>Hisense</v>
      </c>
      <c r="C6924" s="37" t="str">
        <f t="array" ref="C6924">IFERROR(XLOOKUP(A6924,'Asignacion Nov'!A:A,'Asignacion Nov'!B:B))</f>
        <v>EC-03</v>
      </c>
      <c r="D6924" s="38">
        <v>45623.0</v>
      </c>
      <c r="E6924" s="36" t="s">
        <v>574</v>
      </c>
      <c r="F6924" s="37" t="str">
        <f t="array" ref="F6924">IFERROR(XLOOKUP(E6924,Operadores!A:A,Operadores!B:B))</f>
        <v>ZABFER</v>
      </c>
      <c r="G6924" s="36" t="s">
        <v>425</v>
      </c>
      <c r="H6924" s="39">
        <v>25.99</v>
      </c>
      <c r="I6924" s="40">
        <v>200.0</v>
      </c>
      <c r="J6924" s="41">
        <f t="shared" si="5"/>
        <v>5198</v>
      </c>
      <c r="K6924" s="37" t="str">
        <f t="array" ref="K6924">IFERROR(XLOOKUP(G6924,'Tipo de carga'!A:A,'Tipo de carga'!B:B))</f>
        <v>Ticket</v>
      </c>
      <c r="L6924" s="37">
        <f t="shared" si="2"/>
        <v>48</v>
      </c>
      <c r="M6924" s="37">
        <f t="shared" si="3"/>
        <v>27</v>
      </c>
      <c r="N6924" s="37">
        <f t="shared" si="4"/>
        <v>11</v>
      </c>
      <c r="O6924" s="37" t="str">
        <f t="array" ref="O6924">IFERROR(XLOOKUP(K6924,'Tipo de carga'!B:B,'Tipo de carga'!C:C))</f>
        <v>Diesel</v>
      </c>
    </row>
    <row r="6925">
      <c r="A6925" s="36">
        <v>1887.0</v>
      </c>
      <c r="B6925" s="37" t="str">
        <f t="array" ref="B6925">IFERROR(XLOOKUP(A6925,'Asignacion Nov'!A:A,'Asignacion Nov'!C:C))</f>
        <v>Circuitos</v>
      </c>
      <c r="C6925" s="37" t="str">
        <f t="array" ref="C6925">IFERROR(XLOOKUP(A6925,'Asignacion Nov'!A:A,'Asignacion Nov'!B:B))</f>
        <v>EC-03</v>
      </c>
      <c r="D6925" s="38">
        <v>45623.0</v>
      </c>
      <c r="E6925" s="36" t="s">
        <v>279</v>
      </c>
      <c r="F6925" s="37" t="str">
        <f t="array" ref="F6925">IFERROR(XLOOKUP(E6925,Operadores!A:A,Operadores!B:B))</f>
        <v>NARCA</v>
      </c>
      <c r="G6925" s="36" t="s">
        <v>425</v>
      </c>
      <c r="H6925" s="39">
        <v>25.99</v>
      </c>
      <c r="I6925" s="40">
        <v>138.51</v>
      </c>
      <c r="J6925" s="41">
        <f t="shared" si="5"/>
        <v>3599.8749</v>
      </c>
      <c r="K6925" s="37" t="str">
        <f t="array" ref="K6925">IFERROR(XLOOKUP(G6925,'Tipo de carga'!A:A,'Tipo de carga'!B:B))</f>
        <v>Ticket</v>
      </c>
      <c r="L6925" s="37">
        <f t="shared" si="2"/>
        <v>48</v>
      </c>
      <c r="M6925" s="37">
        <f t="shared" si="3"/>
        <v>27</v>
      </c>
      <c r="N6925" s="37">
        <f t="shared" si="4"/>
        <v>11</v>
      </c>
      <c r="O6925" s="37" t="str">
        <f t="array" ref="O6925">IFERROR(XLOOKUP(K6925,'Tipo de carga'!B:B,'Tipo de carga'!C:C))</f>
        <v>Diesel</v>
      </c>
    </row>
    <row r="6926">
      <c r="A6926" s="36">
        <v>1970.0</v>
      </c>
      <c r="B6926" s="37" t="str">
        <f t="array" ref="B6926">IFERROR(XLOOKUP(A6926,'Asignacion Nov'!A:A,'Asignacion Nov'!C:C))</f>
        <v>Sayer Vuelteros</v>
      </c>
      <c r="C6926" s="37" t="str">
        <f t="array" ref="C6926">IFERROR(XLOOKUP(A6926,'Asignacion Nov'!A:A,'Asignacion Nov'!B:B))</f>
        <v>EC-04</v>
      </c>
      <c r="D6926" s="38">
        <v>45623.0</v>
      </c>
      <c r="E6926" s="36" t="s">
        <v>47</v>
      </c>
      <c r="F6926" s="37" t="str">
        <f t="array" ref="F6926">IFERROR(XLOOKUP(E6926,Operadores!A:A,Operadores!B:B))</f>
        <v>HERLEX</v>
      </c>
      <c r="G6926" s="36" t="s">
        <v>425</v>
      </c>
      <c r="H6926" s="39">
        <v>25.55</v>
      </c>
      <c r="I6926" s="40">
        <v>469.66</v>
      </c>
      <c r="J6926" s="41">
        <f t="shared" si="5"/>
        <v>11999.813</v>
      </c>
      <c r="K6926" s="37" t="str">
        <f t="array" ref="K6926">IFERROR(XLOOKUP(G6926,'Tipo de carga'!A:A,'Tipo de carga'!B:B))</f>
        <v>Ticket</v>
      </c>
      <c r="L6926" s="37">
        <f t="shared" si="2"/>
        <v>48</v>
      </c>
      <c r="M6926" s="37">
        <f t="shared" si="3"/>
        <v>27</v>
      </c>
      <c r="N6926" s="37">
        <f t="shared" si="4"/>
        <v>11</v>
      </c>
      <c r="O6926" s="37" t="str">
        <f t="array" ref="O6926">IFERROR(XLOOKUP(K6926,'Tipo de carga'!B:B,'Tipo de carga'!C:C))</f>
        <v>Diesel</v>
      </c>
    </row>
    <row r="6927">
      <c r="A6927" s="36">
        <v>1982.0</v>
      </c>
      <c r="B6927" s="37" t="str">
        <f t="array" ref="B6927">IFERROR(XLOOKUP(A6927,'Asignacion Nov'!A:A,'Asignacion Nov'!C:C))</f>
        <v>MeLi asignado SD</v>
      </c>
      <c r="C6927" s="37" t="str">
        <f t="array" ref="C6927">IFERROR(XLOOKUP(A6927,'Asignacion Nov'!A:A,'Asignacion Nov'!B:B))</f>
        <v>EC-05</v>
      </c>
      <c r="D6927" s="38">
        <v>45623.0</v>
      </c>
      <c r="E6927" s="36" t="s">
        <v>190</v>
      </c>
      <c r="F6927" s="37" t="str">
        <f t="array" ref="F6927">IFERROR(XLOOKUP(E6927,Operadores!A:A,Operadores!B:B))</f>
        <v>BUSJUA</v>
      </c>
      <c r="G6927" s="36" t="s">
        <v>425</v>
      </c>
      <c r="H6927" s="39">
        <v>26.94</v>
      </c>
      <c r="I6927" s="40">
        <v>222.71</v>
      </c>
      <c r="J6927" s="41">
        <f t="shared" si="5"/>
        <v>5999.8074</v>
      </c>
      <c r="K6927" s="37" t="str">
        <f t="array" ref="K6927">IFERROR(XLOOKUP(G6927,'Tipo de carga'!A:A,'Tipo de carga'!B:B))</f>
        <v>Ticket</v>
      </c>
      <c r="L6927" s="37">
        <f t="shared" si="2"/>
        <v>48</v>
      </c>
      <c r="M6927" s="37">
        <f t="shared" si="3"/>
        <v>27</v>
      </c>
      <c r="N6927" s="37">
        <f t="shared" si="4"/>
        <v>11</v>
      </c>
      <c r="O6927" s="37" t="str">
        <f t="array" ref="O6927">IFERROR(XLOOKUP(K6927,'Tipo de carga'!B:B,'Tipo de carga'!C:C))</f>
        <v>Diesel</v>
      </c>
    </row>
    <row r="6928">
      <c r="A6928" s="36">
        <v>1880.0</v>
      </c>
      <c r="B6928" s="37" t="str">
        <f t="array" ref="B6928">IFERROR(XLOOKUP(A6928,'Asignacion Nov'!A:A,'Asignacion Nov'!C:C))</f>
        <v>Circuitos</v>
      </c>
      <c r="C6928" s="37" t="str">
        <f t="array" ref="C6928">IFERROR(XLOOKUP(A6928,'Asignacion Nov'!A:A,'Asignacion Nov'!B:B))</f>
        <v>EC-03</v>
      </c>
      <c r="D6928" s="38">
        <v>45623.0</v>
      </c>
      <c r="E6928" s="36" t="s">
        <v>248</v>
      </c>
      <c r="F6928" s="37" t="str">
        <f t="array" ref="F6928">IFERROR(XLOOKUP(E6928,Operadores!A:A,Operadores!B:B))</f>
        <v>CRULE</v>
      </c>
      <c r="G6928" s="36" t="s">
        <v>425</v>
      </c>
      <c r="H6928" s="39">
        <v>27.45</v>
      </c>
      <c r="I6928" s="40">
        <v>131.14</v>
      </c>
      <c r="J6928" s="41">
        <f t="shared" si="5"/>
        <v>3599.793</v>
      </c>
      <c r="K6928" s="37" t="str">
        <f t="array" ref="K6928">IFERROR(XLOOKUP(G6928,'Tipo de carga'!A:A,'Tipo de carga'!B:B))</f>
        <v>Ticket</v>
      </c>
      <c r="L6928" s="37">
        <f t="shared" si="2"/>
        <v>48</v>
      </c>
      <c r="M6928" s="37">
        <f t="shared" si="3"/>
        <v>27</v>
      </c>
      <c r="N6928" s="37">
        <f t="shared" si="4"/>
        <v>11</v>
      </c>
      <c r="O6928" s="37" t="str">
        <f t="array" ref="O6928">IFERROR(XLOOKUP(K6928,'Tipo de carga'!B:B,'Tipo de carga'!C:C))</f>
        <v>Diesel</v>
      </c>
    </row>
    <row r="6929">
      <c r="A6929" s="36">
        <v>1938.0</v>
      </c>
      <c r="B6929" s="37" t="str">
        <f t="array" ref="B6929">IFERROR(XLOOKUP(A6929,'Asignacion Nov'!A:A,'Asignacion Nov'!C:C))</f>
        <v>Sayer Sencillo</v>
      </c>
      <c r="C6929" s="37" t="str">
        <f t="array" ref="C6929">IFERROR(XLOOKUP(A6929,'Asignacion Nov'!A:A,'Asignacion Nov'!B:B))</f>
        <v>EC-04</v>
      </c>
      <c r="D6929" s="38">
        <v>45623.0</v>
      </c>
      <c r="E6929" s="36" t="s">
        <v>38</v>
      </c>
      <c r="F6929" s="37" t="str">
        <f t="array" ref="F6929">IFERROR(XLOOKUP(E6929,Operadores!A:A,Operadores!B:B))</f>
        <v>SOSCA01</v>
      </c>
      <c r="G6929" s="36" t="s">
        <v>425</v>
      </c>
      <c r="H6929" s="39">
        <v>26.99</v>
      </c>
      <c r="I6929" s="40">
        <v>311.22</v>
      </c>
      <c r="J6929" s="41">
        <f t="shared" si="5"/>
        <v>8399.8278</v>
      </c>
      <c r="K6929" s="37" t="str">
        <f t="array" ref="K6929">IFERROR(XLOOKUP(G6929,'Tipo de carga'!A:A,'Tipo de carga'!B:B))</f>
        <v>Ticket</v>
      </c>
      <c r="L6929" s="37">
        <f t="shared" si="2"/>
        <v>48</v>
      </c>
      <c r="M6929" s="37">
        <f t="shared" si="3"/>
        <v>27</v>
      </c>
      <c r="N6929" s="37">
        <f t="shared" si="4"/>
        <v>11</v>
      </c>
      <c r="O6929" s="37" t="str">
        <f t="array" ref="O6929">IFERROR(XLOOKUP(K6929,'Tipo de carga'!B:B,'Tipo de carga'!C:C))</f>
        <v>Diesel</v>
      </c>
    </row>
    <row r="6930">
      <c r="A6930" s="36">
        <v>1901.0</v>
      </c>
      <c r="B6930" s="37" t="str">
        <f t="array" ref="B6930">IFERROR(XLOOKUP(A6930,'Asignacion Nov'!A:A,'Asignacion Nov'!C:C))</f>
        <v>Pipas</v>
      </c>
      <c r="C6930" s="37" t="str">
        <f t="array" ref="C6930">IFERROR(XLOOKUP(A6930,'Asignacion Nov'!A:A,'Asignacion Nov'!B:B))</f>
        <v>EC-02</v>
      </c>
      <c r="D6930" s="38">
        <v>45623.0</v>
      </c>
      <c r="E6930" s="36" t="s">
        <v>411</v>
      </c>
      <c r="F6930" s="37" t="str">
        <f t="array" ref="F6930">IFERROR(XLOOKUP(E6930,Operadores!A:A,Operadores!B:B))</f>
        <v>APODA</v>
      </c>
      <c r="G6930" s="36" t="s">
        <v>425</v>
      </c>
      <c r="H6930" s="39">
        <v>25.79</v>
      </c>
      <c r="I6930" s="40">
        <v>350.0</v>
      </c>
      <c r="J6930" s="41">
        <f t="shared" si="5"/>
        <v>9026.5</v>
      </c>
      <c r="K6930" s="37" t="str">
        <f t="array" ref="K6930">IFERROR(XLOOKUP(G6930,'Tipo de carga'!A:A,'Tipo de carga'!B:B))</f>
        <v>Ticket</v>
      </c>
      <c r="L6930" s="37">
        <f t="shared" si="2"/>
        <v>48</v>
      </c>
      <c r="M6930" s="37">
        <f t="shared" si="3"/>
        <v>27</v>
      </c>
      <c r="N6930" s="37">
        <f t="shared" si="4"/>
        <v>11</v>
      </c>
      <c r="O6930" s="37" t="str">
        <f t="array" ref="O6930">IFERROR(XLOOKUP(K6930,'Tipo de carga'!B:B,'Tipo de carga'!C:C))</f>
        <v>Diesel</v>
      </c>
    </row>
    <row r="6931">
      <c r="A6931" s="36">
        <v>1831.0</v>
      </c>
      <c r="B6931" s="37" t="str">
        <f t="array" ref="B6931">IFERROR(XLOOKUP(A6931,'Asignacion Nov'!A:A,'Asignacion Nov'!C:C))</f>
        <v>Full Liver</v>
      </c>
      <c r="C6931" s="37" t="str">
        <f t="array" ref="C6931">IFERROR(XLOOKUP(A6931,'Asignacion Nov'!A:A,'Asignacion Nov'!B:B))</f>
        <v>EC-01</v>
      </c>
      <c r="D6931" s="38">
        <v>45623.0</v>
      </c>
      <c r="E6931" s="36" t="s">
        <v>325</v>
      </c>
      <c r="F6931" s="37" t="str">
        <f t="array" ref="F6931">IFERROR(XLOOKUP(E6931,Operadores!A:A,Operadores!B:B))</f>
        <v>VELOSC</v>
      </c>
      <c r="G6931" s="36" t="s">
        <v>425</v>
      </c>
      <c r="H6931" s="39">
        <v>26.99</v>
      </c>
      <c r="I6931" s="40">
        <v>266.76</v>
      </c>
      <c r="J6931" s="41">
        <f t="shared" si="5"/>
        <v>7199.8524</v>
      </c>
      <c r="K6931" s="37" t="str">
        <f t="array" ref="K6931">IFERROR(XLOOKUP(G6931,'Tipo de carga'!A:A,'Tipo de carga'!B:B))</f>
        <v>Ticket</v>
      </c>
      <c r="L6931" s="37">
        <f t="shared" si="2"/>
        <v>48</v>
      </c>
      <c r="M6931" s="37">
        <f t="shared" si="3"/>
        <v>27</v>
      </c>
      <c r="N6931" s="37">
        <f t="shared" si="4"/>
        <v>11</v>
      </c>
      <c r="O6931" s="37" t="str">
        <f t="array" ref="O6931">IFERROR(XLOOKUP(K6931,'Tipo de carga'!B:B,'Tipo de carga'!C:C))</f>
        <v>Diesel</v>
      </c>
    </row>
    <row r="6932">
      <c r="A6932" s="36">
        <v>1882.0</v>
      </c>
      <c r="B6932" s="37" t="str">
        <f t="array" ref="B6932">IFERROR(XLOOKUP(A6932,'Asignacion Nov'!A:A,'Asignacion Nov'!C:C))</f>
        <v>Sayer Sencillo</v>
      </c>
      <c r="C6932" s="37" t="str">
        <f t="array" ref="C6932">IFERROR(XLOOKUP(A6932,'Asignacion Nov'!A:A,'Asignacion Nov'!B:B))</f>
        <v>EC-04</v>
      </c>
      <c r="D6932" s="38">
        <v>45623.0</v>
      </c>
      <c r="E6932" s="36" t="s">
        <v>49</v>
      </c>
      <c r="F6932" s="37" t="str">
        <f t="array" ref="F6932">IFERROR(XLOOKUP(E6932,Operadores!A:A,Operadores!B:B))</f>
        <v>FABMA</v>
      </c>
      <c r="G6932" s="36" t="s">
        <v>425</v>
      </c>
      <c r="H6932" s="39">
        <v>25.79</v>
      </c>
      <c r="I6932" s="40">
        <v>201.62</v>
      </c>
      <c r="J6932" s="41">
        <f t="shared" si="5"/>
        <v>5199.7798</v>
      </c>
      <c r="K6932" s="37" t="str">
        <f t="array" ref="K6932">IFERROR(XLOOKUP(G6932,'Tipo de carga'!A:A,'Tipo de carga'!B:B))</f>
        <v>Ticket</v>
      </c>
      <c r="L6932" s="37">
        <f t="shared" si="2"/>
        <v>48</v>
      </c>
      <c r="M6932" s="37">
        <f t="shared" si="3"/>
        <v>27</v>
      </c>
      <c r="N6932" s="37">
        <f t="shared" si="4"/>
        <v>11</v>
      </c>
      <c r="O6932" s="37" t="str">
        <f t="array" ref="O6932">IFERROR(XLOOKUP(K6932,'Tipo de carga'!B:B,'Tipo de carga'!C:C))</f>
        <v>Diesel</v>
      </c>
    </row>
    <row r="6933">
      <c r="A6933" s="36">
        <v>1898.0</v>
      </c>
      <c r="B6933" s="37" t="str">
        <f t="array" ref="B6933">IFERROR(XLOOKUP(A6933,'Asignacion Nov'!A:A,'Asignacion Nov'!C:C))</f>
        <v>Full Liver</v>
      </c>
      <c r="C6933" s="37" t="str">
        <f t="array" ref="C6933">IFERROR(XLOOKUP(A6933,'Asignacion Nov'!A:A,'Asignacion Nov'!B:B))</f>
        <v>EC-01</v>
      </c>
      <c r="D6933" s="38">
        <v>45623.0</v>
      </c>
      <c r="E6933" s="36" t="s">
        <v>366</v>
      </c>
      <c r="F6933" s="37" t="str">
        <f t="array" ref="F6933">IFERROR(XLOOKUP(E6933,Operadores!A:A,Operadores!B:B))</f>
        <v>CASMA</v>
      </c>
      <c r="G6933" s="36" t="s">
        <v>425</v>
      </c>
      <c r="H6933" s="39">
        <v>25.7</v>
      </c>
      <c r="I6933" s="40">
        <v>392.21</v>
      </c>
      <c r="J6933" s="41">
        <f t="shared" si="5"/>
        <v>10079.797</v>
      </c>
      <c r="K6933" s="37" t="str">
        <f t="array" ref="K6933">IFERROR(XLOOKUP(G6933,'Tipo de carga'!A:A,'Tipo de carga'!B:B))</f>
        <v>Ticket</v>
      </c>
      <c r="L6933" s="37">
        <f t="shared" si="2"/>
        <v>48</v>
      </c>
      <c r="M6933" s="37">
        <f t="shared" si="3"/>
        <v>27</v>
      </c>
      <c r="N6933" s="37">
        <f t="shared" si="4"/>
        <v>11</v>
      </c>
      <c r="O6933" s="37" t="str">
        <f t="array" ref="O6933">IFERROR(XLOOKUP(K6933,'Tipo de carga'!B:B,'Tipo de carga'!C:C))</f>
        <v>Diesel</v>
      </c>
    </row>
    <row r="6934">
      <c r="A6934" s="36">
        <v>1936.0</v>
      </c>
      <c r="B6934" s="37" t="str">
        <f t="array" ref="B6934">IFERROR(XLOOKUP(A6934,'Asignacion Nov'!A:A,'Asignacion Nov'!C:C))</f>
        <v>Circuitos</v>
      </c>
      <c r="C6934" s="37" t="str">
        <f t="array" ref="C6934">IFERROR(XLOOKUP(A6934,'Asignacion Nov'!A:A,'Asignacion Nov'!B:B))</f>
        <v>EC-03</v>
      </c>
      <c r="D6934" s="38">
        <v>45623.0</v>
      </c>
      <c r="E6934" s="36" t="s">
        <v>209</v>
      </c>
      <c r="F6934" s="37" t="str">
        <f t="array" ref="F6934">IFERROR(XLOOKUP(E6934,Operadores!A:A,Operadores!B:B))</f>
        <v>OCAMA</v>
      </c>
      <c r="G6934" s="36" t="s">
        <v>425</v>
      </c>
      <c r="H6934" s="39">
        <v>24.39</v>
      </c>
      <c r="I6934" s="40">
        <v>196.8</v>
      </c>
      <c r="J6934" s="41">
        <f t="shared" si="5"/>
        <v>4799.952</v>
      </c>
      <c r="K6934" s="37" t="str">
        <f t="array" ref="K6934">IFERROR(XLOOKUP(G6934,'Tipo de carga'!A:A,'Tipo de carga'!B:B))</f>
        <v>Ticket</v>
      </c>
      <c r="L6934" s="37">
        <f t="shared" si="2"/>
        <v>48</v>
      </c>
      <c r="M6934" s="37">
        <f t="shared" si="3"/>
        <v>27</v>
      </c>
      <c r="N6934" s="37">
        <f t="shared" si="4"/>
        <v>11</v>
      </c>
      <c r="O6934" s="37" t="str">
        <f t="array" ref="O6934">IFERROR(XLOOKUP(K6934,'Tipo de carga'!B:B,'Tipo de carga'!C:C))</f>
        <v>Diesel</v>
      </c>
    </row>
    <row r="6935">
      <c r="A6935" s="36">
        <v>2017.0</v>
      </c>
      <c r="B6935" s="37" t="str">
        <f t="array" ref="B6935">IFERROR(XLOOKUP(A6935,'Asignacion Nov'!A:A,'Asignacion Nov'!C:C))</f>
        <v>MeLi Dedicado TD</v>
      </c>
      <c r="C6935" s="37" t="str">
        <f t="array" ref="C6935">IFERROR(XLOOKUP(A6935,'Asignacion Nov'!A:A,'Asignacion Nov'!B:B))</f>
        <v>EC-05</v>
      </c>
      <c r="D6935" s="38">
        <v>45623.0</v>
      </c>
      <c r="E6935" s="36" t="s">
        <v>300</v>
      </c>
      <c r="F6935" s="37" t="str">
        <f t="array" ref="F6935">IFERROR(XLOOKUP(E6935,Operadores!A:A,Operadores!B:B))</f>
        <v>QUIULI</v>
      </c>
      <c r="G6935" s="36" t="s">
        <v>425</v>
      </c>
      <c r="H6935" s="39">
        <v>27.1</v>
      </c>
      <c r="I6935" s="40">
        <v>354.24</v>
      </c>
      <c r="J6935" s="41">
        <f t="shared" si="5"/>
        <v>9599.904</v>
      </c>
      <c r="K6935" s="37" t="str">
        <f t="array" ref="K6935">IFERROR(XLOOKUP(G6935,'Tipo de carga'!A:A,'Tipo de carga'!B:B))</f>
        <v>Ticket</v>
      </c>
      <c r="L6935" s="37">
        <f t="shared" si="2"/>
        <v>48</v>
      </c>
      <c r="M6935" s="37">
        <f t="shared" si="3"/>
        <v>27</v>
      </c>
      <c r="N6935" s="37">
        <f t="shared" si="4"/>
        <v>11</v>
      </c>
      <c r="O6935" s="37" t="str">
        <f t="array" ref="O6935">IFERROR(XLOOKUP(K6935,'Tipo de carga'!B:B,'Tipo de carga'!C:C))</f>
        <v>Diesel</v>
      </c>
    </row>
    <row r="6936">
      <c r="A6936" s="36">
        <v>1715.0</v>
      </c>
      <c r="B6936" s="37" t="str">
        <f t="array" ref="B6936">IFERROR(XLOOKUP(A6936,'Asignacion Nov'!A:A,'Asignacion Nov'!C:C))</f>
        <v>Wm Sencillo</v>
      </c>
      <c r="C6936" s="37" t="str">
        <f t="array" ref="C6936">IFERROR(XLOOKUP(A6936,'Asignacion Nov'!A:A,'Asignacion Nov'!B:B))</f>
        <v>EC-08</v>
      </c>
      <c r="D6936" s="38">
        <v>45623.0</v>
      </c>
      <c r="E6936" s="36" t="s">
        <v>280</v>
      </c>
      <c r="F6936" s="37" t="str">
        <f t="array" ref="F6936">IFERROR(XLOOKUP(E6936,Operadores!A:A,Operadores!B:B))</f>
        <v>LEOJAI</v>
      </c>
      <c r="G6936" s="36" t="s">
        <v>425</v>
      </c>
      <c r="H6936" s="39">
        <v>26.39</v>
      </c>
      <c r="I6936" s="40">
        <v>227.35</v>
      </c>
      <c r="J6936" s="41">
        <f t="shared" si="5"/>
        <v>5999.7665</v>
      </c>
      <c r="K6936" s="37" t="str">
        <f t="array" ref="K6936">IFERROR(XLOOKUP(G6936,'Tipo de carga'!A:A,'Tipo de carga'!B:B))</f>
        <v>Ticket</v>
      </c>
      <c r="L6936" s="37">
        <f t="shared" si="2"/>
        <v>48</v>
      </c>
      <c r="M6936" s="37">
        <f t="shared" si="3"/>
        <v>27</v>
      </c>
      <c r="N6936" s="37">
        <f t="shared" si="4"/>
        <v>11</v>
      </c>
      <c r="O6936" s="37" t="str">
        <f t="array" ref="O6936">IFERROR(XLOOKUP(K6936,'Tipo de carga'!B:B,'Tipo de carga'!C:C))</f>
        <v>Diesel</v>
      </c>
    </row>
    <row r="6937">
      <c r="A6937" s="36">
        <v>1716.0</v>
      </c>
      <c r="B6937" s="37" t="str">
        <f t="array" ref="B6937">IFERROR(XLOOKUP(A6937,'Asignacion Nov'!A:A,'Asignacion Nov'!C:C))</f>
        <v>Wm Sencillo</v>
      </c>
      <c r="C6937" s="37" t="str">
        <f t="array" ref="C6937">IFERROR(XLOOKUP(A6937,'Asignacion Nov'!A:A,'Asignacion Nov'!B:B))</f>
        <v>EC-08</v>
      </c>
      <c r="D6937" s="38">
        <v>45623.0</v>
      </c>
      <c r="E6937" s="36" t="s">
        <v>549</v>
      </c>
      <c r="F6937" s="37" t="str">
        <f t="array" ref="F6937">IFERROR(XLOOKUP(E6937,Operadores!A:A,Operadores!B:B))</f>
        <v>BAUTRI</v>
      </c>
      <c r="G6937" s="36" t="s">
        <v>425</v>
      </c>
      <c r="H6937" s="39">
        <v>26.17</v>
      </c>
      <c r="I6937" s="40">
        <v>201.75</v>
      </c>
      <c r="J6937" s="41">
        <f t="shared" si="5"/>
        <v>5279.7975</v>
      </c>
      <c r="K6937" s="37" t="str">
        <f t="array" ref="K6937">IFERROR(XLOOKUP(G6937,'Tipo de carga'!A:A,'Tipo de carga'!B:B))</f>
        <v>Ticket</v>
      </c>
      <c r="L6937" s="37">
        <f t="shared" si="2"/>
        <v>48</v>
      </c>
      <c r="M6937" s="37">
        <f t="shared" si="3"/>
        <v>27</v>
      </c>
      <c r="N6937" s="37">
        <f t="shared" si="4"/>
        <v>11</v>
      </c>
      <c r="O6937" s="37" t="str">
        <f t="array" ref="O6937">IFERROR(XLOOKUP(K6937,'Tipo de carga'!B:B,'Tipo de carga'!C:C))</f>
        <v>Diesel</v>
      </c>
    </row>
    <row r="6938">
      <c r="A6938" s="36">
        <v>1918.0</v>
      </c>
      <c r="B6938" s="37" t="str">
        <f t="array" ref="B6938">IFERROR(XLOOKUP(A6938,'Asignacion Nov'!A:A,'Asignacion Nov'!C:C))</f>
        <v>MeLi asignado SD</v>
      </c>
      <c r="C6938" s="37" t="str">
        <f t="array" ref="C6938">IFERROR(XLOOKUP(A6938,'Asignacion Nov'!A:A,'Asignacion Nov'!B:B))</f>
        <v>EC-05</v>
      </c>
      <c r="D6938" s="38">
        <v>45623.0</v>
      </c>
      <c r="E6938" s="36" t="s">
        <v>191</v>
      </c>
      <c r="F6938" s="37" t="str">
        <f t="array" ref="F6938">IFERROR(XLOOKUP(E6938,Operadores!A:A,Operadores!B:B))</f>
        <v>DIADAV</v>
      </c>
      <c r="G6938" s="36" t="s">
        <v>311</v>
      </c>
      <c r="H6938" s="39">
        <v>9.99</v>
      </c>
      <c r="I6938" s="40">
        <v>237.98</v>
      </c>
      <c r="J6938" s="41">
        <f t="shared" si="5"/>
        <v>2377.4202</v>
      </c>
      <c r="K6938" s="37" t="str">
        <f t="array" ref="K6938">IFERROR(XLOOKUP(G6938,'Tipo de carga'!A:A,'Tipo de carga'!B:B))</f>
        <v>Natgas</v>
      </c>
      <c r="L6938" s="37">
        <f t="shared" si="2"/>
        <v>48</v>
      </c>
      <c r="M6938" s="37">
        <f t="shared" si="3"/>
        <v>27</v>
      </c>
      <c r="N6938" s="37">
        <f t="shared" si="4"/>
        <v>11</v>
      </c>
      <c r="O6938" s="37" t="str">
        <f t="array" ref="O6938">IFERROR(XLOOKUP(K6938,'Tipo de carga'!B:B,'Tipo de carga'!C:C))</f>
        <v>GNC</v>
      </c>
    </row>
    <row r="6939">
      <c r="A6939" s="36">
        <v>1917.0</v>
      </c>
      <c r="B6939" s="37" t="str">
        <f t="array" ref="B6939">IFERROR(XLOOKUP(A6939,'Asignacion Nov'!A:A,'Asignacion Nov'!C:C))</f>
        <v>MeLi asignado SD</v>
      </c>
      <c r="C6939" s="37" t="str">
        <f t="array" ref="C6939">IFERROR(XLOOKUP(A6939,'Asignacion Nov'!A:A,'Asignacion Nov'!B:B))</f>
        <v>EC-05</v>
      </c>
      <c r="D6939" s="38">
        <v>45623.0</v>
      </c>
      <c r="E6939" s="36" t="s">
        <v>17</v>
      </c>
      <c r="F6939" s="37" t="str">
        <f t="array" ref="F6939">IFERROR(XLOOKUP(E6939,Operadores!A:A,Operadores!B:B))</f>
        <v>ARASAL</v>
      </c>
      <c r="G6939" s="36" t="s">
        <v>311</v>
      </c>
      <c r="H6939" s="39">
        <v>9.99</v>
      </c>
      <c r="I6939" s="40">
        <v>248.04</v>
      </c>
      <c r="J6939" s="41">
        <f t="shared" si="5"/>
        <v>2477.9196</v>
      </c>
      <c r="K6939" s="37" t="str">
        <f t="array" ref="K6939">IFERROR(XLOOKUP(G6939,'Tipo de carga'!A:A,'Tipo de carga'!B:B))</f>
        <v>Natgas</v>
      </c>
      <c r="L6939" s="37">
        <f t="shared" si="2"/>
        <v>48</v>
      </c>
      <c r="M6939" s="37">
        <f t="shared" si="3"/>
        <v>27</v>
      </c>
      <c r="N6939" s="37">
        <f t="shared" si="4"/>
        <v>11</v>
      </c>
      <c r="O6939" s="37" t="str">
        <f t="array" ref="O6939">IFERROR(XLOOKUP(K6939,'Tipo de carga'!B:B,'Tipo de carga'!C:C))</f>
        <v>GNC</v>
      </c>
    </row>
    <row r="6940">
      <c r="A6940" s="36">
        <v>1912.0</v>
      </c>
      <c r="B6940" s="37" t="str">
        <f t="array" ref="B6940">IFERROR(XLOOKUP(A6940,'Asignacion Nov'!A:A,'Asignacion Nov'!C:C))</f>
        <v>MeLi asignado SD</v>
      </c>
      <c r="C6940" s="37" t="str">
        <f t="array" ref="C6940">IFERROR(XLOOKUP(A6940,'Asignacion Nov'!A:A,'Asignacion Nov'!B:B))</f>
        <v>EC-05</v>
      </c>
      <c r="D6940" s="38">
        <v>45623.0</v>
      </c>
      <c r="E6940" s="36" t="s">
        <v>345</v>
      </c>
      <c r="F6940" s="37" t="str">
        <f t="array" ref="F6940">IFERROR(XLOOKUP(E6940,Operadores!A:A,Operadores!B:B))</f>
        <v>PARMI</v>
      </c>
      <c r="G6940" s="36" t="s">
        <v>315</v>
      </c>
      <c r="H6940" s="39">
        <v>10.65</v>
      </c>
      <c r="I6940" s="40">
        <v>263.0</v>
      </c>
      <c r="J6940" s="41">
        <f t="shared" si="5"/>
        <v>2800.95</v>
      </c>
      <c r="K6940" s="37" t="str">
        <f t="array" ref="K6940">IFERROR(XLOOKUP(G6940,'Tipo de carga'!A:A,'Tipo de carga'!B:B))</f>
        <v>COMSUSTENTA</v>
      </c>
      <c r="L6940" s="37">
        <f t="shared" si="2"/>
        <v>48</v>
      </c>
      <c r="M6940" s="37">
        <f t="shared" si="3"/>
        <v>27</v>
      </c>
      <c r="N6940" s="37">
        <f t="shared" si="4"/>
        <v>11</v>
      </c>
      <c r="O6940" s="37" t="str">
        <f t="array" ref="O6940">IFERROR(XLOOKUP(K6940,'Tipo de carga'!B:B,'Tipo de carga'!C:C))</f>
        <v>GNC</v>
      </c>
    </row>
    <row r="6941">
      <c r="A6941" s="36">
        <v>1919.0</v>
      </c>
      <c r="B6941" s="37" t="str">
        <f t="array" ref="B6941">IFERROR(XLOOKUP(A6941,'Asignacion Nov'!A:A,'Asignacion Nov'!C:C))</f>
        <v>MeLi Ded Puebla</v>
      </c>
      <c r="C6941" s="37" t="str">
        <f t="array" ref="C6941">IFERROR(XLOOKUP(A6941,'Asignacion Nov'!A:A,'Asignacion Nov'!B:B))</f>
        <v>EC-05</v>
      </c>
      <c r="D6941" s="38">
        <v>45623.0</v>
      </c>
      <c r="E6941" s="36" t="s">
        <v>314</v>
      </c>
      <c r="F6941" s="37" t="str">
        <f t="array" ref="F6941">IFERROR(XLOOKUP(E6941,Operadores!A:A,Operadores!B:B))</f>
        <v>HERRE</v>
      </c>
      <c r="G6941" s="36" t="s">
        <v>315</v>
      </c>
      <c r="H6941" s="39">
        <v>10.65</v>
      </c>
      <c r="I6941" s="40">
        <v>211.0</v>
      </c>
      <c r="J6941" s="41">
        <f t="shared" si="5"/>
        <v>2247.15</v>
      </c>
      <c r="K6941" s="37" t="str">
        <f t="array" ref="K6941">IFERROR(XLOOKUP(G6941,'Tipo de carga'!A:A,'Tipo de carga'!B:B))</f>
        <v>COMSUSTENTA</v>
      </c>
      <c r="L6941" s="37">
        <f t="shared" si="2"/>
        <v>48</v>
      </c>
      <c r="M6941" s="37">
        <f t="shared" si="3"/>
        <v>27</v>
      </c>
      <c r="N6941" s="37">
        <f t="shared" si="4"/>
        <v>11</v>
      </c>
      <c r="O6941" s="37" t="str">
        <f t="array" ref="O6941">IFERROR(XLOOKUP(K6941,'Tipo de carga'!B:B,'Tipo de carga'!C:C))</f>
        <v>GNC</v>
      </c>
    </row>
    <row r="6942">
      <c r="A6942" s="36">
        <v>1923.0</v>
      </c>
      <c r="B6942" s="37" t="str">
        <f t="array" ref="B6942">IFERROR(XLOOKUP(A6942,'Asignacion Nov'!A:A,'Asignacion Nov'!C:C))</f>
        <v>MeLi Ded Puebla</v>
      </c>
      <c r="C6942" s="37" t="str">
        <f t="array" ref="C6942">IFERROR(XLOOKUP(A6942,'Asignacion Nov'!A:A,'Asignacion Nov'!B:B))</f>
        <v>EC-05</v>
      </c>
      <c r="D6942" s="38">
        <v>45623.0</v>
      </c>
      <c r="E6942" s="36" t="s">
        <v>348</v>
      </c>
      <c r="F6942" s="37" t="str">
        <f t="array" ref="F6942">IFERROR(XLOOKUP(E6942,Operadores!A:A,Operadores!B:B))</f>
        <v>REYFER01</v>
      </c>
      <c r="G6942" s="36" t="s">
        <v>315</v>
      </c>
      <c r="H6942" s="39">
        <v>10.65</v>
      </c>
      <c r="I6942" s="40">
        <v>256.0</v>
      </c>
      <c r="J6942" s="41">
        <f t="shared" si="5"/>
        <v>2726.4</v>
      </c>
      <c r="K6942" s="37" t="str">
        <f t="array" ref="K6942">IFERROR(XLOOKUP(G6942,'Tipo de carga'!A:A,'Tipo de carga'!B:B))</f>
        <v>COMSUSTENTA</v>
      </c>
      <c r="L6942" s="37">
        <f t="shared" si="2"/>
        <v>48</v>
      </c>
      <c r="M6942" s="37">
        <f t="shared" si="3"/>
        <v>27</v>
      </c>
      <c r="N6942" s="37">
        <f t="shared" si="4"/>
        <v>11</v>
      </c>
      <c r="O6942" s="37" t="str">
        <f t="array" ref="O6942">IFERROR(XLOOKUP(K6942,'Tipo de carga'!B:B,'Tipo de carga'!C:C))</f>
        <v>GNC</v>
      </c>
    </row>
    <row r="6943">
      <c r="A6943" s="36">
        <v>1927.0</v>
      </c>
      <c r="B6943" s="37" t="str">
        <f t="array" ref="B6943">IFERROR(XLOOKUP(A6943,'Asignacion Nov'!A:A,'Asignacion Nov'!C:C))</f>
        <v>MeLi asignado SD</v>
      </c>
      <c r="C6943" s="37" t="str">
        <f t="array" ref="C6943">IFERROR(XLOOKUP(A6943,'Asignacion Nov'!A:A,'Asignacion Nov'!B:B))</f>
        <v>EC-05</v>
      </c>
      <c r="D6943" s="38">
        <v>45623.0</v>
      </c>
      <c r="E6943" s="36" t="s">
        <v>168</v>
      </c>
      <c r="F6943" s="37" t="str">
        <f t="array" ref="F6943">IFERROR(XLOOKUP(E6943,Operadores!A:A,Operadores!B:B))</f>
        <v>GARLUI</v>
      </c>
      <c r="G6943" s="36" t="s">
        <v>315</v>
      </c>
      <c r="H6943" s="39">
        <v>10.65</v>
      </c>
      <c r="I6943" s="40">
        <v>259.0</v>
      </c>
      <c r="J6943" s="41">
        <f t="shared" si="5"/>
        <v>2758.35</v>
      </c>
      <c r="K6943" s="37" t="str">
        <f t="array" ref="K6943">IFERROR(XLOOKUP(G6943,'Tipo de carga'!A:A,'Tipo de carga'!B:B))</f>
        <v>COMSUSTENTA</v>
      </c>
      <c r="L6943" s="37">
        <f t="shared" si="2"/>
        <v>48</v>
      </c>
      <c r="M6943" s="37">
        <f t="shared" si="3"/>
        <v>27</v>
      </c>
      <c r="N6943" s="37">
        <f t="shared" si="4"/>
        <v>11</v>
      </c>
      <c r="O6943" s="37" t="str">
        <f t="array" ref="O6943">IFERROR(XLOOKUP(K6943,'Tipo de carga'!B:B,'Tipo de carga'!C:C))</f>
        <v>GNC</v>
      </c>
    </row>
    <row r="6944">
      <c r="A6944" s="36">
        <v>2088.0</v>
      </c>
      <c r="B6944" s="37" t="str">
        <f t="array" ref="B6944">IFERROR(XLOOKUP(A6944,'Asignacion Nov'!A:A,'Asignacion Nov'!C:C))</f>
        <v>Available</v>
      </c>
      <c r="C6944" s="37" t="str">
        <f t="array" ref="C6944">IFERROR(XLOOKUP(A6944,'Asignacion Nov'!A:A,'Asignacion Nov'!B:B))</f>
        <v>TTE</v>
      </c>
      <c r="D6944" s="38">
        <v>45624.990636574075</v>
      </c>
      <c r="E6944" s="36" t="s">
        <v>447</v>
      </c>
      <c r="F6944" s="37" t="str">
        <f t="array" ref="F6944">IFERROR(XLOOKUP(E6944,Operadores!A:A,Operadores!B:B))</f>
        <v>SANMA05</v>
      </c>
      <c r="G6944" s="36" t="s">
        <v>72</v>
      </c>
      <c r="H6944" s="39">
        <v>19.2</v>
      </c>
      <c r="I6944" s="40">
        <v>755.16</v>
      </c>
      <c r="J6944" s="41">
        <f t="shared" si="5"/>
        <v>14499.072</v>
      </c>
      <c r="K6944" s="37" t="str">
        <f t="array" ref="K6944">IFERROR(XLOOKUP(G6944,'Tipo de carga'!A:A,'Tipo de carga'!B:B))</f>
        <v>Autoabasto</v>
      </c>
      <c r="L6944" s="37">
        <f t="shared" si="2"/>
        <v>48</v>
      </c>
      <c r="M6944" s="37">
        <f t="shared" si="3"/>
        <v>28</v>
      </c>
      <c r="N6944" s="37">
        <f t="shared" si="4"/>
        <v>11</v>
      </c>
      <c r="O6944" s="37" t="str">
        <f t="array" ref="O6944">IFERROR(XLOOKUP(K6944,'Tipo de carga'!B:B,'Tipo de carga'!C:C))</f>
        <v>Diesel</v>
      </c>
    </row>
    <row r="6945">
      <c r="A6945" s="36">
        <v>1697.0</v>
      </c>
      <c r="B6945" s="37" t="str">
        <f t="array" ref="B6945">IFERROR(XLOOKUP(A6945,'Asignacion Nov'!A:A,'Asignacion Nov'!C:C))</f>
        <v>Pilgrims Tepo</v>
      </c>
      <c r="C6945" s="37" t="str">
        <f t="array" ref="C6945">IFERROR(XLOOKUP(A6945,'Asignacion Nov'!A:A,'Asignacion Nov'!B:B))</f>
        <v>EC-02</v>
      </c>
      <c r="D6945" s="38">
        <v>45624.96864583333</v>
      </c>
      <c r="E6945" s="36" t="s">
        <v>451</v>
      </c>
      <c r="F6945" s="37" t="str">
        <f t="array" ref="F6945">IFERROR(XLOOKUP(E6945,Operadores!A:A,Operadores!B:B))</f>
        <v>CARJOS02</v>
      </c>
      <c r="G6945" s="36" t="s">
        <v>72</v>
      </c>
      <c r="H6945" s="39">
        <v>19.2</v>
      </c>
      <c r="I6945" s="40">
        <v>322.18</v>
      </c>
      <c r="J6945" s="41">
        <f t="shared" si="5"/>
        <v>6185.856</v>
      </c>
      <c r="K6945" s="37" t="str">
        <f t="array" ref="K6945">IFERROR(XLOOKUP(G6945,'Tipo de carga'!A:A,'Tipo de carga'!B:B))</f>
        <v>Autoabasto</v>
      </c>
      <c r="L6945" s="37">
        <f t="shared" si="2"/>
        <v>48</v>
      </c>
      <c r="M6945" s="37">
        <f t="shared" si="3"/>
        <v>28</v>
      </c>
      <c r="N6945" s="37">
        <f t="shared" si="4"/>
        <v>11</v>
      </c>
      <c r="O6945" s="37" t="str">
        <f t="array" ref="O6945">IFERROR(XLOOKUP(K6945,'Tipo de carga'!B:B,'Tipo de carga'!C:C))</f>
        <v>Diesel</v>
      </c>
    </row>
    <row r="6946">
      <c r="A6946" s="36">
        <v>1887.0</v>
      </c>
      <c r="B6946" s="37" t="str">
        <f t="array" ref="B6946">IFERROR(XLOOKUP(A6946,'Asignacion Nov'!A:A,'Asignacion Nov'!C:C))</f>
        <v>Circuitos</v>
      </c>
      <c r="C6946" s="37" t="str">
        <f t="array" ref="C6946">IFERROR(XLOOKUP(A6946,'Asignacion Nov'!A:A,'Asignacion Nov'!B:B))</f>
        <v>EC-03</v>
      </c>
      <c r="D6946" s="38">
        <v>45624.96849537037</v>
      </c>
      <c r="E6946" s="36" t="s">
        <v>279</v>
      </c>
      <c r="F6946" s="37" t="str">
        <f t="array" ref="F6946">IFERROR(XLOOKUP(E6946,Operadores!A:A,Operadores!B:B))</f>
        <v>NARCA</v>
      </c>
      <c r="G6946" s="36" t="s">
        <v>72</v>
      </c>
      <c r="H6946" s="39">
        <v>19.2</v>
      </c>
      <c r="I6946" s="40">
        <v>372.91</v>
      </c>
      <c r="J6946" s="41">
        <f t="shared" si="5"/>
        <v>7159.872</v>
      </c>
      <c r="K6946" s="37" t="str">
        <f t="array" ref="K6946">IFERROR(XLOOKUP(G6946,'Tipo de carga'!A:A,'Tipo de carga'!B:B))</f>
        <v>Autoabasto</v>
      </c>
      <c r="L6946" s="37">
        <f t="shared" si="2"/>
        <v>48</v>
      </c>
      <c r="M6946" s="37">
        <f t="shared" si="3"/>
        <v>28</v>
      </c>
      <c r="N6946" s="37">
        <f t="shared" si="4"/>
        <v>11</v>
      </c>
      <c r="O6946" s="37" t="str">
        <f t="array" ref="O6946">IFERROR(XLOOKUP(K6946,'Tipo de carga'!B:B,'Tipo de carga'!C:C))</f>
        <v>Diesel</v>
      </c>
    </row>
    <row r="6947">
      <c r="A6947" s="36">
        <v>1936.0</v>
      </c>
      <c r="B6947" s="37" t="str">
        <f t="array" ref="B6947">IFERROR(XLOOKUP(A6947,'Asignacion Nov'!A:A,'Asignacion Nov'!C:C))</f>
        <v>Circuitos</v>
      </c>
      <c r="C6947" s="37" t="str">
        <f t="array" ref="C6947">IFERROR(XLOOKUP(A6947,'Asignacion Nov'!A:A,'Asignacion Nov'!B:B))</f>
        <v>EC-03</v>
      </c>
      <c r="D6947" s="38">
        <v>45624.95265046296</v>
      </c>
      <c r="E6947" s="36" t="s">
        <v>209</v>
      </c>
      <c r="F6947" s="37" t="str">
        <f t="array" ref="F6947">IFERROR(XLOOKUP(E6947,Operadores!A:A,Operadores!B:B))</f>
        <v>OCAMA</v>
      </c>
      <c r="G6947" s="36" t="s">
        <v>72</v>
      </c>
      <c r="H6947" s="39">
        <v>19.2</v>
      </c>
      <c r="I6947" s="40">
        <v>485.17</v>
      </c>
      <c r="J6947" s="41">
        <f t="shared" si="5"/>
        <v>9315.264</v>
      </c>
      <c r="K6947" s="37" t="str">
        <f t="array" ref="K6947">IFERROR(XLOOKUP(G6947,'Tipo de carga'!A:A,'Tipo de carga'!B:B))</f>
        <v>Autoabasto</v>
      </c>
      <c r="L6947" s="37">
        <f t="shared" si="2"/>
        <v>48</v>
      </c>
      <c r="M6947" s="37">
        <f t="shared" si="3"/>
        <v>28</v>
      </c>
      <c r="N6947" s="37">
        <f t="shared" si="4"/>
        <v>11</v>
      </c>
      <c r="O6947" s="37" t="str">
        <f t="array" ref="O6947">IFERROR(XLOOKUP(K6947,'Tipo de carga'!B:B,'Tipo de carga'!C:C))</f>
        <v>Diesel</v>
      </c>
    </row>
    <row r="6948">
      <c r="A6948" s="36">
        <v>1688.0</v>
      </c>
      <c r="B6948" s="37" t="str">
        <f t="array" ref="B6948">IFERROR(XLOOKUP(A6948,'Asignacion Nov'!A:A,'Asignacion Nov'!C:C))</f>
        <v>Pilgrims Tepo</v>
      </c>
      <c r="C6948" s="37" t="str">
        <f t="array" ref="C6948">IFERROR(XLOOKUP(A6948,'Asignacion Nov'!A:A,'Asignacion Nov'!B:B))</f>
        <v>EC-02</v>
      </c>
      <c r="D6948" s="38">
        <v>45624.936631944445</v>
      </c>
      <c r="E6948" s="36" t="s">
        <v>540</v>
      </c>
      <c r="F6948" s="37" t="str">
        <f t="array" ref="F6948">IFERROR(XLOOKUP(E6948,Operadores!A:A,Operadores!B:B))</f>
        <v>RIVCRI</v>
      </c>
      <c r="G6948" s="36" t="s">
        <v>72</v>
      </c>
      <c r="H6948" s="39">
        <v>19.2</v>
      </c>
      <c r="I6948" s="40">
        <v>144.33</v>
      </c>
      <c r="J6948" s="41">
        <f t="shared" si="5"/>
        <v>2771.136</v>
      </c>
      <c r="K6948" s="37" t="str">
        <f t="array" ref="K6948">IFERROR(XLOOKUP(G6948,'Tipo de carga'!A:A,'Tipo de carga'!B:B))</f>
        <v>Autoabasto</v>
      </c>
      <c r="L6948" s="37">
        <f t="shared" si="2"/>
        <v>48</v>
      </c>
      <c r="M6948" s="37">
        <f t="shared" si="3"/>
        <v>28</v>
      </c>
      <c r="N6948" s="37">
        <f t="shared" si="4"/>
        <v>11</v>
      </c>
      <c r="O6948" s="37" t="str">
        <f t="array" ref="O6948">IFERROR(XLOOKUP(K6948,'Tipo de carga'!B:B,'Tipo de carga'!C:C))</f>
        <v>Diesel</v>
      </c>
    </row>
    <row r="6949">
      <c r="A6949" s="36">
        <v>1839.0</v>
      </c>
      <c r="B6949" s="37" t="str">
        <f t="array" ref="B6949">IFERROR(XLOOKUP(A6949,'Asignacion Nov'!A:A,'Asignacion Nov'!C:C))</f>
        <v>Liverpool Local</v>
      </c>
      <c r="C6949" s="37" t="str">
        <f t="array" ref="C6949">IFERROR(XLOOKUP(A6949,'Asignacion Nov'!A:A,'Asignacion Nov'!B:B))</f>
        <v>EC-01</v>
      </c>
      <c r="D6949" s="38">
        <v>45624.91954861111</v>
      </c>
      <c r="E6949" s="36" t="s">
        <v>491</v>
      </c>
      <c r="F6949" s="37" t="str">
        <f t="array" ref="F6949">IFERROR(XLOOKUP(E6949,Operadores!A:A,Operadores!B:B))</f>
        <v>CABCAR</v>
      </c>
      <c r="G6949" s="36" t="s">
        <v>72</v>
      </c>
      <c r="H6949" s="39">
        <v>19.2</v>
      </c>
      <c r="I6949" s="40">
        <v>691.46</v>
      </c>
      <c r="J6949" s="41">
        <f t="shared" si="5"/>
        <v>13276.032</v>
      </c>
      <c r="K6949" s="37" t="str">
        <f t="array" ref="K6949">IFERROR(XLOOKUP(G6949,'Tipo de carga'!A:A,'Tipo de carga'!B:B))</f>
        <v>Autoabasto</v>
      </c>
      <c r="L6949" s="37">
        <f t="shared" si="2"/>
        <v>48</v>
      </c>
      <c r="M6949" s="37">
        <f t="shared" si="3"/>
        <v>28</v>
      </c>
      <c r="N6949" s="37">
        <f t="shared" si="4"/>
        <v>11</v>
      </c>
      <c r="O6949" s="37" t="str">
        <f t="array" ref="O6949">IFERROR(XLOOKUP(K6949,'Tipo de carga'!B:B,'Tipo de carga'!C:C))</f>
        <v>Diesel</v>
      </c>
    </row>
    <row r="6950">
      <c r="A6950" s="36">
        <v>1832.0</v>
      </c>
      <c r="B6950" s="37" t="str">
        <f t="array" ref="B6950">IFERROR(XLOOKUP(A6950,'Asignacion Nov'!A:A,'Asignacion Nov'!C:C))</f>
        <v>Liverpool Local</v>
      </c>
      <c r="C6950" s="37" t="str">
        <f t="array" ref="C6950">IFERROR(XLOOKUP(A6950,'Asignacion Nov'!A:A,'Asignacion Nov'!B:B))</f>
        <v>EC-01</v>
      </c>
      <c r="D6950" s="38">
        <v>45624.91185185185</v>
      </c>
      <c r="E6950" s="36" t="s">
        <v>341</v>
      </c>
      <c r="F6950" s="37" t="str">
        <f t="array" ref="F6950">IFERROR(XLOOKUP(E6950,Operadores!A:A,Operadores!B:B))</f>
        <v>SALJO01</v>
      </c>
      <c r="G6950" s="36" t="s">
        <v>72</v>
      </c>
      <c r="H6950" s="39">
        <v>19.2</v>
      </c>
      <c r="I6950" s="40">
        <v>892.34</v>
      </c>
      <c r="J6950" s="41">
        <f t="shared" si="5"/>
        <v>17132.928</v>
      </c>
      <c r="K6950" s="37" t="str">
        <f t="array" ref="K6950">IFERROR(XLOOKUP(G6950,'Tipo de carga'!A:A,'Tipo de carga'!B:B))</f>
        <v>Autoabasto</v>
      </c>
      <c r="L6950" s="37">
        <f t="shared" si="2"/>
        <v>48</v>
      </c>
      <c r="M6950" s="37">
        <f t="shared" si="3"/>
        <v>28</v>
      </c>
      <c r="N6950" s="37">
        <f t="shared" si="4"/>
        <v>11</v>
      </c>
      <c r="O6950" s="37" t="str">
        <f t="array" ref="O6950">IFERROR(XLOOKUP(K6950,'Tipo de carga'!B:B,'Tipo de carga'!C:C))</f>
        <v>Diesel</v>
      </c>
    </row>
    <row r="6951">
      <c r="A6951" s="36">
        <v>1757.0</v>
      </c>
      <c r="B6951" s="37" t="str">
        <f t="array" ref="B6951">IFERROR(XLOOKUP(A6951,'Asignacion Nov'!A:A,'Asignacion Nov'!C:C))</f>
        <v>Pilgrims Tepo</v>
      </c>
      <c r="C6951" s="37" t="str">
        <f t="array" ref="C6951">IFERROR(XLOOKUP(A6951,'Asignacion Nov'!A:A,'Asignacion Nov'!B:B))</f>
        <v>EC-02</v>
      </c>
      <c r="D6951" s="38">
        <v>45624.8984375</v>
      </c>
      <c r="E6951" s="36" t="s">
        <v>171</v>
      </c>
      <c r="F6951" s="37" t="str">
        <f t="array" ref="F6951">IFERROR(XLOOKUP(E6951,Operadores!A:A,Operadores!B:B))</f>
        <v>RAMJOS</v>
      </c>
      <c r="G6951" s="36" t="s">
        <v>72</v>
      </c>
      <c r="H6951" s="39">
        <v>19.2</v>
      </c>
      <c r="I6951" s="40">
        <v>24.2</v>
      </c>
      <c r="J6951" s="41">
        <f t="shared" si="5"/>
        <v>464.64</v>
      </c>
      <c r="K6951" s="37" t="str">
        <f t="array" ref="K6951">IFERROR(XLOOKUP(G6951,'Tipo de carga'!A:A,'Tipo de carga'!B:B))</f>
        <v>Autoabasto</v>
      </c>
      <c r="L6951" s="37">
        <f t="shared" si="2"/>
        <v>48</v>
      </c>
      <c r="M6951" s="37">
        <f t="shared" si="3"/>
        <v>28</v>
      </c>
      <c r="N6951" s="37">
        <f t="shared" si="4"/>
        <v>11</v>
      </c>
      <c r="O6951" s="37" t="str">
        <f t="array" ref="O6951">IFERROR(XLOOKUP(K6951,'Tipo de carga'!B:B,'Tipo de carga'!C:C))</f>
        <v>Diesel</v>
      </c>
    </row>
    <row r="6952">
      <c r="A6952" s="36">
        <v>1934.0</v>
      </c>
      <c r="B6952" s="37" t="str">
        <f t="array" ref="B6952">IFERROR(XLOOKUP(A6952,'Asignacion Nov'!A:A,'Asignacion Nov'!C:C))</f>
        <v>Circuitos</v>
      </c>
      <c r="C6952" s="37" t="str">
        <f t="array" ref="C6952">IFERROR(XLOOKUP(A6952,'Asignacion Nov'!A:A,'Asignacion Nov'!B:B))</f>
        <v>EC-03</v>
      </c>
      <c r="D6952" s="38">
        <v>45624.891238425924</v>
      </c>
      <c r="E6952" s="36" t="s">
        <v>272</v>
      </c>
      <c r="F6952" s="37" t="str">
        <f t="array" ref="F6952">IFERROR(XLOOKUP(E6952,Operadores!A:A,Operadores!B:B))</f>
        <v>AVIEN</v>
      </c>
      <c r="G6952" s="36" t="s">
        <v>72</v>
      </c>
      <c r="H6952" s="39">
        <v>19.2</v>
      </c>
      <c r="I6952" s="40">
        <v>309.07</v>
      </c>
      <c r="J6952" s="41">
        <f t="shared" si="5"/>
        <v>5934.144</v>
      </c>
      <c r="K6952" s="37" t="str">
        <f t="array" ref="K6952">IFERROR(XLOOKUP(G6952,'Tipo de carga'!A:A,'Tipo de carga'!B:B))</f>
        <v>Autoabasto</v>
      </c>
      <c r="L6952" s="37">
        <f t="shared" si="2"/>
        <v>48</v>
      </c>
      <c r="M6952" s="37">
        <f t="shared" si="3"/>
        <v>28</v>
      </c>
      <c r="N6952" s="37">
        <f t="shared" si="4"/>
        <v>11</v>
      </c>
      <c r="O6952" s="37" t="str">
        <f t="array" ref="O6952">IFERROR(XLOOKUP(K6952,'Tipo de carga'!B:B,'Tipo de carga'!C:C))</f>
        <v>Diesel</v>
      </c>
    </row>
    <row r="6953">
      <c r="A6953" s="36">
        <v>1754.0</v>
      </c>
      <c r="B6953" s="37" t="str">
        <f t="array" ref="B6953">IFERROR(XLOOKUP(A6953,'Asignacion Nov'!A:A,'Asignacion Nov'!C:C))</f>
        <v>Pilgrims Tepo</v>
      </c>
      <c r="C6953" s="37" t="str">
        <f t="array" ref="C6953">IFERROR(XLOOKUP(A6953,'Asignacion Nov'!A:A,'Asignacion Nov'!B:B))</f>
        <v>EC-02</v>
      </c>
      <c r="D6953" s="38">
        <v>45624.874131944445</v>
      </c>
      <c r="E6953" s="36" t="s">
        <v>449</v>
      </c>
      <c r="F6953" s="37" t="str">
        <f t="array" ref="F6953">IFERROR(XLOOKUP(E6953,Operadores!A:A,Operadores!B:B))</f>
        <v>PATRAM</v>
      </c>
      <c r="G6953" s="36" t="s">
        <v>72</v>
      </c>
      <c r="H6953" s="39">
        <v>19.2</v>
      </c>
      <c r="I6953" s="40">
        <v>261.38</v>
      </c>
      <c r="J6953" s="41">
        <f t="shared" si="5"/>
        <v>5018.496</v>
      </c>
      <c r="K6953" s="37" t="str">
        <f t="array" ref="K6953">IFERROR(XLOOKUP(G6953,'Tipo de carga'!A:A,'Tipo de carga'!B:B))</f>
        <v>Autoabasto</v>
      </c>
      <c r="L6953" s="37">
        <f t="shared" si="2"/>
        <v>48</v>
      </c>
      <c r="M6953" s="37">
        <f t="shared" si="3"/>
        <v>28</v>
      </c>
      <c r="N6953" s="37">
        <f t="shared" si="4"/>
        <v>11</v>
      </c>
      <c r="O6953" s="37" t="str">
        <f t="array" ref="O6953">IFERROR(XLOOKUP(K6953,'Tipo de carga'!B:B,'Tipo de carga'!C:C))</f>
        <v>Diesel</v>
      </c>
    </row>
    <row r="6954">
      <c r="A6954" s="36">
        <v>1802.0</v>
      </c>
      <c r="B6954" s="37" t="str">
        <f t="array" ref="B6954">IFERROR(XLOOKUP(A6954,'Asignacion Nov'!A:A,'Asignacion Nov'!C:C))</f>
        <v>Liverpool Local</v>
      </c>
      <c r="C6954" s="37" t="str">
        <f t="array" ref="C6954">IFERROR(XLOOKUP(A6954,'Asignacion Nov'!A:A,'Asignacion Nov'!B:B))</f>
        <v>EC-01</v>
      </c>
      <c r="D6954" s="38">
        <v>45624.833078703705</v>
      </c>
      <c r="E6954" s="36" t="s">
        <v>332</v>
      </c>
      <c r="F6954" s="37" t="str">
        <f t="array" ref="F6954">IFERROR(XLOOKUP(E6954,Operadores!A:A,Operadores!B:B))</f>
        <v>OROMAR</v>
      </c>
      <c r="G6954" s="36" t="s">
        <v>72</v>
      </c>
      <c r="H6954" s="39">
        <v>19.2</v>
      </c>
      <c r="I6954" s="40">
        <v>584.24</v>
      </c>
      <c r="J6954" s="41">
        <f t="shared" si="5"/>
        <v>11217.408</v>
      </c>
      <c r="K6954" s="37" t="str">
        <f t="array" ref="K6954">IFERROR(XLOOKUP(G6954,'Tipo de carga'!A:A,'Tipo de carga'!B:B))</f>
        <v>Autoabasto</v>
      </c>
      <c r="L6954" s="37">
        <f t="shared" si="2"/>
        <v>48</v>
      </c>
      <c r="M6954" s="37">
        <f t="shared" si="3"/>
        <v>28</v>
      </c>
      <c r="N6954" s="37">
        <f t="shared" si="4"/>
        <v>11</v>
      </c>
      <c r="O6954" s="37" t="str">
        <f t="array" ref="O6954">IFERROR(XLOOKUP(K6954,'Tipo de carga'!B:B,'Tipo de carga'!C:C))</f>
        <v>Diesel</v>
      </c>
    </row>
    <row r="6955">
      <c r="A6955" s="36">
        <v>1991.0</v>
      </c>
      <c r="B6955" s="37" t="str">
        <f t="array" ref="B6955">IFERROR(XLOOKUP(A6955,'Asignacion Nov'!A:A,'Asignacion Nov'!C:C))</f>
        <v>MeLi Dedicado Merida</v>
      </c>
      <c r="C6955" s="37" t="str">
        <f t="array" ref="C6955">IFERROR(XLOOKUP(A6955,'Asignacion Nov'!A:A,'Asignacion Nov'!B:B))</f>
        <v>EC-05</v>
      </c>
      <c r="D6955" s="38">
        <v>45624.82655092593</v>
      </c>
      <c r="E6955" s="36" t="s">
        <v>204</v>
      </c>
      <c r="F6955" s="37" t="str">
        <f t="array" ref="F6955">IFERROR(XLOOKUP(E6955,Operadores!A:A,Operadores!B:B))</f>
        <v>AGUARM</v>
      </c>
      <c r="G6955" s="36" t="s">
        <v>72</v>
      </c>
      <c r="H6955" s="39">
        <v>19.2</v>
      </c>
      <c r="I6955" s="40">
        <v>298.46</v>
      </c>
      <c r="J6955" s="41">
        <f t="shared" si="5"/>
        <v>5730.432</v>
      </c>
      <c r="K6955" s="37" t="str">
        <f t="array" ref="K6955">IFERROR(XLOOKUP(G6955,'Tipo de carga'!A:A,'Tipo de carga'!B:B))</f>
        <v>Autoabasto</v>
      </c>
      <c r="L6955" s="37">
        <f t="shared" si="2"/>
        <v>48</v>
      </c>
      <c r="M6955" s="37">
        <f t="shared" si="3"/>
        <v>28</v>
      </c>
      <c r="N6955" s="37">
        <f t="shared" si="4"/>
        <v>11</v>
      </c>
      <c r="O6955" s="37" t="str">
        <f t="array" ref="O6955">IFERROR(XLOOKUP(K6955,'Tipo de carga'!B:B,'Tipo de carga'!C:C))</f>
        <v>Diesel</v>
      </c>
    </row>
    <row r="6956">
      <c r="A6956" s="36">
        <v>1863.0</v>
      </c>
      <c r="B6956" s="37" t="str">
        <f t="array" ref="B6956">IFERROR(XLOOKUP(A6956,'Asignacion Nov'!A:A,'Asignacion Nov'!C:C))</f>
        <v>Pilgrims Tepo</v>
      </c>
      <c r="C6956" s="37" t="str">
        <f t="array" ref="C6956">IFERROR(XLOOKUP(A6956,'Asignacion Nov'!A:A,'Asignacion Nov'!B:B))</f>
        <v>EC-02</v>
      </c>
      <c r="D6956" s="38">
        <v>45624.81717592593</v>
      </c>
      <c r="E6956" s="36" t="s">
        <v>324</v>
      </c>
      <c r="F6956" s="37" t="str">
        <f t="array" ref="F6956">IFERROR(XLOOKUP(E6956,Operadores!A:A,Operadores!B:B))</f>
        <v>MORDAN</v>
      </c>
      <c r="G6956" s="36" t="s">
        <v>72</v>
      </c>
      <c r="H6956" s="39">
        <v>19.2</v>
      </c>
      <c r="I6956" s="40">
        <v>262.88</v>
      </c>
      <c r="J6956" s="41">
        <f t="shared" si="5"/>
        <v>5047.296</v>
      </c>
      <c r="K6956" s="37" t="str">
        <f t="array" ref="K6956">IFERROR(XLOOKUP(G6956,'Tipo de carga'!A:A,'Tipo de carga'!B:B))</f>
        <v>Autoabasto</v>
      </c>
      <c r="L6956" s="37">
        <f t="shared" si="2"/>
        <v>48</v>
      </c>
      <c r="M6956" s="37">
        <f t="shared" si="3"/>
        <v>28</v>
      </c>
      <c r="N6956" s="37">
        <f t="shared" si="4"/>
        <v>11</v>
      </c>
      <c r="O6956" s="37" t="str">
        <f t="array" ref="O6956">IFERROR(XLOOKUP(K6956,'Tipo de carga'!B:B,'Tipo de carga'!C:C))</f>
        <v>Diesel</v>
      </c>
    </row>
    <row r="6957">
      <c r="A6957" s="36">
        <v>2017.0</v>
      </c>
      <c r="B6957" s="37" t="str">
        <f t="array" ref="B6957">IFERROR(XLOOKUP(A6957,'Asignacion Nov'!A:A,'Asignacion Nov'!C:C))</f>
        <v>MeLi Dedicado TD</v>
      </c>
      <c r="C6957" s="37" t="str">
        <f t="array" ref="C6957">IFERROR(XLOOKUP(A6957,'Asignacion Nov'!A:A,'Asignacion Nov'!B:B))</f>
        <v>EC-05</v>
      </c>
      <c r="D6957" s="38">
        <v>45624.80334490741</v>
      </c>
      <c r="E6957" s="36" t="s">
        <v>300</v>
      </c>
      <c r="F6957" s="37" t="str">
        <f t="array" ref="F6957">IFERROR(XLOOKUP(E6957,Operadores!A:A,Operadores!B:B))</f>
        <v>QUIULI</v>
      </c>
      <c r="G6957" s="36" t="s">
        <v>72</v>
      </c>
      <c r="H6957" s="39">
        <v>19.2</v>
      </c>
      <c r="I6957" s="40">
        <v>235.7</v>
      </c>
      <c r="J6957" s="41">
        <f t="shared" si="5"/>
        <v>4525.44</v>
      </c>
      <c r="K6957" s="37" t="str">
        <f t="array" ref="K6957">IFERROR(XLOOKUP(G6957,'Tipo de carga'!A:A,'Tipo de carga'!B:B))</f>
        <v>Autoabasto</v>
      </c>
      <c r="L6957" s="37">
        <f t="shared" si="2"/>
        <v>48</v>
      </c>
      <c r="M6957" s="37">
        <f t="shared" si="3"/>
        <v>28</v>
      </c>
      <c r="N6957" s="37">
        <f t="shared" si="4"/>
        <v>11</v>
      </c>
      <c r="O6957" s="37" t="str">
        <f t="array" ref="O6957">IFERROR(XLOOKUP(K6957,'Tipo de carga'!B:B,'Tipo de carga'!C:C))</f>
        <v>Diesel</v>
      </c>
    </row>
    <row r="6958">
      <c r="A6958" s="36">
        <v>1881.0</v>
      </c>
      <c r="B6958" s="37" t="str">
        <f t="array" ref="B6958">IFERROR(XLOOKUP(A6958,'Asignacion Nov'!A:A,'Asignacion Nov'!C:C))</f>
        <v>Circuitos</v>
      </c>
      <c r="C6958" s="37" t="str">
        <f t="array" ref="C6958">IFERROR(XLOOKUP(A6958,'Asignacion Nov'!A:A,'Asignacion Nov'!B:B))</f>
        <v>EC-03</v>
      </c>
      <c r="D6958" s="38">
        <v>45624.80196759259</v>
      </c>
      <c r="E6958" s="36" t="s">
        <v>210</v>
      </c>
      <c r="F6958" s="37" t="str">
        <f t="array" ref="F6958">IFERROR(XLOOKUP(E6958,Operadores!A:A,Operadores!B:B))</f>
        <v>CERJER</v>
      </c>
      <c r="G6958" s="36" t="s">
        <v>72</v>
      </c>
      <c r="H6958" s="39">
        <v>19.2</v>
      </c>
      <c r="I6958" s="40">
        <v>730.0</v>
      </c>
      <c r="J6958" s="41">
        <f t="shared" si="5"/>
        <v>14016</v>
      </c>
      <c r="K6958" s="37" t="str">
        <f t="array" ref="K6958">IFERROR(XLOOKUP(G6958,'Tipo de carga'!A:A,'Tipo de carga'!B:B))</f>
        <v>Autoabasto</v>
      </c>
      <c r="L6958" s="37">
        <f t="shared" si="2"/>
        <v>48</v>
      </c>
      <c r="M6958" s="37">
        <f t="shared" si="3"/>
        <v>28</v>
      </c>
      <c r="N6958" s="37">
        <f t="shared" si="4"/>
        <v>11</v>
      </c>
      <c r="O6958" s="37" t="str">
        <f t="array" ref="O6958">IFERROR(XLOOKUP(K6958,'Tipo de carga'!B:B,'Tipo de carga'!C:C))</f>
        <v>Diesel</v>
      </c>
    </row>
    <row r="6959">
      <c r="A6959" s="36">
        <v>1795.0</v>
      </c>
      <c r="B6959" s="37" t="str">
        <f t="array" ref="B6959">IFERROR(XLOOKUP(A6959,'Asignacion Nov'!A:A,'Asignacion Nov'!C:C))</f>
        <v>Pilgrims Tepo</v>
      </c>
      <c r="C6959" s="37" t="str">
        <f t="array" ref="C6959">IFERROR(XLOOKUP(A6959,'Asignacion Nov'!A:A,'Asignacion Nov'!B:B))</f>
        <v>EC-02</v>
      </c>
      <c r="D6959" s="38">
        <v>45624.79645833333</v>
      </c>
      <c r="E6959" s="36" t="s">
        <v>379</v>
      </c>
      <c r="F6959" s="37" t="str">
        <f t="array" ref="F6959">IFERROR(XLOOKUP(E6959,Operadores!A:A,Operadores!B:B))</f>
        <v>MEDAND</v>
      </c>
      <c r="G6959" s="36" t="s">
        <v>72</v>
      </c>
      <c r="H6959" s="39">
        <v>19.2</v>
      </c>
      <c r="I6959" s="40">
        <v>222.53</v>
      </c>
      <c r="J6959" s="41">
        <f t="shared" si="5"/>
        <v>4272.576</v>
      </c>
      <c r="K6959" s="37" t="str">
        <f t="array" ref="K6959">IFERROR(XLOOKUP(G6959,'Tipo de carga'!A:A,'Tipo de carga'!B:B))</f>
        <v>Autoabasto</v>
      </c>
      <c r="L6959" s="37">
        <f t="shared" si="2"/>
        <v>48</v>
      </c>
      <c r="M6959" s="37">
        <f t="shared" si="3"/>
        <v>28</v>
      </c>
      <c r="N6959" s="37">
        <f t="shared" si="4"/>
        <v>11</v>
      </c>
      <c r="O6959" s="37" t="str">
        <f t="array" ref="O6959">IFERROR(XLOOKUP(K6959,'Tipo de carga'!B:B,'Tipo de carga'!C:C))</f>
        <v>Diesel</v>
      </c>
    </row>
    <row r="6960">
      <c r="A6960" s="36">
        <v>1689.0</v>
      </c>
      <c r="B6960" s="37" t="str">
        <f t="array" ref="B6960">IFERROR(XLOOKUP(A6960,'Asignacion Nov'!A:A,'Asignacion Nov'!C:C))</f>
        <v>Pilgrims Tepo</v>
      </c>
      <c r="C6960" s="37" t="str">
        <f t="array" ref="C6960">IFERROR(XLOOKUP(A6960,'Asignacion Nov'!A:A,'Asignacion Nov'!B:B))</f>
        <v>EC-02</v>
      </c>
      <c r="D6960" s="38">
        <v>45624.786631944444</v>
      </c>
      <c r="E6960" s="36" t="s">
        <v>326</v>
      </c>
      <c r="F6960" s="37" t="str">
        <f t="array" ref="F6960">IFERROR(XLOOKUP(E6960,Operadores!A:A,Operadores!B:B))</f>
        <v>SANJOR</v>
      </c>
      <c r="G6960" s="36" t="s">
        <v>72</v>
      </c>
      <c r="H6960" s="39">
        <v>19.2</v>
      </c>
      <c r="I6960" s="40">
        <v>242.16</v>
      </c>
      <c r="J6960" s="41">
        <f t="shared" si="5"/>
        <v>4649.472</v>
      </c>
      <c r="K6960" s="37" t="str">
        <f t="array" ref="K6960">IFERROR(XLOOKUP(G6960,'Tipo de carga'!A:A,'Tipo de carga'!B:B))</f>
        <v>Autoabasto</v>
      </c>
      <c r="L6960" s="37">
        <f t="shared" si="2"/>
        <v>48</v>
      </c>
      <c r="M6960" s="37">
        <f t="shared" si="3"/>
        <v>28</v>
      </c>
      <c r="N6960" s="37">
        <f t="shared" si="4"/>
        <v>11</v>
      </c>
      <c r="O6960" s="37" t="str">
        <f t="array" ref="O6960">IFERROR(XLOOKUP(K6960,'Tipo de carga'!B:B,'Tipo de carga'!C:C))</f>
        <v>Diesel</v>
      </c>
    </row>
    <row r="6961">
      <c r="A6961" s="36">
        <v>1931.0</v>
      </c>
      <c r="B6961" s="37" t="str">
        <f t="array" ref="B6961">IFERROR(XLOOKUP(A6961,'Asignacion Nov'!A:A,'Asignacion Nov'!C:C))</f>
        <v>Circuitos</v>
      </c>
      <c r="C6961" s="37" t="str">
        <f t="array" ref="C6961">IFERROR(XLOOKUP(A6961,'Asignacion Nov'!A:A,'Asignacion Nov'!B:B))</f>
        <v>EC-03</v>
      </c>
      <c r="D6961" s="38">
        <v>45624.78587962963</v>
      </c>
      <c r="E6961" s="36" t="s">
        <v>26</v>
      </c>
      <c r="F6961" s="37" t="str">
        <f t="array" ref="F6961">IFERROR(XLOOKUP(E6961,Operadores!A:A,Operadores!B:B))</f>
        <v>ARBJO</v>
      </c>
      <c r="G6961" s="36" t="s">
        <v>72</v>
      </c>
      <c r="H6961" s="39">
        <v>19.2</v>
      </c>
      <c r="I6961" s="40">
        <v>395.08</v>
      </c>
      <c r="J6961" s="41">
        <f t="shared" si="5"/>
        <v>7585.536</v>
      </c>
      <c r="K6961" s="37" t="str">
        <f t="array" ref="K6961">IFERROR(XLOOKUP(G6961,'Tipo de carga'!A:A,'Tipo de carga'!B:B))</f>
        <v>Autoabasto</v>
      </c>
      <c r="L6961" s="37">
        <f t="shared" si="2"/>
        <v>48</v>
      </c>
      <c r="M6961" s="37">
        <f t="shared" si="3"/>
        <v>28</v>
      </c>
      <c r="N6961" s="37">
        <f t="shared" si="4"/>
        <v>11</v>
      </c>
      <c r="O6961" s="37" t="str">
        <f t="array" ref="O6961">IFERROR(XLOOKUP(K6961,'Tipo de carga'!B:B,'Tipo de carga'!C:C))</f>
        <v>Diesel</v>
      </c>
    </row>
    <row r="6962">
      <c r="A6962" s="36">
        <v>1768.0</v>
      </c>
      <c r="B6962" s="37" t="str">
        <f t="array" ref="B6962">IFERROR(XLOOKUP(A6962,'Asignacion Nov'!A:A,'Asignacion Nov'!C:C))</f>
        <v>Circuitos</v>
      </c>
      <c r="C6962" s="37" t="str">
        <f t="array" ref="C6962">IFERROR(XLOOKUP(A6962,'Asignacion Nov'!A:A,'Asignacion Nov'!B:B))</f>
        <v>EC-03</v>
      </c>
      <c r="D6962" s="38">
        <v>45624.77644675926</v>
      </c>
      <c r="E6962" s="36" t="s">
        <v>429</v>
      </c>
      <c r="F6962" s="37" t="str">
        <f t="array" ref="F6962">IFERROR(XLOOKUP(E6962,Operadores!A:A,Operadores!B:B))</f>
        <v>RODLEO</v>
      </c>
      <c r="G6962" s="36" t="s">
        <v>72</v>
      </c>
      <c r="H6962" s="39">
        <v>19.2</v>
      </c>
      <c r="I6962" s="40">
        <v>85.27</v>
      </c>
      <c r="J6962" s="41">
        <f t="shared" si="5"/>
        <v>1637.184</v>
      </c>
      <c r="K6962" s="37" t="str">
        <f t="array" ref="K6962">IFERROR(XLOOKUP(G6962,'Tipo de carga'!A:A,'Tipo de carga'!B:B))</f>
        <v>Autoabasto</v>
      </c>
      <c r="L6962" s="37">
        <f t="shared" si="2"/>
        <v>48</v>
      </c>
      <c r="M6962" s="37">
        <f t="shared" si="3"/>
        <v>28</v>
      </c>
      <c r="N6962" s="37">
        <f t="shared" si="4"/>
        <v>11</v>
      </c>
      <c r="O6962" s="37" t="str">
        <f t="array" ref="O6962">IFERROR(XLOOKUP(K6962,'Tipo de carga'!B:B,'Tipo de carga'!C:C))</f>
        <v>Diesel</v>
      </c>
    </row>
    <row r="6963">
      <c r="A6963" s="36">
        <v>2066.0</v>
      </c>
      <c r="B6963" s="37" t="str">
        <f t="array" ref="B6963">IFERROR(XLOOKUP(A6963,'Asignacion Nov'!A:A,'Asignacion Nov'!C:C))</f>
        <v>Peñafiel Tecamac</v>
      </c>
      <c r="C6963" s="37" t="str">
        <f t="array" ref="C6963">IFERROR(XLOOKUP(A6963,'Asignacion Nov'!A:A,'Asignacion Nov'!B:B))</f>
        <v>EC-02</v>
      </c>
      <c r="D6963" s="38">
        <v>45624.77329861111</v>
      </c>
      <c r="E6963" s="36" t="s">
        <v>428</v>
      </c>
      <c r="F6963" s="37" t="str">
        <f t="array" ref="F6963">IFERROR(XLOOKUP(E6963,Operadores!A:A,Operadores!B:B))</f>
        <v>MARADO</v>
      </c>
      <c r="G6963" s="36" t="s">
        <v>72</v>
      </c>
      <c r="H6963" s="39">
        <v>19.2</v>
      </c>
      <c r="I6963" s="40">
        <v>179.89</v>
      </c>
      <c r="J6963" s="41">
        <f t="shared" si="5"/>
        <v>3453.888</v>
      </c>
      <c r="K6963" s="37" t="str">
        <f t="array" ref="K6963">IFERROR(XLOOKUP(G6963,'Tipo de carga'!A:A,'Tipo de carga'!B:B))</f>
        <v>Autoabasto</v>
      </c>
      <c r="L6963" s="37">
        <f t="shared" si="2"/>
        <v>48</v>
      </c>
      <c r="M6963" s="37">
        <f t="shared" si="3"/>
        <v>28</v>
      </c>
      <c r="N6963" s="37">
        <f t="shared" si="4"/>
        <v>11</v>
      </c>
      <c r="O6963" s="37" t="str">
        <f t="array" ref="O6963">IFERROR(XLOOKUP(K6963,'Tipo de carga'!B:B,'Tipo de carga'!C:C))</f>
        <v>Diesel</v>
      </c>
    </row>
    <row r="6964">
      <c r="A6964" s="36">
        <v>1852.0</v>
      </c>
      <c r="B6964" s="37" t="str">
        <f t="array" ref="B6964">IFERROR(XLOOKUP(A6964,'Asignacion Nov'!A:A,'Asignacion Nov'!C:C))</f>
        <v>Circuitos</v>
      </c>
      <c r="C6964" s="37" t="str">
        <f t="array" ref="C6964">IFERROR(XLOOKUP(A6964,'Asignacion Nov'!A:A,'Asignacion Nov'!B:B))</f>
        <v>EC-03</v>
      </c>
      <c r="D6964" s="38">
        <v>45624.76431712963</v>
      </c>
      <c r="E6964" s="36" t="s">
        <v>405</v>
      </c>
      <c r="F6964" s="37" t="str">
        <f t="array" ref="F6964">IFERROR(XLOOKUP(E6964,Operadores!A:A,Operadores!B:B))</f>
        <v>RUIFR</v>
      </c>
      <c r="G6964" s="36" t="s">
        <v>72</v>
      </c>
      <c r="H6964" s="39">
        <v>19.2</v>
      </c>
      <c r="I6964" s="40">
        <v>492.46</v>
      </c>
      <c r="J6964" s="41">
        <f t="shared" si="5"/>
        <v>9455.232</v>
      </c>
      <c r="K6964" s="37" t="str">
        <f t="array" ref="K6964">IFERROR(XLOOKUP(G6964,'Tipo de carga'!A:A,'Tipo de carga'!B:B))</f>
        <v>Autoabasto</v>
      </c>
      <c r="L6964" s="37">
        <f t="shared" si="2"/>
        <v>48</v>
      </c>
      <c r="M6964" s="37">
        <f t="shared" si="3"/>
        <v>28</v>
      </c>
      <c r="N6964" s="37">
        <f t="shared" si="4"/>
        <v>11</v>
      </c>
      <c r="O6964" s="37" t="str">
        <f t="array" ref="O6964">IFERROR(XLOOKUP(K6964,'Tipo de carga'!B:B,'Tipo de carga'!C:C))</f>
        <v>Diesel</v>
      </c>
    </row>
    <row r="6965">
      <c r="A6965" s="36">
        <v>1767.0</v>
      </c>
      <c r="B6965" s="37" t="str">
        <f t="array" ref="B6965">IFERROR(XLOOKUP(A6965,'Asignacion Nov'!A:A,'Asignacion Nov'!C:C))</f>
        <v>Pilgrims Tepo</v>
      </c>
      <c r="C6965" s="37" t="str">
        <f t="array" ref="C6965">IFERROR(XLOOKUP(A6965,'Asignacion Nov'!A:A,'Asignacion Nov'!B:B))</f>
        <v>EC-02</v>
      </c>
      <c r="D6965" s="38">
        <v>45624.76043981482</v>
      </c>
      <c r="E6965" s="36" t="s">
        <v>477</v>
      </c>
      <c r="F6965" s="37" t="str">
        <f t="array" ref="F6965">IFERROR(XLOOKUP(E6965,Operadores!A:A,Operadores!B:B))</f>
        <v>GARJOS01</v>
      </c>
      <c r="G6965" s="36" t="s">
        <v>72</v>
      </c>
      <c r="H6965" s="39">
        <v>19.2</v>
      </c>
      <c r="I6965" s="40">
        <v>228.14</v>
      </c>
      <c r="J6965" s="41">
        <f t="shared" si="5"/>
        <v>4380.288</v>
      </c>
      <c r="K6965" s="37" t="str">
        <f t="array" ref="K6965">IFERROR(XLOOKUP(G6965,'Tipo de carga'!A:A,'Tipo de carga'!B:B))</f>
        <v>Autoabasto</v>
      </c>
      <c r="L6965" s="37">
        <f t="shared" si="2"/>
        <v>48</v>
      </c>
      <c r="M6965" s="37">
        <f t="shared" si="3"/>
        <v>28</v>
      </c>
      <c r="N6965" s="37">
        <f t="shared" si="4"/>
        <v>11</v>
      </c>
      <c r="O6965" s="37" t="str">
        <f t="array" ref="O6965">IFERROR(XLOOKUP(K6965,'Tipo de carga'!B:B,'Tipo de carga'!C:C))</f>
        <v>Diesel</v>
      </c>
    </row>
    <row r="6966">
      <c r="A6966" s="36">
        <v>1998.0</v>
      </c>
      <c r="B6966" s="37" t="str">
        <f t="array" ref="B6966">IFERROR(XLOOKUP(A6966,'Asignacion Nov'!A:A,'Asignacion Nov'!C:C))</f>
        <v>MeLi Dedicado Merida</v>
      </c>
      <c r="C6966" s="37" t="str">
        <f t="array" ref="C6966">IFERROR(XLOOKUP(A6966,'Asignacion Nov'!A:A,'Asignacion Nov'!B:B))</f>
        <v>EC-05</v>
      </c>
      <c r="D6966" s="38">
        <v>45624.719722222224</v>
      </c>
      <c r="E6966" s="36" t="s">
        <v>452</v>
      </c>
      <c r="F6966" s="37" t="str">
        <f t="array" ref="F6966">IFERROR(XLOOKUP(E6966,Operadores!A:A,Operadores!B:B))</f>
        <v>AGUMAU</v>
      </c>
      <c r="G6966" s="36" t="s">
        <v>72</v>
      </c>
      <c r="H6966" s="39">
        <v>19.2</v>
      </c>
      <c r="I6966" s="40">
        <v>295.05</v>
      </c>
      <c r="J6966" s="41">
        <f t="shared" si="5"/>
        <v>5664.96</v>
      </c>
      <c r="K6966" s="37" t="str">
        <f t="array" ref="K6966">IFERROR(XLOOKUP(G6966,'Tipo de carga'!A:A,'Tipo de carga'!B:B))</f>
        <v>Autoabasto</v>
      </c>
      <c r="L6966" s="37">
        <f t="shared" si="2"/>
        <v>48</v>
      </c>
      <c r="M6966" s="37">
        <f t="shared" si="3"/>
        <v>28</v>
      </c>
      <c r="N6966" s="37">
        <f t="shared" si="4"/>
        <v>11</v>
      </c>
      <c r="O6966" s="37" t="str">
        <f t="array" ref="O6966">IFERROR(XLOOKUP(K6966,'Tipo de carga'!B:B,'Tipo de carga'!C:C))</f>
        <v>Diesel</v>
      </c>
    </row>
    <row r="6967">
      <c r="A6967" s="36">
        <v>1943.0</v>
      </c>
      <c r="B6967" s="37" t="str">
        <f t="array" ref="B6967">IFERROR(XLOOKUP(A6967,'Asignacion Nov'!A:A,'Asignacion Nov'!C:C))</f>
        <v>Circuitos</v>
      </c>
      <c r="C6967" s="37" t="str">
        <f t="array" ref="C6967">IFERROR(XLOOKUP(A6967,'Asignacion Nov'!A:A,'Asignacion Nov'!B:B))</f>
        <v>EC-03</v>
      </c>
      <c r="D6967" s="38">
        <v>45624.709872685184</v>
      </c>
      <c r="E6967" s="36" t="s">
        <v>329</v>
      </c>
      <c r="F6967" s="37" t="str">
        <f t="array" ref="F6967">IFERROR(XLOOKUP(E6967,Operadores!A:A,Operadores!B:B))</f>
        <v>RODRAU01</v>
      </c>
      <c r="G6967" s="36" t="s">
        <v>72</v>
      </c>
      <c r="H6967" s="39">
        <v>19.2</v>
      </c>
      <c r="I6967" s="40">
        <v>111.81</v>
      </c>
      <c r="J6967" s="41">
        <f t="shared" si="5"/>
        <v>2146.752</v>
      </c>
      <c r="K6967" s="37" t="str">
        <f t="array" ref="K6967">IFERROR(XLOOKUP(G6967,'Tipo de carga'!A:A,'Tipo de carga'!B:B))</f>
        <v>Autoabasto</v>
      </c>
      <c r="L6967" s="37">
        <f t="shared" si="2"/>
        <v>48</v>
      </c>
      <c r="M6967" s="37">
        <f t="shared" si="3"/>
        <v>28</v>
      </c>
      <c r="N6967" s="37">
        <f t="shared" si="4"/>
        <v>11</v>
      </c>
      <c r="O6967" s="37" t="str">
        <f t="array" ref="O6967">IFERROR(XLOOKUP(K6967,'Tipo de carga'!B:B,'Tipo de carga'!C:C))</f>
        <v>Diesel</v>
      </c>
    </row>
    <row r="6968">
      <c r="A6968" s="36">
        <v>1974.0</v>
      </c>
      <c r="B6968" s="37" t="str">
        <f t="array" ref="B6968">IFERROR(XLOOKUP(A6968,'Asignacion Nov'!A:A,'Asignacion Nov'!C:C))</f>
        <v>MeLi asignado SD</v>
      </c>
      <c r="C6968" s="37" t="str">
        <f t="array" ref="C6968">IFERROR(XLOOKUP(A6968,'Asignacion Nov'!A:A,'Asignacion Nov'!B:B))</f>
        <v>EC-05</v>
      </c>
      <c r="D6968" s="38">
        <v>45624.70290509259</v>
      </c>
      <c r="E6968" s="36" t="s">
        <v>507</v>
      </c>
      <c r="F6968" s="37" t="str">
        <f t="array" ref="F6968">IFERROR(XLOOKUP(E6968,Operadores!A:A,Operadores!B:B))</f>
        <v>SOLBRI</v>
      </c>
      <c r="G6968" s="36" t="s">
        <v>72</v>
      </c>
      <c r="H6968" s="39">
        <v>19.2</v>
      </c>
      <c r="I6968" s="40">
        <v>670.12</v>
      </c>
      <c r="J6968" s="41">
        <f t="shared" si="5"/>
        <v>12866.304</v>
      </c>
      <c r="K6968" s="37" t="str">
        <f t="array" ref="K6968">IFERROR(XLOOKUP(G6968,'Tipo de carga'!A:A,'Tipo de carga'!B:B))</f>
        <v>Autoabasto</v>
      </c>
      <c r="L6968" s="37">
        <f t="shared" si="2"/>
        <v>48</v>
      </c>
      <c r="M6968" s="37">
        <f t="shared" si="3"/>
        <v>28</v>
      </c>
      <c r="N6968" s="37">
        <f t="shared" si="4"/>
        <v>11</v>
      </c>
      <c r="O6968" s="37" t="str">
        <f t="array" ref="O6968">IFERROR(XLOOKUP(K6968,'Tipo de carga'!B:B,'Tipo de carga'!C:C))</f>
        <v>Diesel</v>
      </c>
    </row>
    <row r="6969">
      <c r="A6969" s="36">
        <v>1909.0</v>
      </c>
      <c r="B6969" s="37" t="str">
        <f t="array" ref="B6969">IFERROR(XLOOKUP(A6969,'Asignacion Nov'!A:A,'Asignacion Nov'!C:C))</f>
        <v>Circuitos</v>
      </c>
      <c r="C6969" s="37" t="str">
        <f t="array" ref="C6969">IFERROR(XLOOKUP(A6969,'Asignacion Nov'!A:A,'Asignacion Nov'!B:B))</f>
        <v>EC-03</v>
      </c>
      <c r="D6969" s="38">
        <v>45624.688738425924</v>
      </c>
      <c r="E6969" s="36" t="s">
        <v>186</v>
      </c>
      <c r="F6969" s="37" t="str">
        <f t="array" ref="F6969">IFERROR(XLOOKUP(E6969,Operadores!A:A,Operadores!B:B))</f>
        <v>ZUÑDAV</v>
      </c>
      <c r="G6969" s="36" t="s">
        <v>72</v>
      </c>
      <c r="H6969" s="39">
        <v>19.2</v>
      </c>
      <c r="I6969" s="40">
        <v>670.01</v>
      </c>
      <c r="J6969" s="41">
        <f t="shared" si="5"/>
        <v>12864.192</v>
      </c>
      <c r="K6969" s="37" t="str">
        <f t="array" ref="K6969">IFERROR(XLOOKUP(G6969,'Tipo de carga'!A:A,'Tipo de carga'!B:B))</f>
        <v>Autoabasto</v>
      </c>
      <c r="L6969" s="37">
        <f t="shared" si="2"/>
        <v>48</v>
      </c>
      <c r="M6969" s="37">
        <f t="shared" si="3"/>
        <v>28</v>
      </c>
      <c r="N6969" s="37">
        <f t="shared" si="4"/>
        <v>11</v>
      </c>
      <c r="O6969" s="37" t="str">
        <f t="array" ref="O6969">IFERROR(XLOOKUP(K6969,'Tipo de carga'!B:B,'Tipo de carga'!C:C))</f>
        <v>Diesel</v>
      </c>
    </row>
    <row r="6970">
      <c r="A6970" s="36">
        <v>2014.0</v>
      </c>
      <c r="B6970" s="37" t="str">
        <f t="array" ref="B6970">IFERROR(XLOOKUP(A6970,'Asignacion Nov'!A:A,'Asignacion Nov'!C:C))</f>
        <v>MeLi Asignado TD</v>
      </c>
      <c r="C6970" s="37" t="str">
        <f t="array" ref="C6970">IFERROR(XLOOKUP(A6970,'Asignacion Nov'!A:A,'Asignacion Nov'!B:B))</f>
        <v>EC-05</v>
      </c>
      <c r="D6970" s="38">
        <v>45624.67806712963</v>
      </c>
      <c r="E6970" s="36" t="s">
        <v>582</v>
      </c>
      <c r="F6970" s="37" t="str">
        <f t="array" ref="F6970">IFERROR(XLOOKUP(E6970,Operadores!A:A,Operadores!B:B))</f>
        <v>ESTAN</v>
      </c>
      <c r="G6970" s="36" t="s">
        <v>72</v>
      </c>
      <c r="H6970" s="39">
        <v>19.2</v>
      </c>
      <c r="I6970" s="40">
        <v>561.3</v>
      </c>
      <c r="J6970" s="41">
        <f t="shared" si="5"/>
        <v>10776.96</v>
      </c>
      <c r="K6970" s="37" t="str">
        <f t="array" ref="K6970">IFERROR(XLOOKUP(G6970,'Tipo de carga'!A:A,'Tipo de carga'!B:B))</f>
        <v>Autoabasto</v>
      </c>
      <c r="L6970" s="37">
        <f t="shared" si="2"/>
        <v>48</v>
      </c>
      <c r="M6970" s="37">
        <f t="shared" si="3"/>
        <v>28</v>
      </c>
      <c r="N6970" s="37">
        <f t="shared" si="4"/>
        <v>11</v>
      </c>
      <c r="O6970" s="37" t="str">
        <f t="array" ref="O6970">IFERROR(XLOOKUP(K6970,'Tipo de carga'!B:B,'Tipo de carga'!C:C))</f>
        <v>Diesel</v>
      </c>
    </row>
    <row r="6971">
      <c r="A6971" s="36">
        <v>1783.0</v>
      </c>
      <c r="B6971" s="37" t="str">
        <f t="array" ref="B6971">IFERROR(XLOOKUP(A6971,'Asignacion Nov'!A:A,'Asignacion Nov'!C:C))</f>
        <v>Liverpool Local</v>
      </c>
      <c r="C6971" s="37" t="str">
        <f t="array" ref="C6971">IFERROR(XLOOKUP(A6971,'Asignacion Nov'!A:A,'Asignacion Nov'!B:B))</f>
        <v>EC-01</v>
      </c>
      <c r="D6971" s="38">
        <v>45624.664189814815</v>
      </c>
      <c r="E6971" s="36" t="s">
        <v>470</v>
      </c>
      <c r="F6971" s="37" t="str">
        <f t="array" ref="F6971">IFERROR(XLOOKUP(E6971,Operadores!A:A,Operadores!B:B))</f>
        <v>MORBR</v>
      </c>
      <c r="G6971" s="36" t="s">
        <v>72</v>
      </c>
      <c r="H6971" s="39">
        <v>19.2</v>
      </c>
      <c r="I6971" s="40">
        <v>714.25</v>
      </c>
      <c r="J6971" s="41">
        <f t="shared" si="5"/>
        <v>13713.6</v>
      </c>
      <c r="K6971" s="37" t="str">
        <f t="array" ref="K6971">IFERROR(XLOOKUP(G6971,'Tipo de carga'!A:A,'Tipo de carga'!B:B))</f>
        <v>Autoabasto</v>
      </c>
      <c r="L6971" s="37">
        <f t="shared" si="2"/>
        <v>48</v>
      </c>
      <c r="M6971" s="37">
        <f t="shared" si="3"/>
        <v>28</v>
      </c>
      <c r="N6971" s="37">
        <f t="shared" si="4"/>
        <v>11</v>
      </c>
      <c r="O6971" s="37" t="str">
        <f t="array" ref="O6971">IFERROR(XLOOKUP(K6971,'Tipo de carga'!B:B,'Tipo de carga'!C:C))</f>
        <v>Diesel</v>
      </c>
    </row>
    <row r="6972">
      <c r="A6972" s="36">
        <v>1854.0</v>
      </c>
      <c r="B6972" s="37" t="str">
        <f t="array" ref="B6972">IFERROR(XLOOKUP(A6972,'Asignacion Nov'!A:A,'Asignacion Nov'!C:C))</f>
        <v>Hisense</v>
      </c>
      <c r="C6972" s="37" t="str">
        <f t="array" ref="C6972">IFERROR(XLOOKUP(A6972,'Asignacion Nov'!A:A,'Asignacion Nov'!B:B))</f>
        <v>EC-03</v>
      </c>
      <c r="D6972" s="38">
        <v>45624.648414351854</v>
      </c>
      <c r="E6972" s="36" t="s">
        <v>442</v>
      </c>
      <c r="F6972" s="37" t="str">
        <f t="array" ref="F6972">IFERROR(XLOOKUP(E6972,Operadores!A:A,Operadores!B:B))</f>
        <v>CARMAUX</v>
      </c>
      <c r="G6972" s="36" t="s">
        <v>72</v>
      </c>
      <c r="H6972" s="39">
        <v>19.2</v>
      </c>
      <c r="I6972" s="40">
        <v>525.28</v>
      </c>
      <c r="J6972" s="41">
        <f t="shared" si="5"/>
        <v>10085.376</v>
      </c>
      <c r="K6972" s="37" t="str">
        <f t="array" ref="K6972">IFERROR(XLOOKUP(G6972,'Tipo de carga'!A:A,'Tipo de carga'!B:B))</f>
        <v>Autoabasto</v>
      </c>
      <c r="L6972" s="37">
        <f t="shared" si="2"/>
        <v>48</v>
      </c>
      <c r="M6972" s="37">
        <f t="shared" si="3"/>
        <v>28</v>
      </c>
      <c r="N6972" s="37">
        <f t="shared" si="4"/>
        <v>11</v>
      </c>
      <c r="O6972" s="37" t="str">
        <f t="array" ref="O6972">IFERROR(XLOOKUP(K6972,'Tipo de carga'!B:B,'Tipo de carga'!C:C))</f>
        <v>Diesel</v>
      </c>
    </row>
    <row r="6973">
      <c r="A6973" s="36">
        <v>2027.0</v>
      </c>
      <c r="B6973" s="37" t="str">
        <f t="array" ref="B6973">IFERROR(XLOOKUP(A6973,'Asignacion Nov'!A:A,'Asignacion Nov'!C:C))</f>
        <v>MeLi Dedicado Merida</v>
      </c>
      <c r="C6973" s="37" t="str">
        <f t="array" ref="C6973">IFERROR(XLOOKUP(A6973,'Asignacion Nov'!A:A,'Asignacion Nov'!B:B))</f>
        <v>EC-05</v>
      </c>
      <c r="D6973" s="38">
        <v>45624.62349537037</v>
      </c>
      <c r="E6973" s="36" t="s">
        <v>452</v>
      </c>
      <c r="F6973" s="37" t="str">
        <f t="array" ref="F6973">IFERROR(XLOOKUP(E6973,Operadores!A:A,Operadores!B:B))</f>
        <v>AGUMAU</v>
      </c>
      <c r="G6973" s="36" t="s">
        <v>72</v>
      </c>
      <c r="H6973" s="39">
        <v>19.2</v>
      </c>
      <c r="I6973" s="40">
        <v>411.81</v>
      </c>
      <c r="J6973" s="41">
        <f t="shared" si="5"/>
        <v>7906.752</v>
      </c>
      <c r="K6973" s="37" t="str">
        <f t="array" ref="K6973">IFERROR(XLOOKUP(G6973,'Tipo de carga'!A:A,'Tipo de carga'!B:B))</f>
        <v>Autoabasto</v>
      </c>
      <c r="L6973" s="37">
        <f t="shared" si="2"/>
        <v>48</v>
      </c>
      <c r="M6973" s="37">
        <f t="shared" si="3"/>
        <v>28</v>
      </c>
      <c r="N6973" s="37">
        <f t="shared" si="4"/>
        <v>11</v>
      </c>
      <c r="O6973" s="37" t="str">
        <f t="array" ref="O6973">IFERROR(XLOOKUP(K6973,'Tipo de carga'!B:B,'Tipo de carga'!C:C))</f>
        <v>Diesel</v>
      </c>
    </row>
    <row r="6974">
      <c r="A6974" s="36">
        <v>1980.0</v>
      </c>
      <c r="B6974" s="37" t="str">
        <f t="array" ref="B6974">IFERROR(XLOOKUP(A6974,'Asignacion Nov'!A:A,'Asignacion Nov'!C:C))</f>
        <v>MeLi asignado SD</v>
      </c>
      <c r="C6974" s="37" t="str">
        <f t="array" ref="C6974">IFERROR(XLOOKUP(A6974,'Asignacion Nov'!A:A,'Asignacion Nov'!B:B))</f>
        <v>EC-05</v>
      </c>
      <c r="D6974" s="38">
        <v>45624.60015046296</v>
      </c>
      <c r="E6974" s="36" t="s">
        <v>173</v>
      </c>
      <c r="F6974" s="37" t="str">
        <f t="array" ref="F6974">IFERROR(XLOOKUP(E6974,Operadores!A:A,Operadores!B:B))</f>
        <v>AGUMIG</v>
      </c>
      <c r="G6974" s="36" t="s">
        <v>72</v>
      </c>
      <c r="H6974" s="39">
        <v>19.2</v>
      </c>
      <c r="I6974" s="40">
        <v>759.81</v>
      </c>
      <c r="J6974" s="41">
        <f t="shared" si="5"/>
        <v>14588.352</v>
      </c>
      <c r="K6974" s="37" t="str">
        <f t="array" ref="K6974">IFERROR(XLOOKUP(G6974,'Tipo de carga'!A:A,'Tipo de carga'!B:B))</f>
        <v>Autoabasto</v>
      </c>
      <c r="L6974" s="37">
        <f t="shared" si="2"/>
        <v>48</v>
      </c>
      <c r="M6974" s="37">
        <f t="shared" si="3"/>
        <v>28</v>
      </c>
      <c r="N6974" s="37">
        <f t="shared" si="4"/>
        <v>11</v>
      </c>
      <c r="O6974" s="37" t="str">
        <f t="array" ref="O6974">IFERROR(XLOOKUP(K6974,'Tipo de carga'!B:B,'Tipo de carga'!C:C))</f>
        <v>Diesel</v>
      </c>
    </row>
    <row r="6975">
      <c r="A6975" s="36">
        <v>1958.0</v>
      </c>
      <c r="B6975" s="37" t="str">
        <f t="array" ref="B6975">IFERROR(XLOOKUP(A6975,'Asignacion Nov'!A:A,'Asignacion Nov'!C:C))</f>
        <v>Full Liver</v>
      </c>
      <c r="C6975" s="37" t="str">
        <f t="array" ref="C6975">IFERROR(XLOOKUP(A6975,'Asignacion Nov'!A:A,'Asignacion Nov'!B:B))</f>
        <v>EC-01</v>
      </c>
      <c r="D6975" s="38">
        <v>45624.58226851852</v>
      </c>
      <c r="E6975" s="36" t="s">
        <v>218</v>
      </c>
      <c r="F6975" s="37" t="str">
        <f t="array" ref="F6975">IFERROR(XLOOKUP(E6975,Operadores!A:A,Operadores!B:B))</f>
        <v>MONAL</v>
      </c>
      <c r="G6975" s="36" t="s">
        <v>72</v>
      </c>
      <c r="H6975" s="39">
        <v>19.2</v>
      </c>
      <c r="I6975" s="40">
        <v>840.04</v>
      </c>
      <c r="J6975" s="41">
        <f t="shared" si="5"/>
        <v>16128.768</v>
      </c>
      <c r="K6975" s="37" t="str">
        <f t="array" ref="K6975">IFERROR(XLOOKUP(G6975,'Tipo de carga'!A:A,'Tipo de carga'!B:B))</f>
        <v>Autoabasto</v>
      </c>
      <c r="L6975" s="37">
        <f t="shared" si="2"/>
        <v>48</v>
      </c>
      <c r="M6975" s="37">
        <f t="shared" si="3"/>
        <v>28</v>
      </c>
      <c r="N6975" s="37">
        <f t="shared" si="4"/>
        <v>11</v>
      </c>
      <c r="O6975" s="37" t="str">
        <f t="array" ref="O6975">IFERROR(XLOOKUP(K6975,'Tipo de carga'!B:B,'Tipo de carga'!C:C))</f>
        <v>Diesel</v>
      </c>
    </row>
    <row r="6976">
      <c r="A6976" s="36">
        <v>2006.0</v>
      </c>
      <c r="B6976" s="37" t="str">
        <f t="array" ref="B6976">IFERROR(XLOOKUP(A6976,'Asignacion Nov'!A:A,'Asignacion Nov'!C:C))</f>
        <v>MeLi Dedicado Merida</v>
      </c>
      <c r="C6976" s="37" t="str">
        <f t="array" ref="C6976">IFERROR(XLOOKUP(A6976,'Asignacion Nov'!A:A,'Asignacion Nov'!B:B))</f>
        <v>EC-05</v>
      </c>
      <c r="D6976" s="38">
        <v>45624.580405092594</v>
      </c>
      <c r="E6976" s="36" t="s">
        <v>381</v>
      </c>
      <c r="F6976" s="37" t="str">
        <f t="array" ref="F6976">IFERROR(XLOOKUP(E6976,Operadores!A:A,Operadores!B:B))</f>
        <v>CHAJUA</v>
      </c>
      <c r="G6976" s="36" t="s">
        <v>72</v>
      </c>
      <c r="H6976" s="39">
        <v>19.2</v>
      </c>
      <c r="I6976" s="40">
        <v>333.72</v>
      </c>
      <c r="J6976" s="41">
        <f t="shared" si="5"/>
        <v>6407.424</v>
      </c>
      <c r="K6976" s="37" t="str">
        <f t="array" ref="K6976">IFERROR(XLOOKUP(G6976,'Tipo de carga'!A:A,'Tipo de carga'!B:B))</f>
        <v>Autoabasto</v>
      </c>
      <c r="L6976" s="37">
        <f t="shared" si="2"/>
        <v>48</v>
      </c>
      <c r="M6976" s="37">
        <f t="shared" si="3"/>
        <v>28</v>
      </c>
      <c r="N6976" s="37">
        <f t="shared" si="4"/>
        <v>11</v>
      </c>
      <c r="O6976" s="37" t="str">
        <f t="array" ref="O6976">IFERROR(XLOOKUP(K6976,'Tipo de carga'!B:B,'Tipo de carga'!C:C))</f>
        <v>Diesel</v>
      </c>
    </row>
    <row r="6977">
      <c r="A6977" s="36">
        <v>1866.0</v>
      </c>
      <c r="B6977" s="37" t="str">
        <f t="array" ref="B6977">IFERROR(XLOOKUP(A6977,'Asignacion Nov'!A:A,'Asignacion Nov'!C:C))</f>
        <v>Pilgrims Tepo</v>
      </c>
      <c r="C6977" s="37" t="str">
        <f t="array" ref="C6977">IFERROR(XLOOKUP(A6977,'Asignacion Nov'!A:A,'Asignacion Nov'!B:B))</f>
        <v>EC-02</v>
      </c>
      <c r="D6977" s="38">
        <v>45624.51430555555</v>
      </c>
      <c r="E6977" s="36" t="s">
        <v>380</v>
      </c>
      <c r="F6977" s="37" t="str">
        <f t="array" ref="F6977">IFERROR(XLOOKUP(E6977,Operadores!A:A,Operadores!B:B))</f>
        <v>FRAMAU</v>
      </c>
      <c r="G6977" s="36" t="s">
        <v>72</v>
      </c>
      <c r="H6977" s="39">
        <v>19.2</v>
      </c>
      <c r="I6977" s="40">
        <v>36.81</v>
      </c>
      <c r="J6977" s="41">
        <f t="shared" si="5"/>
        <v>706.752</v>
      </c>
      <c r="K6977" s="37" t="str">
        <f t="array" ref="K6977">IFERROR(XLOOKUP(G6977,'Tipo de carga'!A:A,'Tipo de carga'!B:B))</f>
        <v>Autoabasto</v>
      </c>
      <c r="L6977" s="37">
        <f t="shared" si="2"/>
        <v>48</v>
      </c>
      <c r="M6977" s="37">
        <f t="shared" si="3"/>
        <v>28</v>
      </c>
      <c r="N6977" s="37">
        <f t="shared" si="4"/>
        <v>11</v>
      </c>
      <c r="O6977" s="37" t="str">
        <f t="array" ref="O6977">IFERROR(XLOOKUP(K6977,'Tipo de carga'!B:B,'Tipo de carga'!C:C))</f>
        <v>Diesel</v>
      </c>
    </row>
    <row r="6978">
      <c r="A6978" s="36">
        <v>2023.0</v>
      </c>
      <c r="B6978" s="37" t="str">
        <f t="array" ref="B6978">IFERROR(XLOOKUP(A6978,'Asignacion Nov'!A:A,'Asignacion Nov'!C:C))</f>
        <v>MeLi Asignado TD</v>
      </c>
      <c r="C6978" s="37" t="str">
        <f t="array" ref="C6978">IFERROR(XLOOKUP(A6978,'Asignacion Nov'!A:A,'Asignacion Nov'!B:B))</f>
        <v>EC-05</v>
      </c>
      <c r="D6978" s="38">
        <v>45624.50880787037</v>
      </c>
      <c r="E6978" s="36" t="s">
        <v>327</v>
      </c>
      <c r="F6978" s="37" t="str">
        <f t="array" ref="F6978">IFERROR(XLOOKUP(E6978,Operadores!A:A,Operadores!B:B))</f>
        <v>ESCSAU</v>
      </c>
      <c r="G6978" s="36" t="s">
        <v>72</v>
      </c>
      <c r="H6978" s="39">
        <v>19.2</v>
      </c>
      <c r="I6978" s="40">
        <v>645.44</v>
      </c>
      <c r="J6978" s="41">
        <f t="shared" si="5"/>
        <v>12392.448</v>
      </c>
      <c r="K6978" s="37" t="str">
        <f t="array" ref="K6978">IFERROR(XLOOKUP(G6978,'Tipo de carga'!A:A,'Tipo de carga'!B:B))</f>
        <v>Autoabasto</v>
      </c>
      <c r="L6978" s="37">
        <f t="shared" si="2"/>
        <v>48</v>
      </c>
      <c r="M6978" s="37">
        <f t="shared" si="3"/>
        <v>28</v>
      </c>
      <c r="N6978" s="37">
        <f t="shared" si="4"/>
        <v>11</v>
      </c>
      <c r="O6978" s="37" t="str">
        <f t="array" ref="O6978">IFERROR(XLOOKUP(K6978,'Tipo de carga'!B:B,'Tipo de carga'!C:C))</f>
        <v>Diesel</v>
      </c>
    </row>
    <row r="6979">
      <c r="A6979" s="36">
        <v>2029.0</v>
      </c>
      <c r="B6979" s="37" t="str">
        <f t="array" ref="B6979">IFERROR(XLOOKUP(A6979,'Asignacion Nov'!A:A,'Asignacion Nov'!C:C))</f>
        <v>MeLi Dedicado Merida</v>
      </c>
      <c r="C6979" s="37" t="str">
        <f t="array" ref="C6979">IFERROR(XLOOKUP(A6979,'Asignacion Nov'!A:A,'Asignacion Nov'!B:B))</f>
        <v>EC-05</v>
      </c>
      <c r="D6979" s="38">
        <v>45624.496458333335</v>
      </c>
      <c r="E6979" s="36" t="s">
        <v>240</v>
      </c>
      <c r="F6979" s="37" t="str">
        <f t="array" ref="F6979">IFERROR(XLOOKUP(E6979,Operadores!A:A,Operadores!B:B))</f>
        <v>ACOHER</v>
      </c>
      <c r="G6979" s="36" t="s">
        <v>72</v>
      </c>
      <c r="H6979" s="39">
        <v>19.2</v>
      </c>
      <c r="I6979" s="40">
        <v>260.02</v>
      </c>
      <c r="J6979" s="41">
        <f t="shared" si="5"/>
        <v>4992.384</v>
      </c>
      <c r="K6979" s="37" t="str">
        <f t="array" ref="K6979">IFERROR(XLOOKUP(G6979,'Tipo de carga'!A:A,'Tipo de carga'!B:B))</f>
        <v>Autoabasto</v>
      </c>
      <c r="L6979" s="37">
        <f t="shared" si="2"/>
        <v>48</v>
      </c>
      <c r="M6979" s="37">
        <f t="shared" si="3"/>
        <v>28</v>
      </c>
      <c r="N6979" s="37">
        <f t="shared" si="4"/>
        <v>11</v>
      </c>
      <c r="O6979" s="37" t="str">
        <f t="array" ref="O6979">IFERROR(XLOOKUP(K6979,'Tipo de carga'!B:B,'Tipo de carga'!C:C))</f>
        <v>Diesel</v>
      </c>
    </row>
    <row r="6980">
      <c r="A6980" s="36">
        <v>1935.0</v>
      </c>
      <c r="B6980" s="37" t="str">
        <f t="array" ref="B6980">IFERROR(XLOOKUP(A6980,'Asignacion Nov'!A:A,'Asignacion Nov'!C:C))</f>
        <v>Patieros sucursal</v>
      </c>
      <c r="C6980" s="37" t="str">
        <f t="array" ref="C6980">IFERROR(XLOOKUP(A6980,'Asignacion Nov'!A:A,'Asignacion Nov'!B:B))</f>
        <v>EC-03</v>
      </c>
      <c r="D6980" s="38">
        <v>45624.48070601852</v>
      </c>
      <c r="E6980" s="36" t="s">
        <v>155</v>
      </c>
      <c r="F6980" s="37" t="str">
        <f t="array" ref="F6980">IFERROR(XLOOKUP(E6980,Operadores!A:A,Operadores!B:B))</f>
        <v>RODMA</v>
      </c>
      <c r="G6980" s="36" t="s">
        <v>72</v>
      </c>
      <c r="H6980" s="39">
        <v>19.2</v>
      </c>
      <c r="I6980" s="40">
        <v>337.1</v>
      </c>
      <c r="J6980" s="41">
        <f t="shared" si="5"/>
        <v>6472.32</v>
      </c>
      <c r="K6980" s="37" t="str">
        <f t="array" ref="K6980">IFERROR(XLOOKUP(G6980,'Tipo de carga'!A:A,'Tipo de carga'!B:B))</f>
        <v>Autoabasto</v>
      </c>
      <c r="L6980" s="37">
        <f t="shared" si="2"/>
        <v>48</v>
      </c>
      <c r="M6980" s="37">
        <f t="shared" si="3"/>
        <v>28</v>
      </c>
      <c r="N6980" s="37">
        <f t="shared" si="4"/>
        <v>11</v>
      </c>
      <c r="O6980" s="37" t="str">
        <f t="array" ref="O6980">IFERROR(XLOOKUP(K6980,'Tipo de carga'!B:B,'Tipo de carga'!C:C))</f>
        <v>Diesel</v>
      </c>
    </row>
    <row r="6981">
      <c r="A6981" s="36">
        <v>1880.0</v>
      </c>
      <c r="B6981" s="37" t="str">
        <f t="array" ref="B6981">IFERROR(XLOOKUP(A6981,'Asignacion Nov'!A:A,'Asignacion Nov'!C:C))</f>
        <v>Circuitos</v>
      </c>
      <c r="C6981" s="37" t="str">
        <f t="array" ref="C6981">IFERROR(XLOOKUP(A6981,'Asignacion Nov'!A:A,'Asignacion Nov'!B:B))</f>
        <v>EC-03</v>
      </c>
      <c r="D6981" s="38">
        <v>45624.46770833333</v>
      </c>
      <c r="E6981" s="36" t="s">
        <v>248</v>
      </c>
      <c r="F6981" s="37" t="str">
        <f t="array" ref="F6981">IFERROR(XLOOKUP(E6981,Operadores!A:A,Operadores!B:B))</f>
        <v>CRULE</v>
      </c>
      <c r="G6981" s="36" t="s">
        <v>72</v>
      </c>
      <c r="H6981" s="39">
        <v>19.2</v>
      </c>
      <c r="I6981" s="40">
        <v>352.02</v>
      </c>
      <c r="J6981" s="41">
        <f t="shared" si="5"/>
        <v>6758.784</v>
      </c>
      <c r="K6981" s="37" t="str">
        <f t="array" ref="K6981">IFERROR(XLOOKUP(G6981,'Tipo de carga'!A:A,'Tipo de carga'!B:B))</f>
        <v>Autoabasto</v>
      </c>
      <c r="L6981" s="37">
        <f t="shared" si="2"/>
        <v>48</v>
      </c>
      <c r="M6981" s="37">
        <f t="shared" si="3"/>
        <v>28</v>
      </c>
      <c r="N6981" s="37">
        <f t="shared" si="4"/>
        <v>11</v>
      </c>
      <c r="O6981" s="37" t="str">
        <f t="array" ref="O6981">IFERROR(XLOOKUP(K6981,'Tipo de carga'!B:B,'Tipo de carga'!C:C))</f>
        <v>Diesel</v>
      </c>
    </row>
    <row r="6982">
      <c r="A6982" s="36">
        <v>1994.0</v>
      </c>
      <c r="B6982" s="37" t="str">
        <f t="array" ref="B6982">IFERROR(XLOOKUP(A6982,'Asignacion Nov'!A:A,'Asignacion Nov'!C:C))</f>
        <v>MeLi Dedicado TD</v>
      </c>
      <c r="C6982" s="37" t="str">
        <f t="array" ref="C6982">IFERROR(XLOOKUP(A6982,'Asignacion Nov'!A:A,'Asignacion Nov'!B:B))</f>
        <v>EC-05</v>
      </c>
      <c r="D6982" s="38">
        <v>45624.451203703706</v>
      </c>
      <c r="E6982" s="36" t="s">
        <v>339</v>
      </c>
      <c r="F6982" s="37" t="str">
        <f t="array" ref="F6982">IFERROR(XLOOKUP(E6982,Operadores!A:A,Operadores!B:B))</f>
        <v>ESCJOR</v>
      </c>
      <c r="G6982" s="36" t="s">
        <v>72</v>
      </c>
      <c r="H6982" s="39">
        <v>19.2</v>
      </c>
      <c r="I6982" s="40">
        <v>544.87</v>
      </c>
      <c r="J6982" s="41">
        <f t="shared" si="5"/>
        <v>10461.504</v>
      </c>
      <c r="K6982" s="37" t="str">
        <f t="array" ref="K6982">IFERROR(XLOOKUP(G6982,'Tipo de carga'!A:A,'Tipo de carga'!B:B))</f>
        <v>Autoabasto</v>
      </c>
      <c r="L6982" s="37">
        <f t="shared" si="2"/>
        <v>48</v>
      </c>
      <c r="M6982" s="37">
        <f t="shared" si="3"/>
        <v>28</v>
      </c>
      <c r="N6982" s="37">
        <f t="shared" si="4"/>
        <v>11</v>
      </c>
      <c r="O6982" s="37" t="str">
        <f t="array" ref="O6982">IFERROR(XLOOKUP(K6982,'Tipo de carga'!B:B,'Tipo de carga'!C:C))</f>
        <v>Diesel</v>
      </c>
    </row>
    <row r="6983">
      <c r="A6983" s="36" t="s">
        <v>187</v>
      </c>
      <c r="B6983" s="37" t="str">
        <f t="array" ref="B6983">IFERROR(XLOOKUP(A6983,'Asignacion Nov'!A:A,'Asignacion Nov'!C:C))</f>
        <v/>
      </c>
      <c r="C6983" s="37" t="str">
        <f t="array" ref="C6983">IFERROR(XLOOKUP(A6983,'Asignacion Nov'!A:A,'Asignacion Nov'!B:B))</f>
        <v/>
      </c>
      <c r="D6983" s="38">
        <v>45624.40412037037</v>
      </c>
      <c r="E6983" s="36" t="s">
        <v>69</v>
      </c>
      <c r="F6983" s="37" t="str">
        <f t="array" ref="F6983">IFERROR(XLOOKUP(E6983,Operadores!A:A,Operadores!B:B))</f>
        <v>MTTO</v>
      </c>
      <c r="G6983" s="36" t="s">
        <v>72</v>
      </c>
      <c r="H6983" s="39">
        <v>19.2</v>
      </c>
      <c r="I6983" s="40">
        <v>20.5</v>
      </c>
      <c r="J6983" s="41">
        <f t="shared" si="5"/>
        <v>393.6</v>
      </c>
      <c r="K6983" s="37" t="str">
        <f t="array" ref="K6983">IFERROR(XLOOKUP(G6983,'Tipo de carga'!A:A,'Tipo de carga'!B:B))</f>
        <v>Autoabasto</v>
      </c>
      <c r="L6983" s="37">
        <f t="shared" si="2"/>
        <v>48</v>
      </c>
      <c r="M6983" s="37">
        <f t="shared" si="3"/>
        <v>28</v>
      </c>
      <c r="N6983" s="37">
        <f t="shared" si="4"/>
        <v>11</v>
      </c>
      <c r="O6983" s="37" t="str">
        <f t="array" ref="O6983">IFERROR(XLOOKUP(K6983,'Tipo de carga'!B:B,'Tipo de carga'!C:C))</f>
        <v>Diesel</v>
      </c>
    </row>
    <row r="6984">
      <c r="A6984" s="36">
        <v>1762.0</v>
      </c>
      <c r="B6984" s="37" t="str">
        <f t="array" ref="B6984">IFERROR(XLOOKUP(A6984,'Asignacion Nov'!A:A,'Asignacion Nov'!C:C))</f>
        <v>Hisense</v>
      </c>
      <c r="C6984" s="37" t="str">
        <f t="array" ref="C6984">IFERROR(XLOOKUP(A6984,'Asignacion Nov'!A:A,'Asignacion Nov'!B:B))</f>
        <v>EC-03</v>
      </c>
      <c r="D6984" s="38">
        <v>45624.403125</v>
      </c>
      <c r="E6984" s="36" t="s">
        <v>410</v>
      </c>
      <c r="F6984" s="37" t="str">
        <f t="array" ref="F6984">IFERROR(XLOOKUP(E6984,Operadores!A:A,Operadores!B:B))</f>
        <v>LOPMA03</v>
      </c>
      <c r="G6984" s="36" t="s">
        <v>72</v>
      </c>
      <c r="H6984" s="39">
        <v>19.2</v>
      </c>
      <c r="I6984" s="40">
        <v>520.64</v>
      </c>
      <c r="J6984" s="41">
        <f t="shared" si="5"/>
        <v>9996.288</v>
      </c>
      <c r="K6984" s="37" t="str">
        <f t="array" ref="K6984">IFERROR(XLOOKUP(G6984,'Tipo de carga'!A:A,'Tipo de carga'!B:B))</f>
        <v>Autoabasto</v>
      </c>
      <c r="L6984" s="37">
        <f t="shared" si="2"/>
        <v>48</v>
      </c>
      <c r="M6984" s="37">
        <f t="shared" si="3"/>
        <v>28</v>
      </c>
      <c r="N6984" s="37">
        <f t="shared" si="4"/>
        <v>11</v>
      </c>
      <c r="O6984" s="37" t="str">
        <f t="array" ref="O6984">IFERROR(XLOOKUP(K6984,'Tipo de carga'!B:B,'Tipo de carga'!C:C))</f>
        <v>Diesel</v>
      </c>
    </row>
    <row r="6985">
      <c r="A6985" s="36">
        <v>2047.0</v>
      </c>
      <c r="B6985" s="37" t="str">
        <f t="array" ref="B6985">IFERROR(XLOOKUP(A6985,'Asignacion Nov'!A:A,'Asignacion Nov'!C:C))</f>
        <v>Liverpool Local</v>
      </c>
      <c r="C6985" s="37" t="str">
        <f t="array" ref="C6985">IFERROR(XLOOKUP(A6985,'Asignacion Nov'!A:A,'Asignacion Nov'!B:B))</f>
        <v>EC-01</v>
      </c>
      <c r="D6985" s="38">
        <v>45624.260625</v>
      </c>
      <c r="E6985" s="36" t="s">
        <v>468</v>
      </c>
      <c r="F6985" s="37" t="str">
        <f t="array" ref="F6985">IFERROR(XLOOKUP(E6985,Operadores!A:A,Operadores!B:B))</f>
        <v>JUAOSC</v>
      </c>
      <c r="G6985" s="36" t="s">
        <v>72</v>
      </c>
      <c r="H6985" s="39">
        <v>19.2</v>
      </c>
      <c r="I6985" s="40">
        <v>122.07</v>
      </c>
      <c r="J6985" s="41">
        <f t="shared" si="5"/>
        <v>2343.744</v>
      </c>
      <c r="K6985" s="37" t="str">
        <f t="array" ref="K6985">IFERROR(XLOOKUP(G6985,'Tipo de carga'!A:A,'Tipo de carga'!B:B))</f>
        <v>Autoabasto</v>
      </c>
      <c r="L6985" s="37">
        <f t="shared" si="2"/>
        <v>48</v>
      </c>
      <c r="M6985" s="37">
        <f t="shared" si="3"/>
        <v>28</v>
      </c>
      <c r="N6985" s="37">
        <f t="shared" si="4"/>
        <v>11</v>
      </c>
      <c r="O6985" s="37" t="str">
        <f t="array" ref="O6985">IFERROR(XLOOKUP(K6985,'Tipo de carga'!B:B,'Tipo de carga'!C:C))</f>
        <v>Diesel</v>
      </c>
    </row>
    <row r="6986">
      <c r="A6986" s="36">
        <v>1828.0</v>
      </c>
      <c r="B6986" s="37" t="str">
        <f t="array" ref="B6986">IFERROR(XLOOKUP(A6986,'Asignacion Nov'!A:A,'Asignacion Nov'!C:C))</f>
        <v>Circuitos</v>
      </c>
      <c r="C6986" s="37" t="str">
        <f t="array" ref="C6986">IFERROR(XLOOKUP(A6986,'Asignacion Nov'!A:A,'Asignacion Nov'!B:B))</f>
        <v>EC-03</v>
      </c>
      <c r="D6986" s="38">
        <v>45624.222708333335</v>
      </c>
      <c r="E6986" s="36" t="s">
        <v>414</v>
      </c>
      <c r="F6986" s="37" t="str">
        <f t="array" ref="F6986">IFERROR(XLOOKUP(E6986,Operadores!A:A,Operadores!B:B))</f>
        <v>CRUBE</v>
      </c>
      <c r="G6986" s="36" t="s">
        <v>72</v>
      </c>
      <c r="H6986" s="39">
        <v>19.2</v>
      </c>
      <c r="I6986" s="40">
        <v>670.0</v>
      </c>
      <c r="J6986" s="41">
        <f t="shared" si="5"/>
        <v>12864</v>
      </c>
      <c r="K6986" s="37" t="str">
        <f t="array" ref="K6986">IFERROR(XLOOKUP(G6986,'Tipo de carga'!A:A,'Tipo de carga'!B:B))</f>
        <v>Autoabasto</v>
      </c>
      <c r="L6986" s="37">
        <f t="shared" si="2"/>
        <v>48</v>
      </c>
      <c r="M6986" s="37">
        <f t="shared" si="3"/>
        <v>28</v>
      </c>
      <c r="N6986" s="37">
        <f t="shared" si="4"/>
        <v>11</v>
      </c>
      <c r="O6986" s="37" t="str">
        <f t="array" ref="O6986">IFERROR(XLOOKUP(K6986,'Tipo de carga'!B:B,'Tipo de carga'!C:C))</f>
        <v>Diesel</v>
      </c>
    </row>
    <row r="6987">
      <c r="A6987" s="36">
        <v>2046.0</v>
      </c>
      <c r="B6987" s="37" t="str">
        <f t="array" ref="B6987">IFERROR(XLOOKUP(A6987,'Asignacion Nov'!A:A,'Asignacion Nov'!C:C))</f>
        <v>Liverpool Local</v>
      </c>
      <c r="C6987" s="37" t="str">
        <f t="array" ref="C6987">IFERROR(XLOOKUP(A6987,'Asignacion Nov'!A:A,'Asignacion Nov'!B:B))</f>
        <v>EC-01</v>
      </c>
      <c r="D6987" s="38">
        <v>45624.219143518516</v>
      </c>
      <c r="E6987" s="36" t="s">
        <v>523</v>
      </c>
      <c r="F6987" s="37" t="str">
        <f t="array" ref="F6987">IFERROR(XLOOKUP(E6987,Operadores!A:A,Operadores!B:B))</f>
        <v>QUIJOS</v>
      </c>
      <c r="G6987" s="36" t="s">
        <v>72</v>
      </c>
      <c r="H6987" s="39">
        <v>19.2</v>
      </c>
      <c r="I6987" s="40">
        <v>401.31</v>
      </c>
      <c r="J6987" s="41">
        <f t="shared" si="5"/>
        <v>7705.152</v>
      </c>
      <c r="K6987" s="37" t="str">
        <f t="array" ref="K6987">IFERROR(XLOOKUP(G6987,'Tipo de carga'!A:A,'Tipo de carga'!B:B))</f>
        <v>Autoabasto</v>
      </c>
      <c r="L6987" s="37">
        <f t="shared" si="2"/>
        <v>48</v>
      </c>
      <c r="M6987" s="37">
        <f t="shared" si="3"/>
        <v>28</v>
      </c>
      <c r="N6987" s="37">
        <f t="shared" si="4"/>
        <v>11</v>
      </c>
      <c r="O6987" s="37" t="str">
        <f t="array" ref="O6987">IFERROR(XLOOKUP(K6987,'Tipo de carga'!B:B,'Tipo de carga'!C:C))</f>
        <v>Diesel</v>
      </c>
    </row>
    <row r="6988">
      <c r="A6988" s="36">
        <v>1884.0</v>
      </c>
      <c r="B6988" s="37" t="str">
        <f t="array" ref="B6988">IFERROR(XLOOKUP(A6988,'Asignacion Nov'!A:A,'Asignacion Nov'!C:C))</f>
        <v>Liverpool Local</v>
      </c>
      <c r="C6988" s="37" t="str">
        <f t="array" ref="C6988">IFERROR(XLOOKUP(A6988,'Asignacion Nov'!A:A,'Asignacion Nov'!B:B))</f>
        <v>EC-01</v>
      </c>
      <c r="D6988" s="38">
        <v>45624.187951388885</v>
      </c>
      <c r="E6988" s="36" t="s">
        <v>334</v>
      </c>
      <c r="F6988" s="37" t="str">
        <f t="array" ref="F6988">IFERROR(XLOOKUP(E6988,Operadores!A:A,Operadores!B:B))</f>
        <v>LOPJAV</v>
      </c>
      <c r="G6988" s="36" t="s">
        <v>72</v>
      </c>
      <c r="H6988" s="39">
        <v>19.2</v>
      </c>
      <c r="I6988" s="40">
        <v>679.56</v>
      </c>
      <c r="J6988" s="41">
        <f t="shared" si="5"/>
        <v>13047.552</v>
      </c>
      <c r="K6988" s="37" t="str">
        <f t="array" ref="K6988">IFERROR(XLOOKUP(G6988,'Tipo de carga'!A:A,'Tipo de carga'!B:B))</f>
        <v>Autoabasto</v>
      </c>
      <c r="L6988" s="37">
        <f t="shared" si="2"/>
        <v>48</v>
      </c>
      <c r="M6988" s="37">
        <f t="shared" si="3"/>
        <v>28</v>
      </c>
      <c r="N6988" s="37">
        <f t="shared" si="4"/>
        <v>11</v>
      </c>
      <c r="O6988" s="37" t="str">
        <f t="array" ref="O6988">IFERROR(XLOOKUP(K6988,'Tipo de carga'!B:B,'Tipo de carga'!C:C))</f>
        <v>Diesel</v>
      </c>
    </row>
    <row r="6989">
      <c r="A6989" s="36">
        <v>1992.0</v>
      </c>
      <c r="B6989" s="37" t="str">
        <f t="array" ref="B6989">IFERROR(XLOOKUP(A6989,'Asignacion Nov'!A:A,'Asignacion Nov'!C:C))</f>
        <v>MeLi Dedicado TD</v>
      </c>
      <c r="C6989" s="37" t="str">
        <f t="array" ref="C6989">IFERROR(XLOOKUP(A6989,'Asignacion Nov'!A:A,'Asignacion Nov'!B:B))</f>
        <v>EC-05</v>
      </c>
      <c r="D6989" s="38">
        <v>45624.162881944445</v>
      </c>
      <c r="E6989" s="36" t="s">
        <v>418</v>
      </c>
      <c r="F6989" s="37" t="str">
        <f t="array" ref="F6989">IFERROR(XLOOKUP(E6989,Operadores!A:A,Operadores!B:B))</f>
        <v>MENMI</v>
      </c>
      <c r="G6989" s="36" t="s">
        <v>72</v>
      </c>
      <c r="H6989" s="39">
        <v>19.2</v>
      </c>
      <c r="I6989" s="40">
        <v>343.04</v>
      </c>
      <c r="J6989" s="41">
        <f t="shared" si="5"/>
        <v>6586.368</v>
      </c>
      <c r="K6989" s="37" t="str">
        <f t="array" ref="K6989">IFERROR(XLOOKUP(G6989,'Tipo de carga'!A:A,'Tipo de carga'!B:B))</f>
        <v>Autoabasto</v>
      </c>
      <c r="L6989" s="37">
        <f t="shared" si="2"/>
        <v>48</v>
      </c>
      <c r="M6989" s="37">
        <f t="shared" si="3"/>
        <v>28</v>
      </c>
      <c r="N6989" s="37">
        <f t="shared" si="4"/>
        <v>11</v>
      </c>
      <c r="O6989" s="37" t="str">
        <f t="array" ref="O6989">IFERROR(XLOOKUP(K6989,'Tipo de carga'!B:B,'Tipo de carga'!C:C))</f>
        <v>Diesel</v>
      </c>
    </row>
    <row r="6990">
      <c r="A6990" s="36">
        <v>1947.0</v>
      </c>
      <c r="B6990" s="37" t="str">
        <f t="array" ref="B6990">IFERROR(XLOOKUP(A6990,'Asignacion Nov'!A:A,'Asignacion Nov'!C:C))</f>
        <v>Circuitos</v>
      </c>
      <c r="C6990" s="37" t="str">
        <f t="array" ref="C6990">IFERROR(XLOOKUP(A6990,'Asignacion Nov'!A:A,'Asignacion Nov'!B:B))</f>
        <v>EC-03</v>
      </c>
      <c r="D6990" s="38">
        <v>45624.14923611111</v>
      </c>
      <c r="E6990" s="36" t="s">
        <v>265</v>
      </c>
      <c r="F6990" s="37" t="str">
        <f t="array" ref="F6990">IFERROR(XLOOKUP(E6990,Operadores!A:A,Operadores!B:B))</f>
        <v>DAMOS</v>
      </c>
      <c r="G6990" s="36" t="s">
        <v>72</v>
      </c>
      <c r="H6990" s="39">
        <v>19.2</v>
      </c>
      <c r="I6990" s="40">
        <v>182.91</v>
      </c>
      <c r="J6990" s="41">
        <f t="shared" si="5"/>
        <v>3511.872</v>
      </c>
      <c r="K6990" s="37" t="str">
        <f t="array" ref="K6990">IFERROR(XLOOKUP(G6990,'Tipo de carga'!A:A,'Tipo de carga'!B:B))</f>
        <v>Autoabasto</v>
      </c>
      <c r="L6990" s="37">
        <f t="shared" si="2"/>
        <v>48</v>
      </c>
      <c r="M6990" s="37">
        <f t="shared" si="3"/>
        <v>28</v>
      </c>
      <c r="N6990" s="37">
        <f t="shared" si="4"/>
        <v>11</v>
      </c>
      <c r="O6990" s="37" t="str">
        <f t="array" ref="O6990">IFERROR(XLOOKUP(K6990,'Tipo de carga'!B:B,'Tipo de carga'!C:C))</f>
        <v>Diesel</v>
      </c>
    </row>
    <row r="6991">
      <c r="A6991" s="36">
        <v>1982.0</v>
      </c>
      <c r="B6991" s="37" t="str">
        <f t="array" ref="B6991">IFERROR(XLOOKUP(A6991,'Asignacion Nov'!A:A,'Asignacion Nov'!C:C))</f>
        <v>MeLi asignado SD</v>
      </c>
      <c r="C6991" s="37" t="str">
        <f t="array" ref="C6991">IFERROR(XLOOKUP(A6991,'Asignacion Nov'!A:A,'Asignacion Nov'!B:B))</f>
        <v>EC-05</v>
      </c>
      <c r="D6991" s="38">
        <v>45624.144421296296</v>
      </c>
      <c r="E6991" s="36" t="s">
        <v>190</v>
      </c>
      <c r="F6991" s="37" t="str">
        <f t="array" ref="F6991">IFERROR(XLOOKUP(E6991,Operadores!A:A,Operadores!B:B))</f>
        <v>BUSJUA</v>
      </c>
      <c r="G6991" s="36" t="s">
        <v>72</v>
      </c>
      <c r="H6991" s="39">
        <v>19.2</v>
      </c>
      <c r="I6991" s="40">
        <v>703.79</v>
      </c>
      <c r="J6991" s="41">
        <f t="shared" si="5"/>
        <v>13512.768</v>
      </c>
      <c r="K6991" s="37" t="str">
        <f t="array" ref="K6991">IFERROR(XLOOKUP(G6991,'Tipo de carga'!A:A,'Tipo de carga'!B:B))</f>
        <v>Autoabasto</v>
      </c>
      <c r="L6991" s="37">
        <f t="shared" si="2"/>
        <v>48</v>
      </c>
      <c r="M6991" s="37">
        <f t="shared" si="3"/>
        <v>28</v>
      </c>
      <c r="N6991" s="37">
        <f t="shared" si="4"/>
        <v>11</v>
      </c>
      <c r="O6991" s="37" t="str">
        <f t="array" ref="O6991">IFERROR(XLOOKUP(K6991,'Tipo de carga'!B:B,'Tipo de carga'!C:C))</f>
        <v>Diesel</v>
      </c>
    </row>
    <row r="6992">
      <c r="A6992" s="36">
        <v>2022.0</v>
      </c>
      <c r="B6992" s="37" t="str">
        <f t="array" ref="B6992">IFERROR(XLOOKUP(A6992,'Asignacion Nov'!A:A,'Asignacion Nov'!C:C))</f>
        <v>MeLi Dedicado TD</v>
      </c>
      <c r="C6992" s="37" t="str">
        <f t="array" ref="C6992">IFERROR(XLOOKUP(A6992,'Asignacion Nov'!A:A,'Asignacion Nov'!B:B))</f>
        <v>EC-05</v>
      </c>
      <c r="D6992" s="38">
        <v>45624.13962962963</v>
      </c>
      <c r="E6992" s="36" t="s">
        <v>308</v>
      </c>
      <c r="F6992" s="37" t="str">
        <f t="array" ref="F6992">IFERROR(XLOOKUP(E6992,Operadores!A:A,Operadores!B:B))</f>
        <v>DELBL</v>
      </c>
      <c r="G6992" s="36" t="s">
        <v>72</v>
      </c>
      <c r="H6992" s="39">
        <v>19.2</v>
      </c>
      <c r="I6992" s="40">
        <v>515.0</v>
      </c>
      <c r="J6992" s="41">
        <f t="shared" si="5"/>
        <v>9888</v>
      </c>
      <c r="K6992" s="37" t="str">
        <f t="array" ref="K6992">IFERROR(XLOOKUP(G6992,'Tipo de carga'!A:A,'Tipo de carga'!B:B))</f>
        <v>Autoabasto</v>
      </c>
      <c r="L6992" s="37">
        <f t="shared" si="2"/>
        <v>48</v>
      </c>
      <c r="M6992" s="37">
        <f t="shared" si="3"/>
        <v>28</v>
      </c>
      <c r="N6992" s="37">
        <f t="shared" si="4"/>
        <v>11</v>
      </c>
      <c r="O6992" s="37" t="str">
        <f t="array" ref="O6992">IFERROR(XLOOKUP(K6992,'Tipo de carga'!B:B,'Tipo de carga'!C:C))</f>
        <v>Diesel</v>
      </c>
    </row>
    <row r="6993">
      <c r="A6993" s="36">
        <v>2018.0</v>
      </c>
      <c r="B6993" s="37" t="str">
        <f t="array" ref="B6993">IFERROR(XLOOKUP(A6993,'Asignacion Nov'!A:A,'Asignacion Nov'!C:C))</f>
        <v>MeLi Dedicado TD</v>
      </c>
      <c r="C6993" s="37" t="str">
        <f t="array" ref="C6993">IFERROR(XLOOKUP(A6993,'Asignacion Nov'!A:A,'Asignacion Nov'!B:B))</f>
        <v>EC-05</v>
      </c>
      <c r="D6993" s="38">
        <v>45624.11574074074</v>
      </c>
      <c r="E6993" s="36" t="s">
        <v>591</v>
      </c>
      <c r="F6993" s="37" t="str">
        <f t="array" ref="F6993">IFERROR(XLOOKUP(E6993,Operadores!A:A,Operadores!B:B))</f>
        <v>MACFRA</v>
      </c>
      <c r="G6993" s="36" t="s">
        <v>72</v>
      </c>
      <c r="H6993" s="39">
        <v>19.2</v>
      </c>
      <c r="I6993" s="40">
        <v>612.42</v>
      </c>
      <c r="J6993" s="41">
        <f t="shared" si="5"/>
        <v>11758.464</v>
      </c>
      <c r="K6993" s="37" t="str">
        <f t="array" ref="K6993">IFERROR(XLOOKUP(G6993,'Tipo de carga'!A:A,'Tipo de carga'!B:B))</f>
        <v>Autoabasto</v>
      </c>
      <c r="L6993" s="37">
        <f t="shared" si="2"/>
        <v>48</v>
      </c>
      <c r="M6993" s="37">
        <f t="shared" si="3"/>
        <v>28</v>
      </c>
      <c r="N6993" s="37">
        <f t="shared" si="4"/>
        <v>11</v>
      </c>
      <c r="O6993" s="37" t="str">
        <f t="array" ref="O6993">IFERROR(XLOOKUP(K6993,'Tipo de carga'!B:B,'Tipo de carga'!C:C))</f>
        <v>Diesel</v>
      </c>
    </row>
    <row r="6994">
      <c r="A6994" s="36">
        <v>2003.0</v>
      </c>
      <c r="B6994" s="37" t="str">
        <f t="array" ref="B6994">IFERROR(XLOOKUP(A6994,'Asignacion Nov'!A:A,'Asignacion Nov'!C:C))</f>
        <v>MeLi Dedicado TD</v>
      </c>
      <c r="C6994" s="37" t="str">
        <f t="array" ref="C6994">IFERROR(XLOOKUP(A6994,'Asignacion Nov'!A:A,'Asignacion Nov'!B:B))</f>
        <v>EC-05</v>
      </c>
      <c r="D6994" s="38">
        <v>45624.09332175926</v>
      </c>
      <c r="E6994" s="36" t="s">
        <v>601</v>
      </c>
      <c r="F6994" s="37" t="str">
        <f t="array" ref="F6994">IFERROR(XLOOKUP(E6994,Operadores!A:A,Operadores!B:B))</f>
        <v>GALRAY</v>
      </c>
      <c r="G6994" s="36" t="s">
        <v>72</v>
      </c>
      <c r="H6994" s="39">
        <v>19.2</v>
      </c>
      <c r="I6994" s="40">
        <v>489.8</v>
      </c>
      <c r="J6994" s="41">
        <f t="shared" si="5"/>
        <v>9404.16</v>
      </c>
      <c r="K6994" s="37" t="str">
        <f t="array" ref="K6994">IFERROR(XLOOKUP(G6994,'Tipo de carga'!A:A,'Tipo de carga'!B:B))</f>
        <v>Autoabasto</v>
      </c>
      <c r="L6994" s="37">
        <f t="shared" si="2"/>
        <v>48</v>
      </c>
      <c r="M6994" s="37">
        <f t="shared" si="3"/>
        <v>28</v>
      </c>
      <c r="N6994" s="37">
        <f t="shared" si="4"/>
        <v>11</v>
      </c>
      <c r="O6994" s="37" t="str">
        <f t="array" ref="O6994">IFERROR(XLOOKUP(K6994,'Tipo de carga'!B:B,'Tipo de carga'!C:C))</f>
        <v>Diesel</v>
      </c>
    </row>
    <row r="6995">
      <c r="A6995" s="36">
        <v>1850.0</v>
      </c>
      <c r="B6995" s="37" t="str">
        <f t="array" ref="B6995">IFERROR(XLOOKUP(A6995,'Asignacion Nov'!A:A,'Asignacion Nov'!C:C))</f>
        <v>Hisense</v>
      </c>
      <c r="C6995" s="37" t="str">
        <f t="array" ref="C6995">IFERROR(XLOOKUP(A6995,'Asignacion Nov'!A:A,'Asignacion Nov'!B:B))</f>
        <v>EC-03</v>
      </c>
      <c r="D6995" s="38">
        <v>45624.081238425926</v>
      </c>
      <c r="E6995" s="36" t="s">
        <v>487</v>
      </c>
      <c r="F6995" s="37" t="str">
        <f t="array" ref="F6995">IFERROR(XLOOKUP(E6995,Operadores!A:A,Operadores!B:B))</f>
        <v>DOMSAL</v>
      </c>
      <c r="G6995" s="36" t="s">
        <v>72</v>
      </c>
      <c r="H6995" s="39">
        <v>19.2</v>
      </c>
      <c r="I6995" s="40">
        <v>294.28</v>
      </c>
      <c r="J6995" s="41">
        <f t="shared" si="5"/>
        <v>5650.176</v>
      </c>
      <c r="K6995" s="37" t="str">
        <f t="array" ref="K6995">IFERROR(XLOOKUP(G6995,'Tipo de carga'!A:A,'Tipo de carga'!B:B))</f>
        <v>Autoabasto</v>
      </c>
      <c r="L6995" s="37">
        <f t="shared" si="2"/>
        <v>48</v>
      </c>
      <c r="M6995" s="37">
        <f t="shared" si="3"/>
        <v>28</v>
      </c>
      <c r="N6995" s="37">
        <f t="shared" si="4"/>
        <v>11</v>
      </c>
      <c r="O6995" s="37" t="str">
        <f t="array" ref="O6995">IFERROR(XLOOKUP(K6995,'Tipo de carga'!B:B,'Tipo de carga'!C:C))</f>
        <v>Diesel</v>
      </c>
    </row>
    <row r="6996">
      <c r="A6996" s="36">
        <v>2003.0</v>
      </c>
      <c r="B6996" s="37" t="str">
        <f t="array" ref="B6996">IFERROR(XLOOKUP(A6996,'Asignacion Nov'!A:A,'Asignacion Nov'!C:C))</f>
        <v>MeLi Dedicado TD</v>
      </c>
      <c r="C6996" s="37" t="str">
        <f t="array" ref="C6996">IFERROR(XLOOKUP(A6996,'Asignacion Nov'!A:A,'Asignacion Nov'!B:B))</f>
        <v>EC-05</v>
      </c>
      <c r="D6996" s="38">
        <v>45624.08056712963</v>
      </c>
      <c r="E6996" s="36" t="s">
        <v>601</v>
      </c>
      <c r="F6996" s="37" t="str">
        <f t="array" ref="F6996">IFERROR(XLOOKUP(E6996,Operadores!A:A,Operadores!B:B))</f>
        <v>GALRAY</v>
      </c>
      <c r="G6996" s="36" t="s">
        <v>72</v>
      </c>
      <c r="H6996" s="39">
        <v>19.2</v>
      </c>
      <c r="I6996" s="40">
        <v>0.05</v>
      </c>
      <c r="J6996" s="41">
        <f t="shared" si="5"/>
        <v>0.96</v>
      </c>
      <c r="K6996" s="37" t="str">
        <f t="array" ref="K6996">IFERROR(XLOOKUP(G6996,'Tipo de carga'!A:A,'Tipo de carga'!B:B))</f>
        <v>Autoabasto</v>
      </c>
      <c r="L6996" s="37">
        <f t="shared" si="2"/>
        <v>48</v>
      </c>
      <c r="M6996" s="37">
        <f t="shared" si="3"/>
        <v>28</v>
      </c>
      <c r="N6996" s="37">
        <f t="shared" si="4"/>
        <v>11</v>
      </c>
      <c r="O6996" s="37" t="str">
        <f t="array" ref="O6996">IFERROR(XLOOKUP(K6996,'Tipo de carga'!B:B,'Tipo de carga'!C:C))</f>
        <v>Diesel</v>
      </c>
    </row>
    <row r="6997">
      <c r="A6997" s="36">
        <v>1741.0</v>
      </c>
      <c r="B6997" s="37" t="str">
        <f t="array" ref="B6997">IFERROR(XLOOKUP(A6997,'Asignacion Nov'!A:A,'Asignacion Nov'!C:C))</f>
        <v>Hisense</v>
      </c>
      <c r="C6997" s="37" t="str">
        <f t="array" ref="C6997">IFERROR(XLOOKUP(A6997,'Asignacion Nov'!A:A,'Asignacion Nov'!B:B))</f>
        <v>EC-03</v>
      </c>
      <c r="D6997" s="38">
        <v>45624.071909722225</v>
      </c>
      <c r="E6997" s="36" t="s">
        <v>76</v>
      </c>
      <c r="F6997" s="37" t="str">
        <f t="array" ref="F6997">IFERROR(XLOOKUP(E6997,Operadores!A:A,Operadores!B:B))</f>
        <v>GALSA</v>
      </c>
      <c r="G6997" s="36" t="s">
        <v>72</v>
      </c>
      <c r="H6997" s="39">
        <v>19.2</v>
      </c>
      <c r="I6997" s="40">
        <v>424.03</v>
      </c>
      <c r="J6997" s="41">
        <f t="shared" si="5"/>
        <v>8141.376</v>
      </c>
      <c r="K6997" s="37" t="str">
        <f t="array" ref="K6997">IFERROR(XLOOKUP(G6997,'Tipo de carga'!A:A,'Tipo de carga'!B:B))</f>
        <v>Autoabasto</v>
      </c>
      <c r="L6997" s="37">
        <f t="shared" si="2"/>
        <v>48</v>
      </c>
      <c r="M6997" s="37">
        <f t="shared" si="3"/>
        <v>28</v>
      </c>
      <c r="N6997" s="37">
        <f t="shared" si="4"/>
        <v>11</v>
      </c>
      <c r="O6997" s="37" t="str">
        <f t="array" ref="O6997">IFERROR(XLOOKUP(K6997,'Tipo de carga'!B:B,'Tipo de carga'!C:C))</f>
        <v>Diesel</v>
      </c>
    </row>
    <row r="6998">
      <c r="A6998" s="36">
        <v>1976.0</v>
      </c>
      <c r="B6998" s="37" t="str">
        <f t="array" ref="B6998">IFERROR(XLOOKUP(A6998,'Asignacion Nov'!A:A,'Asignacion Nov'!C:C))</f>
        <v>MeLi asignado SD</v>
      </c>
      <c r="C6998" s="37" t="str">
        <f t="array" ref="C6998">IFERROR(XLOOKUP(A6998,'Asignacion Nov'!A:A,'Asignacion Nov'!B:B))</f>
        <v>EC-05</v>
      </c>
      <c r="D6998" s="38">
        <v>45624.0584375</v>
      </c>
      <c r="E6998" s="36" t="s">
        <v>178</v>
      </c>
      <c r="F6998" s="37" t="str">
        <f t="array" ref="F6998">IFERROR(XLOOKUP(E6998,Operadores!A:A,Operadores!B:B))</f>
        <v>BAUGEO</v>
      </c>
      <c r="G6998" s="36" t="s">
        <v>72</v>
      </c>
      <c r="H6998" s="39">
        <v>19.2</v>
      </c>
      <c r="I6998" s="40">
        <v>704.34</v>
      </c>
      <c r="J6998" s="41">
        <f t="shared" si="5"/>
        <v>13523.328</v>
      </c>
      <c r="K6998" s="37" t="str">
        <f t="array" ref="K6998">IFERROR(XLOOKUP(G6998,'Tipo de carga'!A:A,'Tipo de carga'!B:B))</f>
        <v>Autoabasto</v>
      </c>
      <c r="L6998" s="37">
        <f t="shared" si="2"/>
        <v>48</v>
      </c>
      <c r="M6998" s="37">
        <f t="shared" si="3"/>
        <v>28</v>
      </c>
      <c r="N6998" s="37">
        <f t="shared" si="4"/>
        <v>11</v>
      </c>
      <c r="O6998" s="37" t="str">
        <f t="array" ref="O6998">IFERROR(XLOOKUP(K6998,'Tipo de carga'!B:B,'Tipo de carga'!C:C))</f>
        <v>Diesel</v>
      </c>
    </row>
    <row r="6999">
      <c r="A6999" s="36">
        <v>1805.0</v>
      </c>
      <c r="B6999" s="37" t="str">
        <f t="array" ref="B6999">IFERROR(XLOOKUP(A6999,'Asignacion Nov'!A:A,'Asignacion Nov'!C:C))</f>
        <v>Sayer Full</v>
      </c>
      <c r="C6999" s="37" t="str">
        <f t="array" ref="C6999">IFERROR(XLOOKUP(A6999,'Asignacion Nov'!A:A,'Asignacion Nov'!B:B))</f>
        <v>EC-04</v>
      </c>
      <c r="D6999" s="38">
        <v>45624.89921296296</v>
      </c>
      <c r="E6999" s="36" t="s">
        <v>577</v>
      </c>
      <c r="F6999" s="37" t="str">
        <f t="array" ref="F6999">IFERROR(XLOOKUP(E6999,Operadores!A:A,Operadores!B:B))</f>
        <v>LOPREN</v>
      </c>
      <c r="G6999" s="36" t="s">
        <v>19</v>
      </c>
      <c r="H6999" s="39">
        <v>18.98</v>
      </c>
      <c r="I6999" s="40">
        <v>523.15</v>
      </c>
      <c r="J6999" s="41">
        <f t="shared" si="5"/>
        <v>9929.387</v>
      </c>
      <c r="K6999" s="37" t="str">
        <f t="array" ref="K6999">IFERROR(XLOOKUP(G6999,'Tipo de carga'!A:A,'Tipo de carga'!B:B))</f>
        <v>Autoabasto</v>
      </c>
      <c r="L6999" s="37">
        <f t="shared" si="2"/>
        <v>48</v>
      </c>
      <c r="M6999" s="37">
        <f t="shared" si="3"/>
        <v>28</v>
      </c>
      <c r="N6999" s="37">
        <f t="shared" si="4"/>
        <v>11</v>
      </c>
      <c r="O6999" s="37" t="str">
        <f t="array" ref="O6999">IFERROR(XLOOKUP(K6999,'Tipo de carga'!B:B,'Tipo de carga'!C:C))</f>
        <v>Diesel</v>
      </c>
    </row>
    <row r="7000">
      <c r="A7000" s="36">
        <v>1784.0</v>
      </c>
      <c r="B7000" s="37" t="str">
        <f t="array" ref="B7000">IFERROR(XLOOKUP(A7000,'Asignacion Nov'!A:A,'Asignacion Nov'!C:C))</f>
        <v>Sayer Sencillo</v>
      </c>
      <c r="C7000" s="37" t="str">
        <f t="array" ref="C7000">IFERROR(XLOOKUP(A7000,'Asignacion Nov'!A:A,'Asignacion Nov'!B:B))</f>
        <v>EC-04</v>
      </c>
      <c r="D7000" s="38">
        <v>45624.82890046296</v>
      </c>
      <c r="E7000" s="36" t="s">
        <v>475</v>
      </c>
      <c r="F7000" s="37" t="str">
        <f t="array" ref="F7000">IFERROR(XLOOKUP(E7000,Operadores!A:A,Operadores!B:B))</f>
        <v>AGUERN</v>
      </c>
      <c r="G7000" s="36" t="s">
        <v>19</v>
      </c>
      <c r="H7000" s="39">
        <v>18.98</v>
      </c>
      <c r="I7000" s="40">
        <v>470.03</v>
      </c>
      <c r="J7000" s="41">
        <f t="shared" si="5"/>
        <v>8921.1694</v>
      </c>
      <c r="K7000" s="37" t="str">
        <f t="array" ref="K7000">IFERROR(XLOOKUP(G7000,'Tipo de carga'!A:A,'Tipo de carga'!B:B))</f>
        <v>Autoabasto</v>
      </c>
      <c r="L7000" s="37">
        <f t="shared" si="2"/>
        <v>48</v>
      </c>
      <c r="M7000" s="37">
        <f t="shared" si="3"/>
        <v>28</v>
      </c>
      <c r="N7000" s="37">
        <f t="shared" si="4"/>
        <v>11</v>
      </c>
      <c r="O7000" s="37" t="str">
        <f t="array" ref="O7000">IFERROR(XLOOKUP(K7000,'Tipo de carga'!B:B,'Tipo de carga'!C:C))</f>
        <v>Diesel</v>
      </c>
    </row>
    <row r="7001">
      <c r="A7001" s="36">
        <v>1895.0</v>
      </c>
      <c r="B7001" s="37" t="str">
        <f t="array" ref="B7001">IFERROR(XLOOKUP(A7001,'Asignacion Nov'!A:A,'Asignacion Nov'!C:C))</f>
        <v>Sayer Sencillo</v>
      </c>
      <c r="C7001" s="37" t="str">
        <f t="array" ref="C7001">IFERROR(XLOOKUP(A7001,'Asignacion Nov'!A:A,'Asignacion Nov'!B:B))</f>
        <v>EC-04</v>
      </c>
      <c r="D7001" s="38">
        <v>45624.81224537037</v>
      </c>
      <c r="E7001" s="36" t="s">
        <v>258</v>
      </c>
      <c r="F7001" s="37" t="str">
        <f t="array" ref="F7001">IFERROR(XLOOKUP(E7001,Operadores!A:A,Operadores!B:B))</f>
        <v>REYJU02</v>
      </c>
      <c r="G7001" s="36" t="s">
        <v>19</v>
      </c>
      <c r="H7001" s="39">
        <v>18.98</v>
      </c>
      <c r="I7001" s="40">
        <v>506.37</v>
      </c>
      <c r="J7001" s="41">
        <f t="shared" si="5"/>
        <v>9610.9026</v>
      </c>
      <c r="K7001" s="37" t="str">
        <f t="array" ref="K7001">IFERROR(XLOOKUP(G7001,'Tipo de carga'!A:A,'Tipo de carga'!B:B))</f>
        <v>Autoabasto</v>
      </c>
      <c r="L7001" s="37">
        <f t="shared" si="2"/>
        <v>48</v>
      </c>
      <c r="M7001" s="37">
        <f t="shared" si="3"/>
        <v>28</v>
      </c>
      <c r="N7001" s="37">
        <f t="shared" si="4"/>
        <v>11</v>
      </c>
      <c r="O7001" s="37" t="str">
        <f t="array" ref="O7001">IFERROR(XLOOKUP(K7001,'Tipo de carga'!B:B,'Tipo de carga'!C:C))</f>
        <v>Diesel</v>
      </c>
    </row>
    <row r="7002">
      <c r="A7002" s="36">
        <v>1834.0</v>
      </c>
      <c r="B7002" s="37" t="str">
        <f t="array" ref="B7002">IFERROR(XLOOKUP(A7002,'Asignacion Nov'!A:A,'Asignacion Nov'!C:C))</f>
        <v>Sayer Full</v>
      </c>
      <c r="C7002" s="37" t="str">
        <f t="array" ref="C7002">IFERROR(XLOOKUP(A7002,'Asignacion Nov'!A:A,'Asignacion Nov'!B:B))</f>
        <v>EC-04</v>
      </c>
      <c r="D7002" s="38">
        <v>45624.810590277775</v>
      </c>
      <c r="E7002" s="36" t="s">
        <v>509</v>
      </c>
      <c r="F7002" s="37" t="str">
        <f t="array" ref="F7002">IFERROR(XLOOKUP(E7002,Operadores!A:A,Operadores!B:B))</f>
        <v>LEMMIG</v>
      </c>
      <c r="G7002" s="36" t="s">
        <v>19</v>
      </c>
      <c r="H7002" s="39">
        <v>18.98</v>
      </c>
      <c r="I7002" s="40">
        <v>580.04</v>
      </c>
      <c r="J7002" s="41">
        <f t="shared" si="5"/>
        <v>11009.1592</v>
      </c>
      <c r="K7002" s="37" t="str">
        <f t="array" ref="K7002">IFERROR(XLOOKUP(G7002,'Tipo de carga'!A:A,'Tipo de carga'!B:B))</f>
        <v>Autoabasto</v>
      </c>
      <c r="L7002" s="37">
        <f t="shared" si="2"/>
        <v>48</v>
      </c>
      <c r="M7002" s="37">
        <f t="shared" si="3"/>
        <v>28</v>
      </c>
      <c r="N7002" s="37">
        <f t="shared" si="4"/>
        <v>11</v>
      </c>
      <c r="O7002" s="37" t="str">
        <f t="array" ref="O7002">IFERROR(XLOOKUP(K7002,'Tipo de carga'!B:B,'Tipo de carga'!C:C))</f>
        <v>Diesel</v>
      </c>
    </row>
    <row r="7003">
      <c r="A7003" s="36">
        <v>1908.0</v>
      </c>
      <c r="B7003" s="37" t="str">
        <f t="array" ref="B7003">IFERROR(XLOOKUP(A7003,'Asignacion Nov'!A:A,'Asignacion Nov'!C:C))</f>
        <v>Circuitos</v>
      </c>
      <c r="C7003" s="37" t="str">
        <f t="array" ref="C7003">IFERROR(XLOOKUP(A7003,'Asignacion Nov'!A:A,'Asignacion Nov'!B:B))</f>
        <v>EC-03</v>
      </c>
      <c r="D7003" s="38">
        <v>45624.79318287037</v>
      </c>
      <c r="E7003" s="36" t="s">
        <v>359</v>
      </c>
      <c r="F7003" s="37" t="str">
        <f t="array" ref="F7003">IFERROR(XLOOKUP(E7003,Operadores!A:A,Operadores!B:B))</f>
        <v>GARJOR01</v>
      </c>
      <c r="G7003" s="36" t="s">
        <v>19</v>
      </c>
      <c r="H7003" s="39">
        <v>18.98</v>
      </c>
      <c r="I7003" s="40">
        <v>470.1</v>
      </c>
      <c r="J7003" s="41">
        <f t="shared" si="5"/>
        <v>8922.498</v>
      </c>
      <c r="K7003" s="37" t="str">
        <f t="array" ref="K7003">IFERROR(XLOOKUP(G7003,'Tipo de carga'!A:A,'Tipo de carga'!B:B))</f>
        <v>Autoabasto</v>
      </c>
      <c r="L7003" s="37">
        <f t="shared" si="2"/>
        <v>48</v>
      </c>
      <c r="M7003" s="37">
        <f t="shared" si="3"/>
        <v>28</v>
      </c>
      <c r="N7003" s="37">
        <f t="shared" si="4"/>
        <v>11</v>
      </c>
      <c r="O7003" s="37" t="str">
        <f t="array" ref="O7003">IFERROR(XLOOKUP(K7003,'Tipo de carga'!B:B,'Tipo de carga'!C:C))</f>
        <v>Diesel</v>
      </c>
    </row>
    <row r="7004">
      <c r="A7004" s="36">
        <v>1786.0</v>
      </c>
      <c r="B7004" s="37" t="str">
        <f t="array" ref="B7004">IFERROR(XLOOKUP(A7004,'Asignacion Nov'!A:A,'Asignacion Nov'!C:C))</f>
        <v>Sayer Sencillo</v>
      </c>
      <c r="C7004" s="37" t="str">
        <f t="array" ref="C7004">IFERROR(XLOOKUP(A7004,'Asignacion Nov'!A:A,'Asignacion Nov'!B:B))</f>
        <v>EC-04</v>
      </c>
      <c r="D7004" s="38">
        <v>45624.76599537037</v>
      </c>
      <c r="E7004" s="36" t="s">
        <v>610</v>
      </c>
      <c r="F7004" s="37" t="str">
        <f t="array" ref="F7004">IFERROR(XLOOKUP(E7004,Operadores!A:A,Operadores!B:B))</f>
        <v>GARISM</v>
      </c>
      <c r="G7004" s="36" t="s">
        <v>19</v>
      </c>
      <c r="H7004" s="39">
        <v>18.98</v>
      </c>
      <c r="I7004" s="40">
        <v>124.43</v>
      </c>
      <c r="J7004" s="41">
        <f t="shared" si="5"/>
        <v>2361.6814</v>
      </c>
      <c r="K7004" s="37" t="str">
        <f t="array" ref="K7004">IFERROR(XLOOKUP(G7004,'Tipo de carga'!A:A,'Tipo de carga'!B:B))</f>
        <v>Autoabasto</v>
      </c>
      <c r="L7004" s="37">
        <f t="shared" si="2"/>
        <v>48</v>
      </c>
      <c r="M7004" s="37">
        <f t="shared" si="3"/>
        <v>28</v>
      </c>
      <c r="N7004" s="37">
        <f t="shared" si="4"/>
        <v>11</v>
      </c>
      <c r="O7004" s="37" t="str">
        <f t="array" ref="O7004">IFERROR(XLOOKUP(K7004,'Tipo de carga'!B:B,'Tipo de carga'!C:C))</f>
        <v>Diesel</v>
      </c>
    </row>
    <row r="7005">
      <c r="A7005" s="36">
        <v>1782.0</v>
      </c>
      <c r="B7005" s="37" t="str">
        <f t="array" ref="B7005">IFERROR(XLOOKUP(A7005,'Asignacion Nov'!A:A,'Asignacion Nov'!C:C))</f>
        <v>Sayer Sencillo</v>
      </c>
      <c r="C7005" s="37" t="str">
        <f t="array" ref="C7005">IFERROR(XLOOKUP(A7005,'Asignacion Nov'!A:A,'Asignacion Nov'!B:B))</f>
        <v>EC-04</v>
      </c>
      <c r="D7005" s="38">
        <v>45624.744421296295</v>
      </c>
      <c r="E7005" s="36" t="s">
        <v>510</v>
      </c>
      <c r="F7005" s="37" t="str">
        <f t="array" ref="F7005">IFERROR(XLOOKUP(E7005,Operadores!A:A,Operadores!B:B))</f>
        <v>ROJFEL</v>
      </c>
      <c r="G7005" s="36" t="s">
        <v>19</v>
      </c>
      <c r="H7005" s="39">
        <v>18.98</v>
      </c>
      <c r="I7005" s="40">
        <v>900.0</v>
      </c>
      <c r="J7005" s="41">
        <f t="shared" si="5"/>
        <v>17082</v>
      </c>
      <c r="K7005" s="37" t="str">
        <f t="array" ref="K7005">IFERROR(XLOOKUP(G7005,'Tipo de carga'!A:A,'Tipo de carga'!B:B))</f>
        <v>Autoabasto</v>
      </c>
      <c r="L7005" s="37">
        <f t="shared" si="2"/>
        <v>48</v>
      </c>
      <c r="M7005" s="37">
        <f t="shared" si="3"/>
        <v>28</v>
      </c>
      <c r="N7005" s="37">
        <f t="shared" si="4"/>
        <v>11</v>
      </c>
      <c r="O7005" s="37" t="str">
        <f t="array" ref="O7005">IFERROR(XLOOKUP(K7005,'Tipo de carga'!B:B,'Tipo de carga'!C:C))</f>
        <v>Diesel</v>
      </c>
    </row>
    <row r="7006">
      <c r="A7006" s="36">
        <v>1799.0</v>
      </c>
      <c r="B7006" s="37" t="str">
        <f t="array" ref="B7006">IFERROR(XLOOKUP(A7006,'Asignacion Nov'!A:A,'Asignacion Nov'!C:C))</f>
        <v>Sayer Full</v>
      </c>
      <c r="C7006" s="37" t="str">
        <f t="array" ref="C7006">IFERROR(XLOOKUP(A7006,'Asignacion Nov'!A:A,'Asignacion Nov'!B:B))</f>
        <v>EC-04</v>
      </c>
      <c r="D7006" s="38">
        <v>45624.69734953704</v>
      </c>
      <c r="E7006" s="36" t="s">
        <v>309</v>
      </c>
      <c r="F7006" s="37" t="str">
        <f t="array" ref="F7006">IFERROR(XLOOKUP(E7006,Operadores!A:A,Operadores!B:B))</f>
        <v>FERFRA</v>
      </c>
      <c r="G7006" s="36" t="s">
        <v>19</v>
      </c>
      <c r="H7006" s="39">
        <v>18.98</v>
      </c>
      <c r="I7006" s="40">
        <v>17.67</v>
      </c>
      <c r="J7006" s="41">
        <f t="shared" si="5"/>
        <v>335.3766</v>
      </c>
      <c r="K7006" s="37" t="str">
        <f t="array" ref="K7006">IFERROR(XLOOKUP(G7006,'Tipo de carga'!A:A,'Tipo de carga'!B:B))</f>
        <v>Autoabasto</v>
      </c>
      <c r="L7006" s="37">
        <f t="shared" si="2"/>
        <v>48</v>
      </c>
      <c r="M7006" s="37">
        <f t="shared" si="3"/>
        <v>28</v>
      </c>
      <c r="N7006" s="37">
        <f t="shared" si="4"/>
        <v>11</v>
      </c>
      <c r="O7006" s="37" t="str">
        <f t="array" ref="O7006">IFERROR(XLOOKUP(K7006,'Tipo de carga'!B:B,'Tipo de carga'!C:C))</f>
        <v>Diesel</v>
      </c>
    </row>
    <row r="7007">
      <c r="A7007" s="36">
        <v>1970.0</v>
      </c>
      <c r="B7007" s="37" t="str">
        <f t="array" ref="B7007">IFERROR(XLOOKUP(A7007,'Asignacion Nov'!A:A,'Asignacion Nov'!C:C))</f>
        <v>Sayer Vuelteros</v>
      </c>
      <c r="C7007" s="37" t="str">
        <f t="array" ref="C7007">IFERROR(XLOOKUP(A7007,'Asignacion Nov'!A:A,'Asignacion Nov'!B:B))</f>
        <v>EC-04</v>
      </c>
      <c r="D7007" s="38">
        <v>45624.550775462965</v>
      </c>
      <c r="E7007" s="36" t="s">
        <v>47</v>
      </c>
      <c r="F7007" s="37" t="str">
        <f t="array" ref="F7007">IFERROR(XLOOKUP(E7007,Operadores!A:A,Operadores!B:B))</f>
        <v>HERLEX</v>
      </c>
      <c r="G7007" s="36" t="s">
        <v>19</v>
      </c>
      <c r="H7007" s="39">
        <v>18.98</v>
      </c>
      <c r="I7007" s="40">
        <v>601.14</v>
      </c>
      <c r="J7007" s="41">
        <f t="shared" si="5"/>
        <v>11409.6372</v>
      </c>
      <c r="K7007" s="37" t="str">
        <f t="array" ref="K7007">IFERROR(XLOOKUP(G7007,'Tipo de carga'!A:A,'Tipo de carga'!B:B))</f>
        <v>Autoabasto</v>
      </c>
      <c r="L7007" s="37">
        <f t="shared" si="2"/>
        <v>48</v>
      </c>
      <c r="M7007" s="37">
        <f t="shared" si="3"/>
        <v>28</v>
      </c>
      <c r="N7007" s="37">
        <f t="shared" si="4"/>
        <v>11</v>
      </c>
      <c r="O7007" s="37" t="str">
        <f t="array" ref="O7007">IFERROR(XLOOKUP(K7007,'Tipo de carga'!B:B,'Tipo de carga'!C:C))</f>
        <v>Diesel</v>
      </c>
    </row>
    <row r="7008">
      <c r="A7008" s="36">
        <v>1877.0</v>
      </c>
      <c r="B7008" s="37" t="str">
        <f t="array" ref="B7008">IFERROR(XLOOKUP(A7008,'Asignacion Nov'!A:A,'Asignacion Nov'!C:C))</f>
        <v>Circuitos</v>
      </c>
      <c r="C7008" s="37" t="str">
        <f t="array" ref="C7008">IFERROR(XLOOKUP(A7008,'Asignacion Nov'!A:A,'Asignacion Nov'!B:B))</f>
        <v>EC-03</v>
      </c>
      <c r="D7008" s="38">
        <v>45624.53734953704</v>
      </c>
      <c r="E7008" s="36" t="s">
        <v>397</v>
      </c>
      <c r="F7008" s="37" t="str">
        <f t="array" ref="F7008">IFERROR(XLOOKUP(E7008,Operadores!A:A,Operadores!B:B))</f>
        <v>GRERI</v>
      </c>
      <c r="G7008" s="36" t="s">
        <v>19</v>
      </c>
      <c r="H7008" s="39">
        <v>18.98</v>
      </c>
      <c r="I7008" s="40">
        <v>450.0</v>
      </c>
      <c r="J7008" s="41">
        <f t="shared" si="5"/>
        <v>8541</v>
      </c>
      <c r="K7008" s="37" t="str">
        <f t="array" ref="K7008">IFERROR(XLOOKUP(G7008,'Tipo de carga'!A:A,'Tipo de carga'!B:B))</f>
        <v>Autoabasto</v>
      </c>
      <c r="L7008" s="37">
        <f t="shared" si="2"/>
        <v>48</v>
      </c>
      <c r="M7008" s="37">
        <f t="shared" si="3"/>
        <v>28</v>
      </c>
      <c r="N7008" s="37">
        <f t="shared" si="4"/>
        <v>11</v>
      </c>
      <c r="O7008" s="37" t="str">
        <f t="array" ref="O7008">IFERROR(XLOOKUP(K7008,'Tipo de carga'!B:B,'Tipo de carga'!C:C))</f>
        <v>Diesel</v>
      </c>
    </row>
    <row r="7009">
      <c r="A7009" s="36">
        <v>1877.0</v>
      </c>
      <c r="B7009" s="37" t="str">
        <f t="array" ref="B7009">IFERROR(XLOOKUP(A7009,'Asignacion Nov'!A:A,'Asignacion Nov'!C:C))</f>
        <v>Circuitos</v>
      </c>
      <c r="C7009" s="37" t="str">
        <f t="array" ref="C7009">IFERROR(XLOOKUP(A7009,'Asignacion Nov'!A:A,'Asignacion Nov'!B:B))</f>
        <v>EC-03</v>
      </c>
      <c r="D7009" s="38">
        <v>45624.52809027778</v>
      </c>
      <c r="E7009" s="36" t="s">
        <v>397</v>
      </c>
      <c r="F7009" s="37" t="str">
        <f t="array" ref="F7009">IFERROR(XLOOKUP(E7009,Operadores!A:A,Operadores!B:B))</f>
        <v>GRERI</v>
      </c>
      <c r="G7009" s="36" t="s">
        <v>19</v>
      </c>
      <c r="H7009" s="39">
        <v>18.98</v>
      </c>
      <c r="I7009" s="40">
        <v>0.05</v>
      </c>
      <c r="J7009" s="41">
        <f t="shared" si="5"/>
        <v>0.949</v>
      </c>
      <c r="K7009" s="37" t="str">
        <f t="array" ref="K7009">IFERROR(XLOOKUP(G7009,'Tipo de carga'!A:A,'Tipo de carga'!B:B))</f>
        <v>Autoabasto</v>
      </c>
      <c r="L7009" s="37">
        <f t="shared" si="2"/>
        <v>48</v>
      </c>
      <c r="M7009" s="37">
        <f t="shared" si="3"/>
        <v>28</v>
      </c>
      <c r="N7009" s="37">
        <f t="shared" si="4"/>
        <v>11</v>
      </c>
      <c r="O7009" s="37" t="str">
        <f t="array" ref="O7009">IFERROR(XLOOKUP(K7009,'Tipo de carga'!B:B,'Tipo de carga'!C:C))</f>
        <v>Diesel</v>
      </c>
    </row>
    <row r="7010">
      <c r="A7010" s="36">
        <v>1806.0</v>
      </c>
      <c r="B7010" s="37" t="str">
        <f t="array" ref="B7010">IFERROR(XLOOKUP(A7010,'Asignacion Nov'!A:A,'Asignacion Nov'!C:C))</f>
        <v>Sayer Sencillo</v>
      </c>
      <c r="C7010" s="37" t="str">
        <f t="array" ref="C7010">IFERROR(XLOOKUP(A7010,'Asignacion Nov'!A:A,'Asignacion Nov'!B:B))</f>
        <v>EC-04</v>
      </c>
      <c r="D7010" s="38">
        <v>45624.526354166665</v>
      </c>
      <c r="E7010" s="36" t="s">
        <v>40</v>
      </c>
      <c r="F7010" s="37" t="str">
        <f t="array" ref="F7010">IFERROR(XLOOKUP(E7010,Operadores!A:A,Operadores!B:B))</f>
        <v>DIAOMA</v>
      </c>
      <c r="G7010" s="36" t="s">
        <v>19</v>
      </c>
      <c r="H7010" s="39">
        <v>18.98</v>
      </c>
      <c r="I7010" s="40">
        <v>498.39</v>
      </c>
      <c r="J7010" s="41">
        <f t="shared" si="5"/>
        <v>9459.4422</v>
      </c>
      <c r="K7010" s="37" t="str">
        <f t="array" ref="K7010">IFERROR(XLOOKUP(G7010,'Tipo de carga'!A:A,'Tipo de carga'!B:B))</f>
        <v>Autoabasto</v>
      </c>
      <c r="L7010" s="37">
        <f t="shared" si="2"/>
        <v>48</v>
      </c>
      <c r="M7010" s="37">
        <f t="shared" si="3"/>
        <v>28</v>
      </c>
      <c r="N7010" s="37">
        <f t="shared" si="4"/>
        <v>11</v>
      </c>
      <c r="O7010" s="37" t="str">
        <f t="array" ref="O7010">IFERROR(XLOOKUP(K7010,'Tipo de carga'!B:B,'Tipo de carga'!C:C))</f>
        <v>Diesel</v>
      </c>
    </row>
    <row r="7011">
      <c r="A7011" s="36">
        <v>1968.0</v>
      </c>
      <c r="B7011" s="37" t="str">
        <f t="array" ref="B7011">IFERROR(XLOOKUP(A7011,'Asignacion Nov'!A:A,'Asignacion Nov'!C:C))</f>
        <v>Sayer Sencillo</v>
      </c>
      <c r="C7011" s="37" t="str">
        <f t="array" ref="C7011">IFERROR(XLOOKUP(A7011,'Asignacion Nov'!A:A,'Asignacion Nov'!B:B))</f>
        <v>EC-04</v>
      </c>
      <c r="D7011" s="38">
        <v>45624.475324074076</v>
      </c>
      <c r="E7011" s="36" t="s">
        <v>251</v>
      </c>
      <c r="F7011" s="37" t="str">
        <f t="array" ref="F7011">IFERROR(XLOOKUP(E7011,Operadores!A:A,Operadores!B:B))</f>
        <v>MORMA03</v>
      </c>
      <c r="G7011" s="36" t="s">
        <v>19</v>
      </c>
      <c r="H7011" s="39">
        <v>18.98</v>
      </c>
      <c r="I7011" s="40">
        <v>730.01</v>
      </c>
      <c r="J7011" s="41">
        <f t="shared" si="5"/>
        <v>13855.5898</v>
      </c>
      <c r="K7011" s="37" t="str">
        <f t="array" ref="K7011">IFERROR(XLOOKUP(G7011,'Tipo de carga'!A:A,'Tipo de carga'!B:B))</f>
        <v>Autoabasto</v>
      </c>
      <c r="L7011" s="37">
        <f t="shared" si="2"/>
        <v>48</v>
      </c>
      <c r="M7011" s="37">
        <f t="shared" si="3"/>
        <v>28</v>
      </c>
      <c r="N7011" s="37">
        <f t="shared" si="4"/>
        <v>11</v>
      </c>
      <c r="O7011" s="37" t="str">
        <f t="array" ref="O7011">IFERROR(XLOOKUP(K7011,'Tipo de carga'!B:B,'Tipo de carga'!C:C))</f>
        <v>Diesel</v>
      </c>
    </row>
    <row r="7012">
      <c r="A7012" s="36" t="s">
        <v>531</v>
      </c>
      <c r="B7012" s="37" t="str">
        <f t="array" ref="B7012">IFERROR(XLOOKUP(A7012,'Asignacion Nov'!A:A,'Asignacion Nov'!C:C))</f>
        <v/>
      </c>
      <c r="C7012" s="37" t="str">
        <f t="array" ref="C7012">IFERROR(XLOOKUP(A7012,'Asignacion Nov'!A:A,'Asignacion Nov'!B:B))</f>
        <v/>
      </c>
      <c r="D7012" s="38">
        <v>45624.46003472222</v>
      </c>
      <c r="E7012" s="36" t="s">
        <v>69</v>
      </c>
      <c r="F7012" s="37" t="str">
        <f t="array" ref="F7012">IFERROR(XLOOKUP(E7012,Operadores!A:A,Operadores!B:B))</f>
        <v>MTTO</v>
      </c>
      <c r="G7012" s="36" t="s">
        <v>19</v>
      </c>
      <c r="H7012" s="39">
        <v>18.98</v>
      </c>
      <c r="I7012" s="40">
        <v>100.0</v>
      </c>
      <c r="J7012" s="41">
        <f t="shared" si="5"/>
        <v>1898</v>
      </c>
      <c r="K7012" s="37" t="str">
        <f t="array" ref="K7012">IFERROR(XLOOKUP(G7012,'Tipo de carga'!A:A,'Tipo de carga'!B:B))</f>
        <v>Autoabasto</v>
      </c>
      <c r="L7012" s="37">
        <f t="shared" si="2"/>
        <v>48</v>
      </c>
      <c r="M7012" s="37">
        <f t="shared" si="3"/>
        <v>28</v>
      </c>
      <c r="N7012" s="37">
        <f t="shared" si="4"/>
        <v>11</v>
      </c>
      <c r="O7012" s="37" t="str">
        <f t="array" ref="O7012">IFERROR(XLOOKUP(K7012,'Tipo de carga'!B:B,'Tipo de carga'!C:C))</f>
        <v>Diesel</v>
      </c>
    </row>
    <row r="7013">
      <c r="A7013" s="36">
        <v>2060.0</v>
      </c>
      <c r="B7013" s="37" t="str">
        <f t="array" ref="B7013">IFERROR(XLOOKUP(A7013,'Asignacion Nov'!A:A,'Asignacion Nov'!C:C))</f>
        <v>PISA Gdl</v>
      </c>
      <c r="C7013" s="37" t="str">
        <f t="array" ref="C7013">IFERROR(XLOOKUP(A7013,'Asignacion Nov'!A:A,'Asignacion Nov'!B:B))</f>
        <v>EC-06</v>
      </c>
      <c r="D7013" s="38">
        <v>45624.958958333336</v>
      </c>
      <c r="E7013" s="36" t="s">
        <v>317</v>
      </c>
      <c r="F7013" s="37" t="str">
        <f t="array" ref="F7013">IFERROR(XLOOKUP(E7013,Operadores!A:A,Operadores!B:B))</f>
        <v>VALGUS</v>
      </c>
      <c r="G7013" s="36" t="s">
        <v>75</v>
      </c>
      <c r="H7013" s="39">
        <v>20.1917</v>
      </c>
      <c r="I7013" s="40">
        <v>370.1</v>
      </c>
      <c r="J7013" s="41">
        <f t="shared" si="5"/>
        <v>7472.94817</v>
      </c>
      <c r="K7013" s="37" t="str">
        <f t="array" ref="K7013">IFERROR(XLOOKUP(G7013,'Tipo de carga'!A:A,'Tipo de carga'!B:B))</f>
        <v>Autoabasto</v>
      </c>
      <c r="L7013" s="37">
        <f t="shared" si="2"/>
        <v>48</v>
      </c>
      <c r="M7013" s="37">
        <f t="shared" si="3"/>
        <v>28</v>
      </c>
      <c r="N7013" s="37">
        <f t="shared" si="4"/>
        <v>11</v>
      </c>
      <c r="O7013" s="37" t="str">
        <f t="array" ref="O7013">IFERROR(XLOOKUP(K7013,'Tipo de carga'!B:B,'Tipo de carga'!C:C))</f>
        <v>Diesel</v>
      </c>
    </row>
    <row r="7014">
      <c r="A7014" s="36">
        <v>1875.0</v>
      </c>
      <c r="B7014" s="37" t="str">
        <f t="array" ref="B7014">IFERROR(XLOOKUP(A7014,'Asignacion Nov'!A:A,'Asignacion Nov'!C:C))</f>
        <v>Circuitos</v>
      </c>
      <c r="C7014" s="37" t="str">
        <f t="array" ref="C7014">IFERROR(XLOOKUP(A7014,'Asignacion Nov'!A:A,'Asignacion Nov'!B:B))</f>
        <v>EC-03</v>
      </c>
      <c r="D7014" s="38">
        <v>45624.93708333333</v>
      </c>
      <c r="E7014" s="36" t="s">
        <v>201</v>
      </c>
      <c r="F7014" s="37" t="str">
        <f t="array" ref="F7014">IFERROR(XLOOKUP(E7014,Operadores!A:A,Operadores!B:B))</f>
        <v>CARJOR</v>
      </c>
      <c r="G7014" s="36" t="s">
        <v>75</v>
      </c>
      <c r="H7014" s="39">
        <v>20.1917</v>
      </c>
      <c r="I7014" s="40">
        <v>949.92</v>
      </c>
      <c r="J7014" s="41">
        <f t="shared" si="5"/>
        <v>19180.49966</v>
      </c>
      <c r="K7014" s="37" t="str">
        <f t="array" ref="K7014">IFERROR(XLOOKUP(G7014,'Tipo de carga'!A:A,'Tipo de carga'!B:B))</f>
        <v>Autoabasto</v>
      </c>
      <c r="L7014" s="37">
        <f t="shared" si="2"/>
        <v>48</v>
      </c>
      <c r="M7014" s="37">
        <f t="shared" si="3"/>
        <v>28</v>
      </c>
      <c r="N7014" s="37">
        <f t="shared" si="4"/>
        <v>11</v>
      </c>
      <c r="O7014" s="37" t="str">
        <f t="array" ref="O7014">IFERROR(XLOOKUP(K7014,'Tipo de carga'!B:B,'Tipo de carga'!C:C))</f>
        <v>Diesel</v>
      </c>
    </row>
    <row r="7015">
      <c r="A7015" s="36">
        <v>1878.0</v>
      </c>
      <c r="B7015" s="37" t="str">
        <f t="array" ref="B7015">IFERROR(XLOOKUP(A7015,'Asignacion Nov'!A:A,'Asignacion Nov'!C:C))</f>
        <v>Circuitos</v>
      </c>
      <c r="C7015" s="37" t="str">
        <f t="array" ref="C7015">IFERROR(XLOOKUP(A7015,'Asignacion Nov'!A:A,'Asignacion Nov'!B:B))</f>
        <v>EC-03</v>
      </c>
      <c r="D7015" s="38">
        <v>45624.895474537036</v>
      </c>
      <c r="E7015" s="36" t="s">
        <v>53</v>
      </c>
      <c r="F7015" s="37" t="str">
        <f t="array" ref="F7015">IFERROR(XLOOKUP(E7015,Operadores!A:A,Operadores!B:B))</f>
        <v>CASSA</v>
      </c>
      <c r="G7015" s="36" t="s">
        <v>75</v>
      </c>
      <c r="H7015" s="39">
        <v>20.1917</v>
      </c>
      <c r="I7015" s="40">
        <v>765.04</v>
      </c>
      <c r="J7015" s="41">
        <f t="shared" si="5"/>
        <v>15447.45817</v>
      </c>
      <c r="K7015" s="37" t="str">
        <f t="array" ref="K7015">IFERROR(XLOOKUP(G7015,'Tipo de carga'!A:A,'Tipo de carga'!B:B))</f>
        <v>Autoabasto</v>
      </c>
      <c r="L7015" s="37">
        <f t="shared" si="2"/>
        <v>48</v>
      </c>
      <c r="M7015" s="37">
        <f t="shared" si="3"/>
        <v>28</v>
      </c>
      <c r="N7015" s="37">
        <f t="shared" si="4"/>
        <v>11</v>
      </c>
      <c r="O7015" s="37" t="str">
        <f t="array" ref="O7015">IFERROR(XLOOKUP(K7015,'Tipo de carga'!B:B,'Tipo de carga'!C:C))</f>
        <v>Diesel</v>
      </c>
    </row>
    <row r="7016">
      <c r="A7016" s="36">
        <v>2062.0</v>
      </c>
      <c r="B7016" s="37" t="str">
        <f t="array" ref="B7016">IFERROR(XLOOKUP(A7016,'Asignacion Nov'!A:A,'Asignacion Nov'!C:C))</f>
        <v>PISA Gdl</v>
      </c>
      <c r="C7016" s="37" t="str">
        <f t="array" ref="C7016">IFERROR(XLOOKUP(A7016,'Asignacion Nov'!A:A,'Asignacion Nov'!B:B))</f>
        <v>EC-06</v>
      </c>
      <c r="D7016" s="38">
        <v>45624.74417824074</v>
      </c>
      <c r="E7016" s="36" t="s">
        <v>354</v>
      </c>
      <c r="F7016" s="37" t="str">
        <f t="array" ref="F7016">IFERROR(XLOOKUP(E7016,Operadores!A:A,Operadores!B:B))</f>
        <v>ROSCES</v>
      </c>
      <c r="G7016" s="36" t="s">
        <v>75</v>
      </c>
      <c r="H7016" s="39">
        <v>20.1917</v>
      </c>
      <c r="I7016" s="40">
        <v>487.04</v>
      </c>
      <c r="J7016" s="41">
        <f t="shared" si="5"/>
        <v>9834.165568</v>
      </c>
      <c r="K7016" s="37" t="str">
        <f t="array" ref="K7016">IFERROR(XLOOKUP(G7016,'Tipo de carga'!A:A,'Tipo de carga'!B:B))</f>
        <v>Autoabasto</v>
      </c>
      <c r="L7016" s="37">
        <f t="shared" si="2"/>
        <v>48</v>
      </c>
      <c r="M7016" s="37">
        <f t="shared" si="3"/>
        <v>28</v>
      </c>
      <c r="N7016" s="37">
        <f t="shared" si="4"/>
        <v>11</v>
      </c>
      <c r="O7016" s="37" t="str">
        <f t="array" ref="O7016">IFERROR(XLOOKUP(K7016,'Tipo de carga'!B:B,'Tipo de carga'!C:C))</f>
        <v>Diesel</v>
      </c>
    </row>
    <row r="7017">
      <c r="A7017" s="36">
        <v>2074.0</v>
      </c>
      <c r="B7017" s="37" t="str">
        <f t="array" ref="B7017">IFERROR(XLOOKUP(A7017,'Asignacion Nov'!A:A,'Asignacion Nov'!C:C))</f>
        <v>PISA Gdl</v>
      </c>
      <c r="C7017" s="37" t="str">
        <f t="array" ref="C7017">IFERROR(XLOOKUP(A7017,'Asignacion Nov'!A:A,'Asignacion Nov'!B:B))</f>
        <v>EC-06</v>
      </c>
      <c r="D7017" s="38">
        <v>45624.73847222222</v>
      </c>
      <c r="E7017" s="36" t="s">
        <v>564</v>
      </c>
      <c r="F7017" s="37" t="str">
        <f t="array" ref="F7017">IFERROR(XLOOKUP(E7017,Operadores!A:A,Operadores!B:B))</f>
        <v>BUEOSC</v>
      </c>
      <c r="G7017" s="36" t="s">
        <v>75</v>
      </c>
      <c r="H7017" s="39">
        <v>20.1917</v>
      </c>
      <c r="I7017" s="40">
        <v>464.04</v>
      </c>
      <c r="J7017" s="41">
        <f t="shared" si="5"/>
        <v>9369.756468</v>
      </c>
      <c r="K7017" s="37" t="str">
        <f t="array" ref="K7017">IFERROR(XLOOKUP(G7017,'Tipo de carga'!A:A,'Tipo de carga'!B:B))</f>
        <v>Autoabasto</v>
      </c>
      <c r="L7017" s="37">
        <f t="shared" si="2"/>
        <v>48</v>
      </c>
      <c r="M7017" s="37">
        <f t="shared" si="3"/>
        <v>28</v>
      </c>
      <c r="N7017" s="37">
        <f t="shared" si="4"/>
        <v>11</v>
      </c>
      <c r="O7017" s="37" t="str">
        <f t="array" ref="O7017">IFERROR(XLOOKUP(K7017,'Tipo de carga'!B:B,'Tipo de carga'!C:C))</f>
        <v>Diesel</v>
      </c>
    </row>
    <row r="7018">
      <c r="A7018" s="36">
        <v>2044.0</v>
      </c>
      <c r="B7018" s="37" t="str">
        <f t="array" ref="B7018">IFERROR(XLOOKUP(A7018,'Asignacion Nov'!A:A,'Asignacion Nov'!C:C))</f>
        <v>PISA Gdl</v>
      </c>
      <c r="C7018" s="37" t="str">
        <f t="array" ref="C7018">IFERROR(XLOOKUP(A7018,'Asignacion Nov'!A:A,'Asignacion Nov'!B:B))</f>
        <v>EC-06</v>
      </c>
      <c r="D7018" s="38">
        <v>45624.716099537036</v>
      </c>
      <c r="E7018" s="36" t="s">
        <v>362</v>
      </c>
      <c r="F7018" s="37" t="str">
        <f t="array" ref="F7018">IFERROR(XLOOKUP(E7018,Operadores!A:A,Operadores!B:B))</f>
        <v>HUIRA</v>
      </c>
      <c r="G7018" s="36" t="s">
        <v>75</v>
      </c>
      <c r="H7018" s="39">
        <v>20.1917</v>
      </c>
      <c r="I7018" s="40">
        <v>270.8</v>
      </c>
      <c r="J7018" s="41">
        <f t="shared" si="5"/>
        <v>5467.91236</v>
      </c>
      <c r="K7018" s="37" t="str">
        <f t="array" ref="K7018">IFERROR(XLOOKUP(G7018,'Tipo de carga'!A:A,'Tipo de carga'!B:B))</f>
        <v>Autoabasto</v>
      </c>
      <c r="L7018" s="37">
        <f t="shared" si="2"/>
        <v>48</v>
      </c>
      <c r="M7018" s="37">
        <f t="shared" si="3"/>
        <v>28</v>
      </c>
      <c r="N7018" s="37">
        <f t="shared" si="4"/>
        <v>11</v>
      </c>
      <c r="O7018" s="37" t="str">
        <f t="array" ref="O7018">IFERROR(XLOOKUP(K7018,'Tipo de carga'!B:B,'Tipo de carga'!C:C))</f>
        <v>Diesel</v>
      </c>
    </row>
    <row r="7019">
      <c r="A7019" s="36">
        <v>2084.0</v>
      </c>
      <c r="B7019" s="37" t="str">
        <f t="array" ref="B7019">IFERROR(XLOOKUP(A7019,'Asignacion Nov'!A:A,'Asignacion Nov'!C:C))</f>
        <v>PISA Gdl</v>
      </c>
      <c r="C7019" s="37" t="str">
        <f t="array" ref="C7019">IFERROR(XLOOKUP(A7019,'Asignacion Nov'!A:A,'Asignacion Nov'!B:B))</f>
        <v>EC-06</v>
      </c>
      <c r="D7019" s="38">
        <v>45624.709641203706</v>
      </c>
      <c r="E7019" s="36" t="s">
        <v>267</v>
      </c>
      <c r="F7019" s="37" t="str">
        <f t="array" ref="F7019">IFERROR(XLOOKUP(E7019,Operadores!A:A,Operadores!B:B))</f>
        <v>LOPEDU</v>
      </c>
      <c r="G7019" s="36" t="s">
        <v>75</v>
      </c>
      <c r="H7019" s="39">
        <v>20.1917</v>
      </c>
      <c r="I7019" s="40">
        <v>294.81</v>
      </c>
      <c r="J7019" s="41">
        <f t="shared" si="5"/>
        <v>5952.715077</v>
      </c>
      <c r="K7019" s="37" t="str">
        <f t="array" ref="K7019">IFERROR(XLOOKUP(G7019,'Tipo de carga'!A:A,'Tipo de carga'!B:B))</f>
        <v>Autoabasto</v>
      </c>
      <c r="L7019" s="37">
        <f t="shared" si="2"/>
        <v>48</v>
      </c>
      <c r="M7019" s="37">
        <f t="shared" si="3"/>
        <v>28</v>
      </c>
      <c r="N7019" s="37">
        <f t="shared" si="4"/>
        <v>11</v>
      </c>
      <c r="O7019" s="37" t="str">
        <f t="array" ref="O7019">IFERROR(XLOOKUP(K7019,'Tipo de carga'!B:B,'Tipo de carga'!C:C))</f>
        <v>Diesel</v>
      </c>
    </row>
    <row r="7020">
      <c r="A7020" s="36">
        <v>2057.0</v>
      </c>
      <c r="B7020" s="37" t="str">
        <f t="array" ref="B7020">IFERROR(XLOOKUP(A7020,'Asignacion Nov'!A:A,'Asignacion Nov'!C:C))</f>
        <v>PISA Gdl</v>
      </c>
      <c r="C7020" s="37" t="str">
        <f t="array" ref="C7020">IFERROR(XLOOKUP(A7020,'Asignacion Nov'!A:A,'Asignacion Nov'!B:B))</f>
        <v>EC-06</v>
      </c>
      <c r="D7020" s="38">
        <v>45624.67018518518</v>
      </c>
      <c r="E7020" s="36" t="s">
        <v>585</v>
      </c>
      <c r="F7020" s="37" t="str">
        <f t="array" ref="F7020">IFERROR(XLOOKUP(E7020,Operadores!A:A,Operadores!B:B))</f>
        <v>MORDAV</v>
      </c>
      <c r="G7020" s="36" t="s">
        <v>75</v>
      </c>
      <c r="H7020" s="39">
        <v>20.1917</v>
      </c>
      <c r="I7020" s="40">
        <v>500.0</v>
      </c>
      <c r="J7020" s="41">
        <f t="shared" si="5"/>
        <v>10095.85</v>
      </c>
      <c r="K7020" s="37" t="str">
        <f t="array" ref="K7020">IFERROR(XLOOKUP(G7020,'Tipo de carga'!A:A,'Tipo de carga'!B:B))</f>
        <v>Autoabasto</v>
      </c>
      <c r="L7020" s="37">
        <f t="shared" si="2"/>
        <v>48</v>
      </c>
      <c r="M7020" s="37">
        <f t="shared" si="3"/>
        <v>28</v>
      </c>
      <c r="N7020" s="37">
        <f t="shared" si="4"/>
        <v>11</v>
      </c>
      <c r="O7020" s="37" t="str">
        <f t="array" ref="O7020">IFERROR(XLOOKUP(K7020,'Tipo de carga'!B:B,'Tipo de carga'!C:C))</f>
        <v>Diesel</v>
      </c>
    </row>
    <row r="7021">
      <c r="A7021" s="36">
        <v>1869.0</v>
      </c>
      <c r="B7021" s="37" t="str">
        <f t="array" ref="B7021">IFERROR(XLOOKUP(A7021,'Asignacion Nov'!A:A,'Asignacion Nov'!C:C))</f>
        <v>Circuitos</v>
      </c>
      <c r="C7021" s="37" t="str">
        <f t="array" ref="C7021">IFERROR(XLOOKUP(A7021,'Asignacion Nov'!A:A,'Asignacion Nov'!B:B))</f>
        <v>EC-03</v>
      </c>
      <c r="D7021" s="38">
        <v>45624.66259259259</v>
      </c>
      <c r="E7021" s="36" t="s">
        <v>271</v>
      </c>
      <c r="F7021" s="37" t="str">
        <f t="array" ref="F7021">IFERROR(XLOOKUP(E7021,Operadores!A:A,Operadores!B:B))</f>
        <v>MERUBA</v>
      </c>
      <c r="G7021" s="36" t="s">
        <v>75</v>
      </c>
      <c r="H7021" s="39">
        <v>20.1917</v>
      </c>
      <c r="I7021" s="40">
        <v>420.04</v>
      </c>
      <c r="J7021" s="41">
        <f t="shared" si="5"/>
        <v>8481.321668</v>
      </c>
      <c r="K7021" s="37" t="str">
        <f t="array" ref="K7021">IFERROR(XLOOKUP(G7021,'Tipo de carga'!A:A,'Tipo de carga'!B:B))</f>
        <v>Autoabasto</v>
      </c>
      <c r="L7021" s="37">
        <f t="shared" si="2"/>
        <v>48</v>
      </c>
      <c r="M7021" s="37">
        <f t="shared" si="3"/>
        <v>28</v>
      </c>
      <c r="N7021" s="37">
        <f t="shared" si="4"/>
        <v>11</v>
      </c>
      <c r="O7021" s="37" t="str">
        <f t="array" ref="O7021">IFERROR(XLOOKUP(K7021,'Tipo de carga'!B:B,'Tipo de carga'!C:C))</f>
        <v>Diesel</v>
      </c>
    </row>
    <row r="7022">
      <c r="A7022" s="36">
        <v>2085.0</v>
      </c>
      <c r="B7022" s="37" t="str">
        <f t="array" ref="B7022">IFERROR(XLOOKUP(A7022,'Asignacion Nov'!A:A,'Asignacion Nov'!C:C))</f>
        <v>PISA Gdl</v>
      </c>
      <c r="C7022" s="37" t="str">
        <f t="array" ref="C7022">IFERROR(XLOOKUP(A7022,'Asignacion Nov'!A:A,'Asignacion Nov'!B:B))</f>
        <v>EC-06</v>
      </c>
      <c r="D7022" s="38">
        <v>45624.47903935185</v>
      </c>
      <c r="E7022" s="36" t="s">
        <v>583</v>
      </c>
      <c r="F7022" s="37" t="str">
        <f t="array" ref="F7022">IFERROR(XLOOKUP(E7022,Operadores!A:A,Operadores!B:B))</f>
        <v>MARLUI02</v>
      </c>
      <c r="G7022" s="36" t="s">
        <v>75</v>
      </c>
      <c r="H7022" s="39">
        <v>20.1917</v>
      </c>
      <c r="I7022" s="40">
        <v>588.77</v>
      </c>
      <c r="J7022" s="41">
        <f t="shared" si="5"/>
        <v>11888.26721</v>
      </c>
      <c r="K7022" s="37" t="str">
        <f t="array" ref="K7022">IFERROR(XLOOKUP(G7022,'Tipo de carga'!A:A,'Tipo de carga'!B:B))</f>
        <v>Autoabasto</v>
      </c>
      <c r="L7022" s="37">
        <f t="shared" si="2"/>
        <v>48</v>
      </c>
      <c r="M7022" s="37">
        <f t="shared" si="3"/>
        <v>28</v>
      </c>
      <c r="N7022" s="37">
        <f t="shared" si="4"/>
        <v>11</v>
      </c>
      <c r="O7022" s="37" t="str">
        <f t="array" ref="O7022">IFERROR(XLOOKUP(K7022,'Tipo de carga'!B:B,'Tipo de carga'!C:C))</f>
        <v>Diesel</v>
      </c>
    </row>
    <row r="7023">
      <c r="A7023" s="36">
        <v>2063.0</v>
      </c>
      <c r="B7023" s="37" t="str">
        <f t="array" ref="B7023">IFERROR(XLOOKUP(A7023,'Asignacion Nov'!A:A,'Asignacion Nov'!C:C))</f>
        <v>PISA Gdl</v>
      </c>
      <c r="C7023" s="37" t="str">
        <f t="array" ref="C7023">IFERROR(XLOOKUP(A7023,'Asignacion Nov'!A:A,'Asignacion Nov'!B:B))</f>
        <v>EC-06</v>
      </c>
      <c r="D7023" s="38">
        <v>45624.45599537037</v>
      </c>
      <c r="E7023" s="36" t="s">
        <v>269</v>
      </c>
      <c r="F7023" s="37" t="str">
        <f t="array" ref="F7023">IFERROR(XLOOKUP(E7023,Operadores!A:A,Operadores!B:B))</f>
        <v>GOMLUI02</v>
      </c>
      <c r="G7023" s="36" t="s">
        <v>75</v>
      </c>
      <c r="H7023" s="39">
        <v>20.1917</v>
      </c>
      <c r="I7023" s="40">
        <v>245.01</v>
      </c>
      <c r="J7023" s="41">
        <f t="shared" si="5"/>
        <v>4947.168417</v>
      </c>
      <c r="K7023" s="37" t="str">
        <f t="array" ref="K7023">IFERROR(XLOOKUP(G7023,'Tipo de carga'!A:A,'Tipo de carga'!B:B))</f>
        <v>Autoabasto</v>
      </c>
      <c r="L7023" s="37">
        <f t="shared" si="2"/>
        <v>48</v>
      </c>
      <c r="M7023" s="37">
        <f t="shared" si="3"/>
        <v>28</v>
      </c>
      <c r="N7023" s="37">
        <f t="shared" si="4"/>
        <v>11</v>
      </c>
      <c r="O7023" s="37" t="str">
        <f t="array" ref="O7023">IFERROR(XLOOKUP(K7023,'Tipo de carga'!B:B,'Tipo de carga'!C:C))</f>
        <v>Diesel</v>
      </c>
    </row>
    <row r="7024">
      <c r="A7024" s="36">
        <v>2056.0</v>
      </c>
      <c r="B7024" s="37" t="str">
        <f t="array" ref="B7024">IFERROR(XLOOKUP(A7024,'Asignacion Nov'!A:A,'Asignacion Nov'!C:C))</f>
        <v>PISA Gdl</v>
      </c>
      <c r="C7024" s="37" t="str">
        <f t="array" ref="C7024">IFERROR(XLOOKUP(A7024,'Asignacion Nov'!A:A,'Asignacion Nov'!B:B))</f>
        <v>EC-06</v>
      </c>
      <c r="D7024" s="38">
        <v>45624.364953703705</v>
      </c>
      <c r="E7024" s="36" t="s">
        <v>352</v>
      </c>
      <c r="F7024" s="37" t="str">
        <f t="array" ref="F7024">IFERROR(XLOOKUP(E7024,Operadores!A:A,Operadores!B:B))</f>
        <v>AQUISA</v>
      </c>
      <c r="G7024" s="36" t="s">
        <v>75</v>
      </c>
      <c r="H7024" s="39">
        <v>20.1917</v>
      </c>
      <c r="I7024" s="40">
        <v>310.35</v>
      </c>
      <c r="J7024" s="41">
        <f t="shared" si="5"/>
        <v>6266.494095</v>
      </c>
      <c r="K7024" s="37" t="str">
        <f t="array" ref="K7024">IFERROR(XLOOKUP(G7024,'Tipo de carga'!A:A,'Tipo de carga'!B:B))</f>
        <v>Autoabasto</v>
      </c>
      <c r="L7024" s="37">
        <f t="shared" si="2"/>
        <v>48</v>
      </c>
      <c r="M7024" s="37">
        <f t="shared" si="3"/>
        <v>28</v>
      </c>
      <c r="N7024" s="37">
        <f t="shared" si="4"/>
        <v>11</v>
      </c>
      <c r="O7024" s="37" t="str">
        <f t="array" ref="O7024">IFERROR(XLOOKUP(K7024,'Tipo de carga'!B:B,'Tipo de carga'!C:C))</f>
        <v>Diesel</v>
      </c>
    </row>
    <row r="7025">
      <c r="A7025" s="36">
        <v>1940.0</v>
      </c>
      <c r="B7025" s="37" t="str">
        <f t="array" ref="B7025">IFERROR(XLOOKUP(A7025,'Asignacion Nov'!A:A,'Asignacion Nov'!C:C))</f>
        <v>Circuitos</v>
      </c>
      <c r="C7025" s="37" t="str">
        <f t="array" ref="C7025">IFERROR(XLOOKUP(A7025,'Asignacion Nov'!A:A,'Asignacion Nov'!B:B))</f>
        <v>EC-03</v>
      </c>
      <c r="D7025" s="38">
        <v>45624.51489583333</v>
      </c>
      <c r="E7025" s="36" t="s">
        <v>259</v>
      </c>
      <c r="F7025" s="37" t="str">
        <f t="array" ref="F7025">IFERROR(XLOOKUP(E7025,Operadores!A:A,Operadores!B:B))</f>
        <v>FLOPE</v>
      </c>
      <c r="G7025" s="36" t="s">
        <v>274</v>
      </c>
      <c r="H7025" s="39">
        <v>19.63136</v>
      </c>
      <c r="I7025" s="40">
        <v>284.82</v>
      </c>
      <c r="J7025" s="41">
        <f t="shared" si="5"/>
        <v>5591.403955</v>
      </c>
      <c r="K7025" s="37" t="str">
        <f t="array" ref="K7025">IFERROR(XLOOKUP(G7025,'Tipo de carga'!A:A,'Tipo de carga'!B:B))</f>
        <v>Autoabasto</v>
      </c>
      <c r="L7025" s="37">
        <f t="shared" si="2"/>
        <v>48</v>
      </c>
      <c r="M7025" s="37">
        <f t="shared" si="3"/>
        <v>28</v>
      </c>
      <c r="N7025" s="37">
        <f t="shared" si="4"/>
        <v>11</v>
      </c>
      <c r="O7025" s="37" t="str">
        <f t="array" ref="O7025">IFERROR(XLOOKUP(K7025,'Tipo de carga'!B:B,'Tipo de carga'!C:C))</f>
        <v>Diesel</v>
      </c>
    </row>
    <row r="7026">
      <c r="A7026" s="36">
        <v>1932.0</v>
      </c>
      <c r="B7026" s="37" t="str">
        <f t="array" ref="B7026">IFERROR(XLOOKUP(A7026,'Asignacion Nov'!A:A,'Asignacion Nov'!C:C))</f>
        <v>Circuitos</v>
      </c>
      <c r="C7026" s="37" t="str">
        <f t="array" ref="C7026">IFERROR(XLOOKUP(A7026,'Asignacion Nov'!A:A,'Asignacion Nov'!B:B))</f>
        <v>EC-03</v>
      </c>
      <c r="D7026" s="38">
        <v>45624.50579861111</v>
      </c>
      <c r="E7026" s="36" t="s">
        <v>185</v>
      </c>
      <c r="F7026" s="37" t="str">
        <f t="array" ref="F7026">IFERROR(XLOOKUP(E7026,Operadores!A:A,Operadores!B:B))</f>
        <v>FERRI</v>
      </c>
      <c r="G7026" s="36" t="s">
        <v>274</v>
      </c>
      <c r="H7026" s="39">
        <v>19.63136</v>
      </c>
      <c r="I7026" s="40">
        <v>268.22</v>
      </c>
      <c r="J7026" s="41">
        <f t="shared" si="5"/>
        <v>5265.523379</v>
      </c>
      <c r="K7026" s="37" t="str">
        <f t="array" ref="K7026">IFERROR(XLOOKUP(G7026,'Tipo de carga'!A:A,'Tipo de carga'!B:B))</f>
        <v>Autoabasto</v>
      </c>
      <c r="L7026" s="37">
        <f t="shared" si="2"/>
        <v>48</v>
      </c>
      <c r="M7026" s="37">
        <f t="shared" si="3"/>
        <v>28</v>
      </c>
      <c r="N7026" s="37">
        <f t="shared" si="4"/>
        <v>11</v>
      </c>
      <c r="O7026" s="37" t="str">
        <f t="array" ref="O7026">IFERROR(XLOOKUP(K7026,'Tipo de carga'!B:B,'Tipo de carga'!C:C))</f>
        <v>Diesel</v>
      </c>
    </row>
    <row r="7027">
      <c r="A7027" s="36">
        <v>1862.0</v>
      </c>
      <c r="B7027" s="37" t="str">
        <f t="array" ref="B7027">IFERROR(XLOOKUP(A7027,'Asignacion Nov'!A:A,'Asignacion Nov'!C:C))</f>
        <v>Circuitos</v>
      </c>
      <c r="C7027" s="37" t="str">
        <f t="array" ref="C7027">IFERROR(XLOOKUP(A7027,'Asignacion Nov'!A:A,'Asignacion Nov'!B:B))</f>
        <v>EC-03</v>
      </c>
      <c r="D7027" s="38">
        <v>45624.497245370374</v>
      </c>
      <c r="E7027" s="36" t="s">
        <v>350</v>
      </c>
      <c r="F7027" s="37" t="str">
        <f t="array" ref="F7027">IFERROR(XLOOKUP(E7027,Operadores!A:A,Operadores!B:B))</f>
        <v>PERRI</v>
      </c>
      <c r="G7027" s="36" t="s">
        <v>274</v>
      </c>
      <c r="H7027" s="39">
        <v>19.63136</v>
      </c>
      <c r="I7027" s="40">
        <v>661.02</v>
      </c>
      <c r="J7027" s="41">
        <f t="shared" si="5"/>
        <v>12976.72159</v>
      </c>
      <c r="K7027" s="37" t="str">
        <f t="array" ref="K7027">IFERROR(XLOOKUP(G7027,'Tipo de carga'!A:A,'Tipo de carga'!B:B))</f>
        <v>Autoabasto</v>
      </c>
      <c r="L7027" s="37">
        <f t="shared" si="2"/>
        <v>48</v>
      </c>
      <c r="M7027" s="37">
        <f t="shared" si="3"/>
        <v>28</v>
      </c>
      <c r="N7027" s="37">
        <f t="shared" si="4"/>
        <v>11</v>
      </c>
      <c r="O7027" s="37" t="str">
        <f t="array" ref="O7027">IFERROR(XLOOKUP(K7027,'Tipo de carga'!B:B,'Tipo de carga'!C:C))</f>
        <v>Diesel</v>
      </c>
    </row>
    <row r="7028">
      <c r="A7028" s="36">
        <v>1745.0</v>
      </c>
      <c r="B7028" s="37" t="str">
        <f t="array" ref="B7028">IFERROR(XLOOKUP(A7028,'Asignacion Nov'!A:A,'Asignacion Nov'!C:C))</f>
        <v>Patieros sucursal</v>
      </c>
      <c r="C7028" s="37" t="str">
        <f t="array" ref="C7028">IFERROR(XLOOKUP(A7028,'Asignacion Nov'!A:A,'Asignacion Nov'!B:B))</f>
        <v>EC-03</v>
      </c>
      <c r="D7028" s="38">
        <v>45624.224594907406</v>
      </c>
      <c r="E7028" s="36" t="s">
        <v>437</v>
      </c>
      <c r="F7028" s="37" t="str">
        <f t="array" ref="F7028">IFERROR(XLOOKUP(E7028,Operadores!A:A,Operadores!B:B))</f>
        <v>CHAAL</v>
      </c>
      <c r="G7028" s="36" t="s">
        <v>274</v>
      </c>
      <c r="H7028" s="39">
        <v>19.63136</v>
      </c>
      <c r="I7028" s="40">
        <v>521.5</v>
      </c>
      <c r="J7028" s="41">
        <f t="shared" si="5"/>
        <v>10237.75424</v>
      </c>
      <c r="K7028" s="37" t="str">
        <f t="array" ref="K7028">IFERROR(XLOOKUP(G7028,'Tipo de carga'!A:A,'Tipo de carga'!B:B))</f>
        <v>Autoabasto</v>
      </c>
      <c r="L7028" s="37">
        <f t="shared" si="2"/>
        <v>48</v>
      </c>
      <c r="M7028" s="37">
        <f t="shared" si="3"/>
        <v>28</v>
      </c>
      <c r="N7028" s="37">
        <f t="shared" si="4"/>
        <v>11</v>
      </c>
      <c r="O7028" s="37" t="str">
        <f t="array" ref="O7028">IFERROR(XLOOKUP(K7028,'Tipo de carga'!B:B,'Tipo de carga'!C:C))</f>
        <v>Diesel</v>
      </c>
    </row>
    <row r="7029">
      <c r="A7029" s="36" t="s">
        <v>611</v>
      </c>
      <c r="B7029" s="37" t="str">
        <f t="array" ref="B7029">IFERROR(XLOOKUP(A7029,'Asignacion Nov'!A:A,'Asignacion Nov'!C:C))</f>
        <v/>
      </c>
      <c r="C7029" s="37" t="str">
        <f t="array" ref="C7029">IFERROR(XLOOKUP(A7029,'Asignacion Nov'!A:A,'Asignacion Nov'!B:B))</f>
        <v/>
      </c>
      <c r="D7029" s="38">
        <v>45624.80401620371</v>
      </c>
      <c r="E7029" s="36"/>
      <c r="F7029" s="37" t="str">
        <f t="array" ref="F7029">IFERROR(XLOOKUP(E7029,Operadores!A:A,Operadores!B:B))</f>
        <v/>
      </c>
      <c r="G7029" s="36" t="s">
        <v>609</v>
      </c>
      <c r="H7029" s="39">
        <v>19.63136</v>
      </c>
      <c r="I7029" s="40">
        <v>13.97</v>
      </c>
      <c r="J7029" s="41">
        <f t="shared" si="5"/>
        <v>274.2500992</v>
      </c>
      <c r="K7029" s="37" t="str">
        <f t="array" ref="K7029">IFERROR(XLOOKUP(G7029,'Tipo de carga'!A:A,'Tipo de carga'!B:B))</f>
        <v>Autoabasto</v>
      </c>
      <c r="L7029" s="37">
        <f t="shared" si="2"/>
        <v>48</v>
      </c>
      <c r="M7029" s="37">
        <f t="shared" si="3"/>
        <v>28</v>
      </c>
      <c r="N7029" s="37">
        <f t="shared" si="4"/>
        <v>11</v>
      </c>
      <c r="O7029" s="37" t="str">
        <f t="array" ref="O7029">IFERROR(XLOOKUP(K7029,'Tipo de carga'!B:B,'Tipo de carga'!C:C))</f>
        <v>Diesel</v>
      </c>
    </row>
    <row r="7030">
      <c r="A7030" s="36" t="s">
        <v>611</v>
      </c>
      <c r="B7030" s="37" t="str">
        <f t="array" ref="B7030">IFERROR(XLOOKUP(A7030,'Asignacion Nov'!A:A,'Asignacion Nov'!C:C))</f>
        <v/>
      </c>
      <c r="C7030" s="37" t="str">
        <f t="array" ref="C7030">IFERROR(XLOOKUP(A7030,'Asignacion Nov'!A:A,'Asignacion Nov'!B:B))</f>
        <v/>
      </c>
      <c r="D7030" s="38">
        <v>45624.801782407405</v>
      </c>
      <c r="E7030" s="36"/>
      <c r="F7030" s="37" t="str">
        <f t="array" ref="F7030">IFERROR(XLOOKUP(E7030,Operadores!A:A,Operadores!B:B))</f>
        <v/>
      </c>
      <c r="G7030" s="36" t="s">
        <v>609</v>
      </c>
      <c r="H7030" s="39">
        <v>19.63136</v>
      </c>
      <c r="I7030" s="40">
        <v>110.44</v>
      </c>
      <c r="J7030" s="41">
        <f t="shared" si="5"/>
        <v>2168.087398</v>
      </c>
      <c r="K7030" s="37" t="str">
        <f t="array" ref="K7030">IFERROR(XLOOKUP(G7030,'Tipo de carga'!A:A,'Tipo de carga'!B:B))</f>
        <v>Autoabasto</v>
      </c>
      <c r="L7030" s="37">
        <f t="shared" si="2"/>
        <v>48</v>
      </c>
      <c r="M7030" s="37">
        <f t="shared" si="3"/>
        <v>28</v>
      </c>
      <c r="N7030" s="37">
        <f t="shared" si="4"/>
        <v>11</v>
      </c>
      <c r="O7030" s="37" t="str">
        <f t="array" ref="O7030">IFERROR(XLOOKUP(K7030,'Tipo de carga'!B:B,'Tipo de carga'!C:C))</f>
        <v>Diesel</v>
      </c>
    </row>
    <row r="7031">
      <c r="A7031" s="36">
        <v>1729.0</v>
      </c>
      <c r="B7031" s="37" t="str">
        <f t="array" ref="B7031">IFERROR(XLOOKUP(A7031,'Asignacion Nov'!A:A,'Asignacion Nov'!C:C))</f>
        <v>Wm Full</v>
      </c>
      <c r="C7031" s="37" t="str">
        <f t="array" ref="C7031">IFERROR(XLOOKUP(A7031,'Asignacion Nov'!A:A,'Asignacion Nov'!B:B))</f>
        <v>EC-08</v>
      </c>
      <c r="D7031" s="38">
        <v>45624.996458333335</v>
      </c>
      <c r="E7031" s="36" t="s">
        <v>284</v>
      </c>
      <c r="F7031" s="37" t="str">
        <f t="array" ref="F7031">IFERROR(XLOOKUP(E7031,Operadores!A:A,Operadores!B:B))</f>
        <v>CAMJU01</v>
      </c>
      <c r="G7031" s="36" t="s">
        <v>42</v>
      </c>
      <c r="H7031" s="39">
        <v>20.303774</v>
      </c>
      <c r="I7031" s="40">
        <v>388.07</v>
      </c>
      <c r="J7031" s="41">
        <f t="shared" si="5"/>
        <v>7879.285576</v>
      </c>
      <c r="K7031" s="37" t="str">
        <f t="array" ref="K7031">IFERROR(XLOOKUP(G7031,'Tipo de carga'!A:A,'Tipo de carga'!B:B))</f>
        <v>Autoabasto</v>
      </c>
      <c r="L7031" s="37">
        <f t="shared" si="2"/>
        <v>48</v>
      </c>
      <c r="M7031" s="37">
        <f t="shared" si="3"/>
        <v>28</v>
      </c>
      <c r="N7031" s="37">
        <f t="shared" si="4"/>
        <v>11</v>
      </c>
      <c r="O7031" s="37" t="str">
        <f t="array" ref="O7031">IFERROR(XLOOKUP(K7031,'Tipo de carga'!B:B,'Tipo de carga'!C:C))</f>
        <v>Diesel</v>
      </c>
    </row>
    <row r="7032">
      <c r="A7032" s="36">
        <v>2024.0</v>
      </c>
      <c r="B7032" s="37" t="str">
        <f t="array" ref="B7032">IFERROR(XLOOKUP(A7032,'Asignacion Nov'!A:A,'Asignacion Nov'!C:C))</f>
        <v>MeLi Dedicado Merida</v>
      </c>
      <c r="C7032" s="37" t="str">
        <f t="array" ref="C7032">IFERROR(XLOOKUP(A7032,'Asignacion Nov'!A:A,'Asignacion Nov'!B:B))</f>
        <v>EC-05</v>
      </c>
      <c r="D7032" s="38">
        <v>45624.95326388889</v>
      </c>
      <c r="E7032" s="36" t="s">
        <v>469</v>
      </c>
      <c r="F7032" s="37" t="str">
        <f t="array" ref="F7032">IFERROR(XLOOKUP(E7032,Operadores!A:A,Operadores!B:B))</f>
        <v>DELJOS01</v>
      </c>
      <c r="G7032" s="36" t="s">
        <v>42</v>
      </c>
      <c r="H7032" s="39">
        <v>20.303774</v>
      </c>
      <c r="I7032" s="40">
        <v>230.0</v>
      </c>
      <c r="J7032" s="41">
        <f t="shared" si="5"/>
        <v>4669.86802</v>
      </c>
      <c r="K7032" s="37" t="str">
        <f t="array" ref="K7032">IFERROR(XLOOKUP(G7032,'Tipo de carga'!A:A,'Tipo de carga'!B:B))</f>
        <v>Autoabasto</v>
      </c>
      <c r="L7032" s="37">
        <f t="shared" si="2"/>
        <v>48</v>
      </c>
      <c r="M7032" s="37">
        <f t="shared" si="3"/>
        <v>28</v>
      </c>
      <c r="N7032" s="37">
        <f t="shared" si="4"/>
        <v>11</v>
      </c>
      <c r="O7032" s="37" t="str">
        <f t="array" ref="O7032">IFERROR(XLOOKUP(K7032,'Tipo de carga'!B:B,'Tipo de carga'!C:C))</f>
        <v>Diesel</v>
      </c>
    </row>
    <row r="7033">
      <c r="A7033" s="36">
        <v>1738.0</v>
      </c>
      <c r="B7033" s="37" t="str">
        <f t="array" ref="B7033">IFERROR(XLOOKUP(A7033,'Asignacion Nov'!A:A,'Asignacion Nov'!C:C))</f>
        <v>Wm Full</v>
      </c>
      <c r="C7033" s="37" t="str">
        <f t="array" ref="C7033">IFERROR(XLOOKUP(A7033,'Asignacion Nov'!A:A,'Asignacion Nov'!B:B))</f>
        <v>EC-08</v>
      </c>
      <c r="D7033" s="38">
        <v>45624.92797453704</v>
      </c>
      <c r="E7033" s="36" t="s">
        <v>521</v>
      </c>
      <c r="F7033" s="37" t="str">
        <f t="array" ref="F7033">IFERROR(XLOOKUP(E7033,Operadores!A:A,Operadores!B:B))</f>
        <v>COPJAI</v>
      </c>
      <c r="G7033" s="36" t="s">
        <v>42</v>
      </c>
      <c r="H7033" s="39">
        <v>20.303774</v>
      </c>
      <c r="I7033" s="40">
        <v>370.78</v>
      </c>
      <c r="J7033" s="41">
        <f t="shared" si="5"/>
        <v>7528.233324</v>
      </c>
      <c r="K7033" s="37" t="str">
        <f t="array" ref="K7033">IFERROR(XLOOKUP(G7033,'Tipo de carga'!A:A,'Tipo de carga'!B:B))</f>
        <v>Autoabasto</v>
      </c>
      <c r="L7033" s="37">
        <f t="shared" si="2"/>
        <v>48</v>
      </c>
      <c r="M7033" s="37">
        <f t="shared" si="3"/>
        <v>28</v>
      </c>
      <c r="N7033" s="37">
        <f t="shared" si="4"/>
        <v>11</v>
      </c>
      <c r="O7033" s="37" t="str">
        <f t="array" ref="O7033">IFERROR(XLOOKUP(K7033,'Tipo de carga'!B:B,'Tipo de carga'!C:C))</f>
        <v>Diesel</v>
      </c>
    </row>
    <row r="7034">
      <c r="A7034" s="36">
        <v>1758.0</v>
      </c>
      <c r="B7034" s="37" t="str">
        <f t="array" ref="B7034">IFERROR(XLOOKUP(A7034,'Asignacion Nov'!A:A,'Asignacion Nov'!C:C))</f>
        <v>Wm Full</v>
      </c>
      <c r="C7034" s="37" t="str">
        <f t="array" ref="C7034">IFERROR(XLOOKUP(A7034,'Asignacion Nov'!A:A,'Asignacion Nov'!B:B))</f>
        <v>EC-08</v>
      </c>
      <c r="D7034" s="38">
        <v>45624.89236111111</v>
      </c>
      <c r="E7034" s="36" t="s">
        <v>296</v>
      </c>
      <c r="F7034" s="37" t="str">
        <f t="array" ref="F7034">IFERROR(XLOOKUP(E7034,Operadores!A:A,Operadores!B:B))</f>
        <v>PINGUA</v>
      </c>
      <c r="G7034" s="36" t="s">
        <v>42</v>
      </c>
      <c r="H7034" s="39">
        <v>20.303774</v>
      </c>
      <c r="I7034" s="40">
        <v>344.67</v>
      </c>
      <c r="J7034" s="41">
        <f t="shared" si="5"/>
        <v>6998.101785</v>
      </c>
      <c r="K7034" s="37" t="str">
        <f t="array" ref="K7034">IFERROR(XLOOKUP(G7034,'Tipo de carga'!A:A,'Tipo de carga'!B:B))</f>
        <v>Autoabasto</v>
      </c>
      <c r="L7034" s="37">
        <f t="shared" si="2"/>
        <v>48</v>
      </c>
      <c r="M7034" s="37">
        <f t="shared" si="3"/>
        <v>28</v>
      </c>
      <c r="N7034" s="37">
        <f t="shared" si="4"/>
        <v>11</v>
      </c>
      <c r="O7034" s="37" t="str">
        <f t="array" ref="O7034">IFERROR(XLOOKUP(K7034,'Tipo de carga'!B:B,'Tipo de carga'!C:C))</f>
        <v>Diesel</v>
      </c>
    </row>
    <row r="7035">
      <c r="A7035" s="36">
        <v>1728.0</v>
      </c>
      <c r="B7035" s="37" t="str">
        <f t="array" ref="B7035">IFERROR(XLOOKUP(A7035,'Asignacion Nov'!A:A,'Asignacion Nov'!C:C))</f>
        <v>Wm Full</v>
      </c>
      <c r="C7035" s="37" t="str">
        <f t="array" ref="C7035">IFERROR(XLOOKUP(A7035,'Asignacion Nov'!A:A,'Asignacion Nov'!B:B))</f>
        <v>EC-08</v>
      </c>
      <c r="D7035" s="38">
        <v>45624.83546296296</v>
      </c>
      <c r="E7035" s="36" t="s">
        <v>281</v>
      </c>
      <c r="F7035" s="37" t="str">
        <f t="array" ref="F7035">IFERROR(XLOOKUP(E7035,Operadores!A:A,Operadores!B:B))</f>
        <v>MARJO13</v>
      </c>
      <c r="G7035" s="36" t="s">
        <v>42</v>
      </c>
      <c r="H7035" s="39">
        <v>20.303774</v>
      </c>
      <c r="I7035" s="40">
        <v>435.11</v>
      </c>
      <c r="J7035" s="41">
        <f t="shared" si="5"/>
        <v>8834.375105</v>
      </c>
      <c r="K7035" s="37" t="str">
        <f t="array" ref="K7035">IFERROR(XLOOKUP(G7035,'Tipo de carga'!A:A,'Tipo de carga'!B:B))</f>
        <v>Autoabasto</v>
      </c>
      <c r="L7035" s="37">
        <f t="shared" si="2"/>
        <v>48</v>
      </c>
      <c r="M7035" s="37">
        <f t="shared" si="3"/>
        <v>28</v>
      </c>
      <c r="N7035" s="37">
        <f t="shared" si="4"/>
        <v>11</v>
      </c>
      <c r="O7035" s="37" t="str">
        <f t="array" ref="O7035">IFERROR(XLOOKUP(K7035,'Tipo de carga'!B:B,'Tipo de carga'!C:C))</f>
        <v>Diesel</v>
      </c>
    </row>
    <row r="7036">
      <c r="A7036" s="36">
        <v>1816.0</v>
      </c>
      <c r="B7036" s="37" t="str">
        <f t="array" ref="B7036">IFERROR(XLOOKUP(A7036,'Asignacion Nov'!A:A,'Asignacion Nov'!C:C))</f>
        <v>Wm Full</v>
      </c>
      <c r="C7036" s="37" t="str">
        <f t="array" ref="C7036">IFERROR(XLOOKUP(A7036,'Asignacion Nov'!A:A,'Asignacion Nov'!B:B))</f>
        <v>EC-08</v>
      </c>
      <c r="D7036" s="38">
        <v>45624.79572916667</v>
      </c>
      <c r="E7036" s="36" t="s">
        <v>288</v>
      </c>
      <c r="F7036" s="37" t="str">
        <f t="array" ref="F7036">IFERROR(XLOOKUP(E7036,Operadores!A:A,Operadores!B:B))</f>
        <v>RODMIG</v>
      </c>
      <c r="G7036" s="36" t="s">
        <v>42</v>
      </c>
      <c r="H7036" s="39">
        <v>20.303774</v>
      </c>
      <c r="I7036" s="40">
        <v>365.03</v>
      </c>
      <c r="J7036" s="41">
        <f t="shared" si="5"/>
        <v>7411.486623</v>
      </c>
      <c r="K7036" s="37" t="str">
        <f t="array" ref="K7036">IFERROR(XLOOKUP(G7036,'Tipo de carga'!A:A,'Tipo de carga'!B:B))</f>
        <v>Autoabasto</v>
      </c>
      <c r="L7036" s="37">
        <f t="shared" si="2"/>
        <v>48</v>
      </c>
      <c r="M7036" s="37">
        <f t="shared" si="3"/>
        <v>28</v>
      </c>
      <c r="N7036" s="37">
        <f t="shared" si="4"/>
        <v>11</v>
      </c>
      <c r="O7036" s="37" t="str">
        <f t="array" ref="O7036">IFERROR(XLOOKUP(K7036,'Tipo de carga'!B:B,'Tipo de carga'!C:C))</f>
        <v>Diesel</v>
      </c>
    </row>
    <row r="7037">
      <c r="A7037" s="36">
        <v>1818.0</v>
      </c>
      <c r="B7037" s="37" t="str">
        <f t="array" ref="B7037">IFERROR(XLOOKUP(A7037,'Asignacion Nov'!A:A,'Asignacion Nov'!C:C))</f>
        <v>Wm Full</v>
      </c>
      <c r="C7037" s="37" t="str">
        <f t="array" ref="C7037">IFERROR(XLOOKUP(A7037,'Asignacion Nov'!A:A,'Asignacion Nov'!B:B))</f>
        <v>EC-08</v>
      </c>
      <c r="D7037" s="38">
        <v>45624.76962962963</v>
      </c>
      <c r="E7037" s="36" t="s">
        <v>302</v>
      </c>
      <c r="F7037" s="37" t="str">
        <f t="array" ref="F7037">IFERROR(XLOOKUP(E7037,Operadores!A:A,Operadores!B:B))</f>
        <v>HEROCT</v>
      </c>
      <c r="G7037" s="36" t="s">
        <v>42</v>
      </c>
      <c r="H7037" s="39">
        <v>20.303774</v>
      </c>
      <c r="I7037" s="40">
        <v>389.07</v>
      </c>
      <c r="J7037" s="41">
        <f t="shared" si="5"/>
        <v>7899.58935</v>
      </c>
      <c r="K7037" s="37" t="str">
        <f t="array" ref="K7037">IFERROR(XLOOKUP(G7037,'Tipo de carga'!A:A,'Tipo de carga'!B:B))</f>
        <v>Autoabasto</v>
      </c>
      <c r="L7037" s="37">
        <f t="shared" si="2"/>
        <v>48</v>
      </c>
      <c r="M7037" s="37">
        <f t="shared" si="3"/>
        <v>28</v>
      </c>
      <c r="N7037" s="37">
        <f t="shared" si="4"/>
        <v>11</v>
      </c>
      <c r="O7037" s="37" t="str">
        <f t="array" ref="O7037">IFERROR(XLOOKUP(K7037,'Tipo de carga'!B:B,'Tipo de carga'!C:C))</f>
        <v>Diesel</v>
      </c>
    </row>
    <row r="7038">
      <c r="A7038" s="36">
        <v>1746.0</v>
      </c>
      <c r="B7038" s="37" t="str">
        <f t="array" ref="B7038">IFERROR(XLOOKUP(A7038,'Asignacion Nov'!A:A,'Asignacion Nov'!C:C))</f>
        <v>Wm Full</v>
      </c>
      <c r="C7038" s="37" t="str">
        <f t="array" ref="C7038">IFERROR(XLOOKUP(A7038,'Asignacion Nov'!A:A,'Asignacion Nov'!B:B))</f>
        <v>EC-08</v>
      </c>
      <c r="D7038" s="38">
        <v>45624.76704861111</v>
      </c>
      <c r="E7038" s="36" t="s">
        <v>293</v>
      </c>
      <c r="F7038" s="37" t="str">
        <f t="array" ref="F7038">IFERROR(XLOOKUP(E7038,Operadores!A:A,Operadores!B:B))</f>
        <v>LOPFER</v>
      </c>
      <c r="G7038" s="36" t="s">
        <v>42</v>
      </c>
      <c r="H7038" s="39">
        <v>20.303774</v>
      </c>
      <c r="I7038" s="40">
        <v>449.69</v>
      </c>
      <c r="J7038" s="41">
        <f t="shared" si="5"/>
        <v>9130.40413</v>
      </c>
      <c r="K7038" s="37" t="str">
        <f t="array" ref="K7038">IFERROR(XLOOKUP(G7038,'Tipo de carga'!A:A,'Tipo de carga'!B:B))</f>
        <v>Autoabasto</v>
      </c>
      <c r="L7038" s="37">
        <f t="shared" si="2"/>
        <v>48</v>
      </c>
      <c r="M7038" s="37">
        <f t="shared" si="3"/>
        <v>28</v>
      </c>
      <c r="N7038" s="37">
        <f t="shared" si="4"/>
        <v>11</v>
      </c>
      <c r="O7038" s="37" t="str">
        <f t="array" ref="O7038">IFERROR(XLOOKUP(K7038,'Tipo de carga'!B:B,'Tipo de carga'!C:C))</f>
        <v>Diesel</v>
      </c>
    </row>
    <row r="7039">
      <c r="A7039" s="36">
        <v>1761.0</v>
      </c>
      <c r="B7039" s="37" t="str">
        <f t="array" ref="B7039">IFERROR(XLOOKUP(A7039,'Asignacion Nov'!A:A,'Asignacion Nov'!C:C))</f>
        <v>Wm Full</v>
      </c>
      <c r="C7039" s="37" t="str">
        <f t="array" ref="C7039">IFERROR(XLOOKUP(A7039,'Asignacion Nov'!A:A,'Asignacion Nov'!B:B))</f>
        <v>EC-08</v>
      </c>
      <c r="D7039" s="38">
        <v>45624.74109953704</v>
      </c>
      <c r="E7039" s="36" t="s">
        <v>278</v>
      </c>
      <c r="F7039" s="37" t="str">
        <f t="array" ref="F7039">IFERROR(XLOOKUP(E7039,Operadores!A:A,Operadores!B:B))</f>
        <v>RAMBAR</v>
      </c>
      <c r="G7039" s="36" t="s">
        <v>42</v>
      </c>
      <c r="H7039" s="39">
        <v>20.303774</v>
      </c>
      <c r="I7039" s="40">
        <v>392.02</v>
      </c>
      <c r="J7039" s="41">
        <f t="shared" si="5"/>
        <v>7959.485483</v>
      </c>
      <c r="K7039" s="37" t="str">
        <f t="array" ref="K7039">IFERROR(XLOOKUP(G7039,'Tipo de carga'!A:A,'Tipo de carga'!B:B))</f>
        <v>Autoabasto</v>
      </c>
      <c r="L7039" s="37">
        <f t="shared" si="2"/>
        <v>48</v>
      </c>
      <c r="M7039" s="37">
        <f t="shared" si="3"/>
        <v>28</v>
      </c>
      <c r="N7039" s="37">
        <f t="shared" si="4"/>
        <v>11</v>
      </c>
      <c r="O7039" s="37" t="str">
        <f t="array" ref="O7039">IFERROR(XLOOKUP(K7039,'Tipo de carga'!B:B,'Tipo de carga'!C:C))</f>
        <v>Diesel</v>
      </c>
    </row>
    <row r="7040">
      <c r="A7040" s="36">
        <v>1715.0</v>
      </c>
      <c r="B7040" s="37" t="str">
        <f t="array" ref="B7040">IFERROR(XLOOKUP(A7040,'Asignacion Nov'!A:A,'Asignacion Nov'!C:C))</f>
        <v>Wm Sencillo</v>
      </c>
      <c r="C7040" s="37" t="str">
        <f t="array" ref="C7040">IFERROR(XLOOKUP(A7040,'Asignacion Nov'!A:A,'Asignacion Nov'!B:B))</f>
        <v>EC-08</v>
      </c>
      <c r="D7040" s="38">
        <v>45624.72954861111</v>
      </c>
      <c r="E7040" s="36" t="s">
        <v>280</v>
      </c>
      <c r="F7040" s="37" t="str">
        <f t="array" ref="F7040">IFERROR(XLOOKUP(E7040,Operadores!A:A,Operadores!B:B))</f>
        <v>LEOJAI</v>
      </c>
      <c r="G7040" s="36" t="s">
        <v>42</v>
      </c>
      <c r="H7040" s="39">
        <v>20.303774</v>
      </c>
      <c r="I7040" s="40">
        <v>13.64</v>
      </c>
      <c r="J7040" s="41">
        <f t="shared" si="5"/>
        <v>276.9434774</v>
      </c>
      <c r="K7040" s="37" t="str">
        <f t="array" ref="K7040">IFERROR(XLOOKUP(G7040,'Tipo de carga'!A:A,'Tipo de carga'!B:B))</f>
        <v>Autoabasto</v>
      </c>
      <c r="L7040" s="37">
        <f t="shared" si="2"/>
        <v>48</v>
      </c>
      <c r="M7040" s="37">
        <f t="shared" si="3"/>
        <v>28</v>
      </c>
      <c r="N7040" s="37">
        <f t="shared" si="4"/>
        <v>11</v>
      </c>
      <c r="O7040" s="37" t="str">
        <f t="array" ref="O7040">IFERROR(XLOOKUP(K7040,'Tipo de carga'!B:B,'Tipo de carga'!C:C))</f>
        <v>Diesel</v>
      </c>
    </row>
    <row r="7041">
      <c r="A7041" s="36">
        <v>1944.0</v>
      </c>
      <c r="B7041" s="37" t="str">
        <f t="array" ref="B7041">IFERROR(XLOOKUP(A7041,'Asignacion Nov'!A:A,'Asignacion Nov'!C:C))</f>
        <v>MeLi asignado SD</v>
      </c>
      <c r="C7041" s="37" t="str">
        <f t="array" ref="C7041">IFERROR(XLOOKUP(A7041,'Asignacion Nov'!A:A,'Asignacion Nov'!B:B))</f>
        <v>EC-05</v>
      </c>
      <c r="D7041" s="38">
        <v>45624.55521990741</v>
      </c>
      <c r="E7041" s="36" t="s">
        <v>221</v>
      </c>
      <c r="F7041" s="37" t="str">
        <f t="array" ref="F7041">IFERROR(XLOOKUP(E7041,Operadores!A:A,Operadores!B:B))</f>
        <v>ORTARM</v>
      </c>
      <c r="G7041" s="36" t="s">
        <v>42</v>
      </c>
      <c r="H7041" s="39">
        <v>20.303774</v>
      </c>
      <c r="I7041" s="40">
        <v>294.0</v>
      </c>
      <c r="J7041" s="41">
        <f t="shared" si="5"/>
        <v>5969.309556</v>
      </c>
      <c r="K7041" s="37" t="str">
        <f t="array" ref="K7041">IFERROR(XLOOKUP(G7041,'Tipo de carga'!A:A,'Tipo de carga'!B:B))</f>
        <v>Autoabasto</v>
      </c>
      <c r="L7041" s="37">
        <f t="shared" si="2"/>
        <v>48</v>
      </c>
      <c r="M7041" s="37">
        <f t="shared" si="3"/>
        <v>28</v>
      </c>
      <c r="N7041" s="37">
        <f t="shared" si="4"/>
        <v>11</v>
      </c>
      <c r="O7041" s="37" t="str">
        <f t="array" ref="O7041">IFERROR(XLOOKUP(K7041,'Tipo de carga'!B:B,'Tipo de carga'!C:C))</f>
        <v>Diesel</v>
      </c>
    </row>
    <row r="7042">
      <c r="A7042" s="36">
        <v>1813.0</v>
      </c>
      <c r="B7042" s="37" t="str">
        <f t="array" ref="B7042">IFERROR(XLOOKUP(A7042,'Asignacion Nov'!A:A,'Asignacion Nov'!C:C))</f>
        <v>Wm Full</v>
      </c>
      <c r="C7042" s="37" t="str">
        <f t="array" ref="C7042">IFERROR(XLOOKUP(A7042,'Asignacion Nov'!A:A,'Asignacion Nov'!B:B))</f>
        <v>EC-08</v>
      </c>
      <c r="D7042" s="38">
        <v>45624.541446759256</v>
      </c>
      <c r="E7042" s="36" t="s">
        <v>289</v>
      </c>
      <c r="F7042" s="37" t="str">
        <f t="array" ref="F7042">IFERROR(XLOOKUP(E7042,Operadores!A:A,Operadores!B:B))</f>
        <v>ALFEDI</v>
      </c>
      <c r="G7042" s="36" t="s">
        <v>42</v>
      </c>
      <c r="H7042" s="39">
        <v>20.303774</v>
      </c>
      <c r="I7042" s="40">
        <v>557.33</v>
      </c>
      <c r="J7042" s="41">
        <f t="shared" si="5"/>
        <v>11315.90236</v>
      </c>
      <c r="K7042" s="37" t="str">
        <f t="array" ref="K7042">IFERROR(XLOOKUP(G7042,'Tipo de carga'!A:A,'Tipo de carga'!B:B))</f>
        <v>Autoabasto</v>
      </c>
      <c r="L7042" s="37">
        <f t="shared" si="2"/>
        <v>48</v>
      </c>
      <c r="M7042" s="37">
        <f t="shared" si="3"/>
        <v>28</v>
      </c>
      <c r="N7042" s="37">
        <f t="shared" si="4"/>
        <v>11</v>
      </c>
      <c r="O7042" s="37" t="str">
        <f t="array" ref="O7042">IFERROR(XLOOKUP(K7042,'Tipo de carga'!B:B,'Tipo de carga'!C:C))</f>
        <v>Diesel</v>
      </c>
    </row>
    <row r="7043">
      <c r="A7043" s="36">
        <v>2026.0</v>
      </c>
      <c r="B7043" s="37" t="str">
        <f t="array" ref="B7043">IFERROR(XLOOKUP(A7043,'Asignacion Nov'!A:A,'Asignacion Nov'!C:C))</f>
        <v>MeLi Dedicado Merida</v>
      </c>
      <c r="C7043" s="37" t="str">
        <f t="array" ref="C7043">IFERROR(XLOOKUP(A7043,'Asignacion Nov'!A:A,'Asignacion Nov'!B:B))</f>
        <v>EC-05</v>
      </c>
      <c r="D7043" s="38">
        <v>45624.54025462963</v>
      </c>
      <c r="E7043" s="36" t="s">
        <v>492</v>
      </c>
      <c r="F7043" s="37" t="str">
        <f t="array" ref="F7043">IFERROR(XLOOKUP(E7043,Operadores!A:A,Operadores!B:B))</f>
        <v>CRUTOM</v>
      </c>
      <c r="G7043" s="36" t="s">
        <v>42</v>
      </c>
      <c r="H7043" s="39">
        <v>20.303774</v>
      </c>
      <c r="I7043" s="40">
        <v>377.18</v>
      </c>
      <c r="J7043" s="41">
        <f t="shared" si="5"/>
        <v>7658.177477</v>
      </c>
      <c r="K7043" s="37" t="str">
        <f t="array" ref="K7043">IFERROR(XLOOKUP(G7043,'Tipo de carga'!A:A,'Tipo de carga'!B:B))</f>
        <v>Autoabasto</v>
      </c>
      <c r="L7043" s="37">
        <f t="shared" si="2"/>
        <v>48</v>
      </c>
      <c r="M7043" s="37">
        <f t="shared" si="3"/>
        <v>28</v>
      </c>
      <c r="N7043" s="37">
        <f t="shared" si="4"/>
        <v>11</v>
      </c>
      <c r="O7043" s="37" t="str">
        <f t="array" ref="O7043">IFERROR(XLOOKUP(K7043,'Tipo de carga'!B:B,'Tipo de carga'!C:C))</f>
        <v>Diesel</v>
      </c>
    </row>
    <row r="7044">
      <c r="A7044" s="36">
        <v>1907.0</v>
      </c>
      <c r="B7044" s="37" t="str">
        <f t="array" ref="B7044">IFERROR(XLOOKUP(A7044,'Asignacion Nov'!A:A,'Asignacion Nov'!C:C))</f>
        <v>Circuitos</v>
      </c>
      <c r="C7044" s="37" t="str">
        <f t="array" ref="C7044">IFERROR(XLOOKUP(A7044,'Asignacion Nov'!A:A,'Asignacion Nov'!B:B))</f>
        <v>EC-03</v>
      </c>
      <c r="D7044" s="38">
        <v>45624.5183912037</v>
      </c>
      <c r="E7044" s="36" t="s">
        <v>237</v>
      </c>
      <c r="F7044" s="37" t="str">
        <f t="array" ref="F7044">IFERROR(XLOOKUP(E7044,Operadores!A:A,Operadores!B:B))</f>
        <v>HUAIS</v>
      </c>
      <c r="G7044" s="36" t="s">
        <v>42</v>
      </c>
      <c r="H7044" s="39">
        <v>20.303774</v>
      </c>
      <c r="I7044" s="40">
        <v>220.65</v>
      </c>
      <c r="J7044" s="41">
        <f t="shared" si="5"/>
        <v>4480.027733</v>
      </c>
      <c r="K7044" s="37" t="str">
        <f t="array" ref="K7044">IFERROR(XLOOKUP(G7044,'Tipo de carga'!A:A,'Tipo de carga'!B:B))</f>
        <v>Autoabasto</v>
      </c>
      <c r="L7044" s="37">
        <f t="shared" si="2"/>
        <v>48</v>
      </c>
      <c r="M7044" s="37">
        <f t="shared" si="3"/>
        <v>28</v>
      </c>
      <c r="N7044" s="37">
        <f t="shared" si="4"/>
        <v>11</v>
      </c>
      <c r="O7044" s="37" t="str">
        <f t="array" ref="O7044">IFERROR(XLOOKUP(K7044,'Tipo de carga'!B:B,'Tipo de carga'!C:C))</f>
        <v>Diesel</v>
      </c>
    </row>
    <row r="7045">
      <c r="A7045" s="36">
        <v>1996.0</v>
      </c>
      <c r="B7045" s="37" t="str">
        <f t="array" ref="B7045">IFERROR(XLOOKUP(A7045,'Asignacion Nov'!A:A,'Asignacion Nov'!C:C))</f>
        <v>MeLi Dedicado Merida</v>
      </c>
      <c r="C7045" s="37" t="str">
        <f t="array" ref="C7045">IFERROR(XLOOKUP(A7045,'Asignacion Nov'!A:A,'Asignacion Nov'!B:B))</f>
        <v>EC-05</v>
      </c>
      <c r="D7045" s="38">
        <v>45624.49150462963</v>
      </c>
      <c r="E7045" s="36" t="s">
        <v>580</v>
      </c>
      <c r="F7045" s="37" t="str">
        <f t="array" ref="F7045">IFERROR(XLOOKUP(E7045,Operadores!A:A,Operadores!B:B))</f>
        <v>HERNOR</v>
      </c>
      <c r="G7045" s="36" t="s">
        <v>42</v>
      </c>
      <c r="H7045" s="39">
        <v>20.303774</v>
      </c>
      <c r="I7045" s="40">
        <v>256.25</v>
      </c>
      <c r="J7045" s="41">
        <f t="shared" si="5"/>
        <v>5202.842088</v>
      </c>
      <c r="K7045" s="37" t="str">
        <f t="array" ref="K7045">IFERROR(XLOOKUP(G7045,'Tipo de carga'!A:A,'Tipo de carga'!B:B))</f>
        <v>Autoabasto</v>
      </c>
      <c r="L7045" s="37">
        <f t="shared" si="2"/>
        <v>48</v>
      </c>
      <c r="M7045" s="37">
        <f t="shared" si="3"/>
        <v>28</v>
      </c>
      <c r="N7045" s="37">
        <f t="shared" si="4"/>
        <v>11</v>
      </c>
      <c r="O7045" s="37" t="str">
        <f t="array" ref="O7045">IFERROR(XLOOKUP(K7045,'Tipo de carga'!B:B,'Tipo de carga'!C:C))</f>
        <v>Diesel</v>
      </c>
    </row>
    <row r="7046">
      <c r="A7046" s="36">
        <v>1715.0</v>
      </c>
      <c r="B7046" s="37" t="str">
        <f t="array" ref="B7046">IFERROR(XLOOKUP(A7046,'Asignacion Nov'!A:A,'Asignacion Nov'!C:C))</f>
        <v>Wm Sencillo</v>
      </c>
      <c r="C7046" s="37" t="str">
        <f t="array" ref="C7046">IFERROR(XLOOKUP(A7046,'Asignacion Nov'!A:A,'Asignacion Nov'!B:B))</f>
        <v>EC-08</v>
      </c>
      <c r="D7046" s="38">
        <v>45624.45369212963</v>
      </c>
      <c r="E7046" s="36" t="s">
        <v>280</v>
      </c>
      <c r="F7046" s="37" t="str">
        <f t="array" ref="F7046">IFERROR(XLOOKUP(E7046,Operadores!A:A,Operadores!B:B))</f>
        <v>LEOJAI</v>
      </c>
      <c r="G7046" s="36" t="s">
        <v>42</v>
      </c>
      <c r="H7046" s="39">
        <v>20.303774</v>
      </c>
      <c r="I7046" s="40">
        <v>418.22</v>
      </c>
      <c r="J7046" s="41">
        <f t="shared" si="5"/>
        <v>8491.444362</v>
      </c>
      <c r="K7046" s="37" t="str">
        <f t="array" ref="K7046">IFERROR(XLOOKUP(G7046,'Tipo de carga'!A:A,'Tipo de carga'!B:B))</f>
        <v>Autoabasto</v>
      </c>
      <c r="L7046" s="37">
        <f t="shared" si="2"/>
        <v>48</v>
      </c>
      <c r="M7046" s="37">
        <f t="shared" si="3"/>
        <v>28</v>
      </c>
      <c r="N7046" s="37">
        <f t="shared" si="4"/>
        <v>11</v>
      </c>
      <c r="O7046" s="37" t="str">
        <f t="array" ref="O7046">IFERROR(XLOOKUP(K7046,'Tipo de carga'!B:B,'Tipo de carga'!C:C))</f>
        <v>Diesel</v>
      </c>
    </row>
    <row r="7047">
      <c r="A7047" s="36">
        <v>1997.0</v>
      </c>
      <c r="B7047" s="37" t="str">
        <f t="array" ref="B7047">IFERROR(XLOOKUP(A7047,'Asignacion Nov'!A:A,'Asignacion Nov'!C:C))</f>
        <v>MeLi Dedicado Merida</v>
      </c>
      <c r="C7047" s="37" t="str">
        <f t="array" ref="C7047">IFERROR(XLOOKUP(A7047,'Asignacion Nov'!A:A,'Asignacion Nov'!B:B))</f>
        <v>EC-05</v>
      </c>
      <c r="D7047" s="38">
        <v>45624.4447337963</v>
      </c>
      <c r="E7047" s="36" t="s">
        <v>290</v>
      </c>
      <c r="F7047" s="37" t="str">
        <f t="array" ref="F7047">IFERROR(XLOOKUP(E7047,Operadores!A:A,Operadores!B:B))</f>
        <v>MARLEO</v>
      </c>
      <c r="G7047" s="36" t="s">
        <v>42</v>
      </c>
      <c r="H7047" s="39">
        <v>20.303774</v>
      </c>
      <c r="I7047" s="40">
        <v>435.4</v>
      </c>
      <c r="J7047" s="41">
        <f t="shared" si="5"/>
        <v>8840.2632</v>
      </c>
      <c r="K7047" s="37" t="str">
        <f t="array" ref="K7047">IFERROR(XLOOKUP(G7047,'Tipo de carga'!A:A,'Tipo de carga'!B:B))</f>
        <v>Autoabasto</v>
      </c>
      <c r="L7047" s="37">
        <f t="shared" si="2"/>
        <v>48</v>
      </c>
      <c r="M7047" s="37">
        <f t="shared" si="3"/>
        <v>28</v>
      </c>
      <c r="N7047" s="37">
        <f t="shared" si="4"/>
        <v>11</v>
      </c>
      <c r="O7047" s="37" t="str">
        <f t="array" ref="O7047">IFERROR(XLOOKUP(K7047,'Tipo de carga'!B:B,'Tipo de carga'!C:C))</f>
        <v>Diesel</v>
      </c>
    </row>
    <row r="7048">
      <c r="A7048" s="36">
        <v>2005.0</v>
      </c>
      <c r="B7048" s="37" t="str">
        <f t="array" ref="B7048">IFERROR(XLOOKUP(A7048,'Asignacion Nov'!A:A,'Asignacion Nov'!C:C))</f>
        <v>MeLi Dedicado Merida</v>
      </c>
      <c r="C7048" s="37" t="str">
        <f t="array" ref="C7048">IFERROR(XLOOKUP(A7048,'Asignacion Nov'!A:A,'Asignacion Nov'!B:B))</f>
        <v>EC-05</v>
      </c>
      <c r="D7048" s="38">
        <v>45624.3506712963</v>
      </c>
      <c r="E7048" s="36" t="s">
        <v>399</v>
      </c>
      <c r="F7048" s="37" t="str">
        <f t="array" ref="F7048">IFERROR(XLOOKUP(E7048,Operadores!A:A,Operadores!B:B))</f>
        <v>DOMLEO</v>
      </c>
      <c r="G7048" s="36" t="s">
        <v>42</v>
      </c>
      <c r="H7048" s="39">
        <v>20.303774</v>
      </c>
      <c r="I7048" s="40">
        <v>261.15</v>
      </c>
      <c r="J7048" s="41">
        <f t="shared" si="5"/>
        <v>5302.33058</v>
      </c>
      <c r="K7048" s="37" t="str">
        <f t="array" ref="K7048">IFERROR(XLOOKUP(G7048,'Tipo de carga'!A:A,'Tipo de carga'!B:B))</f>
        <v>Autoabasto</v>
      </c>
      <c r="L7048" s="37">
        <f t="shared" si="2"/>
        <v>48</v>
      </c>
      <c r="M7048" s="37">
        <f t="shared" si="3"/>
        <v>28</v>
      </c>
      <c r="N7048" s="37">
        <f t="shared" si="4"/>
        <v>11</v>
      </c>
      <c r="O7048" s="37" t="str">
        <f t="array" ref="O7048">IFERROR(XLOOKUP(K7048,'Tipo de carga'!B:B,'Tipo de carga'!C:C))</f>
        <v>Diesel</v>
      </c>
    </row>
    <row r="7049">
      <c r="A7049" s="36">
        <v>1892.0</v>
      </c>
      <c r="B7049" s="37" t="str">
        <f t="array" ref="B7049">IFERROR(XLOOKUP(A7049,'Asignacion Nov'!A:A,'Asignacion Nov'!C:C))</f>
        <v>Full Liver</v>
      </c>
      <c r="C7049" s="37" t="str">
        <f t="array" ref="C7049">IFERROR(XLOOKUP(A7049,'Asignacion Nov'!A:A,'Asignacion Nov'!B:B))</f>
        <v>EC-01</v>
      </c>
      <c r="D7049" s="38">
        <v>45624.22987268519</v>
      </c>
      <c r="E7049" s="36" t="s">
        <v>151</v>
      </c>
      <c r="F7049" s="37" t="str">
        <f t="array" ref="F7049">IFERROR(XLOOKUP(E7049,Operadores!A:A,Operadores!B:B))</f>
        <v>CALVI</v>
      </c>
      <c r="G7049" s="36" t="s">
        <v>42</v>
      </c>
      <c r="H7049" s="39">
        <v>20.303774</v>
      </c>
      <c r="I7049" s="40">
        <v>472.6</v>
      </c>
      <c r="J7049" s="41">
        <f t="shared" si="5"/>
        <v>9595.563592</v>
      </c>
      <c r="K7049" s="37" t="str">
        <f t="array" ref="K7049">IFERROR(XLOOKUP(G7049,'Tipo de carga'!A:A,'Tipo de carga'!B:B))</f>
        <v>Autoabasto</v>
      </c>
      <c r="L7049" s="37">
        <f t="shared" si="2"/>
        <v>48</v>
      </c>
      <c r="M7049" s="37">
        <f t="shared" si="3"/>
        <v>28</v>
      </c>
      <c r="N7049" s="37">
        <f t="shared" si="4"/>
        <v>11</v>
      </c>
      <c r="O7049" s="37" t="str">
        <f t="array" ref="O7049">IFERROR(XLOOKUP(K7049,'Tipo de carga'!B:B,'Tipo de carga'!C:C))</f>
        <v>Diesel</v>
      </c>
    </row>
    <row r="7050">
      <c r="A7050" s="36">
        <v>2028.0</v>
      </c>
      <c r="B7050" s="37" t="str">
        <f t="array" ref="B7050">IFERROR(XLOOKUP(A7050,'Asignacion Nov'!A:A,'Asignacion Nov'!C:C))</f>
        <v>MeLi Dedicado Merida</v>
      </c>
      <c r="C7050" s="37" t="str">
        <f t="array" ref="C7050">IFERROR(XLOOKUP(A7050,'Asignacion Nov'!A:A,'Asignacion Nov'!B:B))</f>
        <v>EC-05</v>
      </c>
      <c r="D7050" s="38">
        <v>45624.192465277774</v>
      </c>
      <c r="E7050" s="36" t="s">
        <v>398</v>
      </c>
      <c r="F7050" s="37" t="str">
        <f t="array" ref="F7050">IFERROR(XLOOKUP(E7050,Operadores!A:A,Operadores!B:B))</f>
        <v>SANEUS</v>
      </c>
      <c r="G7050" s="36" t="s">
        <v>42</v>
      </c>
      <c r="H7050" s="39">
        <v>20.303774</v>
      </c>
      <c r="I7050" s="40">
        <v>223.69</v>
      </c>
      <c r="J7050" s="41">
        <f t="shared" si="5"/>
        <v>4541.751206</v>
      </c>
      <c r="K7050" s="37" t="str">
        <f t="array" ref="K7050">IFERROR(XLOOKUP(G7050,'Tipo de carga'!A:A,'Tipo de carga'!B:B))</f>
        <v>Autoabasto</v>
      </c>
      <c r="L7050" s="37">
        <f t="shared" si="2"/>
        <v>48</v>
      </c>
      <c r="M7050" s="37">
        <f t="shared" si="3"/>
        <v>28</v>
      </c>
      <c r="N7050" s="37">
        <f t="shared" si="4"/>
        <v>11</v>
      </c>
      <c r="O7050" s="37" t="str">
        <f t="array" ref="O7050">IFERROR(XLOOKUP(K7050,'Tipo de carga'!B:B,'Tipo de carga'!C:C))</f>
        <v>Diesel</v>
      </c>
    </row>
    <row r="7051">
      <c r="A7051" s="36">
        <v>2013.0</v>
      </c>
      <c r="B7051" s="37" t="str">
        <f t="array" ref="B7051">IFERROR(XLOOKUP(A7051,'Asignacion Nov'!A:A,'Asignacion Nov'!C:C))</f>
        <v>MeLi Dedicado Merida</v>
      </c>
      <c r="C7051" s="37" t="str">
        <f t="array" ref="C7051">IFERROR(XLOOKUP(A7051,'Asignacion Nov'!A:A,'Asignacion Nov'!B:B))</f>
        <v>EC-05</v>
      </c>
      <c r="D7051" s="38">
        <v>45624.155324074076</v>
      </c>
      <c r="E7051" s="36" t="s">
        <v>556</v>
      </c>
      <c r="F7051" s="37" t="str">
        <f t="array" ref="F7051">IFERROR(XLOOKUP(E7051,Operadores!A:A,Operadores!B:B))</f>
        <v>MONJON</v>
      </c>
      <c r="G7051" s="36" t="s">
        <v>42</v>
      </c>
      <c r="H7051" s="39">
        <v>20.303774</v>
      </c>
      <c r="I7051" s="40">
        <v>247.87</v>
      </c>
      <c r="J7051" s="41">
        <f t="shared" si="5"/>
        <v>5032.696461</v>
      </c>
      <c r="K7051" s="37" t="str">
        <f t="array" ref="K7051">IFERROR(XLOOKUP(G7051,'Tipo de carga'!A:A,'Tipo de carga'!B:B))</f>
        <v>Autoabasto</v>
      </c>
      <c r="L7051" s="37">
        <f t="shared" si="2"/>
        <v>48</v>
      </c>
      <c r="M7051" s="37">
        <f t="shared" si="3"/>
        <v>28</v>
      </c>
      <c r="N7051" s="37">
        <f t="shared" si="4"/>
        <v>11</v>
      </c>
      <c r="O7051" s="37" t="str">
        <f t="array" ref="O7051">IFERROR(XLOOKUP(K7051,'Tipo de carga'!B:B,'Tipo de carga'!C:C))</f>
        <v>Diesel</v>
      </c>
    </row>
    <row r="7052">
      <c r="A7052" s="36">
        <v>1826.0</v>
      </c>
      <c r="B7052" s="37" t="str">
        <f t="array" ref="B7052">IFERROR(XLOOKUP(A7052,'Asignacion Nov'!A:A,'Asignacion Nov'!C:C))</f>
        <v>Wm Full</v>
      </c>
      <c r="C7052" s="37" t="str">
        <f t="array" ref="C7052">IFERROR(XLOOKUP(A7052,'Asignacion Nov'!A:A,'Asignacion Nov'!B:B))</f>
        <v>EC-08</v>
      </c>
      <c r="D7052" s="38">
        <v>45624.148726851854</v>
      </c>
      <c r="E7052" s="36" t="s">
        <v>298</v>
      </c>
      <c r="F7052" s="37" t="str">
        <f t="array" ref="F7052">IFERROR(XLOOKUP(E7052,Operadores!A:A,Operadores!B:B))</f>
        <v>MORFRE01</v>
      </c>
      <c r="G7052" s="36" t="s">
        <v>42</v>
      </c>
      <c r="H7052" s="39">
        <v>20.303774</v>
      </c>
      <c r="I7052" s="40">
        <v>351.87</v>
      </c>
      <c r="J7052" s="41">
        <f t="shared" si="5"/>
        <v>7144.288957</v>
      </c>
      <c r="K7052" s="37" t="str">
        <f t="array" ref="K7052">IFERROR(XLOOKUP(G7052,'Tipo de carga'!A:A,'Tipo de carga'!B:B))</f>
        <v>Autoabasto</v>
      </c>
      <c r="L7052" s="37">
        <f t="shared" si="2"/>
        <v>48</v>
      </c>
      <c r="M7052" s="37">
        <f t="shared" si="3"/>
        <v>28</v>
      </c>
      <c r="N7052" s="37">
        <f t="shared" si="4"/>
        <v>11</v>
      </c>
      <c r="O7052" s="37" t="str">
        <f t="array" ref="O7052">IFERROR(XLOOKUP(K7052,'Tipo de carga'!B:B,'Tipo de carga'!C:C))</f>
        <v>Diesel</v>
      </c>
    </row>
    <row r="7053">
      <c r="A7053" s="36">
        <v>1991.0</v>
      </c>
      <c r="B7053" s="37" t="str">
        <f t="array" ref="B7053">IFERROR(XLOOKUP(A7053,'Asignacion Nov'!A:A,'Asignacion Nov'!C:C))</f>
        <v>MeLi Dedicado Merida</v>
      </c>
      <c r="C7053" s="37" t="str">
        <f t="array" ref="C7053">IFERROR(XLOOKUP(A7053,'Asignacion Nov'!A:A,'Asignacion Nov'!B:B))</f>
        <v>EC-05</v>
      </c>
      <c r="D7053" s="38">
        <v>45624.05798611111</v>
      </c>
      <c r="E7053" s="36" t="s">
        <v>204</v>
      </c>
      <c r="F7053" s="37" t="str">
        <f t="array" ref="F7053">IFERROR(XLOOKUP(E7053,Operadores!A:A,Operadores!B:B))</f>
        <v>AGUARM</v>
      </c>
      <c r="G7053" s="36" t="s">
        <v>42</v>
      </c>
      <c r="H7053" s="39">
        <v>20.303774</v>
      </c>
      <c r="I7053" s="40">
        <v>430.24</v>
      </c>
      <c r="J7053" s="41">
        <f t="shared" si="5"/>
        <v>8735.495726</v>
      </c>
      <c r="K7053" s="37" t="str">
        <f t="array" ref="K7053">IFERROR(XLOOKUP(G7053,'Tipo de carga'!A:A,'Tipo de carga'!B:B))</f>
        <v>Autoabasto</v>
      </c>
      <c r="L7053" s="37">
        <f t="shared" si="2"/>
        <v>48</v>
      </c>
      <c r="M7053" s="37">
        <f t="shared" si="3"/>
        <v>28</v>
      </c>
      <c r="N7053" s="37">
        <f t="shared" si="4"/>
        <v>11</v>
      </c>
      <c r="O7053" s="37" t="str">
        <f t="array" ref="O7053">IFERROR(XLOOKUP(K7053,'Tipo de carga'!B:B,'Tipo de carga'!C:C))</f>
        <v>Diesel</v>
      </c>
    </row>
    <row r="7054">
      <c r="A7054" s="36">
        <v>1998.0</v>
      </c>
      <c r="B7054" s="37" t="str">
        <f t="array" ref="B7054">IFERROR(XLOOKUP(A7054,'Asignacion Nov'!A:A,'Asignacion Nov'!C:C))</f>
        <v>MeLi Dedicado Merida</v>
      </c>
      <c r="C7054" s="37" t="str">
        <f t="array" ref="C7054">IFERROR(XLOOKUP(A7054,'Asignacion Nov'!A:A,'Asignacion Nov'!B:B))</f>
        <v>EC-05</v>
      </c>
      <c r="D7054" s="38">
        <v>45624.046273148146</v>
      </c>
      <c r="E7054" s="36" t="s">
        <v>452</v>
      </c>
      <c r="F7054" s="37" t="str">
        <f t="array" ref="F7054">IFERROR(XLOOKUP(E7054,Operadores!A:A,Operadores!B:B))</f>
        <v>AGUMAU</v>
      </c>
      <c r="G7054" s="36" t="s">
        <v>42</v>
      </c>
      <c r="H7054" s="39">
        <v>20.303774</v>
      </c>
      <c r="I7054" s="40">
        <v>441.85</v>
      </c>
      <c r="J7054" s="41">
        <f t="shared" si="5"/>
        <v>8971.222542</v>
      </c>
      <c r="K7054" s="37" t="str">
        <f t="array" ref="K7054">IFERROR(XLOOKUP(G7054,'Tipo de carga'!A:A,'Tipo de carga'!B:B))</f>
        <v>Autoabasto</v>
      </c>
      <c r="L7054" s="37">
        <f t="shared" si="2"/>
        <v>48</v>
      </c>
      <c r="M7054" s="37">
        <f t="shared" si="3"/>
        <v>28</v>
      </c>
      <c r="N7054" s="37">
        <f t="shared" si="4"/>
        <v>11</v>
      </c>
      <c r="O7054" s="37" t="str">
        <f t="array" ref="O7054">IFERROR(XLOOKUP(K7054,'Tipo de carga'!B:B,'Tipo de carga'!C:C))</f>
        <v>Diesel</v>
      </c>
    </row>
    <row r="7055">
      <c r="A7055" s="36">
        <v>1879.0</v>
      </c>
      <c r="B7055" s="37" t="str">
        <f t="array" ref="B7055">IFERROR(XLOOKUP(A7055,'Asignacion Nov'!A:A,'Asignacion Nov'!C:C))</f>
        <v>Circuitos</v>
      </c>
      <c r="C7055" s="37" t="str">
        <f t="array" ref="C7055">IFERROR(XLOOKUP(A7055,'Asignacion Nov'!A:A,'Asignacion Nov'!B:B))</f>
        <v>EC-03</v>
      </c>
      <c r="D7055" s="38">
        <v>45624.01393518518</v>
      </c>
      <c r="E7055" s="36" t="s">
        <v>357</v>
      </c>
      <c r="F7055" s="37" t="str">
        <f t="array" ref="F7055">IFERROR(XLOOKUP(E7055,Operadores!A:A,Operadores!B:B))</f>
        <v>ISLHI</v>
      </c>
      <c r="G7055" s="36" t="s">
        <v>42</v>
      </c>
      <c r="H7055" s="39">
        <v>20.303774</v>
      </c>
      <c r="I7055" s="40">
        <v>236.72</v>
      </c>
      <c r="J7055" s="41">
        <f t="shared" si="5"/>
        <v>4806.309381</v>
      </c>
      <c r="K7055" s="37" t="str">
        <f t="array" ref="K7055">IFERROR(XLOOKUP(G7055,'Tipo de carga'!A:A,'Tipo de carga'!B:B))</f>
        <v>Autoabasto</v>
      </c>
      <c r="L7055" s="37">
        <f t="shared" si="2"/>
        <v>48</v>
      </c>
      <c r="M7055" s="37">
        <f t="shared" si="3"/>
        <v>28</v>
      </c>
      <c r="N7055" s="37">
        <f t="shared" si="4"/>
        <v>11</v>
      </c>
      <c r="O7055" s="37" t="str">
        <f t="array" ref="O7055">IFERROR(XLOOKUP(K7055,'Tipo de carga'!B:B,'Tipo de carga'!C:C))</f>
        <v>Diesel</v>
      </c>
    </row>
    <row r="7056">
      <c r="A7056" s="36">
        <v>1999.0</v>
      </c>
      <c r="B7056" s="37" t="str">
        <f t="array" ref="B7056">IFERROR(XLOOKUP(A7056,'Asignacion Nov'!A:A,'Asignacion Nov'!C:C))</f>
        <v>MeLi Dedicado Merida</v>
      </c>
      <c r="C7056" s="37" t="str">
        <f t="array" ref="C7056">IFERROR(XLOOKUP(A7056,'Asignacion Nov'!A:A,'Asignacion Nov'!B:B))</f>
        <v>EC-05</v>
      </c>
      <c r="D7056" s="38">
        <v>45624.0</v>
      </c>
      <c r="E7056" s="36"/>
      <c r="F7056" s="37"/>
      <c r="G7056" s="36" t="s">
        <v>425</v>
      </c>
      <c r="H7056" s="39">
        <v>27.46</v>
      </c>
      <c r="I7056" s="40">
        <v>323.0</v>
      </c>
      <c r="J7056" s="41">
        <f t="shared" si="5"/>
        <v>8869.58</v>
      </c>
      <c r="K7056" s="37" t="str">
        <f t="array" ref="K7056">IFERROR(XLOOKUP(G7056,'Tipo de carga'!A:A,'Tipo de carga'!B:B))</f>
        <v>Ticket</v>
      </c>
      <c r="L7056" s="37">
        <f t="shared" si="2"/>
        <v>48</v>
      </c>
      <c r="M7056" s="37">
        <f t="shared" si="3"/>
        <v>28</v>
      </c>
      <c r="N7056" s="37">
        <f t="shared" si="4"/>
        <v>11</v>
      </c>
      <c r="O7056" s="37" t="str">
        <f t="array" ref="O7056">IFERROR(XLOOKUP(K7056,'Tipo de carga'!B:B,'Tipo de carga'!C:C))</f>
        <v>Diesel</v>
      </c>
    </row>
    <row r="7057">
      <c r="A7057" s="36">
        <v>1937.0</v>
      </c>
      <c r="B7057" s="37" t="str">
        <f t="array" ref="B7057">IFERROR(XLOOKUP(A7057,'Asignacion Nov'!A:A,'Asignacion Nov'!C:C))</f>
        <v>MeLi asignado SD</v>
      </c>
      <c r="C7057" s="37" t="str">
        <f t="array" ref="C7057">IFERROR(XLOOKUP(A7057,'Asignacion Nov'!A:A,'Asignacion Nov'!B:B))</f>
        <v>EC-05</v>
      </c>
      <c r="D7057" s="38">
        <v>45624.0</v>
      </c>
      <c r="E7057" s="36"/>
      <c r="F7057" s="37"/>
      <c r="G7057" s="36" t="s">
        <v>425</v>
      </c>
      <c r="H7057" s="39">
        <v>27.5</v>
      </c>
      <c r="I7057" s="40">
        <v>392.72</v>
      </c>
      <c r="J7057" s="41">
        <f t="shared" si="5"/>
        <v>10799.8</v>
      </c>
      <c r="K7057" s="37" t="str">
        <f t="array" ref="K7057">IFERROR(XLOOKUP(G7057,'Tipo de carga'!A:A,'Tipo de carga'!B:B))</f>
        <v>Ticket</v>
      </c>
      <c r="L7057" s="37">
        <f t="shared" si="2"/>
        <v>48</v>
      </c>
      <c r="M7057" s="37">
        <f t="shared" si="3"/>
        <v>28</v>
      </c>
      <c r="N7057" s="37">
        <f t="shared" si="4"/>
        <v>11</v>
      </c>
      <c r="O7057" s="37" t="str">
        <f t="array" ref="O7057">IFERROR(XLOOKUP(K7057,'Tipo de carga'!B:B,'Tipo de carga'!C:C))</f>
        <v>Diesel</v>
      </c>
    </row>
    <row r="7058">
      <c r="A7058" s="36">
        <v>2015.0</v>
      </c>
      <c r="B7058" s="37" t="str">
        <f t="array" ref="B7058">IFERROR(XLOOKUP(A7058,'Asignacion Nov'!A:A,'Asignacion Nov'!C:C))</f>
        <v>MeLi Asignado TD</v>
      </c>
      <c r="C7058" s="37" t="str">
        <f t="array" ref="C7058">IFERROR(XLOOKUP(A7058,'Asignacion Nov'!A:A,'Asignacion Nov'!B:B))</f>
        <v>EC-05</v>
      </c>
      <c r="D7058" s="38">
        <v>45624.0</v>
      </c>
      <c r="E7058" s="36"/>
      <c r="F7058" s="37"/>
      <c r="G7058" s="36" t="s">
        <v>425</v>
      </c>
      <c r="H7058" s="39">
        <v>25.19</v>
      </c>
      <c r="I7058" s="40">
        <v>200.0</v>
      </c>
      <c r="J7058" s="41">
        <f t="shared" si="5"/>
        <v>5038</v>
      </c>
      <c r="K7058" s="37" t="str">
        <f t="array" ref="K7058">IFERROR(XLOOKUP(G7058,'Tipo de carga'!A:A,'Tipo de carga'!B:B))</f>
        <v>Ticket</v>
      </c>
      <c r="L7058" s="37">
        <f t="shared" si="2"/>
        <v>48</v>
      </c>
      <c r="M7058" s="37">
        <f t="shared" si="3"/>
        <v>28</v>
      </c>
      <c r="N7058" s="37">
        <f t="shared" si="4"/>
        <v>11</v>
      </c>
      <c r="O7058" s="37" t="str">
        <f t="array" ref="O7058">IFERROR(XLOOKUP(K7058,'Tipo de carga'!B:B,'Tipo de carga'!C:C))</f>
        <v>Diesel</v>
      </c>
    </row>
    <row r="7059">
      <c r="A7059" s="36">
        <v>2030.0</v>
      </c>
      <c r="B7059" s="37" t="str">
        <f t="array" ref="B7059">IFERROR(XLOOKUP(A7059,'Asignacion Nov'!A:A,'Asignacion Nov'!C:C))</f>
        <v>MeLi Dedicado TD</v>
      </c>
      <c r="C7059" s="37" t="str">
        <f t="array" ref="C7059">IFERROR(XLOOKUP(A7059,'Asignacion Nov'!A:A,'Asignacion Nov'!B:B))</f>
        <v>EC-05</v>
      </c>
      <c r="D7059" s="38">
        <v>45624.0</v>
      </c>
      <c r="E7059" s="36"/>
      <c r="F7059" s="37"/>
      <c r="G7059" s="36" t="s">
        <v>425</v>
      </c>
      <c r="H7059" s="39">
        <v>25.47</v>
      </c>
      <c r="I7059" s="40">
        <v>471.14</v>
      </c>
      <c r="J7059" s="41">
        <f t="shared" si="5"/>
        <v>11999.9358</v>
      </c>
      <c r="K7059" s="37" t="str">
        <f t="array" ref="K7059">IFERROR(XLOOKUP(G7059,'Tipo de carga'!A:A,'Tipo de carga'!B:B))</f>
        <v>Ticket</v>
      </c>
      <c r="L7059" s="37">
        <f t="shared" si="2"/>
        <v>48</v>
      </c>
      <c r="M7059" s="37">
        <f t="shared" si="3"/>
        <v>28</v>
      </c>
      <c r="N7059" s="37">
        <f t="shared" si="4"/>
        <v>11</v>
      </c>
      <c r="O7059" s="37" t="str">
        <f t="array" ref="O7059">IFERROR(XLOOKUP(K7059,'Tipo de carga'!B:B,'Tipo de carga'!C:C))</f>
        <v>Diesel</v>
      </c>
    </row>
    <row r="7060">
      <c r="A7060" s="36">
        <v>1933.0</v>
      </c>
      <c r="B7060" s="37" t="str">
        <f t="array" ref="B7060">IFERROR(XLOOKUP(A7060,'Asignacion Nov'!A:A,'Asignacion Nov'!C:C))</f>
        <v>Circuitos</v>
      </c>
      <c r="C7060" s="37" t="str">
        <f t="array" ref="C7060">IFERROR(XLOOKUP(A7060,'Asignacion Nov'!A:A,'Asignacion Nov'!B:B))</f>
        <v>EC-03</v>
      </c>
      <c r="D7060" s="38">
        <v>45624.0</v>
      </c>
      <c r="E7060" s="36"/>
      <c r="F7060" s="37"/>
      <c r="G7060" s="36" t="s">
        <v>425</v>
      </c>
      <c r="H7060" s="39">
        <v>27.1</v>
      </c>
      <c r="I7060" s="40">
        <v>309.96</v>
      </c>
      <c r="J7060" s="41">
        <f t="shared" si="5"/>
        <v>8399.916</v>
      </c>
      <c r="K7060" s="37" t="str">
        <f t="array" ref="K7060">IFERROR(XLOOKUP(G7060,'Tipo de carga'!A:A,'Tipo de carga'!B:B))</f>
        <v>Ticket</v>
      </c>
      <c r="L7060" s="37">
        <f t="shared" si="2"/>
        <v>48</v>
      </c>
      <c r="M7060" s="37">
        <f t="shared" si="3"/>
        <v>28</v>
      </c>
      <c r="N7060" s="37">
        <f t="shared" si="4"/>
        <v>11</v>
      </c>
      <c r="O7060" s="37" t="str">
        <f t="array" ref="O7060">IFERROR(XLOOKUP(K7060,'Tipo de carga'!B:B,'Tipo de carga'!C:C))</f>
        <v>Diesel</v>
      </c>
    </row>
    <row r="7061">
      <c r="A7061" s="36">
        <v>1831.0</v>
      </c>
      <c r="B7061" s="37" t="str">
        <f t="array" ref="B7061">IFERROR(XLOOKUP(A7061,'Asignacion Nov'!A:A,'Asignacion Nov'!C:C))</f>
        <v>Full Liver</v>
      </c>
      <c r="C7061" s="37" t="str">
        <f t="array" ref="C7061">IFERROR(XLOOKUP(A7061,'Asignacion Nov'!A:A,'Asignacion Nov'!B:B))</f>
        <v>EC-01</v>
      </c>
      <c r="D7061" s="38">
        <v>45624.0</v>
      </c>
      <c r="E7061" s="36"/>
      <c r="F7061" s="37"/>
      <c r="G7061" s="36" t="s">
        <v>425</v>
      </c>
      <c r="H7061" s="39">
        <v>25.79</v>
      </c>
      <c r="I7061" s="40">
        <v>418.76</v>
      </c>
      <c r="J7061" s="41">
        <f t="shared" si="5"/>
        <v>10799.8204</v>
      </c>
      <c r="K7061" s="37" t="str">
        <f t="array" ref="K7061">IFERROR(XLOOKUP(G7061,'Tipo de carga'!A:A,'Tipo de carga'!B:B))</f>
        <v>Ticket</v>
      </c>
      <c r="L7061" s="37">
        <f t="shared" si="2"/>
        <v>48</v>
      </c>
      <c r="M7061" s="37">
        <f t="shared" si="3"/>
        <v>28</v>
      </c>
      <c r="N7061" s="37">
        <f t="shared" si="4"/>
        <v>11</v>
      </c>
      <c r="O7061" s="37" t="str">
        <f t="array" ref="O7061">IFERROR(XLOOKUP(K7061,'Tipo de carga'!B:B,'Tipo de carga'!C:C))</f>
        <v>Diesel</v>
      </c>
    </row>
    <row r="7062">
      <c r="A7062" s="36">
        <v>1858.0</v>
      </c>
      <c r="B7062" s="37" t="str">
        <f t="array" ref="B7062">IFERROR(XLOOKUP(A7062,'Asignacion Nov'!A:A,'Asignacion Nov'!C:C))</f>
        <v>Hisense</v>
      </c>
      <c r="C7062" s="37" t="str">
        <f t="array" ref="C7062">IFERROR(XLOOKUP(A7062,'Asignacion Nov'!A:A,'Asignacion Nov'!B:B))</f>
        <v>EC-03</v>
      </c>
      <c r="D7062" s="38">
        <v>45624.0</v>
      </c>
      <c r="E7062" s="36"/>
      <c r="F7062" s="37"/>
      <c r="G7062" s="36" t="s">
        <v>425</v>
      </c>
      <c r="H7062" s="39">
        <v>25.94</v>
      </c>
      <c r="I7062" s="40">
        <v>462.6</v>
      </c>
      <c r="J7062" s="41">
        <f t="shared" si="5"/>
        <v>11999.844</v>
      </c>
      <c r="K7062" s="37" t="str">
        <f t="array" ref="K7062">IFERROR(XLOOKUP(G7062,'Tipo de carga'!A:A,'Tipo de carga'!B:B))</f>
        <v>Ticket</v>
      </c>
      <c r="L7062" s="37">
        <f t="shared" si="2"/>
        <v>48</v>
      </c>
      <c r="M7062" s="37">
        <f t="shared" si="3"/>
        <v>28</v>
      </c>
      <c r="N7062" s="37">
        <f t="shared" si="4"/>
        <v>11</v>
      </c>
      <c r="O7062" s="37" t="str">
        <f t="array" ref="O7062">IFERROR(XLOOKUP(K7062,'Tipo de carga'!B:B,'Tipo de carga'!C:C))</f>
        <v>Diesel</v>
      </c>
    </row>
    <row r="7063">
      <c r="A7063" s="36">
        <v>1965.0</v>
      </c>
      <c r="B7063" s="37" t="str">
        <f t="array" ref="B7063">IFERROR(XLOOKUP(A7063,'Asignacion Nov'!A:A,'Asignacion Nov'!C:C))</f>
        <v>Circuitos</v>
      </c>
      <c r="C7063" s="37" t="str">
        <f t="array" ref="C7063">IFERROR(XLOOKUP(A7063,'Asignacion Nov'!A:A,'Asignacion Nov'!B:B))</f>
        <v>EC-03</v>
      </c>
      <c r="D7063" s="38">
        <v>45624.0</v>
      </c>
      <c r="E7063" s="36"/>
      <c r="F7063" s="37"/>
      <c r="G7063" s="36" t="s">
        <v>425</v>
      </c>
      <c r="H7063" s="39">
        <v>27.1</v>
      </c>
      <c r="I7063" s="40">
        <v>371.95</v>
      </c>
      <c r="J7063" s="41">
        <f t="shared" si="5"/>
        <v>10079.845</v>
      </c>
      <c r="K7063" s="37" t="str">
        <f t="array" ref="K7063">IFERROR(XLOOKUP(G7063,'Tipo de carga'!A:A,'Tipo de carga'!B:B))</f>
        <v>Ticket</v>
      </c>
      <c r="L7063" s="37">
        <f t="shared" si="2"/>
        <v>48</v>
      </c>
      <c r="M7063" s="37">
        <f t="shared" si="3"/>
        <v>28</v>
      </c>
      <c r="N7063" s="37">
        <f t="shared" si="4"/>
        <v>11</v>
      </c>
      <c r="O7063" s="37" t="str">
        <f t="array" ref="O7063">IFERROR(XLOOKUP(K7063,'Tipo de carga'!B:B,'Tipo de carga'!C:C))</f>
        <v>Diesel</v>
      </c>
    </row>
    <row r="7064">
      <c r="A7064" s="36">
        <v>1938.0</v>
      </c>
      <c r="B7064" s="37" t="str">
        <f t="array" ref="B7064">IFERROR(XLOOKUP(A7064,'Asignacion Nov'!A:A,'Asignacion Nov'!C:C))</f>
        <v>Sayer Sencillo</v>
      </c>
      <c r="C7064" s="37" t="str">
        <f t="array" ref="C7064">IFERROR(XLOOKUP(A7064,'Asignacion Nov'!A:A,'Asignacion Nov'!B:B))</f>
        <v>EC-04</v>
      </c>
      <c r="D7064" s="38">
        <v>45624.0</v>
      </c>
      <c r="E7064" s="36" t="s">
        <v>38</v>
      </c>
      <c r="F7064" s="37" t="str">
        <f t="array" ref="F7064">IFERROR(XLOOKUP(E7064,Operadores!A:A,Operadores!B:B))</f>
        <v>SOSCA01</v>
      </c>
      <c r="G7064" s="36" t="s">
        <v>425</v>
      </c>
      <c r="H7064" s="39">
        <v>27.2</v>
      </c>
      <c r="I7064" s="40">
        <v>105.88</v>
      </c>
      <c r="J7064" s="41">
        <f t="shared" si="5"/>
        <v>2879.936</v>
      </c>
      <c r="K7064" s="37" t="str">
        <f t="array" ref="K7064">IFERROR(XLOOKUP(G7064,'Tipo de carga'!A:A,'Tipo de carga'!B:B))</f>
        <v>Ticket</v>
      </c>
      <c r="L7064" s="37">
        <f t="shared" si="2"/>
        <v>48</v>
      </c>
      <c r="M7064" s="37">
        <f t="shared" si="3"/>
        <v>28</v>
      </c>
      <c r="N7064" s="37">
        <f t="shared" si="4"/>
        <v>11</v>
      </c>
      <c r="O7064" s="37" t="str">
        <f t="array" ref="O7064">IFERROR(XLOOKUP(K7064,'Tipo de carga'!B:B,'Tipo de carga'!C:C))</f>
        <v>Diesel</v>
      </c>
    </row>
    <row r="7065">
      <c r="A7065" s="36">
        <v>1853.0</v>
      </c>
      <c r="B7065" s="37" t="str">
        <f t="array" ref="B7065">IFERROR(XLOOKUP(A7065,'Asignacion Nov'!A:A,'Asignacion Nov'!C:C))</f>
        <v>Sayer Sencillo</v>
      </c>
      <c r="C7065" s="37" t="str">
        <f t="array" ref="C7065">IFERROR(XLOOKUP(A7065,'Asignacion Nov'!A:A,'Asignacion Nov'!B:B))</f>
        <v>EC-04</v>
      </c>
      <c r="D7065" s="38">
        <v>45624.0</v>
      </c>
      <c r="E7065" s="36"/>
      <c r="F7065" s="37"/>
      <c r="G7065" s="36" t="s">
        <v>425</v>
      </c>
      <c r="H7065" s="39">
        <v>27.2</v>
      </c>
      <c r="I7065" s="40">
        <v>224.26</v>
      </c>
      <c r="J7065" s="41">
        <f t="shared" si="5"/>
        <v>6099.872</v>
      </c>
      <c r="K7065" s="37" t="str">
        <f t="array" ref="K7065">IFERROR(XLOOKUP(G7065,'Tipo de carga'!A:A,'Tipo de carga'!B:B))</f>
        <v>Ticket</v>
      </c>
      <c r="L7065" s="37">
        <f t="shared" si="2"/>
        <v>48</v>
      </c>
      <c r="M7065" s="37">
        <f t="shared" si="3"/>
        <v>28</v>
      </c>
      <c r="N7065" s="37">
        <f t="shared" si="4"/>
        <v>11</v>
      </c>
      <c r="O7065" s="37" t="str">
        <f t="array" ref="O7065">IFERROR(XLOOKUP(K7065,'Tipo de carga'!B:B,'Tipo de carga'!C:C))</f>
        <v>Diesel</v>
      </c>
    </row>
    <row r="7066">
      <c r="A7066" s="36">
        <v>1880.0</v>
      </c>
      <c r="B7066" s="37" t="str">
        <f t="array" ref="B7066">IFERROR(XLOOKUP(A7066,'Asignacion Nov'!A:A,'Asignacion Nov'!C:C))</f>
        <v>Circuitos</v>
      </c>
      <c r="C7066" s="37" t="str">
        <f t="array" ref="C7066">IFERROR(XLOOKUP(A7066,'Asignacion Nov'!A:A,'Asignacion Nov'!B:B))</f>
        <v>EC-03</v>
      </c>
      <c r="D7066" s="38">
        <v>45624.0</v>
      </c>
      <c r="E7066" s="36"/>
      <c r="F7066" s="37"/>
      <c r="G7066" s="36" t="s">
        <v>425</v>
      </c>
      <c r="H7066" s="39">
        <v>24.19</v>
      </c>
      <c r="I7066" s="40">
        <v>516.72</v>
      </c>
      <c r="J7066" s="41">
        <f t="shared" si="5"/>
        <v>12499.4568</v>
      </c>
      <c r="K7066" s="37" t="str">
        <f t="array" ref="K7066">IFERROR(XLOOKUP(G7066,'Tipo de carga'!A:A,'Tipo de carga'!B:B))</f>
        <v>Ticket</v>
      </c>
      <c r="L7066" s="37">
        <f t="shared" si="2"/>
        <v>48</v>
      </c>
      <c r="M7066" s="37">
        <f t="shared" si="3"/>
        <v>28</v>
      </c>
      <c r="N7066" s="37">
        <f t="shared" si="4"/>
        <v>11</v>
      </c>
      <c r="O7066" s="37" t="str">
        <f t="array" ref="O7066">IFERROR(XLOOKUP(K7066,'Tipo de carga'!B:B,'Tipo de carga'!C:C))</f>
        <v>Diesel</v>
      </c>
    </row>
    <row r="7067">
      <c r="A7067" s="36">
        <v>1899.0</v>
      </c>
      <c r="B7067" s="37" t="str">
        <f t="array" ref="B7067">IFERROR(XLOOKUP(A7067,'Asignacion Nov'!A:A,'Asignacion Nov'!C:C))</f>
        <v>Full Liver</v>
      </c>
      <c r="C7067" s="37" t="str">
        <f t="array" ref="C7067">IFERROR(XLOOKUP(A7067,'Asignacion Nov'!A:A,'Asignacion Nov'!B:B))</f>
        <v>EC-01</v>
      </c>
      <c r="D7067" s="38">
        <v>45624.0</v>
      </c>
      <c r="E7067" s="36"/>
      <c r="F7067" s="37"/>
      <c r="G7067" s="36" t="s">
        <v>425</v>
      </c>
      <c r="H7067" s="39">
        <v>25.7</v>
      </c>
      <c r="I7067" s="40">
        <v>186.77</v>
      </c>
      <c r="J7067" s="41">
        <f t="shared" si="5"/>
        <v>4799.989</v>
      </c>
      <c r="K7067" s="37" t="str">
        <f t="array" ref="K7067">IFERROR(XLOOKUP(G7067,'Tipo de carga'!A:A,'Tipo de carga'!B:B))</f>
        <v>Ticket</v>
      </c>
      <c r="L7067" s="37">
        <f t="shared" si="2"/>
        <v>48</v>
      </c>
      <c r="M7067" s="37">
        <f t="shared" si="3"/>
        <v>28</v>
      </c>
      <c r="N7067" s="37">
        <f t="shared" si="4"/>
        <v>11</v>
      </c>
      <c r="O7067" s="37" t="str">
        <f t="array" ref="O7067">IFERROR(XLOOKUP(K7067,'Tipo de carga'!B:B,'Tipo de carga'!C:C))</f>
        <v>Diesel</v>
      </c>
    </row>
    <row r="7068">
      <c r="A7068" s="36">
        <v>1875.0</v>
      </c>
      <c r="B7068" s="37" t="str">
        <f t="array" ref="B7068">IFERROR(XLOOKUP(A7068,'Asignacion Nov'!A:A,'Asignacion Nov'!C:C))</f>
        <v>Circuitos</v>
      </c>
      <c r="C7068" s="37" t="str">
        <f t="array" ref="C7068">IFERROR(XLOOKUP(A7068,'Asignacion Nov'!A:A,'Asignacion Nov'!B:B))</f>
        <v>EC-03</v>
      </c>
      <c r="D7068" s="38">
        <v>45624.0</v>
      </c>
      <c r="E7068" s="36"/>
      <c r="F7068" s="37"/>
      <c r="G7068" s="36" t="s">
        <v>425</v>
      </c>
      <c r="H7068" s="39">
        <v>27.1</v>
      </c>
      <c r="I7068" s="40">
        <v>265.68</v>
      </c>
      <c r="J7068" s="41">
        <f t="shared" si="5"/>
        <v>7199.928</v>
      </c>
      <c r="K7068" s="37" t="str">
        <f t="array" ref="K7068">IFERROR(XLOOKUP(G7068,'Tipo de carga'!A:A,'Tipo de carga'!B:B))</f>
        <v>Ticket</v>
      </c>
      <c r="L7068" s="37">
        <f t="shared" si="2"/>
        <v>48</v>
      </c>
      <c r="M7068" s="37">
        <f t="shared" si="3"/>
        <v>28</v>
      </c>
      <c r="N7068" s="37">
        <f t="shared" si="4"/>
        <v>11</v>
      </c>
      <c r="O7068" s="37" t="str">
        <f t="array" ref="O7068">IFERROR(XLOOKUP(K7068,'Tipo de carga'!B:B,'Tipo de carga'!C:C))</f>
        <v>Diesel</v>
      </c>
    </row>
    <row r="7069">
      <c r="A7069" s="36">
        <v>1999.0</v>
      </c>
      <c r="B7069" s="37" t="str">
        <f t="array" ref="B7069">IFERROR(XLOOKUP(A7069,'Asignacion Nov'!A:A,'Asignacion Nov'!C:C))</f>
        <v>MeLi Dedicado Merida</v>
      </c>
      <c r="C7069" s="37" t="str">
        <f t="array" ref="C7069">IFERROR(XLOOKUP(A7069,'Asignacion Nov'!A:A,'Asignacion Nov'!B:B))</f>
        <v>EC-05</v>
      </c>
      <c r="D7069" s="38">
        <v>45624.0</v>
      </c>
      <c r="E7069" s="36"/>
      <c r="F7069" s="37"/>
      <c r="G7069" s="36" t="s">
        <v>425</v>
      </c>
      <c r="H7069" s="39">
        <v>27.37</v>
      </c>
      <c r="I7069" s="40">
        <v>394.59</v>
      </c>
      <c r="J7069" s="41">
        <f t="shared" si="5"/>
        <v>10799.9283</v>
      </c>
      <c r="K7069" s="37" t="str">
        <f t="array" ref="K7069">IFERROR(XLOOKUP(G7069,'Tipo de carga'!A:A,'Tipo de carga'!B:B))</f>
        <v>Ticket</v>
      </c>
      <c r="L7069" s="37">
        <f t="shared" si="2"/>
        <v>48</v>
      </c>
      <c r="M7069" s="37">
        <f t="shared" si="3"/>
        <v>28</v>
      </c>
      <c r="N7069" s="37">
        <f t="shared" si="4"/>
        <v>11</v>
      </c>
      <c r="O7069" s="37" t="str">
        <f t="array" ref="O7069">IFERROR(XLOOKUP(K7069,'Tipo de carga'!B:B,'Tipo de carga'!C:C))</f>
        <v>Diesel</v>
      </c>
    </row>
    <row r="7070">
      <c r="A7070" s="36">
        <v>1959.0</v>
      </c>
      <c r="B7070" s="37" t="str">
        <f t="array" ref="B7070">IFERROR(XLOOKUP(A7070,'Asignacion Nov'!A:A,'Asignacion Nov'!C:C))</f>
        <v>Full Liver</v>
      </c>
      <c r="C7070" s="37" t="str">
        <f t="array" ref="C7070">IFERROR(XLOOKUP(A7070,'Asignacion Nov'!A:A,'Asignacion Nov'!B:B))</f>
        <v>EC-01</v>
      </c>
      <c r="D7070" s="38">
        <v>45624.0</v>
      </c>
      <c r="E7070" s="36"/>
      <c r="F7070" s="37"/>
      <c r="G7070" s="36" t="s">
        <v>425</v>
      </c>
      <c r="H7070" s="39">
        <v>25.19</v>
      </c>
      <c r="I7070" s="40">
        <v>238.18</v>
      </c>
      <c r="J7070" s="41">
        <f t="shared" si="5"/>
        <v>5999.7542</v>
      </c>
      <c r="K7070" s="37" t="str">
        <f t="array" ref="K7070">IFERROR(XLOOKUP(G7070,'Tipo de carga'!A:A,'Tipo de carga'!B:B))</f>
        <v>Ticket</v>
      </c>
      <c r="L7070" s="37">
        <f t="shared" si="2"/>
        <v>48</v>
      </c>
      <c r="M7070" s="37">
        <f t="shared" si="3"/>
        <v>28</v>
      </c>
      <c r="N7070" s="37">
        <f t="shared" si="4"/>
        <v>11</v>
      </c>
      <c r="O7070" s="37" t="str">
        <f t="array" ref="O7070">IFERROR(XLOOKUP(K7070,'Tipo de carga'!B:B,'Tipo de carga'!C:C))</f>
        <v>Diesel</v>
      </c>
    </row>
    <row r="7071">
      <c r="A7071" s="36">
        <v>1716.0</v>
      </c>
      <c r="B7071" s="37" t="str">
        <f t="array" ref="B7071">IFERROR(XLOOKUP(A7071,'Asignacion Nov'!A:A,'Asignacion Nov'!C:C))</f>
        <v>Wm Sencillo</v>
      </c>
      <c r="C7071" s="37" t="str">
        <f t="array" ref="C7071">IFERROR(XLOOKUP(A7071,'Asignacion Nov'!A:A,'Asignacion Nov'!B:B))</f>
        <v>EC-08</v>
      </c>
      <c r="D7071" s="38">
        <v>45624.0</v>
      </c>
      <c r="E7071" s="36"/>
      <c r="F7071" s="37"/>
      <c r="G7071" s="36" t="s">
        <v>425</v>
      </c>
      <c r="H7071" s="39">
        <v>26.17</v>
      </c>
      <c r="I7071" s="40">
        <v>348.09</v>
      </c>
      <c r="J7071" s="41">
        <f t="shared" si="5"/>
        <v>9109.5153</v>
      </c>
      <c r="K7071" s="37" t="str">
        <f t="array" ref="K7071">IFERROR(XLOOKUP(G7071,'Tipo de carga'!A:A,'Tipo de carga'!B:B))</f>
        <v>Ticket</v>
      </c>
      <c r="L7071" s="37">
        <f t="shared" si="2"/>
        <v>48</v>
      </c>
      <c r="M7071" s="37">
        <f t="shared" si="3"/>
        <v>28</v>
      </c>
      <c r="N7071" s="37">
        <f t="shared" si="4"/>
        <v>11</v>
      </c>
      <c r="O7071" s="37" t="str">
        <f t="array" ref="O7071">IFERROR(XLOOKUP(K7071,'Tipo de carga'!B:B,'Tipo de carga'!C:C))</f>
        <v>Diesel</v>
      </c>
    </row>
    <row r="7072">
      <c r="A7072" s="36">
        <v>1717.0</v>
      </c>
      <c r="B7072" s="37" t="str">
        <f t="array" ref="B7072">IFERROR(XLOOKUP(A7072,'Asignacion Nov'!A:A,'Asignacion Nov'!C:C))</f>
        <v>Wm Sencillo</v>
      </c>
      <c r="C7072" s="37" t="str">
        <f t="array" ref="C7072">IFERROR(XLOOKUP(A7072,'Asignacion Nov'!A:A,'Asignacion Nov'!B:B))</f>
        <v>EC-08</v>
      </c>
      <c r="D7072" s="38">
        <v>45624.0</v>
      </c>
      <c r="E7072" s="36"/>
      <c r="F7072" s="37"/>
      <c r="G7072" s="36" t="s">
        <v>425</v>
      </c>
      <c r="H7072" s="39">
        <v>26.17</v>
      </c>
      <c r="I7072" s="40">
        <v>322.89</v>
      </c>
      <c r="J7072" s="41">
        <f t="shared" si="5"/>
        <v>8450.0313</v>
      </c>
      <c r="K7072" s="37" t="str">
        <f t="array" ref="K7072">IFERROR(XLOOKUP(G7072,'Tipo de carga'!A:A,'Tipo de carga'!B:B))</f>
        <v>Ticket</v>
      </c>
      <c r="L7072" s="37">
        <f t="shared" si="2"/>
        <v>48</v>
      </c>
      <c r="M7072" s="37">
        <f t="shared" si="3"/>
        <v>28</v>
      </c>
      <c r="N7072" s="37">
        <f t="shared" si="4"/>
        <v>11</v>
      </c>
      <c r="O7072" s="37" t="str">
        <f t="array" ref="O7072">IFERROR(XLOOKUP(K7072,'Tipo de carga'!B:B,'Tipo de carga'!C:C))</f>
        <v>Diesel</v>
      </c>
    </row>
    <row r="7073">
      <c r="A7073" s="36">
        <v>1714.0</v>
      </c>
      <c r="B7073" s="37" t="str">
        <f t="array" ref="B7073">IFERROR(XLOOKUP(A7073,'Asignacion Nov'!A:A,'Asignacion Nov'!C:C))</f>
        <v>Wm Sencillo</v>
      </c>
      <c r="C7073" s="37" t="str">
        <f t="array" ref="C7073">IFERROR(XLOOKUP(A7073,'Asignacion Nov'!A:A,'Asignacion Nov'!B:B))</f>
        <v>EC-08</v>
      </c>
      <c r="D7073" s="38">
        <v>45624.0</v>
      </c>
      <c r="E7073" s="36"/>
      <c r="F7073" s="37"/>
      <c r="G7073" s="36" t="s">
        <v>425</v>
      </c>
      <c r="H7073" s="39">
        <v>26.17</v>
      </c>
      <c r="I7073" s="40">
        <v>111.71</v>
      </c>
      <c r="J7073" s="41">
        <f t="shared" si="5"/>
        <v>2923.4507</v>
      </c>
      <c r="K7073" s="37" t="str">
        <f t="array" ref="K7073">IFERROR(XLOOKUP(G7073,'Tipo de carga'!A:A,'Tipo de carga'!B:B))</f>
        <v>Ticket</v>
      </c>
      <c r="L7073" s="37">
        <f t="shared" si="2"/>
        <v>48</v>
      </c>
      <c r="M7073" s="37">
        <f t="shared" si="3"/>
        <v>28</v>
      </c>
      <c r="N7073" s="37">
        <f t="shared" si="4"/>
        <v>11</v>
      </c>
      <c r="O7073" s="37" t="str">
        <f t="array" ref="O7073">IFERROR(XLOOKUP(K7073,'Tipo de carga'!B:B,'Tipo de carga'!C:C))</f>
        <v>Diesel</v>
      </c>
    </row>
    <row r="7074">
      <c r="A7074" s="36">
        <v>1770.0</v>
      </c>
      <c r="B7074" s="37" t="str">
        <f t="array" ref="B7074">IFERROR(XLOOKUP(A7074,'Asignacion Nov'!A:A,'Asignacion Nov'!C:C))</f>
        <v>Wm Full</v>
      </c>
      <c r="C7074" s="37" t="str">
        <f t="array" ref="C7074">IFERROR(XLOOKUP(A7074,'Asignacion Nov'!A:A,'Asignacion Nov'!B:B))</f>
        <v>EC-08</v>
      </c>
      <c r="D7074" s="38">
        <v>45624.0</v>
      </c>
      <c r="E7074" s="36"/>
      <c r="F7074" s="37"/>
      <c r="G7074" s="36" t="s">
        <v>425</v>
      </c>
      <c r="H7074" s="39">
        <v>26.17</v>
      </c>
      <c r="I7074" s="40">
        <v>81.75</v>
      </c>
      <c r="J7074" s="41">
        <f t="shared" si="5"/>
        <v>2139.3975</v>
      </c>
      <c r="K7074" s="37" t="str">
        <f t="array" ref="K7074">IFERROR(XLOOKUP(G7074,'Tipo de carga'!A:A,'Tipo de carga'!B:B))</f>
        <v>Ticket</v>
      </c>
      <c r="L7074" s="37">
        <f t="shared" si="2"/>
        <v>48</v>
      </c>
      <c r="M7074" s="37">
        <f t="shared" si="3"/>
        <v>28</v>
      </c>
      <c r="N7074" s="37">
        <f t="shared" si="4"/>
        <v>11</v>
      </c>
      <c r="O7074" s="37" t="str">
        <f t="array" ref="O7074">IFERROR(XLOOKUP(K7074,'Tipo de carga'!B:B,'Tipo de carga'!C:C))</f>
        <v>Diesel</v>
      </c>
    </row>
    <row r="7075">
      <c r="A7075" s="36">
        <v>1725.0</v>
      </c>
      <c r="B7075" s="37" t="str">
        <f t="array" ref="B7075">IFERROR(XLOOKUP(A7075,'Asignacion Nov'!A:A,'Asignacion Nov'!C:C))</f>
        <v>Wm Sencillo</v>
      </c>
      <c r="C7075" s="37" t="str">
        <f t="array" ref="C7075">IFERROR(XLOOKUP(A7075,'Asignacion Nov'!A:A,'Asignacion Nov'!B:B))</f>
        <v>EC-08</v>
      </c>
      <c r="D7075" s="38">
        <v>45624.0</v>
      </c>
      <c r="E7075" s="36"/>
      <c r="F7075" s="37"/>
      <c r="G7075" s="36" t="s">
        <v>425</v>
      </c>
      <c r="H7075" s="39">
        <v>26.17</v>
      </c>
      <c r="I7075" s="40">
        <v>215.24</v>
      </c>
      <c r="J7075" s="41">
        <f t="shared" si="5"/>
        <v>5632.8308</v>
      </c>
      <c r="K7075" s="37" t="str">
        <f t="array" ref="K7075">IFERROR(XLOOKUP(G7075,'Tipo de carga'!A:A,'Tipo de carga'!B:B))</f>
        <v>Ticket</v>
      </c>
      <c r="L7075" s="37">
        <f t="shared" si="2"/>
        <v>48</v>
      </c>
      <c r="M7075" s="37">
        <f t="shared" si="3"/>
        <v>28</v>
      </c>
      <c r="N7075" s="37">
        <f t="shared" si="4"/>
        <v>11</v>
      </c>
      <c r="O7075" s="37" t="str">
        <f t="array" ref="O7075">IFERROR(XLOOKUP(K7075,'Tipo de carga'!B:B,'Tipo de carga'!C:C))</f>
        <v>Diesel</v>
      </c>
    </row>
    <row r="7076">
      <c r="A7076" s="36">
        <v>1769.0</v>
      </c>
      <c r="B7076" s="37" t="str">
        <f t="array" ref="B7076">IFERROR(XLOOKUP(A7076,'Asignacion Nov'!A:A,'Asignacion Nov'!C:C))</f>
        <v>Wm Sencillo</v>
      </c>
      <c r="C7076" s="37" t="str">
        <f t="array" ref="C7076">IFERROR(XLOOKUP(A7076,'Asignacion Nov'!A:A,'Asignacion Nov'!B:B))</f>
        <v>EC-08</v>
      </c>
      <c r="D7076" s="38">
        <v>45624.0</v>
      </c>
      <c r="E7076" s="36"/>
      <c r="F7076" s="37"/>
      <c r="G7076" s="36" t="s">
        <v>425</v>
      </c>
      <c r="H7076" s="39">
        <v>26.17</v>
      </c>
      <c r="I7076" s="40">
        <v>367.83</v>
      </c>
      <c r="J7076" s="41">
        <f t="shared" si="5"/>
        <v>9626.1111</v>
      </c>
      <c r="K7076" s="37" t="str">
        <f t="array" ref="K7076">IFERROR(XLOOKUP(G7076,'Tipo de carga'!A:A,'Tipo de carga'!B:B))</f>
        <v>Ticket</v>
      </c>
      <c r="L7076" s="37">
        <f t="shared" si="2"/>
        <v>48</v>
      </c>
      <c r="M7076" s="37">
        <f t="shared" si="3"/>
        <v>28</v>
      </c>
      <c r="N7076" s="37">
        <f t="shared" si="4"/>
        <v>11</v>
      </c>
      <c r="O7076" s="37" t="str">
        <f t="array" ref="O7076">IFERROR(XLOOKUP(K7076,'Tipo de carga'!B:B,'Tipo de carga'!C:C))</f>
        <v>Diesel</v>
      </c>
    </row>
    <row r="7077">
      <c r="A7077" s="36">
        <v>1739.0</v>
      </c>
      <c r="B7077" s="37" t="str">
        <f t="array" ref="B7077">IFERROR(XLOOKUP(A7077,'Asignacion Nov'!A:A,'Asignacion Nov'!C:C))</f>
        <v>Wm Sencillo</v>
      </c>
      <c r="C7077" s="37" t="str">
        <f t="array" ref="C7077">IFERROR(XLOOKUP(A7077,'Asignacion Nov'!A:A,'Asignacion Nov'!B:B))</f>
        <v>EC-08</v>
      </c>
      <c r="D7077" s="38">
        <v>45624.0</v>
      </c>
      <c r="E7077" s="36"/>
      <c r="F7077" s="37"/>
      <c r="G7077" s="36" t="s">
        <v>425</v>
      </c>
      <c r="H7077" s="39">
        <v>26.17</v>
      </c>
      <c r="I7077" s="40">
        <v>426.78</v>
      </c>
      <c r="J7077" s="41">
        <f t="shared" si="5"/>
        <v>11168.8326</v>
      </c>
      <c r="K7077" s="37" t="str">
        <f t="array" ref="K7077">IFERROR(XLOOKUP(G7077,'Tipo de carga'!A:A,'Tipo de carga'!B:B))</f>
        <v>Ticket</v>
      </c>
      <c r="L7077" s="37">
        <f t="shared" si="2"/>
        <v>48</v>
      </c>
      <c r="M7077" s="37">
        <f t="shared" si="3"/>
        <v>28</v>
      </c>
      <c r="N7077" s="37">
        <f t="shared" si="4"/>
        <v>11</v>
      </c>
      <c r="O7077" s="37" t="str">
        <f t="array" ref="O7077">IFERROR(XLOOKUP(K7077,'Tipo de carga'!B:B,'Tipo de carga'!C:C))</f>
        <v>Diesel</v>
      </c>
    </row>
    <row r="7078">
      <c r="A7078" s="36">
        <v>1742.0</v>
      </c>
      <c r="B7078" s="37" t="str">
        <f t="array" ref="B7078">IFERROR(XLOOKUP(A7078,'Asignacion Nov'!A:A,'Asignacion Nov'!C:C))</f>
        <v>Wm Sencillo</v>
      </c>
      <c r="C7078" s="37" t="str">
        <f t="array" ref="C7078">IFERROR(XLOOKUP(A7078,'Asignacion Nov'!A:A,'Asignacion Nov'!B:B))</f>
        <v>EC-08</v>
      </c>
      <c r="D7078" s="38">
        <v>45624.0</v>
      </c>
      <c r="E7078" s="36"/>
      <c r="F7078" s="37"/>
      <c r="G7078" s="36" t="s">
        <v>425</v>
      </c>
      <c r="H7078" s="39">
        <v>26.17</v>
      </c>
      <c r="I7078" s="40">
        <v>75.03</v>
      </c>
      <c r="J7078" s="41">
        <f t="shared" si="5"/>
        <v>1963.5351</v>
      </c>
      <c r="K7078" s="37" t="str">
        <f t="array" ref="K7078">IFERROR(XLOOKUP(G7078,'Tipo de carga'!A:A,'Tipo de carga'!B:B))</f>
        <v>Ticket</v>
      </c>
      <c r="L7078" s="37">
        <f t="shared" si="2"/>
        <v>48</v>
      </c>
      <c r="M7078" s="37">
        <f t="shared" si="3"/>
        <v>28</v>
      </c>
      <c r="N7078" s="37">
        <f t="shared" si="4"/>
        <v>11</v>
      </c>
      <c r="O7078" s="37" t="str">
        <f t="array" ref="O7078">IFERROR(XLOOKUP(K7078,'Tipo de carga'!B:B,'Tipo de carga'!C:C))</f>
        <v>Diesel</v>
      </c>
    </row>
    <row r="7079">
      <c r="A7079" s="36">
        <v>1763.0</v>
      </c>
      <c r="B7079" s="37" t="str">
        <f t="array" ref="B7079">IFERROR(XLOOKUP(A7079,'Asignacion Nov'!A:A,'Asignacion Nov'!C:C))</f>
        <v>Wm Sencillo</v>
      </c>
      <c r="C7079" s="37" t="str">
        <f t="array" ref="C7079">IFERROR(XLOOKUP(A7079,'Asignacion Nov'!A:A,'Asignacion Nov'!B:B))</f>
        <v>EC-08</v>
      </c>
      <c r="D7079" s="38">
        <v>45624.0</v>
      </c>
      <c r="E7079" s="36"/>
      <c r="F7079" s="37"/>
      <c r="G7079" s="36" t="s">
        <v>425</v>
      </c>
      <c r="H7079" s="39">
        <v>26.17</v>
      </c>
      <c r="I7079" s="40">
        <v>381.73</v>
      </c>
      <c r="J7079" s="41">
        <f t="shared" si="5"/>
        <v>9989.8741</v>
      </c>
      <c r="K7079" s="37" t="str">
        <f t="array" ref="K7079">IFERROR(XLOOKUP(G7079,'Tipo de carga'!A:A,'Tipo de carga'!B:B))</f>
        <v>Ticket</v>
      </c>
      <c r="L7079" s="37">
        <f t="shared" si="2"/>
        <v>48</v>
      </c>
      <c r="M7079" s="37">
        <f t="shared" si="3"/>
        <v>28</v>
      </c>
      <c r="N7079" s="37">
        <f t="shared" si="4"/>
        <v>11</v>
      </c>
      <c r="O7079" s="37" t="str">
        <f t="array" ref="O7079">IFERROR(XLOOKUP(K7079,'Tipo de carga'!B:B,'Tipo de carga'!C:C))</f>
        <v>Diesel</v>
      </c>
    </row>
    <row r="7080">
      <c r="A7080" s="36">
        <v>1682.0</v>
      </c>
      <c r="B7080" s="37" t="str">
        <f t="array" ref="B7080">IFERROR(XLOOKUP(A7080,'Asignacion Nov'!A:A,'Asignacion Nov'!C:C))</f>
        <v>Wm Sencillo</v>
      </c>
      <c r="C7080" s="37" t="str">
        <f t="array" ref="C7080">IFERROR(XLOOKUP(A7080,'Asignacion Nov'!A:A,'Asignacion Nov'!B:B))</f>
        <v>EC-08</v>
      </c>
      <c r="D7080" s="38">
        <v>45624.0</v>
      </c>
      <c r="E7080" s="36"/>
      <c r="F7080" s="37"/>
      <c r="G7080" s="36" t="s">
        <v>425</v>
      </c>
      <c r="H7080" s="39">
        <v>26.17</v>
      </c>
      <c r="I7080" s="40">
        <v>401.75</v>
      </c>
      <c r="J7080" s="41">
        <f t="shared" si="5"/>
        <v>10513.7975</v>
      </c>
      <c r="K7080" s="37" t="str">
        <f t="array" ref="K7080">IFERROR(XLOOKUP(G7080,'Tipo de carga'!A:A,'Tipo de carga'!B:B))</f>
        <v>Ticket</v>
      </c>
      <c r="L7080" s="37">
        <f t="shared" si="2"/>
        <v>48</v>
      </c>
      <c r="M7080" s="37">
        <f t="shared" si="3"/>
        <v>28</v>
      </c>
      <c r="N7080" s="37">
        <f t="shared" si="4"/>
        <v>11</v>
      </c>
      <c r="O7080" s="37" t="str">
        <f t="array" ref="O7080">IFERROR(XLOOKUP(K7080,'Tipo de carga'!B:B,'Tipo de carga'!C:C))</f>
        <v>Diesel</v>
      </c>
    </row>
    <row r="7081">
      <c r="A7081" s="36">
        <v>1918.0</v>
      </c>
      <c r="B7081" s="37" t="str">
        <f t="array" ref="B7081">IFERROR(XLOOKUP(A7081,'Asignacion Nov'!A:A,'Asignacion Nov'!C:C))</f>
        <v>MeLi asignado SD</v>
      </c>
      <c r="C7081" s="37" t="str">
        <f t="array" ref="C7081">IFERROR(XLOOKUP(A7081,'Asignacion Nov'!A:A,'Asignacion Nov'!B:B))</f>
        <v>EC-05</v>
      </c>
      <c r="D7081" s="38">
        <v>45624.0</v>
      </c>
      <c r="E7081" s="36" t="s">
        <v>191</v>
      </c>
      <c r="F7081" s="37" t="str">
        <f t="array" ref="F7081">IFERROR(XLOOKUP(E7081,Operadores!A:A,Operadores!B:B))</f>
        <v>DIADAV</v>
      </c>
      <c r="G7081" s="36" t="s">
        <v>311</v>
      </c>
      <c r="H7081" s="39">
        <v>9.99</v>
      </c>
      <c r="I7081" s="40">
        <v>232.22</v>
      </c>
      <c r="J7081" s="41">
        <f t="shared" si="5"/>
        <v>2319.8778</v>
      </c>
      <c r="K7081" s="37" t="str">
        <f t="array" ref="K7081">IFERROR(XLOOKUP(G7081,'Tipo de carga'!A:A,'Tipo de carga'!B:B))</f>
        <v>Natgas</v>
      </c>
      <c r="L7081" s="37">
        <f t="shared" si="2"/>
        <v>48</v>
      </c>
      <c r="M7081" s="37">
        <f t="shared" si="3"/>
        <v>28</v>
      </c>
      <c r="N7081" s="37">
        <f t="shared" si="4"/>
        <v>11</v>
      </c>
      <c r="O7081" s="37" t="str">
        <f t="array" ref="O7081">IFERROR(XLOOKUP(K7081,'Tipo de carga'!B:B,'Tipo de carga'!C:C))</f>
        <v>GNC</v>
      </c>
    </row>
    <row r="7082">
      <c r="A7082" s="36">
        <v>1917.0</v>
      </c>
      <c r="B7082" s="37" t="str">
        <f t="array" ref="B7082">IFERROR(XLOOKUP(A7082,'Asignacion Nov'!A:A,'Asignacion Nov'!C:C))</f>
        <v>MeLi asignado SD</v>
      </c>
      <c r="C7082" s="37" t="str">
        <f t="array" ref="C7082">IFERROR(XLOOKUP(A7082,'Asignacion Nov'!A:A,'Asignacion Nov'!B:B))</f>
        <v>EC-05</v>
      </c>
      <c r="D7082" s="38">
        <v>45624.0</v>
      </c>
      <c r="E7082" s="36" t="s">
        <v>17</v>
      </c>
      <c r="F7082" s="37" t="str">
        <f t="array" ref="F7082">IFERROR(XLOOKUP(E7082,Operadores!A:A,Operadores!B:B))</f>
        <v>ARASAL</v>
      </c>
      <c r="G7082" s="36" t="s">
        <v>311</v>
      </c>
      <c r="H7082" s="39">
        <v>9.99</v>
      </c>
      <c r="I7082" s="40">
        <v>264.86</v>
      </c>
      <c r="J7082" s="41">
        <f t="shared" si="5"/>
        <v>2645.9514</v>
      </c>
      <c r="K7082" s="37" t="str">
        <f t="array" ref="K7082">IFERROR(XLOOKUP(G7082,'Tipo de carga'!A:A,'Tipo de carga'!B:B))</f>
        <v>Natgas</v>
      </c>
      <c r="L7082" s="37">
        <f t="shared" si="2"/>
        <v>48</v>
      </c>
      <c r="M7082" s="37">
        <f t="shared" si="3"/>
        <v>28</v>
      </c>
      <c r="N7082" s="37">
        <f t="shared" si="4"/>
        <v>11</v>
      </c>
      <c r="O7082" s="37" t="str">
        <f t="array" ref="O7082">IFERROR(XLOOKUP(K7082,'Tipo de carga'!B:B,'Tipo de carga'!C:C))</f>
        <v>GNC</v>
      </c>
    </row>
    <row r="7083">
      <c r="A7083" s="36">
        <v>1912.0</v>
      </c>
      <c r="B7083" s="37" t="str">
        <f t="array" ref="B7083">IFERROR(XLOOKUP(A7083,'Asignacion Nov'!A:A,'Asignacion Nov'!C:C))</f>
        <v>MeLi asignado SD</v>
      </c>
      <c r="C7083" s="37" t="str">
        <f t="array" ref="C7083">IFERROR(XLOOKUP(A7083,'Asignacion Nov'!A:A,'Asignacion Nov'!B:B))</f>
        <v>EC-05</v>
      </c>
      <c r="D7083" s="38">
        <v>45624.0</v>
      </c>
      <c r="E7083" s="36" t="s">
        <v>345</v>
      </c>
      <c r="F7083" s="37" t="str">
        <f t="array" ref="F7083">IFERROR(XLOOKUP(E7083,Operadores!A:A,Operadores!B:B))</f>
        <v>PARMI</v>
      </c>
      <c r="G7083" s="36" t="s">
        <v>315</v>
      </c>
      <c r="H7083" s="39">
        <v>10.65</v>
      </c>
      <c r="I7083" s="40">
        <v>209.0</v>
      </c>
      <c r="J7083" s="41">
        <f t="shared" si="5"/>
        <v>2225.85</v>
      </c>
      <c r="K7083" s="37" t="str">
        <f t="array" ref="K7083">IFERROR(XLOOKUP(G7083,'Tipo de carga'!A:A,'Tipo de carga'!B:B))</f>
        <v>COMSUSTENTA</v>
      </c>
      <c r="L7083" s="37">
        <f t="shared" si="2"/>
        <v>48</v>
      </c>
      <c r="M7083" s="37">
        <f t="shared" si="3"/>
        <v>28</v>
      </c>
      <c r="N7083" s="37">
        <f t="shared" si="4"/>
        <v>11</v>
      </c>
      <c r="O7083" s="37" t="str">
        <f t="array" ref="O7083">IFERROR(XLOOKUP(K7083,'Tipo de carga'!B:B,'Tipo de carga'!C:C))</f>
        <v>GNC</v>
      </c>
    </row>
    <row r="7084">
      <c r="A7084" s="36">
        <v>1923.0</v>
      </c>
      <c r="B7084" s="37" t="str">
        <f t="array" ref="B7084">IFERROR(XLOOKUP(A7084,'Asignacion Nov'!A:A,'Asignacion Nov'!C:C))</f>
        <v>MeLi Ded Puebla</v>
      </c>
      <c r="C7084" s="37" t="str">
        <f t="array" ref="C7084">IFERROR(XLOOKUP(A7084,'Asignacion Nov'!A:A,'Asignacion Nov'!B:B))</f>
        <v>EC-05</v>
      </c>
      <c r="D7084" s="38">
        <v>45624.0</v>
      </c>
      <c r="E7084" s="36" t="s">
        <v>348</v>
      </c>
      <c r="F7084" s="37" t="str">
        <f t="array" ref="F7084">IFERROR(XLOOKUP(E7084,Operadores!A:A,Operadores!B:B))</f>
        <v>REYFER01</v>
      </c>
      <c r="G7084" s="36" t="s">
        <v>315</v>
      </c>
      <c r="H7084" s="39">
        <v>10.65</v>
      </c>
      <c r="I7084" s="40">
        <v>255.0</v>
      </c>
      <c r="J7084" s="41">
        <f t="shared" si="5"/>
        <v>2715.75</v>
      </c>
      <c r="K7084" s="37" t="str">
        <f t="array" ref="K7084">IFERROR(XLOOKUP(G7084,'Tipo de carga'!A:A,'Tipo de carga'!B:B))</f>
        <v>COMSUSTENTA</v>
      </c>
      <c r="L7084" s="37">
        <f t="shared" si="2"/>
        <v>48</v>
      </c>
      <c r="M7084" s="37">
        <f t="shared" si="3"/>
        <v>28</v>
      </c>
      <c r="N7084" s="37">
        <f t="shared" si="4"/>
        <v>11</v>
      </c>
      <c r="O7084" s="37" t="str">
        <f t="array" ref="O7084">IFERROR(XLOOKUP(K7084,'Tipo de carga'!B:B,'Tipo de carga'!C:C))</f>
        <v>GNC</v>
      </c>
    </row>
    <row r="7085">
      <c r="A7085" s="36">
        <v>1927.0</v>
      </c>
      <c r="B7085" s="37" t="str">
        <f t="array" ref="B7085">IFERROR(XLOOKUP(A7085,'Asignacion Nov'!A:A,'Asignacion Nov'!C:C))</f>
        <v>MeLi asignado SD</v>
      </c>
      <c r="C7085" s="37" t="str">
        <f t="array" ref="C7085">IFERROR(XLOOKUP(A7085,'Asignacion Nov'!A:A,'Asignacion Nov'!B:B))</f>
        <v>EC-05</v>
      </c>
      <c r="D7085" s="38">
        <v>45624.0</v>
      </c>
      <c r="E7085" s="36" t="s">
        <v>168</v>
      </c>
      <c r="F7085" s="37" t="str">
        <f t="array" ref="F7085">IFERROR(XLOOKUP(E7085,Operadores!A:A,Operadores!B:B))</f>
        <v>GARLUI</v>
      </c>
      <c r="G7085" s="36" t="s">
        <v>315</v>
      </c>
      <c r="H7085" s="39">
        <v>10.65</v>
      </c>
      <c r="I7085" s="40">
        <v>233.0</v>
      </c>
      <c r="J7085" s="41">
        <f t="shared" si="5"/>
        <v>2481.45</v>
      </c>
      <c r="K7085" s="37" t="str">
        <f t="array" ref="K7085">IFERROR(XLOOKUP(G7085,'Tipo de carga'!A:A,'Tipo de carga'!B:B))</f>
        <v>COMSUSTENTA</v>
      </c>
      <c r="L7085" s="37">
        <f t="shared" si="2"/>
        <v>48</v>
      </c>
      <c r="M7085" s="37">
        <f t="shared" si="3"/>
        <v>28</v>
      </c>
      <c r="N7085" s="37">
        <f t="shared" si="4"/>
        <v>11</v>
      </c>
      <c r="O7085" s="37" t="str">
        <f t="array" ref="O7085">IFERROR(XLOOKUP(K7085,'Tipo de carga'!B:B,'Tipo de carga'!C:C))</f>
        <v>GNC</v>
      </c>
    </row>
    <row r="7086">
      <c r="A7086" s="36">
        <v>1928.0</v>
      </c>
      <c r="B7086" s="37" t="str">
        <f t="array" ref="B7086">IFERROR(XLOOKUP(A7086,'Asignacion Nov'!A:A,'Asignacion Nov'!C:C))</f>
        <v>MeLi Ded Puebla</v>
      </c>
      <c r="C7086" s="37" t="str">
        <f t="array" ref="C7086">IFERROR(XLOOKUP(A7086,'Asignacion Nov'!A:A,'Asignacion Nov'!B:B))</f>
        <v>EC-05</v>
      </c>
      <c r="D7086" s="38">
        <v>45624.0</v>
      </c>
      <c r="E7086" s="36" t="s">
        <v>319</v>
      </c>
      <c r="F7086" s="37" t="str">
        <f t="array" ref="F7086">IFERROR(XLOOKUP(E7086,Operadores!A:A,Operadores!B:B))</f>
        <v>BARPED</v>
      </c>
      <c r="G7086" s="36" t="s">
        <v>315</v>
      </c>
      <c r="H7086" s="39">
        <v>10.65</v>
      </c>
      <c r="I7086" s="40">
        <v>295.0</v>
      </c>
      <c r="J7086" s="41">
        <f t="shared" si="5"/>
        <v>3141.75</v>
      </c>
      <c r="K7086" s="37" t="str">
        <f t="array" ref="K7086">IFERROR(XLOOKUP(G7086,'Tipo de carga'!A:A,'Tipo de carga'!B:B))</f>
        <v>COMSUSTENTA</v>
      </c>
      <c r="L7086" s="37">
        <f t="shared" si="2"/>
        <v>48</v>
      </c>
      <c r="M7086" s="37">
        <f t="shared" si="3"/>
        <v>28</v>
      </c>
      <c r="N7086" s="37">
        <f t="shared" si="4"/>
        <v>11</v>
      </c>
      <c r="O7086" s="37" t="str">
        <f t="array" ref="O7086">IFERROR(XLOOKUP(K7086,'Tipo de carga'!B:B,'Tipo de carga'!C:C))</f>
        <v>GNC</v>
      </c>
    </row>
    <row r="7087">
      <c r="A7087" s="36">
        <v>1919.0</v>
      </c>
      <c r="B7087" s="37" t="str">
        <f t="array" ref="B7087">IFERROR(XLOOKUP(A7087,'Asignacion Nov'!A:A,'Asignacion Nov'!C:C))</f>
        <v>MeLi Ded Puebla</v>
      </c>
      <c r="C7087" s="37" t="str">
        <f t="array" ref="C7087">IFERROR(XLOOKUP(A7087,'Asignacion Nov'!A:A,'Asignacion Nov'!B:B))</f>
        <v>EC-05</v>
      </c>
      <c r="D7087" s="38">
        <v>45625.0</v>
      </c>
      <c r="E7087" s="36" t="s">
        <v>314</v>
      </c>
      <c r="F7087" s="37" t="str">
        <f t="array" ref="F7087">IFERROR(XLOOKUP(E7087,Operadores!A:A,Operadores!B:B))</f>
        <v>HERRE</v>
      </c>
      <c r="G7087" s="36" t="s">
        <v>315</v>
      </c>
      <c r="H7087" s="39">
        <v>10.65</v>
      </c>
      <c r="I7087" s="40">
        <v>211.0</v>
      </c>
      <c r="J7087" s="41">
        <f t="shared" si="5"/>
        <v>2247.15</v>
      </c>
      <c r="K7087" s="37" t="str">
        <f t="array" ref="K7087">IFERROR(XLOOKUP(G7087,'Tipo de carga'!A:A,'Tipo de carga'!B:B))</f>
        <v>COMSUSTENTA</v>
      </c>
      <c r="L7087" s="37">
        <f t="shared" si="2"/>
        <v>48</v>
      </c>
      <c r="M7087" s="37">
        <f t="shared" si="3"/>
        <v>29</v>
      </c>
      <c r="N7087" s="37">
        <f t="shared" si="4"/>
        <v>11</v>
      </c>
      <c r="O7087" s="37" t="str">
        <f t="array" ref="O7087">IFERROR(XLOOKUP(K7087,'Tipo de carga'!B:B,'Tipo de carga'!C:C))</f>
        <v>GNC</v>
      </c>
    </row>
    <row r="7088">
      <c r="A7088" s="36">
        <v>1920.0</v>
      </c>
      <c r="B7088" s="37" t="str">
        <f t="array" ref="B7088">IFERROR(XLOOKUP(A7088,'Asignacion Nov'!A:A,'Asignacion Nov'!C:C))</f>
        <v>MeLi asignado SD</v>
      </c>
      <c r="C7088" s="37" t="str">
        <f t="array" ref="C7088">IFERROR(XLOOKUP(A7088,'Asignacion Nov'!A:A,'Asignacion Nov'!B:B))</f>
        <v>EC-05</v>
      </c>
      <c r="D7088" s="38">
        <v>45625.0</v>
      </c>
      <c r="E7088" s="36" t="s">
        <v>369</v>
      </c>
      <c r="F7088" s="37" t="str">
        <f t="array" ref="F7088">IFERROR(XLOOKUP(E7088,Operadores!A:A,Operadores!B:B))</f>
        <v>DIAOSC</v>
      </c>
      <c r="G7088" s="36" t="s">
        <v>315</v>
      </c>
      <c r="H7088" s="39">
        <v>10.65</v>
      </c>
      <c r="I7088" s="40">
        <v>374.0</v>
      </c>
      <c r="J7088" s="41">
        <f t="shared" si="5"/>
        <v>3983.1</v>
      </c>
      <c r="K7088" s="37" t="str">
        <f t="array" ref="K7088">IFERROR(XLOOKUP(G7088,'Tipo de carga'!A:A,'Tipo de carga'!B:B))</f>
        <v>COMSUSTENTA</v>
      </c>
      <c r="L7088" s="37">
        <f t="shared" si="2"/>
        <v>48</v>
      </c>
      <c r="M7088" s="37">
        <f t="shared" si="3"/>
        <v>29</v>
      </c>
      <c r="N7088" s="37">
        <f t="shared" si="4"/>
        <v>11</v>
      </c>
      <c r="O7088" s="37" t="str">
        <f t="array" ref="O7088">IFERROR(XLOOKUP(K7088,'Tipo de carga'!B:B,'Tipo de carga'!C:C))</f>
        <v>GNC</v>
      </c>
    </row>
    <row r="7089">
      <c r="A7089" s="36">
        <v>1927.0</v>
      </c>
      <c r="B7089" s="37" t="str">
        <f t="array" ref="B7089">IFERROR(XLOOKUP(A7089,'Asignacion Nov'!A:A,'Asignacion Nov'!C:C))</f>
        <v>MeLi asignado SD</v>
      </c>
      <c r="C7089" s="37" t="str">
        <f t="array" ref="C7089">IFERROR(XLOOKUP(A7089,'Asignacion Nov'!A:A,'Asignacion Nov'!B:B))</f>
        <v>EC-05</v>
      </c>
      <c r="D7089" s="38">
        <v>45625.0</v>
      </c>
      <c r="E7089" s="36" t="s">
        <v>168</v>
      </c>
      <c r="F7089" s="37" t="str">
        <f t="array" ref="F7089">IFERROR(XLOOKUP(E7089,Operadores!A:A,Operadores!B:B))</f>
        <v>GARLUI</v>
      </c>
      <c r="G7089" s="36" t="s">
        <v>315</v>
      </c>
      <c r="H7089" s="39">
        <v>10.65</v>
      </c>
      <c r="I7089" s="40">
        <v>248.0</v>
      </c>
      <c r="J7089" s="41">
        <f t="shared" si="5"/>
        <v>2641.2</v>
      </c>
      <c r="K7089" s="37" t="str">
        <f t="array" ref="K7089">IFERROR(XLOOKUP(G7089,'Tipo de carga'!A:A,'Tipo de carga'!B:B))</f>
        <v>COMSUSTENTA</v>
      </c>
      <c r="L7089" s="37">
        <f t="shared" si="2"/>
        <v>48</v>
      </c>
      <c r="M7089" s="37">
        <f t="shared" si="3"/>
        <v>29</v>
      </c>
      <c r="N7089" s="37">
        <f t="shared" si="4"/>
        <v>11</v>
      </c>
      <c r="O7089" s="37" t="str">
        <f t="array" ref="O7089">IFERROR(XLOOKUP(K7089,'Tipo de carga'!B:B,'Tipo de carga'!C:C))</f>
        <v>GNC</v>
      </c>
    </row>
    <row r="7090">
      <c r="A7090" s="36">
        <v>1928.0</v>
      </c>
      <c r="B7090" s="37" t="str">
        <f t="array" ref="B7090">IFERROR(XLOOKUP(A7090,'Asignacion Nov'!A:A,'Asignacion Nov'!C:C))</f>
        <v>MeLi Ded Puebla</v>
      </c>
      <c r="C7090" s="37" t="str">
        <f t="array" ref="C7090">IFERROR(XLOOKUP(A7090,'Asignacion Nov'!A:A,'Asignacion Nov'!B:B))</f>
        <v>EC-05</v>
      </c>
      <c r="D7090" s="38">
        <v>45625.0</v>
      </c>
      <c r="E7090" s="36" t="s">
        <v>319</v>
      </c>
      <c r="F7090" s="37" t="str">
        <f t="array" ref="F7090">IFERROR(XLOOKUP(E7090,Operadores!A:A,Operadores!B:B))</f>
        <v>BARPED</v>
      </c>
      <c r="G7090" s="36" t="s">
        <v>315</v>
      </c>
      <c r="H7090" s="39">
        <v>10.65</v>
      </c>
      <c r="I7090" s="40">
        <v>252.0</v>
      </c>
      <c r="J7090" s="41">
        <f t="shared" si="5"/>
        <v>2683.8</v>
      </c>
      <c r="K7090" s="37" t="str">
        <f t="array" ref="K7090">IFERROR(XLOOKUP(G7090,'Tipo de carga'!A:A,'Tipo de carga'!B:B))</f>
        <v>COMSUSTENTA</v>
      </c>
      <c r="L7090" s="37">
        <f t="shared" si="2"/>
        <v>48</v>
      </c>
      <c r="M7090" s="37">
        <f t="shared" si="3"/>
        <v>29</v>
      </c>
      <c r="N7090" s="37">
        <f t="shared" si="4"/>
        <v>11</v>
      </c>
      <c r="O7090" s="37" t="str">
        <f t="array" ref="O7090">IFERROR(XLOOKUP(K7090,'Tipo de carga'!B:B,'Tipo de carga'!C:C))</f>
        <v>GNC</v>
      </c>
    </row>
    <row r="7091">
      <c r="A7091" s="36">
        <v>1971.0</v>
      </c>
      <c r="B7091" s="37" t="str">
        <f t="array" ref="B7091">IFERROR(XLOOKUP(A7091,'Asignacion Nov'!A:A,'Asignacion Nov'!C:C))</f>
        <v>Sayer Sencillo</v>
      </c>
      <c r="C7091" s="37" t="str">
        <f t="array" ref="C7091">IFERROR(XLOOKUP(A7091,'Asignacion Nov'!A:A,'Asignacion Nov'!B:B))</f>
        <v>EC-04</v>
      </c>
      <c r="D7091" s="38">
        <v>45624.0</v>
      </c>
      <c r="E7091" s="36" t="s">
        <v>36</v>
      </c>
      <c r="F7091" s="37" t="str">
        <f t="array" ref="F7091">IFERROR(XLOOKUP(E7091,Operadores!A:A,Operadores!B:B))</f>
        <v>OLVOSX</v>
      </c>
      <c r="G7091" s="36" t="s">
        <v>532</v>
      </c>
      <c r="H7091" s="39">
        <v>20.96</v>
      </c>
      <c r="I7091" s="40">
        <v>650.02</v>
      </c>
      <c r="J7091" s="41">
        <f t="shared" si="5"/>
        <v>13624.4192</v>
      </c>
      <c r="K7091" s="37" t="str">
        <f t="array" ref="K7091">IFERROR(XLOOKUP(G7091,'Tipo de carga'!A:A,'Tipo de carga'!B:B))</f>
        <v>Nieto</v>
      </c>
      <c r="L7091" s="37">
        <f t="shared" si="2"/>
        <v>48</v>
      </c>
      <c r="M7091" s="37">
        <f t="shared" si="3"/>
        <v>28</v>
      </c>
      <c r="N7091" s="37">
        <f t="shared" si="4"/>
        <v>11</v>
      </c>
      <c r="O7091" s="37" t="str">
        <f t="array" ref="O7091">IFERROR(XLOOKUP(K7091,'Tipo de carga'!B:B,'Tipo de carga'!C:C))</f>
        <v>Diesel</v>
      </c>
    </row>
    <row r="7092">
      <c r="A7092" s="36">
        <v>1859.0</v>
      </c>
      <c r="B7092" s="37" t="str">
        <f t="array" ref="B7092">IFERROR(XLOOKUP(A7092,'Asignacion Nov'!A:A,'Asignacion Nov'!C:C))</f>
        <v>Circuitos</v>
      </c>
      <c r="C7092" s="37" t="str">
        <f t="array" ref="C7092">IFERROR(XLOOKUP(A7092,'Asignacion Nov'!A:A,'Asignacion Nov'!B:B))</f>
        <v>EC-03</v>
      </c>
      <c r="D7092" s="38">
        <v>45625.9849537037</v>
      </c>
      <c r="E7092" s="36" t="s">
        <v>238</v>
      </c>
      <c r="F7092" s="37" t="str">
        <f t="array" ref="F7092">IFERROR(XLOOKUP(E7092,Operadores!A:A,Operadores!B:B))</f>
        <v>JIMMI</v>
      </c>
      <c r="G7092" s="36" t="s">
        <v>72</v>
      </c>
      <c r="H7092" s="39">
        <v>20.208946</v>
      </c>
      <c r="I7092" s="54">
        <v>782.84</v>
      </c>
      <c r="J7092" s="41">
        <f t="shared" si="5"/>
        <v>15820.37129</v>
      </c>
      <c r="K7092" s="37" t="str">
        <f t="array" ref="K7092">IFERROR(XLOOKUP(G7092,'Tipo de carga'!A:A,'Tipo de carga'!B:B))</f>
        <v>Autoabasto</v>
      </c>
      <c r="L7092" s="37">
        <f t="shared" si="2"/>
        <v>48</v>
      </c>
      <c r="M7092" s="37">
        <f t="shared" si="3"/>
        <v>29</v>
      </c>
      <c r="N7092" s="37">
        <f t="shared" si="4"/>
        <v>11</v>
      </c>
      <c r="O7092" s="37" t="str">
        <f t="array" ref="O7092">IFERROR(XLOOKUP(K7092,'Tipo de carga'!B:B,'Tipo de carga'!C:C))</f>
        <v>Diesel</v>
      </c>
    </row>
    <row r="7093">
      <c r="A7093" s="36">
        <v>1872.0</v>
      </c>
      <c r="B7093" s="37" t="str">
        <f t="array" ref="B7093">IFERROR(XLOOKUP(A7093,'Asignacion Nov'!A:A,'Asignacion Nov'!C:C))</f>
        <v>Circuitos</v>
      </c>
      <c r="C7093" s="37" t="str">
        <f t="array" ref="C7093">IFERROR(XLOOKUP(A7093,'Asignacion Nov'!A:A,'Asignacion Nov'!B:B))</f>
        <v>EC-03</v>
      </c>
      <c r="D7093" s="38">
        <v>45625.965729166666</v>
      </c>
      <c r="E7093" s="36" t="s">
        <v>273</v>
      </c>
      <c r="F7093" s="37" t="str">
        <f t="array" ref="F7093">IFERROR(XLOOKUP(E7093,Operadores!A:A,Operadores!B:B))</f>
        <v>VAZJU02</v>
      </c>
      <c r="G7093" s="36" t="s">
        <v>72</v>
      </c>
      <c r="H7093" s="39">
        <v>20.208946</v>
      </c>
      <c r="I7093" s="40">
        <v>766.27</v>
      </c>
      <c r="J7093" s="41">
        <f t="shared" si="5"/>
        <v>15485.50905</v>
      </c>
      <c r="K7093" s="37" t="str">
        <f t="array" ref="K7093">IFERROR(XLOOKUP(G7093,'Tipo de carga'!A:A,'Tipo de carga'!B:B))</f>
        <v>Autoabasto</v>
      </c>
      <c r="L7093" s="37">
        <f t="shared" si="2"/>
        <v>48</v>
      </c>
      <c r="M7093" s="37">
        <f t="shared" si="3"/>
        <v>29</v>
      </c>
      <c r="N7093" s="37">
        <f t="shared" si="4"/>
        <v>11</v>
      </c>
      <c r="O7093" s="37" t="str">
        <f t="array" ref="O7093">IFERROR(XLOOKUP(K7093,'Tipo de carga'!B:B,'Tipo de carga'!C:C))</f>
        <v>Diesel</v>
      </c>
    </row>
    <row r="7094">
      <c r="A7094" s="36">
        <v>1780.0</v>
      </c>
      <c r="B7094" s="37" t="str">
        <f t="array" ref="B7094">IFERROR(XLOOKUP(A7094,'Asignacion Nov'!A:A,'Asignacion Nov'!C:C))</f>
        <v>Pilgrims Tepo</v>
      </c>
      <c r="C7094" s="37" t="str">
        <f t="array" ref="C7094">IFERROR(XLOOKUP(A7094,'Asignacion Nov'!A:A,'Asignacion Nov'!B:B))</f>
        <v>EC-02</v>
      </c>
      <c r="D7094" s="38">
        <v>45625.964953703704</v>
      </c>
      <c r="E7094" s="36" t="s">
        <v>478</v>
      </c>
      <c r="F7094" s="37" t="str">
        <f t="array" ref="F7094">IFERROR(XLOOKUP(E7094,Operadores!A:A,Operadores!B:B))</f>
        <v>CHAJUA01</v>
      </c>
      <c r="G7094" s="36" t="s">
        <v>72</v>
      </c>
      <c r="H7094" s="39">
        <v>20.208946</v>
      </c>
      <c r="I7094" s="40">
        <v>306.79</v>
      </c>
      <c r="J7094" s="41">
        <f t="shared" si="5"/>
        <v>6199.902543</v>
      </c>
      <c r="K7094" s="37" t="str">
        <f t="array" ref="K7094">IFERROR(XLOOKUP(G7094,'Tipo de carga'!A:A,'Tipo de carga'!B:B))</f>
        <v>Autoabasto</v>
      </c>
      <c r="L7094" s="37">
        <f t="shared" si="2"/>
        <v>48</v>
      </c>
      <c r="M7094" s="37">
        <f t="shared" si="3"/>
        <v>29</v>
      </c>
      <c r="N7094" s="37">
        <f t="shared" si="4"/>
        <v>11</v>
      </c>
      <c r="O7094" s="37" t="str">
        <f t="array" ref="O7094">IFERROR(XLOOKUP(K7094,'Tipo de carga'!B:B,'Tipo de carga'!C:C))</f>
        <v>Diesel</v>
      </c>
    </row>
    <row r="7095">
      <c r="A7095" s="36">
        <v>1788.0</v>
      </c>
      <c r="B7095" s="37" t="str">
        <f t="array" ref="B7095">IFERROR(XLOOKUP(A7095,'Asignacion Nov'!A:A,'Asignacion Nov'!C:C))</f>
        <v>Liverpool Local</v>
      </c>
      <c r="C7095" s="37" t="str">
        <f t="array" ref="C7095">IFERROR(XLOOKUP(A7095,'Asignacion Nov'!A:A,'Asignacion Nov'!B:B))</f>
        <v>EC-01</v>
      </c>
      <c r="D7095" s="38">
        <v>45625.945555555554</v>
      </c>
      <c r="E7095" s="36" t="s">
        <v>579</v>
      </c>
      <c r="F7095" s="37" t="str">
        <f t="array" ref="F7095">IFERROR(XLOOKUP(E7095,Operadores!A:A,Operadores!B:B))</f>
        <v>CABJUA</v>
      </c>
      <c r="G7095" s="36" t="s">
        <v>72</v>
      </c>
      <c r="H7095" s="39">
        <v>20.208946</v>
      </c>
      <c r="I7095" s="40">
        <v>693.7</v>
      </c>
      <c r="J7095" s="41">
        <f t="shared" si="5"/>
        <v>14018.94584</v>
      </c>
      <c r="K7095" s="37" t="str">
        <f t="array" ref="K7095">IFERROR(XLOOKUP(G7095,'Tipo de carga'!A:A,'Tipo de carga'!B:B))</f>
        <v>Autoabasto</v>
      </c>
      <c r="L7095" s="37">
        <f t="shared" si="2"/>
        <v>48</v>
      </c>
      <c r="M7095" s="37">
        <f t="shared" si="3"/>
        <v>29</v>
      </c>
      <c r="N7095" s="37">
        <f t="shared" si="4"/>
        <v>11</v>
      </c>
      <c r="O7095" s="37" t="str">
        <f t="array" ref="O7095">IFERROR(XLOOKUP(K7095,'Tipo de carga'!B:B,'Tipo de carga'!C:C))</f>
        <v>Diesel</v>
      </c>
    </row>
    <row r="7096">
      <c r="A7096" s="36">
        <v>1748.0</v>
      </c>
      <c r="B7096" s="37" t="str">
        <f t="array" ref="B7096">IFERROR(XLOOKUP(A7096,'Asignacion Nov'!A:A,'Asignacion Nov'!C:C))</f>
        <v>Liverpool Local</v>
      </c>
      <c r="C7096" s="37" t="str">
        <f t="array" ref="C7096">IFERROR(XLOOKUP(A7096,'Asignacion Nov'!A:A,'Asignacion Nov'!B:B))</f>
        <v>EC-01</v>
      </c>
      <c r="D7096" s="38">
        <v>45625.92304398148</v>
      </c>
      <c r="E7096" s="36" t="s">
        <v>525</v>
      </c>
      <c r="F7096" s="37" t="str">
        <f t="array" ref="F7096">IFERROR(XLOOKUP(E7096,Operadores!A:A,Operadores!B:B))</f>
        <v>LEMANT</v>
      </c>
      <c r="G7096" s="36" t="s">
        <v>72</v>
      </c>
      <c r="H7096" s="39">
        <v>20.208946</v>
      </c>
      <c r="I7096" s="40">
        <v>489.35</v>
      </c>
      <c r="J7096" s="41">
        <f t="shared" si="5"/>
        <v>9889.247725</v>
      </c>
      <c r="K7096" s="37" t="str">
        <f t="array" ref="K7096">IFERROR(XLOOKUP(G7096,'Tipo de carga'!A:A,'Tipo de carga'!B:B))</f>
        <v>Autoabasto</v>
      </c>
      <c r="L7096" s="37">
        <f t="shared" si="2"/>
        <v>48</v>
      </c>
      <c r="M7096" s="37">
        <f t="shared" si="3"/>
        <v>29</v>
      </c>
      <c r="N7096" s="37">
        <f t="shared" si="4"/>
        <v>11</v>
      </c>
      <c r="O7096" s="37" t="str">
        <f t="array" ref="O7096">IFERROR(XLOOKUP(K7096,'Tipo de carga'!B:B,'Tipo de carga'!C:C))</f>
        <v>Diesel</v>
      </c>
    </row>
    <row r="7097">
      <c r="A7097" s="36">
        <v>1986.0</v>
      </c>
      <c r="B7097" s="37" t="str">
        <f t="array" ref="B7097">IFERROR(XLOOKUP(A7097,'Asignacion Nov'!A:A,'Asignacion Nov'!C:C))</f>
        <v>MeLi asignado SD</v>
      </c>
      <c r="C7097" s="37" t="str">
        <f t="array" ref="C7097">IFERROR(XLOOKUP(A7097,'Asignacion Nov'!A:A,'Asignacion Nov'!B:B))</f>
        <v>EC-05</v>
      </c>
      <c r="D7097" s="38">
        <v>45625.92077546296</v>
      </c>
      <c r="E7097" s="36" t="s">
        <v>387</v>
      </c>
      <c r="F7097" s="37" t="str">
        <f t="array" ref="F7097">IFERROR(XLOOKUP(E7097,Operadores!A:A,Operadores!B:B))</f>
        <v>SOSMAR</v>
      </c>
      <c r="G7097" s="36" t="s">
        <v>72</v>
      </c>
      <c r="H7097" s="39">
        <v>20.208946</v>
      </c>
      <c r="I7097" s="40">
        <v>990.9</v>
      </c>
      <c r="J7097" s="41">
        <f t="shared" si="5"/>
        <v>20025.04459</v>
      </c>
      <c r="K7097" s="37" t="str">
        <f t="array" ref="K7097">IFERROR(XLOOKUP(G7097,'Tipo de carga'!A:A,'Tipo de carga'!B:B))</f>
        <v>Autoabasto</v>
      </c>
      <c r="L7097" s="37">
        <f t="shared" si="2"/>
        <v>48</v>
      </c>
      <c r="M7097" s="37">
        <f t="shared" si="3"/>
        <v>29</v>
      </c>
      <c r="N7097" s="37">
        <f t="shared" si="4"/>
        <v>11</v>
      </c>
      <c r="O7097" s="37" t="str">
        <f t="array" ref="O7097">IFERROR(XLOOKUP(K7097,'Tipo de carga'!B:B,'Tipo de carga'!C:C))</f>
        <v>Diesel</v>
      </c>
    </row>
    <row r="7098">
      <c r="A7098" s="36">
        <v>1902.0</v>
      </c>
      <c r="B7098" s="37" t="str">
        <f t="array" ref="B7098">IFERROR(XLOOKUP(A7098,'Asignacion Nov'!A:A,'Asignacion Nov'!C:C))</f>
        <v>Pipas</v>
      </c>
      <c r="C7098" s="37" t="str">
        <f t="array" ref="C7098">IFERROR(XLOOKUP(A7098,'Asignacion Nov'!A:A,'Asignacion Nov'!B:B))</f>
        <v>EC-02</v>
      </c>
      <c r="D7098" s="38">
        <v>45625.906909722224</v>
      </c>
      <c r="E7098" s="36" t="s">
        <v>365</v>
      </c>
      <c r="F7098" s="37" t="str">
        <f t="array" ref="F7098">IFERROR(XLOOKUP(E7098,Operadores!A:A,Operadores!B:B))</f>
        <v>RUICRU</v>
      </c>
      <c r="G7098" s="36" t="s">
        <v>72</v>
      </c>
      <c r="H7098" s="39">
        <v>20.208946</v>
      </c>
      <c r="I7098" s="40">
        <v>655.06</v>
      </c>
      <c r="J7098" s="41">
        <f t="shared" si="5"/>
        <v>13238.07217</v>
      </c>
      <c r="K7098" s="37" t="str">
        <f t="array" ref="K7098">IFERROR(XLOOKUP(G7098,'Tipo de carga'!A:A,'Tipo de carga'!B:B))</f>
        <v>Autoabasto</v>
      </c>
      <c r="L7098" s="37">
        <f t="shared" si="2"/>
        <v>48</v>
      </c>
      <c r="M7098" s="37">
        <f t="shared" si="3"/>
        <v>29</v>
      </c>
      <c r="N7098" s="37">
        <f t="shared" si="4"/>
        <v>11</v>
      </c>
      <c r="O7098" s="37" t="str">
        <f t="array" ref="O7098">IFERROR(XLOOKUP(K7098,'Tipo de carga'!B:B,'Tipo de carga'!C:C))</f>
        <v>Diesel</v>
      </c>
    </row>
    <row r="7099">
      <c r="A7099" s="36">
        <v>1979.0</v>
      </c>
      <c r="B7099" s="37" t="str">
        <f t="array" ref="B7099">IFERROR(XLOOKUP(A7099,'Asignacion Nov'!A:A,'Asignacion Nov'!C:C))</f>
        <v>MeLi asignado SD</v>
      </c>
      <c r="C7099" s="37" t="str">
        <f t="array" ref="C7099">IFERROR(XLOOKUP(A7099,'Asignacion Nov'!A:A,'Asignacion Nov'!B:B))</f>
        <v>EC-05</v>
      </c>
      <c r="D7099" s="38">
        <v>45625.89177083333</v>
      </c>
      <c r="E7099" s="36" t="s">
        <v>370</v>
      </c>
      <c r="F7099" s="37" t="str">
        <f t="array" ref="F7099">IFERROR(XLOOKUP(E7099,Operadores!A:A,Operadores!B:B))</f>
        <v>GALODI</v>
      </c>
      <c r="G7099" s="36" t="s">
        <v>72</v>
      </c>
      <c r="H7099" s="39">
        <v>20.208946</v>
      </c>
      <c r="I7099" s="40">
        <v>321.15</v>
      </c>
      <c r="J7099" s="41">
        <f t="shared" si="5"/>
        <v>6490.103008</v>
      </c>
      <c r="K7099" s="37" t="str">
        <f t="array" ref="K7099">IFERROR(XLOOKUP(G7099,'Tipo de carga'!A:A,'Tipo de carga'!B:B))</f>
        <v>Autoabasto</v>
      </c>
      <c r="L7099" s="37">
        <f t="shared" si="2"/>
        <v>48</v>
      </c>
      <c r="M7099" s="37">
        <f t="shared" si="3"/>
        <v>29</v>
      </c>
      <c r="N7099" s="37">
        <f t="shared" si="4"/>
        <v>11</v>
      </c>
      <c r="O7099" s="37" t="str">
        <f t="array" ref="O7099">IFERROR(XLOOKUP(K7099,'Tipo de carga'!B:B,'Tipo de carga'!C:C))</f>
        <v>Diesel</v>
      </c>
    </row>
    <row r="7100">
      <c r="A7100" s="36">
        <v>1683.0</v>
      </c>
      <c r="B7100" s="37" t="str">
        <f t="array" ref="B7100">IFERROR(XLOOKUP(A7100,'Asignacion Nov'!A:A,'Asignacion Nov'!C:C))</f>
        <v>Pilgrims Tepo</v>
      </c>
      <c r="C7100" s="37" t="str">
        <f t="array" ref="C7100">IFERROR(XLOOKUP(A7100,'Asignacion Nov'!A:A,'Asignacion Nov'!B:B))</f>
        <v>EC-02</v>
      </c>
      <c r="D7100" s="38">
        <v>45625.88880787037</v>
      </c>
      <c r="E7100" s="36" t="s">
        <v>373</v>
      </c>
      <c r="F7100" s="37" t="str">
        <f t="array" ref="F7100">IFERROR(XLOOKUP(E7100,Operadores!A:A,Operadores!B:B))</f>
        <v>RENOSC</v>
      </c>
      <c r="G7100" s="36" t="s">
        <v>72</v>
      </c>
      <c r="H7100" s="39">
        <v>20.208946</v>
      </c>
      <c r="I7100" s="40">
        <v>309.66</v>
      </c>
      <c r="J7100" s="41">
        <f t="shared" si="5"/>
        <v>6257.902218</v>
      </c>
      <c r="K7100" s="37" t="str">
        <f t="array" ref="K7100">IFERROR(XLOOKUP(G7100,'Tipo de carga'!A:A,'Tipo de carga'!B:B))</f>
        <v>Autoabasto</v>
      </c>
      <c r="L7100" s="37">
        <f t="shared" si="2"/>
        <v>48</v>
      </c>
      <c r="M7100" s="37">
        <f t="shared" si="3"/>
        <v>29</v>
      </c>
      <c r="N7100" s="37">
        <f t="shared" si="4"/>
        <v>11</v>
      </c>
      <c r="O7100" s="37" t="str">
        <f t="array" ref="O7100">IFERROR(XLOOKUP(K7100,'Tipo de carga'!B:B,'Tipo de carga'!C:C))</f>
        <v>Diesel</v>
      </c>
    </row>
    <row r="7101">
      <c r="A7101" s="36">
        <v>1992.0</v>
      </c>
      <c r="B7101" s="37" t="str">
        <f t="array" ref="B7101">IFERROR(XLOOKUP(A7101,'Asignacion Nov'!A:A,'Asignacion Nov'!C:C))</f>
        <v>MeLi Dedicado TD</v>
      </c>
      <c r="C7101" s="37" t="str">
        <f t="array" ref="C7101">IFERROR(XLOOKUP(A7101,'Asignacion Nov'!A:A,'Asignacion Nov'!B:B))</f>
        <v>EC-05</v>
      </c>
      <c r="D7101" s="38">
        <v>45625.87966435185</v>
      </c>
      <c r="E7101" s="36" t="s">
        <v>418</v>
      </c>
      <c r="F7101" s="37" t="str">
        <f t="array" ref="F7101">IFERROR(XLOOKUP(E7101,Operadores!A:A,Operadores!B:B))</f>
        <v>MENMI</v>
      </c>
      <c r="G7101" s="36" t="s">
        <v>72</v>
      </c>
      <c r="H7101" s="39">
        <v>20.208946</v>
      </c>
      <c r="I7101" s="40">
        <v>310.46</v>
      </c>
      <c r="J7101" s="41">
        <f t="shared" si="5"/>
        <v>6274.069375</v>
      </c>
      <c r="K7101" s="37" t="str">
        <f t="array" ref="K7101">IFERROR(XLOOKUP(G7101,'Tipo de carga'!A:A,'Tipo de carga'!B:B))</f>
        <v>Autoabasto</v>
      </c>
      <c r="L7101" s="37">
        <f t="shared" si="2"/>
        <v>48</v>
      </c>
      <c r="M7101" s="37">
        <f t="shared" si="3"/>
        <v>29</v>
      </c>
      <c r="N7101" s="37">
        <f t="shared" si="4"/>
        <v>11</v>
      </c>
      <c r="O7101" s="37" t="str">
        <f t="array" ref="O7101">IFERROR(XLOOKUP(K7101,'Tipo de carga'!B:B,'Tipo de carga'!C:C))</f>
        <v>Diesel</v>
      </c>
    </row>
    <row r="7102">
      <c r="A7102" s="36">
        <v>2072.0</v>
      </c>
      <c r="B7102" s="37" t="str">
        <f t="array" ref="B7102">IFERROR(XLOOKUP(A7102,'Asignacion Nov'!A:A,'Asignacion Nov'!C:C))</f>
        <v>Peñafiel Tecamac</v>
      </c>
      <c r="C7102" s="37" t="str">
        <f t="array" ref="C7102">IFERROR(XLOOKUP(A7102,'Asignacion Nov'!A:A,'Asignacion Nov'!B:B))</f>
        <v>EC-02</v>
      </c>
      <c r="D7102" s="38">
        <v>45625.873935185184</v>
      </c>
      <c r="E7102" s="36" t="s">
        <v>192</v>
      </c>
      <c r="F7102" s="37" t="str">
        <f t="array" ref="F7102">IFERROR(XLOOKUP(E7102,Operadores!A:A,Operadores!B:B))</f>
        <v>RODRO01</v>
      </c>
      <c r="G7102" s="36" t="s">
        <v>72</v>
      </c>
      <c r="H7102" s="39">
        <v>20.208946</v>
      </c>
      <c r="I7102" s="40">
        <v>562.31</v>
      </c>
      <c r="J7102" s="41">
        <f t="shared" si="5"/>
        <v>11363.69243</v>
      </c>
      <c r="K7102" s="37" t="str">
        <f t="array" ref="K7102">IFERROR(XLOOKUP(G7102,'Tipo de carga'!A:A,'Tipo de carga'!B:B))</f>
        <v>Autoabasto</v>
      </c>
      <c r="L7102" s="37">
        <f t="shared" si="2"/>
        <v>48</v>
      </c>
      <c r="M7102" s="37">
        <f t="shared" si="3"/>
        <v>29</v>
      </c>
      <c r="N7102" s="37">
        <f t="shared" si="4"/>
        <v>11</v>
      </c>
      <c r="O7102" s="37" t="str">
        <f t="array" ref="O7102">IFERROR(XLOOKUP(K7102,'Tipo de carga'!B:B,'Tipo de carga'!C:C))</f>
        <v>Diesel</v>
      </c>
    </row>
    <row r="7103">
      <c r="A7103" s="36">
        <v>1954.0</v>
      </c>
      <c r="B7103" s="37" t="str">
        <f t="array" ref="B7103">IFERROR(XLOOKUP(A7103,'Asignacion Nov'!A:A,'Asignacion Nov'!C:C))</f>
        <v>MeLi asignado SD</v>
      </c>
      <c r="C7103" s="37" t="str">
        <f t="array" ref="C7103">IFERROR(XLOOKUP(A7103,'Asignacion Nov'!A:A,'Asignacion Nov'!B:B))</f>
        <v>EC-05</v>
      </c>
      <c r="D7103" s="38">
        <v>45625.869108796294</v>
      </c>
      <c r="E7103" s="36" t="s">
        <v>529</v>
      </c>
      <c r="F7103" s="37" t="str">
        <f t="array" ref="F7103">IFERROR(XLOOKUP(E7103,Operadores!A:A,Operadores!B:B))</f>
        <v>ESTZAI</v>
      </c>
      <c r="G7103" s="36" t="s">
        <v>72</v>
      </c>
      <c r="H7103" s="39">
        <v>20.208946</v>
      </c>
      <c r="I7103" s="40">
        <v>570.02</v>
      </c>
      <c r="J7103" s="41">
        <f t="shared" si="5"/>
        <v>11519.5034</v>
      </c>
      <c r="K7103" s="37" t="str">
        <f t="array" ref="K7103">IFERROR(XLOOKUP(G7103,'Tipo de carga'!A:A,'Tipo de carga'!B:B))</f>
        <v>Autoabasto</v>
      </c>
      <c r="L7103" s="37">
        <f t="shared" si="2"/>
        <v>48</v>
      </c>
      <c r="M7103" s="37">
        <f t="shared" si="3"/>
        <v>29</v>
      </c>
      <c r="N7103" s="37">
        <f t="shared" si="4"/>
        <v>11</v>
      </c>
      <c r="O7103" s="37" t="str">
        <f t="array" ref="O7103">IFERROR(XLOOKUP(K7103,'Tipo de carga'!B:B,'Tipo de carga'!C:C))</f>
        <v>Diesel</v>
      </c>
    </row>
    <row r="7104">
      <c r="A7104" s="36">
        <v>2075.0</v>
      </c>
      <c r="B7104" s="37" t="str">
        <f t="array" ref="B7104">IFERROR(XLOOKUP(A7104,'Asignacion Nov'!A:A,'Asignacion Nov'!C:C))</f>
        <v>Peñafiel Tecamac</v>
      </c>
      <c r="C7104" s="37" t="str">
        <f t="array" ref="C7104">IFERROR(XLOOKUP(A7104,'Asignacion Nov'!A:A,'Asignacion Nov'!B:B))</f>
        <v>EC-02</v>
      </c>
      <c r="D7104" s="38">
        <v>45625.860555555555</v>
      </c>
      <c r="E7104" s="36" t="s">
        <v>432</v>
      </c>
      <c r="F7104" s="37" t="str">
        <f t="array" ref="F7104">IFERROR(XLOOKUP(E7104,Operadores!A:A,Operadores!B:B))</f>
        <v>CALPED</v>
      </c>
      <c r="G7104" s="36" t="s">
        <v>72</v>
      </c>
      <c r="H7104" s="39">
        <v>20.208946</v>
      </c>
      <c r="I7104" s="40">
        <v>392.68</v>
      </c>
      <c r="J7104" s="41">
        <f t="shared" si="5"/>
        <v>7935.648915</v>
      </c>
      <c r="K7104" s="37" t="str">
        <f t="array" ref="K7104">IFERROR(XLOOKUP(G7104,'Tipo de carga'!A:A,'Tipo de carga'!B:B))</f>
        <v>Autoabasto</v>
      </c>
      <c r="L7104" s="37">
        <f t="shared" si="2"/>
        <v>48</v>
      </c>
      <c r="M7104" s="37">
        <f t="shared" si="3"/>
        <v>29</v>
      </c>
      <c r="N7104" s="37">
        <f t="shared" si="4"/>
        <v>11</v>
      </c>
      <c r="O7104" s="37" t="str">
        <f t="array" ref="O7104">IFERROR(XLOOKUP(K7104,'Tipo de carga'!B:B,'Tipo de carga'!C:C))</f>
        <v>Diesel</v>
      </c>
    </row>
    <row r="7105">
      <c r="A7105" s="36">
        <v>1866.0</v>
      </c>
      <c r="B7105" s="37" t="str">
        <f t="array" ref="B7105">IFERROR(XLOOKUP(A7105,'Asignacion Nov'!A:A,'Asignacion Nov'!C:C))</f>
        <v>Pilgrims Tepo</v>
      </c>
      <c r="C7105" s="37" t="str">
        <f t="array" ref="C7105">IFERROR(XLOOKUP(A7105,'Asignacion Nov'!A:A,'Asignacion Nov'!B:B))</f>
        <v>EC-02</v>
      </c>
      <c r="D7105" s="38">
        <v>45625.847280092596</v>
      </c>
      <c r="E7105" s="36" t="s">
        <v>380</v>
      </c>
      <c r="F7105" s="37" t="str">
        <f t="array" ref="F7105">IFERROR(XLOOKUP(E7105,Operadores!A:A,Operadores!B:B))</f>
        <v>FRAMAU</v>
      </c>
      <c r="G7105" s="36" t="s">
        <v>72</v>
      </c>
      <c r="H7105" s="39">
        <v>20.208946</v>
      </c>
      <c r="I7105" s="40">
        <v>128.35</v>
      </c>
      <c r="J7105" s="41">
        <f t="shared" si="5"/>
        <v>2593.818219</v>
      </c>
      <c r="K7105" s="37" t="str">
        <f t="array" ref="K7105">IFERROR(XLOOKUP(G7105,'Tipo de carga'!A:A,'Tipo de carga'!B:B))</f>
        <v>Autoabasto</v>
      </c>
      <c r="L7105" s="37">
        <f t="shared" si="2"/>
        <v>48</v>
      </c>
      <c r="M7105" s="37">
        <f t="shared" si="3"/>
        <v>29</v>
      </c>
      <c r="N7105" s="37">
        <f t="shared" si="4"/>
        <v>11</v>
      </c>
      <c r="O7105" s="37" t="str">
        <f t="array" ref="O7105">IFERROR(XLOOKUP(K7105,'Tipo de carga'!B:B,'Tipo de carga'!C:C))</f>
        <v>Diesel</v>
      </c>
    </row>
    <row r="7106">
      <c r="A7106" s="36">
        <v>1873.0</v>
      </c>
      <c r="B7106" s="37" t="str">
        <f t="array" ref="B7106">IFERROR(XLOOKUP(A7106,'Asignacion Nov'!A:A,'Asignacion Nov'!C:C))</f>
        <v>Circuitos</v>
      </c>
      <c r="C7106" s="37" t="str">
        <f t="array" ref="C7106">IFERROR(XLOOKUP(A7106,'Asignacion Nov'!A:A,'Asignacion Nov'!B:B))</f>
        <v>EC-03</v>
      </c>
      <c r="D7106" s="38">
        <v>45625.83429398148</v>
      </c>
      <c r="E7106" s="36" t="s">
        <v>277</v>
      </c>
      <c r="F7106" s="37" t="str">
        <f t="array" ref="F7106">IFERROR(XLOOKUP(E7106,Operadores!A:A,Operadores!B:B))</f>
        <v>GUADI</v>
      </c>
      <c r="G7106" s="36" t="s">
        <v>72</v>
      </c>
      <c r="H7106" s="39">
        <v>20.208946</v>
      </c>
      <c r="I7106" s="40">
        <v>575.01</v>
      </c>
      <c r="J7106" s="41">
        <f t="shared" si="5"/>
        <v>11620.34604</v>
      </c>
      <c r="K7106" s="37" t="str">
        <f t="array" ref="K7106">IFERROR(XLOOKUP(G7106,'Tipo de carga'!A:A,'Tipo de carga'!B:B))</f>
        <v>Autoabasto</v>
      </c>
      <c r="L7106" s="37">
        <f t="shared" si="2"/>
        <v>48</v>
      </c>
      <c r="M7106" s="37">
        <f t="shared" si="3"/>
        <v>29</v>
      </c>
      <c r="N7106" s="37">
        <f t="shared" si="4"/>
        <v>11</v>
      </c>
      <c r="O7106" s="37" t="str">
        <f t="array" ref="O7106">IFERROR(XLOOKUP(K7106,'Tipo de carga'!B:B,'Tipo de carga'!C:C))</f>
        <v>Diesel</v>
      </c>
    </row>
    <row r="7107">
      <c r="A7107" s="36">
        <v>2020.0</v>
      </c>
      <c r="B7107" s="37" t="str">
        <f t="array" ref="B7107">IFERROR(XLOOKUP(A7107,'Asignacion Nov'!A:A,'Asignacion Nov'!C:C))</f>
        <v>MeLi Dedicado Merida</v>
      </c>
      <c r="C7107" s="37" t="str">
        <f t="array" ref="C7107">IFERROR(XLOOKUP(A7107,'Asignacion Nov'!A:A,'Asignacion Nov'!B:B))</f>
        <v>EC-05</v>
      </c>
      <c r="D7107" s="38">
        <v>45625.82630787037</v>
      </c>
      <c r="E7107" s="36" t="s">
        <v>164</v>
      </c>
      <c r="F7107" s="37" t="str">
        <f t="array" ref="F7107">IFERROR(XLOOKUP(E7107,Operadores!A:A,Operadores!B:B))</f>
        <v>MUÑOSC</v>
      </c>
      <c r="G7107" s="36" t="s">
        <v>72</v>
      </c>
      <c r="H7107" s="39">
        <v>20.208946</v>
      </c>
      <c r="I7107" s="40">
        <v>291.04</v>
      </c>
      <c r="J7107" s="41">
        <f t="shared" si="5"/>
        <v>5881.611644</v>
      </c>
      <c r="K7107" s="37" t="str">
        <f t="array" ref="K7107">IFERROR(XLOOKUP(G7107,'Tipo de carga'!A:A,'Tipo de carga'!B:B))</f>
        <v>Autoabasto</v>
      </c>
      <c r="L7107" s="37">
        <f t="shared" si="2"/>
        <v>48</v>
      </c>
      <c r="M7107" s="37">
        <f t="shared" si="3"/>
        <v>29</v>
      </c>
      <c r="N7107" s="37">
        <f t="shared" si="4"/>
        <v>11</v>
      </c>
      <c r="O7107" s="37" t="str">
        <f t="array" ref="O7107">IFERROR(XLOOKUP(K7107,'Tipo de carga'!B:B,'Tipo de carga'!C:C))</f>
        <v>Diesel</v>
      </c>
    </row>
    <row r="7108">
      <c r="A7108" s="36">
        <v>1757.0</v>
      </c>
      <c r="B7108" s="37" t="str">
        <f t="array" ref="B7108">IFERROR(XLOOKUP(A7108,'Asignacion Nov'!A:A,'Asignacion Nov'!C:C))</f>
        <v>Pilgrims Tepo</v>
      </c>
      <c r="C7108" s="37" t="str">
        <f t="array" ref="C7108">IFERROR(XLOOKUP(A7108,'Asignacion Nov'!A:A,'Asignacion Nov'!B:B))</f>
        <v>EC-02</v>
      </c>
      <c r="D7108" s="38">
        <v>45625.81222222222</v>
      </c>
      <c r="E7108" s="36" t="s">
        <v>378</v>
      </c>
      <c r="F7108" s="37" t="str">
        <f t="array" ref="F7108">IFERROR(XLOOKUP(E7108,Operadores!A:A,Operadores!B:B))</f>
        <v>RAMHEC</v>
      </c>
      <c r="G7108" s="36" t="s">
        <v>72</v>
      </c>
      <c r="H7108" s="39">
        <v>20.208946</v>
      </c>
      <c r="I7108" s="40">
        <v>105.04</v>
      </c>
      <c r="J7108" s="41">
        <f t="shared" si="5"/>
        <v>2122.747688</v>
      </c>
      <c r="K7108" s="37" t="str">
        <f t="array" ref="K7108">IFERROR(XLOOKUP(G7108,'Tipo de carga'!A:A,'Tipo de carga'!B:B))</f>
        <v>Autoabasto</v>
      </c>
      <c r="L7108" s="37">
        <f t="shared" si="2"/>
        <v>48</v>
      </c>
      <c r="M7108" s="37">
        <f t="shared" si="3"/>
        <v>29</v>
      </c>
      <c r="N7108" s="37">
        <f t="shared" si="4"/>
        <v>11</v>
      </c>
      <c r="O7108" s="37" t="str">
        <f t="array" ref="O7108">IFERROR(XLOOKUP(K7108,'Tipo de carga'!B:B,'Tipo de carga'!C:C))</f>
        <v>Diesel</v>
      </c>
    </row>
    <row r="7109">
      <c r="A7109" s="36">
        <v>1849.0</v>
      </c>
      <c r="B7109" s="37" t="str">
        <f t="array" ref="B7109">IFERROR(XLOOKUP(A7109,'Asignacion Nov'!A:A,'Asignacion Nov'!C:C))</f>
        <v>Circuitos</v>
      </c>
      <c r="C7109" s="37" t="str">
        <f t="array" ref="C7109">IFERROR(XLOOKUP(A7109,'Asignacion Nov'!A:A,'Asignacion Nov'!B:B))</f>
        <v>EC-03</v>
      </c>
      <c r="D7109" s="38">
        <v>45625.80552083333</v>
      </c>
      <c r="E7109" s="36" t="s">
        <v>528</v>
      </c>
      <c r="F7109" s="37" t="str">
        <f t="array" ref="F7109">IFERROR(XLOOKUP(E7109,Operadores!A:A,Operadores!B:B))</f>
        <v>GOMJOV</v>
      </c>
      <c r="G7109" s="36" t="s">
        <v>72</v>
      </c>
      <c r="H7109" s="39">
        <v>20.208946</v>
      </c>
      <c r="I7109" s="40">
        <v>457.67</v>
      </c>
      <c r="J7109" s="41">
        <f t="shared" si="5"/>
        <v>9249.028316</v>
      </c>
      <c r="K7109" s="37" t="str">
        <f t="array" ref="K7109">IFERROR(XLOOKUP(G7109,'Tipo de carga'!A:A,'Tipo de carga'!B:B))</f>
        <v>Autoabasto</v>
      </c>
      <c r="L7109" s="37">
        <f t="shared" si="2"/>
        <v>48</v>
      </c>
      <c r="M7109" s="37">
        <f t="shared" si="3"/>
        <v>29</v>
      </c>
      <c r="N7109" s="37">
        <f t="shared" si="4"/>
        <v>11</v>
      </c>
      <c r="O7109" s="37" t="str">
        <f t="array" ref="O7109">IFERROR(XLOOKUP(K7109,'Tipo de carga'!B:B,'Tipo de carga'!C:C))</f>
        <v>Diesel</v>
      </c>
    </row>
    <row r="7110">
      <c r="A7110" s="36">
        <v>1768.0</v>
      </c>
      <c r="B7110" s="37" t="str">
        <f t="array" ref="B7110">IFERROR(XLOOKUP(A7110,'Asignacion Nov'!A:A,'Asignacion Nov'!C:C))</f>
        <v>Circuitos</v>
      </c>
      <c r="C7110" s="37" t="str">
        <f t="array" ref="C7110">IFERROR(XLOOKUP(A7110,'Asignacion Nov'!A:A,'Asignacion Nov'!B:B))</f>
        <v>EC-03</v>
      </c>
      <c r="D7110" s="38">
        <v>45625.79976851852</v>
      </c>
      <c r="E7110" s="36" t="s">
        <v>429</v>
      </c>
      <c r="F7110" s="37" t="str">
        <f t="array" ref="F7110">IFERROR(XLOOKUP(E7110,Operadores!A:A,Operadores!B:B))</f>
        <v>RODLEO</v>
      </c>
      <c r="G7110" s="36" t="s">
        <v>72</v>
      </c>
      <c r="H7110" s="39">
        <v>20.208946</v>
      </c>
      <c r="I7110" s="40">
        <v>128.51</v>
      </c>
      <c r="J7110" s="41">
        <f t="shared" si="5"/>
        <v>2597.05165</v>
      </c>
      <c r="K7110" s="37" t="str">
        <f t="array" ref="K7110">IFERROR(XLOOKUP(G7110,'Tipo de carga'!A:A,'Tipo de carga'!B:B))</f>
        <v>Autoabasto</v>
      </c>
      <c r="L7110" s="37">
        <f t="shared" si="2"/>
        <v>48</v>
      </c>
      <c r="M7110" s="37">
        <f t="shared" si="3"/>
        <v>29</v>
      </c>
      <c r="N7110" s="37">
        <f t="shared" si="4"/>
        <v>11</v>
      </c>
      <c r="O7110" s="37" t="str">
        <f t="array" ref="O7110">IFERROR(XLOOKUP(K7110,'Tipo de carga'!B:B,'Tipo de carga'!C:C))</f>
        <v>Diesel</v>
      </c>
    </row>
    <row r="7111">
      <c r="A7111" s="36">
        <v>1950.0</v>
      </c>
      <c r="B7111" s="37" t="str">
        <f t="array" ref="B7111">IFERROR(XLOOKUP(A7111,'Asignacion Nov'!A:A,'Asignacion Nov'!C:C))</f>
        <v>MeLi asignado SD</v>
      </c>
      <c r="C7111" s="37" t="str">
        <f t="array" ref="C7111">IFERROR(XLOOKUP(A7111,'Asignacion Nov'!A:A,'Asignacion Nov'!B:B))</f>
        <v>EC-05</v>
      </c>
      <c r="D7111" s="38">
        <v>45625.79185185185</v>
      </c>
      <c r="E7111" s="36" t="s">
        <v>200</v>
      </c>
      <c r="F7111" s="37" t="str">
        <f t="array" ref="F7111">IFERROR(XLOOKUP(E7111,Operadores!A:A,Operadores!B:B))</f>
        <v>MAROSC</v>
      </c>
      <c r="G7111" s="36" t="s">
        <v>72</v>
      </c>
      <c r="H7111" s="39">
        <v>20.208946</v>
      </c>
      <c r="I7111" s="40">
        <v>355.15</v>
      </c>
      <c r="J7111" s="41">
        <f t="shared" si="5"/>
        <v>7177.207172</v>
      </c>
      <c r="K7111" s="37" t="str">
        <f t="array" ref="K7111">IFERROR(XLOOKUP(G7111,'Tipo de carga'!A:A,'Tipo de carga'!B:B))</f>
        <v>Autoabasto</v>
      </c>
      <c r="L7111" s="37">
        <f t="shared" si="2"/>
        <v>48</v>
      </c>
      <c r="M7111" s="37">
        <f t="shared" si="3"/>
        <v>29</v>
      </c>
      <c r="N7111" s="37">
        <f t="shared" si="4"/>
        <v>11</v>
      </c>
      <c r="O7111" s="37" t="str">
        <f t="array" ref="O7111">IFERROR(XLOOKUP(K7111,'Tipo de carga'!B:B,'Tipo de carga'!C:C))</f>
        <v>Diesel</v>
      </c>
    </row>
    <row r="7112">
      <c r="A7112" s="36">
        <v>1956.0</v>
      </c>
      <c r="B7112" s="37" t="str">
        <f t="array" ref="B7112">IFERROR(XLOOKUP(A7112,'Asignacion Nov'!A:A,'Asignacion Nov'!C:C))</f>
        <v>MeLi asignado SD</v>
      </c>
      <c r="C7112" s="37" t="str">
        <f t="array" ref="C7112">IFERROR(XLOOKUP(A7112,'Asignacion Nov'!A:A,'Asignacion Nov'!B:B))</f>
        <v>EC-05</v>
      </c>
      <c r="D7112" s="38">
        <v>45625.7887962963</v>
      </c>
      <c r="E7112" s="36" t="s">
        <v>569</v>
      </c>
      <c r="F7112" s="37" t="str">
        <f t="array" ref="F7112">IFERROR(XLOOKUP(E7112,Operadores!A:A,Operadores!B:B))</f>
        <v>MUÑCEC</v>
      </c>
      <c r="G7112" s="36" t="s">
        <v>72</v>
      </c>
      <c r="H7112" s="39">
        <v>20.208946</v>
      </c>
      <c r="I7112" s="40">
        <v>600.22</v>
      </c>
      <c r="J7112" s="41">
        <f t="shared" si="5"/>
        <v>12129.81357</v>
      </c>
      <c r="K7112" s="37" t="str">
        <f t="array" ref="K7112">IFERROR(XLOOKUP(G7112,'Tipo de carga'!A:A,'Tipo de carga'!B:B))</f>
        <v>Autoabasto</v>
      </c>
      <c r="L7112" s="37">
        <f t="shared" si="2"/>
        <v>48</v>
      </c>
      <c r="M7112" s="37">
        <f t="shared" si="3"/>
        <v>29</v>
      </c>
      <c r="N7112" s="37">
        <f t="shared" si="4"/>
        <v>11</v>
      </c>
      <c r="O7112" s="37" t="str">
        <f t="array" ref="O7112">IFERROR(XLOOKUP(K7112,'Tipo de carga'!B:B,'Tipo de carga'!C:C))</f>
        <v>Diesel</v>
      </c>
    </row>
    <row r="7113">
      <c r="A7113" s="36">
        <v>1981.0</v>
      </c>
      <c r="B7113" s="37" t="str">
        <f t="array" ref="B7113">IFERROR(XLOOKUP(A7113,'Asignacion Nov'!A:A,'Asignacion Nov'!C:C))</f>
        <v>MeLi asignado SD</v>
      </c>
      <c r="C7113" s="37" t="str">
        <f t="array" ref="C7113">IFERROR(XLOOKUP(A7113,'Asignacion Nov'!A:A,'Asignacion Nov'!B:B))</f>
        <v>EC-05</v>
      </c>
      <c r="D7113" s="38">
        <v>45625.7791087963</v>
      </c>
      <c r="E7113" s="36" t="s">
        <v>522</v>
      </c>
      <c r="F7113" s="37" t="str">
        <f t="array" ref="F7113">IFERROR(XLOOKUP(E7113,Operadores!A:A,Operadores!B:B))</f>
        <v>SORJUL</v>
      </c>
      <c r="G7113" s="36" t="s">
        <v>72</v>
      </c>
      <c r="H7113" s="39">
        <v>20.208946</v>
      </c>
      <c r="I7113" s="40">
        <v>878.25</v>
      </c>
      <c r="J7113" s="41">
        <f t="shared" si="5"/>
        <v>17748.50682</v>
      </c>
      <c r="K7113" s="37" t="str">
        <f t="array" ref="K7113">IFERROR(XLOOKUP(G7113,'Tipo de carga'!A:A,'Tipo de carga'!B:B))</f>
        <v>Autoabasto</v>
      </c>
      <c r="L7113" s="37">
        <f t="shared" si="2"/>
        <v>48</v>
      </c>
      <c r="M7113" s="37">
        <f t="shared" si="3"/>
        <v>29</v>
      </c>
      <c r="N7113" s="37">
        <f t="shared" si="4"/>
        <v>11</v>
      </c>
      <c r="O7113" s="37" t="str">
        <f t="array" ref="O7113">IFERROR(XLOOKUP(K7113,'Tipo de carga'!B:B,'Tipo de carga'!C:C))</f>
        <v>Diesel</v>
      </c>
    </row>
    <row r="7114">
      <c r="A7114" s="36">
        <v>1989.0</v>
      </c>
      <c r="B7114" s="37" t="str">
        <f t="array" ref="B7114">IFERROR(XLOOKUP(A7114,'Asignacion Nov'!A:A,'Asignacion Nov'!C:C))</f>
        <v>MeLi asignado SD</v>
      </c>
      <c r="C7114" s="37" t="str">
        <f t="array" ref="C7114">IFERROR(XLOOKUP(A7114,'Asignacion Nov'!A:A,'Asignacion Nov'!B:B))</f>
        <v>EC-05</v>
      </c>
      <c r="D7114" s="38">
        <v>45625.77462962963</v>
      </c>
      <c r="E7114" s="36" t="s">
        <v>220</v>
      </c>
      <c r="F7114" s="37" t="str">
        <f t="array" ref="F7114">IFERROR(XLOOKUP(E7114,Operadores!A:A,Operadores!B:B))</f>
        <v>CARCRI01</v>
      </c>
      <c r="G7114" s="36" t="s">
        <v>72</v>
      </c>
      <c r="H7114" s="39">
        <v>20.208946</v>
      </c>
      <c r="I7114" s="40">
        <v>600.04</v>
      </c>
      <c r="J7114" s="41">
        <f t="shared" si="5"/>
        <v>12126.17596</v>
      </c>
      <c r="K7114" s="37" t="str">
        <f t="array" ref="K7114">IFERROR(XLOOKUP(G7114,'Tipo de carga'!A:A,'Tipo de carga'!B:B))</f>
        <v>Autoabasto</v>
      </c>
      <c r="L7114" s="37">
        <f t="shared" si="2"/>
        <v>48</v>
      </c>
      <c r="M7114" s="37">
        <f t="shared" si="3"/>
        <v>29</v>
      </c>
      <c r="N7114" s="37">
        <f t="shared" si="4"/>
        <v>11</v>
      </c>
      <c r="O7114" s="37" t="str">
        <f t="array" ref="O7114">IFERROR(XLOOKUP(K7114,'Tipo de carga'!B:B,'Tipo de carga'!C:C))</f>
        <v>Diesel</v>
      </c>
    </row>
    <row r="7115">
      <c r="A7115" s="36">
        <v>2037.0</v>
      </c>
      <c r="B7115" s="37" t="str">
        <f t="array" ref="B7115">IFERROR(XLOOKUP(A7115,'Asignacion Nov'!A:A,'Asignacion Nov'!C:C))</f>
        <v>Liverpool Local</v>
      </c>
      <c r="C7115" s="37" t="str">
        <f t="array" ref="C7115">IFERROR(XLOOKUP(A7115,'Asignacion Nov'!A:A,'Asignacion Nov'!B:B))</f>
        <v>EC-01</v>
      </c>
      <c r="D7115" s="38">
        <v>45625.75952546296</v>
      </c>
      <c r="E7115" s="36" t="s">
        <v>229</v>
      </c>
      <c r="F7115" s="37" t="str">
        <f t="array" ref="F7115">IFERROR(XLOOKUP(E7115,Operadores!A:A,Operadores!B:B))</f>
        <v>MIRJON</v>
      </c>
      <c r="G7115" s="36" t="s">
        <v>72</v>
      </c>
      <c r="H7115" s="39">
        <v>20.208946</v>
      </c>
      <c r="I7115" s="40">
        <v>710.78</v>
      </c>
      <c r="J7115" s="41">
        <f t="shared" si="5"/>
        <v>14364.11464</v>
      </c>
      <c r="K7115" s="37" t="str">
        <f t="array" ref="K7115">IFERROR(XLOOKUP(G7115,'Tipo de carga'!A:A,'Tipo de carga'!B:B))</f>
        <v>Autoabasto</v>
      </c>
      <c r="L7115" s="37">
        <f t="shared" si="2"/>
        <v>48</v>
      </c>
      <c r="M7115" s="37">
        <f t="shared" si="3"/>
        <v>29</v>
      </c>
      <c r="N7115" s="37">
        <f t="shared" si="4"/>
        <v>11</v>
      </c>
      <c r="O7115" s="37" t="str">
        <f t="array" ref="O7115">IFERROR(XLOOKUP(K7115,'Tipo de carga'!B:B,'Tipo de carga'!C:C))</f>
        <v>Diesel</v>
      </c>
    </row>
    <row r="7116">
      <c r="A7116" s="36">
        <v>1685.0</v>
      </c>
      <c r="B7116" s="37" t="str">
        <f t="array" ref="B7116">IFERROR(XLOOKUP(A7116,'Asignacion Nov'!A:A,'Asignacion Nov'!C:C))</f>
        <v>Pilgrims Tepo</v>
      </c>
      <c r="C7116" s="37" t="str">
        <f t="array" ref="C7116">IFERROR(XLOOKUP(A7116,'Asignacion Nov'!A:A,'Asignacion Nov'!B:B))</f>
        <v>EC-02</v>
      </c>
      <c r="D7116" s="38">
        <v>45625.75709490741</v>
      </c>
      <c r="E7116" s="36" t="s">
        <v>159</v>
      </c>
      <c r="F7116" s="37" t="str">
        <f t="array" ref="F7116">IFERROR(XLOOKUP(E7116,Operadores!A:A,Operadores!B:B))</f>
        <v>GONENR</v>
      </c>
      <c r="G7116" s="36" t="s">
        <v>72</v>
      </c>
      <c r="H7116" s="39">
        <v>20.208946</v>
      </c>
      <c r="I7116" s="40">
        <v>250.17</v>
      </c>
      <c r="J7116" s="41">
        <f t="shared" si="5"/>
        <v>5055.672021</v>
      </c>
      <c r="K7116" s="37" t="str">
        <f t="array" ref="K7116">IFERROR(XLOOKUP(G7116,'Tipo de carga'!A:A,'Tipo de carga'!B:B))</f>
        <v>Autoabasto</v>
      </c>
      <c r="L7116" s="37">
        <f t="shared" si="2"/>
        <v>48</v>
      </c>
      <c r="M7116" s="37">
        <f t="shared" si="3"/>
        <v>29</v>
      </c>
      <c r="N7116" s="37">
        <f t="shared" si="4"/>
        <v>11</v>
      </c>
      <c r="O7116" s="37" t="str">
        <f t="array" ref="O7116">IFERROR(XLOOKUP(K7116,'Tipo de carga'!B:B,'Tipo de carga'!C:C))</f>
        <v>Diesel</v>
      </c>
    </row>
    <row r="7117">
      <c r="A7117" s="36">
        <v>1720.0</v>
      </c>
      <c r="B7117" s="37" t="str">
        <f t="array" ref="B7117">IFERROR(XLOOKUP(A7117,'Asignacion Nov'!A:A,'Asignacion Nov'!C:C))</f>
        <v>Pilgrims Tepo</v>
      </c>
      <c r="C7117" s="37" t="str">
        <f t="array" ref="C7117">IFERROR(XLOOKUP(A7117,'Asignacion Nov'!A:A,'Asignacion Nov'!B:B))</f>
        <v>EC-02</v>
      </c>
      <c r="D7117" s="38">
        <v>45625.74349537037</v>
      </c>
      <c r="E7117" s="36" t="s">
        <v>377</v>
      </c>
      <c r="F7117" s="37" t="str">
        <f t="array" ref="F7117">IFERROR(XLOOKUP(E7117,Operadores!A:A,Operadores!B:B))</f>
        <v>MARMIG</v>
      </c>
      <c r="G7117" s="36" t="s">
        <v>72</v>
      </c>
      <c r="H7117" s="39">
        <v>20.208946</v>
      </c>
      <c r="I7117" s="40">
        <v>230.03</v>
      </c>
      <c r="J7117" s="41">
        <f t="shared" si="5"/>
        <v>4648.663848</v>
      </c>
      <c r="K7117" s="37" t="str">
        <f t="array" ref="K7117">IFERROR(XLOOKUP(G7117,'Tipo de carga'!A:A,'Tipo de carga'!B:B))</f>
        <v>Autoabasto</v>
      </c>
      <c r="L7117" s="37">
        <f t="shared" si="2"/>
        <v>48</v>
      </c>
      <c r="M7117" s="37">
        <f t="shared" si="3"/>
        <v>29</v>
      </c>
      <c r="N7117" s="37">
        <f t="shared" si="4"/>
        <v>11</v>
      </c>
      <c r="O7117" s="37" t="str">
        <f t="array" ref="O7117">IFERROR(XLOOKUP(K7117,'Tipo de carga'!B:B,'Tipo de carga'!C:C))</f>
        <v>Diesel</v>
      </c>
    </row>
    <row r="7118">
      <c r="A7118" s="36">
        <v>1901.0</v>
      </c>
      <c r="B7118" s="37" t="str">
        <f t="array" ref="B7118">IFERROR(XLOOKUP(A7118,'Asignacion Nov'!A:A,'Asignacion Nov'!C:C))</f>
        <v>Pipas</v>
      </c>
      <c r="C7118" s="37" t="str">
        <f t="array" ref="C7118">IFERROR(XLOOKUP(A7118,'Asignacion Nov'!A:A,'Asignacion Nov'!B:B))</f>
        <v>EC-02</v>
      </c>
      <c r="D7118" s="38">
        <v>45625.742314814815</v>
      </c>
      <c r="E7118" s="36" t="s">
        <v>411</v>
      </c>
      <c r="F7118" s="37" t="str">
        <f t="array" ref="F7118">IFERROR(XLOOKUP(E7118,Operadores!A:A,Operadores!B:B))</f>
        <v>APODA</v>
      </c>
      <c r="G7118" s="36" t="s">
        <v>72</v>
      </c>
      <c r="H7118" s="39">
        <v>20.208946</v>
      </c>
      <c r="I7118" s="40">
        <v>810.01</v>
      </c>
      <c r="J7118" s="41">
        <f t="shared" si="5"/>
        <v>16369.44835</v>
      </c>
      <c r="K7118" s="37" t="str">
        <f t="array" ref="K7118">IFERROR(XLOOKUP(G7118,'Tipo de carga'!A:A,'Tipo de carga'!B:B))</f>
        <v>Autoabasto</v>
      </c>
      <c r="L7118" s="37">
        <f t="shared" si="2"/>
        <v>48</v>
      </c>
      <c r="M7118" s="37">
        <f t="shared" si="3"/>
        <v>29</v>
      </c>
      <c r="N7118" s="37">
        <f t="shared" si="4"/>
        <v>11</v>
      </c>
      <c r="O7118" s="37" t="str">
        <f t="array" ref="O7118">IFERROR(XLOOKUP(K7118,'Tipo de carga'!B:B,'Tipo de carga'!C:C))</f>
        <v>Diesel</v>
      </c>
    </row>
    <row r="7119">
      <c r="A7119" s="36">
        <v>1898.0</v>
      </c>
      <c r="B7119" s="37" t="str">
        <f t="array" ref="B7119">IFERROR(XLOOKUP(A7119,'Asignacion Nov'!A:A,'Asignacion Nov'!C:C))</f>
        <v>Full Liver</v>
      </c>
      <c r="C7119" s="37" t="str">
        <f t="array" ref="C7119">IFERROR(XLOOKUP(A7119,'Asignacion Nov'!A:A,'Asignacion Nov'!B:B))</f>
        <v>EC-01</v>
      </c>
      <c r="D7119" s="38">
        <v>45625.73451388889</v>
      </c>
      <c r="E7119" s="36" t="s">
        <v>366</v>
      </c>
      <c r="F7119" s="37" t="str">
        <f t="array" ref="F7119">IFERROR(XLOOKUP(E7119,Operadores!A:A,Operadores!B:B))</f>
        <v>CASMA</v>
      </c>
      <c r="G7119" s="36" t="s">
        <v>72</v>
      </c>
      <c r="H7119" s="39">
        <v>20.208946</v>
      </c>
      <c r="I7119" s="40">
        <v>785.05</v>
      </c>
      <c r="J7119" s="41">
        <f t="shared" si="5"/>
        <v>15865.03306</v>
      </c>
      <c r="K7119" s="37" t="str">
        <f t="array" ref="K7119">IFERROR(XLOOKUP(G7119,'Tipo de carga'!A:A,'Tipo de carga'!B:B))</f>
        <v>Autoabasto</v>
      </c>
      <c r="L7119" s="37">
        <f t="shared" si="2"/>
        <v>48</v>
      </c>
      <c r="M7119" s="37">
        <f t="shared" si="3"/>
        <v>29</v>
      </c>
      <c r="N7119" s="37">
        <f t="shared" si="4"/>
        <v>11</v>
      </c>
      <c r="O7119" s="37" t="str">
        <f t="array" ref="O7119">IFERROR(XLOOKUP(K7119,'Tipo de carga'!B:B,'Tipo de carga'!C:C))</f>
        <v>Diesel</v>
      </c>
    </row>
    <row r="7120">
      <c r="A7120" s="36">
        <v>2019.0</v>
      </c>
      <c r="B7120" s="37" t="str">
        <f t="array" ref="B7120">IFERROR(XLOOKUP(A7120,'Asignacion Nov'!A:A,'Asignacion Nov'!C:C))</f>
        <v>MeLi Asignado TD</v>
      </c>
      <c r="C7120" s="37" t="str">
        <f t="array" ref="C7120">IFERROR(XLOOKUP(A7120,'Asignacion Nov'!A:A,'Asignacion Nov'!B:B))</f>
        <v>EC-05</v>
      </c>
      <c r="D7120" s="38">
        <v>45625.71675925926</v>
      </c>
      <c r="E7120" s="36" t="s">
        <v>598</v>
      </c>
      <c r="F7120" s="37" t="str">
        <f t="array" ref="F7120">IFERROR(XLOOKUP(E7120,Operadores!A:A,Operadores!B:B))</f>
        <v>CRUDAN</v>
      </c>
      <c r="G7120" s="36" t="s">
        <v>72</v>
      </c>
      <c r="H7120" s="39">
        <v>20.208946</v>
      </c>
      <c r="I7120" s="40">
        <v>577.93</v>
      </c>
      <c r="J7120" s="41">
        <f t="shared" si="5"/>
        <v>11679.35616</v>
      </c>
      <c r="K7120" s="37" t="str">
        <f t="array" ref="K7120">IFERROR(XLOOKUP(G7120,'Tipo de carga'!A:A,'Tipo de carga'!B:B))</f>
        <v>Autoabasto</v>
      </c>
      <c r="L7120" s="37">
        <f t="shared" si="2"/>
        <v>48</v>
      </c>
      <c r="M7120" s="37">
        <f t="shared" si="3"/>
        <v>29</v>
      </c>
      <c r="N7120" s="37">
        <f t="shared" si="4"/>
        <v>11</v>
      </c>
      <c r="O7120" s="37" t="str">
        <f t="array" ref="O7120">IFERROR(XLOOKUP(K7120,'Tipo de carga'!B:B,'Tipo de carga'!C:C))</f>
        <v>Diesel</v>
      </c>
    </row>
    <row r="7121">
      <c r="A7121" s="36">
        <v>2007.0</v>
      </c>
      <c r="B7121" s="37" t="str">
        <f t="array" ref="B7121">IFERROR(XLOOKUP(A7121,'Asignacion Nov'!A:A,'Asignacion Nov'!C:C))</f>
        <v>MeLi Asignado TD</v>
      </c>
      <c r="C7121" s="37" t="str">
        <f t="array" ref="C7121">IFERROR(XLOOKUP(A7121,'Asignacion Nov'!A:A,'Asignacion Nov'!B:B))</f>
        <v>EC-05</v>
      </c>
      <c r="D7121" s="38">
        <v>45625.7153125</v>
      </c>
      <c r="E7121" s="36" t="s">
        <v>166</v>
      </c>
      <c r="F7121" s="37" t="str">
        <f t="array" ref="F7121">IFERROR(XLOOKUP(E7121,Operadores!A:A,Operadores!B:B))</f>
        <v>PADRI</v>
      </c>
      <c r="G7121" s="36" t="s">
        <v>72</v>
      </c>
      <c r="H7121" s="39">
        <v>20.208946</v>
      </c>
      <c r="I7121" s="40">
        <v>430.28</v>
      </c>
      <c r="J7121" s="41">
        <f t="shared" si="5"/>
        <v>8695.505285</v>
      </c>
      <c r="K7121" s="37" t="str">
        <f t="array" ref="K7121">IFERROR(XLOOKUP(G7121,'Tipo de carga'!A:A,'Tipo de carga'!B:B))</f>
        <v>Autoabasto</v>
      </c>
      <c r="L7121" s="37">
        <f t="shared" si="2"/>
        <v>48</v>
      </c>
      <c r="M7121" s="37">
        <f t="shared" si="3"/>
        <v>29</v>
      </c>
      <c r="N7121" s="37">
        <f t="shared" si="4"/>
        <v>11</v>
      </c>
      <c r="O7121" s="37" t="str">
        <f t="array" ref="O7121">IFERROR(XLOOKUP(K7121,'Tipo de carga'!B:B,'Tipo de carga'!C:C))</f>
        <v>Diesel</v>
      </c>
    </row>
    <row r="7122">
      <c r="A7122" s="36">
        <v>1904.0</v>
      </c>
      <c r="B7122" s="37" t="str">
        <f t="array" ref="B7122">IFERROR(XLOOKUP(A7122,'Asignacion Nov'!A:A,'Asignacion Nov'!C:C))</f>
        <v>MeLi asignado SD</v>
      </c>
      <c r="C7122" s="37" t="str">
        <f t="array" ref="C7122">IFERROR(XLOOKUP(A7122,'Asignacion Nov'!A:A,'Asignacion Nov'!B:B))</f>
        <v>EC-05</v>
      </c>
      <c r="D7122" s="38">
        <v>45625.70226851852</v>
      </c>
      <c r="E7122" s="36" t="s">
        <v>231</v>
      </c>
      <c r="F7122" s="37" t="str">
        <f t="array" ref="F7122">IFERROR(XLOOKUP(E7122,Operadores!A:A,Operadores!B:B))</f>
        <v>MARARM</v>
      </c>
      <c r="G7122" s="36" t="s">
        <v>72</v>
      </c>
      <c r="H7122" s="39">
        <v>20.208946</v>
      </c>
      <c r="I7122" s="40">
        <v>310.0</v>
      </c>
      <c r="J7122" s="41">
        <f t="shared" si="5"/>
        <v>6264.77326</v>
      </c>
      <c r="K7122" s="37" t="str">
        <f t="array" ref="K7122">IFERROR(XLOOKUP(G7122,'Tipo de carga'!A:A,'Tipo de carga'!B:B))</f>
        <v>Autoabasto</v>
      </c>
      <c r="L7122" s="37">
        <f t="shared" si="2"/>
        <v>48</v>
      </c>
      <c r="M7122" s="37">
        <f t="shared" si="3"/>
        <v>29</v>
      </c>
      <c r="N7122" s="37">
        <f t="shared" si="4"/>
        <v>11</v>
      </c>
      <c r="O7122" s="37" t="str">
        <f t="array" ref="O7122">IFERROR(XLOOKUP(K7122,'Tipo de carga'!B:B,'Tipo de carga'!C:C))</f>
        <v>Diesel</v>
      </c>
    </row>
    <row r="7123">
      <c r="A7123" s="36">
        <v>1704.0</v>
      </c>
      <c r="B7123" s="37" t="str">
        <f t="array" ref="B7123">IFERROR(XLOOKUP(A7123,'Asignacion Nov'!A:A,'Asignacion Nov'!C:C))</f>
        <v>Pilgrims Tepo</v>
      </c>
      <c r="C7123" s="37" t="str">
        <f t="array" ref="C7123">IFERROR(XLOOKUP(A7123,'Asignacion Nov'!A:A,'Asignacion Nov'!B:B))</f>
        <v>EC-02</v>
      </c>
      <c r="D7123" s="38">
        <v>45625.688622685186</v>
      </c>
      <c r="E7123" s="36" t="s">
        <v>382</v>
      </c>
      <c r="F7123" s="37" t="str">
        <f t="array" ref="F7123">IFERROR(XLOOKUP(E7123,Operadores!A:A,Operadores!B:B))</f>
        <v>SALMIG01</v>
      </c>
      <c r="G7123" s="36" t="s">
        <v>72</v>
      </c>
      <c r="H7123" s="39">
        <v>20.208946</v>
      </c>
      <c r="I7123" s="40">
        <v>199.93</v>
      </c>
      <c r="J7123" s="41">
        <f t="shared" si="5"/>
        <v>4040.374574</v>
      </c>
      <c r="K7123" s="37" t="str">
        <f t="array" ref="K7123">IFERROR(XLOOKUP(G7123,'Tipo de carga'!A:A,'Tipo de carga'!B:B))</f>
        <v>Autoabasto</v>
      </c>
      <c r="L7123" s="37">
        <f t="shared" si="2"/>
        <v>48</v>
      </c>
      <c r="M7123" s="37">
        <f t="shared" si="3"/>
        <v>29</v>
      </c>
      <c r="N7123" s="37">
        <f t="shared" si="4"/>
        <v>11</v>
      </c>
      <c r="O7123" s="37" t="str">
        <f t="array" ref="O7123">IFERROR(XLOOKUP(K7123,'Tipo de carga'!B:B,'Tipo de carga'!C:C))</f>
        <v>Diesel</v>
      </c>
    </row>
    <row r="7124">
      <c r="A7124" s="36">
        <v>1932.0</v>
      </c>
      <c r="B7124" s="37" t="str">
        <f t="array" ref="B7124">IFERROR(XLOOKUP(A7124,'Asignacion Nov'!A:A,'Asignacion Nov'!C:C))</f>
        <v>Circuitos</v>
      </c>
      <c r="C7124" s="37" t="str">
        <f t="array" ref="C7124">IFERROR(XLOOKUP(A7124,'Asignacion Nov'!A:A,'Asignacion Nov'!B:B))</f>
        <v>EC-03</v>
      </c>
      <c r="D7124" s="38">
        <v>45625.67517361111</v>
      </c>
      <c r="E7124" s="36" t="s">
        <v>185</v>
      </c>
      <c r="F7124" s="37" t="str">
        <f t="array" ref="F7124">IFERROR(XLOOKUP(E7124,Operadores!A:A,Operadores!B:B))</f>
        <v>FERRI</v>
      </c>
      <c r="G7124" s="36" t="s">
        <v>72</v>
      </c>
      <c r="H7124" s="39">
        <v>20.208946</v>
      </c>
      <c r="I7124" s="40">
        <v>333.93</v>
      </c>
      <c r="J7124" s="41">
        <f t="shared" si="5"/>
        <v>6748.373338</v>
      </c>
      <c r="K7124" s="37" t="str">
        <f t="array" ref="K7124">IFERROR(XLOOKUP(G7124,'Tipo de carga'!A:A,'Tipo de carga'!B:B))</f>
        <v>Autoabasto</v>
      </c>
      <c r="L7124" s="37">
        <f t="shared" si="2"/>
        <v>48</v>
      </c>
      <c r="M7124" s="37">
        <f t="shared" si="3"/>
        <v>29</v>
      </c>
      <c r="N7124" s="37">
        <f t="shared" si="4"/>
        <v>11</v>
      </c>
      <c r="O7124" s="37" t="str">
        <f t="array" ref="O7124">IFERROR(XLOOKUP(K7124,'Tipo de carga'!B:B,'Tipo de carga'!C:C))</f>
        <v>Diesel</v>
      </c>
    </row>
    <row r="7125">
      <c r="A7125" s="36">
        <v>2030.0</v>
      </c>
      <c r="B7125" s="37" t="str">
        <f t="array" ref="B7125">IFERROR(XLOOKUP(A7125,'Asignacion Nov'!A:A,'Asignacion Nov'!C:C))</f>
        <v>MeLi Dedicado TD</v>
      </c>
      <c r="C7125" s="37" t="str">
        <f t="array" ref="C7125">IFERROR(XLOOKUP(A7125,'Asignacion Nov'!A:A,'Asignacion Nov'!B:B))</f>
        <v>EC-05</v>
      </c>
      <c r="D7125" s="38">
        <v>45625.672997685186</v>
      </c>
      <c r="E7125" s="36" t="s">
        <v>323</v>
      </c>
      <c r="F7125" s="37" t="str">
        <f t="array" ref="F7125">IFERROR(XLOOKUP(E7125,Operadores!A:A,Operadores!B:B))</f>
        <v>MENBER</v>
      </c>
      <c r="G7125" s="36" t="s">
        <v>72</v>
      </c>
      <c r="H7125" s="39">
        <v>20.208946</v>
      </c>
      <c r="I7125" s="40">
        <v>530.32</v>
      </c>
      <c r="J7125" s="41">
        <f t="shared" si="5"/>
        <v>10717.20824</v>
      </c>
      <c r="K7125" s="37" t="str">
        <f t="array" ref="K7125">IFERROR(XLOOKUP(G7125,'Tipo de carga'!A:A,'Tipo de carga'!B:B))</f>
        <v>Autoabasto</v>
      </c>
      <c r="L7125" s="37">
        <f t="shared" si="2"/>
        <v>48</v>
      </c>
      <c r="M7125" s="37">
        <f t="shared" si="3"/>
        <v>29</v>
      </c>
      <c r="N7125" s="37">
        <f t="shared" si="4"/>
        <v>11</v>
      </c>
      <c r="O7125" s="37" t="str">
        <f t="array" ref="O7125">IFERROR(XLOOKUP(K7125,'Tipo de carga'!B:B,'Tipo de carga'!C:C))</f>
        <v>Diesel</v>
      </c>
    </row>
    <row r="7126">
      <c r="A7126" s="36">
        <v>1825.0</v>
      </c>
      <c r="B7126" s="37" t="str">
        <f t="array" ref="B7126">IFERROR(XLOOKUP(A7126,'Asignacion Nov'!A:A,'Asignacion Nov'!C:C))</f>
        <v>Circuitos</v>
      </c>
      <c r="C7126" s="37" t="str">
        <f t="array" ref="C7126">IFERROR(XLOOKUP(A7126,'Asignacion Nov'!A:A,'Asignacion Nov'!B:B))</f>
        <v>EC-03</v>
      </c>
      <c r="D7126" s="38">
        <v>45625.65320601852</v>
      </c>
      <c r="E7126" s="36" t="s">
        <v>346</v>
      </c>
      <c r="F7126" s="37" t="str">
        <f t="array" ref="F7126">IFERROR(XLOOKUP(E7126,Operadores!A:A,Operadores!B:B))</f>
        <v>ESPIS</v>
      </c>
      <c r="G7126" s="36" t="s">
        <v>72</v>
      </c>
      <c r="H7126" s="39">
        <v>20.208946</v>
      </c>
      <c r="I7126" s="40">
        <v>810.02</v>
      </c>
      <c r="J7126" s="41">
        <f t="shared" si="5"/>
        <v>16369.65044</v>
      </c>
      <c r="K7126" s="37" t="str">
        <f t="array" ref="K7126">IFERROR(XLOOKUP(G7126,'Tipo de carga'!A:A,'Tipo de carga'!B:B))</f>
        <v>Autoabasto</v>
      </c>
      <c r="L7126" s="37">
        <f t="shared" si="2"/>
        <v>48</v>
      </c>
      <c r="M7126" s="37">
        <f t="shared" si="3"/>
        <v>29</v>
      </c>
      <c r="N7126" s="37">
        <f t="shared" si="4"/>
        <v>11</v>
      </c>
      <c r="O7126" s="37" t="str">
        <f t="array" ref="O7126">IFERROR(XLOOKUP(K7126,'Tipo de carga'!B:B,'Tipo de carga'!C:C))</f>
        <v>Diesel</v>
      </c>
    </row>
    <row r="7127">
      <c r="A7127" s="36" t="s">
        <v>187</v>
      </c>
      <c r="B7127" s="37" t="str">
        <f t="array" ref="B7127">IFERROR(XLOOKUP(A7127,'Asignacion Nov'!A:A,'Asignacion Nov'!C:C))</f>
        <v/>
      </c>
      <c r="C7127" s="37" t="str">
        <f t="array" ref="C7127">IFERROR(XLOOKUP(A7127,'Asignacion Nov'!A:A,'Asignacion Nov'!B:B))</f>
        <v/>
      </c>
      <c r="D7127" s="38">
        <v>45625.650613425925</v>
      </c>
      <c r="E7127" s="36" t="s">
        <v>69</v>
      </c>
      <c r="F7127" s="37" t="str">
        <f t="array" ref="F7127">IFERROR(XLOOKUP(E7127,Operadores!A:A,Operadores!B:B))</f>
        <v>MTTO</v>
      </c>
      <c r="G7127" s="36" t="s">
        <v>72</v>
      </c>
      <c r="H7127" s="39">
        <v>20.208946</v>
      </c>
      <c r="I7127" s="40">
        <v>19.06</v>
      </c>
      <c r="J7127" s="41">
        <f t="shared" si="5"/>
        <v>385.1825108</v>
      </c>
      <c r="K7127" s="37" t="str">
        <f t="array" ref="K7127">IFERROR(XLOOKUP(G7127,'Tipo de carga'!A:A,'Tipo de carga'!B:B))</f>
        <v>Autoabasto</v>
      </c>
      <c r="L7127" s="37">
        <f t="shared" si="2"/>
        <v>48</v>
      </c>
      <c r="M7127" s="37">
        <f t="shared" si="3"/>
        <v>29</v>
      </c>
      <c r="N7127" s="37">
        <f t="shared" si="4"/>
        <v>11</v>
      </c>
      <c r="O7127" s="37" t="str">
        <f t="array" ref="O7127">IFERROR(XLOOKUP(K7127,'Tipo de carga'!B:B,'Tipo de carga'!C:C))</f>
        <v>Diesel</v>
      </c>
    </row>
    <row r="7128">
      <c r="A7128" s="36">
        <v>1942.0</v>
      </c>
      <c r="B7128" s="37" t="str">
        <f t="array" ref="B7128">IFERROR(XLOOKUP(A7128,'Asignacion Nov'!A:A,'Asignacion Nov'!C:C))</f>
        <v>MeLi asignado SD</v>
      </c>
      <c r="C7128" s="37" t="str">
        <f t="array" ref="C7128">IFERROR(XLOOKUP(A7128,'Asignacion Nov'!A:A,'Asignacion Nov'!B:B))</f>
        <v>EC-05</v>
      </c>
      <c r="D7128" s="38">
        <v>45625.642164351855</v>
      </c>
      <c r="E7128" s="36" t="s">
        <v>172</v>
      </c>
      <c r="F7128" s="37" t="str">
        <f t="array" ref="F7128">IFERROR(XLOOKUP(E7128,Operadores!A:A,Operadores!B:B))</f>
        <v>REDJUL</v>
      </c>
      <c r="G7128" s="36" t="s">
        <v>72</v>
      </c>
      <c r="H7128" s="39">
        <v>20.208946</v>
      </c>
      <c r="I7128" s="40">
        <v>231.95</v>
      </c>
      <c r="J7128" s="41">
        <f t="shared" si="5"/>
        <v>4687.465025</v>
      </c>
      <c r="K7128" s="37" t="str">
        <f t="array" ref="K7128">IFERROR(XLOOKUP(G7128,'Tipo de carga'!A:A,'Tipo de carga'!B:B))</f>
        <v>Autoabasto</v>
      </c>
      <c r="L7128" s="37">
        <f t="shared" si="2"/>
        <v>48</v>
      </c>
      <c r="M7128" s="37">
        <f t="shared" si="3"/>
        <v>29</v>
      </c>
      <c r="N7128" s="37">
        <f t="shared" si="4"/>
        <v>11</v>
      </c>
      <c r="O7128" s="37" t="str">
        <f t="array" ref="O7128">IFERROR(XLOOKUP(K7128,'Tipo de carga'!B:B,'Tipo de carga'!C:C))</f>
        <v>Diesel</v>
      </c>
    </row>
    <row r="7129">
      <c r="A7129" s="36">
        <v>1906.0</v>
      </c>
      <c r="B7129" s="37" t="str">
        <f t="array" ref="B7129">IFERROR(XLOOKUP(A7129,'Asignacion Nov'!A:A,'Asignacion Nov'!C:C))</f>
        <v>MeLi asignado SD</v>
      </c>
      <c r="C7129" s="37" t="str">
        <f t="array" ref="C7129">IFERROR(XLOOKUP(A7129,'Asignacion Nov'!A:A,'Asignacion Nov'!B:B))</f>
        <v>EC-05</v>
      </c>
      <c r="D7129" s="38">
        <v>45625.632685185185</v>
      </c>
      <c r="E7129" s="36" t="s">
        <v>179</v>
      </c>
      <c r="F7129" s="37" t="str">
        <f t="array" ref="F7129">IFERROR(XLOOKUP(E7129,Operadores!A:A,Operadores!B:B))</f>
        <v>IBAJOS</v>
      </c>
      <c r="G7129" s="36" t="s">
        <v>72</v>
      </c>
      <c r="H7129" s="39">
        <v>20.208946</v>
      </c>
      <c r="I7129" s="40">
        <v>329.03</v>
      </c>
      <c r="J7129" s="41">
        <f t="shared" si="5"/>
        <v>6649.349502</v>
      </c>
      <c r="K7129" s="37" t="str">
        <f t="array" ref="K7129">IFERROR(XLOOKUP(G7129,'Tipo de carga'!A:A,'Tipo de carga'!B:B))</f>
        <v>Autoabasto</v>
      </c>
      <c r="L7129" s="37">
        <f t="shared" si="2"/>
        <v>48</v>
      </c>
      <c r="M7129" s="37">
        <f t="shared" si="3"/>
        <v>29</v>
      </c>
      <c r="N7129" s="37">
        <f t="shared" si="4"/>
        <v>11</v>
      </c>
      <c r="O7129" s="37" t="str">
        <f t="array" ref="O7129">IFERROR(XLOOKUP(K7129,'Tipo de carga'!B:B,'Tipo de carga'!C:C))</f>
        <v>Diesel</v>
      </c>
    </row>
    <row r="7130">
      <c r="A7130" s="36">
        <v>1942.0</v>
      </c>
      <c r="B7130" s="37" t="str">
        <f t="array" ref="B7130">IFERROR(XLOOKUP(A7130,'Asignacion Nov'!A:A,'Asignacion Nov'!C:C))</f>
        <v>MeLi asignado SD</v>
      </c>
      <c r="C7130" s="37" t="str">
        <f t="array" ref="C7130">IFERROR(XLOOKUP(A7130,'Asignacion Nov'!A:A,'Asignacion Nov'!B:B))</f>
        <v>EC-05</v>
      </c>
      <c r="D7130" s="38">
        <v>45625.62944444444</v>
      </c>
      <c r="E7130" s="36" t="s">
        <v>172</v>
      </c>
      <c r="F7130" s="37" t="str">
        <f t="array" ref="F7130">IFERROR(XLOOKUP(E7130,Operadores!A:A,Operadores!B:B))</f>
        <v>REDJUL</v>
      </c>
      <c r="G7130" s="36" t="s">
        <v>72</v>
      </c>
      <c r="H7130" s="39">
        <v>20.208946</v>
      </c>
      <c r="I7130" s="40">
        <v>69.12</v>
      </c>
      <c r="J7130" s="41">
        <f t="shared" si="5"/>
        <v>1396.842348</v>
      </c>
      <c r="K7130" s="37" t="str">
        <f t="array" ref="K7130">IFERROR(XLOOKUP(G7130,'Tipo de carga'!A:A,'Tipo de carga'!B:B))</f>
        <v>Autoabasto</v>
      </c>
      <c r="L7130" s="37">
        <f t="shared" si="2"/>
        <v>48</v>
      </c>
      <c r="M7130" s="37">
        <f t="shared" si="3"/>
        <v>29</v>
      </c>
      <c r="N7130" s="37">
        <f t="shared" si="4"/>
        <v>11</v>
      </c>
      <c r="O7130" s="37" t="str">
        <f t="array" ref="O7130">IFERROR(XLOOKUP(K7130,'Tipo de carga'!B:B,'Tipo de carga'!C:C))</f>
        <v>Diesel</v>
      </c>
    </row>
    <row r="7131">
      <c r="A7131" s="36">
        <v>1988.0</v>
      </c>
      <c r="B7131" s="37" t="str">
        <f t="array" ref="B7131">IFERROR(XLOOKUP(A7131,'Asignacion Nov'!A:A,'Asignacion Nov'!C:C))</f>
        <v>MeLi asignado SD</v>
      </c>
      <c r="C7131" s="37" t="str">
        <f t="array" ref="C7131">IFERROR(XLOOKUP(A7131,'Asignacion Nov'!A:A,'Asignacion Nov'!B:B))</f>
        <v>EC-05</v>
      </c>
      <c r="D7131" s="38">
        <v>45625.58876157407</v>
      </c>
      <c r="E7131" s="36" t="s">
        <v>404</v>
      </c>
      <c r="F7131" s="37" t="str">
        <f t="array" ref="F7131">IFERROR(XLOOKUP(E7131,Operadores!A:A,Operadores!B:B))</f>
        <v>CHAJOE</v>
      </c>
      <c r="G7131" s="36" t="s">
        <v>72</v>
      </c>
      <c r="H7131" s="39">
        <v>20.208946</v>
      </c>
      <c r="I7131" s="40">
        <v>422.36</v>
      </c>
      <c r="J7131" s="41">
        <f t="shared" si="5"/>
        <v>8535.450433</v>
      </c>
      <c r="K7131" s="37" t="str">
        <f t="array" ref="K7131">IFERROR(XLOOKUP(G7131,'Tipo de carga'!A:A,'Tipo de carga'!B:B))</f>
        <v>Autoabasto</v>
      </c>
      <c r="L7131" s="37">
        <f t="shared" si="2"/>
        <v>48</v>
      </c>
      <c r="M7131" s="37">
        <f t="shared" si="3"/>
        <v>29</v>
      </c>
      <c r="N7131" s="37">
        <f t="shared" si="4"/>
        <v>11</v>
      </c>
      <c r="O7131" s="37" t="str">
        <f t="array" ref="O7131">IFERROR(XLOOKUP(K7131,'Tipo de carga'!B:B,'Tipo de carga'!C:C))</f>
        <v>Diesel</v>
      </c>
    </row>
    <row r="7132">
      <c r="A7132" s="36">
        <v>1944.0</v>
      </c>
      <c r="B7132" s="37" t="str">
        <f t="array" ref="B7132">IFERROR(XLOOKUP(A7132,'Asignacion Nov'!A:A,'Asignacion Nov'!C:C))</f>
        <v>MeLi asignado SD</v>
      </c>
      <c r="C7132" s="37" t="str">
        <f t="array" ref="C7132">IFERROR(XLOOKUP(A7132,'Asignacion Nov'!A:A,'Asignacion Nov'!B:B))</f>
        <v>EC-05</v>
      </c>
      <c r="D7132" s="38">
        <v>45625.57931712963</v>
      </c>
      <c r="E7132" s="36" t="s">
        <v>221</v>
      </c>
      <c r="F7132" s="37" t="str">
        <f t="array" ref="F7132">IFERROR(XLOOKUP(E7132,Operadores!A:A,Operadores!B:B))</f>
        <v>ORTARM</v>
      </c>
      <c r="G7132" s="36" t="s">
        <v>72</v>
      </c>
      <c r="H7132" s="39">
        <v>20.208946</v>
      </c>
      <c r="I7132" s="40">
        <v>342.22</v>
      </c>
      <c r="J7132" s="41">
        <f t="shared" si="5"/>
        <v>6915.9055</v>
      </c>
      <c r="K7132" s="37" t="str">
        <f t="array" ref="K7132">IFERROR(XLOOKUP(G7132,'Tipo de carga'!A:A,'Tipo de carga'!B:B))</f>
        <v>Autoabasto</v>
      </c>
      <c r="L7132" s="37">
        <f t="shared" si="2"/>
        <v>48</v>
      </c>
      <c r="M7132" s="37">
        <f t="shared" si="3"/>
        <v>29</v>
      </c>
      <c r="N7132" s="37">
        <f t="shared" si="4"/>
        <v>11</v>
      </c>
      <c r="O7132" s="37" t="str">
        <f t="array" ref="O7132">IFERROR(XLOOKUP(K7132,'Tipo de carga'!B:B,'Tipo de carga'!C:C))</f>
        <v>Diesel</v>
      </c>
    </row>
    <row r="7133">
      <c r="A7133" s="36">
        <v>1759.0</v>
      </c>
      <c r="B7133" s="37" t="str">
        <f t="array" ref="B7133">IFERROR(XLOOKUP(A7133,'Asignacion Nov'!A:A,'Asignacion Nov'!C:C))</f>
        <v>Liverpool Local</v>
      </c>
      <c r="C7133" s="37" t="str">
        <f t="array" ref="C7133">IFERROR(XLOOKUP(A7133,'Asignacion Nov'!A:A,'Asignacion Nov'!B:B))</f>
        <v>EC-01</v>
      </c>
      <c r="D7133" s="38">
        <v>45625.569386574076</v>
      </c>
      <c r="E7133" s="36" t="s">
        <v>612</v>
      </c>
      <c r="F7133" s="37" t="str">
        <f t="array" ref="F7133">IFERROR(XLOOKUP(E7133,Operadores!A:A,Operadores!B:B))</f>
        <v>RIVCAR</v>
      </c>
      <c r="G7133" s="36" t="s">
        <v>72</v>
      </c>
      <c r="H7133" s="39">
        <v>20.208946</v>
      </c>
      <c r="I7133" s="40">
        <v>468.78</v>
      </c>
      <c r="J7133" s="41">
        <f t="shared" si="5"/>
        <v>9473.549706</v>
      </c>
      <c r="K7133" s="37" t="str">
        <f t="array" ref="K7133">IFERROR(XLOOKUP(G7133,'Tipo de carga'!A:A,'Tipo de carga'!B:B))</f>
        <v>Autoabasto</v>
      </c>
      <c r="L7133" s="37">
        <f t="shared" si="2"/>
        <v>48</v>
      </c>
      <c r="M7133" s="37">
        <f t="shared" si="3"/>
        <v>29</v>
      </c>
      <c r="N7133" s="37">
        <f t="shared" si="4"/>
        <v>11</v>
      </c>
      <c r="O7133" s="37" t="str">
        <f t="array" ref="O7133">IFERROR(XLOOKUP(K7133,'Tipo de carga'!B:B,'Tipo de carga'!C:C))</f>
        <v>Diesel</v>
      </c>
    </row>
    <row r="7134">
      <c r="A7134" s="36">
        <v>2086.0</v>
      </c>
      <c r="B7134" s="37" t="str">
        <f t="array" ref="B7134">IFERROR(XLOOKUP(A7134,'Asignacion Nov'!A:A,'Asignacion Nov'!C:C))</f>
        <v>Available</v>
      </c>
      <c r="C7134" s="37" t="str">
        <f t="array" ref="C7134">IFERROR(XLOOKUP(A7134,'Asignacion Nov'!A:A,'Asignacion Nov'!B:B))</f>
        <v>TTE</v>
      </c>
      <c r="D7134" s="38">
        <v>45625.53508101852</v>
      </c>
      <c r="E7134" s="36" t="s">
        <v>318</v>
      </c>
      <c r="F7134" s="37" t="str">
        <f t="array" ref="F7134">IFERROR(XLOOKUP(E7134,Operadores!A:A,Operadores!B:B))</f>
        <v>SOSERN</v>
      </c>
      <c r="G7134" s="36" t="s">
        <v>72</v>
      </c>
      <c r="H7134" s="39">
        <v>20.208946</v>
      </c>
      <c r="I7134" s="40">
        <v>258.04</v>
      </c>
      <c r="J7134" s="41">
        <f t="shared" si="5"/>
        <v>5214.716426</v>
      </c>
      <c r="K7134" s="37" t="str">
        <f t="array" ref="K7134">IFERROR(XLOOKUP(G7134,'Tipo de carga'!A:A,'Tipo de carga'!B:B))</f>
        <v>Autoabasto</v>
      </c>
      <c r="L7134" s="37">
        <f t="shared" si="2"/>
        <v>48</v>
      </c>
      <c r="M7134" s="37">
        <f t="shared" si="3"/>
        <v>29</v>
      </c>
      <c r="N7134" s="37">
        <f t="shared" si="4"/>
        <v>11</v>
      </c>
      <c r="O7134" s="37" t="str">
        <f t="array" ref="O7134">IFERROR(XLOOKUP(K7134,'Tipo de carga'!B:B,'Tipo de carga'!C:C))</f>
        <v>Diesel</v>
      </c>
    </row>
    <row r="7135">
      <c r="A7135" s="36">
        <v>1997.0</v>
      </c>
      <c r="B7135" s="37" t="str">
        <f t="array" ref="B7135">IFERROR(XLOOKUP(A7135,'Asignacion Nov'!A:A,'Asignacion Nov'!C:C))</f>
        <v>MeLi Dedicado Merida</v>
      </c>
      <c r="C7135" s="37" t="str">
        <f t="array" ref="C7135">IFERROR(XLOOKUP(A7135,'Asignacion Nov'!A:A,'Asignacion Nov'!B:B))</f>
        <v>EC-05</v>
      </c>
      <c r="D7135" s="38">
        <v>45625.48625</v>
      </c>
      <c r="E7135" s="36" t="s">
        <v>391</v>
      </c>
      <c r="F7135" s="37" t="str">
        <f t="array" ref="F7135">IFERROR(XLOOKUP(E7135,Operadores!A:A,Operadores!B:B))</f>
        <v>HERVIC02</v>
      </c>
      <c r="G7135" s="36" t="s">
        <v>72</v>
      </c>
      <c r="H7135" s="39">
        <v>20.208946</v>
      </c>
      <c r="I7135" s="40">
        <v>350.22</v>
      </c>
      <c r="J7135" s="41">
        <f t="shared" si="5"/>
        <v>7077.577068</v>
      </c>
      <c r="K7135" s="37" t="str">
        <f t="array" ref="K7135">IFERROR(XLOOKUP(G7135,'Tipo de carga'!A:A,'Tipo de carga'!B:B))</f>
        <v>Autoabasto</v>
      </c>
      <c r="L7135" s="37">
        <f t="shared" si="2"/>
        <v>48</v>
      </c>
      <c r="M7135" s="37">
        <f t="shared" si="3"/>
        <v>29</v>
      </c>
      <c r="N7135" s="37">
        <f t="shared" si="4"/>
        <v>11</v>
      </c>
      <c r="O7135" s="37" t="str">
        <f t="array" ref="O7135">IFERROR(XLOOKUP(K7135,'Tipo de carga'!B:B,'Tipo de carga'!C:C))</f>
        <v>Diesel</v>
      </c>
    </row>
    <row r="7136">
      <c r="A7136" s="36">
        <v>1960.0</v>
      </c>
      <c r="B7136" s="37" t="str">
        <f t="array" ref="B7136">IFERROR(XLOOKUP(A7136,'Asignacion Nov'!A:A,'Asignacion Nov'!C:C))</f>
        <v>MeLi asignado SD</v>
      </c>
      <c r="C7136" s="37" t="str">
        <f t="array" ref="C7136">IFERROR(XLOOKUP(A7136,'Asignacion Nov'!A:A,'Asignacion Nov'!B:B))</f>
        <v>EC-05</v>
      </c>
      <c r="D7136" s="38">
        <v>45625.458449074074</v>
      </c>
      <c r="E7136" s="36" t="s">
        <v>224</v>
      </c>
      <c r="F7136" s="37" t="str">
        <f t="array" ref="F7136">IFERROR(XLOOKUP(E7136,Operadores!A:A,Operadores!B:B))</f>
        <v>MARJUA02</v>
      </c>
      <c r="G7136" s="36" t="s">
        <v>72</v>
      </c>
      <c r="H7136" s="39">
        <v>20.208946</v>
      </c>
      <c r="I7136" s="40">
        <v>336.08</v>
      </c>
      <c r="J7136" s="41">
        <f t="shared" si="5"/>
        <v>6791.822572</v>
      </c>
      <c r="K7136" s="37" t="str">
        <f t="array" ref="K7136">IFERROR(XLOOKUP(G7136,'Tipo de carga'!A:A,'Tipo de carga'!B:B))</f>
        <v>Autoabasto</v>
      </c>
      <c r="L7136" s="37">
        <f t="shared" si="2"/>
        <v>48</v>
      </c>
      <c r="M7136" s="37">
        <f t="shared" si="3"/>
        <v>29</v>
      </c>
      <c r="N7136" s="37">
        <f t="shared" si="4"/>
        <v>11</v>
      </c>
      <c r="O7136" s="37" t="str">
        <f t="array" ref="O7136">IFERROR(XLOOKUP(K7136,'Tipo de carga'!B:B,'Tipo de carga'!C:C))</f>
        <v>Diesel</v>
      </c>
    </row>
    <row r="7137">
      <c r="A7137" s="36">
        <v>1733.0</v>
      </c>
      <c r="B7137" s="37" t="str">
        <f t="array" ref="B7137">IFERROR(XLOOKUP(A7137,'Asignacion Nov'!A:A,'Asignacion Nov'!C:C))</f>
        <v>Liverpool Local</v>
      </c>
      <c r="C7137" s="37" t="str">
        <f t="array" ref="C7137">IFERROR(XLOOKUP(A7137,'Asignacion Nov'!A:A,'Asignacion Nov'!B:B))</f>
        <v>EC-01</v>
      </c>
      <c r="D7137" s="38">
        <v>45625.45291666667</v>
      </c>
      <c r="E7137" s="36" t="s">
        <v>555</v>
      </c>
      <c r="F7137" s="37" t="str">
        <f t="array" ref="F7137">IFERROR(XLOOKUP(E7137,Operadores!A:A,Operadores!B:B))</f>
        <v>GONALA</v>
      </c>
      <c r="G7137" s="36" t="s">
        <v>72</v>
      </c>
      <c r="H7137" s="39">
        <v>20.208946</v>
      </c>
      <c r="I7137" s="40">
        <v>580.83</v>
      </c>
      <c r="J7137" s="41">
        <f t="shared" si="5"/>
        <v>11737.96211</v>
      </c>
      <c r="K7137" s="37" t="str">
        <f t="array" ref="K7137">IFERROR(XLOOKUP(G7137,'Tipo de carga'!A:A,'Tipo de carga'!B:B))</f>
        <v>Autoabasto</v>
      </c>
      <c r="L7137" s="37">
        <f t="shared" si="2"/>
        <v>48</v>
      </c>
      <c r="M7137" s="37">
        <f t="shared" si="3"/>
        <v>29</v>
      </c>
      <c r="N7137" s="37">
        <f t="shared" si="4"/>
        <v>11</v>
      </c>
      <c r="O7137" s="37" t="str">
        <f t="array" ref="O7137">IFERROR(XLOOKUP(K7137,'Tipo de carga'!B:B,'Tipo de carga'!C:C))</f>
        <v>Diesel</v>
      </c>
    </row>
    <row r="7138">
      <c r="A7138" s="36">
        <v>1751.0</v>
      </c>
      <c r="B7138" s="37" t="str">
        <f t="array" ref="B7138">IFERROR(XLOOKUP(A7138,'Asignacion Nov'!A:A,'Asignacion Nov'!C:C))</f>
        <v>Liverpool Local</v>
      </c>
      <c r="C7138" s="37" t="str">
        <f t="array" ref="C7138">IFERROR(XLOOKUP(A7138,'Asignacion Nov'!A:A,'Asignacion Nov'!B:B))</f>
        <v>EC-01</v>
      </c>
      <c r="D7138" s="38">
        <v>45625.43817129629</v>
      </c>
      <c r="E7138" s="36" t="s">
        <v>453</v>
      </c>
      <c r="F7138" s="37" t="str">
        <f t="array" ref="F7138">IFERROR(XLOOKUP(E7138,Operadores!A:A,Operadores!B:B))</f>
        <v>GARLO</v>
      </c>
      <c r="G7138" s="36" t="s">
        <v>72</v>
      </c>
      <c r="H7138" s="39">
        <v>20.208946</v>
      </c>
      <c r="I7138" s="40">
        <v>425.01</v>
      </c>
      <c r="J7138" s="41">
        <f t="shared" si="5"/>
        <v>8589.004139</v>
      </c>
      <c r="K7138" s="37" t="str">
        <f t="array" ref="K7138">IFERROR(XLOOKUP(G7138,'Tipo de carga'!A:A,'Tipo de carga'!B:B))</f>
        <v>Autoabasto</v>
      </c>
      <c r="L7138" s="37">
        <f t="shared" si="2"/>
        <v>48</v>
      </c>
      <c r="M7138" s="37">
        <f t="shared" si="3"/>
        <v>29</v>
      </c>
      <c r="N7138" s="37">
        <f t="shared" si="4"/>
        <v>11</v>
      </c>
      <c r="O7138" s="37" t="str">
        <f t="array" ref="O7138">IFERROR(XLOOKUP(K7138,'Tipo de carga'!B:B,'Tipo de carga'!C:C))</f>
        <v>Diesel</v>
      </c>
    </row>
    <row r="7139">
      <c r="A7139" s="36">
        <v>1774.0</v>
      </c>
      <c r="B7139" s="37" t="str">
        <f t="array" ref="B7139">IFERROR(XLOOKUP(A7139,'Asignacion Nov'!A:A,'Asignacion Nov'!C:C))</f>
        <v>Circuitos</v>
      </c>
      <c r="C7139" s="37" t="str">
        <f t="array" ref="C7139">IFERROR(XLOOKUP(A7139,'Asignacion Nov'!A:A,'Asignacion Nov'!B:B))</f>
        <v>EC-03</v>
      </c>
      <c r="D7139" s="38">
        <v>45625.427835648145</v>
      </c>
      <c r="E7139" s="36" t="s">
        <v>595</v>
      </c>
      <c r="F7139" s="37" t="str">
        <f t="array" ref="F7139">IFERROR(XLOOKUP(E7139,Operadores!A:A,Operadores!B:B))</f>
        <v>GARFRA</v>
      </c>
      <c r="G7139" s="36" t="s">
        <v>72</v>
      </c>
      <c r="H7139" s="39">
        <v>20.208946</v>
      </c>
      <c r="I7139" s="40">
        <v>586.47</v>
      </c>
      <c r="J7139" s="41">
        <f t="shared" si="5"/>
        <v>11851.94056</v>
      </c>
      <c r="K7139" s="37" t="str">
        <f t="array" ref="K7139">IFERROR(XLOOKUP(G7139,'Tipo de carga'!A:A,'Tipo de carga'!B:B))</f>
        <v>Autoabasto</v>
      </c>
      <c r="L7139" s="37">
        <f t="shared" si="2"/>
        <v>48</v>
      </c>
      <c r="M7139" s="37">
        <f t="shared" si="3"/>
        <v>29</v>
      </c>
      <c r="N7139" s="37">
        <f t="shared" si="4"/>
        <v>11</v>
      </c>
      <c r="O7139" s="37" t="str">
        <f t="array" ref="O7139">IFERROR(XLOOKUP(K7139,'Tipo de carga'!B:B,'Tipo de carga'!C:C))</f>
        <v>Diesel</v>
      </c>
    </row>
    <row r="7140">
      <c r="A7140" s="36">
        <v>1871.0</v>
      </c>
      <c r="B7140" s="37" t="str">
        <f t="array" ref="B7140">IFERROR(XLOOKUP(A7140,'Asignacion Nov'!A:A,'Asignacion Nov'!C:C))</f>
        <v>Circuitos</v>
      </c>
      <c r="C7140" s="37" t="str">
        <f t="array" ref="C7140">IFERROR(XLOOKUP(A7140,'Asignacion Nov'!A:A,'Asignacion Nov'!B:B))</f>
        <v>EC-03</v>
      </c>
      <c r="D7140" s="38">
        <v>45625.42599537037</v>
      </c>
      <c r="E7140" s="36" t="s">
        <v>197</v>
      </c>
      <c r="F7140" s="37" t="str">
        <f t="array" ref="F7140">IFERROR(XLOOKUP(E7140,Operadores!A:A,Operadores!B:B))</f>
        <v>REYALE</v>
      </c>
      <c r="G7140" s="36" t="s">
        <v>72</v>
      </c>
      <c r="H7140" s="39">
        <v>20.208946</v>
      </c>
      <c r="I7140" s="40">
        <v>500.01</v>
      </c>
      <c r="J7140" s="41">
        <f t="shared" si="5"/>
        <v>10104.67509</v>
      </c>
      <c r="K7140" s="37" t="str">
        <f t="array" ref="K7140">IFERROR(XLOOKUP(G7140,'Tipo de carga'!A:A,'Tipo de carga'!B:B))</f>
        <v>Autoabasto</v>
      </c>
      <c r="L7140" s="37">
        <f t="shared" si="2"/>
        <v>48</v>
      </c>
      <c r="M7140" s="37">
        <f t="shared" si="3"/>
        <v>29</v>
      </c>
      <c r="N7140" s="37">
        <f t="shared" si="4"/>
        <v>11</v>
      </c>
      <c r="O7140" s="37" t="str">
        <f t="array" ref="O7140">IFERROR(XLOOKUP(K7140,'Tipo de carga'!B:B,'Tipo de carga'!C:C))</f>
        <v>Diesel</v>
      </c>
    </row>
    <row r="7141">
      <c r="A7141" s="36">
        <v>1993.0</v>
      </c>
      <c r="B7141" s="37" t="str">
        <f t="array" ref="B7141">IFERROR(XLOOKUP(A7141,'Asignacion Nov'!A:A,'Asignacion Nov'!C:C))</f>
        <v>MeLi Dedicado TD</v>
      </c>
      <c r="C7141" s="37" t="str">
        <f t="array" ref="C7141">IFERROR(XLOOKUP(A7141,'Asignacion Nov'!A:A,'Asignacion Nov'!B:B))</f>
        <v>EC-05</v>
      </c>
      <c r="D7141" s="38">
        <v>45625.41305555555</v>
      </c>
      <c r="E7141" s="36" t="s">
        <v>188</v>
      </c>
      <c r="F7141" s="37" t="str">
        <f t="array" ref="F7141">IFERROR(XLOOKUP(E7141,Operadores!A:A,Operadores!B:B))</f>
        <v>ZAMROB</v>
      </c>
      <c r="G7141" s="36" t="s">
        <v>72</v>
      </c>
      <c r="H7141" s="39">
        <v>20.208946</v>
      </c>
      <c r="I7141" s="40">
        <v>538.07</v>
      </c>
      <c r="J7141" s="41">
        <f t="shared" si="5"/>
        <v>10873.82757</v>
      </c>
      <c r="K7141" s="37" t="str">
        <f t="array" ref="K7141">IFERROR(XLOOKUP(G7141,'Tipo de carga'!A:A,'Tipo de carga'!B:B))</f>
        <v>Autoabasto</v>
      </c>
      <c r="L7141" s="37">
        <f t="shared" si="2"/>
        <v>48</v>
      </c>
      <c r="M7141" s="37">
        <f t="shared" si="3"/>
        <v>29</v>
      </c>
      <c r="N7141" s="37">
        <f t="shared" si="4"/>
        <v>11</v>
      </c>
      <c r="O7141" s="37" t="str">
        <f t="array" ref="O7141">IFERROR(XLOOKUP(K7141,'Tipo de carga'!B:B,'Tipo de carga'!C:C))</f>
        <v>Diesel</v>
      </c>
    </row>
    <row r="7142">
      <c r="A7142" s="36">
        <v>1727.0</v>
      </c>
      <c r="B7142" s="37" t="str">
        <f t="array" ref="B7142">IFERROR(XLOOKUP(A7142,'Asignacion Nov'!A:A,'Asignacion Nov'!C:C))</f>
        <v>Liverpool Local</v>
      </c>
      <c r="C7142" s="37" t="str">
        <f t="array" ref="C7142">IFERROR(XLOOKUP(A7142,'Asignacion Nov'!A:A,'Asignacion Nov'!B:B))</f>
        <v>EC-01</v>
      </c>
      <c r="D7142" s="38">
        <v>45625.395462962966</v>
      </c>
      <c r="E7142" s="36" t="s">
        <v>388</v>
      </c>
      <c r="F7142" s="37" t="str">
        <f t="array" ref="F7142">IFERROR(XLOOKUP(E7142,Operadores!A:A,Operadores!B:B))</f>
        <v>SANBEN</v>
      </c>
      <c r="G7142" s="36" t="s">
        <v>72</v>
      </c>
      <c r="H7142" s="39">
        <v>20.208946</v>
      </c>
      <c r="I7142" s="40">
        <v>528.02</v>
      </c>
      <c r="J7142" s="41">
        <f t="shared" si="5"/>
        <v>10670.72767</v>
      </c>
      <c r="K7142" s="37" t="str">
        <f t="array" ref="K7142">IFERROR(XLOOKUP(G7142,'Tipo de carga'!A:A,'Tipo de carga'!B:B))</f>
        <v>Autoabasto</v>
      </c>
      <c r="L7142" s="37">
        <f t="shared" si="2"/>
        <v>48</v>
      </c>
      <c r="M7142" s="37">
        <f t="shared" si="3"/>
        <v>29</v>
      </c>
      <c r="N7142" s="37">
        <f t="shared" si="4"/>
        <v>11</v>
      </c>
      <c r="O7142" s="37" t="str">
        <f t="array" ref="O7142">IFERROR(XLOOKUP(K7142,'Tipo de carga'!B:B,'Tipo de carga'!C:C))</f>
        <v>Diesel</v>
      </c>
    </row>
    <row r="7143">
      <c r="A7143" s="36">
        <v>2026.0</v>
      </c>
      <c r="B7143" s="37" t="str">
        <f t="array" ref="B7143">IFERROR(XLOOKUP(A7143,'Asignacion Nov'!A:A,'Asignacion Nov'!C:C))</f>
        <v>MeLi Dedicado Merida</v>
      </c>
      <c r="C7143" s="37" t="str">
        <f t="array" ref="C7143">IFERROR(XLOOKUP(A7143,'Asignacion Nov'!A:A,'Asignacion Nov'!B:B))</f>
        <v>EC-05</v>
      </c>
      <c r="D7143" s="38">
        <v>45625.38512731482</v>
      </c>
      <c r="E7143" s="36" t="s">
        <v>492</v>
      </c>
      <c r="F7143" s="37" t="str">
        <f t="array" ref="F7143">IFERROR(XLOOKUP(E7143,Operadores!A:A,Operadores!B:B))</f>
        <v>CRUTOM</v>
      </c>
      <c r="G7143" s="36" t="s">
        <v>72</v>
      </c>
      <c r="H7143" s="39">
        <v>20.208946</v>
      </c>
      <c r="I7143" s="40">
        <v>283.86</v>
      </c>
      <c r="J7143" s="41">
        <f t="shared" si="5"/>
        <v>5736.511412</v>
      </c>
      <c r="K7143" s="37" t="str">
        <f t="array" ref="K7143">IFERROR(XLOOKUP(G7143,'Tipo de carga'!A:A,'Tipo de carga'!B:B))</f>
        <v>Autoabasto</v>
      </c>
      <c r="L7143" s="37">
        <f t="shared" si="2"/>
        <v>48</v>
      </c>
      <c r="M7143" s="37">
        <f t="shared" si="3"/>
        <v>29</v>
      </c>
      <c r="N7143" s="37">
        <f t="shared" si="4"/>
        <v>11</v>
      </c>
      <c r="O7143" s="37" t="str">
        <f t="array" ref="O7143">IFERROR(XLOOKUP(K7143,'Tipo de carga'!B:B,'Tipo de carga'!C:C))</f>
        <v>Diesel</v>
      </c>
    </row>
    <row r="7144">
      <c r="A7144" s="36">
        <v>1760.0</v>
      </c>
      <c r="B7144" s="37" t="str">
        <f t="array" ref="B7144">IFERROR(XLOOKUP(A7144,'Asignacion Nov'!A:A,'Asignacion Nov'!C:C))</f>
        <v>Pipas</v>
      </c>
      <c r="C7144" s="37" t="str">
        <f t="array" ref="C7144">IFERROR(XLOOKUP(A7144,'Asignacion Nov'!A:A,'Asignacion Nov'!B:B))</f>
        <v>EC-02</v>
      </c>
      <c r="D7144" s="38">
        <v>45625.364583333336</v>
      </c>
      <c r="E7144" s="36" t="s">
        <v>154</v>
      </c>
      <c r="F7144" s="37" t="str">
        <f t="array" ref="F7144">IFERROR(XLOOKUP(E7144,Operadores!A:A,Operadores!B:B))</f>
        <v>MARJO08</v>
      </c>
      <c r="G7144" s="36" t="s">
        <v>72</v>
      </c>
      <c r="H7144" s="39">
        <v>20.208946</v>
      </c>
      <c r="I7144" s="40">
        <v>512.89</v>
      </c>
      <c r="J7144" s="41">
        <f t="shared" si="5"/>
        <v>10364.96631</v>
      </c>
      <c r="K7144" s="37" t="str">
        <f t="array" ref="K7144">IFERROR(XLOOKUP(G7144,'Tipo de carga'!A:A,'Tipo de carga'!B:B))</f>
        <v>Autoabasto</v>
      </c>
      <c r="L7144" s="37">
        <f t="shared" si="2"/>
        <v>48</v>
      </c>
      <c r="M7144" s="37">
        <f t="shared" si="3"/>
        <v>29</v>
      </c>
      <c r="N7144" s="37">
        <f t="shared" si="4"/>
        <v>11</v>
      </c>
      <c r="O7144" s="37" t="str">
        <f t="array" ref="O7144">IFERROR(XLOOKUP(K7144,'Tipo de carga'!B:B,'Tipo de carga'!C:C))</f>
        <v>Diesel</v>
      </c>
    </row>
    <row r="7145">
      <c r="A7145" s="36">
        <v>1741.0</v>
      </c>
      <c r="B7145" s="37" t="str">
        <f t="array" ref="B7145">IFERROR(XLOOKUP(A7145,'Asignacion Nov'!A:A,'Asignacion Nov'!C:C))</f>
        <v>Hisense</v>
      </c>
      <c r="C7145" s="37" t="str">
        <f t="array" ref="C7145">IFERROR(XLOOKUP(A7145,'Asignacion Nov'!A:A,'Asignacion Nov'!B:B))</f>
        <v>EC-03</v>
      </c>
      <c r="D7145" s="38">
        <v>45625.315150462964</v>
      </c>
      <c r="E7145" s="36" t="s">
        <v>76</v>
      </c>
      <c r="F7145" s="37" t="str">
        <f t="array" ref="F7145">IFERROR(XLOOKUP(E7145,Operadores!A:A,Operadores!B:B))</f>
        <v>GALSA</v>
      </c>
      <c r="G7145" s="36" t="s">
        <v>72</v>
      </c>
      <c r="H7145" s="39">
        <v>20.208946</v>
      </c>
      <c r="I7145" s="40">
        <v>350.11</v>
      </c>
      <c r="J7145" s="41">
        <f t="shared" si="5"/>
        <v>7075.354084</v>
      </c>
      <c r="K7145" s="37" t="str">
        <f t="array" ref="K7145">IFERROR(XLOOKUP(G7145,'Tipo de carga'!A:A,'Tipo de carga'!B:B))</f>
        <v>Autoabasto</v>
      </c>
      <c r="L7145" s="37">
        <f t="shared" si="2"/>
        <v>48</v>
      </c>
      <c r="M7145" s="37">
        <f t="shared" si="3"/>
        <v>29</v>
      </c>
      <c r="N7145" s="37">
        <f t="shared" si="4"/>
        <v>11</v>
      </c>
      <c r="O7145" s="37" t="str">
        <f t="array" ref="O7145">IFERROR(XLOOKUP(K7145,'Tipo de carga'!B:B,'Tipo de carga'!C:C))</f>
        <v>Diesel</v>
      </c>
    </row>
    <row r="7146">
      <c r="A7146" s="36">
        <v>1885.0</v>
      </c>
      <c r="B7146" s="37" t="str">
        <f t="array" ref="B7146">IFERROR(XLOOKUP(A7146,'Asignacion Nov'!A:A,'Asignacion Nov'!C:C))</f>
        <v>Liverpool Local</v>
      </c>
      <c r="C7146" s="37" t="str">
        <f t="array" ref="C7146">IFERROR(XLOOKUP(A7146,'Asignacion Nov'!A:A,'Asignacion Nov'!B:B))</f>
        <v>EC-01</v>
      </c>
      <c r="D7146" s="38">
        <v>45625.29167824074</v>
      </c>
      <c r="E7146" s="36" t="s">
        <v>342</v>
      </c>
      <c r="F7146" s="37" t="str">
        <f t="array" ref="F7146">IFERROR(XLOOKUP(E7146,Operadores!A:A,Operadores!B:B))</f>
        <v>PANJU</v>
      </c>
      <c r="G7146" s="36" t="s">
        <v>72</v>
      </c>
      <c r="H7146" s="39">
        <v>20.208946</v>
      </c>
      <c r="I7146" s="40">
        <v>609.18</v>
      </c>
      <c r="J7146" s="41">
        <f t="shared" si="5"/>
        <v>12310.88572</v>
      </c>
      <c r="K7146" s="37" t="str">
        <f t="array" ref="K7146">IFERROR(XLOOKUP(G7146,'Tipo de carga'!A:A,'Tipo de carga'!B:B))</f>
        <v>Autoabasto</v>
      </c>
      <c r="L7146" s="37">
        <f t="shared" si="2"/>
        <v>48</v>
      </c>
      <c r="M7146" s="37">
        <f t="shared" si="3"/>
        <v>29</v>
      </c>
      <c r="N7146" s="37">
        <f t="shared" si="4"/>
        <v>11</v>
      </c>
      <c r="O7146" s="37" t="str">
        <f t="array" ref="O7146">IFERROR(XLOOKUP(K7146,'Tipo de carga'!B:B,'Tipo de carga'!C:C))</f>
        <v>Diesel</v>
      </c>
    </row>
    <row r="7147">
      <c r="A7147" s="36">
        <v>1955.0</v>
      </c>
      <c r="B7147" s="37" t="str">
        <f t="array" ref="B7147">IFERROR(XLOOKUP(A7147,'Asignacion Nov'!A:A,'Asignacion Nov'!C:C))</f>
        <v>Circuitos</v>
      </c>
      <c r="C7147" s="37" t="str">
        <f t="array" ref="C7147">IFERROR(XLOOKUP(A7147,'Asignacion Nov'!A:A,'Asignacion Nov'!B:B))</f>
        <v>EC-03</v>
      </c>
      <c r="D7147" s="38">
        <v>45625.26464120371</v>
      </c>
      <c r="E7147" s="36" t="s">
        <v>205</v>
      </c>
      <c r="F7147" s="37" t="str">
        <f t="array" ref="F7147">IFERROR(XLOOKUP(E7147,Operadores!A:A,Operadores!B:B))</f>
        <v>MOZPEDX</v>
      </c>
      <c r="G7147" s="36" t="s">
        <v>72</v>
      </c>
      <c r="H7147" s="39">
        <v>20.208946</v>
      </c>
      <c r="I7147" s="40">
        <v>500.01</v>
      </c>
      <c r="J7147" s="41">
        <f t="shared" si="5"/>
        <v>10104.67509</v>
      </c>
      <c r="K7147" s="37" t="str">
        <f t="array" ref="K7147">IFERROR(XLOOKUP(G7147,'Tipo de carga'!A:A,'Tipo de carga'!B:B))</f>
        <v>Autoabasto</v>
      </c>
      <c r="L7147" s="37">
        <f t="shared" si="2"/>
        <v>48</v>
      </c>
      <c r="M7147" s="37">
        <f t="shared" si="3"/>
        <v>29</v>
      </c>
      <c r="N7147" s="37">
        <f t="shared" si="4"/>
        <v>11</v>
      </c>
      <c r="O7147" s="37" t="str">
        <f t="array" ref="O7147">IFERROR(XLOOKUP(K7147,'Tipo de carga'!B:B,'Tipo de carga'!C:C))</f>
        <v>Diesel</v>
      </c>
    </row>
    <row r="7148">
      <c r="A7148" s="36">
        <v>1837.0</v>
      </c>
      <c r="B7148" s="37" t="str">
        <f t="array" ref="B7148">IFERROR(XLOOKUP(A7148,'Asignacion Nov'!A:A,'Asignacion Nov'!C:C))</f>
        <v>Liverpool Local</v>
      </c>
      <c r="C7148" s="37" t="str">
        <f t="array" ref="C7148">IFERROR(XLOOKUP(A7148,'Asignacion Nov'!A:A,'Asignacion Nov'!B:B))</f>
        <v>EC-01</v>
      </c>
      <c r="D7148" s="38">
        <v>45625.258252314816</v>
      </c>
      <c r="E7148" s="36" t="s">
        <v>176</v>
      </c>
      <c r="F7148" s="37" t="str">
        <f t="array" ref="F7148">IFERROR(XLOOKUP(E7148,Operadores!A:A,Operadores!B:B))</f>
        <v>GONCES</v>
      </c>
      <c r="G7148" s="36" t="s">
        <v>72</v>
      </c>
      <c r="H7148" s="39">
        <v>20.208946</v>
      </c>
      <c r="I7148" s="40">
        <v>684.58</v>
      </c>
      <c r="J7148" s="41">
        <f t="shared" si="5"/>
        <v>13834.64025</v>
      </c>
      <c r="K7148" s="37" t="str">
        <f t="array" ref="K7148">IFERROR(XLOOKUP(G7148,'Tipo de carga'!A:A,'Tipo de carga'!B:B))</f>
        <v>Autoabasto</v>
      </c>
      <c r="L7148" s="37">
        <f t="shared" si="2"/>
        <v>48</v>
      </c>
      <c r="M7148" s="37">
        <f t="shared" si="3"/>
        <v>29</v>
      </c>
      <c r="N7148" s="37">
        <f t="shared" si="4"/>
        <v>11</v>
      </c>
      <c r="O7148" s="37" t="str">
        <f t="array" ref="O7148">IFERROR(XLOOKUP(K7148,'Tipo de carga'!B:B,'Tipo de carga'!C:C))</f>
        <v>Diesel</v>
      </c>
    </row>
    <row r="7149">
      <c r="A7149" s="36">
        <v>1951.0</v>
      </c>
      <c r="B7149" s="37" t="str">
        <f t="array" ref="B7149">IFERROR(XLOOKUP(A7149,'Asignacion Nov'!A:A,'Asignacion Nov'!C:C))</f>
        <v>MeLi asignado SD</v>
      </c>
      <c r="C7149" s="37" t="str">
        <f t="array" ref="C7149">IFERROR(XLOOKUP(A7149,'Asignacion Nov'!A:A,'Asignacion Nov'!B:B))</f>
        <v>EC-05</v>
      </c>
      <c r="D7149" s="38">
        <v>45625.23339120371</v>
      </c>
      <c r="E7149" s="36" t="s">
        <v>608</v>
      </c>
      <c r="F7149" s="37" t="str">
        <f t="array" ref="F7149">IFERROR(XLOOKUP(E7149,Operadores!A:A,Operadores!B:B))</f>
        <v>ALVRAU</v>
      </c>
      <c r="G7149" s="36" t="s">
        <v>72</v>
      </c>
      <c r="H7149" s="39">
        <v>20.208946</v>
      </c>
      <c r="I7149" s="40">
        <v>47.11</v>
      </c>
      <c r="J7149" s="41">
        <f t="shared" si="5"/>
        <v>952.0434461</v>
      </c>
      <c r="K7149" s="37" t="str">
        <f t="array" ref="K7149">IFERROR(XLOOKUP(G7149,'Tipo de carga'!A:A,'Tipo de carga'!B:B))</f>
        <v>Autoabasto</v>
      </c>
      <c r="L7149" s="37">
        <f t="shared" si="2"/>
        <v>48</v>
      </c>
      <c r="M7149" s="37">
        <f t="shared" si="3"/>
        <v>29</v>
      </c>
      <c r="N7149" s="37">
        <f t="shared" si="4"/>
        <v>11</v>
      </c>
      <c r="O7149" s="37" t="str">
        <f t="array" ref="O7149">IFERROR(XLOOKUP(K7149,'Tipo de carga'!B:B,'Tipo de carga'!C:C))</f>
        <v>Diesel</v>
      </c>
    </row>
    <row r="7150">
      <c r="A7150" s="36">
        <v>1809.0</v>
      </c>
      <c r="B7150" s="37" t="str">
        <f t="array" ref="B7150">IFERROR(XLOOKUP(A7150,'Asignacion Nov'!A:A,'Asignacion Nov'!C:C))</f>
        <v>Full Liver</v>
      </c>
      <c r="C7150" s="37" t="str">
        <f t="array" ref="C7150">IFERROR(XLOOKUP(A7150,'Asignacion Nov'!A:A,'Asignacion Nov'!B:B))</f>
        <v>EC-01</v>
      </c>
      <c r="D7150" s="38">
        <v>45625.23128472222</v>
      </c>
      <c r="E7150" s="36" t="s">
        <v>374</v>
      </c>
      <c r="F7150" s="37" t="str">
        <f t="array" ref="F7150">IFERROR(XLOOKUP(E7150,Operadores!A:A,Operadores!B:B))</f>
        <v>ANGMA</v>
      </c>
      <c r="G7150" s="36" t="s">
        <v>72</v>
      </c>
      <c r="H7150" s="39">
        <v>20.208946</v>
      </c>
      <c r="I7150" s="40">
        <v>830.31</v>
      </c>
      <c r="J7150" s="41">
        <f t="shared" si="5"/>
        <v>16779.68995</v>
      </c>
      <c r="K7150" s="37" t="str">
        <f t="array" ref="K7150">IFERROR(XLOOKUP(G7150,'Tipo de carga'!A:A,'Tipo de carga'!B:B))</f>
        <v>Autoabasto</v>
      </c>
      <c r="L7150" s="37">
        <f t="shared" si="2"/>
        <v>48</v>
      </c>
      <c r="M7150" s="37">
        <f t="shared" si="3"/>
        <v>29</v>
      </c>
      <c r="N7150" s="37">
        <f t="shared" si="4"/>
        <v>11</v>
      </c>
      <c r="O7150" s="37" t="str">
        <f t="array" ref="O7150">IFERROR(XLOOKUP(K7150,'Tipo de carga'!B:B,'Tipo de carga'!C:C))</f>
        <v>Diesel</v>
      </c>
    </row>
    <row r="7151">
      <c r="A7151" s="36">
        <v>1951.0</v>
      </c>
      <c r="B7151" s="37" t="str">
        <f t="array" ref="B7151">IFERROR(XLOOKUP(A7151,'Asignacion Nov'!A:A,'Asignacion Nov'!C:C))</f>
        <v>MeLi asignado SD</v>
      </c>
      <c r="C7151" s="37" t="str">
        <f t="array" ref="C7151">IFERROR(XLOOKUP(A7151,'Asignacion Nov'!A:A,'Asignacion Nov'!B:B))</f>
        <v>EC-05</v>
      </c>
      <c r="D7151" s="38">
        <v>45625.212789351855</v>
      </c>
      <c r="E7151" s="36" t="s">
        <v>608</v>
      </c>
      <c r="F7151" s="37" t="str">
        <f t="array" ref="F7151">IFERROR(XLOOKUP(E7151,Operadores!A:A,Operadores!B:B))</f>
        <v>ALVRAU</v>
      </c>
      <c r="G7151" s="36" t="s">
        <v>72</v>
      </c>
      <c r="H7151" s="39">
        <v>20.208946</v>
      </c>
      <c r="I7151" s="40">
        <v>245.54</v>
      </c>
      <c r="J7151" s="41">
        <f t="shared" si="5"/>
        <v>4962.104601</v>
      </c>
      <c r="K7151" s="37" t="str">
        <f t="array" ref="K7151">IFERROR(XLOOKUP(G7151,'Tipo de carga'!A:A,'Tipo de carga'!B:B))</f>
        <v>Autoabasto</v>
      </c>
      <c r="L7151" s="37">
        <f t="shared" si="2"/>
        <v>48</v>
      </c>
      <c r="M7151" s="37">
        <f t="shared" si="3"/>
        <v>29</v>
      </c>
      <c r="N7151" s="37">
        <f t="shared" si="4"/>
        <v>11</v>
      </c>
      <c r="O7151" s="37" t="str">
        <f t="array" ref="O7151">IFERROR(XLOOKUP(K7151,'Tipo de carga'!B:B,'Tipo de carga'!C:C))</f>
        <v>Diesel</v>
      </c>
    </row>
    <row r="7152">
      <c r="A7152" s="36">
        <v>1812.0</v>
      </c>
      <c r="B7152" s="37" t="str">
        <f t="array" ref="B7152">IFERROR(XLOOKUP(A7152,'Asignacion Nov'!A:A,'Asignacion Nov'!C:C))</f>
        <v>Patieros sucursal</v>
      </c>
      <c r="C7152" s="37" t="str">
        <f t="array" ref="C7152">IFERROR(XLOOKUP(A7152,'Asignacion Nov'!A:A,'Asignacion Nov'!B:B))</f>
        <v>EC-03</v>
      </c>
      <c r="D7152" s="38">
        <v>45625.20961805555</v>
      </c>
      <c r="E7152" s="36" t="s">
        <v>167</v>
      </c>
      <c r="F7152" s="37" t="str">
        <f t="array" ref="F7152">IFERROR(XLOOKUP(E7152,Operadores!A:A,Operadores!B:B))</f>
        <v>REYVI01</v>
      </c>
      <c r="G7152" s="36" t="s">
        <v>72</v>
      </c>
      <c r="H7152" s="39">
        <v>20.208946</v>
      </c>
      <c r="I7152" s="40">
        <v>456.68</v>
      </c>
      <c r="J7152" s="41">
        <f t="shared" si="5"/>
        <v>9229.021459</v>
      </c>
      <c r="K7152" s="37" t="str">
        <f t="array" ref="K7152">IFERROR(XLOOKUP(G7152,'Tipo de carga'!A:A,'Tipo de carga'!B:B))</f>
        <v>Autoabasto</v>
      </c>
      <c r="L7152" s="37">
        <f t="shared" si="2"/>
        <v>48</v>
      </c>
      <c r="M7152" s="37">
        <f t="shared" si="3"/>
        <v>29</v>
      </c>
      <c r="N7152" s="37">
        <f t="shared" si="4"/>
        <v>11</v>
      </c>
      <c r="O7152" s="37" t="str">
        <f t="array" ref="O7152">IFERROR(XLOOKUP(K7152,'Tipo de carga'!B:B,'Tipo de carga'!C:C))</f>
        <v>Diesel</v>
      </c>
    </row>
    <row r="7153">
      <c r="A7153" s="36">
        <v>1869.0</v>
      </c>
      <c r="B7153" s="37" t="str">
        <f t="array" ref="B7153">IFERROR(XLOOKUP(A7153,'Asignacion Nov'!A:A,'Asignacion Nov'!C:C))</f>
        <v>Circuitos</v>
      </c>
      <c r="C7153" s="37" t="str">
        <f t="array" ref="C7153">IFERROR(XLOOKUP(A7153,'Asignacion Nov'!A:A,'Asignacion Nov'!B:B))</f>
        <v>EC-03</v>
      </c>
      <c r="D7153" s="38">
        <v>45625.148877314816</v>
      </c>
      <c r="E7153" s="36" t="s">
        <v>271</v>
      </c>
      <c r="F7153" s="37" t="str">
        <f t="array" ref="F7153">IFERROR(XLOOKUP(E7153,Operadores!A:A,Operadores!B:B))</f>
        <v>MERUBA</v>
      </c>
      <c r="G7153" s="36" t="s">
        <v>72</v>
      </c>
      <c r="H7153" s="39">
        <v>20.208946</v>
      </c>
      <c r="I7153" s="40">
        <v>191.09</v>
      </c>
      <c r="J7153" s="41">
        <f t="shared" si="5"/>
        <v>3861.727491</v>
      </c>
      <c r="K7153" s="37" t="str">
        <f t="array" ref="K7153">IFERROR(XLOOKUP(G7153,'Tipo de carga'!A:A,'Tipo de carga'!B:B))</f>
        <v>Autoabasto</v>
      </c>
      <c r="L7153" s="37">
        <f t="shared" si="2"/>
        <v>48</v>
      </c>
      <c r="M7153" s="37">
        <f t="shared" si="3"/>
        <v>29</v>
      </c>
      <c r="N7153" s="37">
        <f t="shared" si="4"/>
        <v>11</v>
      </c>
      <c r="O7153" s="37" t="str">
        <f t="array" ref="O7153">IFERROR(XLOOKUP(K7153,'Tipo de carga'!B:B,'Tipo de carga'!C:C))</f>
        <v>Diesel</v>
      </c>
    </row>
    <row r="7154">
      <c r="A7154" s="36">
        <v>1889.0</v>
      </c>
      <c r="B7154" s="37" t="str">
        <f t="array" ref="B7154">IFERROR(XLOOKUP(A7154,'Asignacion Nov'!A:A,'Asignacion Nov'!C:C))</f>
        <v>MeLi asignado SD</v>
      </c>
      <c r="C7154" s="37" t="str">
        <f t="array" ref="C7154">IFERROR(XLOOKUP(A7154,'Asignacion Nov'!A:A,'Asignacion Nov'!B:B))</f>
        <v>EC-05</v>
      </c>
      <c r="D7154" s="38">
        <v>45625.11021990741</v>
      </c>
      <c r="E7154" s="36" t="s">
        <v>211</v>
      </c>
      <c r="F7154" s="37" t="str">
        <f t="array" ref="F7154">IFERROR(XLOOKUP(E7154,Operadores!A:A,Operadores!B:B))</f>
        <v>MARANG</v>
      </c>
      <c r="G7154" s="36" t="s">
        <v>72</v>
      </c>
      <c r="H7154" s="39">
        <v>20.208946</v>
      </c>
      <c r="I7154" s="40">
        <v>524.0</v>
      </c>
      <c r="J7154" s="41">
        <f t="shared" si="5"/>
        <v>10589.4877</v>
      </c>
      <c r="K7154" s="37" t="str">
        <f t="array" ref="K7154">IFERROR(XLOOKUP(G7154,'Tipo de carga'!A:A,'Tipo de carga'!B:B))</f>
        <v>Autoabasto</v>
      </c>
      <c r="L7154" s="37">
        <f t="shared" si="2"/>
        <v>48</v>
      </c>
      <c r="M7154" s="37">
        <f t="shared" si="3"/>
        <v>29</v>
      </c>
      <c r="N7154" s="37">
        <f t="shared" si="4"/>
        <v>11</v>
      </c>
      <c r="O7154" s="37" t="str">
        <f t="array" ref="O7154">IFERROR(XLOOKUP(K7154,'Tipo de carga'!B:B,'Tipo de carga'!C:C))</f>
        <v>Diesel</v>
      </c>
    </row>
    <row r="7155">
      <c r="A7155" s="36">
        <v>1999.0</v>
      </c>
      <c r="B7155" s="37" t="str">
        <f t="array" ref="B7155">IFERROR(XLOOKUP(A7155,'Asignacion Nov'!A:A,'Asignacion Nov'!C:C))</f>
        <v>MeLi Dedicado Merida</v>
      </c>
      <c r="C7155" s="37" t="str">
        <f t="array" ref="C7155">IFERROR(XLOOKUP(A7155,'Asignacion Nov'!A:A,'Asignacion Nov'!B:B))</f>
        <v>EC-05</v>
      </c>
      <c r="D7155" s="38">
        <v>45625.085231481484</v>
      </c>
      <c r="E7155" s="36" t="s">
        <v>543</v>
      </c>
      <c r="F7155" s="37" t="str">
        <f t="array" ref="F7155">IFERROR(XLOOKUP(E7155,Operadores!A:A,Operadores!B:B))</f>
        <v>CAMJOS</v>
      </c>
      <c r="G7155" s="36" t="s">
        <v>72</v>
      </c>
      <c r="H7155" s="39">
        <v>20.208946</v>
      </c>
      <c r="I7155" s="40">
        <v>308.0</v>
      </c>
      <c r="J7155" s="41">
        <f t="shared" si="5"/>
        <v>6224.355368</v>
      </c>
      <c r="K7155" s="37" t="str">
        <f t="array" ref="K7155">IFERROR(XLOOKUP(G7155,'Tipo de carga'!A:A,'Tipo de carga'!B:B))</f>
        <v>Autoabasto</v>
      </c>
      <c r="L7155" s="37">
        <f t="shared" si="2"/>
        <v>48</v>
      </c>
      <c r="M7155" s="37">
        <f t="shared" si="3"/>
        <v>29</v>
      </c>
      <c r="N7155" s="37">
        <f t="shared" si="4"/>
        <v>11</v>
      </c>
      <c r="O7155" s="37" t="str">
        <f t="array" ref="O7155">IFERROR(XLOOKUP(K7155,'Tipo de carga'!B:B,'Tipo de carga'!C:C))</f>
        <v>Diesel</v>
      </c>
    </row>
    <row r="7156">
      <c r="A7156" s="36">
        <v>1959.0</v>
      </c>
      <c r="B7156" s="37" t="str">
        <f t="array" ref="B7156">IFERROR(XLOOKUP(A7156,'Asignacion Nov'!A:A,'Asignacion Nov'!C:C))</f>
        <v>Full Liver</v>
      </c>
      <c r="C7156" s="37" t="str">
        <f t="array" ref="C7156">IFERROR(XLOOKUP(A7156,'Asignacion Nov'!A:A,'Asignacion Nov'!B:B))</f>
        <v>EC-01</v>
      </c>
      <c r="D7156" s="38">
        <v>45625.05596064815</v>
      </c>
      <c r="E7156" s="36" t="s">
        <v>206</v>
      </c>
      <c r="F7156" s="37" t="str">
        <f t="array" ref="F7156">IFERROR(XLOOKUP(E7156,Operadores!A:A,Operadores!B:B))</f>
        <v>JARDAN</v>
      </c>
      <c r="G7156" s="36" t="s">
        <v>72</v>
      </c>
      <c r="H7156" s="39">
        <v>20.208946</v>
      </c>
      <c r="I7156" s="40">
        <v>830.89</v>
      </c>
      <c r="J7156" s="41">
        <f t="shared" si="5"/>
        <v>16791.41114</v>
      </c>
      <c r="K7156" s="37" t="str">
        <f t="array" ref="K7156">IFERROR(XLOOKUP(G7156,'Tipo de carga'!A:A,'Tipo de carga'!B:B))</f>
        <v>Autoabasto</v>
      </c>
      <c r="L7156" s="37">
        <f t="shared" si="2"/>
        <v>48</v>
      </c>
      <c r="M7156" s="37">
        <f t="shared" si="3"/>
        <v>29</v>
      </c>
      <c r="N7156" s="37">
        <f t="shared" si="4"/>
        <v>11</v>
      </c>
      <c r="O7156" s="37" t="str">
        <f t="array" ref="O7156">IFERROR(XLOOKUP(K7156,'Tipo de carga'!B:B,'Tipo de carga'!C:C))</f>
        <v>Diesel</v>
      </c>
    </row>
    <row r="7157">
      <c r="A7157" s="36">
        <v>1961.0</v>
      </c>
      <c r="B7157" s="37" t="str">
        <f t="array" ref="B7157">IFERROR(XLOOKUP(A7157,'Asignacion Nov'!A:A,'Asignacion Nov'!C:C))</f>
        <v>MeLi asignado SD</v>
      </c>
      <c r="C7157" s="37" t="str">
        <f t="array" ref="C7157">IFERROR(XLOOKUP(A7157,'Asignacion Nov'!A:A,'Asignacion Nov'!B:B))</f>
        <v>EC-05</v>
      </c>
      <c r="D7157" s="38">
        <v>45625.04851851852</v>
      </c>
      <c r="E7157" s="36" t="s">
        <v>196</v>
      </c>
      <c r="F7157" s="37" t="str">
        <f t="array" ref="F7157">IFERROR(XLOOKUP(E7157,Operadores!A:A,Operadores!B:B))</f>
        <v>HERJOS07</v>
      </c>
      <c r="G7157" s="36" t="s">
        <v>72</v>
      </c>
      <c r="H7157" s="39">
        <v>20.208946</v>
      </c>
      <c r="I7157" s="40">
        <v>358.34</v>
      </c>
      <c r="J7157" s="41">
        <f t="shared" si="5"/>
        <v>7241.67371</v>
      </c>
      <c r="K7157" s="37" t="str">
        <f t="array" ref="K7157">IFERROR(XLOOKUP(G7157,'Tipo de carga'!A:A,'Tipo de carga'!B:B))</f>
        <v>Autoabasto</v>
      </c>
      <c r="L7157" s="37">
        <f t="shared" si="2"/>
        <v>48</v>
      </c>
      <c r="M7157" s="37">
        <f t="shared" si="3"/>
        <v>29</v>
      </c>
      <c r="N7157" s="37">
        <f t="shared" si="4"/>
        <v>11</v>
      </c>
      <c r="O7157" s="37" t="str">
        <f t="array" ref="O7157">IFERROR(XLOOKUP(K7157,'Tipo de carga'!B:B,'Tipo de carga'!C:C))</f>
        <v>Diesel</v>
      </c>
    </row>
    <row r="7158">
      <c r="A7158" s="36">
        <v>1933.0</v>
      </c>
      <c r="B7158" s="37" t="str">
        <f t="array" ref="B7158">IFERROR(XLOOKUP(A7158,'Asignacion Nov'!A:A,'Asignacion Nov'!C:C))</f>
        <v>Circuitos</v>
      </c>
      <c r="C7158" s="37" t="str">
        <f t="array" ref="C7158">IFERROR(XLOOKUP(A7158,'Asignacion Nov'!A:A,'Asignacion Nov'!B:B))</f>
        <v>EC-03</v>
      </c>
      <c r="D7158" s="38">
        <v>45625.03040509259</v>
      </c>
      <c r="E7158" s="36" t="s">
        <v>213</v>
      </c>
      <c r="F7158" s="37" t="str">
        <f t="array" ref="F7158">IFERROR(XLOOKUP(E7158,Operadores!A:A,Operadores!B:B))</f>
        <v>OLIMAR01</v>
      </c>
      <c r="G7158" s="36" t="s">
        <v>72</v>
      </c>
      <c r="H7158" s="39">
        <v>20.208946</v>
      </c>
      <c r="I7158" s="40">
        <v>316.02</v>
      </c>
      <c r="J7158" s="41">
        <f t="shared" si="5"/>
        <v>6386.431115</v>
      </c>
      <c r="K7158" s="37" t="str">
        <f t="array" ref="K7158">IFERROR(XLOOKUP(G7158,'Tipo de carga'!A:A,'Tipo de carga'!B:B))</f>
        <v>Autoabasto</v>
      </c>
      <c r="L7158" s="37">
        <f t="shared" si="2"/>
        <v>48</v>
      </c>
      <c r="M7158" s="37">
        <f t="shared" si="3"/>
        <v>29</v>
      </c>
      <c r="N7158" s="37">
        <f t="shared" si="4"/>
        <v>11</v>
      </c>
      <c r="O7158" s="37" t="str">
        <f t="array" ref="O7158">IFERROR(XLOOKUP(K7158,'Tipo de carga'!B:B,'Tipo de carga'!C:C))</f>
        <v>Diesel</v>
      </c>
    </row>
    <row r="7159">
      <c r="A7159" s="36">
        <v>1752.0</v>
      </c>
      <c r="B7159" s="37" t="str">
        <f t="array" ref="B7159">IFERROR(XLOOKUP(A7159,'Asignacion Nov'!A:A,'Asignacion Nov'!C:C))</f>
        <v>Liverpool Local</v>
      </c>
      <c r="C7159" s="37" t="str">
        <f t="array" ref="C7159">IFERROR(XLOOKUP(A7159,'Asignacion Nov'!A:A,'Asignacion Nov'!B:B))</f>
        <v>EC-01</v>
      </c>
      <c r="D7159" s="38">
        <v>45625.01981481481</v>
      </c>
      <c r="E7159" s="36" t="s">
        <v>182</v>
      </c>
      <c r="F7159" s="37" t="str">
        <f t="array" ref="F7159">IFERROR(XLOOKUP(E7159,Operadores!A:A,Operadores!B:B))</f>
        <v>ROBJUA01</v>
      </c>
      <c r="G7159" s="36" t="s">
        <v>72</v>
      </c>
      <c r="H7159" s="39">
        <v>20.208946</v>
      </c>
      <c r="I7159" s="40">
        <v>479.35</v>
      </c>
      <c r="J7159" s="41">
        <f t="shared" si="5"/>
        <v>9687.158265</v>
      </c>
      <c r="K7159" s="37" t="str">
        <f t="array" ref="K7159">IFERROR(XLOOKUP(G7159,'Tipo de carga'!A:A,'Tipo de carga'!B:B))</f>
        <v>Autoabasto</v>
      </c>
      <c r="L7159" s="37">
        <f t="shared" si="2"/>
        <v>48</v>
      </c>
      <c r="M7159" s="37">
        <f t="shared" si="3"/>
        <v>29</v>
      </c>
      <c r="N7159" s="37">
        <f t="shared" si="4"/>
        <v>11</v>
      </c>
      <c r="O7159" s="37" t="str">
        <f t="array" ref="O7159">IFERROR(XLOOKUP(K7159,'Tipo de carga'!B:B,'Tipo de carga'!C:C))</f>
        <v>Diesel</v>
      </c>
    </row>
    <row r="7160">
      <c r="A7160" s="36">
        <v>1810.0</v>
      </c>
      <c r="B7160" s="37" t="str">
        <f t="array" ref="B7160">IFERROR(XLOOKUP(A7160,'Asignacion Nov'!A:A,'Asignacion Nov'!C:C))</f>
        <v>Hisense</v>
      </c>
      <c r="C7160" s="37" t="str">
        <f t="array" ref="C7160">IFERROR(XLOOKUP(A7160,'Asignacion Nov'!A:A,'Asignacion Nov'!B:B))</f>
        <v>EC-03</v>
      </c>
      <c r="D7160" s="38">
        <v>45625.016909722224</v>
      </c>
      <c r="E7160" s="36" t="s">
        <v>484</v>
      </c>
      <c r="F7160" s="37" t="str">
        <f t="array" ref="F7160">IFERROR(XLOOKUP(E7160,Operadores!A:A,Operadores!B:B))</f>
        <v>MOLALE</v>
      </c>
      <c r="G7160" s="36" t="s">
        <v>72</v>
      </c>
      <c r="H7160" s="39">
        <v>20.208946</v>
      </c>
      <c r="I7160" s="40">
        <v>441.98</v>
      </c>
      <c r="J7160" s="41">
        <f t="shared" si="5"/>
        <v>8931.949953</v>
      </c>
      <c r="K7160" s="37" t="str">
        <f t="array" ref="K7160">IFERROR(XLOOKUP(G7160,'Tipo de carga'!A:A,'Tipo de carga'!B:B))</f>
        <v>Autoabasto</v>
      </c>
      <c r="L7160" s="37">
        <f t="shared" si="2"/>
        <v>48</v>
      </c>
      <c r="M7160" s="37">
        <f t="shared" si="3"/>
        <v>29</v>
      </c>
      <c r="N7160" s="37">
        <f t="shared" si="4"/>
        <v>11</v>
      </c>
      <c r="O7160" s="37" t="str">
        <f t="array" ref="O7160">IFERROR(XLOOKUP(K7160,'Tipo de carga'!B:B,'Tipo de carga'!C:C))</f>
        <v>Diesel</v>
      </c>
    </row>
    <row r="7161">
      <c r="A7161" s="36">
        <v>1801.0</v>
      </c>
      <c r="B7161" s="37" t="str">
        <f t="array" ref="B7161">IFERROR(XLOOKUP(A7161,'Asignacion Nov'!A:A,'Asignacion Nov'!C:C))</f>
        <v>Sayer Full</v>
      </c>
      <c r="C7161" s="37" t="str">
        <f t="array" ref="C7161">IFERROR(XLOOKUP(A7161,'Asignacion Nov'!A:A,'Asignacion Nov'!B:B))</f>
        <v>EC-04</v>
      </c>
      <c r="D7161" s="38">
        <v>45625.94841435185</v>
      </c>
      <c r="E7161" s="36" t="s">
        <v>67</v>
      </c>
      <c r="F7161" s="37" t="str">
        <f t="array" ref="F7161">IFERROR(XLOOKUP(E7161,Operadores!A:A,Operadores!B:B))</f>
        <v>DURMA01</v>
      </c>
      <c r="G7161" s="36" t="s">
        <v>19</v>
      </c>
      <c r="H7161" s="39">
        <v>18.98</v>
      </c>
      <c r="I7161" s="40">
        <v>575.25</v>
      </c>
      <c r="J7161" s="41">
        <f t="shared" si="5"/>
        <v>10918.245</v>
      </c>
      <c r="K7161" s="37" t="str">
        <f t="array" ref="K7161">IFERROR(XLOOKUP(G7161,'Tipo de carga'!A:A,'Tipo de carga'!B:B))</f>
        <v>Autoabasto</v>
      </c>
      <c r="L7161" s="37">
        <f t="shared" si="2"/>
        <v>48</v>
      </c>
      <c r="M7161" s="37">
        <f t="shared" si="3"/>
        <v>29</v>
      </c>
      <c r="N7161" s="37">
        <f t="shared" si="4"/>
        <v>11</v>
      </c>
      <c r="O7161" s="37" t="str">
        <f t="array" ref="O7161">IFERROR(XLOOKUP(K7161,'Tipo de carga'!B:B,'Tipo de carga'!C:C))</f>
        <v>Diesel</v>
      </c>
    </row>
    <row r="7162">
      <c r="A7162" s="36">
        <v>1799.0</v>
      </c>
      <c r="B7162" s="37" t="str">
        <f t="array" ref="B7162">IFERROR(XLOOKUP(A7162,'Asignacion Nov'!A:A,'Asignacion Nov'!C:C))</f>
        <v>Sayer Full</v>
      </c>
      <c r="C7162" s="37" t="str">
        <f t="array" ref="C7162">IFERROR(XLOOKUP(A7162,'Asignacion Nov'!A:A,'Asignacion Nov'!B:B))</f>
        <v>EC-04</v>
      </c>
      <c r="D7162" s="38">
        <v>45625.8362037037</v>
      </c>
      <c r="E7162" s="36" t="s">
        <v>309</v>
      </c>
      <c r="F7162" s="37" t="str">
        <f t="array" ref="F7162">IFERROR(XLOOKUP(E7162,Operadores!A:A,Operadores!B:B))</f>
        <v>FERFRA</v>
      </c>
      <c r="G7162" s="36" t="s">
        <v>19</v>
      </c>
      <c r="H7162" s="39">
        <v>18.98</v>
      </c>
      <c r="I7162" s="40">
        <v>45.0</v>
      </c>
      <c r="J7162" s="41">
        <f t="shared" si="5"/>
        <v>854.1</v>
      </c>
      <c r="K7162" s="37" t="str">
        <f t="array" ref="K7162">IFERROR(XLOOKUP(G7162,'Tipo de carga'!A:A,'Tipo de carga'!B:B))</f>
        <v>Autoabasto</v>
      </c>
      <c r="L7162" s="37">
        <f t="shared" si="2"/>
        <v>48</v>
      </c>
      <c r="M7162" s="37">
        <f t="shared" si="3"/>
        <v>29</v>
      </c>
      <c r="N7162" s="37">
        <f t="shared" si="4"/>
        <v>11</v>
      </c>
      <c r="O7162" s="37" t="str">
        <f t="array" ref="O7162">IFERROR(XLOOKUP(K7162,'Tipo de carga'!B:B,'Tipo de carga'!C:C))</f>
        <v>Diesel</v>
      </c>
    </row>
    <row r="7163">
      <c r="A7163" s="36">
        <v>1971.0</v>
      </c>
      <c r="B7163" s="37" t="str">
        <f t="array" ref="B7163">IFERROR(XLOOKUP(A7163,'Asignacion Nov'!A:A,'Asignacion Nov'!C:C))</f>
        <v>Sayer Sencillo</v>
      </c>
      <c r="C7163" s="37" t="str">
        <f t="array" ref="C7163">IFERROR(XLOOKUP(A7163,'Asignacion Nov'!A:A,'Asignacion Nov'!B:B))</f>
        <v>EC-04</v>
      </c>
      <c r="D7163" s="38">
        <v>45625.81909722222</v>
      </c>
      <c r="E7163" s="36" t="s">
        <v>36</v>
      </c>
      <c r="F7163" s="37" t="str">
        <f t="array" ref="F7163">IFERROR(XLOOKUP(E7163,Operadores!A:A,Operadores!B:B))</f>
        <v>OLVOSX</v>
      </c>
      <c r="G7163" s="36" t="s">
        <v>19</v>
      </c>
      <c r="H7163" s="39">
        <v>18.98</v>
      </c>
      <c r="I7163" s="40">
        <v>450.02</v>
      </c>
      <c r="J7163" s="41">
        <f t="shared" si="5"/>
        <v>8541.3796</v>
      </c>
      <c r="K7163" s="37" t="str">
        <f t="array" ref="K7163">IFERROR(XLOOKUP(G7163,'Tipo de carga'!A:A,'Tipo de carga'!B:B))</f>
        <v>Autoabasto</v>
      </c>
      <c r="L7163" s="37">
        <f t="shared" si="2"/>
        <v>48</v>
      </c>
      <c r="M7163" s="37">
        <f t="shared" si="3"/>
        <v>29</v>
      </c>
      <c r="N7163" s="37">
        <f t="shared" si="4"/>
        <v>11</v>
      </c>
      <c r="O7163" s="37" t="str">
        <f t="array" ref="O7163">IFERROR(XLOOKUP(K7163,'Tipo de carga'!B:B,'Tipo de carga'!C:C))</f>
        <v>Diesel</v>
      </c>
    </row>
    <row r="7164">
      <c r="A7164" s="36">
        <v>1940.0</v>
      </c>
      <c r="B7164" s="37" t="str">
        <f t="array" ref="B7164">IFERROR(XLOOKUP(A7164,'Asignacion Nov'!A:A,'Asignacion Nov'!C:C))</f>
        <v>Circuitos</v>
      </c>
      <c r="C7164" s="37" t="str">
        <f t="array" ref="C7164">IFERROR(XLOOKUP(A7164,'Asignacion Nov'!A:A,'Asignacion Nov'!B:B))</f>
        <v>EC-03</v>
      </c>
      <c r="D7164" s="38">
        <v>45625.80899305556</v>
      </c>
      <c r="E7164" s="36" t="s">
        <v>259</v>
      </c>
      <c r="F7164" s="37" t="str">
        <f t="array" ref="F7164">IFERROR(XLOOKUP(E7164,Operadores!A:A,Operadores!B:B))</f>
        <v>FLOPE</v>
      </c>
      <c r="G7164" s="36" t="s">
        <v>19</v>
      </c>
      <c r="H7164" s="39">
        <v>18.98</v>
      </c>
      <c r="I7164" s="40">
        <v>373.95</v>
      </c>
      <c r="J7164" s="41">
        <f t="shared" si="5"/>
        <v>7097.571</v>
      </c>
      <c r="K7164" s="37" t="str">
        <f t="array" ref="K7164">IFERROR(XLOOKUP(G7164,'Tipo de carga'!A:A,'Tipo de carga'!B:B))</f>
        <v>Autoabasto</v>
      </c>
      <c r="L7164" s="37">
        <f t="shared" si="2"/>
        <v>48</v>
      </c>
      <c r="M7164" s="37">
        <f t="shared" si="3"/>
        <v>29</v>
      </c>
      <c r="N7164" s="37">
        <f t="shared" si="4"/>
        <v>11</v>
      </c>
      <c r="O7164" s="37" t="str">
        <f t="array" ref="O7164">IFERROR(XLOOKUP(K7164,'Tipo de carga'!B:B,'Tipo de carga'!C:C))</f>
        <v>Diesel</v>
      </c>
    </row>
    <row r="7165">
      <c r="A7165" s="36">
        <v>1862.0</v>
      </c>
      <c r="B7165" s="37" t="str">
        <f t="array" ref="B7165">IFERROR(XLOOKUP(A7165,'Asignacion Nov'!A:A,'Asignacion Nov'!C:C))</f>
        <v>Circuitos</v>
      </c>
      <c r="C7165" s="37" t="str">
        <f t="array" ref="C7165">IFERROR(XLOOKUP(A7165,'Asignacion Nov'!A:A,'Asignacion Nov'!B:B))</f>
        <v>EC-03</v>
      </c>
      <c r="D7165" s="38">
        <v>45625.659166666665</v>
      </c>
      <c r="E7165" s="36" t="s">
        <v>350</v>
      </c>
      <c r="F7165" s="37" t="str">
        <f t="array" ref="F7165">IFERROR(XLOOKUP(E7165,Operadores!A:A,Operadores!B:B))</f>
        <v>PERRI</v>
      </c>
      <c r="G7165" s="36" t="s">
        <v>19</v>
      </c>
      <c r="H7165" s="39">
        <v>18.98</v>
      </c>
      <c r="I7165" s="40">
        <v>273.51</v>
      </c>
      <c r="J7165" s="41">
        <f t="shared" si="5"/>
        <v>5191.2198</v>
      </c>
      <c r="K7165" s="37" t="str">
        <f t="array" ref="K7165">IFERROR(XLOOKUP(G7165,'Tipo de carga'!A:A,'Tipo de carga'!B:B))</f>
        <v>Autoabasto</v>
      </c>
      <c r="L7165" s="37">
        <f t="shared" si="2"/>
        <v>48</v>
      </c>
      <c r="M7165" s="37">
        <f t="shared" si="3"/>
        <v>29</v>
      </c>
      <c r="N7165" s="37">
        <f t="shared" si="4"/>
        <v>11</v>
      </c>
      <c r="O7165" s="37" t="str">
        <f t="array" ref="O7165">IFERROR(XLOOKUP(K7165,'Tipo de carga'!B:B,'Tipo de carga'!C:C))</f>
        <v>Diesel</v>
      </c>
    </row>
    <row r="7166">
      <c r="A7166" s="36">
        <v>1969.0</v>
      </c>
      <c r="B7166" s="37" t="str">
        <f t="array" ref="B7166">IFERROR(XLOOKUP(A7166,'Asignacion Nov'!A:A,'Asignacion Nov'!C:C))</f>
        <v>Sayer Vuelteros</v>
      </c>
      <c r="C7166" s="37" t="str">
        <f t="array" ref="C7166">IFERROR(XLOOKUP(A7166,'Asignacion Nov'!A:A,'Asignacion Nov'!B:B))</f>
        <v>EC-04</v>
      </c>
      <c r="D7166" s="38">
        <v>45625.47738425926</v>
      </c>
      <c r="E7166" s="36" t="s">
        <v>250</v>
      </c>
      <c r="F7166" s="37" t="str">
        <f t="array" ref="F7166">IFERROR(XLOOKUP(E7166,Operadores!A:A,Operadores!B:B))</f>
        <v>FIGMAR</v>
      </c>
      <c r="G7166" s="36" t="s">
        <v>19</v>
      </c>
      <c r="H7166" s="39">
        <v>18.98</v>
      </c>
      <c r="I7166" s="40">
        <v>766.9</v>
      </c>
      <c r="J7166" s="41">
        <f t="shared" si="5"/>
        <v>14555.762</v>
      </c>
      <c r="K7166" s="37" t="str">
        <f t="array" ref="K7166">IFERROR(XLOOKUP(G7166,'Tipo de carga'!A:A,'Tipo de carga'!B:B))</f>
        <v>Autoabasto</v>
      </c>
      <c r="L7166" s="37">
        <f t="shared" si="2"/>
        <v>48</v>
      </c>
      <c r="M7166" s="37">
        <f t="shared" si="3"/>
        <v>29</v>
      </c>
      <c r="N7166" s="37">
        <f t="shared" si="4"/>
        <v>11</v>
      </c>
      <c r="O7166" s="37" t="str">
        <f t="array" ref="O7166">IFERROR(XLOOKUP(K7166,'Tipo de carga'!B:B,'Tipo de carga'!C:C))</f>
        <v>Diesel</v>
      </c>
    </row>
    <row r="7167">
      <c r="A7167" s="36">
        <v>1890.0</v>
      </c>
      <c r="B7167" s="37" t="str">
        <f t="array" ref="B7167">IFERROR(XLOOKUP(A7167,'Asignacion Nov'!A:A,'Asignacion Nov'!C:C))</f>
        <v>Sayer Sencillo</v>
      </c>
      <c r="C7167" s="37" t="str">
        <f t="array" ref="C7167">IFERROR(XLOOKUP(A7167,'Asignacion Nov'!A:A,'Asignacion Nov'!B:B))</f>
        <v>EC-04</v>
      </c>
      <c r="D7167" s="38">
        <v>45625.432280092595</v>
      </c>
      <c r="E7167" s="36" t="s">
        <v>463</v>
      </c>
      <c r="F7167" s="37" t="str">
        <f t="array" ref="F7167">IFERROR(XLOOKUP(E7167,Operadores!A:A,Operadores!B:B))</f>
        <v>OSOCA01</v>
      </c>
      <c r="G7167" s="36" t="s">
        <v>19</v>
      </c>
      <c r="H7167" s="39">
        <v>18.98</v>
      </c>
      <c r="I7167" s="40">
        <v>651.01</v>
      </c>
      <c r="J7167" s="41">
        <f t="shared" si="5"/>
        <v>12356.1698</v>
      </c>
      <c r="K7167" s="37" t="str">
        <f t="array" ref="K7167">IFERROR(XLOOKUP(G7167,'Tipo de carga'!A:A,'Tipo de carga'!B:B))</f>
        <v>Autoabasto</v>
      </c>
      <c r="L7167" s="37">
        <f t="shared" si="2"/>
        <v>48</v>
      </c>
      <c r="M7167" s="37">
        <f t="shared" si="3"/>
        <v>29</v>
      </c>
      <c r="N7167" s="37">
        <f t="shared" si="4"/>
        <v>11</v>
      </c>
      <c r="O7167" s="37" t="str">
        <f t="array" ref="O7167">IFERROR(XLOOKUP(K7167,'Tipo de carga'!B:B,'Tipo de carga'!C:C))</f>
        <v>Diesel</v>
      </c>
    </row>
    <row r="7168">
      <c r="A7168" s="36">
        <v>1808.0</v>
      </c>
      <c r="B7168" s="37" t="str">
        <f t="array" ref="B7168">IFERROR(XLOOKUP(A7168,'Asignacion Nov'!A:A,'Asignacion Nov'!C:C))</f>
        <v>Sayer Full</v>
      </c>
      <c r="C7168" s="37" t="str">
        <f t="array" ref="C7168">IFERROR(XLOOKUP(A7168,'Asignacion Nov'!A:A,'Asignacion Nov'!B:B))</f>
        <v>EC-04</v>
      </c>
      <c r="D7168" s="38">
        <v>45625.342939814815</v>
      </c>
      <c r="E7168" s="36" t="s">
        <v>55</v>
      </c>
      <c r="F7168" s="37" t="str">
        <f t="array" ref="F7168">IFERROR(XLOOKUP(E7168,Operadores!A:A,Operadores!B:B))</f>
        <v>ZAPNO</v>
      </c>
      <c r="G7168" s="36" t="s">
        <v>19</v>
      </c>
      <c r="H7168" s="39">
        <v>18.98</v>
      </c>
      <c r="I7168" s="40">
        <v>445.07</v>
      </c>
      <c r="J7168" s="41">
        <f t="shared" si="5"/>
        <v>8447.4286</v>
      </c>
      <c r="K7168" s="37" t="str">
        <f t="array" ref="K7168">IFERROR(XLOOKUP(G7168,'Tipo de carga'!A:A,'Tipo de carga'!B:B))</f>
        <v>Autoabasto</v>
      </c>
      <c r="L7168" s="37">
        <f t="shared" si="2"/>
        <v>48</v>
      </c>
      <c r="M7168" s="37">
        <f t="shared" si="3"/>
        <v>29</v>
      </c>
      <c r="N7168" s="37">
        <f t="shared" si="4"/>
        <v>11</v>
      </c>
      <c r="O7168" s="37" t="str">
        <f t="array" ref="O7168">IFERROR(XLOOKUP(K7168,'Tipo de carga'!B:B,'Tipo de carga'!C:C))</f>
        <v>Diesel</v>
      </c>
    </row>
    <row r="7169">
      <c r="A7169" s="36">
        <v>1938.0</v>
      </c>
      <c r="B7169" s="37" t="str">
        <f t="array" ref="B7169">IFERROR(XLOOKUP(A7169,'Asignacion Nov'!A:A,'Asignacion Nov'!C:C))</f>
        <v>Sayer Sencillo</v>
      </c>
      <c r="C7169" s="37" t="str">
        <f t="array" ref="C7169">IFERROR(XLOOKUP(A7169,'Asignacion Nov'!A:A,'Asignacion Nov'!B:B))</f>
        <v>EC-04</v>
      </c>
      <c r="D7169" s="38">
        <v>45625.26238425926</v>
      </c>
      <c r="E7169" s="36" t="s">
        <v>38</v>
      </c>
      <c r="F7169" s="37" t="str">
        <f t="array" ref="F7169">IFERROR(XLOOKUP(E7169,Operadores!A:A,Operadores!B:B))</f>
        <v>SOSCA01</v>
      </c>
      <c r="G7169" s="36" t="s">
        <v>19</v>
      </c>
      <c r="H7169" s="39">
        <v>18.98</v>
      </c>
      <c r="I7169" s="40">
        <v>495.02</v>
      </c>
      <c r="J7169" s="41">
        <f t="shared" si="5"/>
        <v>9395.4796</v>
      </c>
      <c r="K7169" s="37" t="str">
        <f t="array" ref="K7169">IFERROR(XLOOKUP(G7169,'Tipo de carga'!A:A,'Tipo de carga'!B:B))</f>
        <v>Autoabasto</v>
      </c>
      <c r="L7169" s="37">
        <f t="shared" si="2"/>
        <v>48</v>
      </c>
      <c r="M7169" s="37">
        <f t="shared" si="3"/>
        <v>29</v>
      </c>
      <c r="N7169" s="37">
        <f t="shared" si="4"/>
        <v>11</v>
      </c>
      <c r="O7169" s="37" t="str">
        <f t="array" ref="O7169">IFERROR(XLOOKUP(K7169,'Tipo de carga'!B:B,'Tipo de carga'!C:C))</f>
        <v>Diesel</v>
      </c>
    </row>
    <row r="7170">
      <c r="A7170" s="36">
        <v>1948.0</v>
      </c>
      <c r="B7170" s="37" t="str">
        <f t="array" ref="B7170">IFERROR(XLOOKUP(A7170,'Asignacion Nov'!A:A,'Asignacion Nov'!C:C))</f>
        <v>Circuitos</v>
      </c>
      <c r="C7170" s="37" t="str">
        <f t="array" ref="C7170">IFERROR(XLOOKUP(A7170,'Asignacion Nov'!A:A,'Asignacion Nov'!B:B))</f>
        <v>EC-03</v>
      </c>
      <c r="D7170" s="38">
        <v>45625.14880787037</v>
      </c>
      <c r="E7170" s="36" t="s">
        <v>256</v>
      </c>
      <c r="F7170" s="37" t="str">
        <f t="array" ref="F7170">IFERROR(XLOOKUP(E7170,Operadores!A:A,Operadores!B:B))</f>
        <v>MOREFR</v>
      </c>
      <c r="G7170" s="36" t="s">
        <v>19</v>
      </c>
      <c r="H7170" s="39">
        <v>18.98</v>
      </c>
      <c r="I7170" s="40">
        <v>343.0</v>
      </c>
      <c r="J7170" s="41">
        <f t="shared" si="5"/>
        <v>6510.14</v>
      </c>
      <c r="K7170" s="37" t="str">
        <f t="array" ref="K7170">IFERROR(XLOOKUP(G7170,'Tipo de carga'!A:A,'Tipo de carga'!B:B))</f>
        <v>Autoabasto</v>
      </c>
      <c r="L7170" s="37">
        <f t="shared" si="2"/>
        <v>48</v>
      </c>
      <c r="M7170" s="37">
        <f t="shared" si="3"/>
        <v>29</v>
      </c>
      <c r="N7170" s="37">
        <f t="shared" si="4"/>
        <v>11</v>
      </c>
      <c r="O7170" s="37" t="str">
        <f t="array" ref="O7170">IFERROR(XLOOKUP(K7170,'Tipo de carga'!B:B,'Tipo de carga'!C:C))</f>
        <v>Diesel</v>
      </c>
    </row>
    <row r="7171">
      <c r="A7171" s="36">
        <v>1975.0</v>
      </c>
      <c r="B7171" s="37" t="str">
        <f t="array" ref="B7171">IFERROR(XLOOKUP(A7171,'Asignacion Nov'!A:A,'Asignacion Nov'!C:C))</f>
        <v>Sayer Expo</v>
      </c>
      <c r="C7171" s="37" t="str">
        <f t="array" ref="C7171">IFERROR(XLOOKUP(A7171,'Asignacion Nov'!A:A,'Asignacion Nov'!B:B))</f>
        <v>EC-04</v>
      </c>
      <c r="D7171" s="38">
        <v>45625.10738425926</v>
      </c>
      <c r="E7171" s="36" t="s">
        <v>465</v>
      </c>
      <c r="F7171" s="37" t="str">
        <f t="array" ref="F7171">IFERROR(XLOOKUP(E7171,Operadores!A:A,Operadores!B:B))</f>
        <v>SANMAN</v>
      </c>
      <c r="G7171" s="36" t="s">
        <v>19</v>
      </c>
      <c r="H7171" s="39">
        <v>18.98</v>
      </c>
      <c r="I7171" s="40">
        <v>800.07</v>
      </c>
      <c r="J7171" s="41">
        <f t="shared" si="5"/>
        <v>15185.3286</v>
      </c>
      <c r="K7171" s="37" t="str">
        <f t="array" ref="K7171">IFERROR(XLOOKUP(G7171,'Tipo de carga'!A:A,'Tipo de carga'!B:B))</f>
        <v>Autoabasto</v>
      </c>
      <c r="L7171" s="37">
        <f t="shared" si="2"/>
        <v>48</v>
      </c>
      <c r="M7171" s="37">
        <f t="shared" si="3"/>
        <v>29</v>
      </c>
      <c r="N7171" s="37">
        <f t="shared" si="4"/>
        <v>11</v>
      </c>
      <c r="O7171" s="37" t="str">
        <f t="array" ref="O7171">IFERROR(XLOOKUP(K7171,'Tipo de carga'!B:B,'Tipo de carga'!C:C))</f>
        <v>Diesel</v>
      </c>
    </row>
    <row r="7172">
      <c r="A7172" s="36">
        <v>1903.0</v>
      </c>
      <c r="B7172" s="37" t="str">
        <f t="array" ref="B7172">IFERROR(XLOOKUP(A7172,'Asignacion Nov'!A:A,'Asignacion Nov'!C:C))</f>
        <v>Sayer Vuelteros</v>
      </c>
      <c r="C7172" s="37" t="str">
        <f t="array" ref="C7172">IFERROR(XLOOKUP(A7172,'Asignacion Nov'!A:A,'Asignacion Nov'!B:B))</f>
        <v>EC-04</v>
      </c>
      <c r="D7172" s="38">
        <v>45625.08221064815</v>
      </c>
      <c r="E7172" s="36" t="s">
        <v>45</v>
      </c>
      <c r="F7172" s="37" t="str">
        <f t="array" ref="F7172">IFERROR(XLOOKUP(E7172,Operadores!A:A,Operadores!B:B))</f>
        <v>HEREM</v>
      </c>
      <c r="G7172" s="36" t="s">
        <v>19</v>
      </c>
      <c r="H7172" s="39">
        <v>18.98</v>
      </c>
      <c r="I7172" s="40">
        <v>400.05</v>
      </c>
      <c r="J7172" s="41">
        <f t="shared" si="5"/>
        <v>7592.949</v>
      </c>
      <c r="K7172" s="37" t="str">
        <f t="array" ref="K7172">IFERROR(XLOOKUP(G7172,'Tipo de carga'!A:A,'Tipo de carga'!B:B))</f>
        <v>Autoabasto</v>
      </c>
      <c r="L7172" s="37">
        <f t="shared" si="2"/>
        <v>48</v>
      </c>
      <c r="M7172" s="37">
        <f t="shared" si="3"/>
        <v>29</v>
      </c>
      <c r="N7172" s="37">
        <f t="shared" si="4"/>
        <v>11</v>
      </c>
      <c r="O7172" s="37" t="str">
        <f t="array" ref="O7172">IFERROR(XLOOKUP(K7172,'Tipo de carga'!B:B,'Tipo de carga'!C:C))</f>
        <v>Diesel</v>
      </c>
    </row>
    <row r="7173">
      <c r="A7173" s="36">
        <v>1972.0</v>
      </c>
      <c r="B7173" s="37" t="str">
        <f t="array" ref="B7173">IFERROR(XLOOKUP(A7173,'Asignacion Nov'!A:A,'Asignacion Nov'!C:C))</f>
        <v>Sayer Sencillo</v>
      </c>
      <c r="C7173" s="37" t="str">
        <f t="array" ref="C7173">IFERROR(XLOOKUP(A7173,'Asignacion Nov'!A:A,'Asignacion Nov'!B:B))</f>
        <v>EC-04</v>
      </c>
      <c r="D7173" s="38">
        <v>45625.06394675926</v>
      </c>
      <c r="E7173" s="36" t="s">
        <v>59</v>
      </c>
      <c r="F7173" s="37" t="str">
        <f t="array" ref="F7173">IFERROR(XLOOKUP(E7173,Operadores!A:A,Operadores!B:B))</f>
        <v>ROMJOS</v>
      </c>
      <c r="G7173" s="36" t="s">
        <v>19</v>
      </c>
      <c r="H7173" s="39">
        <v>18.98</v>
      </c>
      <c r="I7173" s="40">
        <v>670.0</v>
      </c>
      <c r="J7173" s="41">
        <f t="shared" si="5"/>
        <v>12716.6</v>
      </c>
      <c r="K7173" s="37" t="str">
        <f t="array" ref="K7173">IFERROR(XLOOKUP(G7173,'Tipo de carga'!A:A,'Tipo de carga'!B:B))</f>
        <v>Autoabasto</v>
      </c>
      <c r="L7173" s="37">
        <f t="shared" si="2"/>
        <v>48</v>
      </c>
      <c r="M7173" s="37">
        <f t="shared" si="3"/>
        <v>29</v>
      </c>
      <c r="N7173" s="37">
        <f t="shared" si="4"/>
        <v>11</v>
      </c>
      <c r="O7173" s="37" t="str">
        <f t="array" ref="O7173">IFERROR(XLOOKUP(K7173,'Tipo de carga'!B:B,'Tipo de carga'!C:C))</f>
        <v>Diesel</v>
      </c>
    </row>
    <row r="7174">
      <c r="A7174" s="36">
        <v>1796.0</v>
      </c>
      <c r="B7174" s="37" t="str">
        <f t="array" ref="B7174">IFERROR(XLOOKUP(A7174,'Asignacion Nov'!A:A,'Asignacion Nov'!C:C))</f>
        <v>Peñafiel Tlajomulco</v>
      </c>
      <c r="C7174" s="37" t="str">
        <f t="array" ref="C7174">IFERROR(XLOOKUP(A7174,'Asignacion Nov'!A:A,'Asignacion Nov'!B:B))</f>
        <v>EC-06</v>
      </c>
      <c r="D7174" s="38">
        <v>45625.839594907404</v>
      </c>
      <c r="E7174" s="36" t="s">
        <v>351</v>
      </c>
      <c r="F7174" s="37" t="str">
        <f t="array" ref="F7174">IFERROR(XLOOKUP(E7174,Operadores!A:A,Operadores!B:B))</f>
        <v>GONOSC</v>
      </c>
      <c r="G7174" s="36" t="s">
        <v>75</v>
      </c>
      <c r="H7174" s="39">
        <v>20.1917</v>
      </c>
      <c r="I7174" s="40">
        <v>630.02</v>
      </c>
      <c r="J7174" s="41">
        <f t="shared" si="5"/>
        <v>12721.17483</v>
      </c>
      <c r="K7174" s="37" t="str">
        <f t="array" ref="K7174">IFERROR(XLOOKUP(G7174,'Tipo de carga'!A:A,'Tipo de carga'!B:B))</f>
        <v>Autoabasto</v>
      </c>
      <c r="L7174" s="37">
        <f t="shared" si="2"/>
        <v>48</v>
      </c>
      <c r="M7174" s="37">
        <f t="shared" si="3"/>
        <v>29</v>
      </c>
      <c r="N7174" s="37">
        <f t="shared" si="4"/>
        <v>11</v>
      </c>
      <c r="O7174" s="37" t="str">
        <f t="array" ref="O7174">IFERROR(XLOOKUP(K7174,'Tipo de carga'!B:B,'Tipo de carga'!C:C))</f>
        <v>Diesel</v>
      </c>
    </row>
    <row r="7175">
      <c r="A7175" s="36">
        <v>1829.0</v>
      </c>
      <c r="B7175" s="37" t="str">
        <f t="array" ref="B7175">IFERROR(XLOOKUP(A7175,'Asignacion Nov'!A:A,'Asignacion Nov'!C:C))</f>
        <v>Circuitos</v>
      </c>
      <c r="C7175" s="37" t="str">
        <f t="array" ref="C7175">IFERROR(XLOOKUP(A7175,'Asignacion Nov'!A:A,'Asignacion Nov'!B:B))</f>
        <v>EC-03</v>
      </c>
      <c r="D7175" s="38">
        <v>45625.76174768519</v>
      </c>
      <c r="E7175" s="36" t="s">
        <v>245</v>
      </c>
      <c r="F7175" s="37" t="str">
        <f t="array" ref="F7175">IFERROR(XLOOKUP(E7175,Operadores!A:A,Operadores!B:B))</f>
        <v>HERAL04</v>
      </c>
      <c r="G7175" s="36" t="s">
        <v>75</v>
      </c>
      <c r="H7175" s="39">
        <v>20.1917</v>
      </c>
      <c r="I7175" s="40">
        <v>540.0</v>
      </c>
      <c r="J7175" s="41">
        <f t="shared" si="5"/>
        <v>10903.518</v>
      </c>
      <c r="K7175" s="37" t="str">
        <f t="array" ref="K7175">IFERROR(XLOOKUP(G7175,'Tipo de carga'!A:A,'Tipo de carga'!B:B))</f>
        <v>Autoabasto</v>
      </c>
      <c r="L7175" s="37">
        <f t="shared" si="2"/>
        <v>48</v>
      </c>
      <c r="M7175" s="37">
        <f t="shared" si="3"/>
        <v>29</v>
      </c>
      <c r="N7175" s="37">
        <f t="shared" si="4"/>
        <v>11</v>
      </c>
      <c r="O7175" s="37" t="str">
        <f t="array" ref="O7175">IFERROR(XLOOKUP(K7175,'Tipo de carga'!B:B,'Tipo de carga'!C:C))</f>
        <v>Diesel</v>
      </c>
    </row>
    <row r="7176">
      <c r="A7176" s="36">
        <v>1965.0</v>
      </c>
      <c r="B7176" s="37" t="str">
        <f t="array" ref="B7176">IFERROR(XLOOKUP(A7176,'Asignacion Nov'!A:A,'Asignacion Nov'!C:C))</f>
        <v>Circuitos</v>
      </c>
      <c r="C7176" s="37" t="str">
        <f t="array" ref="C7176">IFERROR(XLOOKUP(A7176,'Asignacion Nov'!A:A,'Asignacion Nov'!B:B))</f>
        <v>EC-03</v>
      </c>
      <c r="D7176" s="38">
        <v>45625.454675925925</v>
      </c>
      <c r="E7176" s="36" t="s">
        <v>181</v>
      </c>
      <c r="F7176" s="37" t="str">
        <f t="array" ref="F7176">IFERROR(XLOOKUP(E7176,Operadores!A:A,Operadores!B:B))</f>
        <v>BREISR</v>
      </c>
      <c r="G7176" s="36" t="s">
        <v>75</v>
      </c>
      <c r="H7176" s="39">
        <v>20.1917</v>
      </c>
      <c r="I7176" s="40">
        <v>660.07</v>
      </c>
      <c r="J7176" s="41">
        <f t="shared" si="5"/>
        <v>13327.93542</v>
      </c>
      <c r="K7176" s="37" t="str">
        <f t="array" ref="K7176">IFERROR(XLOOKUP(G7176,'Tipo de carga'!A:A,'Tipo de carga'!B:B))</f>
        <v>Autoabasto</v>
      </c>
      <c r="L7176" s="37">
        <f t="shared" si="2"/>
        <v>48</v>
      </c>
      <c r="M7176" s="37">
        <f t="shared" si="3"/>
        <v>29</v>
      </c>
      <c r="N7176" s="37">
        <f t="shared" si="4"/>
        <v>11</v>
      </c>
      <c r="O7176" s="37" t="str">
        <f t="array" ref="O7176">IFERROR(XLOOKUP(K7176,'Tipo de carga'!B:B,'Tipo de carga'!C:C))</f>
        <v>Diesel</v>
      </c>
    </row>
    <row r="7177">
      <c r="A7177" s="36">
        <v>2041.0</v>
      </c>
      <c r="B7177" s="37" t="str">
        <f t="array" ref="B7177">IFERROR(XLOOKUP(A7177,'Asignacion Nov'!A:A,'Asignacion Nov'!C:C))</f>
        <v>PISA Gdl</v>
      </c>
      <c r="C7177" s="37" t="str">
        <f t="array" ref="C7177">IFERROR(XLOOKUP(A7177,'Asignacion Nov'!A:A,'Asignacion Nov'!B:B))</f>
        <v>EC-06</v>
      </c>
      <c r="D7177" s="38">
        <v>45625.328935185185</v>
      </c>
      <c r="E7177" s="36" t="s">
        <v>600</v>
      </c>
      <c r="F7177" s="37" t="str">
        <f t="array" ref="F7177">IFERROR(XLOOKUP(E7177,Operadores!A:A,Operadores!B:B))</f>
        <v>GONRAF</v>
      </c>
      <c r="G7177" s="36" t="s">
        <v>75</v>
      </c>
      <c r="H7177" s="39">
        <v>20.1917</v>
      </c>
      <c r="I7177" s="40">
        <v>252.02</v>
      </c>
      <c r="J7177" s="41">
        <f t="shared" si="5"/>
        <v>5088.712234</v>
      </c>
      <c r="K7177" s="37" t="str">
        <f t="array" ref="K7177">IFERROR(XLOOKUP(G7177,'Tipo de carga'!A:A,'Tipo de carga'!B:B))</f>
        <v>Autoabasto</v>
      </c>
      <c r="L7177" s="37">
        <f t="shared" si="2"/>
        <v>48</v>
      </c>
      <c r="M7177" s="37">
        <f t="shared" si="3"/>
        <v>29</v>
      </c>
      <c r="N7177" s="37">
        <f t="shared" si="4"/>
        <v>11</v>
      </c>
      <c r="O7177" s="37" t="str">
        <f t="array" ref="O7177">IFERROR(XLOOKUP(K7177,'Tipo de carga'!B:B,'Tipo de carga'!C:C))</f>
        <v>Diesel</v>
      </c>
    </row>
    <row r="7178">
      <c r="A7178" s="36">
        <v>1886.0</v>
      </c>
      <c r="B7178" s="37" t="str">
        <f t="array" ref="B7178">IFERROR(XLOOKUP(A7178,'Asignacion Nov'!A:A,'Asignacion Nov'!C:C))</f>
        <v>Circuitos</v>
      </c>
      <c r="C7178" s="37" t="str">
        <f t="array" ref="C7178">IFERROR(XLOOKUP(A7178,'Asignacion Nov'!A:A,'Asignacion Nov'!B:B))</f>
        <v>EC-03</v>
      </c>
      <c r="D7178" s="38">
        <v>45625.197905092595</v>
      </c>
      <c r="E7178" s="36" t="s">
        <v>260</v>
      </c>
      <c r="F7178" s="37" t="str">
        <f t="array" ref="F7178">IFERROR(XLOOKUP(E7178,Operadores!A:A,Operadores!B:B))</f>
        <v>CORER</v>
      </c>
      <c r="G7178" s="36" t="s">
        <v>75</v>
      </c>
      <c r="H7178" s="39">
        <v>20.1917</v>
      </c>
      <c r="I7178" s="40">
        <v>628.13</v>
      </c>
      <c r="J7178" s="41">
        <f t="shared" si="5"/>
        <v>12683.01252</v>
      </c>
      <c r="K7178" s="37" t="str">
        <f t="array" ref="K7178">IFERROR(XLOOKUP(G7178,'Tipo de carga'!A:A,'Tipo de carga'!B:B))</f>
        <v>Autoabasto</v>
      </c>
      <c r="L7178" s="37">
        <f t="shared" si="2"/>
        <v>48</v>
      </c>
      <c r="M7178" s="37">
        <f t="shared" si="3"/>
        <v>29</v>
      </c>
      <c r="N7178" s="37">
        <f t="shared" si="4"/>
        <v>11</v>
      </c>
      <c r="O7178" s="37" t="str">
        <f t="array" ref="O7178">IFERROR(XLOOKUP(K7178,'Tipo de carga'!B:B,'Tipo de carga'!C:C))</f>
        <v>Diesel</v>
      </c>
    </row>
    <row r="7179">
      <c r="A7179" s="36">
        <v>2080.0</v>
      </c>
      <c r="B7179" s="37" t="str">
        <f t="array" ref="B7179">IFERROR(XLOOKUP(A7179,'Asignacion Nov'!A:A,'Asignacion Nov'!C:C))</f>
        <v>Available</v>
      </c>
      <c r="C7179" s="37" t="str">
        <f t="array" ref="C7179">IFERROR(XLOOKUP(A7179,'Asignacion Nov'!A:A,'Asignacion Nov'!B:B))</f>
        <v>TTE</v>
      </c>
      <c r="D7179" s="38">
        <v>45625.1743287037</v>
      </c>
      <c r="E7179" s="36" t="s">
        <v>594</v>
      </c>
      <c r="F7179" s="37" t="str">
        <f t="array" ref="F7179">IFERROR(XLOOKUP(E7179,Operadores!A:A,Operadores!B:B))</f>
        <v>GOMIZT</v>
      </c>
      <c r="G7179" s="36" t="s">
        <v>75</v>
      </c>
      <c r="H7179" s="39">
        <v>20.1917</v>
      </c>
      <c r="I7179" s="40">
        <v>260.01</v>
      </c>
      <c r="J7179" s="41">
        <f t="shared" si="5"/>
        <v>5250.043917</v>
      </c>
      <c r="K7179" s="37" t="str">
        <f t="array" ref="K7179">IFERROR(XLOOKUP(G7179,'Tipo de carga'!A:A,'Tipo de carga'!B:B))</f>
        <v>Autoabasto</v>
      </c>
      <c r="L7179" s="37">
        <f t="shared" si="2"/>
        <v>48</v>
      </c>
      <c r="M7179" s="37">
        <f t="shared" si="3"/>
        <v>29</v>
      </c>
      <c r="N7179" s="37">
        <f t="shared" si="4"/>
        <v>11</v>
      </c>
      <c r="O7179" s="37" t="str">
        <f t="array" ref="O7179">IFERROR(XLOOKUP(K7179,'Tipo de carga'!B:B,'Tipo de carga'!C:C))</f>
        <v>Diesel</v>
      </c>
    </row>
    <row r="7180">
      <c r="A7180" s="36">
        <v>1855.0</v>
      </c>
      <c r="B7180" s="37" t="str">
        <f t="array" ref="B7180">IFERROR(XLOOKUP(A7180,'Asignacion Nov'!A:A,'Asignacion Nov'!C:C))</f>
        <v>Circuitos</v>
      </c>
      <c r="C7180" s="37" t="str">
        <f t="array" ref="C7180">IFERROR(XLOOKUP(A7180,'Asignacion Nov'!A:A,'Asignacion Nov'!B:B))</f>
        <v>EC-03</v>
      </c>
      <c r="D7180" s="38">
        <v>45625.127962962964</v>
      </c>
      <c r="E7180" s="36" t="s">
        <v>328</v>
      </c>
      <c r="F7180" s="37" t="str">
        <f t="array" ref="F7180">IFERROR(XLOOKUP(E7180,Operadores!A:A,Operadores!B:B))</f>
        <v>REYPED</v>
      </c>
      <c r="G7180" s="36" t="s">
        <v>75</v>
      </c>
      <c r="H7180" s="39">
        <v>20.1917</v>
      </c>
      <c r="I7180" s="40">
        <v>527.92</v>
      </c>
      <c r="J7180" s="41">
        <f t="shared" si="5"/>
        <v>10659.60226</v>
      </c>
      <c r="K7180" s="37" t="str">
        <f t="array" ref="K7180">IFERROR(XLOOKUP(G7180,'Tipo de carga'!A:A,'Tipo de carga'!B:B))</f>
        <v>Autoabasto</v>
      </c>
      <c r="L7180" s="37">
        <f t="shared" si="2"/>
        <v>48</v>
      </c>
      <c r="M7180" s="37">
        <f t="shared" si="3"/>
        <v>29</v>
      </c>
      <c r="N7180" s="37">
        <f t="shared" si="4"/>
        <v>11</v>
      </c>
      <c r="O7180" s="37" t="str">
        <f t="array" ref="O7180">IFERROR(XLOOKUP(K7180,'Tipo de carga'!B:B,'Tipo de carga'!C:C))</f>
        <v>Diesel</v>
      </c>
    </row>
    <row r="7181">
      <c r="A7181" s="36">
        <v>2061.0</v>
      </c>
      <c r="B7181" s="37" t="str">
        <f t="array" ref="B7181">IFERROR(XLOOKUP(A7181,'Asignacion Nov'!A:A,'Asignacion Nov'!C:C))</f>
        <v>PISA Gdl</v>
      </c>
      <c r="C7181" s="37" t="str">
        <f t="array" ref="C7181">IFERROR(XLOOKUP(A7181,'Asignacion Nov'!A:A,'Asignacion Nov'!B:B))</f>
        <v>EC-06</v>
      </c>
      <c r="D7181" s="38">
        <v>45625.03811342592</v>
      </c>
      <c r="E7181" s="36" t="s">
        <v>270</v>
      </c>
      <c r="F7181" s="37" t="str">
        <f t="array" ref="F7181">IFERROR(XLOOKUP(E7181,Operadores!A:A,Operadores!B:B))</f>
        <v>RESEDU</v>
      </c>
      <c r="G7181" s="36" t="s">
        <v>75</v>
      </c>
      <c r="H7181" s="39">
        <v>20.1917</v>
      </c>
      <c r="I7181" s="40">
        <v>171.04</v>
      </c>
      <c r="J7181" s="41">
        <f t="shared" si="5"/>
        <v>3453.588368</v>
      </c>
      <c r="K7181" s="37" t="str">
        <f t="array" ref="K7181">IFERROR(XLOOKUP(G7181,'Tipo de carga'!A:A,'Tipo de carga'!B:B))</f>
        <v>Autoabasto</v>
      </c>
      <c r="L7181" s="37">
        <f t="shared" si="2"/>
        <v>48</v>
      </c>
      <c r="M7181" s="37">
        <f t="shared" si="3"/>
        <v>29</v>
      </c>
      <c r="N7181" s="37">
        <f t="shared" si="4"/>
        <v>11</v>
      </c>
      <c r="O7181" s="37" t="str">
        <f t="array" ref="O7181">IFERROR(XLOOKUP(K7181,'Tipo de carga'!B:B,'Tipo de carga'!C:C))</f>
        <v>Diesel</v>
      </c>
    </row>
    <row r="7182">
      <c r="A7182" s="36">
        <v>2077.0</v>
      </c>
      <c r="B7182" s="37" t="str">
        <f t="array" ref="B7182">IFERROR(XLOOKUP(A7182,'Asignacion Nov'!A:A,'Asignacion Nov'!C:C))</f>
        <v>Available</v>
      </c>
      <c r="C7182" s="37" t="str">
        <f t="array" ref="C7182">IFERROR(XLOOKUP(A7182,'Asignacion Nov'!A:A,'Asignacion Nov'!B:B))</f>
        <v>TTE</v>
      </c>
      <c r="D7182" s="38">
        <v>45625.01840277778</v>
      </c>
      <c r="E7182" s="36" t="s">
        <v>573</v>
      </c>
      <c r="F7182" s="37" t="str">
        <f t="array" ref="F7182">IFERROR(XLOOKUP(E7182,Operadores!A:A,Operadores!B:B))</f>
        <v>FLOJOS02</v>
      </c>
      <c r="G7182" s="36" t="s">
        <v>75</v>
      </c>
      <c r="H7182" s="39">
        <v>20.1917</v>
      </c>
      <c r="I7182" s="40">
        <v>91.96</v>
      </c>
      <c r="J7182" s="41">
        <f t="shared" si="5"/>
        <v>1856.828732</v>
      </c>
      <c r="K7182" s="37" t="str">
        <f t="array" ref="K7182">IFERROR(XLOOKUP(G7182,'Tipo de carga'!A:A,'Tipo de carga'!B:B))</f>
        <v>Autoabasto</v>
      </c>
      <c r="L7182" s="37">
        <f t="shared" si="2"/>
        <v>48</v>
      </c>
      <c r="M7182" s="37">
        <f t="shared" si="3"/>
        <v>29</v>
      </c>
      <c r="N7182" s="37">
        <f t="shared" si="4"/>
        <v>11</v>
      </c>
      <c r="O7182" s="37" t="str">
        <f t="array" ref="O7182">IFERROR(XLOOKUP(K7182,'Tipo de carga'!B:B,'Tipo de carga'!C:C))</f>
        <v>Diesel</v>
      </c>
    </row>
    <row r="7183">
      <c r="A7183" s="36">
        <v>1888.0</v>
      </c>
      <c r="B7183" s="37" t="str">
        <f t="array" ref="B7183">IFERROR(XLOOKUP(A7183,'Asignacion Nov'!A:A,'Asignacion Nov'!C:C))</f>
        <v>Circuitos</v>
      </c>
      <c r="C7183" s="37" t="str">
        <f t="array" ref="C7183">IFERROR(XLOOKUP(A7183,'Asignacion Nov'!A:A,'Asignacion Nov'!B:B))</f>
        <v>EC-03</v>
      </c>
      <c r="D7183" s="38">
        <v>45625.55936342593</v>
      </c>
      <c r="E7183" s="36" t="s">
        <v>588</v>
      </c>
      <c r="F7183" s="37" t="str">
        <f t="array" ref="F7183">IFERROR(XLOOKUP(E7183,Operadores!A:A,Operadores!B:B))</f>
        <v>CONMAU</v>
      </c>
      <c r="G7183" s="36" t="s">
        <v>274</v>
      </c>
      <c r="H7183" s="39">
        <v>19.63136</v>
      </c>
      <c r="I7183" s="40">
        <v>580.01</v>
      </c>
      <c r="J7183" s="41">
        <f t="shared" si="5"/>
        <v>11386.38511</v>
      </c>
      <c r="K7183" s="37" t="str">
        <f t="array" ref="K7183">IFERROR(XLOOKUP(G7183,'Tipo de carga'!A:A,'Tipo de carga'!B:B))</f>
        <v>Autoabasto</v>
      </c>
      <c r="L7183" s="37">
        <f t="shared" si="2"/>
        <v>48</v>
      </c>
      <c r="M7183" s="37">
        <f t="shared" si="3"/>
        <v>29</v>
      </c>
      <c r="N7183" s="37">
        <f t="shared" si="4"/>
        <v>11</v>
      </c>
      <c r="O7183" s="37" t="str">
        <f t="array" ref="O7183">IFERROR(XLOOKUP(K7183,'Tipo de carga'!B:B,'Tipo de carga'!C:C))</f>
        <v>Diesel</v>
      </c>
    </row>
    <row r="7184">
      <c r="A7184" s="36">
        <v>1828.0</v>
      </c>
      <c r="B7184" s="37" t="str">
        <f t="array" ref="B7184">IFERROR(XLOOKUP(A7184,'Asignacion Nov'!A:A,'Asignacion Nov'!C:C))</f>
        <v>Circuitos</v>
      </c>
      <c r="C7184" s="37" t="str">
        <f t="array" ref="C7184">IFERROR(XLOOKUP(A7184,'Asignacion Nov'!A:A,'Asignacion Nov'!B:B))</f>
        <v>EC-03</v>
      </c>
      <c r="D7184" s="38">
        <v>45625.22447916667</v>
      </c>
      <c r="E7184" s="36" t="s">
        <v>414</v>
      </c>
      <c r="F7184" s="37" t="str">
        <f t="array" ref="F7184">IFERROR(XLOOKUP(E7184,Operadores!A:A,Operadores!B:B))</f>
        <v>CRUBE</v>
      </c>
      <c r="G7184" s="36" t="s">
        <v>274</v>
      </c>
      <c r="H7184" s="39">
        <v>19.63136</v>
      </c>
      <c r="I7184" s="40">
        <v>308.03</v>
      </c>
      <c r="J7184" s="41">
        <f t="shared" si="5"/>
        <v>6047.047821</v>
      </c>
      <c r="K7184" s="37" t="str">
        <f t="array" ref="K7184">IFERROR(XLOOKUP(G7184,'Tipo de carga'!A:A,'Tipo de carga'!B:B))</f>
        <v>Autoabasto</v>
      </c>
      <c r="L7184" s="37">
        <f t="shared" si="2"/>
        <v>48</v>
      </c>
      <c r="M7184" s="37">
        <f t="shared" si="3"/>
        <v>29</v>
      </c>
      <c r="N7184" s="37">
        <f t="shared" si="4"/>
        <v>11</v>
      </c>
      <c r="O7184" s="37" t="str">
        <f t="array" ref="O7184">IFERROR(XLOOKUP(K7184,'Tipo de carga'!B:B,'Tipo de carga'!C:C))</f>
        <v>Diesel</v>
      </c>
    </row>
    <row r="7185">
      <c r="A7185" s="36">
        <v>1991.0</v>
      </c>
      <c r="B7185" s="37" t="str">
        <f t="array" ref="B7185">IFERROR(XLOOKUP(A7185,'Asignacion Nov'!A:A,'Asignacion Nov'!C:C))</f>
        <v>MeLi Dedicado Merida</v>
      </c>
      <c r="C7185" s="37" t="str">
        <f t="array" ref="C7185">IFERROR(XLOOKUP(A7185,'Asignacion Nov'!A:A,'Asignacion Nov'!B:B))</f>
        <v>EC-05</v>
      </c>
      <c r="D7185" s="38">
        <v>45625.96199074074</v>
      </c>
      <c r="E7185" s="36" t="s">
        <v>204</v>
      </c>
      <c r="F7185" s="37" t="str">
        <f t="array" ref="F7185">IFERROR(XLOOKUP(E7185,Operadores!A:A,Operadores!B:B))</f>
        <v>AGUARM</v>
      </c>
      <c r="G7185" s="36" t="s">
        <v>42</v>
      </c>
      <c r="H7185" s="39">
        <v>19.82101</v>
      </c>
      <c r="I7185" s="40">
        <v>228.27</v>
      </c>
      <c r="J7185" s="41">
        <f t="shared" si="5"/>
        <v>4524.541953</v>
      </c>
      <c r="K7185" s="37" t="str">
        <f t="array" ref="K7185">IFERROR(XLOOKUP(G7185,'Tipo de carga'!A:A,'Tipo de carga'!B:B))</f>
        <v>Autoabasto</v>
      </c>
      <c r="L7185" s="37">
        <f t="shared" si="2"/>
        <v>48</v>
      </c>
      <c r="M7185" s="37">
        <f t="shared" si="3"/>
        <v>29</v>
      </c>
      <c r="N7185" s="37">
        <f t="shared" si="4"/>
        <v>11</v>
      </c>
      <c r="O7185" s="37" t="str">
        <f t="array" ref="O7185">IFERROR(XLOOKUP(K7185,'Tipo de carga'!B:B,'Tipo de carga'!C:C))</f>
        <v>Diesel</v>
      </c>
    </row>
    <row r="7186">
      <c r="A7186" s="36">
        <v>1736.0</v>
      </c>
      <c r="B7186" s="37" t="str">
        <f t="array" ref="B7186">IFERROR(XLOOKUP(A7186,'Asignacion Nov'!A:A,'Asignacion Nov'!C:C))</f>
        <v>Wm Full</v>
      </c>
      <c r="C7186" s="37" t="str">
        <f t="array" ref="C7186">IFERROR(XLOOKUP(A7186,'Asignacion Nov'!A:A,'Asignacion Nov'!B:B))</f>
        <v>EC-08</v>
      </c>
      <c r="D7186" s="38">
        <v>45625.879166666666</v>
      </c>
      <c r="E7186" s="36" t="s">
        <v>476</v>
      </c>
      <c r="F7186" s="37" t="str">
        <f t="array" ref="F7186">IFERROR(XLOOKUP(E7186,Operadores!A:A,Operadores!B:B))</f>
        <v>VILJE</v>
      </c>
      <c r="G7186" s="36" t="s">
        <v>42</v>
      </c>
      <c r="H7186" s="39">
        <v>19.82101</v>
      </c>
      <c r="I7186" s="40">
        <v>428.01</v>
      </c>
      <c r="J7186" s="41">
        <f t="shared" si="5"/>
        <v>8483.59049</v>
      </c>
      <c r="K7186" s="37" t="str">
        <f t="array" ref="K7186">IFERROR(XLOOKUP(G7186,'Tipo de carga'!A:A,'Tipo de carga'!B:B))</f>
        <v>Autoabasto</v>
      </c>
      <c r="L7186" s="37">
        <f t="shared" si="2"/>
        <v>48</v>
      </c>
      <c r="M7186" s="37">
        <f t="shared" si="3"/>
        <v>29</v>
      </c>
      <c r="N7186" s="37">
        <f t="shared" si="4"/>
        <v>11</v>
      </c>
      <c r="O7186" s="37" t="str">
        <f t="array" ref="O7186">IFERROR(XLOOKUP(K7186,'Tipo de carga'!B:B,'Tipo de carga'!C:C))</f>
        <v>Diesel</v>
      </c>
    </row>
    <row r="7187">
      <c r="A7187" s="36">
        <v>1800.0</v>
      </c>
      <c r="B7187" s="37" t="str">
        <f t="array" ref="B7187">IFERROR(XLOOKUP(A7187,'Asignacion Nov'!A:A,'Asignacion Nov'!C:C))</f>
        <v>Sayer Full</v>
      </c>
      <c r="C7187" s="37" t="str">
        <f t="array" ref="C7187">IFERROR(XLOOKUP(A7187,'Asignacion Nov'!A:A,'Asignacion Nov'!B:B))</f>
        <v>EC-04</v>
      </c>
      <c r="D7187" s="38">
        <v>45625.870358796295</v>
      </c>
      <c r="E7187" s="36" t="s">
        <v>73</v>
      </c>
      <c r="F7187" s="37" t="str">
        <f t="array" ref="F7187">IFERROR(XLOOKUP(E7187,Operadores!A:A,Operadores!B:B))</f>
        <v>PERJU03</v>
      </c>
      <c r="G7187" s="36" t="s">
        <v>42</v>
      </c>
      <c r="H7187" s="39">
        <v>19.82101</v>
      </c>
      <c r="I7187" s="40">
        <v>580.0</v>
      </c>
      <c r="J7187" s="41">
        <f t="shared" si="5"/>
        <v>11496.1858</v>
      </c>
      <c r="K7187" s="37" t="str">
        <f t="array" ref="K7187">IFERROR(XLOOKUP(G7187,'Tipo de carga'!A:A,'Tipo de carga'!B:B))</f>
        <v>Autoabasto</v>
      </c>
      <c r="L7187" s="37">
        <f t="shared" si="2"/>
        <v>48</v>
      </c>
      <c r="M7187" s="37">
        <f t="shared" si="3"/>
        <v>29</v>
      </c>
      <c r="N7187" s="37">
        <f t="shared" si="4"/>
        <v>11</v>
      </c>
      <c r="O7187" s="37" t="str">
        <f t="array" ref="O7187">IFERROR(XLOOKUP(K7187,'Tipo de carga'!B:B,'Tipo de carga'!C:C))</f>
        <v>Diesel</v>
      </c>
    </row>
    <row r="7188">
      <c r="A7188" s="36">
        <v>1730.0</v>
      </c>
      <c r="B7188" s="37" t="str">
        <f t="array" ref="B7188">IFERROR(XLOOKUP(A7188,'Asignacion Nov'!A:A,'Asignacion Nov'!C:C))</f>
        <v>Wm Sencillo</v>
      </c>
      <c r="C7188" s="37" t="str">
        <f t="array" ref="C7188">IFERROR(XLOOKUP(A7188,'Asignacion Nov'!A:A,'Asignacion Nov'!B:B))</f>
        <v>EC-08</v>
      </c>
      <c r="D7188" s="38">
        <v>45625.8684375</v>
      </c>
      <c r="E7188" s="36" t="s">
        <v>303</v>
      </c>
      <c r="F7188" s="37" t="str">
        <f t="array" ref="F7188">IFERROR(XLOOKUP(E7188,Operadores!A:A,Operadores!B:B))</f>
        <v>CAMVI01</v>
      </c>
      <c r="G7188" s="36" t="s">
        <v>42</v>
      </c>
      <c r="H7188" s="39">
        <v>19.82101</v>
      </c>
      <c r="I7188" s="40">
        <v>384.03</v>
      </c>
      <c r="J7188" s="41">
        <f t="shared" si="5"/>
        <v>7611.86247</v>
      </c>
      <c r="K7188" s="37" t="str">
        <f t="array" ref="K7188">IFERROR(XLOOKUP(G7188,'Tipo de carga'!A:A,'Tipo de carga'!B:B))</f>
        <v>Autoabasto</v>
      </c>
      <c r="L7188" s="37">
        <f t="shared" si="2"/>
        <v>48</v>
      </c>
      <c r="M7188" s="37">
        <f t="shared" si="3"/>
        <v>29</v>
      </c>
      <c r="N7188" s="37">
        <f t="shared" si="4"/>
        <v>11</v>
      </c>
      <c r="O7188" s="37" t="str">
        <f t="array" ref="O7188">IFERROR(XLOOKUP(K7188,'Tipo de carga'!B:B,'Tipo de carga'!C:C))</f>
        <v>Diesel</v>
      </c>
    </row>
    <row r="7189">
      <c r="A7189" s="36">
        <v>1905.0</v>
      </c>
      <c r="B7189" s="37" t="str">
        <f t="array" ref="B7189">IFERROR(XLOOKUP(A7189,'Asignacion Nov'!A:A,'Asignacion Nov'!C:C))</f>
        <v>MeLi asignado SD</v>
      </c>
      <c r="C7189" s="37" t="str">
        <f t="array" ref="C7189">IFERROR(XLOOKUP(A7189,'Asignacion Nov'!A:A,'Asignacion Nov'!B:B))</f>
        <v>EC-05</v>
      </c>
      <c r="D7189" s="38">
        <v>45625.84361111111</v>
      </c>
      <c r="E7189" s="36" t="s">
        <v>367</v>
      </c>
      <c r="F7189" s="37" t="str">
        <f t="array" ref="F7189">IFERROR(XLOOKUP(E7189,Operadores!A:A,Operadores!B:B))</f>
        <v>ALTJOS</v>
      </c>
      <c r="G7189" s="36" t="s">
        <v>42</v>
      </c>
      <c r="H7189" s="39">
        <v>19.82101</v>
      </c>
      <c r="I7189" s="40">
        <v>835.98</v>
      </c>
      <c r="J7189" s="41">
        <f t="shared" si="5"/>
        <v>16569.96794</v>
      </c>
      <c r="K7189" s="37" t="str">
        <f t="array" ref="K7189">IFERROR(XLOOKUP(G7189,'Tipo de carga'!A:A,'Tipo de carga'!B:B))</f>
        <v>Autoabasto</v>
      </c>
      <c r="L7189" s="37">
        <f t="shared" si="2"/>
        <v>48</v>
      </c>
      <c r="M7189" s="37">
        <f t="shared" si="3"/>
        <v>29</v>
      </c>
      <c r="N7189" s="37">
        <f t="shared" si="4"/>
        <v>11</v>
      </c>
      <c r="O7189" s="37" t="str">
        <f t="array" ref="O7189">IFERROR(XLOOKUP(K7189,'Tipo de carga'!B:B,'Tipo de carga'!C:C))</f>
        <v>Diesel</v>
      </c>
    </row>
    <row r="7190">
      <c r="A7190" s="36">
        <v>1958.0</v>
      </c>
      <c r="B7190" s="37" t="str">
        <f t="array" ref="B7190">IFERROR(XLOOKUP(A7190,'Asignacion Nov'!A:A,'Asignacion Nov'!C:C))</f>
        <v>Full Liver</v>
      </c>
      <c r="C7190" s="37" t="str">
        <f t="array" ref="C7190">IFERROR(XLOOKUP(A7190,'Asignacion Nov'!A:A,'Asignacion Nov'!B:B))</f>
        <v>EC-01</v>
      </c>
      <c r="D7190" s="38">
        <v>45625.82540509259</v>
      </c>
      <c r="E7190" s="36" t="s">
        <v>218</v>
      </c>
      <c r="F7190" s="37" t="str">
        <f t="array" ref="F7190">IFERROR(XLOOKUP(E7190,Operadores!A:A,Operadores!B:B))</f>
        <v>MONAL</v>
      </c>
      <c r="G7190" s="36" t="s">
        <v>42</v>
      </c>
      <c r="H7190" s="39">
        <v>19.82101</v>
      </c>
      <c r="I7190" s="40">
        <v>370.04</v>
      </c>
      <c r="J7190" s="41">
        <f t="shared" si="5"/>
        <v>7334.56654</v>
      </c>
      <c r="K7190" s="37" t="str">
        <f t="array" ref="K7190">IFERROR(XLOOKUP(G7190,'Tipo de carga'!A:A,'Tipo de carga'!B:B))</f>
        <v>Autoabasto</v>
      </c>
      <c r="L7190" s="37">
        <f t="shared" si="2"/>
        <v>48</v>
      </c>
      <c r="M7190" s="37">
        <f t="shared" si="3"/>
        <v>29</v>
      </c>
      <c r="N7190" s="37">
        <f t="shared" si="4"/>
        <v>11</v>
      </c>
      <c r="O7190" s="37" t="str">
        <f t="array" ref="O7190">IFERROR(XLOOKUP(K7190,'Tipo de carga'!B:B,'Tipo de carga'!C:C))</f>
        <v>Diesel</v>
      </c>
    </row>
    <row r="7191">
      <c r="A7191" s="36">
        <v>1894.0</v>
      </c>
      <c r="B7191" s="37" t="str">
        <f t="array" ref="B7191">IFERROR(XLOOKUP(A7191,'Asignacion Nov'!A:A,'Asignacion Nov'!C:C))</f>
        <v>Pipas</v>
      </c>
      <c r="C7191" s="37" t="str">
        <f t="array" ref="C7191">IFERROR(XLOOKUP(A7191,'Asignacion Nov'!A:A,'Asignacion Nov'!B:B))</f>
        <v>EC-02</v>
      </c>
      <c r="D7191" s="38">
        <v>45625.81631944444</v>
      </c>
      <c r="E7191" s="36" t="s">
        <v>403</v>
      </c>
      <c r="F7191" s="37" t="str">
        <f t="array" ref="F7191">IFERROR(XLOOKUP(E7191,Operadores!A:A,Operadores!B:B))</f>
        <v>LOPJU</v>
      </c>
      <c r="G7191" s="36" t="s">
        <v>42</v>
      </c>
      <c r="H7191" s="39">
        <v>19.82101</v>
      </c>
      <c r="I7191" s="40">
        <v>660.01</v>
      </c>
      <c r="J7191" s="41">
        <f t="shared" si="5"/>
        <v>13082.06481</v>
      </c>
      <c r="K7191" s="37" t="str">
        <f t="array" ref="K7191">IFERROR(XLOOKUP(G7191,'Tipo de carga'!A:A,'Tipo de carga'!B:B))</f>
        <v>Autoabasto</v>
      </c>
      <c r="L7191" s="37">
        <f t="shared" si="2"/>
        <v>48</v>
      </c>
      <c r="M7191" s="37">
        <f t="shared" si="3"/>
        <v>29</v>
      </c>
      <c r="N7191" s="37">
        <f t="shared" si="4"/>
        <v>11</v>
      </c>
      <c r="O7191" s="37" t="str">
        <f t="array" ref="O7191">IFERROR(XLOOKUP(K7191,'Tipo de carga'!B:B,'Tipo de carga'!C:C))</f>
        <v>Diesel</v>
      </c>
    </row>
    <row r="7192">
      <c r="A7192" s="36">
        <v>1895.0</v>
      </c>
      <c r="B7192" s="37" t="str">
        <f t="array" ref="B7192">IFERROR(XLOOKUP(A7192,'Asignacion Nov'!A:A,'Asignacion Nov'!C:C))</f>
        <v>Sayer Sencillo</v>
      </c>
      <c r="C7192" s="37" t="str">
        <f t="array" ref="C7192">IFERROR(XLOOKUP(A7192,'Asignacion Nov'!A:A,'Asignacion Nov'!B:B))</f>
        <v>EC-04</v>
      </c>
      <c r="D7192" s="38">
        <v>45625.792395833334</v>
      </c>
      <c r="E7192" s="36" t="s">
        <v>258</v>
      </c>
      <c r="F7192" s="37" t="str">
        <f t="array" ref="F7192">IFERROR(XLOOKUP(E7192,Operadores!A:A,Operadores!B:B))</f>
        <v>REYJU02</v>
      </c>
      <c r="G7192" s="36" t="s">
        <v>42</v>
      </c>
      <c r="H7192" s="39">
        <v>19.82101</v>
      </c>
      <c r="I7192" s="40">
        <v>410.03</v>
      </c>
      <c r="J7192" s="41">
        <f t="shared" si="5"/>
        <v>8127.20873</v>
      </c>
      <c r="K7192" s="37" t="str">
        <f t="array" ref="K7192">IFERROR(XLOOKUP(G7192,'Tipo de carga'!A:A,'Tipo de carga'!B:B))</f>
        <v>Autoabasto</v>
      </c>
      <c r="L7192" s="37">
        <f t="shared" si="2"/>
        <v>48</v>
      </c>
      <c r="M7192" s="37">
        <f t="shared" si="3"/>
        <v>29</v>
      </c>
      <c r="N7192" s="37">
        <f t="shared" si="4"/>
        <v>11</v>
      </c>
      <c r="O7192" s="37" t="str">
        <f t="array" ref="O7192">IFERROR(XLOOKUP(K7192,'Tipo de carga'!B:B,'Tipo de carga'!C:C))</f>
        <v>Diesel</v>
      </c>
    </row>
    <row r="7193">
      <c r="A7193" s="36">
        <v>2004.0</v>
      </c>
      <c r="B7193" s="37" t="str">
        <f t="array" ref="B7193">IFERROR(XLOOKUP(A7193,'Asignacion Nov'!A:A,'Asignacion Nov'!C:C))</f>
        <v>MeLi Dedicado Merida</v>
      </c>
      <c r="C7193" s="37" t="str">
        <f t="array" ref="C7193">IFERROR(XLOOKUP(A7193,'Asignacion Nov'!A:A,'Asignacion Nov'!B:B))</f>
        <v>EC-05</v>
      </c>
      <c r="D7193" s="38">
        <v>45625.787511574075</v>
      </c>
      <c r="E7193" s="36" t="s">
        <v>603</v>
      </c>
      <c r="F7193" s="37" t="str">
        <f t="array" ref="F7193">IFERROR(XLOOKUP(E7193,Operadores!A:A,Operadores!B:B))</f>
        <v>SARJO</v>
      </c>
      <c r="G7193" s="36" t="s">
        <v>42</v>
      </c>
      <c r="H7193" s="39">
        <v>19.82101</v>
      </c>
      <c r="I7193" s="40">
        <v>520.04</v>
      </c>
      <c r="J7193" s="41">
        <f t="shared" si="5"/>
        <v>10307.71804</v>
      </c>
      <c r="K7193" s="37" t="str">
        <f t="array" ref="K7193">IFERROR(XLOOKUP(G7193,'Tipo de carga'!A:A,'Tipo de carga'!B:B))</f>
        <v>Autoabasto</v>
      </c>
      <c r="L7193" s="37">
        <f t="shared" si="2"/>
        <v>48</v>
      </c>
      <c r="M7193" s="37">
        <f t="shared" si="3"/>
        <v>29</v>
      </c>
      <c r="N7193" s="37">
        <f t="shared" si="4"/>
        <v>11</v>
      </c>
      <c r="O7193" s="37" t="str">
        <f t="array" ref="O7193">IFERROR(XLOOKUP(K7193,'Tipo de carga'!B:B,'Tipo de carga'!C:C))</f>
        <v>Diesel</v>
      </c>
    </row>
    <row r="7194">
      <c r="A7194" s="36">
        <v>1715.0</v>
      </c>
      <c r="B7194" s="37" t="str">
        <f t="array" ref="B7194">IFERROR(XLOOKUP(A7194,'Asignacion Nov'!A:A,'Asignacion Nov'!C:C))</f>
        <v>Wm Sencillo</v>
      </c>
      <c r="C7194" s="37" t="str">
        <f t="array" ref="C7194">IFERROR(XLOOKUP(A7194,'Asignacion Nov'!A:A,'Asignacion Nov'!B:B))</f>
        <v>EC-08</v>
      </c>
      <c r="D7194" s="38">
        <v>45625.753113425926</v>
      </c>
      <c r="E7194" s="36" t="s">
        <v>293</v>
      </c>
      <c r="F7194" s="37" t="str">
        <f t="array" ref="F7194">IFERROR(XLOOKUP(E7194,Operadores!A:A,Operadores!B:B))</f>
        <v>LOPFER</v>
      </c>
      <c r="G7194" s="36" t="s">
        <v>42</v>
      </c>
      <c r="H7194" s="39">
        <v>19.82101</v>
      </c>
      <c r="I7194" s="40">
        <v>80.0</v>
      </c>
      <c r="J7194" s="41">
        <f t="shared" si="5"/>
        <v>1585.6808</v>
      </c>
      <c r="K7194" s="37" t="str">
        <f t="array" ref="K7194">IFERROR(XLOOKUP(G7194,'Tipo de carga'!A:A,'Tipo de carga'!B:B))</f>
        <v>Autoabasto</v>
      </c>
      <c r="L7194" s="37">
        <f t="shared" si="2"/>
        <v>48</v>
      </c>
      <c r="M7194" s="37">
        <f t="shared" si="3"/>
        <v>29</v>
      </c>
      <c r="N7194" s="37">
        <f t="shared" si="4"/>
        <v>11</v>
      </c>
      <c r="O7194" s="37" t="str">
        <f t="array" ref="O7194">IFERROR(XLOOKUP(K7194,'Tipo de carga'!B:B,'Tipo de carga'!C:C))</f>
        <v>Diesel</v>
      </c>
    </row>
    <row r="7195">
      <c r="A7195" s="36">
        <v>1835.0</v>
      </c>
      <c r="B7195" s="37" t="str">
        <f t="array" ref="B7195">IFERROR(XLOOKUP(A7195,'Asignacion Nov'!A:A,'Asignacion Nov'!C:C))</f>
        <v>Sayer Full</v>
      </c>
      <c r="C7195" s="37" t="str">
        <f t="array" ref="C7195">IFERROR(XLOOKUP(A7195,'Asignacion Nov'!A:A,'Asignacion Nov'!B:B))</f>
        <v>EC-04</v>
      </c>
      <c r="D7195" s="38">
        <v>45625.74787037037</v>
      </c>
      <c r="E7195" s="36" t="s">
        <v>512</v>
      </c>
      <c r="F7195" s="37" t="str">
        <f t="array" ref="F7195">IFERROR(XLOOKUP(E7195,Operadores!A:A,Operadores!B:B))</f>
        <v>GARCRU</v>
      </c>
      <c r="G7195" s="36" t="s">
        <v>42</v>
      </c>
      <c r="H7195" s="39">
        <v>19.82101</v>
      </c>
      <c r="I7195" s="40">
        <v>399.36</v>
      </c>
      <c r="J7195" s="41">
        <f t="shared" si="5"/>
        <v>7915.718554</v>
      </c>
      <c r="K7195" s="37" t="str">
        <f t="array" ref="K7195">IFERROR(XLOOKUP(G7195,'Tipo de carga'!A:A,'Tipo de carga'!B:B))</f>
        <v>Autoabasto</v>
      </c>
      <c r="L7195" s="37">
        <f t="shared" si="2"/>
        <v>48</v>
      </c>
      <c r="M7195" s="37">
        <f t="shared" si="3"/>
        <v>29</v>
      </c>
      <c r="N7195" s="37">
        <f t="shared" si="4"/>
        <v>11</v>
      </c>
      <c r="O7195" s="37" t="str">
        <f t="array" ref="O7195">IFERROR(XLOOKUP(K7195,'Tipo de carga'!B:B,'Tipo de carga'!C:C))</f>
        <v>Diesel</v>
      </c>
    </row>
    <row r="7196">
      <c r="A7196" s="36">
        <v>1964.0</v>
      </c>
      <c r="B7196" s="37" t="str">
        <f t="array" ref="B7196">IFERROR(XLOOKUP(A7196,'Asignacion Nov'!A:A,'Asignacion Nov'!C:C))</f>
        <v>MeLi asignado SD</v>
      </c>
      <c r="C7196" s="37" t="str">
        <f t="array" ref="C7196">IFERROR(XLOOKUP(A7196,'Asignacion Nov'!A:A,'Asignacion Nov'!B:B))</f>
        <v>EC-05</v>
      </c>
      <c r="D7196" s="38">
        <v>45625.575208333335</v>
      </c>
      <c r="E7196" s="36" t="s">
        <v>236</v>
      </c>
      <c r="F7196" s="37" t="str">
        <f t="array" ref="F7196">IFERROR(XLOOKUP(E7196,Operadores!A:A,Operadores!B:B))</f>
        <v>BENOSC</v>
      </c>
      <c r="G7196" s="36" t="s">
        <v>42</v>
      </c>
      <c r="H7196" s="39">
        <v>19.82101</v>
      </c>
      <c r="I7196" s="40">
        <v>563.37</v>
      </c>
      <c r="J7196" s="41">
        <f t="shared" si="5"/>
        <v>11166.5624</v>
      </c>
      <c r="K7196" s="37" t="str">
        <f t="array" ref="K7196">IFERROR(XLOOKUP(G7196,'Tipo de carga'!A:A,'Tipo de carga'!B:B))</f>
        <v>Autoabasto</v>
      </c>
      <c r="L7196" s="37">
        <f t="shared" si="2"/>
        <v>48</v>
      </c>
      <c r="M7196" s="37">
        <f t="shared" si="3"/>
        <v>29</v>
      </c>
      <c r="N7196" s="37">
        <f t="shared" si="4"/>
        <v>11</v>
      </c>
      <c r="O7196" s="37" t="str">
        <f t="array" ref="O7196">IFERROR(XLOOKUP(K7196,'Tipo de carga'!B:B,'Tipo de carga'!C:C))</f>
        <v>Diesel</v>
      </c>
    </row>
    <row r="7197">
      <c r="A7197" s="36">
        <v>1798.0</v>
      </c>
      <c r="B7197" s="37" t="str">
        <f t="array" ref="B7197">IFERROR(XLOOKUP(A7197,'Asignacion Nov'!A:A,'Asignacion Nov'!C:C))</f>
        <v>Wm Full</v>
      </c>
      <c r="C7197" s="37" t="str">
        <f t="array" ref="C7197">IFERROR(XLOOKUP(A7197,'Asignacion Nov'!A:A,'Asignacion Nov'!B:B))</f>
        <v>EC-08</v>
      </c>
      <c r="D7197" s="38">
        <v>45625.56554398148</v>
      </c>
      <c r="E7197" s="36" t="s">
        <v>299</v>
      </c>
      <c r="F7197" s="37" t="str">
        <f t="array" ref="F7197">IFERROR(XLOOKUP(E7197,Operadores!A:A,Operadores!B:B))</f>
        <v>MARWAL</v>
      </c>
      <c r="G7197" s="36" t="s">
        <v>42</v>
      </c>
      <c r="H7197" s="39">
        <v>19.82101</v>
      </c>
      <c r="I7197" s="40">
        <v>376.55</v>
      </c>
      <c r="J7197" s="41">
        <f t="shared" si="5"/>
        <v>7463.601316</v>
      </c>
      <c r="K7197" s="37" t="str">
        <f t="array" ref="K7197">IFERROR(XLOOKUP(G7197,'Tipo de carga'!A:A,'Tipo de carga'!B:B))</f>
        <v>Autoabasto</v>
      </c>
      <c r="L7197" s="37">
        <f t="shared" si="2"/>
        <v>48</v>
      </c>
      <c r="M7197" s="37">
        <f t="shared" si="3"/>
        <v>29</v>
      </c>
      <c r="N7197" s="37">
        <f t="shared" si="4"/>
        <v>11</v>
      </c>
      <c r="O7197" s="37" t="str">
        <f t="array" ref="O7197">IFERROR(XLOOKUP(K7197,'Tipo de carga'!B:B,'Tipo de carga'!C:C))</f>
        <v>Diesel</v>
      </c>
    </row>
    <row r="7198">
      <c r="A7198" s="36">
        <v>1722.0</v>
      </c>
      <c r="B7198" s="37" t="str">
        <f t="array" ref="B7198">IFERROR(XLOOKUP(A7198,'Asignacion Nov'!A:A,'Asignacion Nov'!C:C))</f>
        <v>Wm Full</v>
      </c>
      <c r="C7198" s="37" t="str">
        <f t="array" ref="C7198">IFERROR(XLOOKUP(A7198,'Asignacion Nov'!A:A,'Asignacion Nov'!B:B))</f>
        <v>EC-08</v>
      </c>
      <c r="D7198" s="38">
        <v>45625.558796296296</v>
      </c>
      <c r="E7198" s="36" t="s">
        <v>471</v>
      </c>
      <c r="F7198" s="37" t="str">
        <f t="array" ref="F7198">IFERROR(XLOOKUP(E7198,Operadores!A:A,Operadores!B:B))</f>
        <v>RICFRA</v>
      </c>
      <c r="G7198" s="36" t="s">
        <v>42</v>
      </c>
      <c r="H7198" s="39">
        <v>19.82101</v>
      </c>
      <c r="I7198" s="40">
        <v>506.96</v>
      </c>
      <c r="J7198" s="41">
        <f t="shared" si="5"/>
        <v>10048.45923</v>
      </c>
      <c r="K7198" s="37" t="str">
        <f t="array" ref="K7198">IFERROR(XLOOKUP(G7198,'Tipo de carga'!A:A,'Tipo de carga'!B:B))</f>
        <v>Autoabasto</v>
      </c>
      <c r="L7198" s="37">
        <f t="shared" si="2"/>
        <v>48</v>
      </c>
      <c r="M7198" s="37">
        <f t="shared" si="3"/>
        <v>29</v>
      </c>
      <c r="N7198" s="37">
        <f t="shared" si="4"/>
        <v>11</v>
      </c>
      <c r="O7198" s="37" t="str">
        <f t="array" ref="O7198">IFERROR(XLOOKUP(K7198,'Tipo de carga'!B:B,'Tipo de carga'!C:C))</f>
        <v>Diesel</v>
      </c>
    </row>
    <row r="7199">
      <c r="A7199" s="36">
        <v>1723.0</v>
      </c>
      <c r="B7199" s="37" t="str">
        <f t="array" ref="B7199">IFERROR(XLOOKUP(A7199,'Asignacion Nov'!A:A,'Asignacion Nov'!C:C))</f>
        <v>Wm Sencillo</v>
      </c>
      <c r="C7199" s="37" t="str">
        <f t="array" ref="C7199">IFERROR(XLOOKUP(A7199,'Asignacion Nov'!A:A,'Asignacion Nov'!B:B))</f>
        <v>EC-08</v>
      </c>
      <c r="D7199" s="38">
        <v>45625.50751157408</v>
      </c>
      <c r="E7199" s="36" t="s">
        <v>552</v>
      </c>
      <c r="F7199" s="37" t="str">
        <f t="array" ref="F7199">IFERROR(XLOOKUP(E7199,Operadores!A:A,Operadores!B:B))</f>
        <v>GAROMA</v>
      </c>
      <c r="G7199" s="36" t="s">
        <v>42</v>
      </c>
      <c r="H7199" s="39">
        <v>19.82101</v>
      </c>
      <c r="I7199" s="40">
        <v>396.27</v>
      </c>
      <c r="J7199" s="41">
        <f t="shared" si="5"/>
        <v>7854.471633</v>
      </c>
      <c r="K7199" s="37" t="str">
        <f t="array" ref="K7199">IFERROR(XLOOKUP(G7199,'Tipo de carga'!A:A,'Tipo de carga'!B:B))</f>
        <v>Autoabasto</v>
      </c>
      <c r="L7199" s="37">
        <f t="shared" si="2"/>
        <v>48</v>
      </c>
      <c r="M7199" s="37">
        <f t="shared" si="3"/>
        <v>29</v>
      </c>
      <c r="N7199" s="37">
        <f t="shared" si="4"/>
        <v>11</v>
      </c>
      <c r="O7199" s="37" t="str">
        <f t="array" ref="O7199">IFERROR(XLOOKUP(K7199,'Tipo de carga'!B:B,'Tipo de carga'!C:C))</f>
        <v>Diesel</v>
      </c>
    </row>
    <row r="7200">
      <c r="A7200" s="36">
        <v>1824.0</v>
      </c>
      <c r="B7200" s="37" t="str">
        <f t="array" ref="B7200">IFERROR(XLOOKUP(A7200,'Asignacion Nov'!A:A,'Asignacion Nov'!C:C))</f>
        <v>Wm Full</v>
      </c>
      <c r="C7200" s="37" t="str">
        <f t="array" ref="C7200">IFERROR(XLOOKUP(A7200,'Asignacion Nov'!A:A,'Asignacion Nov'!B:B))</f>
        <v>EC-08</v>
      </c>
      <c r="D7200" s="38">
        <v>45625.458391203705</v>
      </c>
      <c r="E7200" s="36" t="s">
        <v>282</v>
      </c>
      <c r="F7200" s="37" t="str">
        <f t="array" ref="F7200">IFERROR(XLOOKUP(E7200,Operadores!A:A,Operadores!B:B))</f>
        <v>MENJUA01</v>
      </c>
      <c r="G7200" s="36" t="s">
        <v>42</v>
      </c>
      <c r="H7200" s="39">
        <v>19.82101</v>
      </c>
      <c r="I7200" s="40">
        <v>427.04</v>
      </c>
      <c r="J7200" s="41">
        <f t="shared" si="5"/>
        <v>8464.36411</v>
      </c>
      <c r="K7200" s="37" t="str">
        <f t="array" ref="K7200">IFERROR(XLOOKUP(G7200,'Tipo de carga'!A:A,'Tipo de carga'!B:B))</f>
        <v>Autoabasto</v>
      </c>
      <c r="L7200" s="37">
        <f t="shared" si="2"/>
        <v>48</v>
      </c>
      <c r="M7200" s="37">
        <f t="shared" si="3"/>
        <v>29</v>
      </c>
      <c r="N7200" s="37">
        <f t="shared" si="4"/>
        <v>11</v>
      </c>
      <c r="O7200" s="37" t="str">
        <f t="array" ref="O7200">IFERROR(XLOOKUP(K7200,'Tipo de carga'!B:B,'Tipo de carga'!C:C))</f>
        <v>Diesel</v>
      </c>
    </row>
    <row r="7201">
      <c r="A7201" s="36">
        <v>2027.0</v>
      </c>
      <c r="B7201" s="37" t="str">
        <f t="array" ref="B7201">IFERROR(XLOOKUP(A7201,'Asignacion Nov'!A:A,'Asignacion Nov'!C:C))</f>
        <v>MeLi Dedicado Merida</v>
      </c>
      <c r="C7201" s="37" t="str">
        <f t="array" ref="C7201">IFERROR(XLOOKUP(A7201,'Asignacion Nov'!A:A,'Asignacion Nov'!B:B))</f>
        <v>EC-05</v>
      </c>
      <c r="D7201" s="38">
        <v>45625.447592592594</v>
      </c>
      <c r="E7201" s="36" t="s">
        <v>246</v>
      </c>
      <c r="F7201" s="37" t="str">
        <f t="array" ref="F7201">IFERROR(XLOOKUP(E7201,Operadores!A:A,Operadores!B:B))</f>
        <v>LUNADO</v>
      </c>
      <c r="G7201" s="36" t="s">
        <v>42</v>
      </c>
      <c r="H7201" s="39">
        <v>19.82101</v>
      </c>
      <c r="I7201" s="40">
        <v>253.18</v>
      </c>
      <c r="J7201" s="41">
        <f t="shared" si="5"/>
        <v>5018.283312</v>
      </c>
      <c r="K7201" s="37" t="str">
        <f t="array" ref="K7201">IFERROR(XLOOKUP(G7201,'Tipo de carga'!A:A,'Tipo de carga'!B:B))</f>
        <v>Autoabasto</v>
      </c>
      <c r="L7201" s="37">
        <f t="shared" si="2"/>
        <v>48</v>
      </c>
      <c r="M7201" s="37">
        <f t="shared" si="3"/>
        <v>29</v>
      </c>
      <c r="N7201" s="37">
        <f t="shared" si="4"/>
        <v>11</v>
      </c>
      <c r="O7201" s="37" t="str">
        <f t="array" ref="O7201">IFERROR(XLOOKUP(K7201,'Tipo de carga'!B:B,'Tipo de carga'!C:C))</f>
        <v>Diesel</v>
      </c>
    </row>
    <row r="7202">
      <c r="A7202" s="36">
        <v>1905.0</v>
      </c>
      <c r="B7202" s="37" t="str">
        <f t="array" ref="B7202">IFERROR(XLOOKUP(A7202,'Asignacion Nov'!A:A,'Asignacion Nov'!C:C))</f>
        <v>MeLi asignado SD</v>
      </c>
      <c r="C7202" s="37" t="str">
        <f t="array" ref="C7202">IFERROR(XLOOKUP(A7202,'Asignacion Nov'!A:A,'Asignacion Nov'!B:B))</f>
        <v>EC-05</v>
      </c>
      <c r="D7202" s="38">
        <v>45625.406481481485</v>
      </c>
      <c r="E7202" s="36" t="s">
        <v>367</v>
      </c>
      <c r="F7202" s="37" t="str">
        <f t="array" ref="F7202">IFERROR(XLOOKUP(E7202,Operadores!A:A,Operadores!B:B))</f>
        <v>ALTJOS</v>
      </c>
      <c r="G7202" s="36" t="s">
        <v>42</v>
      </c>
      <c r="H7202" s="39">
        <v>19.82101</v>
      </c>
      <c r="I7202" s="40">
        <v>200.43</v>
      </c>
      <c r="J7202" s="41">
        <f t="shared" si="5"/>
        <v>3972.725034</v>
      </c>
      <c r="K7202" s="37" t="str">
        <f t="array" ref="K7202">IFERROR(XLOOKUP(G7202,'Tipo de carga'!A:A,'Tipo de carga'!B:B))</f>
        <v>Autoabasto</v>
      </c>
      <c r="L7202" s="37">
        <f t="shared" si="2"/>
        <v>48</v>
      </c>
      <c r="M7202" s="37">
        <f t="shared" si="3"/>
        <v>29</v>
      </c>
      <c r="N7202" s="37">
        <f t="shared" si="4"/>
        <v>11</v>
      </c>
      <c r="O7202" s="37" t="str">
        <f t="array" ref="O7202">IFERROR(XLOOKUP(K7202,'Tipo de carga'!B:B,'Tipo de carga'!C:C))</f>
        <v>Diesel</v>
      </c>
    </row>
    <row r="7203">
      <c r="A7203" s="36">
        <v>1791.0</v>
      </c>
      <c r="B7203" s="37" t="str">
        <f t="array" ref="B7203">IFERROR(XLOOKUP(A7203,'Asignacion Nov'!A:A,'Asignacion Nov'!C:C))</f>
        <v>Wm Sencillo</v>
      </c>
      <c r="C7203" s="37" t="str">
        <f t="array" ref="C7203">IFERROR(XLOOKUP(A7203,'Asignacion Nov'!A:A,'Asignacion Nov'!B:B))</f>
        <v>EC-08</v>
      </c>
      <c r="D7203" s="38">
        <v>45625.40446759259</v>
      </c>
      <c r="E7203" s="36" t="s">
        <v>536</v>
      </c>
      <c r="F7203" s="37" t="str">
        <f t="array" ref="F7203">IFERROR(XLOOKUP(E7203,Operadores!A:A,Operadores!B:B))</f>
        <v>VIDJOS</v>
      </c>
      <c r="G7203" s="36" t="s">
        <v>42</v>
      </c>
      <c r="H7203" s="39">
        <v>19.82101</v>
      </c>
      <c r="I7203" s="40">
        <v>520.07</v>
      </c>
      <c r="J7203" s="41">
        <f t="shared" si="5"/>
        <v>10308.31267</v>
      </c>
      <c r="K7203" s="37" t="str">
        <f t="array" ref="K7203">IFERROR(XLOOKUP(G7203,'Tipo de carga'!A:A,'Tipo de carga'!B:B))</f>
        <v>Autoabasto</v>
      </c>
      <c r="L7203" s="37">
        <f t="shared" si="2"/>
        <v>48</v>
      </c>
      <c r="M7203" s="37">
        <f t="shared" si="3"/>
        <v>29</v>
      </c>
      <c r="N7203" s="37">
        <f t="shared" si="4"/>
        <v>11</v>
      </c>
      <c r="O7203" s="37" t="str">
        <f t="array" ref="O7203">IFERROR(XLOOKUP(K7203,'Tipo de carga'!B:B,'Tipo de carga'!C:C))</f>
        <v>Diesel</v>
      </c>
    </row>
    <row r="7204">
      <c r="A7204" s="36">
        <v>1966.0</v>
      </c>
      <c r="B7204" s="37" t="str">
        <f t="array" ref="B7204">IFERROR(XLOOKUP(A7204,'Asignacion Nov'!A:A,'Asignacion Nov'!C:C))</f>
        <v>Sayer Sencillo</v>
      </c>
      <c r="C7204" s="37" t="str">
        <f t="array" ref="C7204">IFERROR(XLOOKUP(A7204,'Asignacion Nov'!A:A,'Asignacion Nov'!B:B))</f>
        <v>EC-04</v>
      </c>
      <c r="D7204" s="38">
        <v>45625.383680555555</v>
      </c>
      <c r="E7204" s="36" t="s">
        <v>28</v>
      </c>
      <c r="F7204" s="37" t="str">
        <f t="array" ref="F7204">IFERROR(XLOOKUP(E7204,Operadores!A:A,Operadores!B:B))</f>
        <v>SANJE01</v>
      </c>
      <c r="G7204" s="36" t="s">
        <v>42</v>
      </c>
      <c r="H7204" s="39">
        <v>19.82101</v>
      </c>
      <c r="I7204" s="40">
        <v>483.12</v>
      </c>
      <c r="J7204" s="41">
        <f t="shared" si="5"/>
        <v>9575.926351</v>
      </c>
      <c r="K7204" s="37" t="str">
        <f t="array" ref="K7204">IFERROR(XLOOKUP(G7204,'Tipo de carga'!A:A,'Tipo de carga'!B:B))</f>
        <v>Autoabasto</v>
      </c>
      <c r="L7204" s="37">
        <f t="shared" si="2"/>
        <v>48</v>
      </c>
      <c r="M7204" s="37">
        <f t="shared" si="3"/>
        <v>29</v>
      </c>
      <c r="N7204" s="37">
        <f t="shared" si="4"/>
        <v>11</v>
      </c>
      <c r="O7204" s="37" t="str">
        <f t="array" ref="O7204">IFERROR(XLOOKUP(K7204,'Tipo de carga'!B:B,'Tipo de carga'!C:C))</f>
        <v>Diesel</v>
      </c>
    </row>
    <row r="7205">
      <c r="A7205" s="36">
        <v>1996.0</v>
      </c>
      <c r="B7205" s="37" t="str">
        <f t="array" ref="B7205">IFERROR(XLOOKUP(A7205,'Asignacion Nov'!A:A,'Asignacion Nov'!C:C))</f>
        <v>MeLi Dedicado Merida</v>
      </c>
      <c r="C7205" s="37" t="str">
        <f t="array" ref="C7205">IFERROR(XLOOKUP(A7205,'Asignacion Nov'!A:A,'Asignacion Nov'!B:B))</f>
        <v>EC-05</v>
      </c>
      <c r="D7205" s="38">
        <v>45625.3783912037</v>
      </c>
      <c r="E7205" s="36" t="s">
        <v>580</v>
      </c>
      <c r="F7205" s="37" t="str">
        <f t="array" ref="F7205">IFERROR(XLOOKUP(E7205,Operadores!A:A,Operadores!B:B))</f>
        <v>HERNOR</v>
      </c>
      <c r="G7205" s="36" t="s">
        <v>42</v>
      </c>
      <c r="H7205" s="39">
        <v>19.82101</v>
      </c>
      <c r="I7205" s="40">
        <v>443.58</v>
      </c>
      <c r="J7205" s="41">
        <f t="shared" si="5"/>
        <v>8792.203616</v>
      </c>
      <c r="K7205" s="37" t="str">
        <f t="array" ref="K7205">IFERROR(XLOOKUP(G7205,'Tipo de carga'!A:A,'Tipo de carga'!B:B))</f>
        <v>Autoabasto</v>
      </c>
      <c r="L7205" s="37">
        <f t="shared" si="2"/>
        <v>48</v>
      </c>
      <c r="M7205" s="37">
        <f t="shared" si="3"/>
        <v>29</v>
      </c>
      <c r="N7205" s="37">
        <f t="shared" si="4"/>
        <v>11</v>
      </c>
      <c r="O7205" s="37" t="str">
        <f t="array" ref="O7205">IFERROR(XLOOKUP(K7205,'Tipo de carga'!B:B,'Tipo de carga'!C:C))</f>
        <v>Diesel</v>
      </c>
    </row>
    <row r="7206">
      <c r="A7206" s="36">
        <v>2029.0</v>
      </c>
      <c r="B7206" s="37" t="str">
        <f t="array" ref="B7206">IFERROR(XLOOKUP(A7206,'Asignacion Nov'!A:A,'Asignacion Nov'!C:C))</f>
        <v>MeLi Dedicado Merida</v>
      </c>
      <c r="C7206" s="37" t="str">
        <f t="array" ref="C7206">IFERROR(XLOOKUP(A7206,'Asignacion Nov'!A:A,'Asignacion Nov'!B:B))</f>
        <v>EC-05</v>
      </c>
      <c r="D7206" s="38">
        <v>45625.37099537037</v>
      </c>
      <c r="E7206" s="36" t="s">
        <v>240</v>
      </c>
      <c r="F7206" s="37" t="str">
        <f t="array" ref="F7206">IFERROR(XLOOKUP(E7206,Operadores!A:A,Operadores!B:B))</f>
        <v>ACOHER</v>
      </c>
      <c r="G7206" s="36" t="s">
        <v>42</v>
      </c>
      <c r="H7206" s="39">
        <v>19.82101</v>
      </c>
      <c r="I7206" s="40">
        <v>210.02</v>
      </c>
      <c r="J7206" s="41">
        <f t="shared" si="5"/>
        <v>4162.80852</v>
      </c>
      <c r="K7206" s="37" t="str">
        <f t="array" ref="K7206">IFERROR(XLOOKUP(G7206,'Tipo de carga'!A:A,'Tipo de carga'!B:B))</f>
        <v>Autoabasto</v>
      </c>
      <c r="L7206" s="37">
        <f t="shared" si="2"/>
        <v>48</v>
      </c>
      <c r="M7206" s="37">
        <f t="shared" si="3"/>
        <v>29</v>
      </c>
      <c r="N7206" s="37">
        <f t="shared" si="4"/>
        <v>11</v>
      </c>
      <c r="O7206" s="37" t="str">
        <f t="array" ref="O7206">IFERROR(XLOOKUP(K7206,'Tipo de carga'!B:B,'Tipo de carga'!C:C))</f>
        <v>Diesel</v>
      </c>
    </row>
    <row r="7207">
      <c r="A7207" s="36">
        <v>2005.0</v>
      </c>
      <c r="B7207" s="37" t="str">
        <f t="array" ref="B7207">IFERROR(XLOOKUP(A7207,'Asignacion Nov'!A:A,'Asignacion Nov'!C:C))</f>
        <v>MeLi Dedicado Merida</v>
      </c>
      <c r="C7207" s="37" t="str">
        <f t="array" ref="C7207">IFERROR(XLOOKUP(A7207,'Asignacion Nov'!A:A,'Asignacion Nov'!B:B))</f>
        <v>EC-05</v>
      </c>
      <c r="D7207" s="38">
        <v>45625.33590277778</v>
      </c>
      <c r="E7207" s="36" t="s">
        <v>399</v>
      </c>
      <c r="F7207" s="37" t="str">
        <f t="array" ref="F7207">IFERROR(XLOOKUP(E7207,Operadores!A:A,Operadores!B:B))</f>
        <v>DOMLEO</v>
      </c>
      <c r="G7207" s="36" t="s">
        <v>42</v>
      </c>
      <c r="H7207" s="39">
        <v>19.82101</v>
      </c>
      <c r="I7207" s="40">
        <v>465.71</v>
      </c>
      <c r="J7207" s="41">
        <f t="shared" si="5"/>
        <v>9230.842567</v>
      </c>
      <c r="K7207" s="37" t="str">
        <f t="array" ref="K7207">IFERROR(XLOOKUP(G7207,'Tipo de carga'!A:A,'Tipo de carga'!B:B))</f>
        <v>Autoabasto</v>
      </c>
      <c r="L7207" s="37">
        <f t="shared" si="2"/>
        <v>48</v>
      </c>
      <c r="M7207" s="37">
        <f t="shared" si="3"/>
        <v>29</v>
      </c>
      <c r="N7207" s="37">
        <f t="shared" si="4"/>
        <v>11</v>
      </c>
      <c r="O7207" s="37" t="str">
        <f t="array" ref="O7207">IFERROR(XLOOKUP(K7207,'Tipo de carga'!B:B,'Tipo de carga'!C:C))</f>
        <v>Diesel</v>
      </c>
    </row>
    <row r="7208">
      <c r="A7208" s="36">
        <v>1817.0</v>
      </c>
      <c r="B7208" s="37" t="str">
        <f t="array" ref="B7208">IFERROR(XLOOKUP(A7208,'Asignacion Nov'!A:A,'Asignacion Nov'!C:C))</f>
        <v>Wm Full</v>
      </c>
      <c r="C7208" s="37" t="str">
        <f t="array" ref="C7208">IFERROR(XLOOKUP(A7208,'Asignacion Nov'!A:A,'Asignacion Nov'!B:B))</f>
        <v>EC-08</v>
      </c>
      <c r="D7208" s="38">
        <v>45625.26929398148</v>
      </c>
      <c r="E7208" s="36" t="s">
        <v>500</v>
      </c>
      <c r="F7208" s="37" t="str">
        <f t="array" ref="F7208">IFERROR(XLOOKUP(E7208,Operadores!A:A,Operadores!B:B))</f>
        <v>RUIROBX</v>
      </c>
      <c r="G7208" s="36" t="s">
        <v>42</v>
      </c>
      <c r="H7208" s="39">
        <v>19.82101</v>
      </c>
      <c r="I7208" s="40">
        <v>352.06</v>
      </c>
      <c r="J7208" s="41">
        <f t="shared" si="5"/>
        <v>6978.184781</v>
      </c>
      <c r="K7208" s="37" t="str">
        <f t="array" ref="K7208">IFERROR(XLOOKUP(G7208,'Tipo de carga'!A:A,'Tipo de carga'!B:B))</f>
        <v>Autoabasto</v>
      </c>
      <c r="L7208" s="37">
        <f t="shared" si="2"/>
        <v>48</v>
      </c>
      <c r="M7208" s="37">
        <f t="shared" si="3"/>
        <v>29</v>
      </c>
      <c r="N7208" s="37">
        <f t="shared" si="4"/>
        <v>11</v>
      </c>
      <c r="O7208" s="37" t="str">
        <f t="array" ref="O7208">IFERROR(XLOOKUP(K7208,'Tipo de carga'!B:B,'Tipo de carga'!C:C))</f>
        <v>Diesel</v>
      </c>
    </row>
    <row r="7209">
      <c r="A7209" s="36">
        <v>2020.0</v>
      </c>
      <c r="B7209" s="37" t="str">
        <f t="array" ref="B7209">IFERROR(XLOOKUP(A7209,'Asignacion Nov'!A:A,'Asignacion Nov'!C:C))</f>
        <v>MeLi Dedicado Merida</v>
      </c>
      <c r="C7209" s="37" t="str">
        <f t="array" ref="C7209">IFERROR(XLOOKUP(A7209,'Asignacion Nov'!A:A,'Asignacion Nov'!B:B))</f>
        <v>EC-05</v>
      </c>
      <c r="D7209" s="38">
        <v>45625.18320601852</v>
      </c>
      <c r="E7209" s="36" t="s">
        <v>164</v>
      </c>
      <c r="F7209" s="37" t="str">
        <f t="array" ref="F7209">IFERROR(XLOOKUP(E7209,Operadores!A:A,Operadores!B:B))</f>
        <v>MUÑOSC</v>
      </c>
      <c r="G7209" s="36" t="s">
        <v>42</v>
      </c>
      <c r="H7209" s="39">
        <v>19.82101</v>
      </c>
      <c r="I7209" s="40">
        <v>445.01</v>
      </c>
      <c r="J7209" s="41">
        <f t="shared" si="5"/>
        <v>8820.54766</v>
      </c>
      <c r="K7209" s="37" t="str">
        <f t="array" ref="K7209">IFERROR(XLOOKUP(G7209,'Tipo de carga'!A:A,'Tipo de carga'!B:B))</f>
        <v>Autoabasto</v>
      </c>
      <c r="L7209" s="37">
        <f t="shared" si="2"/>
        <v>48</v>
      </c>
      <c r="M7209" s="37">
        <f t="shared" si="3"/>
        <v>29</v>
      </c>
      <c r="N7209" s="37">
        <f t="shared" si="4"/>
        <v>11</v>
      </c>
      <c r="O7209" s="37" t="str">
        <f t="array" ref="O7209">IFERROR(XLOOKUP(K7209,'Tipo de carga'!B:B,'Tipo de carga'!C:C))</f>
        <v>Diesel</v>
      </c>
    </row>
    <row r="7210">
      <c r="A7210" s="36">
        <v>2008.0</v>
      </c>
      <c r="B7210" s="37" t="str">
        <f t="array" ref="B7210">IFERROR(XLOOKUP(A7210,'Asignacion Nov'!A:A,'Asignacion Nov'!C:C))</f>
        <v>MeLi Dedicado Merida</v>
      </c>
      <c r="C7210" s="37" t="str">
        <f t="array" ref="C7210">IFERROR(XLOOKUP(A7210,'Asignacion Nov'!A:A,'Asignacion Nov'!B:B))</f>
        <v>EC-05</v>
      </c>
      <c r="D7210" s="38">
        <v>45625.15157407407</v>
      </c>
      <c r="E7210" s="36" t="s">
        <v>482</v>
      </c>
      <c r="F7210" s="37" t="str">
        <f t="array" ref="F7210">IFERROR(XLOOKUP(E7210,Operadores!A:A,Operadores!B:B))</f>
        <v>RIVJOS</v>
      </c>
      <c r="G7210" s="36" t="s">
        <v>42</v>
      </c>
      <c r="H7210" s="39">
        <v>19.82101</v>
      </c>
      <c r="I7210" s="40">
        <v>242.01</v>
      </c>
      <c r="J7210" s="41">
        <f t="shared" si="5"/>
        <v>4796.88263</v>
      </c>
      <c r="K7210" s="37" t="str">
        <f t="array" ref="K7210">IFERROR(XLOOKUP(G7210,'Tipo de carga'!A:A,'Tipo de carga'!B:B))</f>
        <v>Autoabasto</v>
      </c>
      <c r="L7210" s="37">
        <f t="shared" si="2"/>
        <v>48</v>
      </c>
      <c r="M7210" s="37">
        <f t="shared" si="3"/>
        <v>29</v>
      </c>
      <c r="N7210" s="37">
        <f t="shared" si="4"/>
        <v>11</v>
      </c>
      <c r="O7210" s="37" t="str">
        <f t="array" ref="O7210">IFERROR(XLOOKUP(K7210,'Tipo de carga'!B:B,'Tipo de carga'!C:C))</f>
        <v>Diesel</v>
      </c>
    </row>
    <row r="7211">
      <c r="A7211" s="36">
        <v>2002.0</v>
      </c>
      <c r="B7211" s="37" t="str">
        <f t="array" ref="B7211">IFERROR(XLOOKUP(A7211,'Asignacion Nov'!A:A,'Asignacion Nov'!C:C))</f>
        <v>MeLi Dedicado Merida</v>
      </c>
      <c r="C7211" s="37" t="str">
        <f t="array" ref="C7211">IFERROR(XLOOKUP(A7211,'Asignacion Nov'!A:A,'Asignacion Nov'!B:B))</f>
        <v>EC-05</v>
      </c>
      <c r="D7211" s="38">
        <v>45625.123923611114</v>
      </c>
      <c r="E7211" s="36" t="s">
        <v>547</v>
      </c>
      <c r="F7211" s="37" t="str">
        <f t="array" ref="F7211">IFERROR(XLOOKUP(E7211,Operadores!A:A,Operadores!B:B))</f>
        <v>CERDAV</v>
      </c>
      <c r="G7211" s="36" t="s">
        <v>42</v>
      </c>
      <c r="H7211" s="39">
        <v>19.82101</v>
      </c>
      <c r="I7211" s="40">
        <v>220.2</v>
      </c>
      <c r="J7211" s="41">
        <f t="shared" si="5"/>
        <v>4364.586402</v>
      </c>
      <c r="K7211" s="37" t="str">
        <f t="array" ref="K7211">IFERROR(XLOOKUP(G7211,'Tipo de carga'!A:A,'Tipo de carga'!B:B))</f>
        <v>Autoabasto</v>
      </c>
      <c r="L7211" s="37">
        <f t="shared" si="2"/>
        <v>48</v>
      </c>
      <c r="M7211" s="37">
        <f t="shared" si="3"/>
        <v>29</v>
      </c>
      <c r="N7211" s="37">
        <f t="shared" si="4"/>
        <v>11</v>
      </c>
      <c r="O7211" s="37" t="str">
        <f t="array" ref="O7211">IFERROR(XLOOKUP(K7211,'Tipo de carga'!B:B,'Tipo de carga'!C:C))</f>
        <v>Diesel</v>
      </c>
    </row>
    <row r="7212">
      <c r="A7212" s="36">
        <v>2009.0</v>
      </c>
      <c r="B7212" s="37" t="str">
        <f t="array" ref="B7212">IFERROR(XLOOKUP(A7212,'Asignacion Nov'!A:A,'Asignacion Nov'!C:C))</f>
        <v>MeLi Dedicado Merida</v>
      </c>
      <c r="C7212" s="37" t="str">
        <f t="array" ref="C7212">IFERROR(XLOOKUP(A7212,'Asignacion Nov'!A:A,'Asignacion Nov'!B:B))</f>
        <v>EC-05</v>
      </c>
      <c r="D7212" s="38">
        <v>45625.07487268518</v>
      </c>
      <c r="E7212" s="36" t="s">
        <v>294</v>
      </c>
      <c r="F7212" s="37" t="str">
        <f t="array" ref="F7212">IFERROR(XLOOKUP(E7212,Operadores!A:A,Operadores!B:B))</f>
        <v>GONCAR01</v>
      </c>
      <c r="G7212" s="36" t="s">
        <v>42</v>
      </c>
      <c r="H7212" s="39">
        <v>19.82101</v>
      </c>
      <c r="I7212" s="40">
        <v>264.47</v>
      </c>
      <c r="J7212" s="41">
        <f t="shared" si="5"/>
        <v>5242.062515</v>
      </c>
      <c r="K7212" s="37" t="str">
        <f t="array" ref="K7212">IFERROR(XLOOKUP(G7212,'Tipo de carga'!A:A,'Tipo de carga'!B:B))</f>
        <v>Autoabasto</v>
      </c>
      <c r="L7212" s="37">
        <f t="shared" si="2"/>
        <v>48</v>
      </c>
      <c r="M7212" s="37">
        <f t="shared" si="3"/>
        <v>29</v>
      </c>
      <c r="N7212" s="37">
        <f t="shared" si="4"/>
        <v>11</v>
      </c>
      <c r="O7212" s="37" t="str">
        <f t="array" ref="O7212">IFERROR(XLOOKUP(K7212,'Tipo de carga'!B:B,'Tipo de carga'!C:C))</f>
        <v>Diesel</v>
      </c>
    </row>
    <row r="7213">
      <c r="A7213" s="36">
        <v>1705.0</v>
      </c>
      <c r="B7213" s="37" t="str">
        <f t="array" ref="B7213">IFERROR(XLOOKUP(A7213,'Asignacion Nov'!A:A,'Asignacion Nov'!C:C))</f>
        <v>Wm Full</v>
      </c>
      <c r="C7213" s="37" t="str">
        <f t="array" ref="C7213">IFERROR(XLOOKUP(A7213,'Asignacion Nov'!A:A,'Asignacion Nov'!B:B))</f>
        <v>EC-08</v>
      </c>
      <c r="D7213" s="38">
        <v>45625.00431712963</v>
      </c>
      <c r="E7213" s="36" t="s">
        <v>285</v>
      </c>
      <c r="F7213" s="37" t="str">
        <f t="array" ref="F7213">IFERROR(XLOOKUP(E7213,Operadores!A:A,Operadores!B:B))</f>
        <v>PERVIC</v>
      </c>
      <c r="G7213" s="36" t="s">
        <v>42</v>
      </c>
      <c r="H7213" s="39">
        <v>19.82101</v>
      </c>
      <c r="I7213" s="40">
        <v>405.13</v>
      </c>
      <c r="J7213" s="41">
        <f t="shared" si="5"/>
        <v>8030.085781</v>
      </c>
      <c r="K7213" s="37" t="str">
        <f t="array" ref="K7213">IFERROR(XLOOKUP(G7213,'Tipo de carga'!A:A,'Tipo de carga'!B:B))</f>
        <v>Autoabasto</v>
      </c>
      <c r="L7213" s="37">
        <f t="shared" si="2"/>
        <v>48</v>
      </c>
      <c r="M7213" s="37">
        <f t="shared" si="3"/>
        <v>29</v>
      </c>
      <c r="N7213" s="37">
        <f t="shared" si="4"/>
        <v>11</v>
      </c>
      <c r="O7213" s="37" t="str">
        <f t="array" ref="O7213">IFERROR(XLOOKUP(K7213,'Tipo de carga'!B:B,'Tipo de carga'!C:C))</f>
        <v>Diesel</v>
      </c>
    </row>
    <row r="7214">
      <c r="A7214" s="36">
        <v>1942.0</v>
      </c>
      <c r="B7214" s="37" t="str">
        <f t="array" ref="B7214">IFERROR(XLOOKUP(A7214,'Asignacion Nov'!A:A,'Asignacion Nov'!C:C))</f>
        <v>MeLi asignado SD</v>
      </c>
      <c r="C7214" s="37" t="str">
        <f t="array" ref="C7214">IFERROR(XLOOKUP(A7214,'Asignacion Nov'!A:A,'Asignacion Nov'!B:B))</f>
        <v>EC-05</v>
      </c>
      <c r="D7214" s="38">
        <v>45625.05416666667</v>
      </c>
      <c r="E7214" s="36" t="s">
        <v>172</v>
      </c>
      <c r="F7214" s="37" t="str">
        <f t="array" ref="F7214">IFERROR(XLOOKUP(E7214,Operadores!A:A,Operadores!B:B))</f>
        <v>REDJUL</v>
      </c>
      <c r="G7214" s="36" t="s">
        <v>425</v>
      </c>
      <c r="H7214" s="39">
        <v>26.49</v>
      </c>
      <c r="I7214" s="40">
        <v>271.8</v>
      </c>
      <c r="J7214" s="41">
        <f t="shared" si="5"/>
        <v>7199.982</v>
      </c>
      <c r="K7214" s="37" t="str">
        <f t="array" ref="K7214">IFERROR(XLOOKUP(G7214,'Tipo de carga'!A:A,'Tipo de carga'!B:B))</f>
        <v>Ticket</v>
      </c>
      <c r="L7214" s="37">
        <f t="shared" si="2"/>
        <v>48</v>
      </c>
      <c r="M7214" s="37">
        <f t="shared" si="3"/>
        <v>29</v>
      </c>
      <c r="N7214" s="37">
        <f t="shared" si="4"/>
        <v>11</v>
      </c>
      <c r="O7214" s="37" t="str">
        <f t="array" ref="O7214">IFERROR(XLOOKUP(K7214,'Tipo de carga'!B:B,'Tipo de carga'!C:C))</f>
        <v>Diesel</v>
      </c>
    </row>
    <row r="7215">
      <c r="A7215" s="36">
        <v>1856.0</v>
      </c>
      <c r="B7215" s="37" t="str">
        <f t="array" ref="B7215">IFERROR(XLOOKUP(A7215,'Asignacion Nov'!A:A,'Asignacion Nov'!C:C))</f>
        <v>Pipas</v>
      </c>
      <c r="C7215" s="37" t="str">
        <f t="array" ref="C7215">IFERROR(XLOOKUP(A7215,'Asignacion Nov'!A:A,'Asignacion Nov'!B:B))</f>
        <v>EC-02</v>
      </c>
      <c r="D7215" s="38">
        <v>45625.07777777778</v>
      </c>
      <c r="E7215" s="36" t="s">
        <v>43</v>
      </c>
      <c r="F7215" s="37" t="str">
        <f t="array" ref="F7215">IFERROR(XLOOKUP(E7215,Operadores!A:A,Operadores!B:B))</f>
        <v>HERJU01</v>
      </c>
      <c r="G7215" s="36" t="s">
        <v>425</v>
      </c>
      <c r="H7215" s="39">
        <v>24.97</v>
      </c>
      <c r="I7215" s="40">
        <v>480.57</v>
      </c>
      <c r="J7215" s="41">
        <f t="shared" si="5"/>
        <v>11999.8329</v>
      </c>
      <c r="K7215" s="37" t="str">
        <f t="array" ref="K7215">IFERROR(XLOOKUP(G7215,'Tipo de carga'!A:A,'Tipo de carga'!B:B))</f>
        <v>Ticket</v>
      </c>
      <c r="L7215" s="37">
        <f t="shared" si="2"/>
        <v>48</v>
      </c>
      <c r="M7215" s="37">
        <f t="shared" si="3"/>
        <v>29</v>
      </c>
      <c r="N7215" s="37">
        <f t="shared" si="4"/>
        <v>11</v>
      </c>
      <c r="O7215" s="37" t="str">
        <f t="array" ref="O7215">IFERROR(XLOOKUP(K7215,'Tipo de carga'!B:B,'Tipo de carga'!C:C))</f>
        <v>Diesel</v>
      </c>
    </row>
    <row r="7216">
      <c r="A7216" s="36">
        <v>2007.0</v>
      </c>
      <c r="B7216" s="37" t="str">
        <f t="array" ref="B7216">IFERROR(XLOOKUP(A7216,'Asignacion Nov'!A:A,'Asignacion Nov'!C:C))</f>
        <v>MeLi Asignado TD</v>
      </c>
      <c r="C7216" s="37" t="str">
        <f t="array" ref="C7216">IFERROR(XLOOKUP(A7216,'Asignacion Nov'!A:A,'Asignacion Nov'!B:B))</f>
        <v>EC-05</v>
      </c>
      <c r="D7216" s="38">
        <v>45625.09166666667</v>
      </c>
      <c r="E7216" s="36" t="s">
        <v>166</v>
      </c>
      <c r="F7216" s="37" t="str">
        <f t="array" ref="F7216">IFERROR(XLOOKUP(E7216,Operadores!A:A,Operadores!B:B))</f>
        <v>PADRI</v>
      </c>
      <c r="G7216" s="36" t="s">
        <v>425</v>
      </c>
      <c r="H7216" s="39">
        <v>25.29</v>
      </c>
      <c r="I7216" s="40">
        <v>189.79</v>
      </c>
      <c r="J7216" s="41">
        <f t="shared" si="5"/>
        <v>4799.7891</v>
      </c>
      <c r="K7216" s="37" t="str">
        <f t="array" ref="K7216">IFERROR(XLOOKUP(G7216,'Tipo de carga'!A:A,'Tipo de carga'!B:B))</f>
        <v>Ticket</v>
      </c>
      <c r="L7216" s="37">
        <f t="shared" si="2"/>
        <v>48</v>
      </c>
      <c r="M7216" s="37">
        <f t="shared" si="3"/>
        <v>29</v>
      </c>
      <c r="N7216" s="37">
        <f t="shared" si="4"/>
        <v>11</v>
      </c>
      <c r="O7216" s="37" t="str">
        <f t="array" ref="O7216">IFERROR(XLOOKUP(K7216,'Tipo de carga'!B:B,'Tipo de carga'!C:C))</f>
        <v>Diesel</v>
      </c>
    </row>
    <row r="7217">
      <c r="A7217" s="36">
        <v>2015.0</v>
      </c>
      <c r="B7217" s="37" t="str">
        <f t="array" ref="B7217">IFERROR(XLOOKUP(A7217,'Asignacion Nov'!A:A,'Asignacion Nov'!C:C))</f>
        <v>MeLi Asignado TD</v>
      </c>
      <c r="C7217" s="37" t="str">
        <f t="array" ref="C7217">IFERROR(XLOOKUP(A7217,'Asignacion Nov'!A:A,'Asignacion Nov'!B:B))</f>
        <v>EC-05</v>
      </c>
      <c r="D7217" s="38">
        <v>45625.146527777775</v>
      </c>
      <c r="E7217" s="36" t="s">
        <v>561</v>
      </c>
      <c r="F7217" s="37" t="str">
        <f t="array" ref="F7217">IFERROR(XLOOKUP(E7217,Operadores!A:A,Operadores!B:B))</f>
        <v>VILYON</v>
      </c>
      <c r="G7217" s="36" t="s">
        <v>425</v>
      </c>
      <c r="H7217" s="39">
        <v>25.94</v>
      </c>
      <c r="I7217" s="40">
        <v>323.82</v>
      </c>
      <c r="J7217" s="41">
        <f t="shared" si="5"/>
        <v>8399.8908</v>
      </c>
      <c r="K7217" s="37" t="str">
        <f t="array" ref="K7217">IFERROR(XLOOKUP(G7217,'Tipo de carga'!A:A,'Tipo de carga'!B:B))</f>
        <v>Ticket</v>
      </c>
      <c r="L7217" s="37">
        <f t="shared" si="2"/>
        <v>48</v>
      </c>
      <c r="M7217" s="37">
        <f t="shared" si="3"/>
        <v>29</v>
      </c>
      <c r="N7217" s="37">
        <f t="shared" si="4"/>
        <v>11</v>
      </c>
      <c r="O7217" s="37" t="str">
        <f t="array" ref="O7217">IFERROR(XLOOKUP(K7217,'Tipo de carga'!B:B,'Tipo de carga'!C:C))</f>
        <v>Diesel</v>
      </c>
    </row>
    <row r="7218">
      <c r="A7218" s="36">
        <v>1961.0</v>
      </c>
      <c r="B7218" s="37" t="str">
        <f t="array" ref="B7218">IFERROR(XLOOKUP(A7218,'Asignacion Nov'!A:A,'Asignacion Nov'!C:C))</f>
        <v>MeLi asignado SD</v>
      </c>
      <c r="C7218" s="37" t="str">
        <f t="array" ref="C7218">IFERROR(XLOOKUP(A7218,'Asignacion Nov'!A:A,'Asignacion Nov'!B:B))</f>
        <v>EC-05</v>
      </c>
      <c r="D7218" s="38">
        <v>45625.19375</v>
      </c>
      <c r="E7218" s="36" t="s">
        <v>196</v>
      </c>
      <c r="F7218" s="37" t="str">
        <f t="array" ref="F7218">IFERROR(XLOOKUP(E7218,Operadores!A:A,Operadores!B:B))</f>
        <v>HERJOS07</v>
      </c>
      <c r="G7218" s="36" t="s">
        <v>425</v>
      </c>
      <c r="H7218" s="39">
        <v>24.79</v>
      </c>
      <c r="I7218" s="40">
        <v>290.43</v>
      </c>
      <c r="J7218" s="41">
        <f t="shared" si="5"/>
        <v>7199.7597</v>
      </c>
      <c r="K7218" s="37" t="str">
        <f t="array" ref="K7218">IFERROR(XLOOKUP(G7218,'Tipo de carga'!A:A,'Tipo de carga'!B:B))</f>
        <v>Ticket</v>
      </c>
      <c r="L7218" s="37">
        <f t="shared" si="2"/>
        <v>48</v>
      </c>
      <c r="M7218" s="37">
        <f t="shared" si="3"/>
        <v>29</v>
      </c>
      <c r="N7218" s="37">
        <f t="shared" si="4"/>
        <v>11</v>
      </c>
      <c r="O7218" s="37" t="str">
        <f t="array" ref="O7218">IFERROR(XLOOKUP(K7218,'Tipo de carga'!B:B,'Tipo de carga'!C:C))</f>
        <v>Diesel</v>
      </c>
    </row>
    <row r="7219">
      <c r="A7219" s="36">
        <v>1822.0</v>
      </c>
      <c r="B7219" s="37" t="str">
        <f t="array" ref="B7219">IFERROR(XLOOKUP(A7219,'Asignacion Nov'!A:A,'Asignacion Nov'!C:C))</f>
        <v>Sayer Vuelteros</v>
      </c>
      <c r="C7219" s="37" t="str">
        <f t="array" ref="C7219">IFERROR(XLOOKUP(A7219,'Asignacion Nov'!A:A,'Asignacion Nov'!B:B))</f>
        <v>EC-04</v>
      </c>
      <c r="D7219" s="38">
        <v>45625.24444444444</v>
      </c>
      <c r="E7219" s="36" t="s">
        <v>78</v>
      </c>
      <c r="F7219" s="37" t="str">
        <f t="array" ref="F7219">IFERROR(XLOOKUP(E7219,Operadores!A:A,Operadores!B:B))</f>
        <v>OLVJES</v>
      </c>
      <c r="G7219" s="36" t="s">
        <v>425</v>
      </c>
      <c r="H7219" s="39">
        <v>24.39</v>
      </c>
      <c r="I7219" s="40">
        <v>410.0</v>
      </c>
      <c r="J7219" s="41">
        <f t="shared" si="5"/>
        <v>9999.9</v>
      </c>
      <c r="K7219" s="37" t="str">
        <f t="array" ref="K7219">IFERROR(XLOOKUP(G7219,'Tipo de carga'!A:A,'Tipo de carga'!B:B))</f>
        <v>Ticket</v>
      </c>
      <c r="L7219" s="37">
        <f t="shared" si="2"/>
        <v>48</v>
      </c>
      <c r="M7219" s="37">
        <f t="shared" si="3"/>
        <v>29</v>
      </c>
      <c r="N7219" s="37">
        <f t="shared" si="4"/>
        <v>11</v>
      </c>
      <c r="O7219" s="37" t="str">
        <f t="array" ref="O7219">IFERROR(XLOOKUP(K7219,'Tipo de carga'!B:B,'Tipo de carga'!C:C))</f>
        <v>Diesel</v>
      </c>
    </row>
    <row r="7220">
      <c r="A7220" s="36">
        <v>1801.0</v>
      </c>
      <c r="B7220" s="37" t="str">
        <f t="array" ref="B7220">IFERROR(XLOOKUP(A7220,'Asignacion Nov'!A:A,'Asignacion Nov'!C:C))</f>
        <v>Sayer Full</v>
      </c>
      <c r="C7220" s="37" t="str">
        <f t="array" ref="C7220">IFERROR(XLOOKUP(A7220,'Asignacion Nov'!A:A,'Asignacion Nov'!B:B))</f>
        <v>EC-04</v>
      </c>
      <c r="D7220" s="38">
        <v>45625.25902777778</v>
      </c>
      <c r="E7220" s="36" t="s">
        <v>67</v>
      </c>
      <c r="F7220" s="37" t="str">
        <f t="array" ref="F7220">IFERROR(XLOOKUP(E7220,Operadores!A:A,Operadores!B:B))</f>
        <v>DURMA01</v>
      </c>
      <c r="G7220" s="36" t="s">
        <v>425</v>
      </c>
      <c r="H7220" s="39">
        <v>25.9</v>
      </c>
      <c r="I7220" s="40">
        <v>165.0</v>
      </c>
      <c r="J7220" s="41">
        <f t="shared" si="5"/>
        <v>4273.5</v>
      </c>
      <c r="K7220" s="37" t="str">
        <f t="array" ref="K7220">IFERROR(XLOOKUP(G7220,'Tipo de carga'!A:A,'Tipo de carga'!B:B))</f>
        <v>Ticket</v>
      </c>
      <c r="L7220" s="37">
        <f t="shared" si="2"/>
        <v>48</v>
      </c>
      <c r="M7220" s="37">
        <f t="shared" si="3"/>
        <v>29</v>
      </c>
      <c r="N7220" s="37">
        <f t="shared" si="4"/>
        <v>11</v>
      </c>
      <c r="O7220" s="37" t="str">
        <f t="array" ref="O7220">IFERROR(XLOOKUP(K7220,'Tipo de carga'!B:B,'Tipo de carga'!C:C))</f>
        <v>Diesel</v>
      </c>
    </row>
    <row r="7221">
      <c r="A7221" s="36">
        <v>1858.0</v>
      </c>
      <c r="B7221" s="37" t="str">
        <f t="array" ref="B7221">IFERROR(XLOOKUP(A7221,'Asignacion Nov'!A:A,'Asignacion Nov'!C:C))</f>
        <v>Hisense</v>
      </c>
      <c r="C7221" s="37" t="str">
        <f t="array" ref="C7221">IFERROR(XLOOKUP(A7221,'Asignacion Nov'!A:A,'Asignacion Nov'!B:B))</f>
        <v>EC-03</v>
      </c>
      <c r="D7221" s="38">
        <v>45625.26736111111</v>
      </c>
      <c r="E7221" s="36" t="s">
        <v>574</v>
      </c>
      <c r="F7221" s="37" t="str">
        <f t="array" ref="F7221">IFERROR(XLOOKUP(E7221,Operadores!A:A,Operadores!B:B))</f>
        <v>ZABFER</v>
      </c>
      <c r="G7221" s="36" t="s">
        <v>425</v>
      </c>
      <c r="H7221" s="39">
        <v>24.69</v>
      </c>
      <c r="I7221" s="40">
        <v>437.42</v>
      </c>
      <c r="J7221" s="41">
        <f t="shared" si="5"/>
        <v>10799.8998</v>
      </c>
      <c r="K7221" s="37" t="str">
        <f t="array" ref="K7221">IFERROR(XLOOKUP(G7221,'Tipo de carga'!A:A,'Tipo de carga'!B:B))</f>
        <v>Ticket</v>
      </c>
      <c r="L7221" s="37">
        <f t="shared" si="2"/>
        <v>48</v>
      </c>
      <c r="M7221" s="37">
        <f t="shared" si="3"/>
        <v>29</v>
      </c>
      <c r="N7221" s="37">
        <f t="shared" si="4"/>
        <v>11</v>
      </c>
      <c r="O7221" s="37" t="str">
        <f t="array" ref="O7221">IFERROR(XLOOKUP(K7221,'Tipo de carga'!B:B,'Tipo de carga'!C:C))</f>
        <v>Diesel</v>
      </c>
    </row>
    <row r="7222">
      <c r="A7222" s="36">
        <v>2025.0</v>
      </c>
      <c r="B7222" s="37" t="str">
        <f t="array" ref="B7222">IFERROR(XLOOKUP(A7222,'Asignacion Nov'!A:A,'Asignacion Nov'!C:C))</f>
        <v>MeLi Dedicado TD</v>
      </c>
      <c r="C7222" s="37" t="str">
        <f t="array" ref="C7222">IFERROR(XLOOKUP(A7222,'Asignacion Nov'!A:A,'Asignacion Nov'!B:B))</f>
        <v>EC-05</v>
      </c>
      <c r="D7222" s="38">
        <v>45625.29791666667</v>
      </c>
      <c r="E7222" s="36" t="s">
        <v>485</v>
      </c>
      <c r="F7222" s="37" t="str">
        <f t="array" ref="F7222">IFERROR(XLOOKUP(E7222,Operadores!A:A,Operadores!B:B))</f>
        <v>HERROD</v>
      </c>
      <c r="G7222" s="36" t="s">
        <v>425</v>
      </c>
      <c r="H7222" s="39">
        <v>25.47</v>
      </c>
      <c r="I7222" s="40">
        <v>471.14</v>
      </c>
      <c r="J7222" s="41">
        <f t="shared" si="5"/>
        <v>11999.9358</v>
      </c>
      <c r="K7222" s="37" t="str">
        <f t="array" ref="K7222">IFERROR(XLOOKUP(G7222,'Tipo de carga'!A:A,'Tipo de carga'!B:B))</f>
        <v>Ticket</v>
      </c>
      <c r="L7222" s="37">
        <f t="shared" si="2"/>
        <v>48</v>
      </c>
      <c r="M7222" s="37">
        <f t="shared" si="3"/>
        <v>29</v>
      </c>
      <c r="N7222" s="37">
        <f t="shared" si="4"/>
        <v>11</v>
      </c>
      <c r="O7222" s="37" t="str">
        <f t="array" ref="O7222">IFERROR(XLOOKUP(K7222,'Tipo de carga'!B:B,'Tipo de carga'!C:C))</f>
        <v>Diesel</v>
      </c>
    </row>
    <row r="7223">
      <c r="A7223" s="36">
        <v>2010.0</v>
      </c>
      <c r="B7223" s="37" t="str">
        <f t="array" ref="B7223">IFERROR(XLOOKUP(A7223,'Asignacion Nov'!A:A,'Asignacion Nov'!C:C))</f>
        <v>MeLi asignado SD</v>
      </c>
      <c r="C7223" s="37" t="str">
        <f t="array" ref="C7223">IFERROR(XLOOKUP(A7223,'Asignacion Nov'!A:A,'Asignacion Nov'!B:B))</f>
        <v>EC-05</v>
      </c>
      <c r="D7223" s="38">
        <v>45625.3</v>
      </c>
      <c r="E7223" s="36" t="s">
        <v>613</v>
      </c>
      <c r="F7223" s="37" t="str">
        <f t="array" ref="F7223">IFERROR(XLOOKUP(E7223,Operadores!A:A,Operadores!B:B))</f>
        <v>CHAJES</v>
      </c>
      <c r="G7223" s="36" t="s">
        <v>425</v>
      </c>
      <c r="H7223" s="39">
        <v>25.47</v>
      </c>
      <c r="I7223" s="40">
        <v>424.02</v>
      </c>
      <c r="J7223" s="41">
        <f t="shared" si="5"/>
        <v>10799.7894</v>
      </c>
      <c r="K7223" s="37" t="str">
        <f t="array" ref="K7223">IFERROR(XLOOKUP(G7223,'Tipo de carga'!A:A,'Tipo de carga'!B:B))</f>
        <v>Ticket</v>
      </c>
      <c r="L7223" s="37">
        <f t="shared" si="2"/>
        <v>48</v>
      </c>
      <c r="M7223" s="37">
        <f t="shared" si="3"/>
        <v>29</v>
      </c>
      <c r="N7223" s="37">
        <f t="shared" si="4"/>
        <v>11</v>
      </c>
      <c r="O7223" s="37" t="str">
        <f t="array" ref="O7223">IFERROR(XLOOKUP(K7223,'Tipo de carga'!B:B,'Tipo de carga'!C:C))</f>
        <v>Diesel</v>
      </c>
    </row>
    <row r="7224">
      <c r="A7224" s="36">
        <v>1755.0</v>
      </c>
      <c r="B7224" s="37" t="str">
        <f t="array" ref="B7224">IFERROR(XLOOKUP(A7224,'Asignacion Nov'!A:A,'Asignacion Nov'!C:C))</f>
        <v>Wm Full</v>
      </c>
      <c r="C7224" s="37" t="str">
        <f t="array" ref="C7224">IFERROR(XLOOKUP(A7224,'Asignacion Nov'!A:A,'Asignacion Nov'!B:B))</f>
        <v>EC-08</v>
      </c>
      <c r="D7224" s="38">
        <v>45625.35277777778</v>
      </c>
      <c r="E7224" s="36" t="s">
        <v>459</v>
      </c>
      <c r="F7224" s="37" t="str">
        <f t="array" ref="F7224">IFERROR(XLOOKUP(E7224,Operadores!A:A,Operadores!B:B))</f>
        <v>PERVIC01</v>
      </c>
      <c r="G7224" s="36" t="s">
        <v>425</v>
      </c>
      <c r="H7224" s="39">
        <v>26.17</v>
      </c>
      <c r="I7224" s="40">
        <v>573.21</v>
      </c>
      <c r="J7224" s="41">
        <f t="shared" si="5"/>
        <v>15000.9057</v>
      </c>
      <c r="K7224" s="37" t="str">
        <f t="array" ref="K7224">IFERROR(XLOOKUP(G7224,'Tipo de carga'!A:A,'Tipo de carga'!B:B))</f>
        <v>Ticket</v>
      </c>
      <c r="L7224" s="37">
        <f t="shared" si="2"/>
        <v>48</v>
      </c>
      <c r="M7224" s="37">
        <f t="shared" si="3"/>
        <v>29</v>
      </c>
      <c r="N7224" s="37">
        <f t="shared" si="4"/>
        <v>11</v>
      </c>
      <c r="O7224" s="37" t="str">
        <f t="array" ref="O7224">IFERROR(XLOOKUP(K7224,'Tipo de carga'!B:B,'Tipo de carga'!C:C))</f>
        <v>Diesel</v>
      </c>
    </row>
    <row r="7225">
      <c r="A7225" s="36">
        <v>1871.0</v>
      </c>
      <c r="B7225" s="37" t="str">
        <f t="array" ref="B7225">IFERROR(XLOOKUP(A7225,'Asignacion Nov'!A:A,'Asignacion Nov'!C:C))</f>
        <v>Circuitos</v>
      </c>
      <c r="C7225" s="37" t="str">
        <f t="array" ref="C7225">IFERROR(XLOOKUP(A7225,'Asignacion Nov'!A:A,'Asignacion Nov'!B:B))</f>
        <v>EC-03</v>
      </c>
      <c r="D7225" s="38">
        <v>45625.35277777778</v>
      </c>
      <c r="E7225" s="36"/>
      <c r="F7225" s="37"/>
      <c r="G7225" s="36" t="s">
        <v>425</v>
      </c>
      <c r="H7225" s="39">
        <v>24.59</v>
      </c>
      <c r="I7225" s="40">
        <v>467.66</v>
      </c>
      <c r="J7225" s="41">
        <f t="shared" si="5"/>
        <v>11499.7594</v>
      </c>
      <c r="K7225" s="37" t="str">
        <f t="array" ref="K7225">IFERROR(XLOOKUP(G7225,'Tipo de carga'!A:A,'Tipo de carga'!B:B))</f>
        <v>Ticket</v>
      </c>
      <c r="L7225" s="37">
        <f t="shared" si="2"/>
        <v>48</v>
      </c>
      <c r="M7225" s="37">
        <f t="shared" si="3"/>
        <v>29</v>
      </c>
      <c r="N7225" s="37">
        <f t="shared" si="4"/>
        <v>11</v>
      </c>
      <c r="O7225" s="37" t="str">
        <f t="array" ref="O7225">IFERROR(XLOOKUP(K7225,'Tipo de carga'!B:B,'Tipo de carga'!C:C))</f>
        <v>Diesel</v>
      </c>
    </row>
    <row r="7226">
      <c r="A7226" s="36" t="s">
        <v>127</v>
      </c>
      <c r="B7226" s="37" t="str">
        <f t="array" ref="B7226">IFERROR(XLOOKUP(A7226,'Asignacion Nov'!A:A,'Asignacion Nov'!C:C))</f>
        <v>Sayer Patios y T.</v>
      </c>
      <c r="C7226" s="37" t="str">
        <f t="array" ref="C7226">IFERROR(XLOOKUP(A7226,'Asignacion Nov'!A:A,'Asignacion Nov'!B:B))</f>
        <v>EC-04</v>
      </c>
      <c r="D7226" s="38">
        <v>45625.53194444445</v>
      </c>
      <c r="E7226" s="36" t="s">
        <v>537</v>
      </c>
      <c r="F7226" s="37" t="str">
        <f t="array" ref="F7226">IFERROR(XLOOKUP(E7226,Operadores!A:A,Operadores!B:B))</f>
        <v>CRUCUT</v>
      </c>
      <c r="G7226" s="36" t="s">
        <v>425</v>
      </c>
      <c r="H7226" s="39">
        <v>25.19</v>
      </c>
      <c r="I7226" s="40">
        <v>285.69</v>
      </c>
      <c r="J7226" s="41">
        <f t="shared" si="5"/>
        <v>7196.5311</v>
      </c>
      <c r="K7226" s="37" t="str">
        <f t="array" ref="K7226">IFERROR(XLOOKUP(G7226,'Tipo de carga'!A:A,'Tipo de carga'!B:B))</f>
        <v>Ticket</v>
      </c>
      <c r="L7226" s="37">
        <f t="shared" si="2"/>
        <v>48</v>
      </c>
      <c r="M7226" s="37">
        <f t="shared" si="3"/>
        <v>29</v>
      </c>
      <c r="N7226" s="37">
        <f t="shared" si="4"/>
        <v>11</v>
      </c>
      <c r="O7226" s="37" t="str">
        <f t="array" ref="O7226">IFERROR(XLOOKUP(K7226,'Tipo de carga'!B:B,'Tipo de carga'!C:C))</f>
        <v>Diesel</v>
      </c>
    </row>
    <row r="7227">
      <c r="A7227" s="36">
        <v>1831.0</v>
      </c>
      <c r="B7227" s="37" t="str">
        <f t="array" ref="B7227">IFERROR(XLOOKUP(A7227,'Asignacion Nov'!A:A,'Asignacion Nov'!C:C))</f>
        <v>Full Liver</v>
      </c>
      <c r="C7227" s="37" t="str">
        <f t="array" ref="C7227">IFERROR(XLOOKUP(A7227,'Asignacion Nov'!A:A,'Asignacion Nov'!B:B))</f>
        <v>EC-01</v>
      </c>
      <c r="D7227" s="38">
        <v>45625.572222222225</v>
      </c>
      <c r="E7227" s="36" t="s">
        <v>325</v>
      </c>
      <c r="F7227" s="37" t="str">
        <f t="array" ref="F7227">IFERROR(XLOOKUP(E7227,Operadores!A:A,Operadores!B:B))</f>
        <v>VELOSC</v>
      </c>
      <c r="G7227" s="36" t="s">
        <v>425</v>
      </c>
      <c r="H7227" s="39">
        <v>26.17</v>
      </c>
      <c r="I7227" s="40">
        <v>137.56</v>
      </c>
      <c r="J7227" s="41">
        <f t="shared" si="5"/>
        <v>3599.9452</v>
      </c>
      <c r="K7227" s="37" t="str">
        <f t="array" ref="K7227">IFERROR(XLOOKUP(G7227,'Tipo de carga'!A:A,'Tipo de carga'!B:B))</f>
        <v>Ticket</v>
      </c>
      <c r="L7227" s="37">
        <f t="shared" si="2"/>
        <v>48</v>
      </c>
      <c r="M7227" s="37">
        <f t="shared" si="3"/>
        <v>29</v>
      </c>
      <c r="N7227" s="37">
        <f t="shared" si="4"/>
        <v>11</v>
      </c>
      <c r="O7227" s="37" t="str">
        <f t="array" ref="O7227">IFERROR(XLOOKUP(K7227,'Tipo de carga'!B:B,'Tipo de carga'!C:C))</f>
        <v>Diesel</v>
      </c>
    </row>
    <row r="7228">
      <c r="A7228" s="36">
        <v>1882.0</v>
      </c>
      <c r="B7228" s="37" t="str">
        <f t="array" ref="B7228">IFERROR(XLOOKUP(A7228,'Asignacion Nov'!A:A,'Asignacion Nov'!C:C))</f>
        <v>Sayer Sencillo</v>
      </c>
      <c r="C7228" s="37" t="str">
        <f t="array" ref="C7228">IFERROR(XLOOKUP(A7228,'Asignacion Nov'!A:A,'Asignacion Nov'!B:B))</f>
        <v>EC-04</v>
      </c>
      <c r="D7228" s="38">
        <v>45625.59027777778</v>
      </c>
      <c r="E7228" s="36" t="s">
        <v>49</v>
      </c>
      <c r="F7228" s="37" t="str">
        <f t="array" ref="F7228">IFERROR(XLOOKUP(E7228,Operadores!A:A,Operadores!B:B))</f>
        <v>FABMA</v>
      </c>
      <c r="G7228" s="36" t="s">
        <v>425</v>
      </c>
      <c r="H7228" s="39">
        <v>24.69</v>
      </c>
      <c r="I7228" s="40">
        <v>303.76</v>
      </c>
      <c r="J7228" s="41">
        <f t="shared" si="5"/>
        <v>7499.8344</v>
      </c>
      <c r="K7228" s="37" t="str">
        <f t="array" ref="K7228">IFERROR(XLOOKUP(G7228,'Tipo de carga'!A:A,'Tipo de carga'!B:B))</f>
        <v>Ticket</v>
      </c>
      <c r="L7228" s="37">
        <f t="shared" si="2"/>
        <v>48</v>
      </c>
      <c r="M7228" s="37">
        <f t="shared" si="3"/>
        <v>29</v>
      </c>
      <c r="N7228" s="37">
        <f t="shared" si="4"/>
        <v>11</v>
      </c>
      <c r="O7228" s="37" t="str">
        <f t="array" ref="O7228">IFERROR(XLOOKUP(K7228,'Tipo de carga'!B:B,'Tipo de carga'!C:C))</f>
        <v>Diesel</v>
      </c>
    </row>
    <row r="7229">
      <c r="A7229" s="36">
        <v>1937.0</v>
      </c>
      <c r="B7229" s="37" t="str">
        <f t="array" ref="B7229">IFERROR(XLOOKUP(A7229,'Asignacion Nov'!A:A,'Asignacion Nov'!C:C))</f>
        <v>MeLi asignado SD</v>
      </c>
      <c r="C7229" s="37" t="str">
        <f t="array" ref="C7229">IFERROR(XLOOKUP(A7229,'Asignacion Nov'!A:A,'Asignacion Nov'!B:B))</f>
        <v>EC-05</v>
      </c>
      <c r="D7229" s="38">
        <v>45625.756944444445</v>
      </c>
      <c r="E7229" s="36" t="s">
        <v>407</v>
      </c>
      <c r="F7229" s="37" t="str">
        <f t="array" ref="F7229">IFERROR(XLOOKUP(E7229,Operadores!A:A,Operadores!B:B))</f>
        <v>BENMAX</v>
      </c>
      <c r="G7229" s="36" t="s">
        <v>425</v>
      </c>
      <c r="H7229" s="39">
        <v>26.39</v>
      </c>
      <c r="I7229" s="40">
        <v>181.88</v>
      </c>
      <c r="J7229" s="41">
        <f t="shared" si="5"/>
        <v>4799.8132</v>
      </c>
      <c r="K7229" s="37" t="str">
        <f t="array" ref="K7229">IFERROR(XLOOKUP(G7229,'Tipo de carga'!A:A,'Tipo de carga'!B:B))</f>
        <v>Ticket</v>
      </c>
      <c r="L7229" s="37">
        <f t="shared" si="2"/>
        <v>48</v>
      </c>
      <c r="M7229" s="37">
        <f t="shared" si="3"/>
        <v>29</v>
      </c>
      <c r="N7229" s="37">
        <f t="shared" si="4"/>
        <v>11</v>
      </c>
      <c r="O7229" s="37" t="str">
        <f t="array" ref="O7229">IFERROR(XLOOKUP(K7229,'Tipo de carga'!B:B,'Tipo de carga'!C:C))</f>
        <v>Diesel</v>
      </c>
    </row>
    <row r="7230">
      <c r="A7230" s="36">
        <v>1806.0</v>
      </c>
      <c r="B7230" s="37" t="str">
        <f t="array" ref="B7230">IFERROR(XLOOKUP(A7230,'Asignacion Nov'!A:A,'Asignacion Nov'!C:C))</f>
        <v>Sayer Sencillo</v>
      </c>
      <c r="C7230" s="37" t="str">
        <f t="array" ref="C7230">IFERROR(XLOOKUP(A7230,'Asignacion Nov'!A:A,'Asignacion Nov'!B:B))</f>
        <v>EC-04</v>
      </c>
      <c r="D7230" s="38">
        <v>45625.82430555556</v>
      </c>
      <c r="E7230" s="36" t="s">
        <v>40</v>
      </c>
      <c r="F7230" s="37" t="str">
        <f t="array" ref="F7230">IFERROR(XLOOKUP(E7230,Operadores!A:A,Operadores!B:B))</f>
        <v>DIAOMA</v>
      </c>
      <c r="G7230" s="36" t="s">
        <v>425</v>
      </c>
      <c r="H7230" s="39">
        <v>27.29</v>
      </c>
      <c r="I7230" s="40">
        <v>366.43</v>
      </c>
      <c r="J7230" s="41">
        <f t="shared" si="5"/>
        <v>9999.8747</v>
      </c>
      <c r="K7230" s="37" t="str">
        <f t="array" ref="K7230">IFERROR(XLOOKUP(G7230,'Tipo de carga'!A:A,'Tipo de carga'!B:B))</f>
        <v>Ticket</v>
      </c>
      <c r="L7230" s="37">
        <f t="shared" si="2"/>
        <v>48</v>
      </c>
      <c r="M7230" s="37">
        <f t="shared" si="3"/>
        <v>29</v>
      </c>
      <c r="N7230" s="37">
        <f t="shared" si="4"/>
        <v>11</v>
      </c>
      <c r="O7230" s="37" t="str">
        <f t="array" ref="O7230">IFERROR(XLOOKUP(K7230,'Tipo de carga'!B:B,'Tipo de carga'!C:C))</f>
        <v>Diesel</v>
      </c>
    </row>
    <row r="7231">
      <c r="A7231" s="36">
        <v>1806.0</v>
      </c>
      <c r="B7231" s="37" t="str">
        <f t="array" ref="B7231">IFERROR(XLOOKUP(A7231,'Asignacion Nov'!A:A,'Asignacion Nov'!C:C))</f>
        <v>Sayer Sencillo</v>
      </c>
      <c r="C7231" s="37" t="str">
        <f t="array" ref="C7231">IFERROR(XLOOKUP(A7231,'Asignacion Nov'!A:A,'Asignacion Nov'!B:B))</f>
        <v>EC-04</v>
      </c>
      <c r="D7231" s="38">
        <v>45625.825694444444</v>
      </c>
      <c r="E7231" s="36" t="s">
        <v>40</v>
      </c>
      <c r="F7231" s="37" t="str">
        <f t="array" ref="F7231">IFERROR(XLOOKUP(E7231,Operadores!A:A,Operadores!B:B))</f>
        <v>DIAOMA</v>
      </c>
      <c r="G7231" s="36" t="s">
        <v>425</v>
      </c>
      <c r="H7231" s="39">
        <v>27.29</v>
      </c>
      <c r="I7231" s="40">
        <v>381.09</v>
      </c>
      <c r="J7231" s="41">
        <f t="shared" si="5"/>
        <v>10399.9461</v>
      </c>
      <c r="K7231" s="37" t="str">
        <f t="array" ref="K7231">IFERROR(XLOOKUP(G7231,'Tipo de carga'!A:A,'Tipo de carga'!B:B))</f>
        <v>Ticket</v>
      </c>
      <c r="L7231" s="37">
        <f t="shared" si="2"/>
        <v>48</v>
      </c>
      <c r="M7231" s="37">
        <f t="shared" si="3"/>
        <v>29</v>
      </c>
      <c r="N7231" s="37">
        <f t="shared" si="4"/>
        <v>11</v>
      </c>
      <c r="O7231" s="37" t="str">
        <f t="array" ref="O7231">IFERROR(XLOOKUP(K7231,'Tipo de carga'!B:B,'Tipo de carga'!C:C))</f>
        <v>Diesel</v>
      </c>
    </row>
    <row r="7232">
      <c r="A7232" s="36">
        <v>1822.0</v>
      </c>
      <c r="B7232" s="37" t="str">
        <f t="array" ref="B7232">IFERROR(XLOOKUP(A7232,'Asignacion Nov'!A:A,'Asignacion Nov'!C:C))</f>
        <v>Sayer Vuelteros</v>
      </c>
      <c r="C7232" s="37" t="str">
        <f t="array" ref="C7232">IFERROR(XLOOKUP(A7232,'Asignacion Nov'!A:A,'Asignacion Nov'!B:B))</f>
        <v>EC-04</v>
      </c>
      <c r="D7232" s="38">
        <v>45625.84305555555</v>
      </c>
      <c r="E7232" s="36" t="s">
        <v>78</v>
      </c>
      <c r="F7232" s="37" t="str">
        <f t="array" ref="F7232">IFERROR(XLOOKUP(E7232,Operadores!A:A,Operadores!B:B))</f>
        <v>OLVJES</v>
      </c>
      <c r="G7232" s="36" t="s">
        <v>425</v>
      </c>
      <c r="H7232" s="39">
        <v>25.99</v>
      </c>
      <c r="I7232" s="40">
        <v>184.68</v>
      </c>
      <c r="J7232" s="41">
        <f t="shared" si="5"/>
        <v>4799.8332</v>
      </c>
      <c r="K7232" s="37" t="str">
        <f t="array" ref="K7232">IFERROR(XLOOKUP(G7232,'Tipo de carga'!A:A,'Tipo de carga'!B:B))</f>
        <v>Ticket</v>
      </c>
      <c r="L7232" s="37">
        <f t="shared" si="2"/>
        <v>48</v>
      </c>
      <c r="M7232" s="37">
        <f t="shared" si="3"/>
        <v>29</v>
      </c>
      <c r="N7232" s="37">
        <f t="shared" si="4"/>
        <v>11</v>
      </c>
      <c r="O7232" s="37" t="str">
        <f t="array" ref="O7232">IFERROR(XLOOKUP(K7232,'Tipo de carga'!B:B,'Tipo de carga'!C:C))</f>
        <v>Diesel</v>
      </c>
    </row>
    <row r="7233">
      <c r="A7233" s="36">
        <v>2017.0</v>
      </c>
      <c r="B7233" s="37" t="str">
        <f t="array" ref="B7233">IFERROR(XLOOKUP(A7233,'Asignacion Nov'!A:A,'Asignacion Nov'!C:C))</f>
        <v>MeLi Dedicado TD</v>
      </c>
      <c r="C7233" s="37" t="str">
        <f t="array" ref="C7233">IFERROR(XLOOKUP(A7233,'Asignacion Nov'!A:A,'Asignacion Nov'!B:B))</f>
        <v>EC-05</v>
      </c>
      <c r="D7233" s="38">
        <v>45625.87777777778</v>
      </c>
      <c r="E7233" s="36" t="s">
        <v>300</v>
      </c>
      <c r="F7233" s="37" t="str">
        <f t="array" ref="F7233">IFERROR(XLOOKUP(E7233,Operadores!A:A,Operadores!B:B))</f>
        <v>QUIULI</v>
      </c>
      <c r="G7233" s="36" t="s">
        <v>425</v>
      </c>
      <c r="H7233" s="39">
        <v>25.47</v>
      </c>
      <c r="I7233" s="40">
        <v>424.02</v>
      </c>
      <c r="J7233" s="41">
        <f t="shared" si="5"/>
        <v>10799.7894</v>
      </c>
      <c r="K7233" s="37" t="str">
        <f t="array" ref="K7233">IFERROR(XLOOKUP(G7233,'Tipo de carga'!A:A,'Tipo de carga'!B:B))</f>
        <v>Ticket</v>
      </c>
      <c r="L7233" s="37">
        <f t="shared" si="2"/>
        <v>48</v>
      </c>
      <c r="M7233" s="37">
        <f t="shared" si="3"/>
        <v>29</v>
      </c>
      <c r="N7233" s="37">
        <f t="shared" si="4"/>
        <v>11</v>
      </c>
      <c r="O7233" s="37" t="str">
        <f t="array" ref="O7233">IFERROR(XLOOKUP(K7233,'Tipo de carga'!B:B,'Tipo de carga'!C:C))</f>
        <v>Diesel</v>
      </c>
    </row>
    <row r="7234">
      <c r="A7234" s="36">
        <v>2022.0</v>
      </c>
      <c r="B7234" s="37" t="str">
        <f t="array" ref="B7234">IFERROR(XLOOKUP(A7234,'Asignacion Nov'!A:A,'Asignacion Nov'!C:C))</f>
        <v>MeLi Dedicado TD</v>
      </c>
      <c r="C7234" s="37" t="str">
        <f t="array" ref="C7234">IFERROR(XLOOKUP(A7234,'Asignacion Nov'!A:A,'Asignacion Nov'!B:B))</f>
        <v>EC-05</v>
      </c>
      <c r="D7234" s="38">
        <v>45625.910416666666</v>
      </c>
      <c r="E7234" s="36" t="s">
        <v>308</v>
      </c>
      <c r="F7234" s="37" t="str">
        <f t="array" ref="F7234">IFERROR(XLOOKUP(E7234,Operadores!A:A,Operadores!B:B))</f>
        <v>DELBL</v>
      </c>
      <c r="G7234" s="36" t="s">
        <v>425</v>
      </c>
      <c r="H7234" s="39">
        <v>27.29</v>
      </c>
      <c r="I7234" s="40">
        <v>439.72</v>
      </c>
      <c r="J7234" s="41">
        <f t="shared" si="5"/>
        <v>11999.9588</v>
      </c>
      <c r="K7234" s="37" t="str">
        <f t="array" ref="K7234">IFERROR(XLOOKUP(G7234,'Tipo de carga'!A:A,'Tipo de carga'!B:B))</f>
        <v>Ticket</v>
      </c>
      <c r="L7234" s="37">
        <f t="shared" si="2"/>
        <v>48</v>
      </c>
      <c r="M7234" s="37">
        <f t="shared" si="3"/>
        <v>29</v>
      </c>
      <c r="N7234" s="37">
        <f t="shared" si="4"/>
        <v>11</v>
      </c>
      <c r="O7234" s="37" t="str">
        <f t="array" ref="O7234">IFERROR(XLOOKUP(K7234,'Tipo de carga'!B:B,'Tipo de carga'!C:C))</f>
        <v>Diesel</v>
      </c>
    </row>
    <row r="7235">
      <c r="A7235" s="36">
        <v>1726.0</v>
      </c>
      <c r="B7235" s="37" t="str">
        <f t="array" ref="B7235">IFERROR(XLOOKUP(A7235,'Asignacion Nov'!A:A,'Asignacion Nov'!C:C))</f>
        <v>Wm Sencillo</v>
      </c>
      <c r="C7235" s="37" t="str">
        <f t="array" ref="C7235">IFERROR(XLOOKUP(A7235,'Asignacion Nov'!A:A,'Asignacion Nov'!B:B))</f>
        <v>EC-08</v>
      </c>
      <c r="D7235" s="38">
        <v>45625.96805555555</v>
      </c>
      <c r="E7235" s="36" t="s">
        <v>576</v>
      </c>
      <c r="F7235" s="37" t="str">
        <f t="array" ref="F7235">IFERROR(XLOOKUP(E7235,Operadores!A:A,Operadores!B:B))</f>
        <v>DELANG</v>
      </c>
      <c r="G7235" s="36" t="s">
        <v>425</v>
      </c>
      <c r="H7235" s="39">
        <v>26.17</v>
      </c>
      <c r="I7235" s="40">
        <v>238.11</v>
      </c>
      <c r="J7235" s="41">
        <f t="shared" si="5"/>
        <v>6231.3387</v>
      </c>
      <c r="K7235" s="37" t="str">
        <f t="array" ref="K7235">IFERROR(XLOOKUP(G7235,'Tipo de carga'!A:A,'Tipo de carga'!B:B))</f>
        <v>Ticket</v>
      </c>
      <c r="L7235" s="37">
        <f t="shared" si="2"/>
        <v>48</v>
      </c>
      <c r="M7235" s="37">
        <f t="shared" si="3"/>
        <v>29</v>
      </c>
      <c r="N7235" s="37">
        <f t="shared" si="4"/>
        <v>11</v>
      </c>
      <c r="O7235" s="37" t="str">
        <f t="array" ref="O7235">IFERROR(XLOOKUP(K7235,'Tipo de carga'!B:B,'Tipo de carga'!C:C))</f>
        <v>Diesel</v>
      </c>
    </row>
    <row r="7236">
      <c r="A7236" s="36">
        <v>1719.0</v>
      </c>
      <c r="B7236" s="37" t="str">
        <f t="array" ref="B7236">IFERROR(XLOOKUP(A7236,'Asignacion Nov'!A:A,'Asignacion Nov'!C:C))</f>
        <v>Wm Sencillo</v>
      </c>
      <c r="C7236" s="37" t="str">
        <f t="array" ref="C7236">IFERROR(XLOOKUP(A7236,'Asignacion Nov'!A:A,'Asignacion Nov'!B:B))</f>
        <v>EC-08</v>
      </c>
      <c r="D7236" s="38">
        <v>45625.97083333333</v>
      </c>
      <c r="E7236" s="36" t="s">
        <v>515</v>
      </c>
      <c r="F7236" s="37" t="str">
        <f t="array" ref="F7236">IFERROR(XLOOKUP(E7236,Operadores!A:A,Operadores!B:B))</f>
        <v>GONWEI</v>
      </c>
      <c r="G7236" s="36" t="s">
        <v>425</v>
      </c>
      <c r="H7236" s="39">
        <v>26.17</v>
      </c>
      <c r="I7236" s="40">
        <v>461.78</v>
      </c>
      <c r="J7236" s="41">
        <f t="shared" si="5"/>
        <v>12084.7826</v>
      </c>
      <c r="K7236" s="37" t="str">
        <f t="array" ref="K7236">IFERROR(XLOOKUP(G7236,'Tipo de carga'!A:A,'Tipo de carga'!B:B))</f>
        <v>Ticket</v>
      </c>
      <c r="L7236" s="37">
        <f t="shared" si="2"/>
        <v>48</v>
      </c>
      <c r="M7236" s="37">
        <f t="shared" si="3"/>
        <v>29</v>
      </c>
      <c r="N7236" s="37">
        <f t="shared" si="4"/>
        <v>11</v>
      </c>
      <c r="O7236" s="37" t="str">
        <f t="array" ref="O7236">IFERROR(XLOOKUP(K7236,'Tipo de carga'!B:B,'Tipo de carga'!C:C))</f>
        <v>Diesel</v>
      </c>
    </row>
    <row r="7237">
      <c r="A7237" s="36">
        <v>1918.0</v>
      </c>
      <c r="B7237" s="37" t="str">
        <f t="array" ref="B7237">IFERROR(XLOOKUP(A7237,'Asignacion Nov'!A:A,'Asignacion Nov'!C:C))</f>
        <v>MeLi asignado SD</v>
      </c>
      <c r="C7237" s="37" t="str">
        <f t="array" ref="C7237">IFERROR(XLOOKUP(A7237,'Asignacion Nov'!A:A,'Asignacion Nov'!B:B))</f>
        <v>EC-05</v>
      </c>
      <c r="D7237" s="38">
        <v>45625.0</v>
      </c>
      <c r="E7237" s="36" t="s">
        <v>191</v>
      </c>
      <c r="F7237" s="37" t="str">
        <f t="array" ref="F7237">IFERROR(XLOOKUP(E7237,Operadores!A:A,Operadores!B:B))</f>
        <v>DIADAV</v>
      </c>
      <c r="G7237" s="36" t="s">
        <v>311</v>
      </c>
      <c r="H7237" s="39">
        <v>10.2</v>
      </c>
      <c r="I7237" s="40">
        <v>210.45</v>
      </c>
      <c r="J7237" s="41">
        <f t="shared" si="5"/>
        <v>2146.59</v>
      </c>
      <c r="K7237" s="37" t="str">
        <f t="array" ref="K7237">IFERROR(XLOOKUP(G7237,'Tipo de carga'!A:A,'Tipo de carga'!B:B))</f>
        <v>Natgas</v>
      </c>
      <c r="L7237" s="37">
        <f t="shared" si="2"/>
        <v>48</v>
      </c>
      <c r="M7237" s="37">
        <f t="shared" si="3"/>
        <v>29</v>
      </c>
      <c r="N7237" s="37">
        <f t="shared" si="4"/>
        <v>11</v>
      </c>
      <c r="O7237" s="37" t="str">
        <f t="array" ref="O7237">IFERROR(XLOOKUP(K7237,'Tipo de carga'!B:B,'Tipo de carga'!C:C))</f>
        <v>GNC</v>
      </c>
    </row>
    <row r="7238">
      <c r="A7238" s="36">
        <v>1917.0</v>
      </c>
      <c r="B7238" s="37" t="str">
        <f t="array" ref="B7238">IFERROR(XLOOKUP(A7238,'Asignacion Nov'!A:A,'Asignacion Nov'!C:C))</f>
        <v>MeLi asignado SD</v>
      </c>
      <c r="C7238" s="37" t="str">
        <f t="array" ref="C7238">IFERROR(XLOOKUP(A7238,'Asignacion Nov'!A:A,'Asignacion Nov'!B:B))</f>
        <v>EC-05</v>
      </c>
      <c r="D7238" s="38">
        <v>45625.0</v>
      </c>
      <c r="E7238" s="36" t="s">
        <v>17</v>
      </c>
      <c r="F7238" s="37" t="str">
        <f t="array" ref="F7238">IFERROR(XLOOKUP(E7238,Operadores!A:A,Operadores!B:B))</f>
        <v>ARASAL</v>
      </c>
      <c r="G7238" s="36" t="s">
        <v>311</v>
      </c>
      <c r="H7238" s="39">
        <v>10.2</v>
      </c>
      <c r="I7238" s="40">
        <v>223.18</v>
      </c>
      <c r="J7238" s="41">
        <f t="shared" si="5"/>
        <v>2276.436</v>
      </c>
      <c r="K7238" s="37" t="str">
        <f t="array" ref="K7238">IFERROR(XLOOKUP(G7238,'Tipo de carga'!A:A,'Tipo de carga'!B:B))</f>
        <v>Natgas</v>
      </c>
      <c r="L7238" s="37">
        <f t="shared" si="2"/>
        <v>48</v>
      </c>
      <c r="M7238" s="37">
        <f t="shared" si="3"/>
        <v>29</v>
      </c>
      <c r="N7238" s="37">
        <f t="shared" si="4"/>
        <v>11</v>
      </c>
      <c r="O7238" s="37" t="str">
        <f t="array" ref="O7238">IFERROR(XLOOKUP(K7238,'Tipo de carga'!B:B,'Tipo de carga'!C:C))</f>
        <v>GNC</v>
      </c>
    </row>
    <row r="7239">
      <c r="A7239" s="36">
        <v>1899.0</v>
      </c>
      <c r="B7239" s="37" t="str">
        <f t="array" ref="B7239">IFERROR(XLOOKUP(A7239,'Asignacion Nov'!A:A,'Asignacion Nov'!C:C))</f>
        <v>Full Liver</v>
      </c>
      <c r="C7239" s="37" t="str">
        <f t="array" ref="C7239">IFERROR(XLOOKUP(A7239,'Asignacion Nov'!A:A,'Asignacion Nov'!B:B))</f>
        <v>EC-01</v>
      </c>
      <c r="D7239" s="38">
        <v>45626.996666666666</v>
      </c>
      <c r="E7239" s="36" t="s">
        <v>335</v>
      </c>
      <c r="F7239" s="37" t="str">
        <f t="array" ref="F7239">IFERROR(XLOOKUP(E7239,Operadores!A:A,Operadores!B:B))</f>
        <v>VEROD</v>
      </c>
      <c r="G7239" s="36" t="s">
        <v>72</v>
      </c>
      <c r="H7239" s="39">
        <v>20.208946</v>
      </c>
      <c r="I7239" s="40">
        <v>708.0</v>
      </c>
      <c r="J7239" s="41">
        <f t="shared" si="5"/>
        <v>14307.93377</v>
      </c>
      <c r="K7239" s="37" t="str">
        <f t="array" ref="K7239">IFERROR(XLOOKUP(G7239,'Tipo de carga'!A:A,'Tipo de carga'!B:B))</f>
        <v>Autoabasto</v>
      </c>
      <c r="L7239" s="37">
        <f t="shared" si="2"/>
        <v>48</v>
      </c>
      <c r="M7239" s="37">
        <f t="shared" si="3"/>
        <v>30</v>
      </c>
      <c r="N7239" s="37">
        <f t="shared" si="4"/>
        <v>11</v>
      </c>
      <c r="O7239" s="37" t="str">
        <f t="array" ref="O7239">IFERROR(XLOOKUP(K7239,'Tipo de carga'!B:B,'Tipo de carga'!C:C))</f>
        <v>Diesel</v>
      </c>
    </row>
    <row r="7240">
      <c r="A7240" s="36">
        <v>1732.0</v>
      </c>
      <c r="B7240" s="37" t="str">
        <f t="array" ref="B7240">IFERROR(XLOOKUP(A7240,'Asignacion Nov'!A:A,'Asignacion Nov'!C:C))</f>
        <v>Liverpool Local</v>
      </c>
      <c r="C7240" s="37" t="str">
        <f t="array" ref="C7240">IFERROR(XLOOKUP(A7240,'Asignacion Nov'!A:A,'Asignacion Nov'!B:B))</f>
        <v>EC-01</v>
      </c>
      <c r="D7240" s="38">
        <v>45626.98025462963</v>
      </c>
      <c r="E7240" s="36" t="s">
        <v>262</v>
      </c>
      <c r="F7240" s="37" t="str">
        <f t="array" ref="F7240">IFERROR(XLOOKUP(E7240,Operadores!A:A,Operadores!B:B))</f>
        <v>ORTVIC</v>
      </c>
      <c r="G7240" s="36" t="s">
        <v>72</v>
      </c>
      <c r="H7240" s="39">
        <v>20.208946</v>
      </c>
      <c r="I7240" s="40">
        <v>601.0</v>
      </c>
      <c r="J7240" s="41">
        <f t="shared" si="5"/>
        <v>12145.57655</v>
      </c>
      <c r="K7240" s="37" t="str">
        <f t="array" ref="K7240">IFERROR(XLOOKUP(G7240,'Tipo de carga'!A:A,'Tipo de carga'!B:B))</f>
        <v>Autoabasto</v>
      </c>
      <c r="L7240" s="37">
        <f t="shared" si="2"/>
        <v>48</v>
      </c>
      <c r="M7240" s="37">
        <f t="shared" si="3"/>
        <v>30</v>
      </c>
      <c r="N7240" s="37">
        <f t="shared" si="4"/>
        <v>11</v>
      </c>
      <c r="O7240" s="37" t="str">
        <f t="array" ref="O7240">IFERROR(XLOOKUP(K7240,'Tipo de carga'!B:B,'Tipo de carga'!C:C))</f>
        <v>Diesel</v>
      </c>
    </row>
    <row r="7241">
      <c r="A7241" s="36">
        <v>1957.0</v>
      </c>
      <c r="B7241" s="37" t="str">
        <f t="array" ref="B7241">IFERROR(XLOOKUP(A7241,'Asignacion Nov'!A:A,'Asignacion Nov'!C:C))</f>
        <v>MeLi asignado SD</v>
      </c>
      <c r="C7241" s="37" t="str">
        <f t="array" ref="C7241">IFERROR(XLOOKUP(A7241,'Asignacion Nov'!A:A,'Asignacion Nov'!B:B))</f>
        <v>EC-05</v>
      </c>
      <c r="D7241" s="38">
        <v>45626.928715277776</v>
      </c>
      <c r="E7241" s="36" t="s">
        <v>217</v>
      </c>
      <c r="F7241" s="37" t="str">
        <f t="array" ref="F7241">IFERROR(XLOOKUP(E7241,Operadores!A:A,Operadores!B:B))</f>
        <v>HERFRA</v>
      </c>
      <c r="G7241" s="36" t="s">
        <v>72</v>
      </c>
      <c r="H7241" s="39">
        <v>20.208946</v>
      </c>
      <c r="I7241" s="40">
        <v>881.0</v>
      </c>
      <c r="J7241" s="41">
        <f t="shared" si="5"/>
        <v>17804.08143</v>
      </c>
      <c r="K7241" s="37" t="str">
        <f t="array" ref="K7241">IFERROR(XLOOKUP(G7241,'Tipo de carga'!A:A,'Tipo de carga'!B:B))</f>
        <v>Autoabasto</v>
      </c>
      <c r="L7241" s="37">
        <f t="shared" si="2"/>
        <v>48</v>
      </c>
      <c r="M7241" s="37">
        <f t="shared" si="3"/>
        <v>30</v>
      </c>
      <c r="N7241" s="37">
        <f t="shared" si="4"/>
        <v>11</v>
      </c>
      <c r="O7241" s="37" t="str">
        <f t="array" ref="O7241">IFERROR(XLOOKUP(K7241,'Tipo de carga'!B:B,'Tipo de carga'!C:C))</f>
        <v>Diesel</v>
      </c>
    </row>
    <row r="7242">
      <c r="A7242" s="36">
        <v>2022.0</v>
      </c>
      <c r="B7242" s="37" t="str">
        <f t="array" ref="B7242">IFERROR(XLOOKUP(A7242,'Asignacion Nov'!A:A,'Asignacion Nov'!C:C))</f>
        <v>MeLi Dedicado TD</v>
      </c>
      <c r="C7242" s="37" t="str">
        <f t="array" ref="C7242">IFERROR(XLOOKUP(A7242,'Asignacion Nov'!A:A,'Asignacion Nov'!B:B))</f>
        <v>EC-05</v>
      </c>
      <c r="D7242" s="38">
        <v>45626.924849537034</v>
      </c>
      <c r="E7242" s="36" t="s">
        <v>308</v>
      </c>
      <c r="F7242" s="37" t="str">
        <f t="array" ref="F7242">IFERROR(XLOOKUP(E7242,Operadores!A:A,Operadores!B:B))</f>
        <v>DELBL</v>
      </c>
      <c r="G7242" s="36" t="s">
        <v>72</v>
      </c>
      <c r="H7242" s="39">
        <v>20.208946</v>
      </c>
      <c r="I7242" s="40">
        <v>535.0</v>
      </c>
      <c r="J7242" s="41">
        <f t="shared" si="5"/>
        <v>10811.78611</v>
      </c>
      <c r="K7242" s="37" t="str">
        <f t="array" ref="K7242">IFERROR(XLOOKUP(G7242,'Tipo de carga'!A:A,'Tipo de carga'!B:B))</f>
        <v>Autoabasto</v>
      </c>
      <c r="L7242" s="37">
        <f t="shared" si="2"/>
        <v>48</v>
      </c>
      <c r="M7242" s="37">
        <f t="shared" si="3"/>
        <v>30</v>
      </c>
      <c r="N7242" s="37">
        <f t="shared" si="4"/>
        <v>11</v>
      </c>
      <c r="O7242" s="37" t="str">
        <f t="array" ref="O7242">IFERROR(XLOOKUP(K7242,'Tipo de carga'!B:B,'Tipo de carga'!C:C))</f>
        <v>Diesel</v>
      </c>
    </row>
    <row r="7243">
      <c r="A7243" s="36">
        <v>1961.0</v>
      </c>
      <c r="B7243" s="37" t="str">
        <f t="array" ref="B7243">IFERROR(XLOOKUP(A7243,'Asignacion Nov'!A:A,'Asignacion Nov'!C:C))</f>
        <v>MeLi asignado SD</v>
      </c>
      <c r="C7243" s="37" t="str">
        <f t="array" ref="C7243">IFERROR(XLOOKUP(A7243,'Asignacion Nov'!A:A,'Asignacion Nov'!B:B))</f>
        <v>EC-05</v>
      </c>
      <c r="D7243" s="38">
        <v>45626.90719907408</v>
      </c>
      <c r="E7243" s="36" t="s">
        <v>196</v>
      </c>
      <c r="F7243" s="37" t="str">
        <f t="array" ref="F7243">IFERROR(XLOOKUP(E7243,Operadores!A:A,Operadores!B:B))</f>
        <v>HERJOS07</v>
      </c>
      <c r="G7243" s="36" t="s">
        <v>72</v>
      </c>
      <c r="H7243" s="39">
        <v>20.208946</v>
      </c>
      <c r="I7243" s="40">
        <v>362.0</v>
      </c>
      <c r="J7243" s="41">
        <f t="shared" si="5"/>
        <v>7315.638452</v>
      </c>
      <c r="K7243" s="37" t="str">
        <f t="array" ref="K7243">IFERROR(XLOOKUP(G7243,'Tipo de carga'!A:A,'Tipo de carga'!B:B))</f>
        <v>Autoabasto</v>
      </c>
      <c r="L7243" s="37">
        <f t="shared" si="2"/>
        <v>48</v>
      </c>
      <c r="M7243" s="37">
        <f t="shared" si="3"/>
        <v>30</v>
      </c>
      <c r="N7243" s="37">
        <f t="shared" si="4"/>
        <v>11</v>
      </c>
      <c r="O7243" s="37" t="str">
        <f t="array" ref="O7243">IFERROR(XLOOKUP(K7243,'Tipo de carga'!B:B,'Tipo de carga'!C:C))</f>
        <v>Diesel</v>
      </c>
    </row>
    <row r="7244">
      <c r="A7244" s="36">
        <v>1839.0</v>
      </c>
      <c r="B7244" s="37" t="str">
        <f t="array" ref="B7244">IFERROR(XLOOKUP(A7244,'Asignacion Nov'!A:A,'Asignacion Nov'!C:C))</f>
        <v>Liverpool Local</v>
      </c>
      <c r="C7244" s="37" t="str">
        <f t="array" ref="C7244">IFERROR(XLOOKUP(A7244,'Asignacion Nov'!A:A,'Asignacion Nov'!B:B))</f>
        <v>EC-01</v>
      </c>
      <c r="D7244" s="38">
        <v>45626.90204861111</v>
      </c>
      <c r="E7244" s="36" t="s">
        <v>347</v>
      </c>
      <c r="F7244" s="37" t="str">
        <f t="array" ref="F7244">IFERROR(XLOOKUP(E7244,Operadores!A:A,Operadores!B:B))</f>
        <v>QUIALA</v>
      </c>
      <c r="G7244" s="36" t="s">
        <v>72</v>
      </c>
      <c r="H7244" s="39">
        <v>20.208946</v>
      </c>
      <c r="I7244" s="40">
        <v>884.0</v>
      </c>
      <c r="J7244" s="41">
        <f t="shared" si="5"/>
        <v>17864.70826</v>
      </c>
      <c r="K7244" s="37" t="str">
        <f t="array" ref="K7244">IFERROR(XLOOKUP(G7244,'Tipo de carga'!A:A,'Tipo de carga'!B:B))</f>
        <v>Autoabasto</v>
      </c>
      <c r="L7244" s="37">
        <f t="shared" si="2"/>
        <v>48</v>
      </c>
      <c r="M7244" s="37">
        <f t="shared" si="3"/>
        <v>30</v>
      </c>
      <c r="N7244" s="37">
        <f t="shared" si="4"/>
        <v>11</v>
      </c>
      <c r="O7244" s="37" t="str">
        <f t="array" ref="O7244">IFERROR(XLOOKUP(K7244,'Tipo de carga'!B:B,'Tipo de carga'!C:C))</f>
        <v>Diesel</v>
      </c>
    </row>
    <row r="7245">
      <c r="A7245" s="36">
        <v>2015.0</v>
      </c>
      <c r="B7245" s="37" t="str">
        <f t="array" ref="B7245">IFERROR(XLOOKUP(A7245,'Asignacion Nov'!A:A,'Asignacion Nov'!C:C))</f>
        <v>MeLi Asignado TD</v>
      </c>
      <c r="C7245" s="37" t="str">
        <f t="array" ref="C7245">IFERROR(XLOOKUP(A7245,'Asignacion Nov'!A:A,'Asignacion Nov'!B:B))</f>
        <v>EC-05</v>
      </c>
      <c r="D7245" s="38">
        <v>45626.87769675926</v>
      </c>
      <c r="E7245" s="36" t="s">
        <v>560</v>
      </c>
      <c r="F7245" s="37" t="str">
        <f t="array" ref="F7245">IFERROR(XLOOKUP(E7245,Operadores!A:A,Operadores!B:B))</f>
        <v>REYOFI</v>
      </c>
      <c r="G7245" s="36" t="s">
        <v>72</v>
      </c>
      <c r="H7245" s="39">
        <v>20.208946</v>
      </c>
      <c r="I7245" s="40">
        <v>451.0</v>
      </c>
      <c r="J7245" s="41">
        <f t="shared" si="5"/>
        <v>9114.234646</v>
      </c>
      <c r="K7245" s="37" t="str">
        <f t="array" ref="K7245">IFERROR(XLOOKUP(G7245,'Tipo de carga'!A:A,'Tipo de carga'!B:B))</f>
        <v>Autoabasto</v>
      </c>
      <c r="L7245" s="37">
        <f t="shared" si="2"/>
        <v>48</v>
      </c>
      <c r="M7245" s="37">
        <f t="shared" si="3"/>
        <v>30</v>
      </c>
      <c r="N7245" s="37">
        <f t="shared" si="4"/>
        <v>11</v>
      </c>
      <c r="O7245" s="37" t="str">
        <f t="array" ref="O7245">IFERROR(XLOOKUP(K7245,'Tipo de carga'!B:B,'Tipo de carga'!C:C))</f>
        <v>Diesel</v>
      </c>
    </row>
    <row r="7246">
      <c r="A7246" s="36">
        <v>1785.0</v>
      </c>
      <c r="B7246" s="37" t="str">
        <f t="array" ref="B7246">IFERROR(XLOOKUP(A7246,'Asignacion Nov'!A:A,'Asignacion Nov'!C:C))</f>
        <v>Patieros sucursal</v>
      </c>
      <c r="C7246" s="37" t="str">
        <f t="array" ref="C7246">IFERROR(XLOOKUP(A7246,'Asignacion Nov'!A:A,'Asignacion Nov'!B:B))</f>
        <v>EC-03</v>
      </c>
      <c r="D7246" s="38">
        <v>45626.84899305556</v>
      </c>
      <c r="E7246" s="36" t="s">
        <v>614</v>
      </c>
      <c r="F7246" s="37" t="str">
        <f t="array" ref="F7246">IFERROR(XLOOKUP(E7246,Operadores!A:A,Operadores!B:B))</f>
        <v>SALMAR01</v>
      </c>
      <c r="G7246" s="36" t="s">
        <v>72</v>
      </c>
      <c r="H7246" s="39">
        <v>20.208946</v>
      </c>
      <c r="I7246" s="40">
        <v>474.0</v>
      </c>
      <c r="J7246" s="41">
        <f t="shared" si="5"/>
        <v>9579.040404</v>
      </c>
      <c r="K7246" s="37" t="str">
        <f t="array" ref="K7246">IFERROR(XLOOKUP(G7246,'Tipo de carga'!A:A,'Tipo de carga'!B:B))</f>
        <v>Autoabasto</v>
      </c>
      <c r="L7246" s="37">
        <f t="shared" si="2"/>
        <v>48</v>
      </c>
      <c r="M7246" s="37">
        <f t="shared" si="3"/>
        <v>30</v>
      </c>
      <c r="N7246" s="37">
        <f t="shared" si="4"/>
        <v>11</v>
      </c>
      <c r="O7246" s="37" t="str">
        <f t="array" ref="O7246">IFERROR(XLOOKUP(K7246,'Tipo de carga'!B:B,'Tipo de carga'!C:C))</f>
        <v>Diesel</v>
      </c>
    </row>
    <row r="7247">
      <c r="A7247" s="36">
        <v>1947.0</v>
      </c>
      <c r="B7247" s="37" t="str">
        <f t="array" ref="B7247">IFERROR(XLOOKUP(A7247,'Asignacion Nov'!A:A,'Asignacion Nov'!C:C))</f>
        <v>Circuitos</v>
      </c>
      <c r="C7247" s="37" t="str">
        <f t="array" ref="C7247">IFERROR(XLOOKUP(A7247,'Asignacion Nov'!A:A,'Asignacion Nov'!B:B))</f>
        <v>EC-03</v>
      </c>
      <c r="D7247" s="38">
        <v>45626.84884259259</v>
      </c>
      <c r="E7247" s="36" t="s">
        <v>265</v>
      </c>
      <c r="F7247" s="37" t="str">
        <f t="array" ref="F7247">IFERROR(XLOOKUP(E7247,Operadores!A:A,Operadores!B:B))</f>
        <v>DAMOS</v>
      </c>
      <c r="G7247" s="36" t="s">
        <v>72</v>
      </c>
      <c r="H7247" s="39">
        <v>20.208946</v>
      </c>
      <c r="I7247" s="40">
        <v>182.0</v>
      </c>
      <c r="J7247" s="41">
        <f t="shared" si="5"/>
        <v>3678.028172</v>
      </c>
      <c r="K7247" s="37" t="str">
        <f t="array" ref="K7247">IFERROR(XLOOKUP(G7247,'Tipo de carga'!A:A,'Tipo de carga'!B:B))</f>
        <v>Autoabasto</v>
      </c>
      <c r="L7247" s="37">
        <f t="shared" si="2"/>
        <v>48</v>
      </c>
      <c r="M7247" s="37">
        <f t="shared" si="3"/>
        <v>30</v>
      </c>
      <c r="N7247" s="37">
        <f t="shared" si="4"/>
        <v>11</v>
      </c>
      <c r="O7247" s="37" t="str">
        <f t="array" ref="O7247">IFERROR(XLOOKUP(K7247,'Tipo de carga'!B:B,'Tipo de carga'!C:C))</f>
        <v>Diesel</v>
      </c>
    </row>
    <row r="7248">
      <c r="A7248" s="36">
        <v>1876.0</v>
      </c>
      <c r="B7248" s="37" t="str">
        <f t="array" ref="B7248">IFERROR(XLOOKUP(A7248,'Asignacion Nov'!A:A,'Asignacion Nov'!C:C))</f>
        <v>Circuitos</v>
      </c>
      <c r="C7248" s="37" t="str">
        <f t="array" ref="C7248">IFERROR(XLOOKUP(A7248,'Asignacion Nov'!A:A,'Asignacion Nov'!B:B))</f>
        <v>EC-03</v>
      </c>
      <c r="D7248" s="38">
        <v>45626.83694444445</v>
      </c>
      <c r="E7248" s="36" t="s">
        <v>405</v>
      </c>
      <c r="F7248" s="37" t="str">
        <f t="array" ref="F7248">IFERROR(XLOOKUP(E7248,Operadores!A:A,Operadores!B:B))</f>
        <v>RUIFR</v>
      </c>
      <c r="G7248" s="36" t="s">
        <v>72</v>
      </c>
      <c r="H7248" s="39">
        <v>20.208946</v>
      </c>
      <c r="I7248" s="40">
        <v>640.0</v>
      </c>
      <c r="J7248" s="41">
        <f t="shared" si="5"/>
        <v>12933.72544</v>
      </c>
      <c r="K7248" s="37" t="str">
        <f t="array" ref="K7248">IFERROR(XLOOKUP(G7248,'Tipo de carga'!A:A,'Tipo de carga'!B:B))</f>
        <v>Autoabasto</v>
      </c>
      <c r="L7248" s="37">
        <f t="shared" si="2"/>
        <v>48</v>
      </c>
      <c r="M7248" s="37">
        <f t="shared" si="3"/>
        <v>30</v>
      </c>
      <c r="N7248" s="37">
        <f t="shared" si="4"/>
        <v>11</v>
      </c>
      <c r="O7248" s="37" t="str">
        <f t="array" ref="O7248">IFERROR(XLOOKUP(K7248,'Tipo de carga'!B:B,'Tipo de carga'!C:C))</f>
        <v>Diesel</v>
      </c>
    </row>
    <row r="7249">
      <c r="A7249" s="36">
        <v>2031.0</v>
      </c>
      <c r="B7249" s="37" t="str">
        <f t="array" ref="B7249">IFERROR(XLOOKUP(A7249,'Asignacion Nov'!A:A,'Asignacion Nov'!C:C))</f>
        <v>MeLi Dedicado Merida</v>
      </c>
      <c r="C7249" s="37" t="str">
        <f t="array" ref="C7249">IFERROR(XLOOKUP(A7249,'Asignacion Nov'!A:A,'Asignacion Nov'!B:B))</f>
        <v>EC-05</v>
      </c>
      <c r="D7249" s="38">
        <v>45626.8212037037</v>
      </c>
      <c r="E7249" s="36" t="s">
        <v>304</v>
      </c>
      <c r="F7249" s="37" t="str">
        <f t="array" ref="F7249">IFERROR(XLOOKUP(E7249,Operadores!A:A,Operadores!B:B))</f>
        <v>ORTEDU</v>
      </c>
      <c r="G7249" s="36" t="s">
        <v>72</v>
      </c>
      <c r="H7249" s="39">
        <v>20.208946</v>
      </c>
      <c r="I7249" s="40">
        <v>368.0</v>
      </c>
      <c r="J7249" s="41">
        <f t="shared" si="5"/>
        <v>7436.892128</v>
      </c>
      <c r="K7249" s="37" t="str">
        <f t="array" ref="K7249">IFERROR(XLOOKUP(G7249,'Tipo de carga'!A:A,'Tipo de carga'!B:B))</f>
        <v>Autoabasto</v>
      </c>
      <c r="L7249" s="37">
        <f t="shared" si="2"/>
        <v>48</v>
      </c>
      <c r="M7249" s="37">
        <f t="shared" si="3"/>
        <v>30</v>
      </c>
      <c r="N7249" s="37">
        <f t="shared" si="4"/>
        <v>11</v>
      </c>
      <c r="O7249" s="37" t="str">
        <f t="array" ref="O7249">IFERROR(XLOOKUP(K7249,'Tipo de carga'!B:B,'Tipo de carga'!C:C))</f>
        <v>Diesel</v>
      </c>
    </row>
    <row r="7250">
      <c r="A7250" s="36">
        <v>1992.0</v>
      </c>
      <c r="B7250" s="37" t="str">
        <f t="array" ref="B7250">IFERROR(XLOOKUP(A7250,'Asignacion Nov'!A:A,'Asignacion Nov'!C:C))</f>
        <v>MeLi Dedicado TD</v>
      </c>
      <c r="C7250" s="37" t="str">
        <f t="array" ref="C7250">IFERROR(XLOOKUP(A7250,'Asignacion Nov'!A:A,'Asignacion Nov'!B:B))</f>
        <v>EC-05</v>
      </c>
      <c r="D7250" s="38">
        <v>45626.80861111111</v>
      </c>
      <c r="E7250" s="36" t="s">
        <v>460</v>
      </c>
      <c r="F7250" s="37" t="str">
        <f t="array" ref="F7250">IFERROR(XLOOKUP(E7250,Operadores!A:A,Operadores!B:B))</f>
        <v>TORAN</v>
      </c>
      <c r="G7250" s="36" t="s">
        <v>72</v>
      </c>
      <c r="H7250" s="39">
        <v>20.208946</v>
      </c>
      <c r="I7250" s="40">
        <v>299.0</v>
      </c>
      <c r="J7250" s="41">
        <f t="shared" si="5"/>
        <v>6042.474854</v>
      </c>
      <c r="K7250" s="37" t="str">
        <f t="array" ref="K7250">IFERROR(XLOOKUP(G7250,'Tipo de carga'!A:A,'Tipo de carga'!B:B))</f>
        <v>Autoabasto</v>
      </c>
      <c r="L7250" s="37">
        <f t="shared" si="2"/>
        <v>48</v>
      </c>
      <c r="M7250" s="37">
        <f t="shared" si="3"/>
        <v>30</v>
      </c>
      <c r="N7250" s="37">
        <f t="shared" si="4"/>
        <v>11</v>
      </c>
      <c r="O7250" s="37" t="str">
        <f t="array" ref="O7250">IFERROR(XLOOKUP(K7250,'Tipo de carga'!B:B,'Tipo de carga'!C:C))</f>
        <v>Diesel</v>
      </c>
    </row>
    <row r="7251">
      <c r="A7251" s="36">
        <v>2066.0</v>
      </c>
      <c r="B7251" s="37" t="str">
        <f t="array" ref="B7251">IFERROR(XLOOKUP(A7251,'Asignacion Nov'!A:A,'Asignacion Nov'!C:C))</f>
        <v>Peñafiel Tecamac</v>
      </c>
      <c r="C7251" s="37" t="str">
        <f t="array" ref="C7251">IFERROR(XLOOKUP(A7251,'Asignacion Nov'!A:A,'Asignacion Nov'!B:B))</f>
        <v>EC-02</v>
      </c>
      <c r="D7251" s="38">
        <v>45626.8077662037</v>
      </c>
      <c r="E7251" s="36" t="s">
        <v>208</v>
      </c>
      <c r="F7251" s="37" t="str">
        <f t="array" ref="F7251">IFERROR(XLOOKUP(E7251,Operadores!A:A,Operadores!B:B))</f>
        <v>TORJUA</v>
      </c>
      <c r="G7251" s="36" t="s">
        <v>72</v>
      </c>
      <c r="H7251" s="39">
        <v>20.208946</v>
      </c>
      <c r="I7251" s="40">
        <v>192.0</v>
      </c>
      <c r="J7251" s="41">
        <f t="shared" si="5"/>
        <v>3880.117632</v>
      </c>
      <c r="K7251" s="37" t="str">
        <f t="array" ref="K7251">IFERROR(XLOOKUP(G7251,'Tipo de carga'!A:A,'Tipo de carga'!B:B))</f>
        <v>Autoabasto</v>
      </c>
      <c r="L7251" s="37">
        <f t="shared" si="2"/>
        <v>48</v>
      </c>
      <c r="M7251" s="37">
        <f t="shared" si="3"/>
        <v>30</v>
      </c>
      <c r="N7251" s="37">
        <f t="shared" si="4"/>
        <v>11</v>
      </c>
      <c r="O7251" s="37" t="str">
        <f t="array" ref="O7251">IFERROR(XLOOKUP(K7251,'Tipo de carga'!B:B,'Tipo de carga'!C:C))</f>
        <v>Diesel</v>
      </c>
    </row>
    <row r="7252">
      <c r="A7252" s="36">
        <v>1894.0</v>
      </c>
      <c r="B7252" s="37" t="str">
        <f t="array" ref="B7252">IFERROR(XLOOKUP(A7252,'Asignacion Nov'!A:A,'Asignacion Nov'!C:C))</f>
        <v>Pipas</v>
      </c>
      <c r="C7252" s="37" t="str">
        <f t="array" ref="C7252">IFERROR(XLOOKUP(A7252,'Asignacion Nov'!A:A,'Asignacion Nov'!B:B))</f>
        <v>EC-02</v>
      </c>
      <c r="D7252" s="38">
        <v>45626.79728009259</v>
      </c>
      <c r="E7252" s="36" t="s">
        <v>403</v>
      </c>
      <c r="F7252" s="37" t="str">
        <f t="array" ref="F7252">IFERROR(XLOOKUP(E7252,Operadores!A:A,Operadores!B:B))</f>
        <v>LOPJU</v>
      </c>
      <c r="G7252" s="36" t="s">
        <v>72</v>
      </c>
      <c r="H7252" s="39">
        <v>20.208946</v>
      </c>
      <c r="I7252" s="40">
        <v>310.0</v>
      </c>
      <c r="J7252" s="41">
        <f t="shared" si="5"/>
        <v>6264.77326</v>
      </c>
      <c r="K7252" s="37" t="str">
        <f t="array" ref="K7252">IFERROR(XLOOKUP(G7252,'Tipo de carga'!A:A,'Tipo de carga'!B:B))</f>
        <v>Autoabasto</v>
      </c>
      <c r="L7252" s="37">
        <f t="shared" si="2"/>
        <v>48</v>
      </c>
      <c r="M7252" s="37">
        <f t="shared" si="3"/>
        <v>30</v>
      </c>
      <c r="N7252" s="37">
        <f t="shared" si="4"/>
        <v>11</v>
      </c>
      <c r="O7252" s="37" t="str">
        <f t="array" ref="O7252">IFERROR(XLOOKUP(K7252,'Tipo de carga'!B:B,'Tipo de carga'!C:C))</f>
        <v>Diesel</v>
      </c>
    </row>
    <row r="7253">
      <c r="A7253" s="36">
        <v>1767.0</v>
      </c>
      <c r="B7253" s="37" t="str">
        <f t="array" ref="B7253">IFERROR(XLOOKUP(A7253,'Asignacion Nov'!A:A,'Asignacion Nov'!C:C))</f>
        <v>Pilgrims Tepo</v>
      </c>
      <c r="C7253" s="37" t="str">
        <f t="array" ref="C7253">IFERROR(XLOOKUP(A7253,'Asignacion Nov'!A:A,'Asignacion Nov'!B:B))</f>
        <v>EC-02</v>
      </c>
      <c r="D7253" s="38">
        <v>45626.79623842592</v>
      </c>
      <c r="E7253" s="36" t="s">
        <v>533</v>
      </c>
      <c r="F7253" s="37" t="str">
        <f t="array" ref="F7253">IFERROR(XLOOKUP(E7253,Operadores!A:A,Operadores!B:B))</f>
        <v>GALISM</v>
      </c>
      <c r="G7253" s="36" t="s">
        <v>72</v>
      </c>
      <c r="H7253" s="39">
        <v>20.208946</v>
      </c>
      <c r="I7253" s="40">
        <v>217.0</v>
      </c>
      <c r="J7253" s="41">
        <f t="shared" si="5"/>
        <v>4385.341282</v>
      </c>
      <c r="K7253" s="37" t="str">
        <f t="array" ref="K7253">IFERROR(XLOOKUP(G7253,'Tipo de carga'!A:A,'Tipo de carga'!B:B))</f>
        <v>Autoabasto</v>
      </c>
      <c r="L7253" s="37">
        <f t="shared" si="2"/>
        <v>48</v>
      </c>
      <c r="M7253" s="37">
        <f t="shared" si="3"/>
        <v>30</v>
      </c>
      <c r="N7253" s="37">
        <f t="shared" si="4"/>
        <v>11</v>
      </c>
      <c r="O7253" s="37" t="str">
        <f t="array" ref="O7253">IFERROR(XLOOKUP(K7253,'Tipo de carga'!B:B,'Tipo de carga'!C:C))</f>
        <v>Diesel</v>
      </c>
    </row>
    <row r="7254">
      <c r="A7254" s="36">
        <v>2017.0</v>
      </c>
      <c r="B7254" s="37" t="str">
        <f t="array" ref="B7254">IFERROR(XLOOKUP(A7254,'Asignacion Nov'!A:A,'Asignacion Nov'!C:C))</f>
        <v>MeLi Dedicado TD</v>
      </c>
      <c r="C7254" s="37" t="str">
        <f t="array" ref="C7254">IFERROR(XLOOKUP(A7254,'Asignacion Nov'!A:A,'Asignacion Nov'!B:B))</f>
        <v>EC-05</v>
      </c>
      <c r="D7254" s="38">
        <v>45626.78834490741</v>
      </c>
      <c r="E7254" s="36" t="s">
        <v>300</v>
      </c>
      <c r="F7254" s="37" t="str">
        <f t="array" ref="F7254">IFERROR(XLOOKUP(E7254,Operadores!A:A,Operadores!B:B))</f>
        <v>QUIULI</v>
      </c>
      <c r="G7254" s="36" t="s">
        <v>72</v>
      </c>
      <c r="H7254" s="39">
        <v>20.208946</v>
      </c>
      <c r="I7254" s="40">
        <v>495.0</v>
      </c>
      <c r="J7254" s="41">
        <f t="shared" si="5"/>
        <v>10003.42827</v>
      </c>
      <c r="K7254" s="37" t="str">
        <f t="array" ref="K7254">IFERROR(XLOOKUP(G7254,'Tipo de carga'!A:A,'Tipo de carga'!B:B))</f>
        <v>Autoabasto</v>
      </c>
      <c r="L7254" s="37">
        <f t="shared" si="2"/>
        <v>48</v>
      </c>
      <c r="M7254" s="37">
        <f t="shared" si="3"/>
        <v>30</v>
      </c>
      <c r="N7254" s="37">
        <f t="shared" si="4"/>
        <v>11</v>
      </c>
      <c r="O7254" s="37" t="str">
        <f t="array" ref="O7254">IFERROR(XLOOKUP(K7254,'Tipo de carga'!B:B,'Tipo de carga'!C:C))</f>
        <v>Diesel</v>
      </c>
    </row>
    <row r="7255">
      <c r="A7255" s="36">
        <v>2004.0</v>
      </c>
      <c r="B7255" s="37" t="str">
        <f t="array" ref="B7255">IFERROR(XLOOKUP(A7255,'Asignacion Nov'!A:A,'Asignacion Nov'!C:C))</f>
        <v>MeLi Dedicado Merida</v>
      </c>
      <c r="C7255" s="37" t="str">
        <f t="array" ref="C7255">IFERROR(XLOOKUP(A7255,'Asignacion Nov'!A:A,'Asignacion Nov'!B:B))</f>
        <v>EC-05</v>
      </c>
      <c r="D7255" s="38">
        <v>45626.77888888889</v>
      </c>
      <c r="E7255" s="36" t="s">
        <v>603</v>
      </c>
      <c r="F7255" s="37" t="str">
        <f t="array" ref="F7255">IFERROR(XLOOKUP(E7255,Operadores!A:A,Operadores!B:B))</f>
        <v>SARJO</v>
      </c>
      <c r="G7255" s="36" t="s">
        <v>72</v>
      </c>
      <c r="H7255" s="39">
        <v>20.208946</v>
      </c>
      <c r="I7255" s="40">
        <v>310.0</v>
      </c>
      <c r="J7255" s="41">
        <f t="shared" si="5"/>
        <v>6264.77326</v>
      </c>
      <c r="K7255" s="37" t="str">
        <f t="array" ref="K7255">IFERROR(XLOOKUP(G7255,'Tipo de carga'!A:A,'Tipo de carga'!B:B))</f>
        <v>Autoabasto</v>
      </c>
      <c r="L7255" s="37">
        <f t="shared" si="2"/>
        <v>48</v>
      </c>
      <c r="M7255" s="37">
        <f t="shared" si="3"/>
        <v>30</v>
      </c>
      <c r="N7255" s="37">
        <f t="shared" si="4"/>
        <v>11</v>
      </c>
      <c r="O7255" s="37" t="str">
        <f t="array" ref="O7255">IFERROR(XLOOKUP(K7255,'Tipo de carga'!B:B,'Tipo de carga'!C:C))</f>
        <v>Diesel</v>
      </c>
    </row>
    <row r="7256">
      <c r="A7256" s="36">
        <v>1836.0</v>
      </c>
      <c r="B7256" s="37" t="str">
        <f t="array" ref="B7256">IFERROR(XLOOKUP(A7256,'Asignacion Nov'!A:A,'Asignacion Nov'!C:C))</f>
        <v>Full Liver</v>
      </c>
      <c r="C7256" s="37" t="str">
        <f t="array" ref="C7256">IFERROR(XLOOKUP(A7256,'Asignacion Nov'!A:A,'Asignacion Nov'!B:B))</f>
        <v>EC-01</v>
      </c>
      <c r="D7256" s="38">
        <v>45626.759571759256</v>
      </c>
      <c r="E7256" s="36" t="s">
        <v>297</v>
      </c>
      <c r="F7256" s="37" t="str">
        <f t="array" ref="F7256">IFERROR(XLOOKUP(E7256,Operadores!A:A,Operadores!B:B))</f>
        <v>HUEAR</v>
      </c>
      <c r="G7256" s="36" t="s">
        <v>72</v>
      </c>
      <c r="H7256" s="39">
        <v>20.208946</v>
      </c>
      <c r="I7256" s="40">
        <v>850.0</v>
      </c>
      <c r="J7256" s="41">
        <f t="shared" si="5"/>
        <v>17177.6041</v>
      </c>
      <c r="K7256" s="37" t="str">
        <f t="array" ref="K7256">IFERROR(XLOOKUP(G7256,'Tipo de carga'!A:A,'Tipo de carga'!B:B))</f>
        <v>Autoabasto</v>
      </c>
      <c r="L7256" s="37">
        <f t="shared" si="2"/>
        <v>48</v>
      </c>
      <c r="M7256" s="37">
        <f t="shared" si="3"/>
        <v>30</v>
      </c>
      <c r="N7256" s="37">
        <f t="shared" si="4"/>
        <v>11</v>
      </c>
      <c r="O7256" s="37" t="str">
        <f t="array" ref="O7256">IFERROR(XLOOKUP(K7256,'Tipo de carga'!B:B,'Tipo de carga'!C:C))</f>
        <v>Diesel</v>
      </c>
    </row>
    <row r="7257">
      <c r="A7257" s="36">
        <v>1904.0</v>
      </c>
      <c r="B7257" s="37" t="str">
        <f t="array" ref="B7257">IFERROR(XLOOKUP(A7257,'Asignacion Nov'!A:A,'Asignacion Nov'!C:C))</f>
        <v>MeLi asignado SD</v>
      </c>
      <c r="C7257" s="37" t="str">
        <f t="array" ref="C7257">IFERROR(XLOOKUP(A7257,'Asignacion Nov'!A:A,'Asignacion Nov'!B:B))</f>
        <v>EC-05</v>
      </c>
      <c r="D7257" s="38">
        <v>45626.74092592593</v>
      </c>
      <c r="E7257" s="36" t="s">
        <v>231</v>
      </c>
      <c r="F7257" s="37" t="str">
        <f t="array" ref="F7257">IFERROR(XLOOKUP(E7257,Operadores!A:A,Operadores!B:B))</f>
        <v>MARARM</v>
      </c>
      <c r="G7257" s="36" t="s">
        <v>72</v>
      </c>
      <c r="H7257" s="39">
        <v>20.208946</v>
      </c>
      <c r="I7257" s="40">
        <v>305.0</v>
      </c>
      <c r="J7257" s="41">
        <f t="shared" si="5"/>
        <v>6163.72853</v>
      </c>
      <c r="K7257" s="37" t="str">
        <f t="array" ref="K7257">IFERROR(XLOOKUP(G7257,'Tipo de carga'!A:A,'Tipo de carga'!B:B))</f>
        <v>Autoabasto</v>
      </c>
      <c r="L7257" s="37">
        <f t="shared" si="2"/>
        <v>48</v>
      </c>
      <c r="M7257" s="37">
        <f t="shared" si="3"/>
        <v>30</v>
      </c>
      <c r="N7257" s="37">
        <f t="shared" si="4"/>
        <v>11</v>
      </c>
      <c r="O7257" s="37" t="str">
        <f t="array" ref="O7257">IFERROR(XLOOKUP(K7257,'Tipo de carga'!B:B,'Tipo de carga'!C:C))</f>
        <v>Diesel</v>
      </c>
    </row>
    <row r="7258">
      <c r="A7258" s="36">
        <v>1877.0</v>
      </c>
      <c r="B7258" s="37" t="str">
        <f t="array" ref="B7258">IFERROR(XLOOKUP(A7258,'Asignacion Nov'!A:A,'Asignacion Nov'!C:C))</f>
        <v>Circuitos</v>
      </c>
      <c r="C7258" s="37" t="str">
        <f t="array" ref="C7258">IFERROR(XLOOKUP(A7258,'Asignacion Nov'!A:A,'Asignacion Nov'!B:B))</f>
        <v>EC-03</v>
      </c>
      <c r="D7258" s="38">
        <v>45626.71309027778</v>
      </c>
      <c r="E7258" s="36" t="s">
        <v>397</v>
      </c>
      <c r="F7258" s="37" t="str">
        <f t="array" ref="F7258">IFERROR(XLOOKUP(E7258,Operadores!A:A,Operadores!B:B))</f>
        <v>GRERI</v>
      </c>
      <c r="G7258" s="36" t="s">
        <v>72</v>
      </c>
      <c r="H7258" s="39">
        <v>20.208946</v>
      </c>
      <c r="I7258" s="40">
        <v>440.0</v>
      </c>
      <c r="J7258" s="41">
        <f t="shared" si="5"/>
        <v>8891.93624</v>
      </c>
      <c r="K7258" s="37" t="str">
        <f t="array" ref="K7258">IFERROR(XLOOKUP(G7258,'Tipo de carga'!A:A,'Tipo de carga'!B:B))</f>
        <v>Autoabasto</v>
      </c>
      <c r="L7258" s="37">
        <f t="shared" si="2"/>
        <v>48</v>
      </c>
      <c r="M7258" s="37">
        <f t="shared" si="3"/>
        <v>30</v>
      </c>
      <c r="N7258" s="37">
        <f t="shared" si="4"/>
        <v>11</v>
      </c>
      <c r="O7258" s="37" t="str">
        <f t="array" ref="O7258">IFERROR(XLOOKUP(K7258,'Tipo de carga'!B:B,'Tipo de carga'!C:C))</f>
        <v>Diesel</v>
      </c>
    </row>
    <row r="7259">
      <c r="A7259" s="36">
        <v>1777.0</v>
      </c>
      <c r="B7259" s="37" t="str">
        <f t="array" ref="B7259">IFERROR(XLOOKUP(A7259,'Asignacion Nov'!A:A,'Asignacion Nov'!C:C))</f>
        <v>Liverpool Local</v>
      </c>
      <c r="C7259" s="37" t="str">
        <f t="array" ref="C7259">IFERROR(XLOOKUP(A7259,'Asignacion Nov'!A:A,'Asignacion Nov'!B:B))</f>
        <v>EC-01</v>
      </c>
      <c r="D7259" s="38">
        <v>45626.712847222225</v>
      </c>
      <c r="E7259" s="36" t="s">
        <v>232</v>
      </c>
      <c r="F7259" s="37" t="str">
        <f t="array" ref="F7259">IFERROR(XLOOKUP(E7259,Operadores!A:A,Operadores!B:B))</f>
        <v>OVAQUI</v>
      </c>
      <c r="G7259" s="36" t="s">
        <v>72</v>
      </c>
      <c r="H7259" s="39">
        <v>20.208946</v>
      </c>
      <c r="I7259" s="40">
        <v>870.0</v>
      </c>
      <c r="J7259" s="41">
        <f t="shared" si="5"/>
        <v>17581.78302</v>
      </c>
      <c r="K7259" s="37" t="str">
        <f t="array" ref="K7259">IFERROR(XLOOKUP(G7259,'Tipo de carga'!A:A,'Tipo de carga'!B:B))</f>
        <v>Autoabasto</v>
      </c>
      <c r="L7259" s="37">
        <f t="shared" si="2"/>
        <v>48</v>
      </c>
      <c r="M7259" s="37">
        <f t="shared" si="3"/>
        <v>30</v>
      </c>
      <c r="N7259" s="37">
        <f t="shared" si="4"/>
        <v>11</v>
      </c>
      <c r="O7259" s="37" t="str">
        <f t="array" ref="O7259">IFERROR(XLOOKUP(K7259,'Tipo de carga'!B:B,'Tipo de carga'!C:C))</f>
        <v>Diesel</v>
      </c>
    </row>
    <row r="7260">
      <c r="A7260" s="36">
        <v>1689.0</v>
      </c>
      <c r="B7260" s="37" t="str">
        <f t="array" ref="B7260">IFERROR(XLOOKUP(A7260,'Asignacion Nov'!A:A,'Asignacion Nov'!C:C))</f>
        <v>Pilgrims Tepo</v>
      </c>
      <c r="C7260" s="37" t="str">
        <f t="array" ref="C7260">IFERROR(XLOOKUP(A7260,'Asignacion Nov'!A:A,'Asignacion Nov'!B:B))</f>
        <v>EC-02</v>
      </c>
      <c r="D7260" s="38">
        <v>45626.700370370374</v>
      </c>
      <c r="E7260" s="36" t="s">
        <v>214</v>
      </c>
      <c r="F7260" s="37" t="str">
        <f t="array" ref="F7260">IFERROR(XLOOKUP(E7260,Operadores!A:A,Operadores!B:B))</f>
        <v>OROEDU</v>
      </c>
      <c r="G7260" s="36" t="s">
        <v>72</v>
      </c>
      <c r="H7260" s="39">
        <v>20.2089459999999</v>
      </c>
      <c r="I7260" s="40">
        <v>238.0</v>
      </c>
      <c r="J7260" s="41">
        <f t="shared" si="5"/>
        <v>4809.729148</v>
      </c>
      <c r="K7260" s="37" t="str">
        <f t="array" ref="K7260">IFERROR(XLOOKUP(G7260,'Tipo de carga'!A:A,'Tipo de carga'!B:B))</f>
        <v>Autoabasto</v>
      </c>
      <c r="L7260" s="37">
        <f t="shared" si="2"/>
        <v>48</v>
      </c>
      <c r="M7260" s="37">
        <f t="shared" si="3"/>
        <v>30</v>
      </c>
      <c r="N7260" s="37">
        <f t="shared" si="4"/>
        <v>11</v>
      </c>
      <c r="O7260" s="37" t="str">
        <f t="array" ref="O7260">IFERROR(XLOOKUP(K7260,'Tipo de carga'!B:B,'Tipo de carga'!C:C))</f>
        <v>Diesel</v>
      </c>
    </row>
    <row r="7261">
      <c r="A7261" s="36">
        <v>1891.0</v>
      </c>
      <c r="B7261" s="37" t="str">
        <f t="array" ref="B7261">IFERROR(XLOOKUP(A7261,'Asignacion Nov'!A:A,'Asignacion Nov'!C:C))</f>
        <v>Circuitos</v>
      </c>
      <c r="C7261" s="37" t="str">
        <f t="array" ref="C7261">IFERROR(XLOOKUP(A7261,'Asignacion Nov'!A:A,'Asignacion Nov'!B:B))</f>
        <v>EC-03</v>
      </c>
      <c r="D7261" s="38">
        <v>45626.6921875</v>
      </c>
      <c r="E7261" s="36" t="s">
        <v>195</v>
      </c>
      <c r="F7261" s="37" t="str">
        <f t="array" ref="F7261">IFERROR(XLOOKUP(E7261,Operadores!A:A,Operadores!B:B))</f>
        <v>APAJOS</v>
      </c>
      <c r="G7261" s="36" t="s">
        <v>72</v>
      </c>
      <c r="H7261" s="39">
        <v>20.2089459999999</v>
      </c>
      <c r="I7261" s="40">
        <v>651.0</v>
      </c>
      <c r="J7261" s="41">
        <f t="shared" si="5"/>
        <v>13156.02385</v>
      </c>
      <c r="K7261" s="37" t="str">
        <f t="array" ref="K7261">IFERROR(XLOOKUP(G7261,'Tipo de carga'!A:A,'Tipo de carga'!B:B))</f>
        <v>Autoabasto</v>
      </c>
      <c r="L7261" s="37">
        <f t="shared" si="2"/>
        <v>48</v>
      </c>
      <c r="M7261" s="37">
        <f t="shared" si="3"/>
        <v>30</v>
      </c>
      <c r="N7261" s="37">
        <f t="shared" si="4"/>
        <v>11</v>
      </c>
      <c r="O7261" s="37" t="str">
        <f t="array" ref="O7261">IFERROR(XLOOKUP(K7261,'Tipo de carga'!B:B,'Tipo de carga'!C:C))</f>
        <v>Diesel</v>
      </c>
    </row>
    <row r="7262">
      <c r="A7262" s="36">
        <v>1937.0</v>
      </c>
      <c r="B7262" s="37" t="str">
        <f t="array" ref="B7262">IFERROR(XLOOKUP(A7262,'Asignacion Nov'!A:A,'Asignacion Nov'!C:C))</f>
        <v>MeLi asignado SD</v>
      </c>
      <c r="C7262" s="37" t="str">
        <f t="array" ref="C7262">IFERROR(XLOOKUP(A7262,'Asignacion Nov'!A:A,'Asignacion Nov'!B:B))</f>
        <v>EC-05</v>
      </c>
      <c r="D7262" s="38">
        <v>45626.69121527778</v>
      </c>
      <c r="E7262" s="36" t="s">
        <v>407</v>
      </c>
      <c r="F7262" s="37" t="str">
        <f t="array" ref="F7262">IFERROR(XLOOKUP(E7262,Operadores!A:A,Operadores!B:B))</f>
        <v>BENMAX</v>
      </c>
      <c r="G7262" s="36" t="s">
        <v>72</v>
      </c>
      <c r="H7262" s="39">
        <v>20.2089459999999</v>
      </c>
      <c r="I7262" s="40">
        <v>508.0</v>
      </c>
      <c r="J7262" s="41">
        <f t="shared" si="5"/>
        <v>10266.14457</v>
      </c>
      <c r="K7262" s="37" t="str">
        <f t="array" ref="K7262">IFERROR(XLOOKUP(G7262,'Tipo de carga'!A:A,'Tipo de carga'!B:B))</f>
        <v>Autoabasto</v>
      </c>
      <c r="L7262" s="37">
        <f t="shared" si="2"/>
        <v>48</v>
      </c>
      <c r="M7262" s="37">
        <f t="shared" si="3"/>
        <v>30</v>
      </c>
      <c r="N7262" s="37">
        <f t="shared" si="4"/>
        <v>11</v>
      </c>
      <c r="O7262" s="37" t="str">
        <f t="array" ref="O7262">IFERROR(XLOOKUP(K7262,'Tipo de carga'!B:B,'Tipo de carga'!C:C))</f>
        <v>Diesel</v>
      </c>
    </row>
    <row r="7263">
      <c r="A7263" s="36">
        <v>1905.0</v>
      </c>
      <c r="B7263" s="37" t="str">
        <f t="array" ref="B7263">IFERROR(XLOOKUP(A7263,'Asignacion Nov'!A:A,'Asignacion Nov'!C:C))</f>
        <v>MeLi asignado SD</v>
      </c>
      <c r="C7263" s="37" t="str">
        <f t="array" ref="C7263">IFERROR(XLOOKUP(A7263,'Asignacion Nov'!A:A,'Asignacion Nov'!B:B))</f>
        <v>EC-05</v>
      </c>
      <c r="D7263" s="38">
        <v>45626.6772337963</v>
      </c>
      <c r="E7263" s="36" t="s">
        <v>367</v>
      </c>
      <c r="F7263" s="37" t="str">
        <f t="array" ref="F7263">IFERROR(XLOOKUP(E7263,Operadores!A:A,Operadores!B:B))</f>
        <v>ALTJOS</v>
      </c>
      <c r="G7263" s="36" t="s">
        <v>72</v>
      </c>
      <c r="H7263" s="39">
        <v>20.2089459999999</v>
      </c>
      <c r="I7263" s="40">
        <v>255.0</v>
      </c>
      <c r="J7263" s="41">
        <f t="shared" si="5"/>
        <v>5153.28123</v>
      </c>
      <c r="K7263" s="37" t="str">
        <f t="array" ref="K7263">IFERROR(XLOOKUP(G7263,'Tipo de carga'!A:A,'Tipo de carga'!B:B))</f>
        <v>Autoabasto</v>
      </c>
      <c r="L7263" s="37">
        <f t="shared" si="2"/>
        <v>48</v>
      </c>
      <c r="M7263" s="37">
        <f t="shared" si="3"/>
        <v>30</v>
      </c>
      <c r="N7263" s="37">
        <f t="shared" si="4"/>
        <v>11</v>
      </c>
      <c r="O7263" s="37" t="str">
        <f t="array" ref="O7263">IFERROR(XLOOKUP(K7263,'Tipo de carga'!B:B,'Tipo de carga'!C:C))</f>
        <v>Diesel</v>
      </c>
    </row>
    <row r="7264">
      <c r="A7264" s="36">
        <v>1889.0</v>
      </c>
      <c r="B7264" s="37" t="str">
        <f t="array" ref="B7264">IFERROR(XLOOKUP(A7264,'Asignacion Nov'!A:A,'Asignacion Nov'!C:C))</f>
        <v>MeLi asignado SD</v>
      </c>
      <c r="C7264" s="37" t="str">
        <f t="array" ref="C7264">IFERROR(XLOOKUP(A7264,'Asignacion Nov'!A:A,'Asignacion Nov'!B:B))</f>
        <v>EC-05</v>
      </c>
      <c r="D7264" s="38">
        <v>45626.63076388889</v>
      </c>
      <c r="E7264" s="36" t="s">
        <v>211</v>
      </c>
      <c r="F7264" s="37" t="str">
        <f t="array" ref="F7264">IFERROR(XLOOKUP(E7264,Operadores!A:A,Operadores!B:B))</f>
        <v>MARANG</v>
      </c>
      <c r="G7264" s="36" t="s">
        <v>72</v>
      </c>
      <c r="H7264" s="39">
        <v>20.2089459999999</v>
      </c>
      <c r="I7264" s="40">
        <v>313.0</v>
      </c>
      <c r="J7264" s="41">
        <f t="shared" si="5"/>
        <v>6325.400098</v>
      </c>
      <c r="K7264" s="37" t="str">
        <f t="array" ref="K7264">IFERROR(XLOOKUP(G7264,'Tipo de carga'!A:A,'Tipo de carga'!B:B))</f>
        <v>Autoabasto</v>
      </c>
      <c r="L7264" s="37">
        <f t="shared" si="2"/>
        <v>48</v>
      </c>
      <c r="M7264" s="37">
        <f t="shared" si="3"/>
        <v>30</v>
      </c>
      <c r="N7264" s="37">
        <f t="shared" si="4"/>
        <v>11</v>
      </c>
      <c r="O7264" s="37" t="str">
        <f t="array" ref="O7264">IFERROR(XLOOKUP(K7264,'Tipo de carga'!B:B,'Tipo de carga'!C:C))</f>
        <v>Diesel</v>
      </c>
    </row>
    <row r="7265">
      <c r="A7265" s="36">
        <v>2057.0</v>
      </c>
      <c r="B7265" s="37" t="str">
        <f t="array" ref="B7265">IFERROR(XLOOKUP(A7265,'Asignacion Nov'!A:A,'Asignacion Nov'!C:C))</f>
        <v>PISA Gdl</v>
      </c>
      <c r="C7265" s="37" t="str">
        <f t="array" ref="C7265">IFERROR(XLOOKUP(A7265,'Asignacion Nov'!A:A,'Asignacion Nov'!B:B))</f>
        <v>EC-06</v>
      </c>
      <c r="D7265" s="38">
        <v>45626.61340277778</v>
      </c>
      <c r="E7265" s="36" t="s">
        <v>585</v>
      </c>
      <c r="F7265" s="37" t="str">
        <f t="array" ref="F7265">IFERROR(XLOOKUP(E7265,Operadores!A:A,Operadores!B:B))</f>
        <v>MORDAV</v>
      </c>
      <c r="G7265" s="36" t="s">
        <v>72</v>
      </c>
      <c r="H7265" s="39">
        <v>20.2089459999999</v>
      </c>
      <c r="I7265" s="40">
        <v>395.0</v>
      </c>
      <c r="J7265" s="41">
        <f t="shared" si="5"/>
        <v>7982.53367</v>
      </c>
      <c r="K7265" s="37" t="str">
        <f t="array" ref="K7265">IFERROR(XLOOKUP(G7265,'Tipo de carga'!A:A,'Tipo de carga'!B:B))</f>
        <v>Autoabasto</v>
      </c>
      <c r="L7265" s="37">
        <f t="shared" si="2"/>
        <v>48</v>
      </c>
      <c r="M7265" s="37">
        <f t="shared" si="3"/>
        <v>30</v>
      </c>
      <c r="N7265" s="37">
        <f t="shared" si="4"/>
        <v>11</v>
      </c>
      <c r="O7265" s="37" t="str">
        <f t="array" ref="O7265">IFERROR(XLOOKUP(K7265,'Tipo de carga'!B:B,'Tipo de carga'!C:C))</f>
        <v>Diesel</v>
      </c>
    </row>
    <row r="7266">
      <c r="A7266" s="36">
        <v>2053.0</v>
      </c>
      <c r="B7266" s="37" t="str">
        <f t="array" ref="B7266">IFERROR(XLOOKUP(A7266,'Asignacion Nov'!A:A,'Asignacion Nov'!C:C))</f>
        <v>PISA Gdl</v>
      </c>
      <c r="C7266" s="37" t="str">
        <f t="array" ref="C7266">IFERROR(XLOOKUP(A7266,'Asignacion Nov'!A:A,'Asignacion Nov'!B:B))</f>
        <v>EC-06</v>
      </c>
      <c r="D7266" s="38">
        <v>45626.6033912037</v>
      </c>
      <c r="E7266" s="36" t="s">
        <v>356</v>
      </c>
      <c r="F7266" s="37" t="str">
        <f t="array" ref="F7266">IFERROR(XLOOKUP(E7266,Operadores!A:A,Operadores!B:B))</f>
        <v>PADLUI</v>
      </c>
      <c r="G7266" s="36" t="s">
        <v>72</v>
      </c>
      <c r="H7266" s="39">
        <v>20.2089459999999</v>
      </c>
      <c r="I7266" s="40">
        <v>620.0</v>
      </c>
      <c r="J7266" s="41">
        <f t="shared" si="5"/>
        <v>12529.54652</v>
      </c>
      <c r="K7266" s="37" t="str">
        <f t="array" ref="K7266">IFERROR(XLOOKUP(G7266,'Tipo de carga'!A:A,'Tipo de carga'!B:B))</f>
        <v>Autoabasto</v>
      </c>
      <c r="L7266" s="37">
        <f t="shared" si="2"/>
        <v>48</v>
      </c>
      <c r="M7266" s="37">
        <f t="shared" si="3"/>
        <v>30</v>
      </c>
      <c r="N7266" s="37">
        <f t="shared" si="4"/>
        <v>11</v>
      </c>
      <c r="O7266" s="37" t="str">
        <f t="array" ref="O7266">IFERROR(XLOOKUP(K7266,'Tipo de carga'!B:B,'Tipo de carga'!C:C))</f>
        <v>Diesel</v>
      </c>
    </row>
    <row r="7267">
      <c r="A7267" s="36">
        <v>1897.0</v>
      </c>
      <c r="B7267" s="37" t="str">
        <f t="array" ref="B7267">IFERROR(XLOOKUP(A7267,'Asignacion Nov'!A:A,'Asignacion Nov'!C:C))</f>
        <v>Full Liver</v>
      </c>
      <c r="C7267" s="37" t="str">
        <f t="array" ref="C7267">IFERROR(XLOOKUP(A7267,'Asignacion Nov'!A:A,'Asignacion Nov'!B:B))</f>
        <v>EC-01</v>
      </c>
      <c r="D7267" s="38">
        <v>45626.59587962963</v>
      </c>
      <c r="E7267" s="36" t="s">
        <v>408</v>
      </c>
      <c r="F7267" s="37" t="str">
        <f t="array" ref="F7267">IFERROR(XLOOKUP(E7267,Operadores!A:A,Operadores!B:B))</f>
        <v>RODAR</v>
      </c>
      <c r="G7267" s="36" t="s">
        <v>72</v>
      </c>
      <c r="H7267" s="39">
        <v>20.2089459999999</v>
      </c>
      <c r="I7267" s="40">
        <v>732.0</v>
      </c>
      <c r="J7267" s="41">
        <f t="shared" si="5"/>
        <v>14792.94847</v>
      </c>
      <c r="K7267" s="37" t="str">
        <f t="array" ref="K7267">IFERROR(XLOOKUP(G7267,'Tipo de carga'!A:A,'Tipo de carga'!B:B))</f>
        <v>Autoabasto</v>
      </c>
      <c r="L7267" s="37">
        <f t="shared" si="2"/>
        <v>48</v>
      </c>
      <c r="M7267" s="37">
        <f t="shared" si="3"/>
        <v>30</v>
      </c>
      <c r="N7267" s="37">
        <f t="shared" si="4"/>
        <v>11</v>
      </c>
      <c r="O7267" s="37" t="str">
        <f t="array" ref="O7267">IFERROR(XLOOKUP(K7267,'Tipo de carga'!B:B,'Tipo de carga'!C:C))</f>
        <v>Diesel</v>
      </c>
    </row>
    <row r="7268">
      <c r="A7268" s="36">
        <v>2063.0</v>
      </c>
      <c r="B7268" s="37" t="str">
        <f t="array" ref="B7268">IFERROR(XLOOKUP(A7268,'Asignacion Nov'!A:A,'Asignacion Nov'!C:C))</f>
        <v>PISA Gdl</v>
      </c>
      <c r="C7268" s="37" t="str">
        <f t="array" ref="C7268">IFERROR(XLOOKUP(A7268,'Asignacion Nov'!A:A,'Asignacion Nov'!B:B))</f>
        <v>EC-06</v>
      </c>
      <c r="D7268" s="38">
        <v>45626.58631944445</v>
      </c>
      <c r="E7268" s="36" t="s">
        <v>269</v>
      </c>
      <c r="F7268" s="37" t="str">
        <f t="array" ref="F7268">IFERROR(XLOOKUP(E7268,Operadores!A:A,Operadores!B:B))</f>
        <v>GOMLUI02</v>
      </c>
      <c r="G7268" s="36" t="s">
        <v>72</v>
      </c>
      <c r="H7268" s="39">
        <v>20.2089459999999</v>
      </c>
      <c r="I7268" s="40">
        <v>419.0</v>
      </c>
      <c r="J7268" s="41">
        <f t="shared" si="5"/>
        <v>8467.548374</v>
      </c>
      <c r="K7268" s="37" t="str">
        <f t="array" ref="K7268">IFERROR(XLOOKUP(G7268,'Tipo de carga'!A:A,'Tipo de carga'!B:B))</f>
        <v>Autoabasto</v>
      </c>
      <c r="L7268" s="37">
        <f t="shared" si="2"/>
        <v>48</v>
      </c>
      <c r="M7268" s="37">
        <f t="shared" si="3"/>
        <v>30</v>
      </c>
      <c r="N7268" s="37">
        <f t="shared" si="4"/>
        <v>11</v>
      </c>
      <c r="O7268" s="37" t="str">
        <f t="array" ref="O7268">IFERROR(XLOOKUP(K7268,'Tipo de carga'!B:B,'Tipo de carga'!C:C))</f>
        <v>Diesel</v>
      </c>
    </row>
    <row r="7269">
      <c r="A7269" s="36">
        <v>2071.0</v>
      </c>
      <c r="B7269" s="37" t="str">
        <f t="array" ref="B7269">IFERROR(XLOOKUP(A7269,'Asignacion Nov'!A:A,'Asignacion Nov'!C:C))</f>
        <v>PISA Gdl</v>
      </c>
      <c r="C7269" s="37" t="str">
        <f t="array" ref="C7269">IFERROR(XLOOKUP(A7269,'Asignacion Nov'!A:A,'Asignacion Nov'!B:B))</f>
        <v>EC-06</v>
      </c>
      <c r="D7269" s="38">
        <v>45626.577673611115</v>
      </c>
      <c r="E7269" s="36" t="s">
        <v>63</v>
      </c>
      <c r="F7269" s="37" t="str">
        <f t="array" ref="F7269">IFERROR(XLOOKUP(E7269,Operadores!A:A,Operadores!B:B))</f>
        <v>DIAFRA</v>
      </c>
      <c r="G7269" s="36" t="s">
        <v>72</v>
      </c>
      <c r="H7269" s="39">
        <v>20.2089459999998</v>
      </c>
      <c r="I7269" s="40">
        <v>625.0</v>
      </c>
      <c r="J7269" s="41">
        <f t="shared" si="5"/>
        <v>12630.59125</v>
      </c>
      <c r="K7269" s="37" t="str">
        <f t="array" ref="K7269">IFERROR(XLOOKUP(G7269,'Tipo de carga'!A:A,'Tipo de carga'!B:B))</f>
        <v>Autoabasto</v>
      </c>
      <c r="L7269" s="37">
        <f t="shared" si="2"/>
        <v>48</v>
      </c>
      <c r="M7269" s="37">
        <f t="shared" si="3"/>
        <v>30</v>
      </c>
      <c r="N7269" s="37">
        <f t="shared" si="4"/>
        <v>11</v>
      </c>
      <c r="O7269" s="37" t="str">
        <f t="array" ref="O7269">IFERROR(XLOOKUP(K7269,'Tipo de carga'!B:B,'Tipo de carga'!C:C))</f>
        <v>Diesel</v>
      </c>
    </row>
    <row r="7270">
      <c r="A7270" s="36">
        <v>1883.0</v>
      </c>
      <c r="B7270" s="37" t="str">
        <f t="array" ref="B7270">IFERROR(XLOOKUP(A7270,'Asignacion Nov'!A:A,'Asignacion Nov'!C:C))</f>
        <v>Circuitos</v>
      </c>
      <c r="C7270" s="37" t="str">
        <f t="array" ref="C7270">IFERROR(XLOOKUP(A7270,'Asignacion Nov'!A:A,'Asignacion Nov'!B:B))</f>
        <v>EC-03</v>
      </c>
      <c r="D7270" s="38">
        <v>45626.575520833336</v>
      </c>
      <c r="E7270" s="36" t="s">
        <v>202</v>
      </c>
      <c r="F7270" s="37" t="str">
        <f t="array" ref="F7270">IFERROR(XLOOKUP(E7270,Operadores!A:A,Operadores!B:B))</f>
        <v>JIMMI01</v>
      </c>
      <c r="G7270" s="36" t="s">
        <v>72</v>
      </c>
      <c r="H7270" s="39">
        <v>20.2089459999998</v>
      </c>
      <c r="I7270" s="40">
        <v>600.0</v>
      </c>
      <c r="J7270" s="41">
        <f t="shared" si="5"/>
        <v>12125.3676</v>
      </c>
      <c r="K7270" s="37" t="str">
        <f t="array" ref="K7270">IFERROR(XLOOKUP(G7270,'Tipo de carga'!A:A,'Tipo de carga'!B:B))</f>
        <v>Autoabasto</v>
      </c>
      <c r="L7270" s="37">
        <f t="shared" si="2"/>
        <v>48</v>
      </c>
      <c r="M7270" s="37">
        <f t="shared" si="3"/>
        <v>30</v>
      </c>
      <c r="N7270" s="37">
        <f t="shared" si="4"/>
        <v>11</v>
      </c>
      <c r="O7270" s="37" t="str">
        <f t="array" ref="O7270">IFERROR(XLOOKUP(K7270,'Tipo de carga'!B:B,'Tipo de carga'!C:C))</f>
        <v>Diesel</v>
      </c>
    </row>
    <row r="7271">
      <c r="A7271" s="36">
        <v>2014.0</v>
      </c>
      <c r="B7271" s="37" t="str">
        <f t="array" ref="B7271">IFERROR(XLOOKUP(A7271,'Asignacion Nov'!A:A,'Asignacion Nov'!C:C))</f>
        <v>MeLi Asignado TD</v>
      </c>
      <c r="C7271" s="37" t="str">
        <f t="array" ref="C7271">IFERROR(XLOOKUP(A7271,'Asignacion Nov'!A:A,'Asignacion Nov'!B:B))</f>
        <v>EC-05</v>
      </c>
      <c r="D7271" s="38">
        <v>45626.539305555554</v>
      </c>
      <c r="E7271" s="36" t="s">
        <v>582</v>
      </c>
      <c r="F7271" s="37" t="str">
        <f t="array" ref="F7271">IFERROR(XLOOKUP(E7271,Operadores!A:A,Operadores!B:B))</f>
        <v>ESTAN</v>
      </c>
      <c r="G7271" s="36" t="s">
        <v>72</v>
      </c>
      <c r="H7271" s="39">
        <v>20.2089459999998</v>
      </c>
      <c r="I7271" s="40">
        <v>557.0</v>
      </c>
      <c r="J7271" s="41">
        <f t="shared" si="5"/>
        <v>11256.38292</v>
      </c>
      <c r="K7271" s="37" t="str">
        <f t="array" ref="K7271">IFERROR(XLOOKUP(G7271,'Tipo de carga'!A:A,'Tipo de carga'!B:B))</f>
        <v>Autoabasto</v>
      </c>
      <c r="L7271" s="37">
        <f t="shared" si="2"/>
        <v>48</v>
      </c>
      <c r="M7271" s="37">
        <f t="shared" si="3"/>
        <v>30</v>
      </c>
      <c r="N7271" s="37">
        <f t="shared" si="4"/>
        <v>11</v>
      </c>
      <c r="O7271" s="37" t="str">
        <f t="array" ref="O7271">IFERROR(XLOOKUP(K7271,'Tipo de carga'!B:B,'Tipo de carga'!C:C))</f>
        <v>Diesel</v>
      </c>
    </row>
    <row r="7272">
      <c r="A7272" s="36">
        <v>1934.0</v>
      </c>
      <c r="B7272" s="37" t="str">
        <f t="array" ref="B7272">IFERROR(XLOOKUP(A7272,'Asignacion Nov'!A:A,'Asignacion Nov'!C:C))</f>
        <v>Circuitos</v>
      </c>
      <c r="C7272" s="37" t="str">
        <f t="array" ref="C7272">IFERROR(XLOOKUP(A7272,'Asignacion Nov'!A:A,'Asignacion Nov'!B:B))</f>
        <v>EC-03</v>
      </c>
      <c r="D7272" s="38">
        <v>45626.53895833333</v>
      </c>
      <c r="E7272" s="36" t="s">
        <v>272</v>
      </c>
      <c r="F7272" s="37" t="str">
        <f t="array" ref="F7272">IFERROR(XLOOKUP(E7272,Operadores!A:A,Operadores!B:B))</f>
        <v>AVIEN</v>
      </c>
      <c r="G7272" s="36" t="s">
        <v>72</v>
      </c>
      <c r="H7272" s="39">
        <v>20.2089459999998</v>
      </c>
      <c r="I7272" s="40">
        <v>358.0</v>
      </c>
      <c r="J7272" s="41">
        <f t="shared" si="5"/>
        <v>7234.802668</v>
      </c>
      <c r="K7272" s="37" t="str">
        <f t="array" ref="K7272">IFERROR(XLOOKUP(G7272,'Tipo de carga'!A:A,'Tipo de carga'!B:B))</f>
        <v>Autoabasto</v>
      </c>
      <c r="L7272" s="37">
        <f t="shared" si="2"/>
        <v>48</v>
      </c>
      <c r="M7272" s="37">
        <f t="shared" si="3"/>
        <v>30</v>
      </c>
      <c r="N7272" s="37">
        <f t="shared" si="4"/>
        <v>11</v>
      </c>
      <c r="O7272" s="37" t="str">
        <f t="array" ref="O7272">IFERROR(XLOOKUP(K7272,'Tipo de carga'!B:B,'Tipo de carga'!C:C))</f>
        <v>Diesel</v>
      </c>
    </row>
    <row r="7273">
      <c r="A7273" s="36">
        <v>1688.0</v>
      </c>
      <c r="B7273" s="37" t="str">
        <f t="array" ref="B7273">IFERROR(XLOOKUP(A7273,'Asignacion Nov'!A:A,'Asignacion Nov'!C:C))</f>
        <v>Pilgrims Tepo</v>
      </c>
      <c r="C7273" s="37" t="str">
        <f t="array" ref="C7273">IFERROR(XLOOKUP(A7273,'Asignacion Nov'!A:A,'Asignacion Nov'!B:B))</f>
        <v>EC-02</v>
      </c>
      <c r="D7273" s="38">
        <v>45626.52929398148</v>
      </c>
      <c r="E7273" s="36" t="s">
        <v>420</v>
      </c>
      <c r="F7273" s="37" t="str">
        <f t="array" ref="F7273">IFERROR(XLOOKUP(E7273,Operadores!A:A,Operadores!B:B))</f>
        <v>SANJUA07</v>
      </c>
      <c r="G7273" s="36" t="s">
        <v>72</v>
      </c>
      <c r="H7273" s="39">
        <v>20.2089459999998</v>
      </c>
      <c r="I7273" s="40">
        <v>167.0</v>
      </c>
      <c r="J7273" s="41">
        <f t="shared" si="5"/>
        <v>3374.893982</v>
      </c>
      <c r="K7273" s="37" t="str">
        <f t="array" ref="K7273">IFERROR(XLOOKUP(G7273,'Tipo de carga'!A:A,'Tipo de carga'!B:B))</f>
        <v>Autoabasto</v>
      </c>
      <c r="L7273" s="37">
        <f t="shared" si="2"/>
        <v>48</v>
      </c>
      <c r="M7273" s="37">
        <f t="shared" si="3"/>
        <v>30</v>
      </c>
      <c r="N7273" s="37">
        <f t="shared" si="4"/>
        <v>11</v>
      </c>
      <c r="O7273" s="37" t="str">
        <f t="array" ref="O7273">IFERROR(XLOOKUP(K7273,'Tipo de carga'!B:B,'Tipo de carga'!C:C))</f>
        <v>Diesel</v>
      </c>
    </row>
    <row r="7274">
      <c r="A7274" s="36">
        <v>2023.0</v>
      </c>
      <c r="B7274" s="37" t="str">
        <f t="array" ref="B7274">IFERROR(XLOOKUP(A7274,'Asignacion Nov'!A:A,'Asignacion Nov'!C:C))</f>
        <v>MeLi Asignado TD</v>
      </c>
      <c r="C7274" s="37" t="str">
        <f t="array" ref="C7274">IFERROR(XLOOKUP(A7274,'Asignacion Nov'!A:A,'Asignacion Nov'!B:B))</f>
        <v>EC-05</v>
      </c>
      <c r="D7274" s="38">
        <v>45626.52210648148</v>
      </c>
      <c r="E7274" s="36" t="s">
        <v>327</v>
      </c>
      <c r="F7274" s="37" t="str">
        <f t="array" ref="F7274">IFERROR(XLOOKUP(E7274,Operadores!A:A,Operadores!B:B))</f>
        <v>ESCSAU</v>
      </c>
      <c r="G7274" s="36" t="s">
        <v>72</v>
      </c>
      <c r="H7274" s="39">
        <v>20.2089459999998</v>
      </c>
      <c r="I7274" s="40">
        <v>461.0</v>
      </c>
      <c r="J7274" s="41">
        <f t="shared" si="5"/>
        <v>9316.324106</v>
      </c>
      <c r="K7274" s="37" t="str">
        <f t="array" ref="K7274">IFERROR(XLOOKUP(G7274,'Tipo de carga'!A:A,'Tipo de carga'!B:B))</f>
        <v>Autoabasto</v>
      </c>
      <c r="L7274" s="37">
        <f t="shared" si="2"/>
        <v>48</v>
      </c>
      <c r="M7274" s="37">
        <f t="shared" si="3"/>
        <v>30</v>
      </c>
      <c r="N7274" s="37">
        <f t="shared" si="4"/>
        <v>11</v>
      </c>
      <c r="O7274" s="37" t="str">
        <f t="array" ref="O7274">IFERROR(XLOOKUP(K7274,'Tipo de carga'!B:B,'Tipo de carga'!C:C))</f>
        <v>Diesel</v>
      </c>
    </row>
    <row r="7275">
      <c r="A7275" s="36">
        <v>2035.0</v>
      </c>
      <c r="B7275" s="37" t="str">
        <f t="array" ref="B7275">IFERROR(XLOOKUP(A7275,'Asignacion Nov'!A:A,'Asignacion Nov'!C:C))</f>
        <v>Liverpool Local</v>
      </c>
      <c r="C7275" s="37" t="str">
        <f t="array" ref="C7275">IFERROR(XLOOKUP(A7275,'Asignacion Nov'!A:A,'Asignacion Nov'!B:B))</f>
        <v>EC-01</v>
      </c>
      <c r="D7275" s="38">
        <v>45626.51818287037</v>
      </c>
      <c r="E7275" s="36" t="s">
        <v>615</v>
      </c>
      <c r="F7275" s="37" t="str">
        <f t="array" ref="F7275">IFERROR(XLOOKUP(E7275,Operadores!A:A,Operadores!B:B))</f>
        <v>LOPALF</v>
      </c>
      <c r="G7275" s="36" t="s">
        <v>72</v>
      </c>
      <c r="H7275" s="39">
        <v>20.2089459999998</v>
      </c>
      <c r="I7275" s="40">
        <v>822.0</v>
      </c>
      <c r="J7275" s="41">
        <f t="shared" si="5"/>
        <v>16611.75361</v>
      </c>
      <c r="K7275" s="37" t="str">
        <f t="array" ref="K7275">IFERROR(XLOOKUP(G7275,'Tipo de carga'!A:A,'Tipo de carga'!B:B))</f>
        <v>Autoabasto</v>
      </c>
      <c r="L7275" s="37">
        <f t="shared" si="2"/>
        <v>48</v>
      </c>
      <c r="M7275" s="37">
        <f t="shared" si="3"/>
        <v>30</v>
      </c>
      <c r="N7275" s="37">
        <f t="shared" si="4"/>
        <v>11</v>
      </c>
      <c r="O7275" s="37" t="str">
        <f t="array" ref="O7275">IFERROR(XLOOKUP(K7275,'Tipo de carga'!B:B,'Tipo de carga'!C:C))</f>
        <v>Diesel</v>
      </c>
    </row>
    <row r="7276">
      <c r="A7276" s="36">
        <v>2016.0</v>
      </c>
      <c r="B7276" s="37" t="str">
        <f t="array" ref="B7276">IFERROR(XLOOKUP(A7276,'Asignacion Nov'!A:A,'Asignacion Nov'!C:C))</f>
        <v>MeLi Asignado TD</v>
      </c>
      <c r="C7276" s="37" t="str">
        <f t="array" ref="C7276">IFERROR(XLOOKUP(A7276,'Asignacion Nov'!A:A,'Asignacion Nov'!B:B))</f>
        <v>EC-05</v>
      </c>
      <c r="D7276" s="38">
        <v>45626.50855324074</v>
      </c>
      <c r="E7276" s="36" t="s">
        <v>578</v>
      </c>
      <c r="F7276" s="37" t="str">
        <f t="array" ref="F7276">IFERROR(XLOOKUP(E7276,Operadores!A:A,Operadores!B:B))</f>
        <v>ASTLUI</v>
      </c>
      <c r="G7276" s="36" t="s">
        <v>72</v>
      </c>
      <c r="H7276" s="39">
        <v>20.2089459999998</v>
      </c>
      <c r="I7276" s="40">
        <v>637.0</v>
      </c>
      <c r="J7276" s="41">
        <f t="shared" si="5"/>
        <v>12873.0986</v>
      </c>
      <c r="K7276" s="37" t="str">
        <f t="array" ref="K7276">IFERROR(XLOOKUP(G7276,'Tipo de carga'!A:A,'Tipo de carga'!B:B))</f>
        <v>Autoabasto</v>
      </c>
      <c r="L7276" s="37">
        <f t="shared" si="2"/>
        <v>48</v>
      </c>
      <c r="M7276" s="37">
        <f t="shared" si="3"/>
        <v>30</v>
      </c>
      <c r="N7276" s="37">
        <f t="shared" si="4"/>
        <v>11</v>
      </c>
      <c r="O7276" s="37" t="str">
        <f t="array" ref="O7276">IFERROR(XLOOKUP(K7276,'Tipo de carga'!B:B,'Tipo de carga'!C:C))</f>
        <v>Diesel</v>
      </c>
    </row>
    <row r="7277">
      <c r="A7277" s="36">
        <v>1750.0</v>
      </c>
      <c r="B7277" s="37" t="str">
        <f t="array" ref="B7277">IFERROR(XLOOKUP(A7277,'Asignacion Nov'!A:A,'Asignacion Nov'!C:C))</f>
        <v>Patieros sucursal</v>
      </c>
      <c r="C7277" s="37" t="str">
        <f t="array" ref="C7277">IFERROR(XLOOKUP(A7277,'Asignacion Nov'!A:A,'Asignacion Nov'!B:B))</f>
        <v>EC-03</v>
      </c>
      <c r="D7277" s="38">
        <v>45626.49670138889</v>
      </c>
      <c r="E7277" s="36" t="s">
        <v>616</v>
      </c>
      <c r="F7277" s="37" t="str">
        <f t="array" ref="F7277">IFERROR(XLOOKUP(E7277,Operadores!A:A,Operadores!B:B))</f>
        <v>MARDIE</v>
      </c>
      <c r="G7277" s="36" t="s">
        <v>72</v>
      </c>
      <c r="H7277" s="39">
        <v>20.2089459999998</v>
      </c>
      <c r="I7277" s="40">
        <v>44.0</v>
      </c>
      <c r="J7277" s="41">
        <f t="shared" si="5"/>
        <v>889.193624</v>
      </c>
      <c r="K7277" s="37" t="str">
        <f t="array" ref="K7277">IFERROR(XLOOKUP(G7277,'Tipo de carga'!A:A,'Tipo de carga'!B:B))</f>
        <v>Autoabasto</v>
      </c>
      <c r="L7277" s="37">
        <f t="shared" si="2"/>
        <v>48</v>
      </c>
      <c r="M7277" s="37">
        <f t="shared" si="3"/>
        <v>30</v>
      </c>
      <c r="N7277" s="37">
        <f t="shared" si="4"/>
        <v>11</v>
      </c>
      <c r="O7277" s="37" t="str">
        <f t="array" ref="O7277">IFERROR(XLOOKUP(K7277,'Tipo de carga'!B:B,'Tipo de carga'!C:C))</f>
        <v>Diesel</v>
      </c>
    </row>
    <row r="7278">
      <c r="A7278" s="36">
        <v>2034.0</v>
      </c>
      <c r="B7278" s="37" t="str">
        <f t="array" ref="B7278">IFERROR(XLOOKUP(A7278,'Asignacion Nov'!A:A,'Asignacion Nov'!C:C))</f>
        <v>Liverpool Local</v>
      </c>
      <c r="C7278" s="37" t="str">
        <f t="array" ref="C7278">IFERROR(XLOOKUP(A7278,'Asignacion Nov'!A:A,'Asignacion Nov'!B:B))</f>
        <v>EC-01</v>
      </c>
      <c r="D7278" s="38">
        <v>45626.48685185185</v>
      </c>
      <c r="E7278" s="36" t="s">
        <v>491</v>
      </c>
      <c r="F7278" s="37" t="str">
        <f t="array" ref="F7278">IFERROR(XLOOKUP(E7278,Operadores!A:A,Operadores!B:B))</f>
        <v>CABCAR</v>
      </c>
      <c r="G7278" s="36" t="s">
        <v>72</v>
      </c>
      <c r="H7278" s="39">
        <v>20.2089459999998</v>
      </c>
      <c r="I7278" s="40">
        <v>548.0</v>
      </c>
      <c r="J7278" s="41">
        <f t="shared" si="5"/>
        <v>11074.50241</v>
      </c>
      <c r="K7278" s="37" t="str">
        <f t="array" ref="K7278">IFERROR(XLOOKUP(G7278,'Tipo de carga'!A:A,'Tipo de carga'!B:B))</f>
        <v>Autoabasto</v>
      </c>
      <c r="L7278" s="37">
        <f t="shared" si="2"/>
        <v>48</v>
      </c>
      <c r="M7278" s="37">
        <f t="shared" si="3"/>
        <v>30</v>
      </c>
      <c r="N7278" s="37">
        <f t="shared" si="4"/>
        <v>11</v>
      </c>
      <c r="O7278" s="37" t="str">
        <f t="array" ref="O7278">IFERROR(XLOOKUP(K7278,'Tipo de carga'!B:B,'Tipo de carga'!C:C))</f>
        <v>Diesel</v>
      </c>
    </row>
    <row r="7279">
      <c r="A7279" s="36">
        <v>1994.0</v>
      </c>
      <c r="B7279" s="37" t="str">
        <f t="array" ref="B7279">IFERROR(XLOOKUP(A7279,'Asignacion Nov'!A:A,'Asignacion Nov'!C:C))</f>
        <v>MeLi Dedicado TD</v>
      </c>
      <c r="C7279" s="37" t="str">
        <f t="array" ref="C7279">IFERROR(XLOOKUP(A7279,'Asignacion Nov'!A:A,'Asignacion Nov'!B:B))</f>
        <v>EC-05</v>
      </c>
      <c r="D7279" s="38">
        <v>45626.484930555554</v>
      </c>
      <c r="E7279" s="36" t="s">
        <v>339</v>
      </c>
      <c r="F7279" s="37" t="str">
        <f t="array" ref="F7279">IFERROR(XLOOKUP(E7279,Operadores!A:A,Operadores!B:B))</f>
        <v>ESCJOR</v>
      </c>
      <c r="G7279" s="36" t="s">
        <v>72</v>
      </c>
      <c r="H7279" s="39">
        <v>20.2089459999998</v>
      </c>
      <c r="I7279" s="40">
        <v>513.0</v>
      </c>
      <c r="J7279" s="41">
        <f t="shared" si="5"/>
        <v>10367.1893</v>
      </c>
      <c r="K7279" s="37" t="str">
        <f t="array" ref="K7279">IFERROR(XLOOKUP(G7279,'Tipo de carga'!A:A,'Tipo de carga'!B:B))</f>
        <v>Autoabasto</v>
      </c>
      <c r="L7279" s="37">
        <f t="shared" si="2"/>
        <v>48</v>
      </c>
      <c r="M7279" s="37">
        <f t="shared" si="3"/>
        <v>30</v>
      </c>
      <c r="N7279" s="37">
        <f t="shared" si="4"/>
        <v>11</v>
      </c>
      <c r="O7279" s="37" t="str">
        <f t="array" ref="O7279">IFERROR(XLOOKUP(K7279,'Tipo de carga'!B:B,'Tipo de carga'!C:C))</f>
        <v>Diesel</v>
      </c>
    </row>
    <row r="7280">
      <c r="A7280" s="36">
        <v>1960.0</v>
      </c>
      <c r="B7280" s="37" t="str">
        <f t="array" ref="B7280">IFERROR(XLOOKUP(A7280,'Asignacion Nov'!A:A,'Asignacion Nov'!C:C))</f>
        <v>MeLi asignado SD</v>
      </c>
      <c r="C7280" s="37" t="str">
        <f t="array" ref="C7280">IFERROR(XLOOKUP(A7280,'Asignacion Nov'!A:A,'Asignacion Nov'!B:B))</f>
        <v>EC-05</v>
      </c>
      <c r="D7280" s="38">
        <v>45626.4291087963</v>
      </c>
      <c r="E7280" s="36" t="s">
        <v>608</v>
      </c>
      <c r="F7280" s="37" t="str">
        <f t="array" ref="F7280">IFERROR(XLOOKUP(E7280,Operadores!A:A,Operadores!B:B))</f>
        <v>ALVRAU</v>
      </c>
      <c r="G7280" s="36" t="s">
        <v>72</v>
      </c>
      <c r="H7280" s="39">
        <v>20.2089459999998</v>
      </c>
      <c r="I7280" s="40">
        <v>117.0</v>
      </c>
      <c r="J7280" s="41">
        <f t="shared" si="5"/>
        <v>2364.446682</v>
      </c>
      <c r="K7280" s="37" t="str">
        <f t="array" ref="K7280">IFERROR(XLOOKUP(G7280,'Tipo de carga'!A:A,'Tipo de carga'!B:B))</f>
        <v>Autoabasto</v>
      </c>
      <c r="L7280" s="37">
        <f t="shared" si="2"/>
        <v>48</v>
      </c>
      <c r="M7280" s="37">
        <f t="shared" si="3"/>
        <v>30</v>
      </c>
      <c r="N7280" s="37">
        <f t="shared" si="4"/>
        <v>11</v>
      </c>
      <c r="O7280" s="37" t="str">
        <f t="array" ref="O7280">IFERROR(XLOOKUP(K7280,'Tipo de carga'!B:B,'Tipo de carga'!C:C))</f>
        <v>Diesel</v>
      </c>
    </row>
    <row r="7281">
      <c r="A7281" s="36">
        <v>1978.0</v>
      </c>
      <c r="B7281" s="37" t="str">
        <f t="array" ref="B7281">IFERROR(XLOOKUP(A7281,'Asignacion Nov'!A:A,'Asignacion Nov'!C:C))</f>
        <v>MeLi asignado SD</v>
      </c>
      <c r="C7281" s="37" t="str">
        <f t="array" ref="C7281">IFERROR(XLOOKUP(A7281,'Asignacion Nov'!A:A,'Asignacion Nov'!B:B))</f>
        <v>EC-05</v>
      </c>
      <c r="D7281" s="38">
        <v>45626.4278587963</v>
      </c>
      <c r="E7281" s="36" t="s">
        <v>225</v>
      </c>
      <c r="F7281" s="37" t="str">
        <f t="array" ref="F7281">IFERROR(XLOOKUP(E7281,Operadores!A:A,Operadores!B:B))</f>
        <v>MENERNX</v>
      </c>
      <c r="G7281" s="36" t="s">
        <v>72</v>
      </c>
      <c r="H7281" s="39">
        <v>20.2089459999998</v>
      </c>
      <c r="I7281" s="40">
        <v>699.0</v>
      </c>
      <c r="J7281" s="41">
        <f t="shared" si="5"/>
        <v>14126.05325</v>
      </c>
      <c r="K7281" s="37" t="str">
        <f t="array" ref="K7281">IFERROR(XLOOKUP(G7281,'Tipo de carga'!A:A,'Tipo de carga'!B:B))</f>
        <v>Autoabasto</v>
      </c>
      <c r="L7281" s="37">
        <f t="shared" si="2"/>
        <v>48</v>
      </c>
      <c r="M7281" s="37">
        <f t="shared" si="3"/>
        <v>30</v>
      </c>
      <c r="N7281" s="37">
        <f t="shared" si="4"/>
        <v>11</v>
      </c>
      <c r="O7281" s="37" t="str">
        <f t="array" ref="O7281">IFERROR(XLOOKUP(K7281,'Tipo de carga'!B:B,'Tipo de carga'!C:C))</f>
        <v>Diesel</v>
      </c>
    </row>
    <row r="7282">
      <c r="A7282" s="36">
        <v>1945.0</v>
      </c>
      <c r="B7282" s="37" t="str">
        <f t="array" ref="B7282">IFERROR(XLOOKUP(A7282,'Asignacion Nov'!A:A,'Asignacion Nov'!C:C))</f>
        <v>MeLi asignado SD</v>
      </c>
      <c r="C7282" s="37" t="str">
        <f t="array" ref="C7282">IFERROR(XLOOKUP(A7282,'Asignacion Nov'!A:A,'Asignacion Nov'!B:B))</f>
        <v>EC-05</v>
      </c>
      <c r="D7282" s="38">
        <v>45626.42172453704</v>
      </c>
      <c r="E7282" s="36" t="s">
        <v>467</v>
      </c>
      <c r="F7282" s="37" t="str">
        <f t="array" ref="F7282">IFERROR(XLOOKUP(E7282,Operadores!A:A,Operadores!B:B))</f>
        <v>SILAL</v>
      </c>
      <c r="G7282" s="36" t="s">
        <v>72</v>
      </c>
      <c r="H7282" s="39">
        <v>20.2089459999998</v>
      </c>
      <c r="I7282" s="40">
        <v>355.0</v>
      </c>
      <c r="J7282" s="41">
        <f t="shared" si="5"/>
        <v>7174.17583</v>
      </c>
      <c r="K7282" s="37" t="str">
        <f t="array" ref="K7282">IFERROR(XLOOKUP(G7282,'Tipo de carga'!A:A,'Tipo de carga'!B:B))</f>
        <v>Autoabasto</v>
      </c>
      <c r="L7282" s="37">
        <f t="shared" si="2"/>
        <v>48</v>
      </c>
      <c r="M7282" s="37">
        <f t="shared" si="3"/>
        <v>30</v>
      </c>
      <c r="N7282" s="37">
        <f t="shared" si="4"/>
        <v>11</v>
      </c>
      <c r="O7282" s="37" t="str">
        <f t="array" ref="O7282">IFERROR(XLOOKUP(K7282,'Tipo de carga'!B:B,'Tipo de carga'!C:C))</f>
        <v>Diesel</v>
      </c>
    </row>
    <row r="7283">
      <c r="A7283" s="36">
        <v>1823.0</v>
      </c>
      <c r="B7283" s="37" t="str">
        <f t="array" ref="B7283">IFERROR(XLOOKUP(A7283,'Asignacion Nov'!A:A,'Asignacion Nov'!C:C))</f>
        <v>Liverpool Local</v>
      </c>
      <c r="C7283" s="37" t="str">
        <f t="array" ref="C7283">IFERROR(XLOOKUP(A7283,'Asignacion Nov'!A:A,'Asignacion Nov'!B:B))</f>
        <v>EC-01</v>
      </c>
      <c r="D7283" s="38">
        <v>45626.412777777776</v>
      </c>
      <c r="E7283" s="36" t="s">
        <v>545</v>
      </c>
      <c r="F7283" s="37" t="str">
        <f t="array" ref="F7283">IFERROR(XLOOKUP(E7283,Operadores!A:A,Operadores!B:B))</f>
        <v>SANLUI01</v>
      </c>
      <c r="G7283" s="36" t="s">
        <v>72</v>
      </c>
      <c r="H7283" s="39">
        <v>20.2089459999998</v>
      </c>
      <c r="I7283" s="40">
        <v>811.0</v>
      </c>
      <c r="J7283" s="41">
        <f t="shared" si="5"/>
        <v>16389.45521</v>
      </c>
      <c r="K7283" s="37" t="str">
        <f t="array" ref="K7283">IFERROR(XLOOKUP(G7283,'Tipo de carga'!A:A,'Tipo de carga'!B:B))</f>
        <v>Autoabasto</v>
      </c>
      <c r="L7283" s="37">
        <f t="shared" si="2"/>
        <v>48</v>
      </c>
      <c r="M7283" s="37">
        <f t="shared" si="3"/>
        <v>30</v>
      </c>
      <c r="N7283" s="37">
        <f t="shared" si="4"/>
        <v>11</v>
      </c>
      <c r="O7283" s="37" t="str">
        <f t="array" ref="O7283">IFERROR(XLOOKUP(K7283,'Tipo de carga'!B:B,'Tipo de carga'!C:C))</f>
        <v>Diesel</v>
      </c>
    </row>
    <row r="7284">
      <c r="A7284" s="36">
        <v>1949.0</v>
      </c>
      <c r="B7284" s="37" t="str">
        <f t="array" ref="B7284">IFERROR(XLOOKUP(A7284,'Asignacion Nov'!A:A,'Asignacion Nov'!C:C))</f>
        <v>MeLi asignado SD</v>
      </c>
      <c r="C7284" s="37" t="str">
        <f t="array" ref="C7284">IFERROR(XLOOKUP(A7284,'Asignacion Nov'!A:A,'Asignacion Nov'!B:B))</f>
        <v>EC-05</v>
      </c>
      <c r="D7284" s="38">
        <v>45626.41271990741</v>
      </c>
      <c r="E7284" s="36" t="s">
        <v>170</v>
      </c>
      <c r="F7284" s="37" t="str">
        <f t="array" ref="F7284">IFERROR(XLOOKUP(E7284,Operadores!A:A,Operadores!B:B))</f>
        <v>MIRISR</v>
      </c>
      <c r="G7284" s="36" t="s">
        <v>72</v>
      </c>
      <c r="H7284" s="39">
        <v>20.2089459999998</v>
      </c>
      <c r="I7284" s="40">
        <v>347.0</v>
      </c>
      <c r="J7284" s="41">
        <f t="shared" si="5"/>
        <v>7012.504262</v>
      </c>
      <c r="K7284" s="37" t="str">
        <f t="array" ref="K7284">IFERROR(XLOOKUP(G7284,'Tipo de carga'!A:A,'Tipo de carga'!B:B))</f>
        <v>Autoabasto</v>
      </c>
      <c r="L7284" s="37">
        <f t="shared" si="2"/>
        <v>48</v>
      </c>
      <c r="M7284" s="37">
        <f t="shared" si="3"/>
        <v>30</v>
      </c>
      <c r="N7284" s="37">
        <f t="shared" si="4"/>
        <v>11</v>
      </c>
      <c r="O7284" s="37" t="str">
        <f t="array" ref="O7284">IFERROR(XLOOKUP(K7284,'Tipo de carga'!B:B,'Tipo de carga'!C:C))</f>
        <v>Diesel</v>
      </c>
    </row>
    <row r="7285">
      <c r="A7285" s="36">
        <v>2003.0</v>
      </c>
      <c r="B7285" s="37" t="str">
        <f t="array" ref="B7285">IFERROR(XLOOKUP(A7285,'Asignacion Nov'!A:A,'Asignacion Nov'!C:C))</f>
        <v>MeLi Dedicado TD</v>
      </c>
      <c r="C7285" s="37" t="str">
        <f t="array" ref="C7285">IFERROR(XLOOKUP(A7285,'Asignacion Nov'!A:A,'Asignacion Nov'!B:B))</f>
        <v>EC-05</v>
      </c>
      <c r="D7285" s="38">
        <v>45626.35649305556</v>
      </c>
      <c r="E7285" s="36" t="s">
        <v>601</v>
      </c>
      <c r="F7285" s="37" t="str">
        <f t="array" ref="F7285">IFERROR(XLOOKUP(E7285,Operadores!A:A,Operadores!B:B))</f>
        <v>GALRAY</v>
      </c>
      <c r="G7285" s="36" t="s">
        <v>72</v>
      </c>
      <c r="H7285" s="39">
        <v>20.2089459999998</v>
      </c>
      <c r="I7285" s="40">
        <v>467.0</v>
      </c>
      <c r="J7285" s="41">
        <f t="shared" si="5"/>
        <v>9437.577782</v>
      </c>
      <c r="K7285" s="37" t="str">
        <f t="array" ref="K7285">IFERROR(XLOOKUP(G7285,'Tipo de carga'!A:A,'Tipo de carga'!B:B))</f>
        <v>Autoabasto</v>
      </c>
      <c r="L7285" s="37">
        <f t="shared" si="2"/>
        <v>48</v>
      </c>
      <c r="M7285" s="37">
        <f t="shared" si="3"/>
        <v>30</v>
      </c>
      <c r="N7285" s="37">
        <f t="shared" si="4"/>
        <v>11</v>
      </c>
      <c r="O7285" s="37" t="str">
        <f t="array" ref="O7285">IFERROR(XLOOKUP(K7285,'Tipo de carga'!B:B,'Tipo de carga'!C:C))</f>
        <v>Diesel</v>
      </c>
    </row>
    <row r="7286">
      <c r="A7286" s="36">
        <v>1996.0</v>
      </c>
      <c r="B7286" s="37" t="str">
        <f t="array" ref="B7286">IFERROR(XLOOKUP(A7286,'Asignacion Nov'!A:A,'Asignacion Nov'!C:C))</f>
        <v>MeLi Dedicado Merida</v>
      </c>
      <c r="C7286" s="37" t="str">
        <f t="array" ref="C7286">IFERROR(XLOOKUP(A7286,'Asignacion Nov'!A:A,'Asignacion Nov'!B:B))</f>
        <v>EC-05</v>
      </c>
      <c r="D7286" s="38">
        <v>45626.340266203704</v>
      </c>
      <c r="E7286" s="36" t="s">
        <v>580</v>
      </c>
      <c r="F7286" s="37" t="str">
        <f t="array" ref="F7286">IFERROR(XLOOKUP(E7286,Operadores!A:A,Operadores!B:B))</f>
        <v>HERNOR</v>
      </c>
      <c r="G7286" s="36" t="s">
        <v>72</v>
      </c>
      <c r="H7286" s="39">
        <v>20.2089459999998</v>
      </c>
      <c r="I7286" s="40">
        <v>333.0</v>
      </c>
      <c r="J7286" s="41">
        <f t="shared" si="5"/>
        <v>6729.579018</v>
      </c>
      <c r="K7286" s="37" t="str">
        <f t="array" ref="K7286">IFERROR(XLOOKUP(G7286,'Tipo de carga'!A:A,'Tipo de carga'!B:B))</f>
        <v>Autoabasto</v>
      </c>
      <c r="L7286" s="37">
        <f t="shared" si="2"/>
        <v>48</v>
      </c>
      <c r="M7286" s="37">
        <f t="shared" si="3"/>
        <v>30</v>
      </c>
      <c r="N7286" s="37">
        <f t="shared" si="4"/>
        <v>11</v>
      </c>
      <c r="O7286" s="37" t="str">
        <f t="array" ref="O7286">IFERROR(XLOOKUP(K7286,'Tipo de carga'!B:B,'Tipo de carga'!C:C))</f>
        <v>Diesel</v>
      </c>
    </row>
    <row r="7287">
      <c r="A7287" s="36">
        <v>2046.0</v>
      </c>
      <c r="B7287" s="37" t="str">
        <f t="array" ref="B7287">IFERROR(XLOOKUP(A7287,'Asignacion Nov'!A:A,'Asignacion Nov'!C:C))</f>
        <v>Liverpool Local</v>
      </c>
      <c r="C7287" s="37" t="str">
        <f t="array" ref="C7287">IFERROR(XLOOKUP(A7287,'Asignacion Nov'!A:A,'Asignacion Nov'!B:B))</f>
        <v>EC-01</v>
      </c>
      <c r="D7287" s="38">
        <v>45626.31783564815</v>
      </c>
      <c r="E7287" s="36" t="s">
        <v>523</v>
      </c>
      <c r="F7287" s="37" t="str">
        <f t="array" ref="F7287">IFERROR(XLOOKUP(E7287,Operadores!A:A,Operadores!B:B))</f>
        <v>QUIJOS</v>
      </c>
      <c r="G7287" s="36" t="s">
        <v>72</v>
      </c>
      <c r="H7287" s="39">
        <v>20.2089459999998</v>
      </c>
      <c r="I7287" s="40">
        <v>356.0</v>
      </c>
      <c r="J7287" s="41">
        <f t="shared" si="5"/>
        <v>7194.384776</v>
      </c>
      <c r="K7287" s="37" t="str">
        <f t="array" ref="K7287">IFERROR(XLOOKUP(G7287,'Tipo de carga'!A:A,'Tipo de carga'!B:B))</f>
        <v>Autoabasto</v>
      </c>
      <c r="L7287" s="37">
        <f t="shared" si="2"/>
        <v>48</v>
      </c>
      <c r="M7287" s="37">
        <f t="shared" si="3"/>
        <v>30</v>
      </c>
      <c r="N7287" s="37">
        <f t="shared" si="4"/>
        <v>11</v>
      </c>
      <c r="O7287" s="37" t="str">
        <f t="array" ref="O7287">IFERROR(XLOOKUP(K7287,'Tipo de carga'!B:B,'Tipo de carga'!C:C))</f>
        <v>Diesel</v>
      </c>
    </row>
    <row r="7288">
      <c r="A7288" s="36">
        <v>1984.0</v>
      </c>
      <c r="B7288" s="37" t="str">
        <f t="array" ref="B7288">IFERROR(XLOOKUP(A7288,'Asignacion Nov'!A:A,'Asignacion Nov'!C:C))</f>
        <v>MeLi asignado SD</v>
      </c>
      <c r="C7288" s="37" t="str">
        <f t="array" ref="C7288">IFERROR(XLOOKUP(A7288,'Asignacion Nov'!A:A,'Asignacion Nov'!B:B))</f>
        <v>EC-05</v>
      </c>
      <c r="D7288" s="38">
        <v>45626.310844907406</v>
      </c>
      <c r="E7288" s="36" t="s">
        <v>226</v>
      </c>
      <c r="F7288" s="37" t="str">
        <f t="array" ref="F7288">IFERROR(XLOOKUP(E7288,Operadores!A:A,Operadores!B:B))</f>
        <v>PERFID</v>
      </c>
      <c r="G7288" s="36" t="s">
        <v>72</v>
      </c>
      <c r="H7288" s="39">
        <v>20.2089459999998</v>
      </c>
      <c r="I7288" s="40">
        <v>660.0</v>
      </c>
      <c r="J7288" s="41">
        <f t="shared" si="5"/>
        <v>13337.90436</v>
      </c>
      <c r="K7288" s="37" t="str">
        <f t="array" ref="K7288">IFERROR(XLOOKUP(G7288,'Tipo de carga'!A:A,'Tipo de carga'!B:B))</f>
        <v>Autoabasto</v>
      </c>
      <c r="L7288" s="37">
        <f t="shared" si="2"/>
        <v>48</v>
      </c>
      <c r="M7288" s="37">
        <f t="shared" si="3"/>
        <v>30</v>
      </c>
      <c r="N7288" s="37">
        <f t="shared" si="4"/>
        <v>11</v>
      </c>
      <c r="O7288" s="37" t="str">
        <f t="array" ref="O7288">IFERROR(XLOOKUP(K7288,'Tipo de carga'!B:B,'Tipo de carga'!C:C))</f>
        <v>Diesel</v>
      </c>
    </row>
    <row r="7289">
      <c r="A7289" s="36">
        <v>1833.0</v>
      </c>
      <c r="B7289" s="37" t="str">
        <f t="array" ref="B7289">IFERROR(XLOOKUP(A7289,'Asignacion Nov'!A:A,'Asignacion Nov'!C:C))</f>
        <v>Liverpool Local</v>
      </c>
      <c r="C7289" s="37" t="str">
        <f t="array" ref="C7289">IFERROR(XLOOKUP(A7289,'Asignacion Nov'!A:A,'Asignacion Nov'!B:B))</f>
        <v>EC-01</v>
      </c>
      <c r="D7289" s="38">
        <v>45626.289722222224</v>
      </c>
      <c r="E7289" s="36" t="s">
        <v>174</v>
      </c>
      <c r="F7289" s="37" t="str">
        <f t="array" ref="F7289">IFERROR(XLOOKUP(E7289,Operadores!A:A,Operadores!B:B))</f>
        <v>SANROD</v>
      </c>
      <c r="G7289" s="36" t="s">
        <v>72</v>
      </c>
      <c r="H7289" s="39">
        <v>20.2089459999998</v>
      </c>
      <c r="I7289" s="40">
        <v>629.0</v>
      </c>
      <c r="J7289" s="41">
        <f t="shared" si="5"/>
        <v>12711.42703</v>
      </c>
      <c r="K7289" s="37" t="str">
        <f t="array" ref="K7289">IFERROR(XLOOKUP(G7289,'Tipo de carga'!A:A,'Tipo de carga'!B:B))</f>
        <v>Autoabasto</v>
      </c>
      <c r="L7289" s="37">
        <f t="shared" si="2"/>
        <v>48</v>
      </c>
      <c r="M7289" s="37">
        <f t="shared" si="3"/>
        <v>30</v>
      </c>
      <c r="N7289" s="37">
        <f t="shared" si="4"/>
        <v>11</v>
      </c>
      <c r="O7289" s="37" t="str">
        <f t="array" ref="O7289">IFERROR(XLOOKUP(K7289,'Tipo de carga'!B:B,'Tipo de carga'!C:C))</f>
        <v>Diesel</v>
      </c>
    </row>
    <row r="7290">
      <c r="A7290" s="36">
        <v>2025.0</v>
      </c>
      <c r="B7290" s="37" t="str">
        <f t="array" ref="B7290">IFERROR(XLOOKUP(A7290,'Asignacion Nov'!A:A,'Asignacion Nov'!C:C))</f>
        <v>MeLi Dedicado TD</v>
      </c>
      <c r="C7290" s="37" t="str">
        <f t="array" ref="C7290">IFERROR(XLOOKUP(A7290,'Asignacion Nov'!A:A,'Asignacion Nov'!B:B))</f>
        <v>EC-05</v>
      </c>
      <c r="D7290" s="38">
        <v>45626.27872685185</v>
      </c>
      <c r="E7290" s="36" t="s">
        <v>239</v>
      </c>
      <c r="F7290" s="37" t="str">
        <f t="array" ref="F7290">IFERROR(XLOOKUP(E7290,Operadores!A:A,Operadores!B:B))</f>
        <v>BONAR</v>
      </c>
      <c r="G7290" s="36" t="s">
        <v>72</v>
      </c>
      <c r="H7290" s="39">
        <v>20.2089459999998</v>
      </c>
      <c r="I7290" s="40">
        <v>529.0</v>
      </c>
      <c r="J7290" s="41">
        <f t="shared" si="5"/>
        <v>10690.53243</v>
      </c>
      <c r="K7290" s="37" t="str">
        <f t="array" ref="K7290">IFERROR(XLOOKUP(G7290,'Tipo de carga'!A:A,'Tipo de carga'!B:B))</f>
        <v>Autoabasto</v>
      </c>
      <c r="L7290" s="37">
        <f t="shared" si="2"/>
        <v>48</v>
      </c>
      <c r="M7290" s="37">
        <f t="shared" si="3"/>
        <v>30</v>
      </c>
      <c r="N7290" s="37">
        <f t="shared" si="4"/>
        <v>11</v>
      </c>
      <c r="O7290" s="37" t="str">
        <f t="array" ref="O7290">IFERROR(XLOOKUP(K7290,'Tipo de carga'!B:B,'Tipo de carga'!C:C))</f>
        <v>Diesel</v>
      </c>
    </row>
    <row r="7291">
      <c r="A7291" s="36">
        <v>2005.0</v>
      </c>
      <c r="B7291" s="37" t="str">
        <f t="array" ref="B7291">IFERROR(XLOOKUP(A7291,'Asignacion Nov'!A:A,'Asignacion Nov'!C:C))</f>
        <v>MeLi Dedicado Merida</v>
      </c>
      <c r="C7291" s="37" t="str">
        <f t="array" ref="C7291">IFERROR(XLOOKUP(A7291,'Asignacion Nov'!A:A,'Asignacion Nov'!B:B))</f>
        <v>EC-05</v>
      </c>
      <c r="D7291" s="38">
        <v>45626.246030092596</v>
      </c>
      <c r="E7291" s="36" t="s">
        <v>399</v>
      </c>
      <c r="F7291" s="37" t="str">
        <f t="array" ref="F7291">IFERROR(XLOOKUP(E7291,Operadores!A:A,Operadores!B:B))</f>
        <v>DOMLEO</v>
      </c>
      <c r="G7291" s="36" t="s">
        <v>72</v>
      </c>
      <c r="H7291" s="39">
        <v>20.2089459999997</v>
      </c>
      <c r="I7291" s="40">
        <v>343.0</v>
      </c>
      <c r="J7291" s="41">
        <f t="shared" si="5"/>
        <v>6931.668478</v>
      </c>
      <c r="K7291" s="37" t="str">
        <f t="array" ref="K7291">IFERROR(XLOOKUP(G7291,'Tipo de carga'!A:A,'Tipo de carga'!B:B))</f>
        <v>Autoabasto</v>
      </c>
      <c r="L7291" s="37">
        <f t="shared" si="2"/>
        <v>48</v>
      </c>
      <c r="M7291" s="37">
        <f t="shared" si="3"/>
        <v>30</v>
      </c>
      <c r="N7291" s="37">
        <f t="shared" si="4"/>
        <v>11</v>
      </c>
      <c r="O7291" s="37" t="str">
        <f t="array" ref="O7291">IFERROR(XLOOKUP(K7291,'Tipo de carga'!B:B,'Tipo de carga'!C:C))</f>
        <v>Diesel</v>
      </c>
    </row>
    <row r="7292">
      <c r="A7292" s="36">
        <v>2010.0</v>
      </c>
      <c r="B7292" s="37" t="str">
        <f t="array" ref="B7292">IFERROR(XLOOKUP(A7292,'Asignacion Nov'!A:A,'Asignacion Nov'!C:C))</f>
        <v>MeLi asignado SD</v>
      </c>
      <c r="C7292" s="37" t="str">
        <f t="array" ref="C7292">IFERROR(XLOOKUP(A7292,'Asignacion Nov'!A:A,'Asignacion Nov'!B:B))</f>
        <v>EC-05</v>
      </c>
      <c r="D7292" s="38">
        <v>45626.20868055556</v>
      </c>
      <c r="E7292" s="36" t="s">
        <v>194</v>
      </c>
      <c r="F7292" s="37" t="str">
        <f t="array" ref="F7292">IFERROR(XLOOKUP(E7292,Operadores!A:A,Operadores!B:B))</f>
        <v>CHAJE</v>
      </c>
      <c r="G7292" s="36" t="s">
        <v>72</v>
      </c>
      <c r="H7292" s="39">
        <v>20.2089459999997</v>
      </c>
      <c r="I7292" s="40">
        <v>596.0</v>
      </c>
      <c r="J7292" s="41">
        <f t="shared" si="5"/>
        <v>12044.53182</v>
      </c>
      <c r="K7292" s="37" t="str">
        <f t="array" ref="K7292">IFERROR(XLOOKUP(G7292,'Tipo de carga'!A:A,'Tipo de carga'!B:B))</f>
        <v>Autoabasto</v>
      </c>
      <c r="L7292" s="37">
        <f t="shared" si="2"/>
        <v>48</v>
      </c>
      <c r="M7292" s="37">
        <f t="shared" si="3"/>
        <v>30</v>
      </c>
      <c r="N7292" s="37">
        <f t="shared" si="4"/>
        <v>11</v>
      </c>
      <c r="O7292" s="37" t="str">
        <f t="array" ref="O7292">IFERROR(XLOOKUP(K7292,'Tipo de carga'!B:B,'Tipo de carga'!C:C))</f>
        <v>Diesel</v>
      </c>
    </row>
    <row r="7293">
      <c r="A7293" s="36">
        <v>1946.0</v>
      </c>
      <c r="B7293" s="37" t="str">
        <f t="array" ref="B7293">IFERROR(XLOOKUP(A7293,'Asignacion Nov'!A:A,'Asignacion Nov'!C:C))</f>
        <v>MeLi asignado SD</v>
      </c>
      <c r="C7293" s="37" t="str">
        <f t="array" ref="C7293">IFERROR(XLOOKUP(A7293,'Asignacion Nov'!A:A,'Asignacion Nov'!B:B))</f>
        <v>EC-05</v>
      </c>
      <c r="D7293" s="38">
        <v>45626.20584490741</v>
      </c>
      <c r="E7293" s="36" t="s">
        <v>183</v>
      </c>
      <c r="F7293" s="37" t="str">
        <f t="array" ref="F7293">IFERROR(XLOOKUP(E7293,Operadores!A:A,Operadores!B:B))</f>
        <v>VARJUAX</v>
      </c>
      <c r="G7293" s="36" t="s">
        <v>72</v>
      </c>
      <c r="H7293" s="39">
        <v>20.2089459999997</v>
      </c>
      <c r="I7293" s="40">
        <v>552.0</v>
      </c>
      <c r="J7293" s="41">
        <f t="shared" si="5"/>
        <v>11155.33819</v>
      </c>
      <c r="K7293" s="37" t="str">
        <f t="array" ref="K7293">IFERROR(XLOOKUP(G7293,'Tipo de carga'!A:A,'Tipo de carga'!B:B))</f>
        <v>Autoabasto</v>
      </c>
      <c r="L7293" s="37">
        <f t="shared" si="2"/>
        <v>48</v>
      </c>
      <c r="M7293" s="37">
        <f t="shared" si="3"/>
        <v>30</v>
      </c>
      <c r="N7293" s="37">
        <f t="shared" si="4"/>
        <v>11</v>
      </c>
      <c r="O7293" s="37" t="str">
        <f t="array" ref="O7293">IFERROR(XLOOKUP(K7293,'Tipo de carga'!B:B,'Tipo de carga'!C:C))</f>
        <v>Diesel</v>
      </c>
    </row>
    <row r="7294">
      <c r="A7294" s="36">
        <v>1789.0</v>
      </c>
      <c r="B7294" s="37" t="str">
        <f t="array" ref="B7294">IFERROR(XLOOKUP(A7294,'Asignacion Nov'!A:A,'Asignacion Nov'!C:C))</f>
        <v>Hisense</v>
      </c>
      <c r="C7294" s="37" t="str">
        <f t="array" ref="C7294">IFERROR(XLOOKUP(A7294,'Asignacion Nov'!A:A,'Asignacion Nov'!B:B))</f>
        <v>EC-03</v>
      </c>
      <c r="D7294" s="38">
        <v>45626.164664351854</v>
      </c>
      <c r="E7294" s="36" t="s">
        <v>413</v>
      </c>
      <c r="F7294" s="37" t="str">
        <f t="array" ref="F7294">IFERROR(XLOOKUP(E7294,Operadores!A:A,Operadores!B:B))</f>
        <v>GALANG</v>
      </c>
      <c r="G7294" s="36" t="s">
        <v>72</v>
      </c>
      <c r="H7294" s="39">
        <v>20.2089459999997</v>
      </c>
      <c r="I7294" s="40">
        <v>654.0</v>
      </c>
      <c r="J7294" s="41">
        <f t="shared" si="5"/>
        <v>13216.65068</v>
      </c>
      <c r="K7294" s="37" t="str">
        <f t="array" ref="K7294">IFERROR(XLOOKUP(G7294,'Tipo de carga'!A:A,'Tipo de carga'!B:B))</f>
        <v>Autoabasto</v>
      </c>
      <c r="L7294" s="37">
        <f t="shared" si="2"/>
        <v>48</v>
      </c>
      <c r="M7294" s="37">
        <f t="shared" si="3"/>
        <v>30</v>
      </c>
      <c r="N7294" s="37">
        <f t="shared" si="4"/>
        <v>11</v>
      </c>
      <c r="O7294" s="37" t="str">
        <f t="array" ref="O7294">IFERROR(XLOOKUP(K7294,'Tipo de carga'!B:B,'Tipo de carga'!C:C))</f>
        <v>Diesel</v>
      </c>
    </row>
    <row r="7295">
      <c r="A7295" s="36">
        <v>1892.0</v>
      </c>
      <c r="B7295" s="37" t="str">
        <f t="array" ref="B7295">IFERROR(XLOOKUP(A7295,'Asignacion Nov'!A:A,'Asignacion Nov'!C:C))</f>
        <v>Full Liver</v>
      </c>
      <c r="C7295" s="37" t="str">
        <f t="array" ref="C7295">IFERROR(XLOOKUP(A7295,'Asignacion Nov'!A:A,'Asignacion Nov'!B:B))</f>
        <v>EC-01</v>
      </c>
      <c r="D7295" s="38">
        <v>45626.062569444446</v>
      </c>
      <c r="E7295" s="36" t="s">
        <v>151</v>
      </c>
      <c r="F7295" s="37" t="str">
        <f t="array" ref="F7295">IFERROR(XLOOKUP(E7295,Operadores!A:A,Operadores!B:B))</f>
        <v>CALVI</v>
      </c>
      <c r="G7295" s="36" t="s">
        <v>72</v>
      </c>
      <c r="H7295" s="39">
        <v>20.2089459999997</v>
      </c>
      <c r="I7295" s="40">
        <v>393.0</v>
      </c>
      <c r="J7295" s="41">
        <f t="shared" si="5"/>
        <v>7942.115778</v>
      </c>
      <c r="K7295" s="37" t="str">
        <f t="array" ref="K7295">IFERROR(XLOOKUP(G7295,'Tipo de carga'!A:A,'Tipo de carga'!B:B))</f>
        <v>Autoabasto</v>
      </c>
      <c r="L7295" s="37">
        <f t="shared" si="2"/>
        <v>48</v>
      </c>
      <c r="M7295" s="37">
        <f t="shared" si="3"/>
        <v>30</v>
      </c>
      <c r="N7295" s="37">
        <f t="shared" si="4"/>
        <v>11</v>
      </c>
      <c r="O7295" s="37" t="str">
        <f t="array" ref="O7295">IFERROR(XLOOKUP(K7295,'Tipo de carga'!B:B,'Tipo de carga'!C:C))</f>
        <v>Diesel</v>
      </c>
    </row>
    <row r="7296">
      <c r="A7296" s="36">
        <v>1987.0</v>
      </c>
      <c r="B7296" s="37" t="str">
        <f t="array" ref="B7296">IFERROR(XLOOKUP(A7296,'Asignacion Nov'!A:A,'Asignacion Nov'!C:C))</f>
        <v>MeLi asignado SD</v>
      </c>
      <c r="C7296" s="37" t="str">
        <f t="array" ref="C7296">IFERROR(XLOOKUP(A7296,'Asignacion Nov'!A:A,'Asignacion Nov'!B:B))</f>
        <v>EC-05</v>
      </c>
      <c r="D7296" s="38">
        <v>45626.050358796296</v>
      </c>
      <c r="E7296" s="36" t="s">
        <v>244</v>
      </c>
      <c r="F7296" s="37" t="str">
        <f t="array" ref="F7296">IFERROR(XLOOKUP(E7296,Operadores!A:A,Operadores!B:B))</f>
        <v>BALEDU</v>
      </c>
      <c r="G7296" s="36" t="s">
        <v>72</v>
      </c>
      <c r="H7296" s="39">
        <v>20.2089459999997</v>
      </c>
      <c r="I7296" s="40">
        <v>883.0</v>
      </c>
      <c r="J7296" s="41">
        <f t="shared" si="5"/>
        <v>17844.49932</v>
      </c>
      <c r="K7296" s="37" t="str">
        <f t="array" ref="K7296">IFERROR(XLOOKUP(G7296,'Tipo de carga'!A:A,'Tipo de carga'!B:B))</f>
        <v>Autoabasto</v>
      </c>
      <c r="L7296" s="37">
        <f t="shared" si="2"/>
        <v>48</v>
      </c>
      <c r="M7296" s="37">
        <f t="shared" si="3"/>
        <v>30</v>
      </c>
      <c r="N7296" s="37">
        <f t="shared" si="4"/>
        <v>11</v>
      </c>
      <c r="O7296" s="37" t="str">
        <f t="array" ref="O7296">IFERROR(XLOOKUP(K7296,'Tipo de carga'!B:B,'Tipo de carga'!C:C))</f>
        <v>Diesel</v>
      </c>
    </row>
    <row r="7297">
      <c r="A7297" s="36">
        <v>2042.0</v>
      </c>
      <c r="B7297" s="37" t="str">
        <f t="array" ref="B7297">IFERROR(XLOOKUP(A7297,'Asignacion Nov'!A:A,'Asignacion Nov'!C:C))</f>
        <v>Liverpool Local</v>
      </c>
      <c r="C7297" s="37" t="str">
        <f t="array" ref="C7297">IFERROR(XLOOKUP(A7297,'Asignacion Nov'!A:A,'Asignacion Nov'!B:B))</f>
        <v>EC-01</v>
      </c>
      <c r="D7297" s="38">
        <v>45626.047638888886</v>
      </c>
      <c r="E7297" s="36" t="s">
        <v>228</v>
      </c>
      <c r="F7297" s="37" t="str">
        <f t="array" ref="F7297">IFERROR(XLOOKUP(E7297,Operadores!A:A,Operadores!B:B))</f>
        <v>ESCALA</v>
      </c>
      <c r="G7297" s="36" t="s">
        <v>72</v>
      </c>
      <c r="H7297" s="39">
        <v>20.2089459999997</v>
      </c>
      <c r="I7297" s="40">
        <v>235.0</v>
      </c>
      <c r="J7297" s="41">
        <f t="shared" si="5"/>
        <v>4749.10231</v>
      </c>
      <c r="K7297" s="37" t="str">
        <f t="array" ref="K7297">IFERROR(XLOOKUP(G7297,'Tipo de carga'!A:A,'Tipo de carga'!B:B))</f>
        <v>Autoabasto</v>
      </c>
      <c r="L7297" s="37">
        <f t="shared" si="2"/>
        <v>48</v>
      </c>
      <c r="M7297" s="37">
        <f t="shared" si="3"/>
        <v>30</v>
      </c>
      <c r="N7297" s="37">
        <f t="shared" si="4"/>
        <v>11</v>
      </c>
      <c r="O7297" s="37" t="str">
        <f t="array" ref="O7297">IFERROR(XLOOKUP(K7297,'Tipo de carga'!B:B,'Tipo de carga'!C:C))</f>
        <v>Diesel</v>
      </c>
    </row>
    <row r="7298">
      <c r="A7298" s="36">
        <v>2087.0</v>
      </c>
      <c r="B7298" s="37" t="str">
        <f t="array" ref="B7298">IFERROR(XLOOKUP(A7298,'Asignacion Nov'!A:A,'Asignacion Nov'!C:C))</f>
        <v>Available</v>
      </c>
      <c r="C7298" s="37" t="str">
        <f t="array" ref="C7298">IFERROR(XLOOKUP(A7298,'Asignacion Nov'!A:A,'Asignacion Nov'!B:B))</f>
        <v>TTE</v>
      </c>
      <c r="D7298" s="38">
        <v>45626.03466435185</v>
      </c>
      <c r="E7298" s="36" t="s">
        <v>175</v>
      </c>
      <c r="F7298" s="37" t="str">
        <f t="array" ref="F7298">IFERROR(XLOOKUP(E7298,Operadores!A:A,Operadores!B:B))</f>
        <v>PERRIC</v>
      </c>
      <c r="G7298" s="36" t="s">
        <v>72</v>
      </c>
      <c r="H7298" s="39">
        <v>20.2089459999997</v>
      </c>
      <c r="I7298" s="40">
        <v>467.0</v>
      </c>
      <c r="J7298" s="41">
        <f t="shared" si="5"/>
        <v>9437.577782</v>
      </c>
      <c r="K7298" s="37" t="str">
        <f t="array" ref="K7298">IFERROR(XLOOKUP(G7298,'Tipo de carga'!A:A,'Tipo de carga'!B:B))</f>
        <v>Autoabasto</v>
      </c>
      <c r="L7298" s="37">
        <f t="shared" si="2"/>
        <v>48</v>
      </c>
      <c r="M7298" s="37">
        <f t="shared" si="3"/>
        <v>30</v>
      </c>
      <c r="N7298" s="37">
        <f t="shared" si="4"/>
        <v>11</v>
      </c>
      <c r="O7298" s="37" t="str">
        <f t="array" ref="O7298">IFERROR(XLOOKUP(K7298,'Tipo de carga'!B:B,'Tipo de carga'!C:C))</f>
        <v>Diesel</v>
      </c>
    </row>
    <row r="7299">
      <c r="A7299" s="36">
        <v>1848.0</v>
      </c>
      <c r="B7299" s="37" t="str">
        <f t="array" ref="B7299">IFERROR(XLOOKUP(A7299,'Asignacion Nov'!A:A,'Asignacion Nov'!C:C))</f>
        <v>Sayer Sencillo</v>
      </c>
      <c r="C7299" s="37" t="str">
        <f t="array" ref="C7299">IFERROR(XLOOKUP(A7299,'Asignacion Nov'!A:A,'Asignacion Nov'!B:B))</f>
        <v>EC-04</v>
      </c>
      <c r="D7299" s="38">
        <v>45626.96428240741</v>
      </c>
      <c r="E7299" s="36" t="s">
        <v>257</v>
      </c>
      <c r="F7299" s="37" t="str">
        <f t="array" ref="F7299">IFERROR(XLOOKUP(E7299,Operadores!A:A,Operadores!B:B))</f>
        <v>ROSMA</v>
      </c>
      <c r="G7299" s="36" t="s">
        <v>19</v>
      </c>
      <c r="H7299" s="39">
        <v>18.98</v>
      </c>
      <c r="I7299" s="40">
        <v>616.0</v>
      </c>
      <c r="J7299" s="41">
        <f t="shared" si="5"/>
        <v>11691.68</v>
      </c>
      <c r="K7299" s="37" t="str">
        <f t="array" ref="K7299">IFERROR(XLOOKUP(G7299,'Tipo de carga'!A:A,'Tipo de carga'!B:B))</f>
        <v>Autoabasto</v>
      </c>
      <c r="L7299" s="37">
        <f t="shared" si="2"/>
        <v>48</v>
      </c>
      <c r="M7299" s="37">
        <f t="shared" si="3"/>
        <v>30</v>
      </c>
      <c r="N7299" s="37">
        <f t="shared" si="4"/>
        <v>11</v>
      </c>
      <c r="O7299" s="37" t="str">
        <f t="array" ref="O7299">IFERROR(XLOOKUP(K7299,'Tipo de carga'!B:B,'Tipo de carga'!C:C))</f>
        <v>Diesel</v>
      </c>
    </row>
    <row r="7300">
      <c r="A7300" s="36">
        <v>1970.0</v>
      </c>
      <c r="B7300" s="37" t="str">
        <f t="array" ref="B7300">IFERROR(XLOOKUP(A7300,'Asignacion Nov'!A:A,'Asignacion Nov'!C:C))</f>
        <v>Sayer Vuelteros</v>
      </c>
      <c r="C7300" s="37" t="str">
        <f t="array" ref="C7300">IFERROR(XLOOKUP(A7300,'Asignacion Nov'!A:A,'Asignacion Nov'!B:B))</f>
        <v>EC-04</v>
      </c>
      <c r="D7300" s="38">
        <v>45626.943506944444</v>
      </c>
      <c r="E7300" s="36" t="s">
        <v>47</v>
      </c>
      <c r="F7300" s="37" t="str">
        <f t="array" ref="F7300">IFERROR(XLOOKUP(E7300,Operadores!A:A,Operadores!B:B))</f>
        <v>HERLEX</v>
      </c>
      <c r="G7300" s="36" t="s">
        <v>19</v>
      </c>
      <c r="H7300" s="39">
        <v>18.98</v>
      </c>
      <c r="I7300" s="40">
        <v>852.0</v>
      </c>
      <c r="J7300" s="41">
        <f t="shared" si="5"/>
        <v>16170.96</v>
      </c>
      <c r="K7300" s="37" t="str">
        <f t="array" ref="K7300">IFERROR(XLOOKUP(G7300,'Tipo de carga'!A:A,'Tipo de carga'!B:B))</f>
        <v>Autoabasto</v>
      </c>
      <c r="L7300" s="37">
        <f t="shared" si="2"/>
        <v>48</v>
      </c>
      <c r="M7300" s="37">
        <f t="shared" si="3"/>
        <v>30</v>
      </c>
      <c r="N7300" s="37">
        <f t="shared" si="4"/>
        <v>11</v>
      </c>
      <c r="O7300" s="37" t="str">
        <f t="array" ref="O7300">IFERROR(XLOOKUP(K7300,'Tipo de carga'!B:B,'Tipo de carga'!C:C))</f>
        <v>Diesel</v>
      </c>
    </row>
    <row r="7301">
      <c r="A7301" s="36">
        <v>1808.0</v>
      </c>
      <c r="B7301" s="37" t="str">
        <f t="array" ref="B7301">IFERROR(XLOOKUP(A7301,'Asignacion Nov'!A:A,'Asignacion Nov'!C:C))</f>
        <v>Sayer Full</v>
      </c>
      <c r="C7301" s="37" t="str">
        <f t="array" ref="C7301">IFERROR(XLOOKUP(A7301,'Asignacion Nov'!A:A,'Asignacion Nov'!B:B))</f>
        <v>EC-04</v>
      </c>
      <c r="D7301" s="38">
        <v>45626.85313657407</v>
      </c>
      <c r="E7301" s="36" t="s">
        <v>55</v>
      </c>
      <c r="F7301" s="37" t="str">
        <f t="array" ref="F7301">IFERROR(XLOOKUP(E7301,Operadores!A:A,Operadores!B:B))</f>
        <v>ZAPNO</v>
      </c>
      <c r="G7301" s="36" t="s">
        <v>19</v>
      </c>
      <c r="H7301" s="39">
        <v>18.98</v>
      </c>
      <c r="I7301" s="40">
        <v>420.0</v>
      </c>
      <c r="J7301" s="41">
        <f t="shared" si="5"/>
        <v>7971.6</v>
      </c>
      <c r="K7301" s="37" t="str">
        <f t="array" ref="K7301">IFERROR(XLOOKUP(G7301,'Tipo de carga'!A:A,'Tipo de carga'!B:B))</f>
        <v>Autoabasto</v>
      </c>
      <c r="L7301" s="37">
        <f t="shared" si="2"/>
        <v>48</v>
      </c>
      <c r="M7301" s="37">
        <f t="shared" si="3"/>
        <v>30</v>
      </c>
      <c r="N7301" s="37">
        <f t="shared" si="4"/>
        <v>11</v>
      </c>
      <c r="O7301" s="37" t="str">
        <f t="array" ref="O7301">IFERROR(XLOOKUP(K7301,'Tipo de carga'!B:B,'Tipo de carga'!C:C))</f>
        <v>Diesel</v>
      </c>
    </row>
    <row r="7302">
      <c r="A7302" s="36">
        <v>1801.0</v>
      </c>
      <c r="B7302" s="37" t="str">
        <f t="array" ref="B7302">IFERROR(XLOOKUP(A7302,'Asignacion Nov'!A:A,'Asignacion Nov'!C:C))</f>
        <v>Sayer Full</v>
      </c>
      <c r="C7302" s="37" t="str">
        <f t="array" ref="C7302">IFERROR(XLOOKUP(A7302,'Asignacion Nov'!A:A,'Asignacion Nov'!B:B))</f>
        <v>EC-04</v>
      </c>
      <c r="D7302" s="38">
        <v>45626.801875</v>
      </c>
      <c r="E7302" s="36" t="s">
        <v>67</v>
      </c>
      <c r="F7302" s="37" t="str">
        <f t="array" ref="F7302">IFERROR(XLOOKUP(E7302,Operadores!A:A,Operadores!B:B))</f>
        <v>DURMA01</v>
      </c>
      <c r="G7302" s="36" t="s">
        <v>19</v>
      </c>
      <c r="H7302" s="39">
        <v>18.98</v>
      </c>
      <c r="I7302" s="40">
        <v>350.0</v>
      </c>
      <c r="J7302" s="41">
        <f t="shared" si="5"/>
        <v>6643</v>
      </c>
      <c r="K7302" s="37" t="str">
        <f t="array" ref="K7302">IFERROR(XLOOKUP(G7302,'Tipo de carga'!A:A,'Tipo de carga'!B:B))</f>
        <v>Autoabasto</v>
      </c>
      <c r="L7302" s="37">
        <f t="shared" si="2"/>
        <v>48</v>
      </c>
      <c r="M7302" s="37">
        <f t="shared" si="3"/>
        <v>30</v>
      </c>
      <c r="N7302" s="37">
        <f t="shared" si="4"/>
        <v>11</v>
      </c>
      <c r="O7302" s="37" t="str">
        <f t="array" ref="O7302">IFERROR(XLOOKUP(K7302,'Tipo de carga'!B:B,'Tipo de carga'!C:C))</f>
        <v>Diesel</v>
      </c>
    </row>
    <row r="7303">
      <c r="A7303" s="36">
        <v>1882.0</v>
      </c>
      <c r="B7303" s="37" t="str">
        <f t="array" ref="B7303">IFERROR(XLOOKUP(A7303,'Asignacion Nov'!A:A,'Asignacion Nov'!C:C))</f>
        <v>Sayer Sencillo</v>
      </c>
      <c r="C7303" s="37" t="str">
        <f t="array" ref="C7303">IFERROR(XLOOKUP(A7303,'Asignacion Nov'!A:A,'Asignacion Nov'!B:B))</f>
        <v>EC-04</v>
      </c>
      <c r="D7303" s="38">
        <v>45626.60234953704</v>
      </c>
      <c r="E7303" s="36" t="s">
        <v>49</v>
      </c>
      <c r="F7303" s="37" t="str">
        <f t="array" ref="F7303">IFERROR(XLOOKUP(E7303,Operadores!A:A,Operadores!B:B))</f>
        <v>FABMA</v>
      </c>
      <c r="G7303" s="36" t="s">
        <v>19</v>
      </c>
      <c r="H7303" s="39">
        <v>18.98</v>
      </c>
      <c r="I7303" s="40">
        <v>516.0</v>
      </c>
      <c r="J7303" s="41">
        <f t="shared" si="5"/>
        <v>9793.68</v>
      </c>
      <c r="K7303" s="37" t="str">
        <f t="array" ref="K7303">IFERROR(XLOOKUP(G7303,'Tipo de carga'!A:A,'Tipo de carga'!B:B))</f>
        <v>Autoabasto</v>
      </c>
      <c r="L7303" s="37">
        <f t="shared" si="2"/>
        <v>48</v>
      </c>
      <c r="M7303" s="37">
        <f t="shared" si="3"/>
        <v>30</v>
      </c>
      <c r="N7303" s="37">
        <f t="shared" si="4"/>
        <v>11</v>
      </c>
      <c r="O7303" s="37" t="str">
        <f t="array" ref="O7303">IFERROR(XLOOKUP(K7303,'Tipo de carga'!B:B,'Tipo de carga'!C:C))</f>
        <v>Diesel</v>
      </c>
    </row>
    <row r="7304">
      <c r="A7304" s="36">
        <v>2078.0</v>
      </c>
      <c r="B7304" s="37" t="str">
        <f t="array" ref="B7304">IFERROR(XLOOKUP(A7304,'Asignacion Nov'!A:A,'Asignacion Nov'!C:C))</f>
        <v>Protans</v>
      </c>
      <c r="C7304" s="37" t="str">
        <f t="array" ref="C7304">IFERROR(XLOOKUP(A7304,'Asignacion Nov'!A:A,'Asignacion Nov'!B:B))</f>
        <v>EC-03</v>
      </c>
      <c r="D7304" s="38">
        <v>45626.5628125</v>
      </c>
      <c r="E7304" s="36" t="s">
        <v>254</v>
      </c>
      <c r="F7304" s="37" t="str">
        <f t="array" ref="F7304">IFERROR(XLOOKUP(E7304,Operadores!A:A,Operadores!B:B))</f>
        <v>PERFE</v>
      </c>
      <c r="G7304" s="36" t="s">
        <v>19</v>
      </c>
      <c r="H7304" s="39">
        <v>18.98</v>
      </c>
      <c r="I7304" s="40">
        <v>828.0</v>
      </c>
      <c r="J7304" s="41">
        <f t="shared" si="5"/>
        <v>15715.44</v>
      </c>
      <c r="K7304" s="37" t="str">
        <f t="array" ref="K7304">IFERROR(XLOOKUP(G7304,'Tipo de carga'!A:A,'Tipo de carga'!B:B))</f>
        <v>Autoabasto</v>
      </c>
      <c r="L7304" s="37">
        <f t="shared" si="2"/>
        <v>48</v>
      </c>
      <c r="M7304" s="37">
        <f t="shared" si="3"/>
        <v>30</v>
      </c>
      <c r="N7304" s="37">
        <f t="shared" si="4"/>
        <v>11</v>
      </c>
      <c r="O7304" s="37" t="str">
        <f t="array" ref="O7304">IFERROR(XLOOKUP(K7304,'Tipo de carga'!B:B,'Tipo de carga'!C:C))</f>
        <v>Diesel</v>
      </c>
    </row>
    <row r="7305">
      <c r="A7305" s="36">
        <v>2079.0</v>
      </c>
      <c r="B7305" s="37" t="str">
        <f t="array" ref="B7305">IFERROR(XLOOKUP(A7305,'Asignacion Nov'!A:A,'Asignacion Nov'!C:C))</f>
        <v>Protans</v>
      </c>
      <c r="C7305" s="37" t="str">
        <f t="array" ref="C7305">IFERROR(XLOOKUP(A7305,'Asignacion Nov'!A:A,'Asignacion Nov'!B:B))</f>
        <v>EC-03</v>
      </c>
      <c r="D7305" s="38">
        <v>45626.56078703704</v>
      </c>
      <c r="E7305" s="36" t="s">
        <v>249</v>
      </c>
      <c r="F7305" s="37" t="str">
        <f t="array" ref="F7305">IFERROR(XLOOKUP(E7305,Operadores!A:A,Operadores!B:B))</f>
        <v>LOPJOS03</v>
      </c>
      <c r="G7305" s="36" t="s">
        <v>19</v>
      </c>
      <c r="H7305" s="39">
        <v>18.98</v>
      </c>
      <c r="I7305" s="40">
        <v>791.0</v>
      </c>
      <c r="J7305" s="41">
        <f t="shared" si="5"/>
        <v>15013.18</v>
      </c>
      <c r="K7305" s="37" t="str">
        <f t="array" ref="K7305">IFERROR(XLOOKUP(G7305,'Tipo de carga'!A:A,'Tipo de carga'!B:B))</f>
        <v>Autoabasto</v>
      </c>
      <c r="L7305" s="37">
        <f t="shared" si="2"/>
        <v>48</v>
      </c>
      <c r="M7305" s="37">
        <f t="shared" si="3"/>
        <v>30</v>
      </c>
      <c r="N7305" s="37">
        <f t="shared" si="4"/>
        <v>11</v>
      </c>
      <c r="O7305" s="37" t="str">
        <f t="array" ref="O7305">IFERROR(XLOOKUP(K7305,'Tipo de carga'!B:B,'Tipo de carga'!C:C))</f>
        <v>Diesel</v>
      </c>
    </row>
    <row r="7306">
      <c r="A7306" s="36">
        <v>2012.0</v>
      </c>
      <c r="B7306" s="37" t="str">
        <f t="array" ref="B7306">IFERROR(XLOOKUP(A7306,'Asignacion Nov'!A:A,'Asignacion Nov'!C:C))</f>
        <v>Sayer Sencillo</v>
      </c>
      <c r="C7306" s="37" t="str">
        <f t="array" ref="C7306">IFERROR(XLOOKUP(A7306,'Asignacion Nov'!A:A,'Asignacion Nov'!B:B))</f>
        <v>EC-04</v>
      </c>
      <c r="D7306" s="38">
        <v>45626.52862268518</v>
      </c>
      <c r="E7306" s="36" t="s">
        <v>247</v>
      </c>
      <c r="F7306" s="37" t="str">
        <f t="array" ref="F7306">IFERROR(XLOOKUP(E7306,Operadores!A:A,Operadores!B:B))</f>
        <v>ZUGRO</v>
      </c>
      <c r="G7306" s="36" t="s">
        <v>19</v>
      </c>
      <c r="H7306" s="39">
        <v>18.98</v>
      </c>
      <c r="I7306" s="40">
        <v>800.0</v>
      </c>
      <c r="J7306" s="41">
        <f t="shared" si="5"/>
        <v>15184</v>
      </c>
      <c r="K7306" s="37" t="str">
        <f t="array" ref="K7306">IFERROR(XLOOKUP(G7306,'Tipo de carga'!A:A,'Tipo de carga'!B:B))</f>
        <v>Autoabasto</v>
      </c>
      <c r="L7306" s="37">
        <f t="shared" si="2"/>
        <v>48</v>
      </c>
      <c r="M7306" s="37">
        <f t="shared" si="3"/>
        <v>30</v>
      </c>
      <c r="N7306" s="37">
        <f t="shared" si="4"/>
        <v>11</v>
      </c>
      <c r="O7306" s="37" t="str">
        <f t="array" ref="O7306">IFERROR(XLOOKUP(K7306,'Tipo de carga'!B:B,'Tipo de carga'!C:C))</f>
        <v>Diesel</v>
      </c>
    </row>
    <row r="7307">
      <c r="A7307" s="36">
        <v>1877.0</v>
      </c>
      <c r="B7307" s="37" t="str">
        <f t="array" ref="B7307">IFERROR(XLOOKUP(A7307,'Asignacion Nov'!A:A,'Asignacion Nov'!C:C))</f>
        <v>Circuitos</v>
      </c>
      <c r="C7307" s="37" t="str">
        <f t="array" ref="C7307">IFERROR(XLOOKUP(A7307,'Asignacion Nov'!A:A,'Asignacion Nov'!B:B))</f>
        <v>EC-03</v>
      </c>
      <c r="D7307" s="38">
        <v>45626.402141203704</v>
      </c>
      <c r="E7307" s="36" t="s">
        <v>397</v>
      </c>
      <c r="F7307" s="37" t="str">
        <f t="array" ref="F7307">IFERROR(XLOOKUP(E7307,Operadores!A:A,Operadores!B:B))</f>
        <v>GRERI</v>
      </c>
      <c r="G7307" s="36" t="s">
        <v>19</v>
      </c>
      <c r="H7307" s="39">
        <v>18.98</v>
      </c>
      <c r="I7307" s="40">
        <v>262.0</v>
      </c>
      <c r="J7307" s="41">
        <f t="shared" si="5"/>
        <v>4972.76</v>
      </c>
      <c r="K7307" s="37" t="str">
        <f t="array" ref="K7307">IFERROR(XLOOKUP(G7307,'Tipo de carga'!A:A,'Tipo de carga'!B:B))</f>
        <v>Autoabasto</v>
      </c>
      <c r="L7307" s="37">
        <f t="shared" si="2"/>
        <v>48</v>
      </c>
      <c r="M7307" s="37">
        <f t="shared" si="3"/>
        <v>30</v>
      </c>
      <c r="N7307" s="37">
        <f t="shared" si="4"/>
        <v>11</v>
      </c>
      <c r="O7307" s="37" t="str">
        <f t="array" ref="O7307">IFERROR(XLOOKUP(K7307,'Tipo de carga'!B:B,'Tipo de carga'!C:C))</f>
        <v>Diesel</v>
      </c>
    </row>
    <row r="7308">
      <c r="A7308" s="36">
        <v>1967.0</v>
      </c>
      <c r="B7308" s="37" t="str">
        <f t="array" ref="B7308">IFERROR(XLOOKUP(A7308,'Asignacion Nov'!A:A,'Asignacion Nov'!C:C))</f>
        <v>Sayer Sencillo</v>
      </c>
      <c r="C7308" s="37" t="str">
        <f t="array" ref="C7308">IFERROR(XLOOKUP(A7308,'Asignacion Nov'!A:A,'Asignacion Nov'!B:B))</f>
        <v>EC-04</v>
      </c>
      <c r="D7308" s="38">
        <v>45626.392696759256</v>
      </c>
      <c r="E7308" s="36" t="s">
        <v>30</v>
      </c>
      <c r="F7308" s="37" t="str">
        <f t="array" ref="F7308">IFERROR(XLOOKUP(E7308,Operadores!A:A,Operadores!B:B))</f>
        <v>BARMIGX</v>
      </c>
      <c r="G7308" s="36" t="s">
        <v>19</v>
      </c>
      <c r="H7308" s="39">
        <v>18.98</v>
      </c>
      <c r="I7308" s="40">
        <v>619.0</v>
      </c>
      <c r="J7308" s="41">
        <f t="shared" si="5"/>
        <v>11748.62</v>
      </c>
      <c r="K7308" s="37" t="str">
        <f t="array" ref="K7308">IFERROR(XLOOKUP(G7308,'Tipo de carga'!A:A,'Tipo de carga'!B:B))</f>
        <v>Autoabasto</v>
      </c>
      <c r="L7308" s="37">
        <f t="shared" si="2"/>
        <v>48</v>
      </c>
      <c r="M7308" s="37">
        <f t="shared" si="3"/>
        <v>30</v>
      </c>
      <c r="N7308" s="37">
        <f t="shared" si="4"/>
        <v>11</v>
      </c>
      <c r="O7308" s="37" t="str">
        <f t="array" ref="O7308">IFERROR(XLOOKUP(K7308,'Tipo de carga'!B:B,'Tipo de carga'!C:C))</f>
        <v>Diesel</v>
      </c>
    </row>
    <row r="7309">
      <c r="A7309" s="36">
        <v>1790.0</v>
      </c>
      <c r="B7309" s="37" t="str">
        <f t="array" ref="B7309">IFERROR(XLOOKUP(A7309,'Asignacion Nov'!A:A,'Asignacion Nov'!C:C))</f>
        <v>Sayer Sencillo</v>
      </c>
      <c r="C7309" s="37" t="str">
        <f t="array" ref="C7309">IFERROR(XLOOKUP(A7309,'Asignacion Nov'!A:A,'Asignacion Nov'!B:B))</f>
        <v>EC-04</v>
      </c>
      <c r="D7309" s="38">
        <v>45626.146365740744</v>
      </c>
      <c r="E7309" s="36" t="s">
        <v>263</v>
      </c>
      <c r="F7309" s="37" t="str">
        <f t="array" ref="F7309">IFERROR(XLOOKUP(E7309,Operadores!A:A,Operadores!B:B))</f>
        <v>DEJISR</v>
      </c>
      <c r="G7309" s="36" t="s">
        <v>19</v>
      </c>
      <c r="H7309" s="39">
        <v>18.98</v>
      </c>
      <c r="I7309" s="40">
        <v>841.0</v>
      </c>
      <c r="J7309" s="41">
        <f t="shared" si="5"/>
        <v>15962.18</v>
      </c>
      <c r="K7309" s="37" t="str">
        <f t="array" ref="K7309">IFERROR(XLOOKUP(G7309,'Tipo de carga'!A:A,'Tipo de carga'!B:B))</f>
        <v>Autoabasto</v>
      </c>
      <c r="L7309" s="37">
        <f t="shared" si="2"/>
        <v>48</v>
      </c>
      <c r="M7309" s="37">
        <f t="shared" si="3"/>
        <v>30</v>
      </c>
      <c r="N7309" s="37">
        <f t="shared" si="4"/>
        <v>11</v>
      </c>
      <c r="O7309" s="37" t="str">
        <f t="array" ref="O7309">IFERROR(XLOOKUP(K7309,'Tipo de carga'!B:B,'Tipo de carga'!C:C))</f>
        <v>Diesel</v>
      </c>
    </row>
    <row r="7310">
      <c r="A7310" s="36">
        <v>1822.0</v>
      </c>
      <c r="B7310" s="37" t="str">
        <f t="array" ref="B7310">IFERROR(XLOOKUP(A7310,'Asignacion Nov'!A:A,'Asignacion Nov'!C:C))</f>
        <v>Sayer Vuelteros</v>
      </c>
      <c r="C7310" s="37" t="str">
        <f t="array" ref="C7310">IFERROR(XLOOKUP(A7310,'Asignacion Nov'!A:A,'Asignacion Nov'!B:B))</f>
        <v>EC-04</v>
      </c>
      <c r="D7310" s="38">
        <v>45626.13827546296</v>
      </c>
      <c r="E7310" s="36" t="s">
        <v>78</v>
      </c>
      <c r="F7310" s="37" t="str">
        <f t="array" ref="F7310">IFERROR(XLOOKUP(E7310,Operadores!A:A,Operadores!B:B))</f>
        <v>OLVJES</v>
      </c>
      <c r="G7310" s="36" t="s">
        <v>19</v>
      </c>
      <c r="H7310" s="39">
        <v>18.98</v>
      </c>
      <c r="I7310" s="40">
        <v>750.0</v>
      </c>
      <c r="J7310" s="41">
        <f t="shared" si="5"/>
        <v>14235</v>
      </c>
      <c r="K7310" s="37" t="str">
        <f t="array" ref="K7310">IFERROR(XLOOKUP(G7310,'Tipo de carga'!A:A,'Tipo de carga'!B:B))</f>
        <v>Autoabasto</v>
      </c>
      <c r="L7310" s="37">
        <f t="shared" si="2"/>
        <v>48</v>
      </c>
      <c r="M7310" s="37">
        <f t="shared" si="3"/>
        <v>30</v>
      </c>
      <c r="N7310" s="37">
        <f t="shared" si="4"/>
        <v>11</v>
      </c>
      <c r="O7310" s="37" t="str">
        <f t="array" ref="O7310">IFERROR(XLOOKUP(K7310,'Tipo de carga'!B:B,'Tipo de carga'!C:C))</f>
        <v>Diesel</v>
      </c>
    </row>
    <row r="7311">
      <c r="A7311" s="36">
        <v>1882.0</v>
      </c>
      <c r="B7311" s="37" t="str">
        <f t="array" ref="B7311">IFERROR(XLOOKUP(A7311,'Asignacion Nov'!A:A,'Asignacion Nov'!C:C))</f>
        <v>Sayer Sencillo</v>
      </c>
      <c r="C7311" s="37" t="str">
        <f t="array" ref="C7311">IFERROR(XLOOKUP(A7311,'Asignacion Nov'!A:A,'Asignacion Nov'!B:B))</f>
        <v>EC-04</v>
      </c>
      <c r="D7311" s="38">
        <v>45626.04684027778</v>
      </c>
      <c r="E7311" s="36" t="s">
        <v>49</v>
      </c>
      <c r="F7311" s="37" t="str">
        <f t="array" ref="F7311">IFERROR(XLOOKUP(E7311,Operadores!A:A,Operadores!B:B))</f>
        <v>FABMA</v>
      </c>
      <c r="G7311" s="36" t="s">
        <v>19</v>
      </c>
      <c r="H7311" s="39">
        <v>18.98</v>
      </c>
      <c r="I7311" s="40">
        <v>400.0</v>
      </c>
      <c r="J7311" s="41">
        <f t="shared" si="5"/>
        <v>7592</v>
      </c>
      <c r="K7311" s="37" t="str">
        <f t="array" ref="K7311">IFERROR(XLOOKUP(G7311,'Tipo de carga'!A:A,'Tipo de carga'!B:B))</f>
        <v>Autoabasto</v>
      </c>
      <c r="L7311" s="37">
        <f t="shared" si="2"/>
        <v>48</v>
      </c>
      <c r="M7311" s="37">
        <f t="shared" si="3"/>
        <v>30</v>
      </c>
      <c r="N7311" s="37">
        <f t="shared" si="4"/>
        <v>11</v>
      </c>
      <c r="O7311" s="37" t="str">
        <f t="array" ref="O7311">IFERROR(XLOOKUP(K7311,'Tipo de carga'!B:B,'Tipo de carga'!C:C))</f>
        <v>Diesel</v>
      </c>
    </row>
    <row r="7312">
      <c r="A7312" s="36">
        <v>308.0</v>
      </c>
      <c r="B7312" s="37" t="str">
        <f t="array" ref="B7312">IFERROR(XLOOKUP(A7312,'Asignacion Nov'!A:A,'Asignacion Nov'!C:C))</f>
        <v>Sayer Thorton</v>
      </c>
      <c r="C7312" s="37" t="str">
        <f t="array" ref="C7312">IFERROR(XLOOKUP(A7312,'Asignacion Nov'!A:A,'Asignacion Nov'!B:B))</f>
        <v>EC-04</v>
      </c>
      <c r="D7312" s="38">
        <v>45626.03839120371</v>
      </c>
      <c r="E7312" s="36" t="s">
        <v>261</v>
      </c>
      <c r="F7312" s="37" t="str">
        <f t="array" ref="F7312">IFERROR(XLOOKUP(E7312,Operadores!A:A,Operadores!B:B))</f>
        <v>FLOTIT</v>
      </c>
      <c r="G7312" s="36" t="s">
        <v>19</v>
      </c>
      <c r="H7312" s="39">
        <v>18.98</v>
      </c>
      <c r="I7312" s="40">
        <v>300.0</v>
      </c>
      <c r="J7312" s="41">
        <f t="shared" si="5"/>
        <v>5694</v>
      </c>
      <c r="K7312" s="37" t="str">
        <f t="array" ref="K7312">IFERROR(XLOOKUP(G7312,'Tipo de carga'!A:A,'Tipo de carga'!B:B))</f>
        <v>Autoabasto</v>
      </c>
      <c r="L7312" s="37">
        <f t="shared" si="2"/>
        <v>48</v>
      </c>
      <c r="M7312" s="37">
        <f t="shared" si="3"/>
        <v>30</v>
      </c>
      <c r="N7312" s="37">
        <f t="shared" si="4"/>
        <v>11</v>
      </c>
      <c r="O7312" s="37" t="str">
        <f t="array" ref="O7312">IFERROR(XLOOKUP(K7312,'Tipo de carga'!B:B,'Tipo de carga'!C:C))</f>
        <v>Diesel</v>
      </c>
    </row>
    <row r="7313">
      <c r="A7313" s="36">
        <v>1787.0</v>
      </c>
      <c r="B7313" s="37" t="str">
        <f t="array" ref="B7313">IFERROR(XLOOKUP(A7313,'Asignacion Nov'!A:A,'Asignacion Nov'!C:C))</f>
        <v>Sayer Sencillo</v>
      </c>
      <c r="C7313" s="37" t="str">
        <f t="array" ref="C7313">IFERROR(XLOOKUP(A7313,'Asignacion Nov'!A:A,'Asignacion Nov'!B:B))</f>
        <v>EC-04</v>
      </c>
      <c r="D7313" s="38">
        <v>45626.02976851852</v>
      </c>
      <c r="E7313" s="36" t="s">
        <v>392</v>
      </c>
      <c r="F7313" s="37" t="str">
        <f t="array" ref="F7313">IFERROR(XLOOKUP(E7313,Operadores!A:A,Operadores!B:B))</f>
        <v>MUÑGER</v>
      </c>
      <c r="G7313" s="36" t="s">
        <v>19</v>
      </c>
      <c r="H7313" s="39">
        <v>18.98</v>
      </c>
      <c r="I7313" s="40">
        <v>690.0</v>
      </c>
      <c r="J7313" s="41">
        <f t="shared" si="5"/>
        <v>13096.2</v>
      </c>
      <c r="K7313" s="37" t="str">
        <f t="array" ref="K7313">IFERROR(XLOOKUP(G7313,'Tipo de carga'!A:A,'Tipo de carga'!B:B))</f>
        <v>Autoabasto</v>
      </c>
      <c r="L7313" s="37">
        <f t="shared" si="2"/>
        <v>48</v>
      </c>
      <c r="M7313" s="37">
        <f t="shared" si="3"/>
        <v>30</v>
      </c>
      <c r="N7313" s="37">
        <f t="shared" si="4"/>
        <v>11</v>
      </c>
      <c r="O7313" s="37" t="str">
        <f t="array" ref="O7313">IFERROR(XLOOKUP(K7313,'Tipo de carga'!B:B,'Tipo de carga'!C:C))</f>
        <v>Diesel</v>
      </c>
    </row>
    <row r="7314">
      <c r="A7314" s="36">
        <v>1846.0</v>
      </c>
      <c r="B7314" s="37" t="str">
        <f t="array" ref="B7314">IFERROR(XLOOKUP(A7314,'Asignacion Nov'!A:A,'Asignacion Nov'!C:C))</f>
        <v>Sayer Expo</v>
      </c>
      <c r="C7314" s="37" t="str">
        <f t="array" ref="C7314">IFERROR(XLOOKUP(A7314,'Asignacion Nov'!A:A,'Asignacion Nov'!B:B))</f>
        <v>EC-04</v>
      </c>
      <c r="D7314" s="38">
        <v>45626.00325231482</v>
      </c>
      <c r="E7314" s="36" t="s">
        <v>440</v>
      </c>
      <c r="F7314" s="37" t="str">
        <f t="array" ref="F7314">IFERROR(XLOOKUP(E7314,Operadores!A:A,Operadores!B:B))</f>
        <v>OLVJUA</v>
      </c>
      <c r="G7314" s="36" t="s">
        <v>19</v>
      </c>
      <c r="H7314" s="39">
        <v>18.98</v>
      </c>
      <c r="I7314" s="40">
        <v>715.0</v>
      </c>
      <c r="J7314" s="41">
        <f t="shared" si="5"/>
        <v>13570.7</v>
      </c>
      <c r="K7314" s="37" t="str">
        <f t="array" ref="K7314">IFERROR(XLOOKUP(G7314,'Tipo de carga'!A:A,'Tipo de carga'!B:B))</f>
        <v>Autoabasto</v>
      </c>
      <c r="L7314" s="37">
        <f t="shared" si="2"/>
        <v>48</v>
      </c>
      <c r="M7314" s="37">
        <f t="shared" si="3"/>
        <v>30</v>
      </c>
      <c r="N7314" s="37">
        <f t="shared" si="4"/>
        <v>11</v>
      </c>
      <c r="O7314" s="37" t="str">
        <f t="array" ref="O7314">IFERROR(XLOOKUP(K7314,'Tipo de carga'!B:B,'Tipo de carga'!C:C))</f>
        <v>Diesel</v>
      </c>
    </row>
    <row r="7315">
      <c r="A7315" s="36">
        <v>2056.0</v>
      </c>
      <c r="B7315" s="37" t="str">
        <f t="array" ref="B7315">IFERROR(XLOOKUP(A7315,'Asignacion Nov'!A:A,'Asignacion Nov'!C:C))</f>
        <v>PISA Gdl</v>
      </c>
      <c r="C7315" s="37" t="str">
        <f t="array" ref="C7315">IFERROR(XLOOKUP(A7315,'Asignacion Nov'!A:A,'Asignacion Nov'!B:B))</f>
        <v>EC-06</v>
      </c>
      <c r="D7315" s="38">
        <v>45626.82412037037</v>
      </c>
      <c r="E7315" s="36" t="s">
        <v>352</v>
      </c>
      <c r="F7315" s="37" t="str">
        <f t="array" ref="F7315">IFERROR(XLOOKUP(E7315,Operadores!A:A,Operadores!B:B))</f>
        <v>AQUISA</v>
      </c>
      <c r="G7315" s="36" t="s">
        <v>75</v>
      </c>
      <c r="H7315" s="39">
        <v>20.1917</v>
      </c>
      <c r="I7315" s="40">
        <v>612.0</v>
      </c>
      <c r="J7315" s="41">
        <f t="shared" si="5"/>
        <v>12357.3204</v>
      </c>
      <c r="K7315" s="37" t="str">
        <f t="array" ref="K7315">IFERROR(XLOOKUP(G7315,'Tipo de carga'!A:A,'Tipo de carga'!B:B))</f>
        <v>Autoabasto</v>
      </c>
      <c r="L7315" s="37">
        <f t="shared" si="2"/>
        <v>48</v>
      </c>
      <c r="M7315" s="37">
        <f t="shared" si="3"/>
        <v>30</v>
      </c>
      <c r="N7315" s="37">
        <f t="shared" si="4"/>
        <v>11</v>
      </c>
      <c r="O7315" s="37" t="str">
        <f t="array" ref="O7315">IFERROR(XLOOKUP(K7315,'Tipo de carga'!B:B,'Tipo de carga'!C:C))</f>
        <v>Diesel</v>
      </c>
    </row>
    <row r="7316">
      <c r="A7316" s="36">
        <v>1878.0</v>
      </c>
      <c r="B7316" s="37" t="str">
        <f t="array" ref="B7316">IFERROR(XLOOKUP(A7316,'Asignacion Nov'!A:A,'Asignacion Nov'!C:C))</f>
        <v>Circuitos</v>
      </c>
      <c r="C7316" s="37" t="str">
        <f t="array" ref="C7316">IFERROR(XLOOKUP(A7316,'Asignacion Nov'!A:A,'Asignacion Nov'!B:B))</f>
        <v>EC-03</v>
      </c>
      <c r="D7316" s="38">
        <v>45626.7762037037</v>
      </c>
      <c r="E7316" s="36" t="s">
        <v>53</v>
      </c>
      <c r="F7316" s="37" t="str">
        <f t="array" ref="F7316">IFERROR(XLOOKUP(E7316,Operadores!A:A,Operadores!B:B))</f>
        <v>CASSA</v>
      </c>
      <c r="G7316" s="36" t="s">
        <v>75</v>
      </c>
      <c r="H7316" s="39">
        <v>20.1917</v>
      </c>
      <c r="I7316" s="40">
        <v>770.0</v>
      </c>
      <c r="J7316" s="41">
        <f t="shared" si="5"/>
        <v>15547.609</v>
      </c>
      <c r="K7316" s="37" t="str">
        <f t="array" ref="K7316">IFERROR(XLOOKUP(G7316,'Tipo de carga'!A:A,'Tipo de carga'!B:B))</f>
        <v>Autoabasto</v>
      </c>
      <c r="L7316" s="37">
        <f t="shared" si="2"/>
        <v>48</v>
      </c>
      <c r="M7316" s="37">
        <f t="shared" si="3"/>
        <v>30</v>
      </c>
      <c r="N7316" s="37">
        <f t="shared" si="4"/>
        <v>11</v>
      </c>
      <c r="O7316" s="37" t="str">
        <f t="array" ref="O7316">IFERROR(XLOOKUP(K7316,'Tipo de carga'!B:B,'Tipo de carga'!C:C))</f>
        <v>Diesel</v>
      </c>
    </row>
    <row r="7317">
      <c r="A7317" s="36">
        <v>1933.0</v>
      </c>
      <c r="B7317" s="37" t="str">
        <f t="array" ref="B7317">IFERROR(XLOOKUP(A7317,'Asignacion Nov'!A:A,'Asignacion Nov'!C:C))</f>
        <v>Circuitos</v>
      </c>
      <c r="C7317" s="37" t="str">
        <f t="array" ref="C7317">IFERROR(XLOOKUP(A7317,'Asignacion Nov'!A:A,'Asignacion Nov'!B:B))</f>
        <v>EC-03</v>
      </c>
      <c r="D7317" s="38">
        <v>45626.74912037037</v>
      </c>
      <c r="E7317" s="36" t="s">
        <v>213</v>
      </c>
      <c r="F7317" s="37" t="str">
        <f t="array" ref="F7317">IFERROR(XLOOKUP(E7317,Operadores!A:A,Operadores!B:B))</f>
        <v>OLIMAR01</v>
      </c>
      <c r="G7317" s="36" t="s">
        <v>75</v>
      </c>
      <c r="H7317" s="39">
        <v>20.1917</v>
      </c>
      <c r="I7317" s="40">
        <v>497.0</v>
      </c>
      <c r="J7317" s="41">
        <f t="shared" si="5"/>
        <v>10035.2749</v>
      </c>
      <c r="K7317" s="37" t="str">
        <f t="array" ref="K7317">IFERROR(XLOOKUP(G7317,'Tipo de carga'!A:A,'Tipo de carga'!B:B))</f>
        <v>Autoabasto</v>
      </c>
      <c r="L7317" s="37">
        <f t="shared" si="2"/>
        <v>48</v>
      </c>
      <c r="M7317" s="37">
        <f t="shared" si="3"/>
        <v>30</v>
      </c>
      <c r="N7317" s="37">
        <f t="shared" si="4"/>
        <v>11</v>
      </c>
      <c r="O7317" s="37" t="str">
        <f t="array" ref="O7317">IFERROR(XLOOKUP(K7317,'Tipo de carga'!B:B,'Tipo de carga'!C:C))</f>
        <v>Diesel</v>
      </c>
    </row>
    <row r="7318">
      <c r="A7318" s="36">
        <v>1869.0</v>
      </c>
      <c r="B7318" s="37" t="str">
        <f t="array" ref="B7318">IFERROR(XLOOKUP(A7318,'Asignacion Nov'!A:A,'Asignacion Nov'!C:C))</f>
        <v>Circuitos</v>
      </c>
      <c r="C7318" s="37" t="str">
        <f t="array" ref="C7318">IFERROR(XLOOKUP(A7318,'Asignacion Nov'!A:A,'Asignacion Nov'!B:B))</f>
        <v>EC-03</v>
      </c>
      <c r="D7318" s="38">
        <v>45626.607824074075</v>
      </c>
      <c r="E7318" s="36" t="s">
        <v>271</v>
      </c>
      <c r="F7318" s="37" t="str">
        <f t="array" ref="F7318">IFERROR(XLOOKUP(E7318,Operadores!A:A,Operadores!B:B))</f>
        <v>MERUBA</v>
      </c>
      <c r="G7318" s="36" t="s">
        <v>75</v>
      </c>
      <c r="H7318" s="39">
        <v>20.1917</v>
      </c>
      <c r="I7318" s="40">
        <v>310.0</v>
      </c>
      <c r="J7318" s="41">
        <f t="shared" si="5"/>
        <v>6259.427</v>
      </c>
      <c r="K7318" s="37" t="str">
        <f t="array" ref="K7318">IFERROR(XLOOKUP(G7318,'Tipo de carga'!A:A,'Tipo de carga'!B:B))</f>
        <v>Autoabasto</v>
      </c>
      <c r="L7318" s="37">
        <f t="shared" si="2"/>
        <v>48</v>
      </c>
      <c r="M7318" s="37">
        <f t="shared" si="3"/>
        <v>30</v>
      </c>
      <c r="N7318" s="37">
        <f t="shared" si="4"/>
        <v>11</v>
      </c>
      <c r="O7318" s="37" t="str">
        <f t="array" ref="O7318">IFERROR(XLOOKUP(K7318,'Tipo de carga'!B:B,'Tipo de carga'!C:C))</f>
        <v>Diesel</v>
      </c>
    </row>
    <row r="7319">
      <c r="A7319" s="36">
        <v>1934.0</v>
      </c>
      <c r="B7319" s="37" t="str">
        <f t="array" ref="B7319">IFERROR(XLOOKUP(A7319,'Asignacion Nov'!A:A,'Asignacion Nov'!C:C))</f>
        <v>Circuitos</v>
      </c>
      <c r="C7319" s="37" t="str">
        <f t="array" ref="C7319">IFERROR(XLOOKUP(A7319,'Asignacion Nov'!A:A,'Asignacion Nov'!B:B))</f>
        <v>EC-03</v>
      </c>
      <c r="D7319" s="38">
        <v>45626.1309837963</v>
      </c>
      <c r="E7319" s="36" t="s">
        <v>272</v>
      </c>
      <c r="F7319" s="37" t="str">
        <f t="array" ref="F7319">IFERROR(XLOOKUP(E7319,Operadores!A:A,Operadores!B:B))</f>
        <v>AVIEN</v>
      </c>
      <c r="G7319" s="36" t="s">
        <v>75</v>
      </c>
      <c r="H7319" s="39">
        <v>20.1917</v>
      </c>
      <c r="I7319" s="40">
        <v>300.0</v>
      </c>
      <c r="J7319" s="41">
        <f t="shared" si="5"/>
        <v>6057.51</v>
      </c>
      <c r="K7319" s="37" t="str">
        <f t="array" ref="K7319">IFERROR(XLOOKUP(G7319,'Tipo de carga'!A:A,'Tipo de carga'!B:B))</f>
        <v>Autoabasto</v>
      </c>
      <c r="L7319" s="37">
        <f t="shared" si="2"/>
        <v>48</v>
      </c>
      <c r="M7319" s="37">
        <f t="shared" si="3"/>
        <v>30</v>
      </c>
      <c r="N7319" s="37">
        <f t="shared" si="4"/>
        <v>11</v>
      </c>
      <c r="O7319" s="37" t="str">
        <f t="array" ref="O7319">IFERROR(XLOOKUP(K7319,'Tipo de carga'!B:B,'Tipo de carga'!C:C))</f>
        <v>Diesel</v>
      </c>
    </row>
    <row r="7320">
      <c r="A7320" s="36">
        <v>1947.0</v>
      </c>
      <c r="B7320" s="37" t="str">
        <f t="array" ref="B7320">IFERROR(XLOOKUP(A7320,'Asignacion Nov'!A:A,'Asignacion Nov'!C:C))</f>
        <v>Circuitos</v>
      </c>
      <c r="C7320" s="37" t="str">
        <f t="array" ref="C7320">IFERROR(XLOOKUP(A7320,'Asignacion Nov'!A:A,'Asignacion Nov'!B:B))</f>
        <v>EC-03</v>
      </c>
      <c r="D7320" s="38">
        <v>45626.03811342592</v>
      </c>
      <c r="E7320" s="36" t="s">
        <v>265</v>
      </c>
      <c r="F7320" s="37" t="str">
        <f t="array" ref="F7320">IFERROR(XLOOKUP(E7320,Operadores!A:A,Operadores!B:B))</f>
        <v>DAMOS</v>
      </c>
      <c r="G7320" s="36" t="s">
        <v>75</v>
      </c>
      <c r="H7320" s="39">
        <v>20.1917</v>
      </c>
      <c r="I7320" s="40">
        <v>491.0</v>
      </c>
      <c r="J7320" s="41">
        <f t="shared" si="5"/>
        <v>9914.1247</v>
      </c>
      <c r="K7320" s="37" t="str">
        <f t="array" ref="K7320">IFERROR(XLOOKUP(G7320,'Tipo de carga'!A:A,'Tipo de carga'!B:B))</f>
        <v>Autoabasto</v>
      </c>
      <c r="L7320" s="37">
        <f t="shared" si="2"/>
        <v>48</v>
      </c>
      <c r="M7320" s="37">
        <f t="shared" si="3"/>
        <v>30</v>
      </c>
      <c r="N7320" s="37">
        <f t="shared" si="4"/>
        <v>11</v>
      </c>
      <c r="O7320" s="37" t="str">
        <f t="array" ref="O7320">IFERROR(XLOOKUP(K7320,'Tipo de carga'!B:B,'Tipo de carga'!C:C))</f>
        <v>Diesel</v>
      </c>
    </row>
    <row r="7321">
      <c r="A7321" s="36">
        <v>1847.0</v>
      </c>
      <c r="B7321" s="37" t="str">
        <f t="array" ref="B7321">IFERROR(XLOOKUP(A7321,'Asignacion Nov'!A:A,'Asignacion Nov'!C:C))</f>
        <v>Circuitos</v>
      </c>
      <c r="C7321" s="37" t="str">
        <f t="array" ref="C7321">IFERROR(XLOOKUP(A7321,'Asignacion Nov'!A:A,'Asignacion Nov'!B:B))</f>
        <v>EC-03</v>
      </c>
      <c r="D7321" s="38">
        <v>45626.01435185185</v>
      </c>
      <c r="E7321" s="36" t="s">
        <v>243</v>
      </c>
      <c r="F7321" s="37" t="str">
        <f t="array" ref="F7321">IFERROR(XLOOKUP(E7321,Operadores!A:A,Operadores!B:B))</f>
        <v>HERJO17X</v>
      </c>
      <c r="G7321" s="36" t="s">
        <v>75</v>
      </c>
      <c r="H7321" s="39">
        <v>20.1917</v>
      </c>
      <c r="I7321" s="40">
        <v>590.0</v>
      </c>
      <c r="J7321" s="41">
        <f t="shared" si="5"/>
        <v>11913.103</v>
      </c>
      <c r="K7321" s="37" t="str">
        <f t="array" ref="K7321">IFERROR(XLOOKUP(G7321,'Tipo de carga'!A:A,'Tipo de carga'!B:B))</f>
        <v>Autoabasto</v>
      </c>
      <c r="L7321" s="37">
        <f t="shared" si="2"/>
        <v>48</v>
      </c>
      <c r="M7321" s="37">
        <f t="shared" si="3"/>
        <v>30</v>
      </c>
      <c r="N7321" s="37">
        <f t="shared" si="4"/>
        <v>11</v>
      </c>
      <c r="O7321" s="37" t="str">
        <f t="array" ref="O7321">IFERROR(XLOOKUP(K7321,'Tipo de carga'!B:B,'Tipo de carga'!C:C))</f>
        <v>Diesel</v>
      </c>
    </row>
    <row r="7322">
      <c r="A7322" s="36">
        <v>1948.0</v>
      </c>
      <c r="B7322" s="37" t="str">
        <f t="array" ref="B7322">IFERROR(XLOOKUP(A7322,'Asignacion Nov'!A:A,'Asignacion Nov'!C:C))</f>
        <v>Circuitos</v>
      </c>
      <c r="C7322" s="37" t="str">
        <f t="array" ref="C7322">IFERROR(XLOOKUP(A7322,'Asignacion Nov'!A:A,'Asignacion Nov'!B:B))</f>
        <v>EC-03</v>
      </c>
      <c r="D7322" s="38">
        <v>45626.79326388889</v>
      </c>
      <c r="E7322" s="36" t="s">
        <v>256</v>
      </c>
      <c r="F7322" s="37" t="str">
        <f t="array" ref="F7322">IFERROR(XLOOKUP(E7322,Operadores!A:A,Operadores!B:B))</f>
        <v>MOREFR</v>
      </c>
      <c r="G7322" s="36" t="s">
        <v>274</v>
      </c>
      <c r="H7322" s="39">
        <v>19.63136</v>
      </c>
      <c r="I7322" s="40">
        <v>420.0</v>
      </c>
      <c r="J7322" s="41">
        <f t="shared" si="5"/>
        <v>8245.1712</v>
      </c>
      <c r="K7322" s="37" t="str">
        <f t="array" ref="K7322">IFERROR(XLOOKUP(G7322,'Tipo de carga'!A:A,'Tipo de carga'!B:B))</f>
        <v>Autoabasto</v>
      </c>
      <c r="L7322" s="37">
        <f t="shared" si="2"/>
        <v>48</v>
      </c>
      <c r="M7322" s="37">
        <f t="shared" si="3"/>
        <v>30</v>
      </c>
      <c r="N7322" s="37">
        <f t="shared" si="4"/>
        <v>11</v>
      </c>
      <c r="O7322" s="37" t="str">
        <f t="array" ref="O7322">IFERROR(XLOOKUP(K7322,'Tipo de carga'!B:B,'Tipo de carga'!C:C))</f>
        <v>Diesel</v>
      </c>
    </row>
    <row r="7323">
      <c r="A7323" s="36">
        <v>1862.0</v>
      </c>
      <c r="B7323" s="37" t="str">
        <f t="array" ref="B7323">IFERROR(XLOOKUP(A7323,'Asignacion Nov'!A:A,'Asignacion Nov'!C:C))</f>
        <v>Circuitos</v>
      </c>
      <c r="C7323" s="37" t="str">
        <f t="array" ref="C7323">IFERROR(XLOOKUP(A7323,'Asignacion Nov'!A:A,'Asignacion Nov'!B:B))</f>
        <v>EC-03</v>
      </c>
      <c r="D7323" s="38">
        <v>45626.641909722224</v>
      </c>
      <c r="E7323" s="36" t="s">
        <v>350</v>
      </c>
      <c r="F7323" s="37" t="str">
        <f t="array" ref="F7323">IFERROR(XLOOKUP(E7323,Operadores!A:A,Operadores!B:B))</f>
        <v>PERRI</v>
      </c>
      <c r="G7323" s="36" t="s">
        <v>274</v>
      </c>
      <c r="H7323" s="39">
        <v>19.63136</v>
      </c>
      <c r="I7323" s="40">
        <v>357.0</v>
      </c>
      <c r="J7323" s="41">
        <f t="shared" si="5"/>
        <v>7008.39552</v>
      </c>
      <c r="K7323" s="37" t="str">
        <f t="array" ref="K7323">IFERROR(XLOOKUP(G7323,'Tipo de carga'!A:A,'Tipo de carga'!B:B))</f>
        <v>Autoabasto</v>
      </c>
      <c r="L7323" s="37">
        <f t="shared" si="2"/>
        <v>48</v>
      </c>
      <c r="M7323" s="37">
        <f t="shared" si="3"/>
        <v>30</v>
      </c>
      <c r="N7323" s="37">
        <f t="shared" si="4"/>
        <v>11</v>
      </c>
      <c r="O7323" s="37" t="str">
        <f t="array" ref="O7323">IFERROR(XLOOKUP(K7323,'Tipo de carga'!B:B,'Tipo de carga'!C:C))</f>
        <v>Diesel</v>
      </c>
    </row>
    <row r="7324">
      <c r="A7324" s="36">
        <v>1940.0</v>
      </c>
      <c r="B7324" s="37" t="str">
        <f t="array" ref="B7324">IFERROR(XLOOKUP(A7324,'Asignacion Nov'!A:A,'Asignacion Nov'!C:C))</f>
        <v>Circuitos</v>
      </c>
      <c r="C7324" s="37" t="str">
        <f t="array" ref="C7324">IFERROR(XLOOKUP(A7324,'Asignacion Nov'!A:A,'Asignacion Nov'!B:B))</f>
        <v>EC-03</v>
      </c>
      <c r="D7324" s="38">
        <v>45626.577210648145</v>
      </c>
      <c r="E7324" s="36" t="s">
        <v>259</v>
      </c>
      <c r="F7324" s="37" t="str">
        <f t="array" ref="F7324">IFERROR(XLOOKUP(E7324,Operadores!A:A,Operadores!B:B))</f>
        <v>FLOPE</v>
      </c>
      <c r="G7324" s="36" t="s">
        <v>274</v>
      </c>
      <c r="H7324" s="39">
        <v>19.63136</v>
      </c>
      <c r="I7324" s="40">
        <v>227.0</v>
      </c>
      <c r="J7324" s="41">
        <f t="shared" si="5"/>
        <v>4456.31872</v>
      </c>
      <c r="K7324" s="37" t="str">
        <f t="array" ref="K7324">IFERROR(XLOOKUP(G7324,'Tipo de carga'!A:A,'Tipo de carga'!B:B))</f>
        <v>Autoabasto</v>
      </c>
      <c r="L7324" s="37">
        <f t="shared" si="2"/>
        <v>48</v>
      </c>
      <c r="M7324" s="37">
        <f t="shared" si="3"/>
        <v>30</v>
      </c>
      <c r="N7324" s="37">
        <f t="shared" si="4"/>
        <v>11</v>
      </c>
      <c r="O7324" s="37" t="str">
        <f t="array" ref="O7324">IFERROR(XLOOKUP(K7324,'Tipo de carga'!B:B,'Tipo de carga'!C:C))</f>
        <v>Diesel</v>
      </c>
    </row>
    <row r="7325">
      <c r="A7325" s="36">
        <v>1821.0</v>
      </c>
      <c r="B7325" s="37" t="str">
        <f t="array" ref="B7325">IFERROR(XLOOKUP(A7325,'Asignacion Nov'!A:A,'Asignacion Nov'!C:C))</f>
        <v>Circuitos</v>
      </c>
      <c r="C7325" s="37" t="str">
        <f t="array" ref="C7325">IFERROR(XLOOKUP(A7325,'Asignacion Nov'!A:A,'Asignacion Nov'!B:B))</f>
        <v>EC-03</v>
      </c>
      <c r="D7325" s="38">
        <v>45626.537673611114</v>
      </c>
      <c r="E7325" s="36" t="s">
        <v>198</v>
      </c>
      <c r="F7325" s="37" t="str">
        <f t="array" ref="F7325">IFERROR(XLOOKUP(E7325,Operadores!A:A,Operadores!B:B))</f>
        <v>BAULUI</v>
      </c>
      <c r="G7325" s="36" t="s">
        <v>274</v>
      </c>
      <c r="H7325" s="39">
        <v>19.63136</v>
      </c>
      <c r="I7325" s="40">
        <v>370.0</v>
      </c>
      <c r="J7325" s="41">
        <f t="shared" si="5"/>
        <v>7263.6032</v>
      </c>
      <c r="K7325" s="37" t="str">
        <f t="array" ref="K7325">IFERROR(XLOOKUP(G7325,'Tipo de carga'!A:A,'Tipo de carga'!B:B))</f>
        <v>Autoabasto</v>
      </c>
      <c r="L7325" s="37">
        <f t="shared" si="2"/>
        <v>48</v>
      </c>
      <c r="M7325" s="37">
        <f t="shared" si="3"/>
        <v>30</v>
      </c>
      <c r="N7325" s="37">
        <f t="shared" si="4"/>
        <v>11</v>
      </c>
      <c r="O7325" s="37" t="str">
        <f t="array" ref="O7325">IFERROR(XLOOKUP(K7325,'Tipo de carga'!B:B,'Tipo de carga'!C:C))</f>
        <v>Diesel</v>
      </c>
    </row>
    <row r="7326">
      <c r="A7326" s="36">
        <v>2073.0</v>
      </c>
      <c r="B7326" s="37" t="str">
        <f t="array" ref="B7326">IFERROR(XLOOKUP(A7326,'Asignacion Nov'!A:A,'Asignacion Nov'!C:C))</f>
        <v>Available</v>
      </c>
      <c r="C7326" s="37" t="str">
        <f t="array" ref="C7326">IFERROR(XLOOKUP(A7326,'Asignacion Nov'!A:A,'Asignacion Nov'!B:B))</f>
        <v>TTE</v>
      </c>
      <c r="D7326" s="38">
        <v>45626.516921296294</v>
      </c>
      <c r="E7326" s="36" t="s">
        <v>396</v>
      </c>
      <c r="F7326" s="37" t="str">
        <f t="array" ref="F7326">IFERROR(XLOOKUP(E7326,Operadores!A:A,Operadores!B:B))</f>
        <v>TORANG</v>
      </c>
      <c r="G7326" s="36" t="s">
        <v>274</v>
      </c>
      <c r="H7326" s="39">
        <v>19.63136</v>
      </c>
      <c r="I7326" s="40">
        <v>88.0</v>
      </c>
      <c r="J7326" s="41">
        <f t="shared" si="5"/>
        <v>1727.55968</v>
      </c>
      <c r="K7326" s="37" t="str">
        <f t="array" ref="K7326">IFERROR(XLOOKUP(G7326,'Tipo de carga'!A:A,'Tipo de carga'!B:B))</f>
        <v>Autoabasto</v>
      </c>
      <c r="L7326" s="37">
        <f t="shared" si="2"/>
        <v>48</v>
      </c>
      <c r="M7326" s="37">
        <f t="shared" si="3"/>
        <v>30</v>
      </c>
      <c r="N7326" s="37">
        <f t="shared" si="4"/>
        <v>11</v>
      </c>
      <c r="O7326" s="37" t="str">
        <f t="array" ref="O7326">IFERROR(XLOOKUP(K7326,'Tipo de carga'!B:B,'Tipo de carga'!C:C))</f>
        <v>Diesel</v>
      </c>
    </row>
    <row r="7327">
      <c r="A7327" s="36">
        <v>2044.0</v>
      </c>
      <c r="B7327" s="37" t="str">
        <f t="array" ref="B7327">IFERROR(XLOOKUP(A7327,'Asignacion Nov'!A:A,'Asignacion Nov'!C:C))</f>
        <v>PISA Gdl</v>
      </c>
      <c r="C7327" s="37" t="str">
        <f t="array" ref="C7327">IFERROR(XLOOKUP(A7327,'Asignacion Nov'!A:A,'Asignacion Nov'!B:B))</f>
        <v>EC-06</v>
      </c>
      <c r="D7327" s="38">
        <v>45626.50837962963</v>
      </c>
      <c r="E7327" s="36" t="s">
        <v>362</v>
      </c>
      <c r="F7327" s="37" t="str">
        <f t="array" ref="F7327">IFERROR(XLOOKUP(E7327,Operadores!A:A,Operadores!B:B))</f>
        <v>HUIRA</v>
      </c>
      <c r="G7327" s="36" t="s">
        <v>274</v>
      </c>
      <c r="H7327" s="39">
        <v>19.63136</v>
      </c>
      <c r="I7327" s="40">
        <v>440.0</v>
      </c>
      <c r="J7327" s="41">
        <f t="shared" si="5"/>
        <v>8637.7984</v>
      </c>
      <c r="K7327" s="37" t="str">
        <f t="array" ref="K7327">IFERROR(XLOOKUP(G7327,'Tipo de carga'!A:A,'Tipo de carga'!B:B))</f>
        <v>Autoabasto</v>
      </c>
      <c r="L7327" s="37">
        <f t="shared" si="2"/>
        <v>48</v>
      </c>
      <c r="M7327" s="37">
        <f t="shared" si="3"/>
        <v>30</v>
      </c>
      <c r="N7327" s="37">
        <f t="shared" si="4"/>
        <v>11</v>
      </c>
      <c r="O7327" s="37" t="str">
        <f t="array" ref="O7327">IFERROR(XLOOKUP(K7327,'Tipo de carga'!B:B,'Tipo de carga'!C:C))</f>
        <v>Diesel</v>
      </c>
    </row>
    <row r="7328">
      <c r="A7328" s="36">
        <v>1745.0</v>
      </c>
      <c r="B7328" s="37" t="str">
        <f t="array" ref="B7328">IFERROR(XLOOKUP(A7328,'Asignacion Nov'!A:A,'Asignacion Nov'!C:C))</f>
        <v>Patieros sucursal</v>
      </c>
      <c r="C7328" s="37" t="str">
        <f t="array" ref="C7328">IFERROR(XLOOKUP(A7328,'Asignacion Nov'!A:A,'Asignacion Nov'!B:B))</f>
        <v>EC-03</v>
      </c>
      <c r="D7328" s="38">
        <v>45626.490891203706</v>
      </c>
      <c r="E7328" s="36" t="s">
        <v>437</v>
      </c>
      <c r="F7328" s="37" t="str">
        <f t="array" ref="F7328">IFERROR(XLOOKUP(E7328,Operadores!A:A,Operadores!B:B))</f>
        <v>CHAAL</v>
      </c>
      <c r="G7328" s="36" t="s">
        <v>274</v>
      </c>
      <c r="H7328" s="39">
        <v>19.63136</v>
      </c>
      <c r="I7328" s="40">
        <v>140.0</v>
      </c>
      <c r="J7328" s="41">
        <f t="shared" si="5"/>
        <v>2748.3904</v>
      </c>
      <c r="K7328" s="37" t="str">
        <f t="array" ref="K7328">IFERROR(XLOOKUP(G7328,'Tipo de carga'!A:A,'Tipo de carga'!B:B))</f>
        <v>Autoabasto</v>
      </c>
      <c r="L7328" s="37">
        <f t="shared" si="2"/>
        <v>48</v>
      </c>
      <c r="M7328" s="37">
        <f t="shared" si="3"/>
        <v>30</v>
      </c>
      <c r="N7328" s="37">
        <f t="shared" si="4"/>
        <v>11</v>
      </c>
      <c r="O7328" s="37" t="str">
        <f t="array" ref="O7328">IFERROR(XLOOKUP(K7328,'Tipo de carga'!B:B,'Tipo de carga'!C:C))</f>
        <v>Diesel</v>
      </c>
    </row>
    <row r="7329">
      <c r="A7329" s="36">
        <v>2060.0</v>
      </c>
      <c r="B7329" s="37" t="str">
        <f t="array" ref="B7329">IFERROR(XLOOKUP(A7329,'Asignacion Nov'!A:A,'Asignacion Nov'!C:C))</f>
        <v>PISA Gdl</v>
      </c>
      <c r="C7329" s="37" t="str">
        <f t="array" ref="C7329">IFERROR(XLOOKUP(A7329,'Asignacion Nov'!A:A,'Asignacion Nov'!B:B))</f>
        <v>EC-06</v>
      </c>
      <c r="D7329" s="38">
        <v>45626.46005787037</v>
      </c>
      <c r="E7329" s="36" t="s">
        <v>317</v>
      </c>
      <c r="F7329" s="37" t="str">
        <f t="array" ref="F7329">IFERROR(XLOOKUP(E7329,Operadores!A:A,Operadores!B:B))</f>
        <v>VALGUS</v>
      </c>
      <c r="G7329" s="36" t="s">
        <v>274</v>
      </c>
      <c r="H7329" s="39">
        <v>19.63136</v>
      </c>
      <c r="I7329" s="40">
        <v>479.0</v>
      </c>
      <c r="J7329" s="41">
        <f t="shared" si="5"/>
        <v>9403.42144</v>
      </c>
      <c r="K7329" s="37" t="str">
        <f t="array" ref="K7329">IFERROR(XLOOKUP(G7329,'Tipo de carga'!A:A,'Tipo de carga'!B:B))</f>
        <v>Autoabasto</v>
      </c>
      <c r="L7329" s="37">
        <f t="shared" si="2"/>
        <v>48</v>
      </c>
      <c r="M7329" s="37">
        <f t="shared" si="3"/>
        <v>30</v>
      </c>
      <c r="N7329" s="37">
        <f t="shared" si="4"/>
        <v>11</v>
      </c>
      <c r="O7329" s="37" t="str">
        <f t="array" ref="O7329">IFERROR(XLOOKUP(K7329,'Tipo de carga'!B:B,'Tipo de carga'!C:C))</f>
        <v>Diesel</v>
      </c>
    </row>
    <row r="7330">
      <c r="A7330" s="36">
        <v>2084.0</v>
      </c>
      <c r="B7330" s="37" t="str">
        <f t="array" ref="B7330">IFERROR(XLOOKUP(A7330,'Asignacion Nov'!A:A,'Asignacion Nov'!C:C))</f>
        <v>PISA Gdl</v>
      </c>
      <c r="C7330" s="37" t="str">
        <f t="array" ref="C7330">IFERROR(XLOOKUP(A7330,'Asignacion Nov'!A:A,'Asignacion Nov'!B:B))</f>
        <v>EC-06</v>
      </c>
      <c r="D7330" s="38">
        <v>45626.44572916667</v>
      </c>
      <c r="E7330" s="36" t="s">
        <v>267</v>
      </c>
      <c r="F7330" s="37" t="str">
        <f t="array" ref="F7330">IFERROR(XLOOKUP(E7330,Operadores!A:A,Operadores!B:B))</f>
        <v>LOPEDU</v>
      </c>
      <c r="G7330" s="36" t="s">
        <v>274</v>
      </c>
      <c r="H7330" s="39">
        <v>19.63136</v>
      </c>
      <c r="I7330" s="40">
        <v>475.0</v>
      </c>
      <c r="J7330" s="41">
        <f t="shared" si="5"/>
        <v>9324.896</v>
      </c>
      <c r="K7330" s="37" t="str">
        <f t="array" ref="K7330">IFERROR(XLOOKUP(G7330,'Tipo de carga'!A:A,'Tipo de carga'!B:B))</f>
        <v>Autoabasto</v>
      </c>
      <c r="L7330" s="37">
        <f t="shared" si="2"/>
        <v>48</v>
      </c>
      <c r="M7330" s="37">
        <f t="shared" si="3"/>
        <v>30</v>
      </c>
      <c r="N7330" s="37">
        <f t="shared" si="4"/>
        <v>11</v>
      </c>
      <c r="O7330" s="37" t="str">
        <f t="array" ref="O7330">IFERROR(XLOOKUP(K7330,'Tipo de carga'!B:B,'Tipo de carga'!C:C))</f>
        <v>Diesel</v>
      </c>
    </row>
    <row r="7331">
      <c r="A7331" s="36">
        <v>1764.0</v>
      </c>
      <c r="B7331" s="37" t="str">
        <f t="array" ref="B7331">IFERROR(XLOOKUP(A7331,'Asignacion Nov'!A:A,'Asignacion Nov'!C:C))</f>
        <v>Polaris</v>
      </c>
      <c r="C7331" s="37" t="str">
        <f t="array" ref="C7331">IFERROR(XLOOKUP(A7331,'Asignacion Nov'!A:A,'Asignacion Nov'!B:B))</f>
        <v>EC-07</v>
      </c>
      <c r="D7331" s="38">
        <v>45626.43104166666</v>
      </c>
      <c r="E7331" s="36" t="s">
        <v>458</v>
      </c>
      <c r="F7331" s="37" t="str">
        <f t="array" ref="F7331">IFERROR(XLOOKUP(E7331,Operadores!A:A,Operadores!B:B))</f>
        <v>ZAVJOS01X</v>
      </c>
      <c r="G7331" s="36" t="s">
        <v>274</v>
      </c>
      <c r="H7331" s="39">
        <v>19.63136</v>
      </c>
      <c r="I7331" s="40">
        <v>149.0</v>
      </c>
      <c r="J7331" s="41">
        <f t="shared" si="5"/>
        <v>2925.07264</v>
      </c>
      <c r="K7331" s="37" t="str">
        <f t="array" ref="K7331">IFERROR(XLOOKUP(G7331,'Tipo de carga'!A:A,'Tipo de carga'!B:B))</f>
        <v>Autoabasto</v>
      </c>
      <c r="L7331" s="37">
        <f t="shared" si="2"/>
        <v>48</v>
      </c>
      <c r="M7331" s="37">
        <f t="shared" si="3"/>
        <v>30</v>
      </c>
      <c r="N7331" s="37">
        <f t="shared" si="4"/>
        <v>11</v>
      </c>
      <c r="O7331" s="37" t="str">
        <f t="array" ref="O7331">IFERROR(XLOOKUP(K7331,'Tipo de carga'!B:B,'Tipo de carga'!C:C))</f>
        <v>Diesel</v>
      </c>
    </row>
    <row r="7332">
      <c r="A7332" s="36">
        <v>1907.0</v>
      </c>
      <c r="B7332" s="37" t="str">
        <f t="array" ref="B7332">IFERROR(XLOOKUP(A7332,'Asignacion Nov'!A:A,'Asignacion Nov'!C:C))</f>
        <v>Circuitos</v>
      </c>
      <c r="C7332" s="37" t="str">
        <f t="array" ref="C7332">IFERROR(XLOOKUP(A7332,'Asignacion Nov'!A:A,'Asignacion Nov'!B:B))</f>
        <v>EC-03</v>
      </c>
      <c r="D7332" s="38">
        <v>45626.962233796294</v>
      </c>
      <c r="E7332" s="36" t="s">
        <v>237</v>
      </c>
      <c r="F7332" s="37" t="str">
        <f t="array" ref="F7332">IFERROR(XLOOKUP(E7332,Operadores!A:A,Operadores!B:B))</f>
        <v>HUAIS</v>
      </c>
      <c r="G7332" s="36" t="s">
        <v>42</v>
      </c>
      <c r="H7332" s="39">
        <v>19.82101</v>
      </c>
      <c r="I7332" s="40">
        <v>497.0</v>
      </c>
      <c r="J7332" s="41">
        <f t="shared" si="5"/>
        <v>9851.04197</v>
      </c>
      <c r="K7332" s="37" t="str">
        <f t="array" ref="K7332">IFERROR(XLOOKUP(G7332,'Tipo de carga'!A:A,'Tipo de carga'!B:B))</f>
        <v>Autoabasto</v>
      </c>
      <c r="L7332" s="37">
        <f t="shared" si="2"/>
        <v>48</v>
      </c>
      <c r="M7332" s="37">
        <f t="shared" si="3"/>
        <v>30</v>
      </c>
      <c r="N7332" s="37">
        <f t="shared" si="4"/>
        <v>11</v>
      </c>
      <c r="O7332" s="37" t="str">
        <f t="array" ref="O7332">IFERROR(XLOOKUP(K7332,'Tipo de carga'!B:B,'Tipo de carga'!C:C))</f>
        <v>Diesel</v>
      </c>
    </row>
    <row r="7333">
      <c r="A7333" s="36">
        <v>2019.0</v>
      </c>
      <c r="B7333" s="37" t="str">
        <f t="array" ref="B7333">IFERROR(XLOOKUP(A7333,'Asignacion Nov'!A:A,'Asignacion Nov'!C:C))</f>
        <v>MeLi Asignado TD</v>
      </c>
      <c r="C7333" s="37" t="str">
        <f t="array" ref="C7333">IFERROR(XLOOKUP(A7333,'Asignacion Nov'!A:A,'Asignacion Nov'!B:B))</f>
        <v>EC-05</v>
      </c>
      <c r="D7333" s="38">
        <v>45626.86349537037</v>
      </c>
      <c r="E7333" s="36" t="s">
        <v>598</v>
      </c>
      <c r="F7333" s="37" t="str">
        <f t="array" ref="F7333">IFERROR(XLOOKUP(E7333,Operadores!A:A,Operadores!B:B))</f>
        <v>CRUDAN</v>
      </c>
      <c r="G7333" s="36" t="s">
        <v>42</v>
      </c>
      <c r="H7333" s="39">
        <v>19.82101</v>
      </c>
      <c r="I7333" s="40">
        <v>271.0</v>
      </c>
      <c r="J7333" s="41">
        <f t="shared" si="5"/>
        <v>5371.49371</v>
      </c>
      <c r="K7333" s="37" t="str">
        <f t="array" ref="K7333">IFERROR(XLOOKUP(G7333,'Tipo de carga'!A:A,'Tipo de carga'!B:B))</f>
        <v>Autoabasto</v>
      </c>
      <c r="L7333" s="37">
        <f t="shared" si="2"/>
        <v>48</v>
      </c>
      <c r="M7333" s="37">
        <f t="shared" si="3"/>
        <v>30</v>
      </c>
      <c r="N7333" s="37">
        <f t="shared" si="4"/>
        <v>11</v>
      </c>
      <c r="O7333" s="37" t="str">
        <f t="array" ref="O7333">IFERROR(XLOOKUP(K7333,'Tipo de carga'!B:B,'Tipo de carga'!C:C))</f>
        <v>Diesel</v>
      </c>
    </row>
    <row r="7334">
      <c r="A7334" s="36">
        <v>2013.0</v>
      </c>
      <c r="B7334" s="37" t="str">
        <f t="array" ref="B7334">IFERROR(XLOOKUP(A7334,'Asignacion Nov'!A:A,'Asignacion Nov'!C:C))</f>
        <v>MeLi Dedicado Merida</v>
      </c>
      <c r="C7334" s="37" t="str">
        <f t="array" ref="C7334">IFERROR(XLOOKUP(A7334,'Asignacion Nov'!A:A,'Asignacion Nov'!B:B))</f>
        <v>EC-05</v>
      </c>
      <c r="D7334" s="38">
        <v>45626.82938657407</v>
      </c>
      <c r="E7334" s="36" t="s">
        <v>556</v>
      </c>
      <c r="F7334" s="37" t="str">
        <f t="array" ref="F7334">IFERROR(XLOOKUP(E7334,Operadores!A:A,Operadores!B:B))</f>
        <v>MONJON</v>
      </c>
      <c r="G7334" s="36" t="s">
        <v>42</v>
      </c>
      <c r="H7334" s="39">
        <v>19.82101</v>
      </c>
      <c r="I7334" s="40">
        <v>470.0</v>
      </c>
      <c r="J7334" s="41">
        <f t="shared" si="5"/>
        <v>9315.8747</v>
      </c>
      <c r="K7334" s="37" t="str">
        <f t="array" ref="K7334">IFERROR(XLOOKUP(G7334,'Tipo de carga'!A:A,'Tipo de carga'!B:B))</f>
        <v>Autoabasto</v>
      </c>
      <c r="L7334" s="37">
        <f t="shared" si="2"/>
        <v>48</v>
      </c>
      <c r="M7334" s="37">
        <f t="shared" si="3"/>
        <v>30</v>
      </c>
      <c r="N7334" s="37">
        <f t="shared" si="4"/>
        <v>11</v>
      </c>
      <c r="O7334" s="37" t="str">
        <f t="array" ref="O7334">IFERROR(XLOOKUP(K7334,'Tipo de carga'!B:B,'Tipo de carga'!C:C))</f>
        <v>Diesel</v>
      </c>
    </row>
    <row r="7335">
      <c r="A7335" s="36">
        <v>1942.0</v>
      </c>
      <c r="B7335" s="37" t="str">
        <f t="array" ref="B7335">IFERROR(XLOOKUP(A7335,'Asignacion Nov'!A:A,'Asignacion Nov'!C:C))</f>
        <v>MeLi asignado SD</v>
      </c>
      <c r="C7335" s="37" t="str">
        <f t="array" ref="C7335">IFERROR(XLOOKUP(A7335,'Asignacion Nov'!A:A,'Asignacion Nov'!B:B))</f>
        <v>EC-05</v>
      </c>
      <c r="D7335" s="38">
        <v>45626.77407407408</v>
      </c>
      <c r="E7335" s="36" t="s">
        <v>172</v>
      </c>
      <c r="F7335" s="37" t="str">
        <f t="array" ref="F7335">IFERROR(XLOOKUP(E7335,Operadores!A:A,Operadores!B:B))</f>
        <v>REDJUL</v>
      </c>
      <c r="G7335" s="36" t="s">
        <v>42</v>
      </c>
      <c r="H7335" s="39">
        <v>19.82101</v>
      </c>
      <c r="I7335" s="40">
        <v>263.0</v>
      </c>
      <c r="J7335" s="41">
        <f t="shared" si="5"/>
        <v>5212.92563</v>
      </c>
      <c r="K7335" s="37" t="str">
        <f t="array" ref="K7335">IFERROR(XLOOKUP(G7335,'Tipo de carga'!A:A,'Tipo de carga'!B:B))</f>
        <v>Autoabasto</v>
      </c>
      <c r="L7335" s="37">
        <f t="shared" si="2"/>
        <v>48</v>
      </c>
      <c r="M7335" s="37">
        <f t="shared" si="3"/>
        <v>30</v>
      </c>
      <c r="N7335" s="37">
        <f t="shared" si="4"/>
        <v>11</v>
      </c>
      <c r="O7335" s="37" t="str">
        <f t="array" ref="O7335">IFERROR(XLOOKUP(K7335,'Tipo de carga'!B:B,'Tipo de carga'!C:C))</f>
        <v>Diesel</v>
      </c>
    </row>
    <row r="7336">
      <c r="A7336" s="36">
        <v>1715.0</v>
      </c>
      <c r="B7336" s="37" t="str">
        <f t="array" ref="B7336">IFERROR(XLOOKUP(A7336,'Asignacion Nov'!A:A,'Asignacion Nov'!C:C))</f>
        <v>Wm Sencillo</v>
      </c>
      <c r="C7336" s="37" t="str">
        <f t="array" ref="C7336">IFERROR(XLOOKUP(A7336,'Asignacion Nov'!A:A,'Asignacion Nov'!B:B))</f>
        <v>EC-08</v>
      </c>
      <c r="D7336" s="38">
        <v>45626.733923611115</v>
      </c>
      <c r="E7336" s="36" t="s">
        <v>293</v>
      </c>
      <c r="F7336" s="37" t="str">
        <f t="array" ref="F7336">IFERROR(XLOOKUP(E7336,Operadores!A:A,Operadores!B:B))</f>
        <v>LOPFER</v>
      </c>
      <c r="G7336" s="36" t="s">
        <v>42</v>
      </c>
      <c r="H7336" s="39">
        <v>19.82101</v>
      </c>
      <c r="I7336" s="40">
        <v>360.0</v>
      </c>
      <c r="J7336" s="41">
        <f t="shared" si="5"/>
        <v>7135.5636</v>
      </c>
      <c r="K7336" s="37" t="str">
        <f t="array" ref="K7336">IFERROR(XLOOKUP(G7336,'Tipo de carga'!A:A,'Tipo de carga'!B:B))</f>
        <v>Autoabasto</v>
      </c>
      <c r="L7336" s="37">
        <f t="shared" si="2"/>
        <v>48</v>
      </c>
      <c r="M7336" s="37">
        <f t="shared" si="3"/>
        <v>30</v>
      </c>
      <c r="N7336" s="37">
        <f t="shared" si="4"/>
        <v>11</v>
      </c>
      <c r="O7336" s="37" t="str">
        <f t="array" ref="O7336">IFERROR(XLOOKUP(K7336,'Tipo de carga'!B:B,'Tipo de carga'!C:C))</f>
        <v>Diesel</v>
      </c>
    </row>
    <row r="7337">
      <c r="A7337" s="36">
        <v>1887.0</v>
      </c>
      <c r="B7337" s="37" t="str">
        <f t="array" ref="B7337">IFERROR(XLOOKUP(A7337,'Asignacion Nov'!A:A,'Asignacion Nov'!C:C))</f>
        <v>Circuitos</v>
      </c>
      <c r="C7337" s="37" t="str">
        <f t="array" ref="C7337">IFERROR(XLOOKUP(A7337,'Asignacion Nov'!A:A,'Asignacion Nov'!B:B))</f>
        <v>EC-03</v>
      </c>
      <c r="D7337" s="38">
        <v>45626.707083333335</v>
      </c>
      <c r="E7337" s="36" t="s">
        <v>279</v>
      </c>
      <c r="F7337" s="37" t="str">
        <f t="array" ref="F7337">IFERROR(XLOOKUP(E7337,Operadores!A:A,Operadores!B:B))</f>
        <v>NARCA</v>
      </c>
      <c r="G7337" s="36" t="s">
        <v>42</v>
      </c>
      <c r="H7337" s="39">
        <v>19.82101</v>
      </c>
      <c r="I7337" s="40">
        <v>671.0</v>
      </c>
      <c r="J7337" s="41">
        <f t="shared" si="5"/>
        <v>13299.89771</v>
      </c>
      <c r="K7337" s="37" t="str">
        <f t="array" ref="K7337">IFERROR(XLOOKUP(G7337,'Tipo de carga'!A:A,'Tipo de carga'!B:B))</f>
        <v>Autoabasto</v>
      </c>
      <c r="L7337" s="37">
        <f t="shared" si="2"/>
        <v>48</v>
      </c>
      <c r="M7337" s="37">
        <f t="shared" si="3"/>
        <v>30</v>
      </c>
      <c r="N7337" s="37">
        <f t="shared" si="4"/>
        <v>11</v>
      </c>
      <c r="O7337" s="37" t="str">
        <f t="array" ref="O7337">IFERROR(XLOOKUP(K7337,'Tipo de carga'!B:B,'Tipo de carga'!C:C))</f>
        <v>Diesel</v>
      </c>
    </row>
    <row r="7338">
      <c r="A7338" s="36">
        <v>2009.0</v>
      </c>
      <c r="B7338" s="37" t="str">
        <f t="array" ref="B7338">IFERROR(XLOOKUP(A7338,'Asignacion Nov'!A:A,'Asignacion Nov'!C:C))</f>
        <v>MeLi Dedicado Merida</v>
      </c>
      <c r="C7338" s="37" t="str">
        <f t="array" ref="C7338">IFERROR(XLOOKUP(A7338,'Asignacion Nov'!A:A,'Asignacion Nov'!B:B))</f>
        <v>EC-05</v>
      </c>
      <c r="D7338" s="38">
        <v>45626.63945601852</v>
      </c>
      <c r="E7338" s="36" t="s">
        <v>294</v>
      </c>
      <c r="F7338" s="37" t="str">
        <f t="array" ref="F7338">IFERROR(XLOOKUP(E7338,Operadores!A:A,Operadores!B:B))</f>
        <v>GONCAR01</v>
      </c>
      <c r="G7338" s="36" t="s">
        <v>42</v>
      </c>
      <c r="H7338" s="39">
        <v>19.82101</v>
      </c>
      <c r="I7338" s="40">
        <v>393.0</v>
      </c>
      <c r="J7338" s="41">
        <f t="shared" si="5"/>
        <v>7789.65693</v>
      </c>
      <c r="K7338" s="37" t="str">
        <f t="array" ref="K7338">IFERROR(XLOOKUP(G7338,'Tipo de carga'!A:A,'Tipo de carga'!B:B))</f>
        <v>Autoabasto</v>
      </c>
      <c r="L7338" s="37">
        <f t="shared" si="2"/>
        <v>48</v>
      </c>
      <c r="M7338" s="37">
        <f t="shared" si="3"/>
        <v>30</v>
      </c>
      <c r="N7338" s="37">
        <f t="shared" si="4"/>
        <v>11</v>
      </c>
      <c r="O7338" s="37" t="str">
        <f t="array" ref="O7338">IFERROR(XLOOKUP(K7338,'Tipo de carga'!B:B,'Tipo de carga'!C:C))</f>
        <v>Diesel</v>
      </c>
    </row>
    <row r="7339">
      <c r="A7339" s="36">
        <v>1816.0</v>
      </c>
      <c r="B7339" s="37" t="str">
        <f t="array" ref="B7339">IFERROR(XLOOKUP(A7339,'Asignacion Nov'!A:A,'Asignacion Nov'!C:C))</f>
        <v>Wm Full</v>
      </c>
      <c r="C7339" s="37" t="str">
        <f t="array" ref="C7339">IFERROR(XLOOKUP(A7339,'Asignacion Nov'!A:A,'Asignacion Nov'!B:B))</f>
        <v>EC-08</v>
      </c>
      <c r="D7339" s="38">
        <v>45626.568819444445</v>
      </c>
      <c r="E7339" s="36" t="s">
        <v>288</v>
      </c>
      <c r="F7339" s="37" t="str">
        <f t="array" ref="F7339">IFERROR(XLOOKUP(E7339,Operadores!A:A,Operadores!B:B))</f>
        <v>RODMIG</v>
      </c>
      <c r="G7339" s="36" t="s">
        <v>42</v>
      </c>
      <c r="H7339" s="39">
        <v>19.82101</v>
      </c>
      <c r="I7339" s="40">
        <v>362.0</v>
      </c>
      <c r="J7339" s="41">
        <f t="shared" si="5"/>
        <v>7175.20562</v>
      </c>
      <c r="K7339" s="37" t="str">
        <f t="array" ref="K7339">IFERROR(XLOOKUP(G7339,'Tipo de carga'!A:A,'Tipo de carga'!B:B))</f>
        <v>Autoabasto</v>
      </c>
      <c r="L7339" s="37">
        <f t="shared" si="2"/>
        <v>48</v>
      </c>
      <c r="M7339" s="37">
        <f t="shared" si="3"/>
        <v>30</v>
      </c>
      <c r="N7339" s="37">
        <f t="shared" si="4"/>
        <v>11</v>
      </c>
      <c r="O7339" s="37" t="str">
        <f t="array" ref="O7339">IFERROR(XLOOKUP(K7339,'Tipo de carga'!B:B,'Tipo de carga'!C:C))</f>
        <v>Diesel</v>
      </c>
    </row>
    <row r="7340">
      <c r="A7340" s="36">
        <v>1997.0</v>
      </c>
      <c r="B7340" s="37" t="str">
        <f t="array" ref="B7340">IFERROR(XLOOKUP(A7340,'Asignacion Nov'!A:A,'Asignacion Nov'!C:C))</f>
        <v>MeLi Dedicado Merida</v>
      </c>
      <c r="C7340" s="37" t="str">
        <f t="array" ref="C7340">IFERROR(XLOOKUP(A7340,'Asignacion Nov'!A:A,'Asignacion Nov'!B:B))</f>
        <v>EC-05</v>
      </c>
      <c r="D7340" s="38">
        <v>45626.54311342593</v>
      </c>
      <c r="E7340" s="36" t="s">
        <v>391</v>
      </c>
      <c r="F7340" s="37" t="str">
        <f t="array" ref="F7340">IFERROR(XLOOKUP(E7340,Operadores!A:A,Operadores!B:B))</f>
        <v>HERVIC02</v>
      </c>
      <c r="G7340" s="36" t="s">
        <v>42</v>
      </c>
      <c r="H7340" s="39">
        <v>19.82101</v>
      </c>
      <c r="I7340" s="40">
        <v>252.0</v>
      </c>
      <c r="J7340" s="41">
        <f t="shared" si="5"/>
        <v>4994.89452</v>
      </c>
      <c r="K7340" s="37" t="str">
        <f t="array" ref="K7340">IFERROR(XLOOKUP(G7340,'Tipo de carga'!A:A,'Tipo de carga'!B:B))</f>
        <v>Autoabasto</v>
      </c>
      <c r="L7340" s="37">
        <f t="shared" si="2"/>
        <v>48</v>
      </c>
      <c r="M7340" s="37">
        <f t="shared" si="3"/>
        <v>30</v>
      </c>
      <c r="N7340" s="37">
        <f t="shared" si="4"/>
        <v>11</v>
      </c>
      <c r="O7340" s="37" t="str">
        <f t="array" ref="O7340">IFERROR(XLOOKUP(K7340,'Tipo de carga'!B:B,'Tipo de carga'!C:C))</f>
        <v>Diesel</v>
      </c>
    </row>
    <row r="7341">
      <c r="A7341" s="36">
        <v>1818.0</v>
      </c>
      <c r="B7341" s="37" t="str">
        <f t="array" ref="B7341">IFERROR(XLOOKUP(A7341,'Asignacion Nov'!A:A,'Asignacion Nov'!C:C))</f>
        <v>Wm Full</v>
      </c>
      <c r="C7341" s="37" t="str">
        <f t="array" ref="C7341">IFERROR(XLOOKUP(A7341,'Asignacion Nov'!A:A,'Asignacion Nov'!B:B))</f>
        <v>EC-08</v>
      </c>
      <c r="D7341" s="38">
        <v>45626.53394675926</v>
      </c>
      <c r="E7341" s="36" t="s">
        <v>302</v>
      </c>
      <c r="F7341" s="37" t="str">
        <f t="array" ref="F7341">IFERROR(XLOOKUP(E7341,Operadores!A:A,Operadores!B:B))</f>
        <v>HEROCT</v>
      </c>
      <c r="G7341" s="36" t="s">
        <v>42</v>
      </c>
      <c r="H7341" s="39">
        <v>19.82101</v>
      </c>
      <c r="I7341" s="40">
        <v>400.0</v>
      </c>
      <c r="J7341" s="41">
        <f t="shared" si="5"/>
        <v>7928.404</v>
      </c>
      <c r="K7341" s="37" t="str">
        <f t="array" ref="K7341">IFERROR(XLOOKUP(G7341,'Tipo de carga'!A:A,'Tipo de carga'!B:B))</f>
        <v>Autoabasto</v>
      </c>
      <c r="L7341" s="37">
        <f t="shared" si="2"/>
        <v>48</v>
      </c>
      <c r="M7341" s="37">
        <f t="shared" si="3"/>
        <v>30</v>
      </c>
      <c r="N7341" s="37">
        <f t="shared" si="4"/>
        <v>11</v>
      </c>
      <c r="O7341" s="37" t="str">
        <f t="array" ref="O7341">IFERROR(XLOOKUP(K7341,'Tipo de carga'!B:B,'Tipo de carga'!C:C))</f>
        <v>Diesel</v>
      </c>
    </row>
    <row r="7342">
      <c r="A7342" s="36">
        <v>2026.0</v>
      </c>
      <c r="B7342" s="37" t="str">
        <f t="array" ref="B7342">IFERROR(XLOOKUP(A7342,'Asignacion Nov'!A:A,'Asignacion Nov'!C:C))</f>
        <v>MeLi Dedicado Merida</v>
      </c>
      <c r="C7342" s="37" t="str">
        <f t="array" ref="C7342">IFERROR(XLOOKUP(A7342,'Asignacion Nov'!A:A,'Asignacion Nov'!B:B))</f>
        <v>EC-05</v>
      </c>
      <c r="D7342" s="38">
        <v>45626.53256944445</v>
      </c>
      <c r="E7342" s="36" t="s">
        <v>492</v>
      </c>
      <c r="F7342" s="37" t="str">
        <f t="array" ref="F7342">IFERROR(XLOOKUP(E7342,Operadores!A:A,Operadores!B:B))</f>
        <v>CRUTOM</v>
      </c>
      <c r="G7342" s="36" t="s">
        <v>42</v>
      </c>
      <c r="H7342" s="39">
        <v>19.82101</v>
      </c>
      <c r="I7342" s="40">
        <v>210.0</v>
      </c>
      <c r="J7342" s="41">
        <f t="shared" si="5"/>
        <v>4162.4121</v>
      </c>
      <c r="K7342" s="37" t="str">
        <f t="array" ref="K7342">IFERROR(XLOOKUP(G7342,'Tipo de carga'!A:A,'Tipo de carga'!B:B))</f>
        <v>Autoabasto</v>
      </c>
      <c r="L7342" s="37">
        <f t="shared" si="2"/>
        <v>48</v>
      </c>
      <c r="M7342" s="37">
        <f t="shared" si="3"/>
        <v>30</v>
      </c>
      <c r="N7342" s="37">
        <f t="shared" si="4"/>
        <v>11</v>
      </c>
      <c r="O7342" s="37" t="str">
        <f t="array" ref="O7342">IFERROR(XLOOKUP(K7342,'Tipo de carga'!B:B,'Tipo de carga'!C:C))</f>
        <v>Diesel</v>
      </c>
    </row>
    <row r="7343">
      <c r="A7343" s="36">
        <v>1761.0</v>
      </c>
      <c r="B7343" s="37" t="str">
        <f t="array" ref="B7343">IFERROR(XLOOKUP(A7343,'Asignacion Nov'!A:A,'Asignacion Nov'!C:C))</f>
        <v>Wm Full</v>
      </c>
      <c r="C7343" s="37" t="str">
        <f t="array" ref="C7343">IFERROR(XLOOKUP(A7343,'Asignacion Nov'!A:A,'Asignacion Nov'!B:B))</f>
        <v>EC-08</v>
      </c>
      <c r="D7343" s="38">
        <v>45626.52667824074</v>
      </c>
      <c r="E7343" s="36" t="s">
        <v>278</v>
      </c>
      <c r="F7343" s="37" t="str">
        <f t="array" ref="F7343">IFERROR(XLOOKUP(E7343,Operadores!A:A,Operadores!B:B))</f>
        <v>RAMBAR</v>
      </c>
      <c r="G7343" s="36" t="s">
        <v>42</v>
      </c>
      <c r="H7343" s="39">
        <v>19.82101</v>
      </c>
      <c r="I7343" s="40">
        <v>200.0</v>
      </c>
      <c r="J7343" s="41">
        <f t="shared" si="5"/>
        <v>3964.202</v>
      </c>
      <c r="K7343" s="37" t="str">
        <f t="array" ref="K7343">IFERROR(XLOOKUP(G7343,'Tipo de carga'!A:A,'Tipo de carga'!B:B))</f>
        <v>Autoabasto</v>
      </c>
      <c r="L7343" s="37">
        <f t="shared" si="2"/>
        <v>48</v>
      </c>
      <c r="M7343" s="37">
        <f t="shared" si="3"/>
        <v>30</v>
      </c>
      <c r="N7343" s="37">
        <f t="shared" si="4"/>
        <v>11</v>
      </c>
      <c r="O7343" s="37" t="str">
        <f t="array" ref="O7343">IFERROR(XLOOKUP(K7343,'Tipo de carga'!B:B,'Tipo de carga'!C:C))</f>
        <v>Diesel</v>
      </c>
    </row>
    <row r="7344">
      <c r="A7344" s="36">
        <v>1813.0</v>
      </c>
      <c r="B7344" s="37" t="str">
        <f t="array" ref="B7344">IFERROR(XLOOKUP(A7344,'Asignacion Nov'!A:A,'Asignacion Nov'!C:C))</f>
        <v>Wm Full</v>
      </c>
      <c r="C7344" s="37" t="str">
        <f t="array" ref="C7344">IFERROR(XLOOKUP(A7344,'Asignacion Nov'!A:A,'Asignacion Nov'!B:B))</f>
        <v>EC-08</v>
      </c>
      <c r="D7344" s="38">
        <v>45626.52071759259</v>
      </c>
      <c r="E7344" s="36" t="s">
        <v>289</v>
      </c>
      <c r="F7344" s="37" t="str">
        <f t="array" ref="F7344">IFERROR(XLOOKUP(E7344,Operadores!A:A,Operadores!B:B))</f>
        <v>ALFEDI</v>
      </c>
      <c r="G7344" s="36" t="s">
        <v>42</v>
      </c>
      <c r="H7344" s="39">
        <v>19.82101</v>
      </c>
      <c r="I7344" s="40">
        <v>357.0</v>
      </c>
      <c r="J7344" s="41">
        <f t="shared" si="5"/>
        <v>7076.10057</v>
      </c>
      <c r="K7344" s="37" t="str">
        <f t="array" ref="K7344">IFERROR(XLOOKUP(G7344,'Tipo de carga'!A:A,'Tipo de carga'!B:B))</f>
        <v>Autoabasto</v>
      </c>
      <c r="L7344" s="37">
        <f t="shared" si="2"/>
        <v>48</v>
      </c>
      <c r="M7344" s="37">
        <f t="shared" si="3"/>
        <v>30</v>
      </c>
      <c r="N7344" s="37">
        <f t="shared" si="4"/>
        <v>11</v>
      </c>
      <c r="O7344" s="37" t="str">
        <f t="array" ref="O7344">IFERROR(XLOOKUP(K7344,'Tipo de carga'!B:B,'Tipo de carga'!C:C))</f>
        <v>Diesel</v>
      </c>
    </row>
    <row r="7345">
      <c r="A7345" s="36" t="s">
        <v>607</v>
      </c>
      <c r="B7345" s="36" t="s">
        <v>607</v>
      </c>
      <c r="C7345" s="36" t="s">
        <v>607</v>
      </c>
      <c r="D7345" s="38">
        <v>45626.51421296296</v>
      </c>
      <c r="E7345" s="36"/>
      <c r="F7345" s="37" t="str">
        <f t="array" ref="F7345">IFERROR(XLOOKUP(E7345,Operadores!A:A,Operadores!B:B))</f>
        <v/>
      </c>
      <c r="G7345" s="36" t="s">
        <v>42</v>
      </c>
      <c r="H7345" s="39">
        <v>19.82101</v>
      </c>
      <c r="I7345" s="40">
        <v>20.0</v>
      </c>
      <c r="J7345" s="41">
        <f t="shared" si="5"/>
        <v>396.4202</v>
      </c>
      <c r="K7345" s="37" t="str">
        <f t="array" ref="K7345">IFERROR(XLOOKUP(G7345,'Tipo de carga'!A:A,'Tipo de carga'!B:B))</f>
        <v>Autoabasto</v>
      </c>
      <c r="L7345" s="37">
        <f t="shared" si="2"/>
        <v>48</v>
      </c>
      <c r="M7345" s="37">
        <f t="shared" si="3"/>
        <v>30</v>
      </c>
      <c r="N7345" s="37">
        <f t="shared" si="4"/>
        <v>11</v>
      </c>
      <c r="O7345" s="37" t="str">
        <f t="array" ref="O7345">IFERROR(XLOOKUP(K7345,'Tipo de carga'!B:B,'Tipo de carga'!C:C))</f>
        <v>Diesel</v>
      </c>
    </row>
    <row r="7346">
      <c r="A7346" s="36" t="s">
        <v>607</v>
      </c>
      <c r="B7346" s="36" t="s">
        <v>607</v>
      </c>
      <c r="C7346" s="36" t="s">
        <v>607</v>
      </c>
      <c r="D7346" s="38">
        <v>45626.51155092593</v>
      </c>
      <c r="E7346" s="36"/>
      <c r="F7346" s="37" t="str">
        <f t="array" ref="F7346">IFERROR(XLOOKUP(E7346,Operadores!A:A,Operadores!B:B))</f>
        <v/>
      </c>
      <c r="G7346" s="36" t="s">
        <v>42</v>
      </c>
      <c r="H7346" s="39">
        <v>19.82101</v>
      </c>
      <c r="I7346" s="40">
        <v>20.0</v>
      </c>
      <c r="J7346" s="41">
        <f t="shared" si="5"/>
        <v>396.4202</v>
      </c>
      <c r="K7346" s="37" t="str">
        <f t="array" ref="K7346">IFERROR(XLOOKUP(G7346,'Tipo de carga'!A:A,'Tipo de carga'!B:B))</f>
        <v>Autoabasto</v>
      </c>
      <c r="L7346" s="37">
        <f t="shared" si="2"/>
        <v>48</v>
      </c>
      <c r="M7346" s="37">
        <f t="shared" si="3"/>
        <v>30</v>
      </c>
      <c r="N7346" s="37">
        <f t="shared" si="4"/>
        <v>11</v>
      </c>
      <c r="O7346" s="37" t="str">
        <f t="array" ref="O7346">IFERROR(XLOOKUP(K7346,'Tipo de carga'!B:B,'Tipo de carga'!C:C))</f>
        <v>Diesel</v>
      </c>
    </row>
    <row r="7347">
      <c r="A7347" s="36">
        <v>2024.0</v>
      </c>
      <c r="B7347" s="37" t="str">
        <f t="array" ref="B7347">IFERROR(XLOOKUP(A7347,'Asignacion Nov'!A:A,'Asignacion Nov'!C:C))</f>
        <v>MeLi Dedicado Merida</v>
      </c>
      <c r="C7347" s="37" t="str">
        <f t="array" ref="C7347">IFERROR(XLOOKUP(A7347,'Asignacion Nov'!A:A,'Asignacion Nov'!B:B))</f>
        <v>EC-05</v>
      </c>
      <c r="D7347" s="38">
        <v>45626.50986111111</v>
      </c>
      <c r="E7347" s="36" t="s">
        <v>469</v>
      </c>
      <c r="F7347" s="37" t="str">
        <f t="array" ref="F7347">IFERROR(XLOOKUP(E7347,Operadores!A:A,Operadores!B:B))</f>
        <v>DELJOS01</v>
      </c>
      <c r="G7347" s="36" t="s">
        <v>42</v>
      </c>
      <c r="H7347" s="39">
        <v>19.82101</v>
      </c>
      <c r="I7347" s="40">
        <v>384.0</v>
      </c>
      <c r="J7347" s="41">
        <f t="shared" si="5"/>
        <v>7611.26784</v>
      </c>
      <c r="K7347" s="37" t="str">
        <f t="array" ref="K7347">IFERROR(XLOOKUP(G7347,'Tipo de carga'!A:A,'Tipo de carga'!B:B))</f>
        <v>Autoabasto</v>
      </c>
      <c r="L7347" s="37">
        <f t="shared" si="2"/>
        <v>48</v>
      </c>
      <c r="M7347" s="37">
        <f t="shared" si="3"/>
        <v>30</v>
      </c>
      <c r="N7347" s="37">
        <f t="shared" si="4"/>
        <v>11</v>
      </c>
      <c r="O7347" s="37" t="str">
        <f t="array" ref="O7347">IFERROR(XLOOKUP(K7347,'Tipo de carga'!B:B,'Tipo de carga'!C:C))</f>
        <v>Diesel</v>
      </c>
    </row>
    <row r="7348">
      <c r="A7348" s="36" t="s">
        <v>607</v>
      </c>
      <c r="B7348" s="36" t="s">
        <v>607</v>
      </c>
      <c r="C7348" s="36" t="s">
        <v>607</v>
      </c>
      <c r="D7348" s="38">
        <v>45626.50850694445</v>
      </c>
      <c r="E7348" s="36"/>
      <c r="F7348" s="37" t="str">
        <f t="array" ref="F7348">IFERROR(XLOOKUP(E7348,Operadores!A:A,Operadores!B:B))</f>
        <v/>
      </c>
      <c r="G7348" s="36" t="s">
        <v>42</v>
      </c>
      <c r="H7348" s="39">
        <v>19.82101</v>
      </c>
      <c r="I7348" s="40">
        <v>20.0</v>
      </c>
      <c r="J7348" s="41">
        <f t="shared" si="5"/>
        <v>396.4202</v>
      </c>
      <c r="K7348" s="37" t="str">
        <f t="array" ref="K7348">IFERROR(XLOOKUP(G7348,'Tipo de carga'!A:A,'Tipo de carga'!B:B))</f>
        <v>Autoabasto</v>
      </c>
      <c r="L7348" s="37">
        <f t="shared" si="2"/>
        <v>48</v>
      </c>
      <c r="M7348" s="37">
        <f t="shared" si="3"/>
        <v>30</v>
      </c>
      <c r="N7348" s="37">
        <f t="shared" si="4"/>
        <v>11</v>
      </c>
      <c r="O7348" s="37" t="str">
        <f t="array" ref="O7348">IFERROR(XLOOKUP(K7348,'Tipo de carga'!B:B,'Tipo de carga'!C:C))</f>
        <v>Diesel</v>
      </c>
    </row>
    <row r="7349">
      <c r="A7349" s="36" t="s">
        <v>607</v>
      </c>
      <c r="B7349" s="36" t="s">
        <v>607</v>
      </c>
      <c r="C7349" s="36" t="s">
        <v>607</v>
      </c>
      <c r="D7349" s="38">
        <v>45626.50540509259</v>
      </c>
      <c r="E7349" s="36"/>
      <c r="F7349" s="37" t="str">
        <f t="array" ref="F7349">IFERROR(XLOOKUP(E7349,Operadores!A:A,Operadores!B:B))</f>
        <v/>
      </c>
      <c r="G7349" s="36" t="s">
        <v>42</v>
      </c>
      <c r="H7349" s="39">
        <v>19.82101</v>
      </c>
      <c r="I7349" s="40">
        <v>20.0</v>
      </c>
      <c r="J7349" s="41">
        <f t="shared" si="5"/>
        <v>396.4202</v>
      </c>
      <c r="K7349" s="37" t="str">
        <f t="array" ref="K7349">IFERROR(XLOOKUP(G7349,'Tipo de carga'!A:A,'Tipo de carga'!B:B))</f>
        <v>Autoabasto</v>
      </c>
      <c r="L7349" s="37">
        <f t="shared" si="2"/>
        <v>48</v>
      </c>
      <c r="M7349" s="37">
        <f t="shared" si="3"/>
        <v>30</v>
      </c>
      <c r="N7349" s="37">
        <f t="shared" si="4"/>
        <v>11</v>
      </c>
      <c r="O7349" s="37" t="str">
        <f t="array" ref="O7349">IFERROR(XLOOKUP(K7349,'Tipo de carga'!B:B,'Tipo de carga'!C:C))</f>
        <v>Diesel</v>
      </c>
    </row>
    <row r="7350">
      <c r="A7350" s="36" t="s">
        <v>607</v>
      </c>
      <c r="B7350" s="36" t="s">
        <v>607</v>
      </c>
      <c r="C7350" s="36" t="s">
        <v>607</v>
      </c>
      <c r="D7350" s="38">
        <v>45626.50289351852</v>
      </c>
      <c r="E7350" s="36"/>
      <c r="F7350" s="37" t="str">
        <f t="array" ref="F7350">IFERROR(XLOOKUP(E7350,Operadores!A:A,Operadores!B:B))</f>
        <v/>
      </c>
      <c r="G7350" s="36" t="s">
        <v>42</v>
      </c>
      <c r="H7350" s="39">
        <v>19.82101</v>
      </c>
      <c r="I7350" s="40">
        <v>21.0</v>
      </c>
      <c r="J7350" s="41">
        <f t="shared" si="5"/>
        <v>416.24121</v>
      </c>
      <c r="K7350" s="37" t="str">
        <f t="array" ref="K7350">IFERROR(XLOOKUP(G7350,'Tipo de carga'!A:A,'Tipo de carga'!B:B))</f>
        <v>Autoabasto</v>
      </c>
      <c r="L7350" s="37">
        <f t="shared" si="2"/>
        <v>48</v>
      </c>
      <c r="M7350" s="37">
        <f t="shared" si="3"/>
        <v>30</v>
      </c>
      <c r="N7350" s="37">
        <f t="shared" si="4"/>
        <v>11</v>
      </c>
      <c r="O7350" s="37" t="str">
        <f t="array" ref="O7350">IFERROR(XLOOKUP(K7350,'Tipo de carga'!B:B,'Tipo de carga'!C:C))</f>
        <v>Diesel</v>
      </c>
    </row>
    <row r="7351">
      <c r="A7351" s="36" t="s">
        <v>607</v>
      </c>
      <c r="B7351" s="36" t="s">
        <v>607</v>
      </c>
      <c r="C7351" s="36" t="s">
        <v>607</v>
      </c>
      <c r="D7351" s="38">
        <v>45626.497037037036</v>
      </c>
      <c r="E7351" s="36"/>
      <c r="F7351" s="37" t="str">
        <f t="array" ref="F7351">IFERROR(XLOOKUP(E7351,Operadores!A:A,Operadores!B:B))</f>
        <v/>
      </c>
      <c r="G7351" s="36" t="s">
        <v>42</v>
      </c>
      <c r="H7351" s="39">
        <v>19.82101</v>
      </c>
      <c r="I7351" s="40">
        <v>20.0</v>
      </c>
      <c r="J7351" s="41">
        <f t="shared" si="5"/>
        <v>396.4202</v>
      </c>
      <c r="K7351" s="37" t="str">
        <f t="array" ref="K7351">IFERROR(XLOOKUP(G7351,'Tipo de carga'!A:A,'Tipo de carga'!B:B))</f>
        <v>Autoabasto</v>
      </c>
      <c r="L7351" s="37">
        <f t="shared" si="2"/>
        <v>48</v>
      </c>
      <c r="M7351" s="37">
        <f t="shared" si="3"/>
        <v>30</v>
      </c>
      <c r="N7351" s="37">
        <f t="shared" si="4"/>
        <v>11</v>
      </c>
      <c r="O7351" s="37" t="str">
        <f t="array" ref="O7351">IFERROR(XLOOKUP(K7351,'Tipo de carga'!B:B,'Tipo de carga'!C:C))</f>
        <v>Diesel</v>
      </c>
    </row>
    <row r="7352">
      <c r="A7352" s="36" t="s">
        <v>607</v>
      </c>
      <c r="B7352" s="36" t="s">
        <v>607</v>
      </c>
      <c r="C7352" s="36" t="s">
        <v>607</v>
      </c>
      <c r="D7352" s="38">
        <v>45626.49388888889</v>
      </c>
      <c r="E7352" s="36"/>
      <c r="F7352" s="37" t="str">
        <f t="array" ref="F7352">IFERROR(XLOOKUP(E7352,Operadores!A:A,Operadores!B:B))</f>
        <v/>
      </c>
      <c r="G7352" s="36" t="s">
        <v>42</v>
      </c>
      <c r="H7352" s="39">
        <v>19.82101</v>
      </c>
      <c r="I7352" s="40">
        <v>20.0</v>
      </c>
      <c r="J7352" s="41">
        <f t="shared" si="5"/>
        <v>396.4202</v>
      </c>
      <c r="K7352" s="37" t="str">
        <f t="array" ref="K7352">IFERROR(XLOOKUP(G7352,'Tipo de carga'!A:A,'Tipo de carga'!B:B))</f>
        <v>Autoabasto</v>
      </c>
      <c r="L7352" s="37">
        <f t="shared" si="2"/>
        <v>48</v>
      </c>
      <c r="M7352" s="37">
        <f t="shared" si="3"/>
        <v>30</v>
      </c>
      <c r="N7352" s="37">
        <f t="shared" si="4"/>
        <v>11</v>
      </c>
      <c r="O7352" s="37" t="str">
        <f t="array" ref="O7352">IFERROR(XLOOKUP(K7352,'Tipo de carga'!B:B,'Tipo de carga'!C:C))</f>
        <v>Diesel</v>
      </c>
    </row>
    <row r="7353">
      <c r="A7353" s="36" t="s">
        <v>607</v>
      </c>
      <c r="B7353" s="36" t="s">
        <v>607</v>
      </c>
      <c r="C7353" s="36" t="s">
        <v>607</v>
      </c>
      <c r="D7353" s="38">
        <v>45626.49087962963</v>
      </c>
      <c r="E7353" s="36"/>
      <c r="F7353" s="37" t="str">
        <f t="array" ref="F7353">IFERROR(XLOOKUP(E7353,Operadores!A:A,Operadores!B:B))</f>
        <v/>
      </c>
      <c r="G7353" s="36" t="s">
        <v>42</v>
      </c>
      <c r="H7353" s="39">
        <v>19.82101</v>
      </c>
      <c r="I7353" s="40">
        <v>20.0</v>
      </c>
      <c r="J7353" s="41">
        <f t="shared" si="5"/>
        <v>396.4202</v>
      </c>
      <c r="K7353" s="37" t="str">
        <f t="array" ref="K7353">IFERROR(XLOOKUP(G7353,'Tipo de carga'!A:A,'Tipo de carga'!B:B))</f>
        <v>Autoabasto</v>
      </c>
      <c r="L7353" s="37">
        <f t="shared" si="2"/>
        <v>48</v>
      </c>
      <c r="M7353" s="37">
        <f t="shared" si="3"/>
        <v>30</v>
      </c>
      <c r="N7353" s="37">
        <f t="shared" si="4"/>
        <v>11</v>
      </c>
      <c r="O7353" s="37" t="str">
        <f t="array" ref="O7353">IFERROR(XLOOKUP(K7353,'Tipo de carga'!B:B,'Tipo de carga'!C:C))</f>
        <v>Diesel</v>
      </c>
    </row>
    <row r="7354">
      <c r="A7354" s="36" t="s">
        <v>607</v>
      </c>
      <c r="B7354" s="36" t="s">
        <v>607</v>
      </c>
      <c r="C7354" s="36" t="s">
        <v>607</v>
      </c>
      <c r="D7354" s="38">
        <v>45626.48753472222</v>
      </c>
      <c r="E7354" s="36"/>
      <c r="F7354" s="37" t="str">
        <f t="array" ref="F7354">IFERROR(XLOOKUP(E7354,Operadores!A:A,Operadores!B:B))</f>
        <v/>
      </c>
      <c r="G7354" s="36" t="s">
        <v>42</v>
      </c>
      <c r="H7354" s="39">
        <v>19.82101</v>
      </c>
      <c r="I7354" s="40">
        <v>22.0</v>
      </c>
      <c r="J7354" s="41">
        <f t="shared" si="5"/>
        <v>436.06222</v>
      </c>
      <c r="K7354" s="37" t="str">
        <f t="array" ref="K7354">IFERROR(XLOOKUP(G7354,'Tipo de carga'!A:A,'Tipo de carga'!B:B))</f>
        <v>Autoabasto</v>
      </c>
      <c r="L7354" s="37">
        <f t="shared" si="2"/>
        <v>48</v>
      </c>
      <c r="M7354" s="37">
        <f t="shared" si="3"/>
        <v>30</v>
      </c>
      <c r="N7354" s="37">
        <f t="shared" si="4"/>
        <v>11</v>
      </c>
      <c r="O7354" s="37" t="str">
        <f t="array" ref="O7354">IFERROR(XLOOKUP(K7354,'Tipo de carga'!B:B,'Tipo de carga'!C:C))</f>
        <v>Diesel</v>
      </c>
    </row>
    <row r="7355">
      <c r="A7355" s="36">
        <v>2006.0</v>
      </c>
      <c r="B7355" s="37" t="str">
        <f t="array" ref="B7355">IFERROR(XLOOKUP(A7355,'Asignacion Nov'!A:A,'Asignacion Nov'!C:C))</f>
        <v>MeLi Dedicado Merida</v>
      </c>
      <c r="C7355" s="37" t="str">
        <f t="array" ref="C7355">IFERROR(XLOOKUP(A7355,'Asignacion Nov'!A:A,'Asignacion Nov'!B:B))</f>
        <v>EC-05</v>
      </c>
      <c r="D7355" s="38">
        <v>45626.42946759259</v>
      </c>
      <c r="E7355" s="36" t="s">
        <v>381</v>
      </c>
      <c r="F7355" s="37" t="str">
        <f t="array" ref="F7355">IFERROR(XLOOKUP(E7355,Operadores!A:A,Operadores!B:B))</f>
        <v>CHAJUA</v>
      </c>
      <c r="G7355" s="36" t="s">
        <v>42</v>
      </c>
      <c r="H7355" s="39">
        <v>19.82101</v>
      </c>
      <c r="I7355" s="40">
        <v>278.0</v>
      </c>
      <c r="J7355" s="41">
        <f t="shared" si="5"/>
        <v>5510.24078</v>
      </c>
      <c r="K7355" s="37" t="str">
        <f t="array" ref="K7355">IFERROR(XLOOKUP(G7355,'Tipo de carga'!A:A,'Tipo de carga'!B:B))</f>
        <v>Autoabasto</v>
      </c>
      <c r="L7355" s="37">
        <f t="shared" si="2"/>
        <v>48</v>
      </c>
      <c r="M7355" s="37">
        <f t="shared" si="3"/>
        <v>30</v>
      </c>
      <c r="N7355" s="37">
        <f t="shared" si="4"/>
        <v>11</v>
      </c>
      <c r="O7355" s="37" t="str">
        <f t="array" ref="O7355">IFERROR(XLOOKUP(K7355,'Tipo de carga'!B:B,'Tipo de carga'!C:C))</f>
        <v>Diesel</v>
      </c>
    </row>
    <row r="7356">
      <c r="A7356" s="36">
        <v>2027.0</v>
      </c>
      <c r="B7356" s="37" t="str">
        <f t="array" ref="B7356">IFERROR(XLOOKUP(A7356,'Asignacion Nov'!A:A,'Asignacion Nov'!C:C))</f>
        <v>MeLi Dedicado Merida</v>
      </c>
      <c r="C7356" s="37" t="str">
        <f t="array" ref="C7356">IFERROR(XLOOKUP(A7356,'Asignacion Nov'!A:A,'Asignacion Nov'!B:B))</f>
        <v>EC-05</v>
      </c>
      <c r="D7356" s="38">
        <v>45626.31371527778</v>
      </c>
      <c r="E7356" s="36" t="s">
        <v>246</v>
      </c>
      <c r="F7356" s="37" t="str">
        <f t="array" ref="F7356">IFERROR(XLOOKUP(E7356,Operadores!A:A,Operadores!B:B))</f>
        <v>LUNADO</v>
      </c>
      <c r="G7356" s="36" t="s">
        <v>42</v>
      </c>
      <c r="H7356" s="39">
        <v>19.82101</v>
      </c>
      <c r="I7356" s="40">
        <v>444.0</v>
      </c>
      <c r="J7356" s="41">
        <f t="shared" si="5"/>
        <v>8800.52844</v>
      </c>
      <c r="K7356" s="37" t="str">
        <f t="array" ref="K7356">IFERROR(XLOOKUP(G7356,'Tipo de carga'!A:A,'Tipo de carga'!B:B))</f>
        <v>Autoabasto</v>
      </c>
      <c r="L7356" s="37">
        <f t="shared" si="2"/>
        <v>48</v>
      </c>
      <c r="M7356" s="37">
        <f t="shared" si="3"/>
        <v>30</v>
      </c>
      <c r="N7356" s="37">
        <f t="shared" si="4"/>
        <v>11</v>
      </c>
      <c r="O7356" s="37" t="str">
        <f t="array" ref="O7356">IFERROR(XLOOKUP(K7356,'Tipo de carga'!B:B,'Tipo de carga'!C:C))</f>
        <v>Diesel</v>
      </c>
    </row>
    <row r="7357">
      <c r="A7357" s="36">
        <v>2029.0</v>
      </c>
      <c r="B7357" s="37" t="str">
        <f t="array" ref="B7357">IFERROR(XLOOKUP(A7357,'Asignacion Nov'!A:A,'Asignacion Nov'!C:C))</f>
        <v>MeLi Dedicado Merida</v>
      </c>
      <c r="C7357" s="37" t="str">
        <f t="array" ref="C7357">IFERROR(XLOOKUP(A7357,'Asignacion Nov'!A:A,'Asignacion Nov'!B:B))</f>
        <v>EC-05</v>
      </c>
      <c r="D7357" s="38">
        <v>45626.305231481485</v>
      </c>
      <c r="E7357" s="36" t="s">
        <v>240</v>
      </c>
      <c r="F7357" s="37" t="str">
        <f t="array" ref="F7357">IFERROR(XLOOKUP(E7357,Operadores!A:A,Operadores!B:B))</f>
        <v>ACOHER</v>
      </c>
      <c r="G7357" s="36" t="s">
        <v>42</v>
      </c>
      <c r="H7357" s="39">
        <v>19.82101</v>
      </c>
      <c r="I7357" s="40">
        <v>340.0</v>
      </c>
      <c r="J7357" s="41">
        <f t="shared" si="5"/>
        <v>6739.1434</v>
      </c>
      <c r="K7357" s="37" t="str">
        <f t="array" ref="K7357">IFERROR(XLOOKUP(G7357,'Tipo de carga'!A:A,'Tipo de carga'!B:B))</f>
        <v>Autoabasto</v>
      </c>
      <c r="L7357" s="37">
        <f t="shared" si="2"/>
        <v>48</v>
      </c>
      <c r="M7357" s="37">
        <f t="shared" si="3"/>
        <v>30</v>
      </c>
      <c r="N7357" s="37">
        <f t="shared" si="4"/>
        <v>11</v>
      </c>
      <c r="O7357" s="37" t="str">
        <f t="array" ref="O7357">IFERROR(XLOOKUP(K7357,'Tipo de carga'!B:B,'Tipo de carga'!C:C))</f>
        <v>Diesel</v>
      </c>
    </row>
    <row r="7358">
      <c r="A7358" s="36">
        <v>2028.0</v>
      </c>
      <c r="B7358" s="37" t="str">
        <f t="array" ref="B7358">IFERROR(XLOOKUP(A7358,'Asignacion Nov'!A:A,'Asignacion Nov'!C:C))</f>
        <v>MeLi Dedicado Merida</v>
      </c>
      <c r="C7358" s="37" t="str">
        <f t="array" ref="C7358">IFERROR(XLOOKUP(A7358,'Asignacion Nov'!A:A,'Asignacion Nov'!B:B))</f>
        <v>EC-05</v>
      </c>
      <c r="D7358" s="38">
        <v>45626.1144212963</v>
      </c>
      <c r="E7358" s="36" t="s">
        <v>398</v>
      </c>
      <c r="F7358" s="37" t="str">
        <f t="array" ref="F7358">IFERROR(XLOOKUP(E7358,Operadores!A:A,Operadores!B:B))</f>
        <v>SANEUS</v>
      </c>
      <c r="G7358" s="36" t="s">
        <v>42</v>
      </c>
      <c r="H7358" s="39">
        <v>19.82101</v>
      </c>
      <c r="I7358" s="40">
        <v>545.0</v>
      </c>
      <c r="J7358" s="41">
        <f t="shared" si="5"/>
        <v>10802.45045</v>
      </c>
      <c r="K7358" s="37" t="str">
        <f t="array" ref="K7358">IFERROR(XLOOKUP(G7358,'Tipo de carga'!A:A,'Tipo de carga'!B:B))</f>
        <v>Autoabasto</v>
      </c>
      <c r="L7358" s="37">
        <f t="shared" si="2"/>
        <v>48</v>
      </c>
      <c r="M7358" s="37">
        <f t="shared" si="3"/>
        <v>30</v>
      </c>
      <c r="N7358" s="37">
        <f t="shared" si="4"/>
        <v>11</v>
      </c>
      <c r="O7358" s="37" t="str">
        <f t="array" ref="O7358">IFERROR(XLOOKUP(K7358,'Tipo de carga'!B:B,'Tipo de carga'!C:C))</f>
        <v>Diesel</v>
      </c>
    </row>
    <row r="7359">
      <c r="A7359" s="36">
        <v>2000.0</v>
      </c>
      <c r="B7359" s="37" t="str">
        <f t="array" ref="B7359">IFERROR(XLOOKUP(A7359,'Asignacion Nov'!A:A,'Asignacion Nov'!C:C))</f>
        <v>MeLi Dedicado Merida</v>
      </c>
      <c r="C7359" s="37" t="str">
        <f t="array" ref="C7359">IFERROR(XLOOKUP(A7359,'Asignacion Nov'!A:A,'Asignacion Nov'!B:B))</f>
        <v>EC-05</v>
      </c>
      <c r="D7359" s="38">
        <v>45626.101875</v>
      </c>
      <c r="E7359" s="36" t="s">
        <v>402</v>
      </c>
      <c r="F7359" s="37" t="str">
        <f t="array" ref="F7359">IFERROR(XLOOKUP(E7359,Operadores!A:A,Operadores!B:B))</f>
        <v>GARJOS02</v>
      </c>
      <c r="G7359" s="36" t="s">
        <v>42</v>
      </c>
      <c r="H7359" s="39">
        <v>19.82101</v>
      </c>
      <c r="I7359" s="40">
        <v>440.0</v>
      </c>
      <c r="J7359" s="41">
        <f t="shared" si="5"/>
        <v>8721.2444</v>
      </c>
      <c r="K7359" s="37" t="str">
        <f t="array" ref="K7359">IFERROR(XLOOKUP(G7359,'Tipo de carga'!A:A,'Tipo de carga'!B:B))</f>
        <v>Autoabasto</v>
      </c>
      <c r="L7359" s="37">
        <f t="shared" si="2"/>
        <v>48</v>
      </c>
      <c r="M7359" s="37">
        <f t="shared" si="3"/>
        <v>30</v>
      </c>
      <c r="N7359" s="37">
        <f t="shared" si="4"/>
        <v>11</v>
      </c>
      <c r="O7359" s="37" t="str">
        <f t="array" ref="O7359">IFERROR(XLOOKUP(K7359,'Tipo de carga'!B:B,'Tipo de carga'!C:C))</f>
        <v>Diesel</v>
      </c>
    </row>
    <row r="7360">
      <c r="A7360" s="36">
        <v>1879.0</v>
      </c>
      <c r="B7360" s="37" t="str">
        <f t="array" ref="B7360">IFERROR(XLOOKUP(A7360,'Asignacion Nov'!A:A,'Asignacion Nov'!C:C))</f>
        <v>Circuitos</v>
      </c>
      <c r="C7360" s="37" t="str">
        <f t="array" ref="C7360">IFERROR(XLOOKUP(A7360,'Asignacion Nov'!A:A,'Asignacion Nov'!B:B))</f>
        <v>EC-03</v>
      </c>
      <c r="D7360" s="38">
        <v>45626.087222222224</v>
      </c>
      <c r="E7360" s="36" t="s">
        <v>357</v>
      </c>
      <c r="F7360" s="37" t="str">
        <f t="array" ref="F7360">IFERROR(XLOOKUP(E7360,Operadores!A:A,Operadores!B:B))</f>
        <v>ISLHI</v>
      </c>
      <c r="G7360" s="36" t="s">
        <v>42</v>
      </c>
      <c r="H7360" s="39">
        <v>19.82101</v>
      </c>
      <c r="I7360" s="40">
        <v>555.0</v>
      </c>
      <c r="J7360" s="41">
        <f t="shared" si="5"/>
        <v>11000.66055</v>
      </c>
      <c r="K7360" s="37" t="str">
        <f t="array" ref="K7360">IFERROR(XLOOKUP(G7360,'Tipo de carga'!A:A,'Tipo de carga'!B:B))</f>
        <v>Autoabasto</v>
      </c>
      <c r="L7360" s="37">
        <f t="shared" si="2"/>
        <v>48</v>
      </c>
      <c r="M7360" s="37">
        <f t="shared" si="3"/>
        <v>30</v>
      </c>
      <c r="N7360" s="37">
        <f t="shared" si="4"/>
        <v>11</v>
      </c>
      <c r="O7360" s="37" t="str">
        <f t="array" ref="O7360">IFERROR(XLOOKUP(K7360,'Tipo de carga'!B:B,'Tipo de carga'!C:C))</f>
        <v>Diesel</v>
      </c>
    </row>
    <row r="7361">
      <c r="A7361" s="36">
        <v>1999.0</v>
      </c>
      <c r="B7361" s="37" t="str">
        <f t="array" ref="B7361">IFERROR(XLOOKUP(A7361,'Asignacion Nov'!A:A,'Asignacion Nov'!C:C))</f>
        <v>MeLi Dedicado Merida</v>
      </c>
      <c r="C7361" s="37" t="str">
        <f t="array" ref="C7361">IFERROR(XLOOKUP(A7361,'Asignacion Nov'!A:A,'Asignacion Nov'!B:B))</f>
        <v>EC-05</v>
      </c>
      <c r="D7361" s="38">
        <v>45626.03685185185</v>
      </c>
      <c r="E7361" s="36" t="s">
        <v>543</v>
      </c>
      <c r="F7361" s="37" t="str">
        <f t="array" ref="F7361">IFERROR(XLOOKUP(E7361,Operadores!A:A,Operadores!B:B))</f>
        <v>CAMJOS</v>
      </c>
      <c r="G7361" s="36" t="s">
        <v>42</v>
      </c>
      <c r="H7361" s="39">
        <v>19.82101</v>
      </c>
      <c r="I7361" s="40">
        <v>225.0</v>
      </c>
      <c r="J7361" s="41">
        <f t="shared" si="5"/>
        <v>4459.72725</v>
      </c>
      <c r="K7361" s="37" t="str">
        <f t="array" ref="K7361">IFERROR(XLOOKUP(G7361,'Tipo de carga'!A:A,'Tipo de carga'!B:B))</f>
        <v>Autoabasto</v>
      </c>
      <c r="L7361" s="37">
        <f t="shared" si="2"/>
        <v>48</v>
      </c>
      <c r="M7361" s="37">
        <f t="shared" si="3"/>
        <v>30</v>
      </c>
      <c r="N7361" s="37">
        <f t="shared" si="4"/>
        <v>11</v>
      </c>
      <c r="O7361" s="37" t="str">
        <f t="array" ref="O7361">IFERROR(XLOOKUP(K7361,'Tipo de carga'!B:B,'Tipo de carga'!C:C))</f>
        <v>Diesel</v>
      </c>
    </row>
    <row r="7362">
      <c r="A7362" s="36">
        <v>1939.0</v>
      </c>
      <c r="B7362" s="37" t="str">
        <f t="array" ref="B7362">IFERROR(XLOOKUP(A7362,'Asignacion Nov'!A:A,'Asignacion Nov'!C:C))</f>
        <v>Full Liver</v>
      </c>
      <c r="C7362" s="37" t="str">
        <f t="array" ref="C7362">IFERROR(XLOOKUP(A7362,'Asignacion Nov'!A:A,'Asignacion Nov'!B:B))</f>
        <v>EC-01</v>
      </c>
      <c r="D7362" s="38">
        <v>45626.00763888889</v>
      </c>
      <c r="E7362" s="36" t="s">
        <v>364</v>
      </c>
      <c r="F7362" s="37" t="str">
        <f t="array" ref="F7362">IFERROR(XLOOKUP(E7362,Operadores!A:A,Operadores!B:B))</f>
        <v>TORBR01</v>
      </c>
      <c r="G7362" s="36" t="s">
        <v>425</v>
      </c>
      <c r="H7362" s="39">
        <v>25.8</v>
      </c>
      <c r="I7362" s="40">
        <v>200.0</v>
      </c>
      <c r="J7362" s="41">
        <f t="shared" si="5"/>
        <v>5160</v>
      </c>
      <c r="K7362" s="37" t="str">
        <f t="array" ref="K7362">IFERROR(XLOOKUP(G7362,'Tipo de carga'!A:A,'Tipo de carga'!B:B))</f>
        <v>Ticket</v>
      </c>
      <c r="L7362" s="37">
        <f t="shared" si="2"/>
        <v>48</v>
      </c>
      <c r="M7362" s="37">
        <f t="shared" si="3"/>
        <v>30</v>
      </c>
      <c r="N7362" s="37">
        <f t="shared" si="4"/>
        <v>11</v>
      </c>
      <c r="O7362" s="37" t="str">
        <f t="array" ref="O7362">IFERROR(XLOOKUP(K7362,'Tipo de carga'!B:B,'Tipo de carga'!C:C))</f>
        <v>Diesel</v>
      </c>
    </row>
    <row r="7363">
      <c r="A7363" s="36">
        <v>1831.0</v>
      </c>
      <c r="B7363" s="37" t="str">
        <f t="array" ref="B7363">IFERROR(XLOOKUP(A7363,'Asignacion Nov'!A:A,'Asignacion Nov'!C:C))</f>
        <v>Full Liver</v>
      </c>
      <c r="C7363" s="37" t="str">
        <f t="array" ref="C7363">IFERROR(XLOOKUP(A7363,'Asignacion Nov'!A:A,'Asignacion Nov'!B:B))</f>
        <v>EC-01</v>
      </c>
      <c r="D7363" s="38">
        <v>45626.01527777778</v>
      </c>
      <c r="E7363" s="36" t="s">
        <v>325</v>
      </c>
      <c r="F7363" s="37" t="str">
        <f t="array" ref="F7363">IFERROR(XLOOKUP(E7363,Operadores!A:A,Operadores!B:B))</f>
        <v>VELOSC</v>
      </c>
      <c r="G7363" s="36" t="s">
        <v>425</v>
      </c>
      <c r="H7363" s="39">
        <v>25.8</v>
      </c>
      <c r="I7363" s="40">
        <v>326.0</v>
      </c>
      <c r="J7363" s="41">
        <f t="shared" si="5"/>
        <v>8410.8</v>
      </c>
      <c r="K7363" s="37" t="str">
        <f t="array" ref="K7363">IFERROR(XLOOKUP(G7363,'Tipo de carga'!A:A,'Tipo de carga'!B:B))</f>
        <v>Ticket</v>
      </c>
      <c r="L7363" s="37">
        <f t="shared" si="2"/>
        <v>48</v>
      </c>
      <c r="M7363" s="37">
        <f t="shared" si="3"/>
        <v>30</v>
      </c>
      <c r="N7363" s="37">
        <f t="shared" si="4"/>
        <v>11</v>
      </c>
      <c r="O7363" s="37" t="str">
        <f t="array" ref="O7363">IFERROR(XLOOKUP(K7363,'Tipo de carga'!B:B,'Tipo de carga'!C:C))</f>
        <v>Diesel</v>
      </c>
    </row>
    <row r="7364">
      <c r="A7364" s="36">
        <v>2023.0</v>
      </c>
      <c r="B7364" s="37" t="str">
        <f t="array" ref="B7364">IFERROR(XLOOKUP(A7364,'Asignacion Nov'!A:A,'Asignacion Nov'!C:C))</f>
        <v>MeLi Asignado TD</v>
      </c>
      <c r="C7364" s="37" t="str">
        <f t="array" ref="C7364">IFERROR(XLOOKUP(A7364,'Asignacion Nov'!A:A,'Asignacion Nov'!B:B))</f>
        <v>EC-05</v>
      </c>
      <c r="D7364" s="38">
        <v>45626.188888888886</v>
      </c>
      <c r="E7364" s="36" t="s">
        <v>575</v>
      </c>
      <c r="F7364" s="37" t="str">
        <f t="array" ref="F7364">IFERROR(XLOOKUP(E7364,Operadores!A:A,Operadores!B:B))</f>
        <v>ESCLUI</v>
      </c>
      <c r="G7364" s="36" t="s">
        <v>425</v>
      </c>
      <c r="H7364" s="39">
        <v>26.19</v>
      </c>
      <c r="I7364" s="40">
        <v>183.0</v>
      </c>
      <c r="J7364" s="41">
        <f t="shared" si="5"/>
        <v>4792.77</v>
      </c>
      <c r="K7364" s="37" t="str">
        <f t="array" ref="K7364">IFERROR(XLOOKUP(G7364,'Tipo de carga'!A:A,'Tipo de carga'!B:B))</f>
        <v>Ticket</v>
      </c>
      <c r="L7364" s="37">
        <f t="shared" si="2"/>
        <v>48</v>
      </c>
      <c r="M7364" s="37">
        <f t="shared" si="3"/>
        <v>30</v>
      </c>
      <c r="N7364" s="37">
        <f t="shared" si="4"/>
        <v>11</v>
      </c>
      <c r="O7364" s="37" t="str">
        <f t="array" ref="O7364">IFERROR(XLOOKUP(K7364,'Tipo de carga'!B:B,'Tipo de carga'!C:C))</f>
        <v>Diesel</v>
      </c>
    </row>
    <row r="7365">
      <c r="A7365" s="36">
        <v>2015.0</v>
      </c>
      <c r="B7365" s="37" t="str">
        <f t="array" ref="B7365">IFERROR(XLOOKUP(A7365,'Asignacion Nov'!A:A,'Asignacion Nov'!C:C))</f>
        <v>MeLi Asignado TD</v>
      </c>
      <c r="C7365" s="37" t="str">
        <f t="array" ref="C7365">IFERROR(XLOOKUP(A7365,'Asignacion Nov'!A:A,'Asignacion Nov'!B:B))</f>
        <v>EC-05</v>
      </c>
      <c r="D7365" s="38">
        <v>45626.22638888889</v>
      </c>
      <c r="E7365" s="36" t="s">
        <v>561</v>
      </c>
      <c r="F7365" s="37" t="str">
        <f t="array" ref="F7365">IFERROR(XLOOKUP(E7365,Operadores!A:A,Operadores!B:B))</f>
        <v>VILYON</v>
      </c>
      <c r="G7365" s="36" t="s">
        <v>425</v>
      </c>
      <c r="H7365" s="39">
        <v>25.49</v>
      </c>
      <c r="I7365" s="40">
        <v>244.0</v>
      </c>
      <c r="J7365" s="41">
        <f t="shared" si="5"/>
        <v>6219.56</v>
      </c>
      <c r="K7365" s="37" t="str">
        <f t="array" ref="K7365">IFERROR(XLOOKUP(G7365,'Tipo de carga'!A:A,'Tipo de carga'!B:B))</f>
        <v>Ticket</v>
      </c>
      <c r="L7365" s="37">
        <f t="shared" si="2"/>
        <v>48</v>
      </c>
      <c r="M7365" s="37">
        <f t="shared" si="3"/>
        <v>30</v>
      </c>
      <c r="N7365" s="37">
        <f t="shared" si="4"/>
        <v>11</v>
      </c>
      <c r="O7365" s="37" t="str">
        <f t="array" ref="O7365">IFERROR(XLOOKUP(K7365,'Tipo de carga'!B:B,'Tipo de carga'!C:C))</f>
        <v>Diesel</v>
      </c>
    </row>
    <row r="7366">
      <c r="A7366" s="36">
        <v>1858.0</v>
      </c>
      <c r="B7366" s="37" t="str">
        <f t="array" ref="B7366">IFERROR(XLOOKUP(A7366,'Asignacion Nov'!A:A,'Asignacion Nov'!C:C))</f>
        <v>Hisense</v>
      </c>
      <c r="C7366" s="37" t="str">
        <f t="array" ref="C7366">IFERROR(XLOOKUP(A7366,'Asignacion Nov'!A:A,'Asignacion Nov'!B:B))</f>
        <v>EC-03</v>
      </c>
      <c r="D7366" s="38">
        <v>45626.240277777775</v>
      </c>
      <c r="E7366" s="36" t="s">
        <v>574</v>
      </c>
      <c r="F7366" s="37" t="str">
        <f t="array" ref="F7366">IFERROR(XLOOKUP(E7366,Operadores!A:A,Operadores!B:B))</f>
        <v>ZABFER</v>
      </c>
      <c r="G7366" s="36" t="s">
        <v>425</v>
      </c>
      <c r="H7366" s="39">
        <v>24.69</v>
      </c>
      <c r="I7366" s="40">
        <v>680.0</v>
      </c>
      <c r="J7366" s="41">
        <f t="shared" si="5"/>
        <v>16789.2</v>
      </c>
      <c r="K7366" s="37" t="str">
        <f t="array" ref="K7366">IFERROR(XLOOKUP(G7366,'Tipo de carga'!A:A,'Tipo de carga'!B:B))</f>
        <v>Ticket</v>
      </c>
      <c r="L7366" s="37">
        <f t="shared" si="2"/>
        <v>48</v>
      </c>
      <c r="M7366" s="37">
        <f t="shared" si="3"/>
        <v>30</v>
      </c>
      <c r="N7366" s="37">
        <f t="shared" si="4"/>
        <v>11</v>
      </c>
      <c r="O7366" s="37" t="str">
        <f t="array" ref="O7366">IFERROR(XLOOKUP(K7366,'Tipo de carga'!B:B,'Tipo de carga'!C:C))</f>
        <v>Diesel</v>
      </c>
    </row>
    <row r="7367">
      <c r="A7367" s="36">
        <v>1762.0</v>
      </c>
      <c r="B7367" s="37" t="str">
        <f t="array" ref="B7367">IFERROR(XLOOKUP(A7367,'Asignacion Nov'!A:A,'Asignacion Nov'!C:C))</f>
        <v>Hisense</v>
      </c>
      <c r="C7367" s="37" t="str">
        <f t="array" ref="C7367">IFERROR(XLOOKUP(A7367,'Asignacion Nov'!A:A,'Asignacion Nov'!B:B))</f>
        <v>EC-03</v>
      </c>
      <c r="D7367" s="38">
        <v>45626.470138888886</v>
      </c>
      <c r="E7367" s="36" t="s">
        <v>538</v>
      </c>
      <c r="F7367" s="37" t="str">
        <f t="array" ref="F7367">IFERROR(XLOOKUP(E7367,Operadores!A:A,Operadores!B:B))</f>
        <v>LOPMA03</v>
      </c>
      <c r="G7367" s="36" t="s">
        <v>425</v>
      </c>
      <c r="H7367" s="39">
        <v>25.3</v>
      </c>
      <c r="I7367" s="40">
        <v>250.0</v>
      </c>
      <c r="J7367" s="41">
        <f t="shared" si="5"/>
        <v>6325</v>
      </c>
      <c r="K7367" s="37" t="str">
        <f t="array" ref="K7367">IFERROR(XLOOKUP(G7367,'Tipo de carga'!A:A,'Tipo de carga'!B:B))</f>
        <v>Ticket</v>
      </c>
      <c r="L7367" s="37">
        <f t="shared" si="2"/>
        <v>48</v>
      </c>
      <c r="M7367" s="37">
        <f t="shared" si="3"/>
        <v>30</v>
      </c>
      <c r="N7367" s="37">
        <f t="shared" si="4"/>
        <v>11</v>
      </c>
      <c r="O7367" s="37" t="str">
        <f t="array" ref="O7367">IFERROR(XLOOKUP(K7367,'Tipo de carga'!B:B,'Tipo de carga'!C:C))</f>
        <v>Diesel</v>
      </c>
    </row>
    <row r="7368">
      <c r="A7368" s="36" t="s">
        <v>118</v>
      </c>
      <c r="B7368" s="37" t="str">
        <f t="array" ref="B7368">IFERROR(XLOOKUP(A7368,'Asignacion Nov'!A:A,'Asignacion Nov'!C:C))</f>
        <v>Sayer Patios y T.</v>
      </c>
      <c r="C7368" s="37" t="str">
        <f t="array" ref="C7368">IFERROR(XLOOKUP(A7368,'Asignacion Nov'!A:A,'Asignacion Nov'!B:B))</f>
        <v>EC-04</v>
      </c>
      <c r="D7368" s="38">
        <v>45626.524305555555</v>
      </c>
      <c r="E7368" s="36" t="s">
        <v>306</v>
      </c>
      <c r="F7368" s="37" t="str">
        <f t="array" ref="F7368">IFERROR(XLOOKUP(E7368,Operadores!A:A,Operadores!B:B))</f>
        <v>TAMDAV</v>
      </c>
      <c r="G7368" s="36" t="s">
        <v>425</v>
      </c>
      <c r="H7368" s="39">
        <v>25.65</v>
      </c>
      <c r="I7368" s="40">
        <v>281.0</v>
      </c>
      <c r="J7368" s="41">
        <f t="shared" si="5"/>
        <v>7207.65</v>
      </c>
      <c r="K7368" s="37" t="str">
        <f t="array" ref="K7368">IFERROR(XLOOKUP(G7368,'Tipo de carga'!A:A,'Tipo de carga'!B:B))</f>
        <v>Ticket</v>
      </c>
      <c r="L7368" s="37">
        <f t="shared" si="2"/>
        <v>48</v>
      </c>
      <c r="M7368" s="37">
        <f t="shared" si="3"/>
        <v>30</v>
      </c>
      <c r="N7368" s="37">
        <f t="shared" si="4"/>
        <v>11</v>
      </c>
      <c r="O7368" s="37" t="str">
        <f t="array" ref="O7368">IFERROR(XLOOKUP(K7368,'Tipo de carga'!B:B,'Tipo de carga'!C:C))</f>
        <v>Diesel</v>
      </c>
    </row>
    <row r="7369">
      <c r="A7369" s="36">
        <v>1975.0</v>
      </c>
      <c r="B7369" s="37" t="str">
        <f t="array" ref="B7369">IFERROR(XLOOKUP(A7369,'Asignacion Nov'!A:A,'Asignacion Nov'!C:C))</f>
        <v>Sayer Expo</v>
      </c>
      <c r="C7369" s="37" t="str">
        <f t="array" ref="C7369">IFERROR(XLOOKUP(A7369,'Asignacion Nov'!A:A,'Asignacion Nov'!B:B))</f>
        <v>EC-04</v>
      </c>
      <c r="D7369" s="38">
        <v>45626.64166666667</v>
      </c>
      <c r="E7369" s="36" t="s">
        <v>465</v>
      </c>
      <c r="F7369" s="37" t="str">
        <f t="array" ref="F7369">IFERROR(XLOOKUP(E7369,Operadores!A:A,Operadores!B:B))</f>
        <v>SANMAN</v>
      </c>
      <c r="G7369" s="36" t="s">
        <v>425</v>
      </c>
      <c r="H7369" s="39">
        <v>26.29</v>
      </c>
      <c r="I7369" s="40">
        <v>380.0</v>
      </c>
      <c r="J7369" s="41">
        <f t="shared" si="5"/>
        <v>9990.2</v>
      </c>
      <c r="K7369" s="37" t="str">
        <f t="array" ref="K7369">IFERROR(XLOOKUP(G7369,'Tipo de carga'!A:A,'Tipo de carga'!B:B))</f>
        <v>Ticket</v>
      </c>
      <c r="L7369" s="37">
        <f t="shared" si="2"/>
        <v>48</v>
      </c>
      <c r="M7369" s="37">
        <f t="shared" si="3"/>
        <v>30</v>
      </c>
      <c r="N7369" s="37">
        <f t="shared" si="4"/>
        <v>11</v>
      </c>
      <c r="O7369" s="37" t="str">
        <f t="array" ref="O7369">IFERROR(XLOOKUP(K7369,'Tipo de carga'!B:B,'Tipo de carga'!C:C))</f>
        <v>Diesel</v>
      </c>
    </row>
    <row r="7370">
      <c r="A7370" s="36">
        <v>1938.0</v>
      </c>
      <c r="B7370" s="37" t="str">
        <f t="array" ref="B7370">IFERROR(XLOOKUP(A7370,'Asignacion Nov'!A:A,'Asignacion Nov'!C:C))</f>
        <v>Sayer Sencillo</v>
      </c>
      <c r="C7370" s="37" t="str">
        <f t="array" ref="C7370">IFERROR(XLOOKUP(A7370,'Asignacion Nov'!A:A,'Asignacion Nov'!B:B))</f>
        <v>EC-04</v>
      </c>
      <c r="D7370" s="38">
        <v>45626.65416666667</v>
      </c>
      <c r="E7370" s="36" t="s">
        <v>38</v>
      </c>
      <c r="F7370" s="37" t="str">
        <f t="array" ref="F7370">IFERROR(XLOOKUP(E7370,Operadores!A:A,Operadores!B:B))</f>
        <v>SOSCA01</v>
      </c>
      <c r="G7370" s="36" t="s">
        <v>425</v>
      </c>
      <c r="H7370" s="39">
        <v>26.29</v>
      </c>
      <c r="I7370" s="40">
        <v>456.0</v>
      </c>
      <c r="J7370" s="41">
        <f t="shared" si="5"/>
        <v>11988.24</v>
      </c>
      <c r="K7370" s="37" t="str">
        <f t="array" ref="K7370">IFERROR(XLOOKUP(G7370,'Tipo de carga'!A:A,'Tipo de carga'!B:B))</f>
        <v>Ticket</v>
      </c>
      <c r="L7370" s="37">
        <f t="shared" si="2"/>
        <v>48</v>
      </c>
      <c r="M7370" s="37">
        <f t="shared" si="3"/>
        <v>30</v>
      </c>
      <c r="N7370" s="37">
        <f t="shared" si="4"/>
        <v>11</v>
      </c>
      <c r="O7370" s="37" t="str">
        <f t="array" ref="O7370">IFERROR(XLOOKUP(K7370,'Tipo de carga'!B:B,'Tipo de carga'!C:C))</f>
        <v>Diesel</v>
      </c>
    </row>
    <row r="7371">
      <c r="A7371" s="36">
        <v>1834.0</v>
      </c>
      <c r="B7371" s="37" t="str">
        <f t="array" ref="B7371">IFERROR(XLOOKUP(A7371,'Asignacion Nov'!A:A,'Asignacion Nov'!C:C))</f>
        <v>Sayer Full</v>
      </c>
      <c r="C7371" s="37" t="str">
        <f t="array" ref="C7371">IFERROR(XLOOKUP(A7371,'Asignacion Nov'!A:A,'Asignacion Nov'!B:B))</f>
        <v>EC-04</v>
      </c>
      <c r="D7371" s="38">
        <v>45626.66388888889</v>
      </c>
      <c r="E7371" s="36" t="s">
        <v>509</v>
      </c>
      <c r="F7371" s="37" t="str">
        <f t="array" ref="F7371">IFERROR(XLOOKUP(E7371,Operadores!A:A,Operadores!B:B))</f>
        <v>LEMMIG</v>
      </c>
      <c r="G7371" s="36" t="s">
        <v>425</v>
      </c>
      <c r="H7371" s="39">
        <v>26.29</v>
      </c>
      <c r="I7371" s="40">
        <v>274.0</v>
      </c>
      <c r="J7371" s="41">
        <f t="shared" si="5"/>
        <v>7203.46</v>
      </c>
      <c r="K7371" s="37" t="str">
        <f t="array" ref="K7371">IFERROR(XLOOKUP(G7371,'Tipo de carga'!A:A,'Tipo de carga'!B:B))</f>
        <v>Ticket</v>
      </c>
      <c r="L7371" s="37">
        <f t="shared" si="2"/>
        <v>48</v>
      </c>
      <c r="M7371" s="37">
        <f t="shared" si="3"/>
        <v>30</v>
      </c>
      <c r="N7371" s="37">
        <f t="shared" si="4"/>
        <v>11</v>
      </c>
      <c r="O7371" s="37" t="str">
        <f t="array" ref="O7371">IFERROR(XLOOKUP(K7371,'Tipo de carga'!B:B,'Tipo de carga'!C:C))</f>
        <v>Diesel</v>
      </c>
    </row>
    <row r="7372">
      <c r="A7372" s="36">
        <v>1834.0</v>
      </c>
      <c r="B7372" s="37" t="str">
        <f t="array" ref="B7372">IFERROR(XLOOKUP(A7372,'Asignacion Nov'!A:A,'Asignacion Nov'!C:C))</f>
        <v>Sayer Full</v>
      </c>
      <c r="C7372" s="37" t="str">
        <f t="array" ref="C7372">IFERROR(XLOOKUP(A7372,'Asignacion Nov'!A:A,'Asignacion Nov'!B:B))</f>
        <v>EC-04</v>
      </c>
      <c r="D7372" s="38">
        <v>45626.674305555556</v>
      </c>
      <c r="E7372" s="36" t="s">
        <v>509</v>
      </c>
      <c r="F7372" s="37" t="str">
        <f t="array" ref="F7372">IFERROR(XLOOKUP(E7372,Operadores!A:A,Operadores!B:B))</f>
        <v>LEMMIG</v>
      </c>
      <c r="G7372" s="36" t="s">
        <v>425</v>
      </c>
      <c r="H7372" s="39">
        <v>26.29</v>
      </c>
      <c r="I7372" s="40">
        <v>571.0</v>
      </c>
      <c r="J7372" s="41">
        <f t="shared" si="5"/>
        <v>15011.59</v>
      </c>
      <c r="K7372" s="37" t="str">
        <f t="array" ref="K7372">IFERROR(XLOOKUP(G7372,'Tipo de carga'!A:A,'Tipo de carga'!B:B))</f>
        <v>Ticket</v>
      </c>
      <c r="L7372" s="37">
        <f t="shared" si="2"/>
        <v>48</v>
      </c>
      <c r="M7372" s="37">
        <f t="shared" si="3"/>
        <v>30</v>
      </c>
      <c r="N7372" s="37">
        <f t="shared" si="4"/>
        <v>11</v>
      </c>
      <c r="O7372" s="37" t="str">
        <f t="array" ref="O7372">IFERROR(XLOOKUP(K7372,'Tipo de carga'!B:B,'Tipo de carga'!C:C))</f>
        <v>Diesel</v>
      </c>
    </row>
    <row r="7373">
      <c r="A7373" s="36">
        <v>1938.0</v>
      </c>
      <c r="B7373" s="37" t="str">
        <f t="array" ref="B7373">IFERROR(XLOOKUP(A7373,'Asignacion Nov'!A:A,'Asignacion Nov'!C:C))</f>
        <v>Sayer Sencillo</v>
      </c>
      <c r="C7373" s="37" t="str">
        <f t="array" ref="C7373">IFERROR(XLOOKUP(A7373,'Asignacion Nov'!A:A,'Asignacion Nov'!B:B))</f>
        <v>EC-04</v>
      </c>
      <c r="D7373" s="38">
        <v>45626.69097222222</v>
      </c>
      <c r="E7373" s="36" t="s">
        <v>38</v>
      </c>
      <c r="F7373" s="37" t="str">
        <f t="array" ref="F7373">IFERROR(XLOOKUP(E7373,Operadores!A:A,Operadores!B:B))</f>
        <v>SOSCA01</v>
      </c>
      <c r="G7373" s="36" t="s">
        <v>425</v>
      </c>
      <c r="H7373" s="39">
        <v>26.29</v>
      </c>
      <c r="I7373" s="40">
        <v>183.0</v>
      </c>
      <c r="J7373" s="41">
        <f t="shared" si="5"/>
        <v>4811.07</v>
      </c>
      <c r="K7373" s="37" t="str">
        <f t="array" ref="K7373">IFERROR(XLOOKUP(G7373,'Tipo de carga'!A:A,'Tipo de carga'!B:B))</f>
        <v>Ticket</v>
      </c>
      <c r="L7373" s="37">
        <f t="shared" si="2"/>
        <v>48</v>
      </c>
      <c r="M7373" s="37">
        <f t="shared" si="3"/>
        <v>30</v>
      </c>
      <c r="N7373" s="37">
        <f t="shared" si="4"/>
        <v>11</v>
      </c>
      <c r="O7373" s="37" t="str">
        <f t="array" ref="O7373">IFERROR(XLOOKUP(K7373,'Tipo de carga'!B:B,'Tipo de carga'!C:C))</f>
        <v>Diesel</v>
      </c>
    </row>
    <row r="7374">
      <c r="A7374" s="36">
        <v>1939.0</v>
      </c>
      <c r="B7374" s="37" t="str">
        <f t="array" ref="B7374">IFERROR(XLOOKUP(A7374,'Asignacion Nov'!A:A,'Asignacion Nov'!C:C))</f>
        <v>Full Liver</v>
      </c>
      <c r="C7374" s="37" t="str">
        <f t="array" ref="C7374">IFERROR(XLOOKUP(A7374,'Asignacion Nov'!A:A,'Asignacion Nov'!B:B))</f>
        <v>EC-01</v>
      </c>
      <c r="D7374" s="38">
        <v>45626.819444444445</v>
      </c>
      <c r="E7374" s="36" t="s">
        <v>364</v>
      </c>
      <c r="F7374" s="37" t="str">
        <f t="array" ref="F7374">IFERROR(XLOOKUP(E7374,Operadores!A:A,Operadores!B:B))</f>
        <v>TORBR01</v>
      </c>
      <c r="G7374" s="36" t="s">
        <v>425</v>
      </c>
      <c r="H7374" s="39">
        <v>25.51</v>
      </c>
      <c r="I7374" s="40">
        <v>221.0</v>
      </c>
      <c r="J7374" s="41">
        <f t="shared" si="5"/>
        <v>5637.71</v>
      </c>
      <c r="K7374" s="37" t="str">
        <f t="array" ref="K7374">IFERROR(XLOOKUP(G7374,'Tipo de carga'!A:A,'Tipo de carga'!B:B))</f>
        <v>Ticket</v>
      </c>
      <c r="L7374" s="37">
        <f t="shared" si="2"/>
        <v>48</v>
      </c>
      <c r="M7374" s="37">
        <f t="shared" si="3"/>
        <v>30</v>
      </c>
      <c r="N7374" s="37">
        <f t="shared" si="4"/>
        <v>11</v>
      </c>
      <c r="O7374" s="37" t="str">
        <f t="array" ref="O7374">IFERROR(XLOOKUP(K7374,'Tipo de carga'!B:B,'Tipo de carga'!C:C))</f>
        <v>Diesel</v>
      </c>
    </row>
    <row r="7375">
      <c r="A7375" s="36">
        <v>1738.0</v>
      </c>
      <c r="B7375" s="37" t="str">
        <f t="array" ref="B7375">IFERROR(XLOOKUP(A7375,'Asignacion Nov'!A:A,'Asignacion Nov'!C:C))</f>
        <v>Wm Full</v>
      </c>
      <c r="C7375" s="37" t="str">
        <f t="array" ref="C7375">IFERROR(XLOOKUP(A7375,'Asignacion Nov'!A:A,'Asignacion Nov'!B:B))</f>
        <v>EC-08</v>
      </c>
      <c r="D7375" s="38">
        <v>45626.839583333334</v>
      </c>
      <c r="E7375" s="36" t="s">
        <v>295</v>
      </c>
      <c r="F7375" s="37" t="str">
        <f t="array" ref="F7375">IFERROR(XLOOKUP(E7375,Operadores!A:A,Operadores!B:B))</f>
        <v>PEROMA</v>
      </c>
      <c r="G7375" s="36" t="s">
        <v>425</v>
      </c>
      <c r="H7375" s="39">
        <v>25.39</v>
      </c>
      <c r="I7375" s="40">
        <v>378.0</v>
      </c>
      <c r="J7375" s="41">
        <f t="shared" si="5"/>
        <v>9597.42</v>
      </c>
      <c r="K7375" s="37" t="str">
        <f t="array" ref="K7375">IFERROR(XLOOKUP(G7375,'Tipo de carga'!A:A,'Tipo de carga'!B:B))</f>
        <v>Ticket</v>
      </c>
      <c r="L7375" s="37">
        <f t="shared" si="2"/>
        <v>48</v>
      </c>
      <c r="M7375" s="37">
        <f t="shared" si="3"/>
        <v>30</v>
      </c>
      <c r="N7375" s="37">
        <f t="shared" si="4"/>
        <v>11</v>
      </c>
      <c r="O7375" s="37" t="str">
        <f t="array" ref="O7375">IFERROR(XLOOKUP(K7375,'Tipo de carga'!B:B,'Tipo de carga'!C:C))</f>
        <v>Diesel</v>
      </c>
    </row>
    <row r="7376">
      <c r="A7376" s="36">
        <v>1917.0</v>
      </c>
      <c r="B7376" s="37" t="str">
        <f t="array" ref="B7376">IFERROR(XLOOKUP(A7376,'Asignacion Nov'!A:A,'Asignacion Nov'!C:C))</f>
        <v>MeLi asignado SD</v>
      </c>
      <c r="C7376" s="37" t="str">
        <f t="array" ref="C7376">IFERROR(XLOOKUP(A7376,'Asignacion Nov'!A:A,'Asignacion Nov'!B:B))</f>
        <v>EC-05</v>
      </c>
      <c r="D7376" s="38">
        <v>45626.69097222222</v>
      </c>
      <c r="E7376" s="36" t="s">
        <v>17</v>
      </c>
      <c r="F7376" s="37" t="str">
        <f t="array" ref="F7376">IFERROR(XLOOKUP(E7376,Operadores!A:A,Operadores!B:B))</f>
        <v>ARASAL</v>
      </c>
      <c r="G7376" s="36" t="s">
        <v>311</v>
      </c>
      <c r="H7376" s="39">
        <v>12.99</v>
      </c>
      <c r="I7376" s="40">
        <v>299.359</v>
      </c>
      <c r="J7376" s="41">
        <f t="shared" si="5"/>
        <v>3888.67341</v>
      </c>
      <c r="K7376" s="37" t="str">
        <f t="array" ref="K7376">IFERROR(XLOOKUP(G7376,'Tipo de carga'!A:A,'Tipo de carga'!B:B))</f>
        <v>Natgas</v>
      </c>
      <c r="L7376" s="37">
        <f t="shared" si="2"/>
        <v>48</v>
      </c>
      <c r="M7376" s="37">
        <f t="shared" si="3"/>
        <v>30</v>
      </c>
      <c r="N7376" s="37">
        <f t="shared" si="4"/>
        <v>11</v>
      </c>
      <c r="O7376" s="37" t="str">
        <f t="array" ref="O7376">IFERROR(XLOOKUP(K7376,'Tipo de carga'!B:B,'Tipo de carga'!C:C))</f>
        <v>GNC</v>
      </c>
    </row>
    <row r="7377">
      <c r="A7377" s="36">
        <v>1912.0</v>
      </c>
      <c r="B7377" s="37" t="str">
        <f t="array" ref="B7377">IFERROR(XLOOKUP(A7377,'Asignacion Nov'!A:A,'Asignacion Nov'!C:C))</f>
        <v>MeLi asignado SD</v>
      </c>
      <c r="C7377" s="37" t="str">
        <f t="array" ref="C7377">IFERROR(XLOOKUP(A7377,'Asignacion Nov'!A:A,'Asignacion Nov'!B:B))</f>
        <v>EC-05</v>
      </c>
      <c r="D7377" s="38">
        <v>45626.0</v>
      </c>
      <c r="E7377" s="36" t="s">
        <v>345</v>
      </c>
      <c r="F7377" s="37" t="str">
        <f t="array" ref="F7377">IFERROR(XLOOKUP(E7377,Operadores!A:A,Operadores!B:B))</f>
        <v>PARMI</v>
      </c>
      <c r="G7377" s="36" t="s">
        <v>315</v>
      </c>
      <c r="H7377" s="39">
        <v>10.65</v>
      </c>
      <c r="I7377" s="40">
        <v>280.0</v>
      </c>
      <c r="J7377" s="41">
        <f t="shared" si="5"/>
        <v>2982</v>
      </c>
      <c r="K7377" s="37" t="str">
        <f t="array" ref="K7377">IFERROR(XLOOKUP(G7377,'Tipo de carga'!A:A,'Tipo de carga'!B:B))</f>
        <v>COMSUSTENTA</v>
      </c>
      <c r="L7377" s="37">
        <f t="shared" si="2"/>
        <v>48</v>
      </c>
      <c r="M7377" s="37">
        <f t="shared" si="3"/>
        <v>30</v>
      </c>
      <c r="N7377" s="37">
        <f t="shared" si="4"/>
        <v>11</v>
      </c>
      <c r="O7377" s="37" t="str">
        <f t="array" ref="O7377">IFERROR(XLOOKUP(K7377,'Tipo de carga'!B:B,'Tipo de carga'!C:C))</f>
        <v>GNC</v>
      </c>
    </row>
    <row r="7378">
      <c r="A7378" s="36">
        <v>1919.0</v>
      </c>
      <c r="B7378" s="37" t="str">
        <f t="array" ref="B7378">IFERROR(XLOOKUP(A7378,'Asignacion Nov'!A:A,'Asignacion Nov'!C:C))</f>
        <v>MeLi Ded Puebla</v>
      </c>
      <c r="C7378" s="37" t="str">
        <f t="array" ref="C7378">IFERROR(XLOOKUP(A7378,'Asignacion Nov'!A:A,'Asignacion Nov'!B:B))</f>
        <v>EC-05</v>
      </c>
      <c r="D7378" s="38">
        <v>45626.0</v>
      </c>
      <c r="E7378" s="36" t="s">
        <v>314</v>
      </c>
      <c r="F7378" s="37" t="str">
        <f t="array" ref="F7378">IFERROR(XLOOKUP(E7378,Operadores!A:A,Operadores!B:B))</f>
        <v>HERRE</v>
      </c>
      <c r="G7378" s="36" t="s">
        <v>315</v>
      </c>
      <c r="H7378" s="39">
        <v>10.65</v>
      </c>
      <c r="I7378" s="40">
        <v>228.0</v>
      </c>
      <c r="J7378" s="41">
        <f t="shared" si="5"/>
        <v>2428.2</v>
      </c>
      <c r="K7378" s="37" t="str">
        <f t="array" ref="K7378">IFERROR(XLOOKUP(G7378,'Tipo de carga'!A:A,'Tipo de carga'!B:B))</f>
        <v>COMSUSTENTA</v>
      </c>
      <c r="L7378" s="37">
        <f t="shared" si="2"/>
        <v>48</v>
      </c>
      <c r="M7378" s="37">
        <f t="shared" si="3"/>
        <v>30</v>
      </c>
      <c r="N7378" s="37">
        <f t="shared" si="4"/>
        <v>11</v>
      </c>
      <c r="O7378" s="37" t="str">
        <f t="array" ref="O7378">IFERROR(XLOOKUP(K7378,'Tipo de carga'!B:B,'Tipo de carga'!C:C))</f>
        <v>GNC</v>
      </c>
    </row>
    <row r="7379">
      <c r="A7379" s="36">
        <v>1928.0</v>
      </c>
      <c r="B7379" s="37" t="str">
        <f t="array" ref="B7379">IFERROR(XLOOKUP(A7379,'Asignacion Nov'!A:A,'Asignacion Nov'!C:C))</f>
        <v>MeLi Ded Puebla</v>
      </c>
      <c r="C7379" s="37" t="str">
        <f t="array" ref="C7379">IFERROR(XLOOKUP(A7379,'Asignacion Nov'!A:A,'Asignacion Nov'!B:B))</f>
        <v>EC-05</v>
      </c>
      <c r="D7379" s="38">
        <v>45626.0</v>
      </c>
      <c r="E7379" s="36" t="s">
        <v>319</v>
      </c>
      <c r="F7379" s="37" t="str">
        <f t="array" ref="F7379">IFERROR(XLOOKUP(E7379,Operadores!A:A,Operadores!B:B))</f>
        <v>BARPED</v>
      </c>
      <c r="G7379" s="36" t="s">
        <v>315</v>
      </c>
      <c r="H7379" s="39">
        <v>10.65</v>
      </c>
      <c r="I7379" s="40">
        <v>281.0</v>
      </c>
      <c r="J7379" s="41">
        <f t="shared" si="5"/>
        <v>2992.65</v>
      </c>
      <c r="K7379" s="37" t="str">
        <f t="array" ref="K7379">IFERROR(XLOOKUP(G7379,'Tipo de carga'!A:A,'Tipo de carga'!B:B))</f>
        <v>COMSUSTENTA</v>
      </c>
      <c r="L7379" s="37">
        <f t="shared" si="2"/>
        <v>48</v>
      </c>
      <c r="M7379" s="37">
        <f t="shared" si="3"/>
        <v>30</v>
      </c>
      <c r="N7379" s="37">
        <f t="shared" si="4"/>
        <v>11</v>
      </c>
      <c r="O7379" s="37" t="str">
        <f t="array" ref="O7379">IFERROR(XLOOKUP(K7379,'Tipo de carga'!B:B,'Tipo de carga'!C:C))</f>
        <v>GNC</v>
      </c>
    </row>
    <row r="7380">
      <c r="A7380" s="36">
        <v>1994.0</v>
      </c>
      <c r="B7380" s="37" t="str">
        <f t="array" ref="B7380">IFERROR(XLOOKUP(A7380,'Asignacion Dic'!A:A,'Asignacion Dic'!C:C))</f>
        <v>MeLi Dedicado TD</v>
      </c>
      <c r="C7380" s="37" t="str">
        <f t="array" ref="C7380">IFERROR(XLOOKUP(A7380,'Asignacion Dic'!A:A,'Asignacion Dic'!B:B))</f>
        <v>EC-05</v>
      </c>
      <c r="D7380" s="38">
        <v>45627.974074074074</v>
      </c>
      <c r="E7380" s="36" t="s">
        <v>339</v>
      </c>
      <c r="F7380" s="37" t="str">
        <f t="array" ref="F7380">IFERROR(XLOOKUP(E7380,Operadores!A:A,Operadores!B:B))</f>
        <v>ESCJOR</v>
      </c>
      <c r="G7380" s="36" t="s">
        <v>72</v>
      </c>
      <c r="H7380" s="39">
        <v>20.208946</v>
      </c>
      <c r="I7380" s="40">
        <v>462.0</v>
      </c>
      <c r="J7380" s="41">
        <f t="shared" si="5"/>
        <v>9336.533052</v>
      </c>
      <c r="K7380" s="37" t="str">
        <f t="array" ref="K7380">IFERROR(XLOOKUP(G7380,'Tipo de carga'!A:A,'Tipo de carga'!B:B))</f>
        <v>Autoabasto</v>
      </c>
      <c r="L7380" s="37">
        <f t="shared" si="2"/>
        <v>49</v>
      </c>
      <c r="M7380" s="37">
        <f t="shared" si="3"/>
        <v>1</v>
      </c>
      <c r="N7380" s="37">
        <f t="shared" si="4"/>
        <v>12</v>
      </c>
      <c r="O7380" s="37" t="str">
        <f t="array" ref="O7380">IFERROR(XLOOKUP(K7380,'Tipo de carga'!B:B,'Tipo de carga'!C:C))</f>
        <v>Diesel</v>
      </c>
    </row>
    <row r="7381">
      <c r="A7381" s="36">
        <v>1741.0</v>
      </c>
      <c r="B7381" s="37" t="str">
        <f t="array" ref="B7381">IFERROR(XLOOKUP(A7381,'Asignacion Dic'!A:A,'Asignacion Dic'!C:C))</f>
        <v>Hisense</v>
      </c>
      <c r="C7381" s="37" t="str">
        <f t="array" ref="C7381">IFERROR(XLOOKUP(A7381,'Asignacion Dic'!A:A,'Asignacion Dic'!B:B))</f>
        <v>EC-03</v>
      </c>
      <c r="D7381" s="38">
        <v>45627.93289351852</v>
      </c>
      <c r="E7381" s="36" t="s">
        <v>76</v>
      </c>
      <c r="F7381" s="37" t="str">
        <f t="array" ref="F7381">IFERROR(XLOOKUP(E7381,Operadores!A:A,Operadores!B:B))</f>
        <v>GALSA</v>
      </c>
      <c r="G7381" s="36" t="s">
        <v>72</v>
      </c>
      <c r="H7381" s="39">
        <v>20.208946</v>
      </c>
      <c r="I7381" s="40">
        <v>359.0</v>
      </c>
      <c r="J7381" s="41">
        <f t="shared" si="5"/>
        <v>7255.011614</v>
      </c>
      <c r="K7381" s="37" t="str">
        <f t="array" ref="K7381">IFERROR(XLOOKUP(G7381,'Tipo de carga'!A:A,'Tipo de carga'!B:B))</f>
        <v>Autoabasto</v>
      </c>
      <c r="L7381" s="37">
        <f t="shared" si="2"/>
        <v>49</v>
      </c>
      <c r="M7381" s="37">
        <f t="shared" si="3"/>
        <v>1</v>
      </c>
      <c r="N7381" s="37">
        <f t="shared" si="4"/>
        <v>12</v>
      </c>
      <c r="O7381" s="37" t="str">
        <f t="array" ref="O7381">IFERROR(XLOOKUP(K7381,'Tipo de carga'!B:B,'Tipo de carga'!C:C))</f>
        <v>Diesel</v>
      </c>
    </row>
    <row r="7382">
      <c r="A7382" s="36">
        <v>2087.0</v>
      </c>
      <c r="B7382" s="37" t="str">
        <f t="array" ref="B7382">IFERROR(XLOOKUP(A7382,'Asignacion Dic'!A:A,'Asignacion Dic'!C:C))</f>
        <v>MeLi asignado SD</v>
      </c>
      <c r="C7382" s="37" t="str">
        <f t="array" ref="C7382">IFERROR(XLOOKUP(A7382,'Asignacion Dic'!A:A,'Asignacion Dic'!B:B))</f>
        <v>EC-05</v>
      </c>
      <c r="D7382" s="38">
        <v>45627.8315162037</v>
      </c>
      <c r="E7382" s="36" t="s">
        <v>175</v>
      </c>
      <c r="F7382" s="37" t="str">
        <f t="array" ref="F7382">IFERROR(XLOOKUP(E7382,Operadores!A:A,Operadores!B:B))</f>
        <v>PERRIC</v>
      </c>
      <c r="G7382" s="36" t="s">
        <v>72</v>
      </c>
      <c r="H7382" s="39">
        <v>20.208946</v>
      </c>
      <c r="I7382" s="40">
        <v>452.0</v>
      </c>
      <c r="J7382" s="41">
        <f t="shared" si="5"/>
        <v>9134.443592</v>
      </c>
      <c r="K7382" s="37" t="str">
        <f t="array" ref="K7382">IFERROR(XLOOKUP(G7382,'Tipo de carga'!A:A,'Tipo de carga'!B:B))</f>
        <v>Autoabasto</v>
      </c>
      <c r="L7382" s="37">
        <f t="shared" si="2"/>
        <v>49</v>
      </c>
      <c r="M7382" s="37">
        <f t="shared" si="3"/>
        <v>1</v>
      </c>
      <c r="N7382" s="37">
        <f t="shared" si="4"/>
        <v>12</v>
      </c>
      <c r="O7382" s="37" t="str">
        <f t="array" ref="O7382">IFERROR(XLOOKUP(K7382,'Tipo de carga'!B:B,'Tipo de carga'!C:C))</f>
        <v>Diesel</v>
      </c>
    </row>
    <row r="7383">
      <c r="A7383" s="36">
        <v>1989.0</v>
      </c>
      <c r="B7383" s="37" t="str">
        <f t="array" ref="B7383">IFERROR(XLOOKUP(A7383,'Asignacion Dic'!A:A,'Asignacion Dic'!C:C))</f>
        <v>MeLi asignado SD</v>
      </c>
      <c r="C7383" s="37" t="str">
        <f t="array" ref="C7383">IFERROR(XLOOKUP(A7383,'Asignacion Dic'!A:A,'Asignacion Dic'!B:B))</f>
        <v>EC-05</v>
      </c>
      <c r="D7383" s="38">
        <v>45627.80216435185</v>
      </c>
      <c r="E7383" s="36" t="s">
        <v>220</v>
      </c>
      <c r="F7383" s="37" t="str">
        <f t="array" ref="F7383">IFERROR(XLOOKUP(E7383,Operadores!A:A,Operadores!B:B))</f>
        <v>CARCRI01</v>
      </c>
      <c r="G7383" s="36" t="s">
        <v>72</v>
      </c>
      <c r="H7383" s="39">
        <v>20.208946</v>
      </c>
      <c r="I7383" s="40">
        <v>562.0</v>
      </c>
      <c r="J7383" s="41">
        <f t="shared" si="5"/>
        <v>11357.42765</v>
      </c>
      <c r="K7383" s="37" t="str">
        <f t="array" ref="K7383">IFERROR(XLOOKUP(G7383,'Tipo de carga'!A:A,'Tipo de carga'!B:B))</f>
        <v>Autoabasto</v>
      </c>
      <c r="L7383" s="37">
        <f t="shared" si="2"/>
        <v>49</v>
      </c>
      <c r="M7383" s="37">
        <f t="shared" si="3"/>
        <v>1</v>
      </c>
      <c r="N7383" s="37">
        <f t="shared" si="4"/>
        <v>12</v>
      </c>
      <c r="O7383" s="37" t="str">
        <f t="array" ref="O7383">IFERROR(XLOOKUP(K7383,'Tipo de carga'!B:B,'Tipo de carga'!C:C))</f>
        <v>Diesel</v>
      </c>
    </row>
    <row r="7384">
      <c r="A7384" s="36">
        <v>1939.0</v>
      </c>
      <c r="B7384" s="37" t="str">
        <f t="array" ref="B7384">IFERROR(XLOOKUP(A7384,'Asignacion Dic'!A:A,'Asignacion Dic'!C:C))</f>
        <v>Full Liver</v>
      </c>
      <c r="C7384" s="37" t="str">
        <f t="array" ref="C7384">IFERROR(XLOOKUP(A7384,'Asignacion Dic'!A:A,'Asignacion Dic'!B:B))</f>
        <v>EC-01</v>
      </c>
      <c r="D7384" s="38">
        <v>45627.784849537034</v>
      </c>
      <c r="E7384" s="36" t="s">
        <v>364</v>
      </c>
      <c r="F7384" s="37" t="str">
        <f t="array" ref="F7384">IFERROR(XLOOKUP(E7384,Operadores!A:A,Operadores!B:B))</f>
        <v>TORBR01</v>
      </c>
      <c r="G7384" s="36" t="s">
        <v>72</v>
      </c>
      <c r="H7384" s="39">
        <v>20.208946</v>
      </c>
      <c r="I7384" s="40">
        <v>558.0</v>
      </c>
      <c r="J7384" s="41">
        <f t="shared" si="5"/>
        <v>11276.59187</v>
      </c>
      <c r="K7384" s="37" t="str">
        <f t="array" ref="K7384">IFERROR(XLOOKUP(G7384,'Tipo de carga'!A:A,'Tipo de carga'!B:B))</f>
        <v>Autoabasto</v>
      </c>
      <c r="L7384" s="37">
        <f t="shared" si="2"/>
        <v>49</v>
      </c>
      <c r="M7384" s="37">
        <f t="shared" si="3"/>
        <v>1</v>
      </c>
      <c r="N7384" s="37">
        <f t="shared" si="4"/>
        <v>12</v>
      </c>
      <c r="O7384" s="37" t="str">
        <f t="array" ref="O7384">IFERROR(XLOOKUP(K7384,'Tipo de carga'!B:B,'Tipo de carga'!C:C))</f>
        <v>Diesel</v>
      </c>
    </row>
    <row r="7385">
      <c r="A7385" s="36">
        <v>1855.0</v>
      </c>
      <c r="B7385" s="37" t="str">
        <f t="array" ref="B7385">IFERROR(XLOOKUP(A7385,'Asignacion Dic'!A:A,'Asignacion Dic'!C:C))</f>
        <v>Circuitos</v>
      </c>
      <c r="C7385" s="37" t="str">
        <f t="array" ref="C7385">IFERROR(XLOOKUP(A7385,'Asignacion Dic'!A:A,'Asignacion Dic'!B:B))</f>
        <v>EC-03</v>
      </c>
      <c r="D7385" s="38">
        <v>45627.773680555554</v>
      </c>
      <c r="E7385" s="36" t="s">
        <v>328</v>
      </c>
      <c r="F7385" s="37" t="str">
        <f t="array" ref="F7385">IFERROR(XLOOKUP(E7385,Operadores!A:A,Operadores!B:B))</f>
        <v>REYPED</v>
      </c>
      <c r="G7385" s="36" t="s">
        <v>72</v>
      </c>
      <c r="H7385" s="39">
        <v>20.208946</v>
      </c>
      <c r="I7385" s="40">
        <v>817.0</v>
      </c>
      <c r="J7385" s="41">
        <f t="shared" si="5"/>
        <v>16510.70888</v>
      </c>
      <c r="K7385" s="37" t="str">
        <f t="array" ref="K7385">IFERROR(XLOOKUP(G7385,'Tipo de carga'!A:A,'Tipo de carga'!B:B))</f>
        <v>Autoabasto</v>
      </c>
      <c r="L7385" s="37">
        <f t="shared" si="2"/>
        <v>49</v>
      </c>
      <c r="M7385" s="37">
        <f t="shared" si="3"/>
        <v>1</v>
      </c>
      <c r="N7385" s="37">
        <f t="shared" si="4"/>
        <v>12</v>
      </c>
      <c r="O7385" s="37" t="str">
        <f t="array" ref="O7385">IFERROR(XLOOKUP(K7385,'Tipo de carga'!B:B,'Tipo de carga'!C:C))</f>
        <v>Diesel</v>
      </c>
    </row>
    <row r="7386">
      <c r="A7386" s="36">
        <v>1886.0</v>
      </c>
      <c r="B7386" s="37" t="str">
        <f t="array" ref="B7386">IFERROR(XLOOKUP(A7386,'Asignacion Dic'!A:A,'Asignacion Dic'!C:C))</f>
        <v>Circuitos</v>
      </c>
      <c r="C7386" s="37" t="str">
        <f t="array" ref="C7386">IFERROR(XLOOKUP(A7386,'Asignacion Dic'!A:A,'Asignacion Dic'!B:B))</f>
        <v>EC-03</v>
      </c>
      <c r="D7386" s="38">
        <v>45627.75898148148</v>
      </c>
      <c r="E7386" s="36" t="s">
        <v>260</v>
      </c>
      <c r="F7386" s="37" t="str">
        <f t="array" ref="F7386">IFERROR(XLOOKUP(E7386,Operadores!A:A,Operadores!B:B))</f>
        <v>CORER</v>
      </c>
      <c r="G7386" s="36" t="s">
        <v>72</v>
      </c>
      <c r="H7386" s="39">
        <v>20.208946</v>
      </c>
      <c r="I7386" s="40">
        <v>778.0</v>
      </c>
      <c r="J7386" s="41">
        <f t="shared" si="5"/>
        <v>15722.55999</v>
      </c>
      <c r="K7386" s="37" t="str">
        <f t="array" ref="K7386">IFERROR(XLOOKUP(G7386,'Tipo de carga'!A:A,'Tipo de carga'!B:B))</f>
        <v>Autoabasto</v>
      </c>
      <c r="L7386" s="37">
        <f t="shared" si="2"/>
        <v>49</v>
      </c>
      <c r="M7386" s="37">
        <f t="shared" si="3"/>
        <v>1</v>
      </c>
      <c r="N7386" s="37">
        <f t="shared" si="4"/>
        <v>12</v>
      </c>
      <c r="O7386" s="37" t="str">
        <f t="array" ref="O7386">IFERROR(XLOOKUP(K7386,'Tipo de carga'!B:B,'Tipo de carga'!C:C))</f>
        <v>Diesel</v>
      </c>
    </row>
    <row r="7387">
      <c r="A7387" s="36">
        <v>1871.0</v>
      </c>
      <c r="B7387" s="37" t="str">
        <f t="array" ref="B7387">IFERROR(XLOOKUP(A7387,'Asignacion Dic'!A:A,'Asignacion Dic'!C:C))</f>
        <v>Circuitos</v>
      </c>
      <c r="C7387" s="37" t="str">
        <f t="array" ref="C7387">IFERROR(XLOOKUP(A7387,'Asignacion Dic'!A:A,'Asignacion Dic'!B:B))</f>
        <v>EC-03</v>
      </c>
      <c r="D7387" s="38">
        <v>45627.74092592593</v>
      </c>
      <c r="E7387" s="36" t="s">
        <v>197</v>
      </c>
      <c r="F7387" s="37" t="str">
        <f t="array" ref="F7387">IFERROR(XLOOKUP(E7387,Operadores!A:A,Operadores!B:B))</f>
        <v>REYALE</v>
      </c>
      <c r="G7387" s="36" t="s">
        <v>72</v>
      </c>
      <c r="H7387" s="39">
        <v>20.208946</v>
      </c>
      <c r="I7387" s="40">
        <v>646.0</v>
      </c>
      <c r="J7387" s="41">
        <f t="shared" si="5"/>
        <v>13054.97912</v>
      </c>
      <c r="K7387" s="37" t="str">
        <f t="array" ref="K7387">IFERROR(XLOOKUP(G7387,'Tipo de carga'!A:A,'Tipo de carga'!B:B))</f>
        <v>Autoabasto</v>
      </c>
      <c r="L7387" s="37">
        <f t="shared" si="2"/>
        <v>49</v>
      </c>
      <c r="M7387" s="37">
        <f t="shared" si="3"/>
        <v>1</v>
      </c>
      <c r="N7387" s="37">
        <f t="shared" si="4"/>
        <v>12</v>
      </c>
      <c r="O7387" s="37" t="str">
        <f t="array" ref="O7387">IFERROR(XLOOKUP(K7387,'Tipo de carga'!B:B,'Tipo de carga'!C:C))</f>
        <v>Diesel</v>
      </c>
    </row>
    <row r="7388">
      <c r="A7388" s="36">
        <v>1950.0</v>
      </c>
      <c r="B7388" s="37" t="str">
        <f t="array" ref="B7388">IFERROR(XLOOKUP(A7388,'Asignacion Dic'!A:A,'Asignacion Dic'!C:C))</f>
        <v>MeLi asignado SD</v>
      </c>
      <c r="C7388" s="37" t="str">
        <f t="array" ref="C7388">IFERROR(XLOOKUP(A7388,'Asignacion Dic'!A:A,'Asignacion Dic'!B:B))</f>
        <v>EC-05</v>
      </c>
      <c r="D7388" s="38">
        <v>45627.72850694445</v>
      </c>
      <c r="E7388" s="36" t="s">
        <v>200</v>
      </c>
      <c r="F7388" s="37" t="str">
        <f t="array" ref="F7388">IFERROR(XLOOKUP(E7388,Operadores!A:A,Operadores!B:B))</f>
        <v>MAROSC</v>
      </c>
      <c r="G7388" s="36" t="s">
        <v>72</v>
      </c>
      <c r="H7388" s="39">
        <v>20.208946</v>
      </c>
      <c r="I7388" s="40">
        <v>345.0</v>
      </c>
      <c r="J7388" s="41">
        <f t="shared" si="5"/>
        <v>6972.08637</v>
      </c>
      <c r="K7388" s="37" t="str">
        <f t="array" ref="K7388">IFERROR(XLOOKUP(G7388,'Tipo de carga'!A:A,'Tipo de carga'!B:B))</f>
        <v>Autoabasto</v>
      </c>
      <c r="L7388" s="37">
        <f t="shared" si="2"/>
        <v>49</v>
      </c>
      <c r="M7388" s="37">
        <f t="shared" si="3"/>
        <v>1</v>
      </c>
      <c r="N7388" s="37">
        <f t="shared" si="4"/>
        <v>12</v>
      </c>
      <c r="O7388" s="37" t="str">
        <f t="array" ref="O7388">IFERROR(XLOOKUP(K7388,'Tipo de carga'!B:B,'Tipo de carga'!C:C))</f>
        <v>Diesel</v>
      </c>
    </row>
    <row r="7389">
      <c r="A7389" s="36">
        <v>1838.0</v>
      </c>
      <c r="B7389" s="37" t="str">
        <f t="array" ref="B7389">IFERROR(XLOOKUP(A7389,'Asignacion Dic'!A:A,'Asignacion Dic'!C:C))</f>
        <v>Liverpool Local</v>
      </c>
      <c r="C7389" s="37" t="str">
        <f t="array" ref="C7389">IFERROR(XLOOKUP(A7389,'Asignacion Dic'!A:A,'Asignacion Dic'!B:B))</f>
        <v>EC-01</v>
      </c>
      <c r="D7389" s="38">
        <v>45627.723599537036</v>
      </c>
      <c r="E7389" s="36" t="s">
        <v>421</v>
      </c>
      <c r="F7389" s="37" t="str">
        <f t="array" ref="F7389">IFERROR(XLOOKUP(E7389,Operadores!A:A,Operadores!B:B))</f>
        <v>CORANT</v>
      </c>
      <c r="G7389" s="36" t="s">
        <v>72</v>
      </c>
      <c r="H7389" s="39">
        <v>20.208946</v>
      </c>
      <c r="I7389" s="40">
        <v>799.0</v>
      </c>
      <c r="J7389" s="41">
        <f t="shared" si="5"/>
        <v>16146.94785</v>
      </c>
      <c r="K7389" s="37" t="str">
        <f t="array" ref="K7389">IFERROR(XLOOKUP(G7389,'Tipo de carga'!A:A,'Tipo de carga'!B:B))</f>
        <v>Autoabasto</v>
      </c>
      <c r="L7389" s="37">
        <f t="shared" si="2"/>
        <v>49</v>
      </c>
      <c r="M7389" s="37">
        <f t="shared" si="3"/>
        <v>1</v>
      </c>
      <c r="N7389" s="37">
        <f t="shared" si="4"/>
        <v>12</v>
      </c>
      <c r="O7389" s="37" t="str">
        <f t="array" ref="O7389">IFERROR(XLOOKUP(K7389,'Tipo de carga'!B:B,'Tipo de carga'!C:C))</f>
        <v>Diesel</v>
      </c>
    </row>
    <row r="7390">
      <c r="A7390" s="36">
        <v>1955.0</v>
      </c>
      <c r="B7390" s="37" t="str">
        <f t="array" ref="B7390">IFERROR(XLOOKUP(A7390,'Asignacion Dic'!A:A,'Asignacion Dic'!C:C))</f>
        <v>Circuitos</v>
      </c>
      <c r="C7390" s="37" t="str">
        <f t="array" ref="C7390">IFERROR(XLOOKUP(A7390,'Asignacion Dic'!A:A,'Asignacion Dic'!B:B))</f>
        <v>EC-03</v>
      </c>
      <c r="D7390" s="38">
        <v>45627.69296296296</v>
      </c>
      <c r="E7390" s="36" t="s">
        <v>205</v>
      </c>
      <c r="F7390" s="37" t="str">
        <f t="array" ref="F7390">IFERROR(XLOOKUP(E7390,Operadores!A:A,Operadores!B:B))</f>
        <v>MOZPEDX</v>
      </c>
      <c r="G7390" s="36" t="s">
        <v>72</v>
      </c>
      <c r="H7390" s="39">
        <v>20.208946</v>
      </c>
      <c r="I7390" s="40">
        <v>646.0</v>
      </c>
      <c r="J7390" s="41">
        <f t="shared" si="5"/>
        <v>13054.97912</v>
      </c>
      <c r="K7390" s="37" t="str">
        <f t="array" ref="K7390">IFERROR(XLOOKUP(G7390,'Tipo de carga'!A:A,'Tipo de carga'!B:B))</f>
        <v>Autoabasto</v>
      </c>
      <c r="L7390" s="37">
        <f t="shared" si="2"/>
        <v>49</v>
      </c>
      <c r="M7390" s="37">
        <f t="shared" si="3"/>
        <v>1</v>
      </c>
      <c r="N7390" s="37">
        <f t="shared" si="4"/>
        <v>12</v>
      </c>
      <c r="O7390" s="37" t="str">
        <f t="array" ref="O7390">IFERROR(XLOOKUP(K7390,'Tipo de carga'!B:B,'Tipo de carga'!C:C))</f>
        <v>Diesel</v>
      </c>
    </row>
    <row r="7391">
      <c r="A7391" s="36">
        <v>1780.0</v>
      </c>
      <c r="B7391" s="37" t="str">
        <f t="array" ref="B7391">IFERROR(XLOOKUP(A7391,'Asignacion Dic'!A:A,'Asignacion Dic'!C:C))</f>
        <v>Pilgrims Tepo</v>
      </c>
      <c r="C7391" s="37" t="str">
        <f t="array" ref="C7391">IFERROR(XLOOKUP(A7391,'Asignacion Dic'!A:A,'Asignacion Dic'!B:B))</f>
        <v>EC-02</v>
      </c>
      <c r="D7391" s="38">
        <v>45627.68509259259</v>
      </c>
      <c r="E7391" s="36" t="s">
        <v>160</v>
      </c>
      <c r="F7391" s="37" t="str">
        <f t="array" ref="F7391">IFERROR(XLOOKUP(E7391,Operadores!A:A,Operadores!B:B))</f>
        <v>ESTMANX</v>
      </c>
      <c r="G7391" s="36" t="s">
        <v>72</v>
      </c>
      <c r="H7391" s="39">
        <v>20.208946</v>
      </c>
      <c r="I7391" s="40">
        <v>144.0</v>
      </c>
      <c r="J7391" s="41">
        <f t="shared" si="5"/>
        <v>2910.088224</v>
      </c>
      <c r="K7391" s="37" t="str">
        <f t="array" ref="K7391">IFERROR(XLOOKUP(G7391,'Tipo de carga'!A:A,'Tipo de carga'!B:B))</f>
        <v>Autoabasto</v>
      </c>
      <c r="L7391" s="37">
        <f t="shared" si="2"/>
        <v>49</v>
      </c>
      <c r="M7391" s="37">
        <f t="shared" si="3"/>
        <v>1</v>
      </c>
      <c r="N7391" s="37">
        <f t="shared" si="4"/>
        <v>12</v>
      </c>
      <c r="O7391" s="37" t="str">
        <f t="array" ref="O7391">IFERROR(XLOOKUP(K7391,'Tipo de carga'!B:B,'Tipo de carga'!C:C))</f>
        <v>Diesel</v>
      </c>
    </row>
    <row r="7392">
      <c r="A7392" s="36">
        <v>1873.0</v>
      </c>
      <c r="B7392" s="37" t="str">
        <f t="array" ref="B7392">IFERROR(XLOOKUP(A7392,'Asignacion Dic'!A:A,'Asignacion Dic'!C:C))</f>
        <v>Circuitos</v>
      </c>
      <c r="C7392" s="37" t="str">
        <f t="array" ref="C7392">IFERROR(XLOOKUP(A7392,'Asignacion Dic'!A:A,'Asignacion Dic'!B:B))</f>
        <v>EC-03</v>
      </c>
      <c r="D7392" s="38">
        <v>45627.68003472222</v>
      </c>
      <c r="E7392" s="36" t="s">
        <v>277</v>
      </c>
      <c r="F7392" s="37" t="str">
        <f t="array" ref="F7392">IFERROR(XLOOKUP(E7392,Operadores!A:A,Operadores!B:B))</f>
        <v>GUADI</v>
      </c>
      <c r="G7392" s="36" t="s">
        <v>72</v>
      </c>
      <c r="H7392" s="39">
        <v>20.208946</v>
      </c>
      <c r="I7392" s="40">
        <v>643.0</v>
      </c>
      <c r="J7392" s="41">
        <f t="shared" si="5"/>
        <v>12994.35228</v>
      </c>
      <c r="K7392" s="37" t="str">
        <f t="array" ref="K7392">IFERROR(XLOOKUP(G7392,'Tipo de carga'!A:A,'Tipo de carga'!B:B))</f>
        <v>Autoabasto</v>
      </c>
      <c r="L7392" s="37">
        <f t="shared" si="2"/>
        <v>49</v>
      </c>
      <c r="M7392" s="37">
        <f t="shared" si="3"/>
        <v>1</v>
      </c>
      <c r="N7392" s="37">
        <f t="shared" si="4"/>
        <v>12</v>
      </c>
      <c r="O7392" s="37" t="str">
        <f t="array" ref="O7392">IFERROR(XLOOKUP(K7392,'Tipo de carga'!B:B,'Tipo de carga'!C:C))</f>
        <v>Diesel</v>
      </c>
    </row>
    <row r="7393">
      <c r="A7393" s="36">
        <v>1831.0</v>
      </c>
      <c r="B7393" s="37" t="str">
        <f t="array" ref="B7393">IFERROR(XLOOKUP(A7393,'Asignacion Dic'!A:A,'Asignacion Dic'!C:C))</f>
        <v>Full Liver</v>
      </c>
      <c r="C7393" s="37" t="str">
        <f t="array" ref="C7393">IFERROR(XLOOKUP(A7393,'Asignacion Dic'!A:A,'Asignacion Dic'!B:B))</f>
        <v>EC-01</v>
      </c>
      <c r="D7393" s="38">
        <v>45627.67150462963</v>
      </c>
      <c r="E7393" s="36" t="s">
        <v>325</v>
      </c>
      <c r="F7393" s="37" t="str">
        <f t="array" ref="F7393">IFERROR(XLOOKUP(E7393,Operadores!A:A,Operadores!B:B))</f>
        <v>VELOSC</v>
      </c>
      <c r="G7393" s="36" t="s">
        <v>72</v>
      </c>
      <c r="H7393" s="39">
        <v>20.208946</v>
      </c>
      <c r="I7393" s="40">
        <v>943.0</v>
      </c>
      <c r="J7393" s="41">
        <f t="shared" si="5"/>
        <v>19057.03608</v>
      </c>
      <c r="K7393" s="37" t="str">
        <f t="array" ref="K7393">IFERROR(XLOOKUP(G7393,'Tipo de carga'!A:A,'Tipo de carga'!B:B))</f>
        <v>Autoabasto</v>
      </c>
      <c r="L7393" s="37">
        <f t="shared" si="2"/>
        <v>49</v>
      </c>
      <c r="M7393" s="37">
        <f t="shared" si="3"/>
        <v>1</v>
      </c>
      <c r="N7393" s="37">
        <f t="shared" si="4"/>
        <v>12</v>
      </c>
      <c r="O7393" s="37" t="str">
        <f t="array" ref="O7393">IFERROR(XLOOKUP(K7393,'Tipo de carga'!B:B,'Tipo de carga'!C:C))</f>
        <v>Diesel</v>
      </c>
    </row>
    <row r="7394">
      <c r="A7394" s="36">
        <v>1932.0</v>
      </c>
      <c r="B7394" s="37" t="str">
        <f t="array" ref="B7394">IFERROR(XLOOKUP(A7394,'Asignacion Dic'!A:A,'Asignacion Dic'!C:C))</f>
        <v>Circuitos</v>
      </c>
      <c r="C7394" s="37" t="str">
        <f t="array" ref="C7394">IFERROR(XLOOKUP(A7394,'Asignacion Dic'!A:A,'Asignacion Dic'!B:B))</f>
        <v>EC-03</v>
      </c>
      <c r="D7394" s="38">
        <v>45627.6646875</v>
      </c>
      <c r="E7394" s="36" t="s">
        <v>185</v>
      </c>
      <c r="F7394" s="37" t="str">
        <f t="array" ref="F7394">IFERROR(XLOOKUP(E7394,Operadores!A:A,Operadores!B:B))</f>
        <v>FERRI</v>
      </c>
      <c r="G7394" s="36" t="s">
        <v>72</v>
      </c>
      <c r="H7394" s="39">
        <v>20.208946</v>
      </c>
      <c r="I7394" s="40">
        <v>394.0</v>
      </c>
      <c r="J7394" s="41">
        <f t="shared" si="5"/>
        <v>7962.324724</v>
      </c>
      <c r="K7394" s="37" t="str">
        <f t="array" ref="K7394">IFERROR(XLOOKUP(G7394,'Tipo de carga'!A:A,'Tipo de carga'!B:B))</f>
        <v>Autoabasto</v>
      </c>
      <c r="L7394" s="37">
        <f t="shared" si="2"/>
        <v>49</v>
      </c>
      <c r="M7394" s="37">
        <f t="shared" si="3"/>
        <v>1</v>
      </c>
      <c r="N7394" s="37">
        <f t="shared" si="4"/>
        <v>12</v>
      </c>
      <c r="O7394" s="37" t="str">
        <f t="array" ref="O7394">IFERROR(XLOOKUP(K7394,'Tipo de carga'!B:B,'Tipo de carga'!C:C))</f>
        <v>Diesel</v>
      </c>
    </row>
    <row r="7395">
      <c r="A7395" s="36">
        <v>1695.0</v>
      </c>
      <c r="B7395" s="37" t="str">
        <f t="array" ref="B7395">IFERROR(XLOOKUP(A7395,'Asignacion Dic'!A:A,'Asignacion Dic'!C:C))</f>
        <v>Pilgrims Tepo</v>
      </c>
      <c r="C7395" s="37" t="str">
        <f t="array" ref="C7395">IFERROR(XLOOKUP(A7395,'Asignacion Dic'!A:A,'Asignacion Dic'!B:B))</f>
        <v>EC-02</v>
      </c>
      <c r="D7395" s="38">
        <v>45627.64984953704</v>
      </c>
      <c r="E7395" s="36" t="s">
        <v>419</v>
      </c>
      <c r="F7395" s="37" t="str">
        <f t="array" ref="F7395">IFERROR(XLOOKUP(E7395,Operadores!A:A,Operadores!B:B))</f>
        <v>ROSGIL</v>
      </c>
      <c r="G7395" s="36" t="s">
        <v>72</v>
      </c>
      <c r="H7395" s="39">
        <v>20.208946</v>
      </c>
      <c r="I7395" s="40">
        <v>240.0</v>
      </c>
      <c r="J7395" s="41">
        <f t="shared" si="5"/>
        <v>4850.14704</v>
      </c>
      <c r="K7395" s="37" t="str">
        <f t="array" ref="K7395">IFERROR(XLOOKUP(G7395,'Tipo de carga'!A:A,'Tipo de carga'!B:B))</f>
        <v>Autoabasto</v>
      </c>
      <c r="L7395" s="37">
        <f t="shared" si="2"/>
        <v>49</v>
      </c>
      <c r="M7395" s="37">
        <f t="shared" si="3"/>
        <v>1</v>
      </c>
      <c r="N7395" s="37">
        <f t="shared" si="4"/>
        <v>12</v>
      </c>
      <c r="O7395" s="37" t="str">
        <f t="array" ref="O7395">IFERROR(XLOOKUP(K7395,'Tipo de carga'!B:B,'Tipo de carga'!C:C))</f>
        <v>Diesel</v>
      </c>
    </row>
    <row r="7396">
      <c r="A7396" s="36">
        <v>1907.0</v>
      </c>
      <c r="B7396" s="37" t="str">
        <f t="array" ref="B7396">IFERROR(XLOOKUP(A7396,'Asignacion Dic'!A:A,'Asignacion Dic'!C:C))</f>
        <v>Circuitos</v>
      </c>
      <c r="C7396" s="37" t="str">
        <f t="array" ref="C7396">IFERROR(XLOOKUP(A7396,'Asignacion Dic'!A:A,'Asignacion Dic'!B:B))</f>
        <v>EC-03</v>
      </c>
      <c r="D7396" s="38">
        <v>45627.64601851852</v>
      </c>
      <c r="E7396" s="36" t="s">
        <v>237</v>
      </c>
      <c r="F7396" s="37" t="str">
        <f t="array" ref="F7396">IFERROR(XLOOKUP(E7396,Operadores!A:A,Operadores!B:B))</f>
        <v>HUAIS</v>
      </c>
      <c r="G7396" s="36" t="s">
        <v>72</v>
      </c>
      <c r="H7396" s="39">
        <v>20.208946</v>
      </c>
      <c r="I7396" s="40">
        <v>627.0</v>
      </c>
      <c r="J7396" s="41">
        <f t="shared" si="5"/>
        <v>12671.00914</v>
      </c>
      <c r="K7396" s="37" t="str">
        <f t="array" ref="K7396">IFERROR(XLOOKUP(G7396,'Tipo de carga'!A:A,'Tipo de carga'!B:B))</f>
        <v>Autoabasto</v>
      </c>
      <c r="L7396" s="37">
        <f t="shared" si="2"/>
        <v>49</v>
      </c>
      <c r="M7396" s="37">
        <f t="shared" si="3"/>
        <v>1</v>
      </c>
      <c r="N7396" s="37">
        <f t="shared" si="4"/>
        <v>12</v>
      </c>
      <c r="O7396" s="37" t="str">
        <f t="array" ref="O7396">IFERROR(XLOOKUP(K7396,'Tipo de carga'!B:B,'Tipo de carga'!C:C))</f>
        <v>Diesel</v>
      </c>
    </row>
    <row r="7397">
      <c r="A7397" s="36">
        <v>1768.0</v>
      </c>
      <c r="B7397" s="37" t="str">
        <f t="array" ref="B7397">IFERROR(XLOOKUP(A7397,'Asignacion Dic'!A:A,'Asignacion Dic'!C:C))</f>
        <v>Pipas</v>
      </c>
      <c r="C7397" s="37" t="str">
        <f t="array" ref="C7397">IFERROR(XLOOKUP(A7397,'Asignacion Dic'!A:A,'Asignacion Dic'!B:B))</f>
        <v>EC-02</v>
      </c>
      <c r="D7397" s="38">
        <v>45627.633310185185</v>
      </c>
      <c r="E7397" s="36" t="s">
        <v>215</v>
      </c>
      <c r="F7397" s="37" t="str">
        <f t="array" ref="F7397">IFERROR(XLOOKUP(E7397,Operadores!A:A,Operadores!B:B))</f>
        <v>GARJUA</v>
      </c>
      <c r="G7397" s="36" t="s">
        <v>72</v>
      </c>
      <c r="H7397" s="39">
        <v>20.208946</v>
      </c>
      <c r="I7397" s="40">
        <v>247.0</v>
      </c>
      <c r="J7397" s="41">
        <f t="shared" si="5"/>
        <v>4991.609662</v>
      </c>
      <c r="K7397" s="37" t="str">
        <f t="array" ref="K7397">IFERROR(XLOOKUP(G7397,'Tipo de carga'!A:A,'Tipo de carga'!B:B))</f>
        <v>Autoabasto</v>
      </c>
      <c r="L7397" s="37">
        <f t="shared" si="2"/>
        <v>49</v>
      </c>
      <c r="M7397" s="37">
        <f t="shared" si="3"/>
        <v>1</v>
      </c>
      <c r="N7397" s="37">
        <f t="shared" si="4"/>
        <v>12</v>
      </c>
      <c r="O7397" s="37" t="str">
        <f t="array" ref="O7397">IFERROR(XLOOKUP(K7397,'Tipo de carga'!B:B,'Tipo de carga'!C:C))</f>
        <v>Diesel</v>
      </c>
    </row>
    <row r="7398">
      <c r="A7398" s="36">
        <v>1685.0</v>
      </c>
      <c r="B7398" s="37" t="str">
        <f t="array" ref="B7398">IFERROR(XLOOKUP(A7398,'Asignacion Dic'!A:A,'Asignacion Dic'!C:C))</f>
        <v>Pilgrims Tepo</v>
      </c>
      <c r="C7398" s="37" t="str">
        <f t="array" ref="C7398">IFERROR(XLOOKUP(A7398,'Asignacion Dic'!A:A,'Asignacion Dic'!B:B))</f>
        <v>EC-02</v>
      </c>
      <c r="D7398" s="38">
        <v>45627.62736111111</v>
      </c>
      <c r="E7398" s="36" t="s">
        <v>375</v>
      </c>
      <c r="F7398" s="37" t="str">
        <f t="array" ref="F7398">IFERROR(XLOOKUP(E7398,Operadores!A:A,Operadores!B:B))</f>
        <v>ZENALB</v>
      </c>
      <c r="G7398" s="36" t="s">
        <v>72</v>
      </c>
      <c r="H7398" s="39">
        <v>20.208946</v>
      </c>
      <c r="I7398" s="40">
        <v>152.0</v>
      </c>
      <c r="J7398" s="41">
        <f t="shared" si="5"/>
        <v>3071.759792</v>
      </c>
      <c r="K7398" s="37" t="str">
        <f t="array" ref="K7398">IFERROR(XLOOKUP(G7398,'Tipo de carga'!A:A,'Tipo de carga'!B:B))</f>
        <v>Autoabasto</v>
      </c>
      <c r="L7398" s="37">
        <f t="shared" si="2"/>
        <v>49</v>
      </c>
      <c r="M7398" s="37">
        <f t="shared" si="3"/>
        <v>1</v>
      </c>
      <c r="N7398" s="37">
        <f t="shared" si="4"/>
        <v>12</v>
      </c>
      <c r="O7398" s="37" t="str">
        <f t="array" ref="O7398">IFERROR(XLOOKUP(K7398,'Tipo de carga'!B:B,'Tipo de carga'!C:C))</f>
        <v>Diesel</v>
      </c>
    </row>
    <row r="7399">
      <c r="A7399" s="36">
        <v>1982.0</v>
      </c>
      <c r="B7399" s="37" t="str">
        <f t="array" ref="B7399">IFERROR(XLOOKUP(A7399,'Asignacion Dic'!A:A,'Asignacion Dic'!C:C))</f>
        <v>MeLi asignado SD</v>
      </c>
      <c r="C7399" s="37" t="str">
        <f t="array" ref="C7399">IFERROR(XLOOKUP(A7399,'Asignacion Dic'!A:A,'Asignacion Dic'!B:B))</f>
        <v>EC-05</v>
      </c>
      <c r="D7399" s="38">
        <v>45627.61746527778</v>
      </c>
      <c r="E7399" s="36" t="s">
        <v>190</v>
      </c>
      <c r="F7399" s="37" t="str">
        <f t="array" ref="F7399">IFERROR(XLOOKUP(E7399,Operadores!A:A,Operadores!B:B))</f>
        <v>BUSJUA</v>
      </c>
      <c r="G7399" s="36" t="s">
        <v>72</v>
      </c>
      <c r="H7399" s="39">
        <v>20.208946</v>
      </c>
      <c r="I7399" s="40">
        <v>751.0</v>
      </c>
      <c r="J7399" s="41">
        <f t="shared" si="5"/>
        <v>15176.91845</v>
      </c>
      <c r="K7399" s="37" t="str">
        <f t="array" ref="K7399">IFERROR(XLOOKUP(G7399,'Tipo de carga'!A:A,'Tipo de carga'!B:B))</f>
        <v>Autoabasto</v>
      </c>
      <c r="L7399" s="37">
        <f t="shared" si="2"/>
        <v>49</v>
      </c>
      <c r="M7399" s="37">
        <f t="shared" si="3"/>
        <v>1</v>
      </c>
      <c r="N7399" s="37">
        <f t="shared" si="4"/>
        <v>12</v>
      </c>
      <c r="O7399" s="37" t="str">
        <f t="array" ref="O7399">IFERROR(XLOOKUP(K7399,'Tipo de carga'!B:B,'Tipo de carga'!C:C))</f>
        <v>Diesel</v>
      </c>
    </row>
    <row r="7400">
      <c r="A7400" s="36">
        <v>1757.0</v>
      </c>
      <c r="B7400" s="37" t="str">
        <f t="array" ref="B7400">IFERROR(XLOOKUP(A7400,'Asignacion Dic'!A:A,'Asignacion Dic'!C:C))</f>
        <v>Pilgrims Tepo</v>
      </c>
      <c r="C7400" s="37" t="str">
        <f t="array" ref="C7400">IFERROR(XLOOKUP(A7400,'Asignacion Dic'!A:A,'Asignacion Dic'!B:B))</f>
        <v>EC-02</v>
      </c>
      <c r="D7400" s="38">
        <v>45627.6125</v>
      </c>
      <c r="E7400" s="36" t="s">
        <v>171</v>
      </c>
      <c r="F7400" s="37" t="str">
        <f t="array" ref="F7400">IFERROR(XLOOKUP(E7400,Operadores!A:A,Operadores!B:B))</f>
        <v>RAMJOS</v>
      </c>
      <c r="G7400" s="36" t="s">
        <v>72</v>
      </c>
      <c r="H7400" s="39">
        <v>20.2089459999999</v>
      </c>
      <c r="I7400" s="40">
        <v>151.0</v>
      </c>
      <c r="J7400" s="41">
        <f t="shared" si="5"/>
        <v>3051.550846</v>
      </c>
      <c r="K7400" s="37" t="str">
        <f t="array" ref="K7400">IFERROR(XLOOKUP(G7400,'Tipo de carga'!A:A,'Tipo de carga'!B:B))</f>
        <v>Autoabasto</v>
      </c>
      <c r="L7400" s="37">
        <f t="shared" si="2"/>
        <v>49</v>
      </c>
      <c r="M7400" s="37">
        <f t="shared" si="3"/>
        <v>1</v>
      </c>
      <c r="N7400" s="37">
        <f t="shared" si="4"/>
        <v>12</v>
      </c>
      <c r="O7400" s="37" t="str">
        <f t="array" ref="O7400">IFERROR(XLOOKUP(K7400,'Tipo de carga'!B:B,'Tipo de carga'!C:C))</f>
        <v>Diesel</v>
      </c>
    </row>
    <row r="7401">
      <c r="A7401" s="36">
        <v>1754.0</v>
      </c>
      <c r="B7401" s="37" t="str">
        <f t="array" ref="B7401">IFERROR(XLOOKUP(A7401,'Asignacion Dic'!A:A,'Asignacion Dic'!C:C))</f>
        <v>Pilgrims Tepo</v>
      </c>
      <c r="C7401" s="37" t="str">
        <f t="array" ref="C7401">IFERROR(XLOOKUP(A7401,'Asignacion Dic'!A:A,'Asignacion Dic'!B:B))</f>
        <v>EC-02</v>
      </c>
      <c r="D7401" s="38">
        <v>45627.59957175926</v>
      </c>
      <c r="E7401" s="36" t="s">
        <v>412</v>
      </c>
      <c r="F7401" s="37" t="str">
        <f t="array" ref="F7401">IFERROR(XLOOKUP(E7401,Operadores!A:A,Operadores!B:B))</f>
        <v>SANCAR01</v>
      </c>
      <c r="G7401" s="36" t="s">
        <v>72</v>
      </c>
      <c r="H7401" s="39">
        <v>20.2089459999999</v>
      </c>
      <c r="I7401" s="40">
        <v>240.0</v>
      </c>
      <c r="J7401" s="41">
        <f t="shared" si="5"/>
        <v>4850.14704</v>
      </c>
      <c r="K7401" s="37" t="str">
        <f t="array" ref="K7401">IFERROR(XLOOKUP(G7401,'Tipo de carga'!A:A,'Tipo de carga'!B:B))</f>
        <v>Autoabasto</v>
      </c>
      <c r="L7401" s="37">
        <f t="shared" si="2"/>
        <v>49</v>
      </c>
      <c r="M7401" s="37">
        <f t="shared" si="3"/>
        <v>1</v>
      </c>
      <c r="N7401" s="37">
        <f t="shared" si="4"/>
        <v>12</v>
      </c>
      <c r="O7401" s="37" t="str">
        <f t="array" ref="O7401">IFERROR(XLOOKUP(K7401,'Tipo de carga'!B:B,'Tipo de carga'!C:C))</f>
        <v>Diesel</v>
      </c>
    </row>
    <row r="7402">
      <c r="A7402" s="36">
        <v>1795.0</v>
      </c>
      <c r="B7402" s="37" t="str">
        <f t="array" ref="B7402">IFERROR(XLOOKUP(A7402,'Asignacion Dic'!A:A,'Asignacion Dic'!C:C))</f>
        <v>Pilgrims Tepo</v>
      </c>
      <c r="C7402" s="37" t="str">
        <f t="array" ref="C7402">IFERROR(XLOOKUP(A7402,'Asignacion Dic'!A:A,'Asignacion Dic'!B:B))</f>
        <v>EC-02</v>
      </c>
      <c r="D7402" s="38">
        <v>45627.59925925926</v>
      </c>
      <c r="E7402" s="36" t="s">
        <v>219</v>
      </c>
      <c r="F7402" s="37" t="str">
        <f t="array" ref="F7402">IFERROR(XLOOKUP(E7402,Operadores!A:A,Operadores!B:B))</f>
        <v>MAREVA</v>
      </c>
      <c r="G7402" s="36" t="s">
        <v>72</v>
      </c>
      <c r="H7402" s="39">
        <v>20.2089459999999</v>
      </c>
      <c r="I7402" s="40">
        <v>363.0</v>
      </c>
      <c r="J7402" s="41">
        <f t="shared" si="5"/>
        <v>7335.847398</v>
      </c>
      <c r="K7402" s="37" t="str">
        <f t="array" ref="K7402">IFERROR(XLOOKUP(G7402,'Tipo de carga'!A:A,'Tipo de carga'!B:B))</f>
        <v>Autoabasto</v>
      </c>
      <c r="L7402" s="37">
        <f t="shared" si="2"/>
        <v>49</v>
      </c>
      <c r="M7402" s="37">
        <f t="shared" si="3"/>
        <v>1</v>
      </c>
      <c r="N7402" s="37">
        <f t="shared" si="4"/>
        <v>12</v>
      </c>
      <c r="O7402" s="37" t="str">
        <f t="array" ref="O7402">IFERROR(XLOOKUP(K7402,'Tipo de carga'!B:B,'Tipo de carga'!C:C))</f>
        <v>Diesel</v>
      </c>
    </row>
    <row r="7403">
      <c r="A7403" s="36">
        <v>1863.0</v>
      </c>
      <c r="B7403" s="37" t="str">
        <f t="array" ref="B7403">IFERROR(XLOOKUP(A7403,'Asignacion Dic'!A:A,'Asignacion Dic'!C:C))</f>
        <v>Pilgrims Tepo</v>
      </c>
      <c r="C7403" s="37" t="str">
        <f t="array" ref="C7403">IFERROR(XLOOKUP(A7403,'Asignacion Dic'!A:A,'Asignacion Dic'!B:B))</f>
        <v>EC-02</v>
      </c>
      <c r="D7403" s="38">
        <v>45627.58390046296</v>
      </c>
      <c r="E7403" s="36" t="s">
        <v>212</v>
      </c>
      <c r="F7403" s="37" t="str">
        <f t="array" ref="F7403">IFERROR(XLOOKUP(E7403,Operadores!A:A,Operadores!B:B))</f>
        <v>SANJES01</v>
      </c>
      <c r="G7403" s="36" t="s">
        <v>72</v>
      </c>
      <c r="H7403" s="39">
        <v>20.2089459999999</v>
      </c>
      <c r="I7403" s="40">
        <v>295.0</v>
      </c>
      <c r="J7403" s="41">
        <f t="shared" si="5"/>
        <v>5961.63907</v>
      </c>
      <c r="K7403" s="37" t="str">
        <f t="array" ref="K7403">IFERROR(XLOOKUP(G7403,'Tipo de carga'!A:A,'Tipo de carga'!B:B))</f>
        <v>Autoabasto</v>
      </c>
      <c r="L7403" s="37">
        <f t="shared" si="2"/>
        <v>49</v>
      </c>
      <c r="M7403" s="37">
        <f t="shared" si="3"/>
        <v>1</v>
      </c>
      <c r="N7403" s="37">
        <f t="shared" si="4"/>
        <v>12</v>
      </c>
      <c r="O7403" s="37" t="str">
        <f t="array" ref="O7403">IFERROR(XLOOKUP(K7403,'Tipo de carga'!B:B,'Tipo de carga'!C:C))</f>
        <v>Diesel</v>
      </c>
    </row>
    <row r="7404">
      <c r="A7404" s="36">
        <v>2018.0</v>
      </c>
      <c r="B7404" s="37" t="str">
        <f t="array" ref="B7404">IFERROR(XLOOKUP(A7404,'Asignacion Dic'!A:A,'Asignacion Dic'!C:C))</f>
        <v>MeLi Dedicado TD</v>
      </c>
      <c r="C7404" s="37" t="str">
        <f t="array" ref="C7404">IFERROR(XLOOKUP(A7404,'Asignacion Dic'!A:A,'Asignacion Dic'!B:B))</f>
        <v>EC-05</v>
      </c>
      <c r="D7404" s="38">
        <v>45627.567199074074</v>
      </c>
      <c r="E7404" s="36" t="s">
        <v>591</v>
      </c>
      <c r="F7404" s="37" t="str">
        <f t="array" ref="F7404">IFERROR(XLOOKUP(E7404,Operadores!A:A,Operadores!B:B))</f>
        <v>MACFRA</v>
      </c>
      <c r="G7404" s="36" t="s">
        <v>72</v>
      </c>
      <c r="H7404" s="39">
        <v>20.2089459999999</v>
      </c>
      <c r="I7404" s="40">
        <v>595.0</v>
      </c>
      <c r="J7404" s="41">
        <f t="shared" si="5"/>
        <v>12024.32287</v>
      </c>
      <c r="K7404" s="37" t="str">
        <f t="array" ref="K7404">IFERROR(XLOOKUP(G7404,'Tipo de carga'!A:A,'Tipo de carga'!B:B))</f>
        <v>Autoabasto</v>
      </c>
      <c r="L7404" s="37">
        <f t="shared" si="2"/>
        <v>49</v>
      </c>
      <c r="M7404" s="37">
        <f t="shared" si="3"/>
        <v>1</v>
      </c>
      <c r="N7404" s="37">
        <f t="shared" si="4"/>
        <v>12</v>
      </c>
      <c r="O7404" s="37" t="str">
        <f t="array" ref="O7404">IFERROR(XLOOKUP(K7404,'Tipo de carga'!B:B,'Tipo de carga'!C:C))</f>
        <v>Diesel</v>
      </c>
    </row>
    <row r="7405">
      <c r="A7405" s="36">
        <v>1762.0</v>
      </c>
      <c r="B7405" s="37" t="str">
        <f t="array" ref="B7405">IFERROR(XLOOKUP(A7405,'Asignacion Dic'!A:A,'Asignacion Dic'!C:C))</f>
        <v>Hisense</v>
      </c>
      <c r="C7405" s="37" t="str">
        <f t="array" ref="C7405">IFERROR(XLOOKUP(A7405,'Asignacion Dic'!A:A,'Asignacion Dic'!B:B))</f>
        <v>EC-03</v>
      </c>
      <c r="D7405" s="38">
        <v>45627.566979166666</v>
      </c>
      <c r="E7405" s="36" t="s">
        <v>410</v>
      </c>
      <c r="F7405" s="37" t="str">
        <f t="array" ref="F7405">IFERROR(XLOOKUP(E7405,Operadores!A:A,Operadores!B:B))</f>
        <v>LOPMA03</v>
      </c>
      <c r="G7405" s="36" t="s">
        <v>72</v>
      </c>
      <c r="H7405" s="39">
        <v>20.2089459999999</v>
      </c>
      <c r="I7405" s="40">
        <v>470.0</v>
      </c>
      <c r="J7405" s="41">
        <f t="shared" si="5"/>
        <v>9498.20462</v>
      </c>
      <c r="K7405" s="37" t="str">
        <f t="array" ref="K7405">IFERROR(XLOOKUP(G7405,'Tipo de carga'!A:A,'Tipo de carga'!B:B))</f>
        <v>Autoabasto</v>
      </c>
      <c r="L7405" s="37">
        <f t="shared" si="2"/>
        <v>49</v>
      </c>
      <c r="M7405" s="37">
        <f t="shared" si="3"/>
        <v>1</v>
      </c>
      <c r="N7405" s="37">
        <f t="shared" si="4"/>
        <v>12</v>
      </c>
      <c r="O7405" s="37" t="str">
        <f t="array" ref="O7405">IFERROR(XLOOKUP(K7405,'Tipo de carga'!B:B,'Tipo de carga'!C:C))</f>
        <v>Diesel</v>
      </c>
    </row>
    <row r="7406">
      <c r="A7406" s="36">
        <v>1944.0</v>
      </c>
      <c r="B7406" s="37" t="str">
        <f t="array" ref="B7406">IFERROR(XLOOKUP(A7406,'Asignacion Dic'!A:A,'Asignacion Dic'!C:C))</f>
        <v>MeLi asignado SD</v>
      </c>
      <c r="C7406" s="37" t="str">
        <f t="array" ref="C7406">IFERROR(XLOOKUP(A7406,'Asignacion Dic'!A:A,'Asignacion Dic'!B:B))</f>
        <v>EC-05</v>
      </c>
      <c r="D7406" s="38">
        <v>45627.551620370374</v>
      </c>
      <c r="E7406" s="36" t="s">
        <v>221</v>
      </c>
      <c r="F7406" s="37" t="str">
        <f t="array" ref="F7406">IFERROR(XLOOKUP(E7406,Operadores!A:A,Operadores!B:B))</f>
        <v>ORTARM</v>
      </c>
      <c r="G7406" s="36" t="s">
        <v>72</v>
      </c>
      <c r="H7406" s="39">
        <v>20.2089459999999</v>
      </c>
      <c r="I7406" s="40">
        <v>381.0</v>
      </c>
      <c r="J7406" s="41">
        <f t="shared" si="5"/>
        <v>7699.608426</v>
      </c>
      <c r="K7406" s="37" t="str">
        <f t="array" ref="K7406">IFERROR(XLOOKUP(G7406,'Tipo de carga'!A:A,'Tipo de carga'!B:B))</f>
        <v>Autoabasto</v>
      </c>
      <c r="L7406" s="37">
        <f t="shared" si="2"/>
        <v>49</v>
      </c>
      <c r="M7406" s="37">
        <f t="shared" si="3"/>
        <v>1</v>
      </c>
      <c r="N7406" s="37">
        <f t="shared" si="4"/>
        <v>12</v>
      </c>
      <c r="O7406" s="37" t="str">
        <f t="array" ref="O7406">IFERROR(XLOOKUP(K7406,'Tipo de carga'!B:B,'Tipo de carga'!C:C))</f>
        <v>Diesel</v>
      </c>
    </row>
    <row r="7407">
      <c r="A7407" s="36">
        <v>2007.0</v>
      </c>
      <c r="B7407" s="37" t="str">
        <f t="array" ref="B7407">IFERROR(XLOOKUP(A7407,'Asignacion Dic'!A:A,'Asignacion Dic'!C:C))</f>
        <v>MeLi Asignado TD</v>
      </c>
      <c r="C7407" s="37" t="str">
        <f t="array" ref="C7407">IFERROR(XLOOKUP(A7407,'Asignacion Dic'!A:A,'Asignacion Dic'!B:B))</f>
        <v>EC-05</v>
      </c>
      <c r="D7407" s="38">
        <v>45627.54246527778</v>
      </c>
      <c r="E7407" s="36" t="s">
        <v>166</v>
      </c>
      <c r="F7407" s="37" t="str">
        <f t="array" ref="F7407">IFERROR(XLOOKUP(E7407,Operadores!A:A,Operadores!B:B))</f>
        <v>PADRI</v>
      </c>
      <c r="G7407" s="36" t="s">
        <v>72</v>
      </c>
      <c r="H7407" s="39">
        <v>20.2089459999999</v>
      </c>
      <c r="I7407" s="40">
        <v>462.0</v>
      </c>
      <c r="J7407" s="41">
        <f t="shared" si="5"/>
        <v>9336.533052</v>
      </c>
      <c r="K7407" s="37" t="str">
        <f t="array" ref="K7407">IFERROR(XLOOKUP(G7407,'Tipo de carga'!A:A,'Tipo de carga'!B:B))</f>
        <v>Autoabasto</v>
      </c>
      <c r="L7407" s="37">
        <f t="shared" si="2"/>
        <v>49</v>
      </c>
      <c r="M7407" s="37">
        <f t="shared" si="3"/>
        <v>1</v>
      </c>
      <c r="N7407" s="37">
        <f t="shared" si="4"/>
        <v>12</v>
      </c>
      <c r="O7407" s="37" t="str">
        <f t="array" ref="O7407">IFERROR(XLOOKUP(K7407,'Tipo de carga'!B:B,'Tipo de carga'!C:C))</f>
        <v>Diesel</v>
      </c>
    </row>
    <row r="7408">
      <c r="A7408" s="36">
        <v>1951.0</v>
      </c>
      <c r="B7408" s="37" t="str">
        <f t="array" ref="B7408">IFERROR(XLOOKUP(A7408,'Asignacion Dic'!A:A,'Asignacion Dic'!C:C))</f>
        <v>MeLi asignado SD</v>
      </c>
      <c r="C7408" s="37" t="str">
        <f t="array" ref="C7408">IFERROR(XLOOKUP(A7408,'Asignacion Dic'!A:A,'Asignacion Dic'!B:B))</f>
        <v>EC-05</v>
      </c>
      <c r="D7408" s="38">
        <v>45627.51665509259</v>
      </c>
      <c r="E7408" s="36" t="s">
        <v>207</v>
      </c>
      <c r="F7408" s="37" t="str">
        <f t="array" ref="F7408">IFERROR(XLOOKUP(E7408,Operadores!A:A,Operadores!B:B))</f>
        <v>HERJOS08</v>
      </c>
      <c r="G7408" s="36" t="s">
        <v>72</v>
      </c>
      <c r="H7408" s="39">
        <v>20.2089459999999</v>
      </c>
      <c r="I7408" s="40">
        <v>512.0</v>
      </c>
      <c r="J7408" s="41">
        <f t="shared" si="5"/>
        <v>10346.98035</v>
      </c>
      <c r="K7408" s="37" t="str">
        <f t="array" ref="K7408">IFERROR(XLOOKUP(G7408,'Tipo de carga'!A:A,'Tipo de carga'!B:B))</f>
        <v>Autoabasto</v>
      </c>
      <c r="L7408" s="37">
        <f t="shared" si="2"/>
        <v>49</v>
      </c>
      <c r="M7408" s="37">
        <f t="shared" si="3"/>
        <v>1</v>
      </c>
      <c r="N7408" s="37">
        <f t="shared" si="4"/>
        <v>12</v>
      </c>
      <c r="O7408" s="37" t="str">
        <f t="array" ref="O7408">IFERROR(XLOOKUP(K7408,'Tipo de carga'!B:B,'Tipo de carga'!C:C))</f>
        <v>Diesel</v>
      </c>
    </row>
    <row r="7409">
      <c r="A7409" s="36">
        <v>2013.0</v>
      </c>
      <c r="B7409" s="37" t="str">
        <f t="array" ref="B7409">IFERROR(XLOOKUP(A7409,'Asignacion Dic'!A:A,'Asignacion Dic'!C:C))</f>
        <v>MeLi Dedicado Merida</v>
      </c>
      <c r="C7409" s="37" t="str">
        <f t="array" ref="C7409">IFERROR(XLOOKUP(A7409,'Asignacion Dic'!A:A,'Asignacion Dic'!B:B))</f>
        <v>EC-05</v>
      </c>
      <c r="D7409" s="38">
        <v>45627.50471064815</v>
      </c>
      <c r="E7409" s="36" t="s">
        <v>556</v>
      </c>
      <c r="F7409" s="37" t="str">
        <f t="array" ref="F7409">IFERROR(XLOOKUP(E7409,Operadores!A:A,Operadores!B:B))</f>
        <v>MONJON</v>
      </c>
      <c r="G7409" s="36" t="s">
        <v>72</v>
      </c>
      <c r="H7409" s="39">
        <v>20.2089459999999</v>
      </c>
      <c r="I7409" s="40">
        <v>302.0</v>
      </c>
      <c r="J7409" s="41">
        <f t="shared" si="5"/>
        <v>6103.101692</v>
      </c>
      <c r="K7409" s="37" t="str">
        <f t="array" ref="K7409">IFERROR(XLOOKUP(G7409,'Tipo de carga'!A:A,'Tipo de carga'!B:B))</f>
        <v>Autoabasto</v>
      </c>
      <c r="L7409" s="37">
        <f t="shared" si="2"/>
        <v>49</v>
      </c>
      <c r="M7409" s="37">
        <f t="shared" si="3"/>
        <v>1</v>
      </c>
      <c r="N7409" s="37">
        <f t="shared" si="4"/>
        <v>12</v>
      </c>
      <c r="O7409" s="37" t="str">
        <f t="array" ref="O7409">IFERROR(XLOOKUP(K7409,'Tipo de carga'!B:B,'Tipo de carga'!C:C))</f>
        <v>Diesel</v>
      </c>
    </row>
    <row r="7410">
      <c r="A7410" s="36">
        <v>1809.0</v>
      </c>
      <c r="B7410" s="37" t="str">
        <f t="array" ref="B7410">IFERROR(XLOOKUP(A7410,'Asignacion Dic'!A:A,'Asignacion Dic'!C:C))</f>
        <v>Full Liver</v>
      </c>
      <c r="C7410" s="37" t="str">
        <f t="array" ref="C7410">IFERROR(XLOOKUP(A7410,'Asignacion Dic'!A:A,'Asignacion Dic'!B:B))</f>
        <v>EC-01</v>
      </c>
      <c r="D7410" s="38">
        <v>45627.49722222222</v>
      </c>
      <c r="E7410" s="36" t="s">
        <v>374</v>
      </c>
      <c r="F7410" s="37" t="str">
        <f t="array" ref="F7410">IFERROR(XLOOKUP(E7410,Operadores!A:A,Operadores!B:B))</f>
        <v>ANGMA</v>
      </c>
      <c r="G7410" s="36" t="s">
        <v>72</v>
      </c>
      <c r="H7410" s="39">
        <v>20.2089459999999</v>
      </c>
      <c r="I7410" s="40">
        <v>768.0</v>
      </c>
      <c r="J7410" s="41">
        <f t="shared" si="5"/>
        <v>15520.47053</v>
      </c>
      <c r="K7410" s="37" t="str">
        <f t="array" ref="K7410">IFERROR(XLOOKUP(G7410,'Tipo de carga'!A:A,'Tipo de carga'!B:B))</f>
        <v>Autoabasto</v>
      </c>
      <c r="L7410" s="37">
        <f t="shared" si="2"/>
        <v>49</v>
      </c>
      <c r="M7410" s="37">
        <f t="shared" si="3"/>
        <v>1</v>
      </c>
      <c r="N7410" s="37">
        <f t="shared" si="4"/>
        <v>12</v>
      </c>
      <c r="O7410" s="37" t="str">
        <f t="array" ref="O7410">IFERROR(XLOOKUP(K7410,'Tipo de carga'!B:B,'Tipo de carga'!C:C))</f>
        <v>Diesel</v>
      </c>
    </row>
    <row r="7411">
      <c r="A7411" s="36">
        <v>1935.0</v>
      </c>
      <c r="B7411" s="37" t="str">
        <f t="array" ref="B7411">IFERROR(XLOOKUP(A7411,'Asignacion Dic'!A:A,'Asignacion Dic'!C:C))</f>
        <v>Patieros sucursal</v>
      </c>
      <c r="C7411" s="37" t="str">
        <f t="array" ref="C7411">IFERROR(XLOOKUP(A7411,'Asignacion Dic'!A:A,'Asignacion Dic'!B:B))</f>
        <v>EC-03</v>
      </c>
      <c r="D7411" s="38">
        <v>45627.49350694445</v>
      </c>
      <c r="E7411" s="36" t="s">
        <v>155</v>
      </c>
      <c r="F7411" s="37" t="str">
        <f t="array" ref="F7411">IFERROR(XLOOKUP(E7411,Operadores!A:A,Operadores!B:B))</f>
        <v>RODMA</v>
      </c>
      <c r="G7411" s="36" t="s">
        <v>72</v>
      </c>
      <c r="H7411" s="39">
        <v>20.2089459999999</v>
      </c>
      <c r="I7411" s="40">
        <v>590.0</v>
      </c>
      <c r="J7411" s="41">
        <f t="shared" si="5"/>
        <v>11923.27814</v>
      </c>
      <c r="K7411" s="37" t="str">
        <f t="array" ref="K7411">IFERROR(XLOOKUP(G7411,'Tipo de carga'!A:A,'Tipo de carga'!B:B))</f>
        <v>Autoabasto</v>
      </c>
      <c r="L7411" s="37">
        <f t="shared" si="2"/>
        <v>49</v>
      </c>
      <c r="M7411" s="37">
        <f t="shared" si="3"/>
        <v>1</v>
      </c>
      <c r="N7411" s="37">
        <f t="shared" si="4"/>
        <v>12</v>
      </c>
      <c r="O7411" s="37" t="str">
        <f t="array" ref="O7411">IFERROR(XLOOKUP(K7411,'Tipo de carga'!B:B,'Tipo de carga'!C:C))</f>
        <v>Diesel</v>
      </c>
    </row>
    <row r="7412">
      <c r="A7412" s="36">
        <v>2086.0</v>
      </c>
      <c r="B7412" s="37" t="str">
        <f t="array" ref="B7412">IFERROR(XLOOKUP(A7412,'Asignacion Dic'!A:A,'Asignacion Dic'!C:C))</f>
        <v>MeLi asignado SD</v>
      </c>
      <c r="C7412" s="37" t="str">
        <f t="array" ref="C7412">IFERROR(XLOOKUP(A7412,'Asignacion Dic'!A:A,'Asignacion Dic'!B:B))</f>
        <v>EC-05</v>
      </c>
      <c r="D7412" s="38">
        <v>45627.480162037034</v>
      </c>
      <c r="E7412" s="36" t="s">
        <v>318</v>
      </c>
      <c r="F7412" s="37" t="str">
        <f t="array" ref="F7412">IFERROR(XLOOKUP(E7412,Operadores!A:A,Operadores!B:B))</f>
        <v>SOSERN</v>
      </c>
      <c r="G7412" s="36" t="s">
        <v>72</v>
      </c>
      <c r="H7412" s="39">
        <v>20.2089459999999</v>
      </c>
      <c r="I7412" s="40">
        <v>251.0</v>
      </c>
      <c r="J7412" s="41">
        <f t="shared" si="5"/>
        <v>5072.445446</v>
      </c>
      <c r="K7412" s="37" t="str">
        <f t="array" ref="K7412">IFERROR(XLOOKUP(G7412,'Tipo de carga'!A:A,'Tipo de carga'!B:B))</f>
        <v>Autoabasto</v>
      </c>
      <c r="L7412" s="37">
        <f t="shared" si="2"/>
        <v>49</v>
      </c>
      <c r="M7412" s="37">
        <f t="shared" si="3"/>
        <v>1</v>
      </c>
      <c r="N7412" s="37">
        <f t="shared" si="4"/>
        <v>12</v>
      </c>
      <c r="O7412" s="37" t="str">
        <f t="array" ref="O7412">IFERROR(XLOOKUP(K7412,'Tipo de carga'!B:B,'Tipo de carga'!C:C))</f>
        <v>Diesel</v>
      </c>
    </row>
    <row r="7413">
      <c r="A7413" s="36">
        <v>1965.0</v>
      </c>
      <c r="B7413" s="37" t="str">
        <f t="array" ref="B7413">IFERROR(XLOOKUP(A7413,'Asignacion Dic'!A:A,'Asignacion Dic'!C:C))</f>
        <v>Circuitos</v>
      </c>
      <c r="C7413" s="37" t="str">
        <f t="array" ref="C7413">IFERROR(XLOOKUP(A7413,'Asignacion Dic'!A:A,'Asignacion Dic'!B:B))</f>
        <v>EC-03</v>
      </c>
      <c r="D7413" s="38">
        <v>45627.46959490741</v>
      </c>
      <c r="E7413" s="36" t="s">
        <v>181</v>
      </c>
      <c r="F7413" s="37" t="str">
        <f t="array" ref="F7413">IFERROR(XLOOKUP(E7413,Operadores!A:A,Operadores!B:B))</f>
        <v>BREISR</v>
      </c>
      <c r="G7413" s="36" t="s">
        <v>72</v>
      </c>
      <c r="H7413" s="39">
        <v>20.2089459999999</v>
      </c>
      <c r="I7413" s="40">
        <v>480.0</v>
      </c>
      <c r="J7413" s="41">
        <f t="shared" si="5"/>
        <v>9700.29408</v>
      </c>
      <c r="K7413" s="37" t="str">
        <f t="array" ref="K7413">IFERROR(XLOOKUP(G7413,'Tipo de carga'!A:A,'Tipo de carga'!B:B))</f>
        <v>Autoabasto</v>
      </c>
      <c r="L7413" s="37">
        <f t="shared" si="2"/>
        <v>49</v>
      </c>
      <c r="M7413" s="37">
        <f t="shared" si="3"/>
        <v>1</v>
      </c>
      <c r="N7413" s="37">
        <f t="shared" si="4"/>
        <v>12</v>
      </c>
      <c r="O7413" s="37" t="str">
        <f t="array" ref="O7413">IFERROR(XLOOKUP(K7413,'Tipo de carga'!B:B,'Tipo de carga'!C:C))</f>
        <v>Diesel</v>
      </c>
    </row>
    <row r="7414">
      <c r="A7414" s="36">
        <v>1724.0</v>
      </c>
      <c r="B7414" s="37" t="str">
        <f t="array" ref="B7414">IFERROR(XLOOKUP(A7414,'Asignacion Dic'!A:A,'Asignacion Dic'!C:C))</f>
        <v>Liverpool Local</v>
      </c>
      <c r="C7414" s="37" t="str">
        <f t="array" ref="C7414">IFERROR(XLOOKUP(A7414,'Asignacion Dic'!A:A,'Asignacion Dic'!B:B))</f>
        <v>EC-01</v>
      </c>
      <c r="D7414" s="38">
        <v>45627.469560185185</v>
      </c>
      <c r="E7414" s="36" t="s">
        <v>427</v>
      </c>
      <c r="F7414" s="37" t="str">
        <f t="array" ref="F7414">IFERROR(XLOOKUP(E7414,Operadores!A:A,Operadores!B:B))</f>
        <v>REYJA01</v>
      </c>
      <c r="G7414" s="36" t="s">
        <v>72</v>
      </c>
      <c r="H7414" s="39">
        <v>20.2089459999999</v>
      </c>
      <c r="I7414" s="40">
        <v>454.0</v>
      </c>
      <c r="J7414" s="41">
        <f t="shared" si="5"/>
        <v>9174.861484</v>
      </c>
      <c r="K7414" s="37" t="str">
        <f t="array" ref="K7414">IFERROR(XLOOKUP(G7414,'Tipo de carga'!A:A,'Tipo de carga'!B:B))</f>
        <v>Autoabasto</v>
      </c>
      <c r="L7414" s="37">
        <f t="shared" si="2"/>
        <v>49</v>
      </c>
      <c r="M7414" s="37">
        <f t="shared" si="3"/>
        <v>1</v>
      </c>
      <c r="N7414" s="37">
        <f t="shared" si="4"/>
        <v>12</v>
      </c>
      <c r="O7414" s="37" t="str">
        <f t="array" ref="O7414">IFERROR(XLOOKUP(K7414,'Tipo de carga'!B:B,'Tipo de carga'!C:C))</f>
        <v>Diesel</v>
      </c>
    </row>
    <row r="7415">
      <c r="A7415" s="36">
        <v>1935.0</v>
      </c>
      <c r="B7415" s="37" t="str">
        <f t="array" ref="B7415">IFERROR(XLOOKUP(A7415,'Asignacion Dic'!A:A,'Asignacion Dic'!C:C))</f>
        <v>Patieros sucursal</v>
      </c>
      <c r="C7415" s="37" t="str">
        <f t="array" ref="C7415">IFERROR(XLOOKUP(A7415,'Asignacion Dic'!A:A,'Asignacion Dic'!B:B))</f>
        <v>EC-03</v>
      </c>
      <c r="D7415" s="38">
        <v>45627.0721412037</v>
      </c>
      <c r="E7415" s="36" t="s">
        <v>155</v>
      </c>
      <c r="F7415" s="37" t="str">
        <f t="array" ref="F7415">IFERROR(XLOOKUP(E7415,Operadores!A:A,Operadores!B:B))</f>
        <v>RODMA</v>
      </c>
      <c r="G7415" s="36" t="s">
        <v>72</v>
      </c>
      <c r="H7415" s="39">
        <v>20.2089459999999</v>
      </c>
      <c r="I7415" s="40">
        <v>4.0</v>
      </c>
      <c r="J7415" s="41">
        <f t="shared" si="5"/>
        <v>80.835784</v>
      </c>
      <c r="K7415" s="37" t="str">
        <f t="array" ref="K7415">IFERROR(XLOOKUP(G7415,'Tipo de carga'!A:A,'Tipo de carga'!B:B))</f>
        <v>Autoabasto</v>
      </c>
      <c r="L7415" s="37">
        <f t="shared" si="2"/>
        <v>49</v>
      </c>
      <c r="M7415" s="37">
        <f t="shared" si="3"/>
        <v>1</v>
      </c>
      <c r="N7415" s="37">
        <f t="shared" si="4"/>
        <v>12</v>
      </c>
      <c r="O7415" s="37" t="str">
        <f t="array" ref="O7415">IFERROR(XLOOKUP(K7415,'Tipo de carga'!B:B,'Tipo de carga'!C:C))</f>
        <v>Diesel</v>
      </c>
    </row>
    <row r="7416">
      <c r="A7416" s="36">
        <v>1832.0</v>
      </c>
      <c r="B7416" s="37" t="str">
        <f t="array" ref="B7416">IFERROR(XLOOKUP(A7416,'Asignacion Dic'!A:A,'Asignacion Dic'!C:C))</f>
        <v>Liverpool Local</v>
      </c>
      <c r="C7416" s="37" t="str">
        <f t="array" ref="C7416">IFERROR(XLOOKUP(A7416,'Asignacion Dic'!A:A,'Asignacion Dic'!B:B))</f>
        <v>EC-01</v>
      </c>
      <c r="D7416" s="38">
        <v>45627.060960648145</v>
      </c>
      <c r="E7416" s="36" t="s">
        <v>341</v>
      </c>
      <c r="F7416" s="37" t="str">
        <f t="array" ref="F7416">IFERROR(XLOOKUP(E7416,Operadores!A:A,Operadores!B:B))</f>
        <v>SALJO01</v>
      </c>
      <c r="G7416" s="36" t="s">
        <v>72</v>
      </c>
      <c r="H7416" s="39">
        <v>20.2089459999999</v>
      </c>
      <c r="I7416" s="40">
        <v>468.0</v>
      </c>
      <c r="J7416" s="41">
        <f t="shared" si="5"/>
        <v>9457.786728</v>
      </c>
      <c r="K7416" s="37" t="str">
        <f t="array" ref="K7416">IFERROR(XLOOKUP(G7416,'Tipo de carga'!A:A,'Tipo de carga'!B:B))</f>
        <v>Autoabasto</v>
      </c>
      <c r="L7416" s="37">
        <f t="shared" si="2"/>
        <v>49</v>
      </c>
      <c r="M7416" s="37">
        <f t="shared" si="3"/>
        <v>1</v>
      </c>
      <c r="N7416" s="37">
        <f t="shared" si="4"/>
        <v>12</v>
      </c>
      <c r="O7416" s="37" t="str">
        <f t="array" ref="O7416">IFERROR(XLOOKUP(K7416,'Tipo de carga'!B:B,'Tipo de carga'!C:C))</f>
        <v>Diesel</v>
      </c>
    </row>
    <row r="7417">
      <c r="A7417" s="36">
        <v>1881.0</v>
      </c>
      <c r="B7417" s="37" t="str">
        <f t="array" ref="B7417">IFERROR(XLOOKUP(A7417,'Asignacion Dic'!A:A,'Asignacion Dic'!C:C))</f>
        <v>Circuitos</v>
      </c>
      <c r="C7417" s="37" t="str">
        <f t="array" ref="C7417">IFERROR(XLOOKUP(A7417,'Asignacion Dic'!A:A,'Asignacion Dic'!B:B))</f>
        <v>EC-03</v>
      </c>
      <c r="D7417" s="38">
        <v>45627.05401620371</v>
      </c>
      <c r="E7417" s="36" t="s">
        <v>210</v>
      </c>
      <c r="F7417" s="37" t="str">
        <f t="array" ref="F7417">IFERROR(XLOOKUP(E7417,Operadores!A:A,Operadores!B:B))</f>
        <v>CERJER</v>
      </c>
      <c r="G7417" s="36" t="s">
        <v>72</v>
      </c>
      <c r="H7417" s="39">
        <v>20.2089459999999</v>
      </c>
      <c r="I7417" s="40">
        <v>696.0</v>
      </c>
      <c r="J7417" s="41">
        <f t="shared" si="5"/>
        <v>14065.42642</v>
      </c>
      <c r="K7417" s="37" t="str">
        <f t="array" ref="K7417">IFERROR(XLOOKUP(G7417,'Tipo de carga'!A:A,'Tipo de carga'!B:B))</f>
        <v>Autoabasto</v>
      </c>
      <c r="L7417" s="37">
        <f t="shared" si="2"/>
        <v>49</v>
      </c>
      <c r="M7417" s="37">
        <f t="shared" si="3"/>
        <v>1</v>
      </c>
      <c r="N7417" s="37">
        <f t="shared" si="4"/>
        <v>12</v>
      </c>
      <c r="O7417" s="37" t="str">
        <f t="array" ref="O7417">IFERROR(XLOOKUP(K7417,'Tipo de carga'!B:B,'Tipo de carga'!C:C))</f>
        <v>Diesel</v>
      </c>
    </row>
    <row r="7418">
      <c r="A7418" s="36">
        <v>1825.0</v>
      </c>
      <c r="B7418" s="37" t="str">
        <f t="array" ref="B7418">IFERROR(XLOOKUP(A7418,'Asignacion Dic'!A:A,'Asignacion Dic'!C:C))</f>
        <v>Circuitos</v>
      </c>
      <c r="C7418" s="37" t="str">
        <f t="array" ref="C7418">IFERROR(XLOOKUP(A7418,'Asignacion Dic'!A:A,'Asignacion Dic'!B:B))</f>
        <v>EC-03</v>
      </c>
      <c r="D7418" s="38">
        <v>45627.013877314814</v>
      </c>
      <c r="E7418" s="36" t="s">
        <v>346</v>
      </c>
      <c r="F7418" s="37" t="str">
        <f t="array" ref="F7418">IFERROR(XLOOKUP(E7418,Operadores!A:A,Operadores!B:B))</f>
        <v>ESPIS</v>
      </c>
      <c r="G7418" s="36" t="s">
        <v>72</v>
      </c>
      <c r="H7418" s="39">
        <v>20.2089459999999</v>
      </c>
      <c r="I7418" s="40">
        <v>392.0</v>
      </c>
      <c r="J7418" s="41">
        <f t="shared" si="5"/>
        <v>7921.906832</v>
      </c>
      <c r="K7418" s="37" t="str">
        <f t="array" ref="K7418">IFERROR(XLOOKUP(G7418,'Tipo de carga'!A:A,'Tipo de carga'!B:B))</f>
        <v>Autoabasto</v>
      </c>
      <c r="L7418" s="37">
        <f t="shared" si="2"/>
        <v>49</v>
      </c>
      <c r="M7418" s="37">
        <f t="shared" si="3"/>
        <v>1</v>
      </c>
      <c r="N7418" s="37">
        <f t="shared" si="4"/>
        <v>12</v>
      </c>
      <c r="O7418" s="37" t="str">
        <f t="array" ref="O7418">IFERROR(XLOOKUP(K7418,'Tipo de carga'!B:B,'Tipo de carga'!C:C))</f>
        <v>Diesel</v>
      </c>
    </row>
    <row r="7419">
      <c r="A7419" s="36">
        <v>1908.0</v>
      </c>
      <c r="B7419" s="37" t="str">
        <f t="array" ref="B7419">IFERROR(XLOOKUP(A7419,'Asignacion Dic'!A:A,'Asignacion Dic'!C:C))</f>
        <v>Circuitos</v>
      </c>
      <c r="C7419" s="37" t="str">
        <f t="array" ref="C7419">IFERROR(XLOOKUP(A7419,'Asignacion Dic'!A:A,'Asignacion Dic'!B:B))</f>
        <v>EC-03</v>
      </c>
      <c r="D7419" s="38">
        <v>45627.89325231482</v>
      </c>
      <c r="E7419" s="36" t="s">
        <v>359</v>
      </c>
      <c r="F7419" s="37" t="str">
        <f t="array" ref="F7419">IFERROR(XLOOKUP(E7419,Operadores!A:A,Operadores!B:B))</f>
        <v>GARJOR01</v>
      </c>
      <c r="G7419" s="36" t="s">
        <v>19</v>
      </c>
      <c r="H7419" s="39">
        <v>18.98</v>
      </c>
      <c r="I7419" s="40">
        <v>637.0</v>
      </c>
      <c r="J7419" s="41">
        <f t="shared" si="5"/>
        <v>12090.26</v>
      </c>
      <c r="K7419" s="37" t="str">
        <f t="array" ref="K7419">IFERROR(XLOOKUP(G7419,'Tipo de carga'!A:A,'Tipo de carga'!B:B))</f>
        <v>Autoabasto</v>
      </c>
      <c r="L7419" s="37">
        <f t="shared" si="2"/>
        <v>49</v>
      </c>
      <c r="M7419" s="37">
        <f t="shared" si="3"/>
        <v>1</v>
      </c>
      <c r="N7419" s="37">
        <f t="shared" si="4"/>
        <v>12</v>
      </c>
      <c r="O7419" s="37" t="str">
        <f t="array" ref="O7419">IFERROR(XLOOKUP(K7419,'Tipo de carga'!B:B,'Tipo de carga'!C:C))</f>
        <v>Diesel</v>
      </c>
    </row>
    <row r="7420">
      <c r="A7420" s="36">
        <v>1800.0</v>
      </c>
      <c r="B7420" s="37" t="str">
        <f t="array" ref="B7420">IFERROR(XLOOKUP(A7420,'Asignacion Dic'!A:A,'Asignacion Dic'!C:C))</f>
        <v>Sayer Full</v>
      </c>
      <c r="C7420" s="37" t="str">
        <f t="array" ref="C7420">IFERROR(XLOOKUP(A7420,'Asignacion Dic'!A:A,'Asignacion Dic'!B:B))</f>
        <v>EC-04</v>
      </c>
      <c r="D7420" s="38">
        <v>45627.7846875</v>
      </c>
      <c r="E7420" s="36" t="s">
        <v>73</v>
      </c>
      <c r="F7420" s="37" t="str">
        <f t="array" ref="F7420">IFERROR(XLOOKUP(E7420,Operadores!A:A,Operadores!B:B))</f>
        <v>PERJU03</v>
      </c>
      <c r="G7420" s="36" t="s">
        <v>19</v>
      </c>
      <c r="H7420" s="39">
        <v>18.98</v>
      </c>
      <c r="I7420" s="40">
        <v>542.0</v>
      </c>
      <c r="J7420" s="41">
        <f t="shared" si="5"/>
        <v>10287.16</v>
      </c>
      <c r="K7420" s="37" t="str">
        <f t="array" ref="K7420">IFERROR(XLOOKUP(G7420,'Tipo de carga'!A:A,'Tipo de carga'!B:B))</f>
        <v>Autoabasto</v>
      </c>
      <c r="L7420" s="37">
        <f t="shared" si="2"/>
        <v>49</v>
      </c>
      <c r="M7420" s="37">
        <f t="shared" si="3"/>
        <v>1</v>
      </c>
      <c r="N7420" s="37">
        <f t="shared" si="4"/>
        <v>12</v>
      </c>
      <c r="O7420" s="37" t="str">
        <f t="array" ref="O7420">IFERROR(XLOOKUP(K7420,'Tipo de carga'!B:B,'Tipo de carga'!C:C))</f>
        <v>Diesel</v>
      </c>
    </row>
    <row r="7421">
      <c r="A7421" s="36">
        <v>1806.0</v>
      </c>
      <c r="B7421" s="37" t="str">
        <f t="array" ref="B7421">IFERROR(XLOOKUP(A7421,'Asignacion Dic'!A:A,'Asignacion Dic'!C:C))</f>
        <v>Sayer Full</v>
      </c>
      <c r="C7421" s="37" t="str">
        <f t="array" ref="C7421">IFERROR(XLOOKUP(A7421,'Asignacion Dic'!A:A,'Asignacion Dic'!B:B))</f>
        <v>EC-04</v>
      </c>
      <c r="D7421" s="38">
        <v>45627.76900462963</v>
      </c>
      <c r="E7421" s="36" t="s">
        <v>40</v>
      </c>
      <c r="F7421" s="37" t="str">
        <f t="array" ref="F7421">IFERROR(XLOOKUP(E7421,Operadores!A:A,Operadores!B:B))</f>
        <v>DIAOMA</v>
      </c>
      <c r="G7421" s="36" t="s">
        <v>19</v>
      </c>
      <c r="H7421" s="39">
        <v>18.98</v>
      </c>
      <c r="I7421" s="40">
        <v>659.0</v>
      </c>
      <c r="J7421" s="41">
        <f t="shared" si="5"/>
        <v>12507.82</v>
      </c>
      <c r="K7421" s="37" t="str">
        <f t="array" ref="K7421">IFERROR(XLOOKUP(G7421,'Tipo de carga'!A:A,'Tipo de carga'!B:B))</f>
        <v>Autoabasto</v>
      </c>
      <c r="L7421" s="37">
        <f t="shared" si="2"/>
        <v>49</v>
      </c>
      <c r="M7421" s="37">
        <f t="shared" si="3"/>
        <v>1</v>
      </c>
      <c r="N7421" s="37">
        <f t="shared" si="4"/>
        <v>12</v>
      </c>
      <c r="O7421" s="37" t="str">
        <f t="array" ref="O7421">IFERROR(XLOOKUP(K7421,'Tipo de carga'!B:B,'Tipo de carga'!C:C))</f>
        <v>Diesel</v>
      </c>
    </row>
    <row r="7422">
      <c r="A7422" s="36">
        <v>1787.0</v>
      </c>
      <c r="B7422" s="37" t="str">
        <f t="array" ref="B7422">IFERROR(XLOOKUP(A7422,'Asignacion Dic'!A:A,'Asignacion Dic'!C:C))</f>
        <v>Sayer Sencillo</v>
      </c>
      <c r="C7422" s="37" t="str">
        <f t="array" ref="C7422">IFERROR(XLOOKUP(A7422,'Asignacion Dic'!A:A,'Asignacion Dic'!B:B))</f>
        <v>EC-04</v>
      </c>
      <c r="D7422" s="38">
        <v>45627.66861111111</v>
      </c>
      <c r="E7422" s="36" t="s">
        <v>392</v>
      </c>
      <c r="F7422" s="37" t="str">
        <f t="array" ref="F7422">IFERROR(XLOOKUP(E7422,Operadores!A:A,Operadores!B:B))</f>
        <v>MUÑGER</v>
      </c>
      <c r="G7422" s="36" t="s">
        <v>19</v>
      </c>
      <c r="H7422" s="39">
        <v>18.98</v>
      </c>
      <c r="I7422" s="40">
        <v>334.0</v>
      </c>
      <c r="J7422" s="41">
        <f t="shared" si="5"/>
        <v>6339.32</v>
      </c>
      <c r="K7422" s="37" t="str">
        <f t="array" ref="K7422">IFERROR(XLOOKUP(G7422,'Tipo de carga'!A:A,'Tipo de carga'!B:B))</f>
        <v>Autoabasto</v>
      </c>
      <c r="L7422" s="37">
        <f t="shared" si="2"/>
        <v>49</v>
      </c>
      <c r="M7422" s="37">
        <f t="shared" si="3"/>
        <v>1</v>
      </c>
      <c r="N7422" s="37">
        <f t="shared" si="4"/>
        <v>12</v>
      </c>
      <c r="O7422" s="37" t="str">
        <f t="array" ref="O7422">IFERROR(XLOOKUP(K7422,'Tipo de carga'!B:B,'Tipo de carga'!C:C))</f>
        <v>Diesel</v>
      </c>
    </row>
    <row r="7423">
      <c r="A7423" s="36">
        <v>1779.0</v>
      </c>
      <c r="B7423" s="37" t="str">
        <f t="array" ref="B7423">IFERROR(XLOOKUP(A7423,'Asignacion Dic'!A:A,'Asignacion Dic'!C:C))</f>
        <v>Sayer Expo</v>
      </c>
      <c r="C7423" s="37" t="str">
        <f t="array" ref="C7423">IFERROR(XLOOKUP(A7423,'Asignacion Dic'!A:A,'Asignacion Dic'!B:B))</f>
        <v>EC-04</v>
      </c>
      <c r="D7423" s="38">
        <v>45627.49665509259</v>
      </c>
      <c r="E7423" s="36" t="s">
        <v>57</v>
      </c>
      <c r="F7423" s="37" t="str">
        <f t="array" ref="F7423">IFERROR(XLOOKUP(E7423,Operadores!A:A,Operadores!B:B))</f>
        <v>GONJOS03</v>
      </c>
      <c r="G7423" s="36" t="s">
        <v>19</v>
      </c>
      <c r="H7423" s="39">
        <v>18.98</v>
      </c>
      <c r="I7423" s="40">
        <v>751.0</v>
      </c>
      <c r="J7423" s="41">
        <f t="shared" si="5"/>
        <v>14253.98</v>
      </c>
      <c r="K7423" s="37" t="str">
        <f t="array" ref="K7423">IFERROR(XLOOKUP(G7423,'Tipo de carga'!A:A,'Tipo de carga'!B:B))</f>
        <v>Autoabasto</v>
      </c>
      <c r="L7423" s="37">
        <f t="shared" si="2"/>
        <v>49</v>
      </c>
      <c r="M7423" s="37">
        <f t="shared" si="3"/>
        <v>1</v>
      </c>
      <c r="N7423" s="37">
        <f t="shared" si="4"/>
        <v>12</v>
      </c>
      <c r="O7423" s="37" t="str">
        <f t="array" ref="O7423">IFERROR(XLOOKUP(K7423,'Tipo de carga'!B:B,'Tipo de carga'!C:C))</f>
        <v>Diesel</v>
      </c>
    </row>
    <row r="7424">
      <c r="A7424" s="36">
        <v>1856.0</v>
      </c>
      <c r="B7424" s="37" t="str">
        <f t="array" ref="B7424">IFERROR(XLOOKUP(A7424,'Asignacion Dic'!A:A,'Asignacion Dic'!C:C))</f>
        <v>Pipas</v>
      </c>
      <c r="C7424" s="37" t="str">
        <f t="array" ref="C7424">IFERROR(XLOOKUP(A7424,'Asignacion Dic'!A:A,'Asignacion Dic'!B:B))</f>
        <v>EC-02</v>
      </c>
      <c r="D7424" s="38">
        <v>45627.213912037034</v>
      </c>
      <c r="E7424" s="36" t="s">
        <v>43</v>
      </c>
      <c r="F7424" s="37" t="str">
        <f t="array" ref="F7424">IFERROR(XLOOKUP(E7424,Operadores!A:A,Operadores!B:B))</f>
        <v>HERJU01</v>
      </c>
      <c r="G7424" s="36" t="s">
        <v>19</v>
      </c>
      <c r="H7424" s="39">
        <v>18.98</v>
      </c>
      <c r="I7424" s="40">
        <v>875.0</v>
      </c>
      <c r="J7424" s="41">
        <f t="shared" si="5"/>
        <v>16607.5</v>
      </c>
      <c r="K7424" s="37" t="str">
        <f t="array" ref="K7424">IFERROR(XLOOKUP(G7424,'Tipo de carga'!A:A,'Tipo de carga'!B:B))</f>
        <v>Autoabasto</v>
      </c>
      <c r="L7424" s="37">
        <f t="shared" si="2"/>
        <v>49</v>
      </c>
      <c r="M7424" s="37">
        <f t="shared" si="3"/>
        <v>1</v>
      </c>
      <c r="N7424" s="37">
        <f t="shared" si="4"/>
        <v>12</v>
      </c>
      <c r="O7424" s="37" t="str">
        <f t="array" ref="O7424">IFERROR(XLOOKUP(K7424,'Tipo de carga'!B:B,'Tipo de carga'!C:C))</f>
        <v>Diesel</v>
      </c>
    </row>
    <row r="7425">
      <c r="A7425" s="36">
        <v>1972.0</v>
      </c>
      <c r="B7425" s="37" t="str">
        <f t="array" ref="B7425">IFERROR(XLOOKUP(A7425,'Asignacion Dic'!A:A,'Asignacion Dic'!C:C))</f>
        <v>Sayer Sencillo</v>
      </c>
      <c r="C7425" s="37" t="str">
        <f t="array" ref="C7425">IFERROR(XLOOKUP(A7425,'Asignacion Dic'!A:A,'Asignacion Dic'!B:B))</f>
        <v>EC-04</v>
      </c>
      <c r="D7425" s="38">
        <v>45627.13631944444</v>
      </c>
      <c r="E7425" s="36" t="s">
        <v>59</v>
      </c>
      <c r="F7425" s="37" t="str">
        <f t="array" ref="F7425">IFERROR(XLOOKUP(E7425,Operadores!A:A,Operadores!B:B))</f>
        <v>ROMJOS</v>
      </c>
      <c r="G7425" s="36" t="s">
        <v>19</v>
      </c>
      <c r="H7425" s="39">
        <v>18.98</v>
      </c>
      <c r="I7425" s="40">
        <v>690.0</v>
      </c>
      <c r="J7425" s="41">
        <f t="shared" si="5"/>
        <v>13096.2</v>
      </c>
      <c r="K7425" s="37" t="str">
        <f t="array" ref="K7425">IFERROR(XLOOKUP(G7425,'Tipo de carga'!A:A,'Tipo de carga'!B:B))</f>
        <v>Autoabasto</v>
      </c>
      <c r="L7425" s="37">
        <f t="shared" si="2"/>
        <v>49</v>
      </c>
      <c r="M7425" s="37">
        <f t="shared" si="3"/>
        <v>1</v>
      </c>
      <c r="N7425" s="37">
        <f t="shared" si="4"/>
        <v>12</v>
      </c>
      <c r="O7425" s="37" t="str">
        <f t="array" ref="O7425">IFERROR(XLOOKUP(K7425,'Tipo de carga'!B:B,'Tipo de carga'!C:C))</f>
        <v>Diesel</v>
      </c>
    </row>
    <row r="7426">
      <c r="A7426" s="36">
        <v>1835.0</v>
      </c>
      <c r="B7426" s="37" t="str">
        <f t="array" ref="B7426">IFERROR(XLOOKUP(A7426,'Asignacion Dic'!A:A,'Asignacion Dic'!C:C))</f>
        <v>Sayer Sencillo</v>
      </c>
      <c r="C7426" s="37" t="str">
        <f t="array" ref="C7426">IFERROR(XLOOKUP(A7426,'Asignacion Dic'!A:A,'Asignacion Dic'!B:B))</f>
        <v>EC-04</v>
      </c>
      <c r="D7426" s="38">
        <v>45627.04243055556</v>
      </c>
      <c r="E7426" s="36" t="s">
        <v>512</v>
      </c>
      <c r="F7426" s="37" t="str">
        <f t="array" ref="F7426">IFERROR(XLOOKUP(E7426,Operadores!A:A,Operadores!B:B))</f>
        <v>GARCRU</v>
      </c>
      <c r="G7426" s="36" t="s">
        <v>19</v>
      </c>
      <c r="H7426" s="39">
        <v>18.98</v>
      </c>
      <c r="I7426" s="40">
        <v>367.0</v>
      </c>
      <c r="J7426" s="41">
        <f t="shared" si="5"/>
        <v>6965.66</v>
      </c>
      <c r="K7426" s="37" t="str">
        <f t="array" ref="K7426">IFERROR(XLOOKUP(G7426,'Tipo de carga'!A:A,'Tipo de carga'!B:B))</f>
        <v>Autoabasto</v>
      </c>
      <c r="L7426" s="37">
        <f t="shared" si="2"/>
        <v>49</v>
      </c>
      <c r="M7426" s="37">
        <f t="shared" si="3"/>
        <v>1</v>
      </c>
      <c r="N7426" s="37">
        <f t="shared" si="4"/>
        <v>12</v>
      </c>
      <c r="O7426" s="37" t="str">
        <f t="array" ref="O7426">IFERROR(XLOOKUP(K7426,'Tipo de carga'!B:B,'Tipo de carga'!C:C))</f>
        <v>Diesel</v>
      </c>
    </row>
    <row r="7427">
      <c r="A7427" s="36">
        <v>1847.0</v>
      </c>
      <c r="B7427" s="37" t="str">
        <f t="array" ref="B7427">IFERROR(XLOOKUP(A7427,'Asignacion Dic'!A:A,'Asignacion Dic'!C:C))</f>
        <v>Circuitos</v>
      </c>
      <c r="C7427" s="37" t="str">
        <f t="array" ref="C7427">IFERROR(XLOOKUP(A7427,'Asignacion Dic'!A:A,'Asignacion Dic'!B:B))</f>
        <v>EC-03</v>
      </c>
      <c r="D7427" s="38">
        <v>45627.96037037037</v>
      </c>
      <c r="E7427" s="36" t="s">
        <v>243</v>
      </c>
      <c r="F7427" s="37" t="str">
        <f t="array" ref="F7427">IFERROR(XLOOKUP(E7427,Operadores!A:A,Operadores!B:B))</f>
        <v>HERJO17X</v>
      </c>
      <c r="G7427" s="36" t="s">
        <v>75</v>
      </c>
      <c r="H7427" s="39">
        <v>20.1917</v>
      </c>
      <c r="I7427" s="40">
        <v>685.0</v>
      </c>
      <c r="J7427" s="41">
        <f t="shared" si="5"/>
        <v>13831.3145</v>
      </c>
      <c r="K7427" s="37" t="str">
        <f t="array" ref="K7427">IFERROR(XLOOKUP(G7427,'Tipo de carga'!A:A,'Tipo de carga'!B:B))</f>
        <v>Autoabasto</v>
      </c>
      <c r="L7427" s="37">
        <f t="shared" si="2"/>
        <v>49</v>
      </c>
      <c r="M7427" s="37">
        <f t="shared" si="3"/>
        <v>1</v>
      </c>
      <c r="N7427" s="37">
        <f t="shared" si="4"/>
        <v>12</v>
      </c>
      <c r="O7427" s="37" t="str">
        <f t="array" ref="O7427">IFERROR(XLOOKUP(K7427,'Tipo de carga'!B:B,'Tipo de carga'!C:C))</f>
        <v>Diesel</v>
      </c>
    </row>
    <row r="7428">
      <c r="A7428" s="36">
        <v>1870.0</v>
      </c>
      <c r="B7428" s="37" t="str">
        <f t="array" ref="B7428">IFERROR(XLOOKUP(A7428,'Asignacion Dic'!A:A,'Asignacion Dic'!C:C))</f>
        <v>Circuitos</v>
      </c>
      <c r="C7428" s="37" t="str">
        <f t="array" ref="C7428">IFERROR(XLOOKUP(A7428,'Asignacion Dic'!A:A,'Asignacion Dic'!B:B))</f>
        <v>EC-03</v>
      </c>
      <c r="D7428" s="38">
        <v>45627.95501157407</v>
      </c>
      <c r="E7428" s="36" t="s">
        <v>385</v>
      </c>
      <c r="F7428" s="37" t="str">
        <f t="array" ref="F7428">IFERROR(XLOOKUP(E7428,Operadores!A:A,Operadores!B:B))</f>
        <v>RIOFE</v>
      </c>
      <c r="G7428" s="36" t="s">
        <v>75</v>
      </c>
      <c r="H7428" s="39">
        <v>20.1917</v>
      </c>
      <c r="I7428" s="40">
        <v>480.0</v>
      </c>
      <c r="J7428" s="41">
        <f t="shared" si="5"/>
        <v>9692.016</v>
      </c>
      <c r="K7428" s="37" t="str">
        <f t="array" ref="K7428">IFERROR(XLOOKUP(G7428,'Tipo de carga'!A:A,'Tipo de carga'!B:B))</f>
        <v>Autoabasto</v>
      </c>
      <c r="L7428" s="37">
        <f t="shared" si="2"/>
        <v>49</v>
      </c>
      <c r="M7428" s="37">
        <f t="shared" si="3"/>
        <v>1</v>
      </c>
      <c r="N7428" s="37">
        <f t="shared" si="4"/>
        <v>12</v>
      </c>
      <c r="O7428" s="37" t="str">
        <f t="array" ref="O7428">IFERROR(XLOOKUP(K7428,'Tipo de carga'!B:B,'Tipo de carga'!C:C))</f>
        <v>Diesel</v>
      </c>
    </row>
    <row r="7429">
      <c r="A7429" s="36">
        <v>1878.0</v>
      </c>
      <c r="B7429" s="37" t="str">
        <f t="array" ref="B7429">IFERROR(XLOOKUP(A7429,'Asignacion Dic'!A:A,'Asignacion Dic'!C:C))</f>
        <v>Circuitos</v>
      </c>
      <c r="C7429" s="37" t="str">
        <f t="array" ref="C7429">IFERROR(XLOOKUP(A7429,'Asignacion Dic'!A:A,'Asignacion Dic'!B:B))</f>
        <v>EC-03</v>
      </c>
      <c r="D7429" s="38">
        <v>45627.93958333333</v>
      </c>
      <c r="E7429" s="36" t="s">
        <v>53</v>
      </c>
      <c r="F7429" s="37" t="str">
        <f t="array" ref="F7429">IFERROR(XLOOKUP(E7429,Operadores!A:A,Operadores!B:B))</f>
        <v>CASSA</v>
      </c>
      <c r="G7429" s="36" t="s">
        <v>75</v>
      </c>
      <c r="H7429" s="39">
        <v>20.1917</v>
      </c>
      <c r="I7429" s="40">
        <v>320.0</v>
      </c>
      <c r="J7429" s="41">
        <f t="shared" si="5"/>
        <v>6461.344</v>
      </c>
      <c r="K7429" s="37" t="str">
        <f t="array" ref="K7429">IFERROR(XLOOKUP(G7429,'Tipo de carga'!A:A,'Tipo de carga'!B:B))</f>
        <v>Autoabasto</v>
      </c>
      <c r="L7429" s="37">
        <f t="shared" si="2"/>
        <v>49</v>
      </c>
      <c r="M7429" s="37">
        <f t="shared" si="3"/>
        <v>1</v>
      </c>
      <c r="N7429" s="37">
        <f t="shared" si="4"/>
        <v>12</v>
      </c>
      <c r="O7429" s="37" t="str">
        <f t="array" ref="O7429">IFERROR(XLOOKUP(K7429,'Tipo de carga'!B:B,'Tipo de carga'!C:C))</f>
        <v>Diesel</v>
      </c>
    </row>
    <row r="7430">
      <c r="A7430" s="36">
        <v>2060.0</v>
      </c>
      <c r="B7430" s="37" t="str">
        <f t="array" ref="B7430">IFERROR(XLOOKUP(A7430,'Asignacion Dic'!A:A,'Asignacion Dic'!C:C))</f>
        <v>PISA Gdl</v>
      </c>
      <c r="C7430" s="37" t="str">
        <f t="array" ref="C7430">IFERROR(XLOOKUP(A7430,'Asignacion Dic'!A:A,'Asignacion Dic'!B:B))</f>
        <v>EC-06</v>
      </c>
      <c r="D7430" s="38">
        <v>45627.93246527778</v>
      </c>
      <c r="E7430" s="36" t="s">
        <v>317</v>
      </c>
      <c r="F7430" s="37" t="str">
        <f t="array" ref="F7430">IFERROR(XLOOKUP(E7430,Operadores!A:A,Operadores!B:B))</f>
        <v>VALGUS</v>
      </c>
      <c r="G7430" s="36" t="s">
        <v>75</v>
      </c>
      <c r="H7430" s="39">
        <v>20.1917</v>
      </c>
      <c r="I7430" s="40">
        <v>355.0</v>
      </c>
      <c r="J7430" s="41">
        <f t="shared" si="5"/>
        <v>7168.0535</v>
      </c>
      <c r="K7430" s="37" t="str">
        <f t="array" ref="K7430">IFERROR(XLOOKUP(G7430,'Tipo de carga'!A:A,'Tipo de carga'!B:B))</f>
        <v>Autoabasto</v>
      </c>
      <c r="L7430" s="37">
        <f t="shared" si="2"/>
        <v>49</v>
      </c>
      <c r="M7430" s="37">
        <f t="shared" si="3"/>
        <v>1</v>
      </c>
      <c r="N7430" s="37">
        <f t="shared" si="4"/>
        <v>12</v>
      </c>
      <c r="O7430" s="37" t="str">
        <f t="array" ref="O7430">IFERROR(XLOOKUP(K7430,'Tipo de carga'!B:B,'Tipo de carga'!C:C))</f>
        <v>Diesel</v>
      </c>
    </row>
    <row r="7431">
      <c r="A7431" s="36">
        <v>1869.0</v>
      </c>
      <c r="B7431" s="37" t="str">
        <f t="array" ref="B7431">IFERROR(XLOOKUP(A7431,'Asignacion Dic'!A:A,'Asignacion Dic'!C:C))</f>
        <v>Circuitos</v>
      </c>
      <c r="C7431" s="37" t="str">
        <f t="array" ref="C7431">IFERROR(XLOOKUP(A7431,'Asignacion Dic'!A:A,'Asignacion Dic'!B:B))</f>
        <v>EC-03</v>
      </c>
      <c r="D7431" s="38">
        <v>45627.869375</v>
      </c>
      <c r="E7431" s="36" t="s">
        <v>271</v>
      </c>
      <c r="F7431" s="37" t="str">
        <f t="array" ref="F7431">IFERROR(XLOOKUP(E7431,Operadores!A:A,Operadores!B:B))</f>
        <v>MERUBA</v>
      </c>
      <c r="G7431" s="36" t="s">
        <v>75</v>
      </c>
      <c r="H7431" s="39">
        <v>20.1917</v>
      </c>
      <c r="I7431" s="40">
        <v>364.0</v>
      </c>
      <c r="J7431" s="41">
        <f t="shared" si="5"/>
        <v>7349.7788</v>
      </c>
      <c r="K7431" s="37" t="str">
        <f t="array" ref="K7431">IFERROR(XLOOKUP(G7431,'Tipo de carga'!A:A,'Tipo de carga'!B:B))</f>
        <v>Autoabasto</v>
      </c>
      <c r="L7431" s="37">
        <f t="shared" si="2"/>
        <v>49</v>
      </c>
      <c r="M7431" s="37">
        <f t="shared" si="3"/>
        <v>1</v>
      </c>
      <c r="N7431" s="37">
        <f t="shared" si="4"/>
        <v>12</v>
      </c>
      <c r="O7431" s="37" t="str">
        <f t="array" ref="O7431">IFERROR(XLOOKUP(K7431,'Tipo de carga'!B:B,'Tipo de carga'!C:C))</f>
        <v>Diesel</v>
      </c>
    </row>
    <row r="7432">
      <c r="A7432" s="36">
        <v>2080.0</v>
      </c>
      <c r="B7432" s="37" t="str">
        <f t="array" ref="B7432">IFERROR(XLOOKUP(A7432,'Asignacion Dic'!A:A,'Asignacion Dic'!C:C))</f>
        <v>PISA Gdl</v>
      </c>
      <c r="C7432" s="37" t="str">
        <f t="array" ref="C7432">IFERROR(XLOOKUP(A7432,'Asignacion Dic'!A:A,'Asignacion Dic'!B:B))</f>
        <v>EC-06</v>
      </c>
      <c r="D7432" s="38">
        <v>45627.86344907407</v>
      </c>
      <c r="E7432" s="36" t="s">
        <v>594</v>
      </c>
      <c r="F7432" s="37" t="str">
        <f t="array" ref="F7432">IFERROR(XLOOKUP(E7432,Operadores!A:A,Operadores!B:B))</f>
        <v>GOMIZT</v>
      </c>
      <c r="G7432" s="36" t="s">
        <v>75</v>
      </c>
      <c r="H7432" s="39">
        <v>20.1917</v>
      </c>
      <c r="I7432" s="40">
        <v>803.0</v>
      </c>
      <c r="J7432" s="41">
        <f t="shared" si="5"/>
        <v>16213.9351</v>
      </c>
      <c r="K7432" s="37" t="str">
        <f t="array" ref="K7432">IFERROR(XLOOKUP(G7432,'Tipo de carga'!A:A,'Tipo de carga'!B:B))</f>
        <v>Autoabasto</v>
      </c>
      <c r="L7432" s="37">
        <f t="shared" si="2"/>
        <v>49</v>
      </c>
      <c r="M7432" s="37">
        <f t="shared" si="3"/>
        <v>1</v>
      </c>
      <c r="N7432" s="37">
        <f t="shared" si="4"/>
        <v>12</v>
      </c>
      <c r="O7432" s="37" t="str">
        <f t="array" ref="O7432">IFERROR(XLOOKUP(K7432,'Tipo de carga'!B:B,'Tipo de carga'!C:C))</f>
        <v>Diesel</v>
      </c>
    </row>
    <row r="7433">
      <c r="A7433" s="36">
        <v>1883.0</v>
      </c>
      <c r="B7433" s="37" t="str">
        <f t="array" ref="B7433">IFERROR(XLOOKUP(A7433,'Asignacion Dic'!A:A,'Asignacion Dic'!C:C))</f>
        <v>Circuitos</v>
      </c>
      <c r="C7433" s="37" t="str">
        <f t="array" ref="C7433">IFERROR(XLOOKUP(A7433,'Asignacion Dic'!A:A,'Asignacion Dic'!B:B))</f>
        <v>EC-03</v>
      </c>
      <c r="D7433" s="38">
        <v>45627.837488425925</v>
      </c>
      <c r="E7433" s="36" t="s">
        <v>202</v>
      </c>
      <c r="F7433" s="37" t="str">
        <f t="array" ref="F7433">IFERROR(XLOOKUP(E7433,Operadores!A:A,Operadores!B:B))</f>
        <v>JIMMI01</v>
      </c>
      <c r="G7433" s="36" t="s">
        <v>75</v>
      </c>
      <c r="H7433" s="39">
        <v>20.1917</v>
      </c>
      <c r="I7433" s="40">
        <v>250.0</v>
      </c>
      <c r="J7433" s="41">
        <f t="shared" si="5"/>
        <v>5047.925</v>
      </c>
      <c r="K7433" s="37" t="str">
        <f t="array" ref="K7433">IFERROR(XLOOKUP(G7433,'Tipo de carga'!A:A,'Tipo de carga'!B:B))</f>
        <v>Autoabasto</v>
      </c>
      <c r="L7433" s="37">
        <f t="shared" si="2"/>
        <v>49</v>
      </c>
      <c r="M7433" s="37">
        <f t="shared" si="3"/>
        <v>1</v>
      </c>
      <c r="N7433" s="37">
        <f t="shared" si="4"/>
        <v>12</v>
      </c>
      <c r="O7433" s="37" t="str">
        <f t="array" ref="O7433">IFERROR(XLOOKUP(K7433,'Tipo de carga'!B:B,'Tipo de carga'!C:C))</f>
        <v>Diesel</v>
      </c>
    </row>
    <row r="7434">
      <c r="A7434" s="36">
        <v>2084.0</v>
      </c>
      <c r="B7434" s="37" t="str">
        <f t="array" ref="B7434">IFERROR(XLOOKUP(A7434,'Asignacion Dic'!A:A,'Asignacion Dic'!C:C))</f>
        <v>PISA Gdl</v>
      </c>
      <c r="C7434" s="37" t="str">
        <f t="array" ref="C7434">IFERROR(XLOOKUP(A7434,'Asignacion Dic'!A:A,'Asignacion Dic'!B:B))</f>
        <v>EC-06</v>
      </c>
      <c r="D7434" s="38">
        <v>45627.826261574075</v>
      </c>
      <c r="E7434" s="36" t="s">
        <v>267</v>
      </c>
      <c r="F7434" s="37" t="str">
        <f t="array" ref="F7434">IFERROR(XLOOKUP(E7434,Operadores!A:A,Operadores!B:B))</f>
        <v>LOPEDU</v>
      </c>
      <c r="G7434" s="36" t="s">
        <v>75</v>
      </c>
      <c r="H7434" s="39">
        <v>20.1917</v>
      </c>
      <c r="I7434" s="40">
        <v>340.0</v>
      </c>
      <c r="J7434" s="41">
        <f t="shared" si="5"/>
        <v>6865.178</v>
      </c>
      <c r="K7434" s="37" t="str">
        <f t="array" ref="K7434">IFERROR(XLOOKUP(G7434,'Tipo de carga'!A:A,'Tipo de carga'!B:B))</f>
        <v>Autoabasto</v>
      </c>
      <c r="L7434" s="37">
        <f t="shared" si="2"/>
        <v>49</v>
      </c>
      <c r="M7434" s="37">
        <f t="shared" si="3"/>
        <v>1</v>
      </c>
      <c r="N7434" s="37">
        <f t="shared" si="4"/>
        <v>12</v>
      </c>
      <c r="O7434" s="37" t="str">
        <f t="array" ref="O7434">IFERROR(XLOOKUP(K7434,'Tipo de carga'!B:B,'Tipo de carga'!C:C))</f>
        <v>Diesel</v>
      </c>
    </row>
    <row r="7435">
      <c r="A7435" s="36">
        <v>1875.0</v>
      </c>
      <c r="B7435" s="37" t="str">
        <f t="array" ref="B7435">IFERROR(XLOOKUP(A7435,'Asignacion Dic'!A:A,'Asignacion Dic'!C:C))</f>
        <v>Circuitos</v>
      </c>
      <c r="C7435" s="37" t="str">
        <f t="array" ref="C7435">IFERROR(XLOOKUP(A7435,'Asignacion Dic'!A:A,'Asignacion Dic'!B:B))</f>
        <v>EC-03</v>
      </c>
      <c r="D7435" s="38">
        <v>45627.6121875</v>
      </c>
      <c r="E7435" s="36" t="s">
        <v>201</v>
      </c>
      <c r="F7435" s="37" t="str">
        <f t="array" ref="F7435">IFERROR(XLOOKUP(E7435,Operadores!A:A,Operadores!B:B))</f>
        <v>CARJOR</v>
      </c>
      <c r="G7435" s="36" t="s">
        <v>75</v>
      </c>
      <c r="H7435" s="39">
        <v>20.1917</v>
      </c>
      <c r="I7435" s="40">
        <v>680.0</v>
      </c>
      <c r="J7435" s="41">
        <f t="shared" si="5"/>
        <v>13730.356</v>
      </c>
      <c r="K7435" s="37" t="str">
        <f t="array" ref="K7435">IFERROR(XLOOKUP(G7435,'Tipo de carga'!A:A,'Tipo de carga'!B:B))</f>
        <v>Autoabasto</v>
      </c>
      <c r="L7435" s="37">
        <f t="shared" si="2"/>
        <v>49</v>
      </c>
      <c r="M7435" s="37">
        <f t="shared" si="3"/>
        <v>1</v>
      </c>
      <c r="N7435" s="37">
        <f t="shared" si="4"/>
        <v>12</v>
      </c>
      <c r="O7435" s="37" t="str">
        <f t="array" ref="O7435">IFERROR(XLOOKUP(K7435,'Tipo de carga'!B:B,'Tipo de carga'!C:C))</f>
        <v>Diesel</v>
      </c>
    </row>
    <row r="7436">
      <c r="A7436" s="36">
        <v>1774.0</v>
      </c>
      <c r="B7436" s="37" t="str">
        <f t="array" ref="B7436">IFERROR(XLOOKUP(A7436,'Asignacion Dic'!A:A,'Asignacion Dic'!C:C))</f>
        <v>Circuitos</v>
      </c>
      <c r="C7436" s="37" t="str">
        <f t="array" ref="C7436">IFERROR(XLOOKUP(A7436,'Asignacion Dic'!A:A,'Asignacion Dic'!B:B))</f>
        <v>EC-03</v>
      </c>
      <c r="D7436" s="38">
        <v>45627.58157407407</v>
      </c>
      <c r="E7436" s="36" t="s">
        <v>595</v>
      </c>
      <c r="F7436" s="37" t="str">
        <f t="array" ref="F7436">IFERROR(XLOOKUP(E7436,Operadores!A:A,Operadores!B:B))</f>
        <v>GARFRA</v>
      </c>
      <c r="G7436" s="36" t="s">
        <v>75</v>
      </c>
      <c r="H7436" s="39">
        <v>20.1917</v>
      </c>
      <c r="I7436" s="40">
        <v>690.0</v>
      </c>
      <c r="J7436" s="41">
        <f t="shared" si="5"/>
        <v>13932.273</v>
      </c>
      <c r="K7436" s="37" t="str">
        <f t="array" ref="K7436">IFERROR(XLOOKUP(G7436,'Tipo de carga'!A:A,'Tipo de carga'!B:B))</f>
        <v>Autoabasto</v>
      </c>
      <c r="L7436" s="37">
        <f t="shared" si="2"/>
        <v>49</v>
      </c>
      <c r="M7436" s="37">
        <f t="shared" si="3"/>
        <v>1</v>
      </c>
      <c r="N7436" s="37">
        <f t="shared" si="4"/>
        <v>12</v>
      </c>
      <c r="O7436" s="37" t="str">
        <f t="array" ref="O7436">IFERROR(XLOOKUP(K7436,'Tipo de carga'!B:B,'Tipo de carga'!C:C))</f>
        <v>Diesel</v>
      </c>
    </row>
    <row r="7437">
      <c r="A7437" s="36">
        <v>2041.0</v>
      </c>
      <c r="B7437" s="37" t="str">
        <f t="array" ref="B7437">IFERROR(XLOOKUP(A7437,'Asignacion Dic'!A:A,'Asignacion Dic'!C:C))</f>
        <v>PISA Gdl</v>
      </c>
      <c r="C7437" s="37" t="str">
        <f t="array" ref="C7437">IFERROR(XLOOKUP(A7437,'Asignacion Dic'!A:A,'Asignacion Dic'!B:B))</f>
        <v>EC-06</v>
      </c>
      <c r="D7437" s="38">
        <v>45627.46755787037</v>
      </c>
      <c r="E7437" s="36" t="s">
        <v>600</v>
      </c>
      <c r="F7437" s="37" t="str">
        <f t="array" ref="F7437">IFERROR(XLOOKUP(E7437,Operadores!A:A,Operadores!B:B))</f>
        <v>GONRAF</v>
      </c>
      <c r="G7437" s="36" t="s">
        <v>75</v>
      </c>
      <c r="H7437" s="39">
        <v>20.1917</v>
      </c>
      <c r="I7437" s="40">
        <v>644.0</v>
      </c>
      <c r="J7437" s="41">
        <f t="shared" si="5"/>
        <v>13003.4548</v>
      </c>
      <c r="K7437" s="37" t="str">
        <f t="array" ref="K7437">IFERROR(XLOOKUP(G7437,'Tipo de carga'!A:A,'Tipo de carga'!B:B))</f>
        <v>Autoabasto</v>
      </c>
      <c r="L7437" s="37">
        <f t="shared" si="2"/>
        <v>49</v>
      </c>
      <c r="M7437" s="37">
        <f t="shared" si="3"/>
        <v>1</v>
      </c>
      <c r="N7437" s="37">
        <f t="shared" si="4"/>
        <v>12</v>
      </c>
      <c r="O7437" s="37" t="str">
        <f t="array" ref="O7437">IFERROR(XLOOKUP(K7437,'Tipo de carga'!B:B,'Tipo de carga'!C:C))</f>
        <v>Diesel</v>
      </c>
    </row>
    <row r="7438">
      <c r="A7438" s="36">
        <v>1849.0</v>
      </c>
      <c r="B7438" s="37" t="str">
        <f t="array" ref="B7438">IFERROR(XLOOKUP(A7438,'Asignacion Dic'!A:A,'Asignacion Dic'!C:C))</f>
        <v>Circuitos</v>
      </c>
      <c r="C7438" s="37" t="str">
        <f t="array" ref="C7438">IFERROR(XLOOKUP(A7438,'Asignacion Dic'!A:A,'Asignacion Dic'!B:B))</f>
        <v>EC-03</v>
      </c>
      <c r="D7438" s="38">
        <v>45627.42855324074</v>
      </c>
      <c r="E7438" s="36" t="s">
        <v>528</v>
      </c>
      <c r="F7438" s="37" t="str">
        <f t="array" ref="F7438">IFERROR(XLOOKUP(E7438,Operadores!A:A,Operadores!B:B))</f>
        <v>GOMJOV</v>
      </c>
      <c r="G7438" s="36" t="s">
        <v>75</v>
      </c>
      <c r="H7438" s="39">
        <v>20.1917</v>
      </c>
      <c r="I7438" s="40">
        <v>573.0</v>
      </c>
      <c r="J7438" s="41">
        <f t="shared" si="5"/>
        <v>11569.8441</v>
      </c>
      <c r="K7438" s="37" t="str">
        <f t="array" ref="K7438">IFERROR(XLOOKUP(G7438,'Tipo de carga'!A:A,'Tipo de carga'!B:B))</f>
        <v>Autoabasto</v>
      </c>
      <c r="L7438" s="37">
        <f t="shared" si="2"/>
        <v>49</v>
      </c>
      <c r="M7438" s="37">
        <f t="shared" si="3"/>
        <v>1</v>
      </c>
      <c r="N7438" s="37">
        <f t="shared" si="4"/>
        <v>12</v>
      </c>
      <c r="O7438" s="37" t="str">
        <f t="array" ref="O7438">IFERROR(XLOOKUP(K7438,'Tipo de carga'!B:B,'Tipo de carga'!C:C))</f>
        <v>Diesel</v>
      </c>
    </row>
    <row r="7439">
      <c r="A7439" s="36">
        <v>1810.0</v>
      </c>
      <c r="B7439" s="37" t="str">
        <f t="array" ref="B7439">IFERROR(XLOOKUP(A7439,'Asignacion Dic'!A:A,'Asignacion Dic'!C:C))</f>
        <v>Circuitos</v>
      </c>
      <c r="C7439" s="37" t="str">
        <f t="array" ref="C7439">IFERROR(XLOOKUP(A7439,'Asignacion Dic'!A:A,'Asignacion Dic'!B:B))</f>
        <v>EC-03</v>
      </c>
      <c r="D7439" s="38">
        <v>45627.20340277778</v>
      </c>
      <c r="E7439" s="36" t="s">
        <v>484</v>
      </c>
      <c r="F7439" s="37" t="str">
        <f t="array" ref="F7439">IFERROR(XLOOKUP(E7439,Operadores!A:A,Operadores!B:B))</f>
        <v>MOLALE</v>
      </c>
      <c r="G7439" s="36" t="s">
        <v>75</v>
      </c>
      <c r="H7439" s="39">
        <v>20.1917</v>
      </c>
      <c r="I7439" s="40">
        <v>553.0</v>
      </c>
      <c r="J7439" s="41">
        <f t="shared" si="5"/>
        <v>11166.0101</v>
      </c>
      <c r="K7439" s="37" t="str">
        <f t="array" ref="K7439">IFERROR(XLOOKUP(G7439,'Tipo de carga'!A:A,'Tipo de carga'!B:B))</f>
        <v>Autoabasto</v>
      </c>
      <c r="L7439" s="37">
        <f t="shared" si="2"/>
        <v>49</v>
      </c>
      <c r="M7439" s="37">
        <f t="shared" si="3"/>
        <v>1</v>
      </c>
      <c r="N7439" s="37">
        <f t="shared" si="4"/>
        <v>12</v>
      </c>
      <c r="O7439" s="37" t="str">
        <f t="array" ref="O7439">IFERROR(XLOOKUP(K7439,'Tipo de carga'!B:B,'Tipo de carga'!C:C))</f>
        <v>Diesel</v>
      </c>
    </row>
    <row r="7440">
      <c r="A7440" s="36">
        <v>2062.0</v>
      </c>
      <c r="B7440" s="37" t="str">
        <f t="array" ref="B7440">IFERROR(XLOOKUP(A7440,'Asignacion Dic'!A:A,'Asignacion Dic'!C:C))</f>
        <v>PISA Gdl</v>
      </c>
      <c r="C7440" s="37" t="str">
        <f t="array" ref="C7440">IFERROR(XLOOKUP(A7440,'Asignacion Dic'!A:A,'Asignacion Dic'!B:B))</f>
        <v>EC-06</v>
      </c>
      <c r="D7440" s="38">
        <v>45627.08181712963</v>
      </c>
      <c r="E7440" s="36" t="s">
        <v>354</v>
      </c>
      <c r="F7440" s="37" t="str">
        <f t="array" ref="F7440">IFERROR(XLOOKUP(E7440,Operadores!A:A,Operadores!B:B))</f>
        <v>ROSCES</v>
      </c>
      <c r="G7440" s="36" t="s">
        <v>274</v>
      </c>
      <c r="H7440" s="39">
        <v>19.63136</v>
      </c>
      <c r="I7440" s="40">
        <v>486.0</v>
      </c>
      <c r="J7440" s="41">
        <f t="shared" si="5"/>
        <v>9540.84096</v>
      </c>
      <c r="K7440" s="37" t="str">
        <f t="array" ref="K7440">IFERROR(XLOOKUP(G7440,'Tipo de carga'!A:A,'Tipo de carga'!B:B))</f>
        <v>Autoabasto</v>
      </c>
      <c r="L7440" s="37">
        <f t="shared" si="2"/>
        <v>49</v>
      </c>
      <c r="M7440" s="37">
        <f t="shared" si="3"/>
        <v>1</v>
      </c>
      <c r="N7440" s="37">
        <f t="shared" si="4"/>
        <v>12</v>
      </c>
      <c r="O7440" s="37" t="str">
        <f t="array" ref="O7440">IFERROR(XLOOKUP(K7440,'Tipo de carga'!B:B,'Tipo de carga'!C:C))</f>
        <v>Diesel</v>
      </c>
    </row>
    <row r="7441">
      <c r="A7441" s="36">
        <v>1991.0</v>
      </c>
      <c r="B7441" s="37" t="str">
        <f t="array" ref="B7441">IFERROR(XLOOKUP(A7441,'Asignacion Dic'!A:A,'Asignacion Dic'!C:C))</f>
        <v>MeLi Dedicado Merida</v>
      </c>
      <c r="C7441" s="37" t="str">
        <f t="array" ref="C7441">IFERROR(XLOOKUP(A7441,'Asignacion Dic'!A:A,'Asignacion Dic'!B:B))</f>
        <v>EC-05</v>
      </c>
      <c r="D7441" s="38">
        <v>45627.96837962963</v>
      </c>
      <c r="E7441" s="36" t="s">
        <v>204</v>
      </c>
      <c r="F7441" s="37" t="str">
        <f t="array" ref="F7441">IFERROR(XLOOKUP(E7441,Operadores!A:A,Operadores!B:B))</f>
        <v>AGUARM</v>
      </c>
      <c r="G7441" s="36" t="s">
        <v>42</v>
      </c>
      <c r="H7441" s="39">
        <v>19.82101</v>
      </c>
      <c r="I7441" s="40">
        <v>429.0</v>
      </c>
      <c r="J7441" s="41">
        <f t="shared" si="5"/>
        <v>8503.21329</v>
      </c>
      <c r="K7441" s="37" t="str">
        <f t="array" ref="K7441">IFERROR(XLOOKUP(G7441,'Tipo de carga'!A:A,'Tipo de carga'!B:B))</f>
        <v>Autoabasto</v>
      </c>
      <c r="L7441" s="37">
        <f t="shared" si="2"/>
        <v>49</v>
      </c>
      <c r="M7441" s="37">
        <f t="shared" si="3"/>
        <v>1</v>
      </c>
      <c r="N7441" s="37">
        <f t="shared" si="4"/>
        <v>12</v>
      </c>
      <c r="O7441" s="37" t="str">
        <f t="array" ref="O7441">IFERROR(XLOOKUP(K7441,'Tipo de carga'!B:B,'Tipo de carga'!C:C))</f>
        <v>Diesel</v>
      </c>
    </row>
    <row r="7442">
      <c r="A7442" s="36">
        <v>1892.0</v>
      </c>
      <c r="B7442" s="37" t="str">
        <f t="array" ref="B7442">IFERROR(XLOOKUP(A7442,'Asignacion Dic'!A:A,'Asignacion Dic'!C:C))</f>
        <v>Full Liver</v>
      </c>
      <c r="C7442" s="37" t="str">
        <f t="array" ref="C7442">IFERROR(XLOOKUP(A7442,'Asignacion Dic'!A:A,'Asignacion Dic'!B:B))</f>
        <v>EC-01</v>
      </c>
      <c r="D7442" s="38">
        <v>45627.87373842593</v>
      </c>
      <c r="E7442" s="36" t="s">
        <v>151</v>
      </c>
      <c r="F7442" s="37" t="str">
        <f t="array" ref="F7442">IFERROR(XLOOKUP(E7442,Operadores!A:A,Operadores!B:B))</f>
        <v>CALVI</v>
      </c>
      <c r="G7442" s="36" t="s">
        <v>42</v>
      </c>
      <c r="H7442" s="39">
        <v>19.82101</v>
      </c>
      <c r="I7442" s="40">
        <v>316.0</v>
      </c>
      <c r="J7442" s="41">
        <f t="shared" si="5"/>
        <v>6263.43916</v>
      </c>
      <c r="K7442" s="37" t="str">
        <f t="array" ref="K7442">IFERROR(XLOOKUP(G7442,'Tipo de carga'!A:A,'Tipo de carga'!B:B))</f>
        <v>Autoabasto</v>
      </c>
      <c r="L7442" s="37">
        <f t="shared" si="2"/>
        <v>49</v>
      </c>
      <c r="M7442" s="37">
        <f t="shared" si="3"/>
        <v>1</v>
      </c>
      <c r="N7442" s="37">
        <f t="shared" si="4"/>
        <v>12</v>
      </c>
      <c r="O7442" s="37" t="str">
        <f t="array" ref="O7442">IFERROR(XLOOKUP(K7442,'Tipo de carga'!B:B,'Tipo de carga'!C:C))</f>
        <v>Diesel</v>
      </c>
    </row>
    <row r="7443">
      <c r="A7443" s="36">
        <v>2005.0</v>
      </c>
      <c r="B7443" s="37" t="str">
        <f t="array" ref="B7443">IFERROR(XLOOKUP(A7443,'Asignacion Dic'!A:A,'Asignacion Dic'!C:C))</f>
        <v>MeLi Dedicado Merida</v>
      </c>
      <c r="C7443" s="37" t="str">
        <f t="array" ref="C7443">IFERROR(XLOOKUP(A7443,'Asignacion Dic'!A:A,'Asignacion Dic'!B:B))</f>
        <v>EC-05</v>
      </c>
      <c r="D7443" s="38">
        <v>45627.845509259256</v>
      </c>
      <c r="E7443" s="36" t="s">
        <v>399</v>
      </c>
      <c r="F7443" s="37" t="str">
        <f t="array" ref="F7443">IFERROR(XLOOKUP(E7443,Operadores!A:A,Operadores!B:B))</f>
        <v>DOMLEO</v>
      </c>
      <c r="G7443" s="36" t="s">
        <v>42</v>
      </c>
      <c r="H7443" s="39">
        <v>19.82101</v>
      </c>
      <c r="I7443" s="40">
        <v>226.0</v>
      </c>
      <c r="J7443" s="41">
        <f t="shared" si="5"/>
        <v>4479.54826</v>
      </c>
      <c r="K7443" s="37" t="str">
        <f t="array" ref="K7443">IFERROR(XLOOKUP(G7443,'Tipo de carga'!A:A,'Tipo de carga'!B:B))</f>
        <v>Autoabasto</v>
      </c>
      <c r="L7443" s="37">
        <f t="shared" si="2"/>
        <v>49</v>
      </c>
      <c r="M7443" s="37">
        <f t="shared" si="3"/>
        <v>1</v>
      </c>
      <c r="N7443" s="37">
        <f t="shared" si="4"/>
        <v>12</v>
      </c>
      <c r="O7443" s="37" t="str">
        <f t="array" ref="O7443">IFERROR(XLOOKUP(K7443,'Tipo de carga'!B:B,'Tipo de carga'!C:C))</f>
        <v>Diesel</v>
      </c>
    </row>
    <row r="7444">
      <c r="A7444" s="36">
        <v>1899.0</v>
      </c>
      <c r="B7444" s="37" t="str">
        <f t="array" ref="B7444">IFERROR(XLOOKUP(A7444,'Asignacion Dic'!A:A,'Asignacion Dic'!C:C))</f>
        <v>Full Liver</v>
      </c>
      <c r="C7444" s="37" t="str">
        <f t="array" ref="C7444">IFERROR(XLOOKUP(A7444,'Asignacion Dic'!A:A,'Asignacion Dic'!B:B))</f>
        <v>EC-01</v>
      </c>
      <c r="D7444" s="38">
        <v>45627.81271990741</v>
      </c>
      <c r="E7444" s="36" t="s">
        <v>335</v>
      </c>
      <c r="F7444" s="37" t="str">
        <f t="array" ref="F7444">IFERROR(XLOOKUP(E7444,Operadores!A:A,Operadores!B:B))</f>
        <v>VEROD</v>
      </c>
      <c r="G7444" s="36" t="s">
        <v>42</v>
      </c>
      <c r="H7444" s="39">
        <v>19.82101</v>
      </c>
      <c r="I7444" s="40">
        <v>277.0</v>
      </c>
      <c r="J7444" s="41">
        <f t="shared" si="5"/>
        <v>5490.41977</v>
      </c>
      <c r="K7444" s="37" t="str">
        <f t="array" ref="K7444">IFERROR(XLOOKUP(G7444,'Tipo de carga'!A:A,'Tipo de carga'!B:B))</f>
        <v>Autoabasto</v>
      </c>
      <c r="L7444" s="37">
        <f t="shared" si="2"/>
        <v>49</v>
      </c>
      <c r="M7444" s="37">
        <f t="shared" si="3"/>
        <v>1</v>
      </c>
      <c r="N7444" s="37">
        <f t="shared" si="4"/>
        <v>12</v>
      </c>
      <c r="O7444" s="37" t="str">
        <f t="array" ref="O7444">IFERROR(XLOOKUP(K7444,'Tipo de carga'!B:B,'Tipo de carga'!C:C))</f>
        <v>Diesel</v>
      </c>
    </row>
    <row r="7445">
      <c r="A7445" s="36">
        <v>1824.0</v>
      </c>
      <c r="B7445" s="37" t="str">
        <f t="array" ref="B7445">IFERROR(XLOOKUP(A7445,'Asignacion Dic'!A:A,'Asignacion Dic'!C:C))</f>
        <v>Wm Full</v>
      </c>
      <c r="C7445" s="37" t="str">
        <f t="array" ref="C7445">IFERROR(XLOOKUP(A7445,'Asignacion Dic'!A:A,'Asignacion Dic'!B:B))</f>
        <v>EC-08</v>
      </c>
      <c r="D7445" s="38">
        <v>45627.7803587963</v>
      </c>
      <c r="E7445" s="36" t="s">
        <v>282</v>
      </c>
      <c r="F7445" s="37" t="str">
        <f t="array" ref="F7445">IFERROR(XLOOKUP(E7445,Operadores!A:A,Operadores!B:B))</f>
        <v>MENJUA01</v>
      </c>
      <c r="G7445" s="36" t="s">
        <v>42</v>
      </c>
      <c r="H7445" s="39">
        <v>19.82101</v>
      </c>
      <c r="I7445" s="40">
        <v>400.0</v>
      </c>
      <c r="J7445" s="41">
        <f t="shared" si="5"/>
        <v>7928.404</v>
      </c>
      <c r="K7445" s="37" t="str">
        <f t="array" ref="K7445">IFERROR(XLOOKUP(G7445,'Tipo de carga'!A:A,'Tipo de carga'!B:B))</f>
        <v>Autoabasto</v>
      </c>
      <c r="L7445" s="37">
        <f t="shared" si="2"/>
        <v>49</v>
      </c>
      <c r="M7445" s="37">
        <f t="shared" si="3"/>
        <v>1</v>
      </c>
      <c r="N7445" s="37">
        <f t="shared" si="4"/>
        <v>12</v>
      </c>
      <c r="O7445" s="37" t="str">
        <f t="array" ref="O7445">IFERROR(XLOOKUP(K7445,'Tipo de carga'!B:B,'Tipo de carga'!C:C))</f>
        <v>Diesel</v>
      </c>
    </row>
    <row r="7446">
      <c r="A7446" s="36">
        <v>1964.0</v>
      </c>
      <c r="B7446" s="37" t="str">
        <f t="array" ref="B7446">IFERROR(XLOOKUP(A7446,'Asignacion Dic'!A:A,'Asignacion Dic'!C:C))</f>
        <v>MeLi asignado SD</v>
      </c>
      <c r="C7446" s="37" t="str">
        <f t="array" ref="C7446">IFERROR(XLOOKUP(A7446,'Asignacion Dic'!A:A,'Asignacion Dic'!B:B))</f>
        <v>EC-05</v>
      </c>
      <c r="D7446" s="38">
        <v>45627.73289351852</v>
      </c>
      <c r="E7446" s="36" t="s">
        <v>236</v>
      </c>
      <c r="F7446" s="37" t="str">
        <f t="array" ref="F7446">IFERROR(XLOOKUP(E7446,Operadores!A:A,Operadores!B:B))</f>
        <v>BENOSC</v>
      </c>
      <c r="G7446" s="36" t="s">
        <v>42</v>
      </c>
      <c r="H7446" s="39">
        <v>19.82101</v>
      </c>
      <c r="I7446" s="40">
        <v>654.0</v>
      </c>
      <c r="J7446" s="41">
        <f t="shared" si="5"/>
        <v>12962.94054</v>
      </c>
      <c r="K7446" s="37" t="str">
        <f t="array" ref="K7446">IFERROR(XLOOKUP(G7446,'Tipo de carga'!A:A,'Tipo de carga'!B:B))</f>
        <v>Autoabasto</v>
      </c>
      <c r="L7446" s="37">
        <f t="shared" si="2"/>
        <v>49</v>
      </c>
      <c r="M7446" s="37">
        <f t="shared" si="3"/>
        <v>1</v>
      </c>
      <c r="N7446" s="37">
        <f t="shared" si="4"/>
        <v>12</v>
      </c>
      <c r="O7446" s="37" t="str">
        <f t="array" ref="O7446">IFERROR(XLOOKUP(K7446,'Tipo de carga'!B:B,'Tipo de carga'!C:C))</f>
        <v>Diesel</v>
      </c>
    </row>
    <row r="7447">
      <c r="A7447" s="36">
        <v>2031.0</v>
      </c>
      <c r="B7447" s="37" t="str">
        <f t="array" ref="B7447">IFERROR(XLOOKUP(A7447,'Asignacion Dic'!A:A,'Asignacion Dic'!C:C))</f>
        <v>MeLi Dedicado Merida</v>
      </c>
      <c r="C7447" s="37" t="str">
        <f t="array" ref="C7447">IFERROR(XLOOKUP(A7447,'Asignacion Dic'!A:A,'Asignacion Dic'!B:B))</f>
        <v>EC-05</v>
      </c>
      <c r="D7447" s="38">
        <v>45627.66118055556</v>
      </c>
      <c r="E7447" s="36" t="s">
        <v>304</v>
      </c>
      <c r="F7447" s="37" t="str">
        <f t="array" ref="F7447">IFERROR(XLOOKUP(E7447,Operadores!A:A,Operadores!B:B))</f>
        <v>ORTEDU</v>
      </c>
      <c r="G7447" s="36" t="s">
        <v>42</v>
      </c>
      <c r="H7447" s="39">
        <v>19.82101</v>
      </c>
      <c r="I7447" s="40">
        <v>205.0</v>
      </c>
      <c r="J7447" s="41">
        <f t="shared" si="5"/>
        <v>4063.30705</v>
      </c>
      <c r="K7447" s="37" t="str">
        <f t="array" ref="K7447">IFERROR(XLOOKUP(G7447,'Tipo de carga'!A:A,'Tipo de carga'!B:B))</f>
        <v>Autoabasto</v>
      </c>
      <c r="L7447" s="37">
        <f t="shared" si="2"/>
        <v>49</v>
      </c>
      <c r="M7447" s="37">
        <f t="shared" si="3"/>
        <v>1</v>
      </c>
      <c r="N7447" s="37">
        <f t="shared" si="4"/>
        <v>12</v>
      </c>
      <c r="O7447" s="37" t="str">
        <f t="array" ref="O7447">IFERROR(XLOOKUP(K7447,'Tipo de carga'!B:B,'Tipo de carga'!C:C))</f>
        <v>Diesel</v>
      </c>
    </row>
    <row r="7448">
      <c r="A7448" s="36"/>
      <c r="B7448" s="37" t="str">
        <f t="array" ref="B7448">IFERROR(XLOOKUP(A7448,'Asignacion Dic'!A:A,'Asignacion Dic'!C:C))</f>
        <v/>
      </c>
      <c r="C7448" s="37" t="str">
        <f t="array" ref="C7448">IFERROR(XLOOKUP(A7448,'Asignacion Dic'!A:A,'Asignacion Dic'!B:B))</f>
        <v/>
      </c>
      <c r="D7448" s="38">
        <v>45627.652337962965</v>
      </c>
      <c r="E7448" s="36"/>
      <c r="F7448" s="37" t="str">
        <f t="array" ref="F7448">IFERROR(XLOOKUP(E7448,Operadores!A:A,Operadores!B:B))</f>
        <v/>
      </c>
      <c r="G7448" s="36" t="s">
        <v>42</v>
      </c>
      <c r="H7448" s="39">
        <v>19.82101</v>
      </c>
      <c r="I7448" s="40">
        <v>15.0</v>
      </c>
      <c r="J7448" s="41">
        <f t="shared" si="5"/>
        <v>297.31515</v>
      </c>
      <c r="K7448" s="37" t="str">
        <f t="array" ref="K7448">IFERROR(XLOOKUP(G7448,'Tipo de carga'!A:A,'Tipo de carga'!B:B))</f>
        <v>Autoabasto</v>
      </c>
      <c r="L7448" s="37">
        <f t="shared" si="2"/>
        <v>49</v>
      </c>
      <c r="M7448" s="37">
        <f t="shared" si="3"/>
        <v>1</v>
      </c>
      <c r="N7448" s="37">
        <f t="shared" si="4"/>
        <v>12</v>
      </c>
      <c r="O7448" s="37" t="str">
        <f t="array" ref="O7448">IFERROR(XLOOKUP(K7448,'Tipo de carga'!B:B,'Tipo de carga'!C:C))</f>
        <v>Diesel</v>
      </c>
    </row>
    <row r="7449">
      <c r="A7449" s="36">
        <v>2026.0</v>
      </c>
      <c r="B7449" s="37" t="str">
        <f t="array" ref="B7449">IFERROR(XLOOKUP(A7449,'Asignacion Dic'!A:A,'Asignacion Dic'!C:C))</f>
        <v>MeLi Dedicado Merida</v>
      </c>
      <c r="C7449" s="37" t="str">
        <f t="array" ref="C7449">IFERROR(XLOOKUP(A7449,'Asignacion Dic'!A:A,'Asignacion Dic'!B:B))</f>
        <v>EC-05</v>
      </c>
      <c r="D7449" s="38">
        <v>45627.52532407407</v>
      </c>
      <c r="E7449" s="36" t="s">
        <v>492</v>
      </c>
      <c r="F7449" s="37" t="str">
        <f t="array" ref="F7449">IFERROR(XLOOKUP(E7449,Operadores!A:A,Operadores!B:B))</f>
        <v>CRUTOM</v>
      </c>
      <c r="G7449" s="36" t="s">
        <v>42</v>
      </c>
      <c r="H7449" s="39">
        <v>19.82101</v>
      </c>
      <c r="I7449" s="40">
        <v>380.0</v>
      </c>
      <c r="J7449" s="41">
        <f t="shared" si="5"/>
        <v>7531.9838</v>
      </c>
      <c r="K7449" s="37" t="str">
        <f t="array" ref="K7449">IFERROR(XLOOKUP(G7449,'Tipo de carga'!A:A,'Tipo de carga'!B:B))</f>
        <v>Autoabasto</v>
      </c>
      <c r="L7449" s="37">
        <f t="shared" si="2"/>
        <v>49</v>
      </c>
      <c r="M7449" s="37">
        <f t="shared" si="3"/>
        <v>1</v>
      </c>
      <c r="N7449" s="37">
        <f t="shared" si="4"/>
        <v>12</v>
      </c>
      <c r="O7449" s="37" t="str">
        <f t="array" ref="O7449">IFERROR(XLOOKUP(K7449,'Tipo de carga'!B:B,'Tipo de carga'!C:C))</f>
        <v>Diesel</v>
      </c>
    </row>
    <row r="7450">
      <c r="A7450" s="36">
        <v>1738.0</v>
      </c>
      <c r="B7450" s="37" t="str">
        <f t="array" ref="B7450">IFERROR(XLOOKUP(A7450,'Asignacion Dic'!A:A,'Asignacion Dic'!C:C))</f>
        <v>Wm Full</v>
      </c>
      <c r="C7450" s="37" t="str">
        <f t="array" ref="C7450">IFERROR(XLOOKUP(A7450,'Asignacion Dic'!A:A,'Asignacion Dic'!B:B))</f>
        <v>EC-08</v>
      </c>
      <c r="D7450" s="38">
        <v>45627.52496527778</v>
      </c>
      <c r="E7450" s="36" t="s">
        <v>295</v>
      </c>
      <c r="F7450" s="37" t="str">
        <f t="array" ref="F7450">IFERROR(XLOOKUP(E7450,Operadores!A:A,Operadores!B:B))</f>
        <v>PEROMA</v>
      </c>
      <c r="G7450" s="36" t="s">
        <v>42</v>
      </c>
      <c r="H7450" s="39">
        <v>19.82101</v>
      </c>
      <c r="I7450" s="40">
        <v>422.0</v>
      </c>
      <c r="J7450" s="41">
        <f t="shared" si="5"/>
        <v>8364.46622</v>
      </c>
      <c r="K7450" s="37" t="str">
        <f t="array" ref="K7450">IFERROR(XLOOKUP(G7450,'Tipo de carga'!A:A,'Tipo de carga'!B:B))</f>
        <v>Autoabasto</v>
      </c>
      <c r="L7450" s="37">
        <f t="shared" si="2"/>
        <v>49</v>
      </c>
      <c r="M7450" s="37">
        <f t="shared" si="3"/>
        <v>1</v>
      </c>
      <c r="N7450" s="37">
        <f t="shared" si="4"/>
        <v>12</v>
      </c>
      <c r="O7450" s="37" t="str">
        <f t="array" ref="O7450">IFERROR(XLOOKUP(K7450,'Tipo de carga'!B:B,'Tipo de carga'!C:C))</f>
        <v>Diesel</v>
      </c>
    </row>
    <row r="7451">
      <c r="A7451" s="36">
        <v>2010.0</v>
      </c>
      <c r="B7451" s="37" t="str">
        <f t="array" ref="B7451">IFERROR(XLOOKUP(A7451,'Asignacion Dic'!A:A,'Asignacion Dic'!C:C))</f>
        <v>MeLi asignado SD</v>
      </c>
      <c r="C7451" s="37" t="str">
        <f t="array" ref="C7451">IFERROR(XLOOKUP(A7451,'Asignacion Dic'!A:A,'Asignacion Dic'!B:B))</f>
        <v>EC-05</v>
      </c>
      <c r="D7451" s="38">
        <v>45627.509467592594</v>
      </c>
      <c r="E7451" s="36" t="s">
        <v>194</v>
      </c>
      <c r="F7451" s="37" t="str">
        <f t="array" ref="F7451">IFERROR(XLOOKUP(E7451,Operadores!A:A,Operadores!B:B))</f>
        <v>CHAJE</v>
      </c>
      <c r="G7451" s="36" t="s">
        <v>42</v>
      </c>
      <c r="H7451" s="39">
        <v>19.82101</v>
      </c>
      <c r="I7451" s="40">
        <v>250.0</v>
      </c>
      <c r="J7451" s="41">
        <f t="shared" si="5"/>
        <v>4955.2525</v>
      </c>
      <c r="K7451" s="37" t="str">
        <f t="array" ref="K7451">IFERROR(XLOOKUP(G7451,'Tipo de carga'!A:A,'Tipo de carga'!B:B))</f>
        <v>Autoabasto</v>
      </c>
      <c r="L7451" s="37">
        <f t="shared" si="2"/>
        <v>49</v>
      </c>
      <c r="M7451" s="37">
        <f t="shared" si="3"/>
        <v>1</v>
      </c>
      <c r="N7451" s="37">
        <f t="shared" si="4"/>
        <v>12</v>
      </c>
      <c r="O7451" s="37" t="str">
        <f t="array" ref="O7451">IFERROR(XLOOKUP(K7451,'Tipo de carga'!B:B,'Tipo de carga'!C:C))</f>
        <v>Diesel</v>
      </c>
    </row>
    <row r="7452">
      <c r="A7452" s="36">
        <v>1996.0</v>
      </c>
      <c r="B7452" s="37" t="str">
        <f t="array" ref="B7452">IFERROR(XLOOKUP(A7452,'Asignacion Dic'!A:A,'Asignacion Dic'!C:C))</f>
        <v>MeLi Dedicado Merida</v>
      </c>
      <c r="C7452" s="37" t="str">
        <f t="array" ref="C7452">IFERROR(XLOOKUP(A7452,'Asignacion Dic'!A:A,'Asignacion Dic'!B:B))</f>
        <v>EC-05</v>
      </c>
      <c r="D7452" s="38">
        <v>45627.50068287037</v>
      </c>
      <c r="E7452" s="36" t="s">
        <v>580</v>
      </c>
      <c r="F7452" s="37" t="str">
        <f t="array" ref="F7452">IFERROR(XLOOKUP(E7452,Operadores!A:A,Operadores!B:B))</f>
        <v>HERNOR</v>
      </c>
      <c r="G7452" s="36" t="s">
        <v>42</v>
      </c>
      <c r="H7452" s="39">
        <v>19.82101</v>
      </c>
      <c r="I7452" s="40">
        <v>220.0</v>
      </c>
      <c r="J7452" s="41">
        <f t="shared" si="5"/>
        <v>4360.6222</v>
      </c>
      <c r="K7452" s="37" t="str">
        <f t="array" ref="K7452">IFERROR(XLOOKUP(G7452,'Tipo de carga'!A:A,'Tipo de carga'!B:B))</f>
        <v>Autoabasto</v>
      </c>
      <c r="L7452" s="37">
        <f t="shared" si="2"/>
        <v>49</v>
      </c>
      <c r="M7452" s="37">
        <f t="shared" si="3"/>
        <v>1</v>
      </c>
      <c r="N7452" s="37">
        <f t="shared" si="4"/>
        <v>12</v>
      </c>
      <c r="O7452" s="37" t="str">
        <f t="array" ref="O7452">IFERROR(XLOOKUP(K7452,'Tipo de carga'!B:B,'Tipo de carga'!C:C))</f>
        <v>Diesel</v>
      </c>
    </row>
    <row r="7453">
      <c r="A7453" s="36">
        <v>2014.0</v>
      </c>
      <c r="B7453" s="37" t="str">
        <f t="array" ref="B7453">IFERROR(XLOOKUP(A7453,'Asignacion Dic'!A:A,'Asignacion Dic'!C:C))</f>
        <v>MeLi Asignado TD</v>
      </c>
      <c r="C7453" s="37" t="str">
        <f t="array" ref="C7453">IFERROR(XLOOKUP(A7453,'Asignacion Dic'!A:A,'Asignacion Dic'!B:B))</f>
        <v>EC-05</v>
      </c>
      <c r="D7453" s="38">
        <v>45627.4565625</v>
      </c>
      <c r="E7453" s="36" t="s">
        <v>587</v>
      </c>
      <c r="F7453" s="37" t="str">
        <f t="array" ref="F7453">IFERROR(XLOOKUP(E7453,Operadores!A:A,Operadores!B:B))</f>
        <v>MEJJON</v>
      </c>
      <c r="G7453" s="36" t="s">
        <v>42</v>
      </c>
      <c r="H7453" s="39">
        <v>19.82101</v>
      </c>
      <c r="I7453" s="40">
        <v>216.0</v>
      </c>
      <c r="J7453" s="41">
        <f t="shared" si="5"/>
        <v>4281.33816</v>
      </c>
      <c r="K7453" s="37" t="str">
        <f t="array" ref="K7453">IFERROR(XLOOKUP(G7453,'Tipo de carga'!A:A,'Tipo de carga'!B:B))</f>
        <v>Autoabasto</v>
      </c>
      <c r="L7453" s="37">
        <f t="shared" si="2"/>
        <v>49</v>
      </c>
      <c r="M7453" s="37">
        <f t="shared" si="3"/>
        <v>1</v>
      </c>
      <c r="N7453" s="37">
        <f t="shared" si="4"/>
        <v>12</v>
      </c>
      <c r="O7453" s="37" t="str">
        <f t="array" ref="O7453">IFERROR(XLOOKUP(K7453,'Tipo de carga'!B:B,'Tipo de carga'!C:C))</f>
        <v>Diesel</v>
      </c>
    </row>
    <row r="7454">
      <c r="A7454" s="36">
        <v>1728.0</v>
      </c>
      <c r="B7454" s="37" t="str">
        <f t="array" ref="B7454">IFERROR(XLOOKUP(A7454,'Asignacion Dic'!A:A,'Asignacion Dic'!C:C))</f>
        <v>Wm Full</v>
      </c>
      <c r="C7454" s="37" t="str">
        <f t="array" ref="C7454">IFERROR(XLOOKUP(A7454,'Asignacion Dic'!A:A,'Asignacion Dic'!B:B))</f>
        <v>EC-08</v>
      </c>
      <c r="D7454" s="38">
        <v>45627.41428240741</v>
      </c>
      <c r="E7454" s="36" t="s">
        <v>281</v>
      </c>
      <c r="F7454" s="37" t="str">
        <f t="array" ref="F7454">IFERROR(XLOOKUP(E7454,Operadores!A:A,Operadores!B:B))</f>
        <v>MARJO13</v>
      </c>
      <c r="G7454" s="36" t="s">
        <v>42</v>
      </c>
      <c r="H7454" s="39">
        <v>19.82101</v>
      </c>
      <c r="I7454" s="40">
        <v>392.0</v>
      </c>
      <c r="J7454" s="41">
        <f t="shared" si="5"/>
        <v>7769.83592</v>
      </c>
      <c r="K7454" s="37" t="str">
        <f t="array" ref="K7454">IFERROR(XLOOKUP(G7454,'Tipo de carga'!A:A,'Tipo de carga'!B:B))</f>
        <v>Autoabasto</v>
      </c>
      <c r="L7454" s="37">
        <f t="shared" si="2"/>
        <v>49</v>
      </c>
      <c r="M7454" s="37">
        <f t="shared" si="3"/>
        <v>1</v>
      </c>
      <c r="N7454" s="37">
        <f t="shared" si="4"/>
        <v>12</v>
      </c>
      <c r="O7454" s="37" t="str">
        <f t="array" ref="O7454">IFERROR(XLOOKUP(K7454,'Tipo de carga'!B:B,'Tipo de carga'!C:C))</f>
        <v>Diesel</v>
      </c>
    </row>
    <row r="7455">
      <c r="A7455" s="36">
        <v>1798.0</v>
      </c>
      <c r="B7455" s="37" t="str">
        <f t="array" ref="B7455">IFERROR(XLOOKUP(A7455,'Asignacion Dic'!A:A,'Asignacion Dic'!C:C))</f>
        <v>Wm Full</v>
      </c>
      <c r="C7455" s="37" t="str">
        <f t="array" ref="C7455">IFERROR(XLOOKUP(A7455,'Asignacion Dic'!A:A,'Asignacion Dic'!B:B))</f>
        <v>EC-08</v>
      </c>
      <c r="D7455" s="38">
        <v>45627.39771990741</v>
      </c>
      <c r="E7455" s="36" t="s">
        <v>299</v>
      </c>
      <c r="F7455" s="37" t="str">
        <f t="array" ref="F7455">IFERROR(XLOOKUP(E7455,Operadores!A:A,Operadores!B:B))</f>
        <v>MARWAL</v>
      </c>
      <c r="G7455" s="36" t="s">
        <v>42</v>
      </c>
      <c r="H7455" s="39">
        <v>19.82101</v>
      </c>
      <c r="I7455" s="40">
        <v>367.0</v>
      </c>
      <c r="J7455" s="41">
        <f t="shared" si="5"/>
        <v>7274.31067</v>
      </c>
      <c r="K7455" s="37" t="str">
        <f t="array" ref="K7455">IFERROR(XLOOKUP(G7455,'Tipo de carga'!A:A,'Tipo de carga'!B:B))</f>
        <v>Autoabasto</v>
      </c>
      <c r="L7455" s="37">
        <f t="shared" si="2"/>
        <v>49</v>
      </c>
      <c r="M7455" s="37">
        <f t="shared" si="3"/>
        <v>1</v>
      </c>
      <c r="N7455" s="37">
        <f t="shared" si="4"/>
        <v>12</v>
      </c>
      <c r="O7455" s="37" t="str">
        <f t="array" ref="O7455">IFERROR(XLOOKUP(K7455,'Tipo de carga'!B:B,'Tipo de carga'!C:C))</f>
        <v>Diesel</v>
      </c>
    </row>
    <row r="7456">
      <c r="A7456" s="36">
        <v>1705.0</v>
      </c>
      <c r="B7456" s="37" t="str">
        <f t="array" ref="B7456">IFERROR(XLOOKUP(A7456,'Asignacion Dic'!A:A,'Asignacion Dic'!C:C))</f>
        <v>Wm Full</v>
      </c>
      <c r="C7456" s="37" t="str">
        <f t="array" ref="C7456">IFERROR(XLOOKUP(A7456,'Asignacion Dic'!A:A,'Asignacion Dic'!B:B))</f>
        <v>EC-08</v>
      </c>
      <c r="D7456" s="38">
        <v>45627.391180555554</v>
      </c>
      <c r="E7456" s="36" t="s">
        <v>285</v>
      </c>
      <c r="F7456" s="37" t="str">
        <f t="array" ref="F7456">IFERROR(XLOOKUP(E7456,Operadores!A:A,Operadores!B:B))</f>
        <v>PERVIC</v>
      </c>
      <c r="G7456" s="36" t="s">
        <v>42</v>
      </c>
      <c r="H7456" s="39">
        <v>19.82101</v>
      </c>
      <c r="I7456" s="40">
        <v>376.0</v>
      </c>
      <c r="J7456" s="41">
        <f t="shared" si="5"/>
        <v>7452.69976</v>
      </c>
      <c r="K7456" s="37" t="str">
        <f t="array" ref="K7456">IFERROR(XLOOKUP(G7456,'Tipo de carga'!A:A,'Tipo de carga'!B:B))</f>
        <v>Autoabasto</v>
      </c>
      <c r="L7456" s="37">
        <f t="shared" si="2"/>
        <v>49</v>
      </c>
      <c r="M7456" s="37">
        <f t="shared" si="3"/>
        <v>1</v>
      </c>
      <c r="N7456" s="37">
        <f t="shared" si="4"/>
        <v>12</v>
      </c>
      <c r="O7456" s="37" t="str">
        <f t="array" ref="O7456">IFERROR(XLOOKUP(K7456,'Tipo de carga'!B:B,'Tipo de carga'!C:C))</f>
        <v>Diesel</v>
      </c>
    </row>
    <row r="7457">
      <c r="A7457" s="36">
        <v>1729.0</v>
      </c>
      <c r="B7457" s="37" t="str">
        <f t="array" ref="B7457">IFERROR(XLOOKUP(A7457,'Asignacion Dic'!A:A,'Asignacion Dic'!C:C))</f>
        <v>Wm Full</v>
      </c>
      <c r="C7457" s="37" t="str">
        <f t="array" ref="C7457">IFERROR(XLOOKUP(A7457,'Asignacion Dic'!A:A,'Asignacion Dic'!B:B))</f>
        <v>EC-08</v>
      </c>
      <c r="D7457" s="38">
        <v>45627.39021990741</v>
      </c>
      <c r="E7457" s="36" t="s">
        <v>284</v>
      </c>
      <c r="F7457" s="37" t="str">
        <f t="array" ref="F7457">IFERROR(XLOOKUP(E7457,Operadores!A:A,Operadores!B:B))</f>
        <v>CAMJU01</v>
      </c>
      <c r="G7457" s="36" t="s">
        <v>42</v>
      </c>
      <c r="H7457" s="39">
        <v>19.82101</v>
      </c>
      <c r="I7457" s="40">
        <v>410.0</v>
      </c>
      <c r="J7457" s="41">
        <f t="shared" si="5"/>
        <v>8126.6141</v>
      </c>
      <c r="K7457" s="37" t="str">
        <f t="array" ref="K7457">IFERROR(XLOOKUP(G7457,'Tipo de carga'!A:A,'Tipo de carga'!B:B))</f>
        <v>Autoabasto</v>
      </c>
      <c r="L7457" s="37">
        <f t="shared" si="2"/>
        <v>49</v>
      </c>
      <c r="M7457" s="37">
        <f t="shared" si="3"/>
        <v>1</v>
      </c>
      <c r="N7457" s="37">
        <f t="shared" si="4"/>
        <v>12</v>
      </c>
      <c r="O7457" s="37" t="str">
        <f t="array" ref="O7457">IFERROR(XLOOKUP(K7457,'Tipo de carga'!B:B,'Tipo de carga'!C:C))</f>
        <v>Diesel</v>
      </c>
    </row>
    <row r="7458">
      <c r="A7458" s="36">
        <v>1817.0</v>
      </c>
      <c r="B7458" s="37" t="str">
        <f t="array" ref="B7458">IFERROR(XLOOKUP(A7458,'Asignacion Dic'!A:A,'Asignacion Dic'!C:C))</f>
        <v>Wm Full</v>
      </c>
      <c r="C7458" s="37" t="str">
        <f t="array" ref="C7458">IFERROR(XLOOKUP(A7458,'Asignacion Dic'!A:A,'Asignacion Dic'!B:B))</f>
        <v>EC-08</v>
      </c>
      <c r="D7458" s="38">
        <v>45627.38019675926</v>
      </c>
      <c r="E7458" s="36" t="s">
        <v>500</v>
      </c>
      <c r="F7458" s="37" t="str">
        <f t="array" ref="F7458">IFERROR(XLOOKUP(E7458,Operadores!A:A,Operadores!B:B))</f>
        <v>RUIROBX</v>
      </c>
      <c r="G7458" s="36" t="s">
        <v>42</v>
      </c>
      <c r="H7458" s="39">
        <v>19.82101</v>
      </c>
      <c r="I7458" s="40">
        <v>375.0</v>
      </c>
      <c r="J7458" s="41">
        <f t="shared" si="5"/>
        <v>7432.87875</v>
      </c>
      <c r="K7458" s="37" t="str">
        <f t="array" ref="K7458">IFERROR(XLOOKUP(G7458,'Tipo de carga'!A:A,'Tipo de carga'!B:B))</f>
        <v>Autoabasto</v>
      </c>
      <c r="L7458" s="37">
        <f t="shared" si="2"/>
        <v>49</v>
      </c>
      <c r="M7458" s="37">
        <f t="shared" si="3"/>
        <v>1</v>
      </c>
      <c r="N7458" s="37">
        <f t="shared" si="4"/>
        <v>12</v>
      </c>
      <c r="O7458" s="37" t="str">
        <f t="array" ref="O7458">IFERROR(XLOOKUP(K7458,'Tipo de carga'!B:B,'Tipo de carga'!C:C))</f>
        <v>Diesel</v>
      </c>
    </row>
    <row r="7459">
      <c r="A7459" s="36">
        <v>1891.0</v>
      </c>
      <c r="B7459" s="37" t="str">
        <f t="array" ref="B7459">IFERROR(XLOOKUP(A7459,'Asignacion Dic'!A:A,'Asignacion Dic'!C:C))</f>
        <v>Circuitos</v>
      </c>
      <c r="C7459" s="37" t="str">
        <f t="array" ref="C7459">IFERROR(XLOOKUP(A7459,'Asignacion Dic'!A:A,'Asignacion Dic'!B:B))</f>
        <v>EC-03</v>
      </c>
      <c r="D7459" s="38">
        <v>45627.3690162037</v>
      </c>
      <c r="E7459" s="36" t="s">
        <v>195</v>
      </c>
      <c r="F7459" s="37" t="str">
        <f t="array" ref="F7459">IFERROR(XLOOKUP(E7459,Operadores!A:A,Operadores!B:B))</f>
        <v>APAJOS</v>
      </c>
      <c r="G7459" s="36" t="s">
        <v>42</v>
      </c>
      <c r="H7459" s="39">
        <v>19.82101</v>
      </c>
      <c r="I7459" s="40">
        <v>240.0</v>
      </c>
      <c r="J7459" s="41">
        <f t="shared" si="5"/>
        <v>4757.0424</v>
      </c>
      <c r="K7459" s="37" t="str">
        <f t="array" ref="K7459">IFERROR(XLOOKUP(G7459,'Tipo de carga'!A:A,'Tipo de carga'!B:B))</f>
        <v>Autoabasto</v>
      </c>
      <c r="L7459" s="37">
        <f t="shared" si="2"/>
        <v>49</v>
      </c>
      <c r="M7459" s="37">
        <f t="shared" si="3"/>
        <v>1</v>
      </c>
      <c r="N7459" s="37">
        <f t="shared" si="4"/>
        <v>12</v>
      </c>
      <c r="O7459" s="37" t="str">
        <f t="array" ref="O7459">IFERROR(XLOOKUP(K7459,'Tipo de carga'!B:B,'Tipo de carga'!C:C))</f>
        <v>Diesel</v>
      </c>
    </row>
    <row r="7460">
      <c r="A7460" s="36">
        <v>2006.0</v>
      </c>
      <c r="B7460" s="37" t="str">
        <f t="array" ref="B7460">IFERROR(XLOOKUP(A7460,'Asignacion Dic'!A:A,'Asignacion Dic'!C:C))</f>
        <v>MeLi Dedicado Merida</v>
      </c>
      <c r="C7460" s="37" t="str">
        <f t="array" ref="C7460">IFERROR(XLOOKUP(A7460,'Asignacion Dic'!A:A,'Asignacion Dic'!B:B))</f>
        <v>EC-05</v>
      </c>
      <c r="D7460" s="38">
        <v>45627.349270833336</v>
      </c>
      <c r="E7460" s="36" t="s">
        <v>381</v>
      </c>
      <c r="F7460" s="37" t="str">
        <f t="array" ref="F7460">IFERROR(XLOOKUP(E7460,Operadores!A:A,Operadores!B:B))</f>
        <v>CHAJUA</v>
      </c>
      <c r="G7460" s="36" t="s">
        <v>42</v>
      </c>
      <c r="H7460" s="39">
        <v>19.82101</v>
      </c>
      <c r="I7460" s="40">
        <v>380.0</v>
      </c>
      <c r="J7460" s="41">
        <f t="shared" si="5"/>
        <v>7531.9838</v>
      </c>
      <c r="K7460" s="37" t="str">
        <f t="array" ref="K7460">IFERROR(XLOOKUP(G7460,'Tipo de carga'!A:A,'Tipo de carga'!B:B))</f>
        <v>Autoabasto</v>
      </c>
      <c r="L7460" s="37">
        <f t="shared" si="2"/>
        <v>49</v>
      </c>
      <c r="M7460" s="37">
        <f t="shared" si="3"/>
        <v>1</v>
      </c>
      <c r="N7460" s="37">
        <f t="shared" si="4"/>
        <v>12</v>
      </c>
      <c r="O7460" s="37" t="str">
        <f t="array" ref="O7460">IFERROR(XLOOKUP(K7460,'Tipo de carga'!B:B,'Tipo de carga'!C:C))</f>
        <v>Diesel</v>
      </c>
    </row>
    <row r="7461">
      <c r="A7461" s="36">
        <v>2008.0</v>
      </c>
      <c r="B7461" s="37" t="str">
        <f t="array" ref="B7461">IFERROR(XLOOKUP(A7461,'Asignacion Dic'!A:A,'Asignacion Dic'!C:C))</f>
        <v>MeLi Dedicado Merida</v>
      </c>
      <c r="C7461" s="37" t="str">
        <f t="array" ref="C7461">IFERROR(XLOOKUP(A7461,'Asignacion Dic'!A:A,'Asignacion Dic'!B:B))</f>
        <v>EC-05</v>
      </c>
      <c r="D7461" s="38">
        <v>45627.23894675926</v>
      </c>
      <c r="E7461" s="36" t="s">
        <v>482</v>
      </c>
      <c r="F7461" s="37" t="str">
        <f t="array" ref="F7461">IFERROR(XLOOKUP(E7461,Operadores!A:A,Operadores!B:B))</f>
        <v>RIVJOS</v>
      </c>
      <c r="G7461" s="36" t="s">
        <v>42</v>
      </c>
      <c r="H7461" s="39">
        <v>19.82101</v>
      </c>
      <c r="I7461" s="40">
        <v>453.0</v>
      </c>
      <c r="J7461" s="41">
        <f t="shared" si="5"/>
        <v>8978.91753</v>
      </c>
      <c r="K7461" s="37" t="str">
        <f t="array" ref="K7461">IFERROR(XLOOKUP(G7461,'Tipo de carga'!A:A,'Tipo de carga'!B:B))</f>
        <v>Autoabasto</v>
      </c>
      <c r="L7461" s="37">
        <f t="shared" si="2"/>
        <v>49</v>
      </c>
      <c r="M7461" s="37">
        <f t="shared" si="3"/>
        <v>1</v>
      </c>
      <c r="N7461" s="37">
        <f t="shared" si="4"/>
        <v>12</v>
      </c>
      <c r="O7461" s="37" t="str">
        <f t="array" ref="O7461">IFERROR(XLOOKUP(K7461,'Tipo de carga'!B:B,'Tipo de carga'!C:C))</f>
        <v>Diesel</v>
      </c>
    </row>
    <row r="7462">
      <c r="A7462" s="36">
        <v>1967.0</v>
      </c>
      <c r="B7462" s="37" t="str">
        <f t="array" ref="B7462">IFERROR(XLOOKUP(A7462,'Asignacion Dic'!A:A,'Asignacion Dic'!C:C))</f>
        <v>Sayer Sencillo</v>
      </c>
      <c r="C7462" s="37" t="str">
        <f t="array" ref="C7462">IFERROR(XLOOKUP(A7462,'Asignacion Dic'!A:A,'Asignacion Dic'!B:B))</f>
        <v>EC-04</v>
      </c>
      <c r="D7462" s="38">
        <v>45627.22827546296</v>
      </c>
      <c r="E7462" s="36" t="s">
        <v>30</v>
      </c>
      <c r="F7462" s="37" t="str">
        <f t="array" ref="F7462">IFERROR(XLOOKUP(E7462,Operadores!A:A,Operadores!B:B))</f>
        <v>BARMIGX</v>
      </c>
      <c r="G7462" s="36" t="s">
        <v>42</v>
      </c>
      <c r="H7462" s="39">
        <v>19.82101</v>
      </c>
      <c r="I7462" s="40">
        <v>331.0</v>
      </c>
      <c r="J7462" s="41">
        <f t="shared" si="5"/>
        <v>6560.75431</v>
      </c>
      <c r="K7462" s="37" t="str">
        <f t="array" ref="K7462">IFERROR(XLOOKUP(G7462,'Tipo de carga'!A:A,'Tipo de carga'!B:B))</f>
        <v>Autoabasto</v>
      </c>
      <c r="L7462" s="37">
        <f t="shared" si="2"/>
        <v>49</v>
      </c>
      <c r="M7462" s="37">
        <f t="shared" si="3"/>
        <v>1</v>
      </c>
      <c r="N7462" s="37">
        <f t="shared" si="4"/>
        <v>12</v>
      </c>
      <c r="O7462" s="37" t="str">
        <f t="array" ref="O7462">IFERROR(XLOOKUP(K7462,'Tipo de carga'!B:B,'Tipo de carga'!C:C))</f>
        <v>Diesel</v>
      </c>
    </row>
    <row r="7463">
      <c r="A7463" s="36">
        <v>1966.0</v>
      </c>
      <c r="B7463" s="37" t="str">
        <f t="array" ref="B7463">IFERROR(XLOOKUP(A7463,'Asignacion Dic'!A:A,'Asignacion Dic'!C:C))</f>
        <v>Sayer Sencillo</v>
      </c>
      <c r="C7463" s="37" t="str">
        <f t="array" ref="C7463">IFERROR(XLOOKUP(A7463,'Asignacion Dic'!A:A,'Asignacion Dic'!B:B))</f>
        <v>EC-04</v>
      </c>
      <c r="D7463" s="38">
        <v>45627.22667824074</v>
      </c>
      <c r="E7463" s="36" t="s">
        <v>28</v>
      </c>
      <c r="F7463" s="37" t="str">
        <f t="array" ref="F7463">IFERROR(XLOOKUP(E7463,Operadores!A:A,Operadores!B:B))</f>
        <v>SANJE01</v>
      </c>
      <c r="G7463" s="36" t="s">
        <v>42</v>
      </c>
      <c r="H7463" s="39">
        <v>19.82101</v>
      </c>
      <c r="I7463" s="40">
        <v>783.0</v>
      </c>
      <c r="J7463" s="41">
        <f t="shared" si="5"/>
        <v>15519.85083</v>
      </c>
      <c r="K7463" s="37" t="str">
        <f t="array" ref="K7463">IFERROR(XLOOKUP(G7463,'Tipo de carga'!A:A,'Tipo de carga'!B:B))</f>
        <v>Autoabasto</v>
      </c>
      <c r="L7463" s="37">
        <f t="shared" si="2"/>
        <v>49</v>
      </c>
      <c r="M7463" s="37">
        <f t="shared" si="3"/>
        <v>1</v>
      </c>
      <c r="N7463" s="37">
        <f t="shared" si="4"/>
        <v>12</v>
      </c>
      <c r="O7463" s="37" t="str">
        <f t="array" ref="O7463">IFERROR(XLOOKUP(K7463,'Tipo de carga'!B:B,'Tipo de carga'!C:C))</f>
        <v>Diesel</v>
      </c>
    </row>
    <row r="7464">
      <c r="A7464" s="36">
        <v>2002.0</v>
      </c>
      <c r="B7464" s="37" t="str">
        <f t="array" ref="B7464">IFERROR(XLOOKUP(A7464,'Asignacion Dic'!A:A,'Asignacion Dic'!C:C))</f>
        <v>MeLi Dedicado Merida</v>
      </c>
      <c r="C7464" s="37" t="str">
        <f t="array" ref="C7464">IFERROR(XLOOKUP(A7464,'Asignacion Dic'!A:A,'Asignacion Dic'!B:B))</f>
        <v>EC-05</v>
      </c>
      <c r="D7464" s="38">
        <v>45627.19657407407</v>
      </c>
      <c r="E7464" s="36" t="s">
        <v>535</v>
      </c>
      <c r="F7464" s="37" t="str">
        <f t="array" ref="F7464">IFERROR(XLOOKUP(E7464,Operadores!A:A,Operadores!B:B))</f>
        <v>VELALE</v>
      </c>
      <c r="G7464" s="36" t="s">
        <v>42</v>
      </c>
      <c r="H7464" s="39">
        <v>19.82101</v>
      </c>
      <c r="I7464" s="40">
        <v>483.0</v>
      </c>
      <c r="J7464" s="41">
        <f t="shared" si="5"/>
        <v>9573.54783</v>
      </c>
      <c r="K7464" s="37" t="str">
        <f t="array" ref="K7464">IFERROR(XLOOKUP(G7464,'Tipo de carga'!A:A,'Tipo de carga'!B:B))</f>
        <v>Autoabasto</v>
      </c>
      <c r="L7464" s="37">
        <f t="shared" si="2"/>
        <v>49</v>
      </c>
      <c r="M7464" s="37">
        <f t="shared" si="3"/>
        <v>1</v>
      </c>
      <c r="N7464" s="37">
        <f t="shared" si="4"/>
        <v>12</v>
      </c>
      <c r="O7464" s="37" t="str">
        <f t="array" ref="O7464">IFERROR(XLOOKUP(K7464,'Tipo de carga'!B:B,'Tipo de carga'!C:C))</f>
        <v>Diesel</v>
      </c>
    </row>
    <row r="7465">
      <c r="A7465" s="36">
        <v>1721.0</v>
      </c>
      <c r="B7465" s="37" t="str">
        <f t="array" ref="B7465">IFERROR(XLOOKUP(A7465,'Asignacion Dic'!A:A,'Asignacion Dic'!C:C))</f>
        <v>Wm Full</v>
      </c>
      <c r="C7465" s="37" t="str">
        <f t="array" ref="C7465">IFERROR(XLOOKUP(A7465,'Asignacion Dic'!A:A,'Asignacion Dic'!B:B))</f>
        <v>EC-08</v>
      </c>
      <c r="D7465" s="38">
        <v>45627.16538194445</v>
      </c>
      <c r="E7465" s="36" t="s">
        <v>283</v>
      </c>
      <c r="F7465" s="37" t="str">
        <f t="array" ref="F7465">IFERROR(XLOOKUP(E7465,Operadores!A:A,Operadores!B:B))</f>
        <v>MAYSA</v>
      </c>
      <c r="G7465" s="36" t="s">
        <v>42</v>
      </c>
      <c r="H7465" s="39">
        <v>19.82101</v>
      </c>
      <c r="I7465" s="40">
        <v>456.0</v>
      </c>
      <c r="J7465" s="41">
        <f t="shared" si="5"/>
        <v>9038.38056</v>
      </c>
      <c r="K7465" s="37" t="str">
        <f t="array" ref="K7465">IFERROR(XLOOKUP(G7465,'Tipo de carga'!A:A,'Tipo de carga'!B:B))</f>
        <v>Autoabasto</v>
      </c>
      <c r="L7465" s="37">
        <f t="shared" si="2"/>
        <v>49</v>
      </c>
      <c r="M7465" s="37">
        <f t="shared" si="3"/>
        <v>1</v>
      </c>
      <c r="N7465" s="37">
        <f t="shared" si="4"/>
        <v>12</v>
      </c>
      <c r="O7465" s="37" t="str">
        <f t="array" ref="O7465">IFERROR(XLOOKUP(K7465,'Tipo de carga'!B:B,'Tipo de carga'!C:C))</f>
        <v>Diesel</v>
      </c>
    </row>
    <row r="7466">
      <c r="A7466" s="36">
        <v>1738.0</v>
      </c>
      <c r="B7466" s="37" t="str">
        <f t="array" ref="B7466">IFERROR(XLOOKUP(A7466,'Asignacion Dic'!A:A,'Asignacion Dic'!C:C))</f>
        <v>Wm Full</v>
      </c>
      <c r="C7466" s="37" t="str">
        <f t="array" ref="C7466">IFERROR(XLOOKUP(A7466,'Asignacion Dic'!A:A,'Asignacion Dic'!B:B))</f>
        <v>EC-08</v>
      </c>
      <c r="D7466" s="38">
        <v>45627.004166666666</v>
      </c>
      <c r="E7466" s="36" t="s">
        <v>295</v>
      </c>
      <c r="F7466" s="37" t="str">
        <f t="array" ref="F7466">IFERROR(XLOOKUP(E7466,Operadores!A:A,Operadores!B:B))</f>
        <v>PEROMA</v>
      </c>
      <c r="G7466" s="36" t="s">
        <v>425</v>
      </c>
      <c r="H7466" s="39">
        <v>25.1</v>
      </c>
      <c r="I7466" s="40">
        <v>150.0</v>
      </c>
      <c r="J7466" s="41">
        <f t="shared" si="5"/>
        <v>3765</v>
      </c>
      <c r="K7466" s="37" t="str">
        <f t="array" ref="K7466">IFERROR(XLOOKUP(G7466,'Tipo de carga'!A:A,'Tipo de carga'!B:B))</f>
        <v>Ticket</v>
      </c>
      <c r="L7466" s="37">
        <f t="shared" si="2"/>
        <v>49</v>
      </c>
      <c r="M7466" s="37">
        <f t="shared" si="3"/>
        <v>1</v>
      </c>
      <c r="N7466" s="37">
        <f t="shared" si="4"/>
        <v>12</v>
      </c>
      <c r="O7466" s="37" t="str">
        <f t="array" ref="O7466">IFERROR(XLOOKUP(K7466,'Tipo de carga'!B:B,'Tipo de carga'!C:C))</f>
        <v>Diesel</v>
      </c>
    </row>
    <row r="7467">
      <c r="A7467" s="36">
        <v>1932.0</v>
      </c>
      <c r="B7467" s="37" t="str">
        <f t="array" ref="B7467">IFERROR(XLOOKUP(A7467,'Asignacion Dic'!A:A,'Asignacion Dic'!C:C))</f>
        <v>Circuitos</v>
      </c>
      <c r="C7467" s="37" t="str">
        <f t="array" ref="C7467">IFERROR(XLOOKUP(A7467,'Asignacion Dic'!A:A,'Asignacion Dic'!B:B))</f>
        <v>EC-03</v>
      </c>
      <c r="D7467" s="38">
        <v>45627.05763888889</v>
      </c>
      <c r="E7467" s="36" t="s">
        <v>185</v>
      </c>
      <c r="F7467" s="37" t="str">
        <f t="array" ref="F7467">IFERROR(XLOOKUP(E7467,Operadores!A:A,Operadores!B:B))</f>
        <v>FERRI</v>
      </c>
      <c r="G7467" s="36" t="s">
        <v>425</v>
      </c>
      <c r="H7467" s="39">
        <v>27.05</v>
      </c>
      <c r="I7467" s="40">
        <v>270.0</v>
      </c>
      <c r="J7467" s="41">
        <f t="shared" si="5"/>
        <v>7303.5</v>
      </c>
      <c r="K7467" s="37" t="str">
        <f t="array" ref="K7467">IFERROR(XLOOKUP(G7467,'Tipo de carga'!A:A,'Tipo de carga'!B:B))</f>
        <v>Ticket</v>
      </c>
      <c r="L7467" s="37">
        <f t="shared" si="2"/>
        <v>49</v>
      </c>
      <c r="M7467" s="37">
        <f t="shared" si="3"/>
        <v>1</v>
      </c>
      <c r="N7467" s="37">
        <f t="shared" si="4"/>
        <v>12</v>
      </c>
      <c r="O7467" s="37" t="str">
        <f t="array" ref="O7467">IFERROR(XLOOKUP(K7467,'Tipo de carga'!B:B,'Tipo de carga'!C:C))</f>
        <v>Diesel</v>
      </c>
    </row>
    <row r="7468">
      <c r="A7468" s="36">
        <v>2011.0</v>
      </c>
      <c r="B7468" s="37" t="str">
        <f t="array" ref="B7468">IFERROR(XLOOKUP(A7468,'Asignacion Dic'!A:A,'Asignacion Dic'!C:C))</f>
        <v>MeLi Dedicado TD</v>
      </c>
      <c r="C7468" s="37" t="str">
        <f t="array" ref="C7468">IFERROR(XLOOKUP(A7468,'Asignacion Dic'!A:A,'Asignacion Dic'!B:B))</f>
        <v>EC-05</v>
      </c>
      <c r="D7468" s="38">
        <v>45627.07708333333</v>
      </c>
      <c r="E7468" s="36" t="s">
        <v>199</v>
      </c>
      <c r="F7468" s="37" t="str">
        <f t="array" ref="F7468">IFERROR(XLOOKUP(E7468,Operadores!A:A,Operadores!B:B))</f>
        <v>OLIGER</v>
      </c>
      <c r="G7468" s="36" t="s">
        <v>425</v>
      </c>
      <c r="H7468" s="39">
        <v>26.54</v>
      </c>
      <c r="I7468" s="40">
        <v>361.0</v>
      </c>
      <c r="J7468" s="41">
        <f t="shared" si="5"/>
        <v>9580.94</v>
      </c>
      <c r="K7468" s="37" t="str">
        <f t="array" ref="K7468">IFERROR(XLOOKUP(G7468,'Tipo de carga'!A:A,'Tipo de carga'!B:B))</f>
        <v>Ticket</v>
      </c>
      <c r="L7468" s="37">
        <f t="shared" si="2"/>
        <v>49</v>
      </c>
      <c r="M7468" s="37">
        <f t="shared" si="3"/>
        <v>1</v>
      </c>
      <c r="N7468" s="37">
        <f t="shared" si="4"/>
        <v>12</v>
      </c>
      <c r="O7468" s="37" t="str">
        <f t="array" ref="O7468">IFERROR(XLOOKUP(K7468,'Tipo de carga'!B:B,'Tipo de carga'!C:C))</f>
        <v>Diesel</v>
      </c>
    </row>
    <row r="7469">
      <c r="A7469" s="36">
        <v>1989.0</v>
      </c>
      <c r="B7469" s="37" t="str">
        <f t="array" ref="B7469">IFERROR(XLOOKUP(A7469,'Asignacion Dic'!A:A,'Asignacion Dic'!C:C))</f>
        <v>MeLi asignado SD</v>
      </c>
      <c r="C7469" s="37" t="str">
        <f t="array" ref="C7469">IFERROR(XLOOKUP(A7469,'Asignacion Dic'!A:A,'Asignacion Dic'!B:B))</f>
        <v>EC-05</v>
      </c>
      <c r="D7469" s="38">
        <v>45627.080555555556</v>
      </c>
      <c r="E7469" s="36" t="s">
        <v>220</v>
      </c>
      <c r="F7469" s="37" t="str">
        <f t="array" ref="F7469">IFERROR(XLOOKUP(E7469,Operadores!A:A,Operadores!B:B))</f>
        <v>CARCRI01</v>
      </c>
      <c r="G7469" s="36" t="s">
        <v>425</v>
      </c>
      <c r="H7469" s="39">
        <v>26.15</v>
      </c>
      <c r="I7469" s="40">
        <v>275.0</v>
      </c>
      <c r="J7469" s="41">
        <f t="shared" si="5"/>
        <v>7191.25</v>
      </c>
      <c r="K7469" s="37" t="str">
        <f t="array" ref="K7469">IFERROR(XLOOKUP(G7469,'Tipo de carga'!A:A,'Tipo de carga'!B:B))</f>
        <v>Ticket</v>
      </c>
      <c r="L7469" s="37">
        <f t="shared" si="2"/>
        <v>49</v>
      </c>
      <c r="M7469" s="37">
        <f t="shared" si="3"/>
        <v>1</v>
      </c>
      <c r="N7469" s="37">
        <f t="shared" si="4"/>
        <v>12</v>
      </c>
      <c r="O7469" s="37" t="str">
        <f t="array" ref="O7469">IFERROR(XLOOKUP(K7469,'Tipo de carga'!B:B,'Tipo de carga'!C:C))</f>
        <v>Diesel</v>
      </c>
    </row>
    <row r="7470">
      <c r="A7470" s="36">
        <v>1990.0</v>
      </c>
      <c r="B7470" s="37" t="str">
        <f t="array" ref="B7470">IFERROR(XLOOKUP(A7470,'Asignacion Dic'!A:A,'Asignacion Dic'!C:C))</f>
        <v>MeLi asignado SD</v>
      </c>
      <c r="C7470" s="37" t="str">
        <f t="array" ref="C7470">IFERROR(XLOOKUP(A7470,'Asignacion Dic'!A:A,'Asignacion Dic'!B:B))</f>
        <v>EC-05</v>
      </c>
      <c r="D7470" s="38">
        <v>45628.0</v>
      </c>
      <c r="E7470" s="36" t="s">
        <v>216</v>
      </c>
      <c r="F7470" s="37" t="str">
        <f t="array" ref="F7470">IFERROR(XLOOKUP(E7470,Operadores!A:A,Operadores!B:B))</f>
        <v>MENCAX</v>
      </c>
      <c r="G7470" s="36" t="s">
        <v>425</v>
      </c>
      <c r="H7470" s="39">
        <v>24.59</v>
      </c>
      <c r="I7470" s="40">
        <v>305.0</v>
      </c>
      <c r="J7470" s="41">
        <f t="shared" si="5"/>
        <v>7499.95</v>
      </c>
      <c r="K7470" s="37" t="str">
        <f t="array" ref="K7470">IFERROR(XLOOKUP(G7470,'Tipo de carga'!A:A,'Tipo de carga'!B:B))</f>
        <v>Ticket</v>
      </c>
      <c r="L7470" s="37">
        <f t="shared" si="2"/>
        <v>49</v>
      </c>
      <c r="M7470" s="37">
        <f t="shared" si="3"/>
        <v>2</v>
      </c>
      <c r="N7470" s="37">
        <f t="shared" si="4"/>
        <v>12</v>
      </c>
      <c r="O7470" s="37" t="str">
        <f t="array" ref="O7470">IFERROR(XLOOKUP(K7470,'Tipo de carga'!B:B,'Tipo de carga'!C:C))</f>
        <v>Diesel</v>
      </c>
    </row>
    <row r="7471">
      <c r="A7471" s="36">
        <v>1956.0</v>
      </c>
      <c r="B7471" s="37" t="str">
        <f t="array" ref="B7471">IFERROR(XLOOKUP(A7471,'Asignacion Dic'!A:A,'Asignacion Dic'!C:C))</f>
        <v>MeLi asignado SD</v>
      </c>
      <c r="C7471" s="37" t="str">
        <f t="array" ref="C7471">IFERROR(XLOOKUP(A7471,'Asignacion Dic'!A:A,'Asignacion Dic'!B:B))</f>
        <v>EC-05</v>
      </c>
      <c r="D7471" s="38">
        <v>45628.0</v>
      </c>
      <c r="E7471" s="36" t="s">
        <v>569</v>
      </c>
      <c r="F7471" s="37" t="str">
        <f t="array" ref="F7471">IFERROR(XLOOKUP(E7471,Operadores!A:A,Operadores!B:B))</f>
        <v>MUÑCEC</v>
      </c>
      <c r="G7471" s="36" t="s">
        <v>425</v>
      </c>
      <c r="H7471" s="39">
        <v>24.59</v>
      </c>
      <c r="I7471" s="40">
        <v>195.2</v>
      </c>
      <c r="J7471" s="41">
        <f t="shared" si="5"/>
        <v>4799.968</v>
      </c>
      <c r="K7471" s="37" t="str">
        <f t="array" ref="K7471">IFERROR(XLOOKUP(G7471,'Tipo de carga'!A:A,'Tipo de carga'!B:B))</f>
        <v>Ticket</v>
      </c>
      <c r="L7471" s="37">
        <f t="shared" si="2"/>
        <v>49</v>
      </c>
      <c r="M7471" s="37">
        <f t="shared" si="3"/>
        <v>2</v>
      </c>
      <c r="N7471" s="37">
        <f t="shared" si="4"/>
        <v>12</v>
      </c>
      <c r="O7471" s="37" t="str">
        <f t="array" ref="O7471">IFERROR(XLOOKUP(K7471,'Tipo de carga'!B:B,'Tipo de carga'!C:C))</f>
        <v>Diesel</v>
      </c>
    </row>
    <row r="7472">
      <c r="A7472" s="36">
        <v>1983.0</v>
      </c>
      <c r="B7472" s="37" t="str">
        <f t="array" ref="B7472">IFERROR(XLOOKUP(A7472,'Asignacion Dic'!A:A,'Asignacion Dic'!C:C))</f>
        <v>MeLi asignado SD</v>
      </c>
      <c r="C7472" s="37" t="str">
        <f t="array" ref="C7472">IFERROR(XLOOKUP(A7472,'Asignacion Dic'!A:A,'Asignacion Dic'!B:B))</f>
        <v>EC-05</v>
      </c>
      <c r="D7472" s="38">
        <v>45629.0</v>
      </c>
      <c r="E7472" s="36" t="s">
        <v>161</v>
      </c>
      <c r="F7472" s="37" t="str">
        <f t="array" ref="F7472">IFERROR(XLOOKUP(E7472,Operadores!A:A,Operadores!B:B))</f>
        <v>SANART</v>
      </c>
      <c r="G7472" s="36" t="s">
        <v>425</v>
      </c>
      <c r="H7472" s="39">
        <v>24.69</v>
      </c>
      <c r="I7472" s="40">
        <v>174.15</v>
      </c>
      <c r="J7472" s="41">
        <f t="shared" si="5"/>
        <v>4299.7635</v>
      </c>
      <c r="K7472" s="37" t="str">
        <f t="array" ref="K7472">IFERROR(XLOOKUP(G7472,'Tipo de carga'!A:A,'Tipo de carga'!B:B))</f>
        <v>Ticket</v>
      </c>
      <c r="L7472" s="37">
        <f t="shared" si="2"/>
        <v>49</v>
      </c>
      <c r="M7472" s="37">
        <f t="shared" si="3"/>
        <v>3</v>
      </c>
      <c r="N7472" s="37">
        <f t="shared" si="4"/>
        <v>12</v>
      </c>
      <c r="O7472" s="37" t="str">
        <f t="array" ref="O7472">IFERROR(XLOOKUP(K7472,'Tipo de carga'!B:B,'Tipo de carga'!C:C))</f>
        <v>Diesel</v>
      </c>
    </row>
    <row r="7473">
      <c r="A7473" s="36">
        <v>1984.0</v>
      </c>
      <c r="B7473" s="37" t="str">
        <f t="array" ref="B7473">IFERROR(XLOOKUP(A7473,'Asignacion Dic'!A:A,'Asignacion Dic'!C:C))</f>
        <v>MeLi asignado SD</v>
      </c>
      <c r="C7473" s="37" t="str">
        <f t="array" ref="C7473">IFERROR(XLOOKUP(A7473,'Asignacion Dic'!A:A,'Asignacion Dic'!B:B))</f>
        <v>EC-05</v>
      </c>
      <c r="D7473" s="38">
        <v>45629.0</v>
      </c>
      <c r="E7473" s="36" t="s">
        <v>226</v>
      </c>
      <c r="F7473" s="37" t="str">
        <f t="array" ref="F7473">IFERROR(XLOOKUP(E7473,Operadores!A:A,Operadores!B:B))</f>
        <v>PERFID</v>
      </c>
      <c r="G7473" s="36" t="s">
        <v>425</v>
      </c>
      <c r="H7473" s="39">
        <v>24.69</v>
      </c>
      <c r="I7473" s="40">
        <v>332.11</v>
      </c>
      <c r="J7473" s="41">
        <f t="shared" si="5"/>
        <v>8199.7959</v>
      </c>
      <c r="K7473" s="37" t="str">
        <f t="array" ref="K7473">IFERROR(XLOOKUP(G7473,'Tipo de carga'!A:A,'Tipo de carga'!B:B))</f>
        <v>Ticket</v>
      </c>
      <c r="L7473" s="37">
        <f t="shared" si="2"/>
        <v>49</v>
      </c>
      <c r="M7473" s="37">
        <f t="shared" si="3"/>
        <v>3</v>
      </c>
      <c r="N7473" s="37">
        <f t="shared" si="4"/>
        <v>12</v>
      </c>
      <c r="O7473" s="37" t="str">
        <f t="array" ref="O7473">IFERROR(XLOOKUP(K7473,'Tipo de carga'!B:B,'Tipo de carga'!C:C))</f>
        <v>Diesel</v>
      </c>
    </row>
    <row r="7474">
      <c r="A7474" s="36">
        <v>2020.0</v>
      </c>
      <c r="B7474" s="37" t="str">
        <f t="array" ref="B7474">IFERROR(XLOOKUP(A7474,'Asignacion Dic'!A:A,'Asignacion Dic'!C:C))</f>
        <v>MeLi Dedicado Merida</v>
      </c>
      <c r="C7474" s="37" t="str">
        <f t="array" ref="C7474">IFERROR(XLOOKUP(A7474,'Asignacion Dic'!A:A,'Asignacion Dic'!B:B))</f>
        <v>EC-05</v>
      </c>
      <c r="D7474" s="38">
        <v>45630.0</v>
      </c>
      <c r="E7474" s="36" t="s">
        <v>164</v>
      </c>
      <c r="F7474" s="37" t="str">
        <f t="array" ref="F7474">IFERROR(XLOOKUP(E7474,Operadores!A:A,Operadores!B:B))</f>
        <v>MUÑOSC</v>
      </c>
      <c r="G7474" s="36" t="s">
        <v>425</v>
      </c>
      <c r="H7474" s="39">
        <v>24.99</v>
      </c>
      <c r="I7474" s="40">
        <v>384.15</v>
      </c>
      <c r="J7474" s="41">
        <f t="shared" si="5"/>
        <v>9599.9085</v>
      </c>
      <c r="K7474" s="37" t="str">
        <f t="array" ref="K7474">IFERROR(XLOOKUP(G7474,'Tipo de carga'!A:A,'Tipo de carga'!B:B))</f>
        <v>Ticket</v>
      </c>
      <c r="L7474" s="37">
        <f t="shared" si="2"/>
        <v>49</v>
      </c>
      <c r="M7474" s="37">
        <f t="shared" si="3"/>
        <v>4</v>
      </c>
      <c r="N7474" s="37">
        <f t="shared" si="4"/>
        <v>12</v>
      </c>
      <c r="O7474" s="37" t="str">
        <f t="array" ref="O7474">IFERROR(XLOOKUP(K7474,'Tipo de carga'!B:B,'Tipo de carga'!C:C))</f>
        <v>Diesel</v>
      </c>
    </row>
    <row r="7475">
      <c r="A7475" s="36">
        <v>2002.0</v>
      </c>
      <c r="B7475" s="37" t="str">
        <f t="array" ref="B7475">IFERROR(XLOOKUP(A7475,'Asignacion Dic'!A:A,'Asignacion Dic'!C:C))</f>
        <v>MeLi Dedicado Merida</v>
      </c>
      <c r="C7475" s="37" t="str">
        <f t="array" ref="C7475">IFERROR(XLOOKUP(A7475,'Asignacion Dic'!A:A,'Asignacion Dic'!B:B))</f>
        <v>EC-05</v>
      </c>
      <c r="D7475" s="38">
        <v>45630.0</v>
      </c>
      <c r="E7475" s="36" t="s">
        <v>547</v>
      </c>
      <c r="F7475" s="37" t="str">
        <f t="array" ref="F7475">IFERROR(XLOOKUP(E7475,Operadores!A:A,Operadores!B:B))</f>
        <v>CERDAV</v>
      </c>
      <c r="G7475" s="36" t="s">
        <v>425</v>
      </c>
      <c r="H7475" s="39">
        <v>24.99</v>
      </c>
      <c r="I7475" s="40">
        <v>112.04</v>
      </c>
      <c r="J7475" s="41">
        <f t="shared" si="5"/>
        <v>2799.8796</v>
      </c>
      <c r="K7475" s="37" t="str">
        <f t="array" ref="K7475">IFERROR(XLOOKUP(G7475,'Tipo de carga'!A:A,'Tipo de carga'!B:B))</f>
        <v>Ticket</v>
      </c>
      <c r="L7475" s="37">
        <f t="shared" si="2"/>
        <v>49</v>
      </c>
      <c r="M7475" s="37">
        <f t="shared" si="3"/>
        <v>4</v>
      </c>
      <c r="N7475" s="37">
        <f t="shared" si="4"/>
        <v>12</v>
      </c>
      <c r="O7475" s="37" t="str">
        <f t="array" ref="O7475">IFERROR(XLOOKUP(K7475,'Tipo de carga'!B:B,'Tipo de carga'!C:C))</f>
        <v>Diesel</v>
      </c>
    </row>
    <row r="7476">
      <c r="A7476" s="36">
        <v>1803.0</v>
      </c>
      <c r="B7476" s="37" t="str">
        <f t="array" ref="B7476">IFERROR(XLOOKUP(A7476,'Asignacion Dic'!A:A,'Asignacion Dic'!C:C))</f>
        <v>Sayer Full</v>
      </c>
      <c r="C7476" s="37" t="str">
        <f t="array" ref="C7476">IFERROR(XLOOKUP(A7476,'Asignacion Dic'!A:A,'Asignacion Dic'!B:B))</f>
        <v>EC-04</v>
      </c>
      <c r="D7476" s="38">
        <v>45627.10902777778</v>
      </c>
      <c r="E7476" s="36" t="s">
        <v>475</v>
      </c>
      <c r="F7476" s="37" t="str">
        <f t="array" ref="F7476">IFERROR(XLOOKUP(E7476,Operadores!A:A,Operadores!B:B))</f>
        <v>AGUERN</v>
      </c>
      <c r="G7476" s="36" t="s">
        <v>425</v>
      </c>
      <c r="H7476" s="39">
        <v>25.42</v>
      </c>
      <c r="I7476" s="40">
        <v>378.0</v>
      </c>
      <c r="J7476" s="41">
        <f t="shared" si="5"/>
        <v>9608.76</v>
      </c>
      <c r="K7476" s="37" t="str">
        <f t="array" ref="K7476">IFERROR(XLOOKUP(G7476,'Tipo de carga'!A:A,'Tipo de carga'!B:B))</f>
        <v>Ticket</v>
      </c>
      <c r="L7476" s="37">
        <f t="shared" si="2"/>
        <v>49</v>
      </c>
      <c r="M7476" s="37">
        <f t="shared" si="3"/>
        <v>1</v>
      </c>
      <c r="N7476" s="37">
        <f t="shared" si="4"/>
        <v>12</v>
      </c>
      <c r="O7476" s="37" t="str">
        <f t="array" ref="O7476">IFERROR(XLOOKUP(K7476,'Tipo de carga'!B:B,'Tipo de carga'!C:C))</f>
        <v>Diesel</v>
      </c>
    </row>
    <row r="7477">
      <c r="A7477" s="36">
        <v>2007.0</v>
      </c>
      <c r="B7477" s="37" t="str">
        <f t="array" ref="B7477">IFERROR(XLOOKUP(A7477,'Asignacion Dic'!A:A,'Asignacion Dic'!C:C))</f>
        <v>MeLi Asignado TD</v>
      </c>
      <c r="C7477" s="37" t="str">
        <f t="array" ref="C7477">IFERROR(XLOOKUP(A7477,'Asignacion Dic'!A:A,'Asignacion Dic'!B:B))</f>
        <v>EC-05</v>
      </c>
      <c r="D7477" s="38">
        <v>45627.20763888889</v>
      </c>
      <c r="E7477" s="36" t="s">
        <v>166</v>
      </c>
      <c r="F7477" s="37" t="str">
        <f t="array" ref="F7477">IFERROR(XLOOKUP(E7477,Operadores!A:A,Operadores!B:B))</f>
        <v>PADRI</v>
      </c>
      <c r="G7477" s="36" t="s">
        <v>425</v>
      </c>
      <c r="H7477" s="39">
        <v>26.15</v>
      </c>
      <c r="I7477" s="40">
        <v>138.0</v>
      </c>
      <c r="J7477" s="41">
        <f t="shared" si="5"/>
        <v>3608.7</v>
      </c>
      <c r="K7477" s="37" t="str">
        <f t="array" ref="K7477">IFERROR(XLOOKUP(G7477,'Tipo de carga'!A:A,'Tipo de carga'!B:B))</f>
        <v>Ticket</v>
      </c>
      <c r="L7477" s="37">
        <f t="shared" si="2"/>
        <v>49</v>
      </c>
      <c r="M7477" s="37">
        <f t="shared" si="3"/>
        <v>1</v>
      </c>
      <c r="N7477" s="37">
        <f t="shared" si="4"/>
        <v>12</v>
      </c>
      <c r="O7477" s="37" t="str">
        <f t="array" ref="O7477">IFERROR(XLOOKUP(K7477,'Tipo de carga'!B:B,'Tipo de carga'!C:C))</f>
        <v>Diesel</v>
      </c>
    </row>
    <row r="7478">
      <c r="A7478" s="36">
        <v>2030.0</v>
      </c>
      <c r="B7478" s="37" t="str">
        <f t="array" ref="B7478">IFERROR(XLOOKUP(A7478,'Asignacion Dic'!A:A,'Asignacion Dic'!C:C))</f>
        <v>MeLi Dedicado TD</v>
      </c>
      <c r="C7478" s="37" t="str">
        <f t="array" ref="C7478">IFERROR(XLOOKUP(A7478,'Asignacion Dic'!A:A,'Asignacion Dic'!B:B))</f>
        <v>EC-05</v>
      </c>
      <c r="D7478" s="38">
        <v>45627.34583333333</v>
      </c>
      <c r="E7478" s="36" t="s">
        <v>323</v>
      </c>
      <c r="F7478" s="37" t="str">
        <f t="array" ref="F7478">IFERROR(XLOOKUP(E7478,Operadores!A:A,Operadores!B:B))</f>
        <v>MENBER</v>
      </c>
      <c r="G7478" s="36" t="s">
        <v>425</v>
      </c>
      <c r="H7478" s="39">
        <v>25.47</v>
      </c>
      <c r="I7478" s="40">
        <v>471.0</v>
      </c>
      <c r="J7478" s="41">
        <f t="shared" si="5"/>
        <v>11996.37</v>
      </c>
      <c r="K7478" s="37" t="str">
        <f t="array" ref="K7478">IFERROR(XLOOKUP(G7478,'Tipo de carga'!A:A,'Tipo de carga'!B:B))</f>
        <v>Ticket</v>
      </c>
      <c r="L7478" s="37">
        <f t="shared" si="2"/>
        <v>49</v>
      </c>
      <c r="M7478" s="37">
        <f t="shared" si="3"/>
        <v>1</v>
      </c>
      <c r="N7478" s="37">
        <f t="shared" si="4"/>
        <v>12</v>
      </c>
      <c r="O7478" s="37" t="str">
        <f t="array" ref="O7478">IFERROR(XLOOKUP(K7478,'Tipo de carga'!B:B,'Tipo de carga'!C:C))</f>
        <v>Diesel</v>
      </c>
    </row>
    <row r="7479">
      <c r="A7479" s="36">
        <v>1875.0</v>
      </c>
      <c r="B7479" s="37" t="str">
        <f t="array" ref="B7479">IFERROR(XLOOKUP(A7479,'Asignacion Dic'!A:A,'Asignacion Dic'!C:C))</f>
        <v>Circuitos</v>
      </c>
      <c r="C7479" s="37" t="str">
        <f t="array" ref="C7479">IFERROR(XLOOKUP(A7479,'Asignacion Dic'!A:A,'Asignacion Dic'!B:B))</f>
        <v>EC-03</v>
      </c>
      <c r="D7479" s="38">
        <v>45627.47986111111</v>
      </c>
      <c r="E7479" s="36" t="s">
        <v>201</v>
      </c>
      <c r="F7479" s="37" t="str">
        <f t="array" ref="F7479">IFERROR(XLOOKUP(E7479,Operadores!A:A,Operadores!B:B))</f>
        <v>CARJOR</v>
      </c>
      <c r="G7479" s="36" t="s">
        <v>425</v>
      </c>
      <c r="H7479" s="39">
        <v>27.1</v>
      </c>
      <c r="I7479" s="40">
        <v>266.0</v>
      </c>
      <c r="J7479" s="41">
        <f t="shared" si="5"/>
        <v>7208.6</v>
      </c>
      <c r="K7479" s="37" t="str">
        <f t="array" ref="K7479">IFERROR(XLOOKUP(G7479,'Tipo de carga'!A:A,'Tipo de carga'!B:B))</f>
        <v>Ticket</v>
      </c>
      <c r="L7479" s="37">
        <f t="shared" si="2"/>
        <v>49</v>
      </c>
      <c r="M7479" s="37">
        <f t="shared" si="3"/>
        <v>1</v>
      </c>
      <c r="N7479" s="37">
        <f t="shared" si="4"/>
        <v>12</v>
      </c>
      <c r="O7479" s="37" t="str">
        <f t="array" ref="O7479">IFERROR(XLOOKUP(K7479,'Tipo de carga'!B:B,'Tipo de carga'!C:C))</f>
        <v>Diesel</v>
      </c>
    </row>
    <row r="7480">
      <c r="A7480" s="36">
        <v>1971.0</v>
      </c>
      <c r="B7480" s="37" t="str">
        <f t="array" ref="B7480">IFERROR(XLOOKUP(A7480,'Asignacion Dic'!A:A,'Asignacion Dic'!C:C))</f>
        <v>Sayer Sencillo</v>
      </c>
      <c r="C7480" s="37" t="str">
        <f t="array" ref="C7480">IFERROR(XLOOKUP(A7480,'Asignacion Dic'!A:A,'Asignacion Dic'!B:B))</f>
        <v>EC-04</v>
      </c>
      <c r="D7480" s="38">
        <v>45627.611805555556</v>
      </c>
      <c r="E7480" s="36" t="s">
        <v>36</v>
      </c>
      <c r="F7480" s="37" t="str">
        <f t="array" ref="F7480">IFERROR(XLOOKUP(E7480,Operadores!A:A,Operadores!B:B))</f>
        <v>OLVOSX</v>
      </c>
      <c r="G7480" s="36" t="s">
        <v>425</v>
      </c>
      <c r="H7480" s="39">
        <v>25.99</v>
      </c>
      <c r="I7480" s="40">
        <v>680.0</v>
      </c>
      <c r="J7480" s="41">
        <f t="shared" si="5"/>
        <v>17673.2</v>
      </c>
      <c r="K7480" s="37" t="str">
        <f t="array" ref="K7480">IFERROR(XLOOKUP(G7480,'Tipo de carga'!A:A,'Tipo de carga'!B:B))</f>
        <v>Ticket</v>
      </c>
      <c r="L7480" s="37">
        <f t="shared" si="2"/>
        <v>49</v>
      </c>
      <c r="M7480" s="37">
        <f t="shared" si="3"/>
        <v>1</v>
      </c>
      <c r="N7480" s="37">
        <f t="shared" si="4"/>
        <v>12</v>
      </c>
      <c r="O7480" s="37" t="str">
        <f t="array" ref="O7480">IFERROR(XLOOKUP(K7480,'Tipo de carga'!B:B,'Tipo de carga'!C:C))</f>
        <v>Diesel</v>
      </c>
    </row>
    <row r="7481">
      <c r="A7481" s="36">
        <v>1829.0</v>
      </c>
      <c r="B7481" s="37" t="str">
        <f t="array" ref="B7481">IFERROR(XLOOKUP(A7481,'Asignacion Dic'!A:A,'Asignacion Dic'!C:C))</f>
        <v>Circuitos</v>
      </c>
      <c r="C7481" s="37" t="str">
        <f t="array" ref="C7481">IFERROR(XLOOKUP(A7481,'Asignacion Dic'!A:A,'Asignacion Dic'!B:B))</f>
        <v>EC-03</v>
      </c>
      <c r="D7481" s="38">
        <v>45627.631944444445</v>
      </c>
      <c r="E7481" s="36" t="s">
        <v>245</v>
      </c>
      <c r="F7481" s="37" t="str">
        <f t="array" ref="F7481">IFERROR(XLOOKUP(E7481,Operadores!A:A,Operadores!B:B))</f>
        <v>HERAL04</v>
      </c>
      <c r="G7481" s="36" t="s">
        <v>425</v>
      </c>
      <c r="H7481" s="39">
        <v>27.05</v>
      </c>
      <c r="I7481" s="40">
        <v>277.0</v>
      </c>
      <c r="J7481" s="41">
        <f t="shared" si="5"/>
        <v>7492.85</v>
      </c>
      <c r="K7481" s="37" t="str">
        <f t="array" ref="K7481">IFERROR(XLOOKUP(G7481,'Tipo de carga'!A:A,'Tipo de carga'!B:B))</f>
        <v>Ticket</v>
      </c>
      <c r="L7481" s="37">
        <f t="shared" si="2"/>
        <v>49</v>
      </c>
      <c r="M7481" s="37">
        <f t="shared" si="3"/>
        <v>1</v>
      </c>
      <c r="N7481" s="37">
        <f t="shared" si="4"/>
        <v>12</v>
      </c>
      <c r="O7481" s="37" t="str">
        <f t="array" ref="O7481">IFERROR(XLOOKUP(K7481,'Tipo de carga'!B:B,'Tipo de carga'!C:C))</f>
        <v>Diesel</v>
      </c>
    </row>
    <row r="7482">
      <c r="A7482" s="36">
        <v>2061.0</v>
      </c>
      <c r="B7482" s="37" t="str">
        <f t="array" ref="B7482">IFERROR(XLOOKUP(A7482,'Asignacion Dic'!A:A,'Asignacion Dic'!C:C))</f>
        <v>PISA Gdl</v>
      </c>
      <c r="C7482" s="37" t="str">
        <f t="array" ref="C7482">IFERROR(XLOOKUP(A7482,'Asignacion Dic'!A:A,'Asignacion Dic'!B:B))</f>
        <v>EC-06</v>
      </c>
      <c r="D7482" s="38">
        <v>45627.94305555556</v>
      </c>
      <c r="E7482" s="36" t="s">
        <v>270</v>
      </c>
      <c r="F7482" s="37" t="str">
        <f t="array" ref="F7482">IFERROR(XLOOKUP(E7482,Operadores!A:A,Operadores!B:B))</f>
        <v>RESEDU</v>
      </c>
      <c r="G7482" s="36" t="s">
        <v>425</v>
      </c>
      <c r="H7482" s="39">
        <v>24.69</v>
      </c>
      <c r="I7482" s="40">
        <v>372.0</v>
      </c>
      <c r="J7482" s="41">
        <f t="shared" si="5"/>
        <v>9184.68</v>
      </c>
      <c r="K7482" s="37" t="str">
        <f t="array" ref="K7482">IFERROR(XLOOKUP(G7482,'Tipo de carga'!A:A,'Tipo de carga'!B:B))</f>
        <v>Ticket</v>
      </c>
      <c r="L7482" s="37">
        <f t="shared" si="2"/>
        <v>49</v>
      </c>
      <c r="M7482" s="37">
        <f t="shared" si="3"/>
        <v>1</v>
      </c>
      <c r="N7482" s="37">
        <f t="shared" si="4"/>
        <v>12</v>
      </c>
      <c r="O7482" s="37" t="str">
        <f t="array" ref="O7482">IFERROR(XLOOKUP(K7482,'Tipo de carga'!B:B,'Tipo de carga'!C:C))</f>
        <v>Diesel</v>
      </c>
    </row>
    <row r="7483">
      <c r="A7483" s="36">
        <v>2070.0</v>
      </c>
      <c r="B7483" s="37" t="str">
        <f t="array" ref="B7483">IFERROR(XLOOKUP(A7483,'Asignacion Dic'!A:A,'Asignacion Dic'!C:C))</f>
        <v>PISA Gdl</v>
      </c>
      <c r="C7483" s="37" t="str">
        <f t="array" ref="C7483">IFERROR(XLOOKUP(A7483,'Asignacion Dic'!A:A,'Asignacion Dic'!B:B))</f>
        <v>EC-06</v>
      </c>
      <c r="D7483" s="38">
        <v>45627.95138888889</v>
      </c>
      <c r="E7483" s="36" t="s">
        <v>551</v>
      </c>
      <c r="F7483" s="37" t="str">
        <f t="array" ref="F7483">IFERROR(XLOOKUP(E7483,Operadores!A:A,Operadores!B:B))</f>
        <v>HUELUI</v>
      </c>
      <c r="G7483" s="36" t="s">
        <v>425</v>
      </c>
      <c r="H7483" s="39">
        <v>24.69</v>
      </c>
      <c r="I7483" s="40">
        <v>373.0</v>
      </c>
      <c r="J7483" s="41">
        <f t="shared" si="5"/>
        <v>9209.37</v>
      </c>
      <c r="K7483" s="37" t="str">
        <f t="array" ref="K7483">IFERROR(XLOOKUP(G7483,'Tipo de carga'!A:A,'Tipo de carga'!B:B))</f>
        <v>Ticket</v>
      </c>
      <c r="L7483" s="37">
        <f t="shared" si="2"/>
        <v>49</v>
      </c>
      <c r="M7483" s="37">
        <f t="shared" si="3"/>
        <v>1</v>
      </c>
      <c r="N7483" s="37">
        <f t="shared" si="4"/>
        <v>12</v>
      </c>
      <c r="O7483" s="37" t="str">
        <f t="array" ref="O7483">IFERROR(XLOOKUP(K7483,'Tipo de carga'!B:B,'Tipo de carga'!C:C))</f>
        <v>Diesel</v>
      </c>
    </row>
    <row r="7484">
      <c r="A7484" s="36">
        <v>1917.0</v>
      </c>
      <c r="B7484" s="37" t="str">
        <f t="array" ref="B7484">IFERROR(XLOOKUP(A7484,'Asignacion Dic'!A:A,'Asignacion Dic'!C:C))</f>
        <v>MeLi asignado SD</v>
      </c>
      <c r="C7484" s="37" t="str">
        <f t="array" ref="C7484">IFERROR(XLOOKUP(A7484,'Asignacion Dic'!A:A,'Asignacion Dic'!B:B))</f>
        <v>EC-05</v>
      </c>
      <c r="D7484" s="38">
        <v>45627.95972222222</v>
      </c>
      <c r="E7484" s="36" t="s">
        <v>17</v>
      </c>
      <c r="F7484" s="37" t="str">
        <f t="array" ref="F7484">IFERROR(XLOOKUP(E7484,Operadores!A:A,Operadores!B:B))</f>
        <v>ARASAL</v>
      </c>
      <c r="G7484" s="36" t="s">
        <v>311</v>
      </c>
      <c r="H7484" s="39">
        <v>10.2</v>
      </c>
      <c r="I7484" s="40">
        <v>265.66</v>
      </c>
      <c r="J7484" s="41">
        <f t="shared" si="5"/>
        <v>2709.732</v>
      </c>
      <c r="K7484" s="37" t="str">
        <f t="array" ref="K7484">IFERROR(XLOOKUP(G7484,'Tipo de carga'!A:A,'Tipo de carga'!B:B))</f>
        <v>Natgas</v>
      </c>
      <c r="L7484" s="37">
        <f t="shared" si="2"/>
        <v>49</v>
      </c>
      <c r="M7484" s="37">
        <f t="shared" si="3"/>
        <v>1</v>
      </c>
      <c r="N7484" s="37">
        <f t="shared" si="4"/>
        <v>12</v>
      </c>
      <c r="O7484" s="37" t="str">
        <f t="array" ref="O7484">IFERROR(XLOOKUP(K7484,'Tipo de carga'!B:B,'Tipo de carga'!C:C))</f>
        <v>GNC</v>
      </c>
    </row>
    <row r="7485">
      <c r="A7485" s="36">
        <v>1912.0</v>
      </c>
      <c r="B7485" s="37" t="str">
        <f t="array" ref="B7485">IFERROR(XLOOKUP(A7485,'Asignacion Dic'!A:A,'Asignacion Dic'!C:C))</f>
        <v>MeLi asignado SD</v>
      </c>
      <c r="C7485" s="37" t="str">
        <f t="array" ref="C7485">IFERROR(XLOOKUP(A7485,'Asignacion Dic'!A:A,'Asignacion Dic'!B:B))</f>
        <v>EC-05</v>
      </c>
      <c r="D7485" s="38">
        <v>45627.0</v>
      </c>
      <c r="E7485" s="36" t="s">
        <v>345</v>
      </c>
      <c r="F7485" s="37" t="str">
        <f t="array" ref="F7485">IFERROR(XLOOKUP(E7485,Operadores!A:A,Operadores!B:B))</f>
        <v>PARMI</v>
      </c>
      <c r="G7485" s="36" t="s">
        <v>315</v>
      </c>
      <c r="H7485" s="39">
        <v>10.65</v>
      </c>
      <c r="I7485" s="40">
        <v>243.0</v>
      </c>
      <c r="J7485" s="41">
        <f t="shared" si="5"/>
        <v>2587.95</v>
      </c>
      <c r="K7485" s="37" t="str">
        <f t="array" ref="K7485">IFERROR(XLOOKUP(G7485,'Tipo de carga'!A:A,'Tipo de carga'!B:B))</f>
        <v>COMSUSTENTA</v>
      </c>
      <c r="L7485" s="37">
        <f t="shared" si="2"/>
        <v>49</v>
      </c>
      <c r="M7485" s="37">
        <f t="shared" si="3"/>
        <v>1</v>
      </c>
      <c r="N7485" s="37">
        <f t="shared" si="4"/>
        <v>12</v>
      </c>
      <c r="O7485" s="37" t="str">
        <f t="array" ref="O7485">IFERROR(XLOOKUP(K7485,'Tipo de carga'!B:B,'Tipo de carga'!C:C))</f>
        <v>GNC</v>
      </c>
    </row>
    <row r="7486">
      <c r="A7486" s="36">
        <v>1919.0</v>
      </c>
      <c r="B7486" s="37" t="str">
        <f t="array" ref="B7486">IFERROR(XLOOKUP(A7486,'Asignacion Dic'!A:A,'Asignacion Dic'!C:C))</f>
        <v>MeLi Ded Puebla</v>
      </c>
      <c r="C7486" s="37" t="str">
        <f t="array" ref="C7486">IFERROR(XLOOKUP(A7486,'Asignacion Dic'!A:A,'Asignacion Dic'!B:B))</f>
        <v>EC-05</v>
      </c>
      <c r="D7486" s="38">
        <v>45627.0</v>
      </c>
      <c r="E7486" s="36" t="s">
        <v>314</v>
      </c>
      <c r="F7486" s="37" t="str">
        <f t="array" ref="F7486">IFERROR(XLOOKUP(E7486,Operadores!A:A,Operadores!B:B))</f>
        <v>HERRE</v>
      </c>
      <c r="G7486" s="36" t="s">
        <v>315</v>
      </c>
      <c r="H7486" s="39">
        <v>10.65</v>
      </c>
      <c r="I7486" s="40">
        <v>206.0</v>
      </c>
      <c r="J7486" s="41">
        <f t="shared" si="5"/>
        <v>2193.9</v>
      </c>
      <c r="K7486" s="37" t="str">
        <f t="array" ref="K7486">IFERROR(XLOOKUP(G7486,'Tipo de carga'!A:A,'Tipo de carga'!B:B))</f>
        <v>COMSUSTENTA</v>
      </c>
      <c r="L7486" s="37">
        <f t="shared" si="2"/>
        <v>49</v>
      </c>
      <c r="M7486" s="37">
        <f t="shared" si="3"/>
        <v>1</v>
      </c>
      <c r="N7486" s="37">
        <f t="shared" si="4"/>
        <v>12</v>
      </c>
      <c r="O7486" s="37" t="str">
        <f t="array" ref="O7486">IFERROR(XLOOKUP(K7486,'Tipo de carga'!B:B,'Tipo de carga'!C:C))</f>
        <v>GNC</v>
      </c>
    </row>
    <row r="7487">
      <c r="A7487" s="36">
        <v>1923.0</v>
      </c>
      <c r="B7487" s="37" t="str">
        <f t="array" ref="B7487">IFERROR(XLOOKUP(A7487,'Asignacion Dic'!A:A,'Asignacion Dic'!C:C))</f>
        <v>MeLi Ded Puebla</v>
      </c>
      <c r="C7487" s="37" t="str">
        <f t="array" ref="C7487">IFERROR(XLOOKUP(A7487,'Asignacion Dic'!A:A,'Asignacion Dic'!B:B))</f>
        <v>EC-05</v>
      </c>
      <c r="D7487" s="38">
        <v>45627.0</v>
      </c>
      <c r="E7487" s="36" t="s">
        <v>348</v>
      </c>
      <c r="F7487" s="37" t="str">
        <f t="array" ref="F7487">IFERROR(XLOOKUP(E7487,Operadores!A:A,Operadores!B:B))</f>
        <v>REYFER01</v>
      </c>
      <c r="G7487" s="36" t="s">
        <v>315</v>
      </c>
      <c r="H7487" s="39">
        <v>10.65</v>
      </c>
      <c r="I7487" s="40">
        <v>288.0</v>
      </c>
      <c r="J7487" s="41">
        <f t="shared" si="5"/>
        <v>3067.2</v>
      </c>
      <c r="K7487" s="37" t="str">
        <f t="array" ref="K7487">IFERROR(XLOOKUP(G7487,'Tipo de carga'!A:A,'Tipo de carga'!B:B))</f>
        <v>COMSUSTENTA</v>
      </c>
      <c r="L7487" s="37">
        <f t="shared" si="2"/>
        <v>49</v>
      </c>
      <c r="M7487" s="37">
        <f t="shared" si="3"/>
        <v>1</v>
      </c>
      <c r="N7487" s="37">
        <f t="shared" si="4"/>
        <v>12</v>
      </c>
      <c r="O7487" s="37" t="str">
        <f t="array" ref="O7487">IFERROR(XLOOKUP(K7487,'Tipo de carga'!B:B,'Tipo de carga'!C:C))</f>
        <v>GNC</v>
      </c>
    </row>
    <row r="7488">
      <c r="A7488" s="36">
        <v>1838.0</v>
      </c>
      <c r="B7488" s="37" t="str">
        <f t="array" ref="B7488">IFERROR(XLOOKUP(A7488,'Asignacion Dic'!A:A,'Asignacion Dic'!C:C))</f>
        <v>Liverpool Local</v>
      </c>
      <c r="C7488" s="37" t="str">
        <f t="array" ref="C7488">IFERROR(XLOOKUP(A7488,'Asignacion Dic'!A:A,'Asignacion Dic'!B:B))</f>
        <v>EC-01</v>
      </c>
      <c r="D7488" s="38">
        <v>45628.97451388889</v>
      </c>
      <c r="E7488" s="36" t="s">
        <v>421</v>
      </c>
      <c r="F7488" s="37" t="str">
        <f t="array" ref="F7488">IFERROR(XLOOKUP(E7488,Operadores!A:A,Operadores!B:B))</f>
        <v>CORANT</v>
      </c>
      <c r="G7488" s="36" t="s">
        <v>72</v>
      </c>
      <c r="H7488" s="39">
        <v>20.208946</v>
      </c>
      <c r="I7488" s="40">
        <v>852.0</v>
      </c>
      <c r="J7488" s="41">
        <f t="shared" si="5"/>
        <v>17218.02199</v>
      </c>
      <c r="K7488" s="37" t="str">
        <f t="array" ref="K7488">IFERROR(XLOOKUP(G7488,'Tipo de carga'!A:A,'Tipo de carga'!B:B))</f>
        <v>Autoabasto</v>
      </c>
      <c r="L7488" s="37">
        <f t="shared" si="2"/>
        <v>49</v>
      </c>
      <c r="M7488" s="37">
        <f t="shared" si="3"/>
        <v>2</v>
      </c>
      <c r="N7488" s="37">
        <f t="shared" si="4"/>
        <v>12</v>
      </c>
      <c r="O7488" s="37" t="str">
        <f t="array" ref="O7488">IFERROR(XLOOKUP(K7488,'Tipo de carga'!B:B,'Tipo de carga'!C:C))</f>
        <v>Diesel</v>
      </c>
    </row>
    <row r="7489">
      <c r="A7489" s="36">
        <v>2058.0</v>
      </c>
      <c r="B7489" s="37" t="str">
        <f t="array" ref="B7489">IFERROR(XLOOKUP(A7489,'Asignacion Dic'!A:A,'Asignacion Dic'!C:C))</f>
        <v>Peñafiel Tecamac</v>
      </c>
      <c r="C7489" s="37" t="str">
        <f t="array" ref="C7489">IFERROR(XLOOKUP(A7489,'Asignacion Dic'!A:A,'Asignacion Dic'!B:B))</f>
        <v>EC-02</v>
      </c>
      <c r="D7489" s="38">
        <v>45628.965844907405</v>
      </c>
      <c r="E7489" s="36" t="s">
        <v>450</v>
      </c>
      <c r="F7489" s="37" t="str">
        <f t="array" ref="F7489">IFERROR(XLOOKUP(E7489,Operadores!A:A,Operadores!B:B))</f>
        <v>PERJU04</v>
      </c>
      <c r="G7489" s="36" t="s">
        <v>72</v>
      </c>
      <c r="H7489" s="39">
        <v>20.208946</v>
      </c>
      <c r="I7489" s="40">
        <v>752.0</v>
      </c>
      <c r="J7489" s="41">
        <f t="shared" si="5"/>
        <v>15197.12739</v>
      </c>
      <c r="K7489" s="37" t="str">
        <f t="array" ref="K7489">IFERROR(XLOOKUP(G7489,'Tipo de carga'!A:A,'Tipo de carga'!B:B))</f>
        <v>Autoabasto</v>
      </c>
      <c r="L7489" s="37">
        <f t="shared" si="2"/>
        <v>49</v>
      </c>
      <c r="M7489" s="37">
        <f t="shared" si="3"/>
        <v>2</v>
      </c>
      <c r="N7489" s="37">
        <f t="shared" si="4"/>
        <v>12</v>
      </c>
      <c r="O7489" s="37" t="str">
        <f t="array" ref="O7489">IFERROR(XLOOKUP(K7489,'Tipo de carga'!B:B,'Tipo de carga'!C:C))</f>
        <v>Diesel</v>
      </c>
    </row>
    <row r="7490">
      <c r="A7490" s="36">
        <v>2026.0</v>
      </c>
      <c r="B7490" s="37" t="str">
        <f t="array" ref="B7490">IFERROR(XLOOKUP(A7490,'Asignacion Dic'!A:A,'Asignacion Dic'!C:C))</f>
        <v>MeLi Dedicado Merida</v>
      </c>
      <c r="C7490" s="37" t="str">
        <f t="array" ref="C7490">IFERROR(XLOOKUP(A7490,'Asignacion Dic'!A:A,'Asignacion Dic'!B:B))</f>
        <v>EC-05</v>
      </c>
      <c r="D7490" s="38">
        <v>45628.91486111111</v>
      </c>
      <c r="E7490" s="36" t="s">
        <v>492</v>
      </c>
      <c r="F7490" s="37" t="str">
        <f t="array" ref="F7490">IFERROR(XLOOKUP(E7490,Operadores!A:A,Operadores!B:B))</f>
        <v>CRUTOM</v>
      </c>
      <c r="G7490" s="36" t="s">
        <v>72</v>
      </c>
      <c r="H7490" s="39">
        <v>20.208946</v>
      </c>
      <c r="I7490" s="40">
        <v>307.0</v>
      </c>
      <c r="J7490" s="41">
        <f t="shared" si="5"/>
        <v>6204.146422</v>
      </c>
      <c r="K7490" s="37" t="str">
        <f t="array" ref="K7490">IFERROR(XLOOKUP(G7490,'Tipo de carga'!A:A,'Tipo de carga'!B:B))</f>
        <v>Autoabasto</v>
      </c>
      <c r="L7490" s="37">
        <f t="shared" si="2"/>
        <v>49</v>
      </c>
      <c r="M7490" s="37">
        <f t="shared" si="3"/>
        <v>2</v>
      </c>
      <c r="N7490" s="37">
        <f t="shared" si="4"/>
        <v>12</v>
      </c>
      <c r="O7490" s="37" t="str">
        <f t="array" ref="O7490">IFERROR(XLOOKUP(K7490,'Tipo de carga'!B:B,'Tipo de carga'!C:C))</f>
        <v>Diesel</v>
      </c>
    </row>
    <row r="7491">
      <c r="A7491" s="36">
        <v>2014.0</v>
      </c>
      <c r="B7491" s="37" t="str">
        <f t="array" ref="B7491">IFERROR(XLOOKUP(A7491,'Asignacion Dic'!A:A,'Asignacion Dic'!C:C))</f>
        <v>MeLi Asignado TD</v>
      </c>
      <c r="C7491" s="37" t="str">
        <f t="array" ref="C7491">IFERROR(XLOOKUP(A7491,'Asignacion Dic'!A:A,'Asignacion Dic'!B:B))</f>
        <v>EC-05</v>
      </c>
      <c r="D7491" s="38">
        <v>45628.89980324074</v>
      </c>
      <c r="E7491" s="36" t="s">
        <v>587</v>
      </c>
      <c r="F7491" s="37" t="str">
        <f t="array" ref="F7491">IFERROR(XLOOKUP(E7491,Operadores!A:A,Operadores!B:B))</f>
        <v>MEJJON</v>
      </c>
      <c r="G7491" s="36" t="s">
        <v>72</v>
      </c>
      <c r="H7491" s="39">
        <v>20.208946</v>
      </c>
      <c r="I7491" s="40">
        <v>261.0</v>
      </c>
      <c r="J7491" s="41">
        <f t="shared" si="5"/>
        <v>5274.534906</v>
      </c>
      <c r="K7491" s="37" t="str">
        <f t="array" ref="K7491">IFERROR(XLOOKUP(G7491,'Tipo de carga'!A:A,'Tipo de carga'!B:B))</f>
        <v>Autoabasto</v>
      </c>
      <c r="L7491" s="37">
        <f t="shared" si="2"/>
        <v>49</v>
      </c>
      <c r="M7491" s="37">
        <f t="shared" si="3"/>
        <v>2</v>
      </c>
      <c r="N7491" s="37">
        <f t="shared" si="4"/>
        <v>12</v>
      </c>
      <c r="O7491" s="37" t="str">
        <f t="array" ref="O7491">IFERROR(XLOOKUP(K7491,'Tipo de carga'!B:B,'Tipo de carga'!C:C))</f>
        <v>Diesel</v>
      </c>
    </row>
    <row r="7492">
      <c r="A7492" s="36">
        <v>2066.0</v>
      </c>
      <c r="B7492" s="37" t="str">
        <f t="array" ref="B7492">IFERROR(XLOOKUP(A7492,'Asignacion Dic'!A:A,'Asignacion Dic'!C:C))</f>
        <v>Peñafiel Tecamac</v>
      </c>
      <c r="C7492" s="37" t="str">
        <f t="array" ref="C7492">IFERROR(XLOOKUP(A7492,'Asignacion Dic'!A:A,'Asignacion Dic'!B:B))</f>
        <v>EC-02</v>
      </c>
      <c r="D7492" s="38">
        <v>45628.88037037037</v>
      </c>
      <c r="E7492" s="36" t="s">
        <v>428</v>
      </c>
      <c r="F7492" s="37" t="str">
        <f t="array" ref="F7492">IFERROR(XLOOKUP(E7492,Operadores!A:A,Operadores!B:B))</f>
        <v>MARADO</v>
      </c>
      <c r="G7492" s="36" t="s">
        <v>72</v>
      </c>
      <c r="H7492" s="39">
        <v>20.208946</v>
      </c>
      <c r="I7492" s="40">
        <v>90.0</v>
      </c>
      <c r="J7492" s="41">
        <f t="shared" si="5"/>
        <v>1818.80514</v>
      </c>
      <c r="K7492" s="37" t="str">
        <f t="array" ref="K7492">IFERROR(XLOOKUP(G7492,'Tipo de carga'!A:A,'Tipo de carga'!B:B))</f>
        <v>Autoabasto</v>
      </c>
      <c r="L7492" s="37">
        <f t="shared" si="2"/>
        <v>49</v>
      </c>
      <c r="M7492" s="37">
        <f t="shared" si="3"/>
        <v>2</v>
      </c>
      <c r="N7492" s="37">
        <f t="shared" si="4"/>
        <v>12</v>
      </c>
      <c r="O7492" s="37" t="str">
        <f t="array" ref="O7492">IFERROR(XLOOKUP(K7492,'Tipo de carga'!B:B,'Tipo de carga'!C:C))</f>
        <v>Diesel</v>
      </c>
    </row>
    <row r="7493">
      <c r="A7493" s="36">
        <v>2004.0</v>
      </c>
      <c r="B7493" s="37" t="str">
        <f t="array" ref="B7493">IFERROR(XLOOKUP(A7493,'Asignacion Dic'!A:A,'Asignacion Dic'!C:C))</f>
        <v>MeLi Dedicado Merida</v>
      </c>
      <c r="C7493" s="37" t="str">
        <f t="array" ref="C7493">IFERROR(XLOOKUP(A7493,'Asignacion Dic'!A:A,'Asignacion Dic'!B:B))</f>
        <v>EC-05</v>
      </c>
      <c r="D7493" s="38">
        <v>45628.874293981484</v>
      </c>
      <c r="E7493" s="36" t="s">
        <v>530</v>
      </c>
      <c r="F7493" s="37" t="str">
        <f t="array" ref="F7493">IFERROR(XLOOKUP(E7493,Operadores!A:A,Operadores!B:B))</f>
        <v>CADCAR</v>
      </c>
      <c r="G7493" s="36" t="s">
        <v>72</v>
      </c>
      <c r="H7493" s="39">
        <v>20.208946</v>
      </c>
      <c r="I7493" s="40">
        <v>31.0</v>
      </c>
      <c r="J7493" s="41">
        <f t="shared" si="5"/>
        <v>626.477326</v>
      </c>
      <c r="K7493" s="37" t="str">
        <f t="array" ref="K7493">IFERROR(XLOOKUP(G7493,'Tipo de carga'!A:A,'Tipo de carga'!B:B))</f>
        <v>Autoabasto</v>
      </c>
      <c r="L7493" s="37">
        <f t="shared" si="2"/>
        <v>49</v>
      </c>
      <c r="M7493" s="37">
        <f t="shared" si="3"/>
        <v>2</v>
      </c>
      <c r="N7493" s="37">
        <f t="shared" si="4"/>
        <v>12</v>
      </c>
      <c r="O7493" s="37" t="str">
        <f t="array" ref="O7493">IFERROR(XLOOKUP(K7493,'Tipo de carga'!B:B,'Tipo de carga'!C:C))</f>
        <v>Diesel</v>
      </c>
    </row>
    <row r="7494">
      <c r="A7494" s="36">
        <v>1802.0</v>
      </c>
      <c r="B7494" s="37" t="str">
        <f t="array" ref="B7494">IFERROR(XLOOKUP(A7494,'Asignacion Dic'!A:A,'Asignacion Dic'!C:C))</f>
        <v>Liverpool Local</v>
      </c>
      <c r="C7494" s="37" t="str">
        <f t="array" ref="C7494">IFERROR(XLOOKUP(A7494,'Asignacion Dic'!A:A,'Asignacion Dic'!B:B))</f>
        <v>EC-01</v>
      </c>
      <c r="D7494" s="38">
        <v>45628.86574074074</v>
      </c>
      <c r="E7494" s="36" t="s">
        <v>332</v>
      </c>
      <c r="F7494" s="37" t="str">
        <f t="array" ref="F7494">IFERROR(XLOOKUP(E7494,Operadores!A:A,Operadores!B:B))</f>
        <v>OROMAR</v>
      </c>
      <c r="G7494" s="36" t="s">
        <v>72</v>
      </c>
      <c r="H7494" s="39">
        <v>20.208946</v>
      </c>
      <c r="I7494" s="40">
        <v>675.0</v>
      </c>
      <c r="J7494" s="41">
        <f t="shared" si="5"/>
        <v>13641.03855</v>
      </c>
      <c r="K7494" s="37" t="str">
        <f t="array" ref="K7494">IFERROR(XLOOKUP(G7494,'Tipo de carga'!A:A,'Tipo de carga'!B:B))</f>
        <v>Autoabasto</v>
      </c>
      <c r="L7494" s="37">
        <f t="shared" si="2"/>
        <v>49</v>
      </c>
      <c r="M7494" s="37">
        <f t="shared" si="3"/>
        <v>2</v>
      </c>
      <c r="N7494" s="37">
        <f t="shared" si="4"/>
        <v>12</v>
      </c>
      <c r="O7494" s="37" t="str">
        <f t="array" ref="O7494">IFERROR(XLOOKUP(K7494,'Tipo de carga'!B:B,'Tipo de carga'!C:C))</f>
        <v>Diesel</v>
      </c>
    </row>
    <row r="7495">
      <c r="A7495" s="36">
        <v>1752.0</v>
      </c>
      <c r="B7495" s="37" t="str">
        <f t="array" ref="B7495">IFERROR(XLOOKUP(A7495,'Asignacion Dic'!A:A,'Asignacion Dic'!C:C))</f>
        <v>Liverpool Local</v>
      </c>
      <c r="C7495" s="37" t="str">
        <f t="array" ref="C7495">IFERROR(XLOOKUP(A7495,'Asignacion Dic'!A:A,'Asignacion Dic'!B:B))</f>
        <v>EC-01</v>
      </c>
      <c r="D7495" s="38">
        <v>45628.82634259259</v>
      </c>
      <c r="E7495" s="36" t="s">
        <v>182</v>
      </c>
      <c r="F7495" s="37" t="str">
        <f t="array" ref="F7495">IFERROR(XLOOKUP(E7495,Operadores!A:A,Operadores!B:B))</f>
        <v>ROBJUA01</v>
      </c>
      <c r="G7495" s="36" t="s">
        <v>72</v>
      </c>
      <c r="H7495" s="39">
        <v>20.208946</v>
      </c>
      <c r="I7495" s="40">
        <v>512.0</v>
      </c>
      <c r="J7495" s="41">
        <f t="shared" si="5"/>
        <v>10346.98035</v>
      </c>
      <c r="K7495" s="37" t="str">
        <f t="array" ref="K7495">IFERROR(XLOOKUP(G7495,'Tipo de carga'!A:A,'Tipo de carga'!B:B))</f>
        <v>Autoabasto</v>
      </c>
      <c r="L7495" s="37">
        <f t="shared" si="2"/>
        <v>49</v>
      </c>
      <c r="M7495" s="37">
        <f t="shared" si="3"/>
        <v>2</v>
      </c>
      <c r="N7495" s="37">
        <f t="shared" si="4"/>
        <v>12</v>
      </c>
      <c r="O7495" s="37" t="str">
        <f t="array" ref="O7495">IFERROR(XLOOKUP(K7495,'Tipo de carga'!B:B,'Tipo de carga'!C:C))</f>
        <v>Diesel</v>
      </c>
    </row>
    <row r="7496">
      <c r="A7496" s="36">
        <v>2028.0</v>
      </c>
      <c r="B7496" s="37" t="str">
        <f t="array" ref="B7496">IFERROR(XLOOKUP(A7496,'Asignacion Dic'!A:A,'Asignacion Dic'!C:C))</f>
        <v>MeLi Dedicado Merida</v>
      </c>
      <c r="C7496" s="37" t="str">
        <f t="array" ref="C7496">IFERROR(XLOOKUP(A7496,'Asignacion Dic'!A:A,'Asignacion Dic'!B:B))</f>
        <v>EC-05</v>
      </c>
      <c r="D7496" s="38">
        <v>45628.820914351854</v>
      </c>
      <c r="E7496" s="36" t="s">
        <v>398</v>
      </c>
      <c r="F7496" s="37" t="str">
        <f t="array" ref="F7496">IFERROR(XLOOKUP(E7496,Operadores!A:A,Operadores!B:B))</f>
        <v>SANEUS</v>
      </c>
      <c r="G7496" s="36" t="s">
        <v>72</v>
      </c>
      <c r="H7496" s="39">
        <v>20.208946</v>
      </c>
      <c r="I7496" s="40">
        <v>311.0</v>
      </c>
      <c r="J7496" s="41">
        <f t="shared" si="5"/>
        <v>6284.982206</v>
      </c>
      <c r="K7496" s="37" t="str">
        <f t="array" ref="K7496">IFERROR(XLOOKUP(G7496,'Tipo de carga'!A:A,'Tipo de carga'!B:B))</f>
        <v>Autoabasto</v>
      </c>
      <c r="L7496" s="37">
        <f t="shared" si="2"/>
        <v>49</v>
      </c>
      <c r="M7496" s="37">
        <f t="shared" si="3"/>
        <v>2</v>
      </c>
      <c r="N7496" s="37">
        <f t="shared" si="4"/>
        <v>12</v>
      </c>
      <c r="O7496" s="37" t="str">
        <f t="array" ref="O7496">IFERROR(XLOOKUP(K7496,'Tipo de carga'!B:B,'Tipo de carga'!C:C))</f>
        <v>Diesel</v>
      </c>
    </row>
    <row r="7497">
      <c r="A7497" s="36">
        <v>1940.0</v>
      </c>
      <c r="B7497" s="37" t="str">
        <f t="array" ref="B7497">IFERROR(XLOOKUP(A7497,'Asignacion Dic'!A:A,'Asignacion Dic'!C:C))</f>
        <v>Circuitos</v>
      </c>
      <c r="C7497" s="37" t="str">
        <f t="array" ref="C7497">IFERROR(XLOOKUP(A7497,'Asignacion Dic'!A:A,'Asignacion Dic'!B:B))</f>
        <v>EC-03</v>
      </c>
      <c r="D7497" s="38">
        <v>45628.81350694445</v>
      </c>
      <c r="E7497" s="36" t="s">
        <v>259</v>
      </c>
      <c r="F7497" s="37" t="str">
        <f t="array" ref="F7497">IFERROR(XLOOKUP(E7497,Operadores!A:A,Operadores!B:B))</f>
        <v>FLOPE</v>
      </c>
      <c r="G7497" s="36" t="s">
        <v>72</v>
      </c>
      <c r="H7497" s="39">
        <v>20.208946</v>
      </c>
      <c r="I7497" s="40">
        <v>479.0</v>
      </c>
      <c r="J7497" s="41">
        <f t="shared" si="5"/>
        <v>9680.085134</v>
      </c>
      <c r="K7497" s="37" t="str">
        <f t="array" ref="K7497">IFERROR(XLOOKUP(G7497,'Tipo de carga'!A:A,'Tipo de carga'!B:B))</f>
        <v>Autoabasto</v>
      </c>
      <c r="L7497" s="37">
        <f t="shared" si="2"/>
        <v>49</v>
      </c>
      <c r="M7497" s="37">
        <f t="shared" si="3"/>
        <v>2</v>
      </c>
      <c r="N7497" s="37">
        <f t="shared" si="4"/>
        <v>12</v>
      </c>
      <c r="O7497" s="37" t="str">
        <f t="array" ref="O7497">IFERROR(XLOOKUP(K7497,'Tipo de carga'!B:B,'Tipo de carga'!C:C))</f>
        <v>Diesel</v>
      </c>
    </row>
    <row r="7498">
      <c r="A7498" s="36">
        <v>1683.0</v>
      </c>
      <c r="B7498" s="37" t="str">
        <f t="array" ref="B7498">IFERROR(XLOOKUP(A7498,'Asignacion Dic'!A:A,'Asignacion Dic'!C:C))</f>
        <v>Pilgrims Tepo</v>
      </c>
      <c r="C7498" s="37" t="str">
        <f t="array" ref="C7498">IFERROR(XLOOKUP(A7498,'Asignacion Dic'!A:A,'Asignacion Dic'!B:B))</f>
        <v>EC-02</v>
      </c>
      <c r="D7498" s="38">
        <v>45628.79436342593</v>
      </c>
      <c r="E7498" s="36" t="s">
        <v>152</v>
      </c>
      <c r="F7498" s="37" t="str">
        <f t="array" ref="F7498">IFERROR(XLOOKUP(E7498,Operadores!A:A,Operadores!B:B))</f>
        <v>HERJUA01</v>
      </c>
      <c r="G7498" s="36" t="s">
        <v>72</v>
      </c>
      <c r="H7498" s="39">
        <v>20.208946</v>
      </c>
      <c r="I7498" s="40">
        <v>243.0</v>
      </c>
      <c r="J7498" s="41">
        <f t="shared" si="5"/>
        <v>4910.773878</v>
      </c>
      <c r="K7498" s="37" t="str">
        <f t="array" ref="K7498">IFERROR(XLOOKUP(G7498,'Tipo de carga'!A:A,'Tipo de carga'!B:B))</f>
        <v>Autoabasto</v>
      </c>
      <c r="L7498" s="37">
        <f t="shared" si="2"/>
        <v>49</v>
      </c>
      <c r="M7498" s="37">
        <f t="shared" si="3"/>
        <v>2</v>
      </c>
      <c r="N7498" s="37">
        <f t="shared" si="4"/>
        <v>12</v>
      </c>
      <c r="O7498" s="37" t="str">
        <f t="array" ref="O7498">IFERROR(XLOOKUP(K7498,'Tipo de carga'!B:B,'Tipo de carga'!C:C))</f>
        <v>Diesel</v>
      </c>
    </row>
    <row r="7499">
      <c r="A7499" s="36">
        <v>1697.0</v>
      </c>
      <c r="B7499" s="37" t="str">
        <f t="array" ref="B7499">IFERROR(XLOOKUP(A7499,'Asignacion Dic'!A:A,'Asignacion Dic'!C:C))</f>
        <v>Pilgrims Tepo</v>
      </c>
      <c r="C7499" s="37" t="str">
        <f t="array" ref="C7499">IFERROR(XLOOKUP(A7499,'Asignacion Dic'!A:A,'Asignacion Dic'!B:B))</f>
        <v>EC-02</v>
      </c>
      <c r="D7499" s="38">
        <v>45628.78582175926</v>
      </c>
      <c r="E7499" s="36" t="s">
        <v>451</v>
      </c>
      <c r="F7499" s="37" t="str">
        <f t="array" ref="F7499">IFERROR(XLOOKUP(E7499,Operadores!A:A,Operadores!B:B))</f>
        <v>CARJOS02</v>
      </c>
      <c r="G7499" s="36" t="s">
        <v>72</v>
      </c>
      <c r="H7499" s="39">
        <v>20.208946</v>
      </c>
      <c r="I7499" s="40">
        <v>470.0</v>
      </c>
      <c r="J7499" s="41">
        <f t="shared" si="5"/>
        <v>9498.20462</v>
      </c>
      <c r="K7499" s="37" t="str">
        <f t="array" ref="K7499">IFERROR(XLOOKUP(G7499,'Tipo de carga'!A:A,'Tipo de carga'!B:B))</f>
        <v>Autoabasto</v>
      </c>
      <c r="L7499" s="37">
        <f t="shared" si="2"/>
        <v>49</v>
      </c>
      <c r="M7499" s="37">
        <f t="shared" si="3"/>
        <v>2</v>
      </c>
      <c r="N7499" s="37">
        <f t="shared" si="4"/>
        <v>12</v>
      </c>
      <c r="O7499" s="37" t="str">
        <f t="array" ref="O7499">IFERROR(XLOOKUP(K7499,'Tipo de carga'!B:B,'Tipo de carga'!C:C))</f>
        <v>Diesel</v>
      </c>
    </row>
    <row r="7500">
      <c r="A7500" s="36">
        <v>1768.0</v>
      </c>
      <c r="B7500" s="37" t="str">
        <f t="array" ref="B7500">IFERROR(XLOOKUP(A7500,'Asignacion Dic'!A:A,'Asignacion Dic'!C:C))</f>
        <v>Pipas</v>
      </c>
      <c r="C7500" s="37" t="str">
        <f t="array" ref="C7500">IFERROR(XLOOKUP(A7500,'Asignacion Dic'!A:A,'Asignacion Dic'!B:B))</f>
        <v>EC-02</v>
      </c>
      <c r="D7500" s="38">
        <v>45628.76359953704</v>
      </c>
      <c r="E7500" s="36" t="s">
        <v>429</v>
      </c>
      <c r="F7500" s="37" t="str">
        <f t="array" ref="F7500">IFERROR(XLOOKUP(E7500,Operadores!A:A,Operadores!B:B))</f>
        <v>RODLEO</v>
      </c>
      <c r="G7500" s="36" t="s">
        <v>72</v>
      </c>
      <c r="H7500" s="39">
        <v>20.208946</v>
      </c>
      <c r="I7500" s="40">
        <v>77.0</v>
      </c>
      <c r="J7500" s="41">
        <f t="shared" si="5"/>
        <v>1556.088842</v>
      </c>
      <c r="K7500" s="37" t="str">
        <f t="array" ref="K7500">IFERROR(XLOOKUP(G7500,'Tipo de carga'!A:A,'Tipo de carga'!B:B))</f>
        <v>Autoabasto</v>
      </c>
      <c r="L7500" s="37">
        <f t="shared" si="2"/>
        <v>49</v>
      </c>
      <c r="M7500" s="37">
        <f t="shared" si="3"/>
        <v>2</v>
      </c>
      <c r="N7500" s="37">
        <f t="shared" si="4"/>
        <v>12</v>
      </c>
      <c r="O7500" s="37" t="str">
        <f t="array" ref="O7500">IFERROR(XLOOKUP(K7500,'Tipo de carga'!B:B,'Tipo de carga'!C:C))</f>
        <v>Diesel</v>
      </c>
    </row>
    <row r="7501">
      <c r="A7501" s="36">
        <v>1821.0</v>
      </c>
      <c r="B7501" s="37" t="str">
        <f t="array" ref="B7501">IFERROR(XLOOKUP(A7501,'Asignacion Dic'!A:A,'Asignacion Dic'!C:C))</f>
        <v>Circuitos</v>
      </c>
      <c r="C7501" s="37" t="str">
        <f t="array" ref="C7501">IFERROR(XLOOKUP(A7501,'Asignacion Dic'!A:A,'Asignacion Dic'!B:B))</f>
        <v>EC-03</v>
      </c>
      <c r="D7501" s="38">
        <v>45628.76304398148</v>
      </c>
      <c r="E7501" s="36" t="s">
        <v>198</v>
      </c>
      <c r="F7501" s="37" t="str">
        <f t="array" ref="F7501">IFERROR(XLOOKUP(E7501,Operadores!A:A,Operadores!B:B))</f>
        <v>BAULUI</v>
      </c>
      <c r="G7501" s="36" t="s">
        <v>72</v>
      </c>
      <c r="H7501" s="39">
        <v>20.208946</v>
      </c>
      <c r="I7501" s="40">
        <v>505.0</v>
      </c>
      <c r="J7501" s="41">
        <f t="shared" si="5"/>
        <v>10205.51773</v>
      </c>
      <c r="K7501" s="37" t="str">
        <f t="array" ref="K7501">IFERROR(XLOOKUP(G7501,'Tipo de carga'!A:A,'Tipo de carga'!B:B))</f>
        <v>Autoabasto</v>
      </c>
      <c r="L7501" s="37">
        <f t="shared" si="2"/>
        <v>49</v>
      </c>
      <c r="M7501" s="37">
        <f t="shared" si="3"/>
        <v>2</v>
      </c>
      <c r="N7501" s="37">
        <f t="shared" si="4"/>
        <v>12</v>
      </c>
      <c r="O7501" s="37" t="str">
        <f t="array" ref="O7501">IFERROR(XLOOKUP(K7501,'Tipo de carga'!B:B,'Tipo de carga'!C:C))</f>
        <v>Diesel</v>
      </c>
    </row>
    <row r="7502">
      <c r="A7502" s="36">
        <v>1767.0</v>
      </c>
      <c r="B7502" s="37" t="str">
        <f t="array" ref="B7502">IFERROR(XLOOKUP(A7502,'Asignacion Dic'!A:A,'Asignacion Dic'!C:C))</f>
        <v>Pilgrims Tepo</v>
      </c>
      <c r="C7502" s="37" t="str">
        <f t="array" ref="C7502">IFERROR(XLOOKUP(A7502,'Asignacion Dic'!A:A,'Asignacion Dic'!B:B))</f>
        <v>EC-02</v>
      </c>
      <c r="D7502" s="38">
        <v>45628.750972222224</v>
      </c>
      <c r="E7502" s="36" t="s">
        <v>477</v>
      </c>
      <c r="F7502" s="37" t="str">
        <f t="array" ref="F7502">IFERROR(XLOOKUP(E7502,Operadores!A:A,Operadores!B:B))</f>
        <v>GARJOS01</v>
      </c>
      <c r="G7502" s="36" t="s">
        <v>72</v>
      </c>
      <c r="H7502" s="39">
        <v>20.208946</v>
      </c>
      <c r="I7502" s="40">
        <v>193.0</v>
      </c>
      <c r="J7502" s="41">
        <f t="shared" si="5"/>
        <v>3900.326578</v>
      </c>
      <c r="K7502" s="37" t="str">
        <f t="array" ref="K7502">IFERROR(XLOOKUP(G7502,'Tipo de carga'!A:A,'Tipo de carga'!B:B))</f>
        <v>Autoabasto</v>
      </c>
      <c r="L7502" s="37">
        <f t="shared" si="2"/>
        <v>49</v>
      </c>
      <c r="M7502" s="37">
        <f t="shared" si="3"/>
        <v>2</v>
      </c>
      <c r="N7502" s="37">
        <f t="shared" si="4"/>
        <v>12</v>
      </c>
      <c r="O7502" s="37" t="str">
        <f t="array" ref="O7502">IFERROR(XLOOKUP(K7502,'Tipo de carga'!B:B,'Tipo de carga'!C:C))</f>
        <v>Diesel</v>
      </c>
    </row>
    <row r="7503">
      <c r="A7503" s="36">
        <v>1905.0</v>
      </c>
      <c r="B7503" s="37" t="str">
        <f t="array" ref="B7503">IFERROR(XLOOKUP(A7503,'Asignacion Dic'!A:A,'Asignacion Dic'!C:C))</f>
        <v>MeLi asignado SD</v>
      </c>
      <c r="C7503" s="37" t="str">
        <f t="array" ref="C7503">IFERROR(XLOOKUP(A7503,'Asignacion Dic'!A:A,'Asignacion Dic'!B:B))</f>
        <v>EC-05</v>
      </c>
      <c r="D7503" s="38">
        <v>45628.750543981485</v>
      </c>
      <c r="E7503" s="36" t="s">
        <v>367</v>
      </c>
      <c r="F7503" s="37" t="str">
        <f t="array" ref="F7503">IFERROR(XLOOKUP(E7503,Operadores!A:A,Operadores!B:B))</f>
        <v>ALTJOS</v>
      </c>
      <c r="G7503" s="36" t="s">
        <v>72</v>
      </c>
      <c r="H7503" s="39">
        <v>20.208946</v>
      </c>
      <c r="I7503" s="40">
        <v>400.0</v>
      </c>
      <c r="J7503" s="41">
        <f t="shared" si="5"/>
        <v>8083.5784</v>
      </c>
      <c r="K7503" s="37" t="str">
        <f t="array" ref="K7503">IFERROR(XLOOKUP(G7503,'Tipo de carga'!A:A,'Tipo de carga'!B:B))</f>
        <v>Autoabasto</v>
      </c>
      <c r="L7503" s="37">
        <f t="shared" si="2"/>
        <v>49</v>
      </c>
      <c r="M7503" s="37">
        <f t="shared" si="3"/>
        <v>2</v>
      </c>
      <c r="N7503" s="37">
        <f t="shared" si="4"/>
        <v>12</v>
      </c>
      <c r="O7503" s="37" t="str">
        <f t="array" ref="O7503">IFERROR(XLOOKUP(K7503,'Tipo de carga'!B:B,'Tipo de carga'!C:C))</f>
        <v>Diesel</v>
      </c>
    </row>
    <row r="7504">
      <c r="A7504" s="36">
        <v>1945.0</v>
      </c>
      <c r="B7504" s="37" t="str">
        <f t="array" ref="B7504">IFERROR(XLOOKUP(A7504,'Asignacion Dic'!A:A,'Asignacion Dic'!C:C))</f>
        <v>MeLi asignado SD</v>
      </c>
      <c r="C7504" s="37" t="str">
        <f t="array" ref="C7504">IFERROR(XLOOKUP(A7504,'Asignacion Dic'!A:A,'Asignacion Dic'!B:B))</f>
        <v>EC-05</v>
      </c>
      <c r="D7504" s="38">
        <v>45628.72692129629</v>
      </c>
      <c r="E7504" s="36" t="s">
        <v>467</v>
      </c>
      <c r="F7504" s="37" t="str">
        <f t="array" ref="F7504">IFERROR(XLOOKUP(E7504,Operadores!A:A,Operadores!B:B))</f>
        <v>SILAL</v>
      </c>
      <c r="G7504" s="36" t="s">
        <v>72</v>
      </c>
      <c r="H7504" s="39">
        <v>20.208946</v>
      </c>
      <c r="I7504" s="40">
        <v>340.0</v>
      </c>
      <c r="J7504" s="41">
        <f t="shared" si="5"/>
        <v>6871.04164</v>
      </c>
      <c r="K7504" s="37" t="str">
        <f t="array" ref="K7504">IFERROR(XLOOKUP(G7504,'Tipo de carga'!A:A,'Tipo de carga'!B:B))</f>
        <v>Autoabasto</v>
      </c>
      <c r="L7504" s="37">
        <f t="shared" si="2"/>
        <v>49</v>
      </c>
      <c r="M7504" s="37">
        <f t="shared" si="3"/>
        <v>2</v>
      </c>
      <c r="N7504" s="37">
        <f t="shared" si="4"/>
        <v>12</v>
      </c>
      <c r="O7504" s="37" t="str">
        <f t="array" ref="O7504">IFERROR(XLOOKUP(K7504,'Tipo de carga'!B:B,'Tipo de carga'!C:C))</f>
        <v>Diesel</v>
      </c>
    </row>
    <row r="7505">
      <c r="A7505" s="36">
        <v>1863.0</v>
      </c>
      <c r="B7505" s="37" t="str">
        <f t="array" ref="B7505">IFERROR(XLOOKUP(A7505,'Asignacion Dic'!A:A,'Asignacion Dic'!C:C))</f>
        <v>Pilgrims Tepo</v>
      </c>
      <c r="C7505" s="37" t="str">
        <f t="array" ref="C7505">IFERROR(XLOOKUP(A7505,'Asignacion Dic'!A:A,'Asignacion Dic'!B:B))</f>
        <v>EC-02</v>
      </c>
      <c r="D7505" s="38">
        <v>45628.72521990741</v>
      </c>
      <c r="E7505" s="36" t="s">
        <v>324</v>
      </c>
      <c r="F7505" s="37" t="str">
        <f t="array" ref="F7505">IFERROR(XLOOKUP(E7505,Operadores!A:A,Operadores!B:B))</f>
        <v>MORDAN</v>
      </c>
      <c r="G7505" s="36" t="s">
        <v>72</v>
      </c>
      <c r="H7505" s="39">
        <v>20.208946</v>
      </c>
      <c r="I7505" s="40">
        <v>97.0</v>
      </c>
      <c r="J7505" s="41">
        <f t="shared" si="5"/>
        <v>1960.267762</v>
      </c>
      <c r="K7505" s="37" t="str">
        <f t="array" ref="K7505">IFERROR(XLOOKUP(G7505,'Tipo de carga'!A:A,'Tipo de carga'!B:B))</f>
        <v>Autoabasto</v>
      </c>
      <c r="L7505" s="37">
        <f t="shared" si="2"/>
        <v>49</v>
      </c>
      <c r="M7505" s="37">
        <f t="shared" si="3"/>
        <v>2</v>
      </c>
      <c r="N7505" s="37">
        <f t="shared" si="4"/>
        <v>12</v>
      </c>
      <c r="O7505" s="37" t="str">
        <f t="array" ref="O7505">IFERROR(XLOOKUP(K7505,'Tipo de carga'!B:B,'Tipo de carga'!C:C))</f>
        <v>Diesel</v>
      </c>
    </row>
    <row r="7506">
      <c r="A7506" s="36">
        <v>1720.0</v>
      </c>
      <c r="B7506" s="37" t="str">
        <f t="array" ref="B7506">IFERROR(XLOOKUP(A7506,'Asignacion Dic'!A:A,'Asignacion Dic'!C:C))</f>
        <v>Pilgrims Tepo</v>
      </c>
      <c r="C7506" s="37" t="str">
        <f t="array" ref="C7506">IFERROR(XLOOKUP(A7506,'Asignacion Dic'!A:A,'Asignacion Dic'!B:B))</f>
        <v>EC-02</v>
      </c>
      <c r="D7506" s="38">
        <v>45628.71671296296</v>
      </c>
      <c r="E7506" s="36" t="s">
        <v>449</v>
      </c>
      <c r="F7506" s="37" t="str">
        <f t="array" ref="F7506">IFERROR(XLOOKUP(E7506,Operadores!A:A,Operadores!B:B))</f>
        <v>PATRAM</v>
      </c>
      <c r="G7506" s="36" t="s">
        <v>72</v>
      </c>
      <c r="H7506" s="39">
        <v>20.208946</v>
      </c>
      <c r="I7506" s="40">
        <v>65.0</v>
      </c>
      <c r="J7506" s="41">
        <f t="shared" si="5"/>
        <v>1313.58149</v>
      </c>
      <c r="K7506" s="37" t="str">
        <f t="array" ref="K7506">IFERROR(XLOOKUP(G7506,'Tipo de carga'!A:A,'Tipo de carga'!B:B))</f>
        <v>Autoabasto</v>
      </c>
      <c r="L7506" s="37">
        <f t="shared" si="2"/>
        <v>49</v>
      </c>
      <c r="M7506" s="37">
        <f t="shared" si="3"/>
        <v>2</v>
      </c>
      <c r="N7506" s="37">
        <f t="shared" si="4"/>
        <v>12</v>
      </c>
      <c r="O7506" s="37" t="str">
        <f t="array" ref="O7506">IFERROR(XLOOKUP(K7506,'Tipo de carga'!B:B,'Tipo de carga'!C:C))</f>
        <v>Diesel</v>
      </c>
    </row>
    <row r="7507">
      <c r="A7507" s="36">
        <v>1937.0</v>
      </c>
      <c r="B7507" s="37" t="str">
        <f t="array" ref="B7507">IFERROR(XLOOKUP(A7507,'Asignacion Dic'!A:A,'Asignacion Dic'!C:C))</f>
        <v>MeLi asignado SD</v>
      </c>
      <c r="C7507" s="37" t="str">
        <f t="array" ref="C7507">IFERROR(XLOOKUP(A7507,'Asignacion Dic'!A:A,'Asignacion Dic'!B:B))</f>
        <v>EC-05</v>
      </c>
      <c r="D7507" s="38">
        <v>45628.70946759259</v>
      </c>
      <c r="E7507" s="36" t="s">
        <v>407</v>
      </c>
      <c r="F7507" s="37" t="str">
        <f t="array" ref="F7507">IFERROR(XLOOKUP(E7507,Operadores!A:A,Operadores!B:B))</f>
        <v>BENMAX</v>
      </c>
      <c r="G7507" s="36" t="s">
        <v>72</v>
      </c>
      <c r="H7507" s="39">
        <v>20.208946</v>
      </c>
      <c r="I7507" s="40">
        <v>321.0</v>
      </c>
      <c r="J7507" s="41">
        <f t="shared" si="5"/>
        <v>6487.071666</v>
      </c>
      <c r="K7507" s="37" t="str">
        <f t="array" ref="K7507">IFERROR(XLOOKUP(G7507,'Tipo de carga'!A:A,'Tipo de carga'!B:B))</f>
        <v>Autoabasto</v>
      </c>
      <c r="L7507" s="37">
        <f t="shared" si="2"/>
        <v>49</v>
      </c>
      <c r="M7507" s="37">
        <f t="shared" si="3"/>
        <v>2</v>
      </c>
      <c r="N7507" s="37">
        <f t="shared" si="4"/>
        <v>12</v>
      </c>
      <c r="O7507" s="37" t="str">
        <f t="array" ref="O7507">IFERROR(XLOOKUP(K7507,'Tipo de carga'!B:B,'Tipo de carga'!C:C))</f>
        <v>Diesel</v>
      </c>
    </row>
    <row r="7508">
      <c r="A7508" s="36">
        <v>2027.0</v>
      </c>
      <c r="B7508" s="37" t="str">
        <f t="array" ref="B7508">IFERROR(XLOOKUP(A7508,'Asignacion Dic'!A:A,'Asignacion Dic'!C:C))</f>
        <v>MeLi Dedicado Merida</v>
      </c>
      <c r="C7508" s="37" t="str">
        <f t="array" ref="C7508">IFERROR(XLOOKUP(A7508,'Asignacion Dic'!A:A,'Asignacion Dic'!B:B))</f>
        <v>EC-05</v>
      </c>
      <c r="D7508" s="38">
        <v>45628.70175925926</v>
      </c>
      <c r="E7508" s="36" t="s">
        <v>246</v>
      </c>
      <c r="F7508" s="37" t="str">
        <f t="array" ref="F7508">IFERROR(XLOOKUP(E7508,Operadores!A:A,Operadores!B:B))</f>
        <v>LUNADO</v>
      </c>
      <c r="G7508" s="36" t="s">
        <v>72</v>
      </c>
      <c r="H7508" s="39">
        <v>20.208946</v>
      </c>
      <c r="I7508" s="40">
        <v>363.0</v>
      </c>
      <c r="J7508" s="41">
        <f t="shared" si="5"/>
        <v>7335.847398</v>
      </c>
      <c r="K7508" s="37" t="str">
        <f t="array" ref="K7508">IFERROR(XLOOKUP(G7508,'Tipo de carga'!A:A,'Tipo de carga'!B:B))</f>
        <v>Autoabasto</v>
      </c>
      <c r="L7508" s="37">
        <f t="shared" si="2"/>
        <v>49</v>
      </c>
      <c r="M7508" s="37">
        <f t="shared" si="3"/>
        <v>2</v>
      </c>
      <c r="N7508" s="37">
        <f t="shared" si="4"/>
        <v>12</v>
      </c>
      <c r="O7508" s="37" t="str">
        <f t="array" ref="O7508">IFERROR(XLOOKUP(K7508,'Tipo de carga'!B:B,'Tipo de carga'!C:C))</f>
        <v>Diesel</v>
      </c>
    </row>
    <row r="7509">
      <c r="A7509" s="36">
        <v>1978.0</v>
      </c>
      <c r="B7509" s="37" t="str">
        <f t="array" ref="B7509">IFERROR(XLOOKUP(A7509,'Asignacion Dic'!A:A,'Asignacion Dic'!C:C))</f>
        <v>MeLi asignado SD</v>
      </c>
      <c r="C7509" s="37" t="str">
        <f t="array" ref="C7509">IFERROR(XLOOKUP(A7509,'Asignacion Dic'!A:A,'Asignacion Dic'!B:B))</f>
        <v>EC-05</v>
      </c>
      <c r="D7509" s="38">
        <v>45628.697222222225</v>
      </c>
      <c r="E7509" s="36" t="s">
        <v>225</v>
      </c>
      <c r="F7509" s="37" t="str">
        <f t="array" ref="F7509">IFERROR(XLOOKUP(E7509,Operadores!A:A,Operadores!B:B))</f>
        <v>MENERNX</v>
      </c>
      <c r="G7509" s="36" t="s">
        <v>72</v>
      </c>
      <c r="H7509" s="39">
        <v>20.208946</v>
      </c>
      <c r="I7509" s="40">
        <v>320.0</v>
      </c>
      <c r="J7509" s="41">
        <f t="shared" si="5"/>
        <v>6466.86272</v>
      </c>
      <c r="K7509" s="37" t="str">
        <f t="array" ref="K7509">IFERROR(XLOOKUP(G7509,'Tipo de carga'!A:A,'Tipo de carga'!B:B))</f>
        <v>Autoabasto</v>
      </c>
      <c r="L7509" s="37">
        <f t="shared" si="2"/>
        <v>49</v>
      </c>
      <c r="M7509" s="37">
        <f t="shared" si="3"/>
        <v>2</v>
      </c>
      <c r="N7509" s="37">
        <f t="shared" si="4"/>
        <v>12</v>
      </c>
      <c r="O7509" s="37" t="str">
        <f t="array" ref="O7509">IFERROR(XLOOKUP(K7509,'Tipo de carga'!B:B,'Tipo de carga'!C:C))</f>
        <v>Diesel</v>
      </c>
    </row>
    <row r="7510">
      <c r="A7510" s="36">
        <v>1837.0</v>
      </c>
      <c r="B7510" s="37" t="str">
        <f t="array" ref="B7510">IFERROR(XLOOKUP(A7510,'Asignacion Dic'!A:A,'Asignacion Dic'!C:C))</f>
        <v>Liverpool Local</v>
      </c>
      <c r="C7510" s="37" t="str">
        <f t="array" ref="C7510">IFERROR(XLOOKUP(A7510,'Asignacion Dic'!A:A,'Asignacion Dic'!B:B))</f>
        <v>EC-01</v>
      </c>
      <c r="D7510" s="38">
        <v>45628.691145833334</v>
      </c>
      <c r="E7510" s="36" t="s">
        <v>461</v>
      </c>
      <c r="F7510" s="37" t="str">
        <f t="array" ref="F7510">IFERROR(XLOOKUP(E7510,Operadores!A:A,Operadores!B:B))</f>
        <v>JUAJOR</v>
      </c>
      <c r="G7510" s="36" t="s">
        <v>72</v>
      </c>
      <c r="H7510" s="39">
        <v>20.208946</v>
      </c>
      <c r="I7510" s="40">
        <v>495.0</v>
      </c>
      <c r="J7510" s="41">
        <f t="shared" si="5"/>
        <v>10003.42827</v>
      </c>
      <c r="K7510" s="37" t="str">
        <f t="array" ref="K7510">IFERROR(XLOOKUP(G7510,'Tipo de carga'!A:A,'Tipo de carga'!B:B))</f>
        <v>Autoabasto</v>
      </c>
      <c r="L7510" s="37">
        <f t="shared" si="2"/>
        <v>49</v>
      </c>
      <c r="M7510" s="37">
        <f t="shared" si="3"/>
        <v>2</v>
      </c>
      <c r="N7510" s="37">
        <f t="shared" si="4"/>
        <v>12</v>
      </c>
      <c r="O7510" s="37" t="str">
        <f t="array" ref="O7510">IFERROR(XLOOKUP(K7510,'Tipo de carga'!B:B,'Tipo de carga'!C:C))</f>
        <v>Diesel</v>
      </c>
    </row>
    <row r="7511">
      <c r="A7511" s="36">
        <v>1704.0</v>
      </c>
      <c r="B7511" s="37" t="str">
        <f t="array" ref="B7511">IFERROR(XLOOKUP(A7511,'Asignacion Dic'!A:A,'Asignacion Dic'!C:C))</f>
        <v>Pilgrims Tepo</v>
      </c>
      <c r="C7511" s="37" t="str">
        <f t="array" ref="C7511">IFERROR(XLOOKUP(A7511,'Asignacion Dic'!A:A,'Asignacion Dic'!B:B))</f>
        <v>EC-02</v>
      </c>
      <c r="D7511" s="38">
        <v>45628.683125</v>
      </c>
      <c r="E7511" s="36" t="s">
        <v>222</v>
      </c>
      <c r="F7511" s="37" t="str">
        <f t="array" ref="F7511">IFERROR(XLOOKUP(E7511,Operadores!A:A,Operadores!B:B))</f>
        <v>BOROSC</v>
      </c>
      <c r="G7511" s="36" t="s">
        <v>72</v>
      </c>
      <c r="H7511" s="39">
        <v>20.208946</v>
      </c>
      <c r="I7511" s="40">
        <v>254.0</v>
      </c>
      <c r="J7511" s="41">
        <f t="shared" si="5"/>
        <v>5133.072284</v>
      </c>
      <c r="K7511" s="37" t="str">
        <f t="array" ref="K7511">IFERROR(XLOOKUP(G7511,'Tipo de carga'!A:A,'Tipo de carga'!B:B))</f>
        <v>Autoabasto</v>
      </c>
      <c r="L7511" s="37">
        <f t="shared" si="2"/>
        <v>49</v>
      </c>
      <c r="M7511" s="37">
        <f t="shared" si="3"/>
        <v>2</v>
      </c>
      <c r="N7511" s="37">
        <f t="shared" si="4"/>
        <v>12</v>
      </c>
      <c r="O7511" s="37" t="str">
        <f t="array" ref="O7511">IFERROR(XLOOKUP(K7511,'Tipo de carga'!B:B,'Tipo de carga'!C:C))</f>
        <v>Diesel</v>
      </c>
    </row>
    <row r="7512">
      <c r="A7512" s="36">
        <v>1993.0</v>
      </c>
      <c r="B7512" s="37" t="str">
        <f t="array" ref="B7512">IFERROR(XLOOKUP(A7512,'Asignacion Dic'!A:A,'Asignacion Dic'!C:C))</f>
        <v>MeLi Dedicado TD</v>
      </c>
      <c r="C7512" s="37" t="str">
        <f t="array" ref="C7512">IFERROR(XLOOKUP(A7512,'Asignacion Dic'!A:A,'Asignacion Dic'!B:B))</f>
        <v>EC-05</v>
      </c>
      <c r="D7512" s="38">
        <v>45628.6687962963</v>
      </c>
      <c r="E7512" s="36" t="s">
        <v>389</v>
      </c>
      <c r="F7512" s="37" t="str">
        <f t="array" ref="F7512">IFERROR(XLOOKUP(E7512,Operadores!A:A,Operadores!B:B))</f>
        <v>CELJOS</v>
      </c>
      <c r="G7512" s="36" t="s">
        <v>72</v>
      </c>
      <c r="H7512" s="39">
        <v>20.208946</v>
      </c>
      <c r="I7512" s="40">
        <v>500.0</v>
      </c>
      <c r="J7512" s="41">
        <f t="shared" si="5"/>
        <v>10104.473</v>
      </c>
      <c r="K7512" s="37" t="str">
        <f t="array" ref="K7512">IFERROR(XLOOKUP(G7512,'Tipo de carga'!A:A,'Tipo de carga'!B:B))</f>
        <v>Autoabasto</v>
      </c>
      <c r="L7512" s="37">
        <f t="shared" si="2"/>
        <v>49</v>
      </c>
      <c r="M7512" s="37">
        <f t="shared" si="3"/>
        <v>2</v>
      </c>
      <c r="N7512" s="37">
        <f t="shared" si="4"/>
        <v>12</v>
      </c>
      <c r="O7512" s="37" t="str">
        <f t="array" ref="O7512">IFERROR(XLOOKUP(K7512,'Tipo de carga'!B:B,'Tipo de carga'!C:C))</f>
        <v>Diesel</v>
      </c>
    </row>
    <row r="7513">
      <c r="A7513" s="36">
        <v>1999.0</v>
      </c>
      <c r="B7513" s="37" t="str">
        <f t="array" ref="B7513">IFERROR(XLOOKUP(A7513,'Asignacion Dic'!A:A,'Asignacion Dic'!C:C))</f>
        <v>MeLi Dedicado Merida</v>
      </c>
      <c r="C7513" s="37" t="str">
        <f t="array" ref="C7513">IFERROR(XLOOKUP(A7513,'Asignacion Dic'!A:A,'Asignacion Dic'!B:B))</f>
        <v>EC-05</v>
      </c>
      <c r="D7513" s="38">
        <v>45628.66440972222</v>
      </c>
      <c r="E7513" s="36" t="s">
        <v>543</v>
      </c>
      <c r="F7513" s="37" t="str">
        <f t="array" ref="F7513">IFERROR(XLOOKUP(E7513,Operadores!A:A,Operadores!B:B))</f>
        <v>CAMJOS</v>
      </c>
      <c r="G7513" s="36" t="s">
        <v>72</v>
      </c>
      <c r="H7513" s="39">
        <v>20.208946</v>
      </c>
      <c r="I7513" s="40">
        <v>283.0</v>
      </c>
      <c r="J7513" s="41">
        <f t="shared" si="5"/>
        <v>5719.131718</v>
      </c>
      <c r="K7513" s="37" t="str">
        <f t="array" ref="K7513">IFERROR(XLOOKUP(G7513,'Tipo de carga'!A:A,'Tipo de carga'!B:B))</f>
        <v>Autoabasto</v>
      </c>
      <c r="L7513" s="37">
        <f t="shared" si="2"/>
        <v>49</v>
      </c>
      <c r="M7513" s="37">
        <f t="shared" si="3"/>
        <v>2</v>
      </c>
      <c r="N7513" s="37">
        <f t="shared" si="4"/>
        <v>12</v>
      </c>
      <c r="O7513" s="37" t="str">
        <f t="array" ref="O7513">IFERROR(XLOOKUP(K7513,'Tipo de carga'!B:B,'Tipo de carga'!C:C))</f>
        <v>Diesel</v>
      </c>
    </row>
    <row r="7514">
      <c r="A7514" s="36">
        <v>2011.0</v>
      </c>
      <c r="B7514" s="37" t="str">
        <f t="array" ref="B7514">IFERROR(XLOOKUP(A7514,'Asignacion Dic'!A:A,'Asignacion Dic'!C:C))</f>
        <v>MeLi Dedicado TD</v>
      </c>
      <c r="C7514" s="37" t="str">
        <f t="array" ref="C7514">IFERROR(XLOOKUP(A7514,'Asignacion Dic'!A:A,'Asignacion Dic'!B:B))</f>
        <v>EC-05</v>
      </c>
      <c r="D7514" s="38">
        <v>45628.64586805556</v>
      </c>
      <c r="E7514" s="36" t="s">
        <v>199</v>
      </c>
      <c r="F7514" s="37" t="str">
        <f t="array" ref="F7514">IFERROR(XLOOKUP(E7514,Operadores!A:A,Operadores!B:B))</f>
        <v>OLIGER</v>
      </c>
      <c r="G7514" s="36" t="s">
        <v>72</v>
      </c>
      <c r="H7514" s="39">
        <v>20.208946</v>
      </c>
      <c r="I7514" s="40">
        <v>274.0</v>
      </c>
      <c r="J7514" s="41">
        <f t="shared" si="5"/>
        <v>5537.251204</v>
      </c>
      <c r="K7514" s="37" t="str">
        <f t="array" ref="K7514">IFERROR(XLOOKUP(G7514,'Tipo de carga'!A:A,'Tipo de carga'!B:B))</f>
        <v>Autoabasto</v>
      </c>
      <c r="L7514" s="37">
        <f t="shared" si="2"/>
        <v>49</v>
      </c>
      <c r="M7514" s="37">
        <f t="shared" si="3"/>
        <v>2</v>
      </c>
      <c r="N7514" s="37">
        <f t="shared" si="4"/>
        <v>12</v>
      </c>
      <c r="O7514" s="37" t="str">
        <f t="array" ref="O7514">IFERROR(XLOOKUP(K7514,'Tipo de carga'!B:B,'Tipo de carga'!C:C))</f>
        <v>Diesel</v>
      </c>
    </row>
    <row r="7515">
      <c r="A7515" s="36">
        <v>1909.0</v>
      </c>
      <c r="B7515" s="37" t="str">
        <f t="array" ref="B7515">IFERROR(XLOOKUP(A7515,'Asignacion Dic'!A:A,'Asignacion Dic'!C:C))</f>
        <v>Circuitos</v>
      </c>
      <c r="C7515" s="37" t="str">
        <f t="array" ref="C7515">IFERROR(XLOOKUP(A7515,'Asignacion Dic'!A:A,'Asignacion Dic'!B:B))</f>
        <v>EC-03</v>
      </c>
      <c r="D7515" s="38">
        <v>45628.64402777778</v>
      </c>
      <c r="E7515" s="36" t="s">
        <v>617</v>
      </c>
      <c r="F7515" s="37" t="str">
        <f t="array" ref="F7515">IFERROR(XLOOKUP(E7515,Operadores!A:A,Operadores!B:B))</f>
        <v>CUAJOR</v>
      </c>
      <c r="G7515" s="36" t="s">
        <v>72</v>
      </c>
      <c r="H7515" s="39">
        <v>20.208946</v>
      </c>
      <c r="I7515" s="40">
        <v>713.0</v>
      </c>
      <c r="J7515" s="41">
        <f t="shared" si="5"/>
        <v>14408.9785</v>
      </c>
      <c r="K7515" s="37" t="str">
        <f t="array" ref="K7515">IFERROR(XLOOKUP(G7515,'Tipo de carga'!A:A,'Tipo de carga'!B:B))</f>
        <v>Autoabasto</v>
      </c>
      <c r="L7515" s="37">
        <f t="shared" si="2"/>
        <v>49</v>
      </c>
      <c r="M7515" s="37">
        <f t="shared" si="3"/>
        <v>2</v>
      </c>
      <c r="N7515" s="37">
        <f t="shared" si="4"/>
        <v>12</v>
      </c>
      <c r="O7515" s="37" t="str">
        <f t="array" ref="O7515">IFERROR(XLOOKUP(K7515,'Tipo de carga'!B:B,'Tipo de carga'!C:C))</f>
        <v>Diesel</v>
      </c>
    </row>
    <row r="7516">
      <c r="A7516" s="36">
        <v>2010.0</v>
      </c>
      <c r="B7516" s="37" t="str">
        <f t="array" ref="B7516">IFERROR(XLOOKUP(A7516,'Asignacion Dic'!A:A,'Asignacion Dic'!C:C))</f>
        <v>MeLi asignado SD</v>
      </c>
      <c r="C7516" s="37" t="str">
        <f t="array" ref="C7516">IFERROR(XLOOKUP(A7516,'Asignacion Dic'!A:A,'Asignacion Dic'!B:B))</f>
        <v>EC-05</v>
      </c>
      <c r="D7516" s="38">
        <v>45628.63704861111</v>
      </c>
      <c r="E7516" s="36" t="s">
        <v>194</v>
      </c>
      <c r="F7516" s="37" t="str">
        <f t="array" ref="F7516">IFERROR(XLOOKUP(E7516,Operadores!A:A,Operadores!B:B))</f>
        <v>CHAJE</v>
      </c>
      <c r="G7516" s="36" t="s">
        <v>72</v>
      </c>
      <c r="H7516" s="39">
        <v>20.208946</v>
      </c>
      <c r="I7516" s="40">
        <v>310.0</v>
      </c>
      <c r="J7516" s="41">
        <f t="shared" si="5"/>
        <v>6264.77326</v>
      </c>
      <c r="K7516" s="37" t="str">
        <f t="array" ref="K7516">IFERROR(XLOOKUP(G7516,'Tipo de carga'!A:A,'Tipo de carga'!B:B))</f>
        <v>Autoabasto</v>
      </c>
      <c r="L7516" s="37">
        <f t="shared" si="2"/>
        <v>49</v>
      </c>
      <c r="M7516" s="37">
        <f t="shared" si="3"/>
        <v>2</v>
      </c>
      <c r="N7516" s="37">
        <f t="shared" si="4"/>
        <v>12</v>
      </c>
      <c r="O7516" s="37" t="str">
        <f t="array" ref="O7516">IFERROR(XLOOKUP(K7516,'Tipo de carga'!B:B,'Tipo de carga'!C:C))</f>
        <v>Diesel</v>
      </c>
    </row>
    <row r="7517">
      <c r="A7517" s="36">
        <v>1906.0</v>
      </c>
      <c r="B7517" s="37" t="str">
        <f t="array" ref="B7517">IFERROR(XLOOKUP(A7517,'Asignacion Dic'!A:A,'Asignacion Dic'!C:C))</f>
        <v>MeLi asignado SD</v>
      </c>
      <c r="C7517" s="37" t="str">
        <f t="array" ref="C7517">IFERROR(XLOOKUP(A7517,'Asignacion Dic'!A:A,'Asignacion Dic'!B:B))</f>
        <v>EC-05</v>
      </c>
      <c r="D7517" s="38">
        <v>45628.61640046296</v>
      </c>
      <c r="E7517" s="36" t="s">
        <v>179</v>
      </c>
      <c r="F7517" s="37" t="str">
        <f t="array" ref="F7517">IFERROR(XLOOKUP(E7517,Operadores!A:A,Operadores!B:B))</f>
        <v>IBAJOS</v>
      </c>
      <c r="G7517" s="36" t="s">
        <v>72</v>
      </c>
      <c r="H7517" s="39">
        <v>20.208946</v>
      </c>
      <c r="I7517" s="40">
        <v>335.0</v>
      </c>
      <c r="J7517" s="41">
        <f t="shared" si="5"/>
        <v>6769.99691</v>
      </c>
      <c r="K7517" s="37" t="str">
        <f t="array" ref="K7517">IFERROR(XLOOKUP(G7517,'Tipo de carga'!A:A,'Tipo de carga'!B:B))</f>
        <v>Autoabasto</v>
      </c>
      <c r="L7517" s="37">
        <f t="shared" si="2"/>
        <v>49</v>
      </c>
      <c r="M7517" s="37">
        <f t="shared" si="3"/>
        <v>2</v>
      </c>
      <c r="N7517" s="37">
        <f t="shared" si="4"/>
        <v>12</v>
      </c>
      <c r="O7517" s="37" t="str">
        <f t="array" ref="O7517">IFERROR(XLOOKUP(K7517,'Tipo de carga'!B:B,'Tipo de carga'!C:C))</f>
        <v>Diesel</v>
      </c>
    </row>
    <row r="7518">
      <c r="A7518" s="36">
        <v>1991.0</v>
      </c>
      <c r="B7518" s="37" t="str">
        <f t="array" ref="B7518">IFERROR(XLOOKUP(A7518,'Asignacion Dic'!A:A,'Asignacion Dic'!C:C))</f>
        <v>MeLi Dedicado Merida</v>
      </c>
      <c r="C7518" s="37" t="str">
        <f t="array" ref="C7518">IFERROR(XLOOKUP(A7518,'Asignacion Dic'!A:A,'Asignacion Dic'!B:B))</f>
        <v>EC-05</v>
      </c>
      <c r="D7518" s="38">
        <v>45628.61042824074</v>
      </c>
      <c r="E7518" s="36" t="s">
        <v>301</v>
      </c>
      <c r="F7518" s="37" t="str">
        <f t="array" ref="F7518">IFERROR(XLOOKUP(E7518,Operadores!A:A,Operadores!B:B))</f>
        <v>RUEREN</v>
      </c>
      <c r="G7518" s="36" t="s">
        <v>72</v>
      </c>
      <c r="H7518" s="39">
        <v>20.208946</v>
      </c>
      <c r="I7518" s="40">
        <v>285.0</v>
      </c>
      <c r="J7518" s="41">
        <f t="shared" si="5"/>
        <v>5759.54961</v>
      </c>
      <c r="K7518" s="37" t="str">
        <f t="array" ref="K7518">IFERROR(XLOOKUP(G7518,'Tipo de carga'!A:A,'Tipo de carga'!B:B))</f>
        <v>Autoabasto</v>
      </c>
      <c r="L7518" s="37">
        <f t="shared" si="2"/>
        <v>49</v>
      </c>
      <c r="M7518" s="37">
        <f t="shared" si="3"/>
        <v>2</v>
      </c>
      <c r="N7518" s="37">
        <f t="shared" si="4"/>
        <v>12</v>
      </c>
      <c r="O7518" s="37" t="str">
        <f t="array" ref="O7518">IFERROR(XLOOKUP(K7518,'Tipo de carga'!B:B,'Tipo de carga'!C:C))</f>
        <v>Diesel</v>
      </c>
    </row>
    <row r="7519">
      <c r="A7519" s="36">
        <v>2000.0</v>
      </c>
      <c r="B7519" s="37" t="str">
        <f t="array" ref="B7519">IFERROR(XLOOKUP(A7519,'Asignacion Dic'!A:A,'Asignacion Dic'!C:C))</f>
        <v>MeLi Dedicado Merida</v>
      </c>
      <c r="C7519" s="37" t="str">
        <f t="array" ref="C7519">IFERROR(XLOOKUP(A7519,'Asignacion Dic'!A:A,'Asignacion Dic'!B:B))</f>
        <v>EC-05</v>
      </c>
      <c r="D7519" s="38">
        <v>45628.60680555556</v>
      </c>
      <c r="E7519" s="36" t="s">
        <v>402</v>
      </c>
      <c r="F7519" s="37" t="str">
        <f t="array" ref="F7519">IFERROR(XLOOKUP(E7519,Operadores!A:A,Operadores!B:B))</f>
        <v>GARJOS02</v>
      </c>
      <c r="G7519" s="36" t="s">
        <v>72</v>
      </c>
      <c r="H7519" s="39">
        <v>20.208946</v>
      </c>
      <c r="I7519" s="40">
        <v>325.0</v>
      </c>
      <c r="J7519" s="41">
        <f t="shared" si="5"/>
        <v>6567.90745</v>
      </c>
      <c r="K7519" s="37" t="str">
        <f t="array" ref="K7519">IFERROR(XLOOKUP(G7519,'Tipo de carga'!A:A,'Tipo de carga'!B:B))</f>
        <v>Autoabasto</v>
      </c>
      <c r="L7519" s="37">
        <f t="shared" si="2"/>
        <v>49</v>
      </c>
      <c r="M7519" s="37">
        <f t="shared" si="3"/>
        <v>2</v>
      </c>
      <c r="N7519" s="37">
        <f t="shared" si="4"/>
        <v>12</v>
      </c>
      <c r="O7519" s="37" t="str">
        <f t="array" ref="O7519">IFERROR(XLOOKUP(K7519,'Tipo de carga'!B:B,'Tipo de carga'!C:C))</f>
        <v>Diesel</v>
      </c>
    </row>
    <row r="7520">
      <c r="A7520" s="36">
        <v>1759.0</v>
      </c>
      <c r="B7520" s="37" t="str">
        <f t="array" ref="B7520">IFERROR(XLOOKUP(A7520,'Asignacion Dic'!A:A,'Asignacion Dic'!C:C))</f>
        <v>Liverpool Local</v>
      </c>
      <c r="C7520" s="37" t="str">
        <f t="array" ref="C7520">IFERROR(XLOOKUP(A7520,'Asignacion Dic'!A:A,'Asignacion Dic'!B:B))</f>
        <v>EC-01</v>
      </c>
      <c r="D7520" s="38">
        <v>45628.60019675926</v>
      </c>
      <c r="E7520" s="36" t="s">
        <v>618</v>
      </c>
      <c r="F7520" s="37" t="str">
        <f t="array" ref="F7520">IFERROR(XLOOKUP(E7520,Operadores!A:A,Operadores!B:B))</f>
        <v>GORHUG</v>
      </c>
      <c r="G7520" s="36" t="s">
        <v>72</v>
      </c>
      <c r="H7520" s="39">
        <v>20.208946</v>
      </c>
      <c r="I7520" s="40">
        <v>537.0</v>
      </c>
      <c r="J7520" s="41">
        <f t="shared" si="5"/>
        <v>10852.204</v>
      </c>
      <c r="K7520" s="37" t="str">
        <f t="array" ref="K7520">IFERROR(XLOOKUP(G7520,'Tipo de carga'!A:A,'Tipo de carga'!B:B))</f>
        <v>Autoabasto</v>
      </c>
      <c r="L7520" s="37">
        <f t="shared" si="2"/>
        <v>49</v>
      </c>
      <c r="M7520" s="37">
        <f t="shared" si="3"/>
        <v>2</v>
      </c>
      <c r="N7520" s="37">
        <f t="shared" si="4"/>
        <v>12</v>
      </c>
      <c r="O7520" s="37" t="str">
        <f t="array" ref="O7520">IFERROR(XLOOKUP(K7520,'Tipo de carga'!B:B,'Tipo de carga'!C:C))</f>
        <v>Diesel</v>
      </c>
    </row>
    <row r="7521">
      <c r="A7521" s="36">
        <v>2024.0</v>
      </c>
      <c r="B7521" s="37" t="str">
        <f t="array" ref="B7521">IFERROR(XLOOKUP(A7521,'Asignacion Dic'!A:A,'Asignacion Dic'!C:C))</f>
        <v>MeLi Dedicado Merida</v>
      </c>
      <c r="C7521" s="37" t="str">
        <f t="array" ref="C7521">IFERROR(XLOOKUP(A7521,'Asignacion Dic'!A:A,'Asignacion Dic'!B:B))</f>
        <v>EC-05</v>
      </c>
      <c r="D7521" s="38">
        <v>45628.584548611114</v>
      </c>
      <c r="E7521" s="36" t="s">
        <v>469</v>
      </c>
      <c r="F7521" s="37" t="str">
        <f t="array" ref="F7521">IFERROR(XLOOKUP(E7521,Operadores!A:A,Operadores!B:B))</f>
        <v>DELJOS01</v>
      </c>
      <c r="G7521" s="36" t="s">
        <v>72</v>
      </c>
      <c r="H7521" s="39">
        <v>20.208946</v>
      </c>
      <c r="I7521" s="40">
        <v>281.0</v>
      </c>
      <c r="J7521" s="41">
        <f t="shared" si="5"/>
        <v>5678.713826</v>
      </c>
      <c r="K7521" s="37" t="str">
        <f t="array" ref="K7521">IFERROR(XLOOKUP(G7521,'Tipo de carga'!A:A,'Tipo de carga'!B:B))</f>
        <v>Autoabasto</v>
      </c>
      <c r="L7521" s="37">
        <f t="shared" si="2"/>
        <v>49</v>
      </c>
      <c r="M7521" s="37">
        <f t="shared" si="3"/>
        <v>2</v>
      </c>
      <c r="N7521" s="37">
        <f t="shared" si="4"/>
        <v>12</v>
      </c>
      <c r="O7521" s="37" t="str">
        <f t="array" ref="O7521">IFERROR(XLOOKUP(K7521,'Tipo de carga'!B:B,'Tipo de carga'!C:C))</f>
        <v>Diesel</v>
      </c>
    </row>
    <row r="7522">
      <c r="A7522" s="36">
        <v>1689.0</v>
      </c>
      <c r="B7522" s="37" t="str">
        <f t="array" ref="B7522">IFERROR(XLOOKUP(A7522,'Asignacion Dic'!A:A,'Asignacion Dic'!C:C))</f>
        <v>Pilgrims Tepo</v>
      </c>
      <c r="C7522" s="37" t="str">
        <f t="array" ref="C7522">IFERROR(XLOOKUP(A7522,'Asignacion Dic'!A:A,'Asignacion Dic'!B:B))</f>
        <v>EC-02</v>
      </c>
      <c r="D7522" s="38">
        <v>45628.56664351852</v>
      </c>
      <c r="E7522" s="36" t="s">
        <v>326</v>
      </c>
      <c r="F7522" s="37" t="str">
        <f t="array" ref="F7522">IFERROR(XLOOKUP(E7522,Operadores!A:A,Operadores!B:B))</f>
        <v>SANJOR</v>
      </c>
      <c r="G7522" s="36" t="s">
        <v>72</v>
      </c>
      <c r="H7522" s="39">
        <v>20.208946</v>
      </c>
      <c r="I7522" s="40">
        <v>193.0</v>
      </c>
      <c r="J7522" s="41">
        <f t="shared" si="5"/>
        <v>3900.326578</v>
      </c>
      <c r="K7522" s="37" t="str">
        <f t="array" ref="K7522">IFERROR(XLOOKUP(G7522,'Tipo de carga'!A:A,'Tipo de carga'!B:B))</f>
        <v>Autoabasto</v>
      </c>
      <c r="L7522" s="37">
        <f t="shared" si="2"/>
        <v>49</v>
      </c>
      <c r="M7522" s="37">
        <f t="shared" si="3"/>
        <v>2</v>
      </c>
      <c r="N7522" s="37">
        <f t="shared" si="4"/>
        <v>12</v>
      </c>
      <c r="O7522" s="37" t="str">
        <f t="array" ref="O7522">IFERROR(XLOOKUP(K7522,'Tipo de carga'!B:B,'Tipo de carga'!C:C))</f>
        <v>Diesel</v>
      </c>
    </row>
    <row r="7523">
      <c r="A7523" s="36">
        <v>1977.0</v>
      </c>
      <c r="B7523" s="37" t="str">
        <f t="array" ref="B7523">IFERROR(XLOOKUP(A7523,'Asignacion Dic'!A:A,'Asignacion Dic'!C:C))</f>
        <v>MeLi asignado SD</v>
      </c>
      <c r="C7523" s="37" t="str">
        <f t="array" ref="C7523">IFERROR(XLOOKUP(A7523,'Asignacion Dic'!A:A,'Asignacion Dic'!B:B))</f>
        <v>EC-05</v>
      </c>
      <c r="D7523" s="38">
        <v>45628.564791666664</v>
      </c>
      <c r="E7523" s="36" t="s">
        <v>550</v>
      </c>
      <c r="F7523" s="37" t="str">
        <f t="array" ref="F7523">IFERROR(XLOOKUP(E7523,Operadores!A:A,Operadores!B:B))</f>
        <v>CALJOR01</v>
      </c>
      <c r="G7523" s="36" t="s">
        <v>72</v>
      </c>
      <c r="H7523" s="39">
        <v>20.208946</v>
      </c>
      <c r="I7523" s="40">
        <v>692.0</v>
      </c>
      <c r="J7523" s="41">
        <f t="shared" si="5"/>
        <v>13984.59063</v>
      </c>
      <c r="K7523" s="37" t="str">
        <f t="array" ref="K7523">IFERROR(XLOOKUP(G7523,'Tipo de carga'!A:A,'Tipo de carga'!B:B))</f>
        <v>Autoabasto</v>
      </c>
      <c r="L7523" s="37">
        <f t="shared" si="2"/>
        <v>49</v>
      </c>
      <c r="M7523" s="37">
        <f t="shared" si="3"/>
        <v>2</v>
      </c>
      <c r="N7523" s="37">
        <f t="shared" si="4"/>
        <v>12</v>
      </c>
      <c r="O7523" s="37" t="str">
        <f t="array" ref="O7523">IFERROR(XLOOKUP(K7523,'Tipo de carga'!B:B,'Tipo de carga'!C:C))</f>
        <v>Diesel</v>
      </c>
    </row>
    <row r="7524">
      <c r="A7524" s="36">
        <v>1960.0</v>
      </c>
      <c r="B7524" s="37" t="str">
        <f t="array" ref="B7524">IFERROR(XLOOKUP(A7524,'Asignacion Dic'!A:A,'Asignacion Dic'!C:C))</f>
        <v>MeLi asignado SD</v>
      </c>
      <c r="C7524" s="37" t="str">
        <f t="array" ref="C7524">IFERROR(XLOOKUP(A7524,'Asignacion Dic'!A:A,'Asignacion Dic'!B:B))</f>
        <v>EC-05</v>
      </c>
      <c r="D7524" s="38">
        <v>45628.53655092593</v>
      </c>
      <c r="E7524" s="36" t="s">
        <v>608</v>
      </c>
      <c r="F7524" s="37" t="str">
        <f t="array" ref="F7524">IFERROR(XLOOKUP(E7524,Operadores!A:A,Operadores!B:B))</f>
        <v>ALVRAU</v>
      </c>
      <c r="G7524" s="36" t="s">
        <v>72</v>
      </c>
      <c r="H7524" s="39">
        <v>20.208946</v>
      </c>
      <c r="I7524" s="40">
        <v>227.0</v>
      </c>
      <c r="J7524" s="41">
        <f t="shared" si="5"/>
        <v>4587.430742</v>
      </c>
      <c r="K7524" s="37" t="str">
        <f t="array" ref="K7524">IFERROR(XLOOKUP(G7524,'Tipo de carga'!A:A,'Tipo de carga'!B:B))</f>
        <v>Autoabasto</v>
      </c>
      <c r="L7524" s="37">
        <f t="shared" si="2"/>
        <v>49</v>
      </c>
      <c r="M7524" s="37">
        <f t="shared" si="3"/>
        <v>2</v>
      </c>
      <c r="N7524" s="37">
        <f t="shared" si="4"/>
        <v>12</v>
      </c>
      <c r="O7524" s="37" t="str">
        <f t="array" ref="O7524">IFERROR(XLOOKUP(K7524,'Tipo de carga'!B:B,'Tipo de carga'!C:C))</f>
        <v>Diesel</v>
      </c>
    </row>
    <row r="7525">
      <c r="A7525" s="36">
        <v>2015.0</v>
      </c>
      <c r="B7525" s="37" t="str">
        <f t="array" ref="B7525">IFERROR(XLOOKUP(A7525,'Asignacion Dic'!A:A,'Asignacion Dic'!C:C))</f>
        <v>MeLi Asignado TD</v>
      </c>
      <c r="C7525" s="37" t="str">
        <f t="array" ref="C7525">IFERROR(XLOOKUP(A7525,'Asignacion Dic'!A:A,'Asignacion Dic'!B:B))</f>
        <v>EC-05</v>
      </c>
      <c r="D7525" s="38">
        <v>45628.52826388889</v>
      </c>
      <c r="E7525" s="36" t="s">
        <v>560</v>
      </c>
      <c r="F7525" s="37" t="str">
        <f t="array" ref="F7525">IFERROR(XLOOKUP(E7525,Operadores!A:A,Operadores!B:B))</f>
        <v>REYOFI</v>
      </c>
      <c r="G7525" s="36" t="s">
        <v>72</v>
      </c>
      <c r="H7525" s="39">
        <v>20.208946</v>
      </c>
      <c r="I7525" s="40">
        <v>298.0</v>
      </c>
      <c r="J7525" s="41">
        <f t="shared" si="5"/>
        <v>6022.265908</v>
      </c>
      <c r="K7525" s="37" t="str">
        <f t="array" ref="K7525">IFERROR(XLOOKUP(G7525,'Tipo de carga'!A:A,'Tipo de carga'!B:B))</f>
        <v>Autoabasto</v>
      </c>
      <c r="L7525" s="37">
        <f t="shared" si="2"/>
        <v>49</v>
      </c>
      <c r="M7525" s="37">
        <f t="shared" si="3"/>
        <v>2</v>
      </c>
      <c r="N7525" s="37">
        <f t="shared" si="4"/>
        <v>12</v>
      </c>
      <c r="O7525" s="37" t="str">
        <f t="array" ref="O7525">IFERROR(XLOOKUP(K7525,'Tipo de carga'!B:B,'Tipo de carga'!C:C))</f>
        <v>Diesel</v>
      </c>
    </row>
    <row r="7526">
      <c r="A7526" s="36">
        <v>1957.0</v>
      </c>
      <c r="B7526" s="37" t="str">
        <f t="array" ref="B7526">IFERROR(XLOOKUP(A7526,'Asignacion Dic'!A:A,'Asignacion Dic'!C:C))</f>
        <v>MeLi asignado SD</v>
      </c>
      <c r="C7526" s="37" t="str">
        <f t="array" ref="C7526">IFERROR(XLOOKUP(A7526,'Asignacion Dic'!A:A,'Asignacion Dic'!B:B))</f>
        <v>EC-05</v>
      </c>
      <c r="D7526" s="38">
        <v>45628.52390046296</v>
      </c>
      <c r="E7526" s="36" t="s">
        <v>217</v>
      </c>
      <c r="F7526" s="37" t="str">
        <f t="array" ref="F7526">IFERROR(XLOOKUP(E7526,Operadores!A:A,Operadores!B:B))</f>
        <v>HERFRA</v>
      </c>
      <c r="G7526" s="36" t="s">
        <v>72</v>
      </c>
      <c r="H7526" s="39">
        <v>20.208946</v>
      </c>
      <c r="I7526" s="40">
        <v>826.0</v>
      </c>
      <c r="J7526" s="41">
        <f t="shared" si="5"/>
        <v>16692.5894</v>
      </c>
      <c r="K7526" s="37" t="str">
        <f t="array" ref="K7526">IFERROR(XLOOKUP(G7526,'Tipo de carga'!A:A,'Tipo de carga'!B:B))</f>
        <v>Autoabasto</v>
      </c>
      <c r="L7526" s="37">
        <f t="shared" si="2"/>
        <v>49</v>
      </c>
      <c r="M7526" s="37">
        <f t="shared" si="3"/>
        <v>2</v>
      </c>
      <c r="N7526" s="37">
        <f t="shared" si="4"/>
        <v>12</v>
      </c>
      <c r="O7526" s="37" t="str">
        <f t="array" ref="O7526">IFERROR(XLOOKUP(K7526,'Tipo de carga'!B:B,'Tipo de carga'!C:C))</f>
        <v>Diesel</v>
      </c>
    </row>
    <row r="7527">
      <c r="A7527" s="36">
        <v>1956.0</v>
      </c>
      <c r="B7527" s="37" t="str">
        <f t="array" ref="B7527">IFERROR(XLOOKUP(A7527,'Asignacion Dic'!A:A,'Asignacion Dic'!C:C))</f>
        <v>MeLi asignado SD</v>
      </c>
      <c r="C7527" s="37" t="str">
        <f t="array" ref="C7527">IFERROR(XLOOKUP(A7527,'Asignacion Dic'!A:A,'Asignacion Dic'!B:B))</f>
        <v>EC-05</v>
      </c>
      <c r="D7527" s="38">
        <v>45628.51652777778</v>
      </c>
      <c r="E7527" s="36" t="s">
        <v>569</v>
      </c>
      <c r="F7527" s="37" t="str">
        <f t="array" ref="F7527">IFERROR(XLOOKUP(E7527,Operadores!A:A,Operadores!B:B))</f>
        <v>MUÑCEC</v>
      </c>
      <c r="G7527" s="36" t="s">
        <v>72</v>
      </c>
      <c r="H7527" s="39">
        <v>20.208946</v>
      </c>
      <c r="I7527" s="40">
        <v>532.0</v>
      </c>
      <c r="J7527" s="41">
        <f t="shared" si="5"/>
        <v>10751.15927</v>
      </c>
      <c r="K7527" s="37" t="str">
        <f t="array" ref="K7527">IFERROR(XLOOKUP(G7527,'Tipo de carga'!A:A,'Tipo de carga'!B:B))</f>
        <v>Autoabasto</v>
      </c>
      <c r="L7527" s="37">
        <f t="shared" si="2"/>
        <v>49</v>
      </c>
      <c r="M7527" s="37">
        <f t="shared" si="3"/>
        <v>2</v>
      </c>
      <c r="N7527" s="37">
        <f t="shared" si="4"/>
        <v>12</v>
      </c>
      <c r="O7527" s="37" t="str">
        <f t="array" ref="O7527">IFERROR(XLOOKUP(K7527,'Tipo de carga'!B:B,'Tipo de carga'!C:C))</f>
        <v>Diesel</v>
      </c>
    </row>
    <row r="7528">
      <c r="A7528" s="36">
        <v>1743.0</v>
      </c>
      <c r="B7528" s="37" t="str">
        <f t="array" ref="B7528">IFERROR(XLOOKUP(A7528,'Asignacion Dic'!A:A,'Asignacion Dic'!C:C))</f>
        <v>Liverpool Local</v>
      </c>
      <c r="C7528" s="37" t="str">
        <f t="array" ref="C7528">IFERROR(XLOOKUP(A7528,'Asignacion Dic'!A:A,'Asignacion Dic'!B:B))</f>
        <v>EC-01</v>
      </c>
      <c r="D7528" s="38">
        <v>45628.48168981481</v>
      </c>
      <c r="E7528" s="36" t="s">
        <v>426</v>
      </c>
      <c r="F7528" s="37" t="str">
        <f t="array" ref="F7528">IFERROR(XLOOKUP(E7528,Operadores!A:A,Operadores!B:B))</f>
        <v>OLVMOI</v>
      </c>
      <c r="G7528" s="36" t="s">
        <v>72</v>
      </c>
      <c r="H7528" s="39">
        <v>20.208946</v>
      </c>
      <c r="I7528" s="40">
        <v>265.0</v>
      </c>
      <c r="J7528" s="41">
        <f t="shared" si="5"/>
        <v>5355.37069</v>
      </c>
      <c r="K7528" s="37" t="str">
        <f t="array" ref="K7528">IFERROR(XLOOKUP(G7528,'Tipo de carga'!A:A,'Tipo de carga'!B:B))</f>
        <v>Autoabasto</v>
      </c>
      <c r="L7528" s="37">
        <f t="shared" si="2"/>
        <v>49</v>
      </c>
      <c r="M7528" s="37">
        <f t="shared" si="3"/>
        <v>2</v>
      </c>
      <c r="N7528" s="37">
        <f t="shared" si="4"/>
        <v>12</v>
      </c>
      <c r="O7528" s="37" t="str">
        <f t="array" ref="O7528">IFERROR(XLOOKUP(K7528,'Tipo de carga'!B:B,'Tipo de carga'!C:C))</f>
        <v>Diesel</v>
      </c>
    </row>
    <row r="7529">
      <c r="A7529" s="36">
        <v>1864.0</v>
      </c>
      <c r="B7529" s="37" t="str">
        <f t="array" ref="B7529">IFERROR(XLOOKUP(A7529,'Asignacion Dic'!A:A,'Asignacion Dic'!C:C))</f>
        <v>Full Liver</v>
      </c>
      <c r="C7529" s="37" t="str">
        <f t="array" ref="C7529">IFERROR(XLOOKUP(A7529,'Asignacion Dic'!A:A,'Asignacion Dic'!B:B))</f>
        <v>EC-01</v>
      </c>
      <c r="D7529" s="38">
        <v>45628.47982638889</v>
      </c>
      <c r="E7529" s="36" t="s">
        <v>193</v>
      </c>
      <c r="F7529" s="37" t="str">
        <f t="array" ref="F7529">IFERROR(XLOOKUP(E7529,Operadores!A:A,Operadores!B:B))</f>
        <v>SEGMAU</v>
      </c>
      <c r="G7529" s="36" t="s">
        <v>72</v>
      </c>
      <c r="H7529" s="39">
        <v>20.208946</v>
      </c>
      <c r="I7529" s="40">
        <v>801.0</v>
      </c>
      <c r="J7529" s="41">
        <f t="shared" si="5"/>
        <v>16187.36575</v>
      </c>
      <c r="K7529" s="37" t="str">
        <f t="array" ref="K7529">IFERROR(XLOOKUP(G7529,'Tipo de carga'!A:A,'Tipo de carga'!B:B))</f>
        <v>Autoabasto</v>
      </c>
      <c r="L7529" s="37">
        <f t="shared" si="2"/>
        <v>49</v>
      </c>
      <c r="M7529" s="37">
        <f t="shared" si="3"/>
        <v>2</v>
      </c>
      <c r="N7529" s="37">
        <f t="shared" si="4"/>
        <v>12</v>
      </c>
      <c r="O7529" s="37" t="str">
        <f t="array" ref="O7529">IFERROR(XLOOKUP(K7529,'Tipo de carga'!B:B,'Tipo de carga'!C:C))</f>
        <v>Diesel</v>
      </c>
    </row>
    <row r="7530">
      <c r="A7530" s="36">
        <v>1990.0</v>
      </c>
      <c r="B7530" s="37" t="str">
        <f t="array" ref="B7530">IFERROR(XLOOKUP(A7530,'Asignacion Dic'!A:A,'Asignacion Dic'!C:C))</f>
        <v>MeLi asignado SD</v>
      </c>
      <c r="C7530" s="37" t="str">
        <f t="array" ref="C7530">IFERROR(XLOOKUP(A7530,'Asignacion Dic'!A:A,'Asignacion Dic'!B:B))</f>
        <v>EC-05</v>
      </c>
      <c r="D7530" s="38">
        <v>45628.46414351852</v>
      </c>
      <c r="E7530" s="36" t="s">
        <v>216</v>
      </c>
      <c r="F7530" s="37" t="str">
        <f t="array" ref="F7530">IFERROR(XLOOKUP(E7530,Operadores!A:A,Operadores!B:B))</f>
        <v>MENCAX</v>
      </c>
      <c r="G7530" s="36" t="s">
        <v>72</v>
      </c>
      <c r="H7530" s="39">
        <v>20.208946</v>
      </c>
      <c r="I7530" s="40">
        <v>599.0</v>
      </c>
      <c r="J7530" s="41">
        <f t="shared" si="5"/>
        <v>12105.15865</v>
      </c>
      <c r="K7530" s="37" t="str">
        <f t="array" ref="K7530">IFERROR(XLOOKUP(G7530,'Tipo de carga'!A:A,'Tipo de carga'!B:B))</f>
        <v>Autoabasto</v>
      </c>
      <c r="L7530" s="37">
        <f t="shared" si="2"/>
        <v>49</v>
      </c>
      <c r="M7530" s="37">
        <f t="shared" si="3"/>
        <v>2</v>
      </c>
      <c r="N7530" s="37">
        <f t="shared" si="4"/>
        <v>12</v>
      </c>
      <c r="O7530" s="37" t="str">
        <f t="array" ref="O7530">IFERROR(XLOOKUP(K7530,'Tipo de carga'!B:B,'Tipo de carga'!C:C))</f>
        <v>Diesel</v>
      </c>
    </row>
    <row r="7531">
      <c r="A7531" s="36">
        <v>1828.0</v>
      </c>
      <c r="B7531" s="37" t="str">
        <f t="array" ref="B7531">IFERROR(XLOOKUP(A7531,'Asignacion Dic'!A:A,'Asignacion Dic'!C:C))</f>
        <v>Circuitos</v>
      </c>
      <c r="C7531" s="37" t="str">
        <f t="array" ref="C7531">IFERROR(XLOOKUP(A7531,'Asignacion Dic'!A:A,'Asignacion Dic'!B:B))</f>
        <v>EC-03</v>
      </c>
      <c r="D7531" s="38">
        <v>45628.29570601852</v>
      </c>
      <c r="E7531" s="36" t="s">
        <v>414</v>
      </c>
      <c r="F7531" s="37" t="str">
        <f t="array" ref="F7531">IFERROR(XLOOKUP(E7531,Operadores!A:A,Operadores!B:B))</f>
        <v>CRUBE</v>
      </c>
      <c r="G7531" s="36" t="s">
        <v>72</v>
      </c>
      <c r="H7531" s="39">
        <v>20.208946</v>
      </c>
      <c r="I7531" s="40">
        <v>480.0</v>
      </c>
      <c r="J7531" s="41">
        <f t="shared" si="5"/>
        <v>9700.29408</v>
      </c>
      <c r="K7531" s="37" t="str">
        <f t="array" ref="K7531">IFERROR(XLOOKUP(G7531,'Tipo de carga'!A:A,'Tipo de carga'!B:B))</f>
        <v>Autoabasto</v>
      </c>
      <c r="L7531" s="37">
        <f t="shared" si="2"/>
        <v>49</v>
      </c>
      <c r="M7531" s="37">
        <f t="shared" si="3"/>
        <v>2</v>
      </c>
      <c r="N7531" s="37">
        <f t="shared" si="4"/>
        <v>12</v>
      </c>
      <c r="O7531" s="37" t="str">
        <f t="array" ref="O7531">IFERROR(XLOOKUP(K7531,'Tipo de carga'!B:B,'Tipo de carga'!C:C))</f>
        <v>Diesel</v>
      </c>
    </row>
    <row r="7532">
      <c r="A7532" s="36">
        <v>1976.0</v>
      </c>
      <c r="B7532" s="37" t="str">
        <f t="array" ref="B7532">IFERROR(XLOOKUP(A7532,'Asignacion Dic'!A:A,'Asignacion Dic'!C:C))</f>
        <v>MeLi asignado SD</v>
      </c>
      <c r="C7532" s="37" t="str">
        <f t="array" ref="C7532">IFERROR(XLOOKUP(A7532,'Asignacion Dic'!A:A,'Asignacion Dic'!B:B))</f>
        <v>EC-05</v>
      </c>
      <c r="D7532" s="38">
        <v>45628.28359953704</v>
      </c>
      <c r="E7532" s="36" t="s">
        <v>178</v>
      </c>
      <c r="F7532" s="37" t="str">
        <f t="array" ref="F7532">IFERROR(XLOOKUP(E7532,Operadores!A:A,Operadores!B:B))</f>
        <v>BAUGEO</v>
      </c>
      <c r="G7532" s="36" t="s">
        <v>72</v>
      </c>
      <c r="H7532" s="39">
        <v>20.208946</v>
      </c>
      <c r="I7532" s="40">
        <v>334.0</v>
      </c>
      <c r="J7532" s="41">
        <f t="shared" si="5"/>
        <v>6749.787964</v>
      </c>
      <c r="K7532" s="37" t="str">
        <f t="array" ref="K7532">IFERROR(XLOOKUP(G7532,'Tipo de carga'!A:A,'Tipo de carga'!B:B))</f>
        <v>Autoabasto</v>
      </c>
      <c r="L7532" s="37">
        <f t="shared" si="2"/>
        <v>49</v>
      </c>
      <c r="M7532" s="37">
        <f t="shared" si="3"/>
        <v>2</v>
      </c>
      <c r="N7532" s="37">
        <f t="shared" si="4"/>
        <v>12</v>
      </c>
      <c r="O7532" s="37" t="str">
        <f t="array" ref="O7532">IFERROR(XLOOKUP(K7532,'Tipo de carga'!B:B,'Tipo de carga'!C:C))</f>
        <v>Diesel</v>
      </c>
    </row>
    <row r="7533">
      <c r="A7533" s="36">
        <v>2030.0</v>
      </c>
      <c r="B7533" s="37" t="str">
        <f t="array" ref="B7533">IFERROR(XLOOKUP(A7533,'Asignacion Dic'!A:A,'Asignacion Dic'!C:C))</f>
        <v>MeLi Dedicado TD</v>
      </c>
      <c r="C7533" s="37" t="str">
        <f t="array" ref="C7533">IFERROR(XLOOKUP(A7533,'Asignacion Dic'!A:A,'Asignacion Dic'!B:B))</f>
        <v>EC-05</v>
      </c>
      <c r="D7533" s="38">
        <v>45628.27153935185</v>
      </c>
      <c r="E7533" s="36" t="s">
        <v>368</v>
      </c>
      <c r="F7533" s="37" t="str">
        <f t="array" ref="F7533">IFERROR(XLOOKUP(E7533,Operadores!A:A,Operadores!B:B))</f>
        <v>GARMAR</v>
      </c>
      <c r="G7533" s="36" t="s">
        <v>72</v>
      </c>
      <c r="H7533" s="39">
        <v>20.208946</v>
      </c>
      <c r="I7533" s="40">
        <v>509.0</v>
      </c>
      <c r="J7533" s="41">
        <f t="shared" si="5"/>
        <v>10286.35351</v>
      </c>
      <c r="K7533" s="37" t="str">
        <f t="array" ref="K7533">IFERROR(XLOOKUP(G7533,'Tipo de carga'!A:A,'Tipo de carga'!B:B))</f>
        <v>Autoabasto</v>
      </c>
      <c r="L7533" s="37">
        <f t="shared" si="2"/>
        <v>49</v>
      </c>
      <c r="M7533" s="37">
        <f t="shared" si="3"/>
        <v>2</v>
      </c>
      <c r="N7533" s="37">
        <f t="shared" si="4"/>
        <v>12</v>
      </c>
      <c r="O7533" s="37" t="str">
        <f t="array" ref="O7533">IFERROR(XLOOKUP(K7533,'Tipo de carga'!B:B,'Tipo de carga'!C:C))</f>
        <v>Diesel</v>
      </c>
    </row>
    <row r="7534">
      <c r="A7534" s="36">
        <v>1829.0</v>
      </c>
      <c r="B7534" s="37" t="str">
        <f t="array" ref="B7534">IFERROR(XLOOKUP(A7534,'Asignacion Dic'!A:A,'Asignacion Dic'!C:C))</f>
        <v>Circuitos</v>
      </c>
      <c r="C7534" s="37" t="str">
        <f t="array" ref="C7534">IFERROR(XLOOKUP(A7534,'Asignacion Dic'!A:A,'Asignacion Dic'!B:B))</f>
        <v>EC-03</v>
      </c>
      <c r="D7534" s="38">
        <v>45628.230532407404</v>
      </c>
      <c r="E7534" s="36" t="s">
        <v>245</v>
      </c>
      <c r="F7534" s="37" t="str">
        <f t="array" ref="F7534">IFERROR(XLOOKUP(E7534,Operadores!A:A,Operadores!B:B))</f>
        <v>HERAL04</v>
      </c>
      <c r="G7534" s="36" t="s">
        <v>72</v>
      </c>
      <c r="H7534" s="39">
        <v>20.208946</v>
      </c>
      <c r="I7534" s="40">
        <v>490.0</v>
      </c>
      <c r="J7534" s="41">
        <f t="shared" si="5"/>
        <v>9902.38354</v>
      </c>
      <c r="K7534" s="37" t="str">
        <f t="array" ref="K7534">IFERROR(XLOOKUP(G7534,'Tipo de carga'!A:A,'Tipo de carga'!B:B))</f>
        <v>Autoabasto</v>
      </c>
      <c r="L7534" s="37">
        <f t="shared" si="2"/>
        <v>49</v>
      </c>
      <c r="M7534" s="37">
        <f t="shared" si="3"/>
        <v>2</v>
      </c>
      <c r="N7534" s="37">
        <f t="shared" si="4"/>
        <v>12</v>
      </c>
      <c r="O7534" s="37" t="str">
        <f t="array" ref="O7534">IFERROR(XLOOKUP(K7534,'Tipo de carga'!B:B,'Tipo de carga'!C:C))</f>
        <v>Diesel</v>
      </c>
    </row>
    <row r="7535">
      <c r="A7535" s="36">
        <v>1896.0</v>
      </c>
      <c r="B7535" s="37" t="str">
        <f t="array" ref="B7535">IFERROR(XLOOKUP(A7535,'Asignacion Dic'!A:A,'Asignacion Dic'!C:C))</f>
        <v>Hisense</v>
      </c>
      <c r="C7535" s="37" t="str">
        <f t="array" ref="C7535">IFERROR(XLOOKUP(A7535,'Asignacion Dic'!A:A,'Asignacion Dic'!B:B))</f>
        <v>EC-03</v>
      </c>
      <c r="D7535" s="38">
        <v>45628.218668981484</v>
      </c>
      <c r="E7535" s="36" t="s">
        <v>353</v>
      </c>
      <c r="F7535" s="37" t="str">
        <f t="array" ref="F7535">IFERROR(XLOOKUP(E7535,Operadores!A:A,Operadores!B:B))</f>
        <v>CUAALV</v>
      </c>
      <c r="G7535" s="36" t="s">
        <v>72</v>
      </c>
      <c r="H7535" s="39">
        <v>20.2089459999999</v>
      </c>
      <c r="I7535" s="40">
        <v>350.0</v>
      </c>
      <c r="J7535" s="41">
        <f t="shared" si="5"/>
        <v>7073.1311</v>
      </c>
      <c r="K7535" s="37" t="str">
        <f t="array" ref="K7535">IFERROR(XLOOKUP(G7535,'Tipo de carga'!A:A,'Tipo de carga'!B:B))</f>
        <v>Autoabasto</v>
      </c>
      <c r="L7535" s="37">
        <f t="shared" si="2"/>
        <v>49</v>
      </c>
      <c r="M7535" s="37">
        <f t="shared" si="3"/>
        <v>2</v>
      </c>
      <c r="N7535" s="37">
        <f t="shared" si="4"/>
        <v>12</v>
      </c>
      <c r="O7535" s="37" t="str">
        <f t="array" ref="O7535">IFERROR(XLOOKUP(K7535,'Tipo de carga'!B:B,'Tipo de carga'!C:C))</f>
        <v>Diesel</v>
      </c>
    </row>
    <row r="7536">
      <c r="A7536" s="36">
        <v>1983.0</v>
      </c>
      <c r="B7536" s="37" t="str">
        <f t="array" ref="B7536">IFERROR(XLOOKUP(A7536,'Asignacion Dic'!A:A,'Asignacion Dic'!C:C))</f>
        <v>MeLi asignado SD</v>
      </c>
      <c r="C7536" s="37" t="str">
        <f t="array" ref="C7536">IFERROR(XLOOKUP(A7536,'Asignacion Dic'!A:A,'Asignacion Dic'!B:B))</f>
        <v>EC-05</v>
      </c>
      <c r="D7536" s="38">
        <v>45628.061747685184</v>
      </c>
      <c r="E7536" s="36" t="s">
        <v>161</v>
      </c>
      <c r="F7536" s="37" t="str">
        <f t="array" ref="F7536">IFERROR(XLOOKUP(E7536,Operadores!A:A,Operadores!B:B))</f>
        <v>SANART</v>
      </c>
      <c r="G7536" s="36" t="s">
        <v>72</v>
      </c>
      <c r="H7536" s="39">
        <v>20.2089459999999</v>
      </c>
      <c r="I7536" s="40">
        <v>363.0</v>
      </c>
      <c r="J7536" s="41">
        <f t="shared" si="5"/>
        <v>7335.847398</v>
      </c>
      <c r="K7536" s="37" t="str">
        <f t="array" ref="K7536">IFERROR(XLOOKUP(G7536,'Tipo de carga'!A:A,'Tipo de carga'!B:B))</f>
        <v>Autoabasto</v>
      </c>
      <c r="L7536" s="37">
        <f t="shared" si="2"/>
        <v>49</v>
      </c>
      <c r="M7536" s="37">
        <f t="shared" si="3"/>
        <v>2</v>
      </c>
      <c r="N7536" s="37">
        <f t="shared" si="4"/>
        <v>12</v>
      </c>
      <c r="O7536" s="37" t="str">
        <f t="array" ref="O7536">IFERROR(XLOOKUP(K7536,'Tipo de carga'!B:B,'Tipo de carga'!C:C))</f>
        <v>Diesel</v>
      </c>
    </row>
    <row r="7537">
      <c r="A7537" s="36">
        <v>1859.0</v>
      </c>
      <c r="B7537" s="37" t="str">
        <f t="array" ref="B7537">IFERROR(XLOOKUP(A7537,'Asignacion Dic'!A:A,'Asignacion Dic'!C:C))</f>
        <v>Circuitos</v>
      </c>
      <c r="C7537" s="37" t="str">
        <f t="array" ref="C7537">IFERROR(XLOOKUP(A7537,'Asignacion Dic'!A:A,'Asignacion Dic'!B:B))</f>
        <v>EC-03</v>
      </c>
      <c r="D7537" s="38">
        <v>45628.0296875</v>
      </c>
      <c r="E7537" s="36" t="s">
        <v>238</v>
      </c>
      <c r="F7537" s="37" t="str">
        <f t="array" ref="F7537">IFERROR(XLOOKUP(E7537,Operadores!A:A,Operadores!B:B))</f>
        <v>JIMMI</v>
      </c>
      <c r="G7537" s="36" t="s">
        <v>72</v>
      </c>
      <c r="H7537" s="39">
        <v>20.2089459999999</v>
      </c>
      <c r="I7537" s="40">
        <v>358.0</v>
      </c>
      <c r="J7537" s="41">
        <f t="shared" si="5"/>
        <v>7234.802668</v>
      </c>
      <c r="K7537" s="37" t="str">
        <f t="array" ref="K7537">IFERROR(XLOOKUP(G7537,'Tipo de carga'!A:A,'Tipo de carga'!B:B))</f>
        <v>Autoabasto</v>
      </c>
      <c r="L7537" s="37">
        <f t="shared" si="2"/>
        <v>49</v>
      </c>
      <c r="M7537" s="37">
        <f t="shared" si="3"/>
        <v>2</v>
      </c>
      <c r="N7537" s="37">
        <f t="shared" si="4"/>
        <v>12</v>
      </c>
      <c r="O7537" s="37" t="str">
        <f t="array" ref="O7537">IFERROR(XLOOKUP(K7537,'Tipo de carga'!B:B,'Tipo de carga'!C:C))</f>
        <v>Diesel</v>
      </c>
    </row>
    <row r="7538">
      <c r="A7538" s="36">
        <v>1806.0</v>
      </c>
      <c r="B7538" s="37" t="str">
        <f t="array" ref="B7538">IFERROR(XLOOKUP(A7538,'Asignacion Dic'!A:A,'Asignacion Dic'!C:C))</f>
        <v>Sayer Full</v>
      </c>
      <c r="C7538" s="37" t="str">
        <f t="array" ref="C7538">IFERROR(XLOOKUP(A7538,'Asignacion Dic'!A:A,'Asignacion Dic'!B:B))</f>
        <v>EC-04</v>
      </c>
      <c r="D7538" s="38">
        <v>45628.991435185184</v>
      </c>
      <c r="E7538" s="36" t="s">
        <v>40</v>
      </c>
      <c r="F7538" s="37" t="str">
        <f t="array" ref="F7538">IFERROR(XLOOKUP(E7538,Operadores!A:A,Operadores!B:B))</f>
        <v>DIAOMA</v>
      </c>
      <c r="G7538" s="36" t="s">
        <v>19</v>
      </c>
      <c r="H7538" s="39">
        <v>20.303774</v>
      </c>
      <c r="I7538" s="40">
        <v>310.0</v>
      </c>
      <c r="J7538" s="41">
        <f t="shared" si="5"/>
        <v>6294.16994</v>
      </c>
      <c r="K7538" s="37" t="str">
        <f t="array" ref="K7538">IFERROR(XLOOKUP(G7538,'Tipo de carga'!A:A,'Tipo de carga'!B:B))</f>
        <v>Autoabasto</v>
      </c>
      <c r="L7538" s="37">
        <f t="shared" si="2"/>
        <v>49</v>
      </c>
      <c r="M7538" s="37">
        <f t="shared" si="3"/>
        <v>2</v>
      </c>
      <c r="N7538" s="37">
        <f t="shared" si="4"/>
        <v>12</v>
      </c>
      <c r="O7538" s="37" t="str">
        <f t="array" ref="O7538">IFERROR(XLOOKUP(K7538,'Tipo de carga'!B:B,'Tipo de carga'!C:C))</f>
        <v>Diesel</v>
      </c>
    </row>
    <row r="7539">
      <c r="A7539" s="36">
        <v>1938.0</v>
      </c>
      <c r="B7539" s="37" t="str">
        <f t="array" ref="B7539">IFERROR(XLOOKUP(A7539,'Asignacion Dic'!A:A,'Asignacion Dic'!C:C))</f>
        <v>Sayer Sencillo</v>
      </c>
      <c r="C7539" s="37" t="str">
        <f t="array" ref="C7539">IFERROR(XLOOKUP(A7539,'Asignacion Dic'!A:A,'Asignacion Dic'!B:B))</f>
        <v>EC-04</v>
      </c>
      <c r="D7539" s="38">
        <v>45628.91909722222</v>
      </c>
      <c r="E7539" s="36" t="s">
        <v>38</v>
      </c>
      <c r="F7539" s="37" t="str">
        <f t="array" ref="F7539">IFERROR(XLOOKUP(E7539,Operadores!A:A,Operadores!B:B))</f>
        <v>SOSCA01</v>
      </c>
      <c r="G7539" s="36" t="s">
        <v>19</v>
      </c>
      <c r="H7539" s="39">
        <v>20.303774</v>
      </c>
      <c r="I7539" s="40">
        <v>500.0</v>
      </c>
      <c r="J7539" s="41">
        <f t="shared" si="5"/>
        <v>10151.887</v>
      </c>
      <c r="K7539" s="37" t="str">
        <f t="array" ref="K7539">IFERROR(XLOOKUP(G7539,'Tipo de carga'!A:A,'Tipo de carga'!B:B))</f>
        <v>Autoabasto</v>
      </c>
      <c r="L7539" s="37">
        <f t="shared" si="2"/>
        <v>49</v>
      </c>
      <c r="M7539" s="37">
        <f t="shared" si="3"/>
        <v>2</v>
      </c>
      <c r="N7539" s="37">
        <f t="shared" si="4"/>
        <v>12</v>
      </c>
      <c r="O7539" s="37" t="str">
        <f t="array" ref="O7539">IFERROR(XLOOKUP(K7539,'Tipo de carga'!B:B,'Tipo de carga'!C:C))</f>
        <v>Diesel</v>
      </c>
    </row>
    <row r="7540">
      <c r="A7540" s="36">
        <v>1895.0</v>
      </c>
      <c r="B7540" s="37" t="str">
        <f t="array" ref="B7540">IFERROR(XLOOKUP(A7540,'Asignacion Dic'!A:A,'Asignacion Dic'!C:C))</f>
        <v>Sayer Sencillo</v>
      </c>
      <c r="C7540" s="37" t="str">
        <f t="array" ref="C7540">IFERROR(XLOOKUP(A7540,'Asignacion Dic'!A:A,'Asignacion Dic'!B:B))</f>
        <v>EC-04</v>
      </c>
      <c r="D7540" s="38">
        <v>45628.83289351852</v>
      </c>
      <c r="E7540" s="36" t="s">
        <v>258</v>
      </c>
      <c r="F7540" s="37" t="str">
        <f t="array" ref="F7540">IFERROR(XLOOKUP(E7540,Operadores!A:A,Operadores!B:B))</f>
        <v>REYJU02</v>
      </c>
      <c r="G7540" s="36" t="s">
        <v>19</v>
      </c>
      <c r="H7540" s="39">
        <v>20.303774</v>
      </c>
      <c r="I7540" s="40">
        <v>538.0</v>
      </c>
      <c r="J7540" s="41">
        <f t="shared" si="5"/>
        <v>10923.43041</v>
      </c>
      <c r="K7540" s="37" t="str">
        <f t="array" ref="K7540">IFERROR(XLOOKUP(G7540,'Tipo de carga'!A:A,'Tipo de carga'!B:B))</f>
        <v>Autoabasto</v>
      </c>
      <c r="L7540" s="37">
        <f t="shared" si="2"/>
        <v>49</v>
      </c>
      <c r="M7540" s="37">
        <f t="shared" si="3"/>
        <v>2</v>
      </c>
      <c r="N7540" s="37">
        <f t="shared" si="4"/>
        <v>12</v>
      </c>
      <c r="O7540" s="37" t="str">
        <f t="array" ref="O7540">IFERROR(XLOOKUP(K7540,'Tipo de carga'!B:B,'Tipo de carga'!C:C))</f>
        <v>Diesel</v>
      </c>
    </row>
    <row r="7541">
      <c r="A7541" s="36">
        <v>1948.0</v>
      </c>
      <c r="B7541" s="37" t="str">
        <f t="array" ref="B7541">IFERROR(XLOOKUP(A7541,'Asignacion Dic'!A:A,'Asignacion Dic'!C:C))</f>
        <v>Circuitos</v>
      </c>
      <c r="C7541" s="37" t="str">
        <f t="array" ref="C7541">IFERROR(XLOOKUP(A7541,'Asignacion Dic'!A:A,'Asignacion Dic'!B:B))</f>
        <v>EC-03</v>
      </c>
      <c r="D7541" s="38">
        <v>45628.824108796296</v>
      </c>
      <c r="E7541" s="36" t="s">
        <v>256</v>
      </c>
      <c r="F7541" s="37" t="str">
        <f t="array" ref="F7541">IFERROR(XLOOKUP(E7541,Operadores!A:A,Operadores!B:B))</f>
        <v>MOREFR</v>
      </c>
      <c r="G7541" s="36" t="s">
        <v>19</v>
      </c>
      <c r="H7541" s="39">
        <v>20.303774</v>
      </c>
      <c r="I7541" s="40">
        <v>401.0</v>
      </c>
      <c r="J7541" s="41">
        <f t="shared" si="5"/>
        <v>8141.813374</v>
      </c>
      <c r="K7541" s="37" t="str">
        <f t="array" ref="K7541">IFERROR(XLOOKUP(G7541,'Tipo de carga'!A:A,'Tipo de carga'!B:B))</f>
        <v>Autoabasto</v>
      </c>
      <c r="L7541" s="37">
        <f t="shared" si="2"/>
        <v>49</v>
      </c>
      <c r="M7541" s="37">
        <f t="shared" si="3"/>
        <v>2</v>
      </c>
      <c r="N7541" s="37">
        <f t="shared" si="4"/>
        <v>12</v>
      </c>
      <c r="O7541" s="37" t="str">
        <f t="array" ref="O7541">IFERROR(XLOOKUP(K7541,'Tipo de carga'!B:B,'Tipo de carga'!C:C))</f>
        <v>Diesel</v>
      </c>
    </row>
    <row r="7542">
      <c r="A7542" s="36">
        <v>1853.0</v>
      </c>
      <c r="B7542" s="37" t="str">
        <f t="array" ref="B7542">IFERROR(XLOOKUP(A7542,'Asignacion Dic'!A:A,'Asignacion Dic'!C:C))</f>
        <v>Sayer Sencillo</v>
      </c>
      <c r="C7542" s="37" t="str">
        <f t="array" ref="C7542">IFERROR(XLOOKUP(A7542,'Asignacion Dic'!A:A,'Asignacion Dic'!B:B))</f>
        <v>EC-04</v>
      </c>
      <c r="D7542" s="38">
        <v>45628.818449074075</v>
      </c>
      <c r="E7542" s="36" t="s">
        <v>65</v>
      </c>
      <c r="F7542" s="37" t="str">
        <f t="array" ref="F7542">IFERROR(XLOOKUP(E7542,Operadores!A:A,Operadores!B:B))</f>
        <v>VARRUB</v>
      </c>
      <c r="G7542" s="36" t="s">
        <v>19</v>
      </c>
      <c r="H7542" s="39">
        <v>20.303774</v>
      </c>
      <c r="I7542" s="40">
        <v>710.0</v>
      </c>
      <c r="J7542" s="41">
        <f t="shared" si="5"/>
        <v>14415.67954</v>
      </c>
      <c r="K7542" s="37" t="str">
        <f t="array" ref="K7542">IFERROR(XLOOKUP(G7542,'Tipo de carga'!A:A,'Tipo de carga'!B:B))</f>
        <v>Autoabasto</v>
      </c>
      <c r="L7542" s="37">
        <f t="shared" si="2"/>
        <v>49</v>
      </c>
      <c r="M7542" s="37">
        <f t="shared" si="3"/>
        <v>2</v>
      </c>
      <c r="N7542" s="37">
        <f t="shared" si="4"/>
        <v>12</v>
      </c>
      <c r="O7542" s="37" t="str">
        <f t="array" ref="O7542">IFERROR(XLOOKUP(K7542,'Tipo de carga'!B:B,'Tipo de carga'!C:C))</f>
        <v>Diesel</v>
      </c>
    </row>
    <row r="7543">
      <c r="A7543" s="36">
        <v>1975.0</v>
      </c>
      <c r="B7543" s="37" t="str">
        <f t="array" ref="B7543">IFERROR(XLOOKUP(A7543,'Asignacion Dic'!A:A,'Asignacion Dic'!C:C))</f>
        <v>Sayer Sencillo</v>
      </c>
      <c r="C7543" s="37" t="str">
        <f t="array" ref="C7543">IFERROR(XLOOKUP(A7543,'Asignacion Dic'!A:A,'Asignacion Dic'!B:B))</f>
        <v>EC-04</v>
      </c>
      <c r="D7543" s="38">
        <v>45628.80725694444</v>
      </c>
      <c r="E7543" s="36" t="s">
        <v>465</v>
      </c>
      <c r="F7543" s="37" t="str">
        <f t="array" ref="F7543">IFERROR(XLOOKUP(E7543,Operadores!A:A,Operadores!B:B))</f>
        <v>SANMAN</v>
      </c>
      <c r="G7543" s="36" t="s">
        <v>19</v>
      </c>
      <c r="H7543" s="39">
        <v>20.303774</v>
      </c>
      <c r="I7543" s="40">
        <v>796.0</v>
      </c>
      <c r="J7543" s="41">
        <f t="shared" si="5"/>
        <v>16161.8041</v>
      </c>
      <c r="K7543" s="37" t="str">
        <f t="array" ref="K7543">IFERROR(XLOOKUP(G7543,'Tipo de carga'!A:A,'Tipo de carga'!B:B))</f>
        <v>Autoabasto</v>
      </c>
      <c r="L7543" s="37">
        <f t="shared" si="2"/>
        <v>49</v>
      </c>
      <c r="M7543" s="37">
        <f t="shared" si="3"/>
        <v>2</v>
      </c>
      <c r="N7543" s="37">
        <f t="shared" si="4"/>
        <v>12</v>
      </c>
      <c r="O7543" s="37" t="str">
        <f t="array" ref="O7543">IFERROR(XLOOKUP(K7543,'Tipo de carga'!B:B,'Tipo de carga'!C:C))</f>
        <v>Diesel</v>
      </c>
    </row>
    <row r="7544">
      <c r="A7544" s="36">
        <v>1969.0</v>
      </c>
      <c r="B7544" s="37" t="str">
        <f t="array" ref="B7544">IFERROR(XLOOKUP(A7544,'Asignacion Dic'!A:A,'Asignacion Dic'!C:C))</f>
        <v>Sayer Vuelteros</v>
      </c>
      <c r="C7544" s="37" t="str">
        <f t="array" ref="C7544">IFERROR(XLOOKUP(A7544,'Asignacion Dic'!A:A,'Asignacion Dic'!B:B))</f>
        <v>EC-04</v>
      </c>
      <c r="D7544" s="38">
        <v>45628.80204861111</v>
      </c>
      <c r="E7544" s="36" t="s">
        <v>250</v>
      </c>
      <c r="F7544" s="37" t="str">
        <f t="array" ref="F7544">IFERROR(XLOOKUP(E7544,Operadores!A:A,Operadores!B:B))</f>
        <v>FIGMAR</v>
      </c>
      <c r="G7544" s="36" t="s">
        <v>19</v>
      </c>
      <c r="H7544" s="39">
        <v>20.303774</v>
      </c>
      <c r="I7544" s="40">
        <v>690.0</v>
      </c>
      <c r="J7544" s="41">
        <f t="shared" si="5"/>
        <v>14009.60406</v>
      </c>
      <c r="K7544" s="37" t="str">
        <f t="array" ref="K7544">IFERROR(XLOOKUP(G7544,'Tipo de carga'!A:A,'Tipo de carga'!B:B))</f>
        <v>Autoabasto</v>
      </c>
      <c r="L7544" s="37">
        <f t="shared" si="2"/>
        <v>49</v>
      </c>
      <c r="M7544" s="37">
        <f t="shared" si="3"/>
        <v>2</v>
      </c>
      <c r="N7544" s="37">
        <f t="shared" si="4"/>
        <v>12</v>
      </c>
      <c r="O7544" s="37" t="str">
        <f t="array" ref="O7544">IFERROR(XLOOKUP(K7544,'Tipo de carga'!B:B,'Tipo de carga'!C:C))</f>
        <v>Diesel</v>
      </c>
    </row>
    <row r="7545">
      <c r="A7545" s="36">
        <v>309.0</v>
      </c>
      <c r="B7545" s="37" t="str">
        <f t="array" ref="B7545">IFERROR(XLOOKUP(A7545,'Asignacion Dic'!A:A,'Asignacion Dic'!C:C))</f>
        <v>Sayer Thorton</v>
      </c>
      <c r="C7545" s="37" t="str">
        <f t="array" ref="C7545">IFERROR(XLOOKUP(A7545,'Asignacion Dic'!A:A,'Asignacion Dic'!B:B))</f>
        <v>EC-04</v>
      </c>
      <c r="D7545" s="38">
        <v>45628.78587962963</v>
      </c>
      <c r="E7545" s="36" t="s">
        <v>264</v>
      </c>
      <c r="F7545" s="37" t="str">
        <f t="array" ref="F7545">IFERROR(XLOOKUP(E7545,Operadores!A:A,Operadores!B:B))</f>
        <v>REVELI</v>
      </c>
      <c r="G7545" s="36" t="s">
        <v>19</v>
      </c>
      <c r="H7545" s="39">
        <v>20.303774</v>
      </c>
      <c r="I7545" s="40">
        <v>415.0</v>
      </c>
      <c r="J7545" s="41">
        <f t="shared" si="5"/>
        <v>8426.06621</v>
      </c>
      <c r="K7545" s="37" t="str">
        <f t="array" ref="K7545">IFERROR(XLOOKUP(G7545,'Tipo de carga'!A:A,'Tipo de carga'!B:B))</f>
        <v>Autoabasto</v>
      </c>
      <c r="L7545" s="37">
        <f t="shared" si="2"/>
        <v>49</v>
      </c>
      <c r="M7545" s="37">
        <f t="shared" si="3"/>
        <v>2</v>
      </c>
      <c r="N7545" s="37">
        <f t="shared" si="4"/>
        <v>12</v>
      </c>
      <c r="O7545" s="37" t="str">
        <f t="array" ref="O7545">IFERROR(XLOOKUP(K7545,'Tipo de carga'!B:B,'Tipo de carga'!C:C))</f>
        <v>Diesel</v>
      </c>
    </row>
    <row r="7546">
      <c r="A7546" s="36">
        <v>1805.0</v>
      </c>
      <c r="B7546" s="37" t="str">
        <f t="array" ref="B7546">IFERROR(XLOOKUP(A7546,'Asignacion Dic'!A:A,'Asignacion Dic'!C:C))</f>
        <v>Sayer Full</v>
      </c>
      <c r="C7546" s="37" t="str">
        <f t="array" ref="C7546">IFERROR(XLOOKUP(A7546,'Asignacion Dic'!A:A,'Asignacion Dic'!B:B))</f>
        <v>EC-04</v>
      </c>
      <c r="D7546" s="38">
        <v>45628.72619212963</v>
      </c>
      <c r="E7546" s="36" t="s">
        <v>577</v>
      </c>
      <c r="F7546" s="37" t="str">
        <f t="array" ref="F7546">IFERROR(XLOOKUP(E7546,Operadores!A:A,Operadores!B:B))</f>
        <v>LOPREN</v>
      </c>
      <c r="G7546" s="36" t="s">
        <v>19</v>
      </c>
      <c r="H7546" s="39">
        <v>20.303774</v>
      </c>
      <c r="I7546" s="40">
        <v>283.0</v>
      </c>
      <c r="J7546" s="41">
        <f t="shared" si="5"/>
        <v>5745.968042</v>
      </c>
      <c r="K7546" s="37" t="str">
        <f t="array" ref="K7546">IFERROR(XLOOKUP(G7546,'Tipo de carga'!A:A,'Tipo de carga'!B:B))</f>
        <v>Autoabasto</v>
      </c>
      <c r="L7546" s="37">
        <f t="shared" si="2"/>
        <v>49</v>
      </c>
      <c r="M7546" s="37">
        <f t="shared" si="3"/>
        <v>2</v>
      </c>
      <c r="N7546" s="37">
        <f t="shared" si="4"/>
        <v>12</v>
      </c>
      <c r="O7546" s="37" t="str">
        <f t="array" ref="O7546">IFERROR(XLOOKUP(K7546,'Tipo de carga'!B:B,'Tipo de carga'!C:C))</f>
        <v>Diesel</v>
      </c>
    </row>
    <row r="7547">
      <c r="A7547" s="36">
        <v>1792.0</v>
      </c>
      <c r="B7547" s="37" t="str">
        <f t="array" ref="B7547">IFERROR(XLOOKUP(A7547,'Asignacion Dic'!A:A,'Asignacion Dic'!C:C))</f>
        <v>Sayer Sencillo</v>
      </c>
      <c r="C7547" s="37" t="str">
        <f t="array" ref="C7547">IFERROR(XLOOKUP(A7547,'Asignacion Dic'!A:A,'Asignacion Dic'!B:B))</f>
        <v>EC-04</v>
      </c>
      <c r="D7547" s="38">
        <v>45628.57568287037</v>
      </c>
      <c r="E7547" s="36" t="s">
        <v>251</v>
      </c>
      <c r="F7547" s="37" t="str">
        <f t="array" ref="F7547">IFERROR(XLOOKUP(E7547,Operadores!A:A,Operadores!B:B))</f>
        <v>MORMA03</v>
      </c>
      <c r="G7547" s="36" t="s">
        <v>19</v>
      </c>
      <c r="H7547" s="39">
        <v>20.303774</v>
      </c>
      <c r="I7547" s="40">
        <v>850.0</v>
      </c>
      <c r="J7547" s="41">
        <f t="shared" si="5"/>
        <v>17258.2079</v>
      </c>
      <c r="K7547" s="37" t="str">
        <f t="array" ref="K7547">IFERROR(XLOOKUP(G7547,'Tipo de carga'!A:A,'Tipo de carga'!B:B))</f>
        <v>Autoabasto</v>
      </c>
      <c r="L7547" s="37">
        <f t="shared" si="2"/>
        <v>49</v>
      </c>
      <c r="M7547" s="37">
        <f t="shared" si="3"/>
        <v>2</v>
      </c>
      <c r="N7547" s="37">
        <f t="shared" si="4"/>
        <v>12</v>
      </c>
      <c r="O7547" s="37" t="str">
        <f t="array" ref="O7547">IFERROR(XLOOKUP(K7547,'Tipo de carga'!B:B,'Tipo de carga'!C:C))</f>
        <v>Diesel</v>
      </c>
    </row>
    <row r="7548">
      <c r="A7548" s="36">
        <v>1803.0</v>
      </c>
      <c r="B7548" s="37" t="str">
        <f t="array" ref="B7548">IFERROR(XLOOKUP(A7548,'Asignacion Dic'!A:A,'Asignacion Dic'!C:C))</f>
        <v>Sayer Full</v>
      </c>
      <c r="C7548" s="37" t="str">
        <f t="array" ref="C7548">IFERROR(XLOOKUP(A7548,'Asignacion Dic'!A:A,'Asignacion Dic'!B:B))</f>
        <v>EC-04</v>
      </c>
      <c r="D7548" s="38">
        <v>45628.53542824074</v>
      </c>
      <c r="E7548" s="36" t="s">
        <v>475</v>
      </c>
      <c r="F7548" s="37" t="str">
        <f t="array" ref="F7548">IFERROR(XLOOKUP(E7548,Operadores!A:A,Operadores!B:B))</f>
        <v>AGUERN</v>
      </c>
      <c r="G7548" s="36" t="s">
        <v>19</v>
      </c>
      <c r="H7548" s="39">
        <v>20.303774</v>
      </c>
      <c r="I7548" s="40">
        <v>560.0</v>
      </c>
      <c r="J7548" s="41">
        <f t="shared" si="5"/>
        <v>11370.11344</v>
      </c>
      <c r="K7548" s="37" t="str">
        <f t="array" ref="K7548">IFERROR(XLOOKUP(G7548,'Tipo de carga'!A:A,'Tipo de carga'!B:B))</f>
        <v>Autoabasto</v>
      </c>
      <c r="L7548" s="37">
        <f t="shared" si="2"/>
        <v>49</v>
      </c>
      <c r="M7548" s="37">
        <f t="shared" si="3"/>
        <v>2</v>
      </c>
      <c r="N7548" s="37">
        <f t="shared" si="4"/>
        <v>12</v>
      </c>
      <c r="O7548" s="37" t="str">
        <f t="array" ref="O7548">IFERROR(XLOOKUP(K7548,'Tipo de carga'!B:B,'Tipo de carga'!C:C))</f>
        <v>Diesel</v>
      </c>
    </row>
    <row r="7549">
      <c r="A7549" s="36">
        <v>1786.0</v>
      </c>
      <c r="B7549" s="37" t="str">
        <f t="array" ref="B7549">IFERROR(XLOOKUP(A7549,'Asignacion Dic'!A:A,'Asignacion Dic'!C:C))</f>
        <v>Sayer Sencillo</v>
      </c>
      <c r="C7549" s="37" t="str">
        <f t="array" ref="C7549">IFERROR(XLOOKUP(A7549,'Asignacion Dic'!A:A,'Asignacion Dic'!B:B))</f>
        <v>EC-04</v>
      </c>
      <c r="D7549" s="38">
        <v>45628.40796296296</v>
      </c>
      <c r="E7549" s="36" t="s">
        <v>610</v>
      </c>
      <c r="F7549" s="37" t="str">
        <f t="array" ref="F7549">IFERROR(XLOOKUP(E7549,Operadores!A:A,Operadores!B:B))</f>
        <v>GARISM</v>
      </c>
      <c r="G7549" s="36" t="s">
        <v>19</v>
      </c>
      <c r="H7549" s="39">
        <v>20.303774</v>
      </c>
      <c r="I7549" s="40">
        <v>476.0</v>
      </c>
      <c r="J7549" s="41">
        <f t="shared" si="5"/>
        <v>9664.596424</v>
      </c>
      <c r="K7549" s="37" t="str">
        <f t="array" ref="K7549">IFERROR(XLOOKUP(G7549,'Tipo de carga'!A:A,'Tipo de carga'!B:B))</f>
        <v>Autoabasto</v>
      </c>
      <c r="L7549" s="37">
        <f t="shared" si="2"/>
        <v>49</v>
      </c>
      <c r="M7549" s="37">
        <f t="shared" si="3"/>
        <v>2</v>
      </c>
      <c r="N7549" s="37">
        <f t="shared" si="4"/>
        <v>12</v>
      </c>
      <c r="O7549" s="37" t="str">
        <f t="array" ref="O7549">IFERROR(XLOOKUP(K7549,'Tipo de carga'!B:B,'Tipo de carga'!C:C))</f>
        <v>Diesel</v>
      </c>
    </row>
    <row r="7550">
      <c r="A7550" s="36">
        <v>308.0</v>
      </c>
      <c r="B7550" s="37" t="str">
        <f t="array" ref="B7550">IFERROR(XLOOKUP(A7550,'Asignacion Dic'!A:A,'Asignacion Dic'!C:C))</f>
        <v>Sayer Thorton</v>
      </c>
      <c r="C7550" s="37" t="str">
        <f t="array" ref="C7550">IFERROR(XLOOKUP(A7550,'Asignacion Dic'!A:A,'Asignacion Dic'!B:B))</f>
        <v>EC-04</v>
      </c>
      <c r="D7550" s="38">
        <v>45628.375659722224</v>
      </c>
      <c r="E7550" s="36" t="s">
        <v>261</v>
      </c>
      <c r="F7550" s="37" t="str">
        <f t="array" ref="F7550">IFERROR(XLOOKUP(E7550,Operadores!A:A,Operadores!B:B))</f>
        <v>FLOTIT</v>
      </c>
      <c r="G7550" s="36" t="s">
        <v>19</v>
      </c>
      <c r="H7550" s="39">
        <v>20.303774</v>
      </c>
      <c r="I7550" s="40">
        <v>103.0</v>
      </c>
      <c r="J7550" s="41">
        <f t="shared" si="5"/>
        <v>2091.288722</v>
      </c>
      <c r="K7550" s="37" t="str">
        <f t="array" ref="K7550">IFERROR(XLOOKUP(G7550,'Tipo de carga'!A:A,'Tipo de carga'!B:B))</f>
        <v>Autoabasto</v>
      </c>
      <c r="L7550" s="37">
        <f t="shared" si="2"/>
        <v>49</v>
      </c>
      <c r="M7550" s="37">
        <f t="shared" si="3"/>
        <v>2</v>
      </c>
      <c r="N7550" s="37">
        <f t="shared" si="4"/>
        <v>12</v>
      </c>
      <c r="O7550" s="37" t="str">
        <f t="array" ref="O7550">IFERROR(XLOOKUP(K7550,'Tipo de carga'!B:B,'Tipo de carga'!C:C))</f>
        <v>Diesel</v>
      </c>
    </row>
    <row r="7551">
      <c r="A7551" s="36">
        <v>1877.0</v>
      </c>
      <c r="B7551" s="37" t="str">
        <f t="array" ref="B7551">IFERROR(XLOOKUP(A7551,'Asignacion Dic'!A:A,'Asignacion Dic'!C:C))</f>
        <v>Circuitos</v>
      </c>
      <c r="C7551" s="37" t="str">
        <f t="array" ref="C7551">IFERROR(XLOOKUP(A7551,'Asignacion Dic'!A:A,'Asignacion Dic'!B:B))</f>
        <v>EC-03</v>
      </c>
      <c r="D7551" s="38">
        <v>45628.99010416667</v>
      </c>
      <c r="E7551" s="36" t="s">
        <v>397</v>
      </c>
      <c r="F7551" s="37" t="str">
        <f t="array" ref="F7551">IFERROR(XLOOKUP(E7551,Operadores!A:A,Operadores!B:B))</f>
        <v>GRERI</v>
      </c>
      <c r="G7551" s="36" t="s">
        <v>75</v>
      </c>
      <c r="H7551" s="39">
        <v>20.45033</v>
      </c>
      <c r="I7551" s="40">
        <v>520.0</v>
      </c>
      <c r="J7551" s="41">
        <f t="shared" si="5"/>
        <v>10634.1716</v>
      </c>
      <c r="K7551" s="37" t="str">
        <f t="array" ref="K7551">IFERROR(XLOOKUP(G7551,'Tipo de carga'!A:A,'Tipo de carga'!B:B))</f>
        <v>Autoabasto</v>
      </c>
      <c r="L7551" s="37">
        <f t="shared" si="2"/>
        <v>49</v>
      </c>
      <c r="M7551" s="37">
        <f t="shared" si="3"/>
        <v>2</v>
      </c>
      <c r="N7551" s="37">
        <f t="shared" si="4"/>
        <v>12</v>
      </c>
      <c r="O7551" s="37" t="str">
        <f t="array" ref="O7551">IFERROR(XLOOKUP(K7551,'Tipo de carga'!B:B,'Tipo de carga'!C:C))</f>
        <v>Diesel</v>
      </c>
    </row>
    <row r="7552">
      <c r="A7552" s="36">
        <v>1886.0</v>
      </c>
      <c r="B7552" s="37" t="str">
        <f t="array" ref="B7552">IFERROR(XLOOKUP(A7552,'Asignacion Dic'!A:A,'Asignacion Dic'!C:C))</f>
        <v>Circuitos</v>
      </c>
      <c r="C7552" s="37" t="str">
        <f t="array" ref="C7552">IFERROR(XLOOKUP(A7552,'Asignacion Dic'!A:A,'Asignacion Dic'!B:B))</f>
        <v>EC-03</v>
      </c>
      <c r="D7552" s="38">
        <v>45628.9696875</v>
      </c>
      <c r="E7552" s="36" t="s">
        <v>260</v>
      </c>
      <c r="F7552" s="37" t="str">
        <f t="array" ref="F7552">IFERROR(XLOOKUP(E7552,Operadores!A:A,Operadores!B:B))</f>
        <v>CORER</v>
      </c>
      <c r="G7552" s="36" t="s">
        <v>75</v>
      </c>
      <c r="H7552" s="39">
        <v>20.45033</v>
      </c>
      <c r="I7552" s="40">
        <v>176.0</v>
      </c>
      <c r="J7552" s="41">
        <f t="shared" si="5"/>
        <v>3599.25808</v>
      </c>
      <c r="K7552" s="37" t="str">
        <f t="array" ref="K7552">IFERROR(XLOOKUP(G7552,'Tipo de carga'!A:A,'Tipo de carga'!B:B))</f>
        <v>Autoabasto</v>
      </c>
      <c r="L7552" s="37">
        <f t="shared" si="2"/>
        <v>49</v>
      </c>
      <c r="M7552" s="37">
        <f t="shared" si="3"/>
        <v>2</v>
      </c>
      <c r="N7552" s="37">
        <f t="shared" si="4"/>
        <v>12</v>
      </c>
      <c r="O7552" s="37" t="str">
        <f t="array" ref="O7552">IFERROR(XLOOKUP(K7552,'Tipo de carga'!B:B,'Tipo de carga'!C:C))</f>
        <v>Diesel</v>
      </c>
    </row>
    <row r="7553">
      <c r="A7553" s="36">
        <v>1810.0</v>
      </c>
      <c r="B7553" s="37" t="str">
        <f t="array" ref="B7553">IFERROR(XLOOKUP(A7553,'Asignacion Dic'!A:A,'Asignacion Dic'!C:C))</f>
        <v>Circuitos</v>
      </c>
      <c r="C7553" s="37" t="str">
        <f t="array" ref="C7553">IFERROR(XLOOKUP(A7553,'Asignacion Dic'!A:A,'Asignacion Dic'!B:B))</f>
        <v>EC-03</v>
      </c>
      <c r="D7553" s="38">
        <v>45628.94847222222</v>
      </c>
      <c r="E7553" s="36" t="s">
        <v>484</v>
      </c>
      <c r="F7553" s="37" t="str">
        <f t="array" ref="F7553">IFERROR(XLOOKUP(E7553,Operadores!A:A,Operadores!B:B))</f>
        <v>MOLALE</v>
      </c>
      <c r="G7553" s="36" t="s">
        <v>75</v>
      </c>
      <c r="H7553" s="39">
        <v>20.45033</v>
      </c>
      <c r="I7553" s="40">
        <v>715.0</v>
      </c>
      <c r="J7553" s="41">
        <f t="shared" si="5"/>
        <v>14621.98595</v>
      </c>
      <c r="K7553" s="37" t="str">
        <f t="array" ref="K7553">IFERROR(XLOOKUP(G7553,'Tipo de carga'!A:A,'Tipo de carga'!B:B))</f>
        <v>Autoabasto</v>
      </c>
      <c r="L7553" s="37">
        <f t="shared" si="2"/>
        <v>49</v>
      </c>
      <c r="M7553" s="37">
        <f t="shared" si="3"/>
        <v>2</v>
      </c>
      <c r="N7553" s="37">
        <f t="shared" si="4"/>
        <v>12</v>
      </c>
      <c r="O7553" s="37" t="str">
        <f t="array" ref="O7553">IFERROR(XLOOKUP(K7553,'Tipo de carga'!B:B,'Tipo de carga'!C:C))</f>
        <v>Diesel</v>
      </c>
    </row>
    <row r="7554">
      <c r="A7554" s="36">
        <v>1796.0</v>
      </c>
      <c r="B7554" s="37" t="str">
        <f t="array" ref="B7554">IFERROR(XLOOKUP(A7554,'Asignacion Dic'!A:A,'Asignacion Dic'!C:C))</f>
        <v>Peñafiel Tlajomulco</v>
      </c>
      <c r="C7554" s="37" t="str">
        <f t="array" ref="C7554">IFERROR(XLOOKUP(A7554,'Asignacion Dic'!A:A,'Asignacion Dic'!B:B))</f>
        <v>EC-06</v>
      </c>
      <c r="D7554" s="38">
        <v>45628.90188657407</v>
      </c>
      <c r="E7554" s="36" t="s">
        <v>351</v>
      </c>
      <c r="F7554" s="37" t="str">
        <f t="array" ref="F7554">IFERROR(XLOOKUP(E7554,Operadores!A:A,Operadores!B:B))</f>
        <v>GONOSC</v>
      </c>
      <c r="G7554" s="36" t="s">
        <v>75</v>
      </c>
      <c r="H7554" s="39">
        <v>20.45033</v>
      </c>
      <c r="I7554" s="40">
        <v>568.0</v>
      </c>
      <c r="J7554" s="41">
        <f t="shared" si="5"/>
        <v>11615.78744</v>
      </c>
      <c r="K7554" s="37" t="str">
        <f t="array" ref="K7554">IFERROR(XLOOKUP(G7554,'Tipo de carga'!A:A,'Tipo de carga'!B:B))</f>
        <v>Autoabasto</v>
      </c>
      <c r="L7554" s="37">
        <f t="shared" si="2"/>
        <v>49</v>
      </c>
      <c r="M7554" s="37">
        <f t="shared" si="3"/>
        <v>2</v>
      </c>
      <c r="N7554" s="37">
        <f t="shared" si="4"/>
        <v>12</v>
      </c>
      <c r="O7554" s="37" t="str">
        <f t="array" ref="O7554">IFERROR(XLOOKUP(K7554,'Tipo de carga'!B:B,'Tipo de carga'!C:C))</f>
        <v>Diesel</v>
      </c>
    </row>
    <row r="7555">
      <c r="A7555" s="36">
        <v>2051.0</v>
      </c>
      <c r="B7555" s="37" t="str">
        <f t="array" ref="B7555">IFERROR(XLOOKUP(A7555,'Asignacion Dic'!A:A,'Asignacion Dic'!C:C))</f>
        <v>PISA Gdl</v>
      </c>
      <c r="C7555" s="37" t="str">
        <f t="array" ref="C7555">IFERROR(XLOOKUP(A7555,'Asignacion Dic'!A:A,'Asignacion Dic'!B:B))</f>
        <v>EC-06</v>
      </c>
      <c r="D7555" s="38">
        <v>45628.81886574074</v>
      </c>
      <c r="E7555" s="36" t="s">
        <v>401</v>
      </c>
      <c r="F7555" s="37" t="str">
        <f t="array" ref="F7555">IFERROR(XLOOKUP(E7555,Operadores!A:A,Operadores!B:B))</f>
        <v>CARGUS</v>
      </c>
      <c r="G7555" s="36" t="s">
        <v>75</v>
      </c>
      <c r="H7555" s="39">
        <v>20.45033</v>
      </c>
      <c r="I7555" s="40">
        <v>433.0</v>
      </c>
      <c r="J7555" s="41">
        <f t="shared" si="5"/>
        <v>8854.99289</v>
      </c>
      <c r="K7555" s="37" t="str">
        <f t="array" ref="K7555">IFERROR(XLOOKUP(G7555,'Tipo de carga'!A:A,'Tipo de carga'!B:B))</f>
        <v>Autoabasto</v>
      </c>
      <c r="L7555" s="37">
        <f t="shared" si="2"/>
        <v>49</v>
      </c>
      <c r="M7555" s="37">
        <f t="shared" si="3"/>
        <v>2</v>
      </c>
      <c r="N7555" s="37">
        <f t="shared" si="4"/>
        <v>12</v>
      </c>
      <c r="O7555" s="37" t="str">
        <f t="array" ref="O7555">IFERROR(XLOOKUP(K7555,'Tipo de carga'!B:B,'Tipo de carga'!C:C))</f>
        <v>Diesel</v>
      </c>
    </row>
    <row r="7556">
      <c r="A7556" s="36">
        <v>1869.0</v>
      </c>
      <c r="B7556" s="37" t="str">
        <f t="array" ref="B7556">IFERROR(XLOOKUP(A7556,'Asignacion Dic'!A:A,'Asignacion Dic'!C:C))</f>
        <v>Circuitos</v>
      </c>
      <c r="C7556" s="37" t="str">
        <f t="array" ref="C7556">IFERROR(XLOOKUP(A7556,'Asignacion Dic'!A:A,'Asignacion Dic'!B:B))</f>
        <v>EC-03</v>
      </c>
      <c r="D7556" s="38">
        <v>45628.81491898148</v>
      </c>
      <c r="E7556" s="36" t="s">
        <v>271</v>
      </c>
      <c r="F7556" s="37" t="str">
        <f t="array" ref="F7556">IFERROR(XLOOKUP(E7556,Operadores!A:A,Operadores!B:B))</f>
        <v>MERUBA</v>
      </c>
      <c r="G7556" s="36" t="s">
        <v>75</v>
      </c>
      <c r="H7556" s="39">
        <v>20.45033</v>
      </c>
      <c r="I7556" s="40">
        <v>260.0</v>
      </c>
      <c r="J7556" s="41">
        <f t="shared" si="5"/>
        <v>5317.0858</v>
      </c>
      <c r="K7556" s="37" t="str">
        <f t="array" ref="K7556">IFERROR(XLOOKUP(G7556,'Tipo de carga'!A:A,'Tipo de carga'!B:B))</f>
        <v>Autoabasto</v>
      </c>
      <c r="L7556" s="37">
        <f t="shared" si="2"/>
        <v>49</v>
      </c>
      <c r="M7556" s="37">
        <f t="shared" si="3"/>
        <v>2</v>
      </c>
      <c r="N7556" s="37">
        <f t="shared" si="4"/>
        <v>12</v>
      </c>
      <c r="O7556" s="37" t="str">
        <f t="array" ref="O7556">IFERROR(XLOOKUP(K7556,'Tipo de carga'!B:B,'Tipo de carga'!C:C))</f>
        <v>Diesel</v>
      </c>
    </row>
    <row r="7557">
      <c r="A7557" s="36">
        <v>2065.0</v>
      </c>
      <c r="B7557" s="37" t="str">
        <f t="array" ref="B7557">IFERROR(XLOOKUP(A7557,'Asignacion Dic'!A:A,'Asignacion Dic'!C:C))</f>
        <v>PISA Gdl</v>
      </c>
      <c r="C7557" s="37" t="str">
        <f t="array" ref="C7557">IFERROR(XLOOKUP(A7557,'Asignacion Dic'!A:A,'Asignacion Dic'!B:B))</f>
        <v>EC-06</v>
      </c>
      <c r="D7557" s="38">
        <v>45628.70599537037</v>
      </c>
      <c r="E7557" s="36" t="s">
        <v>564</v>
      </c>
      <c r="F7557" s="37" t="str">
        <f t="array" ref="F7557">IFERROR(XLOOKUP(E7557,Operadores!A:A,Operadores!B:B))</f>
        <v>BUEOSC</v>
      </c>
      <c r="G7557" s="36" t="s">
        <v>75</v>
      </c>
      <c r="H7557" s="39">
        <v>20.45033</v>
      </c>
      <c r="I7557" s="40">
        <v>518.0</v>
      </c>
      <c r="J7557" s="41">
        <f t="shared" si="5"/>
        <v>10593.27094</v>
      </c>
      <c r="K7557" s="37" t="str">
        <f t="array" ref="K7557">IFERROR(XLOOKUP(G7557,'Tipo de carga'!A:A,'Tipo de carga'!B:B))</f>
        <v>Autoabasto</v>
      </c>
      <c r="L7557" s="37">
        <f t="shared" si="2"/>
        <v>49</v>
      </c>
      <c r="M7557" s="37">
        <f t="shared" si="3"/>
        <v>2</v>
      </c>
      <c r="N7557" s="37">
        <f t="shared" si="4"/>
        <v>12</v>
      </c>
      <c r="O7557" s="37" t="str">
        <f t="array" ref="O7557">IFERROR(XLOOKUP(K7557,'Tipo de carga'!B:B,'Tipo de carga'!C:C))</f>
        <v>Diesel</v>
      </c>
    </row>
    <row r="7558">
      <c r="A7558" s="36">
        <v>2053.0</v>
      </c>
      <c r="B7558" s="37" t="str">
        <f t="array" ref="B7558">IFERROR(XLOOKUP(A7558,'Asignacion Dic'!A:A,'Asignacion Dic'!C:C))</f>
        <v>PISA Gdl</v>
      </c>
      <c r="C7558" s="37" t="str">
        <f t="array" ref="C7558">IFERROR(XLOOKUP(A7558,'Asignacion Dic'!A:A,'Asignacion Dic'!B:B))</f>
        <v>EC-06</v>
      </c>
      <c r="D7558" s="38">
        <v>45628.56921296296</v>
      </c>
      <c r="E7558" s="36" t="s">
        <v>356</v>
      </c>
      <c r="F7558" s="37" t="str">
        <f t="array" ref="F7558">IFERROR(XLOOKUP(E7558,Operadores!A:A,Operadores!B:B))</f>
        <v>PADLUI</v>
      </c>
      <c r="G7558" s="36" t="s">
        <v>75</v>
      </c>
      <c r="H7558" s="39">
        <v>20.45033</v>
      </c>
      <c r="I7558" s="40">
        <v>324.0</v>
      </c>
      <c r="J7558" s="41">
        <f t="shared" si="5"/>
        <v>6625.90692</v>
      </c>
      <c r="K7558" s="37" t="str">
        <f t="array" ref="K7558">IFERROR(XLOOKUP(G7558,'Tipo de carga'!A:A,'Tipo de carga'!B:B))</f>
        <v>Autoabasto</v>
      </c>
      <c r="L7558" s="37">
        <f t="shared" si="2"/>
        <v>49</v>
      </c>
      <c r="M7558" s="37">
        <f t="shared" si="3"/>
        <v>2</v>
      </c>
      <c r="N7558" s="37">
        <f t="shared" si="4"/>
        <v>12</v>
      </c>
      <c r="O7558" s="37" t="str">
        <f t="array" ref="O7558">IFERROR(XLOOKUP(K7558,'Tipo de carga'!B:B,'Tipo de carga'!C:C))</f>
        <v>Diesel</v>
      </c>
    </row>
    <row r="7559">
      <c r="A7559" s="36">
        <v>2077.0</v>
      </c>
      <c r="B7559" s="37" t="str">
        <f t="array" ref="B7559">IFERROR(XLOOKUP(A7559,'Asignacion Dic'!A:A,'Asignacion Dic'!C:C))</f>
        <v>PISA Gdl</v>
      </c>
      <c r="C7559" s="37" t="str">
        <f t="array" ref="C7559">IFERROR(XLOOKUP(A7559,'Asignacion Dic'!A:A,'Asignacion Dic'!B:B))</f>
        <v>EC-06</v>
      </c>
      <c r="D7559" s="38">
        <v>45628.5190625</v>
      </c>
      <c r="E7559" s="36" t="s">
        <v>573</v>
      </c>
      <c r="F7559" s="37" t="str">
        <f t="array" ref="F7559">IFERROR(XLOOKUP(E7559,Operadores!A:A,Operadores!B:B))</f>
        <v>FLOJOS02</v>
      </c>
      <c r="G7559" s="36" t="s">
        <v>75</v>
      </c>
      <c r="H7559" s="39">
        <v>20.45033</v>
      </c>
      <c r="I7559" s="40">
        <v>780.0</v>
      </c>
      <c r="J7559" s="41">
        <f t="shared" si="5"/>
        <v>15951.2574</v>
      </c>
      <c r="K7559" s="37" t="str">
        <f t="array" ref="K7559">IFERROR(XLOOKUP(G7559,'Tipo de carga'!A:A,'Tipo de carga'!B:B))</f>
        <v>Autoabasto</v>
      </c>
      <c r="L7559" s="37">
        <f t="shared" si="2"/>
        <v>49</v>
      </c>
      <c r="M7559" s="37">
        <f t="shared" si="3"/>
        <v>2</v>
      </c>
      <c r="N7559" s="37">
        <f t="shared" si="4"/>
        <v>12</v>
      </c>
      <c r="O7559" s="37" t="str">
        <f t="array" ref="O7559">IFERROR(XLOOKUP(K7559,'Tipo de carga'!B:B,'Tipo de carga'!C:C))</f>
        <v>Diesel</v>
      </c>
    </row>
    <row r="7560">
      <c r="A7560" s="36">
        <v>1936.0</v>
      </c>
      <c r="B7560" s="37" t="str">
        <f t="array" ref="B7560">IFERROR(XLOOKUP(A7560,'Asignacion Dic'!A:A,'Asignacion Dic'!C:C))</f>
        <v>Circuitos</v>
      </c>
      <c r="C7560" s="37" t="str">
        <f t="array" ref="C7560">IFERROR(XLOOKUP(A7560,'Asignacion Dic'!A:A,'Asignacion Dic'!B:B))</f>
        <v>EC-03</v>
      </c>
      <c r="D7560" s="38">
        <v>45628.00953703704</v>
      </c>
      <c r="E7560" s="36" t="s">
        <v>619</v>
      </c>
      <c r="F7560" s="37" t="str">
        <f t="array" ref="F7560">IFERROR(XLOOKUP(E7560,Operadores!A:A,Operadores!B:B))</f>
        <v>GARJUA03</v>
      </c>
      <c r="G7560" s="36" t="s">
        <v>75</v>
      </c>
      <c r="H7560" s="39">
        <v>20.45033</v>
      </c>
      <c r="I7560" s="40">
        <v>510.0</v>
      </c>
      <c r="J7560" s="41">
        <f t="shared" si="5"/>
        <v>10429.6683</v>
      </c>
      <c r="K7560" s="37" t="str">
        <f t="array" ref="K7560">IFERROR(XLOOKUP(G7560,'Tipo de carga'!A:A,'Tipo de carga'!B:B))</f>
        <v>Autoabasto</v>
      </c>
      <c r="L7560" s="37">
        <f t="shared" si="2"/>
        <v>49</v>
      </c>
      <c r="M7560" s="37">
        <f t="shared" si="3"/>
        <v>2</v>
      </c>
      <c r="N7560" s="37">
        <f t="shared" si="4"/>
        <v>12</v>
      </c>
      <c r="O7560" s="37" t="str">
        <f t="array" ref="O7560">IFERROR(XLOOKUP(K7560,'Tipo de carga'!B:B,'Tipo de carga'!C:C))</f>
        <v>Diesel</v>
      </c>
    </row>
    <row r="7561">
      <c r="A7561" s="36">
        <v>2064.0</v>
      </c>
      <c r="B7561" s="37" t="str">
        <f t="array" ref="B7561">IFERROR(XLOOKUP(A7561,'Asignacion Dic'!A:A,'Asignacion Dic'!C:C))</f>
        <v>Patieros Crisa</v>
      </c>
      <c r="C7561" s="37" t="str">
        <f t="array" ref="C7561">IFERROR(XLOOKUP(A7561,'Asignacion Dic'!A:A,'Asignacion Dic'!B:B))</f>
        <v>EC-07</v>
      </c>
      <c r="D7561" s="38">
        <v>45628.57189814815</v>
      </c>
      <c r="E7561" s="36" t="s">
        <v>441</v>
      </c>
      <c r="F7561" s="37" t="str">
        <f t="array" ref="F7561">IFERROR(XLOOKUP(E7561,Operadores!A:A,Operadores!B:B))</f>
        <v>CARJOS01</v>
      </c>
      <c r="G7561" s="36" t="s">
        <v>274</v>
      </c>
      <c r="H7561" s="39">
        <v>18.94</v>
      </c>
      <c r="I7561" s="40">
        <v>613.0</v>
      </c>
      <c r="J7561" s="41">
        <f t="shared" si="5"/>
        <v>11610.22</v>
      </c>
      <c r="K7561" s="37" t="str">
        <f t="array" ref="K7561">IFERROR(XLOOKUP(G7561,'Tipo de carga'!A:A,'Tipo de carga'!B:B))</f>
        <v>Autoabasto</v>
      </c>
      <c r="L7561" s="37">
        <f t="shared" si="2"/>
        <v>49</v>
      </c>
      <c r="M7561" s="37">
        <f t="shared" si="3"/>
        <v>2</v>
      </c>
      <c r="N7561" s="37">
        <f t="shared" si="4"/>
        <v>12</v>
      </c>
      <c r="O7561" s="37" t="str">
        <f t="array" ref="O7561">IFERROR(XLOOKUP(K7561,'Tipo de carga'!B:B,'Tipo de carga'!C:C))</f>
        <v>Diesel</v>
      </c>
    </row>
    <row r="7562">
      <c r="A7562" s="36">
        <v>1862.0</v>
      </c>
      <c r="B7562" s="37" t="str">
        <f t="array" ref="B7562">IFERROR(XLOOKUP(A7562,'Asignacion Dic'!A:A,'Asignacion Dic'!C:C))</f>
        <v>Circuitos</v>
      </c>
      <c r="C7562" s="37" t="str">
        <f t="array" ref="C7562">IFERROR(XLOOKUP(A7562,'Asignacion Dic'!A:A,'Asignacion Dic'!B:B))</f>
        <v>EC-03</v>
      </c>
      <c r="D7562" s="38">
        <v>45628.42493055556</v>
      </c>
      <c r="E7562" s="36" t="s">
        <v>350</v>
      </c>
      <c r="F7562" s="37" t="str">
        <f t="array" ref="F7562">IFERROR(XLOOKUP(E7562,Operadores!A:A,Operadores!B:B))</f>
        <v>PERRI</v>
      </c>
      <c r="G7562" s="36" t="s">
        <v>274</v>
      </c>
      <c r="H7562" s="39">
        <v>18.94</v>
      </c>
      <c r="I7562" s="40">
        <v>625.0</v>
      </c>
      <c r="J7562" s="41">
        <f t="shared" si="5"/>
        <v>11837.5</v>
      </c>
      <c r="K7562" s="37" t="str">
        <f t="array" ref="K7562">IFERROR(XLOOKUP(G7562,'Tipo de carga'!A:A,'Tipo de carga'!B:B))</f>
        <v>Autoabasto</v>
      </c>
      <c r="L7562" s="37">
        <f t="shared" si="2"/>
        <v>49</v>
      </c>
      <c r="M7562" s="37">
        <f t="shared" si="3"/>
        <v>2</v>
      </c>
      <c r="N7562" s="37">
        <f t="shared" si="4"/>
        <v>12</v>
      </c>
      <c r="O7562" s="37" t="str">
        <f t="array" ref="O7562">IFERROR(XLOOKUP(K7562,'Tipo de carga'!B:B,'Tipo de carga'!C:C))</f>
        <v>Diesel</v>
      </c>
    </row>
    <row r="7563">
      <c r="A7563" s="36">
        <v>1997.0</v>
      </c>
      <c r="B7563" s="37" t="str">
        <f t="array" ref="B7563">IFERROR(XLOOKUP(A7563,'Asignacion Dic'!A:A,'Asignacion Dic'!C:C))</f>
        <v>MeLi Dedicado Merida</v>
      </c>
      <c r="C7563" s="37" t="str">
        <f t="array" ref="C7563">IFERROR(XLOOKUP(A7563,'Asignacion Dic'!A:A,'Asignacion Dic'!B:B))</f>
        <v>EC-05</v>
      </c>
      <c r="D7563" s="38">
        <v>45628.82765046296</v>
      </c>
      <c r="E7563" s="36" t="s">
        <v>391</v>
      </c>
      <c r="F7563" s="37" t="str">
        <f t="array" ref="F7563">IFERROR(XLOOKUP(E7563,Operadores!A:A,Operadores!B:B))</f>
        <v>HERVIC02</v>
      </c>
      <c r="G7563" s="36" t="s">
        <v>42</v>
      </c>
      <c r="H7563" s="39">
        <v>19.82101</v>
      </c>
      <c r="I7563" s="40">
        <v>520.0</v>
      </c>
      <c r="J7563" s="41">
        <f t="shared" si="5"/>
        <v>10306.9252</v>
      </c>
      <c r="K7563" s="37" t="str">
        <f t="array" ref="K7563">IFERROR(XLOOKUP(G7563,'Tipo de carga'!A:A,'Tipo de carga'!B:B))</f>
        <v>Autoabasto</v>
      </c>
      <c r="L7563" s="37">
        <f t="shared" si="2"/>
        <v>49</v>
      </c>
      <c r="M7563" s="37">
        <f t="shared" si="3"/>
        <v>2</v>
      </c>
      <c r="N7563" s="37">
        <f t="shared" si="4"/>
        <v>12</v>
      </c>
      <c r="O7563" s="37" t="str">
        <f t="array" ref="O7563">IFERROR(XLOOKUP(K7563,'Tipo de carga'!B:B,'Tipo de carga'!C:C))</f>
        <v>Diesel</v>
      </c>
    </row>
    <row r="7564">
      <c r="A7564" s="36">
        <v>1887.0</v>
      </c>
      <c r="B7564" s="37" t="str">
        <f t="array" ref="B7564">IFERROR(XLOOKUP(A7564,'Asignacion Dic'!A:A,'Asignacion Dic'!C:C))</f>
        <v>Circuitos</v>
      </c>
      <c r="C7564" s="37" t="str">
        <f t="array" ref="C7564">IFERROR(XLOOKUP(A7564,'Asignacion Dic'!A:A,'Asignacion Dic'!B:B))</f>
        <v>EC-03</v>
      </c>
      <c r="D7564" s="38">
        <v>45628.80328703704</v>
      </c>
      <c r="E7564" s="36" t="s">
        <v>279</v>
      </c>
      <c r="F7564" s="37" t="str">
        <f t="array" ref="F7564">IFERROR(XLOOKUP(E7564,Operadores!A:A,Operadores!B:B))</f>
        <v>NARCA</v>
      </c>
      <c r="G7564" s="36" t="s">
        <v>42</v>
      </c>
      <c r="H7564" s="39">
        <v>19.82101</v>
      </c>
      <c r="I7564" s="40">
        <v>615.0</v>
      </c>
      <c r="J7564" s="41">
        <f t="shared" si="5"/>
        <v>12189.92115</v>
      </c>
      <c r="K7564" s="37" t="str">
        <f t="array" ref="K7564">IFERROR(XLOOKUP(G7564,'Tipo de carga'!A:A,'Tipo de carga'!B:B))</f>
        <v>Autoabasto</v>
      </c>
      <c r="L7564" s="37">
        <f t="shared" si="2"/>
        <v>49</v>
      </c>
      <c r="M7564" s="37">
        <f t="shared" si="3"/>
        <v>2</v>
      </c>
      <c r="N7564" s="37">
        <f t="shared" si="4"/>
        <v>12</v>
      </c>
      <c r="O7564" s="37" t="str">
        <f t="array" ref="O7564">IFERROR(XLOOKUP(K7564,'Tipo de carga'!B:B,'Tipo de carga'!C:C))</f>
        <v>Diesel</v>
      </c>
    </row>
    <row r="7565">
      <c r="A7565" s="36">
        <v>1736.0</v>
      </c>
      <c r="B7565" s="37" t="str">
        <f t="array" ref="B7565">IFERROR(XLOOKUP(A7565,'Asignacion Dic'!A:A,'Asignacion Dic'!C:C))</f>
        <v>Wm Full</v>
      </c>
      <c r="C7565" s="37" t="str">
        <f t="array" ref="C7565">IFERROR(XLOOKUP(A7565,'Asignacion Dic'!A:A,'Asignacion Dic'!B:B))</f>
        <v>EC-08</v>
      </c>
      <c r="D7565" s="38">
        <v>45628.73420138889</v>
      </c>
      <c r="E7565" s="36" t="s">
        <v>476</v>
      </c>
      <c r="F7565" s="37" t="str">
        <f t="array" ref="F7565">IFERROR(XLOOKUP(E7565,Operadores!A:A,Operadores!B:B))</f>
        <v>VILJE</v>
      </c>
      <c r="G7565" s="36" t="s">
        <v>42</v>
      </c>
      <c r="H7565" s="39">
        <v>19.82101</v>
      </c>
      <c r="I7565" s="40">
        <v>395.0</v>
      </c>
      <c r="J7565" s="41">
        <f t="shared" si="5"/>
        <v>7829.29895</v>
      </c>
      <c r="K7565" s="37" t="str">
        <f t="array" ref="K7565">IFERROR(XLOOKUP(G7565,'Tipo de carga'!A:A,'Tipo de carga'!B:B))</f>
        <v>Autoabasto</v>
      </c>
      <c r="L7565" s="37">
        <f t="shared" si="2"/>
        <v>49</v>
      </c>
      <c r="M7565" s="37">
        <f t="shared" si="3"/>
        <v>2</v>
      </c>
      <c r="N7565" s="37">
        <f t="shared" si="4"/>
        <v>12</v>
      </c>
      <c r="O7565" s="37" t="str">
        <f t="array" ref="O7565">IFERROR(XLOOKUP(K7565,'Tipo de carga'!B:B,'Tipo de carga'!C:C))</f>
        <v>Diesel</v>
      </c>
    </row>
    <row r="7566">
      <c r="A7566" s="36">
        <v>1826.0</v>
      </c>
      <c r="B7566" s="37" t="str">
        <f t="array" ref="B7566">IFERROR(XLOOKUP(A7566,'Asignacion Dic'!A:A,'Asignacion Dic'!C:C))</f>
        <v>Wm Full</v>
      </c>
      <c r="C7566" s="37" t="str">
        <f t="array" ref="C7566">IFERROR(XLOOKUP(A7566,'Asignacion Dic'!A:A,'Asignacion Dic'!B:B))</f>
        <v>EC-08</v>
      </c>
      <c r="D7566" s="38">
        <v>45628.6121412037</v>
      </c>
      <c r="E7566" s="36" t="s">
        <v>298</v>
      </c>
      <c r="F7566" s="37" t="str">
        <f t="array" ref="F7566">IFERROR(XLOOKUP(E7566,Operadores!A:A,Operadores!B:B))</f>
        <v>MORFRE01</v>
      </c>
      <c r="G7566" s="36" t="s">
        <v>42</v>
      </c>
      <c r="H7566" s="39">
        <v>19.82101</v>
      </c>
      <c r="I7566" s="40">
        <v>429.0</v>
      </c>
      <c r="J7566" s="41">
        <f t="shared" si="5"/>
        <v>8503.21329</v>
      </c>
      <c r="K7566" s="37" t="str">
        <f t="array" ref="K7566">IFERROR(XLOOKUP(G7566,'Tipo de carga'!A:A,'Tipo de carga'!B:B))</f>
        <v>Autoabasto</v>
      </c>
      <c r="L7566" s="37">
        <f t="shared" si="2"/>
        <v>49</v>
      </c>
      <c r="M7566" s="37">
        <f t="shared" si="3"/>
        <v>2</v>
      </c>
      <c r="N7566" s="37">
        <f t="shared" si="4"/>
        <v>12</v>
      </c>
      <c r="O7566" s="37" t="str">
        <f t="array" ref="O7566">IFERROR(XLOOKUP(K7566,'Tipo de carga'!B:B,'Tipo de carga'!C:C))</f>
        <v>Diesel</v>
      </c>
    </row>
    <row r="7567">
      <c r="A7567" s="36">
        <v>2013.0</v>
      </c>
      <c r="B7567" s="37" t="str">
        <f t="array" ref="B7567">IFERROR(XLOOKUP(A7567,'Asignacion Dic'!A:A,'Asignacion Dic'!C:C))</f>
        <v>MeLi Dedicado Merida</v>
      </c>
      <c r="C7567" s="37" t="str">
        <f t="array" ref="C7567">IFERROR(XLOOKUP(A7567,'Asignacion Dic'!A:A,'Asignacion Dic'!B:B))</f>
        <v>EC-05</v>
      </c>
      <c r="D7567" s="38">
        <v>45628.60633101852</v>
      </c>
      <c r="E7567" s="36" t="s">
        <v>556</v>
      </c>
      <c r="F7567" s="37" t="str">
        <f t="array" ref="F7567">IFERROR(XLOOKUP(E7567,Operadores!A:A,Operadores!B:B))</f>
        <v>MONJON</v>
      </c>
      <c r="G7567" s="36" t="s">
        <v>42</v>
      </c>
      <c r="H7567" s="39">
        <v>19.82101</v>
      </c>
      <c r="I7567" s="40">
        <v>252.0</v>
      </c>
      <c r="J7567" s="41">
        <f t="shared" si="5"/>
        <v>4994.89452</v>
      </c>
      <c r="K7567" s="37" t="str">
        <f t="array" ref="K7567">IFERROR(XLOOKUP(G7567,'Tipo de carga'!A:A,'Tipo de carga'!B:B))</f>
        <v>Autoabasto</v>
      </c>
      <c r="L7567" s="37">
        <f t="shared" si="2"/>
        <v>49</v>
      </c>
      <c r="M7567" s="37">
        <f t="shared" si="3"/>
        <v>2</v>
      </c>
      <c r="N7567" s="37">
        <f t="shared" si="4"/>
        <v>12</v>
      </c>
      <c r="O7567" s="37" t="str">
        <f t="array" ref="O7567">IFERROR(XLOOKUP(K7567,'Tipo de carga'!B:B,'Tipo de carga'!C:C))</f>
        <v>Diesel</v>
      </c>
    </row>
    <row r="7568">
      <c r="A7568" s="36">
        <v>1758.0</v>
      </c>
      <c r="B7568" s="37" t="str">
        <f t="array" ref="B7568">IFERROR(XLOOKUP(A7568,'Asignacion Dic'!A:A,'Asignacion Dic'!C:C))</f>
        <v>Wm Full</v>
      </c>
      <c r="C7568" s="37" t="str">
        <f t="array" ref="C7568">IFERROR(XLOOKUP(A7568,'Asignacion Dic'!A:A,'Asignacion Dic'!B:B))</f>
        <v>EC-08</v>
      </c>
      <c r="D7568" s="38">
        <v>45628.60328703704</v>
      </c>
      <c r="E7568" s="36" t="s">
        <v>296</v>
      </c>
      <c r="F7568" s="37" t="str">
        <f t="array" ref="F7568">IFERROR(XLOOKUP(E7568,Operadores!A:A,Operadores!B:B))</f>
        <v>PINGUA</v>
      </c>
      <c r="G7568" s="36" t="s">
        <v>42</v>
      </c>
      <c r="H7568" s="39">
        <v>19.82101</v>
      </c>
      <c r="I7568" s="40">
        <v>358.0</v>
      </c>
      <c r="J7568" s="41">
        <f t="shared" si="5"/>
        <v>7095.92158</v>
      </c>
      <c r="K7568" s="37" t="str">
        <f t="array" ref="K7568">IFERROR(XLOOKUP(G7568,'Tipo de carga'!A:A,'Tipo de carga'!B:B))</f>
        <v>Autoabasto</v>
      </c>
      <c r="L7568" s="37">
        <f t="shared" si="2"/>
        <v>49</v>
      </c>
      <c r="M7568" s="37">
        <f t="shared" si="3"/>
        <v>2</v>
      </c>
      <c r="N7568" s="37">
        <f t="shared" si="4"/>
        <v>12</v>
      </c>
      <c r="O7568" s="37" t="str">
        <f t="array" ref="O7568">IFERROR(XLOOKUP(K7568,'Tipo de carga'!B:B,'Tipo de carga'!C:C))</f>
        <v>Diesel</v>
      </c>
    </row>
    <row r="7569">
      <c r="A7569" s="36">
        <v>1701.0</v>
      </c>
      <c r="B7569" s="37" t="str">
        <f t="array" ref="B7569">IFERROR(XLOOKUP(A7569,'Asignacion Dic'!A:A,'Asignacion Dic'!C:C))</f>
        <v>Wm Full</v>
      </c>
      <c r="C7569" s="37" t="str">
        <f t="array" ref="C7569">IFERROR(XLOOKUP(A7569,'Asignacion Dic'!A:A,'Asignacion Dic'!B:B))</f>
        <v>EC-08</v>
      </c>
      <c r="D7569" s="38">
        <v>45628.59038194444</v>
      </c>
      <c r="E7569" s="36" t="s">
        <v>521</v>
      </c>
      <c r="F7569" s="37" t="str">
        <f t="array" ref="F7569">IFERROR(XLOOKUP(E7569,Operadores!A:A,Operadores!B:B))</f>
        <v>COPJAI</v>
      </c>
      <c r="G7569" s="36" t="s">
        <v>42</v>
      </c>
      <c r="H7569" s="39">
        <v>19.82101</v>
      </c>
      <c r="I7569" s="40">
        <v>446.0</v>
      </c>
      <c r="J7569" s="41">
        <f t="shared" si="5"/>
        <v>8840.17046</v>
      </c>
      <c r="K7569" s="37" t="str">
        <f t="array" ref="K7569">IFERROR(XLOOKUP(G7569,'Tipo de carga'!A:A,'Tipo de carga'!B:B))</f>
        <v>Autoabasto</v>
      </c>
      <c r="L7569" s="37">
        <f t="shared" si="2"/>
        <v>49</v>
      </c>
      <c r="M7569" s="37">
        <f t="shared" si="3"/>
        <v>2</v>
      </c>
      <c r="N7569" s="37">
        <f t="shared" si="4"/>
        <v>12</v>
      </c>
      <c r="O7569" s="37" t="str">
        <f t="array" ref="O7569">IFERROR(XLOOKUP(K7569,'Tipo de carga'!B:B,'Tipo de carga'!C:C))</f>
        <v>Diesel</v>
      </c>
    </row>
    <row r="7570">
      <c r="A7570" s="36">
        <v>2020.0</v>
      </c>
      <c r="B7570" s="37" t="str">
        <f t="array" ref="B7570">IFERROR(XLOOKUP(A7570,'Asignacion Dic'!A:A,'Asignacion Dic'!C:C))</f>
        <v>MeLi Dedicado Merida</v>
      </c>
      <c r="C7570" s="37" t="str">
        <f t="array" ref="C7570">IFERROR(XLOOKUP(A7570,'Asignacion Dic'!A:A,'Asignacion Dic'!B:B))</f>
        <v>EC-05</v>
      </c>
      <c r="D7570" s="38">
        <v>45628.48075231481</v>
      </c>
      <c r="E7570" s="36" t="s">
        <v>164</v>
      </c>
      <c r="F7570" s="37" t="str">
        <f t="array" ref="F7570">IFERROR(XLOOKUP(E7570,Operadores!A:A,Operadores!B:B))</f>
        <v>MUÑOSC</v>
      </c>
      <c r="G7570" s="36" t="s">
        <v>42</v>
      </c>
      <c r="H7570" s="39">
        <v>19.82101</v>
      </c>
      <c r="I7570" s="40">
        <v>235.0</v>
      </c>
      <c r="J7570" s="41">
        <f t="shared" si="5"/>
        <v>4657.93735</v>
      </c>
      <c r="K7570" s="37" t="str">
        <f t="array" ref="K7570">IFERROR(XLOOKUP(G7570,'Tipo de carga'!A:A,'Tipo de carga'!B:B))</f>
        <v>Autoabasto</v>
      </c>
      <c r="L7570" s="37">
        <f t="shared" si="2"/>
        <v>49</v>
      </c>
      <c r="M7570" s="37">
        <f t="shared" si="3"/>
        <v>2</v>
      </c>
      <c r="N7570" s="37">
        <f t="shared" si="4"/>
        <v>12</v>
      </c>
      <c r="O7570" s="37" t="str">
        <f t="array" ref="O7570">IFERROR(XLOOKUP(K7570,'Tipo de carga'!B:B,'Tipo de carga'!C:C))</f>
        <v>Diesel</v>
      </c>
    </row>
    <row r="7571">
      <c r="A7571" s="36">
        <v>1819.0</v>
      </c>
      <c r="B7571" s="37" t="str">
        <f t="array" ref="B7571">IFERROR(XLOOKUP(A7571,'Asignacion Dic'!A:A,'Asignacion Dic'!C:C))</f>
        <v>Wm Full</v>
      </c>
      <c r="C7571" s="37" t="str">
        <f t="array" ref="C7571">IFERROR(XLOOKUP(A7571,'Asignacion Dic'!A:A,'Asignacion Dic'!B:B))</f>
        <v>EC-08</v>
      </c>
      <c r="D7571" s="38">
        <v>45628.47871527778</v>
      </c>
      <c r="E7571" s="36" t="s">
        <v>287</v>
      </c>
      <c r="F7571" s="37" t="str">
        <f t="array" ref="F7571">IFERROR(XLOOKUP(E7571,Operadores!A:A,Operadores!B:B))</f>
        <v>ALVGAB</v>
      </c>
      <c r="G7571" s="36" t="s">
        <v>42</v>
      </c>
      <c r="H7571" s="39">
        <v>19.82101</v>
      </c>
      <c r="I7571" s="40">
        <v>412.0</v>
      </c>
      <c r="J7571" s="41">
        <f t="shared" si="5"/>
        <v>8166.25612</v>
      </c>
      <c r="K7571" s="37" t="str">
        <f t="array" ref="K7571">IFERROR(XLOOKUP(G7571,'Tipo de carga'!A:A,'Tipo de carga'!B:B))</f>
        <v>Autoabasto</v>
      </c>
      <c r="L7571" s="37">
        <f t="shared" si="2"/>
        <v>49</v>
      </c>
      <c r="M7571" s="37">
        <f t="shared" si="3"/>
        <v>2</v>
      </c>
      <c r="N7571" s="37">
        <f t="shared" si="4"/>
        <v>12</v>
      </c>
      <c r="O7571" s="37" t="str">
        <f t="array" ref="O7571">IFERROR(XLOOKUP(K7571,'Tipo de carga'!B:B,'Tipo de carga'!C:C))</f>
        <v>Diesel</v>
      </c>
    </row>
    <row r="7572">
      <c r="A7572" s="36">
        <v>1996.0</v>
      </c>
      <c r="B7572" s="37" t="str">
        <f t="array" ref="B7572">IFERROR(XLOOKUP(A7572,'Asignacion Dic'!A:A,'Asignacion Dic'!C:C))</f>
        <v>MeLi Dedicado Merida</v>
      </c>
      <c r="C7572" s="37" t="str">
        <f t="array" ref="C7572">IFERROR(XLOOKUP(A7572,'Asignacion Dic'!A:A,'Asignacion Dic'!B:B))</f>
        <v>EC-05</v>
      </c>
      <c r="D7572" s="38">
        <v>45628.47069444445</v>
      </c>
      <c r="E7572" s="36" t="s">
        <v>620</v>
      </c>
      <c r="F7572" s="37" t="str">
        <f t="array" ref="F7572">IFERROR(XLOOKUP(E7572,Operadores!A:A,Operadores!B:B))</f>
        <v>MACJAI</v>
      </c>
      <c r="G7572" s="36" t="s">
        <v>42</v>
      </c>
      <c r="H7572" s="39">
        <v>19.82101</v>
      </c>
      <c r="I7572" s="40">
        <v>382.0</v>
      </c>
      <c r="J7572" s="41">
        <f t="shared" si="5"/>
        <v>7571.62582</v>
      </c>
      <c r="K7572" s="37" t="str">
        <f t="array" ref="K7572">IFERROR(XLOOKUP(G7572,'Tipo de carga'!A:A,'Tipo de carga'!B:B))</f>
        <v>Autoabasto</v>
      </c>
      <c r="L7572" s="37">
        <f t="shared" si="2"/>
        <v>49</v>
      </c>
      <c r="M7572" s="37">
        <f t="shared" si="3"/>
        <v>2</v>
      </c>
      <c r="N7572" s="37">
        <f t="shared" si="4"/>
        <v>12</v>
      </c>
      <c r="O7572" s="37" t="str">
        <f t="array" ref="O7572">IFERROR(XLOOKUP(K7572,'Tipo de carga'!B:B,'Tipo de carga'!C:C))</f>
        <v>Diesel</v>
      </c>
    </row>
    <row r="7573">
      <c r="A7573" s="36">
        <v>1761.0</v>
      </c>
      <c r="B7573" s="37" t="str">
        <f t="array" ref="B7573">IFERROR(XLOOKUP(A7573,'Asignacion Dic'!A:A,'Asignacion Dic'!C:C))</f>
        <v>Wm Full</v>
      </c>
      <c r="C7573" s="37" t="str">
        <f t="array" ref="C7573">IFERROR(XLOOKUP(A7573,'Asignacion Dic'!A:A,'Asignacion Dic'!B:B))</f>
        <v>EC-08</v>
      </c>
      <c r="D7573" s="38">
        <v>45628.45346064815</v>
      </c>
      <c r="E7573" s="36" t="s">
        <v>278</v>
      </c>
      <c r="F7573" s="37" t="str">
        <f t="array" ref="F7573">IFERROR(XLOOKUP(E7573,Operadores!A:A,Operadores!B:B))</f>
        <v>RAMBAR</v>
      </c>
      <c r="G7573" s="36" t="s">
        <v>42</v>
      </c>
      <c r="H7573" s="39">
        <v>19.82101</v>
      </c>
      <c r="I7573" s="40">
        <v>389.0</v>
      </c>
      <c r="J7573" s="41">
        <f t="shared" si="5"/>
        <v>7710.37289</v>
      </c>
      <c r="K7573" s="37" t="str">
        <f t="array" ref="K7573">IFERROR(XLOOKUP(G7573,'Tipo de carga'!A:A,'Tipo de carga'!B:B))</f>
        <v>Autoabasto</v>
      </c>
      <c r="L7573" s="37">
        <f t="shared" si="2"/>
        <v>49</v>
      </c>
      <c r="M7573" s="37">
        <f t="shared" si="3"/>
        <v>2</v>
      </c>
      <c r="N7573" s="37">
        <f t="shared" si="4"/>
        <v>12</v>
      </c>
      <c r="O7573" s="37" t="str">
        <f t="array" ref="O7573">IFERROR(XLOOKUP(K7573,'Tipo de carga'!B:B,'Tipo de carga'!C:C))</f>
        <v>Diesel</v>
      </c>
    </row>
    <row r="7574">
      <c r="A7574" s="36">
        <v>1722.0</v>
      </c>
      <c r="B7574" s="37" t="str">
        <f t="array" ref="B7574">IFERROR(XLOOKUP(A7574,'Asignacion Dic'!A:A,'Asignacion Dic'!C:C))</f>
        <v>Wm Full</v>
      </c>
      <c r="C7574" s="37" t="str">
        <f t="array" ref="C7574">IFERROR(XLOOKUP(A7574,'Asignacion Dic'!A:A,'Asignacion Dic'!B:B))</f>
        <v>EC-08</v>
      </c>
      <c r="D7574" s="38">
        <v>45628.4366087963</v>
      </c>
      <c r="E7574" s="36" t="s">
        <v>471</v>
      </c>
      <c r="F7574" s="37" t="str">
        <f t="array" ref="F7574">IFERROR(XLOOKUP(E7574,Operadores!A:A,Operadores!B:B))</f>
        <v>RICFRA</v>
      </c>
      <c r="G7574" s="36" t="s">
        <v>42</v>
      </c>
      <c r="H7574" s="39">
        <v>19.82101</v>
      </c>
      <c r="I7574" s="40">
        <v>445.0</v>
      </c>
      <c r="J7574" s="41">
        <f t="shared" si="5"/>
        <v>8820.34945</v>
      </c>
      <c r="K7574" s="37" t="str">
        <f t="array" ref="K7574">IFERROR(XLOOKUP(G7574,'Tipo de carga'!A:A,'Tipo de carga'!B:B))</f>
        <v>Autoabasto</v>
      </c>
      <c r="L7574" s="37">
        <f t="shared" si="2"/>
        <v>49</v>
      </c>
      <c r="M7574" s="37">
        <f t="shared" si="3"/>
        <v>2</v>
      </c>
      <c r="N7574" s="37">
        <f t="shared" si="4"/>
        <v>12</v>
      </c>
      <c r="O7574" s="37" t="str">
        <f t="array" ref="O7574">IFERROR(XLOOKUP(K7574,'Tipo de carga'!B:B,'Tipo de carga'!C:C))</f>
        <v>Diesel</v>
      </c>
    </row>
    <row r="7575">
      <c r="A7575" s="36">
        <v>2019.0</v>
      </c>
      <c r="B7575" s="37" t="str">
        <f t="array" ref="B7575">IFERROR(XLOOKUP(A7575,'Asignacion Dic'!A:A,'Asignacion Dic'!C:C))</f>
        <v>MeLi Asignado TD</v>
      </c>
      <c r="C7575" s="37" t="str">
        <f t="array" ref="C7575">IFERROR(XLOOKUP(A7575,'Asignacion Dic'!A:A,'Asignacion Dic'!B:B))</f>
        <v>EC-05</v>
      </c>
      <c r="D7575" s="38">
        <v>45628.29934027778</v>
      </c>
      <c r="E7575" s="36" t="s">
        <v>598</v>
      </c>
      <c r="F7575" s="37" t="str">
        <f t="array" ref="F7575">IFERROR(XLOOKUP(E7575,Operadores!A:A,Operadores!B:B))</f>
        <v>CRUDAN</v>
      </c>
      <c r="G7575" s="36" t="s">
        <v>42</v>
      </c>
      <c r="H7575" s="39">
        <v>19.82101</v>
      </c>
      <c r="I7575" s="40">
        <v>543.0</v>
      </c>
      <c r="J7575" s="41">
        <f t="shared" si="5"/>
        <v>10762.80843</v>
      </c>
      <c r="K7575" s="37" t="str">
        <f t="array" ref="K7575">IFERROR(XLOOKUP(G7575,'Tipo de carga'!A:A,'Tipo de carga'!B:B))</f>
        <v>Autoabasto</v>
      </c>
      <c r="L7575" s="37">
        <f t="shared" si="2"/>
        <v>49</v>
      </c>
      <c r="M7575" s="37">
        <f t="shared" si="3"/>
        <v>2</v>
      </c>
      <c r="N7575" s="37">
        <f t="shared" si="4"/>
        <v>12</v>
      </c>
      <c r="O7575" s="37" t="str">
        <f t="array" ref="O7575">IFERROR(XLOOKUP(K7575,'Tipo de carga'!B:B,'Tipo de carga'!C:C))</f>
        <v>Diesel</v>
      </c>
    </row>
    <row r="7576">
      <c r="A7576" s="36">
        <v>2014.0</v>
      </c>
      <c r="B7576" s="37" t="str">
        <f t="array" ref="B7576">IFERROR(XLOOKUP(A7576,'Asignacion Dic'!A:A,'Asignacion Dic'!C:C))</f>
        <v>MeLi Asignado TD</v>
      </c>
      <c r="C7576" s="37" t="str">
        <f t="array" ref="C7576">IFERROR(XLOOKUP(A7576,'Asignacion Dic'!A:A,'Asignacion Dic'!B:B))</f>
        <v>EC-05</v>
      </c>
      <c r="D7576" s="38">
        <v>45628.27715277778</v>
      </c>
      <c r="E7576" s="36" t="s">
        <v>582</v>
      </c>
      <c r="F7576" s="37" t="str">
        <f t="array" ref="F7576">IFERROR(XLOOKUP(E7576,Operadores!A:A,Operadores!B:B))</f>
        <v>ESTAN</v>
      </c>
      <c r="G7576" s="36" t="s">
        <v>42</v>
      </c>
      <c r="H7576" s="39">
        <v>19.82101</v>
      </c>
      <c r="I7576" s="40">
        <v>387.0</v>
      </c>
      <c r="J7576" s="41">
        <f t="shared" si="5"/>
        <v>7670.73087</v>
      </c>
      <c r="K7576" s="37" t="str">
        <f t="array" ref="K7576">IFERROR(XLOOKUP(G7576,'Tipo de carga'!A:A,'Tipo de carga'!B:B))</f>
        <v>Autoabasto</v>
      </c>
      <c r="L7576" s="37">
        <f t="shared" si="2"/>
        <v>49</v>
      </c>
      <c r="M7576" s="37">
        <f t="shared" si="3"/>
        <v>2</v>
      </c>
      <c r="N7576" s="37">
        <f t="shared" si="4"/>
        <v>12</v>
      </c>
      <c r="O7576" s="37" t="str">
        <f t="array" ref="O7576">IFERROR(XLOOKUP(K7576,'Tipo de carga'!B:B,'Tipo de carga'!C:C))</f>
        <v>Diesel</v>
      </c>
    </row>
    <row r="7577">
      <c r="A7577" s="36">
        <v>1999.0</v>
      </c>
      <c r="B7577" s="37" t="str">
        <f t="array" ref="B7577">IFERROR(XLOOKUP(A7577,'Asignacion Dic'!A:A,'Asignacion Dic'!C:C))</f>
        <v>MeLi Dedicado Merida</v>
      </c>
      <c r="C7577" s="37" t="str">
        <f t="array" ref="C7577">IFERROR(XLOOKUP(A7577,'Asignacion Dic'!A:A,'Asignacion Dic'!B:B))</f>
        <v>EC-05</v>
      </c>
      <c r="D7577" s="38">
        <v>45628.07633101852</v>
      </c>
      <c r="E7577" s="36" t="s">
        <v>543</v>
      </c>
      <c r="F7577" s="37" t="str">
        <f t="array" ref="F7577">IFERROR(XLOOKUP(E7577,Operadores!A:A,Operadores!B:B))</f>
        <v>CAMJOS</v>
      </c>
      <c r="G7577" s="36" t="s">
        <v>42</v>
      </c>
      <c r="H7577" s="39">
        <v>19.82101</v>
      </c>
      <c r="I7577" s="40">
        <v>447.0</v>
      </c>
      <c r="J7577" s="41">
        <f t="shared" si="5"/>
        <v>8859.99147</v>
      </c>
      <c r="K7577" s="37" t="str">
        <f t="array" ref="K7577">IFERROR(XLOOKUP(G7577,'Tipo de carga'!A:A,'Tipo de carga'!B:B))</f>
        <v>Autoabasto</v>
      </c>
      <c r="L7577" s="37">
        <f t="shared" si="2"/>
        <v>49</v>
      </c>
      <c r="M7577" s="37">
        <f t="shared" si="3"/>
        <v>2</v>
      </c>
      <c r="N7577" s="37">
        <f t="shared" si="4"/>
        <v>12</v>
      </c>
      <c r="O7577" s="37" t="str">
        <f t="array" ref="O7577">IFERROR(XLOOKUP(K7577,'Tipo de carga'!B:B,'Tipo de carga'!C:C))</f>
        <v>Diesel</v>
      </c>
    </row>
    <row r="7578">
      <c r="A7578" s="36">
        <v>2025.0</v>
      </c>
      <c r="B7578" s="37" t="str">
        <f t="array" ref="B7578">IFERROR(XLOOKUP(A7578,'Asignacion Dic'!A:A,'Asignacion Dic'!C:C))</f>
        <v>MeLi Dedicado TD</v>
      </c>
      <c r="C7578" s="37" t="str">
        <f t="array" ref="C7578">IFERROR(XLOOKUP(A7578,'Asignacion Dic'!A:A,'Asignacion Dic'!B:B))</f>
        <v>EC-05</v>
      </c>
      <c r="D7578" s="38">
        <v>45628.15625</v>
      </c>
      <c r="E7578" s="36" t="s">
        <v>485</v>
      </c>
      <c r="F7578" s="37" t="str">
        <f t="array" ref="F7578">IFERROR(XLOOKUP(E7578,Operadores!A:A,Operadores!B:B))</f>
        <v>HERROD</v>
      </c>
      <c r="G7578" s="36" t="s">
        <v>425</v>
      </c>
      <c r="H7578" s="39">
        <v>25.47</v>
      </c>
      <c r="I7578" s="40">
        <v>424.0</v>
      </c>
      <c r="J7578" s="41">
        <f t="shared" si="5"/>
        <v>10799.28</v>
      </c>
      <c r="K7578" s="37" t="str">
        <f t="array" ref="K7578">IFERROR(XLOOKUP(G7578,'Tipo de carga'!A:A,'Tipo de carga'!B:B))</f>
        <v>Ticket</v>
      </c>
      <c r="L7578" s="37">
        <f t="shared" si="2"/>
        <v>49</v>
      </c>
      <c r="M7578" s="37">
        <f t="shared" si="3"/>
        <v>2</v>
      </c>
      <c r="N7578" s="37">
        <f t="shared" si="4"/>
        <v>12</v>
      </c>
      <c r="O7578" s="37" t="str">
        <f t="array" ref="O7578">IFERROR(XLOOKUP(K7578,'Tipo de carga'!B:B,'Tipo de carga'!C:C))</f>
        <v>Diesel</v>
      </c>
    </row>
    <row r="7579">
      <c r="A7579" s="36">
        <v>1882.0</v>
      </c>
      <c r="B7579" s="37" t="str">
        <f t="array" ref="B7579">IFERROR(XLOOKUP(A7579,'Asignacion Dic'!A:A,'Asignacion Dic'!C:C))</f>
        <v>Sayer Sencillo</v>
      </c>
      <c r="C7579" s="37" t="str">
        <f t="array" ref="C7579">IFERROR(XLOOKUP(A7579,'Asignacion Dic'!A:A,'Asignacion Dic'!B:B))</f>
        <v>EC-04</v>
      </c>
      <c r="D7579" s="38">
        <v>45628.208333333336</v>
      </c>
      <c r="E7579" s="36" t="s">
        <v>49</v>
      </c>
      <c r="F7579" s="37" t="str">
        <f t="array" ref="F7579">IFERROR(XLOOKUP(E7579,Operadores!A:A,Operadores!B:B))</f>
        <v>FABMA</v>
      </c>
      <c r="G7579" s="36" t="s">
        <v>425</v>
      </c>
      <c r="H7579" s="39">
        <v>25.35</v>
      </c>
      <c r="I7579" s="40">
        <v>378.0</v>
      </c>
      <c r="J7579" s="41">
        <f t="shared" si="5"/>
        <v>9582.3</v>
      </c>
      <c r="K7579" s="37" t="str">
        <f t="array" ref="K7579">IFERROR(XLOOKUP(G7579,'Tipo de carga'!A:A,'Tipo de carga'!B:B))</f>
        <v>Ticket</v>
      </c>
      <c r="L7579" s="37">
        <f t="shared" si="2"/>
        <v>49</v>
      </c>
      <c r="M7579" s="37">
        <f t="shared" si="3"/>
        <v>2</v>
      </c>
      <c r="N7579" s="37">
        <f t="shared" si="4"/>
        <v>12</v>
      </c>
      <c r="O7579" s="37" t="str">
        <f t="array" ref="O7579">IFERROR(XLOOKUP(K7579,'Tipo de carga'!B:B,'Tipo de carga'!C:C))</f>
        <v>Diesel</v>
      </c>
    </row>
    <row r="7580">
      <c r="A7580" s="36">
        <v>2015.0</v>
      </c>
      <c r="B7580" s="37" t="str">
        <f t="array" ref="B7580">IFERROR(XLOOKUP(A7580,'Asignacion Dic'!A:A,'Asignacion Dic'!C:C))</f>
        <v>MeLi Asignado TD</v>
      </c>
      <c r="C7580" s="37" t="str">
        <f t="array" ref="C7580">IFERROR(XLOOKUP(A7580,'Asignacion Dic'!A:A,'Asignacion Dic'!B:B))</f>
        <v>EC-05</v>
      </c>
      <c r="D7580" s="38">
        <v>45628.29513888889</v>
      </c>
      <c r="E7580" s="36" t="s">
        <v>561</v>
      </c>
      <c r="F7580" s="37" t="str">
        <f t="array" ref="F7580">IFERROR(XLOOKUP(E7580,Operadores!A:A,Operadores!B:B))</f>
        <v>VILYON</v>
      </c>
      <c r="G7580" s="36" t="s">
        <v>425</v>
      </c>
      <c r="H7580" s="39">
        <v>26.15</v>
      </c>
      <c r="I7580" s="40">
        <v>275.0</v>
      </c>
      <c r="J7580" s="41">
        <f t="shared" si="5"/>
        <v>7191.25</v>
      </c>
      <c r="K7580" s="37" t="str">
        <f t="array" ref="K7580">IFERROR(XLOOKUP(G7580,'Tipo de carga'!A:A,'Tipo de carga'!B:B))</f>
        <v>Ticket</v>
      </c>
      <c r="L7580" s="37">
        <f t="shared" si="2"/>
        <v>49</v>
      </c>
      <c r="M7580" s="37">
        <f t="shared" si="3"/>
        <v>2</v>
      </c>
      <c r="N7580" s="37">
        <f t="shared" si="4"/>
        <v>12</v>
      </c>
      <c r="O7580" s="37" t="str">
        <f t="array" ref="O7580">IFERROR(XLOOKUP(K7580,'Tipo de carga'!B:B,'Tipo de carga'!C:C))</f>
        <v>Diesel</v>
      </c>
    </row>
    <row r="7581">
      <c r="A7581" s="36">
        <v>1967.0</v>
      </c>
      <c r="B7581" s="37" t="str">
        <f t="array" ref="B7581">IFERROR(XLOOKUP(A7581,'Asignacion Dic'!A:A,'Asignacion Dic'!C:C))</f>
        <v>Sayer Sencillo</v>
      </c>
      <c r="C7581" s="37" t="str">
        <f t="array" ref="C7581">IFERROR(XLOOKUP(A7581,'Asignacion Dic'!A:A,'Asignacion Dic'!B:B))</f>
        <v>EC-04</v>
      </c>
      <c r="D7581" s="38">
        <v>45628.61597222222</v>
      </c>
      <c r="E7581" s="36" t="s">
        <v>30</v>
      </c>
      <c r="F7581" s="37" t="str">
        <f t="array" ref="F7581">IFERROR(XLOOKUP(E7581,Operadores!A:A,Operadores!B:B))</f>
        <v>BARMIGX</v>
      </c>
      <c r="G7581" s="36" t="s">
        <v>425</v>
      </c>
      <c r="H7581" s="39">
        <v>26.69</v>
      </c>
      <c r="I7581" s="40">
        <v>180.0</v>
      </c>
      <c r="J7581" s="41">
        <f t="shared" si="5"/>
        <v>4804.2</v>
      </c>
      <c r="K7581" s="37" t="str">
        <f t="array" ref="K7581">IFERROR(XLOOKUP(G7581,'Tipo de carga'!A:A,'Tipo de carga'!B:B))</f>
        <v>Ticket</v>
      </c>
      <c r="L7581" s="37">
        <f t="shared" si="2"/>
        <v>49</v>
      </c>
      <c r="M7581" s="37">
        <f t="shared" si="3"/>
        <v>2</v>
      </c>
      <c r="N7581" s="37">
        <f t="shared" si="4"/>
        <v>12</v>
      </c>
      <c r="O7581" s="37" t="str">
        <f t="array" ref="O7581">IFERROR(XLOOKUP(K7581,'Tipo de carga'!B:B,'Tipo de carga'!C:C))</f>
        <v>Diesel</v>
      </c>
    </row>
    <row r="7582">
      <c r="A7582" s="36">
        <v>1799.0</v>
      </c>
      <c r="B7582" s="37" t="str">
        <f t="array" ref="B7582">IFERROR(XLOOKUP(A7582,'Asignacion Dic'!A:A,'Asignacion Dic'!C:C))</f>
        <v>Sayer Full</v>
      </c>
      <c r="C7582" s="37" t="str">
        <f t="array" ref="C7582">IFERROR(XLOOKUP(A7582,'Asignacion Dic'!A:A,'Asignacion Dic'!B:B))</f>
        <v>EC-04</v>
      </c>
      <c r="D7582" s="38">
        <v>45628.70486111111</v>
      </c>
      <c r="E7582" s="36" t="s">
        <v>309</v>
      </c>
      <c r="F7582" s="37" t="str">
        <f t="array" ref="F7582">IFERROR(XLOOKUP(E7582,Operadores!A:A,Operadores!B:B))</f>
        <v>FERFRA</v>
      </c>
      <c r="G7582" s="36" t="s">
        <v>425</v>
      </c>
      <c r="H7582" s="39">
        <v>26.59</v>
      </c>
      <c r="I7582" s="40">
        <v>271.0</v>
      </c>
      <c r="J7582" s="41">
        <f t="shared" si="5"/>
        <v>7205.89</v>
      </c>
      <c r="K7582" s="37" t="str">
        <f t="array" ref="K7582">IFERROR(XLOOKUP(G7582,'Tipo de carga'!A:A,'Tipo de carga'!B:B))</f>
        <v>Ticket</v>
      </c>
      <c r="L7582" s="37">
        <f t="shared" si="2"/>
        <v>49</v>
      </c>
      <c r="M7582" s="37">
        <f t="shared" si="3"/>
        <v>2</v>
      </c>
      <c r="N7582" s="37">
        <f t="shared" si="4"/>
        <v>12</v>
      </c>
      <c r="O7582" s="37" t="str">
        <f t="array" ref="O7582">IFERROR(XLOOKUP(K7582,'Tipo de carga'!B:B,'Tipo de carga'!C:C))</f>
        <v>Diesel</v>
      </c>
    </row>
    <row r="7583">
      <c r="A7583" s="36">
        <v>1808.0</v>
      </c>
      <c r="B7583" s="37" t="str">
        <f t="array" ref="B7583">IFERROR(XLOOKUP(A7583,'Asignacion Dic'!A:A,'Asignacion Dic'!C:C))</f>
        <v>Sayer Full</v>
      </c>
      <c r="C7583" s="37" t="str">
        <f t="array" ref="C7583">IFERROR(XLOOKUP(A7583,'Asignacion Dic'!A:A,'Asignacion Dic'!B:B))</f>
        <v>EC-04</v>
      </c>
      <c r="D7583" s="38">
        <v>45628.7125</v>
      </c>
      <c r="E7583" s="36" t="s">
        <v>55</v>
      </c>
      <c r="F7583" s="37" t="str">
        <f t="array" ref="F7583">IFERROR(XLOOKUP(E7583,Operadores!A:A,Operadores!B:B))</f>
        <v>ZAPNO</v>
      </c>
      <c r="G7583" s="36" t="s">
        <v>425</v>
      </c>
      <c r="H7583" s="39">
        <v>22.59</v>
      </c>
      <c r="I7583" s="40">
        <v>443.0</v>
      </c>
      <c r="J7583" s="41">
        <f t="shared" si="5"/>
        <v>10007.37</v>
      </c>
      <c r="K7583" s="37" t="str">
        <f t="array" ref="K7583">IFERROR(XLOOKUP(G7583,'Tipo de carga'!A:A,'Tipo de carga'!B:B))</f>
        <v>Ticket</v>
      </c>
      <c r="L7583" s="37">
        <f t="shared" si="2"/>
        <v>49</v>
      </c>
      <c r="M7583" s="37">
        <f t="shared" si="3"/>
        <v>2</v>
      </c>
      <c r="N7583" s="37">
        <f t="shared" si="4"/>
        <v>12</v>
      </c>
      <c r="O7583" s="37" t="str">
        <f t="array" ref="O7583">IFERROR(XLOOKUP(K7583,'Tipo de carga'!B:B,'Tipo de carga'!C:C))</f>
        <v>Diesel</v>
      </c>
    </row>
    <row r="7584">
      <c r="A7584" s="36">
        <v>1835.0</v>
      </c>
      <c r="B7584" s="37" t="str">
        <f t="array" ref="B7584">IFERROR(XLOOKUP(A7584,'Asignacion Dic'!A:A,'Asignacion Dic'!C:C))</f>
        <v>Sayer Sencillo</v>
      </c>
      <c r="C7584" s="37" t="str">
        <f t="array" ref="C7584">IFERROR(XLOOKUP(A7584,'Asignacion Dic'!A:A,'Asignacion Dic'!B:B))</f>
        <v>EC-04</v>
      </c>
      <c r="D7584" s="38">
        <v>45628.73263888889</v>
      </c>
      <c r="E7584" s="36" t="s">
        <v>512</v>
      </c>
      <c r="F7584" s="37" t="str">
        <f t="array" ref="F7584">IFERROR(XLOOKUP(E7584,Operadores!A:A,Operadores!B:B))</f>
        <v>GARCRU</v>
      </c>
      <c r="G7584" s="36" t="s">
        <v>425</v>
      </c>
      <c r="H7584" s="39">
        <v>27.65</v>
      </c>
      <c r="I7584" s="40">
        <v>330.0</v>
      </c>
      <c r="J7584" s="41">
        <f t="shared" si="5"/>
        <v>9124.5</v>
      </c>
      <c r="K7584" s="37" t="str">
        <f t="array" ref="K7584">IFERROR(XLOOKUP(G7584,'Tipo de carga'!A:A,'Tipo de carga'!B:B))</f>
        <v>Ticket</v>
      </c>
      <c r="L7584" s="37">
        <f t="shared" si="2"/>
        <v>49</v>
      </c>
      <c r="M7584" s="37">
        <f t="shared" si="3"/>
        <v>2</v>
      </c>
      <c r="N7584" s="37">
        <f t="shared" si="4"/>
        <v>12</v>
      </c>
      <c r="O7584" s="37" t="str">
        <f t="array" ref="O7584">IFERROR(XLOOKUP(K7584,'Tipo de carga'!B:B,'Tipo de carga'!C:C))</f>
        <v>Diesel</v>
      </c>
    </row>
    <row r="7585">
      <c r="A7585" s="36">
        <v>1933.0</v>
      </c>
      <c r="B7585" s="37" t="str">
        <f t="array" ref="B7585">IFERROR(XLOOKUP(A7585,'Asignacion Dic'!A:A,'Asignacion Dic'!C:C))</f>
        <v>Circuitos</v>
      </c>
      <c r="C7585" s="37" t="str">
        <f t="array" ref="C7585">IFERROR(XLOOKUP(A7585,'Asignacion Dic'!A:A,'Asignacion Dic'!B:B))</f>
        <v>EC-03</v>
      </c>
      <c r="D7585" s="38">
        <v>45628.763194444444</v>
      </c>
      <c r="E7585" s="36" t="s">
        <v>213</v>
      </c>
      <c r="F7585" s="37" t="str">
        <f t="array" ref="F7585">IFERROR(XLOOKUP(E7585,Operadores!A:A,Operadores!B:B))</f>
        <v>OLIMAR01</v>
      </c>
      <c r="G7585" s="36" t="s">
        <v>425</v>
      </c>
      <c r="H7585" s="39">
        <v>27.1</v>
      </c>
      <c r="I7585" s="40">
        <v>221.0</v>
      </c>
      <c r="J7585" s="41">
        <f t="shared" si="5"/>
        <v>5989.1</v>
      </c>
      <c r="K7585" s="37" t="str">
        <f t="array" ref="K7585">IFERROR(XLOOKUP(G7585,'Tipo de carga'!A:A,'Tipo de carga'!B:B))</f>
        <v>Ticket</v>
      </c>
      <c r="L7585" s="37">
        <f t="shared" si="2"/>
        <v>49</v>
      </c>
      <c r="M7585" s="37">
        <f t="shared" si="3"/>
        <v>2</v>
      </c>
      <c r="N7585" s="37">
        <f t="shared" si="4"/>
        <v>12</v>
      </c>
      <c r="O7585" s="37" t="str">
        <f t="array" ref="O7585">IFERROR(XLOOKUP(K7585,'Tipo de carga'!B:B,'Tipo de carga'!C:C))</f>
        <v>Diesel</v>
      </c>
    </row>
    <row r="7586">
      <c r="A7586" s="36">
        <v>1972.0</v>
      </c>
      <c r="B7586" s="37" t="str">
        <f t="array" ref="B7586">IFERROR(XLOOKUP(A7586,'Asignacion Dic'!A:A,'Asignacion Dic'!C:C))</f>
        <v>Sayer Sencillo</v>
      </c>
      <c r="C7586" s="37" t="str">
        <f t="array" ref="C7586">IFERROR(XLOOKUP(A7586,'Asignacion Dic'!A:A,'Asignacion Dic'!B:B))</f>
        <v>EC-04</v>
      </c>
      <c r="D7586" s="38">
        <v>45628.77916666667</v>
      </c>
      <c r="E7586" s="36" t="s">
        <v>59</v>
      </c>
      <c r="F7586" s="37" t="str">
        <f t="array" ref="F7586">IFERROR(XLOOKUP(E7586,Operadores!A:A,Operadores!B:B))</f>
        <v>ROMJOS</v>
      </c>
      <c r="G7586" s="36" t="s">
        <v>425</v>
      </c>
      <c r="H7586" s="39">
        <v>26.29</v>
      </c>
      <c r="I7586" s="40">
        <v>365.0</v>
      </c>
      <c r="J7586" s="41">
        <f t="shared" si="5"/>
        <v>9595.85</v>
      </c>
      <c r="K7586" s="37" t="str">
        <f t="array" ref="K7586">IFERROR(XLOOKUP(G7586,'Tipo de carga'!A:A,'Tipo de carga'!B:B))</f>
        <v>Ticket</v>
      </c>
      <c r="L7586" s="37">
        <f t="shared" si="2"/>
        <v>49</v>
      </c>
      <c r="M7586" s="37">
        <f t="shared" si="3"/>
        <v>2</v>
      </c>
      <c r="N7586" s="37">
        <f t="shared" si="4"/>
        <v>12</v>
      </c>
      <c r="O7586" s="37" t="str">
        <f t="array" ref="O7586">IFERROR(XLOOKUP(K7586,'Tipo de carga'!B:B,'Tipo de carga'!C:C))</f>
        <v>Diesel</v>
      </c>
    </row>
    <row r="7587">
      <c r="A7587" s="36">
        <v>1971.0</v>
      </c>
      <c r="B7587" s="37" t="str">
        <f t="array" ref="B7587">IFERROR(XLOOKUP(A7587,'Asignacion Dic'!A:A,'Asignacion Dic'!C:C))</f>
        <v>Sayer Sencillo</v>
      </c>
      <c r="C7587" s="37" t="str">
        <f t="array" ref="C7587">IFERROR(XLOOKUP(A7587,'Asignacion Dic'!A:A,'Asignacion Dic'!B:B))</f>
        <v>EC-04</v>
      </c>
      <c r="D7587" s="38">
        <v>45628.825</v>
      </c>
      <c r="E7587" s="36" t="s">
        <v>36</v>
      </c>
      <c r="F7587" s="37" t="str">
        <f t="array" ref="F7587">IFERROR(XLOOKUP(E7587,Operadores!A:A,Operadores!B:B))</f>
        <v>OLVOSX</v>
      </c>
      <c r="G7587" s="36" t="s">
        <v>425</v>
      </c>
      <c r="H7587" s="39">
        <v>25.89</v>
      </c>
      <c r="I7587" s="40">
        <v>244.0</v>
      </c>
      <c r="J7587" s="41">
        <f t="shared" si="5"/>
        <v>6317.16</v>
      </c>
      <c r="K7587" s="37" t="str">
        <f t="array" ref="K7587">IFERROR(XLOOKUP(G7587,'Tipo de carga'!A:A,'Tipo de carga'!B:B))</f>
        <v>Ticket</v>
      </c>
      <c r="L7587" s="37">
        <f t="shared" si="2"/>
        <v>49</v>
      </c>
      <c r="M7587" s="37">
        <f t="shared" si="3"/>
        <v>2</v>
      </c>
      <c r="N7587" s="37">
        <f t="shared" si="4"/>
        <v>12</v>
      </c>
      <c r="O7587" s="37" t="str">
        <f t="array" ref="O7587">IFERROR(XLOOKUP(K7587,'Tipo de carga'!B:B,'Tipo de carga'!C:C))</f>
        <v>Diesel</v>
      </c>
    </row>
    <row r="7588">
      <c r="A7588" s="36">
        <v>1827.0</v>
      </c>
      <c r="B7588" s="37" t="str">
        <f t="array" ref="B7588">IFERROR(XLOOKUP(A7588,'Asignacion Dic'!A:A,'Asignacion Dic'!C:C))</f>
        <v>Full Liver</v>
      </c>
      <c r="C7588" s="37" t="str">
        <f t="array" ref="C7588">IFERROR(XLOOKUP(A7588,'Asignacion Dic'!A:A,'Asignacion Dic'!B:B))</f>
        <v>EC-01</v>
      </c>
      <c r="D7588" s="38">
        <v>45628.94236111111</v>
      </c>
      <c r="E7588" s="36" t="s">
        <v>374</v>
      </c>
      <c r="F7588" s="37" t="str">
        <f t="array" ref="F7588">IFERROR(XLOOKUP(E7588,Operadores!A:A,Operadores!B:B))</f>
        <v>ANGMA</v>
      </c>
      <c r="G7588" s="36" t="s">
        <v>425</v>
      </c>
      <c r="H7588" s="39">
        <v>25.95</v>
      </c>
      <c r="I7588" s="40">
        <v>139.0</v>
      </c>
      <c r="J7588" s="41">
        <f t="shared" si="5"/>
        <v>3607.05</v>
      </c>
      <c r="K7588" s="37" t="str">
        <f t="array" ref="K7588">IFERROR(XLOOKUP(G7588,'Tipo de carga'!A:A,'Tipo de carga'!B:B))</f>
        <v>Ticket</v>
      </c>
      <c r="L7588" s="37">
        <f t="shared" si="2"/>
        <v>49</v>
      </c>
      <c r="M7588" s="37">
        <f t="shared" si="3"/>
        <v>2</v>
      </c>
      <c r="N7588" s="37">
        <f t="shared" si="4"/>
        <v>12</v>
      </c>
      <c r="O7588" s="37" t="str">
        <f t="array" ref="O7588">IFERROR(XLOOKUP(K7588,'Tipo de carga'!B:B,'Tipo de carga'!C:C))</f>
        <v>Diesel</v>
      </c>
    </row>
    <row r="7589">
      <c r="A7589" s="36">
        <v>1959.0</v>
      </c>
      <c r="B7589" s="37" t="str">
        <f t="array" ref="B7589">IFERROR(XLOOKUP(A7589,'Asignacion Dic'!A:A,'Asignacion Dic'!C:C))</f>
        <v>Full Liver</v>
      </c>
      <c r="C7589" s="37" t="str">
        <f t="array" ref="C7589">IFERROR(XLOOKUP(A7589,'Asignacion Dic'!A:A,'Asignacion Dic'!B:B))</f>
        <v>EC-01</v>
      </c>
      <c r="D7589" s="38">
        <v>45628.98125</v>
      </c>
      <c r="E7589" s="36" t="s">
        <v>206</v>
      </c>
      <c r="F7589" s="37" t="str">
        <f t="array" ref="F7589">IFERROR(XLOOKUP(E7589,Operadores!A:A,Operadores!B:B))</f>
        <v>JARDAN</v>
      </c>
      <c r="G7589" s="36" t="s">
        <v>425</v>
      </c>
      <c r="H7589" s="39">
        <v>25.19</v>
      </c>
      <c r="I7589" s="40">
        <v>191.0</v>
      </c>
      <c r="J7589" s="41">
        <f t="shared" si="5"/>
        <v>4811.29</v>
      </c>
      <c r="K7589" s="37" t="str">
        <f t="array" ref="K7589">IFERROR(XLOOKUP(G7589,'Tipo de carga'!A:A,'Tipo de carga'!B:B))</f>
        <v>Ticket</v>
      </c>
      <c r="L7589" s="37">
        <f t="shared" si="2"/>
        <v>49</v>
      </c>
      <c r="M7589" s="37">
        <f t="shared" si="3"/>
        <v>2</v>
      </c>
      <c r="N7589" s="37">
        <f t="shared" si="4"/>
        <v>12</v>
      </c>
      <c r="O7589" s="37" t="str">
        <f t="array" ref="O7589">IFERROR(XLOOKUP(K7589,'Tipo de carga'!B:B,'Tipo de carga'!C:C))</f>
        <v>Diesel</v>
      </c>
    </row>
    <row r="7590">
      <c r="A7590" s="36">
        <v>1882.0</v>
      </c>
      <c r="B7590" s="37" t="str">
        <f t="array" ref="B7590">IFERROR(XLOOKUP(A7590,'Asignacion Dic'!A:A,'Asignacion Dic'!C:C))</f>
        <v>Sayer Sencillo</v>
      </c>
      <c r="C7590" s="37" t="str">
        <f t="array" ref="C7590">IFERROR(XLOOKUP(A7590,'Asignacion Dic'!A:A,'Asignacion Dic'!B:B))</f>
        <v>EC-04</v>
      </c>
      <c r="D7590" s="38">
        <v>45628.98125</v>
      </c>
      <c r="E7590" s="36" t="s">
        <v>49</v>
      </c>
      <c r="F7590" s="37" t="str">
        <f t="array" ref="F7590">IFERROR(XLOOKUP(E7590,Operadores!A:A,Operadores!B:B))</f>
        <v>FABMA</v>
      </c>
      <c r="G7590" s="36" t="s">
        <v>532</v>
      </c>
      <c r="H7590" s="39">
        <v>21.183084</v>
      </c>
      <c r="I7590" s="40">
        <v>429.0</v>
      </c>
      <c r="J7590" s="41">
        <f t="shared" si="5"/>
        <v>9087.543036</v>
      </c>
      <c r="K7590" s="37" t="str">
        <f t="array" ref="K7590">IFERROR(XLOOKUP(G7590,'Tipo de carga'!A:A,'Tipo de carga'!B:B))</f>
        <v>Nieto</v>
      </c>
      <c r="L7590" s="37">
        <f t="shared" si="2"/>
        <v>49</v>
      </c>
      <c r="M7590" s="37">
        <f t="shared" si="3"/>
        <v>2</v>
      </c>
      <c r="N7590" s="37">
        <f t="shared" si="4"/>
        <v>12</v>
      </c>
      <c r="O7590" s="37" t="str">
        <f t="array" ref="O7590">IFERROR(XLOOKUP(K7590,'Tipo de carga'!B:B,'Tipo de carga'!C:C))</f>
        <v>Diesel</v>
      </c>
    </row>
    <row r="7591">
      <c r="A7591" s="36">
        <v>1917.0</v>
      </c>
      <c r="B7591" s="37" t="str">
        <f t="array" ref="B7591">IFERROR(XLOOKUP(A7591,'Asignacion Dic'!A:A,'Asignacion Dic'!C:C))</f>
        <v>MeLi asignado SD</v>
      </c>
      <c r="C7591" s="37" t="str">
        <f t="array" ref="C7591">IFERROR(XLOOKUP(A7591,'Asignacion Dic'!A:A,'Asignacion Dic'!B:B))</f>
        <v>EC-05</v>
      </c>
      <c r="D7591" s="38">
        <v>45628.0</v>
      </c>
      <c r="E7591" s="36" t="s">
        <v>17</v>
      </c>
      <c r="F7591" s="37" t="str">
        <f t="array" ref="F7591">IFERROR(XLOOKUP(E7591,Operadores!A:A,Operadores!B:B))</f>
        <v>ARASAL</v>
      </c>
      <c r="G7591" s="36" t="s">
        <v>311</v>
      </c>
      <c r="H7591" s="39">
        <v>10.2</v>
      </c>
      <c r="I7591" s="40">
        <v>206.97</v>
      </c>
      <c r="J7591" s="41">
        <f t="shared" si="5"/>
        <v>2111.094</v>
      </c>
      <c r="K7591" s="37" t="str">
        <f t="array" ref="K7591">IFERROR(XLOOKUP(G7591,'Tipo de carga'!A:A,'Tipo de carga'!B:B))</f>
        <v>Natgas</v>
      </c>
      <c r="L7591" s="37">
        <f t="shared" si="2"/>
        <v>49</v>
      </c>
      <c r="M7591" s="37">
        <f t="shared" si="3"/>
        <v>2</v>
      </c>
      <c r="N7591" s="37">
        <f t="shared" si="4"/>
        <v>12</v>
      </c>
      <c r="O7591" s="37" t="str">
        <f t="array" ref="O7591">IFERROR(XLOOKUP(K7591,'Tipo de carga'!B:B,'Tipo de carga'!C:C))</f>
        <v>GNC</v>
      </c>
    </row>
    <row r="7592">
      <c r="A7592" s="36">
        <v>1912.0</v>
      </c>
      <c r="B7592" s="37" t="str">
        <f t="array" ref="B7592">IFERROR(XLOOKUP(A7592,'Asignacion Dic'!A:A,'Asignacion Dic'!C:C))</f>
        <v>MeLi asignado SD</v>
      </c>
      <c r="C7592" s="37" t="str">
        <f t="array" ref="C7592">IFERROR(XLOOKUP(A7592,'Asignacion Dic'!A:A,'Asignacion Dic'!B:B))</f>
        <v>EC-05</v>
      </c>
      <c r="D7592" s="38">
        <v>45628.0</v>
      </c>
      <c r="E7592" s="36" t="s">
        <v>345</v>
      </c>
      <c r="F7592" s="37" t="str">
        <f t="array" ref="F7592">IFERROR(XLOOKUP(E7592,Operadores!A:A,Operadores!B:B))</f>
        <v>PARMI</v>
      </c>
      <c r="G7592" s="36" t="s">
        <v>315</v>
      </c>
      <c r="H7592" s="39">
        <v>10.65</v>
      </c>
      <c r="I7592" s="40">
        <v>278.0</v>
      </c>
      <c r="J7592" s="41">
        <f t="shared" si="5"/>
        <v>2960.7</v>
      </c>
      <c r="K7592" s="37" t="str">
        <f t="array" ref="K7592">IFERROR(XLOOKUP(G7592,'Tipo de carga'!A:A,'Tipo de carga'!B:B))</f>
        <v>COMSUSTENTA</v>
      </c>
      <c r="L7592" s="37">
        <f t="shared" si="2"/>
        <v>49</v>
      </c>
      <c r="M7592" s="37">
        <f t="shared" si="3"/>
        <v>2</v>
      </c>
      <c r="N7592" s="37">
        <f t="shared" si="4"/>
        <v>12</v>
      </c>
      <c r="O7592" s="37" t="str">
        <f t="array" ref="O7592">IFERROR(XLOOKUP(K7592,'Tipo de carga'!B:B,'Tipo de carga'!C:C))</f>
        <v>GNC</v>
      </c>
    </row>
    <row r="7593">
      <c r="A7593" s="36">
        <v>1927.0</v>
      </c>
      <c r="B7593" s="37" t="str">
        <f t="array" ref="B7593">IFERROR(XLOOKUP(A7593,'Asignacion Dic'!A:A,'Asignacion Dic'!C:C))</f>
        <v>MeLi asignado SD</v>
      </c>
      <c r="C7593" s="37" t="str">
        <f t="array" ref="C7593">IFERROR(XLOOKUP(A7593,'Asignacion Dic'!A:A,'Asignacion Dic'!B:B))</f>
        <v>EC-05</v>
      </c>
      <c r="D7593" s="38">
        <v>45628.0</v>
      </c>
      <c r="E7593" s="36" t="s">
        <v>168</v>
      </c>
      <c r="F7593" s="37" t="str">
        <f t="array" ref="F7593">IFERROR(XLOOKUP(E7593,Operadores!A:A,Operadores!B:B))</f>
        <v>GARLUI</v>
      </c>
      <c r="G7593" s="36" t="s">
        <v>315</v>
      </c>
      <c r="H7593" s="39">
        <v>10.65</v>
      </c>
      <c r="I7593" s="40">
        <v>284.0</v>
      </c>
      <c r="J7593" s="41">
        <f t="shared" si="5"/>
        <v>3024.6</v>
      </c>
      <c r="K7593" s="37" t="str">
        <f t="array" ref="K7593">IFERROR(XLOOKUP(G7593,'Tipo de carga'!A:A,'Tipo de carga'!B:B))</f>
        <v>COMSUSTENTA</v>
      </c>
      <c r="L7593" s="37">
        <f t="shared" si="2"/>
        <v>49</v>
      </c>
      <c r="M7593" s="37">
        <f t="shared" si="3"/>
        <v>2</v>
      </c>
      <c r="N7593" s="37">
        <f t="shared" si="4"/>
        <v>12</v>
      </c>
      <c r="O7593" s="37" t="str">
        <f t="array" ref="O7593">IFERROR(XLOOKUP(K7593,'Tipo de carga'!B:B,'Tipo de carga'!C:C))</f>
        <v>GNC</v>
      </c>
    </row>
    <row r="7594">
      <c r="A7594" s="36">
        <v>1828.0</v>
      </c>
      <c r="B7594" s="37" t="str">
        <f t="array" ref="B7594">IFERROR(XLOOKUP(A7594,'Asignacion Dic'!A:A,'Asignacion Dic'!C:C))</f>
        <v>Circuitos</v>
      </c>
      <c r="C7594" s="37" t="str">
        <f t="array" ref="C7594">IFERROR(XLOOKUP(A7594,'Asignacion Dic'!A:A,'Asignacion Dic'!B:B))</f>
        <v>EC-03</v>
      </c>
      <c r="D7594" s="38">
        <v>45629.975266203706</v>
      </c>
      <c r="E7594" s="36" t="s">
        <v>414</v>
      </c>
      <c r="F7594" s="37" t="str">
        <f t="array" ref="F7594">IFERROR(XLOOKUP(E7594,Operadores!A:A,Operadores!B:B))</f>
        <v>CRUBE</v>
      </c>
      <c r="G7594" s="36" t="s">
        <v>72</v>
      </c>
      <c r="H7594" s="39">
        <v>19.29</v>
      </c>
      <c r="I7594" s="40">
        <v>388.0</v>
      </c>
      <c r="J7594" s="41">
        <f t="shared" si="5"/>
        <v>7484.52</v>
      </c>
      <c r="K7594" s="37" t="str">
        <f t="array" ref="K7594">IFERROR(XLOOKUP(G7594,'Tipo de carga'!A:A,'Tipo de carga'!B:B))</f>
        <v>Autoabasto</v>
      </c>
      <c r="L7594" s="37">
        <f t="shared" si="2"/>
        <v>49</v>
      </c>
      <c r="M7594" s="37">
        <f t="shared" si="3"/>
        <v>3</v>
      </c>
      <c r="N7594" s="37">
        <f t="shared" si="4"/>
        <v>12</v>
      </c>
      <c r="O7594" s="37" t="str">
        <f t="array" ref="O7594">IFERROR(XLOOKUP(K7594,'Tipo de carga'!B:B,'Tipo de carga'!C:C))</f>
        <v>Diesel</v>
      </c>
    </row>
    <row r="7595">
      <c r="A7595" s="36">
        <v>1727.0</v>
      </c>
      <c r="B7595" s="37" t="str">
        <f t="array" ref="B7595">IFERROR(XLOOKUP(A7595,'Asignacion Dic'!A:A,'Asignacion Dic'!C:C))</f>
        <v>Liverpool Local</v>
      </c>
      <c r="C7595" s="37" t="str">
        <f t="array" ref="C7595">IFERROR(XLOOKUP(A7595,'Asignacion Dic'!A:A,'Asignacion Dic'!B:B))</f>
        <v>EC-01</v>
      </c>
      <c r="D7595" s="38">
        <v>45629.96790509259</v>
      </c>
      <c r="E7595" s="36" t="s">
        <v>621</v>
      </c>
      <c r="F7595" s="37" t="str">
        <f t="array" ref="F7595">IFERROR(XLOOKUP(E7595,Operadores!A:A,Operadores!B:B))</f>
        <v>DEJJOS</v>
      </c>
      <c r="G7595" s="36" t="s">
        <v>72</v>
      </c>
      <c r="H7595" s="39">
        <v>19.29</v>
      </c>
      <c r="I7595" s="40">
        <v>518.0</v>
      </c>
      <c r="J7595" s="41">
        <f t="shared" si="5"/>
        <v>9992.22</v>
      </c>
      <c r="K7595" s="37" t="str">
        <f t="array" ref="K7595">IFERROR(XLOOKUP(G7595,'Tipo de carga'!A:A,'Tipo de carga'!B:B))</f>
        <v>Autoabasto</v>
      </c>
      <c r="L7595" s="37">
        <f t="shared" si="2"/>
        <v>49</v>
      </c>
      <c r="M7595" s="37">
        <f t="shared" si="3"/>
        <v>3</v>
      </c>
      <c r="N7595" s="37">
        <f t="shared" si="4"/>
        <v>12</v>
      </c>
      <c r="O7595" s="37" t="str">
        <f t="array" ref="O7595">IFERROR(XLOOKUP(K7595,'Tipo de carga'!B:B,'Tipo de carga'!C:C))</f>
        <v>Diesel</v>
      </c>
    </row>
    <row r="7596">
      <c r="A7596" s="36">
        <v>1996.0</v>
      </c>
      <c r="B7596" s="37" t="str">
        <f t="array" ref="B7596">IFERROR(XLOOKUP(A7596,'Asignacion Dic'!A:A,'Asignacion Dic'!C:C))</f>
        <v>MeLi Dedicado Merida</v>
      </c>
      <c r="C7596" s="37" t="str">
        <f t="array" ref="C7596">IFERROR(XLOOKUP(A7596,'Asignacion Dic'!A:A,'Asignacion Dic'!B:B))</f>
        <v>EC-05</v>
      </c>
      <c r="D7596" s="38">
        <v>45629.95128472222</v>
      </c>
      <c r="E7596" s="36" t="s">
        <v>620</v>
      </c>
      <c r="F7596" s="37" t="str">
        <f t="array" ref="F7596">IFERROR(XLOOKUP(E7596,Operadores!A:A,Operadores!B:B))</f>
        <v>MACJAI</v>
      </c>
      <c r="G7596" s="36" t="s">
        <v>72</v>
      </c>
      <c r="H7596" s="39">
        <v>19.29</v>
      </c>
      <c r="I7596" s="40">
        <v>360.0</v>
      </c>
      <c r="J7596" s="41">
        <f t="shared" si="5"/>
        <v>6944.4</v>
      </c>
      <c r="K7596" s="37" t="str">
        <f t="array" ref="K7596">IFERROR(XLOOKUP(G7596,'Tipo de carga'!A:A,'Tipo de carga'!B:B))</f>
        <v>Autoabasto</v>
      </c>
      <c r="L7596" s="37">
        <f t="shared" si="2"/>
        <v>49</v>
      </c>
      <c r="M7596" s="37">
        <f t="shared" si="3"/>
        <v>3</v>
      </c>
      <c r="N7596" s="37">
        <f t="shared" si="4"/>
        <v>12</v>
      </c>
      <c r="O7596" s="37" t="str">
        <f t="array" ref="O7596">IFERROR(XLOOKUP(K7596,'Tipo de carga'!B:B,'Tipo de carga'!C:C))</f>
        <v>Diesel</v>
      </c>
    </row>
    <row r="7597">
      <c r="A7597" s="36">
        <v>1861.0</v>
      </c>
      <c r="B7597" s="37" t="str">
        <f t="array" ref="B7597">IFERROR(XLOOKUP(A7597,'Asignacion Dic'!A:A,'Asignacion Dic'!C:C))</f>
        <v>Pilgrims Tepo</v>
      </c>
      <c r="C7597" s="37" t="str">
        <f t="array" ref="C7597">IFERROR(XLOOKUP(A7597,'Asignacion Dic'!A:A,'Asignacion Dic'!B:B))</f>
        <v>EC-02</v>
      </c>
      <c r="D7597" s="38">
        <v>45629.9290625</v>
      </c>
      <c r="E7597" s="36" t="s">
        <v>330</v>
      </c>
      <c r="F7597" s="37" t="str">
        <f t="array" ref="F7597">IFERROR(XLOOKUP(E7597,Operadores!A:A,Operadores!B:B))</f>
        <v>JIMJOR</v>
      </c>
      <c r="G7597" s="36" t="s">
        <v>72</v>
      </c>
      <c r="H7597" s="39">
        <v>19.29</v>
      </c>
      <c r="I7597" s="40">
        <v>94.0</v>
      </c>
      <c r="J7597" s="41">
        <f t="shared" si="5"/>
        <v>1813.26</v>
      </c>
      <c r="K7597" s="37" t="str">
        <f t="array" ref="K7597">IFERROR(XLOOKUP(G7597,'Tipo de carga'!A:A,'Tipo de carga'!B:B))</f>
        <v>Autoabasto</v>
      </c>
      <c r="L7597" s="37">
        <f t="shared" si="2"/>
        <v>49</v>
      </c>
      <c r="M7597" s="37">
        <f t="shared" si="3"/>
        <v>3</v>
      </c>
      <c r="N7597" s="37">
        <f t="shared" si="4"/>
        <v>12</v>
      </c>
      <c r="O7597" s="37" t="str">
        <f t="array" ref="O7597">IFERROR(XLOOKUP(K7597,'Tipo de carga'!B:B,'Tipo de carga'!C:C))</f>
        <v>Diesel</v>
      </c>
    </row>
    <row r="7598">
      <c r="A7598" s="36">
        <v>1981.0</v>
      </c>
      <c r="B7598" s="37" t="str">
        <f t="array" ref="B7598">IFERROR(XLOOKUP(A7598,'Asignacion Dic'!A:A,'Asignacion Dic'!C:C))</f>
        <v>MeLi asignado SD</v>
      </c>
      <c r="C7598" s="37" t="str">
        <f t="array" ref="C7598">IFERROR(XLOOKUP(A7598,'Asignacion Dic'!A:A,'Asignacion Dic'!B:B))</f>
        <v>EC-05</v>
      </c>
      <c r="D7598" s="38">
        <v>45629.895787037036</v>
      </c>
      <c r="E7598" s="36" t="s">
        <v>522</v>
      </c>
      <c r="F7598" s="37" t="str">
        <f t="array" ref="F7598">IFERROR(XLOOKUP(E7598,Operadores!A:A,Operadores!B:B))</f>
        <v>SORJUL</v>
      </c>
      <c r="G7598" s="36" t="s">
        <v>72</v>
      </c>
      <c r="H7598" s="39">
        <v>19.29</v>
      </c>
      <c r="I7598" s="40">
        <v>821.0</v>
      </c>
      <c r="J7598" s="41">
        <f t="shared" si="5"/>
        <v>15837.09</v>
      </c>
      <c r="K7598" s="37" t="str">
        <f t="array" ref="K7598">IFERROR(XLOOKUP(G7598,'Tipo de carga'!A:A,'Tipo de carga'!B:B))</f>
        <v>Autoabasto</v>
      </c>
      <c r="L7598" s="37">
        <f t="shared" si="2"/>
        <v>49</v>
      </c>
      <c r="M7598" s="37">
        <f t="shared" si="3"/>
        <v>3</v>
      </c>
      <c r="N7598" s="37">
        <f t="shared" si="4"/>
        <v>12</v>
      </c>
      <c r="O7598" s="37" t="str">
        <f t="array" ref="O7598">IFERROR(XLOOKUP(K7598,'Tipo de carga'!B:B,'Tipo de carga'!C:C))</f>
        <v>Diesel</v>
      </c>
    </row>
    <row r="7599">
      <c r="A7599" s="36">
        <v>1683.0</v>
      </c>
      <c r="B7599" s="37" t="str">
        <f t="array" ref="B7599">IFERROR(XLOOKUP(A7599,'Asignacion Dic'!A:A,'Asignacion Dic'!C:C))</f>
        <v>Pilgrims Tepo</v>
      </c>
      <c r="C7599" s="37" t="str">
        <f t="array" ref="C7599">IFERROR(XLOOKUP(A7599,'Asignacion Dic'!A:A,'Asignacion Dic'!B:B))</f>
        <v>EC-02</v>
      </c>
      <c r="D7599" s="38">
        <v>45629.89083333333</v>
      </c>
      <c r="E7599" s="36" t="s">
        <v>373</v>
      </c>
      <c r="F7599" s="37" t="str">
        <f t="array" ref="F7599">IFERROR(XLOOKUP(E7599,Operadores!A:A,Operadores!B:B))</f>
        <v>RENOSC</v>
      </c>
      <c r="G7599" s="36" t="s">
        <v>72</v>
      </c>
      <c r="H7599" s="39">
        <v>19.29</v>
      </c>
      <c r="I7599" s="40">
        <v>148.0</v>
      </c>
      <c r="J7599" s="41">
        <f t="shared" si="5"/>
        <v>2854.92</v>
      </c>
      <c r="K7599" s="37" t="str">
        <f t="array" ref="K7599">IFERROR(XLOOKUP(G7599,'Tipo de carga'!A:A,'Tipo de carga'!B:B))</f>
        <v>Autoabasto</v>
      </c>
      <c r="L7599" s="37">
        <f t="shared" si="2"/>
        <v>49</v>
      </c>
      <c r="M7599" s="37">
        <f t="shared" si="3"/>
        <v>3</v>
      </c>
      <c r="N7599" s="37">
        <f t="shared" si="4"/>
        <v>12</v>
      </c>
      <c r="O7599" s="37" t="str">
        <f t="array" ref="O7599">IFERROR(XLOOKUP(K7599,'Tipo de carga'!B:B,'Tipo de carga'!C:C))</f>
        <v>Diesel</v>
      </c>
    </row>
    <row r="7600">
      <c r="A7600" s="36">
        <v>1750.0</v>
      </c>
      <c r="B7600" s="37" t="str">
        <f t="array" ref="B7600">IFERROR(XLOOKUP(A7600,'Asignacion Dic'!A:A,'Asignacion Dic'!C:C))</f>
        <v>Patieros sucursal</v>
      </c>
      <c r="C7600" s="37" t="str">
        <f t="array" ref="C7600">IFERROR(XLOOKUP(A7600,'Asignacion Dic'!A:A,'Asignacion Dic'!B:B))</f>
        <v>EC-03</v>
      </c>
      <c r="D7600" s="38">
        <v>45629.87615740741</v>
      </c>
      <c r="E7600" s="36" t="s">
        <v>167</v>
      </c>
      <c r="F7600" s="37" t="str">
        <f t="array" ref="F7600">IFERROR(XLOOKUP(E7600,Operadores!A:A,Operadores!B:B))</f>
        <v>REYVI01</v>
      </c>
      <c r="G7600" s="36" t="s">
        <v>72</v>
      </c>
      <c r="H7600" s="39">
        <v>19.29</v>
      </c>
      <c r="I7600" s="40">
        <v>273.0</v>
      </c>
      <c r="J7600" s="41">
        <f t="shared" si="5"/>
        <v>5266.17</v>
      </c>
      <c r="K7600" s="37" t="str">
        <f t="array" ref="K7600">IFERROR(XLOOKUP(G7600,'Tipo de carga'!A:A,'Tipo de carga'!B:B))</f>
        <v>Autoabasto</v>
      </c>
      <c r="L7600" s="37">
        <f t="shared" si="2"/>
        <v>49</v>
      </c>
      <c r="M7600" s="37">
        <f t="shared" si="3"/>
        <v>3</v>
      </c>
      <c r="N7600" s="37">
        <f t="shared" si="4"/>
        <v>12</v>
      </c>
      <c r="O7600" s="37" t="str">
        <f t="array" ref="O7600">IFERROR(XLOOKUP(K7600,'Tipo de carga'!B:B,'Tipo de carga'!C:C))</f>
        <v>Diesel</v>
      </c>
    </row>
    <row r="7601">
      <c r="A7601" s="36">
        <v>2029.0</v>
      </c>
      <c r="B7601" s="37" t="str">
        <f t="array" ref="B7601">IFERROR(XLOOKUP(A7601,'Asignacion Dic'!A:A,'Asignacion Dic'!C:C))</f>
        <v>MeLi Dedicado Merida</v>
      </c>
      <c r="C7601" s="37" t="str">
        <f t="array" ref="C7601">IFERROR(XLOOKUP(A7601,'Asignacion Dic'!A:A,'Asignacion Dic'!B:B))</f>
        <v>EC-05</v>
      </c>
      <c r="D7601" s="38">
        <v>45629.87577546296</v>
      </c>
      <c r="E7601" s="36" t="s">
        <v>240</v>
      </c>
      <c r="F7601" s="37" t="str">
        <f t="array" ref="F7601">IFERROR(XLOOKUP(E7601,Operadores!A:A,Operadores!B:B))</f>
        <v>ACOHER</v>
      </c>
      <c r="G7601" s="36" t="s">
        <v>72</v>
      </c>
      <c r="H7601" s="39">
        <v>19.29</v>
      </c>
      <c r="I7601" s="40">
        <v>300.0</v>
      </c>
      <c r="J7601" s="41">
        <f t="shared" si="5"/>
        <v>5787</v>
      </c>
      <c r="K7601" s="37" t="str">
        <f t="array" ref="K7601">IFERROR(XLOOKUP(G7601,'Tipo de carga'!A:A,'Tipo de carga'!B:B))</f>
        <v>Autoabasto</v>
      </c>
      <c r="L7601" s="37">
        <f t="shared" si="2"/>
        <v>49</v>
      </c>
      <c r="M7601" s="37">
        <f t="shared" si="3"/>
        <v>3</v>
      </c>
      <c r="N7601" s="37">
        <f t="shared" si="4"/>
        <v>12</v>
      </c>
      <c r="O7601" s="37" t="str">
        <f t="array" ref="O7601">IFERROR(XLOOKUP(K7601,'Tipo de carga'!B:B,'Tipo de carga'!C:C))</f>
        <v>Diesel</v>
      </c>
    </row>
    <row r="7602">
      <c r="A7602" s="36">
        <v>1897.0</v>
      </c>
      <c r="B7602" s="37" t="str">
        <f t="array" ref="B7602">IFERROR(XLOOKUP(A7602,'Asignacion Dic'!A:A,'Asignacion Dic'!C:C))</f>
        <v>Full Liver</v>
      </c>
      <c r="C7602" s="37" t="str">
        <f t="array" ref="C7602">IFERROR(XLOOKUP(A7602,'Asignacion Dic'!A:A,'Asignacion Dic'!B:B))</f>
        <v>EC-01</v>
      </c>
      <c r="D7602" s="38">
        <v>45629.857615740744</v>
      </c>
      <c r="E7602" s="36" t="s">
        <v>408</v>
      </c>
      <c r="F7602" s="37" t="str">
        <f t="array" ref="F7602">IFERROR(XLOOKUP(E7602,Operadores!A:A,Operadores!B:B))</f>
        <v>RODAR</v>
      </c>
      <c r="G7602" s="36" t="s">
        <v>72</v>
      </c>
      <c r="H7602" s="39">
        <v>19.29</v>
      </c>
      <c r="I7602" s="40">
        <v>639.0</v>
      </c>
      <c r="J7602" s="41">
        <f t="shared" si="5"/>
        <v>12326.31</v>
      </c>
      <c r="K7602" s="37" t="str">
        <f t="array" ref="K7602">IFERROR(XLOOKUP(G7602,'Tipo de carga'!A:A,'Tipo de carga'!B:B))</f>
        <v>Autoabasto</v>
      </c>
      <c r="L7602" s="37">
        <f t="shared" si="2"/>
        <v>49</v>
      </c>
      <c r="M7602" s="37">
        <f t="shared" si="3"/>
        <v>3</v>
      </c>
      <c r="N7602" s="37">
        <f t="shared" si="4"/>
        <v>12</v>
      </c>
      <c r="O7602" s="37" t="str">
        <f t="array" ref="O7602">IFERROR(XLOOKUP(K7602,'Tipo de carga'!B:B,'Tipo de carga'!C:C))</f>
        <v>Diesel</v>
      </c>
    </row>
    <row r="7603">
      <c r="A7603" s="36">
        <v>1997.0</v>
      </c>
      <c r="B7603" s="37" t="str">
        <f t="array" ref="B7603">IFERROR(XLOOKUP(A7603,'Asignacion Dic'!A:A,'Asignacion Dic'!C:C))</f>
        <v>MeLi Dedicado Merida</v>
      </c>
      <c r="C7603" s="37" t="str">
        <f t="array" ref="C7603">IFERROR(XLOOKUP(A7603,'Asignacion Dic'!A:A,'Asignacion Dic'!B:B))</f>
        <v>EC-05</v>
      </c>
      <c r="D7603" s="38">
        <v>45629.83608796296</v>
      </c>
      <c r="E7603" s="36" t="s">
        <v>290</v>
      </c>
      <c r="F7603" s="37" t="str">
        <f t="array" ref="F7603">IFERROR(XLOOKUP(E7603,Operadores!A:A,Operadores!B:B))</f>
        <v>MARLEO</v>
      </c>
      <c r="G7603" s="36" t="s">
        <v>72</v>
      </c>
      <c r="H7603" s="39">
        <v>19.29</v>
      </c>
      <c r="I7603" s="40">
        <v>310.0</v>
      </c>
      <c r="J7603" s="41">
        <f t="shared" si="5"/>
        <v>5979.9</v>
      </c>
      <c r="K7603" s="37" t="str">
        <f t="array" ref="K7603">IFERROR(XLOOKUP(G7603,'Tipo de carga'!A:A,'Tipo de carga'!B:B))</f>
        <v>Autoabasto</v>
      </c>
      <c r="L7603" s="37">
        <f t="shared" si="2"/>
        <v>49</v>
      </c>
      <c r="M7603" s="37">
        <f t="shared" si="3"/>
        <v>3</v>
      </c>
      <c r="N7603" s="37">
        <f t="shared" si="4"/>
        <v>12</v>
      </c>
      <c r="O7603" s="37" t="str">
        <f t="array" ref="O7603">IFERROR(XLOOKUP(K7603,'Tipo de carga'!B:B,'Tipo de carga'!C:C))</f>
        <v>Diesel</v>
      </c>
    </row>
    <row r="7604">
      <c r="A7604" s="36">
        <v>1733.0</v>
      </c>
      <c r="B7604" s="37" t="str">
        <f t="array" ref="B7604">IFERROR(XLOOKUP(A7604,'Asignacion Dic'!A:A,'Asignacion Dic'!C:C))</f>
        <v>Liverpool Local</v>
      </c>
      <c r="C7604" s="37" t="str">
        <f t="array" ref="C7604">IFERROR(XLOOKUP(A7604,'Asignacion Dic'!A:A,'Asignacion Dic'!B:B))</f>
        <v>EC-01</v>
      </c>
      <c r="D7604" s="38">
        <v>45629.83299768518</v>
      </c>
      <c r="E7604" s="36" t="s">
        <v>562</v>
      </c>
      <c r="F7604" s="37" t="str">
        <f t="array" ref="F7604">IFERROR(XLOOKUP(E7604,Operadores!A:A,Operadores!B:B))</f>
        <v>ORNSER</v>
      </c>
      <c r="G7604" s="36" t="s">
        <v>72</v>
      </c>
      <c r="H7604" s="39">
        <v>19.29</v>
      </c>
      <c r="I7604" s="40">
        <v>481.0</v>
      </c>
      <c r="J7604" s="41">
        <f t="shared" si="5"/>
        <v>9278.49</v>
      </c>
      <c r="K7604" s="37" t="str">
        <f t="array" ref="K7604">IFERROR(XLOOKUP(G7604,'Tipo de carga'!A:A,'Tipo de carga'!B:B))</f>
        <v>Autoabasto</v>
      </c>
      <c r="L7604" s="37">
        <f t="shared" si="2"/>
        <v>49</v>
      </c>
      <c r="M7604" s="37">
        <f t="shared" si="3"/>
        <v>3</v>
      </c>
      <c r="N7604" s="37">
        <f t="shared" si="4"/>
        <v>12</v>
      </c>
      <c r="O7604" s="37" t="str">
        <f t="array" ref="O7604">IFERROR(XLOOKUP(K7604,'Tipo de carga'!B:B,'Tipo de carga'!C:C))</f>
        <v>Diesel</v>
      </c>
    </row>
    <row r="7605">
      <c r="A7605" s="36">
        <v>1780.0</v>
      </c>
      <c r="B7605" s="37" t="str">
        <f t="array" ref="B7605">IFERROR(XLOOKUP(A7605,'Asignacion Dic'!A:A,'Asignacion Dic'!C:C))</f>
        <v>Pilgrims Tepo</v>
      </c>
      <c r="C7605" s="37" t="str">
        <f t="array" ref="C7605">IFERROR(XLOOKUP(A7605,'Asignacion Dic'!A:A,'Asignacion Dic'!B:B))</f>
        <v>EC-02</v>
      </c>
      <c r="D7605" s="38">
        <v>45629.82125</v>
      </c>
      <c r="E7605" s="36" t="s">
        <v>478</v>
      </c>
      <c r="F7605" s="37" t="str">
        <f t="array" ref="F7605">IFERROR(XLOOKUP(E7605,Operadores!A:A,Operadores!B:B))</f>
        <v>CHAJUA01</v>
      </c>
      <c r="G7605" s="36" t="s">
        <v>72</v>
      </c>
      <c r="H7605" s="39">
        <v>19.29</v>
      </c>
      <c r="I7605" s="40">
        <v>226.0</v>
      </c>
      <c r="J7605" s="41">
        <f t="shared" si="5"/>
        <v>4359.54</v>
      </c>
      <c r="K7605" s="37" t="str">
        <f t="array" ref="K7605">IFERROR(XLOOKUP(G7605,'Tipo de carga'!A:A,'Tipo de carga'!B:B))</f>
        <v>Autoabasto</v>
      </c>
      <c r="L7605" s="37">
        <f t="shared" si="2"/>
        <v>49</v>
      </c>
      <c r="M7605" s="37">
        <f t="shared" si="3"/>
        <v>3</v>
      </c>
      <c r="N7605" s="37">
        <f t="shared" si="4"/>
        <v>12</v>
      </c>
      <c r="O7605" s="37" t="str">
        <f t="array" ref="O7605">IFERROR(XLOOKUP(K7605,'Tipo de carga'!B:B,'Tipo de carga'!C:C))</f>
        <v>Diesel</v>
      </c>
    </row>
    <row r="7606">
      <c r="A7606" s="36">
        <v>1733.0</v>
      </c>
      <c r="B7606" s="37" t="str">
        <f t="array" ref="B7606">IFERROR(XLOOKUP(A7606,'Asignacion Dic'!A:A,'Asignacion Dic'!C:C))</f>
        <v>Liverpool Local</v>
      </c>
      <c r="C7606" s="37" t="str">
        <f t="array" ref="C7606">IFERROR(XLOOKUP(A7606,'Asignacion Dic'!A:A,'Asignacion Dic'!B:B))</f>
        <v>EC-01</v>
      </c>
      <c r="D7606" s="38">
        <v>45629.81081018518</v>
      </c>
      <c r="E7606" s="36" t="s">
        <v>562</v>
      </c>
      <c r="F7606" s="37" t="str">
        <f t="array" ref="F7606">IFERROR(XLOOKUP(E7606,Operadores!A:A,Operadores!B:B))</f>
        <v>ORNSER</v>
      </c>
      <c r="G7606" s="36" t="s">
        <v>72</v>
      </c>
      <c r="H7606" s="39">
        <v>19.29</v>
      </c>
      <c r="I7606" s="40">
        <v>48.0</v>
      </c>
      <c r="J7606" s="41">
        <f t="shared" si="5"/>
        <v>925.92</v>
      </c>
      <c r="K7606" s="37" t="str">
        <f t="array" ref="K7606">IFERROR(XLOOKUP(G7606,'Tipo de carga'!A:A,'Tipo de carga'!B:B))</f>
        <v>Autoabasto</v>
      </c>
      <c r="L7606" s="37">
        <f t="shared" si="2"/>
        <v>49</v>
      </c>
      <c r="M7606" s="37">
        <f t="shared" si="3"/>
        <v>3</v>
      </c>
      <c r="N7606" s="37">
        <f t="shared" si="4"/>
        <v>12</v>
      </c>
      <c r="O7606" s="37" t="str">
        <f t="array" ref="O7606">IFERROR(XLOOKUP(K7606,'Tipo de carga'!B:B,'Tipo de carga'!C:C))</f>
        <v>Diesel</v>
      </c>
    </row>
    <row r="7607">
      <c r="A7607" s="36">
        <v>1896.0</v>
      </c>
      <c r="B7607" s="37" t="str">
        <f t="array" ref="B7607">IFERROR(XLOOKUP(A7607,'Asignacion Dic'!A:A,'Asignacion Dic'!C:C))</f>
        <v>Hisense</v>
      </c>
      <c r="C7607" s="37" t="str">
        <f t="array" ref="C7607">IFERROR(XLOOKUP(A7607,'Asignacion Dic'!A:A,'Asignacion Dic'!B:B))</f>
        <v>EC-03</v>
      </c>
      <c r="D7607" s="38">
        <v>45629.80638888889</v>
      </c>
      <c r="E7607" s="36" t="s">
        <v>353</v>
      </c>
      <c r="F7607" s="37" t="str">
        <f t="array" ref="F7607">IFERROR(XLOOKUP(E7607,Operadores!A:A,Operadores!B:B))</f>
        <v>CUAALV</v>
      </c>
      <c r="G7607" s="36" t="s">
        <v>72</v>
      </c>
      <c r="H7607" s="39">
        <v>19.29</v>
      </c>
      <c r="I7607" s="40">
        <v>340.0</v>
      </c>
      <c r="J7607" s="41">
        <f t="shared" si="5"/>
        <v>6558.6</v>
      </c>
      <c r="K7607" s="37" t="str">
        <f t="array" ref="K7607">IFERROR(XLOOKUP(G7607,'Tipo de carga'!A:A,'Tipo de carga'!B:B))</f>
        <v>Autoabasto</v>
      </c>
      <c r="L7607" s="37">
        <f t="shared" si="2"/>
        <v>49</v>
      </c>
      <c r="M7607" s="37">
        <f t="shared" si="3"/>
        <v>3</v>
      </c>
      <c r="N7607" s="37">
        <f t="shared" si="4"/>
        <v>12</v>
      </c>
      <c r="O7607" s="37" t="str">
        <f t="array" ref="O7607">IFERROR(XLOOKUP(K7607,'Tipo de carga'!B:B,'Tipo de carga'!C:C))</f>
        <v>Diesel</v>
      </c>
    </row>
    <row r="7608">
      <c r="A7608" s="36">
        <v>2069.0</v>
      </c>
      <c r="B7608" s="37" t="str">
        <f t="array" ref="B7608">IFERROR(XLOOKUP(A7608,'Asignacion Dic'!A:A,'Asignacion Dic'!C:C))</f>
        <v>Peñafiel Tecamac</v>
      </c>
      <c r="C7608" s="37" t="str">
        <f t="array" ref="C7608">IFERROR(XLOOKUP(A7608,'Asignacion Dic'!A:A,'Asignacion Dic'!B:B))</f>
        <v>EC-02</v>
      </c>
      <c r="D7608" s="38">
        <v>45629.80328703704</v>
      </c>
      <c r="E7608" s="36" t="s">
        <v>203</v>
      </c>
      <c r="F7608" s="37" t="str">
        <f t="array" ref="F7608">IFERROR(XLOOKUP(E7608,Operadores!A:A,Operadores!B:B))</f>
        <v>VALJUA</v>
      </c>
      <c r="G7608" s="36" t="s">
        <v>72</v>
      </c>
      <c r="H7608" s="39">
        <v>19.29</v>
      </c>
      <c r="I7608" s="40">
        <v>494.0</v>
      </c>
      <c r="J7608" s="41">
        <f t="shared" si="5"/>
        <v>9529.26</v>
      </c>
      <c r="K7608" s="37" t="str">
        <f t="array" ref="K7608">IFERROR(XLOOKUP(G7608,'Tipo de carga'!A:A,'Tipo de carga'!B:B))</f>
        <v>Autoabasto</v>
      </c>
      <c r="L7608" s="37">
        <f t="shared" si="2"/>
        <v>49</v>
      </c>
      <c r="M7608" s="37">
        <f t="shared" si="3"/>
        <v>3</v>
      </c>
      <c r="N7608" s="37">
        <f t="shared" si="4"/>
        <v>12</v>
      </c>
      <c r="O7608" s="37" t="str">
        <f t="array" ref="O7608">IFERROR(XLOOKUP(K7608,'Tipo de carga'!B:B,'Tipo de carga'!C:C))</f>
        <v>Diesel</v>
      </c>
    </row>
    <row r="7609">
      <c r="A7609" s="36">
        <v>1980.0</v>
      </c>
      <c r="B7609" s="37" t="str">
        <f t="array" ref="B7609">IFERROR(XLOOKUP(A7609,'Asignacion Dic'!A:A,'Asignacion Dic'!C:C))</f>
        <v>MeLi asignado SD</v>
      </c>
      <c r="C7609" s="37" t="str">
        <f t="array" ref="C7609">IFERROR(XLOOKUP(A7609,'Asignacion Dic'!A:A,'Asignacion Dic'!B:B))</f>
        <v>EC-05</v>
      </c>
      <c r="D7609" s="38">
        <v>45629.79011574074</v>
      </c>
      <c r="E7609" s="36" t="s">
        <v>173</v>
      </c>
      <c r="F7609" s="37" t="str">
        <f t="array" ref="F7609">IFERROR(XLOOKUP(E7609,Operadores!A:A,Operadores!B:B))</f>
        <v>AGUMIG</v>
      </c>
      <c r="G7609" s="36" t="s">
        <v>72</v>
      </c>
      <c r="H7609" s="39">
        <v>19.29</v>
      </c>
      <c r="I7609" s="40">
        <v>771.0</v>
      </c>
      <c r="J7609" s="41">
        <f t="shared" si="5"/>
        <v>14872.59</v>
      </c>
      <c r="K7609" s="37" t="str">
        <f t="array" ref="K7609">IFERROR(XLOOKUP(G7609,'Tipo de carga'!A:A,'Tipo de carga'!B:B))</f>
        <v>Autoabasto</v>
      </c>
      <c r="L7609" s="37">
        <f t="shared" si="2"/>
        <v>49</v>
      </c>
      <c r="M7609" s="37">
        <f t="shared" si="3"/>
        <v>3</v>
      </c>
      <c r="N7609" s="37">
        <f t="shared" si="4"/>
        <v>12</v>
      </c>
      <c r="O7609" s="37" t="str">
        <f t="array" ref="O7609">IFERROR(XLOOKUP(K7609,'Tipo de carga'!B:B,'Tipo de carga'!C:C))</f>
        <v>Diesel</v>
      </c>
    </row>
    <row r="7610">
      <c r="A7610" s="36">
        <v>1688.0</v>
      </c>
      <c r="B7610" s="37" t="str">
        <f t="array" ref="B7610">IFERROR(XLOOKUP(A7610,'Asignacion Dic'!A:A,'Asignacion Dic'!C:C))</f>
        <v>Pilgrims Tepo</v>
      </c>
      <c r="C7610" s="37" t="str">
        <f t="array" ref="C7610">IFERROR(XLOOKUP(A7610,'Asignacion Dic'!A:A,'Asignacion Dic'!B:B))</f>
        <v>EC-02</v>
      </c>
      <c r="D7610" s="38">
        <v>45629.78944444445</v>
      </c>
      <c r="E7610" s="36" t="s">
        <v>384</v>
      </c>
      <c r="F7610" s="37" t="str">
        <f t="array" ref="F7610">IFERROR(XLOOKUP(E7610,Operadores!A:A,Operadores!B:B))</f>
        <v>LEOJOS</v>
      </c>
      <c r="G7610" s="36" t="s">
        <v>72</v>
      </c>
      <c r="H7610" s="39">
        <v>19.29</v>
      </c>
      <c r="I7610" s="40">
        <v>350.0</v>
      </c>
      <c r="J7610" s="41">
        <f t="shared" si="5"/>
        <v>6751.5</v>
      </c>
      <c r="K7610" s="37" t="str">
        <f t="array" ref="K7610">IFERROR(XLOOKUP(G7610,'Tipo de carga'!A:A,'Tipo de carga'!B:B))</f>
        <v>Autoabasto</v>
      </c>
      <c r="L7610" s="37">
        <f t="shared" si="2"/>
        <v>49</v>
      </c>
      <c r="M7610" s="37">
        <f t="shared" si="3"/>
        <v>3</v>
      </c>
      <c r="N7610" s="37">
        <f t="shared" si="4"/>
        <v>12</v>
      </c>
      <c r="O7610" s="37" t="str">
        <f t="array" ref="O7610">IFERROR(XLOOKUP(K7610,'Tipo de carga'!B:B,'Tipo de carga'!C:C))</f>
        <v>Diesel</v>
      </c>
    </row>
    <row r="7611">
      <c r="A7611" s="36">
        <v>2075.0</v>
      </c>
      <c r="B7611" s="37" t="str">
        <f t="array" ref="B7611">IFERROR(XLOOKUP(A7611,'Asignacion Dic'!A:A,'Asignacion Dic'!C:C))</f>
        <v>Peñafiel Tecamac</v>
      </c>
      <c r="C7611" s="37" t="str">
        <f t="array" ref="C7611">IFERROR(XLOOKUP(A7611,'Asignacion Dic'!A:A,'Asignacion Dic'!B:B))</f>
        <v>EC-02</v>
      </c>
      <c r="D7611" s="38">
        <v>45629.770833333336</v>
      </c>
      <c r="E7611" s="36" t="s">
        <v>432</v>
      </c>
      <c r="F7611" s="37" t="str">
        <f t="array" ref="F7611">IFERROR(XLOOKUP(E7611,Operadores!A:A,Operadores!B:B))</f>
        <v>CALPED</v>
      </c>
      <c r="G7611" s="36" t="s">
        <v>72</v>
      </c>
      <c r="H7611" s="39">
        <v>19.29</v>
      </c>
      <c r="I7611" s="40">
        <v>378.0</v>
      </c>
      <c r="J7611" s="41">
        <f t="shared" si="5"/>
        <v>7291.62</v>
      </c>
      <c r="K7611" s="37" t="str">
        <f t="array" ref="K7611">IFERROR(XLOOKUP(G7611,'Tipo de carga'!A:A,'Tipo de carga'!B:B))</f>
        <v>Autoabasto</v>
      </c>
      <c r="L7611" s="37">
        <f t="shared" si="2"/>
        <v>49</v>
      </c>
      <c r="M7611" s="37">
        <f t="shared" si="3"/>
        <v>3</v>
      </c>
      <c r="N7611" s="37">
        <f t="shared" si="4"/>
        <v>12</v>
      </c>
      <c r="O7611" s="37" t="str">
        <f t="array" ref="O7611">IFERROR(XLOOKUP(K7611,'Tipo de carga'!B:B,'Tipo de carga'!C:C))</f>
        <v>Diesel</v>
      </c>
    </row>
    <row r="7612">
      <c r="A7612" s="36">
        <v>1992.0</v>
      </c>
      <c r="B7612" s="37" t="str">
        <f t="array" ref="B7612">IFERROR(XLOOKUP(A7612,'Asignacion Dic'!A:A,'Asignacion Dic'!C:C))</f>
        <v>MeLi Dedicado TD</v>
      </c>
      <c r="C7612" s="37" t="str">
        <f t="array" ref="C7612">IFERROR(XLOOKUP(A7612,'Asignacion Dic'!A:A,'Asignacion Dic'!B:B))</f>
        <v>EC-05</v>
      </c>
      <c r="D7612" s="38">
        <v>45629.76225694444</v>
      </c>
      <c r="E7612" s="36" t="s">
        <v>418</v>
      </c>
      <c r="F7612" s="37" t="str">
        <f t="array" ref="F7612">IFERROR(XLOOKUP(E7612,Operadores!A:A,Operadores!B:B))</f>
        <v>MENMI</v>
      </c>
      <c r="G7612" s="36" t="s">
        <v>72</v>
      </c>
      <c r="H7612" s="39">
        <v>19.29</v>
      </c>
      <c r="I7612" s="40">
        <v>295.0</v>
      </c>
      <c r="J7612" s="41">
        <f t="shared" si="5"/>
        <v>5690.55</v>
      </c>
      <c r="K7612" s="37" t="str">
        <f t="array" ref="K7612">IFERROR(XLOOKUP(G7612,'Tipo de carga'!A:A,'Tipo de carga'!B:B))</f>
        <v>Autoabasto</v>
      </c>
      <c r="L7612" s="37">
        <f t="shared" si="2"/>
        <v>49</v>
      </c>
      <c r="M7612" s="37">
        <f t="shared" si="3"/>
        <v>3</v>
      </c>
      <c r="N7612" s="37">
        <f t="shared" si="4"/>
        <v>12</v>
      </c>
      <c r="O7612" s="37" t="str">
        <f t="array" ref="O7612">IFERROR(XLOOKUP(K7612,'Tipo de carga'!B:B,'Tipo de carga'!C:C))</f>
        <v>Diesel</v>
      </c>
    </row>
    <row r="7613">
      <c r="A7613" s="36">
        <v>1757.0</v>
      </c>
      <c r="B7613" s="37" t="str">
        <f t="array" ref="B7613">IFERROR(XLOOKUP(A7613,'Asignacion Dic'!A:A,'Asignacion Dic'!C:C))</f>
        <v>Pilgrims Tepo</v>
      </c>
      <c r="C7613" s="37" t="str">
        <f t="array" ref="C7613">IFERROR(XLOOKUP(A7613,'Asignacion Dic'!A:A,'Asignacion Dic'!B:B))</f>
        <v>EC-02</v>
      </c>
      <c r="D7613" s="38">
        <v>45629.754791666666</v>
      </c>
      <c r="E7613" s="36" t="s">
        <v>377</v>
      </c>
      <c r="F7613" s="37" t="str">
        <f t="array" ref="F7613">IFERROR(XLOOKUP(E7613,Operadores!A:A,Operadores!B:B))</f>
        <v>MARMIG</v>
      </c>
      <c r="G7613" s="36" t="s">
        <v>72</v>
      </c>
      <c r="H7613" s="39">
        <v>19.29</v>
      </c>
      <c r="I7613" s="40">
        <v>167.0</v>
      </c>
      <c r="J7613" s="41">
        <f t="shared" si="5"/>
        <v>3221.43</v>
      </c>
      <c r="K7613" s="37" t="str">
        <f t="array" ref="K7613">IFERROR(XLOOKUP(G7613,'Tipo de carga'!A:A,'Tipo de carga'!B:B))</f>
        <v>Autoabasto</v>
      </c>
      <c r="L7613" s="37">
        <f t="shared" si="2"/>
        <v>49</v>
      </c>
      <c r="M7613" s="37">
        <f t="shared" si="3"/>
        <v>3</v>
      </c>
      <c r="N7613" s="37">
        <f t="shared" si="4"/>
        <v>12</v>
      </c>
      <c r="O7613" s="37" t="str">
        <f t="array" ref="O7613">IFERROR(XLOOKUP(K7613,'Tipo de carga'!B:B,'Tipo de carga'!C:C))</f>
        <v>Diesel</v>
      </c>
    </row>
    <row r="7614">
      <c r="A7614" s="36">
        <v>1695.0</v>
      </c>
      <c r="B7614" s="37" t="str">
        <f t="array" ref="B7614">IFERROR(XLOOKUP(A7614,'Asignacion Dic'!A:A,'Asignacion Dic'!C:C))</f>
        <v>Pilgrims Tepo</v>
      </c>
      <c r="C7614" s="37" t="str">
        <f t="array" ref="C7614">IFERROR(XLOOKUP(A7614,'Asignacion Dic'!A:A,'Asignacion Dic'!B:B))</f>
        <v>EC-02</v>
      </c>
      <c r="D7614" s="38">
        <v>45629.75405092593</v>
      </c>
      <c r="E7614" s="36" t="s">
        <v>378</v>
      </c>
      <c r="F7614" s="37" t="str">
        <f t="array" ref="F7614">IFERROR(XLOOKUP(E7614,Operadores!A:A,Operadores!B:B))</f>
        <v>RAMHEC</v>
      </c>
      <c r="G7614" s="36" t="s">
        <v>72</v>
      </c>
      <c r="H7614" s="39">
        <v>19.29</v>
      </c>
      <c r="I7614" s="40">
        <v>252.0</v>
      </c>
      <c r="J7614" s="41">
        <f t="shared" si="5"/>
        <v>4861.08</v>
      </c>
      <c r="K7614" s="37" t="str">
        <f t="array" ref="K7614">IFERROR(XLOOKUP(G7614,'Tipo de carga'!A:A,'Tipo de carga'!B:B))</f>
        <v>Autoabasto</v>
      </c>
      <c r="L7614" s="37">
        <f t="shared" si="2"/>
        <v>49</v>
      </c>
      <c r="M7614" s="37">
        <f t="shared" si="3"/>
        <v>3</v>
      </c>
      <c r="N7614" s="37">
        <f t="shared" si="4"/>
        <v>12</v>
      </c>
      <c r="O7614" s="37" t="str">
        <f t="array" ref="O7614">IFERROR(XLOOKUP(K7614,'Tipo de carga'!B:B,'Tipo de carga'!C:C))</f>
        <v>Diesel</v>
      </c>
    </row>
    <row r="7615">
      <c r="A7615" s="36">
        <v>1720.0</v>
      </c>
      <c r="B7615" s="37" t="str">
        <f t="array" ref="B7615">IFERROR(XLOOKUP(A7615,'Asignacion Dic'!A:A,'Asignacion Dic'!C:C))</f>
        <v>Pilgrims Tepo</v>
      </c>
      <c r="C7615" s="37" t="str">
        <f t="array" ref="C7615">IFERROR(XLOOKUP(A7615,'Asignacion Dic'!A:A,'Asignacion Dic'!B:B))</f>
        <v>EC-02</v>
      </c>
      <c r="D7615" s="38">
        <v>45629.734305555554</v>
      </c>
      <c r="E7615" s="36" t="s">
        <v>412</v>
      </c>
      <c r="F7615" s="37" t="str">
        <f t="array" ref="F7615">IFERROR(XLOOKUP(E7615,Operadores!A:A,Operadores!B:B))</f>
        <v>SANCAR01</v>
      </c>
      <c r="G7615" s="36" t="s">
        <v>72</v>
      </c>
      <c r="H7615" s="39">
        <v>19.29</v>
      </c>
      <c r="I7615" s="40">
        <v>97.0</v>
      </c>
      <c r="J7615" s="41">
        <f t="shared" si="5"/>
        <v>1871.13</v>
      </c>
      <c r="K7615" s="37" t="str">
        <f t="array" ref="K7615">IFERROR(XLOOKUP(G7615,'Tipo de carga'!A:A,'Tipo de carga'!B:B))</f>
        <v>Autoabasto</v>
      </c>
      <c r="L7615" s="37">
        <f t="shared" si="2"/>
        <v>49</v>
      </c>
      <c r="M7615" s="37">
        <f t="shared" si="3"/>
        <v>3</v>
      </c>
      <c r="N7615" s="37">
        <f t="shared" si="4"/>
        <v>12</v>
      </c>
      <c r="O7615" s="37" t="str">
        <f t="array" ref="O7615">IFERROR(XLOOKUP(K7615,'Tipo de carga'!B:B,'Tipo de carga'!C:C))</f>
        <v>Diesel</v>
      </c>
    </row>
    <row r="7616">
      <c r="A7616" s="36">
        <v>1904.0</v>
      </c>
      <c r="B7616" s="37" t="str">
        <f t="array" ref="B7616">IFERROR(XLOOKUP(A7616,'Asignacion Dic'!A:A,'Asignacion Dic'!C:C))</f>
        <v>MeLi asignado SD</v>
      </c>
      <c r="C7616" s="37" t="str">
        <f t="array" ref="C7616">IFERROR(XLOOKUP(A7616,'Asignacion Dic'!A:A,'Asignacion Dic'!B:B))</f>
        <v>EC-05</v>
      </c>
      <c r="D7616" s="38">
        <v>45629.72340277778</v>
      </c>
      <c r="E7616" s="36" t="s">
        <v>231</v>
      </c>
      <c r="F7616" s="37" t="str">
        <f t="array" ref="F7616">IFERROR(XLOOKUP(E7616,Operadores!A:A,Operadores!B:B))</f>
        <v>MARARM</v>
      </c>
      <c r="G7616" s="36" t="s">
        <v>72</v>
      </c>
      <c r="H7616" s="39">
        <v>19.29</v>
      </c>
      <c r="I7616" s="40">
        <v>305.0</v>
      </c>
      <c r="J7616" s="41">
        <f t="shared" si="5"/>
        <v>5883.45</v>
      </c>
      <c r="K7616" s="37" t="str">
        <f t="array" ref="K7616">IFERROR(XLOOKUP(G7616,'Tipo de carga'!A:A,'Tipo de carga'!B:B))</f>
        <v>Autoabasto</v>
      </c>
      <c r="L7616" s="37">
        <f t="shared" si="2"/>
        <v>49</v>
      </c>
      <c r="M7616" s="37">
        <f t="shared" si="3"/>
        <v>3</v>
      </c>
      <c r="N7616" s="37">
        <f t="shared" si="4"/>
        <v>12</v>
      </c>
      <c r="O7616" s="37" t="str">
        <f t="array" ref="O7616">IFERROR(XLOOKUP(K7616,'Tipo de carga'!B:B,'Tipo de carga'!C:C))</f>
        <v>Diesel</v>
      </c>
    </row>
    <row r="7617">
      <c r="A7617" s="36">
        <v>1905.0</v>
      </c>
      <c r="B7617" s="37" t="str">
        <f t="array" ref="B7617">IFERROR(XLOOKUP(A7617,'Asignacion Dic'!A:A,'Asignacion Dic'!C:C))</f>
        <v>MeLi asignado SD</v>
      </c>
      <c r="C7617" s="37" t="str">
        <f t="array" ref="C7617">IFERROR(XLOOKUP(A7617,'Asignacion Dic'!A:A,'Asignacion Dic'!B:B))</f>
        <v>EC-05</v>
      </c>
      <c r="D7617" s="38">
        <v>45629.72267361111</v>
      </c>
      <c r="E7617" s="36" t="s">
        <v>367</v>
      </c>
      <c r="F7617" s="37" t="str">
        <f t="array" ref="F7617">IFERROR(XLOOKUP(E7617,Operadores!A:A,Operadores!B:B))</f>
        <v>ALTJOS</v>
      </c>
      <c r="G7617" s="36" t="s">
        <v>72</v>
      </c>
      <c r="H7617" s="39">
        <v>19.29</v>
      </c>
      <c r="I7617" s="40">
        <v>376.0</v>
      </c>
      <c r="J7617" s="41">
        <f t="shared" si="5"/>
        <v>7253.04</v>
      </c>
      <c r="K7617" s="37" t="str">
        <f t="array" ref="K7617">IFERROR(XLOOKUP(G7617,'Tipo de carga'!A:A,'Tipo de carga'!B:B))</f>
        <v>Autoabasto</v>
      </c>
      <c r="L7617" s="37">
        <f t="shared" si="2"/>
        <v>49</v>
      </c>
      <c r="M7617" s="37">
        <f t="shared" si="3"/>
        <v>3</v>
      </c>
      <c r="N7617" s="37">
        <f t="shared" si="4"/>
        <v>12</v>
      </c>
      <c r="O7617" s="37" t="str">
        <f t="array" ref="O7617">IFERROR(XLOOKUP(K7617,'Tipo de carga'!B:B,'Tipo de carga'!C:C))</f>
        <v>Diesel</v>
      </c>
    </row>
    <row r="7618">
      <c r="A7618" s="36">
        <v>2003.0</v>
      </c>
      <c r="B7618" s="37" t="str">
        <f t="array" ref="B7618">IFERROR(XLOOKUP(A7618,'Asignacion Dic'!A:A,'Asignacion Dic'!C:C))</f>
        <v>MeLi Dedicado TD</v>
      </c>
      <c r="C7618" s="37" t="str">
        <f t="array" ref="C7618">IFERROR(XLOOKUP(A7618,'Asignacion Dic'!A:A,'Asignacion Dic'!B:B))</f>
        <v>EC-05</v>
      </c>
      <c r="D7618" s="38">
        <v>45629.70962962963</v>
      </c>
      <c r="E7618" s="36" t="s">
        <v>601</v>
      </c>
      <c r="F7618" s="37" t="str">
        <f t="array" ref="F7618">IFERROR(XLOOKUP(E7618,Operadores!A:A,Operadores!B:B))</f>
        <v>GALRAY</v>
      </c>
      <c r="G7618" s="36" t="s">
        <v>72</v>
      </c>
      <c r="H7618" s="39">
        <v>19.29</v>
      </c>
      <c r="I7618" s="40">
        <v>479.0</v>
      </c>
      <c r="J7618" s="41">
        <f t="shared" si="5"/>
        <v>9239.91</v>
      </c>
      <c r="K7618" s="37" t="str">
        <f t="array" ref="K7618">IFERROR(XLOOKUP(G7618,'Tipo de carga'!A:A,'Tipo de carga'!B:B))</f>
        <v>Autoabasto</v>
      </c>
      <c r="L7618" s="37">
        <f t="shared" si="2"/>
        <v>49</v>
      </c>
      <c r="M7618" s="37">
        <f t="shared" si="3"/>
        <v>3</v>
      </c>
      <c r="N7618" s="37">
        <f t="shared" si="4"/>
        <v>12</v>
      </c>
      <c r="O7618" s="37" t="str">
        <f t="array" ref="O7618">IFERROR(XLOOKUP(K7618,'Tipo de carga'!B:B,'Tipo de carga'!C:C))</f>
        <v>Diesel</v>
      </c>
    </row>
    <row r="7619">
      <c r="A7619" s="36">
        <v>2007.0</v>
      </c>
      <c r="B7619" s="37" t="str">
        <f t="array" ref="B7619">IFERROR(XLOOKUP(A7619,'Asignacion Dic'!A:A,'Asignacion Dic'!C:C))</f>
        <v>MeLi Asignado TD</v>
      </c>
      <c r="C7619" s="37" t="str">
        <f t="array" ref="C7619">IFERROR(XLOOKUP(A7619,'Asignacion Dic'!A:A,'Asignacion Dic'!B:B))</f>
        <v>EC-05</v>
      </c>
      <c r="D7619" s="38">
        <v>45629.706354166665</v>
      </c>
      <c r="E7619" s="36" t="s">
        <v>166</v>
      </c>
      <c r="F7619" s="37" t="str">
        <f t="array" ref="F7619">IFERROR(XLOOKUP(E7619,Operadores!A:A,Operadores!B:B))</f>
        <v>PADRI</v>
      </c>
      <c r="G7619" s="36" t="s">
        <v>72</v>
      </c>
      <c r="H7619" s="39">
        <v>19.29</v>
      </c>
      <c r="I7619" s="40">
        <v>501.0</v>
      </c>
      <c r="J7619" s="41">
        <f t="shared" si="5"/>
        <v>9664.29</v>
      </c>
      <c r="K7619" s="37" t="str">
        <f t="array" ref="K7619">IFERROR(XLOOKUP(G7619,'Tipo de carga'!A:A,'Tipo de carga'!B:B))</f>
        <v>Autoabasto</v>
      </c>
      <c r="L7619" s="37">
        <f t="shared" si="2"/>
        <v>49</v>
      </c>
      <c r="M7619" s="37">
        <f t="shared" si="3"/>
        <v>3</v>
      </c>
      <c r="N7619" s="37">
        <f t="shared" si="4"/>
        <v>12</v>
      </c>
      <c r="O7619" s="37" t="str">
        <f t="array" ref="O7619">IFERROR(XLOOKUP(K7619,'Tipo de carga'!B:B,'Tipo de carga'!C:C))</f>
        <v>Diesel</v>
      </c>
    </row>
    <row r="7620">
      <c r="A7620" s="36">
        <v>2019.0</v>
      </c>
      <c r="B7620" s="37" t="str">
        <f t="array" ref="B7620">IFERROR(XLOOKUP(A7620,'Asignacion Dic'!A:A,'Asignacion Dic'!C:C))</f>
        <v>MeLi Asignado TD</v>
      </c>
      <c r="C7620" s="37" t="str">
        <f t="array" ref="C7620">IFERROR(XLOOKUP(A7620,'Asignacion Dic'!A:A,'Asignacion Dic'!B:B))</f>
        <v>EC-05</v>
      </c>
      <c r="D7620" s="38">
        <v>45629.691041666665</v>
      </c>
      <c r="E7620" s="36" t="s">
        <v>598</v>
      </c>
      <c r="F7620" s="37" t="str">
        <f t="array" ref="F7620">IFERROR(XLOOKUP(E7620,Operadores!A:A,Operadores!B:B))</f>
        <v>CRUDAN</v>
      </c>
      <c r="G7620" s="36" t="s">
        <v>72</v>
      </c>
      <c r="H7620" s="39">
        <v>19.29</v>
      </c>
      <c r="I7620" s="40">
        <v>320.0</v>
      </c>
      <c r="J7620" s="41">
        <f t="shared" si="5"/>
        <v>6172.8</v>
      </c>
      <c r="K7620" s="37" t="str">
        <f t="array" ref="K7620">IFERROR(XLOOKUP(G7620,'Tipo de carga'!A:A,'Tipo de carga'!B:B))</f>
        <v>Autoabasto</v>
      </c>
      <c r="L7620" s="37">
        <f t="shared" si="2"/>
        <v>49</v>
      </c>
      <c r="M7620" s="37">
        <f t="shared" si="3"/>
        <v>3</v>
      </c>
      <c r="N7620" s="37">
        <f t="shared" si="4"/>
        <v>12</v>
      </c>
      <c r="O7620" s="37" t="str">
        <f t="array" ref="O7620">IFERROR(XLOOKUP(K7620,'Tipo de carga'!B:B,'Tipo de carga'!C:C))</f>
        <v>Diesel</v>
      </c>
    </row>
    <row r="7621">
      <c r="A7621" s="36">
        <v>1942.0</v>
      </c>
      <c r="B7621" s="37" t="str">
        <f t="array" ref="B7621">IFERROR(XLOOKUP(A7621,'Asignacion Dic'!A:A,'Asignacion Dic'!C:C))</f>
        <v>MeLi asignado SD</v>
      </c>
      <c r="C7621" s="37" t="str">
        <f t="array" ref="C7621">IFERROR(XLOOKUP(A7621,'Asignacion Dic'!A:A,'Asignacion Dic'!B:B))</f>
        <v>EC-05</v>
      </c>
      <c r="D7621" s="38">
        <v>45629.68817129629</v>
      </c>
      <c r="E7621" s="36" t="s">
        <v>581</v>
      </c>
      <c r="F7621" s="37" t="str">
        <f t="array" ref="F7621">IFERROR(XLOOKUP(E7621,Operadores!A:A,Operadores!B:B))</f>
        <v>RICCES</v>
      </c>
      <c r="G7621" s="36" t="s">
        <v>72</v>
      </c>
      <c r="H7621" s="39">
        <v>19.29</v>
      </c>
      <c r="I7621" s="40">
        <v>304.0</v>
      </c>
      <c r="J7621" s="41">
        <f t="shared" si="5"/>
        <v>5864.16</v>
      </c>
      <c r="K7621" s="37" t="str">
        <f t="array" ref="K7621">IFERROR(XLOOKUP(G7621,'Tipo de carga'!A:A,'Tipo de carga'!B:B))</f>
        <v>Autoabasto</v>
      </c>
      <c r="L7621" s="37">
        <f t="shared" si="2"/>
        <v>49</v>
      </c>
      <c r="M7621" s="37">
        <f t="shared" si="3"/>
        <v>3</v>
      </c>
      <c r="N7621" s="37">
        <f t="shared" si="4"/>
        <v>12</v>
      </c>
      <c r="O7621" s="37" t="str">
        <f t="array" ref="O7621">IFERROR(XLOOKUP(K7621,'Tipo de carga'!B:B,'Tipo de carga'!C:C))</f>
        <v>Diesel</v>
      </c>
    </row>
    <row r="7622">
      <c r="A7622" s="36">
        <v>2006.0</v>
      </c>
      <c r="B7622" s="37" t="str">
        <f t="array" ref="B7622">IFERROR(XLOOKUP(A7622,'Asignacion Dic'!A:A,'Asignacion Dic'!C:C))</f>
        <v>MeLi Dedicado Merida</v>
      </c>
      <c r="C7622" s="37" t="str">
        <f t="array" ref="C7622">IFERROR(XLOOKUP(A7622,'Asignacion Dic'!A:A,'Asignacion Dic'!B:B))</f>
        <v>EC-05</v>
      </c>
      <c r="D7622" s="38">
        <v>45629.67915509259</v>
      </c>
      <c r="E7622" s="36" t="s">
        <v>381</v>
      </c>
      <c r="F7622" s="37" t="str">
        <f t="array" ref="F7622">IFERROR(XLOOKUP(E7622,Operadores!A:A,Operadores!B:B))</f>
        <v>CHAJUA</v>
      </c>
      <c r="G7622" s="36" t="s">
        <v>72</v>
      </c>
      <c r="H7622" s="39">
        <v>19.29</v>
      </c>
      <c r="I7622" s="40">
        <v>338.0</v>
      </c>
      <c r="J7622" s="41">
        <f t="shared" si="5"/>
        <v>6520.02</v>
      </c>
      <c r="K7622" s="37" t="str">
        <f t="array" ref="K7622">IFERROR(XLOOKUP(G7622,'Tipo de carga'!A:A,'Tipo de carga'!B:B))</f>
        <v>Autoabasto</v>
      </c>
      <c r="L7622" s="37">
        <f t="shared" si="2"/>
        <v>49</v>
      </c>
      <c r="M7622" s="37">
        <f t="shared" si="3"/>
        <v>3</v>
      </c>
      <c r="N7622" s="37">
        <f t="shared" si="4"/>
        <v>12</v>
      </c>
      <c r="O7622" s="37" t="str">
        <f t="array" ref="O7622">IFERROR(XLOOKUP(K7622,'Tipo de carga'!B:B,'Tipo de carga'!C:C))</f>
        <v>Diesel</v>
      </c>
    </row>
    <row r="7623">
      <c r="A7623" s="36">
        <v>1906.0</v>
      </c>
      <c r="B7623" s="37" t="str">
        <f t="array" ref="B7623">IFERROR(XLOOKUP(A7623,'Asignacion Dic'!A:A,'Asignacion Dic'!C:C))</f>
        <v>MeLi asignado SD</v>
      </c>
      <c r="C7623" s="37" t="str">
        <f t="array" ref="C7623">IFERROR(XLOOKUP(A7623,'Asignacion Dic'!A:A,'Asignacion Dic'!B:B))</f>
        <v>EC-05</v>
      </c>
      <c r="D7623" s="38">
        <v>45629.67686342593</v>
      </c>
      <c r="E7623" s="36" t="s">
        <v>179</v>
      </c>
      <c r="F7623" s="37" t="str">
        <f t="array" ref="F7623">IFERROR(XLOOKUP(E7623,Operadores!A:A,Operadores!B:B))</f>
        <v>IBAJOS</v>
      </c>
      <c r="G7623" s="36" t="s">
        <v>72</v>
      </c>
      <c r="H7623" s="39">
        <v>19.29</v>
      </c>
      <c r="I7623" s="40">
        <v>331.0</v>
      </c>
      <c r="J7623" s="41">
        <f t="shared" si="5"/>
        <v>6384.99</v>
      </c>
      <c r="K7623" s="37" t="str">
        <f t="array" ref="K7623">IFERROR(XLOOKUP(G7623,'Tipo de carga'!A:A,'Tipo de carga'!B:B))</f>
        <v>Autoabasto</v>
      </c>
      <c r="L7623" s="37">
        <f t="shared" si="2"/>
        <v>49</v>
      </c>
      <c r="M7623" s="37">
        <f t="shared" si="3"/>
        <v>3</v>
      </c>
      <c r="N7623" s="37">
        <f t="shared" si="4"/>
        <v>12</v>
      </c>
      <c r="O7623" s="37" t="str">
        <f t="array" ref="O7623">IFERROR(XLOOKUP(K7623,'Tipo de carga'!B:B,'Tipo de carga'!C:C))</f>
        <v>Diesel</v>
      </c>
    </row>
    <row r="7624">
      <c r="A7624" s="36">
        <v>1872.0</v>
      </c>
      <c r="B7624" s="37" t="str">
        <f t="array" ref="B7624">IFERROR(XLOOKUP(A7624,'Asignacion Dic'!A:A,'Asignacion Dic'!C:C))</f>
        <v>Circuitos</v>
      </c>
      <c r="C7624" s="37" t="str">
        <f t="array" ref="C7624">IFERROR(XLOOKUP(A7624,'Asignacion Dic'!A:A,'Asignacion Dic'!B:B))</f>
        <v>EC-03</v>
      </c>
      <c r="D7624" s="38">
        <v>45629.666354166664</v>
      </c>
      <c r="E7624" s="36" t="s">
        <v>445</v>
      </c>
      <c r="F7624" s="37" t="str">
        <f t="array" ref="F7624">IFERROR(XLOOKUP(E7624,Operadores!A:A,Operadores!B:B))</f>
        <v>MIREDM</v>
      </c>
      <c r="G7624" s="36" t="s">
        <v>72</v>
      </c>
      <c r="H7624" s="39">
        <v>19.29</v>
      </c>
      <c r="I7624" s="40">
        <v>221.0</v>
      </c>
      <c r="J7624" s="41">
        <f t="shared" si="5"/>
        <v>4263.09</v>
      </c>
      <c r="K7624" s="37" t="str">
        <f t="array" ref="K7624">IFERROR(XLOOKUP(G7624,'Tipo de carga'!A:A,'Tipo de carga'!B:B))</f>
        <v>Autoabasto</v>
      </c>
      <c r="L7624" s="37">
        <f t="shared" si="2"/>
        <v>49</v>
      </c>
      <c r="M7624" s="37">
        <f t="shared" si="3"/>
        <v>3</v>
      </c>
      <c r="N7624" s="37">
        <f t="shared" si="4"/>
        <v>12</v>
      </c>
      <c r="O7624" s="37" t="str">
        <f t="array" ref="O7624">IFERROR(XLOOKUP(K7624,'Tipo de carga'!B:B,'Tipo de carga'!C:C))</f>
        <v>Diesel</v>
      </c>
    </row>
    <row r="7625">
      <c r="A7625" s="36">
        <v>1858.0</v>
      </c>
      <c r="B7625" s="37" t="str">
        <f t="array" ref="B7625">IFERROR(XLOOKUP(A7625,'Asignacion Dic'!A:A,'Asignacion Dic'!C:C))</f>
        <v>Hisense</v>
      </c>
      <c r="C7625" s="37" t="str">
        <f t="array" ref="C7625">IFERROR(XLOOKUP(A7625,'Asignacion Dic'!A:A,'Asignacion Dic'!B:B))</f>
        <v>EC-03</v>
      </c>
      <c r="D7625" s="38">
        <v>45629.66570601852</v>
      </c>
      <c r="E7625" s="36" t="s">
        <v>574</v>
      </c>
      <c r="F7625" s="37" t="str">
        <f t="array" ref="F7625">IFERROR(XLOOKUP(E7625,Operadores!A:A,Operadores!B:B))</f>
        <v>ZABFER</v>
      </c>
      <c r="G7625" s="36" t="s">
        <v>72</v>
      </c>
      <c r="H7625" s="39">
        <v>19.29</v>
      </c>
      <c r="I7625" s="40">
        <v>852.0</v>
      </c>
      <c r="J7625" s="41">
        <f t="shared" si="5"/>
        <v>16435.08</v>
      </c>
      <c r="K7625" s="37" t="str">
        <f t="array" ref="K7625">IFERROR(XLOOKUP(G7625,'Tipo de carga'!A:A,'Tipo de carga'!B:B))</f>
        <v>Autoabasto</v>
      </c>
      <c r="L7625" s="37">
        <f t="shared" si="2"/>
        <v>49</v>
      </c>
      <c r="M7625" s="37">
        <f t="shared" si="3"/>
        <v>3</v>
      </c>
      <c r="N7625" s="37">
        <f t="shared" si="4"/>
        <v>12</v>
      </c>
      <c r="O7625" s="37" t="str">
        <f t="array" ref="O7625">IFERROR(XLOOKUP(K7625,'Tipo de carga'!B:B,'Tipo de carga'!C:C))</f>
        <v>Diesel</v>
      </c>
    </row>
    <row r="7626">
      <c r="A7626" s="36">
        <v>1931.0</v>
      </c>
      <c r="B7626" s="37" t="str">
        <f t="array" ref="B7626">IFERROR(XLOOKUP(A7626,'Asignacion Dic'!A:A,'Asignacion Dic'!C:C))</f>
        <v>Circuitos</v>
      </c>
      <c r="C7626" s="37" t="str">
        <f t="array" ref="C7626">IFERROR(XLOOKUP(A7626,'Asignacion Dic'!A:A,'Asignacion Dic'!B:B))</f>
        <v>EC-03</v>
      </c>
      <c r="D7626" s="38">
        <v>45629.650868055556</v>
      </c>
      <c r="E7626" s="36" t="s">
        <v>622</v>
      </c>
      <c r="F7626" s="37" t="str">
        <f t="array" ref="F7626">IFERROR(XLOOKUP(E7626,Operadores!A:A,Operadores!B:B))</f>
        <v>MALART</v>
      </c>
      <c r="G7626" s="36" t="s">
        <v>72</v>
      </c>
      <c r="H7626" s="39">
        <v>19.29</v>
      </c>
      <c r="I7626" s="40">
        <v>160.0</v>
      </c>
      <c r="J7626" s="41">
        <f t="shared" si="5"/>
        <v>3086.4</v>
      </c>
      <c r="K7626" s="37" t="str">
        <f t="array" ref="K7626">IFERROR(XLOOKUP(G7626,'Tipo de carga'!A:A,'Tipo de carga'!B:B))</f>
        <v>Autoabasto</v>
      </c>
      <c r="L7626" s="37">
        <f t="shared" si="2"/>
        <v>49</v>
      </c>
      <c r="M7626" s="37">
        <f t="shared" si="3"/>
        <v>3</v>
      </c>
      <c r="N7626" s="37">
        <f t="shared" si="4"/>
        <v>12</v>
      </c>
      <c r="O7626" s="37" t="str">
        <f t="array" ref="O7626">IFERROR(XLOOKUP(K7626,'Tipo de carga'!B:B,'Tipo de carga'!C:C))</f>
        <v>Diesel</v>
      </c>
    </row>
    <row r="7627">
      <c r="A7627" s="36">
        <v>1960.0</v>
      </c>
      <c r="B7627" s="37" t="str">
        <f t="array" ref="B7627">IFERROR(XLOOKUP(A7627,'Asignacion Dic'!A:A,'Asignacion Dic'!C:C))</f>
        <v>MeLi asignado SD</v>
      </c>
      <c r="C7627" s="37" t="str">
        <f t="array" ref="C7627">IFERROR(XLOOKUP(A7627,'Asignacion Dic'!A:A,'Asignacion Dic'!B:B))</f>
        <v>EC-05</v>
      </c>
      <c r="D7627" s="38">
        <v>45629.638715277775</v>
      </c>
      <c r="E7627" s="36" t="s">
        <v>608</v>
      </c>
      <c r="F7627" s="37" t="str">
        <f t="array" ref="F7627">IFERROR(XLOOKUP(E7627,Operadores!A:A,Operadores!B:B))</f>
        <v>ALVRAU</v>
      </c>
      <c r="G7627" s="36" t="s">
        <v>72</v>
      </c>
      <c r="H7627" s="39">
        <v>19.29</v>
      </c>
      <c r="I7627" s="40">
        <v>137.0</v>
      </c>
      <c r="J7627" s="41">
        <f t="shared" si="5"/>
        <v>2642.73</v>
      </c>
      <c r="K7627" s="37" t="str">
        <f t="array" ref="K7627">IFERROR(XLOOKUP(G7627,'Tipo de carga'!A:A,'Tipo de carga'!B:B))</f>
        <v>Autoabasto</v>
      </c>
      <c r="L7627" s="37">
        <f t="shared" si="2"/>
        <v>49</v>
      </c>
      <c r="M7627" s="37">
        <f t="shared" si="3"/>
        <v>3</v>
      </c>
      <c r="N7627" s="37">
        <f t="shared" si="4"/>
        <v>12</v>
      </c>
      <c r="O7627" s="37" t="str">
        <f t="array" ref="O7627">IFERROR(XLOOKUP(K7627,'Tipo de carga'!B:B,'Tipo de carga'!C:C))</f>
        <v>Diesel</v>
      </c>
    </row>
    <row r="7628">
      <c r="A7628" s="36">
        <v>2036.0</v>
      </c>
      <c r="B7628" s="37" t="str">
        <f t="array" ref="B7628">IFERROR(XLOOKUP(A7628,'Asignacion Dic'!A:A,'Asignacion Dic'!C:C))</f>
        <v>Liverpool Local</v>
      </c>
      <c r="C7628" s="37" t="str">
        <f t="array" ref="C7628">IFERROR(XLOOKUP(A7628,'Asignacion Dic'!A:A,'Asignacion Dic'!B:B))</f>
        <v>EC-01</v>
      </c>
      <c r="D7628" s="38">
        <v>45629.52222222222</v>
      </c>
      <c r="E7628" s="36" t="s">
        <v>606</v>
      </c>
      <c r="F7628" s="37" t="str">
        <f t="array" ref="F7628">IFERROR(XLOOKUP(E7628,Operadores!A:A,Operadores!B:B))</f>
        <v>ORTJES</v>
      </c>
      <c r="G7628" s="36" t="s">
        <v>72</v>
      </c>
      <c r="H7628" s="39">
        <v>19.29</v>
      </c>
      <c r="I7628" s="40">
        <v>811.0</v>
      </c>
      <c r="J7628" s="41">
        <f t="shared" si="5"/>
        <v>15644.19</v>
      </c>
      <c r="K7628" s="37" t="str">
        <f t="array" ref="K7628">IFERROR(XLOOKUP(G7628,'Tipo de carga'!A:A,'Tipo de carga'!B:B))</f>
        <v>Autoabasto</v>
      </c>
      <c r="L7628" s="37">
        <f t="shared" si="2"/>
        <v>49</v>
      </c>
      <c r="M7628" s="37">
        <f t="shared" si="3"/>
        <v>3</v>
      </c>
      <c r="N7628" s="37">
        <f t="shared" si="4"/>
        <v>12</v>
      </c>
      <c r="O7628" s="37" t="str">
        <f t="array" ref="O7628">IFERROR(XLOOKUP(K7628,'Tipo de carga'!B:B,'Tipo de carga'!C:C))</f>
        <v>Diesel</v>
      </c>
    </row>
    <row r="7629">
      <c r="A7629" s="36">
        <v>2008.0</v>
      </c>
      <c r="B7629" s="37" t="str">
        <f t="array" ref="B7629">IFERROR(XLOOKUP(A7629,'Asignacion Dic'!A:A,'Asignacion Dic'!C:C))</f>
        <v>MeLi Dedicado Merida</v>
      </c>
      <c r="C7629" s="37" t="str">
        <f t="array" ref="C7629">IFERROR(XLOOKUP(A7629,'Asignacion Dic'!A:A,'Asignacion Dic'!B:B))</f>
        <v>EC-05</v>
      </c>
      <c r="D7629" s="38">
        <v>45629.52049768518</v>
      </c>
      <c r="E7629" s="36" t="s">
        <v>480</v>
      </c>
      <c r="F7629" s="37" t="str">
        <f t="array" ref="F7629">IFERROR(XLOOKUP(E7629,Operadores!A:A,Operadores!B:B))</f>
        <v>VELGIO</v>
      </c>
      <c r="G7629" s="36" t="s">
        <v>72</v>
      </c>
      <c r="H7629" s="39">
        <v>19.29</v>
      </c>
      <c r="I7629" s="40">
        <v>311.0</v>
      </c>
      <c r="J7629" s="41">
        <f t="shared" si="5"/>
        <v>5999.19</v>
      </c>
      <c r="K7629" s="37" t="str">
        <f t="array" ref="K7629">IFERROR(XLOOKUP(G7629,'Tipo de carga'!A:A,'Tipo de carga'!B:B))</f>
        <v>Autoabasto</v>
      </c>
      <c r="L7629" s="37">
        <f t="shared" si="2"/>
        <v>49</v>
      </c>
      <c r="M7629" s="37">
        <f t="shared" si="3"/>
        <v>3</v>
      </c>
      <c r="N7629" s="37">
        <f t="shared" si="4"/>
        <v>12</v>
      </c>
      <c r="O7629" s="37" t="str">
        <f t="array" ref="O7629">IFERROR(XLOOKUP(K7629,'Tipo de carga'!B:B,'Tipo de carga'!C:C))</f>
        <v>Diesel</v>
      </c>
    </row>
    <row r="7630">
      <c r="A7630" s="36">
        <v>1989.0</v>
      </c>
      <c r="B7630" s="37" t="str">
        <f t="array" ref="B7630">IFERROR(XLOOKUP(A7630,'Asignacion Dic'!A:A,'Asignacion Dic'!C:C))</f>
        <v>MeLi asignado SD</v>
      </c>
      <c r="C7630" s="37" t="str">
        <f t="array" ref="C7630">IFERROR(XLOOKUP(A7630,'Asignacion Dic'!A:A,'Asignacion Dic'!B:B))</f>
        <v>EC-05</v>
      </c>
      <c r="D7630" s="38">
        <v>45629.49625</v>
      </c>
      <c r="E7630" s="36" t="s">
        <v>220</v>
      </c>
      <c r="F7630" s="37" t="str">
        <f t="array" ref="F7630">IFERROR(XLOOKUP(E7630,Operadores!A:A,Operadores!B:B))</f>
        <v>CARCRI01</v>
      </c>
      <c r="G7630" s="36" t="s">
        <v>72</v>
      </c>
      <c r="H7630" s="39">
        <v>19.29</v>
      </c>
      <c r="I7630" s="40">
        <v>597.0</v>
      </c>
      <c r="J7630" s="41">
        <f t="shared" si="5"/>
        <v>11516.13</v>
      </c>
      <c r="K7630" s="37" t="str">
        <f t="array" ref="K7630">IFERROR(XLOOKUP(G7630,'Tipo de carga'!A:A,'Tipo de carga'!B:B))</f>
        <v>Autoabasto</v>
      </c>
      <c r="L7630" s="37">
        <f t="shared" si="2"/>
        <v>49</v>
      </c>
      <c r="M7630" s="37">
        <f t="shared" si="3"/>
        <v>3</v>
      </c>
      <c r="N7630" s="37">
        <f t="shared" si="4"/>
        <v>12</v>
      </c>
      <c r="O7630" s="37" t="str">
        <f t="array" ref="O7630">IFERROR(XLOOKUP(K7630,'Tipo de carga'!B:B,'Tipo de carga'!C:C))</f>
        <v>Diesel</v>
      </c>
    </row>
    <row r="7631">
      <c r="A7631" s="36">
        <v>2040.0</v>
      </c>
      <c r="B7631" s="37" t="str">
        <f t="array" ref="B7631">IFERROR(XLOOKUP(A7631,'Asignacion Dic'!A:A,'Asignacion Dic'!C:C))</f>
        <v>Liverpool Local</v>
      </c>
      <c r="C7631" s="37" t="str">
        <f t="array" ref="C7631">IFERROR(XLOOKUP(A7631,'Asignacion Dic'!A:A,'Asignacion Dic'!B:B))</f>
        <v>EC-01</v>
      </c>
      <c r="D7631" s="38">
        <v>45629.47620370371</v>
      </c>
      <c r="E7631" s="36" t="s">
        <v>233</v>
      </c>
      <c r="F7631" s="37" t="str">
        <f t="array" ref="F7631">IFERROR(XLOOKUP(E7631,Operadores!A:A,Operadores!B:B))</f>
        <v>QUILA</v>
      </c>
      <c r="G7631" s="36" t="s">
        <v>72</v>
      </c>
      <c r="H7631" s="39">
        <v>19.29</v>
      </c>
      <c r="I7631" s="40">
        <v>655.0</v>
      </c>
      <c r="J7631" s="41">
        <f t="shared" si="5"/>
        <v>12634.95</v>
      </c>
      <c r="K7631" s="37" t="str">
        <f t="array" ref="K7631">IFERROR(XLOOKUP(G7631,'Tipo de carga'!A:A,'Tipo de carga'!B:B))</f>
        <v>Autoabasto</v>
      </c>
      <c r="L7631" s="37">
        <f t="shared" si="2"/>
        <v>49</v>
      </c>
      <c r="M7631" s="37">
        <f t="shared" si="3"/>
        <v>3</v>
      </c>
      <c r="N7631" s="37">
        <f t="shared" si="4"/>
        <v>12</v>
      </c>
      <c r="O7631" s="37" t="str">
        <f t="array" ref="O7631">IFERROR(XLOOKUP(K7631,'Tipo de carga'!B:B,'Tipo de carga'!C:C))</f>
        <v>Diesel</v>
      </c>
    </row>
    <row r="7632">
      <c r="A7632" s="36">
        <v>1984.0</v>
      </c>
      <c r="B7632" s="37" t="str">
        <f t="array" ref="B7632">IFERROR(XLOOKUP(A7632,'Asignacion Dic'!A:A,'Asignacion Dic'!C:C))</f>
        <v>MeLi asignado SD</v>
      </c>
      <c r="C7632" s="37" t="str">
        <f t="array" ref="C7632">IFERROR(XLOOKUP(A7632,'Asignacion Dic'!A:A,'Asignacion Dic'!B:B))</f>
        <v>EC-05</v>
      </c>
      <c r="D7632" s="38">
        <v>45629.473912037036</v>
      </c>
      <c r="E7632" s="36" t="s">
        <v>226</v>
      </c>
      <c r="F7632" s="37" t="str">
        <f t="array" ref="F7632">IFERROR(XLOOKUP(E7632,Operadores!A:A,Operadores!B:B))</f>
        <v>PERFID</v>
      </c>
      <c r="G7632" s="36" t="s">
        <v>72</v>
      </c>
      <c r="H7632" s="39">
        <v>19.29</v>
      </c>
      <c r="I7632" s="40">
        <v>330.0</v>
      </c>
      <c r="J7632" s="41">
        <f t="shared" si="5"/>
        <v>6365.7</v>
      </c>
      <c r="K7632" s="37" t="str">
        <f t="array" ref="K7632">IFERROR(XLOOKUP(G7632,'Tipo de carga'!A:A,'Tipo de carga'!B:B))</f>
        <v>Autoabasto</v>
      </c>
      <c r="L7632" s="37">
        <f t="shared" si="2"/>
        <v>49</v>
      </c>
      <c r="M7632" s="37">
        <f t="shared" si="3"/>
        <v>3</v>
      </c>
      <c r="N7632" s="37">
        <f t="shared" si="4"/>
        <v>12</v>
      </c>
      <c r="O7632" s="37" t="str">
        <f t="array" ref="O7632">IFERROR(XLOOKUP(K7632,'Tipo de carga'!B:B,'Tipo de carga'!C:C))</f>
        <v>Diesel</v>
      </c>
    </row>
    <row r="7633">
      <c r="A7633" s="36">
        <v>1976.0</v>
      </c>
      <c r="B7633" s="37" t="str">
        <f t="array" ref="B7633">IFERROR(XLOOKUP(A7633,'Asignacion Dic'!A:A,'Asignacion Dic'!C:C))</f>
        <v>MeLi asignado SD</v>
      </c>
      <c r="C7633" s="37" t="str">
        <f t="array" ref="C7633">IFERROR(XLOOKUP(A7633,'Asignacion Dic'!A:A,'Asignacion Dic'!B:B))</f>
        <v>EC-05</v>
      </c>
      <c r="D7633" s="38">
        <v>45629.46635416667</v>
      </c>
      <c r="E7633" s="36" t="s">
        <v>178</v>
      </c>
      <c r="F7633" s="37" t="str">
        <f t="array" ref="F7633">IFERROR(XLOOKUP(E7633,Operadores!A:A,Operadores!B:B))</f>
        <v>BAUGEO</v>
      </c>
      <c r="G7633" s="36" t="s">
        <v>72</v>
      </c>
      <c r="H7633" s="39">
        <v>19.29</v>
      </c>
      <c r="I7633" s="40">
        <v>311.0</v>
      </c>
      <c r="J7633" s="41">
        <f t="shared" si="5"/>
        <v>5999.19</v>
      </c>
      <c r="K7633" s="37" t="str">
        <f t="array" ref="K7633">IFERROR(XLOOKUP(G7633,'Tipo de carga'!A:A,'Tipo de carga'!B:B))</f>
        <v>Autoabasto</v>
      </c>
      <c r="L7633" s="37">
        <f t="shared" si="2"/>
        <v>49</v>
      </c>
      <c r="M7633" s="37">
        <f t="shared" si="3"/>
        <v>3</v>
      </c>
      <c r="N7633" s="37">
        <f t="shared" si="4"/>
        <v>12</v>
      </c>
      <c r="O7633" s="37" t="str">
        <f t="array" ref="O7633">IFERROR(XLOOKUP(K7633,'Tipo de carga'!B:B,'Tipo de carga'!C:C))</f>
        <v>Diesel</v>
      </c>
    </row>
    <row r="7634">
      <c r="A7634" s="36">
        <v>1850.0</v>
      </c>
      <c r="B7634" s="37" t="str">
        <f t="array" ref="B7634">IFERROR(XLOOKUP(A7634,'Asignacion Dic'!A:A,'Asignacion Dic'!C:C))</f>
        <v>Hisense</v>
      </c>
      <c r="C7634" s="37" t="str">
        <f t="array" ref="C7634">IFERROR(XLOOKUP(A7634,'Asignacion Dic'!A:A,'Asignacion Dic'!B:B))</f>
        <v>EC-03</v>
      </c>
      <c r="D7634" s="38">
        <v>45629.45921296296</v>
      </c>
      <c r="E7634" s="36" t="s">
        <v>487</v>
      </c>
      <c r="F7634" s="37" t="str">
        <f t="array" ref="F7634">IFERROR(XLOOKUP(E7634,Operadores!A:A,Operadores!B:B))</f>
        <v>DOMSAL</v>
      </c>
      <c r="G7634" s="36" t="s">
        <v>72</v>
      </c>
      <c r="H7634" s="39">
        <v>19.29</v>
      </c>
      <c r="I7634" s="40">
        <v>536.0</v>
      </c>
      <c r="J7634" s="41">
        <f t="shared" si="5"/>
        <v>10339.44</v>
      </c>
      <c r="K7634" s="37" t="str">
        <f t="array" ref="K7634">IFERROR(XLOOKUP(G7634,'Tipo de carga'!A:A,'Tipo de carga'!B:B))</f>
        <v>Autoabasto</v>
      </c>
      <c r="L7634" s="37">
        <f t="shared" si="2"/>
        <v>49</v>
      </c>
      <c r="M7634" s="37">
        <f t="shared" si="3"/>
        <v>3</v>
      </c>
      <c r="N7634" s="37">
        <f t="shared" si="4"/>
        <v>12</v>
      </c>
      <c r="O7634" s="37" t="str">
        <f t="array" ref="O7634">IFERROR(XLOOKUP(K7634,'Tipo de carga'!B:B,'Tipo de carga'!C:C))</f>
        <v>Diesel</v>
      </c>
    </row>
    <row r="7635">
      <c r="A7635" s="36">
        <v>1876.0</v>
      </c>
      <c r="B7635" s="37" t="str">
        <f t="array" ref="B7635">IFERROR(XLOOKUP(A7635,'Asignacion Dic'!A:A,'Asignacion Dic'!C:C))</f>
        <v>Circuitos</v>
      </c>
      <c r="C7635" s="37" t="str">
        <f t="array" ref="C7635">IFERROR(XLOOKUP(A7635,'Asignacion Dic'!A:A,'Asignacion Dic'!B:B))</f>
        <v>EC-03</v>
      </c>
      <c r="D7635" s="38">
        <v>45629.45186342593</v>
      </c>
      <c r="E7635" s="36" t="s">
        <v>405</v>
      </c>
      <c r="F7635" s="37" t="str">
        <f t="array" ref="F7635">IFERROR(XLOOKUP(E7635,Operadores!A:A,Operadores!B:B))</f>
        <v>RUIFR</v>
      </c>
      <c r="G7635" s="36" t="s">
        <v>72</v>
      </c>
      <c r="H7635" s="39">
        <v>19.29</v>
      </c>
      <c r="I7635" s="40">
        <v>344.0</v>
      </c>
      <c r="J7635" s="41">
        <f t="shared" si="5"/>
        <v>6635.76</v>
      </c>
      <c r="K7635" s="37" t="str">
        <f t="array" ref="K7635">IFERROR(XLOOKUP(G7635,'Tipo de carga'!A:A,'Tipo de carga'!B:B))</f>
        <v>Autoabasto</v>
      </c>
      <c r="L7635" s="37">
        <f t="shared" si="2"/>
        <v>49</v>
      </c>
      <c r="M7635" s="37">
        <f t="shared" si="3"/>
        <v>3</v>
      </c>
      <c r="N7635" s="37">
        <f t="shared" si="4"/>
        <v>12</v>
      </c>
      <c r="O7635" s="37" t="str">
        <f t="array" ref="O7635">IFERROR(XLOOKUP(K7635,'Tipo de carga'!B:B,'Tipo de carga'!C:C))</f>
        <v>Diesel</v>
      </c>
    </row>
    <row r="7636">
      <c r="A7636" s="36">
        <v>1751.0</v>
      </c>
      <c r="B7636" s="37" t="str">
        <f t="array" ref="B7636">IFERROR(XLOOKUP(A7636,'Asignacion Dic'!A:A,'Asignacion Dic'!C:C))</f>
        <v>Liverpool Local</v>
      </c>
      <c r="C7636" s="37" t="str">
        <f t="array" ref="C7636">IFERROR(XLOOKUP(A7636,'Asignacion Dic'!A:A,'Asignacion Dic'!B:B))</f>
        <v>EC-01</v>
      </c>
      <c r="D7636" s="38">
        <v>45629.450057870374</v>
      </c>
      <c r="E7636" s="36" t="s">
        <v>453</v>
      </c>
      <c r="F7636" s="37" t="str">
        <f t="array" ref="F7636">IFERROR(XLOOKUP(E7636,Operadores!A:A,Operadores!B:B))</f>
        <v>GARLO</v>
      </c>
      <c r="G7636" s="36" t="s">
        <v>72</v>
      </c>
      <c r="H7636" s="39">
        <v>19.29</v>
      </c>
      <c r="I7636" s="40">
        <v>490.0</v>
      </c>
      <c r="J7636" s="41">
        <f t="shared" si="5"/>
        <v>9452.1</v>
      </c>
      <c r="K7636" s="37" t="str">
        <f t="array" ref="K7636">IFERROR(XLOOKUP(G7636,'Tipo de carga'!A:A,'Tipo de carga'!B:B))</f>
        <v>Autoabasto</v>
      </c>
      <c r="L7636" s="37">
        <f t="shared" si="2"/>
        <v>49</v>
      </c>
      <c r="M7636" s="37">
        <f t="shared" si="3"/>
        <v>3</v>
      </c>
      <c r="N7636" s="37">
        <f t="shared" si="4"/>
        <v>12</v>
      </c>
      <c r="O7636" s="37" t="str">
        <f t="array" ref="O7636">IFERROR(XLOOKUP(K7636,'Tipo de carga'!B:B,'Tipo de carga'!C:C))</f>
        <v>Diesel</v>
      </c>
    </row>
    <row r="7637">
      <c r="A7637" s="36">
        <v>1854.0</v>
      </c>
      <c r="B7637" s="37" t="str">
        <f t="array" ref="B7637">IFERROR(XLOOKUP(A7637,'Asignacion Dic'!A:A,'Asignacion Dic'!C:C))</f>
        <v>Hisense</v>
      </c>
      <c r="C7637" s="37" t="str">
        <f t="array" ref="C7637">IFERROR(XLOOKUP(A7637,'Asignacion Dic'!A:A,'Asignacion Dic'!B:B))</f>
        <v>EC-03</v>
      </c>
      <c r="D7637" s="38">
        <v>45629.44393518518</v>
      </c>
      <c r="E7637" s="36" t="s">
        <v>442</v>
      </c>
      <c r="F7637" s="37" t="str">
        <f t="array" ref="F7637">IFERROR(XLOOKUP(E7637,Operadores!A:A,Operadores!B:B))</f>
        <v>CARMAUX</v>
      </c>
      <c r="G7637" s="36" t="s">
        <v>72</v>
      </c>
      <c r="H7637" s="39">
        <v>19.29</v>
      </c>
      <c r="I7637" s="40">
        <v>580.0</v>
      </c>
      <c r="J7637" s="41">
        <f t="shared" si="5"/>
        <v>11188.2</v>
      </c>
      <c r="K7637" s="37" t="str">
        <f t="array" ref="K7637">IFERROR(XLOOKUP(G7637,'Tipo de carga'!A:A,'Tipo de carga'!B:B))</f>
        <v>Autoabasto</v>
      </c>
      <c r="L7637" s="37">
        <f t="shared" si="2"/>
        <v>49</v>
      </c>
      <c r="M7637" s="37">
        <f t="shared" si="3"/>
        <v>3</v>
      </c>
      <c r="N7637" s="37">
        <f t="shared" si="4"/>
        <v>12</v>
      </c>
      <c r="O7637" s="37" t="str">
        <f t="array" ref="O7637">IFERROR(XLOOKUP(K7637,'Tipo de carga'!B:B,'Tipo de carga'!C:C))</f>
        <v>Diesel</v>
      </c>
    </row>
    <row r="7638">
      <c r="A7638" s="36">
        <v>1711.0</v>
      </c>
      <c r="B7638" s="37" t="str">
        <f t="array" ref="B7638">IFERROR(XLOOKUP(A7638,'Asignacion Dic'!A:A,'Asignacion Dic'!C:C))</f>
        <v>Hisense</v>
      </c>
      <c r="C7638" s="37" t="str">
        <f t="array" ref="C7638">IFERROR(XLOOKUP(A7638,'Asignacion Dic'!A:A,'Asignacion Dic'!B:B))</f>
        <v>EC-03</v>
      </c>
      <c r="D7638" s="38">
        <v>45629.40399305556</v>
      </c>
      <c r="E7638" s="36" t="s">
        <v>584</v>
      </c>
      <c r="F7638" s="37" t="str">
        <f t="array" ref="F7638">IFERROR(XLOOKUP(E7638,Operadores!A:A,Operadores!B:B))</f>
        <v>GRENOR</v>
      </c>
      <c r="G7638" s="36" t="s">
        <v>72</v>
      </c>
      <c r="H7638" s="39">
        <v>19.29</v>
      </c>
      <c r="I7638" s="40">
        <v>375.0</v>
      </c>
      <c r="J7638" s="41">
        <f t="shared" si="5"/>
        <v>7233.75</v>
      </c>
      <c r="K7638" s="37" t="str">
        <f t="array" ref="K7638">IFERROR(XLOOKUP(G7638,'Tipo de carga'!A:A,'Tipo de carga'!B:B))</f>
        <v>Autoabasto</v>
      </c>
      <c r="L7638" s="37">
        <f t="shared" si="2"/>
        <v>49</v>
      </c>
      <c r="M7638" s="37">
        <f t="shared" si="3"/>
        <v>3</v>
      </c>
      <c r="N7638" s="37">
        <f t="shared" si="4"/>
        <v>12</v>
      </c>
      <c r="O7638" s="37" t="str">
        <f t="array" ref="O7638">IFERROR(XLOOKUP(K7638,'Tipo de carga'!B:B,'Tipo de carga'!C:C))</f>
        <v>Diesel</v>
      </c>
    </row>
    <row r="7639">
      <c r="A7639" s="36">
        <v>1748.0</v>
      </c>
      <c r="B7639" s="37" t="str">
        <f t="array" ref="B7639">IFERROR(XLOOKUP(A7639,'Asignacion Dic'!A:A,'Asignacion Dic'!C:C))</f>
        <v>Liverpool Local</v>
      </c>
      <c r="C7639" s="37" t="str">
        <f t="array" ref="C7639">IFERROR(XLOOKUP(A7639,'Asignacion Dic'!A:A,'Asignacion Dic'!B:B))</f>
        <v>EC-01</v>
      </c>
      <c r="D7639" s="38">
        <v>45629.38400462963</v>
      </c>
      <c r="E7639" s="36" t="s">
        <v>409</v>
      </c>
      <c r="F7639" s="37" t="str">
        <f t="array" ref="F7639">IFERROR(XLOOKUP(E7639,Operadores!A:A,Operadores!B:B))</f>
        <v>SANJUL</v>
      </c>
      <c r="G7639" s="36" t="s">
        <v>72</v>
      </c>
      <c r="H7639" s="39">
        <v>19.29</v>
      </c>
      <c r="I7639" s="40">
        <v>353.0</v>
      </c>
      <c r="J7639" s="41">
        <f t="shared" si="5"/>
        <v>6809.37</v>
      </c>
      <c r="K7639" s="37" t="str">
        <f t="array" ref="K7639">IFERROR(XLOOKUP(G7639,'Tipo de carga'!A:A,'Tipo de carga'!B:B))</f>
        <v>Autoabasto</v>
      </c>
      <c r="L7639" s="37">
        <f t="shared" si="2"/>
        <v>49</v>
      </c>
      <c r="M7639" s="37">
        <f t="shared" si="3"/>
        <v>3</v>
      </c>
      <c r="N7639" s="37">
        <f t="shared" si="4"/>
        <v>12</v>
      </c>
      <c r="O7639" s="37" t="str">
        <f t="array" ref="O7639">IFERROR(XLOOKUP(K7639,'Tipo de carga'!B:B,'Tipo de carga'!C:C))</f>
        <v>Diesel</v>
      </c>
    </row>
    <row r="7640">
      <c r="A7640" s="36">
        <v>1959.0</v>
      </c>
      <c r="B7640" s="37" t="str">
        <f t="array" ref="B7640">IFERROR(XLOOKUP(A7640,'Asignacion Dic'!A:A,'Asignacion Dic'!C:C))</f>
        <v>Full Liver</v>
      </c>
      <c r="C7640" s="37" t="str">
        <f t="array" ref="C7640">IFERROR(XLOOKUP(A7640,'Asignacion Dic'!A:A,'Asignacion Dic'!B:B))</f>
        <v>EC-01</v>
      </c>
      <c r="D7640" s="38">
        <v>45629.180497685185</v>
      </c>
      <c r="E7640" s="36" t="s">
        <v>206</v>
      </c>
      <c r="F7640" s="37" t="str">
        <f t="array" ref="F7640">IFERROR(XLOOKUP(E7640,Operadores!A:A,Operadores!B:B))</f>
        <v>JARDAN</v>
      </c>
      <c r="G7640" s="36" t="s">
        <v>72</v>
      </c>
      <c r="H7640" s="39">
        <v>19.29</v>
      </c>
      <c r="I7640" s="40">
        <v>440.0</v>
      </c>
      <c r="J7640" s="41">
        <f t="shared" si="5"/>
        <v>8487.6</v>
      </c>
      <c r="K7640" s="37" t="str">
        <f t="array" ref="K7640">IFERROR(XLOOKUP(G7640,'Tipo de carga'!A:A,'Tipo de carga'!B:B))</f>
        <v>Autoabasto</v>
      </c>
      <c r="L7640" s="37">
        <f t="shared" si="2"/>
        <v>49</v>
      </c>
      <c r="M7640" s="37">
        <f t="shared" si="3"/>
        <v>3</v>
      </c>
      <c r="N7640" s="37">
        <f t="shared" si="4"/>
        <v>12</v>
      </c>
      <c r="O7640" s="37" t="str">
        <f t="array" ref="O7640">IFERROR(XLOOKUP(K7640,'Tipo de carga'!B:B,'Tipo de carga'!C:C))</f>
        <v>Diesel</v>
      </c>
    </row>
    <row r="7641">
      <c r="A7641" s="36">
        <v>1884.0</v>
      </c>
      <c r="B7641" s="37" t="str">
        <f t="array" ref="B7641">IFERROR(XLOOKUP(A7641,'Asignacion Dic'!A:A,'Asignacion Dic'!C:C))</f>
        <v>Liverpool Local</v>
      </c>
      <c r="C7641" s="37" t="str">
        <f t="array" ref="C7641">IFERROR(XLOOKUP(A7641,'Asignacion Dic'!A:A,'Asignacion Dic'!B:B))</f>
        <v>EC-01</v>
      </c>
      <c r="D7641" s="38">
        <v>45629.17502314815</v>
      </c>
      <c r="E7641" s="36" t="s">
        <v>334</v>
      </c>
      <c r="F7641" s="37" t="str">
        <f t="array" ref="F7641">IFERROR(XLOOKUP(E7641,Operadores!A:A,Operadores!B:B))</f>
        <v>LOPJAV</v>
      </c>
      <c r="G7641" s="36" t="s">
        <v>72</v>
      </c>
      <c r="H7641" s="39">
        <v>19.29</v>
      </c>
      <c r="I7641" s="40">
        <v>559.0</v>
      </c>
      <c r="J7641" s="41">
        <f t="shared" si="5"/>
        <v>10783.11</v>
      </c>
      <c r="K7641" s="37" t="str">
        <f t="array" ref="K7641">IFERROR(XLOOKUP(G7641,'Tipo de carga'!A:A,'Tipo de carga'!B:B))</f>
        <v>Autoabasto</v>
      </c>
      <c r="L7641" s="37">
        <f t="shared" si="2"/>
        <v>49</v>
      </c>
      <c r="M7641" s="37">
        <f t="shared" si="3"/>
        <v>3</v>
      </c>
      <c r="N7641" s="37">
        <f t="shared" si="4"/>
        <v>12</v>
      </c>
      <c r="O7641" s="37" t="str">
        <f t="array" ref="O7641">IFERROR(XLOOKUP(K7641,'Tipo de carga'!B:B,'Tipo de carga'!C:C))</f>
        <v>Diesel</v>
      </c>
    </row>
    <row r="7642">
      <c r="A7642" s="36">
        <v>1961.0</v>
      </c>
      <c r="B7642" s="37" t="str">
        <f t="array" ref="B7642">IFERROR(XLOOKUP(A7642,'Asignacion Dic'!A:A,'Asignacion Dic'!C:C))</f>
        <v>MeLi asignado SD</v>
      </c>
      <c r="C7642" s="37" t="str">
        <f t="array" ref="C7642">IFERROR(XLOOKUP(A7642,'Asignacion Dic'!A:A,'Asignacion Dic'!B:B))</f>
        <v>EC-05</v>
      </c>
      <c r="D7642" s="38">
        <v>45629.1550462963</v>
      </c>
      <c r="E7642" s="36" t="s">
        <v>196</v>
      </c>
      <c r="F7642" s="37" t="str">
        <f t="array" ref="F7642">IFERROR(XLOOKUP(E7642,Operadores!A:A,Operadores!B:B))</f>
        <v>HERJOS07</v>
      </c>
      <c r="G7642" s="36" t="s">
        <v>72</v>
      </c>
      <c r="H7642" s="39">
        <v>19.29</v>
      </c>
      <c r="I7642" s="40">
        <v>376.0</v>
      </c>
      <c r="J7642" s="41">
        <f t="shared" si="5"/>
        <v>7253.04</v>
      </c>
      <c r="K7642" s="37" t="str">
        <f t="array" ref="K7642">IFERROR(XLOOKUP(G7642,'Tipo de carga'!A:A,'Tipo de carga'!B:B))</f>
        <v>Autoabasto</v>
      </c>
      <c r="L7642" s="37">
        <f t="shared" si="2"/>
        <v>49</v>
      </c>
      <c r="M7642" s="37">
        <f t="shared" si="3"/>
        <v>3</v>
      </c>
      <c r="N7642" s="37">
        <f t="shared" si="4"/>
        <v>12</v>
      </c>
      <c r="O7642" s="37" t="str">
        <f t="array" ref="O7642">IFERROR(XLOOKUP(K7642,'Tipo de carga'!B:B,'Tipo de carga'!C:C))</f>
        <v>Diesel</v>
      </c>
    </row>
    <row r="7643">
      <c r="A7643" s="36">
        <v>1836.0</v>
      </c>
      <c r="B7643" s="37" t="str">
        <f t="array" ref="B7643">IFERROR(XLOOKUP(A7643,'Asignacion Dic'!A:A,'Asignacion Dic'!C:C))</f>
        <v>Full Liver</v>
      </c>
      <c r="C7643" s="37" t="str">
        <f t="array" ref="C7643">IFERROR(XLOOKUP(A7643,'Asignacion Dic'!A:A,'Asignacion Dic'!B:B))</f>
        <v>EC-01</v>
      </c>
      <c r="D7643" s="38">
        <v>45629.14221064815</v>
      </c>
      <c r="E7643" s="36" t="s">
        <v>297</v>
      </c>
      <c r="F7643" s="37" t="str">
        <f t="array" ref="F7643">IFERROR(XLOOKUP(E7643,Operadores!A:A,Operadores!B:B))</f>
        <v>HUEAR</v>
      </c>
      <c r="G7643" s="36" t="s">
        <v>72</v>
      </c>
      <c r="H7643" s="39">
        <v>19.29</v>
      </c>
      <c r="I7643" s="40">
        <v>780.0</v>
      </c>
      <c r="J7643" s="41">
        <f t="shared" si="5"/>
        <v>15046.2</v>
      </c>
      <c r="K7643" s="37" t="str">
        <f t="array" ref="K7643">IFERROR(XLOOKUP(G7643,'Tipo de carga'!A:A,'Tipo de carga'!B:B))</f>
        <v>Autoabasto</v>
      </c>
      <c r="L7643" s="37">
        <f t="shared" si="2"/>
        <v>49</v>
      </c>
      <c r="M7643" s="37">
        <f t="shared" si="3"/>
        <v>3</v>
      </c>
      <c r="N7643" s="37">
        <f t="shared" si="4"/>
        <v>12</v>
      </c>
      <c r="O7643" s="37" t="str">
        <f t="array" ref="O7643">IFERROR(XLOOKUP(K7643,'Tipo de carga'!B:B,'Tipo de carga'!C:C))</f>
        <v>Diesel</v>
      </c>
    </row>
    <row r="7644">
      <c r="A7644" s="36">
        <v>1974.0</v>
      </c>
      <c r="B7644" s="37" t="str">
        <f t="array" ref="B7644">IFERROR(XLOOKUP(A7644,'Asignacion Dic'!A:A,'Asignacion Dic'!C:C))</f>
        <v>MeLi asignado SD</v>
      </c>
      <c r="C7644" s="37" t="str">
        <f t="array" ref="C7644">IFERROR(XLOOKUP(A7644,'Asignacion Dic'!A:A,'Asignacion Dic'!B:B))</f>
        <v>EC-05</v>
      </c>
      <c r="D7644" s="38">
        <v>45629.1346412037</v>
      </c>
      <c r="E7644" s="36" t="s">
        <v>507</v>
      </c>
      <c r="F7644" s="37" t="str">
        <f t="array" ref="F7644">IFERROR(XLOOKUP(E7644,Operadores!A:A,Operadores!B:B))</f>
        <v>SOLBRI</v>
      </c>
      <c r="G7644" s="36" t="s">
        <v>72</v>
      </c>
      <c r="H7644" s="39">
        <v>19.29</v>
      </c>
      <c r="I7644" s="40">
        <v>686.0</v>
      </c>
      <c r="J7644" s="41">
        <f t="shared" si="5"/>
        <v>13232.94</v>
      </c>
      <c r="K7644" s="37" t="str">
        <f t="array" ref="K7644">IFERROR(XLOOKUP(G7644,'Tipo de carga'!A:A,'Tipo de carga'!B:B))</f>
        <v>Autoabasto</v>
      </c>
      <c r="L7644" s="37">
        <f t="shared" si="2"/>
        <v>49</v>
      </c>
      <c r="M7644" s="37">
        <f t="shared" si="3"/>
        <v>3</v>
      </c>
      <c r="N7644" s="37">
        <f t="shared" si="4"/>
        <v>12</v>
      </c>
      <c r="O7644" s="37" t="str">
        <f t="array" ref="O7644">IFERROR(XLOOKUP(K7644,'Tipo de carga'!B:B,'Tipo de carga'!C:C))</f>
        <v>Diesel</v>
      </c>
    </row>
    <row r="7645">
      <c r="A7645" s="36">
        <v>1879.0</v>
      </c>
      <c r="B7645" s="37" t="str">
        <f t="array" ref="B7645">IFERROR(XLOOKUP(A7645,'Asignacion Dic'!A:A,'Asignacion Dic'!C:C))</f>
        <v>Circuitos</v>
      </c>
      <c r="C7645" s="37" t="str">
        <f t="array" ref="C7645">IFERROR(XLOOKUP(A7645,'Asignacion Dic'!A:A,'Asignacion Dic'!B:B))</f>
        <v>EC-03</v>
      </c>
      <c r="D7645" s="38">
        <v>45629.116122685184</v>
      </c>
      <c r="E7645" s="36" t="s">
        <v>357</v>
      </c>
      <c r="F7645" s="37" t="str">
        <f t="array" ref="F7645">IFERROR(XLOOKUP(E7645,Operadores!A:A,Operadores!B:B))</f>
        <v>ISLHI</v>
      </c>
      <c r="G7645" s="36" t="s">
        <v>72</v>
      </c>
      <c r="H7645" s="39">
        <v>19.29</v>
      </c>
      <c r="I7645" s="40">
        <v>644.0</v>
      </c>
      <c r="J7645" s="41">
        <f t="shared" si="5"/>
        <v>12422.76</v>
      </c>
      <c r="K7645" s="37" t="str">
        <f t="array" ref="K7645">IFERROR(XLOOKUP(G7645,'Tipo de carga'!A:A,'Tipo de carga'!B:B))</f>
        <v>Autoabasto</v>
      </c>
      <c r="L7645" s="37">
        <f t="shared" si="2"/>
        <v>49</v>
      </c>
      <c r="M7645" s="37">
        <f t="shared" si="3"/>
        <v>3</v>
      </c>
      <c r="N7645" s="37">
        <f t="shared" si="4"/>
        <v>12</v>
      </c>
      <c r="O7645" s="37" t="str">
        <f t="array" ref="O7645">IFERROR(XLOOKUP(K7645,'Tipo de carga'!B:B,'Tipo de carga'!C:C))</f>
        <v>Diesel</v>
      </c>
    </row>
    <row r="7646">
      <c r="A7646" s="36">
        <v>1944.0</v>
      </c>
      <c r="B7646" s="37" t="str">
        <f t="array" ref="B7646">IFERROR(XLOOKUP(A7646,'Asignacion Dic'!A:A,'Asignacion Dic'!C:C))</f>
        <v>MeLi asignado SD</v>
      </c>
      <c r="C7646" s="37" t="str">
        <f t="array" ref="C7646">IFERROR(XLOOKUP(A7646,'Asignacion Dic'!A:A,'Asignacion Dic'!B:B))</f>
        <v>EC-05</v>
      </c>
      <c r="D7646" s="38">
        <v>45629.09502314815</v>
      </c>
      <c r="E7646" s="36" t="s">
        <v>221</v>
      </c>
      <c r="F7646" s="37" t="str">
        <f t="array" ref="F7646">IFERROR(XLOOKUP(E7646,Operadores!A:A,Operadores!B:B))</f>
        <v>ORTARM</v>
      </c>
      <c r="G7646" s="36" t="s">
        <v>72</v>
      </c>
      <c r="H7646" s="39">
        <v>19.29</v>
      </c>
      <c r="I7646" s="40">
        <v>367.0</v>
      </c>
      <c r="J7646" s="41">
        <f t="shared" si="5"/>
        <v>7079.43</v>
      </c>
      <c r="K7646" s="37" t="str">
        <f t="array" ref="K7646">IFERROR(XLOOKUP(G7646,'Tipo de carga'!A:A,'Tipo de carga'!B:B))</f>
        <v>Autoabasto</v>
      </c>
      <c r="L7646" s="37">
        <f t="shared" si="2"/>
        <v>49</v>
      </c>
      <c r="M7646" s="37">
        <f t="shared" si="3"/>
        <v>3</v>
      </c>
      <c r="N7646" s="37">
        <f t="shared" si="4"/>
        <v>12</v>
      </c>
      <c r="O7646" s="37" t="str">
        <f t="array" ref="O7646">IFERROR(XLOOKUP(K7646,'Tipo de carga'!B:B,'Tipo de carga'!C:C))</f>
        <v>Diesel</v>
      </c>
    </row>
    <row r="7647">
      <c r="A7647" s="36">
        <v>1955.0</v>
      </c>
      <c r="B7647" s="37" t="str">
        <f t="array" ref="B7647">IFERROR(XLOOKUP(A7647,'Asignacion Dic'!A:A,'Asignacion Dic'!C:C))</f>
        <v>Circuitos</v>
      </c>
      <c r="C7647" s="37" t="str">
        <f t="array" ref="C7647">IFERROR(XLOOKUP(A7647,'Asignacion Dic'!A:A,'Asignacion Dic'!B:B))</f>
        <v>EC-03</v>
      </c>
      <c r="D7647" s="38">
        <v>45629.08144675926</v>
      </c>
      <c r="E7647" s="36" t="s">
        <v>205</v>
      </c>
      <c r="F7647" s="37" t="str">
        <f t="array" ref="F7647">IFERROR(XLOOKUP(E7647,Operadores!A:A,Operadores!B:B))</f>
        <v>MOZPEDX</v>
      </c>
      <c r="G7647" s="36" t="s">
        <v>72</v>
      </c>
      <c r="H7647" s="39">
        <v>19.29</v>
      </c>
      <c r="I7647" s="40">
        <v>310.0</v>
      </c>
      <c r="J7647" s="41">
        <f t="shared" si="5"/>
        <v>5979.9</v>
      </c>
      <c r="K7647" s="37" t="str">
        <f t="array" ref="K7647">IFERROR(XLOOKUP(G7647,'Tipo de carga'!A:A,'Tipo de carga'!B:B))</f>
        <v>Autoabasto</v>
      </c>
      <c r="L7647" s="37">
        <f t="shared" si="2"/>
        <v>49</v>
      </c>
      <c r="M7647" s="37">
        <f t="shared" si="3"/>
        <v>3</v>
      </c>
      <c r="N7647" s="37">
        <f t="shared" si="4"/>
        <v>12</v>
      </c>
      <c r="O7647" s="37" t="str">
        <f t="array" ref="O7647">IFERROR(XLOOKUP(K7647,'Tipo de carga'!B:B,'Tipo de carga'!C:C))</f>
        <v>Diesel</v>
      </c>
    </row>
    <row r="7648">
      <c r="A7648" s="36">
        <v>2025.0</v>
      </c>
      <c r="B7648" s="37" t="str">
        <f t="array" ref="B7648">IFERROR(XLOOKUP(A7648,'Asignacion Dic'!A:A,'Asignacion Dic'!C:C))</f>
        <v>MeLi Dedicado TD</v>
      </c>
      <c r="C7648" s="37" t="str">
        <f t="array" ref="C7648">IFERROR(XLOOKUP(A7648,'Asignacion Dic'!A:A,'Asignacion Dic'!B:B))</f>
        <v>EC-05</v>
      </c>
      <c r="D7648" s="38">
        <v>45629.072222222225</v>
      </c>
      <c r="E7648" s="36" t="s">
        <v>239</v>
      </c>
      <c r="F7648" s="37" t="str">
        <f t="array" ref="F7648">IFERROR(XLOOKUP(E7648,Operadores!A:A,Operadores!B:B))</f>
        <v>BONAR</v>
      </c>
      <c r="G7648" s="36" t="s">
        <v>72</v>
      </c>
      <c r="H7648" s="39">
        <v>19.29</v>
      </c>
      <c r="I7648" s="40">
        <v>550.0</v>
      </c>
      <c r="J7648" s="41">
        <f t="shared" si="5"/>
        <v>10609.5</v>
      </c>
      <c r="K7648" s="37" t="str">
        <f t="array" ref="K7648">IFERROR(XLOOKUP(G7648,'Tipo de carga'!A:A,'Tipo de carga'!B:B))</f>
        <v>Autoabasto</v>
      </c>
      <c r="L7648" s="37">
        <f t="shared" si="2"/>
        <v>49</v>
      </c>
      <c r="M7648" s="37">
        <f t="shared" si="3"/>
        <v>3</v>
      </c>
      <c r="N7648" s="37">
        <f t="shared" si="4"/>
        <v>12</v>
      </c>
      <c r="O7648" s="37" t="str">
        <f t="array" ref="O7648">IFERROR(XLOOKUP(K7648,'Tipo de carga'!B:B,'Tipo de carga'!C:C))</f>
        <v>Diesel</v>
      </c>
    </row>
    <row r="7649">
      <c r="A7649" s="36">
        <v>2042.0</v>
      </c>
      <c r="B7649" s="37" t="str">
        <f t="array" ref="B7649">IFERROR(XLOOKUP(A7649,'Asignacion Dic'!A:A,'Asignacion Dic'!C:C))</f>
        <v>Liverpool Local</v>
      </c>
      <c r="C7649" s="37" t="str">
        <f t="array" ref="C7649">IFERROR(XLOOKUP(A7649,'Asignacion Dic'!A:A,'Asignacion Dic'!B:B))</f>
        <v>EC-01</v>
      </c>
      <c r="D7649" s="38">
        <v>45629.05668981482</v>
      </c>
      <c r="E7649" s="36" t="s">
        <v>468</v>
      </c>
      <c r="F7649" s="37" t="str">
        <f t="array" ref="F7649">IFERROR(XLOOKUP(E7649,Operadores!A:A,Operadores!B:B))</f>
        <v>JUAOSC</v>
      </c>
      <c r="G7649" s="36" t="s">
        <v>72</v>
      </c>
      <c r="H7649" s="39">
        <v>19.29</v>
      </c>
      <c r="I7649" s="40">
        <v>186.0</v>
      </c>
      <c r="J7649" s="41">
        <f t="shared" si="5"/>
        <v>3587.94</v>
      </c>
      <c r="K7649" s="37" t="str">
        <f t="array" ref="K7649">IFERROR(XLOOKUP(G7649,'Tipo de carga'!A:A,'Tipo de carga'!B:B))</f>
        <v>Autoabasto</v>
      </c>
      <c r="L7649" s="37">
        <f t="shared" si="2"/>
        <v>49</v>
      </c>
      <c r="M7649" s="37">
        <f t="shared" si="3"/>
        <v>3</v>
      </c>
      <c r="N7649" s="37">
        <f t="shared" si="4"/>
        <v>12</v>
      </c>
      <c r="O7649" s="37" t="str">
        <f t="array" ref="O7649">IFERROR(XLOOKUP(K7649,'Tipo de carga'!B:B,'Tipo de carga'!C:C))</f>
        <v>Diesel</v>
      </c>
    </row>
    <row r="7650">
      <c r="A7650" s="36">
        <v>1972.0</v>
      </c>
      <c r="B7650" s="37" t="str">
        <f t="array" ref="B7650">IFERROR(XLOOKUP(A7650,'Asignacion Dic'!A:A,'Asignacion Dic'!C:C))</f>
        <v>Sayer Sencillo</v>
      </c>
      <c r="C7650" s="37" t="str">
        <f t="array" ref="C7650">IFERROR(XLOOKUP(A7650,'Asignacion Dic'!A:A,'Asignacion Dic'!B:B))</f>
        <v>EC-04</v>
      </c>
      <c r="D7650" s="38">
        <v>45629.97497685185</v>
      </c>
      <c r="E7650" s="36" t="s">
        <v>59</v>
      </c>
      <c r="F7650" s="37" t="str">
        <f t="array" ref="F7650">IFERROR(XLOOKUP(E7650,Operadores!A:A,Operadores!B:B))</f>
        <v>ROMJOS</v>
      </c>
      <c r="G7650" s="36" t="s">
        <v>19</v>
      </c>
      <c r="H7650" s="39">
        <v>20.303774</v>
      </c>
      <c r="I7650" s="40">
        <v>770.0</v>
      </c>
      <c r="J7650" s="41">
        <f t="shared" si="5"/>
        <v>15633.90598</v>
      </c>
      <c r="K7650" s="37" t="str">
        <f t="array" ref="K7650">IFERROR(XLOOKUP(G7650,'Tipo de carga'!A:A,'Tipo de carga'!B:B))</f>
        <v>Autoabasto</v>
      </c>
      <c r="L7650" s="37">
        <f t="shared" si="2"/>
        <v>49</v>
      </c>
      <c r="M7650" s="37">
        <f t="shared" si="3"/>
        <v>3</v>
      </c>
      <c r="N7650" s="37">
        <f t="shared" si="4"/>
        <v>12</v>
      </c>
      <c r="O7650" s="37" t="str">
        <f t="array" ref="O7650">IFERROR(XLOOKUP(K7650,'Tipo de carga'!B:B,'Tipo de carga'!C:C))</f>
        <v>Diesel</v>
      </c>
    </row>
    <row r="7651">
      <c r="A7651" s="36">
        <v>1787.0</v>
      </c>
      <c r="B7651" s="37" t="str">
        <f t="array" ref="B7651">IFERROR(XLOOKUP(A7651,'Asignacion Dic'!A:A,'Asignacion Dic'!C:C))</f>
        <v>Sayer Sencillo</v>
      </c>
      <c r="C7651" s="37" t="str">
        <f t="array" ref="C7651">IFERROR(XLOOKUP(A7651,'Asignacion Dic'!A:A,'Asignacion Dic'!B:B))</f>
        <v>EC-04</v>
      </c>
      <c r="D7651" s="38">
        <v>45629.923101851855</v>
      </c>
      <c r="E7651" s="36" t="s">
        <v>392</v>
      </c>
      <c r="F7651" s="37" t="str">
        <f t="array" ref="F7651">IFERROR(XLOOKUP(E7651,Operadores!A:A,Operadores!B:B))</f>
        <v>MUÑGER</v>
      </c>
      <c r="G7651" s="36" t="s">
        <v>19</v>
      </c>
      <c r="H7651" s="39">
        <v>20.303774</v>
      </c>
      <c r="I7651" s="40">
        <v>630.0</v>
      </c>
      <c r="J7651" s="41">
        <f t="shared" si="5"/>
        <v>12791.37762</v>
      </c>
      <c r="K7651" s="37" t="str">
        <f t="array" ref="K7651">IFERROR(XLOOKUP(G7651,'Tipo de carga'!A:A,'Tipo de carga'!B:B))</f>
        <v>Autoabasto</v>
      </c>
      <c r="L7651" s="37">
        <f t="shared" si="2"/>
        <v>49</v>
      </c>
      <c r="M7651" s="37">
        <f t="shared" si="3"/>
        <v>3</v>
      </c>
      <c r="N7651" s="37">
        <f t="shared" si="4"/>
        <v>12</v>
      </c>
      <c r="O7651" s="37" t="str">
        <f t="array" ref="O7651">IFERROR(XLOOKUP(K7651,'Tipo de carga'!B:B,'Tipo de carga'!C:C))</f>
        <v>Diesel</v>
      </c>
    </row>
    <row r="7652">
      <c r="A7652" s="36">
        <v>1808.0</v>
      </c>
      <c r="B7652" s="37" t="str">
        <f t="array" ref="B7652">IFERROR(XLOOKUP(A7652,'Asignacion Dic'!A:A,'Asignacion Dic'!C:C))</f>
        <v>Sayer Full</v>
      </c>
      <c r="C7652" s="37" t="str">
        <f t="array" ref="C7652">IFERROR(XLOOKUP(A7652,'Asignacion Dic'!A:A,'Asignacion Dic'!B:B))</f>
        <v>EC-04</v>
      </c>
      <c r="D7652" s="38">
        <v>45629.87778935185</v>
      </c>
      <c r="E7652" s="36" t="s">
        <v>55</v>
      </c>
      <c r="F7652" s="37" t="str">
        <f t="array" ref="F7652">IFERROR(XLOOKUP(E7652,Operadores!A:A,Operadores!B:B))</f>
        <v>ZAPNO</v>
      </c>
      <c r="G7652" s="36" t="s">
        <v>19</v>
      </c>
      <c r="H7652" s="39">
        <v>20.303774</v>
      </c>
      <c r="I7652" s="40">
        <v>540.0</v>
      </c>
      <c r="J7652" s="41">
        <f t="shared" si="5"/>
        <v>10964.03796</v>
      </c>
      <c r="K7652" s="37" t="str">
        <f t="array" ref="K7652">IFERROR(XLOOKUP(G7652,'Tipo de carga'!A:A,'Tipo de carga'!B:B))</f>
        <v>Autoabasto</v>
      </c>
      <c r="L7652" s="37">
        <f t="shared" si="2"/>
        <v>49</v>
      </c>
      <c r="M7652" s="37">
        <f t="shared" si="3"/>
        <v>3</v>
      </c>
      <c r="N7652" s="37">
        <f t="shared" si="4"/>
        <v>12</v>
      </c>
      <c r="O7652" s="37" t="str">
        <f t="array" ref="O7652">IFERROR(XLOOKUP(K7652,'Tipo de carga'!B:B,'Tipo de carga'!C:C))</f>
        <v>Diesel</v>
      </c>
    </row>
    <row r="7653">
      <c r="A7653" s="36">
        <v>1846.0</v>
      </c>
      <c r="B7653" s="37" t="str">
        <f t="array" ref="B7653">IFERROR(XLOOKUP(A7653,'Asignacion Dic'!A:A,'Asignacion Dic'!C:C))</f>
        <v>Sayer Expo</v>
      </c>
      <c r="C7653" s="37" t="str">
        <f t="array" ref="C7653">IFERROR(XLOOKUP(A7653,'Asignacion Dic'!A:A,'Asignacion Dic'!B:B))</f>
        <v>EC-04</v>
      </c>
      <c r="D7653" s="38">
        <v>45629.747453703705</v>
      </c>
      <c r="E7653" s="36" t="s">
        <v>440</v>
      </c>
      <c r="F7653" s="37" t="str">
        <f t="array" ref="F7653">IFERROR(XLOOKUP(E7653,Operadores!A:A,Operadores!B:B))</f>
        <v>OLVJUA</v>
      </c>
      <c r="G7653" s="36" t="s">
        <v>19</v>
      </c>
      <c r="H7653" s="39">
        <v>20.303774</v>
      </c>
      <c r="I7653" s="40">
        <v>845.0</v>
      </c>
      <c r="J7653" s="41">
        <f t="shared" si="5"/>
        <v>17156.68903</v>
      </c>
      <c r="K7653" s="37" t="str">
        <f t="array" ref="K7653">IFERROR(XLOOKUP(G7653,'Tipo de carga'!A:A,'Tipo de carga'!B:B))</f>
        <v>Autoabasto</v>
      </c>
      <c r="L7653" s="37">
        <f t="shared" si="2"/>
        <v>49</v>
      </c>
      <c r="M7653" s="37">
        <f t="shared" si="3"/>
        <v>3</v>
      </c>
      <c r="N7653" s="37">
        <f t="shared" si="4"/>
        <v>12</v>
      </c>
      <c r="O7653" s="37" t="str">
        <f t="array" ref="O7653">IFERROR(XLOOKUP(K7653,'Tipo de carga'!B:B,'Tipo de carga'!C:C))</f>
        <v>Diesel</v>
      </c>
    </row>
    <row r="7654">
      <c r="A7654" s="36">
        <v>1799.0</v>
      </c>
      <c r="B7654" s="37" t="str">
        <f t="array" ref="B7654">IFERROR(XLOOKUP(A7654,'Asignacion Dic'!A:A,'Asignacion Dic'!C:C))</f>
        <v>Sayer Full</v>
      </c>
      <c r="C7654" s="37" t="str">
        <f t="array" ref="C7654">IFERROR(XLOOKUP(A7654,'Asignacion Dic'!A:A,'Asignacion Dic'!B:B))</f>
        <v>EC-04</v>
      </c>
      <c r="D7654" s="38">
        <v>45629.72295138889</v>
      </c>
      <c r="E7654" s="36" t="s">
        <v>309</v>
      </c>
      <c r="F7654" s="37" t="str">
        <f t="array" ref="F7654">IFERROR(XLOOKUP(E7654,Operadores!A:A,Operadores!B:B))</f>
        <v>FERFRA</v>
      </c>
      <c r="G7654" s="36" t="s">
        <v>19</v>
      </c>
      <c r="H7654" s="39">
        <v>20.303774</v>
      </c>
      <c r="I7654" s="40">
        <v>860.0</v>
      </c>
      <c r="J7654" s="41">
        <f t="shared" si="5"/>
        <v>17461.24564</v>
      </c>
      <c r="K7654" s="37" t="str">
        <f t="array" ref="K7654">IFERROR(XLOOKUP(G7654,'Tipo de carga'!A:A,'Tipo de carga'!B:B))</f>
        <v>Autoabasto</v>
      </c>
      <c r="L7654" s="37">
        <f t="shared" si="2"/>
        <v>49</v>
      </c>
      <c r="M7654" s="37">
        <f t="shared" si="3"/>
        <v>3</v>
      </c>
      <c r="N7654" s="37">
        <f t="shared" si="4"/>
        <v>12</v>
      </c>
      <c r="O7654" s="37" t="str">
        <f t="array" ref="O7654">IFERROR(XLOOKUP(K7654,'Tipo de carga'!B:B,'Tipo de carga'!C:C))</f>
        <v>Diesel</v>
      </c>
    </row>
    <row r="7655">
      <c r="A7655" s="36">
        <v>1903.0</v>
      </c>
      <c r="B7655" s="37" t="str">
        <f t="array" ref="B7655">IFERROR(XLOOKUP(A7655,'Asignacion Dic'!A:A,'Asignacion Dic'!C:C))</f>
        <v>Sayer Vuelteros</v>
      </c>
      <c r="C7655" s="37" t="str">
        <f t="array" ref="C7655">IFERROR(XLOOKUP(A7655,'Asignacion Dic'!A:A,'Asignacion Dic'!B:B))</f>
        <v>EC-04</v>
      </c>
      <c r="D7655" s="38">
        <v>45629.54678240741</v>
      </c>
      <c r="E7655" s="36" t="s">
        <v>45</v>
      </c>
      <c r="F7655" s="37" t="str">
        <f t="array" ref="F7655">IFERROR(XLOOKUP(E7655,Operadores!A:A,Operadores!B:B))</f>
        <v>HEREM</v>
      </c>
      <c r="G7655" s="36" t="s">
        <v>19</v>
      </c>
      <c r="H7655" s="39">
        <v>20.303774</v>
      </c>
      <c r="I7655" s="40">
        <v>855.0</v>
      </c>
      <c r="J7655" s="41">
        <f t="shared" si="5"/>
        <v>17359.72677</v>
      </c>
      <c r="K7655" s="37" t="str">
        <f t="array" ref="K7655">IFERROR(XLOOKUP(G7655,'Tipo de carga'!A:A,'Tipo de carga'!B:B))</f>
        <v>Autoabasto</v>
      </c>
      <c r="L7655" s="37">
        <f t="shared" si="2"/>
        <v>49</v>
      </c>
      <c r="M7655" s="37">
        <f t="shared" si="3"/>
        <v>3</v>
      </c>
      <c r="N7655" s="37">
        <f t="shared" si="4"/>
        <v>12</v>
      </c>
      <c r="O7655" s="37" t="str">
        <f t="array" ref="O7655">IFERROR(XLOOKUP(K7655,'Tipo de carga'!B:B,'Tipo de carga'!C:C))</f>
        <v>Diesel</v>
      </c>
    </row>
    <row r="7656">
      <c r="A7656" s="36">
        <v>1970.0</v>
      </c>
      <c r="B7656" s="37" t="str">
        <f t="array" ref="B7656">IFERROR(XLOOKUP(A7656,'Asignacion Dic'!A:A,'Asignacion Dic'!C:C))</f>
        <v>Sayer Vuelteros</v>
      </c>
      <c r="C7656" s="37" t="str">
        <f t="array" ref="C7656">IFERROR(XLOOKUP(A7656,'Asignacion Dic'!A:A,'Asignacion Dic'!B:B))</f>
        <v>EC-04</v>
      </c>
      <c r="D7656" s="38">
        <v>45629.539247685185</v>
      </c>
      <c r="E7656" s="36" t="s">
        <v>47</v>
      </c>
      <c r="F7656" s="37" t="str">
        <f t="array" ref="F7656">IFERROR(XLOOKUP(E7656,Operadores!A:A,Operadores!B:B))</f>
        <v>HERLEX</v>
      </c>
      <c r="G7656" s="36" t="s">
        <v>19</v>
      </c>
      <c r="H7656" s="39">
        <v>20.303774</v>
      </c>
      <c r="I7656" s="40">
        <v>571.0</v>
      </c>
      <c r="J7656" s="41">
        <f t="shared" si="5"/>
        <v>11593.45495</v>
      </c>
      <c r="K7656" s="37" t="str">
        <f t="array" ref="K7656">IFERROR(XLOOKUP(G7656,'Tipo de carga'!A:A,'Tipo de carga'!B:B))</f>
        <v>Autoabasto</v>
      </c>
      <c r="L7656" s="37">
        <f t="shared" si="2"/>
        <v>49</v>
      </c>
      <c r="M7656" s="37">
        <f t="shared" si="3"/>
        <v>3</v>
      </c>
      <c r="N7656" s="37">
        <f t="shared" si="4"/>
        <v>12</v>
      </c>
      <c r="O7656" s="37" t="str">
        <f t="array" ref="O7656">IFERROR(XLOOKUP(K7656,'Tipo de carga'!B:B,'Tipo de carga'!C:C))</f>
        <v>Diesel</v>
      </c>
    </row>
    <row r="7657">
      <c r="A7657" s="36">
        <v>1801.0</v>
      </c>
      <c r="B7657" s="37" t="str">
        <f t="array" ref="B7657">IFERROR(XLOOKUP(A7657,'Asignacion Dic'!A:A,'Asignacion Dic'!C:C))</f>
        <v>Sayer Full</v>
      </c>
      <c r="C7657" s="37" t="str">
        <f t="array" ref="C7657">IFERROR(XLOOKUP(A7657,'Asignacion Dic'!A:A,'Asignacion Dic'!B:B))</f>
        <v>EC-04</v>
      </c>
      <c r="D7657" s="38">
        <v>45629.433229166665</v>
      </c>
      <c r="E7657" s="36" t="s">
        <v>67</v>
      </c>
      <c r="F7657" s="37" t="str">
        <f t="array" ref="F7657">IFERROR(XLOOKUP(E7657,Operadores!A:A,Operadores!B:B))</f>
        <v>DURMA01</v>
      </c>
      <c r="G7657" s="36" t="s">
        <v>19</v>
      </c>
      <c r="H7657" s="39">
        <v>20.303774</v>
      </c>
      <c r="I7657" s="40">
        <v>361.0</v>
      </c>
      <c r="J7657" s="41">
        <f t="shared" si="5"/>
        <v>7329.662414</v>
      </c>
      <c r="K7657" s="37" t="str">
        <f t="array" ref="K7657">IFERROR(XLOOKUP(G7657,'Tipo de carga'!A:A,'Tipo de carga'!B:B))</f>
        <v>Autoabasto</v>
      </c>
      <c r="L7657" s="37">
        <f t="shared" si="2"/>
        <v>49</v>
      </c>
      <c r="M7657" s="37">
        <f t="shared" si="3"/>
        <v>3</v>
      </c>
      <c r="N7657" s="37">
        <f t="shared" si="4"/>
        <v>12</v>
      </c>
      <c r="O7657" s="37" t="str">
        <f t="array" ref="O7657">IFERROR(XLOOKUP(K7657,'Tipo de carga'!B:B,'Tipo de carga'!C:C))</f>
        <v>Diesel</v>
      </c>
    </row>
    <row r="7658">
      <c r="A7658" s="36">
        <v>1800.0</v>
      </c>
      <c r="B7658" s="37" t="str">
        <f t="array" ref="B7658">IFERROR(XLOOKUP(A7658,'Asignacion Dic'!A:A,'Asignacion Dic'!C:C))</f>
        <v>Sayer Full</v>
      </c>
      <c r="C7658" s="37" t="str">
        <f t="array" ref="C7658">IFERROR(XLOOKUP(A7658,'Asignacion Dic'!A:A,'Asignacion Dic'!B:B))</f>
        <v>EC-04</v>
      </c>
      <c r="D7658" s="38">
        <v>45629.419756944444</v>
      </c>
      <c r="E7658" s="36" t="s">
        <v>73</v>
      </c>
      <c r="F7658" s="37" t="str">
        <f t="array" ref="F7658">IFERROR(XLOOKUP(E7658,Operadores!A:A,Operadores!B:B))</f>
        <v>PERJU03</v>
      </c>
      <c r="G7658" s="36" t="s">
        <v>19</v>
      </c>
      <c r="H7658" s="39">
        <v>20.303774</v>
      </c>
      <c r="I7658" s="40">
        <v>553.0</v>
      </c>
      <c r="J7658" s="41">
        <f t="shared" si="5"/>
        <v>11227.98702</v>
      </c>
      <c r="K7658" s="37" t="str">
        <f t="array" ref="K7658">IFERROR(XLOOKUP(G7658,'Tipo de carga'!A:A,'Tipo de carga'!B:B))</f>
        <v>Autoabasto</v>
      </c>
      <c r="L7658" s="37">
        <f t="shared" si="2"/>
        <v>49</v>
      </c>
      <c r="M7658" s="37">
        <f t="shared" si="3"/>
        <v>3</v>
      </c>
      <c r="N7658" s="37">
        <f t="shared" si="4"/>
        <v>12</v>
      </c>
      <c r="O7658" s="37" t="str">
        <f t="array" ref="O7658">IFERROR(XLOOKUP(K7658,'Tipo de carga'!B:B,'Tipo de carga'!C:C))</f>
        <v>Diesel</v>
      </c>
    </row>
    <row r="7659">
      <c r="A7659" s="36">
        <v>1862.0</v>
      </c>
      <c r="B7659" s="37" t="str">
        <f t="array" ref="B7659">IFERROR(XLOOKUP(A7659,'Asignacion Dic'!A:A,'Asignacion Dic'!C:C))</f>
        <v>Circuitos</v>
      </c>
      <c r="C7659" s="37" t="str">
        <f t="array" ref="C7659">IFERROR(XLOOKUP(A7659,'Asignacion Dic'!A:A,'Asignacion Dic'!B:B))</f>
        <v>EC-03</v>
      </c>
      <c r="D7659" s="38">
        <v>45629.41444444445</v>
      </c>
      <c r="E7659" s="36" t="s">
        <v>350</v>
      </c>
      <c r="F7659" s="37" t="str">
        <f t="array" ref="F7659">IFERROR(XLOOKUP(E7659,Operadores!A:A,Operadores!B:B))</f>
        <v>PERRI</v>
      </c>
      <c r="G7659" s="36" t="s">
        <v>19</v>
      </c>
      <c r="H7659" s="39">
        <v>20.303774</v>
      </c>
      <c r="I7659" s="40">
        <v>386.0</v>
      </c>
      <c r="J7659" s="41">
        <f t="shared" si="5"/>
        <v>7837.256764</v>
      </c>
      <c r="K7659" s="37" t="str">
        <f t="array" ref="K7659">IFERROR(XLOOKUP(G7659,'Tipo de carga'!A:A,'Tipo de carga'!B:B))</f>
        <v>Autoabasto</v>
      </c>
      <c r="L7659" s="37">
        <f t="shared" si="2"/>
        <v>49</v>
      </c>
      <c r="M7659" s="37">
        <f t="shared" si="3"/>
        <v>3</v>
      </c>
      <c r="N7659" s="37">
        <f t="shared" si="4"/>
        <v>12</v>
      </c>
      <c r="O7659" s="37" t="str">
        <f t="array" ref="O7659">IFERROR(XLOOKUP(K7659,'Tipo de carga'!B:B,'Tipo de carga'!C:C))</f>
        <v>Diesel</v>
      </c>
    </row>
    <row r="7660">
      <c r="A7660" s="36">
        <v>1890.0</v>
      </c>
      <c r="B7660" s="37" t="str">
        <f t="array" ref="B7660">IFERROR(XLOOKUP(A7660,'Asignacion Dic'!A:A,'Asignacion Dic'!C:C))</f>
        <v>Sayer Expo</v>
      </c>
      <c r="C7660" s="37" t="str">
        <f t="array" ref="C7660">IFERROR(XLOOKUP(A7660,'Asignacion Dic'!A:A,'Asignacion Dic'!B:B))</f>
        <v>EC-04</v>
      </c>
      <c r="D7660" s="38">
        <v>45629.26756944445</v>
      </c>
      <c r="E7660" s="36" t="s">
        <v>463</v>
      </c>
      <c r="F7660" s="37" t="str">
        <f t="array" ref="F7660">IFERROR(XLOOKUP(E7660,Operadores!A:A,Operadores!B:B))</f>
        <v>OSOCA01</v>
      </c>
      <c r="G7660" s="36" t="s">
        <v>19</v>
      </c>
      <c r="H7660" s="39">
        <v>20.303774</v>
      </c>
      <c r="I7660" s="40">
        <v>650.0</v>
      </c>
      <c r="J7660" s="41">
        <f t="shared" si="5"/>
        <v>13197.4531</v>
      </c>
      <c r="K7660" s="37" t="str">
        <f t="array" ref="K7660">IFERROR(XLOOKUP(G7660,'Tipo de carga'!A:A,'Tipo de carga'!B:B))</f>
        <v>Autoabasto</v>
      </c>
      <c r="L7660" s="37">
        <f t="shared" si="2"/>
        <v>49</v>
      </c>
      <c r="M7660" s="37">
        <f t="shared" si="3"/>
        <v>3</v>
      </c>
      <c r="N7660" s="37">
        <f t="shared" si="4"/>
        <v>12</v>
      </c>
      <c r="O7660" s="37" t="str">
        <f t="array" ref="O7660">IFERROR(XLOOKUP(K7660,'Tipo de carga'!B:B,'Tipo de carga'!C:C))</f>
        <v>Diesel</v>
      </c>
    </row>
    <row r="7661">
      <c r="A7661" s="36">
        <v>1908.0</v>
      </c>
      <c r="B7661" s="37" t="str">
        <f t="array" ref="B7661">IFERROR(XLOOKUP(A7661,'Asignacion Dic'!A:A,'Asignacion Dic'!C:C))</f>
        <v>Circuitos</v>
      </c>
      <c r="C7661" s="37" t="str">
        <f t="array" ref="C7661">IFERROR(XLOOKUP(A7661,'Asignacion Dic'!A:A,'Asignacion Dic'!B:B))</f>
        <v>EC-03</v>
      </c>
      <c r="D7661" s="38">
        <v>45629.25614583334</v>
      </c>
      <c r="E7661" s="36" t="s">
        <v>359</v>
      </c>
      <c r="F7661" s="37" t="str">
        <f t="array" ref="F7661">IFERROR(XLOOKUP(E7661,Operadores!A:A,Operadores!B:B))</f>
        <v>GARJOR01</v>
      </c>
      <c r="G7661" s="36" t="s">
        <v>19</v>
      </c>
      <c r="H7661" s="39">
        <v>20.303774</v>
      </c>
      <c r="I7661" s="40">
        <v>530.0</v>
      </c>
      <c r="J7661" s="41">
        <f t="shared" si="5"/>
        <v>10761.00022</v>
      </c>
      <c r="K7661" s="37" t="str">
        <f t="array" ref="K7661">IFERROR(XLOOKUP(G7661,'Tipo de carga'!A:A,'Tipo de carga'!B:B))</f>
        <v>Autoabasto</v>
      </c>
      <c r="L7661" s="37">
        <f t="shared" si="2"/>
        <v>49</v>
      </c>
      <c r="M7661" s="37">
        <f t="shared" si="3"/>
        <v>3</v>
      </c>
      <c r="N7661" s="37">
        <f t="shared" si="4"/>
        <v>12</v>
      </c>
      <c r="O7661" s="37" t="str">
        <f t="array" ref="O7661">IFERROR(XLOOKUP(K7661,'Tipo de carga'!B:B,'Tipo de carga'!C:C))</f>
        <v>Diesel</v>
      </c>
    </row>
    <row r="7662">
      <c r="A7662" s="36">
        <v>1760.0</v>
      </c>
      <c r="B7662" s="37" t="str">
        <f t="array" ref="B7662">IFERROR(XLOOKUP(A7662,'Asignacion Dic'!A:A,'Asignacion Dic'!C:C))</f>
        <v>Pipas</v>
      </c>
      <c r="C7662" s="37" t="str">
        <f t="array" ref="C7662">IFERROR(XLOOKUP(A7662,'Asignacion Dic'!A:A,'Asignacion Dic'!B:B))</f>
        <v>EC-02</v>
      </c>
      <c r="D7662" s="38">
        <v>45629.21739583334</v>
      </c>
      <c r="E7662" s="36" t="s">
        <v>154</v>
      </c>
      <c r="F7662" s="37" t="str">
        <f t="array" ref="F7662">IFERROR(XLOOKUP(E7662,Operadores!A:A,Operadores!B:B))</f>
        <v>MARJO08</v>
      </c>
      <c r="G7662" s="36" t="s">
        <v>19</v>
      </c>
      <c r="H7662" s="39">
        <v>20.303774</v>
      </c>
      <c r="I7662" s="40">
        <v>404.0</v>
      </c>
      <c r="J7662" s="41">
        <f t="shared" si="5"/>
        <v>8202.724696</v>
      </c>
      <c r="K7662" s="37" t="str">
        <f t="array" ref="K7662">IFERROR(XLOOKUP(G7662,'Tipo de carga'!A:A,'Tipo de carga'!B:B))</f>
        <v>Autoabasto</v>
      </c>
      <c r="L7662" s="37">
        <f t="shared" si="2"/>
        <v>49</v>
      </c>
      <c r="M7662" s="37">
        <f t="shared" si="3"/>
        <v>3</v>
      </c>
      <c r="N7662" s="37">
        <f t="shared" si="4"/>
        <v>12</v>
      </c>
      <c r="O7662" s="37" t="str">
        <f t="array" ref="O7662">IFERROR(XLOOKUP(K7662,'Tipo de carga'!B:B,'Tipo de carga'!C:C))</f>
        <v>Diesel</v>
      </c>
    </row>
    <row r="7663">
      <c r="A7663" s="36">
        <v>1834.0</v>
      </c>
      <c r="B7663" s="37" t="str">
        <f t="array" ref="B7663">IFERROR(XLOOKUP(A7663,'Asignacion Dic'!A:A,'Asignacion Dic'!C:C))</f>
        <v>Sayer Full</v>
      </c>
      <c r="C7663" s="37" t="str">
        <f t="array" ref="C7663">IFERROR(XLOOKUP(A7663,'Asignacion Dic'!A:A,'Asignacion Dic'!B:B))</f>
        <v>EC-04</v>
      </c>
      <c r="D7663" s="38">
        <v>45629.13721064815</v>
      </c>
      <c r="E7663" s="36" t="s">
        <v>509</v>
      </c>
      <c r="F7663" s="37" t="str">
        <f t="array" ref="F7663">IFERROR(XLOOKUP(E7663,Operadores!A:A,Operadores!B:B))</f>
        <v>LEMMIG</v>
      </c>
      <c r="G7663" s="36" t="s">
        <v>19</v>
      </c>
      <c r="H7663" s="39">
        <v>20.303774</v>
      </c>
      <c r="I7663" s="40">
        <v>870.0</v>
      </c>
      <c r="J7663" s="41">
        <f t="shared" si="5"/>
        <v>17664.28338</v>
      </c>
      <c r="K7663" s="37" t="str">
        <f t="array" ref="K7663">IFERROR(XLOOKUP(G7663,'Tipo de carga'!A:A,'Tipo de carga'!B:B))</f>
        <v>Autoabasto</v>
      </c>
      <c r="L7663" s="37">
        <f t="shared" si="2"/>
        <v>49</v>
      </c>
      <c r="M7663" s="37">
        <f t="shared" si="3"/>
        <v>3</v>
      </c>
      <c r="N7663" s="37">
        <f t="shared" si="4"/>
        <v>12</v>
      </c>
      <c r="O7663" s="37" t="str">
        <f t="array" ref="O7663">IFERROR(XLOOKUP(K7663,'Tipo de carga'!B:B,'Tipo de carga'!C:C))</f>
        <v>Diesel</v>
      </c>
    </row>
    <row r="7664">
      <c r="A7664" s="36">
        <v>2012.0</v>
      </c>
      <c r="B7664" s="37" t="str">
        <f t="array" ref="B7664">IFERROR(XLOOKUP(A7664,'Asignacion Dic'!A:A,'Asignacion Dic'!C:C))</f>
        <v>Sayer Sencillo</v>
      </c>
      <c r="C7664" s="37" t="str">
        <f t="array" ref="C7664">IFERROR(XLOOKUP(A7664,'Asignacion Dic'!A:A,'Asignacion Dic'!B:B))</f>
        <v>EC-04</v>
      </c>
      <c r="D7664" s="38">
        <v>45629.012974537036</v>
      </c>
      <c r="E7664" s="36" t="s">
        <v>247</v>
      </c>
      <c r="F7664" s="37" t="str">
        <f t="array" ref="F7664">IFERROR(XLOOKUP(E7664,Operadores!A:A,Operadores!B:B))</f>
        <v>ZUGRO</v>
      </c>
      <c r="G7664" s="36" t="s">
        <v>19</v>
      </c>
      <c r="H7664" s="39">
        <v>20.303774</v>
      </c>
      <c r="I7664" s="40">
        <v>520.0</v>
      </c>
      <c r="J7664" s="41">
        <f t="shared" si="5"/>
        <v>10557.96248</v>
      </c>
      <c r="K7664" s="37" t="str">
        <f t="array" ref="K7664">IFERROR(XLOOKUP(G7664,'Tipo de carga'!A:A,'Tipo de carga'!B:B))</f>
        <v>Autoabasto</v>
      </c>
      <c r="L7664" s="37">
        <f t="shared" si="2"/>
        <v>49</v>
      </c>
      <c r="M7664" s="37">
        <f t="shared" si="3"/>
        <v>3</v>
      </c>
      <c r="N7664" s="37">
        <f t="shared" si="4"/>
        <v>12</v>
      </c>
      <c r="O7664" s="37" t="str">
        <f t="array" ref="O7664">IFERROR(XLOOKUP(K7664,'Tipo de carga'!B:B,'Tipo de carga'!C:C))</f>
        <v>Diesel</v>
      </c>
    </row>
    <row r="7665">
      <c r="A7665" s="36">
        <v>1886.0</v>
      </c>
      <c r="B7665" s="37" t="str">
        <f t="array" ref="B7665">IFERROR(XLOOKUP(A7665,'Asignacion Dic'!A:A,'Asignacion Dic'!C:C))</f>
        <v>Circuitos</v>
      </c>
      <c r="C7665" s="37" t="str">
        <f t="array" ref="C7665">IFERROR(XLOOKUP(A7665,'Asignacion Dic'!A:A,'Asignacion Dic'!B:B))</f>
        <v>EC-03</v>
      </c>
      <c r="D7665" s="38">
        <v>45629.91128472222</v>
      </c>
      <c r="E7665" s="36" t="s">
        <v>260</v>
      </c>
      <c r="F7665" s="37" t="str">
        <f t="array" ref="F7665">IFERROR(XLOOKUP(E7665,Operadores!A:A,Operadores!B:B))</f>
        <v>CORER</v>
      </c>
      <c r="G7665" s="36" t="s">
        <v>75</v>
      </c>
      <c r="H7665" s="39">
        <v>20.75205</v>
      </c>
      <c r="I7665" s="40">
        <v>261.0</v>
      </c>
      <c r="J7665" s="41">
        <f t="shared" si="5"/>
        <v>5416.28505</v>
      </c>
      <c r="K7665" s="37" t="str">
        <f t="array" ref="K7665">IFERROR(XLOOKUP(G7665,'Tipo de carga'!A:A,'Tipo de carga'!B:B))</f>
        <v>Autoabasto</v>
      </c>
      <c r="L7665" s="37">
        <f t="shared" si="2"/>
        <v>49</v>
      </c>
      <c r="M7665" s="37">
        <f t="shared" si="3"/>
        <v>3</v>
      </c>
      <c r="N7665" s="37">
        <f t="shared" si="4"/>
        <v>12</v>
      </c>
      <c r="O7665" s="37" t="str">
        <f t="array" ref="O7665">IFERROR(XLOOKUP(K7665,'Tipo de carga'!B:B,'Tipo de carga'!C:C))</f>
        <v>Diesel</v>
      </c>
    </row>
    <row r="7666">
      <c r="A7666" s="36">
        <v>1796.0</v>
      </c>
      <c r="B7666" s="37" t="str">
        <f t="array" ref="B7666">IFERROR(XLOOKUP(A7666,'Asignacion Dic'!A:A,'Asignacion Dic'!C:C))</f>
        <v>Peñafiel Tlajomulco</v>
      </c>
      <c r="C7666" s="37" t="str">
        <f t="array" ref="C7666">IFERROR(XLOOKUP(A7666,'Asignacion Dic'!A:A,'Asignacion Dic'!B:B))</f>
        <v>EC-06</v>
      </c>
      <c r="D7666" s="38">
        <v>45629.77045138889</v>
      </c>
      <c r="E7666" s="36" t="s">
        <v>351</v>
      </c>
      <c r="F7666" s="37" t="str">
        <f t="array" ref="F7666">IFERROR(XLOOKUP(E7666,Operadores!A:A,Operadores!B:B))</f>
        <v>GONOSC</v>
      </c>
      <c r="G7666" s="36" t="s">
        <v>75</v>
      </c>
      <c r="H7666" s="39">
        <v>20.75205</v>
      </c>
      <c r="I7666" s="40">
        <v>172.0</v>
      </c>
      <c r="J7666" s="41">
        <f t="shared" si="5"/>
        <v>3569.3526</v>
      </c>
      <c r="K7666" s="37" t="str">
        <f t="array" ref="K7666">IFERROR(XLOOKUP(G7666,'Tipo de carga'!A:A,'Tipo de carga'!B:B))</f>
        <v>Autoabasto</v>
      </c>
      <c r="L7666" s="37">
        <f t="shared" si="2"/>
        <v>49</v>
      </c>
      <c r="M7666" s="37">
        <f t="shared" si="3"/>
        <v>3</v>
      </c>
      <c r="N7666" s="37">
        <f t="shared" si="4"/>
        <v>12</v>
      </c>
      <c r="O7666" s="37" t="str">
        <f t="array" ref="O7666">IFERROR(XLOOKUP(K7666,'Tipo de carga'!B:B,'Tipo de carga'!C:C))</f>
        <v>Diesel</v>
      </c>
    </row>
    <row r="7667">
      <c r="A7667" s="36">
        <v>1879.0</v>
      </c>
      <c r="B7667" s="37" t="str">
        <f t="array" ref="B7667">IFERROR(XLOOKUP(A7667,'Asignacion Dic'!A:A,'Asignacion Dic'!C:C))</f>
        <v>Circuitos</v>
      </c>
      <c r="C7667" s="37" t="str">
        <f t="array" ref="C7667">IFERROR(XLOOKUP(A7667,'Asignacion Dic'!A:A,'Asignacion Dic'!B:B))</f>
        <v>EC-03</v>
      </c>
      <c r="D7667" s="38">
        <v>45629.71372685185</v>
      </c>
      <c r="E7667" s="36" t="s">
        <v>357</v>
      </c>
      <c r="F7667" s="37" t="str">
        <f t="array" ref="F7667">IFERROR(XLOOKUP(E7667,Operadores!A:A,Operadores!B:B))</f>
        <v>ISLHI</v>
      </c>
      <c r="G7667" s="36" t="s">
        <v>75</v>
      </c>
      <c r="H7667" s="39">
        <v>20.75205</v>
      </c>
      <c r="I7667" s="40">
        <v>195.0</v>
      </c>
      <c r="J7667" s="41">
        <f t="shared" si="5"/>
        <v>4046.64975</v>
      </c>
      <c r="K7667" s="37" t="str">
        <f t="array" ref="K7667">IFERROR(XLOOKUP(G7667,'Tipo de carga'!A:A,'Tipo de carga'!B:B))</f>
        <v>Autoabasto</v>
      </c>
      <c r="L7667" s="37">
        <f t="shared" si="2"/>
        <v>49</v>
      </c>
      <c r="M7667" s="37">
        <f t="shared" si="3"/>
        <v>3</v>
      </c>
      <c r="N7667" s="37">
        <f t="shared" si="4"/>
        <v>12</v>
      </c>
      <c r="O7667" s="37" t="str">
        <f t="array" ref="O7667">IFERROR(XLOOKUP(K7667,'Tipo de carga'!B:B,'Tipo de carga'!C:C))</f>
        <v>Diesel</v>
      </c>
    </row>
    <row r="7668">
      <c r="A7668" s="36">
        <v>2057.0</v>
      </c>
      <c r="B7668" s="37" t="str">
        <f t="array" ref="B7668">IFERROR(XLOOKUP(A7668,'Asignacion Dic'!A:A,'Asignacion Dic'!C:C))</f>
        <v>PISA Gdl</v>
      </c>
      <c r="C7668" s="37" t="str">
        <f t="array" ref="C7668">IFERROR(XLOOKUP(A7668,'Asignacion Dic'!A:A,'Asignacion Dic'!B:B))</f>
        <v>EC-06</v>
      </c>
      <c r="D7668" s="38">
        <v>45629.6790625</v>
      </c>
      <c r="E7668" s="36" t="s">
        <v>585</v>
      </c>
      <c r="F7668" s="37" t="str">
        <f t="array" ref="F7668">IFERROR(XLOOKUP(E7668,Operadores!A:A,Operadores!B:B))</f>
        <v>MORDAV</v>
      </c>
      <c r="G7668" s="36" t="s">
        <v>75</v>
      </c>
      <c r="H7668" s="39">
        <v>20.75205</v>
      </c>
      <c r="I7668" s="40">
        <v>365.0</v>
      </c>
      <c r="J7668" s="41">
        <f t="shared" si="5"/>
        <v>7574.49825</v>
      </c>
      <c r="K7668" s="37" t="str">
        <f t="array" ref="K7668">IFERROR(XLOOKUP(G7668,'Tipo de carga'!A:A,'Tipo de carga'!B:B))</f>
        <v>Autoabasto</v>
      </c>
      <c r="L7668" s="37">
        <f t="shared" si="2"/>
        <v>49</v>
      </c>
      <c r="M7668" s="37">
        <f t="shared" si="3"/>
        <v>3</v>
      </c>
      <c r="N7668" s="37">
        <f t="shared" si="4"/>
        <v>12</v>
      </c>
      <c r="O7668" s="37" t="str">
        <f t="array" ref="O7668">IFERROR(XLOOKUP(K7668,'Tipo de carga'!B:B,'Tipo de carga'!C:C))</f>
        <v>Diesel</v>
      </c>
    </row>
    <row r="7669">
      <c r="A7669" s="36">
        <v>1774.0</v>
      </c>
      <c r="B7669" s="37" t="str">
        <f t="array" ref="B7669">IFERROR(XLOOKUP(A7669,'Asignacion Dic'!A:A,'Asignacion Dic'!C:C))</f>
        <v>Circuitos</v>
      </c>
      <c r="C7669" s="37" t="str">
        <f t="array" ref="C7669">IFERROR(XLOOKUP(A7669,'Asignacion Dic'!A:A,'Asignacion Dic'!B:B))</f>
        <v>EC-03</v>
      </c>
      <c r="D7669" s="38">
        <v>45629.61341435185</v>
      </c>
      <c r="E7669" s="36" t="s">
        <v>595</v>
      </c>
      <c r="F7669" s="37" t="str">
        <f t="array" ref="F7669">IFERROR(XLOOKUP(E7669,Operadores!A:A,Operadores!B:B))</f>
        <v>GARFRA</v>
      </c>
      <c r="G7669" s="36" t="s">
        <v>75</v>
      </c>
      <c r="H7669" s="39">
        <v>20.75205</v>
      </c>
      <c r="I7669" s="40">
        <v>581.0</v>
      </c>
      <c r="J7669" s="41">
        <f t="shared" si="5"/>
        <v>12056.94105</v>
      </c>
      <c r="K7669" s="37" t="str">
        <f t="array" ref="K7669">IFERROR(XLOOKUP(G7669,'Tipo de carga'!A:A,'Tipo de carga'!B:B))</f>
        <v>Autoabasto</v>
      </c>
      <c r="L7669" s="37">
        <f t="shared" si="2"/>
        <v>49</v>
      </c>
      <c r="M7669" s="37">
        <f t="shared" si="3"/>
        <v>3</v>
      </c>
      <c r="N7669" s="37">
        <f t="shared" si="4"/>
        <v>12</v>
      </c>
      <c r="O7669" s="37" t="str">
        <f t="array" ref="O7669">IFERROR(XLOOKUP(K7669,'Tipo de carga'!B:B,'Tipo de carga'!C:C))</f>
        <v>Diesel</v>
      </c>
    </row>
    <row r="7670">
      <c r="A7670" s="36">
        <v>1794.0</v>
      </c>
      <c r="B7670" s="37" t="str">
        <f t="array" ref="B7670">IFERROR(XLOOKUP(A7670,'Asignacion Dic'!A:A,'Asignacion Dic'!C:C))</f>
        <v>Peñafiel Tlajomulco</v>
      </c>
      <c r="C7670" s="37" t="str">
        <f t="array" ref="C7670">IFERROR(XLOOKUP(A7670,'Asignacion Dic'!A:A,'Asignacion Dic'!B:B))</f>
        <v>EC-06</v>
      </c>
      <c r="D7670" s="38">
        <v>45629.474953703706</v>
      </c>
      <c r="E7670" s="36" t="s">
        <v>564</v>
      </c>
      <c r="F7670" s="37" t="str">
        <f t="array" ref="F7670">IFERROR(XLOOKUP(E7670,Operadores!A:A,Operadores!B:B))</f>
        <v>BUEOSC</v>
      </c>
      <c r="G7670" s="36" t="s">
        <v>75</v>
      </c>
      <c r="H7670" s="39">
        <v>20.75205</v>
      </c>
      <c r="I7670" s="40">
        <v>99.0</v>
      </c>
      <c r="J7670" s="41">
        <f t="shared" si="5"/>
        <v>2054.45295</v>
      </c>
      <c r="K7670" s="37" t="str">
        <f t="array" ref="K7670">IFERROR(XLOOKUP(G7670,'Tipo de carga'!A:A,'Tipo de carga'!B:B))</f>
        <v>Autoabasto</v>
      </c>
      <c r="L7670" s="37">
        <f t="shared" si="2"/>
        <v>49</v>
      </c>
      <c r="M7670" s="37">
        <f t="shared" si="3"/>
        <v>3</v>
      </c>
      <c r="N7670" s="37">
        <f t="shared" si="4"/>
        <v>12</v>
      </c>
      <c r="O7670" s="37" t="str">
        <f t="array" ref="O7670">IFERROR(XLOOKUP(K7670,'Tipo de carga'!B:B,'Tipo de carga'!C:C))</f>
        <v>Diesel</v>
      </c>
    </row>
    <row r="7671">
      <c r="A7671" s="36">
        <v>1794.0</v>
      </c>
      <c r="B7671" s="37" t="str">
        <f t="array" ref="B7671">IFERROR(XLOOKUP(A7671,'Asignacion Dic'!A:A,'Asignacion Dic'!C:C))</f>
        <v>Peñafiel Tlajomulco</v>
      </c>
      <c r="C7671" s="37" t="str">
        <f t="array" ref="C7671">IFERROR(XLOOKUP(A7671,'Asignacion Dic'!A:A,'Asignacion Dic'!B:B))</f>
        <v>EC-06</v>
      </c>
      <c r="D7671" s="38">
        <v>45629.46262731482</v>
      </c>
      <c r="E7671" s="36" t="s">
        <v>564</v>
      </c>
      <c r="F7671" s="37" t="str">
        <f t="array" ref="F7671">IFERROR(XLOOKUP(E7671,Operadores!A:A,Operadores!B:B))</f>
        <v>BUEOSC</v>
      </c>
      <c r="G7671" s="36" t="s">
        <v>75</v>
      </c>
      <c r="H7671" s="39">
        <v>20.75205</v>
      </c>
      <c r="I7671" s="40">
        <v>142.0</v>
      </c>
      <c r="J7671" s="41">
        <f t="shared" si="5"/>
        <v>2946.7911</v>
      </c>
      <c r="K7671" s="37" t="str">
        <f t="array" ref="K7671">IFERROR(XLOOKUP(G7671,'Tipo de carga'!A:A,'Tipo de carga'!B:B))</f>
        <v>Autoabasto</v>
      </c>
      <c r="L7671" s="37">
        <f t="shared" si="2"/>
        <v>49</v>
      </c>
      <c r="M7671" s="37">
        <f t="shared" si="3"/>
        <v>3</v>
      </c>
      <c r="N7671" s="37">
        <f t="shared" si="4"/>
        <v>12</v>
      </c>
      <c r="O7671" s="37" t="str">
        <f t="array" ref="O7671">IFERROR(XLOOKUP(K7671,'Tipo de carga'!B:B,'Tipo de carga'!C:C))</f>
        <v>Diesel</v>
      </c>
    </row>
    <row r="7672">
      <c r="A7672" s="36">
        <v>1871.0</v>
      </c>
      <c r="B7672" s="37" t="str">
        <f t="array" ref="B7672">IFERROR(XLOOKUP(A7672,'Asignacion Dic'!A:A,'Asignacion Dic'!C:C))</f>
        <v>Circuitos</v>
      </c>
      <c r="C7672" s="37" t="str">
        <f t="array" ref="C7672">IFERROR(XLOOKUP(A7672,'Asignacion Dic'!A:A,'Asignacion Dic'!B:B))</f>
        <v>EC-03</v>
      </c>
      <c r="D7672" s="38">
        <v>45629.23888888889</v>
      </c>
      <c r="E7672" s="36" t="s">
        <v>197</v>
      </c>
      <c r="F7672" s="37" t="str">
        <f t="array" ref="F7672">IFERROR(XLOOKUP(E7672,Operadores!A:A,Operadores!B:B))</f>
        <v>REYALE</v>
      </c>
      <c r="G7672" s="36" t="s">
        <v>75</v>
      </c>
      <c r="H7672" s="39">
        <v>20.75205</v>
      </c>
      <c r="I7672" s="40">
        <v>423.0</v>
      </c>
      <c r="J7672" s="41">
        <f t="shared" si="5"/>
        <v>8778.11715</v>
      </c>
      <c r="K7672" s="37" t="str">
        <f t="array" ref="K7672">IFERROR(XLOOKUP(G7672,'Tipo de carga'!A:A,'Tipo de carga'!B:B))</f>
        <v>Autoabasto</v>
      </c>
      <c r="L7672" s="37">
        <f t="shared" si="2"/>
        <v>49</v>
      </c>
      <c r="M7672" s="37">
        <f t="shared" si="3"/>
        <v>3</v>
      </c>
      <c r="N7672" s="37">
        <f t="shared" si="4"/>
        <v>12</v>
      </c>
      <c r="O7672" s="37" t="str">
        <f t="array" ref="O7672">IFERROR(XLOOKUP(K7672,'Tipo de carga'!B:B,'Tipo de carga'!C:C))</f>
        <v>Diesel</v>
      </c>
    </row>
    <row r="7673">
      <c r="A7673" s="36">
        <v>1936.0</v>
      </c>
      <c r="B7673" s="37" t="str">
        <f t="array" ref="B7673">IFERROR(XLOOKUP(A7673,'Asignacion Dic'!A:A,'Asignacion Dic'!C:C))</f>
        <v>Circuitos</v>
      </c>
      <c r="C7673" s="37" t="str">
        <f t="array" ref="C7673">IFERROR(XLOOKUP(A7673,'Asignacion Dic'!A:A,'Asignacion Dic'!B:B))</f>
        <v>EC-03</v>
      </c>
      <c r="D7673" s="38">
        <v>45629.13769675926</v>
      </c>
      <c r="E7673" s="36" t="s">
        <v>619</v>
      </c>
      <c r="F7673" s="37" t="str">
        <f t="array" ref="F7673">IFERROR(XLOOKUP(E7673,Operadores!A:A,Operadores!B:B))</f>
        <v>GARJUA03</v>
      </c>
      <c r="G7673" s="36" t="s">
        <v>75</v>
      </c>
      <c r="H7673" s="39">
        <v>20.75205</v>
      </c>
      <c r="I7673" s="40">
        <v>324.0</v>
      </c>
      <c r="J7673" s="41">
        <f t="shared" si="5"/>
        <v>6723.6642</v>
      </c>
      <c r="K7673" s="37" t="str">
        <f t="array" ref="K7673">IFERROR(XLOOKUP(G7673,'Tipo de carga'!A:A,'Tipo de carga'!B:B))</f>
        <v>Autoabasto</v>
      </c>
      <c r="L7673" s="37">
        <f t="shared" si="2"/>
        <v>49</v>
      </c>
      <c r="M7673" s="37">
        <f t="shared" si="3"/>
        <v>3</v>
      </c>
      <c r="N7673" s="37">
        <f t="shared" si="4"/>
        <v>12</v>
      </c>
      <c r="O7673" s="37" t="str">
        <f t="array" ref="O7673">IFERROR(XLOOKUP(K7673,'Tipo de carga'!B:B,'Tipo de carga'!C:C))</f>
        <v>Diesel</v>
      </c>
    </row>
    <row r="7674">
      <c r="A7674" s="36">
        <v>1931.0</v>
      </c>
      <c r="B7674" s="37" t="str">
        <f t="array" ref="B7674">IFERROR(XLOOKUP(A7674,'Asignacion Dic'!A:A,'Asignacion Dic'!C:C))</f>
        <v>Circuitos</v>
      </c>
      <c r="C7674" s="37" t="str">
        <f t="array" ref="C7674">IFERROR(XLOOKUP(A7674,'Asignacion Dic'!A:A,'Asignacion Dic'!B:B))</f>
        <v>EC-03</v>
      </c>
      <c r="D7674" s="38">
        <v>45629.13072916667</v>
      </c>
      <c r="E7674" s="36" t="s">
        <v>622</v>
      </c>
      <c r="F7674" s="37" t="str">
        <f t="array" ref="F7674">IFERROR(XLOOKUP(E7674,Operadores!A:A,Operadores!B:B))</f>
        <v>MALART</v>
      </c>
      <c r="G7674" s="36" t="s">
        <v>75</v>
      </c>
      <c r="H7674" s="39">
        <v>20.75205</v>
      </c>
      <c r="I7674" s="40">
        <v>481.0</v>
      </c>
      <c r="J7674" s="41">
        <f t="shared" si="5"/>
        <v>9981.73605</v>
      </c>
      <c r="K7674" s="37" t="str">
        <f t="array" ref="K7674">IFERROR(XLOOKUP(G7674,'Tipo de carga'!A:A,'Tipo de carga'!B:B))</f>
        <v>Autoabasto</v>
      </c>
      <c r="L7674" s="37">
        <f t="shared" si="2"/>
        <v>49</v>
      </c>
      <c r="M7674" s="37">
        <f t="shared" si="3"/>
        <v>3</v>
      </c>
      <c r="N7674" s="37">
        <f t="shared" si="4"/>
        <v>12</v>
      </c>
      <c r="O7674" s="37" t="str">
        <f t="array" ref="O7674">IFERROR(XLOOKUP(K7674,'Tipo de carga'!B:B,'Tipo de carga'!C:C))</f>
        <v>Diesel</v>
      </c>
    </row>
    <row r="7675">
      <c r="A7675" s="36">
        <v>2061.0</v>
      </c>
      <c r="B7675" s="37" t="str">
        <f t="array" ref="B7675">IFERROR(XLOOKUP(A7675,'Asignacion Dic'!A:A,'Asignacion Dic'!C:C))</f>
        <v>PISA Gdl</v>
      </c>
      <c r="C7675" s="37" t="str">
        <f t="array" ref="C7675">IFERROR(XLOOKUP(A7675,'Asignacion Dic'!A:A,'Asignacion Dic'!B:B))</f>
        <v>EC-06</v>
      </c>
      <c r="D7675" s="38">
        <v>45629.081412037034</v>
      </c>
      <c r="E7675" s="36" t="s">
        <v>270</v>
      </c>
      <c r="F7675" s="37" t="str">
        <f t="array" ref="F7675">IFERROR(XLOOKUP(E7675,Operadores!A:A,Operadores!B:B))</f>
        <v>RESEDU</v>
      </c>
      <c r="G7675" s="36" t="s">
        <v>75</v>
      </c>
      <c r="H7675" s="39">
        <v>20.75205</v>
      </c>
      <c r="I7675" s="40">
        <v>372.0</v>
      </c>
      <c r="J7675" s="41">
        <f t="shared" si="5"/>
        <v>7719.7626</v>
      </c>
      <c r="K7675" s="37" t="str">
        <f t="array" ref="K7675">IFERROR(XLOOKUP(G7675,'Tipo de carga'!A:A,'Tipo de carga'!B:B))</f>
        <v>Autoabasto</v>
      </c>
      <c r="L7675" s="37">
        <f t="shared" si="2"/>
        <v>49</v>
      </c>
      <c r="M7675" s="37">
        <f t="shared" si="3"/>
        <v>3</v>
      </c>
      <c r="N7675" s="37">
        <f t="shared" si="4"/>
        <v>12</v>
      </c>
      <c r="O7675" s="37" t="str">
        <f t="array" ref="O7675">IFERROR(XLOOKUP(K7675,'Tipo de carga'!B:B,'Tipo de carga'!C:C))</f>
        <v>Diesel</v>
      </c>
    </row>
    <row r="7676">
      <c r="A7676" s="36">
        <v>1825.0</v>
      </c>
      <c r="B7676" s="37" t="str">
        <f t="array" ref="B7676">IFERROR(XLOOKUP(A7676,'Asignacion Dic'!A:A,'Asignacion Dic'!C:C))</f>
        <v>Circuitos</v>
      </c>
      <c r="C7676" s="37" t="str">
        <f t="array" ref="C7676">IFERROR(XLOOKUP(A7676,'Asignacion Dic'!A:A,'Asignacion Dic'!B:B))</f>
        <v>EC-03</v>
      </c>
      <c r="D7676" s="38">
        <v>45629.08084490741</v>
      </c>
      <c r="E7676" s="36" t="s">
        <v>346</v>
      </c>
      <c r="F7676" s="37" t="str">
        <f t="array" ref="F7676">IFERROR(XLOOKUP(E7676,Operadores!A:A,Operadores!B:B))</f>
        <v>ESPIS</v>
      </c>
      <c r="G7676" s="36" t="s">
        <v>75</v>
      </c>
      <c r="H7676" s="39">
        <v>20.75205</v>
      </c>
      <c r="I7676" s="40">
        <v>580.0</v>
      </c>
      <c r="J7676" s="41">
        <f t="shared" si="5"/>
        <v>12036.189</v>
      </c>
      <c r="K7676" s="37" t="str">
        <f t="array" ref="K7676">IFERROR(XLOOKUP(G7676,'Tipo de carga'!A:A,'Tipo de carga'!B:B))</f>
        <v>Autoabasto</v>
      </c>
      <c r="L7676" s="37">
        <f t="shared" si="2"/>
        <v>49</v>
      </c>
      <c r="M7676" s="37">
        <f t="shared" si="3"/>
        <v>3</v>
      </c>
      <c r="N7676" s="37">
        <f t="shared" si="4"/>
        <v>12</v>
      </c>
      <c r="O7676" s="37" t="str">
        <f t="array" ref="O7676">IFERROR(XLOOKUP(K7676,'Tipo de carga'!B:B,'Tipo de carga'!C:C))</f>
        <v>Diesel</v>
      </c>
    </row>
    <row r="7677">
      <c r="A7677" s="36">
        <v>1965.0</v>
      </c>
      <c r="B7677" s="37" t="str">
        <f t="array" ref="B7677">IFERROR(XLOOKUP(A7677,'Asignacion Dic'!A:A,'Asignacion Dic'!C:C))</f>
        <v>Circuitos</v>
      </c>
      <c r="C7677" s="37" t="str">
        <f t="array" ref="C7677">IFERROR(XLOOKUP(A7677,'Asignacion Dic'!A:A,'Asignacion Dic'!B:B))</f>
        <v>EC-03</v>
      </c>
      <c r="D7677" s="38">
        <v>45629.01184027778</v>
      </c>
      <c r="E7677" s="36" t="s">
        <v>181</v>
      </c>
      <c r="F7677" s="37" t="str">
        <f t="array" ref="F7677">IFERROR(XLOOKUP(E7677,Operadores!A:A,Operadores!B:B))</f>
        <v>BREISR</v>
      </c>
      <c r="G7677" s="36" t="s">
        <v>75</v>
      </c>
      <c r="H7677" s="39">
        <v>20.75205</v>
      </c>
      <c r="I7677" s="40">
        <v>615.0</v>
      </c>
      <c r="J7677" s="41">
        <f t="shared" si="5"/>
        <v>12762.51075</v>
      </c>
      <c r="K7677" s="37" t="str">
        <f t="array" ref="K7677">IFERROR(XLOOKUP(G7677,'Tipo de carga'!A:A,'Tipo de carga'!B:B))</f>
        <v>Autoabasto</v>
      </c>
      <c r="L7677" s="37">
        <f t="shared" si="2"/>
        <v>49</v>
      </c>
      <c r="M7677" s="37">
        <f t="shared" si="3"/>
        <v>3</v>
      </c>
      <c r="N7677" s="37">
        <f t="shared" si="4"/>
        <v>12</v>
      </c>
      <c r="O7677" s="37" t="str">
        <f t="array" ref="O7677">IFERROR(XLOOKUP(K7677,'Tipo de carga'!B:B,'Tipo de carga'!C:C))</f>
        <v>Diesel</v>
      </c>
    </row>
    <row r="7678">
      <c r="A7678" s="36">
        <v>1670.0</v>
      </c>
      <c r="B7678" s="37" t="str">
        <f t="array" ref="B7678">IFERROR(XLOOKUP(A7678,'Asignacion Dic'!A:A,'Asignacion Dic'!C:C))</f>
        <v>Available</v>
      </c>
      <c r="C7678" s="37" t="str">
        <f t="array" ref="C7678">IFERROR(XLOOKUP(A7678,'Asignacion Dic'!A:A,'Asignacion Dic'!B:B))</f>
        <v>TTE</v>
      </c>
      <c r="D7678" s="38">
        <v>45629.6706712963</v>
      </c>
      <c r="E7678" s="36" t="s">
        <v>437</v>
      </c>
      <c r="F7678" s="37" t="str">
        <f t="array" ref="F7678">IFERROR(XLOOKUP(E7678,Operadores!A:A,Operadores!B:B))</f>
        <v>CHAAL</v>
      </c>
      <c r="G7678" s="36" t="s">
        <v>274</v>
      </c>
      <c r="H7678" s="39">
        <v>18.94</v>
      </c>
      <c r="I7678" s="40">
        <v>511.0</v>
      </c>
      <c r="J7678" s="41">
        <f t="shared" si="5"/>
        <v>9678.34</v>
      </c>
      <c r="K7678" s="37" t="str">
        <f t="array" ref="K7678">IFERROR(XLOOKUP(G7678,'Tipo de carga'!A:A,'Tipo de carga'!B:B))</f>
        <v>Autoabasto</v>
      </c>
      <c r="L7678" s="37">
        <f t="shared" si="2"/>
        <v>49</v>
      </c>
      <c r="M7678" s="37">
        <f t="shared" si="3"/>
        <v>3</v>
      </c>
      <c r="N7678" s="37">
        <f t="shared" si="4"/>
        <v>12</v>
      </c>
      <c r="O7678" s="37" t="str">
        <f t="array" ref="O7678">IFERROR(XLOOKUP(K7678,'Tipo de carga'!B:B,'Tipo de carga'!C:C))</f>
        <v>Diesel</v>
      </c>
    </row>
    <row r="7679">
      <c r="A7679" s="36">
        <v>1881.0</v>
      </c>
      <c r="B7679" s="37" t="str">
        <f t="array" ref="B7679">IFERROR(XLOOKUP(A7679,'Asignacion Dic'!A:A,'Asignacion Dic'!C:C))</f>
        <v>Circuitos</v>
      </c>
      <c r="C7679" s="37" t="str">
        <f t="array" ref="C7679">IFERROR(XLOOKUP(A7679,'Asignacion Dic'!A:A,'Asignacion Dic'!B:B))</f>
        <v>EC-03</v>
      </c>
      <c r="D7679" s="38">
        <v>45629.657488425924</v>
      </c>
      <c r="E7679" s="36" t="s">
        <v>210</v>
      </c>
      <c r="F7679" s="37" t="str">
        <f t="array" ref="F7679">IFERROR(XLOOKUP(E7679,Operadores!A:A,Operadores!B:B))</f>
        <v>CERJER</v>
      </c>
      <c r="G7679" s="36" t="s">
        <v>274</v>
      </c>
      <c r="H7679" s="39">
        <v>18.94</v>
      </c>
      <c r="I7679" s="40">
        <v>410.0</v>
      </c>
      <c r="J7679" s="41">
        <f t="shared" si="5"/>
        <v>7765.4</v>
      </c>
      <c r="K7679" s="37" t="str">
        <f t="array" ref="K7679">IFERROR(XLOOKUP(G7679,'Tipo de carga'!A:A,'Tipo de carga'!B:B))</f>
        <v>Autoabasto</v>
      </c>
      <c r="L7679" s="37">
        <f t="shared" si="2"/>
        <v>49</v>
      </c>
      <c r="M7679" s="37">
        <f t="shared" si="3"/>
        <v>3</v>
      </c>
      <c r="N7679" s="37">
        <f t="shared" si="4"/>
        <v>12</v>
      </c>
      <c r="O7679" s="37" t="str">
        <f t="array" ref="O7679">IFERROR(XLOOKUP(K7679,'Tipo de carga'!B:B,'Tipo de carga'!C:C))</f>
        <v>Diesel</v>
      </c>
    </row>
    <row r="7680">
      <c r="A7680" s="36" t="s">
        <v>611</v>
      </c>
      <c r="B7680" s="37" t="str">
        <f t="array" ref="B7680">IFERROR(XLOOKUP(A7680,'Asignacion Dic'!A:A,'Asignacion Dic'!C:C))</f>
        <v/>
      </c>
      <c r="C7680" s="37" t="str">
        <f t="array" ref="C7680">IFERROR(XLOOKUP(A7680,'Asignacion Dic'!A:A,'Asignacion Dic'!B:B))</f>
        <v/>
      </c>
      <c r="D7680" s="38">
        <v>45629.49460648148</v>
      </c>
      <c r="E7680" s="36" t="s">
        <v>69</v>
      </c>
      <c r="F7680" s="37" t="str">
        <f t="array" ref="F7680">IFERROR(XLOOKUP(E7680,Operadores!A:A,Operadores!B:B))</f>
        <v>MTTO</v>
      </c>
      <c r="G7680" s="36" t="s">
        <v>609</v>
      </c>
      <c r="H7680" s="39">
        <v>19.93308</v>
      </c>
      <c r="I7680" s="40">
        <v>55.0</v>
      </c>
      <c r="J7680" s="41">
        <f t="shared" si="5"/>
        <v>1096.3194</v>
      </c>
      <c r="K7680" s="37" t="str">
        <f t="array" ref="K7680">IFERROR(XLOOKUP(G7680,'Tipo de carga'!A:A,'Tipo de carga'!B:B))</f>
        <v>Autoabasto</v>
      </c>
      <c r="L7680" s="37">
        <f t="shared" si="2"/>
        <v>49</v>
      </c>
      <c r="M7680" s="37">
        <f t="shared" si="3"/>
        <v>3</v>
      </c>
      <c r="N7680" s="37">
        <f t="shared" si="4"/>
        <v>12</v>
      </c>
      <c r="O7680" s="37" t="str">
        <f t="array" ref="O7680">IFERROR(XLOOKUP(K7680,'Tipo de carga'!B:B,'Tipo de carga'!C:C))</f>
        <v>Diesel</v>
      </c>
    </row>
    <row r="7681">
      <c r="A7681" s="36">
        <v>1818.0</v>
      </c>
      <c r="B7681" s="37" t="str">
        <f t="array" ref="B7681">IFERROR(XLOOKUP(A7681,'Asignacion Dic'!A:A,'Asignacion Dic'!C:C))</f>
        <v>Wm Full</v>
      </c>
      <c r="C7681" s="37" t="str">
        <f t="array" ref="C7681">IFERROR(XLOOKUP(A7681,'Asignacion Dic'!A:A,'Asignacion Dic'!B:B))</f>
        <v>EC-08</v>
      </c>
      <c r="D7681" s="38">
        <v>45629.75733796296</v>
      </c>
      <c r="E7681" s="36" t="s">
        <v>302</v>
      </c>
      <c r="F7681" s="37" t="str">
        <f t="array" ref="F7681">IFERROR(XLOOKUP(E7681,Operadores!A:A,Operadores!B:B))</f>
        <v>HEROCT</v>
      </c>
      <c r="G7681" s="36" t="s">
        <v>42</v>
      </c>
      <c r="H7681" s="39">
        <v>20.13998</v>
      </c>
      <c r="I7681" s="40">
        <v>441.0</v>
      </c>
      <c r="J7681" s="41">
        <f t="shared" si="5"/>
        <v>8881.73118</v>
      </c>
      <c r="K7681" s="37" t="str">
        <f t="array" ref="K7681">IFERROR(XLOOKUP(G7681,'Tipo de carga'!A:A,'Tipo de carga'!B:B))</f>
        <v>Autoabasto</v>
      </c>
      <c r="L7681" s="37">
        <f t="shared" si="2"/>
        <v>49</v>
      </c>
      <c r="M7681" s="37">
        <f t="shared" si="3"/>
        <v>3</v>
      </c>
      <c r="N7681" s="37">
        <f t="shared" si="4"/>
        <v>12</v>
      </c>
      <c r="O7681" s="37" t="str">
        <f t="array" ref="O7681">IFERROR(XLOOKUP(K7681,'Tipo de carga'!B:B,'Tipo de carga'!C:C))</f>
        <v>Diesel</v>
      </c>
    </row>
    <row r="7682">
      <c r="A7682" s="36">
        <v>1824.0</v>
      </c>
      <c r="B7682" s="37" t="str">
        <f t="array" ref="B7682">IFERROR(XLOOKUP(A7682,'Asignacion Dic'!A:A,'Asignacion Dic'!C:C))</f>
        <v>Wm Full</v>
      </c>
      <c r="C7682" s="37" t="str">
        <f t="array" ref="C7682">IFERROR(XLOOKUP(A7682,'Asignacion Dic'!A:A,'Asignacion Dic'!B:B))</f>
        <v>EC-08</v>
      </c>
      <c r="D7682" s="38">
        <v>45629.69252314815</v>
      </c>
      <c r="E7682" s="36" t="s">
        <v>282</v>
      </c>
      <c r="F7682" s="37" t="str">
        <f t="array" ref="F7682">IFERROR(XLOOKUP(E7682,Operadores!A:A,Operadores!B:B))</f>
        <v>MENJUA01</v>
      </c>
      <c r="G7682" s="36" t="s">
        <v>42</v>
      </c>
      <c r="H7682" s="39">
        <v>20.13998</v>
      </c>
      <c r="I7682" s="40">
        <v>387.0</v>
      </c>
      <c r="J7682" s="41">
        <f t="shared" si="5"/>
        <v>7794.17226</v>
      </c>
      <c r="K7682" s="37" t="str">
        <f t="array" ref="K7682">IFERROR(XLOOKUP(G7682,'Tipo de carga'!A:A,'Tipo de carga'!B:B))</f>
        <v>Autoabasto</v>
      </c>
      <c r="L7682" s="37">
        <f t="shared" si="2"/>
        <v>49</v>
      </c>
      <c r="M7682" s="37">
        <f t="shared" si="3"/>
        <v>3</v>
      </c>
      <c r="N7682" s="37">
        <f t="shared" si="4"/>
        <v>12</v>
      </c>
      <c r="O7682" s="37" t="str">
        <f t="array" ref="O7682">IFERROR(XLOOKUP(K7682,'Tipo de carga'!B:B,'Tipo de carga'!C:C))</f>
        <v>Diesel</v>
      </c>
    </row>
    <row r="7683">
      <c r="A7683" s="36">
        <v>1721.0</v>
      </c>
      <c r="B7683" s="37" t="str">
        <f t="array" ref="B7683">IFERROR(XLOOKUP(A7683,'Asignacion Dic'!A:A,'Asignacion Dic'!C:C))</f>
        <v>Wm Full</v>
      </c>
      <c r="C7683" s="37" t="str">
        <f t="array" ref="C7683">IFERROR(XLOOKUP(A7683,'Asignacion Dic'!A:A,'Asignacion Dic'!B:B))</f>
        <v>EC-08</v>
      </c>
      <c r="D7683" s="38">
        <v>45629.67475694444</v>
      </c>
      <c r="E7683" s="36" t="s">
        <v>283</v>
      </c>
      <c r="F7683" s="37" t="str">
        <f t="array" ref="F7683">IFERROR(XLOOKUP(E7683,Operadores!A:A,Operadores!B:B))</f>
        <v>MAYSA</v>
      </c>
      <c r="G7683" s="36" t="s">
        <v>42</v>
      </c>
      <c r="H7683" s="39">
        <v>20.13998</v>
      </c>
      <c r="I7683" s="40">
        <v>408.0</v>
      </c>
      <c r="J7683" s="41">
        <f t="shared" si="5"/>
        <v>8217.11184</v>
      </c>
      <c r="K7683" s="37" t="str">
        <f t="array" ref="K7683">IFERROR(XLOOKUP(G7683,'Tipo de carga'!A:A,'Tipo de carga'!B:B))</f>
        <v>Autoabasto</v>
      </c>
      <c r="L7683" s="37">
        <f t="shared" si="2"/>
        <v>49</v>
      </c>
      <c r="M7683" s="37">
        <f t="shared" si="3"/>
        <v>3</v>
      </c>
      <c r="N7683" s="37">
        <f t="shared" si="4"/>
        <v>12</v>
      </c>
      <c r="O7683" s="37" t="str">
        <f t="array" ref="O7683">IFERROR(XLOOKUP(K7683,'Tipo de carga'!B:B,'Tipo de carga'!C:C))</f>
        <v>Diesel</v>
      </c>
    </row>
    <row r="7684">
      <c r="A7684" s="36">
        <v>1816.0</v>
      </c>
      <c r="B7684" s="37" t="str">
        <f t="array" ref="B7684">IFERROR(XLOOKUP(A7684,'Asignacion Dic'!A:A,'Asignacion Dic'!C:C))</f>
        <v>Wm Full</v>
      </c>
      <c r="C7684" s="37" t="str">
        <f t="array" ref="C7684">IFERROR(XLOOKUP(A7684,'Asignacion Dic'!A:A,'Asignacion Dic'!B:B))</f>
        <v>EC-08</v>
      </c>
      <c r="D7684" s="38">
        <v>45629.67420138889</v>
      </c>
      <c r="E7684" s="36" t="s">
        <v>288</v>
      </c>
      <c r="F7684" s="37" t="str">
        <f t="array" ref="F7684">IFERROR(XLOOKUP(E7684,Operadores!A:A,Operadores!B:B))</f>
        <v>RODMIG</v>
      </c>
      <c r="G7684" s="36" t="s">
        <v>42</v>
      </c>
      <c r="H7684" s="39">
        <v>20.13998</v>
      </c>
      <c r="I7684" s="40">
        <v>426.0</v>
      </c>
      <c r="J7684" s="41">
        <f t="shared" si="5"/>
        <v>8579.63148</v>
      </c>
      <c r="K7684" s="37" t="str">
        <f t="array" ref="K7684">IFERROR(XLOOKUP(G7684,'Tipo de carga'!A:A,'Tipo de carga'!B:B))</f>
        <v>Autoabasto</v>
      </c>
      <c r="L7684" s="37">
        <f t="shared" si="2"/>
        <v>49</v>
      </c>
      <c r="M7684" s="37">
        <f t="shared" si="3"/>
        <v>3</v>
      </c>
      <c r="N7684" s="37">
        <f t="shared" si="4"/>
        <v>12</v>
      </c>
      <c r="O7684" s="37" t="str">
        <f t="array" ref="O7684">IFERROR(XLOOKUP(K7684,'Tipo de carga'!B:B,'Tipo de carga'!C:C))</f>
        <v>Diesel</v>
      </c>
    </row>
    <row r="7685">
      <c r="A7685" s="36">
        <v>2020.0</v>
      </c>
      <c r="B7685" s="37" t="str">
        <f t="array" ref="B7685">IFERROR(XLOOKUP(A7685,'Asignacion Dic'!A:A,'Asignacion Dic'!C:C))</f>
        <v>MeLi Dedicado Merida</v>
      </c>
      <c r="C7685" s="37" t="str">
        <f t="array" ref="C7685">IFERROR(XLOOKUP(A7685,'Asignacion Dic'!A:A,'Asignacion Dic'!B:B))</f>
        <v>EC-05</v>
      </c>
      <c r="D7685" s="38">
        <v>45629.66510416667</v>
      </c>
      <c r="E7685" s="36" t="s">
        <v>164</v>
      </c>
      <c r="F7685" s="37" t="str">
        <f t="array" ref="F7685">IFERROR(XLOOKUP(E7685,Operadores!A:A,Operadores!B:B))</f>
        <v>MUÑOSC</v>
      </c>
      <c r="G7685" s="36" t="s">
        <v>42</v>
      </c>
      <c r="H7685" s="39">
        <v>20.13998</v>
      </c>
      <c r="I7685" s="40">
        <v>420.0</v>
      </c>
      <c r="J7685" s="41">
        <f t="shared" si="5"/>
        <v>8458.7916</v>
      </c>
      <c r="K7685" s="37" t="str">
        <f t="array" ref="K7685">IFERROR(XLOOKUP(G7685,'Tipo de carga'!A:A,'Tipo de carga'!B:B))</f>
        <v>Autoabasto</v>
      </c>
      <c r="L7685" s="37">
        <f t="shared" si="2"/>
        <v>49</v>
      </c>
      <c r="M7685" s="37">
        <f t="shared" si="3"/>
        <v>3</v>
      </c>
      <c r="N7685" s="37">
        <f t="shared" si="4"/>
        <v>12</v>
      </c>
      <c r="O7685" s="37" t="str">
        <f t="array" ref="O7685">IFERROR(XLOOKUP(K7685,'Tipo de carga'!B:B,'Tipo de carga'!C:C))</f>
        <v>Diesel</v>
      </c>
    </row>
    <row r="7686">
      <c r="A7686" s="36">
        <v>2010.0</v>
      </c>
      <c r="B7686" s="37" t="str">
        <f t="array" ref="B7686">IFERROR(XLOOKUP(A7686,'Asignacion Dic'!A:A,'Asignacion Dic'!C:C))</f>
        <v>MeLi asignado SD</v>
      </c>
      <c r="C7686" s="37" t="str">
        <f t="array" ref="C7686">IFERROR(XLOOKUP(A7686,'Asignacion Dic'!A:A,'Asignacion Dic'!B:B))</f>
        <v>EC-05</v>
      </c>
      <c r="D7686" s="38">
        <v>45629.651030092595</v>
      </c>
      <c r="E7686" s="36" t="s">
        <v>194</v>
      </c>
      <c r="F7686" s="37" t="str">
        <f t="array" ref="F7686">IFERROR(XLOOKUP(E7686,Operadores!A:A,Operadores!B:B))</f>
        <v>CHAJE</v>
      </c>
      <c r="G7686" s="36" t="s">
        <v>42</v>
      </c>
      <c r="H7686" s="39">
        <v>20.13998</v>
      </c>
      <c r="I7686" s="40">
        <v>250.0</v>
      </c>
      <c r="J7686" s="41">
        <f t="shared" si="5"/>
        <v>5034.995</v>
      </c>
      <c r="K7686" s="37" t="str">
        <f t="array" ref="K7686">IFERROR(XLOOKUP(G7686,'Tipo de carga'!A:A,'Tipo de carga'!B:B))</f>
        <v>Autoabasto</v>
      </c>
      <c r="L7686" s="37">
        <f t="shared" si="2"/>
        <v>49</v>
      </c>
      <c r="M7686" s="37">
        <f t="shared" si="3"/>
        <v>3</v>
      </c>
      <c r="N7686" s="37">
        <f t="shared" si="4"/>
        <v>12</v>
      </c>
      <c r="O7686" s="37" t="str">
        <f t="array" ref="O7686">IFERROR(XLOOKUP(K7686,'Tipo de carga'!B:B,'Tipo de carga'!C:C))</f>
        <v>Diesel</v>
      </c>
    </row>
    <row r="7687">
      <c r="A7687" s="36">
        <v>1891.0</v>
      </c>
      <c r="B7687" s="37" t="str">
        <f t="array" ref="B7687">IFERROR(XLOOKUP(A7687,'Asignacion Dic'!A:A,'Asignacion Dic'!C:C))</f>
        <v>Circuitos</v>
      </c>
      <c r="C7687" s="37" t="str">
        <f t="array" ref="C7687">IFERROR(XLOOKUP(A7687,'Asignacion Dic'!A:A,'Asignacion Dic'!B:B))</f>
        <v>EC-03</v>
      </c>
      <c r="D7687" s="38">
        <v>45629.57815972222</v>
      </c>
      <c r="E7687" s="36" t="s">
        <v>195</v>
      </c>
      <c r="F7687" s="37" t="str">
        <f t="array" ref="F7687">IFERROR(XLOOKUP(E7687,Operadores!A:A,Operadores!B:B))</f>
        <v>APAJOS</v>
      </c>
      <c r="G7687" s="36" t="s">
        <v>42</v>
      </c>
      <c r="H7687" s="39">
        <v>20.13998</v>
      </c>
      <c r="I7687" s="40">
        <v>622.0</v>
      </c>
      <c r="J7687" s="41">
        <f t="shared" si="5"/>
        <v>12527.06756</v>
      </c>
      <c r="K7687" s="37" t="str">
        <f t="array" ref="K7687">IFERROR(XLOOKUP(G7687,'Tipo de carga'!A:A,'Tipo de carga'!B:B))</f>
        <v>Autoabasto</v>
      </c>
      <c r="L7687" s="37">
        <f t="shared" si="2"/>
        <v>49</v>
      </c>
      <c r="M7687" s="37">
        <f t="shared" si="3"/>
        <v>3</v>
      </c>
      <c r="N7687" s="37">
        <f t="shared" si="4"/>
        <v>12</v>
      </c>
      <c r="O7687" s="37" t="str">
        <f t="array" ref="O7687">IFERROR(XLOOKUP(K7687,'Tipo de carga'!B:B,'Tipo de carga'!C:C))</f>
        <v>Diesel</v>
      </c>
    </row>
    <row r="7688">
      <c r="A7688" s="36">
        <v>1746.0</v>
      </c>
      <c r="B7688" s="37" t="str">
        <f t="array" ref="B7688">IFERROR(XLOOKUP(A7688,'Asignacion Dic'!A:A,'Asignacion Dic'!C:C))</f>
        <v>Wm Full</v>
      </c>
      <c r="C7688" s="37" t="str">
        <f t="array" ref="C7688">IFERROR(XLOOKUP(A7688,'Asignacion Dic'!A:A,'Asignacion Dic'!B:B))</f>
        <v>EC-08</v>
      </c>
      <c r="D7688" s="38">
        <v>45629.5778125</v>
      </c>
      <c r="E7688" s="36" t="s">
        <v>293</v>
      </c>
      <c r="F7688" s="37" t="str">
        <f t="array" ref="F7688">IFERROR(XLOOKUP(E7688,Operadores!A:A,Operadores!B:B))</f>
        <v>LOPFER</v>
      </c>
      <c r="G7688" s="36" t="s">
        <v>42</v>
      </c>
      <c r="H7688" s="39">
        <v>20.13998</v>
      </c>
      <c r="I7688" s="40">
        <v>400.0</v>
      </c>
      <c r="J7688" s="41">
        <f t="shared" si="5"/>
        <v>8055.992</v>
      </c>
      <c r="K7688" s="37" t="str">
        <f t="array" ref="K7688">IFERROR(XLOOKUP(G7688,'Tipo de carga'!A:A,'Tipo de carga'!B:B))</f>
        <v>Autoabasto</v>
      </c>
      <c r="L7688" s="37">
        <f t="shared" si="2"/>
        <v>49</v>
      </c>
      <c r="M7688" s="37">
        <f t="shared" si="3"/>
        <v>3</v>
      </c>
      <c r="N7688" s="37">
        <f t="shared" si="4"/>
        <v>12</v>
      </c>
      <c r="O7688" s="37" t="str">
        <f t="array" ref="O7688">IFERROR(XLOOKUP(K7688,'Tipo de carga'!B:B,'Tipo de carga'!C:C))</f>
        <v>Diesel</v>
      </c>
    </row>
    <row r="7689">
      <c r="A7689" s="36">
        <v>1820.0</v>
      </c>
      <c r="B7689" s="37" t="str">
        <f t="array" ref="B7689">IFERROR(XLOOKUP(A7689,'Asignacion Dic'!A:A,'Asignacion Dic'!C:C))</f>
        <v>Wm Full</v>
      </c>
      <c r="C7689" s="37" t="str">
        <f t="array" ref="C7689">IFERROR(XLOOKUP(A7689,'Asignacion Dic'!A:A,'Asignacion Dic'!B:B))</f>
        <v>EC-08</v>
      </c>
      <c r="D7689" s="38">
        <v>45629.524097222224</v>
      </c>
      <c r="E7689" s="36" t="s">
        <v>303</v>
      </c>
      <c r="F7689" s="37" t="str">
        <f t="array" ref="F7689">IFERROR(XLOOKUP(E7689,Operadores!A:A,Operadores!B:B))</f>
        <v>CAMVI01</v>
      </c>
      <c r="G7689" s="36" t="s">
        <v>42</v>
      </c>
      <c r="H7689" s="39">
        <v>20.13998</v>
      </c>
      <c r="I7689" s="40">
        <v>485.0</v>
      </c>
      <c r="J7689" s="41">
        <f t="shared" si="5"/>
        <v>9767.8903</v>
      </c>
      <c r="K7689" s="37" t="str">
        <f t="array" ref="K7689">IFERROR(XLOOKUP(G7689,'Tipo de carga'!A:A,'Tipo de carga'!B:B))</f>
        <v>Autoabasto</v>
      </c>
      <c r="L7689" s="37">
        <f t="shared" si="2"/>
        <v>49</v>
      </c>
      <c r="M7689" s="37">
        <f t="shared" si="3"/>
        <v>3</v>
      </c>
      <c r="N7689" s="37">
        <f t="shared" si="4"/>
        <v>12</v>
      </c>
      <c r="O7689" s="37" t="str">
        <f t="array" ref="O7689">IFERROR(XLOOKUP(K7689,'Tipo de carga'!B:B,'Tipo de carga'!C:C))</f>
        <v>Diesel</v>
      </c>
    </row>
    <row r="7690">
      <c r="A7690" s="36">
        <v>2021.0</v>
      </c>
      <c r="B7690" s="37" t="str">
        <f t="array" ref="B7690">IFERROR(XLOOKUP(A7690,'Asignacion Dic'!A:A,'Asignacion Dic'!C:C))</f>
        <v>MeLi Dedicado Merida</v>
      </c>
      <c r="C7690" s="37" t="str">
        <f t="array" ref="C7690">IFERROR(XLOOKUP(A7690,'Asignacion Dic'!A:A,'Asignacion Dic'!B:B))</f>
        <v>EC-05</v>
      </c>
      <c r="D7690" s="38">
        <v>45629.51611111111</v>
      </c>
      <c r="E7690" s="36" t="s">
        <v>320</v>
      </c>
      <c r="F7690" s="37" t="str">
        <f t="array" ref="F7690">IFERROR(XLOOKUP(E7690,Operadores!A:A,Operadores!B:B))</f>
        <v>GUTIRV</v>
      </c>
      <c r="G7690" s="36" t="s">
        <v>42</v>
      </c>
      <c r="H7690" s="39">
        <v>20.13998</v>
      </c>
      <c r="I7690" s="40">
        <v>250.0</v>
      </c>
      <c r="J7690" s="41">
        <f t="shared" si="5"/>
        <v>5034.995</v>
      </c>
      <c r="K7690" s="37" t="str">
        <f t="array" ref="K7690">IFERROR(XLOOKUP(G7690,'Tipo de carga'!A:A,'Tipo de carga'!B:B))</f>
        <v>Autoabasto</v>
      </c>
      <c r="L7690" s="37">
        <f t="shared" si="2"/>
        <v>49</v>
      </c>
      <c r="M7690" s="37">
        <f t="shared" si="3"/>
        <v>3</v>
      </c>
      <c r="N7690" s="37">
        <f t="shared" si="4"/>
        <v>12</v>
      </c>
      <c r="O7690" s="37" t="str">
        <f t="array" ref="O7690">IFERROR(XLOOKUP(K7690,'Tipo de carga'!B:B,'Tipo de carga'!C:C))</f>
        <v>Diesel</v>
      </c>
    </row>
    <row r="7691">
      <c r="A7691" s="36">
        <v>1813.0</v>
      </c>
      <c r="B7691" s="37" t="str">
        <f t="array" ref="B7691">IFERROR(XLOOKUP(A7691,'Asignacion Dic'!A:A,'Asignacion Dic'!C:C))</f>
        <v>Wm Full</v>
      </c>
      <c r="C7691" s="37" t="str">
        <f t="array" ref="C7691">IFERROR(XLOOKUP(A7691,'Asignacion Dic'!A:A,'Asignacion Dic'!B:B))</f>
        <v>EC-08</v>
      </c>
      <c r="D7691" s="38">
        <v>45629.46351851852</v>
      </c>
      <c r="E7691" s="36" t="s">
        <v>289</v>
      </c>
      <c r="F7691" s="37" t="str">
        <f t="array" ref="F7691">IFERROR(XLOOKUP(E7691,Operadores!A:A,Operadores!B:B))</f>
        <v>ALFEDI</v>
      </c>
      <c r="G7691" s="36" t="s">
        <v>42</v>
      </c>
      <c r="H7691" s="39">
        <v>20.13998</v>
      </c>
      <c r="I7691" s="40">
        <v>372.0</v>
      </c>
      <c r="J7691" s="41">
        <f t="shared" si="5"/>
        <v>7492.07256</v>
      </c>
      <c r="K7691" s="37" t="str">
        <f t="array" ref="K7691">IFERROR(XLOOKUP(G7691,'Tipo de carga'!A:A,'Tipo de carga'!B:B))</f>
        <v>Autoabasto</v>
      </c>
      <c r="L7691" s="37">
        <f t="shared" si="2"/>
        <v>49</v>
      </c>
      <c r="M7691" s="37">
        <f t="shared" si="3"/>
        <v>3</v>
      </c>
      <c r="N7691" s="37">
        <f t="shared" si="4"/>
        <v>12</v>
      </c>
      <c r="O7691" s="37" t="str">
        <f t="array" ref="O7691">IFERROR(XLOOKUP(K7691,'Tipo de carga'!B:B,'Tipo de carga'!C:C))</f>
        <v>Diesel</v>
      </c>
    </row>
    <row r="7692">
      <c r="A7692" s="36">
        <v>1728.0</v>
      </c>
      <c r="B7692" s="37" t="str">
        <f t="array" ref="B7692">IFERROR(XLOOKUP(A7692,'Asignacion Dic'!A:A,'Asignacion Dic'!C:C))</f>
        <v>Wm Full</v>
      </c>
      <c r="C7692" s="37" t="str">
        <f t="array" ref="C7692">IFERROR(XLOOKUP(A7692,'Asignacion Dic'!A:A,'Asignacion Dic'!B:B))</f>
        <v>EC-08</v>
      </c>
      <c r="D7692" s="38">
        <v>45629.42070601852</v>
      </c>
      <c r="E7692" s="36" t="s">
        <v>281</v>
      </c>
      <c r="F7692" s="37" t="str">
        <f t="array" ref="F7692">IFERROR(XLOOKUP(E7692,Operadores!A:A,Operadores!B:B))</f>
        <v>MARJO13</v>
      </c>
      <c r="G7692" s="36" t="s">
        <v>42</v>
      </c>
      <c r="H7692" s="39">
        <v>20.13998</v>
      </c>
      <c r="I7692" s="40">
        <v>380.0</v>
      </c>
      <c r="J7692" s="41">
        <f t="shared" si="5"/>
        <v>7653.1924</v>
      </c>
      <c r="K7692" s="37" t="str">
        <f t="array" ref="K7692">IFERROR(XLOOKUP(G7692,'Tipo de carga'!A:A,'Tipo de carga'!B:B))</f>
        <v>Autoabasto</v>
      </c>
      <c r="L7692" s="37">
        <f t="shared" si="2"/>
        <v>49</v>
      </c>
      <c r="M7692" s="37">
        <f t="shared" si="3"/>
        <v>3</v>
      </c>
      <c r="N7692" s="37">
        <f t="shared" si="4"/>
        <v>12</v>
      </c>
      <c r="O7692" s="37" t="str">
        <f t="array" ref="O7692">IFERROR(XLOOKUP(K7692,'Tipo de carga'!B:B,'Tipo de carga'!C:C))</f>
        <v>Diesel</v>
      </c>
    </row>
    <row r="7693">
      <c r="A7693" s="36">
        <v>1966.0</v>
      </c>
      <c r="B7693" s="37" t="str">
        <f t="array" ref="B7693">IFERROR(XLOOKUP(A7693,'Asignacion Dic'!A:A,'Asignacion Dic'!C:C))</f>
        <v>Sayer Sencillo</v>
      </c>
      <c r="C7693" s="37" t="str">
        <f t="array" ref="C7693">IFERROR(XLOOKUP(A7693,'Asignacion Dic'!A:A,'Asignacion Dic'!B:B))</f>
        <v>EC-04</v>
      </c>
      <c r="D7693" s="38">
        <v>45629.36059027778</v>
      </c>
      <c r="E7693" s="36" t="s">
        <v>28</v>
      </c>
      <c r="F7693" s="37" t="str">
        <f t="array" ref="F7693">IFERROR(XLOOKUP(E7693,Operadores!A:A,Operadores!B:B))</f>
        <v>SANJE01</v>
      </c>
      <c r="G7693" s="36" t="s">
        <v>42</v>
      </c>
      <c r="H7693" s="39">
        <v>20.13998</v>
      </c>
      <c r="I7693" s="40">
        <v>503.0</v>
      </c>
      <c r="J7693" s="41">
        <f t="shared" si="5"/>
        <v>10130.40994</v>
      </c>
      <c r="K7693" s="37" t="str">
        <f t="array" ref="K7693">IFERROR(XLOOKUP(G7693,'Tipo de carga'!A:A,'Tipo de carga'!B:B))</f>
        <v>Autoabasto</v>
      </c>
      <c r="L7693" s="37">
        <f t="shared" si="2"/>
        <v>49</v>
      </c>
      <c r="M7693" s="37">
        <f t="shared" si="3"/>
        <v>3</v>
      </c>
      <c r="N7693" s="37">
        <f t="shared" si="4"/>
        <v>12</v>
      </c>
      <c r="O7693" s="37" t="str">
        <f t="array" ref="O7693">IFERROR(XLOOKUP(K7693,'Tipo de carga'!B:B,'Tipo de carga'!C:C))</f>
        <v>Diesel</v>
      </c>
    </row>
    <row r="7694">
      <c r="A7694" s="36">
        <v>1967.0</v>
      </c>
      <c r="B7694" s="37" t="str">
        <f t="array" ref="B7694">IFERROR(XLOOKUP(A7694,'Asignacion Dic'!A:A,'Asignacion Dic'!C:C))</f>
        <v>Sayer Sencillo</v>
      </c>
      <c r="C7694" s="37" t="str">
        <f t="array" ref="C7694">IFERROR(XLOOKUP(A7694,'Asignacion Dic'!A:A,'Asignacion Dic'!B:B))</f>
        <v>EC-04</v>
      </c>
      <c r="D7694" s="38">
        <v>45629.30724537037</v>
      </c>
      <c r="E7694" s="36" t="s">
        <v>30</v>
      </c>
      <c r="F7694" s="37" t="str">
        <f t="array" ref="F7694">IFERROR(XLOOKUP(E7694,Operadores!A:A,Operadores!B:B))</f>
        <v>BARMIGX</v>
      </c>
      <c r="G7694" s="36" t="s">
        <v>42</v>
      </c>
      <c r="H7694" s="39">
        <v>20.13998</v>
      </c>
      <c r="I7694" s="40">
        <v>522.0</v>
      </c>
      <c r="J7694" s="41">
        <f t="shared" si="5"/>
        <v>10513.06956</v>
      </c>
      <c r="K7694" s="37" t="str">
        <f t="array" ref="K7694">IFERROR(XLOOKUP(G7694,'Tipo de carga'!A:A,'Tipo de carga'!B:B))</f>
        <v>Autoabasto</v>
      </c>
      <c r="L7694" s="37">
        <f t="shared" si="2"/>
        <v>49</v>
      </c>
      <c r="M7694" s="37">
        <f t="shared" si="3"/>
        <v>3</v>
      </c>
      <c r="N7694" s="37">
        <f t="shared" si="4"/>
        <v>12</v>
      </c>
      <c r="O7694" s="37" t="str">
        <f t="array" ref="O7694">IFERROR(XLOOKUP(K7694,'Tipo de carga'!B:B,'Tipo de carga'!C:C))</f>
        <v>Diesel</v>
      </c>
    </row>
    <row r="7695">
      <c r="A7695" s="36">
        <v>1790.0</v>
      </c>
      <c r="B7695" s="37" t="str">
        <f t="array" ref="B7695">IFERROR(XLOOKUP(A7695,'Asignacion Dic'!A:A,'Asignacion Dic'!C:C))</f>
        <v>Sayer Sencillo</v>
      </c>
      <c r="C7695" s="37" t="str">
        <f t="array" ref="C7695">IFERROR(XLOOKUP(A7695,'Asignacion Dic'!A:A,'Asignacion Dic'!B:B))</f>
        <v>EC-04</v>
      </c>
      <c r="D7695" s="38">
        <v>45629.239652777775</v>
      </c>
      <c r="E7695" s="36" t="s">
        <v>263</v>
      </c>
      <c r="F7695" s="37" t="str">
        <f t="array" ref="F7695">IFERROR(XLOOKUP(E7695,Operadores!A:A,Operadores!B:B))</f>
        <v>DEJISR</v>
      </c>
      <c r="G7695" s="36" t="s">
        <v>42</v>
      </c>
      <c r="H7695" s="39">
        <v>20.13998</v>
      </c>
      <c r="I7695" s="40">
        <v>900.0</v>
      </c>
      <c r="J7695" s="41">
        <f t="shared" si="5"/>
        <v>18125.982</v>
      </c>
      <c r="K7695" s="37" t="str">
        <f t="array" ref="K7695">IFERROR(XLOOKUP(G7695,'Tipo de carga'!A:A,'Tipo de carga'!B:B))</f>
        <v>Autoabasto</v>
      </c>
      <c r="L7695" s="37">
        <f t="shared" si="2"/>
        <v>49</v>
      </c>
      <c r="M7695" s="37">
        <f t="shared" si="3"/>
        <v>3</v>
      </c>
      <c r="N7695" s="37">
        <f t="shared" si="4"/>
        <v>12</v>
      </c>
      <c r="O7695" s="37" t="str">
        <f t="array" ref="O7695">IFERROR(XLOOKUP(K7695,'Tipo de carga'!B:B,'Tipo de carga'!C:C))</f>
        <v>Diesel</v>
      </c>
    </row>
    <row r="7696">
      <c r="A7696" s="36">
        <v>1907.0</v>
      </c>
      <c r="B7696" s="37" t="str">
        <f t="array" ref="B7696">IFERROR(XLOOKUP(A7696,'Asignacion Dic'!A:A,'Asignacion Dic'!C:C))</f>
        <v>Circuitos</v>
      </c>
      <c r="C7696" s="37" t="str">
        <f t="array" ref="C7696">IFERROR(XLOOKUP(A7696,'Asignacion Dic'!A:A,'Asignacion Dic'!B:B))</f>
        <v>EC-03</v>
      </c>
      <c r="D7696" s="38">
        <v>45629.02527777778</v>
      </c>
      <c r="E7696" s="36" t="s">
        <v>237</v>
      </c>
      <c r="F7696" s="37" t="str">
        <f t="array" ref="F7696">IFERROR(XLOOKUP(E7696,Operadores!A:A,Operadores!B:B))</f>
        <v>HUAIS</v>
      </c>
      <c r="G7696" s="36" t="s">
        <v>42</v>
      </c>
      <c r="H7696" s="39">
        <v>20.13998</v>
      </c>
      <c r="I7696" s="40">
        <v>216.0</v>
      </c>
      <c r="J7696" s="41">
        <f t="shared" si="5"/>
        <v>4350.23568</v>
      </c>
      <c r="K7696" s="37" t="str">
        <f t="array" ref="K7696">IFERROR(XLOOKUP(G7696,'Tipo de carga'!A:A,'Tipo de carga'!B:B))</f>
        <v>Autoabasto</v>
      </c>
      <c r="L7696" s="37">
        <f t="shared" si="2"/>
        <v>49</v>
      </c>
      <c r="M7696" s="37">
        <f t="shared" si="3"/>
        <v>3</v>
      </c>
      <c r="N7696" s="37">
        <f t="shared" si="4"/>
        <v>12</v>
      </c>
      <c r="O7696" s="37" t="str">
        <f t="array" ref="O7696">IFERROR(XLOOKUP(K7696,'Tipo de carga'!B:B,'Tipo de carga'!C:C))</f>
        <v>Diesel</v>
      </c>
    </row>
    <row r="7697">
      <c r="A7697" s="36">
        <v>2007.0</v>
      </c>
      <c r="B7697" s="37" t="str">
        <f t="array" ref="B7697">IFERROR(XLOOKUP(A7697,'Asignacion Dic'!A:A,'Asignacion Dic'!C:C))</f>
        <v>MeLi Asignado TD</v>
      </c>
      <c r="C7697" s="37" t="str">
        <f t="array" ref="C7697">IFERROR(XLOOKUP(A7697,'Asignacion Dic'!A:A,'Asignacion Dic'!B:B))</f>
        <v>EC-05</v>
      </c>
      <c r="D7697" s="38">
        <v>45629.04305555556</v>
      </c>
      <c r="E7697" s="36" t="s">
        <v>417</v>
      </c>
      <c r="F7697" s="37" t="str">
        <f t="array" ref="F7697">IFERROR(XLOOKUP(E7697,Operadores!A:A,Operadores!B:B))</f>
        <v>OLVJUA01</v>
      </c>
      <c r="G7697" s="36" t="s">
        <v>425</v>
      </c>
      <c r="H7697" s="39">
        <v>25.29</v>
      </c>
      <c r="I7697" s="40">
        <v>142.0</v>
      </c>
      <c r="J7697" s="41">
        <f t="shared" si="5"/>
        <v>3591.18</v>
      </c>
      <c r="K7697" s="37" t="str">
        <f t="array" ref="K7697">IFERROR(XLOOKUP(G7697,'Tipo de carga'!A:A,'Tipo de carga'!B:B))</f>
        <v>Ticket</v>
      </c>
      <c r="L7697" s="37">
        <f t="shared" si="2"/>
        <v>49</v>
      </c>
      <c r="M7697" s="37">
        <f t="shared" si="3"/>
        <v>3</v>
      </c>
      <c r="N7697" s="37">
        <f t="shared" si="4"/>
        <v>12</v>
      </c>
      <c r="O7697" s="37" t="str">
        <f t="array" ref="O7697">IFERROR(XLOOKUP(K7697,'Tipo de carga'!B:B,'Tipo de carga'!C:C))</f>
        <v>Diesel</v>
      </c>
    </row>
    <row r="7698">
      <c r="A7698" s="36">
        <v>1897.0</v>
      </c>
      <c r="B7698" s="37" t="str">
        <f t="array" ref="B7698">IFERROR(XLOOKUP(A7698,'Asignacion Dic'!A:A,'Asignacion Dic'!C:C))</f>
        <v>Full Liver</v>
      </c>
      <c r="C7698" s="37" t="str">
        <f t="array" ref="C7698">IFERROR(XLOOKUP(A7698,'Asignacion Dic'!A:A,'Asignacion Dic'!B:B))</f>
        <v>EC-01</v>
      </c>
      <c r="D7698" s="38">
        <v>45629.38958333333</v>
      </c>
      <c r="E7698" s="36" t="s">
        <v>408</v>
      </c>
      <c r="F7698" s="37" t="str">
        <f t="array" ref="F7698">IFERROR(XLOOKUP(E7698,Operadores!A:A,Operadores!B:B))</f>
        <v>RODAR</v>
      </c>
      <c r="G7698" s="36" t="s">
        <v>425</v>
      </c>
      <c r="H7698" s="39">
        <v>24.99</v>
      </c>
      <c r="I7698" s="40">
        <v>211.0</v>
      </c>
      <c r="J7698" s="41">
        <f t="shared" si="5"/>
        <v>5272.89</v>
      </c>
      <c r="K7698" s="37" t="str">
        <f t="array" ref="K7698">IFERROR(XLOOKUP(G7698,'Tipo de carga'!A:A,'Tipo de carga'!B:B))</f>
        <v>Ticket</v>
      </c>
      <c r="L7698" s="37">
        <f t="shared" si="2"/>
        <v>49</v>
      </c>
      <c r="M7698" s="37">
        <f t="shared" si="3"/>
        <v>3</v>
      </c>
      <c r="N7698" s="37">
        <f t="shared" si="4"/>
        <v>12</v>
      </c>
      <c r="O7698" s="37" t="str">
        <f t="array" ref="O7698">IFERROR(XLOOKUP(K7698,'Tipo de carga'!B:B,'Tipo de carga'!C:C))</f>
        <v>Diesel</v>
      </c>
    </row>
    <row r="7699">
      <c r="A7699" s="36">
        <v>1903.0</v>
      </c>
      <c r="B7699" s="37" t="str">
        <f t="array" ref="B7699">IFERROR(XLOOKUP(A7699,'Asignacion Dic'!A:A,'Asignacion Dic'!C:C))</f>
        <v>Sayer Vuelteros</v>
      </c>
      <c r="C7699" s="37" t="str">
        <f t="array" ref="C7699">IFERROR(XLOOKUP(A7699,'Asignacion Dic'!A:A,'Asignacion Dic'!B:B))</f>
        <v>EC-04</v>
      </c>
      <c r="D7699" s="38">
        <v>45629.47222222222</v>
      </c>
      <c r="E7699" s="36" t="s">
        <v>45</v>
      </c>
      <c r="F7699" s="37" t="str">
        <f t="array" ref="F7699">IFERROR(XLOOKUP(E7699,Operadores!A:A,Operadores!B:B))</f>
        <v>HEREM</v>
      </c>
      <c r="G7699" s="36" t="s">
        <v>425</v>
      </c>
      <c r="H7699" s="39">
        <v>25.19</v>
      </c>
      <c r="I7699" s="40">
        <v>64.0</v>
      </c>
      <c r="J7699" s="41">
        <f t="shared" si="5"/>
        <v>1612.16</v>
      </c>
      <c r="K7699" s="37" t="str">
        <f t="array" ref="K7699">IFERROR(XLOOKUP(G7699,'Tipo de carga'!A:A,'Tipo de carga'!B:B))</f>
        <v>Ticket</v>
      </c>
      <c r="L7699" s="37">
        <f t="shared" si="2"/>
        <v>49</v>
      </c>
      <c r="M7699" s="37">
        <f t="shared" si="3"/>
        <v>3</v>
      </c>
      <c r="N7699" s="37">
        <f t="shared" si="4"/>
        <v>12</v>
      </c>
      <c r="O7699" s="37" t="str">
        <f t="array" ref="O7699">IFERROR(XLOOKUP(K7699,'Tipo de carga'!B:B,'Tipo de carga'!C:C))</f>
        <v>Diesel</v>
      </c>
    </row>
    <row r="7700">
      <c r="A7700" s="36">
        <v>1875.0</v>
      </c>
      <c r="B7700" s="37" t="str">
        <f t="array" ref="B7700">IFERROR(XLOOKUP(A7700,'Asignacion Dic'!A:A,'Asignacion Dic'!C:C))</f>
        <v>Circuitos</v>
      </c>
      <c r="C7700" s="37" t="str">
        <f t="array" ref="C7700">IFERROR(XLOOKUP(A7700,'Asignacion Dic'!A:A,'Asignacion Dic'!B:B))</f>
        <v>EC-03</v>
      </c>
      <c r="D7700" s="38">
        <v>45629.68263888889</v>
      </c>
      <c r="E7700" s="36" t="s">
        <v>201</v>
      </c>
      <c r="F7700" s="37" t="str">
        <f t="array" ref="F7700">IFERROR(XLOOKUP(E7700,Operadores!A:A,Operadores!B:B))</f>
        <v>CARJOR</v>
      </c>
      <c r="G7700" s="36" t="s">
        <v>425</v>
      </c>
      <c r="H7700" s="39">
        <v>27.1</v>
      </c>
      <c r="I7700" s="40">
        <v>266.0</v>
      </c>
      <c r="J7700" s="41">
        <f t="shared" si="5"/>
        <v>7208.6</v>
      </c>
      <c r="K7700" s="37" t="str">
        <f t="array" ref="K7700">IFERROR(XLOOKUP(G7700,'Tipo de carga'!A:A,'Tipo de carga'!B:B))</f>
        <v>Ticket</v>
      </c>
      <c r="L7700" s="37">
        <f t="shared" si="2"/>
        <v>49</v>
      </c>
      <c r="M7700" s="37">
        <f t="shared" si="3"/>
        <v>3</v>
      </c>
      <c r="N7700" s="37">
        <f t="shared" si="4"/>
        <v>12</v>
      </c>
      <c r="O7700" s="37" t="str">
        <f t="array" ref="O7700">IFERROR(XLOOKUP(K7700,'Tipo de carga'!B:B,'Tipo de carga'!C:C))</f>
        <v>Diesel</v>
      </c>
    </row>
    <row r="7701">
      <c r="A7701" s="36">
        <v>1971.0</v>
      </c>
      <c r="B7701" s="37" t="str">
        <f t="array" ref="B7701">IFERROR(XLOOKUP(A7701,'Asignacion Dic'!A:A,'Asignacion Dic'!C:C))</f>
        <v>Sayer Sencillo</v>
      </c>
      <c r="C7701" s="37" t="str">
        <f t="array" ref="C7701">IFERROR(XLOOKUP(A7701,'Asignacion Dic'!A:A,'Asignacion Dic'!B:B))</f>
        <v>EC-04</v>
      </c>
      <c r="D7701" s="38">
        <v>45629.74652777778</v>
      </c>
      <c r="E7701" s="36" t="s">
        <v>36</v>
      </c>
      <c r="F7701" s="37" t="str">
        <f t="array" ref="F7701">IFERROR(XLOOKUP(E7701,Operadores!A:A,Operadores!B:B))</f>
        <v>OLVOSX</v>
      </c>
      <c r="G7701" s="36" t="s">
        <v>425</v>
      </c>
      <c r="H7701" s="39">
        <v>27.1</v>
      </c>
      <c r="I7701" s="40">
        <v>221.0</v>
      </c>
      <c r="J7701" s="41">
        <f t="shared" si="5"/>
        <v>5989.1</v>
      </c>
      <c r="K7701" s="37" t="str">
        <f t="array" ref="K7701">IFERROR(XLOOKUP(G7701,'Tipo de carga'!A:A,'Tipo de carga'!B:B))</f>
        <v>Ticket</v>
      </c>
      <c r="L7701" s="37">
        <f t="shared" si="2"/>
        <v>49</v>
      </c>
      <c r="M7701" s="37">
        <f t="shared" si="3"/>
        <v>3</v>
      </c>
      <c r="N7701" s="37">
        <f t="shared" si="4"/>
        <v>12</v>
      </c>
      <c r="O7701" s="37" t="str">
        <f t="array" ref="O7701">IFERROR(XLOOKUP(K7701,'Tipo de carga'!B:B,'Tipo de carga'!C:C))</f>
        <v>Diesel</v>
      </c>
    </row>
    <row r="7702">
      <c r="A7702" s="36">
        <v>1958.0</v>
      </c>
      <c r="B7702" s="37" t="str">
        <f t="array" ref="B7702">IFERROR(XLOOKUP(A7702,'Asignacion Dic'!A:A,'Asignacion Dic'!C:C))</f>
        <v>Full Liver</v>
      </c>
      <c r="C7702" s="37" t="str">
        <f t="array" ref="C7702">IFERROR(XLOOKUP(A7702,'Asignacion Dic'!A:A,'Asignacion Dic'!B:B))</f>
        <v>EC-01</v>
      </c>
      <c r="D7702" s="38">
        <v>45629.76875</v>
      </c>
      <c r="E7702" s="36" t="s">
        <v>218</v>
      </c>
      <c r="F7702" s="37" t="str">
        <f t="array" ref="F7702">IFERROR(XLOOKUP(E7702,Operadores!A:A,Operadores!B:B))</f>
        <v>MONAL</v>
      </c>
      <c r="G7702" s="36" t="s">
        <v>425</v>
      </c>
      <c r="H7702" s="39">
        <v>25.85</v>
      </c>
      <c r="I7702" s="40">
        <v>389.0</v>
      </c>
      <c r="J7702" s="41">
        <f t="shared" si="5"/>
        <v>10055.65</v>
      </c>
      <c r="K7702" s="37" t="str">
        <f t="array" ref="K7702">IFERROR(XLOOKUP(G7702,'Tipo de carga'!A:A,'Tipo de carga'!B:B))</f>
        <v>Ticket</v>
      </c>
      <c r="L7702" s="37">
        <f t="shared" si="2"/>
        <v>49</v>
      </c>
      <c r="M7702" s="37">
        <f t="shared" si="3"/>
        <v>3</v>
      </c>
      <c r="N7702" s="37">
        <f t="shared" si="4"/>
        <v>12</v>
      </c>
      <c r="O7702" s="37" t="str">
        <f t="array" ref="O7702">IFERROR(XLOOKUP(K7702,'Tipo de carga'!B:B,'Tipo de carga'!C:C))</f>
        <v>Diesel</v>
      </c>
    </row>
    <row r="7703">
      <c r="A7703" s="36">
        <v>1831.0</v>
      </c>
      <c r="B7703" s="37" t="str">
        <f t="array" ref="B7703">IFERROR(XLOOKUP(A7703,'Asignacion Dic'!A:A,'Asignacion Dic'!C:C))</f>
        <v>Full Liver</v>
      </c>
      <c r="C7703" s="37" t="str">
        <f t="array" ref="C7703">IFERROR(XLOOKUP(A7703,'Asignacion Dic'!A:A,'Asignacion Dic'!B:B))</f>
        <v>EC-01</v>
      </c>
      <c r="D7703" s="38">
        <v>45629.785416666666</v>
      </c>
      <c r="E7703" s="36" t="s">
        <v>325</v>
      </c>
      <c r="F7703" s="37" t="str">
        <f t="array" ref="F7703">IFERROR(XLOOKUP(E7703,Operadores!A:A,Operadores!B:B))</f>
        <v>VELOSC</v>
      </c>
      <c r="G7703" s="36" t="s">
        <v>425</v>
      </c>
      <c r="H7703" s="39">
        <v>25.96</v>
      </c>
      <c r="I7703" s="40">
        <v>385.0</v>
      </c>
      <c r="J7703" s="41">
        <f t="shared" si="5"/>
        <v>9994.6</v>
      </c>
      <c r="K7703" s="37" t="str">
        <f t="array" ref="K7703">IFERROR(XLOOKUP(G7703,'Tipo de carga'!A:A,'Tipo de carga'!B:B))</f>
        <v>Ticket</v>
      </c>
      <c r="L7703" s="37">
        <f t="shared" si="2"/>
        <v>49</v>
      </c>
      <c r="M7703" s="37">
        <f t="shared" si="3"/>
        <v>3</v>
      </c>
      <c r="N7703" s="37">
        <f t="shared" si="4"/>
        <v>12</v>
      </c>
      <c r="O7703" s="37" t="str">
        <f t="array" ref="O7703">IFERROR(XLOOKUP(K7703,'Tipo de carga'!B:B,'Tipo de carga'!C:C))</f>
        <v>Diesel</v>
      </c>
    </row>
    <row r="7704">
      <c r="A7704" s="36">
        <v>2022.0</v>
      </c>
      <c r="B7704" s="37" t="str">
        <f t="array" ref="B7704">IFERROR(XLOOKUP(A7704,'Asignacion Dic'!A:A,'Asignacion Dic'!C:C))</f>
        <v>MeLi Dedicado TD</v>
      </c>
      <c r="C7704" s="37" t="str">
        <f t="array" ref="C7704">IFERROR(XLOOKUP(A7704,'Asignacion Dic'!A:A,'Asignacion Dic'!B:B))</f>
        <v>EC-05</v>
      </c>
      <c r="D7704" s="38">
        <v>45629.90416666667</v>
      </c>
      <c r="E7704" s="36" t="s">
        <v>247</v>
      </c>
      <c r="F7704" s="37" t="str">
        <f t="array" ref="F7704">IFERROR(XLOOKUP(E7704,Operadores!A:A,Operadores!B:B))</f>
        <v>ZUGRO</v>
      </c>
      <c r="G7704" s="36" t="s">
        <v>425</v>
      </c>
      <c r="H7704" s="39">
        <v>27.29</v>
      </c>
      <c r="I7704" s="40">
        <v>410.0</v>
      </c>
      <c r="J7704" s="41">
        <f t="shared" si="5"/>
        <v>11188.9</v>
      </c>
      <c r="K7704" s="37" t="str">
        <f t="array" ref="K7704">IFERROR(XLOOKUP(G7704,'Tipo de carga'!A:A,'Tipo de carga'!B:B))</f>
        <v>Ticket</v>
      </c>
      <c r="L7704" s="37">
        <f t="shared" si="2"/>
        <v>49</v>
      </c>
      <c r="M7704" s="37">
        <f t="shared" si="3"/>
        <v>3</v>
      </c>
      <c r="N7704" s="37">
        <f t="shared" si="4"/>
        <v>12</v>
      </c>
      <c r="O7704" s="37" t="str">
        <f t="array" ref="O7704">IFERROR(XLOOKUP(K7704,'Tipo de carga'!B:B,'Tipo de carga'!C:C))</f>
        <v>Diesel</v>
      </c>
    </row>
    <row r="7705">
      <c r="A7705" s="36">
        <v>2011.0</v>
      </c>
      <c r="B7705" s="37" t="str">
        <f t="array" ref="B7705">IFERROR(XLOOKUP(A7705,'Asignacion Dic'!A:A,'Asignacion Dic'!C:C))</f>
        <v>MeLi Dedicado TD</v>
      </c>
      <c r="C7705" s="37" t="str">
        <f t="array" ref="C7705">IFERROR(XLOOKUP(A7705,'Asignacion Dic'!A:A,'Asignacion Dic'!B:B))</f>
        <v>EC-05</v>
      </c>
      <c r="D7705" s="38">
        <v>45629.91527777778</v>
      </c>
      <c r="E7705" s="36" t="s">
        <v>349</v>
      </c>
      <c r="F7705" s="37" t="str">
        <f t="array" ref="F7705">IFERROR(XLOOKUP(E7705,Operadores!A:A,Operadores!B:B))</f>
        <v>GUEGAB</v>
      </c>
      <c r="G7705" s="36" t="s">
        <v>425</v>
      </c>
      <c r="H7705" s="39">
        <v>27.29</v>
      </c>
      <c r="I7705" s="40">
        <v>417.0</v>
      </c>
      <c r="J7705" s="41">
        <f t="shared" si="5"/>
        <v>11379.93</v>
      </c>
      <c r="K7705" s="37" t="str">
        <f t="array" ref="K7705">IFERROR(XLOOKUP(G7705,'Tipo de carga'!A:A,'Tipo de carga'!B:B))</f>
        <v>Ticket</v>
      </c>
      <c r="L7705" s="37">
        <f t="shared" si="2"/>
        <v>49</v>
      </c>
      <c r="M7705" s="37">
        <f t="shared" si="3"/>
        <v>3</v>
      </c>
      <c r="N7705" s="37">
        <f t="shared" si="4"/>
        <v>12</v>
      </c>
      <c r="O7705" s="37" t="str">
        <f t="array" ref="O7705">IFERROR(XLOOKUP(K7705,'Tipo de carga'!B:B,'Tipo de carga'!C:C))</f>
        <v>Diesel</v>
      </c>
    </row>
    <row r="7706">
      <c r="A7706" s="36">
        <v>1932.0</v>
      </c>
      <c r="B7706" s="37" t="str">
        <f t="array" ref="B7706">IFERROR(XLOOKUP(A7706,'Asignacion Dic'!A:A,'Asignacion Dic'!C:C))</f>
        <v>Circuitos</v>
      </c>
      <c r="C7706" s="37" t="str">
        <f t="array" ref="C7706">IFERROR(XLOOKUP(A7706,'Asignacion Dic'!A:A,'Asignacion Dic'!B:B))</f>
        <v>EC-03</v>
      </c>
      <c r="D7706" s="38">
        <v>45629.95347222222</v>
      </c>
      <c r="E7706" s="36" t="s">
        <v>185</v>
      </c>
      <c r="F7706" s="37" t="str">
        <f t="array" ref="F7706">IFERROR(XLOOKUP(E7706,Operadores!A:A,Operadores!B:B))</f>
        <v>FERRI</v>
      </c>
      <c r="G7706" s="36" t="s">
        <v>425</v>
      </c>
      <c r="H7706" s="39">
        <v>27.05</v>
      </c>
      <c r="I7706" s="40">
        <v>177.0</v>
      </c>
      <c r="J7706" s="41">
        <f t="shared" si="5"/>
        <v>4787.85</v>
      </c>
      <c r="K7706" s="37" t="str">
        <f t="array" ref="K7706">IFERROR(XLOOKUP(G7706,'Tipo de carga'!A:A,'Tipo de carga'!B:B))</f>
        <v>Ticket</v>
      </c>
      <c r="L7706" s="37">
        <f t="shared" si="2"/>
        <v>49</v>
      </c>
      <c r="M7706" s="37">
        <f t="shared" si="3"/>
        <v>3</v>
      </c>
      <c r="N7706" s="37">
        <f t="shared" si="4"/>
        <v>12</v>
      </c>
      <c r="O7706" s="37" t="str">
        <f t="array" ref="O7706">IFERROR(XLOOKUP(K7706,'Tipo de carga'!B:B,'Tipo de carga'!C:C))</f>
        <v>Diesel</v>
      </c>
    </row>
    <row r="7707">
      <c r="A7707" s="36">
        <v>1760.0</v>
      </c>
      <c r="B7707" s="37" t="str">
        <f t="array" ref="B7707">IFERROR(XLOOKUP(A7707,'Asignacion Dic'!A:A,'Asignacion Dic'!C:C))</f>
        <v>Pipas</v>
      </c>
      <c r="C7707" s="37" t="str">
        <f t="array" ref="C7707">IFERROR(XLOOKUP(A7707,'Asignacion Dic'!A:A,'Asignacion Dic'!B:B))</f>
        <v>EC-02</v>
      </c>
      <c r="D7707" s="38">
        <v>45629.97222222222</v>
      </c>
      <c r="E7707" s="36" t="s">
        <v>154</v>
      </c>
      <c r="F7707" s="37" t="str">
        <f t="array" ref="F7707">IFERROR(XLOOKUP(E7707,Operadores!A:A,Operadores!B:B))</f>
        <v>MARJO08</v>
      </c>
      <c r="G7707" s="36" t="s">
        <v>425</v>
      </c>
      <c r="H7707" s="39">
        <v>25.5</v>
      </c>
      <c r="I7707" s="40">
        <v>471.0</v>
      </c>
      <c r="J7707" s="41">
        <f t="shared" si="5"/>
        <v>12010.5</v>
      </c>
      <c r="K7707" s="37" t="str">
        <f t="array" ref="K7707">IFERROR(XLOOKUP(G7707,'Tipo de carga'!A:A,'Tipo de carga'!B:B))</f>
        <v>Ticket</v>
      </c>
      <c r="L7707" s="37">
        <f t="shared" si="2"/>
        <v>49</v>
      </c>
      <c r="M7707" s="37">
        <f t="shared" si="3"/>
        <v>3</v>
      </c>
      <c r="N7707" s="37">
        <f t="shared" si="4"/>
        <v>12</v>
      </c>
      <c r="O7707" s="37" t="str">
        <f t="array" ref="O7707">IFERROR(XLOOKUP(K7707,'Tipo de carga'!B:B,'Tipo de carga'!C:C))</f>
        <v>Diesel</v>
      </c>
    </row>
    <row r="7708">
      <c r="A7708" s="36">
        <v>1917.0</v>
      </c>
      <c r="B7708" s="37" t="str">
        <f t="array" ref="B7708">IFERROR(XLOOKUP(A7708,'Asignacion Dic'!A:A,'Asignacion Dic'!C:C))</f>
        <v>MeLi asignado SD</v>
      </c>
      <c r="C7708" s="37" t="str">
        <f t="array" ref="C7708">IFERROR(XLOOKUP(A7708,'Asignacion Dic'!A:A,'Asignacion Dic'!B:B))</f>
        <v>EC-05</v>
      </c>
      <c r="D7708" s="38">
        <v>45629.0</v>
      </c>
      <c r="E7708" s="36" t="s">
        <v>17</v>
      </c>
      <c r="F7708" s="37" t="str">
        <f t="array" ref="F7708">IFERROR(XLOOKUP(E7708,Operadores!A:A,Operadores!B:B))</f>
        <v>ARASAL</v>
      </c>
      <c r="G7708" s="36" t="s">
        <v>311</v>
      </c>
      <c r="H7708" s="39">
        <v>10.2</v>
      </c>
      <c r="I7708" s="40">
        <v>190.499</v>
      </c>
      <c r="J7708" s="41">
        <f t="shared" si="5"/>
        <v>1943.0898</v>
      </c>
      <c r="K7708" s="37" t="str">
        <f t="array" ref="K7708">IFERROR(XLOOKUP(G7708,'Tipo de carga'!A:A,'Tipo de carga'!B:B))</f>
        <v>Natgas</v>
      </c>
      <c r="L7708" s="37">
        <f t="shared" si="2"/>
        <v>49</v>
      </c>
      <c r="M7708" s="37">
        <f t="shared" si="3"/>
        <v>3</v>
      </c>
      <c r="N7708" s="37">
        <f t="shared" si="4"/>
        <v>12</v>
      </c>
      <c r="O7708" s="37" t="str">
        <f t="array" ref="O7708">IFERROR(XLOOKUP(K7708,'Tipo de carga'!B:B,'Tipo de carga'!C:C))</f>
        <v>GNC</v>
      </c>
    </row>
    <row r="7709">
      <c r="A7709" s="36">
        <v>1918.0</v>
      </c>
      <c r="B7709" s="37" t="str">
        <f t="array" ref="B7709">IFERROR(XLOOKUP(A7709,'Asignacion Dic'!A:A,'Asignacion Dic'!C:C))</f>
        <v>MeLi asignado SD</v>
      </c>
      <c r="C7709" s="37" t="str">
        <f t="array" ref="C7709">IFERROR(XLOOKUP(A7709,'Asignacion Dic'!A:A,'Asignacion Dic'!B:B))</f>
        <v>EC-05</v>
      </c>
      <c r="D7709" s="38">
        <v>45629.0</v>
      </c>
      <c r="E7709" s="36" t="s">
        <v>191</v>
      </c>
      <c r="F7709" s="37" t="str">
        <f t="array" ref="F7709">IFERROR(XLOOKUP(E7709,Operadores!A:A,Operadores!B:B))</f>
        <v>DIADAV</v>
      </c>
      <c r="G7709" s="36" t="s">
        <v>311</v>
      </c>
      <c r="H7709" s="39">
        <v>10.2</v>
      </c>
      <c r="I7709" s="40">
        <v>311.67</v>
      </c>
      <c r="J7709" s="41">
        <f t="shared" si="5"/>
        <v>3179.034</v>
      </c>
      <c r="K7709" s="37" t="str">
        <f t="array" ref="K7709">IFERROR(XLOOKUP(G7709,'Tipo de carga'!A:A,'Tipo de carga'!B:B))</f>
        <v>Natgas</v>
      </c>
      <c r="L7709" s="37">
        <f t="shared" si="2"/>
        <v>49</v>
      </c>
      <c r="M7709" s="37">
        <f t="shared" si="3"/>
        <v>3</v>
      </c>
      <c r="N7709" s="37">
        <f t="shared" si="4"/>
        <v>12</v>
      </c>
      <c r="O7709" s="37" t="str">
        <f t="array" ref="O7709">IFERROR(XLOOKUP(K7709,'Tipo de carga'!B:B,'Tipo de carga'!C:C))</f>
        <v>GNC</v>
      </c>
    </row>
    <row r="7710">
      <c r="A7710" s="36">
        <v>1912.0</v>
      </c>
      <c r="B7710" s="37" t="str">
        <f t="array" ref="B7710">IFERROR(XLOOKUP(A7710,'Asignacion Dic'!A:A,'Asignacion Dic'!C:C))</f>
        <v>MeLi asignado SD</v>
      </c>
      <c r="C7710" s="37" t="str">
        <f t="array" ref="C7710">IFERROR(XLOOKUP(A7710,'Asignacion Dic'!A:A,'Asignacion Dic'!B:B))</f>
        <v>EC-05</v>
      </c>
      <c r="D7710" s="38">
        <v>45629.0</v>
      </c>
      <c r="E7710" s="36" t="s">
        <v>345</v>
      </c>
      <c r="F7710" s="37" t="str">
        <f t="array" ref="F7710">IFERROR(XLOOKUP(E7710,Operadores!A:A,Operadores!B:B))</f>
        <v>PARMI</v>
      </c>
      <c r="G7710" s="36" t="s">
        <v>315</v>
      </c>
      <c r="H7710" s="39">
        <v>10.65</v>
      </c>
      <c r="I7710" s="40">
        <v>234.0</v>
      </c>
      <c r="J7710" s="41">
        <f t="shared" si="5"/>
        <v>2492.1</v>
      </c>
      <c r="K7710" s="37" t="str">
        <f t="array" ref="K7710">IFERROR(XLOOKUP(G7710,'Tipo de carga'!A:A,'Tipo de carga'!B:B))</f>
        <v>COMSUSTENTA</v>
      </c>
      <c r="L7710" s="37">
        <f t="shared" si="2"/>
        <v>49</v>
      </c>
      <c r="M7710" s="37">
        <f t="shared" si="3"/>
        <v>3</v>
      </c>
      <c r="N7710" s="37">
        <f t="shared" si="4"/>
        <v>12</v>
      </c>
      <c r="O7710" s="37" t="str">
        <f t="array" ref="O7710">IFERROR(XLOOKUP(K7710,'Tipo de carga'!B:B,'Tipo de carga'!C:C))</f>
        <v>GNC</v>
      </c>
    </row>
    <row r="7711">
      <c r="A7711" s="36">
        <v>1919.0</v>
      </c>
      <c r="B7711" s="37" t="str">
        <f t="array" ref="B7711">IFERROR(XLOOKUP(A7711,'Asignacion Dic'!A:A,'Asignacion Dic'!C:C))</f>
        <v>MeLi Ded Puebla</v>
      </c>
      <c r="C7711" s="37" t="str">
        <f t="array" ref="C7711">IFERROR(XLOOKUP(A7711,'Asignacion Dic'!A:A,'Asignacion Dic'!B:B))</f>
        <v>EC-05</v>
      </c>
      <c r="D7711" s="38">
        <v>45629.0</v>
      </c>
      <c r="E7711" s="36" t="s">
        <v>314</v>
      </c>
      <c r="F7711" s="37" t="str">
        <f t="array" ref="F7711">IFERROR(XLOOKUP(E7711,Operadores!A:A,Operadores!B:B))</f>
        <v>HERRE</v>
      </c>
      <c r="G7711" s="36" t="s">
        <v>315</v>
      </c>
      <c r="H7711" s="39">
        <v>10.65</v>
      </c>
      <c r="I7711" s="40">
        <v>225.0</v>
      </c>
      <c r="J7711" s="41">
        <f t="shared" si="5"/>
        <v>2396.25</v>
      </c>
      <c r="K7711" s="37" t="str">
        <f t="array" ref="K7711">IFERROR(XLOOKUP(G7711,'Tipo de carga'!A:A,'Tipo de carga'!B:B))</f>
        <v>COMSUSTENTA</v>
      </c>
      <c r="L7711" s="37">
        <f t="shared" si="2"/>
        <v>49</v>
      </c>
      <c r="M7711" s="37">
        <f t="shared" si="3"/>
        <v>3</v>
      </c>
      <c r="N7711" s="37">
        <f t="shared" si="4"/>
        <v>12</v>
      </c>
      <c r="O7711" s="37" t="str">
        <f t="array" ref="O7711">IFERROR(XLOOKUP(K7711,'Tipo de carga'!B:B,'Tipo de carga'!C:C))</f>
        <v>GNC</v>
      </c>
    </row>
    <row r="7712">
      <c r="A7712" s="36">
        <v>1923.0</v>
      </c>
      <c r="B7712" s="37" t="str">
        <f t="array" ref="B7712">IFERROR(XLOOKUP(A7712,'Asignacion Dic'!A:A,'Asignacion Dic'!C:C))</f>
        <v>MeLi Ded Puebla</v>
      </c>
      <c r="C7712" s="37" t="str">
        <f t="array" ref="C7712">IFERROR(XLOOKUP(A7712,'Asignacion Dic'!A:A,'Asignacion Dic'!B:B))</f>
        <v>EC-05</v>
      </c>
      <c r="D7712" s="38">
        <v>45629.0</v>
      </c>
      <c r="E7712" s="36" t="s">
        <v>348</v>
      </c>
      <c r="F7712" s="37" t="str">
        <f t="array" ref="F7712">IFERROR(XLOOKUP(E7712,Operadores!A:A,Operadores!B:B))</f>
        <v>REYFER01</v>
      </c>
      <c r="G7712" s="36" t="s">
        <v>315</v>
      </c>
      <c r="H7712" s="39">
        <v>10.65</v>
      </c>
      <c r="I7712" s="40">
        <v>300.0</v>
      </c>
      <c r="J7712" s="41">
        <f t="shared" si="5"/>
        <v>3195</v>
      </c>
      <c r="K7712" s="37" t="str">
        <f t="array" ref="K7712">IFERROR(XLOOKUP(G7712,'Tipo de carga'!A:A,'Tipo de carga'!B:B))</f>
        <v>COMSUSTENTA</v>
      </c>
      <c r="L7712" s="37">
        <f t="shared" si="2"/>
        <v>49</v>
      </c>
      <c r="M7712" s="37">
        <f t="shared" si="3"/>
        <v>3</v>
      </c>
      <c r="N7712" s="37">
        <f t="shared" si="4"/>
        <v>12</v>
      </c>
      <c r="O7712" s="37" t="str">
        <f t="array" ref="O7712">IFERROR(XLOOKUP(K7712,'Tipo de carga'!B:B,'Tipo de carga'!C:C))</f>
        <v>GNC</v>
      </c>
    </row>
    <row r="7713">
      <c r="A7713" s="36">
        <v>1928.0</v>
      </c>
      <c r="B7713" s="37" t="str">
        <f t="array" ref="B7713">IFERROR(XLOOKUP(A7713,'Asignacion Dic'!A:A,'Asignacion Dic'!C:C))</f>
        <v>MeLi Ded Puebla</v>
      </c>
      <c r="C7713" s="37" t="str">
        <f t="array" ref="C7713">IFERROR(XLOOKUP(A7713,'Asignacion Dic'!A:A,'Asignacion Dic'!B:B))</f>
        <v>EC-05</v>
      </c>
      <c r="D7713" s="38">
        <v>45629.0</v>
      </c>
      <c r="E7713" s="36" t="s">
        <v>319</v>
      </c>
      <c r="F7713" s="37" t="str">
        <f t="array" ref="F7713">IFERROR(XLOOKUP(E7713,Operadores!A:A,Operadores!B:B))</f>
        <v>BARPED</v>
      </c>
      <c r="G7713" s="36" t="s">
        <v>315</v>
      </c>
      <c r="H7713" s="39">
        <v>10.65</v>
      </c>
      <c r="I7713" s="40">
        <v>323.0</v>
      </c>
      <c r="J7713" s="41">
        <f t="shared" si="5"/>
        <v>3439.95</v>
      </c>
      <c r="K7713" s="37" t="str">
        <f t="array" ref="K7713">IFERROR(XLOOKUP(G7713,'Tipo de carga'!A:A,'Tipo de carga'!B:B))</f>
        <v>COMSUSTENTA</v>
      </c>
      <c r="L7713" s="37">
        <f t="shared" si="2"/>
        <v>49</v>
      </c>
      <c r="M7713" s="37">
        <f t="shared" si="3"/>
        <v>3</v>
      </c>
      <c r="N7713" s="37">
        <f t="shared" si="4"/>
        <v>12</v>
      </c>
      <c r="O7713" s="37" t="str">
        <f t="array" ref="O7713">IFERROR(XLOOKUP(K7713,'Tipo de carga'!B:B,'Tipo de carga'!C:C))</f>
        <v>GNC</v>
      </c>
    </row>
    <row r="7714">
      <c r="A7714" s="36">
        <v>1735.0</v>
      </c>
      <c r="B7714" s="37" t="str">
        <f t="array" ref="B7714">IFERROR(XLOOKUP(A7714,'Asignacion Dic'!A:A,'Asignacion Dic'!C:C))</f>
        <v>Pilgrims Tepo</v>
      </c>
      <c r="C7714" s="37" t="str">
        <f t="array" ref="C7714">IFERROR(XLOOKUP(A7714,'Asignacion Dic'!A:A,'Asignacion Dic'!B:B))</f>
        <v>EC-02</v>
      </c>
      <c r="D7714" s="38">
        <v>45630.997615740744</v>
      </c>
      <c r="E7714" s="36" t="s">
        <v>382</v>
      </c>
      <c r="F7714" s="37" t="str">
        <f t="array" ref="F7714">IFERROR(XLOOKUP(E7714,Operadores!A:A,Operadores!B:B))</f>
        <v>SALMIG01</v>
      </c>
      <c r="G7714" s="36" t="s">
        <v>72</v>
      </c>
      <c r="H7714" s="39">
        <v>19.29</v>
      </c>
      <c r="I7714" s="40">
        <v>353.0</v>
      </c>
      <c r="J7714" s="41">
        <f t="shared" si="5"/>
        <v>6809.37</v>
      </c>
      <c r="K7714" s="37" t="str">
        <f t="array" ref="K7714">IFERROR(XLOOKUP(G7714,'Tipo de carga'!A:A,'Tipo de carga'!B:B))</f>
        <v>Autoabasto</v>
      </c>
      <c r="L7714" s="37">
        <f t="shared" si="2"/>
        <v>49</v>
      </c>
      <c r="M7714" s="37">
        <f t="shared" si="3"/>
        <v>4</v>
      </c>
      <c r="N7714" s="37">
        <f t="shared" si="4"/>
        <v>12</v>
      </c>
      <c r="O7714" s="37" t="str">
        <f t="array" ref="O7714">IFERROR(XLOOKUP(K7714,'Tipo de carga'!B:B,'Tipo de carga'!C:C))</f>
        <v>Diesel</v>
      </c>
    </row>
    <row r="7715">
      <c r="A7715" s="36">
        <v>2021.0</v>
      </c>
      <c r="B7715" s="37" t="str">
        <f t="array" ref="B7715">IFERROR(XLOOKUP(A7715,'Asignacion Dic'!A:A,'Asignacion Dic'!C:C))</f>
        <v>MeLi Dedicado Merida</v>
      </c>
      <c r="C7715" s="37" t="str">
        <f t="array" ref="C7715">IFERROR(XLOOKUP(A7715,'Asignacion Dic'!A:A,'Asignacion Dic'!B:B))</f>
        <v>EC-05</v>
      </c>
      <c r="D7715" s="38">
        <v>45630.98743055556</v>
      </c>
      <c r="E7715" s="36" t="s">
        <v>320</v>
      </c>
      <c r="F7715" s="37" t="str">
        <f t="array" ref="F7715">IFERROR(XLOOKUP(E7715,Operadores!A:A,Operadores!B:B))</f>
        <v>GUTIRV</v>
      </c>
      <c r="G7715" s="36" t="s">
        <v>72</v>
      </c>
      <c r="H7715" s="39">
        <v>19.29</v>
      </c>
      <c r="I7715" s="40">
        <v>299.0</v>
      </c>
      <c r="J7715" s="41">
        <f t="shared" si="5"/>
        <v>5767.71</v>
      </c>
      <c r="K7715" s="37" t="str">
        <f t="array" ref="K7715">IFERROR(XLOOKUP(G7715,'Tipo de carga'!A:A,'Tipo de carga'!B:B))</f>
        <v>Autoabasto</v>
      </c>
      <c r="L7715" s="37">
        <f t="shared" si="2"/>
        <v>49</v>
      </c>
      <c r="M7715" s="37">
        <f t="shared" si="3"/>
        <v>4</v>
      </c>
      <c r="N7715" s="37">
        <f t="shared" si="4"/>
        <v>12</v>
      </c>
      <c r="O7715" s="37" t="str">
        <f t="array" ref="O7715">IFERROR(XLOOKUP(K7715,'Tipo de carga'!B:B,'Tipo de carga'!C:C))</f>
        <v>Diesel</v>
      </c>
    </row>
    <row r="7716">
      <c r="A7716" s="36">
        <v>2011.0</v>
      </c>
      <c r="B7716" s="37" t="str">
        <f t="array" ref="B7716">IFERROR(XLOOKUP(A7716,'Asignacion Dic'!A:A,'Asignacion Dic'!C:C))</f>
        <v>MeLi Dedicado TD</v>
      </c>
      <c r="C7716" s="37" t="str">
        <f t="array" ref="C7716">IFERROR(XLOOKUP(A7716,'Asignacion Dic'!A:A,'Asignacion Dic'!B:B))</f>
        <v>EC-05</v>
      </c>
      <c r="D7716" s="38">
        <v>45630.97642361111</v>
      </c>
      <c r="E7716" s="36" t="s">
        <v>199</v>
      </c>
      <c r="F7716" s="37" t="str">
        <f t="array" ref="F7716">IFERROR(XLOOKUP(E7716,Operadores!A:A,Operadores!B:B))</f>
        <v>OLIGER</v>
      </c>
      <c r="G7716" s="36" t="s">
        <v>72</v>
      </c>
      <c r="H7716" s="39">
        <v>19.29</v>
      </c>
      <c r="I7716" s="40">
        <v>230.0</v>
      </c>
      <c r="J7716" s="41">
        <f t="shared" si="5"/>
        <v>4436.7</v>
      </c>
      <c r="K7716" s="37" t="str">
        <f t="array" ref="K7716">IFERROR(XLOOKUP(G7716,'Tipo de carga'!A:A,'Tipo de carga'!B:B))</f>
        <v>Autoabasto</v>
      </c>
      <c r="L7716" s="37">
        <f t="shared" si="2"/>
        <v>49</v>
      </c>
      <c r="M7716" s="37">
        <f t="shared" si="3"/>
        <v>4</v>
      </c>
      <c r="N7716" s="37">
        <f t="shared" si="4"/>
        <v>12</v>
      </c>
      <c r="O7716" s="37" t="str">
        <f t="array" ref="O7716">IFERROR(XLOOKUP(K7716,'Tipo de carga'!B:B,'Tipo de carga'!C:C))</f>
        <v>Diesel</v>
      </c>
    </row>
    <row r="7717">
      <c r="A7717" s="36">
        <v>1883.0</v>
      </c>
      <c r="B7717" s="37" t="str">
        <f t="array" ref="B7717">IFERROR(XLOOKUP(A7717,'Asignacion Dic'!A:A,'Asignacion Dic'!C:C))</f>
        <v>Circuitos</v>
      </c>
      <c r="C7717" s="37" t="str">
        <f t="array" ref="C7717">IFERROR(XLOOKUP(A7717,'Asignacion Dic'!A:A,'Asignacion Dic'!B:B))</f>
        <v>EC-03</v>
      </c>
      <c r="D7717" s="38">
        <v>45630.94826388889</v>
      </c>
      <c r="E7717" s="36" t="s">
        <v>202</v>
      </c>
      <c r="F7717" s="37" t="str">
        <f t="array" ref="F7717">IFERROR(XLOOKUP(E7717,Operadores!A:A,Operadores!B:B))</f>
        <v>JIMMI01</v>
      </c>
      <c r="G7717" s="36" t="s">
        <v>72</v>
      </c>
      <c r="H7717" s="39">
        <v>19.29</v>
      </c>
      <c r="I7717" s="40">
        <v>464.0</v>
      </c>
      <c r="J7717" s="41">
        <f t="shared" si="5"/>
        <v>8950.56</v>
      </c>
      <c r="K7717" s="37" t="str">
        <f t="array" ref="K7717">IFERROR(XLOOKUP(G7717,'Tipo de carga'!A:A,'Tipo de carga'!B:B))</f>
        <v>Autoabasto</v>
      </c>
      <c r="L7717" s="37">
        <f t="shared" si="2"/>
        <v>49</v>
      </c>
      <c r="M7717" s="37">
        <f t="shared" si="3"/>
        <v>4</v>
      </c>
      <c r="N7717" s="37">
        <f t="shared" si="4"/>
        <v>12</v>
      </c>
      <c r="O7717" s="37" t="str">
        <f t="array" ref="O7717">IFERROR(XLOOKUP(K7717,'Tipo de carga'!B:B,'Tipo de carga'!C:C))</f>
        <v>Diesel</v>
      </c>
    </row>
    <row r="7718">
      <c r="A7718" s="36">
        <v>1697.0</v>
      </c>
      <c r="B7718" s="37" t="str">
        <f t="array" ref="B7718">IFERROR(XLOOKUP(A7718,'Asignacion Dic'!A:A,'Asignacion Dic'!C:C))</f>
        <v>Pilgrims Tepo</v>
      </c>
      <c r="C7718" s="37" t="str">
        <f t="array" ref="C7718">IFERROR(XLOOKUP(A7718,'Asignacion Dic'!A:A,'Asignacion Dic'!B:B))</f>
        <v>EC-02</v>
      </c>
      <c r="D7718" s="38">
        <v>45630.913819444446</v>
      </c>
      <c r="E7718" s="36" t="s">
        <v>230</v>
      </c>
      <c r="F7718" s="37" t="str">
        <f t="array" ref="F7718">IFERROR(XLOOKUP(E7718,Operadores!A:A,Operadores!B:B))</f>
        <v>DELJOS</v>
      </c>
      <c r="G7718" s="36" t="s">
        <v>72</v>
      </c>
      <c r="H7718" s="39">
        <v>19.29</v>
      </c>
      <c r="I7718" s="40">
        <v>320.0</v>
      </c>
      <c r="J7718" s="41">
        <f t="shared" si="5"/>
        <v>6172.8</v>
      </c>
      <c r="K7718" s="37" t="str">
        <f t="array" ref="K7718">IFERROR(XLOOKUP(G7718,'Tipo de carga'!A:A,'Tipo de carga'!B:B))</f>
        <v>Autoabasto</v>
      </c>
      <c r="L7718" s="37">
        <f t="shared" si="2"/>
        <v>49</v>
      </c>
      <c r="M7718" s="37">
        <f t="shared" si="3"/>
        <v>4</v>
      </c>
      <c r="N7718" s="37">
        <f t="shared" si="4"/>
        <v>12</v>
      </c>
      <c r="O7718" s="37" t="str">
        <f t="array" ref="O7718">IFERROR(XLOOKUP(K7718,'Tipo de carga'!B:B,'Tipo de carga'!C:C))</f>
        <v>Diesel</v>
      </c>
    </row>
    <row r="7719">
      <c r="A7719" s="36">
        <v>1809.0</v>
      </c>
      <c r="B7719" s="37" t="str">
        <f t="array" ref="B7719">IFERROR(XLOOKUP(A7719,'Asignacion Dic'!A:A,'Asignacion Dic'!C:C))</f>
        <v>Full Liver</v>
      </c>
      <c r="C7719" s="37" t="str">
        <f t="array" ref="C7719">IFERROR(XLOOKUP(A7719,'Asignacion Dic'!A:A,'Asignacion Dic'!B:B))</f>
        <v>EC-01</v>
      </c>
      <c r="D7719" s="38">
        <v>45630.84365740741</v>
      </c>
      <c r="E7719" s="36" t="s">
        <v>253</v>
      </c>
      <c r="F7719" s="37" t="str">
        <f t="array" ref="F7719">IFERROR(XLOOKUP(E7719,Operadores!A:A,Operadores!B:B))</f>
        <v>MARFRA</v>
      </c>
      <c r="G7719" s="36" t="s">
        <v>72</v>
      </c>
      <c r="H7719" s="39">
        <v>19.29</v>
      </c>
      <c r="I7719" s="40">
        <v>778.0</v>
      </c>
      <c r="J7719" s="41">
        <f t="shared" si="5"/>
        <v>15007.62</v>
      </c>
      <c r="K7719" s="37" t="str">
        <f t="array" ref="K7719">IFERROR(XLOOKUP(G7719,'Tipo de carga'!A:A,'Tipo de carga'!B:B))</f>
        <v>Autoabasto</v>
      </c>
      <c r="L7719" s="37">
        <f t="shared" si="2"/>
        <v>49</v>
      </c>
      <c r="M7719" s="37">
        <f t="shared" si="3"/>
        <v>4</v>
      </c>
      <c r="N7719" s="37">
        <f t="shared" si="4"/>
        <v>12</v>
      </c>
      <c r="O7719" s="37" t="str">
        <f t="array" ref="O7719">IFERROR(XLOOKUP(K7719,'Tipo de carga'!B:B,'Tipo de carga'!C:C))</f>
        <v>Diesel</v>
      </c>
    </row>
    <row r="7720">
      <c r="A7720" s="36">
        <v>2069.0</v>
      </c>
      <c r="B7720" s="37" t="str">
        <f t="array" ref="B7720">IFERROR(XLOOKUP(A7720,'Asignacion Dic'!A:A,'Asignacion Dic'!C:C))</f>
        <v>Peñafiel Tecamac</v>
      </c>
      <c r="C7720" s="37" t="str">
        <f t="array" ref="C7720">IFERROR(XLOOKUP(A7720,'Asignacion Dic'!A:A,'Asignacion Dic'!B:B))</f>
        <v>EC-02</v>
      </c>
      <c r="D7720" s="38">
        <v>45630.838159722225</v>
      </c>
      <c r="E7720" s="36" t="s">
        <v>203</v>
      </c>
      <c r="F7720" s="37" t="str">
        <f t="array" ref="F7720">IFERROR(XLOOKUP(E7720,Operadores!A:A,Operadores!B:B))</f>
        <v>VALJUA</v>
      </c>
      <c r="G7720" s="36" t="s">
        <v>72</v>
      </c>
      <c r="H7720" s="39">
        <v>19.29</v>
      </c>
      <c r="I7720" s="40">
        <v>65.0</v>
      </c>
      <c r="J7720" s="41">
        <f t="shared" si="5"/>
        <v>1253.85</v>
      </c>
      <c r="K7720" s="37" t="str">
        <f t="array" ref="K7720">IFERROR(XLOOKUP(G7720,'Tipo de carga'!A:A,'Tipo de carga'!B:B))</f>
        <v>Autoabasto</v>
      </c>
      <c r="L7720" s="37">
        <f t="shared" si="2"/>
        <v>49</v>
      </c>
      <c r="M7720" s="37">
        <f t="shared" si="3"/>
        <v>4</v>
      </c>
      <c r="N7720" s="37">
        <f t="shared" si="4"/>
        <v>12</v>
      </c>
      <c r="O7720" s="37" t="str">
        <f t="array" ref="O7720">IFERROR(XLOOKUP(K7720,'Tipo de carga'!B:B,'Tipo de carga'!C:C))</f>
        <v>Diesel</v>
      </c>
    </row>
    <row r="7721">
      <c r="A7721" s="36">
        <v>1827.0</v>
      </c>
      <c r="B7721" s="37" t="str">
        <f t="array" ref="B7721">IFERROR(XLOOKUP(A7721,'Asignacion Dic'!A:A,'Asignacion Dic'!C:C))</f>
        <v>Full Liver</v>
      </c>
      <c r="C7721" s="37" t="str">
        <f t="array" ref="C7721">IFERROR(XLOOKUP(A7721,'Asignacion Dic'!A:A,'Asignacion Dic'!B:B))</f>
        <v>EC-01</v>
      </c>
      <c r="D7721" s="38">
        <v>45630.81716435185</v>
      </c>
      <c r="E7721" s="36" t="s">
        <v>374</v>
      </c>
      <c r="F7721" s="37" t="str">
        <f t="array" ref="F7721">IFERROR(XLOOKUP(E7721,Operadores!A:A,Operadores!B:B))</f>
        <v>ANGMA</v>
      </c>
      <c r="G7721" s="36" t="s">
        <v>72</v>
      </c>
      <c r="H7721" s="39">
        <v>19.29</v>
      </c>
      <c r="I7721" s="40">
        <v>742.0</v>
      </c>
      <c r="J7721" s="41">
        <f t="shared" si="5"/>
        <v>14313.18</v>
      </c>
      <c r="K7721" s="37" t="str">
        <f t="array" ref="K7721">IFERROR(XLOOKUP(G7721,'Tipo de carga'!A:A,'Tipo de carga'!B:B))</f>
        <v>Autoabasto</v>
      </c>
      <c r="L7721" s="37">
        <f t="shared" si="2"/>
        <v>49</v>
      </c>
      <c r="M7721" s="37">
        <f t="shared" si="3"/>
        <v>4</v>
      </c>
      <c r="N7721" s="37">
        <f t="shared" si="4"/>
        <v>12</v>
      </c>
      <c r="O7721" s="37" t="str">
        <f t="array" ref="O7721">IFERROR(XLOOKUP(K7721,'Tipo de carga'!B:B,'Tipo de carga'!C:C))</f>
        <v>Diesel</v>
      </c>
    </row>
    <row r="7722">
      <c r="A7722" s="36">
        <v>1689.0</v>
      </c>
      <c r="B7722" s="37" t="str">
        <f t="array" ref="B7722">IFERROR(XLOOKUP(A7722,'Asignacion Dic'!A:A,'Asignacion Dic'!C:C))</f>
        <v>Pilgrims Tepo</v>
      </c>
      <c r="C7722" s="37" t="str">
        <f t="array" ref="C7722">IFERROR(XLOOKUP(A7722,'Asignacion Dic'!A:A,'Asignacion Dic'!B:B))</f>
        <v>EC-02</v>
      </c>
      <c r="D7722" s="38">
        <v>45630.81545138889</v>
      </c>
      <c r="E7722" s="36" t="s">
        <v>214</v>
      </c>
      <c r="F7722" s="37" t="str">
        <f t="array" ref="F7722">IFERROR(XLOOKUP(E7722,Operadores!A:A,Operadores!B:B))</f>
        <v>OROEDU</v>
      </c>
      <c r="G7722" s="36" t="s">
        <v>72</v>
      </c>
      <c r="H7722" s="39">
        <v>19.29</v>
      </c>
      <c r="I7722" s="40">
        <v>305.0</v>
      </c>
      <c r="J7722" s="41">
        <f t="shared" si="5"/>
        <v>5883.45</v>
      </c>
      <c r="K7722" s="37" t="str">
        <f t="array" ref="K7722">IFERROR(XLOOKUP(G7722,'Tipo de carga'!A:A,'Tipo de carga'!B:B))</f>
        <v>Autoabasto</v>
      </c>
      <c r="L7722" s="37">
        <f t="shared" si="2"/>
        <v>49</v>
      </c>
      <c r="M7722" s="37">
        <f t="shared" si="3"/>
        <v>4</v>
      </c>
      <c r="N7722" s="37">
        <f t="shared" si="4"/>
        <v>12</v>
      </c>
      <c r="O7722" s="37" t="str">
        <f t="array" ref="O7722">IFERROR(XLOOKUP(K7722,'Tipo de carga'!B:B,'Tipo de carga'!C:C))</f>
        <v>Diesel</v>
      </c>
    </row>
    <row r="7723">
      <c r="A7723" s="36">
        <v>1688.0</v>
      </c>
      <c r="B7723" s="37" t="str">
        <f t="array" ref="B7723">IFERROR(XLOOKUP(A7723,'Asignacion Dic'!A:A,'Asignacion Dic'!C:C))</f>
        <v>Pilgrims Tepo</v>
      </c>
      <c r="C7723" s="37" t="str">
        <f t="array" ref="C7723">IFERROR(XLOOKUP(A7723,'Asignacion Dic'!A:A,'Asignacion Dic'!B:B))</f>
        <v>EC-02</v>
      </c>
      <c r="D7723" s="38">
        <v>45630.8015625</v>
      </c>
      <c r="E7723" s="36" t="s">
        <v>420</v>
      </c>
      <c r="F7723" s="37" t="str">
        <f t="array" ref="F7723">IFERROR(XLOOKUP(E7723,Operadores!A:A,Operadores!B:B))</f>
        <v>SANJUA07</v>
      </c>
      <c r="G7723" s="36" t="s">
        <v>72</v>
      </c>
      <c r="H7723" s="39">
        <v>19.29</v>
      </c>
      <c r="I7723" s="40">
        <v>123.0</v>
      </c>
      <c r="J7723" s="41">
        <f t="shared" si="5"/>
        <v>2372.67</v>
      </c>
      <c r="K7723" s="37" t="str">
        <f t="array" ref="K7723">IFERROR(XLOOKUP(G7723,'Tipo de carga'!A:A,'Tipo de carga'!B:B))</f>
        <v>Autoabasto</v>
      </c>
      <c r="L7723" s="37">
        <f t="shared" si="2"/>
        <v>49</v>
      </c>
      <c r="M7723" s="37">
        <f t="shared" si="3"/>
        <v>4</v>
      </c>
      <c r="N7723" s="37">
        <f t="shared" si="4"/>
        <v>12</v>
      </c>
      <c r="O7723" s="37" t="str">
        <f t="array" ref="O7723">IFERROR(XLOOKUP(K7723,'Tipo de carga'!B:B,'Tipo de carga'!C:C))</f>
        <v>Diesel</v>
      </c>
    </row>
    <row r="7724">
      <c r="A7724" s="36">
        <v>1863.0</v>
      </c>
      <c r="B7724" s="37" t="str">
        <f t="array" ref="B7724">IFERROR(XLOOKUP(A7724,'Asignacion Dic'!A:A,'Asignacion Dic'!C:C))</f>
        <v>Pilgrims Tepo</v>
      </c>
      <c r="C7724" s="37" t="str">
        <f t="array" ref="C7724">IFERROR(XLOOKUP(A7724,'Asignacion Dic'!A:A,'Asignacion Dic'!B:B))</f>
        <v>EC-02</v>
      </c>
      <c r="D7724" s="38">
        <v>45630.800150462965</v>
      </c>
      <c r="E7724" s="36" t="s">
        <v>212</v>
      </c>
      <c r="F7724" s="37" t="str">
        <f t="array" ref="F7724">IFERROR(XLOOKUP(E7724,Operadores!A:A,Operadores!B:B))</f>
        <v>SANJES01</v>
      </c>
      <c r="G7724" s="36" t="s">
        <v>72</v>
      </c>
      <c r="H7724" s="39">
        <v>19.29</v>
      </c>
      <c r="I7724" s="40">
        <v>267.0</v>
      </c>
      <c r="J7724" s="41">
        <f t="shared" si="5"/>
        <v>5150.43</v>
      </c>
      <c r="K7724" s="37" t="str">
        <f t="array" ref="K7724">IFERROR(XLOOKUP(G7724,'Tipo de carga'!A:A,'Tipo de carga'!B:B))</f>
        <v>Autoabasto</v>
      </c>
      <c r="L7724" s="37">
        <f t="shared" si="2"/>
        <v>49</v>
      </c>
      <c r="M7724" s="37">
        <f t="shared" si="3"/>
        <v>4</v>
      </c>
      <c r="N7724" s="37">
        <f t="shared" si="4"/>
        <v>12</v>
      </c>
      <c r="O7724" s="37" t="str">
        <f t="array" ref="O7724">IFERROR(XLOOKUP(K7724,'Tipo de carga'!B:B,'Tipo de carga'!C:C))</f>
        <v>Diesel</v>
      </c>
    </row>
    <row r="7725">
      <c r="A7725" s="36">
        <v>1768.0</v>
      </c>
      <c r="B7725" s="37" t="str">
        <f t="array" ref="B7725">IFERROR(XLOOKUP(A7725,'Asignacion Dic'!A:A,'Asignacion Dic'!C:C))</f>
        <v>Pipas</v>
      </c>
      <c r="C7725" s="37" t="str">
        <f t="array" ref="C7725">IFERROR(XLOOKUP(A7725,'Asignacion Dic'!A:A,'Asignacion Dic'!B:B))</f>
        <v>EC-02</v>
      </c>
      <c r="D7725" s="38">
        <v>45630.78878472222</v>
      </c>
      <c r="E7725" s="36" t="s">
        <v>215</v>
      </c>
      <c r="F7725" s="37" t="str">
        <f t="array" ref="F7725">IFERROR(XLOOKUP(E7725,Operadores!A:A,Operadores!B:B))</f>
        <v>GARJUA</v>
      </c>
      <c r="G7725" s="36" t="s">
        <v>72</v>
      </c>
      <c r="H7725" s="39">
        <v>19.29</v>
      </c>
      <c r="I7725" s="40">
        <v>252.0</v>
      </c>
      <c r="J7725" s="41">
        <f t="shared" si="5"/>
        <v>4861.08</v>
      </c>
      <c r="K7725" s="37" t="str">
        <f t="array" ref="K7725">IFERROR(XLOOKUP(G7725,'Tipo de carga'!A:A,'Tipo de carga'!B:B))</f>
        <v>Autoabasto</v>
      </c>
      <c r="L7725" s="37">
        <f t="shared" si="2"/>
        <v>49</v>
      </c>
      <c r="M7725" s="37">
        <f t="shared" si="3"/>
        <v>4</v>
      </c>
      <c r="N7725" s="37">
        <f t="shared" si="4"/>
        <v>12</v>
      </c>
      <c r="O7725" s="37" t="str">
        <f t="array" ref="O7725">IFERROR(XLOOKUP(K7725,'Tipo de carga'!B:B,'Tipo de carga'!C:C))</f>
        <v>Diesel</v>
      </c>
    </row>
    <row r="7726">
      <c r="A7726" s="36">
        <v>1989.0</v>
      </c>
      <c r="B7726" s="37" t="str">
        <f t="array" ref="B7726">IFERROR(XLOOKUP(A7726,'Asignacion Dic'!A:A,'Asignacion Dic'!C:C))</f>
        <v>MeLi asignado SD</v>
      </c>
      <c r="C7726" s="37" t="str">
        <f t="array" ref="C7726">IFERROR(XLOOKUP(A7726,'Asignacion Dic'!A:A,'Asignacion Dic'!B:B))</f>
        <v>EC-05</v>
      </c>
      <c r="D7726" s="38">
        <v>45630.78876157408</v>
      </c>
      <c r="E7726" s="36" t="s">
        <v>220</v>
      </c>
      <c r="F7726" s="37" t="str">
        <f t="array" ref="F7726">IFERROR(XLOOKUP(E7726,Operadores!A:A,Operadores!B:B))</f>
        <v>CARCRI01</v>
      </c>
      <c r="G7726" s="36" t="s">
        <v>72</v>
      </c>
      <c r="H7726" s="39">
        <v>19.29</v>
      </c>
      <c r="I7726" s="40">
        <v>287.0</v>
      </c>
      <c r="J7726" s="41">
        <f t="shared" si="5"/>
        <v>5536.23</v>
      </c>
      <c r="K7726" s="37" t="str">
        <f t="array" ref="K7726">IFERROR(XLOOKUP(G7726,'Tipo de carga'!A:A,'Tipo de carga'!B:B))</f>
        <v>Autoabasto</v>
      </c>
      <c r="L7726" s="37">
        <f t="shared" si="2"/>
        <v>49</v>
      </c>
      <c r="M7726" s="37">
        <f t="shared" si="3"/>
        <v>4</v>
      </c>
      <c r="N7726" s="37">
        <f t="shared" si="4"/>
        <v>12</v>
      </c>
      <c r="O7726" s="37" t="str">
        <f t="array" ref="O7726">IFERROR(XLOOKUP(K7726,'Tipo de carga'!B:B,'Tipo de carga'!C:C))</f>
        <v>Diesel</v>
      </c>
    </row>
    <row r="7727">
      <c r="A7727" s="36">
        <v>2088.0</v>
      </c>
      <c r="B7727" s="37" t="str">
        <f t="array" ref="B7727">IFERROR(XLOOKUP(A7727,'Asignacion Dic'!A:A,'Asignacion Dic'!C:C))</f>
        <v>MeLi Ded Puebla</v>
      </c>
      <c r="C7727" s="37" t="str">
        <f t="array" ref="C7727">IFERROR(XLOOKUP(A7727,'Asignacion Dic'!A:A,'Asignacion Dic'!B:B))</f>
        <v>EC-05</v>
      </c>
      <c r="D7727" s="38">
        <v>45630.778032407405</v>
      </c>
      <c r="E7727" s="36" t="s">
        <v>447</v>
      </c>
      <c r="F7727" s="37" t="str">
        <f t="array" ref="F7727">IFERROR(XLOOKUP(E7727,Operadores!A:A,Operadores!B:B))</f>
        <v>SANMA05</v>
      </c>
      <c r="G7727" s="36" t="s">
        <v>72</v>
      </c>
      <c r="H7727" s="39">
        <v>19.29</v>
      </c>
      <c r="I7727" s="40">
        <v>824.0</v>
      </c>
      <c r="J7727" s="41">
        <f t="shared" si="5"/>
        <v>15894.96</v>
      </c>
      <c r="K7727" s="37" t="str">
        <f t="array" ref="K7727">IFERROR(XLOOKUP(G7727,'Tipo de carga'!A:A,'Tipo de carga'!B:B))</f>
        <v>Autoabasto</v>
      </c>
      <c r="L7727" s="37">
        <f t="shared" si="2"/>
        <v>49</v>
      </c>
      <c r="M7727" s="37">
        <f t="shared" si="3"/>
        <v>4</v>
      </c>
      <c r="N7727" s="37">
        <f t="shared" si="4"/>
        <v>12</v>
      </c>
      <c r="O7727" s="37" t="str">
        <f t="array" ref="O7727">IFERROR(XLOOKUP(K7727,'Tipo de carga'!B:B,'Tipo de carga'!C:C))</f>
        <v>Diesel</v>
      </c>
    </row>
    <row r="7728">
      <c r="A7728" s="36">
        <v>2031.0</v>
      </c>
      <c r="B7728" s="37" t="str">
        <f t="array" ref="B7728">IFERROR(XLOOKUP(A7728,'Asignacion Dic'!A:A,'Asignacion Dic'!C:C))</f>
        <v>MeLi Dedicado Merida</v>
      </c>
      <c r="C7728" s="37" t="str">
        <f t="array" ref="C7728">IFERROR(XLOOKUP(A7728,'Asignacion Dic'!A:A,'Asignacion Dic'!B:B))</f>
        <v>EC-05</v>
      </c>
      <c r="D7728" s="38">
        <v>45630.77548611111</v>
      </c>
      <c r="E7728" s="36" t="s">
        <v>603</v>
      </c>
      <c r="F7728" s="37" t="str">
        <f t="array" ref="F7728">IFERROR(XLOOKUP(E7728,Operadores!A:A,Operadores!B:B))</f>
        <v>SARJO</v>
      </c>
      <c r="G7728" s="36" t="s">
        <v>72</v>
      </c>
      <c r="H7728" s="39">
        <v>19.29</v>
      </c>
      <c r="I7728" s="40">
        <v>278.0</v>
      </c>
      <c r="J7728" s="41">
        <f t="shared" si="5"/>
        <v>5362.62</v>
      </c>
      <c r="K7728" s="37" t="str">
        <f t="array" ref="K7728">IFERROR(XLOOKUP(G7728,'Tipo de carga'!A:A,'Tipo de carga'!B:B))</f>
        <v>Autoabasto</v>
      </c>
      <c r="L7728" s="37">
        <f t="shared" si="2"/>
        <v>49</v>
      </c>
      <c r="M7728" s="37">
        <f t="shared" si="3"/>
        <v>4</v>
      </c>
      <c r="N7728" s="37">
        <f t="shared" si="4"/>
        <v>12</v>
      </c>
      <c r="O7728" s="37" t="str">
        <f t="array" ref="O7728">IFERROR(XLOOKUP(K7728,'Tipo de carga'!B:B,'Tipo de carga'!C:C))</f>
        <v>Diesel</v>
      </c>
    </row>
    <row r="7729">
      <c r="A7729" s="36">
        <v>1767.0</v>
      </c>
      <c r="B7729" s="37" t="str">
        <f t="array" ref="B7729">IFERROR(XLOOKUP(A7729,'Asignacion Dic'!A:A,'Asignacion Dic'!C:C))</f>
        <v>Pilgrims Tepo</v>
      </c>
      <c r="C7729" s="37" t="str">
        <f t="array" ref="C7729">IFERROR(XLOOKUP(A7729,'Asignacion Dic'!A:A,'Asignacion Dic'!B:B))</f>
        <v>EC-02</v>
      </c>
      <c r="D7729" s="38">
        <v>45630.76466435185</v>
      </c>
      <c r="E7729" s="36" t="s">
        <v>533</v>
      </c>
      <c r="F7729" s="37" t="str">
        <f t="array" ref="F7729">IFERROR(XLOOKUP(E7729,Operadores!A:A,Operadores!B:B))</f>
        <v>GALISM</v>
      </c>
      <c r="G7729" s="36" t="s">
        <v>72</v>
      </c>
      <c r="H7729" s="39">
        <v>19.29</v>
      </c>
      <c r="I7729" s="40">
        <v>242.0</v>
      </c>
      <c r="J7729" s="41">
        <f t="shared" si="5"/>
        <v>4668.18</v>
      </c>
      <c r="K7729" s="37" t="str">
        <f t="array" ref="K7729">IFERROR(XLOOKUP(G7729,'Tipo de carga'!A:A,'Tipo de carga'!B:B))</f>
        <v>Autoabasto</v>
      </c>
      <c r="L7729" s="37">
        <f t="shared" si="2"/>
        <v>49</v>
      </c>
      <c r="M7729" s="37">
        <f t="shared" si="3"/>
        <v>4</v>
      </c>
      <c r="N7729" s="37">
        <f t="shared" si="4"/>
        <v>12</v>
      </c>
      <c r="O7729" s="37" t="str">
        <f t="array" ref="O7729">IFERROR(XLOOKUP(K7729,'Tipo de carga'!B:B,'Tipo de carga'!C:C))</f>
        <v>Diesel</v>
      </c>
    </row>
    <row r="7730">
      <c r="A7730" s="36">
        <v>1788.0</v>
      </c>
      <c r="B7730" s="37" t="str">
        <f t="array" ref="B7730">IFERROR(XLOOKUP(A7730,'Asignacion Dic'!A:A,'Asignacion Dic'!C:C))</f>
        <v>Liverpool Local</v>
      </c>
      <c r="C7730" s="37" t="str">
        <f t="array" ref="C7730">IFERROR(XLOOKUP(A7730,'Asignacion Dic'!A:A,'Asignacion Dic'!B:B))</f>
        <v>EC-01</v>
      </c>
      <c r="D7730" s="38">
        <v>45630.75585648148</v>
      </c>
      <c r="E7730" s="36" t="s">
        <v>572</v>
      </c>
      <c r="F7730" s="37" t="str">
        <f t="array" ref="F7730">IFERROR(XLOOKUP(E7730,Operadores!A:A,Operadores!B:B))</f>
        <v>PERMAR01</v>
      </c>
      <c r="G7730" s="36" t="s">
        <v>72</v>
      </c>
      <c r="H7730" s="39">
        <v>19.2900000000001</v>
      </c>
      <c r="I7730" s="40">
        <v>728.0</v>
      </c>
      <c r="J7730" s="41">
        <f t="shared" si="5"/>
        <v>14043.12</v>
      </c>
      <c r="K7730" s="37" t="str">
        <f t="array" ref="K7730">IFERROR(XLOOKUP(G7730,'Tipo de carga'!A:A,'Tipo de carga'!B:B))</f>
        <v>Autoabasto</v>
      </c>
      <c r="L7730" s="37">
        <f t="shared" si="2"/>
        <v>49</v>
      </c>
      <c r="M7730" s="37">
        <f t="shared" si="3"/>
        <v>4</v>
      </c>
      <c r="N7730" s="37">
        <f t="shared" si="4"/>
        <v>12</v>
      </c>
      <c r="O7730" s="37" t="str">
        <f t="array" ref="O7730">IFERROR(XLOOKUP(K7730,'Tipo de carga'!B:B,'Tipo de carga'!C:C))</f>
        <v>Diesel</v>
      </c>
    </row>
    <row r="7731">
      <c r="A7731" s="36">
        <v>1907.0</v>
      </c>
      <c r="B7731" s="37" t="str">
        <f t="array" ref="B7731">IFERROR(XLOOKUP(A7731,'Asignacion Dic'!A:A,'Asignacion Dic'!C:C))</f>
        <v>Circuitos</v>
      </c>
      <c r="C7731" s="37" t="str">
        <f t="array" ref="C7731">IFERROR(XLOOKUP(A7731,'Asignacion Dic'!A:A,'Asignacion Dic'!B:B))</f>
        <v>EC-03</v>
      </c>
      <c r="D7731" s="38">
        <v>45630.735138888886</v>
      </c>
      <c r="E7731" s="36" t="s">
        <v>237</v>
      </c>
      <c r="F7731" s="37" t="str">
        <f t="array" ref="F7731">IFERROR(XLOOKUP(E7731,Operadores!A:A,Operadores!B:B))</f>
        <v>HUAIS</v>
      </c>
      <c r="G7731" s="36" t="s">
        <v>72</v>
      </c>
      <c r="H7731" s="39">
        <v>19.2900000000001</v>
      </c>
      <c r="I7731" s="40">
        <v>539.0</v>
      </c>
      <c r="J7731" s="41">
        <f t="shared" si="5"/>
        <v>10397.31</v>
      </c>
      <c r="K7731" s="37" t="str">
        <f t="array" ref="K7731">IFERROR(XLOOKUP(G7731,'Tipo de carga'!A:A,'Tipo de carga'!B:B))</f>
        <v>Autoabasto</v>
      </c>
      <c r="L7731" s="37">
        <f t="shared" si="2"/>
        <v>49</v>
      </c>
      <c r="M7731" s="37">
        <f t="shared" si="3"/>
        <v>4</v>
      </c>
      <c r="N7731" s="37">
        <f t="shared" si="4"/>
        <v>12</v>
      </c>
      <c r="O7731" s="37" t="str">
        <f t="array" ref="O7731">IFERROR(XLOOKUP(K7731,'Tipo de carga'!B:B,'Tipo de carga'!C:C))</f>
        <v>Diesel</v>
      </c>
    </row>
    <row r="7732">
      <c r="A7732" s="36">
        <v>1904.0</v>
      </c>
      <c r="B7732" s="37" t="str">
        <f t="array" ref="B7732">IFERROR(XLOOKUP(A7732,'Asignacion Dic'!A:A,'Asignacion Dic'!C:C))</f>
        <v>MeLi asignado SD</v>
      </c>
      <c r="C7732" s="37" t="str">
        <f t="array" ref="C7732">IFERROR(XLOOKUP(A7732,'Asignacion Dic'!A:A,'Asignacion Dic'!B:B))</f>
        <v>EC-05</v>
      </c>
      <c r="D7732" s="38">
        <v>45630.72241898148</v>
      </c>
      <c r="E7732" s="36" t="s">
        <v>231</v>
      </c>
      <c r="F7732" s="37" t="str">
        <f t="array" ref="F7732">IFERROR(XLOOKUP(E7732,Operadores!A:A,Operadores!B:B))</f>
        <v>MARARM</v>
      </c>
      <c r="G7732" s="36" t="s">
        <v>72</v>
      </c>
      <c r="H7732" s="39">
        <v>19.2900000000001</v>
      </c>
      <c r="I7732" s="40">
        <v>297.0</v>
      </c>
      <c r="J7732" s="41">
        <f t="shared" si="5"/>
        <v>5729.13</v>
      </c>
      <c r="K7732" s="37" t="str">
        <f t="array" ref="K7732">IFERROR(XLOOKUP(G7732,'Tipo de carga'!A:A,'Tipo de carga'!B:B))</f>
        <v>Autoabasto</v>
      </c>
      <c r="L7732" s="37">
        <f t="shared" si="2"/>
        <v>49</v>
      </c>
      <c r="M7732" s="37">
        <f t="shared" si="3"/>
        <v>4</v>
      </c>
      <c r="N7732" s="37">
        <f t="shared" si="4"/>
        <v>12</v>
      </c>
      <c r="O7732" s="37" t="str">
        <f t="array" ref="O7732">IFERROR(XLOOKUP(K7732,'Tipo de carga'!B:B,'Tipo de carga'!C:C))</f>
        <v>Diesel</v>
      </c>
    </row>
    <row r="7733">
      <c r="A7733" s="36">
        <v>1754.0</v>
      </c>
      <c r="B7733" s="37" t="str">
        <f t="array" ref="B7733">IFERROR(XLOOKUP(A7733,'Asignacion Dic'!A:A,'Asignacion Dic'!C:C))</f>
        <v>Pilgrims Tepo</v>
      </c>
      <c r="C7733" s="37" t="str">
        <f t="array" ref="C7733">IFERROR(XLOOKUP(A7733,'Asignacion Dic'!A:A,'Asignacion Dic'!B:B))</f>
        <v>EC-02</v>
      </c>
      <c r="D7733" s="38">
        <v>45630.70570601852</v>
      </c>
      <c r="E7733" s="36" t="s">
        <v>412</v>
      </c>
      <c r="F7733" s="37" t="str">
        <f t="array" ref="F7733">IFERROR(XLOOKUP(E7733,Operadores!A:A,Operadores!B:B))</f>
        <v>SANCAR01</v>
      </c>
      <c r="G7733" s="36" t="s">
        <v>72</v>
      </c>
      <c r="H7733" s="39">
        <v>19.2900000000001</v>
      </c>
      <c r="I7733" s="40">
        <v>175.0</v>
      </c>
      <c r="J7733" s="41">
        <f t="shared" si="5"/>
        <v>3375.75</v>
      </c>
      <c r="K7733" s="37" t="str">
        <f t="array" ref="K7733">IFERROR(XLOOKUP(G7733,'Tipo de carga'!A:A,'Tipo de carga'!B:B))</f>
        <v>Autoabasto</v>
      </c>
      <c r="L7733" s="37">
        <f t="shared" si="2"/>
        <v>49</v>
      </c>
      <c r="M7733" s="37">
        <f t="shared" si="3"/>
        <v>4</v>
      </c>
      <c r="N7733" s="37">
        <f t="shared" si="4"/>
        <v>12</v>
      </c>
      <c r="O7733" s="37" t="str">
        <f t="array" ref="O7733">IFERROR(XLOOKUP(K7733,'Tipo de carga'!B:B,'Tipo de carga'!C:C))</f>
        <v>Diesel</v>
      </c>
    </row>
    <row r="7734">
      <c r="A7734" s="36">
        <v>1759.0</v>
      </c>
      <c r="B7734" s="37" t="str">
        <f t="array" ref="B7734">IFERROR(XLOOKUP(A7734,'Asignacion Dic'!A:A,'Asignacion Dic'!C:C))</f>
        <v>Liverpool Local</v>
      </c>
      <c r="C7734" s="37" t="str">
        <f t="array" ref="C7734">IFERROR(XLOOKUP(A7734,'Asignacion Dic'!A:A,'Asignacion Dic'!B:B))</f>
        <v>EC-01</v>
      </c>
      <c r="D7734" s="38">
        <v>45630.70269675926</v>
      </c>
      <c r="E7734" s="36" t="s">
        <v>618</v>
      </c>
      <c r="F7734" s="37" t="str">
        <f t="array" ref="F7734">IFERROR(XLOOKUP(E7734,Operadores!A:A,Operadores!B:B))</f>
        <v>GORHUG</v>
      </c>
      <c r="G7734" s="36" t="s">
        <v>72</v>
      </c>
      <c r="H7734" s="39">
        <v>19.2900000000001</v>
      </c>
      <c r="I7734" s="40">
        <v>512.0</v>
      </c>
      <c r="J7734" s="41">
        <f t="shared" si="5"/>
        <v>9876.48</v>
      </c>
      <c r="K7734" s="37" t="str">
        <f t="array" ref="K7734">IFERROR(XLOOKUP(G7734,'Tipo de carga'!A:A,'Tipo de carga'!B:B))</f>
        <v>Autoabasto</v>
      </c>
      <c r="L7734" s="37">
        <f t="shared" si="2"/>
        <v>49</v>
      </c>
      <c r="M7734" s="37">
        <f t="shared" si="3"/>
        <v>4</v>
      </c>
      <c r="N7734" s="37">
        <f t="shared" si="4"/>
        <v>12</v>
      </c>
      <c r="O7734" s="37" t="str">
        <f t="array" ref="O7734">IFERROR(XLOOKUP(K7734,'Tipo de carga'!B:B,'Tipo de carga'!C:C))</f>
        <v>Diesel</v>
      </c>
    </row>
    <row r="7735">
      <c r="A7735" s="36">
        <v>1874.0</v>
      </c>
      <c r="B7735" s="37" t="str">
        <f t="array" ref="B7735">IFERROR(XLOOKUP(A7735,'Asignacion Dic'!A:A,'Asignacion Dic'!C:C))</f>
        <v>Circuitos</v>
      </c>
      <c r="C7735" s="37" t="str">
        <f t="array" ref="C7735">IFERROR(XLOOKUP(A7735,'Asignacion Dic'!A:A,'Asignacion Dic'!B:B))</f>
        <v>EC-03</v>
      </c>
      <c r="D7735" s="38">
        <v>45630.695393518516</v>
      </c>
      <c r="E7735" s="36" t="s">
        <v>588</v>
      </c>
      <c r="F7735" s="37" t="str">
        <f t="array" ref="F7735">IFERROR(XLOOKUP(E7735,Operadores!A:A,Operadores!B:B))</f>
        <v>CONMAU</v>
      </c>
      <c r="G7735" s="36" t="s">
        <v>72</v>
      </c>
      <c r="H7735" s="39">
        <v>19.2900000000001</v>
      </c>
      <c r="I7735" s="40">
        <v>81.0</v>
      </c>
      <c r="J7735" s="41">
        <f t="shared" si="5"/>
        <v>1562.49</v>
      </c>
      <c r="K7735" s="37" t="str">
        <f t="array" ref="K7735">IFERROR(XLOOKUP(G7735,'Tipo de carga'!A:A,'Tipo de carga'!B:B))</f>
        <v>Autoabasto</v>
      </c>
      <c r="L7735" s="37">
        <f t="shared" si="2"/>
        <v>49</v>
      </c>
      <c r="M7735" s="37">
        <f t="shared" si="3"/>
        <v>4</v>
      </c>
      <c r="N7735" s="37">
        <f t="shared" si="4"/>
        <v>12</v>
      </c>
      <c r="O7735" s="37" t="str">
        <f t="array" ref="O7735">IFERROR(XLOOKUP(K7735,'Tipo de carga'!B:B,'Tipo de carga'!C:C))</f>
        <v>Diesel</v>
      </c>
    </row>
    <row r="7736">
      <c r="A7736" s="36">
        <v>1949.0</v>
      </c>
      <c r="B7736" s="37" t="str">
        <f t="array" ref="B7736">IFERROR(XLOOKUP(A7736,'Asignacion Dic'!A:A,'Asignacion Dic'!C:C))</f>
        <v>MeLi asignado SD</v>
      </c>
      <c r="C7736" s="37" t="str">
        <f t="array" ref="C7736">IFERROR(XLOOKUP(A7736,'Asignacion Dic'!A:A,'Asignacion Dic'!B:B))</f>
        <v>EC-05</v>
      </c>
      <c r="D7736" s="38">
        <v>45630.691099537034</v>
      </c>
      <c r="E7736" s="36" t="s">
        <v>170</v>
      </c>
      <c r="F7736" s="37" t="str">
        <f t="array" ref="F7736">IFERROR(XLOOKUP(E7736,Operadores!A:A,Operadores!B:B))</f>
        <v>MIRISR</v>
      </c>
      <c r="G7736" s="36" t="s">
        <v>72</v>
      </c>
      <c r="H7736" s="39">
        <v>19.2900000000001</v>
      </c>
      <c r="I7736" s="40">
        <v>312.0</v>
      </c>
      <c r="J7736" s="41">
        <f t="shared" si="5"/>
        <v>6018.48</v>
      </c>
      <c r="K7736" s="37" t="str">
        <f t="array" ref="K7736">IFERROR(XLOOKUP(G7736,'Tipo de carga'!A:A,'Tipo de carga'!B:B))</f>
        <v>Autoabasto</v>
      </c>
      <c r="L7736" s="37">
        <f t="shared" si="2"/>
        <v>49</v>
      </c>
      <c r="M7736" s="37">
        <f t="shared" si="3"/>
        <v>4</v>
      </c>
      <c r="N7736" s="37">
        <f t="shared" si="4"/>
        <v>12</v>
      </c>
      <c r="O7736" s="37" t="str">
        <f t="array" ref="O7736">IFERROR(XLOOKUP(K7736,'Tipo de carga'!B:B,'Tipo de carga'!C:C))</f>
        <v>Diesel</v>
      </c>
    </row>
    <row r="7737">
      <c r="A7737" s="36">
        <v>1741.0</v>
      </c>
      <c r="B7737" s="37" t="str">
        <f t="array" ref="B7737">IFERROR(XLOOKUP(A7737,'Asignacion Dic'!A:A,'Asignacion Dic'!C:C))</f>
        <v>Hisense</v>
      </c>
      <c r="C7737" s="37" t="str">
        <f t="array" ref="C7737">IFERROR(XLOOKUP(A7737,'Asignacion Dic'!A:A,'Asignacion Dic'!B:B))</f>
        <v>EC-03</v>
      </c>
      <c r="D7737" s="38">
        <v>45630.68466435185</v>
      </c>
      <c r="E7737" s="36" t="s">
        <v>76</v>
      </c>
      <c r="F7737" s="37" t="str">
        <f t="array" ref="F7737">IFERROR(XLOOKUP(E7737,Operadores!A:A,Operadores!B:B))</f>
        <v>GALSA</v>
      </c>
      <c r="G7737" s="36" t="s">
        <v>72</v>
      </c>
      <c r="H7737" s="39">
        <v>19.2900000000001</v>
      </c>
      <c r="I7737" s="40">
        <v>345.0</v>
      </c>
      <c r="J7737" s="41">
        <f t="shared" si="5"/>
        <v>6655.05</v>
      </c>
      <c r="K7737" s="37" t="str">
        <f t="array" ref="K7737">IFERROR(XLOOKUP(G7737,'Tipo de carga'!A:A,'Tipo de carga'!B:B))</f>
        <v>Autoabasto</v>
      </c>
      <c r="L7737" s="37">
        <f t="shared" si="2"/>
        <v>49</v>
      </c>
      <c r="M7737" s="37">
        <f t="shared" si="3"/>
        <v>4</v>
      </c>
      <c r="N7737" s="37">
        <f t="shared" si="4"/>
        <v>12</v>
      </c>
      <c r="O7737" s="37" t="str">
        <f t="array" ref="O7737">IFERROR(XLOOKUP(K7737,'Tipo de carga'!B:B,'Tipo de carga'!C:C))</f>
        <v>Diesel</v>
      </c>
    </row>
    <row r="7738">
      <c r="A7738" s="36">
        <v>1946.0</v>
      </c>
      <c r="B7738" s="37" t="str">
        <f t="array" ref="B7738">IFERROR(XLOOKUP(A7738,'Asignacion Dic'!A:A,'Asignacion Dic'!C:C))</f>
        <v>MeLi asignado SD</v>
      </c>
      <c r="C7738" s="37" t="str">
        <f t="array" ref="C7738">IFERROR(XLOOKUP(A7738,'Asignacion Dic'!A:A,'Asignacion Dic'!B:B))</f>
        <v>EC-05</v>
      </c>
      <c r="D7738" s="38">
        <v>45630.677094907405</v>
      </c>
      <c r="E7738" s="36" t="s">
        <v>183</v>
      </c>
      <c r="F7738" s="37" t="str">
        <f t="array" ref="F7738">IFERROR(XLOOKUP(E7738,Operadores!A:A,Operadores!B:B))</f>
        <v>VARJUAX</v>
      </c>
      <c r="G7738" s="36" t="s">
        <v>72</v>
      </c>
      <c r="H7738" s="39">
        <v>19.2900000000001</v>
      </c>
      <c r="I7738" s="40">
        <v>368.0</v>
      </c>
      <c r="J7738" s="41">
        <f t="shared" si="5"/>
        <v>7098.72</v>
      </c>
      <c r="K7738" s="37" t="str">
        <f t="array" ref="K7738">IFERROR(XLOOKUP(G7738,'Tipo de carga'!A:A,'Tipo de carga'!B:B))</f>
        <v>Autoabasto</v>
      </c>
      <c r="L7738" s="37">
        <f t="shared" si="2"/>
        <v>49</v>
      </c>
      <c r="M7738" s="37">
        <f t="shared" si="3"/>
        <v>4</v>
      </c>
      <c r="N7738" s="37">
        <f t="shared" si="4"/>
        <v>12</v>
      </c>
      <c r="O7738" s="37" t="str">
        <f t="array" ref="O7738">IFERROR(XLOOKUP(K7738,'Tipo de carga'!B:B,'Tipo de carga'!C:C))</f>
        <v>Diesel</v>
      </c>
    </row>
    <row r="7739">
      <c r="A7739" s="36">
        <v>2023.0</v>
      </c>
      <c r="B7739" s="37" t="str">
        <f t="array" ref="B7739">IFERROR(XLOOKUP(A7739,'Asignacion Dic'!A:A,'Asignacion Dic'!C:C))</f>
        <v>MeLi Asignado TD</v>
      </c>
      <c r="C7739" s="37" t="str">
        <f t="array" ref="C7739">IFERROR(XLOOKUP(A7739,'Asignacion Dic'!A:A,'Asignacion Dic'!B:B))</f>
        <v>EC-05</v>
      </c>
      <c r="D7739" s="38">
        <v>45630.6716087963</v>
      </c>
      <c r="E7739" s="36" t="s">
        <v>327</v>
      </c>
      <c r="F7739" s="37" t="str">
        <f t="array" ref="F7739">IFERROR(XLOOKUP(E7739,Operadores!A:A,Operadores!B:B))</f>
        <v>ESCSAU</v>
      </c>
      <c r="G7739" s="36" t="s">
        <v>72</v>
      </c>
      <c r="H7739" s="39">
        <v>19.2900000000001</v>
      </c>
      <c r="I7739" s="40">
        <v>504.0</v>
      </c>
      <c r="J7739" s="41">
        <f t="shared" si="5"/>
        <v>9722.16</v>
      </c>
      <c r="K7739" s="37" t="str">
        <f t="array" ref="K7739">IFERROR(XLOOKUP(G7739,'Tipo de carga'!A:A,'Tipo de carga'!B:B))</f>
        <v>Autoabasto</v>
      </c>
      <c r="L7739" s="37">
        <f t="shared" si="2"/>
        <v>49</v>
      </c>
      <c r="M7739" s="37">
        <f t="shared" si="3"/>
        <v>4</v>
      </c>
      <c r="N7739" s="37">
        <f t="shared" si="4"/>
        <v>12</v>
      </c>
      <c r="O7739" s="37" t="str">
        <f t="array" ref="O7739">IFERROR(XLOOKUP(K7739,'Tipo de carga'!B:B,'Tipo de carga'!C:C))</f>
        <v>Diesel</v>
      </c>
    </row>
    <row r="7740">
      <c r="A7740" s="36">
        <v>1849.0</v>
      </c>
      <c r="B7740" s="37" t="str">
        <f t="array" ref="B7740">IFERROR(XLOOKUP(A7740,'Asignacion Dic'!A:A,'Asignacion Dic'!C:C))</f>
        <v>Circuitos</v>
      </c>
      <c r="C7740" s="37" t="str">
        <f t="array" ref="C7740">IFERROR(XLOOKUP(A7740,'Asignacion Dic'!A:A,'Asignacion Dic'!B:B))</f>
        <v>EC-03</v>
      </c>
      <c r="D7740" s="38">
        <v>45630.66777777778</v>
      </c>
      <c r="E7740" s="36" t="s">
        <v>528</v>
      </c>
      <c r="F7740" s="37" t="str">
        <f t="array" ref="F7740">IFERROR(XLOOKUP(E7740,Operadores!A:A,Operadores!B:B))</f>
        <v>GOMJOV</v>
      </c>
      <c r="G7740" s="36" t="s">
        <v>72</v>
      </c>
      <c r="H7740" s="39">
        <v>19.2900000000001</v>
      </c>
      <c r="I7740" s="40">
        <v>672.0</v>
      </c>
      <c r="J7740" s="41">
        <f t="shared" si="5"/>
        <v>12962.88</v>
      </c>
      <c r="K7740" s="37" t="str">
        <f t="array" ref="K7740">IFERROR(XLOOKUP(G7740,'Tipo de carga'!A:A,'Tipo de carga'!B:B))</f>
        <v>Autoabasto</v>
      </c>
      <c r="L7740" s="37">
        <f t="shared" si="2"/>
        <v>49</v>
      </c>
      <c r="M7740" s="37">
        <f t="shared" si="3"/>
        <v>4</v>
      </c>
      <c r="N7740" s="37">
        <f t="shared" si="4"/>
        <v>12</v>
      </c>
      <c r="O7740" s="37" t="str">
        <f t="array" ref="O7740">IFERROR(XLOOKUP(K7740,'Tipo de carga'!B:B,'Tipo de carga'!C:C))</f>
        <v>Diesel</v>
      </c>
    </row>
    <row r="7741">
      <c r="A7741" s="36">
        <v>2010.0</v>
      </c>
      <c r="B7741" s="37" t="str">
        <f t="array" ref="B7741">IFERROR(XLOOKUP(A7741,'Asignacion Dic'!A:A,'Asignacion Dic'!C:C))</f>
        <v>MeLi asignado SD</v>
      </c>
      <c r="C7741" s="37" t="str">
        <f t="array" ref="C7741">IFERROR(XLOOKUP(A7741,'Asignacion Dic'!A:A,'Asignacion Dic'!B:B))</f>
        <v>EC-05</v>
      </c>
      <c r="D7741" s="38">
        <v>45630.65765046296</v>
      </c>
      <c r="E7741" s="36" t="s">
        <v>194</v>
      </c>
      <c r="F7741" s="37" t="str">
        <f t="array" ref="F7741">IFERROR(XLOOKUP(E7741,Operadores!A:A,Operadores!B:B))</f>
        <v>CHAJE</v>
      </c>
      <c r="G7741" s="36" t="s">
        <v>72</v>
      </c>
      <c r="H7741" s="39">
        <v>19.2900000000001</v>
      </c>
      <c r="I7741" s="40">
        <v>321.0</v>
      </c>
      <c r="J7741" s="41">
        <f t="shared" si="5"/>
        <v>6192.09</v>
      </c>
      <c r="K7741" s="37" t="str">
        <f t="array" ref="K7741">IFERROR(XLOOKUP(G7741,'Tipo de carga'!A:A,'Tipo de carga'!B:B))</f>
        <v>Autoabasto</v>
      </c>
      <c r="L7741" s="37">
        <f t="shared" si="2"/>
        <v>49</v>
      </c>
      <c r="M7741" s="37">
        <f t="shared" si="3"/>
        <v>4</v>
      </c>
      <c r="N7741" s="37">
        <f t="shared" si="4"/>
        <v>12</v>
      </c>
      <c r="O7741" s="37" t="str">
        <f t="array" ref="O7741">IFERROR(XLOOKUP(K7741,'Tipo de carga'!B:B,'Tipo de carga'!C:C))</f>
        <v>Diesel</v>
      </c>
    </row>
    <row r="7742">
      <c r="A7742" s="36">
        <v>1937.0</v>
      </c>
      <c r="B7742" s="37" t="str">
        <f t="array" ref="B7742">IFERROR(XLOOKUP(A7742,'Asignacion Dic'!A:A,'Asignacion Dic'!C:C))</f>
        <v>MeLi asignado SD</v>
      </c>
      <c r="C7742" s="37" t="str">
        <f t="array" ref="C7742">IFERROR(XLOOKUP(A7742,'Asignacion Dic'!A:A,'Asignacion Dic'!B:B))</f>
        <v>EC-05</v>
      </c>
      <c r="D7742" s="38">
        <v>45630.651284722226</v>
      </c>
      <c r="E7742" s="36" t="s">
        <v>407</v>
      </c>
      <c r="F7742" s="37" t="str">
        <f t="array" ref="F7742">IFERROR(XLOOKUP(E7742,Operadores!A:A,Operadores!B:B))</f>
        <v>BENMAX</v>
      </c>
      <c r="G7742" s="36" t="s">
        <v>72</v>
      </c>
      <c r="H7742" s="39">
        <v>19.2900000000001</v>
      </c>
      <c r="I7742" s="40">
        <v>356.0</v>
      </c>
      <c r="J7742" s="41">
        <f t="shared" si="5"/>
        <v>6867.24</v>
      </c>
      <c r="K7742" s="37" t="str">
        <f t="array" ref="K7742">IFERROR(XLOOKUP(G7742,'Tipo de carga'!A:A,'Tipo de carga'!B:B))</f>
        <v>Autoabasto</v>
      </c>
      <c r="L7742" s="37">
        <f t="shared" si="2"/>
        <v>49</v>
      </c>
      <c r="M7742" s="37">
        <f t="shared" si="3"/>
        <v>4</v>
      </c>
      <c r="N7742" s="37">
        <f t="shared" si="4"/>
        <v>12</v>
      </c>
      <c r="O7742" s="37" t="str">
        <f t="array" ref="O7742">IFERROR(XLOOKUP(K7742,'Tipo de carga'!B:B,'Tipo de carga'!C:C))</f>
        <v>Diesel</v>
      </c>
    </row>
    <row r="7743">
      <c r="A7743" s="36">
        <v>2038.0</v>
      </c>
      <c r="B7743" s="37" t="str">
        <f t="array" ref="B7743">IFERROR(XLOOKUP(A7743,'Asignacion Dic'!A:A,'Asignacion Dic'!C:C))</f>
        <v>PISA Gdl</v>
      </c>
      <c r="C7743" s="37" t="str">
        <f t="array" ref="C7743">IFERROR(XLOOKUP(A7743,'Asignacion Dic'!A:A,'Asignacion Dic'!B:B))</f>
        <v>EC-06</v>
      </c>
      <c r="D7743" s="38">
        <v>45630.64020833333</v>
      </c>
      <c r="E7743" s="36" t="s">
        <v>424</v>
      </c>
      <c r="F7743" s="37" t="str">
        <f t="array" ref="F7743">IFERROR(XLOOKUP(E7743,Operadores!A:A,Operadores!B:B))</f>
        <v>BENMAX01</v>
      </c>
      <c r="G7743" s="36" t="s">
        <v>72</v>
      </c>
      <c r="H7743" s="39">
        <v>19.2900000000001</v>
      </c>
      <c r="I7743" s="40">
        <v>66.0</v>
      </c>
      <c r="J7743" s="41">
        <f t="shared" si="5"/>
        <v>1273.14</v>
      </c>
      <c r="K7743" s="37" t="str">
        <f t="array" ref="K7743">IFERROR(XLOOKUP(G7743,'Tipo de carga'!A:A,'Tipo de carga'!B:B))</f>
        <v>Autoabasto</v>
      </c>
      <c r="L7743" s="37">
        <f t="shared" si="2"/>
        <v>49</v>
      </c>
      <c r="M7743" s="37">
        <f t="shared" si="3"/>
        <v>4</v>
      </c>
      <c r="N7743" s="37">
        <f t="shared" si="4"/>
        <v>12</v>
      </c>
      <c r="O7743" s="37" t="str">
        <f t="array" ref="O7743">IFERROR(XLOOKUP(K7743,'Tipo de carga'!B:B,'Tipo de carga'!C:C))</f>
        <v>Diesel</v>
      </c>
    </row>
    <row r="7744">
      <c r="A7744" s="36">
        <v>1961.0</v>
      </c>
      <c r="B7744" s="37" t="str">
        <f t="array" ref="B7744">IFERROR(XLOOKUP(A7744,'Asignacion Dic'!A:A,'Asignacion Dic'!C:C))</f>
        <v>MeLi asignado SD</v>
      </c>
      <c r="C7744" s="37" t="str">
        <f t="array" ref="C7744">IFERROR(XLOOKUP(A7744,'Asignacion Dic'!A:A,'Asignacion Dic'!B:B))</f>
        <v>EC-05</v>
      </c>
      <c r="D7744" s="38">
        <v>45630.63795138889</v>
      </c>
      <c r="E7744" s="36" t="s">
        <v>196</v>
      </c>
      <c r="F7744" s="37" t="str">
        <f t="array" ref="F7744">IFERROR(XLOOKUP(E7744,Operadores!A:A,Operadores!B:B))</f>
        <v>HERJOS07</v>
      </c>
      <c r="G7744" s="36" t="s">
        <v>72</v>
      </c>
      <c r="H7744" s="39">
        <v>19.2900000000001</v>
      </c>
      <c r="I7744" s="40">
        <v>355.0</v>
      </c>
      <c r="J7744" s="41">
        <f t="shared" si="5"/>
        <v>6847.95</v>
      </c>
      <c r="K7744" s="37" t="str">
        <f t="array" ref="K7744">IFERROR(XLOOKUP(G7744,'Tipo de carga'!A:A,'Tipo de carga'!B:B))</f>
        <v>Autoabasto</v>
      </c>
      <c r="L7744" s="37">
        <f t="shared" si="2"/>
        <v>49</v>
      </c>
      <c r="M7744" s="37">
        <f t="shared" si="3"/>
        <v>4</v>
      </c>
      <c r="N7744" s="37">
        <f t="shared" si="4"/>
        <v>12</v>
      </c>
      <c r="O7744" s="37" t="str">
        <f t="array" ref="O7744">IFERROR(XLOOKUP(K7744,'Tipo de carga'!B:B,'Tipo de carga'!C:C))</f>
        <v>Diesel</v>
      </c>
    </row>
    <row r="7745">
      <c r="A7745" s="36">
        <v>1991.0</v>
      </c>
      <c r="B7745" s="37" t="str">
        <f t="array" ref="B7745">IFERROR(XLOOKUP(A7745,'Asignacion Dic'!A:A,'Asignacion Dic'!C:C))</f>
        <v>MeLi Dedicado Merida</v>
      </c>
      <c r="C7745" s="37" t="str">
        <f t="array" ref="C7745">IFERROR(XLOOKUP(A7745,'Asignacion Dic'!A:A,'Asignacion Dic'!B:B))</f>
        <v>EC-05</v>
      </c>
      <c r="D7745" s="38">
        <v>45630.622824074075</v>
      </c>
      <c r="E7745" s="36" t="s">
        <v>204</v>
      </c>
      <c r="F7745" s="37" t="str">
        <f t="array" ref="F7745">IFERROR(XLOOKUP(E7745,Operadores!A:A,Operadores!B:B))</f>
        <v>AGUARM</v>
      </c>
      <c r="G7745" s="36" t="s">
        <v>72</v>
      </c>
      <c r="H7745" s="39">
        <v>19.2900000000001</v>
      </c>
      <c r="I7745" s="40">
        <v>279.0</v>
      </c>
      <c r="J7745" s="41">
        <f t="shared" si="5"/>
        <v>5381.91</v>
      </c>
      <c r="K7745" s="37" t="str">
        <f t="array" ref="K7745">IFERROR(XLOOKUP(G7745,'Tipo de carga'!A:A,'Tipo de carga'!B:B))</f>
        <v>Autoabasto</v>
      </c>
      <c r="L7745" s="37">
        <f t="shared" si="2"/>
        <v>49</v>
      </c>
      <c r="M7745" s="37">
        <f t="shared" si="3"/>
        <v>4</v>
      </c>
      <c r="N7745" s="37">
        <f t="shared" si="4"/>
        <v>12</v>
      </c>
      <c r="O7745" s="37" t="str">
        <f t="array" ref="O7745">IFERROR(XLOOKUP(K7745,'Tipo de carga'!B:B,'Tipo de carga'!C:C))</f>
        <v>Diesel</v>
      </c>
    </row>
    <row r="7746">
      <c r="A7746" s="36">
        <v>2047.0</v>
      </c>
      <c r="B7746" s="37" t="str">
        <f t="array" ref="B7746">IFERROR(XLOOKUP(A7746,'Asignacion Dic'!A:A,'Asignacion Dic'!C:C))</f>
        <v>Liverpool Local</v>
      </c>
      <c r="C7746" s="37" t="str">
        <f t="array" ref="C7746">IFERROR(XLOOKUP(A7746,'Asignacion Dic'!A:A,'Asignacion Dic'!B:B))</f>
        <v>EC-01</v>
      </c>
      <c r="D7746" s="38">
        <v>45630.61277777778</v>
      </c>
      <c r="E7746" s="36" t="s">
        <v>176</v>
      </c>
      <c r="F7746" s="37" t="str">
        <f t="array" ref="F7746">IFERROR(XLOOKUP(E7746,Operadores!A:A,Operadores!B:B))</f>
        <v>GONCES</v>
      </c>
      <c r="G7746" s="36" t="s">
        <v>72</v>
      </c>
      <c r="H7746" s="39">
        <v>19.2900000000001</v>
      </c>
      <c r="I7746" s="40">
        <v>564.0</v>
      </c>
      <c r="J7746" s="41">
        <f t="shared" si="5"/>
        <v>10879.56</v>
      </c>
      <c r="K7746" s="37" t="str">
        <f t="array" ref="K7746">IFERROR(XLOOKUP(G7746,'Tipo de carga'!A:A,'Tipo de carga'!B:B))</f>
        <v>Autoabasto</v>
      </c>
      <c r="L7746" s="37">
        <f t="shared" si="2"/>
        <v>49</v>
      </c>
      <c r="M7746" s="37">
        <f t="shared" si="3"/>
        <v>4</v>
      </c>
      <c r="N7746" s="37">
        <f t="shared" si="4"/>
        <v>12</v>
      </c>
      <c r="O7746" s="37" t="str">
        <f t="array" ref="O7746">IFERROR(XLOOKUP(K7746,'Tipo de carga'!B:B,'Tipo de carga'!C:C))</f>
        <v>Diesel</v>
      </c>
    </row>
    <row r="7747">
      <c r="A7747" s="36">
        <v>1950.0</v>
      </c>
      <c r="B7747" s="37" t="str">
        <f t="array" ref="B7747">IFERROR(XLOOKUP(A7747,'Asignacion Dic'!A:A,'Asignacion Dic'!C:C))</f>
        <v>MeLi asignado SD</v>
      </c>
      <c r="C7747" s="37" t="str">
        <f t="array" ref="C7747">IFERROR(XLOOKUP(A7747,'Asignacion Dic'!A:A,'Asignacion Dic'!B:B))</f>
        <v>EC-05</v>
      </c>
      <c r="D7747" s="38">
        <v>45630.59390046296</v>
      </c>
      <c r="E7747" s="36" t="s">
        <v>156</v>
      </c>
      <c r="F7747" s="37" t="str">
        <f t="array" ref="F7747">IFERROR(XLOOKUP(E7747,Operadores!A:A,Operadores!B:B))</f>
        <v>CCEO</v>
      </c>
      <c r="G7747" s="36" t="s">
        <v>72</v>
      </c>
      <c r="H7747" s="39">
        <v>19.2900000000001</v>
      </c>
      <c r="I7747" s="40">
        <v>8.0</v>
      </c>
      <c r="J7747" s="41">
        <f t="shared" si="5"/>
        <v>154.32</v>
      </c>
      <c r="K7747" s="37" t="str">
        <f t="array" ref="K7747">IFERROR(XLOOKUP(G7747,'Tipo de carga'!A:A,'Tipo de carga'!B:B))</f>
        <v>Autoabasto</v>
      </c>
      <c r="L7747" s="37">
        <f t="shared" si="2"/>
        <v>49</v>
      </c>
      <c r="M7747" s="37">
        <f t="shared" si="3"/>
        <v>4</v>
      </c>
      <c r="N7747" s="37">
        <f t="shared" si="4"/>
        <v>12</v>
      </c>
      <c r="O7747" s="37" t="str">
        <f t="array" ref="O7747">IFERROR(XLOOKUP(K7747,'Tipo de carga'!B:B,'Tipo de carga'!C:C))</f>
        <v>Diesel</v>
      </c>
    </row>
    <row r="7748">
      <c r="A7748" s="36">
        <v>1934.0</v>
      </c>
      <c r="B7748" s="37" t="str">
        <f t="array" ref="B7748">IFERROR(XLOOKUP(A7748,'Asignacion Dic'!A:A,'Asignacion Dic'!C:C))</f>
        <v>Circuitos</v>
      </c>
      <c r="C7748" s="37" t="str">
        <f t="array" ref="C7748">IFERROR(XLOOKUP(A7748,'Asignacion Dic'!A:A,'Asignacion Dic'!B:B))</f>
        <v>EC-03</v>
      </c>
      <c r="D7748" s="38">
        <v>45630.588483796295</v>
      </c>
      <c r="E7748" s="36" t="s">
        <v>272</v>
      </c>
      <c r="F7748" s="37" t="str">
        <f t="array" ref="F7748">IFERROR(XLOOKUP(E7748,Operadores!A:A,Operadores!B:B))</f>
        <v>AVIEN</v>
      </c>
      <c r="G7748" s="36" t="s">
        <v>72</v>
      </c>
      <c r="H7748" s="39">
        <v>19.2900000000001</v>
      </c>
      <c r="I7748" s="40">
        <v>437.0</v>
      </c>
      <c r="J7748" s="41">
        <f t="shared" si="5"/>
        <v>8429.73</v>
      </c>
      <c r="K7748" s="37" t="str">
        <f t="array" ref="K7748">IFERROR(XLOOKUP(G7748,'Tipo de carga'!A:A,'Tipo de carga'!B:B))</f>
        <v>Autoabasto</v>
      </c>
      <c r="L7748" s="37">
        <f t="shared" si="2"/>
        <v>49</v>
      </c>
      <c r="M7748" s="37">
        <f t="shared" si="3"/>
        <v>4</v>
      </c>
      <c r="N7748" s="37">
        <f t="shared" si="4"/>
        <v>12</v>
      </c>
      <c r="O7748" s="37" t="str">
        <f t="array" ref="O7748">IFERROR(XLOOKUP(K7748,'Tipo de carga'!B:B,'Tipo de carga'!C:C))</f>
        <v>Diesel</v>
      </c>
    </row>
    <row r="7749">
      <c r="A7749" s="36">
        <v>1956.0</v>
      </c>
      <c r="B7749" s="37" t="str">
        <f t="array" ref="B7749">IFERROR(XLOOKUP(A7749,'Asignacion Dic'!A:A,'Asignacion Dic'!C:C))</f>
        <v>MeLi asignado SD</v>
      </c>
      <c r="C7749" s="37" t="str">
        <f t="array" ref="C7749">IFERROR(XLOOKUP(A7749,'Asignacion Dic'!A:A,'Asignacion Dic'!B:B))</f>
        <v>EC-05</v>
      </c>
      <c r="D7749" s="38">
        <v>45630.56743055556</v>
      </c>
      <c r="E7749" s="36" t="s">
        <v>569</v>
      </c>
      <c r="F7749" s="37" t="str">
        <f t="array" ref="F7749">IFERROR(XLOOKUP(E7749,Operadores!A:A,Operadores!B:B))</f>
        <v>MUÑCEC</v>
      </c>
      <c r="G7749" s="36" t="s">
        <v>72</v>
      </c>
      <c r="H7749" s="39">
        <v>19.2900000000001</v>
      </c>
      <c r="I7749" s="40">
        <v>529.0</v>
      </c>
      <c r="J7749" s="41">
        <f t="shared" si="5"/>
        <v>10204.41</v>
      </c>
      <c r="K7749" s="37" t="str">
        <f t="array" ref="K7749">IFERROR(XLOOKUP(G7749,'Tipo de carga'!A:A,'Tipo de carga'!B:B))</f>
        <v>Autoabasto</v>
      </c>
      <c r="L7749" s="37">
        <f t="shared" si="2"/>
        <v>49</v>
      </c>
      <c r="M7749" s="37">
        <f t="shared" si="3"/>
        <v>4</v>
      </c>
      <c r="N7749" s="37">
        <f t="shared" si="4"/>
        <v>12</v>
      </c>
      <c r="O7749" s="37" t="str">
        <f t="array" ref="O7749">IFERROR(XLOOKUP(K7749,'Tipo de carga'!B:B,'Tipo de carga'!C:C))</f>
        <v>Diesel</v>
      </c>
    </row>
    <row r="7750">
      <c r="A7750" s="36">
        <v>2009.0</v>
      </c>
      <c r="B7750" s="37" t="str">
        <f t="array" ref="B7750">IFERROR(XLOOKUP(A7750,'Asignacion Dic'!A:A,'Asignacion Dic'!C:C))</f>
        <v>MeLi Dedicado Merida</v>
      </c>
      <c r="C7750" s="37" t="str">
        <f t="array" ref="C7750">IFERROR(XLOOKUP(A7750,'Asignacion Dic'!A:A,'Asignacion Dic'!B:B))</f>
        <v>EC-05</v>
      </c>
      <c r="D7750" s="38">
        <v>45630.55368055555</v>
      </c>
      <c r="E7750" s="36" t="s">
        <v>294</v>
      </c>
      <c r="F7750" s="37" t="str">
        <f t="array" ref="F7750">IFERROR(XLOOKUP(E7750,Operadores!A:A,Operadores!B:B))</f>
        <v>GONCAR01</v>
      </c>
      <c r="G7750" s="36" t="s">
        <v>72</v>
      </c>
      <c r="H7750" s="39">
        <v>19.2900000000001</v>
      </c>
      <c r="I7750" s="40">
        <v>276.0</v>
      </c>
      <c r="J7750" s="41">
        <f t="shared" si="5"/>
        <v>5324.04</v>
      </c>
      <c r="K7750" s="37" t="str">
        <f t="array" ref="K7750">IFERROR(XLOOKUP(G7750,'Tipo de carga'!A:A,'Tipo de carga'!B:B))</f>
        <v>Autoabasto</v>
      </c>
      <c r="L7750" s="37">
        <f t="shared" si="2"/>
        <v>49</v>
      </c>
      <c r="M7750" s="37">
        <f t="shared" si="3"/>
        <v>4</v>
      </c>
      <c r="N7750" s="37">
        <f t="shared" si="4"/>
        <v>12</v>
      </c>
      <c r="O7750" s="37" t="str">
        <f t="array" ref="O7750">IFERROR(XLOOKUP(K7750,'Tipo de carga'!B:B,'Tipo de carga'!C:C))</f>
        <v>Diesel</v>
      </c>
    </row>
    <row r="7751">
      <c r="A7751" s="36">
        <v>2086.0</v>
      </c>
      <c r="B7751" s="37" t="str">
        <f t="array" ref="B7751">IFERROR(XLOOKUP(A7751,'Asignacion Dic'!A:A,'Asignacion Dic'!C:C))</f>
        <v>MeLi asignado SD</v>
      </c>
      <c r="C7751" s="37" t="str">
        <f t="array" ref="C7751">IFERROR(XLOOKUP(A7751,'Asignacion Dic'!A:A,'Asignacion Dic'!B:B))</f>
        <v>EC-05</v>
      </c>
      <c r="D7751" s="38">
        <v>45630.54730324074</v>
      </c>
      <c r="E7751" s="36" t="s">
        <v>318</v>
      </c>
      <c r="F7751" s="37" t="str">
        <f t="array" ref="F7751">IFERROR(XLOOKUP(E7751,Operadores!A:A,Operadores!B:B))</f>
        <v>SOSERN</v>
      </c>
      <c r="G7751" s="36" t="s">
        <v>72</v>
      </c>
      <c r="H7751" s="39">
        <v>19.2900000000002</v>
      </c>
      <c r="I7751" s="40">
        <v>415.0</v>
      </c>
      <c r="J7751" s="41">
        <f t="shared" si="5"/>
        <v>8005.35</v>
      </c>
      <c r="K7751" s="37" t="str">
        <f t="array" ref="K7751">IFERROR(XLOOKUP(G7751,'Tipo de carga'!A:A,'Tipo de carga'!B:B))</f>
        <v>Autoabasto</v>
      </c>
      <c r="L7751" s="37">
        <f t="shared" si="2"/>
        <v>49</v>
      </c>
      <c r="M7751" s="37">
        <f t="shared" si="3"/>
        <v>4</v>
      </c>
      <c r="N7751" s="37">
        <f t="shared" si="4"/>
        <v>12</v>
      </c>
      <c r="O7751" s="37" t="str">
        <f t="array" ref="O7751">IFERROR(XLOOKUP(K7751,'Tipo de carga'!B:B,'Tipo de carga'!C:C))</f>
        <v>Diesel</v>
      </c>
    </row>
    <row r="7752">
      <c r="A7752" s="36">
        <v>2015.0</v>
      </c>
      <c r="B7752" s="37" t="str">
        <f t="array" ref="B7752">IFERROR(XLOOKUP(A7752,'Asignacion Dic'!A:A,'Asignacion Dic'!C:C))</f>
        <v>MeLi Asignado TD</v>
      </c>
      <c r="C7752" s="37" t="str">
        <f t="array" ref="C7752">IFERROR(XLOOKUP(A7752,'Asignacion Dic'!A:A,'Asignacion Dic'!B:B))</f>
        <v>EC-05</v>
      </c>
      <c r="D7752" s="38">
        <v>45630.5324537037</v>
      </c>
      <c r="E7752" s="36" t="s">
        <v>561</v>
      </c>
      <c r="F7752" s="37" t="str">
        <f t="array" ref="F7752">IFERROR(XLOOKUP(E7752,Operadores!A:A,Operadores!B:B))</f>
        <v>VILYON</v>
      </c>
      <c r="G7752" s="36" t="s">
        <v>72</v>
      </c>
      <c r="H7752" s="39">
        <v>19.2900000000002</v>
      </c>
      <c r="I7752" s="40">
        <v>383.0</v>
      </c>
      <c r="J7752" s="41">
        <f t="shared" si="5"/>
        <v>7388.07</v>
      </c>
      <c r="K7752" s="37" t="str">
        <f t="array" ref="K7752">IFERROR(XLOOKUP(G7752,'Tipo de carga'!A:A,'Tipo de carga'!B:B))</f>
        <v>Autoabasto</v>
      </c>
      <c r="L7752" s="37">
        <f t="shared" si="2"/>
        <v>49</v>
      </c>
      <c r="M7752" s="37">
        <f t="shared" si="3"/>
        <v>4</v>
      </c>
      <c r="N7752" s="37">
        <f t="shared" si="4"/>
        <v>12</v>
      </c>
      <c r="O7752" s="37" t="str">
        <f t="array" ref="O7752">IFERROR(XLOOKUP(K7752,'Tipo de carga'!B:B,'Tipo de carga'!C:C))</f>
        <v>Diesel</v>
      </c>
    </row>
    <row r="7753">
      <c r="A7753" s="36">
        <v>2018.0</v>
      </c>
      <c r="B7753" s="37" t="str">
        <f t="array" ref="B7753">IFERROR(XLOOKUP(A7753,'Asignacion Dic'!A:A,'Asignacion Dic'!C:C))</f>
        <v>MeLi Dedicado TD</v>
      </c>
      <c r="C7753" s="37" t="str">
        <f t="array" ref="C7753">IFERROR(XLOOKUP(A7753,'Asignacion Dic'!A:A,'Asignacion Dic'!B:B))</f>
        <v>EC-05</v>
      </c>
      <c r="D7753" s="38">
        <v>45630.53196759259</v>
      </c>
      <c r="E7753" s="36" t="s">
        <v>591</v>
      </c>
      <c r="F7753" s="37" t="str">
        <f t="array" ref="F7753">IFERROR(XLOOKUP(E7753,Operadores!A:A,Operadores!B:B))</f>
        <v>MACFRA</v>
      </c>
      <c r="G7753" s="36" t="s">
        <v>72</v>
      </c>
      <c r="H7753" s="39">
        <v>19.2900000000002</v>
      </c>
      <c r="I7753" s="40">
        <v>599.0</v>
      </c>
      <c r="J7753" s="41">
        <f t="shared" si="5"/>
        <v>11554.71</v>
      </c>
      <c r="K7753" s="37" t="str">
        <f t="array" ref="K7753">IFERROR(XLOOKUP(G7753,'Tipo de carga'!A:A,'Tipo de carga'!B:B))</f>
        <v>Autoabasto</v>
      </c>
      <c r="L7753" s="37">
        <f t="shared" si="2"/>
        <v>49</v>
      </c>
      <c r="M7753" s="37">
        <f t="shared" si="3"/>
        <v>4</v>
      </c>
      <c r="N7753" s="37">
        <f t="shared" si="4"/>
        <v>12</v>
      </c>
      <c r="O7753" s="37" t="str">
        <f t="array" ref="O7753">IFERROR(XLOOKUP(K7753,'Tipo de carga'!B:B,'Tipo de carga'!C:C))</f>
        <v>Diesel</v>
      </c>
    </row>
    <row r="7754">
      <c r="A7754" s="36">
        <v>2016.0</v>
      </c>
      <c r="B7754" s="37" t="str">
        <f t="array" ref="B7754">IFERROR(XLOOKUP(A7754,'Asignacion Dic'!A:A,'Asignacion Dic'!C:C))</f>
        <v>MeLi Asignado TD</v>
      </c>
      <c r="C7754" s="37" t="str">
        <f t="array" ref="C7754">IFERROR(XLOOKUP(A7754,'Asignacion Dic'!A:A,'Asignacion Dic'!B:B))</f>
        <v>EC-05</v>
      </c>
      <c r="D7754" s="38">
        <v>45630.51516203704</v>
      </c>
      <c r="E7754" s="36" t="s">
        <v>578</v>
      </c>
      <c r="F7754" s="37" t="str">
        <f t="array" ref="F7754">IFERROR(XLOOKUP(E7754,Operadores!A:A,Operadores!B:B))</f>
        <v>ASTLUI</v>
      </c>
      <c r="G7754" s="36" t="s">
        <v>72</v>
      </c>
      <c r="H7754" s="39">
        <v>19.2900000000002</v>
      </c>
      <c r="I7754" s="40">
        <v>538.0</v>
      </c>
      <c r="J7754" s="41">
        <f t="shared" si="5"/>
        <v>10378.02</v>
      </c>
      <c r="K7754" s="37" t="str">
        <f t="array" ref="K7754">IFERROR(XLOOKUP(G7754,'Tipo de carga'!A:A,'Tipo de carga'!B:B))</f>
        <v>Autoabasto</v>
      </c>
      <c r="L7754" s="37">
        <f t="shared" si="2"/>
        <v>49</v>
      </c>
      <c r="M7754" s="37">
        <f t="shared" si="3"/>
        <v>4</v>
      </c>
      <c r="N7754" s="37">
        <f t="shared" si="4"/>
        <v>12</v>
      </c>
      <c r="O7754" s="37" t="str">
        <f t="array" ref="O7754">IFERROR(XLOOKUP(K7754,'Tipo de carga'!B:B,'Tipo de carga'!C:C))</f>
        <v>Diesel</v>
      </c>
    </row>
    <row r="7755">
      <c r="A7755" s="36">
        <v>1831.0</v>
      </c>
      <c r="B7755" s="37" t="str">
        <f t="array" ref="B7755">IFERROR(XLOOKUP(A7755,'Asignacion Dic'!A:A,'Asignacion Dic'!C:C))</f>
        <v>Full Liver</v>
      </c>
      <c r="C7755" s="37" t="str">
        <f t="array" ref="C7755">IFERROR(XLOOKUP(A7755,'Asignacion Dic'!A:A,'Asignacion Dic'!B:B))</f>
        <v>EC-01</v>
      </c>
      <c r="D7755" s="38">
        <v>45630.50740740741</v>
      </c>
      <c r="E7755" s="36" t="s">
        <v>325</v>
      </c>
      <c r="F7755" s="37" t="str">
        <f t="array" ref="F7755">IFERROR(XLOOKUP(E7755,Operadores!A:A,Operadores!B:B))</f>
        <v>VELOSC</v>
      </c>
      <c r="G7755" s="36" t="s">
        <v>72</v>
      </c>
      <c r="H7755" s="39">
        <v>19.2900000000002</v>
      </c>
      <c r="I7755" s="40">
        <v>611.0</v>
      </c>
      <c r="J7755" s="41">
        <f t="shared" si="5"/>
        <v>11786.19</v>
      </c>
      <c r="K7755" s="37" t="str">
        <f t="array" ref="K7755">IFERROR(XLOOKUP(G7755,'Tipo de carga'!A:A,'Tipo de carga'!B:B))</f>
        <v>Autoabasto</v>
      </c>
      <c r="L7755" s="37">
        <f t="shared" si="2"/>
        <v>49</v>
      </c>
      <c r="M7755" s="37">
        <f t="shared" si="3"/>
        <v>4</v>
      </c>
      <c r="N7755" s="37">
        <f t="shared" si="4"/>
        <v>12</v>
      </c>
      <c r="O7755" s="37" t="str">
        <f t="array" ref="O7755">IFERROR(XLOOKUP(K7755,'Tipo de carga'!B:B,'Tipo de carga'!C:C))</f>
        <v>Diesel</v>
      </c>
    </row>
    <row r="7756">
      <c r="A7756" s="36">
        <v>1993.0</v>
      </c>
      <c r="B7756" s="37" t="str">
        <f t="array" ref="B7756">IFERROR(XLOOKUP(A7756,'Asignacion Dic'!A:A,'Asignacion Dic'!C:C))</f>
        <v>MeLi Dedicado TD</v>
      </c>
      <c r="C7756" s="37" t="str">
        <f t="array" ref="C7756">IFERROR(XLOOKUP(A7756,'Asignacion Dic'!A:A,'Asignacion Dic'!B:B))</f>
        <v>EC-05</v>
      </c>
      <c r="D7756" s="38">
        <v>45630.43613425926</v>
      </c>
      <c r="E7756" s="36" t="s">
        <v>389</v>
      </c>
      <c r="F7756" s="37" t="str">
        <f t="array" ref="F7756">IFERROR(XLOOKUP(E7756,Operadores!A:A,Operadores!B:B))</f>
        <v>CELJOS</v>
      </c>
      <c r="G7756" s="36" t="s">
        <v>72</v>
      </c>
      <c r="H7756" s="39">
        <v>19.2900000000002</v>
      </c>
      <c r="I7756" s="40">
        <v>520.0</v>
      </c>
      <c r="J7756" s="41">
        <f t="shared" si="5"/>
        <v>10030.8</v>
      </c>
      <c r="K7756" s="37" t="str">
        <f t="array" ref="K7756">IFERROR(XLOOKUP(G7756,'Tipo de carga'!A:A,'Tipo de carga'!B:B))</f>
        <v>Autoabasto</v>
      </c>
      <c r="L7756" s="37">
        <f t="shared" si="2"/>
        <v>49</v>
      </c>
      <c r="M7756" s="37">
        <f t="shared" si="3"/>
        <v>4</v>
      </c>
      <c r="N7756" s="37">
        <f t="shared" si="4"/>
        <v>12</v>
      </c>
      <c r="O7756" s="37" t="str">
        <f t="array" ref="O7756">IFERROR(XLOOKUP(K7756,'Tipo de carga'!B:B,'Tipo de carga'!C:C))</f>
        <v>Diesel</v>
      </c>
    </row>
    <row r="7757">
      <c r="A7757" s="36">
        <v>1873.0</v>
      </c>
      <c r="B7757" s="37" t="str">
        <f t="array" ref="B7757">IFERROR(XLOOKUP(A7757,'Asignacion Dic'!A:A,'Asignacion Dic'!C:C))</f>
        <v>Circuitos</v>
      </c>
      <c r="C7757" s="37" t="str">
        <f t="array" ref="C7757">IFERROR(XLOOKUP(A7757,'Asignacion Dic'!A:A,'Asignacion Dic'!B:B))</f>
        <v>EC-03</v>
      </c>
      <c r="D7757" s="38">
        <v>45630.38547453703</v>
      </c>
      <c r="E7757" s="36" t="s">
        <v>277</v>
      </c>
      <c r="F7757" s="37" t="str">
        <f t="array" ref="F7757">IFERROR(XLOOKUP(E7757,Operadores!A:A,Operadores!B:B))</f>
        <v>GUADI</v>
      </c>
      <c r="G7757" s="36" t="s">
        <v>72</v>
      </c>
      <c r="H7757" s="39">
        <v>19.2900000000002</v>
      </c>
      <c r="I7757" s="40">
        <v>572.0</v>
      </c>
      <c r="J7757" s="41">
        <f t="shared" si="5"/>
        <v>11033.88</v>
      </c>
      <c r="K7757" s="37" t="str">
        <f t="array" ref="K7757">IFERROR(XLOOKUP(G7757,'Tipo de carga'!A:A,'Tipo de carga'!B:B))</f>
        <v>Autoabasto</v>
      </c>
      <c r="L7757" s="37">
        <f t="shared" si="2"/>
        <v>49</v>
      </c>
      <c r="M7757" s="37">
        <f t="shared" si="3"/>
        <v>4</v>
      </c>
      <c r="N7757" s="37">
        <f t="shared" si="4"/>
        <v>12</v>
      </c>
      <c r="O7757" s="37" t="str">
        <f t="array" ref="O7757">IFERROR(XLOOKUP(K7757,'Tipo de carga'!B:B,'Tipo de carga'!C:C))</f>
        <v>Diesel</v>
      </c>
    </row>
    <row r="7758">
      <c r="A7758" s="36">
        <v>1812.0</v>
      </c>
      <c r="B7758" s="37" t="str">
        <f t="array" ref="B7758">IFERROR(XLOOKUP(A7758,'Asignacion Dic'!A:A,'Asignacion Dic'!C:C))</f>
        <v>Patieros sucursal</v>
      </c>
      <c r="C7758" s="37" t="str">
        <f t="array" ref="C7758">IFERROR(XLOOKUP(A7758,'Asignacion Dic'!A:A,'Asignacion Dic'!B:B))</f>
        <v>EC-03</v>
      </c>
      <c r="D7758" s="38">
        <v>45630.38138888889</v>
      </c>
      <c r="E7758" s="36" t="s">
        <v>167</v>
      </c>
      <c r="F7758" s="37" t="str">
        <f t="array" ref="F7758">IFERROR(XLOOKUP(E7758,Operadores!A:A,Operadores!B:B))</f>
        <v>REYVI01</v>
      </c>
      <c r="G7758" s="36" t="s">
        <v>72</v>
      </c>
      <c r="H7758" s="39">
        <v>19.2900000000002</v>
      </c>
      <c r="I7758" s="40">
        <v>279.0</v>
      </c>
      <c r="J7758" s="41">
        <f t="shared" si="5"/>
        <v>5381.91</v>
      </c>
      <c r="K7758" s="37" t="str">
        <f t="array" ref="K7758">IFERROR(XLOOKUP(G7758,'Tipo de carga'!A:A,'Tipo de carga'!B:B))</f>
        <v>Autoabasto</v>
      </c>
      <c r="L7758" s="37">
        <f t="shared" si="2"/>
        <v>49</v>
      </c>
      <c r="M7758" s="37">
        <f t="shared" si="3"/>
        <v>4</v>
      </c>
      <c r="N7758" s="37">
        <f t="shared" si="4"/>
        <v>12</v>
      </c>
      <c r="O7758" s="37" t="str">
        <f t="array" ref="O7758">IFERROR(XLOOKUP(K7758,'Tipo de carga'!B:B,'Tipo de carga'!C:C))</f>
        <v>Diesel</v>
      </c>
    </row>
    <row r="7759">
      <c r="A7759" s="36" t="s">
        <v>187</v>
      </c>
      <c r="B7759" s="37" t="str">
        <f t="array" ref="B7759">IFERROR(XLOOKUP(A7759,'Asignacion Dic'!A:A,'Asignacion Dic'!C:C))</f>
        <v/>
      </c>
      <c r="C7759" s="37" t="str">
        <f t="array" ref="C7759">IFERROR(XLOOKUP(A7759,'Asignacion Dic'!A:A,'Asignacion Dic'!B:B))</f>
        <v/>
      </c>
      <c r="D7759" s="38">
        <v>45630.35818287037</v>
      </c>
      <c r="E7759" s="36" t="s">
        <v>69</v>
      </c>
      <c r="F7759" s="37" t="str">
        <f t="array" ref="F7759">IFERROR(XLOOKUP(E7759,Operadores!A:A,Operadores!B:B))</f>
        <v>MTTO</v>
      </c>
      <c r="G7759" s="36" t="s">
        <v>72</v>
      </c>
      <c r="H7759" s="39">
        <v>19.2900000000002</v>
      </c>
      <c r="I7759" s="40">
        <v>20.0</v>
      </c>
      <c r="J7759" s="41">
        <f t="shared" si="5"/>
        <v>385.8</v>
      </c>
      <c r="K7759" s="37" t="str">
        <f t="array" ref="K7759">IFERROR(XLOOKUP(G7759,'Tipo de carga'!A:A,'Tipo de carga'!B:B))</f>
        <v>Autoabasto</v>
      </c>
      <c r="L7759" s="37">
        <f t="shared" si="2"/>
        <v>49</v>
      </c>
      <c r="M7759" s="37">
        <f t="shared" si="3"/>
        <v>4</v>
      </c>
      <c r="N7759" s="37">
        <f t="shared" si="4"/>
        <v>12</v>
      </c>
      <c r="O7759" s="37" t="str">
        <f t="array" ref="O7759">IFERROR(XLOOKUP(K7759,'Tipo de carga'!B:B,'Tipo de carga'!C:C))</f>
        <v>Diesel</v>
      </c>
    </row>
    <row r="7760">
      <c r="A7760" s="36">
        <v>2020.0</v>
      </c>
      <c r="B7760" s="37" t="str">
        <f t="array" ref="B7760">IFERROR(XLOOKUP(A7760,'Asignacion Dic'!A:A,'Asignacion Dic'!C:C))</f>
        <v>MeLi Dedicado Merida</v>
      </c>
      <c r="C7760" s="37" t="str">
        <f t="array" ref="C7760">IFERROR(XLOOKUP(A7760,'Asignacion Dic'!A:A,'Asignacion Dic'!B:B))</f>
        <v>EC-05</v>
      </c>
      <c r="D7760" s="38">
        <v>45630.34310185185</v>
      </c>
      <c r="E7760" s="36" t="s">
        <v>164</v>
      </c>
      <c r="F7760" s="37" t="str">
        <f t="array" ref="F7760">IFERROR(XLOOKUP(E7760,Operadores!A:A,Operadores!B:B))</f>
        <v>MUÑOSC</v>
      </c>
      <c r="G7760" s="36" t="s">
        <v>72</v>
      </c>
      <c r="H7760" s="39">
        <v>19.2900000000002</v>
      </c>
      <c r="I7760" s="40">
        <v>285.0</v>
      </c>
      <c r="J7760" s="41">
        <f t="shared" si="5"/>
        <v>5497.65</v>
      </c>
      <c r="K7760" s="37" t="str">
        <f t="array" ref="K7760">IFERROR(XLOOKUP(G7760,'Tipo de carga'!A:A,'Tipo de carga'!B:B))</f>
        <v>Autoabasto</v>
      </c>
      <c r="L7760" s="37">
        <f t="shared" si="2"/>
        <v>49</v>
      </c>
      <c r="M7760" s="37">
        <f t="shared" si="3"/>
        <v>4</v>
      </c>
      <c r="N7760" s="37">
        <f t="shared" si="4"/>
        <v>12</v>
      </c>
      <c r="O7760" s="37" t="str">
        <f t="array" ref="O7760">IFERROR(XLOOKUP(K7760,'Tipo de carga'!B:B,'Tipo de carga'!C:C))</f>
        <v>Diesel</v>
      </c>
    </row>
    <row r="7761">
      <c r="A7761" s="36">
        <v>1885.0</v>
      </c>
      <c r="B7761" s="37" t="str">
        <f t="array" ref="B7761">IFERROR(XLOOKUP(A7761,'Asignacion Dic'!A:A,'Asignacion Dic'!C:C))</f>
        <v>Liverpool Local</v>
      </c>
      <c r="C7761" s="37" t="str">
        <f t="array" ref="C7761">IFERROR(XLOOKUP(A7761,'Asignacion Dic'!A:A,'Asignacion Dic'!B:B))</f>
        <v>EC-01</v>
      </c>
      <c r="D7761" s="38">
        <v>45630.33115740741</v>
      </c>
      <c r="E7761" s="36" t="s">
        <v>234</v>
      </c>
      <c r="F7761" s="37" t="str">
        <f t="array" ref="F7761">IFERROR(XLOOKUP(E7761,Operadores!A:A,Operadores!B:B))</f>
        <v>MONJU</v>
      </c>
      <c r="G7761" s="36" t="s">
        <v>72</v>
      </c>
      <c r="H7761" s="39">
        <v>19.2900000000002</v>
      </c>
      <c r="I7761" s="40">
        <v>466.0</v>
      </c>
      <c r="J7761" s="41">
        <f t="shared" si="5"/>
        <v>8989.14</v>
      </c>
      <c r="K7761" s="37" t="str">
        <f t="array" ref="K7761">IFERROR(XLOOKUP(G7761,'Tipo de carga'!A:A,'Tipo de carga'!B:B))</f>
        <v>Autoabasto</v>
      </c>
      <c r="L7761" s="37">
        <f t="shared" si="2"/>
        <v>49</v>
      </c>
      <c r="M7761" s="37">
        <f t="shared" si="3"/>
        <v>4</v>
      </c>
      <c r="N7761" s="37">
        <f t="shared" si="4"/>
        <v>12</v>
      </c>
      <c r="O7761" s="37" t="str">
        <f t="array" ref="O7761">IFERROR(XLOOKUP(K7761,'Tipo de carga'!B:B,'Tipo de carga'!C:C))</f>
        <v>Diesel</v>
      </c>
    </row>
    <row r="7762">
      <c r="A7762" s="36">
        <v>2002.0</v>
      </c>
      <c r="B7762" s="37" t="str">
        <f t="array" ref="B7762">IFERROR(XLOOKUP(A7762,'Asignacion Dic'!A:A,'Asignacion Dic'!C:C))</f>
        <v>MeLi Dedicado Merida</v>
      </c>
      <c r="C7762" s="37" t="str">
        <f t="array" ref="C7762">IFERROR(XLOOKUP(A7762,'Asignacion Dic'!A:A,'Asignacion Dic'!B:B))</f>
        <v>EC-05</v>
      </c>
      <c r="D7762" s="38">
        <v>45630.28726851852</v>
      </c>
      <c r="E7762" s="36" t="s">
        <v>547</v>
      </c>
      <c r="F7762" s="37" t="str">
        <f t="array" ref="F7762">IFERROR(XLOOKUP(E7762,Operadores!A:A,Operadores!B:B))</f>
        <v>CERDAV</v>
      </c>
      <c r="G7762" s="36" t="s">
        <v>72</v>
      </c>
      <c r="H7762" s="39">
        <v>19.2900000000002</v>
      </c>
      <c r="I7762" s="40">
        <v>292.0</v>
      </c>
      <c r="J7762" s="41">
        <f t="shared" si="5"/>
        <v>5632.68</v>
      </c>
      <c r="K7762" s="37" t="str">
        <f t="array" ref="K7762">IFERROR(XLOOKUP(G7762,'Tipo de carga'!A:A,'Tipo de carga'!B:B))</f>
        <v>Autoabasto</v>
      </c>
      <c r="L7762" s="37">
        <f t="shared" si="2"/>
        <v>49</v>
      </c>
      <c r="M7762" s="37">
        <f t="shared" si="3"/>
        <v>4</v>
      </c>
      <c r="N7762" s="37">
        <f t="shared" si="4"/>
        <v>12</v>
      </c>
      <c r="O7762" s="37" t="str">
        <f t="array" ref="O7762">IFERROR(XLOOKUP(K7762,'Tipo de carga'!B:B,'Tipo de carga'!C:C))</f>
        <v>Diesel</v>
      </c>
    </row>
    <row r="7763">
      <c r="A7763" s="36">
        <v>1909.0</v>
      </c>
      <c r="B7763" s="37" t="str">
        <f t="array" ref="B7763">IFERROR(XLOOKUP(A7763,'Asignacion Dic'!A:A,'Asignacion Dic'!C:C))</f>
        <v>Circuitos</v>
      </c>
      <c r="C7763" s="37" t="str">
        <f t="array" ref="C7763">IFERROR(XLOOKUP(A7763,'Asignacion Dic'!A:A,'Asignacion Dic'!B:B))</f>
        <v>EC-03</v>
      </c>
      <c r="D7763" s="38">
        <v>45630.27652777778</v>
      </c>
      <c r="E7763" s="36" t="s">
        <v>617</v>
      </c>
      <c r="F7763" s="37" t="str">
        <f t="array" ref="F7763">IFERROR(XLOOKUP(E7763,Operadores!A:A,Operadores!B:B))</f>
        <v>CUAJOR</v>
      </c>
      <c r="G7763" s="36" t="s">
        <v>72</v>
      </c>
      <c r="H7763" s="39">
        <v>19.2900000000002</v>
      </c>
      <c r="I7763" s="40">
        <v>490.0</v>
      </c>
      <c r="J7763" s="41">
        <f t="shared" si="5"/>
        <v>9452.1</v>
      </c>
      <c r="K7763" s="37" t="str">
        <f t="array" ref="K7763">IFERROR(XLOOKUP(G7763,'Tipo de carga'!A:A,'Tipo de carga'!B:B))</f>
        <v>Autoabasto</v>
      </c>
      <c r="L7763" s="37">
        <f t="shared" si="2"/>
        <v>49</v>
      </c>
      <c r="M7763" s="37">
        <f t="shared" si="3"/>
        <v>4</v>
      </c>
      <c r="N7763" s="37">
        <f t="shared" si="4"/>
        <v>12</v>
      </c>
      <c r="O7763" s="37" t="str">
        <f t="array" ref="O7763">IFERROR(XLOOKUP(K7763,'Tipo de carga'!B:B,'Tipo de carga'!C:C))</f>
        <v>Diesel</v>
      </c>
    </row>
    <row r="7764">
      <c r="A7764" s="36">
        <v>2037.0</v>
      </c>
      <c r="B7764" s="37" t="str">
        <f t="array" ref="B7764">IFERROR(XLOOKUP(A7764,'Asignacion Dic'!A:A,'Asignacion Dic'!C:C))</f>
        <v>Liverpool Local</v>
      </c>
      <c r="C7764" s="37" t="str">
        <f t="array" ref="C7764">IFERROR(XLOOKUP(A7764,'Asignacion Dic'!A:A,'Asignacion Dic'!B:B))</f>
        <v>EC-01</v>
      </c>
      <c r="D7764" s="38">
        <v>45630.25378472222</v>
      </c>
      <c r="E7764" s="36" t="s">
        <v>229</v>
      </c>
      <c r="F7764" s="37" t="str">
        <f t="array" ref="F7764">IFERROR(XLOOKUP(E7764,Operadores!A:A,Operadores!B:B))</f>
        <v>MIRJON</v>
      </c>
      <c r="G7764" s="36" t="s">
        <v>72</v>
      </c>
      <c r="H7764" s="39">
        <v>19.2900000000002</v>
      </c>
      <c r="I7764" s="40">
        <v>285.0</v>
      </c>
      <c r="J7764" s="41">
        <f t="shared" si="5"/>
        <v>5497.65</v>
      </c>
      <c r="K7764" s="37" t="str">
        <f t="array" ref="K7764">IFERROR(XLOOKUP(G7764,'Tipo de carga'!A:A,'Tipo de carga'!B:B))</f>
        <v>Autoabasto</v>
      </c>
      <c r="L7764" s="37">
        <f t="shared" si="2"/>
        <v>49</v>
      </c>
      <c r="M7764" s="37">
        <f t="shared" si="3"/>
        <v>4</v>
      </c>
      <c r="N7764" s="37">
        <f t="shared" si="4"/>
        <v>12</v>
      </c>
      <c r="O7764" s="37" t="str">
        <f t="array" ref="O7764">IFERROR(XLOOKUP(K7764,'Tipo de carga'!B:B,'Tipo de carga'!C:C))</f>
        <v>Diesel</v>
      </c>
    </row>
    <row r="7765">
      <c r="A7765" s="36">
        <v>1783.0</v>
      </c>
      <c r="B7765" s="37" t="str">
        <f t="array" ref="B7765">IFERROR(XLOOKUP(A7765,'Asignacion Dic'!A:A,'Asignacion Dic'!C:C))</f>
        <v>Liverpool Local</v>
      </c>
      <c r="C7765" s="37" t="str">
        <f t="array" ref="C7765">IFERROR(XLOOKUP(A7765,'Asignacion Dic'!A:A,'Asignacion Dic'!B:B))</f>
        <v>EC-01</v>
      </c>
      <c r="D7765" s="38">
        <v>45630.19331018518</v>
      </c>
      <c r="E7765" s="36" t="s">
        <v>518</v>
      </c>
      <c r="F7765" s="37" t="str">
        <f t="array" ref="F7765">IFERROR(XLOOKUP(E7765,Operadores!A:A,Operadores!B:B))</f>
        <v>RIORO</v>
      </c>
      <c r="G7765" s="36" t="s">
        <v>72</v>
      </c>
      <c r="H7765" s="39">
        <v>19.2900000000002</v>
      </c>
      <c r="I7765" s="40">
        <v>739.0</v>
      </c>
      <c r="J7765" s="41">
        <f t="shared" si="5"/>
        <v>14255.31</v>
      </c>
      <c r="K7765" s="37" t="str">
        <f t="array" ref="K7765">IFERROR(XLOOKUP(G7765,'Tipo de carga'!A:A,'Tipo de carga'!B:B))</f>
        <v>Autoabasto</v>
      </c>
      <c r="L7765" s="37">
        <f t="shared" si="2"/>
        <v>49</v>
      </c>
      <c r="M7765" s="37">
        <f t="shared" si="3"/>
        <v>4</v>
      </c>
      <c r="N7765" s="37">
        <f t="shared" si="4"/>
        <v>12</v>
      </c>
      <c r="O7765" s="37" t="str">
        <f t="array" ref="O7765">IFERROR(XLOOKUP(K7765,'Tipo de carga'!B:B,'Tipo de carga'!C:C))</f>
        <v>Diesel</v>
      </c>
    </row>
    <row r="7766">
      <c r="A7766" s="36">
        <v>1866.0</v>
      </c>
      <c r="B7766" s="37" t="str">
        <f t="array" ref="B7766">IFERROR(XLOOKUP(A7766,'Asignacion Dic'!A:A,'Asignacion Dic'!C:C))</f>
        <v>Pilgrims Tepo</v>
      </c>
      <c r="C7766" s="37" t="str">
        <f t="array" ref="C7766">IFERROR(XLOOKUP(A7766,'Asignacion Dic'!A:A,'Asignacion Dic'!B:B))</f>
        <v>EC-02</v>
      </c>
      <c r="D7766" s="38">
        <v>45630.17465277778</v>
      </c>
      <c r="E7766" s="36" t="s">
        <v>420</v>
      </c>
      <c r="F7766" s="37" t="str">
        <f t="array" ref="F7766">IFERROR(XLOOKUP(E7766,Operadores!A:A,Operadores!B:B))</f>
        <v>SANJUA07</v>
      </c>
      <c r="G7766" s="36" t="s">
        <v>72</v>
      </c>
      <c r="H7766" s="39">
        <v>19.2900000000003</v>
      </c>
      <c r="I7766" s="40">
        <v>389.0</v>
      </c>
      <c r="J7766" s="41">
        <f t="shared" si="5"/>
        <v>7503.81</v>
      </c>
      <c r="K7766" s="37" t="str">
        <f t="array" ref="K7766">IFERROR(XLOOKUP(G7766,'Tipo de carga'!A:A,'Tipo de carga'!B:B))</f>
        <v>Autoabasto</v>
      </c>
      <c r="L7766" s="37">
        <f t="shared" si="2"/>
        <v>49</v>
      </c>
      <c r="M7766" s="37">
        <f t="shared" si="3"/>
        <v>4</v>
      </c>
      <c r="N7766" s="37">
        <f t="shared" si="4"/>
        <v>12</v>
      </c>
      <c r="O7766" s="37" t="str">
        <f t="array" ref="O7766">IFERROR(XLOOKUP(K7766,'Tipo de carga'!B:B,'Tipo de carga'!C:C))</f>
        <v>Diesel</v>
      </c>
    </row>
    <row r="7767">
      <c r="A7767" s="36">
        <v>1785.0</v>
      </c>
      <c r="B7767" s="37" t="str">
        <f t="array" ref="B7767">IFERROR(XLOOKUP(A7767,'Asignacion Dic'!A:A,'Asignacion Dic'!C:C))</f>
        <v>Patieros sucursal</v>
      </c>
      <c r="C7767" s="37" t="str">
        <f t="array" ref="C7767">IFERROR(XLOOKUP(A7767,'Asignacion Dic'!A:A,'Asignacion Dic'!B:B))</f>
        <v>EC-03</v>
      </c>
      <c r="D7767" s="38">
        <v>45630.13092592593</v>
      </c>
      <c r="E7767" s="36" t="s">
        <v>614</v>
      </c>
      <c r="F7767" s="37" t="str">
        <f t="array" ref="F7767">IFERROR(XLOOKUP(E7767,Operadores!A:A,Operadores!B:B))</f>
        <v>SALMAR01</v>
      </c>
      <c r="G7767" s="36" t="s">
        <v>72</v>
      </c>
      <c r="H7767" s="39">
        <v>19.2900000000003</v>
      </c>
      <c r="I7767" s="40">
        <v>570.0</v>
      </c>
      <c r="J7767" s="41">
        <f t="shared" si="5"/>
        <v>10995.3</v>
      </c>
      <c r="K7767" s="37" t="str">
        <f t="array" ref="K7767">IFERROR(XLOOKUP(G7767,'Tipo de carga'!A:A,'Tipo de carga'!B:B))</f>
        <v>Autoabasto</v>
      </c>
      <c r="L7767" s="37">
        <f t="shared" si="2"/>
        <v>49</v>
      </c>
      <c r="M7767" s="37">
        <f t="shared" si="3"/>
        <v>4</v>
      </c>
      <c r="N7767" s="37">
        <f t="shared" si="4"/>
        <v>12</v>
      </c>
      <c r="O7767" s="37" t="str">
        <f t="array" ref="O7767">IFERROR(XLOOKUP(K7767,'Tipo de carga'!B:B,'Tipo de carga'!C:C))</f>
        <v>Diesel</v>
      </c>
    </row>
    <row r="7768">
      <c r="A7768" s="36">
        <v>1724.0</v>
      </c>
      <c r="B7768" s="37" t="str">
        <f t="array" ref="B7768">IFERROR(XLOOKUP(A7768,'Asignacion Dic'!A:A,'Asignacion Dic'!C:C))</f>
        <v>Liverpool Local</v>
      </c>
      <c r="C7768" s="37" t="str">
        <f t="array" ref="C7768">IFERROR(XLOOKUP(A7768,'Asignacion Dic'!A:A,'Asignacion Dic'!B:B))</f>
        <v>EC-01</v>
      </c>
      <c r="D7768" s="38">
        <v>45630.11478009259</v>
      </c>
      <c r="E7768" s="36" t="s">
        <v>344</v>
      </c>
      <c r="F7768" s="37" t="str">
        <f t="array" ref="F7768">IFERROR(XLOOKUP(E7768,Operadores!A:A,Operadores!B:B))</f>
        <v>MORLU01</v>
      </c>
      <c r="G7768" s="36" t="s">
        <v>72</v>
      </c>
      <c r="H7768" s="39">
        <v>19.2900000000003</v>
      </c>
      <c r="I7768" s="40">
        <v>286.0</v>
      </c>
      <c r="J7768" s="41">
        <f t="shared" si="5"/>
        <v>5516.94</v>
      </c>
      <c r="K7768" s="37" t="str">
        <f t="array" ref="K7768">IFERROR(XLOOKUP(G7768,'Tipo de carga'!A:A,'Tipo de carga'!B:B))</f>
        <v>Autoabasto</v>
      </c>
      <c r="L7768" s="37">
        <f t="shared" si="2"/>
        <v>49</v>
      </c>
      <c r="M7768" s="37">
        <f t="shared" si="3"/>
        <v>4</v>
      </c>
      <c r="N7768" s="37">
        <f t="shared" si="4"/>
        <v>12</v>
      </c>
      <c r="O7768" s="37" t="str">
        <f t="array" ref="O7768">IFERROR(XLOOKUP(K7768,'Tipo de carga'!B:B,'Tipo de carga'!C:C))</f>
        <v>Diesel</v>
      </c>
    </row>
    <row r="7769">
      <c r="A7769" s="36">
        <v>1954.0</v>
      </c>
      <c r="B7769" s="37" t="str">
        <f t="array" ref="B7769">IFERROR(XLOOKUP(A7769,'Asignacion Dic'!A:A,'Asignacion Dic'!C:C))</f>
        <v>MeLi asignado SD</v>
      </c>
      <c r="C7769" s="37" t="str">
        <f t="array" ref="C7769">IFERROR(XLOOKUP(A7769,'Asignacion Dic'!A:A,'Asignacion Dic'!B:B))</f>
        <v>EC-05</v>
      </c>
      <c r="D7769" s="38">
        <v>45630.106840277775</v>
      </c>
      <c r="E7769" s="36" t="s">
        <v>529</v>
      </c>
      <c r="F7769" s="37" t="str">
        <f t="array" ref="F7769">IFERROR(XLOOKUP(E7769,Operadores!A:A,Operadores!B:B))</f>
        <v>ESTZAI</v>
      </c>
      <c r="G7769" s="36" t="s">
        <v>72</v>
      </c>
      <c r="H7769" s="39">
        <v>19.2900000000003</v>
      </c>
      <c r="I7769" s="40">
        <v>570.0</v>
      </c>
      <c r="J7769" s="41">
        <f t="shared" si="5"/>
        <v>10995.3</v>
      </c>
      <c r="K7769" s="37" t="str">
        <f t="array" ref="K7769">IFERROR(XLOOKUP(G7769,'Tipo de carga'!A:A,'Tipo de carga'!B:B))</f>
        <v>Autoabasto</v>
      </c>
      <c r="L7769" s="37">
        <f t="shared" si="2"/>
        <v>49</v>
      </c>
      <c r="M7769" s="37">
        <f t="shared" si="3"/>
        <v>4</v>
      </c>
      <c r="N7769" s="37">
        <f t="shared" si="4"/>
        <v>12</v>
      </c>
      <c r="O7769" s="37" t="str">
        <f t="array" ref="O7769">IFERROR(XLOOKUP(K7769,'Tipo de carga'!B:B,'Tipo de carga'!C:C))</f>
        <v>Diesel</v>
      </c>
    </row>
    <row r="7770">
      <c r="A7770" s="36">
        <v>1847.0</v>
      </c>
      <c r="B7770" s="37" t="str">
        <f t="array" ref="B7770">IFERROR(XLOOKUP(A7770,'Asignacion Dic'!A:A,'Asignacion Dic'!C:C))</f>
        <v>Circuitos</v>
      </c>
      <c r="C7770" s="37" t="str">
        <f t="array" ref="C7770">IFERROR(XLOOKUP(A7770,'Asignacion Dic'!A:A,'Asignacion Dic'!B:B))</f>
        <v>EC-03</v>
      </c>
      <c r="D7770" s="38">
        <v>45630.01797453704</v>
      </c>
      <c r="E7770" s="36" t="s">
        <v>243</v>
      </c>
      <c r="F7770" s="37" t="str">
        <f t="array" ref="F7770">IFERROR(XLOOKUP(E7770,Operadores!A:A,Operadores!B:B))</f>
        <v>HERJO17X</v>
      </c>
      <c r="G7770" s="36" t="s">
        <v>72</v>
      </c>
      <c r="H7770" s="39">
        <v>19.2900000000003</v>
      </c>
      <c r="I7770" s="40">
        <v>646.0</v>
      </c>
      <c r="J7770" s="41">
        <f t="shared" si="5"/>
        <v>12461.34</v>
      </c>
      <c r="K7770" s="37" t="str">
        <f t="array" ref="K7770">IFERROR(XLOOKUP(G7770,'Tipo de carga'!A:A,'Tipo de carga'!B:B))</f>
        <v>Autoabasto</v>
      </c>
      <c r="L7770" s="37">
        <f t="shared" si="2"/>
        <v>49</v>
      </c>
      <c r="M7770" s="37">
        <f t="shared" si="3"/>
        <v>4</v>
      </c>
      <c r="N7770" s="37">
        <f t="shared" si="4"/>
        <v>12</v>
      </c>
      <c r="O7770" s="37" t="str">
        <f t="array" ref="O7770">IFERROR(XLOOKUP(K7770,'Tipo de carga'!B:B,'Tipo de carga'!C:C))</f>
        <v>Diesel</v>
      </c>
    </row>
    <row r="7771">
      <c r="A7771" s="36">
        <v>308.0</v>
      </c>
      <c r="B7771" s="37" t="str">
        <f t="array" ref="B7771">IFERROR(XLOOKUP(A7771,'Asignacion Dic'!A:A,'Asignacion Dic'!C:C))</f>
        <v>Sayer Thorton</v>
      </c>
      <c r="C7771" s="37" t="str">
        <f t="array" ref="C7771">IFERROR(XLOOKUP(A7771,'Asignacion Dic'!A:A,'Asignacion Dic'!B:B))</f>
        <v>EC-04</v>
      </c>
      <c r="D7771" s="38">
        <v>45630.87428240741</v>
      </c>
      <c r="E7771" s="36" t="s">
        <v>261</v>
      </c>
      <c r="F7771" s="37" t="str">
        <f t="array" ref="F7771">IFERROR(XLOOKUP(E7771,Operadores!A:A,Operadores!B:B))</f>
        <v>FLOTIT</v>
      </c>
      <c r="G7771" s="36" t="s">
        <v>19</v>
      </c>
      <c r="H7771" s="39">
        <v>20.303774</v>
      </c>
      <c r="I7771" s="40">
        <v>262.0</v>
      </c>
      <c r="J7771" s="41">
        <f t="shared" si="5"/>
        <v>5319.588788</v>
      </c>
      <c r="K7771" s="37" t="str">
        <f t="array" ref="K7771">IFERROR(XLOOKUP(G7771,'Tipo de carga'!A:A,'Tipo de carga'!B:B))</f>
        <v>Autoabasto</v>
      </c>
      <c r="L7771" s="37">
        <f t="shared" si="2"/>
        <v>49</v>
      </c>
      <c r="M7771" s="37">
        <f t="shared" si="3"/>
        <v>4</v>
      </c>
      <c r="N7771" s="37">
        <f t="shared" si="4"/>
        <v>12</v>
      </c>
      <c r="O7771" s="37" t="str">
        <f t="array" ref="O7771">IFERROR(XLOOKUP(K7771,'Tipo de carga'!B:B,'Tipo de carga'!C:C))</f>
        <v>Diesel</v>
      </c>
    </row>
    <row r="7772">
      <c r="A7772" s="36">
        <v>1801.0</v>
      </c>
      <c r="B7772" s="37" t="str">
        <f t="array" ref="B7772">IFERROR(XLOOKUP(A7772,'Asignacion Dic'!A:A,'Asignacion Dic'!C:C))</f>
        <v>Sayer Full</v>
      </c>
      <c r="C7772" s="37" t="str">
        <f t="array" ref="C7772">IFERROR(XLOOKUP(A7772,'Asignacion Dic'!A:A,'Asignacion Dic'!B:B))</f>
        <v>EC-04</v>
      </c>
      <c r="D7772" s="38">
        <v>45630.85528935185</v>
      </c>
      <c r="E7772" s="36" t="s">
        <v>67</v>
      </c>
      <c r="F7772" s="37" t="str">
        <f t="array" ref="F7772">IFERROR(XLOOKUP(E7772,Operadores!A:A,Operadores!B:B))</f>
        <v>DURMA01</v>
      </c>
      <c r="G7772" s="36" t="s">
        <v>19</v>
      </c>
      <c r="H7772" s="39">
        <v>20.303774</v>
      </c>
      <c r="I7772" s="40">
        <v>180.0</v>
      </c>
      <c r="J7772" s="41">
        <f t="shared" si="5"/>
        <v>3654.67932</v>
      </c>
      <c r="K7772" s="37" t="str">
        <f t="array" ref="K7772">IFERROR(XLOOKUP(G7772,'Tipo de carga'!A:A,'Tipo de carga'!B:B))</f>
        <v>Autoabasto</v>
      </c>
      <c r="L7772" s="37">
        <f t="shared" si="2"/>
        <v>49</v>
      </c>
      <c r="M7772" s="37">
        <f t="shared" si="3"/>
        <v>4</v>
      </c>
      <c r="N7772" s="37">
        <f t="shared" si="4"/>
        <v>12</v>
      </c>
      <c r="O7772" s="37" t="str">
        <f t="array" ref="O7772">IFERROR(XLOOKUP(K7772,'Tipo de carga'!B:B,'Tipo de carga'!C:C))</f>
        <v>Diesel</v>
      </c>
    </row>
    <row r="7773">
      <c r="A7773" s="36">
        <v>1975.0</v>
      </c>
      <c r="B7773" s="37" t="str">
        <f t="array" ref="B7773">IFERROR(XLOOKUP(A7773,'Asignacion Dic'!A:A,'Asignacion Dic'!C:C))</f>
        <v>Sayer Sencillo</v>
      </c>
      <c r="C7773" s="37" t="str">
        <f t="array" ref="C7773">IFERROR(XLOOKUP(A7773,'Asignacion Dic'!A:A,'Asignacion Dic'!B:B))</f>
        <v>EC-04</v>
      </c>
      <c r="D7773" s="38">
        <v>45630.851481481484</v>
      </c>
      <c r="E7773" s="36" t="s">
        <v>465</v>
      </c>
      <c r="F7773" s="37" t="str">
        <f t="array" ref="F7773">IFERROR(XLOOKUP(E7773,Operadores!A:A,Operadores!B:B))</f>
        <v>SANMAN</v>
      </c>
      <c r="G7773" s="36" t="s">
        <v>19</v>
      </c>
      <c r="H7773" s="39">
        <v>20.303774</v>
      </c>
      <c r="I7773" s="40">
        <v>818.0</v>
      </c>
      <c r="J7773" s="41">
        <f t="shared" si="5"/>
        <v>16608.48713</v>
      </c>
      <c r="K7773" s="37" t="str">
        <f t="array" ref="K7773">IFERROR(XLOOKUP(G7773,'Tipo de carga'!A:A,'Tipo de carga'!B:B))</f>
        <v>Autoabasto</v>
      </c>
      <c r="L7773" s="37">
        <f t="shared" si="2"/>
        <v>49</v>
      </c>
      <c r="M7773" s="37">
        <f t="shared" si="3"/>
        <v>4</v>
      </c>
      <c r="N7773" s="37">
        <f t="shared" si="4"/>
        <v>12</v>
      </c>
      <c r="O7773" s="37" t="str">
        <f t="array" ref="O7773">IFERROR(XLOOKUP(K7773,'Tipo de carga'!B:B,'Tipo de carga'!C:C))</f>
        <v>Diesel</v>
      </c>
    </row>
    <row r="7774">
      <c r="A7774" s="36">
        <v>1765.0</v>
      </c>
      <c r="B7774" s="37" t="str">
        <f t="array" ref="B7774">IFERROR(XLOOKUP(A7774,'Asignacion Dic'!A:A,'Asignacion Dic'!C:C))</f>
        <v>Circuitos</v>
      </c>
      <c r="C7774" s="37" t="str">
        <f t="array" ref="C7774">IFERROR(XLOOKUP(A7774,'Asignacion Dic'!A:A,'Asignacion Dic'!B:B))</f>
        <v>EC-03</v>
      </c>
      <c r="D7774" s="38">
        <v>45630.77193287037</v>
      </c>
      <c r="E7774" s="36" t="s">
        <v>210</v>
      </c>
      <c r="F7774" s="37" t="str">
        <f t="array" ref="F7774">IFERROR(XLOOKUP(E7774,Operadores!A:A,Operadores!B:B))</f>
        <v>CERJER</v>
      </c>
      <c r="G7774" s="36" t="s">
        <v>19</v>
      </c>
      <c r="H7774" s="39">
        <v>20.303774</v>
      </c>
      <c r="I7774" s="40">
        <v>308.0</v>
      </c>
      <c r="J7774" s="41">
        <f t="shared" si="5"/>
        <v>6253.562392</v>
      </c>
      <c r="K7774" s="37" t="str">
        <f t="array" ref="K7774">IFERROR(XLOOKUP(G7774,'Tipo de carga'!A:A,'Tipo de carga'!B:B))</f>
        <v>Autoabasto</v>
      </c>
      <c r="L7774" s="37">
        <f t="shared" si="2"/>
        <v>49</v>
      </c>
      <c r="M7774" s="37">
        <f t="shared" si="3"/>
        <v>4</v>
      </c>
      <c r="N7774" s="37">
        <f t="shared" si="4"/>
        <v>12</v>
      </c>
      <c r="O7774" s="37" t="str">
        <f t="array" ref="O7774">IFERROR(XLOOKUP(K7774,'Tipo de carga'!B:B,'Tipo de carga'!C:C))</f>
        <v>Diesel</v>
      </c>
    </row>
    <row r="7775">
      <c r="A7775" s="36">
        <v>1852.0</v>
      </c>
      <c r="B7775" s="37" t="str">
        <f t="array" ref="B7775">IFERROR(XLOOKUP(A7775,'Asignacion Dic'!A:A,'Asignacion Dic'!C:C))</f>
        <v>Circuitos</v>
      </c>
      <c r="C7775" s="37" t="str">
        <f t="array" ref="C7775">IFERROR(XLOOKUP(A7775,'Asignacion Dic'!A:A,'Asignacion Dic'!B:B))</f>
        <v>EC-03</v>
      </c>
      <c r="D7775" s="38">
        <v>45630.76797453704</v>
      </c>
      <c r="E7775" s="36" t="s">
        <v>574</v>
      </c>
      <c r="F7775" s="37" t="str">
        <f t="array" ref="F7775">IFERROR(XLOOKUP(E7775,Operadores!A:A,Operadores!B:B))</f>
        <v>ZABFER</v>
      </c>
      <c r="G7775" s="36" t="s">
        <v>19</v>
      </c>
      <c r="H7775" s="39">
        <v>20.303774</v>
      </c>
      <c r="I7775" s="40">
        <v>736.0</v>
      </c>
      <c r="J7775" s="41">
        <f t="shared" si="5"/>
        <v>14943.57766</v>
      </c>
      <c r="K7775" s="37" t="str">
        <f t="array" ref="K7775">IFERROR(XLOOKUP(G7775,'Tipo de carga'!A:A,'Tipo de carga'!B:B))</f>
        <v>Autoabasto</v>
      </c>
      <c r="L7775" s="37">
        <f t="shared" si="2"/>
        <v>49</v>
      </c>
      <c r="M7775" s="37">
        <f t="shared" si="3"/>
        <v>4</v>
      </c>
      <c r="N7775" s="37">
        <f t="shared" si="4"/>
        <v>12</v>
      </c>
      <c r="O7775" s="37" t="str">
        <f t="array" ref="O7775">IFERROR(XLOOKUP(K7775,'Tipo de carga'!B:B,'Tipo de carga'!C:C))</f>
        <v>Diesel</v>
      </c>
    </row>
    <row r="7776">
      <c r="A7776" s="36">
        <v>1895.0</v>
      </c>
      <c r="B7776" s="37" t="str">
        <f t="array" ref="B7776">IFERROR(XLOOKUP(A7776,'Asignacion Dic'!A:A,'Asignacion Dic'!C:C))</f>
        <v>Sayer Sencillo</v>
      </c>
      <c r="C7776" s="37" t="str">
        <f t="array" ref="C7776">IFERROR(XLOOKUP(A7776,'Asignacion Dic'!A:A,'Asignacion Dic'!B:B))</f>
        <v>EC-04</v>
      </c>
      <c r="D7776" s="38">
        <v>45630.467824074076</v>
      </c>
      <c r="E7776" s="36" t="s">
        <v>258</v>
      </c>
      <c r="F7776" s="37" t="str">
        <f t="array" ref="F7776">IFERROR(XLOOKUP(E7776,Operadores!A:A,Operadores!B:B))</f>
        <v>REYJU02</v>
      </c>
      <c r="G7776" s="36" t="s">
        <v>19</v>
      </c>
      <c r="H7776" s="39">
        <v>20.303774</v>
      </c>
      <c r="I7776" s="40">
        <v>577.0</v>
      </c>
      <c r="J7776" s="41">
        <f t="shared" si="5"/>
        <v>11715.2776</v>
      </c>
      <c r="K7776" s="37" t="str">
        <f t="array" ref="K7776">IFERROR(XLOOKUP(G7776,'Tipo de carga'!A:A,'Tipo de carga'!B:B))</f>
        <v>Autoabasto</v>
      </c>
      <c r="L7776" s="37">
        <f t="shared" si="2"/>
        <v>49</v>
      </c>
      <c r="M7776" s="37">
        <f t="shared" si="3"/>
        <v>4</v>
      </c>
      <c r="N7776" s="37">
        <f t="shared" si="4"/>
        <v>12</v>
      </c>
      <c r="O7776" s="37" t="str">
        <f t="array" ref="O7776">IFERROR(XLOOKUP(K7776,'Tipo de carga'!B:B,'Tipo de carga'!C:C))</f>
        <v>Diesel</v>
      </c>
    </row>
    <row r="7777">
      <c r="A7777" s="36">
        <v>1971.0</v>
      </c>
      <c r="B7777" s="37" t="str">
        <f t="array" ref="B7777">IFERROR(XLOOKUP(A7777,'Asignacion Dic'!A:A,'Asignacion Dic'!C:C))</f>
        <v>Sayer Sencillo</v>
      </c>
      <c r="C7777" s="37" t="str">
        <f t="array" ref="C7777">IFERROR(XLOOKUP(A7777,'Asignacion Dic'!A:A,'Asignacion Dic'!B:B))</f>
        <v>EC-04</v>
      </c>
      <c r="D7777" s="38">
        <v>45630.46377314815</v>
      </c>
      <c r="E7777" s="36" t="s">
        <v>36</v>
      </c>
      <c r="F7777" s="37" t="str">
        <f t="array" ref="F7777">IFERROR(XLOOKUP(E7777,Operadores!A:A,Operadores!B:B))</f>
        <v>OLVOSX</v>
      </c>
      <c r="G7777" s="36" t="s">
        <v>19</v>
      </c>
      <c r="H7777" s="39">
        <v>20.303774</v>
      </c>
      <c r="I7777" s="40">
        <v>655.0</v>
      </c>
      <c r="J7777" s="41">
        <f t="shared" si="5"/>
        <v>13298.97197</v>
      </c>
      <c r="K7777" s="37" t="str">
        <f t="array" ref="K7777">IFERROR(XLOOKUP(G7777,'Tipo de carga'!A:A,'Tipo de carga'!B:B))</f>
        <v>Autoabasto</v>
      </c>
      <c r="L7777" s="37">
        <f t="shared" si="2"/>
        <v>49</v>
      </c>
      <c r="M7777" s="37">
        <f t="shared" si="3"/>
        <v>4</v>
      </c>
      <c r="N7777" s="37">
        <f t="shared" si="4"/>
        <v>12</v>
      </c>
      <c r="O7777" s="37" t="str">
        <f t="array" ref="O7777">IFERROR(XLOOKUP(K7777,'Tipo de carga'!B:B,'Tipo de carga'!C:C))</f>
        <v>Diesel</v>
      </c>
    </row>
    <row r="7778">
      <c r="A7778" s="36">
        <v>1778.0</v>
      </c>
      <c r="B7778" s="37" t="str">
        <f t="array" ref="B7778">IFERROR(XLOOKUP(A7778,'Asignacion Dic'!A:A,'Asignacion Dic'!C:C))</f>
        <v>Sayer Pipas</v>
      </c>
      <c r="C7778" s="37" t="str">
        <f t="array" ref="C7778">IFERROR(XLOOKUP(A7778,'Asignacion Dic'!A:A,'Asignacion Dic'!B:B))</f>
        <v>EC-04</v>
      </c>
      <c r="D7778" s="38">
        <v>45630.411307870374</v>
      </c>
      <c r="E7778" s="36" t="s">
        <v>435</v>
      </c>
      <c r="F7778" s="37" t="str">
        <f t="array" ref="F7778">IFERROR(XLOOKUP(E7778,Operadores!A:A,Operadores!B:B))</f>
        <v>DIABER</v>
      </c>
      <c r="G7778" s="36" t="s">
        <v>19</v>
      </c>
      <c r="H7778" s="39">
        <v>20.303774</v>
      </c>
      <c r="I7778" s="40">
        <v>135.0</v>
      </c>
      <c r="J7778" s="41">
        <f t="shared" si="5"/>
        <v>2741.00949</v>
      </c>
      <c r="K7778" s="37" t="str">
        <f t="array" ref="K7778">IFERROR(XLOOKUP(G7778,'Tipo de carga'!A:A,'Tipo de carga'!B:B))</f>
        <v>Autoabasto</v>
      </c>
      <c r="L7778" s="37">
        <f t="shared" si="2"/>
        <v>49</v>
      </c>
      <c r="M7778" s="37">
        <f t="shared" si="3"/>
        <v>4</v>
      </c>
      <c r="N7778" s="37">
        <f t="shared" si="4"/>
        <v>12</v>
      </c>
      <c r="O7778" s="37" t="str">
        <f t="array" ref="O7778">IFERROR(XLOOKUP(K7778,'Tipo de carga'!B:B,'Tipo de carga'!C:C))</f>
        <v>Diesel</v>
      </c>
    </row>
    <row r="7779">
      <c r="A7779" s="36">
        <v>1882.0</v>
      </c>
      <c r="B7779" s="37" t="str">
        <f t="array" ref="B7779">IFERROR(XLOOKUP(A7779,'Asignacion Dic'!A:A,'Asignacion Dic'!C:C))</f>
        <v>Sayer Sencillo</v>
      </c>
      <c r="C7779" s="37" t="str">
        <f t="array" ref="C7779">IFERROR(XLOOKUP(A7779,'Asignacion Dic'!A:A,'Asignacion Dic'!B:B))</f>
        <v>EC-04</v>
      </c>
      <c r="D7779" s="38">
        <v>45630.361863425926</v>
      </c>
      <c r="E7779" s="36" t="s">
        <v>49</v>
      </c>
      <c r="F7779" s="37" t="str">
        <f t="array" ref="F7779">IFERROR(XLOOKUP(E7779,Operadores!A:A,Operadores!B:B))</f>
        <v>FABMA</v>
      </c>
      <c r="G7779" s="36" t="s">
        <v>19</v>
      </c>
      <c r="H7779" s="39">
        <v>20.303774</v>
      </c>
      <c r="I7779" s="40">
        <v>389.0</v>
      </c>
      <c r="J7779" s="41">
        <f t="shared" si="5"/>
        <v>7898.168086</v>
      </c>
      <c r="K7779" s="37" t="str">
        <f t="array" ref="K7779">IFERROR(XLOOKUP(G7779,'Tipo de carga'!A:A,'Tipo de carga'!B:B))</f>
        <v>Autoabasto</v>
      </c>
      <c r="L7779" s="37">
        <f t="shared" si="2"/>
        <v>49</v>
      </c>
      <c r="M7779" s="37">
        <f t="shared" si="3"/>
        <v>4</v>
      </c>
      <c r="N7779" s="37">
        <f t="shared" si="4"/>
        <v>12</v>
      </c>
      <c r="O7779" s="37" t="str">
        <f t="array" ref="O7779">IFERROR(XLOOKUP(K7779,'Tipo de carga'!B:B,'Tipo de carga'!C:C))</f>
        <v>Diesel</v>
      </c>
    </row>
    <row r="7780">
      <c r="A7780" s="36">
        <v>1848.0</v>
      </c>
      <c r="B7780" s="37" t="str">
        <f t="array" ref="B7780">IFERROR(XLOOKUP(A7780,'Asignacion Dic'!A:A,'Asignacion Dic'!C:C))</f>
        <v>Sayer Sencillo</v>
      </c>
      <c r="C7780" s="37" t="str">
        <f t="array" ref="C7780">IFERROR(XLOOKUP(A7780,'Asignacion Dic'!A:A,'Asignacion Dic'!B:B))</f>
        <v>EC-04</v>
      </c>
      <c r="D7780" s="38">
        <v>45630.23920138889</v>
      </c>
      <c r="E7780" s="36" t="s">
        <v>257</v>
      </c>
      <c r="F7780" s="37" t="str">
        <f t="array" ref="F7780">IFERROR(XLOOKUP(E7780,Operadores!A:A,Operadores!B:B))</f>
        <v>ROSMA</v>
      </c>
      <c r="G7780" s="36" t="s">
        <v>19</v>
      </c>
      <c r="H7780" s="39">
        <v>20.303774</v>
      </c>
      <c r="I7780" s="40">
        <v>790.0</v>
      </c>
      <c r="J7780" s="41">
        <f t="shared" si="5"/>
        <v>16039.98146</v>
      </c>
      <c r="K7780" s="37" t="str">
        <f t="array" ref="K7780">IFERROR(XLOOKUP(G7780,'Tipo de carga'!A:A,'Tipo de carga'!B:B))</f>
        <v>Autoabasto</v>
      </c>
      <c r="L7780" s="37">
        <f t="shared" si="2"/>
        <v>49</v>
      </c>
      <c r="M7780" s="37">
        <f t="shared" si="3"/>
        <v>4</v>
      </c>
      <c r="N7780" s="37">
        <f t="shared" si="4"/>
        <v>12</v>
      </c>
      <c r="O7780" s="37" t="str">
        <f t="array" ref="O7780">IFERROR(XLOOKUP(K7780,'Tipo de carga'!B:B,'Tipo de carga'!C:C))</f>
        <v>Diesel</v>
      </c>
    </row>
    <row r="7781">
      <c r="A7781" s="36">
        <v>1805.0</v>
      </c>
      <c r="B7781" s="37" t="str">
        <f t="array" ref="B7781">IFERROR(XLOOKUP(A7781,'Asignacion Dic'!A:A,'Asignacion Dic'!C:C))</f>
        <v>Sayer Full</v>
      </c>
      <c r="C7781" s="37" t="str">
        <f t="array" ref="C7781">IFERROR(XLOOKUP(A7781,'Asignacion Dic'!A:A,'Asignacion Dic'!B:B))</f>
        <v>EC-04</v>
      </c>
      <c r="D7781" s="38">
        <v>45630.01940972222</v>
      </c>
      <c r="E7781" s="36" t="s">
        <v>577</v>
      </c>
      <c r="F7781" s="37" t="str">
        <f t="array" ref="F7781">IFERROR(XLOOKUP(E7781,Operadores!A:A,Operadores!B:B))</f>
        <v>LOPREN</v>
      </c>
      <c r="G7781" s="36" t="s">
        <v>19</v>
      </c>
      <c r="H7781" s="39">
        <v>20.303774</v>
      </c>
      <c r="I7781" s="40">
        <v>417.0</v>
      </c>
      <c r="J7781" s="41">
        <f t="shared" si="5"/>
        <v>8466.673758</v>
      </c>
      <c r="K7781" s="37" t="str">
        <f t="array" ref="K7781">IFERROR(XLOOKUP(G7781,'Tipo de carga'!A:A,'Tipo de carga'!B:B))</f>
        <v>Autoabasto</v>
      </c>
      <c r="L7781" s="37">
        <f t="shared" si="2"/>
        <v>49</v>
      </c>
      <c r="M7781" s="37">
        <f t="shared" si="3"/>
        <v>4</v>
      </c>
      <c r="N7781" s="37">
        <f t="shared" si="4"/>
        <v>12</v>
      </c>
      <c r="O7781" s="37" t="str">
        <f t="array" ref="O7781">IFERROR(XLOOKUP(K7781,'Tipo de carga'!B:B,'Tipo de carga'!C:C))</f>
        <v>Diesel</v>
      </c>
    </row>
    <row r="7782">
      <c r="A7782" s="36">
        <v>1875.0</v>
      </c>
      <c r="B7782" s="37" t="str">
        <f t="array" ref="B7782">IFERROR(XLOOKUP(A7782,'Asignacion Dic'!A:A,'Asignacion Dic'!C:C))</f>
        <v>Circuitos</v>
      </c>
      <c r="C7782" s="37" t="str">
        <f t="array" ref="C7782">IFERROR(XLOOKUP(A7782,'Asignacion Dic'!A:A,'Asignacion Dic'!B:B))</f>
        <v>EC-03</v>
      </c>
      <c r="D7782" s="38">
        <v>45630.77554398148</v>
      </c>
      <c r="E7782" s="36" t="s">
        <v>201</v>
      </c>
      <c r="F7782" s="37" t="str">
        <f t="array" ref="F7782">IFERROR(XLOOKUP(E7782,Operadores!A:A,Operadores!B:B))</f>
        <v>CARJOR</v>
      </c>
      <c r="G7782" s="36" t="s">
        <v>75</v>
      </c>
      <c r="H7782" s="39">
        <v>20.75205</v>
      </c>
      <c r="I7782" s="40">
        <v>782.0</v>
      </c>
      <c r="J7782" s="41">
        <f t="shared" si="5"/>
        <v>16228.1031</v>
      </c>
      <c r="K7782" s="37" t="str">
        <f t="array" ref="K7782">IFERROR(XLOOKUP(G7782,'Tipo de carga'!A:A,'Tipo de carga'!B:B))</f>
        <v>Autoabasto</v>
      </c>
      <c r="L7782" s="37">
        <f t="shared" si="2"/>
        <v>49</v>
      </c>
      <c r="M7782" s="37">
        <f t="shared" si="3"/>
        <v>4</v>
      </c>
      <c r="N7782" s="37">
        <f t="shared" si="4"/>
        <v>12</v>
      </c>
      <c r="O7782" s="37" t="str">
        <f t="array" ref="O7782">IFERROR(XLOOKUP(K7782,'Tipo de carga'!B:B,'Tipo de carga'!C:C))</f>
        <v>Diesel</v>
      </c>
    </row>
    <row r="7783">
      <c r="A7783" s="36">
        <v>1891.0</v>
      </c>
      <c r="B7783" s="37" t="str">
        <f t="array" ref="B7783">IFERROR(XLOOKUP(A7783,'Asignacion Dic'!A:A,'Asignacion Dic'!C:C))</f>
        <v>Circuitos</v>
      </c>
      <c r="C7783" s="37" t="str">
        <f t="array" ref="C7783">IFERROR(XLOOKUP(A7783,'Asignacion Dic'!A:A,'Asignacion Dic'!B:B))</f>
        <v>EC-03</v>
      </c>
      <c r="D7783" s="38">
        <v>45630.77232638889</v>
      </c>
      <c r="E7783" s="36" t="s">
        <v>195</v>
      </c>
      <c r="F7783" s="37" t="str">
        <f t="array" ref="F7783">IFERROR(XLOOKUP(E7783,Operadores!A:A,Operadores!B:B))</f>
        <v>APAJOS</v>
      </c>
      <c r="G7783" s="36" t="s">
        <v>75</v>
      </c>
      <c r="H7783" s="39">
        <v>20.75205</v>
      </c>
      <c r="I7783" s="40">
        <v>509.0</v>
      </c>
      <c r="J7783" s="41">
        <f t="shared" si="5"/>
        <v>10562.79345</v>
      </c>
      <c r="K7783" s="37" t="str">
        <f t="array" ref="K7783">IFERROR(XLOOKUP(G7783,'Tipo de carga'!A:A,'Tipo de carga'!B:B))</f>
        <v>Autoabasto</v>
      </c>
      <c r="L7783" s="37">
        <f t="shared" si="2"/>
        <v>49</v>
      </c>
      <c r="M7783" s="37">
        <f t="shared" si="3"/>
        <v>4</v>
      </c>
      <c r="N7783" s="37">
        <f t="shared" si="4"/>
        <v>12</v>
      </c>
      <c r="O7783" s="37" t="str">
        <f t="array" ref="O7783">IFERROR(XLOOKUP(K7783,'Tipo de carga'!B:B,'Tipo de carga'!C:C))</f>
        <v>Diesel</v>
      </c>
    </row>
    <row r="7784">
      <c r="A7784" s="36">
        <v>2070.0</v>
      </c>
      <c r="B7784" s="37" t="str">
        <f t="array" ref="B7784">IFERROR(XLOOKUP(A7784,'Asignacion Dic'!A:A,'Asignacion Dic'!C:C))</f>
        <v>PISA Gdl</v>
      </c>
      <c r="C7784" s="37" t="str">
        <f t="array" ref="C7784">IFERROR(XLOOKUP(A7784,'Asignacion Dic'!A:A,'Asignacion Dic'!B:B))</f>
        <v>EC-06</v>
      </c>
      <c r="D7784" s="38">
        <v>45630.687951388885</v>
      </c>
      <c r="E7784" s="36" t="s">
        <v>551</v>
      </c>
      <c r="F7784" s="37" t="str">
        <f t="array" ref="F7784">IFERROR(XLOOKUP(E7784,Operadores!A:A,Operadores!B:B))</f>
        <v>HUELUI</v>
      </c>
      <c r="G7784" s="36" t="s">
        <v>75</v>
      </c>
      <c r="H7784" s="39">
        <v>20.75205</v>
      </c>
      <c r="I7784" s="40">
        <v>475.0</v>
      </c>
      <c r="J7784" s="41">
        <f t="shared" si="5"/>
        <v>9857.22375</v>
      </c>
      <c r="K7784" s="37" t="str">
        <f t="array" ref="K7784">IFERROR(XLOOKUP(G7784,'Tipo de carga'!A:A,'Tipo de carga'!B:B))</f>
        <v>Autoabasto</v>
      </c>
      <c r="L7784" s="37">
        <f t="shared" si="2"/>
        <v>49</v>
      </c>
      <c r="M7784" s="37">
        <f t="shared" si="3"/>
        <v>4</v>
      </c>
      <c r="N7784" s="37">
        <f t="shared" si="4"/>
        <v>12</v>
      </c>
      <c r="O7784" s="37" t="str">
        <f t="array" ref="O7784">IFERROR(XLOOKUP(K7784,'Tipo de carga'!B:B,'Tipo de carga'!C:C))</f>
        <v>Diesel</v>
      </c>
    </row>
    <row r="7785">
      <c r="A7785" s="36">
        <v>2070.0</v>
      </c>
      <c r="B7785" s="37" t="str">
        <f t="array" ref="B7785">IFERROR(XLOOKUP(A7785,'Asignacion Dic'!A:A,'Asignacion Dic'!C:C))</f>
        <v>PISA Gdl</v>
      </c>
      <c r="C7785" s="37" t="str">
        <f t="array" ref="C7785">IFERROR(XLOOKUP(A7785,'Asignacion Dic'!A:A,'Asignacion Dic'!B:B))</f>
        <v>EC-06</v>
      </c>
      <c r="D7785" s="38">
        <v>45630.67866898148</v>
      </c>
      <c r="E7785" s="36" t="s">
        <v>551</v>
      </c>
      <c r="F7785" s="37" t="str">
        <f t="array" ref="F7785">IFERROR(XLOOKUP(E7785,Operadores!A:A,Operadores!B:B))</f>
        <v>HUELUI</v>
      </c>
      <c r="G7785" s="36" t="s">
        <v>75</v>
      </c>
      <c r="H7785" s="39">
        <v>20.75205</v>
      </c>
      <c r="I7785" s="40">
        <v>231.0</v>
      </c>
      <c r="J7785" s="41">
        <f t="shared" si="5"/>
        <v>4793.72355</v>
      </c>
      <c r="K7785" s="37" t="str">
        <f t="array" ref="K7785">IFERROR(XLOOKUP(G7785,'Tipo de carga'!A:A,'Tipo de carga'!B:B))</f>
        <v>Autoabasto</v>
      </c>
      <c r="L7785" s="37">
        <f t="shared" si="2"/>
        <v>49</v>
      </c>
      <c r="M7785" s="37">
        <f t="shared" si="3"/>
        <v>4</v>
      </c>
      <c r="N7785" s="37">
        <f t="shared" si="4"/>
        <v>12</v>
      </c>
      <c r="O7785" s="37" t="str">
        <f t="array" ref="O7785">IFERROR(XLOOKUP(K7785,'Tipo de carga'!B:B,'Tipo de carga'!C:C))</f>
        <v>Diesel</v>
      </c>
    </row>
    <row r="7786">
      <c r="A7786" s="36">
        <v>1825.0</v>
      </c>
      <c r="B7786" s="37" t="str">
        <f t="array" ref="B7786">IFERROR(XLOOKUP(A7786,'Asignacion Dic'!A:A,'Asignacion Dic'!C:C))</f>
        <v>Circuitos</v>
      </c>
      <c r="C7786" s="37" t="str">
        <f t="array" ref="C7786">IFERROR(XLOOKUP(A7786,'Asignacion Dic'!A:A,'Asignacion Dic'!B:B))</f>
        <v>EC-03</v>
      </c>
      <c r="D7786" s="38">
        <v>45630.56010416667</v>
      </c>
      <c r="E7786" s="36" t="s">
        <v>346</v>
      </c>
      <c r="F7786" s="37" t="str">
        <f t="array" ref="F7786">IFERROR(XLOOKUP(E7786,Operadores!A:A,Operadores!B:B))</f>
        <v>ESPIS</v>
      </c>
      <c r="G7786" s="36" t="s">
        <v>75</v>
      </c>
      <c r="H7786" s="39">
        <v>20.75205</v>
      </c>
      <c r="I7786" s="40">
        <v>500.0</v>
      </c>
      <c r="J7786" s="41">
        <f t="shared" si="5"/>
        <v>10376.025</v>
      </c>
      <c r="K7786" s="37" t="str">
        <f t="array" ref="K7786">IFERROR(XLOOKUP(G7786,'Tipo de carga'!A:A,'Tipo de carga'!B:B))</f>
        <v>Autoabasto</v>
      </c>
      <c r="L7786" s="37">
        <f t="shared" si="2"/>
        <v>49</v>
      </c>
      <c r="M7786" s="37">
        <f t="shared" si="3"/>
        <v>4</v>
      </c>
      <c r="N7786" s="37">
        <f t="shared" si="4"/>
        <v>12</v>
      </c>
      <c r="O7786" s="37" t="str">
        <f t="array" ref="O7786">IFERROR(XLOOKUP(K7786,'Tipo de carga'!B:B,'Tipo de carga'!C:C))</f>
        <v>Diesel</v>
      </c>
    </row>
    <row r="7787">
      <c r="A7787" s="36">
        <v>1933.0</v>
      </c>
      <c r="B7787" s="37" t="str">
        <f t="array" ref="B7787">IFERROR(XLOOKUP(A7787,'Asignacion Dic'!A:A,'Asignacion Dic'!C:C))</f>
        <v>Circuitos</v>
      </c>
      <c r="C7787" s="37" t="str">
        <f t="array" ref="C7787">IFERROR(XLOOKUP(A7787,'Asignacion Dic'!A:A,'Asignacion Dic'!B:B))</f>
        <v>EC-03</v>
      </c>
      <c r="D7787" s="38">
        <v>45630.52912037037</v>
      </c>
      <c r="E7787" s="36" t="s">
        <v>213</v>
      </c>
      <c r="F7787" s="37" t="str">
        <f t="array" ref="F7787">IFERROR(XLOOKUP(E7787,Operadores!A:A,Operadores!B:B))</f>
        <v>OLIMAR01</v>
      </c>
      <c r="G7787" s="36" t="s">
        <v>75</v>
      </c>
      <c r="H7787" s="39">
        <v>20.75205</v>
      </c>
      <c r="I7787" s="40">
        <v>480.0</v>
      </c>
      <c r="J7787" s="41">
        <f t="shared" si="5"/>
        <v>9960.984</v>
      </c>
      <c r="K7787" s="37" t="str">
        <f t="array" ref="K7787">IFERROR(XLOOKUP(G7787,'Tipo de carga'!A:A,'Tipo de carga'!B:B))</f>
        <v>Autoabasto</v>
      </c>
      <c r="L7787" s="37">
        <f t="shared" si="2"/>
        <v>49</v>
      </c>
      <c r="M7787" s="37">
        <f t="shared" si="3"/>
        <v>4</v>
      </c>
      <c r="N7787" s="37">
        <f t="shared" si="4"/>
        <v>12</v>
      </c>
      <c r="O7787" s="37" t="str">
        <f t="array" ref="O7787">IFERROR(XLOOKUP(K7787,'Tipo de carga'!B:B,'Tipo de carga'!C:C))</f>
        <v>Diesel</v>
      </c>
    </row>
    <row r="7788">
      <c r="A7788" s="36">
        <v>1943.0</v>
      </c>
      <c r="B7788" s="37" t="str">
        <f t="array" ref="B7788">IFERROR(XLOOKUP(A7788,'Asignacion Dic'!A:A,'Asignacion Dic'!C:C))</f>
        <v>Circuitos</v>
      </c>
      <c r="C7788" s="37" t="str">
        <f t="array" ref="C7788">IFERROR(XLOOKUP(A7788,'Asignacion Dic'!A:A,'Asignacion Dic'!B:B))</f>
        <v>EC-03</v>
      </c>
      <c r="D7788" s="38">
        <v>45630.49146990741</v>
      </c>
      <c r="E7788" s="36" t="s">
        <v>329</v>
      </c>
      <c r="F7788" s="37" t="str">
        <f t="array" ref="F7788">IFERROR(XLOOKUP(E7788,Operadores!A:A,Operadores!B:B))</f>
        <v>RODRAU01</v>
      </c>
      <c r="G7788" s="36" t="s">
        <v>75</v>
      </c>
      <c r="H7788" s="39">
        <v>20.75205</v>
      </c>
      <c r="I7788" s="40">
        <v>211.0</v>
      </c>
      <c r="J7788" s="41">
        <f t="shared" si="5"/>
        <v>4378.68255</v>
      </c>
      <c r="K7788" s="37" t="str">
        <f t="array" ref="K7788">IFERROR(XLOOKUP(G7788,'Tipo de carga'!A:A,'Tipo de carga'!B:B))</f>
        <v>Autoabasto</v>
      </c>
      <c r="L7788" s="37">
        <f t="shared" si="2"/>
        <v>49</v>
      </c>
      <c r="M7788" s="37">
        <f t="shared" si="3"/>
        <v>4</v>
      </c>
      <c r="N7788" s="37">
        <f t="shared" si="4"/>
        <v>12</v>
      </c>
      <c r="O7788" s="37" t="str">
        <f t="array" ref="O7788">IFERROR(XLOOKUP(K7788,'Tipo de carga'!B:B,'Tipo de carga'!C:C))</f>
        <v>Diesel</v>
      </c>
    </row>
    <row r="7789">
      <c r="A7789" s="36">
        <v>1932.0</v>
      </c>
      <c r="B7789" s="37" t="str">
        <f t="array" ref="B7789">IFERROR(XLOOKUP(A7789,'Asignacion Dic'!A:A,'Asignacion Dic'!C:C))</f>
        <v>Circuitos</v>
      </c>
      <c r="C7789" s="37" t="str">
        <f t="array" ref="C7789">IFERROR(XLOOKUP(A7789,'Asignacion Dic'!A:A,'Asignacion Dic'!B:B))</f>
        <v>EC-03</v>
      </c>
      <c r="D7789" s="38">
        <v>45630.11498842593</v>
      </c>
      <c r="E7789" s="36" t="s">
        <v>185</v>
      </c>
      <c r="F7789" s="37" t="str">
        <f t="array" ref="F7789">IFERROR(XLOOKUP(E7789,Operadores!A:A,Operadores!B:B))</f>
        <v>FERRI</v>
      </c>
      <c r="G7789" s="36" t="s">
        <v>75</v>
      </c>
      <c r="H7789" s="39">
        <v>20.75205</v>
      </c>
      <c r="I7789" s="40">
        <v>455.0</v>
      </c>
      <c r="J7789" s="41">
        <f t="shared" si="5"/>
        <v>9442.18275</v>
      </c>
      <c r="K7789" s="37" t="str">
        <f t="array" ref="K7789">IFERROR(XLOOKUP(G7789,'Tipo de carga'!A:A,'Tipo de carga'!B:B))</f>
        <v>Autoabasto</v>
      </c>
      <c r="L7789" s="37">
        <f t="shared" si="2"/>
        <v>49</v>
      </c>
      <c r="M7789" s="37">
        <f t="shared" si="3"/>
        <v>4</v>
      </c>
      <c r="N7789" s="37">
        <f t="shared" si="4"/>
        <v>12</v>
      </c>
      <c r="O7789" s="37" t="str">
        <f t="array" ref="O7789">IFERROR(XLOOKUP(K7789,'Tipo de carga'!B:B,'Tipo de carga'!C:C))</f>
        <v>Diesel</v>
      </c>
    </row>
    <row r="7790">
      <c r="A7790" s="36">
        <v>1934.0</v>
      </c>
      <c r="B7790" s="37" t="str">
        <f t="array" ref="B7790">IFERROR(XLOOKUP(A7790,'Asignacion Dic'!A:A,'Asignacion Dic'!C:C))</f>
        <v>Circuitos</v>
      </c>
      <c r="C7790" s="37" t="str">
        <f t="array" ref="C7790">IFERROR(XLOOKUP(A7790,'Asignacion Dic'!A:A,'Asignacion Dic'!B:B))</f>
        <v>EC-03</v>
      </c>
      <c r="D7790" s="38">
        <v>45630.0381712963</v>
      </c>
      <c r="E7790" s="36" t="s">
        <v>272</v>
      </c>
      <c r="F7790" s="37" t="str">
        <f t="array" ref="F7790">IFERROR(XLOOKUP(E7790,Operadores!A:A,Operadores!B:B))</f>
        <v>AVIEN</v>
      </c>
      <c r="G7790" s="36" t="s">
        <v>75</v>
      </c>
      <c r="H7790" s="39">
        <v>20.75205</v>
      </c>
      <c r="I7790" s="40">
        <v>250.0</v>
      </c>
      <c r="J7790" s="41">
        <f t="shared" si="5"/>
        <v>5188.0125</v>
      </c>
      <c r="K7790" s="37" t="str">
        <f t="array" ref="K7790">IFERROR(XLOOKUP(G7790,'Tipo de carga'!A:A,'Tipo de carga'!B:B))</f>
        <v>Autoabasto</v>
      </c>
      <c r="L7790" s="37">
        <f t="shared" si="2"/>
        <v>49</v>
      </c>
      <c r="M7790" s="37">
        <f t="shared" si="3"/>
        <v>4</v>
      </c>
      <c r="N7790" s="37">
        <f t="shared" si="4"/>
        <v>12</v>
      </c>
      <c r="O7790" s="37" t="str">
        <f t="array" ref="O7790">IFERROR(XLOOKUP(K7790,'Tipo de carga'!B:B,'Tipo de carga'!C:C))</f>
        <v>Diesel</v>
      </c>
    </row>
    <row r="7791">
      <c r="A7791" s="36">
        <v>1855.0</v>
      </c>
      <c r="B7791" s="37" t="str">
        <f t="array" ref="B7791">IFERROR(XLOOKUP(A7791,'Asignacion Dic'!A:A,'Asignacion Dic'!C:C))</f>
        <v>Circuitos</v>
      </c>
      <c r="C7791" s="37" t="str">
        <f t="array" ref="C7791">IFERROR(XLOOKUP(A7791,'Asignacion Dic'!A:A,'Asignacion Dic'!B:B))</f>
        <v>EC-03</v>
      </c>
      <c r="D7791" s="38">
        <v>45630.0234375</v>
      </c>
      <c r="E7791" s="36" t="s">
        <v>328</v>
      </c>
      <c r="F7791" s="37" t="str">
        <f t="array" ref="F7791">IFERROR(XLOOKUP(E7791,Operadores!A:A,Operadores!B:B))</f>
        <v>REYPED</v>
      </c>
      <c r="G7791" s="36" t="s">
        <v>75</v>
      </c>
      <c r="H7791" s="39">
        <v>20.75205</v>
      </c>
      <c r="I7791" s="40">
        <v>576.0</v>
      </c>
      <c r="J7791" s="41">
        <f t="shared" si="5"/>
        <v>11953.1808</v>
      </c>
      <c r="K7791" s="37" t="str">
        <f t="array" ref="K7791">IFERROR(XLOOKUP(G7791,'Tipo de carga'!A:A,'Tipo de carga'!B:B))</f>
        <v>Autoabasto</v>
      </c>
      <c r="L7791" s="37">
        <f t="shared" si="2"/>
        <v>49</v>
      </c>
      <c r="M7791" s="37">
        <f t="shared" si="3"/>
        <v>4</v>
      </c>
      <c r="N7791" s="37">
        <f t="shared" si="4"/>
        <v>12</v>
      </c>
      <c r="O7791" s="37" t="str">
        <f t="array" ref="O7791">IFERROR(XLOOKUP(K7791,'Tipo de carga'!B:B,'Tipo de carga'!C:C))</f>
        <v>Diesel</v>
      </c>
    </row>
    <row r="7792">
      <c r="A7792" s="36">
        <v>1908.0</v>
      </c>
      <c r="B7792" s="37" t="str">
        <f t="array" ref="B7792">IFERROR(XLOOKUP(A7792,'Asignacion Dic'!A:A,'Asignacion Dic'!C:C))</f>
        <v>Circuitos</v>
      </c>
      <c r="C7792" s="37" t="str">
        <f t="array" ref="C7792">IFERROR(XLOOKUP(A7792,'Asignacion Dic'!A:A,'Asignacion Dic'!B:B))</f>
        <v>EC-03</v>
      </c>
      <c r="D7792" s="38">
        <v>45630.839641203704</v>
      </c>
      <c r="E7792" s="36" t="s">
        <v>359</v>
      </c>
      <c r="F7792" s="37" t="str">
        <f t="array" ref="F7792">IFERROR(XLOOKUP(E7792,Operadores!A:A,Operadores!B:B))</f>
        <v>GARJOR01</v>
      </c>
      <c r="G7792" s="36" t="s">
        <v>274</v>
      </c>
      <c r="H7792" s="39">
        <v>18.94</v>
      </c>
      <c r="I7792" s="40">
        <v>400.0</v>
      </c>
      <c r="J7792" s="41">
        <f t="shared" si="5"/>
        <v>7576</v>
      </c>
      <c r="K7792" s="37" t="str">
        <f t="array" ref="K7792">IFERROR(XLOOKUP(G7792,'Tipo de carga'!A:A,'Tipo de carga'!B:B))</f>
        <v>Autoabasto</v>
      </c>
      <c r="L7792" s="37">
        <f t="shared" si="2"/>
        <v>49</v>
      </c>
      <c r="M7792" s="37">
        <f t="shared" si="3"/>
        <v>4</v>
      </c>
      <c r="N7792" s="37">
        <f t="shared" si="4"/>
        <v>12</v>
      </c>
      <c r="O7792" s="37" t="str">
        <f t="array" ref="O7792">IFERROR(XLOOKUP(K7792,'Tipo de carga'!B:B,'Tipo de carga'!C:C))</f>
        <v>Diesel</v>
      </c>
    </row>
    <row r="7793">
      <c r="A7793" s="36">
        <v>2081.0</v>
      </c>
      <c r="B7793" s="37" t="str">
        <f t="array" ref="B7793">IFERROR(XLOOKUP(A7793,'Asignacion Dic'!A:A,'Asignacion Dic'!C:C))</f>
        <v>Patieros Crisa</v>
      </c>
      <c r="C7793" s="37" t="str">
        <f t="array" ref="C7793">IFERROR(XLOOKUP(A7793,'Asignacion Dic'!A:A,'Asignacion Dic'!B:B))</f>
        <v>EC-07</v>
      </c>
      <c r="D7793" s="38">
        <v>45630.72871527778</v>
      </c>
      <c r="E7793" s="36" t="s">
        <v>276</v>
      </c>
      <c r="F7793" s="37" t="str">
        <f t="array" ref="F7793">IFERROR(XLOOKUP(E7793,Operadores!A:A,Operadores!B:B))</f>
        <v>JUAFR</v>
      </c>
      <c r="G7793" s="36" t="s">
        <v>274</v>
      </c>
      <c r="H7793" s="39">
        <v>18.94</v>
      </c>
      <c r="I7793" s="40">
        <v>673.0</v>
      </c>
      <c r="J7793" s="41">
        <f t="shared" si="5"/>
        <v>12746.62</v>
      </c>
      <c r="K7793" s="37" t="str">
        <f t="array" ref="K7793">IFERROR(XLOOKUP(G7793,'Tipo de carga'!A:A,'Tipo de carga'!B:B))</f>
        <v>Autoabasto</v>
      </c>
      <c r="L7793" s="37">
        <f t="shared" si="2"/>
        <v>49</v>
      </c>
      <c r="M7793" s="37">
        <f t="shared" si="3"/>
        <v>4</v>
      </c>
      <c r="N7793" s="37">
        <f t="shared" si="4"/>
        <v>12</v>
      </c>
      <c r="O7793" s="37" t="str">
        <f t="array" ref="O7793">IFERROR(XLOOKUP(K7793,'Tipo de carga'!B:B,'Tipo de carga'!C:C))</f>
        <v>Diesel</v>
      </c>
    </row>
    <row r="7794">
      <c r="A7794" s="36">
        <v>2076.0</v>
      </c>
      <c r="B7794" s="37" t="str">
        <f t="array" ref="B7794">IFERROR(XLOOKUP(A7794,'Asignacion Dic'!A:A,'Asignacion Dic'!C:C))</f>
        <v>Patieros Crisa</v>
      </c>
      <c r="C7794" s="37" t="str">
        <f t="array" ref="C7794">IFERROR(XLOOKUP(A7794,'Asignacion Dic'!A:A,'Asignacion Dic'!B:B))</f>
        <v>EC-07</v>
      </c>
      <c r="D7794" s="38">
        <v>45630.71057870371</v>
      </c>
      <c r="E7794" s="36" t="s">
        <v>544</v>
      </c>
      <c r="F7794" s="37" t="str">
        <f t="array" ref="F7794">IFERROR(XLOOKUP(E7794,Operadores!A:A,Operadores!B:B))</f>
        <v>ZAVJOS</v>
      </c>
      <c r="G7794" s="36" t="s">
        <v>274</v>
      </c>
      <c r="H7794" s="39">
        <v>18.94</v>
      </c>
      <c r="I7794" s="40">
        <v>764.0</v>
      </c>
      <c r="J7794" s="41">
        <f t="shared" si="5"/>
        <v>14470.16</v>
      </c>
      <c r="K7794" s="37" t="str">
        <f t="array" ref="K7794">IFERROR(XLOOKUP(G7794,'Tipo de carga'!A:A,'Tipo de carga'!B:B))</f>
        <v>Autoabasto</v>
      </c>
      <c r="L7794" s="37">
        <f t="shared" si="2"/>
        <v>49</v>
      </c>
      <c r="M7794" s="37">
        <f t="shared" si="3"/>
        <v>4</v>
      </c>
      <c r="N7794" s="37">
        <f t="shared" si="4"/>
        <v>12</v>
      </c>
      <c r="O7794" s="37" t="str">
        <f t="array" ref="O7794">IFERROR(XLOOKUP(K7794,'Tipo de carga'!B:B,'Tipo de carga'!C:C))</f>
        <v>Diesel</v>
      </c>
    </row>
    <row r="7795">
      <c r="A7795" s="36">
        <v>2055.0</v>
      </c>
      <c r="B7795" s="37" t="str">
        <f t="array" ref="B7795">IFERROR(XLOOKUP(A7795,'Asignacion Dic'!A:A,'Asignacion Dic'!C:C))</f>
        <v>Crisa</v>
      </c>
      <c r="C7795" s="37" t="str">
        <f t="array" ref="C7795">IFERROR(XLOOKUP(A7795,'Asignacion Dic'!A:A,'Asignacion Dic'!B:B))</f>
        <v>EC-07</v>
      </c>
      <c r="D7795" s="38">
        <v>45630.68939814815</v>
      </c>
      <c r="E7795" s="36" t="s">
        <v>458</v>
      </c>
      <c r="F7795" s="37" t="str">
        <f t="array" ref="F7795">IFERROR(XLOOKUP(E7795,Operadores!A:A,Operadores!B:B))</f>
        <v>ZAVJOS01X</v>
      </c>
      <c r="G7795" s="36" t="s">
        <v>274</v>
      </c>
      <c r="H7795" s="39">
        <v>18.94</v>
      </c>
      <c r="I7795" s="40">
        <v>763.0</v>
      </c>
      <c r="J7795" s="41">
        <f t="shared" si="5"/>
        <v>14451.22</v>
      </c>
      <c r="K7795" s="37" t="str">
        <f t="array" ref="K7795">IFERROR(XLOOKUP(G7795,'Tipo de carga'!A:A,'Tipo de carga'!B:B))</f>
        <v>Autoabasto</v>
      </c>
      <c r="L7795" s="37">
        <f t="shared" si="2"/>
        <v>49</v>
      </c>
      <c r="M7795" s="37">
        <f t="shared" si="3"/>
        <v>4</v>
      </c>
      <c r="N7795" s="37">
        <f t="shared" si="4"/>
        <v>12</v>
      </c>
      <c r="O7795" s="37" t="str">
        <f t="array" ref="O7795">IFERROR(XLOOKUP(K7795,'Tipo de carga'!B:B,'Tipo de carga'!C:C))</f>
        <v>Diesel</v>
      </c>
    </row>
    <row r="7796">
      <c r="A7796" s="36">
        <v>1862.0</v>
      </c>
      <c r="B7796" s="37" t="str">
        <f t="array" ref="B7796">IFERROR(XLOOKUP(A7796,'Asignacion Dic'!A:A,'Asignacion Dic'!C:C))</f>
        <v>Circuitos</v>
      </c>
      <c r="C7796" s="37" t="str">
        <f t="array" ref="C7796">IFERROR(XLOOKUP(A7796,'Asignacion Dic'!A:A,'Asignacion Dic'!B:B))</f>
        <v>EC-03</v>
      </c>
      <c r="D7796" s="38">
        <v>45630.58423611111</v>
      </c>
      <c r="E7796" s="36" t="s">
        <v>350</v>
      </c>
      <c r="F7796" s="37" t="str">
        <f t="array" ref="F7796">IFERROR(XLOOKUP(E7796,Operadores!A:A,Operadores!B:B))</f>
        <v>PERRI</v>
      </c>
      <c r="G7796" s="36" t="s">
        <v>274</v>
      </c>
      <c r="H7796" s="39">
        <v>18.94</v>
      </c>
      <c r="I7796" s="40">
        <v>220.0</v>
      </c>
      <c r="J7796" s="41">
        <f t="shared" si="5"/>
        <v>4166.8</v>
      </c>
      <c r="K7796" s="37" t="str">
        <f t="array" ref="K7796">IFERROR(XLOOKUP(G7796,'Tipo de carga'!A:A,'Tipo de carga'!B:B))</f>
        <v>Autoabasto</v>
      </c>
      <c r="L7796" s="37">
        <f t="shared" si="2"/>
        <v>49</v>
      </c>
      <c r="M7796" s="37">
        <f t="shared" si="3"/>
        <v>4</v>
      </c>
      <c r="N7796" s="37">
        <f t="shared" si="4"/>
        <v>12</v>
      </c>
      <c r="O7796" s="37" t="str">
        <f t="array" ref="O7796">IFERROR(XLOOKUP(K7796,'Tipo de carga'!B:B,'Tipo de carga'!C:C))</f>
        <v>Diesel</v>
      </c>
    </row>
    <row r="7797">
      <c r="A7797" s="36">
        <v>2073.0</v>
      </c>
      <c r="B7797" s="37" t="str">
        <f t="array" ref="B7797">IFERROR(XLOOKUP(A7797,'Asignacion Dic'!A:A,'Asignacion Dic'!C:C))</f>
        <v>Patieros Crisa</v>
      </c>
      <c r="C7797" s="37" t="str">
        <f t="array" ref="C7797">IFERROR(XLOOKUP(A7797,'Asignacion Dic'!A:A,'Asignacion Dic'!B:B))</f>
        <v>EC-07</v>
      </c>
      <c r="D7797" s="38">
        <v>45630.43861111111</v>
      </c>
      <c r="E7797" s="36" t="s">
        <v>396</v>
      </c>
      <c r="F7797" s="37" t="str">
        <f t="array" ref="F7797">IFERROR(XLOOKUP(E7797,Operadores!A:A,Operadores!B:B))</f>
        <v>TORANG</v>
      </c>
      <c r="G7797" s="36" t="s">
        <v>274</v>
      </c>
      <c r="H7797" s="39">
        <v>18.94</v>
      </c>
      <c r="I7797" s="40">
        <v>0.0</v>
      </c>
      <c r="J7797" s="41">
        <f t="shared" si="5"/>
        <v>0</v>
      </c>
      <c r="K7797" s="37" t="str">
        <f t="array" ref="K7797">IFERROR(XLOOKUP(G7797,'Tipo de carga'!A:A,'Tipo de carga'!B:B))</f>
        <v>Autoabasto</v>
      </c>
      <c r="L7797" s="37">
        <f t="shared" si="2"/>
        <v>49</v>
      </c>
      <c r="M7797" s="37">
        <f t="shared" si="3"/>
        <v>4</v>
      </c>
      <c r="N7797" s="37">
        <f t="shared" si="4"/>
        <v>12</v>
      </c>
      <c r="O7797" s="37" t="str">
        <f t="array" ref="O7797">IFERROR(XLOOKUP(K7797,'Tipo de carga'!B:B,'Tipo de carga'!C:C))</f>
        <v>Diesel</v>
      </c>
    </row>
    <row r="7798">
      <c r="A7798" s="36">
        <v>1711.0</v>
      </c>
      <c r="B7798" s="37" t="str">
        <f t="array" ref="B7798">IFERROR(XLOOKUP(A7798,'Asignacion Dic'!A:A,'Asignacion Dic'!C:C))</f>
        <v>Hisense</v>
      </c>
      <c r="C7798" s="37" t="str">
        <f t="array" ref="C7798">IFERROR(XLOOKUP(A7798,'Asignacion Dic'!A:A,'Asignacion Dic'!B:B))</f>
        <v>EC-03</v>
      </c>
      <c r="D7798" s="38">
        <v>45630.75672453704</v>
      </c>
      <c r="E7798" s="36" t="s">
        <v>584</v>
      </c>
      <c r="F7798" s="37" t="str">
        <f t="array" ref="F7798">IFERROR(XLOOKUP(E7798,Operadores!A:A,Operadores!B:B))</f>
        <v>GRENOR</v>
      </c>
      <c r="G7798" s="36" t="s">
        <v>609</v>
      </c>
      <c r="H7798" s="39">
        <v>19.93308</v>
      </c>
      <c r="I7798" s="40">
        <v>93.0</v>
      </c>
      <c r="J7798" s="41">
        <f t="shared" si="5"/>
        <v>1853.77644</v>
      </c>
      <c r="K7798" s="37" t="str">
        <f t="array" ref="K7798">IFERROR(XLOOKUP(G7798,'Tipo de carga'!A:A,'Tipo de carga'!B:B))</f>
        <v>Autoabasto</v>
      </c>
      <c r="L7798" s="37">
        <f t="shared" si="2"/>
        <v>49</v>
      </c>
      <c r="M7798" s="37">
        <f t="shared" si="3"/>
        <v>4</v>
      </c>
      <c r="N7798" s="37">
        <f t="shared" si="4"/>
        <v>12</v>
      </c>
      <c r="O7798" s="37" t="str">
        <f t="array" ref="O7798">IFERROR(XLOOKUP(K7798,'Tipo de carga'!B:B,'Tipo de carga'!C:C))</f>
        <v>Diesel</v>
      </c>
    </row>
    <row r="7799">
      <c r="A7799" s="36">
        <v>1789.0</v>
      </c>
      <c r="B7799" s="37" t="str">
        <f t="array" ref="B7799">IFERROR(XLOOKUP(A7799,'Asignacion Dic'!A:A,'Asignacion Dic'!C:C))</f>
        <v>Hisense</v>
      </c>
      <c r="C7799" s="37" t="str">
        <f t="array" ref="C7799">IFERROR(XLOOKUP(A7799,'Asignacion Dic'!A:A,'Asignacion Dic'!B:B))</f>
        <v>EC-03</v>
      </c>
      <c r="D7799" s="38">
        <v>45630.5381712963</v>
      </c>
      <c r="E7799" s="36" t="s">
        <v>413</v>
      </c>
      <c r="F7799" s="37" t="str">
        <f t="array" ref="F7799">IFERROR(XLOOKUP(E7799,Operadores!A:A,Operadores!B:B))</f>
        <v>GALANG</v>
      </c>
      <c r="G7799" s="36" t="s">
        <v>609</v>
      </c>
      <c r="H7799" s="39">
        <v>19.93308</v>
      </c>
      <c r="I7799" s="40">
        <v>137.0</v>
      </c>
      <c r="J7799" s="41">
        <f t="shared" si="5"/>
        <v>2730.83196</v>
      </c>
      <c r="K7799" s="37" t="str">
        <f t="array" ref="K7799">IFERROR(XLOOKUP(G7799,'Tipo de carga'!A:A,'Tipo de carga'!B:B))</f>
        <v>Autoabasto</v>
      </c>
      <c r="L7799" s="37">
        <f t="shared" si="2"/>
        <v>49</v>
      </c>
      <c r="M7799" s="37">
        <f t="shared" si="3"/>
        <v>4</v>
      </c>
      <c r="N7799" s="37">
        <f t="shared" si="4"/>
        <v>12</v>
      </c>
      <c r="O7799" s="37" t="str">
        <f t="array" ref="O7799">IFERROR(XLOOKUP(K7799,'Tipo de carga'!B:B,'Tipo de carga'!C:C))</f>
        <v>Diesel</v>
      </c>
    </row>
    <row r="7800">
      <c r="A7800" s="36">
        <v>1762.0</v>
      </c>
      <c r="B7800" s="37" t="str">
        <f t="array" ref="B7800">IFERROR(XLOOKUP(A7800,'Asignacion Dic'!A:A,'Asignacion Dic'!C:C))</f>
        <v>Hisense</v>
      </c>
      <c r="C7800" s="37" t="str">
        <f t="array" ref="C7800">IFERROR(XLOOKUP(A7800,'Asignacion Dic'!A:A,'Asignacion Dic'!B:B))</f>
        <v>EC-03</v>
      </c>
      <c r="D7800" s="38">
        <v>45630.41459490741</v>
      </c>
      <c r="E7800" s="36" t="s">
        <v>410</v>
      </c>
      <c r="F7800" s="37" t="str">
        <f t="array" ref="F7800">IFERROR(XLOOKUP(E7800,Operadores!A:A,Operadores!B:B))</f>
        <v>LOPMA03</v>
      </c>
      <c r="G7800" s="36" t="s">
        <v>609</v>
      </c>
      <c r="H7800" s="39">
        <v>19.93308</v>
      </c>
      <c r="I7800" s="40">
        <v>363.0</v>
      </c>
      <c r="J7800" s="41">
        <f t="shared" si="5"/>
        <v>7235.70804</v>
      </c>
      <c r="K7800" s="37" t="str">
        <f t="array" ref="K7800">IFERROR(XLOOKUP(G7800,'Tipo de carga'!A:A,'Tipo de carga'!B:B))</f>
        <v>Autoabasto</v>
      </c>
      <c r="L7800" s="37">
        <f t="shared" si="2"/>
        <v>49</v>
      </c>
      <c r="M7800" s="37">
        <f t="shared" si="3"/>
        <v>4</v>
      </c>
      <c r="N7800" s="37">
        <f t="shared" si="4"/>
        <v>12</v>
      </c>
      <c r="O7800" s="37" t="str">
        <f t="array" ref="O7800">IFERROR(XLOOKUP(K7800,'Tipo de carga'!B:B,'Tipo de carga'!C:C))</f>
        <v>Diesel</v>
      </c>
    </row>
    <row r="7801">
      <c r="A7801" s="36">
        <v>2006.0</v>
      </c>
      <c r="B7801" s="37" t="str">
        <f t="array" ref="B7801">IFERROR(XLOOKUP(A7801,'Asignacion Dic'!A:A,'Asignacion Dic'!C:C))</f>
        <v>MeLi Dedicado Merida</v>
      </c>
      <c r="C7801" s="37" t="str">
        <f t="array" ref="C7801">IFERROR(XLOOKUP(A7801,'Asignacion Dic'!A:A,'Asignacion Dic'!B:B))</f>
        <v>EC-05</v>
      </c>
      <c r="D7801" s="38">
        <v>45630.99041666667</v>
      </c>
      <c r="E7801" s="36" t="s">
        <v>381</v>
      </c>
      <c r="F7801" s="37" t="str">
        <f t="array" ref="F7801">IFERROR(XLOOKUP(E7801,Operadores!A:A,Operadores!B:B))</f>
        <v>CHAJUA</v>
      </c>
      <c r="G7801" s="36" t="s">
        <v>42</v>
      </c>
      <c r="H7801" s="39">
        <v>20.13998</v>
      </c>
      <c r="I7801" s="40">
        <v>241.0</v>
      </c>
      <c r="J7801" s="41">
        <f t="shared" si="5"/>
        <v>4853.73518</v>
      </c>
      <c r="K7801" s="37" t="str">
        <f t="array" ref="K7801">IFERROR(XLOOKUP(G7801,'Tipo de carga'!A:A,'Tipo de carga'!B:B))</f>
        <v>Autoabasto</v>
      </c>
      <c r="L7801" s="37">
        <f t="shared" si="2"/>
        <v>49</v>
      </c>
      <c r="M7801" s="37">
        <f t="shared" si="3"/>
        <v>4</v>
      </c>
      <c r="N7801" s="37">
        <f t="shared" si="4"/>
        <v>12</v>
      </c>
      <c r="O7801" s="37" t="str">
        <f t="array" ref="O7801">IFERROR(XLOOKUP(K7801,'Tipo de carga'!B:B,'Tipo de carga'!C:C))</f>
        <v>Diesel</v>
      </c>
    </row>
    <row r="7802">
      <c r="A7802" s="36">
        <v>1758.0</v>
      </c>
      <c r="B7802" s="37" t="str">
        <f t="array" ref="B7802">IFERROR(XLOOKUP(A7802,'Asignacion Dic'!A:A,'Asignacion Dic'!C:C))</f>
        <v>Wm Full</v>
      </c>
      <c r="C7802" s="37" t="str">
        <f t="array" ref="C7802">IFERROR(XLOOKUP(A7802,'Asignacion Dic'!A:A,'Asignacion Dic'!B:B))</f>
        <v>EC-08</v>
      </c>
      <c r="D7802" s="38">
        <v>45630.928391203706</v>
      </c>
      <c r="E7802" s="36" t="s">
        <v>296</v>
      </c>
      <c r="F7802" s="37" t="str">
        <f t="array" ref="F7802">IFERROR(XLOOKUP(E7802,Operadores!A:A,Operadores!B:B))</f>
        <v>PINGUA</v>
      </c>
      <c r="G7802" s="36" t="s">
        <v>42</v>
      </c>
      <c r="H7802" s="39">
        <v>20.13998</v>
      </c>
      <c r="I7802" s="40">
        <v>441.0</v>
      </c>
      <c r="J7802" s="41">
        <f t="shared" si="5"/>
        <v>8881.73118</v>
      </c>
      <c r="K7802" s="37" t="str">
        <f t="array" ref="K7802">IFERROR(XLOOKUP(G7802,'Tipo de carga'!A:A,'Tipo de carga'!B:B))</f>
        <v>Autoabasto</v>
      </c>
      <c r="L7802" s="37">
        <f t="shared" si="2"/>
        <v>49</v>
      </c>
      <c r="M7802" s="37">
        <f t="shared" si="3"/>
        <v>4</v>
      </c>
      <c r="N7802" s="37">
        <f t="shared" si="4"/>
        <v>12</v>
      </c>
      <c r="O7802" s="37" t="str">
        <f t="array" ref="O7802">IFERROR(XLOOKUP(K7802,'Tipo de carga'!B:B,'Tipo de carga'!C:C))</f>
        <v>Diesel</v>
      </c>
    </row>
    <row r="7803">
      <c r="A7803" s="36">
        <v>2013.0</v>
      </c>
      <c r="B7803" s="37" t="str">
        <f t="array" ref="B7803">IFERROR(XLOOKUP(A7803,'Asignacion Dic'!A:A,'Asignacion Dic'!C:C))</f>
        <v>MeLi Dedicado Merida</v>
      </c>
      <c r="C7803" s="37" t="str">
        <f t="array" ref="C7803">IFERROR(XLOOKUP(A7803,'Asignacion Dic'!A:A,'Asignacion Dic'!B:B))</f>
        <v>EC-05</v>
      </c>
      <c r="D7803" s="38">
        <v>45630.87380787037</v>
      </c>
      <c r="E7803" s="36" t="s">
        <v>557</v>
      </c>
      <c r="F7803" s="37" t="str">
        <f t="array" ref="F7803">IFERROR(XLOOKUP(E7803,Operadores!A:A,Operadores!B:B))</f>
        <v>MONENR</v>
      </c>
      <c r="G7803" s="36" t="s">
        <v>42</v>
      </c>
      <c r="H7803" s="39">
        <v>20.13998</v>
      </c>
      <c r="I7803" s="40">
        <v>469.0</v>
      </c>
      <c r="J7803" s="41">
        <f t="shared" si="5"/>
        <v>9445.65062</v>
      </c>
      <c r="K7803" s="37" t="str">
        <f t="array" ref="K7803">IFERROR(XLOOKUP(G7803,'Tipo de carga'!A:A,'Tipo de carga'!B:B))</f>
        <v>Autoabasto</v>
      </c>
      <c r="L7803" s="37">
        <f t="shared" si="2"/>
        <v>49</v>
      </c>
      <c r="M7803" s="37">
        <f t="shared" si="3"/>
        <v>4</v>
      </c>
      <c r="N7803" s="37">
        <f t="shared" si="4"/>
        <v>12</v>
      </c>
      <c r="O7803" s="37" t="str">
        <f t="array" ref="O7803">IFERROR(XLOOKUP(K7803,'Tipo de carga'!B:B,'Tipo de carga'!C:C))</f>
        <v>Diesel</v>
      </c>
    </row>
    <row r="7804">
      <c r="A7804" s="36">
        <v>1968.0</v>
      </c>
      <c r="B7804" s="37" t="str">
        <f t="array" ref="B7804">IFERROR(XLOOKUP(A7804,'Asignacion Dic'!A:A,'Asignacion Dic'!C:C))</f>
        <v>Sayer Sencillo</v>
      </c>
      <c r="C7804" s="37" t="str">
        <f t="array" ref="C7804">IFERROR(XLOOKUP(A7804,'Asignacion Dic'!A:A,'Asignacion Dic'!B:B))</f>
        <v>EC-04</v>
      </c>
      <c r="D7804" s="38">
        <v>45630.80106481481</v>
      </c>
      <c r="E7804" s="36" t="s">
        <v>61</v>
      </c>
      <c r="F7804" s="37" t="str">
        <f t="array" ref="F7804">IFERROR(XLOOKUP(E7804,Operadores!A:A,Operadores!B:B))</f>
        <v>MENIG</v>
      </c>
      <c r="G7804" s="36" t="s">
        <v>42</v>
      </c>
      <c r="H7804" s="39">
        <v>20.13998</v>
      </c>
      <c r="I7804" s="40">
        <v>740.0</v>
      </c>
      <c r="J7804" s="41">
        <f t="shared" si="5"/>
        <v>14903.5852</v>
      </c>
      <c r="K7804" s="37" t="str">
        <f t="array" ref="K7804">IFERROR(XLOOKUP(G7804,'Tipo de carga'!A:A,'Tipo de carga'!B:B))</f>
        <v>Autoabasto</v>
      </c>
      <c r="L7804" s="37">
        <f t="shared" si="2"/>
        <v>49</v>
      </c>
      <c r="M7804" s="37">
        <f t="shared" si="3"/>
        <v>4</v>
      </c>
      <c r="N7804" s="37">
        <f t="shared" si="4"/>
        <v>12</v>
      </c>
      <c r="O7804" s="37" t="str">
        <f t="array" ref="O7804">IFERROR(XLOOKUP(K7804,'Tipo de carga'!B:B,'Tipo de carga'!C:C))</f>
        <v>Diesel</v>
      </c>
    </row>
    <row r="7805">
      <c r="A7805" s="36">
        <v>1736.0</v>
      </c>
      <c r="B7805" s="37" t="str">
        <f t="array" ref="B7805">IFERROR(XLOOKUP(A7805,'Asignacion Dic'!A:A,'Asignacion Dic'!C:C))</f>
        <v>Wm Full</v>
      </c>
      <c r="C7805" s="37" t="str">
        <f t="array" ref="C7805">IFERROR(XLOOKUP(A7805,'Asignacion Dic'!A:A,'Asignacion Dic'!B:B))</f>
        <v>EC-08</v>
      </c>
      <c r="D7805" s="38">
        <v>45630.776284722226</v>
      </c>
      <c r="E7805" s="36" t="s">
        <v>471</v>
      </c>
      <c r="F7805" s="37" t="str">
        <f t="array" ref="F7805">IFERROR(XLOOKUP(E7805,Operadores!A:A,Operadores!B:B))</f>
        <v>RICFRA</v>
      </c>
      <c r="G7805" s="36" t="s">
        <v>42</v>
      </c>
      <c r="H7805" s="39">
        <v>20.13998</v>
      </c>
      <c r="I7805" s="40">
        <v>49.0</v>
      </c>
      <c r="J7805" s="41">
        <f t="shared" si="5"/>
        <v>986.85902</v>
      </c>
      <c r="K7805" s="37" t="str">
        <f t="array" ref="K7805">IFERROR(XLOOKUP(G7805,'Tipo de carga'!A:A,'Tipo de carga'!B:B))</f>
        <v>Autoabasto</v>
      </c>
      <c r="L7805" s="37">
        <f t="shared" si="2"/>
        <v>49</v>
      </c>
      <c r="M7805" s="37">
        <f t="shared" si="3"/>
        <v>4</v>
      </c>
      <c r="N7805" s="37">
        <f t="shared" si="4"/>
        <v>12</v>
      </c>
      <c r="O7805" s="37" t="str">
        <f t="array" ref="O7805">IFERROR(XLOOKUP(K7805,'Tipo de carga'!B:B,'Tipo de carga'!C:C))</f>
        <v>Diesel</v>
      </c>
    </row>
    <row r="7806">
      <c r="A7806" s="36">
        <v>1901.0</v>
      </c>
      <c r="B7806" s="37" t="str">
        <f t="array" ref="B7806">IFERROR(XLOOKUP(A7806,'Asignacion Dic'!A:A,'Asignacion Dic'!C:C))</f>
        <v>Pipas</v>
      </c>
      <c r="C7806" s="37" t="str">
        <f t="array" ref="C7806">IFERROR(XLOOKUP(A7806,'Asignacion Dic'!A:A,'Asignacion Dic'!B:B))</f>
        <v>EC-02</v>
      </c>
      <c r="D7806" s="38">
        <v>45630.714270833334</v>
      </c>
      <c r="E7806" s="36" t="s">
        <v>411</v>
      </c>
      <c r="F7806" s="37" t="str">
        <f t="array" ref="F7806">IFERROR(XLOOKUP(E7806,Operadores!A:A,Operadores!B:B))</f>
        <v>APODA</v>
      </c>
      <c r="G7806" s="36" t="s">
        <v>42</v>
      </c>
      <c r="H7806" s="39">
        <v>20.13998</v>
      </c>
      <c r="I7806" s="40">
        <v>320.0</v>
      </c>
      <c r="J7806" s="41">
        <f t="shared" si="5"/>
        <v>6444.7936</v>
      </c>
      <c r="K7806" s="37" t="str">
        <f t="array" ref="K7806">IFERROR(XLOOKUP(G7806,'Tipo de carga'!A:A,'Tipo de carga'!B:B))</f>
        <v>Autoabasto</v>
      </c>
      <c r="L7806" s="37">
        <f t="shared" si="2"/>
        <v>49</v>
      </c>
      <c r="M7806" s="37">
        <f t="shared" si="3"/>
        <v>4</v>
      </c>
      <c r="N7806" s="37">
        <f t="shared" si="4"/>
        <v>12</v>
      </c>
      <c r="O7806" s="37" t="str">
        <f t="array" ref="O7806">IFERROR(XLOOKUP(K7806,'Tipo de carga'!B:B,'Tipo de carga'!C:C))</f>
        <v>Diesel</v>
      </c>
    </row>
    <row r="7807">
      <c r="A7807" s="36">
        <v>1738.0</v>
      </c>
      <c r="B7807" s="37" t="str">
        <f t="array" ref="B7807">IFERROR(XLOOKUP(A7807,'Asignacion Dic'!A:A,'Asignacion Dic'!C:C))</f>
        <v>Wm Full</v>
      </c>
      <c r="C7807" s="37" t="str">
        <f t="array" ref="C7807">IFERROR(XLOOKUP(A7807,'Asignacion Dic'!A:A,'Asignacion Dic'!B:B))</f>
        <v>EC-08</v>
      </c>
      <c r="D7807" s="38">
        <v>45630.7137037037</v>
      </c>
      <c r="E7807" s="36" t="s">
        <v>280</v>
      </c>
      <c r="F7807" s="37" t="str">
        <f t="array" ref="F7807">IFERROR(XLOOKUP(E7807,Operadores!A:A,Operadores!B:B))</f>
        <v>LEOJAI</v>
      </c>
      <c r="G7807" s="36" t="s">
        <v>42</v>
      </c>
      <c r="H7807" s="39">
        <v>20.13998</v>
      </c>
      <c r="I7807" s="40">
        <v>417.0</v>
      </c>
      <c r="J7807" s="41">
        <f t="shared" si="5"/>
        <v>8398.37166</v>
      </c>
      <c r="K7807" s="37" t="str">
        <f t="array" ref="K7807">IFERROR(XLOOKUP(G7807,'Tipo de carga'!A:A,'Tipo de carga'!B:B))</f>
        <v>Autoabasto</v>
      </c>
      <c r="L7807" s="37">
        <f t="shared" si="2"/>
        <v>49</v>
      </c>
      <c r="M7807" s="37">
        <f t="shared" si="3"/>
        <v>4</v>
      </c>
      <c r="N7807" s="37">
        <f t="shared" si="4"/>
        <v>12</v>
      </c>
      <c r="O7807" s="37" t="str">
        <f t="array" ref="O7807">IFERROR(XLOOKUP(K7807,'Tipo de carga'!B:B,'Tipo de carga'!C:C))</f>
        <v>Diesel</v>
      </c>
    </row>
    <row r="7808">
      <c r="A7808" s="36">
        <v>1715.0</v>
      </c>
      <c r="B7808" s="37" t="str">
        <f t="array" ref="B7808">IFERROR(XLOOKUP(A7808,'Asignacion Dic'!A:A,'Asignacion Dic'!C:C))</f>
        <v>Wm Sencillo</v>
      </c>
      <c r="C7808" s="37" t="str">
        <f t="array" ref="C7808">IFERROR(XLOOKUP(A7808,'Asignacion Dic'!A:A,'Asignacion Dic'!B:B))</f>
        <v>EC-08</v>
      </c>
      <c r="D7808" s="38">
        <v>45630.702997685185</v>
      </c>
      <c r="E7808" s="36" t="s">
        <v>521</v>
      </c>
      <c r="F7808" s="37" t="str">
        <f t="array" ref="F7808">IFERROR(XLOOKUP(E7808,Operadores!A:A,Operadores!B:B))</f>
        <v>COPJAI</v>
      </c>
      <c r="G7808" s="36" t="s">
        <v>42</v>
      </c>
      <c r="H7808" s="39">
        <v>20.13998</v>
      </c>
      <c r="I7808" s="40">
        <v>440.0</v>
      </c>
      <c r="J7808" s="41">
        <f t="shared" si="5"/>
        <v>8861.5912</v>
      </c>
      <c r="K7808" s="37" t="str">
        <f t="array" ref="K7808">IFERROR(XLOOKUP(G7808,'Tipo de carga'!A:A,'Tipo de carga'!B:B))</f>
        <v>Autoabasto</v>
      </c>
      <c r="L7808" s="37">
        <f t="shared" si="2"/>
        <v>49</v>
      </c>
      <c r="M7808" s="37">
        <f t="shared" si="3"/>
        <v>4</v>
      </c>
      <c r="N7808" s="37">
        <f t="shared" si="4"/>
        <v>12</v>
      </c>
      <c r="O7808" s="37" t="str">
        <f t="array" ref="O7808">IFERROR(XLOOKUP(K7808,'Tipo de carga'!B:B,'Tipo de carga'!C:C))</f>
        <v>Diesel</v>
      </c>
    </row>
    <row r="7809">
      <c r="A7809" s="36">
        <v>1761.0</v>
      </c>
      <c r="B7809" s="37" t="str">
        <f t="array" ref="B7809">IFERROR(XLOOKUP(A7809,'Asignacion Dic'!A:A,'Asignacion Dic'!C:C))</f>
        <v>Wm Full</v>
      </c>
      <c r="C7809" s="37" t="str">
        <f t="array" ref="C7809">IFERROR(XLOOKUP(A7809,'Asignacion Dic'!A:A,'Asignacion Dic'!B:B))</f>
        <v>EC-08</v>
      </c>
      <c r="D7809" s="38">
        <v>45630.69241898148</v>
      </c>
      <c r="E7809" s="36" t="s">
        <v>278</v>
      </c>
      <c r="F7809" s="37" t="str">
        <f t="array" ref="F7809">IFERROR(XLOOKUP(E7809,Operadores!A:A,Operadores!B:B))</f>
        <v>RAMBAR</v>
      </c>
      <c r="G7809" s="36" t="s">
        <v>42</v>
      </c>
      <c r="H7809" s="39">
        <v>20.13998</v>
      </c>
      <c r="I7809" s="40">
        <v>400.0</v>
      </c>
      <c r="J7809" s="41">
        <f t="shared" si="5"/>
        <v>8055.992</v>
      </c>
      <c r="K7809" s="37" t="str">
        <f t="array" ref="K7809">IFERROR(XLOOKUP(G7809,'Tipo de carga'!A:A,'Tipo de carga'!B:B))</f>
        <v>Autoabasto</v>
      </c>
      <c r="L7809" s="37">
        <f t="shared" si="2"/>
        <v>49</v>
      </c>
      <c r="M7809" s="37">
        <f t="shared" si="3"/>
        <v>4</v>
      </c>
      <c r="N7809" s="37">
        <f t="shared" si="4"/>
        <v>12</v>
      </c>
      <c r="O7809" s="37" t="str">
        <f t="array" ref="O7809">IFERROR(XLOOKUP(K7809,'Tipo de carga'!B:B,'Tipo de carga'!C:C))</f>
        <v>Diesel</v>
      </c>
    </row>
    <row r="7810">
      <c r="A7810" s="36">
        <v>2029.0</v>
      </c>
      <c r="B7810" s="37" t="str">
        <f t="array" ref="B7810">IFERROR(XLOOKUP(A7810,'Asignacion Dic'!A:A,'Asignacion Dic'!C:C))</f>
        <v>MeLi Dedicado Merida</v>
      </c>
      <c r="C7810" s="37" t="str">
        <f t="array" ref="C7810">IFERROR(XLOOKUP(A7810,'Asignacion Dic'!A:A,'Asignacion Dic'!B:B))</f>
        <v>EC-05</v>
      </c>
      <c r="D7810" s="38">
        <v>45630.67060185185</v>
      </c>
      <c r="E7810" s="36" t="s">
        <v>240</v>
      </c>
      <c r="F7810" s="37" t="str">
        <f t="array" ref="F7810">IFERROR(XLOOKUP(E7810,Operadores!A:A,Operadores!B:B))</f>
        <v>ACOHER</v>
      </c>
      <c r="G7810" s="36" t="s">
        <v>42</v>
      </c>
      <c r="H7810" s="39">
        <v>20.13998</v>
      </c>
      <c r="I7810" s="40">
        <v>220.0</v>
      </c>
      <c r="J7810" s="41">
        <f t="shared" si="5"/>
        <v>4430.7956</v>
      </c>
      <c r="K7810" s="37" t="str">
        <f t="array" ref="K7810">IFERROR(XLOOKUP(G7810,'Tipo de carga'!A:A,'Tipo de carga'!B:B))</f>
        <v>Autoabasto</v>
      </c>
      <c r="L7810" s="37">
        <f t="shared" si="2"/>
        <v>49</v>
      </c>
      <c r="M7810" s="37">
        <f t="shared" si="3"/>
        <v>4</v>
      </c>
      <c r="N7810" s="37">
        <f t="shared" si="4"/>
        <v>12</v>
      </c>
      <c r="O7810" s="37" t="str">
        <f t="array" ref="O7810">IFERROR(XLOOKUP(K7810,'Tipo de carga'!B:B,'Tipo de carga'!C:C))</f>
        <v>Diesel</v>
      </c>
    </row>
    <row r="7811">
      <c r="A7811" s="36">
        <v>1817.0</v>
      </c>
      <c r="B7811" s="37" t="str">
        <f t="array" ref="B7811">IFERROR(XLOOKUP(A7811,'Asignacion Dic'!A:A,'Asignacion Dic'!C:C))</f>
        <v>Wm Full</v>
      </c>
      <c r="C7811" s="37" t="str">
        <f t="array" ref="C7811">IFERROR(XLOOKUP(A7811,'Asignacion Dic'!A:A,'Asignacion Dic'!B:B))</f>
        <v>EC-08</v>
      </c>
      <c r="D7811" s="38">
        <v>45630.659791666665</v>
      </c>
      <c r="E7811" s="36" t="s">
        <v>500</v>
      </c>
      <c r="F7811" s="37" t="str">
        <f t="array" ref="F7811">IFERROR(XLOOKUP(E7811,Operadores!A:A,Operadores!B:B))</f>
        <v>RUIROBX</v>
      </c>
      <c r="G7811" s="36" t="s">
        <v>42</v>
      </c>
      <c r="H7811" s="39">
        <v>20.13998</v>
      </c>
      <c r="I7811" s="40">
        <v>407.0</v>
      </c>
      <c r="J7811" s="41">
        <f t="shared" si="5"/>
        <v>8196.97186</v>
      </c>
      <c r="K7811" s="37" t="str">
        <f t="array" ref="K7811">IFERROR(XLOOKUP(G7811,'Tipo de carga'!A:A,'Tipo de carga'!B:B))</f>
        <v>Autoabasto</v>
      </c>
      <c r="L7811" s="37">
        <f t="shared" si="2"/>
        <v>49</v>
      </c>
      <c r="M7811" s="37">
        <f t="shared" si="3"/>
        <v>4</v>
      </c>
      <c r="N7811" s="37">
        <f t="shared" si="4"/>
        <v>12</v>
      </c>
      <c r="O7811" s="37" t="str">
        <f t="array" ref="O7811">IFERROR(XLOOKUP(K7811,'Tipo de carga'!B:B,'Tipo de carga'!C:C))</f>
        <v>Diesel</v>
      </c>
    </row>
    <row r="7812">
      <c r="A7812" s="36">
        <v>2027.0</v>
      </c>
      <c r="B7812" s="37" t="str">
        <f t="array" ref="B7812">IFERROR(XLOOKUP(A7812,'Asignacion Dic'!A:A,'Asignacion Dic'!C:C))</f>
        <v>MeLi Dedicado Merida</v>
      </c>
      <c r="C7812" s="37" t="str">
        <f t="array" ref="C7812">IFERROR(XLOOKUP(A7812,'Asignacion Dic'!A:A,'Asignacion Dic'!B:B))</f>
        <v>EC-05</v>
      </c>
      <c r="D7812" s="38">
        <v>45630.54325231481</v>
      </c>
      <c r="E7812" s="36" t="s">
        <v>246</v>
      </c>
      <c r="F7812" s="37" t="str">
        <f t="array" ref="F7812">IFERROR(XLOOKUP(E7812,Operadores!A:A,Operadores!B:B))</f>
        <v>LUNADO</v>
      </c>
      <c r="G7812" s="36" t="s">
        <v>42</v>
      </c>
      <c r="H7812" s="39">
        <v>20.13998</v>
      </c>
      <c r="I7812" s="40">
        <v>281.0</v>
      </c>
      <c r="J7812" s="41">
        <f t="shared" si="5"/>
        <v>5659.33438</v>
      </c>
      <c r="K7812" s="37" t="str">
        <f t="array" ref="K7812">IFERROR(XLOOKUP(G7812,'Tipo de carga'!A:A,'Tipo de carga'!B:B))</f>
        <v>Autoabasto</v>
      </c>
      <c r="L7812" s="37">
        <f t="shared" si="2"/>
        <v>49</v>
      </c>
      <c r="M7812" s="37">
        <f t="shared" si="3"/>
        <v>4</v>
      </c>
      <c r="N7812" s="37">
        <f t="shared" si="4"/>
        <v>12</v>
      </c>
      <c r="O7812" s="37" t="str">
        <f t="array" ref="O7812">IFERROR(XLOOKUP(K7812,'Tipo de carga'!B:B,'Tipo de carga'!C:C))</f>
        <v>Diesel</v>
      </c>
    </row>
    <row r="7813">
      <c r="A7813" s="36">
        <v>1964.0</v>
      </c>
      <c r="B7813" s="37" t="str">
        <f t="array" ref="B7813">IFERROR(XLOOKUP(A7813,'Asignacion Dic'!A:A,'Asignacion Dic'!C:C))</f>
        <v>MeLi asignado SD</v>
      </c>
      <c r="C7813" s="37" t="str">
        <f t="array" ref="C7813">IFERROR(XLOOKUP(A7813,'Asignacion Dic'!A:A,'Asignacion Dic'!B:B))</f>
        <v>EC-05</v>
      </c>
      <c r="D7813" s="38">
        <v>45630.543229166666</v>
      </c>
      <c r="E7813" s="36" t="s">
        <v>236</v>
      </c>
      <c r="F7813" s="37" t="str">
        <f t="array" ref="F7813">IFERROR(XLOOKUP(E7813,Operadores!A:A,Operadores!B:B))</f>
        <v>BENOSC</v>
      </c>
      <c r="G7813" s="36" t="s">
        <v>42</v>
      </c>
      <c r="H7813" s="39">
        <v>20.13998</v>
      </c>
      <c r="I7813" s="40">
        <v>742.0</v>
      </c>
      <c r="J7813" s="41">
        <f t="shared" si="5"/>
        <v>14943.86516</v>
      </c>
      <c r="K7813" s="37" t="str">
        <f t="array" ref="K7813">IFERROR(XLOOKUP(G7813,'Tipo de carga'!A:A,'Tipo de carga'!B:B))</f>
        <v>Autoabasto</v>
      </c>
      <c r="L7813" s="37">
        <f t="shared" si="2"/>
        <v>49</v>
      </c>
      <c r="M7813" s="37">
        <f t="shared" si="3"/>
        <v>4</v>
      </c>
      <c r="N7813" s="37">
        <f t="shared" si="4"/>
        <v>12</v>
      </c>
      <c r="O7813" s="37" t="str">
        <f t="array" ref="O7813">IFERROR(XLOOKUP(K7813,'Tipo de carga'!B:B,'Tipo de carga'!C:C))</f>
        <v>Diesel</v>
      </c>
    </row>
    <row r="7814">
      <c r="A7814" s="36">
        <v>1729.0</v>
      </c>
      <c r="B7814" s="37" t="str">
        <f t="array" ref="B7814">IFERROR(XLOOKUP(A7814,'Asignacion Dic'!A:A,'Asignacion Dic'!C:C))</f>
        <v>Wm Full</v>
      </c>
      <c r="C7814" s="37" t="str">
        <f t="array" ref="C7814">IFERROR(XLOOKUP(A7814,'Asignacion Dic'!A:A,'Asignacion Dic'!B:B))</f>
        <v>EC-08</v>
      </c>
      <c r="D7814" s="38">
        <v>45630.48458333333</v>
      </c>
      <c r="E7814" s="36" t="s">
        <v>284</v>
      </c>
      <c r="F7814" s="37" t="str">
        <f t="array" ref="F7814">IFERROR(XLOOKUP(E7814,Operadores!A:A,Operadores!B:B))</f>
        <v>CAMJU01</v>
      </c>
      <c r="G7814" s="36" t="s">
        <v>42</v>
      </c>
      <c r="H7814" s="39">
        <v>20.13998</v>
      </c>
      <c r="I7814" s="40">
        <v>390.0</v>
      </c>
      <c r="J7814" s="41">
        <f t="shared" si="5"/>
        <v>7854.5922</v>
      </c>
      <c r="K7814" s="37" t="str">
        <f t="array" ref="K7814">IFERROR(XLOOKUP(G7814,'Tipo de carga'!A:A,'Tipo de carga'!B:B))</f>
        <v>Autoabasto</v>
      </c>
      <c r="L7814" s="37">
        <f t="shared" si="2"/>
        <v>49</v>
      </c>
      <c r="M7814" s="37">
        <f t="shared" si="3"/>
        <v>4</v>
      </c>
      <c r="N7814" s="37">
        <f t="shared" si="4"/>
        <v>12</v>
      </c>
      <c r="O7814" s="37" t="str">
        <f t="array" ref="O7814">IFERROR(XLOOKUP(K7814,'Tipo de carga'!B:B,'Tipo de carga'!C:C))</f>
        <v>Diesel</v>
      </c>
    </row>
    <row r="7815">
      <c r="A7815" s="36">
        <v>1705.0</v>
      </c>
      <c r="B7815" s="37" t="str">
        <f t="array" ref="B7815">IFERROR(XLOOKUP(A7815,'Asignacion Dic'!A:A,'Asignacion Dic'!C:C))</f>
        <v>Wm Full</v>
      </c>
      <c r="C7815" s="37" t="str">
        <f t="array" ref="C7815">IFERROR(XLOOKUP(A7815,'Asignacion Dic'!A:A,'Asignacion Dic'!B:B))</f>
        <v>EC-08</v>
      </c>
      <c r="D7815" s="38">
        <v>45630.478414351855</v>
      </c>
      <c r="E7815" s="36" t="s">
        <v>285</v>
      </c>
      <c r="F7815" s="37" t="str">
        <f t="array" ref="F7815">IFERROR(XLOOKUP(E7815,Operadores!A:A,Operadores!B:B))</f>
        <v>PERVIC</v>
      </c>
      <c r="G7815" s="36" t="s">
        <v>42</v>
      </c>
      <c r="H7815" s="39">
        <v>20.13998</v>
      </c>
      <c r="I7815" s="40">
        <v>395.0</v>
      </c>
      <c r="J7815" s="41">
        <f t="shared" si="5"/>
        <v>7955.2921</v>
      </c>
      <c r="K7815" s="37" t="str">
        <f t="array" ref="K7815">IFERROR(XLOOKUP(G7815,'Tipo de carga'!A:A,'Tipo de carga'!B:B))</f>
        <v>Autoabasto</v>
      </c>
      <c r="L7815" s="37">
        <f t="shared" si="2"/>
        <v>49</v>
      </c>
      <c r="M7815" s="37">
        <f t="shared" si="3"/>
        <v>4</v>
      </c>
      <c r="N7815" s="37">
        <f t="shared" si="4"/>
        <v>12</v>
      </c>
      <c r="O7815" s="37" t="str">
        <f t="array" ref="O7815">IFERROR(XLOOKUP(K7815,'Tipo de carga'!B:B,'Tipo de carga'!C:C))</f>
        <v>Diesel</v>
      </c>
    </row>
    <row r="7816">
      <c r="A7816" s="36">
        <v>2004.0</v>
      </c>
      <c r="B7816" s="37" t="str">
        <f t="array" ref="B7816">IFERROR(XLOOKUP(A7816,'Asignacion Dic'!A:A,'Asignacion Dic'!C:C))</f>
        <v>MeLi Dedicado Merida</v>
      </c>
      <c r="C7816" s="37" t="str">
        <f t="array" ref="C7816">IFERROR(XLOOKUP(A7816,'Asignacion Dic'!A:A,'Asignacion Dic'!B:B))</f>
        <v>EC-05</v>
      </c>
      <c r="D7816" s="38">
        <v>45630.45055555556</v>
      </c>
      <c r="E7816" s="36" t="s">
        <v>530</v>
      </c>
      <c r="F7816" s="37" t="str">
        <f t="array" ref="F7816">IFERROR(XLOOKUP(E7816,Operadores!A:A,Operadores!B:B))</f>
        <v>CADCAR</v>
      </c>
      <c r="G7816" s="36" t="s">
        <v>42</v>
      </c>
      <c r="H7816" s="39">
        <v>20.13998</v>
      </c>
      <c r="I7816" s="40">
        <v>245.0</v>
      </c>
      <c r="J7816" s="41">
        <f t="shared" si="5"/>
        <v>4934.2951</v>
      </c>
      <c r="K7816" s="37" t="str">
        <f t="array" ref="K7816">IFERROR(XLOOKUP(G7816,'Tipo de carga'!A:A,'Tipo de carga'!B:B))</f>
        <v>Autoabasto</v>
      </c>
      <c r="L7816" s="37">
        <f t="shared" si="2"/>
        <v>49</v>
      </c>
      <c r="M7816" s="37">
        <f t="shared" si="3"/>
        <v>4</v>
      </c>
      <c r="N7816" s="37">
        <f t="shared" si="4"/>
        <v>12</v>
      </c>
      <c r="O7816" s="37" t="str">
        <f t="array" ref="O7816">IFERROR(XLOOKUP(K7816,'Tipo de carga'!B:B,'Tipo de carga'!C:C))</f>
        <v>Diesel</v>
      </c>
    </row>
    <row r="7817">
      <c r="A7817" s="36">
        <v>2026.0</v>
      </c>
      <c r="B7817" s="37" t="str">
        <f t="array" ref="B7817">IFERROR(XLOOKUP(A7817,'Asignacion Dic'!A:A,'Asignacion Dic'!C:C))</f>
        <v>MeLi Dedicado Merida</v>
      </c>
      <c r="C7817" s="37" t="str">
        <f t="array" ref="C7817">IFERROR(XLOOKUP(A7817,'Asignacion Dic'!A:A,'Asignacion Dic'!B:B))</f>
        <v>EC-05</v>
      </c>
      <c r="D7817" s="38">
        <v>45630.40645833333</v>
      </c>
      <c r="E7817" s="36" t="s">
        <v>227</v>
      </c>
      <c r="F7817" s="37" t="str">
        <f t="array" ref="F7817">IFERROR(XLOOKUP(E7817,Operadores!A:A,Operadores!B:B))</f>
        <v>PERAN01</v>
      </c>
      <c r="G7817" s="36" t="s">
        <v>42</v>
      </c>
      <c r="H7817" s="39">
        <v>20.13998</v>
      </c>
      <c r="I7817" s="40">
        <v>250.0</v>
      </c>
      <c r="J7817" s="41">
        <f t="shared" si="5"/>
        <v>5034.995</v>
      </c>
      <c r="K7817" s="37" t="str">
        <f t="array" ref="K7817">IFERROR(XLOOKUP(G7817,'Tipo de carga'!A:A,'Tipo de carga'!B:B))</f>
        <v>Autoabasto</v>
      </c>
      <c r="L7817" s="37">
        <f t="shared" si="2"/>
        <v>49</v>
      </c>
      <c r="M7817" s="37">
        <f t="shared" si="3"/>
        <v>4</v>
      </c>
      <c r="N7817" s="37">
        <f t="shared" si="4"/>
        <v>12</v>
      </c>
      <c r="O7817" s="37" t="str">
        <f t="array" ref="O7817">IFERROR(XLOOKUP(K7817,'Tipo de carga'!B:B,'Tipo de carga'!C:C))</f>
        <v>Diesel</v>
      </c>
    </row>
    <row r="7818">
      <c r="A7818" s="36">
        <v>1798.0</v>
      </c>
      <c r="B7818" s="37" t="str">
        <f t="array" ref="B7818">IFERROR(XLOOKUP(A7818,'Asignacion Dic'!A:A,'Asignacion Dic'!C:C))</f>
        <v>Wm Full</v>
      </c>
      <c r="C7818" s="37" t="str">
        <f t="array" ref="C7818">IFERROR(XLOOKUP(A7818,'Asignacion Dic'!A:A,'Asignacion Dic'!B:B))</f>
        <v>EC-08</v>
      </c>
      <c r="D7818" s="38">
        <v>45630.39797453704</v>
      </c>
      <c r="E7818" s="36" t="s">
        <v>299</v>
      </c>
      <c r="F7818" s="37" t="str">
        <f t="array" ref="F7818">IFERROR(XLOOKUP(E7818,Operadores!A:A,Operadores!B:B))</f>
        <v>MARWAL</v>
      </c>
      <c r="G7818" s="36" t="s">
        <v>42</v>
      </c>
      <c r="H7818" s="39">
        <v>20.13998</v>
      </c>
      <c r="I7818" s="40">
        <v>374.0</v>
      </c>
      <c r="J7818" s="41">
        <f t="shared" si="5"/>
        <v>7532.35252</v>
      </c>
      <c r="K7818" s="37" t="str">
        <f t="array" ref="K7818">IFERROR(XLOOKUP(G7818,'Tipo de carga'!A:A,'Tipo de carga'!B:B))</f>
        <v>Autoabasto</v>
      </c>
      <c r="L7818" s="37">
        <f t="shared" si="2"/>
        <v>49</v>
      </c>
      <c r="M7818" s="37">
        <f t="shared" si="3"/>
        <v>4</v>
      </c>
      <c r="N7818" s="37">
        <f t="shared" si="4"/>
        <v>12</v>
      </c>
      <c r="O7818" s="37" t="str">
        <f t="array" ref="O7818">IFERROR(XLOOKUP(K7818,'Tipo de carga'!B:B,'Tipo de carga'!C:C))</f>
        <v>Diesel</v>
      </c>
    </row>
    <row r="7819">
      <c r="A7819" s="36">
        <v>2021.0</v>
      </c>
      <c r="B7819" s="37" t="str">
        <f t="array" ref="B7819">IFERROR(XLOOKUP(A7819,'Asignacion Dic'!A:A,'Asignacion Dic'!C:C))</f>
        <v>MeLi Dedicado Merida</v>
      </c>
      <c r="C7819" s="37" t="str">
        <f t="array" ref="C7819">IFERROR(XLOOKUP(A7819,'Asignacion Dic'!A:A,'Asignacion Dic'!B:B))</f>
        <v>EC-05</v>
      </c>
      <c r="D7819" s="38">
        <v>45630.39041666667</v>
      </c>
      <c r="E7819" s="36" t="s">
        <v>320</v>
      </c>
      <c r="F7819" s="37" t="str">
        <f t="array" ref="F7819">IFERROR(XLOOKUP(E7819,Operadores!A:A,Operadores!B:B))</f>
        <v>GUTIRV</v>
      </c>
      <c r="G7819" s="36" t="s">
        <v>42</v>
      </c>
      <c r="H7819" s="39">
        <v>20.13998</v>
      </c>
      <c r="I7819" s="40">
        <v>450.0</v>
      </c>
      <c r="J7819" s="41">
        <f t="shared" si="5"/>
        <v>9062.991</v>
      </c>
      <c r="K7819" s="37" t="str">
        <f t="array" ref="K7819">IFERROR(XLOOKUP(G7819,'Tipo de carga'!A:A,'Tipo de carga'!B:B))</f>
        <v>Autoabasto</v>
      </c>
      <c r="L7819" s="37">
        <f t="shared" si="2"/>
        <v>49</v>
      </c>
      <c r="M7819" s="37">
        <f t="shared" si="3"/>
        <v>4</v>
      </c>
      <c r="N7819" s="37">
        <f t="shared" si="4"/>
        <v>12</v>
      </c>
      <c r="O7819" s="37" t="str">
        <f t="array" ref="O7819">IFERROR(XLOOKUP(K7819,'Tipo de carga'!B:B,'Tipo de carga'!C:C))</f>
        <v>Diesel</v>
      </c>
    </row>
    <row r="7820">
      <c r="A7820" s="36">
        <v>1999.0</v>
      </c>
      <c r="B7820" s="37" t="str">
        <f t="array" ref="B7820">IFERROR(XLOOKUP(A7820,'Asignacion Dic'!A:A,'Asignacion Dic'!C:C))</f>
        <v>MeLi Dedicado Merida</v>
      </c>
      <c r="C7820" s="37" t="str">
        <f t="array" ref="C7820">IFERROR(XLOOKUP(A7820,'Asignacion Dic'!A:A,'Asignacion Dic'!B:B))</f>
        <v>EC-05</v>
      </c>
      <c r="D7820" s="38">
        <v>45630.312997685185</v>
      </c>
      <c r="E7820" s="36" t="s">
        <v>543</v>
      </c>
      <c r="F7820" s="37" t="str">
        <f t="array" ref="F7820">IFERROR(XLOOKUP(E7820,Operadores!A:A,Operadores!B:B))</f>
        <v>CAMJOS</v>
      </c>
      <c r="G7820" s="36" t="s">
        <v>42</v>
      </c>
      <c r="H7820" s="39">
        <v>20.13998</v>
      </c>
      <c r="I7820" s="40">
        <v>255.0</v>
      </c>
      <c r="J7820" s="41">
        <f t="shared" si="5"/>
        <v>5135.6949</v>
      </c>
      <c r="K7820" s="37" t="str">
        <f t="array" ref="K7820">IFERROR(XLOOKUP(G7820,'Tipo de carga'!A:A,'Tipo de carga'!B:B))</f>
        <v>Autoabasto</v>
      </c>
      <c r="L7820" s="37">
        <f t="shared" si="2"/>
        <v>49</v>
      </c>
      <c r="M7820" s="37">
        <f t="shared" si="3"/>
        <v>4</v>
      </c>
      <c r="N7820" s="37">
        <f t="shared" si="4"/>
        <v>12</v>
      </c>
      <c r="O7820" s="37" t="str">
        <f t="array" ref="O7820">IFERROR(XLOOKUP(K7820,'Tipo de carga'!B:B,'Tipo de carga'!C:C))</f>
        <v>Diesel</v>
      </c>
    </row>
    <row r="7821">
      <c r="A7821" s="36">
        <v>1899.0</v>
      </c>
      <c r="B7821" s="37" t="str">
        <f t="array" ref="B7821">IFERROR(XLOOKUP(A7821,'Asignacion Dic'!A:A,'Asignacion Dic'!C:C))</f>
        <v>Full Liver</v>
      </c>
      <c r="C7821" s="37" t="str">
        <f t="array" ref="C7821">IFERROR(XLOOKUP(A7821,'Asignacion Dic'!A:A,'Asignacion Dic'!B:B))</f>
        <v>EC-01</v>
      </c>
      <c r="D7821" s="38">
        <v>45630.27096064815</v>
      </c>
      <c r="E7821" s="36" t="s">
        <v>335</v>
      </c>
      <c r="F7821" s="37" t="str">
        <f t="array" ref="F7821">IFERROR(XLOOKUP(E7821,Operadores!A:A,Operadores!B:B))</f>
        <v>VEROD</v>
      </c>
      <c r="G7821" s="36" t="s">
        <v>42</v>
      </c>
      <c r="H7821" s="39">
        <v>20.13998</v>
      </c>
      <c r="I7821" s="40">
        <v>669.0</v>
      </c>
      <c r="J7821" s="41">
        <f t="shared" si="5"/>
        <v>13473.64662</v>
      </c>
      <c r="K7821" s="37" t="str">
        <f t="array" ref="K7821">IFERROR(XLOOKUP(G7821,'Tipo de carga'!A:A,'Tipo de carga'!B:B))</f>
        <v>Autoabasto</v>
      </c>
      <c r="L7821" s="37">
        <f t="shared" si="2"/>
        <v>49</v>
      </c>
      <c r="M7821" s="37">
        <f t="shared" si="3"/>
        <v>4</v>
      </c>
      <c r="N7821" s="37">
        <f t="shared" si="4"/>
        <v>12</v>
      </c>
      <c r="O7821" s="37" t="str">
        <f t="array" ref="O7821">IFERROR(XLOOKUP(K7821,'Tipo de carga'!B:B,'Tipo de carga'!C:C))</f>
        <v>Diesel</v>
      </c>
    </row>
    <row r="7822">
      <c r="A7822" s="36">
        <v>2031.0</v>
      </c>
      <c r="B7822" s="37" t="str">
        <f t="array" ref="B7822">IFERROR(XLOOKUP(A7822,'Asignacion Dic'!A:A,'Asignacion Dic'!C:C))</f>
        <v>MeLi Dedicado Merida</v>
      </c>
      <c r="C7822" s="37" t="str">
        <f t="array" ref="C7822">IFERROR(XLOOKUP(A7822,'Asignacion Dic'!A:A,'Asignacion Dic'!B:B))</f>
        <v>EC-05</v>
      </c>
      <c r="D7822" s="38">
        <v>45630.0547337963</v>
      </c>
      <c r="E7822" s="36" t="s">
        <v>603</v>
      </c>
      <c r="F7822" s="37" t="str">
        <f t="array" ref="F7822">IFERROR(XLOOKUP(E7822,Operadores!A:A,Operadores!B:B))</f>
        <v>SARJO</v>
      </c>
      <c r="G7822" s="36" t="s">
        <v>42</v>
      </c>
      <c r="H7822" s="39">
        <v>20.13998</v>
      </c>
      <c r="I7822" s="40">
        <v>401.0</v>
      </c>
      <c r="J7822" s="41">
        <f t="shared" si="5"/>
        <v>8076.13198</v>
      </c>
      <c r="K7822" s="37" t="str">
        <f t="array" ref="K7822">IFERROR(XLOOKUP(G7822,'Tipo de carga'!A:A,'Tipo de carga'!B:B))</f>
        <v>Autoabasto</v>
      </c>
      <c r="L7822" s="37">
        <f t="shared" si="2"/>
        <v>49</v>
      </c>
      <c r="M7822" s="37">
        <f t="shared" si="3"/>
        <v>4</v>
      </c>
      <c r="N7822" s="37">
        <f t="shared" si="4"/>
        <v>12</v>
      </c>
      <c r="O7822" s="37" t="str">
        <f t="array" ref="O7822">IFERROR(XLOOKUP(K7822,'Tipo de carga'!B:B,'Tipo de carga'!C:C))</f>
        <v>Diesel</v>
      </c>
    </row>
    <row r="7823">
      <c r="A7823" s="36">
        <v>1991.0</v>
      </c>
      <c r="B7823" s="37" t="str">
        <f t="array" ref="B7823">IFERROR(XLOOKUP(A7823,'Asignacion Dic'!A:A,'Asignacion Dic'!C:C))</f>
        <v>MeLi Dedicado Merida</v>
      </c>
      <c r="C7823" s="37" t="str">
        <f t="array" ref="C7823">IFERROR(XLOOKUP(A7823,'Asignacion Dic'!A:A,'Asignacion Dic'!B:B))</f>
        <v>EC-05</v>
      </c>
      <c r="D7823" s="38">
        <v>45630.052037037036</v>
      </c>
      <c r="E7823" s="36" t="s">
        <v>204</v>
      </c>
      <c r="F7823" s="37" t="str">
        <f t="array" ref="F7823">IFERROR(XLOOKUP(E7823,Operadores!A:A,Operadores!B:B))</f>
        <v>AGUARM</v>
      </c>
      <c r="G7823" s="36" t="s">
        <v>42</v>
      </c>
      <c r="H7823" s="39">
        <v>20.13998</v>
      </c>
      <c r="I7823" s="40">
        <v>359.0</v>
      </c>
      <c r="J7823" s="41">
        <f t="shared" si="5"/>
        <v>7230.25282</v>
      </c>
      <c r="K7823" s="37" t="str">
        <f t="array" ref="K7823">IFERROR(XLOOKUP(G7823,'Tipo de carga'!A:A,'Tipo de carga'!B:B))</f>
        <v>Autoabasto</v>
      </c>
      <c r="L7823" s="37">
        <f t="shared" si="2"/>
        <v>49</v>
      </c>
      <c r="M7823" s="37">
        <f t="shared" si="3"/>
        <v>4</v>
      </c>
      <c r="N7823" s="37">
        <f t="shared" si="4"/>
        <v>12</v>
      </c>
      <c r="O7823" s="37" t="str">
        <f t="array" ref="O7823">IFERROR(XLOOKUP(K7823,'Tipo de carga'!B:B,'Tipo de carga'!C:C))</f>
        <v>Diesel</v>
      </c>
    </row>
    <row r="7824">
      <c r="A7824" s="36">
        <v>2015.0</v>
      </c>
      <c r="B7824" s="37" t="str">
        <f t="array" ref="B7824">IFERROR(XLOOKUP(A7824,'Asignacion Dic'!A:A,'Asignacion Dic'!C:C))</f>
        <v>MeLi Asignado TD</v>
      </c>
      <c r="C7824" s="37" t="str">
        <f t="array" ref="C7824">IFERROR(XLOOKUP(A7824,'Asignacion Dic'!A:A,'Asignacion Dic'!B:B))</f>
        <v>EC-05</v>
      </c>
      <c r="D7824" s="38">
        <v>45630.02291666667</v>
      </c>
      <c r="E7824" s="36" t="s">
        <v>561</v>
      </c>
      <c r="F7824" s="37" t="str">
        <f t="array" ref="F7824">IFERROR(XLOOKUP(E7824,Operadores!A:A,Operadores!B:B))</f>
        <v>VILYON</v>
      </c>
      <c r="G7824" s="36" t="s">
        <v>425</v>
      </c>
      <c r="H7824" s="39">
        <v>25.09</v>
      </c>
      <c r="I7824" s="40">
        <v>239.0</v>
      </c>
      <c r="J7824" s="41">
        <f t="shared" si="5"/>
        <v>5996.51</v>
      </c>
      <c r="K7824" s="37" t="str">
        <f t="array" ref="K7824">IFERROR(XLOOKUP(G7824,'Tipo de carga'!A:A,'Tipo de carga'!B:B))</f>
        <v>Ticket</v>
      </c>
      <c r="L7824" s="37">
        <f t="shared" si="2"/>
        <v>49</v>
      </c>
      <c r="M7824" s="37">
        <f t="shared" si="3"/>
        <v>4</v>
      </c>
      <c r="N7824" s="37">
        <f t="shared" si="4"/>
        <v>12</v>
      </c>
      <c r="O7824" s="37" t="str">
        <f t="array" ref="O7824">IFERROR(XLOOKUP(K7824,'Tipo de carga'!B:B,'Tipo de carga'!C:C))</f>
        <v>Diesel</v>
      </c>
    </row>
    <row r="7825">
      <c r="A7825" s="36">
        <v>1852.0</v>
      </c>
      <c r="B7825" s="37" t="str">
        <f t="array" ref="B7825">IFERROR(XLOOKUP(A7825,'Asignacion Dic'!A:A,'Asignacion Dic'!C:C))</f>
        <v>Circuitos</v>
      </c>
      <c r="C7825" s="37" t="str">
        <f t="array" ref="C7825">IFERROR(XLOOKUP(A7825,'Asignacion Dic'!A:A,'Asignacion Dic'!B:B))</f>
        <v>EC-03</v>
      </c>
      <c r="D7825" s="38">
        <v>45630.084027777775</v>
      </c>
      <c r="E7825" s="36" t="s">
        <v>574</v>
      </c>
      <c r="F7825" s="37" t="str">
        <f t="array" ref="F7825">IFERROR(XLOOKUP(E7825,Operadores!A:A,Operadores!B:B))</f>
        <v>ZABFER</v>
      </c>
      <c r="G7825" s="36" t="s">
        <v>425</v>
      </c>
      <c r="H7825" s="39">
        <v>24.99</v>
      </c>
      <c r="I7825" s="40">
        <v>192.0</v>
      </c>
      <c r="J7825" s="41">
        <f t="shared" si="5"/>
        <v>4798.08</v>
      </c>
      <c r="K7825" s="37" t="str">
        <f t="array" ref="K7825">IFERROR(XLOOKUP(G7825,'Tipo de carga'!A:A,'Tipo de carga'!B:B))</f>
        <v>Ticket</v>
      </c>
      <c r="L7825" s="37">
        <f t="shared" si="2"/>
        <v>49</v>
      </c>
      <c r="M7825" s="37">
        <f t="shared" si="3"/>
        <v>4</v>
      </c>
      <c r="N7825" s="37">
        <f t="shared" si="4"/>
        <v>12</v>
      </c>
      <c r="O7825" s="37" t="str">
        <f t="array" ref="O7825">IFERROR(XLOOKUP(K7825,'Tipo de carga'!B:B,'Tipo de carga'!C:C))</f>
        <v>Diesel</v>
      </c>
    </row>
    <row r="7826">
      <c r="A7826" s="36">
        <v>1809.0</v>
      </c>
      <c r="B7826" s="37" t="str">
        <f t="array" ref="B7826">IFERROR(XLOOKUP(A7826,'Asignacion Dic'!A:A,'Asignacion Dic'!C:C))</f>
        <v>Full Liver</v>
      </c>
      <c r="C7826" s="37" t="str">
        <f t="array" ref="C7826">IFERROR(XLOOKUP(A7826,'Asignacion Dic'!A:A,'Asignacion Dic'!B:B))</f>
        <v>EC-01</v>
      </c>
      <c r="D7826" s="38">
        <v>45630.236805555556</v>
      </c>
      <c r="E7826" s="36" t="s">
        <v>623</v>
      </c>
      <c r="F7826" s="37" t="str">
        <f t="array" ref="F7826">IFERROR(XLOOKUP(E7826,Operadores!A:A,Operadores!B:B))</f>
        <v>MAGFRA</v>
      </c>
      <c r="G7826" s="36" t="s">
        <v>425</v>
      </c>
      <c r="H7826" s="39">
        <v>25.09</v>
      </c>
      <c r="I7826" s="40">
        <v>191.0</v>
      </c>
      <c r="J7826" s="41">
        <f t="shared" si="5"/>
        <v>4792.19</v>
      </c>
      <c r="K7826" s="37" t="str">
        <f t="array" ref="K7826">IFERROR(XLOOKUP(G7826,'Tipo de carga'!A:A,'Tipo de carga'!B:B))</f>
        <v>Ticket</v>
      </c>
      <c r="L7826" s="37">
        <f t="shared" si="2"/>
        <v>49</v>
      </c>
      <c r="M7826" s="37">
        <f t="shared" si="3"/>
        <v>4</v>
      </c>
      <c r="N7826" s="37">
        <f t="shared" si="4"/>
        <v>12</v>
      </c>
      <c r="O7826" s="37" t="str">
        <f t="array" ref="O7826">IFERROR(XLOOKUP(K7826,'Tipo de carga'!B:B,'Tipo de carga'!C:C))</f>
        <v>Diesel</v>
      </c>
    </row>
    <row r="7827">
      <c r="A7827" s="36">
        <v>1831.0</v>
      </c>
      <c r="B7827" s="37" t="str">
        <f t="array" ref="B7827">IFERROR(XLOOKUP(A7827,'Asignacion Dic'!A:A,'Asignacion Dic'!C:C))</f>
        <v>Full Liver</v>
      </c>
      <c r="C7827" s="37" t="str">
        <f t="array" ref="C7827">IFERROR(XLOOKUP(A7827,'Asignacion Dic'!A:A,'Asignacion Dic'!B:B))</f>
        <v>EC-01</v>
      </c>
      <c r="D7827" s="38">
        <v>45630.30763888889</v>
      </c>
      <c r="E7827" s="36" t="s">
        <v>325</v>
      </c>
      <c r="F7827" s="37" t="str">
        <f t="array" ref="F7827">IFERROR(XLOOKUP(E7827,Operadores!A:A,Operadores!B:B))</f>
        <v>VELOSC</v>
      </c>
      <c r="G7827" s="36" t="s">
        <v>425</v>
      </c>
      <c r="H7827" s="39">
        <v>26.15</v>
      </c>
      <c r="I7827" s="40">
        <v>76.0</v>
      </c>
      <c r="J7827" s="41">
        <f t="shared" si="5"/>
        <v>1987.4</v>
      </c>
      <c r="K7827" s="37" t="str">
        <f t="array" ref="K7827">IFERROR(XLOOKUP(G7827,'Tipo de carga'!A:A,'Tipo de carga'!B:B))</f>
        <v>Ticket</v>
      </c>
      <c r="L7827" s="37">
        <f t="shared" si="2"/>
        <v>49</v>
      </c>
      <c r="M7827" s="37">
        <f t="shared" si="3"/>
        <v>4</v>
      </c>
      <c r="N7827" s="37">
        <f t="shared" si="4"/>
        <v>12</v>
      </c>
      <c r="O7827" s="37" t="str">
        <f t="array" ref="O7827">IFERROR(XLOOKUP(K7827,'Tipo de carga'!B:B,'Tipo de carga'!C:C))</f>
        <v>Diesel</v>
      </c>
    </row>
    <row r="7828">
      <c r="A7828" s="36">
        <v>1938.0</v>
      </c>
      <c r="B7828" s="37" t="str">
        <f t="array" ref="B7828">IFERROR(XLOOKUP(A7828,'Asignacion Dic'!A:A,'Asignacion Dic'!C:C))</f>
        <v>Sayer Sencillo</v>
      </c>
      <c r="C7828" s="37" t="str">
        <f t="array" ref="C7828">IFERROR(XLOOKUP(A7828,'Asignacion Dic'!A:A,'Asignacion Dic'!B:B))</f>
        <v>EC-04</v>
      </c>
      <c r="D7828" s="38">
        <v>45630.31597222222</v>
      </c>
      <c r="E7828" s="36" t="s">
        <v>38</v>
      </c>
      <c r="F7828" s="37" t="str">
        <f t="array" ref="F7828">IFERROR(XLOOKUP(E7828,Operadores!A:A,Operadores!B:B))</f>
        <v>SOSCA01</v>
      </c>
      <c r="G7828" s="36" t="s">
        <v>425</v>
      </c>
      <c r="H7828" s="39">
        <v>25.35</v>
      </c>
      <c r="I7828" s="40">
        <v>358.0</v>
      </c>
      <c r="J7828" s="41">
        <f t="shared" si="5"/>
        <v>9075.3</v>
      </c>
      <c r="K7828" s="37" t="str">
        <f t="array" ref="K7828">IFERROR(XLOOKUP(G7828,'Tipo de carga'!A:A,'Tipo de carga'!B:B))</f>
        <v>Ticket</v>
      </c>
      <c r="L7828" s="37">
        <f t="shared" si="2"/>
        <v>49</v>
      </c>
      <c r="M7828" s="37">
        <f t="shared" si="3"/>
        <v>4</v>
      </c>
      <c r="N7828" s="37">
        <f t="shared" si="4"/>
        <v>12</v>
      </c>
      <c r="O7828" s="37" t="str">
        <f t="array" ref="O7828">IFERROR(XLOOKUP(K7828,'Tipo de carga'!B:B,'Tipo de carga'!C:C))</f>
        <v>Diesel</v>
      </c>
    </row>
    <row r="7829">
      <c r="A7829" s="36">
        <v>1894.0</v>
      </c>
      <c r="B7829" s="37" t="str">
        <f t="array" ref="B7829">IFERROR(XLOOKUP(A7829,'Asignacion Dic'!A:A,'Asignacion Dic'!C:C))</f>
        <v>Pipas</v>
      </c>
      <c r="C7829" s="37" t="str">
        <f t="array" ref="C7829">IFERROR(XLOOKUP(A7829,'Asignacion Dic'!A:A,'Asignacion Dic'!B:B))</f>
        <v>EC-02</v>
      </c>
      <c r="D7829" s="38">
        <v>45630.402083333334</v>
      </c>
      <c r="E7829" s="36" t="s">
        <v>403</v>
      </c>
      <c r="F7829" s="37" t="str">
        <f t="array" ref="F7829">IFERROR(XLOOKUP(E7829,Operadores!A:A,Operadores!B:B))</f>
        <v>LOPJU</v>
      </c>
      <c r="G7829" s="36" t="s">
        <v>425</v>
      </c>
      <c r="H7829" s="39">
        <v>25.49</v>
      </c>
      <c r="I7829" s="40">
        <v>470.0</v>
      </c>
      <c r="J7829" s="41">
        <f t="shared" si="5"/>
        <v>11980.3</v>
      </c>
      <c r="K7829" s="37" t="str">
        <f t="array" ref="K7829">IFERROR(XLOOKUP(G7829,'Tipo de carga'!A:A,'Tipo de carga'!B:B))</f>
        <v>Ticket</v>
      </c>
      <c r="L7829" s="37">
        <f t="shared" si="2"/>
        <v>49</v>
      </c>
      <c r="M7829" s="37">
        <f t="shared" si="3"/>
        <v>4</v>
      </c>
      <c r="N7829" s="37">
        <f t="shared" si="4"/>
        <v>12</v>
      </c>
      <c r="O7829" s="37" t="str">
        <f t="array" ref="O7829">IFERROR(XLOOKUP(K7829,'Tipo de carga'!B:B,'Tipo de carga'!C:C))</f>
        <v>Diesel</v>
      </c>
    </row>
    <row r="7830">
      <c r="A7830" s="36">
        <v>2023.0</v>
      </c>
      <c r="B7830" s="37" t="str">
        <f t="array" ref="B7830">IFERROR(XLOOKUP(A7830,'Asignacion Dic'!A:A,'Asignacion Dic'!C:C))</f>
        <v>MeLi Asignado TD</v>
      </c>
      <c r="C7830" s="37" t="str">
        <f t="array" ref="C7830">IFERROR(XLOOKUP(A7830,'Asignacion Dic'!A:A,'Asignacion Dic'!B:B))</f>
        <v>EC-05</v>
      </c>
      <c r="D7830" s="38">
        <v>45630.40902777778</v>
      </c>
      <c r="E7830" s="36" t="s">
        <v>575</v>
      </c>
      <c r="F7830" s="37" t="str">
        <f t="array" ref="F7830">IFERROR(XLOOKUP(E7830,Operadores!A:A,Operadores!B:B))</f>
        <v>ESCLUI</v>
      </c>
      <c r="G7830" s="36" t="s">
        <v>425</v>
      </c>
      <c r="H7830" s="39">
        <v>25.17</v>
      </c>
      <c r="I7830" s="40">
        <v>143.0</v>
      </c>
      <c r="J7830" s="41">
        <f t="shared" si="5"/>
        <v>3599.31</v>
      </c>
      <c r="K7830" s="37" t="str">
        <f t="array" ref="K7830">IFERROR(XLOOKUP(G7830,'Tipo de carga'!A:A,'Tipo de carga'!B:B))</f>
        <v>Ticket</v>
      </c>
      <c r="L7830" s="37">
        <f t="shared" si="2"/>
        <v>49</v>
      </c>
      <c r="M7830" s="37">
        <f t="shared" si="3"/>
        <v>4</v>
      </c>
      <c r="N7830" s="37">
        <f t="shared" si="4"/>
        <v>12</v>
      </c>
      <c r="O7830" s="37" t="str">
        <f t="array" ref="O7830">IFERROR(XLOOKUP(K7830,'Tipo de carga'!B:B,'Tipo de carga'!C:C))</f>
        <v>Diesel</v>
      </c>
    </row>
    <row r="7831">
      <c r="A7831" s="36">
        <v>1829.0</v>
      </c>
      <c r="B7831" s="37" t="str">
        <f t="array" ref="B7831">IFERROR(XLOOKUP(A7831,'Asignacion Dic'!A:A,'Asignacion Dic'!C:C))</f>
        <v>Circuitos</v>
      </c>
      <c r="C7831" s="37" t="str">
        <f t="array" ref="C7831">IFERROR(XLOOKUP(A7831,'Asignacion Dic'!A:A,'Asignacion Dic'!B:B))</f>
        <v>EC-03</v>
      </c>
      <c r="D7831" s="38">
        <v>45630.425</v>
      </c>
      <c r="E7831" s="36" t="s">
        <v>245</v>
      </c>
      <c r="F7831" s="37" t="str">
        <f t="array" ref="F7831">IFERROR(XLOOKUP(E7831,Operadores!A:A,Operadores!B:B))</f>
        <v>HERAL04</v>
      </c>
      <c r="G7831" s="36" t="s">
        <v>425</v>
      </c>
      <c r="H7831" s="39">
        <v>27.18</v>
      </c>
      <c r="I7831" s="40">
        <v>283.0</v>
      </c>
      <c r="J7831" s="41">
        <f t="shared" si="5"/>
        <v>7691.94</v>
      </c>
      <c r="K7831" s="37" t="str">
        <f t="array" ref="K7831">IFERROR(XLOOKUP(G7831,'Tipo de carga'!A:A,'Tipo de carga'!B:B))</f>
        <v>Ticket</v>
      </c>
      <c r="L7831" s="37">
        <f t="shared" si="2"/>
        <v>49</v>
      </c>
      <c r="M7831" s="37">
        <f t="shared" si="3"/>
        <v>4</v>
      </c>
      <c r="N7831" s="37">
        <f t="shared" si="4"/>
        <v>12</v>
      </c>
      <c r="O7831" s="37" t="str">
        <f t="array" ref="O7831">IFERROR(XLOOKUP(K7831,'Tipo de carga'!B:B,'Tipo de carga'!C:C))</f>
        <v>Diesel</v>
      </c>
    </row>
    <row r="7832">
      <c r="A7832" s="36">
        <v>1806.0</v>
      </c>
      <c r="B7832" s="37" t="str">
        <f t="array" ref="B7832">IFERROR(XLOOKUP(A7832,'Asignacion Dic'!A:A,'Asignacion Dic'!C:C))</f>
        <v>Sayer Full</v>
      </c>
      <c r="C7832" s="37" t="str">
        <f t="array" ref="C7832">IFERROR(XLOOKUP(A7832,'Asignacion Dic'!A:A,'Asignacion Dic'!B:B))</f>
        <v>EC-04</v>
      </c>
      <c r="D7832" s="38">
        <v>45630.44236111111</v>
      </c>
      <c r="E7832" s="36" t="s">
        <v>40</v>
      </c>
      <c r="F7832" s="37" t="str">
        <f t="array" ref="F7832">IFERROR(XLOOKUP(E7832,Operadores!A:A,Operadores!B:B))</f>
        <v>DIAOMA</v>
      </c>
      <c r="G7832" s="36" t="s">
        <v>425</v>
      </c>
      <c r="H7832" s="39">
        <v>25.96</v>
      </c>
      <c r="I7832" s="40">
        <v>615.0</v>
      </c>
      <c r="J7832" s="41">
        <f t="shared" si="5"/>
        <v>15965.4</v>
      </c>
      <c r="K7832" s="37" t="str">
        <f t="array" ref="K7832">IFERROR(XLOOKUP(G7832,'Tipo de carga'!A:A,'Tipo de carga'!B:B))</f>
        <v>Ticket</v>
      </c>
      <c r="L7832" s="37">
        <f t="shared" si="2"/>
        <v>49</v>
      </c>
      <c r="M7832" s="37">
        <f t="shared" si="3"/>
        <v>4</v>
      </c>
      <c r="N7832" s="37">
        <f t="shared" si="4"/>
        <v>12</v>
      </c>
      <c r="O7832" s="37" t="str">
        <f t="array" ref="O7832">IFERROR(XLOOKUP(K7832,'Tipo de carga'!B:B,'Tipo de carga'!C:C))</f>
        <v>Diesel</v>
      </c>
    </row>
    <row r="7833">
      <c r="A7833" s="36">
        <v>308.0</v>
      </c>
      <c r="B7833" s="37" t="str">
        <f t="array" ref="B7833">IFERROR(XLOOKUP(A7833,'Asignacion Dic'!A:A,'Asignacion Dic'!C:C))</f>
        <v>Sayer Thorton</v>
      </c>
      <c r="C7833" s="37" t="str">
        <f t="array" ref="C7833">IFERROR(XLOOKUP(A7833,'Asignacion Dic'!A:A,'Asignacion Dic'!B:B))</f>
        <v>EC-04</v>
      </c>
      <c r="D7833" s="38">
        <v>45630.48055555556</v>
      </c>
      <c r="E7833" s="36" t="s">
        <v>261</v>
      </c>
      <c r="F7833" s="37" t="str">
        <f t="array" ref="F7833">IFERROR(XLOOKUP(E7833,Operadores!A:A,Operadores!B:B))</f>
        <v>FLOTIT</v>
      </c>
      <c r="G7833" s="36" t="s">
        <v>425</v>
      </c>
      <c r="H7833" s="39">
        <v>25.5</v>
      </c>
      <c r="I7833" s="40">
        <v>151.0</v>
      </c>
      <c r="J7833" s="41">
        <f t="shared" si="5"/>
        <v>3850.5</v>
      </c>
      <c r="K7833" s="37" t="str">
        <f t="array" ref="K7833">IFERROR(XLOOKUP(G7833,'Tipo de carga'!A:A,'Tipo de carga'!B:B))</f>
        <v>Ticket</v>
      </c>
      <c r="L7833" s="37">
        <f t="shared" si="2"/>
        <v>49</v>
      </c>
      <c r="M7833" s="37">
        <f t="shared" si="3"/>
        <v>4</v>
      </c>
      <c r="N7833" s="37">
        <f t="shared" si="4"/>
        <v>12</v>
      </c>
      <c r="O7833" s="37" t="str">
        <f t="array" ref="O7833">IFERROR(XLOOKUP(K7833,'Tipo de carga'!B:B,'Tipo de carga'!C:C))</f>
        <v>Diesel</v>
      </c>
    </row>
    <row r="7834">
      <c r="A7834" s="36">
        <v>1898.0</v>
      </c>
      <c r="B7834" s="37" t="str">
        <f t="array" ref="B7834">IFERROR(XLOOKUP(A7834,'Asignacion Dic'!A:A,'Asignacion Dic'!C:C))</f>
        <v>Full Liver</v>
      </c>
      <c r="C7834" s="37" t="str">
        <f t="array" ref="C7834">IFERROR(XLOOKUP(A7834,'Asignacion Dic'!A:A,'Asignacion Dic'!B:B))</f>
        <v>EC-01</v>
      </c>
      <c r="D7834" s="38">
        <v>45630.504166666666</v>
      </c>
      <c r="E7834" s="36" t="s">
        <v>366</v>
      </c>
      <c r="F7834" s="37" t="str">
        <f t="array" ref="F7834">IFERROR(XLOOKUP(E7834,Operadores!A:A,Operadores!B:B))</f>
        <v>CASMA</v>
      </c>
      <c r="G7834" s="36" t="s">
        <v>425</v>
      </c>
      <c r="H7834" s="39">
        <v>25.26</v>
      </c>
      <c r="I7834" s="40">
        <v>395.0</v>
      </c>
      <c r="J7834" s="41">
        <f t="shared" si="5"/>
        <v>9977.7</v>
      </c>
      <c r="K7834" s="37" t="str">
        <f t="array" ref="K7834">IFERROR(XLOOKUP(G7834,'Tipo de carga'!A:A,'Tipo de carga'!B:B))</f>
        <v>Ticket</v>
      </c>
      <c r="L7834" s="37">
        <f t="shared" si="2"/>
        <v>49</v>
      </c>
      <c r="M7834" s="37">
        <f t="shared" si="3"/>
        <v>4</v>
      </c>
      <c r="N7834" s="37">
        <f t="shared" si="4"/>
        <v>12</v>
      </c>
      <c r="O7834" s="37" t="str">
        <f t="array" ref="O7834">IFERROR(XLOOKUP(K7834,'Tipo de carga'!B:B,'Tipo de carga'!C:C))</f>
        <v>Diesel</v>
      </c>
    </row>
    <row r="7835">
      <c r="A7835" s="36">
        <v>1898.0</v>
      </c>
      <c r="B7835" s="37" t="str">
        <f t="array" ref="B7835">IFERROR(XLOOKUP(A7835,'Asignacion Dic'!A:A,'Asignacion Dic'!C:C))</f>
        <v>Full Liver</v>
      </c>
      <c r="C7835" s="37" t="str">
        <f t="array" ref="C7835">IFERROR(XLOOKUP(A7835,'Asignacion Dic'!A:A,'Asignacion Dic'!B:B))</f>
        <v>EC-01</v>
      </c>
      <c r="D7835" s="38">
        <v>45630.50486111111</v>
      </c>
      <c r="E7835" s="36" t="s">
        <v>366</v>
      </c>
      <c r="F7835" s="37" t="str">
        <f t="array" ref="F7835">IFERROR(XLOOKUP(E7835,Operadores!A:A,Operadores!B:B))</f>
        <v>CASMA</v>
      </c>
      <c r="G7835" s="36" t="s">
        <v>425</v>
      </c>
      <c r="H7835" s="39">
        <v>25.26</v>
      </c>
      <c r="I7835" s="40">
        <v>436.0</v>
      </c>
      <c r="J7835" s="41">
        <f t="shared" si="5"/>
        <v>11013.36</v>
      </c>
      <c r="K7835" s="37" t="str">
        <f t="array" ref="K7835">IFERROR(XLOOKUP(G7835,'Tipo de carga'!A:A,'Tipo de carga'!B:B))</f>
        <v>Ticket</v>
      </c>
      <c r="L7835" s="37">
        <f t="shared" si="2"/>
        <v>49</v>
      </c>
      <c r="M7835" s="37">
        <f t="shared" si="3"/>
        <v>4</v>
      </c>
      <c r="N7835" s="37">
        <f t="shared" si="4"/>
        <v>12</v>
      </c>
      <c r="O7835" s="37" t="str">
        <f t="array" ref="O7835">IFERROR(XLOOKUP(K7835,'Tipo de carga'!B:B,'Tipo de carga'!C:C))</f>
        <v>Diesel</v>
      </c>
    </row>
    <row r="7836">
      <c r="A7836" s="36">
        <v>1779.0</v>
      </c>
      <c r="B7836" s="37" t="str">
        <f t="array" ref="B7836">IFERROR(XLOOKUP(A7836,'Asignacion Dic'!A:A,'Asignacion Dic'!C:C))</f>
        <v>Sayer Expo</v>
      </c>
      <c r="C7836" s="37" t="str">
        <f t="array" ref="C7836">IFERROR(XLOOKUP(A7836,'Asignacion Dic'!A:A,'Asignacion Dic'!B:B))</f>
        <v>EC-04</v>
      </c>
      <c r="D7836" s="38">
        <v>45630.65069444444</v>
      </c>
      <c r="E7836" s="36" t="s">
        <v>57</v>
      </c>
      <c r="F7836" s="37" t="str">
        <f t="array" ref="F7836">IFERROR(XLOOKUP(E7836,Operadores!A:A,Operadores!B:B))</f>
        <v>GONJOS03</v>
      </c>
      <c r="G7836" s="36" t="s">
        <v>425</v>
      </c>
      <c r="H7836" s="39">
        <v>25.65</v>
      </c>
      <c r="I7836" s="40">
        <v>337.0</v>
      </c>
      <c r="J7836" s="41">
        <f t="shared" si="5"/>
        <v>8644.05</v>
      </c>
      <c r="K7836" s="37" t="str">
        <f t="array" ref="K7836">IFERROR(XLOOKUP(G7836,'Tipo de carga'!A:A,'Tipo de carga'!B:B))</f>
        <v>Ticket</v>
      </c>
      <c r="L7836" s="37">
        <f t="shared" si="2"/>
        <v>49</v>
      </c>
      <c r="M7836" s="37">
        <f t="shared" si="3"/>
        <v>4</v>
      </c>
      <c r="N7836" s="37">
        <f t="shared" si="4"/>
        <v>12</v>
      </c>
      <c r="O7836" s="37" t="str">
        <f t="array" ref="O7836">IFERROR(XLOOKUP(K7836,'Tipo de carga'!B:B,'Tipo de carga'!C:C))</f>
        <v>Diesel</v>
      </c>
    </row>
    <row r="7837">
      <c r="A7837" s="36">
        <v>1939.0</v>
      </c>
      <c r="B7837" s="37" t="str">
        <f t="array" ref="B7837">IFERROR(XLOOKUP(A7837,'Asignacion Dic'!A:A,'Asignacion Dic'!C:C))</f>
        <v>Full Liver</v>
      </c>
      <c r="C7837" s="37" t="str">
        <f t="array" ref="C7837">IFERROR(XLOOKUP(A7837,'Asignacion Dic'!A:A,'Asignacion Dic'!B:B))</f>
        <v>EC-01</v>
      </c>
      <c r="D7837" s="38">
        <v>45630.683333333334</v>
      </c>
      <c r="E7837" s="36" t="s">
        <v>364</v>
      </c>
      <c r="F7837" s="37" t="str">
        <f t="array" ref="F7837">IFERROR(XLOOKUP(E7837,Operadores!A:A,Operadores!B:B))</f>
        <v>TORBR01</v>
      </c>
      <c r="G7837" s="36" t="s">
        <v>425</v>
      </c>
      <c r="H7837" s="39">
        <v>25.85</v>
      </c>
      <c r="I7837" s="40">
        <v>371.0</v>
      </c>
      <c r="J7837" s="41">
        <f t="shared" si="5"/>
        <v>9590.35</v>
      </c>
      <c r="K7837" s="37" t="str">
        <f t="array" ref="K7837">IFERROR(XLOOKUP(G7837,'Tipo de carga'!A:A,'Tipo de carga'!B:B))</f>
        <v>Ticket</v>
      </c>
      <c r="L7837" s="37">
        <f t="shared" si="2"/>
        <v>49</v>
      </c>
      <c r="M7837" s="37">
        <f t="shared" si="3"/>
        <v>4</v>
      </c>
      <c r="N7837" s="37">
        <f t="shared" si="4"/>
        <v>12</v>
      </c>
      <c r="O7837" s="37" t="str">
        <f t="array" ref="O7837">IFERROR(XLOOKUP(K7837,'Tipo de carga'!B:B,'Tipo de carga'!C:C))</f>
        <v>Diesel</v>
      </c>
    </row>
    <row r="7838">
      <c r="A7838" s="36">
        <v>2011.0</v>
      </c>
      <c r="B7838" s="37" t="str">
        <f t="array" ref="B7838">IFERROR(XLOOKUP(A7838,'Asignacion Dic'!A:A,'Asignacion Dic'!C:C))</f>
        <v>MeLi Dedicado TD</v>
      </c>
      <c r="C7838" s="37" t="str">
        <f t="array" ref="C7838">IFERROR(XLOOKUP(A7838,'Asignacion Dic'!A:A,'Asignacion Dic'!B:B))</f>
        <v>EC-05</v>
      </c>
      <c r="D7838" s="38">
        <v>45630.770833333336</v>
      </c>
      <c r="E7838" s="36" t="s">
        <v>199</v>
      </c>
      <c r="F7838" s="37" t="str">
        <f t="array" ref="F7838">IFERROR(XLOOKUP(E7838,Operadores!A:A,Operadores!B:B))</f>
        <v>OLIGER</v>
      </c>
      <c r="G7838" s="36" t="s">
        <v>425</v>
      </c>
      <c r="H7838" s="39">
        <v>27.18</v>
      </c>
      <c r="I7838" s="40">
        <v>368.0</v>
      </c>
      <c r="J7838" s="41">
        <f t="shared" si="5"/>
        <v>10002.24</v>
      </c>
      <c r="K7838" s="37" t="str">
        <f t="array" ref="K7838">IFERROR(XLOOKUP(G7838,'Tipo de carga'!A:A,'Tipo de carga'!B:B))</f>
        <v>Ticket</v>
      </c>
      <c r="L7838" s="37">
        <f t="shared" si="2"/>
        <v>49</v>
      </c>
      <c r="M7838" s="37">
        <f t="shared" si="3"/>
        <v>4</v>
      </c>
      <c r="N7838" s="37">
        <f t="shared" si="4"/>
        <v>12</v>
      </c>
      <c r="O7838" s="37" t="str">
        <f t="array" ref="O7838">IFERROR(XLOOKUP(K7838,'Tipo de carga'!B:B,'Tipo de carga'!C:C))</f>
        <v>Diesel</v>
      </c>
    </row>
    <row r="7839">
      <c r="A7839" s="36">
        <v>1918.0</v>
      </c>
      <c r="B7839" s="37" t="str">
        <f t="array" ref="B7839">IFERROR(XLOOKUP(A7839,'Asignacion Dic'!A:A,'Asignacion Dic'!C:C))</f>
        <v>MeLi asignado SD</v>
      </c>
      <c r="C7839" s="37" t="str">
        <f t="array" ref="C7839">IFERROR(XLOOKUP(A7839,'Asignacion Dic'!A:A,'Asignacion Dic'!B:B))</f>
        <v>EC-05</v>
      </c>
      <c r="D7839" s="38">
        <v>45630.0</v>
      </c>
      <c r="E7839" s="36" t="s">
        <v>191</v>
      </c>
      <c r="F7839" s="37" t="str">
        <f t="array" ref="F7839">IFERROR(XLOOKUP(E7839,Operadores!A:A,Operadores!B:B))</f>
        <v>DIADAV</v>
      </c>
      <c r="G7839" s="36" t="s">
        <v>311</v>
      </c>
      <c r="H7839" s="39">
        <v>10.2</v>
      </c>
      <c r="I7839" s="40">
        <v>263.97</v>
      </c>
      <c r="J7839" s="41">
        <f t="shared" si="5"/>
        <v>2692.494</v>
      </c>
      <c r="K7839" s="37" t="str">
        <f t="array" ref="K7839">IFERROR(XLOOKUP(G7839,'Tipo de carga'!A:A,'Tipo de carga'!B:B))</f>
        <v>Natgas</v>
      </c>
      <c r="L7839" s="37">
        <f t="shared" si="2"/>
        <v>49</v>
      </c>
      <c r="M7839" s="37">
        <f t="shared" si="3"/>
        <v>4</v>
      </c>
      <c r="N7839" s="37">
        <f t="shared" si="4"/>
        <v>12</v>
      </c>
      <c r="O7839" s="37" t="str">
        <f t="array" ref="O7839">IFERROR(XLOOKUP(K7839,'Tipo de carga'!B:B,'Tipo de carga'!C:C))</f>
        <v>GNC</v>
      </c>
    </row>
    <row r="7840">
      <c r="A7840" s="36">
        <v>1917.0</v>
      </c>
      <c r="B7840" s="37" t="str">
        <f t="array" ref="B7840">IFERROR(XLOOKUP(A7840,'Asignacion Dic'!A:A,'Asignacion Dic'!C:C))</f>
        <v>MeLi asignado SD</v>
      </c>
      <c r="C7840" s="37" t="str">
        <f t="array" ref="C7840">IFERROR(XLOOKUP(A7840,'Asignacion Dic'!A:A,'Asignacion Dic'!B:B))</f>
        <v>EC-05</v>
      </c>
      <c r="D7840" s="38">
        <v>45630.0</v>
      </c>
      <c r="E7840" s="36" t="s">
        <v>17</v>
      </c>
      <c r="F7840" s="37" t="str">
        <f t="array" ref="F7840">IFERROR(XLOOKUP(E7840,Operadores!A:A,Operadores!B:B))</f>
        <v>ARASAL</v>
      </c>
      <c r="G7840" s="36" t="s">
        <v>311</v>
      </c>
      <c r="H7840" s="39">
        <v>10.2</v>
      </c>
      <c r="I7840" s="40">
        <v>220.39</v>
      </c>
      <c r="J7840" s="41">
        <f t="shared" si="5"/>
        <v>2247.978</v>
      </c>
      <c r="K7840" s="37" t="str">
        <f t="array" ref="K7840">IFERROR(XLOOKUP(G7840,'Tipo de carga'!A:A,'Tipo de carga'!B:B))</f>
        <v>Natgas</v>
      </c>
      <c r="L7840" s="37">
        <f t="shared" si="2"/>
        <v>49</v>
      </c>
      <c r="M7840" s="37">
        <f t="shared" si="3"/>
        <v>4</v>
      </c>
      <c r="N7840" s="37">
        <f t="shared" si="4"/>
        <v>12</v>
      </c>
      <c r="O7840" s="37" t="str">
        <f t="array" ref="O7840">IFERROR(XLOOKUP(K7840,'Tipo de carga'!B:B,'Tipo de carga'!C:C))</f>
        <v>GNC</v>
      </c>
    </row>
    <row r="7841">
      <c r="A7841" s="36">
        <v>1920.0</v>
      </c>
      <c r="B7841" s="37" t="str">
        <f t="array" ref="B7841">IFERROR(XLOOKUP(A7841,'Asignacion Dic'!A:A,'Asignacion Dic'!C:C))</f>
        <v>MeLi asignado SD</v>
      </c>
      <c r="C7841" s="37" t="str">
        <f t="array" ref="C7841">IFERROR(XLOOKUP(A7841,'Asignacion Dic'!A:A,'Asignacion Dic'!B:B))</f>
        <v>EC-05</v>
      </c>
      <c r="D7841" s="38">
        <v>45630.0</v>
      </c>
      <c r="E7841" s="36" t="s">
        <v>369</v>
      </c>
      <c r="F7841" s="37" t="str">
        <f t="array" ref="F7841">IFERROR(XLOOKUP(E7841,Operadores!A:A,Operadores!B:B))</f>
        <v>DIAOSC</v>
      </c>
      <c r="G7841" s="36" t="s">
        <v>315</v>
      </c>
      <c r="H7841" s="39">
        <v>10.65</v>
      </c>
      <c r="I7841" s="40">
        <v>372.0</v>
      </c>
      <c r="J7841" s="41">
        <f t="shared" si="5"/>
        <v>3961.8</v>
      </c>
      <c r="K7841" s="37" t="str">
        <f t="array" ref="K7841">IFERROR(XLOOKUP(G7841,'Tipo de carga'!A:A,'Tipo de carga'!B:B))</f>
        <v>COMSUSTENTA</v>
      </c>
      <c r="L7841" s="37">
        <f t="shared" si="2"/>
        <v>49</v>
      </c>
      <c r="M7841" s="37">
        <f t="shared" si="3"/>
        <v>4</v>
      </c>
      <c r="N7841" s="37">
        <f t="shared" si="4"/>
        <v>12</v>
      </c>
      <c r="O7841" s="37" t="str">
        <f t="array" ref="O7841">IFERROR(XLOOKUP(K7841,'Tipo de carga'!B:B,'Tipo de carga'!C:C))</f>
        <v>GNC</v>
      </c>
    </row>
    <row r="7842">
      <c r="A7842" s="36">
        <v>1928.0</v>
      </c>
      <c r="B7842" s="37" t="str">
        <f t="array" ref="B7842">IFERROR(XLOOKUP(A7842,'Asignacion Dic'!A:A,'Asignacion Dic'!C:C))</f>
        <v>MeLi Ded Puebla</v>
      </c>
      <c r="C7842" s="37" t="str">
        <f t="array" ref="C7842">IFERROR(XLOOKUP(A7842,'Asignacion Dic'!A:A,'Asignacion Dic'!B:B))</f>
        <v>EC-05</v>
      </c>
      <c r="D7842" s="38">
        <v>45630.0</v>
      </c>
      <c r="E7842" s="36" t="s">
        <v>319</v>
      </c>
      <c r="F7842" s="37" t="str">
        <f t="array" ref="F7842">IFERROR(XLOOKUP(E7842,Operadores!A:A,Operadores!B:B))</f>
        <v>BARPED</v>
      </c>
      <c r="G7842" s="36" t="s">
        <v>315</v>
      </c>
      <c r="H7842" s="39">
        <v>10.65</v>
      </c>
      <c r="I7842" s="40">
        <v>267.0</v>
      </c>
      <c r="J7842" s="41">
        <f t="shared" si="5"/>
        <v>2843.55</v>
      </c>
      <c r="K7842" s="37" t="str">
        <f t="array" ref="K7842">IFERROR(XLOOKUP(G7842,'Tipo de carga'!A:A,'Tipo de carga'!B:B))</f>
        <v>COMSUSTENTA</v>
      </c>
      <c r="L7842" s="37">
        <f t="shared" si="2"/>
        <v>49</v>
      </c>
      <c r="M7842" s="37">
        <f t="shared" si="3"/>
        <v>4</v>
      </c>
      <c r="N7842" s="37">
        <f t="shared" si="4"/>
        <v>12</v>
      </c>
      <c r="O7842" s="37" t="str">
        <f t="array" ref="O7842">IFERROR(XLOOKUP(K7842,'Tipo de carga'!B:B,'Tipo de carga'!C:C))</f>
        <v>GNC</v>
      </c>
    </row>
    <row r="7843">
      <c r="A7843" s="36">
        <v>2027.0</v>
      </c>
      <c r="B7843" s="37" t="str">
        <f t="array" ref="B7843">IFERROR(XLOOKUP(A7843,'Asignacion Dic'!A:A,'Asignacion Dic'!C:C))</f>
        <v>MeLi Dedicado Merida</v>
      </c>
      <c r="C7843" s="37" t="str">
        <f t="array" ref="C7843">IFERROR(XLOOKUP(A7843,'Asignacion Dic'!A:A,'Asignacion Dic'!B:B))</f>
        <v>EC-05</v>
      </c>
      <c r="D7843" s="38">
        <v>45631.90047453704</v>
      </c>
      <c r="E7843" s="36" t="s">
        <v>452</v>
      </c>
      <c r="F7843" s="37" t="str">
        <f t="array" ref="F7843">IFERROR(XLOOKUP(E7843,Operadores!A:A,Operadores!B:B))</f>
        <v>AGUMAU</v>
      </c>
      <c r="G7843" s="36" t="s">
        <v>72</v>
      </c>
      <c r="H7843" s="39">
        <v>19.29</v>
      </c>
      <c r="I7843" s="40">
        <v>291.0</v>
      </c>
      <c r="J7843" s="41">
        <f t="shared" si="5"/>
        <v>5613.39</v>
      </c>
      <c r="K7843" s="37" t="str">
        <f t="array" ref="K7843">IFERROR(XLOOKUP(G7843,'Tipo de carga'!A:A,'Tipo de carga'!B:B))</f>
        <v>Autoabasto</v>
      </c>
      <c r="L7843" s="37">
        <f t="shared" si="2"/>
        <v>49</v>
      </c>
      <c r="M7843" s="37">
        <f t="shared" si="3"/>
        <v>5</v>
      </c>
      <c r="N7843" s="37">
        <f t="shared" si="4"/>
        <v>12</v>
      </c>
      <c r="O7843" s="37" t="str">
        <f t="array" ref="O7843">IFERROR(XLOOKUP(K7843,'Tipo de carga'!B:B,'Tipo de carga'!C:C))</f>
        <v>Diesel</v>
      </c>
    </row>
    <row r="7844">
      <c r="A7844" s="36">
        <v>1949.0</v>
      </c>
      <c r="B7844" s="37" t="str">
        <f t="array" ref="B7844">IFERROR(XLOOKUP(A7844,'Asignacion Dic'!A:A,'Asignacion Dic'!C:C))</f>
        <v>MeLi asignado SD</v>
      </c>
      <c r="C7844" s="37" t="str">
        <f t="array" ref="C7844">IFERROR(XLOOKUP(A7844,'Asignacion Dic'!A:A,'Asignacion Dic'!B:B))</f>
        <v>EC-05</v>
      </c>
      <c r="D7844" s="38">
        <v>45631.892696759256</v>
      </c>
      <c r="E7844" s="36" t="s">
        <v>170</v>
      </c>
      <c r="F7844" s="37" t="str">
        <f t="array" ref="F7844">IFERROR(XLOOKUP(E7844,Operadores!A:A,Operadores!B:B))</f>
        <v>MIRISR</v>
      </c>
      <c r="G7844" s="36" t="s">
        <v>72</v>
      </c>
      <c r="H7844" s="39">
        <v>19.29</v>
      </c>
      <c r="I7844" s="40">
        <v>313.0</v>
      </c>
      <c r="J7844" s="41">
        <f t="shared" si="5"/>
        <v>6037.77</v>
      </c>
      <c r="K7844" s="37" t="str">
        <f t="array" ref="K7844">IFERROR(XLOOKUP(G7844,'Tipo de carga'!A:A,'Tipo de carga'!B:B))</f>
        <v>Autoabasto</v>
      </c>
      <c r="L7844" s="37">
        <f t="shared" si="2"/>
        <v>49</v>
      </c>
      <c r="M7844" s="37">
        <f t="shared" si="3"/>
        <v>5</v>
      </c>
      <c r="N7844" s="37">
        <f t="shared" si="4"/>
        <v>12</v>
      </c>
      <c r="O7844" s="37" t="str">
        <f t="array" ref="O7844">IFERROR(XLOOKUP(K7844,'Tipo de carga'!B:B,'Tipo de carga'!C:C))</f>
        <v>Diesel</v>
      </c>
    </row>
    <row r="7845">
      <c r="A7845" s="36">
        <v>1950.0</v>
      </c>
      <c r="B7845" s="37" t="str">
        <f t="array" ref="B7845">IFERROR(XLOOKUP(A7845,'Asignacion Dic'!A:A,'Asignacion Dic'!C:C))</f>
        <v>MeLi asignado SD</v>
      </c>
      <c r="C7845" s="37" t="str">
        <f t="array" ref="C7845">IFERROR(XLOOKUP(A7845,'Asignacion Dic'!A:A,'Asignacion Dic'!B:B))</f>
        <v>EC-05</v>
      </c>
      <c r="D7845" s="38">
        <v>45631.89200231482</v>
      </c>
      <c r="E7845" s="36" t="s">
        <v>200</v>
      </c>
      <c r="F7845" s="37" t="str">
        <f t="array" ref="F7845">IFERROR(XLOOKUP(E7845,Operadores!A:A,Operadores!B:B))</f>
        <v>MAROSC</v>
      </c>
      <c r="G7845" s="36" t="s">
        <v>72</v>
      </c>
      <c r="H7845" s="39">
        <v>19.29</v>
      </c>
      <c r="I7845" s="40">
        <v>298.0</v>
      </c>
      <c r="J7845" s="41">
        <f t="shared" si="5"/>
        <v>5748.42</v>
      </c>
      <c r="K7845" s="37" t="str">
        <f t="array" ref="K7845">IFERROR(XLOOKUP(G7845,'Tipo de carga'!A:A,'Tipo de carga'!B:B))</f>
        <v>Autoabasto</v>
      </c>
      <c r="L7845" s="37">
        <f t="shared" si="2"/>
        <v>49</v>
      </c>
      <c r="M7845" s="37">
        <f t="shared" si="3"/>
        <v>5</v>
      </c>
      <c r="N7845" s="37">
        <f t="shared" si="4"/>
        <v>12</v>
      </c>
      <c r="O7845" s="37" t="str">
        <f t="array" ref="O7845">IFERROR(XLOOKUP(K7845,'Tipo de carga'!B:B,'Tipo de carga'!C:C))</f>
        <v>Diesel</v>
      </c>
    </row>
    <row r="7846">
      <c r="A7846" s="36">
        <v>2013.0</v>
      </c>
      <c r="B7846" s="37" t="str">
        <f t="array" ref="B7846">IFERROR(XLOOKUP(A7846,'Asignacion Dic'!A:A,'Asignacion Dic'!C:C))</f>
        <v>MeLi Dedicado Merida</v>
      </c>
      <c r="C7846" s="37" t="str">
        <f t="array" ref="C7846">IFERROR(XLOOKUP(A7846,'Asignacion Dic'!A:A,'Asignacion Dic'!B:B))</f>
        <v>EC-05</v>
      </c>
      <c r="D7846" s="38">
        <v>45631.88271990741</v>
      </c>
      <c r="E7846" s="36" t="s">
        <v>557</v>
      </c>
      <c r="F7846" s="37" t="str">
        <f t="array" ref="F7846">IFERROR(XLOOKUP(E7846,Operadores!A:A,Operadores!B:B))</f>
        <v>MONENR</v>
      </c>
      <c r="G7846" s="36" t="s">
        <v>72</v>
      </c>
      <c r="H7846" s="39">
        <v>19.29</v>
      </c>
      <c r="I7846" s="40">
        <v>337.0</v>
      </c>
      <c r="J7846" s="41">
        <f t="shared" si="5"/>
        <v>6500.73</v>
      </c>
      <c r="K7846" s="37" t="str">
        <f t="array" ref="K7846">IFERROR(XLOOKUP(G7846,'Tipo de carga'!A:A,'Tipo de carga'!B:B))</f>
        <v>Autoabasto</v>
      </c>
      <c r="L7846" s="37">
        <f t="shared" si="2"/>
        <v>49</v>
      </c>
      <c r="M7846" s="37">
        <f t="shared" si="3"/>
        <v>5</v>
      </c>
      <c r="N7846" s="37">
        <f t="shared" si="4"/>
        <v>12</v>
      </c>
      <c r="O7846" s="37" t="str">
        <f t="array" ref="O7846">IFERROR(XLOOKUP(K7846,'Tipo de carga'!B:B,'Tipo de carga'!C:C))</f>
        <v>Diesel</v>
      </c>
    </row>
    <row r="7847">
      <c r="A7847" s="36">
        <v>1866.0</v>
      </c>
      <c r="B7847" s="37" t="str">
        <f t="array" ref="B7847">IFERROR(XLOOKUP(A7847,'Asignacion Dic'!A:A,'Asignacion Dic'!C:C))</f>
        <v>Pilgrims Tepo</v>
      </c>
      <c r="C7847" s="37" t="str">
        <f t="array" ref="C7847">IFERROR(XLOOKUP(A7847,'Asignacion Dic'!A:A,'Asignacion Dic'!B:B))</f>
        <v>EC-02</v>
      </c>
      <c r="D7847" s="38">
        <v>45631.872777777775</v>
      </c>
      <c r="E7847" s="36" t="s">
        <v>163</v>
      </c>
      <c r="F7847" s="37" t="str">
        <f t="array" ref="F7847">IFERROR(XLOOKUP(E7847,Operadores!A:A,Operadores!B:B))</f>
        <v>JORJON</v>
      </c>
      <c r="G7847" s="36" t="s">
        <v>72</v>
      </c>
      <c r="H7847" s="39">
        <v>19.29</v>
      </c>
      <c r="I7847" s="40">
        <v>142.0</v>
      </c>
      <c r="J7847" s="41">
        <f t="shared" si="5"/>
        <v>2739.18</v>
      </c>
      <c r="K7847" s="37" t="str">
        <f t="array" ref="K7847">IFERROR(XLOOKUP(G7847,'Tipo de carga'!A:A,'Tipo de carga'!B:B))</f>
        <v>Autoabasto</v>
      </c>
      <c r="L7847" s="37">
        <f t="shared" si="2"/>
        <v>49</v>
      </c>
      <c r="M7847" s="37">
        <f t="shared" si="3"/>
        <v>5</v>
      </c>
      <c r="N7847" s="37">
        <f t="shared" si="4"/>
        <v>12</v>
      </c>
      <c r="O7847" s="37" t="str">
        <f t="array" ref="O7847">IFERROR(XLOOKUP(K7847,'Tipo de carga'!B:B,'Tipo de carga'!C:C))</f>
        <v>Diesel</v>
      </c>
    </row>
    <row r="7848">
      <c r="A7848" s="36">
        <v>2005.0</v>
      </c>
      <c r="B7848" s="37" t="str">
        <f t="array" ref="B7848">IFERROR(XLOOKUP(A7848,'Asignacion Dic'!A:A,'Asignacion Dic'!C:C))</f>
        <v>MeLi Dedicado Merida</v>
      </c>
      <c r="C7848" s="37" t="str">
        <f t="array" ref="C7848">IFERROR(XLOOKUP(A7848,'Asignacion Dic'!A:A,'Asignacion Dic'!B:B))</f>
        <v>EC-05</v>
      </c>
      <c r="D7848" s="38">
        <v>45631.85190972222</v>
      </c>
      <c r="E7848" s="36" t="s">
        <v>399</v>
      </c>
      <c r="F7848" s="37" t="str">
        <f t="array" ref="F7848">IFERROR(XLOOKUP(E7848,Operadores!A:A,Operadores!B:B))</f>
        <v>DOMLEO</v>
      </c>
      <c r="G7848" s="36" t="s">
        <v>72</v>
      </c>
      <c r="H7848" s="39">
        <v>19.29</v>
      </c>
      <c r="I7848" s="40">
        <v>255.0</v>
      </c>
      <c r="J7848" s="41">
        <f t="shared" si="5"/>
        <v>4918.95</v>
      </c>
      <c r="K7848" s="37" t="str">
        <f t="array" ref="K7848">IFERROR(XLOOKUP(G7848,'Tipo de carga'!A:A,'Tipo de carga'!B:B))</f>
        <v>Autoabasto</v>
      </c>
      <c r="L7848" s="37">
        <f t="shared" si="2"/>
        <v>49</v>
      </c>
      <c r="M7848" s="37">
        <f t="shared" si="3"/>
        <v>5</v>
      </c>
      <c r="N7848" s="37">
        <f t="shared" si="4"/>
        <v>12</v>
      </c>
      <c r="O7848" s="37" t="str">
        <f t="array" ref="O7848">IFERROR(XLOOKUP(K7848,'Tipo de carga'!B:B,'Tipo de carga'!C:C))</f>
        <v>Diesel</v>
      </c>
    </row>
    <row r="7849">
      <c r="A7849" s="36">
        <v>1735.0</v>
      </c>
      <c r="B7849" s="37" t="str">
        <f t="array" ref="B7849">IFERROR(XLOOKUP(A7849,'Asignacion Dic'!A:A,'Asignacion Dic'!C:C))</f>
        <v>Pilgrims Tepo</v>
      </c>
      <c r="C7849" s="37" t="str">
        <f t="array" ref="C7849">IFERROR(XLOOKUP(A7849,'Asignacion Dic'!A:A,'Asignacion Dic'!B:B))</f>
        <v>EC-02</v>
      </c>
      <c r="D7849" s="38">
        <v>45631.84652777778</v>
      </c>
      <c r="E7849" s="36" t="s">
        <v>571</v>
      </c>
      <c r="F7849" s="37" t="str">
        <f t="array" ref="F7849">IFERROR(XLOOKUP(E7849,Operadores!A:A,Operadores!B:B))</f>
        <v>VARLUI</v>
      </c>
      <c r="G7849" s="36" t="s">
        <v>72</v>
      </c>
      <c r="H7849" s="39">
        <v>19.29</v>
      </c>
      <c r="I7849" s="40">
        <v>80.0</v>
      </c>
      <c r="J7849" s="41">
        <f t="shared" si="5"/>
        <v>1543.2</v>
      </c>
      <c r="K7849" s="37" t="str">
        <f t="array" ref="K7849">IFERROR(XLOOKUP(G7849,'Tipo de carga'!A:A,'Tipo de carga'!B:B))</f>
        <v>Autoabasto</v>
      </c>
      <c r="L7849" s="37">
        <f t="shared" si="2"/>
        <v>49</v>
      </c>
      <c r="M7849" s="37">
        <f t="shared" si="3"/>
        <v>5</v>
      </c>
      <c r="N7849" s="37">
        <f t="shared" si="4"/>
        <v>12</v>
      </c>
      <c r="O7849" s="37" t="str">
        <f t="array" ref="O7849">IFERROR(XLOOKUP(K7849,'Tipo de carga'!B:B,'Tipo de carga'!C:C))</f>
        <v>Diesel</v>
      </c>
    </row>
    <row r="7850">
      <c r="A7850" s="36">
        <v>1850.0</v>
      </c>
      <c r="B7850" s="37" t="str">
        <f t="array" ref="B7850">IFERROR(XLOOKUP(A7850,'Asignacion Dic'!A:A,'Asignacion Dic'!C:C))</f>
        <v>Hisense</v>
      </c>
      <c r="C7850" s="37" t="str">
        <f t="array" ref="C7850">IFERROR(XLOOKUP(A7850,'Asignacion Dic'!A:A,'Asignacion Dic'!B:B))</f>
        <v>EC-03</v>
      </c>
      <c r="D7850" s="38">
        <v>45631.82587962963</v>
      </c>
      <c r="E7850" s="36" t="s">
        <v>487</v>
      </c>
      <c r="F7850" s="37" t="str">
        <f t="array" ref="F7850">IFERROR(XLOOKUP(E7850,Operadores!A:A,Operadores!B:B))</f>
        <v>DOMSAL</v>
      </c>
      <c r="G7850" s="36" t="s">
        <v>72</v>
      </c>
      <c r="H7850" s="39">
        <v>19.29</v>
      </c>
      <c r="I7850" s="40">
        <v>91.0</v>
      </c>
      <c r="J7850" s="41">
        <f t="shared" si="5"/>
        <v>1755.39</v>
      </c>
      <c r="K7850" s="37" t="str">
        <f t="array" ref="K7850">IFERROR(XLOOKUP(G7850,'Tipo de carga'!A:A,'Tipo de carga'!B:B))</f>
        <v>Autoabasto</v>
      </c>
      <c r="L7850" s="37">
        <f t="shared" si="2"/>
        <v>49</v>
      </c>
      <c r="M7850" s="37">
        <f t="shared" si="3"/>
        <v>5</v>
      </c>
      <c r="N7850" s="37">
        <f t="shared" si="4"/>
        <v>12</v>
      </c>
      <c r="O7850" s="37" t="str">
        <f t="array" ref="O7850">IFERROR(XLOOKUP(K7850,'Tipo de carga'!B:B,'Tipo de carga'!C:C))</f>
        <v>Diesel</v>
      </c>
    </row>
    <row r="7851">
      <c r="A7851" s="36">
        <v>1937.0</v>
      </c>
      <c r="B7851" s="37" t="str">
        <f t="array" ref="B7851">IFERROR(XLOOKUP(A7851,'Asignacion Dic'!A:A,'Asignacion Dic'!C:C))</f>
        <v>MeLi asignado SD</v>
      </c>
      <c r="C7851" s="37" t="str">
        <f t="array" ref="C7851">IFERROR(XLOOKUP(A7851,'Asignacion Dic'!A:A,'Asignacion Dic'!B:B))</f>
        <v>EC-05</v>
      </c>
      <c r="D7851" s="38">
        <v>45631.821539351855</v>
      </c>
      <c r="E7851" s="36" t="s">
        <v>407</v>
      </c>
      <c r="F7851" s="37" t="str">
        <f t="array" ref="F7851">IFERROR(XLOOKUP(E7851,Operadores!A:A,Operadores!B:B))</f>
        <v>BENMAX</v>
      </c>
      <c r="G7851" s="36" t="s">
        <v>72</v>
      </c>
      <c r="H7851" s="39">
        <v>19.29</v>
      </c>
      <c r="I7851" s="40">
        <v>316.0</v>
      </c>
      <c r="J7851" s="41">
        <f t="shared" si="5"/>
        <v>6095.64</v>
      </c>
      <c r="K7851" s="37" t="str">
        <f t="array" ref="K7851">IFERROR(XLOOKUP(G7851,'Tipo de carga'!A:A,'Tipo de carga'!B:B))</f>
        <v>Autoabasto</v>
      </c>
      <c r="L7851" s="37">
        <f t="shared" si="2"/>
        <v>49</v>
      </c>
      <c r="M7851" s="37">
        <f t="shared" si="3"/>
        <v>5</v>
      </c>
      <c r="N7851" s="37">
        <f t="shared" si="4"/>
        <v>12</v>
      </c>
      <c r="O7851" s="37" t="str">
        <f t="array" ref="O7851">IFERROR(XLOOKUP(K7851,'Tipo de carga'!B:B,'Tipo de carga'!C:C))</f>
        <v>Diesel</v>
      </c>
    </row>
    <row r="7852">
      <c r="A7852" s="36">
        <v>2075.0</v>
      </c>
      <c r="B7852" s="37" t="str">
        <f t="array" ref="B7852">IFERROR(XLOOKUP(A7852,'Asignacion Dic'!A:A,'Asignacion Dic'!C:C))</f>
        <v>Peñafiel Tecamac</v>
      </c>
      <c r="C7852" s="37" t="str">
        <f t="array" ref="C7852">IFERROR(XLOOKUP(A7852,'Asignacion Dic'!A:A,'Asignacion Dic'!B:B))</f>
        <v>EC-02</v>
      </c>
      <c r="D7852" s="38">
        <v>45631.81560185185</v>
      </c>
      <c r="E7852" s="36" t="s">
        <v>432</v>
      </c>
      <c r="F7852" s="37" t="str">
        <f t="array" ref="F7852">IFERROR(XLOOKUP(E7852,Operadores!A:A,Operadores!B:B))</f>
        <v>CALPED</v>
      </c>
      <c r="G7852" s="36" t="s">
        <v>72</v>
      </c>
      <c r="H7852" s="39">
        <v>19.29</v>
      </c>
      <c r="I7852" s="40">
        <v>185.0</v>
      </c>
      <c r="J7852" s="41">
        <f t="shared" si="5"/>
        <v>3568.65</v>
      </c>
      <c r="K7852" s="37" t="str">
        <f t="array" ref="K7852">IFERROR(XLOOKUP(G7852,'Tipo de carga'!A:A,'Tipo de carga'!B:B))</f>
        <v>Autoabasto</v>
      </c>
      <c r="L7852" s="37">
        <f t="shared" si="2"/>
        <v>49</v>
      </c>
      <c r="M7852" s="37">
        <f t="shared" si="3"/>
        <v>5</v>
      </c>
      <c r="N7852" s="37">
        <f t="shared" si="4"/>
        <v>12</v>
      </c>
      <c r="O7852" s="37" t="str">
        <f t="array" ref="O7852">IFERROR(XLOOKUP(K7852,'Tipo de carga'!B:B,'Tipo de carga'!C:C))</f>
        <v>Diesel</v>
      </c>
    </row>
    <row r="7853">
      <c r="A7853" s="36">
        <v>1861.0</v>
      </c>
      <c r="B7853" s="37" t="str">
        <f t="array" ref="B7853">IFERROR(XLOOKUP(A7853,'Asignacion Dic'!A:A,'Asignacion Dic'!C:C))</f>
        <v>Pilgrims Tepo</v>
      </c>
      <c r="C7853" s="37" t="str">
        <f t="array" ref="C7853">IFERROR(XLOOKUP(A7853,'Asignacion Dic'!A:A,'Asignacion Dic'!B:B))</f>
        <v>EC-02</v>
      </c>
      <c r="D7853" s="38">
        <v>45631.81099537037</v>
      </c>
      <c r="E7853" s="36" t="s">
        <v>222</v>
      </c>
      <c r="F7853" s="37" t="str">
        <f t="array" ref="F7853">IFERROR(XLOOKUP(E7853,Operadores!A:A,Operadores!B:B))</f>
        <v>BOROSC</v>
      </c>
      <c r="G7853" s="36" t="s">
        <v>72</v>
      </c>
      <c r="H7853" s="39">
        <v>19.29</v>
      </c>
      <c r="I7853" s="40">
        <v>190.0</v>
      </c>
      <c r="J7853" s="41">
        <f t="shared" si="5"/>
        <v>3665.1</v>
      </c>
      <c r="K7853" s="37" t="str">
        <f t="array" ref="K7853">IFERROR(XLOOKUP(G7853,'Tipo de carga'!A:A,'Tipo de carga'!B:B))</f>
        <v>Autoabasto</v>
      </c>
      <c r="L7853" s="37">
        <f t="shared" si="2"/>
        <v>49</v>
      </c>
      <c r="M7853" s="37">
        <f t="shared" si="3"/>
        <v>5</v>
      </c>
      <c r="N7853" s="37">
        <f t="shared" si="4"/>
        <v>12</v>
      </c>
      <c r="O7853" s="37" t="str">
        <f t="array" ref="O7853">IFERROR(XLOOKUP(K7853,'Tipo de carga'!B:B,'Tipo de carga'!C:C))</f>
        <v>Diesel</v>
      </c>
    </row>
    <row r="7854">
      <c r="A7854" s="36">
        <v>1688.0</v>
      </c>
      <c r="B7854" s="37" t="str">
        <f t="array" ref="B7854">IFERROR(XLOOKUP(A7854,'Asignacion Dic'!A:A,'Asignacion Dic'!C:C))</f>
        <v>Pilgrims Tepo</v>
      </c>
      <c r="C7854" s="37" t="str">
        <f t="array" ref="C7854">IFERROR(XLOOKUP(A7854,'Asignacion Dic'!A:A,'Asignacion Dic'!B:B))</f>
        <v>EC-02</v>
      </c>
      <c r="D7854" s="38">
        <v>45631.80971064815</v>
      </c>
      <c r="E7854" s="36" t="s">
        <v>162</v>
      </c>
      <c r="F7854" s="37" t="str">
        <f t="array" ref="F7854">IFERROR(XLOOKUP(E7854,Operadores!A:A,Operadores!B:B))</f>
        <v>TABYAI</v>
      </c>
      <c r="G7854" s="36" t="s">
        <v>72</v>
      </c>
      <c r="H7854" s="39">
        <v>19.29</v>
      </c>
      <c r="I7854" s="40">
        <v>137.0</v>
      </c>
      <c r="J7854" s="41">
        <f t="shared" si="5"/>
        <v>2642.73</v>
      </c>
      <c r="K7854" s="37" t="str">
        <f t="array" ref="K7854">IFERROR(XLOOKUP(G7854,'Tipo de carga'!A:A,'Tipo de carga'!B:B))</f>
        <v>Autoabasto</v>
      </c>
      <c r="L7854" s="37">
        <f t="shared" si="2"/>
        <v>49</v>
      </c>
      <c r="M7854" s="37">
        <f t="shared" si="3"/>
        <v>5</v>
      </c>
      <c r="N7854" s="37">
        <f t="shared" si="4"/>
        <v>12</v>
      </c>
      <c r="O7854" s="37" t="str">
        <f t="array" ref="O7854">IFERROR(XLOOKUP(K7854,'Tipo de carga'!B:B,'Tipo de carga'!C:C))</f>
        <v>Diesel</v>
      </c>
    </row>
    <row r="7855">
      <c r="A7855" s="36">
        <v>1990.0</v>
      </c>
      <c r="B7855" s="37" t="str">
        <f t="array" ref="B7855">IFERROR(XLOOKUP(A7855,'Asignacion Dic'!A:A,'Asignacion Dic'!C:C))</f>
        <v>MeLi asignado SD</v>
      </c>
      <c r="C7855" s="37" t="str">
        <f t="array" ref="C7855">IFERROR(XLOOKUP(A7855,'Asignacion Dic'!A:A,'Asignacion Dic'!B:B))</f>
        <v>EC-05</v>
      </c>
      <c r="D7855" s="38">
        <v>45631.80008101852</v>
      </c>
      <c r="E7855" s="36" t="s">
        <v>216</v>
      </c>
      <c r="F7855" s="37" t="str">
        <f t="array" ref="F7855">IFERROR(XLOOKUP(E7855,Operadores!A:A,Operadores!B:B))</f>
        <v>MENCAX</v>
      </c>
      <c r="G7855" s="36" t="s">
        <v>72</v>
      </c>
      <c r="H7855" s="39">
        <v>19.29</v>
      </c>
      <c r="I7855" s="40">
        <v>578.0</v>
      </c>
      <c r="J7855" s="41">
        <f t="shared" si="5"/>
        <v>11149.62</v>
      </c>
      <c r="K7855" s="37" t="str">
        <f t="array" ref="K7855">IFERROR(XLOOKUP(G7855,'Tipo de carga'!A:A,'Tipo de carga'!B:B))</f>
        <v>Autoabasto</v>
      </c>
      <c r="L7855" s="37">
        <f t="shared" si="2"/>
        <v>49</v>
      </c>
      <c r="M7855" s="37">
        <f t="shared" si="3"/>
        <v>5</v>
      </c>
      <c r="N7855" s="37">
        <f t="shared" si="4"/>
        <v>12</v>
      </c>
      <c r="O7855" s="37" t="str">
        <f t="array" ref="O7855">IFERROR(XLOOKUP(K7855,'Tipo de carga'!B:B,'Tipo de carga'!C:C))</f>
        <v>Diesel</v>
      </c>
    </row>
    <row r="7856">
      <c r="A7856" s="36">
        <v>1757.0</v>
      </c>
      <c r="B7856" s="37" t="str">
        <f t="array" ref="B7856">IFERROR(XLOOKUP(A7856,'Asignacion Dic'!A:A,'Asignacion Dic'!C:C))</f>
        <v>Pilgrims Tepo</v>
      </c>
      <c r="C7856" s="37" t="str">
        <f t="array" ref="C7856">IFERROR(XLOOKUP(A7856,'Asignacion Dic'!A:A,'Asignacion Dic'!B:B))</f>
        <v>EC-02</v>
      </c>
      <c r="D7856" s="38">
        <v>45631.794340277775</v>
      </c>
      <c r="E7856" s="36" t="s">
        <v>171</v>
      </c>
      <c r="F7856" s="37" t="str">
        <f t="array" ref="F7856">IFERROR(XLOOKUP(E7856,Operadores!A:A,Operadores!B:B))</f>
        <v>RAMJOS</v>
      </c>
      <c r="G7856" s="36" t="s">
        <v>72</v>
      </c>
      <c r="H7856" s="39">
        <v>19.29</v>
      </c>
      <c r="I7856" s="40">
        <v>310.0</v>
      </c>
      <c r="J7856" s="41">
        <f t="shared" si="5"/>
        <v>5979.9</v>
      </c>
      <c r="K7856" s="37" t="str">
        <f t="array" ref="K7856">IFERROR(XLOOKUP(G7856,'Tipo de carga'!A:A,'Tipo de carga'!B:B))</f>
        <v>Autoabasto</v>
      </c>
      <c r="L7856" s="37">
        <f t="shared" si="2"/>
        <v>49</v>
      </c>
      <c r="M7856" s="37">
        <f t="shared" si="3"/>
        <v>5</v>
      </c>
      <c r="N7856" s="37">
        <f t="shared" si="4"/>
        <v>12</v>
      </c>
      <c r="O7856" s="37" t="str">
        <f t="array" ref="O7856">IFERROR(XLOOKUP(K7856,'Tipo de carga'!B:B,'Tipo de carga'!C:C))</f>
        <v>Diesel</v>
      </c>
    </row>
    <row r="7857">
      <c r="A7857" s="36">
        <v>1780.0</v>
      </c>
      <c r="B7857" s="37" t="str">
        <f t="array" ref="B7857">IFERROR(XLOOKUP(A7857,'Asignacion Dic'!A:A,'Asignacion Dic'!C:C))</f>
        <v>Pilgrims Tepo</v>
      </c>
      <c r="C7857" s="37" t="str">
        <f t="array" ref="C7857">IFERROR(XLOOKUP(A7857,'Asignacion Dic'!A:A,'Asignacion Dic'!B:B))</f>
        <v>EC-02</v>
      </c>
      <c r="D7857" s="38">
        <v>45631.779282407406</v>
      </c>
      <c r="E7857" s="36" t="s">
        <v>160</v>
      </c>
      <c r="F7857" s="37" t="str">
        <f t="array" ref="F7857">IFERROR(XLOOKUP(E7857,Operadores!A:A,Operadores!B:B))</f>
        <v>ESTMANX</v>
      </c>
      <c r="G7857" s="36" t="s">
        <v>72</v>
      </c>
      <c r="H7857" s="39">
        <v>19.29</v>
      </c>
      <c r="I7857" s="40">
        <v>190.0</v>
      </c>
      <c r="J7857" s="41">
        <f t="shared" si="5"/>
        <v>3665.1</v>
      </c>
      <c r="K7857" s="37" t="str">
        <f t="array" ref="K7857">IFERROR(XLOOKUP(G7857,'Tipo de carga'!A:A,'Tipo de carga'!B:B))</f>
        <v>Autoabasto</v>
      </c>
      <c r="L7857" s="37">
        <f t="shared" si="2"/>
        <v>49</v>
      </c>
      <c r="M7857" s="37">
        <f t="shared" si="3"/>
        <v>5</v>
      </c>
      <c r="N7857" s="37">
        <f t="shared" si="4"/>
        <v>12</v>
      </c>
      <c r="O7857" s="37" t="str">
        <f t="array" ref="O7857">IFERROR(XLOOKUP(K7857,'Tipo de carga'!B:B,'Tipo de carga'!C:C))</f>
        <v>Diesel</v>
      </c>
    </row>
    <row r="7858">
      <c r="A7858" s="36">
        <v>1869.0</v>
      </c>
      <c r="B7858" s="37" t="str">
        <f t="array" ref="B7858">IFERROR(XLOOKUP(A7858,'Asignacion Dic'!A:A,'Asignacion Dic'!C:C))</f>
        <v>Circuitos</v>
      </c>
      <c r="C7858" s="37" t="str">
        <f t="array" ref="C7858">IFERROR(XLOOKUP(A7858,'Asignacion Dic'!A:A,'Asignacion Dic'!B:B))</f>
        <v>EC-03</v>
      </c>
      <c r="D7858" s="38">
        <v>45631.76550925926</v>
      </c>
      <c r="E7858" s="36" t="s">
        <v>271</v>
      </c>
      <c r="F7858" s="37" t="str">
        <f t="array" ref="F7858">IFERROR(XLOOKUP(E7858,Operadores!A:A,Operadores!B:B))</f>
        <v>MERUBA</v>
      </c>
      <c r="G7858" s="36" t="s">
        <v>72</v>
      </c>
      <c r="H7858" s="39">
        <v>19.29</v>
      </c>
      <c r="I7858" s="40">
        <v>570.0</v>
      </c>
      <c r="J7858" s="41">
        <f t="shared" si="5"/>
        <v>10995.3</v>
      </c>
      <c r="K7858" s="37" t="str">
        <f t="array" ref="K7858">IFERROR(XLOOKUP(G7858,'Tipo de carga'!A:A,'Tipo de carga'!B:B))</f>
        <v>Autoabasto</v>
      </c>
      <c r="L7858" s="37">
        <f t="shared" si="2"/>
        <v>49</v>
      </c>
      <c r="M7858" s="37">
        <f t="shared" si="3"/>
        <v>5</v>
      </c>
      <c r="N7858" s="37">
        <f t="shared" si="4"/>
        <v>12</v>
      </c>
      <c r="O7858" s="37" t="str">
        <f t="array" ref="O7858">IFERROR(XLOOKUP(K7858,'Tipo de carga'!B:B,'Tipo de carga'!C:C))</f>
        <v>Diesel</v>
      </c>
    </row>
    <row r="7859">
      <c r="A7859" s="36"/>
      <c r="B7859" s="37" t="str">
        <f t="array" ref="B7859">IFERROR(XLOOKUP(A7859,'Asignacion Dic'!A:A,'Asignacion Dic'!C:C))</f>
        <v/>
      </c>
      <c r="C7859" s="37" t="str">
        <f t="array" ref="C7859">IFERROR(XLOOKUP(A7859,'Asignacion Dic'!A:A,'Asignacion Dic'!B:B))</f>
        <v/>
      </c>
      <c r="D7859" s="38">
        <v>45631.73546296296</v>
      </c>
      <c r="E7859" s="36"/>
      <c r="F7859" s="37" t="str">
        <f t="array" ref="F7859">IFERROR(XLOOKUP(E7859,Operadores!A:A,Operadores!B:B))</f>
        <v/>
      </c>
      <c r="G7859" s="36" t="s">
        <v>72</v>
      </c>
      <c r="H7859" s="39">
        <v>19.29</v>
      </c>
      <c r="I7859" s="40">
        <v>1.0</v>
      </c>
      <c r="J7859" s="41">
        <f t="shared" si="5"/>
        <v>19.29</v>
      </c>
      <c r="K7859" s="37" t="str">
        <f t="array" ref="K7859">IFERROR(XLOOKUP(G7859,'Tipo de carga'!A:A,'Tipo de carga'!B:B))</f>
        <v>Autoabasto</v>
      </c>
      <c r="L7859" s="37">
        <f t="shared" si="2"/>
        <v>49</v>
      </c>
      <c r="M7859" s="37">
        <f t="shared" si="3"/>
        <v>5</v>
      </c>
      <c r="N7859" s="37">
        <f t="shared" si="4"/>
        <v>12</v>
      </c>
      <c r="O7859" s="37" t="str">
        <f t="array" ref="O7859">IFERROR(XLOOKUP(K7859,'Tipo de carga'!B:B,'Tipo de carga'!C:C))</f>
        <v>Diesel</v>
      </c>
    </row>
    <row r="7860">
      <c r="A7860" s="36"/>
      <c r="B7860" s="37" t="str">
        <f t="array" ref="B7860">IFERROR(XLOOKUP(A7860,'Asignacion Dic'!A:A,'Asignacion Dic'!C:C))</f>
        <v/>
      </c>
      <c r="C7860" s="37" t="str">
        <f t="array" ref="C7860">IFERROR(XLOOKUP(A7860,'Asignacion Dic'!A:A,'Asignacion Dic'!B:B))</f>
        <v/>
      </c>
      <c r="D7860" s="38">
        <v>45631.72174768519</v>
      </c>
      <c r="E7860" s="36"/>
      <c r="F7860" s="37" t="str">
        <f t="array" ref="F7860">IFERROR(XLOOKUP(E7860,Operadores!A:A,Operadores!B:B))</f>
        <v/>
      </c>
      <c r="G7860" s="36" t="s">
        <v>72</v>
      </c>
      <c r="H7860" s="39">
        <v>19.29</v>
      </c>
      <c r="I7860" s="40">
        <v>1.0</v>
      </c>
      <c r="J7860" s="41">
        <f t="shared" si="5"/>
        <v>19.29</v>
      </c>
      <c r="K7860" s="37" t="str">
        <f t="array" ref="K7860">IFERROR(XLOOKUP(G7860,'Tipo de carga'!A:A,'Tipo de carga'!B:B))</f>
        <v>Autoabasto</v>
      </c>
      <c r="L7860" s="37">
        <f t="shared" si="2"/>
        <v>49</v>
      </c>
      <c r="M7860" s="37">
        <f t="shared" si="3"/>
        <v>5</v>
      </c>
      <c r="N7860" s="37">
        <f t="shared" si="4"/>
        <v>12</v>
      </c>
      <c r="O7860" s="37" t="str">
        <f t="array" ref="O7860">IFERROR(XLOOKUP(K7860,'Tipo de carga'!B:B,'Tipo de carga'!C:C))</f>
        <v>Diesel</v>
      </c>
    </row>
    <row r="7861">
      <c r="A7861" s="36"/>
      <c r="B7861" s="37" t="str">
        <f t="array" ref="B7861">IFERROR(XLOOKUP(A7861,'Asignacion Dic'!A:A,'Asignacion Dic'!C:C))</f>
        <v/>
      </c>
      <c r="C7861" s="37" t="str">
        <f t="array" ref="C7861">IFERROR(XLOOKUP(A7861,'Asignacion Dic'!A:A,'Asignacion Dic'!B:B))</f>
        <v/>
      </c>
      <c r="D7861" s="38">
        <v>45631.7212037037</v>
      </c>
      <c r="E7861" s="36"/>
      <c r="F7861" s="37" t="str">
        <f t="array" ref="F7861">IFERROR(XLOOKUP(E7861,Operadores!A:A,Operadores!B:B))</f>
        <v/>
      </c>
      <c r="G7861" s="36" t="s">
        <v>72</v>
      </c>
      <c r="H7861" s="39">
        <v>19.29</v>
      </c>
      <c r="I7861" s="40">
        <v>1.0</v>
      </c>
      <c r="J7861" s="41">
        <f t="shared" si="5"/>
        <v>19.29</v>
      </c>
      <c r="K7861" s="37" t="str">
        <f t="array" ref="K7861">IFERROR(XLOOKUP(G7861,'Tipo de carga'!A:A,'Tipo de carga'!B:B))</f>
        <v>Autoabasto</v>
      </c>
      <c r="L7861" s="37">
        <f t="shared" si="2"/>
        <v>49</v>
      </c>
      <c r="M7861" s="37">
        <f t="shared" si="3"/>
        <v>5</v>
      </c>
      <c r="N7861" s="37">
        <f t="shared" si="4"/>
        <v>12</v>
      </c>
      <c r="O7861" s="37" t="str">
        <f t="array" ref="O7861">IFERROR(XLOOKUP(K7861,'Tipo de carga'!B:B,'Tipo de carga'!C:C))</f>
        <v>Diesel</v>
      </c>
    </row>
    <row r="7862">
      <c r="A7862" s="36"/>
      <c r="B7862" s="37" t="str">
        <f t="array" ref="B7862">IFERROR(XLOOKUP(A7862,'Asignacion Dic'!A:A,'Asignacion Dic'!C:C))</f>
        <v/>
      </c>
      <c r="C7862" s="37" t="str">
        <f t="array" ref="C7862">IFERROR(XLOOKUP(A7862,'Asignacion Dic'!A:A,'Asignacion Dic'!B:B))</f>
        <v/>
      </c>
      <c r="D7862" s="38">
        <v>45631.71859953704</v>
      </c>
      <c r="E7862" s="36"/>
      <c r="F7862" s="37" t="str">
        <f t="array" ref="F7862">IFERROR(XLOOKUP(E7862,Operadores!A:A,Operadores!B:B))</f>
        <v/>
      </c>
      <c r="G7862" s="36" t="s">
        <v>72</v>
      </c>
      <c r="H7862" s="39">
        <v>19.29</v>
      </c>
      <c r="I7862" s="40">
        <v>2.0</v>
      </c>
      <c r="J7862" s="41">
        <f t="shared" si="5"/>
        <v>38.58</v>
      </c>
      <c r="K7862" s="37" t="str">
        <f t="array" ref="K7862">IFERROR(XLOOKUP(G7862,'Tipo de carga'!A:A,'Tipo de carga'!B:B))</f>
        <v>Autoabasto</v>
      </c>
      <c r="L7862" s="37">
        <f t="shared" si="2"/>
        <v>49</v>
      </c>
      <c r="M7862" s="37">
        <f t="shared" si="3"/>
        <v>5</v>
      </c>
      <c r="N7862" s="37">
        <f t="shared" si="4"/>
        <v>12</v>
      </c>
      <c r="O7862" s="37" t="str">
        <f t="array" ref="O7862">IFERROR(XLOOKUP(K7862,'Tipo de carga'!B:B,'Tipo de carga'!C:C))</f>
        <v>Diesel</v>
      </c>
    </row>
    <row r="7863">
      <c r="A7863" s="36">
        <v>1864.0</v>
      </c>
      <c r="B7863" s="37" t="str">
        <f t="array" ref="B7863">IFERROR(XLOOKUP(A7863,'Asignacion Dic'!A:A,'Asignacion Dic'!C:C))</f>
        <v>Full Liver</v>
      </c>
      <c r="C7863" s="37" t="str">
        <f t="array" ref="C7863">IFERROR(XLOOKUP(A7863,'Asignacion Dic'!A:A,'Asignacion Dic'!B:B))</f>
        <v>EC-01</v>
      </c>
      <c r="D7863" s="38">
        <v>45631.70479166666</v>
      </c>
      <c r="E7863" s="36" t="s">
        <v>193</v>
      </c>
      <c r="F7863" s="37" t="str">
        <f t="array" ref="F7863">IFERROR(XLOOKUP(E7863,Operadores!A:A,Operadores!B:B))</f>
        <v>SEGMAU</v>
      </c>
      <c r="G7863" s="36" t="s">
        <v>72</v>
      </c>
      <c r="H7863" s="39">
        <v>19.29</v>
      </c>
      <c r="I7863" s="40">
        <v>58.0</v>
      </c>
      <c r="J7863" s="41">
        <f t="shared" si="5"/>
        <v>1118.82</v>
      </c>
      <c r="K7863" s="37" t="str">
        <f t="array" ref="K7863">IFERROR(XLOOKUP(G7863,'Tipo de carga'!A:A,'Tipo de carga'!B:B))</f>
        <v>Autoabasto</v>
      </c>
      <c r="L7863" s="37">
        <f t="shared" si="2"/>
        <v>49</v>
      </c>
      <c r="M7863" s="37">
        <f t="shared" si="3"/>
        <v>5</v>
      </c>
      <c r="N7863" s="37">
        <f t="shared" si="4"/>
        <v>12</v>
      </c>
      <c r="O7863" s="37" t="str">
        <f t="array" ref="O7863">IFERROR(XLOOKUP(K7863,'Tipo de carga'!B:B,'Tipo de carga'!C:C))</f>
        <v>Diesel</v>
      </c>
    </row>
    <row r="7864">
      <c r="A7864" s="36">
        <v>1856.0</v>
      </c>
      <c r="B7864" s="37" t="str">
        <f t="array" ref="B7864">IFERROR(XLOOKUP(A7864,'Asignacion Dic'!A:A,'Asignacion Dic'!C:C))</f>
        <v>Pipas</v>
      </c>
      <c r="C7864" s="37" t="str">
        <f t="array" ref="C7864">IFERROR(XLOOKUP(A7864,'Asignacion Dic'!A:A,'Asignacion Dic'!B:B))</f>
        <v>EC-02</v>
      </c>
      <c r="D7864" s="38">
        <v>45631.679918981485</v>
      </c>
      <c r="E7864" s="36" t="s">
        <v>43</v>
      </c>
      <c r="F7864" s="37" t="str">
        <f t="array" ref="F7864">IFERROR(XLOOKUP(E7864,Operadores!A:A,Operadores!B:B))</f>
        <v>HERJU01</v>
      </c>
      <c r="G7864" s="36" t="s">
        <v>72</v>
      </c>
      <c r="H7864" s="39">
        <v>19.29</v>
      </c>
      <c r="I7864" s="40">
        <v>408.0</v>
      </c>
      <c r="J7864" s="41">
        <f t="shared" si="5"/>
        <v>7870.32</v>
      </c>
      <c r="K7864" s="37" t="str">
        <f t="array" ref="K7864">IFERROR(XLOOKUP(G7864,'Tipo de carga'!A:A,'Tipo de carga'!B:B))</f>
        <v>Autoabasto</v>
      </c>
      <c r="L7864" s="37">
        <f t="shared" si="2"/>
        <v>49</v>
      </c>
      <c r="M7864" s="37">
        <f t="shared" si="3"/>
        <v>5</v>
      </c>
      <c r="N7864" s="37">
        <f t="shared" si="4"/>
        <v>12</v>
      </c>
      <c r="O7864" s="37" t="str">
        <f t="array" ref="O7864">IFERROR(XLOOKUP(K7864,'Tipo de carga'!B:B,'Tipo de carga'!C:C))</f>
        <v>Diesel</v>
      </c>
    </row>
    <row r="7865">
      <c r="A7865" s="36">
        <v>1906.0</v>
      </c>
      <c r="B7865" s="37" t="str">
        <f t="array" ref="B7865">IFERROR(XLOOKUP(A7865,'Asignacion Dic'!A:A,'Asignacion Dic'!C:C))</f>
        <v>MeLi asignado SD</v>
      </c>
      <c r="C7865" s="37" t="str">
        <f t="array" ref="C7865">IFERROR(XLOOKUP(A7865,'Asignacion Dic'!A:A,'Asignacion Dic'!B:B))</f>
        <v>EC-05</v>
      </c>
      <c r="D7865" s="38">
        <v>45631.621354166666</v>
      </c>
      <c r="E7865" s="36" t="s">
        <v>179</v>
      </c>
      <c r="F7865" s="37" t="str">
        <f t="array" ref="F7865">IFERROR(XLOOKUP(E7865,Operadores!A:A,Operadores!B:B))</f>
        <v>IBAJOS</v>
      </c>
      <c r="G7865" s="36" t="s">
        <v>72</v>
      </c>
      <c r="H7865" s="39">
        <v>19.29</v>
      </c>
      <c r="I7865" s="40">
        <v>327.0</v>
      </c>
      <c r="J7865" s="41">
        <f t="shared" si="5"/>
        <v>6307.83</v>
      </c>
      <c r="K7865" s="37" t="str">
        <f t="array" ref="K7865">IFERROR(XLOOKUP(G7865,'Tipo de carga'!A:A,'Tipo de carga'!B:B))</f>
        <v>Autoabasto</v>
      </c>
      <c r="L7865" s="37">
        <f t="shared" si="2"/>
        <v>49</v>
      </c>
      <c r="M7865" s="37">
        <f t="shared" si="3"/>
        <v>5</v>
      </c>
      <c r="N7865" s="37">
        <f t="shared" si="4"/>
        <v>12</v>
      </c>
      <c r="O7865" s="37" t="str">
        <f t="array" ref="O7865">IFERROR(XLOOKUP(K7865,'Tipo de carga'!B:B,'Tipo de carga'!C:C))</f>
        <v>Diesel</v>
      </c>
    </row>
    <row r="7866">
      <c r="A7866" s="36">
        <v>1945.0</v>
      </c>
      <c r="B7866" s="37" t="str">
        <f t="array" ref="B7866">IFERROR(XLOOKUP(A7866,'Asignacion Dic'!A:A,'Asignacion Dic'!C:C))</f>
        <v>MeLi asignado SD</v>
      </c>
      <c r="C7866" s="37" t="str">
        <f t="array" ref="C7866">IFERROR(XLOOKUP(A7866,'Asignacion Dic'!A:A,'Asignacion Dic'!B:B))</f>
        <v>EC-05</v>
      </c>
      <c r="D7866" s="38">
        <v>45631.60539351852</v>
      </c>
      <c r="E7866" s="36" t="s">
        <v>467</v>
      </c>
      <c r="F7866" s="37" t="str">
        <f t="array" ref="F7866">IFERROR(XLOOKUP(E7866,Operadores!A:A,Operadores!B:B))</f>
        <v>SILAL</v>
      </c>
      <c r="G7866" s="36" t="s">
        <v>72</v>
      </c>
      <c r="H7866" s="39">
        <v>19.29</v>
      </c>
      <c r="I7866" s="40">
        <v>518.0</v>
      </c>
      <c r="J7866" s="41">
        <f t="shared" si="5"/>
        <v>9992.22</v>
      </c>
      <c r="K7866" s="37" t="str">
        <f t="array" ref="K7866">IFERROR(XLOOKUP(G7866,'Tipo de carga'!A:A,'Tipo de carga'!B:B))</f>
        <v>Autoabasto</v>
      </c>
      <c r="L7866" s="37">
        <f t="shared" si="2"/>
        <v>49</v>
      </c>
      <c r="M7866" s="37">
        <f t="shared" si="3"/>
        <v>5</v>
      </c>
      <c r="N7866" s="37">
        <f t="shared" si="4"/>
        <v>12</v>
      </c>
      <c r="O7866" s="37" t="str">
        <f t="array" ref="O7866">IFERROR(XLOOKUP(K7866,'Tipo de carga'!B:B,'Tipo de carga'!C:C))</f>
        <v>Diesel</v>
      </c>
    </row>
    <row r="7867">
      <c r="A7867" s="36">
        <v>2007.0</v>
      </c>
      <c r="B7867" s="37" t="str">
        <f t="array" ref="B7867">IFERROR(XLOOKUP(A7867,'Asignacion Dic'!A:A,'Asignacion Dic'!C:C))</f>
        <v>MeLi Asignado TD</v>
      </c>
      <c r="C7867" s="37" t="str">
        <f t="array" ref="C7867">IFERROR(XLOOKUP(A7867,'Asignacion Dic'!A:A,'Asignacion Dic'!B:B))</f>
        <v>EC-05</v>
      </c>
      <c r="D7867" s="38">
        <v>45631.603310185186</v>
      </c>
      <c r="E7867" s="36" t="s">
        <v>417</v>
      </c>
      <c r="F7867" s="37" t="str">
        <f t="array" ref="F7867">IFERROR(XLOOKUP(E7867,Operadores!A:A,Operadores!B:B))</f>
        <v>OLVJUA01</v>
      </c>
      <c r="G7867" s="36" t="s">
        <v>72</v>
      </c>
      <c r="H7867" s="39">
        <v>19.29</v>
      </c>
      <c r="I7867" s="40">
        <v>468.0</v>
      </c>
      <c r="J7867" s="41">
        <f t="shared" si="5"/>
        <v>9027.72</v>
      </c>
      <c r="K7867" s="37" t="str">
        <f t="array" ref="K7867">IFERROR(XLOOKUP(G7867,'Tipo de carga'!A:A,'Tipo de carga'!B:B))</f>
        <v>Autoabasto</v>
      </c>
      <c r="L7867" s="37">
        <f t="shared" si="2"/>
        <v>49</v>
      </c>
      <c r="M7867" s="37">
        <f t="shared" si="3"/>
        <v>5</v>
      </c>
      <c r="N7867" s="37">
        <f t="shared" si="4"/>
        <v>12</v>
      </c>
      <c r="O7867" s="37" t="str">
        <f t="array" ref="O7867">IFERROR(XLOOKUP(K7867,'Tipo de carga'!B:B,'Tipo de carga'!C:C))</f>
        <v>Diesel</v>
      </c>
    </row>
    <row r="7868">
      <c r="A7868" s="36">
        <v>1852.0</v>
      </c>
      <c r="B7868" s="37" t="str">
        <f t="array" ref="B7868">IFERROR(XLOOKUP(A7868,'Asignacion Dic'!A:A,'Asignacion Dic'!C:C))</f>
        <v>Circuitos</v>
      </c>
      <c r="C7868" s="37" t="str">
        <f t="array" ref="C7868">IFERROR(XLOOKUP(A7868,'Asignacion Dic'!A:A,'Asignacion Dic'!B:B))</f>
        <v>EC-03</v>
      </c>
      <c r="D7868" s="38">
        <v>45631.59217592593</v>
      </c>
      <c r="E7868" s="36" t="s">
        <v>574</v>
      </c>
      <c r="F7868" s="37" t="str">
        <f t="array" ref="F7868">IFERROR(XLOOKUP(E7868,Operadores!A:A,Operadores!B:B))</f>
        <v>ZABFER</v>
      </c>
      <c r="G7868" s="36" t="s">
        <v>72</v>
      </c>
      <c r="H7868" s="39">
        <v>19.29</v>
      </c>
      <c r="I7868" s="40">
        <v>754.0</v>
      </c>
      <c r="J7868" s="41">
        <f t="shared" si="5"/>
        <v>14544.66</v>
      </c>
      <c r="K7868" s="37" t="str">
        <f t="array" ref="K7868">IFERROR(XLOOKUP(G7868,'Tipo de carga'!A:A,'Tipo de carga'!B:B))</f>
        <v>Autoabasto</v>
      </c>
      <c r="L7868" s="37">
        <f t="shared" si="2"/>
        <v>49</v>
      </c>
      <c r="M7868" s="37">
        <f t="shared" si="3"/>
        <v>5</v>
      </c>
      <c r="N7868" s="37">
        <f t="shared" si="4"/>
        <v>12</v>
      </c>
      <c r="O7868" s="37" t="str">
        <f t="array" ref="O7868">IFERROR(XLOOKUP(K7868,'Tipo de carga'!B:B,'Tipo de carga'!C:C))</f>
        <v>Diesel</v>
      </c>
    </row>
    <row r="7869">
      <c r="A7869" s="36">
        <v>1749.0</v>
      </c>
      <c r="B7869" s="37" t="str">
        <f t="array" ref="B7869">IFERROR(XLOOKUP(A7869,'Asignacion Dic'!A:A,'Asignacion Dic'!C:C))</f>
        <v>Liverpool Local</v>
      </c>
      <c r="C7869" s="37" t="str">
        <f t="array" ref="C7869">IFERROR(XLOOKUP(A7869,'Asignacion Dic'!A:A,'Asignacion Dic'!B:B))</f>
        <v>EC-01</v>
      </c>
      <c r="D7869" s="38">
        <v>45631.59127314815</v>
      </c>
      <c r="E7869" s="36" t="s">
        <v>621</v>
      </c>
      <c r="F7869" s="37" t="str">
        <f t="array" ref="F7869">IFERROR(XLOOKUP(E7869,Operadores!A:A,Operadores!B:B))</f>
        <v>DEJJOS</v>
      </c>
      <c r="G7869" s="36" t="s">
        <v>72</v>
      </c>
      <c r="H7869" s="39">
        <v>19.29</v>
      </c>
      <c r="I7869" s="40">
        <v>452.0</v>
      </c>
      <c r="J7869" s="41">
        <f t="shared" si="5"/>
        <v>8719.08</v>
      </c>
      <c r="K7869" s="37" t="str">
        <f t="array" ref="K7869">IFERROR(XLOOKUP(G7869,'Tipo de carga'!A:A,'Tipo de carga'!B:B))</f>
        <v>Autoabasto</v>
      </c>
      <c r="L7869" s="37">
        <f t="shared" si="2"/>
        <v>49</v>
      </c>
      <c r="M7869" s="37">
        <f t="shared" si="3"/>
        <v>5</v>
      </c>
      <c r="N7869" s="37">
        <f t="shared" si="4"/>
        <v>12</v>
      </c>
      <c r="O7869" s="37" t="str">
        <f t="array" ref="O7869">IFERROR(XLOOKUP(K7869,'Tipo de carga'!B:B,'Tipo de carga'!C:C))</f>
        <v>Diesel</v>
      </c>
    </row>
    <row r="7870">
      <c r="A7870" s="36">
        <v>1942.0</v>
      </c>
      <c r="B7870" s="37" t="str">
        <f t="array" ref="B7870">IFERROR(XLOOKUP(A7870,'Asignacion Dic'!A:A,'Asignacion Dic'!C:C))</f>
        <v>MeLi asignado SD</v>
      </c>
      <c r="C7870" s="37" t="str">
        <f t="array" ref="C7870">IFERROR(XLOOKUP(A7870,'Asignacion Dic'!A:A,'Asignacion Dic'!B:B))</f>
        <v>EC-05</v>
      </c>
      <c r="D7870" s="38">
        <v>45631.56354166667</v>
      </c>
      <c r="E7870" s="36" t="s">
        <v>581</v>
      </c>
      <c r="F7870" s="37" t="str">
        <f t="array" ref="F7870">IFERROR(XLOOKUP(E7870,Operadores!A:A,Operadores!B:B))</f>
        <v>RICCES</v>
      </c>
      <c r="G7870" s="36" t="s">
        <v>72</v>
      </c>
      <c r="H7870" s="39">
        <v>19.29</v>
      </c>
      <c r="I7870" s="40">
        <v>324.0</v>
      </c>
      <c r="J7870" s="41">
        <f t="shared" si="5"/>
        <v>6249.96</v>
      </c>
      <c r="K7870" s="37" t="str">
        <f t="array" ref="K7870">IFERROR(XLOOKUP(G7870,'Tipo de carga'!A:A,'Tipo de carga'!B:B))</f>
        <v>Autoabasto</v>
      </c>
      <c r="L7870" s="37">
        <f t="shared" si="2"/>
        <v>49</v>
      </c>
      <c r="M7870" s="37">
        <f t="shared" si="3"/>
        <v>5</v>
      </c>
      <c r="N7870" s="37">
        <f t="shared" si="4"/>
        <v>12</v>
      </c>
      <c r="O7870" s="37" t="str">
        <f t="array" ref="O7870">IFERROR(XLOOKUP(K7870,'Tipo de carga'!B:B,'Tipo de carga'!C:C))</f>
        <v>Diesel</v>
      </c>
    </row>
    <row r="7871">
      <c r="A7871" s="36">
        <v>1963.0</v>
      </c>
      <c r="B7871" s="37" t="str">
        <f t="array" ref="B7871">IFERROR(XLOOKUP(A7871,'Asignacion Dic'!A:A,'Asignacion Dic'!C:C))</f>
        <v>MeLi asignado SD</v>
      </c>
      <c r="C7871" s="37" t="str">
        <f t="array" ref="C7871">IFERROR(XLOOKUP(A7871,'Asignacion Dic'!A:A,'Asignacion Dic'!B:B))</f>
        <v>EC-05</v>
      </c>
      <c r="D7871" s="38">
        <v>45631.555127314816</v>
      </c>
      <c r="E7871" s="36" t="s">
        <v>175</v>
      </c>
      <c r="F7871" s="37" t="str">
        <f t="array" ref="F7871">IFERROR(XLOOKUP(E7871,Operadores!A:A,Operadores!B:B))</f>
        <v>PERRIC</v>
      </c>
      <c r="G7871" s="36" t="s">
        <v>72</v>
      </c>
      <c r="H7871" s="39">
        <v>19.29</v>
      </c>
      <c r="I7871" s="40">
        <v>962.0</v>
      </c>
      <c r="J7871" s="41">
        <f t="shared" si="5"/>
        <v>18556.98</v>
      </c>
      <c r="K7871" s="37" t="str">
        <f t="array" ref="K7871">IFERROR(XLOOKUP(G7871,'Tipo de carga'!A:A,'Tipo de carga'!B:B))</f>
        <v>Autoabasto</v>
      </c>
      <c r="L7871" s="37">
        <f t="shared" si="2"/>
        <v>49</v>
      </c>
      <c r="M7871" s="37">
        <f t="shared" si="3"/>
        <v>5</v>
      </c>
      <c r="N7871" s="37">
        <f t="shared" si="4"/>
        <v>12</v>
      </c>
      <c r="O7871" s="37" t="str">
        <f t="array" ref="O7871">IFERROR(XLOOKUP(K7871,'Tipo de carga'!B:B,'Tipo de carga'!C:C))</f>
        <v>Diesel</v>
      </c>
    </row>
    <row r="7872">
      <c r="A7872" s="36">
        <v>1964.0</v>
      </c>
      <c r="B7872" s="37" t="str">
        <f t="array" ref="B7872">IFERROR(XLOOKUP(A7872,'Asignacion Dic'!A:A,'Asignacion Dic'!C:C))</f>
        <v>MeLi asignado SD</v>
      </c>
      <c r="C7872" s="37" t="str">
        <f t="array" ref="C7872">IFERROR(XLOOKUP(A7872,'Asignacion Dic'!A:A,'Asignacion Dic'!B:B))</f>
        <v>EC-05</v>
      </c>
      <c r="D7872" s="38">
        <v>45631.51048611111</v>
      </c>
      <c r="E7872" s="36" t="s">
        <v>236</v>
      </c>
      <c r="F7872" s="37" t="str">
        <f t="array" ref="F7872">IFERROR(XLOOKUP(E7872,Operadores!A:A,Operadores!B:B))</f>
        <v>BENOSC</v>
      </c>
      <c r="G7872" s="36" t="s">
        <v>72</v>
      </c>
      <c r="H7872" s="39">
        <v>19.2899999999999</v>
      </c>
      <c r="I7872" s="40">
        <v>279.0</v>
      </c>
      <c r="J7872" s="41">
        <f t="shared" si="5"/>
        <v>5381.91</v>
      </c>
      <c r="K7872" s="37" t="str">
        <f t="array" ref="K7872">IFERROR(XLOOKUP(G7872,'Tipo de carga'!A:A,'Tipo de carga'!B:B))</f>
        <v>Autoabasto</v>
      </c>
      <c r="L7872" s="37">
        <f t="shared" si="2"/>
        <v>49</v>
      </c>
      <c r="M7872" s="37">
        <f t="shared" si="3"/>
        <v>5</v>
      </c>
      <c r="N7872" s="37">
        <f t="shared" si="4"/>
        <v>12</v>
      </c>
      <c r="O7872" s="37" t="str">
        <f t="array" ref="O7872">IFERROR(XLOOKUP(K7872,'Tipo de carga'!B:B,'Tipo de carga'!C:C))</f>
        <v>Diesel</v>
      </c>
    </row>
    <row r="7873">
      <c r="A7873" s="36">
        <v>1944.0</v>
      </c>
      <c r="B7873" s="37" t="str">
        <f t="array" ref="B7873">IFERROR(XLOOKUP(A7873,'Asignacion Dic'!A:A,'Asignacion Dic'!C:C))</f>
        <v>MeLi asignado SD</v>
      </c>
      <c r="C7873" s="37" t="str">
        <f t="array" ref="C7873">IFERROR(XLOOKUP(A7873,'Asignacion Dic'!A:A,'Asignacion Dic'!B:B))</f>
        <v>EC-05</v>
      </c>
      <c r="D7873" s="38">
        <v>45631.50457175926</v>
      </c>
      <c r="E7873" s="36" t="s">
        <v>221</v>
      </c>
      <c r="F7873" s="37" t="str">
        <f t="array" ref="F7873">IFERROR(XLOOKUP(E7873,Operadores!A:A,Operadores!B:B))</f>
        <v>ORTARM</v>
      </c>
      <c r="G7873" s="36" t="s">
        <v>72</v>
      </c>
      <c r="H7873" s="39">
        <v>19.2899999999999</v>
      </c>
      <c r="I7873" s="40">
        <v>353.0</v>
      </c>
      <c r="J7873" s="41">
        <f t="shared" si="5"/>
        <v>6809.37</v>
      </c>
      <c r="K7873" s="37" t="str">
        <f t="array" ref="K7873">IFERROR(XLOOKUP(G7873,'Tipo de carga'!A:A,'Tipo de carga'!B:B))</f>
        <v>Autoabasto</v>
      </c>
      <c r="L7873" s="37">
        <f t="shared" si="2"/>
        <v>49</v>
      </c>
      <c r="M7873" s="37">
        <f t="shared" si="3"/>
        <v>5</v>
      </c>
      <c r="N7873" s="37">
        <f t="shared" si="4"/>
        <v>12</v>
      </c>
      <c r="O7873" s="37" t="str">
        <f t="array" ref="O7873">IFERROR(XLOOKUP(K7873,'Tipo de carga'!B:B,'Tipo de carga'!C:C))</f>
        <v>Diesel</v>
      </c>
    </row>
    <row r="7874">
      <c r="A7874" s="36">
        <v>1960.0</v>
      </c>
      <c r="B7874" s="37" t="str">
        <f t="array" ref="B7874">IFERROR(XLOOKUP(A7874,'Asignacion Dic'!A:A,'Asignacion Dic'!C:C))</f>
        <v>MeLi asignado SD</v>
      </c>
      <c r="C7874" s="37" t="str">
        <f t="array" ref="C7874">IFERROR(XLOOKUP(A7874,'Asignacion Dic'!A:A,'Asignacion Dic'!B:B))</f>
        <v>EC-05</v>
      </c>
      <c r="D7874" s="38">
        <v>45631.48273148148</v>
      </c>
      <c r="E7874" s="36" t="s">
        <v>172</v>
      </c>
      <c r="F7874" s="37" t="str">
        <f t="array" ref="F7874">IFERROR(XLOOKUP(E7874,Operadores!A:A,Operadores!B:B))</f>
        <v>REDJUL</v>
      </c>
      <c r="G7874" s="36" t="s">
        <v>72</v>
      </c>
      <c r="H7874" s="39">
        <v>19.2899999999999</v>
      </c>
      <c r="I7874" s="40">
        <v>552.0</v>
      </c>
      <c r="J7874" s="41">
        <f t="shared" si="5"/>
        <v>10648.08</v>
      </c>
      <c r="K7874" s="37" t="str">
        <f t="array" ref="K7874">IFERROR(XLOOKUP(G7874,'Tipo de carga'!A:A,'Tipo de carga'!B:B))</f>
        <v>Autoabasto</v>
      </c>
      <c r="L7874" s="37">
        <f t="shared" si="2"/>
        <v>49</v>
      </c>
      <c r="M7874" s="37">
        <f t="shared" si="3"/>
        <v>5</v>
      </c>
      <c r="N7874" s="37">
        <f t="shared" si="4"/>
        <v>12</v>
      </c>
      <c r="O7874" s="37" t="str">
        <f t="array" ref="O7874">IFERROR(XLOOKUP(K7874,'Tipo de carga'!B:B,'Tipo de carga'!C:C))</f>
        <v>Diesel</v>
      </c>
    </row>
    <row r="7875">
      <c r="A7875" s="36">
        <v>1836.0</v>
      </c>
      <c r="B7875" s="37" t="str">
        <f t="array" ref="B7875">IFERROR(XLOOKUP(A7875,'Asignacion Dic'!A:A,'Asignacion Dic'!C:C))</f>
        <v>Full Liver</v>
      </c>
      <c r="C7875" s="37" t="str">
        <f t="array" ref="C7875">IFERROR(XLOOKUP(A7875,'Asignacion Dic'!A:A,'Asignacion Dic'!B:B))</f>
        <v>EC-01</v>
      </c>
      <c r="D7875" s="38">
        <v>45631.47075231482</v>
      </c>
      <c r="E7875" s="36" t="s">
        <v>297</v>
      </c>
      <c r="F7875" s="37" t="str">
        <f t="array" ref="F7875">IFERROR(XLOOKUP(E7875,Operadores!A:A,Operadores!B:B))</f>
        <v>HUEAR</v>
      </c>
      <c r="G7875" s="36" t="s">
        <v>72</v>
      </c>
      <c r="H7875" s="39">
        <v>19.2899999999999</v>
      </c>
      <c r="I7875" s="40">
        <v>768.0</v>
      </c>
      <c r="J7875" s="41">
        <f t="shared" si="5"/>
        <v>14814.72</v>
      </c>
      <c r="K7875" s="37" t="str">
        <f t="array" ref="K7875">IFERROR(XLOOKUP(G7875,'Tipo de carga'!A:A,'Tipo de carga'!B:B))</f>
        <v>Autoabasto</v>
      </c>
      <c r="L7875" s="37">
        <f t="shared" si="2"/>
        <v>49</v>
      </c>
      <c r="M7875" s="37">
        <f t="shared" si="3"/>
        <v>5</v>
      </c>
      <c r="N7875" s="37">
        <f t="shared" si="4"/>
        <v>12</v>
      </c>
      <c r="O7875" s="37" t="str">
        <f t="array" ref="O7875">IFERROR(XLOOKUP(K7875,'Tipo de carga'!B:B,'Tipo de carga'!C:C))</f>
        <v>Diesel</v>
      </c>
    </row>
    <row r="7876">
      <c r="A7876" s="36">
        <v>1889.0</v>
      </c>
      <c r="B7876" s="37" t="str">
        <f t="array" ref="B7876">IFERROR(XLOOKUP(A7876,'Asignacion Dic'!A:A,'Asignacion Dic'!C:C))</f>
        <v>MeLi asignado SD</v>
      </c>
      <c r="C7876" s="37" t="str">
        <f t="array" ref="C7876">IFERROR(XLOOKUP(A7876,'Asignacion Dic'!A:A,'Asignacion Dic'!B:B))</f>
        <v>EC-05</v>
      </c>
      <c r="D7876" s="38">
        <v>45631.446018518516</v>
      </c>
      <c r="E7876" s="36" t="s">
        <v>211</v>
      </c>
      <c r="F7876" s="37" t="str">
        <f t="array" ref="F7876">IFERROR(XLOOKUP(E7876,Operadores!A:A,Operadores!B:B))</f>
        <v>MARANG</v>
      </c>
      <c r="G7876" s="36" t="s">
        <v>72</v>
      </c>
      <c r="H7876" s="39">
        <v>19.2899999999999</v>
      </c>
      <c r="I7876" s="40">
        <v>328.0</v>
      </c>
      <c r="J7876" s="41">
        <f t="shared" si="5"/>
        <v>6327.12</v>
      </c>
      <c r="K7876" s="37" t="str">
        <f t="array" ref="K7876">IFERROR(XLOOKUP(G7876,'Tipo de carga'!A:A,'Tipo de carga'!B:B))</f>
        <v>Autoabasto</v>
      </c>
      <c r="L7876" s="37">
        <f t="shared" si="2"/>
        <v>49</v>
      </c>
      <c r="M7876" s="37">
        <f t="shared" si="3"/>
        <v>5</v>
      </c>
      <c r="N7876" s="37">
        <f t="shared" si="4"/>
        <v>12</v>
      </c>
      <c r="O7876" s="37" t="str">
        <f t="array" ref="O7876">IFERROR(XLOOKUP(K7876,'Tipo de carga'!B:B,'Tipo de carga'!C:C))</f>
        <v>Diesel</v>
      </c>
    </row>
    <row r="7877">
      <c r="A7877" s="36" t="s">
        <v>187</v>
      </c>
      <c r="B7877" s="37" t="str">
        <f t="array" ref="B7877">IFERROR(XLOOKUP(A7877,'Asignacion Dic'!A:A,'Asignacion Dic'!C:C))</f>
        <v/>
      </c>
      <c r="C7877" s="37" t="str">
        <f t="array" ref="C7877">IFERROR(XLOOKUP(A7877,'Asignacion Dic'!A:A,'Asignacion Dic'!B:B))</f>
        <v/>
      </c>
      <c r="D7877" s="38">
        <v>45631.435324074075</v>
      </c>
      <c r="E7877" s="36" t="s">
        <v>69</v>
      </c>
      <c r="F7877" s="37" t="str">
        <f t="array" ref="F7877">IFERROR(XLOOKUP(E7877,Operadores!A:A,Operadores!B:B))</f>
        <v>MTTO</v>
      </c>
      <c r="G7877" s="36" t="s">
        <v>72</v>
      </c>
      <c r="H7877" s="39">
        <v>19.2899999999999</v>
      </c>
      <c r="I7877" s="40">
        <v>20.0</v>
      </c>
      <c r="J7877" s="41">
        <f t="shared" si="5"/>
        <v>385.8</v>
      </c>
      <c r="K7877" s="37" t="str">
        <f t="array" ref="K7877">IFERROR(XLOOKUP(G7877,'Tipo de carga'!A:A,'Tipo de carga'!B:B))</f>
        <v>Autoabasto</v>
      </c>
      <c r="L7877" s="37">
        <f t="shared" si="2"/>
        <v>49</v>
      </c>
      <c r="M7877" s="37">
        <f t="shared" si="3"/>
        <v>5</v>
      </c>
      <c r="N7877" s="37">
        <f t="shared" si="4"/>
        <v>12</v>
      </c>
      <c r="O7877" s="37" t="str">
        <f t="array" ref="O7877">IFERROR(XLOOKUP(K7877,'Tipo de carga'!B:B,'Tipo de carga'!C:C))</f>
        <v>Diesel</v>
      </c>
    </row>
    <row r="7878">
      <c r="A7878" s="36">
        <v>1951.0</v>
      </c>
      <c r="B7878" s="37" t="str">
        <f t="array" ref="B7878">IFERROR(XLOOKUP(A7878,'Asignacion Dic'!A:A,'Asignacion Dic'!C:C))</f>
        <v>MeLi asignado SD</v>
      </c>
      <c r="C7878" s="37" t="str">
        <f t="array" ref="C7878">IFERROR(XLOOKUP(A7878,'Asignacion Dic'!A:A,'Asignacion Dic'!B:B))</f>
        <v>EC-05</v>
      </c>
      <c r="D7878" s="38">
        <v>45631.43347222222</v>
      </c>
      <c r="E7878" s="36" t="s">
        <v>207</v>
      </c>
      <c r="F7878" s="37" t="str">
        <f t="array" ref="F7878">IFERROR(XLOOKUP(E7878,Operadores!A:A,Operadores!B:B))</f>
        <v>HERJOS08</v>
      </c>
      <c r="G7878" s="36" t="s">
        <v>72</v>
      </c>
      <c r="H7878" s="39">
        <v>19.2899999999999</v>
      </c>
      <c r="I7878" s="40">
        <v>660.0</v>
      </c>
      <c r="J7878" s="41">
        <f t="shared" si="5"/>
        <v>12731.4</v>
      </c>
      <c r="K7878" s="37" t="str">
        <f t="array" ref="K7878">IFERROR(XLOOKUP(G7878,'Tipo de carga'!A:A,'Tipo de carga'!B:B))</f>
        <v>Autoabasto</v>
      </c>
      <c r="L7878" s="37">
        <f t="shared" si="2"/>
        <v>49</v>
      </c>
      <c r="M7878" s="37">
        <f t="shared" si="3"/>
        <v>5</v>
      </c>
      <c r="N7878" s="37">
        <f t="shared" si="4"/>
        <v>12</v>
      </c>
      <c r="O7878" s="37" t="str">
        <f t="array" ref="O7878">IFERROR(XLOOKUP(K7878,'Tipo de carga'!B:B,'Tipo de carga'!C:C))</f>
        <v>Diesel</v>
      </c>
    </row>
    <row r="7879">
      <c r="A7879" s="36">
        <v>1983.0</v>
      </c>
      <c r="B7879" s="37" t="str">
        <f t="array" ref="B7879">IFERROR(XLOOKUP(A7879,'Asignacion Dic'!A:A,'Asignacion Dic'!C:C))</f>
        <v>MeLi asignado SD</v>
      </c>
      <c r="C7879" s="37" t="str">
        <f t="array" ref="C7879">IFERROR(XLOOKUP(A7879,'Asignacion Dic'!A:A,'Asignacion Dic'!B:B))</f>
        <v>EC-05</v>
      </c>
      <c r="D7879" s="38">
        <v>45631.43103009259</v>
      </c>
      <c r="E7879" s="36" t="s">
        <v>161</v>
      </c>
      <c r="F7879" s="37" t="str">
        <f t="array" ref="F7879">IFERROR(XLOOKUP(E7879,Operadores!A:A,Operadores!B:B))</f>
        <v>SANART</v>
      </c>
      <c r="G7879" s="36" t="s">
        <v>72</v>
      </c>
      <c r="H7879" s="39">
        <v>19.2899999999999</v>
      </c>
      <c r="I7879" s="40">
        <v>354.0</v>
      </c>
      <c r="J7879" s="41">
        <f t="shared" si="5"/>
        <v>6828.66</v>
      </c>
      <c r="K7879" s="37" t="str">
        <f t="array" ref="K7879">IFERROR(XLOOKUP(G7879,'Tipo de carga'!A:A,'Tipo de carga'!B:B))</f>
        <v>Autoabasto</v>
      </c>
      <c r="L7879" s="37">
        <f t="shared" si="2"/>
        <v>49</v>
      </c>
      <c r="M7879" s="37">
        <f t="shared" si="3"/>
        <v>5</v>
      </c>
      <c r="N7879" s="37">
        <f t="shared" si="4"/>
        <v>12</v>
      </c>
      <c r="O7879" s="37" t="str">
        <f t="array" ref="O7879">IFERROR(XLOOKUP(K7879,'Tipo de carga'!B:B,'Tipo de carga'!C:C))</f>
        <v>Diesel</v>
      </c>
    </row>
    <row r="7880">
      <c r="A7880" s="36">
        <v>1724.0</v>
      </c>
      <c r="B7880" s="37" t="str">
        <f t="array" ref="B7880">IFERROR(XLOOKUP(A7880,'Asignacion Dic'!A:A,'Asignacion Dic'!C:C))</f>
        <v>Liverpool Local</v>
      </c>
      <c r="C7880" s="37" t="str">
        <f t="array" ref="C7880">IFERROR(XLOOKUP(A7880,'Asignacion Dic'!A:A,'Asignacion Dic'!B:B))</f>
        <v>EC-01</v>
      </c>
      <c r="D7880" s="38">
        <v>45631.39944444445</v>
      </c>
      <c r="E7880" s="36" t="s">
        <v>427</v>
      </c>
      <c r="F7880" s="37" t="str">
        <f t="array" ref="F7880">IFERROR(XLOOKUP(E7880,Operadores!A:A,Operadores!B:B))</f>
        <v>REYJA01</v>
      </c>
      <c r="G7880" s="36" t="s">
        <v>72</v>
      </c>
      <c r="H7880" s="39">
        <v>19.2899999999999</v>
      </c>
      <c r="I7880" s="40">
        <v>109.0</v>
      </c>
      <c r="J7880" s="41">
        <f t="shared" si="5"/>
        <v>2102.61</v>
      </c>
      <c r="K7880" s="37" t="str">
        <f t="array" ref="K7880">IFERROR(XLOOKUP(G7880,'Tipo de carga'!A:A,'Tipo de carga'!B:B))</f>
        <v>Autoabasto</v>
      </c>
      <c r="L7880" s="37">
        <f t="shared" si="2"/>
        <v>49</v>
      </c>
      <c r="M7880" s="37">
        <f t="shared" si="3"/>
        <v>5</v>
      </c>
      <c r="N7880" s="37">
        <f t="shared" si="4"/>
        <v>12</v>
      </c>
      <c r="O7880" s="37" t="str">
        <f t="array" ref="O7880">IFERROR(XLOOKUP(K7880,'Tipo de carga'!B:B,'Tipo de carga'!C:C))</f>
        <v>Diesel</v>
      </c>
    </row>
    <row r="7881">
      <c r="A7881" s="36">
        <v>1899.0</v>
      </c>
      <c r="B7881" s="37" t="str">
        <f t="array" ref="B7881">IFERROR(XLOOKUP(A7881,'Asignacion Dic'!A:A,'Asignacion Dic'!C:C))</f>
        <v>Full Liver</v>
      </c>
      <c r="C7881" s="37" t="str">
        <f t="array" ref="C7881">IFERROR(XLOOKUP(A7881,'Asignacion Dic'!A:A,'Asignacion Dic'!B:B))</f>
        <v>EC-01</v>
      </c>
      <c r="D7881" s="38">
        <v>45631.39498842593</v>
      </c>
      <c r="E7881" s="36" t="s">
        <v>335</v>
      </c>
      <c r="F7881" s="37" t="str">
        <f t="array" ref="F7881">IFERROR(XLOOKUP(E7881,Operadores!A:A,Operadores!B:B))</f>
        <v>VEROD</v>
      </c>
      <c r="G7881" s="36" t="s">
        <v>72</v>
      </c>
      <c r="H7881" s="39">
        <v>19.2899999999999</v>
      </c>
      <c r="I7881" s="40">
        <v>300.0</v>
      </c>
      <c r="J7881" s="41">
        <f t="shared" si="5"/>
        <v>5787</v>
      </c>
      <c r="K7881" s="37" t="str">
        <f t="array" ref="K7881">IFERROR(XLOOKUP(G7881,'Tipo de carga'!A:A,'Tipo de carga'!B:B))</f>
        <v>Autoabasto</v>
      </c>
      <c r="L7881" s="37">
        <f t="shared" si="2"/>
        <v>49</v>
      </c>
      <c r="M7881" s="37">
        <f t="shared" si="3"/>
        <v>5</v>
      </c>
      <c r="N7881" s="37">
        <f t="shared" si="4"/>
        <v>12</v>
      </c>
      <c r="O7881" s="37" t="str">
        <f t="array" ref="O7881">IFERROR(XLOOKUP(K7881,'Tipo de carga'!B:B,'Tipo de carga'!C:C))</f>
        <v>Diesel</v>
      </c>
    </row>
    <row r="7882">
      <c r="A7882" s="36">
        <v>2046.0</v>
      </c>
      <c r="B7882" s="37" t="str">
        <f t="array" ref="B7882">IFERROR(XLOOKUP(A7882,'Asignacion Dic'!A:A,'Asignacion Dic'!C:C))</f>
        <v>Liverpool Local</v>
      </c>
      <c r="C7882" s="37" t="str">
        <f t="array" ref="C7882">IFERROR(XLOOKUP(A7882,'Asignacion Dic'!A:A,'Asignacion Dic'!B:B))</f>
        <v>EC-01</v>
      </c>
      <c r="D7882" s="38">
        <v>45631.3900462963</v>
      </c>
      <c r="E7882" s="36" t="s">
        <v>523</v>
      </c>
      <c r="F7882" s="37" t="str">
        <f t="array" ref="F7882">IFERROR(XLOOKUP(E7882,Operadores!A:A,Operadores!B:B))</f>
        <v>QUIJOS</v>
      </c>
      <c r="G7882" s="36" t="s">
        <v>72</v>
      </c>
      <c r="H7882" s="39">
        <v>19.2899999999999</v>
      </c>
      <c r="I7882" s="40">
        <v>556.0</v>
      </c>
      <c r="J7882" s="41">
        <f t="shared" si="5"/>
        <v>10725.24</v>
      </c>
      <c r="K7882" s="37" t="str">
        <f t="array" ref="K7882">IFERROR(XLOOKUP(G7882,'Tipo de carga'!A:A,'Tipo de carga'!B:B))</f>
        <v>Autoabasto</v>
      </c>
      <c r="L7882" s="37">
        <f t="shared" si="2"/>
        <v>49</v>
      </c>
      <c r="M7882" s="37">
        <f t="shared" si="3"/>
        <v>5</v>
      </c>
      <c r="N7882" s="37">
        <f t="shared" si="4"/>
        <v>12</v>
      </c>
      <c r="O7882" s="37" t="str">
        <f t="array" ref="O7882">IFERROR(XLOOKUP(K7882,'Tipo de carga'!B:B,'Tipo de carga'!C:C))</f>
        <v>Diesel</v>
      </c>
    </row>
    <row r="7883">
      <c r="A7883" s="36">
        <v>1748.0</v>
      </c>
      <c r="B7883" s="37" t="str">
        <f t="array" ref="B7883">IFERROR(XLOOKUP(A7883,'Asignacion Dic'!A:A,'Asignacion Dic'!C:C))</f>
        <v>Liverpool Local</v>
      </c>
      <c r="C7883" s="37" t="str">
        <f t="array" ref="C7883">IFERROR(XLOOKUP(A7883,'Asignacion Dic'!A:A,'Asignacion Dic'!B:B))</f>
        <v>EC-01</v>
      </c>
      <c r="D7883" s="38">
        <v>45631.35271990741</v>
      </c>
      <c r="E7883" s="36" t="s">
        <v>409</v>
      </c>
      <c r="F7883" s="37" t="str">
        <f t="array" ref="F7883">IFERROR(XLOOKUP(E7883,Operadores!A:A,Operadores!B:B))</f>
        <v>SANJUL</v>
      </c>
      <c r="G7883" s="36" t="s">
        <v>72</v>
      </c>
      <c r="H7883" s="39">
        <v>19.2899999999999</v>
      </c>
      <c r="I7883" s="40">
        <v>342.0</v>
      </c>
      <c r="J7883" s="41">
        <f t="shared" si="5"/>
        <v>6597.18</v>
      </c>
      <c r="K7883" s="37" t="str">
        <f t="array" ref="K7883">IFERROR(XLOOKUP(G7883,'Tipo de carga'!A:A,'Tipo de carga'!B:B))</f>
        <v>Autoabasto</v>
      </c>
      <c r="L7883" s="37">
        <f t="shared" si="2"/>
        <v>49</v>
      </c>
      <c r="M7883" s="37">
        <f t="shared" si="3"/>
        <v>5</v>
      </c>
      <c r="N7883" s="37">
        <f t="shared" si="4"/>
        <v>12</v>
      </c>
      <c r="O7883" s="37" t="str">
        <f t="array" ref="O7883">IFERROR(XLOOKUP(K7883,'Tipo de carga'!B:B,'Tipo de carga'!C:C))</f>
        <v>Diesel</v>
      </c>
    </row>
    <row r="7884">
      <c r="A7884" s="36">
        <v>1935.0</v>
      </c>
      <c r="B7884" s="37" t="str">
        <f t="array" ref="B7884">IFERROR(XLOOKUP(A7884,'Asignacion Dic'!A:A,'Asignacion Dic'!C:C))</f>
        <v>Patieros sucursal</v>
      </c>
      <c r="C7884" s="37" t="str">
        <f t="array" ref="C7884">IFERROR(XLOOKUP(A7884,'Asignacion Dic'!A:A,'Asignacion Dic'!B:B))</f>
        <v>EC-03</v>
      </c>
      <c r="D7884" s="38">
        <v>45631.336597222224</v>
      </c>
      <c r="E7884" s="36" t="s">
        <v>155</v>
      </c>
      <c r="F7884" s="37" t="str">
        <f t="array" ref="F7884">IFERROR(XLOOKUP(E7884,Operadores!A:A,Operadores!B:B))</f>
        <v>RODMA</v>
      </c>
      <c r="G7884" s="36" t="s">
        <v>72</v>
      </c>
      <c r="H7884" s="39">
        <v>19.2899999999999</v>
      </c>
      <c r="I7884" s="40">
        <v>525.0</v>
      </c>
      <c r="J7884" s="41">
        <f t="shared" si="5"/>
        <v>10127.25</v>
      </c>
      <c r="K7884" s="37" t="str">
        <f t="array" ref="K7884">IFERROR(XLOOKUP(G7884,'Tipo de carga'!A:A,'Tipo de carga'!B:B))</f>
        <v>Autoabasto</v>
      </c>
      <c r="L7884" s="37">
        <f t="shared" si="2"/>
        <v>49</v>
      </c>
      <c r="M7884" s="37">
        <f t="shared" si="3"/>
        <v>5</v>
      </c>
      <c r="N7884" s="37">
        <f t="shared" si="4"/>
        <v>12</v>
      </c>
      <c r="O7884" s="37" t="str">
        <f t="array" ref="O7884">IFERROR(XLOOKUP(K7884,'Tipo de carga'!B:B,'Tipo de carga'!C:C))</f>
        <v>Diesel</v>
      </c>
    </row>
    <row r="7885">
      <c r="A7885" s="36">
        <v>1994.0</v>
      </c>
      <c r="B7885" s="37" t="str">
        <f t="array" ref="B7885">IFERROR(XLOOKUP(A7885,'Asignacion Dic'!A:A,'Asignacion Dic'!C:C))</f>
        <v>MeLi Dedicado TD</v>
      </c>
      <c r="C7885" s="37" t="str">
        <f t="array" ref="C7885">IFERROR(XLOOKUP(A7885,'Asignacion Dic'!A:A,'Asignacion Dic'!B:B))</f>
        <v>EC-05</v>
      </c>
      <c r="D7885" s="38">
        <v>45631.3119212963</v>
      </c>
      <c r="E7885" s="36" t="s">
        <v>339</v>
      </c>
      <c r="F7885" s="37" t="str">
        <f t="array" ref="F7885">IFERROR(XLOOKUP(E7885,Operadores!A:A,Operadores!B:B))</f>
        <v>ESCJOR</v>
      </c>
      <c r="G7885" s="36" t="s">
        <v>72</v>
      </c>
      <c r="H7885" s="39">
        <v>19.2899999999999</v>
      </c>
      <c r="I7885" s="40">
        <v>525.0</v>
      </c>
      <c r="J7885" s="41">
        <f t="shared" si="5"/>
        <v>10127.25</v>
      </c>
      <c r="K7885" s="37" t="str">
        <f t="array" ref="K7885">IFERROR(XLOOKUP(G7885,'Tipo de carga'!A:A,'Tipo de carga'!B:B))</f>
        <v>Autoabasto</v>
      </c>
      <c r="L7885" s="37">
        <f t="shared" si="2"/>
        <v>49</v>
      </c>
      <c r="M7885" s="37">
        <f t="shared" si="3"/>
        <v>5</v>
      </c>
      <c r="N7885" s="37">
        <f t="shared" si="4"/>
        <v>12</v>
      </c>
      <c r="O7885" s="37" t="str">
        <f t="array" ref="O7885">IFERROR(XLOOKUP(K7885,'Tipo de carga'!B:B,'Tipo de carga'!C:C))</f>
        <v>Diesel</v>
      </c>
    </row>
    <row r="7886">
      <c r="A7886" s="36">
        <v>1864.0</v>
      </c>
      <c r="B7886" s="37" t="str">
        <f t="array" ref="B7886">IFERROR(XLOOKUP(A7886,'Asignacion Dic'!A:A,'Asignacion Dic'!C:C))</f>
        <v>Full Liver</v>
      </c>
      <c r="C7886" s="37" t="str">
        <f t="array" ref="C7886">IFERROR(XLOOKUP(A7886,'Asignacion Dic'!A:A,'Asignacion Dic'!B:B))</f>
        <v>EC-01</v>
      </c>
      <c r="D7886" s="38">
        <v>45631.288819444446</v>
      </c>
      <c r="E7886" s="36" t="s">
        <v>193</v>
      </c>
      <c r="F7886" s="37" t="str">
        <f t="array" ref="F7886">IFERROR(XLOOKUP(E7886,Operadores!A:A,Operadores!B:B))</f>
        <v>SEGMAU</v>
      </c>
      <c r="G7886" s="36" t="s">
        <v>72</v>
      </c>
      <c r="H7886" s="39">
        <v>19.2899999999999</v>
      </c>
      <c r="I7886" s="40">
        <v>471.0</v>
      </c>
      <c r="J7886" s="41">
        <f t="shared" si="5"/>
        <v>9085.59</v>
      </c>
      <c r="K7886" s="37" t="str">
        <f t="array" ref="K7886">IFERROR(XLOOKUP(G7886,'Tipo de carga'!A:A,'Tipo de carga'!B:B))</f>
        <v>Autoabasto</v>
      </c>
      <c r="L7886" s="37">
        <f t="shared" si="2"/>
        <v>49</v>
      </c>
      <c r="M7886" s="37">
        <f t="shared" si="3"/>
        <v>5</v>
      </c>
      <c r="N7886" s="37">
        <f t="shared" si="4"/>
        <v>12</v>
      </c>
      <c r="O7886" s="37" t="str">
        <f t="array" ref="O7886">IFERROR(XLOOKUP(K7886,'Tipo de carga'!B:B,'Tipo de carga'!C:C))</f>
        <v>Diesel</v>
      </c>
    </row>
    <row r="7887">
      <c r="A7887" s="36">
        <v>1862.0</v>
      </c>
      <c r="B7887" s="37" t="str">
        <f t="array" ref="B7887">IFERROR(XLOOKUP(A7887,'Asignacion Dic'!A:A,'Asignacion Dic'!C:C))</f>
        <v>Circuitos</v>
      </c>
      <c r="C7887" s="37" t="str">
        <f t="array" ref="C7887">IFERROR(XLOOKUP(A7887,'Asignacion Dic'!A:A,'Asignacion Dic'!B:B))</f>
        <v>EC-03</v>
      </c>
      <c r="D7887" s="38">
        <v>45631.27287037037</v>
      </c>
      <c r="E7887" s="36" t="s">
        <v>350</v>
      </c>
      <c r="F7887" s="37" t="str">
        <f t="array" ref="F7887">IFERROR(XLOOKUP(E7887,Operadores!A:A,Operadores!B:B))</f>
        <v>PERRI</v>
      </c>
      <c r="G7887" s="36" t="s">
        <v>72</v>
      </c>
      <c r="H7887" s="39">
        <v>19.2899999999999</v>
      </c>
      <c r="I7887" s="40">
        <v>358.0</v>
      </c>
      <c r="J7887" s="41">
        <f t="shared" si="5"/>
        <v>6905.82</v>
      </c>
      <c r="K7887" s="37" t="str">
        <f t="array" ref="K7887">IFERROR(XLOOKUP(G7887,'Tipo de carga'!A:A,'Tipo de carga'!B:B))</f>
        <v>Autoabasto</v>
      </c>
      <c r="L7887" s="37">
        <f t="shared" si="2"/>
        <v>49</v>
      </c>
      <c r="M7887" s="37">
        <f t="shared" si="3"/>
        <v>5</v>
      </c>
      <c r="N7887" s="37">
        <f t="shared" si="4"/>
        <v>12</v>
      </c>
      <c r="O7887" s="37" t="str">
        <f t="array" ref="O7887">IFERROR(XLOOKUP(K7887,'Tipo de carga'!B:B,'Tipo de carga'!C:C))</f>
        <v>Diesel</v>
      </c>
    </row>
    <row r="7888">
      <c r="A7888" s="36">
        <v>1752.0</v>
      </c>
      <c r="B7888" s="37" t="str">
        <f t="array" ref="B7888">IFERROR(XLOOKUP(A7888,'Asignacion Dic'!A:A,'Asignacion Dic'!C:C))</f>
        <v>Liverpool Local</v>
      </c>
      <c r="C7888" s="37" t="str">
        <f t="array" ref="C7888">IFERROR(XLOOKUP(A7888,'Asignacion Dic'!A:A,'Asignacion Dic'!B:B))</f>
        <v>EC-01</v>
      </c>
      <c r="D7888" s="38">
        <v>45631.258993055555</v>
      </c>
      <c r="E7888" s="36" t="s">
        <v>182</v>
      </c>
      <c r="F7888" s="37" t="str">
        <f t="array" ref="F7888">IFERROR(XLOOKUP(E7888,Operadores!A:A,Operadores!B:B))</f>
        <v>ROBJUA01</v>
      </c>
      <c r="G7888" s="36" t="s">
        <v>72</v>
      </c>
      <c r="H7888" s="39">
        <v>19.2899999999999</v>
      </c>
      <c r="I7888" s="40">
        <v>415.0</v>
      </c>
      <c r="J7888" s="41">
        <f t="shared" si="5"/>
        <v>8005.35</v>
      </c>
      <c r="K7888" s="37" t="str">
        <f t="array" ref="K7888">IFERROR(XLOOKUP(G7888,'Tipo de carga'!A:A,'Tipo de carga'!B:B))</f>
        <v>Autoabasto</v>
      </c>
      <c r="L7888" s="37">
        <f t="shared" si="2"/>
        <v>49</v>
      </c>
      <c r="M7888" s="37">
        <f t="shared" si="3"/>
        <v>5</v>
      </c>
      <c r="N7888" s="37">
        <f t="shared" si="4"/>
        <v>12</v>
      </c>
      <c r="O7888" s="37" t="str">
        <f t="array" ref="O7888">IFERROR(XLOOKUP(K7888,'Tipo de carga'!B:B,'Tipo de carga'!C:C))</f>
        <v>Diesel</v>
      </c>
    </row>
    <row r="7889">
      <c r="A7889" s="36">
        <v>1870.0</v>
      </c>
      <c r="B7889" s="37" t="str">
        <f t="array" ref="B7889">IFERROR(XLOOKUP(A7889,'Asignacion Dic'!A:A,'Asignacion Dic'!C:C))</f>
        <v>Circuitos</v>
      </c>
      <c r="C7889" s="37" t="str">
        <f t="array" ref="C7889">IFERROR(XLOOKUP(A7889,'Asignacion Dic'!A:A,'Asignacion Dic'!B:B))</f>
        <v>EC-03</v>
      </c>
      <c r="D7889" s="38">
        <v>45631.23810185185</v>
      </c>
      <c r="E7889" s="36" t="s">
        <v>385</v>
      </c>
      <c r="F7889" s="37" t="str">
        <f t="array" ref="F7889">IFERROR(XLOOKUP(E7889,Operadores!A:A,Operadores!B:B))</f>
        <v>RIOFE</v>
      </c>
      <c r="G7889" s="36" t="s">
        <v>72</v>
      </c>
      <c r="H7889" s="39">
        <v>19.2899999999999</v>
      </c>
      <c r="I7889" s="40">
        <v>770.0</v>
      </c>
      <c r="J7889" s="41">
        <f t="shared" si="5"/>
        <v>14853.3</v>
      </c>
      <c r="K7889" s="37" t="str">
        <f t="array" ref="K7889">IFERROR(XLOOKUP(G7889,'Tipo de carga'!A:A,'Tipo de carga'!B:B))</f>
        <v>Autoabasto</v>
      </c>
      <c r="L7889" s="37">
        <f t="shared" si="2"/>
        <v>49</v>
      </c>
      <c r="M7889" s="37">
        <f t="shared" si="3"/>
        <v>5</v>
      </c>
      <c r="N7889" s="37">
        <f t="shared" si="4"/>
        <v>12</v>
      </c>
      <c r="O7889" s="37" t="str">
        <f t="array" ref="O7889">IFERROR(XLOOKUP(K7889,'Tipo de carga'!B:B,'Tipo de carga'!C:C))</f>
        <v>Diesel</v>
      </c>
    </row>
    <row r="7890">
      <c r="A7890" s="36">
        <v>1987.0</v>
      </c>
      <c r="B7890" s="37" t="str">
        <f t="array" ref="B7890">IFERROR(XLOOKUP(A7890,'Asignacion Dic'!A:A,'Asignacion Dic'!C:C))</f>
        <v>MeLi asignado SD</v>
      </c>
      <c r="C7890" s="37" t="str">
        <f t="array" ref="C7890">IFERROR(XLOOKUP(A7890,'Asignacion Dic'!A:A,'Asignacion Dic'!B:B))</f>
        <v>EC-05</v>
      </c>
      <c r="D7890" s="38">
        <v>45631.23190972222</v>
      </c>
      <c r="E7890" s="36" t="s">
        <v>244</v>
      </c>
      <c r="F7890" s="37" t="str">
        <f t="array" ref="F7890">IFERROR(XLOOKUP(E7890,Operadores!A:A,Operadores!B:B))</f>
        <v>BALEDU</v>
      </c>
      <c r="G7890" s="36" t="s">
        <v>72</v>
      </c>
      <c r="H7890" s="39">
        <v>19.2899999999999</v>
      </c>
      <c r="I7890" s="40">
        <v>855.0</v>
      </c>
      <c r="J7890" s="41">
        <f t="shared" si="5"/>
        <v>16492.95</v>
      </c>
      <c r="K7890" s="37" t="str">
        <f t="array" ref="K7890">IFERROR(XLOOKUP(G7890,'Tipo de carga'!A:A,'Tipo de carga'!B:B))</f>
        <v>Autoabasto</v>
      </c>
      <c r="L7890" s="37">
        <f t="shared" si="2"/>
        <v>49</v>
      </c>
      <c r="M7890" s="37">
        <f t="shared" si="3"/>
        <v>5</v>
      </c>
      <c r="N7890" s="37">
        <f t="shared" si="4"/>
        <v>12</v>
      </c>
      <c r="O7890" s="37" t="str">
        <f t="array" ref="O7890">IFERROR(XLOOKUP(K7890,'Tipo de carga'!B:B,'Tipo de carga'!C:C))</f>
        <v>Diesel</v>
      </c>
    </row>
    <row r="7891">
      <c r="A7891" s="36">
        <v>1992.0</v>
      </c>
      <c r="B7891" s="37" t="str">
        <f t="array" ref="B7891">IFERROR(XLOOKUP(A7891,'Asignacion Dic'!A:A,'Asignacion Dic'!C:C))</f>
        <v>MeLi Dedicado TD</v>
      </c>
      <c r="C7891" s="37" t="str">
        <f t="array" ref="C7891">IFERROR(XLOOKUP(A7891,'Asignacion Dic'!A:A,'Asignacion Dic'!B:B))</f>
        <v>EC-05</v>
      </c>
      <c r="D7891" s="38">
        <v>45631.14513888889</v>
      </c>
      <c r="E7891" s="36" t="s">
        <v>460</v>
      </c>
      <c r="F7891" s="37" t="str">
        <f t="array" ref="F7891">IFERROR(XLOOKUP(E7891,Operadores!A:A,Operadores!B:B))</f>
        <v>TORAN</v>
      </c>
      <c r="G7891" s="36" t="s">
        <v>72</v>
      </c>
      <c r="H7891" s="39">
        <v>19.2899999999999</v>
      </c>
      <c r="I7891" s="40">
        <v>324.0</v>
      </c>
      <c r="J7891" s="41">
        <f t="shared" si="5"/>
        <v>6249.96</v>
      </c>
      <c r="K7891" s="37" t="str">
        <f t="array" ref="K7891">IFERROR(XLOOKUP(G7891,'Tipo de carga'!A:A,'Tipo de carga'!B:B))</f>
        <v>Autoabasto</v>
      </c>
      <c r="L7891" s="37">
        <f t="shared" si="2"/>
        <v>49</v>
      </c>
      <c r="M7891" s="37">
        <f t="shared" si="3"/>
        <v>5</v>
      </c>
      <c r="N7891" s="37">
        <f t="shared" si="4"/>
        <v>12</v>
      </c>
      <c r="O7891" s="37" t="str">
        <f t="array" ref="O7891">IFERROR(XLOOKUP(K7891,'Tipo de carga'!B:B,'Tipo de carga'!C:C))</f>
        <v>Diesel</v>
      </c>
    </row>
    <row r="7892">
      <c r="A7892" s="36">
        <v>2003.0</v>
      </c>
      <c r="B7892" s="37" t="str">
        <f t="array" ref="B7892">IFERROR(XLOOKUP(A7892,'Asignacion Dic'!A:A,'Asignacion Dic'!C:C))</f>
        <v>MeLi Dedicado TD</v>
      </c>
      <c r="C7892" s="37" t="str">
        <f t="array" ref="C7892">IFERROR(XLOOKUP(A7892,'Asignacion Dic'!A:A,'Asignacion Dic'!B:B))</f>
        <v>EC-05</v>
      </c>
      <c r="D7892" s="38">
        <v>45631.12144675926</v>
      </c>
      <c r="E7892" s="36" t="s">
        <v>502</v>
      </c>
      <c r="F7892" s="37" t="str">
        <f t="array" ref="F7892">IFERROR(XLOOKUP(E7892,Operadores!A:A,Operadores!B:B))</f>
        <v>SALNER</v>
      </c>
      <c r="G7892" s="36" t="s">
        <v>72</v>
      </c>
      <c r="H7892" s="39">
        <v>19.2899999999999</v>
      </c>
      <c r="I7892" s="40">
        <v>464.0</v>
      </c>
      <c r="J7892" s="41">
        <f t="shared" si="5"/>
        <v>8950.56</v>
      </c>
      <c r="K7892" s="37" t="str">
        <f t="array" ref="K7892">IFERROR(XLOOKUP(G7892,'Tipo de carga'!A:A,'Tipo de carga'!B:B))</f>
        <v>Autoabasto</v>
      </c>
      <c r="L7892" s="37">
        <f t="shared" si="2"/>
        <v>49</v>
      </c>
      <c r="M7892" s="37">
        <f t="shared" si="3"/>
        <v>5</v>
      </c>
      <c r="N7892" s="37">
        <f t="shared" si="4"/>
        <v>12</v>
      </c>
      <c r="O7892" s="37" t="str">
        <f t="array" ref="O7892">IFERROR(XLOOKUP(K7892,'Tipo de carga'!B:B,'Tipo de carga'!C:C))</f>
        <v>Diesel</v>
      </c>
    </row>
    <row r="7893">
      <c r="A7893" s="36">
        <v>1958.0</v>
      </c>
      <c r="B7893" s="37" t="str">
        <f t="array" ref="B7893">IFERROR(XLOOKUP(A7893,'Asignacion Dic'!A:A,'Asignacion Dic'!C:C))</f>
        <v>Full Liver</v>
      </c>
      <c r="C7893" s="37" t="str">
        <f t="array" ref="C7893">IFERROR(XLOOKUP(A7893,'Asignacion Dic'!A:A,'Asignacion Dic'!B:B))</f>
        <v>EC-01</v>
      </c>
      <c r="D7893" s="38">
        <v>45631.10849537037</v>
      </c>
      <c r="E7893" s="36" t="s">
        <v>218</v>
      </c>
      <c r="F7893" s="37" t="str">
        <f t="array" ref="F7893">IFERROR(XLOOKUP(E7893,Operadores!A:A,Operadores!B:B))</f>
        <v>MONAL</v>
      </c>
      <c r="G7893" s="36" t="s">
        <v>72</v>
      </c>
      <c r="H7893" s="39">
        <v>19.2899999999999</v>
      </c>
      <c r="I7893" s="40">
        <v>730.0</v>
      </c>
      <c r="J7893" s="41">
        <f t="shared" si="5"/>
        <v>14081.7</v>
      </c>
      <c r="K7893" s="37" t="str">
        <f t="array" ref="K7893">IFERROR(XLOOKUP(G7893,'Tipo de carga'!A:A,'Tipo de carga'!B:B))</f>
        <v>Autoabasto</v>
      </c>
      <c r="L7893" s="37">
        <f t="shared" si="2"/>
        <v>49</v>
      </c>
      <c r="M7893" s="37">
        <f t="shared" si="3"/>
        <v>5</v>
      </c>
      <c r="N7893" s="37">
        <f t="shared" si="4"/>
        <v>12</v>
      </c>
      <c r="O7893" s="37" t="str">
        <f t="array" ref="O7893">IFERROR(XLOOKUP(K7893,'Tipo de carga'!B:B,'Tipo de carga'!C:C))</f>
        <v>Diesel</v>
      </c>
    </row>
    <row r="7894">
      <c r="A7894" s="36">
        <v>1988.0</v>
      </c>
      <c r="B7894" s="37" t="str">
        <f t="array" ref="B7894">IFERROR(XLOOKUP(A7894,'Asignacion Dic'!A:A,'Asignacion Dic'!C:C))</f>
        <v>MeLi asignado SD</v>
      </c>
      <c r="C7894" s="37" t="str">
        <f t="array" ref="C7894">IFERROR(XLOOKUP(A7894,'Asignacion Dic'!A:A,'Asignacion Dic'!B:B))</f>
        <v>EC-05</v>
      </c>
      <c r="D7894" s="38">
        <v>45631.080092592594</v>
      </c>
      <c r="E7894" s="36" t="s">
        <v>404</v>
      </c>
      <c r="F7894" s="37" t="str">
        <f t="array" ref="F7894">IFERROR(XLOOKUP(E7894,Operadores!A:A,Operadores!B:B))</f>
        <v>CHAJOE</v>
      </c>
      <c r="G7894" s="36" t="s">
        <v>72</v>
      </c>
      <c r="H7894" s="39">
        <v>19.2899999999999</v>
      </c>
      <c r="I7894" s="40">
        <v>860.0</v>
      </c>
      <c r="J7894" s="41">
        <f t="shared" si="5"/>
        <v>16589.4</v>
      </c>
      <c r="K7894" s="37" t="str">
        <f t="array" ref="K7894">IFERROR(XLOOKUP(G7894,'Tipo de carga'!A:A,'Tipo de carga'!B:B))</f>
        <v>Autoabasto</v>
      </c>
      <c r="L7894" s="37">
        <f t="shared" si="2"/>
        <v>49</v>
      </c>
      <c r="M7894" s="37">
        <f t="shared" si="3"/>
        <v>5</v>
      </c>
      <c r="N7894" s="37">
        <f t="shared" si="4"/>
        <v>12</v>
      </c>
      <c r="O7894" s="37" t="str">
        <f t="array" ref="O7894">IFERROR(XLOOKUP(K7894,'Tipo de carga'!B:B,'Tipo de carga'!C:C))</f>
        <v>Diesel</v>
      </c>
    </row>
    <row r="7895">
      <c r="A7895" s="36">
        <v>1880.0</v>
      </c>
      <c r="B7895" s="37" t="str">
        <f t="array" ref="B7895">IFERROR(XLOOKUP(A7895,'Asignacion Dic'!A:A,'Asignacion Dic'!C:C))</f>
        <v>Circuitos</v>
      </c>
      <c r="C7895" s="37" t="str">
        <f t="array" ref="C7895">IFERROR(XLOOKUP(A7895,'Asignacion Dic'!A:A,'Asignacion Dic'!B:B))</f>
        <v>EC-03</v>
      </c>
      <c r="D7895" s="38">
        <v>45631.06046296296</v>
      </c>
      <c r="E7895" s="36" t="s">
        <v>248</v>
      </c>
      <c r="F7895" s="37" t="str">
        <f t="array" ref="F7895">IFERROR(XLOOKUP(E7895,Operadores!A:A,Operadores!B:B))</f>
        <v>CRULE</v>
      </c>
      <c r="G7895" s="36" t="s">
        <v>72</v>
      </c>
      <c r="H7895" s="39">
        <v>19.2899999999999</v>
      </c>
      <c r="I7895" s="40">
        <v>391.0</v>
      </c>
      <c r="J7895" s="41">
        <f t="shared" si="5"/>
        <v>7542.39</v>
      </c>
      <c r="K7895" s="37" t="str">
        <f t="array" ref="K7895">IFERROR(XLOOKUP(G7895,'Tipo de carga'!A:A,'Tipo de carga'!B:B))</f>
        <v>Autoabasto</v>
      </c>
      <c r="L7895" s="37">
        <f t="shared" si="2"/>
        <v>49</v>
      </c>
      <c r="M7895" s="37">
        <f t="shared" si="3"/>
        <v>5</v>
      </c>
      <c r="N7895" s="37">
        <f t="shared" si="4"/>
        <v>12</v>
      </c>
      <c r="O7895" s="37" t="str">
        <f t="array" ref="O7895">IFERROR(XLOOKUP(K7895,'Tipo de carga'!B:B,'Tipo de carga'!C:C))</f>
        <v>Diesel</v>
      </c>
    </row>
    <row r="7896">
      <c r="A7896" s="36">
        <v>2022.0</v>
      </c>
      <c r="B7896" s="37" t="str">
        <f t="array" ref="B7896">IFERROR(XLOOKUP(A7896,'Asignacion Dic'!A:A,'Asignacion Dic'!C:C))</f>
        <v>MeLi Dedicado TD</v>
      </c>
      <c r="C7896" s="37" t="str">
        <f t="array" ref="C7896">IFERROR(XLOOKUP(A7896,'Asignacion Dic'!A:A,'Asignacion Dic'!B:B))</f>
        <v>EC-05</v>
      </c>
      <c r="D7896" s="38">
        <v>45631.016064814816</v>
      </c>
      <c r="E7896" s="36" t="s">
        <v>308</v>
      </c>
      <c r="F7896" s="37" t="str">
        <f t="array" ref="F7896">IFERROR(XLOOKUP(E7896,Operadores!A:A,Operadores!B:B))</f>
        <v>DELBL</v>
      </c>
      <c r="G7896" s="36" t="s">
        <v>72</v>
      </c>
      <c r="H7896" s="39">
        <v>19.2899999999999</v>
      </c>
      <c r="I7896" s="40">
        <v>560.0</v>
      </c>
      <c r="J7896" s="41">
        <f t="shared" si="5"/>
        <v>10802.4</v>
      </c>
      <c r="K7896" s="37" t="str">
        <f t="array" ref="K7896">IFERROR(XLOOKUP(G7896,'Tipo de carga'!A:A,'Tipo de carga'!B:B))</f>
        <v>Autoabasto</v>
      </c>
      <c r="L7896" s="37">
        <f t="shared" si="2"/>
        <v>49</v>
      </c>
      <c r="M7896" s="37">
        <f t="shared" si="3"/>
        <v>5</v>
      </c>
      <c r="N7896" s="37">
        <f t="shared" si="4"/>
        <v>12</v>
      </c>
      <c r="O7896" s="37" t="str">
        <f t="array" ref="O7896">IFERROR(XLOOKUP(K7896,'Tipo de carga'!B:B,'Tipo de carga'!C:C))</f>
        <v>Diesel</v>
      </c>
    </row>
    <row r="7897">
      <c r="A7897" s="36">
        <v>1936.0</v>
      </c>
      <c r="B7897" s="37" t="str">
        <f t="array" ref="B7897">IFERROR(XLOOKUP(A7897,'Asignacion Dic'!A:A,'Asignacion Dic'!C:C))</f>
        <v>Circuitos</v>
      </c>
      <c r="C7897" s="37" t="str">
        <f t="array" ref="C7897">IFERROR(XLOOKUP(A7897,'Asignacion Dic'!A:A,'Asignacion Dic'!B:B))</f>
        <v>EC-03</v>
      </c>
      <c r="D7897" s="38">
        <v>45631.01189814815</v>
      </c>
      <c r="E7897" s="36" t="s">
        <v>619</v>
      </c>
      <c r="F7897" s="37" t="str">
        <f t="array" ref="F7897">IFERROR(XLOOKUP(E7897,Operadores!A:A,Operadores!B:B))</f>
        <v>GARJUA03</v>
      </c>
      <c r="G7897" s="36" t="s">
        <v>72</v>
      </c>
      <c r="H7897" s="39">
        <v>19.2899999999999</v>
      </c>
      <c r="I7897" s="40">
        <v>460.0</v>
      </c>
      <c r="J7897" s="41">
        <f t="shared" si="5"/>
        <v>8873.4</v>
      </c>
      <c r="K7897" s="37" t="str">
        <f t="array" ref="K7897">IFERROR(XLOOKUP(G7897,'Tipo de carga'!A:A,'Tipo de carga'!B:B))</f>
        <v>Autoabasto</v>
      </c>
      <c r="L7897" s="37">
        <f t="shared" si="2"/>
        <v>49</v>
      </c>
      <c r="M7897" s="37">
        <f t="shared" si="3"/>
        <v>5</v>
      </c>
      <c r="N7897" s="37">
        <f t="shared" si="4"/>
        <v>12</v>
      </c>
      <c r="O7897" s="37" t="str">
        <f t="array" ref="O7897">IFERROR(XLOOKUP(K7897,'Tipo de carga'!B:B,'Tipo de carga'!C:C))</f>
        <v>Diesel</v>
      </c>
    </row>
    <row r="7898">
      <c r="A7898" s="36">
        <v>1835.0</v>
      </c>
      <c r="B7898" s="37" t="str">
        <f t="array" ref="B7898">IFERROR(XLOOKUP(A7898,'Asignacion Dic'!A:A,'Asignacion Dic'!C:C))</f>
        <v>Sayer Sencillo</v>
      </c>
      <c r="C7898" s="37" t="str">
        <f t="array" ref="C7898">IFERROR(XLOOKUP(A7898,'Asignacion Dic'!A:A,'Asignacion Dic'!B:B))</f>
        <v>EC-04</v>
      </c>
      <c r="D7898" s="38">
        <v>45631.79888888889</v>
      </c>
      <c r="E7898" s="36" t="s">
        <v>512</v>
      </c>
      <c r="F7898" s="37" t="str">
        <f t="array" ref="F7898">IFERROR(XLOOKUP(E7898,Operadores!A:A,Operadores!B:B))</f>
        <v>GARCRU</v>
      </c>
      <c r="G7898" s="36" t="s">
        <v>19</v>
      </c>
      <c r="H7898" s="39">
        <v>20.303774</v>
      </c>
      <c r="I7898" s="40">
        <v>616.0</v>
      </c>
      <c r="J7898" s="41">
        <f t="shared" si="5"/>
        <v>12507.12478</v>
      </c>
      <c r="K7898" s="37" t="str">
        <f t="array" ref="K7898">IFERROR(XLOOKUP(G7898,'Tipo de carga'!A:A,'Tipo de carga'!B:B))</f>
        <v>Autoabasto</v>
      </c>
      <c r="L7898" s="37">
        <f t="shared" si="2"/>
        <v>49</v>
      </c>
      <c r="M7898" s="37">
        <f t="shared" si="3"/>
        <v>5</v>
      </c>
      <c r="N7898" s="37">
        <f t="shared" si="4"/>
        <v>12</v>
      </c>
      <c r="O7898" s="37" t="str">
        <f t="array" ref="O7898">IFERROR(XLOOKUP(K7898,'Tipo de carga'!B:B,'Tipo de carga'!C:C))</f>
        <v>Diesel</v>
      </c>
    </row>
    <row r="7899">
      <c r="A7899" s="36">
        <v>1886.0</v>
      </c>
      <c r="B7899" s="37" t="str">
        <f t="array" ref="B7899">IFERROR(XLOOKUP(A7899,'Asignacion Dic'!A:A,'Asignacion Dic'!C:C))</f>
        <v>Circuitos</v>
      </c>
      <c r="C7899" s="37" t="str">
        <f t="array" ref="C7899">IFERROR(XLOOKUP(A7899,'Asignacion Dic'!A:A,'Asignacion Dic'!B:B))</f>
        <v>EC-03</v>
      </c>
      <c r="D7899" s="38">
        <v>45631.75548611111</v>
      </c>
      <c r="E7899" s="36" t="s">
        <v>260</v>
      </c>
      <c r="F7899" s="37" t="str">
        <f t="array" ref="F7899">IFERROR(XLOOKUP(E7899,Operadores!A:A,Operadores!B:B))</f>
        <v>CORER</v>
      </c>
      <c r="G7899" s="36" t="s">
        <v>19</v>
      </c>
      <c r="H7899" s="39">
        <v>20.303774</v>
      </c>
      <c r="I7899" s="40">
        <v>319.0</v>
      </c>
      <c r="J7899" s="41">
        <f t="shared" si="5"/>
        <v>6476.903906</v>
      </c>
      <c r="K7899" s="37" t="str">
        <f t="array" ref="K7899">IFERROR(XLOOKUP(G7899,'Tipo de carga'!A:A,'Tipo de carga'!B:B))</f>
        <v>Autoabasto</v>
      </c>
      <c r="L7899" s="37">
        <f t="shared" si="2"/>
        <v>49</v>
      </c>
      <c r="M7899" s="37">
        <f t="shared" si="3"/>
        <v>5</v>
      </c>
      <c r="N7899" s="37">
        <f t="shared" si="4"/>
        <v>12</v>
      </c>
      <c r="O7899" s="37" t="str">
        <f t="array" ref="O7899">IFERROR(XLOOKUP(K7899,'Tipo de carga'!B:B,'Tipo de carga'!C:C))</f>
        <v>Diesel</v>
      </c>
    </row>
    <row r="7900">
      <c r="A7900" s="36">
        <v>1670.0</v>
      </c>
      <c r="B7900" s="37" t="str">
        <f t="array" ref="B7900">IFERROR(XLOOKUP(A7900,'Asignacion Dic'!A:A,'Asignacion Dic'!C:C))</f>
        <v>Available</v>
      </c>
      <c r="C7900" s="37" t="str">
        <f t="array" ref="C7900">IFERROR(XLOOKUP(A7900,'Asignacion Dic'!A:A,'Asignacion Dic'!B:B))</f>
        <v>TTE</v>
      </c>
      <c r="D7900" s="38">
        <v>45631.737708333334</v>
      </c>
      <c r="E7900" s="36" t="s">
        <v>437</v>
      </c>
      <c r="F7900" s="37" t="str">
        <f t="array" ref="F7900">IFERROR(XLOOKUP(E7900,Operadores!A:A,Operadores!B:B))</f>
        <v>CHAAL</v>
      </c>
      <c r="G7900" s="36" t="s">
        <v>19</v>
      </c>
      <c r="H7900" s="39">
        <v>20.303774</v>
      </c>
      <c r="I7900" s="40">
        <v>225.0</v>
      </c>
      <c r="J7900" s="41">
        <f t="shared" si="5"/>
        <v>4568.34915</v>
      </c>
      <c r="K7900" s="37" t="str">
        <f t="array" ref="K7900">IFERROR(XLOOKUP(G7900,'Tipo de carga'!A:A,'Tipo de carga'!B:B))</f>
        <v>Autoabasto</v>
      </c>
      <c r="L7900" s="37">
        <f t="shared" si="2"/>
        <v>49</v>
      </c>
      <c r="M7900" s="37">
        <f t="shared" si="3"/>
        <v>5</v>
      </c>
      <c r="N7900" s="37">
        <f t="shared" si="4"/>
        <v>12</v>
      </c>
      <c r="O7900" s="37" t="str">
        <f t="array" ref="O7900">IFERROR(XLOOKUP(K7900,'Tipo de carga'!B:B,'Tipo de carga'!C:C))</f>
        <v>Diesel</v>
      </c>
    </row>
    <row r="7901">
      <c r="A7901" s="36">
        <v>1787.0</v>
      </c>
      <c r="B7901" s="37" t="str">
        <f t="array" ref="B7901">IFERROR(XLOOKUP(A7901,'Asignacion Dic'!A:A,'Asignacion Dic'!C:C))</f>
        <v>Sayer Sencillo</v>
      </c>
      <c r="C7901" s="37" t="str">
        <f t="array" ref="C7901">IFERROR(XLOOKUP(A7901,'Asignacion Dic'!A:A,'Asignacion Dic'!B:B))</f>
        <v>EC-04</v>
      </c>
      <c r="D7901" s="38">
        <v>45631.712546296294</v>
      </c>
      <c r="E7901" s="36" t="s">
        <v>392</v>
      </c>
      <c r="F7901" s="37" t="str">
        <f t="array" ref="F7901">IFERROR(XLOOKUP(E7901,Operadores!A:A,Operadores!B:B))</f>
        <v>MUÑGER</v>
      </c>
      <c r="G7901" s="36" t="s">
        <v>19</v>
      </c>
      <c r="H7901" s="39">
        <v>20.303774</v>
      </c>
      <c r="I7901" s="40">
        <v>494.0</v>
      </c>
      <c r="J7901" s="41">
        <f t="shared" si="5"/>
        <v>10030.06436</v>
      </c>
      <c r="K7901" s="37" t="str">
        <f t="array" ref="K7901">IFERROR(XLOOKUP(G7901,'Tipo de carga'!A:A,'Tipo de carga'!B:B))</f>
        <v>Autoabasto</v>
      </c>
      <c r="L7901" s="37">
        <f t="shared" si="2"/>
        <v>49</v>
      </c>
      <c r="M7901" s="37">
        <f t="shared" si="3"/>
        <v>5</v>
      </c>
      <c r="N7901" s="37">
        <f t="shared" si="4"/>
        <v>12</v>
      </c>
      <c r="O7901" s="37" t="str">
        <f t="array" ref="O7901">IFERROR(XLOOKUP(K7901,'Tipo de carga'!B:B,'Tipo de carga'!C:C))</f>
        <v>Diesel</v>
      </c>
    </row>
    <row r="7902">
      <c r="A7902" s="36">
        <v>1851.0</v>
      </c>
      <c r="B7902" s="37" t="str">
        <f t="array" ref="B7902">IFERROR(XLOOKUP(A7902,'Asignacion Dic'!A:A,'Asignacion Dic'!C:C))</f>
        <v>Circuitos</v>
      </c>
      <c r="C7902" s="37" t="str">
        <f t="array" ref="C7902">IFERROR(XLOOKUP(A7902,'Asignacion Dic'!A:A,'Asignacion Dic'!B:B))</f>
        <v>EC-03</v>
      </c>
      <c r="D7902" s="38">
        <v>45631.465844907405</v>
      </c>
      <c r="E7902" s="36" t="s">
        <v>510</v>
      </c>
      <c r="F7902" s="37" t="str">
        <f t="array" ref="F7902">IFERROR(XLOOKUP(E7902,Operadores!A:A,Operadores!B:B))</f>
        <v>ROJFEL</v>
      </c>
      <c r="G7902" s="36" t="s">
        <v>19</v>
      </c>
      <c r="H7902" s="39">
        <v>20.303774</v>
      </c>
      <c r="I7902" s="40">
        <v>98.0</v>
      </c>
      <c r="J7902" s="41">
        <f t="shared" si="5"/>
        <v>1989.769852</v>
      </c>
      <c r="K7902" s="37" t="str">
        <f t="array" ref="K7902">IFERROR(XLOOKUP(G7902,'Tipo de carga'!A:A,'Tipo de carga'!B:B))</f>
        <v>Autoabasto</v>
      </c>
      <c r="L7902" s="37">
        <f t="shared" si="2"/>
        <v>49</v>
      </c>
      <c r="M7902" s="37">
        <f t="shared" si="3"/>
        <v>5</v>
      </c>
      <c r="N7902" s="37">
        <f t="shared" si="4"/>
        <v>12</v>
      </c>
      <c r="O7902" s="37" t="str">
        <f t="array" ref="O7902">IFERROR(XLOOKUP(K7902,'Tipo de carga'!B:B,'Tipo de carga'!C:C))</f>
        <v>Diesel</v>
      </c>
    </row>
    <row r="7903">
      <c r="A7903" s="36">
        <v>1790.0</v>
      </c>
      <c r="B7903" s="37" t="str">
        <f t="array" ref="B7903">IFERROR(XLOOKUP(A7903,'Asignacion Dic'!A:A,'Asignacion Dic'!C:C))</f>
        <v>Sayer Sencillo</v>
      </c>
      <c r="C7903" s="37" t="str">
        <f t="array" ref="C7903">IFERROR(XLOOKUP(A7903,'Asignacion Dic'!A:A,'Asignacion Dic'!B:B))</f>
        <v>EC-04</v>
      </c>
      <c r="D7903" s="38">
        <v>45631.404490740744</v>
      </c>
      <c r="E7903" s="36" t="s">
        <v>263</v>
      </c>
      <c r="F7903" s="37" t="str">
        <f t="array" ref="F7903">IFERROR(XLOOKUP(E7903,Operadores!A:A,Operadores!B:B))</f>
        <v>DEJISR</v>
      </c>
      <c r="G7903" s="36" t="s">
        <v>19</v>
      </c>
      <c r="H7903" s="39">
        <v>20.303774</v>
      </c>
      <c r="I7903" s="40">
        <v>786.0</v>
      </c>
      <c r="J7903" s="41">
        <f t="shared" si="5"/>
        <v>15958.76636</v>
      </c>
      <c r="K7903" s="37" t="str">
        <f t="array" ref="K7903">IFERROR(XLOOKUP(G7903,'Tipo de carga'!A:A,'Tipo de carga'!B:B))</f>
        <v>Autoabasto</v>
      </c>
      <c r="L7903" s="37">
        <f t="shared" si="2"/>
        <v>49</v>
      </c>
      <c r="M7903" s="37">
        <f t="shared" si="3"/>
        <v>5</v>
      </c>
      <c r="N7903" s="37">
        <f t="shared" si="4"/>
        <v>12</v>
      </c>
      <c r="O7903" s="37" t="str">
        <f t="array" ref="O7903">IFERROR(XLOOKUP(K7903,'Tipo de carga'!B:B,'Tipo de carga'!C:C))</f>
        <v>Diesel</v>
      </c>
    </row>
    <row r="7904">
      <c r="A7904" s="36">
        <v>1800.0</v>
      </c>
      <c r="B7904" s="37" t="str">
        <f t="array" ref="B7904">IFERROR(XLOOKUP(A7904,'Asignacion Dic'!A:A,'Asignacion Dic'!C:C))</f>
        <v>Sayer Full</v>
      </c>
      <c r="C7904" s="37" t="str">
        <f t="array" ref="C7904">IFERROR(XLOOKUP(A7904,'Asignacion Dic'!A:A,'Asignacion Dic'!B:B))</f>
        <v>EC-04</v>
      </c>
      <c r="D7904" s="38">
        <v>45631.229895833334</v>
      </c>
      <c r="E7904" s="36" t="s">
        <v>73</v>
      </c>
      <c r="F7904" s="37" t="str">
        <f t="array" ref="F7904">IFERROR(XLOOKUP(E7904,Operadores!A:A,Operadores!B:B))</f>
        <v>PERJU03</v>
      </c>
      <c r="G7904" s="36" t="s">
        <v>19</v>
      </c>
      <c r="H7904" s="39">
        <v>20.303774</v>
      </c>
      <c r="I7904" s="40">
        <v>610.0</v>
      </c>
      <c r="J7904" s="41">
        <f t="shared" si="5"/>
        <v>12385.30214</v>
      </c>
      <c r="K7904" s="37" t="str">
        <f t="array" ref="K7904">IFERROR(XLOOKUP(G7904,'Tipo de carga'!A:A,'Tipo de carga'!B:B))</f>
        <v>Autoabasto</v>
      </c>
      <c r="L7904" s="37">
        <f t="shared" si="2"/>
        <v>49</v>
      </c>
      <c r="M7904" s="37">
        <f t="shared" si="3"/>
        <v>5</v>
      </c>
      <c r="N7904" s="37">
        <f t="shared" si="4"/>
        <v>12</v>
      </c>
      <c r="O7904" s="37" t="str">
        <f t="array" ref="O7904">IFERROR(XLOOKUP(K7904,'Tipo de carga'!B:B,'Tipo de carga'!C:C))</f>
        <v>Diesel</v>
      </c>
    </row>
    <row r="7905">
      <c r="A7905" s="36">
        <v>1903.0</v>
      </c>
      <c r="B7905" s="37" t="str">
        <f t="array" ref="B7905">IFERROR(XLOOKUP(A7905,'Asignacion Dic'!A:A,'Asignacion Dic'!C:C))</f>
        <v>Sayer Vuelteros</v>
      </c>
      <c r="C7905" s="37" t="str">
        <f t="array" ref="C7905">IFERROR(XLOOKUP(A7905,'Asignacion Dic'!A:A,'Asignacion Dic'!B:B))</f>
        <v>EC-04</v>
      </c>
      <c r="D7905" s="38">
        <v>45631.20537037037</v>
      </c>
      <c r="E7905" s="36" t="s">
        <v>45</v>
      </c>
      <c r="F7905" s="37" t="str">
        <f t="array" ref="F7905">IFERROR(XLOOKUP(E7905,Operadores!A:A,Operadores!B:B))</f>
        <v>HEREM</v>
      </c>
      <c r="G7905" s="36" t="s">
        <v>19</v>
      </c>
      <c r="H7905" s="39">
        <v>20.303774</v>
      </c>
      <c r="I7905" s="40">
        <v>620.0</v>
      </c>
      <c r="J7905" s="41">
        <f t="shared" si="5"/>
        <v>12588.33988</v>
      </c>
      <c r="K7905" s="37" t="str">
        <f t="array" ref="K7905">IFERROR(XLOOKUP(G7905,'Tipo de carga'!A:A,'Tipo de carga'!B:B))</f>
        <v>Autoabasto</v>
      </c>
      <c r="L7905" s="37">
        <f t="shared" si="2"/>
        <v>49</v>
      </c>
      <c r="M7905" s="37">
        <f t="shared" si="3"/>
        <v>5</v>
      </c>
      <c r="N7905" s="37">
        <f t="shared" si="4"/>
        <v>12</v>
      </c>
      <c r="O7905" s="37" t="str">
        <f t="array" ref="O7905">IFERROR(XLOOKUP(K7905,'Tipo de carga'!B:B,'Tipo de carga'!C:C))</f>
        <v>Diesel</v>
      </c>
    </row>
    <row r="7906">
      <c r="A7906" s="36">
        <v>1786.0</v>
      </c>
      <c r="B7906" s="37" t="str">
        <f t="array" ref="B7906">IFERROR(XLOOKUP(A7906,'Asignacion Dic'!A:A,'Asignacion Dic'!C:C))</f>
        <v>Sayer Sencillo</v>
      </c>
      <c r="C7906" s="37" t="str">
        <f t="array" ref="C7906">IFERROR(XLOOKUP(A7906,'Asignacion Dic'!A:A,'Asignacion Dic'!B:B))</f>
        <v>EC-04</v>
      </c>
      <c r="D7906" s="38">
        <v>45631.19763888889</v>
      </c>
      <c r="E7906" s="36" t="s">
        <v>610</v>
      </c>
      <c r="F7906" s="37" t="str">
        <f t="array" ref="F7906">IFERROR(XLOOKUP(E7906,Operadores!A:A,Operadores!B:B))</f>
        <v>GARISM</v>
      </c>
      <c r="G7906" s="36" t="s">
        <v>19</v>
      </c>
      <c r="H7906" s="39">
        <v>20.303774</v>
      </c>
      <c r="I7906" s="40">
        <v>632.0</v>
      </c>
      <c r="J7906" s="41">
        <f t="shared" si="5"/>
        <v>12831.98517</v>
      </c>
      <c r="K7906" s="37" t="str">
        <f t="array" ref="K7906">IFERROR(XLOOKUP(G7906,'Tipo de carga'!A:A,'Tipo de carga'!B:B))</f>
        <v>Autoabasto</v>
      </c>
      <c r="L7906" s="37">
        <f t="shared" si="2"/>
        <v>49</v>
      </c>
      <c r="M7906" s="37">
        <f t="shared" si="3"/>
        <v>5</v>
      </c>
      <c r="N7906" s="37">
        <f t="shared" si="4"/>
        <v>12</v>
      </c>
      <c r="O7906" s="37" t="str">
        <f t="array" ref="O7906">IFERROR(XLOOKUP(K7906,'Tipo de carga'!B:B,'Tipo de carga'!C:C))</f>
        <v>Diesel</v>
      </c>
    </row>
    <row r="7907">
      <c r="A7907" s="36">
        <v>1970.0</v>
      </c>
      <c r="B7907" s="37" t="str">
        <f t="array" ref="B7907">IFERROR(XLOOKUP(A7907,'Asignacion Dic'!A:A,'Asignacion Dic'!C:C))</f>
        <v>Sayer Vuelteros</v>
      </c>
      <c r="C7907" s="37" t="str">
        <f t="array" ref="C7907">IFERROR(XLOOKUP(A7907,'Asignacion Dic'!A:A,'Asignacion Dic'!B:B))</f>
        <v>EC-04</v>
      </c>
      <c r="D7907" s="38">
        <v>45631.18387731481</v>
      </c>
      <c r="E7907" s="36" t="s">
        <v>47</v>
      </c>
      <c r="F7907" s="37" t="str">
        <f t="array" ref="F7907">IFERROR(XLOOKUP(E7907,Operadores!A:A,Operadores!B:B))</f>
        <v>HERLEX</v>
      </c>
      <c r="G7907" s="36" t="s">
        <v>19</v>
      </c>
      <c r="H7907" s="39">
        <v>20.303774</v>
      </c>
      <c r="I7907" s="40">
        <v>646.0</v>
      </c>
      <c r="J7907" s="41">
        <f t="shared" si="5"/>
        <v>13116.238</v>
      </c>
      <c r="K7907" s="37" t="str">
        <f t="array" ref="K7907">IFERROR(XLOOKUP(G7907,'Tipo de carga'!A:A,'Tipo de carga'!B:B))</f>
        <v>Autoabasto</v>
      </c>
      <c r="L7907" s="37">
        <f t="shared" si="2"/>
        <v>49</v>
      </c>
      <c r="M7907" s="37">
        <f t="shared" si="3"/>
        <v>5</v>
      </c>
      <c r="N7907" s="37">
        <f t="shared" si="4"/>
        <v>12</v>
      </c>
      <c r="O7907" s="37" t="str">
        <f t="array" ref="O7907">IFERROR(XLOOKUP(K7907,'Tipo de carga'!B:B,'Tipo de carga'!C:C))</f>
        <v>Diesel</v>
      </c>
    </row>
    <row r="7908">
      <c r="A7908" s="36">
        <v>1782.0</v>
      </c>
      <c r="B7908" s="37" t="str">
        <f t="array" ref="B7908">IFERROR(XLOOKUP(A7908,'Asignacion Dic'!A:A,'Asignacion Dic'!C:C))</f>
        <v>Sayer Sencillo</v>
      </c>
      <c r="C7908" s="37" t="str">
        <f t="array" ref="C7908">IFERROR(XLOOKUP(A7908,'Asignacion Dic'!A:A,'Asignacion Dic'!B:B))</f>
        <v>EC-04</v>
      </c>
      <c r="D7908" s="38">
        <v>45631.179375</v>
      </c>
      <c r="E7908" s="36" t="s">
        <v>624</v>
      </c>
      <c r="F7908" s="37" t="str">
        <f t="array" ref="F7908">IFERROR(XLOOKUP(E7908,Operadores!A:A,Operadores!B:B))</f>
        <v>MONORL</v>
      </c>
      <c r="G7908" s="36" t="s">
        <v>19</v>
      </c>
      <c r="H7908" s="39">
        <v>20.303774</v>
      </c>
      <c r="I7908" s="40">
        <v>661.0</v>
      </c>
      <c r="J7908" s="41">
        <f t="shared" si="5"/>
        <v>13420.79461</v>
      </c>
      <c r="K7908" s="37" t="str">
        <f t="array" ref="K7908">IFERROR(XLOOKUP(G7908,'Tipo de carga'!A:A,'Tipo de carga'!B:B))</f>
        <v>Autoabasto</v>
      </c>
      <c r="L7908" s="37">
        <f t="shared" si="2"/>
        <v>49</v>
      </c>
      <c r="M7908" s="37">
        <f t="shared" si="3"/>
        <v>5</v>
      </c>
      <c r="N7908" s="37">
        <f t="shared" si="4"/>
        <v>12</v>
      </c>
      <c r="O7908" s="37" t="str">
        <f t="array" ref="O7908">IFERROR(XLOOKUP(K7908,'Tipo de carga'!B:B,'Tipo de carga'!C:C))</f>
        <v>Diesel</v>
      </c>
    </row>
    <row r="7909">
      <c r="A7909" s="36">
        <v>1932.0</v>
      </c>
      <c r="B7909" s="37" t="str">
        <f t="array" ref="B7909">IFERROR(XLOOKUP(A7909,'Asignacion Dic'!A:A,'Asignacion Dic'!C:C))</f>
        <v>Circuitos</v>
      </c>
      <c r="C7909" s="37" t="str">
        <f t="array" ref="C7909">IFERROR(XLOOKUP(A7909,'Asignacion Dic'!A:A,'Asignacion Dic'!B:B))</f>
        <v>EC-03</v>
      </c>
      <c r="D7909" s="38">
        <v>45631.96380787037</v>
      </c>
      <c r="E7909" s="36" t="s">
        <v>185</v>
      </c>
      <c r="F7909" s="37" t="str">
        <f t="array" ref="F7909">IFERROR(XLOOKUP(E7909,Operadores!A:A,Operadores!B:B))</f>
        <v>FERRI</v>
      </c>
      <c r="G7909" s="36" t="s">
        <v>75</v>
      </c>
      <c r="H7909" s="39">
        <v>20.75205</v>
      </c>
      <c r="I7909" s="40">
        <v>295.0</v>
      </c>
      <c r="J7909" s="41">
        <f t="shared" si="5"/>
        <v>6121.85475</v>
      </c>
      <c r="K7909" s="37" t="str">
        <f t="array" ref="K7909">IFERROR(XLOOKUP(G7909,'Tipo de carga'!A:A,'Tipo de carga'!B:B))</f>
        <v>Autoabasto</v>
      </c>
      <c r="L7909" s="37">
        <f t="shared" si="2"/>
        <v>49</v>
      </c>
      <c r="M7909" s="37">
        <f t="shared" si="3"/>
        <v>5</v>
      </c>
      <c r="N7909" s="37">
        <f t="shared" si="4"/>
        <v>12</v>
      </c>
      <c r="O7909" s="37" t="str">
        <f t="array" ref="O7909">IFERROR(XLOOKUP(K7909,'Tipo de carga'!B:B,'Tipo de carga'!C:C))</f>
        <v>Diesel</v>
      </c>
    </row>
    <row r="7910">
      <c r="A7910" s="36">
        <v>1847.0</v>
      </c>
      <c r="B7910" s="37" t="str">
        <f t="array" ref="B7910">IFERROR(XLOOKUP(A7910,'Asignacion Dic'!A:A,'Asignacion Dic'!C:C))</f>
        <v>Circuitos</v>
      </c>
      <c r="C7910" s="37" t="str">
        <f t="array" ref="C7910">IFERROR(XLOOKUP(A7910,'Asignacion Dic'!A:A,'Asignacion Dic'!B:B))</f>
        <v>EC-03</v>
      </c>
      <c r="D7910" s="38">
        <v>45631.94768518519</v>
      </c>
      <c r="E7910" s="36" t="s">
        <v>243</v>
      </c>
      <c r="F7910" s="37" t="str">
        <f t="array" ref="F7910">IFERROR(XLOOKUP(E7910,Operadores!A:A,Operadores!B:B))</f>
        <v>HERJO17X</v>
      </c>
      <c r="G7910" s="36" t="s">
        <v>75</v>
      </c>
      <c r="H7910" s="39">
        <v>20.75205</v>
      </c>
      <c r="I7910" s="40">
        <v>615.0</v>
      </c>
      <c r="J7910" s="41">
        <f t="shared" si="5"/>
        <v>12762.51075</v>
      </c>
      <c r="K7910" s="37" t="str">
        <f t="array" ref="K7910">IFERROR(XLOOKUP(G7910,'Tipo de carga'!A:A,'Tipo de carga'!B:B))</f>
        <v>Autoabasto</v>
      </c>
      <c r="L7910" s="37">
        <f t="shared" si="2"/>
        <v>49</v>
      </c>
      <c r="M7910" s="37">
        <f t="shared" si="3"/>
        <v>5</v>
      </c>
      <c r="N7910" s="37">
        <f t="shared" si="4"/>
        <v>12</v>
      </c>
      <c r="O7910" s="37" t="str">
        <f t="array" ref="O7910">IFERROR(XLOOKUP(K7910,'Tipo de carga'!B:B,'Tipo de carga'!C:C))</f>
        <v>Diesel</v>
      </c>
    </row>
    <row r="7911">
      <c r="A7911" s="36">
        <v>1876.0</v>
      </c>
      <c r="B7911" s="37" t="str">
        <f t="array" ref="B7911">IFERROR(XLOOKUP(A7911,'Asignacion Dic'!A:A,'Asignacion Dic'!C:C))</f>
        <v>Circuitos</v>
      </c>
      <c r="C7911" s="37" t="str">
        <f t="array" ref="C7911">IFERROR(XLOOKUP(A7911,'Asignacion Dic'!A:A,'Asignacion Dic'!B:B))</f>
        <v>EC-03</v>
      </c>
      <c r="D7911" s="38">
        <v>45631.78666666667</v>
      </c>
      <c r="E7911" s="36" t="s">
        <v>405</v>
      </c>
      <c r="F7911" s="37" t="str">
        <f t="array" ref="F7911">IFERROR(XLOOKUP(E7911,Operadores!A:A,Operadores!B:B))</f>
        <v>RUIFR</v>
      </c>
      <c r="G7911" s="36" t="s">
        <v>75</v>
      </c>
      <c r="H7911" s="39">
        <v>20.75205</v>
      </c>
      <c r="I7911" s="40">
        <v>484.0</v>
      </c>
      <c r="J7911" s="41">
        <f t="shared" si="5"/>
        <v>10043.9922</v>
      </c>
      <c r="K7911" s="37" t="str">
        <f t="array" ref="K7911">IFERROR(XLOOKUP(G7911,'Tipo de carga'!A:A,'Tipo de carga'!B:B))</f>
        <v>Autoabasto</v>
      </c>
      <c r="L7911" s="37">
        <f t="shared" si="2"/>
        <v>49</v>
      </c>
      <c r="M7911" s="37">
        <f t="shared" si="3"/>
        <v>5</v>
      </c>
      <c r="N7911" s="37">
        <f t="shared" si="4"/>
        <v>12</v>
      </c>
      <c r="O7911" s="37" t="str">
        <f t="array" ref="O7911">IFERROR(XLOOKUP(K7911,'Tipo de carga'!B:B,'Tipo de carga'!C:C))</f>
        <v>Diesel</v>
      </c>
    </row>
    <row r="7912">
      <c r="A7912" s="36">
        <v>1810.0</v>
      </c>
      <c r="B7912" s="37" t="str">
        <f t="array" ref="B7912">IFERROR(XLOOKUP(A7912,'Asignacion Dic'!A:A,'Asignacion Dic'!C:C))</f>
        <v>Circuitos</v>
      </c>
      <c r="C7912" s="37" t="str">
        <f t="array" ref="C7912">IFERROR(XLOOKUP(A7912,'Asignacion Dic'!A:A,'Asignacion Dic'!B:B))</f>
        <v>EC-03</v>
      </c>
      <c r="D7912" s="38">
        <v>45631.619421296295</v>
      </c>
      <c r="E7912" s="36" t="s">
        <v>484</v>
      </c>
      <c r="F7912" s="37" t="str">
        <f t="array" ref="F7912">IFERROR(XLOOKUP(E7912,Operadores!A:A,Operadores!B:B))</f>
        <v>MOLALE</v>
      </c>
      <c r="G7912" s="36" t="s">
        <v>75</v>
      </c>
      <c r="H7912" s="39">
        <v>20.75205</v>
      </c>
      <c r="I7912" s="40">
        <v>684.0</v>
      </c>
      <c r="J7912" s="41">
        <f t="shared" si="5"/>
        <v>14194.4022</v>
      </c>
      <c r="K7912" s="37" t="str">
        <f t="array" ref="K7912">IFERROR(XLOOKUP(G7912,'Tipo de carga'!A:A,'Tipo de carga'!B:B))</f>
        <v>Autoabasto</v>
      </c>
      <c r="L7912" s="37">
        <f t="shared" si="2"/>
        <v>49</v>
      </c>
      <c r="M7912" s="37">
        <f t="shared" si="3"/>
        <v>5</v>
      </c>
      <c r="N7912" s="37">
        <f t="shared" si="4"/>
        <v>12</v>
      </c>
      <c r="O7912" s="37" t="str">
        <f t="array" ref="O7912">IFERROR(XLOOKUP(K7912,'Tipo de carga'!B:B,'Tipo de carga'!C:C))</f>
        <v>Diesel</v>
      </c>
    </row>
    <row r="7913">
      <c r="A7913" s="36">
        <v>1877.0</v>
      </c>
      <c r="B7913" s="37" t="str">
        <f t="array" ref="B7913">IFERROR(XLOOKUP(A7913,'Asignacion Dic'!A:A,'Asignacion Dic'!C:C))</f>
        <v>Circuitos</v>
      </c>
      <c r="C7913" s="37" t="str">
        <f t="array" ref="C7913">IFERROR(XLOOKUP(A7913,'Asignacion Dic'!A:A,'Asignacion Dic'!B:B))</f>
        <v>EC-03</v>
      </c>
      <c r="D7913" s="38">
        <v>45631.592824074076</v>
      </c>
      <c r="E7913" s="36" t="s">
        <v>397</v>
      </c>
      <c r="F7913" s="37" t="str">
        <f t="array" ref="F7913">IFERROR(XLOOKUP(E7913,Operadores!A:A,Operadores!B:B))</f>
        <v>GRERI</v>
      </c>
      <c r="G7913" s="36" t="s">
        <v>75</v>
      </c>
      <c r="H7913" s="39">
        <v>20.75205</v>
      </c>
      <c r="I7913" s="40">
        <v>435.0</v>
      </c>
      <c r="J7913" s="41">
        <f t="shared" si="5"/>
        <v>9027.14175</v>
      </c>
      <c r="K7913" s="37" t="str">
        <f t="array" ref="K7913">IFERROR(XLOOKUP(G7913,'Tipo de carga'!A:A,'Tipo de carga'!B:B))</f>
        <v>Autoabasto</v>
      </c>
      <c r="L7913" s="37">
        <f t="shared" si="2"/>
        <v>49</v>
      </c>
      <c r="M7913" s="37">
        <f t="shared" si="3"/>
        <v>5</v>
      </c>
      <c r="N7913" s="37">
        <f t="shared" si="4"/>
        <v>12</v>
      </c>
      <c r="O7913" s="37" t="str">
        <f t="array" ref="O7913">IFERROR(XLOOKUP(K7913,'Tipo de carga'!B:B,'Tipo de carga'!C:C))</f>
        <v>Diesel</v>
      </c>
    </row>
    <row r="7914">
      <c r="A7914" s="36">
        <v>2085.0</v>
      </c>
      <c r="B7914" s="37" t="str">
        <f t="array" ref="B7914">IFERROR(XLOOKUP(A7914,'Asignacion Dic'!A:A,'Asignacion Dic'!C:C))</f>
        <v>PISA Gdl</v>
      </c>
      <c r="C7914" s="37" t="str">
        <f t="array" ref="C7914">IFERROR(XLOOKUP(A7914,'Asignacion Dic'!A:A,'Asignacion Dic'!B:B))</f>
        <v>EC-06</v>
      </c>
      <c r="D7914" s="38">
        <v>45631.50418981481</v>
      </c>
      <c r="E7914" s="36" t="s">
        <v>583</v>
      </c>
      <c r="F7914" s="37" t="str">
        <f t="array" ref="F7914">IFERROR(XLOOKUP(E7914,Operadores!A:A,Operadores!B:B))</f>
        <v>MARLUI02</v>
      </c>
      <c r="G7914" s="36" t="s">
        <v>75</v>
      </c>
      <c r="H7914" s="39">
        <v>20.75205</v>
      </c>
      <c r="I7914" s="40">
        <v>807.0</v>
      </c>
      <c r="J7914" s="41">
        <f t="shared" si="5"/>
        <v>16746.90435</v>
      </c>
      <c r="K7914" s="37" t="str">
        <f t="array" ref="K7914">IFERROR(XLOOKUP(G7914,'Tipo de carga'!A:A,'Tipo de carga'!B:B))</f>
        <v>Autoabasto</v>
      </c>
      <c r="L7914" s="37">
        <f t="shared" si="2"/>
        <v>49</v>
      </c>
      <c r="M7914" s="37">
        <f t="shared" si="3"/>
        <v>5</v>
      </c>
      <c r="N7914" s="37">
        <f t="shared" si="4"/>
        <v>12</v>
      </c>
      <c r="O7914" s="37" t="str">
        <f t="array" ref="O7914">IFERROR(XLOOKUP(K7914,'Tipo de carga'!B:B,'Tipo de carga'!C:C))</f>
        <v>Diesel</v>
      </c>
    </row>
    <row r="7915">
      <c r="A7915" s="36">
        <v>1855.0</v>
      </c>
      <c r="B7915" s="37" t="str">
        <f t="array" ref="B7915">IFERROR(XLOOKUP(A7915,'Asignacion Dic'!A:A,'Asignacion Dic'!C:C))</f>
        <v>Circuitos</v>
      </c>
      <c r="C7915" s="37" t="str">
        <f t="array" ref="C7915">IFERROR(XLOOKUP(A7915,'Asignacion Dic'!A:A,'Asignacion Dic'!B:B))</f>
        <v>EC-03</v>
      </c>
      <c r="D7915" s="38">
        <v>45631.50378472222</v>
      </c>
      <c r="E7915" s="36" t="s">
        <v>328</v>
      </c>
      <c r="F7915" s="37" t="str">
        <f t="array" ref="F7915">IFERROR(XLOOKUP(E7915,Operadores!A:A,Operadores!B:B))</f>
        <v>REYPED</v>
      </c>
      <c r="G7915" s="36" t="s">
        <v>75</v>
      </c>
      <c r="H7915" s="39">
        <v>20.75205</v>
      </c>
      <c r="I7915" s="40">
        <v>303.0</v>
      </c>
      <c r="J7915" s="41">
        <f t="shared" si="5"/>
        <v>6287.87115</v>
      </c>
      <c r="K7915" s="37" t="str">
        <f t="array" ref="K7915">IFERROR(XLOOKUP(G7915,'Tipo de carga'!A:A,'Tipo de carga'!B:B))</f>
        <v>Autoabasto</v>
      </c>
      <c r="L7915" s="37">
        <f t="shared" si="2"/>
        <v>49</v>
      </c>
      <c r="M7915" s="37">
        <f t="shared" si="3"/>
        <v>5</v>
      </c>
      <c r="N7915" s="37">
        <f t="shared" si="4"/>
        <v>12</v>
      </c>
      <c r="O7915" s="37" t="str">
        <f t="array" ref="O7915">IFERROR(XLOOKUP(K7915,'Tipo de carga'!B:B,'Tipo de carga'!C:C))</f>
        <v>Diesel</v>
      </c>
    </row>
    <row r="7916">
      <c r="A7916" s="36">
        <v>1774.0</v>
      </c>
      <c r="B7916" s="37" t="str">
        <f t="array" ref="B7916">IFERROR(XLOOKUP(A7916,'Asignacion Dic'!A:A,'Asignacion Dic'!C:C))</f>
        <v>Circuitos</v>
      </c>
      <c r="C7916" s="37" t="str">
        <f t="array" ref="C7916">IFERROR(XLOOKUP(A7916,'Asignacion Dic'!A:A,'Asignacion Dic'!B:B))</f>
        <v>EC-03</v>
      </c>
      <c r="D7916" s="38">
        <v>45631.48375</v>
      </c>
      <c r="E7916" s="36" t="s">
        <v>595</v>
      </c>
      <c r="F7916" s="37" t="str">
        <f t="array" ref="F7916">IFERROR(XLOOKUP(E7916,Operadores!A:A,Operadores!B:B))</f>
        <v>GARFRA</v>
      </c>
      <c r="G7916" s="36" t="s">
        <v>75</v>
      </c>
      <c r="H7916" s="39">
        <v>20.75205</v>
      </c>
      <c r="I7916" s="40">
        <v>613.0</v>
      </c>
      <c r="J7916" s="41">
        <f t="shared" si="5"/>
        <v>12721.00665</v>
      </c>
      <c r="K7916" s="37" t="str">
        <f t="array" ref="K7916">IFERROR(XLOOKUP(G7916,'Tipo de carga'!A:A,'Tipo de carga'!B:B))</f>
        <v>Autoabasto</v>
      </c>
      <c r="L7916" s="37">
        <f t="shared" si="2"/>
        <v>49</v>
      </c>
      <c r="M7916" s="37">
        <f t="shared" si="3"/>
        <v>5</v>
      </c>
      <c r="N7916" s="37">
        <f t="shared" si="4"/>
        <v>12</v>
      </c>
      <c r="O7916" s="37" t="str">
        <f t="array" ref="O7916">IFERROR(XLOOKUP(K7916,'Tipo de carga'!B:B,'Tipo de carga'!C:C))</f>
        <v>Diesel</v>
      </c>
    </row>
    <row r="7917">
      <c r="A7917" s="36">
        <v>2063.0</v>
      </c>
      <c r="B7917" s="37" t="str">
        <f t="array" ref="B7917">IFERROR(XLOOKUP(A7917,'Asignacion Dic'!A:A,'Asignacion Dic'!C:C))</f>
        <v>PISA Gdl</v>
      </c>
      <c r="C7917" s="37" t="str">
        <f t="array" ref="C7917">IFERROR(XLOOKUP(A7917,'Asignacion Dic'!A:A,'Asignacion Dic'!B:B))</f>
        <v>EC-06</v>
      </c>
      <c r="D7917" s="38">
        <v>45631.47980324074</v>
      </c>
      <c r="E7917" s="36" t="s">
        <v>269</v>
      </c>
      <c r="F7917" s="37" t="str">
        <f t="array" ref="F7917">IFERROR(XLOOKUP(E7917,Operadores!A:A,Operadores!B:B))</f>
        <v>GOMLUI02</v>
      </c>
      <c r="G7917" s="36" t="s">
        <v>75</v>
      </c>
      <c r="H7917" s="39">
        <v>20.75205</v>
      </c>
      <c r="I7917" s="40">
        <v>355.0</v>
      </c>
      <c r="J7917" s="41">
        <f t="shared" si="5"/>
        <v>7366.97775</v>
      </c>
      <c r="K7917" s="37" t="str">
        <f t="array" ref="K7917">IFERROR(XLOOKUP(G7917,'Tipo de carga'!A:A,'Tipo de carga'!B:B))</f>
        <v>Autoabasto</v>
      </c>
      <c r="L7917" s="37">
        <f t="shared" si="2"/>
        <v>49</v>
      </c>
      <c r="M7917" s="37">
        <f t="shared" si="3"/>
        <v>5</v>
      </c>
      <c r="N7917" s="37">
        <f t="shared" si="4"/>
        <v>12</v>
      </c>
      <c r="O7917" s="37" t="str">
        <f t="array" ref="O7917">IFERROR(XLOOKUP(K7917,'Tipo de carga'!B:B,'Tipo de carga'!C:C))</f>
        <v>Diesel</v>
      </c>
    </row>
    <row r="7918">
      <c r="A7918" s="36">
        <v>1829.0</v>
      </c>
      <c r="B7918" s="37" t="str">
        <f t="array" ref="B7918">IFERROR(XLOOKUP(A7918,'Asignacion Dic'!A:A,'Asignacion Dic'!C:C))</f>
        <v>Circuitos</v>
      </c>
      <c r="C7918" s="37" t="str">
        <f t="array" ref="C7918">IFERROR(XLOOKUP(A7918,'Asignacion Dic'!A:A,'Asignacion Dic'!B:B))</f>
        <v>EC-03</v>
      </c>
      <c r="D7918" s="38">
        <v>45631.469618055555</v>
      </c>
      <c r="E7918" s="36" t="s">
        <v>245</v>
      </c>
      <c r="F7918" s="37" t="str">
        <f t="array" ref="F7918">IFERROR(XLOOKUP(E7918,Operadores!A:A,Operadores!B:B))</f>
        <v>HERAL04</v>
      </c>
      <c r="G7918" s="36" t="s">
        <v>75</v>
      </c>
      <c r="H7918" s="39">
        <v>20.75205</v>
      </c>
      <c r="I7918" s="40">
        <v>533.0</v>
      </c>
      <c r="J7918" s="41">
        <f t="shared" si="5"/>
        <v>11060.84265</v>
      </c>
      <c r="K7918" s="37" t="str">
        <f t="array" ref="K7918">IFERROR(XLOOKUP(G7918,'Tipo de carga'!A:A,'Tipo de carga'!B:B))</f>
        <v>Autoabasto</v>
      </c>
      <c r="L7918" s="37">
        <f t="shared" si="2"/>
        <v>49</v>
      </c>
      <c r="M7918" s="37">
        <f t="shared" si="3"/>
        <v>5</v>
      </c>
      <c r="N7918" s="37">
        <f t="shared" si="4"/>
        <v>12</v>
      </c>
      <c r="O7918" s="37" t="str">
        <f t="array" ref="O7918">IFERROR(XLOOKUP(K7918,'Tipo de carga'!B:B,'Tipo de carga'!C:C))</f>
        <v>Diesel</v>
      </c>
    </row>
    <row r="7919">
      <c r="A7919" s="36">
        <v>2080.0</v>
      </c>
      <c r="B7919" s="37" t="str">
        <f t="array" ref="B7919">IFERROR(XLOOKUP(A7919,'Asignacion Dic'!A:A,'Asignacion Dic'!C:C))</f>
        <v>PISA Gdl</v>
      </c>
      <c r="C7919" s="37" t="str">
        <f t="array" ref="C7919">IFERROR(XLOOKUP(A7919,'Asignacion Dic'!A:A,'Asignacion Dic'!B:B))</f>
        <v>EC-06</v>
      </c>
      <c r="D7919" s="38">
        <v>45631.46251157407</v>
      </c>
      <c r="E7919" s="36" t="s">
        <v>594</v>
      </c>
      <c r="F7919" s="37" t="str">
        <f t="array" ref="F7919">IFERROR(XLOOKUP(E7919,Operadores!A:A,Operadores!B:B))</f>
        <v>GOMIZT</v>
      </c>
      <c r="G7919" s="36" t="s">
        <v>75</v>
      </c>
      <c r="H7919" s="39">
        <v>20.75205</v>
      </c>
      <c r="I7919" s="40">
        <v>545.0</v>
      </c>
      <c r="J7919" s="41">
        <f t="shared" si="5"/>
        <v>11309.86725</v>
      </c>
      <c r="K7919" s="37" t="str">
        <f t="array" ref="K7919">IFERROR(XLOOKUP(G7919,'Tipo de carga'!A:A,'Tipo de carga'!B:B))</f>
        <v>Autoabasto</v>
      </c>
      <c r="L7919" s="37">
        <f t="shared" si="2"/>
        <v>49</v>
      </c>
      <c r="M7919" s="37">
        <f t="shared" si="3"/>
        <v>5</v>
      </c>
      <c r="N7919" s="37">
        <f t="shared" si="4"/>
        <v>12</v>
      </c>
      <c r="O7919" s="37" t="str">
        <f t="array" ref="O7919">IFERROR(XLOOKUP(K7919,'Tipo de carga'!B:B,'Tipo de carga'!C:C))</f>
        <v>Diesel</v>
      </c>
    </row>
    <row r="7920">
      <c r="A7920" s="36">
        <v>1933.0</v>
      </c>
      <c r="B7920" s="37" t="str">
        <f t="array" ref="B7920">IFERROR(XLOOKUP(A7920,'Asignacion Dic'!A:A,'Asignacion Dic'!C:C))</f>
        <v>Circuitos</v>
      </c>
      <c r="C7920" s="37" t="str">
        <f t="array" ref="C7920">IFERROR(XLOOKUP(A7920,'Asignacion Dic'!A:A,'Asignacion Dic'!B:B))</f>
        <v>EC-03</v>
      </c>
      <c r="D7920" s="38">
        <v>45631.30905092593</v>
      </c>
      <c r="E7920" s="36" t="s">
        <v>213</v>
      </c>
      <c r="F7920" s="37" t="str">
        <f t="array" ref="F7920">IFERROR(XLOOKUP(E7920,Operadores!A:A,Operadores!B:B))</f>
        <v>OLIMAR01</v>
      </c>
      <c r="G7920" s="36" t="s">
        <v>75</v>
      </c>
      <c r="H7920" s="39">
        <v>20.75205</v>
      </c>
      <c r="I7920" s="40">
        <v>313.0</v>
      </c>
      <c r="J7920" s="41">
        <f t="shared" si="5"/>
        <v>6495.39165</v>
      </c>
      <c r="K7920" s="37" t="str">
        <f t="array" ref="K7920">IFERROR(XLOOKUP(G7920,'Tipo de carga'!A:A,'Tipo de carga'!B:B))</f>
        <v>Autoabasto</v>
      </c>
      <c r="L7920" s="37">
        <f t="shared" si="2"/>
        <v>49</v>
      </c>
      <c r="M7920" s="37">
        <f t="shared" si="3"/>
        <v>5</v>
      </c>
      <c r="N7920" s="37">
        <f t="shared" si="4"/>
        <v>12</v>
      </c>
      <c r="O7920" s="37" t="str">
        <f t="array" ref="O7920">IFERROR(XLOOKUP(K7920,'Tipo de carga'!B:B,'Tipo de carga'!C:C))</f>
        <v>Diesel</v>
      </c>
    </row>
    <row r="7921">
      <c r="A7921" s="36">
        <v>1859.0</v>
      </c>
      <c r="B7921" s="37" t="str">
        <f t="array" ref="B7921">IFERROR(XLOOKUP(A7921,'Asignacion Dic'!A:A,'Asignacion Dic'!C:C))</f>
        <v>Circuitos</v>
      </c>
      <c r="C7921" s="37" t="str">
        <f t="array" ref="C7921">IFERROR(XLOOKUP(A7921,'Asignacion Dic'!A:A,'Asignacion Dic'!B:B))</f>
        <v>EC-03</v>
      </c>
      <c r="D7921" s="38">
        <v>45631.172164351854</v>
      </c>
      <c r="E7921" s="36" t="s">
        <v>238</v>
      </c>
      <c r="F7921" s="37" t="str">
        <f t="array" ref="F7921">IFERROR(XLOOKUP(E7921,Operadores!A:A,Operadores!B:B))</f>
        <v>JIMMI</v>
      </c>
      <c r="G7921" s="36" t="s">
        <v>75</v>
      </c>
      <c r="H7921" s="39">
        <v>20.75205</v>
      </c>
      <c r="I7921" s="40">
        <v>759.0</v>
      </c>
      <c r="J7921" s="41">
        <f t="shared" si="5"/>
        <v>15750.80595</v>
      </c>
      <c r="K7921" s="37" t="str">
        <f t="array" ref="K7921">IFERROR(XLOOKUP(G7921,'Tipo de carga'!A:A,'Tipo de carga'!B:B))</f>
        <v>Autoabasto</v>
      </c>
      <c r="L7921" s="37">
        <f t="shared" si="2"/>
        <v>49</v>
      </c>
      <c r="M7921" s="37">
        <f t="shared" si="3"/>
        <v>5</v>
      </c>
      <c r="N7921" s="37">
        <f t="shared" si="4"/>
        <v>12</v>
      </c>
      <c r="O7921" s="37" t="str">
        <f t="array" ref="O7921">IFERROR(XLOOKUP(K7921,'Tipo de carga'!B:B,'Tipo de carga'!C:C))</f>
        <v>Diesel</v>
      </c>
    </row>
    <row r="7922">
      <c r="A7922" s="36">
        <v>1955.0</v>
      </c>
      <c r="B7922" s="37" t="str">
        <f t="array" ref="B7922">IFERROR(XLOOKUP(A7922,'Asignacion Dic'!A:A,'Asignacion Dic'!C:C))</f>
        <v>Circuitos</v>
      </c>
      <c r="C7922" s="37" t="str">
        <f t="array" ref="C7922">IFERROR(XLOOKUP(A7922,'Asignacion Dic'!A:A,'Asignacion Dic'!B:B))</f>
        <v>EC-03</v>
      </c>
      <c r="D7922" s="38">
        <v>45631.16611111111</v>
      </c>
      <c r="E7922" s="36" t="s">
        <v>205</v>
      </c>
      <c r="F7922" s="37" t="str">
        <f t="array" ref="F7922">IFERROR(XLOOKUP(E7922,Operadores!A:A,Operadores!B:B))</f>
        <v>MOZPEDX</v>
      </c>
      <c r="G7922" s="36" t="s">
        <v>75</v>
      </c>
      <c r="H7922" s="39">
        <v>20.75205</v>
      </c>
      <c r="I7922" s="40">
        <v>500.0</v>
      </c>
      <c r="J7922" s="41">
        <f t="shared" si="5"/>
        <v>10376.025</v>
      </c>
      <c r="K7922" s="37" t="str">
        <f t="array" ref="K7922">IFERROR(XLOOKUP(G7922,'Tipo de carga'!A:A,'Tipo de carga'!B:B))</f>
        <v>Autoabasto</v>
      </c>
      <c r="L7922" s="37">
        <f t="shared" si="2"/>
        <v>49</v>
      </c>
      <c r="M7922" s="37">
        <f t="shared" si="3"/>
        <v>5</v>
      </c>
      <c r="N7922" s="37">
        <f t="shared" si="4"/>
        <v>12</v>
      </c>
      <c r="O7922" s="37" t="str">
        <f t="array" ref="O7922">IFERROR(XLOOKUP(K7922,'Tipo de carga'!B:B,'Tipo de carga'!C:C))</f>
        <v>Diesel</v>
      </c>
    </row>
    <row r="7923">
      <c r="A7923" s="36">
        <v>1932.0</v>
      </c>
      <c r="B7923" s="37" t="str">
        <f t="array" ref="B7923">IFERROR(XLOOKUP(A7923,'Asignacion Dic'!A:A,'Asignacion Dic'!C:C))</f>
        <v>Circuitos</v>
      </c>
      <c r="C7923" s="37" t="str">
        <f t="array" ref="C7923">IFERROR(XLOOKUP(A7923,'Asignacion Dic'!A:A,'Asignacion Dic'!B:B))</f>
        <v>EC-03</v>
      </c>
      <c r="D7923" s="38">
        <v>45631.050462962965</v>
      </c>
      <c r="E7923" s="36" t="s">
        <v>185</v>
      </c>
      <c r="F7923" s="37" t="str">
        <f t="array" ref="F7923">IFERROR(XLOOKUP(E7923,Operadores!A:A,Operadores!B:B))</f>
        <v>FERRI</v>
      </c>
      <c r="G7923" s="36" t="s">
        <v>75</v>
      </c>
      <c r="H7923" s="39">
        <v>20.75205</v>
      </c>
      <c r="I7923" s="40">
        <v>300.0</v>
      </c>
      <c r="J7923" s="41">
        <f t="shared" si="5"/>
        <v>6225.615</v>
      </c>
      <c r="K7923" s="37" t="str">
        <f t="array" ref="K7923">IFERROR(XLOOKUP(G7923,'Tipo de carga'!A:A,'Tipo de carga'!B:B))</f>
        <v>Autoabasto</v>
      </c>
      <c r="L7923" s="37">
        <f t="shared" si="2"/>
        <v>49</v>
      </c>
      <c r="M7923" s="37">
        <f t="shared" si="3"/>
        <v>5</v>
      </c>
      <c r="N7923" s="37">
        <f t="shared" si="4"/>
        <v>12</v>
      </c>
      <c r="O7923" s="37" t="str">
        <f t="array" ref="O7923">IFERROR(XLOOKUP(K7923,'Tipo de carga'!B:B,'Tipo de carga'!C:C))</f>
        <v>Diesel</v>
      </c>
    </row>
    <row r="7924">
      <c r="A7924" s="36">
        <v>1931.0</v>
      </c>
      <c r="B7924" s="37" t="str">
        <f t="array" ref="B7924">IFERROR(XLOOKUP(A7924,'Asignacion Dic'!A:A,'Asignacion Dic'!C:C))</f>
        <v>Circuitos</v>
      </c>
      <c r="C7924" s="37" t="str">
        <f t="array" ref="C7924">IFERROR(XLOOKUP(A7924,'Asignacion Dic'!A:A,'Asignacion Dic'!B:B))</f>
        <v>EC-03</v>
      </c>
      <c r="D7924" s="38">
        <v>45631.00378472222</v>
      </c>
      <c r="E7924" s="36" t="s">
        <v>26</v>
      </c>
      <c r="F7924" s="37" t="str">
        <f t="array" ref="F7924">IFERROR(XLOOKUP(E7924,Operadores!A:A,Operadores!B:B))</f>
        <v>ARBJO</v>
      </c>
      <c r="G7924" s="36" t="s">
        <v>75</v>
      </c>
      <c r="H7924" s="39">
        <v>20.75205</v>
      </c>
      <c r="I7924" s="40">
        <v>500.0</v>
      </c>
      <c r="J7924" s="41">
        <f t="shared" si="5"/>
        <v>10376.025</v>
      </c>
      <c r="K7924" s="37" t="str">
        <f t="array" ref="K7924">IFERROR(XLOOKUP(G7924,'Tipo de carga'!A:A,'Tipo de carga'!B:B))</f>
        <v>Autoabasto</v>
      </c>
      <c r="L7924" s="37">
        <f t="shared" si="2"/>
        <v>49</v>
      </c>
      <c r="M7924" s="37">
        <f t="shared" si="3"/>
        <v>5</v>
      </c>
      <c r="N7924" s="37">
        <f t="shared" si="4"/>
        <v>12</v>
      </c>
      <c r="O7924" s="37" t="str">
        <f t="array" ref="O7924">IFERROR(XLOOKUP(K7924,'Tipo de carga'!B:B,'Tipo de carga'!C:C))</f>
        <v>Diesel</v>
      </c>
    </row>
    <row r="7925">
      <c r="A7925" s="36">
        <v>2049.0</v>
      </c>
      <c r="B7925" s="37" t="str">
        <f t="array" ref="B7925">IFERROR(XLOOKUP(A7925,'Asignacion Dic'!A:A,'Asignacion Dic'!C:C))</f>
        <v>Crisa</v>
      </c>
      <c r="C7925" s="37" t="str">
        <f t="array" ref="C7925">IFERROR(XLOOKUP(A7925,'Asignacion Dic'!A:A,'Asignacion Dic'!B:B))</f>
        <v>EC-07</v>
      </c>
      <c r="D7925" s="38">
        <v>45631.80633101852</v>
      </c>
      <c r="E7925" s="36" t="s">
        <v>396</v>
      </c>
      <c r="F7925" s="37" t="str">
        <f t="array" ref="F7925">IFERROR(XLOOKUP(E7925,Operadores!A:A,Operadores!B:B))</f>
        <v>TORANG</v>
      </c>
      <c r="G7925" s="36" t="s">
        <v>274</v>
      </c>
      <c r="H7925" s="39">
        <v>18.94</v>
      </c>
      <c r="I7925" s="40">
        <v>925.0</v>
      </c>
      <c r="J7925" s="41">
        <f t="shared" si="5"/>
        <v>17519.5</v>
      </c>
      <c r="K7925" s="37" t="str">
        <f t="array" ref="K7925">IFERROR(XLOOKUP(G7925,'Tipo de carga'!A:A,'Tipo de carga'!B:B))</f>
        <v>Autoabasto</v>
      </c>
      <c r="L7925" s="37">
        <f t="shared" si="2"/>
        <v>49</v>
      </c>
      <c r="M7925" s="37">
        <f t="shared" si="3"/>
        <v>5</v>
      </c>
      <c r="N7925" s="37">
        <f t="shared" si="4"/>
        <v>12</v>
      </c>
      <c r="O7925" s="37" t="str">
        <f t="array" ref="O7925">IFERROR(XLOOKUP(K7925,'Tipo de carga'!B:B,'Tipo de carga'!C:C))</f>
        <v>Diesel</v>
      </c>
    </row>
    <row r="7926">
      <c r="A7926" s="36">
        <v>2084.0</v>
      </c>
      <c r="B7926" s="37" t="str">
        <f t="array" ref="B7926">IFERROR(XLOOKUP(A7926,'Asignacion Dic'!A:A,'Asignacion Dic'!C:C))</f>
        <v>PISA Gdl</v>
      </c>
      <c r="C7926" s="37" t="str">
        <f t="array" ref="C7926">IFERROR(XLOOKUP(A7926,'Asignacion Dic'!A:A,'Asignacion Dic'!B:B))</f>
        <v>EC-06</v>
      </c>
      <c r="D7926" s="38">
        <v>45631.475324074076</v>
      </c>
      <c r="E7926" s="36" t="s">
        <v>267</v>
      </c>
      <c r="F7926" s="37" t="str">
        <f t="array" ref="F7926">IFERROR(XLOOKUP(E7926,Operadores!A:A,Operadores!B:B))</f>
        <v>LOPEDU</v>
      </c>
      <c r="G7926" s="36" t="s">
        <v>274</v>
      </c>
      <c r="H7926" s="39">
        <v>18.94</v>
      </c>
      <c r="I7926" s="40">
        <v>496.0</v>
      </c>
      <c r="J7926" s="41">
        <f t="shared" si="5"/>
        <v>9394.24</v>
      </c>
      <c r="K7926" s="37" t="str">
        <f t="array" ref="K7926">IFERROR(XLOOKUP(G7926,'Tipo de carga'!A:A,'Tipo de carga'!B:B))</f>
        <v>Autoabasto</v>
      </c>
      <c r="L7926" s="37">
        <f t="shared" si="2"/>
        <v>49</v>
      </c>
      <c r="M7926" s="37">
        <f t="shared" si="3"/>
        <v>5</v>
      </c>
      <c r="N7926" s="37">
        <f t="shared" si="4"/>
        <v>12</v>
      </c>
      <c r="O7926" s="37" t="str">
        <f t="array" ref="O7926">IFERROR(XLOOKUP(K7926,'Tipo de carga'!B:B,'Tipo de carga'!C:C))</f>
        <v>Diesel</v>
      </c>
    </row>
    <row r="7927">
      <c r="A7927" s="36">
        <v>2050.0</v>
      </c>
      <c r="B7927" s="37" t="str">
        <f t="array" ref="B7927">IFERROR(XLOOKUP(A7927,'Asignacion Dic'!A:A,'Asignacion Dic'!C:C))</f>
        <v>Crisa</v>
      </c>
      <c r="C7927" s="37" t="str">
        <f t="array" ref="C7927">IFERROR(XLOOKUP(A7927,'Asignacion Dic'!A:A,'Asignacion Dic'!B:B))</f>
        <v>EC-07</v>
      </c>
      <c r="D7927" s="38">
        <v>45631.44283564815</v>
      </c>
      <c r="E7927" s="36" t="s">
        <v>358</v>
      </c>
      <c r="F7927" s="37" t="str">
        <f t="array" ref="F7927">IFERROR(XLOOKUP(E7927,Operadores!A:A,Operadores!B:B))</f>
        <v>CHAJES01</v>
      </c>
      <c r="G7927" s="36" t="s">
        <v>274</v>
      </c>
      <c r="H7927" s="39">
        <v>18.94</v>
      </c>
      <c r="I7927" s="40">
        <v>715.0</v>
      </c>
      <c r="J7927" s="41">
        <f t="shared" si="5"/>
        <v>13542.1</v>
      </c>
      <c r="K7927" s="37" t="str">
        <f t="array" ref="K7927">IFERROR(XLOOKUP(G7927,'Tipo de carga'!A:A,'Tipo de carga'!B:B))</f>
        <v>Autoabasto</v>
      </c>
      <c r="L7927" s="37">
        <f t="shared" si="2"/>
        <v>49</v>
      </c>
      <c r="M7927" s="37">
        <f t="shared" si="3"/>
        <v>5</v>
      </c>
      <c r="N7927" s="37">
        <f t="shared" si="4"/>
        <v>12</v>
      </c>
      <c r="O7927" s="37" t="str">
        <f t="array" ref="O7927">IFERROR(XLOOKUP(K7927,'Tipo de carga'!B:B,'Tipo de carga'!C:C))</f>
        <v>Diesel</v>
      </c>
    </row>
    <row r="7928">
      <c r="A7928" s="36">
        <v>1821.0</v>
      </c>
      <c r="B7928" s="37" t="str">
        <f t="array" ref="B7928">IFERROR(XLOOKUP(A7928,'Asignacion Dic'!A:A,'Asignacion Dic'!C:C))</f>
        <v>Circuitos</v>
      </c>
      <c r="C7928" s="37" t="str">
        <f t="array" ref="C7928">IFERROR(XLOOKUP(A7928,'Asignacion Dic'!A:A,'Asignacion Dic'!B:B))</f>
        <v>EC-03</v>
      </c>
      <c r="D7928" s="38">
        <v>45631.38810185185</v>
      </c>
      <c r="E7928" s="36" t="s">
        <v>198</v>
      </c>
      <c r="F7928" s="37" t="str">
        <f t="array" ref="F7928">IFERROR(XLOOKUP(E7928,Operadores!A:A,Operadores!B:B))</f>
        <v>BAULUI</v>
      </c>
      <c r="G7928" s="36" t="s">
        <v>274</v>
      </c>
      <c r="H7928" s="39">
        <v>18.94</v>
      </c>
      <c r="I7928" s="40">
        <v>435.0</v>
      </c>
      <c r="J7928" s="41">
        <f t="shared" si="5"/>
        <v>8238.9</v>
      </c>
      <c r="K7928" s="37" t="str">
        <f t="array" ref="K7928">IFERROR(XLOOKUP(G7928,'Tipo de carga'!A:A,'Tipo de carga'!B:B))</f>
        <v>Autoabasto</v>
      </c>
      <c r="L7928" s="37">
        <f t="shared" si="2"/>
        <v>49</v>
      </c>
      <c r="M7928" s="37">
        <f t="shared" si="3"/>
        <v>5</v>
      </c>
      <c r="N7928" s="37">
        <f t="shared" si="4"/>
        <v>12</v>
      </c>
      <c r="O7928" s="37" t="str">
        <f t="array" ref="O7928">IFERROR(XLOOKUP(K7928,'Tipo de carga'!B:B,'Tipo de carga'!C:C))</f>
        <v>Diesel</v>
      </c>
    </row>
    <row r="7929">
      <c r="A7929" s="36">
        <v>1948.0</v>
      </c>
      <c r="B7929" s="37" t="str">
        <f t="array" ref="B7929">IFERROR(XLOOKUP(A7929,'Asignacion Dic'!A:A,'Asignacion Dic'!C:C))</f>
        <v>Circuitos</v>
      </c>
      <c r="C7929" s="37" t="str">
        <f t="array" ref="C7929">IFERROR(XLOOKUP(A7929,'Asignacion Dic'!A:A,'Asignacion Dic'!B:B))</f>
        <v>EC-03</v>
      </c>
      <c r="D7929" s="38">
        <v>45631.245462962965</v>
      </c>
      <c r="E7929" s="36" t="s">
        <v>256</v>
      </c>
      <c r="F7929" s="37" t="str">
        <f t="array" ref="F7929">IFERROR(XLOOKUP(E7929,Operadores!A:A,Operadores!B:B))</f>
        <v>MOREFR</v>
      </c>
      <c r="G7929" s="36" t="s">
        <v>274</v>
      </c>
      <c r="H7929" s="39">
        <v>18.94</v>
      </c>
      <c r="I7929" s="40">
        <v>431.0</v>
      </c>
      <c r="J7929" s="41">
        <f t="shared" si="5"/>
        <v>8163.14</v>
      </c>
      <c r="K7929" s="37" t="str">
        <f t="array" ref="K7929">IFERROR(XLOOKUP(G7929,'Tipo de carga'!A:A,'Tipo de carga'!B:B))</f>
        <v>Autoabasto</v>
      </c>
      <c r="L7929" s="37">
        <f t="shared" si="2"/>
        <v>49</v>
      </c>
      <c r="M7929" s="37">
        <f t="shared" si="3"/>
        <v>5</v>
      </c>
      <c r="N7929" s="37">
        <f t="shared" si="4"/>
        <v>12</v>
      </c>
      <c r="O7929" s="37" t="str">
        <f t="array" ref="O7929">IFERROR(XLOOKUP(K7929,'Tipo de carga'!B:B,'Tipo de carga'!C:C))</f>
        <v>Diesel</v>
      </c>
    </row>
    <row r="7930">
      <c r="A7930" s="36">
        <v>1765.0</v>
      </c>
      <c r="B7930" s="37" t="str">
        <f t="array" ref="B7930">IFERROR(XLOOKUP(A7930,'Asignacion Dic'!A:A,'Asignacion Dic'!C:C))</f>
        <v>Circuitos</v>
      </c>
      <c r="C7930" s="37" t="str">
        <f t="array" ref="C7930">IFERROR(XLOOKUP(A7930,'Asignacion Dic'!A:A,'Asignacion Dic'!B:B))</f>
        <v>EC-03</v>
      </c>
      <c r="D7930" s="38">
        <v>45631.22903935185</v>
      </c>
      <c r="E7930" s="36" t="s">
        <v>210</v>
      </c>
      <c r="F7930" s="37" t="str">
        <f t="array" ref="F7930">IFERROR(XLOOKUP(E7930,Operadores!A:A,Operadores!B:B))</f>
        <v>CERJER</v>
      </c>
      <c r="G7930" s="36" t="s">
        <v>274</v>
      </c>
      <c r="H7930" s="39">
        <v>18.94</v>
      </c>
      <c r="I7930" s="40">
        <v>225.0</v>
      </c>
      <c r="J7930" s="41">
        <f t="shared" si="5"/>
        <v>4261.5</v>
      </c>
      <c r="K7930" s="37" t="str">
        <f t="array" ref="K7930">IFERROR(XLOOKUP(G7930,'Tipo de carga'!A:A,'Tipo de carga'!B:B))</f>
        <v>Autoabasto</v>
      </c>
      <c r="L7930" s="37">
        <f t="shared" si="2"/>
        <v>49</v>
      </c>
      <c r="M7930" s="37">
        <f t="shared" si="3"/>
        <v>5</v>
      </c>
      <c r="N7930" s="37">
        <f t="shared" si="4"/>
        <v>12</v>
      </c>
      <c r="O7930" s="37" t="str">
        <f t="array" ref="O7930">IFERROR(XLOOKUP(K7930,'Tipo de carga'!B:B,'Tipo de carga'!C:C))</f>
        <v>Diesel</v>
      </c>
    </row>
    <row r="7931">
      <c r="A7931" s="36">
        <v>1762.0</v>
      </c>
      <c r="B7931" s="37" t="str">
        <f t="array" ref="B7931">IFERROR(XLOOKUP(A7931,'Asignacion Dic'!A:A,'Asignacion Dic'!C:C))</f>
        <v>Hisense</v>
      </c>
      <c r="C7931" s="37" t="str">
        <f t="array" ref="C7931">IFERROR(XLOOKUP(A7931,'Asignacion Dic'!A:A,'Asignacion Dic'!B:B))</f>
        <v>EC-03</v>
      </c>
      <c r="D7931" s="38">
        <v>45631.82226851852</v>
      </c>
      <c r="E7931" s="36" t="s">
        <v>410</v>
      </c>
      <c r="F7931" s="37" t="str">
        <f t="array" ref="F7931">IFERROR(XLOOKUP(E7931,Operadores!A:A,Operadores!B:B))</f>
        <v>LOPMA03</v>
      </c>
      <c r="G7931" s="36" t="s">
        <v>609</v>
      </c>
      <c r="H7931" s="39">
        <v>19.93308</v>
      </c>
      <c r="I7931" s="40">
        <v>320.0</v>
      </c>
      <c r="J7931" s="41">
        <f t="shared" si="5"/>
        <v>6378.5856</v>
      </c>
      <c r="K7931" s="37" t="str">
        <f t="array" ref="K7931">IFERROR(XLOOKUP(G7931,'Tipo de carga'!A:A,'Tipo de carga'!B:B))</f>
        <v>Autoabasto</v>
      </c>
      <c r="L7931" s="37">
        <f t="shared" si="2"/>
        <v>49</v>
      </c>
      <c r="M7931" s="37">
        <f t="shared" si="3"/>
        <v>5</v>
      </c>
      <c r="N7931" s="37">
        <f t="shared" si="4"/>
        <v>12</v>
      </c>
      <c r="O7931" s="37" t="str">
        <f t="array" ref="O7931">IFERROR(XLOOKUP(K7931,'Tipo de carga'!B:B,'Tipo de carga'!C:C))</f>
        <v>Diesel</v>
      </c>
    </row>
    <row r="7932">
      <c r="A7932" s="36" t="s">
        <v>611</v>
      </c>
      <c r="B7932" s="37" t="str">
        <f t="array" ref="B7932">IFERROR(XLOOKUP(A7932,'Asignacion Dic'!A:A,'Asignacion Dic'!C:C))</f>
        <v/>
      </c>
      <c r="C7932" s="37" t="str">
        <f t="array" ref="C7932">IFERROR(XLOOKUP(A7932,'Asignacion Dic'!A:A,'Asignacion Dic'!B:B))</f>
        <v/>
      </c>
      <c r="D7932" s="38">
        <v>45631.423055555555</v>
      </c>
      <c r="E7932" s="36" t="s">
        <v>69</v>
      </c>
      <c r="F7932" s="37" t="str">
        <f t="array" ref="F7932">IFERROR(XLOOKUP(E7932,Operadores!A:A,Operadores!B:B))</f>
        <v>MTTO</v>
      </c>
      <c r="G7932" s="36" t="s">
        <v>609</v>
      </c>
      <c r="H7932" s="39">
        <v>19.93308</v>
      </c>
      <c r="I7932" s="40">
        <v>123.0</v>
      </c>
      <c r="J7932" s="41">
        <f t="shared" si="5"/>
        <v>2451.76884</v>
      </c>
      <c r="K7932" s="37" t="str">
        <f t="array" ref="K7932">IFERROR(XLOOKUP(G7932,'Tipo de carga'!A:A,'Tipo de carga'!B:B))</f>
        <v>Autoabasto</v>
      </c>
      <c r="L7932" s="37">
        <f t="shared" si="2"/>
        <v>49</v>
      </c>
      <c r="M7932" s="37">
        <f t="shared" si="3"/>
        <v>5</v>
      </c>
      <c r="N7932" s="37">
        <f t="shared" si="4"/>
        <v>12</v>
      </c>
      <c r="O7932" s="37" t="str">
        <f t="array" ref="O7932">IFERROR(XLOOKUP(K7932,'Tipo de carga'!B:B,'Tipo de carga'!C:C))</f>
        <v>Diesel</v>
      </c>
    </row>
    <row r="7933">
      <c r="A7933" s="36" t="s">
        <v>611</v>
      </c>
      <c r="B7933" s="37" t="str">
        <f t="array" ref="B7933">IFERROR(XLOOKUP(A7933,'Asignacion Dic'!A:A,'Asignacion Dic'!C:C))</f>
        <v/>
      </c>
      <c r="C7933" s="37" t="str">
        <f t="array" ref="C7933">IFERROR(XLOOKUP(A7933,'Asignacion Dic'!A:A,'Asignacion Dic'!B:B))</f>
        <v/>
      </c>
      <c r="D7933" s="38">
        <v>45631.40954861111</v>
      </c>
      <c r="E7933" s="36" t="s">
        <v>69</v>
      </c>
      <c r="F7933" s="37" t="str">
        <f t="array" ref="F7933">IFERROR(XLOOKUP(E7933,Operadores!A:A,Operadores!B:B))</f>
        <v>MTTO</v>
      </c>
      <c r="G7933" s="36" t="s">
        <v>609</v>
      </c>
      <c r="H7933" s="39">
        <v>19.93308</v>
      </c>
      <c r="I7933" s="40">
        <v>123.0</v>
      </c>
      <c r="J7933" s="41">
        <f t="shared" si="5"/>
        <v>2451.76884</v>
      </c>
      <c r="K7933" s="37" t="str">
        <f t="array" ref="K7933">IFERROR(XLOOKUP(G7933,'Tipo de carga'!A:A,'Tipo de carga'!B:B))</f>
        <v>Autoabasto</v>
      </c>
      <c r="L7933" s="37">
        <f t="shared" si="2"/>
        <v>49</v>
      </c>
      <c r="M7933" s="37">
        <f t="shared" si="3"/>
        <v>5</v>
      </c>
      <c r="N7933" s="37">
        <f t="shared" si="4"/>
        <v>12</v>
      </c>
      <c r="O7933" s="37" t="str">
        <f t="array" ref="O7933">IFERROR(XLOOKUP(K7933,'Tipo de carga'!B:B,'Tipo de carga'!C:C))</f>
        <v>Diesel</v>
      </c>
    </row>
    <row r="7934">
      <c r="A7934" s="36">
        <v>2031.0</v>
      </c>
      <c r="B7934" s="37" t="str">
        <f t="array" ref="B7934">IFERROR(XLOOKUP(A7934,'Asignacion Dic'!A:A,'Asignacion Dic'!C:C))</f>
        <v>MeLi Dedicado Merida</v>
      </c>
      <c r="C7934" s="37" t="str">
        <f t="array" ref="C7934">IFERROR(XLOOKUP(A7934,'Asignacion Dic'!A:A,'Asignacion Dic'!B:B))</f>
        <v>EC-05</v>
      </c>
      <c r="D7934" s="38">
        <v>45631.984247685185</v>
      </c>
      <c r="E7934" s="36" t="s">
        <v>603</v>
      </c>
      <c r="F7934" s="37" t="str">
        <f t="array" ref="F7934">IFERROR(XLOOKUP(E7934,Operadores!A:A,Operadores!B:B))</f>
        <v>SARJO</v>
      </c>
      <c r="G7934" s="36" t="s">
        <v>42</v>
      </c>
      <c r="H7934" s="39">
        <v>20.13998</v>
      </c>
      <c r="I7934" s="40">
        <v>220.0</v>
      </c>
      <c r="J7934" s="41">
        <f t="shared" si="5"/>
        <v>4430.7956</v>
      </c>
      <c r="K7934" s="37" t="str">
        <f t="array" ref="K7934">IFERROR(XLOOKUP(G7934,'Tipo de carga'!A:A,'Tipo de carga'!B:B))</f>
        <v>Autoabasto</v>
      </c>
      <c r="L7934" s="37">
        <f t="shared" si="2"/>
        <v>49</v>
      </c>
      <c r="M7934" s="37">
        <f t="shared" si="3"/>
        <v>5</v>
      </c>
      <c r="N7934" s="37">
        <f t="shared" si="4"/>
        <v>12</v>
      </c>
      <c r="O7934" s="37" t="str">
        <f t="array" ref="O7934">IFERROR(XLOOKUP(K7934,'Tipo de carga'!B:B,'Tipo de carga'!C:C))</f>
        <v>Diesel</v>
      </c>
    </row>
    <row r="7935">
      <c r="A7935" s="36">
        <v>1741.0</v>
      </c>
      <c r="B7935" s="37" t="str">
        <f t="array" ref="B7935">IFERROR(XLOOKUP(A7935,'Asignacion Dic'!A:A,'Asignacion Dic'!C:C))</f>
        <v>Hisense</v>
      </c>
      <c r="C7935" s="37" t="str">
        <f t="array" ref="C7935">IFERROR(XLOOKUP(A7935,'Asignacion Dic'!A:A,'Asignacion Dic'!B:B))</f>
        <v>EC-03</v>
      </c>
      <c r="D7935" s="38">
        <v>45631.896145833336</v>
      </c>
      <c r="E7935" s="36" t="s">
        <v>76</v>
      </c>
      <c r="F7935" s="37" t="str">
        <f t="array" ref="F7935">IFERROR(XLOOKUP(E7935,Operadores!A:A,Operadores!B:B))</f>
        <v>GALSA</v>
      </c>
      <c r="G7935" s="36" t="s">
        <v>42</v>
      </c>
      <c r="H7935" s="39">
        <v>20.13998</v>
      </c>
      <c r="I7935" s="40">
        <v>275.0</v>
      </c>
      <c r="J7935" s="41">
        <f t="shared" si="5"/>
        <v>5538.4945</v>
      </c>
      <c r="K7935" s="37" t="str">
        <f t="array" ref="K7935">IFERROR(XLOOKUP(G7935,'Tipo de carga'!A:A,'Tipo de carga'!B:B))</f>
        <v>Autoabasto</v>
      </c>
      <c r="L7935" s="37">
        <f t="shared" si="2"/>
        <v>49</v>
      </c>
      <c r="M7935" s="37">
        <f t="shared" si="3"/>
        <v>5</v>
      </c>
      <c r="N7935" s="37">
        <f t="shared" si="4"/>
        <v>12</v>
      </c>
      <c r="O7935" s="37" t="str">
        <f t="array" ref="O7935">IFERROR(XLOOKUP(K7935,'Tipo de carga'!B:B,'Tipo de carga'!C:C))</f>
        <v>Diesel</v>
      </c>
    </row>
    <row r="7936">
      <c r="A7936" s="36">
        <v>1813.0</v>
      </c>
      <c r="B7936" s="37" t="str">
        <f t="array" ref="B7936">IFERROR(XLOOKUP(A7936,'Asignacion Dic'!A:A,'Asignacion Dic'!C:C))</f>
        <v>Wm Full</v>
      </c>
      <c r="C7936" s="37" t="str">
        <f t="array" ref="C7936">IFERROR(XLOOKUP(A7936,'Asignacion Dic'!A:A,'Asignacion Dic'!B:B))</f>
        <v>EC-08</v>
      </c>
      <c r="D7936" s="38">
        <v>45631.78638888889</v>
      </c>
      <c r="E7936" s="36" t="s">
        <v>289</v>
      </c>
      <c r="F7936" s="37" t="str">
        <f t="array" ref="F7936">IFERROR(XLOOKUP(E7936,Operadores!A:A,Operadores!B:B))</f>
        <v>ALFEDI</v>
      </c>
      <c r="G7936" s="36" t="s">
        <v>42</v>
      </c>
      <c r="H7936" s="39">
        <v>20.13998</v>
      </c>
      <c r="I7936" s="40">
        <v>366.0</v>
      </c>
      <c r="J7936" s="41">
        <f t="shared" si="5"/>
        <v>7371.23268</v>
      </c>
      <c r="K7936" s="37" t="str">
        <f t="array" ref="K7936">IFERROR(XLOOKUP(G7936,'Tipo de carga'!A:A,'Tipo de carga'!B:B))</f>
        <v>Autoabasto</v>
      </c>
      <c r="L7936" s="37">
        <f t="shared" si="2"/>
        <v>49</v>
      </c>
      <c r="M7936" s="37">
        <f t="shared" si="3"/>
        <v>5</v>
      </c>
      <c r="N7936" s="37">
        <f t="shared" si="4"/>
        <v>12</v>
      </c>
      <c r="O7936" s="37" t="str">
        <f t="array" ref="O7936">IFERROR(XLOOKUP(K7936,'Tipo de carga'!B:B,'Tipo de carga'!C:C))</f>
        <v>Diesel</v>
      </c>
    </row>
    <row r="7937">
      <c r="A7937" s="36">
        <v>1892.0</v>
      </c>
      <c r="B7937" s="37" t="str">
        <f t="array" ref="B7937">IFERROR(XLOOKUP(A7937,'Asignacion Dic'!A:A,'Asignacion Dic'!C:C))</f>
        <v>Full Liver</v>
      </c>
      <c r="C7937" s="37" t="str">
        <f t="array" ref="C7937">IFERROR(XLOOKUP(A7937,'Asignacion Dic'!A:A,'Asignacion Dic'!B:B))</f>
        <v>EC-01</v>
      </c>
      <c r="D7937" s="38">
        <v>45631.78587962963</v>
      </c>
      <c r="E7937" s="36" t="s">
        <v>151</v>
      </c>
      <c r="F7937" s="37" t="str">
        <f t="array" ref="F7937">IFERROR(XLOOKUP(E7937,Operadores!A:A,Operadores!B:B))</f>
        <v>CALVI</v>
      </c>
      <c r="G7937" s="36" t="s">
        <v>42</v>
      </c>
      <c r="H7937" s="39">
        <v>20.13998</v>
      </c>
      <c r="I7937" s="40">
        <v>471.0</v>
      </c>
      <c r="J7937" s="41">
        <f t="shared" si="5"/>
        <v>9485.93058</v>
      </c>
      <c r="K7937" s="37" t="str">
        <f t="array" ref="K7937">IFERROR(XLOOKUP(G7937,'Tipo de carga'!A:A,'Tipo de carga'!B:B))</f>
        <v>Autoabasto</v>
      </c>
      <c r="L7937" s="37">
        <f t="shared" si="2"/>
        <v>49</v>
      </c>
      <c r="M7937" s="37">
        <f t="shared" si="3"/>
        <v>5</v>
      </c>
      <c r="N7937" s="37">
        <f t="shared" si="4"/>
        <v>12</v>
      </c>
      <c r="O7937" s="37" t="str">
        <f t="array" ref="O7937">IFERROR(XLOOKUP(K7937,'Tipo de carga'!B:B,'Tipo de carga'!C:C))</f>
        <v>Diesel</v>
      </c>
    </row>
    <row r="7938">
      <c r="A7938" s="36">
        <v>1826.0</v>
      </c>
      <c r="B7938" s="37" t="str">
        <f t="array" ref="B7938">IFERROR(XLOOKUP(A7938,'Asignacion Dic'!A:A,'Asignacion Dic'!C:C))</f>
        <v>Wm Full</v>
      </c>
      <c r="C7938" s="37" t="str">
        <f t="array" ref="C7938">IFERROR(XLOOKUP(A7938,'Asignacion Dic'!A:A,'Asignacion Dic'!B:B))</f>
        <v>EC-08</v>
      </c>
      <c r="D7938" s="38">
        <v>45631.756064814814</v>
      </c>
      <c r="E7938" s="36" t="s">
        <v>298</v>
      </c>
      <c r="F7938" s="37" t="str">
        <f t="array" ref="F7938">IFERROR(XLOOKUP(E7938,Operadores!A:A,Operadores!B:B))</f>
        <v>MORFRE01</v>
      </c>
      <c r="G7938" s="36" t="s">
        <v>42</v>
      </c>
      <c r="H7938" s="39">
        <v>20.13998</v>
      </c>
      <c r="I7938" s="40">
        <v>373.0</v>
      </c>
      <c r="J7938" s="41">
        <f t="shared" si="5"/>
        <v>7512.21254</v>
      </c>
      <c r="K7938" s="37" t="str">
        <f t="array" ref="K7938">IFERROR(XLOOKUP(G7938,'Tipo de carga'!A:A,'Tipo de carga'!B:B))</f>
        <v>Autoabasto</v>
      </c>
      <c r="L7938" s="37">
        <f t="shared" si="2"/>
        <v>49</v>
      </c>
      <c r="M7938" s="37">
        <f t="shared" si="3"/>
        <v>5</v>
      </c>
      <c r="N7938" s="37">
        <f t="shared" si="4"/>
        <v>12</v>
      </c>
      <c r="O7938" s="37" t="str">
        <f t="array" ref="O7938">IFERROR(XLOOKUP(K7938,'Tipo de carga'!B:B,'Tipo de carga'!C:C))</f>
        <v>Diesel</v>
      </c>
    </row>
    <row r="7939">
      <c r="A7939" s="36">
        <v>1827.0</v>
      </c>
      <c r="B7939" s="37" t="str">
        <f t="array" ref="B7939">IFERROR(XLOOKUP(A7939,'Asignacion Dic'!A:A,'Asignacion Dic'!C:C))</f>
        <v>Full Liver</v>
      </c>
      <c r="C7939" s="37" t="str">
        <f t="array" ref="C7939">IFERROR(XLOOKUP(A7939,'Asignacion Dic'!A:A,'Asignacion Dic'!B:B))</f>
        <v>EC-01</v>
      </c>
      <c r="D7939" s="38">
        <v>45631.74872685185</v>
      </c>
      <c r="E7939" s="36" t="s">
        <v>374</v>
      </c>
      <c r="F7939" s="37" t="str">
        <f t="array" ref="F7939">IFERROR(XLOOKUP(E7939,Operadores!A:A,Operadores!B:B))</f>
        <v>ANGMA</v>
      </c>
      <c r="G7939" s="36" t="s">
        <v>42</v>
      </c>
      <c r="H7939" s="39">
        <v>20.13998</v>
      </c>
      <c r="I7939" s="40">
        <v>312.0</v>
      </c>
      <c r="J7939" s="41">
        <f t="shared" si="5"/>
        <v>6283.67376</v>
      </c>
      <c r="K7939" s="37" t="str">
        <f t="array" ref="K7939">IFERROR(XLOOKUP(G7939,'Tipo de carga'!A:A,'Tipo de carga'!B:B))</f>
        <v>Autoabasto</v>
      </c>
      <c r="L7939" s="37">
        <f t="shared" si="2"/>
        <v>49</v>
      </c>
      <c r="M7939" s="37">
        <f t="shared" si="3"/>
        <v>5</v>
      </c>
      <c r="N7939" s="37">
        <f t="shared" si="4"/>
        <v>12</v>
      </c>
      <c r="O7939" s="37" t="str">
        <f t="array" ref="O7939">IFERROR(XLOOKUP(K7939,'Tipo de carga'!B:B,'Tipo de carga'!C:C))</f>
        <v>Diesel</v>
      </c>
    </row>
    <row r="7940">
      <c r="A7940" s="36">
        <v>2010.0</v>
      </c>
      <c r="B7940" s="37" t="str">
        <f t="array" ref="B7940">IFERROR(XLOOKUP(A7940,'Asignacion Dic'!A:A,'Asignacion Dic'!C:C))</f>
        <v>MeLi asignado SD</v>
      </c>
      <c r="C7940" s="37" t="str">
        <f t="array" ref="C7940">IFERROR(XLOOKUP(A7940,'Asignacion Dic'!A:A,'Asignacion Dic'!B:B))</f>
        <v>EC-05</v>
      </c>
      <c r="D7940" s="38">
        <v>45631.63949074074</v>
      </c>
      <c r="E7940" s="36" t="s">
        <v>194</v>
      </c>
      <c r="F7940" s="37" t="str">
        <f t="array" ref="F7940">IFERROR(XLOOKUP(E7940,Operadores!A:A,Operadores!B:B))</f>
        <v>CHAJE</v>
      </c>
      <c r="G7940" s="36" t="s">
        <v>42</v>
      </c>
      <c r="H7940" s="39">
        <v>20.13998</v>
      </c>
      <c r="I7940" s="40">
        <v>270.0</v>
      </c>
      <c r="J7940" s="41">
        <f t="shared" si="5"/>
        <v>5437.7946</v>
      </c>
      <c r="K7940" s="37" t="str">
        <f t="array" ref="K7940">IFERROR(XLOOKUP(G7940,'Tipo de carga'!A:A,'Tipo de carga'!B:B))</f>
        <v>Autoabasto</v>
      </c>
      <c r="L7940" s="37">
        <f t="shared" si="2"/>
        <v>49</v>
      </c>
      <c r="M7940" s="37">
        <f t="shared" si="3"/>
        <v>5</v>
      </c>
      <c r="N7940" s="37">
        <f t="shared" si="4"/>
        <v>12</v>
      </c>
      <c r="O7940" s="37" t="str">
        <f t="array" ref="O7940">IFERROR(XLOOKUP(K7940,'Tipo de carga'!B:B,'Tipo de carga'!C:C))</f>
        <v>Diesel</v>
      </c>
    </row>
    <row r="7941">
      <c r="A7941" s="36">
        <v>2024.0</v>
      </c>
      <c r="B7941" s="37" t="str">
        <f t="array" ref="B7941">IFERROR(XLOOKUP(A7941,'Asignacion Dic'!A:A,'Asignacion Dic'!C:C))</f>
        <v>MeLi Dedicado Merida</v>
      </c>
      <c r="C7941" s="37" t="str">
        <f t="array" ref="C7941">IFERROR(XLOOKUP(A7941,'Asignacion Dic'!A:A,'Asignacion Dic'!B:B))</f>
        <v>EC-05</v>
      </c>
      <c r="D7941" s="38">
        <v>45631.62320601852</v>
      </c>
      <c r="E7941" s="36" t="s">
        <v>469</v>
      </c>
      <c r="F7941" s="37" t="str">
        <f t="array" ref="F7941">IFERROR(XLOOKUP(E7941,Operadores!A:A,Operadores!B:B))</f>
        <v>DELJOS01</v>
      </c>
      <c r="G7941" s="36" t="s">
        <v>42</v>
      </c>
      <c r="H7941" s="39">
        <v>20.13998</v>
      </c>
      <c r="I7941" s="40">
        <v>200.0</v>
      </c>
      <c r="J7941" s="41">
        <f t="shared" si="5"/>
        <v>4027.996</v>
      </c>
      <c r="K7941" s="37" t="str">
        <f t="array" ref="K7941">IFERROR(XLOOKUP(G7941,'Tipo de carga'!A:A,'Tipo de carga'!B:B))</f>
        <v>Autoabasto</v>
      </c>
      <c r="L7941" s="37">
        <f t="shared" si="2"/>
        <v>49</v>
      </c>
      <c r="M7941" s="37">
        <f t="shared" si="3"/>
        <v>5</v>
      </c>
      <c r="N7941" s="37">
        <f t="shared" si="4"/>
        <v>12</v>
      </c>
      <c r="O7941" s="37" t="str">
        <f t="array" ref="O7941">IFERROR(XLOOKUP(K7941,'Tipo de carga'!B:B,'Tipo de carga'!C:C))</f>
        <v>Diesel</v>
      </c>
    </row>
    <row r="7942">
      <c r="A7942" s="36">
        <v>1753.0</v>
      </c>
      <c r="B7942" s="37" t="str">
        <f t="array" ref="B7942">IFERROR(XLOOKUP(A7942,'Asignacion Dic'!A:A,'Asignacion Dic'!C:C))</f>
        <v>Wm Full</v>
      </c>
      <c r="C7942" s="37" t="str">
        <f t="array" ref="C7942">IFERROR(XLOOKUP(A7942,'Asignacion Dic'!A:A,'Asignacion Dic'!B:B))</f>
        <v>EC-08</v>
      </c>
      <c r="D7942" s="38">
        <v>45631.544583333336</v>
      </c>
      <c r="E7942" s="36" t="s">
        <v>291</v>
      </c>
      <c r="F7942" s="37" t="str">
        <f t="array" ref="F7942">IFERROR(XLOOKUP(E7942,Operadores!A:A,Operadores!B:B))</f>
        <v>MENRI</v>
      </c>
      <c r="G7942" s="36" t="s">
        <v>42</v>
      </c>
      <c r="H7942" s="39">
        <v>20.13998</v>
      </c>
      <c r="I7942" s="40">
        <v>463.0</v>
      </c>
      <c r="J7942" s="41">
        <f t="shared" si="5"/>
        <v>9324.81074</v>
      </c>
      <c r="K7942" s="37" t="str">
        <f t="array" ref="K7942">IFERROR(XLOOKUP(G7942,'Tipo de carga'!A:A,'Tipo de carga'!B:B))</f>
        <v>Autoabasto</v>
      </c>
      <c r="L7942" s="37">
        <f t="shared" si="2"/>
        <v>49</v>
      </c>
      <c r="M7942" s="37">
        <f t="shared" si="3"/>
        <v>5</v>
      </c>
      <c r="N7942" s="37">
        <f t="shared" si="4"/>
        <v>12</v>
      </c>
      <c r="O7942" s="37" t="str">
        <f t="array" ref="O7942">IFERROR(XLOOKUP(K7942,'Tipo de carga'!B:B,'Tipo de carga'!C:C))</f>
        <v>Diesel</v>
      </c>
    </row>
    <row r="7943">
      <c r="A7943" s="36">
        <v>1848.0</v>
      </c>
      <c r="B7943" s="37" t="str">
        <f t="array" ref="B7943">IFERROR(XLOOKUP(A7943,'Asignacion Dic'!A:A,'Asignacion Dic'!C:C))</f>
        <v>Sayer Sencillo</v>
      </c>
      <c r="C7943" s="37" t="str">
        <f t="array" ref="C7943">IFERROR(XLOOKUP(A7943,'Asignacion Dic'!A:A,'Asignacion Dic'!B:B))</f>
        <v>EC-04</v>
      </c>
      <c r="D7943" s="38">
        <v>45631.47462962963</v>
      </c>
      <c r="E7943" s="36" t="s">
        <v>257</v>
      </c>
      <c r="F7943" s="37" t="str">
        <f t="array" ref="F7943">IFERROR(XLOOKUP(E7943,Operadores!A:A,Operadores!B:B))</f>
        <v>ROSMA</v>
      </c>
      <c r="G7943" s="36" t="s">
        <v>42</v>
      </c>
      <c r="H7943" s="39">
        <v>20.13998</v>
      </c>
      <c r="I7943" s="40">
        <v>420.0</v>
      </c>
      <c r="J7943" s="41">
        <f t="shared" si="5"/>
        <v>8458.7916</v>
      </c>
      <c r="K7943" s="37" t="str">
        <f t="array" ref="K7943">IFERROR(XLOOKUP(G7943,'Tipo de carga'!A:A,'Tipo de carga'!B:B))</f>
        <v>Autoabasto</v>
      </c>
      <c r="L7943" s="37">
        <f t="shared" si="2"/>
        <v>49</v>
      </c>
      <c r="M7943" s="37">
        <f t="shared" si="3"/>
        <v>5</v>
      </c>
      <c r="N7943" s="37">
        <f t="shared" si="4"/>
        <v>12</v>
      </c>
      <c r="O7943" s="37" t="str">
        <f t="array" ref="O7943">IFERROR(XLOOKUP(K7943,'Tipo de carga'!B:B,'Tipo de carga'!C:C))</f>
        <v>Diesel</v>
      </c>
    </row>
    <row r="7944">
      <c r="A7944" s="36">
        <v>2001.0</v>
      </c>
      <c r="B7944" s="37" t="str">
        <f t="array" ref="B7944">IFERROR(XLOOKUP(A7944,'Asignacion Dic'!A:A,'Asignacion Dic'!C:C))</f>
        <v>MeLi Dedicado Merida</v>
      </c>
      <c r="C7944" s="37" t="str">
        <f t="array" ref="C7944">IFERROR(XLOOKUP(A7944,'Asignacion Dic'!A:A,'Asignacion Dic'!B:B))</f>
        <v>EC-05</v>
      </c>
      <c r="D7944" s="38">
        <v>45631.46922453704</v>
      </c>
      <c r="E7944" s="36" t="s">
        <v>292</v>
      </c>
      <c r="F7944" s="37" t="str">
        <f t="array" ref="F7944">IFERROR(XLOOKUP(E7944,Operadores!A:A,Operadores!B:B))</f>
        <v>GARJUL</v>
      </c>
      <c r="G7944" s="36" t="s">
        <v>42</v>
      </c>
      <c r="H7944" s="39">
        <v>20.13998</v>
      </c>
      <c r="I7944" s="40">
        <v>280.0</v>
      </c>
      <c r="J7944" s="41">
        <f t="shared" si="5"/>
        <v>5639.1944</v>
      </c>
      <c r="K7944" s="37" t="str">
        <f t="array" ref="K7944">IFERROR(XLOOKUP(G7944,'Tipo de carga'!A:A,'Tipo de carga'!B:B))</f>
        <v>Autoabasto</v>
      </c>
      <c r="L7944" s="37">
        <f t="shared" si="2"/>
        <v>49</v>
      </c>
      <c r="M7944" s="37">
        <f t="shared" si="3"/>
        <v>5</v>
      </c>
      <c r="N7944" s="37">
        <f t="shared" si="4"/>
        <v>12</v>
      </c>
      <c r="O7944" s="37" t="str">
        <f t="array" ref="O7944">IFERROR(XLOOKUP(K7944,'Tipo de carga'!B:B,'Tipo de carga'!C:C))</f>
        <v>Diesel</v>
      </c>
    </row>
    <row r="7945">
      <c r="A7945" s="36">
        <v>2002.0</v>
      </c>
      <c r="B7945" s="37" t="str">
        <f t="array" ref="B7945">IFERROR(XLOOKUP(A7945,'Asignacion Dic'!A:A,'Asignacion Dic'!C:C))</f>
        <v>MeLi Dedicado Merida</v>
      </c>
      <c r="C7945" s="37" t="str">
        <f t="array" ref="C7945">IFERROR(XLOOKUP(A7945,'Asignacion Dic'!A:A,'Asignacion Dic'!B:B))</f>
        <v>EC-05</v>
      </c>
      <c r="D7945" s="38">
        <v>45631.46113425926</v>
      </c>
      <c r="E7945" s="36" t="s">
        <v>535</v>
      </c>
      <c r="F7945" s="37" t="str">
        <f t="array" ref="F7945">IFERROR(XLOOKUP(E7945,Operadores!A:A,Operadores!B:B))</f>
        <v>VELALE</v>
      </c>
      <c r="G7945" s="36" t="s">
        <v>42</v>
      </c>
      <c r="H7945" s="39">
        <v>20.13998</v>
      </c>
      <c r="I7945" s="40">
        <v>226.0</v>
      </c>
      <c r="J7945" s="41">
        <f t="shared" si="5"/>
        <v>4551.63548</v>
      </c>
      <c r="K7945" s="37" t="str">
        <f t="array" ref="K7945">IFERROR(XLOOKUP(G7945,'Tipo de carga'!A:A,'Tipo de carga'!B:B))</f>
        <v>Autoabasto</v>
      </c>
      <c r="L7945" s="37">
        <f t="shared" si="2"/>
        <v>49</v>
      </c>
      <c r="M7945" s="37">
        <f t="shared" si="3"/>
        <v>5</v>
      </c>
      <c r="N7945" s="37">
        <f t="shared" si="4"/>
        <v>12</v>
      </c>
      <c r="O7945" s="37" t="str">
        <f t="array" ref="O7945">IFERROR(XLOOKUP(K7945,'Tipo de carga'!B:B,'Tipo de carga'!C:C))</f>
        <v>Diesel</v>
      </c>
    </row>
    <row r="7946">
      <c r="A7946" s="36">
        <v>2004.0</v>
      </c>
      <c r="B7946" s="37" t="str">
        <f t="array" ref="B7946">IFERROR(XLOOKUP(A7946,'Asignacion Dic'!A:A,'Asignacion Dic'!C:C))</f>
        <v>MeLi Dedicado Merida</v>
      </c>
      <c r="C7946" s="37" t="str">
        <f t="array" ref="C7946">IFERROR(XLOOKUP(A7946,'Asignacion Dic'!A:A,'Asignacion Dic'!B:B))</f>
        <v>EC-05</v>
      </c>
      <c r="D7946" s="38">
        <v>45631.37813657407</v>
      </c>
      <c r="E7946" s="36" t="s">
        <v>530</v>
      </c>
      <c r="F7946" s="37" t="str">
        <f t="array" ref="F7946">IFERROR(XLOOKUP(E7946,Operadores!A:A,Operadores!B:B))</f>
        <v>CADCAR</v>
      </c>
      <c r="G7946" s="36" t="s">
        <v>42</v>
      </c>
      <c r="H7946" s="39">
        <v>20.13998</v>
      </c>
      <c r="I7946" s="40">
        <v>417.0</v>
      </c>
      <c r="J7946" s="41">
        <f t="shared" si="5"/>
        <v>8398.37166</v>
      </c>
      <c r="K7946" s="37" t="str">
        <f t="array" ref="K7946">IFERROR(XLOOKUP(G7946,'Tipo de carga'!A:A,'Tipo de carga'!B:B))</f>
        <v>Autoabasto</v>
      </c>
      <c r="L7946" s="37">
        <f t="shared" si="2"/>
        <v>49</v>
      </c>
      <c r="M7946" s="37">
        <f t="shared" si="3"/>
        <v>5</v>
      </c>
      <c r="N7946" s="37">
        <f t="shared" si="4"/>
        <v>12</v>
      </c>
      <c r="O7946" s="37" t="str">
        <f t="array" ref="O7946">IFERROR(XLOOKUP(K7946,'Tipo de carga'!B:B,'Tipo de carga'!C:C))</f>
        <v>Diesel</v>
      </c>
    </row>
    <row r="7947">
      <c r="A7947" s="36">
        <v>1999.0</v>
      </c>
      <c r="B7947" s="37" t="str">
        <f t="array" ref="B7947">IFERROR(XLOOKUP(A7947,'Asignacion Dic'!A:A,'Asignacion Dic'!C:C))</f>
        <v>MeLi Dedicado Merida</v>
      </c>
      <c r="C7947" s="37" t="str">
        <f t="array" ref="C7947">IFERROR(XLOOKUP(A7947,'Asignacion Dic'!A:A,'Asignacion Dic'!B:B))</f>
        <v>EC-05</v>
      </c>
      <c r="D7947" s="38">
        <v>45631.34872685185</v>
      </c>
      <c r="E7947" s="36" t="s">
        <v>543</v>
      </c>
      <c r="F7947" s="37" t="str">
        <f t="array" ref="F7947">IFERROR(XLOOKUP(E7947,Operadores!A:A,Operadores!B:B))</f>
        <v>CAMJOS</v>
      </c>
      <c r="G7947" s="36" t="s">
        <v>42</v>
      </c>
      <c r="H7947" s="39">
        <v>20.13998</v>
      </c>
      <c r="I7947" s="40">
        <v>405.0</v>
      </c>
      <c r="J7947" s="41">
        <f t="shared" si="5"/>
        <v>8156.6919</v>
      </c>
      <c r="K7947" s="37" t="str">
        <f t="array" ref="K7947">IFERROR(XLOOKUP(G7947,'Tipo de carga'!A:A,'Tipo de carga'!B:B))</f>
        <v>Autoabasto</v>
      </c>
      <c r="L7947" s="37">
        <f t="shared" si="2"/>
        <v>49</v>
      </c>
      <c r="M7947" s="37">
        <f t="shared" si="3"/>
        <v>5</v>
      </c>
      <c r="N7947" s="37">
        <f t="shared" si="4"/>
        <v>12</v>
      </c>
      <c r="O7947" s="37" t="str">
        <f t="array" ref="O7947">IFERROR(XLOOKUP(K7947,'Tipo de carga'!B:B,'Tipo de carga'!C:C))</f>
        <v>Diesel</v>
      </c>
    </row>
    <row r="7948">
      <c r="A7948" s="36">
        <v>2009.0</v>
      </c>
      <c r="B7948" s="37" t="str">
        <f t="array" ref="B7948">IFERROR(XLOOKUP(A7948,'Asignacion Dic'!A:A,'Asignacion Dic'!C:C))</f>
        <v>MeLi Dedicado Merida</v>
      </c>
      <c r="C7948" s="37" t="str">
        <f t="array" ref="C7948">IFERROR(XLOOKUP(A7948,'Asignacion Dic'!A:A,'Asignacion Dic'!B:B))</f>
        <v>EC-05</v>
      </c>
      <c r="D7948" s="38">
        <v>45631.26568287037</v>
      </c>
      <c r="E7948" s="36" t="s">
        <v>294</v>
      </c>
      <c r="F7948" s="37" t="str">
        <f t="array" ref="F7948">IFERROR(XLOOKUP(E7948,Operadores!A:A,Operadores!B:B))</f>
        <v>GONCAR01</v>
      </c>
      <c r="G7948" s="36" t="s">
        <v>42</v>
      </c>
      <c r="H7948" s="39">
        <v>20.13998</v>
      </c>
      <c r="I7948" s="40">
        <v>241.0</v>
      </c>
      <c r="J7948" s="41">
        <f t="shared" si="5"/>
        <v>4853.73518</v>
      </c>
      <c r="K7948" s="37" t="str">
        <f t="array" ref="K7948">IFERROR(XLOOKUP(G7948,'Tipo de carga'!A:A,'Tipo de carga'!B:B))</f>
        <v>Autoabasto</v>
      </c>
      <c r="L7948" s="37">
        <f t="shared" si="2"/>
        <v>49</v>
      </c>
      <c r="M7948" s="37">
        <f t="shared" si="3"/>
        <v>5</v>
      </c>
      <c r="N7948" s="37">
        <f t="shared" si="4"/>
        <v>12</v>
      </c>
      <c r="O7948" s="37" t="str">
        <f t="array" ref="O7948">IFERROR(XLOOKUP(K7948,'Tipo de carga'!B:B,'Tipo de carga'!C:C))</f>
        <v>Diesel</v>
      </c>
    </row>
    <row r="7949">
      <c r="A7949" s="36">
        <v>2028.0</v>
      </c>
      <c r="B7949" s="37" t="str">
        <f t="array" ref="B7949">IFERROR(XLOOKUP(A7949,'Asignacion Dic'!A:A,'Asignacion Dic'!C:C))</f>
        <v>MeLi Dedicado Merida</v>
      </c>
      <c r="C7949" s="37" t="str">
        <f t="array" ref="C7949">IFERROR(XLOOKUP(A7949,'Asignacion Dic'!A:A,'Asignacion Dic'!B:B))</f>
        <v>EC-05</v>
      </c>
      <c r="D7949" s="38">
        <v>45631.19826388889</v>
      </c>
      <c r="E7949" s="36" t="s">
        <v>398</v>
      </c>
      <c r="F7949" s="37" t="str">
        <f t="array" ref="F7949">IFERROR(XLOOKUP(E7949,Operadores!A:A,Operadores!B:B))</f>
        <v>SANEUS</v>
      </c>
      <c r="G7949" s="36" t="s">
        <v>42</v>
      </c>
      <c r="H7949" s="39">
        <v>20.13998</v>
      </c>
      <c r="I7949" s="40">
        <v>288.0</v>
      </c>
      <c r="J7949" s="41">
        <f t="shared" si="5"/>
        <v>5800.31424</v>
      </c>
      <c r="K7949" s="37" t="str">
        <f t="array" ref="K7949">IFERROR(XLOOKUP(G7949,'Tipo de carga'!A:A,'Tipo de carga'!B:B))</f>
        <v>Autoabasto</v>
      </c>
      <c r="L7949" s="37">
        <f t="shared" si="2"/>
        <v>49</v>
      </c>
      <c r="M7949" s="37">
        <f t="shared" si="3"/>
        <v>5</v>
      </c>
      <c r="N7949" s="37">
        <f t="shared" si="4"/>
        <v>12</v>
      </c>
      <c r="O7949" s="37" t="str">
        <f t="array" ref="O7949">IFERROR(XLOOKUP(K7949,'Tipo de carga'!B:B,'Tipo de carga'!C:C))</f>
        <v>Diesel</v>
      </c>
    </row>
    <row r="7950">
      <c r="A7950" s="36">
        <v>2027.0</v>
      </c>
      <c r="B7950" s="37" t="str">
        <f t="array" ref="B7950">IFERROR(XLOOKUP(A7950,'Asignacion Dic'!A:A,'Asignacion Dic'!C:C))</f>
        <v>MeLi Dedicado Merida</v>
      </c>
      <c r="C7950" s="37" t="str">
        <f t="array" ref="C7950">IFERROR(XLOOKUP(A7950,'Asignacion Dic'!A:A,'Asignacion Dic'!B:B))</f>
        <v>EC-05</v>
      </c>
      <c r="D7950" s="38">
        <v>45631.16678240741</v>
      </c>
      <c r="E7950" s="36" t="s">
        <v>246</v>
      </c>
      <c r="F7950" s="37" t="str">
        <f t="array" ref="F7950">IFERROR(XLOOKUP(E7950,Operadores!A:A,Operadores!B:B))</f>
        <v>LUNADO</v>
      </c>
      <c r="G7950" s="36" t="s">
        <v>42</v>
      </c>
      <c r="H7950" s="39">
        <v>20.13998</v>
      </c>
      <c r="I7950" s="40">
        <v>155.0</v>
      </c>
      <c r="J7950" s="41">
        <f t="shared" si="5"/>
        <v>3121.6969</v>
      </c>
      <c r="K7950" s="37" t="str">
        <f t="array" ref="K7950">IFERROR(XLOOKUP(G7950,'Tipo de carga'!A:A,'Tipo de carga'!B:B))</f>
        <v>Autoabasto</v>
      </c>
      <c r="L7950" s="37">
        <f t="shared" si="2"/>
        <v>49</v>
      </c>
      <c r="M7950" s="37">
        <f t="shared" si="3"/>
        <v>5</v>
      </c>
      <c r="N7950" s="37">
        <f t="shared" si="4"/>
        <v>12</v>
      </c>
      <c r="O7950" s="37" t="str">
        <f t="array" ref="O7950">IFERROR(XLOOKUP(K7950,'Tipo de carga'!B:B,'Tipo de carga'!C:C))</f>
        <v>Diesel</v>
      </c>
    </row>
    <row r="7951">
      <c r="A7951" s="36">
        <v>1853.0</v>
      </c>
      <c r="B7951" s="37" t="str">
        <f t="array" ref="B7951">IFERROR(XLOOKUP(A7951,'Asignacion Dic'!A:A,'Asignacion Dic'!C:C))</f>
        <v>Sayer Sencillo</v>
      </c>
      <c r="C7951" s="37" t="str">
        <f t="array" ref="C7951">IFERROR(XLOOKUP(A7951,'Asignacion Dic'!A:A,'Asignacion Dic'!B:B))</f>
        <v>EC-04</v>
      </c>
      <c r="D7951" s="38">
        <v>45631.15696759259</v>
      </c>
      <c r="E7951" s="36" t="s">
        <v>65</v>
      </c>
      <c r="F7951" s="37" t="str">
        <f t="array" ref="F7951">IFERROR(XLOOKUP(E7951,Operadores!A:A,Operadores!B:B))</f>
        <v>VARRUB</v>
      </c>
      <c r="G7951" s="36" t="s">
        <v>42</v>
      </c>
      <c r="H7951" s="39">
        <v>20.13998</v>
      </c>
      <c r="I7951" s="40">
        <v>763.0</v>
      </c>
      <c r="J7951" s="41">
        <f t="shared" si="5"/>
        <v>15366.80474</v>
      </c>
      <c r="K7951" s="37" t="str">
        <f t="array" ref="K7951">IFERROR(XLOOKUP(G7951,'Tipo de carga'!A:A,'Tipo de carga'!B:B))</f>
        <v>Autoabasto</v>
      </c>
      <c r="L7951" s="37">
        <f t="shared" si="2"/>
        <v>49</v>
      </c>
      <c r="M7951" s="37">
        <f t="shared" si="3"/>
        <v>5</v>
      </c>
      <c r="N7951" s="37">
        <f t="shared" si="4"/>
        <v>12</v>
      </c>
      <c r="O7951" s="37" t="str">
        <f t="array" ref="O7951">IFERROR(XLOOKUP(K7951,'Tipo de carga'!B:B,'Tipo de carga'!C:C))</f>
        <v>Diesel</v>
      </c>
    </row>
    <row r="7952">
      <c r="A7952" s="36">
        <v>1887.0</v>
      </c>
      <c r="B7952" s="37" t="str">
        <f t="array" ref="B7952">IFERROR(XLOOKUP(A7952,'Asignacion Dic'!A:A,'Asignacion Dic'!C:C))</f>
        <v>Circuitos</v>
      </c>
      <c r="C7952" s="37" t="str">
        <f t="array" ref="C7952">IFERROR(XLOOKUP(A7952,'Asignacion Dic'!A:A,'Asignacion Dic'!B:B))</f>
        <v>EC-03</v>
      </c>
      <c r="D7952" s="38">
        <v>45631.06296296296</v>
      </c>
      <c r="E7952" s="36" t="s">
        <v>279</v>
      </c>
      <c r="F7952" s="37" t="str">
        <f t="array" ref="F7952">IFERROR(XLOOKUP(E7952,Operadores!A:A,Operadores!B:B))</f>
        <v>NARCA</v>
      </c>
      <c r="G7952" s="36" t="s">
        <v>42</v>
      </c>
      <c r="H7952" s="39">
        <v>20.13998</v>
      </c>
      <c r="I7952" s="40">
        <v>620.0</v>
      </c>
      <c r="J7952" s="41">
        <f t="shared" si="5"/>
        <v>12486.7876</v>
      </c>
      <c r="K7952" s="37" t="str">
        <f t="array" ref="K7952">IFERROR(XLOOKUP(G7952,'Tipo de carga'!A:A,'Tipo de carga'!B:B))</f>
        <v>Autoabasto</v>
      </c>
      <c r="L7952" s="37">
        <f t="shared" si="2"/>
        <v>49</v>
      </c>
      <c r="M7952" s="37">
        <f t="shared" si="3"/>
        <v>5</v>
      </c>
      <c r="N7952" s="37">
        <f t="shared" si="4"/>
        <v>12</v>
      </c>
      <c r="O7952" s="37" t="str">
        <f t="array" ref="O7952">IFERROR(XLOOKUP(K7952,'Tipo de carga'!B:B,'Tipo de carga'!C:C))</f>
        <v>Diesel</v>
      </c>
    </row>
    <row r="7953">
      <c r="A7953" s="36">
        <v>2008.0</v>
      </c>
      <c r="B7953" s="37" t="str">
        <f t="array" ref="B7953">IFERROR(XLOOKUP(A7953,'Asignacion Dic'!A:A,'Asignacion Dic'!C:C))</f>
        <v>MeLi Dedicado Merida</v>
      </c>
      <c r="C7953" s="37" t="str">
        <f t="array" ref="C7953">IFERROR(XLOOKUP(A7953,'Asignacion Dic'!A:A,'Asignacion Dic'!B:B))</f>
        <v>EC-05</v>
      </c>
      <c r="D7953" s="38">
        <v>45631.05849537037</v>
      </c>
      <c r="E7953" s="36" t="s">
        <v>482</v>
      </c>
      <c r="F7953" s="37" t="str">
        <f t="array" ref="F7953">IFERROR(XLOOKUP(E7953,Operadores!A:A,Operadores!B:B))</f>
        <v>RIVJOS</v>
      </c>
      <c r="G7953" s="36" t="s">
        <v>42</v>
      </c>
      <c r="H7953" s="39">
        <v>20.13998</v>
      </c>
      <c r="I7953" s="40">
        <v>272.0</v>
      </c>
      <c r="J7953" s="41">
        <f t="shared" si="5"/>
        <v>5478.07456</v>
      </c>
      <c r="K7953" s="37" t="str">
        <f t="array" ref="K7953">IFERROR(XLOOKUP(G7953,'Tipo de carga'!A:A,'Tipo de carga'!B:B))</f>
        <v>Autoabasto</v>
      </c>
      <c r="L7953" s="37">
        <f t="shared" si="2"/>
        <v>49</v>
      </c>
      <c r="M7953" s="37">
        <f t="shared" si="3"/>
        <v>5</v>
      </c>
      <c r="N7953" s="37">
        <f t="shared" si="4"/>
        <v>12</v>
      </c>
      <c r="O7953" s="37" t="str">
        <f t="array" ref="O7953">IFERROR(XLOOKUP(K7953,'Tipo de carga'!B:B,'Tipo de carga'!C:C))</f>
        <v>Diesel</v>
      </c>
    </row>
    <row r="7954">
      <c r="A7954" s="36">
        <v>2005.0</v>
      </c>
      <c r="B7954" s="37" t="str">
        <f t="array" ref="B7954">IFERROR(XLOOKUP(A7954,'Asignacion Dic'!A:A,'Asignacion Dic'!C:C))</f>
        <v>MeLi Dedicado Merida</v>
      </c>
      <c r="C7954" s="37" t="str">
        <f t="array" ref="C7954">IFERROR(XLOOKUP(A7954,'Asignacion Dic'!A:A,'Asignacion Dic'!B:B))</f>
        <v>EC-05</v>
      </c>
      <c r="D7954" s="38">
        <v>45631.0246875</v>
      </c>
      <c r="E7954" s="36" t="s">
        <v>399</v>
      </c>
      <c r="F7954" s="37" t="str">
        <f t="array" ref="F7954">IFERROR(XLOOKUP(E7954,Operadores!A:A,Operadores!B:B))</f>
        <v>DOMLEO</v>
      </c>
      <c r="G7954" s="36" t="s">
        <v>42</v>
      </c>
      <c r="H7954" s="39">
        <v>20.13998</v>
      </c>
      <c r="I7954" s="40">
        <v>401.0</v>
      </c>
      <c r="J7954" s="41">
        <f t="shared" si="5"/>
        <v>8076.13198</v>
      </c>
      <c r="K7954" s="37" t="str">
        <f t="array" ref="K7954">IFERROR(XLOOKUP(G7954,'Tipo de carga'!A:A,'Tipo de carga'!B:B))</f>
        <v>Autoabasto</v>
      </c>
      <c r="L7954" s="37">
        <f t="shared" si="2"/>
        <v>49</v>
      </c>
      <c r="M7954" s="37">
        <f t="shared" si="3"/>
        <v>5</v>
      </c>
      <c r="N7954" s="37">
        <f t="shared" si="4"/>
        <v>12</v>
      </c>
      <c r="O7954" s="37" t="str">
        <f t="array" ref="O7954">IFERROR(XLOOKUP(K7954,'Tipo de carga'!B:B,'Tipo de carga'!C:C))</f>
        <v>Diesel</v>
      </c>
    </row>
    <row r="7955">
      <c r="A7955" s="36">
        <v>1959.0</v>
      </c>
      <c r="B7955" s="37" t="str">
        <f t="array" ref="B7955">IFERROR(XLOOKUP(A7955,'Asignacion Dic'!A:A,'Asignacion Dic'!C:C))</f>
        <v>Full Liver</v>
      </c>
      <c r="C7955" s="37" t="str">
        <f t="array" ref="C7955">IFERROR(XLOOKUP(A7955,'Asignacion Dic'!A:A,'Asignacion Dic'!B:B))</f>
        <v>EC-01</v>
      </c>
      <c r="D7955" s="38">
        <v>45631.03472222222</v>
      </c>
      <c r="E7955" s="36" t="s">
        <v>206</v>
      </c>
      <c r="F7955" s="37" t="str">
        <f t="array" ref="F7955">IFERROR(XLOOKUP(E7955,Operadores!A:A,Operadores!B:B))</f>
        <v>JARDAN</v>
      </c>
      <c r="G7955" s="36" t="s">
        <v>425</v>
      </c>
      <c r="H7955" s="39">
        <v>26.59</v>
      </c>
      <c r="I7955" s="40">
        <v>451.0</v>
      </c>
      <c r="J7955" s="41">
        <f t="shared" si="5"/>
        <v>11992.09</v>
      </c>
      <c r="K7955" s="37" t="str">
        <f t="array" ref="K7955">IFERROR(XLOOKUP(G7955,'Tipo de carga'!A:A,'Tipo de carga'!B:B))</f>
        <v>Ticket</v>
      </c>
      <c r="L7955" s="37">
        <f t="shared" si="2"/>
        <v>49</v>
      </c>
      <c r="M7955" s="37">
        <f t="shared" si="3"/>
        <v>5</v>
      </c>
      <c r="N7955" s="37">
        <f t="shared" si="4"/>
        <v>12</v>
      </c>
      <c r="O7955" s="37" t="str">
        <f t="array" ref="O7955">IFERROR(XLOOKUP(K7955,'Tipo de carga'!B:B,'Tipo de carga'!C:C))</f>
        <v>Diesel</v>
      </c>
    </row>
    <row r="7956">
      <c r="A7956" s="36">
        <v>2017.0</v>
      </c>
      <c r="B7956" s="37" t="str">
        <f t="array" ref="B7956">IFERROR(XLOOKUP(A7956,'Asignacion Dic'!A:A,'Asignacion Dic'!C:C))</f>
        <v>MeLi Dedicado TD</v>
      </c>
      <c r="C7956" s="37" t="str">
        <f t="array" ref="C7956">IFERROR(XLOOKUP(A7956,'Asignacion Dic'!A:A,'Asignacion Dic'!B:B))</f>
        <v>EC-05</v>
      </c>
      <c r="D7956" s="38">
        <v>45631.11875</v>
      </c>
      <c r="E7956" s="36" t="s">
        <v>337</v>
      </c>
      <c r="F7956" s="37" t="str">
        <f t="array" ref="F7956">IFERROR(XLOOKUP(E7956,Operadores!A:A,Operadores!B:B))</f>
        <v>FLOBRA</v>
      </c>
      <c r="G7956" s="36" t="s">
        <v>425</v>
      </c>
      <c r="H7956" s="39">
        <v>27.29</v>
      </c>
      <c r="I7956" s="40">
        <v>396.0</v>
      </c>
      <c r="J7956" s="41">
        <f t="shared" si="5"/>
        <v>10806.84</v>
      </c>
      <c r="K7956" s="37" t="str">
        <f t="array" ref="K7956">IFERROR(XLOOKUP(G7956,'Tipo de carga'!A:A,'Tipo de carga'!B:B))</f>
        <v>Ticket</v>
      </c>
      <c r="L7956" s="37">
        <f t="shared" si="2"/>
        <v>49</v>
      </c>
      <c r="M7956" s="37">
        <f t="shared" si="3"/>
        <v>5</v>
      </c>
      <c r="N7956" s="37">
        <f t="shared" si="4"/>
        <v>12</v>
      </c>
      <c r="O7956" s="37" t="str">
        <f t="array" ref="O7956">IFERROR(XLOOKUP(K7956,'Tipo de carga'!B:B,'Tipo de carga'!C:C))</f>
        <v>Diesel</v>
      </c>
    </row>
    <row r="7957">
      <c r="A7957" s="36">
        <v>2030.0</v>
      </c>
      <c r="B7957" s="37" t="str">
        <f t="array" ref="B7957">IFERROR(XLOOKUP(A7957,'Asignacion Dic'!A:A,'Asignacion Dic'!C:C))</f>
        <v>MeLi Dedicado TD</v>
      </c>
      <c r="C7957" s="37" t="str">
        <f t="array" ref="C7957">IFERROR(XLOOKUP(A7957,'Asignacion Dic'!A:A,'Asignacion Dic'!B:B))</f>
        <v>EC-05</v>
      </c>
      <c r="D7957" s="38">
        <v>45631.11875</v>
      </c>
      <c r="E7957" s="36" t="s">
        <v>323</v>
      </c>
      <c r="F7957" s="37" t="str">
        <f t="array" ref="F7957">IFERROR(XLOOKUP(E7957,Operadores!A:A,Operadores!B:B))</f>
        <v>MENBER</v>
      </c>
      <c r="G7957" s="36" t="s">
        <v>425</v>
      </c>
      <c r="H7957" s="39">
        <v>25.47</v>
      </c>
      <c r="I7957" s="40">
        <v>471.0</v>
      </c>
      <c r="J7957" s="41">
        <f t="shared" si="5"/>
        <v>11996.37</v>
      </c>
      <c r="K7957" s="37" t="str">
        <f t="array" ref="K7957">IFERROR(XLOOKUP(G7957,'Tipo de carga'!A:A,'Tipo de carga'!B:B))</f>
        <v>Ticket</v>
      </c>
      <c r="L7957" s="37">
        <f t="shared" si="2"/>
        <v>49</v>
      </c>
      <c r="M7957" s="37">
        <f t="shared" si="3"/>
        <v>5</v>
      </c>
      <c r="N7957" s="37">
        <f t="shared" si="4"/>
        <v>12</v>
      </c>
      <c r="O7957" s="37" t="str">
        <f t="array" ref="O7957">IFERROR(XLOOKUP(K7957,'Tipo de carga'!B:B,'Tipo de carga'!C:C))</f>
        <v>Diesel</v>
      </c>
    </row>
    <row r="7958">
      <c r="A7958" s="36">
        <v>2014.0</v>
      </c>
      <c r="B7958" s="37" t="str">
        <f t="array" ref="B7958">IFERROR(XLOOKUP(A7958,'Asignacion Dic'!A:A,'Asignacion Dic'!C:C))</f>
        <v>MeLi Asignado TD</v>
      </c>
      <c r="C7958" s="37" t="str">
        <f t="array" ref="C7958">IFERROR(XLOOKUP(A7958,'Asignacion Dic'!A:A,'Asignacion Dic'!B:B))</f>
        <v>EC-05</v>
      </c>
      <c r="D7958" s="38">
        <v>45631.21805555555</v>
      </c>
      <c r="E7958" s="36" t="s">
        <v>582</v>
      </c>
      <c r="F7958" s="37" t="str">
        <f t="array" ref="F7958">IFERROR(XLOOKUP(E7958,Operadores!A:A,Operadores!B:B))</f>
        <v>ESTAN</v>
      </c>
      <c r="G7958" s="36" t="s">
        <v>425</v>
      </c>
      <c r="H7958" s="39">
        <v>25.47</v>
      </c>
      <c r="I7958" s="40">
        <v>424.0</v>
      </c>
      <c r="J7958" s="41">
        <f t="shared" si="5"/>
        <v>10799.28</v>
      </c>
      <c r="K7958" s="37" t="str">
        <f t="array" ref="K7958">IFERROR(XLOOKUP(G7958,'Tipo de carga'!A:A,'Tipo de carga'!B:B))</f>
        <v>Ticket</v>
      </c>
      <c r="L7958" s="37">
        <f t="shared" si="2"/>
        <v>49</v>
      </c>
      <c r="M7958" s="37">
        <f t="shared" si="3"/>
        <v>5</v>
      </c>
      <c r="N7958" s="37">
        <f t="shared" si="4"/>
        <v>12</v>
      </c>
      <c r="O7958" s="37" t="str">
        <f t="array" ref="O7958">IFERROR(XLOOKUP(K7958,'Tipo de carga'!B:B,'Tipo de carga'!C:C))</f>
        <v>Diesel</v>
      </c>
    </row>
    <row r="7959">
      <c r="A7959" s="36">
        <v>2007.0</v>
      </c>
      <c r="B7959" s="37" t="str">
        <f t="array" ref="B7959">IFERROR(XLOOKUP(A7959,'Asignacion Dic'!A:A,'Asignacion Dic'!C:C))</f>
        <v>MeLi Asignado TD</v>
      </c>
      <c r="C7959" s="37" t="str">
        <f t="array" ref="C7959">IFERROR(XLOOKUP(A7959,'Asignacion Dic'!A:A,'Asignacion Dic'!B:B))</f>
        <v>EC-05</v>
      </c>
      <c r="D7959" s="38">
        <v>45631.37222222222</v>
      </c>
      <c r="E7959" s="36" t="s">
        <v>166</v>
      </c>
      <c r="F7959" s="37" t="str">
        <f t="array" ref="F7959">IFERROR(XLOOKUP(E7959,Operadores!A:A,Operadores!B:B))</f>
        <v>PADRI</v>
      </c>
      <c r="G7959" s="36" t="s">
        <v>425</v>
      </c>
      <c r="H7959" s="39">
        <v>26.15</v>
      </c>
      <c r="I7959" s="40">
        <v>138.0</v>
      </c>
      <c r="J7959" s="41">
        <f t="shared" si="5"/>
        <v>3608.7</v>
      </c>
      <c r="K7959" s="37" t="str">
        <f t="array" ref="K7959">IFERROR(XLOOKUP(G7959,'Tipo de carga'!A:A,'Tipo de carga'!B:B))</f>
        <v>Ticket</v>
      </c>
      <c r="L7959" s="37">
        <f t="shared" si="2"/>
        <v>49</v>
      </c>
      <c r="M7959" s="37">
        <f t="shared" si="3"/>
        <v>5</v>
      </c>
      <c r="N7959" s="37">
        <f t="shared" si="4"/>
        <v>12</v>
      </c>
      <c r="O7959" s="37" t="str">
        <f t="array" ref="O7959">IFERROR(XLOOKUP(K7959,'Tipo de carga'!B:B,'Tipo de carga'!C:C))</f>
        <v>Diesel</v>
      </c>
    </row>
    <row r="7960">
      <c r="A7960" s="36">
        <v>2012.0</v>
      </c>
      <c r="B7960" s="37" t="str">
        <f t="array" ref="B7960">IFERROR(XLOOKUP(A7960,'Asignacion Dic'!A:A,'Asignacion Dic'!C:C))</f>
        <v>Sayer Sencillo</v>
      </c>
      <c r="C7960" s="37" t="str">
        <f t="array" ref="C7960">IFERROR(XLOOKUP(A7960,'Asignacion Dic'!A:A,'Asignacion Dic'!B:B))</f>
        <v>EC-04</v>
      </c>
      <c r="D7960" s="38">
        <v>45631.41805555556</v>
      </c>
      <c r="E7960" s="36" t="s">
        <v>247</v>
      </c>
      <c r="F7960" s="37" t="str">
        <f t="array" ref="F7960">IFERROR(XLOOKUP(E7960,Operadores!A:A,Operadores!B:B))</f>
        <v>ZUGRO</v>
      </c>
      <c r="G7960" s="36" t="s">
        <v>425</v>
      </c>
      <c r="H7960" s="39">
        <v>25.96</v>
      </c>
      <c r="I7960" s="40">
        <v>370.0</v>
      </c>
      <c r="J7960" s="41">
        <f t="shared" si="5"/>
        <v>9605.2</v>
      </c>
      <c r="K7960" s="37" t="str">
        <f t="array" ref="K7960">IFERROR(XLOOKUP(G7960,'Tipo de carga'!A:A,'Tipo de carga'!B:B))</f>
        <v>Ticket</v>
      </c>
      <c r="L7960" s="37">
        <f t="shared" si="2"/>
        <v>49</v>
      </c>
      <c r="M7960" s="37">
        <f t="shared" si="3"/>
        <v>5</v>
      </c>
      <c r="N7960" s="37">
        <f t="shared" si="4"/>
        <v>12</v>
      </c>
      <c r="O7960" s="37" t="str">
        <f t="array" ref="O7960">IFERROR(XLOOKUP(K7960,'Tipo de carga'!B:B,'Tipo de carga'!C:C))</f>
        <v>Diesel</v>
      </c>
    </row>
    <row r="7961">
      <c r="A7961" s="36">
        <v>1808.0</v>
      </c>
      <c r="B7961" s="37" t="str">
        <f t="array" ref="B7961">IFERROR(XLOOKUP(A7961,'Asignacion Dic'!A:A,'Asignacion Dic'!C:C))</f>
        <v>Sayer Full</v>
      </c>
      <c r="C7961" s="37" t="str">
        <f t="array" ref="C7961">IFERROR(XLOOKUP(A7961,'Asignacion Dic'!A:A,'Asignacion Dic'!B:B))</f>
        <v>EC-04</v>
      </c>
      <c r="D7961" s="38">
        <v>45631.4625</v>
      </c>
      <c r="E7961" s="36" t="s">
        <v>55</v>
      </c>
      <c r="F7961" s="37" t="str">
        <f t="array" ref="F7961">IFERROR(XLOOKUP(E7961,Operadores!A:A,Operadores!B:B))</f>
        <v>ZAPNO</v>
      </c>
      <c r="G7961" s="36" t="s">
        <v>425</v>
      </c>
      <c r="H7961" s="39">
        <v>24.99</v>
      </c>
      <c r="I7961" s="40">
        <v>307.0</v>
      </c>
      <c r="J7961" s="41">
        <f t="shared" si="5"/>
        <v>7671.93</v>
      </c>
      <c r="K7961" s="37" t="str">
        <f t="array" ref="K7961">IFERROR(XLOOKUP(G7961,'Tipo de carga'!A:A,'Tipo de carga'!B:B))</f>
        <v>Ticket</v>
      </c>
      <c r="L7961" s="37">
        <f t="shared" si="2"/>
        <v>49</v>
      </c>
      <c r="M7961" s="37">
        <f t="shared" si="3"/>
        <v>5</v>
      </c>
      <c r="N7961" s="37">
        <f t="shared" si="4"/>
        <v>12</v>
      </c>
      <c r="O7961" s="37" t="str">
        <f t="array" ref="O7961">IFERROR(XLOOKUP(K7961,'Tipo de carga'!B:B,'Tipo de carga'!C:C))</f>
        <v>Diesel</v>
      </c>
    </row>
    <row r="7962">
      <c r="A7962" s="36">
        <v>1966.0</v>
      </c>
      <c r="B7962" s="37" t="str">
        <f t="array" ref="B7962">IFERROR(XLOOKUP(A7962,'Asignacion Dic'!A:A,'Asignacion Dic'!C:C))</f>
        <v>Sayer Sencillo</v>
      </c>
      <c r="C7962" s="37" t="str">
        <f t="array" ref="C7962">IFERROR(XLOOKUP(A7962,'Asignacion Dic'!A:A,'Asignacion Dic'!B:B))</f>
        <v>EC-04</v>
      </c>
      <c r="D7962" s="38">
        <v>45631.67638888889</v>
      </c>
      <c r="E7962" s="36" t="s">
        <v>28</v>
      </c>
      <c r="F7962" s="37" t="str">
        <f t="array" ref="F7962">IFERROR(XLOOKUP(E7962,Operadores!A:A,Operadores!B:B))</f>
        <v>SANJE01</v>
      </c>
      <c r="G7962" s="36" t="s">
        <v>425</v>
      </c>
      <c r="H7962" s="39">
        <v>25.65</v>
      </c>
      <c r="I7962" s="40">
        <v>281.0</v>
      </c>
      <c r="J7962" s="41">
        <f t="shared" si="5"/>
        <v>7207.65</v>
      </c>
      <c r="K7962" s="37" t="str">
        <f t="array" ref="K7962">IFERROR(XLOOKUP(G7962,'Tipo de carga'!A:A,'Tipo de carga'!B:B))</f>
        <v>Ticket</v>
      </c>
      <c r="L7962" s="37">
        <f t="shared" si="2"/>
        <v>49</v>
      </c>
      <c r="M7962" s="37">
        <f t="shared" si="3"/>
        <v>5</v>
      </c>
      <c r="N7962" s="37">
        <f t="shared" si="4"/>
        <v>12</v>
      </c>
      <c r="O7962" s="37" t="str">
        <f t="array" ref="O7962">IFERROR(XLOOKUP(K7962,'Tipo de carga'!B:B,'Tipo de carga'!C:C))</f>
        <v>Diesel</v>
      </c>
    </row>
    <row r="7963">
      <c r="A7963" s="36">
        <v>1968.0</v>
      </c>
      <c r="B7963" s="37" t="str">
        <f t="array" ref="B7963">IFERROR(XLOOKUP(A7963,'Asignacion Dic'!A:A,'Asignacion Dic'!C:C))</f>
        <v>Sayer Sencillo</v>
      </c>
      <c r="C7963" s="37" t="str">
        <f t="array" ref="C7963">IFERROR(XLOOKUP(A7963,'Asignacion Dic'!A:A,'Asignacion Dic'!B:B))</f>
        <v>EC-04</v>
      </c>
      <c r="D7963" s="38">
        <v>45631.74236111111</v>
      </c>
      <c r="E7963" s="36" t="s">
        <v>61</v>
      </c>
      <c r="F7963" s="37" t="str">
        <f t="array" ref="F7963">IFERROR(XLOOKUP(E7963,Operadores!A:A,Operadores!B:B))</f>
        <v>MENIG</v>
      </c>
      <c r="G7963" s="36" t="s">
        <v>425</v>
      </c>
      <c r="H7963" s="39">
        <v>26.69</v>
      </c>
      <c r="I7963" s="40">
        <v>180.0</v>
      </c>
      <c r="J7963" s="41">
        <f t="shared" si="5"/>
        <v>4804.2</v>
      </c>
      <c r="K7963" s="37" t="str">
        <f t="array" ref="K7963">IFERROR(XLOOKUP(G7963,'Tipo de carga'!A:A,'Tipo de carga'!B:B))</f>
        <v>Ticket</v>
      </c>
      <c r="L7963" s="37">
        <f t="shared" si="2"/>
        <v>49</v>
      </c>
      <c r="M7963" s="37">
        <f t="shared" si="3"/>
        <v>5</v>
      </c>
      <c r="N7963" s="37">
        <f t="shared" si="4"/>
        <v>12</v>
      </c>
      <c r="O7963" s="37" t="str">
        <f t="array" ref="O7963">IFERROR(XLOOKUP(K7963,'Tipo de carga'!B:B,'Tipo de carga'!C:C))</f>
        <v>Diesel</v>
      </c>
    </row>
    <row r="7964">
      <c r="A7964" s="36">
        <v>1938.0</v>
      </c>
      <c r="B7964" s="37" t="str">
        <f t="array" ref="B7964">IFERROR(XLOOKUP(A7964,'Asignacion Dic'!A:A,'Asignacion Dic'!C:C))</f>
        <v>Sayer Sencillo</v>
      </c>
      <c r="C7964" s="37" t="str">
        <f t="array" ref="C7964">IFERROR(XLOOKUP(A7964,'Asignacion Dic'!A:A,'Asignacion Dic'!B:B))</f>
        <v>EC-04</v>
      </c>
      <c r="D7964" s="38">
        <v>45631.748611111114</v>
      </c>
      <c r="E7964" s="36" t="s">
        <v>38</v>
      </c>
      <c r="F7964" s="37" t="str">
        <f t="array" ref="F7964">IFERROR(XLOOKUP(E7964,Operadores!A:A,Operadores!B:B))</f>
        <v>SOSCA01</v>
      </c>
      <c r="G7964" s="36" t="s">
        <v>425</v>
      </c>
      <c r="H7964" s="39">
        <v>25.82</v>
      </c>
      <c r="I7964" s="40">
        <v>206.0</v>
      </c>
      <c r="J7964" s="41">
        <f t="shared" si="5"/>
        <v>5318.92</v>
      </c>
      <c r="K7964" s="37" t="str">
        <f t="array" ref="K7964">IFERROR(XLOOKUP(G7964,'Tipo de carga'!A:A,'Tipo de carga'!B:B))</f>
        <v>Ticket</v>
      </c>
      <c r="L7964" s="37">
        <f t="shared" si="2"/>
        <v>49</v>
      </c>
      <c r="M7964" s="37">
        <f t="shared" si="3"/>
        <v>5</v>
      </c>
      <c r="N7964" s="37">
        <f t="shared" si="4"/>
        <v>12</v>
      </c>
      <c r="O7964" s="37" t="str">
        <f t="array" ref="O7964">IFERROR(XLOOKUP(K7964,'Tipo de carga'!B:B,'Tipo de carga'!C:C))</f>
        <v>Diesel</v>
      </c>
    </row>
    <row r="7965">
      <c r="A7965" s="36">
        <v>1816.0</v>
      </c>
      <c r="B7965" s="37" t="str">
        <f t="array" ref="B7965">IFERROR(XLOOKUP(A7965,'Asignacion Dic'!A:A,'Asignacion Dic'!C:C))</f>
        <v>Wm Full</v>
      </c>
      <c r="C7965" s="37" t="str">
        <f t="array" ref="C7965">IFERROR(XLOOKUP(A7965,'Asignacion Dic'!A:A,'Asignacion Dic'!B:B))</f>
        <v>EC-08</v>
      </c>
      <c r="D7965" s="38">
        <v>45631.77013888889</v>
      </c>
      <c r="E7965" s="36" t="s">
        <v>288</v>
      </c>
      <c r="F7965" s="37" t="str">
        <f t="array" ref="F7965">IFERROR(XLOOKUP(E7965,Operadores!A:A,Operadores!B:B))</f>
        <v>RODMIG</v>
      </c>
      <c r="G7965" s="36" t="s">
        <v>425</v>
      </c>
      <c r="H7965" s="39">
        <v>26.09</v>
      </c>
      <c r="I7965" s="40">
        <v>368.0</v>
      </c>
      <c r="J7965" s="41">
        <f t="shared" si="5"/>
        <v>9601.12</v>
      </c>
      <c r="K7965" s="37" t="str">
        <f t="array" ref="K7965">IFERROR(XLOOKUP(G7965,'Tipo de carga'!A:A,'Tipo de carga'!B:B))</f>
        <v>Ticket</v>
      </c>
      <c r="L7965" s="37">
        <f t="shared" si="2"/>
        <v>49</v>
      </c>
      <c r="M7965" s="37">
        <f t="shared" si="3"/>
        <v>5</v>
      </c>
      <c r="N7965" s="37">
        <f t="shared" si="4"/>
        <v>12</v>
      </c>
      <c r="O7965" s="37" t="str">
        <f t="array" ref="O7965">IFERROR(XLOOKUP(K7965,'Tipo de carga'!B:B,'Tipo de carga'!C:C))</f>
        <v>Diesel</v>
      </c>
    </row>
    <row r="7966">
      <c r="A7966" s="36">
        <v>1729.0</v>
      </c>
      <c r="B7966" s="37" t="str">
        <f t="array" ref="B7966">IFERROR(XLOOKUP(A7966,'Asignacion Dic'!A:A,'Asignacion Dic'!C:C))</f>
        <v>Wm Full</v>
      </c>
      <c r="C7966" s="37" t="str">
        <f t="array" ref="C7966">IFERROR(XLOOKUP(A7966,'Asignacion Dic'!A:A,'Asignacion Dic'!B:B))</f>
        <v>EC-08</v>
      </c>
      <c r="D7966" s="38">
        <v>45631.77222222222</v>
      </c>
      <c r="E7966" s="36" t="s">
        <v>284</v>
      </c>
      <c r="F7966" s="37" t="str">
        <f t="array" ref="F7966">IFERROR(XLOOKUP(E7966,Operadores!A:A,Operadores!B:B))</f>
        <v>CAMJU01</v>
      </c>
      <c r="G7966" s="36" t="s">
        <v>425</v>
      </c>
      <c r="H7966" s="39">
        <v>26.09</v>
      </c>
      <c r="I7966" s="40">
        <v>276.0</v>
      </c>
      <c r="J7966" s="41">
        <f t="shared" si="5"/>
        <v>7200.84</v>
      </c>
      <c r="K7966" s="37" t="str">
        <f t="array" ref="K7966">IFERROR(XLOOKUP(G7966,'Tipo de carga'!A:A,'Tipo de carga'!B:B))</f>
        <v>Ticket</v>
      </c>
      <c r="L7966" s="37">
        <f t="shared" si="2"/>
        <v>49</v>
      </c>
      <c r="M7966" s="37">
        <f t="shared" si="3"/>
        <v>5</v>
      </c>
      <c r="N7966" s="37">
        <f t="shared" si="4"/>
        <v>12</v>
      </c>
      <c r="O7966" s="37" t="str">
        <f t="array" ref="O7966">IFERROR(XLOOKUP(K7966,'Tipo de carga'!B:B,'Tipo de carga'!C:C))</f>
        <v>Diesel</v>
      </c>
    </row>
    <row r="7967">
      <c r="A7967" s="36">
        <v>1940.0</v>
      </c>
      <c r="B7967" s="37" t="str">
        <f t="array" ref="B7967">IFERROR(XLOOKUP(A7967,'Asignacion Dic'!A:A,'Asignacion Dic'!C:C))</f>
        <v>Circuitos</v>
      </c>
      <c r="C7967" s="37" t="str">
        <f t="array" ref="C7967">IFERROR(XLOOKUP(A7967,'Asignacion Dic'!A:A,'Asignacion Dic'!B:B))</f>
        <v>EC-03</v>
      </c>
      <c r="D7967" s="38">
        <v>45631.788194444445</v>
      </c>
      <c r="E7967" s="36" t="s">
        <v>259</v>
      </c>
      <c r="F7967" s="37" t="str">
        <f t="array" ref="F7967">IFERROR(XLOOKUP(E7967,Operadores!A:A,Operadores!B:B))</f>
        <v>FLOPE</v>
      </c>
      <c r="G7967" s="36" t="s">
        <v>425</v>
      </c>
      <c r="H7967" s="39">
        <v>26.24</v>
      </c>
      <c r="I7967" s="40">
        <v>229.0</v>
      </c>
      <c r="J7967" s="41">
        <f t="shared" si="5"/>
        <v>6008.96</v>
      </c>
      <c r="K7967" s="37" t="str">
        <f t="array" ref="K7967">IFERROR(XLOOKUP(G7967,'Tipo de carga'!A:A,'Tipo de carga'!B:B))</f>
        <v>Ticket</v>
      </c>
      <c r="L7967" s="37">
        <f t="shared" si="2"/>
        <v>49</v>
      </c>
      <c r="M7967" s="37">
        <f t="shared" si="3"/>
        <v>5</v>
      </c>
      <c r="N7967" s="37">
        <f t="shared" si="4"/>
        <v>12</v>
      </c>
      <c r="O7967" s="37" t="str">
        <f t="array" ref="O7967">IFERROR(XLOOKUP(K7967,'Tipo de carga'!B:B,'Tipo de carga'!C:C))</f>
        <v>Diesel</v>
      </c>
    </row>
    <row r="7968" ht="14.25" customHeight="1">
      <c r="A7968" s="36">
        <v>1736.0</v>
      </c>
      <c r="B7968" s="37" t="str">
        <f t="array" ref="B7968">IFERROR(XLOOKUP(A7968,'Asignacion Dic'!A:A,'Asignacion Dic'!C:C))</f>
        <v>Wm Full</v>
      </c>
      <c r="C7968" s="37" t="str">
        <f t="array" ref="C7968">IFERROR(XLOOKUP(A7968,'Asignacion Dic'!A:A,'Asignacion Dic'!B:B))</f>
        <v>EC-08</v>
      </c>
      <c r="D7968" s="38">
        <v>45631.86736111111</v>
      </c>
      <c r="E7968" s="36" t="s">
        <v>471</v>
      </c>
      <c r="F7968" s="37" t="str">
        <f t="array" ref="F7968">IFERROR(XLOOKUP(E7968,Operadores!A:A,Operadores!B:B))</f>
        <v>RICFRA</v>
      </c>
      <c r="G7968" s="36" t="s">
        <v>425</v>
      </c>
      <c r="H7968" s="39">
        <v>26.09</v>
      </c>
      <c r="I7968" s="40">
        <v>322.0</v>
      </c>
      <c r="J7968" s="41">
        <f t="shared" si="5"/>
        <v>8400.98</v>
      </c>
      <c r="K7968" s="37" t="str">
        <f t="array" ref="K7968">IFERROR(XLOOKUP(G7968,'Tipo de carga'!A:A,'Tipo de carga'!B:B))</f>
        <v>Ticket</v>
      </c>
      <c r="L7968" s="37">
        <f t="shared" si="2"/>
        <v>49</v>
      </c>
      <c r="M7968" s="37">
        <f t="shared" si="3"/>
        <v>5</v>
      </c>
      <c r="N7968" s="37">
        <f t="shared" si="4"/>
        <v>12</v>
      </c>
      <c r="O7968" s="37" t="str">
        <f t="array" ref="O7968">IFERROR(XLOOKUP(K7968,'Tipo de carga'!B:B,'Tipo de carga'!C:C))</f>
        <v>Diesel</v>
      </c>
    </row>
    <row r="7969">
      <c r="A7969" s="36">
        <v>1779.0</v>
      </c>
      <c r="B7969" s="37" t="str">
        <f t="array" ref="B7969">IFERROR(XLOOKUP(A7969,'Asignacion Dic'!A:A,'Asignacion Dic'!C:C))</f>
        <v>Sayer Expo</v>
      </c>
      <c r="C7969" s="37" t="str">
        <f t="array" ref="C7969">IFERROR(XLOOKUP(A7969,'Asignacion Dic'!A:A,'Asignacion Dic'!B:B))</f>
        <v>EC-04</v>
      </c>
      <c r="D7969" s="38">
        <v>45631.90277777778</v>
      </c>
      <c r="E7969" s="36" t="s">
        <v>57</v>
      </c>
      <c r="F7969" s="37" t="str">
        <f t="array" ref="F7969">IFERROR(XLOOKUP(E7969,Operadores!A:A,Operadores!B:B))</f>
        <v>GONJOS03</v>
      </c>
      <c r="G7969" s="36" t="s">
        <v>425</v>
      </c>
      <c r="H7969" s="39">
        <v>25.39</v>
      </c>
      <c r="I7969" s="40">
        <v>199.0</v>
      </c>
      <c r="J7969" s="41">
        <f t="shared" si="5"/>
        <v>5052.61</v>
      </c>
      <c r="K7969" s="37" t="str">
        <f t="array" ref="K7969">IFERROR(XLOOKUP(G7969,'Tipo de carga'!A:A,'Tipo de carga'!B:B))</f>
        <v>Ticket</v>
      </c>
      <c r="L7969" s="37">
        <f t="shared" si="2"/>
        <v>49</v>
      </c>
      <c r="M7969" s="37">
        <f t="shared" si="3"/>
        <v>5</v>
      </c>
      <c r="N7969" s="37">
        <f t="shared" si="4"/>
        <v>12</v>
      </c>
      <c r="O7969" s="37" t="str">
        <f t="array" ref="O7969">IFERROR(XLOOKUP(K7969,'Tipo de carga'!B:B,'Tipo de carga'!C:C))</f>
        <v>Diesel</v>
      </c>
    </row>
    <row r="7970">
      <c r="A7970" s="36">
        <v>1938.0</v>
      </c>
      <c r="B7970" s="37" t="str">
        <f t="array" ref="B7970">IFERROR(XLOOKUP(A7970,'Asignacion Dic'!A:A,'Asignacion Dic'!C:C))</f>
        <v>Sayer Sencillo</v>
      </c>
      <c r="C7970" s="37" t="str">
        <f t="array" ref="C7970">IFERROR(XLOOKUP(A7970,'Asignacion Dic'!A:A,'Asignacion Dic'!B:B))</f>
        <v>EC-04</v>
      </c>
      <c r="D7970" s="38">
        <v>45630.0</v>
      </c>
      <c r="E7970" s="36" t="s">
        <v>38</v>
      </c>
      <c r="F7970" s="37" t="str">
        <f t="array" ref="F7970">IFERROR(XLOOKUP(E7970,Operadores!A:A,Operadores!B:B))</f>
        <v>SOSCA01</v>
      </c>
      <c r="G7970" s="36" t="s">
        <v>532</v>
      </c>
      <c r="H7970" s="39">
        <v>21.183064</v>
      </c>
      <c r="I7970" s="40">
        <v>330.0</v>
      </c>
      <c r="J7970" s="41">
        <f t="shared" si="5"/>
        <v>6990.41112</v>
      </c>
      <c r="K7970" s="37" t="str">
        <f t="array" ref="K7970">IFERROR(XLOOKUP(G7970,'Tipo de carga'!A:A,'Tipo de carga'!B:B))</f>
        <v>Nieto</v>
      </c>
      <c r="L7970" s="37">
        <f t="shared" si="2"/>
        <v>49</v>
      </c>
      <c r="M7970" s="37">
        <f t="shared" si="3"/>
        <v>4</v>
      </c>
      <c r="N7970" s="37">
        <f t="shared" si="4"/>
        <v>12</v>
      </c>
      <c r="O7970" s="37" t="str">
        <f t="array" ref="O7970">IFERROR(XLOOKUP(K7970,'Tipo de carga'!B:B,'Tipo de carga'!C:C))</f>
        <v>Diesel</v>
      </c>
    </row>
    <row r="7971">
      <c r="A7971" s="36">
        <v>1760.0</v>
      </c>
      <c r="B7971" s="37" t="str">
        <f t="array" ref="B7971">IFERROR(XLOOKUP(A7971,'Asignacion Dic'!A:A,'Asignacion Dic'!C:C))</f>
        <v>Pipas</v>
      </c>
      <c r="C7971" s="37" t="str">
        <f t="array" ref="C7971">IFERROR(XLOOKUP(A7971,'Asignacion Dic'!A:A,'Asignacion Dic'!B:B))</f>
        <v>EC-02</v>
      </c>
      <c r="D7971" s="38">
        <v>45631.90277777778</v>
      </c>
      <c r="E7971" s="36" t="s">
        <v>154</v>
      </c>
      <c r="F7971" s="37" t="str">
        <f t="array" ref="F7971">IFERROR(XLOOKUP(E7971,Operadores!A:A,Operadores!B:B))</f>
        <v>MARJO08</v>
      </c>
      <c r="G7971" s="36" t="s">
        <v>532</v>
      </c>
      <c r="H7971" s="39">
        <v>21.183064</v>
      </c>
      <c r="I7971" s="40">
        <v>330.0</v>
      </c>
      <c r="J7971" s="41">
        <f t="shared" si="5"/>
        <v>6990.41112</v>
      </c>
      <c r="K7971" s="37" t="str">
        <f t="array" ref="K7971">IFERROR(XLOOKUP(G7971,'Tipo de carga'!A:A,'Tipo de carga'!B:B))</f>
        <v>Nieto</v>
      </c>
      <c r="L7971" s="37">
        <f t="shared" si="2"/>
        <v>49</v>
      </c>
      <c r="M7971" s="37">
        <f t="shared" si="3"/>
        <v>5</v>
      </c>
      <c r="N7971" s="37">
        <f t="shared" si="4"/>
        <v>12</v>
      </c>
      <c r="O7971" s="37" t="str">
        <f t="array" ref="O7971">IFERROR(XLOOKUP(K7971,'Tipo de carga'!B:B,'Tipo de carga'!C:C))</f>
        <v>Diesel</v>
      </c>
    </row>
    <row r="7972">
      <c r="A7972" s="36">
        <v>1799.0</v>
      </c>
      <c r="B7972" s="37" t="str">
        <f t="array" ref="B7972">IFERROR(XLOOKUP(A7972,'Asignacion Dic'!A:A,'Asignacion Dic'!C:C))</f>
        <v>Sayer Full</v>
      </c>
      <c r="C7972" s="37" t="str">
        <f t="array" ref="C7972">IFERROR(XLOOKUP(A7972,'Asignacion Dic'!A:A,'Asignacion Dic'!B:B))</f>
        <v>EC-04</v>
      </c>
      <c r="D7972" s="38">
        <v>45631.90277777778</v>
      </c>
      <c r="E7972" s="36" t="s">
        <v>309</v>
      </c>
      <c r="F7972" s="37" t="str">
        <f t="array" ref="F7972">IFERROR(XLOOKUP(E7972,Operadores!A:A,Operadores!B:B))</f>
        <v>FERFRA</v>
      </c>
      <c r="G7972" s="36" t="s">
        <v>532</v>
      </c>
      <c r="H7972" s="39">
        <v>20.959434</v>
      </c>
      <c r="I7972" s="40">
        <v>636.97</v>
      </c>
      <c r="J7972" s="41">
        <f t="shared" si="5"/>
        <v>13350.53067</v>
      </c>
      <c r="K7972" s="37" t="str">
        <f t="array" ref="K7972">IFERROR(XLOOKUP(G7972,'Tipo de carga'!A:A,'Tipo de carga'!B:B))</f>
        <v>Nieto</v>
      </c>
      <c r="L7972" s="37">
        <f t="shared" si="2"/>
        <v>49</v>
      </c>
      <c r="M7972" s="37">
        <f t="shared" si="3"/>
        <v>5</v>
      </c>
      <c r="N7972" s="37">
        <f t="shared" si="4"/>
        <v>12</v>
      </c>
      <c r="O7972" s="37" t="str">
        <f t="array" ref="O7972">IFERROR(XLOOKUP(K7972,'Tipo de carga'!B:B,'Tipo de carga'!C:C))</f>
        <v>Diesel</v>
      </c>
    </row>
    <row r="7973">
      <c r="A7973" s="36">
        <v>1801.0</v>
      </c>
      <c r="B7973" s="37" t="str">
        <f t="array" ref="B7973">IFERROR(XLOOKUP(A7973,'Asignacion Dic'!A:A,'Asignacion Dic'!C:C))</f>
        <v>Sayer Full</v>
      </c>
      <c r="C7973" s="37" t="str">
        <f t="array" ref="C7973">IFERROR(XLOOKUP(A7973,'Asignacion Dic'!A:A,'Asignacion Dic'!B:B))</f>
        <v>EC-04</v>
      </c>
      <c r="D7973" s="38">
        <v>45632.0</v>
      </c>
      <c r="E7973" s="36" t="s">
        <v>67</v>
      </c>
      <c r="F7973" s="37" t="str">
        <f t="array" ref="F7973">IFERROR(XLOOKUP(E7973,Operadores!A:A,Operadores!B:B))</f>
        <v>DURMA01</v>
      </c>
      <c r="G7973" s="36" t="s">
        <v>532</v>
      </c>
      <c r="H7973" s="39">
        <v>20.681656</v>
      </c>
      <c r="I7973" s="40">
        <v>890.0</v>
      </c>
      <c r="J7973" s="41">
        <f t="shared" si="5"/>
        <v>18406.67384</v>
      </c>
      <c r="K7973" s="37" t="str">
        <f t="array" ref="K7973">IFERROR(XLOOKUP(G7973,'Tipo de carga'!A:A,'Tipo de carga'!B:B))</f>
        <v>Nieto</v>
      </c>
      <c r="L7973" s="37">
        <f t="shared" si="2"/>
        <v>49</v>
      </c>
      <c r="M7973" s="37">
        <f t="shared" si="3"/>
        <v>6</v>
      </c>
      <c r="N7973" s="37">
        <f t="shared" si="4"/>
        <v>12</v>
      </c>
      <c r="O7973" s="37" t="str">
        <f t="array" ref="O7973">IFERROR(XLOOKUP(K7973,'Tipo de carga'!B:B,'Tipo de carga'!C:C))</f>
        <v>Diesel</v>
      </c>
    </row>
    <row r="7974">
      <c r="A7974" s="36">
        <v>1930.0</v>
      </c>
      <c r="B7974" s="37" t="str">
        <f t="array" ref="B7974">IFERROR(XLOOKUP(A7974,'Asignacion Dic'!A:A,'Asignacion Dic'!C:C))</f>
        <v>Available</v>
      </c>
      <c r="C7974" s="37" t="str">
        <f t="array" ref="C7974">IFERROR(XLOOKUP(A7974,'Asignacion Dic'!A:A,'Asignacion Dic'!B:B))</f>
        <v>TTE</v>
      </c>
      <c r="D7974" s="38">
        <v>45631.0</v>
      </c>
      <c r="E7974" s="36" t="s">
        <v>231</v>
      </c>
      <c r="F7974" s="37" t="str">
        <f t="array" ref="F7974">IFERROR(XLOOKUP(E7974,Operadores!A:A,Operadores!B:B))</f>
        <v>MARARM</v>
      </c>
      <c r="G7974" s="36" t="s">
        <v>311</v>
      </c>
      <c r="H7974" s="39">
        <v>10.2</v>
      </c>
      <c r="I7974" s="40">
        <v>117.0</v>
      </c>
      <c r="J7974" s="41">
        <f t="shared" si="5"/>
        <v>1193.4</v>
      </c>
      <c r="K7974" s="37" t="str">
        <f t="array" ref="K7974">IFERROR(XLOOKUP(G7974,'Tipo de carga'!A:A,'Tipo de carga'!B:B))</f>
        <v>Natgas</v>
      </c>
      <c r="L7974" s="37">
        <f t="shared" si="2"/>
        <v>49</v>
      </c>
      <c r="M7974" s="37">
        <f t="shared" si="3"/>
        <v>5</v>
      </c>
      <c r="N7974" s="37">
        <f t="shared" si="4"/>
        <v>12</v>
      </c>
      <c r="O7974" s="37" t="str">
        <f t="array" ref="O7974">IFERROR(XLOOKUP(K7974,'Tipo de carga'!B:B,'Tipo de carga'!C:C))</f>
        <v>GNC</v>
      </c>
    </row>
    <row r="7975">
      <c r="A7975" s="36">
        <v>1921.0</v>
      </c>
      <c r="B7975" s="37" t="str">
        <f t="array" ref="B7975">IFERROR(XLOOKUP(A7975,'Asignacion Dic'!A:A,'Asignacion Dic'!C:C))</f>
        <v>Circuitos</v>
      </c>
      <c r="C7975" s="37" t="str">
        <f t="array" ref="C7975">IFERROR(XLOOKUP(A7975,'Asignacion Dic'!A:A,'Asignacion Dic'!B:B))</f>
        <v>EC-03</v>
      </c>
      <c r="D7975" s="38">
        <v>45631.0</v>
      </c>
      <c r="E7975" s="36" t="s">
        <v>445</v>
      </c>
      <c r="F7975" s="37" t="str">
        <f t="array" ref="F7975">IFERROR(XLOOKUP(E7975,Operadores!A:A,Operadores!B:B))</f>
        <v>MIREDM</v>
      </c>
      <c r="G7975" s="36" t="s">
        <v>446</v>
      </c>
      <c r="H7975" s="39">
        <v>10.2</v>
      </c>
      <c r="I7975" s="40">
        <v>220.0</v>
      </c>
      <c r="J7975" s="41">
        <f t="shared" si="5"/>
        <v>2244</v>
      </c>
      <c r="K7975" s="37" t="str">
        <f t="array" ref="K7975">IFERROR(XLOOKUP(G7975,'Tipo de carga'!A:A,'Tipo de carga'!B:B))</f>
        <v>Natgas</v>
      </c>
      <c r="L7975" s="37">
        <f t="shared" si="2"/>
        <v>49</v>
      </c>
      <c r="M7975" s="37">
        <f t="shared" si="3"/>
        <v>5</v>
      </c>
      <c r="N7975" s="37">
        <f t="shared" si="4"/>
        <v>12</v>
      </c>
      <c r="O7975" s="37" t="str">
        <f t="array" ref="O7975">IFERROR(XLOOKUP(K7975,'Tipo de carga'!B:B,'Tipo de carga'!C:C))</f>
        <v>GNC</v>
      </c>
    </row>
    <row r="7976">
      <c r="A7976" s="36">
        <v>1918.0</v>
      </c>
      <c r="B7976" s="37" t="str">
        <f t="array" ref="B7976">IFERROR(XLOOKUP(A7976,'Asignacion Dic'!A:A,'Asignacion Dic'!C:C))</f>
        <v>MeLi asignado SD</v>
      </c>
      <c r="C7976" s="37" t="str">
        <f t="array" ref="C7976">IFERROR(XLOOKUP(A7976,'Asignacion Dic'!A:A,'Asignacion Dic'!B:B))</f>
        <v>EC-05</v>
      </c>
      <c r="D7976" s="38">
        <v>45631.0</v>
      </c>
      <c r="E7976" s="36" t="s">
        <v>191</v>
      </c>
      <c r="F7976" s="37" t="str">
        <f t="array" ref="F7976">IFERROR(XLOOKUP(E7976,Operadores!A:A,Operadores!B:B))</f>
        <v>DIADAV</v>
      </c>
      <c r="G7976" s="36" t="s">
        <v>311</v>
      </c>
      <c r="H7976" s="39">
        <v>10.2</v>
      </c>
      <c r="I7976" s="40">
        <v>171.0</v>
      </c>
      <c r="J7976" s="41">
        <f t="shared" si="5"/>
        <v>1744.2</v>
      </c>
      <c r="K7976" s="37" t="str">
        <f t="array" ref="K7976">IFERROR(XLOOKUP(G7976,'Tipo de carga'!A:A,'Tipo de carga'!B:B))</f>
        <v>Natgas</v>
      </c>
      <c r="L7976" s="37">
        <f t="shared" si="2"/>
        <v>49</v>
      </c>
      <c r="M7976" s="37">
        <f t="shared" si="3"/>
        <v>5</v>
      </c>
      <c r="N7976" s="37">
        <f t="shared" si="4"/>
        <v>12</v>
      </c>
      <c r="O7976" s="37" t="str">
        <f t="array" ref="O7976">IFERROR(XLOOKUP(K7976,'Tipo de carga'!B:B,'Tipo de carga'!C:C))</f>
        <v>GNC</v>
      </c>
    </row>
    <row r="7977">
      <c r="A7977" s="36">
        <v>1917.0</v>
      </c>
      <c r="B7977" s="37" t="str">
        <f t="array" ref="B7977">IFERROR(XLOOKUP(A7977,'Asignacion Dic'!A:A,'Asignacion Dic'!C:C))</f>
        <v>MeLi asignado SD</v>
      </c>
      <c r="C7977" s="37" t="str">
        <f t="array" ref="C7977">IFERROR(XLOOKUP(A7977,'Asignacion Dic'!A:A,'Asignacion Dic'!B:B))</f>
        <v>EC-05</v>
      </c>
      <c r="D7977" s="38">
        <v>45631.0</v>
      </c>
      <c r="E7977" s="36" t="s">
        <v>17</v>
      </c>
      <c r="F7977" s="37" t="str">
        <f t="array" ref="F7977">IFERROR(XLOOKUP(E7977,Operadores!A:A,Operadores!B:B))</f>
        <v>ARASAL</v>
      </c>
      <c r="G7977" s="36" t="s">
        <v>311</v>
      </c>
      <c r="H7977" s="39">
        <v>10.2</v>
      </c>
      <c r="I7977" s="40">
        <v>220.0</v>
      </c>
      <c r="J7977" s="41">
        <f t="shared" si="5"/>
        <v>2244</v>
      </c>
      <c r="K7977" s="37" t="str">
        <f t="array" ref="K7977">IFERROR(XLOOKUP(G7977,'Tipo de carga'!A:A,'Tipo de carga'!B:B))</f>
        <v>Natgas</v>
      </c>
      <c r="L7977" s="37">
        <f t="shared" si="2"/>
        <v>49</v>
      </c>
      <c r="M7977" s="37">
        <f t="shared" si="3"/>
        <v>5</v>
      </c>
      <c r="N7977" s="37">
        <f t="shared" si="4"/>
        <v>12</v>
      </c>
      <c r="O7977" s="37" t="str">
        <f t="array" ref="O7977">IFERROR(XLOOKUP(K7977,'Tipo de carga'!B:B,'Tipo de carga'!C:C))</f>
        <v>GNC</v>
      </c>
    </row>
    <row r="7978">
      <c r="A7978" s="36">
        <v>1919.0</v>
      </c>
      <c r="B7978" s="37" t="str">
        <f t="array" ref="B7978">IFERROR(XLOOKUP(A7978,'Asignacion Dic'!A:A,'Asignacion Dic'!C:C))</f>
        <v>MeLi Ded Puebla</v>
      </c>
      <c r="C7978" s="37" t="str">
        <f t="array" ref="C7978">IFERROR(XLOOKUP(A7978,'Asignacion Dic'!A:A,'Asignacion Dic'!B:B))</f>
        <v>EC-05</v>
      </c>
      <c r="D7978" s="38">
        <v>45631.0</v>
      </c>
      <c r="E7978" s="36" t="s">
        <v>314</v>
      </c>
      <c r="F7978" s="37" t="str">
        <f t="array" ref="F7978">IFERROR(XLOOKUP(E7978,Operadores!A:A,Operadores!B:B))</f>
        <v>HERRE</v>
      </c>
      <c r="G7978" s="36" t="s">
        <v>315</v>
      </c>
      <c r="H7978" s="39">
        <v>10.65</v>
      </c>
      <c r="I7978" s="40">
        <v>238.0</v>
      </c>
      <c r="J7978" s="41">
        <f t="shared" si="5"/>
        <v>2534.7</v>
      </c>
      <c r="K7978" s="37" t="str">
        <f t="array" ref="K7978">IFERROR(XLOOKUP(G7978,'Tipo de carga'!A:A,'Tipo de carga'!B:B))</f>
        <v>COMSUSTENTA</v>
      </c>
      <c r="L7978" s="37">
        <f t="shared" si="2"/>
        <v>49</v>
      </c>
      <c r="M7978" s="37">
        <f t="shared" si="3"/>
        <v>5</v>
      </c>
      <c r="N7978" s="37">
        <f t="shared" si="4"/>
        <v>12</v>
      </c>
      <c r="O7978" s="37" t="str">
        <f t="array" ref="O7978">IFERROR(XLOOKUP(K7978,'Tipo de carga'!B:B,'Tipo de carga'!C:C))</f>
        <v>GNC</v>
      </c>
    </row>
    <row r="7979">
      <c r="A7979" s="36">
        <v>1923.0</v>
      </c>
      <c r="B7979" s="37" t="str">
        <f t="array" ref="B7979">IFERROR(XLOOKUP(A7979,'Asignacion Dic'!A:A,'Asignacion Dic'!C:C))</f>
        <v>MeLi Ded Puebla</v>
      </c>
      <c r="C7979" s="37" t="str">
        <f t="array" ref="C7979">IFERROR(XLOOKUP(A7979,'Asignacion Dic'!A:A,'Asignacion Dic'!B:B))</f>
        <v>EC-05</v>
      </c>
      <c r="D7979" s="38">
        <v>45631.0</v>
      </c>
      <c r="E7979" s="36" t="s">
        <v>348</v>
      </c>
      <c r="F7979" s="37" t="str">
        <f t="array" ref="F7979">IFERROR(XLOOKUP(E7979,Operadores!A:A,Operadores!B:B))</f>
        <v>REYFER01</v>
      </c>
      <c r="G7979" s="36" t="s">
        <v>315</v>
      </c>
      <c r="H7979" s="39">
        <v>10.65</v>
      </c>
      <c r="I7979" s="40">
        <v>240.0</v>
      </c>
      <c r="J7979" s="41">
        <f t="shared" si="5"/>
        <v>2556</v>
      </c>
      <c r="K7979" s="37" t="str">
        <f t="array" ref="K7979">IFERROR(XLOOKUP(G7979,'Tipo de carga'!A:A,'Tipo de carga'!B:B))</f>
        <v>COMSUSTENTA</v>
      </c>
      <c r="L7979" s="37">
        <f t="shared" si="2"/>
        <v>49</v>
      </c>
      <c r="M7979" s="37">
        <f t="shared" si="3"/>
        <v>5</v>
      </c>
      <c r="N7979" s="37">
        <f t="shared" si="4"/>
        <v>12</v>
      </c>
      <c r="O7979" s="37" t="str">
        <f t="array" ref="O7979">IFERROR(XLOOKUP(K7979,'Tipo de carga'!B:B,'Tipo de carga'!C:C))</f>
        <v>GNC</v>
      </c>
    </row>
    <row r="7980">
      <c r="A7980" s="36">
        <v>1926.0</v>
      </c>
      <c r="B7980" s="37" t="str">
        <f t="array" ref="B7980">IFERROR(XLOOKUP(A7980,'Asignacion Dic'!A:A,'Asignacion Dic'!C:C))</f>
        <v>Available</v>
      </c>
      <c r="C7980" s="37" t="str">
        <f t="array" ref="C7980">IFERROR(XLOOKUP(A7980,'Asignacion Dic'!A:A,'Asignacion Dic'!B:B))</f>
        <v>TTE</v>
      </c>
      <c r="D7980" s="38">
        <v>45631.0</v>
      </c>
      <c r="E7980" s="36" t="s">
        <v>608</v>
      </c>
      <c r="F7980" s="37" t="str">
        <f t="array" ref="F7980">IFERROR(XLOOKUP(E7980,Operadores!A:A,Operadores!B:B))</f>
        <v>ALVRAU</v>
      </c>
      <c r="G7980" s="36" t="s">
        <v>315</v>
      </c>
      <c r="H7980" s="39">
        <v>10.65</v>
      </c>
      <c r="I7980" s="40">
        <v>243.0</v>
      </c>
      <c r="J7980" s="41">
        <f t="shared" si="5"/>
        <v>2587.95</v>
      </c>
      <c r="K7980" s="37" t="str">
        <f t="array" ref="K7980">IFERROR(XLOOKUP(G7980,'Tipo de carga'!A:A,'Tipo de carga'!B:B))</f>
        <v>COMSUSTENTA</v>
      </c>
      <c r="L7980" s="37">
        <f t="shared" si="2"/>
        <v>49</v>
      </c>
      <c r="M7980" s="37">
        <f t="shared" si="3"/>
        <v>5</v>
      </c>
      <c r="N7980" s="37">
        <f t="shared" si="4"/>
        <v>12</v>
      </c>
      <c r="O7980" s="37" t="str">
        <f t="array" ref="O7980">IFERROR(XLOOKUP(K7980,'Tipo de carga'!B:B,'Tipo de carga'!C:C))</f>
        <v>GNC</v>
      </c>
    </row>
    <row r="7981">
      <c r="A7981" s="36">
        <v>1928.0</v>
      </c>
      <c r="B7981" s="37" t="str">
        <f t="array" ref="B7981">IFERROR(XLOOKUP(A7981,'Asignacion Dic'!A:A,'Asignacion Dic'!C:C))</f>
        <v>MeLi Ded Puebla</v>
      </c>
      <c r="C7981" s="37" t="str">
        <f t="array" ref="C7981">IFERROR(XLOOKUP(A7981,'Asignacion Dic'!A:A,'Asignacion Dic'!B:B))</f>
        <v>EC-05</v>
      </c>
      <c r="D7981" s="38">
        <v>45631.0</v>
      </c>
      <c r="E7981" s="36" t="s">
        <v>319</v>
      </c>
      <c r="F7981" s="37" t="str">
        <f t="array" ref="F7981">IFERROR(XLOOKUP(E7981,Operadores!A:A,Operadores!B:B))</f>
        <v>BARPED</v>
      </c>
      <c r="G7981" s="36" t="s">
        <v>315</v>
      </c>
      <c r="H7981" s="39">
        <v>10.65</v>
      </c>
      <c r="I7981" s="40">
        <v>254.0</v>
      </c>
      <c r="J7981" s="41">
        <f t="shared" si="5"/>
        <v>2705.1</v>
      </c>
      <c r="K7981" s="37" t="str">
        <f t="array" ref="K7981">IFERROR(XLOOKUP(G7981,'Tipo de carga'!A:A,'Tipo de carga'!B:B))</f>
        <v>COMSUSTENTA</v>
      </c>
      <c r="L7981" s="37">
        <f t="shared" si="2"/>
        <v>49</v>
      </c>
      <c r="M7981" s="37">
        <f t="shared" si="3"/>
        <v>5</v>
      </c>
      <c r="N7981" s="37">
        <f t="shared" si="4"/>
        <v>12</v>
      </c>
      <c r="O7981" s="37" t="str">
        <f t="array" ref="O7981">IFERROR(XLOOKUP(K7981,'Tipo de carga'!B:B,'Tipo de carga'!C:C))</f>
        <v>GNC</v>
      </c>
    </row>
    <row r="7982">
      <c r="A7982" s="36">
        <v>1905.0</v>
      </c>
      <c r="B7982" s="37" t="str">
        <f t="array" ref="B7982">IFERROR(XLOOKUP(A7982,'Asignacion Dic'!A:A,'Asignacion Dic'!C:C))</f>
        <v>MeLi asignado SD</v>
      </c>
      <c r="C7982" s="37" t="str">
        <f t="array" ref="C7982">IFERROR(XLOOKUP(A7982,'Asignacion Dic'!A:A,'Asignacion Dic'!B:B))</f>
        <v>EC-05</v>
      </c>
      <c r="D7982" s="38">
        <v>45632.96236111111</v>
      </c>
      <c r="E7982" s="36" t="s">
        <v>367</v>
      </c>
      <c r="F7982" s="37" t="str">
        <f t="array" ref="F7982">IFERROR(XLOOKUP(E7982,Operadores!A:A,Operadores!B:B))</f>
        <v>ALTJOS</v>
      </c>
      <c r="G7982" s="36" t="s">
        <v>72</v>
      </c>
      <c r="H7982" s="39">
        <v>19.29</v>
      </c>
      <c r="I7982" s="40">
        <v>47.68</v>
      </c>
      <c r="J7982" s="41">
        <f t="shared" si="5"/>
        <v>919.7472</v>
      </c>
      <c r="K7982" s="37" t="str">
        <f t="array" ref="K7982">IFERROR(XLOOKUP(G7982,'Tipo de carga'!A:A,'Tipo de carga'!B:B))</f>
        <v>Autoabasto</v>
      </c>
      <c r="L7982" s="37">
        <f t="shared" si="2"/>
        <v>49</v>
      </c>
      <c r="M7982" s="37">
        <f t="shared" si="3"/>
        <v>6</v>
      </c>
      <c r="N7982" s="37">
        <f t="shared" si="4"/>
        <v>12</v>
      </c>
      <c r="O7982" s="37" t="str">
        <f t="array" ref="O7982">IFERROR(XLOOKUP(K7982,'Tipo de carga'!B:B,'Tipo de carga'!C:C))</f>
        <v>Diesel</v>
      </c>
    </row>
    <row r="7983">
      <c r="A7983" s="36">
        <v>1883.0</v>
      </c>
      <c r="B7983" s="37" t="str">
        <f t="array" ref="B7983">IFERROR(XLOOKUP(A7983,'Asignacion Dic'!A:A,'Asignacion Dic'!C:C))</f>
        <v>Circuitos</v>
      </c>
      <c r="C7983" s="37" t="str">
        <f t="array" ref="C7983">IFERROR(XLOOKUP(A7983,'Asignacion Dic'!A:A,'Asignacion Dic'!B:B))</f>
        <v>EC-03</v>
      </c>
      <c r="D7983" s="38">
        <v>45632.93662037037</v>
      </c>
      <c r="E7983" s="36" t="s">
        <v>202</v>
      </c>
      <c r="F7983" s="37" t="str">
        <f t="array" ref="F7983">IFERROR(XLOOKUP(E7983,Operadores!A:A,Operadores!B:B))</f>
        <v>JIMMI01</v>
      </c>
      <c r="G7983" s="36" t="s">
        <v>72</v>
      </c>
      <c r="H7983" s="39">
        <v>19.29</v>
      </c>
      <c r="I7983" s="40">
        <v>640.0</v>
      </c>
      <c r="J7983" s="41">
        <f t="shared" si="5"/>
        <v>12345.6</v>
      </c>
      <c r="K7983" s="37" t="str">
        <f t="array" ref="K7983">IFERROR(XLOOKUP(G7983,'Tipo de carga'!A:A,'Tipo de carga'!B:B))</f>
        <v>Autoabasto</v>
      </c>
      <c r="L7983" s="37">
        <f t="shared" si="2"/>
        <v>49</v>
      </c>
      <c r="M7983" s="37">
        <f t="shared" si="3"/>
        <v>6</v>
      </c>
      <c r="N7983" s="37">
        <f t="shared" si="4"/>
        <v>12</v>
      </c>
      <c r="O7983" s="37" t="str">
        <f t="array" ref="O7983">IFERROR(XLOOKUP(K7983,'Tipo de carga'!B:B,'Tipo de carga'!C:C))</f>
        <v>Diesel</v>
      </c>
    </row>
    <row r="7984">
      <c r="A7984" s="36">
        <v>1953.0</v>
      </c>
      <c r="B7984" s="37" t="str">
        <f t="array" ref="B7984">IFERROR(XLOOKUP(A7984,'Asignacion Dic'!A:A,'Asignacion Dic'!C:C))</f>
        <v>MeLi asignado SD</v>
      </c>
      <c r="C7984" s="37" t="str">
        <f t="array" ref="C7984">IFERROR(XLOOKUP(A7984,'Asignacion Dic'!A:A,'Asignacion Dic'!B:B))</f>
        <v>EC-05</v>
      </c>
      <c r="D7984" s="38">
        <v>45632.928935185184</v>
      </c>
      <c r="E7984" s="36" t="s">
        <v>172</v>
      </c>
      <c r="F7984" s="37" t="str">
        <f t="array" ref="F7984">IFERROR(XLOOKUP(E7984,Operadores!A:A,Operadores!B:B))</f>
        <v>REDJUL</v>
      </c>
      <c r="G7984" s="36" t="s">
        <v>72</v>
      </c>
      <c r="H7984" s="39">
        <v>19.29</v>
      </c>
      <c r="I7984" s="40">
        <v>779.72</v>
      </c>
      <c r="J7984" s="41">
        <f t="shared" si="5"/>
        <v>15040.7988</v>
      </c>
      <c r="K7984" s="37" t="str">
        <f t="array" ref="K7984">IFERROR(XLOOKUP(G7984,'Tipo de carga'!A:A,'Tipo de carga'!B:B))</f>
        <v>Autoabasto</v>
      </c>
      <c r="L7984" s="37">
        <f t="shared" si="2"/>
        <v>49</v>
      </c>
      <c r="M7984" s="37">
        <f t="shared" si="3"/>
        <v>6</v>
      </c>
      <c r="N7984" s="37">
        <f t="shared" si="4"/>
        <v>12</v>
      </c>
      <c r="O7984" s="37" t="str">
        <f t="array" ref="O7984">IFERROR(XLOOKUP(K7984,'Tipo de carga'!B:B,'Tipo de carga'!C:C))</f>
        <v>Diesel</v>
      </c>
    </row>
    <row r="7985">
      <c r="A7985" s="36">
        <v>1697.0</v>
      </c>
      <c r="B7985" s="37" t="str">
        <f t="array" ref="B7985">IFERROR(XLOOKUP(A7985,'Asignacion Dic'!A:A,'Asignacion Dic'!C:C))</f>
        <v>Pilgrims Tepo</v>
      </c>
      <c r="C7985" s="37" t="str">
        <f t="array" ref="C7985">IFERROR(XLOOKUP(A7985,'Asignacion Dic'!A:A,'Asignacion Dic'!B:B))</f>
        <v>EC-02</v>
      </c>
      <c r="D7985" s="38">
        <v>45632.90258101852</v>
      </c>
      <c r="E7985" s="36" t="s">
        <v>451</v>
      </c>
      <c r="F7985" s="37" t="str">
        <f t="array" ref="F7985">IFERROR(XLOOKUP(E7985,Operadores!A:A,Operadores!B:B))</f>
        <v>CARJOS02</v>
      </c>
      <c r="G7985" s="36" t="s">
        <v>72</v>
      </c>
      <c r="H7985" s="39">
        <v>19.29</v>
      </c>
      <c r="I7985" s="40">
        <v>263.39</v>
      </c>
      <c r="J7985" s="41">
        <f t="shared" si="5"/>
        <v>5080.7931</v>
      </c>
      <c r="K7985" s="37" t="str">
        <f t="array" ref="K7985">IFERROR(XLOOKUP(G7985,'Tipo de carga'!A:A,'Tipo de carga'!B:B))</f>
        <v>Autoabasto</v>
      </c>
      <c r="L7985" s="37">
        <f t="shared" si="2"/>
        <v>49</v>
      </c>
      <c r="M7985" s="37">
        <f t="shared" si="3"/>
        <v>6</v>
      </c>
      <c r="N7985" s="37">
        <f t="shared" si="4"/>
        <v>12</v>
      </c>
      <c r="O7985" s="37" t="str">
        <f t="array" ref="O7985">IFERROR(XLOOKUP(K7985,'Tipo de carga'!B:B,'Tipo de carga'!C:C))</f>
        <v>Diesel</v>
      </c>
    </row>
    <row r="7986">
      <c r="A7986" s="36">
        <v>1877.0</v>
      </c>
      <c r="B7986" s="37" t="str">
        <f t="array" ref="B7986">IFERROR(XLOOKUP(A7986,'Asignacion Dic'!A:A,'Asignacion Dic'!C:C))</f>
        <v>Circuitos</v>
      </c>
      <c r="C7986" s="37" t="str">
        <f t="array" ref="C7986">IFERROR(XLOOKUP(A7986,'Asignacion Dic'!A:A,'Asignacion Dic'!B:B))</f>
        <v>EC-03</v>
      </c>
      <c r="D7986" s="38">
        <v>45632.888136574074</v>
      </c>
      <c r="E7986" s="36" t="s">
        <v>397</v>
      </c>
      <c r="F7986" s="37" t="str">
        <f t="array" ref="F7986">IFERROR(XLOOKUP(E7986,Operadores!A:A,Operadores!B:B))</f>
        <v>GRERI</v>
      </c>
      <c r="G7986" s="36" t="s">
        <v>72</v>
      </c>
      <c r="H7986" s="39">
        <v>19.29</v>
      </c>
      <c r="I7986" s="40">
        <v>260.11</v>
      </c>
      <c r="J7986" s="41">
        <f t="shared" si="5"/>
        <v>5017.5219</v>
      </c>
      <c r="K7986" s="37" t="str">
        <f t="array" ref="K7986">IFERROR(XLOOKUP(G7986,'Tipo de carga'!A:A,'Tipo de carga'!B:B))</f>
        <v>Autoabasto</v>
      </c>
      <c r="L7986" s="37">
        <f t="shared" si="2"/>
        <v>49</v>
      </c>
      <c r="M7986" s="37">
        <f t="shared" si="3"/>
        <v>6</v>
      </c>
      <c r="N7986" s="37">
        <f t="shared" si="4"/>
        <v>12</v>
      </c>
      <c r="O7986" s="37" t="str">
        <f t="array" ref="O7986">IFERROR(XLOOKUP(K7986,'Tipo de carga'!B:B,'Tipo de carga'!C:C))</f>
        <v>Diesel</v>
      </c>
    </row>
    <row r="7987">
      <c r="A7987" s="36">
        <v>1704.0</v>
      </c>
      <c r="B7987" s="37" t="str">
        <f t="array" ref="B7987">IFERROR(XLOOKUP(A7987,'Asignacion Dic'!A:A,'Asignacion Dic'!C:C))</f>
        <v>Pilgrims Tepo</v>
      </c>
      <c r="C7987" s="37" t="str">
        <f t="array" ref="C7987">IFERROR(XLOOKUP(A7987,'Asignacion Dic'!A:A,'Asignacion Dic'!B:B))</f>
        <v>EC-02</v>
      </c>
      <c r="D7987" s="38">
        <v>45632.88023148148</v>
      </c>
      <c r="E7987" s="36" t="s">
        <v>222</v>
      </c>
      <c r="F7987" s="37" t="str">
        <f t="array" ref="F7987">IFERROR(XLOOKUP(E7987,Operadores!A:A,Operadores!B:B))</f>
        <v>BOROSC</v>
      </c>
      <c r="G7987" s="36" t="s">
        <v>72</v>
      </c>
      <c r="H7987" s="39">
        <v>19.29</v>
      </c>
      <c r="I7987" s="40">
        <v>42.76</v>
      </c>
      <c r="J7987" s="41">
        <f t="shared" si="5"/>
        <v>824.8404</v>
      </c>
      <c r="K7987" s="37" t="str">
        <f t="array" ref="K7987">IFERROR(XLOOKUP(G7987,'Tipo de carga'!A:A,'Tipo de carga'!B:B))</f>
        <v>Autoabasto</v>
      </c>
      <c r="L7987" s="37">
        <f t="shared" si="2"/>
        <v>49</v>
      </c>
      <c r="M7987" s="37">
        <f t="shared" si="3"/>
        <v>6</v>
      </c>
      <c r="N7987" s="37">
        <f t="shared" si="4"/>
        <v>12</v>
      </c>
      <c r="O7987" s="37" t="str">
        <f t="array" ref="O7987">IFERROR(XLOOKUP(K7987,'Tipo de carga'!B:B,'Tipo de carga'!C:C))</f>
        <v>Diesel</v>
      </c>
    </row>
    <row r="7988">
      <c r="A7988" s="36">
        <v>1902.0</v>
      </c>
      <c r="B7988" s="37" t="str">
        <f t="array" ref="B7988">IFERROR(XLOOKUP(A7988,'Asignacion Dic'!A:A,'Asignacion Dic'!C:C))</f>
        <v>Pipas</v>
      </c>
      <c r="C7988" s="37" t="str">
        <f t="array" ref="C7988">IFERROR(XLOOKUP(A7988,'Asignacion Dic'!A:A,'Asignacion Dic'!B:B))</f>
        <v>EC-02</v>
      </c>
      <c r="D7988" s="38">
        <v>45632.87513888889</v>
      </c>
      <c r="E7988" s="36" t="s">
        <v>365</v>
      </c>
      <c r="F7988" s="37" t="str">
        <f t="array" ref="F7988">IFERROR(XLOOKUP(E7988,Operadores!A:A,Operadores!B:B))</f>
        <v>RUICRU</v>
      </c>
      <c r="G7988" s="36" t="s">
        <v>72</v>
      </c>
      <c r="H7988" s="39">
        <v>19.29</v>
      </c>
      <c r="I7988" s="40">
        <v>700.01</v>
      </c>
      <c r="J7988" s="41">
        <f t="shared" si="5"/>
        <v>13503.1929</v>
      </c>
      <c r="K7988" s="37" t="str">
        <f t="array" ref="K7988">IFERROR(XLOOKUP(G7988,'Tipo de carga'!A:A,'Tipo de carga'!B:B))</f>
        <v>Autoabasto</v>
      </c>
      <c r="L7988" s="37">
        <f t="shared" si="2"/>
        <v>49</v>
      </c>
      <c r="M7988" s="37">
        <f t="shared" si="3"/>
        <v>6</v>
      </c>
      <c r="N7988" s="37">
        <f t="shared" si="4"/>
        <v>12</v>
      </c>
      <c r="O7988" s="37" t="str">
        <f t="array" ref="O7988">IFERROR(XLOOKUP(K7988,'Tipo de carga'!B:B,'Tipo de carga'!C:C))</f>
        <v>Diesel</v>
      </c>
    </row>
    <row r="7989">
      <c r="A7989" s="36">
        <v>1863.0</v>
      </c>
      <c r="B7989" s="37" t="str">
        <f t="array" ref="B7989">IFERROR(XLOOKUP(A7989,'Asignacion Dic'!A:A,'Asignacion Dic'!C:C))</f>
        <v>Pilgrims Tepo</v>
      </c>
      <c r="C7989" s="37" t="str">
        <f t="array" ref="C7989">IFERROR(XLOOKUP(A7989,'Asignacion Dic'!A:A,'Asignacion Dic'!B:B))</f>
        <v>EC-02</v>
      </c>
      <c r="D7989" s="38">
        <v>45632.84693287037</v>
      </c>
      <c r="E7989" s="36" t="s">
        <v>324</v>
      </c>
      <c r="F7989" s="37" t="str">
        <f t="array" ref="F7989">IFERROR(XLOOKUP(E7989,Operadores!A:A,Operadores!B:B))</f>
        <v>MORDAN</v>
      </c>
      <c r="G7989" s="36" t="s">
        <v>72</v>
      </c>
      <c r="H7989" s="39">
        <v>19.29</v>
      </c>
      <c r="I7989" s="40">
        <v>77.32</v>
      </c>
      <c r="J7989" s="41">
        <f t="shared" si="5"/>
        <v>1491.5028</v>
      </c>
      <c r="K7989" s="37" t="str">
        <f t="array" ref="K7989">IFERROR(XLOOKUP(G7989,'Tipo de carga'!A:A,'Tipo de carga'!B:B))</f>
        <v>Autoabasto</v>
      </c>
      <c r="L7989" s="37">
        <f t="shared" si="2"/>
        <v>49</v>
      </c>
      <c r="M7989" s="37">
        <f t="shared" si="3"/>
        <v>6</v>
      </c>
      <c r="N7989" s="37">
        <f t="shared" si="4"/>
        <v>12</v>
      </c>
      <c r="O7989" s="37" t="str">
        <f t="array" ref="O7989">IFERROR(XLOOKUP(K7989,'Tipo de carga'!B:B,'Tipo de carga'!C:C))</f>
        <v>Diesel</v>
      </c>
    </row>
    <row r="7990">
      <c r="A7990" s="36">
        <v>1892.0</v>
      </c>
      <c r="B7990" s="37" t="str">
        <f t="array" ref="B7990">IFERROR(XLOOKUP(A7990,'Asignacion Dic'!A:A,'Asignacion Dic'!C:C))</f>
        <v>Full Liver</v>
      </c>
      <c r="C7990" s="37" t="str">
        <f t="array" ref="C7990">IFERROR(XLOOKUP(A7990,'Asignacion Dic'!A:A,'Asignacion Dic'!B:B))</f>
        <v>EC-01</v>
      </c>
      <c r="D7990" s="38">
        <v>45632.84475694445</v>
      </c>
      <c r="E7990" s="36" t="s">
        <v>151</v>
      </c>
      <c r="F7990" s="37" t="str">
        <f t="array" ref="F7990">IFERROR(XLOOKUP(E7990,Operadores!A:A,Operadores!B:B))</f>
        <v>CALVI</v>
      </c>
      <c r="G7990" s="36" t="s">
        <v>72</v>
      </c>
      <c r="H7990" s="39">
        <v>19.29</v>
      </c>
      <c r="I7990" s="40">
        <v>374.17</v>
      </c>
      <c r="J7990" s="41">
        <f t="shared" si="5"/>
        <v>7217.7393</v>
      </c>
      <c r="K7990" s="37" t="str">
        <f t="array" ref="K7990">IFERROR(XLOOKUP(G7990,'Tipo de carga'!A:A,'Tipo de carga'!B:B))</f>
        <v>Autoabasto</v>
      </c>
      <c r="L7990" s="37">
        <f t="shared" si="2"/>
        <v>49</v>
      </c>
      <c r="M7990" s="37">
        <f t="shared" si="3"/>
        <v>6</v>
      </c>
      <c r="N7990" s="37">
        <f t="shared" si="4"/>
        <v>12</v>
      </c>
      <c r="O7990" s="37" t="str">
        <f t="array" ref="O7990">IFERROR(XLOOKUP(K7990,'Tipo de carga'!B:B,'Tipo de carga'!C:C))</f>
        <v>Diesel</v>
      </c>
    </row>
    <row r="7991">
      <c r="A7991" s="36">
        <v>1757.0</v>
      </c>
      <c r="B7991" s="37" t="str">
        <f t="array" ref="B7991">IFERROR(XLOOKUP(A7991,'Asignacion Dic'!A:A,'Asignacion Dic'!C:C))</f>
        <v>Pilgrims Tepo</v>
      </c>
      <c r="C7991" s="37" t="str">
        <f t="array" ref="C7991">IFERROR(XLOOKUP(A7991,'Asignacion Dic'!A:A,'Asignacion Dic'!B:B))</f>
        <v>EC-02</v>
      </c>
      <c r="D7991" s="38">
        <v>45632.82979166666</v>
      </c>
      <c r="E7991" s="36" t="s">
        <v>377</v>
      </c>
      <c r="F7991" s="37" t="str">
        <f t="array" ref="F7991">IFERROR(XLOOKUP(E7991,Operadores!A:A,Operadores!B:B))</f>
        <v>MARMIG</v>
      </c>
      <c r="G7991" s="36" t="s">
        <v>72</v>
      </c>
      <c r="H7991" s="39">
        <v>19.29</v>
      </c>
      <c r="I7991" s="40">
        <v>75.71</v>
      </c>
      <c r="J7991" s="41">
        <f t="shared" si="5"/>
        <v>1460.4459</v>
      </c>
      <c r="K7991" s="37" t="str">
        <f t="array" ref="K7991">IFERROR(XLOOKUP(G7991,'Tipo de carga'!A:A,'Tipo de carga'!B:B))</f>
        <v>Autoabasto</v>
      </c>
      <c r="L7991" s="37">
        <f t="shared" si="2"/>
        <v>49</v>
      </c>
      <c r="M7991" s="37">
        <f t="shared" si="3"/>
        <v>6</v>
      </c>
      <c r="N7991" s="37">
        <f t="shared" si="4"/>
        <v>12</v>
      </c>
      <c r="O7991" s="37" t="str">
        <f t="array" ref="O7991">IFERROR(XLOOKUP(K7991,'Tipo de carga'!B:B,'Tipo de carga'!C:C))</f>
        <v>Diesel</v>
      </c>
    </row>
    <row r="7992">
      <c r="A7992" s="36">
        <v>1866.0</v>
      </c>
      <c r="B7992" s="37" t="str">
        <f t="array" ref="B7992">IFERROR(XLOOKUP(A7992,'Asignacion Dic'!A:A,'Asignacion Dic'!C:C))</f>
        <v>Pilgrims Tepo</v>
      </c>
      <c r="C7992" s="37" t="str">
        <f t="array" ref="C7992">IFERROR(XLOOKUP(A7992,'Asignacion Dic'!A:A,'Asignacion Dic'!B:B))</f>
        <v>EC-02</v>
      </c>
      <c r="D7992" s="38">
        <v>45632.82876157408</v>
      </c>
      <c r="E7992" s="36" t="s">
        <v>380</v>
      </c>
      <c r="F7992" s="37" t="str">
        <f t="array" ref="F7992">IFERROR(XLOOKUP(E7992,Operadores!A:A,Operadores!B:B))</f>
        <v>FRAMAU</v>
      </c>
      <c r="G7992" s="36" t="s">
        <v>72</v>
      </c>
      <c r="H7992" s="39">
        <v>19.29</v>
      </c>
      <c r="I7992" s="40">
        <v>70.06</v>
      </c>
      <c r="J7992" s="41">
        <f t="shared" si="5"/>
        <v>1351.4574</v>
      </c>
      <c r="K7992" s="37" t="str">
        <f t="array" ref="K7992">IFERROR(XLOOKUP(G7992,'Tipo de carga'!A:A,'Tipo de carga'!B:B))</f>
        <v>Autoabasto</v>
      </c>
      <c r="L7992" s="37">
        <f t="shared" si="2"/>
        <v>49</v>
      </c>
      <c r="M7992" s="37">
        <f t="shared" si="3"/>
        <v>6</v>
      </c>
      <c r="N7992" s="37">
        <f t="shared" si="4"/>
        <v>12</v>
      </c>
      <c r="O7992" s="37" t="str">
        <f t="array" ref="O7992">IFERROR(XLOOKUP(K7992,'Tipo de carga'!B:B,'Tipo de carga'!C:C))</f>
        <v>Diesel</v>
      </c>
    </row>
    <row r="7993">
      <c r="A7993" s="36">
        <v>1823.0</v>
      </c>
      <c r="B7993" s="37" t="str">
        <f t="array" ref="B7993">IFERROR(XLOOKUP(A7993,'Asignacion Dic'!A:A,'Asignacion Dic'!C:C))</f>
        <v>Liverpool Local</v>
      </c>
      <c r="C7993" s="37" t="str">
        <f t="array" ref="C7993">IFERROR(XLOOKUP(A7993,'Asignacion Dic'!A:A,'Asignacion Dic'!B:B))</f>
        <v>EC-01</v>
      </c>
      <c r="D7993" s="38">
        <v>45632.82438657407</v>
      </c>
      <c r="E7993" s="36" t="s">
        <v>343</v>
      </c>
      <c r="F7993" s="37" t="str">
        <f t="array" ref="F7993">IFERROR(XLOOKUP(E7993,Operadores!A:A,Operadores!B:B))</f>
        <v>MONCAR</v>
      </c>
      <c r="G7993" s="36" t="s">
        <v>72</v>
      </c>
      <c r="H7993" s="39">
        <v>19.29</v>
      </c>
      <c r="I7993" s="40">
        <v>825.22</v>
      </c>
      <c r="J7993" s="41">
        <f t="shared" si="5"/>
        <v>15918.4938</v>
      </c>
      <c r="K7993" s="37" t="str">
        <f t="array" ref="K7993">IFERROR(XLOOKUP(G7993,'Tipo de carga'!A:A,'Tipo de carga'!B:B))</f>
        <v>Autoabasto</v>
      </c>
      <c r="L7993" s="37">
        <f t="shared" si="2"/>
        <v>49</v>
      </c>
      <c r="M7993" s="37">
        <f t="shared" si="3"/>
        <v>6</v>
      </c>
      <c r="N7993" s="37">
        <f t="shared" si="4"/>
        <v>12</v>
      </c>
      <c r="O7993" s="37" t="str">
        <f t="array" ref="O7993">IFERROR(XLOOKUP(K7993,'Tipo de carga'!B:B,'Tipo de carga'!C:C))</f>
        <v>Diesel</v>
      </c>
    </row>
    <row r="7994">
      <c r="A7994" s="36">
        <v>1861.0</v>
      </c>
      <c r="B7994" s="37" t="str">
        <f t="array" ref="B7994">IFERROR(XLOOKUP(A7994,'Asignacion Dic'!A:A,'Asignacion Dic'!C:C))</f>
        <v>Pilgrims Tepo</v>
      </c>
      <c r="C7994" s="37" t="str">
        <f t="array" ref="C7994">IFERROR(XLOOKUP(A7994,'Asignacion Dic'!A:A,'Asignacion Dic'!B:B))</f>
        <v>EC-02</v>
      </c>
      <c r="D7994" s="38">
        <v>45632.81800925926</v>
      </c>
      <c r="E7994" s="36" t="s">
        <v>429</v>
      </c>
      <c r="F7994" s="37" t="str">
        <f t="array" ref="F7994">IFERROR(XLOOKUP(E7994,Operadores!A:A,Operadores!B:B))</f>
        <v>RODLEO</v>
      </c>
      <c r="G7994" s="36" t="s">
        <v>72</v>
      </c>
      <c r="H7994" s="39">
        <v>19.29</v>
      </c>
      <c r="I7994" s="40">
        <v>70.02</v>
      </c>
      <c r="J7994" s="41">
        <f t="shared" si="5"/>
        <v>1350.6858</v>
      </c>
      <c r="K7994" s="37" t="str">
        <f t="array" ref="K7994">IFERROR(XLOOKUP(G7994,'Tipo de carga'!A:A,'Tipo de carga'!B:B))</f>
        <v>Autoabasto</v>
      </c>
      <c r="L7994" s="37">
        <f t="shared" si="2"/>
        <v>49</v>
      </c>
      <c r="M7994" s="37">
        <f t="shared" si="3"/>
        <v>6</v>
      </c>
      <c r="N7994" s="37">
        <f t="shared" si="4"/>
        <v>12</v>
      </c>
      <c r="O7994" s="37" t="str">
        <f t="array" ref="O7994">IFERROR(XLOOKUP(K7994,'Tipo de carga'!B:B,'Tipo de carga'!C:C))</f>
        <v>Diesel</v>
      </c>
    </row>
    <row r="7995">
      <c r="A7995" s="36">
        <v>1992.0</v>
      </c>
      <c r="B7995" s="37" t="str">
        <f t="array" ref="B7995">IFERROR(XLOOKUP(A7995,'Asignacion Dic'!A:A,'Asignacion Dic'!C:C))</f>
        <v>MeLi Dedicado TD</v>
      </c>
      <c r="C7995" s="37" t="str">
        <f t="array" ref="C7995">IFERROR(XLOOKUP(A7995,'Asignacion Dic'!A:A,'Asignacion Dic'!B:B))</f>
        <v>EC-05</v>
      </c>
      <c r="D7995" s="38">
        <v>45632.76755787037</v>
      </c>
      <c r="E7995" s="36" t="s">
        <v>460</v>
      </c>
      <c r="F7995" s="37" t="str">
        <f t="array" ref="F7995">IFERROR(XLOOKUP(E7995,Operadores!A:A,Operadores!B:B))</f>
        <v>TORAN</v>
      </c>
      <c r="G7995" s="36" t="s">
        <v>72</v>
      </c>
      <c r="H7995" s="39">
        <v>19.29</v>
      </c>
      <c r="I7995" s="40">
        <v>318.17</v>
      </c>
      <c r="J7995" s="41">
        <f t="shared" si="5"/>
        <v>6137.4993</v>
      </c>
      <c r="K7995" s="37" t="str">
        <f t="array" ref="K7995">IFERROR(XLOOKUP(G7995,'Tipo de carga'!A:A,'Tipo de carga'!B:B))</f>
        <v>Autoabasto</v>
      </c>
      <c r="L7995" s="37">
        <f t="shared" si="2"/>
        <v>49</v>
      </c>
      <c r="M7995" s="37">
        <f t="shared" si="3"/>
        <v>6</v>
      </c>
      <c r="N7995" s="37">
        <f t="shared" si="4"/>
        <v>12</v>
      </c>
      <c r="O7995" s="37" t="str">
        <f t="array" ref="O7995">IFERROR(XLOOKUP(K7995,'Tipo de carga'!B:B,'Tipo de carga'!C:C))</f>
        <v>Diesel</v>
      </c>
    </row>
    <row r="7996">
      <c r="A7996" s="36">
        <v>2069.0</v>
      </c>
      <c r="B7996" s="37" t="str">
        <f t="array" ref="B7996">IFERROR(XLOOKUP(A7996,'Asignacion Dic'!A:A,'Asignacion Dic'!C:C))</f>
        <v>Peñafiel Tecamac</v>
      </c>
      <c r="C7996" s="37" t="str">
        <f t="array" ref="C7996">IFERROR(XLOOKUP(A7996,'Asignacion Dic'!A:A,'Asignacion Dic'!B:B))</f>
        <v>EC-02</v>
      </c>
      <c r="D7996" s="38">
        <v>45632.76605324074</v>
      </c>
      <c r="E7996" s="36" t="s">
        <v>428</v>
      </c>
      <c r="F7996" s="37" t="str">
        <f t="array" ref="F7996">IFERROR(XLOOKUP(E7996,Operadores!A:A,Operadores!B:B))</f>
        <v>MARADO</v>
      </c>
      <c r="G7996" s="36" t="s">
        <v>72</v>
      </c>
      <c r="H7996" s="39">
        <v>19.29</v>
      </c>
      <c r="I7996" s="40">
        <v>125.05</v>
      </c>
      <c r="J7996" s="41">
        <f t="shared" si="5"/>
        <v>2412.2145</v>
      </c>
      <c r="K7996" s="37" t="str">
        <f t="array" ref="K7996">IFERROR(XLOOKUP(G7996,'Tipo de carga'!A:A,'Tipo de carga'!B:B))</f>
        <v>Autoabasto</v>
      </c>
      <c r="L7996" s="37">
        <f t="shared" si="2"/>
        <v>49</v>
      </c>
      <c r="M7996" s="37">
        <f t="shared" si="3"/>
        <v>6</v>
      </c>
      <c r="N7996" s="37">
        <f t="shared" si="4"/>
        <v>12</v>
      </c>
      <c r="O7996" s="37" t="str">
        <f t="array" ref="O7996">IFERROR(XLOOKUP(K7996,'Tipo de carga'!B:B,'Tipo de carga'!C:C))</f>
        <v>Diesel</v>
      </c>
    </row>
    <row r="7997">
      <c r="A7997" s="36">
        <v>1767.0</v>
      </c>
      <c r="B7997" s="37" t="str">
        <f t="array" ref="B7997">IFERROR(XLOOKUP(A7997,'Asignacion Dic'!A:A,'Asignacion Dic'!C:C))</f>
        <v>Pilgrims Tepo</v>
      </c>
      <c r="C7997" s="37" t="str">
        <f t="array" ref="C7997">IFERROR(XLOOKUP(A7997,'Asignacion Dic'!A:A,'Asignacion Dic'!B:B))</f>
        <v>EC-02</v>
      </c>
      <c r="D7997" s="38">
        <v>45632.755219907405</v>
      </c>
      <c r="E7997" s="36" t="s">
        <v>477</v>
      </c>
      <c r="F7997" s="37" t="str">
        <f t="array" ref="F7997">IFERROR(XLOOKUP(E7997,Operadores!A:A,Operadores!B:B))</f>
        <v>GARJOS01</v>
      </c>
      <c r="G7997" s="36" t="s">
        <v>72</v>
      </c>
      <c r="H7997" s="39">
        <v>19.29</v>
      </c>
      <c r="I7997" s="40">
        <v>5.12</v>
      </c>
      <c r="J7997" s="41">
        <f t="shared" si="5"/>
        <v>98.7648</v>
      </c>
      <c r="K7997" s="37" t="str">
        <f t="array" ref="K7997">IFERROR(XLOOKUP(G7997,'Tipo de carga'!A:A,'Tipo de carga'!B:B))</f>
        <v>Autoabasto</v>
      </c>
      <c r="L7997" s="37">
        <f t="shared" si="2"/>
        <v>49</v>
      </c>
      <c r="M7997" s="37">
        <f t="shared" si="3"/>
        <v>6</v>
      </c>
      <c r="N7997" s="37">
        <f t="shared" si="4"/>
        <v>12</v>
      </c>
      <c r="O7997" s="37" t="str">
        <f t="array" ref="O7997">IFERROR(XLOOKUP(K7997,'Tipo de carga'!B:B,'Tipo de carga'!C:C))</f>
        <v>Diesel</v>
      </c>
    </row>
    <row r="7998">
      <c r="A7998" s="36">
        <v>1768.0</v>
      </c>
      <c r="B7998" s="37" t="str">
        <f t="array" ref="B7998">IFERROR(XLOOKUP(A7998,'Asignacion Dic'!A:A,'Asignacion Dic'!C:C))</f>
        <v>Pipas</v>
      </c>
      <c r="C7998" s="37" t="str">
        <f t="array" ref="C7998">IFERROR(XLOOKUP(A7998,'Asignacion Dic'!A:A,'Asignacion Dic'!B:B))</f>
        <v>EC-02</v>
      </c>
      <c r="D7998" s="38">
        <v>45632.75208333333</v>
      </c>
      <c r="E7998" s="36" t="s">
        <v>429</v>
      </c>
      <c r="F7998" s="37" t="str">
        <f t="array" ref="F7998">IFERROR(XLOOKUP(E7998,Operadores!A:A,Operadores!B:B))</f>
        <v>RODLEO</v>
      </c>
      <c r="G7998" s="36" t="s">
        <v>72</v>
      </c>
      <c r="H7998" s="39">
        <v>19.29</v>
      </c>
      <c r="I7998" s="40">
        <v>27.59</v>
      </c>
      <c r="J7998" s="41">
        <f t="shared" si="5"/>
        <v>532.2111</v>
      </c>
      <c r="K7998" s="37" t="str">
        <f t="array" ref="K7998">IFERROR(XLOOKUP(G7998,'Tipo de carga'!A:A,'Tipo de carga'!B:B))</f>
        <v>Autoabasto</v>
      </c>
      <c r="L7998" s="37">
        <f t="shared" si="2"/>
        <v>49</v>
      </c>
      <c r="M7998" s="37">
        <f t="shared" si="3"/>
        <v>6</v>
      </c>
      <c r="N7998" s="37">
        <f t="shared" si="4"/>
        <v>12</v>
      </c>
      <c r="O7998" s="37" t="str">
        <f t="array" ref="O7998">IFERROR(XLOOKUP(K7998,'Tipo de carga'!B:B,'Tipo de carga'!C:C))</f>
        <v>Diesel</v>
      </c>
    </row>
    <row r="7999">
      <c r="A7999" s="36">
        <v>1767.0</v>
      </c>
      <c r="B7999" s="37" t="str">
        <f t="array" ref="B7999">IFERROR(XLOOKUP(A7999,'Asignacion Dic'!A:A,'Asignacion Dic'!C:C))</f>
        <v>Pilgrims Tepo</v>
      </c>
      <c r="C7999" s="37" t="str">
        <f t="array" ref="C7999">IFERROR(XLOOKUP(A7999,'Asignacion Dic'!A:A,'Asignacion Dic'!B:B))</f>
        <v>EC-02</v>
      </c>
      <c r="D7999" s="38">
        <v>45632.752071759256</v>
      </c>
      <c r="E7999" s="36" t="s">
        <v>477</v>
      </c>
      <c r="F7999" s="37" t="str">
        <f t="array" ref="F7999">IFERROR(XLOOKUP(E7999,Operadores!A:A,Operadores!B:B))</f>
        <v>GARJOS01</v>
      </c>
      <c r="G7999" s="36" t="s">
        <v>72</v>
      </c>
      <c r="H7999" s="39">
        <v>19.29</v>
      </c>
      <c r="I7999" s="40">
        <v>235.29</v>
      </c>
      <c r="J7999" s="41">
        <f t="shared" si="5"/>
        <v>4538.7441</v>
      </c>
      <c r="K7999" s="37" t="str">
        <f t="array" ref="K7999">IFERROR(XLOOKUP(G7999,'Tipo de carga'!A:A,'Tipo de carga'!B:B))</f>
        <v>Autoabasto</v>
      </c>
      <c r="L7999" s="37">
        <f t="shared" si="2"/>
        <v>49</v>
      </c>
      <c r="M7999" s="37">
        <f t="shared" si="3"/>
        <v>6</v>
      </c>
      <c r="N7999" s="37">
        <f t="shared" si="4"/>
        <v>12</v>
      </c>
      <c r="O7999" s="37" t="str">
        <f t="array" ref="O7999">IFERROR(XLOOKUP(K7999,'Tipo de carga'!B:B,'Tipo de carga'!C:C))</f>
        <v>Diesel</v>
      </c>
    </row>
    <row r="8000">
      <c r="A8000" s="36">
        <v>1688.0</v>
      </c>
      <c r="B8000" s="37" t="str">
        <f t="array" ref="B8000">IFERROR(XLOOKUP(A8000,'Asignacion Dic'!A:A,'Asignacion Dic'!C:C))</f>
        <v>Pilgrims Tepo</v>
      </c>
      <c r="C8000" s="37" t="str">
        <f t="array" ref="C8000">IFERROR(XLOOKUP(A8000,'Asignacion Dic'!A:A,'Asignacion Dic'!B:B))</f>
        <v>EC-02</v>
      </c>
      <c r="D8000" s="38">
        <v>45632.74508101852</v>
      </c>
      <c r="E8000" s="36" t="s">
        <v>330</v>
      </c>
      <c r="F8000" s="37" t="str">
        <f t="array" ref="F8000">IFERROR(XLOOKUP(E8000,Operadores!A:A,Operadores!B:B))</f>
        <v>JIMJOR</v>
      </c>
      <c r="G8000" s="36" t="s">
        <v>72</v>
      </c>
      <c r="H8000" s="39">
        <v>19.29</v>
      </c>
      <c r="I8000" s="40">
        <v>72.66</v>
      </c>
      <c r="J8000" s="41">
        <f t="shared" si="5"/>
        <v>1401.6114</v>
      </c>
      <c r="K8000" s="37" t="str">
        <f t="array" ref="K8000">IFERROR(XLOOKUP(G8000,'Tipo de carga'!A:A,'Tipo de carga'!B:B))</f>
        <v>Autoabasto</v>
      </c>
      <c r="L8000" s="37">
        <f t="shared" si="2"/>
        <v>49</v>
      </c>
      <c r="M8000" s="37">
        <f t="shared" si="3"/>
        <v>6</v>
      </c>
      <c r="N8000" s="37">
        <f t="shared" si="4"/>
        <v>12</v>
      </c>
      <c r="O8000" s="37" t="str">
        <f t="array" ref="O8000">IFERROR(XLOOKUP(K8000,'Tipo de carga'!B:B,'Tipo de carga'!C:C))</f>
        <v>Diesel</v>
      </c>
    </row>
    <row r="8001">
      <c r="A8001" s="36">
        <v>1795.0</v>
      </c>
      <c r="B8001" s="37" t="str">
        <f t="array" ref="B8001">IFERROR(XLOOKUP(A8001,'Asignacion Dic'!A:A,'Asignacion Dic'!C:C))</f>
        <v>Pilgrims Tepo</v>
      </c>
      <c r="C8001" s="37" t="str">
        <f t="array" ref="C8001">IFERROR(XLOOKUP(A8001,'Asignacion Dic'!A:A,'Asignacion Dic'!B:B))</f>
        <v>EC-02</v>
      </c>
      <c r="D8001" s="38">
        <v>45632.74196759259</v>
      </c>
      <c r="E8001" s="36" t="s">
        <v>379</v>
      </c>
      <c r="F8001" s="37" t="str">
        <f t="array" ref="F8001">IFERROR(XLOOKUP(E8001,Operadores!A:A,Operadores!B:B))</f>
        <v>MEDAND</v>
      </c>
      <c r="G8001" s="36" t="s">
        <v>72</v>
      </c>
      <c r="H8001" s="39">
        <v>19.29</v>
      </c>
      <c r="I8001" s="40">
        <v>565.45</v>
      </c>
      <c r="J8001" s="41">
        <f t="shared" si="5"/>
        <v>10907.5305</v>
      </c>
      <c r="K8001" s="37" t="str">
        <f t="array" ref="K8001">IFERROR(XLOOKUP(G8001,'Tipo de carga'!A:A,'Tipo de carga'!B:B))</f>
        <v>Autoabasto</v>
      </c>
      <c r="L8001" s="37">
        <f t="shared" si="2"/>
        <v>49</v>
      </c>
      <c r="M8001" s="37">
        <f t="shared" si="3"/>
        <v>6</v>
      </c>
      <c r="N8001" s="37">
        <f t="shared" si="4"/>
        <v>12</v>
      </c>
      <c r="O8001" s="37" t="str">
        <f t="array" ref="O8001">IFERROR(XLOOKUP(K8001,'Tipo de carga'!B:B,'Tipo de carga'!C:C))</f>
        <v>Diesel</v>
      </c>
    </row>
    <row r="8002">
      <c r="A8002" s="36">
        <v>1982.0</v>
      </c>
      <c r="B8002" s="37" t="str">
        <f t="array" ref="B8002">IFERROR(XLOOKUP(A8002,'Asignacion Dic'!A:A,'Asignacion Dic'!C:C))</f>
        <v>MeLi asignado SD</v>
      </c>
      <c r="C8002" s="37" t="str">
        <f t="array" ref="C8002">IFERROR(XLOOKUP(A8002,'Asignacion Dic'!A:A,'Asignacion Dic'!B:B))</f>
        <v>EC-05</v>
      </c>
      <c r="D8002" s="38">
        <v>45632.736238425925</v>
      </c>
      <c r="E8002" s="36" t="s">
        <v>190</v>
      </c>
      <c r="F8002" s="37" t="str">
        <f t="array" ref="F8002">IFERROR(XLOOKUP(E8002,Operadores!A:A,Operadores!B:B))</f>
        <v>BUSJUA</v>
      </c>
      <c r="G8002" s="36" t="s">
        <v>72</v>
      </c>
      <c r="H8002" s="39">
        <v>19.29</v>
      </c>
      <c r="I8002" s="40">
        <v>803.05</v>
      </c>
      <c r="J8002" s="41">
        <f t="shared" si="5"/>
        <v>15490.8345</v>
      </c>
      <c r="K8002" s="37" t="str">
        <f t="array" ref="K8002">IFERROR(XLOOKUP(G8002,'Tipo de carga'!A:A,'Tipo de carga'!B:B))</f>
        <v>Autoabasto</v>
      </c>
      <c r="L8002" s="37">
        <f t="shared" si="2"/>
        <v>49</v>
      </c>
      <c r="M8002" s="37">
        <f t="shared" si="3"/>
        <v>6</v>
      </c>
      <c r="N8002" s="37">
        <f t="shared" si="4"/>
        <v>12</v>
      </c>
      <c r="O8002" s="37" t="str">
        <f t="array" ref="O8002">IFERROR(XLOOKUP(K8002,'Tipo de carga'!B:B,'Tipo de carga'!C:C))</f>
        <v>Diesel</v>
      </c>
    </row>
    <row r="8003">
      <c r="A8003" s="36">
        <v>1754.0</v>
      </c>
      <c r="B8003" s="37" t="str">
        <f t="array" ref="B8003">IFERROR(XLOOKUP(A8003,'Asignacion Dic'!A:A,'Asignacion Dic'!C:C))</f>
        <v>Pilgrims Tepo</v>
      </c>
      <c r="C8003" s="37" t="str">
        <f t="array" ref="C8003">IFERROR(XLOOKUP(A8003,'Asignacion Dic'!A:A,'Asignacion Dic'!B:B))</f>
        <v>EC-02</v>
      </c>
      <c r="D8003" s="38">
        <v>45632.72320601852</v>
      </c>
      <c r="E8003" s="36" t="s">
        <v>449</v>
      </c>
      <c r="F8003" s="37" t="str">
        <f t="array" ref="F8003">IFERROR(XLOOKUP(E8003,Operadores!A:A,Operadores!B:B))</f>
        <v>PATRAM</v>
      </c>
      <c r="G8003" s="36" t="s">
        <v>72</v>
      </c>
      <c r="H8003" s="39">
        <v>19.29</v>
      </c>
      <c r="I8003" s="40">
        <v>206.27</v>
      </c>
      <c r="J8003" s="41">
        <f t="shared" si="5"/>
        <v>3978.9483</v>
      </c>
      <c r="K8003" s="37" t="str">
        <f t="array" ref="K8003">IFERROR(XLOOKUP(G8003,'Tipo de carga'!A:A,'Tipo de carga'!B:B))</f>
        <v>Autoabasto</v>
      </c>
      <c r="L8003" s="37">
        <f t="shared" si="2"/>
        <v>49</v>
      </c>
      <c r="M8003" s="37">
        <f t="shared" si="3"/>
        <v>6</v>
      </c>
      <c r="N8003" s="37">
        <f t="shared" si="4"/>
        <v>12</v>
      </c>
      <c r="O8003" s="37" t="str">
        <f t="array" ref="O8003">IFERROR(XLOOKUP(K8003,'Tipo de carga'!B:B,'Tipo de carga'!C:C))</f>
        <v>Diesel</v>
      </c>
    </row>
    <row r="8004">
      <c r="A8004" s="36">
        <v>1777.0</v>
      </c>
      <c r="B8004" s="37" t="str">
        <f t="array" ref="B8004">IFERROR(XLOOKUP(A8004,'Asignacion Dic'!A:A,'Asignacion Dic'!C:C))</f>
        <v>Liverpool Local</v>
      </c>
      <c r="C8004" s="37" t="str">
        <f t="array" ref="C8004">IFERROR(XLOOKUP(A8004,'Asignacion Dic'!A:A,'Asignacion Dic'!B:B))</f>
        <v>EC-01</v>
      </c>
      <c r="D8004" s="38">
        <v>45632.71743055555</v>
      </c>
      <c r="E8004" s="36" t="s">
        <v>232</v>
      </c>
      <c r="F8004" s="37" t="str">
        <f t="array" ref="F8004">IFERROR(XLOOKUP(E8004,Operadores!A:A,Operadores!B:B))</f>
        <v>OVAQUI</v>
      </c>
      <c r="G8004" s="36" t="s">
        <v>72</v>
      </c>
      <c r="H8004" s="39">
        <v>19.29</v>
      </c>
      <c r="I8004" s="40">
        <v>860.13</v>
      </c>
      <c r="J8004" s="41">
        <f t="shared" si="5"/>
        <v>16591.9077</v>
      </c>
      <c r="K8004" s="37" t="str">
        <f t="array" ref="K8004">IFERROR(XLOOKUP(G8004,'Tipo de carga'!A:A,'Tipo de carga'!B:B))</f>
        <v>Autoabasto</v>
      </c>
      <c r="L8004" s="37">
        <f t="shared" si="2"/>
        <v>49</v>
      </c>
      <c r="M8004" s="37">
        <f t="shared" si="3"/>
        <v>6</v>
      </c>
      <c r="N8004" s="37">
        <f t="shared" si="4"/>
        <v>12</v>
      </c>
      <c r="O8004" s="37" t="str">
        <f t="array" ref="O8004">IFERROR(XLOOKUP(K8004,'Tipo de carga'!B:B,'Tipo de carga'!C:C))</f>
        <v>Diesel</v>
      </c>
    </row>
    <row r="8005">
      <c r="A8005" s="36">
        <v>2023.0</v>
      </c>
      <c r="B8005" s="37" t="str">
        <f t="array" ref="B8005">IFERROR(XLOOKUP(A8005,'Asignacion Dic'!A:A,'Asignacion Dic'!C:C))</f>
        <v>MeLi Asignado TD</v>
      </c>
      <c r="C8005" s="37" t="str">
        <f t="array" ref="C8005">IFERROR(XLOOKUP(A8005,'Asignacion Dic'!A:A,'Asignacion Dic'!B:B))</f>
        <v>EC-05</v>
      </c>
      <c r="D8005" s="38">
        <v>45632.70523148148</v>
      </c>
      <c r="E8005" s="36" t="s">
        <v>327</v>
      </c>
      <c r="F8005" s="37" t="str">
        <f t="array" ref="F8005">IFERROR(XLOOKUP(E8005,Operadores!A:A,Operadores!B:B))</f>
        <v>ESCSAU</v>
      </c>
      <c r="G8005" s="36" t="s">
        <v>72</v>
      </c>
      <c r="H8005" s="39">
        <v>19.29</v>
      </c>
      <c r="I8005" s="40">
        <v>625.73</v>
      </c>
      <c r="J8005" s="41">
        <f t="shared" si="5"/>
        <v>12070.3317</v>
      </c>
      <c r="K8005" s="37" t="str">
        <f t="array" ref="K8005">IFERROR(XLOOKUP(G8005,'Tipo de carga'!A:A,'Tipo de carga'!B:B))</f>
        <v>Autoabasto</v>
      </c>
      <c r="L8005" s="37">
        <f t="shared" si="2"/>
        <v>49</v>
      </c>
      <c r="M8005" s="37">
        <f t="shared" si="3"/>
        <v>6</v>
      </c>
      <c r="N8005" s="37">
        <f t="shared" si="4"/>
        <v>12</v>
      </c>
      <c r="O8005" s="37" t="str">
        <f t="array" ref="O8005">IFERROR(XLOOKUP(K8005,'Tipo de carga'!B:B,'Tipo de carga'!C:C))</f>
        <v>Diesel</v>
      </c>
    </row>
    <row r="8006">
      <c r="A8006" s="36">
        <v>1905.0</v>
      </c>
      <c r="B8006" s="37" t="str">
        <f t="array" ref="B8006">IFERROR(XLOOKUP(A8006,'Asignacion Dic'!A:A,'Asignacion Dic'!C:C))</f>
        <v>MeLi asignado SD</v>
      </c>
      <c r="C8006" s="37" t="str">
        <f t="array" ref="C8006">IFERROR(XLOOKUP(A8006,'Asignacion Dic'!A:A,'Asignacion Dic'!B:B))</f>
        <v>EC-05</v>
      </c>
      <c r="D8006" s="38">
        <v>45632.68822916667</v>
      </c>
      <c r="E8006" s="36" t="s">
        <v>367</v>
      </c>
      <c r="F8006" s="37" t="str">
        <f t="array" ref="F8006">IFERROR(XLOOKUP(E8006,Operadores!A:A,Operadores!B:B))</f>
        <v>ALTJOS</v>
      </c>
      <c r="G8006" s="36" t="s">
        <v>72</v>
      </c>
      <c r="H8006" s="39">
        <v>19.29</v>
      </c>
      <c r="I8006" s="40">
        <v>425.28</v>
      </c>
      <c r="J8006" s="41">
        <f t="shared" si="5"/>
        <v>8203.6512</v>
      </c>
      <c r="K8006" s="37" t="str">
        <f t="array" ref="K8006">IFERROR(XLOOKUP(G8006,'Tipo de carga'!A:A,'Tipo de carga'!B:B))</f>
        <v>Autoabasto</v>
      </c>
      <c r="L8006" s="37">
        <f t="shared" si="2"/>
        <v>49</v>
      </c>
      <c r="M8006" s="37">
        <f t="shared" si="3"/>
        <v>6</v>
      </c>
      <c r="N8006" s="37">
        <f t="shared" si="4"/>
        <v>12</v>
      </c>
      <c r="O8006" s="37" t="str">
        <f t="array" ref="O8006">IFERROR(XLOOKUP(K8006,'Tipo de carga'!B:B,'Tipo de carga'!C:C))</f>
        <v>Diesel</v>
      </c>
    </row>
    <row r="8007">
      <c r="A8007" s="36">
        <v>2016.0</v>
      </c>
      <c r="B8007" s="37" t="str">
        <f t="array" ref="B8007">IFERROR(XLOOKUP(A8007,'Asignacion Dic'!A:A,'Asignacion Dic'!C:C))</f>
        <v>MeLi Asignado TD</v>
      </c>
      <c r="C8007" s="37" t="str">
        <f t="array" ref="C8007">IFERROR(XLOOKUP(A8007,'Asignacion Dic'!A:A,'Asignacion Dic'!B:B))</f>
        <v>EC-05</v>
      </c>
      <c r="D8007" s="38">
        <v>45632.6603125</v>
      </c>
      <c r="E8007" s="36" t="s">
        <v>578</v>
      </c>
      <c r="F8007" s="37" t="str">
        <f t="array" ref="F8007">IFERROR(XLOOKUP(E8007,Operadores!A:A,Operadores!B:B))</f>
        <v>ASTLUI</v>
      </c>
      <c r="G8007" s="36" t="s">
        <v>72</v>
      </c>
      <c r="H8007" s="39">
        <v>19.29</v>
      </c>
      <c r="I8007" s="40">
        <v>539.71</v>
      </c>
      <c r="J8007" s="41">
        <f t="shared" si="5"/>
        <v>10411.0059</v>
      </c>
      <c r="K8007" s="37" t="str">
        <f t="array" ref="K8007">IFERROR(XLOOKUP(G8007,'Tipo de carga'!A:A,'Tipo de carga'!B:B))</f>
        <v>Autoabasto</v>
      </c>
      <c r="L8007" s="37">
        <f t="shared" si="2"/>
        <v>49</v>
      </c>
      <c r="M8007" s="37">
        <f t="shared" si="3"/>
        <v>6</v>
      </c>
      <c r="N8007" s="37">
        <f t="shared" si="4"/>
        <v>12</v>
      </c>
      <c r="O8007" s="37" t="str">
        <f t="array" ref="O8007">IFERROR(XLOOKUP(K8007,'Tipo de carga'!B:B,'Tipo de carga'!C:C))</f>
        <v>Diesel</v>
      </c>
    </row>
    <row r="8008">
      <c r="A8008" s="36">
        <v>2015.0</v>
      </c>
      <c r="B8008" s="37" t="str">
        <f t="array" ref="B8008">IFERROR(XLOOKUP(A8008,'Asignacion Dic'!A:A,'Asignacion Dic'!C:C))</f>
        <v>MeLi Asignado TD</v>
      </c>
      <c r="C8008" s="37" t="str">
        <f t="array" ref="C8008">IFERROR(XLOOKUP(A8008,'Asignacion Dic'!A:A,'Asignacion Dic'!B:B))</f>
        <v>EC-05</v>
      </c>
      <c r="D8008" s="38">
        <v>45632.59636574074</v>
      </c>
      <c r="E8008" s="36" t="s">
        <v>561</v>
      </c>
      <c r="F8008" s="37" t="str">
        <f t="array" ref="F8008">IFERROR(XLOOKUP(E8008,Operadores!A:A,Operadores!B:B))</f>
        <v>VILYON</v>
      </c>
      <c r="G8008" s="36" t="s">
        <v>72</v>
      </c>
      <c r="H8008" s="39">
        <v>19.29</v>
      </c>
      <c r="I8008" s="40">
        <v>314.32</v>
      </c>
      <c r="J8008" s="41">
        <f t="shared" si="5"/>
        <v>6063.2328</v>
      </c>
      <c r="K8008" s="37" t="str">
        <f t="array" ref="K8008">IFERROR(XLOOKUP(G8008,'Tipo de carga'!A:A,'Tipo de carga'!B:B))</f>
        <v>Autoabasto</v>
      </c>
      <c r="L8008" s="37">
        <f t="shared" si="2"/>
        <v>49</v>
      </c>
      <c r="M8008" s="37">
        <f t="shared" si="3"/>
        <v>6</v>
      </c>
      <c r="N8008" s="37">
        <f t="shared" si="4"/>
        <v>12</v>
      </c>
      <c r="O8008" s="37" t="str">
        <f t="array" ref="O8008">IFERROR(XLOOKUP(K8008,'Tipo de carga'!B:B,'Tipo de carga'!C:C))</f>
        <v>Diesel</v>
      </c>
    </row>
    <row r="8009">
      <c r="A8009" s="36">
        <v>1689.0</v>
      </c>
      <c r="B8009" s="37" t="str">
        <f t="array" ref="B8009">IFERROR(XLOOKUP(A8009,'Asignacion Dic'!A:A,'Asignacion Dic'!C:C))</f>
        <v>Pilgrims Tepo</v>
      </c>
      <c r="C8009" s="37" t="str">
        <f t="array" ref="C8009">IFERROR(XLOOKUP(A8009,'Asignacion Dic'!A:A,'Asignacion Dic'!B:B))</f>
        <v>EC-02</v>
      </c>
      <c r="D8009" s="38">
        <v>45632.591157407405</v>
      </c>
      <c r="E8009" s="36" t="s">
        <v>326</v>
      </c>
      <c r="F8009" s="37" t="str">
        <f t="array" ref="F8009">IFERROR(XLOOKUP(E8009,Operadores!A:A,Operadores!B:B))</f>
        <v>SANJOR</v>
      </c>
      <c r="G8009" s="36" t="s">
        <v>72</v>
      </c>
      <c r="H8009" s="39">
        <v>19.29</v>
      </c>
      <c r="I8009" s="40">
        <v>229.1</v>
      </c>
      <c r="J8009" s="41">
        <f t="shared" si="5"/>
        <v>4419.339</v>
      </c>
      <c r="K8009" s="37" t="str">
        <f t="array" ref="K8009">IFERROR(XLOOKUP(G8009,'Tipo de carga'!A:A,'Tipo de carga'!B:B))</f>
        <v>Autoabasto</v>
      </c>
      <c r="L8009" s="37">
        <f t="shared" si="2"/>
        <v>49</v>
      </c>
      <c r="M8009" s="37">
        <f t="shared" si="3"/>
        <v>6</v>
      </c>
      <c r="N8009" s="37">
        <f t="shared" si="4"/>
        <v>12</v>
      </c>
      <c r="O8009" s="37" t="str">
        <f t="array" ref="O8009">IFERROR(XLOOKUP(K8009,'Tipo de carga'!B:B,'Tipo de carga'!C:C))</f>
        <v>Diesel</v>
      </c>
    </row>
    <row r="8010">
      <c r="A8010" s="36">
        <v>1875.0</v>
      </c>
      <c r="B8010" s="37" t="str">
        <f t="array" ref="B8010">IFERROR(XLOOKUP(A8010,'Asignacion Dic'!A:A,'Asignacion Dic'!C:C))</f>
        <v>Circuitos</v>
      </c>
      <c r="C8010" s="37" t="str">
        <f t="array" ref="C8010">IFERROR(XLOOKUP(A8010,'Asignacion Dic'!A:A,'Asignacion Dic'!B:B))</f>
        <v>EC-03</v>
      </c>
      <c r="D8010" s="38">
        <v>45632.585439814815</v>
      </c>
      <c r="E8010" s="36" t="s">
        <v>201</v>
      </c>
      <c r="F8010" s="37" t="str">
        <f t="array" ref="F8010">IFERROR(XLOOKUP(E8010,Operadores!A:A,Operadores!B:B))</f>
        <v>CARJOR</v>
      </c>
      <c r="G8010" s="36" t="s">
        <v>72</v>
      </c>
      <c r="H8010" s="39">
        <v>19.29</v>
      </c>
      <c r="I8010" s="40">
        <v>300.06</v>
      </c>
      <c r="J8010" s="41">
        <f t="shared" si="5"/>
        <v>5788.1574</v>
      </c>
      <c r="K8010" s="37" t="str">
        <f t="array" ref="K8010">IFERROR(XLOOKUP(G8010,'Tipo de carga'!A:A,'Tipo de carga'!B:B))</f>
        <v>Autoabasto</v>
      </c>
      <c r="L8010" s="37">
        <f t="shared" si="2"/>
        <v>49</v>
      </c>
      <c r="M8010" s="37">
        <f t="shared" si="3"/>
        <v>6</v>
      </c>
      <c r="N8010" s="37">
        <f t="shared" si="4"/>
        <v>12</v>
      </c>
      <c r="O8010" s="37" t="str">
        <f t="array" ref="O8010">IFERROR(XLOOKUP(K8010,'Tipo de carga'!B:B,'Tipo de carga'!C:C))</f>
        <v>Diesel</v>
      </c>
    </row>
    <row r="8011">
      <c r="A8011" s="36">
        <v>1871.0</v>
      </c>
      <c r="B8011" s="37" t="str">
        <f t="array" ref="B8011">IFERROR(XLOOKUP(A8011,'Asignacion Dic'!A:A,'Asignacion Dic'!C:C))</f>
        <v>Circuitos</v>
      </c>
      <c r="C8011" s="37" t="str">
        <f t="array" ref="C8011">IFERROR(XLOOKUP(A8011,'Asignacion Dic'!A:A,'Asignacion Dic'!B:B))</f>
        <v>EC-03</v>
      </c>
      <c r="D8011" s="38">
        <v>45632.58289351852</v>
      </c>
      <c r="E8011" s="36" t="s">
        <v>197</v>
      </c>
      <c r="F8011" s="37" t="str">
        <f t="array" ref="F8011">IFERROR(XLOOKUP(E8011,Operadores!A:A,Operadores!B:B))</f>
        <v>REYALE</v>
      </c>
      <c r="G8011" s="36" t="s">
        <v>72</v>
      </c>
      <c r="H8011" s="39">
        <v>19.29</v>
      </c>
      <c r="I8011" s="40">
        <v>558.59</v>
      </c>
      <c r="J8011" s="41">
        <f t="shared" si="5"/>
        <v>10775.2011</v>
      </c>
      <c r="K8011" s="37" t="str">
        <f t="array" ref="K8011">IFERROR(XLOOKUP(G8011,'Tipo de carga'!A:A,'Tipo de carga'!B:B))</f>
        <v>Autoabasto</v>
      </c>
      <c r="L8011" s="37">
        <f t="shared" si="2"/>
        <v>49</v>
      </c>
      <c r="M8011" s="37">
        <f t="shared" si="3"/>
        <v>6</v>
      </c>
      <c r="N8011" s="37">
        <f t="shared" si="4"/>
        <v>12</v>
      </c>
      <c r="O8011" s="37" t="str">
        <f t="array" ref="O8011">IFERROR(XLOOKUP(K8011,'Tipo de carga'!B:B,'Tipo de carga'!C:C))</f>
        <v>Diesel</v>
      </c>
    </row>
    <row r="8012">
      <c r="A8012" s="36">
        <v>1945.0</v>
      </c>
      <c r="B8012" s="37" t="str">
        <f t="array" ref="B8012">IFERROR(XLOOKUP(A8012,'Asignacion Dic'!A:A,'Asignacion Dic'!C:C))</f>
        <v>MeLi asignado SD</v>
      </c>
      <c r="C8012" s="37" t="str">
        <f t="array" ref="C8012">IFERROR(XLOOKUP(A8012,'Asignacion Dic'!A:A,'Asignacion Dic'!B:B))</f>
        <v>EC-05</v>
      </c>
      <c r="D8012" s="38">
        <v>45632.57074074074</v>
      </c>
      <c r="E8012" s="36" t="s">
        <v>467</v>
      </c>
      <c r="F8012" s="37" t="str">
        <f t="array" ref="F8012">IFERROR(XLOOKUP(E8012,Operadores!A:A,Operadores!B:B))</f>
        <v>SILAL</v>
      </c>
      <c r="G8012" s="36" t="s">
        <v>72</v>
      </c>
      <c r="H8012" s="39">
        <v>19.29</v>
      </c>
      <c r="I8012" s="40">
        <v>311.31</v>
      </c>
      <c r="J8012" s="41">
        <f t="shared" si="5"/>
        <v>6005.1699</v>
      </c>
      <c r="K8012" s="37" t="str">
        <f t="array" ref="K8012">IFERROR(XLOOKUP(G8012,'Tipo de carga'!A:A,'Tipo de carga'!B:B))</f>
        <v>Autoabasto</v>
      </c>
      <c r="L8012" s="37">
        <f t="shared" si="2"/>
        <v>49</v>
      </c>
      <c r="M8012" s="37">
        <f t="shared" si="3"/>
        <v>6</v>
      </c>
      <c r="N8012" s="37">
        <f t="shared" si="4"/>
        <v>12</v>
      </c>
      <c r="O8012" s="37" t="str">
        <f t="array" ref="O8012">IFERROR(XLOOKUP(K8012,'Tipo de carga'!B:B,'Tipo de carga'!C:C))</f>
        <v>Diesel</v>
      </c>
    </row>
    <row r="8013">
      <c r="A8013" s="36">
        <v>1859.0</v>
      </c>
      <c r="B8013" s="37" t="str">
        <f t="array" ref="B8013">IFERROR(XLOOKUP(A8013,'Asignacion Dic'!A:A,'Asignacion Dic'!C:C))</f>
        <v>Circuitos</v>
      </c>
      <c r="C8013" s="37" t="str">
        <f t="array" ref="C8013">IFERROR(XLOOKUP(A8013,'Asignacion Dic'!A:A,'Asignacion Dic'!B:B))</f>
        <v>EC-03</v>
      </c>
      <c r="D8013" s="38">
        <v>45632.56047453704</v>
      </c>
      <c r="E8013" s="36" t="s">
        <v>238</v>
      </c>
      <c r="F8013" s="37" t="str">
        <f t="array" ref="F8013">IFERROR(XLOOKUP(E8013,Operadores!A:A,Operadores!B:B))</f>
        <v>JIMMI</v>
      </c>
      <c r="G8013" s="36" t="s">
        <v>72</v>
      </c>
      <c r="H8013" s="39">
        <v>19.29</v>
      </c>
      <c r="I8013" s="40">
        <v>257.29</v>
      </c>
      <c r="J8013" s="41">
        <f t="shared" si="5"/>
        <v>4963.1241</v>
      </c>
      <c r="K8013" s="37" t="str">
        <f t="array" ref="K8013">IFERROR(XLOOKUP(G8013,'Tipo de carga'!A:A,'Tipo de carga'!B:B))</f>
        <v>Autoabasto</v>
      </c>
      <c r="L8013" s="37">
        <f t="shared" si="2"/>
        <v>49</v>
      </c>
      <c r="M8013" s="37">
        <f t="shared" si="3"/>
        <v>6</v>
      </c>
      <c r="N8013" s="37">
        <f t="shared" si="4"/>
        <v>12</v>
      </c>
      <c r="O8013" s="37" t="str">
        <f t="array" ref="O8013">IFERROR(XLOOKUP(K8013,'Tipo de carga'!B:B,'Tipo de carga'!C:C))</f>
        <v>Diesel</v>
      </c>
    </row>
    <row r="8014">
      <c r="A8014" s="36">
        <v>1993.0</v>
      </c>
      <c r="B8014" s="37" t="str">
        <f t="array" ref="B8014">IFERROR(XLOOKUP(A8014,'Asignacion Dic'!A:A,'Asignacion Dic'!C:C))</f>
        <v>MeLi Dedicado TD</v>
      </c>
      <c r="C8014" s="37" t="str">
        <f t="array" ref="C8014">IFERROR(XLOOKUP(A8014,'Asignacion Dic'!A:A,'Asignacion Dic'!B:B))</f>
        <v>EC-05</v>
      </c>
      <c r="D8014" s="38">
        <v>45632.54675925926</v>
      </c>
      <c r="E8014" s="36" t="s">
        <v>389</v>
      </c>
      <c r="F8014" s="37" t="str">
        <f t="array" ref="F8014">IFERROR(XLOOKUP(E8014,Operadores!A:A,Operadores!B:B))</f>
        <v>CELJOS</v>
      </c>
      <c r="G8014" s="36" t="s">
        <v>72</v>
      </c>
      <c r="H8014" s="39">
        <v>19.29</v>
      </c>
      <c r="I8014" s="40">
        <v>531.73</v>
      </c>
      <c r="J8014" s="41">
        <f t="shared" si="5"/>
        <v>10257.0717</v>
      </c>
      <c r="K8014" s="37" t="str">
        <f t="array" ref="K8014">IFERROR(XLOOKUP(G8014,'Tipo de carga'!A:A,'Tipo de carga'!B:B))</f>
        <v>Autoabasto</v>
      </c>
      <c r="L8014" s="37">
        <f t="shared" si="2"/>
        <v>49</v>
      </c>
      <c r="M8014" s="37">
        <f t="shared" si="3"/>
        <v>6</v>
      </c>
      <c r="N8014" s="37">
        <f t="shared" si="4"/>
        <v>12</v>
      </c>
      <c r="O8014" s="37" t="str">
        <f t="array" ref="O8014">IFERROR(XLOOKUP(K8014,'Tipo de carga'!B:B,'Tipo de carga'!C:C))</f>
        <v>Diesel</v>
      </c>
    </row>
    <row r="8015">
      <c r="A8015" s="36">
        <v>2014.0</v>
      </c>
      <c r="B8015" s="37" t="str">
        <f t="array" ref="B8015">IFERROR(XLOOKUP(A8015,'Asignacion Dic'!A:A,'Asignacion Dic'!C:C))</f>
        <v>MeLi Asignado TD</v>
      </c>
      <c r="C8015" s="37" t="str">
        <f t="array" ref="C8015">IFERROR(XLOOKUP(A8015,'Asignacion Dic'!A:A,'Asignacion Dic'!B:B))</f>
        <v>EC-05</v>
      </c>
      <c r="D8015" s="38">
        <v>45632.53387731482</v>
      </c>
      <c r="E8015" s="36" t="s">
        <v>587</v>
      </c>
      <c r="F8015" s="37" t="str">
        <f t="array" ref="F8015">IFERROR(XLOOKUP(E8015,Operadores!A:A,Operadores!B:B))</f>
        <v>MEJJON</v>
      </c>
      <c r="G8015" s="36" t="s">
        <v>72</v>
      </c>
      <c r="H8015" s="39">
        <v>19.29</v>
      </c>
      <c r="I8015" s="40">
        <v>548.72</v>
      </c>
      <c r="J8015" s="41">
        <f t="shared" si="5"/>
        <v>10584.8088</v>
      </c>
      <c r="K8015" s="37" t="str">
        <f t="array" ref="K8015">IFERROR(XLOOKUP(G8015,'Tipo de carga'!A:A,'Tipo de carga'!B:B))</f>
        <v>Autoabasto</v>
      </c>
      <c r="L8015" s="37">
        <f t="shared" si="2"/>
        <v>49</v>
      </c>
      <c r="M8015" s="37">
        <f t="shared" si="3"/>
        <v>6</v>
      </c>
      <c r="N8015" s="37">
        <f t="shared" si="4"/>
        <v>12</v>
      </c>
      <c r="O8015" s="37" t="str">
        <f t="array" ref="O8015">IFERROR(XLOOKUP(K8015,'Tipo de carga'!B:B,'Tipo de carga'!C:C))</f>
        <v>Diesel</v>
      </c>
    </row>
    <row r="8016">
      <c r="A8016" s="36">
        <v>2040.0</v>
      </c>
      <c r="B8016" s="37" t="str">
        <f t="array" ref="B8016">IFERROR(XLOOKUP(A8016,'Asignacion Dic'!A:A,'Asignacion Dic'!C:C))</f>
        <v>Liverpool Local</v>
      </c>
      <c r="C8016" s="37" t="str">
        <f t="array" ref="C8016">IFERROR(XLOOKUP(A8016,'Asignacion Dic'!A:A,'Asignacion Dic'!B:B))</f>
        <v>EC-01</v>
      </c>
      <c r="D8016" s="38">
        <v>45632.519594907404</v>
      </c>
      <c r="E8016" s="36" t="s">
        <v>233</v>
      </c>
      <c r="F8016" s="37" t="str">
        <f t="array" ref="F8016">IFERROR(XLOOKUP(E8016,Operadores!A:A,Operadores!B:B))</f>
        <v>QUILA</v>
      </c>
      <c r="G8016" s="36" t="s">
        <v>72</v>
      </c>
      <c r="H8016" s="39">
        <v>19.29</v>
      </c>
      <c r="I8016" s="40">
        <v>509.13</v>
      </c>
      <c r="J8016" s="41">
        <f t="shared" si="5"/>
        <v>9821.1177</v>
      </c>
      <c r="K8016" s="37" t="str">
        <f t="array" ref="K8016">IFERROR(XLOOKUP(G8016,'Tipo de carga'!A:A,'Tipo de carga'!B:B))</f>
        <v>Autoabasto</v>
      </c>
      <c r="L8016" s="37">
        <f t="shared" si="2"/>
        <v>49</v>
      </c>
      <c r="M8016" s="37">
        <f t="shared" si="3"/>
        <v>6</v>
      </c>
      <c r="N8016" s="37">
        <f t="shared" si="4"/>
        <v>12</v>
      </c>
      <c r="O8016" s="37" t="str">
        <f t="array" ref="O8016">IFERROR(XLOOKUP(K8016,'Tipo de carga'!B:B,'Tipo de carga'!C:C))</f>
        <v>Diesel</v>
      </c>
    </row>
    <row r="8017">
      <c r="A8017" s="36">
        <v>1990.0</v>
      </c>
      <c r="B8017" s="37" t="str">
        <f t="array" ref="B8017">IFERROR(XLOOKUP(A8017,'Asignacion Dic'!A:A,'Asignacion Dic'!C:C))</f>
        <v>MeLi asignado SD</v>
      </c>
      <c r="C8017" s="37" t="str">
        <f t="array" ref="C8017">IFERROR(XLOOKUP(A8017,'Asignacion Dic'!A:A,'Asignacion Dic'!B:B))</f>
        <v>EC-05</v>
      </c>
      <c r="D8017" s="38">
        <v>45632.50791666667</v>
      </c>
      <c r="E8017" s="36" t="s">
        <v>168</v>
      </c>
      <c r="F8017" s="37" t="str">
        <f t="array" ref="F8017">IFERROR(XLOOKUP(E8017,Operadores!A:A,Operadores!B:B))</f>
        <v>GARLUI</v>
      </c>
      <c r="G8017" s="36" t="s">
        <v>72</v>
      </c>
      <c r="H8017" s="39">
        <v>19.29</v>
      </c>
      <c r="I8017" s="40">
        <v>103.54</v>
      </c>
      <c r="J8017" s="41">
        <f t="shared" si="5"/>
        <v>1997.2866</v>
      </c>
      <c r="K8017" s="37" t="str">
        <f t="array" ref="K8017">IFERROR(XLOOKUP(G8017,'Tipo de carga'!A:A,'Tipo de carga'!B:B))</f>
        <v>Autoabasto</v>
      </c>
      <c r="L8017" s="37">
        <f t="shared" si="2"/>
        <v>49</v>
      </c>
      <c r="M8017" s="37">
        <f t="shared" si="3"/>
        <v>6</v>
      </c>
      <c r="N8017" s="37">
        <f t="shared" si="4"/>
        <v>12</v>
      </c>
      <c r="O8017" s="37" t="str">
        <f t="array" ref="O8017">IFERROR(XLOOKUP(K8017,'Tipo de carga'!B:B,'Tipo de carga'!C:C))</f>
        <v>Diesel</v>
      </c>
    </row>
    <row r="8018">
      <c r="A8018" s="36">
        <v>1976.0</v>
      </c>
      <c r="B8018" s="37" t="str">
        <f t="array" ref="B8018">IFERROR(XLOOKUP(A8018,'Asignacion Dic'!A:A,'Asignacion Dic'!C:C))</f>
        <v>MeLi asignado SD</v>
      </c>
      <c r="C8018" s="37" t="str">
        <f t="array" ref="C8018">IFERROR(XLOOKUP(A8018,'Asignacion Dic'!A:A,'Asignacion Dic'!B:B))</f>
        <v>EC-05</v>
      </c>
      <c r="D8018" s="38">
        <v>45632.4921412037</v>
      </c>
      <c r="E8018" s="36" t="s">
        <v>178</v>
      </c>
      <c r="F8018" s="37" t="str">
        <f t="array" ref="F8018">IFERROR(XLOOKUP(E8018,Operadores!A:A,Operadores!B:B))</f>
        <v>BAUGEO</v>
      </c>
      <c r="G8018" s="36" t="s">
        <v>72</v>
      </c>
      <c r="H8018" s="39">
        <v>19.29</v>
      </c>
      <c r="I8018" s="40">
        <v>664.81</v>
      </c>
      <c r="J8018" s="41">
        <f t="shared" si="5"/>
        <v>12824.1849</v>
      </c>
      <c r="K8018" s="37" t="str">
        <f t="array" ref="K8018">IFERROR(XLOOKUP(G8018,'Tipo de carga'!A:A,'Tipo de carga'!B:B))</f>
        <v>Autoabasto</v>
      </c>
      <c r="L8018" s="37">
        <f t="shared" si="2"/>
        <v>49</v>
      </c>
      <c r="M8018" s="37">
        <f t="shared" si="3"/>
        <v>6</v>
      </c>
      <c r="N8018" s="37">
        <f t="shared" si="4"/>
        <v>12</v>
      </c>
      <c r="O8018" s="37" t="str">
        <f t="array" ref="O8018">IFERROR(XLOOKUP(K8018,'Tipo de carga'!B:B,'Tipo de carga'!C:C))</f>
        <v>Diesel</v>
      </c>
    </row>
    <row r="8019">
      <c r="A8019" s="36">
        <v>1759.0</v>
      </c>
      <c r="B8019" s="37" t="str">
        <f t="array" ref="B8019">IFERROR(XLOOKUP(A8019,'Asignacion Dic'!A:A,'Asignacion Dic'!C:C))</f>
        <v>Liverpool Local</v>
      </c>
      <c r="C8019" s="37" t="str">
        <f t="array" ref="C8019">IFERROR(XLOOKUP(A8019,'Asignacion Dic'!A:A,'Asignacion Dic'!B:B))</f>
        <v>EC-01</v>
      </c>
      <c r="D8019" s="38">
        <v>45632.47770833333</v>
      </c>
      <c r="E8019" s="36" t="s">
        <v>618</v>
      </c>
      <c r="F8019" s="37" t="str">
        <f t="array" ref="F8019">IFERROR(XLOOKUP(E8019,Operadores!A:A,Operadores!B:B))</f>
        <v>GORHUG</v>
      </c>
      <c r="G8019" s="36" t="s">
        <v>72</v>
      </c>
      <c r="H8019" s="39">
        <v>19.29</v>
      </c>
      <c r="I8019" s="40">
        <v>404.09</v>
      </c>
      <c r="J8019" s="41">
        <f t="shared" si="5"/>
        <v>7794.8961</v>
      </c>
      <c r="K8019" s="37" t="str">
        <f t="array" ref="K8019">IFERROR(XLOOKUP(G8019,'Tipo de carga'!A:A,'Tipo de carga'!B:B))</f>
        <v>Autoabasto</v>
      </c>
      <c r="L8019" s="37">
        <f t="shared" si="2"/>
        <v>49</v>
      </c>
      <c r="M8019" s="37">
        <f t="shared" si="3"/>
        <v>6</v>
      </c>
      <c r="N8019" s="37">
        <f t="shared" si="4"/>
        <v>12</v>
      </c>
      <c r="O8019" s="37" t="str">
        <f t="array" ref="O8019">IFERROR(XLOOKUP(K8019,'Tipo de carga'!B:B,'Tipo de carga'!C:C))</f>
        <v>Diesel</v>
      </c>
    </row>
    <row r="8020">
      <c r="A8020" s="36">
        <v>2017.0</v>
      </c>
      <c r="B8020" s="37" t="str">
        <f t="array" ref="B8020">IFERROR(XLOOKUP(A8020,'Asignacion Dic'!A:A,'Asignacion Dic'!C:C))</f>
        <v>MeLi Dedicado TD</v>
      </c>
      <c r="C8020" s="37" t="str">
        <f t="array" ref="C8020">IFERROR(XLOOKUP(A8020,'Asignacion Dic'!A:A,'Asignacion Dic'!B:B))</f>
        <v>EC-05</v>
      </c>
      <c r="D8020" s="38">
        <v>45632.43247685185</v>
      </c>
      <c r="E8020" s="36" t="s">
        <v>300</v>
      </c>
      <c r="F8020" s="37" t="str">
        <f t="array" ref="F8020">IFERROR(XLOOKUP(E8020,Operadores!A:A,Operadores!B:B))</f>
        <v>QUIULI</v>
      </c>
      <c r="G8020" s="36" t="s">
        <v>72</v>
      </c>
      <c r="H8020" s="39">
        <v>19.29</v>
      </c>
      <c r="I8020" s="40">
        <v>486.61</v>
      </c>
      <c r="J8020" s="41">
        <f t="shared" si="5"/>
        <v>9386.7069</v>
      </c>
      <c r="K8020" s="37" t="str">
        <f t="array" ref="K8020">IFERROR(XLOOKUP(G8020,'Tipo de carga'!A:A,'Tipo de carga'!B:B))</f>
        <v>Autoabasto</v>
      </c>
      <c r="L8020" s="37">
        <f t="shared" si="2"/>
        <v>49</v>
      </c>
      <c r="M8020" s="37">
        <f t="shared" si="3"/>
        <v>6</v>
      </c>
      <c r="N8020" s="37">
        <f t="shared" si="4"/>
        <v>12</v>
      </c>
      <c r="O8020" s="37" t="str">
        <f t="array" ref="O8020">IFERROR(XLOOKUP(K8020,'Tipo de carga'!B:B,'Tipo de carga'!C:C))</f>
        <v>Diesel</v>
      </c>
    </row>
    <row r="8021">
      <c r="A8021" s="36">
        <v>1952.0</v>
      </c>
      <c r="B8021" s="37" t="str">
        <f t="array" ref="B8021">IFERROR(XLOOKUP(A8021,'Asignacion Dic'!A:A,'Asignacion Dic'!C:C))</f>
        <v>MeLi asignado SD</v>
      </c>
      <c r="C8021" s="37" t="str">
        <f t="array" ref="C8021">IFERROR(XLOOKUP(A8021,'Asignacion Dic'!A:A,'Asignacion Dic'!B:B))</f>
        <v>EC-05</v>
      </c>
      <c r="D8021" s="38">
        <v>45632.42114583333</v>
      </c>
      <c r="E8021" s="36" t="s">
        <v>363</v>
      </c>
      <c r="F8021" s="37" t="str">
        <f t="array" ref="F8021">IFERROR(XLOOKUP(E8021,Operadores!A:A,Operadores!B:B))</f>
        <v>TREJUA</v>
      </c>
      <c r="G8021" s="36" t="s">
        <v>72</v>
      </c>
      <c r="H8021" s="39">
        <v>19.29</v>
      </c>
      <c r="I8021" s="40">
        <v>885.16</v>
      </c>
      <c r="J8021" s="41">
        <f t="shared" si="5"/>
        <v>17074.7364</v>
      </c>
      <c r="K8021" s="37" t="str">
        <f t="array" ref="K8021">IFERROR(XLOOKUP(G8021,'Tipo de carga'!A:A,'Tipo de carga'!B:B))</f>
        <v>Autoabasto</v>
      </c>
      <c r="L8021" s="37">
        <f t="shared" si="2"/>
        <v>49</v>
      </c>
      <c r="M8021" s="37">
        <f t="shared" si="3"/>
        <v>6</v>
      </c>
      <c r="N8021" s="37">
        <f t="shared" si="4"/>
        <v>12</v>
      </c>
      <c r="O8021" s="37" t="str">
        <f t="array" ref="O8021">IFERROR(XLOOKUP(K8021,'Tipo de carga'!B:B,'Tipo de carga'!C:C))</f>
        <v>Diesel</v>
      </c>
    </row>
    <row r="8022">
      <c r="A8022" s="36">
        <v>1986.0</v>
      </c>
      <c r="B8022" s="37" t="str">
        <f t="array" ref="B8022">IFERROR(XLOOKUP(A8022,'Asignacion Dic'!A:A,'Asignacion Dic'!C:C))</f>
        <v>MeLi asignado SD</v>
      </c>
      <c r="C8022" s="37" t="str">
        <f t="array" ref="C8022">IFERROR(XLOOKUP(A8022,'Asignacion Dic'!A:A,'Asignacion Dic'!B:B))</f>
        <v>EC-05</v>
      </c>
      <c r="D8022" s="38">
        <v>45632.39896990741</v>
      </c>
      <c r="E8022" s="36" t="s">
        <v>387</v>
      </c>
      <c r="F8022" s="37" t="str">
        <f t="array" ref="F8022">IFERROR(XLOOKUP(E8022,Operadores!A:A,Operadores!B:B))</f>
        <v>SOSMAR</v>
      </c>
      <c r="G8022" s="36" t="s">
        <v>72</v>
      </c>
      <c r="H8022" s="39">
        <v>19.29</v>
      </c>
      <c r="I8022" s="40">
        <v>963.38</v>
      </c>
      <c r="J8022" s="41">
        <f t="shared" si="5"/>
        <v>18583.6002</v>
      </c>
      <c r="K8022" s="37" t="str">
        <f t="array" ref="K8022">IFERROR(XLOOKUP(G8022,'Tipo de carga'!A:A,'Tipo de carga'!B:B))</f>
        <v>Autoabasto</v>
      </c>
      <c r="L8022" s="37">
        <f t="shared" si="2"/>
        <v>49</v>
      </c>
      <c r="M8022" s="37">
        <f t="shared" si="3"/>
        <v>6</v>
      </c>
      <c r="N8022" s="37">
        <f t="shared" si="4"/>
        <v>12</v>
      </c>
      <c r="O8022" s="37" t="str">
        <f t="array" ref="O8022">IFERROR(XLOOKUP(K8022,'Tipo de carga'!B:B,'Tipo de carga'!C:C))</f>
        <v>Diesel</v>
      </c>
    </row>
    <row r="8023">
      <c r="A8023" s="36">
        <v>2035.0</v>
      </c>
      <c r="B8023" s="37" t="str">
        <f t="array" ref="B8023">IFERROR(XLOOKUP(A8023,'Asignacion Dic'!A:A,'Asignacion Dic'!C:C))</f>
        <v>Liverpool Local</v>
      </c>
      <c r="C8023" s="37" t="str">
        <f t="array" ref="C8023">IFERROR(XLOOKUP(A8023,'Asignacion Dic'!A:A,'Asignacion Dic'!B:B))</f>
        <v>EC-01</v>
      </c>
      <c r="D8023" s="38">
        <v>45632.374756944446</v>
      </c>
      <c r="E8023" s="36" t="s">
        <v>604</v>
      </c>
      <c r="F8023" s="37" t="str">
        <f t="array" ref="F8023">IFERROR(XLOOKUP(E8023,Operadores!A:A,Operadores!B:B))</f>
        <v>VELJOR</v>
      </c>
      <c r="G8023" s="36" t="s">
        <v>72</v>
      </c>
      <c r="H8023" s="39">
        <v>19.29</v>
      </c>
      <c r="I8023" s="40">
        <v>757.36</v>
      </c>
      <c r="J8023" s="41">
        <f t="shared" si="5"/>
        <v>14609.4744</v>
      </c>
      <c r="K8023" s="37" t="str">
        <f t="array" ref="K8023">IFERROR(XLOOKUP(G8023,'Tipo de carga'!A:A,'Tipo de carga'!B:B))</f>
        <v>Autoabasto</v>
      </c>
      <c r="L8023" s="37">
        <f t="shared" si="2"/>
        <v>49</v>
      </c>
      <c r="M8023" s="37">
        <f t="shared" si="3"/>
        <v>6</v>
      </c>
      <c r="N8023" s="37">
        <f t="shared" si="4"/>
        <v>12</v>
      </c>
      <c r="O8023" s="37" t="str">
        <f t="array" ref="O8023">IFERROR(XLOOKUP(K8023,'Tipo de carga'!B:B,'Tipo de carga'!C:C))</f>
        <v>Diesel</v>
      </c>
    </row>
    <row r="8024">
      <c r="A8024" s="36">
        <v>1833.0</v>
      </c>
      <c r="B8024" s="37" t="str">
        <f t="array" ref="B8024">IFERROR(XLOOKUP(A8024,'Asignacion Dic'!A:A,'Asignacion Dic'!C:C))</f>
        <v>Liverpool Local</v>
      </c>
      <c r="C8024" s="37" t="str">
        <f t="array" ref="C8024">IFERROR(XLOOKUP(A8024,'Asignacion Dic'!A:A,'Asignacion Dic'!B:B))</f>
        <v>EC-01</v>
      </c>
      <c r="D8024" s="38">
        <v>45632.36084490741</v>
      </c>
      <c r="E8024" s="36" t="s">
        <v>174</v>
      </c>
      <c r="F8024" s="37" t="str">
        <f t="array" ref="F8024">IFERROR(XLOOKUP(E8024,Operadores!A:A,Operadores!B:B))</f>
        <v>SANROD</v>
      </c>
      <c r="G8024" s="36" t="s">
        <v>72</v>
      </c>
      <c r="H8024" s="39">
        <v>19.29</v>
      </c>
      <c r="I8024" s="40">
        <v>734.14</v>
      </c>
      <c r="J8024" s="41">
        <f t="shared" si="5"/>
        <v>14161.5606</v>
      </c>
      <c r="K8024" s="37" t="str">
        <f t="array" ref="K8024">IFERROR(XLOOKUP(G8024,'Tipo de carga'!A:A,'Tipo de carga'!B:B))</f>
        <v>Autoabasto</v>
      </c>
      <c r="L8024" s="37">
        <f t="shared" si="2"/>
        <v>49</v>
      </c>
      <c r="M8024" s="37">
        <f t="shared" si="3"/>
        <v>6</v>
      </c>
      <c r="N8024" s="37">
        <f t="shared" si="4"/>
        <v>12</v>
      </c>
      <c r="O8024" s="37" t="str">
        <f t="array" ref="O8024">IFERROR(XLOOKUP(K8024,'Tipo de carga'!B:B,'Tipo de carga'!C:C))</f>
        <v>Diesel</v>
      </c>
    </row>
    <row r="8025">
      <c r="A8025" s="36">
        <v>1946.0</v>
      </c>
      <c r="B8025" s="37" t="str">
        <f t="array" ref="B8025">IFERROR(XLOOKUP(A8025,'Asignacion Dic'!A:A,'Asignacion Dic'!C:C))</f>
        <v>MeLi asignado SD</v>
      </c>
      <c r="C8025" s="37" t="str">
        <f t="array" ref="C8025">IFERROR(XLOOKUP(A8025,'Asignacion Dic'!A:A,'Asignacion Dic'!B:B))</f>
        <v>EC-05</v>
      </c>
      <c r="D8025" s="38">
        <v>45632.33292824074</v>
      </c>
      <c r="E8025" s="36" t="s">
        <v>183</v>
      </c>
      <c r="F8025" s="37" t="str">
        <f t="array" ref="F8025">IFERROR(XLOOKUP(E8025,Operadores!A:A,Operadores!B:B))</f>
        <v>VARJUAX</v>
      </c>
      <c r="G8025" s="36" t="s">
        <v>72</v>
      </c>
      <c r="H8025" s="39">
        <v>19.29</v>
      </c>
      <c r="I8025" s="40">
        <v>540.12</v>
      </c>
      <c r="J8025" s="41">
        <f t="shared" si="5"/>
        <v>10418.9148</v>
      </c>
      <c r="K8025" s="37" t="str">
        <f t="array" ref="K8025">IFERROR(XLOOKUP(G8025,'Tipo de carga'!A:A,'Tipo de carga'!B:B))</f>
        <v>Autoabasto</v>
      </c>
      <c r="L8025" s="37">
        <f t="shared" si="2"/>
        <v>49</v>
      </c>
      <c r="M8025" s="37">
        <f t="shared" si="3"/>
        <v>6</v>
      </c>
      <c r="N8025" s="37">
        <f t="shared" si="4"/>
        <v>12</v>
      </c>
      <c r="O8025" s="37" t="str">
        <f t="array" ref="O8025">IFERROR(XLOOKUP(K8025,'Tipo de carga'!B:B,'Tipo de carga'!C:C))</f>
        <v>Diesel</v>
      </c>
    </row>
    <row r="8026">
      <c r="A8026" s="36">
        <v>1999.0</v>
      </c>
      <c r="B8026" s="37" t="str">
        <f t="array" ref="B8026">IFERROR(XLOOKUP(A8026,'Asignacion Dic'!A:A,'Asignacion Dic'!C:C))</f>
        <v>MeLi Dedicado Merida</v>
      </c>
      <c r="C8026" s="37" t="str">
        <f t="array" ref="C8026">IFERROR(XLOOKUP(A8026,'Asignacion Dic'!A:A,'Asignacion Dic'!B:B))</f>
        <v>EC-05</v>
      </c>
      <c r="D8026" s="38">
        <v>45632.31716435185</v>
      </c>
      <c r="E8026" s="36" t="s">
        <v>543</v>
      </c>
      <c r="F8026" s="37" t="str">
        <f t="array" ref="F8026">IFERROR(XLOOKUP(E8026,Operadores!A:A,Operadores!B:B))</f>
        <v>CAMJOS</v>
      </c>
      <c r="G8026" s="36" t="s">
        <v>72</v>
      </c>
      <c r="H8026" s="39">
        <v>19.29</v>
      </c>
      <c r="I8026" s="40">
        <v>336.28</v>
      </c>
      <c r="J8026" s="41">
        <f t="shared" si="5"/>
        <v>6486.8412</v>
      </c>
      <c r="K8026" s="37" t="str">
        <f t="array" ref="K8026">IFERROR(XLOOKUP(G8026,'Tipo de carga'!A:A,'Tipo de carga'!B:B))</f>
        <v>Autoabasto</v>
      </c>
      <c r="L8026" s="37">
        <f t="shared" si="2"/>
        <v>49</v>
      </c>
      <c r="M8026" s="37">
        <f t="shared" si="3"/>
        <v>6</v>
      </c>
      <c r="N8026" s="37">
        <f t="shared" si="4"/>
        <v>12</v>
      </c>
      <c r="O8026" s="37" t="str">
        <f t="array" ref="O8026">IFERROR(XLOOKUP(K8026,'Tipo de carga'!B:B,'Tipo de carga'!C:C))</f>
        <v>Diesel</v>
      </c>
    </row>
    <row r="8027">
      <c r="A8027" s="36">
        <v>309.0</v>
      </c>
      <c r="B8027" s="37" t="str">
        <f t="array" ref="B8027">IFERROR(XLOOKUP(A8027,'Asignacion Dic'!A:A,'Asignacion Dic'!C:C))</f>
        <v>Sayer Thorton</v>
      </c>
      <c r="C8027" s="37" t="str">
        <f t="array" ref="C8027">IFERROR(XLOOKUP(A8027,'Asignacion Dic'!A:A,'Asignacion Dic'!B:B))</f>
        <v>EC-04</v>
      </c>
      <c r="D8027" s="38">
        <v>45632.29420138889</v>
      </c>
      <c r="E8027" s="36" t="s">
        <v>264</v>
      </c>
      <c r="F8027" s="37" t="str">
        <f t="array" ref="F8027">IFERROR(XLOOKUP(E8027,Operadores!A:A,Operadores!B:B))</f>
        <v>REVELI</v>
      </c>
      <c r="G8027" s="36" t="s">
        <v>72</v>
      </c>
      <c r="H8027" s="39">
        <v>19.29</v>
      </c>
      <c r="I8027" s="40">
        <v>336.28</v>
      </c>
      <c r="J8027" s="41">
        <f t="shared" si="5"/>
        <v>6486.8412</v>
      </c>
      <c r="K8027" s="37" t="str">
        <f t="array" ref="K8027">IFERROR(XLOOKUP(G8027,'Tipo de carga'!A:A,'Tipo de carga'!B:B))</f>
        <v>Autoabasto</v>
      </c>
      <c r="L8027" s="37">
        <f t="shared" si="2"/>
        <v>49</v>
      </c>
      <c r="M8027" s="37">
        <f t="shared" si="3"/>
        <v>6</v>
      </c>
      <c r="N8027" s="37">
        <f t="shared" si="4"/>
        <v>12</v>
      </c>
      <c r="O8027" s="37" t="str">
        <f t="array" ref="O8027">IFERROR(XLOOKUP(K8027,'Tipo de carga'!B:B,'Tipo de carga'!C:C))</f>
        <v>Diesel</v>
      </c>
    </row>
    <row r="8028">
      <c r="A8028" s="36">
        <v>1974.0</v>
      </c>
      <c r="B8028" s="37" t="str">
        <f t="array" ref="B8028">IFERROR(XLOOKUP(A8028,'Asignacion Dic'!A:A,'Asignacion Dic'!C:C))</f>
        <v>MeLi asignado SD</v>
      </c>
      <c r="C8028" s="37" t="str">
        <f t="array" ref="C8028">IFERROR(XLOOKUP(A8028,'Asignacion Dic'!A:A,'Asignacion Dic'!B:B))</f>
        <v>EC-05</v>
      </c>
      <c r="D8028" s="38">
        <v>45632.272465277776</v>
      </c>
      <c r="E8028" s="36" t="s">
        <v>507</v>
      </c>
      <c r="F8028" s="37" t="str">
        <f t="array" ref="F8028">IFERROR(XLOOKUP(E8028,Operadores!A:A,Operadores!B:B))</f>
        <v>SOLBRI</v>
      </c>
      <c r="G8028" s="36" t="s">
        <v>72</v>
      </c>
      <c r="H8028" s="39">
        <v>19.29</v>
      </c>
      <c r="I8028" s="40">
        <v>670.17</v>
      </c>
      <c r="J8028" s="41">
        <f t="shared" si="5"/>
        <v>12927.5793</v>
      </c>
      <c r="K8028" s="37" t="str">
        <f t="array" ref="K8028">IFERROR(XLOOKUP(G8028,'Tipo de carga'!A:A,'Tipo de carga'!B:B))</f>
        <v>Autoabasto</v>
      </c>
      <c r="L8028" s="37">
        <f t="shared" si="2"/>
        <v>49</v>
      </c>
      <c r="M8028" s="37">
        <f t="shared" si="3"/>
        <v>6</v>
      </c>
      <c r="N8028" s="37">
        <f t="shared" si="4"/>
        <v>12</v>
      </c>
      <c r="O8028" s="37" t="str">
        <f t="array" ref="O8028">IFERROR(XLOOKUP(K8028,'Tipo de carga'!B:B,'Tipo de carga'!C:C))</f>
        <v>Diesel</v>
      </c>
    </row>
    <row r="8029">
      <c r="A8029" s="36">
        <v>2038.0</v>
      </c>
      <c r="B8029" s="37" t="str">
        <f t="array" ref="B8029">IFERROR(XLOOKUP(A8029,'Asignacion Dic'!A:A,'Asignacion Dic'!C:C))</f>
        <v>PISA Gdl</v>
      </c>
      <c r="C8029" s="37" t="str">
        <f t="array" ref="C8029">IFERROR(XLOOKUP(A8029,'Asignacion Dic'!A:A,'Asignacion Dic'!B:B))</f>
        <v>EC-06</v>
      </c>
      <c r="D8029" s="38">
        <v>45632.25038194445</v>
      </c>
      <c r="E8029" s="36" t="s">
        <v>175</v>
      </c>
      <c r="F8029" s="37" t="str">
        <f t="array" ref="F8029">IFERROR(XLOOKUP(E8029,Operadores!A:A,Operadores!B:B))</f>
        <v>PERRIC</v>
      </c>
      <c r="G8029" s="36" t="s">
        <v>72</v>
      </c>
      <c r="H8029" s="39">
        <v>19.29</v>
      </c>
      <c r="I8029" s="40">
        <v>446.34</v>
      </c>
      <c r="J8029" s="41">
        <f t="shared" si="5"/>
        <v>8609.8986</v>
      </c>
      <c r="K8029" s="37" t="str">
        <f t="array" ref="K8029">IFERROR(XLOOKUP(G8029,'Tipo de carga'!A:A,'Tipo de carga'!B:B))</f>
        <v>Autoabasto</v>
      </c>
      <c r="L8029" s="37">
        <f t="shared" si="2"/>
        <v>49</v>
      </c>
      <c r="M8029" s="37">
        <f t="shared" si="3"/>
        <v>6</v>
      </c>
      <c r="N8029" s="37">
        <f t="shared" si="4"/>
        <v>12</v>
      </c>
      <c r="O8029" s="37" t="str">
        <f t="array" ref="O8029">IFERROR(XLOOKUP(K8029,'Tipo de carga'!B:B,'Tipo de carga'!C:C))</f>
        <v>Diesel</v>
      </c>
    </row>
    <row r="8030">
      <c r="A8030" s="36">
        <v>1909.0</v>
      </c>
      <c r="B8030" s="37" t="str">
        <f t="array" ref="B8030">IFERROR(XLOOKUP(A8030,'Asignacion Dic'!A:A,'Asignacion Dic'!C:C))</f>
        <v>Circuitos</v>
      </c>
      <c r="C8030" s="37" t="str">
        <f t="array" ref="C8030">IFERROR(XLOOKUP(A8030,'Asignacion Dic'!A:A,'Asignacion Dic'!B:B))</f>
        <v>EC-03</v>
      </c>
      <c r="D8030" s="38">
        <v>45632.24818287037</v>
      </c>
      <c r="E8030" s="36" t="s">
        <v>617</v>
      </c>
      <c r="F8030" s="37" t="str">
        <f t="array" ref="F8030">IFERROR(XLOOKUP(E8030,Operadores!A:A,Operadores!B:B))</f>
        <v>CUAJOR</v>
      </c>
      <c r="G8030" s="36" t="s">
        <v>72</v>
      </c>
      <c r="H8030" s="39">
        <v>19.29</v>
      </c>
      <c r="I8030" s="40">
        <v>365.56</v>
      </c>
      <c r="J8030" s="41">
        <f t="shared" si="5"/>
        <v>7051.6524</v>
      </c>
      <c r="K8030" s="37" t="str">
        <f t="array" ref="K8030">IFERROR(XLOOKUP(G8030,'Tipo de carga'!A:A,'Tipo de carga'!B:B))</f>
        <v>Autoabasto</v>
      </c>
      <c r="L8030" s="37">
        <f t="shared" si="2"/>
        <v>49</v>
      </c>
      <c r="M8030" s="37">
        <f t="shared" si="3"/>
        <v>6</v>
      </c>
      <c r="N8030" s="37">
        <f t="shared" si="4"/>
        <v>12</v>
      </c>
      <c r="O8030" s="37" t="str">
        <f t="array" ref="O8030">IFERROR(XLOOKUP(K8030,'Tipo de carga'!B:B,'Tipo de carga'!C:C))</f>
        <v>Diesel</v>
      </c>
    </row>
    <row r="8031">
      <c r="A8031" s="36">
        <v>1802.0</v>
      </c>
      <c r="B8031" s="37" t="str">
        <f t="array" ref="B8031">IFERROR(XLOOKUP(A8031,'Asignacion Dic'!A:A,'Asignacion Dic'!C:C))</f>
        <v>Liverpool Local</v>
      </c>
      <c r="C8031" s="37" t="str">
        <f t="array" ref="C8031">IFERROR(XLOOKUP(A8031,'Asignacion Dic'!A:A,'Asignacion Dic'!B:B))</f>
        <v>EC-01</v>
      </c>
      <c r="D8031" s="38">
        <v>45632.23638888889</v>
      </c>
      <c r="E8031" s="36" t="s">
        <v>519</v>
      </c>
      <c r="F8031" s="37" t="str">
        <f t="array" ref="F8031">IFERROR(XLOOKUP(E8031,Operadores!A:A,Operadores!B:B))</f>
        <v>FLOERI</v>
      </c>
      <c r="G8031" s="36" t="s">
        <v>72</v>
      </c>
      <c r="H8031" s="39">
        <v>19.29</v>
      </c>
      <c r="I8031" s="40">
        <v>380.65</v>
      </c>
      <c r="J8031" s="41">
        <f t="shared" si="5"/>
        <v>7342.7385</v>
      </c>
      <c r="K8031" s="37" t="str">
        <f t="array" ref="K8031">IFERROR(XLOOKUP(G8031,'Tipo de carga'!A:A,'Tipo de carga'!B:B))</f>
        <v>Autoabasto</v>
      </c>
      <c r="L8031" s="37">
        <f t="shared" si="2"/>
        <v>49</v>
      </c>
      <c r="M8031" s="37">
        <f t="shared" si="3"/>
        <v>6</v>
      </c>
      <c r="N8031" s="37">
        <f t="shared" si="4"/>
        <v>12</v>
      </c>
      <c r="O8031" s="37" t="str">
        <f t="array" ref="O8031">IFERROR(XLOOKUP(K8031,'Tipo de carga'!B:B,'Tipo de carga'!C:C))</f>
        <v>Diesel</v>
      </c>
    </row>
    <row r="8032">
      <c r="A8032" s="36">
        <v>2042.0</v>
      </c>
      <c r="B8032" s="37" t="str">
        <f t="array" ref="B8032">IFERROR(XLOOKUP(A8032,'Asignacion Dic'!A:A,'Asignacion Dic'!C:C))</f>
        <v>Liverpool Local</v>
      </c>
      <c r="C8032" s="37" t="str">
        <f t="array" ref="C8032">IFERROR(XLOOKUP(A8032,'Asignacion Dic'!A:A,'Asignacion Dic'!B:B))</f>
        <v>EC-01</v>
      </c>
      <c r="D8032" s="38">
        <v>45632.219039351854</v>
      </c>
      <c r="E8032" s="36" t="s">
        <v>228</v>
      </c>
      <c r="F8032" s="37" t="str">
        <f t="array" ref="F8032">IFERROR(XLOOKUP(E8032,Operadores!A:A,Operadores!B:B))</f>
        <v>ESCALA</v>
      </c>
      <c r="G8032" s="36" t="s">
        <v>72</v>
      </c>
      <c r="H8032" s="39">
        <v>19.29</v>
      </c>
      <c r="I8032" s="40">
        <v>408.89</v>
      </c>
      <c r="J8032" s="41">
        <f t="shared" si="5"/>
        <v>7887.4881</v>
      </c>
      <c r="K8032" s="37" t="str">
        <f t="array" ref="K8032">IFERROR(XLOOKUP(G8032,'Tipo de carga'!A:A,'Tipo de carga'!B:B))</f>
        <v>Autoabasto</v>
      </c>
      <c r="L8032" s="37">
        <f t="shared" si="2"/>
        <v>49</v>
      </c>
      <c r="M8032" s="37">
        <f t="shared" si="3"/>
        <v>6</v>
      </c>
      <c r="N8032" s="37">
        <f t="shared" si="4"/>
        <v>12</v>
      </c>
      <c r="O8032" s="37" t="str">
        <f t="array" ref="O8032">IFERROR(XLOOKUP(K8032,'Tipo de carga'!B:B,'Tipo de carga'!C:C))</f>
        <v>Diesel</v>
      </c>
    </row>
    <row r="8033">
      <c r="A8033" s="36">
        <v>1979.0</v>
      </c>
      <c r="B8033" s="37" t="str">
        <f t="array" ref="B8033">IFERROR(XLOOKUP(A8033,'Asignacion Dic'!A:A,'Asignacion Dic'!C:C))</f>
        <v>MeLi asignado SD</v>
      </c>
      <c r="C8033" s="37" t="str">
        <f t="array" ref="C8033">IFERROR(XLOOKUP(A8033,'Asignacion Dic'!A:A,'Asignacion Dic'!B:B))</f>
        <v>EC-05</v>
      </c>
      <c r="D8033" s="38">
        <v>45632.16137731481</v>
      </c>
      <c r="E8033" s="36" t="s">
        <v>370</v>
      </c>
      <c r="F8033" s="37" t="str">
        <f t="array" ref="F8033">IFERROR(XLOOKUP(E8033,Operadores!A:A,Operadores!B:B))</f>
        <v>GALODI</v>
      </c>
      <c r="G8033" s="36" t="s">
        <v>72</v>
      </c>
      <c r="H8033" s="39">
        <v>19.29</v>
      </c>
      <c r="I8033" s="40">
        <v>507.0</v>
      </c>
      <c r="J8033" s="41">
        <f t="shared" si="5"/>
        <v>9780.03</v>
      </c>
      <c r="K8033" s="37" t="str">
        <f t="array" ref="K8033">IFERROR(XLOOKUP(G8033,'Tipo de carga'!A:A,'Tipo de carga'!B:B))</f>
        <v>Autoabasto</v>
      </c>
      <c r="L8033" s="37">
        <f t="shared" si="2"/>
        <v>49</v>
      </c>
      <c r="M8033" s="37">
        <f t="shared" si="3"/>
        <v>6</v>
      </c>
      <c r="N8033" s="37">
        <f t="shared" si="4"/>
        <v>12</v>
      </c>
      <c r="O8033" s="37" t="str">
        <f t="array" ref="O8033">IFERROR(XLOOKUP(K8033,'Tipo de carga'!B:B,'Tipo de carga'!C:C))</f>
        <v>Diesel</v>
      </c>
    </row>
    <row r="8034">
      <c r="A8034" s="36">
        <v>1984.0</v>
      </c>
      <c r="B8034" s="37" t="str">
        <f t="array" ref="B8034">IFERROR(XLOOKUP(A8034,'Asignacion Dic'!A:A,'Asignacion Dic'!C:C))</f>
        <v>MeLi asignado SD</v>
      </c>
      <c r="C8034" s="37" t="str">
        <f t="array" ref="C8034">IFERROR(XLOOKUP(A8034,'Asignacion Dic'!A:A,'Asignacion Dic'!B:B))</f>
        <v>EC-05</v>
      </c>
      <c r="D8034" s="38">
        <v>45632.147361111114</v>
      </c>
      <c r="E8034" s="36" t="s">
        <v>226</v>
      </c>
      <c r="F8034" s="37" t="str">
        <f t="array" ref="F8034">IFERROR(XLOOKUP(E8034,Operadores!A:A,Operadores!B:B))</f>
        <v>PERFID</v>
      </c>
      <c r="G8034" s="36" t="s">
        <v>72</v>
      </c>
      <c r="H8034" s="39">
        <v>19.29</v>
      </c>
      <c r="I8034" s="40">
        <v>322.27</v>
      </c>
      <c r="J8034" s="41">
        <f t="shared" si="5"/>
        <v>6216.5883</v>
      </c>
      <c r="K8034" s="37" t="str">
        <f t="array" ref="K8034">IFERROR(XLOOKUP(G8034,'Tipo de carga'!A:A,'Tipo de carga'!B:B))</f>
        <v>Autoabasto</v>
      </c>
      <c r="L8034" s="37">
        <f t="shared" si="2"/>
        <v>49</v>
      </c>
      <c r="M8034" s="37">
        <f t="shared" si="3"/>
        <v>6</v>
      </c>
      <c r="N8034" s="37">
        <f t="shared" si="4"/>
        <v>12</v>
      </c>
      <c r="O8034" s="37" t="str">
        <f t="array" ref="O8034">IFERROR(XLOOKUP(K8034,'Tipo de carga'!B:B,'Tipo de carga'!C:C))</f>
        <v>Diesel</v>
      </c>
    </row>
    <row r="8035">
      <c r="A8035" s="36">
        <v>1955.0</v>
      </c>
      <c r="B8035" s="37" t="str">
        <f t="array" ref="B8035">IFERROR(XLOOKUP(A8035,'Asignacion Dic'!A:A,'Asignacion Dic'!C:C))</f>
        <v>Circuitos</v>
      </c>
      <c r="C8035" s="37" t="str">
        <f t="array" ref="C8035">IFERROR(XLOOKUP(A8035,'Asignacion Dic'!A:A,'Asignacion Dic'!B:B))</f>
        <v>EC-03</v>
      </c>
      <c r="D8035" s="38">
        <v>45632.095347222225</v>
      </c>
      <c r="E8035" s="36" t="s">
        <v>205</v>
      </c>
      <c r="F8035" s="37" t="str">
        <f t="array" ref="F8035">IFERROR(XLOOKUP(E8035,Operadores!A:A,Operadores!B:B))</f>
        <v>MOZPEDX</v>
      </c>
      <c r="G8035" s="36" t="s">
        <v>72</v>
      </c>
      <c r="H8035" s="39">
        <v>19.29</v>
      </c>
      <c r="I8035" s="40">
        <v>200.15</v>
      </c>
      <c r="J8035" s="41">
        <f t="shared" si="5"/>
        <v>3860.8935</v>
      </c>
      <c r="K8035" s="37" t="str">
        <f t="array" ref="K8035">IFERROR(XLOOKUP(G8035,'Tipo de carga'!A:A,'Tipo de carga'!B:B))</f>
        <v>Autoabasto</v>
      </c>
      <c r="L8035" s="37">
        <f t="shared" si="2"/>
        <v>49</v>
      </c>
      <c r="M8035" s="37">
        <f t="shared" si="3"/>
        <v>6</v>
      </c>
      <c r="N8035" s="37">
        <f t="shared" si="4"/>
        <v>12</v>
      </c>
      <c r="O8035" s="37" t="str">
        <f t="array" ref="O8035">IFERROR(XLOOKUP(K8035,'Tipo de carga'!B:B,'Tipo de carga'!C:C))</f>
        <v>Diesel</v>
      </c>
    </row>
    <row r="8036">
      <c r="A8036" s="36">
        <v>2030.0</v>
      </c>
      <c r="B8036" s="37" t="str">
        <f t="array" ref="B8036">IFERROR(XLOOKUP(A8036,'Asignacion Dic'!A:A,'Asignacion Dic'!C:C))</f>
        <v>MeLi Dedicado TD</v>
      </c>
      <c r="C8036" s="37" t="str">
        <f t="array" ref="C8036">IFERROR(XLOOKUP(A8036,'Asignacion Dic'!A:A,'Asignacion Dic'!B:B))</f>
        <v>EC-05</v>
      </c>
      <c r="D8036" s="38">
        <v>45632.08519675926</v>
      </c>
      <c r="E8036" s="36" t="s">
        <v>368</v>
      </c>
      <c r="F8036" s="37" t="str">
        <f t="array" ref="F8036">IFERROR(XLOOKUP(E8036,Operadores!A:A,Operadores!B:B))</f>
        <v>GARMAR</v>
      </c>
      <c r="G8036" s="36" t="s">
        <v>72</v>
      </c>
      <c r="H8036" s="39">
        <v>19.29</v>
      </c>
      <c r="I8036" s="40">
        <v>521.51</v>
      </c>
      <c r="J8036" s="41">
        <f t="shared" si="5"/>
        <v>10059.9279</v>
      </c>
      <c r="K8036" s="37" t="str">
        <f t="array" ref="K8036">IFERROR(XLOOKUP(G8036,'Tipo de carga'!A:A,'Tipo de carga'!B:B))</f>
        <v>Autoabasto</v>
      </c>
      <c r="L8036" s="37">
        <f t="shared" si="2"/>
        <v>49</v>
      </c>
      <c r="M8036" s="37">
        <f t="shared" si="3"/>
        <v>6</v>
      </c>
      <c r="N8036" s="37">
        <f t="shared" si="4"/>
        <v>12</v>
      </c>
      <c r="O8036" s="37" t="str">
        <f t="array" ref="O8036">IFERROR(XLOOKUP(K8036,'Tipo de carga'!B:B,'Tipo de carga'!C:C))</f>
        <v>Diesel</v>
      </c>
    </row>
    <row r="8037">
      <c r="A8037" s="36">
        <v>1768.0</v>
      </c>
      <c r="B8037" s="37" t="str">
        <f t="array" ref="B8037">IFERROR(XLOOKUP(A8037,'Asignacion Dic'!A:A,'Asignacion Dic'!C:C))</f>
        <v>Pipas</v>
      </c>
      <c r="C8037" s="37" t="str">
        <f t="array" ref="C8037">IFERROR(XLOOKUP(A8037,'Asignacion Dic'!A:A,'Asignacion Dic'!B:B))</f>
        <v>EC-02</v>
      </c>
      <c r="D8037" s="38">
        <v>45632.082870370374</v>
      </c>
      <c r="E8037" s="36" t="s">
        <v>429</v>
      </c>
      <c r="F8037" s="37" t="str">
        <f t="array" ref="F8037">IFERROR(XLOOKUP(E8037,Operadores!A:A,Operadores!B:B))</f>
        <v>RODLEO</v>
      </c>
      <c r="G8037" s="36" t="s">
        <v>72</v>
      </c>
      <c r="H8037" s="39">
        <v>19.29</v>
      </c>
      <c r="I8037" s="40">
        <v>179.43</v>
      </c>
      <c r="J8037" s="41">
        <f t="shared" si="5"/>
        <v>3461.2047</v>
      </c>
      <c r="K8037" s="37" t="str">
        <f t="array" ref="K8037">IFERROR(XLOOKUP(G8037,'Tipo de carga'!A:A,'Tipo de carga'!B:B))</f>
        <v>Autoabasto</v>
      </c>
      <c r="L8037" s="37">
        <f t="shared" si="2"/>
        <v>49</v>
      </c>
      <c r="M8037" s="37">
        <f t="shared" si="3"/>
        <v>6</v>
      </c>
      <c r="N8037" s="37">
        <f t="shared" si="4"/>
        <v>12</v>
      </c>
      <c r="O8037" s="37" t="str">
        <f t="array" ref="O8037">IFERROR(XLOOKUP(K8037,'Tipo de carga'!B:B,'Tipo de carga'!C:C))</f>
        <v>Diesel</v>
      </c>
    </row>
    <row r="8038">
      <c r="A8038" s="36">
        <v>1981.0</v>
      </c>
      <c r="B8038" s="37" t="str">
        <f t="array" ref="B8038">IFERROR(XLOOKUP(A8038,'Asignacion Dic'!A:A,'Asignacion Dic'!C:C))</f>
        <v>MeLi asignado SD</v>
      </c>
      <c r="C8038" s="37" t="str">
        <f t="array" ref="C8038">IFERROR(XLOOKUP(A8038,'Asignacion Dic'!A:A,'Asignacion Dic'!B:B))</f>
        <v>EC-05</v>
      </c>
      <c r="D8038" s="38">
        <v>45632.06113425926</v>
      </c>
      <c r="E8038" s="36" t="s">
        <v>522</v>
      </c>
      <c r="F8038" s="37" t="str">
        <f t="array" ref="F8038">IFERROR(XLOOKUP(E8038,Operadores!A:A,Operadores!B:B))</f>
        <v>SORJUL</v>
      </c>
      <c r="G8038" s="36" t="s">
        <v>72</v>
      </c>
      <c r="H8038" s="39">
        <v>19.29</v>
      </c>
      <c r="I8038" s="40">
        <v>414.01</v>
      </c>
      <c r="J8038" s="41">
        <f t="shared" si="5"/>
        <v>7986.2529</v>
      </c>
      <c r="K8038" s="37" t="str">
        <f t="array" ref="K8038">IFERROR(XLOOKUP(G8038,'Tipo de carga'!A:A,'Tipo de carga'!B:B))</f>
        <v>Autoabasto</v>
      </c>
      <c r="L8038" s="37">
        <f t="shared" si="2"/>
        <v>49</v>
      </c>
      <c r="M8038" s="37">
        <f t="shared" si="3"/>
        <v>6</v>
      </c>
      <c r="N8038" s="37">
        <f t="shared" si="4"/>
        <v>12</v>
      </c>
      <c r="O8038" s="37" t="str">
        <f t="array" ref="O8038">IFERROR(XLOOKUP(K8038,'Tipo de carga'!B:B,'Tipo de carga'!C:C))</f>
        <v>Diesel</v>
      </c>
    </row>
    <row r="8039">
      <c r="A8039" s="36">
        <v>1961.0</v>
      </c>
      <c r="B8039" s="37" t="str">
        <f t="array" ref="B8039">IFERROR(XLOOKUP(A8039,'Asignacion Dic'!A:A,'Asignacion Dic'!C:C))</f>
        <v>MeLi asignado SD</v>
      </c>
      <c r="C8039" s="37" t="str">
        <f t="array" ref="C8039">IFERROR(XLOOKUP(A8039,'Asignacion Dic'!A:A,'Asignacion Dic'!B:B))</f>
        <v>EC-05</v>
      </c>
      <c r="D8039" s="38">
        <v>45632.03716435185</v>
      </c>
      <c r="E8039" s="36" t="s">
        <v>345</v>
      </c>
      <c r="F8039" s="37" t="str">
        <f t="array" ref="F8039">IFERROR(XLOOKUP(E8039,Operadores!A:A,Operadores!B:B))</f>
        <v>PARMI</v>
      </c>
      <c r="G8039" s="36" t="s">
        <v>72</v>
      </c>
      <c r="H8039" s="39">
        <v>19.29</v>
      </c>
      <c r="I8039" s="40">
        <v>113.0</v>
      </c>
      <c r="J8039" s="41">
        <f t="shared" si="5"/>
        <v>2179.77</v>
      </c>
      <c r="K8039" s="37" t="str">
        <f t="array" ref="K8039">IFERROR(XLOOKUP(G8039,'Tipo de carga'!A:A,'Tipo de carga'!B:B))</f>
        <v>Autoabasto</v>
      </c>
      <c r="L8039" s="37">
        <f t="shared" si="2"/>
        <v>49</v>
      </c>
      <c r="M8039" s="37">
        <f t="shared" si="3"/>
        <v>6</v>
      </c>
      <c r="N8039" s="37">
        <f t="shared" si="4"/>
        <v>12</v>
      </c>
      <c r="O8039" s="37" t="str">
        <f t="array" ref="O8039">IFERROR(XLOOKUP(K8039,'Tipo de carga'!B:B,'Tipo de carga'!C:C))</f>
        <v>Diesel</v>
      </c>
    </row>
    <row r="8040">
      <c r="A8040" s="36">
        <v>1965.0</v>
      </c>
      <c r="B8040" s="37" t="str">
        <f t="array" ref="B8040">IFERROR(XLOOKUP(A8040,'Asignacion Dic'!A:A,'Asignacion Dic'!C:C))</f>
        <v>Circuitos</v>
      </c>
      <c r="C8040" s="37" t="str">
        <f t="array" ref="C8040">IFERROR(XLOOKUP(A8040,'Asignacion Dic'!A:A,'Asignacion Dic'!B:B))</f>
        <v>EC-03</v>
      </c>
      <c r="D8040" s="38">
        <v>45632.02303240741</v>
      </c>
      <c r="E8040" s="36" t="s">
        <v>181</v>
      </c>
      <c r="F8040" s="37" t="str">
        <f t="array" ref="F8040">IFERROR(XLOOKUP(E8040,Operadores!A:A,Operadores!B:B))</f>
        <v>BREISR</v>
      </c>
      <c r="G8040" s="36" t="s">
        <v>72</v>
      </c>
      <c r="H8040" s="39">
        <v>19.29</v>
      </c>
      <c r="I8040" s="40">
        <v>727.07</v>
      </c>
      <c r="J8040" s="41">
        <f t="shared" si="5"/>
        <v>14025.1803</v>
      </c>
      <c r="K8040" s="37" t="str">
        <f t="array" ref="K8040">IFERROR(XLOOKUP(G8040,'Tipo de carga'!A:A,'Tipo de carga'!B:B))</f>
        <v>Autoabasto</v>
      </c>
      <c r="L8040" s="37">
        <f t="shared" si="2"/>
        <v>49</v>
      </c>
      <c r="M8040" s="37">
        <f t="shared" si="3"/>
        <v>6</v>
      </c>
      <c r="N8040" s="37">
        <f t="shared" si="4"/>
        <v>12</v>
      </c>
      <c r="O8040" s="37" t="str">
        <f t="array" ref="O8040">IFERROR(XLOOKUP(K8040,'Tipo de carga'!B:B,'Tipo de carga'!C:C))</f>
        <v>Diesel</v>
      </c>
    </row>
    <row r="8041">
      <c r="A8041" s="36">
        <v>1938.0</v>
      </c>
      <c r="B8041" s="37" t="str">
        <f t="array" ref="B8041">IFERROR(XLOOKUP(A8041,'Asignacion Dic'!A:A,'Asignacion Dic'!C:C))</f>
        <v>Sayer Sencillo</v>
      </c>
      <c r="C8041" s="37" t="str">
        <f t="array" ref="C8041">IFERROR(XLOOKUP(A8041,'Asignacion Dic'!A:A,'Asignacion Dic'!B:B))</f>
        <v>EC-04</v>
      </c>
      <c r="D8041" s="38">
        <v>45632.99528935185</v>
      </c>
      <c r="E8041" s="36" t="s">
        <v>38</v>
      </c>
      <c r="F8041" s="37" t="str">
        <f t="array" ref="F8041">IFERROR(XLOOKUP(E8041,Operadores!A:A,Operadores!B:B))</f>
        <v>SOSCA01</v>
      </c>
      <c r="G8041" s="36" t="s">
        <v>19</v>
      </c>
      <c r="H8041" s="39">
        <v>20.303774</v>
      </c>
      <c r="I8041" s="40">
        <v>245.74</v>
      </c>
      <c r="J8041" s="41">
        <f t="shared" si="5"/>
        <v>4989.449423</v>
      </c>
      <c r="K8041" s="37" t="str">
        <f t="array" ref="K8041">IFERROR(XLOOKUP(G8041,'Tipo de carga'!A:A,'Tipo de carga'!B:B))</f>
        <v>Autoabasto</v>
      </c>
      <c r="L8041" s="37">
        <f t="shared" si="2"/>
        <v>49</v>
      </c>
      <c r="M8041" s="37">
        <f t="shared" si="3"/>
        <v>6</v>
      </c>
      <c r="N8041" s="37">
        <f t="shared" si="4"/>
        <v>12</v>
      </c>
      <c r="O8041" s="37" t="str">
        <f t="array" ref="O8041">IFERROR(XLOOKUP(K8041,'Tipo de carga'!B:B,'Tipo de carga'!C:C))</f>
        <v>Diesel</v>
      </c>
    </row>
    <row r="8042">
      <c r="A8042" s="36">
        <v>1799.0</v>
      </c>
      <c r="B8042" s="37" t="str">
        <f t="array" ref="B8042">IFERROR(XLOOKUP(A8042,'Asignacion Dic'!A:A,'Asignacion Dic'!C:C))</f>
        <v>Sayer Full</v>
      </c>
      <c r="C8042" s="37" t="str">
        <f t="array" ref="C8042">IFERROR(XLOOKUP(A8042,'Asignacion Dic'!A:A,'Asignacion Dic'!B:B))</f>
        <v>EC-04</v>
      </c>
      <c r="D8042" s="38">
        <v>45632.948125</v>
      </c>
      <c r="E8042" s="36" t="s">
        <v>309</v>
      </c>
      <c r="F8042" s="37" t="str">
        <f t="array" ref="F8042">IFERROR(XLOOKUP(E8042,Operadores!A:A,Operadores!B:B))</f>
        <v>FERFRA</v>
      </c>
      <c r="G8042" s="36" t="s">
        <v>19</v>
      </c>
      <c r="H8042" s="39">
        <v>20.303774</v>
      </c>
      <c r="I8042" s="40">
        <v>532.01</v>
      </c>
      <c r="J8042" s="41">
        <f t="shared" si="5"/>
        <v>10801.81081</v>
      </c>
      <c r="K8042" s="37" t="str">
        <f t="array" ref="K8042">IFERROR(XLOOKUP(G8042,'Tipo de carga'!A:A,'Tipo de carga'!B:B))</f>
        <v>Autoabasto</v>
      </c>
      <c r="L8042" s="37">
        <f t="shared" si="2"/>
        <v>49</v>
      </c>
      <c r="M8042" s="37">
        <f t="shared" si="3"/>
        <v>6</v>
      </c>
      <c r="N8042" s="37">
        <f t="shared" si="4"/>
        <v>12</v>
      </c>
      <c r="O8042" s="37" t="str">
        <f t="array" ref="O8042">IFERROR(XLOOKUP(K8042,'Tipo de carga'!B:B,'Tipo de carga'!C:C))</f>
        <v>Diesel</v>
      </c>
    </row>
    <row r="8043">
      <c r="A8043" s="36">
        <v>1822.0</v>
      </c>
      <c r="B8043" s="37" t="str">
        <f t="array" ref="B8043">IFERROR(XLOOKUP(A8043,'Asignacion Dic'!A:A,'Asignacion Dic'!C:C))</f>
        <v>Sayer Vuelteros</v>
      </c>
      <c r="C8043" s="37" t="str">
        <f t="array" ref="C8043">IFERROR(XLOOKUP(A8043,'Asignacion Dic'!A:A,'Asignacion Dic'!B:B))</f>
        <v>EC-04</v>
      </c>
      <c r="D8043" s="38">
        <v>45632.78351851852</v>
      </c>
      <c r="E8043" s="36" t="s">
        <v>78</v>
      </c>
      <c r="F8043" s="37" t="str">
        <f t="array" ref="F8043">IFERROR(XLOOKUP(E8043,Operadores!A:A,Operadores!B:B))</f>
        <v>OLVJES</v>
      </c>
      <c r="G8043" s="36" t="s">
        <v>19</v>
      </c>
      <c r="H8043" s="39">
        <v>20.303774</v>
      </c>
      <c r="I8043" s="40">
        <v>787.55</v>
      </c>
      <c r="J8043" s="41">
        <f t="shared" si="5"/>
        <v>15990.23721</v>
      </c>
      <c r="K8043" s="37" t="str">
        <f t="array" ref="K8043">IFERROR(XLOOKUP(G8043,'Tipo de carga'!A:A,'Tipo de carga'!B:B))</f>
        <v>Autoabasto</v>
      </c>
      <c r="L8043" s="37">
        <f t="shared" si="2"/>
        <v>49</v>
      </c>
      <c r="M8043" s="37">
        <f t="shared" si="3"/>
        <v>6</v>
      </c>
      <c r="N8043" s="37">
        <f t="shared" si="4"/>
        <v>12</v>
      </c>
      <c r="O8043" s="37" t="str">
        <f t="array" ref="O8043">IFERROR(XLOOKUP(K8043,'Tipo de carga'!B:B,'Tipo de carga'!C:C))</f>
        <v>Diesel</v>
      </c>
    </row>
    <row r="8044">
      <c r="A8044" s="36">
        <v>1800.0</v>
      </c>
      <c r="B8044" s="37" t="str">
        <f t="array" ref="B8044">IFERROR(XLOOKUP(A8044,'Asignacion Dic'!A:A,'Asignacion Dic'!C:C))</f>
        <v>Sayer Full</v>
      </c>
      <c r="C8044" s="37" t="str">
        <f t="array" ref="C8044">IFERROR(XLOOKUP(A8044,'Asignacion Dic'!A:A,'Asignacion Dic'!B:B))</f>
        <v>EC-04</v>
      </c>
      <c r="D8044" s="38">
        <v>45632.701145833336</v>
      </c>
      <c r="E8044" s="36" t="s">
        <v>73</v>
      </c>
      <c r="F8044" s="37" t="str">
        <f t="array" ref="F8044">IFERROR(XLOOKUP(E8044,Operadores!A:A,Operadores!B:B))</f>
        <v>PERJU03</v>
      </c>
      <c r="G8044" s="36" t="s">
        <v>19</v>
      </c>
      <c r="H8044" s="39">
        <v>20.303774</v>
      </c>
      <c r="I8044" s="40">
        <v>215.52</v>
      </c>
      <c r="J8044" s="41">
        <f t="shared" si="5"/>
        <v>4375.869372</v>
      </c>
      <c r="K8044" s="37" t="str">
        <f t="array" ref="K8044">IFERROR(XLOOKUP(G8044,'Tipo de carga'!A:A,'Tipo de carga'!B:B))</f>
        <v>Autoabasto</v>
      </c>
      <c r="L8044" s="37">
        <f t="shared" si="2"/>
        <v>49</v>
      </c>
      <c r="M8044" s="37">
        <f t="shared" si="3"/>
        <v>6</v>
      </c>
      <c r="N8044" s="37">
        <f t="shared" si="4"/>
        <v>12</v>
      </c>
      <c r="O8044" s="37" t="str">
        <f t="array" ref="O8044">IFERROR(XLOOKUP(K8044,'Tipo de carga'!B:B,'Tipo de carga'!C:C))</f>
        <v>Diesel</v>
      </c>
    </row>
    <row r="8045">
      <c r="A8045" s="36">
        <v>1834.0</v>
      </c>
      <c r="B8045" s="37" t="str">
        <f t="array" ref="B8045">IFERROR(XLOOKUP(A8045,'Asignacion Dic'!A:A,'Asignacion Dic'!C:C))</f>
        <v>Sayer Full</v>
      </c>
      <c r="C8045" s="37" t="str">
        <f t="array" ref="C8045">IFERROR(XLOOKUP(A8045,'Asignacion Dic'!A:A,'Asignacion Dic'!B:B))</f>
        <v>EC-04</v>
      </c>
      <c r="D8045" s="38">
        <v>45632.677094907405</v>
      </c>
      <c r="E8045" s="36" t="s">
        <v>509</v>
      </c>
      <c r="F8045" s="37" t="str">
        <f t="array" ref="F8045">IFERROR(XLOOKUP(E8045,Operadores!A:A,Operadores!B:B))</f>
        <v>LEMMIG</v>
      </c>
      <c r="G8045" s="36" t="s">
        <v>19</v>
      </c>
      <c r="H8045" s="39">
        <v>20.303774</v>
      </c>
      <c r="I8045" s="40">
        <v>910.01</v>
      </c>
      <c r="J8045" s="41">
        <f t="shared" si="5"/>
        <v>18476.63738</v>
      </c>
      <c r="K8045" s="37" t="str">
        <f t="array" ref="K8045">IFERROR(XLOOKUP(G8045,'Tipo de carga'!A:A,'Tipo de carga'!B:B))</f>
        <v>Autoabasto</v>
      </c>
      <c r="L8045" s="37">
        <f t="shared" si="2"/>
        <v>49</v>
      </c>
      <c r="M8045" s="37">
        <f t="shared" si="3"/>
        <v>6</v>
      </c>
      <c r="N8045" s="37">
        <f t="shared" si="4"/>
        <v>12</v>
      </c>
      <c r="O8045" s="37" t="str">
        <f t="array" ref="O8045">IFERROR(XLOOKUP(K8045,'Tipo de carga'!B:B,'Tipo de carga'!C:C))</f>
        <v>Diesel</v>
      </c>
    </row>
    <row r="8046">
      <c r="A8046" s="36">
        <v>1792.0</v>
      </c>
      <c r="B8046" s="37" t="str">
        <f t="array" ref="B8046">IFERROR(XLOOKUP(A8046,'Asignacion Dic'!A:A,'Asignacion Dic'!C:C))</f>
        <v>Sayer Sencillo</v>
      </c>
      <c r="C8046" s="37" t="str">
        <f t="array" ref="C8046">IFERROR(XLOOKUP(A8046,'Asignacion Dic'!A:A,'Asignacion Dic'!B:B))</f>
        <v>EC-04</v>
      </c>
      <c r="D8046" s="38">
        <v>45632.63015046297</v>
      </c>
      <c r="E8046" s="36" t="s">
        <v>251</v>
      </c>
      <c r="F8046" s="37" t="str">
        <f t="array" ref="F8046">IFERROR(XLOOKUP(E8046,Operadores!A:A,Operadores!B:B))</f>
        <v>MORMA03</v>
      </c>
      <c r="G8046" s="36" t="s">
        <v>19</v>
      </c>
      <c r="H8046" s="39">
        <v>20.303774</v>
      </c>
      <c r="I8046" s="40">
        <v>700.41</v>
      </c>
      <c r="J8046" s="41">
        <f t="shared" si="5"/>
        <v>14220.96635</v>
      </c>
      <c r="K8046" s="37" t="str">
        <f t="array" ref="K8046">IFERROR(XLOOKUP(G8046,'Tipo de carga'!A:A,'Tipo de carga'!B:B))</f>
        <v>Autoabasto</v>
      </c>
      <c r="L8046" s="37">
        <f t="shared" si="2"/>
        <v>49</v>
      </c>
      <c r="M8046" s="37">
        <f t="shared" si="3"/>
        <v>6</v>
      </c>
      <c r="N8046" s="37">
        <f t="shared" si="4"/>
        <v>12</v>
      </c>
      <c r="O8046" s="37" t="str">
        <f t="array" ref="O8046">IFERROR(XLOOKUP(K8046,'Tipo de carga'!B:B,'Tipo de carga'!C:C))</f>
        <v>Diesel</v>
      </c>
    </row>
    <row r="8047">
      <c r="A8047" s="36">
        <v>1808.0</v>
      </c>
      <c r="B8047" s="37" t="str">
        <f t="array" ref="B8047">IFERROR(XLOOKUP(A8047,'Asignacion Dic'!A:A,'Asignacion Dic'!C:C))</f>
        <v>Sayer Full</v>
      </c>
      <c r="C8047" s="37" t="str">
        <f t="array" ref="C8047">IFERROR(XLOOKUP(A8047,'Asignacion Dic'!A:A,'Asignacion Dic'!B:B))</f>
        <v>EC-04</v>
      </c>
      <c r="D8047" s="38">
        <v>45632.577418981484</v>
      </c>
      <c r="E8047" s="36" t="s">
        <v>55</v>
      </c>
      <c r="F8047" s="37" t="str">
        <f t="array" ref="F8047">IFERROR(XLOOKUP(E8047,Operadores!A:A,Operadores!B:B))</f>
        <v>ZAPNO</v>
      </c>
      <c r="G8047" s="36" t="s">
        <v>19</v>
      </c>
      <c r="H8047" s="39">
        <v>20.303774</v>
      </c>
      <c r="I8047" s="40">
        <v>539.17</v>
      </c>
      <c r="J8047" s="41">
        <f t="shared" si="5"/>
        <v>10947.18583</v>
      </c>
      <c r="K8047" s="37" t="str">
        <f t="array" ref="K8047">IFERROR(XLOOKUP(G8047,'Tipo de carga'!A:A,'Tipo de carga'!B:B))</f>
        <v>Autoabasto</v>
      </c>
      <c r="L8047" s="37">
        <f t="shared" si="2"/>
        <v>49</v>
      </c>
      <c r="M8047" s="37">
        <f t="shared" si="3"/>
        <v>6</v>
      </c>
      <c r="N8047" s="37">
        <f t="shared" si="4"/>
        <v>12</v>
      </c>
      <c r="O8047" s="37" t="str">
        <f t="array" ref="O8047">IFERROR(XLOOKUP(K8047,'Tipo de carga'!B:B,'Tipo de carga'!C:C))</f>
        <v>Diesel</v>
      </c>
    </row>
    <row r="8048">
      <c r="A8048" s="36">
        <v>1779.0</v>
      </c>
      <c r="B8048" s="37" t="str">
        <f t="array" ref="B8048">IFERROR(XLOOKUP(A8048,'Asignacion Dic'!A:A,'Asignacion Dic'!C:C))</f>
        <v>Sayer Expo</v>
      </c>
      <c r="C8048" s="37" t="str">
        <f t="array" ref="C8048">IFERROR(XLOOKUP(A8048,'Asignacion Dic'!A:A,'Asignacion Dic'!B:B))</f>
        <v>EC-04</v>
      </c>
      <c r="D8048" s="38">
        <v>45632.56197916667</v>
      </c>
      <c r="E8048" s="36" t="s">
        <v>57</v>
      </c>
      <c r="F8048" s="37" t="str">
        <f t="array" ref="F8048">IFERROR(XLOOKUP(E8048,Operadores!A:A,Operadores!B:B))</f>
        <v>GONJOS03</v>
      </c>
      <c r="G8048" s="36" t="s">
        <v>19</v>
      </c>
      <c r="H8048" s="39">
        <v>20.303774</v>
      </c>
      <c r="I8048" s="40">
        <v>790.01</v>
      </c>
      <c r="J8048" s="41">
        <f t="shared" si="5"/>
        <v>16040.1845</v>
      </c>
      <c r="K8048" s="37" t="str">
        <f t="array" ref="K8048">IFERROR(XLOOKUP(G8048,'Tipo de carga'!A:A,'Tipo de carga'!B:B))</f>
        <v>Autoabasto</v>
      </c>
      <c r="L8048" s="37">
        <f t="shared" si="2"/>
        <v>49</v>
      </c>
      <c r="M8048" s="37">
        <f t="shared" si="3"/>
        <v>6</v>
      </c>
      <c r="N8048" s="37">
        <f t="shared" si="4"/>
        <v>12</v>
      </c>
      <c r="O8048" s="37" t="str">
        <f t="array" ref="O8048">IFERROR(XLOOKUP(K8048,'Tipo de carga'!B:B,'Tipo de carga'!C:C))</f>
        <v>Diesel</v>
      </c>
    </row>
    <row r="8049">
      <c r="A8049" s="36">
        <v>1851.0</v>
      </c>
      <c r="B8049" s="37" t="str">
        <f t="array" ref="B8049">IFERROR(XLOOKUP(A8049,'Asignacion Dic'!A:A,'Asignacion Dic'!C:C))</f>
        <v>Circuitos</v>
      </c>
      <c r="C8049" s="37" t="str">
        <f t="array" ref="C8049">IFERROR(XLOOKUP(A8049,'Asignacion Dic'!A:A,'Asignacion Dic'!B:B))</f>
        <v>EC-03</v>
      </c>
      <c r="D8049" s="38">
        <v>45632.54137731482</v>
      </c>
      <c r="E8049" s="36" t="s">
        <v>510</v>
      </c>
      <c r="F8049" s="37" t="str">
        <f t="array" ref="F8049">IFERROR(XLOOKUP(E8049,Operadores!A:A,Operadores!B:B))</f>
        <v>ROJFEL</v>
      </c>
      <c r="G8049" s="36" t="s">
        <v>19</v>
      </c>
      <c r="H8049" s="39">
        <v>20.303774</v>
      </c>
      <c r="I8049" s="40">
        <v>290.01</v>
      </c>
      <c r="J8049" s="41">
        <f t="shared" si="5"/>
        <v>5888.297498</v>
      </c>
      <c r="K8049" s="37" t="str">
        <f t="array" ref="K8049">IFERROR(XLOOKUP(G8049,'Tipo de carga'!A:A,'Tipo de carga'!B:B))</f>
        <v>Autoabasto</v>
      </c>
      <c r="L8049" s="37">
        <f t="shared" si="2"/>
        <v>49</v>
      </c>
      <c r="M8049" s="37">
        <f t="shared" si="3"/>
        <v>6</v>
      </c>
      <c r="N8049" s="37">
        <f t="shared" si="4"/>
        <v>12</v>
      </c>
      <c r="O8049" s="37" t="str">
        <f t="array" ref="O8049">IFERROR(XLOOKUP(K8049,'Tipo de carga'!B:B,'Tipo de carga'!C:C))</f>
        <v>Diesel</v>
      </c>
    </row>
    <row r="8050">
      <c r="A8050" s="36">
        <v>1934.0</v>
      </c>
      <c r="B8050" s="37" t="str">
        <f t="array" ref="B8050">IFERROR(XLOOKUP(A8050,'Asignacion Dic'!A:A,'Asignacion Dic'!C:C))</f>
        <v>Circuitos</v>
      </c>
      <c r="C8050" s="37" t="str">
        <f t="array" ref="C8050">IFERROR(XLOOKUP(A8050,'Asignacion Dic'!A:A,'Asignacion Dic'!B:B))</f>
        <v>EC-03</v>
      </c>
      <c r="D8050" s="38">
        <v>45632.50430555556</v>
      </c>
      <c r="E8050" s="36" t="s">
        <v>272</v>
      </c>
      <c r="F8050" s="37" t="str">
        <f t="array" ref="F8050">IFERROR(XLOOKUP(E8050,Operadores!A:A,Operadores!B:B))</f>
        <v>AVIEN</v>
      </c>
      <c r="G8050" s="36" t="s">
        <v>19</v>
      </c>
      <c r="H8050" s="39">
        <v>20.303774</v>
      </c>
      <c r="I8050" s="40">
        <v>407.24</v>
      </c>
      <c r="J8050" s="41">
        <f t="shared" si="5"/>
        <v>8268.508924</v>
      </c>
      <c r="K8050" s="37" t="str">
        <f t="array" ref="K8050">IFERROR(XLOOKUP(G8050,'Tipo de carga'!A:A,'Tipo de carga'!B:B))</f>
        <v>Autoabasto</v>
      </c>
      <c r="L8050" s="37">
        <f t="shared" si="2"/>
        <v>49</v>
      </c>
      <c r="M8050" s="37">
        <f t="shared" si="3"/>
        <v>6</v>
      </c>
      <c r="N8050" s="37">
        <f t="shared" si="4"/>
        <v>12</v>
      </c>
      <c r="O8050" s="37" t="str">
        <f t="array" ref="O8050">IFERROR(XLOOKUP(K8050,'Tipo de carga'!B:B,'Tipo de carga'!C:C))</f>
        <v>Diesel</v>
      </c>
    </row>
    <row r="8051">
      <c r="A8051" s="36">
        <v>1896.0</v>
      </c>
      <c r="B8051" s="37" t="str">
        <f t="array" ref="B8051">IFERROR(XLOOKUP(A8051,'Asignacion Dic'!A:A,'Asignacion Dic'!C:C))</f>
        <v>Hisense</v>
      </c>
      <c r="C8051" s="37" t="str">
        <f t="array" ref="C8051">IFERROR(XLOOKUP(A8051,'Asignacion Dic'!A:A,'Asignacion Dic'!B:B))</f>
        <v>EC-03</v>
      </c>
      <c r="D8051" s="38">
        <v>45632.366319444445</v>
      </c>
      <c r="E8051" s="36" t="s">
        <v>353</v>
      </c>
      <c r="F8051" s="37" t="str">
        <f t="array" ref="F8051">IFERROR(XLOOKUP(E8051,Operadores!A:A,Operadores!B:B))</f>
        <v>CUAALV</v>
      </c>
      <c r="G8051" s="36" t="s">
        <v>19</v>
      </c>
      <c r="H8051" s="39">
        <v>20.303774</v>
      </c>
      <c r="I8051" s="40">
        <v>776.11</v>
      </c>
      <c r="J8051" s="41">
        <f t="shared" si="5"/>
        <v>15757.96204</v>
      </c>
      <c r="K8051" s="37" t="str">
        <f t="array" ref="K8051">IFERROR(XLOOKUP(G8051,'Tipo de carga'!A:A,'Tipo de carga'!B:B))</f>
        <v>Autoabasto</v>
      </c>
      <c r="L8051" s="37">
        <f t="shared" si="2"/>
        <v>49</v>
      </c>
      <c r="M8051" s="37">
        <f t="shared" si="3"/>
        <v>6</v>
      </c>
      <c r="N8051" s="37">
        <f t="shared" si="4"/>
        <v>12</v>
      </c>
      <c r="O8051" s="37" t="str">
        <f t="array" ref="O8051">IFERROR(XLOOKUP(K8051,'Tipo de carga'!B:B,'Tipo de carga'!C:C))</f>
        <v>Diesel</v>
      </c>
    </row>
    <row r="8052">
      <c r="A8052" s="36">
        <v>1882.0</v>
      </c>
      <c r="B8052" s="37" t="str">
        <f t="array" ref="B8052">IFERROR(XLOOKUP(A8052,'Asignacion Dic'!A:A,'Asignacion Dic'!C:C))</f>
        <v>Sayer Sencillo</v>
      </c>
      <c r="C8052" s="37" t="str">
        <f t="array" ref="C8052">IFERROR(XLOOKUP(A8052,'Asignacion Dic'!A:A,'Asignacion Dic'!B:B))</f>
        <v>EC-04</v>
      </c>
      <c r="D8052" s="38">
        <v>45632.35917824074</v>
      </c>
      <c r="E8052" s="36" t="s">
        <v>49</v>
      </c>
      <c r="F8052" s="37" t="str">
        <f t="array" ref="F8052">IFERROR(XLOOKUP(E8052,Operadores!A:A,Operadores!B:B))</f>
        <v>FABMA</v>
      </c>
      <c r="G8052" s="36" t="s">
        <v>19</v>
      </c>
      <c r="H8052" s="39">
        <v>20.303774</v>
      </c>
      <c r="I8052" s="40">
        <v>496.89</v>
      </c>
      <c r="J8052" s="41">
        <f t="shared" si="5"/>
        <v>10088.74226</v>
      </c>
      <c r="K8052" s="37" t="str">
        <f t="array" ref="K8052">IFERROR(XLOOKUP(G8052,'Tipo de carga'!A:A,'Tipo de carga'!B:B))</f>
        <v>Autoabasto</v>
      </c>
      <c r="L8052" s="37">
        <f t="shared" si="2"/>
        <v>49</v>
      </c>
      <c r="M8052" s="37">
        <f t="shared" si="3"/>
        <v>6</v>
      </c>
      <c r="N8052" s="37">
        <f t="shared" si="4"/>
        <v>12</v>
      </c>
      <c r="O8052" s="37" t="str">
        <f t="array" ref="O8052">IFERROR(XLOOKUP(K8052,'Tipo de carga'!B:B,'Tipo de carga'!C:C))</f>
        <v>Diesel</v>
      </c>
    </row>
    <row r="8053">
      <c r="A8053" s="36">
        <v>1908.0</v>
      </c>
      <c r="B8053" s="37" t="str">
        <f t="array" ref="B8053">IFERROR(XLOOKUP(A8053,'Asignacion Dic'!A:A,'Asignacion Dic'!C:C))</f>
        <v>Circuitos</v>
      </c>
      <c r="C8053" s="37" t="str">
        <f t="array" ref="C8053">IFERROR(XLOOKUP(A8053,'Asignacion Dic'!A:A,'Asignacion Dic'!B:B))</f>
        <v>EC-03</v>
      </c>
      <c r="D8053" s="38">
        <v>45632.34412037037</v>
      </c>
      <c r="E8053" s="36" t="s">
        <v>359</v>
      </c>
      <c r="F8053" s="37" t="str">
        <f t="array" ref="F8053">IFERROR(XLOOKUP(E8053,Operadores!A:A,Operadores!B:B))</f>
        <v>GARJOR01</v>
      </c>
      <c r="G8053" s="36" t="s">
        <v>19</v>
      </c>
      <c r="H8053" s="39">
        <v>20.303774</v>
      </c>
      <c r="I8053" s="40">
        <v>320.04</v>
      </c>
      <c r="J8053" s="41">
        <f t="shared" si="5"/>
        <v>6498.019831</v>
      </c>
      <c r="K8053" s="37" t="str">
        <f t="array" ref="K8053">IFERROR(XLOOKUP(G8053,'Tipo de carga'!A:A,'Tipo de carga'!B:B))</f>
        <v>Autoabasto</v>
      </c>
      <c r="L8053" s="37">
        <f t="shared" si="2"/>
        <v>49</v>
      </c>
      <c r="M8053" s="37">
        <f t="shared" si="3"/>
        <v>6</v>
      </c>
      <c r="N8053" s="37">
        <f t="shared" si="4"/>
        <v>12</v>
      </c>
      <c r="O8053" s="37" t="str">
        <f t="array" ref="O8053">IFERROR(XLOOKUP(K8053,'Tipo de carga'!B:B,'Tipo de carga'!C:C))</f>
        <v>Diesel</v>
      </c>
    </row>
    <row r="8054">
      <c r="A8054" s="36">
        <v>1765.0</v>
      </c>
      <c r="B8054" s="37" t="str">
        <f t="array" ref="B8054">IFERROR(XLOOKUP(A8054,'Asignacion Dic'!A:A,'Asignacion Dic'!C:C))</f>
        <v>Circuitos</v>
      </c>
      <c r="C8054" s="37" t="str">
        <f t="array" ref="C8054">IFERROR(XLOOKUP(A8054,'Asignacion Dic'!A:A,'Asignacion Dic'!B:B))</f>
        <v>EC-03</v>
      </c>
      <c r="D8054" s="38">
        <v>45632.33725694445</v>
      </c>
      <c r="E8054" s="36" t="s">
        <v>210</v>
      </c>
      <c r="F8054" s="37" t="str">
        <f t="array" ref="F8054">IFERROR(XLOOKUP(E8054,Operadores!A:A,Operadores!B:B))</f>
        <v>CERJER</v>
      </c>
      <c r="G8054" s="36" t="s">
        <v>19</v>
      </c>
      <c r="H8054" s="39">
        <v>20.303774</v>
      </c>
      <c r="I8054" s="40">
        <v>405.0</v>
      </c>
      <c r="J8054" s="41">
        <f t="shared" si="5"/>
        <v>8223.02847</v>
      </c>
      <c r="K8054" s="37" t="str">
        <f t="array" ref="K8054">IFERROR(XLOOKUP(G8054,'Tipo de carga'!A:A,'Tipo de carga'!B:B))</f>
        <v>Autoabasto</v>
      </c>
      <c r="L8054" s="37">
        <f t="shared" si="2"/>
        <v>49</v>
      </c>
      <c r="M8054" s="37">
        <f t="shared" si="3"/>
        <v>6</v>
      </c>
      <c r="N8054" s="37">
        <f t="shared" si="4"/>
        <v>12</v>
      </c>
      <c r="O8054" s="37" t="str">
        <f t="array" ref="O8054">IFERROR(XLOOKUP(K8054,'Tipo de carga'!B:B,'Tipo de carga'!C:C))</f>
        <v>Diesel</v>
      </c>
    </row>
    <row r="8055">
      <c r="A8055" s="36">
        <v>1948.0</v>
      </c>
      <c r="B8055" s="37" t="str">
        <f t="array" ref="B8055">IFERROR(XLOOKUP(A8055,'Asignacion Dic'!A:A,'Asignacion Dic'!C:C))</f>
        <v>Circuitos</v>
      </c>
      <c r="C8055" s="37" t="str">
        <f t="array" ref="C8055">IFERROR(XLOOKUP(A8055,'Asignacion Dic'!A:A,'Asignacion Dic'!B:B))</f>
        <v>EC-03</v>
      </c>
      <c r="D8055" s="38">
        <v>45632.33421296296</v>
      </c>
      <c r="E8055" s="36" t="s">
        <v>256</v>
      </c>
      <c r="F8055" s="37" t="str">
        <f t="array" ref="F8055">IFERROR(XLOOKUP(E8055,Operadores!A:A,Operadores!B:B))</f>
        <v>MOREFR</v>
      </c>
      <c r="G8055" s="36" t="s">
        <v>19</v>
      </c>
      <c r="H8055" s="39">
        <v>20.303774</v>
      </c>
      <c r="I8055" s="40">
        <v>400.13</v>
      </c>
      <c r="J8055" s="41">
        <f t="shared" si="5"/>
        <v>8124.149091</v>
      </c>
      <c r="K8055" s="37" t="str">
        <f t="array" ref="K8055">IFERROR(XLOOKUP(G8055,'Tipo de carga'!A:A,'Tipo de carga'!B:B))</f>
        <v>Autoabasto</v>
      </c>
      <c r="L8055" s="37">
        <f t="shared" si="2"/>
        <v>49</v>
      </c>
      <c r="M8055" s="37">
        <f t="shared" si="3"/>
        <v>6</v>
      </c>
      <c r="N8055" s="37">
        <f t="shared" si="4"/>
        <v>12</v>
      </c>
      <c r="O8055" s="37" t="str">
        <f t="array" ref="O8055">IFERROR(XLOOKUP(K8055,'Tipo de carga'!B:B,'Tipo de carga'!C:C))</f>
        <v>Diesel</v>
      </c>
    </row>
    <row r="8056">
      <c r="A8056" s="36">
        <v>1940.0</v>
      </c>
      <c r="B8056" s="37" t="str">
        <f t="array" ref="B8056">IFERROR(XLOOKUP(A8056,'Asignacion Dic'!A:A,'Asignacion Dic'!C:C))</f>
        <v>Circuitos</v>
      </c>
      <c r="C8056" s="37" t="str">
        <f t="array" ref="C8056">IFERROR(XLOOKUP(A8056,'Asignacion Dic'!A:A,'Asignacion Dic'!B:B))</f>
        <v>EC-03</v>
      </c>
      <c r="D8056" s="38">
        <v>45632.0366087963</v>
      </c>
      <c r="E8056" s="36" t="s">
        <v>259</v>
      </c>
      <c r="F8056" s="37" t="str">
        <f t="array" ref="F8056">IFERROR(XLOOKUP(E8056,Operadores!A:A,Operadores!B:B))</f>
        <v>FLOPE</v>
      </c>
      <c r="G8056" s="36" t="s">
        <v>19</v>
      </c>
      <c r="H8056" s="39">
        <v>20.303774</v>
      </c>
      <c r="I8056" s="40">
        <v>444.6</v>
      </c>
      <c r="J8056" s="41">
        <f t="shared" si="5"/>
        <v>9027.05792</v>
      </c>
      <c r="K8056" s="37" t="str">
        <f t="array" ref="K8056">IFERROR(XLOOKUP(G8056,'Tipo de carga'!A:A,'Tipo de carga'!B:B))</f>
        <v>Autoabasto</v>
      </c>
      <c r="L8056" s="37">
        <f t="shared" si="2"/>
        <v>49</v>
      </c>
      <c r="M8056" s="37">
        <f t="shared" si="3"/>
        <v>6</v>
      </c>
      <c r="N8056" s="37">
        <f t="shared" si="4"/>
        <v>12</v>
      </c>
      <c r="O8056" s="37" t="str">
        <f t="array" ref="O8056">IFERROR(XLOOKUP(K8056,'Tipo de carga'!B:B,'Tipo de carga'!C:C))</f>
        <v>Diesel</v>
      </c>
    </row>
    <row r="8057">
      <c r="A8057" s="36">
        <v>1873.0</v>
      </c>
      <c r="B8057" s="37" t="str">
        <f t="array" ref="B8057">IFERROR(XLOOKUP(A8057,'Asignacion Dic'!A:A,'Asignacion Dic'!C:C))</f>
        <v>Circuitos</v>
      </c>
      <c r="C8057" s="37" t="str">
        <f t="array" ref="C8057">IFERROR(XLOOKUP(A8057,'Asignacion Dic'!A:A,'Asignacion Dic'!B:B))</f>
        <v>EC-03</v>
      </c>
      <c r="D8057" s="38">
        <v>45632.97230324074</v>
      </c>
      <c r="E8057" s="36" t="s">
        <v>277</v>
      </c>
      <c r="F8057" s="37" t="str">
        <f t="array" ref="F8057">IFERROR(XLOOKUP(E8057,Operadores!A:A,Operadores!B:B))</f>
        <v>GUADI</v>
      </c>
      <c r="G8057" s="36" t="s">
        <v>75</v>
      </c>
      <c r="H8057" s="39">
        <v>20.75205</v>
      </c>
      <c r="I8057" s="40">
        <v>490.01</v>
      </c>
      <c r="J8057" s="41">
        <f t="shared" si="5"/>
        <v>10168.71202</v>
      </c>
      <c r="K8057" s="37" t="str">
        <f t="array" ref="K8057">IFERROR(XLOOKUP(G8057,'Tipo de carga'!A:A,'Tipo de carga'!B:B))</f>
        <v>Autoabasto</v>
      </c>
      <c r="L8057" s="37">
        <f t="shared" si="2"/>
        <v>49</v>
      </c>
      <c r="M8057" s="37">
        <f t="shared" si="3"/>
        <v>6</v>
      </c>
      <c r="N8057" s="37">
        <f t="shared" si="4"/>
        <v>12</v>
      </c>
      <c r="O8057" s="37" t="str">
        <f t="array" ref="O8057">IFERROR(XLOOKUP(K8057,'Tipo de carga'!B:B,'Tipo de carga'!C:C))</f>
        <v>Diesel</v>
      </c>
    </row>
    <row r="8058">
      <c r="A8058" s="36">
        <v>1955.0</v>
      </c>
      <c r="B8058" s="37" t="str">
        <f t="array" ref="B8058">IFERROR(XLOOKUP(A8058,'Asignacion Dic'!A:A,'Asignacion Dic'!C:C))</f>
        <v>Circuitos</v>
      </c>
      <c r="C8058" s="37" t="str">
        <f t="array" ref="C8058">IFERROR(XLOOKUP(A8058,'Asignacion Dic'!A:A,'Asignacion Dic'!B:B))</f>
        <v>EC-03</v>
      </c>
      <c r="D8058" s="38">
        <v>45632.96988425926</v>
      </c>
      <c r="E8058" s="36" t="s">
        <v>205</v>
      </c>
      <c r="F8058" s="37" t="str">
        <f t="array" ref="F8058">IFERROR(XLOOKUP(E8058,Operadores!A:A,Operadores!B:B))</f>
        <v>MOZPEDX</v>
      </c>
      <c r="G8058" s="36" t="s">
        <v>75</v>
      </c>
      <c r="H8058" s="39">
        <v>20.75205</v>
      </c>
      <c r="I8058" s="40">
        <v>300.09</v>
      </c>
      <c r="J8058" s="41">
        <f t="shared" si="5"/>
        <v>6227.482685</v>
      </c>
      <c r="K8058" s="37" t="str">
        <f t="array" ref="K8058">IFERROR(XLOOKUP(G8058,'Tipo de carga'!A:A,'Tipo de carga'!B:B))</f>
        <v>Autoabasto</v>
      </c>
      <c r="L8058" s="37">
        <f t="shared" si="2"/>
        <v>49</v>
      </c>
      <c r="M8058" s="37">
        <f t="shared" si="3"/>
        <v>6</v>
      </c>
      <c r="N8058" s="37">
        <f t="shared" si="4"/>
        <v>12</v>
      </c>
      <c r="O8058" s="37" t="str">
        <f t="array" ref="O8058">IFERROR(XLOOKUP(K8058,'Tipo de carga'!B:B,'Tipo de carga'!C:C))</f>
        <v>Diesel</v>
      </c>
    </row>
    <row r="8059">
      <c r="A8059" s="36">
        <v>1872.0</v>
      </c>
      <c r="B8059" s="37" t="str">
        <f t="array" ref="B8059">IFERROR(XLOOKUP(A8059,'Asignacion Dic'!A:A,'Asignacion Dic'!C:C))</f>
        <v>Circuitos</v>
      </c>
      <c r="C8059" s="37" t="str">
        <f t="array" ref="C8059">IFERROR(XLOOKUP(A8059,'Asignacion Dic'!A:A,'Asignacion Dic'!B:B))</f>
        <v>EC-03</v>
      </c>
      <c r="D8059" s="38">
        <v>45632.9422337963</v>
      </c>
      <c r="E8059" s="36" t="s">
        <v>622</v>
      </c>
      <c r="F8059" s="37" t="str">
        <f t="array" ref="F8059">IFERROR(XLOOKUP(E8059,Operadores!A:A,Operadores!B:B))</f>
        <v>MALART</v>
      </c>
      <c r="G8059" s="36" t="s">
        <v>75</v>
      </c>
      <c r="H8059" s="39">
        <v>20.75205</v>
      </c>
      <c r="I8059" s="40">
        <v>615.59</v>
      </c>
      <c r="J8059" s="41">
        <f t="shared" si="5"/>
        <v>12774.75446</v>
      </c>
      <c r="K8059" s="37" t="str">
        <f t="array" ref="K8059">IFERROR(XLOOKUP(G8059,'Tipo de carga'!A:A,'Tipo de carga'!B:B))</f>
        <v>Autoabasto</v>
      </c>
      <c r="L8059" s="37">
        <f t="shared" si="2"/>
        <v>49</v>
      </c>
      <c r="M8059" s="37">
        <f t="shared" si="3"/>
        <v>6</v>
      </c>
      <c r="N8059" s="37">
        <f t="shared" si="4"/>
        <v>12</v>
      </c>
      <c r="O8059" s="37" t="str">
        <f t="array" ref="O8059">IFERROR(XLOOKUP(K8059,'Tipo de carga'!B:B,'Tipo de carga'!C:C))</f>
        <v>Diesel</v>
      </c>
    </row>
    <row r="8060">
      <c r="A8060" s="36">
        <v>1932.0</v>
      </c>
      <c r="B8060" s="37" t="str">
        <f t="array" ref="B8060">IFERROR(XLOOKUP(A8060,'Asignacion Dic'!A:A,'Asignacion Dic'!C:C))</f>
        <v>Circuitos</v>
      </c>
      <c r="C8060" s="37" t="str">
        <f t="array" ref="C8060">IFERROR(XLOOKUP(A8060,'Asignacion Dic'!A:A,'Asignacion Dic'!B:B))</f>
        <v>EC-03</v>
      </c>
      <c r="D8060" s="38">
        <v>45632.73616898148</v>
      </c>
      <c r="E8060" s="36" t="s">
        <v>185</v>
      </c>
      <c r="F8060" s="37" t="str">
        <f t="array" ref="F8060">IFERROR(XLOOKUP(E8060,Operadores!A:A,Operadores!B:B))</f>
        <v>FERRI</v>
      </c>
      <c r="G8060" s="36" t="s">
        <v>75</v>
      </c>
      <c r="H8060" s="39">
        <v>20.75205</v>
      </c>
      <c r="I8060" s="40">
        <v>305.06</v>
      </c>
      <c r="J8060" s="41">
        <f t="shared" si="5"/>
        <v>6330.620373</v>
      </c>
      <c r="K8060" s="37" t="str">
        <f t="array" ref="K8060">IFERROR(XLOOKUP(G8060,'Tipo de carga'!A:A,'Tipo de carga'!B:B))</f>
        <v>Autoabasto</v>
      </c>
      <c r="L8060" s="37">
        <f t="shared" si="2"/>
        <v>49</v>
      </c>
      <c r="M8060" s="37">
        <f t="shared" si="3"/>
        <v>6</v>
      </c>
      <c r="N8060" s="37">
        <f t="shared" si="4"/>
        <v>12</v>
      </c>
      <c r="O8060" s="37" t="str">
        <f t="array" ref="O8060">IFERROR(XLOOKUP(K8060,'Tipo de carga'!B:B,'Tipo de carga'!C:C))</f>
        <v>Diesel</v>
      </c>
    </row>
    <row r="8061">
      <c r="A8061" s="36">
        <v>2084.0</v>
      </c>
      <c r="B8061" s="37" t="str">
        <f t="array" ref="B8061">IFERROR(XLOOKUP(A8061,'Asignacion Dic'!A:A,'Asignacion Dic'!C:C))</f>
        <v>PISA Gdl</v>
      </c>
      <c r="C8061" s="37" t="str">
        <f t="array" ref="C8061">IFERROR(XLOOKUP(A8061,'Asignacion Dic'!A:A,'Asignacion Dic'!B:B))</f>
        <v>EC-06</v>
      </c>
      <c r="D8061" s="38">
        <v>45632.692662037036</v>
      </c>
      <c r="E8061" s="36" t="s">
        <v>267</v>
      </c>
      <c r="F8061" s="37" t="str">
        <f t="array" ref="F8061">IFERROR(XLOOKUP(E8061,Operadores!A:A,Operadores!B:B))</f>
        <v>LOPEDU</v>
      </c>
      <c r="G8061" s="36" t="s">
        <v>75</v>
      </c>
      <c r="H8061" s="39">
        <v>20.75205</v>
      </c>
      <c r="I8061" s="40">
        <v>330.05</v>
      </c>
      <c r="J8061" s="41">
        <f t="shared" si="5"/>
        <v>6849.214103</v>
      </c>
      <c r="K8061" s="37" t="str">
        <f t="array" ref="K8061">IFERROR(XLOOKUP(G8061,'Tipo de carga'!A:A,'Tipo de carga'!B:B))</f>
        <v>Autoabasto</v>
      </c>
      <c r="L8061" s="37">
        <f t="shared" si="2"/>
        <v>49</v>
      </c>
      <c r="M8061" s="37">
        <f t="shared" si="3"/>
        <v>6</v>
      </c>
      <c r="N8061" s="37">
        <f t="shared" si="4"/>
        <v>12</v>
      </c>
      <c r="O8061" s="37" t="str">
        <f t="array" ref="O8061">IFERROR(XLOOKUP(K8061,'Tipo de carga'!B:B,'Tipo de carga'!C:C))</f>
        <v>Diesel</v>
      </c>
    </row>
    <row r="8062">
      <c r="A8062" s="36">
        <v>1825.0</v>
      </c>
      <c r="B8062" s="37" t="str">
        <f t="array" ref="B8062">IFERROR(XLOOKUP(A8062,'Asignacion Dic'!A:A,'Asignacion Dic'!C:C))</f>
        <v>Circuitos</v>
      </c>
      <c r="C8062" s="37" t="str">
        <f t="array" ref="C8062">IFERROR(XLOOKUP(A8062,'Asignacion Dic'!A:A,'Asignacion Dic'!B:B))</f>
        <v>EC-03</v>
      </c>
      <c r="D8062" s="38">
        <v>45632.53480324074</v>
      </c>
      <c r="E8062" s="36" t="s">
        <v>346</v>
      </c>
      <c r="F8062" s="37" t="str">
        <f t="array" ref="F8062">IFERROR(XLOOKUP(E8062,Operadores!A:A,Operadores!B:B))</f>
        <v>ESPIS</v>
      </c>
      <c r="G8062" s="36" t="s">
        <v>75</v>
      </c>
      <c r="H8062" s="39">
        <v>20.75205</v>
      </c>
      <c r="I8062" s="40">
        <v>770.05</v>
      </c>
      <c r="J8062" s="41">
        <f t="shared" si="5"/>
        <v>15980.1161</v>
      </c>
      <c r="K8062" s="37" t="str">
        <f t="array" ref="K8062">IFERROR(XLOOKUP(G8062,'Tipo de carga'!A:A,'Tipo de carga'!B:B))</f>
        <v>Autoabasto</v>
      </c>
      <c r="L8062" s="37">
        <f t="shared" si="2"/>
        <v>49</v>
      </c>
      <c r="M8062" s="37">
        <f t="shared" si="3"/>
        <v>6</v>
      </c>
      <c r="N8062" s="37">
        <f t="shared" si="4"/>
        <v>12</v>
      </c>
      <c r="O8062" s="37" t="str">
        <f t="array" ref="O8062">IFERROR(XLOOKUP(K8062,'Tipo de carga'!B:B,'Tipo de carga'!C:C))</f>
        <v>Diesel</v>
      </c>
    </row>
    <row r="8063">
      <c r="A8063" s="36">
        <v>2044.0</v>
      </c>
      <c r="B8063" s="37" t="str">
        <f t="array" ref="B8063">IFERROR(XLOOKUP(A8063,'Asignacion Dic'!A:A,'Asignacion Dic'!C:C))</f>
        <v>PISA Gdl</v>
      </c>
      <c r="C8063" s="37" t="str">
        <f t="array" ref="C8063">IFERROR(XLOOKUP(A8063,'Asignacion Dic'!A:A,'Asignacion Dic'!B:B))</f>
        <v>EC-06</v>
      </c>
      <c r="D8063" s="38">
        <v>45632.51993055556</v>
      </c>
      <c r="E8063" s="36" t="s">
        <v>362</v>
      </c>
      <c r="F8063" s="37" t="str">
        <f t="array" ref="F8063">IFERROR(XLOOKUP(E8063,Operadores!A:A,Operadores!B:B))</f>
        <v>HUIRA</v>
      </c>
      <c r="G8063" s="36" t="s">
        <v>75</v>
      </c>
      <c r="H8063" s="39">
        <v>20.75205</v>
      </c>
      <c r="I8063" s="40">
        <v>340.1</v>
      </c>
      <c r="J8063" s="41">
        <f t="shared" si="5"/>
        <v>7057.772205</v>
      </c>
      <c r="K8063" s="37" t="str">
        <f t="array" ref="K8063">IFERROR(XLOOKUP(G8063,'Tipo de carga'!A:A,'Tipo de carga'!B:B))</f>
        <v>Autoabasto</v>
      </c>
      <c r="L8063" s="37">
        <f t="shared" si="2"/>
        <v>49</v>
      </c>
      <c r="M8063" s="37">
        <f t="shared" si="3"/>
        <v>6</v>
      </c>
      <c r="N8063" s="37">
        <f t="shared" si="4"/>
        <v>12</v>
      </c>
      <c r="O8063" s="37" t="str">
        <f t="array" ref="O8063">IFERROR(XLOOKUP(K8063,'Tipo de carga'!B:B,'Tipo de carga'!C:C))</f>
        <v>Diesel</v>
      </c>
    </row>
    <row r="8064">
      <c r="A8064" s="36">
        <v>2071.0</v>
      </c>
      <c r="B8064" s="37" t="str">
        <f t="array" ref="B8064">IFERROR(XLOOKUP(A8064,'Asignacion Dic'!A:A,'Asignacion Dic'!C:C))</f>
        <v>PISA Gdl</v>
      </c>
      <c r="C8064" s="37" t="str">
        <f t="array" ref="C8064">IFERROR(XLOOKUP(A8064,'Asignacion Dic'!A:A,'Asignacion Dic'!B:B))</f>
        <v>EC-06</v>
      </c>
      <c r="D8064" s="38">
        <v>45632.44462962963</v>
      </c>
      <c r="E8064" s="36" t="s">
        <v>63</v>
      </c>
      <c r="F8064" s="37" t="str">
        <f t="array" ref="F8064">IFERROR(XLOOKUP(E8064,Operadores!A:A,Operadores!B:B))</f>
        <v>DIAFRA</v>
      </c>
      <c r="G8064" s="36" t="s">
        <v>75</v>
      </c>
      <c r="H8064" s="39">
        <v>20.75205</v>
      </c>
      <c r="I8064" s="40">
        <v>275.23</v>
      </c>
      <c r="J8064" s="41">
        <f t="shared" si="5"/>
        <v>5711.586722</v>
      </c>
      <c r="K8064" s="37" t="str">
        <f t="array" ref="K8064">IFERROR(XLOOKUP(G8064,'Tipo de carga'!A:A,'Tipo de carga'!B:B))</f>
        <v>Autoabasto</v>
      </c>
      <c r="L8064" s="37">
        <f t="shared" si="2"/>
        <v>49</v>
      </c>
      <c r="M8064" s="37">
        <f t="shared" si="3"/>
        <v>6</v>
      </c>
      <c r="N8064" s="37">
        <f t="shared" si="4"/>
        <v>12</v>
      </c>
      <c r="O8064" s="37" t="str">
        <f t="array" ref="O8064">IFERROR(XLOOKUP(K8064,'Tipo de carga'!B:B,'Tipo de carga'!C:C))</f>
        <v>Diesel</v>
      </c>
    </row>
    <row r="8065">
      <c r="A8065" s="36">
        <v>2065.0</v>
      </c>
      <c r="B8065" s="37" t="str">
        <f t="array" ref="B8065">IFERROR(XLOOKUP(A8065,'Asignacion Dic'!A:A,'Asignacion Dic'!C:C))</f>
        <v>PISA Gdl</v>
      </c>
      <c r="C8065" s="37" t="str">
        <f t="array" ref="C8065">IFERROR(XLOOKUP(A8065,'Asignacion Dic'!A:A,'Asignacion Dic'!B:B))</f>
        <v>EC-06</v>
      </c>
      <c r="D8065" s="38">
        <v>45632.42217592592</v>
      </c>
      <c r="E8065" s="36" t="s">
        <v>564</v>
      </c>
      <c r="F8065" s="37" t="str">
        <f t="array" ref="F8065">IFERROR(XLOOKUP(E8065,Operadores!A:A,Operadores!B:B))</f>
        <v>BUEOSC</v>
      </c>
      <c r="G8065" s="36" t="s">
        <v>75</v>
      </c>
      <c r="H8065" s="39">
        <v>20.75205</v>
      </c>
      <c r="I8065" s="40">
        <v>265.39</v>
      </c>
      <c r="J8065" s="41">
        <f t="shared" si="5"/>
        <v>5507.38655</v>
      </c>
      <c r="K8065" s="37" t="str">
        <f t="array" ref="K8065">IFERROR(XLOOKUP(G8065,'Tipo de carga'!A:A,'Tipo de carga'!B:B))</f>
        <v>Autoabasto</v>
      </c>
      <c r="L8065" s="37">
        <f t="shared" si="2"/>
        <v>49</v>
      </c>
      <c r="M8065" s="37">
        <f t="shared" si="3"/>
        <v>6</v>
      </c>
      <c r="N8065" s="37">
        <f t="shared" si="4"/>
        <v>12</v>
      </c>
      <c r="O8065" s="37" t="str">
        <f t="array" ref="O8065">IFERROR(XLOOKUP(K8065,'Tipo de carga'!B:B,'Tipo de carga'!C:C))</f>
        <v>Diesel</v>
      </c>
    </row>
    <row r="8066">
      <c r="A8066" s="36">
        <v>1878.0</v>
      </c>
      <c r="B8066" s="37" t="str">
        <f t="array" ref="B8066">IFERROR(XLOOKUP(A8066,'Asignacion Dic'!A:A,'Asignacion Dic'!C:C))</f>
        <v>Circuitos</v>
      </c>
      <c r="C8066" s="37" t="str">
        <f t="array" ref="C8066">IFERROR(XLOOKUP(A8066,'Asignacion Dic'!A:A,'Asignacion Dic'!B:B))</f>
        <v>EC-03</v>
      </c>
      <c r="D8066" s="38">
        <v>45632.00288194444</v>
      </c>
      <c r="E8066" s="36" t="s">
        <v>53</v>
      </c>
      <c r="F8066" s="37" t="str">
        <f t="array" ref="F8066">IFERROR(XLOOKUP(E8066,Operadores!A:A,Operadores!B:B))</f>
        <v>CASSA</v>
      </c>
      <c r="G8066" s="36" t="s">
        <v>75</v>
      </c>
      <c r="H8066" s="39">
        <v>20.75205</v>
      </c>
      <c r="I8066" s="40">
        <v>825.01</v>
      </c>
      <c r="J8066" s="41">
        <f t="shared" si="5"/>
        <v>17120.64877</v>
      </c>
      <c r="K8066" s="37" t="str">
        <f t="array" ref="K8066">IFERROR(XLOOKUP(G8066,'Tipo de carga'!A:A,'Tipo de carga'!B:B))</f>
        <v>Autoabasto</v>
      </c>
      <c r="L8066" s="37">
        <f t="shared" si="2"/>
        <v>49</v>
      </c>
      <c r="M8066" s="37">
        <f t="shared" si="3"/>
        <v>6</v>
      </c>
      <c r="N8066" s="37">
        <f t="shared" si="4"/>
        <v>12</v>
      </c>
      <c r="O8066" s="37" t="str">
        <f t="array" ref="O8066">IFERROR(XLOOKUP(K8066,'Tipo de carga'!B:B,'Tipo de carga'!C:C))</f>
        <v>Diesel</v>
      </c>
    </row>
    <row r="8067">
      <c r="A8067" s="36">
        <v>1886.0</v>
      </c>
      <c r="B8067" s="37" t="str">
        <f t="array" ref="B8067">IFERROR(XLOOKUP(A8067,'Asignacion Dic'!A:A,'Asignacion Dic'!C:C))</f>
        <v>Circuitos</v>
      </c>
      <c r="C8067" s="37" t="str">
        <f t="array" ref="C8067">IFERROR(XLOOKUP(A8067,'Asignacion Dic'!A:A,'Asignacion Dic'!B:B))</f>
        <v>EC-03</v>
      </c>
      <c r="D8067" s="38">
        <v>45632.83053240741</v>
      </c>
      <c r="E8067" s="36" t="s">
        <v>260</v>
      </c>
      <c r="F8067" s="37" t="str">
        <f t="array" ref="F8067">IFERROR(XLOOKUP(E8067,Operadores!A:A,Operadores!B:B))</f>
        <v>CORER</v>
      </c>
      <c r="G8067" s="36" t="s">
        <v>274</v>
      </c>
      <c r="H8067" s="39">
        <v>18.94</v>
      </c>
      <c r="I8067" s="40">
        <v>252.66</v>
      </c>
      <c r="J8067" s="41">
        <f t="shared" si="5"/>
        <v>4785.3804</v>
      </c>
      <c r="K8067" s="37" t="str">
        <f t="array" ref="K8067">IFERROR(XLOOKUP(G8067,'Tipo de carga'!A:A,'Tipo de carga'!B:B))</f>
        <v>Autoabasto</v>
      </c>
      <c r="L8067" s="37">
        <f t="shared" si="2"/>
        <v>49</v>
      </c>
      <c r="M8067" s="37">
        <f t="shared" si="3"/>
        <v>6</v>
      </c>
      <c r="N8067" s="37">
        <f t="shared" si="4"/>
        <v>12</v>
      </c>
      <c r="O8067" s="37" t="str">
        <f t="array" ref="O8067">IFERROR(XLOOKUP(K8067,'Tipo de carga'!B:B,'Tipo de carga'!C:C))</f>
        <v>Diesel</v>
      </c>
    </row>
    <row r="8068">
      <c r="A8068" s="36">
        <v>1862.0</v>
      </c>
      <c r="B8068" s="37" t="str">
        <f t="array" ref="B8068">IFERROR(XLOOKUP(A8068,'Asignacion Dic'!A:A,'Asignacion Dic'!C:C))</f>
        <v>Circuitos</v>
      </c>
      <c r="C8068" s="37" t="str">
        <f t="array" ref="C8068">IFERROR(XLOOKUP(A8068,'Asignacion Dic'!A:A,'Asignacion Dic'!B:B))</f>
        <v>EC-03</v>
      </c>
      <c r="D8068" s="38">
        <v>45632.41962962963</v>
      </c>
      <c r="E8068" s="36" t="s">
        <v>350</v>
      </c>
      <c r="F8068" s="37" t="str">
        <f t="array" ref="F8068">IFERROR(XLOOKUP(E8068,Operadores!A:A,Operadores!B:B))</f>
        <v>PERRI</v>
      </c>
      <c r="G8068" s="36" t="s">
        <v>274</v>
      </c>
      <c r="H8068" s="39">
        <v>18.94</v>
      </c>
      <c r="I8068" s="40">
        <v>321.01</v>
      </c>
      <c r="J8068" s="41">
        <f t="shared" si="5"/>
        <v>6079.9294</v>
      </c>
      <c r="K8068" s="37" t="str">
        <f t="array" ref="K8068">IFERROR(XLOOKUP(G8068,'Tipo de carga'!A:A,'Tipo de carga'!B:B))</f>
        <v>Autoabasto</v>
      </c>
      <c r="L8068" s="37">
        <f t="shared" si="2"/>
        <v>49</v>
      </c>
      <c r="M8068" s="37">
        <f t="shared" si="3"/>
        <v>6</v>
      </c>
      <c r="N8068" s="37">
        <f t="shared" si="4"/>
        <v>12</v>
      </c>
      <c r="O8068" s="37" t="str">
        <f t="array" ref="O8068">IFERROR(XLOOKUP(K8068,'Tipo de carga'!B:B,'Tipo de carga'!C:C))</f>
        <v>Diesel</v>
      </c>
    </row>
    <row r="8069">
      <c r="A8069" s="36">
        <v>1907.0</v>
      </c>
      <c r="B8069" s="37" t="str">
        <f t="array" ref="B8069">IFERROR(XLOOKUP(A8069,'Asignacion Dic'!A:A,'Asignacion Dic'!C:C))</f>
        <v>Circuitos</v>
      </c>
      <c r="C8069" s="37" t="str">
        <f t="array" ref="C8069">IFERROR(XLOOKUP(A8069,'Asignacion Dic'!A:A,'Asignacion Dic'!B:B))</f>
        <v>EC-03</v>
      </c>
      <c r="D8069" s="38">
        <v>45632.46842592592</v>
      </c>
      <c r="E8069" s="36" t="s">
        <v>237</v>
      </c>
      <c r="F8069" s="37" t="str">
        <f t="array" ref="F8069">IFERROR(XLOOKUP(E8069,Operadores!A:A,Operadores!B:B))</f>
        <v>HUAIS</v>
      </c>
      <c r="G8069" s="36" t="s">
        <v>42</v>
      </c>
      <c r="H8069" s="39">
        <v>20.13998</v>
      </c>
      <c r="I8069" s="40">
        <v>271.59</v>
      </c>
      <c r="J8069" s="41">
        <f t="shared" si="5"/>
        <v>5469.817168</v>
      </c>
      <c r="K8069" s="37" t="str">
        <f t="array" ref="K8069">IFERROR(XLOOKUP(G8069,'Tipo de carga'!A:A,'Tipo de carga'!B:B))</f>
        <v>Autoabasto</v>
      </c>
      <c r="L8069" s="37">
        <f t="shared" si="2"/>
        <v>49</v>
      </c>
      <c r="M8069" s="37">
        <f t="shared" si="3"/>
        <v>6</v>
      </c>
      <c r="N8069" s="37">
        <f t="shared" si="4"/>
        <v>12</v>
      </c>
      <c r="O8069" s="37" t="str">
        <f t="array" ref="O8069">IFERROR(XLOOKUP(K8069,'Tipo de carga'!B:B,'Tipo de carga'!C:C))</f>
        <v>Diesel</v>
      </c>
    </row>
    <row r="8070">
      <c r="A8070" s="36">
        <v>2061.0</v>
      </c>
      <c r="B8070" s="37" t="str">
        <f t="array" ref="B8070">IFERROR(XLOOKUP(A8070,'Asignacion Dic'!A:A,'Asignacion Dic'!C:C))</f>
        <v>PISA Gdl</v>
      </c>
      <c r="C8070" s="37" t="str">
        <f t="array" ref="C8070">IFERROR(XLOOKUP(A8070,'Asignacion Dic'!A:A,'Asignacion Dic'!B:B))</f>
        <v>EC-06</v>
      </c>
      <c r="D8070" s="38">
        <v>45632.46842592592</v>
      </c>
      <c r="E8070" s="36" t="s">
        <v>270</v>
      </c>
      <c r="F8070" s="37" t="str">
        <f t="array" ref="F8070">IFERROR(XLOOKUP(E8070,Operadores!A:A,Operadores!B:B))</f>
        <v>RESEDU</v>
      </c>
      <c r="G8070" s="36" t="s">
        <v>42</v>
      </c>
      <c r="H8070" s="39">
        <v>20.13998</v>
      </c>
      <c r="I8070" s="40">
        <v>630.04</v>
      </c>
      <c r="J8070" s="41">
        <f t="shared" si="5"/>
        <v>12688.993</v>
      </c>
      <c r="K8070" s="37" t="str">
        <f t="array" ref="K8070">IFERROR(XLOOKUP(G8070,'Tipo de carga'!A:A,'Tipo de carga'!B:B))</f>
        <v>Autoabasto</v>
      </c>
      <c r="L8070" s="37">
        <f t="shared" si="2"/>
        <v>49</v>
      </c>
      <c r="M8070" s="37">
        <f t="shared" si="3"/>
        <v>6</v>
      </c>
      <c r="N8070" s="37">
        <f t="shared" si="4"/>
        <v>12</v>
      </c>
      <c r="O8070" s="37" t="str">
        <f t="array" ref="O8070">IFERROR(XLOOKUP(K8070,'Tipo de carga'!B:B,'Tipo de carga'!C:C))</f>
        <v>Diesel</v>
      </c>
    </row>
    <row r="8071">
      <c r="A8071" s="36">
        <v>1721.0</v>
      </c>
      <c r="B8071" s="37" t="str">
        <f t="array" ref="B8071">IFERROR(XLOOKUP(A8071,'Asignacion Dic'!A:A,'Asignacion Dic'!C:C))</f>
        <v>Wm Full</v>
      </c>
      <c r="C8071" s="37" t="str">
        <f t="array" ref="C8071">IFERROR(XLOOKUP(A8071,'Asignacion Dic'!A:A,'Asignacion Dic'!B:B))</f>
        <v>EC-08</v>
      </c>
      <c r="D8071" s="38">
        <v>45632.46842592592</v>
      </c>
      <c r="E8071" s="36" t="s">
        <v>283</v>
      </c>
      <c r="F8071" s="37" t="str">
        <f t="array" ref="F8071">IFERROR(XLOOKUP(E8071,Operadores!A:A,Operadores!B:B))</f>
        <v>MAYSA</v>
      </c>
      <c r="G8071" s="36" t="s">
        <v>42</v>
      </c>
      <c r="H8071" s="39">
        <v>20.13998</v>
      </c>
      <c r="I8071" s="40">
        <v>436.01</v>
      </c>
      <c r="J8071" s="41">
        <f t="shared" si="5"/>
        <v>8781.23268</v>
      </c>
      <c r="K8071" s="37" t="str">
        <f t="array" ref="K8071">IFERROR(XLOOKUP(G8071,'Tipo de carga'!A:A,'Tipo de carga'!B:B))</f>
        <v>Autoabasto</v>
      </c>
      <c r="L8071" s="37">
        <f t="shared" si="2"/>
        <v>49</v>
      </c>
      <c r="M8071" s="37">
        <f t="shared" si="3"/>
        <v>6</v>
      </c>
      <c r="N8071" s="37">
        <f t="shared" si="4"/>
        <v>12</v>
      </c>
      <c r="O8071" s="37" t="str">
        <f t="array" ref="O8071">IFERROR(XLOOKUP(K8071,'Tipo de carga'!B:B,'Tipo de carga'!C:C))</f>
        <v>Diesel</v>
      </c>
    </row>
    <row r="8072">
      <c r="A8072" s="36">
        <v>2027.0</v>
      </c>
      <c r="B8072" s="37" t="str">
        <f t="array" ref="B8072">IFERROR(XLOOKUP(A8072,'Asignacion Dic'!A:A,'Asignacion Dic'!C:C))</f>
        <v>MeLi Dedicado Merida</v>
      </c>
      <c r="C8072" s="37" t="str">
        <f t="array" ref="C8072">IFERROR(XLOOKUP(A8072,'Asignacion Dic'!A:A,'Asignacion Dic'!B:B))</f>
        <v>EC-05</v>
      </c>
      <c r="D8072" s="38">
        <v>45632.46842592592</v>
      </c>
      <c r="E8072" s="36" t="s">
        <v>452</v>
      </c>
      <c r="F8072" s="37" t="str">
        <f t="array" ref="F8072">IFERROR(XLOOKUP(E8072,Operadores!A:A,Operadores!B:B))</f>
        <v>AGUMAU</v>
      </c>
      <c r="G8072" s="36" t="s">
        <v>42</v>
      </c>
      <c r="H8072" s="39">
        <v>20.13998</v>
      </c>
      <c r="I8072" s="40">
        <v>261.0</v>
      </c>
      <c r="J8072" s="41">
        <f t="shared" si="5"/>
        <v>5256.53478</v>
      </c>
      <c r="K8072" s="37" t="str">
        <f t="array" ref="K8072">IFERROR(XLOOKUP(G8072,'Tipo de carga'!A:A,'Tipo de carga'!B:B))</f>
        <v>Autoabasto</v>
      </c>
      <c r="L8072" s="37">
        <f t="shared" si="2"/>
        <v>49</v>
      </c>
      <c r="M8072" s="37">
        <f t="shared" si="3"/>
        <v>6</v>
      </c>
      <c r="N8072" s="37">
        <f t="shared" si="4"/>
        <v>12</v>
      </c>
      <c r="O8072" s="37" t="str">
        <f t="array" ref="O8072">IFERROR(XLOOKUP(K8072,'Tipo de carga'!B:B,'Tipo de carga'!C:C))</f>
        <v>Diesel</v>
      </c>
    </row>
    <row r="8073">
      <c r="A8073" s="36">
        <v>2002.0</v>
      </c>
      <c r="B8073" s="37" t="str">
        <f t="array" ref="B8073">IFERROR(XLOOKUP(A8073,'Asignacion Dic'!A:A,'Asignacion Dic'!C:C))</f>
        <v>MeLi Dedicado Merida</v>
      </c>
      <c r="C8073" s="37" t="str">
        <f t="array" ref="C8073">IFERROR(XLOOKUP(A8073,'Asignacion Dic'!A:A,'Asignacion Dic'!B:B))</f>
        <v>EC-05</v>
      </c>
      <c r="D8073" s="38">
        <v>45632.46842592592</v>
      </c>
      <c r="E8073" s="36" t="s">
        <v>535</v>
      </c>
      <c r="F8073" s="37" t="str">
        <f t="array" ref="F8073">IFERROR(XLOOKUP(E8073,Operadores!A:A,Operadores!B:B))</f>
        <v>VELALE</v>
      </c>
      <c r="G8073" s="36" t="s">
        <v>42</v>
      </c>
      <c r="H8073" s="39">
        <v>20.13998</v>
      </c>
      <c r="I8073" s="40">
        <v>435.0</v>
      </c>
      <c r="J8073" s="41">
        <f t="shared" si="5"/>
        <v>8760.8913</v>
      </c>
      <c r="K8073" s="37" t="str">
        <f t="array" ref="K8073">IFERROR(XLOOKUP(G8073,'Tipo de carga'!A:A,'Tipo de carga'!B:B))</f>
        <v>Autoabasto</v>
      </c>
      <c r="L8073" s="37">
        <f t="shared" si="2"/>
        <v>49</v>
      </c>
      <c r="M8073" s="37">
        <f t="shared" si="3"/>
        <v>6</v>
      </c>
      <c r="N8073" s="37">
        <f t="shared" si="4"/>
        <v>12</v>
      </c>
      <c r="O8073" s="37" t="str">
        <f t="array" ref="O8073">IFERROR(XLOOKUP(K8073,'Tipo de carga'!B:B,'Tipo de carga'!C:C))</f>
        <v>Diesel</v>
      </c>
    </row>
    <row r="8074">
      <c r="A8074" s="36">
        <v>2000.0</v>
      </c>
      <c r="B8074" s="37" t="str">
        <f t="array" ref="B8074">IFERROR(XLOOKUP(A8074,'Asignacion Dic'!A:A,'Asignacion Dic'!C:C))</f>
        <v>MeLi Dedicado Merida</v>
      </c>
      <c r="C8074" s="37" t="str">
        <f t="array" ref="C8074">IFERROR(XLOOKUP(A8074,'Asignacion Dic'!A:A,'Asignacion Dic'!B:B))</f>
        <v>EC-05</v>
      </c>
      <c r="D8074" s="38">
        <v>45632.46842592592</v>
      </c>
      <c r="E8074" s="36" t="s">
        <v>625</v>
      </c>
      <c r="F8074" s="37" t="str">
        <f t="array" ref="F8074">IFERROR(XLOOKUP(E8074,Operadores!A:A,Operadores!B:B))</f>
        <v>BERJES</v>
      </c>
      <c r="G8074" s="36" t="s">
        <v>42</v>
      </c>
      <c r="H8074" s="39">
        <v>20.13998</v>
      </c>
      <c r="I8074" s="40">
        <v>230.01</v>
      </c>
      <c r="J8074" s="41">
        <f t="shared" si="5"/>
        <v>4632.3968</v>
      </c>
      <c r="K8074" s="37" t="str">
        <f t="array" ref="K8074">IFERROR(XLOOKUP(G8074,'Tipo de carga'!A:A,'Tipo de carga'!B:B))</f>
        <v>Autoabasto</v>
      </c>
      <c r="L8074" s="37">
        <f t="shared" si="2"/>
        <v>49</v>
      </c>
      <c r="M8074" s="37">
        <f t="shared" si="3"/>
        <v>6</v>
      </c>
      <c r="N8074" s="37">
        <f t="shared" si="4"/>
        <v>12</v>
      </c>
      <c r="O8074" s="37" t="str">
        <f t="array" ref="O8074">IFERROR(XLOOKUP(K8074,'Tipo de carga'!B:B,'Tipo de carga'!C:C))</f>
        <v>Diesel</v>
      </c>
    </row>
    <row r="8075">
      <c r="A8075" s="36">
        <v>2013.0</v>
      </c>
      <c r="B8075" s="37" t="str">
        <f t="array" ref="B8075">IFERROR(XLOOKUP(A8075,'Asignacion Dic'!A:A,'Asignacion Dic'!C:C))</f>
        <v>MeLi Dedicado Merida</v>
      </c>
      <c r="C8075" s="37" t="str">
        <f t="array" ref="C8075">IFERROR(XLOOKUP(A8075,'Asignacion Dic'!A:A,'Asignacion Dic'!B:B))</f>
        <v>EC-05</v>
      </c>
      <c r="D8075" s="38">
        <v>45632.46842592592</v>
      </c>
      <c r="E8075" s="36" t="s">
        <v>557</v>
      </c>
      <c r="F8075" s="37" t="str">
        <f t="array" ref="F8075">IFERROR(XLOOKUP(E8075,Operadores!A:A,Operadores!B:B))</f>
        <v>MONENR</v>
      </c>
      <c r="G8075" s="36" t="s">
        <v>42</v>
      </c>
      <c r="H8075" s="39">
        <v>20.13998</v>
      </c>
      <c r="I8075" s="40">
        <v>241.51</v>
      </c>
      <c r="J8075" s="41">
        <f t="shared" si="5"/>
        <v>4864.00657</v>
      </c>
      <c r="K8075" s="37" t="str">
        <f t="array" ref="K8075">IFERROR(XLOOKUP(G8075,'Tipo de carga'!A:A,'Tipo de carga'!B:B))</f>
        <v>Autoabasto</v>
      </c>
      <c r="L8075" s="37">
        <f t="shared" si="2"/>
        <v>49</v>
      </c>
      <c r="M8075" s="37">
        <f t="shared" si="3"/>
        <v>6</v>
      </c>
      <c r="N8075" s="37">
        <f t="shared" si="4"/>
        <v>12</v>
      </c>
      <c r="O8075" s="37" t="str">
        <f t="array" ref="O8075">IFERROR(XLOOKUP(K8075,'Tipo de carga'!B:B,'Tipo de carga'!C:C))</f>
        <v>Diesel</v>
      </c>
    </row>
    <row r="8076">
      <c r="A8076" s="36">
        <v>2008.0</v>
      </c>
      <c r="B8076" s="37" t="str">
        <f t="array" ref="B8076">IFERROR(XLOOKUP(A8076,'Asignacion Dic'!A:A,'Asignacion Dic'!C:C))</f>
        <v>MeLi Dedicado Merida</v>
      </c>
      <c r="C8076" s="37" t="str">
        <f t="array" ref="C8076">IFERROR(XLOOKUP(A8076,'Asignacion Dic'!A:A,'Asignacion Dic'!B:B))</f>
        <v>EC-05</v>
      </c>
      <c r="D8076" s="38">
        <v>45632.46842592592</v>
      </c>
      <c r="E8076" s="36" t="s">
        <v>482</v>
      </c>
      <c r="F8076" s="37" t="str">
        <f t="array" ref="F8076">IFERROR(XLOOKUP(E8076,Operadores!A:A,Operadores!B:B))</f>
        <v>RIVJOS</v>
      </c>
      <c r="G8076" s="36" t="s">
        <v>42</v>
      </c>
      <c r="H8076" s="39">
        <v>20.13998</v>
      </c>
      <c r="I8076" s="40">
        <v>447.05</v>
      </c>
      <c r="J8076" s="41">
        <f t="shared" si="5"/>
        <v>9003.578059</v>
      </c>
      <c r="K8076" s="37" t="str">
        <f t="array" ref="K8076">IFERROR(XLOOKUP(G8076,'Tipo de carga'!A:A,'Tipo de carga'!B:B))</f>
        <v>Autoabasto</v>
      </c>
      <c r="L8076" s="37">
        <f t="shared" si="2"/>
        <v>49</v>
      </c>
      <c r="M8076" s="37">
        <f t="shared" si="3"/>
        <v>6</v>
      </c>
      <c r="N8076" s="37">
        <f t="shared" si="4"/>
        <v>12</v>
      </c>
      <c r="O8076" s="37" t="str">
        <f t="array" ref="O8076">IFERROR(XLOOKUP(K8076,'Tipo de carga'!B:B,'Tipo de carga'!C:C))</f>
        <v>Diesel</v>
      </c>
    </row>
    <row r="8077">
      <c r="A8077" s="36">
        <v>2021.0</v>
      </c>
      <c r="B8077" s="37" t="str">
        <f t="array" ref="B8077">IFERROR(XLOOKUP(A8077,'Asignacion Dic'!A:A,'Asignacion Dic'!C:C))</f>
        <v>MeLi Dedicado Merida</v>
      </c>
      <c r="C8077" s="37" t="str">
        <f t="array" ref="C8077">IFERROR(XLOOKUP(A8077,'Asignacion Dic'!A:A,'Asignacion Dic'!B:B))</f>
        <v>EC-05</v>
      </c>
      <c r="D8077" s="38">
        <v>45632.46842592592</v>
      </c>
      <c r="E8077" s="36" t="s">
        <v>320</v>
      </c>
      <c r="F8077" s="37" t="str">
        <f t="array" ref="F8077">IFERROR(XLOOKUP(E8077,Operadores!A:A,Operadores!B:B))</f>
        <v>GUTIRV</v>
      </c>
      <c r="G8077" s="36" t="s">
        <v>42</v>
      </c>
      <c r="H8077" s="39">
        <v>20.13998</v>
      </c>
      <c r="I8077" s="40">
        <v>239.36</v>
      </c>
      <c r="J8077" s="41">
        <f t="shared" si="5"/>
        <v>4820.705613</v>
      </c>
      <c r="K8077" s="37" t="str">
        <f t="array" ref="K8077">IFERROR(XLOOKUP(G8077,'Tipo de carga'!A:A,'Tipo de carga'!B:B))</f>
        <v>Autoabasto</v>
      </c>
      <c r="L8077" s="37">
        <f t="shared" si="2"/>
        <v>49</v>
      </c>
      <c r="M8077" s="37">
        <f t="shared" si="3"/>
        <v>6</v>
      </c>
      <c r="N8077" s="37">
        <f t="shared" si="4"/>
        <v>12</v>
      </c>
      <c r="O8077" s="37" t="str">
        <f t="array" ref="O8077">IFERROR(XLOOKUP(K8077,'Tipo de carga'!B:B,'Tipo de carga'!C:C))</f>
        <v>Diesel</v>
      </c>
    </row>
    <row r="8078">
      <c r="A8078" s="36">
        <v>1879.0</v>
      </c>
      <c r="B8078" s="37" t="str">
        <f t="array" ref="B8078">IFERROR(XLOOKUP(A8078,'Asignacion Dic'!A:A,'Asignacion Dic'!C:C))</f>
        <v>Circuitos</v>
      </c>
      <c r="C8078" s="37" t="str">
        <f t="array" ref="C8078">IFERROR(XLOOKUP(A8078,'Asignacion Dic'!A:A,'Asignacion Dic'!B:B))</f>
        <v>EC-03</v>
      </c>
      <c r="D8078" s="38">
        <v>45632.46842592592</v>
      </c>
      <c r="E8078" s="36" t="s">
        <v>357</v>
      </c>
      <c r="F8078" s="37" t="str">
        <f t="array" ref="F8078">IFERROR(XLOOKUP(E8078,Operadores!A:A,Operadores!B:B))</f>
        <v>ISLHI</v>
      </c>
      <c r="G8078" s="36" t="s">
        <v>42</v>
      </c>
      <c r="H8078" s="39">
        <v>20.13998</v>
      </c>
      <c r="I8078" s="40">
        <v>860.06</v>
      </c>
      <c r="J8078" s="41">
        <f t="shared" si="5"/>
        <v>17321.5912</v>
      </c>
      <c r="K8078" s="37" t="str">
        <f t="array" ref="K8078">IFERROR(XLOOKUP(G8078,'Tipo de carga'!A:A,'Tipo de carga'!B:B))</f>
        <v>Autoabasto</v>
      </c>
      <c r="L8078" s="37">
        <f t="shared" si="2"/>
        <v>49</v>
      </c>
      <c r="M8078" s="37">
        <f t="shared" si="3"/>
        <v>6</v>
      </c>
      <c r="N8078" s="37">
        <f t="shared" si="4"/>
        <v>12</v>
      </c>
      <c r="O8078" s="37" t="str">
        <f t="array" ref="O8078">IFERROR(XLOOKUP(K8078,'Tipo de carga'!B:B,'Tipo de carga'!C:C))</f>
        <v>Diesel</v>
      </c>
    </row>
    <row r="8079">
      <c r="A8079" s="36">
        <v>2001.0</v>
      </c>
      <c r="B8079" s="37" t="str">
        <f t="array" ref="B8079">IFERROR(XLOOKUP(A8079,'Asignacion Dic'!A:A,'Asignacion Dic'!C:C))</f>
        <v>MeLi Dedicado Merida</v>
      </c>
      <c r="C8079" s="37" t="str">
        <f t="array" ref="C8079">IFERROR(XLOOKUP(A8079,'Asignacion Dic'!A:A,'Asignacion Dic'!B:B))</f>
        <v>EC-05</v>
      </c>
      <c r="D8079" s="38">
        <v>45632.46842592592</v>
      </c>
      <c r="E8079" s="36" t="s">
        <v>292</v>
      </c>
      <c r="F8079" s="37" t="str">
        <f t="array" ref="F8079">IFERROR(XLOOKUP(E8079,Operadores!A:A,Operadores!B:B))</f>
        <v>GARJUL</v>
      </c>
      <c r="G8079" s="36" t="s">
        <v>42</v>
      </c>
      <c r="H8079" s="39">
        <v>20.13998</v>
      </c>
      <c r="I8079" s="40">
        <v>380.09</v>
      </c>
      <c r="J8079" s="41">
        <f t="shared" si="5"/>
        <v>7655.004998</v>
      </c>
      <c r="K8079" s="37" t="str">
        <f t="array" ref="K8079">IFERROR(XLOOKUP(G8079,'Tipo de carga'!A:A,'Tipo de carga'!B:B))</f>
        <v>Autoabasto</v>
      </c>
      <c r="L8079" s="37">
        <f t="shared" si="2"/>
        <v>49</v>
      </c>
      <c r="M8079" s="37">
        <f t="shared" si="3"/>
        <v>6</v>
      </c>
      <c r="N8079" s="37">
        <f t="shared" si="4"/>
        <v>12</v>
      </c>
      <c r="O8079" s="37" t="str">
        <f t="array" ref="O8079">IFERROR(XLOOKUP(K8079,'Tipo de carga'!B:B,'Tipo de carga'!C:C))</f>
        <v>Diesel</v>
      </c>
    </row>
    <row r="8080">
      <c r="A8080" s="36">
        <v>1701.0</v>
      </c>
      <c r="B8080" s="37" t="str">
        <f t="array" ref="B8080">IFERROR(XLOOKUP(A8080,'Asignacion Dic'!A:A,'Asignacion Dic'!C:C))</f>
        <v>Wm Full</v>
      </c>
      <c r="C8080" s="37" t="str">
        <f t="array" ref="C8080">IFERROR(XLOOKUP(A8080,'Asignacion Dic'!A:A,'Asignacion Dic'!B:B))</f>
        <v>EC-08</v>
      </c>
      <c r="D8080" s="38">
        <v>45632.46842592592</v>
      </c>
      <c r="E8080" s="36" t="s">
        <v>400</v>
      </c>
      <c r="F8080" s="37" t="str">
        <f t="array" ref="F8080">IFERROR(XLOOKUP(E8080,Operadores!A:A,Operadores!B:B))</f>
        <v>HERMOI</v>
      </c>
      <c r="G8080" s="36" t="s">
        <v>42</v>
      </c>
      <c r="H8080" s="39">
        <v>20.13998</v>
      </c>
      <c r="I8080" s="40">
        <v>400.04</v>
      </c>
      <c r="J8080" s="41">
        <f t="shared" si="5"/>
        <v>8056.797599</v>
      </c>
      <c r="K8080" s="37" t="str">
        <f t="array" ref="K8080">IFERROR(XLOOKUP(G8080,'Tipo de carga'!A:A,'Tipo de carga'!B:B))</f>
        <v>Autoabasto</v>
      </c>
      <c r="L8080" s="37">
        <f t="shared" si="2"/>
        <v>49</v>
      </c>
      <c r="M8080" s="37">
        <f t="shared" si="3"/>
        <v>6</v>
      </c>
      <c r="N8080" s="37">
        <f t="shared" si="4"/>
        <v>12</v>
      </c>
      <c r="O8080" s="37" t="str">
        <f t="array" ref="O8080">IFERROR(XLOOKUP(K8080,'Tipo de carga'!B:B,'Tipo de carga'!C:C))</f>
        <v>Diesel</v>
      </c>
    </row>
    <row r="8081">
      <c r="A8081" s="36">
        <v>1964.0</v>
      </c>
      <c r="B8081" s="37" t="str">
        <f t="array" ref="B8081">IFERROR(XLOOKUP(A8081,'Asignacion Dic'!A:A,'Asignacion Dic'!C:C))</f>
        <v>MeLi asignado SD</v>
      </c>
      <c r="C8081" s="37" t="str">
        <f t="array" ref="C8081">IFERROR(XLOOKUP(A8081,'Asignacion Dic'!A:A,'Asignacion Dic'!B:B))</f>
        <v>EC-05</v>
      </c>
      <c r="D8081" s="38">
        <v>45632.452939814815</v>
      </c>
      <c r="E8081" s="36" t="s">
        <v>236</v>
      </c>
      <c r="F8081" s="37" t="str">
        <f t="array" ref="F8081">IFERROR(XLOOKUP(E8081,Operadores!A:A,Operadores!B:B))</f>
        <v>BENOSC</v>
      </c>
      <c r="G8081" s="36" t="s">
        <v>42</v>
      </c>
      <c r="H8081" s="39">
        <v>20.13998</v>
      </c>
      <c r="I8081" s="40">
        <v>332.29</v>
      </c>
      <c r="J8081" s="41">
        <f t="shared" si="5"/>
        <v>6692.313954</v>
      </c>
      <c r="K8081" s="37" t="str">
        <f t="array" ref="K8081">IFERROR(XLOOKUP(G8081,'Tipo de carga'!A:A,'Tipo de carga'!B:B))</f>
        <v>Autoabasto</v>
      </c>
      <c r="L8081" s="37">
        <f t="shared" si="2"/>
        <v>49</v>
      </c>
      <c r="M8081" s="37">
        <f t="shared" si="3"/>
        <v>6</v>
      </c>
      <c r="N8081" s="37">
        <f t="shared" si="4"/>
        <v>12</v>
      </c>
      <c r="O8081" s="37" t="str">
        <f t="array" ref="O8081">IFERROR(XLOOKUP(K8081,'Tipo de carga'!B:B,'Tipo de carga'!C:C))</f>
        <v>Diesel</v>
      </c>
    </row>
    <row r="8082">
      <c r="A8082" s="36">
        <v>1730.0</v>
      </c>
      <c r="B8082" s="37" t="str">
        <f t="array" ref="B8082">IFERROR(XLOOKUP(A8082,'Asignacion Dic'!A:A,'Asignacion Dic'!C:C))</f>
        <v>Wm Sencillo</v>
      </c>
      <c r="C8082" s="37" t="str">
        <f t="array" ref="C8082">IFERROR(XLOOKUP(A8082,'Asignacion Dic'!A:A,'Asignacion Dic'!B:B))</f>
        <v>EC-08</v>
      </c>
      <c r="D8082" s="38">
        <v>45632.392430555556</v>
      </c>
      <c r="E8082" s="36" t="s">
        <v>286</v>
      </c>
      <c r="F8082" s="37" t="str">
        <f t="array" ref="F8082">IFERROR(XLOOKUP(E8082,Operadores!A:A,Operadores!B:B))</f>
        <v>LOPERI</v>
      </c>
      <c r="G8082" s="36" t="s">
        <v>42</v>
      </c>
      <c r="H8082" s="39">
        <v>20.13998</v>
      </c>
      <c r="I8082" s="40">
        <v>440.03</v>
      </c>
      <c r="J8082" s="41">
        <f t="shared" si="5"/>
        <v>8862.195399</v>
      </c>
      <c r="K8082" s="37" t="str">
        <f t="array" ref="K8082">IFERROR(XLOOKUP(G8082,'Tipo de carga'!A:A,'Tipo de carga'!B:B))</f>
        <v>Autoabasto</v>
      </c>
      <c r="L8082" s="37">
        <f t="shared" si="2"/>
        <v>49</v>
      </c>
      <c r="M8082" s="37">
        <f t="shared" si="3"/>
        <v>6</v>
      </c>
      <c r="N8082" s="37">
        <f t="shared" si="4"/>
        <v>12</v>
      </c>
      <c r="O8082" s="37" t="str">
        <f t="array" ref="O8082">IFERROR(XLOOKUP(K8082,'Tipo de carga'!B:B,'Tipo de carga'!C:C))</f>
        <v>Diesel</v>
      </c>
    </row>
    <row r="8083">
      <c r="A8083" s="36">
        <v>1991.0</v>
      </c>
      <c r="B8083" s="37" t="str">
        <f t="array" ref="B8083">IFERROR(XLOOKUP(A8083,'Asignacion Dic'!A:A,'Asignacion Dic'!C:C))</f>
        <v>MeLi Dedicado Merida</v>
      </c>
      <c r="C8083" s="37" t="str">
        <f t="array" ref="C8083">IFERROR(XLOOKUP(A8083,'Asignacion Dic'!A:A,'Asignacion Dic'!B:B))</f>
        <v>EC-05</v>
      </c>
      <c r="D8083" s="38">
        <v>45632.32885416667</v>
      </c>
      <c r="E8083" s="36" t="s">
        <v>301</v>
      </c>
      <c r="F8083" s="37" t="str">
        <f t="array" ref="F8083">IFERROR(XLOOKUP(E8083,Operadores!A:A,Operadores!B:B))</f>
        <v>RUEREN</v>
      </c>
      <c r="G8083" s="36" t="s">
        <v>42</v>
      </c>
      <c r="H8083" s="39">
        <v>20.13998</v>
      </c>
      <c r="I8083" s="40">
        <v>191.06</v>
      </c>
      <c r="J8083" s="41">
        <f t="shared" si="5"/>
        <v>3847.944579</v>
      </c>
      <c r="K8083" s="37" t="str">
        <f t="array" ref="K8083">IFERROR(XLOOKUP(G8083,'Tipo de carga'!A:A,'Tipo de carga'!B:B))</f>
        <v>Autoabasto</v>
      </c>
      <c r="L8083" s="37">
        <f t="shared" si="2"/>
        <v>49</v>
      </c>
      <c r="M8083" s="37">
        <f t="shared" si="3"/>
        <v>6</v>
      </c>
      <c r="N8083" s="37">
        <f t="shared" si="4"/>
        <v>12</v>
      </c>
      <c r="O8083" s="37" t="str">
        <f t="array" ref="O8083">IFERROR(XLOOKUP(K8083,'Tipo de carga'!B:B,'Tipo de carga'!C:C))</f>
        <v>Diesel</v>
      </c>
    </row>
    <row r="8084">
      <c r="A8084" s="36">
        <v>2006.0</v>
      </c>
      <c r="B8084" s="37" t="str">
        <f t="array" ref="B8084">IFERROR(XLOOKUP(A8084,'Asignacion Dic'!A:A,'Asignacion Dic'!C:C))</f>
        <v>MeLi Dedicado Merida</v>
      </c>
      <c r="C8084" s="37" t="str">
        <f t="array" ref="C8084">IFERROR(XLOOKUP(A8084,'Asignacion Dic'!A:A,'Asignacion Dic'!B:B))</f>
        <v>EC-05</v>
      </c>
      <c r="D8084" s="38">
        <v>45632.307280092595</v>
      </c>
      <c r="E8084" s="36" t="s">
        <v>381</v>
      </c>
      <c r="F8084" s="37" t="str">
        <f t="array" ref="F8084">IFERROR(XLOOKUP(E8084,Operadores!A:A,Operadores!B:B))</f>
        <v>CHAJUA</v>
      </c>
      <c r="G8084" s="36" t="s">
        <v>42</v>
      </c>
      <c r="H8084" s="39">
        <v>20.13998</v>
      </c>
      <c r="I8084" s="40">
        <v>400.62</v>
      </c>
      <c r="J8084" s="41">
        <f t="shared" si="5"/>
        <v>8068.478788</v>
      </c>
      <c r="K8084" s="37" t="str">
        <f t="array" ref="K8084">IFERROR(XLOOKUP(G8084,'Tipo de carga'!A:A,'Tipo de carga'!B:B))</f>
        <v>Autoabasto</v>
      </c>
      <c r="L8084" s="37">
        <f t="shared" si="2"/>
        <v>49</v>
      </c>
      <c r="M8084" s="37">
        <f t="shared" si="3"/>
        <v>6</v>
      </c>
      <c r="N8084" s="37">
        <f t="shared" si="4"/>
        <v>12</v>
      </c>
      <c r="O8084" s="37" t="str">
        <f t="array" ref="O8084">IFERROR(XLOOKUP(K8084,'Tipo de carga'!B:B,'Tipo de carga'!C:C))</f>
        <v>Diesel</v>
      </c>
    </row>
    <row r="8085">
      <c r="A8085" s="36">
        <v>2009.0</v>
      </c>
      <c r="B8085" s="37" t="str">
        <f t="array" ref="B8085">IFERROR(XLOOKUP(A8085,'Asignacion Dic'!A:A,'Asignacion Dic'!C:C))</f>
        <v>MeLi Dedicado Merida</v>
      </c>
      <c r="C8085" s="37" t="str">
        <f t="array" ref="C8085">IFERROR(XLOOKUP(A8085,'Asignacion Dic'!A:A,'Asignacion Dic'!B:B))</f>
        <v>EC-05</v>
      </c>
      <c r="D8085" s="38">
        <v>45632.28517361111</v>
      </c>
      <c r="E8085" s="36" t="s">
        <v>294</v>
      </c>
      <c r="F8085" s="37" t="str">
        <f t="array" ref="F8085">IFERROR(XLOOKUP(E8085,Operadores!A:A,Operadores!B:B))</f>
        <v>GONCAR01</v>
      </c>
      <c r="G8085" s="36" t="s">
        <v>42</v>
      </c>
      <c r="H8085" s="39">
        <v>20.13998</v>
      </c>
      <c r="I8085" s="40">
        <v>404.2</v>
      </c>
      <c r="J8085" s="41">
        <f t="shared" si="5"/>
        <v>8140.579916</v>
      </c>
      <c r="K8085" s="37" t="str">
        <f t="array" ref="K8085">IFERROR(XLOOKUP(G8085,'Tipo de carga'!A:A,'Tipo de carga'!B:B))</f>
        <v>Autoabasto</v>
      </c>
      <c r="L8085" s="37">
        <f t="shared" si="2"/>
        <v>49</v>
      </c>
      <c r="M8085" s="37">
        <f t="shared" si="3"/>
        <v>6</v>
      </c>
      <c r="N8085" s="37">
        <f t="shared" si="4"/>
        <v>12</v>
      </c>
      <c r="O8085" s="37" t="str">
        <f t="array" ref="O8085">IFERROR(XLOOKUP(K8085,'Tipo de carga'!B:B,'Tipo de carga'!C:C))</f>
        <v>Diesel</v>
      </c>
    </row>
    <row r="8086">
      <c r="A8086" s="36">
        <v>1818.0</v>
      </c>
      <c r="B8086" s="37" t="str">
        <f t="array" ref="B8086">IFERROR(XLOOKUP(A8086,'Asignacion Dic'!A:A,'Asignacion Dic'!C:C))</f>
        <v>Wm Full</v>
      </c>
      <c r="C8086" s="37" t="str">
        <f t="array" ref="C8086">IFERROR(XLOOKUP(A8086,'Asignacion Dic'!A:A,'Asignacion Dic'!B:B))</f>
        <v>EC-08</v>
      </c>
      <c r="D8086" s="38">
        <v>45632.21717592593</v>
      </c>
      <c r="E8086" s="36" t="s">
        <v>302</v>
      </c>
      <c r="F8086" s="37" t="str">
        <f t="array" ref="F8086">IFERROR(XLOOKUP(E8086,Operadores!A:A,Operadores!B:B))</f>
        <v>HEROCT</v>
      </c>
      <c r="G8086" s="36" t="s">
        <v>42</v>
      </c>
      <c r="H8086" s="39">
        <v>20.13998</v>
      </c>
      <c r="I8086" s="40">
        <v>442.49</v>
      </c>
      <c r="J8086" s="41">
        <f t="shared" si="5"/>
        <v>8911.73975</v>
      </c>
      <c r="K8086" s="37" t="str">
        <f t="array" ref="K8086">IFERROR(XLOOKUP(G8086,'Tipo de carga'!A:A,'Tipo de carga'!B:B))</f>
        <v>Autoabasto</v>
      </c>
      <c r="L8086" s="37">
        <f t="shared" si="2"/>
        <v>49</v>
      </c>
      <c r="M8086" s="37">
        <f t="shared" si="3"/>
        <v>6</v>
      </c>
      <c r="N8086" s="37">
        <f t="shared" si="4"/>
        <v>12</v>
      </c>
      <c r="O8086" s="37" t="str">
        <f t="array" ref="O8086">IFERROR(XLOOKUP(K8086,'Tipo de carga'!B:B,'Tipo de carga'!C:C))</f>
        <v>Diesel</v>
      </c>
    </row>
    <row r="8087">
      <c r="A8087" s="36">
        <v>1746.0</v>
      </c>
      <c r="B8087" s="37" t="str">
        <f t="array" ref="B8087">IFERROR(XLOOKUP(A8087,'Asignacion Dic'!A:A,'Asignacion Dic'!C:C))</f>
        <v>Wm Full</v>
      </c>
      <c r="C8087" s="37" t="str">
        <f t="array" ref="C8087">IFERROR(XLOOKUP(A8087,'Asignacion Dic'!A:A,'Asignacion Dic'!B:B))</f>
        <v>EC-08</v>
      </c>
      <c r="D8087" s="38">
        <v>45632.211747685185</v>
      </c>
      <c r="E8087" s="36" t="s">
        <v>293</v>
      </c>
      <c r="F8087" s="37" t="str">
        <f t="array" ref="F8087">IFERROR(XLOOKUP(E8087,Operadores!A:A,Operadores!B:B))</f>
        <v>LOPFER</v>
      </c>
      <c r="G8087" s="36" t="s">
        <v>42</v>
      </c>
      <c r="H8087" s="39">
        <v>20.13998</v>
      </c>
      <c r="I8087" s="40">
        <v>419.01</v>
      </c>
      <c r="J8087" s="41">
        <f t="shared" si="5"/>
        <v>8438.85302</v>
      </c>
      <c r="K8087" s="37" t="str">
        <f t="array" ref="K8087">IFERROR(XLOOKUP(G8087,'Tipo de carga'!A:A,'Tipo de carga'!B:B))</f>
        <v>Autoabasto</v>
      </c>
      <c r="L8087" s="37">
        <f t="shared" si="2"/>
        <v>49</v>
      </c>
      <c r="M8087" s="37">
        <f t="shared" si="3"/>
        <v>6</v>
      </c>
      <c r="N8087" s="37">
        <f t="shared" si="4"/>
        <v>12</v>
      </c>
      <c r="O8087" s="37" t="str">
        <f t="array" ref="O8087">IFERROR(XLOOKUP(K8087,'Tipo de carga'!B:B,'Tipo de carga'!C:C))</f>
        <v>Diesel</v>
      </c>
    </row>
    <row r="8088">
      <c r="A8088" s="36">
        <v>1820.0</v>
      </c>
      <c r="B8088" s="37" t="str">
        <f t="array" ref="B8088">IFERROR(XLOOKUP(A8088,'Asignacion Dic'!A:A,'Asignacion Dic'!C:C))</f>
        <v>Wm Full</v>
      </c>
      <c r="C8088" s="37" t="str">
        <f t="array" ref="C8088">IFERROR(XLOOKUP(A8088,'Asignacion Dic'!A:A,'Asignacion Dic'!B:B))</f>
        <v>EC-08</v>
      </c>
      <c r="D8088" s="38">
        <v>45632.20050925926</v>
      </c>
      <c r="E8088" s="36" t="s">
        <v>303</v>
      </c>
      <c r="F8088" s="37" t="str">
        <f t="array" ref="F8088">IFERROR(XLOOKUP(E8088,Operadores!A:A,Operadores!B:B))</f>
        <v>CAMVI01</v>
      </c>
      <c r="G8088" s="36" t="s">
        <v>42</v>
      </c>
      <c r="H8088" s="39">
        <v>20.13998</v>
      </c>
      <c r="I8088" s="40">
        <v>382.02</v>
      </c>
      <c r="J8088" s="41">
        <f t="shared" si="5"/>
        <v>7693.87516</v>
      </c>
      <c r="K8088" s="37" t="str">
        <f t="array" ref="K8088">IFERROR(XLOOKUP(G8088,'Tipo de carga'!A:A,'Tipo de carga'!B:B))</f>
        <v>Autoabasto</v>
      </c>
      <c r="L8088" s="37">
        <f t="shared" si="2"/>
        <v>49</v>
      </c>
      <c r="M8088" s="37">
        <f t="shared" si="3"/>
        <v>6</v>
      </c>
      <c r="N8088" s="37">
        <f t="shared" si="4"/>
        <v>12</v>
      </c>
      <c r="O8088" s="37" t="str">
        <f t="array" ref="O8088">IFERROR(XLOOKUP(K8088,'Tipo de carga'!B:B,'Tipo de carga'!C:C))</f>
        <v>Diesel</v>
      </c>
    </row>
    <row r="8089">
      <c r="A8089" s="36">
        <v>1705.0</v>
      </c>
      <c r="B8089" s="37" t="str">
        <f t="array" ref="B8089">IFERROR(XLOOKUP(A8089,'Asignacion Dic'!A:A,'Asignacion Dic'!C:C))</f>
        <v>Wm Full</v>
      </c>
      <c r="C8089" s="37" t="str">
        <f t="array" ref="C8089">IFERROR(XLOOKUP(A8089,'Asignacion Dic'!A:A,'Asignacion Dic'!B:B))</f>
        <v>EC-08</v>
      </c>
      <c r="D8089" s="38">
        <v>45632.19936342593</v>
      </c>
      <c r="E8089" s="36" t="s">
        <v>285</v>
      </c>
      <c r="F8089" s="37" t="str">
        <f t="array" ref="F8089">IFERROR(XLOOKUP(E8089,Operadores!A:A,Operadores!B:B))</f>
        <v>PERVIC</v>
      </c>
      <c r="G8089" s="36" t="s">
        <v>42</v>
      </c>
      <c r="H8089" s="39">
        <v>20.13998</v>
      </c>
      <c r="I8089" s="40">
        <v>404.22</v>
      </c>
      <c r="J8089" s="41">
        <f t="shared" si="5"/>
        <v>8140.982716</v>
      </c>
      <c r="K8089" s="37" t="str">
        <f t="array" ref="K8089">IFERROR(XLOOKUP(G8089,'Tipo de carga'!A:A,'Tipo de carga'!B:B))</f>
        <v>Autoabasto</v>
      </c>
      <c r="L8089" s="37">
        <f t="shared" si="2"/>
        <v>49</v>
      </c>
      <c r="M8089" s="37">
        <f t="shared" si="3"/>
        <v>6</v>
      </c>
      <c r="N8089" s="37">
        <f t="shared" si="4"/>
        <v>12</v>
      </c>
      <c r="O8089" s="37" t="str">
        <f t="array" ref="O8089">IFERROR(XLOOKUP(K8089,'Tipo de carga'!B:B,'Tipo de carga'!C:C))</f>
        <v>Diesel</v>
      </c>
    </row>
    <row r="8090">
      <c r="A8090" s="36">
        <v>1728.0</v>
      </c>
      <c r="B8090" s="37" t="str">
        <f t="array" ref="B8090">IFERROR(XLOOKUP(A8090,'Asignacion Dic'!A:A,'Asignacion Dic'!C:C))</f>
        <v>Wm Full</v>
      </c>
      <c r="C8090" s="37" t="str">
        <f t="array" ref="C8090">IFERROR(XLOOKUP(A8090,'Asignacion Dic'!A:A,'Asignacion Dic'!B:B))</f>
        <v>EC-08</v>
      </c>
      <c r="D8090" s="38">
        <v>45632.11085648148</v>
      </c>
      <c r="E8090" s="36" t="s">
        <v>281</v>
      </c>
      <c r="F8090" s="37" t="str">
        <f t="array" ref="F8090">IFERROR(XLOOKUP(E8090,Operadores!A:A,Operadores!B:B))</f>
        <v>MARJO13</v>
      </c>
      <c r="G8090" s="36" t="s">
        <v>42</v>
      </c>
      <c r="H8090" s="39">
        <v>20.13998</v>
      </c>
      <c r="I8090" s="40">
        <v>325.06</v>
      </c>
      <c r="J8090" s="41">
        <f t="shared" si="5"/>
        <v>6546.701899</v>
      </c>
      <c r="K8090" s="37" t="str">
        <f t="array" ref="K8090">IFERROR(XLOOKUP(G8090,'Tipo de carga'!A:A,'Tipo de carga'!B:B))</f>
        <v>Autoabasto</v>
      </c>
      <c r="L8090" s="37">
        <f t="shared" si="2"/>
        <v>49</v>
      </c>
      <c r="M8090" s="37">
        <f t="shared" si="3"/>
        <v>6</v>
      </c>
      <c r="N8090" s="37">
        <f t="shared" si="4"/>
        <v>12</v>
      </c>
      <c r="O8090" s="37" t="str">
        <f t="array" ref="O8090">IFERROR(XLOOKUP(K8090,'Tipo de carga'!B:B,'Tipo de carga'!C:C))</f>
        <v>Diesel</v>
      </c>
    </row>
    <row r="8091">
      <c r="A8091" s="36">
        <v>2020.0</v>
      </c>
      <c r="B8091" s="37" t="str">
        <f t="array" ref="B8091">IFERROR(XLOOKUP(A8091,'Asignacion Dic'!A:A,'Asignacion Dic'!C:C))</f>
        <v>MeLi Dedicado Merida</v>
      </c>
      <c r="C8091" s="37" t="str">
        <f t="array" ref="C8091">IFERROR(XLOOKUP(A8091,'Asignacion Dic'!A:A,'Asignacion Dic'!B:B))</f>
        <v>EC-05</v>
      </c>
      <c r="D8091" s="38">
        <v>45632.090266203704</v>
      </c>
      <c r="E8091" s="36" t="s">
        <v>164</v>
      </c>
      <c r="F8091" s="37" t="str">
        <f t="array" ref="F8091">IFERROR(XLOOKUP(E8091,Operadores!A:A,Operadores!B:B))</f>
        <v>MUÑOSC</v>
      </c>
      <c r="G8091" s="36" t="s">
        <v>42</v>
      </c>
      <c r="H8091" s="39">
        <v>20.13998</v>
      </c>
      <c r="I8091" s="40">
        <v>270.0</v>
      </c>
      <c r="J8091" s="41">
        <f t="shared" si="5"/>
        <v>5437.7946</v>
      </c>
      <c r="K8091" s="37" t="str">
        <f t="array" ref="K8091">IFERROR(XLOOKUP(G8091,'Tipo de carga'!A:A,'Tipo de carga'!B:B))</f>
        <v>Autoabasto</v>
      </c>
      <c r="L8091" s="37">
        <f t="shared" si="2"/>
        <v>49</v>
      </c>
      <c r="M8091" s="37">
        <f t="shared" si="3"/>
        <v>6</v>
      </c>
      <c r="N8091" s="37">
        <f t="shared" si="4"/>
        <v>12</v>
      </c>
      <c r="O8091" s="37" t="str">
        <f t="array" ref="O8091">IFERROR(XLOOKUP(K8091,'Tipo de carga'!B:B,'Tipo de carga'!C:C))</f>
        <v>Diesel</v>
      </c>
    </row>
    <row r="8092">
      <c r="A8092" s="36">
        <v>2026.0</v>
      </c>
      <c r="B8092" s="37" t="str">
        <f t="array" ref="B8092">IFERROR(XLOOKUP(A8092,'Asignacion Dic'!A:A,'Asignacion Dic'!C:C))</f>
        <v>MeLi Dedicado Merida</v>
      </c>
      <c r="C8092" s="37" t="str">
        <f t="array" ref="C8092">IFERROR(XLOOKUP(A8092,'Asignacion Dic'!A:A,'Asignacion Dic'!B:B))</f>
        <v>EC-05</v>
      </c>
      <c r="D8092" s="38">
        <v>45632.06905092593</v>
      </c>
      <c r="E8092" s="36" t="s">
        <v>492</v>
      </c>
      <c r="F8092" s="37" t="str">
        <f t="array" ref="F8092">IFERROR(XLOOKUP(E8092,Operadores!A:A,Operadores!B:B))</f>
        <v>CRUTOM</v>
      </c>
      <c r="G8092" s="36" t="s">
        <v>42</v>
      </c>
      <c r="H8092" s="39">
        <v>20.13998</v>
      </c>
      <c r="I8092" s="40">
        <v>400.03</v>
      </c>
      <c r="J8092" s="41">
        <f t="shared" si="5"/>
        <v>8056.596199</v>
      </c>
      <c r="K8092" s="37" t="str">
        <f t="array" ref="K8092">IFERROR(XLOOKUP(G8092,'Tipo de carga'!A:A,'Tipo de carga'!B:B))</f>
        <v>Autoabasto</v>
      </c>
      <c r="L8092" s="37">
        <f t="shared" si="2"/>
        <v>49</v>
      </c>
      <c r="M8092" s="37">
        <f t="shared" si="3"/>
        <v>6</v>
      </c>
      <c r="N8092" s="37">
        <f t="shared" si="4"/>
        <v>12</v>
      </c>
      <c r="O8092" s="37" t="str">
        <f t="array" ref="O8092">IFERROR(XLOOKUP(K8092,'Tipo de carga'!B:B,'Tipo de carga'!C:C))</f>
        <v>Diesel</v>
      </c>
    </row>
    <row r="8093">
      <c r="A8093" s="36">
        <v>1958.0</v>
      </c>
      <c r="B8093" s="37" t="str">
        <f t="array" ref="B8093">IFERROR(XLOOKUP(A8093,'Asignacion Dic'!A:A,'Asignacion Dic'!C:C))</f>
        <v>Full Liver</v>
      </c>
      <c r="C8093" s="37" t="str">
        <f t="array" ref="C8093">IFERROR(XLOOKUP(A8093,'Asignacion Dic'!A:A,'Asignacion Dic'!B:B))</f>
        <v>EC-01</v>
      </c>
      <c r="D8093" s="38">
        <v>45632.04114583333</v>
      </c>
      <c r="E8093" s="36" t="s">
        <v>218</v>
      </c>
      <c r="F8093" s="37" t="str">
        <f t="array" ref="F8093">IFERROR(XLOOKUP(E8093,Operadores!A:A,Operadores!B:B))</f>
        <v>MONAL</v>
      </c>
      <c r="G8093" s="36" t="s">
        <v>42</v>
      </c>
      <c r="H8093" s="39">
        <v>20.13998</v>
      </c>
      <c r="I8093" s="40">
        <v>336.0</v>
      </c>
      <c r="J8093" s="41">
        <f t="shared" si="5"/>
        <v>6767.03328</v>
      </c>
      <c r="K8093" s="37" t="str">
        <f t="array" ref="K8093">IFERROR(XLOOKUP(G8093,'Tipo de carga'!A:A,'Tipo de carga'!B:B))</f>
        <v>Autoabasto</v>
      </c>
      <c r="L8093" s="37">
        <f t="shared" si="2"/>
        <v>49</v>
      </c>
      <c r="M8093" s="37">
        <f t="shared" si="3"/>
        <v>6</v>
      </c>
      <c r="N8093" s="37">
        <f t="shared" si="4"/>
        <v>12</v>
      </c>
      <c r="O8093" s="37" t="str">
        <f t="array" ref="O8093">IFERROR(XLOOKUP(K8093,'Tipo de carga'!B:B,'Tipo de carga'!C:C))</f>
        <v>Diesel</v>
      </c>
    </row>
    <row r="8094">
      <c r="A8094" s="36">
        <v>2029.0</v>
      </c>
      <c r="B8094" s="37" t="str">
        <f t="array" ref="B8094">IFERROR(XLOOKUP(A8094,'Asignacion Dic'!A:A,'Asignacion Dic'!C:C))</f>
        <v>MeLi Dedicado Merida</v>
      </c>
      <c r="C8094" s="37" t="str">
        <f t="array" ref="C8094">IFERROR(XLOOKUP(A8094,'Asignacion Dic'!A:A,'Asignacion Dic'!B:B))</f>
        <v>EC-05</v>
      </c>
      <c r="D8094" s="38">
        <v>45632.00751157408</v>
      </c>
      <c r="E8094" s="36" t="s">
        <v>516</v>
      </c>
      <c r="F8094" s="37" t="str">
        <f t="array" ref="F8094">IFERROR(XLOOKUP(E8094,Operadores!A:A,Operadores!B:B))</f>
        <v>HERJUV</v>
      </c>
      <c r="G8094" s="36" t="s">
        <v>42</v>
      </c>
      <c r="H8094" s="39">
        <v>20.13998</v>
      </c>
      <c r="I8094" s="40">
        <v>350.0</v>
      </c>
      <c r="J8094" s="41">
        <f t="shared" si="5"/>
        <v>7048.993</v>
      </c>
      <c r="K8094" s="37" t="str">
        <f t="array" ref="K8094">IFERROR(XLOOKUP(G8094,'Tipo de carga'!A:A,'Tipo de carga'!B:B))</f>
        <v>Autoabasto</v>
      </c>
      <c r="L8094" s="37">
        <f t="shared" si="2"/>
        <v>49</v>
      </c>
      <c r="M8094" s="37">
        <f t="shared" si="3"/>
        <v>6</v>
      </c>
      <c r="N8094" s="37">
        <f t="shared" si="4"/>
        <v>12</v>
      </c>
      <c r="O8094" s="37" t="str">
        <f t="array" ref="O8094">IFERROR(XLOOKUP(K8094,'Tipo de carga'!B:B,'Tipo de carga'!C:C))</f>
        <v>Diesel</v>
      </c>
    </row>
    <row r="8095">
      <c r="A8095" s="36">
        <v>2017.0</v>
      </c>
      <c r="B8095" s="37" t="str">
        <f t="array" ref="B8095">IFERROR(XLOOKUP(A8095,'Asignacion Dic'!A:A,'Asignacion Dic'!C:C))</f>
        <v>MeLi Dedicado TD</v>
      </c>
      <c r="C8095" s="37" t="str">
        <f t="array" ref="C8095">IFERROR(XLOOKUP(A8095,'Asignacion Dic'!A:A,'Asignacion Dic'!B:B))</f>
        <v>EC-05</v>
      </c>
      <c r="D8095" s="38">
        <v>45632.0</v>
      </c>
      <c r="E8095" s="36" t="s">
        <v>337</v>
      </c>
      <c r="F8095" s="36" t="s">
        <v>626</v>
      </c>
      <c r="G8095" s="36" t="s">
        <v>425</v>
      </c>
      <c r="H8095" s="39">
        <v>27.37</v>
      </c>
      <c r="I8095" s="40">
        <v>175.0</v>
      </c>
      <c r="J8095" s="41">
        <f t="shared" si="5"/>
        <v>4789.75</v>
      </c>
      <c r="K8095" s="37" t="str">
        <f t="array" ref="K8095">IFERROR(XLOOKUP(G8095,'Tipo de carga'!A:A,'Tipo de carga'!B:B))</f>
        <v>Ticket</v>
      </c>
      <c r="L8095" s="37">
        <f t="shared" si="2"/>
        <v>49</v>
      </c>
      <c r="M8095" s="37">
        <f t="shared" si="3"/>
        <v>6</v>
      </c>
      <c r="N8095" s="37">
        <f t="shared" si="4"/>
        <v>12</v>
      </c>
      <c r="O8095" s="37" t="str">
        <f t="array" ref="O8095">IFERROR(XLOOKUP(K8095,'Tipo de carga'!B:B,'Tipo de carga'!C:C))</f>
        <v>Diesel</v>
      </c>
    </row>
    <row r="8096">
      <c r="A8096" s="36">
        <v>1894.0</v>
      </c>
      <c r="B8096" s="37" t="str">
        <f t="array" ref="B8096">IFERROR(XLOOKUP(A8096,'Asignacion Dic'!A:A,'Asignacion Dic'!C:C))</f>
        <v>Pipas</v>
      </c>
      <c r="C8096" s="37" t="str">
        <f t="array" ref="C8096">IFERROR(XLOOKUP(A8096,'Asignacion Dic'!A:A,'Asignacion Dic'!B:B))</f>
        <v>EC-02</v>
      </c>
      <c r="D8096" s="38">
        <v>45632.0</v>
      </c>
      <c r="E8096" s="36" t="s">
        <v>403</v>
      </c>
      <c r="F8096" s="37" t="str">
        <f t="array" ref="F8096">IFERROR(XLOOKUP(E8096,Operadores!A:A,Operadores!B:B))</f>
        <v>LOPJU</v>
      </c>
      <c r="G8096" s="36" t="s">
        <v>425</v>
      </c>
      <c r="H8096" s="39">
        <v>24.99</v>
      </c>
      <c r="I8096" s="40">
        <v>480.0</v>
      </c>
      <c r="J8096" s="41">
        <f t="shared" si="5"/>
        <v>11995.2</v>
      </c>
      <c r="K8096" s="37" t="str">
        <f t="array" ref="K8096">IFERROR(XLOOKUP(G8096,'Tipo de carga'!A:A,'Tipo de carga'!B:B))</f>
        <v>Ticket</v>
      </c>
      <c r="L8096" s="37">
        <f t="shared" si="2"/>
        <v>49</v>
      </c>
      <c r="M8096" s="37">
        <f t="shared" si="3"/>
        <v>6</v>
      </c>
      <c r="N8096" s="37">
        <f t="shared" si="4"/>
        <v>12</v>
      </c>
      <c r="O8096" s="37" t="str">
        <f t="array" ref="O8096">IFERROR(XLOOKUP(K8096,'Tipo de carga'!B:B,'Tipo de carga'!C:C))</f>
        <v>Diesel</v>
      </c>
    </row>
    <row r="8097">
      <c r="A8097" s="36">
        <v>2025.0</v>
      </c>
      <c r="B8097" s="37" t="str">
        <f t="array" ref="B8097">IFERROR(XLOOKUP(A8097,'Asignacion Dic'!A:A,'Asignacion Dic'!C:C))</f>
        <v>MeLi Dedicado TD</v>
      </c>
      <c r="C8097" s="37" t="str">
        <f t="array" ref="C8097">IFERROR(XLOOKUP(A8097,'Asignacion Dic'!A:A,'Asignacion Dic'!B:B))</f>
        <v>EC-05</v>
      </c>
      <c r="D8097" s="38">
        <v>45632.0</v>
      </c>
      <c r="E8097" s="36" t="s">
        <v>485</v>
      </c>
      <c r="F8097" s="37" t="str">
        <f t="array" ref="F8097">IFERROR(XLOOKUP(E8097,Operadores!A:A,Operadores!B:B))</f>
        <v>HERROD</v>
      </c>
      <c r="G8097" s="36" t="s">
        <v>425</v>
      </c>
      <c r="H8097" s="39">
        <v>25.47</v>
      </c>
      <c r="I8097" s="40">
        <v>471.0</v>
      </c>
      <c r="J8097" s="41">
        <f t="shared" si="5"/>
        <v>11996.37</v>
      </c>
      <c r="K8097" s="37" t="str">
        <f t="array" ref="K8097">IFERROR(XLOOKUP(G8097,'Tipo de carga'!A:A,'Tipo de carga'!B:B))</f>
        <v>Ticket</v>
      </c>
      <c r="L8097" s="37">
        <f t="shared" si="2"/>
        <v>49</v>
      </c>
      <c r="M8097" s="37">
        <f t="shared" si="3"/>
        <v>6</v>
      </c>
      <c r="N8097" s="37">
        <f t="shared" si="4"/>
        <v>12</v>
      </c>
      <c r="O8097" s="37" t="str">
        <f t="array" ref="O8097">IFERROR(XLOOKUP(K8097,'Tipo de carga'!B:B,'Tipo de carga'!C:C))</f>
        <v>Diesel</v>
      </c>
    </row>
    <row r="8098">
      <c r="A8098" s="36">
        <v>1897.0</v>
      </c>
      <c r="B8098" s="37" t="str">
        <f t="array" ref="B8098">IFERROR(XLOOKUP(A8098,'Asignacion Dic'!A:A,'Asignacion Dic'!C:C))</f>
        <v>Full Liver</v>
      </c>
      <c r="C8098" s="37" t="str">
        <f t="array" ref="C8098">IFERROR(XLOOKUP(A8098,'Asignacion Dic'!A:A,'Asignacion Dic'!B:B))</f>
        <v>EC-01</v>
      </c>
      <c r="D8098" s="38">
        <v>45632.0</v>
      </c>
      <c r="E8098" s="36" t="s">
        <v>408</v>
      </c>
      <c r="F8098" s="37" t="str">
        <f t="array" ref="F8098">IFERROR(XLOOKUP(E8098,Operadores!A:A,Operadores!B:B))</f>
        <v>RODAR</v>
      </c>
      <c r="G8098" s="36" t="s">
        <v>425</v>
      </c>
      <c r="H8098" s="39">
        <v>24.99</v>
      </c>
      <c r="I8098" s="40">
        <v>480.0</v>
      </c>
      <c r="J8098" s="41">
        <f t="shared" si="5"/>
        <v>11995.2</v>
      </c>
      <c r="K8098" s="37" t="str">
        <f t="array" ref="K8098">IFERROR(XLOOKUP(G8098,'Tipo de carga'!A:A,'Tipo de carga'!B:B))</f>
        <v>Ticket</v>
      </c>
      <c r="L8098" s="37">
        <f t="shared" si="2"/>
        <v>49</v>
      </c>
      <c r="M8098" s="37">
        <f t="shared" si="3"/>
        <v>6</v>
      </c>
      <c r="N8098" s="37">
        <f t="shared" si="4"/>
        <v>12</v>
      </c>
      <c r="O8098" s="37" t="str">
        <f t="array" ref="O8098">IFERROR(XLOOKUP(K8098,'Tipo de carga'!B:B,'Tipo de carga'!C:C))</f>
        <v>Diesel</v>
      </c>
    </row>
    <row r="8099">
      <c r="A8099" s="36">
        <v>1902.0</v>
      </c>
      <c r="B8099" s="37" t="str">
        <f t="array" ref="B8099">IFERROR(XLOOKUP(A8099,'Asignacion Dic'!A:A,'Asignacion Dic'!C:C))</f>
        <v>Pipas</v>
      </c>
      <c r="C8099" s="37" t="str">
        <f t="array" ref="C8099">IFERROR(XLOOKUP(A8099,'Asignacion Dic'!A:A,'Asignacion Dic'!B:B))</f>
        <v>EC-02</v>
      </c>
      <c r="D8099" s="38">
        <v>45632.0</v>
      </c>
      <c r="E8099" s="36" t="s">
        <v>365</v>
      </c>
      <c r="F8099" s="37" t="str">
        <f t="array" ref="F8099">IFERROR(XLOOKUP(E8099,Operadores!A:A,Operadores!B:B))</f>
        <v>RUICRU</v>
      </c>
      <c r="G8099" s="36" t="s">
        <v>425</v>
      </c>
      <c r="H8099" s="39">
        <v>26.75</v>
      </c>
      <c r="I8099" s="40">
        <v>269.0</v>
      </c>
      <c r="J8099" s="41">
        <f t="shared" si="5"/>
        <v>7195.75</v>
      </c>
      <c r="K8099" s="37" t="str">
        <f t="array" ref="K8099">IFERROR(XLOOKUP(G8099,'Tipo de carga'!A:A,'Tipo de carga'!B:B))</f>
        <v>Ticket</v>
      </c>
      <c r="L8099" s="37">
        <f t="shared" si="2"/>
        <v>49</v>
      </c>
      <c r="M8099" s="37">
        <f t="shared" si="3"/>
        <v>6</v>
      </c>
      <c r="N8099" s="37">
        <f t="shared" si="4"/>
        <v>12</v>
      </c>
      <c r="O8099" s="37" t="str">
        <f t="array" ref="O8099">IFERROR(XLOOKUP(K8099,'Tipo de carga'!B:B,'Tipo de carga'!C:C))</f>
        <v>Diesel</v>
      </c>
    </row>
    <row r="8100">
      <c r="A8100" s="36">
        <v>1997.0</v>
      </c>
      <c r="B8100" s="37" t="str">
        <f t="array" ref="B8100">IFERROR(XLOOKUP(A8100,'Asignacion Dic'!A:A,'Asignacion Dic'!C:C))</f>
        <v>MeLi Dedicado Merida</v>
      </c>
      <c r="C8100" s="37" t="str">
        <f t="array" ref="C8100">IFERROR(XLOOKUP(A8100,'Asignacion Dic'!A:A,'Asignacion Dic'!B:B))</f>
        <v>EC-05</v>
      </c>
      <c r="D8100" s="38">
        <v>45632.0</v>
      </c>
      <c r="E8100" s="36" t="s">
        <v>290</v>
      </c>
      <c r="F8100" s="37" t="str">
        <f t="array" ref="F8100">IFERROR(XLOOKUP(E8100,Operadores!A:A,Operadores!B:B))</f>
        <v>MARLEO</v>
      </c>
      <c r="G8100" s="36" t="s">
        <v>425</v>
      </c>
      <c r="H8100" s="39">
        <v>27.16</v>
      </c>
      <c r="I8100" s="40">
        <v>397.0</v>
      </c>
      <c r="J8100" s="41">
        <f t="shared" si="5"/>
        <v>10782.52</v>
      </c>
      <c r="K8100" s="37" t="str">
        <f t="array" ref="K8100">IFERROR(XLOOKUP(G8100,'Tipo de carga'!A:A,'Tipo de carga'!B:B))</f>
        <v>Ticket</v>
      </c>
      <c r="L8100" s="37">
        <f t="shared" si="2"/>
        <v>49</v>
      </c>
      <c r="M8100" s="37">
        <f t="shared" si="3"/>
        <v>6</v>
      </c>
      <c r="N8100" s="37">
        <f t="shared" si="4"/>
        <v>12</v>
      </c>
      <c r="O8100" s="37" t="str">
        <f t="array" ref="O8100">IFERROR(XLOOKUP(K8100,'Tipo de carga'!B:B,'Tipo de carga'!C:C))</f>
        <v>Diesel</v>
      </c>
    </row>
    <row r="8101">
      <c r="A8101" s="36">
        <v>1933.0</v>
      </c>
      <c r="B8101" s="37" t="str">
        <f t="array" ref="B8101">IFERROR(XLOOKUP(A8101,'Asignacion Dic'!A:A,'Asignacion Dic'!C:C))</f>
        <v>Circuitos</v>
      </c>
      <c r="C8101" s="37" t="str">
        <f t="array" ref="C8101">IFERROR(XLOOKUP(A8101,'Asignacion Dic'!A:A,'Asignacion Dic'!B:B))</f>
        <v>EC-03</v>
      </c>
      <c r="D8101" s="38">
        <v>45632.0</v>
      </c>
      <c r="E8101" s="36" t="s">
        <v>213</v>
      </c>
      <c r="F8101" s="37" t="str">
        <f t="array" ref="F8101">IFERROR(XLOOKUP(E8101,Operadores!A:A,Operadores!B:B))</f>
        <v>OLIMAR01</v>
      </c>
      <c r="G8101" s="36" t="s">
        <v>425</v>
      </c>
      <c r="H8101" s="39">
        <v>27.1</v>
      </c>
      <c r="I8101" s="40">
        <v>221.0</v>
      </c>
      <c r="J8101" s="41">
        <f t="shared" si="5"/>
        <v>5989.1</v>
      </c>
      <c r="K8101" s="37" t="str">
        <f t="array" ref="K8101">IFERROR(XLOOKUP(G8101,'Tipo de carga'!A:A,'Tipo de carga'!B:B))</f>
        <v>Ticket</v>
      </c>
      <c r="L8101" s="37">
        <f t="shared" si="2"/>
        <v>49</v>
      </c>
      <c r="M8101" s="37">
        <f t="shared" si="3"/>
        <v>6</v>
      </c>
      <c r="N8101" s="37">
        <f t="shared" si="4"/>
        <v>12</v>
      </c>
      <c r="O8101" s="37" t="str">
        <f t="array" ref="O8101">IFERROR(XLOOKUP(K8101,'Tipo de carga'!B:B,'Tipo de carga'!C:C))</f>
        <v>Diesel</v>
      </c>
    </row>
    <row r="8102">
      <c r="A8102" s="36">
        <v>1806.0</v>
      </c>
      <c r="B8102" s="37" t="str">
        <f t="array" ref="B8102">IFERROR(XLOOKUP(A8102,'Asignacion Dic'!A:A,'Asignacion Dic'!C:C))</f>
        <v>Sayer Full</v>
      </c>
      <c r="C8102" s="37" t="str">
        <f t="array" ref="C8102">IFERROR(XLOOKUP(A8102,'Asignacion Dic'!A:A,'Asignacion Dic'!B:B))</f>
        <v>EC-04</v>
      </c>
      <c r="D8102" s="38">
        <v>45632.0</v>
      </c>
      <c r="E8102" s="36" t="s">
        <v>40</v>
      </c>
      <c r="F8102" s="37" t="str">
        <f t="array" ref="F8102">IFERROR(XLOOKUP(E8102,Operadores!A:A,Operadores!B:B))</f>
        <v>DIAOMA</v>
      </c>
      <c r="G8102" s="36" t="s">
        <v>425</v>
      </c>
      <c r="H8102" s="39">
        <v>26.15</v>
      </c>
      <c r="I8102" s="40">
        <v>115.0</v>
      </c>
      <c r="J8102" s="41">
        <f t="shared" si="5"/>
        <v>3007.25</v>
      </c>
      <c r="K8102" s="37" t="str">
        <f t="array" ref="K8102">IFERROR(XLOOKUP(G8102,'Tipo de carga'!A:A,'Tipo de carga'!B:B))</f>
        <v>Ticket</v>
      </c>
      <c r="L8102" s="37">
        <f t="shared" si="2"/>
        <v>49</v>
      </c>
      <c r="M8102" s="37">
        <f t="shared" si="3"/>
        <v>6</v>
      </c>
      <c r="N8102" s="37">
        <f t="shared" si="4"/>
        <v>12</v>
      </c>
      <c r="O8102" s="37" t="str">
        <f t="array" ref="O8102">IFERROR(XLOOKUP(K8102,'Tipo de carga'!B:B,'Tipo de carga'!C:C))</f>
        <v>Diesel</v>
      </c>
    </row>
    <row r="8103">
      <c r="A8103" s="36">
        <v>2010.0</v>
      </c>
      <c r="B8103" s="37" t="str">
        <f t="array" ref="B8103">IFERROR(XLOOKUP(A8103,'Asignacion Dic'!A:A,'Asignacion Dic'!C:C))</f>
        <v>MeLi asignado SD</v>
      </c>
      <c r="C8103" s="37" t="str">
        <f t="array" ref="C8103">IFERROR(XLOOKUP(A8103,'Asignacion Dic'!A:A,'Asignacion Dic'!B:B))</f>
        <v>EC-05</v>
      </c>
      <c r="D8103" s="38">
        <v>45632.0</v>
      </c>
      <c r="E8103" s="36" t="s">
        <v>194</v>
      </c>
      <c r="F8103" s="37" t="str">
        <f t="array" ref="F8103">IFERROR(XLOOKUP(E8103,Operadores!A:A,Operadores!B:B))</f>
        <v>CHAJE</v>
      </c>
      <c r="G8103" s="36" t="s">
        <v>425</v>
      </c>
      <c r="H8103" s="39">
        <v>24.19</v>
      </c>
      <c r="I8103" s="40">
        <v>298.0</v>
      </c>
      <c r="J8103" s="41">
        <f t="shared" si="5"/>
        <v>7208.62</v>
      </c>
      <c r="K8103" s="37" t="str">
        <f t="array" ref="K8103">IFERROR(XLOOKUP(G8103,'Tipo de carga'!A:A,'Tipo de carga'!B:B))</f>
        <v>Ticket</v>
      </c>
      <c r="L8103" s="37">
        <f t="shared" si="2"/>
        <v>49</v>
      </c>
      <c r="M8103" s="37">
        <f t="shared" si="3"/>
        <v>6</v>
      </c>
      <c r="N8103" s="37">
        <f t="shared" si="4"/>
        <v>12</v>
      </c>
      <c r="O8103" s="37" t="str">
        <f t="array" ref="O8103">IFERROR(XLOOKUP(K8103,'Tipo de carga'!B:B,'Tipo de carga'!C:C))</f>
        <v>Diesel</v>
      </c>
    </row>
    <row r="8104">
      <c r="A8104" s="36">
        <v>1999.0</v>
      </c>
      <c r="B8104" s="37" t="str">
        <f t="array" ref="B8104">IFERROR(XLOOKUP(A8104,'Asignacion Dic'!A:A,'Asignacion Dic'!C:C))</f>
        <v>MeLi Dedicado Merida</v>
      </c>
      <c r="C8104" s="37" t="str">
        <f t="array" ref="C8104">IFERROR(XLOOKUP(A8104,'Asignacion Dic'!A:A,'Asignacion Dic'!B:B))</f>
        <v>EC-05</v>
      </c>
      <c r="D8104" s="38">
        <v>45632.0</v>
      </c>
      <c r="E8104" s="36" t="s">
        <v>543</v>
      </c>
      <c r="F8104" s="37" t="str">
        <f t="array" ref="F8104">IFERROR(XLOOKUP(E8104,Operadores!A:A,Operadores!B:B))</f>
        <v>CAMJOS</v>
      </c>
      <c r="G8104" s="36" t="s">
        <v>425</v>
      </c>
      <c r="H8104" s="39">
        <v>24.69</v>
      </c>
      <c r="I8104" s="40">
        <v>319.8</v>
      </c>
      <c r="J8104" s="41">
        <f t="shared" si="5"/>
        <v>7895.862</v>
      </c>
      <c r="K8104" s="37" t="str">
        <f t="array" ref="K8104">IFERROR(XLOOKUP(G8104,'Tipo de carga'!A:A,'Tipo de carga'!B:B))</f>
        <v>Ticket</v>
      </c>
      <c r="L8104" s="37">
        <f t="shared" si="2"/>
        <v>49</v>
      </c>
      <c r="M8104" s="37">
        <f t="shared" si="3"/>
        <v>6</v>
      </c>
      <c r="N8104" s="37">
        <f t="shared" si="4"/>
        <v>12</v>
      </c>
      <c r="O8104" s="37" t="str">
        <f t="array" ref="O8104">IFERROR(XLOOKUP(K8104,'Tipo de carga'!B:B,'Tipo de carga'!C:C))</f>
        <v>Diesel</v>
      </c>
    </row>
    <row r="8105">
      <c r="A8105" s="36">
        <v>1976.0</v>
      </c>
      <c r="B8105" s="37" t="str">
        <f t="array" ref="B8105">IFERROR(XLOOKUP(A8105,'Asignacion Dic'!A:A,'Asignacion Dic'!C:C))</f>
        <v>MeLi asignado SD</v>
      </c>
      <c r="C8105" s="37" t="str">
        <f t="array" ref="C8105">IFERROR(XLOOKUP(A8105,'Asignacion Dic'!A:A,'Asignacion Dic'!B:B))</f>
        <v>EC-05</v>
      </c>
      <c r="D8105" s="38">
        <v>45632.0</v>
      </c>
      <c r="E8105" s="36" t="s">
        <v>178</v>
      </c>
      <c r="F8105" s="37" t="str">
        <f t="array" ref="F8105">IFERROR(XLOOKUP(E8105,Operadores!A:A,Operadores!B:B))</f>
        <v>BAUGEO</v>
      </c>
      <c r="G8105" s="36" t="s">
        <v>425</v>
      </c>
      <c r="H8105" s="39">
        <v>24.69</v>
      </c>
      <c r="I8105" s="40">
        <v>174.15</v>
      </c>
      <c r="J8105" s="41">
        <f t="shared" si="5"/>
        <v>4299.7635</v>
      </c>
      <c r="K8105" s="37" t="str">
        <f t="array" ref="K8105">IFERROR(XLOOKUP(G8105,'Tipo de carga'!A:A,'Tipo de carga'!B:B))</f>
        <v>Ticket</v>
      </c>
      <c r="L8105" s="37">
        <f t="shared" si="2"/>
        <v>49</v>
      </c>
      <c r="M8105" s="37">
        <f t="shared" si="3"/>
        <v>6</v>
      </c>
      <c r="N8105" s="37">
        <f t="shared" si="4"/>
        <v>12</v>
      </c>
      <c r="O8105" s="37" t="str">
        <f t="array" ref="O8105">IFERROR(XLOOKUP(K8105,'Tipo de carga'!B:B,'Tipo de carga'!C:C))</f>
        <v>Diesel</v>
      </c>
    </row>
    <row r="8106">
      <c r="A8106" s="36">
        <v>1989.0</v>
      </c>
      <c r="B8106" s="37" t="str">
        <f t="array" ref="B8106">IFERROR(XLOOKUP(A8106,'Asignacion Dic'!A:A,'Asignacion Dic'!C:C))</f>
        <v>MeLi asignado SD</v>
      </c>
      <c r="C8106" s="37" t="str">
        <f t="array" ref="C8106">IFERROR(XLOOKUP(A8106,'Asignacion Dic'!A:A,'Asignacion Dic'!B:B))</f>
        <v>EC-05</v>
      </c>
      <c r="D8106" s="38">
        <v>45632.0</v>
      </c>
      <c r="E8106" s="36" t="s">
        <v>220</v>
      </c>
      <c r="F8106" s="37" t="str">
        <f t="array" ref="F8106">IFERROR(XLOOKUP(E8106,Operadores!A:A,Operadores!B:B))</f>
        <v>CARCRI01</v>
      </c>
      <c r="G8106" s="36" t="s">
        <v>425</v>
      </c>
      <c r="H8106" s="39">
        <v>26.15</v>
      </c>
      <c r="I8106" s="40">
        <v>275.0</v>
      </c>
      <c r="J8106" s="41">
        <f t="shared" si="5"/>
        <v>7191.25</v>
      </c>
      <c r="K8106" s="37" t="str">
        <f t="array" ref="K8106">IFERROR(XLOOKUP(G8106,'Tipo de carga'!A:A,'Tipo de carga'!B:B))</f>
        <v>Ticket</v>
      </c>
      <c r="L8106" s="37">
        <f t="shared" si="2"/>
        <v>49</v>
      </c>
      <c r="M8106" s="37">
        <f t="shared" si="3"/>
        <v>6</v>
      </c>
      <c r="N8106" s="37">
        <f t="shared" si="4"/>
        <v>12</v>
      </c>
      <c r="O8106" s="37" t="str">
        <f t="array" ref="O8106">IFERROR(XLOOKUP(K8106,'Tipo de carga'!B:B,'Tipo de carga'!C:C))</f>
        <v>Diesel</v>
      </c>
    </row>
    <row r="8107">
      <c r="A8107" s="36">
        <v>1831.0</v>
      </c>
      <c r="B8107" s="37" t="str">
        <f t="array" ref="B8107">IFERROR(XLOOKUP(A8107,'Asignacion Dic'!A:A,'Asignacion Dic'!C:C))</f>
        <v>Full Liver</v>
      </c>
      <c r="C8107" s="37" t="str">
        <f t="array" ref="C8107">IFERROR(XLOOKUP(A8107,'Asignacion Dic'!A:A,'Asignacion Dic'!B:B))</f>
        <v>EC-01</v>
      </c>
      <c r="D8107" s="38">
        <v>45632.0</v>
      </c>
      <c r="E8107" s="36" t="s">
        <v>325</v>
      </c>
      <c r="F8107" s="37" t="str">
        <f t="array" ref="F8107">IFERROR(XLOOKUP(E8107,Operadores!A:A,Operadores!B:B))</f>
        <v>VELOSC</v>
      </c>
      <c r="G8107" s="36" t="s">
        <v>425</v>
      </c>
      <c r="H8107" s="39">
        <v>26.88</v>
      </c>
      <c r="I8107" s="40">
        <v>268.0</v>
      </c>
      <c r="J8107" s="41">
        <f t="shared" si="5"/>
        <v>7203.84</v>
      </c>
      <c r="K8107" s="37" t="str">
        <f t="array" ref="K8107">IFERROR(XLOOKUP(G8107,'Tipo de carga'!A:A,'Tipo de carga'!B:B))</f>
        <v>Ticket</v>
      </c>
      <c r="L8107" s="37">
        <f t="shared" si="2"/>
        <v>49</v>
      </c>
      <c r="M8107" s="37">
        <f t="shared" si="3"/>
        <v>6</v>
      </c>
      <c r="N8107" s="37">
        <f t="shared" si="4"/>
        <v>12</v>
      </c>
      <c r="O8107" s="37" t="str">
        <f t="array" ref="O8107">IFERROR(XLOOKUP(K8107,'Tipo de carga'!B:B,'Tipo de carga'!C:C))</f>
        <v>Diesel</v>
      </c>
    </row>
    <row r="8108">
      <c r="A8108" s="36">
        <v>1853.0</v>
      </c>
      <c r="B8108" s="37" t="str">
        <f t="array" ref="B8108">IFERROR(XLOOKUP(A8108,'Asignacion Dic'!A:A,'Asignacion Dic'!C:C))</f>
        <v>Sayer Sencillo</v>
      </c>
      <c r="C8108" s="37" t="str">
        <f t="array" ref="C8108">IFERROR(XLOOKUP(A8108,'Asignacion Dic'!A:A,'Asignacion Dic'!B:B))</f>
        <v>EC-04</v>
      </c>
      <c r="D8108" s="38">
        <v>45632.0</v>
      </c>
      <c r="E8108" s="36" t="s">
        <v>65</v>
      </c>
      <c r="F8108" s="37" t="str">
        <f t="array" ref="F8108">IFERROR(XLOOKUP(E8108,Operadores!A:A,Operadores!B:B))</f>
        <v>VARRUB</v>
      </c>
      <c r="G8108" s="36" t="s">
        <v>425</v>
      </c>
      <c r="H8108" s="39">
        <v>25.99</v>
      </c>
      <c r="I8108" s="40">
        <v>192.0</v>
      </c>
      <c r="J8108" s="41">
        <f t="shared" si="5"/>
        <v>4990.08</v>
      </c>
      <c r="K8108" s="37" t="str">
        <f t="array" ref="K8108">IFERROR(XLOOKUP(G8108,'Tipo de carga'!A:A,'Tipo de carga'!B:B))</f>
        <v>Ticket</v>
      </c>
      <c r="L8108" s="37">
        <f t="shared" si="2"/>
        <v>49</v>
      </c>
      <c r="M8108" s="37">
        <f t="shared" si="3"/>
        <v>6</v>
      </c>
      <c r="N8108" s="37">
        <f t="shared" si="4"/>
        <v>12</v>
      </c>
      <c r="O8108" s="37" t="str">
        <f t="array" ref="O8108">IFERROR(XLOOKUP(K8108,'Tipo de carga'!B:B,'Tipo de carga'!C:C))</f>
        <v>Diesel</v>
      </c>
    </row>
    <row r="8109">
      <c r="A8109" s="36">
        <v>2019.0</v>
      </c>
      <c r="B8109" s="37" t="str">
        <f t="array" ref="B8109">IFERROR(XLOOKUP(A8109,'Asignacion Dic'!A:A,'Asignacion Dic'!C:C))</f>
        <v>MeLi Asignado TD</v>
      </c>
      <c r="C8109" s="37" t="str">
        <f t="array" ref="C8109">IFERROR(XLOOKUP(A8109,'Asignacion Dic'!A:A,'Asignacion Dic'!B:B))</f>
        <v>EC-05</v>
      </c>
      <c r="D8109" s="38">
        <v>45632.0</v>
      </c>
      <c r="E8109" s="36"/>
      <c r="F8109" s="37" t="str">
        <f t="array" ref="F8109">IFERROR(XLOOKUP(E8109,Operadores!A:A,Operadores!B:B))</f>
        <v/>
      </c>
      <c r="G8109" s="36" t="s">
        <v>425</v>
      </c>
      <c r="H8109" s="39" t="s">
        <v>627</v>
      </c>
      <c r="I8109" s="40">
        <v>572.0</v>
      </c>
      <c r="J8109" s="41" t="str">
        <f t="shared" si="5"/>
        <v/>
      </c>
      <c r="K8109" s="37" t="str">
        <f t="array" ref="K8109">IFERROR(XLOOKUP(G8109,'Tipo de carga'!A:A,'Tipo de carga'!B:B))</f>
        <v>Ticket</v>
      </c>
      <c r="L8109" s="37">
        <f t="shared" si="2"/>
        <v>49</v>
      </c>
      <c r="M8109" s="37">
        <f t="shared" si="3"/>
        <v>6</v>
      </c>
      <c r="N8109" s="37">
        <f t="shared" si="4"/>
        <v>12</v>
      </c>
      <c r="O8109" s="37" t="str">
        <f t="array" ref="O8109">IFERROR(XLOOKUP(K8109,'Tipo de carga'!B:B,'Tipo de carga'!C:C))</f>
        <v>Diesel</v>
      </c>
    </row>
    <row r="8110">
      <c r="A8110" s="36">
        <v>1921.0</v>
      </c>
      <c r="B8110" s="37" t="str">
        <f t="array" ref="B8110">IFERROR(XLOOKUP(A8110,'Asignacion Dic'!A:A,'Asignacion Dic'!C:C))</f>
        <v>Circuitos</v>
      </c>
      <c r="C8110" s="37" t="str">
        <f t="array" ref="C8110">IFERROR(XLOOKUP(A8110,'Asignacion Dic'!A:A,'Asignacion Dic'!B:B))</f>
        <v>EC-03</v>
      </c>
      <c r="D8110" s="38">
        <v>45632.0</v>
      </c>
      <c r="E8110" s="36" t="s">
        <v>445</v>
      </c>
      <c r="F8110" s="37" t="str">
        <f t="array" ref="F8110">IFERROR(XLOOKUP(E8110,Operadores!A:A,Operadores!B:B))</f>
        <v>MIREDM</v>
      </c>
      <c r="G8110" s="36" t="s">
        <v>628</v>
      </c>
      <c r="H8110" s="39">
        <v>9.99</v>
      </c>
      <c r="I8110" s="40">
        <v>295.549</v>
      </c>
      <c r="J8110" s="41">
        <f t="shared" si="5"/>
        <v>2952.53451</v>
      </c>
      <c r="K8110" s="37" t="str">
        <f t="array" ref="K8110">IFERROR(XLOOKUP(G8110,'Tipo de carga'!A:A,'Tipo de carga'!B:B))</f>
        <v>Natgas</v>
      </c>
      <c r="L8110" s="37">
        <f t="shared" si="2"/>
        <v>49</v>
      </c>
      <c r="M8110" s="37">
        <f t="shared" si="3"/>
        <v>6</v>
      </c>
      <c r="N8110" s="37">
        <f t="shared" si="4"/>
        <v>12</v>
      </c>
      <c r="O8110" s="37" t="str">
        <f t="array" ref="O8110">IFERROR(XLOOKUP(K8110,'Tipo de carga'!B:B,'Tipo de carga'!C:C))</f>
        <v>GNC</v>
      </c>
    </row>
    <row r="8111">
      <c r="A8111" s="36">
        <v>1921.0</v>
      </c>
      <c r="B8111" s="37" t="str">
        <f t="array" ref="B8111">IFERROR(XLOOKUP(A8111,'Asignacion Dic'!A:A,'Asignacion Dic'!C:C))</f>
        <v>Circuitos</v>
      </c>
      <c r="C8111" s="37" t="str">
        <f t="array" ref="C8111">IFERROR(XLOOKUP(A8111,'Asignacion Dic'!A:A,'Asignacion Dic'!B:B))</f>
        <v>EC-03</v>
      </c>
      <c r="D8111" s="38">
        <v>45632.0</v>
      </c>
      <c r="E8111" s="36" t="s">
        <v>445</v>
      </c>
      <c r="F8111" s="37" t="str">
        <f t="array" ref="F8111">IFERROR(XLOOKUP(E8111,Operadores!A:A,Operadores!B:B))</f>
        <v>MIREDM</v>
      </c>
      <c r="G8111" s="36" t="s">
        <v>446</v>
      </c>
      <c r="H8111" s="39">
        <v>10.2</v>
      </c>
      <c r="I8111" s="40">
        <v>235.389</v>
      </c>
      <c r="J8111" s="41">
        <f t="shared" si="5"/>
        <v>2400.9678</v>
      </c>
      <c r="K8111" s="37" t="str">
        <f t="array" ref="K8111">IFERROR(XLOOKUP(G8111,'Tipo de carga'!A:A,'Tipo de carga'!B:B))</f>
        <v>Natgas</v>
      </c>
      <c r="L8111" s="37">
        <f t="shared" si="2"/>
        <v>49</v>
      </c>
      <c r="M8111" s="37">
        <f t="shared" si="3"/>
        <v>6</v>
      </c>
      <c r="N8111" s="37">
        <f t="shared" si="4"/>
        <v>12</v>
      </c>
      <c r="O8111" s="37" t="str">
        <f t="array" ref="O8111">IFERROR(XLOOKUP(K8111,'Tipo de carga'!B:B,'Tipo de carga'!C:C))</f>
        <v>GNC</v>
      </c>
    </row>
    <row r="8112">
      <c r="A8112" s="36">
        <v>1917.0</v>
      </c>
      <c r="B8112" s="37" t="str">
        <f t="array" ref="B8112">IFERROR(XLOOKUP(A8112,'Asignacion Dic'!A:A,'Asignacion Dic'!C:C))</f>
        <v>MeLi asignado SD</v>
      </c>
      <c r="C8112" s="37" t="str">
        <f t="array" ref="C8112">IFERROR(XLOOKUP(A8112,'Asignacion Dic'!A:A,'Asignacion Dic'!B:B))</f>
        <v>EC-05</v>
      </c>
      <c r="D8112" s="38">
        <v>45632.0</v>
      </c>
      <c r="E8112" s="36" t="s">
        <v>17</v>
      </c>
      <c r="F8112" s="37" t="str">
        <f t="array" ref="F8112">IFERROR(XLOOKUP(E8112,Operadores!A:A,Operadores!B:B))</f>
        <v>ARASAL</v>
      </c>
      <c r="G8112" s="36" t="s">
        <v>311</v>
      </c>
      <c r="H8112" s="39">
        <v>10.2</v>
      </c>
      <c r="I8112" s="40">
        <v>193.799</v>
      </c>
      <c r="J8112" s="41">
        <f t="shared" si="5"/>
        <v>1976.7498</v>
      </c>
      <c r="K8112" s="37" t="str">
        <f t="array" ref="K8112">IFERROR(XLOOKUP(G8112,'Tipo de carga'!A:A,'Tipo de carga'!B:B))</f>
        <v>Natgas</v>
      </c>
      <c r="L8112" s="37">
        <f t="shared" si="2"/>
        <v>49</v>
      </c>
      <c r="M8112" s="37">
        <f t="shared" si="3"/>
        <v>6</v>
      </c>
      <c r="N8112" s="37">
        <f t="shared" si="4"/>
        <v>12</v>
      </c>
      <c r="O8112" s="37" t="str">
        <f t="array" ref="O8112">IFERROR(XLOOKUP(K8112,'Tipo de carga'!B:B,'Tipo de carga'!C:C))</f>
        <v>GNC</v>
      </c>
    </row>
    <row r="8113">
      <c r="A8113" s="36">
        <v>1918.0</v>
      </c>
      <c r="B8113" s="37" t="str">
        <f t="array" ref="B8113">IFERROR(XLOOKUP(A8113,'Asignacion Dic'!A:A,'Asignacion Dic'!C:C))</f>
        <v>MeLi asignado SD</v>
      </c>
      <c r="C8113" s="37" t="str">
        <f t="array" ref="C8113">IFERROR(XLOOKUP(A8113,'Asignacion Dic'!A:A,'Asignacion Dic'!B:B))</f>
        <v>EC-05</v>
      </c>
      <c r="D8113" s="38">
        <v>45632.0</v>
      </c>
      <c r="E8113" s="36" t="s">
        <v>191</v>
      </c>
      <c r="F8113" s="37" t="str">
        <f t="array" ref="F8113">IFERROR(XLOOKUP(E8113,Operadores!A:A,Operadores!B:B))</f>
        <v>DIADAV</v>
      </c>
      <c r="G8113" s="36" t="s">
        <v>311</v>
      </c>
      <c r="H8113" s="39">
        <v>10.2</v>
      </c>
      <c r="I8113" s="40">
        <v>200.86</v>
      </c>
      <c r="J8113" s="41">
        <f t="shared" si="5"/>
        <v>2048.772</v>
      </c>
      <c r="K8113" s="37" t="str">
        <f t="array" ref="K8113">IFERROR(XLOOKUP(G8113,'Tipo de carga'!A:A,'Tipo de carga'!B:B))</f>
        <v>Natgas</v>
      </c>
      <c r="L8113" s="37">
        <f t="shared" si="2"/>
        <v>49</v>
      </c>
      <c r="M8113" s="37">
        <f t="shared" si="3"/>
        <v>6</v>
      </c>
      <c r="N8113" s="37">
        <f t="shared" si="4"/>
        <v>12</v>
      </c>
      <c r="O8113" s="37" t="str">
        <f t="array" ref="O8113">IFERROR(XLOOKUP(K8113,'Tipo de carga'!B:B,'Tipo de carga'!C:C))</f>
        <v>GNC</v>
      </c>
    </row>
    <row r="8114">
      <c r="A8114" s="36">
        <v>1921.0</v>
      </c>
      <c r="B8114" s="37" t="str">
        <f t="array" ref="B8114">IFERROR(XLOOKUP(A8114,'Asignacion Dic'!A:A,'Asignacion Dic'!C:C))</f>
        <v>Circuitos</v>
      </c>
      <c r="C8114" s="37" t="str">
        <f t="array" ref="C8114">IFERROR(XLOOKUP(A8114,'Asignacion Dic'!A:A,'Asignacion Dic'!B:B))</f>
        <v>EC-03</v>
      </c>
      <c r="D8114" s="38">
        <v>45632.0</v>
      </c>
      <c r="E8114" s="36" t="s">
        <v>445</v>
      </c>
      <c r="F8114" s="37" t="str">
        <f t="array" ref="F8114">IFERROR(XLOOKUP(E8114,Operadores!A:A,Operadores!B:B))</f>
        <v>MIREDM</v>
      </c>
      <c r="G8114" s="36" t="s">
        <v>628</v>
      </c>
      <c r="H8114" s="39">
        <v>9.99</v>
      </c>
      <c r="I8114" s="40">
        <v>260.65</v>
      </c>
      <c r="J8114" s="41">
        <f t="shared" si="5"/>
        <v>2603.8935</v>
      </c>
      <c r="K8114" s="37" t="str">
        <f t="array" ref="K8114">IFERROR(XLOOKUP(G8114,'Tipo de carga'!A:A,'Tipo de carga'!B:B))</f>
        <v>Natgas</v>
      </c>
      <c r="L8114" s="37">
        <f t="shared" si="2"/>
        <v>49</v>
      </c>
      <c r="M8114" s="37">
        <f t="shared" si="3"/>
        <v>6</v>
      </c>
      <c r="N8114" s="37">
        <f t="shared" si="4"/>
        <v>12</v>
      </c>
      <c r="O8114" s="37" t="str">
        <f t="array" ref="O8114">IFERROR(XLOOKUP(K8114,'Tipo de carga'!B:B,'Tipo de carga'!C:C))</f>
        <v>GNC</v>
      </c>
    </row>
    <row r="8115">
      <c r="A8115" s="36">
        <v>1923.0</v>
      </c>
      <c r="B8115" s="37" t="str">
        <f t="array" ref="B8115">IFERROR(XLOOKUP(A8115,'Asignacion Dic'!A:A,'Asignacion Dic'!C:C))</f>
        <v>MeLi Ded Puebla</v>
      </c>
      <c r="C8115" s="37" t="str">
        <f t="array" ref="C8115">IFERROR(XLOOKUP(A8115,'Asignacion Dic'!A:A,'Asignacion Dic'!B:B))</f>
        <v>EC-05</v>
      </c>
      <c r="D8115" s="38">
        <v>45632.0</v>
      </c>
      <c r="E8115" s="36"/>
      <c r="F8115" s="37"/>
      <c r="G8115" s="36" t="s">
        <v>315</v>
      </c>
      <c r="H8115" s="39">
        <v>10.65</v>
      </c>
      <c r="I8115" s="40">
        <v>361.0</v>
      </c>
      <c r="J8115" s="41">
        <f t="shared" si="5"/>
        <v>3844.65</v>
      </c>
      <c r="K8115" s="37" t="str">
        <f t="array" ref="K8115">IFERROR(XLOOKUP(G8115,'Tipo de carga'!A:A,'Tipo de carga'!B:B))</f>
        <v>COMSUSTENTA</v>
      </c>
      <c r="L8115" s="37">
        <f t="shared" si="2"/>
        <v>49</v>
      </c>
      <c r="M8115" s="37">
        <f t="shared" si="3"/>
        <v>6</v>
      </c>
      <c r="N8115" s="37">
        <f t="shared" si="4"/>
        <v>12</v>
      </c>
      <c r="O8115" s="37" t="str">
        <f t="array" ref="O8115">IFERROR(XLOOKUP(K8115,'Tipo de carga'!B:B,'Tipo de carga'!C:C))</f>
        <v>GNC</v>
      </c>
    </row>
    <row r="8116">
      <c r="A8116" s="36">
        <v>1926.0</v>
      </c>
      <c r="B8116" s="37" t="str">
        <f t="array" ref="B8116">IFERROR(XLOOKUP(A8116,'Asignacion Dic'!A:A,'Asignacion Dic'!C:C))</f>
        <v>Available</v>
      </c>
      <c r="C8116" s="37" t="str">
        <f t="array" ref="C8116">IFERROR(XLOOKUP(A8116,'Asignacion Dic'!A:A,'Asignacion Dic'!B:B))</f>
        <v>TTE</v>
      </c>
      <c r="D8116" s="38">
        <v>45632.0</v>
      </c>
      <c r="E8116" s="36"/>
      <c r="F8116" s="37"/>
      <c r="G8116" s="36" t="s">
        <v>315</v>
      </c>
      <c r="H8116" s="39">
        <v>10.65</v>
      </c>
      <c r="I8116" s="40">
        <v>252.0</v>
      </c>
      <c r="J8116" s="41">
        <f t="shared" si="5"/>
        <v>2683.8</v>
      </c>
      <c r="K8116" s="37" t="str">
        <f t="array" ref="K8116">IFERROR(XLOOKUP(G8116,'Tipo de carga'!A:A,'Tipo de carga'!B:B))</f>
        <v>COMSUSTENTA</v>
      </c>
      <c r="L8116" s="37">
        <f t="shared" si="2"/>
        <v>49</v>
      </c>
      <c r="M8116" s="37">
        <f t="shared" si="3"/>
        <v>6</v>
      </c>
      <c r="N8116" s="37">
        <f t="shared" si="4"/>
        <v>12</v>
      </c>
      <c r="O8116" s="37" t="str">
        <f t="array" ref="O8116">IFERROR(XLOOKUP(K8116,'Tipo de carga'!B:B,'Tipo de carga'!C:C))</f>
        <v>GNC</v>
      </c>
    </row>
    <row r="8117">
      <c r="A8117" s="36">
        <v>1937.0</v>
      </c>
      <c r="B8117" s="37" t="str">
        <f t="array" ref="B8117">IFERROR(XLOOKUP(A8117,'Asignacion Dic'!A:A,'Asignacion Dic'!C:C))</f>
        <v>MeLi asignado SD</v>
      </c>
      <c r="C8117" s="37" t="str">
        <f t="array" ref="C8117">IFERROR(XLOOKUP(A8117,'Asignacion Dic'!A:A,'Asignacion Dic'!B:B))</f>
        <v>EC-05</v>
      </c>
      <c r="D8117" s="38">
        <v>45633.994375</v>
      </c>
      <c r="E8117" s="36" t="s">
        <v>407</v>
      </c>
      <c r="F8117" s="37" t="str">
        <f t="array" ref="F8117">IFERROR(XLOOKUP(E8117,Operadores!A:A,Operadores!B:B))</f>
        <v>BENMAX</v>
      </c>
      <c r="G8117" s="36" t="s">
        <v>72</v>
      </c>
      <c r="H8117" s="39">
        <v>19.29</v>
      </c>
      <c r="I8117" s="40">
        <v>362.0</v>
      </c>
      <c r="J8117" s="41">
        <f t="shared" si="5"/>
        <v>6982.98</v>
      </c>
      <c r="K8117" s="37" t="str">
        <f t="array" ref="K8117">IFERROR(XLOOKUP(G8117,'Tipo de carga'!A:A,'Tipo de carga'!B:B))</f>
        <v>Autoabasto</v>
      </c>
      <c r="L8117" s="37">
        <f t="shared" si="2"/>
        <v>49</v>
      </c>
      <c r="M8117" s="37">
        <f t="shared" si="3"/>
        <v>7</v>
      </c>
      <c r="N8117" s="37">
        <f t="shared" si="4"/>
        <v>12</v>
      </c>
      <c r="O8117" s="37" t="str">
        <f t="array" ref="O8117">IFERROR(XLOOKUP(K8117,'Tipo de carga'!B:B,'Tipo de carga'!C:C))</f>
        <v>Diesel</v>
      </c>
    </row>
    <row r="8118">
      <c r="A8118" s="36">
        <v>1950.0</v>
      </c>
      <c r="B8118" s="37" t="str">
        <f t="array" ref="B8118">IFERROR(XLOOKUP(A8118,'Asignacion Dic'!A:A,'Asignacion Dic'!C:C))</f>
        <v>MeLi asignado SD</v>
      </c>
      <c r="C8118" s="37" t="str">
        <f t="array" ref="C8118">IFERROR(XLOOKUP(A8118,'Asignacion Dic'!A:A,'Asignacion Dic'!B:B))</f>
        <v>EC-05</v>
      </c>
      <c r="D8118" s="38">
        <v>45633.989340277774</v>
      </c>
      <c r="E8118" s="36" t="s">
        <v>200</v>
      </c>
      <c r="F8118" s="37" t="str">
        <f t="array" ref="F8118">IFERROR(XLOOKUP(E8118,Operadores!A:A,Operadores!B:B))</f>
        <v>MAROSC</v>
      </c>
      <c r="G8118" s="36" t="s">
        <v>72</v>
      </c>
      <c r="H8118" s="39">
        <v>19.29</v>
      </c>
      <c r="I8118" s="40">
        <v>279.0</v>
      </c>
      <c r="J8118" s="41">
        <f t="shared" si="5"/>
        <v>5381.91</v>
      </c>
      <c r="K8118" s="37" t="str">
        <f t="array" ref="K8118">IFERROR(XLOOKUP(G8118,'Tipo de carga'!A:A,'Tipo de carga'!B:B))</f>
        <v>Autoabasto</v>
      </c>
      <c r="L8118" s="37">
        <f t="shared" si="2"/>
        <v>49</v>
      </c>
      <c r="M8118" s="37">
        <f t="shared" si="3"/>
        <v>7</v>
      </c>
      <c r="N8118" s="37">
        <f t="shared" si="4"/>
        <v>12</v>
      </c>
      <c r="O8118" s="37" t="str">
        <f t="array" ref="O8118">IFERROR(XLOOKUP(K8118,'Tipo de carga'!B:B,'Tipo de carga'!C:C))</f>
        <v>Diesel</v>
      </c>
    </row>
    <row r="8119">
      <c r="A8119" s="36">
        <v>1810.0</v>
      </c>
      <c r="B8119" s="37" t="str">
        <f t="array" ref="B8119">IFERROR(XLOOKUP(A8119,'Asignacion Dic'!A:A,'Asignacion Dic'!C:C))</f>
        <v>Circuitos</v>
      </c>
      <c r="C8119" s="37" t="str">
        <f t="array" ref="C8119">IFERROR(XLOOKUP(A8119,'Asignacion Dic'!A:A,'Asignacion Dic'!B:B))</f>
        <v>EC-03</v>
      </c>
      <c r="D8119" s="38">
        <v>45633.982152777775</v>
      </c>
      <c r="E8119" s="36" t="s">
        <v>484</v>
      </c>
      <c r="F8119" s="37" t="str">
        <f t="array" ref="F8119">IFERROR(XLOOKUP(E8119,Operadores!A:A,Operadores!B:B))</f>
        <v>MOLALE</v>
      </c>
      <c r="G8119" s="36" t="s">
        <v>72</v>
      </c>
      <c r="H8119" s="39">
        <v>19.29</v>
      </c>
      <c r="I8119" s="40">
        <v>249.0</v>
      </c>
      <c r="J8119" s="41">
        <f t="shared" si="5"/>
        <v>4803.21</v>
      </c>
      <c r="K8119" s="37" t="str">
        <f t="array" ref="K8119">IFERROR(XLOOKUP(G8119,'Tipo de carga'!A:A,'Tipo de carga'!B:B))</f>
        <v>Autoabasto</v>
      </c>
      <c r="L8119" s="37">
        <f t="shared" si="2"/>
        <v>49</v>
      </c>
      <c r="M8119" s="37">
        <f t="shared" si="3"/>
        <v>7</v>
      </c>
      <c r="N8119" s="37">
        <f t="shared" si="4"/>
        <v>12</v>
      </c>
      <c r="O8119" s="37" t="str">
        <f t="array" ref="O8119">IFERROR(XLOOKUP(K8119,'Tipo de carga'!B:B,'Tipo de carga'!C:C))</f>
        <v>Diesel</v>
      </c>
    </row>
    <row r="8120">
      <c r="A8120" s="36">
        <v>1727.0</v>
      </c>
      <c r="B8120" s="37" t="str">
        <f t="array" ref="B8120">IFERROR(XLOOKUP(A8120,'Asignacion Dic'!A:A,'Asignacion Dic'!C:C))</f>
        <v>Liverpool Local</v>
      </c>
      <c r="C8120" s="37" t="str">
        <f t="array" ref="C8120">IFERROR(XLOOKUP(A8120,'Asignacion Dic'!A:A,'Asignacion Dic'!B:B))</f>
        <v>EC-01</v>
      </c>
      <c r="D8120" s="38">
        <v>45633.97125</v>
      </c>
      <c r="E8120" s="36" t="s">
        <v>524</v>
      </c>
      <c r="F8120" s="37" t="str">
        <f t="array" ref="F8120">IFERROR(XLOOKUP(E8120,Operadores!A:A,Operadores!B:B))</f>
        <v>ORDIGN01</v>
      </c>
      <c r="G8120" s="36" t="s">
        <v>72</v>
      </c>
      <c r="H8120" s="39">
        <v>19.29</v>
      </c>
      <c r="I8120" s="40">
        <v>517.0</v>
      </c>
      <c r="J8120" s="41">
        <f t="shared" si="5"/>
        <v>9972.93</v>
      </c>
      <c r="K8120" s="37" t="str">
        <f t="array" ref="K8120">IFERROR(XLOOKUP(G8120,'Tipo de carga'!A:A,'Tipo de carga'!B:B))</f>
        <v>Autoabasto</v>
      </c>
      <c r="L8120" s="37">
        <f t="shared" si="2"/>
        <v>49</v>
      </c>
      <c r="M8120" s="37">
        <f t="shared" si="3"/>
        <v>7</v>
      </c>
      <c r="N8120" s="37">
        <f t="shared" si="4"/>
        <v>12</v>
      </c>
      <c r="O8120" s="37" t="str">
        <f t="array" ref="O8120">IFERROR(XLOOKUP(K8120,'Tipo de carga'!B:B,'Tipo de carga'!C:C))</f>
        <v>Diesel</v>
      </c>
    </row>
    <row r="8121">
      <c r="A8121" s="36">
        <v>1939.0</v>
      </c>
      <c r="B8121" s="37" t="str">
        <f t="array" ref="B8121">IFERROR(XLOOKUP(A8121,'Asignacion Dic'!A:A,'Asignacion Dic'!C:C))</f>
        <v>Full Liver</v>
      </c>
      <c r="C8121" s="37" t="str">
        <f t="array" ref="C8121">IFERROR(XLOOKUP(A8121,'Asignacion Dic'!A:A,'Asignacion Dic'!B:B))</f>
        <v>EC-01</v>
      </c>
      <c r="D8121" s="38">
        <v>45633.94797453703</v>
      </c>
      <c r="E8121" s="36" t="s">
        <v>364</v>
      </c>
      <c r="F8121" s="37" t="str">
        <f t="array" ref="F8121">IFERROR(XLOOKUP(E8121,Operadores!A:A,Operadores!B:B))</f>
        <v>TORBR01</v>
      </c>
      <c r="G8121" s="36" t="s">
        <v>72</v>
      </c>
      <c r="H8121" s="39">
        <v>19.29</v>
      </c>
      <c r="I8121" s="40">
        <v>525.0</v>
      </c>
      <c r="J8121" s="41">
        <f t="shared" si="5"/>
        <v>10127.25</v>
      </c>
      <c r="K8121" s="37" t="str">
        <f t="array" ref="K8121">IFERROR(XLOOKUP(G8121,'Tipo de carga'!A:A,'Tipo de carga'!B:B))</f>
        <v>Autoabasto</v>
      </c>
      <c r="L8121" s="37">
        <f t="shared" si="2"/>
        <v>49</v>
      </c>
      <c r="M8121" s="37">
        <f t="shared" si="3"/>
        <v>7</v>
      </c>
      <c r="N8121" s="37">
        <f t="shared" si="4"/>
        <v>12</v>
      </c>
      <c r="O8121" s="37" t="str">
        <f t="array" ref="O8121">IFERROR(XLOOKUP(K8121,'Tipo de carga'!B:B,'Tipo de carga'!C:C))</f>
        <v>Diesel</v>
      </c>
    </row>
    <row r="8122">
      <c r="A8122" s="36">
        <v>1965.0</v>
      </c>
      <c r="B8122" s="37" t="str">
        <f t="array" ref="B8122">IFERROR(XLOOKUP(A8122,'Asignacion Dic'!A:A,'Asignacion Dic'!C:C))</f>
        <v>Circuitos</v>
      </c>
      <c r="C8122" s="37" t="str">
        <f t="array" ref="C8122">IFERROR(XLOOKUP(A8122,'Asignacion Dic'!A:A,'Asignacion Dic'!B:B))</f>
        <v>EC-03</v>
      </c>
      <c r="D8122" s="38">
        <v>45633.90587962963</v>
      </c>
      <c r="E8122" s="36" t="s">
        <v>181</v>
      </c>
      <c r="F8122" s="37" t="str">
        <f t="array" ref="F8122">IFERROR(XLOOKUP(E8122,Operadores!A:A,Operadores!B:B))</f>
        <v>BREISR</v>
      </c>
      <c r="G8122" s="36" t="s">
        <v>72</v>
      </c>
      <c r="H8122" s="39">
        <v>19.29</v>
      </c>
      <c r="I8122" s="40">
        <v>338.0</v>
      </c>
      <c r="J8122" s="41">
        <f t="shared" si="5"/>
        <v>6520.02</v>
      </c>
      <c r="K8122" s="37" t="str">
        <f t="array" ref="K8122">IFERROR(XLOOKUP(G8122,'Tipo de carga'!A:A,'Tipo de carga'!B:B))</f>
        <v>Autoabasto</v>
      </c>
      <c r="L8122" s="37">
        <f t="shared" si="2"/>
        <v>49</v>
      </c>
      <c r="M8122" s="37">
        <f t="shared" si="3"/>
        <v>7</v>
      </c>
      <c r="N8122" s="37">
        <f t="shared" si="4"/>
        <v>12</v>
      </c>
      <c r="O8122" s="37" t="str">
        <f t="array" ref="O8122">IFERROR(XLOOKUP(K8122,'Tipo de carga'!B:B,'Tipo de carga'!C:C))</f>
        <v>Diesel</v>
      </c>
    </row>
    <row r="8123">
      <c r="A8123" s="36">
        <v>1683.0</v>
      </c>
      <c r="B8123" s="37" t="str">
        <f t="array" ref="B8123">IFERROR(XLOOKUP(A8123,'Asignacion Dic'!A:A,'Asignacion Dic'!C:C))</f>
        <v>Pilgrims Tepo</v>
      </c>
      <c r="C8123" s="37" t="str">
        <f t="array" ref="C8123">IFERROR(XLOOKUP(A8123,'Asignacion Dic'!A:A,'Asignacion Dic'!B:B))</f>
        <v>EC-02</v>
      </c>
      <c r="D8123" s="38">
        <v>45633.82729166667</v>
      </c>
      <c r="E8123" s="36" t="s">
        <v>152</v>
      </c>
      <c r="F8123" s="37" t="str">
        <f t="array" ref="F8123">IFERROR(XLOOKUP(E8123,Operadores!A:A,Operadores!B:B))</f>
        <v>HERJUA01</v>
      </c>
      <c r="G8123" s="36" t="s">
        <v>72</v>
      </c>
      <c r="H8123" s="39">
        <v>19.29</v>
      </c>
      <c r="I8123" s="40">
        <v>310.0</v>
      </c>
      <c r="J8123" s="41">
        <f t="shared" si="5"/>
        <v>5979.9</v>
      </c>
      <c r="K8123" s="37" t="str">
        <f t="array" ref="K8123">IFERROR(XLOOKUP(G8123,'Tipo de carga'!A:A,'Tipo de carga'!B:B))</f>
        <v>Autoabasto</v>
      </c>
      <c r="L8123" s="37">
        <f t="shared" si="2"/>
        <v>49</v>
      </c>
      <c r="M8123" s="37">
        <f t="shared" si="3"/>
        <v>7</v>
      </c>
      <c r="N8123" s="37">
        <f t="shared" si="4"/>
        <v>12</v>
      </c>
      <c r="O8123" s="37" t="str">
        <f t="array" ref="O8123">IFERROR(XLOOKUP(K8123,'Tipo de carga'!B:B,'Tipo de carga'!C:C))</f>
        <v>Diesel</v>
      </c>
    </row>
    <row r="8124">
      <c r="A8124" s="36">
        <v>2024.0</v>
      </c>
      <c r="B8124" s="37" t="str">
        <f t="array" ref="B8124">IFERROR(XLOOKUP(A8124,'Asignacion Dic'!A:A,'Asignacion Dic'!C:C))</f>
        <v>MeLi Dedicado Merida</v>
      </c>
      <c r="C8124" s="37" t="str">
        <f t="array" ref="C8124">IFERROR(XLOOKUP(A8124,'Asignacion Dic'!A:A,'Asignacion Dic'!B:B))</f>
        <v>EC-05</v>
      </c>
      <c r="D8124" s="38">
        <v>45633.82064814815</v>
      </c>
      <c r="E8124" s="36" t="s">
        <v>469</v>
      </c>
      <c r="F8124" s="37" t="str">
        <f t="array" ref="F8124">IFERROR(XLOOKUP(E8124,Operadores!A:A,Operadores!B:B))</f>
        <v>DELJOS01</v>
      </c>
      <c r="G8124" s="36" t="s">
        <v>72</v>
      </c>
      <c r="H8124" s="39">
        <v>19.29</v>
      </c>
      <c r="I8124" s="40">
        <v>273.0</v>
      </c>
      <c r="J8124" s="41">
        <f t="shared" si="5"/>
        <v>5266.17</v>
      </c>
      <c r="K8124" s="37" t="str">
        <f t="array" ref="K8124">IFERROR(XLOOKUP(G8124,'Tipo de carga'!A:A,'Tipo de carga'!B:B))</f>
        <v>Autoabasto</v>
      </c>
      <c r="L8124" s="37">
        <f t="shared" si="2"/>
        <v>49</v>
      </c>
      <c r="M8124" s="37">
        <f t="shared" si="3"/>
        <v>7</v>
      </c>
      <c r="N8124" s="37">
        <f t="shared" si="4"/>
        <v>12</v>
      </c>
      <c r="O8124" s="37" t="str">
        <f t="array" ref="O8124">IFERROR(XLOOKUP(K8124,'Tipo de carga'!B:B,'Tipo de carga'!C:C))</f>
        <v>Diesel</v>
      </c>
    </row>
    <row r="8125">
      <c r="A8125" s="36">
        <v>2042.0</v>
      </c>
      <c r="B8125" s="37" t="str">
        <f t="array" ref="B8125">IFERROR(XLOOKUP(A8125,'Asignacion Dic'!A:A,'Asignacion Dic'!C:C))</f>
        <v>Liverpool Local</v>
      </c>
      <c r="C8125" s="37" t="str">
        <f t="array" ref="C8125">IFERROR(XLOOKUP(A8125,'Asignacion Dic'!A:A,'Asignacion Dic'!B:B))</f>
        <v>EC-01</v>
      </c>
      <c r="D8125" s="38">
        <v>45633.753171296295</v>
      </c>
      <c r="E8125" s="36" t="s">
        <v>228</v>
      </c>
      <c r="F8125" s="37" t="str">
        <f t="array" ref="F8125">IFERROR(XLOOKUP(E8125,Operadores!A:A,Operadores!B:B))</f>
        <v>ESCALA</v>
      </c>
      <c r="G8125" s="36" t="s">
        <v>72</v>
      </c>
      <c r="H8125" s="39">
        <v>19.29</v>
      </c>
      <c r="I8125" s="40">
        <v>197.0</v>
      </c>
      <c r="J8125" s="41">
        <f t="shared" si="5"/>
        <v>3800.13</v>
      </c>
      <c r="K8125" s="37" t="str">
        <f t="array" ref="K8125">IFERROR(XLOOKUP(G8125,'Tipo de carga'!A:A,'Tipo de carga'!B:B))</f>
        <v>Autoabasto</v>
      </c>
      <c r="L8125" s="37">
        <f t="shared" si="2"/>
        <v>49</v>
      </c>
      <c r="M8125" s="37">
        <f t="shared" si="3"/>
        <v>7</v>
      </c>
      <c r="N8125" s="37">
        <f t="shared" si="4"/>
        <v>12</v>
      </c>
      <c r="O8125" s="37" t="str">
        <f t="array" ref="O8125">IFERROR(XLOOKUP(K8125,'Tipo de carga'!B:B,'Tipo de carga'!C:C))</f>
        <v>Diesel</v>
      </c>
    </row>
    <row r="8126">
      <c r="A8126" s="36">
        <v>1752.0</v>
      </c>
      <c r="B8126" s="37" t="str">
        <f t="array" ref="B8126">IFERROR(XLOOKUP(A8126,'Asignacion Dic'!A:A,'Asignacion Dic'!C:C))</f>
        <v>Liverpool Local</v>
      </c>
      <c r="C8126" s="37" t="str">
        <f t="array" ref="C8126">IFERROR(XLOOKUP(A8126,'Asignacion Dic'!A:A,'Asignacion Dic'!B:B))</f>
        <v>EC-01</v>
      </c>
      <c r="D8126" s="38">
        <v>45633.75021990741</v>
      </c>
      <c r="E8126" s="36" t="s">
        <v>498</v>
      </c>
      <c r="F8126" s="37" t="str">
        <f t="array" ref="F8126">IFERROR(XLOOKUP(E8126,Operadores!A:A,Operadores!B:B))</f>
        <v>REYGU</v>
      </c>
      <c r="G8126" s="36" t="s">
        <v>72</v>
      </c>
      <c r="H8126" s="39">
        <v>19.29</v>
      </c>
      <c r="I8126" s="40">
        <v>487.0</v>
      </c>
      <c r="J8126" s="41">
        <f t="shared" si="5"/>
        <v>9394.23</v>
      </c>
      <c r="K8126" s="37" t="str">
        <f t="array" ref="K8126">IFERROR(XLOOKUP(G8126,'Tipo de carga'!A:A,'Tipo de carga'!B:B))</f>
        <v>Autoabasto</v>
      </c>
      <c r="L8126" s="37">
        <f t="shared" si="2"/>
        <v>49</v>
      </c>
      <c r="M8126" s="37">
        <f t="shared" si="3"/>
        <v>7</v>
      </c>
      <c r="N8126" s="37">
        <f t="shared" si="4"/>
        <v>12</v>
      </c>
      <c r="O8126" s="37" t="str">
        <f t="array" ref="O8126">IFERROR(XLOOKUP(K8126,'Tipo de carga'!B:B,'Tipo de carga'!C:C))</f>
        <v>Diesel</v>
      </c>
    </row>
    <row r="8127">
      <c r="A8127" s="36">
        <v>1942.0</v>
      </c>
      <c r="B8127" s="37" t="str">
        <f t="array" ref="B8127">IFERROR(XLOOKUP(A8127,'Asignacion Dic'!A:A,'Asignacion Dic'!C:C))</f>
        <v>MeLi asignado SD</v>
      </c>
      <c r="C8127" s="37" t="str">
        <f t="array" ref="C8127">IFERROR(XLOOKUP(A8127,'Asignacion Dic'!A:A,'Asignacion Dic'!B:B))</f>
        <v>EC-05</v>
      </c>
      <c r="D8127" s="38">
        <v>45633.73987268518</v>
      </c>
      <c r="E8127" s="36" t="s">
        <v>581</v>
      </c>
      <c r="F8127" s="37" t="str">
        <f t="array" ref="F8127">IFERROR(XLOOKUP(E8127,Operadores!A:A,Operadores!B:B))</f>
        <v>RICCES</v>
      </c>
      <c r="G8127" s="36" t="s">
        <v>72</v>
      </c>
      <c r="H8127" s="39">
        <v>19.29</v>
      </c>
      <c r="I8127" s="40">
        <v>348.0</v>
      </c>
      <c r="J8127" s="41">
        <f t="shared" si="5"/>
        <v>6712.92</v>
      </c>
      <c r="K8127" s="37" t="str">
        <f t="array" ref="K8127">IFERROR(XLOOKUP(G8127,'Tipo de carga'!A:A,'Tipo de carga'!B:B))</f>
        <v>Autoabasto</v>
      </c>
      <c r="L8127" s="37">
        <f t="shared" si="2"/>
        <v>49</v>
      </c>
      <c r="M8127" s="37">
        <f t="shared" si="3"/>
        <v>7</v>
      </c>
      <c r="N8127" s="37">
        <f t="shared" si="4"/>
        <v>12</v>
      </c>
      <c r="O8127" s="37" t="str">
        <f t="array" ref="O8127">IFERROR(XLOOKUP(K8127,'Tipo de carga'!B:B,'Tipo de carga'!C:C))</f>
        <v>Diesel</v>
      </c>
    </row>
    <row r="8128">
      <c r="A8128" s="36">
        <v>2088.0</v>
      </c>
      <c r="B8128" s="37" t="str">
        <f t="array" ref="B8128">IFERROR(XLOOKUP(A8128,'Asignacion Dic'!A:A,'Asignacion Dic'!C:C))</f>
        <v>MeLi Ded Puebla</v>
      </c>
      <c r="C8128" s="37" t="str">
        <f t="array" ref="C8128">IFERROR(XLOOKUP(A8128,'Asignacion Dic'!A:A,'Asignacion Dic'!B:B))</f>
        <v>EC-05</v>
      </c>
      <c r="D8128" s="38">
        <v>45633.730416666665</v>
      </c>
      <c r="E8128" s="36" t="s">
        <v>447</v>
      </c>
      <c r="F8128" s="37" t="str">
        <f t="array" ref="F8128">IFERROR(XLOOKUP(E8128,Operadores!A:A,Operadores!B:B))</f>
        <v>SANMA05</v>
      </c>
      <c r="G8128" s="36" t="s">
        <v>72</v>
      </c>
      <c r="H8128" s="39">
        <v>19.29</v>
      </c>
      <c r="I8128" s="40">
        <v>317.0</v>
      </c>
      <c r="J8128" s="41">
        <f t="shared" si="5"/>
        <v>6114.93</v>
      </c>
      <c r="K8128" s="37" t="str">
        <f t="array" ref="K8128">IFERROR(XLOOKUP(G8128,'Tipo de carga'!A:A,'Tipo de carga'!B:B))</f>
        <v>Autoabasto</v>
      </c>
      <c r="L8128" s="37">
        <f t="shared" si="2"/>
        <v>49</v>
      </c>
      <c r="M8128" s="37">
        <f t="shared" si="3"/>
        <v>7</v>
      </c>
      <c r="N8128" s="37">
        <f t="shared" si="4"/>
        <v>12</v>
      </c>
      <c r="O8128" s="37" t="str">
        <f t="array" ref="O8128">IFERROR(XLOOKUP(K8128,'Tipo de carga'!B:B,'Tipo de carga'!C:C))</f>
        <v>Diesel</v>
      </c>
    </row>
    <row r="8129">
      <c r="A8129" s="36">
        <v>1960.0</v>
      </c>
      <c r="B8129" s="37" t="str">
        <f t="array" ref="B8129">IFERROR(XLOOKUP(A8129,'Asignacion Dic'!A:A,'Asignacion Dic'!C:C))</f>
        <v>MeLi asignado SD</v>
      </c>
      <c r="C8129" s="37" t="str">
        <f t="array" ref="C8129">IFERROR(XLOOKUP(A8129,'Asignacion Dic'!A:A,'Asignacion Dic'!B:B))</f>
        <v>EC-05</v>
      </c>
      <c r="D8129" s="38">
        <v>45633.72557870371</v>
      </c>
      <c r="E8129" s="36" t="s">
        <v>224</v>
      </c>
      <c r="F8129" s="37" t="str">
        <f t="array" ref="F8129">IFERROR(XLOOKUP(E8129,Operadores!A:A,Operadores!B:B))</f>
        <v>MARJUA02</v>
      </c>
      <c r="G8129" s="36" t="s">
        <v>72</v>
      </c>
      <c r="H8129" s="39">
        <v>19.29</v>
      </c>
      <c r="I8129" s="40">
        <v>336.0</v>
      </c>
      <c r="J8129" s="41">
        <f t="shared" si="5"/>
        <v>6481.44</v>
      </c>
      <c r="K8129" s="37" t="str">
        <f t="array" ref="K8129">IFERROR(XLOOKUP(G8129,'Tipo de carga'!A:A,'Tipo de carga'!B:B))</f>
        <v>Autoabasto</v>
      </c>
      <c r="L8129" s="37">
        <f t="shared" si="2"/>
        <v>49</v>
      </c>
      <c r="M8129" s="37">
        <f t="shared" si="3"/>
        <v>7</v>
      </c>
      <c r="N8129" s="37">
        <f t="shared" si="4"/>
        <v>12</v>
      </c>
      <c r="O8129" s="37" t="str">
        <f t="array" ref="O8129">IFERROR(XLOOKUP(K8129,'Tipo de carga'!B:B,'Tipo de carga'!C:C))</f>
        <v>Diesel</v>
      </c>
    </row>
    <row r="8130">
      <c r="A8130" s="36">
        <v>1951.0</v>
      </c>
      <c r="B8130" s="37" t="str">
        <f t="array" ref="B8130">IFERROR(XLOOKUP(A8130,'Asignacion Dic'!A:A,'Asignacion Dic'!C:C))</f>
        <v>MeLi asignado SD</v>
      </c>
      <c r="C8130" s="37" t="str">
        <f t="array" ref="C8130">IFERROR(XLOOKUP(A8130,'Asignacion Dic'!A:A,'Asignacion Dic'!B:B))</f>
        <v>EC-05</v>
      </c>
      <c r="D8130" s="38">
        <v>45633.71275462963</v>
      </c>
      <c r="E8130" s="36" t="s">
        <v>207</v>
      </c>
      <c r="F8130" s="37" t="str">
        <f t="array" ref="F8130">IFERROR(XLOOKUP(E8130,Operadores!A:A,Operadores!B:B))</f>
        <v>HERJOS08</v>
      </c>
      <c r="G8130" s="36" t="s">
        <v>72</v>
      </c>
      <c r="H8130" s="39">
        <v>19.29</v>
      </c>
      <c r="I8130" s="40">
        <v>320.0</v>
      </c>
      <c r="J8130" s="41">
        <f t="shared" si="5"/>
        <v>6172.8</v>
      </c>
      <c r="K8130" s="37" t="str">
        <f t="array" ref="K8130">IFERROR(XLOOKUP(G8130,'Tipo de carga'!A:A,'Tipo de carga'!B:B))</f>
        <v>Autoabasto</v>
      </c>
      <c r="L8130" s="37">
        <f t="shared" si="2"/>
        <v>49</v>
      </c>
      <c r="M8130" s="37">
        <f t="shared" si="3"/>
        <v>7</v>
      </c>
      <c r="N8130" s="37">
        <f t="shared" si="4"/>
        <v>12</v>
      </c>
      <c r="O8130" s="37" t="str">
        <f t="array" ref="O8130">IFERROR(XLOOKUP(K8130,'Tipo de carga'!B:B,'Tipo de carga'!C:C))</f>
        <v>Diesel</v>
      </c>
    </row>
    <row r="8131">
      <c r="A8131" s="36">
        <v>1904.0</v>
      </c>
      <c r="B8131" s="37" t="str">
        <f t="array" ref="B8131">IFERROR(XLOOKUP(A8131,'Asignacion Dic'!A:A,'Asignacion Dic'!C:C))</f>
        <v>MeLi asignado SD</v>
      </c>
      <c r="C8131" s="37" t="str">
        <f t="array" ref="C8131">IFERROR(XLOOKUP(A8131,'Asignacion Dic'!A:A,'Asignacion Dic'!B:B))</f>
        <v>EC-05</v>
      </c>
      <c r="D8131" s="38">
        <v>45633.70982638889</v>
      </c>
      <c r="E8131" s="36" t="s">
        <v>231</v>
      </c>
      <c r="F8131" s="37" t="str">
        <f t="array" ref="F8131">IFERROR(XLOOKUP(E8131,Operadores!A:A,Operadores!B:B))</f>
        <v>MARARM</v>
      </c>
      <c r="G8131" s="36" t="s">
        <v>72</v>
      </c>
      <c r="H8131" s="39">
        <v>19.29</v>
      </c>
      <c r="I8131" s="40">
        <v>301.0</v>
      </c>
      <c r="J8131" s="41">
        <f t="shared" si="5"/>
        <v>5806.29</v>
      </c>
      <c r="K8131" s="37" t="str">
        <f t="array" ref="K8131">IFERROR(XLOOKUP(G8131,'Tipo de carga'!A:A,'Tipo de carga'!B:B))</f>
        <v>Autoabasto</v>
      </c>
      <c r="L8131" s="37">
        <f t="shared" si="2"/>
        <v>49</v>
      </c>
      <c r="M8131" s="37">
        <f t="shared" si="3"/>
        <v>7</v>
      </c>
      <c r="N8131" s="37">
        <f t="shared" si="4"/>
        <v>12</v>
      </c>
      <c r="O8131" s="37" t="str">
        <f t="array" ref="O8131">IFERROR(XLOOKUP(K8131,'Tipo de carga'!B:B,'Tipo de carga'!C:C))</f>
        <v>Diesel</v>
      </c>
    </row>
    <row r="8132">
      <c r="A8132" s="36">
        <v>1983.0</v>
      </c>
      <c r="B8132" s="37" t="str">
        <f t="array" ref="B8132">IFERROR(XLOOKUP(A8132,'Asignacion Dic'!A:A,'Asignacion Dic'!C:C))</f>
        <v>MeLi asignado SD</v>
      </c>
      <c r="C8132" s="37" t="str">
        <f t="array" ref="C8132">IFERROR(XLOOKUP(A8132,'Asignacion Dic'!A:A,'Asignacion Dic'!B:B))</f>
        <v>EC-05</v>
      </c>
      <c r="D8132" s="38">
        <v>45633.70045138889</v>
      </c>
      <c r="E8132" s="36" t="s">
        <v>161</v>
      </c>
      <c r="F8132" s="37" t="str">
        <f t="array" ref="F8132">IFERROR(XLOOKUP(E8132,Operadores!A:A,Operadores!B:B))</f>
        <v>SANART</v>
      </c>
      <c r="G8132" s="36" t="s">
        <v>72</v>
      </c>
      <c r="H8132" s="39">
        <v>19.29</v>
      </c>
      <c r="I8132" s="40">
        <v>330.0</v>
      </c>
      <c r="J8132" s="41">
        <f t="shared" si="5"/>
        <v>6365.7</v>
      </c>
      <c r="K8132" s="37" t="str">
        <f t="array" ref="K8132">IFERROR(XLOOKUP(G8132,'Tipo de carga'!A:A,'Tipo de carga'!B:B))</f>
        <v>Autoabasto</v>
      </c>
      <c r="L8132" s="37">
        <f t="shared" si="2"/>
        <v>49</v>
      </c>
      <c r="M8132" s="37">
        <f t="shared" si="3"/>
        <v>7</v>
      </c>
      <c r="N8132" s="37">
        <f t="shared" si="4"/>
        <v>12</v>
      </c>
      <c r="O8132" s="37" t="str">
        <f t="array" ref="O8132">IFERROR(XLOOKUP(K8132,'Tipo de carga'!B:B,'Tipo de carga'!C:C))</f>
        <v>Diesel</v>
      </c>
    </row>
    <row r="8133">
      <c r="A8133" s="36">
        <v>2018.0</v>
      </c>
      <c r="B8133" s="37" t="str">
        <f t="array" ref="B8133">IFERROR(XLOOKUP(A8133,'Asignacion Dic'!A:A,'Asignacion Dic'!C:C))</f>
        <v>MeLi Dedicado TD</v>
      </c>
      <c r="C8133" s="37" t="str">
        <f t="array" ref="C8133">IFERROR(XLOOKUP(A8133,'Asignacion Dic'!A:A,'Asignacion Dic'!B:B))</f>
        <v>EC-05</v>
      </c>
      <c r="D8133" s="38">
        <v>45633.69708333333</v>
      </c>
      <c r="E8133" s="36" t="s">
        <v>591</v>
      </c>
      <c r="F8133" s="37" t="str">
        <f t="array" ref="F8133">IFERROR(XLOOKUP(E8133,Operadores!A:A,Operadores!B:B))</f>
        <v>MACFRA</v>
      </c>
      <c r="G8133" s="36" t="s">
        <v>72</v>
      </c>
      <c r="H8133" s="39">
        <v>19.29</v>
      </c>
      <c r="I8133" s="40">
        <v>620.0</v>
      </c>
      <c r="J8133" s="41">
        <f t="shared" si="5"/>
        <v>11959.8</v>
      </c>
      <c r="K8133" s="37" t="str">
        <f t="array" ref="K8133">IFERROR(XLOOKUP(G8133,'Tipo de carga'!A:A,'Tipo de carga'!B:B))</f>
        <v>Autoabasto</v>
      </c>
      <c r="L8133" s="37">
        <f t="shared" si="2"/>
        <v>49</v>
      </c>
      <c r="M8133" s="37">
        <f t="shared" si="3"/>
        <v>7</v>
      </c>
      <c r="N8133" s="37">
        <f t="shared" si="4"/>
        <v>12</v>
      </c>
      <c r="O8133" s="37" t="str">
        <f t="array" ref="O8133">IFERROR(XLOOKUP(K8133,'Tipo de carga'!B:B,'Tipo de carga'!C:C))</f>
        <v>Diesel</v>
      </c>
    </row>
    <row r="8134">
      <c r="A8134" s="36">
        <v>1992.0</v>
      </c>
      <c r="B8134" s="37" t="str">
        <f t="array" ref="B8134">IFERROR(XLOOKUP(A8134,'Asignacion Dic'!A:A,'Asignacion Dic'!C:C))</f>
        <v>MeLi Dedicado TD</v>
      </c>
      <c r="C8134" s="37" t="str">
        <f t="array" ref="C8134">IFERROR(XLOOKUP(A8134,'Asignacion Dic'!A:A,'Asignacion Dic'!B:B))</f>
        <v>EC-05</v>
      </c>
      <c r="D8134" s="38">
        <v>45633.68755787037</v>
      </c>
      <c r="E8134" s="36" t="s">
        <v>418</v>
      </c>
      <c r="F8134" s="37" t="str">
        <f t="array" ref="F8134">IFERROR(XLOOKUP(E8134,Operadores!A:A,Operadores!B:B))</f>
        <v>MENMI</v>
      </c>
      <c r="G8134" s="36" t="s">
        <v>72</v>
      </c>
      <c r="H8134" s="39">
        <v>19.29</v>
      </c>
      <c r="I8134" s="40">
        <v>295.0</v>
      </c>
      <c r="J8134" s="41">
        <f t="shared" si="5"/>
        <v>5690.55</v>
      </c>
      <c r="K8134" s="37" t="str">
        <f t="array" ref="K8134">IFERROR(XLOOKUP(G8134,'Tipo de carga'!A:A,'Tipo de carga'!B:B))</f>
        <v>Autoabasto</v>
      </c>
      <c r="L8134" s="37">
        <f t="shared" si="2"/>
        <v>49</v>
      </c>
      <c r="M8134" s="37">
        <f t="shared" si="3"/>
        <v>7</v>
      </c>
      <c r="N8134" s="37">
        <f t="shared" si="4"/>
        <v>12</v>
      </c>
      <c r="O8134" s="37" t="str">
        <f t="array" ref="O8134">IFERROR(XLOOKUP(K8134,'Tipo de carga'!B:B,'Tipo de carga'!C:C))</f>
        <v>Diesel</v>
      </c>
    </row>
    <row r="8135">
      <c r="A8135" s="36">
        <v>1936.0</v>
      </c>
      <c r="B8135" s="37" t="str">
        <f t="array" ref="B8135">IFERROR(XLOOKUP(A8135,'Asignacion Dic'!A:A,'Asignacion Dic'!C:C))</f>
        <v>Circuitos</v>
      </c>
      <c r="C8135" s="37" t="str">
        <f t="array" ref="C8135">IFERROR(XLOOKUP(A8135,'Asignacion Dic'!A:A,'Asignacion Dic'!B:B))</f>
        <v>EC-03</v>
      </c>
      <c r="D8135" s="38">
        <v>45633.68053240741</v>
      </c>
      <c r="E8135" s="36" t="s">
        <v>209</v>
      </c>
      <c r="F8135" s="37" t="str">
        <f t="array" ref="F8135">IFERROR(XLOOKUP(E8135,Operadores!A:A,Operadores!B:B))</f>
        <v>OCAMA</v>
      </c>
      <c r="G8135" s="36" t="s">
        <v>72</v>
      </c>
      <c r="H8135" s="39">
        <v>19.29</v>
      </c>
      <c r="I8135" s="40">
        <v>420.0</v>
      </c>
      <c r="J8135" s="41">
        <f t="shared" si="5"/>
        <v>8101.8</v>
      </c>
      <c r="K8135" s="37" t="str">
        <f t="array" ref="K8135">IFERROR(XLOOKUP(G8135,'Tipo de carga'!A:A,'Tipo de carga'!B:B))</f>
        <v>Autoabasto</v>
      </c>
      <c r="L8135" s="37">
        <f t="shared" si="2"/>
        <v>49</v>
      </c>
      <c r="M8135" s="37">
        <f t="shared" si="3"/>
        <v>7</v>
      </c>
      <c r="N8135" s="37">
        <f t="shared" si="4"/>
        <v>12</v>
      </c>
      <c r="O8135" s="37" t="str">
        <f t="array" ref="O8135">IFERROR(XLOOKUP(K8135,'Tipo de carga'!B:B,'Tipo de carga'!C:C))</f>
        <v>Diesel</v>
      </c>
    </row>
    <row r="8136">
      <c r="A8136" s="36">
        <v>1866.0</v>
      </c>
      <c r="B8136" s="37" t="str">
        <f t="array" ref="B8136">IFERROR(XLOOKUP(A8136,'Asignacion Dic'!A:A,'Asignacion Dic'!C:C))</f>
        <v>Pilgrims Tepo</v>
      </c>
      <c r="C8136" s="37" t="str">
        <f t="array" ref="C8136">IFERROR(XLOOKUP(A8136,'Asignacion Dic'!A:A,'Asignacion Dic'!B:B))</f>
        <v>EC-02</v>
      </c>
      <c r="D8136" s="38">
        <v>45633.67787037037</v>
      </c>
      <c r="E8136" s="36" t="s">
        <v>380</v>
      </c>
      <c r="F8136" s="37" t="str">
        <f t="array" ref="F8136">IFERROR(XLOOKUP(E8136,Operadores!A:A,Operadores!B:B))</f>
        <v>FRAMAU</v>
      </c>
      <c r="G8136" s="36" t="s">
        <v>72</v>
      </c>
      <c r="H8136" s="39">
        <v>19.29</v>
      </c>
      <c r="I8136" s="40">
        <v>51.0</v>
      </c>
      <c r="J8136" s="41">
        <f t="shared" si="5"/>
        <v>983.79</v>
      </c>
      <c r="K8136" s="37" t="str">
        <f t="array" ref="K8136">IFERROR(XLOOKUP(G8136,'Tipo de carga'!A:A,'Tipo de carga'!B:B))</f>
        <v>Autoabasto</v>
      </c>
      <c r="L8136" s="37">
        <f t="shared" si="2"/>
        <v>49</v>
      </c>
      <c r="M8136" s="37">
        <f t="shared" si="3"/>
        <v>7</v>
      </c>
      <c r="N8136" s="37">
        <f t="shared" si="4"/>
        <v>12</v>
      </c>
      <c r="O8136" s="37" t="str">
        <f t="array" ref="O8136">IFERROR(XLOOKUP(K8136,'Tipo de carga'!B:B,'Tipo de carga'!C:C))</f>
        <v>Diesel</v>
      </c>
    </row>
    <row r="8137">
      <c r="A8137" s="36">
        <v>1741.0</v>
      </c>
      <c r="B8137" s="37" t="str">
        <f t="array" ref="B8137">IFERROR(XLOOKUP(A8137,'Asignacion Dic'!A:A,'Asignacion Dic'!C:C))</f>
        <v>Hisense</v>
      </c>
      <c r="C8137" s="37" t="str">
        <f t="array" ref="C8137">IFERROR(XLOOKUP(A8137,'Asignacion Dic'!A:A,'Asignacion Dic'!B:B))</f>
        <v>EC-03</v>
      </c>
      <c r="D8137" s="38">
        <v>45633.66875</v>
      </c>
      <c r="E8137" s="36" t="s">
        <v>76</v>
      </c>
      <c r="F8137" s="37" t="str">
        <f t="array" ref="F8137">IFERROR(XLOOKUP(E8137,Operadores!A:A,Operadores!B:B))</f>
        <v>GALSA</v>
      </c>
      <c r="G8137" s="36" t="s">
        <v>72</v>
      </c>
      <c r="H8137" s="39">
        <v>19.29</v>
      </c>
      <c r="I8137" s="40">
        <v>316.0</v>
      </c>
      <c r="J8137" s="41">
        <f t="shared" si="5"/>
        <v>6095.64</v>
      </c>
      <c r="K8137" s="37" t="str">
        <f t="array" ref="K8137">IFERROR(XLOOKUP(G8137,'Tipo de carga'!A:A,'Tipo de carga'!B:B))</f>
        <v>Autoabasto</v>
      </c>
      <c r="L8137" s="37">
        <f t="shared" si="2"/>
        <v>49</v>
      </c>
      <c r="M8137" s="37">
        <f t="shared" si="3"/>
        <v>7</v>
      </c>
      <c r="N8137" s="37">
        <f t="shared" si="4"/>
        <v>12</v>
      </c>
      <c r="O8137" s="37" t="str">
        <f t="array" ref="O8137">IFERROR(XLOOKUP(K8137,'Tipo de carga'!B:B,'Tipo de carga'!C:C))</f>
        <v>Diesel</v>
      </c>
    </row>
    <row r="8138">
      <c r="A8138" s="36">
        <v>1809.0</v>
      </c>
      <c r="B8138" s="37" t="str">
        <f t="array" ref="B8138">IFERROR(XLOOKUP(A8138,'Asignacion Dic'!A:A,'Asignacion Dic'!C:C))</f>
        <v>Full Liver</v>
      </c>
      <c r="C8138" s="37" t="str">
        <f t="array" ref="C8138">IFERROR(XLOOKUP(A8138,'Asignacion Dic'!A:A,'Asignacion Dic'!B:B))</f>
        <v>EC-01</v>
      </c>
      <c r="D8138" s="38">
        <v>45633.66792824074</v>
      </c>
      <c r="E8138" s="36" t="s">
        <v>253</v>
      </c>
      <c r="F8138" s="37" t="str">
        <f t="array" ref="F8138">IFERROR(XLOOKUP(E8138,Operadores!A:A,Operadores!B:B))</f>
        <v>MARFRA</v>
      </c>
      <c r="G8138" s="36" t="s">
        <v>72</v>
      </c>
      <c r="H8138" s="39">
        <v>19.29</v>
      </c>
      <c r="I8138" s="40">
        <v>783.0</v>
      </c>
      <c r="J8138" s="41">
        <f t="shared" si="5"/>
        <v>15104.07</v>
      </c>
      <c r="K8138" s="37" t="str">
        <f t="array" ref="K8138">IFERROR(XLOOKUP(G8138,'Tipo de carga'!A:A,'Tipo de carga'!B:B))</f>
        <v>Autoabasto</v>
      </c>
      <c r="L8138" s="37">
        <f t="shared" si="2"/>
        <v>49</v>
      </c>
      <c r="M8138" s="37">
        <f t="shared" si="3"/>
        <v>7</v>
      </c>
      <c r="N8138" s="37">
        <f t="shared" si="4"/>
        <v>12</v>
      </c>
      <c r="O8138" s="37" t="str">
        <f t="array" ref="O8138">IFERROR(XLOOKUP(K8138,'Tipo de carga'!B:B,'Tipo de carga'!C:C))</f>
        <v>Diesel</v>
      </c>
    </row>
    <row r="8139">
      <c r="A8139" s="36">
        <v>1977.0</v>
      </c>
      <c r="B8139" s="37" t="str">
        <f t="array" ref="B8139">IFERROR(XLOOKUP(A8139,'Asignacion Dic'!A:A,'Asignacion Dic'!C:C))</f>
        <v>MeLi asignado SD</v>
      </c>
      <c r="C8139" s="37" t="str">
        <f t="array" ref="C8139">IFERROR(XLOOKUP(A8139,'Asignacion Dic'!A:A,'Asignacion Dic'!B:B))</f>
        <v>EC-05</v>
      </c>
      <c r="D8139" s="38">
        <v>45633.56591435185</v>
      </c>
      <c r="E8139" s="36" t="s">
        <v>550</v>
      </c>
      <c r="F8139" s="37" t="str">
        <f t="array" ref="F8139">IFERROR(XLOOKUP(E8139,Operadores!A:A,Operadores!B:B))</f>
        <v>CALJOR01</v>
      </c>
      <c r="G8139" s="36" t="s">
        <v>72</v>
      </c>
      <c r="H8139" s="39">
        <v>19.29</v>
      </c>
      <c r="I8139" s="40">
        <v>378.0</v>
      </c>
      <c r="J8139" s="41">
        <f t="shared" si="5"/>
        <v>7291.62</v>
      </c>
      <c r="K8139" s="37" t="str">
        <f t="array" ref="K8139">IFERROR(XLOOKUP(G8139,'Tipo de carga'!A:A,'Tipo de carga'!B:B))</f>
        <v>Autoabasto</v>
      </c>
      <c r="L8139" s="37">
        <f t="shared" si="2"/>
        <v>49</v>
      </c>
      <c r="M8139" s="37">
        <f t="shared" si="3"/>
        <v>7</v>
      </c>
      <c r="N8139" s="37">
        <f t="shared" si="4"/>
        <v>12</v>
      </c>
      <c r="O8139" s="37" t="str">
        <f t="array" ref="O8139">IFERROR(XLOOKUP(K8139,'Tipo de carga'!B:B,'Tipo de carga'!C:C))</f>
        <v>Diesel</v>
      </c>
    </row>
    <row r="8140">
      <c r="A8140" s="36">
        <v>1977.0</v>
      </c>
      <c r="B8140" s="37" t="str">
        <f t="array" ref="B8140">IFERROR(XLOOKUP(A8140,'Asignacion Dic'!A:A,'Asignacion Dic'!C:C))</f>
        <v>MeLi asignado SD</v>
      </c>
      <c r="C8140" s="37" t="str">
        <f t="array" ref="C8140">IFERROR(XLOOKUP(A8140,'Asignacion Dic'!A:A,'Asignacion Dic'!B:B))</f>
        <v>EC-05</v>
      </c>
      <c r="D8140" s="38">
        <v>45633.55038194444</v>
      </c>
      <c r="E8140" s="36" t="s">
        <v>550</v>
      </c>
      <c r="F8140" s="37" t="str">
        <f t="array" ref="F8140">IFERROR(XLOOKUP(E8140,Operadores!A:A,Operadores!B:B))</f>
        <v>CALJOR01</v>
      </c>
      <c r="G8140" s="36" t="s">
        <v>72</v>
      </c>
      <c r="H8140" s="39">
        <v>19.29</v>
      </c>
      <c r="I8140" s="40">
        <v>323.0</v>
      </c>
      <c r="J8140" s="41">
        <f t="shared" si="5"/>
        <v>6230.67</v>
      </c>
      <c r="K8140" s="37" t="str">
        <f t="array" ref="K8140">IFERROR(XLOOKUP(G8140,'Tipo de carga'!A:A,'Tipo de carga'!B:B))</f>
        <v>Autoabasto</v>
      </c>
      <c r="L8140" s="37">
        <f t="shared" si="2"/>
        <v>49</v>
      </c>
      <c r="M8140" s="37">
        <f t="shared" si="3"/>
        <v>7</v>
      </c>
      <c r="N8140" s="37">
        <f t="shared" si="4"/>
        <v>12</v>
      </c>
      <c r="O8140" s="37" t="str">
        <f t="array" ref="O8140">IFERROR(XLOOKUP(K8140,'Tipo de carga'!B:B,'Tipo de carga'!C:C))</f>
        <v>Diesel</v>
      </c>
    </row>
    <row r="8141">
      <c r="A8141" s="36">
        <v>2006.0</v>
      </c>
      <c r="B8141" s="37" t="str">
        <f t="array" ref="B8141">IFERROR(XLOOKUP(A8141,'Asignacion Dic'!A:A,'Asignacion Dic'!C:C))</f>
        <v>MeLi Dedicado Merida</v>
      </c>
      <c r="C8141" s="37" t="str">
        <f t="array" ref="C8141">IFERROR(XLOOKUP(A8141,'Asignacion Dic'!A:A,'Asignacion Dic'!B:B))</f>
        <v>EC-05</v>
      </c>
      <c r="D8141" s="38">
        <v>45633.55037037037</v>
      </c>
      <c r="E8141" s="36" t="s">
        <v>158</v>
      </c>
      <c r="F8141" s="37" t="str">
        <f t="array" ref="F8141">IFERROR(XLOOKUP(E8141,Operadores!A:A,Operadores!B:B))</f>
        <v>SANOSC</v>
      </c>
      <c r="G8141" s="36" t="s">
        <v>72</v>
      </c>
      <c r="H8141" s="39">
        <v>19.29</v>
      </c>
      <c r="I8141" s="40">
        <v>14.0</v>
      </c>
      <c r="J8141" s="41">
        <f t="shared" si="5"/>
        <v>270.06</v>
      </c>
      <c r="K8141" s="37" t="str">
        <f t="array" ref="K8141">IFERROR(XLOOKUP(G8141,'Tipo de carga'!A:A,'Tipo de carga'!B:B))</f>
        <v>Autoabasto</v>
      </c>
      <c r="L8141" s="37">
        <f t="shared" si="2"/>
        <v>49</v>
      </c>
      <c r="M8141" s="37">
        <f t="shared" si="3"/>
        <v>7</v>
      </c>
      <c r="N8141" s="37">
        <f t="shared" si="4"/>
        <v>12</v>
      </c>
      <c r="O8141" s="37" t="str">
        <f t="array" ref="O8141">IFERROR(XLOOKUP(K8141,'Tipo de carga'!B:B,'Tipo de carga'!C:C))</f>
        <v>Diesel</v>
      </c>
    </row>
    <row r="8142">
      <c r="A8142" s="36">
        <v>2007.0</v>
      </c>
      <c r="B8142" s="37" t="str">
        <f t="array" ref="B8142">IFERROR(XLOOKUP(A8142,'Asignacion Dic'!A:A,'Asignacion Dic'!C:C))</f>
        <v>MeLi Asignado TD</v>
      </c>
      <c r="C8142" s="37" t="str">
        <f t="array" ref="C8142">IFERROR(XLOOKUP(A8142,'Asignacion Dic'!A:A,'Asignacion Dic'!B:B))</f>
        <v>EC-05</v>
      </c>
      <c r="D8142" s="38">
        <v>45633.54319444444</v>
      </c>
      <c r="E8142" s="36" t="s">
        <v>166</v>
      </c>
      <c r="F8142" s="37" t="str">
        <f t="array" ref="F8142">IFERROR(XLOOKUP(E8142,Operadores!A:A,Operadores!B:B))</f>
        <v>PADRI</v>
      </c>
      <c r="G8142" s="36" t="s">
        <v>72</v>
      </c>
      <c r="H8142" s="39">
        <v>19.29</v>
      </c>
      <c r="I8142" s="40">
        <v>581.0</v>
      </c>
      <c r="J8142" s="41">
        <f t="shared" si="5"/>
        <v>11207.49</v>
      </c>
      <c r="K8142" s="37" t="str">
        <f t="array" ref="K8142">IFERROR(XLOOKUP(G8142,'Tipo de carga'!A:A,'Tipo de carga'!B:B))</f>
        <v>Autoabasto</v>
      </c>
      <c r="L8142" s="37">
        <f t="shared" si="2"/>
        <v>49</v>
      </c>
      <c r="M8142" s="37">
        <f t="shared" si="3"/>
        <v>7</v>
      </c>
      <c r="N8142" s="37">
        <f t="shared" si="4"/>
        <v>12</v>
      </c>
      <c r="O8142" s="37" t="str">
        <f t="array" ref="O8142">IFERROR(XLOOKUP(K8142,'Tipo de carga'!B:B,'Tipo de carga'!C:C))</f>
        <v>Diesel</v>
      </c>
    </row>
    <row r="8143">
      <c r="A8143" s="36">
        <v>1884.0</v>
      </c>
      <c r="B8143" s="37" t="str">
        <f t="array" ref="B8143">IFERROR(XLOOKUP(A8143,'Asignacion Dic'!A:A,'Asignacion Dic'!C:C))</f>
        <v>Liverpool Local</v>
      </c>
      <c r="C8143" s="37" t="str">
        <f t="array" ref="C8143">IFERROR(XLOOKUP(A8143,'Asignacion Dic'!A:A,'Asignacion Dic'!B:B))</f>
        <v>EC-01</v>
      </c>
      <c r="D8143" s="38">
        <v>45633.54084490741</v>
      </c>
      <c r="E8143" s="36" t="s">
        <v>481</v>
      </c>
      <c r="F8143" s="37" t="str">
        <f t="array" ref="F8143">IFERROR(XLOOKUP(E8143,Operadores!A:A,Operadores!B:B))</f>
        <v>ALVGE</v>
      </c>
      <c r="G8143" s="36" t="s">
        <v>72</v>
      </c>
      <c r="H8143" s="39">
        <v>19.29</v>
      </c>
      <c r="I8143" s="40">
        <v>656.0</v>
      </c>
      <c r="J8143" s="41">
        <f t="shared" si="5"/>
        <v>12654.24</v>
      </c>
      <c r="K8143" s="37" t="str">
        <f t="array" ref="K8143">IFERROR(XLOOKUP(G8143,'Tipo de carga'!A:A,'Tipo de carga'!B:B))</f>
        <v>Autoabasto</v>
      </c>
      <c r="L8143" s="37">
        <f t="shared" si="2"/>
        <v>49</v>
      </c>
      <c r="M8143" s="37">
        <f t="shared" si="3"/>
        <v>7</v>
      </c>
      <c r="N8143" s="37">
        <f t="shared" si="4"/>
        <v>12</v>
      </c>
      <c r="O8143" s="37" t="str">
        <f t="array" ref="O8143">IFERROR(XLOOKUP(K8143,'Tipo de carga'!B:B,'Tipo de carga'!C:C))</f>
        <v>Diesel</v>
      </c>
    </row>
    <row r="8144">
      <c r="A8144" s="36">
        <v>1864.0</v>
      </c>
      <c r="B8144" s="37" t="str">
        <f t="array" ref="B8144">IFERROR(XLOOKUP(A8144,'Asignacion Dic'!A:A,'Asignacion Dic'!C:C))</f>
        <v>Full Liver</v>
      </c>
      <c r="C8144" s="37" t="str">
        <f t="array" ref="C8144">IFERROR(XLOOKUP(A8144,'Asignacion Dic'!A:A,'Asignacion Dic'!B:B))</f>
        <v>EC-01</v>
      </c>
      <c r="D8144" s="38">
        <v>45633.52633101852</v>
      </c>
      <c r="E8144" s="36" t="s">
        <v>336</v>
      </c>
      <c r="F8144" s="37" t="str">
        <f t="array" ref="F8144">IFERROR(XLOOKUP(E8144,Operadores!A:A,Operadores!B:B))</f>
        <v>BUEMA</v>
      </c>
      <c r="G8144" s="36" t="s">
        <v>72</v>
      </c>
      <c r="H8144" s="39">
        <v>19.29</v>
      </c>
      <c r="I8144" s="40">
        <v>401.0</v>
      </c>
      <c r="J8144" s="41">
        <f t="shared" si="5"/>
        <v>7735.29</v>
      </c>
      <c r="K8144" s="37" t="str">
        <f t="array" ref="K8144">IFERROR(XLOOKUP(G8144,'Tipo de carga'!A:A,'Tipo de carga'!B:B))</f>
        <v>Autoabasto</v>
      </c>
      <c r="L8144" s="37">
        <f t="shared" si="2"/>
        <v>49</v>
      </c>
      <c r="M8144" s="37">
        <f t="shared" si="3"/>
        <v>7</v>
      </c>
      <c r="N8144" s="37">
        <f t="shared" si="4"/>
        <v>12</v>
      </c>
      <c r="O8144" s="37" t="str">
        <f t="array" ref="O8144">IFERROR(XLOOKUP(K8144,'Tipo de carga'!B:B,'Tipo de carga'!C:C))</f>
        <v>Diesel</v>
      </c>
    </row>
    <row r="8145">
      <c r="A8145" s="36">
        <v>1889.0</v>
      </c>
      <c r="B8145" s="37" t="str">
        <f t="array" ref="B8145">IFERROR(XLOOKUP(A8145,'Asignacion Dic'!A:A,'Asignacion Dic'!C:C))</f>
        <v>MeLi asignado SD</v>
      </c>
      <c r="C8145" s="37" t="str">
        <f t="array" ref="C8145">IFERROR(XLOOKUP(A8145,'Asignacion Dic'!A:A,'Asignacion Dic'!B:B))</f>
        <v>EC-05</v>
      </c>
      <c r="D8145" s="38">
        <v>45633.52233796296</v>
      </c>
      <c r="E8145" s="36" t="s">
        <v>211</v>
      </c>
      <c r="F8145" s="37" t="str">
        <f t="array" ref="F8145">IFERROR(XLOOKUP(E8145,Operadores!A:A,Operadores!B:B))</f>
        <v>MARANG</v>
      </c>
      <c r="G8145" s="36" t="s">
        <v>72</v>
      </c>
      <c r="H8145" s="39">
        <v>19.29</v>
      </c>
      <c r="I8145" s="40">
        <v>33.0</v>
      </c>
      <c r="J8145" s="41">
        <f t="shared" si="5"/>
        <v>636.57</v>
      </c>
      <c r="K8145" s="37" t="str">
        <f t="array" ref="K8145">IFERROR(XLOOKUP(G8145,'Tipo de carga'!A:A,'Tipo de carga'!B:B))</f>
        <v>Autoabasto</v>
      </c>
      <c r="L8145" s="37">
        <f t="shared" si="2"/>
        <v>49</v>
      </c>
      <c r="M8145" s="37">
        <f t="shared" si="3"/>
        <v>7</v>
      </c>
      <c r="N8145" s="37">
        <f t="shared" si="4"/>
        <v>12</v>
      </c>
      <c r="O8145" s="37" t="str">
        <f t="array" ref="O8145">IFERROR(XLOOKUP(K8145,'Tipo de carga'!B:B,'Tipo de carga'!C:C))</f>
        <v>Diesel</v>
      </c>
    </row>
    <row r="8146">
      <c r="A8146" s="36">
        <v>2006.0</v>
      </c>
      <c r="B8146" s="37" t="str">
        <f t="array" ref="B8146">IFERROR(XLOOKUP(A8146,'Asignacion Dic'!A:A,'Asignacion Dic'!C:C))</f>
        <v>MeLi Dedicado Merida</v>
      </c>
      <c r="C8146" s="37" t="str">
        <f t="array" ref="C8146">IFERROR(XLOOKUP(A8146,'Asignacion Dic'!A:A,'Asignacion Dic'!B:B))</f>
        <v>EC-05</v>
      </c>
      <c r="D8146" s="38">
        <v>45633.516388888886</v>
      </c>
      <c r="E8146" s="36" t="s">
        <v>158</v>
      </c>
      <c r="F8146" s="37" t="str">
        <f t="array" ref="F8146">IFERROR(XLOOKUP(E8146,Operadores!A:A,Operadores!B:B))</f>
        <v>SANOSC</v>
      </c>
      <c r="G8146" s="36" t="s">
        <v>72</v>
      </c>
      <c r="H8146" s="39">
        <v>19.29</v>
      </c>
      <c r="I8146" s="40">
        <v>315.0</v>
      </c>
      <c r="J8146" s="41">
        <f t="shared" si="5"/>
        <v>6076.35</v>
      </c>
      <c r="K8146" s="37" t="str">
        <f t="array" ref="K8146">IFERROR(XLOOKUP(G8146,'Tipo de carga'!A:A,'Tipo de carga'!B:B))</f>
        <v>Autoabasto</v>
      </c>
      <c r="L8146" s="37">
        <f t="shared" si="2"/>
        <v>49</v>
      </c>
      <c r="M8146" s="37">
        <f t="shared" si="3"/>
        <v>7</v>
      </c>
      <c r="N8146" s="37">
        <f t="shared" si="4"/>
        <v>12</v>
      </c>
      <c r="O8146" s="37" t="str">
        <f t="array" ref="O8146">IFERROR(XLOOKUP(K8146,'Tipo de carga'!B:B,'Tipo de carga'!C:C))</f>
        <v>Diesel</v>
      </c>
    </row>
    <row r="8147">
      <c r="A8147" s="36">
        <v>1864.0</v>
      </c>
      <c r="B8147" s="37" t="str">
        <f t="array" ref="B8147">IFERROR(XLOOKUP(A8147,'Asignacion Dic'!A:A,'Asignacion Dic'!C:C))</f>
        <v>Full Liver</v>
      </c>
      <c r="C8147" s="37" t="str">
        <f t="array" ref="C8147">IFERROR(XLOOKUP(A8147,'Asignacion Dic'!A:A,'Asignacion Dic'!B:B))</f>
        <v>EC-01</v>
      </c>
      <c r="D8147" s="38">
        <v>45633.51545138889</v>
      </c>
      <c r="E8147" s="36" t="s">
        <v>336</v>
      </c>
      <c r="F8147" s="37" t="str">
        <f t="array" ref="F8147">IFERROR(XLOOKUP(E8147,Operadores!A:A,Operadores!B:B))</f>
        <v>BUEMA</v>
      </c>
      <c r="G8147" s="36" t="s">
        <v>72</v>
      </c>
      <c r="H8147" s="39">
        <v>19.29</v>
      </c>
      <c r="I8147" s="40">
        <v>51.0</v>
      </c>
      <c r="J8147" s="41">
        <f t="shared" si="5"/>
        <v>983.79</v>
      </c>
      <c r="K8147" s="37" t="str">
        <f t="array" ref="K8147">IFERROR(XLOOKUP(G8147,'Tipo de carga'!A:A,'Tipo de carga'!B:B))</f>
        <v>Autoabasto</v>
      </c>
      <c r="L8147" s="37">
        <f t="shared" si="2"/>
        <v>49</v>
      </c>
      <c r="M8147" s="37">
        <f t="shared" si="3"/>
        <v>7</v>
      </c>
      <c r="N8147" s="37">
        <f t="shared" si="4"/>
        <v>12</v>
      </c>
      <c r="O8147" s="37" t="str">
        <f t="array" ref="O8147">IFERROR(XLOOKUP(K8147,'Tipo de carga'!B:B,'Tipo de carga'!C:C))</f>
        <v>Diesel</v>
      </c>
    </row>
    <row r="8148">
      <c r="A8148" s="36">
        <v>1889.0</v>
      </c>
      <c r="B8148" s="37" t="str">
        <f t="array" ref="B8148">IFERROR(XLOOKUP(A8148,'Asignacion Dic'!A:A,'Asignacion Dic'!C:C))</f>
        <v>MeLi asignado SD</v>
      </c>
      <c r="C8148" s="37" t="str">
        <f t="array" ref="C8148">IFERROR(XLOOKUP(A8148,'Asignacion Dic'!A:A,'Asignacion Dic'!B:B))</f>
        <v>EC-05</v>
      </c>
      <c r="D8148" s="38">
        <v>45633.51545138889</v>
      </c>
      <c r="E8148" s="36" t="s">
        <v>211</v>
      </c>
      <c r="F8148" s="37" t="str">
        <f t="array" ref="F8148">IFERROR(XLOOKUP(E8148,Operadores!A:A,Operadores!B:B))</f>
        <v>MARANG</v>
      </c>
      <c r="G8148" s="36" t="s">
        <v>72</v>
      </c>
      <c r="H8148" s="39">
        <v>19.29</v>
      </c>
      <c r="I8148" s="40">
        <v>40.0</v>
      </c>
      <c r="J8148" s="41">
        <f t="shared" si="5"/>
        <v>771.6</v>
      </c>
      <c r="K8148" s="37" t="str">
        <f t="array" ref="K8148">IFERROR(XLOOKUP(G8148,'Tipo de carga'!A:A,'Tipo de carga'!B:B))</f>
        <v>Autoabasto</v>
      </c>
      <c r="L8148" s="37">
        <f t="shared" si="2"/>
        <v>49</v>
      </c>
      <c r="M8148" s="37">
        <f t="shared" si="3"/>
        <v>7</v>
      </c>
      <c r="N8148" s="37">
        <f t="shared" si="4"/>
        <v>12</v>
      </c>
      <c r="O8148" s="37" t="str">
        <f t="array" ref="O8148">IFERROR(XLOOKUP(K8148,'Tipo de carga'!B:B,'Tipo de carga'!C:C))</f>
        <v>Diesel</v>
      </c>
    </row>
    <row r="8149">
      <c r="A8149" s="36">
        <v>1889.0</v>
      </c>
      <c r="B8149" s="37" t="str">
        <f t="array" ref="B8149">IFERROR(XLOOKUP(A8149,'Asignacion Dic'!A:A,'Asignacion Dic'!C:C))</f>
        <v>MeLi asignado SD</v>
      </c>
      <c r="C8149" s="37" t="str">
        <f t="array" ref="C8149">IFERROR(XLOOKUP(A8149,'Asignacion Dic'!A:A,'Asignacion Dic'!B:B))</f>
        <v>EC-05</v>
      </c>
      <c r="D8149" s="38">
        <v>45633.512777777774</v>
      </c>
      <c r="E8149" s="36" t="s">
        <v>211</v>
      </c>
      <c r="F8149" s="37" t="str">
        <f t="array" ref="F8149">IFERROR(XLOOKUP(E8149,Operadores!A:A,Operadores!B:B))</f>
        <v>MARANG</v>
      </c>
      <c r="G8149" s="36" t="s">
        <v>72</v>
      </c>
      <c r="H8149" s="39">
        <v>19.29</v>
      </c>
      <c r="I8149" s="40">
        <v>285.0</v>
      </c>
      <c r="J8149" s="41">
        <f t="shared" si="5"/>
        <v>5497.65</v>
      </c>
      <c r="K8149" s="37" t="str">
        <f t="array" ref="K8149">IFERROR(XLOOKUP(G8149,'Tipo de carga'!A:A,'Tipo de carga'!B:B))</f>
        <v>Autoabasto</v>
      </c>
      <c r="L8149" s="37">
        <f t="shared" si="2"/>
        <v>49</v>
      </c>
      <c r="M8149" s="37">
        <f t="shared" si="3"/>
        <v>7</v>
      </c>
      <c r="N8149" s="37">
        <f t="shared" si="4"/>
        <v>12</v>
      </c>
      <c r="O8149" s="37" t="str">
        <f t="array" ref="O8149">IFERROR(XLOOKUP(K8149,'Tipo de carga'!B:B,'Tipo de carga'!C:C))</f>
        <v>Diesel</v>
      </c>
    </row>
    <row r="8150">
      <c r="A8150" s="36">
        <v>1864.0</v>
      </c>
      <c r="B8150" s="37" t="str">
        <f t="array" ref="B8150">IFERROR(XLOOKUP(A8150,'Asignacion Dic'!A:A,'Asignacion Dic'!C:C))</f>
        <v>Full Liver</v>
      </c>
      <c r="C8150" s="37" t="str">
        <f t="array" ref="C8150">IFERROR(XLOOKUP(A8150,'Asignacion Dic'!A:A,'Asignacion Dic'!B:B))</f>
        <v>EC-01</v>
      </c>
      <c r="D8150" s="38">
        <v>45633.512766203705</v>
      </c>
      <c r="E8150" s="36" t="s">
        <v>336</v>
      </c>
      <c r="F8150" s="37" t="str">
        <f t="array" ref="F8150">IFERROR(XLOOKUP(E8150,Operadores!A:A,Operadores!B:B))</f>
        <v>BUEMA</v>
      </c>
      <c r="G8150" s="36" t="s">
        <v>72</v>
      </c>
      <c r="H8150" s="39">
        <v>19.29</v>
      </c>
      <c r="I8150" s="40">
        <v>116.0</v>
      </c>
      <c r="J8150" s="41">
        <f t="shared" si="5"/>
        <v>2237.64</v>
      </c>
      <c r="K8150" s="37" t="str">
        <f t="array" ref="K8150">IFERROR(XLOOKUP(G8150,'Tipo de carga'!A:A,'Tipo de carga'!B:B))</f>
        <v>Autoabasto</v>
      </c>
      <c r="L8150" s="37">
        <f t="shared" si="2"/>
        <v>49</v>
      </c>
      <c r="M8150" s="37">
        <f t="shared" si="3"/>
        <v>7</v>
      </c>
      <c r="N8150" s="37">
        <f t="shared" si="4"/>
        <v>12</v>
      </c>
      <c r="O8150" s="37" t="str">
        <f t="array" ref="O8150">IFERROR(XLOOKUP(K8150,'Tipo de carga'!B:B,'Tipo de carga'!C:C))</f>
        <v>Diesel</v>
      </c>
    </row>
    <row r="8151">
      <c r="A8151" s="36">
        <v>2086.0</v>
      </c>
      <c r="B8151" s="37" t="str">
        <f t="array" ref="B8151">IFERROR(XLOOKUP(A8151,'Asignacion Dic'!A:A,'Asignacion Dic'!C:C))</f>
        <v>MeLi asignado SD</v>
      </c>
      <c r="C8151" s="37" t="str">
        <f t="array" ref="C8151">IFERROR(XLOOKUP(A8151,'Asignacion Dic'!A:A,'Asignacion Dic'!B:B))</f>
        <v>EC-05</v>
      </c>
      <c r="D8151" s="38">
        <v>45633.50402777778</v>
      </c>
      <c r="E8151" s="36" t="s">
        <v>318</v>
      </c>
      <c r="F8151" s="37" t="str">
        <f t="array" ref="F8151">IFERROR(XLOOKUP(E8151,Operadores!A:A,Operadores!B:B))</f>
        <v>SOSERN</v>
      </c>
      <c r="G8151" s="36" t="s">
        <v>72</v>
      </c>
      <c r="H8151" s="39">
        <v>19.29</v>
      </c>
      <c r="I8151" s="40">
        <v>379.0</v>
      </c>
      <c r="J8151" s="41">
        <f t="shared" si="5"/>
        <v>7310.91</v>
      </c>
      <c r="K8151" s="37" t="str">
        <f t="array" ref="K8151">IFERROR(XLOOKUP(G8151,'Tipo de carga'!A:A,'Tipo de carga'!B:B))</f>
        <v>Autoabasto</v>
      </c>
      <c r="L8151" s="37">
        <f t="shared" si="2"/>
        <v>49</v>
      </c>
      <c r="M8151" s="37">
        <f t="shared" si="3"/>
        <v>7</v>
      </c>
      <c r="N8151" s="37">
        <f t="shared" si="4"/>
        <v>12</v>
      </c>
      <c r="O8151" s="37" t="str">
        <f t="array" ref="O8151">IFERROR(XLOOKUP(K8151,'Tipo de carga'!B:B,'Tipo de carga'!C:C))</f>
        <v>Diesel</v>
      </c>
    </row>
    <row r="8152">
      <c r="A8152" s="36">
        <v>1944.0</v>
      </c>
      <c r="B8152" s="37" t="str">
        <f t="array" ref="B8152">IFERROR(XLOOKUP(A8152,'Asignacion Dic'!A:A,'Asignacion Dic'!C:C))</f>
        <v>MeLi asignado SD</v>
      </c>
      <c r="C8152" s="37" t="str">
        <f t="array" ref="C8152">IFERROR(XLOOKUP(A8152,'Asignacion Dic'!A:A,'Asignacion Dic'!B:B))</f>
        <v>EC-05</v>
      </c>
      <c r="D8152" s="38">
        <v>45633.489386574074</v>
      </c>
      <c r="E8152" s="36" t="s">
        <v>221</v>
      </c>
      <c r="F8152" s="37" t="str">
        <f t="array" ref="F8152">IFERROR(XLOOKUP(E8152,Operadores!A:A,Operadores!B:B))</f>
        <v>ORTARM</v>
      </c>
      <c r="G8152" s="36" t="s">
        <v>72</v>
      </c>
      <c r="H8152" s="39">
        <v>19.29</v>
      </c>
      <c r="I8152" s="40">
        <v>327.0</v>
      </c>
      <c r="J8152" s="41">
        <f t="shared" si="5"/>
        <v>6307.83</v>
      </c>
      <c r="K8152" s="37" t="str">
        <f t="array" ref="K8152">IFERROR(XLOOKUP(G8152,'Tipo de carga'!A:A,'Tipo de carga'!B:B))</f>
        <v>Autoabasto</v>
      </c>
      <c r="L8152" s="37">
        <f t="shared" si="2"/>
        <v>49</v>
      </c>
      <c r="M8152" s="37">
        <f t="shared" si="3"/>
        <v>7</v>
      </c>
      <c r="N8152" s="37">
        <f t="shared" si="4"/>
        <v>12</v>
      </c>
      <c r="O8152" s="37" t="str">
        <f t="array" ref="O8152">IFERROR(XLOOKUP(K8152,'Tipo de carga'!B:B,'Tipo de carga'!C:C))</f>
        <v>Diesel</v>
      </c>
    </row>
    <row r="8153">
      <c r="A8153" s="36">
        <v>1945.0</v>
      </c>
      <c r="B8153" s="37" t="str">
        <f t="array" ref="B8153">IFERROR(XLOOKUP(A8153,'Asignacion Dic'!A:A,'Asignacion Dic'!C:C))</f>
        <v>MeLi asignado SD</v>
      </c>
      <c r="C8153" s="37" t="str">
        <f t="array" ref="C8153">IFERROR(XLOOKUP(A8153,'Asignacion Dic'!A:A,'Asignacion Dic'!B:B))</f>
        <v>EC-05</v>
      </c>
      <c r="D8153" s="38">
        <v>45633.475590277776</v>
      </c>
      <c r="E8153" s="36" t="s">
        <v>608</v>
      </c>
      <c r="F8153" s="37" t="str">
        <f t="array" ref="F8153">IFERROR(XLOOKUP(E8153,Operadores!A:A,Operadores!B:B))</f>
        <v>ALVRAU</v>
      </c>
      <c r="G8153" s="36" t="s">
        <v>72</v>
      </c>
      <c r="H8153" s="39">
        <v>19.29</v>
      </c>
      <c r="I8153" s="40">
        <v>73.0</v>
      </c>
      <c r="J8153" s="41">
        <f t="shared" si="5"/>
        <v>1408.17</v>
      </c>
      <c r="K8153" s="37" t="str">
        <f t="array" ref="K8153">IFERROR(XLOOKUP(G8153,'Tipo de carga'!A:A,'Tipo de carga'!B:B))</f>
        <v>Autoabasto</v>
      </c>
      <c r="L8153" s="37">
        <f t="shared" si="2"/>
        <v>49</v>
      </c>
      <c r="M8153" s="37">
        <f t="shared" si="3"/>
        <v>7</v>
      </c>
      <c r="N8153" s="37">
        <f t="shared" si="4"/>
        <v>12</v>
      </c>
      <c r="O8153" s="37" t="str">
        <f t="array" ref="O8153">IFERROR(XLOOKUP(K8153,'Tipo de carga'!B:B,'Tipo de carga'!C:C))</f>
        <v>Diesel</v>
      </c>
    </row>
    <row r="8154">
      <c r="A8154" s="36">
        <v>2040.0</v>
      </c>
      <c r="B8154" s="37" t="str">
        <f t="array" ref="B8154">IFERROR(XLOOKUP(A8154,'Asignacion Dic'!A:A,'Asignacion Dic'!C:C))</f>
        <v>Liverpool Local</v>
      </c>
      <c r="C8154" s="37" t="str">
        <f t="array" ref="C8154">IFERROR(XLOOKUP(A8154,'Asignacion Dic'!A:A,'Asignacion Dic'!B:B))</f>
        <v>EC-01</v>
      </c>
      <c r="D8154" s="38">
        <v>45633.45892361111</v>
      </c>
      <c r="E8154" s="36" t="s">
        <v>430</v>
      </c>
      <c r="F8154" s="37" t="str">
        <f t="array" ref="F8154">IFERROR(XLOOKUP(E8154,Operadores!A:A,Operadores!B:B))</f>
        <v>GONAL01</v>
      </c>
      <c r="G8154" s="36" t="s">
        <v>72</v>
      </c>
      <c r="H8154" s="39">
        <v>19.29</v>
      </c>
      <c r="I8154" s="40">
        <v>100.0</v>
      </c>
      <c r="J8154" s="41">
        <f t="shared" si="5"/>
        <v>1929</v>
      </c>
      <c r="K8154" s="37" t="str">
        <f t="array" ref="K8154">IFERROR(XLOOKUP(G8154,'Tipo de carga'!A:A,'Tipo de carga'!B:B))</f>
        <v>Autoabasto</v>
      </c>
      <c r="L8154" s="37">
        <f t="shared" si="2"/>
        <v>49</v>
      </c>
      <c r="M8154" s="37">
        <f t="shared" si="3"/>
        <v>7</v>
      </c>
      <c r="N8154" s="37">
        <f t="shared" si="4"/>
        <v>12</v>
      </c>
      <c r="O8154" s="37" t="str">
        <f t="array" ref="O8154">IFERROR(XLOOKUP(K8154,'Tipo de carga'!B:B,'Tipo de carga'!C:C))</f>
        <v>Diesel</v>
      </c>
    </row>
    <row r="8155">
      <c r="A8155" s="36">
        <v>1994.0</v>
      </c>
      <c r="B8155" s="37" t="str">
        <f t="array" ref="B8155">IFERROR(XLOOKUP(A8155,'Asignacion Dic'!A:A,'Asignacion Dic'!C:C))</f>
        <v>MeLi Dedicado TD</v>
      </c>
      <c r="C8155" s="37" t="str">
        <f t="array" ref="C8155">IFERROR(XLOOKUP(A8155,'Asignacion Dic'!A:A,'Asignacion Dic'!B:B))</f>
        <v>EC-05</v>
      </c>
      <c r="D8155" s="38">
        <v>45633.44414351852</v>
      </c>
      <c r="E8155" s="36" t="s">
        <v>339</v>
      </c>
      <c r="F8155" s="37" t="str">
        <f t="array" ref="F8155">IFERROR(XLOOKUP(E8155,Operadores!A:A,Operadores!B:B))</f>
        <v>ESCJOR</v>
      </c>
      <c r="G8155" s="36" t="s">
        <v>72</v>
      </c>
      <c r="H8155" s="39">
        <v>19.29</v>
      </c>
      <c r="I8155" s="40">
        <v>518.0</v>
      </c>
      <c r="J8155" s="41">
        <f t="shared" si="5"/>
        <v>9992.22</v>
      </c>
      <c r="K8155" s="37" t="str">
        <f t="array" ref="K8155">IFERROR(XLOOKUP(G8155,'Tipo de carga'!A:A,'Tipo de carga'!B:B))</f>
        <v>Autoabasto</v>
      </c>
      <c r="L8155" s="37">
        <f t="shared" si="2"/>
        <v>49</v>
      </c>
      <c r="M8155" s="37">
        <f t="shared" si="3"/>
        <v>7</v>
      </c>
      <c r="N8155" s="37">
        <f t="shared" si="4"/>
        <v>12</v>
      </c>
      <c r="O8155" s="37" t="str">
        <f t="array" ref="O8155">IFERROR(XLOOKUP(K8155,'Tipo de carga'!B:B,'Tipo de carga'!C:C))</f>
        <v>Diesel</v>
      </c>
    </row>
    <row r="8156">
      <c r="A8156" s="36">
        <v>1944.0</v>
      </c>
      <c r="B8156" s="37" t="str">
        <f t="array" ref="B8156">IFERROR(XLOOKUP(A8156,'Asignacion Dic'!A:A,'Asignacion Dic'!C:C))</f>
        <v>MeLi asignado SD</v>
      </c>
      <c r="C8156" s="37" t="str">
        <f t="array" ref="C8156">IFERROR(XLOOKUP(A8156,'Asignacion Dic'!A:A,'Asignacion Dic'!B:B))</f>
        <v>EC-05</v>
      </c>
      <c r="D8156" s="38">
        <v>45633.439884259256</v>
      </c>
      <c r="E8156" s="36" t="s">
        <v>221</v>
      </c>
      <c r="F8156" s="37" t="str">
        <f t="array" ref="F8156">IFERROR(XLOOKUP(E8156,Operadores!A:A,Operadores!B:B))</f>
        <v>ORTARM</v>
      </c>
      <c r="G8156" s="36" t="s">
        <v>72</v>
      </c>
      <c r="H8156" s="39">
        <v>19.29</v>
      </c>
      <c r="I8156" s="40">
        <v>35.0</v>
      </c>
      <c r="J8156" s="41">
        <f t="shared" si="5"/>
        <v>675.15</v>
      </c>
      <c r="K8156" s="37" t="str">
        <f t="array" ref="K8156">IFERROR(XLOOKUP(G8156,'Tipo de carga'!A:A,'Tipo de carga'!B:B))</f>
        <v>Autoabasto</v>
      </c>
      <c r="L8156" s="37">
        <f t="shared" si="2"/>
        <v>49</v>
      </c>
      <c r="M8156" s="37">
        <f t="shared" si="3"/>
        <v>7</v>
      </c>
      <c r="N8156" s="37">
        <f t="shared" si="4"/>
        <v>12</v>
      </c>
      <c r="O8156" s="37" t="str">
        <f t="array" ref="O8156">IFERROR(XLOOKUP(K8156,'Tipo de carga'!B:B,'Tipo de carga'!C:C))</f>
        <v>Diesel</v>
      </c>
    </row>
    <row r="8157">
      <c r="A8157" s="36">
        <v>1945.0</v>
      </c>
      <c r="B8157" s="37" t="str">
        <f t="array" ref="B8157">IFERROR(XLOOKUP(A8157,'Asignacion Dic'!A:A,'Asignacion Dic'!C:C))</f>
        <v>MeLi asignado SD</v>
      </c>
      <c r="C8157" s="37" t="str">
        <f t="array" ref="C8157">IFERROR(XLOOKUP(A8157,'Asignacion Dic'!A:A,'Asignacion Dic'!B:B))</f>
        <v>EC-05</v>
      </c>
      <c r="D8157" s="38">
        <v>45633.43987268519</v>
      </c>
      <c r="E8157" s="36" t="s">
        <v>608</v>
      </c>
      <c r="F8157" s="37" t="str">
        <f t="array" ref="F8157">IFERROR(XLOOKUP(E8157,Operadores!A:A,Operadores!B:B))</f>
        <v>ALVRAU</v>
      </c>
      <c r="G8157" s="36" t="s">
        <v>72</v>
      </c>
      <c r="H8157" s="39">
        <v>19.29</v>
      </c>
      <c r="I8157" s="40">
        <v>60.0</v>
      </c>
      <c r="J8157" s="41">
        <f t="shared" si="5"/>
        <v>1157.4</v>
      </c>
      <c r="K8157" s="37" t="str">
        <f t="array" ref="K8157">IFERROR(XLOOKUP(G8157,'Tipo de carga'!A:A,'Tipo de carga'!B:B))</f>
        <v>Autoabasto</v>
      </c>
      <c r="L8157" s="37">
        <f t="shared" si="2"/>
        <v>49</v>
      </c>
      <c r="M8157" s="37">
        <f t="shared" si="3"/>
        <v>7</v>
      </c>
      <c r="N8157" s="37">
        <f t="shared" si="4"/>
        <v>12</v>
      </c>
      <c r="O8157" s="37" t="str">
        <f t="array" ref="O8157">IFERROR(XLOOKUP(K8157,'Tipo de carga'!B:B,'Tipo de carga'!C:C))</f>
        <v>Diesel</v>
      </c>
    </row>
    <row r="8158">
      <c r="A8158" s="36">
        <v>1880.0</v>
      </c>
      <c r="B8158" s="37" t="str">
        <f t="array" ref="B8158">IFERROR(XLOOKUP(A8158,'Asignacion Dic'!A:A,'Asignacion Dic'!C:C))</f>
        <v>Circuitos</v>
      </c>
      <c r="C8158" s="37" t="str">
        <f t="array" ref="C8158">IFERROR(XLOOKUP(A8158,'Asignacion Dic'!A:A,'Asignacion Dic'!B:B))</f>
        <v>EC-03</v>
      </c>
      <c r="D8158" s="38">
        <v>45633.42988425926</v>
      </c>
      <c r="E8158" s="36" t="s">
        <v>248</v>
      </c>
      <c r="F8158" s="37" t="str">
        <f t="array" ref="F8158">IFERROR(XLOOKUP(E8158,Operadores!A:A,Operadores!B:B))</f>
        <v>CRULE</v>
      </c>
      <c r="G8158" s="36" t="s">
        <v>72</v>
      </c>
      <c r="H8158" s="39">
        <v>19.29</v>
      </c>
      <c r="I8158" s="40">
        <v>333.0</v>
      </c>
      <c r="J8158" s="41">
        <f t="shared" si="5"/>
        <v>6423.57</v>
      </c>
      <c r="K8158" s="37" t="str">
        <f t="array" ref="K8158">IFERROR(XLOOKUP(G8158,'Tipo de carga'!A:A,'Tipo de carga'!B:B))</f>
        <v>Autoabasto</v>
      </c>
      <c r="L8158" s="37">
        <f t="shared" si="2"/>
        <v>49</v>
      </c>
      <c r="M8158" s="37">
        <f t="shared" si="3"/>
        <v>7</v>
      </c>
      <c r="N8158" s="37">
        <f t="shared" si="4"/>
        <v>12</v>
      </c>
      <c r="O8158" s="37" t="str">
        <f t="array" ref="O8158">IFERROR(XLOOKUP(K8158,'Tipo de carga'!B:B,'Tipo de carga'!C:C))</f>
        <v>Diesel</v>
      </c>
    </row>
    <row r="8159">
      <c r="A8159" s="36">
        <v>1832.0</v>
      </c>
      <c r="B8159" s="37" t="str">
        <f t="array" ref="B8159">IFERROR(XLOOKUP(A8159,'Asignacion Dic'!A:A,'Asignacion Dic'!C:C))</f>
        <v>Liverpool Local</v>
      </c>
      <c r="C8159" s="37" t="str">
        <f t="array" ref="C8159">IFERROR(XLOOKUP(A8159,'Asignacion Dic'!A:A,'Asignacion Dic'!B:B))</f>
        <v>EC-01</v>
      </c>
      <c r="D8159" s="38">
        <v>45633.40273148148</v>
      </c>
      <c r="E8159" s="36" t="s">
        <v>341</v>
      </c>
      <c r="F8159" s="37" t="str">
        <f t="array" ref="F8159">IFERROR(XLOOKUP(E8159,Operadores!A:A,Operadores!B:B))</f>
        <v>SALJO01</v>
      </c>
      <c r="G8159" s="36" t="s">
        <v>72</v>
      </c>
      <c r="H8159" s="39">
        <v>19.29</v>
      </c>
      <c r="I8159" s="40">
        <v>915.0</v>
      </c>
      <c r="J8159" s="41">
        <f t="shared" si="5"/>
        <v>17650.35</v>
      </c>
      <c r="K8159" s="37" t="str">
        <f t="array" ref="K8159">IFERROR(XLOOKUP(G8159,'Tipo de carga'!A:A,'Tipo de carga'!B:B))</f>
        <v>Autoabasto</v>
      </c>
      <c r="L8159" s="37">
        <f t="shared" si="2"/>
        <v>49</v>
      </c>
      <c r="M8159" s="37">
        <f t="shared" si="3"/>
        <v>7</v>
      </c>
      <c r="N8159" s="37">
        <f t="shared" si="4"/>
        <v>12</v>
      </c>
      <c r="O8159" s="37" t="str">
        <f t="array" ref="O8159">IFERROR(XLOOKUP(K8159,'Tipo de carga'!B:B,'Tipo de carga'!C:C))</f>
        <v>Diesel</v>
      </c>
    </row>
    <row r="8160">
      <c r="A8160" s="36">
        <v>2008.0</v>
      </c>
      <c r="B8160" s="37" t="str">
        <f t="array" ref="B8160">IFERROR(XLOOKUP(A8160,'Asignacion Dic'!A:A,'Asignacion Dic'!C:C))</f>
        <v>MeLi Dedicado Merida</v>
      </c>
      <c r="C8160" s="37" t="str">
        <f t="array" ref="C8160">IFERROR(XLOOKUP(A8160,'Asignacion Dic'!A:A,'Asignacion Dic'!B:B))</f>
        <v>EC-05</v>
      </c>
      <c r="D8160" s="38">
        <v>45633.375243055554</v>
      </c>
      <c r="E8160" s="36" t="s">
        <v>482</v>
      </c>
      <c r="F8160" s="37" t="str">
        <f t="array" ref="F8160">IFERROR(XLOOKUP(E8160,Operadores!A:A,Operadores!B:B))</f>
        <v>RIVJOS</v>
      </c>
      <c r="G8160" s="36" t="s">
        <v>72</v>
      </c>
      <c r="H8160" s="39">
        <v>19.29</v>
      </c>
      <c r="I8160" s="40">
        <v>286.0</v>
      </c>
      <c r="J8160" s="41">
        <f t="shared" si="5"/>
        <v>5516.94</v>
      </c>
      <c r="K8160" s="37" t="str">
        <f t="array" ref="K8160">IFERROR(XLOOKUP(G8160,'Tipo de carga'!A:A,'Tipo de carga'!B:B))</f>
        <v>Autoabasto</v>
      </c>
      <c r="L8160" s="37">
        <f t="shared" si="2"/>
        <v>49</v>
      </c>
      <c r="M8160" s="37">
        <f t="shared" si="3"/>
        <v>7</v>
      </c>
      <c r="N8160" s="37">
        <f t="shared" si="4"/>
        <v>12</v>
      </c>
      <c r="O8160" s="37" t="str">
        <f t="array" ref="O8160">IFERROR(XLOOKUP(K8160,'Tipo de carga'!B:B,'Tipo de carga'!C:C))</f>
        <v>Diesel</v>
      </c>
    </row>
    <row r="8161">
      <c r="A8161" s="36">
        <v>2037.0</v>
      </c>
      <c r="B8161" s="37" t="str">
        <f t="array" ref="B8161">IFERROR(XLOOKUP(A8161,'Asignacion Dic'!A:A,'Asignacion Dic'!C:C))</f>
        <v>Liverpool Local</v>
      </c>
      <c r="C8161" s="37" t="str">
        <f t="array" ref="C8161">IFERROR(XLOOKUP(A8161,'Asignacion Dic'!A:A,'Asignacion Dic'!B:B))</f>
        <v>EC-01</v>
      </c>
      <c r="D8161" s="38">
        <v>45633.363657407404</v>
      </c>
      <c r="E8161" s="36" t="s">
        <v>229</v>
      </c>
      <c r="F8161" s="37" t="str">
        <f t="array" ref="F8161">IFERROR(XLOOKUP(E8161,Operadores!A:A,Operadores!B:B))</f>
        <v>MIRJON</v>
      </c>
      <c r="G8161" s="36" t="s">
        <v>72</v>
      </c>
      <c r="H8161" s="39">
        <v>19.29</v>
      </c>
      <c r="I8161" s="40">
        <v>456.0</v>
      </c>
      <c r="J8161" s="41">
        <f t="shared" si="5"/>
        <v>8796.24</v>
      </c>
      <c r="K8161" s="37" t="str">
        <f t="array" ref="K8161">IFERROR(XLOOKUP(G8161,'Tipo de carga'!A:A,'Tipo de carga'!B:B))</f>
        <v>Autoabasto</v>
      </c>
      <c r="L8161" s="37">
        <f t="shared" si="2"/>
        <v>49</v>
      </c>
      <c r="M8161" s="37">
        <f t="shared" si="3"/>
        <v>7</v>
      </c>
      <c r="N8161" s="37">
        <f t="shared" si="4"/>
        <v>12</v>
      </c>
      <c r="O8161" s="37" t="str">
        <f t="array" ref="O8161">IFERROR(XLOOKUP(K8161,'Tipo de carga'!B:B,'Tipo de carga'!C:C))</f>
        <v>Diesel</v>
      </c>
    </row>
    <row r="8162">
      <c r="A8162" s="36">
        <v>2003.0</v>
      </c>
      <c r="B8162" s="37" t="str">
        <f t="array" ref="B8162">IFERROR(XLOOKUP(A8162,'Asignacion Dic'!A:A,'Asignacion Dic'!C:C))</f>
        <v>MeLi Dedicado TD</v>
      </c>
      <c r="C8162" s="37" t="str">
        <f t="array" ref="C8162">IFERROR(XLOOKUP(A8162,'Asignacion Dic'!A:A,'Asignacion Dic'!B:B))</f>
        <v>EC-05</v>
      </c>
      <c r="D8162" s="38">
        <v>45633.34344907408</v>
      </c>
      <c r="E8162" s="36" t="s">
        <v>502</v>
      </c>
      <c r="F8162" s="37" t="str">
        <f t="array" ref="F8162">IFERROR(XLOOKUP(E8162,Operadores!A:A,Operadores!B:B))</f>
        <v>SALNER</v>
      </c>
      <c r="G8162" s="36" t="s">
        <v>72</v>
      </c>
      <c r="H8162" s="39">
        <v>19.29</v>
      </c>
      <c r="I8162" s="40">
        <v>479.0</v>
      </c>
      <c r="J8162" s="41">
        <f t="shared" si="5"/>
        <v>9239.91</v>
      </c>
      <c r="K8162" s="37" t="str">
        <f t="array" ref="K8162">IFERROR(XLOOKUP(G8162,'Tipo de carga'!A:A,'Tipo de carga'!B:B))</f>
        <v>Autoabasto</v>
      </c>
      <c r="L8162" s="37">
        <f t="shared" si="2"/>
        <v>49</v>
      </c>
      <c r="M8162" s="37">
        <f t="shared" si="3"/>
        <v>7</v>
      </c>
      <c r="N8162" s="37">
        <f t="shared" si="4"/>
        <v>12</v>
      </c>
      <c r="O8162" s="37" t="str">
        <f t="array" ref="O8162">IFERROR(XLOOKUP(K8162,'Tipo de carga'!B:B,'Tipo de carga'!C:C))</f>
        <v>Diesel</v>
      </c>
    </row>
    <row r="8163">
      <c r="A8163" s="36">
        <v>2002.0</v>
      </c>
      <c r="B8163" s="37" t="str">
        <f t="array" ref="B8163">IFERROR(XLOOKUP(A8163,'Asignacion Dic'!A:A,'Asignacion Dic'!C:C))</f>
        <v>MeLi Dedicado Merida</v>
      </c>
      <c r="C8163" s="37" t="str">
        <f t="array" ref="C8163">IFERROR(XLOOKUP(A8163,'Asignacion Dic'!A:A,'Asignacion Dic'!B:B))</f>
        <v>EC-05</v>
      </c>
      <c r="D8163" s="38">
        <v>45633.34211805555</v>
      </c>
      <c r="E8163" s="36" t="s">
        <v>535</v>
      </c>
      <c r="F8163" s="37" t="str">
        <f t="array" ref="F8163">IFERROR(XLOOKUP(E8163,Operadores!A:A,Operadores!B:B))</f>
        <v>VELALE</v>
      </c>
      <c r="G8163" s="36" t="s">
        <v>72</v>
      </c>
      <c r="H8163" s="39">
        <v>19.29</v>
      </c>
      <c r="I8163" s="40">
        <v>294.0</v>
      </c>
      <c r="J8163" s="41">
        <f t="shared" si="5"/>
        <v>5671.26</v>
      </c>
      <c r="K8163" s="37" t="str">
        <f t="array" ref="K8163">IFERROR(XLOOKUP(G8163,'Tipo de carga'!A:A,'Tipo de carga'!B:B))</f>
        <v>Autoabasto</v>
      </c>
      <c r="L8163" s="37">
        <f t="shared" si="2"/>
        <v>49</v>
      </c>
      <c r="M8163" s="37">
        <f t="shared" si="3"/>
        <v>7</v>
      </c>
      <c r="N8163" s="37">
        <f t="shared" si="4"/>
        <v>12</v>
      </c>
      <c r="O8163" s="37" t="str">
        <f t="array" ref="O8163">IFERROR(XLOOKUP(K8163,'Tipo de carga'!B:B,'Tipo de carga'!C:C))</f>
        <v>Diesel</v>
      </c>
    </row>
    <row r="8164">
      <c r="A8164" s="36">
        <v>1748.0</v>
      </c>
      <c r="B8164" s="37" t="str">
        <f t="array" ref="B8164">IFERROR(XLOOKUP(A8164,'Asignacion Dic'!A:A,'Asignacion Dic'!C:C))</f>
        <v>Liverpool Local</v>
      </c>
      <c r="C8164" s="37" t="str">
        <f t="array" ref="C8164">IFERROR(XLOOKUP(A8164,'Asignacion Dic'!A:A,'Asignacion Dic'!B:B))</f>
        <v>EC-01</v>
      </c>
      <c r="D8164" s="38">
        <v>45633.32957175926</v>
      </c>
      <c r="E8164" s="36" t="s">
        <v>525</v>
      </c>
      <c r="F8164" s="37" t="str">
        <f t="array" ref="F8164">IFERROR(XLOOKUP(E8164,Operadores!A:A,Operadores!B:B))</f>
        <v>LEMANT</v>
      </c>
      <c r="G8164" s="36" t="s">
        <v>72</v>
      </c>
      <c r="H8164" s="39">
        <v>19.29</v>
      </c>
      <c r="I8164" s="40">
        <v>395.0</v>
      </c>
      <c r="J8164" s="41">
        <f t="shared" si="5"/>
        <v>7619.55</v>
      </c>
      <c r="K8164" s="37" t="str">
        <f t="array" ref="K8164">IFERROR(XLOOKUP(G8164,'Tipo de carga'!A:A,'Tipo de carga'!B:B))</f>
        <v>Autoabasto</v>
      </c>
      <c r="L8164" s="37">
        <f t="shared" si="2"/>
        <v>49</v>
      </c>
      <c r="M8164" s="37">
        <f t="shared" si="3"/>
        <v>7</v>
      </c>
      <c r="N8164" s="37">
        <f t="shared" si="4"/>
        <v>12</v>
      </c>
      <c r="O8164" s="37" t="str">
        <f t="array" ref="O8164">IFERROR(XLOOKUP(K8164,'Tipo de carga'!B:B,'Tipo de carga'!C:C))</f>
        <v>Diesel</v>
      </c>
    </row>
    <row r="8165">
      <c r="A8165" s="36">
        <v>1997.0</v>
      </c>
      <c r="B8165" s="37" t="str">
        <f t="array" ref="B8165">IFERROR(XLOOKUP(A8165,'Asignacion Dic'!A:A,'Asignacion Dic'!C:C))</f>
        <v>MeLi Dedicado Merida</v>
      </c>
      <c r="C8165" s="37" t="str">
        <f t="array" ref="C8165">IFERROR(XLOOKUP(A8165,'Asignacion Dic'!A:A,'Asignacion Dic'!B:B))</f>
        <v>EC-05</v>
      </c>
      <c r="D8165" s="38">
        <v>45633.28319444445</v>
      </c>
      <c r="E8165" s="36" t="s">
        <v>391</v>
      </c>
      <c r="F8165" s="37" t="str">
        <f t="array" ref="F8165">IFERROR(XLOOKUP(E8165,Operadores!A:A,Operadores!B:B))</f>
        <v>HERVIC02</v>
      </c>
      <c r="G8165" s="36" t="s">
        <v>72</v>
      </c>
      <c r="H8165" s="39">
        <v>19.29</v>
      </c>
      <c r="I8165" s="40">
        <v>580.0</v>
      </c>
      <c r="J8165" s="41">
        <f t="shared" si="5"/>
        <v>11188.2</v>
      </c>
      <c r="K8165" s="37" t="str">
        <f t="array" ref="K8165">IFERROR(XLOOKUP(G8165,'Tipo de carga'!A:A,'Tipo de carga'!B:B))</f>
        <v>Autoabasto</v>
      </c>
      <c r="L8165" s="37">
        <f t="shared" si="2"/>
        <v>49</v>
      </c>
      <c r="M8165" s="37">
        <f t="shared" si="3"/>
        <v>7</v>
      </c>
      <c r="N8165" s="37">
        <f t="shared" si="4"/>
        <v>12</v>
      </c>
      <c r="O8165" s="37" t="str">
        <f t="array" ref="O8165">IFERROR(XLOOKUP(K8165,'Tipo de carga'!B:B,'Tipo de carga'!C:C))</f>
        <v>Diesel</v>
      </c>
    </row>
    <row r="8166">
      <c r="A8166" s="36">
        <v>1864.0</v>
      </c>
      <c r="B8166" s="37" t="str">
        <f t="array" ref="B8166">IFERROR(XLOOKUP(A8166,'Asignacion Dic'!A:A,'Asignacion Dic'!C:C))</f>
        <v>Full Liver</v>
      </c>
      <c r="C8166" s="37" t="str">
        <f t="array" ref="C8166">IFERROR(XLOOKUP(A8166,'Asignacion Dic'!A:A,'Asignacion Dic'!B:B))</f>
        <v>EC-01</v>
      </c>
      <c r="D8166" s="38">
        <v>45633.282060185185</v>
      </c>
      <c r="E8166" s="36" t="s">
        <v>193</v>
      </c>
      <c r="F8166" s="37" t="str">
        <f t="array" ref="F8166">IFERROR(XLOOKUP(E8166,Operadores!A:A,Operadores!B:B))</f>
        <v>SEGMAU</v>
      </c>
      <c r="G8166" s="36" t="s">
        <v>72</v>
      </c>
      <c r="H8166" s="39">
        <v>19.29</v>
      </c>
      <c r="I8166" s="40">
        <v>689.0</v>
      </c>
      <c r="J8166" s="41">
        <f t="shared" si="5"/>
        <v>13290.81</v>
      </c>
      <c r="K8166" s="37" t="str">
        <f t="array" ref="K8166">IFERROR(XLOOKUP(G8166,'Tipo de carga'!A:A,'Tipo de carga'!B:B))</f>
        <v>Autoabasto</v>
      </c>
      <c r="L8166" s="37">
        <f t="shared" si="2"/>
        <v>49</v>
      </c>
      <c r="M8166" s="37">
        <f t="shared" si="3"/>
        <v>7</v>
      </c>
      <c r="N8166" s="37">
        <f t="shared" si="4"/>
        <v>12</v>
      </c>
      <c r="O8166" s="37" t="str">
        <f t="array" ref="O8166">IFERROR(XLOOKUP(K8166,'Tipo de carga'!B:B,'Tipo de carga'!C:C))</f>
        <v>Diesel</v>
      </c>
    </row>
    <row r="8167">
      <c r="A8167" s="36">
        <v>2001.0</v>
      </c>
      <c r="B8167" s="37" t="str">
        <f t="array" ref="B8167">IFERROR(XLOOKUP(A8167,'Asignacion Dic'!A:A,'Asignacion Dic'!C:C))</f>
        <v>MeLi Dedicado Merida</v>
      </c>
      <c r="C8167" s="37" t="str">
        <f t="array" ref="C8167">IFERROR(XLOOKUP(A8167,'Asignacion Dic'!A:A,'Asignacion Dic'!B:B))</f>
        <v>EC-05</v>
      </c>
      <c r="D8167" s="38">
        <v>45633.26126157407</v>
      </c>
      <c r="E8167" s="36" t="s">
        <v>292</v>
      </c>
      <c r="F8167" s="37" t="str">
        <f t="array" ref="F8167">IFERROR(XLOOKUP(E8167,Operadores!A:A,Operadores!B:B))</f>
        <v>GARJUL</v>
      </c>
      <c r="G8167" s="36" t="s">
        <v>72</v>
      </c>
      <c r="H8167" s="39">
        <v>19.29</v>
      </c>
      <c r="I8167" s="40">
        <v>268.0</v>
      </c>
      <c r="J8167" s="41">
        <f t="shared" si="5"/>
        <v>5169.72</v>
      </c>
      <c r="K8167" s="37" t="str">
        <f t="array" ref="K8167">IFERROR(XLOOKUP(G8167,'Tipo de carga'!A:A,'Tipo de carga'!B:B))</f>
        <v>Autoabasto</v>
      </c>
      <c r="L8167" s="37">
        <f t="shared" si="2"/>
        <v>49</v>
      </c>
      <c r="M8167" s="37">
        <f t="shared" si="3"/>
        <v>7</v>
      </c>
      <c r="N8167" s="37">
        <f t="shared" si="4"/>
        <v>12</v>
      </c>
      <c r="O8167" s="37" t="str">
        <f t="array" ref="O8167">IFERROR(XLOOKUP(K8167,'Tipo de carga'!B:B,'Tipo de carga'!C:C))</f>
        <v>Diesel</v>
      </c>
    </row>
    <row r="8168">
      <c r="A8168" s="36">
        <v>1978.0</v>
      </c>
      <c r="B8168" s="37" t="str">
        <f t="array" ref="B8168">IFERROR(XLOOKUP(A8168,'Asignacion Dic'!A:A,'Asignacion Dic'!C:C))</f>
        <v>MeLi asignado SD</v>
      </c>
      <c r="C8168" s="37" t="str">
        <f t="array" ref="C8168">IFERROR(XLOOKUP(A8168,'Asignacion Dic'!A:A,'Asignacion Dic'!B:B))</f>
        <v>EC-05</v>
      </c>
      <c r="D8168" s="38">
        <v>45633.24508101852</v>
      </c>
      <c r="E8168" s="36" t="s">
        <v>225</v>
      </c>
      <c r="F8168" s="37" t="str">
        <f t="array" ref="F8168">IFERROR(XLOOKUP(E8168,Operadores!A:A,Operadores!B:B))</f>
        <v>MENERNX</v>
      </c>
      <c r="G8168" s="36" t="s">
        <v>72</v>
      </c>
      <c r="H8168" s="39">
        <v>19.29</v>
      </c>
      <c r="I8168" s="40">
        <v>434.0</v>
      </c>
      <c r="J8168" s="41">
        <f t="shared" si="5"/>
        <v>8371.86</v>
      </c>
      <c r="K8168" s="37" t="str">
        <f t="array" ref="K8168">IFERROR(XLOOKUP(G8168,'Tipo de carga'!A:A,'Tipo de carga'!B:B))</f>
        <v>Autoabasto</v>
      </c>
      <c r="L8168" s="37">
        <f t="shared" si="2"/>
        <v>49</v>
      </c>
      <c r="M8168" s="37">
        <f t="shared" si="3"/>
        <v>7</v>
      </c>
      <c r="N8168" s="37">
        <f t="shared" si="4"/>
        <v>12</v>
      </c>
      <c r="O8168" s="37" t="str">
        <f t="array" ref="O8168">IFERROR(XLOOKUP(K8168,'Tipo de carga'!B:B,'Tipo de carga'!C:C))</f>
        <v>Diesel</v>
      </c>
    </row>
    <row r="8169">
      <c r="A8169" s="36">
        <v>1733.0</v>
      </c>
      <c r="B8169" s="37" t="str">
        <f t="array" ref="B8169">IFERROR(XLOOKUP(A8169,'Asignacion Dic'!A:A,'Asignacion Dic'!C:C))</f>
        <v>Liverpool Local</v>
      </c>
      <c r="C8169" s="37" t="str">
        <f t="array" ref="C8169">IFERROR(XLOOKUP(A8169,'Asignacion Dic'!A:A,'Asignacion Dic'!B:B))</f>
        <v>EC-01</v>
      </c>
      <c r="D8169" s="38">
        <v>45633.203310185185</v>
      </c>
      <c r="E8169" s="36" t="s">
        <v>562</v>
      </c>
      <c r="F8169" s="37" t="str">
        <f t="array" ref="F8169">IFERROR(XLOOKUP(E8169,Operadores!A:A,Operadores!B:B))</f>
        <v>ORNSER</v>
      </c>
      <c r="G8169" s="36" t="s">
        <v>72</v>
      </c>
      <c r="H8169" s="39">
        <v>19.29</v>
      </c>
      <c r="I8169" s="40">
        <v>569.0</v>
      </c>
      <c r="J8169" s="41">
        <f t="shared" si="5"/>
        <v>10976.01</v>
      </c>
      <c r="K8169" s="37" t="str">
        <f t="array" ref="K8169">IFERROR(XLOOKUP(G8169,'Tipo de carga'!A:A,'Tipo de carga'!B:B))</f>
        <v>Autoabasto</v>
      </c>
      <c r="L8169" s="37">
        <f t="shared" si="2"/>
        <v>49</v>
      </c>
      <c r="M8169" s="37">
        <f t="shared" si="3"/>
        <v>7</v>
      </c>
      <c r="N8169" s="37">
        <f t="shared" si="4"/>
        <v>12</v>
      </c>
      <c r="O8169" s="37" t="str">
        <f t="array" ref="O8169">IFERROR(XLOOKUP(K8169,'Tipo de carga'!B:B,'Tipo de carga'!C:C))</f>
        <v>Diesel</v>
      </c>
    </row>
    <row r="8170">
      <c r="A8170" s="36">
        <v>1898.0</v>
      </c>
      <c r="B8170" s="37" t="str">
        <f t="array" ref="B8170">IFERROR(XLOOKUP(A8170,'Asignacion Dic'!A:A,'Asignacion Dic'!C:C))</f>
        <v>Full Liver</v>
      </c>
      <c r="C8170" s="37" t="str">
        <f t="array" ref="C8170">IFERROR(XLOOKUP(A8170,'Asignacion Dic'!A:A,'Asignacion Dic'!B:B))</f>
        <v>EC-01</v>
      </c>
      <c r="D8170" s="38">
        <v>45633.16502314815</v>
      </c>
      <c r="E8170" s="36" t="s">
        <v>366</v>
      </c>
      <c r="F8170" s="37" t="str">
        <f t="array" ref="F8170">IFERROR(XLOOKUP(E8170,Operadores!A:A,Operadores!B:B))</f>
        <v>CASMA</v>
      </c>
      <c r="G8170" s="36" t="s">
        <v>72</v>
      </c>
      <c r="H8170" s="39">
        <v>19.29</v>
      </c>
      <c r="I8170" s="40">
        <v>790.0</v>
      </c>
      <c r="J8170" s="41">
        <f t="shared" si="5"/>
        <v>15239.1</v>
      </c>
      <c r="K8170" s="37" t="str">
        <f t="array" ref="K8170">IFERROR(XLOOKUP(G8170,'Tipo de carga'!A:A,'Tipo de carga'!B:B))</f>
        <v>Autoabasto</v>
      </c>
      <c r="L8170" s="37">
        <f t="shared" si="2"/>
        <v>49</v>
      </c>
      <c r="M8170" s="37">
        <f t="shared" si="3"/>
        <v>7</v>
      </c>
      <c r="N8170" s="37">
        <f t="shared" si="4"/>
        <v>12</v>
      </c>
      <c r="O8170" s="37" t="str">
        <f t="array" ref="O8170">IFERROR(XLOOKUP(K8170,'Tipo de carga'!B:B,'Tipo de carga'!C:C))</f>
        <v>Diesel</v>
      </c>
    </row>
    <row r="8171">
      <c r="A8171" s="36">
        <v>2026.0</v>
      </c>
      <c r="B8171" s="37" t="str">
        <f t="array" ref="B8171">IFERROR(XLOOKUP(A8171,'Asignacion Dic'!A:A,'Asignacion Dic'!C:C))</f>
        <v>MeLi Dedicado Merida</v>
      </c>
      <c r="C8171" s="37" t="str">
        <f t="array" ref="C8171">IFERROR(XLOOKUP(A8171,'Asignacion Dic'!A:A,'Asignacion Dic'!B:B))</f>
        <v>EC-05</v>
      </c>
      <c r="D8171" s="38">
        <v>45633.14974537037</v>
      </c>
      <c r="E8171" s="36" t="s">
        <v>492</v>
      </c>
      <c r="F8171" s="37" t="str">
        <f t="array" ref="F8171">IFERROR(XLOOKUP(E8171,Operadores!A:A,Operadores!B:B))</f>
        <v>CRUTOM</v>
      </c>
      <c r="G8171" s="36" t="s">
        <v>72</v>
      </c>
      <c r="H8171" s="39">
        <v>19.29</v>
      </c>
      <c r="I8171" s="40">
        <v>347.0</v>
      </c>
      <c r="J8171" s="41">
        <f t="shared" si="5"/>
        <v>6693.63</v>
      </c>
      <c r="K8171" s="37" t="str">
        <f t="array" ref="K8171">IFERROR(XLOOKUP(G8171,'Tipo de carga'!A:A,'Tipo de carga'!B:B))</f>
        <v>Autoabasto</v>
      </c>
      <c r="L8171" s="37">
        <f t="shared" si="2"/>
        <v>49</v>
      </c>
      <c r="M8171" s="37">
        <f t="shared" si="3"/>
        <v>7</v>
      </c>
      <c r="N8171" s="37">
        <f t="shared" si="4"/>
        <v>12</v>
      </c>
      <c r="O8171" s="37" t="str">
        <f t="array" ref="O8171">IFERROR(XLOOKUP(K8171,'Tipo de carga'!B:B,'Tipo de carga'!C:C))</f>
        <v>Diesel</v>
      </c>
    </row>
    <row r="8172">
      <c r="A8172" s="36">
        <v>1810.0</v>
      </c>
      <c r="B8172" s="37" t="str">
        <f t="array" ref="B8172">IFERROR(XLOOKUP(A8172,'Asignacion Dic'!A:A,'Asignacion Dic'!C:C))</f>
        <v>Circuitos</v>
      </c>
      <c r="C8172" s="37" t="str">
        <f t="array" ref="C8172">IFERROR(XLOOKUP(A8172,'Asignacion Dic'!A:A,'Asignacion Dic'!B:B))</f>
        <v>EC-03</v>
      </c>
      <c r="D8172" s="38">
        <v>45633.14450231481</v>
      </c>
      <c r="E8172" s="36" t="s">
        <v>484</v>
      </c>
      <c r="F8172" s="37" t="str">
        <f t="array" ref="F8172">IFERROR(XLOOKUP(E8172,Operadores!A:A,Operadores!B:B))</f>
        <v>MOLALE</v>
      </c>
      <c r="G8172" s="36" t="s">
        <v>72</v>
      </c>
      <c r="H8172" s="39">
        <v>19.29</v>
      </c>
      <c r="I8172" s="40">
        <v>320.0</v>
      </c>
      <c r="J8172" s="41">
        <f t="shared" si="5"/>
        <v>6172.8</v>
      </c>
      <c r="K8172" s="37" t="str">
        <f t="array" ref="K8172">IFERROR(XLOOKUP(G8172,'Tipo de carga'!A:A,'Tipo de carga'!B:B))</f>
        <v>Autoabasto</v>
      </c>
      <c r="L8172" s="37">
        <f t="shared" si="2"/>
        <v>49</v>
      </c>
      <c r="M8172" s="37">
        <f t="shared" si="3"/>
        <v>7</v>
      </c>
      <c r="N8172" s="37">
        <f t="shared" si="4"/>
        <v>12</v>
      </c>
      <c r="O8172" s="37" t="str">
        <f t="array" ref="O8172">IFERROR(XLOOKUP(K8172,'Tipo de carga'!B:B,'Tipo de carga'!C:C))</f>
        <v>Diesel</v>
      </c>
    </row>
    <row r="8173">
      <c r="A8173" s="36">
        <v>2072.0</v>
      </c>
      <c r="B8173" s="37" t="str">
        <f t="array" ref="B8173">IFERROR(XLOOKUP(A8173,'Asignacion Dic'!A:A,'Asignacion Dic'!C:C))</f>
        <v>Peñafiel Tecamac</v>
      </c>
      <c r="C8173" s="37" t="str">
        <f t="array" ref="C8173">IFERROR(XLOOKUP(A8173,'Asignacion Dic'!A:A,'Asignacion Dic'!B:B))</f>
        <v>EC-02</v>
      </c>
      <c r="D8173" s="38">
        <v>45633.12819444444</v>
      </c>
      <c r="E8173" s="36" t="s">
        <v>192</v>
      </c>
      <c r="F8173" s="37" t="str">
        <f t="array" ref="F8173">IFERROR(XLOOKUP(E8173,Operadores!A:A,Operadores!B:B))</f>
        <v>RODRO01</v>
      </c>
      <c r="G8173" s="36" t="s">
        <v>72</v>
      </c>
      <c r="H8173" s="39">
        <v>19.29</v>
      </c>
      <c r="I8173" s="40">
        <v>825.0</v>
      </c>
      <c r="J8173" s="41">
        <f t="shared" si="5"/>
        <v>15914.25</v>
      </c>
      <c r="K8173" s="37" t="str">
        <f t="array" ref="K8173">IFERROR(XLOOKUP(G8173,'Tipo de carga'!A:A,'Tipo de carga'!B:B))</f>
        <v>Autoabasto</v>
      </c>
      <c r="L8173" s="37">
        <f t="shared" si="2"/>
        <v>49</v>
      </c>
      <c r="M8173" s="37">
        <f t="shared" si="3"/>
        <v>7</v>
      </c>
      <c r="N8173" s="37">
        <f t="shared" si="4"/>
        <v>12</v>
      </c>
      <c r="O8173" s="37" t="str">
        <f t="array" ref="O8173">IFERROR(XLOOKUP(K8173,'Tipo de carga'!B:B,'Tipo de carga'!C:C))</f>
        <v>Diesel</v>
      </c>
    </row>
    <row r="8174">
      <c r="A8174" s="36">
        <v>1785.0</v>
      </c>
      <c r="B8174" s="37" t="str">
        <f t="array" ref="B8174">IFERROR(XLOOKUP(A8174,'Asignacion Dic'!A:A,'Asignacion Dic'!C:C))</f>
        <v>Patieros sucursal</v>
      </c>
      <c r="C8174" s="37" t="str">
        <f t="array" ref="C8174">IFERROR(XLOOKUP(A8174,'Asignacion Dic'!A:A,'Asignacion Dic'!B:B))</f>
        <v>EC-03</v>
      </c>
      <c r="D8174" s="38">
        <v>45633.12248842593</v>
      </c>
      <c r="E8174" s="36" t="s">
        <v>614</v>
      </c>
      <c r="F8174" s="37" t="str">
        <f t="array" ref="F8174">IFERROR(XLOOKUP(E8174,Operadores!A:A,Operadores!B:B))</f>
        <v>SALMAR01</v>
      </c>
      <c r="G8174" s="36" t="s">
        <v>72</v>
      </c>
      <c r="H8174" s="39">
        <v>19.29</v>
      </c>
      <c r="I8174" s="40">
        <v>573.0</v>
      </c>
      <c r="J8174" s="41">
        <f t="shared" si="5"/>
        <v>11053.17</v>
      </c>
      <c r="K8174" s="37" t="str">
        <f t="array" ref="K8174">IFERROR(XLOOKUP(G8174,'Tipo de carga'!A:A,'Tipo de carga'!B:B))</f>
        <v>Autoabasto</v>
      </c>
      <c r="L8174" s="37">
        <f t="shared" si="2"/>
        <v>49</v>
      </c>
      <c r="M8174" s="37">
        <f t="shared" si="3"/>
        <v>7</v>
      </c>
      <c r="N8174" s="37">
        <f t="shared" si="4"/>
        <v>12</v>
      </c>
      <c r="O8174" s="37" t="str">
        <f t="array" ref="O8174">IFERROR(XLOOKUP(K8174,'Tipo de carga'!B:B,'Tipo de carga'!C:C))</f>
        <v>Diesel</v>
      </c>
    </row>
    <row r="8175">
      <c r="A8175" s="36">
        <v>1943.0</v>
      </c>
      <c r="B8175" s="37" t="str">
        <f t="array" ref="B8175">IFERROR(XLOOKUP(A8175,'Asignacion Dic'!A:A,'Asignacion Dic'!C:C))</f>
        <v>Circuitos</v>
      </c>
      <c r="C8175" s="37" t="str">
        <f t="array" ref="C8175">IFERROR(XLOOKUP(A8175,'Asignacion Dic'!A:A,'Asignacion Dic'!B:B))</f>
        <v>EC-03</v>
      </c>
      <c r="D8175" s="38">
        <v>45633.10178240741</v>
      </c>
      <c r="E8175" s="36" t="s">
        <v>329</v>
      </c>
      <c r="F8175" s="37" t="str">
        <f t="array" ref="F8175">IFERROR(XLOOKUP(E8175,Operadores!A:A,Operadores!B:B))</f>
        <v>RODRAU01</v>
      </c>
      <c r="G8175" s="36" t="s">
        <v>72</v>
      </c>
      <c r="H8175" s="39">
        <v>19.29</v>
      </c>
      <c r="I8175" s="40">
        <v>505.0</v>
      </c>
      <c r="J8175" s="41">
        <f t="shared" si="5"/>
        <v>9741.45</v>
      </c>
      <c r="K8175" s="37" t="str">
        <f t="array" ref="K8175">IFERROR(XLOOKUP(G8175,'Tipo de carga'!A:A,'Tipo de carga'!B:B))</f>
        <v>Autoabasto</v>
      </c>
      <c r="L8175" s="37">
        <f t="shared" si="2"/>
        <v>49</v>
      </c>
      <c r="M8175" s="37">
        <f t="shared" si="3"/>
        <v>7</v>
      </c>
      <c r="N8175" s="37">
        <f t="shared" si="4"/>
        <v>12</v>
      </c>
      <c r="O8175" s="37" t="str">
        <f t="array" ref="O8175">IFERROR(XLOOKUP(K8175,'Tipo de carga'!B:B,'Tipo de carga'!C:C))</f>
        <v>Diesel</v>
      </c>
    </row>
    <row r="8176">
      <c r="A8176" s="36">
        <v>1849.0</v>
      </c>
      <c r="B8176" s="37" t="str">
        <f t="array" ref="B8176">IFERROR(XLOOKUP(A8176,'Asignacion Dic'!A:A,'Asignacion Dic'!C:C))</f>
        <v>Circuitos</v>
      </c>
      <c r="C8176" s="37" t="str">
        <f t="array" ref="C8176">IFERROR(XLOOKUP(A8176,'Asignacion Dic'!A:A,'Asignacion Dic'!B:B))</f>
        <v>EC-03</v>
      </c>
      <c r="D8176" s="38">
        <v>45633.10060185185</v>
      </c>
      <c r="E8176" s="36" t="s">
        <v>528</v>
      </c>
      <c r="F8176" s="37" t="str">
        <f t="array" ref="F8176">IFERROR(XLOOKUP(E8176,Operadores!A:A,Operadores!B:B))</f>
        <v>GOMJOV</v>
      </c>
      <c r="G8176" s="36" t="s">
        <v>72</v>
      </c>
      <c r="H8176" s="39">
        <v>19.29</v>
      </c>
      <c r="I8176" s="40">
        <v>350.0</v>
      </c>
      <c r="J8176" s="41">
        <f t="shared" si="5"/>
        <v>6751.5</v>
      </c>
      <c r="K8176" s="37" t="str">
        <f t="array" ref="K8176">IFERROR(XLOOKUP(G8176,'Tipo de carga'!A:A,'Tipo de carga'!B:B))</f>
        <v>Autoabasto</v>
      </c>
      <c r="L8176" s="37">
        <f t="shared" si="2"/>
        <v>49</v>
      </c>
      <c r="M8176" s="37">
        <f t="shared" si="3"/>
        <v>7</v>
      </c>
      <c r="N8176" s="37">
        <f t="shared" si="4"/>
        <v>12</v>
      </c>
      <c r="O8176" s="37" t="str">
        <f t="array" ref="O8176">IFERROR(XLOOKUP(K8176,'Tipo de carga'!B:B,'Tipo de carga'!C:C))</f>
        <v>Diesel</v>
      </c>
    </row>
    <row r="8177">
      <c r="A8177" s="36">
        <v>1797.0</v>
      </c>
      <c r="B8177" s="37" t="str">
        <f t="array" ref="B8177">IFERROR(XLOOKUP(A8177,'Asignacion Dic'!A:A,'Asignacion Dic'!C:C))</f>
        <v>Hisense</v>
      </c>
      <c r="C8177" s="37" t="str">
        <f t="array" ref="C8177">IFERROR(XLOOKUP(A8177,'Asignacion Dic'!A:A,'Asignacion Dic'!B:B))</f>
        <v>EC-03</v>
      </c>
      <c r="D8177" s="38">
        <v>45633.07405092593</v>
      </c>
      <c r="E8177" s="36" t="s">
        <v>457</v>
      </c>
      <c r="F8177" s="37" t="str">
        <f t="array" ref="F8177">IFERROR(XLOOKUP(E8177,Operadores!A:A,Operadores!B:B))</f>
        <v>DEJMAR</v>
      </c>
      <c r="G8177" s="36" t="s">
        <v>72</v>
      </c>
      <c r="H8177" s="39">
        <v>19.29</v>
      </c>
      <c r="I8177" s="40">
        <v>587.0</v>
      </c>
      <c r="J8177" s="41">
        <f t="shared" si="5"/>
        <v>11323.23</v>
      </c>
      <c r="K8177" s="37" t="str">
        <f t="array" ref="K8177">IFERROR(XLOOKUP(G8177,'Tipo de carga'!A:A,'Tipo de carga'!B:B))</f>
        <v>Autoabasto</v>
      </c>
      <c r="L8177" s="37">
        <f t="shared" si="2"/>
        <v>49</v>
      </c>
      <c r="M8177" s="37">
        <f t="shared" si="3"/>
        <v>7</v>
      </c>
      <c r="N8177" s="37">
        <f t="shared" si="4"/>
        <v>12</v>
      </c>
      <c r="O8177" s="37" t="str">
        <f t="array" ref="O8177">IFERROR(XLOOKUP(K8177,'Tipo de carga'!B:B,'Tipo de carga'!C:C))</f>
        <v>Diesel</v>
      </c>
    </row>
    <row r="8178">
      <c r="A8178" s="36">
        <v>1869.0</v>
      </c>
      <c r="B8178" s="37" t="str">
        <f t="array" ref="B8178">IFERROR(XLOOKUP(A8178,'Asignacion Dic'!A:A,'Asignacion Dic'!C:C))</f>
        <v>Circuitos</v>
      </c>
      <c r="C8178" s="37" t="str">
        <f t="array" ref="C8178">IFERROR(XLOOKUP(A8178,'Asignacion Dic'!A:A,'Asignacion Dic'!B:B))</f>
        <v>EC-03</v>
      </c>
      <c r="D8178" s="38">
        <v>45633.0334375</v>
      </c>
      <c r="E8178" s="36" t="s">
        <v>619</v>
      </c>
      <c r="F8178" s="37" t="str">
        <f t="array" ref="F8178">IFERROR(XLOOKUP(E8178,Operadores!A:A,Operadores!B:B))</f>
        <v>GARJUA03</v>
      </c>
      <c r="G8178" s="36" t="s">
        <v>72</v>
      </c>
      <c r="H8178" s="39">
        <v>19.29</v>
      </c>
      <c r="I8178" s="40">
        <v>349.0</v>
      </c>
      <c r="J8178" s="41">
        <f t="shared" si="5"/>
        <v>6732.21</v>
      </c>
      <c r="K8178" s="37" t="str">
        <f t="array" ref="K8178">IFERROR(XLOOKUP(G8178,'Tipo de carga'!A:A,'Tipo de carga'!B:B))</f>
        <v>Autoabasto</v>
      </c>
      <c r="L8178" s="37">
        <f t="shared" si="2"/>
        <v>49</v>
      </c>
      <c r="M8178" s="37">
        <f t="shared" si="3"/>
        <v>7</v>
      </c>
      <c r="N8178" s="37">
        <f t="shared" si="4"/>
        <v>12</v>
      </c>
      <c r="O8178" s="37" t="str">
        <f t="array" ref="O8178">IFERROR(XLOOKUP(K8178,'Tipo de carga'!B:B,'Tipo de carga'!C:C))</f>
        <v>Diesel</v>
      </c>
    </row>
    <row r="8179">
      <c r="A8179" s="36">
        <v>2025.0</v>
      </c>
      <c r="B8179" s="37" t="str">
        <f t="array" ref="B8179">IFERROR(XLOOKUP(A8179,'Asignacion Dic'!A:A,'Asignacion Dic'!C:C))</f>
        <v>MeLi Dedicado TD</v>
      </c>
      <c r="C8179" s="37" t="str">
        <f t="array" ref="C8179">IFERROR(XLOOKUP(A8179,'Asignacion Dic'!A:A,'Asignacion Dic'!B:B))</f>
        <v>EC-05</v>
      </c>
      <c r="D8179" s="38">
        <v>45633.019837962966</v>
      </c>
      <c r="E8179" s="36" t="s">
        <v>239</v>
      </c>
      <c r="F8179" s="37" t="str">
        <f t="array" ref="F8179">IFERROR(XLOOKUP(E8179,Operadores!A:A,Operadores!B:B))</f>
        <v>BONAR</v>
      </c>
      <c r="G8179" s="36" t="s">
        <v>72</v>
      </c>
      <c r="H8179" s="39">
        <v>19.29</v>
      </c>
      <c r="I8179" s="40">
        <v>519.0</v>
      </c>
      <c r="J8179" s="41">
        <f t="shared" si="5"/>
        <v>10011.51</v>
      </c>
      <c r="K8179" s="37" t="str">
        <f t="array" ref="K8179">IFERROR(XLOOKUP(G8179,'Tipo de carga'!A:A,'Tipo de carga'!B:B))</f>
        <v>Autoabasto</v>
      </c>
      <c r="L8179" s="37">
        <f t="shared" si="2"/>
        <v>49</v>
      </c>
      <c r="M8179" s="37">
        <f t="shared" si="3"/>
        <v>7</v>
      </c>
      <c r="N8179" s="37">
        <f t="shared" si="4"/>
        <v>12</v>
      </c>
      <c r="O8179" s="37" t="str">
        <f t="array" ref="O8179">IFERROR(XLOOKUP(K8179,'Tipo de carga'!B:B,'Tipo de carga'!C:C))</f>
        <v>Diesel</v>
      </c>
    </row>
    <row r="8180">
      <c r="A8180" s="36">
        <v>1970.0</v>
      </c>
      <c r="B8180" s="37" t="str">
        <f t="array" ref="B8180">IFERROR(XLOOKUP(A8180,'Asignacion Dic'!A:A,'Asignacion Dic'!C:C))</f>
        <v>Sayer Vuelteros</v>
      </c>
      <c r="C8180" s="37" t="str">
        <f t="array" ref="C8180">IFERROR(XLOOKUP(A8180,'Asignacion Dic'!A:A,'Asignacion Dic'!B:B))</f>
        <v>EC-04</v>
      </c>
      <c r="D8180" s="38">
        <v>45633.75667824074</v>
      </c>
      <c r="E8180" s="36" t="s">
        <v>47</v>
      </c>
      <c r="F8180" s="37" t="str">
        <f t="array" ref="F8180">IFERROR(XLOOKUP(E8180,Operadores!A:A,Operadores!B:B))</f>
        <v>HERLEX</v>
      </c>
      <c r="G8180" s="36" t="s">
        <v>19</v>
      </c>
      <c r="H8180" s="39">
        <v>20.303774</v>
      </c>
      <c r="I8180" s="40">
        <v>740.0</v>
      </c>
      <c r="J8180" s="41">
        <f t="shared" si="5"/>
        <v>15024.79276</v>
      </c>
      <c r="K8180" s="37" t="str">
        <f t="array" ref="K8180">IFERROR(XLOOKUP(G8180,'Tipo de carga'!A:A,'Tipo de carga'!B:B))</f>
        <v>Autoabasto</v>
      </c>
      <c r="L8180" s="37">
        <f t="shared" si="2"/>
        <v>49</v>
      </c>
      <c r="M8180" s="37">
        <f t="shared" si="3"/>
        <v>7</v>
      </c>
      <c r="N8180" s="37">
        <f t="shared" si="4"/>
        <v>12</v>
      </c>
      <c r="O8180" s="37" t="str">
        <f t="array" ref="O8180">IFERROR(XLOOKUP(K8180,'Tipo de carga'!B:B,'Tipo de carga'!C:C))</f>
        <v>Diesel</v>
      </c>
    </row>
    <row r="8181">
      <c r="A8181" s="36">
        <v>2078.0</v>
      </c>
      <c r="B8181" s="37" t="str">
        <f t="array" ref="B8181">IFERROR(XLOOKUP(A8181,'Asignacion Dic'!A:A,'Asignacion Dic'!C:C))</f>
        <v>Protans</v>
      </c>
      <c r="C8181" s="37" t="str">
        <f t="array" ref="C8181">IFERROR(XLOOKUP(A8181,'Asignacion Dic'!A:A,'Asignacion Dic'!B:B))</f>
        <v>EC-03</v>
      </c>
      <c r="D8181" s="38">
        <v>45633.491122685184</v>
      </c>
      <c r="E8181" s="36" t="s">
        <v>254</v>
      </c>
      <c r="F8181" s="37" t="str">
        <f t="array" ref="F8181">IFERROR(XLOOKUP(E8181,Operadores!A:A,Operadores!B:B))</f>
        <v>PERFE</v>
      </c>
      <c r="G8181" s="36" t="s">
        <v>19</v>
      </c>
      <c r="H8181" s="39">
        <v>20.303774</v>
      </c>
      <c r="I8181" s="40">
        <v>844.0</v>
      </c>
      <c r="J8181" s="41">
        <f t="shared" si="5"/>
        <v>17136.38526</v>
      </c>
      <c r="K8181" s="37" t="str">
        <f t="array" ref="K8181">IFERROR(XLOOKUP(G8181,'Tipo de carga'!A:A,'Tipo de carga'!B:B))</f>
        <v>Autoabasto</v>
      </c>
      <c r="L8181" s="37">
        <f t="shared" si="2"/>
        <v>49</v>
      </c>
      <c r="M8181" s="37">
        <f t="shared" si="3"/>
        <v>7</v>
      </c>
      <c r="N8181" s="37">
        <f t="shared" si="4"/>
        <v>12</v>
      </c>
      <c r="O8181" s="37" t="str">
        <f t="array" ref="O8181">IFERROR(XLOOKUP(K8181,'Tipo de carga'!B:B,'Tipo de carga'!C:C))</f>
        <v>Diesel</v>
      </c>
    </row>
    <row r="8182">
      <c r="A8182" s="36">
        <v>1835.0</v>
      </c>
      <c r="B8182" s="37" t="str">
        <f t="array" ref="B8182">IFERROR(XLOOKUP(A8182,'Asignacion Dic'!A:A,'Asignacion Dic'!C:C))</f>
        <v>Sayer Sencillo</v>
      </c>
      <c r="C8182" s="37" t="str">
        <f t="array" ref="C8182">IFERROR(XLOOKUP(A8182,'Asignacion Dic'!A:A,'Asignacion Dic'!B:B))</f>
        <v>EC-04</v>
      </c>
      <c r="D8182" s="38">
        <v>45633.43877314815</v>
      </c>
      <c r="E8182" s="36" t="s">
        <v>512</v>
      </c>
      <c r="F8182" s="37" t="str">
        <f t="array" ref="F8182">IFERROR(XLOOKUP(E8182,Operadores!A:A,Operadores!B:B))</f>
        <v>GARCRU</v>
      </c>
      <c r="G8182" s="36" t="s">
        <v>19</v>
      </c>
      <c r="H8182" s="39">
        <v>20.303774</v>
      </c>
      <c r="I8182" s="40">
        <v>357.0</v>
      </c>
      <c r="J8182" s="41">
        <f t="shared" si="5"/>
        <v>7248.447318</v>
      </c>
      <c r="K8182" s="37" t="str">
        <f t="array" ref="K8182">IFERROR(XLOOKUP(G8182,'Tipo de carga'!A:A,'Tipo de carga'!B:B))</f>
        <v>Autoabasto</v>
      </c>
      <c r="L8182" s="37">
        <f t="shared" si="2"/>
        <v>49</v>
      </c>
      <c r="M8182" s="37">
        <f t="shared" si="3"/>
        <v>7</v>
      </c>
      <c r="N8182" s="37">
        <f t="shared" si="4"/>
        <v>12</v>
      </c>
      <c r="O8182" s="37" t="str">
        <f t="array" ref="O8182">IFERROR(XLOOKUP(K8182,'Tipo de carga'!B:B,'Tipo de carga'!C:C))</f>
        <v>Diesel</v>
      </c>
    </row>
    <row r="8183">
      <c r="A8183" s="36">
        <v>1975.0</v>
      </c>
      <c r="B8183" s="37" t="str">
        <f t="array" ref="B8183">IFERROR(XLOOKUP(A8183,'Asignacion Dic'!A:A,'Asignacion Dic'!C:C))</f>
        <v>Sayer Sencillo</v>
      </c>
      <c r="C8183" s="37" t="str">
        <f t="array" ref="C8183">IFERROR(XLOOKUP(A8183,'Asignacion Dic'!A:A,'Asignacion Dic'!B:B))</f>
        <v>EC-04</v>
      </c>
      <c r="D8183" s="38">
        <v>45633.27710648148</v>
      </c>
      <c r="E8183" s="36" t="s">
        <v>465</v>
      </c>
      <c r="F8183" s="37" t="str">
        <f t="array" ref="F8183">IFERROR(XLOOKUP(E8183,Operadores!A:A,Operadores!B:B))</f>
        <v>SANMAN</v>
      </c>
      <c r="G8183" s="36" t="s">
        <v>19</v>
      </c>
      <c r="H8183" s="39">
        <v>20.303774</v>
      </c>
      <c r="I8183" s="40">
        <v>538.0</v>
      </c>
      <c r="J8183" s="41">
        <f t="shared" si="5"/>
        <v>10923.43041</v>
      </c>
      <c r="K8183" s="37" t="str">
        <f t="array" ref="K8183">IFERROR(XLOOKUP(G8183,'Tipo de carga'!A:A,'Tipo de carga'!B:B))</f>
        <v>Autoabasto</v>
      </c>
      <c r="L8183" s="37">
        <f t="shared" si="2"/>
        <v>49</v>
      </c>
      <c r="M8183" s="37">
        <f t="shared" si="3"/>
        <v>7</v>
      </c>
      <c r="N8183" s="37">
        <f t="shared" si="4"/>
        <v>12</v>
      </c>
      <c r="O8183" s="37" t="str">
        <f t="array" ref="O8183">IFERROR(XLOOKUP(K8183,'Tipo de carga'!B:B,'Tipo de carga'!C:C))</f>
        <v>Diesel</v>
      </c>
    </row>
    <row r="8184">
      <c r="A8184" s="36">
        <v>2079.0</v>
      </c>
      <c r="B8184" s="37" t="str">
        <f t="array" ref="B8184">IFERROR(XLOOKUP(A8184,'Asignacion Dic'!A:A,'Asignacion Dic'!C:C))</f>
        <v>Protans</v>
      </c>
      <c r="C8184" s="37" t="str">
        <f t="array" ref="C8184">IFERROR(XLOOKUP(A8184,'Asignacion Dic'!A:A,'Asignacion Dic'!B:B))</f>
        <v>EC-03</v>
      </c>
      <c r="D8184" s="38">
        <v>45633.148888888885</v>
      </c>
      <c r="E8184" s="36" t="s">
        <v>249</v>
      </c>
      <c r="F8184" s="37" t="str">
        <f t="array" ref="F8184">IFERROR(XLOOKUP(E8184,Operadores!A:A,Operadores!B:B))</f>
        <v>LOPJOS03</v>
      </c>
      <c r="G8184" s="36" t="s">
        <v>19</v>
      </c>
      <c r="H8184" s="39">
        <v>20.303774</v>
      </c>
      <c r="I8184" s="40">
        <v>944.0</v>
      </c>
      <c r="J8184" s="41">
        <f t="shared" si="5"/>
        <v>19166.76266</v>
      </c>
      <c r="K8184" s="37" t="str">
        <f t="array" ref="K8184">IFERROR(XLOOKUP(G8184,'Tipo de carga'!A:A,'Tipo de carga'!B:B))</f>
        <v>Autoabasto</v>
      </c>
      <c r="L8184" s="37">
        <f t="shared" si="2"/>
        <v>49</v>
      </c>
      <c r="M8184" s="37">
        <f t="shared" si="3"/>
        <v>7</v>
      </c>
      <c r="N8184" s="37">
        <f t="shared" si="4"/>
        <v>12</v>
      </c>
      <c r="O8184" s="37" t="str">
        <f t="array" ref="O8184">IFERROR(XLOOKUP(K8184,'Tipo de carga'!B:B,'Tipo de carga'!C:C))</f>
        <v>Diesel</v>
      </c>
    </row>
    <row r="8185">
      <c r="A8185" s="36">
        <v>1806.0</v>
      </c>
      <c r="B8185" s="37" t="str">
        <f t="array" ref="B8185">IFERROR(XLOOKUP(A8185,'Asignacion Dic'!A:A,'Asignacion Dic'!C:C))</f>
        <v>Sayer Full</v>
      </c>
      <c r="C8185" s="37" t="str">
        <f t="array" ref="C8185">IFERROR(XLOOKUP(A8185,'Asignacion Dic'!A:A,'Asignacion Dic'!B:B))</f>
        <v>EC-04</v>
      </c>
      <c r="D8185" s="38">
        <v>45633.051574074074</v>
      </c>
      <c r="E8185" s="36" t="s">
        <v>40</v>
      </c>
      <c r="F8185" s="37" t="str">
        <f t="array" ref="F8185">IFERROR(XLOOKUP(E8185,Operadores!A:A,Operadores!B:B))</f>
        <v>DIAOMA</v>
      </c>
      <c r="G8185" s="36" t="s">
        <v>19</v>
      </c>
      <c r="H8185" s="39">
        <v>20.303774</v>
      </c>
      <c r="I8185" s="40">
        <v>798.0</v>
      </c>
      <c r="J8185" s="41">
        <f t="shared" si="5"/>
        <v>16202.41165</v>
      </c>
      <c r="K8185" s="37" t="str">
        <f t="array" ref="K8185">IFERROR(XLOOKUP(G8185,'Tipo de carga'!A:A,'Tipo de carga'!B:B))</f>
        <v>Autoabasto</v>
      </c>
      <c r="L8185" s="37">
        <f t="shared" si="2"/>
        <v>49</v>
      </c>
      <c r="M8185" s="37">
        <f t="shared" si="3"/>
        <v>7</v>
      </c>
      <c r="N8185" s="37">
        <f t="shared" si="4"/>
        <v>12</v>
      </c>
      <c r="O8185" s="37" t="str">
        <f t="array" ref="O8185">IFERROR(XLOOKUP(K8185,'Tipo de carga'!B:B,'Tipo de carga'!C:C))</f>
        <v>Diesel</v>
      </c>
    </row>
    <row r="8186">
      <c r="A8186" s="36">
        <v>1969.0</v>
      </c>
      <c r="B8186" s="37" t="str">
        <f t="array" ref="B8186">IFERROR(XLOOKUP(A8186,'Asignacion Dic'!A:A,'Asignacion Dic'!C:C))</f>
        <v>Sayer Vuelteros</v>
      </c>
      <c r="C8186" s="37" t="str">
        <f t="array" ref="C8186">IFERROR(XLOOKUP(A8186,'Asignacion Dic'!A:A,'Asignacion Dic'!B:B))</f>
        <v>EC-04</v>
      </c>
      <c r="D8186" s="38">
        <v>45633.014699074076</v>
      </c>
      <c r="E8186" s="36" t="s">
        <v>250</v>
      </c>
      <c r="F8186" s="37" t="str">
        <f t="array" ref="F8186">IFERROR(XLOOKUP(E8186,Operadores!A:A,Operadores!B:B))</f>
        <v>FIGMAR</v>
      </c>
      <c r="G8186" s="36" t="s">
        <v>19</v>
      </c>
      <c r="H8186" s="39">
        <v>20.303774</v>
      </c>
      <c r="I8186" s="40">
        <v>882.0</v>
      </c>
      <c r="J8186" s="41">
        <f t="shared" si="5"/>
        <v>17907.92867</v>
      </c>
      <c r="K8186" s="37" t="str">
        <f t="array" ref="K8186">IFERROR(XLOOKUP(G8186,'Tipo de carga'!A:A,'Tipo de carga'!B:B))</f>
        <v>Autoabasto</v>
      </c>
      <c r="L8186" s="37">
        <f t="shared" si="2"/>
        <v>49</v>
      </c>
      <c r="M8186" s="37">
        <f t="shared" si="3"/>
        <v>7</v>
      </c>
      <c r="N8186" s="37">
        <f t="shared" si="4"/>
        <v>12</v>
      </c>
      <c r="O8186" s="37" t="str">
        <f t="array" ref="O8186">IFERROR(XLOOKUP(K8186,'Tipo de carga'!B:B,'Tipo de carga'!C:C))</f>
        <v>Diesel</v>
      </c>
    </row>
    <row r="8187">
      <c r="A8187" s="36">
        <v>1829.0</v>
      </c>
      <c r="B8187" s="37" t="str">
        <f t="array" ref="B8187">IFERROR(XLOOKUP(A8187,'Asignacion Dic'!A:A,'Asignacion Dic'!C:C))</f>
        <v>Circuitos</v>
      </c>
      <c r="C8187" s="37" t="str">
        <f t="array" ref="C8187">IFERROR(XLOOKUP(A8187,'Asignacion Dic'!A:A,'Asignacion Dic'!B:B))</f>
        <v>EC-03</v>
      </c>
      <c r="D8187" s="38">
        <v>45633.994166666664</v>
      </c>
      <c r="E8187" s="36" t="s">
        <v>245</v>
      </c>
      <c r="F8187" s="37" t="str">
        <f t="array" ref="F8187">IFERROR(XLOOKUP(E8187,Operadores!A:A,Operadores!B:B))</f>
        <v>HERAL04</v>
      </c>
      <c r="G8187" s="36" t="s">
        <v>75</v>
      </c>
      <c r="H8187" s="39">
        <v>20.75205</v>
      </c>
      <c r="I8187" s="40">
        <v>750.0</v>
      </c>
      <c r="J8187" s="41">
        <f t="shared" si="5"/>
        <v>15564.0375</v>
      </c>
      <c r="K8187" s="37" t="str">
        <f t="array" ref="K8187">IFERROR(XLOOKUP(G8187,'Tipo de carga'!A:A,'Tipo de carga'!B:B))</f>
        <v>Autoabasto</v>
      </c>
      <c r="L8187" s="37">
        <f t="shared" si="2"/>
        <v>49</v>
      </c>
      <c r="M8187" s="37">
        <f t="shared" si="3"/>
        <v>7</v>
      </c>
      <c r="N8187" s="37">
        <f t="shared" si="4"/>
        <v>12</v>
      </c>
      <c r="O8187" s="37" t="str">
        <f t="array" ref="O8187">IFERROR(XLOOKUP(K8187,'Tipo de carga'!B:B,'Tipo de carga'!C:C))</f>
        <v>Diesel</v>
      </c>
    </row>
    <row r="8188">
      <c r="A8188" s="36">
        <v>1931.0</v>
      </c>
      <c r="B8188" s="37" t="str">
        <f t="array" ref="B8188">IFERROR(XLOOKUP(A8188,'Asignacion Dic'!A:A,'Asignacion Dic'!C:C))</f>
        <v>Circuitos</v>
      </c>
      <c r="C8188" s="37" t="str">
        <f t="array" ref="C8188">IFERROR(XLOOKUP(A8188,'Asignacion Dic'!A:A,'Asignacion Dic'!B:B))</f>
        <v>EC-03</v>
      </c>
      <c r="D8188" s="38">
        <v>45633.16378472222</v>
      </c>
      <c r="E8188" s="36" t="s">
        <v>26</v>
      </c>
      <c r="F8188" s="37" t="str">
        <f t="array" ref="F8188">IFERROR(XLOOKUP(E8188,Operadores!A:A,Operadores!B:B))</f>
        <v>ARBJO</v>
      </c>
      <c r="G8188" s="36" t="s">
        <v>75</v>
      </c>
      <c r="H8188" s="39">
        <v>20.75205</v>
      </c>
      <c r="I8188" s="40">
        <v>570.0</v>
      </c>
      <c r="J8188" s="41">
        <f t="shared" si="5"/>
        <v>11828.6685</v>
      </c>
      <c r="K8188" s="37" t="str">
        <f t="array" ref="K8188">IFERROR(XLOOKUP(G8188,'Tipo de carga'!A:A,'Tipo de carga'!B:B))</f>
        <v>Autoabasto</v>
      </c>
      <c r="L8188" s="37">
        <f t="shared" si="2"/>
        <v>49</v>
      </c>
      <c r="M8188" s="37">
        <f t="shared" si="3"/>
        <v>7</v>
      </c>
      <c r="N8188" s="37">
        <f t="shared" si="4"/>
        <v>12</v>
      </c>
      <c r="O8188" s="37" t="str">
        <f t="array" ref="O8188">IFERROR(XLOOKUP(K8188,'Tipo de carga'!B:B,'Tipo de carga'!C:C))</f>
        <v>Diesel</v>
      </c>
    </row>
    <row r="8189">
      <c r="A8189" s="36">
        <v>1933.0</v>
      </c>
      <c r="B8189" s="37" t="str">
        <f t="array" ref="B8189">IFERROR(XLOOKUP(A8189,'Asignacion Dic'!A:A,'Asignacion Dic'!C:C))</f>
        <v>Circuitos</v>
      </c>
      <c r="C8189" s="37" t="str">
        <f t="array" ref="C8189">IFERROR(XLOOKUP(A8189,'Asignacion Dic'!A:A,'Asignacion Dic'!B:B))</f>
        <v>EC-03</v>
      </c>
      <c r="D8189" s="38">
        <v>45633.08987268519</v>
      </c>
      <c r="E8189" s="36" t="s">
        <v>213</v>
      </c>
      <c r="F8189" s="37" t="str">
        <f t="array" ref="F8189">IFERROR(XLOOKUP(E8189,Operadores!A:A,Operadores!B:B))</f>
        <v>OLIMAR01</v>
      </c>
      <c r="G8189" s="36" t="s">
        <v>75</v>
      </c>
      <c r="H8189" s="39">
        <v>20.75205</v>
      </c>
      <c r="I8189" s="40">
        <v>393.0</v>
      </c>
      <c r="J8189" s="41">
        <f t="shared" si="5"/>
        <v>8155.55565</v>
      </c>
      <c r="K8189" s="37" t="str">
        <f t="array" ref="K8189">IFERROR(XLOOKUP(G8189,'Tipo de carga'!A:A,'Tipo de carga'!B:B))</f>
        <v>Autoabasto</v>
      </c>
      <c r="L8189" s="37">
        <f t="shared" si="2"/>
        <v>49</v>
      </c>
      <c r="M8189" s="37">
        <f t="shared" si="3"/>
        <v>7</v>
      </c>
      <c r="N8189" s="37">
        <f t="shared" si="4"/>
        <v>12</v>
      </c>
      <c r="O8189" s="37" t="str">
        <f t="array" ref="O8189">IFERROR(XLOOKUP(K8189,'Tipo de carga'!B:B,'Tipo de carga'!C:C))</f>
        <v>Diesel</v>
      </c>
    </row>
    <row r="8190">
      <c r="A8190" s="36">
        <v>1934.0</v>
      </c>
      <c r="B8190" s="37" t="str">
        <f t="array" ref="B8190">IFERROR(XLOOKUP(A8190,'Asignacion Dic'!A:A,'Asignacion Dic'!C:C))</f>
        <v>Circuitos</v>
      </c>
      <c r="C8190" s="37" t="str">
        <f t="array" ref="C8190">IFERROR(XLOOKUP(A8190,'Asignacion Dic'!A:A,'Asignacion Dic'!B:B))</f>
        <v>EC-03</v>
      </c>
      <c r="D8190" s="38">
        <v>45633.80302083334</v>
      </c>
      <c r="E8190" s="36" t="s">
        <v>272</v>
      </c>
      <c r="F8190" s="37" t="str">
        <f t="array" ref="F8190">IFERROR(XLOOKUP(E8190,Operadores!A:A,Operadores!B:B))</f>
        <v>AVIEN</v>
      </c>
      <c r="G8190" s="36" t="s">
        <v>274</v>
      </c>
      <c r="H8190" s="39">
        <v>18.94</v>
      </c>
      <c r="I8190" s="40">
        <v>270.0</v>
      </c>
      <c r="J8190" s="41">
        <f t="shared" si="5"/>
        <v>5113.8</v>
      </c>
      <c r="K8190" s="37" t="str">
        <f t="array" ref="K8190">IFERROR(XLOOKUP(G8190,'Tipo de carga'!A:A,'Tipo de carga'!B:B))</f>
        <v>Autoabasto</v>
      </c>
      <c r="L8190" s="37">
        <f t="shared" si="2"/>
        <v>49</v>
      </c>
      <c r="M8190" s="37">
        <f t="shared" si="3"/>
        <v>7</v>
      </c>
      <c r="N8190" s="37">
        <f t="shared" si="4"/>
        <v>12</v>
      </c>
      <c r="O8190" s="37" t="str">
        <f t="array" ref="O8190">IFERROR(XLOOKUP(K8190,'Tipo de carga'!B:B,'Tipo de carga'!C:C))</f>
        <v>Diesel</v>
      </c>
    </row>
    <row r="8191">
      <c r="A8191" s="36">
        <v>1874.0</v>
      </c>
      <c r="B8191" s="37" t="str">
        <f t="array" ref="B8191">IFERROR(XLOOKUP(A8191,'Asignacion Dic'!A:A,'Asignacion Dic'!C:C))</f>
        <v>Circuitos</v>
      </c>
      <c r="C8191" s="37" t="str">
        <f t="array" ref="C8191">IFERROR(XLOOKUP(A8191,'Asignacion Dic'!A:A,'Asignacion Dic'!B:B))</f>
        <v>EC-03</v>
      </c>
      <c r="D8191" s="38">
        <v>45633.6394212963</v>
      </c>
      <c r="E8191" s="36" t="s">
        <v>588</v>
      </c>
      <c r="F8191" s="37" t="str">
        <f t="array" ref="F8191">IFERROR(XLOOKUP(E8191,Operadores!A:A,Operadores!B:B))</f>
        <v>CONMAU</v>
      </c>
      <c r="G8191" s="36" t="s">
        <v>274</v>
      </c>
      <c r="H8191" s="39">
        <v>18.94</v>
      </c>
      <c r="I8191" s="40">
        <v>280.0</v>
      </c>
      <c r="J8191" s="41">
        <f t="shared" si="5"/>
        <v>5303.2</v>
      </c>
      <c r="K8191" s="37" t="str">
        <f t="array" ref="K8191">IFERROR(XLOOKUP(G8191,'Tipo de carga'!A:A,'Tipo de carga'!B:B))</f>
        <v>Autoabasto</v>
      </c>
      <c r="L8191" s="37">
        <f t="shared" si="2"/>
        <v>49</v>
      </c>
      <c r="M8191" s="37">
        <f t="shared" si="3"/>
        <v>7</v>
      </c>
      <c r="N8191" s="37">
        <f t="shared" si="4"/>
        <v>12</v>
      </c>
      <c r="O8191" s="37" t="str">
        <f t="array" ref="O8191">IFERROR(XLOOKUP(K8191,'Tipo de carga'!B:B,'Tipo de carga'!C:C))</f>
        <v>Diesel</v>
      </c>
    </row>
    <row r="8192">
      <c r="A8192" s="36" t="s">
        <v>611</v>
      </c>
      <c r="B8192" s="37" t="str">
        <f t="array" ref="B8192">IFERROR(XLOOKUP(A8192,'Asignacion Dic'!A:A,'Asignacion Dic'!C:C))</f>
        <v/>
      </c>
      <c r="C8192" s="37" t="str">
        <f t="array" ref="C8192">IFERROR(XLOOKUP(A8192,'Asignacion Dic'!A:A,'Asignacion Dic'!B:B))</f>
        <v/>
      </c>
      <c r="D8192" s="38">
        <v>45633.91416666667</v>
      </c>
      <c r="E8192" s="36" t="s">
        <v>69</v>
      </c>
      <c r="F8192" s="37" t="str">
        <f t="array" ref="F8192">IFERROR(XLOOKUP(E8192,Operadores!A:A,Operadores!B:B))</f>
        <v>MTTO</v>
      </c>
      <c r="G8192" s="36" t="s">
        <v>609</v>
      </c>
      <c r="H8192" s="39">
        <v>19.93308</v>
      </c>
      <c r="I8192" s="40">
        <v>110.0</v>
      </c>
      <c r="J8192" s="41">
        <f t="shared" si="5"/>
        <v>2192.6388</v>
      </c>
      <c r="K8192" s="37" t="str">
        <f t="array" ref="K8192">IFERROR(XLOOKUP(G8192,'Tipo de carga'!A:A,'Tipo de carga'!B:B))</f>
        <v>Autoabasto</v>
      </c>
      <c r="L8192" s="37">
        <f t="shared" si="2"/>
        <v>49</v>
      </c>
      <c r="M8192" s="37">
        <f t="shared" si="3"/>
        <v>7</v>
      </c>
      <c r="N8192" s="37">
        <f t="shared" si="4"/>
        <v>12</v>
      </c>
      <c r="O8192" s="37" t="str">
        <f t="array" ref="O8192">IFERROR(XLOOKUP(K8192,'Tipo de carga'!B:B,'Tipo de carga'!C:C))</f>
        <v>Diesel</v>
      </c>
    </row>
    <row r="8193">
      <c r="A8193" s="36" t="s">
        <v>611</v>
      </c>
      <c r="B8193" s="37" t="str">
        <f t="array" ref="B8193">IFERROR(XLOOKUP(A8193,'Asignacion Dic'!A:A,'Asignacion Dic'!C:C))</f>
        <v/>
      </c>
      <c r="C8193" s="37" t="str">
        <f t="array" ref="C8193">IFERROR(XLOOKUP(A8193,'Asignacion Dic'!A:A,'Asignacion Dic'!B:B))</f>
        <v/>
      </c>
      <c r="D8193" s="38">
        <v>45633.542546296296</v>
      </c>
      <c r="E8193" s="36" t="s">
        <v>69</v>
      </c>
      <c r="F8193" s="37" t="str">
        <f t="array" ref="F8193">IFERROR(XLOOKUP(E8193,Operadores!A:A,Operadores!B:B))</f>
        <v>MTTO</v>
      </c>
      <c r="G8193" s="36" t="s">
        <v>609</v>
      </c>
      <c r="H8193" s="39">
        <v>19.93308</v>
      </c>
      <c r="I8193" s="40">
        <v>0.0</v>
      </c>
      <c r="J8193" s="41">
        <f t="shared" si="5"/>
        <v>0</v>
      </c>
      <c r="K8193" s="37" t="str">
        <f t="array" ref="K8193">IFERROR(XLOOKUP(G8193,'Tipo de carga'!A:A,'Tipo de carga'!B:B))</f>
        <v>Autoabasto</v>
      </c>
      <c r="L8193" s="37">
        <f t="shared" si="2"/>
        <v>49</v>
      </c>
      <c r="M8193" s="37">
        <f t="shared" si="3"/>
        <v>7</v>
      </c>
      <c r="N8193" s="37">
        <f t="shared" si="4"/>
        <v>12</v>
      </c>
      <c r="O8193" s="37" t="str">
        <f t="array" ref="O8193">IFERROR(XLOOKUP(K8193,'Tipo de carga'!B:B,'Tipo de carga'!C:C))</f>
        <v>Diesel</v>
      </c>
    </row>
    <row r="8194">
      <c r="A8194" s="36" t="s">
        <v>611</v>
      </c>
      <c r="B8194" s="37" t="str">
        <f t="array" ref="B8194">IFERROR(XLOOKUP(A8194,'Asignacion Dic'!A:A,'Asignacion Dic'!C:C))</f>
        <v/>
      </c>
      <c r="C8194" s="37" t="str">
        <f t="array" ref="C8194">IFERROR(XLOOKUP(A8194,'Asignacion Dic'!A:A,'Asignacion Dic'!B:B))</f>
        <v/>
      </c>
      <c r="D8194" s="38">
        <v>45633.512708333335</v>
      </c>
      <c r="E8194" s="36" t="s">
        <v>69</v>
      </c>
      <c r="F8194" s="37" t="str">
        <f t="array" ref="F8194">IFERROR(XLOOKUP(E8194,Operadores!A:A,Operadores!B:B))</f>
        <v>MTTO</v>
      </c>
      <c r="G8194" s="36" t="s">
        <v>609</v>
      </c>
      <c r="H8194" s="39">
        <v>19.93308</v>
      </c>
      <c r="I8194" s="40">
        <v>119.0</v>
      </c>
      <c r="J8194" s="41">
        <f t="shared" si="5"/>
        <v>2372.03652</v>
      </c>
      <c r="K8194" s="37" t="str">
        <f t="array" ref="K8194">IFERROR(XLOOKUP(G8194,'Tipo de carga'!A:A,'Tipo de carga'!B:B))</f>
        <v>Autoabasto</v>
      </c>
      <c r="L8194" s="37">
        <f t="shared" si="2"/>
        <v>49</v>
      </c>
      <c r="M8194" s="37">
        <f t="shared" si="3"/>
        <v>7</v>
      </c>
      <c r="N8194" s="37">
        <f t="shared" si="4"/>
        <v>12</v>
      </c>
      <c r="O8194" s="37" t="str">
        <f t="array" ref="O8194">IFERROR(XLOOKUP(K8194,'Tipo de carga'!B:B,'Tipo de carga'!C:C))</f>
        <v>Diesel</v>
      </c>
    </row>
    <row r="8195">
      <c r="A8195" s="36">
        <v>1848.0</v>
      </c>
      <c r="B8195" s="37" t="str">
        <f t="array" ref="B8195">IFERROR(XLOOKUP(A8195,'Asignacion Dic'!A:A,'Asignacion Dic'!C:C))</f>
        <v>Sayer Sencillo</v>
      </c>
      <c r="C8195" s="37" t="str">
        <f t="array" ref="C8195">IFERROR(XLOOKUP(A8195,'Asignacion Dic'!A:A,'Asignacion Dic'!B:B))</f>
        <v>EC-04</v>
      </c>
      <c r="D8195" s="38">
        <v>45633.88725694444</v>
      </c>
      <c r="E8195" s="36" t="s">
        <v>257</v>
      </c>
      <c r="F8195" s="37" t="str">
        <f t="array" ref="F8195">IFERROR(XLOOKUP(E8195,Operadores!A:A,Operadores!B:B))</f>
        <v>ROSMA</v>
      </c>
      <c r="G8195" s="36" t="s">
        <v>42</v>
      </c>
      <c r="H8195" s="39">
        <v>20.13998</v>
      </c>
      <c r="I8195" s="40">
        <v>520.0</v>
      </c>
      <c r="J8195" s="41">
        <f t="shared" si="5"/>
        <v>10472.7896</v>
      </c>
      <c r="K8195" s="37" t="str">
        <f t="array" ref="K8195">IFERROR(XLOOKUP(G8195,'Tipo de carga'!A:A,'Tipo de carga'!B:B))</f>
        <v>Autoabasto</v>
      </c>
      <c r="L8195" s="37">
        <f t="shared" si="2"/>
        <v>49</v>
      </c>
      <c r="M8195" s="37">
        <f t="shared" si="3"/>
        <v>7</v>
      </c>
      <c r="N8195" s="37">
        <f t="shared" si="4"/>
        <v>12</v>
      </c>
      <c r="O8195" s="37" t="str">
        <f t="array" ref="O8195">IFERROR(XLOOKUP(K8195,'Tipo de carga'!B:B,'Tipo de carga'!C:C))</f>
        <v>Diesel</v>
      </c>
    </row>
    <row r="8196">
      <c r="A8196" s="36">
        <v>1827.0</v>
      </c>
      <c r="B8196" s="37" t="str">
        <f t="array" ref="B8196">IFERROR(XLOOKUP(A8196,'Asignacion Dic'!A:A,'Asignacion Dic'!C:C))</f>
        <v>Full Liver</v>
      </c>
      <c r="C8196" s="37" t="str">
        <f t="array" ref="C8196">IFERROR(XLOOKUP(A8196,'Asignacion Dic'!A:A,'Asignacion Dic'!B:B))</f>
        <v>EC-01</v>
      </c>
      <c r="D8196" s="38">
        <v>45633.87315972222</v>
      </c>
      <c r="E8196" s="36" t="s">
        <v>374</v>
      </c>
      <c r="F8196" s="37" t="str">
        <f t="array" ref="F8196">IFERROR(XLOOKUP(E8196,Operadores!A:A,Operadores!B:B))</f>
        <v>ANGMA</v>
      </c>
      <c r="G8196" s="36" t="s">
        <v>42</v>
      </c>
      <c r="H8196" s="39">
        <v>20.13998</v>
      </c>
      <c r="I8196" s="40">
        <v>711.0</v>
      </c>
      <c r="J8196" s="41">
        <f t="shared" si="5"/>
        <v>14319.52578</v>
      </c>
      <c r="K8196" s="37" t="str">
        <f t="array" ref="K8196">IFERROR(XLOOKUP(G8196,'Tipo de carga'!A:A,'Tipo de carga'!B:B))</f>
        <v>Autoabasto</v>
      </c>
      <c r="L8196" s="37">
        <f t="shared" si="2"/>
        <v>49</v>
      </c>
      <c r="M8196" s="37">
        <f t="shared" si="3"/>
        <v>7</v>
      </c>
      <c r="N8196" s="37">
        <f t="shared" si="4"/>
        <v>12</v>
      </c>
      <c r="O8196" s="37" t="str">
        <f t="array" ref="O8196">IFERROR(XLOOKUP(K8196,'Tipo de carga'!B:B,'Tipo de carga'!C:C))</f>
        <v>Diesel</v>
      </c>
    </row>
    <row r="8197">
      <c r="A8197" s="36">
        <v>1901.0</v>
      </c>
      <c r="B8197" s="37" t="str">
        <f t="array" ref="B8197">IFERROR(XLOOKUP(A8197,'Asignacion Dic'!A:A,'Asignacion Dic'!C:C))</f>
        <v>Pipas</v>
      </c>
      <c r="C8197" s="37" t="str">
        <f t="array" ref="C8197">IFERROR(XLOOKUP(A8197,'Asignacion Dic'!A:A,'Asignacion Dic'!B:B))</f>
        <v>EC-02</v>
      </c>
      <c r="D8197" s="38">
        <v>45633.84537037037</v>
      </c>
      <c r="E8197" s="36" t="s">
        <v>411</v>
      </c>
      <c r="F8197" s="37" t="str">
        <f t="array" ref="F8197">IFERROR(XLOOKUP(E8197,Operadores!A:A,Operadores!B:B))</f>
        <v>APODA</v>
      </c>
      <c r="G8197" s="36" t="s">
        <v>42</v>
      </c>
      <c r="H8197" s="39">
        <v>20.13998</v>
      </c>
      <c r="I8197" s="40">
        <v>400.0</v>
      </c>
      <c r="J8197" s="41">
        <f t="shared" si="5"/>
        <v>8055.992</v>
      </c>
      <c r="K8197" s="37" t="str">
        <f t="array" ref="K8197">IFERROR(XLOOKUP(G8197,'Tipo de carga'!A:A,'Tipo de carga'!B:B))</f>
        <v>Autoabasto</v>
      </c>
      <c r="L8197" s="37">
        <f t="shared" si="2"/>
        <v>49</v>
      </c>
      <c r="M8197" s="37">
        <f t="shared" si="3"/>
        <v>7</v>
      </c>
      <c r="N8197" s="37">
        <f t="shared" si="4"/>
        <v>12</v>
      </c>
      <c r="O8197" s="37" t="str">
        <f t="array" ref="O8197">IFERROR(XLOOKUP(K8197,'Tipo de carga'!B:B,'Tipo de carga'!C:C))</f>
        <v>Diesel</v>
      </c>
    </row>
    <row r="8198">
      <c r="A8198" s="36">
        <v>1729.0</v>
      </c>
      <c r="B8198" s="37" t="str">
        <f t="array" ref="B8198">IFERROR(XLOOKUP(A8198,'Asignacion Dic'!A:A,'Asignacion Dic'!C:C))</f>
        <v>Wm Full</v>
      </c>
      <c r="C8198" s="37" t="str">
        <f t="array" ref="C8198">IFERROR(XLOOKUP(A8198,'Asignacion Dic'!A:A,'Asignacion Dic'!B:B))</f>
        <v>EC-08</v>
      </c>
      <c r="D8198" s="38">
        <v>45633.76291666667</v>
      </c>
      <c r="E8198" s="36" t="s">
        <v>284</v>
      </c>
      <c r="F8198" s="37" t="str">
        <f t="array" ref="F8198">IFERROR(XLOOKUP(E8198,Operadores!A:A,Operadores!B:B))</f>
        <v>CAMJU01</v>
      </c>
      <c r="G8198" s="36" t="s">
        <v>42</v>
      </c>
      <c r="H8198" s="39">
        <v>20.13998</v>
      </c>
      <c r="I8198" s="40">
        <v>320.0</v>
      </c>
      <c r="J8198" s="41">
        <f t="shared" si="5"/>
        <v>6444.7936</v>
      </c>
      <c r="K8198" s="37" t="str">
        <f t="array" ref="K8198">IFERROR(XLOOKUP(G8198,'Tipo de carga'!A:A,'Tipo de carga'!B:B))</f>
        <v>Autoabasto</v>
      </c>
      <c r="L8198" s="37">
        <f t="shared" si="2"/>
        <v>49</v>
      </c>
      <c r="M8198" s="37">
        <f t="shared" si="3"/>
        <v>7</v>
      </c>
      <c r="N8198" s="37">
        <f t="shared" si="4"/>
        <v>12</v>
      </c>
      <c r="O8198" s="37" t="str">
        <f t="array" ref="O8198">IFERROR(XLOOKUP(K8198,'Tipo de carga'!B:B,'Tipo de carga'!C:C))</f>
        <v>Diesel</v>
      </c>
    </row>
    <row r="8199">
      <c r="A8199" s="36">
        <v>1736.0</v>
      </c>
      <c r="B8199" s="37" t="str">
        <f t="array" ref="B8199">IFERROR(XLOOKUP(A8199,'Asignacion Dic'!A:A,'Asignacion Dic'!C:C))</f>
        <v>Wm Full</v>
      </c>
      <c r="C8199" s="37" t="str">
        <f t="array" ref="C8199">IFERROR(XLOOKUP(A8199,'Asignacion Dic'!A:A,'Asignacion Dic'!B:B))</f>
        <v>EC-08</v>
      </c>
      <c r="D8199" s="38">
        <v>45633.754282407404</v>
      </c>
      <c r="E8199" s="36" t="s">
        <v>471</v>
      </c>
      <c r="F8199" s="37" t="str">
        <f t="array" ref="F8199">IFERROR(XLOOKUP(E8199,Operadores!A:A,Operadores!B:B))</f>
        <v>RICFRA</v>
      </c>
      <c r="G8199" s="36" t="s">
        <v>42</v>
      </c>
      <c r="H8199" s="39">
        <v>20.13998</v>
      </c>
      <c r="I8199" s="40">
        <v>239.0</v>
      </c>
      <c r="J8199" s="41">
        <f t="shared" si="5"/>
        <v>4813.45522</v>
      </c>
      <c r="K8199" s="37" t="str">
        <f t="array" ref="K8199">IFERROR(XLOOKUP(G8199,'Tipo de carga'!A:A,'Tipo de carga'!B:B))</f>
        <v>Autoabasto</v>
      </c>
      <c r="L8199" s="37">
        <f t="shared" si="2"/>
        <v>49</v>
      </c>
      <c r="M8199" s="37">
        <f t="shared" si="3"/>
        <v>7</v>
      </c>
      <c r="N8199" s="37">
        <f t="shared" si="4"/>
        <v>12</v>
      </c>
      <c r="O8199" s="37" t="str">
        <f t="array" ref="O8199">IFERROR(XLOOKUP(K8199,'Tipo de carga'!B:B,'Tipo de carga'!C:C))</f>
        <v>Diesel</v>
      </c>
    </row>
    <row r="8200">
      <c r="A8200" s="36">
        <v>1816.0</v>
      </c>
      <c r="B8200" s="37" t="str">
        <f t="array" ref="B8200">IFERROR(XLOOKUP(A8200,'Asignacion Dic'!A:A,'Asignacion Dic'!C:C))</f>
        <v>Wm Full</v>
      </c>
      <c r="C8200" s="37" t="str">
        <f t="array" ref="C8200">IFERROR(XLOOKUP(A8200,'Asignacion Dic'!A:A,'Asignacion Dic'!B:B))</f>
        <v>EC-08</v>
      </c>
      <c r="D8200" s="38">
        <v>45633.75126157407</v>
      </c>
      <c r="E8200" s="36" t="s">
        <v>288</v>
      </c>
      <c r="F8200" s="37" t="str">
        <f t="array" ref="F8200">IFERROR(XLOOKUP(E8200,Operadores!A:A,Operadores!B:B))</f>
        <v>RODMIG</v>
      </c>
      <c r="G8200" s="36" t="s">
        <v>42</v>
      </c>
      <c r="H8200" s="39">
        <v>20.13998</v>
      </c>
      <c r="I8200" s="40">
        <v>544.0</v>
      </c>
      <c r="J8200" s="41">
        <f t="shared" si="5"/>
        <v>10956.14912</v>
      </c>
      <c r="K8200" s="37" t="str">
        <f t="array" ref="K8200">IFERROR(XLOOKUP(G8200,'Tipo de carga'!A:A,'Tipo de carga'!B:B))</f>
        <v>Autoabasto</v>
      </c>
      <c r="L8200" s="37">
        <f t="shared" si="2"/>
        <v>49</v>
      </c>
      <c r="M8200" s="37">
        <f t="shared" si="3"/>
        <v>7</v>
      </c>
      <c r="N8200" s="37">
        <f t="shared" si="4"/>
        <v>12</v>
      </c>
      <c r="O8200" s="37" t="str">
        <f t="array" ref="O8200">IFERROR(XLOOKUP(K8200,'Tipo de carga'!B:B,'Tipo de carga'!C:C))</f>
        <v>Diesel</v>
      </c>
    </row>
    <row r="8201">
      <c r="A8201" s="36">
        <v>1758.0</v>
      </c>
      <c r="B8201" s="37" t="str">
        <f t="array" ref="B8201">IFERROR(XLOOKUP(A8201,'Asignacion Dic'!A:A,'Asignacion Dic'!C:C))</f>
        <v>Wm Full</v>
      </c>
      <c r="C8201" s="37" t="str">
        <f t="array" ref="C8201">IFERROR(XLOOKUP(A8201,'Asignacion Dic'!A:A,'Asignacion Dic'!B:B))</f>
        <v>EC-08</v>
      </c>
      <c r="D8201" s="38">
        <v>45633.652650462966</v>
      </c>
      <c r="E8201" s="36" t="s">
        <v>296</v>
      </c>
      <c r="F8201" s="37" t="str">
        <f t="array" ref="F8201">IFERROR(XLOOKUP(E8201,Operadores!A:A,Operadores!B:B))</f>
        <v>PINGUA</v>
      </c>
      <c r="G8201" s="36" t="s">
        <v>42</v>
      </c>
      <c r="H8201" s="39">
        <v>20.13998</v>
      </c>
      <c r="I8201" s="40">
        <v>445.0</v>
      </c>
      <c r="J8201" s="41">
        <f t="shared" si="5"/>
        <v>8962.2911</v>
      </c>
      <c r="K8201" s="37" t="str">
        <f t="array" ref="K8201">IFERROR(XLOOKUP(G8201,'Tipo de carga'!A:A,'Tipo de carga'!B:B))</f>
        <v>Autoabasto</v>
      </c>
      <c r="L8201" s="37">
        <f t="shared" si="2"/>
        <v>49</v>
      </c>
      <c r="M8201" s="37">
        <f t="shared" si="3"/>
        <v>7</v>
      </c>
      <c r="N8201" s="37">
        <f t="shared" si="4"/>
        <v>12</v>
      </c>
      <c r="O8201" s="37" t="str">
        <f t="array" ref="O8201">IFERROR(XLOOKUP(K8201,'Tipo de carga'!B:B,'Tipo de carga'!C:C))</f>
        <v>Diesel</v>
      </c>
    </row>
    <row r="8202">
      <c r="A8202" s="36">
        <v>2013.0</v>
      </c>
      <c r="B8202" s="37" t="str">
        <f t="array" ref="B8202">IFERROR(XLOOKUP(A8202,'Asignacion Dic'!A:A,'Asignacion Dic'!C:C))</f>
        <v>MeLi Dedicado Merida</v>
      </c>
      <c r="C8202" s="37" t="str">
        <f t="array" ref="C8202">IFERROR(XLOOKUP(A8202,'Asignacion Dic'!A:A,'Asignacion Dic'!B:B))</f>
        <v>EC-05</v>
      </c>
      <c r="D8202" s="38">
        <v>45633.56386574074</v>
      </c>
      <c r="E8202" s="36" t="s">
        <v>556</v>
      </c>
      <c r="F8202" s="37" t="str">
        <f t="array" ref="F8202">IFERROR(XLOOKUP(E8202,Operadores!A:A,Operadores!B:B))</f>
        <v>MONJON</v>
      </c>
      <c r="G8202" s="36" t="s">
        <v>42</v>
      </c>
      <c r="H8202" s="39">
        <v>20.13998</v>
      </c>
      <c r="I8202" s="40">
        <v>426.0</v>
      </c>
      <c r="J8202" s="41">
        <f t="shared" si="5"/>
        <v>8579.63148</v>
      </c>
      <c r="K8202" s="37" t="str">
        <f t="array" ref="K8202">IFERROR(XLOOKUP(G8202,'Tipo de carga'!A:A,'Tipo de carga'!B:B))</f>
        <v>Autoabasto</v>
      </c>
      <c r="L8202" s="37">
        <f t="shared" si="2"/>
        <v>49</v>
      </c>
      <c r="M8202" s="37">
        <f t="shared" si="3"/>
        <v>7</v>
      </c>
      <c r="N8202" s="37">
        <f t="shared" si="4"/>
        <v>12</v>
      </c>
      <c r="O8202" s="37" t="str">
        <f t="array" ref="O8202">IFERROR(XLOOKUP(K8202,'Tipo de carga'!B:B,'Tipo de carga'!C:C))</f>
        <v>Diesel</v>
      </c>
    </row>
    <row r="8203">
      <c r="A8203" s="36">
        <v>2010.0</v>
      </c>
      <c r="B8203" s="37" t="str">
        <f t="array" ref="B8203">IFERROR(XLOOKUP(A8203,'Asignacion Dic'!A:A,'Asignacion Dic'!C:C))</f>
        <v>MeLi asignado SD</v>
      </c>
      <c r="C8203" s="37" t="str">
        <f t="array" ref="C8203">IFERROR(XLOOKUP(A8203,'Asignacion Dic'!A:A,'Asignacion Dic'!B:B))</f>
        <v>EC-05</v>
      </c>
      <c r="D8203" s="38">
        <v>45633.53796296296</v>
      </c>
      <c r="E8203" s="36" t="s">
        <v>194</v>
      </c>
      <c r="F8203" s="37" t="str">
        <f t="array" ref="F8203">IFERROR(XLOOKUP(E8203,Operadores!A:A,Operadores!B:B))</f>
        <v>CHAJE</v>
      </c>
      <c r="G8203" s="36" t="s">
        <v>42</v>
      </c>
      <c r="H8203" s="39">
        <v>20.13998</v>
      </c>
      <c r="I8203" s="40">
        <v>271.0</v>
      </c>
      <c r="J8203" s="41">
        <f t="shared" si="5"/>
        <v>5457.93458</v>
      </c>
      <c r="K8203" s="37" t="str">
        <f t="array" ref="K8203">IFERROR(XLOOKUP(G8203,'Tipo de carga'!A:A,'Tipo de carga'!B:B))</f>
        <v>Autoabasto</v>
      </c>
      <c r="L8203" s="37">
        <f t="shared" si="2"/>
        <v>49</v>
      </c>
      <c r="M8203" s="37">
        <f t="shared" si="3"/>
        <v>7</v>
      </c>
      <c r="N8203" s="37">
        <f t="shared" si="4"/>
        <v>12</v>
      </c>
      <c r="O8203" s="37" t="str">
        <f t="array" ref="O8203">IFERROR(XLOOKUP(K8203,'Tipo de carga'!B:B,'Tipo de carga'!C:C))</f>
        <v>Diesel</v>
      </c>
    </row>
    <row r="8204">
      <c r="A8204" s="36">
        <v>1996.0</v>
      </c>
      <c r="B8204" s="37" t="str">
        <f t="array" ref="B8204">IFERROR(XLOOKUP(A8204,'Asignacion Dic'!A:A,'Asignacion Dic'!C:C))</f>
        <v>MeLi Dedicado Merida</v>
      </c>
      <c r="C8204" s="37" t="str">
        <f t="array" ref="C8204">IFERROR(XLOOKUP(A8204,'Asignacion Dic'!A:A,'Asignacion Dic'!B:B))</f>
        <v>EC-05</v>
      </c>
      <c r="D8204" s="38">
        <v>45633.526284722226</v>
      </c>
      <c r="E8204" s="36" t="s">
        <v>620</v>
      </c>
      <c r="F8204" s="37" t="str">
        <f t="array" ref="F8204">IFERROR(XLOOKUP(E8204,Operadores!A:A,Operadores!B:B))</f>
        <v>MACJAI</v>
      </c>
      <c r="G8204" s="36" t="s">
        <v>42</v>
      </c>
      <c r="H8204" s="39">
        <v>20.13998</v>
      </c>
      <c r="I8204" s="40">
        <v>244.0</v>
      </c>
      <c r="J8204" s="41">
        <f t="shared" si="5"/>
        <v>4914.15512</v>
      </c>
      <c r="K8204" s="37" t="str">
        <f t="array" ref="K8204">IFERROR(XLOOKUP(G8204,'Tipo de carga'!A:A,'Tipo de carga'!B:B))</f>
        <v>Autoabasto</v>
      </c>
      <c r="L8204" s="37">
        <f t="shared" si="2"/>
        <v>49</v>
      </c>
      <c r="M8204" s="37">
        <f t="shared" si="3"/>
        <v>7</v>
      </c>
      <c r="N8204" s="37">
        <f t="shared" si="4"/>
        <v>12</v>
      </c>
      <c r="O8204" s="37" t="str">
        <f t="array" ref="O8204">IFERROR(XLOOKUP(K8204,'Tipo de carga'!B:B,'Tipo de carga'!C:C))</f>
        <v>Diesel</v>
      </c>
    </row>
    <row r="8205">
      <c r="A8205" s="36">
        <v>1998.0</v>
      </c>
      <c r="B8205" s="37" t="str">
        <f t="array" ref="B8205">IFERROR(XLOOKUP(A8205,'Asignacion Dic'!A:A,'Asignacion Dic'!C:C))</f>
        <v>MeLi Dedicado Merida</v>
      </c>
      <c r="C8205" s="37" t="str">
        <f t="array" ref="C8205">IFERROR(XLOOKUP(A8205,'Asignacion Dic'!A:A,'Asignacion Dic'!B:B))</f>
        <v>EC-05</v>
      </c>
      <c r="D8205" s="38">
        <v>45633.49421296296</v>
      </c>
      <c r="E8205" s="36" t="s">
        <v>370</v>
      </c>
      <c r="F8205" s="37" t="str">
        <f t="array" ref="F8205">IFERROR(XLOOKUP(E8205,Operadores!A:A,Operadores!B:B))</f>
        <v>GALODI</v>
      </c>
      <c r="G8205" s="36" t="s">
        <v>42</v>
      </c>
      <c r="H8205" s="39">
        <v>20.13998</v>
      </c>
      <c r="I8205" s="40">
        <v>260.0</v>
      </c>
      <c r="J8205" s="41">
        <f t="shared" si="5"/>
        <v>5236.3948</v>
      </c>
      <c r="K8205" s="37" t="str">
        <f t="array" ref="K8205">IFERROR(XLOOKUP(G8205,'Tipo de carga'!A:A,'Tipo de carga'!B:B))</f>
        <v>Autoabasto</v>
      </c>
      <c r="L8205" s="37">
        <f t="shared" si="2"/>
        <v>49</v>
      </c>
      <c r="M8205" s="37">
        <f t="shared" si="3"/>
        <v>7</v>
      </c>
      <c r="N8205" s="37">
        <f t="shared" si="4"/>
        <v>12</v>
      </c>
      <c r="O8205" s="37" t="str">
        <f t="array" ref="O8205">IFERROR(XLOOKUP(K8205,'Tipo de carga'!B:B,'Tipo de carga'!C:C))</f>
        <v>Diesel</v>
      </c>
    </row>
    <row r="8206">
      <c r="A8206" s="36">
        <v>2031.0</v>
      </c>
      <c r="B8206" s="37" t="str">
        <f t="array" ref="B8206">IFERROR(XLOOKUP(A8206,'Asignacion Dic'!A:A,'Asignacion Dic'!C:C))</f>
        <v>MeLi Dedicado Merida</v>
      </c>
      <c r="C8206" s="37" t="str">
        <f t="array" ref="C8206">IFERROR(XLOOKUP(A8206,'Asignacion Dic'!A:A,'Asignacion Dic'!B:B))</f>
        <v>EC-05</v>
      </c>
      <c r="D8206" s="38">
        <v>45633.47388888889</v>
      </c>
      <c r="E8206" s="36" t="s">
        <v>603</v>
      </c>
      <c r="F8206" s="37" t="str">
        <f t="array" ref="F8206">IFERROR(XLOOKUP(E8206,Operadores!A:A,Operadores!B:B))</f>
        <v>SARJO</v>
      </c>
      <c r="G8206" s="36" t="s">
        <v>42</v>
      </c>
      <c r="H8206" s="39">
        <v>20.13998</v>
      </c>
      <c r="I8206" s="40">
        <v>417.0</v>
      </c>
      <c r="J8206" s="41">
        <f t="shared" si="5"/>
        <v>8398.37166</v>
      </c>
      <c r="K8206" s="37" t="str">
        <f t="array" ref="K8206">IFERROR(XLOOKUP(G8206,'Tipo de carga'!A:A,'Tipo de carga'!B:B))</f>
        <v>Autoabasto</v>
      </c>
      <c r="L8206" s="37">
        <f t="shared" si="2"/>
        <v>49</v>
      </c>
      <c r="M8206" s="37">
        <f t="shared" si="3"/>
        <v>7</v>
      </c>
      <c r="N8206" s="37">
        <f t="shared" si="4"/>
        <v>12</v>
      </c>
      <c r="O8206" s="37" t="str">
        <f t="array" ref="O8206">IFERROR(XLOOKUP(K8206,'Tipo de carga'!B:B,'Tipo de carga'!C:C))</f>
        <v>Diesel</v>
      </c>
    </row>
    <row r="8207">
      <c r="A8207" s="36"/>
      <c r="B8207" s="37" t="str">
        <f t="array" ref="B8207">IFERROR(XLOOKUP(A8207,'Asignacion Dic'!A:A,'Asignacion Dic'!C:C))</f>
        <v/>
      </c>
      <c r="C8207" s="37" t="str">
        <f t="array" ref="C8207">IFERROR(XLOOKUP(A8207,'Asignacion Dic'!A:A,'Asignacion Dic'!B:B))</f>
        <v/>
      </c>
      <c r="D8207" s="38">
        <v>45633.416041666664</v>
      </c>
      <c r="E8207" s="36"/>
      <c r="F8207" s="37" t="str">
        <f t="array" ref="F8207">IFERROR(XLOOKUP(E8207,Operadores!A:A,Operadores!B:B))</f>
        <v/>
      </c>
      <c r="G8207" s="36" t="s">
        <v>42</v>
      </c>
      <c r="H8207" s="39">
        <v>20.13998</v>
      </c>
      <c r="I8207" s="40">
        <v>420.0</v>
      </c>
      <c r="J8207" s="41">
        <f t="shared" si="5"/>
        <v>8458.7916</v>
      </c>
      <c r="K8207" s="37" t="str">
        <f t="array" ref="K8207">IFERROR(XLOOKUP(G8207,'Tipo de carga'!A:A,'Tipo de carga'!B:B))</f>
        <v>Autoabasto</v>
      </c>
      <c r="L8207" s="37">
        <f t="shared" si="2"/>
        <v>49</v>
      </c>
      <c r="M8207" s="37">
        <f t="shared" si="3"/>
        <v>7</v>
      </c>
      <c r="N8207" s="37">
        <f t="shared" si="4"/>
        <v>12</v>
      </c>
      <c r="O8207" s="37" t="str">
        <f t="array" ref="O8207">IFERROR(XLOOKUP(K8207,'Tipo de carga'!B:B,'Tipo de carga'!C:C))</f>
        <v>Diesel</v>
      </c>
    </row>
    <row r="8208">
      <c r="A8208" s="36">
        <v>1798.0</v>
      </c>
      <c r="B8208" s="37" t="str">
        <f t="array" ref="B8208">IFERROR(XLOOKUP(A8208,'Asignacion Dic'!A:A,'Asignacion Dic'!C:C))</f>
        <v>Wm Full</v>
      </c>
      <c r="C8208" s="37" t="str">
        <f t="array" ref="C8208">IFERROR(XLOOKUP(A8208,'Asignacion Dic'!A:A,'Asignacion Dic'!B:B))</f>
        <v>EC-08</v>
      </c>
      <c r="D8208" s="38">
        <v>45633.401921296296</v>
      </c>
      <c r="E8208" s="36" t="s">
        <v>299</v>
      </c>
      <c r="F8208" s="37" t="str">
        <f t="array" ref="F8208">IFERROR(XLOOKUP(E8208,Operadores!A:A,Operadores!B:B))</f>
        <v>MARWAL</v>
      </c>
      <c r="G8208" s="36" t="s">
        <v>42</v>
      </c>
      <c r="H8208" s="39">
        <v>20.13998</v>
      </c>
      <c r="I8208" s="40">
        <v>423.0</v>
      </c>
      <c r="J8208" s="41">
        <f t="shared" si="5"/>
        <v>8519.21154</v>
      </c>
      <c r="K8208" s="37" t="str">
        <f t="array" ref="K8208">IFERROR(XLOOKUP(G8208,'Tipo de carga'!A:A,'Tipo de carga'!B:B))</f>
        <v>Autoabasto</v>
      </c>
      <c r="L8208" s="37">
        <f t="shared" si="2"/>
        <v>49</v>
      </c>
      <c r="M8208" s="37">
        <f t="shared" si="3"/>
        <v>7</v>
      </c>
      <c r="N8208" s="37">
        <f t="shared" si="4"/>
        <v>12</v>
      </c>
      <c r="O8208" s="37" t="str">
        <f t="array" ref="O8208">IFERROR(XLOOKUP(K8208,'Tipo de carga'!B:B,'Tipo de carga'!C:C))</f>
        <v>Diesel</v>
      </c>
    </row>
    <row r="8209">
      <c r="A8209" s="36">
        <v>2020.0</v>
      </c>
      <c r="B8209" s="37" t="str">
        <f t="array" ref="B8209">IFERROR(XLOOKUP(A8209,'Asignacion Dic'!A:A,'Asignacion Dic'!C:C))</f>
        <v>MeLi Dedicado Merida</v>
      </c>
      <c r="C8209" s="37" t="str">
        <f t="array" ref="C8209">IFERROR(XLOOKUP(A8209,'Asignacion Dic'!A:A,'Asignacion Dic'!B:B))</f>
        <v>EC-05</v>
      </c>
      <c r="D8209" s="38">
        <v>45633.38931712963</v>
      </c>
      <c r="E8209" s="36" t="s">
        <v>164</v>
      </c>
      <c r="F8209" s="37" t="str">
        <f t="array" ref="F8209">IFERROR(XLOOKUP(E8209,Operadores!A:A,Operadores!B:B))</f>
        <v>MUÑOSC</v>
      </c>
      <c r="G8209" s="36" t="s">
        <v>42</v>
      </c>
      <c r="H8209" s="39">
        <v>20.13998</v>
      </c>
      <c r="I8209" s="40">
        <v>438.0</v>
      </c>
      <c r="J8209" s="41">
        <f t="shared" si="5"/>
        <v>8821.31124</v>
      </c>
      <c r="K8209" s="37" t="str">
        <f t="array" ref="K8209">IFERROR(XLOOKUP(G8209,'Tipo de carga'!A:A,'Tipo de carga'!B:B))</f>
        <v>Autoabasto</v>
      </c>
      <c r="L8209" s="37">
        <f t="shared" si="2"/>
        <v>49</v>
      </c>
      <c r="M8209" s="37">
        <f t="shared" si="3"/>
        <v>7</v>
      </c>
      <c r="N8209" s="37">
        <f t="shared" si="4"/>
        <v>12</v>
      </c>
      <c r="O8209" s="37" t="str">
        <f t="array" ref="O8209">IFERROR(XLOOKUP(K8209,'Tipo de carga'!B:B,'Tipo de carga'!C:C))</f>
        <v>Diesel</v>
      </c>
    </row>
    <row r="8210">
      <c r="A8210" s="36">
        <v>1991.0</v>
      </c>
      <c r="B8210" s="37" t="str">
        <f t="array" ref="B8210">IFERROR(XLOOKUP(A8210,'Asignacion Dic'!A:A,'Asignacion Dic'!C:C))</f>
        <v>MeLi Dedicado Merida</v>
      </c>
      <c r="C8210" s="37" t="str">
        <f t="array" ref="C8210">IFERROR(XLOOKUP(A8210,'Asignacion Dic'!A:A,'Asignacion Dic'!B:B))</f>
        <v>EC-05</v>
      </c>
      <c r="D8210" s="38">
        <v>45633.37920138889</v>
      </c>
      <c r="E8210" s="36" t="s">
        <v>301</v>
      </c>
      <c r="F8210" s="37" t="str">
        <f t="array" ref="F8210">IFERROR(XLOOKUP(E8210,Operadores!A:A,Operadores!B:B))</f>
        <v>RUEREN</v>
      </c>
      <c r="G8210" s="36" t="s">
        <v>42</v>
      </c>
      <c r="H8210" s="39">
        <v>20.13998</v>
      </c>
      <c r="I8210" s="40">
        <v>370.0</v>
      </c>
      <c r="J8210" s="41">
        <f t="shared" si="5"/>
        <v>7451.7926</v>
      </c>
      <c r="K8210" s="37" t="str">
        <f t="array" ref="K8210">IFERROR(XLOOKUP(G8210,'Tipo de carga'!A:A,'Tipo de carga'!B:B))</f>
        <v>Autoabasto</v>
      </c>
      <c r="L8210" s="37">
        <f t="shared" si="2"/>
        <v>49</v>
      </c>
      <c r="M8210" s="37">
        <f t="shared" si="3"/>
        <v>7</v>
      </c>
      <c r="N8210" s="37">
        <f t="shared" si="4"/>
        <v>12</v>
      </c>
      <c r="O8210" s="37" t="str">
        <f t="array" ref="O8210">IFERROR(XLOOKUP(K8210,'Tipo de carga'!B:B,'Tipo de carga'!C:C))</f>
        <v>Diesel</v>
      </c>
    </row>
    <row r="8211">
      <c r="A8211" s="36">
        <v>2029.0</v>
      </c>
      <c r="B8211" s="37" t="str">
        <f t="array" ref="B8211">IFERROR(XLOOKUP(A8211,'Asignacion Dic'!A:A,'Asignacion Dic'!C:C))</f>
        <v>MeLi Dedicado Merida</v>
      </c>
      <c r="C8211" s="37" t="str">
        <f t="array" ref="C8211">IFERROR(XLOOKUP(A8211,'Asignacion Dic'!A:A,'Asignacion Dic'!B:B))</f>
        <v>EC-05</v>
      </c>
      <c r="D8211" s="38">
        <v>45633.33204861111</v>
      </c>
      <c r="E8211" s="36" t="s">
        <v>240</v>
      </c>
      <c r="F8211" s="37" t="str">
        <f t="array" ref="F8211">IFERROR(XLOOKUP(E8211,Operadores!A:A,Operadores!B:B))</f>
        <v>ACOHER</v>
      </c>
      <c r="G8211" s="36" t="s">
        <v>42</v>
      </c>
      <c r="H8211" s="39">
        <v>20.13998</v>
      </c>
      <c r="I8211" s="40">
        <v>465.0</v>
      </c>
      <c r="J8211" s="41">
        <f t="shared" si="5"/>
        <v>9365.0907</v>
      </c>
      <c r="K8211" s="37" t="str">
        <f t="array" ref="K8211">IFERROR(XLOOKUP(G8211,'Tipo de carga'!A:A,'Tipo de carga'!B:B))</f>
        <v>Autoabasto</v>
      </c>
      <c r="L8211" s="37">
        <f t="shared" si="2"/>
        <v>49</v>
      </c>
      <c r="M8211" s="37">
        <f t="shared" si="3"/>
        <v>7</v>
      </c>
      <c r="N8211" s="37">
        <f t="shared" si="4"/>
        <v>12</v>
      </c>
      <c r="O8211" s="37" t="str">
        <f t="array" ref="O8211">IFERROR(XLOOKUP(K8211,'Tipo de carga'!B:B,'Tipo de carga'!C:C))</f>
        <v>Diesel</v>
      </c>
    </row>
    <row r="8212">
      <c r="A8212" s="36">
        <v>1853.0</v>
      </c>
      <c r="B8212" s="37" t="str">
        <f t="array" ref="B8212">IFERROR(XLOOKUP(A8212,'Asignacion Dic'!A:A,'Asignacion Dic'!C:C))</f>
        <v>Sayer Sencillo</v>
      </c>
      <c r="C8212" s="37" t="str">
        <f t="array" ref="C8212">IFERROR(XLOOKUP(A8212,'Asignacion Dic'!A:A,'Asignacion Dic'!B:B))</f>
        <v>EC-04</v>
      </c>
      <c r="D8212" s="38">
        <v>45633.301770833335</v>
      </c>
      <c r="E8212" s="36" t="s">
        <v>65</v>
      </c>
      <c r="F8212" s="37" t="str">
        <f t="array" ref="F8212">IFERROR(XLOOKUP(E8212,Operadores!A:A,Operadores!B:B))</f>
        <v>VARRUB</v>
      </c>
      <c r="G8212" s="36" t="s">
        <v>42</v>
      </c>
      <c r="H8212" s="39">
        <v>20.13998</v>
      </c>
      <c r="I8212" s="40">
        <v>574.0</v>
      </c>
      <c r="J8212" s="41">
        <f t="shared" si="5"/>
        <v>11560.34852</v>
      </c>
      <c r="K8212" s="37" t="str">
        <f t="array" ref="K8212">IFERROR(XLOOKUP(G8212,'Tipo de carga'!A:A,'Tipo de carga'!B:B))</f>
        <v>Autoabasto</v>
      </c>
      <c r="L8212" s="37">
        <f t="shared" si="2"/>
        <v>49</v>
      </c>
      <c r="M8212" s="37">
        <f t="shared" si="3"/>
        <v>7</v>
      </c>
      <c r="N8212" s="37">
        <f t="shared" si="4"/>
        <v>12</v>
      </c>
      <c r="O8212" s="37" t="str">
        <f t="array" ref="O8212">IFERROR(XLOOKUP(K8212,'Tipo de carga'!B:B,'Tipo de carga'!C:C))</f>
        <v>Diesel</v>
      </c>
    </row>
    <row r="8213">
      <c r="A8213" s="36">
        <v>1887.0</v>
      </c>
      <c r="B8213" s="37" t="str">
        <f t="array" ref="B8213">IFERROR(XLOOKUP(A8213,'Asignacion Dic'!A:A,'Asignacion Dic'!C:C))</f>
        <v>Circuitos</v>
      </c>
      <c r="C8213" s="37" t="str">
        <f t="array" ref="C8213">IFERROR(XLOOKUP(A8213,'Asignacion Dic'!A:A,'Asignacion Dic'!B:B))</f>
        <v>EC-03</v>
      </c>
      <c r="D8213" s="38">
        <v>45633.29325231481</v>
      </c>
      <c r="E8213" s="36" t="s">
        <v>279</v>
      </c>
      <c r="F8213" s="37" t="str">
        <f t="array" ref="F8213">IFERROR(XLOOKUP(E8213,Operadores!A:A,Operadores!B:B))</f>
        <v>NARCA</v>
      </c>
      <c r="G8213" s="36" t="s">
        <v>42</v>
      </c>
      <c r="H8213" s="39">
        <v>20.13998</v>
      </c>
      <c r="I8213" s="40">
        <v>676.0</v>
      </c>
      <c r="J8213" s="41">
        <f t="shared" si="5"/>
        <v>13614.62648</v>
      </c>
      <c r="K8213" s="37" t="str">
        <f t="array" ref="K8213">IFERROR(XLOOKUP(G8213,'Tipo de carga'!A:A,'Tipo de carga'!B:B))</f>
        <v>Autoabasto</v>
      </c>
      <c r="L8213" s="37">
        <f t="shared" si="2"/>
        <v>49</v>
      </c>
      <c r="M8213" s="37">
        <f t="shared" si="3"/>
        <v>7</v>
      </c>
      <c r="N8213" s="37">
        <f t="shared" si="4"/>
        <v>12</v>
      </c>
      <c r="O8213" s="37" t="str">
        <f t="array" ref="O8213">IFERROR(XLOOKUP(K8213,'Tipo de carga'!B:B,'Tipo de carga'!C:C))</f>
        <v>Diesel</v>
      </c>
    </row>
    <row r="8214">
      <c r="A8214" s="36">
        <v>1711.0</v>
      </c>
      <c r="B8214" s="37" t="str">
        <f t="array" ref="B8214">IFERROR(XLOOKUP(A8214,'Asignacion Dic'!A:A,'Asignacion Dic'!C:C))</f>
        <v>Hisense</v>
      </c>
      <c r="C8214" s="37" t="str">
        <f t="array" ref="C8214">IFERROR(XLOOKUP(A8214,'Asignacion Dic'!A:A,'Asignacion Dic'!B:B))</f>
        <v>EC-03</v>
      </c>
      <c r="D8214" s="38">
        <v>45633.28890046296</v>
      </c>
      <c r="E8214" s="36" t="s">
        <v>584</v>
      </c>
      <c r="F8214" s="37" t="str">
        <f t="array" ref="F8214">IFERROR(XLOOKUP(E8214,Operadores!A:A,Operadores!B:B))</f>
        <v>GRENOR</v>
      </c>
      <c r="G8214" s="36" t="s">
        <v>42</v>
      </c>
      <c r="H8214" s="39">
        <v>20.13998</v>
      </c>
      <c r="I8214" s="40">
        <v>310.0</v>
      </c>
      <c r="J8214" s="41">
        <f t="shared" si="5"/>
        <v>6243.3938</v>
      </c>
      <c r="K8214" s="37" t="str">
        <f t="array" ref="K8214">IFERROR(XLOOKUP(G8214,'Tipo de carga'!A:A,'Tipo de carga'!B:B))</f>
        <v>Autoabasto</v>
      </c>
      <c r="L8214" s="37">
        <f t="shared" si="2"/>
        <v>49</v>
      </c>
      <c r="M8214" s="37">
        <f t="shared" si="3"/>
        <v>7</v>
      </c>
      <c r="N8214" s="37">
        <f t="shared" si="4"/>
        <v>12</v>
      </c>
      <c r="O8214" s="37" t="str">
        <f t="array" ref="O8214">IFERROR(XLOOKUP(K8214,'Tipo de carga'!B:B,'Tipo de carga'!C:C))</f>
        <v>Diesel</v>
      </c>
    </row>
    <row r="8215">
      <c r="A8215" s="36">
        <v>2004.0</v>
      </c>
      <c r="B8215" s="37" t="str">
        <f t="array" ref="B8215">IFERROR(XLOOKUP(A8215,'Asignacion Dic'!A:A,'Asignacion Dic'!C:C))</f>
        <v>MeLi Dedicado Merida</v>
      </c>
      <c r="C8215" s="37" t="str">
        <f t="array" ref="C8215">IFERROR(XLOOKUP(A8215,'Asignacion Dic'!A:A,'Asignacion Dic'!B:B))</f>
        <v>EC-05</v>
      </c>
      <c r="D8215" s="38">
        <v>45633.23334490741</v>
      </c>
      <c r="E8215" s="36" t="s">
        <v>530</v>
      </c>
      <c r="F8215" s="37" t="str">
        <f t="array" ref="F8215">IFERROR(XLOOKUP(E8215,Operadores!A:A,Operadores!B:B))</f>
        <v>CADCAR</v>
      </c>
      <c r="G8215" s="36" t="s">
        <v>42</v>
      </c>
      <c r="H8215" s="39">
        <v>20.13998</v>
      </c>
      <c r="I8215" s="40">
        <v>449.0</v>
      </c>
      <c r="J8215" s="41">
        <f t="shared" si="5"/>
        <v>9042.85102</v>
      </c>
      <c r="K8215" s="37" t="str">
        <f t="array" ref="K8215">IFERROR(XLOOKUP(G8215,'Tipo de carga'!A:A,'Tipo de carga'!B:B))</f>
        <v>Autoabasto</v>
      </c>
      <c r="L8215" s="37">
        <f t="shared" si="2"/>
        <v>49</v>
      </c>
      <c r="M8215" s="37">
        <f t="shared" si="3"/>
        <v>7</v>
      </c>
      <c r="N8215" s="37">
        <f t="shared" si="4"/>
        <v>12</v>
      </c>
      <c r="O8215" s="37" t="str">
        <f t="array" ref="O8215">IFERROR(XLOOKUP(K8215,'Tipo de carga'!B:B,'Tipo de carga'!C:C))</f>
        <v>Diesel</v>
      </c>
    </row>
    <row r="8216">
      <c r="A8216" s="36">
        <v>1828.0</v>
      </c>
      <c r="B8216" s="37" t="str">
        <f t="array" ref="B8216">IFERROR(XLOOKUP(A8216,'Asignacion Dic'!A:A,'Asignacion Dic'!C:C))</f>
        <v>Circuitos</v>
      </c>
      <c r="C8216" s="37" t="str">
        <f t="array" ref="C8216">IFERROR(XLOOKUP(A8216,'Asignacion Dic'!A:A,'Asignacion Dic'!B:B))</f>
        <v>EC-03</v>
      </c>
      <c r="D8216" s="38">
        <v>45633.138078703705</v>
      </c>
      <c r="E8216" s="36" t="s">
        <v>414</v>
      </c>
      <c r="F8216" s="37" t="str">
        <f t="array" ref="F8216">IFERROR(XLOOKUP(E8216,Operadores!A:A,Operadores!B:B))</f>
        <v>CRUBE</v>
      </c>
      <c r="G8216" s="36" t="s">
        <v>42</v>
      </c>
      <c r="H8216" s="39">
        <v>20.13998</v>
      </c>
      <c r="I8216" s="40">
        <v>750.0</v>
      </c>
      <c r="J8216" s="41">
        <f t="shared" si="5"/>
        <v>15104.985</v>
      </c>
      <c r="K8216" s="37" t="str">
        <f t="array" ref="K8216">IFERROR(XLOOKUP(G8216,'Tipo de carga'!A:A,'Tipo de carga'!B:B))</f>
        <v>Autoabasto</v>
      </c>
      <c r="L8216" s="37">
        <f t="shared" si="2"/>
        <v>49</v>
      </c>
      <c r="M8216" s="37">
        <f t="shared" si="3"/>
        <v>7</v>
      </c>
      <c r="N8216" s="37">
        <f t="shared" si="4"/>
        <v>12</v>
      </c>
      <c r="O8216" s="37" t="str">
        <f t="array" ref="O8216">IFERROR(XLOOKUP(K8216,'Tipo de carga'!B:B,'Tipo de carga'!C:C))</f>
        <v>Diesel</v>
      </c>
    </row>
    <row r="8217">
      <c r="A8217" s="36">
        <v>2024.0</v>
      </c>
      <c r="B8217" s="37" t="str">
        <f t="array" ref="B8217">IFERROR(XLOOKUP(A8217,'Asignacion Dic'!A:A,'Asignacion Dic'!C:C))</f>
        <v>MeLi Dedicado Merida</v>
      </c>
      <c r="C8217" s="37" t="str">
        <f t="array" ref="C8217">IFERROR(XLOOKUP(A8217,'Asignacion Dic'!A:A,'Asignacion Dic'!B:B))</f>
        <v>EC-05</v>
      </c>
      <c r="D8217" s="38">
        <v>45633.12013888889</v>
      </c>
      <c r="E8217" s="36" t="s">
        <v>469</v>
      </c>
      <c r="F8217" s="37" t="str">
        <f t="array" ref="F8217">IFERROR(XLOOKUP(E8217,Operadores!A:A,Operadores!B:B))</f>
        <v>DELJOS01</v>
      </c>
      <c r="G8217" s="36" t="s">
        <v>42</v>
      </c>
      <c r="H8217" s="39">
        <v>20.13998</v>
      </c>
      <c r="I8217" s="40">
        <v>350.0</v>
      </c>
      <c r="J8217" s="41">
        <f t="shared" si="5"/>
        <v>7048.993</v>
      </c>
      <c r="K8217" s="37" t="str">
        <f t="array" ref="K8217">IFERROR(XLOOKUP(G8217,'Tipo de carga'!A:A,'Tipo de carga'!B:B))</f>
        <v>Autoabasto</v>
      </c>
      <c r="L8217" s="37">
        <f t="shared" si="2"/>
        <v>49</v>
      </c>
      <c r="M8217" s="37">
        <f t="shared" si="3"/>
        <v>7</v>
      </c>
      <c r="N8217" s="37">
        <f t="shared" si="4"/>
        <v>12</v>
      </c>
      <c r="O8217" s="37" t="str">
        <f t="array" ref="O8217">IFERROR(XLOOKUP(K8217,'Tipo de carga'!B:B,'Tipo de carga'!C:C))</f>
        <v>Diesel</v>
      </c>
    </row>
    <row r="8218">
      <c r="A8218" s="36">
        <v>2022.0</v>
      </c>
      <c r="B8218" s="37" t="str">
        <f t="array" ref="B8218">IFERROR(XLOOKUP(A8218,'Asignacion Dic'!A:A,'Asignacion Dic'!C:C))</f>
        <v>MeLi Dedicado TD</v>
      </c>
      <c r="C8218" s="37" t="str">
        <f t="array" ref="C8218">IFERROR(XLOOKUP(A8218,'Asignacion Dic'!A:A,'Asignacion Dic'!B:B))</f>
        <v>EC-05</v>
      </c>
      <c r="D8218" s="38">
        <v>45633.0125</v>
      </c>
      <c r="E8218" s="36" t="s">
        <v>308</v>
      </c>
      <c r="F8218" s="37" t="str">
        <f t="array" ref="F8218">IFERROR(XLOOKUP(E8218,Operadores!A:A,Operadores!B:B))</f>
        <v>DELBL</v>
      </c>
      <c r="G8218" s="36" t="s">
        <v>425</v>
      </c>
      <c r="H8218" s="39">
        <v>27.29</v>
      </c>
      <c r="I8218" s="40">
        <v>440.0</v>
      </c>
      <c r="J8218" s="41">
        <f t="shared" si="5"/>
        <v>12007.6</v>
      </c>
      <c r="K8218" s="37" t="str">
        <f t="array" ref="K8218">IFERROR(XLOOKUP(G8218,'Tipo de carga'!A:A,'Tipo de carga'!B:B))</f>
        <v>Ticket</v>
      </c>
      <c r="L8218" s="37">
        <f t="shared" si="2"/>
        <v>49</v>
      </c>
      <c r="M8218" s="37">
        <f t="shared" si="3"/>
        <v>7</v>
      </c>
      <c r="N8218" s="37">
        <f t="shared" si="4"/>
        <v>12</v>
      </c>
      <c r="O8218" s="37" t="str">
        <f t="array" ref="O8218">IFERROR(XLOOKUP(K8218,'Tipo de carga'!B:B,'Tipo de carga'!C:C))</f>
        <v>Diesel</v>
      </c>
    </row>
    <row r="8219">
      <c r="A8219" s="36">
        <v>2011.0</v>
      </c>
      <c r="B8219" s="37" t="str">
        <f t="array" ref="B8219">IFERROR(XLOOKUP(A8219,'Asignacion Dic'!A:A,'Asignacion Dic'!C:C))</f>
        <v>MeLi Dedicado TD</v>
      </c>
      <c r="C8219" s="37" t="str">
        <f t="array" ref="C8219">IFERROR(XLOOKUP(A8219,'Asignacion Dic'!A:A,'Asignacion Dic'!B:B))</f>
        <v>EC-05</v>
      </c>
      <c r="D8219" s="38">
        <v>45633.052083333336</v>
      </c>
      <c r="E8219" s="36" t="s">
        <v>199</v>
      </c>
      <c r="F8219" s="37" t="str">
        <f t="array" ref="F8219">IFERROR(XLOOKUP(E8219,Operadores!A:A,Operadores!B:B))</f>
        <v>OLIGER</v>
      </c>
      <c r="G8219" s="36" t="s">
        <v>425</v>
      </c>
      <c r="H8219" s="39">
        <v>27.29</v>
      </c>
      <c r="I8219" s="40">
        <v>396.0</v>
      </c>
      <c r="J8219" s="41">
        <f t="shared" si="5"/>
        <v>10806.84</v>
      </c>
      <c r="K8219" s="37" t="str">
        <f t="array" ref="K8219">IFERROR(XLOOKUP(G8219,'Tipo de carga'!A:A,'Tipo de carga'!B:B))</f>
        <v>Ticket</v>
      </c>
      <c r="L8219" s="37">
        <f t="shared" si="2"/>
        <v>49</v>
      </c>
      <c r="M8219" s="37">
        <f t="shared" si="3"/>
        <v>7</v>
      </c>
      <c r="N8219" s="37">
        <f t="shared" si="4"/>
        <v>12</v>
      </c>
      <c r="O8219" s="37" t="str">
        <f t="array" ref="O8219">IFERROR(XLOOKUP(K8219,'Tipo de carga'!B:B,'Tipo de carga'!C:C))</f>
        <v>Diesel</v>
      </c>
    </row>
    <row r="8220">
      <c r="A8220" s="36">
        <v>1986.0</v>
      </c>
      <c r="B8220" s="37" t="str">
        <f t="array" ref="B8220">IFERROR(XLOOKUP(A8220,'Asignacion Dic'!A:A,'Asignacion Dic'!C:C))</f>
        <v>MeLi asignado SD</v>
      </c>
      <c r="C8220" s="37" t="str">
        <f t="array" ref="C8220">IFERROR(XLOOKUP(A8220,'Asignacion Dic'!A:A,'Asignacion Dic'!B:B))</f>
        <v>EC-05</v>
      </c>
      <c r="D8220" s="38">
        <v>45633.11666666667</v>
      </c>
      <c r="E8220" s="36" t="s">
        <v>387</v>
      </c>
      <c r="F8220" s="37" t="str">
        <f t="array" ref="F8220">IFERROR(XLOOKUP(E8220,Operadores!A:A,Operadores!B:B))</f>
        <v>SOSMAR</v>
      </c>
      <c r="G8220" s="36" t="s">
        <v>425</v>
      </c>
      <c r="H8220" s="39">
        <v>24.55</v>
      </c>
      <c r="I8220" s="40">
        <v>293.0</v>
      </c>
      <c r="J8220" s="41">
        <f t="shared" si="5"/>
        <v>7193.15</v>
      </c>
      <c r="K8220" s="37" t="str">
        <f t="array" ref="K8220">IFERROR(XLOOKUP(G8220,'Tipo de carga'!A:A,'Tipo de carga'!B:B))</f>
        <v>Ticket</v>
      </c>
      <c r="L8220" s="37">
        <f t="shared" si="2"/>
        <v>49</v>
      </c>
      <c r="M8220" s="37">
        <f t="shared" si="3"/>
        <v>7</v>
      </c>
      <c r="N8220" s="37">
        <f t="shared" si="4"/>
        <v>12</v>
      </c>
      <c r="O8220" s="37" t="str">
        <f t="array" ref="O8220">IFERROR(XLOOKUP(K8220,'Tipo de carga'!B:B,'Tipo de carga'!C:C))</f>
        <v>Diesel</v>
      </c>
    </row>
    <row r="8221">
      <c r="A8221" s="36">
        <v>1736.0</v>
      </c>
      <c r="B8221" s="37" t="str">
        <f t="array" ref="B8221">IFERROR(XLOOKUP(A8221,'Asignacion Dic'!A:A,'Asignacion Dic'!C:C))</f>
        <v>Wm Full</v>
      </c>
      <c r="C8221" s="37" t="str">
        <f t="array" ref="C8221">IFERROR(XLOOKUP(A8221,'Asignacion Dic'!A:A,'Asignacion Dic'!B:B))</f>
        <v>EC-08</v>
      </c>
      <c r="D8221" s="38">
        <v>45633.31597222222</v>
      </c>
      <c r="E8221" s="36" t="s">
        <v>471</v>
      </c>
      <c r="F8221" s="37" t="str">
        <f t="array" ref="F8221">IFERROR(XLOOKUP(E8221,Operadores!A:A,Operadores!B:B))</f>
        <v>RICFRA</v>
      </c>
      <c r="G8221" s="36" t="s">
        <v>425</v>
      </c>
      <c r="H8221" s="39">
        <v>25.1</v>
      </c>
      <c r="I8221" s="40">
        <v>478.0</v>
      </c>
      <c r="J8221" s="41">
        <f t="shared" si="5"/>
        <v>11997.8</v>
      </c>
      <c r="K8221" s="37" t="str">
        <f t="array" ref="K8221">IFERROR(XLOOKUP(G8221,'Tipo de carga'!A:A,'Tipo de carga'!B:B))</f>
        <v>Ticket</v>
      </c>
      <c r="L8221" s="37">
        <f t="shared" si="2"/>
        <v>49</v>
      </c>
      <c r="M8221" s="37">
        <f t="shared" si="3"/>
        <v>7</v>
      </c>
      <c r="N8221" s="37">
        <f t="shared" si="4"/>
        <v>12</v>
      </c>
      <c r="O8221" s="37" t="str">
        <f t="array" ref="O8221">IFERROR(XLOOKUP(K8221,'Tipo de carga'!B:B,'Tipo de carga'!C:C))</f>
        <v>Diesel</v>
      </c>
    </row>
    <row r="8222">
      <c r="A8222" s="36">
        <v>1729.0</v>
      </c>
      <c r="B8222" s="37" t="str">
        <f t="array" ref="B8222">IFERROR(XLOOKUP(A8222,'Asignacion Dic'!A:A,'Asignacion Dic'!C:C))</f>
        <v>Wm Full</v>
      </c>
      <c r="C8222" s="37" t="str">
        <f t="array" ref="C8222">IFERROR(XLOOKUP(A8222,'Asignacion Dic'!A:A,'Asignacion Dic'!B:B))</f>
        <v>EC-08</v>
      </c>
      <c r="D8222" s="38">
        <v>45633.35902777778</v>
      </c>
      <c r="E8222" s="36" t="s">
        <v>284</v>
      </c>
      <c r="F8222" s="37" t="str">
        <f t="array" ref="F8222">IFERROR(XLOOKUP(E8222,Operadores!A:A,Operadores!B:B))</f>
        <v>CAMJU01</v>
      </c>
      <c r="G8222" s="36" t="s">
        <v>425</v>
      </c>
      <c r="H8222" s="39">
        <v>25.1</v>
      </c>
      <c r="I8222" s="40">
        <v>335.0</v>
      </c>
      <c r="J8222" s="41">
        <f t="shared" si="5"/>
        <v>8408.5</v>
      </c>
      <c r="K8222" s="37" t="str">
        <f t="array" ref="K8222">IFERROR(XLOOKUP(G8222,'Tipo de carga'!A:A,'Tipo de carga'!B:B))</f>
        <v>Ticket</v>
      </c>
      <c r="L8222" s="37">
        <f t="shared" si="2"/>
        <v>49</v>
      </c>
      <c r="M8222" s="37">
        <f t="shared" si="3"/>
        <v>7</v>
      </c>
      <c r="N8222" s="37">
        <f t="shared" si="4"/>
        <v>12</v>
      </c>
      <c r="O8222" s="37" t="str">
        <f t="array" ref="O8222">IFERROR(XLOOKUP(K8222,'Tipo de carga'!B:B,'Tipo de carga'!C:C))</f>
        <v>Diesel</v>
      </c>
    </row>
    <row r="8223">
      <c r="A8223" s="36">
        <v>1848.0</v>
      </c>
      <c r="B8223" s="37" t="str">
        <f t="array" ref="B8223">IFERROR(XLOOKUP(A8223,'Asignacion Dic'!A:A,'Asignacion Dic'!C:C))</f>
        <v>Sayer Sencillo</v>
      </c>
      <c r="C8223" s="37" t="str">
        <f t="array" ref="C8223">IFERROR(XLOOKUP(A8223,'Asignacion Dic'!A:A,'Asignacion Dic'!B:B))</f>
        <v>EC-04</v>
      </c>
      <c r="D8223" s="38">
        <v>45633.39861111111</v>
      </c>
      <c r="E8223" s="36" t="s">
        <v>257</v>
      </c>
      <c r="F8223" s="37" t="str">
        <f t="array" ref="F8223">IFERROR(XLOOKUP(E8223,Operadores!A:A,Operadores!B:B))</f>
        <v>ROSMA</v>
      </c>
      <c r="G8223" s="36" t="s">
        <v>425</v>
      </c>
      <c r="H8223" s="39">
        <v>26.69</v>
      </c>
      <c r="I8223" s="40">
        <v>135.0</v>
      </c>
      <c r="J8223" s="41">
        <f t="shared" si="5"/>
        <v>3603.15</v>
      </c>
      <c r="K8223" s="37" t="str">
        <f t="array" ref="K8223">IFERROR(XLOOKUP(G8223,'Tipo de carga'!A:A,'Tipo de carga'!B:B))</f>
        <v>Ticket</v>
      </c>
      <c r="L8223" s="37">
        <f t="shared" si="2"/>
        <v>49</v>
      </c>
      <c r="M8223" s="37">
        <f t="shared" si="3"/>
        <v>7</v>
      </c>
      <c r="N8223" s="37">
        <f t="shared" si="4"/>
        <v>12</v>
      </c>
      <c r="O8223" s="37" t="str">
        <f t="array" ref="O8223">IFERROR(XLOOKUP(K8223,'Tipo de carga'!B:B,'Tipo de carga'!C:C))</f>
        <v>Diesel</v>
      </c>
    </row>
    <row r="8224">
      <c r="A8224" s="36" t="s">
        <v>128</v>
      </c>
      <c r="B8224" s="37" t="str">
        <f t="array" ref="B8224">IFERROR(XLOOKUP(A8224,'Asignacion Dic'!A:A,'Asignacion Dic'!C:C))</f>
        <v>Peñafiel Tecamac</v>
      </c>
      <c r="C8224" s="37" t="str">
        <f t="array" ref="C8224">IFERROR(XLOOKUP(A8224,'Asignacion Dic'!A:A,'Asignacion Dic'!B:B))</f>
        <v>EC-02</v>
      </c>
      <c r="D8224" s="38">
        <v>45633.402083333334</v>
      </c>
      <c r="E8224" s="36" t="s">
        <v>180</v>
      </c>
      <c r="F8224" s="37" t="str">
        <f t="array" ref="F8224">IFERROR(XLOOKUP(E8224,Operadores!A:A,Operadores!B:B))</f>
        <v>SERSAU</v>
      </c>
      <c r="G8224" s="36" t="s">
        <v>425</v>
      </c>
      <c r="H8224" s="39">
        <v>26.69</v>
      </c>
      <c r="I8224" s="40">
        <v>195.0</v>
      </c>
      <c r="J8224" s="41">
        <f t="shared" si="5"/>
        <v>5204.55</v>
      </c>
      <c r="K8224" s="37" t="str">
        <f t="array" ref="K8224">IFERROR(XLOOKUP(G8224,'Tipo de carga'!A:A,'Tipo de carga'!B:B))</f>
        <v>Ticket</v>
      </c>
      <c r="L8224" s="37">
        <f t="shared" si="2"/>
        <v>49</v>
      </c>
      <c r="M8224" s="37">
        <f t="shared" si="3"/>
        <v>7</v>
      </c>
      <c r="N8224" s="37">
        <f t="shared" si="4"/>
        <v>12</v>
      </c>
      <c r="O8224" s="37" t="str">
        <f t="array" ref="O8224">IFERROR(XLOOKUP(K8224,'Tipo de carga'!B:B,'Tipo de carga'!C:C))</f>
        <v>Diesel</v>
      </c>
    </row>
    <row r="8225">
      <c r="A8225" s="36">
        <v>1950.0</v>
      </c>
      <c r="B8225" s="37" t="str">
        <f t="array" ref="B8225">IFERROR(XLOOKUP(A8225,'Asignacion Dic'!A:A,'Asignacion Dic'!C:C))</f>
        <v>MeLi asignado SD</v>
      </c>
      <c r="C8225" s="37" t="str">
        <f t="array" ref="C8225">IFERROR(XLOOKUP(A8225,'Asignacion Dic'!A:A,'Asignacion Dic'!B:B))</f>
        <v>EC-05</v>
      </c>
      <c r="D8225" s="38">
        <v>45633.652083333334</v>
      </c>
      <c r="E8225" s="36" t="s">
        <v>200</v>
      </c>
      <c r="F8225" s="37" t="str">
        <f t="array" ref="F8225">IFERROR(XLOOKUP(E8225,Operadores!A:A,Operadores!B:B))</f>
        <v>MAROSC</v>
      </c>
      <c r="G8225" s="36" t="s">
        <v>425</v>
      </c>
      <c r="H8225" s="39">
        <v>26.15</v>
      </c>
      <c r="I8225" s="40">
        <v>303.0</v>
      </c>
      <c r="J8225" s="41">
        <f t="shared" si="5"/>
        <v>7923.45</v>
      </c>
      <c r="K8225" s="37" t="str">
        <f t="array" ref="K8225">IFERROR(XLOOKUP(G8225,'Tipo de carga'!A:A,'Tipo de carga'!B:B))</f>
        <v>Ticket</v>
      </c>
      <c r="L8225" s="37">
        <f t="shared" si="2"/>
        <v>49</v>
      </c>
      <c r="M8225" s="37">
        <f t="shared" si="3"/>
        <v>7</v>
      </c>
      <c r="N8225" s="37">
        <f t="shared" si="4"/>
        <v>12</v>
      </c>
      <c r="O8225" s="37" t="str">
        <f t="array" ref="O8225">IFERROR(XLOOKUP(K8225,'Tipo de carga'!B:B,'Tipo de carga'!C:C))</f>
        <v>Diesel</v>
      </c>
    </row>
    <row r="8226">
      <c r="A8226" s="36">
        <v>1959.0</v>
      </c>
      <c r="B8226" s="37" t="str">
        <f t="array" ref="B8226">IFERROR(XLOOKUP(A8226,'Asignacion Dic'!A:A,'Asignacion Dic'!C:C))</f>
        <v>Full Liver</v>
      </c>
      <c r="C8226" s="37" t="str">
        <f t="array" ref="C8226">IFERROR(XLOOKUP(A8226,'Asignacion Dic'!A:A,'Asignacion Dic'!B:B))</f>
        <v>EC-01</v>
      </c>
      <c r="D8226" s="38">
        <v>45633.688888888886</v>
      </c>
      <c r="E8226" s="36" t="s">
        <v>206</v>
      </c>
      <c r="F8226" s="37" t="str">
        <f t="array" ref="F8226">IFERROR(XLOOKUP(E8226,Operadores!A:A,Operadores!B:B))</f>
        <v>JARDAN</v>
      </c>
      <c r="G8226" s="36" t="s">
        <v>425</v>
      </c>
      <c r="H8226" s="39">
        <v>26.59</v>
      </c>
      <c r="I8226" s="40">
        <v>361.0</v>
      </c>
      <c r="J8226" s="41">
        <f t="shared" si="5"/>
        <v>9598.99</v>
      </c>
      <c r="K8226" s="37" t="str">
        <f t="array" ref="K8226">IFERROR(XLOOKUP(G8226,'Tipo de carga'!A:A,'Tipo de carga'!B:B))</f>
        <v>Ticket</v>
      </c>
      <c r="L8226" s="37">
        <f t="shared" si="2"/>
        <v>49</v>
      </c>
      <c r="M8226" s="37">
        <f t="shared" si="3"/>
        <v>7</v>
      </c>
      <c r="N8226" s="37">
        <f t="shared" si="4"/>
        <v>12</v>
      </c>
      <c r="O8226" s="37" t="str">
        <f t="array" ref="O8226">IFERROR(XLOOKUP(K8226,'Tipo de carga'!B:B,'Tipo de carga'!C:C))</f>
        <v>Diesel</v>
      </c>
    </row>
    <row r="8227">
      <c r="A8227" s="36">
        <v>1852.0</v>
      </c>
      <c r="B8227" s="37" t="str">
        <f t="array" ref="B8227">IFERROR(XLOOKUP(A8227,'Asignacion Dic'!A:A,'Asignacion Dic'!C:C))</f>
        <v>Circuitos</v>
      </c>
      <c r="C8227" s="37" t="str">
        <f t="array" ref="C8227">IFERROR(XLOOKUP(A8227,'Asignacion Dic'!A:A,'Asignacion Dic'!B:B))</f>
        <v>EC-03</v>
      </c>
      <c r="D8227" s="38">
        <v>45633.71805555555</v>
      </c>
      <c r="E8227" s="36" t="s">
        <v>574</v>
      </c>
      <c r="F8227" s="37" t="str">
        <f t="array" ref="F8227">IFERROR(XLOOKUP(E8227,Operadores!A:A,Operadores!B:B))</f>
        <v>ZABFER</v>
      </c>
      <c r="G8227" s="36" t="s">
        <v>425</v>
      </c>
      <c r="H8227" s="39">
        <v>27.37</v>
      </c>
      <c r="I8227" s="40">
        <v>364.0</v>
      </c>
      <c r="J8227" s="41">
        <f t="shared" si="5"/>
        <v>9962.68</v>
      </c>
      <c r="K8227" s="37" t="str">
        <f t="array" ref="K8227">IFERROR(XLOOKUP(G8227,'Tipo de carga'!A:A,'Tipo de carga'!B:B))</f>
        <v>Ticket</v>
      </c>
      <c r="L8227" s="37">
        <f t="shared" si="2"/>
        <v>49</v>
      </c>
      <c r="M8227" s="37">
        <f t="shared" si="3"/>
        <v>7</v>
      </c>
      <c r="N8227" s="37">
        <f t="shared" si="4"/>
        <v>12</v>
      </c>
      <c r="O8227" s="37" t="str">
        <f t="array" ref="O8227">IFERROR(XLOOKUP(K8227,'Tipo de carga'!B:B,'Tipo de carga'!C:C))</f>
        <v>Diesel</v>
      </c>
    </row>
    <row r="8228">
      <c r="A8228" s="36">
        <v>1716.0</v>
      </c>
      <c r="B8228" s="37" t="str">
        <f t="array" ref="B8228">IFERROR(XLOOKUP(A8228,'Asignacion Dic'!A:A,'Asignacion Dic'!C:C))</f>
        <v>Wm Sencillo</v>
      </c>
      <c r="C8228" s="37" t="str">
        <f t="array" ref="C8228">IFERROR(XLOOKUP(A8228,'Asignacion Dic'!A:A,'Asignacion Dic'!B:B))</f>
        <v>EC-08</v>
      </c>
      <c r="D8228" s="38">
        <v>45633.73819444444</v>
      </c>
      <c r="E8228" s="36" t="s">
        <v>549</v>
      </c>
      <c r="F8228" s="37" t="str">
        <f t="array" ref="F8228">IFERROR(XLOOKUP(E8228,Operadores!A:A,Operadores!B:B))</f>
        <v>BAUTRI</v>
      </c>
      <c r="G8228" s="36" t="s">
        <v>425</v>
      </c>
      <c r="H8228" s="39">
        <v>26.17</v>
      </c>
      <c r="I8228" s="40">
        <v>145.0</v>
      </c>
      <c r="J8228" s="41">
        <f t="shared" si="5"/>
        <v>3794.65</v>
      </c>
      <c r="K8228" s="37" t="str">
        <f t="array" ref="K8228">IFERROR(XLOOKUP(G8228,'Tipo de carga'!A:A,'Tipo de carga'!B:B))</f>
        <v>Ticket</v>
      </c>
      <c r="L8228" s="37">
        <f t="shared" si="2"/>
        <v>49</v>
      </c>
      <c r="M8228" s="37">
        <f t="shared" si="3"/>
        <v>7</v>
      </c>
      <c r="N8228" s="37">
        <f t="shared" si="4"/>
        <v>12</v>
      </c>
      <c r="O8228" s="37" t="str">
        <f t="array" ref="O8228">IFERROR(XLOOKUP(K8228,'Tipo de carga'!B:B,'Tipo de carga'!C:C))</f>
        <v>Diesel</v>
      </c>
    </row>
    <row r="8229">
      <c r="A8229" s="36">
        <v>1894.0</v>
      </c>
      <c r="B8229" s="37" t="str">
        <f t="array" ref="B8229">IFERROR(XLOOKUP(A8229,'Asignacion Dic'!A:A,'Asignacion Dic'!C:C))</f>
        <v>Pipas</v>
      </c>
      <c r="C8229" s="37" t="str">
        <f t="array" ref="C8229">IFERROR(XLOOKUP(A8229,'Asignacion Dic'!A:A,'Asignacion Dic'!B:B))</f>
        <v>EC-02</v>
      </c>
      <c r="D8229" s="38">
        <v>45633.816666666666</v>
      </c>
      <c r="E8229" s="36" t="s">
        <v>403</v>
      </c>
      <c r="F8229" s="37" t="str">
        <f t="array" ref="F8229">IFERROR(XLOOKUP(E8229,Operadores!A:A,Operadores!B:B))</f>
        <v>LOPJU</v>
      </c>
      <c r="G8229" s="36" t="s">
        <v>425</v>
      </c>
      <c r="H8229" s="39">
        <v>24.99</v>
      </c>
      <c r="I8229" s="40">
        <v>446.0</v>
      </c>
      <c r="J8229" s="41">
        <f t="shared" si="5"/>
        <v>11145.54</v>
      </c>
      <c r="K8229" s="37" t="str">
        <f t="array" ref="K8229">IFERROR(XLOOKUP(G8229,'Tipo de carga'!A:A,'Tipo de carga'!B:B))</f>
        <v>Ticket</v>
      </c>
      <c r="L8229" s="37">
        <f t="shared" si="2"/>
        <v>49</v>
      </c>
      <c r="M8229" s="37">
        <f t="shared" si="3"/>
        <v>7</v>
      </c>
      <c r="N8229" s="37">
        <f t="shared" si="4"/>
        <v>12</v>
      </c>
      <c r="O8229" s="37" t="str">
        <f t="array" ref="O8229">IFERROR(XLOOKUP(K8229,'Tipo de carga'!B:B,'Tipo de carga'!C:C))</f>
        <v>Diesel</v>
      </c>
    </row>
    <row r="8230">
      <c r="A8230" s="36">
        <v>2011.0</v>
      </c>
      <c r="B8230" s="37" t="str">
        <f t="array" ref="B8230">IFERROR(XLOOKUP(A8230,'Asignacion Dic'!A:A,'Asignacion Dic'!C:C))</f>
        <v>MeLi Dedicado TD</v>
      </c>
      <c r="C8230" s="37" t="str">
        <f t="array" ref="C8230">IFERROR(XLOOKUP(A8230,'Asignacion Dic'!A:A,'Asignacion Dic'!B:B))</f>
        <v>EC-05</v>
      </c>
      <c r="D8230" s="38">
        <v>45633.88125</v>
      </c>
      <c r="E8230" s="36" t="s">
        <v>349</v>
      </c>
      <c r="F8230" s="37" t="str">
        <f t="array" ref="F8230">IFERROR(XLOOKUP(E8230,Operadores!A:A,Operadores!B:B))</f>
        <v>GUEGAB</v>
      </c>
      <c r="G8230" s="36" t="s">
        <v>425</v>
      </c>
      <c r="H8230" s="39">
        <v>27.18</v>
      </c>
      <c r="I8230" s="40">
        <v>530.0</v>
      </c>
      <c r="J8230" s="41">
        <f t="shared" si="5"/>
        <v>14405.4</v>
      </c>
      <c r="K8230" s="37" t="str">
        <f t="array" ref="K8230">IFERROR(XLOOKUP(G8230,'Tipo de carga'!A:A,'Tipo de carga'!B:B))</f>
        <v>Ticket</v>
      </c>
      <c r="L8230" s="37">
        <f t="shared" si="2"/>
        <v>49</v>
      </c>
      <c r="M8230" s="37">
        <f t="shared" si="3"/>
        <v>7</v>
      </c>
      <c r="N8230" s="37">
        <f t="shared" si="4"/>
        <v>12</v>
      </c>
      <c r="O8230" s="37" t="str">
        <f t="array" ref="O8230">IFERROR(XLOOKUP(K8230,'Tipo de carga'!B:B,'Tipo de carga'!C:C))</f>
        <v>Diesel</v>
      </c>
    </row>
    <row r="8231">
      <c r="A8231" s="36">
        <v>1889.0</v>
      </c>
      <c r="B8231" s="37" t="str">
        <f t="array" ref="B8231">IFERROR(XLOOKUP(A8231,'Asignacion Dic'!A:A,'Asignacion Dic'!C:C))</f>
        <v>MeLi asignado SD</v>
      </c>
      <c r="C8231" s="37" t="str">
        <f t="array" ref="C8231">IFERROR(XLOOKUP(A8231,'Asignacion Dic'!A:A,'Asignacion Dic'!B:B))</f>
        <v>EC-05</v>
      </c>
      <c r="D8231" s="38">
        <v>45633.652083333334</v>
      </c>
      <c r="E8231" s="36" t="s">
        <v>211</v>
      </c>
      <c r="F8231" s="37" t="str">
        <f t="array" ref="F8231">IFERROR(XLOOKUP(E8231,Operadores!A:A,Operadores!B:B))</f>
        <v>MARANG</v>
      </c>
      <c r="G8231" s="36" t="s">
        <v>425</v>
      </c>
      <c r="H8231" s="39">
        <v>24.69</v>
      </c>
      <c r="I8231" s="40">
        <v>214.66</v>
      </c>
      <c r="J8231" s="41">
        <f t="shared" si="5"/>
        <v>5299.9554</v>
      </c>
      <c r="K8231" s="37" t="str">
        <f t="array" ref="K8231">IFERROR(XLOOKUP(G8231,'Tipo de carga'!A:A,'Tipo de carga'!B:B))</f>
        <v>Ticket</v>
      </c>
      <c r="L8231" s="37">
        <f t="shared" si="2"/>
        <v>49</v>
      </c>
      <c r="M8231" s="37">
        <f t="shared" si="3"/>
        <v>7</v>
      </c>
      <c r="N8231" s="37">
        <f t="shared" si="4"/>
        <v>12</v>
      </c>
      <c r="O8231" s="37" t="str">
        <f t="array" ref="O8231">IFERROR(XLOOKUP(K8231,'Tipo de carga'!B:B,'Tipo de carga'!C:C))</f>
        <v>Diesel</v>
      </c>
    </row>
    <row r="8232">
      <c r="A8232" s="36">
        <v>1944.0</v>
      </c>
      <c r="B8232" s="37" t="str">
        <f t="array" ref="B8232">IFERROR(XLOOKUP(A8232,'Asignacion Dic'!A:A,'Asignacion Dic'!C:C))</f>
        <v>MeLi asignado SD</v>
      </c>
      <c r="C8232" s="37" t="str">
        <f t="array" ref="C8232">IFERROR(XLOOKUP(A8232,'Asignacion Dic'!A:A,'Asignacion Dic'!B:B))</f>
        <v>EC-05</v>
      </c>
      <c r="D8232" s="38">
        <v>45633.652083333334</v>
      </c>
      <c r="E8232" s="36" t="s">
        <v>221</v>
      </c>
      <c r="F8232" s="37" t="str">
        <f t="array" ref="F8232">IFERROR(XLOOKUP(E8232,Operadores!A:A,Operadores!B:B))</f>
        <v>ORTARM</v>
      </c>
      <c r="G8232" s="36" t="s">
        <v>425</v>
      </c>
      <c r="H8232" s="39">
        <v>24.69</v>
      </c>
      <c r="I8232" s="40">
        <v>275.41</v>
      </c>
      <c r="J8232" s="41">
        <f t="shared" si="5"/>
        <v>6799.8729</v>
      </c>
      <c r="K8232" s="37" t="str">
        <f t="array" ref="K8232">IFERROR(XLOOKUP(G8232,'Tipo de carga'!A:A,'Tipo de carga'!B:B))</f>
        <v>Ticket</v>
      </c>
      <c r="L8232" s="37">
        <f t="shared" si="2"/>
        <v>49</v>
      </c>
      <c r="M8232" s="37">
        <f t="shared" si="3"/>
        <v>7</v>
      </c>
      <c r="N8232" s="37">
        <f t="shared" si="4"/>
        <v>12</v>
      </c>
      <c r="O8232" s="37" t="str">
        <f t="array" ref="O8232">IFERROR(XLOOKUP(K8232,'Tipo de carga'!B:B,'Tipo de carga'!C:C))</f>
        <v>Diesel</v>
      </c>
    </row>
    <row r="8233">
      <c r="A8233" s="36">
        <v>1963.0</v>
      </c>
      <c r="B8233" s="37" t="str">
        <f t="array" ref="B8233">IFERROR(XLOOKUP(A8233,'Asignacion Dic'!A:A,'Asignacion Dic'!C:C))</f>
        <v>MeLi asignado SD</v>
      </c>
      <c r="C8233" s="37" t="str">
        <f t="array" ref="C8233">IFERROR(XLOOKUP(A8233,'Asignacion Dic'!A:A,'Asignacion Dic'!B:B))</f>
        <v>EC-05</v>
      </c>
      <c r="D8233" s="38">
        <v>45633.88263888889</v>
      </c>
      <c r="E8233" s="36" t="s">
        <v>172</v>
      </c>
      <c r="F8233" s="37" t="str">
        <f t="array" ref="F8233">IFERROR(XLOOKUP(E8233,Operadores!A:A,Operadores!B:B))</f>
        <v>REDJUL</v>
      </c>
      <c r="G8233" s="36" t="s">
        <v>425</v>
      </c>
      <c r="H8233" s="39">
        <v>25.07</v>
      </c>
      <c r="I8233" s="40">
        <v>499.0</v>
      </c>
      <c r="J8233" s="41">
        <f t="shared" si="5"/>
        <v>12509.93</v>
      </c>
      <c r="K8233" s="37" t="str">
        <f t="array" ref="K8233">IFERROR(XLOOKUP(G8233,'Tipo de carga'!A:A,'Tipo de carga'!B:B))</f>
        <v>Ticket</v>
      </c>
      <c r="L8233" s="37">
        <f t="shared" si="2"/>
        <v>49</v>
      </c>
      <c r="M8233" s="37">
        <f t="shared" si="3"/>
        <v>7</v>
      </c>
      <c r="N8233" s="37">
        <f t="shared" si="4"/>
        <v>12</v>
      </c>
      <c r="O8233" s="37" t="str">
        <f t="array" ref="O8233">IFERROR(XLOOKUP(K8233,'Tipo de carga'!B:B,'Tipo de carga'!C:C))</f>
        <v>Diesel</v>
      </c>
    </row>
    <row r="8234">
      <c r="A8234" s="36">
        <v>1921.0</v>
      </c>
      <c r="B8234" s="37" t="str">
        <f t="array" ref="B8234">IFERROR(XLOOKUP(A8234,'Asignacion Dic'!A:A,'Asignacion Dic'!C:C))</f>
        <v>Circuitos</v>
      </c>
      <c r="C8234" s="37" t="str">
        <f t="array" ref="C8234">IFERROR(XLOOKUP(A8234,'Asignacion Dic'!A:A,'Asignacion Dic'!B:B))</f>
        <v>EC-03</v>
      </c>
      <c r="D8234" s="38">
        <v>45633.0</v>
      </c>
      <c r="E8234" s="36" t="s">
        <v>445</v>
      </c>
      <c r="F8234" s="37" t="str">
        <f t="array" ref="F8234">IFERROR(XLOOKUP(E8234,Operadores!A:A,Operadores!B:B))</f>
        <v>MIREDM</v>
      </c>
      <c r="G8234" s="36" t="s">
        <v>628</v>
      </c>
      <c r="H8234" s="39">
        <v>9.99</v>
      </c>
      <c r="I8234" s="40">
        <v>239.0</v>
      </c>
      <c r="J8234" s="41">
        <f t="shared" si="5"/>
        <v>2387.61</v>
      </c>
      <c r="K8234" s="37" t="str">
        <f t="array" ref="K8234">IFERROR(XLOOKUP(G8234,'Tipo de carga'!A:A,'Tipo de carga'!B:B))</f>
        <v>Natgas</v>
      </c>
      <c r="L8234" s="37">
        <f t="shared" si="2"/>
        <v>49</v>
      </c>
      <c r="M8234" s="37">
        <f t="shared" si="3"/>
        <v>7</v>
      </c>
      <c r="N8234" s="37">
        <f t="shared" si="4"/>
        <v>12</v>
      </c>
      <c r="O8234" s="37" t="str">
        <f t="array" ref="O8234">IFERROR(XLOOKUP(K8234,'Tipo de carga'!B:B,'Tipo de carga'!C:C))</f>
        <v>GNC</v>
      </c>
    </row>
    <row r="8235">
      <c r="A8235" s="36">
        <v>1921.0</v>
      </c>
      <c r="B8235" s="37" t="str">
        <f t="array" ref="B8235">IFERROR(XLOOKUP(A8235,'Asignacion Dic'!A:A,'Asignacion Dic'!C:C))</f>
        <v>Circuitos</v>
      </c>
      <c r="C8235" s="37" t="str">
        <f t="array" ref="C8235">IFERROR(XLOOKUP(A8235,'Asignacion Dic'!A:A,'Asignacion Dic'!B:B))</f>
        <v>EC-03</v>
      </c>
      <c r="D8235" s="38">
        <v>45633.0</v>
      </c>
      <c r="E8235" s="36" t="s">
        <v>445</v>
      </c>
      <c r="F8235" s="37" t="str">
        <f t="array" ref="F8235">IFERROR(XLOOKUP(E8235,Operadores!A:A,Operadores!B:B))</f>
        <v>MIREDM</v>
      </c>
      <c r="G8235" s="36" t="s">
        <v>446</v>
      </c>
      <c r="H8235" s="39">
        <v>10.2</v>
      </c>
      <c r="I8235" s="40">
        <v>216.0</v>
      </c>
      <c r="J8235" s="41">
        <f t="shared" si="5"/>
        <v>2203.2</v>
      </c>
      <c r="K8235" s="37" t="str">
        <f t="array" ref="K8235">IFERROR(XLOOKUP(G8235,'Tipo de carga'!A:A,'Tipo de carga'!B:B))</f>
        <v>Natgas</v>
      </c>
      <c r="L8235" s="37">
        <f t="shared" si="2"/>
        <v>49</v>
      </c>
      <c r="M8235" s="37">
        <f t="shared" si="3"/>
        <v>7</v>
      </c>
      <c r="N8235" s="37">
        <f t="shared" si="4"/>
        <v>12</v>
      </c>
      <c r="O8235" s="37" t="str">
        <f t="array" ref="O8235">IFERROR(XLOOKUP(K8235,'Tipo de carga'!B:B,'Tipo de carga'!C:C))</f>
        <v>GNC</v>
      </c>
    </row>
    <row r="8236">
      <c r="A8236" s="36">
        <v>1917.0</v>
      </c>
      <c r="B8236" s="37" t="str">
        <f t="array" ref="B8236">IFERROR(XLOOKUP(A8236,'Asignacion Dic'!A:A,'Asignacion Dic'!C:C))</f>
        <v>MeLi asignado SD</v>
      </c>
      <c r="C8236" s="37" t="str">
        <f t="array" ref="C8236">IFERROR(XLOOKUP(A8236,'Asignacion Dic'!A:A,'Asignacion Dic'!B:B))</f>
        <v>EC-05</v>
      </c>
      <c r="D8236" s="38">
        <v>45633.0</v>
      </c>
      <c r="E8236" s="36" t="s">
        <v>17</v>
      </c>
      <c r="F8236" s="37" t="str">
        <f t="array" ref="F8236">IFERROR(XLOOKUP(E8236,Operadores!A:A,Operadores!B:B))</f>
        <v>ARASAL</v>
      </c>
      <c r="G8236" s="36" t="s">
        <v>311</v>
      </c>
      <c r="H8236" s="39">
        <v>10.2</v>
      </c>
      <c r="I8236" s="40">
        <v>207.0</v>
      </c>
      <c r="J8236" s="41">
        <f t="shared" si="5"/>
        <v>2111.4</v>
      </c>
      <c r="K8236" s="37" t="str">
        <f t="array" ref="K8236">IFERROR(XLOOKUP(G8236,'Tipo de carga'!A:A,'Tipo de carga'!B:B))</f>
        <v>Natgas</v>
      </c>
      <c r="L8236" s="37">
        <f t="shared" si="2"/>
        <v>49</v>
      </c>
      <c r="M8236" s="37">
        <f t="shared" si="3"/>
        <v>7</v>
      </c>
      <c r="N8236" s="37">
        <f t="shared" si="4"/>
        <v>12</v>
      </c>
      <c r="O8236" s="37" t="str">
        <f t="array" ref="O8236">IFERROR(XLOOKUP(K8236,'Tipo de carga'!B:B,'Tipo de carga'!C:C))</f>
        <v>GNC</v>
      </c>
    </row>
    <row r="8237">
      <c r="A8237" s="36">
        <v>1912.0</v>
      </c>
      <c r="B8237" s="37" t="str">
        <f t="array" ref="B8237">IFERROR(XLOOKUP(A8237,'Asignacion Dic'!A:A,'Asignacion Dic'!C:C))</f>
        <v>MeLi asignado SD</v>
      </c>
      <c r="C8237" s="37" t="str">
        <f t="array" ref="C8237">IFERROR(XLOOKUP(A8237,'Asignacion Dic'!A:A,'Asignacion Dic'!B:B))</f>
        <v>EC-05</v>
      </c>
      <c r="D8237" s="38">
        <v>45633.0</v>
      </c>
      <c r="E8237" s="36" t="s">
        <v>345</v>
      </c>
      <c r="F8237" s="37" t="str">
        <f t="array" ref="F8237">IFERROR(XLOOKUP(E8237,Operadores!A:A,Operadores!B:B))</f>
        <v>PARMI</v>
      </c>
      <c r="G8237" s="36" t="s">
        <v>315</v>
      </c>
      <c r="H8237" s="39">
        <v>10.65</v>
      </c>
      <c r="I8237" s="40">
        <v>271.0</v>
      </c>
      <c r="J8237" s="41">
        <f t="shared" si="5"/>
        <v>2886.15</v>
      </c>
      <c r="K8237" s="37" t="str">
        <f t="array" ref="K8237">IFERROR(XLOOKUP(G8237,'Tipo de carga'!A:A,'Tipo de carga'!B:B))</f>
        <v>COMSUSTENTA</v>
      </c>
      <c r="L8237" s="37">
        <f t="shared" si="2"/>
        <v>49</v>
      </c>
      <c r="M8237" s="37">
        <f t="shared" si="3"/>
        <v>7</v>
      </c>
      <c r="N8237" s="37">
        <f t="shared" si="4"/>
        <v>12</v>
      </c>
      <c r="O8237" s="37" t="str">
        <f t="array" ref="O8237">IFERROR(XLOOKUP(K8237,'Tipo de carga'!B:B,'Tipo de carga'!C:C))</f>
        <v>GNC</v>
      </c>
    </row>
    <row r="8238">
      <c r="A8238" s="36">
        <v>1901.0</v>
      </c>
      <c r="B8238" s="37" t="str">
        <f t="array" ref="B8238">IFERROR(XLOOKUP(A8238,'Asignacion Dic'!A:A,'Asignacion Dic'!C:C))</f>
        <v>Pipas</v>
      </c>
      <c r="C8238" s="37" t="str">
        <f t="array" ref="C8238">IFERROR(XLOOKUP(A8238,'Asignacion Dic'!A:A,'Asignacion Dic'!B:B))</f>
        <v>EC-02</v>
      </c>
      <c r="D8238" s="38">
        <v>45634.89127314815</v>
      </c>
      <c r="E8238" s="36" t="s">
        <v>411</v>
      </c>
      <c r="F8238" s="37" t="str">
        <f t="array" ref="F8238">IFERROR(XLOOKUP(E8238,Operadores!A:A,Operadores!B:B))</f>
        <v>APODA</v>
      </c>
      <c r="G8238" s="36" t="s">
        <v>72</v>
      </c>
      <c r="H8238" s="39">
        <v>19.29</v>
      </c>
      <c r="I8238" s="40">
        <v>637.0</v>
      </c>
      <c r="J8238" s="41">
        <f t="shared" si="5"/>
        <v>12287.73</v>
      </c>
      <c r="K8238" s="37" t="str">
        <f t="array" ref="K8238">IFERROR(XLOOKUP(G8238,'Tipo de carga'!A:A,'Tipo de carga'!B:B))</f>
        <v>Autoabasto</v>
      </c>
      <c r="L8238" s="37">
        <f t="shared" si="2"/>
        <v>50</v>
      </c>
      <c r="M8238" s="37">
        <f t="shared" si="3"/>
        <v>8</v>
      </c>
      <c r="N8238" s="37">
        <f t="shared" si="4"/>
        <v>12</v>
      </c>
      <c r="O8238" s="37" t="str">
        <f t="array" ref="O8238">IFERROR(XLOOKUP(K8238,'Tipo de carga'!B:B,'Tipo de carga'!C:C))</f>
        <v>Diesel</v>
      </c>
    </row>
    <row r="8239">
      <c r="A8239" s="36">
        <v>1933.0</v>
      </c>
      <c r="B8239" s="37" t="str">
        <f t="array" ref="B8239">IFERROR(XLOOKUP(A8239,'Asignacion Dic'!A:A,'Asignacion Dic'!C:C))</f>
        <v>Circuitos</v>
      </c>
      <c r="C8239" s="37" t="str">
        <f t="array" ref="C8239">IFERROR(XLOOKUP(A8239,'Asignacion Dic'!A:A,'Asignacion Dic'!B:B))</f>
        <v>EC-03</v>
      </c>
      <c r="D8239" s="38">
        <v>45634.80774305556</v>
      </c>
      <c r="E8239" s="36" t="s">
        <v>213</v>
      </c>
      <c r="F8239" s="37" t="str">
        <f t="array" ref="F8239">IFERROR(XLOOKUP(E8239,Operadores!A:A,Operadores!B:B))</f>
        <v>OLIMAR01</v>
      </c>
      <c r="G8239" s="36" t="s">
        <v>72</v>
      </c>
      <c r="H8239" s="39">
        <v>19.29</v>
      </c>
      <c r="I8239" s="40">
        <v>321.0</v>
      </c>
      <c r="J8239" s="41">
        <f t="shared" si="5"/>
        <v>6192.09</v>
      </c>
      <c r="K8239" s="37" t="str">
        <f t="array" ref="K8239">IFERROR(XLOOKUP(G8239,'Tipo de carga'!A:A,'Tipo de carga'!B:B))</f>
        <v>Autoabasto</v>
      </c>
      <c r="L8239" s="37">
        <f t="shared" si="2"/>
        <v>50</v>
      </c>
      <c r="M8239" s="37">
        <f t="shared" si="3"/>
        <v>8</v>
      </c>
      <c r="N8239" s="37">
        <f t="shared" si="4"/>
        <v>12</v>
      </c>
      <c r="O8239" s="37" t="str">
        <f t="array" ref="O8239">IFERROR(XLOOKUP(K8239,'Tipo de carga'!B:B,'Tipo de carga'!C:C))</f>
        <v>Diesel</v>
      </c>
    </row>
    <row r="8240">
      <c r="A8240" s="36">
        <v>1988.0</v>
      </c>
      <c r="B8240" s="37" t="str">
        <f t="array" ref="B8240">IFERROR(XLOOKUP(A8240,'Asignacion Dic'!A:A,'Asignacion Dic'!C:C))</f>
        <v>MeLi asignado SD</v>
      </c>
      <c r="C8240" s="37" t="str">
        <f t="array" ref="C8240">IFERROR(XLOOKUP(A8240,'Asignacion Dic'!A:A,'Asignacion Dic'!B:B))</f>
        <v>EC-05</v>
      </c>
      <c r="D8240" s="38">
        <v>45634.78387731482</v>
      </c>
      <c r="E8240" s="36" t="s">
        <v>404</v>
      </c>
      <c r="F8240" s="37" t="str">
        <f t="array" ref="F8240">IFERROR(XLOOKUP(E8240,Operadores!A:A,Operadores!B:B))</f>
        <v>CHAJOE</v>
      </c>
      <c r="G8240" s="36" t="s">
        <v>72</v>
      </c>
      <c r="H8240" s="39">
        <v>19.29</v>
      </c>
      <c r="I8240" s="40">
        <v>622.0</v>
      </c>
      <c r="J8240" s="41">
        <f t="shared" si="5"/>
        <v>11998.38</v>
      </c>
      <c r="K8240" s="37" t="str">
        <f t="array" ref="K8240">IFERROR(XLOOKUP(G8240,'Tipo de carga'!A:A,'Tipo de carga'!B:B))</f>
        <v>Autoabasto</v>
      </c>
      <c r="L8240" s="37">
        <f t="shared" si="2"/>
        <v>50</v>
      </c>
      <c r="M8240" s="37">
        <f t="shared" si="3"/>
        <v>8</v>
      </c>
      <c r="N8240" s="37">
        <f t="shared" si="4"/>
        <v>12</v>
      </c>
      <c r="O8240" s="37" t="str">
        <f t="array" ref="O8240">IFERROR(XLOOKUP(K8240,'Tipo de carga'!B:B,'Tipo de carga'!C:C))</f>
        <v>Diesel</v>
      </c>
    </row>
    <row r="8241">
      <c r="A8241" s="36">
        <v>1827.0</v>
      </c>
      <c r="B8241" s="37" t="str">
        <f t="array" ref="B8241">IFERROR(XLOOKUP(A8241,'Asignacion Dic'!A:A,'Asignacion Dic'!C:C))</f>
        <v>Full Liver</v>
      </c>
      <c r="C8241" s="37" t="str">
        <f t="array" ref="C8241">IFERROR(XLOOKUP(A8241,'Asignacion Dic'!A:A,'Asignacion Dic'!B:B))</f>
        <v>EC-01</v>
      </c>
      <c r="D8241" s="38">
        <v>45634.75760416667</v>
      </c>
      <c r="E8241" s="36" t="s">
        <v>374</v>
      </c>
      <c r="F8241" s="37" t="str">
        <f t="array" ref="F8241">IFERROR(XLOOKUP(E8241,Operadores!A:A,Operadores!B:B))</f>
        <v>ANGMA</v>
      </c>
      <c r="G8241" s="36" t="s">
        <v>72</v>
      </c>
      <c r="H8241" s="39">
        <v>19.29</v>
      </c>
      <c r="I8241" s="40">
        <v>382.0</v>
      </c>
      <c r="J8241" s="41">
        <f t="shared" si="5"/>
        <v>7368.78</v>
      </c>
      <c r="K8241" s="37" t="str">
        <f t="array" ref="K8241">IFERROR(XLOOKUP(G8241,'Tipo de carga'!A:A,'Tipo de carga'!B:B))</f>
        <v>Autoabasto</v>
      </c>
      <c r="L8241" s="37">
        <f t="shared" si="2"/>
        <v>50</v>
      </c>
      <c r="M8241" s="37">
        <f t="shared" si="3"/>
        <v>8</v>
      </c>
      <c r="N8241" s="37">
        <f t="shared" si="4"/>
        <v>12</v>
      </c>
      <c r="O8241" s="37" t="str">
        <f t="array" ref="O8241">IFERROR(XLOOKUP(K8241,'Tipo de carga'!B:B,'Tipo de carga'!C:C))</f>
        <v>Diesel</v>
      </c>
    </row>
    <row r="8242">
      <c r="A8242" s="36">
        <v>1989.0</v>
      </c>
      <c r="B8242" s="37" t="str">
        <f t="array" ref="B8242">IFERROR(XLOOKUP(A8242,'Asignacion Dic'!A:A,'Asignacion Dic'!C:C))</f>
        <v>MeLi asignado SD</v>
      </c>
      <c r="C8242" s="37" t="str">
        <f t="array" ref="C8242">IFERROR(XLOOKUP(A8242,'Asignacion Dic'!A:A,'Asignacion Dic'!B:B))</f>
        <v>EC-05</v>
      </c>
      <c r="D8242" s="38">
        <v>45634.70795138889</v>
      </c>
      <c r="E8242" s="36" t="s">
        <v>220</v>
      </c>
      <c r="F8242" s="37" t="str">
        <f t="array" ref="F8242">IFERROR(XLOOKUP(E8242,Operadores!A:A,Operadores!B:B))</f>
        <v>CARCRI01</v>
      </c>
      <c r="G8242" s="36" t="s">
        <v>72</v>
      </c>
      <c r="H8242" s="39">
        <v>19.29</v>
      </c>
      <c r="I8242" s="40">
        <v>867.0</v>
      </c>
      <c r="J8242" s="41">
        <f t="shared" si="5"/>
        <v>16724.43</v>
      </c>
      <c r="K8242" s="37" t="str">
        <f t="array" ref="K8242">IFERROR(XLOOKUP(G8242,'Tipo de carga'!A:A,'Tipo de carga'!B:B))</f>
        <v>Autoabasto</v>
      </c>
      <c r="L8242" s="37">
        <f t="shared" si="2"/>
        <v>50</v>
      </c>
      <c r="M8242" s="37">
        <f t="shared" si="3"/>
        <v>8</v>
      </c>
      <c r="N8242" s="37">
        <f t="shared" si="4"/>
        <v>12</v>
      </c>
      <c r="O8242" s="37" t="str">
        <f t="array" ref="O8242">IFERROR(XLOOKUP(K8242,'Tipo de carga'!B:B,'Tipo de carga'!C:C))</f>
        <v>Diesel</v>
      </c>
    </row>
    <row r="8243">
      <c r="A8243" s="36">
        <v>1855.0</v>
      </c>
      <c r="B8243" s="37" t="str">
        <f t="array" ref="B8243">IFERROR(XLOOKUP(A8243,'Asignacion Dic'!A:A,'Asignacion Dic'!C:C))</f>
        <v>Circuitos</v>
      </c>
      <c r="C8243" s="37" t="str">
        <f t="array" ref="C8243">IFERROR(XLOOKUP(A8243,'Asignacion Dic'!A:A,'Asignacion Dic'!B:B))</f>
        <v>EC-03</v>
      </c>
      <c r="D8243" s="38">
        <v>45634.690046296295</v>
      </c>
      <c r="E8243" s="36" t="s">
        <v>328</v>
      </c>
      <c r="F8243" s="37" t="str">
        <f t="array" ref="F8243">IFERROR(XLOOKUP(E8243,Operadores!A:A,Operadores!B:B))</f>
        <v>REYPED</v>
      </c>
      <c r="G8243" s="36" t="s">
        <v>72</v>
      </c>
      <c r="H8243" s="39">
        <v>19.29</v>
      </c>
      <c r="I8243" s="40">
        <v>310.0</v>
      </c>
      <c r="J8243" s="41">
        <f t="shared" si="5"/>
        <v>5979.9</v>
      </c>
      <c r="K8243" s="37" t="str">
        <f t="array" ref="K8243">IFERROR(XLOOKUP(G8243,'Tipo de carga'!A:A,'Tipo de carga'!B:B))</f>
        <v>Autoabasto</v>
      </c>
      <c r="L8243" s="37">
        <f t="shared" si="2"/>
        <v>50</v>
      </c>
      <c r="M8243" s="37">
        <f t="shared" si="3"/>
        <v>8</v>
      </c>
      <c r="N8243" s="37">
        <f t="shared" si="4"/>
        <v>12</v>
      </c>
      <c r="O8243" s="37" t="str">
        <f t="array" ref="O8243">IFERROR(XLOOKUP(K8243,'Tipo de carga'!B:B,'Tipo de carga'!C:C))</f>
        <v>Diesel</v>
      </c>
    </row>
    <row r="8244">
      <c r="A8244" s="36">
        <v>1991.0</v>
      </c>
      <c r="B8244" s="37" t="str">
        <f t="array" ref="B8244">IFERROR(XLOOKUP(A8244,'Asignacion Dic'!A:A,'Asignacion Dic'!C:C))</f>
        <v>MeLi Dedicado Merida</v>
      </c>
      <c r="C8244" s="37" t="str">
        <f t="array" ref="C8244">IFERROR(XLOOKUP(A8244,'Asignacion Dic'!A:A,'Asignacion Dic'!B:B))</f>
        <v>EC-05</v>
      </c>
      <c r="D8244" s="38">
        <v>45634.68851851852</v>
      </c>
      <c r="E8244" s="36" t="s">
        <v>204</v>
      </c>
      <c r="F8244" s="37" t="str">
        <f t="array" ref="F8244">IFERROR(XLOOKUP(E8244,Operadores!A:A,Operadores!B:B))</f>
        <v>AGUARM</v>
      </c>
      <c r="G8244" s="36" t="s">
        <v>72</v>
      </c>
      <c r="H8244" s="39">
        <v>19.29</v>
      </c>
      <c r="I8244" s="40">
        <v>406.0</v>
      </c>
      <c r="J8244" s="41">
        <f t="shared" si="5"/>
        <v>7831.74</v>
      </c>
      <c r="K8244" s="37" t="str">
        <f t="array" ref="K8244">IFERROR(XLOOKUP(G8244,'Tipo de carga'!A:A,'Tipo de carga'!B:B))</f>
        <v>Autoabasto</v>
      </c>
      <c r="L8244" s="37">
        <f t="shared" si="2"/>
        <v>50</v>
      </c>
      <c r="M8244" s="37">
        <f t="shared" si="3"/>
        <v>8</v>
      </c>
      <c r="N8244" s="37">
        <f t="shared" si="4"/>
        <v>12</v>
      </c>
      <c r="O8244" s="37" t="str">
        <f t="array" ref="O8244">IFERROR(XLOOKUP(K8244,'Tipo de carga'!B:B,'Tipo de carga'!C:C))</f>
        <v>Diesel</v>
      </c>
    </row>
    <row r="8245">
      <c r="A8245" s="36">
        <v>1955.0</v>
      </c>
      <c r="B8245" s="37" t="str">
        <f t="array" ref="B8245">IFERROR(XLOOKUP(A8245,'Asignacion Dic'!A:A,'Asignacion Dic'!C:C))</f>
        <v>Circuitos</v>
      </c>
      <c r="C8245" s="37" t="str">
        <f t="array" ref="C8245">IFERROR(XLOOKUP(A8245,'Asignacion Dic'!A:A,'Asignacion Dic'!B:B))</f>
        <v>EC-03</v>
      </c>
      <c r="D8245" s="38">
        <v>45634.67428240741</v>
      </c>
      <c r="E8245" s="36" t="s">
        <v>205</v>
      </c>
      <c r="F8245" s="37" t="str">
        <f t="array" ref="F8245">IFERROR(XLOOKUP(E8245,Operadores!A:A,Operadores!B:B))</f>
        <v>MOZPEDX</v>
      </c>
      <c r="G8245" s="36" t="s">
        <v>72</v>
      </c>
      <c r="H8245" s="39">
        <v>19.29</v>
      </c>
      <c r="I8245" s="40">
        <v>525.0</v>
      </c>
      <c r="J8245" s="41">
        <f t="shared" si="5"/>
        <v>10127.25</v>
      </c>
      <c r="K8245" s="37" t="str">
        <f t="array" ref="K8245">IFERROR(XLOOKUP(G8245,'Tipo de carga'!A:A,'Tipo de carga'!B:B))</f>
        <v>Autoabasto</v>
      </c>
      <c r="L8245" s="37">
        <f t="shared" si="2"/>
        <v>50</v>
      </c>
      <c r="M8245" s="37">
        <f t="shared" si="3"/>
        <v>8</v>
      </c>
      <c r="N8245" s="37">
        <f t="shared" si="4"/>
        <v>12</v>
      </c>
      <c r="O8245" s="37" t="str">
        <f t="array" ref="O8245">IFERROR(XLOOKUP(K8245,'Tipo de carga'!B:B,'Tipo de carga'!C:C))</f>
        <v>Diesel</v>
      </c>
    </row>
    <row r="8246">
      <c r="A8246" s="36">
        <v>2000.0</v>
      </c>
      <c r="B8246" s="37" t="str">
        <f t="array" ref="B8246">IFERROR(XLOOKUP(A8246,'Asignacion Dic'!A:A,'Asignacion Dic'!C:C))</f>
        <v>MeLi Dedicado Merida</v>
      </c>
      <c r="C8246" s="37" t="str">
        <f t="array" ref="C8246">IFERROR(XLOOKUP(A8246,'Asignacion Dic'!A:A,'Asignacion Dic'!B:B))</f>
        <v>EC-05</v>
      </c>
      <c r="D8246" s="38">
        <v>45634.661990740744</v>
      </c>
      <c r="E8246" s="36" t="s">
        <v>625</v>
      </c>
      <c r="F8246" s="37" t="str">
        <f t="array" ref="F8246">IFERROR(XLOOKUP(E8246,Operadores!A:A,Operadores!B:B))</f>
        <v>BERJES</v>
      </c>
      <c r="G8246" s="36" t="s">
        <v>72</v>
      </c>
      <c r="H8246" s="39">
        <v>19.29</v>
      </c>
      <c r="I8246" s="40">
        <v>260.0</v>
      </c>
      <c r="J8246" s="41">
        <f t="shared" si="5"/>
        <v>5015.4</v>
      </c>
      <c r="K8246" s="37" t="str">
        <f t="array" ref="K8246">IFERROR(XLOOKUP(G8246,'Tipo de carga'!A:A,'Tipo de carga'!B:B))</f>
        <v>Autoabasto</v>
      </c>
      <c r="L8246" s="37">
        <f t="shared" si="2"/>
        <v>50</v>
      </c>
      <c r="M8246" s="37">
        <f t="shared" si="3"/>
        <v>8</v>
      </c>
      <c r="N8246" s="37">
        <f t="shared" si="4"/>
        <v>12</v>
      </c>
      <c r="O8246" s="37" t="str">
        <f t="array" ref="O8246">IFERROR(XLOOKUP(K8246,'Tipo de carga'!B:B,'Tipo de carga'!C:C))</f>
        <v>Diesel</v>
      </c>
    </row>
    <row r="8247">
      <c r="A8247" s="36">
        <v>2066.0</v>
      </c>
      <c r="B8247" s="37" t="str">
        <f t="array" ref="B8247">IFERROR(XLOOKUP(A8247,'Asignacion Dic'!A:A,'Asignacion Dic'!C:C))</f>
        <v>Peñafiel Tecamac</v>
      </c>
      <c r="C8247" s="37" t="str">
        <f t="array" ref="C8247">IFERROR(XLOOKUP(A8247,'Asignacion Dic'!A:A,'Asignacion Dic'!B:B))</f>
        <v>EC-02</v>
      </c>
      <c r="D8247" s="38">
        <v>45634.65280092593</v>
      </c>
      <c r="E8247" s="36" t="s">
        <v>208</v>
      </c>
      <c r="F8247" s="37" t="str">
        <f t="array" ref="F8247">IFERROR(XLOOKUP(E8247,Operadores!A:A,Operadores!B:B))</f>
        <v>TORJUA</v>
      </c>
      <c r="G8247" s="36" t="s">
        <v>72</v>
      </c>
      <c r="H8247" s="39">
        <v>19.29</v>
      </c>
      <c r="I8247" s="40">
        <v>447.0</v>
      </c>
      <c r="J8247" s="41">
        <f t="shared" si="5"/>
        <v>8622.63</v>
      </c>
      <c r="K8247" s="37" t="str">
        <f t="array" ref="K8247">IFERROR(XLOOKUP(G8247,'Tipo de carga'!A:A,'Tipo de carga'!B:B))</f>
        <v>Autoabasto</v>
      </c>
      <c r="L8247" s="37">
        <f t="shared" si="2"/>
        <v>50</v>
      </c>
      <c r="M8247" s="37">
        <f t="shared" si="3"/>
        <v>8</v>
      </c>
      <c r="N8247" s="37">
        <f t="shared" si="4"/>
        <v>12</v>
      </c>
      <c r="O8247" s="37" t="str">
        <f t="array" ref="O8247">IFERROR(XLOOKUP(K8247,'Tipo de carga'!B:B,'Tipo de carga'!C:C))</f>
        <v>Diesel</v>
      </c>
    </row>
    <row r="8248">
      <c r="A8248" s="36">
        <v>2016.0</v>
      </c>
      <c r="B8248" s="37" t="str">
        <f t="array" ref="B8248">IFERROR(XLOOKUP(A8248,'Asignacion Dic'!A:A,'Asignacion Dic'!C:C))</f>
        <v>MeLi Asignado TD</v>
      </c>
      <c r="C8248" s="37" t="str">
        <f t="array" ref="C8248">IFERROR(XLOOKUP(A8248,'Asignacion Dic'!A:A,'Asignacion Dic'!B:B))</f>
        <v>EC-05</v>
      </c>
      <c r="D8248" s="38">
        <v>45634.636724537035</v>
      </c>
      <c r="E8248" s="36" t="s">
        <v>578</v>
      </c>
      <c r="F8248" s="37" t="str">
        <f t="array" ref="F8248">IFERROR(XLOOKUP(E8248,Operadores!A:A,Operadores!B:B))</f>
        <v>ASTLUI</v>
      </c>
      <c r="G8248" s="36" t="s">
        <v>72</v>
      </c>
      <c r="H8248" s="39">
        <v>19.29</v>
      </c>
      <c r="I8248" s="40">
        <v>526.0</v>
      </c>
      <c r="J8248" s="41">
        <f t="shared" si="5"/>
        <v>10146.54</v>
      </c>
      <c r="K8248" s="37" t="str">
        <f t="array" ref="K8248">IFERROR(XLOOKUP(G8248,'Tipo de carga'!A:A,'Tipo de carga'!B:B))</f>
        <v>Autoabasto</v>
      </c>
      <c r="L8248" s="37">
        <f t="shared" si="2"/>
        <v>50</v>
      </c>
      <c r="M8248" s="37">
        <f t="shared" si="3"/>
        <v>8</v>
      </c>
      <c r="N8248" s="37">
        <f t="shared" si="4"/>
        <v>12</v>
      </c>
      <c r="O8248" s="37" t="str">
        <f t="array" ref="O8248">IFERROR(XLOOKUP(K8248,'Tipo de carga'!B:B,'Tipo de carga'!C:C))</f>
        <v>Diesel</v>
      </c>
    </row>
    <row r="8249">
      <c r="A8249" s="36">
        <v>1768.0</v>
      </c>
      <c r="B8249" s="37" t="str">
        <f t="array" ref="B8249">IFERROR(XLOOKUP(A8249,'Asignacion Dic'!A:A,'Asignacion Dic'!C:C))</f>
        <v>Pipas</v>
      </c>
      <c r="C8249" s="37" t="str">
        <f t="array" ref="C8249">IFERROR(XLOOKUP(A8249,'Asignacion Dic'!A:A,'Asignacion Dic'!B:B))</f>
        <v>EC-02</v>
      </c>
      <c r="D8249" s="38">
        <v>45634.63271990741</v>
      </c>
      <c r="E8249" s="36" t="s">
        <v>377</v>
      </c>
      <c r="F8249" s="37" t="str">
        <f t="array" ref="F8249">IFERROR(XLOOKUP(E8249,Operadores!A:A,Operadores!B:B))</f>
        <v>MARMIG</v>
      </c>
      <c r="G8249" s="36" t="s">
        <v>72</v>
      </c>
      <c r="H8249" s="39">
        <v>19.29</v>
      </c>
      <c r="I8249" s="40">
        <v>127.0</v>
      </c>
      <c r="J8249" s="41">
        <f t="shared" si="5"/>
        <v>2449.83</v>
      </c>
      <c r="K8249" s="37" t="str">
        <f t="array" ref="K8249">IFERROR(XLOOKUP(G8249,'Tipo de carga'!A:A,'Tipo de carga'!B:B))</f>
        <v>Autoabasto</v>
      </c>
      <c r="L8249" s="37">
        <f t="shared" si="2"/>
        <v>50</v>
      </c>
      <c r="M8249" s="37">
        <f t="shared" si="3"/>
        <v>8</v>
      </c>
      <c r="N8249" s="37">
        <f t="shared" si="4"/>
        <v>12</v>
      </c>
      <c r="O8249" s="37" t="str">
        <f t="array" ref="O8249">IFERROR(XLOOKUP(K8249,'Tipo de carga'!B:B,'Tipo de carga'!C:C))</f>
        <v>Diesel</v>
      </c>
    </row>
    <row r="8250">
      <c r="A8250" s="36">
        <v>1861.0</v>
      </c>
      <c r="B8250" s="37" t="str">
        <f t="array" ref="B8250">IFERROR(XLOOKUP(A8250,'Asignacion Dic'!A:A,'Asignacion Dic'!C:C))</f>
        <v>Pilgrims Tepo</v>
      </c>
      <c r="C8250" s="37" t="str">
        <f t="array" ref="C8250">IFERROR(XLOOKUP(A8250,'Asignacion Dic'!A:A,'Asignacion Dic'!B:B))</f>
        <v>EC-02</v>
      </c>
      <c r="D8250" s="38">
        <v>45634.614641203705</v>
      </c>
      <c r="E8250" s="36" t="s">
        <v>215</v>
      </c>
      <c r="F8250" s="37" t="str">
        <f t="array" ref="F8250">IFERROR(XLOOKUP(E8250,Operadores!A:A,Operadores!B:B))</f>
        <v>GARJUA</v>
      </c>
      <c r="G8250" s="36" t="s">
        <v>72</v>
      </c>
      <c r="H8250" s="39">
        <v>19.29</v>
      </c>
      <c r="I8250" s="40">
        <v>103.0</v>
      </c>
      <c r="J8250" s="41">
        <f t="shared" si="5"/>
        <v>1986.87</v>
      </c>
      <c r="K8250" s="37" t="str">
        <f t="array" ref="K8250">IFERROR(XLOOKUP(G8250,'Tipo de carga'!A:A,'Tipo de carga'!B:B))</f>
        <v>Autoabasto</v>
      </c>
      <c r="L8250" s="37">
        <f t="shared" si="2"/>
        <v>50</v>
      </c>
      <c r="M8250" s="37">
        <f t="shared" si="3"/>
        <v>8</v>
      </c>
      <c r="N8250" s="37">
        <f t="shared" si="4"/>
        <v>12</v>
      </c>
      <c r="O8250" s="37" t="str">
        <f t="array" ref="O8250">IFERROR(XLOOKUP(K8250,'Tipo de carga'!B:B,'Tipo de carga'!C:C))</f>
        <v>Diesel</v>
      </c>
    </row>
    <row r="8251">
      <c r="A8251" s="36">
        <v>1689.0</v>
      </c>
      <c r="B8251" s="37" t="str">
        <f t="array" ref="B8251">IFERROR(XLOOKUP(A8251,'Asignacion Dic'!A:A,'Asignacion Dic'!C:C))</f>
        <v>Pilgrims Tepo</v>
      </c>
      <c r="C8251" s="37" t="str">
        <f t="array" ref="C8251">IFERROR(XLOOKUP(A8251,'Asignacion Dic'!A:A,'Asignacion Dic'!B:B))</f>
        <v>EC-02</v>
      </c>
      <c r="D8251" s="38">
        <v>45634.60527777778</v>
      </c>
      <c r="E8251" s="36" t="s">
        <v>326</v>
      </c>
      <c r="F8251" s="37" t="str">
        <f t="array" ref="F8251">IFERROR(XLOOKUP(E8251,Operadores!A:A,Operadores!B:B))</f>
        <v>SANJOR</v>
      </c>
      <c r="G8251" s="36" t="s">
        <v>72</v>
      </c>
      <c r="H8251" s="39">
        <v>19.29</v>
      </c>
      <c r="I8251" s="40">
        <v>263.0</v>
      </c>
      <c r="J8251" s="41">
        <f t="shared" si="5"/>
        <v>5073.27</v>
      </c>
      <c r="K8251" s="37" t="str">
        <f t="array" ref="K8251">IFERROR(XLOOKUP(G8251,'Tipo de carga'!A:A,'Tipo de carga'!B:B))</f>
        <v>Autoabasto</v>
      </c>
      <c r="L8251" s="37">
        <f t="shared" si="2"/>
        <v>50</v>
      </c>
      <c r="M8251" s="37">
        <f t="shared" si="3"/>
        <v>8</v>
      </c>
      <c r="N8251" s="37">
        <f t="shared" si="4"/>
        <v>12</v>
      </c>
      <c r="O8251" s="37" t="str">
        <f t="array" ref="O8251">IFERROR(XLOOKUP(K8251,'Tipo de carga'!B:B,'Tipo de carga'!C:C))</f>
        <v>Diesel</v>
      </c>
    </row>
    <row r="8252">
      <c r="A8252" s="36">
        <v>1780.0</v>
      </c>
      <c r="B8252" s="37" t="str">
        <f t="array" ref="B8252">IFERROR(XLOOKUP(A8252,'Asignacion Dic'!A:A,'Asignacion Dic'!C:C))</f>
        <v>Pilgrims Tepo</v>
      </c>
      <c r="C8252" s="37" t="str">
        <f t="array" ref="C8252">IFERROR(XLOOKUP(A8252,'Asignacion Dic'!A:A,'Asignacion Dic'!B:B))</f>
        <v>EC-02</v>
      </c>
      <c r="D8252" s="38">
        <v>45634.59738425926</v>
      </c>
      <c r="E8252" s="36" t="s">
        <v>478</v>
      </c>
      <c r="F8252" s="37" t="str">
        <f t="array" ref="F8252">IFERROR(XLOOKUP(E8252,Operadores!A:A,Operadores!B:B))</f>
        <v>CHAJUA01</v>
      </c>
      <c r="G8252" s="36" t="s">
        <v>72</v>
      </c>
      <c r="H8252" s="39">
        <v>19.29</v>
      </c>
      <c r="I8252" s="40">
        <v>266.0</v>
      </c>
      <c r="J8252" s="41">
        <f t="shared" si="5"/>
        <v>5131.14</v>
      </c>
      <c r="K8252" s="37" t="str">
        <f t="array" ref="K8252">IFERROR(XLOOKUP(G8252,'Tipo de carga'!A:A,'Tipo de carga'!B:B))</f>
        <v>Autoabasto</v>
      </c>
      <c r="L8252" s="37">
        <f t="shared" si="2"/>
        <v>50</v>
      </c>
      <c r="M8252" s="37">
        <f t="shared" si="3"/>
        <v>8</v>
      </c>
      <c r="N8252" s="37">
        <f t="shared" si="4"/>
        <v>12</v>
      </c>
      <c r="O8252" s="37" t="str">
        <f t="array" ref="O8252">IFERROR(XLOOKUP(K8252,'Tipo de carga'!B:B,'Tipo de carga'!C:C))</f>
        <v>Diesel</v>
      </c>
    </row>
    <row r="8253">
      <c r="A8253" s="36">
        <v>1931.0</v>
      </c>
      <c r="B8253" s="37" t="str">
        <f t="array" ref="B8253">IFERROR(XLOOKUP(A8253,'Asignacion Dic'!A:A,'Asignacion Dic'!C:C))</f>
        <v>Circuitos</v>
      </c>
      <c r="C8253" s="37" t="str">
        <f t="array" ref="C8253">IFERROR(XLOOKUP(A8253,'Asignacion Dic'!A:A,'Asignacion Dic'!B:B))</f>
        <v>EC-03</v>
      </c>
      <c r="D8253" s="38">
        <v>45634.58590277778</v>
      </c>
      <c r="E8253" s="36" t="s">
        <v>26</v>
      </c>
      <c r="F8253" s="37" t="str">
        <f t="array" ref="F8253">IFERROR(XLOOKUP(E8253,Operadores!A:A,Operadores!B:B))</f>
        <v>ARBJO</v>
      </c>
      <c r="G8253" s="36" t="s">
        <v>72</v>
      </c>
      <c r="H8253" s="39">
        <v>19.29</v>
      </c>
      <c r="I8253" s="40">
        <v>520.0</v>
      </c>
      <c r="J8253" s="41">
        <f t="shared" si="5"/>
        <v>10030.8</v>
      </c>
      <c r="K8253" s="37" t="str">
        <f t="array" ref="K8253">IFERROR(XLOOKUP(G8253,'Tipo de carga'!A:A,'Tipo de carga'!B:B))</f>
        <v>Autoabasto</v>
      </c>
      <c r="L8253" s="37">
        <f t="shared" si="2"/>
        <v>50</v>
      </c>
      <c r="M8253" s="37">
        <f t="shared" si="3"/>
        <v>8</v>
      </c>
      <c r="N8253" s="37">
        <f t="shared" si="4"/>
        <v>12</v>
      </c>
      <c r="O8253" s="37" t="str">
        <f t="array" ref="O8253">IFERROR(XLOOKUP(K8253,'Tipo de carga'!B:B,'Tipo de carga'!C:C))</f>
        <v>Diesel</v>
      </c>
    </row>
    <row r="8254">
      <c r="A8254" s="36" t="s">
        <v>607</v>
      </c>
      <c r="B8254" s="37" t="str">
        <f t="array" ref="B8254">IFERROR(XLOOKUP(A8254,'Asignacion Dic'!A:A,'Asignacion Dic'!C:C))</f>
        <v/>
      </c>
      <c r="C8254" s="37" t="str">
        <f t="array" ref="C8254">IFERROR(XLOOKUP(A8254,'Asignacion Dic'!A:A,'Asignacion Dic'!B:B))</f>
        <v/>
      </c>
      <c r="D8254" s="38">
        <v>45634.57755787037</v>
      </c>
      <c r="E8254" s="36"/>
      <c r="F8254" s="37" t="str">
        <f t="array" ref="F8254">IFERROR(XLOOKUP(E8254,Operadores!A:A,Operadores!B:B))</f>
        <v/>
      </c>
      <c r="G8254" s="36" t="s">
        <v>72</v>
      </c>
      <c r="H8254" s="39">
        <v>19.29</v>
      </c>
      <c r="I8254" s="40">
        <v>20.0</v>
      </c>
      <c r="J8254" s="41">
        <f t="shared" si="5"/>
        <v>385.8</v>
      </c>
      <c r="K8254" s="37" t="str">
        <f t="array" ref="K8254">IFERROR(XLOOKUP(G8254,'Tipo de carga'!A:A,'Tipo de carga'!B:B))</f>
        <v>Autoabasto</v>
      </c>
      <c r="L8254" s="37">
        <f t="shared" si="2"/>
        <v>50</v>
      </c>
      <c r="M8254" s="37">
        <f t="shared" si="3"/>
        <v>8</v>
      </c>
      <c r="N8254" s="37">
        <f t="shared" si="4"/>
        <v>12</v>
      </c>
      <c r="O8254" s="37" t="str">
        <f t="array" ref="O8254">IFERROR(XLOOKUP(K8254,'Tipo de carga'!B:B,'Tipo de carga'!C:C))</f>
        <v>Diesel</v>
      </c>
    </row>
    <row r="8255">
      <c r="A8255" s="36" t="s">
        <v>607</v>
      </c>
      <c r="B8255" s="37" t="str">
        <f t="array" ref="B8255">IFERROR(XLOOKUP(A8255,'Asignacion Dic'!A:A,'Asignacion Dic'!C:C))</f>
        <v/>
      </c>
      <c r="C8255" s="37" t="str">
        <f t="array" ref="C8255">IFERROR(XLOOKUP(A8255,'Asignacion Dic'!A:A,'Asignacion Dic'!B:B))</f>
        <v/>
      </c>
      <c r="D8255" s="38">
        <v>45634.57549768518</v>
      </c>
      <c r="E8255" s="36"/>
      <c r="F8255" s="37" t="str">
        <f t="array" ref="F8255">IFERROR(XLOOKUP(E8255,Operadores!A:A,Operadores!B:B))</f>
        <v/>
      </c>
      <c r="G8255" s="36" t="s">
        <v>72</v>
      </c>
      <c r="H8255" s="39">
        <v>19.29</v>
      </c>
      <c r="I8255" s="40">
        <v>20.0</v>
      </c>
      <c r="J8255" s="41">
        <f t="shared" si="5"/>
        <v>385.8</v>
      </c>
      <c r="K8255" s="37" t="str">
        <f t="array" ref="K8255">IFERROR(XLOOKUP(G8255,'Tipo de carga'!A:A,'Tipo de carga'!B:B))</f>
        <v>Autoabasto</v>
      </c>
      <c r="L8255" s="37">
        <f t="shared" si="2"/>
        <v>50</v>
      </c>
      <c r="M8255" s="37">
        <f t="shared" si="3"/>
        <v>8</v>
      </c>
      <c r="N8255" s="37">
        <f t="shared" si="4"/>
        <v>12</v>
      </c>
      <c r="O8255" s="37" t="str">
        <f t="array" ref="O8255">IFERROR(XLOOKUP(K8255,'Tipo de carga'!B:B,'Tipo de carga'!C:C))</f>
        <v>Diesel</v>
      </c>
    </row>
    <row r="8256">
      <c r="A8256" s="36" t="s">
        <v>607</v>
      </c>
      <c r="B8256" s="37" t="str">
        <f t="array" ref="B8256">IFERROR(XLOOKUP(A8256,'Asignacion Dic'!A:A,'Asignacion Dic'!C:C))</f>
        <v/>
      </c>
      <c r="C8256" s="37" t="str">
        <f t="array" ref="C8256">IFERROR(XLOOKUP(A8256,'Asignacion Dic'!A:A,'Asignacion Dic'!B:B))</f>
        <v/>
      </c>
      <c r="D8256" s="38">
        <v>45634.57340277778</v>
      </c>
      <c r="E8256" s="36"/>
      <c r="F8256" s="37" t="str">
        <f t="array" ref="F8256">IFERROR(XLOOKUP(E8256,Operadores!A:A,Operadores!B:B))</f>
        <v/>
      </c>
      <c r="G8256" s="36" t="s">
        <v>72</v>
      </c>
      <c r="H8256" s="39">
        <v>19.29</v>
      </c>
      <c r="I8256" s="40">
        <v>20.0</v>
      </c>
      <c r="J8256" s="41">
        <f t="shared" si="5"/>
        <v>385.8</v>
      </c>
      <c r="K8256" s="37" t="str">
        <f t="array" ref="K8256">IFERROR(XLOOKUP(G8256,'Tipo de carga'!A:A,'Tipo de carga'!B:B))</f>
        <v>Autoabasto</v>
      </c>
      <c r="L8256" s="37">
        <f t="shared" si="2"/>
        <v>50</v>
      </c>
      <c r="M8256" s="37">
        <f t="shared" si="3"/>
        <v>8</v>
      </c>
      <c r="N8256" s="37">
        <f t="shared" si="4"/>
        <v>12</v>
      </c>
      <c r="O8256" s="37" t="str">
        <f t="array" ref="O8256">IFERROR(XLOOKUP(K8256,'Tipo de carga'!B:B,'Tipo de carga'!C:C))</f>
        <v>Diesel</v>
      </c>
    </row>
    <row r="8257">
      <c r="A8257" s="36" t="s">
        <v>607</v>
      </c>
      <c r="B8257" s="37" t="str">
        <f t="array" ref="B8257">IFERROR(XLOOKUP(A8257,'Asignacion Dic'!A:A,'Asignacion Dic'!C:C))</f>
        <v/>
      </c>
      <c r="C8257" s="37" t="str">
        <f t="array" ref="C8257">IFERROR(XLOOKUP(A8257,'Asignacion Dic'!A:A,'Asignacion Dic'!B:B))</f>
        <v/>
      </c>
      <c r="D8257" s="38">
        <v>45634.571238425924</v>
      </c>
      <c r="E8257" s="36"/>
      <c r="F8257" s="37" t="str">
        <f t="array" ref="F8257">IFERROR(XLOOKUP(E8257,Operadores!A:A,Operadores!B:B))</f>
        <v/>
      </c>
      <c r="G8257" s="36" t="s">
        <v>72</v>
      </c>
      <c r="H8257" s="39">
        <v>19.29</v>
      </c>
      <c r="I8257" s="40">
        <v>20.0</v>
      </c>
      <c r="J8257" s="41">
        <f t="shared" si="5"/>
        <v>385.8</v>
      </c>
      <c r="K8257" s="37" t="str">
        <f t="array" ref="K8257">IFERROR(XLOOKUP(G8257,'Tipo de carga'!A:A,'Tipo de carga'!B:B))</f>
        <v>Autoabasto</v>
      </c>
      <c r="L8257" s="37">
        <f t="shared" si="2"/>
        <v>50</v>
      </c>
      <c r="M8257" s="37">
        <f t="shared" si="3"/>
        <v>8</v>
      </c>
      <c r="N8257" s="37">
        <f t="shared" si="4"/>
        <v>12</v>
      </c>
      <c r="O8257" s="37" t="str">
        <f t="array" ref="O8257">IFERROR(XLOOKUP(K8257,'Tipo de carga'!B:B,'Tipo de carga'!C:C))</f>
        <v>Diesel</v>
      </c>
    </row>
    <row r="8258">
      <c r="A8258" s="36" t="s">
        <v>607</v>
      </c>
      <c r="B8258" s="37" t="str">
        <f t="array" ref="B8258">IFERROR(XLOOKUP(A8258,'Asignacion Dic'!A:A,'Asignacion Dic'!C:C))</f>
        <v/>
      </c>
      <c r="C8258" s="37" t="str">
        <f t="array" ref="C8258">IFERROR(XLOOKUP(A8258,'Asignacion Dic'!A:A,'Asignacion Dic'!B:B))</f>
        <v/>
      </c>
      <c r="D8258" s="38">
        <v>45634.567337962966</v>
      </c>
      <c r="E8258" s="36"/>
      <c r="F8258" s="37" t="str">
        <f t="array" ref="F8258">IFERROR(XLOOKUP(E8258,Operadores!A:A,Operadores!B:B))</f>
        <v/>
      </c>
      <c r="G8258" s="36" t="s">
        <v>72</v>
      </c>
      <c r="H8258" s="39">
        <v>19.29</v>
      </c>
      <c r="I8258" s="40">
        <v>20.0</v>
      </c>
      <c r="J8258" s="41">
        <f t="shared" si="5"/>
        <v>385.8</v>
      </c>
      <c r="K8258" s="37" t="str">
        <f t="array" ref="K8258">IFERROR(XLOOKUP(G8258,'Tipo de carga'!A:A,'Tipo de carga'!B:B))</f>
        <v>Autoabasto</v>
      </c>
      <c r="L8258" s="37">
        <f t="shared" si="2"/>
        <v>50</v>
      </c>
      <c r="M8258" s="37">
        <f t="shared" si="3"/>
        <v>8</v>
      </c>
      <c r="N8258" s="37">
        <f t="shared" si="4"/>
        <v>12</v>
      </c>
      <c r="O8258" s="37" t="str">
        <f t="array" ref="O8258">IFERROR(XLOOKUP(K8258,'Tipo de carga'!B:B,'Tipo de carga'!C:C))</f>
        <v>Diesel</v>
      </c>
    </row>
    <row r="8259">
      <c r="A8259" s="36" t="s">
        <v>607</v>
      </c>
      <c r="B8259" s="37" t="str">
        <f t="array" ref="B8259">IFERROR(XLOOKUP(A8259,'Asignacion Dic'!A:A,'Asignacion Dic'!C:C))</f>
        <v/>
      </c>
      <c r="C8259" s="37" t="str">
        <f t="array" ref="C8259">IFERROR(XLOOKUP(A8259,'Asignacion Dic'!A:A,'Asignacion Dic'!B:B))</f>
        <v/>
      </c>
      <c r="D8259" s="38">
        <v>45634.56549768519</v>
      </c>
      <c r="E8259" s="36"/>
      <c r="F8259" s="37" t="str">
        <f t="array" ref="F8259">IFERROR(XLOOKUP(E8259,Operadores!A:A,Operadores!B:B))</f>
        <v/>
      </c>
      <c r="G8259" s="36" t="s">
        <v>72</v>
      </c>
      <c r="H8259" s="39">
        <v>19.29</v>
      </c>
      <c r="I8259" s="40">
        <v>20.0</v>
      </c>
      <c r="J8259" s="41">
        <f t="shared" si="5"/>
        <v>385.8</v>
      </c>
      <c r="K8259" s="37" t="str">
        <f t="array" ref="K8259">IFERROR(XLOOKUP(G8259,'Tipo de carga'!A:A,'Tipo de carga'!B:B))</f>
        <v>Autoabasto</v>
      </c>
      <c r="L8259" s="37">
        <f t="shared" si="2"/>
        <v>50</v>
      </c>
      <c r="M8259" s="37">
        <f t="shared" si="3"/>
        <v>8</v>
      </c>
      <c r="N8259" s="37">
        <f t="shared" si="4"/>
        <v>12</v>
      </c>
      <c r="O8259" s="37" t="str">
        <f t="array" ref="O8259">IFERROR(XLOOKUP(K8259,'Tipo de carga'!B:B,'Tipo de carga'!C:C))</f>
        <v>Diesel</v>
      </c>
    </row>
    <row r="8260">
      <c r="A8260" s="36" t="s">
        <v>607</v>
      </c>
      <c r="B8260" s="37" t="str">
        <f t="array" ref="B8260">IFERROR(XLOOKUP(A8260,'Asignacion Dic'!A:A,'Asignacion Dic'!C:C))</f>
        <v/>
      </c>
      <c r="C8260" s="37" t="str">
        <f t="array" ref="C8260">IFERROR(XLOOKUP(A8260,'Asignacion Dic'!A:A,'Asignacion Dic'!B:B))</f>
        <v/>
      </c>
      <c r="D8260" s="38">
        <v>45634.56371527778</v>
      </c>
      <c r="E8260" s="36"/>
      <c r="F8260" s="37" t="str">
        <f t="array" ref="F8260">IFERROR(XLOOKUP(E8260,Operadores!A:A,Operadores!B:B))</f>
        <v/>
      </c>
      <c r="G8260" s="36" t="s">
        <v>72</v>
      </c>
      <c r="H8260" s="39">
        <v>19.29</v>
      </c>
      <c r="I8260" s="40">
        <v>20.0</v>
      </c>
      <c r="J8260" s="41">
        <f t="shared" si="5"/>
        <v>385.8</v>
      </c>
      <c r="K8260" s="37" t="str">
        <f t="array" ref="K8260">IFERROR(XLOOKUP(G8260,'Tipo de carga'!A:A,'Tipo de carga'!B:B))</f>
        <v>Autoabasto</v>
      </c>
      <c r="L8260" s="37">
        <f t="shared" si="2"/>
        <v>50</v>
      </c>
      <c r="M8260" s="37">
        <f t="shared" si="3"/>
        <v>8</v>
      </c>
      <c r="N8260" s="37">
        <f t="shared" si="4"/>
        <v>12</v>
      </c>
      <c r="O8260" s="37" t="str">
        <f t="array" ref="O8260">IFERROR(XLOOKUP(K8260,'Tipo de carga'!B:B,'Tipo de carga'!C:C))</f>
        <v>Diesel</v>
      </c>
    </row>
    <row r="8261">
      <c r="A8261" s="36" t="s">
        <v>607</v>
      </c>
      <c r="B8261" s="37" t="str">
        <f t="array" ref="B8261">IFERROR(XLOOKUP(A8261,'Asignacion Dic'!A:A,'Asignacion Dic'!C:C))</f>
        <v/>
      </c>
      <c r="C8261" s="37" t="str">
        <f t="array" ref="C8261">IFERROR(XLOOKUP(A8261,'Asignacion Dic'!A:A,'Asignacion Dic'!B:B))</f>
        <v/>
      </c>
      <c r="D8261" s="38">
        <v>45634.5615625</v>
      </c>
      <c r="E8261" s="36"/>
      <c r="F8261" s="37" t="str">
        <f t="array" ref="F8261">IFERROR(XLOOKUP(E8261,Operadores!A:A,Operadores!B:B))</f>
        <v/>
      </c>
      <c r="G8261" s="36" t="s">
        <v>72</v>
      </c>
      <c r="H8261" s="39">
        <v>19.29</v>
      </c>
      <c r="I8261" s="40">
        <v>20.0</v>
      </c>
      <c r="J8261" s="41">
        <f t="shared" si="5"/>
        <v>385.8</v>
      </c>
      <c r="K8261" s="37" t="str">
        <f t="array" ref="K8261">IFERROR(XLOOKUP(G8261,'Tipo de carga'!A:A,'Tipo de carga'!B:B))</f>
        <v>Autoabasto</v>
      </c>
      <c r="L8261" s="37">
        <f t="shared" si="2"/>
        <v>50</v>
      </c>
      <c r="M8261" s="37">
        <f t="shared" si="3"/>
        <v>8</v>
      </c>
      <c r="N8261" s="37">
        <f t="shared" si="4"/>
        <v>12</v>
      </c>
      <c r="O8261" s="37" t="str">
        <f t="array" ref="O8261">IFERROR(XLOOKUP(K8261,'Tipo de carga'!B:B,'Tipo de carga'!C:C))</f>
        <v>Diesel</v>
      </c>
    </row>
    <row r="8262">
      <c r="A8262" s="36">
        <v>1880.0</v>
      </c>
      <c r="B8262" s="37" t="str">
        <f t="array" ref="B8262">IFERROR(XLOOKUP(A8262,'Asignacion Dic'!A:A,'Asignacion Dic'!C:C))</f>
        <v>Circuitos</v>
      </c>
      <c r="C8262" s="37" t="str">
        <f t="array" ref="C8262">IFERROR(XLOOKUP(A8262,'Asignacion Dic'!A:A,'Asignacion Dic'!B:B))</f>
        <v>EC-03</v>
      </c>
      <c r="D8262" s="38">
        <v>45634.55577546296</v>
      </c>
      <c r="E8262" s="36" t="s">
        <v>248</v>
      </c>
      <c r="F8262" s="37" t="str">
        <f t="array" ref="F8262">IFERROR(XLOOKUP(E8262,Operadores!A:A,Operadores!B:B))</f>
        <v>CRULE</v>
      </c>
      <c r="G8262" s="36" t="s">
        <v>72</v>
      </c>
      <c r="H8262" s="39">
        <v>19.29</v>
      </c>
      <c r="I8262" s="40">
        <v>391.0</v>
      </c>
      <c r="J8262" s="41">
        <f t="shared" si="5"/>
        <v>7542.39</v>
      </c>
      <c r="K8262" s="37" t="str">
        <f t="array" ref="K8262">IFERROR(XLOOKUP(G8262,'Tipo de carga'!A:A,'Tipo de carga'!B:B))</f>
        <v>Autoabasto</v>
      </c>
      <c r="L8262" s="37">
        <f t="shared" si="2"/>
        <v>50</v>
      </c>
      <c r="M8262" s="37">
        <f t="shared" si="3"/>
        <v>8</v>
      </c>
      <c r="N8262" s="37">
        <f t="shared" si="4"/>
        <v>12</v>
      </c>
      <c r="O8262" s="37" t="str">
        <f t="array" ref="O8262">IFERROR(XLOOKUP(K8262,'Tipo de carga'!B:B,'Tipo de carga'!C:C))</f>
        <v>Diesel</v>
      </c>
    </row>
    <row r="8263">
      <c r="A8263" s="36">
        <v>2045.0</v>
      </c>
      <c r="B8263" s="37" t="str">
        <f t="array" ref="B8263">IFERROR(XLOOKUP(A8263,'Asignacion Dic'!A:A,'Asignacion Dic'!C:C))</f>
        <v>Liverpool Local</v>
      </c>
      <c r="C8263" s="37" t="str">
        <f t="array" ref="C8263">IFERROR(XLOOKUP(A8263,'Asignacion Dic'!A:A,'Asignacion Dic'!B:B))</f>
        <v>EC-01</v>
      </c>
      <c r="D8263" s="38">
        <v>45634.50895833333</v>
      </c>
      <c r="E8263" s="36" t="s">
        <v>334</v>
      </c>
      <c r="F8263" s="37" t="str">
        <f t="array" ref="F8263">IFERROR(XLOOKUP(E8263,Operadores!A:A,Operadores!B:B))</f>
        <v>LOPJAV</v>
      </c>
      <c r="G8263" s="36" t="s">
        <v>72</v>
      </c>
      <c r="H8263" s="39">
        <v>19.29</v>
      </c>
      <c r="I8263" s="40">
        <v>712.0</v>
      </c>
      <c r="J8263" s="41">
        <f t="shared" si="5"/>
        <v>13734.48</v>
      </c>
      <c r="K8263" s="37" t="str">
        <f t="array" ref="K8263">IFERROR(XLOOKUP(G8263,'Tipo de carga'!A:A,'Tipo de carga'!B:B))</f>
        <v>Autoabasto</v>
      </c>
      <c r="L8263" s="37">
        <f t="shared" si="2"/>
        <v>50</v>
      </c>
      <c r="M8263" s="37">
        <f t="shared" si="3"/>
        <v>8</v>
      </c>
      <c r="N8263" s="37">
        <f t="shared" si="4"/>
        <v>12</v>
      </c>
      <c r="O8263" s="37" t="str">
        <f t="array" ref="O8263">IFERROR(XLOOKUP(K8263,'Tipo de carga'!B:B,'Tipo de carga'!C:C))</f>
        <v>Diesel</v>
      </c>
    </row>
    <row r="8264">
      <c r="A8264" s="36">
        <v>1906.0</v>
      </c>
      <c r="B8264" s="37" t="str">
        <f t="array" ref="B8264">IFERROR(XLOOKUP(A8264,'Asignacion Dic'!A:A,'Asignacion Dic'!C:C))</f>
        <v>MeLi asignado SD</v>
      </c>
      <c r="C8264" s="37" t="str">
        <f t="array" ref="C8264">IFERROR(XLOOKUP(A8264,'Asignacion Dic'!A:A,'Asignacion Dic'!B:B))</f>
        <v>EC-05</v>
      </c>
      <c r="D8264" s="38">
        <v>45634.49548611111</v>
      </c>
      <c r="E8264" s="36" t="s">
        <v>179</v>
      </c>
      <c r="F8264" s="37" t="str">
        <f t="array" ref="F8264">IFERROR(XLOOKUP(E8264,Operadores!A:A,Operadores!B:B))</f>
        <v>IBAJOS</v>
      </c>
      <c r="G8264" s="36" t="s">
        <v>72</v>
      </c>
      <c r="H8264" s="39">
        <v>19.29</v>
      </c>
      <c r="I8264" s="40">
        <v>329.0</v>
      </c>
      <c r="J8264" s="41">
        <f t="shared" si="5"/>
        <v>6346.41</v>
      </c>
      <c r="K8264" s="37" t="str">
        <f t="array" ref="K8264">IFERROR(XLOOKUP(G8264,'Tipo de carga'!A:A,'Tipo de carga'!B:B))</f>
        <v>Autoabasto</v>
      </c>
      <c r="L8264" s="37">
        <f t="shared" si="2"/>
        <v>50</v>
      </c>
      <c r="M8264" s="37">
        <f t="shared" si="3"/>
        <v>8</v>
      </c>
      <c r="N8264" s="37">
        <f t="shared" si="4"/>
        <v>12</v>
      </c>
      <c r="O8264" s="37" t="str">
        <f t="array" ref="O8264">IFERROR(XLOOKUP(K8264,'Tipo de carga'!B:B,'Tipo de carga'!C:C))</f>
        <v>Diesel</v>
      </c>
    </row>
    <row r="8265">
      <c r="A8265" s="36">
        <v>1754.0</v>
      </c>
      <c r="B8265" s="37" t="str">
        <f t="array" ref="B8265">IFERROR(XLOOKUP(A8265,'Asignacion Dic'!A:A,'Asignacion Dic'!C:C))</f>
        <v>Pilgrims Tepo</v>
      </c>
      <c r="C8265" s="37" t="str">
        <f t="array" ref="C8265">IFERROR(XLOOKUP(A8265,'Asignacion Dic'!A:A,'Asignacion Dic'!B:B))</f>
        <v>EC-02</v>
      </c>
      <c r="D8265" s="38">
        <v>45634.488703703704</v>
      </c>
      <c r="E8265" s="36" t="s">
        <v>412</v>
      </c>
      <c r="F8265" s="37" t="str">
        <f t="array" ref="F8265">IFERROR(XLOOKUP(E8265,Operadores!A:A,Operadores!B:B))</f>
        <v>SANCAR01</v>
      </c>
      <c r="G8265" s="36" t="s">
        <v>72</v>
      </c>
      <c r="H8265" s="39">
        <v>19.29</v>
      </c>
      <c r="I8265" s="40">
        <v>154.0</v>
      </c>
      <c r="J8265" s="41">
        <f t="shared" si="5"/>
        <v>2970.66</v>
      </c>
      <c r="K8265" s="37" t="str">
        <f t="array" ref="K8265">IFERROR(XLOOKUP(G8265,'Tipo de carga'!A:A,'Tipo de carga'!B:B))</f>
        <v>Autoabasto</v>
      </c>
      <c r="L8265" s="37">
        <f t="shared" si="2"/>
        <v>50</v>
      </c>
      <c r="M8265" s="37">
        <f t="shared" si="3"/>
        <v>8</v>
      </c>
      <c r="N8265" s="37">
        <f t="shared" si="4"/>
        <v>12</v>
      </c>
      <c r="O8265" s="37" t="str">
        <f t="array" ref="O8265">IFERROR(XLOOKUP(K8265,'Tipo de carga'!B:B,'Tipo de carga'!C:C))</f>
        <v>Diesel</v>
      </c>
    </row>
    <row r="8266">
      <c r="A8266" s="36">
        <v>1688.0</v>
      </c>
      <c r="B8266" s="37" t="str">
        <f t="array" ref="B8266">IFERROR(XLOOKUP(A8266,'Asignacion Dic'!A:A,'Asignacion Dic'!C:C))</f>
        <v>Pilgrims Tepo</v>
      </c>
      <c r="C8266" s="37" t="str">
        <f t="array" ref="C8266">IFERROR(XLOOKUP(A8266,'Asignacion Dic'!A:A,'Asignacion Dic'!B:B))</f>
        <v>EC-02</v>
      </c>
      <c r="D8266" s="38">
        <v>45634.479895833334</v>
      </c>
      <c r="E8266" s="36" t="s">
        <v>420</v>
      </c>
      <c r="F8266" s="37" t="str">
        <f t="array" ref="F8266">IFERROR(XLOOKUP(E8266,Operadores!A:A,Operadores!B:B))</f>
        <v>SANJUA07</v>
      </c>
      <c r="G8266" s="36" t="s">
        <v>72</v>
      </c>
      <c r="H8266" s="39">
        <v>19.29</v>
      </c>
      <c r="I8266" s="40">
        <v>150.0</v>
      </c>
      <c r="J8266" s="41">
        <f t="shared" si="5"/>
        <v>2893.5</v>
      </c>
      <c r="K8266" s="37" t="str">
        <f t="array" ref="K8266">IFERROR(XLOOKUP(G8266,'Tipo de carga'!A:A,'Tipo de carga'!B:B))</f>
        <v>Autoabasto</v>
      </c>
      <c r="L8266" s="37">
        <f t="shared" si="2"/>
        <v>50</v>
      </c>
      <c r="M8266" s="37">
        <f t="shared" si="3"/>
        <v>8</v>
      </c>
      <c r="N8266" s="37">
        <f t="shared" si="4"/>
        <v>12</v>
      </c>
      <c r="O8266" s="37" t="str">
        <f t="array" ref="O8266">IFERROR(XLOOKUP(K8266,'Tipo de carga'!B:B,'Tipo de carga'!C:C))</f>
        <v>Diesel</v>
      </c>
    </row>
    <row r="8267">
      <c r="A8267" s="36">
        <v>2036.0</v>
      </c>
      <c r="B8267" s="37" t="str">
        <f t="array" ref="B8267">IFERROR(XLOOKUP(A8267,'Asignacion Dic'!A:A,'Asignacion Dic'!C:C))</f>
        <v>Liverpool Local</v>
      </c>
      <c r="C8267" s="37" t="str">
        <f t="array" ref="C8267">IFERROR(XLOOKUP(A8267,'Asignacion Dic'!A:A,'Asignacion Dic'!B:B))</f>
        <v>EC-01</v>
      </c>
      <c r="D8267" s="38">
        <v>45634.476539351854</v>
      </c>
      <c r="E8267" s="36" t="s">
        <v>333</v>
      </c>
      <c r="F8267" s="37" t="str">
        <f t="array" ref="F8267">IFERROR(XLOOKUP(E8267,Operadores!A:A,Operadores!B:B))</f>
        <v>RAMJUA03</v>
      </c>
      <c r="G8267" s="36" t="s">
        <v>72</v>
      </c>
      <c r="H8267" s="39">
        <v>19.29</v>
      </c>
      <c r="I8267" s="40">
        <v>633.0</v>
      </c>
      <c r="J8267" s="41">
        <f t="shared" si="5"/>
        <v>12210.57</v>
      </c>
      <c r="K8267" s="37" t="str">
        <f t="array" ref="K8267">IFERROR(XLOOKUP(G8267,'Tipo de carga'!A:A,'Tipo de carga'!B:B))</f>
        <v>Autoabasto</v>
      </c>
      <c r="L8267" s="37">
        <f t="shared" si="2"/>
        <v>50</v>
      </c>
      <c r="M8267" s="37">
        <f t="shared" si="3"/>
        <v>8</v>
      </c>
      <c r="N8267" s="37">
        <f t="shared" si="4"/>
        <v>12</v>
      </c>
      <c r="O8267" s="37" t="str">
        <f t="array" ref="O8267">IFERROR(XLOOKUP(K8267,'Tipo de carga'!B:B,'Tipo de carga'!C:C))</f>
        <v>Diesel</v>
      </c>
    </row>
    <row r="8268">
      <c r="A8268" s="36">
        <v>1869.0</v>
      </c>
      <c r="B8268" s="37" t="str">
        <f t="array" ref="B8268">IFERROR(XLOOKUP(A8268,'Asignacion Dic'!A:A,'Asignacion Dic'!C:C))</f>
        <v>Circuitos</v>
      </c>
      <c r="C8268" s="37" t="str">
        <f t="array" ref="C8268">IFERROR(XLOOKUP(A8268,'Asignacion Dic'!A:A,'Asignacion Dic'!B:B))</f>
        <v>EC-03</v>
      </c>
      <c r="D8268" s="38">
        <v>45634.46457175926</v>
      </c>
      <c r="E8268" s="36" t="s">
        <v>619</v>
      </c>
      <c r="F8268" s="37" t="str">
        <f t="array" ref="F8268">IFERROR(XLOOKUP(E8268,Operadores!A:A,Operadores!B:B))</f>
        <v>GARJUA03</v>
      </c>
      <c r="G8268" s="36" t="s">
        <v>72</v>
      </c>
      <c r="H8268" s="39">
        <v>19.29</v>
      </c>
      <c r="I8268" s="40">
        <v>50.0</v>
      </c>
      <c r="J8268" s="41">
        <f t="shared" si="5"/>
        <v>964.5</v>
      </c>
      <c r="K8268" s="37" t="str">
        <f t="array" ref="K8268">IFERROR(XLOOKUP(G8268,'Tipo de carga'!A:A,'Tipo de carga'!B:B))</f>
        <v>Autoabasto</v>
      </c>
      <c r="L8268" s="37">
        <f t="shared" si="2"/>
        <v>50</v>
      </c>
      <c r="M8268" s="37">
        <f t="shared" si="3"/>
        <v>8</v>
      </c>
      <c r="N8268" s="37">
        <f t="shared" si="4"/>
        <v>12</v>
      </c>
      <c r="O8268" s="37" t="str">
        <f t="array" ref="O8268">IFERROR(XLOOKUP(K8268,'Tipo de carga'!B:B,'Tipo de carga'!C:C))</f>
        <v>Diesel</v>
      </c>
    </row>
    <row r="8269">
      <c r="A8269" s="36">
        <v>1858.0</v>
      </c>
      <c r="B8269" s="37" t="str">
        <f t="array" ref="B8269">IFERROR(XLOOKUP(A8269,'Asignacion Dic'!A:A,'Asignacion Dic'!C:C))</f>
        <v>Hisense</v>
      </c>
      <c r="C8269" s="37" t="str">
        <f t="array" ref="C8269">IFERROR(XLOOKUP(A8269,'Asignacion Dic'!A:A,'Asignacion Dic'!B:B))</f>
        <v>EC-03</v>
      </c>
      <c r="D8269" s="38">
        <v>45634.45694444444</v>
      </c>
      <c r="E8269" s="36" t="s">
        <v>70</v>
      </c>
      <c r="F8269" s="37" t="str">
        <f t="array" ref="F8269">IFERROR(XLOOKUP(E8269,Operadores!A:A,Operadores!B:B))</f>
        <v>IBAANY</v>
      </c>
      <c r="G8269" s="36" t="s">
        <v>72</v>
      </c>
      <c r="H8269" s="39">
        <v>19.29</v>
      </c>
      <c r="I8269" s="40">
        <v>618.0</v>
      </c>
      <c r="J8269" s="41">
        <f t="shared" si="5"/>
        <v>11921.22</v>
      </c>
      <c r="K8269" s="37" t="str">
        <f t="array" ref="K8269">IFERROR(XLOOKUP(G8269,'Tipo de carga'!A:A,'Tipo de carga'!B:B))</f>
        <v>Autoabasto</v>
      </c>
      <c r="L8269" s="37">
        <f t="shared" si="2"/>
        <v>50</v>
      </c>
      <c r="M8269" s="37">
        <f t="shared" si="3"/>
        <v>8</v>
      </c>
      <c r="N8269" s="37">
        <f t="shared" si="4"/>
        <v>12</v>
      </c>
      <c r="O8269" s="37" t="str">
        <f t="array" ref="O8269">IFERROR(XLOOKUP(K8269,'Tipo de carga'!B:B,'Tipo de carga'!C:C))</f>
        <v>Diesel</v>
      </c>
    </row>
    <row r="8270">
      <c r="A8270" s="36">
        <v>1854.0</v>
      </c>
      <c r="B8270" s="37" t="str">
        <f t="array" ref="B8270">IFERROR(XLOOKUP(A8270,'Asignacion Dic'!A:A,'Asignacion Dic'!C:C))</f>
        <v>Hisense</v>
      </c>
      <c r="C8270" s="37" t="str">
        <f t="array" ref="C8270">IFERROR(XLOOKUP(A8270,'Asignacion Dic'!A:A,'Asignacion Dic'!B:B))</f>
        <v>EC-03</v>
      </c>
      <c r="D8270" s="38">
        <v>45634.45518518519</v>
      </c>
      <c r="E8270" s="36" t="s">
        <v>442</v>
      </c>
      <c r="F8270" s="37" t="str">
        <f t="array" ref="F8270">IFERROR(XLOOKUP(E8270,Operadores!A:A,Operadores!B:B))</f>
        <v>CARMAUX</v>
      </c>
      <c r="G8270" s="36" t="s">
        <v>72</v>
      </c>
      <c r="H8270" s="39">
        <v>19.29</v>
      </c>
      <c r="I8270" s="40">
        <v>553.0</v>
      </c>
      <c r="J8270" s="41">
        <f t="shared" si="5"/>
        <v>10667.37</v>
      </c>
      <c r="K8270" s="37" t="str">
        <f t="array" ref="K8270">IFERROR(XLOOKUP(G8270,'Tipo de carga'!A:A,'Tipo de carga'!B:B))</f>
        <v>Autoabasto</v>
      </c>
      <c r="L8270" s="37">
        <f t="shared" si="2"/>
        <v>50</v>
      </c>
      <c r="M8270" s="37">
        <f t="shared" si="3"/>
        <v>8</v>
      </c>
      <c r="N8270" s="37">
        <f t="shared" si="4"/>
        <v>12</v>
      </c>
      <c r="O8270" s="37" t="str">
        <f t="array" ref="O8270">IFERROR(XLOOKUP(K8270,'Tipo de carga'!B:B,'Tipo de carga'!C:C))</f>
        <v>Diesel</v>
      </c>
    </row>
    <row r="8271">
      <c r="A8271" s="36">
        <v>1789.0</v>
      </c>
      <c r="B8271" s="37" t="str">
        <f t="array" ref="B8271">IFERROR(XLOOKUP(A8271,'Asignacion Dic'!A:A,'Asignacion Dic'!C:C))</f>
        <v>Hisense</v>
      </c>
      <c r="C8271" s="37" t="str">
        <f t="array" ref="C8271">IFERROR(XLOOKUP(A8271,'Asignacion Dic'!A:A,'Asignacion Dic'!B:B))</f>
        <v>EC-03</v>
      </c>
      <c r="D8271" s="38">
        <v>45634.4191087963</v>
      </c>
      <c r="E8271" s="36" t="s">
        <v>413</v>
      </c>
      <c r="F8271" s="37" t="str">
        <f t="array" ref="F8271">IFERROR(XLOOKUP(E8271,Operadores!A:A,Operadores!B:B))</f>
        <v>GALANG</v>
      </c>
      <c r="G8271" s="36" t="s">
        <v>72</v>
      </c>
      <c r="H8271" s="39">
        <v>19.29</v>
      </c>
      <c r="I8271" s="40">
        <v>533.0</v>
      </c>
      <c r="J8271" s="41">
        <f t="shared" si="5"/>
        <v>10281.57</v>
      </c>
      <c r="K8271" s="37" t="str">
        <f t="array" ref="K8271">IFERROR(XLOOKUP(G8271,'Tipo de carga'!A:A,'Tipo de carga'!B:B))</f>
        <v>Autoabasto</v>
      </c>
      <c r="L8271" s="37">
        <f t="shared" si="2"/>
        <v>50</v>
      </c>
      <c r="M8271" s="37">
        <f t="shared" si="3"/>
        <v>8</v>
      </c>
      <c r="N8271" s="37">
        <f t="shared" si="4"/>
        <v>12</v>
      </c>
      <c r="O8271" s="37" t="str">
        <f t="array" ref="O8271">IFERROR(XLOOKUP(K8271,'Tipo de carga'!B:B,'Tipo de carga'!C:C))</f>
        <v>Diesel</v>
      </c>
    </row>
    <row r="8272">
      <c r="A8272" s="36">
        <v>1976.0</v>
      </c>
      <c r="B8272" s="37" t="str">
        <f t="array" ref="B8272">IFERROR(XLOOKUP(A8272,'Asignacion Dic'!A:A,'Asignacion Dic'!C:C))</f>
        <v>MeLi asignado SD</v>
      </c>
      <c r="C8272" s="37" t="str">
        <f t="array" ref="C8272">IFERROR(XLOOKUP(A8272,'Asignacion Dic'!A:A,'Asignacion Dic'!B:B))</f>
        <v>EC-05</v>
      </c>
      <c r="D8272" s="38">
        <v>45634.40699074074</v>
      </c>
      <c r="E8272" s="36" t="s">
        <v>178</v>
      </c>
      <c r="F8272" s="37" t="str">
        <f t="array" ref="F8272">IFERROR(XLOOKUP(E8272,Operadores!A:A,Operadores!B:B))</f>
        <v>BAUGEO</v>
      </c>
      <c r="G8272" s="36" t="s">
        <v>72</v>
      </c>
      <c r="H8272" s="39">
        <v>19.29</v>
      </c>
      <c r="I8272" s="40">
        <v>516.0</v>
      </c>
      <c r="J8272" s="41">
        <f t="shared" si="5"/>
        <v>9953.64</v>
      </c>
      <c r="K8272" s="37" t="str">
        <f t="array" ref="K8272">IFERROR(XLOOKUP(G8272,'Tipo de carga'!A:A,'Tipo de carga'!B:B))</f>
        <v>Autoabasto</v>
      </c>
      <c r="L8272" s="37">
        <f t="shared" si="2"/>
        <v>50</v>
      </c>
      <c r="M8272" s="37">
        <f t="shared" si="3"/>
        <v>8</v>
      </c>
      <c r="N8272" s="37">
        <f t="shared" si="4"/>
        <v>12</v>
      </c>
      <c r="O8272" s="37" t="str">
        <f t="array" ref="O8272">IFERROR(XLOOKUP(K8272,'Tipo de carga'!B:B,'Tipo de carga'!C:C))</f>
        <v>Diesel</v>
      </c>
    </row>
    <row r="8273">
      <c r="A8273" s="36">
        <v>1828.0</v>
      </c>
      <c r="B8273" s="37" t="str">
        <f t="array" ref="B8273">IFERROR(XLOOKUP(A8273,'Asignacion Dic'!A:A,'Asignacion Dic'!C:C))</f>
        <v>Circuitos</v>
      </c>
      <c r="C8273" s="37" t="str">
        <f t="array" ref="C8273">IFERROR(XLOOKUP(A8273,'Asignacion Dic'!A:A,'Asignacion Dic'!B:B))</f>
        <v>EC-03</v>
      </c>
      <c r="D8273" s="38">
        <v>45634.37222222222</v>
      </c>
      <c r="E8273" s="36" t="s">
        <v>414</v>
      </c>
      <c r="F8273" s="37" t="str">
        <f t="array" ref="F8273">IFERROR(XLOOKUP(E8273,Operadores!A:A,Operadores!B:B))</f>
        <v>CRUBE</v>
      </c>
      <c r="G8273" s="36" t="s">
        <v>72</v>
      </c>
      <c r="H8273" s="39">
        <v>19.29</v>
      </c>
      <c r="I8273" s="40">
        <v>315.0</v>
      </c>
      <c r="J8273" s="41">
        <f t="shared" si="5"/>
        <v>6076.35</v>
      </c>
      <c r="K8273" s="37" t="str">
        <f t="array" ref="K8273">IFERROR(XLOOKUP(G8273,'Tipo de carga'!A:A,'Tipo de carga'!B:B))</f>
        <v>Autoabasto</v>
      </c>
      <c r="L8273" s="37">
        <f t="shared" si="2"/>
        <v>50</v>
      </c>
      <c r="M8273" s="37">
        <f t="shared" si="3"/>
        <v>8</v>
      </c>
      <c r="N8273" s="37">
        <f t="shared" si="4"/>
        <v>12</v>
      </c>
      <c r="O8273" s="37" t="str">
        <f t="array" ref="O8273">IFERROR(XLOOKUP(K8273,'Tipo de carga'!B:B,'Tipo de carga'!C:C))</f>
        <v>Diesel</v>
      </c>
    </row>
    <row r="8274">
      <c r="A8274" s="36">
        <v>2010.0</v>
      </c>
      <c r="B8274" s="37" t="str">
        <f t="array" ref="B8274">IFERROR(XLOOKUP(A8274,'Asignacion Dic'!A:A,'Asignacion Dic'!C:C))</f>
        <v>MeLi asignado SD</v>
      </c>
      <c r="C8274" s="37" t="str">
        <f t="array" ref="C8274">IFERROR(XLOOKUP(A8274,'Asignacion Dic'!A:A,'Asignacion Dic'!B:B))</f>
        <v>EC-05</v>
      </c>
      <c r="D8274" s="38">
        <v>45634.36487268518</v>
      </c>
      <c r="E8274" s="36" t="s">
        <v>194</v>
      </c>
      <c r="F8274" s="37" t="str">
        <f t="array" ref="F8274">IFERROR(XLOOKUP(E8274,Operadores!A:A,Operadores!B:B))</f>
        <v>CHAJE</v>
      </c>
      <c r="G8274" s="36" t="s">
        <v>72</v>
      </c>
      <c r="H8274" s="39">
        <v>19.29</v>
      </c>
      <c r="I8274" s="40">
        <v>351.0</v>
      </c>
      <c r="J8274" s="41">
        <f t="shared" si="5"/>
        <v>6770.79</v>
      </c>
      <c r="K8274" s="37" t="str">
        <f t="array" ref="K8274">IFERROR(XLOOKUP(G8274,'Tipo de carga'!A:A,'Tipo de carga'!B:B))</f>
        <v>Autoabasto</v>
      </c>
      <c r="L8274" s="37">
        <f t="shared" si="2"/>
        <v>50</v>
      </c>
      <c r="M8274" s="37">
        <f t="shared" si="3"/>
        <v>8</v>
      </c>
      <c r="N8274" s="37">
        <f t="shared" si="4"/>
        <v>12</v>
      </c>
      <c r="O8274" s="37" t="str">
        <f t="array" ref="O8274">IFERROR(XLOOKUP(K8274,'Tipo de carga'!B:B,'Tipo de carga'!C:C))</f>
        <v>Diesel</v>
      </c>
    </row>
    <row r="8275">
      <c r="A8275" s="36">
        <v>1891.0</v>
      </c>
      <c r="B8275" s="37" t="str">
        <f t="array" ref="B8275">IFERROR(XLOOKUP(A8275,'Asignacion Dic'!A:A,'Asignacion Dic'!C:C))</f>
        <v>Circuitos</v>
      </c>
      <c r="C8275" s="37" t="str">
        <f t="array" ref="C8275">IFERROR(XLOOKUP(A8275,'Asignacion Dic'!A:A,'Asignacion Dic'!B:B))</f>
        <v>EC-03</v>
      </c>
      <c r="D8275" s="38">
        <v>45634.353310185186</v>
      </c>
      <c r="E8275" s="36" t="s">
        <v>195</v>
      </c>
      <c r="F8275" s="37" t="str">
        <f t="array" ref="F8275">IFERROR(XLOOKUP(E8275,Operadores!A:A,Operadores!B:B))</f>
        <v>APAJOS</v>
      </c>
      <c r="G8275" s="36" t="s">
        <v>72</v>
      </c>
      <c r="H8275" s="39">
        <v>19.29</v>
      </c>
      <c r="I8275" s="40">
        <v>594.0</v>
      </c>
      <c r="J8275" s="41">
        <f t="shared" si="5"/>
        <v>11458.26</v>
      </c>
      <c r="K8275" s="37" t="str">
        <f t="array" ref="K8275">IFERROR(XLOOKUP(G8275,'Tipo de carga'!A:A,'Tipo de carga'!B:B))</f>
        <v>Autoabasto</v>
      </c>
      <c r="L8275" s="37">
        <f t="shared" si="2"/>
        <v>50</v>
      </c>
      <c r="M8275" s="37">
        <f t="shared" si="3"/>
        <v>8</v>
      </c>
      <c r="N8275" s="37">
        <f t="shared" si="4"/>
        <v>12</v>
      </c>
      <c r="O8275" s="37" t="str">
        <f t="array" ref="O8275">IFERROR(XLOOKUP(K8275,'Tipo de carga'!B:B,'Tipo de carga'!C:C))</f>
        <v>Diesel</v>
      </c>
    </row>
    <row r="8276">
      <c r="A8276" s="36">
        <v>1836.0</v>
      </c>
      <c r="B8276" s="37" t="str">
        <f t="array" ref="B8276">IFERROR(XLOOKUP(A8276,'Asignacion Dic'!A:A,'Asignacion Dic'!C:C))</f>
        <v>Full Liver</v>
      </c>
      <c r="C8276" s="37" t="str">
        <f t="array" ref="C8276">IFERROR(XLOOKUP(A8276,'Asignacion Dic'!A:A,'Asignacion Dic'!B:B))</f>
        <v>EC-01</v>
      </c>
      <c r="D8276" s="38">
        <v>45634.333078703705</v>
      </c>
      <c r="E8276" s="36" t="s">
        <v>297</v>
      </c>
      <c r="F8276" s="37" t="str">
        <f t="array" ref="F8276">IFERROR(XLOOKUP(E8276,Operadores!A:A,Operadores!B:B))</f>
        <v>HUEAR</v>
      </c>
      <c r="G8276" s="36" t="s">
        <v>72</v>
      </c>
      <c r="H8276" s="39">
        <v>19.29</v>
      </c>
      <c r="I8276" s="40">
        <v>764.0</v>
      </c>
      <c r="J8276" s="41">
        <f t="shared" si="5"/>
        <v>14737.56</v>
      </c>
      <c r="K8276" s="37" t="str">
        <f t="array" ref="K8276">IFERROR(XLOOKUP(G8276,'Tipo de carga'!A:A,'Tipo de carga'!B:B))</f>
        <v>Autoabasto</v>
      </c>
      <c r="L8276" s="37">
        <f t="shared" si="2"/>
        <v>50</v>
      </c>
      <c r="M8276" s="37">
        <f t="shared" si="3"/>
        <v>8</v>
      </c>
      <c r="N8276" s="37">
        <f t="shared" si="4"/>
        <v>12</v>
      </c>
      <c r="O8276" s="37" t="str">
        <f t="array" ref="O8276">IFERROR(XLOOKUP(K8276,'Tipo de carga'!B:B,'Tipo de carga'!C:C))</f>
        <v>Diesel</v>
      </c>
    </row>
    <row r="8277">
      <c r="A8277" s="36">
        <v>2013.0</v>
      </c>
      <c r="B8277" s="37" t="str">
        <f t="array" ref="B8277">IFERROR(XLOOKUP(A8277,'Asignacion Dic'!A:A,'Asignacion Dic'!C:C))</f>
        <v>MeLi Dedicado Merida</v>
      </c>
      <c r="C8277" s="37" t="str">
        <f t="array" ref="C8277">IFERROR(XLOOKUP(A8277,'Asignacion Dic'!A:A,'Asignacion Dic'!B:B))</f>
        <v>EC-05</v>
      </c>
      <c r="D8277" s="38">
        <v>45634.30405092592</v>
      </c>
      <c r="E8277" s="36" t="s">
        <v>557</v>
      </c>
      <c r="F8277" s="37" t="str">
        <f t="array" ref="F8277">IFERROR(XLOOKUP(E8277,Operadores!A:A,Operadores!B:B))</f>
        <v>MONENR</v>
      </c>
      <c r="G8277" s="36" t="s">
        <v>72</v>
      </c>
      <c r="H8277" s="39">
        <v>19.29</v>
      </c>
      <c r="I8277" s="40">
        <v>307.0</v>
      </c>
      <c r="J8277" s="41">
        <f t="shared" si="5"/>
        <v>5922.03</v>
      </c>
      <c r="K8277" s="37" t="str">
        <f t="array" ref="K8277">IFERROR(XLOOKUP(G8277,'Tipo de carga'!A:A,'Tipo de carga'!B:B))</f>
        <v>Autoabasto</v>
      </c>
      <c r="L8277" s="37">
        <f t="shared" si="2"/>
        <v>50</v>
      </c>
      <c r="M8277" s="37">
        <f t="shared" si="3"/>
        <v>8</v>
      </c>
      <c r="N8277" s="37">
        <f t="shared" si="4"/>
        <v>12</v>
      </c>
      <c r="O8277" s="37" t="str">
        <f t="array" ref="O8277">IFERROR(XLOOKUP(K8277,'Tipo de carga'!B:B,'Tipo de carga'!C:C))</f>
        <v>Diesel</v>
      </c>
    </row>
    <row r="8278">
      <c r="A8278" s="36">
        <v>2031.0</v>
      </c>
      <c r="B8278" s="37" t="str">
        <f t="array" ref="B8278">IFERROR(XLOOKUP(A8278,'Asignacion Dic'!A:A,'Asignacion Dic'!C:C))</f>
        <v>MeLi Dedicado Merida</v>
      </c>
      <c r="C8278" s="37" t="str">
        <f t="array" ref="C8278">IFERROR(XLOOKUP(A8278,'Asignacion Dic'!A:A,'Asignacion Dic'!B:B))</f>
        <v>EC-05</v>
      </c>
      <c r="D8278" s="38">
        <v>45634.29115740741</v>
      </c>
      <c r="E8278" s="36" t="s">
        <v>603</v>
      </c>
      <c r="F8278" s="37" t="str">
        <f t="array" ref="F8278">IFERROR(XLOOKUP(E8278,Operadores!A:A,Operadores!B:B))</f>
        <v>SARJO</v>
      </c>
      <c r="G8278" s="36" t="s">
        <v>72</v>
      </c>
      <c r="H8278" s="39">
        <v>19.29</v>
      </c>
      <c r="I8278" s="40">
        <v>299.0</v>
      </c>
      <c r="J8278" s="41">
        <f t="shared" si="5"/>
        <v>5767.71</v>
      </c>
      <c r="K8278" s="37" t="str">
        <f t="array" ref="K8278">IFERROR(XLOOKUP(G8278,'Tipo de carga'!A:A,'Tipo de carga'!B:B))</f>
        <v>Autoabasto</v>
      </c>
      <c r="L8278" s="37">
        <f t="shared" si="2"/>
        <v>50</v>
      </c>
      <c r="M8278" s="37">
        <f t="shared" si="3"/>
        <v>8</v>
      </c>
      <c r="N8278" s="37">
        <f t="shared" si="4"/>
        <v>12</v>
      </c>
      <c r="O8278" s="37" t="str">
        <f t="array" ref="O8278">IFERROR(XLOOKUP(K8278,'Tipo de carga'!B:B,'Tipo de carga'!C:C))</f>
        <v>Diesel</v>
      </c>
    </row>
    <row r="8279">
      <c r="A8279" s="36">
        <v>1852.0</v>
      </c>
      <c r="B8279" s="37" t="str">
        <f t="array" ref="B8279">IFERROR(XLOOKUP(A8279,'Asignacion Dic'!A:A,'Asignacion Dic'!C:C))</f>
        <v>Circuitos</v>
      </c>
      <c r="C8279" s="37" t="str">
        <f t="array" ref="C8279">IFERROR(XLOOKUP(A8279,'Asignacion Dic'!A:A,'Asignacion Dic'!B:B))</f>
        <v>EC-03</v>
      </c>
      <c r="D8279" s="38">
        <v>45634.26388888889</v>
      </c>
      <c r="E8279" s="36" t="s">
        <v>574</v>
      </c>
      <c r="F8279" s="37" t="str">
        <f t="array" ref="F8279">IFERROR(XLOOKUP(E8279,Operadores!A:A,Operadores!B:B))</f>
        <v>ZABFER</v>
      </c>
      <c r="G8279" s="36" t="s">
        <v>72</v>
      </c>
      <c r="H8279" s="39">
        <v>19.29</v>
      </c>
      <c r="I8279" s="40">
        <v>900.0</v>
      </c>
      <c r="J8279" s="41">
        <f t="shared" si="5"/>
        <v>17361</v>
      </c>
      <c r="K8279" s="37" t="str">
        <f t="array" ref="K8279">IFERROR(XLOOKUP(G8279,'Tipo de carga'!A:A,'Tipo de carga'!B:B))</f>
        <v>Autoabasto</v>
      </c>
      <c r="L8279" s="37">
        <f t="shared" si="2"/>
        <v>50</v>
      </c>
      <c r="M8279" s="37">
        <f t="shared" si="3"/>
        <v>8</v>
      </c>
      <c r="N8279" s="37">
        <f t="shared" si="4"/>
        <v>12</v>
      </c>
      <c r="O8279" s="37" t="str">
        <f t="array" ref="O8279">IFERROR(XLOOKUP(K8279,'Tipo de carga'!B:B,'Tipo de carga'!C:C))</f>
        <v>Diesel</v>
      </c>
    </row>
    <row r="8280">
      <c r="A8280" s="36">
        <v>2023.0</v>
      </c>
      <c r="B8280" s="37" t="str">
        <f t="array" ref="B8280">IFERROR(XLOOKUP(A8280,'Asignacion Dic'!A:A,'Asignacion Dic'!C:C))</f>
        <v>MeLi Asignado TD</v>
      </c>
      <c r="C8280" s="37" t="str">
        <f t="array" ref="C8280">IFERROR(XLOOKUP(A8280,'Asignacion Dic'!A:A,'Asignacion Dic'!B:B))</f>
        <v>EC-05</v>
      </c>
      <c r="D8280" s="38">
        <v>45634.22546296296</v>
      </c>
      <c r="E8280" s="36" t="s">
        <v>327</v>
      </c>
      <c r="F8280" s="37" t="str">
        <f t="array" ref="F8280">IFERROR(XLOOKUP(E8280,Operadores!A:A,Operadores!B:B))</f>
        <v>ESCSAU</v>
      </c>
      <c r="G8280" s="36" t="s">
        <v>72</v>
      </c>
      <c r="H8280" s="39">
        <v>19.29</v>
      </c>
      <c r="I8280" s="40">
        <v>602.0</v>
      </c>
      <c r="J8280" s="41">
        <f t="shared" si="5"/>
        <v>11612.58</v>
      </c>
      <c r="K8280" s="37" t="str">
        <f t="array" ref="K8280">IFERROR(XLOOKUP(G8280,'Tipo de carga'!A:A,'Tipo de carga'!B:B))</f>
        <v>Autoabasto</v>
      </c>
      <c r="L8280" s="37">
        <f t="shared" si="2"/>
        <v>50</v>
      </c>
      <c r="M8280" s="37">
        <f t="shared" si="3"/>
        <v>8</v>
      </c>
      <c r="N8280" s="37">
        <f t="shared" si="4"/>
        <v>12</v>
      </c>
      <c r="O8280" s="37" t="str">
        <f t="array" ref="O8280">IFERROR(XLOOKUP(K8280,'Tipo de carga'!B:B,'Tipo de carga'!C:C))</f>
        <v>Diesel</v>
      </c>
    </row>
    <row r="8281">
      <c r="A8281" s="36">
        <v>1879.0</v>
      </c>
      <c r="B8281" s="37" t="str">
        <f t="array" ref="B8281">IFERROR(XLOOKUP(A8281,'Asignacion Dic'!A:A,'Asignacion Dic'!C:C))</f>
        <v>Circuitos</v>
      </c>
      <c r="C8281" s="37" t="str">
        <f t="array" ref="C8281">IFERROR(XLOOKUP(A8281,'Asignacion Dic'!A:A,'Asignacion Dic'!B:B))</f>
        <v>EC-03</v>
      </c>
      <c r="D8281" s="38">
        <v>45634.169386574074</v>
      </c>
      <c r="E8281" s="36" t="s">
        <v>357</v>
      </c>
      <c r="F8281" s="37" t="str">
        <f t="array" ref="F8281">IFERROR(XLOOKUP(E8281,Operadores!A:A,Operadores!B:B))</f>
        <v>ISLHI</v>
      </c>
      <c r="G8281" s="36" t="s">
        <v>72</v>
      </c>
      <c r="H8281" s="39">
        <v>19.29</v>
      </c>
      <c r="I8281" s="40">
        <v>325.0</v>
      </c>
      <c r="J8281" s="41">
        <f t="shared" si="5"/>
        <v>6269.25</v>
      </c>
      <c r="K8281" s="37" t="str">
        <f t="array" ref="K8281">IFERROR(XLOOKUP(G8281,'Tipo de carga'!A:A,'Tipo de carga'!B:B))</f>
        <v>Autoabasto</v>
      </c>
      <c r="L8281" s="37">
        <f t="shared" si="2"/>
        <v>50</v>
      </c>
      <c r="M8281" s="37">
        <f t="shared" si="3"/>
        <v>8</v>
      </c>
      <c r="N8281" s="37">
        <f t="shared" si="4"/>
        <v>12</v>
      </c>
      <c r="O8281" s="37" t="str">
        <f t="array" ref="O8281">IFERROR(XLOOKUP(K8281,'Tipo de carga'!B:B,'Tipo de carga'!C:C))</f>
        <v>Diesel</v>
      </c>
    </row>
    <row r="8282">
      <c r="A8282" s="36">
        <v>1899.0</v>
      </c>
      <c r="B8282" s="37" t="str">
        <f t="array" ref="B8282">IFERROR(XLOOKUP(A8282,'Asignacion Dic'!A:A,'Asignacion Dic'!C:C))</f>
        <v>Full Liver</v>
      </c>
      <c r="C8282" s="37" t="str">
        <f t="array" ref="C8282">IFERROR(XLOOKUP(A8282,'Asignacion Dic'!A:A,'Asignacion Dic'!B:B))</f>
        <v>EC-01</v>
      </c>
      <c r="D8282" s="38">
        <v>45634.128599537034</v>
      </c>
      <c r="E8282" s="36" t="s">
        <v>335</v>
      </c>
      <c r="F8282" s="37" t="str">
        <f t="array" ref="F8282">IFERROR(XLOOKUP(E8282,Operadores!A:A,Operadores!B:B))</f>
        <v>VEROD</v>
      </c>
      <c r="G8282" s="36" t="s">
        <v>72</v>
      </c>
      <c r="H8282" s="39">
        <v>19.29</v>
      </c>
      <c r="I8282" s="40">
        <v>762.0</v>
      </c>
      <c r="J8282" s="41">
        <f t="shared" si="5"/>
        <v>14698.98</v>
      </c>
      <c r="K8282" s="37" t="str">
        <f t="array" ref="K8282">IFERROR(XLOOKUP(G8282,'Tipo de carga'!A:A,'Tipo de carga'!B:B))</f>
        <v>Autoabasto</v>
      </c>
      <c r="L8282" s="37">
        <f t="shared" si="2"/>
        <v>50</v>
      </c>
      <c r="M8282" s="37">
        <f t="shared" si="3"/>
        <v>8</v>
      </c>
      <c r="N8282" s="37">
        <f t="shared" si="4"/>
        <v>12</v>
      </c>
      <c r="O8282" s="37" t="str">
        <f t="array" ref="O8282">IFERROR(XLOOKUP(K8282,'Tipo de carga'!B:B,'Tipo de carga'!C:C))</f>
        <v>Diesel</v>
      </c>
    </row>
    <row r="8283">
      <c r="A8283" s="36">
        <v>2020.0</v>
      </c>
      <c r="B8283" s="37" t="str">
        <f t="array" ref="B8283">IFERROR(XLOOKUP(A8283,'Asignacion Dic'!A:A,'Asignacion Dic'!C:C))</f>
        <v>MeLi Dedicado Merida</v>
      </c>
      <c r="C8283" s="37" t="str">
        <f t="array" ref="C8283">IFERROR(XLOOKUP(A8283,'Asignacion Dic'!A:A,'Asignacion Dic'!B:B))</f>
        <v>EC-05</v>
      </c>
      <c r="D8283" s="38">
        <v>45634.127233796295</v>
      </c>
      <c r="E8283" s="36" t="s">
        <v>164</v>
      </c>
      <c r="F8283" s="37" t="str">
        <f t="array" ref="F8283">IFERROR(XLOOKUP(E8283,Operadores!A:A,Operadores!B:B))</f>
        <v>MUÑOSC</v>
      </c>
      <c r="G8283" s="36" t="s">
        <v>72</v>
      </c>
      <c r="H8283" s="39">
        <v>19.29</v>
      </c>
      <c r="I8283" s="40">
        <v>274.0</v>
      </c>
      <c r="J8283" s="41">
        <f t="shared" si="5"/>
        <v>5285.46</v>
      </c>
      <c r="K8283" s="37" t="str">
        <f t="array" ref="K8283">IFERROR(XLOOKUP(G8283,'Tipo de carga'!A:A,'Tipo de carga'!B:B))</f>
        <v>Autoabasto</v>
      </c>
      <c r="L8283" s="37">
        <f t="shared" si="2"/>
        <v>50</v>
      </c>
      <c r="M8283" s="37">
        <f t="shared" si="3"/>
        <v>8</v>
      </c>
      <c r="N8283" s="37">
        <f t="shared" si="4"/>
        <v>12</v>
      </c>
      <c r="O8283" s="37" t="str">
        <f t="array" ref="O8283">IFERROR(XLOOKUP(K8283,'Tipo de carga'!B:B,'Tipo de carga'!C:C))</f>
        <v>Diesel</v>
      </c>
    </row>
    <row r="8284">
      <c r="A8284" s="36">
        <v>1993.0</v>
      </c>
      <c r="B8284" s="37" t="str">
        <f t="array" ref="B8284">IFERROR(XLOOKUP(A8284,'Asignacion Dic'!A:A,'Asignacion Dic'!C:C))</f>
        <v>MeLi Dedicado TD</v>
      </c>
      <c r="C8284" s="37" t="str">
        <f t="array" ref="C8284">IFERROR(XLOOKUP(A8284,'Asignacion Dic'!A:A,'Asignacion Dic'!B:B))</f>
        <v>EC-05</v>
      </c>
      <c r="D8284" s="38">
        <v>45634.10912037037</v>
      </c>
      <c r="E8284" s="36" t="s">
        <v>188</v>
      </c>
      <c r="F8284" s="37" t="str">
        <f t="array" ref="F8284">IFERROR(XLOOKUP(E8284,Operadores!A:A,Operadores!B:B))</f>
        <v>ZAMROB</v>
      </c>
      <c r="G8284" s="36" t="s">
        <v>72</v>
      </c>
      <c r="H8284" s="39">
        <v>19.29</v>
      </c>
      <c r="I8284" s="40">
        <v>469.0</v>
      </c>
      <c r="J8284" s="41">
        <f t="shared" si="5"/>
        <v>9047.01</v>
      </c>
      <c r="K8284" s="37" t="str">
        <f t="array" ref="K8284">IFERROR(XLOOKUP(G8284,'Tipo de carga'!A:A,'Tipo de carga'!B:B))</f>
        <v>Autoabasto</v>
      </c>
      <c r="L8284" s="37">
        <f t="shared" si="2"/>
        <v>50</v>
      </c>
      <c r="M8284" s="37">
        <f t="shared" si="3"/>
        <v>8</v>
      </c>
      <c r="N8284" s="37">
        <f t="shared" si="4"/>
        <v>12</v>
      </c>
      <c r="O8284" s="37" t="str">
        <f t="array" ref="O8284">IFERROR(XLOOKUP(K8284,'Tipo de carga'!B:B,'Tipo de carga'!C:C))</f>
        <v>Diesel</v>
      </c>
    </row>
    <row r="8285">
      <c r="A8285" s="36">
        <v>2004.0</v>
      </c>
      <c r="B8285" s="37" t="str">
        <f t="array" ref="B8285">IFERROR(XLOOKUP(A8285,'Asignacion Dic'!A:A,'Asignacion Dic'!C:C))</f>
        <v>MeLi Dedicado Merida</v>
      </c>
      <c r="C8285" s="37" t="str">
        <f t="array" ref="C8285">IFERROR(XLOOKUP(A8285,'Asignacion Dic'!A:A,'Asignacion Dic'!B:B))</f>
        <v>EC-05</v>
      </c>
      <c r="D8285" s="38">
        <v>45634.10680555556</v>
      </c>
      <c r="E8285" s="36" t="s">
        <v>530</v>
      </c>
      <c r="F8285" s="37" t="str">
        <f t="array" ref="F8285">IFERROR(XLOOKUP(E8285,Operadores!A:A,Operadores!B:B))</f>
        <v>CADCAR</v>
      </c>
      <c r="G8285" s="36" t="s">
        <v>72</v>
      </c>
      <c r="H8285" s="39">
        <v>19.29</v>
      </c>
      <c r="I8285" s="40">
        <v>332.0</v>
      </c>
      <c r="J8285" s="41">
        <f t="shared" si="5"/>
        <v>6404.28</v>
      </c>
      <c r="K8285" s="37" t="str">
        <f t="array" ref="K8285">IFERROR(XLOOKUP(G8285,'Tipo de carga'!A:A,'Tipo de carga'!B:B))</f>
        <v>Autoabasto</v>
      </c>
      <c r="L8285" s="37">
        <f t="shared" si="2"/>
        <v>50</v>
      </c>
      <c r="M8285" s="37">
        <f t="shared" si="3"/>
        <v>8</v>
      </c>
      <c r="N8285" s="37">
        <f t="shared" si="4"/>
        <v>12</v>
      </c>
      <c r="O8285" s="37" t="str">
        <f t="array" ref="O8285">IFERROR(XLOOKUP(K8285,'Tipo de carga'!B:B,'Tipo de carga'!C:C))</f>
        <v>Diesel</v>
      </c>
    </row>
    <row r="8286">
      <c r="A8286" s="36">
        <v>2011.0</v>
      </c>
      <c r="B8286" s="37" t="str">
        <f t="array" ref="B8286">IFERROR(XLOOKUP(A8286,'Asignacion Dic'!A:A,'Asignacion Dic'!C:C))</f>
        <v>MeLi Dedicado TD</v>
      </c>
      <c r="C8286" s="37" t="str">
        <f t="array" ref="C8286">IFERROR(XLOOKUP(A8286,'Asignacion Dic'!A:A,'Asignacion Dic'!B:B))</f>
        <v>EC-05</v>
      </c>
      <c r="D8286" s="38">
        <v>45634.09767361111</v>
      </c>
      <c r="E8286" s="36" t="s">
        <v>349</v>
      </c>
      <c r="F8286" s="37" t="str">
        <f t="array" ref="F8286">IFERROR(XLOOKUP(E8286,Operadores!A:A,Operadores!B:B))</f>
        <v>GUEGAB</v>
      </c>
      <c r="G8286" s="36" t="s">
        <v>72</v>
      </c>
      <c r="H8286" s="39">
        <v>19.29</v>
      </c>
      <c r="I8286" s="40">
        <v>180.0</v>
      </c>
      <c r="J8286" s="41">
        <f t="shared" si="5"/>
        <v>3472.2</v>
      </c>
      <c r="K8286" s="37" t="str">
        <f t="array" ref="K8286">IFERROR(XLOOKUP(G8286,'Tipo de carga'!A:A,'Tipo de carga'!B:B))</f>
        <v>Autoabasto</v>
      </c>
      <c r="L8286" s="37">
        <f t="shared" si="2"/>
        <v>50</v>
      </c>
      <c r="M8286" s="37">
        <f t="shared" si="3"/>
        <v>8</v>
      </c>
      <c r="N8286" s="37">
        <f t="shared" si="4"/>
        <v>12</v>
      </c>
      <c r="O8286" s="37" t="str">
        <f t="array" ref="O8286">IFERROR(XLOOKUP(K8286,'Tipo de carga'!B:B,'Tipo de carga'!C:C))</f>
        <v>Diesel</v>
      </c>
    </row>
    <row r="8287">
      <c r="A8287" s="36">
        <v>1957.0</v>
      </c>
      <c r="B8287" s="37" t="str">
        <f t="array" ref="B8287">IFERROR(XLOOKUP(A8287,'Asignacion Dic'!A:A,'Asignacion Dic'!C:C))</f>
        <v>MeLi asignado SD</v>
      </c>
      <c r="C8287" s="37" t="str">
        <f t="array" ref="C8287">IFERROR(XLOOKUP(A8287,'Asignacion Dic'!A:A,'Asignacion Dic'!B:B))</f>
        <v>EC-05</v>
      </c>
      <c r="D8287" s="38">
        <v>45634.08059027778</v>
      </c>
      <c r="E8287" s="36" t="s">
        <v>217</v>
      </c>
      <c r="F8287" s="37" t="str">
        <f t="array" ref="F8287">IFERROR(XLOOKUP(E8287,Operadores!A:A,Operadores!B:B))</f>
        <v>HERFRA</v>
      </c>
      <c r="G8287" s="36" t="s">
        <v>72</v>
      </c>
      <c r="H8287" s="39">
        <v>19.29</v>
      </c>
      <c r="I8287" s="40">
        <v>816.0</v>
      </c>
      <c r="J8287" s="41">
        <f t="shared" si="5"/>
        <v>15740.64</v>
      </c>
      <c r="K8287" s="37" t="str">
        <f t="array" ref="K8287">IFERROR(XLOOKUP(G8287,'Tipo de carga'!A:A,'Tipo de carga'!B:B))</f>
        <v>Autoabasto</v>
      </c>
      <c r="L8287" s="37">
        <f t="shared" si="2"/>
        <v>50</v>
      </c>
      <c r="M8287" s="37">
        <f t="shared" si="3"/>
        <v>8</v>
      </c>
      <c r="N8287" s="37">
        <f t="shared" si="4"/>
        <v>12</v>
      </c>
      <c r="O8287" s="37" t="str">
        <f t="array" ref="O8287">IFERROR(XLOOKUP(K8287,'Tipo de carga'!B:B,'Tipo de carga'!C:C))</f>
        <v>Diesel</v>
      </c>
    </row>
    <row r="8288">
      <c r="A8288" s="36">
        <v>2022.0</v>
      </c>
      <c r="B8288" s="37" t="str">
        <f t="array" ref="B8288">IFERROR(XLOOKUP(A8288,'Asignacion Dic'!A:A,'Asignacion Dic'!C:C))</f>
        <v>MeLi Dedicado TD</v>
      </c>
      <c r="C8288" s="37" t="str">
        <f t="array" ref="C8288">IFERROR(XLOOKUP(A8288,'Asignacion Dic'!A:A,'Asignacion Dic'!B:B))</f>
        <v>EC-05</v>
      </c>
      <c r="D8288" s="38">
        <v>45634.076516203706</v>
      </c>
      <c r="E8288" s="36" t="s">
        <v>308</v>
      </c>
      <c r="F8288" s="37" t="str">
        <f t="array" ref="F8288">IFERROR(XLOOKUP(E8288,Operadores!A:A,Operadores!B:B))</f>
        <v>DELBL</v>
      </c>
      <c r="G8288" s="36" t="s">
        <v>72</v>
      </c>
      <c r="H8288" s="39">
        <v>19.29</v>
      </c>
      <c r="I8288" s="40">
        <v>522.0</v>
      </c>
      <c r="J8288" s="41">
        <f t="shared" si="5"/>
        <v>10069.38</v>
      </c>
      <c r="K8288" s="37" t="str">
        <f t="array" ref="K8288">IFERROR(XLOOKUP(G8288,'Tipo de carga'!A:A,'Tipo de carga'!B:B))</f>
        <v>Autoabasto</v>
      </c>
      <c r="L8288" s="37">
        <f t="shared" si="2"/>
        <v>50</v>
      </c>
      <c r="M8288" s="37">
        <f t="shared" si="3"/>
        <v>8</v>
      </c>
      <c r="N8288" s="37">
        <f t="shared" si="4"/>
        <v>12</v>
      </c>
      <c r="O8288" s="37" t="str">
        <f t="array" ref="O8288">IFERROR(XLOOKUP(K8288,'Tipo de carga'!B:B,'Tipo de carga'!C:C))</f>
        <v>Diesel</v>
      </c>
    </row>
    <row r="8289">
      <c r="A8289" s="36">
        <v>1765.0</v>
      </c>
      <c r="B8289" s="37" t="str">
        <f t="array" ref="B8289">IFERROR(XLOOKUP(A8289,'Asignacion Dic'!A:A,'Asignacion Dic'!C:C))</f>
        <v>Circuitos</v>
      </c>
      <c r="C8289" s="37" t="str">
        <f t="array" ref="C8289">IFERROR(XLOOKUP(A8289,'Asignacion Dic'!A:A,'Asignacion Dic'!B:B))</f>
        <v>EC-03</v>
      </c>
      <c r="D8289" s="38">
        <v>45634.062627314815</v>
      </c>
      <c r="E8289" s="36" t="s">
        <v>210</v>
      </c>
      <c r="F8289" s="37" t="str">
        <f t="array" ref="F8289">IFERROR(XLOOKUP(E8289,Operadores!A:A,Operadores!B:B))</f>
        <v>CERJER</v>
      </c>
      <c r="G8289" s="36" t="s">
        <v>72</v>
      </c>
      <c r="H8289" s="39">
        <v>19.29</v>
      </c>
      <c r="I8289" s="40">
        <v>235.0</v>
      </c>
      <c r="J8289" s="41">
        <f t="shared" si="5"/>
        <v>4533.15</v>
      </c>
      <c r="K8289" s="37" t="str">
        <f t="array" ref="K8289">IFERROR(XLOOKUP(G8289,'Tipo de carga'!A:A,'Tipo de carga'!B:B))</f>
        <v>Autoabasto</v>
      </c>
      <c r="L8289" s="37">
        <f t="shared" si="2"/>
        <v>50</v>
      </c>
      <c r="M8289" s="37">
        <f t="shared" si="3"/>
        <v>8</v>
      </c>
      <c r="N8289" s="37">
        <f t="shared" si="4"/>
        <v>12</v>
      </c>
      <c r="O8289" s="37" t="str">
        <f t="array" ref="O8289">IFERROR(XLOOKUP(K8289,'Tipo de carga'!B:B,'Tipo de carga'!C:C))</f>
        <v>Diesel</v>
      </c>
    </row>
    <row r="8290">
      <c r="A8290" s="36">
        <v>1774.0</v>
      </c>
      <c r="B8290" s="37" t="str">
        <f t="array" ref="B8290">IFERROR(XLOOKUP(A8290,'Asignacion Dic'!A:A,'Asignacion Dic'!C:C))</f>
        <v>Circuitos</v>
      </c>
      <c r="C8290" s="37" t="str">
        <f t="array" ref="C8290">IFERROR(XLOOKUP(A8290,'Asignacion Dic'!A:A,'Asignacion Dic'!B:B))</f>
        <v>EC-03</v>
      </c>
      <c r="D8290" s="38">
        <v>45634.04238425926</v>
      </c>
      <c r="E8290" s="36" t="s">
        <v>595</v>
      </c>
      <c r="F8290" s="37" t="str">
        <f t="array" ref="F8290">IFERROR(XLOOKUP(E8290,Operadores!A:A,Operadores!B:B))</f>
        <v>GARFRA</v>
      </c>
      <c r="G8290" s="36" t="s">
        <v>72</v>
      </c>
      <c r="H8290" s="39">
        <v>19.29</v>
      </c>
      <c r="I8290" s="40">
        <v>705.0</v>
      </c>
      <c r="J8290" s="41">
        <f t="shared" si="5"/>
        <v>13599.45</v>
      </c>
      <c r="K8290" s="37" t="str">
        <f t="array" ref="K8290">IFERROR(XLOOKUP(G8290,'Tipo de carga'!A:A,'Tipo de carga'!B:B))</f>
        <v>Autoabasto</v>
      </c>
      <c r="L8290" s="37">
        <f t="shared" si="2"/>
        <v>50</v>
      </c>
      <c r="M8290" s="37">
        <f t="shared" si="3"/>
        <v>8</v>
      </c>
      <c r="N8290" s="37">
        <f t="shared" si="4"/>
        <v>12</v>
      </c>
      <c r="O8290" s="37" t="str">
        <f t="array" ref="O8290">IFERROR(XLOOKUP(K8290,'Tipo de carga'!B:B,'Tipo de carga'!C:C))</f>
        <v>Diesel</v>
      </c>
    </row>
    <row r="8291">
      <c r="A8291" s="36">
        <v>1839.0</v>
      </c>
      <c r="B8291" s="37" t="str">
        <f t="array" ref="B8291">IFERROR(XLOOKUP(A8291,'Asignacion Dic'!A:A,'Asignacion Dic'!C:C))</f>
        <v>Liverpool Local</v>
      </c>
      <c r="C8291" s="37" t="str">
        <f t="array" ref="C8291">IFERROR(XLOOKUP(A8291,'Asignacion Dic'!A:A,'Asignacion Dic'!B:B))</f>
        <v>EC-01</v>
      </c>
      <c r="D8291" s="38">
        <v>45634.03454861111</v>
      </c>
      <c r="E8291" s="36" t="s">
        <v>347</v>
      </c>
      <c r="F8291" s="37" t="str">
        <f t="array" ref="F8291">IFERROR(XLOOKUP(E8291,Operadores!A:A,Operadores!B:B))</f>
        <v>QUIALA</v>
      </c>
      <c r="G8291" s="36" t="s">
        <v>72</v>
      </c>
      <c r="H8291" s="39">
        <v>19.29</v>
      </c>
      <c r="I8291" s="40">
        <v>940.0</v>
      </c>
      <c r="J8291" s="41">
        <f t="shared" si="5"/>
        <v>18132.6</v>
      </c>
      <c r="K8291" s="37" t="str">
        <f t="array" ref="K8291">IFERROR(XLOOKUP(G8291,'Tipo de carga'!A:A,'Tipo de carga'!B:B))</f>
        <v>Autoabasto</v>
      </c>
      <c r="L8291" s="37">
        <f t="shared" si="2"/>
        <v>50</v>
      </c>
      <c r="M8291" s="37">
        <f t="shared" si="3"/>
        <v>8</v>
      </c>
      <c r="N8291" s="37">
        <f t="shared" si="4"/>
        <v>12</v>
      </c>
      <c r="O8291" s="37" t="str">
        <f t="array" ref="O8291">IFERROR(XLOOKUP(K8291,'Tipo de carga'!B:B,'Tipo de carga'!C:C))</f>
        <v>Diesel</v>
      </c>
    </row>
    <row r="8292">
      <c r="A8292" s="36">
        <v>1949.0</v>
      </c>
      <c r="B8292" s="37" t="str">
        <f t="array" ref="B8292">IFERROR(XLOOKUP(A8292,'Asignacion Dic'!A:A,'Asignacion Dic'!C:C))</f>
        <v>MeLi asignado SD</v>
      </c>
      <c r="C8292" s="37" t="str">
        <f t="array" ref="C8292">IFERROR(XLOOKUP(A8292,'Asignacion Dic'!A:A,'Asignacion Dic'!B:B))</f>
        <v>EC-05</v>
      </c>
      <c r="D8292" s="38">
        <v>45634.022002314814</v>
      </c>
      <c r="E8292" s="36" t="s">
        <v>170</v>
      </c>
      <c r="F8292" s="37" t="str">
        <f t="array" ref="F8292">IFERROR(XLOOKUP(E8292,Operadores!A:A,Operadores!B:B))</f>
        <v>MIRISR</v>
      </c>
      <c r="G8292" s="36" t="s">
        <v>72</v>
      </c>
      <c r="H8292" s="39">
        <v>19.29</v>
      </c>
      <c r="I8292" s="40">
        <v>535.0</v>
      </c>
      <c r="J8292" s="41">
        <f t="shared" si="5"/>
        <v>10320.15</v>
      </c>
      <c r="K8292" s="37" t="str">
        <f t="array" ref="K8292">IFERROR(XLOOKUP(G8292,'Tipo de carga'!A:A,'Tipo de carga'!B:B))</f>
        <v>Autoabasto</v>
      </c>
      <c r="L8292" s="37">
        <f t="shared" si="2"/>
        <v>50</v>
      </c>
      <c r="M8292" s="37">
        <f t="shared" si="3"/>
        <v>8</v>
      </c>
      <c r="N8292" s="37">
        <f t="shared" si="4"/>
        <v>12</v>
      </c>
      <c r="O8292" s="37" t="str">
        <f t="array" ref="O8292">IFERROR(XLOOKUP(K8292,'Tipo de carga'!B:B,'Tipo de carga'!C:C))</f>
        <v>Diesel</v>
      </c>
    </row>
    <row r="8293">
      <c r="A8293" s="36">
        <v>1831.0</v>
      </c>
      <c r="B8293" s="37" t="str">
        <f t="array" ref="B8293">IFERROR(XLOOKUP(A8293,'Asignacion Dic'!A:A,'Asignacion Dic'!C:C))</f>
        <v>Full Liver</v>
      </c>
      <c r="C8293" s="37" t="str">
        <f t="array" ref="C8293">IFERROR(XLOOKUP(A8293,'Asignacion Dic'!A:A,'Asignacion Dic'!B:B))</f>
        <v>EC-01</v>
      </c>
      <c r="D8293" s="38">
        <v>45634.01119212963</v>
      </c>
      <c r="E8293" s="36" t="s">
        <v>325</v>
      </c>
      <c r="F8293" s="37" t="str">
        <f t="array" ref="F8293">IFERROR(XLOOKUP(E8293,Operadores!A:A,Operadores!B:B))</f>
        <v>VELOSC</v>
      </c>
      <c r="G8293" s="36" t="s">
        <v>72</v>
      </c>
      <c r="H8293" s="39">
        <v>19.29</v>
      </c>
      <c r="I8293" s="40">
        <v>858.0</v>
      </c>
      <c r="J8293" s="41">
        <f t="shared" si="5"/>
        <v>16550.82</v>
      </c>
      <c r="K8293" s="37" t="str">
        <f t="array" ref="K8293">IFERROR(XLOOKUP(G8293,'Tipo de carga'!A:A,'Tipo de carga'!B:B))</f>
        <v>Autoabasto</v>
      </c>
      <c r="L8293" s="37">
        <f t="shared" si="2"/>
        <v>50</v>
      </c>
      <c r="M8293" s="37">
        <f t="shared" si="3"/>
        <v>8</v>
      </c>
      <c r="N8293" s="37">
        <f t="shared" si="4"/>
        <v>12</v>
      </c>
      <c r="O8293" s="37" t="str">
        <f t="array" ref="O8293">IFERROR(XLOOKUP(K8293,'Tipo de carga'!B:B,'Tipo de carga'!C:C))</f>
        <v>Diesel</v>
      </c>
    </row>
    <row r="8294">
      <c r="A8294" s="36">
        <v>1908.0</v>
      </c>
      <c r="B8294" s="37" t="str">
        <f t="array" ref="B8294">IFERROR(XLOOKUP(A8294,'Asignacion Dic'!A:A,'Asignacion Dic'!C:C))</f>
        <v>Circuitos</v>
      </c>
      <c r="C8294" s="37" t="str">
        <f t="array" ref="C8294">IFERROR(XLOOKUP(A8294,'Asignacion Dic'!A:A,'Asignacion Dic'!B:B))</f>
        <v>EC-03</v>
      </c>
      <c r="D8294" s="38">
        <v>45634.942025462966</v>
      </c>
      <c r="E8294" s="36" t="s">
        <v>359</v>
      </c>
      <c r="F8294" s="37" t="str">
        <f t="array" ref="F8294">IFERROR(XLOOKUP(E8294,Operadores!A:A,Operadores!B:B))</f>
        <v>GARJOR01</v>
      </c>
      <c r="G8294" s="36" t="s">
        <v>19</v>
      </c>
      <c r="H8294" s="39">
        <v>20.303774</v>
      </c>
      <c r="I8294" s="40">
        <v>650.0</v>
      </c>
      <c r="J8294" s="41">
        <f t="shared" si="5"/>
        <v>13197.4531</v>
      </c>
      <c r="K8294" s="37" t="str">
        <f t="array" ref="K8294">IFERROR(XLOOKUP(G8294,'Tipo de carga'!A:A,'Tipo de carga'!B:B))</f>
        <v>Autoabasto</v>
      </c>
      <c r="L8294" s="37">
        <f t="shared" si="2"/>
        <v>50</v>
      </c>
      <c r="M8294" s="37">
        <f t="shared" si="3"/>
        <v>8</v>
      </c>
      <c r="N8294" s="37">
        <f t="shared" si="4"/>
        <v>12</v>
      </c>
      <c r="O8294" s="37" t="str">
        <f t="array" ref="O8294">IFERROR(XLOOKUP(K8294,'Tipo de carga'!B:B,'Tipo de carga'!C:C))</f>
        <v>Diesel</v>
      </c>
    </row>
    <row r="8295">
      <c r="A8295" s="36">
        <v>1948.0</v>
      </c>
      <c r="B8295" s="37" t="str">
        <f t="array" ref="B8295">IFERROR(XLOOKUP(A8295,'Asignacion Dic'!A:A,'Asignacion Dic'!C:C))</f>
        <v>Circuitos</v>
      </c>
      <c r="C8295" s="37" t="str">
        <f t="array" ref="C8295">IFERROR(XLOOKUP(A8295,'Asignacion Dic'!A:A,'Asignacion Dic'!B:B))</f>
        <v>EC-03</v>
      </c>
      <c r="D8295" s="38">
        <v>45634.93111111111</v>
      </c>
      <c r="E8295" s="36" t="s">
        <v>256</v>
      </c>
      <c r="F8295" s="37" t="str">
        <f t="array" ref="F8295">IFERROR(XLOOKUP(E8295,Operadores!A:A,Operadores!B:B))</f>
        <v>MOREFR</v>
      </c>
      <c r="G8295" s="36" t="s">
        <v>19</v>
      </c>
      <c r="H8295" s="39">
        <v>20.303774</v>
      </c>
      <c r="I8295" s="40">
        <v>345.0</v>
      </c>
      <c r="J8295" s="41">
        <f t="shared" si="5"/>
        <v>7004.80203</v>
      </c>
      <c r="K8295" s="37" t="str">
        <f t="array" ref="K8295">IFERROR(XLOOKUP(G8295,'Tipo de carga'!A:A,'Tipo de carga'!B:B))</f>
        <v>Autoabasto</v>
      </c>
      <c r="L8295" s="37">
        <f t="shared" si="2"/>
        <v>50</v>
      </c>
      <c r="M8295" s="37">
        <f t="shared" si="3"/>
        <v>8</v>
      </c>
      <c r="N8295" s="37">
        <f t="shared" si="4"/>
        <v>12</v>
      </c>
      <c r="O8295" s="37" t="str">
        <f t="array" ref="O8295">IFERROR(XLOOKUP(K8295,'Tipo de carga'!B:B,'Tipo de carga'!C:C))</f>
        <v>Diesel</v>
      </c>
    </row>
    <row r="8296">
      <c r="A8296" s="36">
        <v>1875.0</v>
      </c>
      <c r="B8296" s="37" t="str">
        <f t="array" ref="B8296">IFERROR(XLOOKUP(A8296,'Asignacion Dic'!A:A,'Asignacion Dic'!C:C))</f>
        <v>Circuitos</v>
      </c>
      <c r="C8296" s="37" t="str">
        <f t="array" ref="C8296">IFERROR(XLOOKUP(A8296,'Asignacion Dic'!A:A,'Asignacion Dic'!B:B))</f>
        <v>EC-03</v>
      </c>
      <c r="D8296" s="38">
        <v>45634.852476851855</v>
      </c>
      <c r="E8296" s="36" t="s">
        <v>201</v>
      </c>
      <c r="F8296" s="37" t="str">
        <f t="array" ref="F8296">IFERROR(XLOOKUP(E8296,Operadores!A:A,Operadores!B:B))</f>
        <v>CARJOR</v>
      </c>
      <c r="G8296" s="36" t="s">
        <v>19</v>
      </c>
      <c r="H8296" s="39">
        <v>20.303774</v>
      </c>
      <c r="I8296" s="40">
        <v>656.0</v>
      </c>
      <c r="J8296" s="41">
        <f t="shared" si="5"/>
        <v>13319.27574</v>
      </c>
      <c r="K8296" s="37" t="str">
        <f t="array" ref="K8296">IFERROR(XLOOKUP(G8296,'Tipo de carga'!A:A,'Tipo de carga'!B:B))</f>
        <v>Autoabasto</v>
      </c>
      <c r="L8296" s="37">
        <f t="shared" si="2"/>
        <v>50</v>
      </c>
      <c r="M8296" s="37">
        <f t="shared" si="3"/>
        <v>8</v>
      </c>
      <c r="N8296" s="37">
        <f t="shared" si="4"/>
        <v>12</v>
      </c>
      <c r="O8296" s="37" t="str">
        <f t="array" ref="O8296">IFERROR(XLOOKUP(K8296,'Tipo de carga'!B:B,'Tipo de carga'!C:C))</f>
        <v>Diesel</v>
      </c>
    </row>
    <row r="8297">
      <c r="A8297" s="36">
        <v>1801.0</v>
      </c>
      <c r="B8297" s="37" t="str">
        <f t="array" ref="B8297">IFERROR(XLOOKUP(A8297,'Asignacion Dic'!A:A,'Asignacion Dic'!C:C))</f>
        <v>Sayer Full</v>
      </c>
      <c r="C8297" s="37" t="str">
        <f t="array" ref="C8297">IFERROR(XLOOKUP(A8297,'Asignacion Dic'!A:A,'Asignacion Dic'!B:B))</f>
        <v>EC-04</v>
      </c>
      <c r="D8297" s="38">
        <v>45634.7481712963</v>
      </c>
      <c r="E8297" s="36" t="s">
        <v>67</v>
      </c>
      <c r="F8297" s="37" t="str">
        <f t="array" ref="F8297">IFERROR(XLOOKUP(E8297,Operadores!A:A,Operadores!B:B))</f>
        <v>DURMA01</v>
      </c>
      <c r="G8297" s="36" t="s">
        <v>19</v>
      </c>
      <c r="H8297" s="39">
        <v>20.303774</v>
      </c>
      <c r="I8297" s="40">
        <v>555.0</v>
      </c>
      <c r="J8297" s="41">
        <f t="shared" si="5"/>
        <v>11268.59457</v>
      </c>
      <c r="K8297" s="37" t="str">
        <f t="array" ref="K8297">IFERROR(XLOOKUP(G8297,'Tipo de carga'!A:A,'Tipo de carga'!B:B))</f>
        <v>Autoabasto</v>
      </c>
      <c r="L8297" s="37">
        <f t="shared" si="2"/>
        <v>50</v>
      </c>
      <c r="M8297" s="37">
        <f t="shared" si="3"/>
        <v>8</v>
      </c>
      <c r="N8297" s="37">
        <f t="shared" si="4"/>
        <v>12</v>
      </c>
      <c r="O8297" s="37" t="str">
        <f t="array" ref="O8297">IFERROR(XLOOKUP(K8297,'Tipo de carga'!B:B,'Tipo de carga'!C:C))</f>
        <v>Diesel</v>
      </c>
    </row>
    <row r="8298">
      <c r="A8298" s="36">
        <v>1890.0</v>
      </c>
      <c r="B8298" s="37" t="str">
        <f t="array" ref="B8298">IFERROR(XLOOKUP(A8298,'Asignacion Dic'!A:A,'Asignacion Dic'!C:C))</f>
        <v>Sayer Expo</v>
      </c>
      <c r="C8298" s="37" t="str">
        <f t="array" ref="C8298">IFERROR(XLOOKUP(A8298,'Asignacion Dic'!A:A,'Asignacion Dic'!B:B))</f>
        <v>EC-04</v>
      </c>
      <c r="D8298" s="38">
        <v>45634.71708333334</v>
      </c>
      <c r="E8298" s="36" t="s">
        <v>463</v>
      </c>
      <c r="F8298" s="37" t="str">
        <f t="array" ref="F8298">IFERROR(XLOOKUP(E8298,Operadores!A:A,Operadores!B:B))</f>
        <v>OSOCA01</v>
      </c>
      <c r="G8298" s="36" t="s">
        <v>19</v>
      </c>
      <c r="H8298" s="39">
        <v>20.303774</v>
      </c>
      <c r="I8298" s="40">
        <v>616.0</v>
      </c>
      <c r="J8298" s="41">
        <f t="shared" si="5"/>
        <v>12507.12478</v>
      </c>
      <c r="K8298" s="37" t="str">
        <f t="array" ref="K8298">IFERROR(XLOOKUP(G8298,'Tipo de carga'!A:A,'Tipo de carga'!B:B))</f>
        <v>Autoabasto</v>
      </c>
      <c r="L8298" s="37">
        <f t="shared" si="2"/>
        <v>50</v>
      </c>
      <c r="M8298" s="37">
        <f t="shared" si="3"/>
        <v>8</v>
      </c>
      <c r="N8298" s="37">
        <f t="shared" si="4"/>
        <v>12</v>
      </c>
      <c r="O8298" s="37" t="str">
        <f t="array" ref="O8298">IFERROR(XLOOKUP(K8298,'Tipo de carga'!B:B,'Tipo de carga'!C:C))</f>
        <v>Diesel</v>
      </c>
    </row>
    <row r="8299">
      <c r="A8299" s="36">
        <v>1790.0</v>
      </c>
      <c r="B8299" s="37" t="str">
        <f t="array" ref="B8299">IFERROR(XLOOKUP(A8299,'Asignacion Dic'!A:A,'Asignacion Dic'!C:C))</f>
        <v>Sayer Sencillo</v>
      </c>
      <c r="C8299" s="37" t="str">
        <f t="array" ref="C8299">IFERROR(XLOOKUP(A8299,'Asignacion Dic'!A:A,'Asignacion Dic'!B:B))</f>
        <v>EC-04</v>
      </c>
      <c r="D8299" s="38">
        <v>45634.588472222225</v>
      </c>
      <c r="E8299" s="36" t="s">
        <v>263</v>
      </c>
      <c r="F8299" s="37" t="str">
        <f t="array" ref="F8299">IFERROR(XLOOKUP(E8299,Operadores!A:A,Operadores!B:B))</f>
        <v>DEJISR</v>
      </c>
      <c r="G8299" s="36" t="s">
        <v>19</v>
      </c>
      <c r="H8299" s="39">
        <v>20.303774</v>
      </c>
      <c r="I8299" s="40">
        <v>400.0</v>
      </c>
      <c r="J8299" s="41">
        <f t="shared" si="5"/>
        <v>8121.5096</v>
      </c>
      <c r="K8299" s="37" t="str">
        <f t="array" ref="K8299">IFERROR(XLOOKUP(G8299,'Tipo de carga'!A:A,'Tipo de carga'!B:B))</f>
        <v>Autoabasto</v>
      </c>
      <c r="L8299" s="37">
        <f t="shared" si="2"/>
        <v>50</v>
      </c>
      <c r="M8299" s="37">
        <f t="shared" si="3"/>
        <v>8</v>
      </c>
      <c r="N8299" s="37">
        <f t="shared" si="4"/>
        <v>12</v>
      </c>
      <c r="O8299" s="37" t="str">
        <f t="array" ref="O8299">IFERROR(XLOOKUP(K8299,'Tipo de carga'!B:B,'Tipo de carga'!C:C))</f>
        <v>Diesel</v>
      </c>
    </row>
    <row r="8300">
      <c r="A8300" s="36">
        <v>1877.0</v>
      </c>
      <c r="B8300" s="37" t="str">
        <f t="array" ref="B8300">IFERROR(XLOOKUP(A8300,'Asignacion Dic'!A:A,'Asignacion Dic'!C:C))</f>
        <v>Circuitos</v>
      </c>
      <c r="C8300" s="37" t="str">
        <f t="array" ref="C8300">IFERROR(XLOOKUP(A8300,'Asignacion Dic'!A:A,'Asignacion Dic'!B:B))</f>
        <v>EC-03</v>
      </c>
      <c r="D8300" s="38">
        <v>45634.49181712963</v>
      </c>
      <c r="E8300" s="36" t="s">
        <v>397</v>
      </c>
      <c r="F8300" s="37" t="str">
        <f t="array" ref="F8300">IFERROR(XLOOKUP(E8300,Operadores!A:A,Operadores!B:B))</f>
        <v>GRERI</v>
      </c>
      <c r="G8300" s="36" t="s">
        <v>19</v>
      </c>
      <c r="H8300" s="39">
        <v>20.303774</v>
      </c>
      <c r="I8300" s="40">
        <v>421.0</v>
      </c>
      <c r="J8300" s="41">
        <f t="shared" si="5"/>
        <v>8547.888854</v>
      </c>
      <c r="K8300" s="37" t="str">
        <f t="array" ref="K8300">IFERROR(XLOOKUP(G8300,'Tipo de carga'!A:A,'Tipo de carga'!B:B))</f>
        <v>Autoabasto</v>
      </c>
      <c r="L8300" s="37">
        <f t="shared" si="2"/>
        <v>50</v>
      </c>
      <c r="M8300" s="37">
        <f t="shared" si="3"/>
        <v>8</v>
      </c>
      <c r="N8300" s="37">
        <f t="shared" si="4"/>
        <v>12</v>
      </c>
      <c r="O8300" s="37" t="str">
        <f t="array" ref="O8300">IFERROR(XLOOKUP(K8300,'Tipo de carga'!B:B,'Tipo de carga'!C:C))</f>
        <v>Diesel</v>
      </c>
    </row>
    <row r="8301">
      <c r="A8301" s="36">
        <v>1968.0</v>
      </c>
      <c r="B8301" s="37" t="str">
        <f t="array" ref="B8301">IFERROR(XLOOKUP(A8301,'Asignacion Dic'!A:A,'Asignacion Dic'!C:C))</f>
        <v>Sayer Sencillo</v>
      </c>
      <c r="C8301" s="37" t="str">
        <f t="array" ref="C8301">IFERROR(XLOOKUP(A8301,'Asignacion Dic'!A:A,'Asignacion Dic'!B:B))</f>
        <v>EC-04</v>
      </c>
      <c r="D8301" s="38">
        <v>45634.05462962963</v>
      </c>
      <c r="E8301" s="36" t="s">
        <v>61</v>
      </c>
      <c r="F8301" s="37" t="str">
        <f t="array" ref="F8301">IFERROR(XLOOKUP(E8301,Operadores!A:A,Operadores!B:B))</f>
        <v>MENIG</v>
      </c>
      <c r="G8301" s="36" t="s">
        <v>19</v>
      </c>
      <c r="H8301" s="39">
        <v>20.303774</v>
      </c>
      <c r="I8301" s="40">
        <v>700.0</v>
      </c>
      <c r="J8301" s="41">
        <f t="shared" si="5"/>
        <v>14212.6418</v>
      </c>
      <c r="K8301" s="37" t="str">
        <f t="array" ref="K8301">IFERROR(XLOOKUP(G8301,'Tipo de carga'!A:A,'Tipo de carga'!B:B))</f>
        <v>Autoabasto</v>
      </c>
      <c r="L8301" s="37">
        <f t="shared" si="2"/>
        <v>50</v>
      </c>
      <c r="M8301" s="37">
        <f t="shared" si="3"/>
        <v>8</v>
      </c>
      <c r="N8301" s="37">
        <f t="shared" si="4"/>
        <v>12</v>
      </c>
      <c r="O8301" s="37" t="str">
        <f t="array" ref="O8301">IFERROR(XLOOKUP(K8301,'Tipo de carga'!B:B,'Tipo de carga'!C:C))</f>
        <v>Diesel</v>
      </c>
    </row>
    <row r="8302">
      <c r="A8302" s="36">
        <v>2012.0</v>
      </c>
      <c r="B8302" s="37" t="str">
        <f t="array" ref="B8302">IFERROR(XLOOKUP(A8302,'Asignacion Dic'!A:A,'Asignacion Dic'!C:C))</f>
        <v>Sayer Sencillo</v>
      </c>
      <c r="C8302" s="37" t="str">
        <f t="array" ref="C8302">IFERROR(XLOOKUP(A8302,'Asignacion Dic'!A:A,'Asignacion Dic'!B:B))</f>
        <v>EC-04</v>
      </c>
      <c r="D8302" s="38">
        <v>45634.0024537037</v>
      </c>
      <c r="E8302" s="36" t="s">
        <v>247</v>
      </c>
      <c r="F8302" s="37" t="str">
        <f t="array" ref="F8302">IFERROR(XLOOKUP(E8302,Operadores!A:A,Operadores!B:B))</f>
        <v>ZUGRO</v>
      </c>
      <c r="G8302" s="36" t="s">
        <v>19</v>
      </c>
      <c r="H8302" s="39">
        <v>20.303774</v>
      </c>
      <c r="I8302" s="40">
        <v>660.0</v>
      </c>
      <c r="J8302" s="41">
        <f t="shared" si="5"/>
        <v>13400.49084</v>
      </c>
      <c r="K8302" s="37" t="str">
        <f t="array" ref="K8302">IFERROR(XLOOKUP(G8302,'Tipo de carga'!A:A,'Tipo de carga'!B:B))</f>
        <v>Autoabasto</v>
      </c>
      <c r="L8302" s="37">
        <f t="shared" si="2"/>
        <v>50</v>
      </c>
      <c r="M8302" s="37">
        <f t="shared" si="3"/>
        <v>8</v>
      </c>
      <c r="N8302" s="37">
        <f t="shared" si="4"/>
        <v>12</v>
      </c>
      <c r="O8302" s="37" t="str">
        <f t="array" ref="O8302">IFERROR(XLOOKUP(K8302,'Tipo de carga'!B:B,'Tipo de carga'!C:C))</f>
        <v>Diesel</v>
      </c>
    </row>
    <row r="8303">
      <c r="A8303" s="36">
        <v>1879.0</v>
      </c>
      <c r="B8303" s="37" t="str">
        <f t="array" ref="B8303">IFERROR(XLOOKUP(A8303,'Asignacion Dic'!A:A,'Asignacion Dic'!C:C))</f>
        <v>Circuitos</v>
      </c>
      <c r="C8303" s="37" t="str">
        <f t="array" ref="C8303">IFERROR(XLOOKUP(A8303,'Asignacion Dic'!A:A,'Asignacion Dic'!B:B))</f>
        <v>EC-03</v>
      </c>
      <c r="D8303" s="38">
        <v>45634.971296296295</v>
      </c>
      <c r="E8303" s="36" t="s">
        <v>357</v>
      </c>
      <c r="F8303" s="37" t="str">
        <f t="array" ref="F8303">IFERROR(XLOOKUP(E8303,Operadores!A:A,Operadores!B:B))</f>
        <v>ISLHI</v>
      </c>
      <c r="G8303" s="36" t="s">
        <v>75</v>
      </c>
      <c r="H8303" s="39">
        <v>20.75205</v>
      </c>
      <c r="I8303" s="40">
        <v>170.0</v>
      </c>
      <c r="J8303" s="41">
        <f t="shared" si="5"/>
        <v>3527.8485</v>
      </c>
      <c r="K8303" s="37" t="str">
        <f t="array" ref="K8303">IFERROR(XLOOKUP(G8303,'Tipo de carga'!A:A,'Tipo de carga'!B:B))</f>
        <v>Autoabasto</v>
      </c>
      <c r="L8303" s="37">
        <f t="shared" si="2"/>
        <v>50</v>
      </c>
      <c r="M8303" s="37">
        <f t="shared" si="3"/>
        <v>8</v>
      </c>
      <c r="N8303" s="37">
        <f t="shared" si="4"/>
        <v>12</v>
      </c>
      <c r="O8303" s="37" t="str">
        <f t="array" ref="O8303">IFERROR(XLOOKUP(K8303,'Tipo de carga'!B:B,'Tipo de carga'!C:C))</f>
        <v>Diesel</v>
      </c>
    </row>
    <row r="8304">
      <c r="A8304" s="36">
        <v>2059.0</v>
      </c>
      <c r="B8304" s="37" t="str">
        <f t="array" ref="B8304">IFERROR(XLOOKUP(A8304,'Asignacion Dic'!A:A,'Asignacion Dic'!C:C))</f>
        <v>PISA Gdl</v>
      </c>
      <c r="C8304" s="37" t="str">
        <f t="array" ref="C8304">IFERROR(XLOOKUP(A8304,'Asignacion Dic'!A:A,'Asignacion Dic'!B:B))</f>
        <v>EC-06</v>
      </c>
      <c r="D8304" s="38">
        <v>45634.91068287037</v>
      </c>
      <c r="E8304" s="36" t="s">
        <v>629</v>
      </c>
      <c r="F8304" s="37" t="str">
        <f t="array" ref="F8304">IFERROR(XLOOKUP(E8304,Operadores!A:A,Operadores!B:B))</f>
        <v>SANVIC01</v>
      </c>
      <c r="G8304" s="36" t="s">
        <v>75</v>
      </c>
      <c r="H8304" s="39">
        <v>20.75205</v>
      </c>
      <c r="I8304" s="40">
        <v>89.0</v>
      </c>
      <c r="J8304" s="41">
        <f t="shared" si="5"/>
        <v>1846.93245</v>
      </c>
      <c r="K8304" s="37" t="str">
        <f t="array" ref="K8304">IFERROR(XLOOKUP(G8304,'Tipo de carga'!A:A,'Tipo de carga'!B:B))</f>
        <v>Autoabasto</v>
      </c>
      <c r="L8304" s="37">
        <f t="shared" si="2"/>
        <v>50</v>
      </c>
      <c r="M8304" s="37">
        <f t="shared" si="3"/>
        <v>8</v>
      </c>
      <c r="N8304" s="37">
        <f t="shared" si="4"/>
        <v>12</v>
      </c>
      <c r="O8304" s="37" t="str">
        <f t="array" ref="O8304">IFERROR(XLOOKUP(K8304,'Tipo de carga'!B:B,'Tipo de carga'!C:C))</f>
        <v>Diesel</v>
      </c>
    </row>
    <row r="8305">
      <c r="A8305" s="36">
        <v>2065.0</v>
      </c>
      <c r="B8305" s="37" t="str">
        <f t="array" ref="B8305">IFERROR(XLOOKUP(A8305,'Asignacion Dic'!A:A,'Asignacion Dic'!C:C))</f>
        <v>PISA Gdl</v>
      </c>
      <c r="C8305" s="37" t="str">
        <f t="array" ref="C8305">IFERROR(XLOOKUP(A8305,'Asignacion Dic'!A:A,'Asignacion Dic'!B:B))</f>
        <v>EC-06</v>
      </c>
      <c r="D8305" s="38">
        <v>45634.88512731482</v>
      </c>
      <c r="E8305" s="36" t="s">
        <v>594</v>
      </c>
      <c r="F8305" s="37" t="str">
        <f t="array" ref="F8305">IFERROR(XLOOKUP(E8305,Operadores!A:A,Operadores!B:B))</f>
        <v>GOMIZT</v>
      </c>
      <c r="G8305" s="36" t="s">
        <v>75</v>
      </c>
      <c r="H8305" s="39">
        <v>20.75205</v>
      </c>
      <c r="I8305" s="40">
        <v>115.0</v>
      </c>
      <c r="J8305" s="41">
        <f t="shared" si="5"/>
        <v>2386.48575</v>
      </c>
      <c r="K8305" s="37" t="str">
        <f t="array" ref="K8305">IFERROR(XLOOKUP(G8305,'Tipo de carga'!A:A,'Tipo de carga'!B:B))</f>
        <v>Autoabasto</v>
      </c>
      <c r="L8305" s="37">
        <f t="shared" si="2"/>
        <v>50</v>
      </c>
      <c r="M8305" s="37">
        <f t="shared" si="3"/>
        <v>8</v>
      </c>
      <c r="N8305" s="37">
        <f t="shared" si="4"/>
        <v>12</v>
      </c>
      <c r="O8305" s="37" t="str">
        <f t="array" ref="O8305">IFERROR(XLOOKUP(K8305,'Tipo de carga'!B:B,'Tipo de carga'!C:C))</f>
        <v>Diesel</v>
      </c>
    </row>
    <row r="8306">
      <c r="A8306" s="36">
        <v>1876.0</v>
      </c>
      <c r="B8306" s="37" t="str">
        <f t="array" ref="B8306">IFERROR(XLOOKUP(A8306,'Asignacion Dic'!A:A,'Asignacion Dic'!C:C))</f>
        <v>Circuitos</v>
      </c>
      <c r="C8306" s="37" t="str">
        <f t="array" ref="C8306">IFERROR(XLOOKUP(A8306,'Asignacion Dic'!A:A,'Asignacion Dic'!B:B))</f>
        <v>EC-03</v>
      </c>
      <c r="D8306" s="38">
        <v>45634.87212962963</v>
      </c>
      <c r="E8306" s="36" t="s">
        <v>405</v>
      </c>
      <c r="F8306" s="37" t="str">
        <f t="array" ref="F8306">IFERROR(XLOOKUP(E8306,Operadores!A:A,Operadores!B:B))</f>
        <v>RUIFR</v>
      </c>
      <c r="G8306" s="36" t="s">
        <v>75</v>
      </c>
      <c r="H8306" s="39">
        <v>20.75205</v>
      </c>
      <c r="I8306" s="40">
        <v>600.0</v>
      </c>
      <c r="J8306" s="41">
        <f t="shared" si="5"/>
        <v>12451.23</v>
      </c>
      <c r="K8306" s="37" t="str">
        <f t="array" ref="K8306">IFERROR(XLOOKUP(G8306,'Tipo de carga'!A:A,'Tipo de carga'!B:B))</f>
        <v>Autoabasto</v>
      </c>
      <c r="L8306" s="37">
        <f t="shared" si="2"/>
        <v>50</v>
      </c>
      <c r="M8306" s="37">
        <f t="shared" si="3"/>
        <v>8</v>
      </c>
      <c r="N8306" s="37">
        <f t="shared" si="4"/>
        <v>12</v>
      </c>
      <c r="O8306" s="37" t="str">
        <f t="array" ref="O8306">IFERROR(XLOOKUP(K8306,'Tipo de carga'!B:B,'Tipo de carga'!C:C))</f>
        <v>Diesel</v>
      </c>
    </row>
    <row r="8307">
      <c r="A8307" s="36">
        <v>2057.0</v>
      </c>
      <c r="B8307" s="37" t="str">
        <f t="array" ref="B8307">IFERROR(XLOOKUP(A8307,'Asignacion Dic'!A:A,'Asignacion Dic'!C:C))</f>
        <v>PISA Gdl</v>
      </c>
      <c r="C8307" s="37" t="str">
        <f t="array" ref="C8307">IFERROR(XLOOKUP(A8307,'Asignacion Dic'!A:A,'Asignacion Dic'!B:B))</f>
        <v>EC-06</v>
      </c>
      <c r="D8307" s="38">
        <v>45634.86332175926</v>
      </c>
      <c r="E8307" s="36" t="s">
        <v>585</v>
      </c>
      <c r="F8307" s="37" t="str">
        <f t="array" ref="F8307">IFERROR(XLOOKUP(E8307,Operadores!A:A,Operadores!B:B))</f>
        <v>MORDAV</v>
      </c>
      <c r="G8307" s="36" t="s">
        <v>75</v>
      </c>
      <c r="H8307" s="39">
        <v>20.75205</v>
      </c>
      <c r="I8307" s="40">
        <v>150.0</v>
      </c>
      <c r="J8307" s="41">
        <f t="shared" si="5"/>
        <v>3112.8075</v>
      </c>
      <c r="K8307" s="37" t="str">
        <f t="array" ref="K8307">IFERROR(XLOOKUP(G8307,'Tipo de carga'!A:A,'Tipo de carga'!B:B))</f>
        <v>Autoabasto</v>
      </c>
      <c r="L8307" s="37">
        <f t="shared" si="2"/>
        <v>50</v>
      </c>
      <c r="M8307" s="37">
        <f t="shared" si="3"/>
        <v>8</v>
      </c>
      <c r="N8307" s="37">
        <f t="shared" si="4"/>
        <v>12</v>
      </c>
      <c r="O8307" s="37" t="str">
        <f t="array" ref="O8307">IFERROR(XLOOKUP(K8307,'Tipo de carga'!B:B,'Tipo de carga'!C:C))</f>
        <v>Diesel</v>
      </c>
    </row>
    <row r="8308">
      <c r="A8308" s="36">
        <v>2077.0</v>
      </c>
      <c r="B8308" s="37" t="str">
        <f t="array" ref="B8308">IFERROR(XLOOKUP(A8308,'Asignacion Dic'!A:A,'Asignacion Dic'!C:C))</f>
        <v>PISA Gdl</v>
      </c>
      <c r="C8308" s="37" t="str">
        <f t="array" ref="C8308">IFERROR(XLOOKUP(A8308,'Asignacion Dic'!A:A,'Asignacion Dic'!B:B))</f>
        <v>EC-06</v>
      </c>
      <c r="D8308" s="38">
        <v>45634.856145833335</v>
      </c>
      <c r="E8308" s="36" t="s">
        <v>573</v>
      </c>
      <c r="F8308" s="37" t="str">
        <f t="array" ref="F8308">IFERROR(XLOOKUP(E8308,Operadores!A:A,Operadores!B:B))</f>
        <v>FLOJOS02</v>
      </c>
      <c r="G8308" s="36" t="s">
        <v>75</v>
      </c>
      <c r="H8308" s="39">
        <v>20.75205</v>
      </c>
      <c r="I8308" s="40">
        <v>521.0</v>
      </c>
      <c r="J8308" s="41">
        <f t="shared" si="5"/>
        <v>10811.81805</v>
      </c>
      <c r="K8308" s="37" t="str">
        <f t="array" ref="K8308">IFERROR(XLOOKUP(G8308,'Tipo de carga'!A:A,'Tipo de carga'!B:B))</f>
        <v>Autoabasto</v>
      </c>
      <c r="L8308" s="37">
        <f t="shared" si="2"/>
        <v>50</v>
      </c>
      <c r="M8308" s="37">
        <f t="shared" si="3"/>
        <v>8</v>
      </c>
      <c r="N8308" s="37">
        <f t="shared" si="4"/>
        <v>12</v>
      </c>
      <c r="O8308" s="37" t="str">
        <f t="array" ref="O8308">IFERROR(XLOOKUP(K8308,'Tipo de carga'!B:B,'Tipo de carga'!C:C))</f>
        <v>Diesel</v>
      </c>
    </row>
    <row r="8309">
      <c r="A8309" s="36">
        <v>1871.0</v>
      </c>
      <c r="B8309" s="37" t="str">
        <f t="array" ref="B8309">IFERROR(XLOOKUP(A8309,'Asignacion Dic'!A:A,'Asignacion Dic'!C:C))</f>
        <v>Circuitos</v>
      </c>
      <c r="C8309" s="37" t="str">
        <f t="array" ref="C8309">IFERROR(XLOOKUP(A8309,'Asignacion Dic'!A:A,'Asignacion Dic'!B:B))</f>
        <v>EC-03</v>
      </c>
      <c r="D8309" s="38">
        <v>45634.73636574074</v>
      </c>
      <c r="E8309" s="36" t="s">
        <v>197</v>
      </c>
      <c r="F8309" s="37" t="str">
        <f t="array" ref="F8309">IFERROR(XLOOKUP(E8309,Operadores!A:A,Operadores!B:B))</f>
        <v>REYALE</v>
      </c>
      <c r="G8309" s="36" t="s">
        <v>75</v>
      </c>
      <c r="H8309" s="39">
        <v>20.75205</v>
      </c>
      <c r="I8309" s="40">
        <v>671.0</v>
      </c>
      <c r="J8309" s="41">
        <f t="shared" si="5"/>
        <v>13924.62555</v>
      </c>
      <c r="K8309" s="37" t="str">
        <f t="array" ref="K8309">IFERROR(XLOOKUP(G8309,'Tipo de carga'!A:A,'Tipo de carga'!B:B))</f>
        <v>Autoabasto</v>
      </c>
      <c r="L8309" s="37">
        <f t="shared" si="2"/>
        <v>50</v>
      </c>
      <c r="M8309" s="37">
        <f t="shared" si="3"/>
        <v>8</v>
      </c>
      <c r="N8309" s="37">
        <f t="shared" si="4"/>
        <v>12</v>
      </c>
      <c r="O8309" s="37" t="str">
        <f t="array" ref="O8309">IFERROR(XLOOKUP(K8309,'Tipo de carga'!B:B,'Tipo de carga'!C:C))</f>
        <v>Diesel</v>
      </c>
    </row>
    <row r="8310">
      <c r="A8310" s="36">
        <v>1932.0</v>
      </c>
      <c r="B8310" s="37" t="str">
        <f t="array" ref="B8310">IFERROR(XLOOKUP(A8310,'Asignacion Dic'!A:A,'Asignacion Dic'!C:C))</f>
        <v>Circuitos</v>
      </c>
      <c r="C8310" s="37" t="str">
        <f t="array" ref="C8310">IFERROR(XLOOKUP(A8310,'Asignacion Dic'!A:A,'Asignacion Dic'!B:B))</f>
        <v>EC-03</v>
      </c>
      <c r="D8310" s="38">
        <v>45634.52081018518</v>
      </c>
      <c r="E8310" s="36" t="s">
        <v>185</v>
      </c>
      <c r="F8310" s="37" t="str">
        <f t="array" ref="F8310">IFERROR(XLOOKUP(E8310,Operadores!A:A,Operadores!B:B))</f>
        <v>FERRI</v>
      </c>
      <c r="G8310" s="36" t="s">
        <v>75</v>
      </c>
      <c r="H8310" s="39">
        <v>20.75205</v>
      </c>
      <c r="I8310" s="40">
        <v>318.0</v>
      </c>
      <c r="J8310" s="41">
        <f t="shared" si="5"/>
        <v>6599.1519</v>
      </c>
      <c r="K8310" s="37" t="str">
        <f t="array" ref="K8310">IFERROR(XLOOKUP(G8310,'Tipo de carga'!A:A,'Tipo de carga'!B:B))</f>
        <v>Autoabasto</v>
      </c>
      <c r="L8310" s="37">
        <f t="shared" si="2"/>
        <v>50</v>
      </c>
      <c r="M8310" s="37">
        <f t="shared" si="3"/>
        <v>8</v>
      </c>
      <c r="N8310" s="37">
        <f t="shared" si="4"/>
        <v>12</v>
      </c>
      <c r="O8310" s="37" t="str">
        <f t="array" ref="O8310">IFERROR(XLOOKUP(K8310,'Tipo de carga'!B:B,'Tipo de carga'!C:C))</f>
        <v>Diesel</v>
      </c>
    </row>
    <row r="8311">
      <c r="A8311" s="36">
        <v>2062.0</v>
      </c>
      <c r="B8311" s="37" t="str">
        <f t="array" ref="B8311">IFERROR(XLOOKUP(A8311,'Asignacion Dic'!A:A,'Asignacion Dic'!C:C))</f>
        <v>PISA Gdl</v>
      </c>
      <c r="C8311" s="37" t="str">
        <f t="array" ref="C8311">IFERROR(XLOOKUP(A8311,'Asignacion Dic'!A:A,'Asignacion Dic'!B:B))</f>
        <v>EC-06</v>
      </c>
      <c r="D8311" s="38">
        <v>45634.44943287037</v>
      </c>
      <c r="E8311" s="36" t="s">
        <v>354</v>
      </c>
      <c r="F8311" s="37" t="str">
        <f t="array" ref="F8311">IFERROR(XLOOKUP(E8311,Operadores!A:A,Operadores!B:B))</f>
        <v>ROSCES</v>
      </c>
      <c r="G8311" s="36" t="s">
        <v>75</v>
      </c>
      <c r="H8311" s="39">
        <v>20.75205</v>
      </c>
      <c r="I8311" s="40">
        <v>673.0</v>
      </c>
      <c r="J8311" s="41">
        <f t="shared" si="5"/>
        <v>13966.12965</v>
      </c>
      <c r="K8311" s="37" t="str">
        <f t="array" ref="K8311">IFERROR(XLOOKUP(G8311,'Tipo de carga'!A:A,'Tipo de carga'!B:B))</f>
        <v>Autoabasto</v>
      </c>
      <c r="L8311" s="37">
        <f t="shared" si="2"/>
        <v>50</v>
      </c>
      <c r="M8311" s="37">
        <f t="shared" si="3"/>
        <v>8</v>
      </c>
      <c r="N8311" s="37">
        <f t="shared" si="4"/>
        <v>12</v>
      </c>
      <c r="O8311" s="37" t="str">
        <f t="array" ref="O8311">IFERROR(XLOOKUP(K8311,'Tipo de carga'!B:B,'Tipo de carga'!C:C))</f>
        <v>Diesel</v>
      </c>
    </row>
    <row r="8312">
      <c r="A8312" s="36">
        <v>1825.0</v>
      </c>
      <c r="B8312" s="37" t="str">
        <f t="array" ref="B8312">IFERROR(XLOOKUP(A8312,'Asignacion Dic'!A:A,'Asignacion Dic'!C:C))</f>
        <v>Circuitos</v>
      </c>
      <c r="C8312" s="37" t="str">
        <f t="array" ref="C8312">IFERROR(XLOOKUP(A8312,'Asignacion Dic'!A:A,'Asignacion Dic'!B:B))</f>
        <v>EC-03</v>
      </c>
      <c r="D8312" s="38">
        <v>45634.00796296296</v>
      </c>
      <c r="E8312" s="36" t="s">
        <v>346</v>
      </c>
      <c r="F8312" s="37" t="str">
        <f t="array" ref="F8312">IFERROR(XLOOKUP(E8312,Operadores!A:A,Operadores!B:B))</f>
        <v>ESPIS</v>
      </c>
      <c r="G8312" s="36" t="s">
        <v>75</v>
      </c>
      <c r="H8312" s="39">
        <v>20.75205</v>
      </c>
      <c r="I8312" s="40">
        <v>295.0</v>
      </c>
      <c r="J8312" s="41">
        <f t="shared" si="5"/>
        <v>6121.85475</v>
      </c>
      <c r="K8312" s="37" t="str">
        <f t="array" ref="K8312">IFERROR(XLOOKUP(G8312,'Tipo de carga'!A:A,'Tipo de carga'!B:B))</f>
        <v>Autoabasto</v>
      </c>
      <c r="L8312" s="37">
        <f t="shared" si="2"/>
        <v>50</v>
      </c>
      <c r="M8312" s="37">
        <f t="shared" si="3"/>
        <v>8</v>
      </c>
      <c r="N8312" s="37">
        <f t="shared" si="4"/>
        <v>12</v>
      </c>
      <c r="O8312" s="37" t="str">
        <f t="array" ref="O8312">IFERROR(XLOOKUP(K8312,'Tipo de carga'!B:B,'Tipo de carga'!C:C))</f>
        <v>Diesel</v>
      </c>
    </row>
    <row r="8313">
      <c r="A8313" s="36">
        <v>1765.0</v>
      </c>
      <c r="B8313" s="37" t="str">
        <f t="array" ref="B8313">IFERROR(XLOOKUP(A8313,'Asignacion Dic'!A:A,'Asignacion Dic'!C:C))</f>
        <v>Circuitos</v>
      </c>
      <c r="C8313" s="37" t="str">
        <f t="array" ref="C8313">IFERROR(XLOOKUP(A8313,'Asignacion Dic'!A:A,'Asignacion Dic'!B:B))</f>
        <v>EC-03</v>
      </c>
      <c r="D8313" s="38">
        <v>45634.97689814815</v>
      </c>
      <c r="E8313" s="36" t="s">
        <v>210</v>
      </c>
      <c r="F8313" s="37" t="str">
        <f t="array" ref="F8313">IFERROR(XLOOKUP(E8313,Operadores!A:A,Operadores!B:B))</f>
        <v>CERJER</v>
      </c>
      <c r="G8313" s="36" t="s">
        <v>274</v>
      </c>
      <c r="H8313" s="39">
        <v>18.94</v>
      </c>
      <c r="I8313" s="40">
        <v>343.0</v>
      </c>
      <c r="J8313" s="41">
        <f t="shared" si="5"/>
        <v>6496.42</v>
      </c>
      <c r="K8313" s="37" t="str">
        <f t="array" ref="K8313">IFERROR(XLOOKUP(G8313,'Tipo de carga'!A:A,'Tipo de carga'!B:B))</f>
        <v>Autoabasto</v>
      </c>
      <c r="L8313" s="37">
        <f t="shared" si="2"/>
        <v>50</v>
      </c>
      <c r="M8313" s="37">
        <f t="shared" si="3"/>
        <v>8</v>
      </c>
      <c r="N8313" s="37">
        <f t="shared" si="4"/>
        <v>12</v>
      </c>
      <c r="O8313" s="37" t="str">
        <f t="array" ref="O8313">IFERROR(XLOOKUP(K8313,'Tipo de carga'!B:B,'Tipo de carga'!C:C))</f>
        <v>Diesel</v>
      </c>
    </row>
    <row r="8314">
      <c r="A8314" s="36">
        <v>1869.0</v>
      </c>
      <c r="B8314" s="37" t="str">
        <f t="array" ref="B8314">IFERROR(XLOOKUP(A8314,'Asignacion Dic'!A:A,'Asignacion Dic'!C:C))</f>
        <v>Circuitos</v>
      </c>
      <c r="C8314" s="37" t="str">
        <f t="array" ref="C8314">IFERROR(XLOOKUP(A8314,'Asignacion Dic'!A:A,'Asignacion Dic'!B:B))</f>
        <v>EC-03</v>
      </c>
      <c r="D8314" s="38">
        <v>45634.929918981485</v>
      </c>
      <c r="E8314" s="36" t="s">
        <v>271</v>
      </c>
      <c r="F8314" s="37" t="str">
        <f t="array" ref="F8314">IFERROR(XLOOKUP(E8314,Operadores!A:A,Operadores!B:B))</f>
        <v>MERUBA</v>
      </c>
      <c r="G8314" s="36" t="s">
        <v>274</v>
      </c>
      <c r="H8314" s="39">
        <v>18.94</v>
      </c>
      <c r="I8314" s="40">
        <v>285.0</v>
      </c>
      <c r="J8314" s="41">
        <f t="shared" si="5"/>
        <v>5397.9</v>
      </c>
      <c r="K8314" s="37" t="str">
        <f t="array" ref="K8314">IFERROR(XLOOKUP(G8314,'Tipo de carga'!A:A,'Tipo de carga'!B:B))</f>
        <v>Autoabasto</v>
      </c>
      <c r="L8314" s="37">
        <f t="shared" si="2"/>
        <v>50</v>
      </c>
      <c r="M8314" s="37">
        <f t="shared" si="3"/>
        <v>8</v>
      </c>
      <c r="N8314" s="37">
        <f t="shared" si="4"/>
        <v>12</v>
      </c>
      <c r="O8314" s="37" t="str">
        <f t="array" ref="O8314">IFERROR(XLOOKUP(K8314,'Tipo de carga'!B:B,'Tipo de carga'!C:C))</f>
        <v>Diesel</v>
      </c>
    </row>
    <row r="8315">
      <c r="A8315" s="36">
        <v>1948.0</v>
      </c>
      <c r="B8315" s="37" t="str">
        <f t="array" ref="B8315">IFERROR(XLOOKUP(A8315,'Asignacion Dic'!A:A,'Asignacion Dic'!C:C))</f>
        <v>Circuitos</v>
      </c>
      <c r="C8315" s="37" t="str">
        <f t="array" ref="C8315">IFERROR(XLOOKUP(A8315,'Asignacion Dic'!A:A,'Asignacion Dic'!B:B))</f>
        <v>EC-03</v>
      </c>
      <c r="D8315" s="38">
        <v>45634.48756944444</v>
      </c>
      <c r="E8315" s="36" t="s">
        <v>256</v>
      </c>
      <c r="F8315" s="37" t="str">
        <f t="array" ref="F8315">IFERROR(XLOOKUP(E8315,Operadores!A:A,Operadores!B:B))</f>
        <v>MOREFR</v>
      </c>
      <c r="G8315" s="36" t="s">
        <v>274</v>
      </c>
      <c r="H8315" s="39">
        <v>18.94</v>
      </c>
      <c r="I8315" s="40">
        <v>415.0</v>
      </c>
      <c r="J8315" s="41">
        <f t="shared" si="5"/>
        <v>7860.1</v>
      </c>
      <c r="K8315" s="37" t="str">
        <f t="array" ref="K8315">IFERROR(XLOOKUP(G8315,'Tipo de carga'!A:A,'Tipo de carga'!B:B))</f>
        <v>Autoabasto</v>
      </c>
      <c r="L8315" s="37">
        <f t="shared" si="2"/>
        <v>50</v>
      </c>
      <c r="M8315" s="37">
        <f t="shared" si="3"/>
        <v>8</v>
      </c>
      <c r="N8315" s="37">
        <f t="shared" si="4"/>
        <v>12</v>
      </c>
      <c r="O8315" s="37" t="str">
        <f t="array" ref="O8315">IFERROR(XLOOKUP(K8315,'Tipo de carga'!B:B,'Tipo de carga'!C:C))</f>
        <v>Diesel</v>
      </c>
    </row>
    <row r="8316">
      <c r="A8316" s="36">
        <v>1940.0</v>
      </c>
      <c r="B8316" s="37" t="str">
        <f t="array" ref="B8316">IFERROR(XLOOKUP(A8316,'Asignacion Dic'!A:A,'Asignacion Dic'!C:C))</f>
        <v>Circuitos</v>
      </c>
      <c r="C8316" s="37" t="str">
        <f t="array" ref="C8316">IFERROR(XLOOKUP(A8316,'Asignacion Dic'!A:A,'Asignacion Dic'!B:B))</f>
        <v>EC-03</v>
      </c>
      <c r="D8316" s="38">
        <v>45634.261342592596</v>
      </c>
      <c r="E8316" s="36" t="s">
        <v>259</v>
      </c>
      <c r="F8316" s="37" t="str">
        <f t="array" ref="F8316">IFERROR(XLOOKUP(E8316,Operadores!A:A,Operadores!B:B))</f>
        <v>FLOPE</v>
      </c>
      <c r="G8316" s="36" t="s">
        <v>274</v>
      </c>
      <c r="H8316" s="39">
        <v>18.94</v>
      </c>
      <c r="I8316" s="40">
        <v>376.0</v>
      </c>
      <c r="J8316" s="41">
        <f t="shared" si="5"/>
        <v>7121.44</v>
      </c>
      <c r="K8316" s="37" t="str">
        <f t="array" ref="K8316">IFERROR(XLOOKUP(G8316,'Tipo de carga'!A:A,'Tipo de carga'!B:B))</f>
        <v>Autoabasto</v>
      </c>
      <c r="L8316" s="37">
        <f t="shared" si="2"/>
        <v>50</v>
      </c>
      <c r="M8316" s="37">
        <f t="shared" si="3"/>
        <v>8</v>
      </c>
      <c r="N8316" s="37">
        <f t="shared" si="4"/>
        <v>12</v>
      </c>
      <c r="O8316" s="37" t="str">
        <f t="array" ref="O8316">IFERROR(XLOOKUP(K8316,'Tipo de carga'!B:B,'Tipo de carga'!C:C))</f>
        <v>Diesel</v>
      </c>
    </row>
    <row r="8317">
      <c r="A8317" s="36">
        <v>2027.0</v>
      </c>
      <c r="B8317" s="37" t="str">
        <f t="array" ref="B8317">IFERROR(XLOOKUP(A8317,'Asignacion Dic'!A:A,'Asignacion Dic'!C:C))</f>
        <v>MeLi Dedicado Merida</v>
      </c>
      <c r="C8317" s="37" t="str">
        <f t="array" ref="C8317">IFERROR(XLOOKUP(A8317,'Asignacion Dic'!A:A,'Asignacion Dic'!B:B))</f>
        <v>EC-05</v>
      </c>
      <c r="D8317" s="38">
        <v>45634.65076388889</v>
      </c>
      <c r="E8317" s="36" t="s">
        <v>452</v>
      </c>
      <c r="F8317" s="37" t="str">
        <f t="array" ref="F8317">IFERROR(XLOOKUP(E8317,Operadores!A:A,Operadores!B:B))</f>
        <v>AGUMAU</v>
      </c>
      <c r="G8317" s="36" t="s">
        <v>609</v>
      </c>
      <c r="H8317" s="39">
        <v>19.93308</v>
      </c>
      <c r="I8317" s="40">
        <v>320.0</v>
      </c>
      <c r="J8317" s="41">
        <f t="shared" si="5"/>
        <v>6378.5856</v>
      </c>
      <c r="K8317" s="37" t="str">
        <f t="array" ref="K8317">IFERROR(XLOOKUP(G8317,'Tipo de carga'!A:A,'Tipo de carga'!B:B))</f>
        <v>Autoabasto</v>
      </c>
      <c r="L8317" s="37">
        <f t="shared" si="2"/>
        <v>50</v>
      </c>
      <c r="M8317" s="37">
        <f t="shared" si="3"/>
        <v>8</v>
      </c>
      <c r="N8317" s="37">
        <f t="shared" si="4"/>
        <v>12</v>
      </c>
      <c r="O8317" s="37" t="str">
        <f t="array" ref="O8317">IFERROR(XLOOKUP(K8317,'Tipo de carga'!B:B,'Tipo de carga'!C:C))</f>
        <v>Diesel</v>
      </c>
    </row>
    <row r="8318">
      <c r="A8318" s="36">
        <v>1966.0</v>
      </c>
      <c r="B8318" s="37" t="str">
        <f t="array" ref="B8318">IFERROR(XLOOKUP(A8318,'Asignacion Dic'!A:A,'Asignacion Dic'!C:C))</f>
        <v>Sayer Sencillo</v>
      </c>
      <c r="C8318" s="37" t="str">
        <f t="array" ref="C8318">IFERROR(XLOOKUP(A8318,'Asignacion Dic'!A:A,'Asignacion Dic'!B:B))</f>
        <v>EC-04</v>
      </c>
      <c r="D8318" s="38">
        <v>45634.440416666665</v>
      </c>
      <c r="E8318" s="36" t="s">
        <v>28</v>
      </c>
      <c r="F8318" s="37" t="str">
        <f t="array" ref="F8318">IFERROR(XLOOKUP(E8318,Operadores!A:A,Operadores!B:B))</f>
        <v>SANJE01</v>
      </c>
      <c r="G8318" s="36" t="s">
        <v>609</v>
      </c>
      <c r="H8318" s="39">
        <v>19.93308</v>
      </c>
      <c r="I8318" s="40">
        <v>515.0</v>
      </c>
      <c r="J8318" s="41">
        <f t="shared" si="5"/>
        <v>10265.5362</v>
      </c>
      <c r="K8318" s="37" t="str">
        <f t="array" ref="K8318">IFERROR(XLOOKUP(G8318,'Tipo de carga'!A:A,'Tipo de carga'!B:B))</f>
        <v>Autoabasto</v>
      </c>
      <c r="L8318" s="37">
        <f t="shared" si="2"/>
        <v>50</v>
      </c>
      <c r="M8318" s="37">
        <f t="shared" si="3"/>
        <v>8</v>
      </c>
      <c r="N8318" s="37">
        <f t="shared" si="4"/>
        <v>12</v>
      </c>
      <c r="O8318" s="37" t="str">
        <f t="array" ref="O8318">IFERROR(XLOOKUP(K8318,'Tipo de carga'!B:B,'Tipo de carga'!C:C))</f>
        <v>Diesel</v>
      </c>
    </row>
    <row r="8319">
      <c r="A8319" s="36">
        <v>1959.0</v>
      </c>
      <c r="B8319" s="37" t="str">
        <f t="array" ref="B8319">IFERROR(XLOOKUP(A8319,'Asignacion Dic'!A:A,'Asignacion Dic'!C:C))</f>
        <v>Full Liver</v>
      </c>
      <c r="C8319" s="37" t="str">
        <f t="array" ref="C8319">IFERROR(XLOOKUP(A8319,'Asignacion Dic'!A:A,'Asignacion Dic'!B:B))</f>
        <v>EC-01</v>
      </c>
      <c r="D8319" s="38">
        <v>45634.20381944445</v>
      </c>
      <c r="E8319" s="36" t="s">
        <v>206</v>
      </c>
      <c r="F8319" s="37" t="str">
        <f t="array" ref="F8319">IFERROR(XLOOKUP(E8319,Operadores!A:A,Operadores!B:B))</f>
        <v>JARDAN</v>
      </c>
      <c r="G8319" s="36" t="s">
        <v>609</v>
      </c>
      <c r="H8319" s="39">
        <v>19.93308</v>
      </c>
      <c r="I8319" s="40">
        <v>859.0</v>
      </c>
      <c r="J8319" s="41">
        <f t="shared" si="5"/>
        <v>17122.51572</v>
      </c>
      <c r="K8319" s="37" t="str">
        <f t="array" ref="K8319">IFERROR(XLOOKUP(G8319,'Tipo de carga'!A:A,'Tipo de carga'!B:B))</f>
        <v>Autoabasto</v>
      </c>
      <c r="L8319" s="37">
        <f t="shared" si="2"/>
        <v>50</v>
      </c>
      <c r="M8319" s="37">
        <f t="shared" si="3"/>
        <v>8</v>
      </c>
      <c r="N8319" s="37">
        <f t="shared" si="4"/>
        <v>12</v>
      </c>
      <c r="O8319" s="37" t="str">
        <f t="array" ref="O8319">IFERROR(XLOOKUP(K8319,'Tipo de carga'!B:B,'Tipo de carga'!C:C))</f>
        <v>Diesel</v>
      </c>
    </row>
    <row r="8320">
      <c r="A8320" s="36">
        <v>1958.0</v>
      </c>
      <c r="B8320" s="37" t="str">
        <f t="array" ref="B8320">IFERROR(XLOOKUP(A8320,'Asignacion Dic'!A:A,'Asignacion Dic'!C:C))</f>
        <v>Full Liver</v>
      </c>
      <c r="C8320" s="37" t="str">
        <f t="array" ref="C8320">IFERROR(XLOOKUP(A8320,'Asignacion Dic'!A:A,'Asignacion Dic'!B:B))</f>
        <v>EC-01</v>
      </c>
      <c r="D8320" s="38">
        <v>45634.8559837963</v>
      </c>
      <c r="E8320" s="36" t="s">
        <v>218</v>
      </c>
      <c r="F8320" s="37" t="str">
        <f t="array" ref="F8320">IFERROR(XLOOKUP(E8320,Operadores!A:A,Operadores!B:B))</f>
        <v>MONAL</v>
      </c>
      <c r="G8320" s="36" t="s">
        <v>42</v>
      </c>
      <c r="H8320" s="39">
        <v>20.13998</v>
      </c>
      <c r="I8320" s="40">
        <v>700.0</v>
      </c>
      <c r="J8320" s="41">
        <f t="shared" si="5"/>
        <v>14097.986</v>
      </c>
      <c r="K8320" s="37" t="str">
        <f t="array" ref="K8320">IFERROR(XLOOKUP(G8320,'Tipo de carga'!A:A,'Tipo de carga'!B:B))</f>
        <v>Autoabasto</v>
      </c>
      <c r="L8320" s="37">
        <f t="shared" si="2"/>
        <v>50</v>
      </c>
      <c r="M8320" s="37">
        <f t="shared" si="3"/>
        <v>8</v>
      </c>
      <c r="N8320" s="37">
        <f t="shared" si="4"/>
        <v>12</v>
      </c>
      <c r="O8320" s="37" t="str">
        <f t="array" ref="O8320">IFERROR(XLOOKUP(K8320,'Tipo de carga'!B:B,'Tipo de carga'!C:C))</f>
        <v>Diesel</v>
      </c>
    </row>
    <row r="8321">
      <c r="A8321" s="36">
        <v>1818.0</v>
      </c>
      <c r="B8321" s="37" t="str">
        <f t="array" ref="B8321">IFERROR(XLOOKUP(A8321,'Asignacion Dic'!A:A,'Asignacion Dic'!C:C))</f>
        <v>Wm Full</v>
      </c>
      <c r="C8321" s="37" t="str">
        <f t="array" ref="C8321">IFERROR(XLOOKUP(A8321,'Asignacion Dic'!A:A,'Asignacion Dic'!B:B))</f>
        <v>EC-08</v>
      </c>
      <c r="D8321" s="38">
        <v>45634.81563657407</v>
      </c>
      <c r="E8321" s="36" t="s">
        <v>302</v>
      </c>
      <c r="F8321" s="37" t="str">
        <f t="array" ref="F8321">IFERROR(XLOOKUP(E8321,Operadores!A:A,Operadores!B:B))</f>
        <v>HEROCT</v>
      </c>
      <c r="G8321" s="36" t="s">
        <v>42</v>
      </c>
      <c r="H8321" s="39">
        <v>20.13998</v>
      </c>
      <c r="I8321" s="40">
        <v>470.0</v>
      </c>
      <c r="J8321" s="41">
        <f t="shared" si="5"/>
        <v>9465.7906</v>
      </c>
      <c r="K8321" s="37" t="str">
        <f t="array" ref="K8321">IFERROR(XLOOKUP(G8321,'Tipo de carga'!A:A,'Tipo de carga'!B:B))</f>
        <v>Autoabasto</v>
      </c>
      <c r="L8321" s="37">
        <f t="shared" si="2"/>
        <v>50</v>
      </c>
      <c r="M8321" s="37">
        <f t="shared" si="3"/>
        <v>8</v>
      </c>
      <c r="N8321" s="37">
        <f t="shared" si="4"/>
        <v>12</v>
      </c>
      <c r="O8321" s="37" t="str">
        <f t="array" ref="O8321">IFERROR(XLOOKUP(K8321,'Tipo de carga'!B:B,'Tipo de carga'!C:C))</f>
        <v>Diesel</v>
      </c>
    </row>
    <row r="8322">
      <c r="A8322" s="36">
        <v>1939.0</v>
      </c>
      <c r="B8322" s="37" t="str">
        <f t="array" ref="B8322">IFERROR(XLOOKUP(A8322,'Asignacion Dic'!A:A,'Asignacion Dic'!C:C))</f>
        <v>Full Liver</v>
      </c>
      <c r="C8322" s="37" t="str">
        <f t="array" ref="C8322">IFERROR(XLOOKUP(A8322,'Asignacion Dic'!A:A,'Asignacion Dic'!B:B))</f>
        <v>EC-01</v>
      </c>
      <c r="D8322" s="38">
        <v>45634.80506944445</v>
      </c>
      <c r="E8322" s="36" t="s">
        <v>364</v>
      </c>
      <c r="F8322" s="37" t="str">
        <f t="array" ref="F8322">IFERROR(XLOOKUP(E8322,Operadores!A:A,Operadores!B:B))</f>
        <v>TORBR01</v>
      </c>
      <c r="G8322" s="36" t="s">
        <v>42</v>
      </c>
      <c r="H8322" s="39">
        <v>20.13998</v>
      </c>
      <c r="I8322" s="40">
        <v>285.0</v>
      </c>
      <c r="J8322" s="41">
        <f t="shared" si="5"/>
        <v>5739.8943</v>
      </c>
      <c r="K8322" s="37" t="str">
        <f t="array" ref="K8322">IFERROR(XLOOKUP(G8322,'Tipo de carga'!A:A,'Tipo de carga'!B:B))</f>
        <v>Autoabasto</v>
      </c>
      <c r="L8322" s="37">
        <f t="shared" si="2"/>
        <v>50</v>
      </c>
      <c r="M8322" s="37">
        <f t="shared" si="3"/>
        <v>8</v>
      </c>
      <c r="N8322" s="37">
        <f t="shared" si="4"/>
        <v>12</v>
      </c>
      <c r="O8322" s="37" t="str">
        <f t="array" ref="O8322">IFERROR(XLOOKUP(K8322,'Tipo de carga'!B:B,'Tipo de carga'!C:C))</f>
        <v>Diesel</v>
      </c>
    </row>
    <row r="8323">
      <c r="A8323" s="36">
        <v>1826.0</v>
      </c>
      <c r="B8323" s="37" t="str">
        <f t="array" ref="B8323">IFERROR(XLOOKUP(A8323,'Asignacion Dic'!A:A,'Asignacion Dic'!C:C))</f>
        <v>Wm Full</v>
      </c>
      <c r="C8323" s="37" t="str">
        <f t="array" ref="C8323">IFERROR(XLOOKUP(A8323,'Asignacion Dic'!A:A,'Asignacion Dic'!B:B))</f>
        <v>EC-08</v>
      </c>
      <c r="D8323" s="38">
        <v>45634.78679398148</v>
      </c>
      <c r="E8323" s="36" t="s">
        <v>298</v>
      </c>
      <c r="F8323" s="37" t="str">
        <f t="array" ref="F8323">IFERROR(XLOOKUP(E8323,Operadores!A:A,Operadores!B:B))</f>
        <v>MORFRE01</v>
      </c>
      <c r="G8323" s="36" t="s">
        <v>42</v>
      </c>
      <c r="H8323" s="39">
        <v>20.13998</v>
      </c>
      <c r="I8323" s="40">
        <v>365.0</v>
      </c>
      <c r="J8323" s="41">
        <f t="shared" si="5"/>
        <v>7351.0927</v>
      </c>
      <c r="K8323" s="37" t="str">
        <f t="array" ref="K8323">IFERROR(XLOOKUP(G8323,'Tipo de carga'!A:A,'Tipo de carga'!B:B))</f>
        <v>Autoabasto</v>
      </c>
      <c r="L8323" s="37">
        <f t="shared" si="2"/>
        <v>50</v>
      </c>
      <c r="M8323" s="37">
        <f t="shared" si="3"/>
        <v>8</v>
      </c>
      <c r="N8323" s="37">
        <f t="shared" si="4"/>
        <v>12</v>
      </c>
      <c r="O8323" s="37" t="str">
        <f t="array" ref="O8323">IFERROR(XLOOKUP(K8323,'Tipo de carga'!B:B,'Tipo de carga'!C:C))</f>
        <v>Diesel</v>
      </c>
    </row>
    <row r="8324">
      <c r="A8324" s="36">
        <v>1819.0</v>
      </c>
      <c r="B8324" s="37" t="str">
        <f t="array" ref="B8324">IFERROR(XLOOKUP(A8324,'Asignacion Dic'!A:A,'Asignacion Dic'!C:C))</f>
        <v>Wm Full</v>
      </c>
      <c r="C8324" s="37" t="str">
        <f t="array" ref="C8324">IFERROR(XLOOKUP(A8324,'Asignacion Dic'!A:A,'Asignacion Dic'!B:B))</f>
        <v>EC-08</v>
      </c>
      <c r="D8324" s="38">
        <v>45634.78662037037</v>
      </c>
      <c r="E8324" s="36" t="s">
        <v>287</v>
      </c>
      <c r="F8324" s="37" t="str">
        <f t="array" ref="F8324">IFERROR(XLOOKUP(E8324,Operadores!A:A,Operadores!B:B))</f>
        <v>ALVGAB</v>
      </c>
      <c r="G8324" s="36" t="s">
        <v>42</v>
      </c>
      <c r="H8324" s="39">
        <v>20.13998</v>
      </c>
      <c r="I8324" s="40">
        <v>353.0</v>
      </c>
      <c r="J8324" s="41">
        <f t="shared" si="5"/>
        <v>7109.41294</v>
      </c>
      <c r="K8324" s="37" t="str">
        <f t="array" ref="K8324">IFERROR(XLOOKUP(G8324,'Tipo de carga'!A:A,'Tipo de carga'!B:B))</f>
        <v>Autoabasto</v>
      </c>
      <c r="L8324" s="37">
        <f t="shared" si="2"/>
        <v>50</v>
      </c>
      <c r="M8324" s="37">
        <f t="shared" si="3"/>
        <v>8</v>
      </c>
      <c r="N8324" s="37">
        <f t="shared" si="4"/>
        <v>12</v>
      </c>
      <c r="O8324" s="37" t="str">
        <f t="array" ref="O8324">IFERROR(XLOOKUP(K8324,'Tipo de carga'!B:B,'Tipo de carga'!C:C))</f>
        <v>Diesel</v>
      </c>
    </row>
    <row r="8325">
      <c r="A8325" s="36">
        <v>2004.0</v>
      </c>
      <c r="B8325" s="37" t="str">
        <f t="array" ref="B8325">IFERROR(XLOOKUP(A8325,'Asignacion Dic'!A:A,'Asignacion Dic'!C:C))</f>
        <v>MeLi Dedicado Merida</v>
      </c>
      <c r="C8325" s="37" t="str">
        <f t="array" ref="C8325">IFERROR(XLOOKUP(A8325,'Asignacion Dic'!A:A,'Asignacion Dic'!B:B))</f>
        <v>EC-05</v>
      </c>
      <c r="D8325" s="38">
        <v>45634.77690972222</v>
      </c>
      <c r="E8325" s="36" t="s">
        <v>530</v>
      </c>
      <c r="F8325" s="37" t="str">
        <f t="array" ref="F8325">IFERROR(XLOOKUP(E8325,Operadores!A:A,Operadores!B:B))</f>
        <v>CADCAR</v>
      </c>
      <c r="G8325" s="36" t="s">
        <v>42</v>
      </c>
      <c r="H8325" s="39">
        <v>20.13998</v>
      </c>
      <c r="I8325" s="40">
        <v>225.0</v>
      </c>
      <c r="J8325" s="41">
        <f t="shared" si="5"/>
        <v>4531.4955</v>
      </c>
      <c r="K8325" s="37" t="str">
        <f t="array" ref="K8325">IFERROR(XLOOKUP(G8325,'Tipo de carga'!A:A,'Tipo de carga'!B:B))</f>
        <v>Autoabasto</v>
      </c>
      <c r="L8325" s="37">
        <f t="shared" si="2"/>
        <v>50</v>
      </c>
      <c r="M8325" s="37">
        <f t="shared" si="3"/>
        <v>8</v>
      </c>
      <c r="N8325" s="37">
        <f t="shared" si="4"/>
        <v>12</v>
      </c>
      <c r="O8325" s="37" t="str">
        <f t="array" ref="O8325">IFERROR(XLOOKUP(K8325,'Tipo de carga'!B:B,'Tipo de carga'!C:C))</f>
        <v>Diesel</v>
      </c>
    </row>
    <row r="8326">
      <c r="A8326" s="36">
        <v>1820.0</v>
      </c>
      <c r="B8326" s="37" t="str">
        <f t="array" ref="B8326">IFERROR(XLOOKUP(A8326,'Asignacion Dic'!A:A,'Asignacion Dic'!C:C))</f>
        <v>Wm Full</v>
      </c>
      <c r="C8326" s="37" t="str">
        <f t="array" ref="C8326">IFERROR(XLOOKUP(A8326,'Asignacion Dic'!A:A,'Asignacion Dic'!B:B))</f>
        <v>EC-08</v>
      </c>
      <c r="D8326" s="38">
        <v>45634.77637731482</v>
      </c>
      <c r="E8326" s="36" t="s">
        <v>303</v>
      </c>
      <c r="F8326" s="37" t="str">
        <f t="array" ref="F8326">IFERROR(XLOOKUP(E8326,Operadores!A:A,Operadores!B:B))</f>
        <v>CAMVI01</v>
      </c>
      <c r="G8326" s="36" t="s">
        <v>42</v>
      </c>
      <c r="H8326" s="39">
        <v>20.13998</v>
      </c>
      <c r="I8326" s="40">
        <v>338.0</v>
      </c>
      <c r="J8326" s="41">
        <f t="shared" si="5"/>
        <v>6807.31324</v>
      </c>
      <c r="K8326" s="37" t="str">
        <f t="array" ref="K8326">IFERROR(XLOOKUP(G8326,'Tipo de carga'!A:A,'Tipo de carga'!B:B))</f>
        <v>Autoabasto</v>
      </c>
      <c r="L8326" s="37">
        <f t="shared" si="2"/>
        <v>50</v>
      </c>
      <c r="M8326" s="37">
        <f t="shared" si="3"/>
        <v>8</v>
      </c>
      <c r="N8326" s="37">
        <f t="shared" si="4"/>
        <v>12</v>
      </c>
      <c r="O8326" s="37" t="str">
        <f t="array" ref="O8326">IFERROR(XLOOKUP(K8326,'Tipo de carga'!B:B,'Tipo de carga'!C:C))</f>
        <v>Diesel</v>
      </c>
    </row>
    <row r="8327">
      <c r="A8327" s="36">
        <v>1705.0</v>
      </c>
      <c r="B8327" s="37" t="str">
        <f t="array" ref="B8327">IFERROR(XLOOKUP(A8327,'Asignacion Dic'!A:A,'Asignacion Dic'!C:C))</f>
        <v>Wm Full</v>
      </c>
      <c r="C8327" s="37" t="str">
        <f t="array" ref="C8327">IFERROR(XLOOKUP(A8327,'Asignacion Dic'!A:A,'Asignacion Dic'!B:B))</f>
        <v>EC-08</v>
      </c>
      <c r="D8327" s="38">
        <v>45634.71643518518</v>
      </c>
      <c r="E8327" s="36" t="s">
        <v>285</v>
      </c>
      <c r="F8327" s="37" t="str">
        <f t="array" ref="F8327">IFERROR(XLOOKUP(E8327,Operadores!A:A,Operadores!B:B))</f>
        <v>PERVIC</v>
      </c>
      <c r="G8327" s="36" t="s">
        <v>42</v>
      </c>
      <c r="H8327" s="39">
        <v>20.13998</v>
      </c>
      <c r="I8327" s="40">
        <v>398.0</v>
      </c>
      <c r="J8327" s="41">
        <f t="shared" si="5"/>
        <v>8015.71204</v>
      </c>
      <c r="K8327" s="37" t="str">
        <f t="array" ref="K8327">IFERROR(XLOOKUP(G8327,'Tipo de carga'!A:A,'Tipo de carga'!B:B))</f>
        <v>Autoabasto</v>
      </c>
      <c r="L8327" s="37">
        <f t="shared" si="2"/>
        <v>50</v>
      </c>
      <c r="M8327" s="37">
        <f t="shared" si="3"/>
        <v>8</v>
      </c>
      <c r="N8327" s="37">
        <f t="shared" si="4"/>
        <v>12</v>
      </c>
      <c r="O8327" s="37" t="str">
        <f t="array" ref="O8327">IFERROR(XLOOKUP(K8327,'Tipo de carga'!B:B,'Tipo de carga'!C:C))</f>
        <v>Diesel</v>
      </c>
    </row>
    <row r="8328">
      <c r="A8328" s="36">
        <v>1746.0</v>
      </c>
      <c r="B8328" s="37" t="str">
        <f t="array" ref="B8328">IFERROR(XLOOKUP(A8328,'Asignacion Dic'!A:A,'Asignacion Dic'!C:C))</f>
        <v>Wm Full</v>
      </c>
      <c r="C8328" s="37" t="str">
        <f t="array" ref="C8328">IFERROR(XLOOKUP(A8328,'Asignacion Dic'!A:A,'Asignacion Dic'!B:B))</f>
        <v>EC-08</v>
      </c>
      <c r="D8328" s="38">
        <v>45634.715520833335</v>
      </c>
      <c r="E8328" s="36" t="s">
        <v>293</v>
      </c>
      <c r="F8328" s="37" t="str">
        <f t="array" ref="F8328">IFERROR(XLOOKUP(E8328,Operadores!A:A,Operadores!B:B))</f>
        <v>LOPFER</v>
      </c>
      <c r="G8328" s="36" t="s">
        <v>42</v>
      </c>
      <c r="H8328" s="39">
        <v>20.13998</v>
      </c>
      <c r="I8328" s="40">
        <v>505.0</v>
      </c>
      <c r="J8328" s="41">
        <f t="shared" si="5"/>
        <v>10170.6899</v>
      </c>
      <c r="K8328" s="37" t="str">
        <f t="array" ref="K8328">IFERROR(XLOOKUP(G8328,'Tipo de carga'!A:A,'Tipo de carga'!B:B))</f>
        <v>Autoabasto</v>
      </c>
      <c r="L8328" s="37">
        <f t="shared" si="2"/>
        <v>50</v>
      </c>
      <c r="M8328" s="37">
        <f t="shared" si="3"/>
        <v>8</v>
      </c>
      <c r="N8328" s="37">
        <f t="shared" si="4"/>
        <v>12</v>
      </c>
      <c r="O8328" s="37" t="str">
        <f t="array" ref="O8328">IFERROR(XLOOKUP(K8328,'Tipo de carga'!B:B,'Tipo de carga'!C:C))</f>
        <v>Diesel</v>
      </c>
    </row>
    <row r="8329">
      <c r="A8329" s="36">
        <v>1982.0</v>
      </c>
      <c r="B8329" s="37" t="str">
        <f t="array" ref="B8329">IFERROR(XLOOKUP(A8329,'Asignacion Dic'!A:A,'Asignacion Dic'!C:C))</f>
        <v>MeLi asignado SD</v>
      </c>
      <c r="C8329" s="37" t="str">
        <f t="array" ref="C8329">IFERROR(XLOOKUP(A8329,'Asignacion Dic'!A:A,'Asignacion Dic'!B:B))</f>
        <v>EC-05</v>
      </c>
      <c r="D8329" s="38">
        <v>45634.64758101852</v>
      </c>
      <c r="E8329" s="36" t="s">
        <v>190</v>
      </c>
      <c r="F8329" s="37" t="str">
        <f t="array" ref="F8329">IFERROR(XLOOKUP(E8329,Operadores!A:A,Operadores!B:B))</f>
        <v>BUSJUA</v>
      </c>
      <c r="G8329" s="36" t="s">
        <v>42</v>
      </c>
      <c r="H8329" s="39">
        <v>20.13998</v>
      </c>
      <c r="I8329" s="40">
        <v>620.0</v>
      </c>
      <c r="J8329" s="41">
        <f t="shared" si="5"/>
        <v>12486.7876</v>
      </c>
      <c r="K8329" s="37" t="str">
        <f t="array" ref="K8329">IFERROR(XLOOKUP(G8329,'Tipo de carga'!A:A,'Tipo de carga'!B:B))</f>
        <v>Autoabasto</v>
      </c>
      <c r="L8329" s="37">
        <f t="shared" si="2"/>
        <v>50</v>
      </c>
      <c r="M8329" s="37">
        <f t="shared" si="3"/>
        <v>8</v>
      </c>
      <c r="N8329" s="37">
        <f t="shared" si="4"/>
        <v>12</v>
      </c>
      <c r="O8329" s="37" t="str">
        <f t="array" ref="O8329">IFERROR(XLOOKUP(K8329,'Tipo de carga'!B:B,'Tipo de carga'!C:C))</f>
        <v>Diesel</v>
      </c>
    </row>
    <row r="8330">
      <c r="A8330" s="36">
        <v>1738.0</v>
      </c>
      <c r="B8330" s="37" t="str">
        <f t="array" ref="B8330">IFERROR(XLOOKUP(A8330,'Asignacion Dic'!A:A,'Asignacion Dic'!C:C))</f>
        <v>Wm Full</v>
      </c>
      <c r="C8330" s="37" t="str">
        <f t="array" ref="C8330">IFERROR(XLOOKUP(A8330,'Asignacion Dic'!A:A,'Asignacion Dic'!B:B))</f>
        <v>EC-08</v>
      </c>
      <c r="D8330" s="38">
        <v>45634.602060185185</v>
      </c>
      <c r="E8330" s="36" t="s">
        <v>521</v>
      </c>
      <c r="F8330" s="37" t="str">
        <f t="array" ref="F8330">IFERROR(XLOOKUP(E8330,Operadores!A:A,Operadores!B:B))</f>
        <v>COPJAI</v>
      </c>
      <c r="G8330" s="36" t="s">
        <v>42</v>
      </c>
      <c r="H8330" s="39">
        <v>20.13998</v>
      </c>
      <c r="I8330" s="40">
        <v>475.0</v>
      </c>
      <c r="J8330" s="41">
        <f t="shared" si="5"/>
        <v>9566.4905</v>
      </c>
      <c r="K8330" s="37" t="str">
        <f t="array" ref="K8330">IFERROR(XLOOKUP(G8330,'Tipo de carga'!A:A,'Tipo de carga'!B:B))</f>
        <v>Autoabasto</v>
      </c>
      <c r="L8330" s="37">
        <f t="shared" si="2"/>
        <v>50</v>
      </c>
      <c r="M8330" s="37">
        <f t="shared" si="3"/>
        <v>8</v>
      </c>
      <c r="N8330" s="37">
        <f t="shared" si="4"/>
        <v>12</v>
      </c>
      <c r="O8330" s="37" t="str">
        <f t="array" ref="O8330">IFERROR(XLOOKUP(K8330,'Tipo de carga'!B:B,'Tipo de carga'!C:C))</f>
        <v>Diesel</v>
      </c>
    </row>
    <row r="8331">
      <c r="A8331" s="36">
        <v>1998.0</v>
      </c>
      <c r="B8331" s="37" t="str">
        <f t="array" ref="B8331">IFERROR(XLOOKUP(A8331,'Asignacion Dic'!A:A,'Asignacion Dic'!C:C))</f>
        <v>MeLi Dedicado Merida</v>
      </c>
      <c r="C8331" s="37" t="str">
        <f t="array" ref="C8331">IFERROR(XLOOKUP(A8331,'Asignacion Dic'!A:A,'Asignacion Dic'!B:B))</f>
        <v>EC-05</v>
      </c>
      <c r="D8331" s="38">
        <v>45634.58988425926</v>
      </c>
      <c r="E8331" s="36" t="s">
        <v>370</v>
      </c>
      <c r="F8331" s="37" t="str">
        <f t="array" ref="F8331">IFERROR(XLOOKUP(E8331,Operadores!A:A,Operadores!B:B))</f>
        <v>GALODI</v>
      </c>
      <c r="G8331" s="36" t="s">
        <v>42</v>
      </c>
      <c r="H8331" s="39">
        <v>20.13998</v>
      </c>
      <c r="I8331" s="40">
        <v>365.0</v>
      </c>
      <c r="J8331" s="41">
        <f t="shared" si="5"/>
        <v>7351.0927</v>
      </c>
      <c r="K8331" s="37" t="str">
        <f t="array" ref="K8331">IFERROR(XLOOKUP(G8331,'Tipo de carga'!A:A,'Tipo de carga'!B:B))</f>
        <v>Autoabasto</v>
      </c>
      <c r="L8331" s="37">
        <f t="shared" si="2"/>
        <v>50</v>
      </c>
      <c r="M8331" s="37">
        <f t="shared" si="3"/>
        <v>8</v>
      </c>
      <c r="N8331" s="37">
        <f t="shared" si="4"/>
        <v>12</v>
      </c>
      <c r="O8331" s="37" t="str">
        <f t="array" ref="O8331">IFERROR(XLOOKUP(K8331,'Tipo de carga'!B:B,'Tipo de carga'!C:C))</f>
        <v>Diesel</v>
      </c>
    </row>
    <row r="8332">
      <c r="A8332" s="36">
        <v>1817.0</v>
      </c>
      <c r="B8332" s="37" t="str">
        <f t="array" ref="B8332">IFERROR(XLOOKUP(A8332,'Asignacion Dic'!A:A,'Asignacion Dic'!C:C))</f>
        <v>Wm Full</v>
      </c>
      <c r="C8332" s="37" t="str">
        <f t="array" ref="C8332">IFERROR(XLOOKUP(A8332,'Asignacion Dic'!A:A,'Asignacion Dic'!B:B))</f>
        <v>EC-08</v>
      </c>
      <c r="D8332" s="38">
        <v>45634.55519675926</v>
      </c>
      <c r="E8332" s="36" t="s">
        <v>500</v>
      </c>
      <c r="F8332" s="37" t="str">
        <f t="array" ref="F8332">IFERROR(XLOOKUP(E8332,Operadores!A:A,Operadores!B:B))</f>
        <v>RUIROBX</v>
      </c>
      <c r="G8332" s="36" t="s">
        <v>42</v>
      </c>
      <c r="H8332" s="39">
        <v>20.13998</v>
      </c>
      <c r="I8332" s="40">
        <v>380.0</v>
      </c>
      <c r="J8332" s="41">
        <f t="shared" si="5"/>
        <v>7653.1924</v>
      </c>
      <c r="K8332" s="37" t="str">
        <f t="array" ref="K8332">IFERROR(XLOOKUP(G8332,'Tipo de carga'!A:A,'Tipo de carga'!B:B))</f>
        <v>Autoabasto</v>
      </c>
      <c r="L8332" s="37">
        <f t="shared" si="2"/>
        <v>50</v>
      </c>
      <c r="M8332" s="37">
        <f t="shared" si="3"/>
        <v>8</v>
      </c>
      <c r="N8332" s="37">
        <f t="shared" si="4"/>
        <v>12</v>
      </c>
      <c r="O8332" s="37" t="str">
        <f t="array" ref="O8332">IFERROR(XLOOKUP(K8332,'Tipo de carga'!B:B,'Tipo de carga'!C:C))</f>
        <v>Diesel</v>
      </c>
    </row>
    <row r="8333">
      <c r="A8333" s="36">
        <v>1813.0</v>
      </c>
      <c r="B8333" s="37" t="str">
        <f t="array" ref="B8333">IFERROR(XLOOKUP(A8333,'Asignacion Dic'!A:A,'Asignacion Dic'!C:C))</f>
        <v>Wm Full</v>
      </c>
      <c r="C8333" s="37" t="str">
        <f t="array" ref="C8333">IFERROR(XLOOKUP(A8333,'Asignacion Dic'!A:A,'Asignacion Dic'!B:B))</f>
        <v>EC-08</v>
      </c>
      <c r="D8333" s="38">
        <v>45634.52082175926</v>
      </c>
      <c r="E8333" s="36" t="s">
        <v>289</v>
      </c>
      <c r="F8333" s="37" t="str">
        <f t="array" ref="F8333">IFERROR(XLOOKUP(E8333,Operadores!A:A,Operadores!B:B))</f>
        <v>ALFEDI</v>
      </c>
      <c r="G8333" s="36" t="s">
        <v>42</v>
      </c>
      <c r="H8333" s="39">
        <v>20.13998</v>
      </c>
      <c r="I8333" s="40">
        <v>354.0</v>
      </c>
      <c r="J8333" s="41">
        <f t="shared" si="5"/>
        <v>7129.55292</v>
      </c>
      <c r="K8333" s="37" t="str">
        <f t="array" ref="K8333">IFERROR(XLOOKUP(G8333,'Tipo de carga'!A:A,'Tipo de carga'!B:B))</f>
        <v>Autoabasto</v>
      </c>
      <c r="L8333" s="37">
        <f t="shared" si="2"/>
        <v>50</v>
      </c>
      <c r="M8333" s="37">
        <f t="shared" si="3"/>
        <v>8</v>
      </c>
      <c r="N8333" s="37">
        <f t="shared" si="4"/>
        <v>12</v>
      </c>
      <c r="O8333" s="37" t="str">
        <f t="array" ref="O8333">IFERROR(XLOOKUP(K8333,'Tipo de carga'!B:B,'Tipo de carga'!C:C))</f>
        <v>Diesel</v>
      </c>
    </row>
    <row r="8334">
      <c r="A8334" s="36">
        <v>1753.0</v>
      </c>
      <c r="B8334" s="37" t="str">
        <f t="array" ref="B8334">IFERROR(XLOOKUP(A8334,'Asignacion Dic'!A:A,'Asignacion Dic'!C:C))</f>
        <v>Wm Full</v>
      </c>
      <c r="C8334" s="37" t="str">
        <f t="array" ref="C8334">IFERROR(XLOOKUP(A8334,'Asignacion Dic'!A:A,'Asignacion Dic'!B:B))</f>
        <v>EC-08</v>
      </c>
      <c r="D8334" s="38">
        <v>45634.49962962963</v>
      </c>
      <c r="E8334" s="36" t="s">
        <v>291</v>
      </c>
      <c r="F8334" s="37" t="str">
        <f t="array" ref="F8334">IFERROR(XLOOKUP(E8334,Operadores!A:A,Operadores!B:B))</f>
        <v>MENRI</v>
      </c>
      <c r="G8334" s="36" t="s">
        <v>42</v>
      </c>
      <c r="H8334" s="39">
        <v>20.13998</v>
      </c>
      <c r="I8334" s="40">
        <v>443.0</v>
      </c>
      <c r="J8334" s="41">
        <f t="shared" si="5"/>
        <v>8922.01114</v>
      </c>
      <c r="K8334" s="37" t="str">
        <f t="array" ref="K8334">IFERROR(XLOOKUP(G8334,'Tipo de carga'!A:A,'Tipo de carga'!B:B))</f>
        <v>Autoabasto</v>
      </c>
      <c r="L8334" s="37">
        <f t="shared" si="2"/>
        <v>50</v>
      </c>
      <c r="M8334" s="37">
        <f t="shared" si="3"/>
        <v>8</v>
      </c>
      <c r="N8334" s="37">
        <f t="shared" si="4"/>
        <v>12</v>
      </c>
      <c r="O8334" s="37" t="str">
        <f t="array" ref="O8334">IFERROR(XLOOKUP(K8334,'Tipo de carga'!B:B,'Tipo de carga'!C:C))</f>
        <v>Diesel</v>
      </c>
    </row>
    <row r="8335">
      <c r="A8335" s="36">
        <v>1761.0</v>
      </c>
      <c r="B8335" s="37" t="str">
        <f t="array" ref="B8335">IFERROR(XLOOKUP(A8335,'Asignacion Dic'!A:A,'Asignacion Dic'!C:C))</f>
        <v>Wm Full</v>
      </c>
      <c r="C8335" s="37" t="str">
        <f t="array" ref="C8335">IFERROR(XLOOKUP(A8335,'Asignacion Dic'!A:A,'Asignacion Dic'!B:B))</f>
        <v>EC-08</v>
      </c>
      <c r="D8335" s="38">
        <v>45634.47053240741</v>
      </c>
      <c r="E8335" s="36" t="s">
        <v>278</v>
      </c>
      <c r="F8335" s="37" t="str">
        <f t="array" ref="F8335">IFERROR(XLOOKUP(E8335,Operadores!A:A,Operadores!B:B))</f>
        <v>RAMBAR</v>
      </c>
      <c r="G8335" s="36" t="s">
        <v>42</v>
      </c>
      <c r="H8335" s="39">
        <v>20.13998</v>
      </c>
      <c r="I8335" s="40">
        <v>400.0</v>
      </c>
      <c r="J8335" s="41">
        <f t="shared" si="5"/>
        <v>8055.992</v>
      </c>
      <c r="K8335" s="37" t="str">
        <f t="array" ref="K8335">IFERROR(XLOOKUP(G8335,'Tipo de carga'!A:A,'Tipo de carga'!B:B))</f>
        <v>Autoabasto</v>
      </c>
      <c r="L8335" s="37">
        <f t="shared" si="2"/>
        <v>50</v>
      </c>
      <c r="M8335" s="37">
        <f t="shared" si="3"/>
        <v>8</v>
      </c>
      <c r="N8335" s="37">
        <f t="shared" si="4"/>
        <v>12</v>
      </c>
      <c r="O8335" s="37" t="str">
        <f t="array" ref="O8335">IFERROR(XLOOKUP(K8335,'Tipo de carga'!B:B,'Tipo de carga'!C:C))</f>
        <v>Diesel</v>
      </c>
    </row>
    <row r="8336">
      <c r="A8336" s="36">
        <v>2029.0</v>
      </c>
      <c r="B8336" s="37" t="str">
        <f t="array" ref="B8336">IFERROR(XLOOKUP(A8336,'Asignacion Dic'!A:A,'Asignacion Dic'!C:C))</f>
        <v>MeLi Dedicado Merida</v>
      </c>
      <c r="C8336" s="37" t="str">
        <f t="array" ref="C8336">IFERROR(XLOOKUP(A8336,'Asignacion Dic'!A:A,'Asignacion Dic'!B:B))</f>
        <v>EC-05</v>
      </c>
      <c r="D8336" s="38">
        <v>45634.46491898148</v>
      </c>
      <c r="E8336" s="36" t="s">
        <v>240</v>
      </c>
      <c r="F8336" s="37" t="str">
        <f t="array" ref="F8336">IFERROR(XLOOKUP(E8336,Operadores!A:A,Operadores!B:B))</f>
        <v>ACOHER</v>
      </c>
      <c r="G8336" s="36" t="s">
        <v>42</v>
      </c>
      <c r="H8336" s="39">
        <v>20.13998</v>
      </c>
      <c r="I8336" s="40">
        <v>365.0</v>
      </c>
      <c r="J8336" s="41">
        <f t="shared" si="5"/>
        <v>7351.0927</v>
      </c>
      <c r="K8336" s="37" t="str">
        <f t="array" ref="K8336">IFERROR(XLOOKUP(G8336,'Tipo de carga'!A:A,'Tipo de carga'!B:B))</f>
        <v>Autoabasto</v>
      </c>
      <c r="L8336" s="37">
        <f t="shared" si="2"/>
        <v>50</v>
      </c>
      <c r="M8336" s="37">
        <f t="shared" si="3"/>
        <v>8</v>
      </c>
      <c r="N8336" s="37">
        <f t="shared" si="4"/>
        <v>12</v>
      </c>
      <c r="O8336" s="37" t="str">
        <f t="array" ref="O8336">IFERROR(XLOOKUP(K8336,'Tipo de carga'!B:B,'Tipo de carga'!C:C))</f>
        <v>Diesel</v>
      </c>
    </row>
    <row r="8337">
      <c r="A8337" s="36">
        <v>1902.0</v>
      </c>
      <c r="B8337" s="37" t="str">
        <f t="array" ref="B8337">IFERROR(XLOOKUP(A8337,'Asignacion Dic'!A:A,'Asignacion Dic'!C:C))</f>
        <v>Pipas</v>
      </c>
      <c r="C8337" s="37" t="str">
        <f t="array" ref="C8337">IFERROR(XLOOKUP(A8337,'Asignacion Dic'!A:A,'Asignacion Dic'!B:B))</f>
        <v>EC-02</v>
      </c>
      <c r="D8337" s="38">
        <v>45634.425162037034</v>
      </c>
      <c r="E8337" s="36" t="s">
        <v>365</v>
      </c>
      <c r="F8337" s="37" t="str">
        <f t="array" ref="F8337">IFERROR(XLOOKUP(E8337,Operadores!A:A,Operadores!B:B))</f>
        <v>RUICRU</v>
      </c>
      <c r="G8337" s="36" t="s">
        <v>42</v>
      </c>
      <c r="H8337" s="39">
        <v>20.13998</v>
      </c>
      <c r="I8337" s="40">
        <v>355.0</v>
      </c>
      <c r="J8337" s="41">
        <f t="shared" si="5"/>
        <v>7149.6929</v>
      </c>
      <c r="K8337" s="37" t="str">
        <f t="array" ref="K8337">IFERROR(XLOOKUP(G8337,'Tipo de carga'!A:A,'Tipo de carga'!B:B))</f>
        <v>Autoabasto</v>
      </c>
      <c r="L8337" s="37">
        <f t="shared" si="2"/>
        <v>50</v>
      </c>
      <c r="M8337" s="37">
        <f t="shared" si="3"/>
        <v>8</v>
      </c>
      <c r="N8337" s="37">
        <f t="shared" si="4"/>
        <v>12</v>
      </c>
      <c r="O8337" s="37" t="str">
        <f t="array" ref="O8337">IFERROR(XLOOKUP(K8337,'Tipo de carga'!B:B,'Tipo de carga'!C:C))</f>
        <v>Diesel</v>
      </c>
    </row>
    <row r="8338">
      <c r="A8338" s="36">
        <v>2001.0</v>
      </c>
      <c r="B8338" s="37" t="str">
        <f t="array" ref="B8338">IFERROR(XLOOKUP(A8338,'Asignacion Dic'!A:A,'Asignacion Dic'!C:C))</f>
        <v>MeLi Dedicado Merida</v>
      </c>
      <c r="C8338" s="37" t="str">
        <f t="array" ref="C8338">IFERROR(XLOOKUP(A8338,'Asignacion Dic'!A:A,'Asignacion Dic'!B:B))</f>
        <v>EC-05</v>
      </c>
      <c r="D8338" s="38">
        <v>45634.41784722222</v>
      </c>
      <c r="E8338" s="36" t="s">
        <v>292</v>
      </c>
      <c r="F8338" s="37" t="str">
        <f t="array" ref="F8338">IFERROR(XLOOKUP(E8338,Operadores!A:A,Operadores!B:B))</f>
        <v>GARJUL</v>
      </c>
      <c r="G8338" s="36" t="s">
        <v>42</v>
      </c>
      <c r="H8338" s="39">
        <v>20.13998</v>
      </c>
      <c r="I8338" s="40">
        <v>240.0</v>
      </c>
      <c r="J8338" s="41">
        <f t="shared" si="5"/>
        <v>4833.5952</v>
      </c>
      <c r="K8338" s="37" t="str">
        <f t="array" ref="K8338">IFERROR(XLOOKUP(G8338,'Tipo de carga'!A:A,'Tipo de carga'!B:B))</f>
        <v>Autoabasto</v>
      </c>
      <c r="L8338" s="37">
        <f t="shared" si="2"/>
        <v>50</v>
      </c>
      <c r="M8338" s="37">
        <f t="shared" si="3"/>
        <v>8</v>
      </c>
      <c r="N8338" s="37">
        <f t="shared" si="4"/>
        <v>12</v>
      </c>
      <c r="O8338" s="37" t="str">
        <f t="array" ref="O8338">IFERROR(XLOOKUP(K8338,'Tipo de carga'!B:B,'Tipo de carga'!C:C))</f>
        <v>Diesel</v>
      </c>
    </row>
    <row r="8339">
      <c r="A8339" s="36">
        <v>2002.0</v>
      </c>
      <c r="B8339" s="37" t="str">
        <f t="array" ref="B8339">IFERROR(XLOOKUP(A8339,'Asignacion Dic'!A:A,'Asignacion Dic'!C:C))</f>
        <v>MeLi Dedicado Merida</v>
      </c>
      <c r="C8339" s="37" t="str">
        <f t="array" ref="C8339">IFERROR(XLOOKUP(A8339,'Asignacion Dic'!A:A,'Asignacion Dic'!B:B))</f>
        <v>EC-05</v>
      </c>
      <c r="D8339" s="38">
        <v>45634.39791666667</v>
      </c>
      <c r="E8339" s="36" t="s">
        <v>535</v>
      </c>
      <c r="F8339" s="37" t="str">
        <f t="array" ref="F8339">IFERROR(XLOOKUP(E8339,Operadores!A:A,Operadores!B:B))</f>
        <v>VELALE</v>
      </c>
      <c r="G8339" s="36" t="s">
        <v>42</v>
      </c>
      <c r="H8339" s="39">
        <v>20.13998</v>
      </c>
      <c r="I8339" s="40">
        <v>221.0</v>
      </c>
      <c r="J8339" s="41">
        <f t="shared" si="5"/>
        <v>4450.93558</v>
      </c>
      <c r="K8339" s="37" t="str">
        <f t="array" ref="K8339">IFERROR(XLOOKUP(G8339,'Tipo de carga'!A:A,'Tipo de carga'!B:B))</f>
        <v>Autoabasto</v>
      </c>
      <c r="L8339" s="37">
        <f t="shared" si="2"/>
        <v>50</v>
      </c>
      <c r="M8339" s="37">
        <f t="shared" si="3"/>
        <v>8</v>
      </c>
      <c r="N8339" s="37">
        <f t="shared" si="4"/>
        <v>12</v>
      </c>
      <c r="O8339" s="37" t="str">
        <f t="array" ref="O8339">IFERROR(XLOOKUP(K8339,'Tipo de carga'!B:B,'Tipo de carga'!C:C))</f>
        <v>Diesel</v>
      </c>
    </row>
    <row r="8340">
      <c r="A8340" s="36">
        <v>1723.0</v>
      </c>
      <c r="B8340" s="37" t="str">
        <f t="array" ref="B8340">IFERROR(XLOOKUP(A8340,'Asignacion Dic'!A:A,'Asignacion Dic'!C:C))</f>
        <v>Wm Sencillo</v>
      </c>
      <c r="C8340" s="37" t="str">
        <f t="array" ref="C8340">IFERROR(XLOOKUP(A8340,'Asignacion Dic'!A:A,'Asignacion Dic'!B:B))</f>
        <v>EC-08</v>
      </c>
      <c r="D8340" s="38">
        <v>45634.39733796296</v>
      </c>
      <c r="E8340" s="36" t="s">
        <v>552</v>
      </c>
      <c r="F8340" s="37" t="str">
        <f t="array" ref="F8340">IFERROR(XLOOKUP(E8340,Operadores!A:A,Operadores!B:B))</f>
        <v>GAROMA</v>
      </c>
      <c r="G8340" s="36" t="s">
        <v>42</v>
      </c>
      <c r="H8340" s="39">
        <v>20.13998</v>
      </c>
      <c r="I8340" s="40">
        <v>74.0</v>
      </c>
      <c r="J8340" s="41">
        <f t="shared" si="5"/>
        <v>1490.35852</v>
      </c>
      <c r="K8340" s="37" t="str">
        <f t="array" ref="K8340">IFERROR(XLOOKUP(G8340,'Tipo de carga'!A:A,'Tipo de carga'!B:B))</f>
        <v>Autoabasto</v>
      </c>
      <c r="L8340" s="37">
        <f t="shared" si="2"/>
        <v>50</v>
      </c>
      <c r="M8340" s="37">
        <f t="shared" si="3"/>
        <v>8</v>
      </c>
      <c r="N8340" s="37">
        <f t="shared" si="4"/>
        <v>12</v>
      </c>
      <c r="O8340" s="37" t="str">
        <f t="array" ref="O8340">IFERROR(XLOOKUP(K8340,'Tipo de carga'!B:B,'Tipo de carga'!C:C))</f>
        <v>Diesel</v>
      </c>
    </row>
    <row r="8341">
      <c r="A8341" s="36">
        <v>1701.0</v>
      </c>
      <c r="B8341" s="37" t="str">
        <f t="array" ref="B8341">IFERROR(XLOOKUP(A8341,'Asignacion Dic'!A:A,'Asignacion Dic'!C:C))</f>
        <v>Wm Full</v>
      </c>
      <c r="C8341" s="37" t="str">
        <f t="array" ref="C8341">IFERROR(XLOOKUP(A8341,'Asignacion Dic'!A:A,'Asignacion Dic'!B:B))</f>
        <v>EC-08</v>
      </c>
      <c r="D8341" s="38">
        <v>45634.36140046296</v>
      </c>
      <c r="E8341" s="36" t="s">
        <v>400</v>
      </c>
      <c r="F8341" s="37" t="str">
        <f t="array" ref="F8341">IFERROR(XLOOKUP(E8341,Operadores!A:A,Operadores!B:B))</f>
        <v>HERMOI</v>
      </c>
      <c r="G8341" s="36" t="s">
        <v>42</v>
      </c>
      <c r="H8341" s="39">
        <v>20.13998</v>
      </c>
      <c r="I8341" s="40">
        <v>385.0</v>
      </c>
      <c r="J8341" s="41">
        <f t="shared" si="5"/>
        <v>7753.8923</v>
      </c>
      <c r="K8341" s="37" t="str">
        <f t="array" ref="K8341">IFERROR(XLOOKUP(G8341,'Tipo de carga'!A:A,'Tipo de carga'!B:B))</f>
        <v>Autoabasto</v>
      </c>
      <c r="L8341" s="37">
        <f t="shared" si="2"/>
        <v>50</v>
      </c>
      <c r="M8341" s="37">
        <f t="shared" si="3"/>
        <v>8</v>
      </c>
      <c r="N8341" s="37">
        <f t="shared" si="4"/>
        <v>12</v>
      </c>
      <c r="O8341" s="37" t="str">
        <f t="array" ref="O8341">IFERROR(XLOOKUP(K8341,'Tipo de carga'!B:B,'Tipo de carga'!C:C))</f>
        <v>Diesel</v>
      </c>
    </row>
    <row r="8342">
      <c r="A8342" s="36">
        <v>2009.0</v>
      </c>
      <c r="B8342" s="37" t="str">
        <f t="array" ref="B8342">IFERROR(XLOOKUP(A8342,'Asignacion Dic'!A:A,'Asignacion Dic'!C:C))</f>
        <v>MeLi Dedicado Merida</v>
      </c>
      <c r="C8342" s="37" t="str">
        <f t="array" ref="C8342">IFERROR(XLOOKUP(A8342,'Asignacion Dic'!A:A,'Asignacion Dic'!B:B))</f>
        <v>EC-05</v>
      </c>
      <c r="D8342" s="38">
        <v>45634.339583333334</v>
      </c>
      <c r="E8342" s="36" t="s">
        <v>294</v>
      </c>
      <c r="F8342" s="37" t="str">
        <f t="array" ref="F8342">IFERROR(XLOOKUP(E8342,Operadores!A:A,Operadores!B:B))</f>
        <v>GONCAR01</v>
      </c>
      <c r="G8342" s="36" t="s">
        <v>42</v>
      </c>
      <c r="H8342" s="39">
        <v>20.13998</v>
      </c>
      <c r="I8342" s="40">
        <v>491.0</v>
      </c>
      <c r="J8342" s="41">
        <f t="shared" si="5"/>
        <v>9888.73018</v>
      </c>
      <c r="K8342" s="37" t="str">
        <f t="array" ref="K8342">IFERROR(XLOOKUP(G8342,'Tipo de carga'!A:A,'Tipo de carga'!B:B))</f>
        <v>Autoabasto</v>
      </c>
      <c r="L8342" s="37">
        <f t="shared" si="2"/>
        <v>50</v>
      </c>
      <c r="M8342" s="37">
        <f t="shared" si="3"/>
        <v>8</v>
      </c>
      <c r="N8342" s="37">
        <f t="shared" si="4"/>
        <v>12</v>
      </c>
      <c r="O8342" s="37" t="str">
        <f t="array" ref="O8342">IFERROR(XLOOKUP(K8342,'Tipo de carga'!B:B,'Tipo de carga'!C:C))</f>
        <v>Diesel</v>
      </c>
    </row>
    <row r="8343">
      <c r="A8343" s="36">
        <v>1997.0</v>
      </c>
      <c r="B8343" s="37" t="str">
        <f t="array" ref="B8343">IFERROR(XLOOKUP(A8343,'Asignacion Dic'!A:A,'Asignacion Dic'!C:C))</f>
        <v>MeLi Dedicado Merida</v>
      </c>
      <c r="C8343" s="37" t="str">
        <f t="array" ref="C8343">IFERROR(XLOOKUP(A8343,'Asignacion Dic'!A:A,'Asignacion Dic'!B:B))</f>
        <v>EC-05</v>
      </c>
      <c r="D8343" s="38">
        <v>45634.32346064815</v>
      </c>
      <c r="E8343" s="36" t="s">
        <v>391</v>
      </c>
      <c r="F8343" s="37" t="str">
        <f t="array" ref="F8343">IFERROR(XLOOKUP(E8343,Operadores!A:A,Operadores!B:B))</f>
        <v>HERVIC02</v>
      </c>
      <c r="G8343" s="36" t="s">
        <v>42</v>
      </c>
      <c r="H8343" s="39">
        <v>20.13998</v>
      </c>
      <c r="I8343" s="40">
        <v>210.0</v>
      </c>
      <c r="J8343" s="41">
        <f t="shared" si="5"/>
        <v>4229.3958</v>
      </c>
      <c r="K8343" s="37" t="str">
        <f t="array" ref="K8343">IFERROR(XLOOKUP(G8343,'Tipo de carga'!A:A,'Tipo de carga'!B:B))</f>
        <v>Autoabasto</v>
      </c>
      <c r="L8343" s="37">
        <f t="shared" si="2"/>
        <v>50</v>
      </c>
      <c r="M8343" s="37">
        <f t="shared" si="3"/>
        <v>8</v>
      </c>
      <c r="N8343" s="37">
        <f t="shared" si="4"/>
        <v>12</v>
      </c>
      <c r="O8343" s="37" t="str">
        <f t="array" ref="O8343">IFERROR(XLOOKUP(K8343,'Tipo de carga'!B:B,'Tipo de carga'!C:C))</f>
        <v>Diesel</v>
      </c>
    </row>
    <row r="8344">
      <c r="A8344" s="36">
        <v>1882.0</v>
      </c>
      <c r="B8344" s="37" t="str">
        <f t="array" ref="B8344">IFERROR(XLOOKUP(A8344,'Asignacion Dic'!A:A,'Asignacion Dic'!C:C))</f>
        <v>Sayer Sencillo</v>
      </c>
      <c r="C8344" s="37" t="str">
        <f t="array" ref="C8344">IFERROR(XLOOKUP(A8344,'Asignacion Dic'!A:A,'Asignacion Dic'!B:B))</f>
        <v>EC-04</v>
      </c>
      <c r="D8344" s="38">
        <v>45634.284097222226</v>
      </c>
      <c r="E8344" s="36" t="s">
        <v>49</v>
      </c>
      <c r="F8344" s="37" t="str">
        <f t="array" ref="F8344">IFERROR(XLOOKUP(E8344,Operadores!A:A,Operadores!B:B))</f>
        <v>FABMA</v>
      </c>
      <c r="G8344" s="36" t="s">
        <v>42</v>
      </c>
      <c r="H8344" s="39">
        <v>20.13998</v>
      </c>
      <c r="I8344" s="40">
        <v>380.0</v>
      </c>
      <c r="J8344" s="41">
        <f t="shared" si="5"/>
        <v>7653.1924</v>
      </c>
      <c r="K8344" s="37" t="str">
        <f t="array" ref="K8344">IFERROR(XLOOKUP(G8344,'Tipo de carga'!A:A,'Tipo de carga'!B:B))</f>
        <v>Autoabasto</v>
      </c>
      <c r="L8344" s="37">
        <f t="shared" si="2"/>
        <v>50</v>
      </c>
      <c r="M8344" s="37">
        <f t="shared" si="3"/>
        <v>8</v>
      </c>
      <c r="N8344" s="37">
        <f t="shared" si="4"/>
        <v>12</v>
      </c>
      <c r="O8344" s="37" t="str">
        <f t="array" ref="O8344">IFERROR(XLOOKUP(K8344,'Tipo de carga'!B:B,'Tipo de carga'!C:C))</f>
        <v>Diesel</v>
      </c>
    </row>
    <row r="8345">
      <c r="A8345" s="36">
        <v>1999.0</v>
      </c>
      <c r="B8345" s="37" t="str">
        <f t="array" ref="B8345">IFERROR(XLOOKUP(A8345,'Asignacion Dic'!A:A,'Asignacion Dic'!C:C))</f>
        <v>MeLi Dedicado Merida</v>
      </c>
      <c r="C8345" s="37" t="str">
        <f t="array" ref="C8345">IFERROR(XLOOKUP(A8345,'Asignacion Dic'!A:A,'Asignacion Dic'!B:B))</f>
        <v>EC-05</v>
      </c>
      <c r="D8345" s="38">
        <v>45634.09621527778</v>
      </c>
      <c r="E8345" s="36" t="s">
        <v>543</v>
      </c>
      <c r="F8345" s="37" t="str">
        <f t="array" ref="F8345">IFERROR(XLOOKUP(E8345,Operadores!A:A,Operadores!B:B))</f>
        <v>CAMJOS</v>
      </c>
      <c r="G8345" s="36" t="s">
        <v>42</v>
      </c>
      <c r="H8345" s="39">
        <v>20.13998</v>
      </c>
      <c r="I8345" s="40">
        <v>247.0</v>
      </c>
      <c r="J8345" s="41">
        <f t="shared" si="5"/>
        <v>4974.57506</v>
      </c>
      <c r="K8345" s="37" t="str">
        <f t="array" ref="K8345">IFERROR(XLOOKUP(G8345,'Tipo de carga'!A:A,'Tipo de carga'!B:B))</f>
        <v>Autoabasto</v>
      </c>
      <c r="L8345" s="37">
        <f t="shared" si="2"/>
        <v>50</v>
      </c>
      <c r="M8345" s="37">
        <f t="shared" si="3"/>
        <v>8</v>
      </c>
      <c r="N8345" s="37">
        <f t="shared" si="4"/>
        <v>12</v>
      </c>
      <c r="O8345" s="37" t="str">
        <f t="array" ref="O8345">IFERROR(XLOOKUP(K8345,'Tipo de carga'!B:B,'Tipo de carga'!C:C))</f>
        <v>Diesel</v>
      </c>
    </row>
    <row r="8346">
      <c r="A8346" s="36">
        <v>2027.0</v>
      </c>
      <c r="B8346" s="37" t="str">
        <f t="array" ref="B8346">IFERROR(XLOOKUP(A8346,'Asignacion Dic'!A:A,'Asignacion Dic'!C:C))</f>
        <v>MeLi Dedicado Merida</v>
      </c>
      <c r="C8346" s="37" t="str">
        <f t="array" ref="C8346">IFERROR(XLOOKUP(A8346,'Asignacion Dic'!A:A,'Asignacion Dic'!B:B))</f>
        <v>EC-05</v>
      </c>
      <c r="D8346" s="38">
        <v>45634.06951388889</v>
      </c>
      <c r="E8346" s="36" t="s">
        <v>246</v>
      </c>
      <c r="F8346" s="37" t="str">
        <f t="array" ref="F8346">IFERROR(XLOOKUP(E8346,Operadores!A:A,Operadores!B:B))</f>
        <v>LUNADO</v>
      </c>
      <c r="G8346" s="36" t="s">
        <v>42</v>
      </c>
      <c r="H8346" s="39">
        <v>20.13998</v>
      </c>
      <c r="I8346" s="40">
        <v>434.0</v>
      </c>
      <c r="J8346" s="41">
        <f t="shared" si="5"/>
        <v>8740.75132</v>
      </c>
      <c r="K8346" s="37" t="str">
        <f t="array" ref="K8346">IFERROR(XLOOKUP(G8346,'Tipo de carga'!A:A,'Tipo de carga'!B:B))</f>
        <v>Autoabasto</v>
      </c>
      <c r="L8346" s="37">
        <f t="shared" si="2"/>
        <v>50</v>
      </c>
      <c r="M8346" s="37">
        <f t="shared" si="3"/>
        <v>8</v>
      </c>
      <c r="N8346" s="37">
        <f t="shared" si="4"/>
        <v>12</v>
      </c>
      <c r="O8346" s="37" t="str">
        <f t="array" ref="O8346">IFERROR(XLOOKUP(K8346,'Tipo de carga'!B:B,'Tipo de carga'!C:C))</f>
        <v>Diesel</v>
      </c>
    </row>
    <row r="8347">
      <c r="A8347" s="36">
        <v>2021.0</v>
      </c>
      <c r="B8347" s="37" t="str">
        <f t="array" ref="B8347">IFERROR(XLOOKUP(A8347,'Asignacion Dic'!A:A,'Asignacion Dic'!C:C))</f>
        <v>MeLi Dedicado Merida</v>
      </c>
      <c r="C8347" s="37" t="str">
        <f t="array" ref="C8347">IFERROR(XLOOKUP(A8347,'Asignacion Dic'!A:A,'Asignacion Dic'!B:B))</f>
        <v>EC-05</v>
      </c>
      <c r="D8347" s="38">
        <v>45634.05480324074</v>
      </c>
      <c r="E8347" s="36" t="s">
        <v>320</v>
      </c>
      <c r="F8347" s="37" t="str">
        <f t="array" ref="F8347">IFERROR(XLOOKUP(E8347,Operadores!A:A,Operadores!B:B))</f>
        <v>GUTIRV</v>
      </c>
      <c r="G8347" s="36" t="s">
        <v>42</v>
      </c>
      <c r="H8347" s="39">
        <v>20.13998</v>
      </c>
      <c r="I8347" s="40">
        <v>483.0</v>
      </c>
      <c r="J8347" s="41">
        <f t="shared" si="5"/>
        <v>9727.61034</v>
      </c>
      <c r="K8347" s="37" t="str">
        <f t="array" ref="K8347">IFERROR(XLOOKUP(G8347,'Tipo de carga'!A:A,'Tipo de carga'!B:B))</f>
        <v>Autoabasto</v>
      </c>
      <c r="L8347" s="37">
        <f t="shared" si="2"/>
        <v>50</v>
      </c>
      <c r="M8347" s="37">
        <f t="shared" si="3"/>
        <v>8</v>
      </c>
      <c r="N8347" s="37">
        <f t="shared" si="4"/>
        <v>12</v>
      </c>
      <c r="O8347" s="37" t="str">
        <f t="array" ref="O8347">IFERROR(XLOOKUP(K8347,'Tipo de carga'!B:B,'Tipo de carga'!C:C))</f>
        <v>Diesel</v>
      </c>
    </row>
    <row r="8348">
      <c r="A8348" s="36">
        <v>2000.0</v>
      </c>
      <c r="B8348" s="37" t="str">
        <f t="array" ref="B8348">IFERROR(XLOOKUP(A8348,'Asignacion Dic'!A:A,'Asignacion Dic'!C:C))</f>
        <v>MeLi Dedicado Merida</v>
      </c>
      <c r="C8348" s="37" t="str">
        <f t="array" ref="C8348">IFERROR(XLOOKUP(A8348,'Asignacion Dic'!A:A,'Asignacion Dic'!B:B))</f>
        <v>EC-05</v>
      </c>
      <c r="D8348" s="38">
        <v>45634.03159722222</v>
      </c>
      <c r="E8348" s="36" t="s">
        <v>625</v>
      </c>
      <c r="F8348" s="37" t="str">
        <f t="array" ref="F8348">IFERROR(XLOOKUP(E8348,Operadores!A:A,Operadores!B:B))</f>
        <v>BERJES</v>
      </c>
      <c r="G8348" s="36" t="s">
        <v>42</v>
      </c>
      <c r="H8348" s="39">
        <v>20.13998</v>
      </c>
      <c r="I8348" s="40">
        <v>380.0</v>
      </c>
      <c r="J8348" s="41">
        <f t="shared" si="5"/>
        <v>7653.1924</v>
      </c>
      <c r="K8348" s="37" t="str">
        <f t="array" ref="K8348">IFERROR(XLOOKUP(G8348,'Tipo de carga'!A:A,'Tipo de carga'!B:B))</f>
        <v>Autoabasto</v>
      </c>
      <c r="L8348" s="37">
        <f t="shared" si="2"/>
        <v>50</v>
      </c>
      <c r="M8348" s="37">
        <f t="shared" si="3"/>
        <v>8</v>
      </c>
      <c r="N8348" s="37">
        <f t="shared" si="4"/>
        <v>12</v>
      </c>
      <c r="O8348" s="37" t="str">
        <f t="array" ref="O8348">IFERROR(XLOOKUP(K8348,'Tipo de carga'!B:B,'Tipo de carga'!C:C))</f>
        <v>Diesel</v>
      </c>
    </row>
    <row r="8349">
      <c r="A8349" s="36">
        <v>2026.0</v>
      </c>
      <c r="B8349" s="37" t="str">
        <f t="array" ref="B8349">IFERROR(XLOOKUP(A8349,'Asignacion Dic'!A:A,'Asignacion Dic'!C:C))</f>
        <v>MeLi Dedicado Merida</v>
      </c>
      <c r="C8349" s="37" t="str">
        <f t="array" ref="C8349">IFERROR(XLOOKUP(A8349,'Asignacion Dic'!A:A,'Asignacion Dic'!B:B))</f>
        <v>EC-05</v>
      </c>
      <c r="D8349" s="38">
        <v>45634.007268518515</v>
      </c>
      <c r="E8349" s="36" t="s">
        <v>492</v>
      </c>
      <c r="F8349" s="37" t="str">
        <f t="array" ref="F8349">IFERROR(XLOOKUP(E8349,Operadores!A:A,Operadores!B:B))</f>
        <v>CRUTOM</v>
      </c>
      <c r="G8349" s="36" t="s">
        <v>42</v>
      </c>
      <c r="H8349" s="39">
        <v>20.13998</v>
      </c>
      <c r="I8349" s="40">
        <v>210.0</v>
      </c>
      <c r="J8349" s="41">
        <f t="shared" si="5"/>
        <v>4229.3958</v>
      </c>
      <c r="K8349" s="37" t="str">
        <f t="array" ref="K8349">IFERROR(XLOOKUP(G8349,'Tipo de carga'!A:A,'Tipo de carga'!B:B))</f>
        <v>Autoabasto</v>
      </c>
      <c r="L8349" s="37">
        <f t="shared" si="2"/>
        <v>50</v>
      </c>
      <c r="M8349" s="37">
        <f t="shared" si="3"/>
        <v>8</v>
      </c>
      <c r="N8349" s="37">
        <f t="shared" si="4"/>
        <v>12</v>
      </c>
      <c r="O8349" s="37" t="str">
        <f t="array" ref="O8349">IFERROR(XLOOKUP(K8349,'Tipo de carga'!B:B,'Tipo de carga'!C:C))</f>
        <v>Diesel</v>
      </c>
    </row>
    <row r="8350">
      <c r="A8350" s="36">
        <v>2017.0</v>
      </c>
      <c r="B8350" s="37" t="str">
        <f t="array" ref="B8350">IFERROR(XLOOKUP(A8350,'Asignacion Dic'!A:A,'Asignacion Dic'!C:C))</f>
        <v>MeLi Dedicado TD</v>
      </c>
      <c r="C8350" s="37" t="str">
        <f t="array" ref="C8350">IFERROR(XLOOKUP(A8350,'Asignacion Dic'!A:A,'Asignacion Dic'!B:B))</f>
        <v>EC-05</v>
      </c>
      <c r="D8350" s="38">
        <v>45634.01875</v>
      </c>
      <c r="E8350" s="36" t="s">
        <v>337</v>
      </c>
      <c r="F8350" s="37" t="str">
        <f t="array" ref="F8350">IFERROR(XLOOKUP(E8350,Operadores!A:A,Operadores!B:B))</f>
        <v>FLOBRA</v>
      </c>
      <c r="G8350" s="36" t="s">
        <v>425</v>
      </c>
      <c r="H8350" s="39">
        <v>27.5</v>
      </c>
      <c r="I8350" s="40">
        <v>393.0</v>
      </c>
      <c r="J8350" s="41">
        <f t="shared" si="5"/>
        <v>10807.5</v>
      </c>
      <c r="K8350" s="37" t="str">
        <f t="array" ref="K8350">IFERROR(XLOOKUP(G8350,'Tipo de carga'!A:A,'Tipo de carga'!B:B))</f>
        <v>Ticket</v>
      </c>
      <c r="L8350" s="37">
        <f t="shared" si="2"/>
        <v>50</v>
      </c>
      <c r="M8350" s="37">
        <f t="shared" si="3"/>
        <v>8</v>
      </c>
      <c r="N8350" s="37">
        <f t="shared" si="4"/>
        <v>12</v>
      </c>
      <c r="O8350" s="37" t="str">
        <f t="array" ref="O8350">IFERROR(XLOOKUP(K8350,'Tipo de carga'!B:B,'Tipo de carga'!C:C))</f>
        <v>Diesel</v>
      </c>
    </row>
    <row r="8351">
      <c r="A8351" s="36">
        <v>2030.0</v>
      </c>
      <c r="B8351" s="37" t="str">
        <f t="array" ref="B8351">IFERROR(XLOOKUP(A8351,'Asignacion Dic'!A:A,'Asignacion Dic'!C:C))</f>
        <v>MeLi Dedicado TD</v>
      </c>
      <c r="C8351" s="37" t="str">
        <f t="array" ref="C8351">IFERROR(XLOOKUP(A8351,'Asignacion Dic'!A:A,'Asignacion Dic'!B:B))</f>
        <v>EC-05</v>
      </c>
      <c r="D8351" s="38">
        <v>45634.23125</v>
      </c>
      <c r="E8351" s="36" t="s">
        <v>323</v>
      </c>
      <c r="F8351" s="37" t="str">
        <f t="array" ref="F8351">IFERROR(XLOOKUP(E8351,Operadores!A:A,Operadores!B:B))</f>
        <v>MENBER</v>
      </c>
      <c r="G8351" s="36" t="s">
        <v>425</v>
      </c>
      <c r="H8351" s="39">
        <v>25.47</v>
      </c>
      <c r="I8351" s="40">
        <v>471.0</v>
      </c>
      <c r="J8351" s="41">
        <f t="shared" si="5"/>
        <v>11996.37</v>
      </c>
      <c r="K8351" s="37" t="str">
        <f t="array" ref="K8351">IFERROR(XLOOKUP(G8351,'Tipo de carga'!A:A,'Tipo de carga'!B:B))</f>
        <v>Ticket</v>
      </c>
      <c r="L8351" s="37">
        <f t="shared" si="2"/>
        <v>50</v>
      </c>
      <c r="M8351" s="37">
        <f t="shared" si="3"/>
        <v>8</v>
      </c>
      <c r="N8351" s="37">
        <f t="shared" si="4"/>
        <v>12</v>
      </c>
      <c r="O8351" s="37" t="str">
        <f t="array" ref="O8351">IFERROR(XLOOKUP(K8351,'Tipo de carga'!B:B,'Tipo de carga'!C:C))</f>
        <v>Diesel</v>
      </c>
    </row>
    <row r="8352">
      <c r="A8352" s="36">
        <v>2014.0</v>
      </c>
      <c r="B8352" s="37" t="str">
        <f t="array" ref="B8352">IFERROR(XLOOKUP(A8352,'Asignacion Dic'!A:A,'Asignacion Dic'!C:C))</f>
        <v>MeLi Asignado TD</v>
      </c>
      <c r="C8352" s="37" t="str">
        <f t="array" ref="C8352">IFERROR(XLOOKUP(A8352,'Asignacion Dic'!A:A,'Asignacion Dic'!B:B))</f>
        <v>EC-05</v>
      </c>
      <c r="D8352" s="38">
        <v>45634.322222222225</v>
      </c>
      <c r="E8352" s="36" t="s">
        <v>582</v>
      </c>
      <c r="F8352" s="37" t="str">
        <f t="array" ref="F8352">IFERROR(XLOOKUP(E8352,Operadores!A:A,Operadores!B:B))</f>
        <v>ESTAN</v>
      </c>
      <c r="G8352" s="36" t="s">
        <v>425</v>
      </c>
      <c r="H8352" s="39">
        <v>25.47</v>
      </c>
      <c r="I8352" s="40">
        <v>424.0</v>
      </c>
      <c r="J8352" s="41">
        <f t="shared" si="5"/>
        <v>10799.28</v>
      </c>
      <c r="K8352" s="37" t="str">
        <f t="array" ref="K8352">IFERROR(XLOOKUP(G8352,'Tipo de carga'!A:A,'Tipo de carga'!B:B))</f>
        <v>Ticket</v>
      </c>
      <c r="L8352" s="37">
        <f t="shared" si="2"/>
        <v>50</v>
      </c>
      <c r="M8352" s="37">
        <f t="shared" si="3"/>
        <v>8</v>
      </c>
      <c r="N8352" s="37">
        <f t="shared" si="4"/>
        <v>12</v>
      </c>
      <c r="O8352" s="37" t="str">
        <f t="array" ref="O8352">IFERROR(XLOOKUP(K8352,'Tipo de carga'!B:B,'Tipo de carga'!C:C))</f>
        <v>Diesel</v>
      </c>
    </row>
    <row r="8353">
      <c r="A8353" s="36">
        <v>1808.0</v>
      </c>
      <c r="B8353" s="37" t="str">
        <f t="array" ref="B8353">IFERROR(XLOOKUP(A8353,'Asignacion Dic'!A:A,'Asignacion Dic'!C:C))</f>
        <v>Sayer Full</v>
      </c>
      <c r="C8353" s="37" t="str">
        <f t="array" ref="C8353">IFERROR(XLOOKUP(A8353,'Asignacion Dic'!A:A,'Asignacion Dic'!B:B))</f>
        <v>EC-04</v>
      </c>
      <c r="D8353" s="38">
        <v>45634.498611111114</v>
      </c>
      <c r="E8353" s="36" t="s">
        <v>55</v>
      </c>
      <c r="F8353" s="37" t="str">
        <f t="array" ref="F8353">IFERROR(XLOOKUP(E8353,Operadores!A:A,Operadores!B:B))</f>
        <v>ZAPNO</v>
      </c>
      <c r="G8353" s="36" t="s">
        <v>425</v>
      </c>
      <c r="H8353" s="39">
        <v>25.99</v>
      </c>
      <c r="I8353" s="40">
        <v>700.0</v>
      </c>
      <c r="J8353" s="41">
        <f t="shared" si="5"/>
        <v>18193</v>
      </c>
      <c r="K8353" s="37" t="str">
        <f t="array" ref="K8353">IFERROR(XLOOKUP(G8353,'Tipo de carga'!A:A,'Tipo de carga'!B:B))</f>
        <v>Ticket</v>
      </c>
      <c r="L8353" s="37">
        <f t="shared" si="2"/>
        <v>50</v>
      </c>
      <c r="M8353" s="37">
        <f t="shared" si="3"/>
        <v>8</v>
      </c>
      <c r="N8353" s="37">
        <f t="shared" si="4"/>
        <v>12</v>
      </c>
      <c r="O8353" s="37" t="str">
        <f t="array" ref="O8353">IFERROR(XLOOKUP(K8353,'Tipo de carga'!B:B,'Tipo de carga'!C:C))</f>
        <v>Diesel</v>
      </c>
    </row>
    <row r="8354">
      <c r="A8354" s="36">
        <v>1871.0</v>
      </c>
      <c r="B8354" s="37" t="str">
        <f t="array" ref="B8354">IFERROR(XLOOKUP(A8354,'Asignacion Dic'!A:A,'Asignacion Dic'!C:C))</f>
        <v>Circuitos</v>
      </c>
      <c r="C8354" s="37" t="str">
        <f t="array" ref="C8354">IFERROR(XLOOKUP(A8354,'Asignacion Dic'!A:A,'Asignacion Dic'!B:B))</f>
        <v>EC-03</v>
      </c>
      <c r="D8354" s="38">
        <v>45634.53958333333</v>
      </c>
      <c r="E8354" s="36" t="s">
        <v>197</v>
      </c>
      <c r="F8354" s="37" t="str">
        <f t="array" ref="F8354">IFERROR(XLOOKUP(E8354,Operadores!A:A,Operadores!B:B))</f>
        <v>REYALE</v>
      </c>
      <c r="G8354" s="36" t="s">
        <v>425</v>
      </c>
      <c r="H8354" s="39">
        <v>27.18</v>
      </c>
      <c r="I8354" s="40">
        <v>132.0</v>
      </c>
      <c r="J8354" s="41">
        <f t="shared" si="5"/>
        <v>3587.76</v>
      </c>
      <c r="K8354" s="37" t="str">
        <f t="array" ref="K8354">IFERROR(XLOOKUP(G8354,'Tipo de carga'!A:A,'Tipo de carga'!B:B))</f>
        <v>Ticket</v>
      </c>
      <c r="L8354" s="37">
        <f t="shared" si="2"/>
        <v>50</v>
      </c>
      <c r="M8354" s="37">
        <f t="shared" si="3"/>
        <v>8</v>
      </c>
      <c r="N8354" s="37">
        <f t="shared" si="4"/>
        <v>12</v>
      </c>
      <c r="O8354" s="37" t="str">
        <f t="array" ref="O8354">IFERROR(XLOOKUP(K8354,'Tipo de carga'!B:B,'Tipo de carga'!C:C))</f>
        <v>Diesel</v>
      </c>
    </row>
    <row r="8355">
      <c r="A8355" s="36">
        <v>1723.0</v>
      </c>
      <c r="B8355" s="37" t="str">
        <f t="array" ref="B8355">IFERROR(XLOOKUP(A8355,'Asignacion Dic'!A:A,'Asignacion Dic'!C:C))</f>
        <v>Wm Sencillo</v>
      </c>
      <c r="C8355" s="37" t="str">
        <f t="array" ref="C8355">IFERROR(XLOOKUP(A8355,'Asignacion Dic'!A:A,'Asignacion Dic'!B:B))</f>
        <v>EC-08</v>
      </c>
      <c r="D8355" s="38">
        <v>45634.80694444444</v>
      </c>
      <c r="E8355" s="36" t="s">
        <v>552</v>
      </c>
      <c r="F8355" s="37" t="str">
        <f t="array" ref="F8355">IFERROR(XLOOKUP(E8355,Operadores!A:A,Operadores!B:B))</f>
        <v>GAROMA</v>
      </c>
      <c r="G8355" s="36" t="s">
        <v>425</v>
      </c>
      <c r="H8355" s="39">
        <v>26.17</v>
      </c>
      <c r="I8355" s="40">
        <v>143.0</v>
      </c>
      <c r="J8355" s="41">
        <f t="shared" si="5"/>
        <v>3742.31</v>
      </c>
      <c r="K8355" s="37" t="str">
        <f t="array" ref="K8355">IFERROR(XLOOKUP(G8355,'Tipo de carga'!A:A,'Tipo de carga'!B:B))</f>
        <v>Ticket</v>
      </c>
      <c r="L8355" s="37">
        <f t="shared" si="2"/>
        <v>50</v>
      </c>
      <c r="M8355" s="37">
        <f t="shared" si="3"/>
        <v>8</v>
      </c>
      <c r="N8355" s="37">
        <f t="shared" si="4"/>
        <v>12</v>
      </c>
      <c r="O8355" s="37" t="str">
        <f t="array" ref="O8355">IFERROR(XLOOKUP(K8355,'Tipo de carga'!B:B,'Tipo de carga'!C:C))</f>
        <v>Diesel</v>
      </c>
    </row>
    <row r="8356">
      <c r="A8356" s="36">
        <v>1769.0</v>
      </c>
      <c r="B8356" s="37" t="str">
        <f t="array" ref="B8356">IFERROR(XLOOKUP(A8356,'Asignacion Dic'!A:A,'Asignacion Dic'!C:C))</f>
        <v>Wm Sencillo</v>
      </c>
      <c r="C8356" s="37" t="str">
        <f t="array" ref="C8356">IFERROR(XLOOKUP(A8356,'Asignacion Dic'!A:A,'Asignacion Dic'!B:B))</f>
        <v>EC-08</v>
      </c>
      <c r="D8356" s="38">
        <v>45634.85486111111</v>
      </c>
      <c r="E8356" s="36" t="s">
        <v>486</v>
      </c>
      <c r="F8356" s="37" t="str">
        <f t="array" ref="F8356">IFERROR(XLOOKUP(E8356,Operadores!A:A,Operadores!B:B))</f>
        <v>TOVREN</v>
      </c>
      <c r="G8356" s="36" t="s">
        <v>425</v>
      </c>
      <c r="H8356" s="39">
        <v>26.17</v>
      </c>
      <c r="I8356" s="40">
        <v>412.0</v>
      </c>
      <c r="J8356" s="41">
        <f t="shared" si="5"/>
        <v>10782.04</v>
      </c>
      <c r="K8356" s="37" t="str">
        <f t="array" ref="K8356">IFERROR(XLOOKUP(G8356,'Tipo de carga'!A:A,'Tipo de carga'!B:B))</f>
        <v>Ticket</v>
      </c>
      <c r="L8356" s="37">
        <f t="shared" si="2"/>
        <v>50</v>
      </c>
      <c r="M8356" s="37">
        <f t="shared" si="3"/>
        <v>8</v>
      </c>
      <c r="N8356" s="37">
        <f t="shared" si="4"/>
        <v>12</v>
      </c>
      <c r="O8356" s="37" t="str">
        <f t="array" ref="O8356">IFERROR(XLOOKUP(K8356,'Tipo de carga'!B:B,'Tipo de carga'!C:C))</f>
        <v>Diesel</v>
      </c>
    </row>
    <row r="8357">
      <c r="A8357" s="36">
        <v>1725.0</v>
      </c>
      <c r="B8357" s="37" t="str">
        <f t="array" ref="B8357">IFERROR(XLOOKUP(A8357,'Asignacion Dic'!A:A,'Asignacion Dic'!C:C))</f>
        <v>Wm Sencillo</v>
      </c>
      <c r="C8357" s="37" t="str">
        <f t="array" ref="C8357">IFERROR(XLOOKUP(A8357,'Asignacion Dic'!A:A,'Asignacion Dic'!B:B))</f>
        <v>EC-08</v>
      </c>
      <c r="D8357" s="38">
        <v>45634.93680555555</v>
      </c>
      <c r="E8357" s="36" t="s">
        <v>497</v>
      </c>
      <c r="F8357" s="37" t="str">
        <f t="array" ref="F8357">IFERROR(XLOOKUP(E8357,Operadores!A:A,Operadores!B:B))</f>
        <v>SOTLAZ</v>
      </c>
      <c r="G8357" s="36" t="s">
        <v>425</v>
      </c>
      <c r="H8357" s="39">
        <v>26.17</v>
      </c>
      <c r="I8357" s="40">
        <v>404.0</v>
      </c>
      <c r="J8357" s="41">
        <f t="shared" si="5"/>
        <v>10572.68</v>
      </c>
      <c r="K8357" s="37" t="str">
        <f t="array" ref="K8357">IFERROR(XLOOKUP(G8357,'Tipo de carga'!A:A,'Tipo de carga'!B:B))</f>
        <v>Ticket</v>
      </c>
      <c r="L8357" s="37">
        <f t="shared" si="2"/>
        <v>50</v>
      </c>
      <c r="M8357" s="37">
        <f t="shared" si="3"/>
        <v>8</v>
      </c>
      <c r="N8357" s="37">
        <f t="shared" si="4"/>
        <v>12</v>
      </c>
      <c r="O8357" s="37" t="str">
        <f t="array" ref="O8357">IFERROR(XLOOKUP(K8357,'Tipo de carga'!B:B,'Tipo de carga'!C:C))</f>
        <v>Diesel</v>
      </c>
    </row>
    <row r="8358">
      <c r="A8358" s="36">
        <v>1714.0</v>
      </c>
      <c r="B8358" s="37" t="str">
        <f t="array" ref="B8358">IFERROR(XLOOKUP(A8358,'Asignacion Dic'!A:A,'Asignacion Dic'!C:C))</f>
        <v>Wm Sencillo</v>
      </c>
      <c r="C8358" s="37" t="str">
        <f t="array" ref="C8358">IFERROR(XLOOKUP(A8358,'Asignacion Dic'!A:A,'Asignacion Dic'!B:B))</f>
        <v>EC-08</v>
      </c>
      <c r="D8358" s="38">
        <v>45634.95694444444</v>
      </c>
      <c r="E8358" s="36" t="s">
        <v>552</v>
      </c>
      <c r="F8358" s="37" t="str">
        <f t="array" ref="F8358">IFERROR(XLOOKUP(E8358,Operadores!A:A,Operadores!B:B))</f>
        <v>GAROMA</v>
      </c>
      <c r="G8358" s="36" t="s">
        <v>425</v>
      </c>
      <c r="H8358" s="39">
        <v>26.17</v>
      </c>
      <c r="I8358" s="40">
        <v>466.0</v>
      </c>
      <c r="J8358" s="41">
        <f t="shared" si="5"/>
        <v>12195.22</v>
      </c>
      <c r="K8358" s="37" t="str">
        <f t="array" ref="K8358">IFERROR(XLOOKUP(G8358,'Tipo de carga'!A:A,'Tipo de carga'!B:B))</f>
        <v>Ticket</v>
      </c>
      <c r="L8358" s="37">
        <f t="shared" si="2"/>
        <v>50</v>
      </c>
      <c r="M8358" s="37">
        <f t="shared" si="3"/>
        <v>8</v>
      </c>
      <c r="N8358" s="37">
        <f t="shared" si="4"/>
        <v>12</v>
      </c>
      <c r="O8358" s="37" t="str">
        <f t="array" ref="O8358">IFERROR(XLOOKUP(K8358,'Tipo de carga'!B:B,'Tipo de carga'!C:C))</f>
        <v>Diesel</v>
      </c>
    </row>
    <row r="8359">
      <c r="A8359" s="36">
        <v>1799.0</v>
      </c>
      <c r="B8359" s="37" t="str">
        <f t="array" ref="B8359">IFERROR(XLOOKUP(A8359,'Asignacion Dic'!A:A,'Asignacion Dic'!C:C))</f>
        <v>Sayer Full</v>
      </c>
      <c r="C8359" s="37" t="str">
        <f t="array" ref="C8359">IFERROR(XLOOKUP(A8359,'Asignacion Dic'!A:A,'Asignacion Dic'!B:B))</f>
        <v>EC-04</v>
      </c>
      <c r="D8359" s="38">
        <v>45634.96111111111</v>
      </c>
      <c r="E8359" s="36" t="s">
        <v>309</v>
      </c>
      <c r="F8359" s="37" t="str">
        <f t="array" ref="F8359">IFERROR(XLOOKUP(E8359,Operadores!A:A,Operadores!B:B))</f>
        <v>FERFRA</v>
      </c>
      <c r="G8359" s="36" t="s">
        <v>425</v>
      </c>
      <c r="H8359" s="39">
        <v>24.97</v>
      </c>
      <c r="I8359" s="40">
        <v>720.0</v>
      </c>
      <c r="J8359" s="41">
        <f t="shared" si="5"/>
        <v>17978.4</v>
      </c>
      <c r="K8359" s="37" t="str">
        <f t="array" ref="K8359">IFERROR(XLOOKUP(G8359,'Tipo de carga'!A:A,'Tipo de carga'!B:B))</f>
        <v>Ticket</v>
      </c>
      <c r="L8359" s="37">
        <f t="shared" si="2"/>
        <v>50</v>
      </c>
      <c r="M8359" s="37">
        <f t="shared" si="3"/>
        <v>8</v>
      </c>
      <c r="N8359" s="37">
        <f t="shared" si="4"/>
        <v>12</v>
      </c>
      <c r="O8359" s="37" t="str">
        <f t="array" ref="O8359">IFERROR(XLOOKUP(K8359,'Tipo de carga'!B:B,'Tipo de carga'!C:C))</f>
        <v>Diesel</v>
      </c>
    </row>
    <row r="8360">
      <c r="A8360" s="36">
        <v>1739.0</v>
      </c>
      <c r="B8360" s="37" t="str">
        <f t="array" ref="B8360">IFERROR(XLOOKUP(A8360,'Asignacion Dic'!A:A,'Asignacion Dic'!C:C))</f>
        <v>Wm Sencillo</v>
      </c>
      <c r="C8360" s="37" t="str">
        <f t="array" ref="C8360">IFERROR(XLOOKUP(A8360,'Asignacion Dic'!A:A,'Asignacion Dic'!B:B))</f>
        <v>EC-08</v>
      </c>
      <c r="D8360" s="38">
        <v>45634.96666666667</v>
      </c>
      <c r="E8360" s="36" t="s">
        <v>489</v>
      </c>
      <c r="F8360" s="37" t="str">
        <f t="array" ref="F8360">IFERROR(XLOOKUP(E8360,Operadores!A:A,Operadores!B:B))</f>
        <v>LOPJUA</v>
      </c>
      <c r="G8360" s="36" t="s">
        <v>425</v>
      </c>
      <c r="H8360" s="39">
        <v>26.17</v>
      </c>
      <c r="I8360" s="40">
        <v>300.0</v>
      </c>
      <c r="J8360" s="41">
        <f t="shared" si="5"/>
        <v>7851</v>
      </c>
      <c r="K8360" s="37" t="str">
        <f t="array" ref="K8360">IFERROR(XLOOKUP(G8360,'Tipo de carga'!A:A,'Tipo de carga'!B:B))</f>
        <v>Ticket</v>
      </c>
      <c r="L8360" s="37">
        <f t="shared" si="2"/>
        <v>50</v>
      </c>
      <c r="M8360" s="37">
        <f t="shared" si="3"/>
        <v>8</v>
      </c>
      <c r="N8360" s="37">
        <f t="shared" si="4"/>
        <v>12</v>
      </c>
      <c r="O8360" s="37" t="str">
        <f t="array" ref="O8360">IFERROR(XLOOKUP(K8360,'Tipo de carga'!B:B,'Tipo de carga'!C:C))</f>
        <v>Diesel</v>
      </c>
    </row>
    <row r="8361">
      <c r="A8361" s="36">
        <v>2017.0</v>
      </c>
      <c r="B8361" s="37" t="str">
        <f t="array" ref="B8361">IFERROR(XLOOKUP(A8361,'Asignacion Dic'!A:A,'Asignacion Dic'!C:C))</f>
        <v>MeLi Dedicado TD</v>
      </c>
      <c r="C8361" s="37" t="str">
        <f t="array" ref="C8361">IFERROR(XLOOKUP(A8361,'Asignacion Dic'!A:A,'Asignacion Dic'!B:B))</f>
        <v>EC-05</v>
      </c>
      <c r="D8361" s="38">
        <v>45634.96944444445</v>
      </c>
      <c r="E8361" s="36" t="s">
        <v>337</v>
      </c>
      <c r="F8361" s="37" t="str">
        <f t="array" ref="F8361">IFERROR(XLOOKUP(E8361,Operadores!A:A,Operadores!B:B))</f>
        <v>FLOBRA</v>
      </c>
      <c r="G8361" s="36" t="s">
        <v>425</v>
      </c>
      <c r="H8361" s="39">
        <v>27.1</v>
      </c>
      <c r="I8361" s="40">
        <v>399.0</v>
      </c>
      <c r="J8361" s="41">
        <f t="shared" si="5"/>
        <v>10812.9</v>
      </c>
      <c r="K8361" s="37" t="str">
        <f t="array" ref="K8361">IFERROR(XLOOKUP(G8361,'Tipo de carga'!A:A,'Tipo de carga'!B:B))</f>
        <v>Ticket</v>
      </c>
      <c r="L8361" s="37">
        <f t="shared" si="2"/>
        <v>50</v>
      </c>
      <c r="M8361" s="37">
        <f t="shared" si="3"/>
        <v>8</v>
      </c>
      <c r="N8361" s="37">
        <f t="shared" si="4"/>
        <v>12</v>
      </c>
      <c r="O8361" s="37" t="str">
        <f t="array" ref="O8361">IFERROR(XLOOKUP(K8361,'Tipo de carga'!B:B,'Tipo de carga'!C:C))</f>
        <v>Diesel</v>
      </c>
    </row>
    <row r="8362">
      <c r="A8362" s="36">
        <v>1917.0</v>
      </c>
      <c r="B8362" s="37" t="str">
        <f t="array" ref="B8362">IFERROR(XLOOKUP(A8362,'Asignacion Dic'!A:A,'Asignacion Dic'!C:C))</f>
        <v>MeLi asignado SD</v>
      </c>
      <c r="C8362" s="37" t="str">
        <f t="array" ref="C8362">IFERROR(XLOOKUP(A8362,'Asignacion Dic'!A:A,'Asignacion Dic'!B:B))</f>
        <v>EC-05</v>
      </c>
      <c r="D8362" s="38">
        <v>45634.0</v>
      </c>
      <c r="E8362" s="36" t="s">
        <v>17</v>
      </c>
      <c r="F8362" s="37" t="str">
        <f t="array" ref="F8362">IFERROR(XLOOKUP(E8362,Operadores!A:A,Operadores!B:B))</f>
        <v>ARASAL</v>
      </c>
      <c r="G8362" s="36" t="s">
        <v>311</v>
      </c>
      <c r="H8362" s="39">
        <v>10.2</v>
      </c>
      <c r="I8362" s="40">
        <v>210.74</v>
      </c>
      <c r="J8362" s="41">
        <f t="shared" si="5"/>
        <v>2149.548</v>
      </c>
      <c r="K8362" s="37" t="str">
        <f t="array" ref="K8362">IFERROR(XLOOKUP(G8362,'Tipo de carga'!A:A,'Tipo de carga'!B:B))</f>
        <v>Natgas</v>
      </c>
      <c r="L8362" s="37">
        <f t="shared" si="2"/>
        <v>50</v>
      </c>
      <c r="M8362" s="37">
        <f t="shared" si="3"/>
        <v>8</v>
      </c>
      <c r="N8362" s="37">
        <f t="shared" si="4"/>
        <v>12</v>
      </c>
      <c r="O8362" s="37" t="str">
        <f t="array" ref="O8362">IFERROR(XLOOKUP(K8362,'Tipo de carga'!B:B,'Tipo de carga'!C:C))</f>
        <v>GNC</v>
      </c>
    </row>
    <row r="8363">
      <c r="A8363" s="36">
        <v>1919.0</v>
      </c>
      <c r="B8363" s="37" t="str">
        <f t="array" ref="B8363">IFERROR(XLOOKUP(A8363,'Asignacion Dic'!A:A,'Asignacion Dic'!C:C))</f>
        <v>MeLi Ded Puebla</v>
      </c>
      <c r="C8363" s="37" t="str">
        <f t="array" ref="C8363">IFERROR(XLOOKUP(A8363,'Asignacion Dic'!A:A,'Asignacion Dic'!B:B))</f>
        <v>EC-05</v>
      </c>
      <c r="D8363" s="38">
        <v>45634.0</v>
      </c>
      <c r="E8363" s="36" t="s">
        <v>314</v>
      </c>
      <c r="F8363" s="37" t="str">
        <f t="array" ref="F8363">IFERROR(XLOOKUP(E8363,Operadores!A:A,Operadores!B:B))</f>
        <v>HERRE</v>
      </c>
      <c r="G8363" s="36" t="s">
        <v>315</v>
      </c>
      <c r="H8363" s="39">
        <v>10.65</v>
      </c>
      <c r="I8363" s="40">
        <v>246.0</v>
      </c>
      <c r="J8363" s="41">
        <f t="shared" si="5"/>
        <v>2619.9</v>
      </c>
      <c r="K8363" s="37" t="str">
        <f t="array" ref="K8363">IFERROR(XLOOKUP(G8363,'Tipo de carga'!A:A,'Tipo de carga'!B:B))</f>
        <v>COMSUSTENTA</v>
      </c>
      <c r="L8363" s="37">
        <f t="shared" si="2"/>
        <v>50</v>
      </c>
      <c r="M8363" s="37">
        <f t="shared" si="3"/>
        <v>8</v>
      </c>
      <c r="N8363" s="37">
        <f t="shared" si="4"/>
        <v>12</v>
      </c>
      <c r="O8363" s="37" t="str">
        <f t="array" ref="O8363">IFERROR(XLOOKUP(K8363,'Tipo de carga'!B:B,'Tipo de carga'!C:C))</f>
        <v>GNC</v>
      </c>
    </row>
    <row r="8364">
      <c r="A8364" s="36">
        <v>1923.0</v>
      </c>
      <c r="B8364" s="37" t="str">
        <f t="array" ref="B8364">IFERROR(XLOOKUP(A8364,'Asignacion Dic'!A:A,'Asignacion Dic'!C:C))</f>
        <v>MeLi Ded Puebla</v>
      </c>
      <c r="C8364" s="37" t="str">
        <f t="array" ref="C8364">IFERROR(XLOOKUP(A8364,'Asignacion Dic'!A:A,'Asignacion Dic'!B:B))</f>
        <v>EC-05</v>
      </c>
      <c r="D8364" s="38">
        <v>45634.0</v>
      </c>
      <c r="E8364" s="36" t="s">
        <v>348</v>
      </c>
      <c r="F8364" s="37" t="str">
        <f t="array" ref="F8364">IFERROR(XLOOKUP(E8364,Operadores!A:A,Operadores!B:B))</f>
        <v>REYFER01</v>
      </c>
      <c r="G8364" s="36" t="s">
        <v>315</v>
      </c>
      <c r="H8364" s="39">
        <v>10.65</v>
      </c>
      <c r="I8364" s="40">
        <v>225.0</v>
      </c>
      <c r="J8364" s="41">
        <f t="shared" si="5"/>
        <v>2396.25</v>
      </c>
      <c r="K8364" s="37" t="str">
        <f t="array" ref="K8364">IFERROR(XLOOKUP(G8364,'Tipo de carga'!A:A,'Tipo de carga'!B:B))</f>
        <v>COMSUSTENTA</v>
      </c>
      <c r="L8364" s="37">
        <f t="shared" si="2"/>
        <v>50</v>
      </c>
      <c r="M8364" s="37">
        <f t="shared" si="3"/>
        <v>8</v>
      </c>
      <c r="N8364" s="37">
        <f t="shared" si="4"/>
        <v>12</v>
      </c>
      <c r="O8364" s="37" t="str">
        <f t="array" ref="O8364">IFERROR(XLOOKUP(K8364,'Tipo de carga'!B:B,'Tipo de carga'!C:C))</f>
        <v>GNC</v>
      </c>
    </row>
    <row r="8365">
      <c r="A8365" s="36">
        <v>1928.0</v>
      </c>
      <c r="B8365" s="37" t="str">
        <f t="array" ref="B8365">IFERROR(XLOOKUP(A8365,'Asignacion Dic'!A:A,'Asignacion Dic'!C:C))</f>
        <v>MeLi Ded Puebla</v>
      </c>
      <c r="C8365" s="37" t="str">
        <f t="array" ref="C8365">IFERROR(XLOOKUP(A8365,'Asignacion Dic'!A:A,'Asignacion Dic'!B:B))</f>
        <v>EC-05</v>
      </c>
      <c r="D8365" s="38">
        <v>45634.0</v>
      </c>
      <c r="E8365" s="36" t="s">
        <v>319</v>
      </c>
      <c r="F8365" s="37" t="str">
        <f t="array" ref="F8365">IFERROR(XLOOKUP(E8365,Operadores!A:A,Operadores!B:B))</f>
        <v>BARPED</v>
      </c>
      <c r="G8365" s="36" t="s">
        <v>315</v>
      </c>
      <c r="H8365" s="39">
        <v>10.65</v>
      </c>
      <c r="I8365" s="40">
        <v>523.0</v>
      </c>
      <c r="J8365" s="41">
        <f t="shared" si="5"/>
        <v>5569.95</v>
      </c>
      <c r="K8365" s="37" t="str">
        <f t="array" ref="K8365">IFERROR(XLOOKUP(G8365,'Tipo de carga'!A:A,'Tipo de carga'!B:B))</f>
        <v>COMSUSTENTA</v>
      </c>
      <c r="L8365" s="37">
        <f t="shared" si="2"/>
        <v>50</v>
      </c>
      <c r="M8365" s="37">
        <f t="shared" si="3"/>
        <v>8</v>
      </c>
      <c r="N8365" s="37">
        <f t="shared" si="4"/>
        <v>12</v>
      </c>
      <c r="O8365" s="37" t="str">
        <f t="array" ref="O8365">IFERROR(XLOOKUP(K8365,'Tipo de carga'!B:B,'Tipo de carga'!C:C))</f>
        <v>GNC</v>
      </c>
    </row>
    <row r="8366">
      <c r="A8366" s="36">
        <v>1683.0</v>
      </c>
      <c r="B8366" s="37" t="str">
        <f t="array" ref="B8366">IFERROR(XLOOKUP(A8366,'Asignacion Dic'!A:A,'Asignacion Dic'!C:C))</f>
        <v>Pilgrims Tepo</v>
      </c>
      <c r="C8366" s="37" t="str">
        <f t="array" ref="C8366">IFERROR(XLOOKUP(A8366,'Asignacion Dic'!A:A,'Asignacion Dic'!B:B))</f>
        <v>EC-02</v>
      </c>
      <c r="D8366" s="38">
        <v>45635.9934375</v>
      </c>
      <c r="E8366" s="36" t="s">
        <v>152</v>
      </c>
      <c r="F8366" s="37" t="str">
        <f t="array" ref="F8366">IFERROR(XLOOKUP(E8366,Operadores!A:A,Operadores!B:B))</f>
        <v>HERJUA01</v>
      </c>
      <c r="G8366" s="36" t="s">
        <v>72</v>
      </c>
      <c r="H8366" s="39">
        <v>19.80377</v>
      </c>
      <c r="I8366" s="40">
        <v>90.0</v>
      </c>
      <c r="J8366" s="41">
        <f t="shared" si="5"/>
        <v>1782.3393</v>
      </c>
      <c r="K8366" s="37" t="str">
        <f t="array" ref="K8366">IFERROR(XLOOKUP(G8366,'Tipo de carga'!A:A,'Tipo de carga'!B:B))</f>
        <v>Autoabasto</v>
      </c>
      <c r="L8366" s="37">
        <f t="shared" si="2"/>
        <v>50</v>
      </c>
      <c r="M8366" s="37">
        <f t="shared" si="3"/>
        <v>9</v>
      </c>
      <c r="N8366" s="37">
        <f t="shared" si="4"/>
        <v>12</v>
      </c>
      <c r="O8366" s="37" t="str">
        <f t="array" ref="O8366">IFERROR(XLOOKUP(K8366,'Tipo de carga'!B:B,'Tipo de carga'!C:C))</f>
        <v>Diesel</v>
      </c>
    </row>
    <row r="8367">
      <c r="A8367" s="36">
        <v>1954.0</v>
      </c>
      <c r="B8367" s="37" t="str">
        <f t="array" ref="B8367">IFERROR(XLOOKUP(A8367,'Asignacion Dic'!A:A,'Asignacion Dic'!C:C))</f>
        <v>MeLi asignado SD</v>
      </c>
      <c r="C8367" s="37" t="str">
        <f t="array" ref="C8367">IFERROR(XLOOKUP(A8367,'Asignacion Dic'!A:A,'Asignacion Dic'!B:B))</f>
        <v>EC-05</v>
      </c>
      <c r="D8367" s="38">
        <v>45635.94652777778</v>
      </c>
      <c r="E8367" s="36" t="s">
        <v>529</v>
      </c>
      <c r="F8367" s="37" t="str">
        <f t="array" ref="F8367">IFERROR(XLOOKUP(E8367,Operadores!A:A,Operadores!B:B))</f>
        <v>ESTZAI</v>
      </c>
      <c r="G8367" s="36" t="s">
        <v>72</v>
      </c>
      <c r="H8367" s="39">
        <v>19.80377</v>
      </c>
      <c r="I8367" s="40">
        <v>600.0</v>
      </c>
      <c r="J8367" s="41">
        <f t="shared" si="5"/>
        <v>11882.262</v>
      </c>
      <c r="K8367" s="37" t="str">
        <f t="array" ref="K8367">IFERROR(XLOOKUP(G8367,'Tipo de carga'!A:A,'Tipo de carga'!B:B))</f>
        <v>Autoabasto</v>
      </c>
      <c r="L8367" s="37">
        <f t="shared" si="2"/>
        <v>50</v>
      </c>
      <c r="M8367" s="37">
        <f t="shared" si="3"/>
        <v>9</v>
      </c>
      <c r="N8367" s="37">
        <f t="shared" si="4"/>
        <v>12</v>
      </c>
      <c r="O8367" s="37" t="str">
        <f t="array" ref="O8367">IFERROR(XLOOKUP(K8367,'Tipo de carga'!B:B,'Tipo de carga'!C:C))</f>
        <v>Diesel</v>
      </c>
    </row>
    <row r="8368">
      <c r="A8368" s="36">
        <v>1683.0</v>
      </c>
      <c r="B8368" s="37" t="str">
        <f t="array" ref="B8368">IFERROR(XLOOKUP(A8368,'Asignacion Dic'!A:A,'Asignacion Dic'!C:C))</f>
        <v>Pilgrims Tepo</v>
      </c>
      <c r="C8368" s="37" t="str">
        <f t="array" ref="C8368">IFERROR(XLOOKUP(A8368,'Asignacion Dic'!A:A,'Asignacion Dic'!B:B))</f>
        <v>EC-02</v>
      </c>
      <c r="D8368" s="38">
        <v>45635.94079861111</v>
      </c>
      <c r="E8368" s="36" t="s">
        <v>152</v>
      </c>
      <c r="F8368" s="37" t="str">
        <f t="array" ref="F8368">IFERROR(XLOOKUP(E8368,Operadores!A:A,Operadores!B:B))</f>
        <v>HERJUA01</v>
      </c>
      <c r="G8368" s="36" t="s">
        <v>72</v>
      </c>
      <c r="H8368" s="39">
        <v>19.80377</v>
      </c>
      <c r="I8368" s="40">
        <v>164.0</v>
      </c>
      <c r="J8368" s="41">
        <f t="shared" si="5"/>
        <v>3247.81828</v>
      </c>
      <c r="K8368" s="37" t="str">
        <f t="array" ref="K8368">IFERROR(XLOOKUP(G8368,'Tipo de carga'!A:A,'Tipo de carga'!B:B))</f>
        <v>Autoabasto</v>
      </c>
      <c r="L8368" s="37">
        <f t="shared" si="2"/>
        <v>50</v>
      </c>
      <c r="M8368" s="37">
        <f t="shared" si="3"/>
        <v>9</v>
      </c>
      <c r="N8368" s="37">
        <f t="shared" si="4"/>
        <v>12</v>
      </c>
      <c r="O8368" s="37" t="str">
        <f t="array" ref="O8368">IFERROR(XLOOKUP(K8368,'Tipo de carga'!B:B,'Tipo de carga'!C:C))</f>
        <v>Diesel</v>
      </c>
    </row>
    <row r="8369">
      <c r="A8369" s="36">
        <v>1996.0</v>
      </c>
      <c r="B8369" s="37" t="str">
        <f t="array" ref="B8369">IFERROR(XLOOKUP(A8369,'Asignacion Dic'!A:A,'Asignacion Dic'!C:C))</f>
        <v>MeLi Dedicado Merida</v>
      </c>
      <c r="C8369" s="37" t="str">
        <f t="array" ref="C8369">IFERROR(XLOOKUP(A8369,'Asignacion Dic'!A:A,'Asignacion Dic'!B:B))</f>
        <v>EC-05</v>
      </c>
      <c r="D8369" s="38">
        <v>45635.91913194444</v>
      </c>
      <c r="E8369" s="36" t="s">
        <v>620</v>
      </c>
      <c r="F8369" s="37" t="str">
        <f t="array" ref="F8369">IFERROR(XLOOKUP(E8369,Operadores!A:A,Operadores!B:B))</f>
        <v>MACJAI</v>
      </c>
      <c r="G8369" s="36" t="s">
        <v>72</v>
      </c>
      <c r="H8369" s="39">
        <v>19.80377</v>
      </c>
      <c r="I8369" s="40">
        <v>293.0</v>
      </c>
      <c r="J8369" s="41">
        <f t="shared" si="5"/>
        <v>5802.50461</v>
      </c>
      <c r="K8369" s="37" t="str">
        <f t="array" ref="K8369">IFERROR(XLOOKUP(G8369,'Tipo de carga'!A:A,'Tipo de carga'!B:B))</f>
        <v>Autoabasto</v>
      </c>
      <c r="L8369" s="37">
        <f t="shared" si="2"/>
        <v>50</v>
      </c>
      <c r="M8369" s="37">
        <f t="shared" si="3"/>
        <v>9</v>
      </c>
      <c r="N8369" s="37">
        <f t="shared" si="4"/>
        <v>12</v>
      </c>
      <c r="O8369" s="37" t="str">
        <f t="array" ref="O8369">IFERROR(XLOOKUP(K8369,'Tipo de carga'!B:B,'Tipo de carga'!C:C))</f>
        <v>Diesel</v>
      </c>
    </row>
    <row r="8370">
      <c r="A8370" s="36">
        <v>1825.0</v>
      </c>
      <c r="B8370" s="37" t="str">
        <f t="array" ref="B8370">IFERROR(XLOOKUP(A8370,'Asignacion Dic'!A:A,'Asignacion Dic'!C:C))</f>
        <v>Circuitos</v>
      </c>
      <c r="C8370" s="37" t="str">
        <f t="array" ref="C8370">IFERROR(XLOOKUP(A8370,'Asignacion Dic'!A:A,'Asignacion Dic'!B:B))</f>
        <v>EC-03</v>
      </c>
      <c r="D8370" s="38">
        <v>45635.90827546296</v>
      </c>
      <c r="E8370" s="36" t="s">
        <v>346</v>
      </c>
      <c r="F8370" s="37" t="str">
        <f t="array" ref="F8370">IFERROR(XLOOKUP(E8370,Operadores!A:A,Operadores!B:B))</f>
        <v>ESPIS</v>
      </c>
      <c r="G8370" s="36" t="s">
        <v>72</v>
      </c>
      <c r="H8370" s="39">
        <v>19.80377</v>
      </c>
      <c r="I8370" s="40">
        <v>480.0</v>
      </c>
      <c r="J8370" s="41">
        <f t="shared" si="5"/>
        <v>9505.8096</v>
      </c>
      <c r="K8370" s="37" t="str">
        <f t="array" ref="K8370">IFERROR(XLOOKUP(G8370,'Tipo de carga'!A:A,'Tipo de carga'!B:B))</f>
        <v>Autoabasto</v>
      </c>
      <c r="L8370" s="37">
        <f t="shared" si="2"/>
        <v>50</v>
      </c>
      <c r="M8370" s="37">
        <f t="shared" si="3"/>
        <v>9</v>
      </c>
      <c r="N8370" s="37">
        <f t="shared" si="4"/>
        <v>12</v>
      </c>
      <c r="O8370" s="37" t="str">
        <f t="array" ref="O8370">IFERROR(XLOOKUP(K8370,'Tipo de carga'!B:B,'Tipo de carga'!C:C))</f>
        <v>Diesel</v>
      </c>
    </row>
    <row r="8371">
      <c r="A8371" s="36">
        <v>1937.0</v>
      </c>
      <c r="B8371" s="37" t="str">
        <f t="array" ref="B8371">IFERROR(XLOOKUP(A8371,'Asignacion Dic'!A:A,'Asignacion Dic'!C:C))</f>
        <v>MeLi asignado SD</v>
      </c>
      <c r="C8371" s="37" t="str">
        <f t="array" ref="C8371">IFERROR(XLOOKUP(A8371,'Asignacion Dic'!A:A,'Asignacion Dic'!B:B))</f>
        <v>EC-05</v>
      </c>
      <c r="D8371" s="38">
        <v>45635.87293981481</v>
      </c>
      <c r="E8371" s="36" t="s">
        <v>407</v>
      </c>
      <c r="F8371" s="37" t="str">
        <f t="array" ref="F8371">IFERROR(XLOOKUP(E8371,Operadores!A:A,Operadores!B:B))</f>
        <v>BENMAX</v>
      </c>
      <c r="G8371" s="36" t="s">
        <v>72</v>
      </c>
      <c r="H8371" s="39">
        <v>19.80377</v>
      </c>
      <c r="I8371" s="40">
        <v>330.0</v>
      </c>
      <c r="J8371" s="41">
        <f t="shared" si="5"/>
        <v>6535.2441</v>
      </c>
      <c r="K8371" s="37" t="str">
        <f t="array" ref="K8371">IFERROR(XLOOKUP(G8371,'Tipo de carga'!A:A,'Tipo de carga'!B:B))</f>
        <v>Autoabasto</v>
      </c>
      <c r="L8371" s="37">
        <f t="shared" si="2"/>
        <v>50</v>
      </c>
      <c r="M8371" s="37">
        <f t="shared" si="3"/>
        <v>9</v>
      </c>
      <c r="N8371" s="37">
        <f t="shared" si="4"/>
        <v>12</v>
      </c>
      <c r="O8371" s="37" t="str">
        <f t="array" ref="O8371">IFERROR(XLOOKUP(K8371,'Tipo de carga'!B:B,'Tipo de carga'!C:C))</f>
        <v>Diesel</v>
      </c>
    </row>
    <row r="8372">
      <c r="A8372" s="36">
        <v>1855.0</v>
      </c>
      <c r="B8372" s="37" t="str">
        <f t="array" ref="B8372">IFERROR(XLOOKUP(A8372,'Asignacion Dic'!A:A,'Asignacion Dic'!C:C))</f>
        <v>Circuitos</v>
      </c>
      <c r="C8372" s="37" t="str">
        <f t="array" ref="C8372">IFERROR(XLOOKUP(A8372,'Asignacion Dic'!A:A,'Asignacion Dic'!B:B))</f>
        <v>EC-03</v>
      </c>
      <c r="D8372" s="38">
        <v>45635.84483796296</v>
      </c>
      <c r="E8372" s="36" t="s">
        <v>328</v>
      </c>
      <c r="F8372" s="37" t="str">
        <f t="array" ref="F8372">IFERROR(XLOOKUP(E8372,Operadores!A:A,Operadores!B:B))</f>
        <v>REYPED</v>
      </c>
      <c r="G8372" s="36" t="s">
        <v>72</v>
      </c>
      <c r="H8372" s="39">
        <v>19.80377</v>
      </c>
      <c r="I8372" s="40">
        <v>336.0</v>
      </c>
      <c r="J8372" s="41">
        <f t="shared" si="5"/>
        <v>6654.06672</v>
      </c>
      <c r="K8372" s="37" t="str">
        <f t="array" ref="K8372">IFERROR(XLOOKUP(G8372,'Tipo de carga'!A:A,'Tipo de carga'!B:B))</f>
        <v>Autoabasto</v>
      </c>
      <c r="L8372" s="37">
        <f t="shared" si="2"/>
        <v>50</v>
      </c>
      <c r="M8372" s="37">
        <f t="shared" si="3"/>
        <v>9</v>
      </c>
      <c r="N8372" s="37">
        <f t="shared" si="4"/>
        <v>12</v>
      </c>
      <c r="O8372" s="37" t="str">
        <f t="array" ref="O8372">IFERROR(XLOOKUP(K8372,'Tipo de carga'!B:B,'Tipo de carga'!C:C))</f>
        <v>Diesel</v>
      </c>
    </row>
    <row r="8373">
      <c r="A8373" s="36">
        <v>2007.0</v>
      </c>
      <c r="B8373" s="37" t="str">
        <f t="array" ref="B8373">IFERROR(XLOOKUP(A8373,'Asignacion Dic'!A:A,'Asignacion Dic'!C:C))</f>
        <v>MeLi Asignado TD</v>
      </c>
      <c r="C8373" s="37" t="str">
        <f t="array" ref="C8373">IFERROR(XLOOKUP(A8373,'Asignacion Dic'!A:A,'Asignacion Dic'!B:B))</f>
        <v>EC-05</v>
      </c>
      <c r="D8373" s="38">
        <v>45635.83626157408</v>
      </c>
      <c r="E8373" s="36" t="s">
        <v>166</v>
      </c>
      <c r="F8373" s="37" t="str">
        <f t="array" ref="F8373">IFERROR(XLOOKUP(E8373,Operadores!A:A,Operadores!B:B))</f>
        <v>PADRI</v>
      </c>
      <c r="G8373" s="36" t="s">
        <v>72</v>
      </c>
      <c r="H8373" s="39">
        <v>19.80377</v>
      </c>
      <c r="I8373" s="40">
        <v>462.0</v>
      </c>
      <c r="J8373" s="41">
        <f t="shared" si="5"/>
        <v>9149.34174</v>
      </c>
      <c r="K8373" s="37" t="str">
        <f t="array" ref="K8373">IFERROR(XLOOKUP(G8373,'Tipo de carga'!A:A,'Tipo de carga'!B:B))</f>
        <v>Autoabasto</v>
      </c>
      <c r="L8373" s="37">
        <f t="shared" si="2"/>
        <v>50</v>
      </c>
      <c r="M8373" s="37">
        <f t="shared" si="3"/>
        <v>9</v>
      </c>
      <c r="N8373" s="37">
        <f t="shared" si="4"/>
        <v>12</v>
      </c>
      <c r="O8373" s="37" t="str">
        <f t="array" ref="O8373">IFERROR(XLOOKUP(K8373,'Tipo de carga'!B:B,'Tipo de carga'!C:C))</f>
        <v>Diesel</v>
      </c>
    </row>
    <row r="8374">
      <c r="A8374" s="36">
        <v>1767.0</v>
      </c>
      <c r="B8374" s="37" t="str">
        <f t="array" ref="B8374">IFERROR(XLOOKUP(A8374,'Asignacion Dic'!A:A,'Asignacion Dic'!C:C))</f>
        <v>Pilgrims Tepo</v>
      </c>
      <c r="C8374" s="37" t="str">
        <f t="array" ref="C8374">IFERROR(XLOOKUP(A8374,'Asignacion Dic'!A:A,'Asignacion Dic'!B:B))</f>
        <v>EC-02</v>
      </c>
      <c r="D8374" s="38">
        <v>45635.82344907407</v>
      </c>
      <c r="E8374" s="36" t="s">
        <v>533</v>
      </c>
      <c r="F8374" s="37" t="str">
        <f t="array" ref="F8374">IFERROR(XLOOKUP(E8374,Operadores!A:A,Operadores!B:B))</f>
        <v>GALISM</v>
      </c>
      <c r="G8374" s="36" t="s">
        <v>72</v>
      </c>
      <c r="H8374" s="39">
        <v>19.80377</v>
      </c>
      <c r="I8374" s="40">
        <v>320.0</v>
      </c>
      <c r="J8374" s="41">
        <f t="shared" si="5"/>
        <v>6337.2064</v>
      </c>
      <c r="K8374" s="37" t="str">
        <f t="array" ref="K8374">IFERROR(XLOOKUP(G8374,'Tipo de carga'!A:A,'Tipo de carga'!B:B))</f>
        <v>Autoabasto</v>
      </c>
      <c r="L8374" s="37">
        <f t="shared" si="2"/>
        <v>50</v>
      </c>
      <c r="M8374" s="37">
        <f t="shared" si="3"/>
        <v>9</v>
      </c>
      <c r="N8374" s="37">
        <f t="shared" si="4"/>
        <v>12</v>
      </c>
      <c r="O8374" s="37" t="str">
        <f t="array" ref="O8374">IFERROR(XLOOKUP(K8374,'Tipo de carga'!B:B,'Tipo de carga'!C:C))</f>
        <v>Diesel</v>
      </c>
    </row>
    <row r="8375">
      <c r="A8375" s="36">
        <v>1981.0</v>
      </c>
      <c r="B8375" s="37" t="str">
        <f t="array" ref="B8375">IFERROR(XLOOKUP(A8375,'Asignacion Dic'!A:A,'Asignacion Dic'!C:C))</f>
        <v>MeLi asignado SD</v>
      </c>
      <c r="C8375" s="37" t="str">
        <f t="array" ref="C8375">IFERROR(XLOOKUP(A8375,'Asignacion Dic'!A:A,'Asignacion Dic'!B:B))</f>
        <v>EC-05</v>
      </c>
      <c r="D8375" s="38">
        <v>45635.819027777776</v>
      </c>
      <c r="E8375" s="36" t="s">
        <v>522</v>
      </c>
      <c r="F8375" s="37" t="str">
        <f t="array" ref="F8375">IFERROR(XLOOKUP(E8375,Operadores!A:A,Operadores!B:B))</f>
        <v>SORJUL</v>
      </c>
      <c r="G8375" s="36" t="s">
        <v>72</v>
      </c>
      <c r="H8375" s="39">
        <v>19.80377</v>
      </c>
      <c r="I8375" s="40">
        <v>635.0</v>
      </c>
      <c r="J8375" s="41">
        <f t="shared" si="5"/>
        <v>12575.39395</v>
      </c>
      <c r="K8375" s="37" t="str">
        <f t="array" ref="K8375">IFERROR(XLOOKUP(G8375,'Tipo de carga'!A:A,'Tipo de carga'!B:B))</f>
        <v>Autoabasto</v>
      </c>
      <c r="L8375" s="37">
        <f t="shared" si="2"/>
        <v>50</v>
      </c>
      <c r="M8375" s="37">
        <f t="shared" si="3"/>
        <v>9</v>
      </c>
      <c r="N8375" s="37">
        <f t="shared" si="4"/>
        <v>12</v>
      </c>
      <c r="O8375" s="37" t="str">
        <f t="array" ref="O8375">IFERROR(XLOOKUP(K8375,'Tipo de carga'!B:B,'Tipo de carga'!C:C))</f>
        <v>Diesel</v>
      </c>
    </row>
    <row r="8376">
      <c r="A8376" s="36">
        <v>1768.0</v>
      </c>
      <c r="B8376" s="37" t="str">
        <f t="array" ref="B8376">IFERROR(XLOOKUP(A8376,'Asignacion Dic'!A:A,'Asignacion Dic'!C:C))</f>
        <v>Pipas</v>
      </c>
      <c r="C8376" s="37" t="str">
        <f t="array" ref="C8376">IFERROR(XLOOKUP(A8376,'Asignacion Dic'!A:A,'Asignacion Dic'!B:B))</f>
        <v>EC-02</v>
      </c>
      <c r="D8376" s="38">
        <v>45635.8115625</v>
      </c>
      <c r="E8376" s="36" t="s">
        <v>375</v>
      </c>
      <c r="F8376" s="37" t="str">
        <f t="array" ref="F8376">IFERROR(XLOOKUP(E8376,Operadores!A:A,Operadores!B:B))</f>
        <v>ZENALB</v>
      </c>
      <c r="G8376" s="36" t="s">
        <v>72</v>
      </c>
      <c r="H8376" s="39">
        <v>19.80377</v>
      </c>
      <c r="I8376" s="40">
        <v>78.0</v>
      </c>
      <c r="J8376" s="41">
        <f t="shared" si="5"/>
        <v>1544.69406</v>
      </c>
      <c r="K8376" s="37" t="str">
        <f t="array" ref="K8376">IFERROR(XLOOKUP(G8376,'Tipo de carga'!A:A,'Tipo de carga'!B:B))</f>
        <v>Autoabasto</v>
      </c>
      <c r="L8376" s="37">
        <f t="shared" si="2"/>
        <v>50</v>
      </c>
      <c r="M8376" s="37">
        <f t="shared" si="3"/>
        <v>9</v>
      </c>
      <c r="N8376" s="37">
        <f t="shared" si="4"/>
        <v>12</v>
      </c>
      <c r="O8376" s="37" t="str">
        <f t="array" ref="O8376">IFERROR(XLOOKUP(K8376,'Tipo de carga'!B:B,'Tipo de carga'!C:C))</f>
        <v>Diesel</v>
      </c>
    </row>
    <row r="8377">
      <c r="A8377" s="36">
        <v>1780.0</v>
      </c>
      <c r="B8377" s="37" t="str">
        <f t="array" ref="B8377">IFERROR(XLOOKUP(A8377,'Asignacion Dic'!A:A,'Asignacion Dic'!C:C))</f>
        <v>Pilgrims Tepo</v>
      </c>
      <c r="C8377" s="37" t="str">
        <f t="array" ref="C8377">IFERROR(XLOOKUP(A8377,'Asignacion Dic'!A:A,'Asignacion Dic'!B:B))</f>
        <v>EC-02</v>
      </c>
      <c r="D8377" s="38">
        <v>45635.80075231481</v>
      </c>
      <c r="E8377" s="36" t="s">
        <v>160</v>
      </c>
      <c r="F8377" s="37" t="str">
        <f t="array" ref="F8377">IFERROR(XLOOKUP(E8377,Operadores!A:A,Operadores!B:B))</f>
        <v>ESTMANX</v>
      </c>
      <c r="G8377" s="36" t="s">
        <v>72</v>
      </c>
      <c r="H8377" s="39">
        <v>19.80377</v>
      </c>
      <c r="I8377" s="40">
        <v>95.0</v>
      </c>
      <c r="J8377" s="41">
        <f t="shared" si="5"/>
        <v>1881.35815</v>
      </c>
      <c r="K8377" s="37" t="str">
        <f t="array" ref="K8377">IFERROR(XLOOKUP(G8377,'Tipo de carga'!A:A,'Tipo de carga'!B:B))</f>
        <v>Autoabasto</v>
      </c>
      <c r="L8377" s="37">
        <f t="shared" si="2"/>
        <v>50</v>
      </c>
      <c r="M8377" s="37">
        <f t="shared" si="3"/>
        <v>9</v>
      </c>
      <c r="N8377" s="37">
        <f t="shared" si="4"/>
        <v>12</v>
      </c>
      <c r="O8377" s="37" t="str">
        <f t="array" ref="O8377">IFERROR(XLOOKUP(K8377,'Tipo de carga'!B:B,'Tipo de carga'!C:C))</f>
        <v>Diesel</v>
      </c>
    </row>
    <row r="8378">
      <c r="A8378" s="36">
        <v>1866.0</v>
      </c>
      <c r="B8378" s="37" t="str">
        <f t="array" ref="B8378">IFERROR(XLOOKUP(A8378,'Asignacion Dic'!A:A,'Asignacion Dic'!C:C))</f>
        <v>Pilgrims Tepo</v>
      </c>
      <c r="C8378" s="37" t="str">
        <f t="array" ref="C8378">IFERROR(XLOOKUP(A8378,'Asignacion Dic'!A:A,'Asignacion Dic'!B:B))</f>
        <v>EC-02</v>
      </c>
      <c r="D8378" s="38">
        <v>45635.8</v>
      </c>
      <c r="E8378" s="36" t="s">
        <v>163</v>
      </c>
      <c r="F8378" s="37" t="str">
        <f t="array" ref="F8378">IFERROR(XLOOKUP(E8378,Operadores!A:A,Operadores!B:B))</f>
        <v>JORJON</v>
      </c>
      <c r="G8378" s="36" t="s">
        <v>72</v>
      </c>
      <c r="H8378" s="39">
        <v>19.80377</v>
      </c>
      <c r="I8378" s="40">
        <v>148.0</v>
      </c>
      <c r="J8378" s="41">
        <f t="shared" si="5"/>
        <v>2930.95796</v>
      </c>
      <c r="K8378" s="37" t="str">
        <f t="array" ref="K8378">IFERROR(XLOOKUP(G8378,'Tipo de carga'!A:A,'Tipo de carga'!B:B))</f>
        <v>Autoabasto</v>
      </c>
      <c r="L8378" s="37">
        <f t="shared" si="2"/>
        <v>50</v>
      </c>
      <c r="M8378" s="37">
        <f t="shared" si="3"/>
        <v>9</v>
      </c>
      <c r="N8378" s="37">
        <f t="shared" si="4"/>
        <v>12</v>
      </c>
      <c r="O8378" s="37" t="str">
        <f t="array" ref="O8378">IFERROR(XLOOKUP(K8378,'Tipo de carga'!B:B,'Tipo de carga'!C:C))</f>
        <v>Diesel</v>
      </c>
    </row>
    <row r="8379">
      <c r="A8379" s="36">
        <v>1754.0</v>
      </c>
      <c r="B8379" s="37" t="str">
        <f t="array" ref="B8379">IFERROR(XLOOKUP(A8379,'Asignacion Dic'!A:A,'Asignacion Dic'!C:C))</f>
        <v>Pilgrims Tepo</v>
      </c>
      <c r="C8379" s="37" t="str">
        <f t="array" ref="C8379">IFERROR(XLOOKUP(A8379,'Asignacion Dic'!A:A,'Asignacion Dic'!B:B))</f>
        <v>EC-02</v>
      </c>
      <c r="D8379" s="38">
        <v>45635.786087962966</v>
      </c>
      <c r="E8379" s="36" t="s">
        <v>449</v>
      </c>
      <c r="F8379" s="37" t="str">
        <f t="array" ref="F8379">IFERROR(XLOOKUP(E8379,Operadores!A:A,Operadores!B:B))</f>
        <v>PATRAM</v>
      </c>
      <c r="G8379" s="36" t="s">
        <v>72</v>
      </c>
      <c r="H8379" s="39">
        <v>19.80377</v>
      </c>
      <c r="I8379" s="40">
        <v>99.0</v>
      </c>
      <c r="J8379" s="41">
        <f t="shared" si="5"/>
        <v>1960.57323</v>
      </c>
      <c r="K8379" s="37" t="str">
        <f t="array" ref="K8379">IFERROR(XLOOKUP(G8379,'Tipo de carga'!A:A,'Tipo de carga'!B:B))</f>
        <v>Autoabasto</v>
      </c>
      <c r="L8379" s="37">
        <f t="shared" si="2"/>
        <v>50</v>
      </c>
      <c r="M8379" s="37">
        <f t="shared" si="3"/>
        <v>9</v>
      </c>
      <c r="N8379" s="37">
        <f t="shared" si="4"/>
        <v>12</v>
      </c>
      <c r="O8379" s="37" t="str">
        <f t="array" ref="O8379">IFERROR(XLOOKUP(K8379,'Tipo de carga'!B:B,'Tipo de carga'!C:C))</f>
        <v>Diesel</v>
      </c>
    </row>
    <row r="8380">
      <c r="A8380" s="36">
        <v>2019.0</v>
      </c>
      <c r="B8380" s="37" t="str">
        <f t="array" ref="B8380">IFERROR(XLOOKUP(A8380,'Asignacion Dic'!A:A,'Asignacion Dic'!C:C))</f>
        <v>MeLi Asignado TD</v>
      </c>
      <c r="C8380" s="37" t="str">
        <f t="array" ref="C8380">IFERROR(XLOOKUP(A8380,'Asignacion Dic'!A:A,'Asignacion Dic'!B:B))</f>
        <v>EC-05</v>
      </c>
      <c r="D8380" s="38">
        <v>45635.77748842593</v>
      </c>
      <c r="E8380" s="36" t="s">
        <v>598</v>
      </c>
      <c r="F8380" s="37" t="str">
        <f t="array" ref="F8380">IFERROR(XLOOKUP(E8380,Operadores!A:A,Operadores!B:B))</f>
        <v>CRUDAN</v>
      </c>
      <c r="G8380" s="36" t="s">
        <v>72</v>
      </c>
      <c r="H8380" s="39">
        <v>19.8037700000001</v>
      </c>
      <c r="I8380" s="40">
        <v>587.0</v>
      </c>
      <c r="J8380" s="41">
        <f t="shared" si="5"/>
        <v>11624.81299</v>
      </c>
      <c r="K8380" s="37" t="str">
        <f t="array" ref="K8380">IFERROR(XLOOKUP(G8380,'Tipo de carga'!A:A,'Tipo de carga'!B:B))</f>
        <v>Autoabasto</v>
      </c>
      <c r="L8380" s="37">
        <f t="shared" si="2"/>
        <v>50</v>
      </c>
      <c r="M8380" s="37">
        <f t="shared" si="3"/>
        <v>9</v>
      </c>
      <c r="N8380" s="37">
        <f t="shared" si="4"/>
        <v>12</v>
      </c>
      <c r="O8380" s="37" t="str">
        <f t="array" ref="O8380">IFERROR(XLOOKUP(K8380,'Tipo de carga'!B:B,'Tipo de carga'!C:C))</f>
        <v>Diesel</v>
      </c>
    </row>
    <row r="8381">
      <c r="A8381" s="36">
        <v>1788.0</v>
      </c>
      <c r="B8381" s="37" t="str">
        <f t="array" ref="B8381">IFERROR(XLOOKUP(A8381,'Asignacion Dic'!A:A,'Asignacion Dic'!C:C))</f>
        <v>Liverpool Local</v>
      </c>
      <c r="C8381" s="37" t="str">
        <f t="array" ref="C8381">IFERROR(XLOOKUP(A8381,'Asignacion Dic'!A:A,'Asignacion Dic'!B:B))</f>
        <v>EC-01</v>
      </c>
      <c r="D8381" s="38">
        <v>45635.77609953703</v>
      </c>
      <c r="E8381" s="36" t="s">
        <v>579</v>
      </c>
      <c r="F8381" s="37" t="str">
        <f t="array" ref="F8381">IFERROR(XLOOKUP(E8381,Operadores!A:A,Operadores!B:B))</f>
        <v>CABJUA</v>
      </c>
      <c r="G8381" s="36" t="s">
        <v>72</v>
      </c>
      <c r="H8381" s="39">
        <v>19.8037700000001</v>
      </c>
      <c r="I8381" s="40">
        <v>756.0</v>
      </c>
      <c r="J8381" s="41">
        <f t="shared" si="5"/>
        <v>14971.65012</v>
      </c>
      <c r="K8381" s="37" t="str">
        <f t="array" ref="K8381">IFERROR(XLOOKUP(G8381,'Tipo de carga'!A:A,'Tipo de carga'!B:B))</f>
        <v>Autoabasto</v>
      </c>
      <c r="L8381" s="37">
        <f t="shared" si="2"/>
        <v>50</v>
      </c>
      <c r="M8381" s="37">
        <f t="shared" si="3"/>
        <v>9</v>
      </c>
      <c r="N8381" s="37">
        <f t="shared" si="4"/>
        <v>12</v>
      </c>
      <c r="O8381" s="37" t="str">
        <f t="array" ref="O8381">IFERROR(XLOOKUP(K8381,'Tipo de carga'!B:B,'Tipo de carga'!C:C))</f>
        <v>Diesel</v>
      </c>
    </row>
    <row r="8382">
      <c r="A8382" s="36">
        <v>1735.0</v>
      </c>
      <c r="B8382" s="37" t="str">
        <f t="array" ref="B8382">IFERROR(XLOOKUP(A8382,'Asignacion Dic'!A:A,'Asignacion Dic'!C:C))</f>
        <v>Pilgrims Tepo</v>
      </c>
      <c r="C8382" s="37" t="str">
        <f t="array" ref="C8382">IFERROR(XLOOKUP(A8382,'Asignacion Dic'!A:A,'Asignacion Dic'!B:B))</f>
        <v>EC-02</v>
      </c>
      <c r="D8382" s="38">
        <v>45635.76039351852</v>
      </c>
      <c r="E8382" s="36" t="s">
        <v>222</v>
      </c>
      <c r="F8382" s="37" t="str">
        <f t="array" ref="F8382">IFERROR(XLOOKUP(E8382,Operadores!A:A,Operadores!B:B))</f>
        <v>BOROSC</v>
      </c>
      <c r="G8382" s="36" t="s">
        <v>72</v>
      </c>
      <c r="H8382" s="39">
        <v>19.8037700000001</v>
      </c>
      <c r="I8382" s="40">
        <v>451.0</v>
      </c>
      <c r="J8382" s="41">
        <f t="shared" si="5"/>
        <v>8931.50027</v>
      </c>
      <c r="K8382" s="37" t="str">
        <f t="array" ref="K8382">IFERROR(XLOOKUP(G8382,'Tipo de carga'!A:A,'Tipo de carga'!B:B))</f>
        <v>Autoabasto</v>
      </c>
      <c r="L8382" s="37">
        <f t="shared" si="2"/>
        <v>50</v>
      </c>
      <c r="M8382" s="37">
        <f t="shared" si="3"/>
        <v>9</v>
      </c>
      <c r="N8382" s="37">
        <f t="shared" si="4"/>
        <v>12</v>
      </c>
      <c r="O8382" s="37" t="str">
        <f t="array" ref="O8382">IFERROR(XLOOKUP(K8382,'Tipo de carga'!B:B,'Tipo de carga'!C:C))</f>
        <v>Diesel</v>
      </c>
    </row>
    <row r="8383">
      <c r="A8383" s="36">
        <v>1704.0</v>
      </c>
      <c r="B8383" s="37" t="str">
        <f t="array" ref="B8383">IFERROR(XLOOKUP(A8383,'Asignacion Dic'!A:A,'Asignacion Dic'!C:C))</f>
        <v>Pilgrims Tepo</v>
      </c>
      <c r="C8383" s="37" t="str">
        <f t="array" ref="C8383">IFERROR(XLOOKUP(A8383,'Asignacion Dic'!A:A,'Asignacion Dic'!B:B))</f>
        <v>EC-02</v>
      </c>
      <c r="D8383" s="38">
        <v>45635.75424768519</v>
      </c>
      <c r="E8383" s="36" t="s">
        <v>219</v>
      </c>
      <c r="F8383" s="37" t="str">
        <f t="array" ref="F8383">IFERROR(XLOOKUP(E8383,Operadores!A:A,Operadores!B:B))</f>
        <v>MAREVA</v>
      </c>
      <c r="G8383" s="36" t="s">
        <v>72</v>
      </c>
      <c r="H8383" s="39">
        <v>19.8037700000001</v>
      </c>
      <c r="I8383" s="40">
        <v>385.0</v>
      </c>
      <c r="J8383" s="41">
        <f t="shared" si="5"/>
        <v>7624.45145</v>
      </c>
      <c r="K8383" s="37" t="str">
        <f t="array" ref="K8383">IFERROR(XLOOKUP(G8383,'Tipo de carga'!A:A,'Tipo de carga'!B:B))</f>
        <v>Autoabasto</v>
      </c>
      <c r="L8383" s="37">
        <f t="shared" si="2"/>
        <v>50</v>
      </c>
      <c r="M8383" s="37">
        <f t="shared" si="3"/>
        <v>9</v>
      </c>
      <c r="N8383" s="37">
        <f t="shared" si="4"/>
        <v>12</v>
      </c>
      <c r="O8383" s="37" t="str">
        <f t="array" ref="O8383">IFERROR(XLOOKUP(K8383,'Tipo de carga'!B:B,'Tipo de carga'!C:C))</f>
        <v>Diesel</v>
      </c>
    </row>
    <row r="8384">
      <c r="A8384" s="36">
        <v>1873.0</v>
      </c>
      <c r="B8384" s="37" t="str">
        <f t="array" ref="B8384">IFERROR(XLOOKUP(A8384,'Asignacion Dic'!A:A,'Asignacion Dic'!C:C))</f>
        <v>Circuitos</v>
      </c>
      <c r="C8384" s="37" t="str">
        <f t="array" ref="C8384">IFERROR(XLOOKUP(A8384,'Asignacion Dic'!A:A,'Asignacion Dic'!B:B))</f>
        <v>EC-03</v>
      </c>
      <c r="D8384" s="38">
        <v>45635.743263888886</v>
      </c>
      <c r="E8384" s="36" t="s">
        <v>277</v>
      </c>
      <c r="F8384" s="37" t="str">
        <f t="array" ref="F8384">IFERROR(XLOOKUP(E8384,Operadores!A:A,Operadores!B:B))</f>
        <v>GUADI</v>
      </c>
      <c r="G8384" s="36" t="s">
        <v>72</v>
      </c>
      <c r="H8384" s="39">
        <v>19.8037700000001</v>
      </c>
      <c r="I8384" s="40">
        <v>437.0</v>
      </c>
      <c r="J8384" s="41">
        <f t="shared" si="5"/>
        <v>8654.24749</v>
      </c>
      <c r="K8384" s="37" t="str">
        <f t="array" ref="K8384">IFERROR(XLOOKUP(G8384,'Tipo de carga'!A:A,'Tipo de carga'!B:B))</f>
        <v>Autoabasto</v>
      </c>
      <c r="L8384" s="37">
        <f t="shared" si="2"/>
        <v>50</v>
      </c>
      <c r="M8384" s="37">
        <f t="shared" si="3"/>
        <v>9</v>
      </c>
      <c r="N8384" s="37">
        <f t="shared" si="4"/>
        <v>12</v>
      </c>
      <c r="O8384" s="37" t="str">
        <f t="array" ref="O8384">IFERROR(XLOOKUP(K8384,'Tipo de carga'!B:B,'Tipo de carga'!C:C))</f>
        <v>Diesel</v>
      </c>
    </row>
    <row r="8385">
      <c r="A8385" s="36">
        <v>1847.0</v>
      </c>
      <c r="B8385" s="37" t="str">
        <f t="array" ref="B8385">IFERROR(XLOOKUP(A8385,'Asignacion Dic'!A:A,'Asignacion Dic'!C:C))</f>
        <v>Circuitos</v>
      </c>
      <c r="C8385" s="37" t="str">
        <f t="array" ref="C8385">IFERROR(XLOOKUP(A8385,'Asignacion Dic'!A:A,'Asignacion Dic'!B:B))</f>
        <v>EC-03</v>
      </c>
      <c r="D8385" s="38">
        <v>45635.73778935185</v>
      </c>
      <c r="E8385" s="36" t="s">
        <v>243</v>
      </c>
      <c r="F8385" s="37" t="str">
        <f t="array" ref="F8385">IFERROR(XLOOKUP(E8385,Operadores!A:A,Operadores!B:B))</f>
        <v>HERJO17X</v>
      </c>
      <c r="G8385" s="36" t="s">
        <v>72</v>
      </c>
      <c r="H8385" s="39">
        <v>19.8037700000001</v>
      </c>
      <c r="I8385" s="40">
        <v>590.0</v>
      </c>
      <c r="J8385" s="41">
        <f t="shared" si="5"/>
        <v>11684.2243</v>
      </c>
      <c r="K8385" s="37" t="str">
        <f t="array" ref="K8385">IFERROR(XLOOKUP(G8385,'Tipo de carga'!A:A,'Tipo de carga'!B:B))</f>
        <v>Autoabasto</v>
      </c>
      <c r="L8385" s="37">
        <f t="shared" si="2"/>
        <v>50</v>
      </c>
      <c r="M8385" s="37">
        <f t="shared" si="3"/>
        <v>9</v>
      </c>
      <c r="N8385" s="37">
        <f t="shared" si="4"/>
        <v>12</v>
      </c>
      <c r="O8385" s="37" t="str">
        <f t="array" ref="O8385">IFERROR(XLOOKUP(K8385,'Tipo de carga'!B:B,'Tipo de carga'!C:C))</f>
        <v>Diesel</v>
      </c>
    </row>
    <row r="8386">
      <c r="A8386" s="36">
        <v>1904.0</v>
      </c>
      <c r="B8386" s="37" t="str">
        <f t="array" ref="B8386">IFERROR(XLOOKUP(A8386,'Asignacion Dic'!A:A,'Asignacion Dic'!C:C))</f>
        <v>MeLi asignado SD</v>
      </c>
      <c r="C8386" s="37" t="str">
        <f t="array" ref="C8386">IFERROR(XLOOKUP(A8386,'Asignacion Dic'!A:A,'Asignacion Dic'!B:B))</f>
        <v>EC-05</v>
      </c>
      <c r="D8386" s="38">
        <v>45635.72758101852</v>
      </c>
      <c r="E8386" s="36" t="s">
        <v>231</v>
      </c>
      <c r="F8386" s="37" t="str">
        <f t="array" ref="F8386">IFERROR(XLOOKUP(E8386,Operadores!A:A,Operadores!B:B))</f>
        <v>MARARM</v>
      </c>
      <c r="G8386" s="36" t="s">
        <v>72</v>
      </c>
      <c r="H8386" s="39">
        <v>19.8037700000001</v>
      </c>
      <c r="I8386" s="40">
        <v>301.0</v>
      </c>
      <c r="J8386" s="41">
        <f t="shared" si="5"/>
        <v>5960.93477</v>
      </c>
      <c r="K8386" s="37" t="str">
        <f t="array" ref="K8386">IFERROR(XLOOKUP(G8386,'Tipo de carga'!A:A,'Tipo de carga'!B:B))</f>
        <v>Autoabasto</v>
      </c>
      <c r="L8386" s="37">
        <f t="shared" si="2"/>
        <v>50</v>
      </c>
      <c r="M8386" s="37">
        <f t="shared" si="3"/>
        <v>9</v>
      </c>
      <c r="N8386" s="37">
        <f t="shared" si="4"/>
        <v>12</v>
      </c>
      <c r="O8386" s="37" t="str">
        <f t="array" ref="O8386">IFERROR(XLOOKUP(K8386,'Tipo de carga'!B:B,'Tipo de carga'!C:C))</f>
        <v>Diesel</v>
      </c>
    </row>
    <row r="8387">
      <c r="A8387" s="36">
        <v>1757.0</v>
      </c>
      <c r="B8387" s="37" t="str">
        <f t="array" ref="B8387">IFERROR(XLOOKUP(A8387,'Asignacion Dic'!A:A,'Asignacion Dic'!C:C))</f>
        <v>Pilgrims Tepo</v>
      </c>
      <c r="C8387" s="37" t="str">
        <f t="array" ref="C8387">IFERROR(XLOOKUP(A8387,'Asignacion Dic'!A:A,'Asignacion Dic'!B:B))</f>
        <v>EC-02</v>
      </c>
      <c r="D8387" s="38">
        <v>45635.72340277778</v>
      </c>
      <c r="E8387" s="36" t="s">
        <v>171</v>
      </c>
      <c r="F8387" s="37" t="str">
        <f t="array" ref="F8387">IFERROR(XLOOKUP(E8387,Operadores!A:A,Operadores!B:B))</f>
        <v>RAMJOS</v>
      </c>
      <c r="G8387" s="36" t="s">
        <v>72</v>
      </c>
      <c r="H8387" s="39">
        <v>19.8037700000001</v>
      </c>
      <c r="I8387" s="40">
        <v>148.0</v>
      </c>
      <c r="J8387" s="41">
        <f t="shared" si="5"/>
        <v>2930.95796</v>
      </c>
      <c r="K8387" s="37" t="str">
        <f t="array" ref="K8387">IFERROR(XLOOKUP(G8387,'Tipo de carga'!A:A,'Tipo de carga'!B:B))</f>
        <v>Autoabasto</v>
      </c>
      <c r="L8387" s="37">
        <f t="shared" si="2"/>
        <v>50</v>
      </c>
      <c r="M8387" s="37">
        <f t="shared" si="3"/>
        <v>9</v>
      </c>
      <c r="N8387" s="37">
        <f t="shared" si="4"/>
        <v>12</v>
      </c>
      <c r="O8387" s="37" t="str">
        <f t="array" ref="O8387">IFERROR(XLOOKUP(K8387,'Tipo de carga'!B:B,'Tipo de carga'!C:C))</f>
        <v>Diesel</v>
      </c>
    </row>
    <row r="8388">
      <c r="A8388" s="36">
        <v>1998.0</v>
      </c>
      <c r="B8388" s="37" t="str">
        <f t="array" ref="B8388">IFERROR(XLOOKUP(A8388,'Asignacion Dic'!A:A,'Asignacion Dic'!C:C))</f>
        <v>MeLi Dedicado Merida</v>
      </c>
      <c r="C8388" s="37" t="str">
        <f t="array" ref="C8388">IFERROR(XLOOKUP(A8388,'Asignacion Dic'!A:A,'Asignacion Dic'!B:B))</f>
        <v>EC-05</v>
      </c>
      <c r="D8388" s="38">
        <v>45635.713425925926</v>
      </c>
      <c r="E8388" s="36" t="s">
        <v>370</v>
      </c>
      <c r="F8388" s="37" t="str">
        <f t="array" ref="F8388">IFERROR(XLOOKUP(E8388,Operadores!A:A,Operadores!B:B))</f>
        <v>GALODI</v>
      </c>
      <c r="G8388" s="36" t="s">
        <v>72</v>
      </c>
      <c r="H8388" s="39">
        <v>19.8037700000001</v>
      </c>
      <c r="I8388" s="40">
        <v>290.0</v>
      </c>
      <c r="J8388" s="41">
        <f t="shared" si="5"/>
        <v>5743.0933</v>
      </c>
      <c r="K8388" s="37" t="str">
        <f t="array" ref="K8388">IFERROR(XLOOKUP(G8388,'Tipo de carga'!A:A,'Tipo de carga'!B:B))</f>
        <v>Autoabasto</v>
      </c>
      <c r="L8388" s="37">
        <f t="shared" si="2"/>
        <v>50</v>
      </c>
      <c r="M8388" s="37">
        <f t="shared" si="3"/>
        <v>9</v>
      </c>
      <c r="N8388" s="37">
        <f t="shared" si="4"/>
        <v>12</v>
      </c>
      <c r="O8388" s="37" t="str">
        <f t="array" ref="O8388">IFERROR(XLOOKUP(K8388,'Tipo de carga'!B:B,'Tipo de carga'!C:C))</f>
        <v>Diesel</v>
      </c>
    </row>
    <row r="8389">
      <c r="A8389" s="36">
        <v>1943.0</v>
      </c>
      <c r="B8389" s="37" t="str">
        <f t="array" ref="B8389">IFERROR(XLOOKUP(A8389,'Asignacion Dic'!A:A,'Asignacion Dic'!C:C))</f>
        <v>Circuitos</v>
      </c>
      <c r="C8389" s="37" t="str">
        <f t="array" ref="C8389">IFERROR(XLOOKUP(A8389,'Asignacion Dic'!A:A,'Asignacion Dic'!B:B))</f>
        <v>EC-03</v>
      </c>
      <c r="D8389" s="38">
        <v>45635.71141203704</v>
      </c>
      <c r="E8389" s="36" t="s">
        <v>329</v>
      </c>
      <c r="F8389" s="37" t="str">
        <f t="array" ref="F8389">IFERROR(XLOOKUP(E8389,Operadores!A:A,Operadores!B:B))</f>
        <v>RODRAU01</v>
      </c>
      <c r="G8389" s="36" t="s">
        <v>72</v>
      </c>
      <c r="H8389" s="39">
        <v>19.8037700000001</v>
      </c>
      <c r="I8389" s="40">
        <v>377.0</v>
      </c>
      <c r="J8389" s="41">
        <f t="shared" si="5"/>
        <v>7466.02129</v>
      </c>
      <c r="K8389" s="37" t="str">
        <f t="array" ref="K8389">IFERROR(XLOOKUP(G8389,'Tipo de carga'!A:A,'Tipo de carga'!B:B))</f>
        <v>Autoabasto</v>
      </c>
      <c r="L8389" s="37">
        <f t="shared" si="2"/>
        <v>50</v>
      </c>
      <c r="M8389" s="37">
        <f t="shared" si="3"/>
        <v>9</v>
      </c>
      <c r="N8389" s="37">
        <f t="shared" si="4"/>
        <v>12</v>
      </c>
      <c r="O8389" s="37" t="str">
        <f t="array" ref="O8389">IFERROR(XLOOKUP(K8389,'Tipo de carga'!B:B,'Tipo de carga'!C:C))</f>
        <v>Diesel</v>
      </c>
    </row>
    <row r="8390">
      <c r="A8390" s="36">
        <v>1886.0</v>
      </c>
      <c r="B8390" s="37" t="str">
        <f t="array" ref="B8390">IFERROR(XLOOKUP(A8390,'Asignacion Dic'!A:A,'Asignacion Dic'!C:C))</f>
        <v>Circuitos</v>
      </c>
      <c r="C8390" s="37" t="str">
        <f t="array" ref="C8390">IFERROR(XLOOKUP(A8390,'Asignacion Dic'!A:A,'Asignacion Dic'!B:B))</f>
        <v>EC-03</v>
      </c>
      <c r="D8390" s="38">
        <v>45635.66899305556</v>
      </c>
      <c r="E8390" s="36" t="s">
        <v>260</v>
      </c>
      <c r="F8390" s="37" t="str">
        <f t="array" ref="F8390">IFERROR(XLOOKUP(E8390,Operadores!A:A,Operadores!B:B))</f>
        <v>CORER</v>
      </c>
      <c r="G8390" s="36" t="s">
        <v>72</v>
      </c>
      <c r="H8390" s="39">
        <v>19.8037700000001</v>
      </c>
      <c r="I8390" s="40">
        <v>417.0</v>
      </c>
      <c r="J8390" s="41">
        <f t="shared" si="5"/>
        <v>8258.17209</v>
      </c>
      <c r="K8390" s="37" t="str">
        <f t="array" ref="K8390">IFERROR(XLOOKUP(G8390,'Tipo de carga'!A:A,'Tipo de carga'!B:B))</f>
        <v>Autoabasto</v>
      </c>
      <c r="L8390" s="37">
        <f t="shared" si="2"/>
        <v>50</v>
      </c>
      <c r="M8390" s="37">
        <f t="shared" si="3"/>
        <v>9</v>
      </c>
      <c r="N8390" s="37">
        <f t="shared" si="4"/>
        <v>12</v>
      </c>
      <c r="O8390" s="37" t="str">
        <f t="array" ref="O8390">IFERROR(XLOOKUP(K8390,'Tipo de carga'!B:B,'Tipo de carga'!C:C))</f>
        <v>Diesel</v>
      </c>
    </row>
    <row r="8391">
      <c r="A8391" s="36">
        <v>1697.0</v>
      </c>
      <c r="B8391" s="37" t="str">
        <f t="array" ref="B8391">IFERROR(XLOOKUP(A8391,'Asignacion Dic'!A:A,'Asignacion Dic'!C:C))</f>
        <v>Pilgrims Tepo</v>
      </c>
      <c r="C8391" s="37" t="str">
        <f t="array" ref="C8391">IFERROR(XLOOKUP(A8391,'Asignacion Dic'!A:A,'Asignacion Dic'!B:B))</f>
        <v>EC-02</v>
      </c>
      <c r="D8391" s="38">
        <v>45635.653599537036</v>
      </c>
      <c r="E8391" s="36" t="s">
        <v>230</v>
      </c>
      <c r="F8391" s="37" t="str">
        <f t="array" ref="F8391">IFERROR(XLOOKUP(E8391,Operadores!A:A,Operadores!B:B))</f>
        <v>DELJOS</v>
      </c>
      <c r="G8391" s="36" t="s">
        <v>72</v>
      </c>
      <c r="H8391" s="39">
        <v>19.8037700000001</v>
      </c>
      <c r="I8391" s="40">
        <v>277.0</v>
      </c>
      <c r="J8391" s="41">
        <f t="shared" si="5"/>
        <v>5485.64429</v>
      </c>
      <c r="K8391" s="37" t="str">
        <f t="array" ref="K8391">IFERROR(XLOOKUP(G8391,'Tipo de carga'!A:A,'Tipo de carga'!B:B))</f>
        <v>Autoabasto</v>
      </c>
      <c r="L8391" s="37">
        <f t="shared" si="2"/>
        <v>50</v>
      </c>
      <c r="M8391" s="37">
        <f t="shared" si="3"/>
        <v>9</v>
      </c>
      <c r="N8391" s="37">
        <f t="shared" si="4"/>
        <v>12</v>
      </c>
      <c r="O8391" s="37" t="str">
        <f t="array" ref="O8391">IFERROR(XLOOKUP(K8391,'Tipo de carga'!B:B,'Tipo de carga'!C:C))</f>
        <v>Diesel</v>
      </c>
    </row>
    <row r="8392">
      <c r="A8392" s="36">
        <v>1906.0</v>
      </c>
      <c r="B8392" s="37" t="str">
        <f t="array" ref="B8392">IFERROR(XLOOKUP(A8392,'Asignacion Dic'!A:A,'Asignacion Dic'!C:C))</f>
        <v>MeLi asignado SD</v>
      </c>
      <c r="C8392" s="37" t="str">
        <f t="array" ref="C8392">IFERROR(XLOOKUP(A8392,'Asignacion Dic'!A:A,'Asignacion Dic'!B:B))</f>
        <v>EC-05</v>
      </c>
      <c r="D8392" s="38">
        <v>45635.62252314815</v>
      </c>
      <c r="E8392" s="36" t="s">
        <v>179</v>
      </c>
      <c r="F8392" s="37" t="str">
        <f t="array" ref="F8392">IFERROR(XLOOKUP(E8392,Operadores!A:A,Operadores!B:B))</f>
        <v>IBAJOS</v>
      </c>
      <c r="G8392" s="36" t="s">
        <v>72</v>
      </c>
      <c r="H8392" s="39">
        <v>19.8037700000001</v>
      </c>
      <c r="I8392" s="40">
        <v>329.0</v>
      </c>
      <c r="J8392" s="41">
        <f t="shared" si="5"/>
        <v>6515.44033</v>
      </c>
      <c r="K8392" s="37" t="str">
        <f t="array" ref="K8392">IFERROR(XLOOKUP(G8392,'Tipo de carga'!A:A,'Tipo de carga'!B:B))</f>
        <v>Autoabasto</v>
      </c>
      <c r="L8392" s="37">
        <f t="shared" si="2"/>
        <v>50</v>
      </c>
      <c r="M8392" s="37">
        <f t="shared" si="3"/>
        <v>9</v>
      </c>
      <c r="N8392" s="37">
        <f t="shared" si="4"/>
        <v>12</v>
      </c>
      <c r="O8392" s="37" t="str">
        <f t="array" ref="O8392">IFERROR(XLOOKUP(K8392,'Tipo de carga'!B:B,'Tipo de carga'!C:C))</f>
        <v>Diesel</v>
      </c>
    </row>
    <row r="8393">
      <c r="A8393" s="36">
        <v>1870.0</v>
      </c>
      <c r="B8393" s="37" t="str">
        <f t="array" ref="B8393">IFERROR(XLOOKUP(A8393,'Asignacion Dic'!A:A,'Asignacion Dic'!C:C))</f>
        <v>Circuitos</v>
      </c>
      <c r="C8393" s="37" t="str">
        <f t="array" ref="C8393">IFERROR(XLOOKUP(A8393,'Asignacion Dic'!A:A,'Asignacion Dic'!B:B))</f>
        <v>EC-03</v>
      </c>
      <c r="D8393" s="38">
        <v>45635.62164351852</v>
      </c>
      <c r="E8393" s="36" t="s">
        <v>385</v>
      </c>
      <c r="F8393" s="37" t="str">
        <f t="array" ref="F8393">IFERROR(XLOOKUP(E8393,Operadores!A:A,Operadores!B:B))</f>
        <v>RIOFE</v>
      </c>
      <c r="G8393" s="36" t="s">
        <v>72</v>
      </c>
      <c r="H8393" s="39">
        <v>19.8037700000001</v>
      </c>
      <c r="I8393" s="40">
        <v>740.0</v>
      </c>
      <c r="J8393" s="41">
        <f t="shared" si="5"/>
        <v>14654.7898</v>
      </c>
      <c r="K8393" s="37" t="str">
        <f t="array" ref="K8393">IFERROR(XLOOKUP(G8393,'Tipo de carga'!A:A,'Tipo de carga'!B:B))</f>
        <v>Autoabasto</v>
      </c>
      <c r="L8393" s="37">
        <f t="shared" si="2"/>
        <v>50</v>
      </c>
      <c r="M8393" s="37">
        <f t="shared" si="3"/>
        <v>9</v>
      </c>
      <c r="N8393" s="37">
        <f t="shared" si="4"/>
        <v>12</v>
      </c>
      <c r="O8393" s="37" t="str">
        <f t="array" ref="O8393">IFERROR(XLOOKUP(K8393,'Tipo de carga'!B:B,'Tipo de carga'!C:C))</f>
        <v>Diesel</v>
      </c>
    </row>
    <row r="8394">
      <c r="A8394" s="36">
        <v>2086.0</v>
      </c>
      <c r="B8394" s="37" t="str">
        <f t="array" ref="B8394">IFERROR(XLOOKUP(A8394,'Asignacion Dic'!A:A,'Asignacion Dic'!C:C))</f>
        <v>MeLi asignado SD</v>
      </c>
      <c r="C8394" s="37" t="str">
        <f t="array" ref="C8394">IFERROR(XLOOKUP(A8394,'Asignacion Dic'!A:A,'Asignacion Dic'!B:B))</f>
        <v>EC-05</v>
      </c>
      <c r="D8394" s="38">
        <v>45635.61072916666</v>
      </c>
      <c r="E8394" s="36" t="s">
        <v>168</v>
      </c>
      <c r="F8394" s="37" t="str">
        <f t="array" ref="F8394">IFERROR(XLOOKUP(E8394,Operadores!A:A,Operadores!B:B))</f>
        <v>GARLUI</v>
      </c>
      <c r="G8394" s="36" t="s">
        <v>72</v>
      </c>
      <c r="H8394" s="39">
        <v>19.8037700000001</v>
      </c>
      <c r="I8394" s="40">
        <v>261.0</v>
      </c>
      <c r="J8394" s="41">
        <f t="shared" si="5"/>
        <v>5168.78397</v>
      </c>
      <c r="K8394" s="37" t="str">
        <f t="array" ref="K8394">IFERROR(XLOOKUP(G8394,'Tipo de carga'!A:A,'Tipo de carga'!B:B))</f>
        <v>Autoabasto</v>
      </c>
      <c r="L8394" s="37">
        <f t="shared" si="2"/>
        <v>50</v>
      </c>
      <c r="M8394" s="37">
        <f t="shared" si="3"/>
        <v>9</v>
      </c>
      <c r="N8394" s="37">
        <f t="shared" si="4"/>
        <v>12</v>
      </c>
      <c r="O8394" s="37" t="str">
        <f t="array" ref="O8394">IFERROR(XLOOKUP(K8394,'Tipo de carga'!B:B,'Tipo de carga'!C:C))</f>
        <v>Diesel</v>
      </c>
    </row>
    <row r="8395">
      <c r="A8395" s="36">
        <v>1963.0</v>
      </c>
      <c r="B8395" s="37" t="str">
        <f t="array" ref="B8395">IFERROR(XLOOKUP(A8395,'Asignacion Dic'!A:A,'Asignacion Dic'!C:C))</f>
        <v>MeLi asignado SD</v>
      </c>
      <c r="C8395" s="37" t="str">
        <f t="array" ref="C8395">IFERROR(XLOOKUP(A8395,'Asignacion Dic'!A:A,'Asignacion Dic'!B:B))</f>
        <v>EC-05</v>
      </c>
      <c r="D8395" s="38">
        <v>45635.58268518518</v>
      </c>
      <c r="E8395" s="36" t="s">
        <v>172</v>
      </c>
      <c r="F8395" s="37" t="str">
        <f t="array" ref="F8395">IFERROR(XLOOKUP(E8395,Operadores!A:A,Operadores!B:B))</f>
        <v>REDJUL</v>
      </c>
      <c r="G8395" s="36" t="s">
        <v>72</v>
      </c>
      <c r="H8395" s="39">
        <v>19.8037700000001</v>
      </c>
      <c r="I8395" s="40">
        <v>610.0</v>
      </c>
      <c r="J8395" s="41">
        <f t="shared" si="5"/>
        <v>12080.2997</v>
      </c>
      <c r="K8395" s="37" t="str">
        <f t="array" ref="K8395">IFERROR(XLOOKUP(G8395,'Tipo de carga'!A:A,'Tipo de carga'!B:B))</f>
        <v>Autoabasto</v>
      </c>
      <c r="L8395" s="37">
        <f t="shared" si="2"/>
        <v>50</v>
      </c>
      <c r="M8395" s="37">
        <f t="shared" si="3"/>
        <v>9</v>
      </c>
      <c r="N8395" s="37">
        <f t="shared" si="4"/>
        <v>12</v>
      </c>
      <c r="O8395" s="37" t="str">
        <f t="array" ref="O8395">IFERROR(XLOOKUP(K8395,'Tipo de carga'!B:B,'Tipo de carga'!C:C))</f>
        <v>Diesel</v>
      </c>
    </row>
    <row r="8396">
      <c r="A8396" s="36">
        <v>1874.0</v>
      </c>
      <c r="B8396" s="37" t="str">
        <f t="array" ref="B8396">IFERROR(XLOOKUP(A8396,'Asignacion Dic'!A:A,'Asignacion Dic'!C:C))</f>
        <v>Circuitos</v>
      </c>
      <c r="C8396" s="37" t="str">
        <f t="array" ref="C8396">IFERROR(XLOOKUP(A8396,'Asignacion Dic'!A:A,'Asignacion Dic'!B:B))</f>
        <v>EC-03</v>
      </c>
      <c r="D8396" s="38">
        <v>45635.56591435185</v>
      </c>
      <c r="E8396" s="36" t="s">
        <v>588</v>
      </c>
      <c r="F8396" s="37" t="str">
        <f t="array" ref="F8396">IFERROR(XLOOKUP(E8396,Operadores!A:A,Operadores!B:B))</f>
        <v>CONMAU</v>
      </c>
      <c r="G8396" s="36" t="s">
        <v>72</v>
      </c>
      <c r="H8396" s="39">
        <v>19.8037700000001</v>
      </c>
      <c r="I8396" s="40">
        <v>360.0</v>
      </c>
      <c r="J8396" s="41">
        <f t="shared" si="5"/>
        <v>7129.3572</v>
      </c>
      <c r="K8396" s="37" t="str">
        <f t="array" ref="K8396">IFERROR(XLOOKUP(G8396,'Tipo de carga'!A:A,'Tipo de carga'!B:B))</f>
        <v>Autoabasto</v>
      </c>
      <c r="L8396" s="37">
        <f t="shared" si="2"/>
        <v>50</v>
      </c>
      <c r="M8396" s="37">
        <f t="shared" si="3"/>
        <v>9</v>
      </c>
      <c r="N8396" s="37">
        <f t="shared" si="4"/>
        <v>12</v>
      </c>
      <c r="O8396" s="37" t="str">
        <f t="array" ref="O8396">IFERROR(XLOOKUP(K8396,'Tipo de carga'!B:B,'Tipo de carga'!C:C))</f>
        <v>Diesel</v>
      </c>
    </row>
    <row r="8397">
      <c r="A8397" s="36">
        <v>1940.0</v>
      </c>
      <c r="B8397" s="37" t="str">
        <f t="array" ref="B8397">IFERROR(XLOOKUP(A8397,'Asignacion Dic'!A:A,'Asignacion Dic'!C:C))</f>
        <v>Circuitos</v>
      </c>
      <c r="C8397" s="37" t="str">
        <f t="array" ref="C8397">IFERROR(XLOOKUP(A8397,'Asignacion Dic'!A:A,'Asignacion Dic'!B:B))</f>
        <v>EC-03</v>
      </c>
      <c r="D8397" s="38">
        <v>45635.55130787037</v>
      </c>
      <c r="E8397" s="36" t="s">
        <v>259</v>
      </c>
      <c r="F8397" s="37" t="str">
        <f t="array" ref="F8397">IFERROR(XLOOKUP(E8397,Operadores!A:A,Operadores!B:B))</f>
        <v>FLOPE</v>
      </c>
      <c r="G8397" s="36" t="s">
        <v>72</v>
      </c>
      <c r="H8397" s="39">
        <v>19.8037700000001</v>
      </c>
      <c r="I8397" s="40">
        <v>458.0</v>
      </c>
      <c r="J8397" s="41">
        <f t="shared" si="5"/>
        <v>9070.12666</v>
      </c>
      <c r="K8397" s="37" t="str">
        <f t="array" ref="K8397">IFERROR(XLOOKUP(G8397,'Tipo de carga'!A:A,'Tipo de carga'!B:B))</f>
        <v>Autoabasto</v>
      </c>
      <c r="L8397" s="37">
        <f t="shared" si="2"/>
        <v>50</v>
      </c>
      <c r="M8397" s="37">
        <f t="shared" si="3"/>
        <v>9</v>
      </c>
      <c r="N8397" s="37">
        <f t="shared" si="4"/>
        <v>12</v>
      </c>
      <c r="O8397" s="37" t="str">
        <f t="array" ref="O8397">IFERROR(XLOOKUP(K8397,'Tipo de carga'!B:B,'Tipo de carga'!C:C))</f>
        <v>Diesel</v>
      </c>
    </row>
    <row r="8398">
      <c r="A8398" s="36">
        <v>2017.0</v>
      </c>
      <c r="B8398" s="37" t="str">
        <f t="array" ref="B8398">IFERROR(XLOOKUP(A8398,'Asignacion Dic'!A:A,'Asignacion Dic'!C:C))</f>
        <v>MeLi Dedicado TD</v>
      </c>
      <c r="C8398" s="37" t="str">
        <f t="array" ref="C8398">IFERROR(XLOOKUP(A8398,'Asignacion Dic'!A:A,'Asignacion Dic'!B:B))</f>
        <v>EC-05</v>
      </c>
      <c r="D8398" s="38">
        <v>45635.53376157407</v>
      </c>
      <c r="E8398" s="36" t="s">
        <v>337</v>
      </c>
      <c r="F8398" s="37" t="str">
        <f t="array" ref="F8398">IFERROR(XLOOKUP(E8398,Operadores!A:A,Operadores!B:B))</f>
        <v>FLOBRA</v>
      </c>
      <c r="G8398" s="36" t="s">
        <v>72</v>
      </c>
      <c r="H8398" s="39">
        <v>19.8037700000001</v>
      </c>
      <c r="I8398" s="40">
        <v>397.0</v>
      </c>
      <c r="J8398" s="41">
        <f t="shared" si="5"/>
        <v>7862.09669</v>
      </c>
      <c r="K8398" s="37" t="str">
        <f t="array" ref="K8398">IFERROR(XLOOKUP(G8398,'Tipo de carga'!A:A,'Tipo de carga'!B:B))</f>
        <v>Autoabasto</v>
      </c>
      <c r="L8398" s="37">
        <f t="shared" si="2"/>
        <v>50</v>
      </c>
      <c r="M8398" s="37">
        <f t="shared" si="3"/>
        <v>9</v>
      </c>
      <c r="N8398" s="37">
        <f t="shared" si="4"/>
        <v>12</v>
      </c>
      <c r="O8398" s="37" t="str">
        <f t="array" ref="O8398">IFERROR(XLOOKUP(K8398,'Tipo de carga'!B:B,'Tipo de carga'!C:C))</f>
        <v>Diesel</v>
      </c>
    </row>
    <row r="8399">
      <c r="A8399" s="36">
        <v>1994.0</v>
      </c>
      <c r="B8399" s="37" t="str">
        <f t="array" ref="B8399">IFERROR(XLOOKUP(A8399,'Asignacion Dic'!A:A,'Asignacion Dic'!C:C))</f>
        <v>MeLi Dedicado TD</v>
      </c>
      <c r="C8399" s="37" t="str">
        <f t="array" ref="C8399">IFERROR(XLOOKUP(A8399,'Asignacion Dic'!A:A,'Asignacion Dic'!B:B))</f>
        <v>EC-05</v>
      </c>
      <c r="D8399" s="38">
        <v>45635.52880787037</v>
      </c>
      <c r="E8399" s="36" t="s">
        <v>339</v>
      </c>
      <c r="F8399" s="37" t="str">
        <f t="array" ref="F8399">IFERROR(XLOOKUP(E8399,Operadores!A:A,Operadores!B:B))</f>
        <v>ESCJOR</v>
      </c>
      <c r="G8399" s="36" t="s">
        <v>72</v>
      </c>
      <c r="H8399" s="39">
        <v>19.8037700000001</v>
      </c>
      <c r="I8399" s="40">
        <v>450.0</v>
      </c>
      <c r="J8399" s="41">
        <f t="shared" si="5"/>
        <v>8911.6965</v>
      </c>
      <c r="K8399" s="37" t="str">
        <f t="array" ref="K8399">IFERROR(XLOOKUP(G8399,'Tipo de carga'!A:A,'Tipo de carga'!B:B))</f>
        <v>Autoabasto</v>
      </c>
      <c r="L8399" s="37">
        <f t="shared" si="2"/>
        <v>50</v>
      </c>
      <c r="M8399" s="37">
        <f t="shared" si="3"/>
        <v>9</v>
      </c>
      <c r="N8399" s="37">
        <f t="shared" si="4"/>
        <v>12</v>
      </c>
      <c r="O8399" s="37" t="str">
        <f t="array" ref="O8399">IFERROR(XLOOKUP(K8399,'Tipo de carga'!B:B,'Tipo de carga'!C:C))</f>
        <v>Diesel</v>
      </c>
    </row>
    <row r="8400">
      <c r="A8400" s="36">
        <v>1733.0</v>
      </c>
      <c r="B8400" s="37" t="str">
        <f t="array" ref="B8400">IFERROR(XLOOKUP(A8400,'Asignacion Dic'!A:A,'Asignacion Dic'!C:C))</f>
        <v>Liverpool Local</v>
      </c>
      <c r="C8400" s="37" t="str">
        <f t="array" ref="C8400">IFERROR(XLOOKUP(A8400,'Asignacion Dic'!A:A,'Asignacion Dic'!B:B))</f>
        <v>EC-01</v>
      </c>
      <c r="D8400" s="38">
        <v>45635.5234837963</v>
      </c>
      <c r="E8400" s="36" t="s">
        <v>491</v>
      </c>
      <c r="F8400" s="37" t="str">
        <f t="array" ref="F8400">IFERROR(XLOOKUP(E8400,Operadores!A:A,Operadores!B:B))</f>
        <v>CABCAR</v>
      </c>
      <c r="G8400" s="36" t="s">
        <v>72</v>
      </c>
      <c r="H8400" s="39">
        <v>19.8037700000001</v>
      </c>
      <c r="I8400" s="40">
        <v>373.0</v>
      </c>
      <c r="J8400" s="41">
        <f t="shared" si="5"/>
        <v>7386.80621</v>
      </c>
      <c r="K8400" s="37" t="str">
        <f t="array" ref="K8400">IFERROR(XLOOKUP(G8400,'Tipo de carga'!A:A,'Tipo de carga'!B:B))</f>
        <v>Autoabasto</v>
      </c>
      <c r="L8400" s="37">
        <f t="shared" si="2"/>
        <v>50</v>
      </c>
      <c r="M8400" s="37">
        <f t="shared" si="3"/>
        <v>9</v>
      </c>
      <c r="N8400" s="37">
        <f t="shared" si="4"/>
        <v>12</v>
      </c>
      <c r="O8400" s="37" t="str">
        <f t="array" ref="O8400">IFERROR(XLOOKUP(K8400,'Tipo de carga'!B:B,'Tipo de carga'!C:C))</f>
        <v>Diesel</v>
      </c>
    </row>
    <row r="8401">
      <c r="A8401" s="36">
        <v>309.0</v>
      </c>
      <c r="B8401" s="37" t="str">
        <f t="array" ref="B8401">IFERROR(XLOOKUP(A8401,'Asignacion Dic'!A:A,'Asignacion Dic'!C:C))</f>
        <v>Sayer Thorton</v>
      </c>
      <c r="C8401" s="37" t="str">
        <f t="array" ref="C8401">IFERROR(XLOOKUP(A8401,'Asignacion Dic'!A:A,'Asignacion Dic'!B:B))</f>
        <v>EC-04</v>
      </c>
      <c r="D8401" s="38">
        <v>45635.43927083333</v>
      </c>
      <c r="E8401" s="36" t="s">
        <v>264</v>
      </c>
      <c r="F8401" s="37" t="str">
        <f t="array" ref="F8401">IFERROR(XLOOKUP(E8401,Operadores!A:A,Operadores!B:B))</f>
        <v>REVELI</v>
      </c>
      <c r="G8401" s="36" t="s">
        <v>72</v>
      </c>
      <c r="H8401" s="39">
        <v>19.8037700000001</v>
      </c>
      <c r="I8401" s="40">
        <v>204.0</v>
      </c>
      <c r="J8401" s="41">
        <f t="shared" si="5"/>
        <v>4039.96908</v>
      </c>
      <c r="K8401" s="37" t="str">
        <f t="array" ref="K8401">IFERROR(XLOOKUP(G8401,'Tipo de carga'!A:A,'Tipo de carga'!B:B))</f>
        <v>Autoabasto</v>
      </c>
      <c r="L8401" s="37">
        <f t="shared" si="2"/>
        <v>50</v>
      </c>
      <c r="M8401" s="37">
        <f t="shared" si="3"/>
        <v>9</v>
      </c>
      <c r="N8401" s="37">
        <f t="shared" si="4"/>
        <v>12</v>
      </c>
      <c r="O8401" s="37" t="str">
        <f t="array" ref="O8401">IFERROR(XLOOKUP(K8401,'Tipo de carga'!B:B,'Tipo de carga'!C:C))</f>
        <v>Diesel</v>
      </c>
    </row>
    <row r="8402">
      <c r="A8402" s="36">
        <v>2021.0</v>
      </c>
      <c r="B8402" s="37" t="str">
        <f t="array" ref="B8402">IFERROR(XLOOKUP(A8402,'Asignacion Dic'!A:A,'Asignacion Dic'!C:C))</f>
        <v>MeLi Dedicado Merida</v>
      </c>
      <c r="C8402" s="37" t="str">
        <f t="array" ref="C8402">IFERROR(XLOOKUP(A8402,'Asignacion Dic'!A:A,'Asignacion Dic'!B:B))</f>
        <v>EC-05</v>
      </c>
      <c r="D8402" s="38">
        <v>45635.396828703706</v>
      </c>
      <c r="E8402" s="36" t="s">
        <v>320</v>
      </c>
      <c r="F8402" s="37" t="str">
        <f t="array" ref="F8402">IFERROR(XLOOKUP(E8402,Operadores!A:A,Operadores!B:B))</f>
        <v>GUTIRV</v>
      </c>
      <c r="G8402" s="36" t="s">
        <v>72</v>
      </c>
      <c r="H8402" s="39">
        <v>19.8037700000002</v>
      </c>
      <c r="I8402" s="40">
        <v>322.0</v>
      </c>
      <c r="J8402" s="41">
        <f t="shared" si="5"/>
        <v>6376.81394</v>
      </c>
      <c r="K8402" s="37" t="str">
        <f t="array" ref="K8402">IFERROR(XLOOKUP(G8402,'Tipo de carga'!A:A,'Tipo de carga'!B:B))</f>
        <v>Autoabasto</v>
      </c>
      <c r="L8402" s="37">
        <f t="shared" si="2"/>
        <v>50</v>
      </c>
      <c r="M8402" s="37">
        <f t="shared" si="3"/>
        <v>9</v>
      </c>
      <c r="N8402" s="37">
        <f t="shared" si="4"/>
        <v>12</v>
      </c>
      <c r="O8402" s="37" t="str">
        <f t="array" ref="O8402">IFERROR(XLOOKUP(K8402,'Tipo de carga'!B:B,'Tipo de carga'!C:C))</f>
        <v>Diesel</v>
      </c>
    </row>
    <row r="8403">
      <c r="A8403" s="36">
        <v>1749.0</v>
      </c>
      <c r="B8403" s="37" t="str">
        <f t="array" ref="B8403">IFERROR(XLOOKUP(A8403,'Asignacion Dic'!A:A,'Asignacion Dic'!C:C))</f>
        <v>Liverpool Local</v>
      </c>
      <c r="C8403" s="37" t="str">
        <f t="array" ref="C8403">IFERROR(XLOOKUP(A8403,'Asignacion Dic'!A:A,'Asignacion Dic'!B:B))</f>
        <v>EC-01</v>
      </c>
      <c r="D8403" s="38">
        <v>45635.34547453704</v>
      </c>
      <c r="E8403" s="36" t="s">
        <v>621</v>
      </c>
      <c r="F8403" s="37" t="str">
        <f t="array" ref="F8403">IFERROR(XLOOKUP(E8403,Operadores!A:A,Operadores!B:B))</f>
        <v>DEJJOS</v>
      </c>
      <c r="G8403" s="36" t="s">
        <v>72</v>
      </c>
      <c r="H8403" s="39">
        <v>19.8037700000002</v>
      </c>
      <c r="I8403" s="40">
        <v>463.0</v>
      </c>
      <c r="J8403" s="41">
        <f t="shared" si="5"/>
        <v>9169.14551</v>
      </c>
      <c r="K8403" s="37" t="str">
        <f t="array" ref="K8403">IFERROR(XLOOKUP(G8403,'Tipo de carga'!A:A,'Tipo de carga'!B:B))</f>
        <v>Autoabasto</v>
      </c>
      <c r="L8403" s="37">
        <f t="shared" si="2"/>
        <v>50</v>
      </c>
      <c r="M8403" s="37">
        <f t="shared" si="3"/>
        <v>9</v>
      </c>
      <c r="N8403" s="37">
        <f t="shared" si="4"/>
        <v>12</v>
      </c>
      <c r="O8403" s="37" t="str">
        <f t="array" ref="O8403">IFERROR(XLOOKUP(K8403,'Tipo de carga'!B:B,'Tipo de carga'!C:C))</f>
        <v>Diesel</v>
      </c>
    </row>
    <row r="8404">
      <c r="A8404" s="36">
        <v>1980.0</v>
      </c>
      <c r="B8404" s="37" t="str">
        <f t="array" ref="B8404">IFERROR(XLOOKUP(A8404,'Asignacion Dic'!A:A,'Asignacion Dic'!C:C))</f>
        <v>MeLi asignado SD</v>
      </c>
      <c r="C8404" s="37" t="str">
        <f t="array" ref="C8404">IFERROR(XLOOKUP(A8404,'Asignacion Dic'!A:A,'Asignacion Dic'!B:B))</f>
        <v>EC-05</v>
      </c>
      <c r="D8404" s="38">
        <v>45635.31229166667</v>
      </c>
      <c r="E8404" s="36" t="s">
        <v>173</v>
      </c>
      <c r="F8404" s="37" t="str">
        <f t="array" ref="F8404">IFERROR(XLOOKUP(E8404,Operadores!A:A,Operadores!B:B))</f>
        <v>AGUMIG</v>
      </c>
      <c r="G8404" s="36" t="s">
        <v>72</v>
      </c>
      <c r="H8404" s="39">
        <v>19.8037700000002</v>
      </c>
      <c r="I8404" s="40">
        <v>351.0</v>
      </c>
      <c r="J8404" s="41">
        <f t="shared" si="5"/>
        <v>6951.12327</v>
      </c>
      <c r="K8404" s="37" t="str">
        <f t="array" ref="K8404">IFERROR(XLOOKUP(G8404,'Tipo de carga'!A:A,'Tipo de carga'!B:B))</f>
        <v>Autoabasto</v>
      </c>
      <c r="L8404" s="37">
        <f t="shared" si="2"/>
        <v>50</v>
      </c>
      <c r="M8404" s="37">
        <f t="shared" si="3"/>
        <v>9</v>
      </c>
      <c r="N8404" s="37">
        <f t="shared" si="4"/>
        <v>12</v>
      </c>
      <c r="O8404" s="37" t="str">
        <f t="array" ref="O8404">IFERROR(XLOOKUP(K8404,'Tipo de carga'!B:B,'Tipo de carga'!C:C))</f>
        <v>Diesel</v>
      </c>
    </row>
    <row r="8405">
      <c r="A8405" s="36">
        <v>2029.0</v>
      </c>
      <c r="B8405" s="37" t="str">
        <f t="array" ref="B8405">IFERROR(XLOOKUP(A8405,'Asignacion Dic'!A:A,'Asignacion Dic'!C:C))</f>
        <v>MeLi Dedicado Merida</v>
      </c>
      <c r="C8405" s="37" t="str">
        <f t="array" ref="C8405">IFERROR(XLOOKUP(A8405,'Asignacion Dic'!A:A,'Asignacion Dic'!B:B))</f>
        <v>EC-05</v>
      </c>
      <c r="D8405" s="38">
        <v>45635.28568287037</v>
      </c>
      <c r="E8405" s="36" t="s">
        <v>240</v>
      </c>
      <c r="F8405" s="37" t="str">
        <f t="array" ref="F8405">IFERROR(XLOOKUP(E8405,Operadores!A:A,Operadores!B:B))</f>
        <v>ACOHER</v>
      </c>
      <c r="G8405" s="36" t="s">
        <v>72</v>
      </c>
      <c r="H8405" s="39">
        <v>19.8037700000002</v>
      </c>
      <c r="I8405" s="40">
        <v>280.0</v>
      </c>
      <c r="J8405" s="41">
        <f t="shared" si="5"/>
        <v>5545.0556</v>
      </c>
      <c r="K8405" s="37" t="str">
        <f t="array" ref="K8405">IFERROR(XLOOKUP(G8405,'Tipo de carga'!A:A,'Tipo de carga'!B:B))</f>
        <v>Autoabasto</v>
      </c>
      <c r="L8405" s="37">
        <f t="shared" si="2"/>
        <v>50</v>
      </c>
      <c r="M8405" s="37">
        <f t="shared" si="3"/>
        <v>9</v>
      </c>
      <c r="N8405" s="37">
        <f t="shared" si="4"/>
        <v>12</v>
      </c>
      <c r="O8405" s="37" t="str">
        <f t="array" ref="O8405">IFERROR(XLOOKUP(K8405,'Tipo de carga'!B:B,'Tipo de carga'!C:C))</f>
        <v>Diesel</v>
      </c>
    </row>
    <row r="8406">
      <c r="A8406" s="36">
        <v>1992.0</v>
      </c>
      <c r="B8406" s="37" t="str">
        <f t="array" ref="B8406">IFERROR(XLOOKUP(A8406,'Asignacion Dic'!A:A,'Asignacion Dic'!C:C))</f>
        <v>MeLi Dedicado TD</v>
      </c>
      <c r="C8406" s="37" t="str">
        <f t="array" ref="C8406">IFERROR(XLOOKUP(A8406,'Asignacion Dic'!A:A,'Asignacion Dic'!B:B))</f>
        <v>EC-05</v>
      </c>
      <c r="D8406" s="38">
        <v>45635.25247685185</v>
      </c>
      <c r="E8406" s="36" t="s">
        <v>418</v>
      </c>
      <c r="F8406" s="37" t="str">
        <f t="array" ref="F8406">IFERROR(XLOOKUP(E8406,Operadores!A:A,Operadores!B:B))</f>
        <v>MENMI</v>
      </c>
      <c r="G8406" s="36" t="s">
        <v>72</v>
      </c>
      <c r="H8406" s="39">
        <v>19.8037700000002</v>
      </c>
      <c r="I8406" s="40">
        <v>310.0</v>
      </c>
      <c r="J8406" s="41">
        <f t="shared" si="5"/>
        <v>6139.1687</v>
      </c>
      <c r="K8406" s="37" t="str">
        <f t="array" ref="K8406">IFERROR(XLOOKUP(G8406,'Tipo de carga'!A:A,'Tipo de carga'!B:B))</f>
        <v>Autoabasto</v>
      </c>
      <c r="L8406" s="37">
        <f t="shared" si="2"/>
        <v>50</v>
      </c>
      <c r="M8406" s="37">
        <f t="shared" si="3"/>
        <v>9</v>
      </c>
      <c r="N8406" s="37">
        <f t="shared" si="4"/>
        <v>12</v>
      </c>
      <c r="O8406" s="37" t="str">
        <f t="array" ref="O8406">IFERROR(XLOOKUP(K8406,'Tipo de carga'!B:B,'Tipo de carga'!C:C))</f>
        <v>Diesel</v>
      </c>
    </row>
    <row r="8407">
      <c r="A8407" s="36">
        <v>1944.0</v>
      </c>
      <c r="B8407" s="37" t="str">
        <f t="array" ref="B8407">IFERROR(XLOOKUP(A8407,'Asignacion Dic'!A:A,'Asignacion Dic'!C:C))</f>
        <v>MeLi asignado SD</v>
      </c>
      <c r="C8407" s="37" t="str">
        <f t="array" ref="C8407">IFERROR(XLOOKUP(A8407,'Asignacion Dic'!A:A,'Asignacion Dic'!B:B))</f>
        <v>EC-05</v>
      </c>
      <c r="D8407" s="38">
        <v>45635.2521875</v>
      </c>
      <c r="E8407" s="36" t="s">
        <v>221</v>
      </c>
      <c r="F8407" s="37" t="str">
        <f t="array" ref="F8407">IFERROR(XLOOKUP(E8407,Operadores!A:A,Operadores!B:B))</f>
        <v>ORTARM</v>
      </c>
      <c r="G8407" s="36" t="s">
        <v>72</v>
      </c>
      <c r="H8407" s="39">
        <v>19.8037700000002</v>
      </c>
      <c r="I8407" s="40">
        <v>380.0</v>
      </c>
      <c r="J8407" s="41">
        <f t="shared" si="5"/>
        <v>7525.4326</v>
      </c>
      <c r="K8407" s="37" t="str">
        <f t="array" ref="K8407">IFERROR(XLOOKUP(G8407,'Tipo de carga'!A:A,'Tipo de carga'!B:B))</f>
        <v>Autoabasto</v>
      </c>
      <c r="L8407" s="37">
        <f t="shared" si="2"/>
        <v>50</v>
      </c>
      <c r="M8407" s="37">
        <f t="shared" si="3"/>
        <v>9</v>
      </c>
      <c r="N8407" s="37">
        <f t="shared" si="4"/>
        <v>12</v>
      </c>
      <c r="O8407" s="37" t="str">
        <f t="array" ref="O8407">IFERROR(XLOOKUP(K8407,'Tipo de carga'!B:B,'Tipo de carga'!C:C))</f>
        <v>Diesel</v>
      </c>
    </row>
    <row r="8408">
      <c r="A8408" s="36">
        <v>2014.0</v>
      </c>
      <c r="B8408" s="37" t="str">
        <f t="array" ref="B8408">IFERROR(XLOOKUP(A8408,'Asignacion Dic'!A:A,'Asignacion Dic'!C:C))</f>
        <v>MeLi Asignado TD</v>
      </c>
      <c r="C8408" s="37" t="str">
        <f t="array" ref="C8408">IFERROR(XLOOKUP(A8408,'Asignacion Dic'!A:A,'Asignacion Dic'!B:B))</f>
        <v>EC-05</v>
      </c>
      <c r="D8408" s="38">
        <v>45635.17775462963</v>
      </c>
      <c r="E8408" s="36" t="s">
        <v>582</v>
      </c>
      <c r="F8408" s="37" t="str">
        <f t="array" ref="F8408">IFERROR(XLOOKUP(E8408,Operadores!A:A,Operadores!B:B))</f>
        <v>ESTAN</v>
      </c>
      <c r="G8408" s="36" t="s">
        <v>72</v>
      </c>
      <c r="H8408" s="39">
        <v>19.8037700000002</v>
      </c>
      <c r="I8408" s="40">
        <v>518.0</v>
      </c>
      <c r="J8408" s="41">
        <f t="shared" si="5"/>
        <v>10258.35286</v>
      </c>
      <c r="K8408" s="37" t="str">
        <f t="array" ref="K8408">IFERROR(XLOOKUP(G8408,'Tipo de carga'!A:A,'Tipo de carga'!B:B))</f>
        <v>Autoabasto</v>
      </c>
      <c r="L8408" s="37">
        <f t="shared" si="2"/>
        <v>50</v>
      </c>
      <c r="M8408" s="37">
        <f t="shared" si="3"/>
        <v>9</v>
      </c>
      <c r="N8408" s="37">
        <f t="shared" si="4"/>
        <v>12</v>
      </c>
      <c r="O8408" s="37" t="str">
        <f t="array" ref="O8408">IFERROR(XLOOKUP(K8408,'Tipo de carga'!B:B,'Tipo de carga'!C:C))</f>
        <v>Diesel</v>
      </c>
    </row>
    <row r="8409">
      <c r="A8409" s="36">
        <v>2030.0</v>
      </c>
      <c r="B8409" s="37" t="str">
        <f t="array" ref="B8409">IFERROR(XLOOKUP(A8409,'Asignacion Dic'!A:A,'Asignacion Dic'!C:C))</f>
        <v>MeLi Dedicado TD</v>
      </c>
      <c r="C8409" s="37" t="str">
        <f t="array" ref="C8409">IFERROR(XLOOKUP(A8409,'Asignacion Dic'!A:A,'Asignacion Dic'!B:B))</f>
        <v>EC-05</v>
      </c>
      <c r="D8409" s="38">
        <v>45635.0871412037</v>
      </c>
      <c r="E8409" s="36" t="s">
        <v>323</v>
      </c>
      <c r="F8409" s="37" t="str">
        <f t="array" ref="F8409">IFERROR(XLOOKUP(E8409,Operadores!A:A,Operadores!B:B))</f>
        <v>MENBER</v>
      </c>
      <c r="G8409" s="36" t="s">
        <v>72</v>
      </c>
      <c r="H8409" s="39">
        <v>19.8037700000002</v>
      </c>
      <c r="I8409" s="40">
        <v>520.0</v>
      </c>
      <c r="J8409" s="41">
        <f t="shared" si="5"/>
        <v>10297.9604</v>
      </c>
      <c r="K8409" s="37" t="str">
        <f t="array" ref="K8409">IFERROR(XLOOKUP(G8409,'Tipo de carga'!A:A,'Tipo de carga'!B:B))</f>
        <v>Autoabasto</v>
      </c>
      <c r="L8409" s="37">
        <f t="shared" si="2"/>
        <v>50</v>
      </c>
      <c r="M8409" s="37">
        <f t="shared" si="3"/>
        <v>9</v>
      </c>
      <c r="N8409" s="37">
        <f t="shared" si="4"/>
        <v>12</v>
      </c>
      <c r="O8409" s="37" t="str">
        <f t="array" ref="O8409">IFERROR(XLOOKUP(K8409,'Tipo de carga'!B:B,'Tipo de carga'!C:C))</f>
        <v>Diesel</v>
      </c>
    </row>
    <row r="8410">
      <c r="A8410" s="36">
        <v>1760.0</v>
      </c>
      <c r="B8410" s="37" t="str">
        <f t="array" ref="B8410">IFERROR(XLOOKUP(A8410,'Asignacion Dic'!A:A,'Asignacion Dic'!C:C))</f>
        <v>Pipas</v>
      </c>
      <c r="C8410" s="37" t="str">
        <f t="array" ref="C8410">IFERROR(XLOOKUP(A8410,'Asignacion Dic'!A:A,'Asignacion Dic'!B:B))</f>
        <v>EC-02</v>
      </c>
      <c r="D8410" s="38">
        <v>45635.002546296295</v>
      </c>
      <c r="E8410" s="36" t="s">
        <v>154</v>
      </c>
      <c r="F8410" s="37" t="str">
        <f t="array" ref="F8410">IFERROR(XLOOKUP(E8410,Operadores!A:A,Operadores!B:B))</f>
        <v>MARJO08</v>
      </c>
      <c r="G8410" s="36" t="s">
        <v>72</v>
      </c>
      <c r="H8410" s="39">
        <v>19.8037700000002</v>
      </c>
      <c r="I8410" s="40">
        <v>555.0</v>
      </c>
      <c r="J8410" s="41">
        <f t="shared" si="5"/>
        <v>10991.09235</v>
      </c>
      <c r="K8410" s="37" t="str">
        <f t="array" ref="K8410">IFERROR(XLOOKUP(G8410,'Tipo de carga'!A:A,'Tipo de carga'!B:B))</f>
        <v>Autoabasto</v>
      </c>
      <c r="L8410" s="37">
        <f t="shared" si="2"/>
        <v>50</v>
      </c>
      <c r="M8410" s="37">
        <f t="shared" si="3"/>
        <v>9</v>
      </c>
      <c r="N8410" s="37">
        <f t="shared" si="4"/>
        <v>12</v>
      </c>
      <c r="O8410" s="37" t="str">
        <f t="array" ref="O8410">IFERROR(XLOOKUP(K8410,'Tipo de carga'!B:B,'Tipo de carga'!C:C))</f>
        <v>Diesel</v>
      </c>
    </row>
    <row r="8411">
      <c r="A8411" s="36">
        <v>1903.0</v>
      </c>
      <c r="B8411" s="37" t="str">
        <f t="array" ref="B8411">IFERROR(XLOOKUP(A8411,'Asignacion Dic'!A:A,'Asignacion Dic'!C:C))</f>
        <v>Sayer Vuelteros</v>
      </c>
      <c r="C8411" s="37" t="str">
        <f t="array" ref="C8411">IFERROR(XLOOKUP(A8411,'Asignacion Dic'!A:A,'Asignacion Dic'!B:B))</f>
        <v>EC-04</v>
      </c>
      <c r="D8411" s="38">
        <v>45635.90814814815</v>
      </c>
      <c r="E8411" s="36" t="s">
        <v>45</v>
      </c>
      <c r="F8411" s="37" t="str">
        <f t="array" ref="F8411">IFERROR(XLOOKUP(E8411,Operadores!A:A,Operadores!B:B))</f>
        <v>HEREM</v>
      </c>
      <c r="G8411" s="36" t="s">
        <v>19</v>
      </c>
      <c r="H8411" s="39">
        <v>20.355498</v>
      </c>
      <c r="I8411" s="40">
        <v>853.0</v>
      </c>
      <c r="J8411" s="41">
        <f t="shared" si="5"/>
        <v>17363.23979</v>
      </c>
      <c r="K8411" s="37" t="str">
        <f t="array" ref="K8411">IFERROR(XLOOKUP(G8411,'Tipo de carga'!A:A,'Tipo de carga'!B:B))</f>
        <v>Autoabasto</v>
      </c>
      <c r="L8411" s="37">
        <f t="shared" si="2"/>
        <v>50</v>
      </c>
      <c r="M8411" s="37">
        <f t="shared" si="3"/>
        <v>9</v>
      </c>
      <c r="N8411" s="37">
        <f t="shared" si="4"/>
        <v>12</v>
      </c>
      <c r="O8411" s="37" t="str">
        <f t="array" ref="O8411">IFERROR(XLOOKUP(K8411,'Tipo de carga'!B:B,'Tipo de carga'!C:C))</f>
        <v>Diesel</v>
      </c>
    </row>
    <row r="8412">
      <c r="A8412" s="36">
        <v>1966.0</v>
      </c>
      <c r="B8412" s="37" t="str">
        <f t="array" ref="B8412">IFERROR(XLOOKUP(A8412,'Asignacion Dic'!A:A,'Asignacion Dic'!C:C))</f>
        <v>Sayer Sencillo</v>
      </c>
      <c r="C8412" s="37" t="str">
        <f t="array" ref="C8412">IFERROR(XLOOKUP(A8412,'Asignacion Dic'!A:A,'Asignacion Dic'!B:B))</f>
        <v>EC-04</v>
      </c>
      <c r="D8412" s="38">
        <v>45635.84369212963</v>
      </c>
      <c r="E8412" s="36" t="s">
        <v>28</v>
      </c>
      <c r="F8412" s="37" t="str">
        <f t="array" ref="F8412">IFERROR(XLOOKUP(E8412,Operadores!A:A,Operadores!B:B))</f>
        <v>SANJE01</v>
      </c>
      <c r="G8412" s="36" t="s">
        <v>19</v>
      </c>
      <c r="H8412" s="39">
        <v>20.355498</v>
      </c>
      <c r="I8412" s="40">
        <v>546.0</v>
      </c>
      <c r="J8412" s="41">
        <f t="shared" si="5"/>
        <v>11114.10191</v>
      </c>
      <c r="K8412" s="37" t="str">
        <f t="array" ref="K8412">IFERROR(XLOOKUP(G8412,'Tipo de carga'!A:A,'Tipo de carga'!B:B))</f>
        <v>Autoabasto</v>
      </c>
      <c r="L8412" s="37">
        <f t="shared" si="2"/>
        <v>50</v>
      </c>
      <c r="M8412" s="37">
        <f t="shared" si="3"/>
        <v>9</v>
      </c>
      <c r="N8412" s="37">
        <f t="shared" si="4"/>
        <v>12</v>
      </c>
      <c r="O8412" s="37" t="str">
        <f t="array" ref="O8412">IFERROR(XLOOKUP(K8412,'Tipo de carga'!B:B,'Tipo de carga'!C:C))</f>
        <v>Diesel</v>
      </c>
    </row>
    <row r="8413">
      <c r="A8413" s="36">
        <v>1805.0</v>
      </c>
      <c r="B8413" s="37" t="str">
        <f t="array" ref="B8413">IFERROR(XLOOKUP(A8413,'Asignacion Dic'!A:A,'Asignacion Dic'!C:C))</f>
        <v>Sayer Full</v>
      </c>
      <c r="C8413" s="37" t="str">
        <f t="array" ref="C8413">IFERROR(XLOOKUP(A8413,'Asignacion Dic'!A:A,'Asignacion Dic'!B:B))</f>
        <v>EC-04</v>
      </c>
      <c r="D8413" s="38">
        <v>45635.699837962966</v>
      </c>
      <c r="E8413" s="36" t="s">
        <v>577</v>
      </c>
      <c r="F8413" s="37" t="str">
        <f t="array" ref="F8413">IFERROR(XLOOKUP(E8413,Operadores!A:A,Operadores!B:B))</f>
        <v>LOPREN</v>
      </c>
      <c r="G8413" s="36" t="s">
        <v>19</v>
      </c>
      <c r="H8413" s="39">
        <v>20.355498</v>
      </c>
      <c r="I8413" s="40">
        <v>433.0</v>
      </c>
      <c r="J8413" s="41">
        <f t="shared" si="5"/>
        <v>8813.930634</v>
      </c>
      <c r="K8413" s="37" t="str">
        <f t="array" ref="K8413">IFERROR(XLOOKUP(G8413,'Tipo de carga'!A:A,'Tipo de carga'!B:B))</f>
        <v>Autoabasto</v>
      </c>
      <c r="L8413" s="37">
        <f t="shared" si="2"/>
        <v>50</v>
      </c>
      <c r="M8413" s="37">
        <f t="shared" si="3"/>
        <v>9</v>
      </c>
      <c r="N8413" s="37">
        <f t="shared" si="4"/>
        <v>12</v>
      </c>
      <c r="O8413" s="37" t="str">
        <f t="array" ref="O8413">IFERROR(XLOOKUP(K8413,'Tipo de carga'!B:B,'Tipo de carga'!C:C))</f>
        <v>Diesel</v>
      </c>
    </row>
    <row r="8414">
      <c r="A8414" s="36">
        <v>1734.0</v>
      </c>
      <c r="B8414" s="37" t="str">
        <f t="array" ref="B8414">IFERROR(XLOOKUP(A8414,'Asignacion Dic'!A:A,'Asignacion Dic'!C:C))</f>
        <v>Crisa</v>
      </c>
      <c r="C8414" s="37" t="str">
        <f t="array" ref="C8414">IFERROR(XLOOKUP(A8414,'Asignacion Dic'!A:A,'Asignacion Dic'!B:B))</f>
        <v>EC-07</v>
      </c>
      <c r="D8414" s="38">
        <v>45635.619259259256</v>
      </c>
      <c r="E8414" s="36" t="s">
        <v>437</v>
      </c>
      <c r="F8414" s="37" t="str">
        <f t="array" ref="F8414">IFERROR(XLOOKUP(E8414,Operadores!A:A,Operadores!B:B))</f>
        <v>CHAAL</v>
      </c>
      <c r="G8414" s="36" t="s">
        <v>19</v>
      </c>
      <c r="H8414" s="39">
        <v>20.355498</v>
      </c>
      <c r="I8414" s="40">
        <v>408.0</v>
      </c>
      <c r="J8414" s="41">
        <f t="shared" si="5"/>
        <v>8305.043184</v>
      </c>
      <c r="K8414" s="37" t="str">
        <f t="array" ref="K8414">IFERROR(XLOOKUP(G8414,'Tipo de carga'!A:A,'Tipo de carga'!B:B))</f>
        <v>Autoabasto</v>
      </c>
      <c r="L8414" s="37">
        <f t="shared" si="2"/>
        <v>50</v>
      </c>
      <c r="M8414" s="37">
        <f t="shared" si="3"/>
        <v>9</v>
      </c>
      <c r="N8414" s="37">
        <f t="shared" si="4"/>
        <v>12</v>
      </c>
      <c r="O8414" s="37" t="str">
        <f t="array" ref="O8414">IFERROR(XLOOKUP(K8414,'Tipo de carga'!B:B,'Tipo de carga'!C:C))</f>
        <v>Diesel</v>
      </c>
    </row>
    <row r="8415">
      <c r="A8415" s="36">
        <v>1851.0</v>
      </c>
      <c r="B8415" s="37" t="str">
        <f t="array" ref="B8415">IFERROR(XLOOKUP(A8415,'Asignacion Dic'!A:A,'Asignacion Dic'!C:C))</f>
        <v>Circuitos</v>
      </c>
      <c r="C8415" s="37" t="str">
        <f t="array" ref="C8415">IFERROR(XLOOKUP(A8415,'Asignacion Dic'!A:A,'Asignacion Dic'!B:B))</f>
        <v>EC-03</v>
      </c>
      <c r="D8415" s="38">
        <v>45635.60356481482</v>
      </c>
      <c r="E8415" s="36" t="s">
        <v>510</v>
      </c>
      <c r="F8415" s="37" t="str">
        <f t="array" ref="F8415">IFERROR(XLOOKUP(E8415,Operadores!A:A,Operadores!B:B))</f>
        <v>ROJFEL</v>
      </c>
      <c r="G8415" s="36" t="s">
        <v>19</v>
      </c>
      <c r="H8415" s="39">
        <v>20.355498</v>
      </c>
      <c r="I8415" s="40">
        <v>483.0</v>
      </c>
      <c r="J8415" s="41">
        <f t="shared" si="5"/>
        <v>9831.705534</v>
      </c>
      <c r="K8415" s="37" t="str">
        <f t="array" ref="K8415">IFERROR(XLOOKUP(G8415,'Tipo de carga'!A:A,'Tipo de carga'!B:B))</f>
        <v>Autoabasto</v>
      </c>
      <c r="L8415" s="37">
        <f t="shared" si="2"/>
        <v>50</v>
      </c>
      <c r="M8415" s="37">
        <f t="shared" si="3"/>
        <v>9</v>
      </c>
      <c r="N8415" s="37">
        <f t="shared" si="4"/>
        <v>12</v>
      </c>
      <c r="O8415" s="37" t="str">
        <f t="array" ref="O8415">IFERROR(XLOOKUP(K8415,'Tipo de carga'!B:B,'Tipo de carga'!C:C))</f>
        <v>Diesel</v>
      </c>
    </row>
    <row r="8416">
      <c r="A8416" s="36">
        <v>1969.0</v>
      </c>
      <c r="B8416" s="37" t="str">
        <f t="array" ref="B8416">IFERROR(XLOOKUP(A8416,'Asignacion Dic'!A:A,'Asignacion Dic'!C:C))</f>
        <v>Sayer Vuelteros</v>
      </c>
      <c r="C8416" s="37" t="str">
        <f t="array" ref="C8416">IFERROR(XLOOKUP(A8416,'Asignacion Dic'!A:A,'Asignacion Dic'!B:B))</f>
        <v>EC-04</v>
      </c>
      <c r="D8416" s="38">
        <v>45635.58542824074</v>
      </c>
      <c r="E8416" s="36" t="s">
        <v>250</v>
      </c>
      <c r="F8416" s="37" t="str">
        <f t="array" ref="F8416">IFERROR(XLOOKUP(E8416,Operadores!A:A,Operadores!B:B))</f>
        <v>FIGMAR</v>
      </c>
      <c r="G8416" s="36" t="s">
        <v>19</v>
      </c>
      <c r="H8416" s="39">
        <v>20.355498</v>
      </c>
      <c r="I8416" s="40">
        <v>440.0</v>
      </c>
      <c r="J8416" s="41">
        <f t="shared" si="5"/>
        <v>8956.41912</v>
      </c>
      <c r="K8416" s="37" t="str">
        <f t="array" ref="K8416">IFERROR(XLOOKUP(G8416,'Tipo de carga'!A:A,'Tipo de carga'!B:B))</f>
        <v>Autoabasto</v>
      </c>
      <c r="L8416" s="37">
        <f t="shared" si="2"/>
        <v>50</v>
      </c>
      <c r="M8416" s="37">
        <f t="shared" si="3"/>
        <v>9</v>
      </c>
      <c r="N8416" s="37">
        <f t="shared" si="4"/>
        <v>12</v>
      </c>
      <c r="O8416" s="37" t="str">
        <f t="array" ref="O8416">IFERROR(XLOOKUP(K8416,'Tipo de carga'!B:B,'Tipo de carga'!C:C))</f>
        <v>Diesel</v>
      </c>
    </row>
    <row r="8417">
      <c r="A8417" s="36">
        <v>1786.0</v>
      </c>
      <c r="B8417" s="37" t="str">
        <f t="array" ref="B8417">IFERROR(XLOOKUP(A8417,'Asignacion Dic'!A:A,'Asignacion Dic'!C:C))</f>
        <v>Sayer Sencillo</v>
      </c>
      <c r="C8417" s="37" t="str">
        <f t="array" ref="C8417">IFERROR(XLOOKUP(A8417,'Asignacion Dic'!A:A,'Asignacion Dic'!B:B))</f>
        <v>EC-04</v>
      </c>
      <c r="D8417" s="38">
        <v>45635.502546296295</v>
      </c>
      <c r="E8417" s="36" t="s">
        <v>610</v>
      </c>
      <c r="F8417" s="37" t="str">
        <f t="array" ref="F8417">IFERROR(XLOOKUP(E8417,Operadores!A:A,Operadores!B:B))</f>
        <v>GARISM</v>
      </c>
      <c r="G8417" s="36" t="s">
        <v>19</v>
      </c>
      <c r="H8417" s="39">
        <v>20.355498</v>
      </c>
      <c r="I8417" s="40">
        <v>733.0</v>
      </c>
      <c r="J8417" s="41">
        <f t="shared" si="5"/>
        <v>14920.58003</v>
      </c>
      <c r="K8417" s="37" t="str">
        <f t="array" ref="K8417">IFERROR(XLOOKUP(G8417,'Tipo de carga'!A:A,'Tipo de carga'!B:B))</f>
        <v>Autoabasto</v>
      </c>
      <c r="L8417" s="37">
        <f t="shared" si="2"/>
        <v>50</v>
      </c>
      <c r="M8417" s="37">
        <f t="shared" si="3"/>
        <v>9</v>
      </c>
      <c r="N8417" s="37">
        <f t="shared" si="4"/>
        <v>12</v>
      </c>
      <c r="O8417" s="37" t="str">
        <f t="array" ref="O8417">IFERROR(XLOOKUP(K8417,'Tipo de carga'!B:B,'Tipo de carga'!C:C))</f>
        <v>Diesel</v>
      </c>
    </row>
    <row r="8418">
      <c r="A8418" s="36">
        <v>1792.0</v>
      </c>
      <c r="B8418" s="37" t="str">
        <f t="array" ref="B8418">IFERROR(XLOOKUP(A8418,'Asignacion Dic'!A:A,'Asignacion Dic'!C:C))</f>
        <v>Sayer Sencillo</v>
      </c>
      <c r="C8418" s="37" t="str">
        <f t="array" ref="C8418">IFERROR(XLOOKUP(A8418,'Asignacion Dic'!A:A,'Asignacion Dic'!B:B))</f>
        <v>EC-04</v>
      </c>
      <c r="D8418" s="38">
        <v>45635.37774305556</v>
      </c>
      <c r="E8418" s="36" t="s">
        <v>251</v>
      </c>
      <c r="F8418" s="37" t="str">
        <f t="array" ref="F8418">IFERROR(XLOOKUP(E8418,Operadores!A:A,Operadores!B:B))</f>
        <v>MORMA03</v>
      </c>
      <c r="G8418" s="36" t="s">
        <v>19</v>
      </c>
      <c r="H8418" s="39">
        <v>20.355498</v>
      </c>
      <c r="I8418" s="40">
        <v>732.0</v>
      </c>
      <c r="J8418" s="41">
        <f t="shared" si="5"/>
        <v>14900.22454</v>
      </c>
      <c r="K8418" s="37" t="str">
        <f t="array" ref="K8418">IFERROR(XLOOKUP(G8418,'Tipo de carga'!A:A,'Tipo de carga'!B:B))</f>
        <v>Autoabasto</v>
      </c>
      <c r="L8418" s="37">
        <f t="shared" si="2"/>
        <v>50</v>
      </c>
      <c r="M8418" s="37">
        <f t="shared" si="3"/>
        <v>9</v>
      </c>
      <c r="N8418" s="37">
        <f t="shared" si="4"/>
        <v>12</v>
      </c>
      <c r="O8418" s="37" t="str">
        <f t="array" ref="O8418">IFERROR(XLOOKUP(K8418,'Tipo de carga'!B:B,'Tipo de carga'!C:C))</f>
        <v>Diesel</v>
      </c>
    </row>
    <row r="8419">
      <c r="A8419" s="36">
        <v>1848.0</v>
      </c>
      <c r="B8419" s="37" t="str">
        <f t="array" ref="B8419">IFERROR(XLOOKUP(A8419,'Asignacion Dic'!A:A,'Asignacion Dic'!C:C))</f>
        <v>Sayer Sencillo</v>
      </c>
      <c r="C8419" s="37" t="str">
        <f t="array" ref="C8419">IFERROR(XLOOKUP(A8419,'Asignacion Dic'!A:A,'Asignacion Dic'!B:B))</f>
        <v>EC-04</v>
      </c>
      <c r="D8419" s="38">
        <v>45635.36481481481</v>
      </c>
      <c r="E8419" s="36" t="s">
        <v>257</v>
      </c>
      <c r="F8419" s="37" t="str">
        <f t="array" ref="F8419">IFERROR(XLOOKUP(E8419,Operadores!A:A,Operadores!B:B))</f>
        <v>ROSMA</v>
      </c>
      <c r="G8419" s="36" t="s">
        <v>19</v>
      </c>
      <c r="H8419" s="39">
        <v>20.355498</v>
      </c>
      <c r="I8419" s="40">
        <v>400.0</v>
      </c>
      <c r="J8419" s="41">
        <f t="shared" si="5"/>
        <v>8142.1992</v>
      </c>
      <c r="K8419" s="37" t="str">
        <f t="array" ref="K8419">IFERROR(XLOOKUP(G8419,'Tipo de carga'!A:A,'Tipo de carga'!B:B))</f>
        <v>Autoabasto</v>
      </c>
      <c r="L8419" s="37">
        <f t="shared" si="2"/>
        <v>50</v>
      </c>
      <c r="M8419" s="37">
        <f t="shared" si="3"/>
        <v>9</v>
      </c>
      <c r="N8419" s="37">
        <f t="shared" si="4"/>
        <v>12</v>
      </c>
      <c r="O8419" s="37" t="str">
        <f t="array" ref="O8419">IFERROR(XLOOKUP(K8419,'Tipo de carga'!B:B,'Tipo de carga'!C:C))</f>
        <v>Diesel</v>
      </c>
    </row>
    <row r="8420">
      <c r="A8420" s="36">
        <v>1859.0</v>
      </c>
      <c r="B8420" s="37" t="str">
        <f t="array" ref="B8420">IFERROR(XLOOKUP(A8420,'Asignacion Dic'!A:A,'Asignacion Dic'!C:C))</f>
        <v>Circuitos</v>
      </c>
      <c r="C8420" s="37" t="str">
        <f t="array" ref="C8420">IFERROR(XLOOKUP(A8420,'Asignacion Dic'!A:A,'Asignacion Dic'!B:B))</f>
        <v>EC-03</v>
      </c>
      <c r="D8420" s="38">
        <v>45635.895949074074</v>
      </c>
      <c r="E8420" s="36" t="s">
        <v>238</v>
      </c>
      <c r="F8420" s="37" t="str">
        <f t="array" ref="F8420">IFERROR(XLOOKUP(E8420,Operadores!A:A,Operadores!B:B))</f>
        <v>JIMMI</v>
      </c>
      <c r="G8420" s="36" t="s">
        <v>75</v>
      </c>
      <c r="H8420" s="39">
        <v>20.75205</v>
      </c>
      <c r="I8420" s="40">
        <v>762.0</v>
      </c>
      <c r="J8420" s="41">
        <f t="shared" si="5"/>
        <v>15813.0621</v>
      </c>
      <c r="K8420" s="37" t="str">
        <f t="array" ref="K8420">IFERROR(XLOOKUP(G8420,'Tipo de carga'!A:A,'Tipo de carga'!B:B))</f>
        <v>Autoabasto</v>
      </c>
      <c r="L8420" s="37">
        <f t="shared" si="2"/>
        <v>50</v>
      </c>
      <c r="M8420" s="37">
        <f t="shared" si="3"/>
        <v>9</v>
      </c>
      <c r="N8420" s="37">
        <f t="shared" si="4"/>
        <v>12</v>
      </c>
      <c r="O8420" s="37" t="str">
        <f t="array" ref="O8420">IFERROR(XLOOKUP(K8420,'Tipo de carga'!B:B,'Tipo de carga'!C:C))</f>
        <v>Diesel</v>
      </c>
    </row>
    <row r="8421">
      <c r="A8421" s="36">
        <v>1774.0</v>
      </c>
      <c r="B8421" s="37" t="str">
        <f t="array" ref="B8421">IFERROR(XLOOKUP(A8421,'Asignacion Dic'!A:A,'Asignacion Dic'!C:C))</f>
        <v>Circuitos</v>
      </c>
      <c r="C8421" s="37" t="str">
        <f t="array" ref="C8421">IFERROR(XLOOKUP(A8421,'Asignacion Dic'!A:A,'Asignacion Dic'!B:B))</f>
        <v>EC-03</v>
      </c>
      <c r="D8421" s="38">
        <v>45635.85134259259</v>
      </c>
      <c r="E8421" s="36" t="s">
        <v>595</v>
      </c>
      <c r="F8421" s="37" t="str">
        <f t="array" ref="F8421">IFERROR(XLOOKUP(E8421,Operadores!A:A,Operadores!B:B))</f>
        <v>GARFRA</v>
      </c>
      <c r="G8421" s="36" t="s">
        <v>75</v>
      </c>
      <c r="H8421" s="39">
        <v>20.75205</v>
      </c>
      <c r="I8421" s="40">
        <v>638.0</v>
      </c>
      <c r="J8421" s="41">
        <f t="shared" si="5"/>
        <v>13239.8079</v>
      </c>
      <c r="K8421" s="37" t="str">
        <f t="array" ref="K8421">IFERROR(XLOOKUP(G8421,'Tipo de carga'!A:A,'Tipo de carga'!B:B))</f>
        <v>Autoabasto</v>
      </c>
      <c r="L8421" s="37">
        <f t="shared" si="2"/>
        <v>50</v>
      </c>
      <c r="M8421" s="37">
        <f t="shared" si="3"/>
        <v>9</v>
      </c>
      <c r="N8421" s="37">
        <f t="shared" si="4"/>
        <v>12</v>
      </c>
      <c r="O8421" s="37" t="str">
        <f t="array" ref="O8421">IFERROR(XLOOKUP(K8421,'Tipo de carga'!B:B,'Tipo de carga'!C:C))</f>
        <v>Diesel</v>
      </c>
    </row>
    <row r="8422">
      <c r="A8422" s="36">
        <v>2060.0</v>
      </c>
      <c r="B8422" s="37" t="str">
        <f t="array" ref="B8422">IFERROR(XLOOKUP(A8422,'Asignacion Dic'!A:A,'Asignacion Dic'!C:C))</f>
        <v>PISA Gdl</v>
      </c>
      <c r="C8422" s="37" t="str">
        <f t="array" ref="C8422">IFERROR(XLOOKUP(A8422,'Asignacion Dic'!A:A,'Asignacion Dic'!B:B))</f>
        <v>EC-06</v>
      </c>
      <c r="D8422" s="38">
        <v>45635.7953125</v>
      </c>
      <c r="E8422" s="36" t="s">
        <v>317</v>
      </c>
      <c r="F8422" s="37" t="str">
        <f t="array" ref="F8422">IFERROR(XLOOKUP(E8422,Operadores!A:A,Operadores!B:B))</f>
        <v>VALGUS</v>
      </c>
      <c r="G8422" s="36" t="s">
        <v>75</v>
      </c>
      <c r="H8422" s="39">
        <v>20.75205</v>
      </c>
      <c r="I8422" s="40">
        <v>675.0</v>
      </c>
      <c r="J8422" s="41">
        <f t="shared" si="5"/>
        <v>14007.63375</v>
      </c>
      <c r="K8422" s="37" t="str">
        <f t="array" ref="K8422">IFERROR(XLOOKUP(G8422,'Tipo de carga'!A:A,'Tipo de carga'!B:B))</f>
        <v>Autoabasto</v>
      </c>
      <c r="L8422" s="37">
        <f t="shared" si="2"/>
        <v>50</v>
      </c>
      <c r="M8422" s="37">
        <f t="shared" si="3"/>
        <v>9</v>
      </c>
      <c r="N8422" s="37">
        <f t="shared" si="4"/>
        <v>12</v>
      </c>
      <c r="O8422" s="37" t="str">
        <f t="array" ref="O8422">IFERROR(XLOOKUP(K8422,'Tipo de carga'!B:B,'Tipo de carga'!C:C))</f>
        <v>Diesel</v>
      </c>
    </row>
    <row r="8423">
      <c r="A8423" s="36">
        <v>2039.0</v>
      </c>
      <c r="B8423" s="37" t="str">
        <f t="array" ref="B8423">IFERROR(XLOOKUP(A8423,'Asignacion Dic'!A:A,'Asignacion Dic'!C:C))</f>
        <v>PISA Gdl</v>
      </c>
      <c r="C8423" s="37" t="str">
        <f t="array" ref="C8423">IFERROR(XLOOKUP(A8423,'Asignacion Dic'!A:A,'Asignacion Dic'!B:B))</f>
        <v>EC-06</v>
      </c>
      <c r="D8423" s="38">
        <v>45635.72739583333</v>
      </c>
      <c r="E8423" s="36" t="s">
        <v>268</v>
      </c>
      <c r="F8423" s="37" t="str">
        <f t="array" ref="F8423">IFERROR(XLOOKUP(E8423,Operadores!A:A,Operadores!B:B))</f>
        <v>ARCEDG</v>
      </c>
      <c r="G8423" s="36" t="s">
        <v>75</v>
      </c>
      <c r="H8423" s="39">
        <v>20.75205</v>
      </c>
      <c r="I8423" s="40">
        <v>682.0</v>
      </c>
      <c r="J8423" s="41">
        <f t="shared" si="5"/>
        <v>14152.8981</v>
      </c>
      <c r="K8423" s="37" t="str">
        <f t="array" ref="K8423">IFERROR(XLOOKUP(G8423,'Tipo de carga'!A:A,'Tipo de carga'!B:B))</f>
        <v>Autoabasto</v>
      </c>
      <c r="L8423" s="37">
        <f t="shared" si="2"/>
        <v>50</v>
      </c>
      <c r="M8423" s="37">
        <f t="shared" si="3"/>
        <v>9</v>
      </c>
      <c r="N8423" s="37">
        <f t="shared" si="4"/>
        <v>12</v>
      </c>
      <c r="O8423" s="37" t="str">
        <f t="array" ref="O8423">IFERROR(XLOOKUP(K8423,'Tipo de carga'!B:B,'Tipo de carga'!C:C))</f>
        <v>Diesel</v>
      </c>
    </row>
    <row r="8424">
      <c r="A8424" s="36">
        <v>1794.0</v>
      </c>
      <c r="B8424" s="37" t="str">
        <f t="array" ref="B8424">IFERROR(XLOOKUP(A8424,'Asignacion Dic'!A:A,'Asignacion Dic'!C:C))</f>
        <v>Peñafiel Tlajomulco</v>
      </c>
      <c r="C8424" s="37" t="str">
        <f t="array" ref="C8424">IFERROR(XLOOKUP(A8424,'Asignacion Dic'!A:A,'Asignacion Dic'!B:B))</f>
        <v>EC-06</v>
      </c>
      <c r="D8424" s="38">
        <v>45635.55793981482</v>
      </c>
      <c r="E8424" s="36" t="s">
        <v>564</v>
      </c>
      <c r="F8424" s="37" t="str">
        <f t="array" ref="F8424">IFERROR(XLOOKUP(E8424,Operadores!A:A,Operadores!B:B))</f>
        <v>BUEOSC</v>
      </c>
      <c r="G8424" s="36" t="s">
        <v>75</v>
      </c>
      <c r="H8424" s="39">
        <v>20.75205</v>
      </c>
      <c r="I8424" s="40">
        <v>527.0</v>
      </c>
      <c r="J8424" s="41">
        <f t="shared" si="5"/>
        <v>10936.33035</v>
      </c>
      <c r="K8424" s="37" t="str">
        <f t="array" ref="K8424">IFERROR(XLOOKUP(G8424,'Tipo de carga'!A:A,'Tipo de carga'!B:B))</f>
        <v>Autoabasto</v>
      </c>
      <c r="L8424" s="37">
        <f t="shared" si="2"/>
        <v>50</v>
      </c>
      <c r="M8424" s="37">
        <f t="shared" si="3"/>
        <v>9</v>
      </c>
      <c r="N8424" s="37">
        <f t="shared" si="4"/>
        <v>12</v>
      </c>
      <c r="O8424" s="37" t="str">
        <f t="array" ref="O8424">IFERROR(XLOOKUP(K8424,'Tipo de carga'!B:B,'Tipo de carga'!C:C))</f>
        <v>Diesel</v>
      </c>
    </row>
    <row r="8425">
      <c r="A8425" s="36">
        <v>2051.0</v>
      </c>
      <c r="B8425" s="37" t="str">
        <f t="array" ref="B8425">IFERROR(XLOOKUP(A8425,'Asignacion Dic'!A:A,'Asignacion Dic'!C:C))</f>
        <v>PISA Gdl</v>
      </c>
      <c r="C8425" s="37" t="str">
        <f t="array" ref="C8425">IFERROR(XLOOKUP(A8425,'Asignacion Dic'!A:A,'Asignacion Dic'!B:B))</f>
        <v>EC-06</v>
      </c>
      <c r="D8425" s="38">
        <v>45635.52993055555</v>
      </c>
      <c r="E8425" s="36" t="s">
        <v>401</v>
      </c>
      <c r="F8425" s="37" t="str">
        <f t="array" ref="F8425">IFERROR(XLOOKUP(E8425,Operadores!A:A,Operadores!B:B))</f>
        <v>CARGUS</v>
      </c>
      <c r="G8425" s="36" t="s">
        <v>75</v>
      </c>
      <c r="H8425" s="39">
        <v>20.75205</v>
      </c>
      <c r="I8425" s="40">
        <v>400.0</v>
      </c>
      <c r="J8425" s="41">
        <f t="shared" si="5"/>
        <v>8300.82</v>
      </c>
      <c r="K8425" s="37" t="str">
        <f t="array" ref="K8425">IFERROR(XLOOKUP(G8425,'Tipo de carga'!A:A,'Tipo de carga'!B:B))</f>
        <v>Autoabasto</v>
      </c>
      <c r="L8425" s="37">
        <f t="shared" si="2"/>
        <v>50</v>
      </c>
      <c r="M8425" s="37">
        <f t="shared" si="3"/>
        <v>9</v>
      </c>
      <c r="N8425" s="37">
        <f t="shared" si="4"/>
        <v>12</v>
      </c>
      <c r="O8425" s="37" t="str">
        <f t="array" ref="O8425">IFERROR(XLOOKUP(K8425,'Tipo de carga'!B:B,'Tipo de carga'!C:C))</f>
        <v>Diesel</v>
      </c>
    </row>
    <row r="8426">
      <c r="A8426" s="36">
        <v>1852.0</v>
      </c>
      <c r="B8426" s="37" t="str">
        <f t="array" ref="B8426">IFERROR(XLOOKUP(A8426,'Asignacion Dic'!A:A,'Asignacion Dic'!C:C))</f>
        <v>Circuitos</v>
      </c>
      <c r="C8426" s="37" t="str">
        <f t="array" ref="C8426">IFERROR(XLOOKUP(A8426,'Asignacion Dic'!A:A,'Asignacion Dic'!B:B))</f>
        <v>EC-03</v>
      </c>
      <c r="D8426" s="38">
        <v>45635.43609953704</v>
      </c>
      <c r="E8426" s="36" t="s">
        <v>574</v>
      </c>
      <c r="F8426" s="37" t="str">
        <f t="array" ref="F8426">IFERROR(XLOOKUP(E8426,Operadores!A:A,Operadores!B:B))</f>
        <v>ZABFER</v>
      </c>
      <c r="G8426" s="36" t="s">
        <v>75</v>
      </c>
      <c r="H8426" s="39">
        <v>20.75205</v>
      </c>
      <c r="I8426" s="40">
        <v>569.0</v>
      </c>
      <c r="J8426" s="41">
        <f t="shared" si="5"/>
        <v>11807.91645</v>
      </c>
      <c r="K8426" s="37" t="str">
        <f t="array" ref="K8426">IFERROR(XLOOKUP(G8426,'Tipo de carga'!A:A,'Tipo de carga'!B:B))</f>
        <v>Autoabasto</v>
      </c>
      <c r="L8426" s="37">
        <f t="shared" si="2"/>
        <v>50</v>
      </c>
      <c r="M8426" s="37">
        <f t="shared" si="3"/>
        <v>9</v>
      </c>
      <c r="N8426" s="37">
        <f t="shared" si="4"/>
        <v>12</v>
      </c>
      <c r="O8426" s="37" t="str">
        <f t="array" ref="O8426">IFERROR(XLOOKUP(K8426,'Tipo de carga'!B:B,'Tipo de carga'!C:C))</f>
        <v>Diesel</v>
      </c>
    </row>
    <row r="8427">
      <c r="A8427" s="36">
        <v>2061.0</v>
      </c>
      <c r="B8427" s="37" t="str">
        <f t="array" ref="B8427">IFERROR(XLOOKUP(A8427,'Asignacion Dic'!A:A,'Asignacion Dic'!C:C))</f>
        <v>PISA Gdl</v>
      </c>
      <c r="C8427" s="37" t="str">
        <f t="array" ref="C8427">IFERROR(XLOOKUP(A8427,'Asignacion Dic'!A:A,'Asignacion Dic'!B:B))</f>
        <v>EC-06</v>
      </c>
      <c r="D8427" s="38">
        <v>45635.24716435185</v>
      </c>
      <c r="E8427" s="36" t="s">
        <v>270</v>
      </c>
      <c r="F8427" s="37" t="str">
        <f t="array" ref="F8427">IFERROR(XLOOKUP(E8427,Operadores!A:A,Operadores!B:B))</f>
        <v>RESEDU</v>
      </c>
      <c r="G8427" s="36" t="s">
        <v>75</v>
      </c>
      <c r="H8427" s="39">
        <v>20.75205</v>
      </c>
      <c r="I8427" s="40">
        <v>518.0</v>
      </c>
      <c r="J8427" s="41">
        <f t="shared" si="5"/>
        <v>10749.5619</v>
      </c>
      <c r="K8427" s="37" t="str">
        <f t="array" ref="K8427">IFERROR(XLOOKUP(G8427,'Tipo de carga'!A:A,'Tipo de carga'!B:B))</f>
        <v>Autoabasto</v>
      </c>
      <c r="L8427" s="37">
        <f t="shared" si="2"/>
        <v>50</v>
      </c>
      <c r="M8427" s="37">
        <f t="shared" si="3"/>
        <v>9</v>
      </c>
      <c r="N8427" s="37">
        <f t="shared" si="4"/>
        <v>12</v>
      </c>
      <c r="O8427" s="37" t="str">
        <f t="array" ref="O8427">IFERROR(XLOOKUP(K8427,'Tipo de carga'!B:B,'Tipo de carga'!C:C))</f>
        <v>Diesel</v>
      </c>
    </row>
    <row r="8428">
      <c r="A8428" s="36">
        <v>1909.0</v>
      </c>
      <c r="B8428" s="37" t="str">
        <f t="array" ref="B8428">IFERROR(XLOOKUP(A8428,'Asignacion Dic'!A:A,'Asignacion Dic'!C:C))</f>
        <v>Circuitos</v>
      </c>
      <c r="C8428" s="37" t="str">
        <f t="array" ref="C8428">IFERROR(XLOOKUP(A8428,'Asignacion Dic'!A:A,'Asignacion Dic'!B:B))</f>
        <v>EC-03</v>
      </c>
      <c r="D8428" s="38">
        <v>45635.22456018518</v>
      </c>
      <c r="E8428" s="36" t="s">
        <v>186</v>
      </c>
      <c r="F8428" s="37" t="str">
        <f t="array" ref="F8428">IFERROR(XLOOKUP(E8428,Operadores!A:A,Operadores!B:B))</f>
        <v>ZUÑDAV</v>
      </c>
      <c r="G8428" s="36" t="s">
        <v>75</v>
      </c>
      <c r="H8428" s="39">
        <v>20.75205</v>
      </c>
      <c r="I8428" s="40">
        <v>915.0</v>
      </c>
      <c r="J8428" s="41">
        <f t="shared" si="5"/>
        <v>18988.12575</v>
      </c>
      <c r="K8428" s="37" t="str">
        <f t="array" ref="K8428">IFERROR(XLOOKUP(G8428,'Tipo de carga'!A:A,'Tipo de carga'!B:B))</f>
        <v>Autoabasto</v>
      </c>
      <c r="L8428" s="37">
        <f t="shared" si="2"/>
        <v>50</v>
      </c>
      <c r="M8428" s="37">
        <f t="shared" si="3"/>
        <v>9</v>
      </c>
      <c r="N8428" s="37">
        <f t="shared" si="4"/>
        <v>12</v>
      </c>
      <c r="O8428" s="37" t="str">
        <f t="array" ref="O8428">IFERROR(XLOOKUP(K8428,'Tipo de carga'!B:B,'Tipo de carga'!C:C))</f>
        <v>Diesel</v>
      </c>
    </row>
    <row r="8429">
      <c r="A8429" s="36">
        <v>1936.0</v>
      </c>
      <c r="B8429" s="37" t="str">
        <f t="array" ref="B8429">IFERROR(XLOOKUP(A8429,'Asignacion Dic'!A:A,'Asignacion Dic'!C:C))</f>
        <v>Circuitos</v>
      </c>
      <c r="C8429" s="37" t="str">
        <f t="array" ref="C8429">IFERROR(XLOOKUP(A8429,'Asignacion Dic'!A:A,'Asignacion Dic'!B:B))</f>
        <v>EC-03</v>
      </c>
      <c r="D8429" s="38">
        <v>45635.08167824074</v>
      </c>
      <c r="E8429" s="36" t="s">
        <v>209</v>
      </c>
      <c r="F8429" s="37" t="str">
        <f t="array" ref="F8429">IFERROR(XLOOKUP(E8429,Operadores!A:A,Operadores!B:B))</f>
        <v>OCAMA</v>
      </c>
      <c r="G8429" s="36" t="s">
        <v>75</v>
      </c>
      <c r="H8429" s="39">
        <v>20.75205</v>
      </c>
      <c r="I8429" s="40">
        <v>280.0</v>
      </c>
      <c r="J8429" s="41">
        <f t="shared" si="5"/>
        <v>5810.574</v>
      </c>
      <c r="K8429" s="37" t="str">
        <f t="array" ref="K8429">IFERROR(XLOOKUP(G8429,'Tipo de carga'!A:A,'Tipo de carga'!B:B))</f>
        <v>Autoabasto</v>
      </c>
      <c r="L8429" s="37">
        <f t="shared" si="2"/>
        <v>50</v>
      </c>
      <c r="M8429" s="37">
        <f t="shared" si="3"/>
        <v>9</v>
      </c>
      <c r="N8429" s="37">
        <f t="shared" si="4"/>
        <v>12</v>
      </c>
      <c r="O8429" s="37" t="str">
        <f t="array" ref="O8429">IFERROR(XLOOKUP(K8429,'Tipo de carga'!B:B,'Tipo de carga'!C:C))</f>
        <v>Diesel</v>
      </c>
    </row>
    <row r="8430">
      <c r="A8430" s="36">
        <v>1877.0</v>
      </c>
      <c r="B8430" s="37" t="str">
        <f t="array" ref="B8430">IFERROR(XLOOKUP(A8430,'Asignacion Dic'!A:A,'Asignacion Dic'!C:C))</f>
        <v>Circuitos</v>
      </c>
      <c r="C8430" s="37" t="str">
        <f t="array" ref="C8430">IFERROR(XLOOKUP(A8430,'Asignacion Dic'!A:A,'Asignacion Dic'!B:B))</f>
        <v>EC-03</v>
      </c>
      <c r="D8430" s="38">
        <v>45635.40769675926</v>
      </c>
      <c r="E8430" s="36" t="s">
        <v>397</v>
      </c>
      <c r="F8430" s="37" t="str">
        <f t="array" ref="F8430">IFERROR(XLOOKUP(E8430,Operadores!A:A,Operadores!B:B))</f>
        <v>GRERI</v>
      </c>
      <c r="G8430" s="36" t="s">
        <v>274</v>
      </c>
      <c r="H8430" s="39">
        <v>18.94</v>
      </c>
      <c r="I8430" s="40">
        <v>250.0</v>
      </c>
      <c r="J8430" s="41">
        <f t="shared" si="5"/>
        <v>4735</v>
      </c>
      <c r="K8430" s="37" t="str">
        <f t="array" ref="K8430">IFERROR(XLOOKUP(G8430,'Tipo de carga'!A:A,'Tipo de carga'!B:B))</f>
        <v>Autoabasto</v>
      </c>
      <c r="L8430" s="37">
        <f t="shared" si="2"/>
        <v>50</v>
      </c>
      <c r="M8430" s="37">
        <f t="shared" si="3"/>
        <v>9</v>
      </c>
      <c r="N8430" s="37">
        <f t="shared" si="4"/>
        <v>12</v>
      </c>
      <c r="O8430" s="37" t="str">
        <f t="array" ref="O8430">IFERROR(XLOOKUP(K8430,'Tipo de carga'!B:B,'Tipo de carga'!C:C))</f>
        <v>Diesel</v>
      </c>
    </row>
    <row r="8431">
      <c r="A8431" s="36">
        <v>1934.0</v>
      </c>
      <c r="B8431" s="37" t="str">
        <f t="array" ref="B8431">IFERROR(XLOOKUP(A8431,'Asignacion Dic'!A:A,'Asignacion Dic'!C:C))</f>
        <v>Circuitos</v>
      </c>
      <c r="C8431" s="37" t="str">
        <f t="array" ref="C8431">IFERROR(XLOOKUP(A8431,'Asignacion Dic'!A:A,'Asignacion Dic'!B:B))</f>
        <v>EC-03</v>
      </c>
      <c r="D8431" s="38">
        <v>45635.72011574074</v>
      </c>
      <c r="E8431" s="36" t="s">
        <v>272</v>
      </c>
      <c r="F8431" s="37" t="str">
        <f t="array" ref="F8431">IFERROR(XLOOKUP(E8431,Operadores!A:A,Operadores!B:B))</f>
        <v>AVIEN</v>
      </c>
      <c r="G8431" s="36" t="s">
        <v>609</v>
      </c>
      <c r="H8431" s="39">
        <v>19.93308</v>
      </c>
      <c r="I8431" s="40">
        <v>420.0</v>
      </c>
      <c r="J8431" s="41">
        <f t="shared" si="5"/>
        <v>8371.8936</v>
      </c>
      <c r="K8431" s="37" t="str">
        <f t="array" ref="K8431">IFERROR(XLOOKUP(G8431,'Tipo de carga'!A:A,'Tipo de carga'!B:B))</f>
        <v>Autoabasto</v>
      </c>
      <c r="L8431" s="37">
        <f t="shared" si="2"/>
        <v>50</v>
      </c>
      <c r="M8431" s="37">
        <f t="shared" si="3"/>
        <v>9</v>
      </c>
      <c r="N8431" s="37">
        <f t="shared" si="4"/>
        <v>12</v>
      </c>
      <c r="O8431" s="37" t="str">
        <f t="array" ref="O8431">IFERROR(XLOOKUP(K8431,'Tipo de carga'!B:B,'Tipo de carga'!C:C))</f>
        <v>Diesel</v>
      </c>
    </row>
    <row r="8432">
      <c r="A8432" s="36"/>
      <c r="B8432" s="37" t="str">
        <f t="array" ref="B8432">IFERROR(XLOOKUP(A8432,'Asignacion Dic'!A:A,'Asignacion Dic'!C:C))</f>
        <v/>
      </c>
      <c r="C8432" s="37" t="str">
        <f t="array" ref="C8432">IFERROR(XLOOKUP(A8432,'Asignacion Dic'!A:A,'Asignacion Dic'!B:B))</f>
        <v/>
      </c>
      <c r="D8432" s="38">
        <v>45635.58887731482</v>
      </c>
      <c r="E8432" s="36"/>
      <c r="F8432" s="37" t="str">
        <f t="array" ref="F8432">IFERROR(XLOOKUP(E8432,Operadores!A:A,Operadores!B:B))</f>
        <v/>
      </c>
      <c r="G8432" s="36" t="s">
        <v>609</v>
      </c>
      <c r="H8432" s="39">
        <v>19.93308</v>
      </c>
      <c r="I8432" s="40">
        <v>3.0</v>
      </c>
      <c r="J8432" s="41">
        <f t="shared" si="5"/>
        <v>59.79924</v>
      </c>
      <c r="K8432" s="37" t="str">
        <f t="array" ref="K8432">IFERROR(XLOOKUP(G8432,'Tipo de carga'!A:A,'Tipo de carga'!B:B))</f>
        <v>Autoabasto</v>
      </c>
      <c r="L8432" s="37">
        <f t="shared" si="2"/>
        <v>50</v>
      </c>
      <c r="M8432" s="37">
        <f t="shared" si="3"/>
        <v>9</v>
      </c>
      <c r="N8432" s="37">
        <f t="shared" si="4"/>
        <v>12</v>
      </c>
      <c r="O8432" s="37" t="str">
        <f t="array" ref="O8432">IFERROR(XLOOKUP(K8432,'Tipo de carga'!B:B,'Tipo de carga'!C:C))</f>
        <v>Diesel</v>
      </c>
    </row>
    <row r="8433">
      <c r="A8433" s="36">
        <v>1711.0</v>
      </c>
      <c r="B8433" s="37" t="str">
        <f t="array" ref="B8433">IFERROR(XLOOKUP(A8433,'Asignacion Dic'!A:A,'Asignacion Dic'!C:C))</f>
        <v>Hisense</v>
      </c>
      <c r="C8433" s="37" t="str">
        <f t="array" ref="C8433">IFERROR(XLOOKUP(A8433,'Asignacion Dic'!A:A,'Asignacion Dic'!B:B))</f>
        <v>EC-03</v>
      </c>
      <c r="D8433" s="38">
        <v>45635.58357638889</v>
      </c>
      <c r="E8433" s="36" t="s">
        <v>584</v>
      </c>
      <c r="F8433" s="37" t="str">
        <f t="array" ref="F8433">IFERROR(XLOOKUP(E8433,Operadores!A:A,Operadores!B:B))</f>
        <v>GRENOR</v>
      </c>
      <c r="G8433" s="36" t="s">
        <v>609</v>
      </c>
      <c r="H8433" s="39">
        <v>19.93308</v>
      </c>
      <c r="I8433" s="40">
        <v>325.0</v>
      </c>
      <c r="J8433" s="41">
        <f t="shared" si="5"/>
        <v>6478.251</v>
      </c>
      <c r="K8433" s="37" t="str">
        <f t="array" ref="K8433">IFERROR(XLOOKUP(G8433,'Tipo de carga'!A:A,'Tipo de carga'!B:B))</f>
        <v>Autoabasto</v>
      </c>
      <c r="L8433" s="37">
        <f t="shared" si="2"/>
        <v>50</v>
      </c>
      <c r="M8433" s="37">
        <f t="shared" si="3"/>
        <v>9</v>
      </c>
      <c r="N8433" s="37">
        <f t="shared" si="4"/>
        <v>12</v>
      </c>
      <c r="O8433" s="37" t="str">
        <f t="array" ref="O8433">IFERROR(XLOOKUP(K8433,'Tipo de carga'!B:B,'Tipo de carga'!C:C))</f>
        <v>Diesel</v>
      </c>
    </row>
    <row r="8434">
      <c r="A8434" s="36"/>
      <c r="B8434" s="37" t="str">
        <f t="array" ref="B8434">IFERROR(XLOOKUP(A8434,'Asignacion Dic'!A:A,'Asignacion Dic'!C:C))</f>
        <v/>
      </c>
      <c r="C8434" s="37" t="str">
        <f t="array" ref="C8434">IFERROR(XLOOKUP(A8434,'Asignacion Dic'!A:A,'Asignacion Dic'!B:B))</f>
        <v/>
      </c>
      <c r="D8434" s="38">
        <v>45635.56793981481</v>
      </c>
      <c r="E8434" s="36"/>
      <c r="F8434" s="37" t="str">
        <f t="array" ref="F8434">IFERROR(XLOOKUP(E8434,Operadores!A:A,Operadores!B:B))</f>
        <v/>
      </c>
      <c r="G8434" s="36" t="s">
        <v>609</v>
      </c>
      <c r="H8434" s="39">
        <v>19.93308</v>
      </c>
      <c r="I8434" s="40">
        <v>3.0</v>
      </c>
      <c r="J8434" s="41">
        <f t="shared" si="5"/>
        <v>59.79924</v>
      </c>
      <c r="K8434" s="37" t="str">
        <f t="array" ref="K8434">IFERROR(XLOOKUP(G8434,'Tipo de carga'!A:A,'Tipo de carga'!B:B))</f>
        <v>Autoabasto</v>
      </c>
      <c r="L8434" s="37">
        <f t="shared" si="2"/>
        <v>50</v>
      </c>
      <c r="M8434" s="37">
        <f t="shared" si="3"/>
        <v>9</v>
      </c>
      <c r="N8434" s="37">
        <f t="shared" si="4"/>
        <v>12</v>
      </c>
      <c r="O8434" s="37" t="str">
        <f t="array" ref="O8434">IFERROR(XLOOKUP(K8434,'Tipo de carga'!B:B,'Tipo de carga'!C:C))</f>
        <v>Diesel</v>
      </c>
    </row>
    <row r="8435">
      <c r="A8435" s="36" t="s">
        <v>611</v>
      </c>
      <c r="B8435" s="37" t="str">
        <f t="array" ref="B8435">IFERROR(XLOOKUP(A8435,'Asignacion Dic'!A:A,'Asignacion Dic'!C:C))</f>
        <v/>
      </c>
      <c r="C8435" s="37" t="str">
        <f t="array" ref="C8435">IFERROR(XLOOKUP(A8435,'Asignacion Dic'!A:A,'Asignacion Dic'!B:B))</f>
        <v/>
      </c>
      <c r="D8435" s="38">
        <v>45635.422951388886</v>
      </c>
      <c r="E8435" s="36" t="s">
        <v>69</v>
      </c>
      <c r="F8435" s="37" t="str">
        <f t="array" ref="F8435">IFERROR(XLOOKUP(E8435,Operadores!A:A,Operadores!B:B))</f>
        <v>MTTO</v>
      </c>
      <c r="G8435" s="36" t="s">
        <v>609</v>
      </c>
      <c r="H8435" s="39">
        <v>19.93308</v>
      </c>
      <c r="I8435" s="40">
        <v>91.0</v>
      </c>
      <c r="J8435" s="41">
        <f t="shared" si="5"/>
        <v>1813.91028</v>
      </c>
      <c r="K8435" s="37" t="str">
        <f t="array" ref="K8435">IFERROR(XLOOKUP(G8435,'Tipo de carga'!A:A,'Tipo de carga'!B:B))</f>
        <v>Autoabasto</v>
      </c>
      <c r="L8435" s="37">
        <f t="shared" si="2"/>
        <v>50</v>
      </c>
      <c r="M8435" s="37">
        <f t="shared" si="3"/>
        <v>9</v>
      </c>
      <c r="N8435" s="37">
        <f t="shared" si="4"/>
        <v>12</v>
      </c>
      <c r="O8435" s="37" t="str">
        <f t="array" ref="O8435">IFERROR(XLOOKUP(K8435,'Tipo de carga'!B:B,'Tipo de carga'!C:C))</f>
        <v>Diesel</v>
      </c>
    </row>
    <row r="8436">
      <c r="A8436" s="36" t="s">
        <v>611</v>
      </c>
      <c r="B8436" s="37" t="str">
        <f t="array" ref="B8436">IFERROR(XLOOKUP(A8436,'Asignacion Dic'!A:A,'Asignacion Dic'!C:C))</f>
        <v/>
      </c>
      <c r="C8436" s="37" t="str">
        <f t="array" ref="C8436">IFERROR(XLOOKUP(A8436,'Asignacion Dic'!A:A,'Asignacion Dic'!B:B))</f>
        <v/>
      </c>
      <c r="D8436" s="38">
        <v>45635.41900462963</v>
      </c>
      <c r="E8436" s="36" t="s">
        <v>69</v>
      </c>
      <c r="F8436" s="37" t="str">
        <f t="array" ref="F8436">IFERROR(XLOOKUP(E8436,Operadores!A:A,Operadores!B:B))</f>
        <v>MTTO</v>
      </c>
      <c r="G8436" s="36" t="s">
        <v>609</v>
      </c>
      <c r="H8436" s="39">
        <v>19.93308</v>
      </c>
      <c r="I8436" s="40">
        <v>27.0</v>
      </c>
      <c r="J8436" s="41">
        <f t="shared" si="5"/>
        <v>538.19316</v>
      </c>
      <c r="K8436" s="37" t="str">
        <f t="array" ref="K8436">IFERROR(XLOOKUP(G8436,'Tipo de carga'!A:A,'Tipo de carga'!B:B))</f>
        <v>Autoabasto</v>
      </c>
      <c r="L8436" s="37">
        <f t="shared" si="2"/>
        <v>50</v>
      </c>
      <c r="M8436" s="37">
        <f t="shared" si="3"/>
        <v>9</v>
      </c>
      <c r="N8436" s="37">
        <f t="shared" si="4"/>
        <v>12</v>
      </c>
      <c r="O8436" s="37" t="str">
        <f t="array" ref="O8436">IFERROR(XLOOKUP(K8436,'Tipo de carga'!B:B,'Tipo de carga'!C:C))</f>
        <v>Diesel</v>
      </c>
    </row>
    <row r="8437">
      <c r="A8437" s="36">
        <v>1762.0</v>
      </c>
      <c r="B8437" s="37" t="str">
        <f t="array" ref="B8437">IFERROR(XLOOKUP(A8437,'Asignacion Dic'!A:A,'Asignacion Dic'!C:C))</f>
        <v>Hisense</v>
      </c>
      <c r="C8437" s="37" t="str">
        <f t="array" ref="C8437">IFERROR(XLOOKUP(A8437,'Asignacion Dic'!A:A,'Asignacion Dic'!B:B))</f>
        <v>EC-03</v>
      </c>
      <c r="D8437" s="38">
        <v>45635.403969907406</v>
      </c>
      <c r="E8437" s="36" t="s">
        <v>410</v>
      </c>
      <c r="F8437" s="37" t="str">
        <f t="array" ref="F8437">IFERROR(XLOOKUP(E8437,Operadores!A:A,Operadores!B:B))</f>
        <v>LOPMA03</v>
      </c>
      <c r="G8437" s="36" t="s">
        <v>609</v>
      </c>
      <c r="H8437" s="39">
        <v>19.93308</v>
      </c>
      <c r="I8437" s="40">
        <v>447.0</v>
      </c>
      <c r="J8437" s="41">
        <f t="shared" si="5"/>
        <v>8910.08676</v>
      </c>
      <c r="K8437" s="37" t="str">
        <f t="array" ref="K8437">IFERROR(XLOOKUP(G8437,'Tipo de carga'!A:A,'Tipo de carga'!B:B))</f>
        <v>Autoabasto</v>
      </c>
      <c r="L8437" s="37">
        <f t="shared" si="2"/>
        <v>50</v>
      </c>
      <c r="M8437" s="37">
        <f t="shared" si="3"/>
        <v>9</v>
      </c>
      <c r="N8437" s="37">
        <f t="shared" si="4"/>
        <v>12</v>
      </c>
      <c r="O8437" s="37" t="str">
        <f t="array" ref="O8437">IFERROR(XLOOKUP(K8437,'Tipo de carga'!B:B,'Tipo de carga'!C:C))</f>
        <v>Diesel</v>
      </c>
    </row>
    <row r="8438">
      <c r="A8438" s="36" t="s">
        <v>611</v>
      </c>
      <c r="B8438" s="37" t="str">
        <f t="array" ref="B8438">IFERROR(XLOOKUP(A8438,'Asignacion Dic'!A:A,'Asignacion Dic'!C:C))</f>
        <v/>
      </c>
      <c r="C8438" s="37" t="str">
        <f t="array" ref="C8438">IFERROR(XLOOKUP(A8438,'Asignacion Dic'!A:A,'Asignacion Dic'!B:B))</f>
        <v/>
      </c>
      <c r="D8438" s="38">
        <v>45635.3950462963</v>
      </c>
      <c r="E8438" s="36" t="s">
        <v>69</v>
      </c>
      <c r="F8438" s="37" t="str">
        <f t="array" ref="F8438">IFERROR(XLOOKUP(E8438,Operadores!A:A,Operadores!B:B))</f>
        <v>MTTO</v>
      </c>
      <c r="G8438" s="36" t="s">
        <v>609</v>
      </c>
      <c r="H8438" s="39">
        <v>19.93308</v>
      </c>
      <c r="I8438" s="40">
        <v>121.0</v>
      </c>
      <c r="J8438" s="41">
        <f t="shared" si="5"/>
        <v>2411.90268</v>
      </c>
      <c r="K8438" s="37" t="str">
        <f t="array" ref="K8438">IFERROR(XLOOKUP(G8438,'Tipo de carga'!A:A,'Tipo de carga'!B:B))</f>
        <v>Autoabasto</v>
      </c>
      <c r="L8438" s="37">
        <f t="shared" si="2"/>
        <v>50</v>
      </c>
      <c r="M8438" s="37">
        <f t="shared" si="3"/>
        <v>9</v>
      </c>
      <c r="N8438" s="37">
        <f t="shared" si="4"/>
        <v>12</v>
      </c>
      <c r="O8438" s="37" t="str">
        <f t="array" ref="O8438">IFERROR(XLOOKUP(K8438,'Tipo de carga'!B:B,'Tipo de carga'!C:C))</f>
        <v>Diesel</v>
      </c>
    </row>
    <row r="8439">
      <c r="A8439" s="36">
        <v>1760.0</v>
      </c>
      <c r="B8439" s="37" t="str">
        <f t="array" ref="B8439">IFERROR(XLOOKUP(A8439,'Asignacion Dic'!A:A,'Asignacion Dic'!C:C))</f>
        <v>Pipas</v>
      </c>
      <c r="C8439" s="37" t="str">
        <f t="array" ref="C8439">IFERROR(XLOOKUP(A8439,'Asignacion Dic'!A:A,'Asignacion Dic'!B:B))</f>
        <v>EC-02</v>
      </c>
      <c r="D8439" s="38">
        <v>45635.81737268518</v>
      </c>
      <c r="E8439" s="36" t="s">
        <v>154</v>
      </c>
      <c r="F8439" s="37" t="str">
        <f t="array" ref="F8439">IFERROR(XLOOKUP(E8439,Operadores!A:A,Operadores!B:B))</f>
        <v>MARJO08</v>
      </c>
      <c r="G8439" s="36" t="s">
        <v>42</v>
      </c>
      <c r="H8439" s="39">
        <v>20.13998</v>
      </c>
      <c r="I8439" s="40">
        <v>15.0</v>
      </c>
      <c r="J8439" s="41">
        <f t="shared" si="5"/>
        <v>302.0997</v>
      </c>
      <c r="K8439" s="37" t="str">
        <f t="array" ref="K8439">IFERROR(XLOOKUP(G8439,'Tipo de carga'!A:A,'Tipo de carga'!B:B))</f>
        <v>Autoabasto</v>
      </c>
      <c r="L8439" s="37">
        <f t="shared" si="2"/>
        <v>50</v>
      </c>
      <c r="M8439" s="37">
        <f t="shared" si="3"/>
        <v>9</v>
      </c>
      <c r="N8439" s="37">
        <f t="shared" si="4"/>
        <v>12</v>
      </c>
      <c r="O8439" s="37" t="str">
        <f t="array" ref="O8439">IFERROR(XLOOKUP(K8439,'Tipo de carga'!B:B,'Tipo de carga'!C:C))</f>
        <v>Diesel</v>
      </c>
    </row>
    <row r="8440">
      <c r="A8440" s="36">
        <v>1887.0</v>
      </c>
      <c r="B8440" s="37" t="str">
        <f t="array" ref="B8440">IFERROR(XLOOKUP(A8440,'Asignacion Dic'!A:A,'Asignacion Dic'!C:C))</f>
        <v>Circuitos</v>
      </c>
      <c r="C8440" s="37" t="str">
        <f t="array" ref="C8440">IFERROR(XLOOKUP(A8440,'Asignacion Dic'!A:A,'Asignacion Dic'!B:B))</f>
        <v>EC-03</v>
      </c>
      <c r="D8440" s="38">
        <v>45635.77525462963</v>
      </c>
      <c r="E8440" s="36" t="s">
        <v>279</v>
      </c>
      <c r="F8440" s="37" t="str">
        <f t="array" ref="F8440">IFERROR(XLOOKUP(E8440,Operadores!A:A,Operadores!B:B))</f>
        <v>NARCA</v>
      </c>
      <c r="G8440" s="36" t="s">
        <v>42</v>
      </c>
      <c r="H8440" s="39">
        <v>20.13998</v>
      </c>
      <c r="I8440" s="40">
        <v>597.0</v>
      </c>
      <c r="J8440" s="41">
        <f t="shared" si="5"/>
        <v>12023.56806</v>
      </c>
      <c r="K8440" s="37" t="str">
        <f t="array" ref="K8440">IFERROR(XLOOKUP(G8440,'Tipo de carga'!A:A,'Tipo de carga'!B:B))</f>
        <v>Autoabasto</v>
      </c>
      <c r="L8440" s="37">
        <f t="shared" si="2"/>
        <v>50</v>
      </c>
      <c r="M8440" s="37">
        <f t="shared" si="3"/>
        <v>9</v>
      </c>
      <c r="N8440" s="37">
        <f t="shared" si="4"/>
        <v>12</v>
      </c>
      <c r="O8440" s="37" t="str">
        <f t="array" ref="O8440">IFERROR(XLOOKUP(K8440,'Tipo de carga'!B:B,'Tipo de carga'!C:C))</f>
        <v>Diesel</v>
      </c>
    </row>
    <row r="8441">
      <c r="A8441" s="36">
        <v>2031.0</v>
      </c>
      <c r="B8441" s="37" t="str">
        <f t="array" ref="B8441">IFERROR(XLOOKUP(A8441,'Asignacion Dic'!A:A,'Asignacion Dic'!C:C))</f>
        <v>MeLi Dedicado Merida</v>
      </c>
      <c r="C8441" s="37" t="str">
        <f t="array" ref="C8441">IFERROR(XLOOKUP(A8441,'Asignacion Dic'!A:A,'Asignacion Dic'!B:B))</f>
        <v>EC-05</v>
      </c>
      <c r="D8441" s="38">
        <v>45635.76193287037</v>
      </c>
      <c r="E8441" s="36" t="s">
        <v>603</v>
      </c>
      <c r="F8441" s="37" t="str">
        <f t="array" ref="F8441">IFERROR(XLOOKUP(E8441,Operadores!A:A,Operadores!B:B))</f>
        <v>SARJO</v>
      </c>
      <c r="G8441" s="36" t="s">
        <v>42</v>
      </c>
      <c r="H8441" s="39">
        <v>20.13998</v>
      </c>
      <c r="I8441" s="40">
        <v>200.0</v>
      </c>
      <c r="J8441" s="41">
        <f t="shared" si="5"/>
        <v>4027.996</v>
      </c>
      <c r="K8441" s="37" t="str">
        <f t="array" ref="K8441">IFERROR(XLOOKUP(G8441,'Tipo de carga'!A:A,'Tipo de carga'!B:B))</f>
        <v>Autoabasto</v>
      </c>
      <c r="L8441" s="37">
        <f t="shared" si="2"/>
        <v>50</v>
      </c>
      <c r="M8441" s="37">
        <f t="shared" si="3"/>
        <v>9</v>
      </c>
      <c r="N8441" s="37">
        <f t="shared" si="4"/>
        <v>12</v>
      </c>
      <c r="O8441" s="37" t="str">
        <f t="array" ref="O8441">IFERROR(XLOOKUP(K8441,'Tipo de carga'!B:B,'Tipo de carga'!C:C))</f>
        <v>Diesel</v>
      </c>
    </row>
    <row r="8442">
      <c r="A8442" s="36">
        <v>1730.0</v>
      </c>
      <c r="B8442" s="37" t="str">
        <f t="array" ref="B8442">IFERROR(XLOOKUP(A8442,'Asignacion Dic'!A:A,'Asignacion Dic'!C:C))</f>
        <v>Wm Sencillo</v>
      </c>
      <c r="C8442" s="37" t="str">
        <f t="array" ref="C8442">IFERROR(XLOOKUP(A8442,'Asignacion Dic'!A:A,'Asignacion Dic'!B:B))</f>
        <v>EC-08</v>
      </c>
      <c r="D8442" s="38">
        <v>45635.66778935185</v>
      </c>
      <c r="E8442" s="36" t="s">
        <v>286</v>
      </c>
      <c r="F8442" s="37" t="str">
        <f t="array" ref="F8442">IFERROR(XLOOKUP(E8442,Operadores!A:A,Operadores!B:B))</f>
        <v>LOPERI</v>
      </c>
      <c r="G8442" s="36" t="s">
        <v>42</v>
      </c>
      <c r="H8442" s="39">
        <v>20.13998</v>
      </c>
      <c r="I8442" s="40">
        <v>458.0</v>
      </c>
      <c r="J8442" s="41">
        <f t="shared" si="5"/>
        <v>9224.11084</v>
      </c>
      <c r="K8442" s="37" t="str">
        <f t="array" ref="K8442">IFERROR(XLOOKUP(G8442,'Tipo de carga'!A:A,'Tipo de carga'!B:B))</f>
        <v>Autoabasto</v>
      </c>
      <c r="L8442" s="37">
        <f t="shared" si="2"/>
        <v>50</v>
      </c>
      <c r="M8442" s="37">
        <f t="shared" si="3"/>
        <v>9</v>
      </c>
      <c r="N8442" s="37">
        <f t="shared" si="4"/>
        <v>12</v>
      </c>
      <c r="O8442" s="37" t="str">
        <f t="array" ref="O8442">IFERROR(XLOOKUP(K8442,'Tipo de carga'!B:B,'Tipo de carga'!C:C))</f>
        <v>Diesel</v>
      </c>
    </row>
    <row r="8443">
      <c r="A8443" s="36">
        <v>1715.0</v>
      </c>
      <c r="B8443" s="37" t="str">
        <f t="array" ref="B8443">IFERROR(XLOOKUP(A8443,'Asignacion Dic'!A:A,'Asignacion Dic'!C:C))</f>
        <v>Wm Sencillo</v>
      </c>
      <c r="C8443" s="37" t="str">
        <f t="array" ref="C8443">IFERROR(XLOOKUP(A8443,'Asignacion Dic'!A:A,'Asignacion Dic'!B:B))</f>
        <v>EC-08</v>
      </c>
      <c r="D8443" s="38">
        <v>45635.656747685185</v>
      </c>
      <c r="E8443" s="36" t="s">
        <v>280</v>
      </c>
      <c r="F8443" s="37" t="str">
        <f t="array" ref="F8443">IFERROR(XLOOKUP(E8443,Operadores!A:A,Operadores!B:B))</f>
        <v>LEOJAI</v>
      </c>
      <c r="G8443" s="36" t="s">
        <v>42</v>
      </c>
      <c r="H8443" s="39">
        <v>20.13998</v>
      </c>
      <c r="I8443" s="40">
        <v>440.0</v>
      </c>
      <c r="J8443" s="41">
        <f t="shared" si="5"/>
        <v>8861.5912</v>
      </c>
      <c r="K8443" s="37" t="str">
        <f t="array" ref="K8443">IFERROR(XLOOKUP(G8443,'Tipo de carga'!A:A,'Tipo de carga'!B:B))</f>
        <v>Autoabasto</v>
      </c>
      <c r="L8443" s="37">
        <f t="shared" si="2"/>
        <v>50</v>
      </c>
      <c r="M8443" s="37">
        <f t="shared" si="3"/>
        <v>9</v>
      </c>
      <c r="N8443" s="37">
        <f t="shared" si="4"/>
        <v>12</v>
      </c>
      <c r="O8443" s="37" t="str">
        <f t="array" ref="O8443">IFERROR(XLOOKUP(K8443,'Tipo de carga'!B:B,'Tipo de carga'!C:C))</f>
        <v>Diesel</v>
      </c>
    </row>
    <row r="8444">
      <c r="A8444" s="36">
        <v>1758.0</v>
      </c>
      <c r="B8444" s="37" t="str">
        <f t="array" ref="B8444">IFERROR(XLOOKUP(A8444,'Asignacion Dic'!A:A,'Asignacion Dic'!C:C))</f>
        <v>Wm Full</v>
      </c>
      <c r="C8444" s="37" t="str">
        <f t="array" ref="C8444">IFERROR(XLOOKUP(A8444,'Asignacion Dic'!A:A,'Asignacion Dic'!B:B))</f>
        <v>EC-08</v>
      </c>
      <c r="D8444" s="38">
        <v>45635.6234837963</v>
      </c>
      <c r="E8444" s="36" t="s">
        <v>296</v>
      </c>
      <c r="F8444" s="37" t="str">
        <f t="array" ref="F8444">IFERROR(XLOOKUP(E8444,Operadores!A:A,Operadores!B:B))</f>
        <v>PINGUA</v>
      </c>
      <c r="G8444" s="36" t="s">
        <v>42</v>
      </c>
      <c r="H8444" s="39">
        <v>20.13998</v>
      </c>
      <c r="I8444" s="40">
        <v>415.0</v>
      </c>
      <c r="J8444" s="41">
        <f t="shared" si="5"/>
        <v>8358.0917</v>
      </c>
      <c r="K8444" s="37" t="str">
        <f t="array" ref="K8444">IFERROR(XLOOKUP(G8444,'Tipo de carga'!A:A,'Tipo de carga'!B:B))</f>
        <v>Autoabasto</v>
      </c>
      <c r="L8444" s="37">
        <f t="shared" si="2"/>
        <v>50</v>
      </c>
      <c r="M8444" s="37">
        <f t="shared" si="3"/>
        <v>9</v>
      </c>
      <c r="N8444" s="37">
        <f t="shared" si="4"/>
        <v>12</v>
      </c>
      <c r="O8444" s="37" t="str">
        <f t="array" ref="O8444">IFERROR(XLOOKUP(K8444,'Tipo de carga'!B:B,'Tipo de carga'!C:C))</f>
        <v>Diesel</v>
      </c>
    </row>
    <row r="8445">
      <c r="A8445" s="36">
        <v>1721.0</v>
      </c>
      <c r="B8445" s="37" t="str">
        <f t="array" ref="B8445">IFERROR(XLOOKUP(A8445,'Asignacion Dic'!A:A,'Asignacion Dic'!C:C))</f>
        <v>Wm Full</v>
      </c>
      <c r="C8445" s="37" t="str">
        <f t="array" ref="C8445">IFERROR(XLOOKUP(A8445,'Asignacion Dic'!A:A,'Asignacion Dic'!B:B))</f>
        <v>EC-08</v>
      </c>
      <c r="D8445" s="38">
        <v>45635.576365740744</v>
      </c>
      <c r="E8445" s="36" t="s">
        <v>283</v>
      </c>
      <c r="F8445" s="37" t="str">
        <f t="array" ref="F8445">IFERROR(XLOOKUP(E8445,Operadores!A:A,Operadores!B:B))</f>
        <v>MAYSA</v>
      </c>
      <c r="G8445" s="36" t="s">
        <v>42</v>
      </c>
      <c r="H8445" s="39">
        <v>20.13998</v>
      </c>
      <c r="I8445" s="40">
        <v>403.0</v>
      </c>
      <c r="J8445" s="41">
        <f t="shared" si="5"/>
        <v>8116.41194</v>
      </c>
      <c r="K8445" s="37" t="str">
        <f t="array" ref="K8445">IFERROR(XLOOKUP(G8445,'Tipo de carga'!A:A,'Tipo de carga'!B:B))</f>
        <v>Autoabasto</v>
      </c>
      <c r="L8445" s="37">
        <f t="shared" si="2"/>
        <v>50</v>
      </c>
      <c r="M8445" s="37">
        <f t="shared" si="3"/>
        <v>9</v>
      </c>
      <c r="N8445" s="37">
        <f t="shared" si="4"/>
        <v>12</v>
      </c>
      <c r="O8445" s="37" t="str">
        <f t="array" ref="O8445">IFERROR(XLOOKUP(K8445,'Tipo de carga'!B:B,'Tipo de carga'!C:C))</f>
        <v>Diesel</v>
      </c>
    </row>
    <row r="8446">
      <c r="A8446" s="36">
        <v>1728.0</v>
      </c>
      <c r="B8446" s="37" t="str">
        <f t="array" ref="B8446">IFERROR(XLOOKUP(A8446,'Asignacion Dic'!A:A,'Asignacion Dic'!C:C))</f>
        <v>Wm Full</v>
      </c>
      <c r="C8446" s="37" t="str">
        <f t="array" ref="C8446">IFERROR(XLOOKUP(A8446,'Asignacion Dic'!A:A,'Asignacion Dic'!B:B))</f>
        <v>EC-08</v>
      </c>
      <c r="D8446" s="38">
        <v>45635.5753587963</v>
      </c>
      <c r="E8446" s="36" t="s">
        <v>476</v>
      </c>
      <c r="F8446" s="37" t="str">
        <f t="array" ref="F8446">IFERROR(XLOOKUP(E8446,Operadores!A:A,Operadores!B:B))</f>
        <v>VILJE</v>
      </c>
      <c r="G8446" s="36" t="s">
        <v>42</v>
      </c>
      <c r="H8446" s="39">
        <v>20.13998</v>
      </c>
      <c r="I8446" s="40">
        <v>399.0</v>
      </c>
      <c r="J8446" s="41">
        <f t="shared" si="5"/>
        <v>8035.85202</v>
      </c>
      <c r="K8446" s="37" t="str">
        <f t="array" ref="K8446">IFERROR(XLOOKUP(G8446,'Tipo de carga'!A:A,'Tipo de carga'!B:B))</f>
        <v>Autoabasto</v>
      </c>
      <c r="L8446" s="37">
        <f t="shared" si="2"/>
        <v>50</v>
      </c>
      <c r="M8446" s="37">
        <f t="shared" si="3"/>
        <v>9</v>
      </c>
      <c r="N8446" s="37">
        <f t="shared" si="4"/>
        <v>12</v>
      </c>
      <c r="O8446" s="37" t="str">
        <f t="array" ref="O8446">IFERROR(XLOOKUP(K8446,'Tipo de carga'!B:B,'Tipo de carga'!C:C))</f>
        <v>Diesel</v>
      </c>
    </row>
    <row r="8447">
      <c r="A8447" s="36">
        <v>2005.0</v>
      </c>
      <c r="B8447" s="37" t="str">
        <f t="array" ref="B8447">IFERROR(XLOOKUP(A8447,'Asignacion Dic'!A:A,'Asignacion Dic'!C:C))</f>
        <v>MeLi Dedicado Merida</v>
      </c>
      <c r="C8447" s="37" t="str">
        <f t="array" ref="C8447">IFERROR(XLOOKUP(A8447,'Asignacion Dic'!A:A,'Asignacion Dic'!B:B))</f>
        <v>EC-05</v>
      </c>
      <c r="D8447" s="38">
        <v>45635.549155092594</v>
      </c>
      <c r="E8447" s="36" t="s">
        <v>399</v>
      </c>
      <c r="F8447" s="37" t="str">
        <f t="array" ref="F8447">IFERROR(XLOOKUP(E8447,Operadores!A:A,Operadores!B:B))</f>
        <v>DOMLEO</v>
      </c>
      <c r="G8447" s="36" t="s">
        <v>42</v>
      </c>
      <c r="H8447" s="39">
        <v>20.13998</v>
      </c>
      <c r="I8447" s="40">
        <v>239.0</v>
      </c>
      <c r="J8447" s="41">
        <f t="shared" si="5"/>
        <v>4813.45522</v>
      </c>
      <c r="K8447" s="37" t="str">
        <f t="array" ref="K8447">IFERROR(XLOOKUP(G8447,'Tipo de carga'!A:A,'Tipo de carga'!B:B))</f>
        <v>Autoabasto</v>
      </c>
      <c r="L8447" s="37">
        <f t="shared" si="2"/>
        <v>50</v>
      </c>
      <c r="M8447" s="37">
        <f t="shared" si="3"/>
        <v>9</v>
      </c>
      <c r="N8447" s="37">
        <f t="shared" si="4"/>
        <v>12</v>
      </c>
      <c r="O8447" s="37" t="str">
        <f t="array" ref="O8447">IFERROR(XLOOKUP(K8447,'Tipo de carga'!B:B,'Tipo de carga'!C:C))</f>
        <v>Diesel</v>
      </c>
    </row>
    <row r="8448">
      <c r="A8448" s="36">
        <v>1798.0</v>
      </c>
      <c r="B8448" s="37" t="str">
        <f t="array" ref="B8448">IFERROR(XLOOKUP(A8448,'Asignacion Dic'!A:A,'Asignacion Dic'!C:C))</f>
        <v>Wm Full</v>
      </c>
      <c r="C8448" s="37" t="str">
        <f t="array" ref="C8448">IFERROR(XLOOKUP(A8448,'Asignacion Dic'!A:A,'Asignacion Dic'!B:B))</f>
        <v>EC-08</v>
      </c>
      <c r="D8448" s="38">
        <v>45635.54866898148</v>
      </c>
      <c r="E8448" s="36" t="s">
        <v>299</v>
      </c>
      <c r="F8448" s="37" t="str">
        <f t="array" ref="F8448">IFERROR(XLOOKUP(E8448,Operadores!A:A,Operadores!B:B))</f>
        <v>MARWAL</v>
      </c>
      <c r="G8448" s="36" t="s">
        <v>42</v>
      </c>
      <c r="H8448" s="39">
        <v>20.13998</v>
      </c>
      <c r="I8448" s="40">
        <v>388.0</v>
      </c>
      <c r="J8448" s="41">
        <f t="shared" si="5"/>
        <v>7814.31224</v>
      </c>
      <c r="K8448" s="37" t="str">
        <f t="array" ref="K8448">IFERROR(XLOOKUP(G8448,'Tipo de carga'!A:A,'Tipo de carga'!B:B))</f>
        <v>Autoabasto</v>
      </c>
      <c r="L8448" s="37">
        <f t="shared" si="2"/>
        <v>50</v>
      </c>
      <c r="M8448" s="37">
        <f t="shared" si="3"/>
        <v>9</v>
      </c>
      <c r="N8448" s="37">
        <f t="shared" si="4"/>
        <v>12</v>
      </c>
      <c r="O8448" s="37" t="str">
        <f t="array" ref="O8448">IFERROR(XLOOKUP(K8448,'Tipo de carga'!B:B,'Tipo de carga'!C:C))</f>
        <v>Diesel</v>
      </c>
    </row>
    <row r="8449">
      <c r="A8449" s="36">
        <v>1760.0</v>
      </c>
      <c r="B8449" s="37" t="str">
        <f t="array" ref="B8449">IFERROR(XLOOKUP(A8449,'Asignacion Dic'!A:A,'Asignacion Dic'!C:C))</f>
        <v>Pipas</v>
      </c>
      <c r="C8449" s="37" t="str">
        <f t="array" ref="C8449">IFERROR(XLOOKUP(A8449,'Asignacion Dic'!A:A,'Asignacion Dic'!B:B))</f>
        <v>EC-02</v>
      </c>
      <c r="D8449" s="38">
        <v>45635.52232638889</v>
      </c>
      <c r="E8449" s="36" t="s">
        <v>154</v>
      </c>
      <c r="F8449" s="37" t="str">
        <f t="array" ref="F8449">IFERROR(XLOOKUP(E8449,Operadores!A:A,Operadores!B:B))</f>
        <v>MARJO08</v>
      </c>
      <c r="G8449" s="36" t="s">
        <v>42</v>
      </c>
      <c r="H8449" s="39">
        <v>20.13998</v>
      </c>
      <c r="I8449" s="40">
        <v>330.0</v>
      </c>
      <c r="J8449" s="41">
        <f t="shared" si="5"/>
        <v>6646.1934</v>
      </c>
      <c r="K8449" s="37" t="str">
        <f t="array" ref="K8449">IFERROR(XLOOKUP(G8449,'Tipo de carga'!A:A,'Tipo de carga'!B:B))</f>
        <v>Autoabasto</v>
      </c>
      <c r="L8449" s="37">
        <f t="shared" si="2"/>
        <v>50</v>
      </c>
      <c r="M8449" s="37">
        <f t="shared" si="3"/>
        <v>9</v>
      </c>
      <c r="N8449" s="37">
        <f t="shared" si="4"/>
        <v>12</v>
      </c>
      <c r="O8449" s="37" t="str">
        <f t="array" ref="O8449">IFERROR(XLOOKUP(K8449,'Tipo de carga'!B:B,'Tipo de carga'!C:C))</f>
        <v>Diesel</v>
      </c>
    </row>
    <row r="8450">
      <c r="A8450" s="36">
        <v>2013.0</v>
      </c>
      <c r="B8450" s="37" t="str">
        <f t="array" ref="B8450">IFERROR(XLOOKUP(A8450,'Asignacion Dic'!A:A,'Asignacion Dic'!C:C))</f>
        <v>MeLi Dedicado Merida</v>
      </c>
      <c r="C8450" s="37" t="str">
        <f t="array" ref="C8450">IFERROR(XLOOKUP(A8450,'Asignacion Dic'!A:A,'Asignacion Dic'!B:B))</f>
        <v>EC-05</v>
      </c>
      <c r="D8450" s="38">
        <v>45635.51069444444</v>
      </c>
      <c r="E8450" s="36" t="s">
        <v>556</v>
      </c>
      <c r="F8450" s="37" t="str">
        <f t="array" ref="F8450">IFERROR(XLOOKUP(E8450,Operadores!A:A,Operadores!B:B))</f>
        <v>MONJON</v>
      </c>
      <c r="G8450" s="36" t="s">
        <v>42</v>
      </c>
      <c r="H8450" s="39">
        <v>20.13998</v>
      </c>
      <c r="I8450" s="40">
        <v>230.0</v>
      </c>
      <c r="J8450" s="41">
        <f t="shared" si="5"/>
        <v>4632.1954</v>
      </c>
      <c r="K8450" s="37" t="str">
        <f t="array" ref="K8450">IFERROR(XLOOKUP(G8450,'Tipo de carga'!A:A,'Tipo de carga'!B:B))</f>
        <v>Autoabasto</v>
      </c>
      <c r="L8450" s="37">
        <f t="shared" si="2"/>
        <v>50</v>
      </c>
      <c r="M8450" s="37">
        <f t="shared" si="3"/>
        <v>9</v>
      </c>
      <c r="N8450" s="37">
        <f t="shared" si="4"/>
        <v>12</v>
      </c>
      <c r="O8450" s="37" t="str">
        <f t="array" ref="O8450">IFERROR(XLOOKUP(K8450,'Tipo de carga'!B:B,'Tipo de carga'!C:C))</f>
        <v>Diesel</v>
      </c>
    </row>
    <row r="8451">
      <c r="A8451" s="36">
        <v>2001.0</v>
      </c>
      <c r="B8451" s="37" t="str">
        <f t="array" ref="B8451">IFERROR(XLOOKUP(A8451,'Asignacion Dic'!A:A,'Asignacion Dic'!C:C))</f>
        <v>MeLi Dedicado Merida</v>
      </c>
      <c r="C8451" s="37" t="str">
        <f t="array" ref="C8451">IFERROR(XLOOKUP(A8451,'Asignacion Dic'!A:A,'Asignacion Dic'!B:B))</f>
        <v>EC-05</v>
      </c>
      <c r="D8451" s="38">
        <v>45635.44708333333</v>
      </c>
      <c r="E8451" s="36" t="s">
        <v>494</v>
      </c>
      <c r="F8451" s="37" t="str">
        <f t="array" ref="F8451">IFERROR(XLOOKUP(E8451,Operadores!A:A,Operadores!B:B))</f>
        <v>TRESER</v>
      </c>
      <c r="G8451" s="36" t="s">
        <v>42</v>
      </c>
      <c r="H8451" s="39">
        <v>20.13998</v>
      </c>
      <c r="I8451" s="40">
        <v>355.0</v>
      </c>
      <c r="J8451" s="41">
        <f t="shared" si="5"/>
        <v>7149.6929</v>
      </c>
      <c r="K8451" s="37" t="str">
        <f t="array" ref="K8451">IFERROR(XLOOKUP(G8451,'Tipo de carga'!A:A,'Tipo de carga'!B:B))</f>
        <v>Autoabasto</v>
      </c>
      <c r="L8451" s="37">
        <f t="shared" si="2"/>
        <v>50</v>
      </c>
      <c r="M8451" s="37">
        <f t="shared" si="3"/>
        <v>9</v>
      </c>
      <c r="N8451" s="37">
        <f t="shared" si="4"/>
        <v>12</v>
      </c>
      <c r="O8451" s="37" t="str">
        <f t="array" ref="O8451">IFERROR(XLOOKUP(K8451,'Tipo de carga'!B:B,'Tipo de carga'!C:C))</f>
        <v>Diesel</v>
      </c>
    </row>
    <row r="8452">
      <c r="A8452" s="36">
        <v>1991.0</v>
      </c>
      <c r="B8452" s="37" t="str">
        <f t="array" ref="B8452">IFERROR(XLOOKUP(A8452,'Asignacion Dic'!A:A,'Asignacion Dic'!C:C))</f>
        <v>MeLi Dedicado Merida</v>
      </c>
      <c r="C8452" s="37" t="str">
        <f t="array" ref="C8452">IFERROR(XLOOKUP(A8452,'Asignacion Dic'!A:A,'Asignacion Dic'!B:B))</f>
        <v>EC-05</v>
      </c>
      <c r="D8452" s="38">
        <v>45635.38422453704</v>
      </c>
      <c r="E8452" s="36" t="s">
        <v>204</v>
      </c>
      <c r="F8452" s="37" t="str">
        <f t="array" ref="F8452">IFERROR(XLOOKUP(E8452,Operadores!A:A,Operadores!B:B))</f>
        <v>AGUARM</v>
      </c>
      <c r="G8452" s="36" t="s">
        <v>42</v>
      </c>
      <c r="H8452" s="39">
        <v>20.13998</v>
      </c>
      <c r="I8452" s="40">
        <v>230.0</v>
      </c>
      <c r="J8452" s="41">
        <f t="shared" si="5"/>
        <v>4632.1954</v>
      </c>
      <c r="K8452" s="37" t="str">
        <f t="array" ref="K8452">IFERROR(XLOOKUP(G8452,'Tipo de carga'!A:A,'Tipo de carga'!B:B))</f>
        <v>Autoabasto</v>
      </c>
      <c r="L8452" s="37">
        <f t="shared" si="2"/>
        <v>50</v>
      </c>
      <c r="M8452" s="37">
        <f t="shared" si="3"/>
        <v>9</v>
      </c>
      <c r="N8452" s="37">
        <f t="shared" si="4"/>
        <v>12</v>
      </c>
      <c r="O8452" s="37" t="str">
        <f t="array" ref="O8452">IFERROR(XLOOKUP(K8452,'Tipo de carga'!B:B,'Tipo de carga'!C:C))</f>
        <v>Diesel</v>
      </c>
    </row>
    <row r="8453">
      <c r="A8453" s="36">
        <v>2002.0</v>
      </c>
      <c r="B8453" s="37" t="str">
        <f t="array" ref="B8453">IFERROR(XLOOKUP(A8453,'Asignacion Dic'!A:A,'Asignacion Dic'!C:C))</f>
        <v>MeLi Dedicado Merida</v>
      </c>
      <c r="C8453" s="37" t="str">
        <f t="array" ref="C8453">IFERROR(XLOOKUP(A8453,'Asignacion Dic'!A:A,'Asignacion Dic'!B:B))</f>
        <v>EC-05</v>
      </c>
      <c r="D8453" s="38">
        <v>45635.29105324074</v>
      </c>
      <c r="E8453" s="36" t="s">
        <v>547</v>
      </c>
      <c r="F8453" s="37" t="str">
        <f t="array" ref="F8453">IFERROR(XLOOKUP(E8453,Operadores!A:A,Operadores!B:B))</f>
        <v>CERDAV</v>
      </c>
      <c r="G8453" s="36" t="s">
        <v>42</v>
      </c>
      <c r="H8453" s="39">
        <v>20.13998</v>
      </c>
      <c r="I8453" s="40">
        <v>394.0</v>
      </c>
      <c r="J8453" s="41">
        <f t="shared" si="5"/>
        <v>7935.15212</v>
      </c>
      <c r="K8453" s="37" t="str">
        <f t="array" ref="K8453">IFERROR(XLOOKUP(G8453,'Tipo de carga'!A:A,'Tipo de carga'!B:B))</f>
        <v>Autoabasto</v>
      </c>
      <c r="L8453" s="37">
        <f t="shared" si="2"/>
        <v>50</v>
      </c>
      <c r="M8453" s="37">
        <f t="shared" si="3"/>
        <v>9</v>
      </c>
      <c r="N8453" s="37">
        <f t="shared" si="4"/>
        <v>12</v>
      </c>
      <c r="O8453" s="37" t="str">
        <f t="array" ref="O8453">IFERROR(XLOOKUP(K8453,'Tipo de carga'!B:B,'Tipo de carga'!C:C))</f>
        <v>Diesel</v>
      </c>
    </row>
    <row r="8454">
      <c r="A8454" s="36">
        <v>1996.0</v>
      </c>
      <c r="B8454" s="37" t="str">
        <f t="array" ref="B8454">IFERROR(XLOOKUP(A8454,'Asignacion Dic'!A:A,'Asignacion Dic'!C:C))</f>
        <v>MeLi Dedicado Merida</v>
      </c>
      <c r="C8454" s="37" t="str">
        <f t="array" ref="C8454">IFERROR(XLOOKUP(A8454,'Asignacion Dic'!A:A,'Asignacion Dic'!B:B))</f>
        <v>EC-05</v>
      </c>
      <c r="D8454" s="38">
        <v>45635.25822916667</v>
      </c>
      <c r="E8454" s="36" t="s">
        <v>620</v>
      </c>
      <c r="F8454" s="37" t="str">
        <f t="array" ref="F8454">IFERROR(XLOOKUP(E8454,Operadores!A:A,Operadores!B:B))</f>
        <v>MACJAI</v>
      </c>
      <c r="G8454" s="36" t="s">
        <v>42</v>
      </c>
      <c r="H8454" s="39">
        <v>20.13998</v>
      </c>
      <c r="I8454" s="40">
        <v>464.0</v>
      </c>
      <c r="J8454" s="41">
        <f t="shared" si="5"/>
        <v>9344.95072</v>
      </c>
      <c r="K8454" s="37" t="str">
        <f t="array" ref="K8454">IFERROR(XLOOKUP(G8454,'Tipo de carga'!A:A,'Tipo de carga'!B:B))</f>
        <v>Autoabasto</v>
      </c>
      <c r="L8454" s="37">
        <f t="shared" si="2"/>
        <v>50</v>
      </c>
      <c r="M8454" s="37">
        <f t="shared" si="3"/>
        <v>9</v>
      </c>
      <c r="N8454" s="37">
        <f t="shared" si="4"/>
        <v>12</v>
      </c>
      <c r="O8454" s="37" t="str">
        <f t="array" ref="O8454">IFERROR(XLOOKUP(K8454,'Tipo de carga'!B:B,'Tipo de carga'!C:C))</f>
        <v>Diesel</v>
      </c>
    </row>
    <row r="8455">
      <c r="A8455" s="36">
        <v>1938.0</v>
      </c>
      <c r="B8455" s="37" t="str">
        <f t="array" ref="B8455">IFERROR(XLOOKUP(A8455,'Asignacion Dic'!A:A,'Asignacion Dic'!C:C))</f>
        <v>Sayer Sencillo</v>
      </c>
      <c r="C8455" s="37" t="str">
        <f t="array" ref="C8455">IFERROR(XLOOKUP(A8455,'Asignacion Dic'!A:A,'Asignacion Dic'!B:B))</f>
        <v>EC-04</v>
      </c>
      <c r="D8455" s="38">
        <v>45635.242685185185</v>
      </c>
      <c r="E8455" s="36" t="s">
        <v>38</v>
      </c>
      <c r="F8455" s="37" t="str">
        <f t="array" ref="F8455">IFERROR(XLOOKUP(E8455,Operadores!A:A,Operadores!B:B))</f>
        <v>SOSCA01</v>
      </c>
      <c r="G8455" s="36" t="s">
        <v>42</v>
      </c>
      <c r="H8455" s="39">
        <v>20.13998</v>
      </c>
      <c r="I8455" s="40">
        <v>455.0</v>
      </c>
      <c r="J8455" s="41">
        <f t="shared" si="5"/>
        <v>9163.6909</v>
      </c>
      <c r="K8455" s="37" t="str">
        <f t="array" ref="K8455">IFERROR(XLOOKUP(G8455,'Tipo de carga'!A:A,'Tipo de carga'!B:B))</f>
        <v>Autoabasto</v>
      </c>
      <c r="L8455" s="37">
        <f t="shared" si="2"/>
        <v>50</v>
      </c>
      <c r="M8455" s="37">
        <f t="shared" si="3"/>
        <v>9</v>
      </c>
      <c r="N8455" s="37">
        <f t="shared" si="4"/>
        <v>12</v>
      </c>
      <c r="O8455" s="37" t="str">
        <f t="array" ref="O8455">IFERROR(XLOOKUP(K8455,'Tipo de carga'!B:B,'Tipo de carga'!C:C))</f>
        <v>Diesel</v>
      </c>
    </row>
    <row r="8456">
      <c r="A8456" s="36">
        <v>2024.0</v>
      </c>
      <c r="B8456" s="37" t="str">
        <f t="array" ref="B8456">IFERROR(XLOOKUP(A8456,'Asignacion Dic'!A:A,'Asignacion Dic'!C:C))</f>
        <v>MeLi Dedicado Merida</v>
      </c>
      <c r="C8456" s="37" t="str">
        <f t="array" ref="C8456">IFERROR(XLOOKUP(A8456,'Asignacion Dic'!A:A,'Asignacion Dic'!B:B))</f>
        <v>EC-05</v>
      </c>
      <c r="D8456" s="38">
        <v>45635.14581018518</v>
      </c>
      <c r="E8456" s="36" t="s">
        <v>469</v>
      </c>
      <c r="F8456" s="37" t="str">
        <f t="array" ref="F8456">IFERROR(XLOOKUP(E8456,Operadores!A:A,Operadores!B:B))</f>
        <v>DELJOS01</v>
      </c>
      <c r="G8456" s="36" t="s">
        <v>42</v>
      </c>
      <c r="H8456" s="39">
        <v>20.13998</v>
      </c>
      <c r="I8456" s="40">
        <v>210.0</v>
      </c>
      <c r="J8456" s="41">
        <f t="shared" si="5"/>
        <v>4229.3958</v>
      </c>
      <c r="K8456" s="37" t="str">
        <f t="array" ref="K8456">IFERROR(XLOOKUP(G8456,'Tipo de carga'!A:A,'Tipo de carga'!B:B))</f>
        <v>Autoabasto</v>
      </c>
      <c r="L8456" s="37">
        <f t="shared" si="2"/>
        <v>50</v>
      </c>
      <c r="M8456" s="37">
        <f t="shared" si="3"/>
        <v>9</v>
      </c>
      <c r="N8456" s="37">
        <f t="shared" si="4"/>
        <v>12</v>
      </c>
      <c r="O8456" s="37" t="str">
        <f t="array" ref="O8456">IFERROR(XLOOKUP(K8456,'Tipo de carga'!B:B,'Tipo de carga'!C:C))</f>
        <v>Diesel</v>
      </c>
    </row>
    <row r="8457">
      <c r="A8457" s="36">
        <v>2008.0</v>
      </c>
      <c r="B8457" s="37" t="str">
        <f t="array" ref="B8457">IFERROR(XLOOKUP(A8457,'Asignacion Dic'!A:A,'Asignacion Dic'!C:C))</f>
        <v>MeLi Dedicado Merida</v>
      </c>
      <c r="C8457" s="37" t="str">
        <f t="array" ref="C8457">IFERROR(XLOOKUP(A8457,'Asignacion Dic'!A:A,'Asignacion Dic'!B:B))</f>
        <v>EC-05</v>
      </c>
      <c r="D8457" s="38">
        <v>45635.13684027778</v>
      </c>
      <c r="E8457" s="36" t="s">
        <v>482</v>
      </c>
      <c r="F8457" s="37" t="str">
        <f t="array" ref="F8457">IFERROR(XLOOKUP(E8457,Operadores!A:A,Operadores!B:B))</f>
        <v>RIVJOS</v>
      </c>
      <c r="G8457" s="36" t="s">
        <v>42</v>
      </c>
      <c r="H8457" s="39">
        <v>20.13998</v>
      </c>
      <c r="I8457" s="40">
        <v>250.0</v>
      </c>
      <c r="J8457" s="41">
        <f t="shared" si="5"/>
        <v>5034.995</v>
      </c>
      <c r="K8457" s="37" t="str">
        <f t="array" ref="K8457">IFERROR(XLOOKUP(G8457,'Tipo de carga'!A:A,'Tipo de carga'!B:B))</f>
        <v>Autoabasto</v>
      </c>
      <c r="L8457" s="37">
        <f t="shared" si="2"/>
        <v>50</v>
      </c>
      <c r="M8457" s="37">
        <f t="shared" si="3"/>
        <v>9</v>
      </c>
      <c r="N8457" s="37">
        <f t="shared" si="4"/>
        <v>12</v>
      </c>
      <c r="O8457" s="37" t="str">
        <f t="array" ref="O8457">IFERROR(XLOOKUP(K8457,'Tipo de carga'!B:B,'Tipo de carga'!C:C))</f>
        <v>Diesel</v>
      </c>
    </row>
    <row r="8458">
      <c r="A8458" s="36">
        <v>1907.0</v>
      </c>
      <c r="B8458" s="37" t="str">
        <f t="array" ref="B8458">IFERROR(XLOOKUP(A8458,'Asignacion Dic'!A:A,'Asignacion Dic'!C:C))</f>
        <v>Circuitos</v>
      </c>
      <c r="C8458" s="37" t="str">
        <f t="array" ref="C8458">IFERROR(XLOOKUP(A8458,'Asignacion Dic'!A:A,'Asignacion Dic'!B:B))</f>
        <v>EC-03</v>
      </c>
      <c r="D8458" s="38">
        <v>45635.09511574074</v>
      </c>
      <c r="E8458" s="36" t="s">
        <v>237</v>
      </c>
      <c r="F8458" s="37" t="str">
        <f t="array" ref="F8458">IFERROR(XLOOKUP(E8458,Operadores!A:A,Operadores!B:B))</f>
        <v>HUAIS</v>
      </c>
      <c r="G8458" s="36" t="s">
        <v>42</v>
      </c>
      <c r="H8458" s="39">
        <v>20.13998</v>
      </c>
      <c r="I8458" s="40">
        <v>501.0</v>
      </c>
      <c r="J8458" s="41">
        <f t="shared" si="5"/>
        <v>10090.12998</v>
      </c>
      <c r="K8458" s="37" t="str">
        <f t="array" ref="K8458">IFERROR(XLOOKUP(G8458,'Tipo de carga'!A:A,'Tipo de carga'!B:B))</f>
        <v>Autoabasto</v>
      </c>
      <c r="L8458" s="37">
        <f t="shared" si="2"/>
        <v>50</v>
      </c>
      <c r="M8458" s="37">
        <f t="shared" si="3"/>
        <v>9</v>
      </c>
      <c r="N8458" s="37">
        <f t="shared" si="4"/>
        <v>12</v>
      </c>
      <c r="O8458" s="37" t="str">
        <f t="array" ref="O8458">IFERROR(XLOOKUP(K8458,'Tipo de carga'!B:B,'Tipo de carga'!C:C))</f>
        <v>Diesel</v>
      </c>
    </row>
    <row r="8459">
      <c r="A8459" s="36">
        <v>1968.0</v>
      </c>
      <c r="B8459" s="37" t="str">
        <f t="array" ref="B8459">IFERROR(XLOOKUP(A8459,'Asignacion Dic'!A:A,'Asignacion Dic'!C:C))</f>
        <v>Sayer Sencillo</v>
      </c>
      <c r="C8459" s="37" t="str">
        <f t="array" ref="C8459">IFERROR(XLOOKUP(A8459,'Asignacion Dic'!A:A,'Asignacion Dic'!B:B))</f>
        <v>EC-04</v>
      </c>
      <c r="D8459" s="38">
        <v>45635.075208333335</v>
      </c>
      <c r="E8459" s="36" t="s">
        <v>61</v>
      </c>
      <c r="F8459" s="37" t="str">
        <f t="array" ref="F8459">IFERROR(XLOOKUP(E8459,Operadores!A:A,Operadores!B:B))</f>
        <v>MENIG</v>
      </c>
      <c r="G8459" s="36" t="s">
        <v>42</v>
      </c>
      <c r="H8459" s="39">
        <v>20.13998</v>
      </c>
      <c r="I8459" s="40">
        <v>390.0</v>
      </c>
      <c r="J8459" s="41">
        <f t="shared" si="5"/>
        <v>7854.5922</v>
      </c>
      <c r="K8459" s="37" t="str">
        <f t="array" ref="K8459">IFERROR(XLOOKUP(G8459,'Tipo de carga'!A:A,'Tipo de carga'!B:B))</f>
        <v>Autoabasto</v>
      </c>
      <c r="L8459" s="37">
        <f t="shared" si="2"/>
        <v>50</v>
      </c>
      <c r="M8459" s="37">
        <f t="shared" si="3"/>
        <v>9</v>
      </c>
      <c r="N8459" s="37">
        <f t="shared" si="4"/>
        <v>12</v>
      </c>
      <c r="O8459" s="37" t="str">
        <f t="array" ref="O8459">IFERROR(XLOOKUP(K8459,'Tipo de carga'!B:B,'Tipo de carga'!C:C))</f>
        <v>Diesel</v>
      </c>
    </row>
    <row r="8460">
      <c r="A8460" s="36">
        <v>1808.0</v>
      </c>
      <c r="B8460" s="37" t="str">
        <f t="array" ref="B8460">IFERROR(XLOOKUP(A8460,'Asignacion Dic'!A:A,'Asignacion Dic'!C:C))</f>
        <v>Sayer Full</v>
      </c>
      <c r="C8460" s="37" t="str">
        <f t="array" ref="C8460">IFERROR(XLOOKUP(A8460,'Asignacion Dic'!A:A,'Asignacion Dic'!B:B))</f>
        <v>EC-04</v>
      </c>
      <c r="D8460" s="38">
        <v>45635.044444444444</v>
      </c>
      <c r="E8460" s="36" t="s">
        <v>55</v>
      </c>
      <c r="F8460" s="37" t="str">
        <f t="array" ref="F8460">IFERROR(XLOOKUP(E8460,Operadores!A:A,Operadores!B:B))</f>
        <v>ZAPNO</v>
      </c>
      <c r="G8460" s="36" t="s">
        <v>425</v>
      </c>
      <c r="H8460" s="39">
        <v>24.79</v>
      </c>
      <c r="I8460" s="40">
        <v>315.0</v>
      </c>
      <c r="J8460" s="41">
        <f t="shared" si="5"/>
        <v>7808.85</v>
      </c>
      <c r="K8460" s="37" t="str">
        <f t="array" ref="K8460">IFERROR(XLOOKUP(G8460,'Tipo de carga'!A:A,'Tipo de carga'!B:B))</f>
        <v>Ticket</v>
      </c>
      <c r="L8460" s="37">
        <f t="shared" si="2"/>
        <v>50</v>
      </c>
      <c r="M8460" s="37">
        <f t="shared" si="3"/>
        <v>9</v>
      </c>
      <c r="N8460" s="37">
        <f t="shared" si="4"/>
        <v>12</v>
      </c>
      <c r="O8460" s="37" t="str">
        <f t="array" ref="O8460">IFERROR(XLOOKUP(K8460,'Tipo de carga'!B:B,'Tipo de carga'!C:C))</f>
        <v>Diesel</v>
      </c>
    </row>
    <row r="8461">
      <c r="A8461" s="36">
        <v>2025.0</v>
      </c>
      <c r="B8461" s="37" t="str">
        <f t="array" ref="B8461">IFERROR(XLOOKUP(A8461,'Asignacion Dic'!A:A,'Asignacion Dic'!C:C))</f>
        <v>MeLi Dedicado TD</v>
      </c>
      <c r="C8461" s="37" t="str">
        <f t="array" ref="C8461">IFERROR(XLOOKUP(A8461,'Asignacion Dic'!A:A,'Asignacion Dic'!B:B))</f>
        <v>EC-05</v>
      </c>
      <c r="D8461" s="38">
        <v>45635.134722222225</v>
      </c>
      <c r="E8461" s="36" t="s">
        <v>485</v>
      </c>
      <c r="F8461" s="37" t="str">
        <f t="array" ref="F8461">IFERROR(XLOOKUP(E8461,Operadores!A:A,Operadores!B:B))</f>
        <v>HERROD</v>
      </c>
      <c r="G8461" s="36" t="s">
        <v>425</v>
      </c>
      <c r="H8461" s="39">
        <v>25.47</v>
      </c>
      <c r="I8461" s="40">
        <v>443.0</v>
      </c>
      <c r="J8461" s="41">
        <f t="shared" si="5"/>
        <v>11283.21</v>
      </c>
      <c r="K8461" s="37" t="str">
        <f t="array" ref="K8461">IFERROR(XLOOKUP(G8461,'Tipo de carga'!A:A,'Tipo de carga'!B:B))</f>
        <v>Ticket</v>
      </c>
      <c r="L8461" s="37">
        <f t="shared" si="2"/>
        <v>50</v>
      </c>
      <c r="M8461" s="37">
        <f t="shared" si="3"/>
        <v>9</v>
      </c>
      <c r="N8461" s="37">
        <f t="shared" si="4"/>
        <v>12</v>
      </c>
      <c r="O8461" s="37" t="str">
        <f t="array" ref="O8461">IFERROR(XLOOKUP(K8461,'Tipo de carga'!B:B,'Tipo de carga'!C:C))</f>
        <v>Diesel</v>
      </c>
    </row>
    <row r="8462">
      <c r="A8462" s="36">
        <v>2038.0</v>
      </c>
      <c r="B8462" s="37" t="str">
        <f t="array" ref="B8462">IFERROR(XLOOKUP(A8462,'Asignacion Dic'!A:A,'Asignacion Dic'!C:C))</f>
        <v>PISA Gdl</v>
      </c>
      <c r="C8462" s="37" t="str">
        <f t="array" ref="C8462">IFERROR(XLOOKUP(A8462,'Asignacion Dic'!A:A,'Asignacion Dic'!B:B))</f>
        <v>EC-06</v>
      </c>
      <c r="D8462" s="38">
        <v>45635.458333333336</v>
      </c>
      <c r="E8462" s="36" t="s">
        <v>175</v>
      </c>
      <c r="F8462" s="37" t="str">
        <f t="array" ref="F8462">IFERROR(XLOOKUP(E8462,Operadores!A:A,Operadores!B:B))</f>
        <v>PERRIC</v>
      </c>
      <c r="G8462" s="36" t="s">
        <v>425</v>
      </c>
      <c r="H8462" s="39">
        <v>26.99</v>
      </c>
      <c r="I8462" s="40">
        <v>133.0</v>
      </c>
      <c r="J8462" s="41">
        <f t="shared" si="5"/>
        <v>3589.67</v>
      </c>
      <c r="K8462" s="37" t="str">
        <f t="array" ref="K8462">IFERROR(XLOOKUP(G8462,'Tipo de carga'!A:A,'Tipo de carga'!B:B))</f>
        <v>Ticket</v>
      </c>
      <c r="L8462" s="37">
        <f t="shared" si="2"/>
        <v>50</v>
      </c>
      <c r="M8462" s="37">
        <f t="shared" si="3"/>
        <v>9</v>
      </c>
      <c r="N8462" s="37">
        <f t="shared" si="4"/>
        <v>12</v>
      </c>
      <c r="O8462" s="37" t="str">
        <f t="array" ref="O8462">IFERROR(XLOOKUP(K8462,'Tipo de carga'!B:B,'Tipo de carga'!C:C))</f>
        <v>Diesel</v>
      </c>
    </row>
    <row r="8463">
      <c r="A8463" s="36">
        <v>1796.0</v>
      </c>
      <c r="B8463" s="37" t="str">
        <f t="array" ref="B8463">IFERROR(XLOOKUP(A8463,'Asignacion Dic'!A:A,'Asignacion Dic'!C:C))</f>
        <v>Peñafiel Tlajomulco</v>
      </c>
      <c r="C8463" s="37" t="str">
        <f t="array" ref="C8463">IFERROR(XLOOKUP(A8463,'Asignacion Dic'!A:A,'Asignacion Dic'!B:B))</f>
        <v>EC-06</v>
      </c>
      <c r="D8463" s="38">
        <v>45635.49513888889</v>
      </c>
      <c r="E8463" s="36" t="s">
        <v>401</v>
      </c>
      <c r="F8463" s="37" t="str">
        <f t="array" ref="F8463">IFERROR(XLOOKUP(E8463,Operadores!A:A,Operadores!B:B))</f>
        <v>CARGUS</v>
      </c>
      <c r="G8463" s="36" t="s">
        <v>425</v>
      </c>
      <c r="H8463" s="39">
        <v>25.64</v>
      </c>
      <c r="I8463" s="40">
        <v>281.0</v>
      </c>
      <c r="J8463" s="41">
        <f t="shared" si="5"/>
        <v>7204.84</v>
      </c>
      <c r="K8463" s="37" t="str">
        <f t="array" ref="K8463">IFERROR(XLOOKUP(G8463,'Tipo de carga'!A:A,'Tipo de carga'!B:B))</f>
        <v>Ticket</v>
      </c>
      <c r="L8463" s="37">
        <f t="shared" si="2"/>
        <v>50</v>
      </c>
      <c r="M8463" s="37">
        <f t="shared" si="3"/>
        <v>9</v>
      </c>
      <c r="N8463" s="37">
        <f t="shared" si="4"/>
        <v>12</v>
      </c>
      <c r="O8463" s="37" t="str">
        <f t="array" ref="O8463">IFERROR(XLOOKUP(K8463,'Tipo de carga'!B:B,'Tipo de carga'!C:C))</f>
        <v>Diesel</v>
      </c>
    </row>
    <row r="8464">
      <c r="A8464" s="36">
        <v>1897.0</v>
      </c>
      <c r="B8464" s="37" t="str">
        <f t="array" ref="B8464">IFERROR(XLOOKUP(A8464,'Asignacion Dic'!A:A,'Asignacion Dic'!C:C))</f>
        <v>Full Liver</v>
      </c>
      <c r="C8464" s="37" t="str">
        <f t="array" ref="C8464">IFERROR(XLOOKUP(A8464,'Asignacion Dic'!A:A,'Asignacion Dic'!B:B))</f>
        <v>EC-01</v>
      </c>
      <c r="D8464" s="38">
        <v>45635.53888888889</v>
      </c>
      <c r="E8464" s="36" t="s">
        <v>408</v>
      </c>
      <c r="F8464" s="37" t="str">
        <f t="array" ref="F8464">IFERROR(XLOOKUP(E8464,Operadores!A:A,Operadores!B:B))</f>
        <v>RODAR</v>
      </c>
      <c r="G8464" s="36" t="s">
        <v>425</v>
      </c>
      <c r="H8464" s="39">
        <v>25.96</v>
      </c>
      <c r="I8464" s="40">
        <v>185.0</v>
      </c>
      <c r="J8464" s="41">
        <f t="shared" si="5"/>
        <v>4802.6</v>
      </c>
      <c r="K8464" s="37" t="str">
        <f t="array" ref="K8464">IFERROR(XLOOKUP(G8464,'Tipo de carga'!A:A,'Tipo de carga'!B:B))</f>
        <v>Ticket</v>
      </c>
      <c r="L8464" s="37">
        <f t="shared" si="2"/>
        <v>50</v>
      </c>
      <c r="M8464" s="37">
        <f t="shared" si="3"/>
        <v>9</v>
      </c>
      <c r="N8464" s="37">
        <f t="shared" si="4"/>
        <v>12</v>
      </c>
      <c r="O8464" s="37" t="str">
        <f t="array" ref="O8464">IFERROR(XLOOKUP(K8464,'Tipo de carga'!B:B,'Tipo de carga'!C:C))</f>
        <v>Diesel</v>
      </c>
    </row>
    <row r="8465">
      <c r="A8465" s="36" t="s">
        <v>127</v>
      </c>
      <c r="B8465" s="37" t="str">
        <f t="array" ref="B8465">IFERROR(XLOOKUP(A8465,'Asignacion Dic'!A:A,'Asignacion Dic'!C:C))</f>
        <v>Sayer Patios y T.</v>
      </c>
      <c r="C8465" s="37" t="str">
        <f t="array" ref="C8465">IFERROR(XLOOKUP(A8465,'Asignacion Dic'!A:A,'Asignacion Dic'!B:B))</f>
        <v>EC-04</v>
      </c>
      <c r="D8465" s="38">
        <v>45635.566666666666</v>
      </c>
      <c r="E8465" s="36" t="s">
        <v>306</v>
      </c>
      <c r="F8465" s="37" t="str">
        <f t="array" ref="F8465">IFERROR(XLOOKUP(E8465,Operadores!A:A,Operadores!B:B))</f>
        <v>TAMDAV</v>
      </c>
      <c r="G8465" s="36" t="s">
        <v>425</v>
      </c>
      <c r="H8465" s="39">
        <v>25.65</v>
      </c>
      <c r="I8465" s="40">
        <v>277.0</v>
      </c>
      <c r="J8465" s="41">
        <f t="shared" si="5"/>
        <v>7105.05</v>
      </c>
      <c r="K8465" s="37" t="str">
        <f t="array" ref="K8465">IFERROR(XLOOKUP(G8465,'Tipo de carga'!A:A,'Tipo de carga'!B:B))</f>
        <v>Ticket</v>
      </c>
      <c r="L8465" s="37">
        <f t="shared" si="2"/>
        <v>50</v>
      </c>
      <c r="M8465" s="37">
        <f t="shared" si="3"/>
        <v>9</v>
      </c>
      <c r="N8465" s="37">
        <f t="shared" si="4"/>
        <v>12</v>
      </c>
      <c r="O8465" s="37" t="str">
        <f t="array" ref="O8465">IFERROR(XLOOKUP(K8465,'Tipo de carga'!B:B,'Tipo de carga'!C:C))</f>
        <v>Diesel</v>
      </c>
    </row>
    <row r="8466">
      <c r="A8466" s="36">
        <v>2007.0</v>
      </c>
      <c r="B8466" s="37" t="str">
        <f t="array" ref="B8466">IFERROR(XLOOKUP(A8466,'Asignacion Dic'!A:A,'Asignacion Dic'!C:C))</f>
        <v>MeLi Asignado TD</v>
      </c>
      <c r="C8466" s="37" t="str">
        <f t="array" ref="C8466">IFERROR(XLOOKUP(A8466,'Asignacion Dic'!A:A,'Asignacion Dic'!B:B))</f>
        <v>EC-05</v>
      </c>
      <c r="D8466" s="38">
        <v>45635.57430555556</v>
      </c>
      <c r="E8466" s="36" t="s">
        <v>166</v>
      </c>
      <c r="F8466" s="37" t="str">
        <f t="array" ref="F8466">IFERROR(XLOOKUP(E8466,Operadores!A:A,Operadores!B:B))</f>
        <v>PADRI</v>
      </c>
      <c r="G8466" s="36" t="s">
        <v>425</v>
      </c>
      <c r="H8466" s="39">
        <v>26.15</v>
      </c>
      <c r="I8466" s="40">
        <v>138.0</v>
      </c>
      <c r="J8466" s="41">
        <f t="shared" si="5"/>
        <v>3608.7</v>
      </c>
      <c r="K8466" s="37" t="str">
        <f t="array" ref="K8466">IFERROR(XLOOKUP(G8466,'Tipo de carga'!A:A,'Tipo de carga'!B:B))</f>
        <v>Ticket</v>
      </c>
      <c r="L8466" s="37">
        <f t="shared" si="2"/>
        <v>50</v>
      </c>
      <c r="M8466" s="37">
        <f t="shared" si="3"/>
        <v>9</v>
      </c>
      <c r="N8466" s="37">
        <f t="shared" si="4"/>
        <v>12</v>
      </c>
      <c r="O8466" s="37" t="str">
        <f t="array" ref="O8466">IFERROR(XLOOKUP(K8466,'Tipo de carga'!B:B,'Tipo de carga'!C:C))</f>
        <v>Diesel</v>
      </c>
    </row>
    <row r="8467">
      <c r="A8467" s="36">
        <v>1931.0</v>
      </c>
      <c r="B8467" s="37" t="str">
        <f t="array" ref="B8467">IFERROR(XLOOKUP(A8467,'Asignacion Dic'!A:A,'Asignacion Dic'!C:C))</f>
        <v>Circuitos</v>
      </c>
      <c r="C8467" s="37" t="str">
        <f t="array" ref="C8467">IFERROR(XLOOKUP(A8467,'Asignacion Dic'!A:A,'Asignacion Dic'!B:B))</f>
        <v>EC-03</v>
      </c>
      <c r="D8467" s="38">
        <v>45635.62013888889</v>
      </c>
      <c r="E8467" s="36" t="s">
        <v>26</v>
      </c>
      <c r="F8467" s="37" t="str">
        <f t="array" ref="F8467">IFERROR(XLOOKUP(E8467,Operadores!A:A,Operadores!B:B))</f>
        <v>ARBJO</v>
      </c>
      <c r="G8467" s="36" t="s">
        <v>425</v>
      </c>
      <c r="H8467" s="39">
        <v>26.4</v>
      </c>
      <c r="I8467" s="40">
        <v>227.0</v>
      </c>
      <c r="J8467" s="41">
        <f t="shared" si="5"/>
        <v>5992.8</v>
      </c>
      <c r="K8467" s="37" t="str">
        <f t="array" ref="K8467">IFERROR(XLOOKUP(G8467,'Tipo de carga'!A:A,'Tipo de carga'!B:B))</f>
        <v>Ticket</v>
      </c>
      <c r="L8467" s="37">
        <f t="shared" si="2"/>
        <v>50</v>
      </c>
      <c r="M8467" s="37">
        <f t="shared" si="3"/>
        <v>9</v>
      </c>
      <c r="N8467" s="37">
        <f t="shared" si="4"/>
        <v>12</v>
      </c>
      <c r="O8467" s="37" t="str">
        <f t="array" ref="O8467">IFERROR(XLOOKUP(K8467,'Tipo de carga'!B:B,'Tipo de carga'!C:C))</f>
        <v>Diesel</v>
      </c>
    </row>
    <row r="8468">
      <c r="A8468" s="36">
        <v>1903.0</v>
      </c>
      <c r="B8468" s="37" t="str">
        <f t="array" ref="B8468">IFERROR(XLOOKUP(A8468,'Asignacion Dic'!A:A,'Asignacion Dic'!C:C))</f>
        <v>Sayer Vuelteros</v>
      </c>
      <c r="C8468" s="37" t="str">
        <f t="array" ref="C8468">IFERROR(XLOOKUP(A8468,'Asignacion Dic'!A:A,'Asignacion Dic'!B:B))</f>
        <v>EC-04</v>
      </c>
      <c r="D8468" s="38">
        <v>45635.62152777778</v>
      </c>
      <c r="E8468" s="36" t="s">
        <v>45</v>
      </c>
      <c r="F8468" s="37" t="str">
        <f t="array" ref="F8468">IFERROR(XLOOKUP(E8468,Operadores!A:A,Operadores!B:B))</f>
        <v>HEREM</v>
      </c>
      <c r="G8468" s="36" t="s">
        <v>425</v>
      </c>
      <c r="H8468" s="39">
        <v>25.75</v>
      </c>
      <c r="I8468" s="40">
        <v>93.0</v>
      </c>
      <c r="J8468" s="41">
        <f t="shared" si="5"/>
        <v>2394.75</v>
      </c>
      <c r="K8468" s="37" t="str">
        <f t="array" ref="K8468">IFERROR(XLOOKUP(G8468,'Tipo de carga'!A:A,'Tipo de carga'!B:B))</f>
        <v>Ticket</v>
      </c>
      <c r="L8468" s="37">
        <f t="shared" si="2"/>
        <v>50</v>
      </c>
      <c r="M8468" s="37">
        <f t="shared" si="3"/>
        <v>9</v>
      </c>
      <c r="N8468" s="37">
        <f t="shared" si="4"/>
        <v>12</v>
      </c>
      <c r="O8468" s="37" t="str">
        <f t="array" ref="O8468">IFERROR(XLOOKUP(K8468,'Tipo de carga'!B:B,'Tipo de carga'!C:C))</f>
        <v>Diesel</v>
      </c>
    </row>
    <row r="8469">
      <c r="A8469" s="36">
        <v>2006.0</v>
      </c>
      <c r="B8469" s="37" t="str">
        <f t="array" ref="B8469">IFERROR(XLOOKUP(A8469,'Asignacion Dic'!A:A,'Asignacion Dic'!C:C))</f>
        <v>MeLi Dedicado Merida</v>
      </c>
      <c r="C8469" s="37" t="str">
        <f t="array" ref="C8469">IFERROR(XLOOKUP(A8469,'Asignacion Dic'!A:A,'Asignacion Dic'!B:B))</f>
        <v>EC-05</v>
      </c>
      <c r="D8469" s="38">
        <v>45635.73055555556</v>
      </c>
      <c r="E8469" s="36" t="s">
        <v>381</v>
      </c>
      <c r="F8469" s="37" t="str">
        <f t="array" ref="F8469">IFERROR(XLOOKUP(E8469,Operadores!A:A,Operadores!B:B))</f>
        <v>CHAJUA</v>
      </c>
      <c r="G8469" s="36" t="s">
        <v>425</v>
      </c>
      <c r="H8469" s="39">
        <v>26.97</v>
      </c>
      <c r="I8469" s="40">
        <v>712.0</v>
      </c>
      <c r="J8469" s="41">
        <f t="shared" si="5"/>
        <v>19202.64</v>
      </c>
      <c r="K8469" s="37" t="str">
        <f t="array" ref="K8469">IFERROR(XLOOKUP(G8469,'Tipo de carga'!A:A,'Tipo de carga'!B:B))</f>
        <v>Ticket</v>
      </c>
      <c r="L8469" s="37">
        <f t="shared" si="2"/>
        <v>50</v>
      </c>
      <c r="M8469" s="37">
        <f t="shared" si="3"/>
        <v>9</v>
      </c>
      <c r="N8469" s="37">
        <f t="shared" si="4"/>
        <v>12</v>
      </c>
      <c r="O8469" s="37" t="str">
        <f t="array" ref="O8469">IFERROR(XLOOKUP(K8469,'Tipo de carga'!B:B,'Tipo de carga'!C:C))</f>
        <v>Diesel</v>
      </c>
    </row>
    <row r="8470">
      <c r="A8470" s="36">
        <v>2021.0</v>
      </c>
      <c r="B8470" s="37" t="str">
        <f t="array" ref="B8470">IFERROR(XLOOKUP(A8470,'Asignacion Dic'!A:A,'Asignacion Dic'!C:C))</f>
        <v>MeLi Dedicado Merida</v>
      </c>
      <c r="C8470" s="37" t="str">
        <f t="array" ref="C8470">IFERROR(XLOOKUP(A8470,'Asignacion Dic'!A:A,'Asignacion Dic'!B:B))</f>
        <v>EC-05</v>
      </c>
      <c r="D8470" s="38">
        <v>45635.73055555556</v>
      </c>
      <c r="E8470" s="36" t="s">
        <v>320</v>
      </c>
      <c r="F8470" s="37" t="str">
        <f t="array" ref="F8470">IFERROR(XLOOKUP(E8470,Operadores!A:A,Operadores!B:B))</f>
        <v>GUTIRV</v>
      </c>
      <c r="G8470" s="36" t="s">
        <v>425</v>
      </c>
      <c r="H8470" s="39">
        <v>24.69</v>
      </c>
      <c r="I8470" s="40">
        <v>178.2</v>
      </c>
      <c r="J8470" s="41">
        <f t="shared" si="5"/>
        <v>4399.758</v>
      </c>
      <c r="K8470" s="37" t="str">
        <f t="array" ref="K8470">IFERROR(XLOOKUP(G8470,'Tipo de carga'!A:A,'Tipo de carga'!B:B))</f>
        <v>Ticket</v>
      </c>
      <c r="L8470" s="37">
        <f t="shared" si="2"/>
        <v>50</v>
      </c>
      <c r="M8470" s="37">
        <f t="shared" si="3"/>
        <v>9</v>
      </c>
      <c r="N8470" s="37">
        <f t="shared" si="4"/>
        <v>12</v>
      </c>
      <c r="O8470" s="37" t="str">
        <f t="array" ref="O8470">IFERROR(XLOOKUP(K8470,'Tipo de carga'!B:B,'Tipo de carga'!C:C))</f>
        <v>Diesel</v>
      </c>
    </row>
    <row r="8471">
      <c r="A8471" s="36">
        <v>1976.0</v>
      </c>
      <c r="B8471" s="37" t="str">
        <f t="array" ref="B8471">IFERROR(XLOOKUP(A8471,'Asignacion Dic'!A:A,'Asignacion Dic'!C:C))</f>
        <v>MeLi asignado SD</v>
      </c>
      <c r="C8471" s="37" t="str">
        <f t="array" ref="C8471">IFERROR(XLOOKUP(A8471,'Asignacion Dic'!A:A,'Asignacion Dic'!B:B))</f>
        <v>EC-05</v>
      </c>
      <c r="D8471" s="38">
        <v>45635.73055555556</v>
      </c>
      <c r="E8471" s="36" t="s">
        <v>178</v>
      </c>
      <c r="F8471" s="37" t="str">
        <f t="array" ref="F8471">IFERROR(XLOOKUP(E8471,Operadores!A:A,Operadores!B:B))</f>
        <v>BAUGEO</v>
      </c>
      <c r="G8471" s="36" t="s">
        <v>425</v>
      </c>
      <c r="H8471" s="39">
        <v>24.69</v>
      </c>
      <c r="I8471" s="40">
        <v>332.0</v>
      </c>
      <c r="J8471" s="41">
        <f t="shared" si="5"/>
        <v>8197.08</v>
      </c>
      <c r="K8471" s="37" t="str">
        <f t="array" ref="K8471">IFERROR(XLOOKUP(G8471,'Tipo de carga'!A:A,'Tipo de carga'!B:B))</f>
        <v>Ticket</v>
      </c>
      <c r="L8471" s="37">
        <f t="shared" si="2"/>
        <v>50</v>
      </c>
      <c r="M8471" s="37">
        <f t="shared" si="3"/>
        <v>9</v>
      </c>
      <c r="N8471" s="37">
        <f t="shared" si="4"/>
        <v>12</v>
      </c>
      <c r="O8471" s="37" t="str">
        <f t="array" ref="O8471">IFERROR(XLOOKUP(K8471,'Tipo de carga'!B:B,'Tipo de carga'!C:C))</f>
        <v>Diesel</v>
      </c>
    </row>
    <row r="8472">
      <c r="A8472" s="36">
        <v>1804.0</v>
      </c>
      <c r="B8472" s="37" t="str">
        <f t="array" ref="B8472">IFERROR(XLOOKUP(A8472,'Asignacion Dic'!A:A,'Asignacion Dic'!C:C))</f>
        <v>Sayer Full</v>
      </c>
      <c r="C8472" s="37" t="str">
        <f t="array" ref="C8472">IFERROR(XLOOKUP(A8472,'Asignacion Dic'!A:A,'Asignacion Dic'!B:B))</f>
        <v>EC-04</v>
      </c>
      <c r="D8472" s="38">
        <v>45635.830555555556</v>
      </c>
      <c r="E8472" s="36" t="s">
        <v>475</v>
      </c>
      <c r="F8472" s="37" t="str">
        <f t="array" ref="F8472">IFERROR(XLOOKUP(E8472,Operadores!A:A,Operadores!B:B))</f>
        <v>AGUERN</v>
      </c>
      <c r="G8472" s="36" t="s">
        <v>425</v>
      </c>
      <c r="H8472" s="39">
        <v>26.59</v>
      </c>
      <c r="I8472" s="40">
        <v>271.0</v>
      </c>
      <c r="J8472" s="41">
        <f t="shared" si="5"/>
        <v>7205.89</v>
      </c>
      <c r="K8472" s="37" t="str">
        <f t="array" ref="K8472">IFERROR(XLOOKUP(G8472,'Tipo de carga'!A:A,'Tipo de carga'!B:B))</f>
        <v>Ticket</v>
      </c>
      <c r="L8472" s="37">
        <f t="shared" si="2"/>
        <v>50</v>
      </c>
      <c r="M8472" s="37">
        <f t="shared" si="3"/>
        <v>9</v>
      </c>
      <c r="N8472" s="37">
        <f t="shared" si="4"/>
        <v>12</v>
      </c>
      <c r="O8472" s="37" t="str">
        <f t="array" ref="O8472">IFERROR(XLOOKUP(K8472,'Tipo de carga'!B:B,'Tipo de carga'!C:C))</f>
        <v>Diesel</v>
      </c>
    </row>
    <row r="8473">
      <c r="A8473" s="36">
        <v>1741.0</v>
      </c>
      <c r="B8473" s="37" t="str">
        <f t="array" ref="B8473">IFERROR(XLOOKUP(A8473,'Asignacion Dic'!A:A,'Asignacion Dic'!C:C))</f>
        <v>Hisense</v>
      </c>
      <c r="C8473" s="37" t="str">
        <f t="array" ref="C8473">IFERROR(XLOOKUP(A8473,'Asignacion Dic'!A:A,'Asignacion Dic'!B:B))</f>
        <v>EC-03</v>
      </c>
      <c r="D8473" s="38">
        <v>45635.86875</v>
      </c>
      <c r="E8473" s="36" t="s">
        <v>76</v>
      </c>
      <c r="F8473" s="37" t="str">
        <f t="array" ref="F8473">IFERROR(XLOOKUP(E8473,Operadores!A:A,Operadores!B:B))</f>
        <v>GALSA</v>
      </c>
      <c r="G8473" s="36" t="s">
        <v>425</v>
      </c>
      <c r="H8473" s="39">
        <v>26.59</v>
      </c>
      <c r="I8473" s="40">
        <v>271.0</v>
      </c>
      <c r="J8473" s="41">
        <f t="shared" si="5"/>
        <v>7205.89</v>
      </c>
      <c r="K8473" s="37" t="str">
        <f t="array" ref="K8473">IFERROR(XLOOKUP(G8473,'Tipo de carga'!A:A,'Tipo de carga'!B:B))</f>
        <v>Ticket</v>
      </c>
      <c r="L8473" s="37">
        <f t="shared" si="2"/>
        <v>50</v>
      </c>
      <c r="M8473" s="37">
        <f t="shared" si="3"/>
        <v>9</v>
      </c>
      <c r="N8473" s="37">
        <f t="shared" si="4"/>
        <v>12</v>
      </c>
      <c r="O8473" s="37" t="str">
        <f t="array" ref="O8473">IFERROR(XLOOKUP(K8473,'Tipo de carga'!B:B,'Tipo de carga'!C:C))</f>
        <v>Diesel</v>
      </c>
    </row>
    <row r="8474">
      <c r="A8474" s="36">
        <v>2015.0</v>
      </c>
      <c r="B8474" s="37" t="str">
        <f t="array" ref="B8474">IFERROR(XLOOKUP(A8474,'Asignacion Dic'!A:A,'Asignacion Dic'!C:C))</f>
        <v>MeLi Asignado TD</v>
      </c>
      <c r="C8474" s="37" t="str">
        <f t="array" ref="C8474">IFERROR(XLOOKUP(A8474,'Asignacion Dic'!A:A,'Asignacion Dic'!B:B))</f>
        <v>EC-05</v>
      </c>
      <c r="D8474" s="38">
        <v>45635.96875</v>
      </c>
      <c r="E8474" s="36" t="s">
        <v>560</v>
      </c>
      <c r="F8474" s="37" t="str">
        <f t="array" ref="F8474">IFERROR(XLOOKUP(E8474,Operadores!A:A,Operadores!B:B))</f>
        <v>REYOFI</v>
      </c>
      <c r="G8474" s="36" t="s">
        <v>425</v>
      </c>
      <c r="H8474" s="39">
        <v>24.99</v>
      </c>
      <c r="I8474" s="40">
        <v>240.0</v>
      </c>
      <c r="J8474" s="41">
        <f t="shared" si="5"/>
        <v>5997.6</v>
      </c>
      <c r="K8474" s="37" t="str">
        <f t="array" ref="K8474">IFERROR(XLOOKUP(G8474,'Tipo de carga'!A:A,'Tipo de carga'!B:B))</f>
        <v>Ticket</v>
      </c>
      <c r="L8474" s="37">
        <f t="shared" si="2"/>
        <v>50</v>
      </c>
      <c r="M8474" s="37">
        <f t="shared" si="3"/>
        <v>9</v>
      </c>
      <c r="N8474" s="37">
        <f t="shared" si="4"/>
        <v>12</v>
      </c>
      <c r="O8474" s="37" t="str">
        <f t="array" ref="O8474">IFERROR(XLOOKUP(K8474,'Tipo de carga'!B:B,'Tipo de carga'!C:C))</f>
        <v>Diesel</v>
      </c>
    </row>
    <row r="8475">
      <c r="A8475" s="36">
        <v>1880.0</v>
      </c>
      <c r="B8475" s="37" t="str">
        <f t="array" ref="B8475">IFERROR(XLOOKUP(A8475,'Asignacion Dic'!A:A,'Asignacion Dic'!C:C))</f>
        <v>Circuitos</v>
      </c>
      <c r="C8475" s="37" t="str">
        <f t="array" ref="C8475">IFERROR(XLOOKUP(A8475,'Asignacion Dic'!A:A,'Asignacion Dic'!B:B))</f>
        <v>EC-03</v>
      </c>
      <c r="D8475" s="38">
        <v>45635.96944444445</v>
      </c>
      <c r="E8475" s="36" t="s">
        <v>248</v>
      </c>
      <c r="F8475" s="37" t="str">
        <f t="array" ref="F8475">IFERROR(XLOOKUP(E8475,Operadores!A:A,Operadores!B:B))</f>
        <v>CRULE</v>
      </c>
      <c r="G8475" s="36" t="s">
        <v>425</v>
      </c>
      <c r="H8475" s="39">
        <v>26.4</v>
      </c>
      <c r="I8475" s="40">
        <v>286.0</v>
      </c>
      <c r="J8475" s="41">
        <f t="shared" si="5"/>
        <v>7550.4</v>
      </c>
      <c r="K8475" s="37" t="str">
        <f t="array" ref="K8475">IFERROR(XLOOKUP(G8475,'Tipo de carga'!A:A,'Tipo de carga'!B:B))</f>
        <v>Ticket</v>
      </c>
      <c r="L8475" s="37">
        <f t="shared" si="2"/>
        <v>50</v>
      </c>
      <c r="M8475" s="37">
        <f t="shared" si="3"/>
        <v>9</v>
      </c>
      <c r="N8475" s="37">
        <f t="shared" si="4"/>
        <v>12</v>
      </c>
      <c r="O8475" s="37" t="str">
        <f t="array" ref="O8475">IFERROR(XLOOKUP(K8475,'Tipo de carga'!B:B,'Tipo de carga'!C:C))</f>
        <v>Diesel</v>
      </c>
    </row>
    <row r="8476">
      <c r="A8476" s="36">
        <v>1951.0</v>
      </c>
      <c r="B8476" s="37" t="str">
        <f t="array" ref="B8476">IFERROR(XLOOKUP(A8476,'Asignacion Dic'!A:A,'Asignacion Dic'!C:C))</f>
        <v>MeLi asignado SD</v>
      </c>
      <c r="C8476" s="37" t="str">
        <f t="array" ref="C8476">IFERROR(XLOOKUP(A8476,'Asignacion Dic'!A:A,'Asignacion Dic'!B:B))</f>
        <v>EC-05</v>
      </c>
      <c r="D8476" s="38">
        <v>45636.983252314814</v>
      </c>
      <c r="E8476" s="36" t="s">
        <v>207</v>
      </c>
      <c r="F8476" s="37" t="str">
        <f t="array" ref="F8476">IFERROR(XLOOKUP(E8476,Operadores!A:A,Operadores!B:B))</f>
        <v>HERJOS08</v>
      </c>
      <c r="G8476" s="36" t="s">
        <v>72</v>
      </c>
      <c r="H8476" s="39">
        <v>19.80377</v>
      </c>
      <c r="I8476" s="40">
        <v>684.0</v>
      </c>
      <c r="J8476" s="41">
        <f t="shared" si="5"/>
        <v>13545.77868</v>
      </c>
      <c r="K8476" s="37" t="str">
        <f t="array" ref="K8476">IFERROR(XLOOKUP(G8476,'Tipo de carga'!A:A,'Tipo de carga'!B:B))</f>
        <v>Autoabasto</v>
      </c>
      <c r="L8476" s="37">
        <f t="shared" si="2"/>
        <v>50</v>
      </c>
      <c r="M8476" s="37">
        <f t="shared" si="3"/>
        <v>10</v>
      </c>
      <c r="N8476" s="37">
        <f t="shared" si="4"/>
        <v>12</v>
      </c>
      <c r="O8476" s="37" t="str">
        <f t="array" ref="O8476">IFERROR(XLOOKUP(K8476,'Tipo de carga'!B:B,'Tipo de carga'!C:C))</f>
        <v>Diesel</v>
      </c>
    </row>
    <row r="8477">
      <c r="A8477" s="36">
        <v>2069.0</v>
      </c>
      <c r="B8477" s="37" t="str">
        <f t="array" ref="B8477">IFERROR(XLOOKUP(A8477,'Asignacion Dic'!A:A,'Asignacion Dic'!C:C))</f>
        <v>Peñafiel Tecamac</v>
      </c>
      <c r="C8477" s="37" t="str">
        <f t="array" ref="C8477">IFERROR(XLOOKUP(A8477,'Asignacion Dic'!A:A,'Asignacion Dic'!B:B))</f>
        <v>EC-02</v>
      </c>
      <c r="D8477" s="38">
        <v>45636.96277777778</v>
      </c>
      <c r="E8477" s="36" t="s">
        <v>203</v>
      </c>
      <c r="F8477" s="37" t="str">
        <f t="array" ref="F8477">IFERROR(XLOOKUP(E8477,Operadores!A:A,Operadores!B:B))</f>
        <v>VALJUA</v>
      </c>
      <c r="G8477" s="36" t="s">
        <v>72</v>
      </c>
      <c r="H8477" s="39">
        <v>19.80377</v>
      </c>
      <c r="I8477" s="40">
        <v>228.0</v>
      </c>
      <c r="J8477" s="41">
        <f t="shared" si="5"/>
        <v>4515.25956</v>
      </c>
      <c r="K8477" s="37" t="str">
        <f t="array" ref="K8477">IFERROR(XLOOKUP(G8477,'Tipo de carga'!A:A,'Tipo de carga'!B:B))</f>
        <v>Autoabasto</v>
      </c>
      <c r="L8477" s="37">
        <f t="shared" si="2"/>
        <v>50</v>
      </c>
      <c r="M8477" s="37">
        <f t="shared" si="3"/>
        <v>10</v>
      </c>
      <c r="N8477" s="37">
        <f t="shared" si="4"/>
        <v>12</v>
      </c>
      <c r="O8477" s="37" t="str">
        <f t="array" ref="O8477">IFERROR(XLOOKUP(K8477,'Tipo de carga'!B:B,'Tipo de carga'!C:C))</f>
        <v>Diesel</v>
      </c>
    </row>
    <row r="8478">
      <c r="A8478" s="36">
        <v>2026.0</v>
      </c>
      <c r="B8478" s="37" t="str">
        <f t="array" ref="B8478">IFERROR(XLOOKUP(A8478,'Asignacion Dic'!A:A,'Asignacion Dic'!C:C))</f>
        <v>MeLi Dedicado Merida</v>
      </c>
      <c r="C8478" s="37" t="str">
        <f t="array" ref="C8478">IFERROR(XLOOKUP(A8478,'Asignacion Dic'!A:A,'Asignacion Dic'!B:B))</f>
        <v>EC-05</v>
      </c>
      <c r="D8478" s="38">
        <v>45636.94810185185</v>
      </c>
      <c r="E8478" s="36" t="s">
        <v>492</v>
      </c>
      <c r="F8478" s="37" t="str">
        <f t="array" ref="F8478">IFERROR(XLOOKUP(E8478,Operadores!A:A,Operadores!B:B))</f>
        <v>CRUTOM</v>
      </c>
      <c r="G8478" s="36" t="s">
        <v>72</v>
      </c>
      <c r="H8478" s="39">
        <v>19.80377</v>
      </c>
      <c r="I8478" s="40">
        <v>345.0</v>
      </c>
      <c r="J8478" s="41">
        <f t="shared" si="5"/>
        <v>6832.30065</v>
      </c>
      <c r="K8478" s="37" t="str">
        <f t="array" ref="K8478">IFERROR(XLOOKUP(G8478,'Tipo de carga'!A:A,'Tipo de carga'!B:B))</f>
        <v>Autoabasto</v>
      </c>
      <c r="L8478" s="37">
        <f t="shared" si="2"/>
        <v>50</v>
      </c>
      <c r="M8478" s="37">
        <f t="shared" si="3"/>
        <v>10</v>
      </c>
      <c r="N8478" s="37">
        <f t="shared" si="4"/>
        <v>12</v>
      </c>
      <c r="O8478" s="37" t="str">
        <f t="array" ref="O8478">IFERROR(XLOOKUP(K8478,'Tipo de carga'!B:B,'Tipo de carga'!C:C))</f>
        <v>Diesel</v>
      </c>
    </row>
    <row r="8479">
      <c r="A8479" s="36">
        <v>1741.0</v>
      </c>
      <c r="B8479" s="37" t="str">
        <f t="array" ref="B8479">IFERROR(XLOOKUP(A8479,'Asignacion Dic'!A:A,'Asignacion Dic'!C:C))</f>
        <v>Hisense</v>
      </c>
      <c r="C8479" s="37" t="str">
        <f t="array" ref="C8479">IFERROR(XLOOKUP(A8479,'Asignacion Dic'!A:A,'Asignacion Dic'!B:B))</f>
        <v>EC-03</v>
      </c>
      <c r="D8479" s="38">
        <v>45636.93854166667</v>
      </c>
      <c r="E8479" s="36" t="s">
        <v>76</v>
      </c>
      <c r="F8479" s="37" t="str">
        <f t="array" ref="F8479">IFERROR(XLOOKUP(E8479,Operadores!A:A,Operadores!B:B))</f>
        <v>GALSA</v>
      </c>
      <c r="G8479" s="36" t="s">
        <v>72</v>
      </c>
      <c r="H8479" s="39">
        <v>19.80377</v>
      </c>
      <c r="I8479" s="40">
        <v>390.0</v>
      </c>
      <c r="J8479" s="41">
        <f t="shared" si="5"/>
        <v>7723.4703</v>
      </c>
      <c r="K8479" s="37" t="str">
        <f t="array" ref="K8479">IFERROR(XLOOKUP(G8479,'Tipo de carga'!A:A,'Tipo de carga'!B:B))</f>
        <v>Autoabasto</v>
      </c>
      <c r="L8479" s="37">
        <f t="shared" si="2"/>
        <v>50</v>
      </c>
      <c r="M8479" s="37">
        <f t="shared" si="3"/>
        <v>10</v>
      </c>
      <c r="N8479" s="37">
        <f t="shared" si="4"/>
        <v>12</v>
      </c>
      <c r="O8479" s="37" t="str">
        <f t="array" ref="O8479">IFERROR(XLOOKUP(K8479,'Tipo de carga'!B:B,'Tipo de carga'!C:C))</f>
        <v>Diesel</v>
      </c>
    </row>
    <row r="8480">
      <c r="A8480" s="36">
        <v>1888.0</v>
      </c>
      <c r="B8480" s="37" t="str">
        <f t="array" ref="B8480">IFERROR(XLOOKUP(A8480,'Asignacion Dic'!A:A,'Asignacion Dic'!C:C))</f>
        <v>Circuitos</v>
      </c>
      <c r="C8480" s="37" t="str">
        <f t="array" ref="C8480">IFERROR(XLOOKUP(A8480,'Asignacion Dic'!A:A,'Asignacion Dic'!B:B))</f>
        <v>EC-03</v>
      </c>
      <c r="D8480" s="38">
        <v>45636.93325231481</v>
      </c>
      <c r="E8480" s="36" t="s">
        <v>617</v>
      </c>
      <c r="F8480" s="37" t="str">
        <f t="array" ref="F8480">IFERROR(XLOOKUP(E8480,Operadores!A:A,Operadores!B:B))</f>
        <v>CUAJOR</v>
      </c>
      <c r="G8480" s="36" t="s">
        <v>72</v>
      </c>
      <c r="H8480" s="39">
        <v>19.80377</v>
      </c>
      <c r="I8480" s="40">
        <v>512.0</v>
      </c>
      <c r="J8480" s="41">
        <f t="shared" si="5"/>
        <v>10139.53024</v>
      </c>
      <c r="K8480" s="37" t="str">
        <f t="array" ref="K8480">IFERROR(XLOOKUP(G8480,'Tipo de carga'!A:A,'Tipo de carga'!B:B))</f>
        <v>Autoabasto</v>
      </c>
      <c r="L8480" s="37">
        <f t="shared" si="2"/>
        <v>50</v>
      </c>
      <c r="M8480" s="37">
        <f t="shared" si="3"/>
        <v>10</v>
      </c>
      <c r="N8480" s="37">
        <f t="shared" si="4"/>
        <v>12</v>
      </c>
      <c r="O8480" s="37" t="str">
        <f t="array" ref="O8480">IFERROR(XLOOKUP(K8480,'Tipo de carga'!B:B,'Tipo de carga'!C:C))</f>
        <v>Diesel</v>
      </c>
    </row>
    <row r="8481">
      <c r="A8481" s="36">
        <v>1949.0</v>
      </c>
      <c r="B8481" s="37" t="str">
        <f t="array" ref="B8481">IFERROR(XLOOKUP(A8481,'Asignacion Dic'!A:A,'Asignacion Dic'!C:C))</f>
        <v>MeLi asignado SD</v>
      </c>
      <c r="C8481" s="37" t="str">
        <f t="array" ref="C8481">IFERROR(XLOOKUP(A8481,'Asignacion Dic'!A:A,'Asignacion Dic'!B:B))</f>
        <v>EC-05</v>
      </c>
      <c r="D8481" s="38">
        <v>45636.89046296296</v>
      </c>
      <c r="E8481" s="36" t="s">
        <v>170</v>
      </c>
      <c r="F8481" s="37" t="str">
        <f t="array" ref="F8481">IFERROR(XLOOKUP(E8481,Operadores!A:A,Operadores!B:B))</f>
        <v>MIRISR</v>
      </c>
      <c r="G8481" s="36" t="s">
        <v>72</v>
      </c>
      <c r="H8481" s="39">
        <v>19.80377</v>
      </c>
      <c r="I8481" s="40">
        <v>299.0</v>
      </c>
      <c r="J8481" s="41">
        <f t="shared" si="5"/>
        <v>5921.32723</v>
      </c>
      <c r="K8481" s="37" t="str">
        <f t="array" ref="K8481">IFERROR(XLOOKUP(G8481,'Tipo de carga'!A:A,'Tipo de carga'!B:B))</f>
        <v>Autoabasto</v>
      </c>
      <c r="L8481" s="37">
        <f t="shared" si="2"/>
        <v>50</v>
      </c>
      <c r="M8481" s="37">
        <f t="shared" si="3"/>
        <v>10</v>
      </c>
      <c r="N8481" s="37">
        <f t="shared" si="4"/>
        <v>12</v>
      </c>
      <c r="O8481" s="37" t="str">
        <f t="array" ref="O8481">IFERROR(XLOOKUP(K8481,'Tipo de carga'!B:B,'Tipo de carga'!C:C))</f>
        <v>Diesel</v>
      </c>
    </row>
    <row r="8482">
      <c r="A8482" s="36">
        <v>1997.0</v>
      </c>
      <c r="B8482" s="37" t="str">
        <f t="array" ref="B8482">IFERROR(XLOOKUP(A8482,'Asignacion Dic'!A:A,'Asignacion Dic'!C:C))</f>
        <v>MeLi Dedicado Merida</v>
      </c>
      <c r="C8482" s="37" t="str">
        <f t="array" ref="C8482">IFERROR(XLOOKUP(A8482,'Asignacion Dic'!A:A,'Asignacion Dic'!B:B))</f>
        <v>EC-05</v>
      </c>
      <c r="D8482" s="38">
        <v>45636.88814814815</v>
      </c>
      <c r="E8482" s="36" t="s">
        <v>391</v>
      </c>
      <c r="F8482" s="37" t="str">
        <f t="array" ref="F8482">IFERROR(XLOOKUP(E8482,Operadores!A:A,Operadores!B:B))</f>
        <v>HERVIC02</v>
      </c>
      <c r="G8482" s="36" t="s">
        <v>72</v>
      </c>
      <c r="H8482" s="39">
        <v>19.80377</v>
      </c>
      <c r="I8482" s="40">
        <v>375.0</v>
      </c>
      <c r="J8482" s="41">
        <f t="shared" si="5"/>
        <v>7426.41375</v>
      </c>
      <c r="K8482" s="37" t="str">
        <f t="array" ref="K8482">IFERROR(XLOOKUP(G8482,'Tipo de carga'!A:A,'Tipo de carga'!B:B))</f>
        <v>Autoabasto</v>
      </c>
      <c r="L8482" s="37">
        <f t="shared" si="2"/>
        <v>50</v>
      </c>
      <c r="M8482" s="37">
        <f t="shared" si="3"/>
        <v>10</v>
      </c>
      <c r="N8482" s="37">
        <f t="shared" si="4"/>
        <v>12</v>
      </c>
      <c r="O8482" s="37" t="str">
        <f t="array" ref="O8482">IFERROR(XLOOKUP(K8482,'Tipo de carga'!B:B,'Tipo de carga'!C:C))</f>
        <v>Diesel</v>
      </c>
    </row>
    <row r="8483">
      <c r="A8483" s="36" t="s">
        <v>553</v>
      </c>
      <c r="B8483" s="37" t="str">
        <f t="array" ref="B8483">IFERROR(XLOOKUP(A8483,'Asignacion Dic'!A:A,'Asignacion Dic'!C:C))</f>
        <v/>
      </c>
      <c r="C8483" s="37" t="str">
        <f t="array" ref="C8483">IFERROR(XLOOKUP(A8483,'Asignacion Dic'!A:A,'Asignacion Dic'!B:B))</f>
        <v/>
      </c>
      <c r="D8483" s="38">
        <v>45636.8593287037</v>
      </c>
      <c r="E8483" s="36" t="s">
        <v>69</v>
      </c>
      <c r="F8483" s="37" t="str">
        <f t="array" ref="F8483">IFERROR(XLOOKUP(E8483,Operadores!A:A,Operadores!B:B))</f>
        <v>MTTO</v>
      </c>
      <c r="G8483" s="36" t="s">
        <v>72</v>
      </c>
      <c r="H8483" s="39">
        <v>19.80377</v>
      </c>
      <c r="I8483" s="40">
        <v>70.0</v>
      </c>
      <c r="J8483" s="41">
        <f t="shared" si="5"/>
        <v>1386.2639</v>
      </c>
      <c r="K8483" s="37" t="str">
        <f t="array" ref="K8483">IFERROR(XLOOKUP(G8483,'Tipo de carga'!A:A,'Tipo de carga'!B:B))</f>
        <v>Autoabasto</v>
      </c>
      <c r="L8483" s="37">
        <f t="shared" si="2"/>
        <v>50</v>
      </c>
      <c r="M8483" s="37">
        <f t="shared" si="3"/>
        <v>10</v>
      </c>
      <c r="N8483" s="37">
        <f t="shared" si="4"/>
        <v>12</v>
      </c>
      <c r="O8483" s="37" t="str">
        <f t="array" ref="O8483">IFERROR(XLOOKUP(K8483,'Tipo de carga'!B:B,'Tipo de carga'!C:C))</f>
        <v>Diesel</v>
      </c>
    </row>
    <row r="8484">
      <c r="A8484" s="36">
        <v>1947.0</v>
      </c>
      <c r="B8484" s="37" t="str">
        <f t="array" ref="B8484">IFERROR(XLOOKUP(A8484,'Asignacion Dic'!A:A,'Asignacion Dic'!C:C))</f>
        <v>Circuitos</v>
      </c>
      <c r="C8484" s="37" t="str">
        <f t="array" ref="C8484">IFERROR(XLOOKUP(A8484,'Asignacion Dic'!A:A,'Asignacion Dic'!B:B))</f>
        <v>EC-03</v>
      </c>
      <c r="D8484" s="38">
        <v>45636.84737268519</v>
      </c>
      <c r="E8484" s="36" t="s">
        <v>265</v>
      </c>
      <c r="F8484" s="37" t="str">
        <f t="array" ref="F8484">IFERROR(XLOOKUP(E8484,Operadores!A:A,Operadores!B:B))</f>
        <v>DAMOS</v>
      </c>
      <c r="G8484" s="36" t="s">
        <v>72</v>
      </c>
      <c r="H8484" s="39">
        <v>19.80377</v>
      </c>
      <c r="I8484" s="40">
        <v>426.0</v>
      </c>
      <c r="J8484" s="41">
        <f t="shared" si="5"/>
        <v>8436.40602</v>
      </c>
      <c r="K8484" s="37" t="str">
        <f t="array" ref="K8484">IFERROR(XLOOKUP(G8484,'Tipo de carga'!A:A,'Tipo de carga'!B:B))</f>
        <v>Autoabasto</v>
      </c>
      <c r="L8484" s="37">
        <f t="shared" si="2"/>
        <v>50</v>
      </c>
      <c r="M8484" s="37">
        <f t="shared" si="3"/>
        <v>10</v>
      </c>
      <c r="N8484" s="37">
        <f t="shared" si="4"/>
        <v>12</v>
      </c>
      <c r="O8484" s="37" t="str">
        <f t="array" ref="O8484">IFERROR(XLOOKUP(K8484,'Tipo de carga'!B:B,'Tipo de carga'!C:C))</f>
        <v>Diesel</v>
      </c>
    </row>
    <row r="8485">
      <c r="A8485" s="36">
        <v>1688.0</v>
      </c>
      <c r="B8485" s="37" t="str">
        <f t="array" ref="B8485">IFERROR(XLOOKUP(A8485,'Asignacion Dic'!A:A,'Asignacion Dic'!C:C))</f>
        <v>Pilgrims Tepo</v>
      </c>
      <c r="C8485" s="37" t="str">
        <f t="array" ref="C8485">IFERROR(XLOOKUP(A8485,'Asignacion Dic'!A:A,'Asignacion Dic'!B:B))</f>
        <v>EC-02</v>
      </c>
      <c r="D8485" s="38">
        <v>45636.826516203706</v>
      </c>
      <c r="E8485" s="36" t="s">
        <v>330</v>
      </c>
      <c r="F8485" s="37" t="str">
        <f t="array" ref="F8485">IFERROR(XLOOKUP(E8485,Operadores!A:A,Operadores!B:B))</f>
        <v>JIMJOR</v>
      </c>
      <c r="G8485" s="36" t="s">
        <v>72</v>
      </c>
      <c r="H8485" s="39">
        <v>19.80377</v>
      </c>
      <c r="I8485" s="40">
        <v>211.0</v>
      </c>
      <c r="J8485" s="41">
        <f t="shared" si="5"/>
        <v>4178.59547</v>
      </c>
      <c r="K8485" s="37" t="str">
        <f t="array" ref="K8485">IFERROR(XLOOKUP(G8485,'Tipo de carga'!A:A,'Tipo de carga'!B:B))</f>
        <v>Autoabasto</v>
      </c>
      <c r="L8485" s="37">
        <f t="shared" si="2"/>
        <v>50</v>
      </c>
      <c r="M8485" s="37">
        <f t="shared" si="3"/>
        <v>10</v>
      </c>
      <c r="N8485" s="37">
        <f t="shared" si="4"/>
        <v>12</v>
      </c>
      <c r="O8485" s="37" t="str">
        <f t="array" ref="O8485">IFERROR(XLOOKUP(K8485,'Tipo de carga'!B:B,'Tipo de carga'!C:C))</f>
        <v>Diesel</v>
      </c>
    </row>
    <row r="8486">
      <c r="A8486" s="36">
        <v>1866.0</v>
      </c>
      <c r="B8486" s="37" t="str">
        <f t="array" ref="B8486">IFERROR(XLOOKUP(A8486,'Asignacion Dic'!A:A,'Asignacion Dic'!C:C))</f>
        <v>Pilgrims Tepo</v>
      </c>
      <c r="C8486" s="37" t="str">
        <f t="array" ref="C8486">IFERROR(XLOOKUP(A8486,'Asignacion Dic'!A:A,'Asignacion Dic'!B:B))</f>
        <v>EC-02</v>
      </c>
      <c r="D8486" s="38">
        <v>45636.811956018515</v>
      </c>
      <c r="E8486" s="36" t="s">
        <v>162</v>
      </c>
      <c r="F8486" s="37" t="str">
        <f t="array" ref="F8486">IFERROR(XLOOKUP(E8486,Operadores!A:A,Operadores!B:B))</f>
        <v>TABYAI</v>
      </c>
      <c r="G8486" s="36" t="s">
        <v>72</v>
      </c>
      <c r="H8486" s="39">
        <v>19.80377</v>
      </c>
      <c r="I8486" s="40">
        <v>86.0</v>
      </c>
      <c r="J8486" s="41">
        <f t="shared" si="5"/>
        <v>1703.12422</v>
      </c>
      <c r="K8486" s="37" t="str">
        <f t="array" ref="K8486">IFERROR(XLOOKUP(G8486,'Tipo de carga'!A:A,'Tipo de carga'!B:B))</f>
        <v>Autoabasto</v>
      </c>
      <c r="L8486" s="37">
        <f t="shared" si="2"/>
        <v>50</v>
      </c>
      <c r="M8486" s="37">
        <f t="shared" si="3"/>
        <v>10</v>
      </c>
      <c r="N8486" s="37">
        <f t="shared" si="4"/>
        <v>12</v>
      </c>
      <c r="O8486" s="37" t="str">
        <f t="array" ref="O8486">IFERROR(XLOOKUP(K8486,'Tipo de carga'!B:B,'Tipo de carga'!C:C))</f>
        <v>Diesel</v>
      </c>
    </row>
    <row r="8487">
      <c r="A8487" s="36">
        <v>2066.0</v>
      </c>
      <c r="B8487" s="37" t="str">
        <f t="array" ref="B8487">IFERROR(XLOOKUP(A8487,'Asignacion Dic'!A:A,'Asignacion Dic'!C:C))</f>
        <v>Peñafiel Tecamac</v>
      </c>
      <c r="C8487" s="37" t="str">
        <f t="array" ref="C8487">IFERROR(XLOOKUP(A8487,'Asignacion Dic'!A:A,'Asignacion Dic'!B:B))</f>
        <v>EC-02</v>
      </c>
      <c r="D8487" s="38">
        <v>45636.807858796295</v>
      </c>
      <c r="E8487" s="36" t="s">
        <v>428</v>
      </c>
      <c r="F8487" s="37" t="str">
        <f t="array" ref="F8487">IFERROR(XLOOKUP(E8487,Operadores!A:A,Operadores!B:B))</f>
        <v>MARADO</v>
      </c>
      <c r="G8487" s="36" t="s">
        <v>72</v>
      </c>
      <c r="H8487" s="39">
        <v>19.80377</v>
      </c>
      <c r="I8487" s="40">
        <v>132.0</v>
      </c>
      <c r="J8487" s="41">
        <f t="shared" si="5"/>
        <v>2614.09764</v>
      </c>
      <c r="K8487" s="37" t="str">
        <f t="array" ref="K8487">IFERROR(XLOOKUP(G8487,'Tipo de carga'!A:A,'Tipo de carga'!B:B))</f>
        <v>Autoabasto</v>
      </c>
      <c r="L8487" s="37">
        <f t="shared" si="2"/>
        <v>50</v>
      </c>
      <c r="M8487" s="37">
        <f t="shared" si="3"/>
        <v>10</v>
      </c>
      <c r="N8487" s="37">
        <f t="shared" si="4"/>
        <v>12</v>
      </c>
      <c r="O8487" s="37" t="str">
        <f t="array" ref="O8487">IFERROR(XLOOKUP(K8487,'Tipo de carga'!B:B,'Tipo de carga'!C:C))</f>
        <v>Diesel</v>
      </c>
    </row>
    <row r="8488">
      <c r="A8488" s="36">
        <v>1883.0</v>
      </c>
      <c r="B8488" s="37" t="str">
        <f t="array" ref="B8488">IFERROR(XLOOKUP(A8488,'Asignacion Dic'!A:A,'Asignacion Dic'!C:C))</f>
        <v>Circuitos</v>
      </c>
      <c r="C8488" s="37" t="str">
        <f t="array" ref="C8488">IFERROR(XLOOKUP(A8488,'Asignacion Dic'!A:A,'Asignacion Dic'!B:B))</f>
        <v>EC-03</v>
      </c>
      <c r="D8488" s="38">
        <v>45636.79623842592</v>
      </c>
      <c r="E8488" s="36" t="s">
        <v>202</v>
      </c>
      <c r="F8488" s="37" t="str">
        <f t="array" ref="F8488">IFERROR(XLOOKUP(E8488,Operadores!A:A,Operadores!B:B))</f>
        <v>JIMMI01</v>
      </c>
      <c r="G8488" s="36" t="s">
        <v>72</v>
      </c>
      <c r="H8488" s="39">
        <v>19.80377</v>
      </c>
      <c r="I8488" s="40">
        <v>701.0</v>
      </c>
      <c r="J8488" s="41">
        <f t="shared" si="5"/>
        <v>13882.44277</v>
      </c>
      <c r="K8488" s="37" t="str">
        <f t="array" ref="K8488">IFERROR(XLOOKUP(G8488,'Tipo de carga'!A:A,'Tipo de carga'!B:B))</f>
        <v>Autoabasto</v>
      </c>
      <c r="L8488" s="37">
        <f t="shared" si="2"/>
        <v>50</v>
      </c>
      <c r="M8488" s="37">
        <f t="shared" si="3"/>
        <v>10</v>
      </c>
      <c r="N8488" s="37">
        <f t="shared" si="4"/>
        <v>12</v>
      </c>
      <c r="O8488" s="37" t="str">
        <f t="array" ref="O8488">IFERROR(XLOOKUP(K8488,'Tipo de carga'!B:B,'Tipo de carga'!C:C))</f>
        <v>Diesel</v>
      </c>
    </row>
    <row r="8489">
      <c r="A8489" s="36">
        <v>1767.0</v>
      </c>
      <c r="B8489" s="37" t="str">
        <f t="array" ref="B8489">IFERROR(XLOOKUP(A8489,'Asignacion Dic'!A:A,'Asignacion Dic'!C:C))</f>
        <v>Pilgrims Tepo</v>
      </c>
      <c r="C8489" s="37" t="str">
        <f t="array" ref="C8489">IFERROR(XLOOKUP(A8489,'Asignacion Dic'!A:A,'Asignacion Dic'!B:B))</f>
        <v>EC-02</v>
      </c>
      <c r="D8489" s="38">
        <v>45636.790300925924</v>
      </c>
      <c r="E8489" s="36" t="s">
        <v>477</v>
      </c>
      <c r="F8489" s="37" t="str">
        <f t="array" ref="F8489">IFERROR(XLOOKUP(E8489,Operadores!A:A,Operadores!B:B))</f>
        <v>GARJOS01</v>
      </c>
      <c r="G8489" s="36" t="s">
        <v>72</v>
      </c>
      <c r="H8489" s="39">
        <v>19.80377</v>
      </c>
      <c r="I8489" s="40">
        <v>122.0</v>
      </c>
      <c r="J8489" s="41">
        <f t="shared" si="5"/>
        <v>2416.05994</v>
      </c>
      <c r="K8489" s="37" t="str">
        <f t="array" ref="K8489">IFERROR(XLOOKUP(G8489,'Tipo de carga'!A:A,'Tipo de carga'!B:B))</f>
        <v>Autoabasto</v>
      </c>
      <c r="L8489" s="37">
        <f t="shared" si="2"/>
        <v>50</v>
      </c>
      <c r="M8489" s="37">
        <f t="shared" si="3"/>
        <v>10</v>
      </c>
      <c r="N8489" s="37">
        <f t="shared" si="4"/>
        <v>12</v>
      </c>
      <c r="O8489" s="37" t="str">
        <f t="array" ref="O8489">IFERROR(XLOOKUP(K8489,'Tipo de carga'!B:B,'Tipo de carga'!C:C))</f>
        <v>Diesel</v>
      </c>
    </row>
    <row r="8490">
      <c r="A8490" s="36">
        <v>1992.0</v>
      </c>
      <c r="B8490" s="37" t="str">
        <f t="array" ref="B8490">IFERROR(XLOOKUP(A8490,'Asignacion Dic'!A:A,'Asignacion Dic'!C:C))</f>
        <v>MeLi Dedicado TD</v>
      </c>
      <c r="C8490" s="37" t="str">
        <f t="array" ref="C8490">IFERROR(XLOOKUP(A8490,'Asignacion Dic'!A:A,'Asignacion Dic'!B:B))</f>
        <v>EC-05</v>
      </c>
      <c r="D8490" s="38">
        <v>45636.78192129629</v>
      </c>
      <c r="E8490" s="36" t="s">
        <v>460</v>
      </c>
      <c r="F8490" s="37" t="str">
        <f t="array" ref="F8490">IFERROR(XLOOKUP(E8490,Operadores!A:A,Operadores!B:B))</f>
        <v>TORAN</v>
      </c>
      <c r="G8490" s="36" t="s">
        <v>72</v>
      </c>
      <c r="H8490" s="39">
        <v>19.80377</v>
      </c>
      <c r="I8490" s="40">
        <v>314.0</v>
      </c>
      <c r="J8490" s="41">
        <f t="shared" si="5"/>
        <v>6218.38378</v>
      </c>
      <c r="K8490" s="37" t="str">
        <f t="array" ref="K8490">IFERROR(XLOOKUP(G8490,'Tipo de carga'!A:A,'Tipo de carga'!B:B))</f>
        <v>Autoabasto</v>
      </c>
      <c r="L8490" s="37">
        <f t="shared" si="2"/>
        <v>50</v>
      </c>
      <c r="M8490" s="37">
        <f t="shared" si="3"/>
        <v>10</v>
      </c>
      <c r="N8490" s="37">
        <f t="shared" si="4"/>
        <v>12</v>
      </c>
      <c r="O8490" s="37" t="str">
        <f t="array" ref="O8490">IFERROR(XLOOKUP(K8490,'Tipo de carga'!B:B,'Tipo de carga'!C:C))</f>
        <v>Diesel</v>
      </c>
    </row>
    <row r="8491">
      <c r="A8491" s="36">
        <v>1944.0</v>
      </c>
      <c r="B8491" s="37" t="str">
        <f t="array" ref="B8491">IFERROR(XLOOKUP(A8491,'Asignacion Dic'!A:A,'Asignacion Dic'!C:C))</f>
        <v>MeLi asignado SD</v>
      </c>
      <c r="C8491" s="37" t="str">
        <f t="array" ref="C8491">IFERROR(XLOOKUP(A8491,'Asignacion Dic'!A:A,'Asignacion Dic'!B:B))</f>
        <v>EC-05</v>
      </c>
      <c r="D8491" s="38">
        <v>45636.77706018519</v>
      </c>
      <c r="E8491" s="36" t="s">
        <v>221</v>
      </c>
      <c r="F8491" s="37" t="str">
        <f t="array" ref="F8491">IFERROR(XLOOKUP(E8491,Operadores!A:A,Operadores!B:B))</f>
        <v>ORTARM</v>
      </c>
      <c r="G8491" s="36" t="s">
        <v>72</v>
      </c>
      <c r="H8491" s="39">
        <v>19.80377</v>
      </c>
      <c r="I8491" s="40">
        <v>369.0</v>
      </c>
      <c r="J8491" s="41">
        <f t="shared" si="5"/>
        <v>7307.59113</v>
      </c>
      <c r="K8491" s="37" t="str">
        <f t="array" ref="K8491">IFERROR(XLOOKUP(G8491,'Tipo de carga'!A:A,'Tipo de carga'!B:B))</f>
        <v>Autoabasto</v>
      </c>
      <c r="L8491" s="37">
        <f t="shared" si="2"/>
        <v>50</v>
      </c>
      <c r="M8491" s="37">
        <f t="shared" si="3"/>
        <v>10</v>
      </c>
      <c r="N8491" s="37">
        <f t="shared" si="4"/>
        <v>12</v>
      </c>
      <c r="O8491" s="37" t="str">
        <f t="array" ref="O8491">IFERROR(XLOOKUP(K8491,'Tipo de carga'!B:B,'Tipo de carga'!C:C))</f>
        <v>Diesel</v>
      </c>
    </row>
    <row r="8492">
      <c r="A8492" s="36">
        <v>1697.0</v>
      </c>
      <c r="B8492" s="37" t="str">
        <f t="array" ref="B8492">IFERROR(XLOOKUP(A8492,'Asignacion Dic'!A:A,'Asignacion Dic'!C:C))</f>
        <v>Pilgrims Tepo</v>
      </c>
      <c r="C8492" s="37" t="str">
        <f t="array" ref="C8492">IFERROR(XLOOKUP(A8492,'Asignacion Dic'!A:A,'Asignacion Dic'!B:B))</f>
        <v>EC-02</v>
      </c>
      <c r="D8492" s="38">
        <v>45636.77009259259</v>
      </c>
      <c r="E8492" s="36" t="s">
        <v>451</v>
      </c>
      <c r="F8492" s="37" t="str">
        <f t="array" ref="F8492">IFERROR(XLOOKUP(E8492,Operadores!A:A,Operadores!B:B))</f>
        <v>CARJOS02</v>
      </c>
      <c r="G8492" s="36" t="s">
        <v>72</v>
      </c>
      <c r="H8492" s="39">
        <v>19.80377</v>
      </c>
      <c r="I8492" s="40">
        <v>88.0</v>
      </c>
      <c r="J8492" s="41">
        <f t="shared" si="5"/>
        <v>1742.73176</v>
      </c>
      <c r="K8492" s="37" t="str">
        <f t="array" ref="K8492">IFERROR(XLOOKUP(G8492,'Tipo de carga'!A:A,'Tipo de carga'!B:B))</f>
        <v>Autoabasto</v>
      </c>
      <c r="L8492" s="37">
        <f t="shared" si="2"/>
        <v>50</v>
      </c>
      <c r="M8492" s="37">
        <f t="shared" si="3"/>
        <v>10</v>
      </c>
      <c r="N8492" s="37">
        <f t="shared" si="4"/>
        <v>12</v>
      </c>
      <c r="O8492" s="37" t="str">
        <f t="array" ref="O8492">IFERROR(XLOOKUP(K8492,'Tipo de carga'!B:B,'Tipo de carga'!C:C))</f>
        <v>Diesel</v>
      </c>
    </row>
    <row r="8493">
      <c r="A8493" s="36">
        <v>1863.0</v>
      </c>
      <c r="B8493" s="37" t="str">
        <f t="array" ref="B8493">IFERROR(XLOOKUP(A8493,'Asignacion Dic'!A:A,'Asignacion Dic'!C:C))</f>
        <v>Pilgrims Tepo</v>
      </c>
      <c r="C8493" s="37" t="str">
        <f t="array" ref="C8493">IFERROR(XLOOKUP(A8493,'Asignacion Dic'!A:A,'Asignacion Dic'!B:B))</f>
        <v>EC-02</v>
      </c>
      <c r="D8493" s="38">
        <v>45636.7641087963</v>
      </c>
      <c r="E8493" s="36" t="s">
        <v>324</v>
      </c>
      <c r="F8493" s="37" t="str">
        <f t="array" ref="F8493">IFERROR(XLOOKUP(E8493,Operadores!A:A,Operadores!B:B))</f>
        <v>MORDAN</v>
      </c>
      <c r="G8493" s="36" t="s">
        <v>72</v>
      </c>
      <c r="H8493" s="39">
        <v>19.80377</v>
      </c>
      <c r="I8493" s="40">
        <v>66.0</v>
      </c>
      <c r="J8493" s="41">
        <f t="shared" si="5"/>
        <v>1307.04882</v>
      </c>
      <c r="K8493" s="37" t="str">
        <f t="array" ref="K8493">IFERROR(XLOOKUP(G8493,'Tipo de carga'!A:A,'Tipo de carga'!B:B))</f>
        <v>Autoabasto</v>
      </c>
      <c r="L8493" s="37">
        <f t="shared" si="2"/>
        <v>50</v>
      </c>
      <c r="M8493" s="37">
        <f t="shared" si="3"/>
        <v>10</v>
      </c>
      <c r="N8493" s="37">
        <f t="shared" si="4"/>
        <v>12</v>
      </c>
      <c r="O8493" s="37" t="str">
        <f t="array" ref="O8493">IFERROR(XLOOKUP(K8493,'Tipo de carga'!B:B,'Tipo de carga'!C:C))</f>
        <v>Diesel</v>
      </c>
    </row>
    <row r="8494">
      <c r="A8494" s="36">
        <v>1754.0</v>
      </c>
      <c r="B8494" s="37" t="str">
        <f t="array" ref="B8494">IFERROR(XLOOKUP(A8494,'Asignacion Dic'!A:A,'Asignacion Dic'!C:C))</f>
        <v>Pilgrims Tepo</v>
      </c>
      <c r="C8494" s="37" t="str">
        <f t="array" ref="C8494">IFERROR(XLOOKUP(A8494,'Asignacion Dic'!A:A,'Asignacion Dic'!B:B))</f>
        <v>EC-02</v>
      </c>
      <c r="D8494" s="38">
        <v>45636.76288194444</v>
      </c>
      <c r="E8494" s="36" t="s">
        <v>384</v>
      </c>
      <c r="F8494" s="37" t="str">
        <f t="array" ref="F8494">IFERROR(XLOOKUP(E8494,Operadores!A:A,Operadores!B:B))</f>
        <v>LEOJOS</v>
      </c>
      <c r="G8494" s="36" t="s">
        <v>72</v>
      </c>
      <c r="H8494" s="39">
        <v>19.80377</v>
      </c>
      <c r="I8494" s="40">
        <v>78.0</v>
      </c>
      <c r="J8494" s="41">
        <f t="shared" si="5"/>
        <v>1544.69406</v>
      </c>
      <c r="K8494" s="37" t="str">
        <f t="array" ref="K8494">IFERROR(XLOOKUP(G8494,'Tipo de carga'!A:A,'Tipo de carga'!B:B))</f>
        <v>Autoabasto</v>
      </c>
      <c r="L8494" s="37">
        <f t="shared" si="2"/>
        <v>50</v>
      </c>
      <c r="M8494" s="37">
        <f t="shared" si="3"/>
        <v>10</v>
      </c>
      <c r="N8494" s="37">
        <f t="shared" si="4"/>
        <v>12</v>
      </c>
      <c r="O8494" s="37" t="str">
        <f t="array" ref="O8494">IFERROR(XLOOKUP(K8494,'Tipo de carga'!B:B,'Tipo de carga'!C:C))</f>
        <v>Diesel</v>
      </c>
    </row>
    <row r="8495">
      <c r="A8495" s="36">
        <v>1945.0</v>
      </c>
      <c r="B8495" s="37" t="str">
        <f t="array" ref="B8495">IFERROR(XLOOKUP(A8495,'Asignacion Dic'!A:A,'Asignacion Dic'!C:C))</f>
        <v>MeLi asignado SD</v>
      </c>
      <c r="C8495" s="37" t="str">
        <f t="array" ref="C8495">IFERROR(XLOOKUP(A8495,'Asignacion Dic'!A:A,'Asignacion Dic'!B:B))</f>
        <v>EC-05</v>
      </c>
      <c r="D8495" s="38">
        <v>45636.752650462964</v>
      </c>
      <c r="E8495" s="36" t="s">
        <v>467</v>
      </c>
      <c r="F8495" s="37" t="str">
        <f t="array" ref="F8495">IFERROR(XLOOKUP(E8495,Operadores!A:A,Operadores!B:B))</f>
        <v>SILAL</v>
      </c>
      <c r="G8495" s="36" t="s">
        <v>72</v>
      </c>
      <c r="H8495" s="39">
        <v>19.80377</v>
      </c>
      <c r="I8495" s="40">
        <v>340.0</v>
      </c>
      <c r="J8495" s="41">
        <f t="shared" si="5"/>
        <v>6733.2818</v>
      </c>
      <c r="K8495" s="37" t="str">
        <f t="array" ref="K8495">IFERROR(XLOOKUP(G8495,'Tipo de carga'!A:A,'Tipo de carga'!B:B))</f>
        <v>Autoabasto</v>
      </c>
      <c r="L8495" s="37">
        <f t="shared" si="2"/>
        <v>50</v>
      </c>
      <c r="M8495" s="37">
        <f t="shared" si="3"/>
        <v>10</v>
      </c>
      <c r="N8495" s="37">
        <f t="shared" si="4"/>
        <v>12</v>
      </c>
      <c r="O8495" s="37" t="str">
        <f t="array" ref="O8495">IFERROR(XLOOKUP(K8495,'Tipo de carga'!B:B,'Tipo de carga'!C:C))</f>
        <v>Diesel</v>
      </c>
    </row>
    <row r="8496">
      <c r="A8496" s="36">
        <v>2006.0</v>
      </c>
      <c r="B8496" s="37" t="str">
        <f t="array" ref="B8496">IFERROR(XLOOKUP(A8496,'Asignacion Dic'!A:A,'Asignacion Dic'!C:C))</f>
        <v>MeLi Dedicado Merida</v>
      </c>
      <c r="C8496" s="37" t="str">
        <f t="array" ref="C8496">IFERROR(XLOOKUP(A8496,'Asignacion Dic'!A:A,'Asignacion Dic'!B:B))</f>
        <v>EC-05</v>
      </c>
      <c r="D8496" s="38">
        <v>45636.75209490741</v>
      </c>
      <c r="E8496" s="36" t="s">
        <v>381</v>
      </c>
      <c r="F8496" s="37" t="str">
        <f t="array" ref="F8496">IFERROR(XLOOKUP(E8496,Operadores!A:A,Operadores!B:B))</f>
        <v>CHAJUA</v>
      </c>
      <c r="G8496" s="36" t="s">
        <v>72</v>
      </c>
      <c r="H8496" s="39">
        <v>19.80377</v>
      </c>
      <c r="I8496" s="40">
        <v>529.0</v>
      </c>
      <c r="J8496" s="41">
        <f t="shared" si="5"/>
        <v>10476.19433</v>
      </c>
      <c r="K8496" s="37" t="str">
        <f t="array" ref="K8496">IFERROR(XLOOKUP(G8496,'Tipo de carga'!A:A,'Tipo de carga'!B:B))</f>
        <v>Autoabasto</v>
      </c>
      <c r="L8496" s="37">
        <f t="shared" si="2"/>
        <v>50</v>
      </c>
      <c r="M8496" s="37">
        <f t="shared" si="3"/>
        <v>10</v>
      </c>
      <c r="N8496" s="37">
        <f t="shared" si="4"/>
        <v>12</v>
      </c>
      <c r="O8496" s="37" t="str">
        <f t="array" ref="O8496">IFERROR(XLOOKUP(K8496,'Tipo de carga'!B:B,'Tipo de carga'!C:C))</f>
        <v>Diesel</v>
      </c>
    </row>
    <row r="8497">
      <c r="A8497" s="36">
        <v>2038.0</v>
      </c>
      <c r="B8497" s="37" t="str">
        <f t="array" ref="B8497">IFERROR(XLOOKUP(A8497,'Asignacion Dic'!A:A,'Asignacion Dic'!C:C))</f>
        <v>PISA Gdl</v>
      </c>
      <c r="C8497" s="37" t="str">
        <f t="array" ref="C8497">IFERROR(XLOOKUP(A8497,'Asignacion Dic'!A:A,'Asignacion Dic'!B:B))</f>
        <v>EC-06</v>
      </c>
      <c r="D8497" s="38">
        <v>45636.696875</v>
      </c>
      <c r="E8497" s="36" t="s">
        <v>175</v>
      </c>
      <c r="F8497" s="37" t="str">
        <f t="array" ref="F8497">IFERROR(XLOOKUP(E8497,Operadores!A:A,Operadores!B:B))</f>
        <v>PERRIC</v>
      </c>
      <c r="G8497" s="36" t="s">
        <v>72</v>
      </c>
      <c r="H8497" s="39">
        <v>19.80377</v>
      </c>
      <c r="I8497" s="40">
        <v>753.0</v>
      </c>
      <c r="J8497" s="41">
        <f t="shared" si="5"/>
        <v>14912.23881</v>
      </c>
      <c r="K8497" s="37" t="str">
        <f t="array" ref="K8497">IFERROR(XLOOKUP(G8497,'Tipo de carga'!A:A,'Tipo de carga'!B:B))</f>
        <v>Autoabasto</v>
      </c>
      <c r="L8497" s="37">
        <f t="shared" si="2"/>
        <v>50</v>
      </c>
      <c r="M8497" s="37">
        <f t="shared" si="3"/>
        <v>10</v>
      </c>
      <c r="N8497" s="37">
        <f t="shared" si="4"/>
        <v>12</v>
      </c>
      <c r="O8497" s="37" t="str">
        <f t="array" ref="O8497">IFERROR(XLOOKUP(K8497,'Tipo de carga'!B:B,'Tipo de carga'!C:C))</f>
        <v>Diesel</v>
      </c>
    </row>
    <row r="8498">
      <c r="A8498" s="36">
        <v>1961.0</v>
      </c>
      <c r="B8498" s="37" t="str">
        <f t="array" ref="B8498">IFERROR(XLOOKUP(A8498,'Asignacion Dic'!A:A,'Asignacion Dic'!C:C))</f>
        <v>MeLi asignado SD</v>
      </c>
      <c r="C8498" s="37" t="str">
        <f t="array" ref="C8498">IFERROR(XLOOKUP(A8498,'Asignacion Dic'!A:A,'Asignacion Dic'!B:B))</f>
        <v>EC-05</v>
      </c>
      <c r="D8498" s="38">
        <v>45636.680451388886</v>
      </c>
      <c r="E8498" s="36" t="s">
        <v>196</v>
      </c>
      <c r="F8498" s="37" t="str">
        <f t="array" ref="F8498">IFERROR(XLOOKUP(E8498,Operadores!A:A,Operadores!B:B))</f>
        <v>HERJOS07</v>
      </c>
      <c r="G8498" s="36" t="s">
        <v>72</v>
      </c>
      <c r="H8498" s="39">
        <v>19.8037700000001</v>
      </c>
      <c r="I8498" s="40">
        <v>392.0</v>
      </c>
      <c r="J8498" s="41">
        <f t="shared" si="5"/>
        <v>7763.07784</v>
      </c>
      <c r="K8498" s="37" t="str">
        <f t="array" ref="K8498">IFERROR(XLOOKUP(G8498,'Tipo de carga'!A:A,'Tipo de carga'!B:B))</f>
        <v>Autoabasto</v>
      </c>
      <c r="L8498" s="37">
        <f t="shared" si="2"/>
        <v>50</v>
      </c>
      <c r="M8498" s="37">
        <f t="shared" si="3"/>
        <v>10</v>
      </c>
      <c r="N8498" s="37">
        <f t="shared" si="4"/>
        <v>12</v>
      </c>
      <c r="O8498" s="37" t="str">
        <f t="array" ref="O8498">IFERROR(XLOOKUP(K8498,'Tipo de carga'!B:B,'Tipo de carga'!C:C))</f>
        <v>Diesel</v>
      </c>
    </row>
    <row r="8499">
      <c r="A8499" s="36">
        <v>2023.0</v>
      </c>
      <c r="B8499" s="37" t="str">
        <f t="array" ref="B8499">IFERROR(XLOOKUP(A8499,'Asignacion Dic'!A:A,'Asignacion Dic'!C:C))</f>
        <v>MeLi Asignado TD</v>
      </c>
      <c r="C8499" s="37" t="str">
        <f t="array" ref="C8499">IFERROR(XLOOKUP(A8499,'Asignacion Dic'!A:A,'Asignacion Dic'!B:B))</f>
        <v>EC-05</v>
      </c>
      <c r="D8499" s="38">
        <v>45636.666666666664</v>
      </c>
      <c r="E8499" s="36" t="s">
        <v>327</v>
      </c>
      <c r="F8499" s="37" t="str">
        <f t="array" ref="F8499">IFERROR(XLOOKUP(E8499,Operadores!A:A,Operadores!B:B))</f>
        <v>ESCSAU</v>
      </c>
      <c r="G8499" s="36" t="s">
        <v>72</v>
      </c>
      <c r="H8499" s="39">
        <v>19.8037700000001</v>
      </c>
      <c r="I8499" s="40">
        <v>620.0</v>
      </c>
      <c r="J8499" s="41">
        <f t="shared" si="5"/>
        <v>12278.3374</v>
      </c>
      <c r="K8499" s="37" t="str">
        <f t="array" ref="K8499">IFERROR(XLOOKUP(G8499,'Tipo de carga'!A:A,'Tipo de carga'!B:B))</f>
        <v>Autoabasto</v>
      </c>
      <c r="L8499" s="37">
        <f t="shared" si="2"/>
        <v>50</v>
      </c>
      <c r="M8499" s="37">
        <f t="shared" si="3"/>
        <v>10</v>
      </c>
      <c r="N8499" s="37">
        <f t="shared" si="4"/>
        <v>12</v>
      </c>
      <c r="O8499" s="37" t="str">
        <f t="array" ref="O8499">IFERROR(XLOOKUP(K8499,'Tipo de carga'!B:B,'Tipo de carga'!C:C))</f>
        <v>Diesel</v>
      </c>
    </row>
    <row r="8500">
      <c r="A8500" s="36">
        <v>1724.0</v>
      </c>
      <c r="B8500" s="37" t="str">
        <f t="array" ref="B8500">IFERROR(XLOOKUP(A8500,'Asignacion Dic'!A:A,'Asignacion Dic'!C:C))</f>
        <v>Liverpool Local</v>
      </c>
      <c r="C8500" s="37" t="str">
        <f t="array" ref="C8500">IFERROR(XLOOKUP(A8500,'Asignacion Dic'!A:A,'Asignacion Dic'!B:B))</f>
        <v>EC-01</v>
      </c>
      <c r="D8500" s="38">
        <v>45636.654016203705</v>
      </c>
      <c r="E8500" s="36" t="s">
        <v>344</v>
      </c>
      <c r="F8500" s="37" t="str">
        <f t="array" ref="F8500">IFERROR(XLOOKUP(E8500,Operadores!A:A,Operadores!B:B))</f>
        <v>MORLU01</v>
      </c>
      <c r="G8500" s="36" t="s">
        <v>72</v>
      </c>
      <c r="H8500" s="39">
        <v>19.8037700000001</v>
      </c>
      <c r="I8500" s="40">
        <v>524.0</v>
      </c>
      <c r="J8500" s="41">
        <f t="shared" si="5"/>
        <v>10377.17548</v>
      </c>
      <c r="K8500" s="37" t="str">
        <f t="array" ref="K8500">IFERROR(XLOOKUP(G8500,'Tipo de carga'!A:A,'Tipo de carga'!B:B))</f>
        <v>Autoabasto</v>
      </c>
      <c r="L8500" s="37">
        <f t="shared" si="2"/>
        <v>50</v>
      </c>
      <c r="M8500" s="37">
        <f t="shared" si="3"/>
        <v>10</v>
      </c>
      <c r="N8500" s="37">
        <f t="shared" si="4"/>
        <v>12</v>
      </c>
      <c r="O8500" s="37" t="str">
        <f t="array" ref="O8500">IFERROR(XLOOKUP(K8500,'Tipo de carga'!B:B,'Tipo de carga'!C:C))</f>
        <v>Diesel</v>
      </c>
    </row>
    <row r="8501">
      <c r="A8501" s="36">
        <v>1931.0</v>
      </c>
      <c r="B8501" s="37" t="str">
        <f t="array" ref="B8501">IFERROR(XLOOKUP(A8501,'Asignacion Dic'!A:A,'Asignacion Dic'!C:C))</f>
        <v>Circuitos</v>
      </c>
      <c r="C8501" s="37" t="str">
        <f t="array" ref="C8501">IFERROR(XLOOKUP(A8501,'Asignacion Dic'!A:A,'Asignacion Dic'!B:B))</f>
        <v>EC-03</v>
      </c>
      <c r="D8501" s="38">
        <v>45636.649560185186</v>
      </c>
      <c r="E8501" s="36" t="s">
        <v>26</v>
      </c>
      <c r="F8501" s="37" t="str">
        <f t="array" ref="F8501">IFERROR(XLOOKUP(E8501,Operadores!A:A,Operadores!B:B))</f>
        <v>ARBJO</v>
      </c>
      <c r="G8501" s="36" t="s">
        <v>72</v>
      </c>
      <c r="H8501" s="39">
        <v>19.8037700000001</v>
      </c>
      <c r="I8501" s="40">
        <v>600.0</v>
      </c>
      <c r="J8501" s="41">
        <f t="shared" si="5"/>
        <v>11882.262</v>
      </c>
      <c r="K8501" s="37" t="str">
        <f t="array" ref="K8501">IFERROR(XLOOKUP(G8501,'Tipo de carga'!A:A,'Tipo de carga'!B:B))</f>
        <v>Autoabasto</v>
      </c>
      <c r="L8501" s="37">
        <f t="shared" si="2"/>
        <v>50</v>
      </c>
      <c r="M8501" s="37">
        <f t="shared" si="3"/>
        <v>10</v>
      </c>
      <c r="N8501" s="37">
        <f t="shared" si="4"/>
        <v>12</v>
      </c>
      <c r="O8501" s="37" t="str">
        <f t="array" ref="O8501">IFERROR(XLOOKUP(K8501,'Tipo de carga'!B:B,'Tipo de carga'!C:C))</f>
        <v>Diesel</v>
      </c>
    </row>
    <row r="8502">
      <c r="A8502" s="36">
        <v>1894.0</v>
      </c>
      <c r="B8502" s="37" t="str">
        <f t="array" ref="B8502">IFERROR(XLOOKUP(A8502,'Asignacion Dic'!A:A,'Asignacion Dic'!C:C))</f>
        <v>Pipas</v>
      </c>
      <c r="C8502" s="37" t="str">
        <f t="array" ref="C8502">IFERROR(XLOOKUP(A8502,'Asignacion Dic'!A:A,'Asignacion Dic'!B:B))</f>
        <v>EC-02</v>
      </c>
      <c r="D8502" s="38">
        <v>45636.637766203705</v>
      </c>
      <c r="E8502" s="36" t="s">
        <v>403</v>
      </c>
      <c r="F8502" s="37" t="str">
        <f t="array" ref="F8502">IFERROR(XLOOKUP(E8502,Operadores!A:A,Operadores!B:B))</f>
        <v>LOPJU</v>
      </c>
      <c r="G8502" s="36" t="s">
        <v>72</v>
      </c>
      <c r="H8502" s="39">
        <v>19.8037700000001</v>
      </c>
      <c r="I8502" s="40">
        <v>760.0</v>
      </c>
      <c r="J8502" s="41">
        <f t="shared" si="5"/>
        <v>15050.8652</v>
      </c>
      <c r="K8502" s="37" t="str">
        <f t="array" ref="K8502">IFERROR(XLOOKUP(G8502,'Tipo de carga'!A:A,'Tipo de carga'!B:B))</f>
        <v>Autoabasto</v>
      </c>
      <c r="L8502" s="37">
        <f t="shared" si="2"/>
        <v>50</v>
      </c>
      <c r="M8502" s="37">
        <f t="shared" si="3"/>
        <v>10</v>
      </c>
      <c r="N8502" s="37">
        <f t="shared" si="4"/>
        <v>12</v>
      </c>
      <c r="O8502" s="37" t="str">
        <f t="array" ref="O8502">IFERROR(XLOOKUP(K8502,'Tipo de carga'!B:B,'Tipo de carga'!C:C))</f>
        <v>Diesel</v>
      </c>
    </row>
    <row r="8503">
      <c r="A8503" s="36">
        <v>1905.0</v>
      </c>
      <c r="B8503" s="37" t="str">
        <f t="array" ref="B8503">IFERROR(XLOOKUP(A8503,'Asignacion Dic'!A:A,'Asignacion Dic'!C:C))</f>
        <v>MeLi asignado SD</v>
      </c>
      <c r="C8503" s="37" t="str">
        <f t="array" ref="C8503">IFERROR(XLOOKUP(A8503,'Asignacion Dic'!A:A,'Asignacion Dic'!B:B))</f>
        <v>EC-05</v>
      </c>
      <c r="D8503" s="38">
        <v>45636.61341435185</v>
      </c>
      <c r="E8503" s="36" t="s">
        <v>367</v>
      </c>
      <c r="F8503" s="37" t="str">
        <f t="array" ref="F8503">IFERROR(XLOOKUP(E8503,Operadores!A:A,Operadores!B:B))</f>
        <v>ALTJOS</v>
      </c>
      <c r="G8503" s="36" t="s">
        <v>72</v>
      </c>
      <c r="H8503" s="39">
        <v>19.8037700000001</v>
      </c>
      <c r="I8503" s="40">
        <v>359.0</v>
      </c>
      <c r="J8503" s="41">
        <f t="shared" si="5"/>
        <v>7109.55343</v>
      </c>
      <c r="K8503" s="37" t="str">
        <f t="array" ref="K8503">IFERROR(XLOOKUP(G8503,'Tipo de carga'!A:A,'Tipo de carga'!B:B))</f>
        <v>Autoabasto</v>
      </c>
      <c r="L8503" s="37">
        <f t="shared" si="2"/>
        <v>50</v>
      </c>
      <c r="M8503" s="37">
        <f t="shared" si="3"/>
        <v>10</v>
      </c>
      <c r="N8503" s="37">
        <f t="shared" si="4"/>
        <v>12</v>
      </c>
      <c r="O8503" s="37" t="str">
        <f t="array" ref="O8503">IFERROR(XLOOKUP(K8503,'Tipo de carga'!B:B,'Tipo de carga'!C:C))</f>
        <v>Diesel</v>
      </c>
    </row>
    <row r="8504">
      <c r="A8504" s="36">
        <v>1950.0</v>
      </c>
      <c r="B8504" s="37" t="str">
        <f t="array" ref="B8504">IFERROR(XLOOKUP(A8504,'Asignacion Dic'!A:A,'Asignacion Dic'!C:C))</f>
        <v>MeLi asignado SD</v>
      </c>
      <c r="C8504" s="37" t="str">
        <f t="array" ref="C8504">IFERROR(XLOOKUP(A8504,'Asignacion Dic'!A:A,'Asignacion Dic'!B:B))</f>
        <v>EC-05</v>
      </c>
      <c r="D8504" s="38">
        <v>45636.58876157407</v>
      </c>
      <c r="E8504" s="36" t="s">
        <v>200</v>
      </c>
      <c r="F8504" s="37" t="str">
        <f t="array" ref="F8504">IFERROR(XLOOKUP(E8504,Operadores!A:A,Operadores!B:B))</f>
        <v>MAROSC</v>
      </c>
      <c r="G8504" s="36" t="s">
        <v>72</v>
      </c>
      <c r="H8504" s="39">
        <v>19.8037700000001</v>
      </c>
      <c r="I8504" s="40">
        <v>350.0</v>
      </c>
      <c r="J8504" s="41">
        <f t="shared" si="5"/>
        <v>6931.3195</v>
      </c>
      <c r="K8504" s="37" t="str">
        <f t="array" ref="K8504">IFERROR(XLOOKUP(G8504,'Tipo de carga'!A:A,'Tipo de carga'!B:B))</f>
        <v>Autoabasto</v>
      </c>
      <c r="L8504" s="37">
        <f t="shared" si="2"/>
        <v>50</v>
      </c>
      <c r="M8504" s="37">
        <f t="shared" si="3"/>
        <v>10</v>
      </c>
      <c r="N8504" s="37">
        <f t="shared" si="4"/>
        <v>12</v>
      </c>
      <c r="O8504" s="37" t="str">
        <f t="array" ref="O8504">IFERROR(XLOOKUP(K8504,'Tipo de carga'!B:B,'Tipo de carga'!C:C))</f>
        <v>Diesel</v>
      </c>
    </row>
    <row r="8505">
      <c r="A8505" s="36">
        <v>1689.0</v>
      </c>
      <c r="B8505" s="37" t="str">
        <f t="array" ref="B8505">IFERROR(XLOOKUP(A8505,'Asignacion Dic'!A:A,'Asignacion Dic'!C:C))</f>
        <v>Pilgrims Tepo</v>
      </c>
      <c r="C8505" s="37" t="str">
        <f t="array" ref="C8505">IFERROR(XLOOKUP(A8505,'Asignacion Dic'!A:A,'Asignacion Dic'!B:B))</f>
        <v>EC-02</v>
      </c>
      <c r="D8505" s="38">
        <v>45636.571122685185</v>
      </c>
      <c r="E8505" s="36" t="s">
        <v>326</v>
      </c>
      <c r="F8505" s="37" t="str">
        <f t="array" ref="F8505">IFERROR(XLOOKUP(E8505,Operadores!A:A,Operadores!B:B))</f>
        <v>SANJOR</v>
      </c>
      <c r="G8505" s="36" t="s">
        <v>72</v>
      </c>
      <c r="H8505" s="39">
        <v>19.8037700000001</v>
      </c>
      <c r="I8505" s="40">
        <v>186.0</v>
      </c>
      <c r="J8505" s="41">
        <f t="shared" si="5"/>
        <v>3683.50122</v>
      </c>
      <c r="K8505" s="37" t="str">
        <f t="array" ref="K8505">IFERROR(XLOOKUP(G8505,'Tipo de carga'!A:A,'Tipo de carga'!B:B))</f>
        <v>Autoabasto</v>
      </c>
      <c r="L8505" s="37">
        <f t="shared" si="2"/>
        <v>50</v>
      </c>
      <c r="M8505" s="37">
        <f t="shared" si="3"/>
        <v>10</v>
      </c>
      <c r="N8505" s="37">
        <f t="shared" si="4"/>
        <v>12</v>
      </c>
      <c r="O8505" s="37" t="str">
        <f t="array" ref="O8505">IFERROR(XLOOKUP(K8505,'Tipo de carga'!B:B,'Tipo de carga'!C:C))</f>
        <v>Diesel</v>
      </c>
    </row>
    <row r="8506">
      <c r="A8506" s="36">
        <v>1960.0</v>
      </c>
      <c r="B8506" s="37" t="str">
        <f t="array" ref="B8506">IFERROR(XLOOKUP(A8506,'Asignacion Dic'!A:A,'Asignacion Dic'!C:C))</f>
        <v>MeLi asignado SD</v>
      </c>
      <c r="C8506" s="37" t="str">
        <f t="array" ref="C8506">IFERROR(XLOOKUP(A8506,'Asignacion Dic'!A:A,'Asignacion Dic'!B:B))</f>
        <v>EC-05</v>
      </c>
      <c r="D8506" s="38">
        <v>45636.57019675926</v>
      </c>
      <c r="E8506" s="36" t="s">
        <v>224</v>
      </c>
      <c r="F8506" s="37" t="str">
        <f t="array" ref="F8506">IFERROR(XLOOKUP(E8506,Operadores!A:A,Operadores!B:B))</f>
        <v>MARJUA02</v>
      </c>
      <c r="G8506" s="36" t="s">
        <v>72</v>
      </c>
      <c r="H8506" s="39">
        <v>19.8037700000001</v>
      </c>
      <c r="I8506" s="40">
        <v>370.0</v>
      </c>
      <c r="J8506" s="41">
        <f t="shared" si="5"/>
        <v>7327.3949</v>
      </c>
      <c r="K8506" s="37" t="str">
        <f t="array" ref="K8506">IFERROR(XLOOKUP(G8506,'Tipo de carga'!A:A,'Tipo de carga'!B:B))</f>
        <v>Autoabasto</v>
      </c>
      <c r="L8506" s="37">
        <f t="shared" si="2"/>
        <v>50</v>
      </c>
      <c r="M8506" s="37">
        <f t="shared" si="3"/>
        <v>10</v>
      </c>
      <c r="N8506" s="37">
        <f t="shared" si="4"/>
        <v>12</v>
      </c>
      <c r="O8506" s="37" t="str">
        <f t="array" ref="O8506">IFERROR(XLOOKUP(K8506,'Tipo de carga'!B:B,'Tipo de carga'!C:C))</f>
        <v>Diesel</v>
      </c>
    </row>
    <row r="8507">
      <c r="A8507" s="36">
        <v>1980.0</v>
      </c>
      <c r="B8507" s="37" t="str">
        <f t="array" ref="B8507">IFERROR(XLOOKUP(A8507,'Asignacion Dic'!A:A,'Asignacion Dic'!C:C))</f>
        <v>MeLi asignado SD</v>
      </c>
      <c r="C8507" s="37" t="str">
        <f t="array" ref="C8507">IFERROR(XLOOKUP(A8507,'Asignacion Dic'!A:A,'Asignacion Dic'!B:B))</f>
        <v>EC-05</v>
      </c>
      <c r="D8507" s="38">
        <v>45636.564097222225</v>
      </c>
      <c r="E8507" s="36" t="s">
        <v>173</v>
      </c>
      <c r="F8507" s="37" t="str">
        <f t="array" ref="F8507">IFERROR(XLOOKUP(E8507,Operadores!A:A,Operadores!B:B))</f>
        <v>AGUMIG</v>
      </c>
      <c r="G8507" s="36" t="s">
        <v>72</v>
      </c>
      <c r="H8507" s="39">
        <v>19.8037700000001</v>
      </c>
      <c r="I8507" s="40">
        <v>313.0</v>
      </c>
      <c r="J8507" s="41">
        <f t="shared" si="5"/>
        <v>6198.58001</v>
      </c>
      <c r="K8507" s="37" t="str">
        <f t="array" ref="K8507">IFERROR(XLOOKUP(G8507,'Tipo de carga'!A:A,'Tipo de carga'!B:B))</f>
        <v>Autoabasto</v>
      </c>
      <c r="L8507" s="37">
        <f t="shared" si="2"/>
        <v>50</v>
      </c>
      <c r="M8507" s="37">
        <f t="shared" si="3"/>
        <v>10</v>
      </c>
      <c r="N8507" s="37">
        <f t="shared" si="4"/>
        <v>12</v>
      </c>
      <c r="O8507" s="37" t="str">
        <f t="array" ref="O8507">IFERROR(XLOOKUP(K8507,'Tipo de carga'!B:B,'Tipo de carga'!C:C))</f>
        <v>Diesel</v>
      </c>
    </row>
    <row r="8508">
      <c r="A8508" s="36">
        <v>1942.0</v>
      </c>
      <c r="B8508" s="37" t="str">
        <f t="array" ref="B8508">IFERROR(XLOOKUP(A8508,'Asignacion Dic'!A:A,'Asignacion Dic'!C:C))</f>
        <v>MeLi asignado SD</v>
      </c>
      <c r="C8508" s="37" t="str">
        <f t="array" ref="C8508">IFERROR(XLOOKUP(A8508,'Asignacion Dic'!A:A,'Asignacion Dic'!B:B))</f>
        <v>EC-05</v>
      </c>
      <c r="D8508" s="38">
        <v>45636.55863425926</v>
      </c>
      <c r="E8508" s="36" t="s">
        <v>581</v>
      </c>
      <c r="F8508" s="37" t="str">
        <f t="array" ref="F8508">IFERROR(XLOOKUP(E8508,Operadores!A:A,Operadores!B:B))</f>
        <v>RICCES</v>
      </c>
      <c r="G8508" s="36" t="s">
        <v>72</v>
      </c>
      <c r="H8508" s="39">
        <v>19.8037700000001</v>
      </c>
      <c r="I8508" s="40">
        <v>440.0</v>
      </c>
      <c r="J8508" s="41">
        <f t="shared" si="5"/>
        <v>8713.6588</v>
      </c>
      <c r="K8508" s="37" t="str">
        <f t="array" ref="K8508">IFERROR(XLOOKUP(G8508,'Tipo de carga'!A:A,'Tipo de carga'!B:B))</f>
        <v>Autoabasto</v>
      </c>
      <c r="L8508" s="37">
        <f t="shared" si="2"/>
        <v>50</v>
      </c>
      <c r="M8508" s="37">
        <f t="shared" si="3"/>
        <v>10</v>
      </c>
      <c r="N8508" s="37">
        <f t="shared" si="4"/>
        <v>12</v>
      </c>
      <c r="O8508" s="37" t="str">
        <f t="array" ref="O8508">IFERROR(XLOOKUP(K8508,'Tipo de carga'!B:B,'Tipo de carga'!C:C))</f>
        <v>Diesel</v>
      </c>
    </row>
    <row r="8509">
      <c r="A8509" s="36">
        <v>1983.0</v>
      </c>
      <c r="B8509" s="37" t="str">
        <f t="array" ref="B8509">IFERROR(XLOOKUP(A8509,'Asignacion Dic'!A:A,'Asignacion Dic'!C:C))</f>
        <v>MeLi asignado SD</v>
      </c>
      <c r="C8509" s="37" t="str">
        <f t="array" ref="C8509">IFERROR(XLOOKUP(A8509,'Asignacion Dic'!A:A,'Asignacion Dic'!B:B))</f>
        <v>EC-05</v>
      </c>
      <c r="D8509" s="38">
        <v>45636.551203703704</v>
      </c>
      <c r="E8509" s="36" t="s">
        <v>161</v>
      </c>
      <c r="F8509" s="37" t="str">
        <f t="array" ref="F8509">IFERROR(XLOOKUP(E8509,Operadores!A:A,Operadores!B:B))</f>
        <v>SANART</v>
      </c>
      <c r="G8509" s="36" t="s">
        <v>72</v>
      </c>
      <c r="H8509" s="39">
        <v>19.8037700000001</v>
      </c>
      <c r="I8509" s="40">
        <v>380.0</v>
      </c>
      <c r="J8509" s="41">
        <f t="shared" si="5"/>
        <v>7525.4326</v>
      </c>
      <c r="K8509" s="37" t="str">
        <f t="array" ref="K8509">IFERROR(XLOOKUP(G8509,'Tipo de carga'!A:A,'Tipo de carga'!B:B))</f>
        <v>Autoabasto</v>
      </c>
      <c r="L8509" s="37">
        <f t="shared" si="2"/>
        <v>50</v>
      </c>
      <c r="M8509" s="37">
        <f t="shared" si="3"/>
        <v>10</v>
      </c>
      <c r="N8509" s="37">
        <f t="shared" si="4"/>
        <v>12</v>
      </c>
      <c r="O8509" s="37" t="str">
        <f t="array" ref="O8509">IFERROR(XLOOKUP(K8509,'Tipo de carga'!B:B,'Tipo de carga'!C:C))</f>
        <v>Diesel</v>
      </c>
    </row>
    <row r="8510">
      <c r="A8510" s="36">
        <v>1831.0</v>
      </c>
      <c r="B8510" s="37" t="str">
        <f t="array" ref="B8510">IFERROR(XLOOKUP(A8510,'Asignacion Dic'!A:A,'Asignacion Dic'!C:C))</f>
        <v>Full Liver</v>
      </c>
      <c r="C8510" s="37" t="str">
        <f t="array" ref="C8510">IFERROR(XLOOKUP(A8510,'Asignacion Dic'!A:A,'Asignacion Dic'!B:B))</f>
        <v>EC-01</v>
      </c>
      <c r="D8510" s="38">
        <v>45636.531701388885</v>
      </c>
      <c r="E8510" s="36" t="s">
        <v>325</v>
      </c>
      <c r="F8510" s="37" t="str">
        <f t="array" ref="F8510">IFERROR(XLOOKUP(E8510,Operadores!A:A,Operadores!B:B))</f>
        <v>VELOSC</v>
      </c>
      <c r="G8510" s="36" t="s">
        <v>72</v>
      </c>
      <c r="H8510" s="39">
        <v>19.8037700000001</v>
      </c>
      <c r="I8510" s="40">
        <v>867.0</v>
      </c>
      <c r="J8510" s="41">
        <f t="shared" si="5"/>
        <v>17169.86859</v>
      </c>
      <c r="K8510" s="37" t="str">
        <f t="array" ref="K8510">IFERROR(XLOOKUP(G8510,'Tipo de carga'!A:A,'Tipo de carga'!B:B))</f>
        <v>Autoabasto</v>
      </c>
      <c r="L8510" s="37">
        <f t="shared" si="2"/>
        <v>50</v>
      </c>
      <c r="M8510" s="37">
        <f t="shared" si="3"/>
        <v>10</v>
      </c>
      <c r="N8510" s="37">
        <f t="shared" si="4"/>
        <v>12</v>
      </c>
      <c r="O8510" s="37" t="str">
        <f t="array" ref="O8510">IFERROR(XLOOKUP(K8510,'Tipo de carga'!B:B,'Tipo de carga'!C:C))</f>
        <v>Diesel</v>
      </c>
    </row>
    <row r="8511">
      <c r="A8511" s="36">
        <v>2015.0</v>
      </c>
      <c r="B8511" s="37" t="str">
        <f t="array" ref="B8511">IFERROR(XLOOKUP(A8511,'Asignacion Dic'!A:A,'Asignacion Dic'!C:C))</f>
        <v>MeLi Asignado TD</v>
      </c>
      <c r="C8511" s="37" t="str">
        <f t="array" ref="C8511">IFERROR(XLOOKUP(A8511,'Asignacion Dic'!A:A,'Asignacion Dic'!B:B))</f>
        <v>EC-05</v>
      </c>
      <c r="D8511" s="38">
        <v>45636.51359953704</v>
      </c>
      <c r="E8511" s="36" t="s">
        <v>560</v>
      </c>
      <c r="F8511" s="37" t="str">
        <f t="array" ref="F8511">IFERROR(XLOOKUP(E8511,Operadores!A:A,Operadores!B:B))</f>
        <v>REYOFI</v>
      </c>
      <c r="G8511" s="36" t="s">
        <v>72</v>
      </c>
      <c r="H8511" s="39">
        <v>19.8037700000001</v>
      </c>
      <c r="I8511" s="40">
        <v>424.0</v>
      </c>
      <c r="J8511" s="41">
        <f t="shared" si="5"/>
        <v>8396.79848</v>
      </c>
      <c r="K8511" s="37" t="str">
        <f t="array" ref="K8511">IFERROR(XLOOKUP(G8511,'Tipo de carga'!A:A,'Tipo de carga'!B:B))</f>
        <v>Autoabasto</v>
      </c>
      <c r="L8511" s="37">
        <f t="shared" si="2"/>
        <v>50</v>
      </c>
      <c r="M8511" s="37">
        <f t="shared" si="3"/>
        <v>10</v>
      </c>
      <c r="N8511" s="37">
        <f t="shared" si="4"/>
        <v>12</v>
      </c>
      <c r="O8511" s="37" t="str">
        <f t="array" ref="O8511">IFERROR(XLOOKUP(K8511,'Tipo de carga'!B:B,'Tipo de carga'!C:C))</f>
        <v>Diesel</v>
      </c>
    </row>
    <row r="8512">
      <c r="A8512" s="36">
        <v>2047.0</v>
      </c>
      <c r="B8512" s="37" t="str">
        <f t="array" ref="B8512">IFERROR(XLOOKUP(A8512,'Asignacion Dic'!A:A,'Asignacion Dic'!C:C))</f>
        <v>Liverpool Local</v>
      </c>
      <c r="C8512" s="37" t="str">
        <f t="array" ref="C8512">IFERROR(XLOOKUP(A8512,'Asignacion Dic'!A:A,'Asignacion Dic'!B:B))</f>
        <v>EC-01</v>
      </c>
      <c r="D8512" s="38">
        <v>45636.4971875</v>
      </c>
      <c r="E8512" s="36" t="s">
        <v>340</v>
      </c>
      <c r="F8512" s="37" t="str">
        <f t="array" ref="F8512">IFERROR(XLOOKUP(E8512,Operadores!A:A,Operadores!B:B))</f>
        <v>VELJU</v>
      </c>
      <c r="G8512" s="36" t="s">
        <v>72</v>
      </c>
      <c r="H8512" s="39">
        <v>19.8037700000001</v>
      </c>
      <c r="I8512" s="40">
        <v>587.0</v>
      </c>
      <c r="J8512" s="41">
        <f t="shared" si="5"/>
        <v>11624.81299</v>
      </c>
      <c r="K8512" s="37" t="str">
        <f t="array" ref="K8512">IFERROR(XLOOKUP(G8512,'Tipo de carga'!A:A,'Tipo de carga'!B:B))</f>
        <v>Autoabasto</v>
      </c>
      <c r="L8512" s="37">
        <f t="shared" si="2"/>
        <v>50</v>
      </c>
      <c r="M8512" s="37">
        <f t="shared" si="3"/>
        <v>10</v>
      </c>
      <c r="N8512" s="37">
        <f t="shared" si="4"/>
        <v>12</v>
      </c>
      <c r="O8512" s="37" t="str">
        <f t="array" ref="O8512">IFERROR(XLOOKUP(K8512,'Tipo de carga'!B:B,'Tipo de carga'!C:C))</f>
        <v>Diesel</v>
      </c>
    </row>
    <row r="8513">
      <c r="A8513" s="36">
        <v>1892.0</v>
      </c>
      <c r="B8513" s="37" t="str">
        <f t="array" ref="B8513">IFERROR(XLOOKUP(A8513,'Asignacion Dic'!A:A,'Asignacion Dic'!C:C))</f>
        <v>Full Liver</v>
      </c>
      <c r="C8513" s="37" t="str">
        <f t="array" ref="C8513">IFERROR(XLOOKUP(A8513,'Asignacion Dic'!A:A,'Asignacion Dic'!B:B))</f>
        <v>EC-01</v>
      </c>
      <c r="D8513" s="38">
        <v>45636.49711805556</v>
      </c>
      <c r="E8513" s="36" t="s">
        <v>151</v>
      </c>
      <c r="F8513" s="37" t="str">
        <f t="array" ref="F8513">IFERROR(XLOOKUP(E8513,Operadores!A:A,Operadores!B:B))</f>
        <v>CALVI</v>
      </c>
      <c r="G8513" s="36" t="s">
        <v>72</v>
      </c>
      <c r="H8513" s="39">
        <v>19.8037700000001</v>
      </c>
      <c r="I8513" s="40">
        <v>723.0</v>
      </c>
      <c r="J8513" s="41">
        <f t="shared" si="5"/>
        <v>14318.12571</v>
      </c>
      <c r="K8513" s="37" t="str">
        <f t="array" ref="K8513">IFERROR(XLOOKUP(G8513,'Tipo de carga'!A:A,'Tipo de carga'!B:B))</f>
        <v>Autoabasto</v>
      </c>
      <c r="L8513" s="37">
        <f t="shared" si="2"/>
        <v>50</v>
      </c>
      <c r="M8513" s="37">
        <f t="shared" si="3"/>
        <v>10</v>
      </c>
      <c r="N8513" s="37">
        <f t="shared" si="4"/>
        <v>12</v>
      </c>
      <c r="O8513" s="37" t="str">
        <f t="array" ref="O8513">IFERROR(XLOOKUP(K8513,'Tipo de carga'!B:B,'Tipo de carga'!C:C))</f>
        <v>Diesel</v>
      </c>
    </row>
    <row r="8514">
      <c r="A8514" s="36">
        <v>1838.0</v>
      </c>
      <c r="B8514" s="37" t="str">
        <f t="array" ref="B8514">IFERROR(XLOOKUP(A8514,'Asignacion Dic'!A:A,'Asignacion Dic'!C:C))</f>
        <v>Liverpool Local</v>
      </c>
      <c r="C8514" s="37" t="str">
        <f t="array" ref="C8514">IFERROR(XLOOKUP(A8514,'Asignacion Dic'!A:A,'Asignacion Dic'!B:B))</f>
        <v>EC-01</v>
      </c>
      <c r="D8514" s="38">
        <v>45636.47864583333</v>
      </c>
      <c r="E8514" s="36" t="s">
        <v>383</v>
      </c>
      <c r="F8514" s="37" t="str">
        <f t="array" ref="F8514">IFERROR(XLOOKUP(E8514,Operadores!A:A,Operadores!B:B))</f>
        <v>CARCRI</v>
      </c>
      <c r="G8514" s="36" t="s">
        <v>72</v>
      </c>
      <c r="H8514" s="39">
        <v>19.8037700000001</v>
      </c>
      <c r="I8514" s="40">
        <v>736.0</v>
      </c>
      <c r="J8514" s="41">
        <f t="shared" si="5"/>
        <v>14575.57472</v>
      </c>
      <c r="K8514" s="37" t="str">
        <f t="array" ref="K8514">IFERROR(XLOOKUP(G8514,'Tipo de carga'!A:A,'Tipo de carga'!B:B))</f>
        <v>Autoabasto</v>
      </c>
      <c r="L8514" s="37">
        <f t="shared" si="2"/>
        <v>50</v>
      </c>
      <c r="M8514" s="37">
        <f t="shared" si="3"/>
        <v>10</v>
      </c>
      <c r="N8514" s="37">
        <f t="shared" si="4"/>
        <v>12</v>
      </c>
      <c r="O8514" s="37" t="str">
        <f t="array" ref="O8514">IFERROR(XLOOKUP(K8514,'Tipo de carga'!B:B,'Tipo de carga'!C:C))</f>
        <v>Diesel</v>
      </c>
    </row>
    <row r="8515">
      <c r="A8515" s="36">
        <v>1936.0</v>
      </c>
      <c r="B8515" s="37" t="str">
        <f t="array" ref="B8515">IFERROR(XLOOKUP(A8515,'Asignacion Dic'!A:A,'Asignacion Dic'!C:C))</f>
        <v>Circuitos</v>
      </c>
      <c r="C8515" s="37" t="str">
        <f t="array" ref="C8515">IFERROR(XLOOKUP(A8515,'Asignacion Dic'!A:A,'Asignacion Dic'!B:B))</f>
        <v>EC-03</v>
      </c>
      <c r="D8515" s="38">
        <v>45636.45518518519</v>
      </c>
      <c r="E8515" s="36" t="s">
        <v>209</v>
      </c>
      <c r="F8515" s="37" t="str">
        <f t="array" ref="F8515">IFERROR(XLOOKUP(E8515,Operadores!A:A,Operadores!B:B))</f>
        <v>OCAMA</v>
      </c>
      <c r="G8515" s="36" t="s">
        <v>72</v>
      </c>
      <c r="H8515" s="39">
        <v>19.8037700000001</v>
      </c>
      <c r="I8515" s="40">
        <v>295.0</v>
      </c>
      <c r="J8515" s="41">
        <f t="shared" si="5"/>
        <v>5842.11215</v>
      </c>
      <c r="K8515" s="37" t="str">
        <f t="array" ref="K8515">IFERROR(XLOOKUP(G8515,'Tipo de carga'!A:A,'Tipo de carga'!B:B))</f>
        <v>Autoabasto</v>
      </c>
      <c r="L8515" s="37">
        <f t="shared" si="2"/>
        <v>50</v>
      </c>
      <c r="M8515" s="37">
        <f t="shared" si="3"/>
        <v>10</v>
      </c>
      <c r="N8515" s="37">
        <f t="shared" si="4"/>
        <v>12</v>
      </c>
      <c r="O8515" s="37" t="str">
        <f t="array" ref="O8515">IFERROR(XLOOKUP(K8515,'Tipo de carga'!B:B,'Tipo de carga'!C:C))</f>
        <v>Diesel</v>
      </c>
    </row>
    <row r="8516">
      <c r="A8516" s="36">
        <v>1879.0</v>
      </c>
      <c r="B8516" s="37" t="str">
        <f t="array" ref="B8516">IFERROR(XLOOKUP(A8516,'Asignacion Dic'!A:A,'Asignacion Dic'!C:C))</f>
        <v>Circuitos</v>
      </c>
      <c r="C8516" s="37" t="str">
        <f t="array" ref="C8516">IFERROR(XLOOKUP(A8516,'Asignacion Dic'!A:A,'Asignacion Dic'!B:B))</f>
        <v>EC-03</v>
      </c>
      <c r="D8516" s="38">
        <v>45636.42905092592</v>
      </c>
      <c r="E8516" s="36" t="s">
        <v>357</v>
      </c>
      <c r="F8516" s="37" t="str">
        <f t="array" ref="F8516">IFERROR(XLOOKUP(E8516,Operadores!A:A,Operadores!B:B))</f>
        <v>ISLHI</v>
      </c>
      <c r="G8516" s="36" t="s">
        <v>72</v>
      </c>
      <c r="H8516" s="39">
        <v>19.8037700000001</v>
      </c>
      <c r="I8516" s="40">
        <v>450.0</v>
      </c>
      <c r="J8516" s="41">
        <f t="shared" si="5"/>
        <v>8911.6965</v>
      </c>
      <c r="K8516" s="37" t="str">
        <f t="array" ref="K8516">IFERROR(XLOOKUP(G8516,'Tipo de carga'!A:A,'Tipo de carga'!B:B))</f>
        <v>Autoabasto</v>
      </c>
      <c r="L8516" s="37">
        <f t="shared" si="2"/>
        <v>50</v>
      </c>
      <c r="M8516" s="37">
        <f t="shared" si="3"/>
        <v>10</v>
      </c>
      <c r="N8516" s="37">
        <f t="shared" si="4"/>
        <v>12</v>
      </c>
      <c r="O8516" s="37" t="str">
        <f t="array" ref="O8516">IFERROR(XLOOKUP(K8516,'Tipo de carga'!B:B,'Tipo de carga'!C:C))</f>
        <v>Diesel</v>
      </c>
    </row>
    <row r="8517">
      <c r="A8517" s="36">
        <v>1946.0</v>
      </c>
      <c r="B8517" s="37" t="str">
        <f t="array" ref="B8517">IFERROR(XLOOKUP(A8517,'Asignacion Dic'!A:A,'Asignacion Dic'!C:C))</f>
        <v>MeLi asignado SD</v>
      </c>
      <c r="C8517" s="37" t="str">
        <f t="array" ref="C8517">IFERROR(XLOOKUP(A8517,'Asignacion Dic'!A:A,'Asignacion Dic'!B:B))</f>
        <v>EC-05</v>
      </c>
      <c r="D8517" s="38">
        <v>45636.40188657407</v>
      </c>
      <c r="E8517" s="36" t="s">
        <v>183</v>
      </c>
      <c r="F8517" s="37" t="str">
        <f t="array" ref="F8517">IFERROR(XLOOKUP(E8517,Operadores!A:A,Operadores!B:B))</f>
        <v>VARJUAX</v>
      </c>
      <c r="G8517" s="36" t="s">
        <v>72</v>
      </c>
      <c r="H8517" s="39">
        <v>19.8037700000002</v>
      </c>
      <c r="I8517" s="40">
        <v>348.0</v>
      </c>
      <c r="J8517" s="41">
        <f t="shared" si="5"/>
        <v>6891.71196</v>
      </c>
      <c r="K8517" s="37" t="str">
        <f t="array" ref="K8517">IFERROR(XLOOKUP(G8517,'Tipo de carga'!A:A,'Tipo de carga'!B:B))</f>
        <v>Autoabasto</v>
      </c>
      <c r="L8517" s="37">
        <f t="shared" si="2"/>
        <v>50</v>
      </c>
      <c r="M8517" s="37">
        <f t="shared" si="3"/>
        <v>10</v>
      </c>
      <c r="N8517" s="37">
        <f t="shared" si="4"/>
        <v>12</v>
      </c>
      <c r="O8517" s="37" t="str">
        <f t="array" ref="O8517">IFERROR(XLOOKUP(K8517,'Tipo de carga'!B:B,'Tipo de carga'!C:C))</f>
        <v>Diesel</v>
      </c>
    </row>
    <row r="8518">
      <c r="A8518" s="36">
        <v>1871.0</v>
      </c>
      <c r="B8518" s="37" t="str">
        <f t="array" ref="B8518">IFERROR(XLOOKUP(A8518,'Asignacion Dic'!A:A,'Asignacion Dic'!C:C))</f>
        <v>Circuitos</v>
      </c>
      <c r="C8518" s="37" t="str">
        <f t="array" ref="C8518">IFERROR(XLOOKUP(A8518,'Asignacion Dic'!A:A,'Asignacion Dic'!B:B))</f>
        <v>EC-03</v>
      </c>
      <c r="D8518" s="38">
        <v>45636.392604166664</v>
      </c>
      <c r="E8518" s="36" t="s">
        <v>197</v>
      </c>
      <c r="F8518" s="37" t="str">
        <f t="array" ref="F8518">IFERROR(XLOOKUP(E8518,Operadores!A:A,Operadores!B:B))</f>
        <v>REYALE</v>
      </c>
      <c r="G8518" s="36" t="s">
        <v>72</v>
      </c>
      <c r="H8518" s="39">
        <v>19.8037700000002</v>
      </c>
      <c r="I8518" s="40">
        <v>350.0</v>
      </c>
      <c r="J8518" s="41">
        <f t="shared" si="5"/>
        <v>6931.3195</v>
      </c>
      <c r="K8518" s="37" t="str">
        <f t="array" ref="K8518">IFERROR(XLOOKUP(G8518,'Tipo de carga'!A:A,'Tipo de carga'!B:B))</f>
        <v>Autoabasto</v>
      </c>
      <c r="L8518" s="37">
        <f t="shared" si="2"/>
        <v>50</v>
      </c>
      <c r="M8518" s="37">
        <f t="shared" si="3"/>
        <v>10</v>
      </c>
      <c r="N8518" s="37">
        <f t="shared" si="4"/>
        <v>12</v>
      </c>
      <c r="O8518" s="37" t="str">
        <f t="array" ref="O8518">IFERROR(XLOOKUP(K8518,'Tipo de carga'!B:B,'Tipo de carga'!C:C))</f>
        <v>Diesel</v>
      </c>
    </row>
    <row r="8519">
      <c r="A8519" s="36">
        <v>1829.0</v>
      </c>
      <c r="B8519" s="37" t="str">
        <f t="array" ref="B8519">IFERROR(XLOOKUP(A8519,'Asignacion Dic'!A:A,'Asignacion Dic'!C:C))</f>
        <v>Circuitos</v>
      </c>
      <c r="C8519" s="37" t="str">
        <f t="array" ref="C8519">IFERROR(XLOOKUP(A8519,'Asignacion Dic'!A:A,'Asignacion Dic'!B:B))</f>
        <v>EC-03</v>
      </c>
      <c r="D8519" s="38">
        <v>45636.378541666665</v>
      </c>
      <c r="E8519" s="36" t="s">
        <v>245</v>
      </c>
      <c r="F8519" s="37" t="str">
        <f t="array" ref="F8519">IFERROR(XLOOKUP(E8519,Operadores!A:A,Operadores!B:B))</f>
        <v>HERAL04</v>
      </c>
      <c r="G8519" s="36" t="s">
        <v>72</v>
      </c>
      <c r="H8519" s="39">
        <v>19.8037700000002</v>
      </c>
      <c r="I8519" s="40">
        <v>652.0</v>
      </c>
      <c r="J8519" s="41">
        <f t="shared" si="5"/>
        <v>12912.05804</v>
      </c>
      <c r="K8519" s="37" t="str">
        <f t="array" ref="K8519">IFERROR(XLOOKUP(G8519,'Tipo de carga'!A:A,'Tipo de carga'!B:B))</f>
        <v>Autoabasto</v>
      </c>
      <c r="L8519" s="37">
        <f t="shared" si="2"/>
        <v>50</v>
      </c>
      <c r="M8519" s="37">
        <f t="shared" si="3"/>
        <v>10</v>
      </c>
      <c r="N8519" s="37">
        <f t="shared" si="4"/>
        <v>12</v>
      </c>
      <c r="O8519" s="37" t="str">
        <f t="array" ref="O8519">IFERROR(XLOOKUP(K8519,'Tipo de carga'!B:B,'Tipo de carga'!C:C))</f>
        <v>Diesel</v>
      </c>
    </row>
    <row r="8520">
      <c r="A8520" s="36">
        <v>2040.0</v>
      </c>
      <c r="B8520" s="37" t="str">
        <f t="array" ref="B8520">IFERROR(XLOOKUP(A8520,'Asignacion Dic'!A:A,'Asignacion Dic'!C:C))</f>
        <v>Liverpool Local</v>
      </c>
      <c r="C8520" s="37" t="str">
        <f t="array" ref="C8520">IFERROR(XLOOKUP(A8520,'Asignacion Dic'!A:A,'Asignacion Dic'!B:B))</f>
        <v>EC-01</v>
      </c>
      <c r="D8520" s="38">
        <v>45636.33116898148</v>
      </c>
      <c r="E8520" s="36" t="s">
        <v>233</v>
      </c>
      <c r="F8520" s="37" t="str">
        <f t="array" ref="F8520">IFERROR(XLOOKUP(E8520,Operadores!A:A,Operadores!B:B))</f>
        <v>QUILA</v>
      </c>
      <c r="G8520" s="36" t="s">
        <v>72</v>
      </c>
      <c r="H8520" s="39">
        <v>19.8037700000002</v>
      </c>
      <c r="I8520" s="40">
        <v>330.0</v>
      </c>
      <c r="J8520" s="41">
        <f t="shared" si="5"/>
        <v>6535.2441</v>
      </c>
      <c r="K8520" s="37" t="str">
        <f t="array" ref="K8520">IFERROR(XLOOKUP(G8520,'Tipo de carga'!A:A,'Tipo de carga'!B:B))</f>
        <v>Autoabasto</v>
      </c>
      <c r="L8520" s="37">
        <f t="shared" si="2"/>
        <v>50</v>
      </c>
      <c r="M8520" s="37">
        <f t="shared" si="3"/>
        <v>10</v>
      </c>
      <c r="N8520" s="37">
        <f t="shared" si="4"/>
        <v>12</v>
      </c>
      <c r="O8520" s="37" t="str">
        <f t="array" ref="O8520">IFERROR(XLOOKUP(K8520,'Tipo de carga'!B:B,'Tipo de carga'!C:C))</f>
        <v>Diesel</v>
      </c>
    </row>
    <row r="8521">
      <c r="A8521" s="36">
        <v>1885.0</v>
      </c>
      <c r="B8521" s="37" t="str">
        <f t="array" ref="B8521">IFERROR(XLOOKUP(A8521,'Asignacion Dic'!A:A,'Asignacion Dic'!C:C))</f>
        <v>Liverpool Local</v>
      </c>
      <c r="C8521" s="37" t="str">
        <f t="array" ref="C8521">IFERROR(XLOOKUP(A8521,'Asignacion Dic'!A:A,'Asignacion Dic'!B:B))</f>
        <v>EC-01</v>
      </c>
      <c r="D8521" s="38">
        <v>45636.32863425926</v>
      </c>
      <c r="E8521" s="36" t="s">
        <v>234</v>
      </c>
      <c r="F8521" s="37" t="str">
        <f t="array" ref="F8521">IFERROR(XLOOKUP(E8521,Operadores!A:A,Operadores!B:B))</f>
        <v>MONJU</v>
      </c>
      <c r="G8521" s="36" t="s">
        <v>72</v>
      </c>
      <c r="H8521" s="39">
        <v>19.8037700000002</v>
      </c>
      <c r="I8521" s="40">
        <v>637.0</v>
      </c>
      <c r="J8521" s="41">
        <f t="shared" si="5"/>
        <v>12615.00149</v>
      </c>
      <c r="K8521" s="37" t="str">
        <f t="array" ref="K8521">IFERROR(XLOOKUP(G8521,'Tipo de carga'!A:A,'Tipo de carga'!B:B))</f>
        <v>Autoabasto</v>
      </c>
      <c r="L8521" s="37">
        <f t="shared" si="2"/>
        <v>50</v>
      </c>
      <c r="M8521" s="37">
        <f t="shared" si="3"/>
        <v>10</v>
      </c>
      <c r="N8521" s="37">
        <f t="shared" si="4"/>
        <v>12</v>
      </c>
      <c r="O8521" s="37" t="str">
        <f t="array" ref="O8521">IFERROR(XLOOKUP(K8521,'Tipo de carga'!B:B,'Tipo de carga'!C:C))</f>
        <v>Diesel</v>
      </c>
    </row>
    <row r="8522">
      <c r="A8522" s="36">
        <v>2075.0</v>
      </c>
      <c r="B8522" s="37" t="str">
        <f t="array" ref="B8522">IFERROR(XLOOKUP(A8522,'Asignacion Dic'!A:A,'Asignacion Dic'!C:C))</f>
        <v>Peñafiel Tecamac</v>
      </c>
      <c r="C8522" s="37" t="str">
        <f t="array" ref="C8522">IFERROR(XLOOKUP(A8522,'Asignacion Dic'!A:A,'Asignacion Dic'!B:B))</f>
        <v>EC-02</v>
      </c>
      <c r="D8522" s="38">
        <v>45636.31836805555</v>
      </c>
      <c r="E8522" s="36" t="s">
        <v>432</v>
      </c>
      <c r="F8522" s="37" t="str">
        <f t="array" ref="F8522">IFERROR(XLOOKUP(E8522,Operadores!A:A,Operadores!B:B))</f>
        <v>CALPED</v>
      </c>
      <c r="G8522" s="36" t="s">
        <v>72</v>
      </c>
      <c r="H8522" s="39">
        <v>19.8037700000002</v>
      </c>
      <c r="I8522" s="40">
        <v>152.0</v>
      </c>
      <c r="J8522" s="41">
        <f t="shared" si="5"/>
        <v>3010.17304</v>
      </c>
      <c r="K8522" s="37" t="str">
        <f t="array" ref="K8522">IFERROR(XLOOKUP(G8522,'Tipo de carga'!A:A,'Tipo de carga'!B:B))</f>
        <v>Autoabasto</v>
      </c>
      <c r="L8522" s="37">
        <f t="shared" si="2"/>
        <v>50</v>
      </c>
      <c r="M8522" s="37">
        <f t="shared" si="3"/>
        <v>10</v>
      </c>
      <c r="N8522" s="37">
        <f t="shared" si="4"/>
        <v>12</v>
      </c>
      <c r="O8522" s="37" t="str">
        <f t="array" ref="O8522">IFERROR(XLOOKUP(K8522,'Tipo de carga'!B:B,'Tipo de carga'!C:C))</f>
        <v>Diesel</v>
      </c>
    </row>
    <row r="8523">
      <c r="A8523" s="36">
        <v>1802.0</v>
      </c>
      <c r="B8523" s="37" t="str">
        <f t="array" ref="B8523">IFERROR(XLOOKUP(A8523,'Asignacion Dic'!A:A,'Asignacion Dic'!C:C))</f>
        <v>Liverpool Local</v>
      </c>
      <c r="C8523" s="37" t="str">
        <f t="array" ref="C8523">IFERROR(XLOOKUP(A8523,'Asignacion Dic'!A:A,'Asignacion Dic'!B:B))</f>
        <v>EC-01</v>
      </c>
      <c r="D8523" s="38">
        <v>45636.30782407407</v>
      </c>
      <c r="E8523" s="36" t="s">
        <v>519</v>
      </c>
      <c r="F8523" s="37" t="str">
        <f t="array" ref="F8523">IFERROR(XLOOKUP(E8523,Operadores!A:A,Operadores!B:B))</f>
        <v>FLOERI</v>
      </c>
      <c r="G8523" s="36" t="s">
        <v>72</v>
      </c>
      <c r="H8523" s="39">
        <v>19.8037700000002</v>
      </c>
      <c r="I8523" s="40">
        <v>357.0</v>
      </c>
      <c r="J8523" s="41">
        <f t="shared" si="5"/>
        <v>7069.94589</v>
      </c>
      <c r="K8523" s="37" t="str">
        <f t="array" ref="K8523">IFERROR(XLOOKUP(G8523,'Tipo de carga'!A:A,'Tipo de carga'!B:B))</f>
        <v>Autoabasto</v>
      </c>
      <c r="L8523" s="37">
        <f t="shared" si="2"/>
        <v>50</v>
      </c>
      <c r="M8523" s="37">
        <f t="shared" si="3"/>
        <v>10</v>
      </c>
      <c r="N8523" s="37">
        <f t="shared" si="4"/>
        <v>12</v>
      </c>
      <c r="O8523" s="37" t="str">
        <f t="array" ref="O8523">IFERROR(XLOOKUP(K8523,'Tipo de carga'!B:B,'Tipo de carga'!C:C))</f>
        <v>Diesel</v>
      </c>
    </row>
    <row r="8524">
      <c r="A8524" s="36">
        <v>2034.0</v>
      </c>
      <c r="B8524" s="37" t="str">
        <f t="array" ref="B8524">IFERROR(XLOOKUP(A8524,'Asignacion Dic'!A:A,'Asignacion Dic'!C:C))</f>
        <v>Liverpool Local</v>
      </c>
      <c r="C8524" s="37" t="str">
        <f t="array" ref="C8524">IFERROR(XLOOKUP(A8524,'Asignacion Dic'!A:A,'Asignacion Dic'!B:B))</f>
        <v>EC-01</v>
      </c>
      <c r="D8524" s="38">
        <v>45636.30700231482</v>
      </c>
      <c r="E8524" s="36" t="s">
        <v>426</v>
      </c>
      <c r="F8524" s="37" t="str">
        <f t="array" ref="F8524">IFERROR(XLOOKUP(E8524,Operadores!A:A,Operadores!B:B))</f>
        <v>OLVMOI</v>
      </c>
      <c r="G8524" s="36" t="s">
        <v>72</v>
      </c>
      <c r="H8524" s="39">
        <v>19.8037700000002</v>
      </c>
      <c r="I8524" s="40">
        <v>739.0</v>
      </c>
      <c r="J8524" s="41">
        <f t="shared" si="5"/>
        <v>14634.98603</v>
      </c>
      <c r="K8524" s="37" t="str">
        <f t="array" ref="K8524">IFERROR(XLOOKUP(G8524,'Tipo de carga'!A:A,'Tipo de carga'!B:B))</f>
        <v>Autoabasto</v>
      </c>
      <c r="L8524" s="37">
        <f t="shared" si="2"/>
        <v>50</v>
      </c>
      <c r="M8524" s="37">
        <f t="shared" si="3"/>
        <v>10</v>
      </c>
      <c r="N8524" s="37">
        <f t="shared" si="4"/>
        <v>12</v>
      </c>
      <c r="O8524" s="37" t="str">
        <f t="array" ref="O8524">IFERROR(XLOOKUP(K8524,'Tipo de carga'!B:B,'Tipo de carga'!C:C))</f>
        <v>Diesel</v>
      </c>
    </row>
    <row r="8525">
      <c r="A8525" s="36">
        <v>1899.0</v>
      </c>
      <c r="B8525" s="37" t="str">
        <f t="array" ref="B8525">IFERROR(XLOOKUP(A8525,'Asignacion Dic'!A:A,'Asignacion Dic'!C:C))</f>
        <v>Full Liver</v>
      </c>
      <c r="C8525" s="37" t="str">
        <f t="array" ref="C8525">IFERROR(XLOOKUP(A8525,'Asignacion Dic'!A:A,'Asignacion Dic'!B:B))</f>
        <v>EC-01</v>
      </c>
      <c r="D8525" s="38">
        <v>45636.228993055556</v>
      </c>
      <c r="E8525" s="36" t="s">
        <v>335</v>
      </c>
      <c r="F8525" s="37" t="str">
        <f t="array" ref="F8525">IFERROR(XLOOKUP(E8525,Operadores!A:A,Operadores!B:B))</f>
        <v>VEROD</v>
      </c>
      <c r="G8525" s="36" t="s">
        <v>72</v>
      </c>
      <c r="H8525" s="39">
        <v>19.8037700000002</v>
      </c>
      <c r="I8525" s="40">
        <v>692.0</v>
      </c>
      <c r="J8525" s="41">
        <f t="shared" si="5"/>
        <v>13704.20884</v>
      </c>
      <c r="K8525" s="37" t="str">
        <f t="array" ref="K8525">IFERROR(XLOOKUP(G8525,'Tipo de carga'!A:A,'Tipo de carga'!B:B))</f>
        <v>Autoabasto</v>
      </c>
      <c r="L8525" s="37">
        <f t="shared" si="2"/>
        <v>50</v>
      </c>
      <c r="M8525" s="37">
        <f t="shared" si="3"/>
        <v>10</v>
      </c>
      <c r="N8525" s="37">
        <f t="shared" si="4"/>
        <v>12</v>
      </c>
      <c r="O8525" s="37" t="str">
        <f t="array" ref="O8525">IFERROR(XLOOKUP(K8525,'Tipo de carga'!B:B,'Tipo de carga'!C:C))</f>
        <v>Diesel</v>
      </c>
    </row>
    <row r="8526">
      <c r="A8526" s="36">
        <v>1897.0</v>
      </c>
      <c r="B8526" s="37" t="str">
        <f t="array" ref="B8526">IFERROR(XLOOKUP(A8526,'Asignacion Dic'!A:A,'Asignacion Dic'!C:C))</f>
        <v>Full Liver</v>
      </c>
      <c r="C8526" s="37" t="str">
        <f t="array" ref="C8526">IFERROR(XLOOKUP(A8526,'Asignacion Dic'!A:A,'Asignacion Dic'!B:B))</f>
        <v>EC-01</v>
      </c>
      <c r="D8526" s="38">
        <v>45636.2046875</v>
      </c>
      <c r="E8526" s="36" t="s">
        <v>408</v>
      </c>
      <c r="F8526" s="37" t="str">
        <f t="array" ref="F8526">IFERROR(XLOOKUP(E8526,Operadores!A:A,Operadores!B:B))</f>
        <v>RODAR</v>
      </c>
      <c r="G8526" s="36" t="s">
        <v>72</v>
      </c>
      <c r="H8526" s="39">
        <v>19.8037700000002</v>
      </c>
      <c r="I8526" s="40">
        <v>741.0</v>
      </c>
      <c r="J8526" s="41">
        <f t="shared" si="5"/>
        <v>14674.59357</v>
      </c>
      <c r="K8526" s="37" t="str">
        <f t="array" ref="K8526">IFERROR(XLOOKUP(G8526,'Tipo de carga'!A:A,'Tipo de carga'!B:B))</f>
        <v>Autoabasto</v>
      </c>
      <c r="L8526" s="37">
        <f t="shared" si="2"/>
        <v>50</v>
      </c>
      <c r="M8526" s="37">
        <f t="shared" si="3"/>
        <v>10</v>
      </c>
      <c r="N8526" s="37">
        <f t="shared" si="4"/>
        <v>12</v>
      </c>
      <c r="O8526" s="37" t="str">
        <f t="array" ref="O8526">IFERROR(XLOOKUP(K8526,'Tipo de carga'!B:B,'Tipo de carga'!C:C))</f>
        <v>Diesel</v>
      </c>
    </row>
    <row r="8527">
      <c r="A8527" s="36">
        <v>1974.0</v>
      </c>
      <c r="B8527" s="37" t="str">
        <f t="array" ref="B8527">IFERROR(XLOOKUP(A8527,'Asignacion Dic'!A:A,'Asignacion Dic'!C:C))</f>
        <v>MeLi asignado SD</v>
      </c>
      <c r="C8527" s="37" t="str">
        <f t="array" ref="C8527">IFERROR(XLOOKUP(A8527,'Asignacion Dic'!A:A,'Asignacion Dic'!B:B))</f>
        <v>EC-05</v>
      </c>
      <c r="D8527" s="38">
        <v>45636.189155092594</v>
      </c>
      <c r="E8527" s="36" t="s">
        <v>630</v>
      </c>
      <c r="F8527" s="37" t="str">
        <f t="array" ref="F8527">IFERROR(XLOOKUP(E8527,Operadores!A:A,Operadores!B:B))</f>
        <v>GARSIX</v>
      </c>
      <c r="G8527" s="36" t="s">
        <v>72</v>
      </c>
      <c r="H8527" s="39">
        <v>19.8037700000002</v>
      </c>
      <c r="I8527" s="40">
        <v>583.0</v>
      </c>
      <c r="J8527" s="41">
        <f t="shared" si="5"/>
        <v>11545.59791</v>
      </c>
      <c r="K8527" s="37" t="str">
        <f t="array" ref="K8527">IFERROR(XLOOKUP(G8527,'Tipo de carga'!A:A,'Tipo de carga'!B:B))</f>
        <v>Autoabasto</v>
      </c>
      <c r="L8527" s="37">
        <f t="shared" si="2"/>
        <v>50</v>
      </c>
      <c r="M8527" s="37">
        <f t="shared" si="3"/>
        <v>10</v>
      </c>
      <c r="N8527" s="37">
        <f t="shared" si="4"/>
        <v>12</v>
      </c>
      <c r="O8527" s="37" t="str">
        <f t="array" ref="O8527">IFERROR(XLOOKUP(K8527,'Tipo de carga'!B:B,'Tipo de carga'!C:C))</f>
        <v>Diesel</v>
      </c>
    </row>
    <row r="8528">
      <c r="A8528" s="36">
        <v>1896.0</v>
      </c>
      <c r="B8528" s="37" t="str">
        <f t="array" ref="B8528">IFERROR(XLOOKUP(A8528,'Asignacion Dic'!A:A,'Asignacion Dic'!C:C))</f>
        <v>Hisense</v>
      </c>
      <c r="C8528" s="37" t="str">
        <f t="array" ref="C8528">IFERROR(XLOOKUP(A8528,'Asignacion Dic'!A:A,'Asignacion Dic'!B:B))</f>
        <v>EC-03</v>
      </c>
      <c r="D8528" s="38">
        <v>45636.16065972222</v>
      </c>
      <c r="E8528" s="36" t="s">
        <v>353</v>
      </c>
      <c r="F8528" s="37" t="str">
        <f t="array" ref="F8528">IFERROR(XLOOKUP(E8528,Operadores!A:A,Operadores!B:B))</f>
        <v>CUAALV</v>
      </c>
      <c r="G8528" s="36" t="s">
        <v>72</v>
      </c>
      <c r="H8528" s="39">
        <v>19.8037700000002</v>
      </c>
      <c r="I8528" s="40">
        <v>438.0</v>
      </c>
      <c r="J8528" s="41">
        <f t="shared" si="5"/>
        <v>8674.05126</v>
      </c>
      <c r="K8528" s="37" t="str">
        <f t="array" ref="K8528">IFERROR(XLOOKUP(G8528,'Tipo de carga'!A:A,'Tipo de carga'!B:B))</f>
        <v>Autoabasto</v>
      </c>
      <c r="L8528" s="37">
        <f t="shared" si="2"/>
        <v>50</v>
      </c>
      <c r="M8528" s="37">
        <f t="shared" si="3"/>
        <v>10</v>
      </c>
      <c r="N8528" s="37">
        <f t="shared" si="4"/>
        <v>12</v>
      </c>
      <c r="O8528" s="37" t="str">
        <f t="array" ref="O8528">IFERROR(XLOOKUP(K8528,'Tipo de carga'!B:B,'Tipo de carga'!C:C))</f>
        <v>Diesel</v>
      </c>
    </row>
    <row r="8529">
      <c r="A8529" s="36">
        <v>1932.0</v>
      </c>
      <c r="B8529" s="37" t="str">
        <f t="array" ref="B8529">IFERROR(XLOOKUP(A8529,'Asignacion Dic'!A:A,'Asignacion Dic'!C:C))</f>
        <v>Circuitos</v>
      </c>
      <c r="C8529" s="37" t="str">
        <f t="array" ref="C8529">IFERROR(XLOOKUP(A8529,'Asignacion Dic'!A:A,'Asignacion Dic'!B:B))</f>
        <v>EC-03</v>
      </c>
      <c r="D8529" s="38">
        <v>45636.160162037035</v>
      </c>
      <c r="E8529" s="36" t="s">
        <v>185</v>
      </c>
      <c r="F8529" s="37" t="str">
        <f t="array" ref="F8529">IFERROR(XLOOKUP(E8529,Operadores!A:A,Operadores!B:B))</f>
        <v>FERRI</v>
      </c>
      <c r="G8529" s="36" t="s">
        <v>72</v>
      </c>
      <c r="H8529" s="39">
        <v>19.8037700000002</v>
      </c>
      <c r="I8529" s="40">
        <v>245.0</v>
      </c>
      <c r="J8529" s="41">
        <f t="shared" si="5"/>
        <v>4851.92365</v>
      </c>
      <c r="K8529" s="37" t="str">
        <f t="array" ref="K8529">IFERROR(XLOOKUP(G8529,'Tipo de carga'!A:A,'Tipo de carga'!B:B))</f>
        <v>Autoabasto</v>
      </c>
      <c r="L8529" s="37">
        <f t="shared" si="2"/>
        <v>50</v>
      </c>
      <c r="M8529" s="37">
        <f t="shared" si="3"/>
        <v>10</v>
      </c>
      <c r="N8529" s="37">
        <f t="shared" si="4"/>
        <v>12</v>
      </c>
      <c r="O8529" s="37" t="str">
        <f t="array" ref="O8529">IFERROR(XLOOKUP(K8529,'Tipo de carga'!B:B,'Tipo de carga'!C:C))</f>
        <v>Diesel</v>
      </c>
    </row>
    <row r="8530">
      <c r="A8530" s="36">
        <v>2002.0</v>
      </c>
      <c r="B8530" s="37" t="str">
        <f t="array" ref="B8530">IFERROR(XLOOKUP(A8530,'Asignacion Dic'!A:A,'Asignacion Dic'!C:C))</f>
        <v>MeLi Dedicado Merida</v>
      </c>
      <c r="C8530" s="37" t="str">
        <f t="array" ref="C8530">IFERROR(XLOOKUP(A8530,'Asignacion Dic'!A:A,'Asignacion Dic'!B:B))</f>
        <v>EC-05</v>
      </c>
      <c r="D8530" s="38">
        <v>45636.1396875</v>
      </c>
      <c r="E8530" s="36" t="s">
        <v>535</v>
      </c>
      <c r="F8530" s="37" t="str">
        <f t="array" ref="F8530">IFERROR(XLOOKUP(E8530,Operadores!A:A,Operadores!B:B))</f>
        <v>VELALE</v>
      </c>
      <c r="G8530" s="36" t="s">
        <v>72</v>
      </c>
      <c r="H8530" s="39">
        <v>19.8037700000002</v>
      </c>
      <c r="I8530" s="40">
        <v>332.0</v>
      </c>
      <c r="J8530" s="41">
        <f t="shared" si="5"/>
        <v>6574.85164</v>
      </c>
      <c r="K8530" s="37" t="str">
        <f t="array" ref="K8530">IFERROR(XLOOKUP(G8530,'Tipo de carga'!A:A,'Tipo de carga'!B:B))</f>
        <v>Autoabasto</v>
      </c>
      <c r="L8530" s="37">
        <f t="shared" si="2"/>
        <v>50</v>
      </c>
      <c r="M8530" s="37">
        <f t="shared" si="3"/>
        <v>10</v>
      </c>
      <c r="N8530" s="37">
        <f t="shared" si="4"/>
        <v>12</v>
      </c>
      <c r="O8530" s="37" t="str">
        <f t="array" ref="O8530">IFERROR(XLOOKUP(K8530,'Tipo de carga'!B:B,'Tipo de carga'!C:C))</f>
        <v>Diesel</v>
      </c>
    </row>
    <row r="8531">
      <c r="A8531" s="36">
        <v>2046.0</v>
      </c>
      <c r="B8531" s="37" t="str">
        <f t="array" ref="B8531">IFERROR(XLOOKUP(A8531,'Asignacion Dic'!A:A,'Asignacion Dic'!C:C))</f>
        <v>Liverpool Local</v>
      </c>
      <c r="C8531" s="37" t="str">
        <f t="array" ref="C8531">IFERROR(XLOOKUP(A8531,'Asignacion Dic'!A:A,'Asignacion Dic'!B:B))</f>
        <v>EC-01</v>
      </c>
      <c r="D8531" s="38">
        <v>45636.12383101852</v>
      </c>
      <c r="E8531" s="36" t="s">
        <v>523</v>
      </c>
      <c r="F8531" s="37" t="str">
        <f t="array" ref="F8531">IFERROR(XLOOKUP(E8531,Operadores!A:A,Operadores!B:B))</f>
        <v>QUIJOS</v>
      </c>
      <c r="G8531" s="36" t="s">
        <v>72</v>
      </c>
      <c r="H8531" s="39">
        <v>19.8037700000002</v>
      </c>
      <c r="I8531" s="40">
        <v>403.0</v>
      </c>
      <c r="J8531" s="41">
        <f t="shared" si="5"/>
        <v>7980.91931</v>
      </c>
      <c r="K8531" s="37" t="str">
        <f t="array" ref="K8531">IFERROR(XLOOKUP(G8531,'Tipo de carga'!A:A,'Tipo de carga'!B:B))</f>
        <v>Autoabasto</v>
      </c>
      <c r="L8531" s="37">
        <f t="shared" si="2"/>
        <v>50</v>
      </c>
      <c r="M8531" s="37">
        <f t="shared" si="3"/>
        <v>10</v>
      </c>
      <c r="N8531" s="37">
        <f t="shared" si="4"/>
        <v>12</v>
      </c>
      <c r="O8531" s="37" t="str">
        <f t="array" ref="O8531">IFERROR(XLOOKUP(K8531,'Tipo de carga'!B:B,'Tipo de carga'!C:C))</f>
        <v>Diesel</v>
      </c>
    </row>
    <row r="8532">
      <c r="A8532" s="36">
        <v>2003.0</v>
      </c>
      <c r="B8532" s="37" t="str">
        <f t="array" ref="B8532">IFERROR(XLOOKUP(A8532,'Asignacion Dic'!A:A,'Asignacion Dic'!C:C))</f>
        <v>MeLi Dedicado TD</v>
      </c>
      <c r="C8532" s="37" t="str">
        <f t="array" ref="C8532">IFERROR(XLOOKUP(A8532,'Asignacion Dic'!A:A,'Asignacion Dic'!B:B))</f>
        <v>EC-05</v>
      </c>
      <c r="D8532" s="38">
        <v>45636.0821875</v>
      </c>
      <c r="E8532" s="36" t="s">
        <v>502</v>
      </c>
      <c r="F8532" s="37" t="str">
        <f t="array" ref="F8532">IFERROR(XLOOKUP(E8532,Operadores!A:A,Operadores!B:B))</f>
        <v>SALNER</v>
      </c>
      <c r="G8532" s="36" t="s">
        <v>72</v>
      </c>
      <c r="H8532" s="39">
        <v>19.8037700000003</v>
      </c>
      <c r="I8532" s="40">
        <v>476.0</v>
      </c>
      <c r="J8532" s="41">
        <f t="shared" si="5"/>
        <v>9426.59452</v>
      </c>
      <c r="K8532" s="37" t="str">
        <f t="array" ref="K8532">IFERROR(XLOOKUP(G8532,'Tipo de carga'!A:A,'Tipo de carga'!B:B))</f>
        <v>Autoabasto</v>
      </c>
      <c r="L8532" s="37">
        <f t="shared" si="2"/>
        <v>50</v>
      </c>
      <c r="M8532" s="37">
        <f t="shared" si="3"/>
        <v>10</v>
      </c>
      <c r="N8532" s="37">
        <f t="shared" si="4"/>
        <v>12</v>
      </c>
      <c r="O8532" s="37" t="str">
        <f t="array" ref="O8532">IFERROR(XLOOKUP(K8532,'Tipo de carga'!B:B,'Tipo de carga'!C:C))</f>
        <v>Diesel</v>
      </c>
    </row>
    <row r="8533">
      <c r="A8533" s="36">
        <v>2088.0</v>
      </c>
      <c r="B8533" s="37" t="str">
        <f t="array" ref="B8533">IFERROR(XLOOKUP(A8533,'Asignacion Dic'!A:A,'Asignacion Dic'!C:C))</f>
        <v>MeLi Ded Puebla</v>
      </c>
      <c r="C8533" s="37" t="str">
        <f t="array" ref="C8533">IFERROR(XLOOKUP(A8533,'Asignacion Dic'!A:A,'Asignacion Dic'!B:B))</f>
        <v>EC-05</v>
      </c>
      <c r="D8533" s="38">
        <v>45636.06967592592</v>
      </c>
      <c r="E8533" s="36" t="s">
        <v>319</v>
      </c>
      <c r="F8533" s="37" t="str">
        <f t="array" ref="F8533">IFERROR(XLOOKUP(E8533,Operadores!A:A,Operadores!B:B))</f>
        <v>BARPED</v>
      </c>
      <c r="G8533" s="36" t="s">
        <v>72</v>
      </c>
      <c r="H8533" s="39">
        <v>19.8037700000003</v>
      </c>
      <c r="I8533" s="40">
        <v>121.0</v>
      </c>
      <c r="J8533" s="41">
        <f t="shared" si="5"/>
        <v>2396.25617</v>
      </c>
      <c r="K8533" s="37" t="str">
        <f t="array" ref="K8533">IFERROR(XLOOKUP(G8533,'Tipo de carga'!A:A,'Tipo de carga'!B:B))</f>
        <v>Autoabasto</v>
      </c>
      <c r="L8533" s="37">
        <f t="shared" si="2"/>
        <v>50</v>
      </c>
      <c r="M8533" s="37">
        <f t="shared" si="3"/>
        <v>10</v>
      </c>
      <c r="N8533" s="37">
        <f t="shared" si="4"/>
        <v>12</v>
      </c>
      <c r="O8533" s="37" t="str">
        <f t="array" ref="O8533">IFERROR(XLOOKUP(K8533,'Tipo de carga'!B:B,'Tipo de carga'!C:C))</f>
        <v>Diesel</v>
      </c>
    </row>
    <row r="8534">
      <c r="A8534" s="36">
        <v>2025.0</v>
      </c>
      <c r="B8534" s="37" t="str">
        <f t="array" ref="B8534">IFERROR(XLOOKUP(A8534,'Asignacion Dic'!A:A,'Asignacion Dic'!C:C))</f>
        <v>MeLi Dedicado TD</v>
      </c>
      <c r="C8534" s="37" t="str">
        <f t="array" ref="C8534">IFERROR(XLOOKUP(A8534,'Asignacion Dic'!A:A,'Asignacion Dic'!B:B))</f>
        <v>EC-05</v>
      </c>
      <c r="D8534" s="38">
        <v>45636.06502314815</v>
      </c>
      <c r="E8534" s="36" t="s">
        <v>239</v>
      </c>
      <c r="F8534" s="37" t="str">
        <f t="array" ref="F8534">IFERROR(XLOOKUP(E8534,Operadores!A:A,Operadores!B:B))</f>
        <v>BONAR</v>
      </c>
      <c r="G8534" s="36" t="s">
        <v>72</v>
      </c>
      <c r="H8534" s="39">
        <v>19.8037700000003</v>
      </c>
      <c r="I8534" s="40">
        <v>523.0</v>
      </c>
      <c r="J8534" s="41">
        <f t="shared" si="5"/>
        <v>10357.37171</v>
      </c>
      <c r="K8534" s="37" t="str">
        <f t="array" ref="K8534">IFERROR(XLOOKUP(G8534,'Tipo de carga'!A:A,'Tipo de carga'!B:B))</f>
        <v>Autoabasto</v>
      </c>
      <c r="L8534" s="37">
        <f t="shared" si="2"/>
        <v>50</v>
      </c>
      <c r="M8534" s="37">
        <f t="shared" si="3"/>
        <v>10</v>
      </c>
      <c r="N8534" s="37">
        <f t="shared" si="4"/>
        <v>12</v>
      </c>
      <c r="O8534" s="37" t="str">
        <f t="array" ref="O8534">IFERROR(XLOOKUP(K8534,'Tipo de carga'!B:B,'Tipo de carga'!C:C))</f>
        <v>Diesel</v>
      </c>
    </row>
    <row r="8535">
      <c r="A8535" s="36">
        <v>2058.0</v>
      </c>
      <c r="B8535" s="37" t="str">
        <f t="array" ref="B8535">IFERROR(XLOOKUP(A8535,'Asignacion Dic'!A:A,'Asignacion Dic'!C:C))</f>
        <v>Peñafiel Tecamac</v>
      </c>
      <c r="C8535" s="37" t="str">
        <f t="array" ref="C8535">IFERROR(XLOOKUP(A8535,'Asignacion Dic'!A:A,'Asignacion Dic'!B:B))</f>
        <v>EC-02</v>
      </c>
      <c r="D8535" s="38">
        <v>45636.05525462963</v>
      </c>
      <c r="E8535" s="36" t="s">
        <v>450</v>
      </c>
      <c r="F8535" s="37" t="str">
        <f t="array" ref="F8535">IFERROR(XLOOKUP(E8535,Operadores!A:A,Operadores!B:B))</f>
        <v>PERJU04</v>
      </c>
      <c r="G8535" s="36" t="s">
        <v>72</v>
      </c>
      <c r="H8535" s="39">
        <v>19.8037700000003</v>
      </c>
      <c r="I8535" s="40">
        <v>629.0</v>
      </c>
      <c r="J8535" s="41">
        <f t="shared" si="5"/>
        <v>12456.57133</v>
      </c>
      <c r="K8535" s="37" t="str">
        <f t="array" ref="K8535">IFERROR(XLOOKUP(G8535,'Tipo de carga'!A:A,'Tipo de carga'!B:B))</f>
        <v>Autoabasto</v>
      </c>
      <c r="L8535" s="37">
        <f t="shared" si="2"/>
        <v>50</v>
      </c>
      <c r="M8535" s="37">
        <f t="shared" si="3"/>
        <v>10</v>
      </c>
      <c r="N8535" s="37">
        <f t="shared" si="4"/>
        <v>12</v>
      </c>
      <c r="O8535" s="37" t="str">
        <f t="array" ref="O8535">IFERROR(XLOOKUP(K8535,'Tipo de carga'!B:B,'Tipo de carga'!C:C))</f>
        <v>Diesel</v>
      </c>
    </row>
    <row r="8536">
      <c r="A8536" s="36">
        <v>2001.0</v>
      </c>
      <c r="B8536" s="37" t="str">
        <f t="array" ref="B8536">IFERROR(XLOOKUP(A8536,'Asignacion Dic'!A:A,'Asignacion Dic'!C:C))</f>
        <v>MeLi Dedicado Merida</v>
      </c>
      <c r="C8536" s="37" t="str">
        <f t="array" ref="C8536">IFERROR(XLOOKUP(A8536,'Asignacion Dic'!A:A,'Asignacion Dic'!B:B))</f>
        <v>EC-05</v>
      </c>
      <c r="D8536" s="38">
        <v>45636.04289351852</v>
      </c>
      <c r="E8536" s="36" t="s">
        <v>292</v>
      </c>
      <c r="F8536" s="37" t="str">
        <f t="array" ref="F8536">IFERROR(XLOOKUP(E8536,Operadores!A:A,Operadores!B:B))</f>
        <v>GARJUL</v>
      </c>
      <c r="G8536" s="36" t="s">
        <v>72</v>
      </c>
      <c r="H8536" s="39">
        <v>19.8037700000003</v>
      </c>
      <c r="I8536" s="40">
        <v>275.0</v>
      </c>
      <c r="J8536" s="41">
        <f t="shared" si="5"/>
        <v>5446.03675</v>
      </c>
      <c r="K8536" s="37" t="str">
        <f t="array" ref="K8536">IFERROR(XLOOKUP(G8536,'Tipo de carga'!A:A,'Tipo de carga'!B:B))</f>
        <v>Autoabasto</v>
      </c>
      <c r="L8536" s="37">
        <f t="shared" si="2"/>
        <v>50</v>
      </c>
      <c r="M8536" s="37">
        <f t="shared" si="3"/>
        <v>10</v>
      </c>
      <c r="N8536" s="37">
        <f t="shared" si="4"/>
        <v>12</v>
      </c>
      <c r="O8536" s="37" t="str">
        <f t="array" ref="O8536">IFERROR(XLOOKUP(K8536,'Tipo de carga'!B:B,'Tipo de carga'!C:C))</f>
        <v>Diesel</v>
      </c>
    </row>
    <row r="8537">
      <c r="A8537" s="36">
        <v>1872.0</v>
      </c>
      <c r="B8537" s="37" t="str">
        <f t="array" ref="B8537">IFERROR(XLOOKUP(A8537,'Asignacion Dic'!A:A,'Asignacion Dic'!C:C))</f>
        <v>Circuitos</v>
      </c>
      <c r="C8537" s="37" t="str">
        <f t="array" ref="C8537">IFERROR(XLOOKUP(A8537,'Asignacion Dic'!A:A,'Asignacion Dic'!B:B))</f>
        <v>EC-03</v>
      </c>
      <c r="D8537" s="38">
        <v>45636.03774305555</v>
      </c>
      <c r="E8537" s="36" t="s">
        <v>622</v>
      </c>
      <c r="F8537" s="37" t="str">
        <f t="array" ref="F8537">IFERROR(XLOOKUP(E8537,Operadores!A:A,Operadores!B:B))</f>
        <v>MALART</v>
      </c>
      <c r="G8537" s="36" t="s">
        <v>72</v>
      </c>
      <c r="H8537" s="39">
        <v>19.8037700000003</v>
      </c>
      <c r="I8537" s="40">
        <v>275.0</v>
      </c>
      <c r="J8537" s="41">
        <f t="shared" si="5"/>
        <v>5446.03675</v>
      </c>
      <c r="K8537" s="37" t="str">
        <f t="array" ref="K8537">IFERROR(XLOOKUP(G8537,'Tipo de carga'!A:A,'Tipo de carga'!B:B))</f>
        <v>Autoabasto</v>
      </c>
      <c r="L8537" s="37">
        <f t="shared" si="2"/>
        <v>50</v>
      </c>
      <c r="M8537" s="37">
        <f t="shared" si="3"/>
        <v>10</v>
      </c>
      <c r="N8537" s="37">
        <f t="shared" si="4"/>
        <v>12</v>
      </c>
      <c r="O8537" s="37" t="str">
        <f t="array" ref="O8537">IFERROR(XLOOKUP(K8537,'Tipo de carga'!B:B,'Tipo de carga'!C:C))</f>
        <v>Diesel</v>
      </c>
    </row>
    <row r="8538">
      <c r="A8538" s="36">
        <v>1856.0</v>
      </c>
      <c r="B8538" s="37" t="str">
        <f t="array" ref="B8538">IFERROR(XLOOKUP(A8538,'Asignacion Dic'!A:A,'Asignacion Dic'!C:C))</f>
        <v>Pipas</v>
      </c>
      <c r="C8538" s="37" t="str">
        <f t="array" ref="C8538">IFERROR(XLOOKUP(A8538,'Asignacion Dic'!A:A,'Asignacion Dic'!B:B))</f>
        <v>EC-02</v>
      </c>
      <c r="D8538" s="38">
        <v>45636.029756944445</v>
      </c>
      <c r="E8538" s="36" t="s">
        <v>454</v>
      </c>
      <c r="F8538" s="37" t="str">
        <f t="array" ref="F8538">IFERROR(XLOOKUP(E8538,Operadores!A:A,Operadores!B:B))</f>
        <v>GONAA</v>
      </c>
      <c r="G8538" s="36" t="s">
        <v>72</v>
      </c>
      <c r="H8538" s="39">
        <v>19.8037700000003</v>
      </c>
      <c r="I8538" s="40">
        <v>570.0</v>
      </c>
      <c r="J8538" s="41">
        <f t="shared" si="5"/>
        <v>11288.1489</v>
      </c>
      <c r="K8538" s="37" t="str">
        <f t="array" ref="K8538">IFERROR(XLOOKUP(G8538,'Tipo de carga'!A:A,'Tipo de carga'!B:B))</f>
        <v>Autoabasto</v>
      </c>
      <c r="L8538" s="37">
        <f t="shared" si="2"/>
        <v>50</v>
      </c>
      <c r="M8538" s="37">
        <f t="shared" si="3"/>
        <v>10</v>
      </c>
      <c r="N8538" s="37">
        <f t="shared" si="4"/>
        <v>12</v>
      </c>
      <c r="O8538" s="37" t="str">
        <f t="array" ref="O8538">IFERROR(XLOOKUP(K8538,'Tipo de carga'!B:B,'Tipo de carga'!C:C))</f>
        <v>Diesel</v>
      </c>
    </row>
    <row r="8539">
      <c r="A8539" s="36">
        <v>1863.0</v>
      </c>
      <c r="B8539" s="37" t="str">
        <f t="array" ref="B8539">IFERROR(XLOOKUP(A8539,'Asignacion Dic'!A:A,'Asignacion Dic'!C:C))</f>
        <v>Pilgrims Tepo</v>
      </c>
      <c r="C8539" s="37" t="str">
        <f t="array" ref="C8539">IFERROR(XLOOKUP(A8539,'Asignacion Dic'!A:A,'Asignacion Dic'!B:B))</f>
        <v>EC-02</v>
      </c>
      <c r="D8539" s="38">
        <v>45636.02177083334</v>
      </c>
      <c r="E8539" s="36" t="s">
        <v>212</v>
      </c>
      <c r="F8539" s="37" t="str">
        <f t="array" ref="F8539">IFERROR(XLOOKUP(E8539,Operadores!A:A,Operadores!B:B))</f>
        <v>SANJES01</v>
      </c>
      <c r="G8539" s="36" t="s">
        <v>72</v>
      </c>
      <c r="H8539" s="39">
        <v>19.8037700000003</v>
      </c>
      <c r="I8539" s="40">
        <v>279.0</v>
      </c>
      <c r="J8539" s="41">
        <f t="shared" si="5"/>
        <v>5525.25183</v>
      </c>
      <c r="K8539" s="37" t="str">
        <f t="array" ref="K8539">IFERROR(XLOOKUP(G8539,'Tipo de carga'!A:A,'Tipo de carga'!B:B))</f>
        <v>Autoabasto</v>
      </c>
      <c r="L8539" s="37">
        <f t="shared" si="2"/>
        <v>50</v>
      </c>
      <c r="M8539" s="37">
        <f t="shared" si="3"/>
        <v>10</v>
      </c>
      <c r="N8539" s="37">
        <f t="shared" si="4"/>
        <v>12</v>
      </c>
      <c r="O8539" s="37" t="str">
        <f t="array" ref="O8539">IFERROR(XLOOKUP(K8539,'Tipo de carga'!B:B,'Tipo de carga'!C:C))</f>
        <v>Diesel</v>
      </c>
    </row>
    <row r="8540">
      <c r="A8540" s="36">
        <v>1695.0</v>
      </c>
      <c r="B8540" s="37" t="str">
        <f t="array" ref="B8540">IFERROR(XLOOKUP(A8540,'Asignacion Dic'!A:A,'Asignacion Dic'!C:C))</f>
        <v>Pilgrims Tepo</v>
      </c>
      <c r="C8540" s="37" t="str">
        <f t="array" ref="C8540">IFERROR(XLOOKUP(A8540,'Asignacion Dic'!A:A,'Asignacion Dic'!B:B))</f>
        <v>EC-02</v>
      </c>
      <c r="D8540" s="38">
        <v>45636.016909722224</v>
      </c>
      <c r="E8540" s="36" t="s">
        <v>378</v>
      </c>
      <c r="F8540" s="37" t="str">
        <f t="array" ref="F8540">IFERROR(XLOOKUP(E8540,Operadores!A:A,Operadores!B:B))</f>
        <v>RAMHEC</v>
      </c>
      <c r="G8540" s="36" t="s">
        <v>72</v>
      </c>
      <c r="H8540" s="39">
        <v>19.8037700000003</v>
      </c>
      <c r="I8540" s="40">
        <v>436.0</v>
      </c>
      <c r="J8540" s="41">
        <f t="shared" si="5"/>
        <v>8634.44372</v>
      </c>
      <c r="K8540" s="37" t="str">
        <f t="array" ref="K8540">IFERROR(XLOOKUP(G8540,'Tipo de carga'!A:A,'Tipo de carga'!B:B))</f>
        <v>Autoabasto</v>
      </c>
      <c r="L8540" s="37">
        <f t="shared" si="2"/>
        <v>50</v>
      </c>
      <c r="M8540" s="37">
        <f t="shared" si="3"/>
        <v>10</v>
      </c>
      <c r="N8540" s="37">
        <f t="shared" si="4"/>
        <v>12</v>
      </c>
      <c r="O8540" s="37" t="str">
        <f t="array" ref="O8540">IFERROR(XLOOKUP(K8540,'Tipo de carga'!B:B,'Tipo de carga'!C:C))</f>
        <v>Diesel</v>
      </c>
    </row>
    <row r="8541">
      <c r="A8541" s="36">
        <v>1759.0</v>
      </c>
      <c r="B8541" s="37" t="str">
        <f t="array" ref="B8541">IFERROR(XLOOKUP(A8541,'Asignacion Dic'!A:A,'Asignacion Dic'!C:C))</f>
        <v>Liverpool Local</v>
      </c>
      <c r="C8541" s="37" t="str">
        <f t="array" ref="C8541">IFERROR(XLOOKUP(A8541,'Asignacion Dic'!A:A,'Asignacion Dic'!B:B))</f>
        <v>EC-01</v>
      </c>
      <c r="D8541" s="38">
        <v>45636.0033912037</v>
      </c>
      <c r="E8541" s="36" t="s">
        <v>612</v>
      </c>
      <c r="F8541" s="37" t="str">
        <f t="array" ref="F8541">IFERROR(XLOOKUP(E8541,Operadores!A:A,Operadores!B:B))</f>
        <v>RIVCAR</v>
      </c>
      <c r="G8541" s="36" t="s">
        <v>72</v>
      </c>
      <c r="H8541" s="39">
        <v>19.8037700000003</v>
      </c>
      <c r="I8541" s="40">
        <v>469.0</v>
      </c>
      <c r="J8541" s="41">
        <f t="shared" si="5"/>
        <v>9287.96813</v>
      </c>
      <c r="K8541" s="37" t="str">
        <f t="array" ref="K8541">IFERROR(XLOOKUP(G8541,'Tipo de carga'!A:A,'Tipo de carga'!B:B))</f>
        <v>Autoabasto</v>
      </c>
      <c r="L8541" s="37">
        <f t="shared" si="2"/>
        <v>50</v>
      </c>
      <c r="M8541" s="37">
        <f t="shared" si="3"/>
        <v>10</v>
      </c>
      <c r="N8541" s="37">
        <f t="shared" si="4"/>
        <v>12</v>
      </c>
      <c r="O8541" s="37" t="str">
        <f t="array" ref="O8541">IFERROR(XLOOKUP(K8541,'Tipo de carga'!B:B,'Tipo de carga'!C:C))</f>
        <v>Diesel</v>
      </c>
    </row>
    <row r="8542">
      <c r="A8542" s="36">
        <v>1970.0</v>
      </c>
      <c r="B8542" s="37" t="str">
        <f t="array" ref="B8542">IFERROR(XLOOKUP(A8542,'Asignacion Dic'!A:A,'Asignacion Dic'!C:C))</f>
        <v>Sayer Vuelteros</v>
      </c>
      <c r="C8542" s="37" t="str">
        <f t="array" ref="C8542">IFERROR(XLOOKUP(A8542,'Asignacion Dic'!A:A,'Asignacion Dic'!B:B))</f>
        <v>EC-04</v>
      </c>
      <c r="D8542" s="38">
        <v>45636.887974537036</v>
      </c>
      <c r="E8542" s="36" t="s">
        <v>47</v>
      </c>
      <c r="F8542" s="37" t="str">
        <f t="array" ref="F8542">IFERROR(XLOOKUP(E8542,Operadores!A:A,Operadores!B:B))</f>
        <v>HERLEX</v>
      </c>
      <c r="G8542" s="36" t="s">
        <v>19</v>
      </c>
      <c r="H8542" s="39">
        <v>20.355498</v>
      </c>
      <c r="I8542" s="40">
        <v>706.0</v>
      </c>
      <c r="J8542" s="41">
        <f t="shared" si="5"/>
        <v>14370.98159</v>
      </c>
      <c r="K8542" s="37" t="str">
        <f t="array" ref="K8542">IFERROR(XLOOKUP(G8542,'Tipo de carga'!A:A,'Tipo de carga'!B:B))</f>
        <v>Autoabasto</v>
      </c>
      <c r="L8542" s="37">
        <f t="shared" si="2"/>
        <v>50</v>
      </c>
      <c r="M8542" s="37">
        <f t="shared" si="3"/>
        <v>10</v>
      </c>
      <c r="N8542" s="37">
        <f t="shared" si="4"/>
        <v>12</v>
      </c>
      <c r="O8542" s="37" t="str">
        <f t="array" ref="O8542">IFERROR(XLOOKUP(K8542,'Tipo de carga'!B:B,'Tipo de carga'!C:C))</f>
        <v>Diesel</v>
      </c>
    </row>
    <row r="8543">
      <c r="A8543" s="36">
        <v>1869.0</v>
      </c>
      <c r="B8543" s="37" t="str">
        <f t="array" ref="B8543">IFERROR(XLOOKUP(A8543,'Asignacion Dic'!A:A,'Asignacion Dic'!C:C))</f>
        <v>Circuitos</v>
      </c>
      <c r="C8543" s="37" t="str">
        <f t="array" ref="C8543">IFERROR(XLOOKUP(A8543,'Asignacion Dic'!A:A,'Asignacion Dic'!B:B))</f>
        <v>EC-03</v>
      </c>
      <c r="D8543" s="38">
        <v>45636.687060185184</v>
      </c>
      <c r="E8543" s="36" t="s">
        <v>271</v>
      </c>
      <c r="F8543" s="37" t="str">
        <f t="array" ref="F8543">IFERROR(XLOOKUP(E8543,Operadores!A:A,Operadores!B:B))</f>
        <v>MERUBA</v>
      </c>
      <c r="G8543" s="36" t="s">
        <v>19</v>
      </c>
      <c r="H8543" s="39">
        <v>20.355498</v>
      </c>
      <c r="I8543" s="40">
        <v>455.0</v>
      </c>
      <c r="J8543" s="41">
        <f t="shared" si="5"/>
        <v>9261.75159</v>
      </c>
      <c r="K8543" s="37" t="str">
        <f t="array" ref="K8543">IFERROR(XLOOKUP(G8543,'Tipo de carga'!A:A,'Tipo de carga'!B:B))</f>
        <v>Autoabasto</v>
      </c>
      <c r="L8543" s="37">
        <f t="shared" si="2"/>
        <v>50</v>
      </c>
      <c r="M8543" s="37">
        <f t="shared" si="3"/>
        <v>10</v>
      </c>
      <c r="N8543" s="37">
        <f t="shared" si="4"/>
        <v>12</v>
      </c>
      <c r="O8543" s="37" t="str">
        <f t="array" ref="O8543">IFERROR(XLOOKUP(K8543,'Tipo de carga'!B:B,'Tipo de carga'!C:C))</f>
        <v>Diesel</v>
      </c>
    </row>
    <row r="8544">
      <c r="A8544" s="36">
        <v>1975.0</v>
      </c>
      <c r="B8544" s="37" t="str">
        <f t="array" ref="B8544">IFERROR(XLOOKUP(A8544,'Asignacion Dic'!A:A,'Asignacion Dic'!C:C))</f>
        <v>Sayer Sencillo</v>
      </c>
      <c r="C8544" s="37" t="str">
        <f t="array" ref="C8544">IFERROR(XLOOKUP(A8544,'Asignacion Dic'!A:A,'Asignacion Dic'!B:B))</f>
        <v>EC-04</v>
      </c>
      <c r="D8544" s="38">
        <v>45636.58846064815</v>
      </c>
      <c r="E8544" s="36" t="s">
        <v>465</v>
      </c>
      <c r="F8544" s="37" t="str">
        <f t="array" ref="F8544">IFERROR(XLOOKUP(E8544,Operadores!A:A,Operadores!B:B))</f>
        <v>SANMAN</v>
      </c>
      <c r="G8544" s="36" t="s">
        <v>19</v>
      </c>
      <c r="H8544" s="39">
        <v>20.355498</v>
      </c>
      <c r="I8544" s="40">
        <v>440.0</v>
      </c>
      <c r="J8544" s="41">
        <f t="shared" si="5"/>
        <v>8956.41912</v>
      </c>
      <c r="K8544" s="37" t="str">
        <f t="array" ref="K8544">IFERROR(XLOOKUP(G8544,'Tipo de carga'!A:A,'Tipo de carga'!B:B))</f>
        <v>Autoabasto</v>
      </c>
      <c r="L8544" s="37">
        <f t="shared" si="2"/>
        <v>50</v>
      </c>
      <c r="M8544" s="37">
        <f t="shared" si="3"/>
        <v>10</v>
      </c>
      <c r="N8544" s="37">
        <f t="shared" si="4"/>
        <v>12</v>
      </c>
      <c r="O8544" s="37" t="str">
        <f t="array" ref="O8544">IFERROR(XLOOKUP(K8544,'Tipo de carga'!B:B,'Tipo de carga'!C:C))</f>
        <v>Diesel</v>
      </c>
    </row>
    <row r="8545">
      <c r="A8545" s="36">
        <v>1718.0</v>
      </c>
      <c r="B8545" s="37" t="str">
        <f t="array" ref="B8545">IFERROR(XLOOKUP(A8545,'Asignacion Dic'!A:A,'Asignacion Dic'!C:C))</f>
        <v>Pilgrims Tepo</v>
      </c>
      <c r="C8545" s="37" t="str">
        <f t="array" ref="C8545">IFERROR(XLOOKUP(A8545,'Asignacion Dic'!A:A,'Asignacion Dic'!B:B))</f>
        <v>EC-02</v>
      </c>
      <c r="D8545" s="38">
        <v>45636.51175925926</v>
      </c>
      <c r="E8545" s="36" t="s">
        <v>592</v>
      </c>
      <c r="F8545" s="37" t="str">
        <f t="array" ref="F8545">IFERROR(XLOOKUP(E8545,Operadores!A:A,Operadores!B:B))</f>
        <v>SANKEV</v>
      </c>
      <c r="G8545" s="36" t="s">
        <v>19</v>
      </c>
      <c r="H8545" s="39">
        <v>20.355498</v>
      </c>
      <c r="I8545" s="40">
        <v>181.0</v>
      </c>
      <c r="J8545" s="41">
        <f t="shared" si="5"/>
        <v>3684.345138</v>
      </c>
      <c r="K8545" s="37" t="str">
        <f t="array" ref="K8545">IFERROR(XLOOKUP(G8545,'Tipo de carga'!A:A,'Tipo de carga'!B:B))</f>
        <v>Autoabasto</v>
      </c>
      <c r="L8545" s="37">
        <f t="shared" si="2"/>
        <v>50</v>
      </c>
      <c r="M8545" s="37">
        <f t="shared" si="3"/>
        <v>10</v>
      </c>
      <c r="N8545" s="37">
        <f t="shared" si="4"/>
        <v>12</v>
      </c>
      <c r="O8545" s="37" t="str">
        <f t="array" ref="O8545">IFERROR(XLOOKUP(K8545,'Tipo de carga'!B:B,'Tipo de carga'!C:C))</f>
        <v>Diesel</v>
      </c>
    </row>
    <row r="8546">
      <c r="A8546" s="36">
        <v>1765.0</v>
      </c>
      <c r="B8546" s="37" t="str">
        <f t="array" ref="B8546">IFERROR(XLOOKUP(A8546,'Asignacion Dic'!A:A,'Asignacion Dic'!C:C))</f>
        <v>Circuitos</v>
      </c>
      <c r="C8546" s="37" t="str">
        <f t="array" ref="C8546">IFERROR(XLOOKUP(A8546,'Asignacion Dic'!A:A,'Asignacion Dic'!B:B))</f>
        <v>EC-03</v>
      </c>
      <c r="D8546" s="38">
        <v>45636.48719907407</v>
      </c>
      <c r="E8546" s="36" t="s">
        <v>210</v>
      </c>
      <c r="F8546" s="37" t="str">
        <f t="array" ref="F8546">IFERROR(XLOOKUP(E8546,Operadores!A:A,Operadores!B:B))</f>
        <v>CERJER</v>
      </c>
      <c r="G8546" s="36" t="s">
        <v>19</v>
      </c>
      <c r="H8546" s="39">
        <v>20.355498</v>
      </c>
      <c r="I8546" s="40">
        <v>426.0</v>
      </c>
      <c r="J8546" s="41">
        <f t="shared" si="5"/>
        <v>8671.442148</v>
      </c>
      <c r="K8546" s="37" t="str">
        <f t="array" ref="K8546">IFERROR(XLOOKUP(G8546,'Tipo de carga'!A:A,'Tipo de carga'!B:B))</f>
        <v>Autoabasto</v>
      </c>
      <c r="L8546" s="37">
        <f t="shared" si="2"/>
        <v>50</v>
      </c>
      <c r="M8546" s="37">
        <f t="shared" si="3"/>
        <v>10</v>
      </c>
      <c r="N8546" s="37">
        <f t="shared" si="4"/>
        <v>12</v>
      </c>
      <c r="O8546" s="37" t="str">
        <f t="array" ref="O8546">IFERROR(XLOOKUP(K8546,'Tipo de carga'!B:B,'Tipo de carga'!C:C))</f>
        <v>Diesel</v>
      </c>
    </row>
    <row r="8547">
      <c r="A8547" s="36">
        <v>1804.0</v>
      </c>
      <c r="B8547" s="37" t="str">
        <f t="array" ref="B8547">IFERROR(XLOOKUP(A8547,'Asignacion Dic'!A:A,'Asignacion Dic'!C:C))</f>
        <v>Sayer Full</v>
      </c>
      <c r="C8547" s="37" t="str">
        <f t="array" ref="C8547">IFERROR(XLOOKUP(A8547,'Asignacion Dic'!A:A,'Asignacion Dic'!B:B))</f>
        <v>EC-04</v>
      </c>
      <c r="D8547" s="38">
        <v>45636.46861111111</v>
      </c>
      <c r="E8547" s="36" t="s">
        <v>475</v>
      </c>
      <c r="F8547" s="37" t="str">
        <f t="array" ref="F8547">IFERROR(XLOOKUP(E8547,Operadores!A:A,Operadores!B:B))</f>
        <v>AGUERN</v>
      </c>
      <c r="G8547" s="36" t="s">
        <v>19</v>
      </c>
      <c r="H8547" s="39">
        <v>20.355498</v>
      </c>
      <c r="I8547" s="40">
        <v>880.0</v>
      </c>
      <c r="J8547" s="41">
        <f t="shared" si="5"/>
        <v>17912.83824</v>
      </c>
      <c r="K8547" s="37" t="str">
        <f t="array" ref="K8547">IFERROR(XLOOKUP(G8547,'Tipo de carga'!A:A,'Tipo de carga'!B:B))</f>
        <v>Autoabasto</v>
      </c>
      <c r="L8547" s="37">
        <f t="shared" si="2"/>
        <v>50</v>
      </c>
      <c r="M8547" s="37">
        <f t="shared" si="3"/>
        <v>10</v>
      </c>
      <c r="N8547" s="37">
        <f t="shared" si="4"/>
        <v>12</v>
      </c>
      <c r="O8547" s="37" t="str">
        <f t="array" ref="O8547">IFERROR(XLOOKUP(K8547,'Tipo de carga'!B:B,'Tipo de carga'!C:C))</f>
        <v>Diesel</v>
      </c>
    </row>
    <row r="8548">
      <c r="A8548" s="36">
        <v>1903.0</v>
      </c>
      <c r="B8548" s="37" t="str">
        <f t="array" ref="B8548">IFERROR(XLOOKUP(A8548,'Asignacion Dic'!A:A,'Asignacion Dic'!C:C))</f>
        <v>Sayer Vuelteros</v>
      </c>
      <c r="C8548" s="37" t="str">
        <f t="array" ref="C8548">IFERROR(XLOOKUP(A8548,'Asignacion Dic'!A:A,'Asignacion Dic'!B:B))</f>
        <v>EC-04</v>
      </c>
      <c r="D8548" s="38">
        <v>45636.43372685185</v>
      </c>
      <c r="E8548" s="36" t="s">
        <v>45</v>
      </c>
      <c r="F8548" s="37" t="str">
        <f t="array" ref="F8548">IFERROR(XLOOKUP(E8548,Operadores!A:A,Operadores!B:B))</f>
        <v>HEREM</v>
      </c>
      <c r="G8548" s="36" t="s">
        <v>19</v>
      </c>
      <c r="H8548" s="39">
        <v>20.355498</v>
      </c>
      <c r="I8548" s="40">
        <v>170.0</v>
      </c>
      <c r="J8548" s="41">
        <f t="shared" si="5"/>
        <v>3460.43466</v>
      </c>
      <c r="K8548" s="37" t="str">
        <f t="array" ref="K8548">IFERROR(XLOOKUP(G8548,'Tipo de carga'!A:A,'Tipo de carga'!B:B))</f>
        <v>Autoabasto</v>
      </c>
      <c r="L8548" s="37">
        <f t="shared" si="2"/>
        <v>50</v>
      </c>
      <c r="M8548" s="37">
        <f t="shared" si="3"/>
        <v>10</v>
      </c>
      <c r="N8548" s="37">
        <f t="shared" si="4"/>
        <v>12</v>
      </c>
      <c r="O8548" s="37" t="str">
        <f t="array" ref="O8548">IFERROR(XLOOKUP(K8548,'Tipo de carga'!B:B,'Tipo de carga'!C:C))</f>
        <v>Diesel</v>
      </c>
    </row>
    <row r="8549">
      <c r="A8549" s="36">
        <v>1782.0</v>
      </c>
      <c r="B8549" s="37" t="str">
        <f t="array" ref="B8549">IFERROR(XLOOKUP(A8549,'Asignacion Dic'!A:A,'Asignacion Dic'!C:C))</f>
        <v>Sayer Sencillo</v>
      </c>
      <c r="C8549" s="37" t="str">
        <f t="array" ref="C8549">IFERROR(XLOOKUP(A8549,'Asignacion Dic'!A:A,'Asignacion Dic'!B:B))</f>
        <v>EC-04</v>
      </c>
      <c r="D8549" s="38">
        <v>45636.38929398148</v>
      </c>
      <c r="E8549" s="36" t="s">
        <v>624</v>
      </c>
      <c r="F8549" s="37" t="str">
        <f t="array" ref="F8549">IFERROR(XLOOKUP(E8549,Operadores!A:A,Operadores!B:B))</f>
        <v>MONORL</v>
      </c>
      <c r="G8549" s="36" t="s">
        <v>19</v>
      </c>
      <c r="H8549" s="39">
        <v>20.355498</v>
      </c>
      <c r="I8549" s="40">
        <v>240.0</v>
      </c>
      <c r="J8549" s="41">
        <f t="shared" si="5"/>
        <v>4885.31952</v>
      </c>
      <c r="K8549" s="37" t="str">
        <f t="array" ref="K8549">IFERROR(XLOOKUP(G8549,'Tipo de carga'!A:A,'Tipo de carga'!B:B))</f>
        <v>Autoabasto</v>
      </c>
      <c r="L8549" s="37">
        <f t="shared" si="2"/>
        <v>50</v>
      </c>
      <c r="M8549" s="37">
        <f t="shared" si="3"/>
        <v>10</v>
      </c>
      <c r="N8549" s="37">
        <f t="shared" si="4"/>
        <v>12</v>
      </c>
      <c r="O8549" s="37" t="str">
        <f t="array" ref="O8549">IFERROR(XLOOKUP(K8549,'Tipo de carga'!B:B,'Tipo de carga'!C:C))</f>
        <v>Diesel</v>
      </c>
    </row>
    <row r="8550">
      <c r="A8550" s="36">
        <v>1862.0</v>
      </c>
      <c r="B8550" s="37" t="str">
        <f t="array" ref="B8550">IFERROR(XLOOKUP(A8550,'Asignacion Dic'!A:A,'Asignacion Dic'!C:C))</f>
        <v>Circuitos</v>
      </c>
      <c r="C8550" s="37" t="str">
        <f t="array" ref="C8550">IFERROR(XLOOKUP(A8550,'Asignacion Dic'!A:A,'Asignacion Dic'!B:B))</f>
        <v>EC-03</v>
      </c>
      <c r="D8550" s="38">
        <v>45636.36142361111</v>
      </c>
      <c r="E8550" s="36" t="s">
        <v>350</v>
      </c>
      <c r="F8550" s="37" t="str">
        <f t="array" ref="F8550">IFERROR(XLOOKUP(E8550,Operadores!A:A,Operadores!B:B))</f>
        <v>PERRI</v>
      </c>
      <c r="G8550" s="36" t="s">
        <v>19</v>
      </c>
      <c r="H8550" s="39">
        <v>20.355498</v>
      </c>
      <c r="I8550" s="40">
        <v>675.0</v>
      </c>
      <c r="J8550" s="41">
        <f t="shared" si="5"/>
        <v>13739.96115</v>
      </c>
      <c r="K8550" s="37" t="str">
        <f t="array" ref="K8550">IFERROR(XLOOKUP(G8550,'Tipo de carga'!A:A,'Tipo de carga'!B:B))</f>
        <v>Autoabasto</v>
      </c>
      <c r="L8550" s="37">
        <f t="shared" si="2"/>
        <v>50</v>
      </c>
      <c r="M8550" s="37">
        <f t="shared" si="3"/>
        <v>10</v>
      </c>
      <c r="N8550" s="37">
        <f t="shared" si="4"/>
        <v>12</v>
      </c>
      <c r="O8550" s="37" t="str">
        <f t="array" ref="O8550">IFERROR(XLOOKUP(K8550,'Tipo de carga'!B:B,'Tipo de carga'!C:C))</f>
        <v>Diesel</v>
      </c>
    </row>
    <row r="8551">
      <c r="A8551" s="36">
        <v>309.0</v>
      </c>
      <c r="B8551" s="37" t="str">
        <f t="array" ref="B8551">IFERROR(XLOOKUP(A8551,'Asignacion Dic'!A:A,'Asignacion Dic'!C:C))</f>
        <v>Sayer Thorton</v>
      </c>
      <c r="C8551" s="37" t="str">
        <f t="array" ref="C8551">IFERROR(XLOOKUP(A8551,'Asignacion Dic'!A:A,'Asignacion Dic'!B:B))</f>
        <v>EC-04</v>
      </c>
      <c r="D8551" s="38">
        <v>45636.360289351855</v>
      </c>
      <c r="E8551" s="36" t="s">
        <v>264</v>
      </c>
      <c r="F8551" s="37" t="str">
        <f t="array" ref="F8551">IFERROR(XLOOKUP(E8551,Operadores!A:A,Operadores!B:B))</f>
        <v>REVELI</v>
      </c>
      <c r="G8551" s="36" t="s">
        <v>19</v>
      </c>
      <c r="H8551" s="39">
        <v>20.355498</v>
      </c>
      <c r="I8551" s="40">
        <v>31.0</v>
      </c>
      <c r="J8551" s="41">
        <f t="shared" si="5"/>
        <v>631.020438</v>
      </c>
      <c r="K8551" s="37" t="str">
        <f t="array" ref="K8551">IFERROR(XLOOKUP(G8551,'Tipo de carga'!A:A,'Tipo de carga'!B:B))</f>
        <v>Autoabasto</v>
      </c>
      <c r="L8551" s="37">
        <f t="shared" si="2"/>
        <v>50</v>
      </c>
      <c r="M8551" s="37">
        <f t="shared" si="3"/>
        <v>10</v>
      </c>
      <c r="N8551" s="37">
        <f t="shared" si="4"/>
        <v>12</v>
      </c>
      <c r="O8551" s="37" t="str">
        <f t="array" ref="O8551">IFERROR(XLOOKUP(K8551,'Tipo de carga'!B:B,'Tipo de carga'!C:C))</f>
        <v>Diesel</v>
      </c>
    </row>
    <row r="8552">
      <c r="A8552" s="36">
        <v>1787.0</v>
      </c>
      <c r="B8552" s="37" t="str">
        <f t="array" ref="B8552">IFERROR(XLOOKUP(A8552,'Asignacion Dic'!A:A,'Asignacion Dic'!C:C))</f>
        <v>Sayer Sencillo</v>
      </c>
      <c r="C8552" s="37" t="str">
        <f t="array" ref="C8552">IFERROR(XLOOKUP(A8552,'Asignacion Dic'!A:A,'Asignacion Dic'!B:B))</f>
        <v>EC-04</v>
      </c>
      <c r="D8552" s="38">
        <v>45636.350381944445</v>
      </c>
      <c r="E8552" s="36" t="s">
        <v>392</v>
      </c>
      <c r="F8552" s="37" t="str">
        <f t="array" ref="F8552">IFERROR(XLOOKUP(E8552,Operadores!A:A,Operadores!B:B))</f>
        <v>MUÑGER</v>
      </c>
      <c r="G8552" s="36" t="s">
        <v>19</v>
      </c>
      <c r="H8552" s="39">
        <v>20.355498</v>
      </c>
      <c r="I8552" s="40">
        <v>301.0</v>
      </c>
      <c r="J8552" s="41">
        <f t="shared" si="5"/>
        <v>6127.004898</v>
      </c>
      <c r="K8552" s="37" t="str">
        <f t="array" ref="K8552">IFERROR(XLOOKUP(G8552,'Tipo de carga'!A:A,'Tipo de carga'!B:B))</f>
        <v>Autoabasto</v>
      </c>
      <c r="L8552" s="37">
        <f t="shared" si="2"/>
        <v>50</v>
      </c>
      <c r="M8552" s="37">
        <f t="shared" si="3"/>
        <v>10</v>
      </c>
      <c r="N8552" s="37">
        <f t="shared" si="4"/>
        <v>12</v>
      </c>
      <c r="O8552" s="37" t="str">
        <f t="array" ref="O8552">IFERROR(XLOOKUP(K8552,'Tipo de carga'!B:B,'Tipo de carga'!C:C))</f>
        <v>Diesel</v>
      </c>
    </row>
    <row r="8553">
      <c r="A8553" s="36">
        <v>308.0</v>
      </c>
      <c r="B8553" s="37" t="str">
        <f t="array" ref="B8553">IFERROR(XLOOKUP(A8553,'Asignacion Dic'!A:A,'Asignacion Dic'!C:C))</f>
        <v>Sayer Thorton</v>
      </c>
      <c r="C8553" s="37" t="str">
        <f t="array" ref="C8553">IFERROR(XLOOKUP(A8553,'Asignacion Dic'!A:A,'Asignacion Dic'!B:B))</f>
        <v>EC-04</v>
      </c>
      <c r="D8553" s="38">
        <v>45636.34202546296</v>
      </c>
      <c r="E8553" s="36" t="s">
        <v>261</v>
      </c>
      <c r="F8553" s="37" t="str">
        <f t="array" ref="F8553">IFERROR(XLOOKUP(E8553,Operadores!A:A,Operadores!B:B))</f>
        <v>FLOTIT</v>
      </c>
      <c r="G8553" s="36" t="s">
        <v>19</v>
      </c>
      <c r="H8553" s="39">
        <v>20.355498</v>
      </c>
      <c r="I8553" s="40">
        <v>340.0</v>
      </c>
      <c r="J8553" s="41">
        <f t="shared" si="5"/>
        <v>6920.86932</v>
      </c>
      <c r="K8553" s="37" t="str">
        <f t="array" ref="K8553">IFERROR(XLOOKUP(G8553,'Tipo de carga'!A:A,'Tipo de carga'!B:B))</f>
        <v>Autoabasto</v>
      </c>
      <c r="L8553" s="37">
        <f t="shared" si="2"/>
        <v>50</v>
      </c>
      <c r="M8553" s="37">
        <f t="shared" si="3"/>
        <v>10</v>
      </c>
      <c r="N8553" s="37">
        <f t="shared" si="4"/>
        <v>12</v>
      </c>
      <c r="O8553" s="37" t="str">
        <f t="array" ref="O8553">IFERROR(XLOOKUP(K8553,'Tipo de carga'!B:B,'Tipo de carga'!C:C))</f>
        <v>Diesel</v>
      </c>
    </row>
    <row r="8554">
      <c r="A8554" s="36">
        <v>1967.0</v>
      </c>
      <c r="B8554" s="37" t="str">
        <f t="array" ref="B8554">IFERROR(XLOOKUP(A8554,'Asignacion Dic'!A:A,'Asignacion Dic'!C:C))</f>
        <v>Sayer Sencillo</v>
      </c>
      <c r="C8554" s="37" t="str">
        <f t="array" ref="C8554">IFERROR(XLOOKUP(A8554,'Asignacion Dic'!A:A,'Asignacion Dic'!B:B))</f>
        <v>EC-04</v>
      </c>
      <c r="D8554" s="38">
        <v>45636.323067129626</v>
      </c>
      <c r="E8554" s="36" t="s">
        <v>30</v>
      </c>
      <c r="F8554" s="37" t="str">
        <f t="array" ref="F8554">IFERROR(XLOOKUP(E8554,Operadores!A:A,Operadores!B:B))</f>
        <v>BARMIGX</v>
      </c>
      <c r="G8554" s="36" t="s">
        <v>19</v>
      </c>
      <c r="H8554" s="39">
        <v>20.355498</v>
      </c>
      <c r="I8554" s="40">
        <v>403.0</v>
      </c>
      <c r="J8554" s="41">
        <f t="shared" si="5"/>
        <v>8203.265694</v>
      </c>
      <c r="K8554" s="37" t="str">
        <f t="array" ref="K8554">IFERROR(XLOOKUP(G8554,'Tipo de carga'!A:A,'Tipo de carga'!B:B))</f>
        <v>Autoabasto</v>
      </c>
      <c r="L8554" s="37">
        <f t="shared" si="2"/>
        <v>50</v>
      </c>
      <c r="M8554" s="37">
        <f t="shared" si="3"/>
        <v>10</v>
      </c>
      <c r="N8554" s="37">
        <f t="shared" si="4"/>
        <v>12</v>
      </c>
      <c r="O8554" s="37" t="str">
        <f t="array" ref="O8554">IFERROR(XLOOKUP(K8554,'Tipo de carga'!B:B,'Tipo de carga'!C:C))</f>
        <v>Diesel</v>
      </c>
    </row>
    <row r="8555">
      <c r="A8555" s="36">
        <v>1846.0</v>
      </c>
      <c r="B8555" s="37" t="str">
        <f t="array" ref="B8555">IFERROR(XLOOKUP(A8555,'Asignacion Dic'!A:A,'Asignacion Dic'!C:C))</f>
        <v>Sayer Expo</v>
      </c>
      <c r="C8555" s="37" t="str">
        <f t="array" ref="C8555">IFERROR(XLOOKUP(A8555,'Asignacion Dic'!A:A,'Asignacion Dic'!B:B))</f>
        <v>EC-04</v>
      </c>
      <c r="D8555" s="38">
        <v>45636.03046296296</v>
      </c>
      <c r="E8555" s="36" t="s">
        <v>440</v>
      </c>
      <c r="F8555" s="37" t="str">
        <f t="array" ref="F8555">IFERROR(XLOOKUP(E8555,Operadores!A:A,Operadores!B:B))</f>
        <v>OLVJUA</v>
      </c>
      <c r="G8555" s="36" t="s">
        <v>19</v>
      </c>
      <c r="H8555" s="39">
        <v>20.355498</v>
      </c>
      <c r="I8555" s="40">
        <v>745.0</v>
      </c>
      <c r="J8555" s="41">
        <f t="shared" si="5"/>
        <v>15164.84601</v>
      </c>
      <c r="K8555" s="37" t="str">
        <f t="array" ref="K8555">IFERROR(XLOOKUP(G8555,'Tipo de carga'!A:A,'Tipo de carga'!B:B))</f>
        <v>Autoabasto</v>
      </c>
      <c r="L8555" s="37">
        <f t="shared" si="2"/>
        <v>50</v>
      </c>
      <c r="M8555" s="37">
        <f t="shared" si="3"/>
        <v>10</v>
      </c>
      <c r="N8555" s="37">
        <f t="shared" si="4"/>
        <v>12</v>
      </c>
      <c r="O8555" s="37" t="str">
        <f t="array" ref="O8555">IFERROR(XLOOKUP(K8555,'Tipo de carga'!B:B,'Tipo de carga'!C:C))</f>
        <v>Diesel</v>
      </c>
    </row>
    <row r="8556">
      <c r="A8556" s="36">
        <v>1853.0</v>
      </c>
      <c r="B8556" s="37" t="str">
        <f t="array" ref="B8556">IFERROR(XLOOKUP(A8556,'Asignacion Dic'!A:A,'Asignacion Dic'!C:C))</f>
        <v>Sayer Sencillo</v>
      </c>
      <c r="C8556" s="37" t="str">
        <f t="array" ref="C8556">IFERROR(XLOOKUP(A8556,'Asignacion Dic'!A:A,'Asignacion Dic'!B:B))</f>
        <v>EC-04</v>
      </c>
      <c r="D8556" s="38">
        <v>45636.02527777778</v>
      </c>
      <c r="E8556" s="36" t="s">
        <v>65</v>
      </c>
      <c r="F8556" s="37" t="str">
        <f t="array" ref="F8556">IFERROR(XLOOKUP(E8556,Operadores!A:A,Operadores!B:B))</f>
        <v>VARRUB</v>
      </c>
      <c r="G8556" s="36" t="s">
        <v>19</v>
      </c>
      <c r="H8556" s="39">
        <v>20.355498</v>
      </c>
      <c r="I8556" s="40">
        <v>450.0</v>
      </c>
      <c r="J8556" s="41">
        <f t="shared" si="5"/>
        <v>9159.9741</v>
      </c>
      <c r="K8556" s="37" t="str">
        <f t="array" ref="K8556">IFERROR(XLOOKUP(G8556,'Tipo de carga'!A:A,'Tipo de carga'!B:B))</f>
        <v>Autoabasto</v>
      </c>
      <c r="L8556" s="37">
        <f t="shared" si="2"/>
        <v>50</v>
      </c>
      <c r="M8556" s="37">
        <f t="shared" si="3"/>
        <v>10</v>
      </c>
      <c r="N8556" s="37">
        <f t="shared" si="4"/>
        <v>12</v>
      </c>
      <c r="O8556" s="37" t="str">
        <f t="array" ref="O8556">IFERROR(XLOOKUP(K8556,'Tipo de carga'!B:B,'Tipo de carga'!C:C))</f>
        <v>Diesel</v>
      </c>
    </row>
    <row r="8557">
      <c r="A8557" s="36">
        <v>1879.0</v>
      </c>
      <c r="B8557" s="37" t="str">
        <f t="array" ref="B8557">IFERROR(XLOOKUP(A8557,'Asignacion Dic'!A:A,'Asignacion Dic'!C:C))</f>
        <v>Circuitos</v>
      </c>
      <c r="C8557" s="37" t="str">
        <f t="array" ref="C8557">IFERROR(XLOOKUP(A8557,'Asignacion Dic'!A:A,'Asignacion Dic'!B:B))</f>
        <v>EC-03</v>
      </c>
      <c r="D8557" s="38">
        <v>45636.85524305556</v>
      </c>
      <c r="E8557" s="36" t="s">
        <v>357</v>
      </c>
      <c r="F8557" s="37" t="str">
        <f t="array" ref="F8557">IFERROR(XLOOKUP(E8557,Operadores!A:A,Operadores!B:B))</f>
        <v>ISLHI</v>
      </c>
      <c r="G8557" s="36" t="s">
        <v>75</v>
      </c>
      <c r="H8557" s="39">
        <v>20.75205</v>
      </c>
      <c r="I8557" s="40">
        <v>180.0</v>
      </c>
      <c r="J8557" s="41">
        <f t="shared" si="5"/>
        <v>3735.369</v>
      </c>
      <c r="K8557" s="37" t="str">
        <f t="array" ref="K8557">IFERROR(XLOOKUP(G8557,'Tipo de carga'!A:A,'Tipo de carga'!B:B))</f>
        <v>Autoabasto</v>
      </c>
      <c r="L8557" s="37">
        <f t="shared" si="2"/>
        <v>50</v>
      </c>
      <c r="M8557" s="37">
        <f t="shared" si="3"/>
        <v>10</v>
      </c>
      <c r="N8557" s="37">
        <f t="shared" si="4"/>
        <v>12</v>
      </c>
      <c r="O8557" s="37" t="str">
        <f t="array" ref="O8557">IFERROR(XLOOKUP(K8557,'Tipo de carga'!B:B,'Tipo de carga'!C:C))</f>
        <v>Diesel</v>
      </c>
    </row>
    <row r="8558">
      <c r="A8558" s="36">
        <v>1886.0</v>
      </c>
      <c r="B8558" s="37" t="str">
        <f t="array" ref="B8558">IFERROR(XLOOKUP(A8558,'Asignacion Dic'!A:A,'Asignacion Dic'!C:C))</f>
        <v>Circuitos</v>
      </c>
      <c r="C8558" s="37" t="str">
        <f t="array" ref="C8558">IFERROR(XLOOKUP(A8558,'Asignacion Dic'!A:A,'Asignacion Dic'!B:B))</f>
        <v>EC-03</v>
      </c>
      <c r="D8558" s="38">
        <v>45636.823275462964</v>
      </c>
      <c r="E8558" s="36" t="s">
        <v>260</v>
      </c>
      <c r="F8558" s="37" t="str">
        <f t="array" ref="F8558">IFERROR(XLOOKUP(E8558,Operadores!A:A,Operadores!B:B))</f>
        <v>CORER</v>
      </c>
      <c r="G8558" s="36" t="s">
        <v>75</v>
      </c>
      <c r="H8558" s="39">
        <v>20.75205</v>
      </c>
      <c r="I8558" s="40">
        <v>304.0</v>
      </c>
      <c r="J8558" s="41">
        <f t="shared" si="5"/>
        <v>6308.6232</v>
      </c>
      <c r="K8558" s="37" t="str">
        <f t="array" ref="K8558">IFERROR(XLOOKUP(G8558,'Tipo de carga'!A:A,'Tipo de carga'!B:B))</f>
        <v>Autoabasto</v>
      </c>
      <c r="L8558" s="37">
        <f t="shared" si="2"/>
        <v>50</v>
      </c>
      <c r="M8558" s="37">
        <f t="shared" si="3"/>
        <v>10</v>
      </c>
      <c r="N8558" s="37">
        <f t="shared" si="4"/>
        <v>12</v>
      </c>
      <c r="O8558" s="37" t="str">
        <f t="array" ref="O8558">IFERROR(XLOOKUP(K8558,'Tipo de carga'!B:B,'Tipo de carga'!C:C))</f>
        <v>Diesel</v>
      </c>
    </row>
    <row r="8559">
      <c r="A8559" s="36">
        <v>1855.0</v>
      </c>
      <c r="B8559" s="37" t="str">
        <f t="array" ref="B8559">IFERROR(XLOOKUP(A8559,'Asignacion Dic'!A:A,'Asignacion Dic'!C:C))</f>
        <v>Circuitos</v>
      </c>
      <c r="C8559" s="37" t="str">
        <f t="array" ref="C8559">IFERROR(XLOOKUP(A8559,'Asignacion Dic'!A:A,'Asignacion Dic'!B:B))</f>
        <v>EC-03</v>
      </c>
      <c r="D8559" s="38">
        <v>45636.76464120371</v>
      </c>
      <c r="E8559" s="36" t="s">
        <v>328</v>
      </c>
      <c r="F8559" s="37" t="str">
        <f t="array" ref="F8559">IFERROR(XLOOKUP(E8559,Operadores!A:A,Operadores!B:B))</f>
        <v>REYPED</v>
      </c>
      <c r="G8559" s="36" t="s">
        <v>75</v>
      </c>
      <c r="H8559" s="39">
        <v>20.75205</v>
      </c>
      <c r="I8559" s="40">
        <v>300.0</v>
      </c>
      <c r="J8559" s="41">
        <f t="shared" si="5"/>
        <v>6225.615</v>
      </c>
      <c r="K8559" s="37" t="str">
        <f t="array" ref="K8559">IFERROR(XLOOKUP(G8559,'Tipo de carga'!A:A,'Tipo de carga'!B:B))</f>
        <v>Autoabasto</v>
      </c>
      <c r="L8559" s="37">
        <f t="shared" si="2"/>
        <v>50</v>
      </c>
      <c r="M8559" s="37">
        <f t="shared" si="3"/>
        <v>10</v>
      </c>
      <c r="N8559" s="37">
        <f t="shared" si="4"/>
        <v>12</v>
      </c>
      <c r="O8559" s="37" t="str">
        <f t="array" ref="O8559">IFERROR(XLOOKUP(K8559,'Tipo de carga'!B:B,'Tipo de carga'!C:C))</f>
        <v>Diesel</v>
      </c>
    </row>
    <row r="8560">
      <c r="A8560" s="36">
        <v>2053.0</v>
      </c>
      <c r="B8560" s="37" t="str">
        <f t="array" ref="B8560">IFERROR(XLOOKUP(A8560,'Asignacion Dic'!A:A,'Asignacion Dic'!C:C))</f>
        <v>PISA Gdl</v>
      </c>
      <c r="C8560" s="37" t="str">
        <f t="array" ref="C8560">IFERROR(XLOOKUP(A8560,'Asignacion Dic'!A:A,'Asignacion Dic'!B:B))</f>
        <v>EC-06</v>
      </c>
      <c r="D8560" s="38">
        <v>45636.44658564815</v>
      </c>
      <c r="E8560" s="36" t="s">
        <v>356</v>
      </c>
      <c r="F8560" s="37" t="str">
        <f t="array" ref="F8560">IFERROR(XLOOKUP(E8560,Operadores!A:A,Operadores!B:B))</f>
        <v>PADLUI</v>
      </c>
      <c r="G8560" s="36" t="s">
        <v>75</v>
      </c>
      <c r="H8560" s="39">
        <v>20.75205</v>
      </c>
      <c r="I8560" s="40">
        <v>427.0</v>
      </c>
      <c r="J8560" s="41">
        <f t="shared" si="5"/>
        <v>8861.12535</v>
      </c>
      <c r="K8560" s="37" t="str">
        <f t="array" ref="K8560">IFERROR(XLOOKUP(G8560,'Tipo de carga'!A:A,'Tipo de carga'!B:B))</f>
        <v>Autoabasto</v>
      </c>
      <c r="L8560" s="37">
        <f t="shared" si="2"/>
        <v>50</v>
      </c>
      <c r="M8560" s="37">
        <f t="shared" si="3"/>
        <v>10</v>
      </c>
      <c r="N8560" s="37">
        <f t="shared" si="4"/>
        <v>12</v>
      </c>
      <c r="O8560" s="37" t="str">
        <f t="array" ref="O8560">IFERROR(XLOOKUP(K8560,'Tipo de carga'!B:B,'Tipo de carga'!C:C))</f>
        <v>Diesel</v>
      </c>
    </row>
    <row r="8561">
      <c r="A8561" s="36">
        <v>1933.0</v>
      </c>
      <c r="B8561" s="37" t="str">
        <f t="array" ref="B8561">IFERROR(XLOOKUP(A8561,'Asignacion Dic'!A:A,'Asignacion Dic'!C:C))</f>
        <v>Circuitos</v>
      </c>
      <c r="C8561" s="37" t="str">
        <f t="array" ref="C8561">IFERROR(XLOOKUP(A8561,'Asignacion Dic'!A:A,'Asignacion Dic'!B:B))</f>
        <v>EC-03</v>
      </c>
      <c r="D8561" s="38">
        <v>45636.375810185185</v>
      </c>
      <c r="E8561" s="36" t="s">
        <v>213</v>
      </c>
      <c r="F8561" s="37" t="str">
        <f t="array" ref="F8561">IFERROR(XLOOKUP(E8561,Operadores!A:A,Operadores!B:B))</f>
        <v>OLIMAR01</v>
      </c>
      <c r="G8561" s="36" t="s">
        <v>75</v>
      </c>
      <c r="H8561" s="39">
        <v>20.75205</v>
      </c>
      <c r="I8561" s="40">
        <v>324.0</v>
      </c>
      <c r="J8561" s="41">
        <f t="shared" si="5"/>
        <v>6723.6642</v>
      </c>
      <c r="K8561" s="37" t="str">
        <f t="array" ref="K8561">IFERROR(XLOOKUP(G8561,'Tipo de carga'!A:A,'Tipo de carga'!B:B))</f>
        <v>Autoabasto</v>
      </c>
      <c r="L8561" s="37">
        <f t="shared" si="2"/>
        <v>50</v>
      </c>
      <c r="M8561" s="37">
        <f t="shared" si="3"/>
        <v>10</v>
      </c>
      <c r="N8561" s="37">
        <f t="shared" si="4"/>
        <v>12</v>
      </c>
      <c r="O8561" s="37" t="str">
        <f t="array" ref="O8561">IFERROR(XLOOKUP(K8561,'Tipo de carga'!B:B,'Tipo de carga'!C:C))</f>
        <v>Diesel</v>
      </c>
    </row>
    <row r="8562">
      <c r="A8562" s="36">
        <v>1955.0</v>
      </c>
      <c r="B8562" s="37" t="str">
        <f t="array" ref="B8562">IFERROR(XLOOKUP(A8562,'Asignacion Dic'!A:A,'Asignacion Dic'!C:C))</f>
        <v>Circuitos</v>
      </c>
      <c r="C8562" s="37" t="str">
        <f t="array" ref="C8562">IFERROR(XLOOKUP(A8562,'Asignacion Dic'!A:A,'Asignacion Dic'!B:B))</f>
        <v>EC-03</v>
      </c>
      <c r="D8562" s="38">
        <v>45636.126805555556</v>
      </c>
      <c r="E8562" s="36" t="s">
        <v>205</v>
      </c>
      <c r="F8562" s="37" t="str">
        <f t="array" ref="F8562">IFERROR(XLOOKUP(E8562,Operadores!A:A,Operadores!B:B))</f>
        <v>MOZPEDX</v>
      </c>
      <c r="G8562" s="36" t="s">
        <v>75</v>
      </c>
      <c r="H8562" s="39">
        <v>20.75205</v>
      </c>
      <c r="I8562" s="40">
        <v>470.0</v>
      </c>
      <c r="J8562" s="41">
        <f t="shared" si="5"/>
        <v>9753.4635</v>
      </c>
      <c r="K8562" s="37" t="str">
        <f t="array" ref="K8562">IFERROR(XLOOKUP(G8562,'Tipo de carga'!A:A,'Tipo de carga'!B:B))</f>
        <v>Autoabasto</v>
      </c>
      <c r="L8562" s="37">
        <f t="shared" si="2"/>
        <v>50</v>
      </c>
      <c r="M8562" s="37">
        <f t="shared" si="3"/>
        <v>10</v>
      </c>
      <c r="N8562" s="37">
        <f t="shared" si="4"/>
        <v>12</v>
      </c>
      <c r="O8562" s="37" t="str">
        <f t="array" ref="O8562">IFERROR(XLOOKUP(K8562,'Tipo de carga'!B:B,'Tipo de carga'!C:C))</f>
        <v>Diesel</v>
      </c>
    </row>
    <row r="8563">
      <c r="A8563" s="36">
        <v>1828.0</v>
      </c>
      <c r="B8563" s="37" t="str">
        <f t="array" ref="B8563">IFERROR(XLOOKUP(A8563,'Asignacion Dic'!A:A,'Asignacion Dic'!C:C))</f>
        <v>Circuitos</v>
      </c>
      <c r="C8563" s="37" t="str">
        <f t="array" ref="C8563">IFERROR(XLOOKUP(A8563,'Asignacion Dic'!A:A,'Asignacion Dic'!B:B))</f>
        <v>EC-03</v>
      </c>
      <c r="D8563" s="38">
        <v>45636.047638888886</v>
      </c>
      <c r="E8563" s="36" t="s">
        <v>414</v>
      </c>
      <c r="F8563" s="37" t="str">
        <f t="array" ref="F8563">IFERROR(XLOOKUP(E8563,Operadores!A:A,Operadores!B:B))</f>
        <v>CRUBE</v>
      </c>
      <c r="G8563" s="36" t="s">
        <v>75</v>
      </c>
      <c r="H8563" s="39">
        <v>20.75205</v>
      </c>
      <c r="I8563" s="40">
        <v>465.0</v>
      </c>
      <c r="J8563" s="41">
        <f t="shared" si="5"/>
        <v>9649.70325</v>
      </c>
      <c r="K8563" s="37" t="str">
        <f t="array" ref="K8563">IFERROR(XLOOKUP(G8563,'Tipo de carga'!A:A,'Tipo de carga'!B:B))</f>
        <v>Autoabasto</v>
      </c>
      <c r="L8563" s="37">
        <f t="shared" si="2"/>
        <v>50</v>
      </c>
      <c r="M8563" s="37">
        <f t="shared" si="3"/>
        <v>10</v>
      </c>
      <c r="N8563" s="37">
        <f t="shared" si="4"/>
        <v>12</v>
      </c>
      <c r="O8563" s="37" t="str">
        <f t="array" ref="O8563">IFERROR(XLOOKUP(K8563,'Tipo de carga'!B:B,'Tipo de carga'!C:C))</f>
        <v>Diesel</v>
      </c>
    </row>
    <row r="8564">
      <c r="A8564" s="36">
        <v>2054.0</v>
      </c>
      <c r="B8564" s="37" t="str">
        <f t="array" ref="B8564">IFERROR(XLOOKUP(A8564,'Asignacion Dic'!A:A,'Asignacion Dic'!C:C))</f>
        <v>Crisa</v>
      </c>
      <c r="C8564" s="37" t="str">
        <f t="array" ref="C8564">IFERROR(XLOOKUP(A8564,'Asignacion Dic'!A:A,'Asignacion Dic'!B:B))</f>
        <v>EC-07</v>
      </c>
      <c r="D8564" s="38">
        <v>45636.67361111111</v>
      </c>
      <c r="E8564" s="36" t="s">
        <v>436</v>
      </c>
      <c r="F8564" s="37" t="str">
        <f t="array" ref="F8564">IFERROR(XLOOKUP(E8564,Operadores!A:A,Operadores!B:B))</f>
        <v>MARRIC</v>
      </c>
      <c r="G8564" s="36" t="s">
        <v>274</v>
      </c>
      <c r="H8564" s="39">
        <v>18.94</v>
      </c>
      <c r="I8564" s="40">
        <v>890.0</v>
      </c>
      <c r="J8564" s="41">
        <f t="shared" si="5"/>
        <v>16856.6</v>
      </c>
      <c r="K8564" s="37" t="str">
        <f t="array" ref="K8564">IFERROR(XLOOKUP(G8564,'Tipo de carga'!A:A,'Tipo de carga'!B:B))</f>
        <v>Autoabasto</v>
      </c>
      <c r="L8564" s="37">
        <f t="shared" si="2"/>
        <v>50</v>
      </c>
      <c r="M8564" s="37">
        <f t="shared" si="3"/>
        <v>10</v>
      </c>
      <c r="N8564" s="37">
        <f t="shared" si="4"/>
        <v>12</v>
      </c>
      <c r="O8564" s="37" t="str">
        <f t="array" ref="O8564">IFERROR(XLOOKUP(K8564,'Tipo de carga'!B:B,'Tipo de carga'!C:C))</f>
        <v>Diesel</v>
      </c>
    </row>
    <row r="8565">
      <c r="A8565" s="36">
        <v>2052.0</v>
      </c>
      <c r="B8565" s="37" t="str">
        <f t="array" ref="B8565">IFERROR(XLOOKUP(A8565,'Asignacion Dic'!A:A,'Asignacion Dic'!C:C))</f>
        <v>Patieros Crisa</v>
      </c>
      <c r="C8565" s="37" t="str">
        <f t="array" ref="C8565">IFERROR(XLOOKUP(A8565,'Asignacion Dic'!A:A,'Asignacion Dic'!B:B))</f>
        <v>EC-07</v>
      </c>
      <c r="D8565" s="38">
        <v>45636.559907407405</v>
      </c>
      <c r="E8565" s="36" t="s">
        <v>394</v>
      </c>
      <c r="F8565" s="37" t="str">
        <f t="array" ref="F8565">IFERROR(XLOOKUP(E8565,Operadores!A:A,Operadores!B:B))</f>
        <v>GAYJOS</v>
      </c>
      <c r="G8565" s="36" t="s">
        <v>274</v>
      </c>
      <c r="H8565" s="39">
        <v>18.94</v>
      </c>
      <c r="I8565" s="40">
        <v>790.0</v>
      </c>
      <c r="J8565" s="41">
        <f t="shared" si="5"/>
        <v>14962.6</v>
      </c>
      <c r="K8565" s="37" t="str">
        <f t="array" ref="K8565">IFERROR(XLOOKUP(G8565,'Tipo de carga'!A:A,'Tipo de carga'!B:B))</f>
        <v>Autoabasto</v>
      </c>
      <c r="L8565" s="37">
        <f t="shared" si="2"/>
        <v>50</v>
      </c>
      <c r="M8565" s="37">
        <f t="shared" si="3"/>
        <v>10</v>
      </c>
      <c r="N8565" s="37">
        <f t="shared" si="4"/>
        <v>12</v>
      </c>
      <c r="O8565" s="37" t="str">
        <f t="array" ref="O8565">IFERROR(XLOOKUP(K8565,'Tipo de carga'!B:B,'Tipo de carga'!C:C))</f>
        <v>Diesel</v>
      </c>
    </row>
    <row r="8566">
      <c r="A8566" s="36">
        <v>1940.0</v>
      </c>
      <c r="B8566" s="37" t="str">
        <f t="array" ref="B8566">IFERROR(XLOOKUP(A8566,'Asignacion Dic'!A:A,'Asignacion Dic'!C:C))</f>
        <v>Circuitos</v>
      </c>
      <c r="C8566" s="37" t="str">
        <f t="array" ref="C8566">IFERROR(XLOOKUP(A8566,'Asignacion Dic'!A:A,'Asignacion Dic'!B:B))</f>
        <v>EC-03</v>
      </c>
      <c r="D8566" s="38">
        <v>45636.51893518519</v>
      </c>
      <c r="E8566" s="36" t="s">
        <v>259</v>
      </c>
      <c r="F8566" s="37" t="str">
        <f t="array" ref="F8566">IFERROR(XLOOKUP(E8566,Operadores!A:A,Operadores!B:B))</f>
        <v>FLOPE</v>
      </c>
      <c r="G8566" s="36" t="s">
        <v>274</v>
      </c>
      <c r="H8566" s="39">
        <v>18.94</v>
      </c>
      <c r="I8566" s="40">
        <v>292.0</v>
      </c>
      <c r="J8566" s="41">
        <f t="shared" si="5"/>
        <v>5530.48</v>
      </c>
      <c r="K8566" s="37" t="str">
        <f t="array" ref="K8566">IFERROR(XLOOKUP(G8566,'Tipo de carga'!A:A,'Tipo de carga'!B:B))</f>
        <v>Autoabasto</v>
      </c>
      <c r="L8566" s="37">
        <f t="shared" si="2"/>
        <v>50</v>
      </c>
      <c r="M8566" s="37">
        <f t="shared" si="3"/>
        <v>10</v>
      </c>
      <c r="N8566" s="37">
        <f t="shared" si="4"/>
        <v>12</v>
      </c>
      <c r="O8566" s="37" t="str">
        <f t="array" ref="O8566">IFERROR(XLOOKUP(K8566,'Tipo de carga'!B:B,'Tipo de carga'!C:C))</f>
        <v>Diesel</v>
      </c>
    </row>
    <row r="8567">
      <c r="A8567" s="36">
        <v>2044.0</v>
      </c>
      <c r="B8567" s="37" t="str">
        <f t="array" ref="B8567">IFERROR(XLOOKUP(A8567,'Asignacion Dic'!A:A,'Asignacion Dic'!C:C))</f>
        <v>PISA Gdl</v>
      </c>
      <c r="C8567" s="37" t="str">
        <f t="array" ref="C8567">IFERROR(XLOOKUP(A8567,'Asignacion Dic'!A:A,'Asignacion Dic'!B:B))</f>
        <v>EC-06</v>
      </c>
      <c r="D8567" s="38">
        <v>45636.450694444444</v>
      </c>
      <c r="E8567" s="36" t="s">
        <v>362</v>
      </c>
      <c r="F8567" s="37" t="str">
        <f t="array" ref="F8567">IFERROR(XLOOKUP(E8567,Operadores!A:A,Operadores!B:B))</f>
        <v>HUIRA</v>
      </c>
      <c r="G8567" s="36" t="s">
        <v>274</v>
      </c>
      <c r="H8567" s="39">
        <v>18.94</v>
      </c>
      <c r="I8567" s="40">
        <v>451.0</v>
      </c>
      <c r="J8567" s="41">
        <f t="shared" si="5"/>
        <v>8541.94</v>
      </c>
      <c r="K8567" s="37" t="str">
        <f t="array" ref="K8567">IFERROR(XLOOKUP(G8567,'Tipo de carga'!A:A,'Tipo de carga'!B:B))</f>
        <v>Autoabasto</v>
      </c>
      <c r="L8567" s="37">
        <f t="shared" si="2"/>
        <v>50</v>
      </c>
      <c r="M8567" s="37">
        <f t="shared" si="3"/>
        <v>10</v>
      </c>
      <c r="N8567" s="37">
        <f t="shared" si="4"/>
        <v>12</v>
      </c>
      <c r="O8567" s="37" t="str">
        <f t="array" ref="O8567">IFERROR(XLOOKUP(K8567,'Tipo de carga'!B:B,'Tipo de carga'!C:C))</f>
        <v>Diesel</v>
      </c>
    </row>
    <row r="8568">
      <c r="A8568" s="36">
        <v>1891.0</v>
      </c>
      <c r="B8568" s="37" t="str">
        <f t="array" ref="B8568">IFERROR(XLOOKUP(A8568,'Asignacion Dic'!A:A,'Asignacion Dic'!C:C))</f>
        <v>Circuitos</v>
      </c>
      <c r="C8568" s="37" t="str">
        <f t="array" ref="C8568">IFERROR(XLOOKUP(A8568,'Asignacion Dic'!A:A,'Asignacion Dic'!B:B))</f>
        <v>EC-03</v>
      </c>
      <c r="D8568" s="38">
        <v>45636.11934027778</v>
      </c>
      <c r="E8568" s="36" t="s">
        <v>195</v>
      </c>
      <c r="F8568" s="37" t="str">
        <f t="array" ref="F8568">IFERROR(XLOOKUP(E8568,Operadores!A:A,Operadores!B:B))</f>
        <v>APAJOS</v>
      </c>
      <c r="G8568" s="36" t="s">
        <v>274</v>
      </c>
      <c r="H8568" s="39">
        <v>18.94</v>
      </c>
      <c r="I8568" s="40">
        <v>453.0</v>
      </c>
      <c r="J8568" s="41">
        <f t="shared" si="5"/>
        <v>8579.82</v>
      </c>
      <c r="K8568" s="37" t="str">
        <f t="array" ref="K8568">IFERROR(XLOOKUP(G8568,'Tipo de carga'!A:A,'Tipo de carga'!B:B))</f>
        <v>Autoabasto</v>
      </c>
      <c r="L8568" s="37">
        <f t="shared" si="2"/>
        <v>50</v>
      </c>
      <c r="M8568" s="37">
        <f t="shared" si="3"/>
        <v>10</v>
      </c>
      <c r="N8568" s="37">
        <f t="shared" si="4"/>
        <v>12</v>
      </c>
      <c r="O8568" s="37" t="str">
        <f t="array" ref="O8568">IFERROR(XLOOKUP(K8568,'Tipo de carga'!B:B,'Tipo de carga'!C:C))</f>
        <v>Diesel</v>
      </c>
    </row>
    <row r="8569">
      <c r="A8569" s="36">
        <v>1748.0</v>
      </c>
      <c r="B8569" s="37" t="str">
        <f t="array" ref="B8569">IFERROR(XLOOKUP(A8569,'Asignacion Dic'!A:A,'Asignacion Dic'!C:C))</f>
        <v>Liverpool Local</v>
      </c>
      <c r="C8569" s="37" t="str">
        <f t="array" ref="C8569">IFERROR(XLOOKUP(A8569,'Asignacion Dic'!A:A,'Asignacion Dic'!B:B))</f>
        <v>EC-01</v>
      </c>
      <c r="D8569" s="38">
        <v>45636.7680787037</v>
      </c>
      <c r="E8569" s="36" t="s">
        <v>525</v>
      </c>
      <c r="F8569" s="37" t="str">
        <f t="array" ref="F8569">IFERROR(XLOOKUP(E8569,Operadores!A:A,Operadores!B:B))</f>
        <v>LEMANT</v>
      </c>
      <c r="G8569" s="36" t="s">
        <v>609</v>
      </c>
      <c r="H8569" s="39">
        <v>19.93308</v>
      </c>
      <c r="I8569" s="40">
        <v>444.0</v>
      </c>
      <c r="J8569" s="41">
        <f t="shared" si="5"/>
        <v>8850.28752</v>
      </c>
      <c r="K8569" s="37" t="str">
        <f t="array" ref="K8569">IFERROR(XLOOKUP(G8569,'Tipo de carga'!A:A,'Tipo de carga'!B:B))</f>
        <v>Autoabasto</v>
      </c>
      <c r="L8569" s="37">
        <f t="shared" si="2"/>
        <v>50</v>
      </c>
      <c r="M8569" s="37">
        <f t="shared" si="3"/>
        <v>10</v>
      </c>
      <c r="N8569" s="37">
        <f t="shared" si="4"/>
        <v>12</v>
      </c>
      <c r="O8569" s="37" t="str">
        <f t="array" ref="O8569">IFERROR(XLOOKUP(K8569,'Tipo de carga'!B:B,'Tipo de carga'!C:C))</f>
        <v>Diesel</v>
      </c>
    </row>
    <row r="8570">
      <c r="A8570" s="36">
        <v>2061.0</v>
      </c>
      <c r="B8570" s="37" t="str">
        <f t="array" ref="B8570">IFERROR(XLOOKUP(A8570,'Asignacion Dic'!A:A,'Asignacion Dic'!C:C))</f>
        <v>PISA Gdl</v>
      </c>
      <c r="C8570" s="37" t="str">
        <f t="array" ref="C8570">IFERROR(XLOOKUP(A8570,'Asignacion Dic'!A:A,'Asignacion Dic'!B:B))</f>
        <v>EC-06</v>
      </c>
      <c r="D8570" s="38">
        <v>45636.94917824074</v>
      </c>
      <c r="E8570" s="36" t="s">
        <v>270</v>
      </c>
      <c r="F8570" s="37" t="str">
        <f t="array" ref="F8570">IFERROR(XLOOKUP(E8570,Operadores!A:A,Operadores!B:B))</f>
        <v>RESEDU</v>
      </c>
      <c r="G8570" s="36" t="s">
        <v>42</v>
      </c>
      <c r="H8570" s="39">
        <v>20.13998</v>
      </c>
      <c r="I8570" s="40">
        <v>650.0</v>
      </c>
      <c r="J8570" s="41">
        <f t="shared" si="5"/>
        <v>13090.987</v>
      </c>
      <c r="K8570" s="37" t="str">
        <f t="array" ref="K8570">IFERROR(XLOOKUP(G8570,'Tipo de carga'!A:A,'Tipo de carga'!B:B))</f>
        <v>Autoabasto</v>
      </c>
      <c r="L8570" s="37">
        <f t="shared" si="2"/>
        <v>50</v>
      </c>
      <c r="M8570" s="37">
        <f t="shared" si="3"/>
        <v>10</v>
      </c>
      <c r="N8570" s="37">
        <f t="shared" si="4"/>
        <v>12</v>
      </c>
      <c r="O8570" s="37" t="str">
        <f t="array" ref="O8570">IFERROR(XLOOKUP(K8570,'Tipo de carga'!B:B,'Tipo de carga'!C:C))</f>
        <v>Diesel</v>
      </c>
    </row>
    <row r="8571">
      <c r="A8571" s="36">
        <v>1856.0</v>
      </c>
      <c r="B8571" s="37" t="str">
        <f t="array" ref="B8571">IFERROR(XLOOKUP(A8571,'Asignacion Dic'!A:A,'Asignacion Dic'!C:C))</f>
        <v>Pipas</v>
      </c>
      <c r="C8571" s="37" t="str">
        <f t="array" ref="C8571">IFERROR(XLOOKUP(A8571,'Asignacion Dic'!A:A,'Asignacion Dic'!B:B))</f>
        <v>EC-02</v>
      </c>
      <c r="D8571" s="38">
        <v>45636.89431712963</v>
      </c>
      <c r="E8571" s="36" t="s">
        <v>454</v>
      </c>
      <c r="F8571" s="37" t="str">
        <f t="array" ref="F8571">IFERROR(XLOOKUP(E8571,Operadores!A:A,Operadores!B:B))</f>
        <v>GONAA</v>
      </c>
      <c r="G8571" s="36" t="s">
        <v>42</v>
      </c>
      <c r="H8571" s="39">
        <v>20.13998</v>
      </c>
      <c r="I8571" s="40">
        <v>440.0</v>
      </c>
      <c r="J8571" s="41">
        <f t="shared" si="5"/>
        <v>8861.5912</v>
      </c>
      <c r="K8571" s="37" t="str">
        <f t="array" ref="K8571">IFERROR(XLOOKUP(G8571,'Tipo de carga'!A:A,'Tipo de carga'!B:B))</f>
        <v>Autoabasto</v>
      </c>
      <c r="L8571" s="37">
        <f t="shared" si="2"/>
        <v>50</v>
      </c>
      <c r="M8571" s="37">
        <f t="shared" si="3"/>
        <v>10</v>
      </c>
      <c r="N8571" s="37">
        <f t="shared" si="4"/>
        <v>12</v>
      </c>
      <c r="O8571" s="37" t="str">
        <f t="array" ref="O8571">IFERROR(XLOOKUP(K8571,'Tipo de carga'!B:B,'Tipo de carga'!C:C))</f>
        <v>Diesel</v>
      </c>
    </row>
    <row r="8572">
      <c r="A8572" s="36">
        <v>1746.0</v>
      </c>
      <c r="B8572" s="37" t="str">
        <f t="array" ref="B8572">IFERROR(XLOOKUP(A8572,'Asignacion Dic'!A:A,'Asignacion Dic'!C:C))</f>
        <v>Wm Full</v>
      </c>
      <c r="C8572" s="37" t="str">
        <f t="array" ref="C8572">IFERROR(XLOOKUP(A8572,'Asignacion Dic'!A:A,'Asignacion Dic'!B:B))</f>
        <v>EC-08</v>
      </c>
      <c r="D8572" s="38">
        <v>45636.75655092593</v>
      </c>
      <c r="E8572" s="36" t="s">
        <v>293</v>
      </c>
      <c r="F8572" s="37" t="str">
        <f t="array" ref="F8572">IFERROR(XLOOKUP(E8572,Operadores!A:A,Operadores!B:B))</f>
        <v>LOPFER</v>
      </c>
      <c r="G8572" s="36" t="s">
        <v>42</v>
      </c>
      <c r="H8572" s="39">
        <v>20.13998</v>
      </c>
      <c r="I8572" s="40">
        <v>383.0</v>
      </c>
      <c r="J8572" s="41">
        <f t="shared" si="5"/>
        <v>7713.61234</v>
      </c>
      <c r="K8572" s="37" t="str">
        <f t="array" ref="K8572">IFERROR(XLOOKUP(G8572,'Tipo de carga'!A:A,'Tipo de carga'!B:B))</f>
        <v>Autoabasto</v>
      </c>
      <c r="L8572" s="37">
        <f t="shared" si="2"/>
        <v>50</v>
      </c>
      <c r="M8572" s="37">
        <f t="shared" si="3"/>
        <v>10</v>
      </c>
      <c r="N8572" s="37">
        <f t="shared" si="4"/>
        <v>12</v>
      </c>
      <c r="O8572" s="37" t="str">
        <f t="array" ref="O8572">IFERROR(XLOOKUP(K8572,'Tipo de carga'!B:B,'Tipo de carga'!C:C))</f>
        <v>Diesel</v>
      </c>
    </row>
    <row r="8573">
      <c r="A8573" s="36">
        <v>1701.0</v>
      </c>
      <c r="B8573" s="37" t="str">
        <f t="array" ref="B8573">IFERROR(XLOOKUP(A8573,'Asignacion Dic'!A:A,'Asignacion Dic'!C:C))</f>
        <v>Wm Full</v>
      </c>
      <c r="C8573" s="37" t="str">
        <f t="array" ref="C8573">IFERROR(XLOOKUP(A8573,'Asignacion Dic'!A:A,'Asignacion Dic'!B:B))</f>
        <v>EC-08</v>
      </c>
      <c r="D8573" s="38">
        <v>45636.71244212963</v>
      </c>
      <c r="E8573" s="36" t="s">
        <v>400</v>
      </c>
      <c r="F8573" s="37" t="str">
        <f t="array" ref="F8573">IFERROR(XLOOKUP(E8573,Operadores!A:A,Operadores!B:B))</f>
        <v>HERMOI</v>
      </c>
      <c r="G8573" s="36" t="s">
        <v>42</v>
      </c>
      <c r="H8573" s="39">
        <v>20.13998</v>
      </c>
      <c r="I8573" s="40">
        <v>406.0</v>
      </c>
      <c r="J8573" s="41">
        <f t="shared" si="5"/>
        <v>8176.83188</v>
      </c>
      <c r="K8573" s="37" t="str">
        <f t="array" ref="K8573">IFERROR(XLOOKUP(G8573,'Tipo de carga'!A:A,'Tipo de carga'!B:B))</f>
        <v>Autoabasto</v>
      </c>
      <c r="L8573" s="37">
        <f t="shared" si="2"/>
        <v>50</v>
      </c>
      <c r="M8573" s="37">
        <f t="shared" si="3"/>
        <v>10</v>
      </c>
      <c r="N8573" s="37">
        <f t="shared" si="4"/>
        <v>12</v>
      </c>
      <c r="O8573" s="37" t="str">
        <f t="array" ref="O8573">IFERROR(XLOOKUP(K8573,'Tipo de carga'!B:B,'Tipo de carga'!C:C))</f>
        <v>Diesel</v>
      </c>
    </row>
    <row r="8574">
      <c r="A8574" s="36">
        <v>1817.0</v>
      </c>
      <c r="B8574" s="37" t="str">
        <f t="array" ref="B8574">IFERROR(XLOOKUP(A8574,'Asignacion Dic'!A:A,'Asignacion Dic'!C:C))</f>
        <v>Wm Full</v>
      </c>
      <c r="C8574" s="37" t="str">
        <f t="array" ref="C8574">IFERROR(XLOOKUP(A8574,'Asignacion Dic'!A:A,'Asignacion Dic'!B:B))</f>
        <v>EC-08</v>
      </c>
      <c r="D8574" s="38">
        <v>45636.71238425926</v>
      </c>
      <c r="E8574" s="36" t="s">
        <v>282</v>
      </c>
      <c r="F8574" s="37" t="str">
        <f t="array" ref="F8574">IFERROR(XLOOKUP(E8574,Operadores!A:A,Operadores!B:B))</f>
        <v>MENJUA01</v>
      </c>
      <c r="G8574" s="36" t="s">
        <v>42</v>
      </c>
      <c r="H8574" s="39">
        <v>20.13998</v>
      </c>
      <c r="I8574" s="40">
        <v>453.0</v>
      </c>
      <c r="J8574" s="41">
        <f t="shared" si="5"/>
        <v>9123.41094</v>
      </c>
      <c r="K8574" s="37" t="str">
        <f t="array" ref="K8574">IFERROR(XLOOKUP(G8574,'Tipo de carga'!A:A,'Tipo de carga'!B:B))</f>
        <v>Autoabasto</v>
      </c>
      <c r="L8574" s="37">
        <f t="shared" si="2"/>
        <v>50</v>
      </c>
      <c r="M8574" s="37">
        <f t="shared" si="3"/>
        <v>10</v>
      </c>
      <c r="N8574" s="37">
        <f t="shared" si="4"/>
        <v>12</v>
      </c>
      <c r="O8574" s="37" t="str">
        <f t="array" ref="O8574">IFERROR(XLOOKUP(K8574,'Tipo de carga'!B:B,'Tipo de carga'!C:C))</f>
        <v>Diesel</v>
      </c>
    </row>
    <row r="8575">
      <c r="A8575" s="36">
        <v>1761.0</v>
      </c>
      <c r="B8575" s="37" t="str">
        <f t="array" ref="B8575">IFERROR(XLOOKUP(A8575,'Asignacion Dic'!A:A,'Asignacion Dic'!C:C))</f>
        <v>Wm Full</v>
      </c>
      <c r="C8575" s="37" t="str">
        <f t="array" ref="C8575">IFERROR(XLOOKUP(A8575,'Asignacion Dic'!A:A,'Asignacion Dic'!B:B))</f>
        <v>EC-08</v>
      </c>
      <c r="D8575" s="38">
        <v>45636.70244212963</v>
      </c>
      <c r="E8575" s="36" t="s">
        <v>278</v>
      </c>
      <c r="F8575" s="37" t="str">
        <f t="array" ref="F8575">IFERROR(XLOOKUP(E8575,Operadores!A:A,Operadores!B:B))</f>
        <v>RAMBAR</v>
      </c>
      <c r="G8575" s="36" t="s">
        <v>42</v>
      </c>
      <c r="H8575" s="39">
        <v>20.13998</v>
      </c>
      <c r="I8575" s="40">
        <v>476.0</v>
      </c>
      <c r="J8575" s="41">
        <f t="shared" si="5"/>
        <v>9586.63048</v>
      </c>
      <c r="K8575" s="37" t="str">
        <f t="array" ref="K8575">IFERROR(XLOOKUP(G8575,'Tipo de carga'!A:A,'Tipo de carga'!B:B))</f>
        <v>Autoabasto</v>
      </c>
      <c r="L8575" s="37">
        <f t="shared" si="2"/>
        <v>50</v>
      </c>
      <c r="M8575" s="37">
        <f t="shared" si="3"/>
        <v>10</v>
      </c>
      <c r="N8575" s="37">
        <f t="shared" si="4"/>
        <v>12</v>
      </c>
      <c r="O8575" s="37" t="str">
        <f t="array" ref="O8575">IFERROR(XLOOKUP(K8575,'Tipo de carga'!B:B,'Tipo de carga'!C:C))</f>
        <v>Diesel</v>
      </c>
    </row>
    <row r="8576">
      <c r="A8576" s="36">
        <v>1813.0</v>
      </c>
      <c r="B8576" s="37" t="str">
        <f t="array" ref="B8576">IFERROR(XLOOKUP(A8576,'Asignacion Dic'!A:A,'Asignacion Dic'!C:C))</f>
        <v>Wm Full</v>
      </c>
      <c r="C8576" s="37" t="str">
        <f t="array" ref="C8576">IFERROR(XLOOKUP(A8576,'Asignacion Dic'!A:A,'Asignacion Dic'!B:B))</f>
        <v>EC-08</v>
      </c>
      <c r="D8576" s="38">
        <v>45636.65042824074</v>
      </c>
      <c r="E8576" s="36" t="s">
        <v>289</v>
      </c>
      <c r="F8576" s="37" t="str">
        <f t="array" ref="F8576">IFERROR(XLOOKUP(E8576,Operadores!A:A,Operadores!B:B))</f>
        <v>ALFEDI</v>
      </c>
      <c r="G8576" s="36" t="s">
        <v>42</v>
      </c>
      <c r="H8576" s="39">
        <v>20.13998</v>
      </c>
      <c r="I8576" s="40">
        <v>348.0</v>
      </c>
      <c r="J8576" s="41">
        <f t="shared" si="5"/>
        <v>7008.71304</v>
      </c>
      <c r="K8576" s="37" t="str">
        <f t="array" ref="K8576">IFERROR(XLOOKUP(G8576,'Tipo de carga'!A:A,'Tipo de carga'!B:B))</f>
        <v>Autoabasto</v>
      </c>
      <c r="L8576" s="37">
        <f t="shared" si="2"/>
        <v>50</v>
      </c>
      <c r="M8576" s="37">
        <f t="shared" si="3"/>
        <v>10</v>
      </c>
      <c r="N8576" s="37">
        <f t="shared" si="4"/>
        <v>12</v>
      </c>
      <c r="O8576" s="37" t="str">
        <f t="array" ref="O8576">IFERROR(XLOOKUP(K8576,'Tipo de carga'!B:B,'Tipo de carga'!C:C))</f>
        <v>Diesel</v>
      </c>
    </row>
    <row r="8577">
      <c r="A8577" s="36">
        <v>1882.0</v>
      </c>
      <c r="B8577" s="37" t="str">
        <f t="array" ref="B8577">IFERROR(XLOOKUP(A8577,'Asignacion Dic'!A:A,'Asignacion Dic'!C:C))</f>
        <v>Sayer Sencillo</v>
      </c>
      <c r="C8577" s="37" t="str">
        <f t="array" ref="C8577">IFERROR(XLOOKUP(A8577,'Asignacion Dic'!A:A,'Asignacion Dic'!B:B))</f>
        <v>EC-04</v>
      </c>
      <c r="D8577" s="38">
        <v>45636.55923611111</v>
      </c>
      <c r="E8577" s="36" t="s">
        <v>49</v>
      </c>
      <c r="F8577" s="37" t="str">
        <f t="array" ref="F8577">IFERROR(XLOOKUP(E8577,Operadores!A:A,Operadores!B:B))</f>
        <v>FABMA</v>
      </c>
      <c r="G8577" s="36" t="s">
        <v>42</v>
      </c>
      <c r="H8577" s="39">
        <v>20.13998</v>
      </c>
      <c r="I8577" s="40">
        <v>595.0</v>
      </c>
      <c r="J8577" s="41">
        <f t="shared" si="5"/>
        <v>11983.2881</v>
      </c>
      <c r="K8577" s="37" t="str">
        <f t="array" ref="K8577">IFERROR(XLOOKUP(G8577,'Tipo de carga'!A:A,'Tipo de carga'!B:B))</f>
        <v>Autoabasto</v>
      </c>
      <c r="L8577" s="37">
        <f t="shared" si="2"/>
        <v>50</v>
      </c>
      <c r="M8577" s="37">
        <f t="shared" si="3"/>
        <v>10</v>
      </c>
      <c r="N8577" s="37">
        <f t="shared" si="4"/>
        <v>12</v>
      </c>
      <c r="O8577" s="37" t="str">
        <f t="array" ref="O8577">IFERROR(XLOOKUP(K8577,'Tipo de carga'!B:B,'Tipo de carga'!C:C))</f>
        <v>Diesel</v>
      </c>
    </row>
    <row r="8578">
      <c r="A8578" s="36">
        <v>1964.0</v>
      </c>
      <c r="B8578" s="37" t="str">
        <f t="array" ref="B8578">IFERROR(XLOOKUP(A8578,'Asignacion Dic'!A:A,'Asignacion Dic'!C:C))</f>
        <v>MeLi asignado SD</v>
      </c>
      <c r="C8578" s="37" t="str">
        <f t="array" ref="C8578">IFERROR(XLOOKUP(A8578,'Asignacion Dic'!A:A,'Asignacion Dic'!B:B))</f>
        <v>EC-05</v>
      </c>
      <c r="D8578" s="38">
        <v>45636.53925925926</v>
      </c>
      <c r="E8578" s="36" t="s">
        <v>236</v>
      </c>
      <c r="F8578" s="37" t="str">
        <f t="array" ref="F8578">IFERROR(XLOOKUP(E8578,Operadores!A:A,Operadores!B:B))</f>
        <v>BENOSC</v>
      </c>
      <c r="G8578" s="36" t="s">
        <v>42</v>
      </c>
      <c r="H8578" s="39">
        <v>20.13998</v>
      </c>
      <c r="I8578" s="40">
        <v>625.0</v>
      </c>
      <c r="J8578" s="41">
        <f t="shared" si="5"/>
        <v>12587.4875</v>
      </c>
      <c r="K8578" s="37" t="str">
        <f t="array" ref="K8578">IFERROR(XLOOKUP(G8578,'Tipo de carga'!A:A,'Tipo de carga'!B:B))</f>
        <v>Autoabasto</v>
      </c>
      <c r="L8578" s="37">
        <f t="shared" si="2"/>
        <v>50</v>
      </c>
      <c r="M8578" s="37">
        <f t="shared" si="3"/>
        <v>10</v>
      </c>
      <c r="N8578" s="37">
        <f t="shared" si="4"/>
        <v>12</v>
      </c>
      <c r="O8578" s="37" t="str">
        <f t="array" ref="O8578">IFERROR(XLOOKUP(K8578,'Tipo de carga'!B:B,'Tipo de carga'!C:C))</f>
        <v>Diesel</v>
      </c>
    </row>
    <row r="8579">
      <c r="A8579" s="36">
        <v>2008.0</v>
      </c>
      <c r="B8579" s="37" t="str">
        <f t="array" ref="B8579">IFERROR(XLOOKUP(A8579,'Asignacion Dic'!A:A,'Asignacion Dic'!C:C))</f>
        <v>MeLi Dedicado Merida</v>
      </c>
      <c r="C8579" s="37" t="str">
        <f t="array" ref="C8579">IFERROR(XLOOKUP(A8579,'Asignacion Dic'!A:A,'Asignacion Dic'!B:B))</f>
        <v>EC-05</v>
      </c>
      <c r="D8579" s="38">
        <v>45636.48116898148</v>
      </c>
      <c r="E8579" s="36" t="s">
        <v>482</v>
      </c>
      <c r="F8579" s="37" t="str">
        <f t="array" ref="F8579">IFERROR(XLOOKUP(E8579,Operadores!A:A,Operadores!B:B))</f>
        <v>RIVJOS</v>
      </c>
      <c r="G8579" s="36" t="s">
        <v>42</v>
      </c>
      <c r="H8579" s="39">
        <v>20.13998</v>
      </c>
      <c r="I8579" s="40">
        <v>420.0</v>
      </c>
      <c r="J8579" s="41">
        <f t="shared" si="5"/>
        <v>8458.7916</v>
      </c>
      <c r="K8579" s="37" t="str">
        <f t="array" ref="K8579">IFERROR(XLOOKUP(G8579,'Tipo de carga'!A:A,'Tipo de carga'!B:B))</f>
        <v>Autoabasto</v>
      </c>
      <c r="L8579" s="37">
        <f t="shared" si="2"/>
        <v>50</v>
      </c>
      <c r="M8579" s="37">
        <f t="shared" si="3"/>
        <v>10</v>
      </c>
      <c r="N8579" s="37">
        <f t="shared" si="4"/>
        <v>12</v>
      </c>
      <c r="O8579" s="37" t="str">
        <f t="array" ref="O8579">IFERROR(XLOOKUP(K8579,'Tipo de carga'!B:B,'Tipo de carga'!C:C))</f>
        <v>Diesel</v>
      </c>
    </row>
    <row r="8580">
      <c r="A8580" s="36">
        <v>2000.0</v>
      </c>
      <c r="B8580" s="37" t="str">
        <f t="array" ref="B8580">IFERROR(XLOOKUP(A8580,'Asignacion Dic'!A:A,'Asignacion Dic'!C:C))</f>
        <v>MeLi Dedicado Merida</v>
      </c>
      <c r="C8580" s="37" t="str">
        <f t="array" ref="C8580">IFERROR(XLOOKUP(A8580,'Asignacion Dic'!A:A,'Asignacion Dic'!B:B))</f>
        <v>EC-05</v>
      </c>
      <c r="D8580" s="38">
        <v>45636.474375</v>
      </c>
      <c r="E8580" s="36" t="s">
        <v>625</v>
      </c>
      <c r="F8580" s="37" t="str">
        <f t="array" ref="F8580">IFERROR(XLOOKUP(E8580,Operadores!A:A,Operadores!B:B))</f>
        <v>BERJES</v>
      </c>
      <c r="G8580" s="36" t="s">
        <v>42</v>
      </c>
      <c r="H8580" s="39">
        <v>20.13998</v>
      </c>
      <c r="I8580" s="40">
        <v>240.0</v>
      </c>
      <c r="J8580" s="41">
        <f t="shared" si="5"/>
        <v>4833.5952</v>
      </c>
      <c r="K8580" s="37" t="str">
        <f t="array" ref="K8580">IFERROR(XLOOKUP(G8580,'Tipo de carga'!A:A,'Tipo de carga'!B:B))</f>
        <v>Autoabasto</v>
      </c>
      <c r="L8580" s="37">
        <f t="shared" si="2"/>
        <v>50</v>
      </c>
      <c r="M8580" s="37">
        <f t="shared" si="3"/>
        <v>10</v>
      </c>
      <c r="N8580" s="37">
        <f t="shared" si="4"/>
        <v>12</v>
      </c>
      <c r="O8580" s="37" t="str">
        <f t="array" ref="O8580">IFERROR(XLOOKUP(K8580,'Tipo de carga'!B:B,'Tipo de carga'!C:C))</f>
        <v>Diesel</v>
      </c>
    </row>
    <row r="8581">
      <c r="A8581" s="36">
        <v>1760.0</v>
      </c>
      <c r="B8581" s="37" t="str">
        <f t="array" ref="B8581">IFERROR(XLOOKUP(A8581,'Asignacion Dic'!A:A,'Asignacion Dic'!C:C))</f>
        <v>Pipas</v>
      </c>
      <c r="C8581" s="37" t="str">
        <f t="array" ref="C8581">IFERROR(XLOOKUP(A8581,'Asignacion Dic'!A:A,'Asignacion Dic'!B:B))</f>
        <v>EC-02</v>
      </c>
      <c r="D8581" s="38">
        <v>45636.05756944444</v>
      </c>
      <c r="E8581" s="36" t="s">
        <v>154</v>
      </c>
      <c r="F8581" s="37" t="str">
        <f t="array" ref="F8581">IFERROR(XLOOKUP(E8581,Operadores!A:A,Operadores!B:B))</f>
        <v>MARJO08</v>
      </c>
      <c r="G8581" s="36" t="s">
        <v>42</v>
      </c>
      <c r="H8581" s="39">
        <v>20.13998</v>
      </c>
      <c r="I8581" s="40">
        <v>142.0</v>
      </c>
      <c r="J8581" s="41">
        <f t="shared" si="5"/>
        <v>2859.87716</v>
      </c>
      <c r="K8581" s="37" t="str">
        <f t="array" ref="K8581">IFERROR(XLOOKUP(G8581,'Tipo de carga'!A:A,'Tipo de carga'!B:B))</f>
        <v>Autoabasto</v>
      </c>
      <c r="L8581" s="37">
        <f t="shared" si="2"/>
        <v>50</v>
      </c>
      <c r="M8581" s="37">
        <f t="shared" si="3"/>
        <v>10</v>
      </c>
      <c r="N8581" s="37">
        <f t="shared" si="4"/>
        <v>12</v>
      </c>
      <c r="O8581" s="37" t="str">
        <f t="array" ref="O8581">IFERROR(XLOOKUP(K8581,'Tipo de carga'!B:B,'Tipo de carga'!C:C))</f>
        <v>Diesel</v>
      </c>
    </row>
    <row r="8582">
      <c r="A8582" s="36">
        <v>2020.0</v>
      </c>
      <c r="B8582" s="37" t="str">
        <f t="array" ref="B8582">IFERROR(XLOOKUP(A8582,'Asignacion Dic'!A:A,'Asignacion Dic'!C:C))</f>
        <v>MeLi Dedicado Merida</v>
      </c>
      <c r="C8582" s="37" t="str">
        <f t="array" ref="C8582">IFERROR(XLOOKUP(A8582,'Asignacion Dic'!A:A,'Asignacion Dic'!B:B))</f>
        <v>EC-05</v>
      </c>
      <c r="D8582" s="38">
        <v>45636.044282407405</v>
      </c>
      <c r="E8582" s="36" t="s">
        <v>164</v>
      </c>
      <c r="F8582" s="37" t="str">
        <f t="array" ref="F8582">IFERROR(XLOOKUP(E8582,Operadores!A:A,Operadores!B:B))</f>
        <v>MUÑOSC</v>
      </c>
      <c r="G8582" s="36" t="s">
        <v>42</v>
      </c>
      <c r="H8582" s="39">
        <v>20.13998</v>
      </c>
      <c r="I8582" s="40">
        <v>248.0</v>
      </c>
      <c r="J8582" s="41">
        <f t="shared" si="5"/>
        <v>4994.71504</v>
      </c>
      <c r="K8582" s="37" t="str">
        <f t="array" ref="K8582">IFERROR(XLOOKUP(G8582,'Tipo de carga'!A:A,'Tipo de carga'!B:B))</f>
        <v>Autoabasto</v>
      </c>
      <c r="L8582" s="37">
        <f t="shared" si="2"/>
        <v>50</v>
      </c>
      <c r="M8582" s="37">
        <f t="shared" si="3"/>
        <v>10</v>
      </c>
      <c r="N8582" s="37">
        <f t="shared" si="4"/>
        <v>12</v>
      </c>
      <c r="O8582" s="37" t="str">
        <f t="array" ref="O8582">IFERROR(XLOOKUP(K8582,'Tipo de carga'!B:B,'Tipo de carga'!C:C))</f>
        <v>Diesel</v>
      </c>
    </row>
    <row r="8583">
      <c r="A8583" s="36">
        <v>2027.0</v>
      </c>
      <c r="B8583" s="37" t="str">
        <f t="array" ref="B8583">IFERROR(XLOOKUP(A8583,'Asignacion Dic'!A:A,'Asignacion Dic'!C:C))</f>
        <v>MeLi Dedicado Merida</v>
      </c>
      <c r="C8583" s="37" t="str">
        <f t="array" ref="C8583">IFERROR(XLOOKUP(A8583,'Asignacion Dic'!A:A,'Asignacion Dic'!B:B))</f>
        <v>EC-05</v>
      </c>
      <c r="D8583" s="38">
        <v>45636.11388888889</v>
      </c>
      <c r="E8583" s="36" t="s">
        <v>246</v>
      </c>
      <c r="F8583" s="37" t="str">
        <f t="array" ref="F8583">IFERROR(XLOOKUP(E8583,Operadores!A:A,Operadores!B:B))</f>
        <v>LUNADO</v>
      </c>
      <c r="G8583" s="36" t="s">
        <v>425</v>
      </c>
      <c r="H8583" s="39">
        <v>25.15</v>
      </c>
      <c r="I8583" s="40">
        <v>315.0</v>
      </c>
      <c r="J8583" s="41">
        <f t="shared" si="5"/>
        <v>7922.25</v>
      </c>
      <c r="K8583" s="37" t="str">
        <f t="array" ref="K8583">IFERROR(XLOOKUP(G8583,'Tipo de carga'!A:A,'Tipo de carga'!B:B))</f>
        <v>Ticket</v>
      </c>
      <c r="L8583" s="37">
        <f t="shared" si="2"/>
        <v>50</v>
      </c>
      <c r="M8583" s="37">
        <f t="shared" si="3"/>
        <v>10</v>
      </c>
      <c r="N8583" s="37">
        <f t="shared" si="4"/>
        <v>12</v>
      </c>
      <c r="O8583" s="37" t="str">
        <f t="array" ref="O8583">IFERROR(XLOOKUP(K8583,'Tipo de carga'!B:B,'Tipo de carga'!C:C))</f>
        <v>Diesel</v>
      </c>
    </row>
    <row r="8584">
      <c r="A8584" s="36">
        <v>1989.0</v>
      </c>
      <c r="B8584" s="37" t="str">
        <f t="array" ref="B8584">IFERROR(XLOOKUP(A8584,'Asignacion Dic'!A:A,'Asignacion Dic'!C:C))</f>
        <v>MeLi asignado SD</v>
      </c>
      <c r="C8584" s="37" t="str">
        <f t="array" ref="C8584">IFERROR(XLOOKUP(A8584,'Asignacion Dic'!A:A,'Asignacion Dic'!B:B))</f>
        <v>EC-05</v>
      </c>
      <c r="D8584" s="38">
        <v>45636.15555555555</v>
      </c>
      <c r="E8584" s="36" t="s">
        <v>220</v>
      </c>
      <c r="F8584" s="37" t="str">
        <f t="array" ref="F8584">IFERROR(XLOOKUP(E8584,Operadores!A:A,Operadores!B:B))</f>
        <v>CARCRI01</v>
      </c>
      <c r="G8584" s="36" t="s">
        <v>425</v>
      </c>
      <c r="H8584" s="39">
        <v>26.15</v>
      </c>
      <c r="I8584" s="40">
        <v>367.0</v>
      </c>
      <c r="J8584" s="41">
        <f t="shared" si="5"/>
        <v>9597.05</v>
      </c>
      <c r="K8584" s="37" t="str">
        <f t="array" ref="K8584">IFERROR(XLOOKUP(G8584,'Tipo de carga'!A:A,'Tipo de carga'!B:B))</f>
        <v>Ticket</v>
      </c>
      <c r="L8584" s="37">
        <f t="shared" si="2"/>
        <v>50</v>
      </c>
      <c r="M8584" s="37">
        <f t="shared" si="3"/>
        <v>10</v>
      </c>
      <c r="N8584" s="37">
        <f t="shared" si="4"/>
        <v>12</v>
      </c>
      <c r="O8584" s="37" t="str">
        <f t="array" ref="O8584">IFERROR(XLOOKUP(K8584,'Tipo de carga'!B:B,'Tipo de carga'!C:C))</f>
        <v>Diesel</v>
      </c>
    </row>
    <row r="8585">
      <c r="A8585" s="36">
        <v>1938.0</v>
      </c>
      <c r="B8585" s="37" t="str">
        <f t="array" ref="B8585">IFERROR(XLOOKUP(A8585,'Asignacion Dic'!A:A,'Asignacion Dic'!C:C))</f>
        <v>Sayer Sencillo</v>
      </c>
      <c r="C8585" s="37" t="str">
        <f t="array" ref="C8585">IFERROR(XLOOKUP(A8585,'Asignacion Dic'!A:A,'Asignacion Dic'!B:B))</f>
        <v>EC-04</v>
      </c>
      <c r="D8585" s="38">
        <v>45636.20347222222</v>
      </c>
      <c r="E8585" s="36" t="s">
        <v>38</v>
      </c>
      <c r="F8585" s="37" t="str">
        <f t="array" ref="F8585">IFERROR(XLOOKUP(E8585,Operadores!A:A,Operadores!B:B))</f>
        <v>SOSCA01</v>
      </c>
      <c r="G8585" s="36" t="s">
        <v>425</v>
      </c>
      <c r="H8585" s="39">
        <v>26.69</v>
      </c>
      <c r="I8585" s="40">
        <v>360.0</v>
      </c>
      <c r="J8585" s="41">
        <f t="shared" si="5"/>
        <v>9608.4</v>
      </c>
      <c r="K8585" s="37" t="str">
        <f t="array" ref="K8585">IFERROR(XLOOKUP(G8585,'Tipo de carga'!A:A,'Tipo de carga'!B:B))</f>
        <v>Ticket</v>
      </c>
      <c r="L8585" s="37">
        <f t="shared" si="2"/>
        <v>50</v>
      </c>
      <c r="M8585" s="37">
        <f t="shared" si="3"/>
        <v>10</v>
      </c>
      <c r="N8585" s="37">
        <f t="shared" si="4"/>
        <v>12</v>
      </c>
      <c r="O8585" s="37" t="str">
        <f t="array" ref="O8585">IFERROR(XLOOKUP(K8585,'Tipo de carga'!B:B,'Tipo de carga'!C:C))</f>
        <v>Diesel</v>
      </c>
    </row>
    <row r="8586">
      <c r="A8586" s="36">
        <v>2026.0</v>
      </c>
      <c r="B8586" s="37" t="str">
        <f t="array" ref="B8586">IFERROR(XLOOKUP(A8586,'Asignacion Dic'!A:A,'Asignacion Dic'!C:C))</f>
        <v>MeLi Dedicado Merida</v>
      </c>
      <c r="C8586" s="37" t="str">
        <f t="array" ref="C8586">IFERROR(XLOOKUP(A8586,'Asignacion Dic'!A:A,'Asignacion Dic'!B:B))</f>
        <v>EC-05</v>
      </c>
      <c r="D8586" s="38">
        <v>45636.243055555555</v>
      </c>
      <c r="E8586" s="36" t="s">
        <v>492</v>
      </c>
      <c r="F8586" s="37" t="str">
        <f t="array" ref="F8586">IFERROR(XLOOKUP(E8586,Operadores!A:A,Operadores!B:B))</f>
        <v>CRUTOM</v>
      </c>
      <c r="G8586" s="36" t="s">
        <v>425</v>
      </c>
      <c r="H8586" s="39">
        <v>24.78</v>
      </c>
      <c r="I8586" s="40">
        <v>339.0</v>
      </c>
      <c r="J8586" s="41">
        <f t="shared" si="5"/>
        <v>8400.42</v>
      </c>
      <c r="K8586" s="37" t="str">
        <f t="array" ref="K8586">IFERROR(XLOOKUP(G8586,'Tipo de carga'!A:A,'Tipo de carga'!B:B))</f>
        <v>Ticket</v>
      </c>
      <c r="L8586" s="37">
        <f t="shared" si="2"/>
        <v>50</v>
      </c>
      <c r="M8586" s="37">
        <f t="shared" si="3"/>
        <v>10</v>
      </c>
      <c r="N8586" s="37">
        <f t="shared" si="4"/>
        <v>12</v>
      </c>
      <c r="O8586" s="37" t="str">
        <f t="array" ref="O8586">IFERROR(XLOOKUP(K8586,'Tipo de carga'!B:B,'Tipo de carga'!C:C))</f>
        <v>Diesel</v>
      </c>
    </row>
    <row r="8587">
      <c r="A8587" s="36">
        <v>1806.0</v>
      </c>
      <c r="B8587" s="37" t="str">
        <f t="array" ref="B8587">IFERROR(XLOOKUP(A8587,'Asignacion Dic'!A:A,'Asignacion Dic'!C:C))</f>
        <v>Sayer Full</v>
      </c>
      <c r="C8587" s="37" t="str">
        <f t="array" ref="C8587">IFERROR(XLOOKUP(A8587,'Asignacion Dic'!A:A,'Asignacion Dic'!B:B))</f>
        <v>EC-04</v>
      </c>
      <c r="D8587" s="38">
        <v>45636.32708333333</v>
      </c>
      <c r="E8587" s="36" t="s">
        <v>40</v>
      </c>
      <c r="F8587" s="37" t="str">
        <f t="array" ref="F8587">IFERROR(XLOOKUP(E8587,Operadores!A:A,Operadores!B:B))</f>
        <v>DIAOMA</v>
      </c>
      <c r="G8587" s="36" t="s">
        <v>425</v>
      </c>
      <c r="H8587" s="39">
        <v>26.29</v>
      </c>
      <c r="I8587" s="40">
        <v>685.0</v>
      </c>
      <c r="J8587" s="41">
        <f t="shared" si="5"/>
        <v>18008.65</v>
      </c>
      <c r="K8587" s="37" t="str">
        <f t="array" ref="K8587">IFERROR(XLOOKUP(G8587,'Tipo de carga'!A:A,'Tipo de carga'!B:B))</f>
        <v>Ticket</v>
      </c>
      <c r="L8587" s="37">
        <f t="shared" si="2"/>
        <v>50</v>
      </c>
      <c r="M8587" s="37">
        <f t="shared" si="3"/>
        <v>10</v>
      </c>
      <c r="N8587" s="37">
        <f t="shared" si="4"/>
        <v>12</v>
      </c>
      <c r="O8587" s="37" t="str">
        <f t="array" ref="O8587">IFERROR(XLOOKUP(K8587,'Tipo de carga'!B:B,'Tipo de carga'!C:C))</f>
        <v>Diesel</v>
      </c>
    </row>
    <row r="8588">
      <c r="A8588" s="36">
        <v>1799.0</v>
      </c>
      <c r="B8588" s="37" t="str">
        <f t="array" ref="B8588">IFERROR(XLOOKUP(A8588,'Asignacion Dic'!A:A,'Asignacion Dic'!C:C))</f>
        <v>Sayer Full</v>
      </c>
      <c r="C8588" s="37" t="str">
        <f t="array" ref="C8588">IFERROR(XLOOKUP(A8588,'Asignacion Dic'!A:A,'Asignacion Dic'!B:B))</f>
        <v>EC-04</v>
      </c>
      <c r="D8588" s="38">
        <v>45636.34722222222</v>
      </c>
      <c r="E8588" s="36" t="s">
        <v>309</v>
      </c>
      <c r="F8588" s="37" t="str">
        <f t="array" ref="F8588">IFERROR(XLOOKUP(E8588,Operadores!A:A,Operadores!B:B))</f>
        <v>FERFRA</v>
      </c>
      <c r="G8588" s="36" t="s">
        <v>425</v>
      </c>
      <c r="H8588" s="39">
        <v>24.79</v>
      </c>
      <c r="I8588" s="40">
        <v>243.0</v>
      </c>
      <c r="J8588" s="41">
        <f t="shared" si="5"/>
        <v>6023.97</v>
      </c>
      <c r="K8588" s="37" t="str">
        <f t="array" ref="K8588">IFERROR(XLOOKUP(G8588,'Tipo de carga'!A:A,'Tipo de carga'!B:B))</f>
        <v>Ticket</v>
      </c>
      <c r="L8588" s="37">
        <f t="shared" si="2"/>
        <v>50</v>
      </c>
      <c r="M8588" s="37">
        <f t="shared" si="3"/>
        <v>10</v>
      </c>
      <c r="N8588" s="37">
        <f t="shared" si="4"/>
        <v>12</v>
      </c>
      <c r="O8588" s="37" t="str">
        <f t="array" ref="O8588">IFERROR(XLOOKUP(K8588,'Tipo de carga'!B:B,'Tipo de carga'!C:C))</f>
        <v>Diesel</v>
      </c>
    </row>
    <row r="8589">
      <c r="A8589" s="36">
        <v>1741.0</v>
      </c>
      <c r="B8589" s="37" t="str">
        <f t="array" ref="B8589">IFERROR(XLOOKUP(A8589,'Asignacion Dic'!A:A,'Asignacion Dic'!C:C))</f>
        <v>Hisense</v>
      </c>
      <c r="C8589" s="37" t="str">
        <f t="array" ref="C8589">IFERROR(XLOOKUP(A8589,'Asignacion Dic'!A:A,'Asignacion Dic'!B:B))</f>
        <v>EC-03</v>
      </c>
      <c r="D8589" s="38">
        <v>45636.42638888889</v>
      </c>
      <c r="E8589" s="36" t="s">
        <v>76</v>
      </c>
      <c r="F8589" s="37" t="str">
        <f t="array" ref="F8589">IFERROR(XLOOKUP(E8589,Operadores!A:A,Operadores!B:B))</f>
        <v>GALSA</v>
      </c>
      <c r="G8589" s="36" t="s">
        <v>425</v>
      </c>
      <c r="H8589" s="39">
        <v>27.18</v>
      </c>
      <c r="I8589" s="40">
        <v>177.0</v>
      </c>
      <c r="J8589" s="41">
        <f t="shared" si="5"/>
        <v>4810.86</v>
      </c>
      <c r="K8589" s="37" t="str">
        <f t="array" ref="K8589">IFERROR(XLOOKUP(G8589,'Tipo de carga'!A:A,'Tipo de carga'!B:B))</f>
        <v>Ticket</v>
      </c>
      <c r="L8589" s="37">
        <f t="shared" si="2"/>
        <v>50</v>
      </c>
      <c r="M8589" s="37">
        <f t="shared" si="3"/>
        <v>10</v>
      </c>
      <c r="N8589" s="37">
        <f t="shared" si="4"/>
        <v>12</v>
      </c>
      <c r="O8589" s="37" t="str">
        <f t="array" ref="O8589">IFERROR(XLOOKUP(K8589,'Tipo de carga'!B:B,'Tipo de carga'!C:C))</f>
        <v>Diesel</v>
      </c>
    </row>
    <row r="8590">
      <c r="A8590" s="36">
        <v>1991.0</v>
      </c>
      <c r="B8590" s="37" t="str">
        <f t="array" ref="B8590">IFERROR(XLOOKUP(A8590,'Asignacion Dic'!A:A,'Asignacion Dic'!C:C))</f>
        <v>MeLi Dedicado Merida</v>
      </c>
      <c r="C8590" s="37" t="str">
        <f t="array" ref="C8590">IFERROR(XLOOKUP(A8590,'Asignacion Dic'!A:A,'Asignacion Dic'!B:B))</f>
        <v>EC-05</v>
      </c>
      <c r="D8590" s="38">
        <v>45636.44513888889</v>
      </c>
      <c r="E8590" s="36" t="s">
        <v>301</v>
      </c>
      <c r="F8590" s="37" t="str">
        <f t="array" ref="F8590">IFERROR(XLOOKUP(E8590,Operadores!A:A,Operadores!B:B))</f>
        <v>RUEREN</v>
      </c>
      <c r="G8590" s="36" t="s">
        <v>425</v>
      </c>
      <c r="H8590" s="39">
        <v>25.29</v>
      </c>
      <c r="I8590" s="40">
        <v>285.0</v>
      </c>
      <c r="J8590" s="41">
        <f t="shared" si="5"/>
        <v>7207.65</v>
      </c>
      <c r="K8590" s="37" t="str">
        <f t="array" ref="K8590">IFERROR(XLOOKUP(G8590,'Tipo de carga'!A:A,'Tipo de carga'!B:B))</f>
        <v>Ticket</v>
      </c>
      <c r="L8590" s="37">
        <f t="shared" si="2"/>
        <v>50</v>
      </c>
      <c r="M8590" s="37">
        <f t="shared" si="3"/>
        <v>10</v>
      </c>
      <c r="N8590" s="37">
        <f t="shared" si="4"/>
        <v>12</v>
      </c>
      <c r="O8590" s="37" t="str">
        <f t="array" ref="O8590">IFERROR(XLOOKUP(K8590,'Tipo de carga'!B:B,'Tipo de carga'!C:C))</f>
        <v>Diesel</v>
      </c>
    </row>
    <row r="8591">
      <c r="A8591" s="36">
        <v>1997.0</v>
      </c>
      <c r="B8591" s="37" t="str">
        <f t="array" ref="B8591">IFERROR(XLOOKUP(A8591,'Asignacion Dic'!A:A,'Asignacion Dic'!C:C))</f>
        <v>MeLi Dedicado Merida</v>
      </c>
      <c r="C8591" s="37" t="str">
        <f t="array" ref="C8591">IFERROR(XLOOKUP(A8591,'Asignacion Dic'!A:A,'Asignacion Dic'!B:B))</f>
        <v>EC-05</v>
      </c>
      <c r="D8591" s="38">
        <v>45636.455555555556</v>
      </c>
      <c r="E8591" s="36" t="s">
        <v>290</v>
      </c>
      <c r="F8591" s="37" t="str">
        <f t="array" ref="F8591">IFERROR(XLOOKUP(E8591,Operadores!A:A,Operadores!B:B))</f>
        <v>MARLEO</v>
      </c>
      <c r="G8591" s="36" t="s">
        <v>425</v>
      </c>
      <c r="H8591" s="39">
        <v>24.66</v>
      </c>
      <c r="I8591" s="40">
        <v>341.0</v>
      </c>
      <c r="J8591" s="41">
        <f t="shared" si="5"/>
        <v>8409.06</v>
      </c>
      <c r="K8591" s="37" t="str">
        <f t="array" ref="K8591">IFERROR(XLOOKUP(G8591,'Tipo de carga'!A:A,'Tipo de carga'!B:B))</f>
        <v>Ticket</v>
      </c>
      <c r="L8591" s="37">
        <f t="shared" si="2"/>
        <v>50</v>
      </c>
      <c r="M8591" s="37">
        <f t="shared" si="3"/>
        <v>10</v>
      </c>
      <c r="N8591" s="37">
        <f t="shared" si="4"/>
        <v>12</v>
      </c>
      <c r="O8591" s="37" t="str">
        <f t="array" ref="O8591">IFERROR(XLOOKUP(K8591,'Tipo de carga'!B:B,'Tipo de carga'!C:C))</f>
        <v>Diesel</v>
      </c>
    </row>
    <row r="8592">
      <c r="A8592" s="36">
        <v>1909.0</v>
      </c>
      <c r="B8592" s="37" t="str">
        <f t="array" ref="B8592">IFERROR(XLOOKUP(A8592,'Asignacion Dic'!A:A,'Asignacion Dic'!C:C))</f>
        <v>Circuitos</v>
      </c>
      <c r="C8592" s="37" t="str">
        <f t="array" ref="C8592">IFERROR(XLOOKUP(A8592,'Asignacion Dic'!A:A,'Asignacion Dic'!B:B))</f>
        <v>EC-03</v>
      </c>
      <c r="D8592" s="38">
        <v>45636.4875</v>
      </c>
      <c r="E8592" s="36" t="s">
        <v>186</v>
      </c>
      <c r="F8592" s="37" t="str">
        <f t="array" ref="F8592">IFERROR(XLOOKUP(E8592,Operadores!A:A,Operadores!B:B))</f>
        <v>ZUÑDAV</v>
      </c>
      <c r="G8592" s="36" t="s">
        <v>425</v>
      </c>
      <c r="H8592" s="39">
        <v>27.1</v>
      </c>
      <c r="I8592" s="40">
        <v>266.0</v>
      </c>
      <c r="J8592" s="41">
        <f t="shared" si="5"/>
        <v>7208.6</v>
      </c>
      <c r="K8592" s="37" t="str">
        <f t="array" ref="K8592">IFERROR(XLOOKUP(G8592,'Tipo de carga'!A:A,'Tipo de carga'!B:B))</f>
        <v>Ticket</v>
      </c>
      <c r="L8592" s="37">
        <f t="shared" si="2"/>
        <v>50</v>
      </c>
      <c r="M8592" s="37">
        <f t="shared" si="3"/>
        <v>10</v>
      </c>
      <c r="N8592" s="37">
        <f t="shared" si="4"/>
        <v>12</v>
      </c>
      <c r="O8592" s="37" t="str">
        <f t="array" ref="O8592">IFERROR(XLOOKUP(K8592,'Tipo de carga'!B:B,'Tipo de carga'!C:C))</f>
        <v>Diesel</v>
      </c>
    </row>
    <row r="8593">
      <c r="A8593" s="36">
        <v>1742.0</v>
      </c>
      <c r="B8593" s="37" t="str">
        <f t="array" ref="B8593">IFERROR(XLOOKUP(A8593,'Asignacion Dic'!A:A,'Asignacion Dic'!C:C))</f>
        <v>Wm Sencillo</v>
      </c>
      <c r="C8593" s="37" t="str">
        <f t="array" ref="C8593">IFERROR(XLOOKUP(A8593,'Asignacion Dic'!A:A,'Asignacion Dic'!B:B))</f>
        <v>EC-08</v>
      </c>
      <c r="D8593" s="38">
        <v>45636.52013888889</v>
      </c>
      <c r="E8593" s="36" t="s">
        <v>488</v>
      </c>
      <c r="F8593" s="37" t="str">
        <f t="array" ref="F8593">IFERROR(XLOOKUP(E8593,Operadores!A:A,Operadores!B:B))</f>
        <v>PENJUA</v>
      </c>
      <c r="G8593" s="36" t="s">
        <v>425</v>
      </c>
      <c r="H8593" s="39">
        <v>26.17</v>
      </c>
      <c r="I8593" s="40">
        <v>588.0</v>
      </c>
      <c r="J8593" s="41">
        <f t="shared" si="5"/>
        <v>15387.96</v>
      </c>
      <c r="K8593" s="37" t="str">
        <f t="array" ref="K8593">IFERROR(XLOOKUP(G8593,'Tipo de carga'!A:A,'Tipo de carga'!B:B))</f>
        <v>Ticket</v>
      </c>
      <c r="L8593" s="37">
        <f t="shared" si="2"/>
        <v>50</v>
      </c>
      <c r="M8593" s="37">
        <f t="shared" si="3"/>
        <v>10</v>
      </c>
      <c r="N8593" s="37">
        <f t="shared" si="4"/>
        <v>12</v>
      </c>
      <c r="O8593" s="37" t="str">
        <f t="array" ref="O8593">IFERROR(XLOOKUP(K8593,'Tipo de carga'!B:B,'Tipo de carga'!C:C))</f>
        <v>Diesel</v>
      </c>
    </row>
    <row r="8594">
      <c r="A8594" s="36">
        <v>1738.0</v>
      </c>
      <c r="B8594" s="37" t="str">
        <f t="array" ref="B8594">IFERROR(XLOOKUP(A8594,'Asignacion Dic'!A:A,'Asignacion Dic'!C:C))</f>
        <v>Wm Full</v>
      </c>
      <c r="C8594" s="37" t="str">
        <f t="array" ref="C8594">IFERROR(XLOOKUP(A8594,'Asignacion Dic'!A:A,'Asignacion Dic'!B:B))</f>
        <v>EC-08</v>
      </c>
      <c r="D8594" s="38">
        <v>45636.58888888889</v>
      </c>
      <c r="E8594" s="36" t="s">
        <v>295</v>
      </c>
      <c r="F8594" s="37" t="str">
        <f t="array" ref="F8594">IFERROR(XLOOKUP(E8594,Operadores!A:A,Operadores!B:B))</f>
        <v>PEROMA</v>
      </c>
      <c r="G8594" s="36" t="s">
        <v>425</v>
      </c>
      <c r="H8594" s="39">
        <v>26.19</v>
      </c>
      <c r="I8594" s="40">
        <v>412.0</v>
      </c>
      <c r="J8594" s="41">
        <f t="shared" si="5"/>
        <v>10790.28</v>
      </c>
      <c r="K8594" s="37" t="str">
        <f t="array" ref="K8594">IFERROR(XLOOKUP(G8594,'Tipo de carga'!A:A,'Tipo de carga'!B:B))</f>
        <v>Ticket</v>
      </c>
      <c r="L8594" s="37">
        <f t="shared" si="2"/>
        <v>50</v>
      </c>
      <c r="M8594" s="37">
        <f t="shared" si="3"/>
        <v>10</v>
      </c>
      <c r="N8594" s="37">
        <f t="shared" si="4"/>
        <v>12</v>
      </c>
      <c r="O8594" s="37" t="str">
        <f t="array" ref="O8594">IFERROR(XLOOKUP(K8594,'Tipo de carga'!B:B,'Tipo de carga'!C:C))</f>
        <v>Diesel</v>
      </c>
    </row>
    <row r="8595">
      <c r="A8595" s="36">
        <v>1705.0</v>
      </c>
      <c r="B8595" s="37" t="str">
        <f t="array" ref="B8595">IFERROR(XLOOKUP(A8595,'Asignacion Dic'!A:A,'Asignacion Dic'!C:C))</f>
        <v>Wm Full</v>
      </c>
      <c r="C8595" s="37" t="str">
        <f t="array" ref="C8595">IFERROR(XLOOKUP(A8595,'Asignacion Dic'!A:A,'Asignacion Dic'!B:B))</f>
        <v>EC-08</v>
      </c>
      <c r="D8595" s="38">
        <v>45636.59166666667</v>
      </c>
      <c r="E8595" s="36" t="s">
        <v>521</v>
      </c>
      <c r="F8595" s="37" t="str">
        <f t="array" ref="F8595">IFERROR(XLOOKUP(E8595,Operadores!A:A,Operadores!B:B))</f>
        <v>COPJAI</v>
      </c>
      <c r="G8595" s="36" t="s">
        <v>425</v>
      </c>
      <c r="H8595" s="39">
        <v>26.19</v>
      </c>
      <c r="I8595" s="40">
        <v>349.0</v>
      </c>
      <c r="J8595" s="41">
        <f t="shared" si="5"/>
        <v>9140.31</v>
      </c>
      <c r="K8595" s="37" t="str">
        <f t="array" ref="K8595">IFERROR(XLOOKUP(G8595,'Tipo de carga'!A:A,'Tipo de carga'!B:B))</f>
        <v>Ticket</v>
      </c>
      <c r="L8595" s="37">
        <f t="shared" si="2"/>
        <v>50</v>
      </c>
      <c r="M8595" s="37">
        <f t="shared" si="3"/>
        <v>10</v>
      </c>
      <c r="N8595" s="37">
        <f t="shared" si="4"/>
        <v>12</v>
      </c>
      <c r="O8595" s="37" t="str">
        <f t="array" ref="O8595">IFERROR(XLOOKUP(K8595,'Tipo de carga'!B:B,'Tipo de carga'!C:C))</f>
        <v>Diesel</v>
      </c>
    </row>
    <row r="8596">
      <c r="A8596" s="36">
        <v>1808.0</v>
      </c>
      <c r="B8596" s="37" t="str">
        <f t="array" ref="B8596">IFERROR(XLOOKUP(A8596,'Asignacion Dic'!A:A,'Asignacion Dic'!C:C))</f>
        <v>Sayer Full</v>
      </c>
      <c r="C8596" s="37" t="str">
        <f t="array" ref="C8596">IFERROR(XLOOKUP(A8596,'Asignacion Dic'!A:A,'Asignacion Dic'!B:B))</f>
        <v>EC-04</v>
      </c>
      <c r="D8596" s="38">
        <v>45636.600694444445</v>
      </c>
      <c r="E8596" s="36" t="s">
        <v>55</v>
      </c>
      <c r="F8596" s="37" t="str">
        <f t="array" ref="F8596">IFERROR(XLOOKUP(E8596,Operadores!A:A,Operadores!B:B))</f>
        <v>ZAPNO</v>
      </c>
      <c r="G8596" s="36" t="s">
        <v>425</v>
      </c>
      <c r="H8596" s="39">
        <v>24.79</v>
      </c>
      <c r="I8596" s="40">
        <v>551.0</v>
      </c>
      <c r="J8596" s="41">
        <f t="shared" si="5"/>
        <v>13659.29</v>
      </c>
      <c r="K8596" s="37" t="str">
        <f t="array" ref="K8596">IFERROR(XLOOKUP(G8596,'Tipo de carga'!A:A,'Tipo de carga'!B:B))</f>
        <v>Ticket</v>
      </c>
      <c r="L8596" s="37">
        <f t="shared" si="2"/>
        <v>50</v>
      </c>
      <c r="M8596" s="37">
        <f t="shared" si="3"/>
        <v>10</v>
      </c>
      <c r="N8596" s="37">
        <f t="shared" si="4"/>
        <v>12</v>
      </c>
      <c r="O8596" s="37" t="str">
        <f t="array" ref="O8596">IFERROR(XLOOKUP(K8596,'Tipo de carga'!B:B,'Tipo de carga'!C:C))</f>
        <v>Diesel</v>
      </c>
    </row>
    <row r="8597">
      <c r="A8597" s="36">
        <v>1836.0</v>
      </c>
      <c r="B8597" s="37" t="str">
        <f t="array" ref="B8597">IFERROR(XLOOKUP(A8597,'Asignacion Dic'!A:A,'Asignacion Dic'!C:C))</f>
        <v>Full Liver</v>
      </c>
      <c r="C8597" s="37" t="str">
        <f t="array" ref="C8597">IFERROR(XLOOKUP(A8597,'Asignacion Dic'!A:A,'Asignacion Dic'!B:B))</f>
        <v>EC-01</v>
      </c>
      <c r="D8597" s="38">
        <v>45636.694444444445</v>
      </c>
      <c r="E8597" s="36" t="s">
        <v>297</v>
      </c>
      <c r="F8597" s="37" t="str">
        <f t="array" ref="F8597">IFERROR(XLOOKUP(E8597,Operadores!A:A,Operadores!B:B))</f>
        <v>HUEAR</v>
      </c>
      <c r="G8597" s="36" t="s">
        <v>425</v>
      </c>
      <c r="H8597" s="39">
        <v>25.96</v>
      </c>
      <c r="I8597" s="40">
        <v>185.0</v>
      </c>
      <c r="J8597" s="41">
        <f t="shared" si="5"/>
        <v>4802.6</v>
      </c>
      <c r="K8597" s="37" t="str">
        <f t="array" ref="K8597">IFERROR(XLOOKUP(G8597,'Tipo de carga'!A:A,'Tipo de carga'!B:B))</f>
        <v>Ticket</v>
      </c>
      <c r="L8597" s="37">
        <f t="shared" si="2"/>
        <v>50</v>
      </c>
      <c r="M8597" s="37">
        <f t="shared" si="3"/>
        <v>10</v>
      </c>
      <c r="N8597" s="37">
        <f t="shared" si="4"/>
        <v>12</v>
      </c>
      <c r="O8597" s="37" t="str">
        <f t="array" ref="O8597">IFERROR(XLOOKUP(K8597,'Tipo de carga'!B:B,'Tipo de carga'!C:C))</f>
        <v>Diesel</v>
      </c>
    </row>
    <row r="8598">
      <c r="A8598" s="36">
        <v>1729.0</v>
      </c>
      <c r="B8598" s="37" t="str">
        <f t="array" ref="B8598">IFERROR(XLOOKUP(A8598,'Asignacion Dic'!A:A,'Asignacion Dic'!C:C))</f>
        <v>Wm Full</v>
      </c>
      <c r="C8598" s="37" t="str">
        <f t="array" ref="C8598">IFERROR(XLOOKUP(A8598,'Asignacion Dic'!A:A,'Asignacion Dic'!B:B))</f>
        <v>EC-08</v>
      </c>
      <c r="D8598" s="38">
        <v>45636.71875</v>
      </c>
      <c r="E8598" s="36" t="s">
        <v>284</v>
      </c>
      <c r="F8598" s="37" t="str">
        <f t="array" ref="F8598">IFERROR(XLOOKUP(E8598,Operadores!A:A,Operadores!B:B))</f>
        <v>CAMJU01</v>
      </c>
      <c r="G8598" s="36" t="s">
        <v>425</v>
      </c>
      <c r="H8598" s="39">
        <v>26.19</v>
      </c>
      <c r="I8598" s="40">
        <v>367.0</v>
      </c>
      <c r="J8598" s="41">
        <f t="shared" si="5"/>
        <v>9611.73</v>
      </c>
      <c r="K8598" s="37" t="str">
        <f t="array" ref="K8598">IFERROR(XLOOKUP(G8598,'Tipo de carga'!A:A,'Tipo de carga'!B:B))</f>
        <v>Ticket</v>
      </c>
      <c r="L8598" s="37">
        <f t="shared" si="2"/>
        <v>50</v>
      </c>
      <c r="M8598" s="37">
        <f t="shared" si="3"/>
        <v>10</v>
      </c>
      <c r="N8598" s="37">
        <f t="shared" si="4"/>
        <v>12</v>
      </c>
      <c r="O8598" s="37" t="str">
        <f t="array" ref="O8598">IFERROR(XLOOKUP(K8598,'Tipo de carga'!B:B,'Tipo de carga'!C:C))</f>
        <v>Diesel</v>
      </c>
    </row>
    <row r="8599">
      <c r="A8599" s="36">
        <v>1939.0</v>
      </c>
      <c r="B8599" s="37" t="str">
        <f t="array" ref="B8599">IFERROR(XLOOKUP(A8599,'Asignacion Dic'!A:A,'Asignacion Dic'!C:C))</f>
        <v>Full Liver</v>
      </c>
      <c r="C8599" s="37" t="str">
        <f t="array" ref="C8599">IFERROR(XLOOKUP(A8599,'Asignacion Dic'!A:A,'Asignacion Dic'!B:B))</f>
        <v>EC-01</v>
      </c>
      <c r="D8599" s="38">
        <v>45636.802083333336</v>
      </c>
      <c r="E8599" s="36" t="s">
        <v>364</v>
      </c>
      <c r="F8599" s="37" t="str">
        <f t="array" ref="F8599">IFERROR(XLOOKUP(E8599,Operadores!A:A,Operadores!B:B))</f>
        <v>TORBR01</v>
      </c>
      <c r="G8599" s="36" t="s">
        <v>425</v>
      </c>
      <c r="H8599" s="39">
        <v>27.39</v>
      </c>
      <c r="I8599" s="40">
        <v>50.0</v>
      </c>
      <c r="J8599" s="41">
        <f t="shared" si="5"/>
        <v>1369.5</v>
      </c>
      <c r="K8599" s="37" t="str">
        <f t="array" ref="K8599">IFERROR(XLOOKUP(G8599,'Tipo de carga'!A:A,'Tipo de carga'!B:B))</f>
        <v>Ticket</v>
      </c>
      <c r="L8599" s="37">
        <f t="shared" si="2"/>
        <v>50</v>
      </c>
      <c r="M8599" s="37">
        <f t="shared" si="3"/>
        <v>10</v>
      </c>
      <c r="N8599" s="37">
        <f t="shared" si="4"/>
        <v>12</v>
      </c>
      <c r="O8599" s="37" t="str">
        <f t="array" ref="O8599">IFERROR(XLOOKUP(K8599,'Tipo de carga'!B:B,'Tipo de carga'!C:C))</f>
        <v>Diesel</v>
      </c>
    </row>
    <row r="8600">
      <c r="A8600" s="36">
        <v>1801.0</v>
      </c>
      <c r="B8600" s="37" t="str">
        <f t="array" ref="B8600">IFERROR(XLOOKUP(A8600,'Asignacion Dic'!A:A,'Asignacion Dic'!C:C))</f>
        <v>Sayer Full</v>
      </c>
      <c r="C8600" s="37" t="str">
        <f t="array" ref="C8600">IFERROR(XLOOKUP(A8600,'Asignacion Dic'!A:A,'Asignacion Dic'!B:B))</f>
        <v>EC-04</v>
      </c>
      <c r="D8600" s="38">
        <v>45636.80902777778</v>
      </c>
      <c r="E8600" s="36" t="s">
        <v>67</v>
      </c>
      <c r="F8600" s="37" t="str">
        <f t="array" ref="F8600">IFERROR(XLOOKUP(E8600,Operadores!A:A,Operadores!B:B))</f>
        <v>DURMA01</v>
      </c>
      <c r="G8600" s="36" t="s">
        <v>425</v>
      </c>
      <c r="H8600" s="39">
        <v>26.59</v>
      </c>
      <c r="I8600" s="40">
        <v>263.0</v>
      </c>
      <c r="J8600" s="41">
        <f t="shared" si="5"/>
        <v>6993.17</v>
      </c>
      <c r="K8600" s="37" t="str">
        <f t="array" ref="K8600">IFERROR(XLOOKUP(G8600,'Tipo de carga'!A:A,'Tipo de carga'!B:B))</f>
        <v>Ticket</v>
      </c>
      <c r="L8600" s="37">
        <f t="shared" si="2"/>
        <v>50</v>
      </c>
      <c r="M8600" s="37">
        <f t="shared" si="3"/>
        <v>10</v>
      </c>
      <c r="N8600" s="37">
        <f t="shared" si="4"/>
        <v>12</v>
      </c>
      <c r="O8600" s="37" t="str">
        <f t="array" ref="O8600">IFERROR(XLOOKUP(K8600,'Tipo de carga'!B:B,'Tipo de carga'!C:C))</f>
        <v>Diesel</v>
      </c>
    </row>
    <row r="8601">
      <c r="A8601" s="36">
        <v>1810.0</v>
      </c>
      <c r="B8601" s="37" t="str">
        <f t="array" ref="B8601">IFERROR(XLOOKUP(A8601,'Asignacion Dic'!A:A,'Asignacion Dic'!C:C))</f>
        <v>Circuitos</v>
      </c>
      <c r="C8601" s="37" t="str">
        <f t="array" ref="C8601">IFERROR(XLOOKUP(A8601,'Asignacion Dic'!A:A,'Asignacion Dic'!B:B))</f>
        <v>EC-03</v>
      </c>
      <c r="D8601" s="38">
        <v>45636.84930555556</v>
      </c>
      <c r="E8601" s="36" t="s">
        <v>484</v>
      </c>
      <c r="F8601" s="37" t="str">
        <f t="array" ref="F8601">IFERROR(XLOOKUP(E8601,Operadores!A:A,Operadores!B:B))</f>
        <v>MOLALE</v>
      </c>
      <c r="G8601" s="36" t="s">
        <v>425</v>
      </c>
      <c r="H8601" s="39">
        <v>27.37</v>
      </c>
      <c r="I8601" s="40">
        <v>322.0</v>
      </c>
      <c r="J8601" s="41">
        <f t="shared" si="5"/>
        <v>8813.14</v>
      </c>
      <c r="K8601" s="37" t="str">
        <f t="array" ref="K8601">IFERROR(XLOOKUP(G8601,'Tipo de carga'!A:A,'Tipo de carga'!B:B))</f>
        <v>Ticket</v>
      </c>
      <c r="L8601" s="37">
        <f t="shared" si="2"/>
        <v>50</v>
      </c>
      <c r="M8601" s="37">
        <f t="shared" si="3"/>
        <v>10</v>
      </c>
      <c r="N8601" s="37">
        <f t="shared" si="4"/>
        <v>12</v>
      </c>
      <c r="O8601" s="37" t="str">
        <f t="array" ref="O8601">IFERROR(XLOOKUP(K8601,'Tipo de carga'!B:B,'Tipo de carga'!C:C))</f>
        <v>Diesel</v>
      </c>
    </row>
    <row r="8602">
      <c r="A8602" s="36">
        <v>1822.0</v>
      </c>
      <c r="B8602" s="37" t="str">
        <f t="array" ref="B8602">IFERROR(XLOOKUP(A8602,'Asignacion Dic'!A:A,'Asignacion Dic'!C:C))</f>
        <v>Sayer Vuelteros</v>
      </c>
      <c r="C8602" s="37" t="str">
        <f t="array" ref="C8602">IFERROR(XLOOKUP(A8602,'Asignacion Dic'!A:A,'Asignacion Dic'!B:B))</f>
        <v>EC-04</v>
      </c>
      <c r="D8602" s="38">
        <v>45636.85</v>
      </c>
      <c r="E8602" s="36" t="s">
        <v>78</v>
      </c>
      <c r="F8602" s="37" t="str">
        <f t="array" ref="F8602">IFERROR(XLOOKUP(E8602,Operadores!A:A,Operadores!B:B))</f>
        <v>OLVJES</v>
      </c>
      <c r="G8602" s="36" t="s">
        <v>425</v>
      </c>
      <c r="H8602" s="39">
        <v>25.65</v>
      </c>
      <c r="I8602" s="40">
        <v>281.0</v>
      </c>
      <c r="J8602" s="41">
        <f t="shared" si="5"/>
        <v>7207.65</v>
      </c>
      <c r="K8602" s="37" t="str">
        <f t="array" ref="K8602">IFERROR(XLOOKUP(G8602,'Tipo de carga'!A:A,'Tipo de carga'!B:B))</f>
        <v>Ticket</v>
      </c>
      <c r="L8602" s="37">
        <f t="shared" si="2"/>
        <v>50</v>
      </c>
      <c r="M8602" s="37">
        <f t="shared" si="3"/>
        <v>10</v>
      </c>
      <c r="N8602" s="37">
        <f t="shared" si="4"/>
        <v>12</v>
      </c>
      <c r="O8602" s="37" t="str">
        <f t="array" ref="O8602">IFERROR(XLOOKUP(K8602,'Tipo de carga'!B:B,'Tipo de carga'!C:C))</f>
        <v>Diesel</v>
      </c>
    </row>
    <row r="8603">
      <c r="A8603" s="36">
        <v>1760.0</v>
      </c>
      <c r="B8603" s="37" t="str">
        <f t="array" ref="B8603">IFERROR(XLOOKUP(A8603,'Asignacion Dic'!A:A,'Asignacion Dic'!C:C))</f>
        <v>Pipas</v>
      </c>
      <c r="C8603" s="37" t="str">
        <f t="array" ref="C8603">IFERROR(XLOOKUP(A8603,'Asignacion Dic'!A:A,'Asignacion Dic'!B:B))</f>
        <v>EC-02</v>
      </c>
      <c r="D8603" s="38">
        <v>45636.865277777775</v>
      </c>
      <c r="E8603" s="36" t="s">
        <v>154</v>
      </c>
      <c r="F8603" s="37" t="str">
        <f t="array" ref="F8603">IFERROR(XLOOKUP(E8603,Operadores!A:A,Operadores!B:B))</f>
        <v>MARJO08</v>
      </c>
      <c r="G8603" s="36" t="s">
        <v>425</v>
      </c>
      <c r="H8603" s="39">
        <v>26.72</v>
      </c>
      <c r="I8603" s="40">
        <v>374.0</v>
      </c>
      <c r="J8603" s="41">
        <f t="shared" si="5"/>
        <v>9993.28</v>
      </c>
      <c r="K8603" s="37" t="str">
        <f t="array" ref="K8603">IFERROR(XLOOKUP(G8603,'Tipo de carga'!A:A,'Tipo de carga'!B:B))</f>
        <v>Ticket</v>
      </c>
      <c r="L8603" s="37">
        <f t="shared" si="2"/>
        <v>50</v>
      </c>
      <c r="M8603" s="37">
        <f t="shared" si="3"/>
        <v>10</v>
      </c>
      <c r="N8603" s="37">
        <f t="shared" si="4"/>
        <v>12</v>
      </c>
      <c r="O8603" s="37" t="str">
        <f t="array" ref="O8603">IFERROR(XLOOKUP(K8603,'Tipo de carga'!B:B,'Tipo de carga'!C:C))</f>
        <v>Diesel</v>
      </c>
    </row>
    <row r="8604">
      <c r="A8604" s="36">
        <v>1941.0</v>
      </c>
      <c r="B8604" s="37" t="str">
        <f t="array" ref="B8604">IFERROR(XLOOKUP(A8604,'Asignacion Dic'!A:A,'Asignacion Dic'!C:C))</f>
        <v>Available</v>
      </c>
      <c r="C8604" s="37" t="str">
        <f t="array" ref="C8604">IFERROR(XLOOKUP(A8604,'Asignacion Dic'!A:A,'Asignacion Dic'!B:B))</f>
        <v>TTE</v>
      </c>
      <c r="D8604" s="38">
        <v>45636.868055555555</v>
      </c>
      <c r="E8604" s="36" t="s">
        <v>172</v>
      </c>
      <c r="F8604" s="37" t="str">
        <f t="array" ref="F8604">IFERROR(XLOOKUP(E8604,Operadores!A:A,Operadores!B:B))</f>
        <v>REDJUL</v>
      </c>
      <c r="G8604" s="36" t="s">
        <v>425</v>
      </c>
      <c r="H8604" s="39">
        <v>24.69</v>
      </c>
      <c r="I8604" s="40">
        <v>258.0</v>
      </c>
      <c r="J8604" s="41">
        <f t="shared" si="5"/>
        <v>6370.02</v>
      </c>
      <c r="K8604" s="37" t="str">
        <f t="array" ref="K8604">IFERROR(XLOOKUP(G8604,'Tipo de carga'!A:A,'Tipo de carga'!B:B))</f>
        <v>Ticket</v>
      </c>
      <c r="L8604" s="37">
        <f t="shared" si="2"/>
        <v>50</v>
      </c>
      <c r="M8604" s="37">
        <f t="shared" si="3"/>
        <v>10</v>
      </c>
      <c r="N8604" s="37">
        <f t="shared" si="4"/>
        <v>12</v>
      </c>
      <c r="O8604" s="37" t="str">
        <f t="array" ref="O8604">IFERROR(XLOOKUP(K8604,'Tipo de carga'!B:B,'Tipo de carga'!C:C))</f>
        <v>Diesel</v>
      </c>
    </row>
    <row r="8605">
      <c r="A8605" s="36">
        <v>2012.0</v>
      </c>
      <c r="B8605" s="37" t="str">
        <f t="array" ref="B8605">IFERROR(XLOOKUP(A8605,'Asignacion Dic'!A:A,'Asignacion Dic'!C:C))</f>
        <v>Sayer Sencillo</v>
      </c>
      <c r="C8605" s="37" t="str">
        <f t="array" ref="C8605">IFERROR(XLOOKUP(A8605,'Asignacion Dic'!A:A,'Asignacion Dic'!B:B))</f>
        <v>EC-04</v>
      </c>
      <c r="D8605" s="38">
        <v>45636.868055555555</v>
      </c>
      <c r="E8605" s="36" t="s">
        <v>247</v>
      </c>
      <c r="F8605" s="37" t="str">
        <f t="array" ref="F8605">IFERROR(XLOOKUP(E8605,Operadores!A:A,Operadores!B:B))</f>
        <v>ZUGRO</v>
      </c>
      <c r="G8605" s="36" t="s">
        <v>425</v>
      </c>
      <c r="H8605" s="39">
        <v>25.45</v>
      </c>
      <c r="I8605" s="40">
        <v>377.0</v>
      </c>
      <c r="J8605" s="41">
        <f t="shared" si="5"/>
        <v>9594.65</v>
      </c>
      <c r="K8605" s="37" t="str">
        <f t="array" ref="K8605">IFERROR(XLOOKUP(G8605,'Tipo de carga'!A:A,'Tipo de carga'!B:B))</f>
        <v>Ticket</v>
      </c>
      <c r="L8605" s="37">
        <f t="shared" si="2"/>
        <v>50</v>
      </c>
      <c r="M8605" s="37">
        <f t="shared" si="3"/>
        <v>10</v>
      </c>
      <c r="N8605" s="37">
        <f t="shared" si="4"/>
        <v>12</v>
      </c>
      <c r="O8605" s="37" t="str">
        <f t="array" ref="O8605">IFERROR(XLOOKUP(K8605,'Tipo de carga'!B:B,'Tipo de carga'!C:C))</f>
        <v>Diesel</v>
      </c>
    </row>
    <row r="8606">
      <c r="A8606" s="36">
        <v>1852.0</v>
      </c>
      <c r="B8606" s="37" t="str">
        <f t="array" ref="B8606">IFERROR(XLOOKUP(A8606,'Asignacion Dic'!A:A,'Asignacion Dic'!C:C))</f>
        <v>Circuitos</v>
      </c>
      <c r="C8606" s="37" t="str">
        <f t="array" ref="C8606">IFERROR(XLOOKUP(A8606,'Asignacion Dic'!A:A,'Asignacion Dic'!B:B))</f>
        <v>EC-03</v>
      </c>
      <c r="D8606" s="38">
        <v>45636.896527777775</v>
      </c>
      <c r="E8606" s="36" t="s">
        <v>574</v>
      </c>
      <c r="F8606" s="37" t="str">
        <f t="array" ref="F8606">IFERROR(XLOOKUP(E8606,Operadores!A:A,Operadores!B:B))</f>
        <v>ZABFER</v>
      </c>
      <c r="G8606" s="36" t="s">
        <v>425</v>
      </c>
      <c r="H8606" s="39">
        <v>27.37</v>
      </c>
      <c r="I8606" s="40">
        <v>193.0</v>
      </c>
      <c r="J8606" s="41">
        <f t="shared" si="5"/>
        <v>5282.41</v>
      </c>
      <c r="K8606" s="37" t="str">
        <f t="array" ref="K8606">IFERROR(XLOOKUP(G8606,'Tipo de carga'!A:A,'Tipo de carga'!B:B))</f>
        <v>Ticket</v>
      </c>
      <c r="L8606" s="37">
        <f t="shared" si="2"/>
        <v>50</v>
      </c>
      <c r="M8606" s="37">
        <f t="shared" si="3"/>
        <v>10</v>
      </c>
      <c r="N8606" s="37">
        <f t="shared" si="4"/>
        <v>12</v>
      </c>
      <c r="O8606" s="37" t="str">
        <f t="array" ref="O8606">IFERROR(XLOOKUP(K8606,'Tipo de carga'!B:B,'Tipo de carga'!C:C))</f>
        <v>Diesel</v>
      </c>
    </row>
    <row r="8607">
      <c r="A8607" s="36">
        <v>2029.0</v>
      </c>
      <c r="B8607" s="37" t="str">
        <f t="array" ref="B8607">IFERROR(XLOOKUP(A8607,'Asignacion Dic'!A:A,'Asignacion Dic'!C:C))</f>
        <v>MeLi Dedicado Merida</v>
      </c>
      <c r="C8607" s="37" t="str">
        <f t="array" ref="C8607">IFERROR(XLOOKUP(A8607,'Asignacion Dic'!A:A,'Asignacion Dic'!B:B))</f>
        <v>EC-05</v>
      </c>
      <c r="D8607" s="38">
        <v>45636.9375</v>
      </c>
      <c r="E8607" s="36" t="s">
        <v>516</v>
      </c>
      <c r="F8607" s="37" t="str">
        <f t="array" ref="F8607">IFERROR(XLOOKUP(E8607,Operadores!A:A,Operadores!B:B))</f>
        <v>HERJUV</v>
      </c>
      <c r="G8607" s="36" t="s">
        <v>425</v>
      </c>
      <c r="H8607" s="39">
        <v>26.67</v>
      </c>
      <c r="I8607" s="40">
        <v>315.0</v>
      </c>
      <c r="J8607" s="41">
        <f t="shared" si="5"/>
        <v>8401.05</v>
      </c>
      <c r="K8607" s="37" t="str">
        <f t="array" ref="K8607">IFERROR(XLOOKUP(G8607,'Tipo de carga'!A:A,'Tipo de carga'!B:B))</f>
        <v>Ticket</v>
      </c>
      <c r="L8607" s="37">
        <f t="shared" si="2"/>
        <v>50</v>
      </c>
      <c r="M8607" s="37">
        <f t="shared" si="3"/>
        <v>10</v>
      </c>
      <c r="N8607" s="37">
        <f t="shared" si="4"/>
        <v>12</v>
      </c>
      <c r="O8607" s="37" t="str">
        <f t="array" ref="O8607">IFERROR(XLOOKUP(K8607,'Tipo de carga'!B:B,'Tipo de carga'!C:C))</f>
        <v>Diesel</v>
      </c>
    </row>
    <row r="8608">
      <c r="A8608" s="36">
        <v>2010.0</v>
      </c>
      <c r="B8608" s="37" t="str">
        <f t="array" ref="B8608">IFERROR(XLOOKUP(A8608,'Asignacion Dic'!A:A,'Asignacion Dic'!C:C))</f>
        <v>MeLi asignado SD</v>
      </c>
      <c r="C8608" s="37" t="str">
        <f t="array" ref="C8608">IFERROR(XLOOKUP(A8608,'Asignacion Dic'!A:A,'Asignacion Dic'!B:B))</f>
        <v>EC-05</v>
      </c>
      <c r="D8608" s="38">
        <v>45636.9375</v>
      </c>
      <c r="E8608" s="36" t="s">
        <v>194</v>
      </c>
      <c r="F8608" s="37" t="str">
        <f t="array" ref="F8608">IFERROR(XLOOKUP(E8608,Operadores!A:A,Operadores!B:B))</f>
        <v>CHAJE</v>
      </c>
      <c r="G8608" s="36" t="s">
        <v>425</v>
      </c>
      <c r="H8608" s="39">
        <v>24.59</v>
      </c>
      <c r="I8608" s="40">
        <v>496.13</v>
      </c>
      <c r="J8608" s="41">
        <f t="shared" si="5"/>
        <v>12199.8367</v>
      </c>
      <c r="K8608" s="37" t="str">
        <f t="array" ref="K8608">IFERROR(XLOOKUP(G8608,'Tipo de carga'!A:A,'Tipo de carga'!B:B))</f>
        <v>Ticket</v>
      </c>
      <c r="L8608" s="37">
        <f t="shared" si="2"/>
        <v>50</v>
      </c>
      <c r="M8608" s="37">
        <f t="shared" si="3"/>
        <v>10</v>
      </c>
      <c r="N8608" s="37">
        <f t="shared" si="4"/>
        <v>12</v>
      </c>
      <c r="O8608" s="37" t="str">
        <f t="array" ref="O8608">IFERROR(XLOOKUP(K8608,'Tipo de carga'!B:B,'Tipo de carga'!C:C))</f>
        <v>Diesel</v>
      </c>
    </row>
    <row r="8609">
      <c r="A8609" s="36">
        <v>1890.0</v>
      </c>
      <c r="B8609" s="37" t="str">
        <f t="array" ref="B8609">IFERROR(XLOOKUP(A8609,'Asignacion Dic'!A:A,'Asignacion Dic'!C:C))</f>
        <v>Sayer Expo</v>
      </c>
      <c r="C8609" s="37" t="str">
        <f t="array" ref="C8609">IFERROR(XLOOKUP(A8609,'Asignacion Dic'!A:A,'Asignacion Dic'!B:B))</f>
        <v>EC-04</v>
      </c>
      <c r="D8609" s="38">
        <v>45636.94097222222</v>
      </c>
      <c r="E8609" s="36" t="s">
        <v>463</v>
      </c>
      <c r="F8609" s="37" t="str">
        <f t="array" ref="F8609">IFERROR(XLOOKUP(E8609,Operadores!A:A,Operadores!B:B))</f>
        <v>OSOCA01</v>
      </c>
      <c r="G8609" s="36" t="s">
        <v>425</v>
      </c>
      <c r="H8609" s="39">
        <v>26.29</v>
      </c>
      <c r="I8609" s="40">
        <v>380.0</v>
      </c>
      <c r="J8609" s="41">
        <f t="shared" si="5"/>
        <v>9990.2</v>
      </c>
      <c r="K8609" s="37" t="str">
        <f t="array" ref="K8609">IFERROR(XLOOKUP(G8609,'Tipo de carga'!A:A,'Tipo de carga'!B:B))</f>
        <v>Ticket</v>
      </c>
      <c r="L8609" s="37">
        <f t="shared" si="2"/>
        <v>50</v>
      </c>
      <c r="M8609" s="37">
        <f t="shared" si="3"/>
        <v>10</v>
      </c>
      <c r="N8609" s="37">
        <f t="shared" si="4"/>
        <v>12</v>
      </c>
      <c r="O8609" s="37" t="str">
        <f t="array" ref="O8609">IFERROR(XLOOKUP(K8609,'Tipo de carga'!B:B,'Tipo de carga'!C:C))</f>
        <v>Diesel</v>
      </c>
    </row>
    <row r="8610">
      <c r="A8610" s="36">
        <v>2022.0</v>
      </c>
      <c r="B8610" s="37" t="str">
        <f t="array" ref="B8610">IFERROR(XLOOKUP(A8610,'Asignacion Dic'!A:A,'Asignacion Dic'!C:C))</f>
        <v>MeLi Dedicado TD</v>
      </c>
      <c r="C8610" s="37" t="str">
        <f t="array" ref="C8610">IFERROR(XLOOKUP(A8610,'Asignacion Dic'!A:A,'Asignacion Dic'!B:B))</f>
        <v>EC-05</v>
      </c>
      <c r="D8610" s="38">
        <v>45636.94652777778</v>
      </c>
      <c r="E8610" s="36" t="s">
        <v>308</v>
      </c>
      <c r="F8610" s="37" t="str">
        <f t="array" ref="F8610">IFERROR(XLOOKUP(E8610,Operadores!A:A,Operadores!B:B))</f>
        <v>DELBL</v>
      </c>
      <c r="G8610" s="36" t="s">
        <v>425</v>
      </c>
      <c r="H8610" s="39">
        <v>27.29</v>
      </c>
      <c r="I8610" s="40">
        <v>440.0</v>
      </c>
      <c r="J8610" s="41">
        <f t="shared" si="5"/>
        <v>12007.6</v>
      </c>
      <c r="K8610" s="37" t="str">
        <f t="array" ref="K8610">IFERROR(XLOOKUP(G8610,'Tipo de carga'!A:A,'Tipo de carga'!B:B))</f>
        <v>Ticket</v>
      </c>
      <c r="L8610" s="37">
        <f t="shared" si="2"/>
        <v>50</v>
      </c>
      <c r="M8610" s="37">
        <f t="shared" si="3"/>
        <v>10</v>
      </c>
      <c r="N8610" s="37">
        <f t="shared" si="4"/>
        <v>12</v>
      </c>
      <c r="O8610" s="37" t="str">
        <f t="array" ref="O8610">IFERROR(XLOOKUP(K8610,'Tipo de carga'!B:B,'Tipo de carga'!C:C))</f>
        <v>Diesel</v>
      </c>
    </row>
    <row r="8611">
      <c r="A8611" s="36">
        <v>2011.0</v>
      </c>
      <c r="B8611" s="37" t="str">
        <f t="array" ref="B8611">IFERROR(XLOOKUP(A8611,'Asignacion Dic'!A:A,'Asignacion Dic'!C:C))</f>
        <v>MeLi Dedicado TD</v>
      </c>
      <c r="C8611" s="37" t="str">
        <f t="array" ref="C8611">IFERROR(XLOOKUP(A8611,'Asignacion Dic'!A:A,'Asignacion Dic'!B:B))</f>
        <v>EC-05</v>
      </c>
      <c r="D8611" s="38">
        <v>45636.95763888889</v>
      </c>
      <c r="E8611" s="36" t="s">
        <v>199</v>
      </c>
      <c r="F8611" s="37" t="str">
        <f t="array" ref="F8611">IFERROR(XLOOKUP(E8611,Operadores!A:A,Operadores!B:B))</f>
        <v>OLIGER</v>
      </c>
      <c r="G8611" s="36" t="s">
        <v>425</v>
      </c>
      <c r="H8611" s="39">
        <v>27.29</v>
      </c>
      <c r="I8611" s="40">
        <v>440.0</v>
      </c>
      <c r="J8611" s="41">
        <f t="shared" si="5"/>
        <v>12007.6</v>
      </c>
      <c r="K8611" s="37" t="str">
        <f t="array" ref="K8611">IFERROR(XLOOKUP(G8611,'Tipo de carga'!A:A,'Tipo de carga'!B:B))</f>
        <v>Ticket</v>
      </c>
      <c r="L8611" s="37">
        <f t="shared" si="2"/>
        <v>50</v>
      </c>
      <c r="M8611" s="37">
        <f t="shared" si="3"/>
        <v>10</v>
      </c>
      <c r="N8611" s="37">
        <f t="shared" si="4"/>
        <v>12</v>
      </c>
      <c r="O8611" s="37" t="str">
        <f t="array" ref="O8611">IFERROR(XLOOKUP(K8611,'Tipo de carga'!B:B,'Tipo de carga'!C:C))</f>
        <v>Diesel</v>
      </c>
    </row>
    <row r="8612">
      <c r="A8612" s="36">
        <v>1796.0</v>
      </c>
      <c r="B8612" s="37" t="str">
        <f t="array" ref="B8612">IFERROR(XLOOKUP(A8612,'Asignacion Dic'!A:A,'Asignacion Dic'!C:C))</f>
        <v>Peñafiel Tlajomulco</v>
      </c>
      <c r="C8612" s="37" t="str">
        <f t="array" ref="C8612">IFERROR(XLOOKUP(A8612,'Asignacion Dic'!A:A,'Asignacion Dic'!B:B))</f>
        <v>EC-06</v>
      </c>
      <c r="D8612" s="38">
        <v>45636.96944444445</v>
      </c>
      <c r="E8612" s="36" t="s">
        <v>401</v>
      </c>
      <c r="F8612" s="37" t="str">
        <f t="array" ref="F8612">IFERROR(XLOOKUP(E8612,Operadores!A:A,Operadores!B:B))</f>
        <v>CARGUS</v>
      </c>
      <c r="G8612" s="36" t="s">
        <v>425</v>
      </c>
      <c r="H8612" s="39">
        <v>26.39</v>
      </c>
      <c r="I8612" s="40">
        <v>291.0</v>
      </c>
      <c r="J8612" s="41">
        <f t="shared" si="5"/>
        <v>7679.49</v>
      </c>
      <c r="K8612" s="37" t="str">
        <f t="array" ref="K8612">IFERROR(XLOOKUP(G8612,'Tipo de carga'!A:A,'Tipo de carga'!B:B))</f>
        <v>Ticket</v>
      </c>
      <c r="L8612" s="37">
        <f t="shared" si="2"/>
        <v>50</v>
      </c>
      <c r="M8612" s="37">
        <f t="shared" si="3"/>
        <v>10</v>
      </c>
      <c r="N8612" s="37">
        <f t="shared" si="4"/>
        <v>12</v>
      </c>
      <c r="O8612" s="37" t="str">
        <f t="array" ref="O8612">IFERROR(XLOOKUP(K8612,'Tipo de carga'!B:B,'Tipo de carga'!C:C))</f>
        <v>Diesel</v>
      </c>
    </row>
    <row r="8613">
      <c r="A8613" s="36">
        <v>1921.0</v>
      </c>
      <c r="B8613" s="37" t="str">
        <f t="array" ref="B8613">IFERROR(XLOOKUP(A8613,'Asignacion Dic'!A:A,'Asignacion Dic'!C:C))</f>
        <v>Circuitos</v>
      </c>
      <c r="C8613" s="37" t="str">
        <f t="array" ref="C8613">IFERROR(XLOOKUP(A8613,'Asignacion Dic'!A:A,'Asignacion Dic'!B:B))</f>
        <v>EC-03</v>
      </c>
      <c r="D8613" s="38">
        <v>45636.0</v>
      </c>
      <c r="E8613" s="36" t="s">
        <v>445</v>
      </c>
      <c r="F8613" s="37" t="str">
        <f t="array" ref="F8613">IFERROR(XLOOKUP(E8613,Operadores!A:A,Operadores!B:B))</f>
        <v>MIREDM</v>
      </c>
      <c r="G8613" s="36" t="s">
        <v>628</v>
      </c>
      <c r="H8613" s="39">
        <v>9.99</v>
      </c>
      <c r="I8613" s="40">
        <v>224.0</v>
      </c>
      <c r="J8613" s="41">
        <f t="shared" si="5"/>
        <v>2237.76</v>
      </c>
      <c r="K8613" s="37" t="str">
        <f t="array" ref="K8613">IFERROR(XLOOKUP(G8613,'Tipo de carga'!A:A,'Tipo de carga'!B:B))</f>
        <v>Natgas</v>
      </c>
      <c r="L8613" s="37">
        <f t="shared" si="2"/>
        <v>50</v>
      </c>
      <c r="M8613" s="37">
        <f t="shared" si="3"/>
        <v>10</v>
      </c>
      <c r="N8613" s="37">
        <f t="shared" si="4"/>
        <v>12</v>
      </c>
      <c r="O8613" s="37" t="str">
        <f t="array" ref="O8613">IFERROR(XLOOKUP(K8613,'Tipo de carga'!B:B,'Tipo de carga'!C:C))</f>
        <v>GNC</v>
      </c>
    </row>
    <row r="8614">
      <c r="A8614" s="36">
        <v>1921.0</v>
      </c>
      <c r="B8614" s="37" t="str">
        <f t="array" ref="B8614">IFERROR(XLOOKUP(A8614,'Asignacion Dic'!A:A,'Asignacion Dic'!C:C))</f>
        <v>Circuitos</v>
      </c>
      <c r="C8614" s="37" t="str">
        <f t="array" ref="C8614">IFERROR(XLOOKUP(A8614,'Asignacion Dic'!A:A,'Asignacion Dic'!B:B))</f>
        <v>EC-03</v>
      </c>
      <c r="D8614" s="38">
        <v>45636.0</v>
      </c>
      <c r="E8614" s="36" t="s">
        <v>445</v>
      </c>
      <c r="F8614" s="37" t="str">
        <f t="array" ref="F8614">IFERROR(XLOOKUP(E8614,Operadores!A:A,Operadores!B:B))</f>
        <v>MIREDM</v>
      </c>
      <c r="G8614" s="36" t="s">
        <v>446</v>
      </c>
      <c r="H8614" s="39">
        <v>10.2</v>
      </c>
      <c r="I8614" s="40">
        <v>249.0</v>
      </c>
      <c r="J8614" s="41">
        <f t="shared" si="5"/>
        <v>2539.8</v>
      </c>
      <c r="K8614" s="37" t="str">
        <f t="array" ref="K8614">IFERROR(XLOOKUP(G8614,'Tipo de carga'!A:A,'Tipo de carga'!B:B))</f>
        <v>Natgas</v>
      </c>
      <c r="L8614" s="37">
        <f t="shared" si="2"/>
        <v>50</v>
      </c>
      <c r="M8614" s="37">
        <f t="shared" si="3"/>
        <v>10</v>
      </c>
      <c r="N8614" s="37">
        <f t="shared" si="4"/>
        <v>12</v>
      </c>
      <c r="O8614" s="37" t="str">
        <f t="array" ref="O8614">IFERROR(XLOOKUP(K8614,'Tipo de carga'!B:B,'Tipo de carga'!C:C))</f>
        <v>GNC</v>
      </c>
    </row>
    <row r="8615">
      <c r="A8615" s="36">
        <v>1918.0</v>
      </c>
      <c r="B8615" s="37" t="str">
        <f t="array" ref="B8615">IFERROR(XLOOKUP(A8615,'Asignacion Dic'!A:A,'Asignacion Dic'!C:C))</f>
        <v>MeLi asignado SD</v>
      </c>
      <c r="C8615" s="37" t="str">
        <f t="array" ref="C8615">IFERROR(XLOOKUP(A8615,'Asignacion Dic'!A:A,'Asignacion Dic'!B:B))</f>
        <v>EC-05</v>
      </c>
      <c r="D8615" s="38">
        <v>45636.0</v>
      </c>
      <c r="E8615" s="36" t="s">
        <v>191</v>
      </c>
      <c r="F8615" s="37" t="str">
        <f t="array" ref="F8615">IFERROR(XLOOKUP(E8615,Operadores!A:A,Operadores!B:B))</f>
        <v>DIADAV</v>
      </c>
      <c r="G8615" s="36" t="s">
        <v>311</v>
      </c>
      <c r="H8615" s="39">
        <v>10.2</v>
      </c>
      <c r="I8615" s="40">
        <v>285.0</v>
      </c>
      <c r="J8615" s="41">
        <f t="shared" si="5"/>
        <v>2907</v>
      </c>
      <c r="K8615" s="37" t="str">
        <f t="array" ref="K8615">IFERROR(XLOOKUP(G8615,'Tipo de carga'!A:A,'Tipo de carga'!B:B))</f>
        <v>Natgas</v>
      </c>
      <c r="L8615" s="37">
        <f t="shared" si="2"/>
        <v>50</v>
      </c>
      <c r="M8615" s="37">
        <f t="shared" si="3"/>
        <v>10</v>
      </c>
      <c r="N8615" s="37">
        <f t="shared" si="4"/>
        <v>12</v>
      </c>
      <c r="O8615" s="37" t="str">
        <f t="array" ref="O8615">IFERROR(XLOOKUP(K8615,'Tipo de carga'!B:B,'Tipo de carga'!C:C))</f>
        <v>GNC</v>
      </c>
    </row>
    <row r="8616">
      <c r="A8616" s="36">
        <v>1917.0</v>
      </c>
      <c r="B8616" s="37" t="str">
        <f t="array" ref="B8616">IFERROR(XLOOKUP(A8616,'Asignacion Dic'!A:A,'Asignacion Dic'!C:C))</f>
        <v>MeLi asignado SD</v>
      </c>
      <c r="C8616" s="37" t="str">
        <f t="array" ref="C8616">IFERROR(XLOOKUP(A8616,'Asignacion Dic'!A:A,'Asignacion Dic'!B:B))</f>
        <v>EC-05</v>
      </c>
      <c r="D8616" s="38">
        <v>45636.0</v>
      </c>
      <c r="E8616" s="36" t="s">
        <v>17</v>
      </c>
      <c r="F8616" s="37" t="str">
        <f t="array" ref="F8616">IFERROR(XLOOKUP(E8616,Operadores!A:A,Operadores!B:B))</f>
        <v>ARASAL</v>
      </c>
      <c r="G8616" s="36" t="s">
        <v>311</v>
      </c>
      <c r="H8616" s="39">
        <v>10.2</v>
      </c>
      <c r="I8616" s="40">
        <v>209.0</v>
      </c>
      <c r="J8616" s="41">
        <f t="shared" si="5"/>
        <v>2131.8</v>
      </c>
      <c r="K8616" s="37" t="str">
        <f t="array" ref="K8616">IFERROR(XLOOKUP(G8616,'Tipo de carga'!A:A,'Tipo de carga'!B:B))</f>
        <v>Natgas</v>
      </c>
      <c r="L8616" s="37">
        <f t="shared" si="2"/>
        <v>50</v>
      </c>
      <c r="M8616" s="37">
        <f t="shared" si="3"/>
        <v>10</v>
      </c>
      <c r="N8616" s="37">
        <f t="shared" si="4"/>
        <v>12</v>
      </c>
      <c r="O8616" s="37" t="str">
        <f t="array" ref="O8616">IFERROR(XLOOKUP(K8616,'Tipo de carga'!B:B,'Tipo de carga'!C:C))</f>
        <v>GNC</v>
      </c>
    </row>
    <row r="8617">
      <c r="A8617" s="36">
        <v>1912.0</v>
      </c>
      <c r="B8617" s="37" t="str">
        <f t="array" ref="B8617">IFERROR(XLOOKUP(A8617,'Asignacion Dic'!A:A,'Asignacion Dic'!C:C))</f>
        <v>MeLi asignado SD</v>
      </c>
      <c r="C8617" s="37" t="str">
        <f t="array" ref="C8617">IFERROR(XLOOKUP(A8617,'Asignacion Dic'!A:A,'Asignacion Dic'!B:B))</f>
        <v>EC-05</v>
      </c>
      <c r="D8617" s="38">
        <v>45636.0</v>
      </c>
      <c r="E8617" s="36" t="s">
        <v>345</v>
      </c>
      <c r="F8617" s="37" t="str">
        <f t="array" ref="F8617">IFERROR(XLOOKUP(E8617,Operadores!A:A,Operadores!B:B))</f>
        <v>PARMI</v>
      </c>
      <c r="G8617" s="36" t="s">
        <v>315</v>
      </c>
      <c r="H8617" s="39">
        <v>10.65</v>
      </c>
      <c r="I8617" s="40">
        <v>289.0</v>
      </c>
      <c r="J8617" s="41">
        <f t="shared" si="5"/>
        <v>3077.85</v>
      </c>
      <c r="K8617" s="37" t="str">
        <f t="array" ref="K8617">IFERROR(XLOOKUP(G8617,'Tipo de carga'!A:A,'Tipo de carga'!B:B))</f>
        <v>COMSUSTENTA</v>
      </c>
      <c r="L8617" s="37">
        <f t="shared" si="2"/>
        <v>50</v>
      </c>
      <c r="M8617" s="37">
        <f t="shared" si="3"/>
        <v>10</v>
      </c>
      <c r="N8617" s="37">
        <f t="shared" si="4"/>
        <v>12</v>
      </c>
      <c r="O8617" s="37" t="str">
        <f t="array" ref="O8617">IFERROR(XLOOKUP(K8617,'Tipo de carga'!B:B,'Tipo de carga'!C:C))</f>
        <v>GNC</v>
      </c>
    </row>
    <row r="8618">
      <c r="A8618" s="36">
        <v>1919.0</v>
      </c>
      <c r="B8618" s="37" t="str">
        <f t="array" ref="B8618">IFERROR(XLOOKUP(A8618,'Asignacion Dic'!A:A,'Asignacion Dic'!C:C))</f>
        <v>MeLi Ded Puebla</v>
      </c>
      <c r="C8618" s="37" t="str">
        <f t="array" ref="C8618">IFERROR(XLOOKUP(A8618,'Asignacion Dic'!A:A,'Asignacion Dic'!B:B))</f>
        <v>EC-05</v>
      </c>
      <c r="D8618" s="38">
        <v>45636.0</v>
      </c>
      <c r="E8618" s="36" t="s">
        <v>314</v>
      </c>
      <c r="F8618" s="37" t="str">
        <f t="array" ref="F8618">IFERROR(XLOOKUP(E8618,Operadores!A:A,Operadores!B:B))</f>
        <v>HERRE</v>
      </c>
      <c r="G8618" s="36" t="s">
        <v>315</v>
      </c>
      <c r="H8618" s="39">
        <v>10.65</v>
      </c>
      <c r="I8618" s="40">
        <v>236.0</v>
      </c>
      <c r="J8618" s="41">
        <f t="shared" si="5"/>
        <v>2513.4</v>
      </c>
      <c r="K8618" s="37" t="str">
        <f t="array" ref="K8618">IFERROR(XLOOKUP(G8618,'Tipo de carga'!A:A,'Tipo de carga'!B:B))</f>
        <v>COMSUSTENTA</v>
      </c>
      <c r="L8618" s="37">
        <f t="shared" si="2"/>
        <v>50</v>
      </c>
      <c r="M8618" s="37">
        <f t="shared" si="3"/>
        <v>10</v>
      </c>
      <c r="N8618" s="37">
        <f t="shared" si="4"/>
        <v>12</v>
      </c>
      <c r="O8618" s="37" t="str">
        <f t="array" ref="O8618">IFERROR(XLOOKUP(K8618,'Tipo de carga'!B:B,'Tipo de carga'!C:C))</f>
        <v>GNC</v>
      </c>
    </row>
    <row r="8619">
      <c r="A8619" s="36">
        <v>1923.0</v>
      </c>
      <c r="B8619" s="37" t="str">
        <f t="array" ref="B8619">IFERROR(XLOOKUP(A8619,'Asignacion Dic'!A:A,'Asignacion Dic'!C:C))</f>
        <v>MeLi Ded Puebla</v>
      </c>
      <c r="C8619" s="37" t="str">
        <f t="array" ref="C8619">IFERROR(XLOOKUP(A8619,'Asignacion Dic'!A:A,'Asignacion Dic'!B:B))</f>
        <v>EC-05</v>
      </c>
      <c r="D8619" s="38">
        <v>45636.0</v>
      </c>
      <c r="E8619" s="36" t="s">
        <v>348</v>
      </c>
      <c r="F8619" s="37" t="str">
        <f t="array" ref="F8619">IFERROR(XLOOKUP(E8619,Operadores!A:A,Operadores!B:B))</f>
        <v>REYFER01</v>
      </c>
      <c r="G8619" s="36" t="s">
        <v>315</v>
      </c>
      <c r="H8619" s="39">
        <v>10.65</v>
      </c>
      <c r="I8619" s="40">
        <v>243.0</v>
      </c>
      <c r="J8619" s="41">
        <f t="shared" si="5"/>
        <v>2587.95</v>
      </c>
      <c r="K8619" s="37" t="str">
        <f t="array" ref="K8619">IFERROR(XLOOKUP(G8619,'Tipo de carga'!A:A,'Tipo de carga'!B:B))</f>
        <v>COMSUSTENTA</v>
      </c>
      <c r="L8619" s="37">
        <f t="shared" si="2"/>
        <v>50</v>
      </c>
      <c r="M8619" s="37">
        <f t="shared" si="3"/>
        <v>10</v>
      </c>
      <c r="N8619" s="37">
        <f t="shared" si="4"/>
        <v>12</v>
      </c>
      <c r="O8619" s="37" t="str">
        <f t="array" ref="O8619">IFERROR(XLOOKUP(K8619,'Tipo de carga'!B:B,'Tipo de carga'!C:C))</f>
        <v>GNC</v>
      </c>
    </row>
    <row r="8620">
      <c r="A8620" s="36">
        <v>1926.0</v>
      </c>
      <c r="B8620" s="37" t="str">
        <f t="array" ref="B8620">IFERROR(XLOOKUP(A8620,'Asignacion Dic'!A:A,'Asignacion Dic'!C:C))</f>
        <v>Available</v>
      </c>
      <c r="C8620" s="37" t="str">
        <f t="array" ref="C8620">IFERROR(XLOOKUP(A8620,'Asignacion Dic'!A:A,'Asignacion Dic'!B:B))</f>
        <v>TTE</v>
      </c>
      <c r="D8620" s="38">
        <v>45636.0</v>
      </c>
      <c r="E8620" s="36"/>
      <c r="F8620" s="37"/>
      <c r="G8620" s="36" t="s">
        <v>315</v>
      </c>
      <c r="H8620" s="39">
        <v>10.65</v>
      </c>
      <c r="I8620" s="40">
        <v>196.0</v>
      </c>
      <c r="J8620" s="41">
        <f t="shared" si="5"/>
        <v>2087.4</v>
      </c>
      <c r="K8620" s="37" t="str">
        <f t="array" ref="K8620">IFERROR(XLOOKUP(G8620,'Tipo de carga'!A:A,'Tipo de carga'!B:B))</f>
        <v>COMSUSTENTA</v>
      </c>
      <c r="L8620" s="37">
        <f t="shared" si="2"/>
        <v>50</v>
      </c>
      <c r="M8620" s="37">
        <f t="shared" si="3"/>
        <v>10</v>
      </c>
      <c r="N8620" s="37">
        <f t="shared" si="4"/>
        <v>12</v>
      </c>
      <c r="O8620" s="37" t="str">
        <f t="array" ref="O8620">IFERROR(XLOOKUP(K8620,'Tipo de carga'!B:B,'Tipo de carga'!C:C))</f>
        <v>GNC</v>
      </c>
    </row>
    <row r="8621">
      <c r="A8621" s="36">
        <v>1928.0</v>
      </c>
      <c r="B8621" s="37" t="str">
        <f t="array" ref="B8621">IFERROR(XLOOKUP(A8621,'Asignacion Dic'!A:A,'Asignacion Dic'!C:C))</f>
        <v>MeLi Ded Puebla</v>
      </c>
      <c r="C8621" s="37" t="str">
        <f t="array" ref="C8621">IFERROR(XLOOKUP(A8621,'Asignacion Dic'!A:A,'Asignacion Dic'!B:B))</f>
        <v>EC-05</v>
      </c>
      <c r="D8621" s="38">
        <v>45636.0</v>
      </c>
      <c r="E8621" s="36"/>
      <c r="F8621" s="37"/>
      <c r="G8621" s="36" t="s">
        <v>315</v>
      </c>
      <c r="H8621" s="39">
        <v>10.65</v>
      </c>
      <c r="I8621" s="40">
        <v>195.0</v>
      </c>
      <c r="J8621" s="41">
        <f t="shared" si="5"/>
        <v>2076.75</v>
      </c>
      <c r="K8621" s="37" t="str">
        <f t="array" ref="K8621">IFERROR(XLOOKUP(G8621,'Tipo de carga'!A:A,'Tipo de carga'!B:B))</f>
        <v>COMSUSTENTA</v>
      </c>
      <c r="L8621" s="37">
        <f t="shared" si="2"/>
        <v>50</v>
      </c>
      <c r="M8621" s="37">
        <f t="shared" si="3"/>
        <v>10</v>
      </c>
      <c r="N8621" s="37">
        <f t="shared" si="4"/>
        <v>12</v>
      </c>
      <c r="O8621" s="37" t="str">
        <f t="array" ref="O8621">IFERROR(XLOOKUP(K8621,'Tipo de carga'!B:B,'Tipo de carga'!C:C))</f>
        <v>GNC</v>
      </c>
    </row>
    <row r="8622">
      <c r="A8622" s="36">
        <v>2011.0</v>
      </c>
      <c r="B8622" s="37" t="str">
        <f t="array" ref="B8622">IFERROR(XLOOKUP(A8622,'Asignacion Dic'!A:A,'Asignacion Dic'!C:C))</f>
        <v>MeLi Dedicado TD</v>
      </c>
      <c r="C8622" s="37" t="str">
        <f t="array" ref="C8622">IFERROR(XLOOKUP(A8622,'Asignacion Dic'!A:A,'Asignacion Dic'!B:B))</f>
        <v>EC-05</v>
      </c>
      <c r="D8622" s="38">
        <v>45637.97452546296</v>
      </c>
      <c r="E8622" s="36" t="s">
        <v>349</v>
      </c>
      <c r="F8622" s="37" t="str">
        <f t="array" ref="F8622">IFERROR(XLOOKUP(E8622,Operadores!A:A,Operadores!B:B))</f>
        <v>GUEGAB</v>
      </c>
      <c r="G8622" s="36" t="s">
        <v>72</v>
      </c>
      <c r="H8622" s="39">
        <v>19.29</v>
      </c>
      <c r="I8622" s="40">
        <v>441.14</v>
      </c>
      <c r="J8622" s="41">
        <f t="shared" si="5"/>
        <v>8509.5906</v>
      </c>
      <c r="K8622" s="37" t="str">
        <f t="array" ref="K8622">IFERROR(XLOOKUP(G8622,'Tipo de carga'!A:A,'Tipo de carga'!B:B))</f>
        <v>Autoabasto</v>
      </c>
      <c r="L8622" s="37">
        <f t="shared" si="2"/>
        <v>50</v>
      </c>
      <c r="M8622" s="37">
        <f t="shared" si="3"/>
        <v>11</v>
      </c>
      <c r="N8622" s="37">
        <f t="shared" si="4"/>
        <v>12</v>
      </c>
      <c r="O8622" s="37" t="str">
        <f t="array" ref="O8622">IFERROR(XLOOKUP(K8622,'Tipo de carga'!B:B,'Tipo de carga'!C:C))</f>
        <v>Diesel</v>
      </c>
    </row>
    <row r="8623">
      <c r="A8623" s="36">
        <v>2024.0</v>
      </c>
      <c r="B8623" s="37" t="str">
        <f t="array" ref="B8623">IFERROR(XLOOKUP(A8623,'Asignacion Dic'!A:A,'Asignacion Dic'!C:C))</f>
        <v>MeLi Dedicado Merida</v>
      </c>
      <c r="C8623" s="37" t="str">
        <f t="array" ref="C8623">IFERROR(XLOOKUP(A8623,'Asignacion Dic'!A:A,'Asignacion Dic'!B:B))</f>
        <v>EC-05</v>
      </c>
      <c r="D8623" s="38">
        <v>45637.969814814816</v>
      </c>
      <c r="E8623" s="36" t="s">
        <v>469</v>
      </c>
      <c r="F8623" s="37" t="str">
        <f t="array" ref="F8623">IFERROR(XLOOKUP(E8623,Operadores!A:A,Operadores!B:B))</f>
        <v>DELJOS01</v>
      </c>
      <c r="G8623" s="36" t="s">
        <v>72</v>
      </c>
      <c r="H8623" s="39">
        <v>19.29</v>
      </c>
      <c r="I8623" s="40">
        <v>283.8</v>
      </c>
      <c r="J8623" s="41">
        <f t="shared" si="5"/>
        <v>5474.502</v>
      </c>
      <c r="K8623" s="37" t="str">
        <f t="array" ref="K8623">IFERROR(XLOOKUP(G8623,'Tipo de carga'!A:A,'Tipo de carga'!B:B))</f>
        <v>Autoabasto</v>
      </c>
      <c r="L8623" s="37">
        <f t="shared" si="2"/>
        <v>50</v>
      </c>
      <c r="M8623" s="37">
        <f t="shared" si="3"/>
        <v>11</v>
      </c>
      <c r="N8623" s="37">
        <f t="shared" si="4"/>
        <v>12</v>
      </c>
      <c r="O8623" s="37" t="str">
        <f t="array" ref="O8623">IFERROR(XLOOKUP(K8623,'Tipo de carga'!B:B,'Tipo de carga'!C:C))</f>
        <v>Diesel</v>
      </c>
    </row>
    <row r="8624">
      <c r="A8624" s="36">
        <v>1861.0</v>
      </c>
      <c r="B8624" s="37" t="str">
        <f t="array" ref="B8624">IFERROR(XLOOKUP(A8624,'Asignacion Dic'!A:A,'Asignacion Dic'!C:C))</f>
        <v>Pilgrims Tepo</v>
      </c>
      <c r="C8624" s="37" t="str">
        <f t="array" ref="C8624">IFERROR(XLOOKUP(A8624,'Asignacion Dic'!A:A,'Asignacion Dic'!B:B))</f>
        <v>EC-02</v>
      </c>
      <c r="D8624" s="38">
        <v>45637.962013888886</v>
      </c>
      <c r="E8624" s="36" t="s">
        <v>429</v>
      </c>
      <c r="F8624" s="37" t="str">
        <f t="array" ref="F8624">IFERROR(XLOOKUP(E8624,Operadores!A:A,Operadores!B:B))</f>
        <v>RODLEO</v>
      </c>
      <c r="G8624" s="36" t="s">
        <v>72</v>
      </c>
      <c r="H8624" s="39">
        <v>19.29</v>
      </c>
      <c r="I8624" s="40">
        <v>240.0</v>
      </c>
      <c r="J8624" s="41">
        <f t="shared" si="5"/>
        <v>4629.6</v>
      </c>
      <c r="K8624" s="37" t="str">
        <f t="array" ref="K8624">IFERROR(XLOOKUP(G8624,'Tipo de carga'!A:A,'Tipo de carga'!B:B))</f>
        <v>Autoabasto</v>
      </c>
      <c r="L8624" s="37">
        <f t="shared" si="2"/>
        <v>50</v>
      </c>
      <c r="M8624" s="37">
        <f t="shared" si="3"/>
        <v>11</v>
      </c>
      <c r="N8624" s="37">
        <f t="shared" si="4"/>
        <v>12</v>
      </c>
      <c r="O8624" s="37" t="str">
        <f t="array" ref="O8624">IFERROR(XLOOKUP(K8624,'Tipo de carga'!B:B,'Tipo de carga'!C:C))</f>
        <v>Diesel</v>
      </c>
    </row>
    <row r="8625">
      <c r="A8625" s="36">
        <v>2004.0</v>
      </c>
      <c r="B8625" s="37" t="str">
        <f t="array" ref="B8625">IFERROR(XLOOKUP(A8625,'Asignacion Dic'!A:A,'Asignacion Dic'!C:C))</f>
        <v>MeLi Dedicado Merida</v>
      </c>
      <c r="C8625" s="37" t="str">
        <f t="array" ref="C8625">IFERROR(XLOOKUP(A8625,'Asignacion Dic'!A:A,'Asignacion Dic'!B:B))</f>
        <v>EC-05</v>
      </c>
      <c r="D8625" s="38">
        <v>45637.96077546296</v>
      </c>
      <c r="E8625" s="36" t="s">
        <v>530</v>
      </c>
      <c r="F8625" s="37" t="str">
        <f t="array" ref="F8625">IFERROR(XLOOKUP(E8625,Operadores!A:A,Operadores!B:B))</f>
        <v>CADCAR</v>
      </c>
      <c r="G8625" s="36" t="s">
        <v>72</v>
      </c>
      <c r="H8625" s="39">
        <v>19.29</v>
      </c>
      <c r="I8625" s="40">
        <v>294.35</v>
      </c>
      <c r="J8625" s="41">
        <f t="shared" si="5"/>
        <v>5678.0115</v>
      </c>
      <c r="K8625" s="37" t="str">
        <f t="array" ref="K8625">IFERROR(XLOOKUP(G8625,'Tipo de carga'!A:A,'Tipo de carga'!B:B))</f>
        <v>Autoabasto</v>
      </c>
      <c r="L8625" s="37">
        <f t="shared" si="2"/>
        <v>50</v>
      </c>
      <c r="M8625" s="37">
        <f t="shared" si="3"/>
        <v>11</v>
      </c>
      <c r="N8625" s="37">
        <f t="shared" si="4"/>
        <v>12</v>
      </c>
      <c r="O8625" s="37" t="str">
        <f t="array" ref="O8625">IFERROR(XLOOKUP(K8625,'Tipo de carga'!B:B,'Tipo de carga'!C:C))</f>
        <v>Diesel</v>
      </c>
    </row>
    <row r="8626">
      <c r="A8626" s="36">
        <v>1999.0</v>
      </c>
      <c r="B8626" s="37" t="str">
        <f t="array" ref="B8626">IFERROR(XLOOKUP(A8626,'Asignacion Dic'!A:A,'Asignacion Dic'!C:C))</f>
        <v>MeLi Dedicado Merida</v>
      </c>
      <c r="C8626" s="37" t="str">
        <f t="array" ref="C8626">IFERROR(XLOOKUP(A8626,'Asignacion Dic'!A:A,'Asignacion Dic'!B:B))</f>
        <v>EC-05</v>
      </c>
      <c r="D8626" s="38">
        <v>45637.94967592593</v>
      </c>
      <c r="E8626" s="36" t="s">
        <v>543</v>
      </c>
      <c r="F8626" s="37" t="str">
        <f t="array" ref="F8626">IFERROR(XLOOKUP(E8626,Operadores!A:A,Operadores!B:B))</f>
        <v>CAMJOS</v>
      </c>
      <c r="G8626" s="36" t="s">
        <v>72</v>
      </c>
      <c r="H8626" s="39">
        <v>19.29</v>
      </c>
      <c r="I8626" s="40">
        <v>353.56</v>
      </c>
      <c r="J8626" s="41">
        <f t="shared" si="5"/>
        <v>6820.1724</v>
      </c>
      <c r="K8626" s="37" t="str">
        <f t="array" ref="K8626">IFERROR(XLOOKUP(G8626,'Tipo de carga'!A:A,'Tipo de carga'!B:B))</f>
        <v>Autoabasto</v>
      </c>
      <c r="L8626" s="37">
        <f t="shared" si="2"/>
        <v>50</v>
      </c>
      <c r="M8626" s="37">
        <f t="shared" si="3"/>
        <v>11</v>
      </c>
      <c r="N8626" s="37">
        <f t="shared" si="4"/>
        <v>12</v>
      </c>
      <c r="O8626" s="37" t="str">
        <f t="array" ref="O8626">IFERROR(XLOOKUP(K8626,'Tipo de carga'!B:B,'Tipo de carga'!C:C))</f>
        <v>Diesel</v>
      </c>
    </row>
    <row r="8627">
      <c r="A8627" s="36">
        <v>2009.0</v>
      </c>
      <c r="B8627" s="37" t="str">
        <f t="array" ref="B8627">IFERROR(XLOOKUP(A8627,'Asignacion Dic'!A:A,'Asignacion Dic'!C:C))</f>
        <v>MeLi Dedicado Merida</v>
      </c>
      <c r="C8627" s="37" t="str">
        <f t="array" ref="C8627">IFERROR(XLOOKUP(A8627,'Asignacion Dic'!A:A,'Asignacion Dic'!B:B))</f>
        <v>EC-05</v>
      </c>
      <c r="D8627" s="38">
        <v>45637.945381944446</v>
      </c>
      <c r="E8627" s="36" t="s">
        <v>294</v>
      </c>
      <c r="F8627" s="37" t="str">
        <f t="array" ref="F8627">IFERROR(XLOOKUP(E8627,Operadores!A:A,Operadores!B:B))</f>
        <v>GONCAR01</v>
      </c>
      <c r="G8627" s="36" t="s">
        <v>72</v>
      </c>
      <c r="H8627" s="39">
        <v>19.29</v>
      </c>
      <c r="I8627" s="40">
        <v>349.78</v>
      </c>
      <c r="J8627" s="41">
        <f t="shared" si="5"/>
        <v>6747.2562</v>
      </c>
      <c r="K8627" s="37" t="str">
        <f t="array" ref="K8627">IFERROR(XLOOKUP(G8627,'Tipo de carga'!A:A,'Tipo de carga'!B:B))</f>
        <v>Autoabasto</v>
      </c>
      <c r="L8627" s="37">
        <f t="shared" si="2"/>
        <v>50</v>
      </c>
      <c r="M8627" s="37">
        <f t="shared" si="3"/>
        <v>11</v>
      </c>
      <c r="N8627" s="37">
        <f t="shared" si="4"/>
        <v>12</v>
      </c>
      <c r="O8627" s="37" t="str">
        <f t="array" ref="O8627">IFERROR(XLOOKUP(K8627,'Tipo de carga'!B:B,'Tipo de carga'!C:C))</f>
        <v>Diesel</v>
      </c>
    </row>
    <row r="8628">
      <c r="A8628" s="36">
        <v>2016.0</v>
      </c>
      <c r="B8628" s="37" t="str">
        <f t="array" ref="B8628">IFERROR(XLOOKUP(A8628,'Asignacion Dic'!A:A,'Asignacion Dic'!C:C))</f>
        <v>MeLi Asignado TD</v>
      </c>
      <c r="C8628" s="37" t="str">
        <f t="array" ref="C8628">IFERROR(XLOOKUP(A8628,'Asignacion Dic'!A:A,'Asignacion Dic'!B:B))</f>
        <v>EC-05</v>
      </c>
      <c r="D8628" s="38">
        <v>45637.93931712963</v>
      </c>
      <c r="E8628" s="36" t="s">
        <v>578</v>
      </c>
      <c r="F8628" s="37" t="str">
        <f t="array" ref="F8628">IFERROR(XLOOKUP(E8628,Operadores!A:A,Operadores!B:B))</f>
        <v>ASTLUI</v>
      </c>
      <c r="G8628" s="36" t="s">
        <v>72</v>
      </c>
      <c r="H8628" s="39">
        <v>19.29</v>
      </c>
      <c r="I8628" s="40">
        <v>624.53</v>
      </c>
      <c r="J8628" s="41">
        <f t="shared" si="5"/>
        <v>12047.1837</v>
      </c>
      <c r="K8628" s="37" t="str">
        <f t="array" ref="K8628">IFERROR(XLOOKUP(G8628,'Tipo de carga'!A:A,'Tipo de carga'!B:B))</f>
        <v>Autoabasto</v>
      </c>
      <c r="L8628" s="37">
        <f t="shared" si="2"/>
        <v>50</v>
      </c>
      <c r="M8628" s="37">
        <f t="shared" si="3"/>
        <v>11</v>
      </c>
      <c r="N8628" s="37">
        <f t="shared" si="4"/>
        <v>12</v>
      </c>
      <c r="O8628" s="37" t="str">
        <f t="array" ref="O8628">IFERROR(XLOOKUP(K8628,'Tipo de carga'!B:B,'Tipo de carga'!C:C))</f>
        <v>Diesel</v>
      </c>
    </row>
    <row r="8629">
      <c r="A8629" s="36">
        <v>1864.0</v>
      </c>
      <c r="B8629" s="37" t="str">
        <f t="array" ref="B8629">IFERROR(XLOOKUP(A8629,'Asignacion Dic'!A:A,'Asignacion Dic'!C:C))</f>
        <v>Full Liver</v>
      </c>
      <c r="C8629" s="37" t="str">
        <f t="array" ref="C8629">IFERROR(XLOOKUP(A8629,'Asignacion Dic'!A:A,'Asignacion Dic'!B:B))</f>
        <v>EC-01</v>
      </c>
      <c r="D8629" s="38">
        <v>45637.89840277778</v>
      </c>
      <c r="E8629" s="36" t="s">
        <v>336</v>
      </c>
      <c r="F8629" s="37" t="str">
        <f t="array" ref="F8629">IFERROR(XLOOKUP(E8629,Operadores!A:A,Operadores!B:B))</f>
        <v>BUEMA</v>
      </c>
      <c r="G8629" s="36" t="s">
        <v>72</v>
      </c>
      <c r="H8629" s="39">
        <v>19.29</v>
      </c>
      <c r="I8629" s="40">
        <v>791.08</v>
      </c>
      <c r="J8629" s="41">
        <f t="shared" si="5"/>
        <v>15259.9332</v>
      </c>
      <c r="K8629" s="37" t="str">
        <f t="array" ref="K8629">IFERROR(XLOOKUP(G8629,'Tipo de carga'!A:A,'Tipo de carga'!B:B))</f>
        <v>Autoabasto</v>
      </c>
      <c r="L8629" s="37">
        <f t="shared" si="2"/>
        <v>50</v>
      </c>
      <c r="M8629" s="37">
        <f t="shared" si="3"/>
        <v>11</v>
      </c>
      <c r="N8629" s="37">
        <f t="shared" si="4"/>
        <v>12</v>
      </c>
      <c r="O8629" s="37" t="str">
        <f t="array" ref="O8629">IFERROR(XLOOKUP(K8629,'Tipo de carga'!B:B,'Tipo de carga'!C:C))</f>
        <v>Diesel</v>
      </c>
    </row>
    <row r="8630">
      <c r="A8630" s="36">
        <v>1905.0</v>
      </c>
      <c r="B8630" s="37" t="str">
        <f t="array" ref="B8630">IFERROR(XLOOKUP(A8630,'Asignacion Dic'!A:A,'Asignacion Dic'!C:C))</f>
        <v>MeLi asignado SD</v>
      </c>
      <c r="C8630" s="37" t="str">
        <f t="array" ref="C8630">IFERROR(XLOOKUP(A8630,'Asignacion Dic'!A:A,'Asignacion Dic'!B:B))</f>
        <v>EC-05</v>
      </c>
      <c r="D8630" s="38">
        <v>45637.894953703704</v>
      </c>
      <c r="E8630" s="36" t="s">
        <v>367</v>
      </c>
      <c r="F8630" s="37" t="str">
        <f t="array" ref="F8630">IFERROR(XLOOKUP(E8630,Operadores!A:A,Operadores!B:B))</f>
        <v>ALTJOS</v>
      </c>
      <c r="G8630" s="36" t="s">
        <v>72</v>
      </c>
      <c r="H8630" s="39">
        <v>19.29</v>
      </c>
      <c r="I8630" s="40">
        <v>370.51</v>
      </c>
      <c r="J8630" s="41">
        <f t="shared" si="5"/>
        <v>7147.1379</v>
      </c>
      <c r="K8630" s="37" t="str">
        <f t="array" ref="K8630">IFERROR(XLOOKUP(G8630,'Tipo de carga'!A:A,'Tipo de carga'!B:B))</f>
        <v>Autoabasto</v>
      </c>
      <c r="L8630" s="37">
        <f t="shared" si="2"/>
        <v>50</v>
      </c>
      <c r="M8630" s="37">
        <f t="shared" si="3"/>
        <v>11</v>
      </c>
      <c r="N8630" s="37">
        <f t="shared" si="4"/>
        <v>12</v>
      </c>
      <c r="O8630" s="37" t="str">
        <f t="array" ref="O8630">IFERROR(XLOOKUP(K8630,'Tipo de carga'!B:B,'Tipo de carga'!C:C))</f>
        <v>Diesel</v>
      </c>
    </row>
    <row r="8631">
      <c r="A8631" s="36">
        <v>1878.0</v>
      </c>
      <c r="B8631" s="37" t="str">
        <f t="array" ref="B8631">IFERROR(XLOOKUP(A8631,'Asignacion Dic'!A:A,'Asignacion Dic'!C:C))</f>
        <v>Circuitos</v>
      </c>
      <c r="C8631" s="37" t="str">
        <f t="array" ref="C8631">IFERROR(XLOOKUP(A8631,'Asignacion Dic'!A:A,'Asignacion Dic'!B:B))</f>
        <v>EC-03</v>
      </c>
      <c r="D8631" s="38">
        <v>45637.871932870374</v>
      </c>
      <c r="E8631" s="36" t="s">
        <v>53</v>
      </c>
      <c r="F8631" s="37" t="str">
        <f t="array" ref="F8631">IFERROR(XLOOKUP(E8631,Operadores!A:A,Operadores!B:B))</f>
        <v>CASSA</v>
      </c>
      <c r="G8631" s="36" t="s">
        <v>72</v>
      </c>
      <c r="H8631" s="39">
        <v>19.29</v>
      </c>
      <c r="I8631" s="40">
        <v>198.01</v>
      </c>
      <c r="J8631" s="41">
        <f t="shared" si="5"/>
        <v>3819.6129</v>
      </c>
      <c r="K8631" s="37" t="str">
        <f t="array" ref="K8631">IFERROR(XLOOKUP(G8631,'Tipo de carga'!A:A,'Tipo de carga'!B:B))</f>
        <v>Autoabasto</v>
      </c>
      <c r="L8631" s="37">
        <f t="shared" si="2"/>
        <v>50</v>
      </c>
      <c r="M8631" s="37">
        <f t="shared" si="3"/>
        <v>11</v>
      </c>
      <c r="N8631" s="37">
        <f t="shared" si="4"/>
        <v>12</v>
      </c>
      <c r="O8631" s="37" t="str">
        <f t="array" ref="O8631">IFERROR(XLOOKUP(K8631,'Tipo de carga'!B:B,'Tipo de carga'!C:C))</f>
        <v>Diesel</v>
      </c>
    </row>
    <row r="8632">
      <c r="A8632" s="36">
        <v>1810.0</v>
      </c>
      <c r="B8632" s="37" t="str">
        <f t="array" ref="B8632">IFERROR(XLOOKUP(A8632,'Asignacion Dic'!A:A,'Asignacion Dic'!C:C))</f>
        <v>Circuitos</v>
      </c>
      <c r="C8632" s="37" t="str">
        <f t="array" ref="C8632">IFERROR(XLOOKUP(A8632,'Asignacion Dic'!A:A,'Asignacion Dic'!B:B))</f>
        <v>EC-03</v>
      </c>
      <c r="D8632" s="38">
        <v>45637.85675925926</v>
      </c>
      <c r="E8632" s="36" t="s">
        <v>484</v>
      </c>
      <c r="F8632" s="37" t="str">
        <f t="array" ref="F8632">IFERROR(XLOOKUP(E8632,Operadores!A:A,Operadores!B:B))</f>
        <v>MOLALE</v>
      </c>
      <c r="G8632" s="36" t="s">
        <v>72</v>
      </c>
      <c r="H8632" s="39">
        <v>19.29</v>
      </c>
      <c r="I8632" s="40">
        <v>697.6</v>
      </c>
      <c r="J8632" s="41">
        <f t="shared" si="5"/>
        <v>13456.704</v>
      </c>
      <c r="K8632" s="37" t="str">
        <f t="array" ref="K8632">IFERROR(XLOOKUP(G8632,'Tipo de carga'!A:A,'Tipo de carga'!B:B))</f>
        <v>Autoabasto</v>
      </c>
      <c r="L8632" s="37">
        <f t="shared" si="2"/>
        <v>50</v>
      </c>
      <c r="M8632" s="37">
        <f t="shared" si="3"/>
        <v>11</v>
      </c>
      <c r="N8632" s="37">
        <f t="shared" si="4"/>
        <v>12</v>
      </c>
      <c r="O8632" s="37" t="str">
        <f t="array" ref="O8632">IFERROR(XLOOKUP(K8632,'Tipo de carga'!B:B,'Tipo de carga'!C:C))</f>
        <v>Diesel</v>
      </c>
    </row>
    <row r="8633">
      <c r="A8633" s="36">
        <v>1757.0</v>
      </c>
      <c r="B8633" s="37" t="str">
        <f t="array" ref="B8633">IFERROR(XLOOKUP(A8633,'Asignacion Dic'!A:A,'Asignacion Dic'!C:C))</f>
        <v>Pilgrims Tepo</v>
      </c>
      <c r="C8633" s="37" t="str">
        <f t="array" ref="C8633">IFERROR(XLOOKUP(A8633,'Asignacion Dic'!A:A,'Asignacion Dic'!B:B))</f>
        <v>EC-02</v>
      </c>
      <c r="D8633" s="38">
        <v>45637.83519675926</v>
      </c>
      <c r="E8633" s="36" t="s">
        <v>419</v>
      </c>
      <c r="F8633" s="37" t="str">
        <f t="array" ref="F8633">IFERROR(XLOOKUP(E8633,Operadores!A:A,Operadores!B:B))</f>
        <v>ROSGIL</v>
      </c>
      <c r="G8633" s="36" t="s">
        <v>72</v>
      </c>
      <c r="H8633" s="39">
        <v>19.29</v>
      </c>
      <c r="I8633" s="40">
        <v>265.19</v>
      </c>
      <c r="J8633" s="41">
        <f t="shared" si="5"/>
        <v>5115.5151</v>
      </c>
      <c r="K8633" s="37" t="str">
        <f t="array" ref="K8633">IFERROR(XLOOKUP(G8633,'Tipo de carga'!A:A,'Tipo de carga'!B:B))</f>
        <v>Autoabasto</v>
      </c>
      <c r="L8633" s="37">
        <f t="shared" si="2"/>
        <v>50</v>
      </c>
      <c r="M8633" s="37">
        <f t="shared" si="3"/>
        <v>11</v>
      </c>
      <c r="N8633" s="37">
        <f t="shared" si="4"/>
        <v>12</v>
      </c>
      <c r="O8633" s="37" t="str">
        <f t="array" ref="O8633">IFERROR(XLOOKUP(K8633,'Tipo de carga'!B:B,'Tipo de carga'!C:C))</f>
        <v>Diesel</v>
      </c>
    </row>
    <row r="8634">
      <c r="A8634" s="36">
        <v>1685.0</v>
      </c>
      <c r="B8634" s="37" t="str">
        <f t="array" ref="B8634">IFERROR(XLOOKUP(A8634,'Asignacion Dic'!A:A,'Asignacion Dic'!C:C))</f>
        <v>Pilgrims Tepo</v>
      </c>
      <c r="C8634" s="37" t="str">
        <f t="array" ref="C8634">IFERROR(XLOOKUP(A8634,'Asignacion Dic'!A:A,'Asignacion Dic'!B:B))</f>
        <v>EC-02</v>
      </c>
      <c r="D8634" s="38">
        <v>45637.83358796296</v>
      </c>
      <c r="E8634" s="36" t="s">
        <v>159</v>
      </c>
      <c r="F8634" s="37" t="str">
        <f t="array" ref="F8634">IFERROR(XLOOKUP(E8634,Operadores!A:A,Operadores!B:B))</f>
        <v>GONENR</v>
      </c>
      <c r="G8634" s="36" t="s">
        <v>72</v>
      </c>
      <c r="H8634" s="39">
        <v>19.29</v>
      </c>
      <c r="I8634" s="40">
        <v>106.04</v>
      </c>
      <c r="J8634" s="41">
        <f t="shared" si="5"/>
        <v>2045.5116</v>
      </c>
      <c r="K8634" s="37" t="str">
        <f t="array" ref="K8634">IFERROR(XLOOKUP(G8634,'Tipo de carga'!A:A,'Tipo de carga'!B:B))</f>
        <v>Autoabasto</v>
      </c>
      <c r="L8634" s="37">
        <f t="shared" si="2"/>
        <v>50</v>
      </c>
      <c r="M8634" s="37">
        <f t="shared" si="3"/>
        <v>11</v>
      </c>
      <c r="N8634" s="37">
        <f t="shared" si="4"/>
        <v>12</v>
      </c>
      <c r="O8634" s="37" t="str">
        <f t="array" ref="O8634">IFERROR(XLOOKUP(K8634,'Tipo de carga'!B:B,'Tipo de carga'!C:C))</f>
        <v>Diesel</v>
      </c>
    </row>
    <row r="8635">
      <c r="A8635" s="36">
        <v>1780.0</v>
      </c>
      <c r="B8635" s="37" t="str">
        <f t="array" ref="B8635">IFERROR(XLOOKUP(A8635,'Asignacion Dic'!A:A,'Asignacion Dic'!C:C))</f>
        <v>Pilgrims Tepo</v>
      </c>
      <c r="C8635" s="37" t="str">
        <f t="array" ref="C8635">IFERROR(XLOOKUP(A8635,'Asignacion Dic'!A:A,'Asignacion Dic'!B:B))</f>
        <v>EC-02</v>
      </c>
      <c r="D8635" s="38">
        <v>45637.82597222222</v>
      </c>
      <c r="E8635" s="36" t="s">
        <v>478</v>
      </c>
      <c r="F8635" s="37" t="str">
        <f t="array" ref="F8635">IFERROR(XLOOKUP(E8635,Operadores!A:A,Operadores!B:B))</f>
        <v>CHAJUA01</v>
      </c>
      <c r="G8635" s="36" t="s">
        <v>72</v>
      </c>
      <c r="H8635" s="39">
        <v>19.29</v>
      </c>
      <c r="I8635" s="40">
        <v>232.36</v>
      </c>
      <c r="J8635" s="41">
        <f t="shared" si="5"/>
        <v>4482.2244</v>
      </c>
      <c r="K8635" s="37" t="str">
        <f t="array" ref="K8635">IFERROR(XLOOKUP(G8635,'Tipo de carga'!A:A,'Tipo de carga'!B:B))</f>
        <v>Autoabasto</v>
      </c>
      <c r="L8635" s="37">
        <f t="shared" si="2"/>
        <v>50</v>
      </c>
      <c r="M8635" s="37">
        <f t="shared" si="3"/>
        <v>11</v>
      </c>
      <c r="N8635" s="37">
        <f t="shared" si="4"/>
        <v>12</v>
      </c>
      <c r="O8635" s="37" t="str">
        <f t="array" ref="O8635">IFERROR(XLOOKUP(K8635,'Tipo de carga'!B:B,'Tipo de carga'!C:C))</f>
        <v>Diesel</v>
      </c>
    </row>
    <row r="8636">
      <c r="A8636" s="36">
        <v>1683.0</v>
      </c>
      <c r="B8636" s="37" t="str">
        <f t="array" ref="B8636">IFERROR(XLOOKUP(A8636,'Asignacion Dic'!A:A,'Asignacion Dic'!C:C))</f>
        <v>Pilgrims Tepo</v>
      </c>
      <c r="C8636" s="37" t="str">
        <f t="array" ref="C8636">IFERROR(XLOOKUP(A8636,'Asignacion Dic'!A:A,'Asignacion Dic'!B:B))</f>
        <v>EC-02</v>
      </c>
      <c r="D8636" s="38">
        <v>45637.8187962963</v>
      </c>
      <c r="E8636" s="36" t="s">
        <v>373</v>
      </c>
      <c r="F8636" s="37" t="str">
        <f t="array" ref="F8636">IFERROR(XLOOKUP(E8636,Operadores!A:A,Operadores!B:B))</f>
        <v>RENOSC</v>
      </c>
      <c r="G8636" s="36" t="s">
        <v>72</v>
      </c>
      <c r="H8636" s="39">
        <v>19.29</v>
      </c>
      <c r="I8636" s="40">
        <v>213.19</v>
      </c>
      <c r="J8636" s="41">
        <f t="shared" si="5"/>
        <v>4112.4351</v>
      </c>
      <c r="K8636" s="37" t="str">
        <f t="array" ref="K8636">IFERROR(XLOOKUP(G8636,'Tipo de carga'!A:A,'Tipo de carga'!B:B))</f>
        <v>Autoabasto</v>
      </c>
      <c r="L8636" s="37">
        <f t="shared" si="2"/>
        <v>50</v>
      </c>
      <c r="M8636" s="37">
        <f t="shared" si="3"/>
        <v>11</v>
      </c>
      <c r="N8636" s="37">
        <f t="shared" si="4"/>
        <v>12</v>
      </c>
      <c r="O8636" s="37" t="str">
        <f t="array" ref="O8636">IFERROR(XLOOKUP(K8636,'Tipo de carga'!B:B,'Tipo de carga'!C:C))</f>
        <v>Diesel</v>
      </c>
    </row>
    <row r="8637">
      <c r="A8637" s="36">
        <v>1884.0</v>
      </c>
      <c r="B8637" s="37" t="str">
        <f t="array" ref="B8637">IFERROR(XLOOKUP(A8637,'Asignacion Dic'!A:A,'Asignacion Dic'!C:C))</f>
        <v>Liverpool Local</v>
      </c>
      <c r="C8637" s="37" t="str">
        <f t="array" ref="C8637">IFERROR(XLOOKUP(A8637,'Asignacion Dic'!A:A,'Asignacion Dic'!B:B))</f>
        <v>EC-01</v>
      </c>
      <c r="D8637" s="38">
        <v>45637.77373842592</v>
      </c>
      <c r="E8637" s="36" t="s">
        <v>481</v>
      </c>
      <c r="F8637" s="37" t="str">
        <f t="array" ref="F8637">IFERROR(XLOOKUP(E8637,Operadores!A:A,Operadores!B:B))</f>
        <v>ALVGE</v>
      </c>
      <c r="G8637" s="36" t="s">
        <v>72</v>
      </c>
      <c r="H8637" s="39">
        <v>19.29</v>
      </c>
      <c r="I8637" s="40">
        <v>636.25</v>
      </c>
      <c r="J8637" s="41">
        <f t="shared" si="5"/>
        <v>12273.2625</v>
      </c>
      <c r="K8637" s="37" t="str">
        <f t="array" ref="K8637">IFERROR(XLOOKUP(G8637,'Tipo de carga'!A:A,'Tipo de carga'!B:B))</f>
        <v>Autoabasto</v>
      </c>
      <c r="L8637" s="37">
        <f t="shared" si="2"/>
        <v>50</v>
      </c>
      <c r="M8637" s="37">
        <f t="shared" si="3"/>
        <v>11</v>
      </c>
      <c r="N8637" s="37">
        <f t="shared" si="4"/>
        <v>12</v>
      </c>
      <c r="O8637" s="37" t="str">
        <f t="array" ref="O8637">IFERROR(XLOOKUP(K8637,'Tipo de carga'!B:B,'Tipo de carga'!C:C))</f>
        <v>Diesel</v>
      </c>
    </row>
    <row r="8638">
      <c r="A8638" s="36">
        <v>1735.0</v>
      </c>
      <c r="B8638" s="37" t="str">
        <f t="array" ref="B8638">IFERROR(XLOOKUP(A8638,'Asignacion Dic'!A:A,'Asignacion Dic'!C:C))</f>
        <v>Pilgrims Tepo</v>
      </c>
      <c r="C8638" s="37" t="str">
        <f t="array" ref="C8638">IFERROR(XLOOKUP(A8638,'Asignacion Dic'!A:A,'Asignacion Dic'!B:B))</f>
        <v>EC-02</v>
      </c>
      <c r="D8638" s="38">
        <v>45637.74392361111</v>
      </c>
      <c r="E8638" s="36" t="s">
        <v>382</v>
      </c>
      <c r="F8638" s="37" t="str">
        <f t="array" ref="F8638">IFERROR(XLOOKUP(E8638,Operadores!A:A,Operadores!B:B))</f>
        <v>SALMIG01</v>
      </c>
      <c r="G8638" s="36" t="s">
        <v>72</v>
      </c>
      <c r="H8638" s="39">
        <v>19.29</v>
      </c>
      <c r="I8638" s="40">
        <v>281.5</v>
      </c>
      <c r="J8638" s="41">
        <f t="shared" si="5"/>
        <v>5430.135</v>
      </c>
      <c r="K8638" s="37" t="str">
        <f t="array" ref="K8638">IFERROR(XLOOKUP(G8638,'Tipo de carga'!A:A,'Tipo de carga'!B:B))</f>
        <v>Autoabasto</v>
      </c>
      <c r="L8638" s="37">
        <f t="shared" si="2"/>
        <v>50</v>
      </c>
      <c r="M8638" s="37">
        <f t="shared" si="3"/>
        <v>11</v>
      </c>
      <c r="N8638" s="37">
        <f t="shared" si="4"/>
        <v>12</v>
      </c>
      <c r="O8638" s="37" t="str">
        <f t="array" ref="O8638">IFERROR(XLOOKUP(K8638,'Tipo de carga'!B:B,'Tipo de carga'!C:C))</f>
        <v>Diesel</v>
      </c>
    </row>
    <row r="8639">
      <c r="A8639" s="36">
        <v>1992.0</v>
      </c>
      <c r="B8639" s="37" t="str">
        <f t="array" ref="B8639">IFERROR(XLOOKUP(A8639,'Asignacion Dic'!A:A,'Asignacion Dic'!C:C))</f>
        <v>MeLi Dedicado TD</v>
      </c>
      <c r="C8639" s="37" t="str">
        <f t="array" ref="C8639">IFERROR(XLOOKUP(A8639,'Asignacion Dic'!A:A,'Asignacion Dic'!B:B))</f>
        <v>EC-05</v>
      </c>
      <c r="D8639" s="38">
        <v>45637.7422337963</v>
      </c>
      <c r="E8639" s="36" t="s">
        <v>418</v>
      </c>
      <c r="F8639" s="37" t="str">
        <f t="array" ref="F8639">IFERROR(XLOOKUP(E8639,Operadores!A:A,Operadores!B:B))</f>
        <v>MENMI</v>
      </c>
      <c r="G8639" s="36" t="s">
        <v>72</v>
      </c>
      <c r="H8639" s="39">
        <v>19.29</v>
      </c>
      <c r="I8639" s="40">
        <v>314.32</v>
      </c>
      <c r="J8639" s="41">
        <f t="shared" si="5"/>
        <v>6063.2328</v>
      </c>
      <c r="K8639" s="37" t="str">
        <f t="array" ref="K8639">IFERROR(XLOOKUP(G8639,'Tipo de carga'!A:A,'Tipo de carga'!B:B))</f>
        <v>Autoabasto</v>
      </c>
      <c r="L8639" s="37">
        <f t="shared" si="2"/>
        <v>50</v>
      </c>
      <c r="M8639" s="37">
        <f t="shared" si="3"/>
        <v>11</v>
      </c>
      <c r="N8639" s="37">
        <f t="shared" si="4"/>
        <v>12</v>
      </c>
      <c r="O8639" s="37" t="str">
        <f t="array" ref="O8639">IFERROR(XLOOKUP(K8639,'Tipo de carga'!B:B,'Tipo de carga'!C:C))</f>
        <v>Diesel</v>
      </c>
    </row>
    <row r="8640">
      <c r="A8640" s="36">
        <v>1933.0</v>
      </c>
      <c r="B8640" s="37" t="str">
        <f t="array" ref="B8640">IFERROR(XLOOKUP(A8640,'Asignacion Dic'!A:A,'Asignacion Dic'!C:C))</f>
        <v>Circuitos</v>
      </c>
      <c r="C8640" s="37" t="str">
        <f t="array" ref="C8640">IFERROR(XLOOKUP(A8640,'Asignacion Dic'!A:A,'Asignacion Dic'!B:B))</f>
        <v>EC-03</v>
      </c>
      <c r="D8640" s="38">
        <v>45637.73291666667</v>
      </c>
      <c r="E8640" s="36" t="s">
        <v>213</v>
      </c>
      <c r="F8640" s="37" t="str">
        <f t="array" ref="F8640">IFERROR(XLOOKUP(E8640,Operadores!A:A,Operadores!B:B))</f>
        <v>OLIMAR01</v>
      </c>
      <c r="G8640" s="36" t="s">
        <v>72</v>
      </c>
      <c r="H8640" s="39">
        <v>19.29</v>
      </c>
      <c r="I8640" s="40">
        <v>250.19</v>
      </c>
      <c r="J8640" s="41">
        <f t="shared" si="5"/>
        <v>4826.1651</v>
      </c>
      <c r="K8640" s="37" t="str">
        <f t="array" ref="K8640">IFERROR(XLOOKUP(G8640,'Tipo de carga'!A:A,'Tipo de carga'!B:B))</f>
        <v>Autoabasto</v>
      </c>
      <c r="L8640" s="37">
        <f t="shared" si="2"/>
        <v>50</v>
      </c>
      <c r="M8640" s="37">
        <f t="shared" si="3"/>
        <v>11</v>
      </c>
      <c r="N8640" s="37">
        <f t="shared" si="4"/>
        <v>12</v>
      </c>
      <c r="O8640" s="37" t="str">
        <f t="array" ref="O8640">IFERROR(XLOOKUP(K8640,'Tipo de carga'!B:B,'Tipo de carga'!C:C))</f>
        <v>Diesel</v>
      </c>
    </row>
    <row r="8641">
      <c r="A8641" s="36">
        <v>1866.0</v>
      </c>
      <c r="B8641" s="37" t="str">
        <f t="array" ref="B8641">IFERROR(XLOOKUP(A8641,'Asignacion Dic'!A:A,'Asignacion Dic'!C:C))</f>
        <v>Pilgrims Tepo</v>
      </c>
      <c r="C8641" s="37" t="str">
        <f t="array" ref="C8641">IFERROR(XLOOKUP(A8641,'Asignacion Dic'!A:A,'Asignacion Dic'!B:B))</f>
        <v>EC-02</v>
      </c>
      <c r="D8641" s="38">
        <v>45637.723645833335</v>
      </c>
      <c r="E8641" s="36" t="s">
        <v>384</v>
      </c>
      <c r="F8641" s="37" t="str">
        <f t="array" ref="F8641">IFERROR(XLOOKUP(E8641,Operadores!A:A,Operadores!B:B))</f>
        <v>LEOJOS</v>
      </c>
      <c r="G8641" s="36" t="s">
        <v>72</v>
      </c>
      <c r="H8641" s="39">
        <v>19.29</v>
      </c>
      <c r="I8641" s="40">
        <v>74.01</v>
      </c>
      <c r="J8641" s="41">
        <f t="shared" si="5"/>
        <v>1427.6529</v>
      </c>
      <c r="K8641" s="37" t="str">
        <f t="array" ref="K8641">IFERROR(XLOOKUP(G8641,'Tipo de carga'!A:A,'Tipo de carga'!B:B))</f>
        <v>Autoabasto</v>
      </c>
      <c r="L8641" s="37">
        <f t="shared" si="2"/>
        <v>50</v>
      </c>
      <c r="M8641" s="37">
        <f t="shared" si="3"/>
        <v>11</v>
      </c>
      <c r="N8641" s="37">
        <f t="shared" si="4"/>
        <v>12</v>
      </c>
      <c r="O8641" s="37" t="str">
        <f t="array" ref="O8641">IFERROR(XLOOKUP(K8641,'Tipo de carga'!B:B,'Tipo de carga'!C:C))</f>
        <v>Diesel</v>
      </c>
    </row>
    <row r="8642">
      <c r="A8642" s="36">
        <v>1956.0</v>
      </c>
      <c r="B8642" s="37" t="str">
        <f t="array" ref="B8642">IFERROR(XLOOKUP(A8642,'Asignacion Dic'!A:A,'Asignacion Dic'!C:C))</f>
        <v>MeLi asignado SD</v>
      </c>
      <c r="C8642" s="37" t="str">
        <f t="array" ref="C8642">IFERROR(XLOOKUP(A8642,'Asignacion Dic'!A:A,'Asignacion Dic'!B:B))</f>
        <v>EC-05</v>
      </c>
      <c r="D8642" s="38">
        <v>45637.72111111111</v>
      </c>
      <c r="E8642" s="36" t="s">
        <v>569</v>
      </c>
      <c r="F8642" s="37" t="str">
        <f t="array" ref="F8642">IFERROR(XLOOKUP(E8642,Operadores!A:A,Operadores!B:B))</f>
        <v>MUÑCEC</v>
      </c>
      <c r="G8642" s="36" t="s">
        <v>72</v>
      </c>
      <c r="H8642" s="39">
        <v>19.29</v>
      </c>
      <c r="I8642" s="40">
        <v>574.5</v>
      </c>
      <c r="J8642" s="41">
        <f t="shared" si="5"/>
        <v>11082.105</v>
      </c>
      <c r="K8642" s="37" t="str">
        <f t="array" ref="K8642">IFERROR(XLOOKUP(G8642,'Tipo de carga'!A:A,'Tipo de carga'!B:B))</f>
        <v>Autoabasto</v>
      </c>
      <c r="L8642" s="37">
        <f t="shared" si="2"/>
        <v>50</v>
      </c>
      <c r="M8642" s="37">
        <f t="shared" si="3"/>
        <v>11</v>
      </c>
      <c r="N8642" s="37">
        <f t="shared" si="4"/>
        <v>12</v>
      </c>
      <c r="O8642" s="37" t="str">
        <f t="array" ref="O8642">IFERROR(XLOOKUP(K8642,'Tipo de carga'!B:B,'Tipo de carga'!C:C))</f>
        <v>Diesel</v>
      </c>
    </row>
    <row r="8643">
      <c r="A8643" s="36">
        <v>1695.0</v>
      </c>
      <c r="B8643" s="37" t="str">
        <f t="array" ref="B8643">IFERROR(XLOOKUP(A8643,'Asignacion Dic'!A:A,'Asignacion Dic'!C:C))</f>
        <v>Pilgrims Tepo</v>
      </c>
      <c r="C8643" s="37" t="str">
        <f t="array" ref="C8643">IFERROR(XLOOKUP(A8643,'Asignacion Dic'!A:A,'Asignacion Dic'!B:B))</f>
        <v>EC-02</v>
      </c>
      <c r="D8643" s="38">
        <v>45637.71574074074</v>
      </c>
      <c r="E8643" s="36" t="s">
        <v>378</v>
      </c>
      <c r="F8643" s="37" t="str">
        <f t="array" ref="F8643">IFERROR(XLOOKUP(E8643,Operadores!A:A,Operadores!B:B))</f>
        <v>RAMHEC</v>
      </c>
      <c r="G8643" s="36" t="s">
        <v>72</v>
      </c>
      <c r="H8643" s="39">
        <v>19.29</v>
      </c>
      <c r="I8643" s="40">
        <v>146.35</v>
      </c>
      <c r="J8643" s="41">
        <f t="shared" si="5"/>
        <v>2823.0915</v>
      </c>
      <c r="K8643" s="37" t="str">
        <f t="array" ref="K8643">IFERROR(XLOOKUP(G8643,'Tipo de carga'!A:A,'Tipo de carga'!B:B))</f>
        <v>Autoabasto</v>
      </c>
      <c r="L8643" s="37">
        <f t="shared" si="2"/>
        <v>50</v>
      </c>
      <c r="M8643" s="37">
        <f t="shared" si="3"/>
        <v>11</v>
      </c>
      <c r="N8643" s="37">
        <f t="shared" si="4"/>
        <v>12</v>
      </c>
      <c r="O8643" s="37" t="str">
        <f t="array" ref="O8643">IFERROR(XLOOKUP(K8643,'Tipo de carga'!B:B,'Tipo de carga'!C:C))</f>
        <v>Diesel</v>
      </c>
    </row>
    <row r="8644">
      <c r="A8644" s="36">
        <v>1941.0</v>
      </c>
      <c r="B8644" s="37" t="str">
        <f t="array" ref="B8644">IFERROR(XLOOKUP(A8644,'Asignacion Dic'!A:A,'Asignacion Dic'!C:C))</f>
        <v>Available</v>
      </c>
      <c r="C8644" s="37" t="str">
        <f t="array" ref="C8644">IFERROR(XLOOKUP(A8644,'Asignacion Dic'!A:A,'Asignacion Dic'!B:B))</f>
        <v>TTE</v>
      </c>
      <c r="D8644" s="38">
        <v>45637.70768518518</v>
      </c>
      <c r="E8644" s="36" t="s">
        <v>172</v>
      </c>
      <c r="F8644" s="37" t="str">
        <f t="array" ref="F8644">IFERROR(XLOOKUP(E8644,Operadores!A:A,Operadores!B:B))</f>
        <v>REDJUL</v>
      </c>
      <c r="G8644" s="36" t="s">
        <v>72</v>
      </c>
      <c r="H8644" s="39">
        <v>19.29</v>
      </c>
      <c r="I8644" s="40">
        <v>337.71</v>
      </c>
      <c r="J8644" s="41">
        <f t="shared" si="5"/>
        <v>6514.4259</v>
      </c>
      <c r="K8644" s="37" t="str">
        <f t="array" ref="K8644">IFERROR(XLOOKUP(G8644,'Tipo de carga'!A:A,'Tipo de carga'!B:B))</f>
        <v>Autoabasto</v>
      </c>
      <c r="L8644" s="37">
        <f t="shared" si="2"/>
        <v>50</v>
      </c>
      <c r="M8644" s="37">
        <f t="shared" si="3"/>
        <v>11</v>
      </c>
      <c r="N8644" s="37">
        <f t="shared" si="4"/>
        <v>12</v>
      </c>
      <c r="O8644" s="37" t="str">
        <f t="array" ref="O8644">IFERROR(XLOOKUP(K8644,'Tipo de carga'!B:B,'Tipo de carga'!C:C))</f>
        <v>Diesel</v>
      </c>
    </row>
    <row r="8645">
      <c r="A8645" s="36">
        <v>1704.0</v>
      </c>
      <c r="B8645" s="37" t="str">
        <f t="array" ref="B8645">IFERROR(XLOOKUP(A8645,'Asignacion Dic'!A:A,'Asignacion Dic'!C:C))</f>
        <v>Pilgrims Tepo</v>
      </c>
      <c r="C8645" s="37" t="str">
        <f t="array" ref="C8645">IFERROR(XLOOKUP(A8645,'Asignacion Dic'!A:A,'Asignacion Dic'!B:B))</f>
        <v>EC-02</v>
      </c>
      <c r="D8645" s="38">
        <v>45637.695601851854</v>
      </c>
      <c r="E8645" s="36" t="s">
        <v>379</v>
      </c>
      <c r="F8645" s="37" t="str">
        <f t="array" ref="F8645">IFERROR(XLOOKUP(E8645,Operadores!A:A,Operadores!B:B))</f>
        <v>MEDAND</v>
      </c>
      <c r="G8645" s="36" t="s">
        <v>72</v>
      </c>
      <c r="H8645" s="39">
        <v>19.29</v>
      </c>
      <c r="I8645" s="40">
        <v>140.01</v>
      </c>
      <c r="J8645" s="41">
        <f t="shared" si="5"/>
        <v>2700.7929</v>
      </c>
      <c r="K8645" s="37" t="str">
        <f t="array" ref="K8645">IFERROR(XLOOKUP(G8645,'Tipo de carga'!A:A,'Tipo de carga'!B:B))</f>
        <v>Autoabasto</v>
      </c>
      <c r="L8645" s="37">
        <f t="shared" si="2"/>
        <v>50</v>
      </c>
      <c r="M8645" s="37">
        <f t="shared" si="3"/>
        <v>11</v>
      </c>
      <c r="N8645" s="37">
        <f t="shared" si="4"/>
        <v>12</v>
      </c>
      <c r="O8645" s="37" t="str">
        <f t="array" ref="O8645">IFERROR(XLOOKUP(K8645,'Tipo de carga'!B:B,'Tipo de carga'!C:C))</f>
        <v>Diesel</v>
      </c>
    </row>
    <row r="8646">
      <c r="A8646" s="36">
        <v>1904.0</v>
      </c>
      <c r="B8646" s="37" t="str">
        <f t="array" ref="B8646">IFERROR(XLOOKUP(A8646,'Asignacion Dic'!A:A,'Asignacion Dic'!C:C))</f>
        <v>MeLi asignado SD</v>
      </c>
      <c r="C8646" s="37" t="str">
        <f t="array" ref="C8646">IFERROR(XLOOKUP(A8646,'Asignacion Dic'!A:A,'Asignacion Dic'!B:B))</f>
        <v>EC-05</v>
      </c>
      <c r="D8646" s="38">
        <v>45637.68866898148</v>
      </c>
      <c r="E8646" s="36" t="s">
        <v>231</v>
      </c>
      <c r="F8646" s="37" t="str">
        <f t="array" ref="F8646">IFERROR(XLOOKUP(E8646,Operadores!A:A,Operadores!B:B))</f>
        <v>MARARM</v>
      </c>
      <c r="G8646" s="36" t="s">
        <v>72</v>
      </c>
      <c r="H8646" s="39">
        <v>19.29</v>
      </c>
      <c r="I8646" s="40">
        <v>304.01</v>
      </c>
      <c r="J8646" s="41">
        <f t="shared" si="5"/>
        <v>5864.3529</v>
      </c>
      <c r="K8646" s="37" t="str">
        <f t="array" ref="K8646">IFERROR(XLOOKUP(G8646,'Tipo de carga'!A:A,'Tipo de carga'!B:B))</f>
        <v>Autoabasto</v>
      </c>
      <c r="L8646" s="37">
        <f t="shared" si="2"/>
        <v>50</v>
      </c>
      <c r="M8646" s="37">
        <f t="shared" si="3"/>
        <v>11</v>
      </c>
      <c r="N8646" s="37">
        <f t="shared" si="4"/>
        <v>12</v>
      </c>
      <c r="O8646" s="37" t="str">
        <f t="array" ref="O8646">IFERROR(XLOOKUP(K8646,'Tipo de carga'!B:B,'Tipo de carga'!C:C))</f>
        <v>Diesel</v>
      </c>
    </row>
    <row r="8647">
      <c r="A8647" s="36">
        <v>1906.0</v>
      </c>
      <c r="B8647" s="37" t="str">
        <f t="array" ref="B8647">IFERROR(XLOOKUP(A8647,'Asignacion Dic'!A:A,'Asignacion Dic'!C:C))</f>
        <v>MeLi asignado SD</v>
      </c>
      <c r="C8647" s="37" t="str">
        <f t="array" ref="C8647">IFERROR(XLOOKUP(A8647,'Asignacion Dic'!A:A,'Asignacion Dic'!B:B))</f>
        <v>EC-05</v>
      </c>
      <c r="D8647" s="38">
        <v>45637.63395833333</v>
      </c>
      <c r="E8647" s="36" t="s">
        <v>179</v>
      </c>
      <c r="F8647" s="37" t="str">
        <f t="array" ref="F8647">IFERROR(XLOOKUP(E8647,Operadores!A:A,Operadores!B:B))</f>
        <v>IBAJOS</v>
      </c>
      <c r="G8647" s="36" t="s">
        <v>72</v>
      </c>
      <c r="H8647" s="39">
        <v>19.29</v>
      </c>
      <c r="I8647" s="40">
        <v>320.63</v>
      </c>
      <c r="J8647" s="41">
        <f t="shared" si="5"/>
        <v>6184.9527</v>
      </c>
      <c r="K8647" s="37" t="str">
        <f t="array" ref="K8647">IFERROR(XLOOKUP(G8647,'Tipo de carga'!A:A,'Tipo de carga'!B:B))</f>
        <v>Autoabasto</v>
      </c>
      <c r="L8647" s="37">
        <f t="shared" si="2"/>
        <v>50</v>
      </c>
      <c r="M8647" s="37">
        <f t="shared" si="3"/>
        <v>11</v>
      </c>
      <c r="N8647" s="37">
        <f t="shared" si="4"/>
        <v>12</v>
      </c>
      <c r="O8647" s="37" t="str">
        <f t="array" ref="O8647">IFERROR(XLOOKUP(K8647,'Tipo de carga'!B:B,'Tipo de carga'!C:C))</f>
        <v>Diesel</v>
      </c>
    </row>
    <row r="8648">
      <c r="A8648" s="36">
        <v>1993.0</v>
      </c>
      <c r="B8648" s="37" t="str">
        <f t="array" ref="B8648">IFERROR(XLOOKUP(A8648,'Asignacion Dic'!A:A,'Asignacion Dic'!C:C))</f>
        <v>MeLi Dedicado TD</v>
      </c>
      <c r="C8648" s="37" t="str">
        <f t="array" ref="C8648">IFERROR(XLOOKUP(A8648,'Asignacion Dic'!A:A,'Asignacion Dic'!B:B))</f>
        <v>EC-05</v>
      </c>
      <c r="D8648" s="38">
        <v>45637.58556712963</v>
      </c>
      <c r="E8648" s="36" t="s">
        <v>389</v>
      </c>
      <c r="F8648" s="37" t="str">
        <f t="array" ref="F8648">IFERROR(XLOOKUP(E8648,Operadores!A:A,Operadores!B:B))</f>
        <v>CELJOS</v>
      </c>
      <c r="G8648" s="36" t="s">
        <v>72</v>
      </c>
      <c r="H8648" s="39">
        <v>19.29</v>
      </c>
      <c r="I8648" s="40">
        <v>516.55</v>
      </c>
      <c r="J8648" s="41">
        <f t="shared" si="5"/>
        <v>9964.2495</v>
      </c>
      <c r="K8648" s="37" t="str">
        <f t="array" ref="K8648">IFERROR(XLOOKUP(G8648,'Tipo de carga'!A:A,'Tipo de carga'!B:B))</f>
        <v>Autoabasto</v>
      </c>
      <c r="L8648" s="37">
        <f t="shared" si="2"/>
        <v>50</v>
      </c>
      <c r="M8648" s="37">
        <f t="shared" si="3"/>
        <v>11</v>
      </c>
      <c r="N8648" s="37">
        <f t="shared" si="4"/>
        <v>12</v>
      </c>
      <c r="O8648" s="37" t="str">
        <f t="array" ref="O8648">IFERROR(XLOOKUP(K8648,'Tipo de carga'!B:B,'Tipo de carga'!C:C))</f>
        <v>Diesel</v>
      </c>
    </row>
    <row r="8649">
      <c r="A8649" s="36">
        <v>1880.0</v>
      </c>
      <c r="B8649" s="37" t="str">
        <f t="array" ref="B8649">IFERROR(XLOOKUP(A8649,'Asignacion Dic'!A:A,'Asignacion Dic'!C:C))</f>
        <v>Circuitos</v>
      </c>
      <c r="C8649" s="37" t="str">
        <f t="array" ref="C8649">IFERROR(XLOOKUP(A8649,'Asignacion Dic'!A:A,'Asignacion Dic'!B:B))</f>
        <v>EC-03</v>
      </c>
      <c r="D8649" s="38">
        <v>45637.55069444444</v>
      </c>
      <c r="E8649" s="36" t="s">
        <v>248</v>
      </c>
      <c r="F8649" s="37" t="str">
        <f t="array" ref="F8649">IFERROR(XLOOKUP(E8649,Operadores!A:A,Operadores!B:B))</f>
        <v>CRULE</v>
      </c>
      <c r="G8649" s="36" t="s">
        <v>72</v>
      </c>
      <c r="H8649" s="39">
        <v>19.29</v>
      </c>
      <c r="I8649" s="40">
        <v>605.77</v>
      </c>
      <c r="J8649" s="41">
        <f t="shared" si="5"/>
        <v>11685.3033</v>
      </c>
      <c r="K8649" s="37" t="str">
        <f t="array" ref="K8649">IFERROR(XLOOKUP(G8649,'Tipo de carga'!A:A,'Tipo de carga'!B:B))</f>
        <v>Autoabasto</v>
      </c>
      <c r="L8649" s="37">
        <f t="shared" si="2"/>
        <v>50</v>
      </c>
      <c r="M8649" s="37">
        <f t="shared" si="3"/>
        <v>11</v>
      </c>
      <c r="N8649" s="37">
        <f t="shared" si="4"/>
        <v>12</v>
      </c>
      <c r="O8649" s="37" t="str">
        <f t="array" ref="O8649">IFERROR(XLOOKUP(K8649,'Tipo de carga'!B:B,'Tipo de carga'!C:C))</f>
        <v>Diesel</v>
      </c>
    </row>
    <row r="8650">
      <c r="A8650" s="36">
        <v>1783.0</v>
      </c>
      <c r="B8650" s="37" t="str">
        <f t="array" ref="B8650">IFERROR(XLOOKUP(A8650,'Asignacion Dic'!A:A,'Asignacion Dic'!C:C))</f>
        <v>Liverpool Local</v>
      </c>
      <c r="C8650" s="37" t="str">
        <f t="array" ref="C8650">IFERROR(XLOOKUP(A8650,'Asignacion Dic'!A:A,'Asignacion Dic'!B:B))</f>
        <v>EC-01</v>
      </c>
      <c r="D8650" s="38">
        <v>45637.48836805556</v>
      </c>
      <c r="E8650" s="36" t="s">
        <v>518</v>
      </c>
      <c r="F8650" s="37" t="str">
        <f t="array" ref="F8650">IFERROR(XLOOKUP(E8650,Operadores!A:A,Operadores!B:B))</f>
        <v>RIORO</v>
      </c>
      <c r="G8650" s="36" t="s">
        <v>72</v>
      </c>
      <c r="H8650" s="39">
        <v>19.29</v>
      </c>
      <c r="I8650" s="40">
        <v>791.21</v>
      </c>
      <c r="J8650" s="41">
        <f t="shared" si="5"/>
        <v>15262.4409</v>
      </c>
      <c r="K8650" s="37" t="str">
        <f t="array" ref="K8650">IFERROR(XLOOKUP(G8650,'Tipo de carga'!A:A,'Tipo de carga'!B:B))</f>
        <v>Autoabasto</v>
      </c>
      <c r="L8650" s="37">
        <f t="shared" si="2"/>
        <v>50</v>
      </c>
      <c r="M8650" s="37">
        <f t="shared" si="3"/>
        <v>11</v>
      </c>
      <c r="N8650" s="37">
        <f t="shared" si="4"/>
        <v>12</v>
      </c>
      <c r="O8650" s="37" t="str">
        <f t="array" ref="O8650">IFERROR(XLOOKUP(K8650,'Tipo de carga'!B:B,'Tipo de carga'!C:C))</f>
        <v>Diesel</v>
      </c>
    </row>
    <row r="8651">
      <c r="A8651" s="36">
        <v>2008.0</v>
      </c>
      <c r="B8651" s="37" t="str">
        <f t="array" ref="B8651">IFERROR(XLOOKUP(A8651,'Asignacion Dic'!A:A,'Asignacion Dic'!C:C))</f>
        <v>MeLi Dedicado Merida</v>
      </c>
      <c r="C8651" s="37" t="str">
        <f t="array" ref="C8651">IFERROR(XLOOKUP(A8651,'Asignacion Dic'!A:A,'Asignacion Dic'!B:B))</f>
        <v>EC-05</v>
      </c>
      <c r="D8651" s="38">
        <v>45637.467881944445</v>
      </c>
      <c r="E8651" s="36" t="s">
        <v>482</v>
      </c>
      <c r="F8651" s="37" t="str">
        <f t="array" ref="F8651">IFERROR(XLOOKUP(E8651,Operadores!A:A,Operadores!B:B))</f>
        <v>RIVJOS</v>
      </c>
      <c r="G8651" s="36" t="s">
        <v>72</v>
      </c>
      <c r="H8651" s="39">
        <v>19.29</v>
      </c>
      <c r="I8651" s="40">
        <v>301.88</v>
      </c>
      <c r="J8651" s="41">
        <f t="shared" si="5"/>
        <v>5823.2652</v>
      </c>
      <c r="K8651" s="37" t="str">
        <f t="array" ref="K8651">IFERROR(XLOOKUP(G8651,'Tipo de carga'!A:A,'Tipo de carga'!B:B))</f>
        <v>Autoabasto</v>
      </c>
      <c r="L8651" s="37">
        <f t="shared" si="2"/>
        <v>50</v>
      </c>
      <c r="M8651" s="37">
        <f t="shared" si="3"/>
        <v>11</v>
      </c>
      <c r="N8651" s="37">
        <f t="shared" si="4"/>
        <v>12</v>
      </c>
      <c r="O8651" s="37" t="str">
        <f t="array" ref="O8651">IFERROR(XLOOKUP(K8651,'Tipo de carga'!B:B,'Tipo de carga'!C:C))</f>
        <v>Diesel</v>
      </c>
    </row>
    <row r="8652">
      <c r="A8652" s="36">
        <v>1952.0</v>
      </c>
      <c r="B8652" s="37" t="str">
        <f t="array" ref="B8652">IFERROR(XLOOKUP(A8652,'Asignacion Dic'!A:A,'Asignacion Dic'!C:C))</f>
        <v>MeLi asignado SD</v>
      </c>
      <c r="C8652" s="37" t="str">
        <f t="array" ref="C8652">IFERROR(XLOOKUP(A8652,'Asignacion Dic'!A:A,'Asignacion Dic'!B:B))</f>
        <v>EC-05</v>
      </c>
      <c r="D8652" s="38">
        <v>45637.45894675926</v>
      </c>
      <c r="E8652" s="36" t="s">
        <v>363</v>
      </c>
      <c r="F8652" s="37" t="str">
        <f t="array" ref="F8652">IFERROR(XLOOKUP(E8652,Operadores!A:A,Operadores!B:B))</f>
        <v>TREJUA</v>
      </c>
      <c r="G8652" s="36" t="s">
        <v>72</v>
      </c>
      <c r="H8652" s="39">
        <v>19.29</v>
      </c>
      <c r="I8652" s="40">
        <v>782.83</v>
      </c>
      <c r="J8652" s="41">
        <f t="shared" si="5"/>
        <v>15100.7907</v>
      </c>
      <c r="K8652" s="37" t="str">
        <f t="array" ref="K8652">IFERROR(XLOOKUP(G8652,'Tipo de carga'!A:A,'Tipo de carga'!B:B))</f>
        <v>Autoabasto</v>
      </c>
      <c r="L8652" s="37">
        <f t="shared" si="2"/>
        <v>50</v>
      </c>
      <c r="M8652" s="37">
        <f t="shared" si="3"/>
        <v>11</v>
      </c>
      <c r="N8652" s="37">
        <f t="shared" si="4"/>
        <v>12</v>
      </c>
      <c r="O8652" s="37" t="str">
        <f t="array" ref="O8652">IFERROR(XLOOKUP(K8652,'Tipo de carga'!B:B,'Tipo de carga'!C:C))</f>
        <v>Diesel</v>
      </c>
    </row>
    <row r="8653">
      <c r="A8653" s="36">
        <v>1836.0</v>
      </c>
      <c r="B8653" s="37" t="str">
        <f t="array" ref="B8653">IFERROR(XLOOKUP(A8653,'Asignacion Dic'!A:A,'Asignacion Dic'!C:C))</f>
        <v>Full Liver</v>
      </c>
      <c r="C8653" s="37" t="str">
        <f t="array" ref="C8653">IFERROR(XLOOKUP(A8653,'Asignacion Dic'!A:A,'Asignacion Dic'!B:B))</f>
        <v>EC-01</v>
      </c>
      <c r="D8653" s="38">
        <v>45637.45799768518</v>
      </c>
      <c r="E8653" s="36" t="s">
        <v>297</v>
      </c>
      <c r="F8653" s="37" t="str">
        <f t="array" ref="F8653">IFERROR(XLOOKUP(E8653,Operadores!A:A,Operadores!B:B))</f>
        <v>HUEAR</v>
      </c>
      <c r="G8653" s="36" t="s">
        <v>72</v>
      </c>
      <c r="H8653" s="39">
        <v>19.29</v>
      </c>
      <c r="I8653" s="40">
        <v>800.0</v>
      </c>
      <c r="J8653" s="41">
        <f t="shared" si="5"/>
        <v>15432</v>
      </c>
      <c r="K8653" s="37" t="str">
        <f t="array" ref="K8653">IFERROR(XLOOKUP(G8653,'Tipo de carga'!A:A,'Tipo de carga'!B:B))</f>
        <v>Autoabasto</v>
      </c>
      <c r="L8653" s="37">
        <f t="shared" si="2"/>
        <v>50</v>
      </c>
      <c r="M8653" s="37">
        <f t="shared" si="3"/>
        <v>11</v>
      </c>
      <c r="N8653" s="37">
        <f t="shared" si="4"/>
        <v>12</v>
      </c>
      <c r="O8653" s="37" t="str">
        <f t="array" ref="O8653">IFERROR(XLOOKUP(K8653,'Tipo de carga'!B:B,'Tipo de carga'!C:C))</f>
        <v>Diesel</v>
      </c>
    </row>
    <row r="8654">
      <c r="A8654" s="36">
        <v>1809.0</v>
      </c>
      <c r="B8654" s="37" t="str">
        <f t="array" ref="B8654">IFERROR(XLOOKUP(A8654,'Asignacion Dic'!A:A,'Asignacion Dic'!C:C))</f>
        <v>Full Liver</v>
      </c>
      <c r="C8654" s="37" t="str">
        <f t="array" ref="C8654">IFERROR(XLOOKUP(A8654,'Asignacion Dic'!A:A,'Asignacion Dic'!B:B))</f>
        <v>EC-01</v>
      </c>
      <c r="D8654" s="38">
        <v>45637.4371875</v>
      </c>
      <c r="E8654" s="36" t="s">
        <v>253</v>
      </c>
      <c r="F8654" s="37" t="str">
        <f t="array" ref="F8654">IFERROR(XLOOKUP(E8654,Operadores!A:A,Operadores!B:B))</f>
        <v>MARFRA</v>
      </c>
      <c r="G8654" s="36" t="s">
        <v>72</v>
      </c>
      <c r="H8654" s="39">
        <v>19.29</v>
      </c>
      <c r="I8654" s="40">
        <v>830.0</v>
      </c>
      <c r="J8654" s="41">
        <f t="shared" si="5"/>
        <v>16010.7</v>
      </c>
      <c r="K8654" s="37" t="str">
        <f t="array" ref="K8654">IFERROR(XLOOKUP(G8654,'Tipo de carga'!A:A,'Tipo de carga'!B:B))</f>
        <v>Autoabasto</v>
      </c>
      <c r="L8654" s="37">
        <f t="shared" si="2"/>
        <v>50</v>
      </c>
      <c r="M8654" s="37">
        <f t="shared" si="3"/>
        <v>11</v>
      </c>
      <c r="N8654" s="37">
        <f t="shared" si="4"/>
        <v>12</v>
      </c>
      <c r="O8654" s="37" t="str">
        <f t="array" ref="O8654">IFERROR(XLOOKUP(K8654,'Tipo de carga'!B:B,'Tipo de carga'!C:C))</f>
        <v>Diesel</v>
      </c>
    </row>
    <row r="8655">
      <c r="A8655" s="36">
        <v>1964.0</v>
      </c>
      <c r="B8655" s="37" t="str">
        <f t="array" ref="B8655">IFERROR(XLOOKUP(A8655,'Asignacion Dic'!A:A,'Asignacion Dic'!C:C))</f>
        <v>MeLi asignado SD</v>
      </c>
      <c r="C8655" s="37" t="str">
        <f t="array" ref="C8655">IFERROR(XLOOKUP(A8655,'Asignacion Dic'!A:A,'Asignacion Dic'!B:B))</f>
        <v>EC-05</v>
      </c>
      <c r="D8655" s="38">
        <v>45637.42005787037</v>
      </c>
      <c r="E8655" s="36" t="s">
        <v>236</v>
      </c>
      <c r="F8655" s="37" t="str">
        <f t="array" ref="F8655">IFERROR(XLOOKUP(E8655,Operadores!A:A,Operadores!B:B))</f>
        <v>BENOSC</v>
      </c>
      <c r="G8655" s="36" t="s">
        <v>72</v>
      </c>
      <c r="H8655" s="39">
        <v>19.29</v>
      </c>
      <c r="I8655" s="40">
        <v>324.13</v>
      </c>
      <c r="J8655" s="41">
        <f t="shared" si="5"/>
        <v>6252.4677</v>
      </c>
      <c r="K8655" s="37" t="str">
        <f t="array" ref="K8655">IFERROR(XLOOKUP(G8655,'Tipo de carga'!A:A,'Tipo de carga'!B:B))</f>
        <v>Autoabasto</v>
      </c>
      <c r="L8655" s="37">
        <f t="shared" si="2"/>
        <v>50</v>
      </c>
      <c r="M8655" s="37">
        <f t="shared" si="3"/>
        <v>11</v>
      </c>
      <c r="N8655" s="37">
        <f t="shared" si="4"/>
        <v>12</v>
      </c>
      <c r="O8655" s="37" t="str">
        <f t="array" ref="O8655">IFERROR(XLOOKUP(K8655,'Tipo de carga'!B:B,'Tipo de carga'!C:C))</f>
        <v>Diesel</v>
      </c>
    </row>
    <row r="8656">
      <c r="A8656" s="36">
        <v>1876.0</v>
      </c>
      <c r="B8656" s="37" t="str">
        <f t="array" ref="B8656">IFERROR(XLOOKUP(A8656,'Asignacion Dic'!A:A,'Asignacion Dic'!C:C))</f>
        <v>Circuitos</v>
      </c>
      <c r="C8656" s="37" t="str">
        <f t="array" ref="C8656">IFERROR(XLOOKUP(A8656,'Asignacion Dic'!A:A,'Asignacion Dic'!B:B))</f>
        <v>EC-03</v>
      </c>
      <c r="D8656" s="38">
        <v>45637.40587962963</v>
      </c>
      <c r="E8656" s="36" t="s">
        <v>405</v>
      </c>
      <c r="F8656" s="37" t="str">
        <f t="array" ref="F8656">IFERROR(XLOOKUP(E8656,Operadores!A:A,Operadores!B:B))</f>
        <v>RUIFR</v>
      </c>
      <c r="G8656" s="36" t="s">
        <v>72</v>
      </c>
      <c r="H8656" s="39">
        <v>19.29</v>
      </c>
      <c r="I8656" s="40">
        <v>341.4</v>
      </c>
      <c r="J8656" s="41">
        <f t="shared" si="5"/>
        <v>6585.606</v>
      </c>
      <c r="K8656" s="37" t="str">
        <f t="array" ref="K8656">IFERROR(XLOOKUP(G8656,'Tipo de carga'!A:A,'Tipo de carga'!B:B))</f>
        <v>Autoabasto</v>
      </c>
      <c r="L8656" s="37">
        <f t="shared" si="2"/>
        <v>50</v>
      </c>
      <c r="M8656" s="37">
        <f t="shared" si="3"/>
        <v>11</v>
      </c>
      <c r="N8656" s="37">
        <f t="shared" si="4"/>
        <v>12</v>
      </c>
      <c r="O8656" s="37" t="str">
        <f t="array" ref="O8656">IFERROR(XLOOKUP(K8656,'Tipo de carga'!B:B,'Tipo de carga'!C:C))</f>
        <v>Diesel</v>
      </c>
    </row>
    <row r="8657">
      <c r="A8657" s="36">
        <v>1821.0</v>
      </c>
      <c r="B8657" s="37" t="str">
        <f t="array" ref="B8657">IFERROR(XLOOKUP(A8657,'Asignacion Dic'!A:A,'Asignacion Dic'!C:C))</f>
        <v>Circuitos</v>
      </c>
      <c r="C8657" s="37" t="str">
        <f t="array" ref="C8657">IFERROR(XLOOKUP(A8657,'Asignacion Dic'!A:A,'Asignacion Dic'!B:B))</f>
        <v>EC-03</v>
      </c>
      <c r="D8657" s="38">
        <v>45637.34824074074</v>
      </c>
      <c r="E8657" s="36" t="s">
        <v>198</v>
      </c>
      <c r="F8657" s="37" t="str">
        <f t="array" ref="F8657">IFERROR(XLOOKUP(E8657,Operadores!A:A,Operadores!B:B))</f>
        <v>BAULUI</v>
      </c>
      <c r="G8657" s="36" t="s">
        <v>72</v>
      </c>
      <c r="H8657" s="39">
        <v>19.29</v>
      </c>
      <c r="I8657" s="40">
        <v>780.31</v>
      </c>
      <c r="J8657" s="41">
        <f t="shared" si="5"/>
        <v>15052.1799</v>
      </c>
      <c r="K8657" s="37" t="str">
        <f t="array" ref="K8657">IFERROR(XLOOKUP(G8657,'Tipo de carga'!A:A,'Tipo de carga'!B:B))</f>
        <v>Autoabasto</v>
      </c>
      <c r="L8657" s="37">
        <f t="shared" si="2"/>
        <v>50</v>
      </c>
      <c r="M8657" s="37">
        <f t="shared" si="3"/>
        <v>11</v>
      </c>
      <c r="N8657" s="37">
        <f t="shared" si="4"/>
        <v>12</v>
      </c>
      <c r="O8657" s="37" t="str">
        <f t="array" ref="O8657">IFERROR(XLOOKUP(K8657,'Tipo de carga'!B:B,'Tipo de carga'!C:C))</f>
        <v>Diesel</v>
      </c>
    </row>
    <row r="8658">
      <c r="A8658" s="36">
        <v>2037.0</v>
      </c>
      <c r="B8658" s="37" t="str">
        <f t="array" ref="B8658">IFERROR(XLOOKUP(A8658,'Asignacion Dic'!A:A,'Asignacion Dic'!C:C))</f>
        <v>Liverpool Local</v>
      </c>
      <c r="C8658" s="37" t="str">
        <f t="array" ref="C8658">IFERROR(XLOOKUP(A8658,'Asignacion Dic'!A:A,'Asignacion Dic'!B:B))</f>
        <v>EC-01</v>
      </c>
      <c r="D8658" s="38">
        <v>45637.32444444444</v>
      </c>
      <c r="E8658" s="36" t="s">
        <v>229</v>
      </c>
      <c r="F8658" s="37" t="str">
        <f t="array" ref="F8658">IFERROR(XLOOKUP(E8658,Operadores!A:A,Operadores!B:B))</f>
        <v>MIRJON</v>
      </c>
      <c r="G8658" s="36" t="s">
        <v>72</v>
      </c>
      <c r="H8658" s="39">
        <v>19.29</v>
      </c>
      <c r="I8658" s="40">
        <v>400.54</v>
      </c>
      <c r="J8658" s="41">
        <f t="shared" si="5"/>
        <v>7726.4166</v>
      </c>
      <c r="K8658" s="37" t="str">
        <f t="array" ref="K8658">IFERROR(XLOOKUP(G8658,'Tipo de carga'!A:A,'Tipo de carga'!B:B))</f>
        <v>Autoabasto</v>
      </c>
      <c r="L8658" s="37">
        <f t="shared" si="2"/>
        <v>50</v>
      </c>
      <c r="M8658" s="37">
        <f t="shared" si="3"/>
        <v>11</v>
      </c>
      <c r="N8658" s="37">
        <f t="shared" si="4"/>
        <v>12</v>
      </c>
      <c r="O8658" s="37" t="str">
        <f t="array" ref="O8658">IFERROR(XLOOKUP(K8658,'Tipo de carga'!B:B,'Tipo de carga'!C:C))</f>
        <v>Diesel</v>
      </c>
    </row>
    <row r="8659">
      <c r="A8659" s="36">
        <v>2040.0</v>
      </c>
      <c r="B8659" s="37" t="str">
        <f t="array" ref="B8659">IFERROR(XLOOKUP(A8659,'Asignacion Dic'!A:A,'Asignacion Dic'!C:C))</f>
        <v>Liverpool Local</v>
      </c>
      <c r="C8659" s="37" t="str">
        <f t="array" ref="C8659">IFERROR(XLOOKUP(A8659,'Asignacion Dic'!A:A,'Asignacion Dic'!B:B))</f>
        <v>EC-01</v>
      </c>
      <c r="D8659" s="38">
        <v>45637.30826388889</v>
      </c>
      <c r="E8659" s="36" t="s">
        <v>430</v>
      </c>
      <c r="F8659" s="37" t="str">
        <f t="array" ref="F8659">IFERROR(XLOOKUP(E8659,Operadores!A:A,Operadores!B:B))</f>
        <v>GONAL01</v>
      </c>
      <c r="G8659" s="36" t="s">
        <v>72</v>
      </c>
      <c r="H8659" s="39">
        <v>19.29</v>
      </c>
      <c r="I8659" s="40">
        <v>145.76</v>
      </c>
      <c r="J8659" s="41">
        <f t="shared" si="5"/>
        <v>2811.7104</v>
      </c>
      <c r="K8659" s="37" t="str">
        <f t="array" ref="K8659">IFERROR(XLOOKUP(G8659,'Tipo de carga'!A:A,'Tipo de carga'!B:B))</f>
        <v>Autoabasto</v>
      </c>
      <c r="L8659" s="37">
        <f t="shared" si="2"/>
        <v>50</v>
      </c>
      <c r="M8659" s="37">
        <f t="shared" si="3"/>
        <v>11</v>
      </c>
      <c r="N8659" s="37">
        <f t="shared" si="4"/>
        <v>12</v>
      </c>
      <c r="O8659" s="37" t="str">
        <f t="array" ref="O8659">IFERROR(XLOOKUP(K8659,'Tipo de carga'!B:B,'Tipo de carga'!C:C))</f>
        <v>Diesel</v>
      </c>
    </row>
    <row r="8660">
      <c r="A8660" s="36">
        <v>1934.0</v>
      </c>
      <c r="B8660" s="37" t="str">
        <f t="array" ref="B8660">IFERROR(XLOOKUP(A8660,'Asignacion Dic'!A:A,'Asignacion Dic'!C:C))</f>
        <v>Circuitos</v>
      </c>
      <c r="C8660" s="37" t="str">
        <f t="array" ref="C8660">IFERROR(XLOOKUP(A8660,'Asignacion Dic'!A:A,'Asignacion Dic'!B:B))</f>
        <v>EC-03</v>
      </c>
      <c r="D8660" s="38">
        <v>45637.30130787037</v>
      </c>
      <c r="E8660" s="36" t="s">
        <v>272</v>
      </c>
      <c r="F8660" s="37" t="str">
        <f t="array" ref="F8660">IFERROR(XLOOKUP(E8660,Operadores!A:A,Operadores!B:B))</f>
        <v>AVIEN</v>
      </c>
      <c r="G8660" s="36" t="s">
        <v>72</v>
      </c>
      <c r="H8660" s="39">
        <v>19.29</v>
      </c>
      <c r="I8660" s="40">
        <v>516.01</v>
      </c>
      <c r="J8660" s="41">
        <f t="shared" si="5"/>
        <v>9953.8329</v>
      </c>
      <c r="K8660" s="37" t="str">
        <f t="array" ref="K8660">IFERROR(XLOOKUP(G8660,'Tipo de carga'!A:A,'Tipo de carga'!B:B))</f>
        <v>Autoabasto</v>
      </c>
      <c r="L8660" s="37">
        <f t="shared" si="2"/>
        <v>50</v>
      </c>
      <c r="M8660" s="37">
        <f t="shared" si="3"/>
        <v>11</v>
      </c>
      <c r="N8660" s="37">
        <f t="shared" si="4"/>
        <v>12</v>
      </c>
      <c r="O8660" s="37" t="str">
        <f t="array" ref="O8660">IFERROR(XLOOKUP(K8660,'Tipo de carga'!B:B,'Tipo de carga'!C:C))</f>
        <v>Diesel</v>
      </c>
    </row>
    <row r="8661">
      <c r="A8661" s="36">
        <v>1748.0</v>
      </c>
      <c r="B8661" s="37" t="str">
        <f t="array" ref="B8661">IFERROR(XLOOKUP(A8661,'Asignacion Dic'!A:A,'Asignacion Dic'!C:C))</f>
        <v>Liverpool Local</v>
      </c>
      <c r="C8661" s="37" t="str">
        <f t="array" ref="C8661">IFERROR(XLOOKUP(A8661,'Asignacion Dic'!A:A,'Asignacion Dic'!B:B))</f>
        <v>EC-01</v>
      </c>
      <c r="D8661" s="38">
        <v>45637.30127314815</v>
      </c>
      <c r="E8661" s="36" t="s">
        <v>525</v>
      </c>
      <c r="F8661" s="37" t="str">
        <f t="array" ref="F8661">IFERROR(XLOOKUP(E8661,Operadores!A:A,Operadores!B:B))</f>
        <v>LEMANT</v>
      </c>
      <c r="G8661" s="36" t="s">
        <v>72</v>
      </c>
      <c r="H8661" s="39">
        <v>19.29</v>
      </c>
      <c r="I8661" s="40">
        <v>86.02</v>
      </c>
      <c r="J8661" s="41">
        <f t="shared" si="5"/>
        <v>1659.3258</v>
      </c>
      <c r="K8661" s="37" t="str">
        <f t="array" ref="K8661">IFERROR(XLOOKUP(G8661,'Tipo de carga'!A:A,'Tipo de carga'!B:B))</f>
        <v>Autoabasto</v>
      </c>
      <c r="L8661" s="37">
        <f t="shared" si="2"/>
        <v>50</v>
      </c>
      <c r="M8661" s="37">
        <f t="shared" si="3"/>
        <v>11</v>
      </c>
      <c r="N8661" s="37">
        <f t="shared" si="4"/>
        <v>12</v>
      </c>
      <c r="O8661" s="37" t="str">
        <f t="array" ref="O8661">IFERROR(XLOOKUP(K8661,'Tipo de carga'!B:B,'Tipo de carga'!C:C))</f>
        <v>Diesel</v>
      </c>
    </row>
    <row r="8662">
      <c r="A8662" s="36">
        <v>1727.0</v>
      </c>
      <c r="B8662" s="37" t="str">
        <f t="array" ref="B8662">IFERROR(XLOOKUP(A8662,'Asignacion Dic'!A:A,'Asignacion Dic'!C:C))</f>
        <v>Liverpool Local</v>
      </c>
      <c r="C8662" s="37" t="str">
        <f t="array" ref="C8662">IFERROR(XLOOKUP(A8662,'Asignacion Dic'!A:A,'Asignacion Dic'!B:B))</f>
        <v>EC-01</v>
      </c>
      <c r="D8662" s="38">
        <v>45637.291666666664</v>
      </c>
      <c r="E8662" s="36" t="s">
        <v>631</v>
      </c>
      <c r="F8662" s="37" t="str">
        <f t="array" ref="F8662">IFERROR(XLOOKUP(E8662,Operadores!A:A,Operadores!B:B))</f>
        <v>VERPAN</v>
      </c>
      <c r="G8662" s="36" t="s">
        <v>72</v>
      </c>
      <c r="H8662" s="39">
        <v>19.29</v>
      </c>
      <c r="I8662" s="40">
        <v>306.79</v>
      </c>
      <c r="J8662" s="41">
        <f t="shared" si="5"/>
        <v>5917.9791</v>
      </c>
      <c r="K8662" s="37" t="str">
        <f t="array" ref="K8662">IFERROR(XLOOKUP(G8662,'Tipo de carga'!A:A,'Tipo de carga'!B:B))</f>
        <v>Autoabasto</v>
      </c>
      <c r="L8662" s="37">
        <f t="shared" si="2"/>
        <v>50</v>
      </c>
      <c r="M8662" s="37">
        <f t="shared" si="3"/>
        <v>11</v>
      </c>
      <c r="N8662" s="37">
        <f t="shared" si="4"/>
        <v>12</v>
      </c>
      <c r="O8662" s="37" t="str">
        <f t="array" ref="O8662">IFERROR(XLOOKUP(K8662,'Tipo de carga'!B:B,'Tipo de carga'!C:C))</f>
        <v>Diesel</v>
      </c>
    </row>
    <row r="8663">
      <c r="A8663" s="36">
        <v>2042.0</v>
      </c>
      <c r="B8663" s="37" t="str">
        <f t="array" ref="B8663">IFERROR(XLOOKUP(A8663,'Asignacion Dic'!A:A,'Asignacion Dic'!C:C))</f>
        <v>Liverpool Local</v>
      </c>
      <c r="C8663" s="37" t="str">
        <f t="array" ref="C8663">IFERROR(XLOOKUP(A8663,'Asignacion Dic'!A:A,'Asignacion Dic'!B:B))</f>
        <v>EC-01</v>
      </c>
      <c r="D8663" s="38">
        <v>45637.273194444446</v>
      </c>
      <c r="E8663" s="36" t="s">
        <v>468</v>
      </c>
      <c r="F8663" s="37" t="str">
        <f t="array" ref="F8663">IFERROR(XLOOKUP(E8663,Operadores!A:A,Operadores!B:B))</f>
        <v>JUAOSC</v>
      </c>
      <c r="G8663" s="36" t="s">
        <v>72</v>
      </c>
      <c r="H8663" s="39">
        <v>19.29</v>
      </c>
      <c r="I8663" s="40">
        <v>260.54</v>
      </c>
      <c r="J8663" s="41">
        <f t="shared" si="5"/>
        <v>5025.8166</v>
      </c>
      <c r="K8663" s="37" t="str">
        <f t="array" ref="K8663">IFERROR(XLOOKUP(G8663,'Tipo de carga'!A:A,'Tipo de carga'!B:B))</f>
        <v>Autoabasto</v>
      </c>
      <c r="L8663" s="37">
        <f t="shared" si="2"/>
        <v>50</v>
      </c>
      <c r="M8663" s="37">
        <f t="shared" si="3"/>
        <v>11</v>
      </c>
      <c r="N8663" s="37">
        <f t="shared" si="4"/>
        <v>12</v>
      </c>
      <c r="O8663" s="37" t="str">
        <f t="array" ref="O8663">IFERROR(XLOOKUP(K8663,'Tipo de carga'!B:B,'Tipo de carga'!C:C))</f>
        <v>Diesel</v>
      </c>
    </row>
    <row r="8664">
      <c r="A8664" s="36">
        <v>1889.0</v>
      </c>
      <c r="B8664" s="37" t="str">
        <f t="array" ref="B8664">IFERROR(XLOOKUP(A8664,'Asignacion Dic'!A:A,'Asignacion Dic'!C:C))</f>
        <v>MeLi asignado SD</v>
      </c>
      <c r="C8664" s="37" t="str">
        <f t="array" ref="C8664">IFERROR(XLOOKUP(A8664,'Asignacion Dic'!A:A,'Asignacion Dic'!B:B))</f>
        <v>EC-05</v>
      </c>
      <c r="D8664" s="38">
        <v>45637.267534722225</v>
      </c>
      <c r="E8664" s="36" t="s">
        <v>211</v>
      </c>
      <c r="F8664" s="37" t="str">
        <f t="array" ref="F8664">IFERROR(XLOOKUP(E8664,Operadores!A:A,Operadores!B:B))</f>
        <v>MARANG</v>
      </c>
      <c r="G8664" s="36" t="s">
        <v>72</v>
      </c>
      <c r="H8664" s="39">
        <v>19.29</v>
      </c>
      <c r="I8664" s="40">
        <v>355.06</v>
      </c>
      <c r="J8664" s="41">
        <f t="shared" si="5"/>
        <v>6849.1074</v>
      </c>
      <c r="K8664" s="37" t="str">
        <f t="array" ref="K8664">IFERROR(XLOOKUP(G8664,'Tipo de carga'!A:A,'Tipo de carga'!B:B))</f>
        <v>Autoabasto</v>
      </c>
      <c r="L8664" s="37">
        <f t="shared" si="2"/>
        <v>50</v>
      </c>
      <c r="M8664" s="37">
        <f t="shared" si="3"/>
        <v>11</v>
      </c>
      <c r="N8664" s="37">
        <f t="shared" si="4"/>
        <v>12</v>
      </c>
      <c r="O8664" s="37" t="str">
        <f t="array" ref="O8664">IFERROR(XLOOKUP(K8664,'Tipo de carga'!B:B,'Tipo de carga'!C:C))</f>
        <v>Diesel</v>
      </c>
    </row>
    <row r="8665">
      <c r="A8665" s="36">
        <v>1724.0</v>
      </c>
      <c r="B8665" s="37" t="str">
        <f t="array" ref="B8665">IFERROR(XLOOKUP(A8665,'Asignacion Dic'!A:A,'Asignacion Dic'!C:C))</f>
        <v>Liverpool Local</v>
      </c>
      <c r="C8665" s="37" t="str">
        <f t="array" ref="C8665">IFERROR(XLOOKUP(A8665,'Asignacion Dic'!A:A,'Asignacion Dic'!B:B))</f>
        <v>EC-01</v>
      </c>
      <c r="D8665" s="38">
        <v>45637.226168981484</v>
      </c>
      <c r="E8665" s="36" t="s">
        <v>427</v>
      </c>
      <c r="F8665" s="37" t="str">
        <f t="array" ref="F8665">IFERROR(XLOOKUP(E8665,Operadores!A:A,Operadores!B:B))</f>
        <v>REYJA01</v>
      </c>
      <c r="G8665" s="36" t="s">
        <v>72</v>
      </c>
      <c r="H8665" s="39">
        <v>19.29</v>
      </c>
      <c r="I8665" s="40">
        <v>116.25</v>
      </c>
      <c r="J8665" s="41">
        <f t="shared" si="5"/>
        <v>2242.4625</v>
      </c>
      <c r="K8665" s="37" t="str">
        <f t="array" ref="K8665">IFERROR(XLOOKUP(G8665,'Tipo de carga'!A:A,'Tipo de carga'!B:B))</f>
        <v>Autoabasto</v>
      </c>
      <c r="L8665" s="37">
        <f t="shared" si="2"/>
        <v>50</v>
      </c>
      <c r="M8665" s="37">
        <f t="shared" si="3"/>
        <v>11</v>
      </c>
      <c r="N8665" s="37">
        <f t="shared" si="4"/>
        <v>12</v>
      </c>
      <c r="O8665" s="37" t="str">
        <f t="array" ref="O8665">IFERROR(XLOOKUP(K8665,'Tipo de carga'!B:B,'Tipo de carga'!C:C))</f>
        <v>Diesel</v>
      </c>
    </row>
    <row r="8666">
      <c r="A8666" s="36">
        <v>1990.0</v>
      </c>
      <c r="B8666" s="37" t="str">
        <f t="array" ref="B8666">IFERROR(XLOOKUP(A8666,'Asignacion Dic'!A:A,'Asignacion Dic'!C:C))</f>
        <v>MeLi asignado SD</v>
      </c>
      <c r="C8666" s="37" t="str">
        <f t="array" ref="C8666">IFERROR(XLOOKUP(A8666,'Asignacion Dic'!A:A,'Asignacion Dic'!B:B))</f>
        <v>EC-05</v>
      </c>
      <c r="D8666" s="38">
        <v>45637.20363425926</v>
      </c>
      <c r="E8666" s="36" t="s">
        <v>216</v>
      </c>
      <c r="F8666" s="37" t="str">
        <f t="array" ref="F8666">IFERROR(XLOOKUP(E8666,Operadores!A:A,Operadores!B:B))</f>
        <v>MENCAX</v>
      </c>
      <c r="G8666" s="36" t="s">
        <v>72</v>
      </c>
      <c r="H8666" s="39">
        <v>19.29</v>
      </c>
      <c r="I8666" s="40">
        <v>601.49</v>
      </c>
      <c r="J8666" s="41">
        <f t="shared" si="5"/>
        <v>11602.7421</v>
      </c>
      <c r="K8666" s="37" t="str">
        <f t="array" ref="K8666">IFERROR(XLOOKUP(G8666,'Tipo de carga'!A:A,'Tipo de carga'!B:B))</f>
        <v>Autoabasto</v>
      </c>
      <c r="L8666" s="37">
        <f t="shared" si="2"/>
        <v>50</v>
      </c>
      <c r="M8666" s="37">
        <f t="shared" si="3"/>
        <v>11</v>
      </c>
      <c r="N8666" s="37">
        <f t="shared" si="4"/>
        <v>12</v>
      </c>
      <c r="O8666" s="37" t="str">
        <f t="array" ref="O8666">IFERROR(XLOOKUP(K8666,'Tipo de carga'!B:B,'Tipo de carga'!C:C))</f>
        <v>Diesel</v>
      </c>
    </row>
    <row r="8667">
      <c r="A8667" s="36">
        <v>1991.0</v>
      </c>
      <c r="B8667" s="37" t="str">
        <f t="array" ref="B8667">IFERROR(XLOOKUP(A8667,'Asignacion Dic'!A:A,'Asignacion Dic'!C:C))</f>
        <v>MeLi Dedicado Merida</v>
      </c>
      <c r="C8667" s="37" t="str">
        <f t="array" ref="C8667">IFERROR(XLOOKUP(A8667,'Asignacion Dic'!A:A,'Asignacion Dic'!B:B))</f>
        <v>EC-05</v>
      </c>
      <c r="D8667" s="38">
        <v>45637.19148148148</v>
      </c>
      <c r="E8667" s="36" t="s">
        <v>204</v>
      </c>
      <c r="F8667" s="37" t="str">
        <f t="array" ref="F8667">IFERROR(XLOOKUP(E8667,Operadores!A:A,Operadores!B:B))</f>
        <v>AGUARM</v>
      </c>
      <c r="G8667" s="36" t="s">
        <v>72</v>
      </c>
      <c r="H8667" s="39">
        <v>19.29</v>
      </c>
      <c r="I8667" s="40">
        <v>496.28</v>
      </c>
      <c r="J8667" s="41">
        <f t="shared" si="5"/>
        <v>9573.2412</v>
      </c>
      <c r="K8667" s="37" t="str">
        <f t="array" ref="K8667">IFERROR(XLOOKUP(G8667,'Tipo de carga'!A:A,'Tipo de carga'!B:B))</f>
        <v>Autoabasto</v>
      </c>
      <c r="L8667" s="37">
        <f t="shared" si="2"/>
        <v>50</v>
      </c>
      <c r="M8667" s="37">
        <f t="shared" si="3"/>
        <v>11</v>
      </c>
      <c r="N8667" s="37">
        <f t="shared" si="4"/>
        <v>12</v>
      </c>
      <c r="O8667" s="37" t="str">
        <f t="array" ref="O8667">IFERROR(XLOOKUP(K8667,'Tipo de carga'!B:B,'Tipo de carga'!C:C))</f>
        <v>Diesel</v>
      </c>
    </row>
    <row r="8668">
      <c r="A8668" s="36">
        <v>1987.0</v>
      </c>
      <c r="B8668" s="37" t="str">
        <f t="array" ref="B8668">IFERROR(XLOOKUP(A8668,'Asignacion Dic'!A:A,'Asignacion Dic'!C:C))</f>
        <v>MeLi asignado SD</v>
      </c>
      <c r="C8668" s="37" t="str">
        <f t="array" ref="C8668">IFERROR(XLOOKUP(A8668,'Asignacion Dic'!A:A,'Asignacion Dic'!B:B))</f>
        <v>EC-05</v>
      </c>
      <c r="D8668" s="38">
        <v>45637.14534722222</v>
      </c>
      <c r="E8668" s="36" t="s">
        <v>244</v>
      </c>
      <c r="F8668" s="37" t="str">
        <f t="array" ref="F8668">IFERROR(XLOOKUP(E8668,Operadores!A:A,Operadores!B:B))</f>
        <v>BALEDU</v>
      </c>
      <c r="G8668" s="36" t="s">
        <v>72</v>
      </c>
      <c r="H8668" s="39">
        <v>19.29</v>
      </c>
      <c r="I8668" s="40">
        <v>851.25</v>
      </c>
      <c r="J8668" s="41">
        <f t="shared" si="5"/>
        <v>16420.6125</v>
      </c>
      <c r="K8668" s="37" t="str">
        <f t="array" ref="K8668">IFERROR(XLOOKUP(G8668,'Tipo de carga'!A:A,'Tipo de carga'!B:B))</f>
        <v>Autoabasto</v>
      </c>
      <c r="L8668" s="37">
        <f t="shared" si="2"/>
        <v>50</v>
      </c>
      <c r="M8668" s="37">
        <f t="shared" si="3"/>
        <v>11</v>
      </c>
      <c r="N8668" s="37">
        <f t="shared" si="4"/>
        <v>12</v>
      </c>
      <c r="O8668" s="37" t="str">
        <f t="array" ref="O8668">IFERROR(XLOOKUP(K8668,'Tipo de carga'!B:B,'Tipo de carga'!C:C))</f>
        <v>Diesel</v>
      </c>
    </row>
    <row r="8669">
      <c r="A8669" s="36">
        <v>1981.0</v>
      </c>
      <c r="B8669" s="37" t="str">
        <f t="array" ref="B8669">IFERROR(XLOOKUP(A8669,'Asignacion Dic'!A:A,'Asignacion Dic'!C:C))</f>
        <v>MeLi asignado SD</v>
      </c>
      <c r="C8669" s="37" t="str">
        <f t="array" ref="C8669">IFERROR(XLOOKUP(A8669,'Asignacion Dic'!A:A,'Asignacion Dic'!B:B))</f>
        <v>EC-05</v>
      </c>
      <c r="D8669" s="38">
        <v>45637.14431712963</v>
      </c>
      <c r="E8669" s="36" t="s">
        <v>522</v>
      </c>
      <c r="F8669" s="37" t="str">
        <f t="array" ref="F8669">IFERROR(XLOOKUP(E8669,Operadores!A:A,Operadores!B:B))</f>
        <v>SORJUL</v>
      </c>
      <c r="G8669" s="36" t="s">
        <v>72</v>
      </c>
      <c r="H8669" s="39">
        <v>19.29</v>
      </c>
      <c r="I8669" s="40">
        <v>689.91</v>
      </c>
      <c r="J8669" s="41">
        <f t="shared" si="5"/>
        <v>13308.3639</v>
      </c>
      <c r="K8669" s="37" t="str">
        <f t="array" ref="K8669">IFERROR(XLOOKUP(G8669,'Tipo de carga'!A:A,'Tipo de carga'!B:B))</f>
        <v>Autoabasto</v>
      </c>
      <c r="L8669" s="37">
        <f t="shared" si="2"/>
        <v>50</v>
      </c>
      <c r="M8669" s="37">
        <f t="shared" si="3"/>
        <v>11</v>
      </c>
      <c r="N8669" s="37">
        <f t="shared" si="4"/>
        <v>12</v>
      </c>
      <c r="O8669" s="37" t="str">
        <f t="array" ref="O8669">IFERROR(XLOOKUP(K8669,'Tipo de carga'!B:B,'Tipo de carga'!C:C))</f>
        <v>Diesel</v>
      </c>
    </row>
    <row r="8670">
      <c r="A8670" s="36">
        <v>1873.0</v>
      </c>
      <c r="B8670" s="37" t="str">
        <f t="array" ref="B8670">IFERROR(XLOOKUP(A8670,'Asignacion Dic'!A:A,'Asignacion Dic'!C:C))</f>
        <v>Circuitos</v>
      </c>
      <c r="C8670" s="37" t="str">
        <f t="array" ref="C8670">IFERROR(XLOOKUP(A8670,'Asignacion Dic'!A:A,'Asignacion Dic'!B:B))</f>
        <v>EC-03</v>
      </c>
      <c r="D8670" s="38">
        <v>45637.10089120371</v>
      </c>
      <c r="E8670" s="36" t="s">
        <v>277</v>
      </c>
      <c r="F8670" s="37" t="str">
        <f t="array" ref="F8670">IFERROR(XLOOKUP(E8670,Operadores!A:A,Operadores!B:B))</f>
        <v>GUADI</v>
      </c>
      <c r="G8670" s="36" t="s">
        <v>72</v>
      </c>
      <c r="H8670" s="39">
        <v>19.29</v>
      </c>
      <c r="I8670" s="40">
        <v>325.01</v>
      </c>
      <c r="J8670" s="41">
        <f t="shared" si="5"/>
        <v>6269.4429</v>
      </c>
      <c r="K8670" s="37" t="str">
        <f t="array" ref="K8670">IFERROR(XLOOKUP(G8670,'Tipo de carga'!A:A,'Tipo de carga'!B:B))</f>
        <v>Autoabasto</v>
      </c>
      <c r="L8670" s="37">
        <f t="shared" si="2"/>
        <v>50</v>
      </c>
      <c r="M8670" s="37">
        <f t="shared" si="3"/>
        <v>11</v>
      </c>
      <c r="N8670" s="37">
        <f t="shared" si="4"/>
        <v>12</v>
      </c>
      <c r="O8670" s="37" t="str">
        <f t="array" ref="O8670">IFERROR(XLOOKUP(K8670,'Tipo de carga'!B:B,'Tipo de carga'!C:C))</f>
        <v>Diesel</v>
      </c>
    </row>
    <row r="8671">
      <c r="A8671" s="36">
        <v>1989.0</v>
      </c>
      <c r="B8671" s="37" t="str">
        <f t="array" ref="B8671">IFERROR(XLOOKUP(A8671,'Asignacion Dic'!A:A,'Asignacion Dic'!C:C))</f>
        <v>MeLi asignado SD</v>
      </c>
      <c r="C8671" s="37" t="str">
        <f t="array" ref="C8671">IFERROR(XLOOKUP(A8671,'Asignacion Dic'!A:A,'Asignacion Dic'!B:B))</f>
        <v>EC-05</v>
      </c>
      <c r="D8671" s="38">
        <v>45637.09607638889</v>
      </c>
      <c r="E8671" s="36" t="s">
        <v>220</v>
      </c>
      <c r="F8671" s="37" t="str">
        <f t="array" ref="F8671">IFERROR(XLOOKUP(E8671,Operadores!A:A,Operadores!B:B))</f>
        <v>CARCRI01</v>
      </c>
      <c r="G8671" s="36" t="s">
        <v>72</v>
      </c>
      <c r="H8671" s="39">
        <v>19.29</v>
      </c>
      <c r="I8671" s="40">
        <v>577.61</v>
      </c>
      <c r="J8671" s="41">
        <f t="shared" si="5"/>
        <v>11142.0969</v>
      </c>
      <c r="K8671" s="37" t="str">
        <f t="array" ref="K8671">IFERROR(XLOOKUP(G8671,'Tipo de carga'!A:A,'Tipo de carga'!B:B))</f>
        <v>Autoabasto</v>
      </c>
      <c r="L8671" s="37">
        <f t="shared" si="2"/>
        <v>50</v>
      </c>
      <c r="M8671" s="37">
        <f t="shared" si="3"/>
        <v>11</v>
      </c>
      <c r="N8671" s="37">
        <f t="shared" si="4"/>
        <v>12</v>
      </c>
      <c r="O8671" s="37" t="str">
        <f t="array" ref="O8671">IFERROR(XLOOKUP(K8671,'Tipo de carga'!B:B,'Tipo de carga'!C:C))</f>
        <v>Diesel</v>
      </c>
    </row>
    <row r="8672">
      <c r="A8672" s="36">
        <v>1850.0</v>
      </c>
      <c r="B8672" s="37" t="str">
        <f t="array" ref="B8672">IFERROR(XLOOKUP(A8672,'Asignacion Dic'!A:A,'Asignacion Dic'!C:C))</f>
        <v>Hisense</v>
      </c>
      <c r="C8672" s="37" t="str">
        <f t="array" ref="C8672">IFERROR(XLOOKUP(A8672,'Asignacion Dic'!A:A,'Asignacion Dic'!B:B))</f>
        <v>EC-03</v>
      </c>
      <c r="D8672" s="38">
        <v>45637.06162037037</v>
      </c>
      <c r="E8672" s="36" t="s">
        <v>487</v>
      </c>
      <c r="F8672" s="37" t="str">
        <f t="array" ref="F8672">IFERROR(XLOOKUP(E8672,Operadores!A:A,Operadores!B:B))</f>
        <v>DOMSAL</v>
      </c>
      <c r="G8672" s="36" t="s">
        <v>72</v>
      </c>
      <c r="H8672" s="39">
        <v>19.29</v>
      </c>
      <c r="I8672" s="40">
        <v>476.07</v>
      </c>
      <c r="J8672" s="41">
        <f t="shared" si="5"/>
        <v>9183.3903</v>
      </c>
      <c r="K8672" s="37" t="str">
        <f t="array" ref="K8672">IFERROR(XLOOKUP(G8672,'Tipo de carga'!A:A,'Tipo de carga'!B:B))</f>
        <v>Autoabasto</v>
      </c>
      <c r="L8672" s="37">
        <f t="shared" si="2"/>
        <v>50</v>
      </c>
      <c r="M8672" s="37">
        <f t="shared" si="3"/>
        <v>11</v>
      </c>
      <c r="N8672" s="37">
        <f t="shared" si="4"/>
        <v>12</v>
      </c>
      <c r="O8672" s="37" t="str">
        <f t="array" ref="O8672">IFERROR(XLOOKUP(K8672,'Tipo de carga'!B:B,'Tipo de carga'!C:C))</f>
        <v>Diesel</v>
      </c>
    </row>
    <row r="8673">
      <c r="A8673" s="36">
        <v>2019.0</v>
      </c>
      <c r="B8673" s="37" t="str">
        <f t="array" ref="B8673">IFERROR(XLOOKUP(A8673,'Asignacion Dic'!A:A,'Asignacion Dic'!C:C))</f>
        <v>MeLi Asignado TD</v>
      </c>
      <c r="C8673" s="37" t="str">
        <f t="array" ref="C8673">IFERROR(XLOOKUP(A8673,'Asignacion Dic'!A:A,'Asignacion Dic'!B:B))</f>
        <v>EC-05</v>
      </c>
      <c r="D8673" s="38">
        <v>45637.05017361111</v>
      </c>
      <c r="E8673" s="36" t="s">
        <v>601</v>
      </c>
      <c r="F8673" s="37" t="str">
        <f t="array" ref="F8673">IFERROR(XLOOKUP(E8673,Operadores!A:A,Operadores!B:B))</f>
        <v>GALRAY</v>
      </c>
      <c r="G8673" s="36" t="s">
        <v>72</v>
      </c>
      <c r="H8673" s="39">
        <v>19.29</v>
      </c>
      <c r="I8673" s="40">
        <v>520.11</v>
      </c>
      <c r="J8673" s="41">
        <f t="shared" si="5"/>
        <v>10032.9219</v>
      </c>
      <c r="K8673" s="37" t="str">
        <f t="array" ref="K8673">IFERROR(XLOOKUP(G8673,'Tipo de carga'!A:A,'Tipo de carga'!B:B))</f>
        <v>Autoabasto</v>
      </c>
      <c r="L8673" s="37">
        <f t="shared" si="2"/>
        <v>50</v>
      </c>
      <c r="M8673" s="37">
        <f t="shared" si="3"/>
        <v>11</v>
      </c>
      <c r="N8673" s="37">
        <f t="shared" si="4"/>
        <v>12</v>
      </c>
      <c r="O8673" s="37" t="str">
        <f t="array" ref="O8673">IFERROR(XLOOKUP(K8673,'Tipo de carga'!B:B,'Tipo de carga'!C:C))</f>
        <v>Diesel</v>
      </c>
    </row>
    <row r="8674">
      <c r="A8674" s="36">
        <v>1854.0</v>
      </c>
      <c r="B8674" s="37" t="str">
        <f t="array" ref="B8674">IFERROR(XLOOKUP(A8674,'Asignacion Dic'!A:A,'Asignacion Dic'!C:C))</f>
        <v>Hisense</v>
      </c>
      <c r="C8674" s="37" t="str">
        <f t="array" ref="C8674">IFERROR(XLOOKUP(A8674,'Asignacion Dic'!A:A,'Asignacion Dic'!B:B))</f>
        <v>EC-03</v>
      </c>
      <c r="D8674" s="38">
        <v>45637.027708333335</v>
      </c>
      <c r="E8674" s="36" t="s">
        <v>442</v>
      </c>
      <c r="F8674" s="37" t="str">
        <f t="array" ref="F8674">IFERROR(XLOOKUP(E8674,Operadores!A:A,Operadores!B:B))</f>
        <v>CARMAUX</v>
      </c>
      <c r="G8674" s="36" t="s">
        <v>72</v>
      </c>
      <c r="H8674" s="39">
        <v>19.29</v>
      </c>
      <c r="I8674" s="40">
        <v>737.89</v>
      </c>
      <c r="J8674" s="41">
        <f t="shared" si="5"/>
        <v>14233.8981</v>
      </c>
      <c r="K8674" s="37" t="str">
        <f t="array" ref="K8674">IFERROR(XLOOKUP(G8674,'Tipo de carga'!A:A,'Tipo de carga'!B:B))</f>
        <v>Autoabasto</v>
      </c>
      <c r="L8674" s="37">
        <f t="shared" si="2"/>
        <v>50</v>
      </c>
      <c r="M8674" s="37">
        <f t="shared" si="3"/>
        <v>11</v>
      </c>
      <c r="N8674" s="37">
        <f t="shared" si="4"/>
        <v>12</v>
      </c>
      <c r="O8674" s="37" t="str">
        <f t="array" ref="O8674">IFERROR(XLOOKUP(K8674,'Tipo de carga'!B:B,'Tipo de carga'!C:C))</f>
        <v>Diesel</v>
      </c>
    </row>
    <row r="8675">
      <c r="A8675" s="36">
        <v>1849.0</v>
      </c>
      <c r="B8675" s="37" t="str">
        <f t="array" ref="B8675">IFERROR(XLOOKUP(A8675,'Asignacion Dic'!A:A,'Asignacion Dic'!C:C))</f>
        <v>Circuitos</v>
      </c>
      <c r="C8675" s="37" t="str">
        <f t="array" ref="C8675">IFERROR(XLOOKUP(A8675,'Asignacion Dic'!A:A,'Asignacion Dic'!B:B))</f>
        <v>EC-03</v>
      </c>
      <c r="D8675" s="38">
        <v>45637.02271990741</v>
      </c>
      <c r="E8675" s="36" t="s">
        <v>528</v>
      </c>
      <c r="F8675" s="37" t="str">
        <f t="array" ref="F8675">IFERROR(XLOOKUP(E8675,Operadores!A:A,Operadores!B:B))</f>
        <v>GOMJOV</v>
      </c>
      <c r="G8675" s="36" t="s">
        <v>72</v>
      </c>
      <c r="H8675" s="39">
        <v>19.29</v>
      </c>
      <c r="I8675" s="40">
        <v>842.68</v>
      </c>
      <c r="J8675" s="41">
        <f t="shared" si="5"/>
        <v>16255.2972</v>
      </c>
      <c r="K8675" s="37" t="str">
        <f t="array" ref="K8675">IFERROR(XLOOKUP(G8675,'Tipo de carga'!A:A,'Tipo de carga'!B:B))</f>
        <v>Autoabasto</v>
      </c>
      <c r="L8675" s="37">
        <f t="shared" si="2"/>
        <v>50</v>
      </c>
      <c r="M8675" s="37">
        <f t="shared" si="3"/>
        <v>11</v>
      </c>
      <c r="N8675" s="37">
        <f t="shared" si="4"/>
        <v>12</v>
      </c>
      <c r="O8675" s="37" t="str">
        <f t="array" ref="O8675">IFERROR(XLOOKUP(K8675,'Tipo de carga'!B:B,'Tipo de carga'!C:C))</f>
        <v>Diesel</v>
      </c>
    </row>
    <row r="8676">
      <c r="A8676" s="36">
        <v>1971.0</v>
      </c>
      <c r="B8676" s="37" t="str">
        <f t="array" ref="B8676">IFERROR(XLOOKUP(A8676,'Asignacion Dic'!A:A,'Asignacion Dic'!C:C))</f>
        <v>Sayer Sencillo</v>
      </c>
      <c r="C8676" s="37" t="str">
        <f t="array" ref="C8676">IFERROR(XLOOKUP(A8676,'Asignacion Dic'!A:A,'Asignacion Dic'!B:B))</f>
        <v>EC-04</v>
      </c>
      <c r="D8676" s="38">
        <v>45637.99857638889</v>
      </c>
      <c r="E8676" s="36" t="s">
        <v>36</v>
      </c>
      <c r="F8676" s="37" t="str">
        <f t="array" ref="F8676">IFERROR(XLOOKUP(E8676,Operadores!A:A,Operadores!B:B))</f>
        <v>OLVOSX</v>
      </c>
      <c r="G8676" s="36" t="s">
        <v>19</v>
      </c>
      <c r="H8676" s="39">
        <v>20.355498</v>
      </c>
      <c r="I8676" s="40">
        <v>780.01</v>
      </c>
      <c r="J8676" s="41">
        <f t="shared" si="5"/>
        <v>15877.49199</v>
      </c>
      <c r="K8676" s="37" t="str">
        <f t="array" ref="K8676">IFERROR(XLOOKUP(G8676,'Tipo de carga'!A:A,'Tipo de carga'!B:B))</f>
        <v>Autoabasto</v>
      </c>
      <c r="L8676" s="37">
        <f t="shared" si="2"/>
        <v>50</v>
      </c>
      <c r="M8676" s="37">
        <f t="shared" si="3"/>
        <v>11</v>
      </c>
      <c r="N8676" s="37">
        <f t="shared" si="4"/>
        <v>12</v>
      </c>
      <c r="O8676" s="37" t="str">
        <f t="array" ref="O8676">IFERROR(XLOOKUP(K8676,'Tipo de carga'!B:B,'Tipo de carga'!C:C))</f>
        <v>Diesel</v>
      </c>
    </row>
    <row r="8677">
      <c r="A8677" s="36">
        <v>2089.0</v>
      </c>
      <c r="B8677" s="37" t="str">
        <f t="array" ref="B8677">IFERROR(XLOOKUP(A8677,'Asignacion Dic'!A:A,'Asignacion Dic'!C:C))</f>
        <v>Circuitos</v>
      </c>
      <c r="C8677" s="37" t="str">
        <f t="array" ref="C8677">IFERROR(XLOOKUP(A8677,'Asignacion Dic'!A:A,'Asignacion Dic'!B:B))</f>
        <v>EC-03</v>
      </c>
      <c r="D8677" s="38">
        <v>45637.71252314815</v>
      </c>
      <c r="E8677" s="36" t="s">
        <v>69</v>
      </c>
      <c r="F8677" s="37" t="str">
        <f t="array" ref="F8677">IFERROR(XLOOKUP(E8677,Operadores!A:A,Operadores!B:B))</f>
        <v>MTTO</v>
      </c>
      <c r="G8677" s="36" t="s">
        <v>19</v>
      </c>
      <c r="H8677" s="39">
        <v>20.355498</v>
      </c>
      <c r="I8677" s="40">
        <v>1002.04</v>
      </c>
      <c r="J8677" s="41">
        <f t="shared" si="5"/>
        <v>20397.02322</v>
      </c>
      <c r="K8677" s="37" t="str">
        <f t="array" ref="K8677">IFERROR(XLOOKUP(G8677,'Tipo de carga'!A:A,'Tipo de carga'!B:B))</f>
        <v>Autoabasto</v>
      </c>
      <c r="L8677" s="37">
        <f t="shared" si="2"/>
        <v>50</v>
      </c>
      <c r="M8677" s="37">
        <f t="shared" si="3"/>
        <v>11</v>
      </c>
      <c r="N8677" s="37">
        <f t="shared" si="4"/>
        <v>12</v>
      </c>
      <c r="O8677" s="37" t="str">
        <f t="array" ref="O8677">IFERROR(XLOOKUP(K8677,'Tipo de carga'!B:B,'Tipo de carga'!C:C))</f>
        <v>Diesel</v>
      </c>
    </row>
    <row r="8678">
      <c r="A8678" s="36">
        <v>1967.0</v>
      </c>
      <c r="B8678" s="37" t="str">
        <f t="array" ref="B8678">IFERROR(XLOOKUP(A8678,'Asignacion Dic'!A:A,'Asignacion Dic'!C:C))</f>
        <v>Sayer Sencillo</v>
      </c>
      <c r="C8678" s="37" t="str">
        <f t="array" ref="C8678">IFERROR(XLOOKUP(A8678,'Asignacion Dic'!A:A,'Asignacion Dic'!B:B))</f>
        <v>EC-04</v>
      </c>
      <c r="D8678" s="38">
        <v>45637.47373842593</v>
      </c>
      <c r="E8678" s="36" t="s">
        <v>30</v>
      </c>
      <c r="F8678" s="37" t="str">
        <f t="array" ref="F8678">IFERROR(XLOOKUP(E8678,Operadores!A:A,Operadores!B:B))</f>
        <v>BARMIGX</v>
      </c>
      <c r="G8678" s="36" t="s">
        <v>19</v>
      </c>
      <c r="H8678" s="39">
        <v>20.355498</v>
      </c>
      <c r="I8678" s="40">
        <v>258.36</v>
      </c>
      <c r="J8678" s="41">
        <f t="shared" si="5"/>
        <v>5259.046463</v>
      </c>
      <c r="K8678" s="37" t="str">
        <f t="array" ref="K8678">IFERROR(XLOOKUP(G8678,'Tipo de carga'!A:A,'Tipo de carga'!B:B))</f>
        <v>Autoabasto</v>
      </c>
      <c r="L8678" s="37">
        <f t="shared" si="2"/>
        <v>50</v>
      </c>
      <c r="M8678" s="37">
        <f t="shared" si="3"/>
        <v>11</v>
      </c>
      <c r="N8678" s="37">
        <f t="shared" si="4"/>
        <v>12</v>
      </c>
      <c r="O8678" s="37" t="str">
        <f t="array" ref="O8678">IFERROR(XLOOKUP(K8678,'Tipo de carga'!B:B,'Tipo de carga'!C:C))</f>
        <v>Diesel</v>
      </c>
    </row>
    <row r="8679">
      <c r="A8679" s="36">
        <v>308.0</v>
      </c>
      <c r="B8679" s="37" t="str">
        <f t="array" ref="B8679">IFERROR(XLOOKUP(A8679,'Asignacion Dic'!A:A,'Asignacion Dic'!C:C))</f>
        <v>Sayer Thorton</v>
      </c>
      <c r="C8679" s="37" t="str">
        <f t="array" ref="C8679">IFERROR(XLOOKUP(A8679,'Asignacion Dic'!A:A,'Asignacion Dic'!B:B))</f>
        <v>EC-04</v>
      </c>
      <c r="D8679" s="38">
        <v>45637.43435185185</v>
      </c>
      <c r="E8679" s="36" t="s">
        <v>261</v>
      </c>
      <c r="F8679" s="37" t="str">
        <f t="array" ref="F8679">IFERROR(XLOOKUP(E8679,Operadores!A:A,Operadores!B:B))</f>
        <v>FLOTIT</v>
      </c>
      <c r="G8679" s="36" t="s">
        <v>19</v>
      </c>
      <c r="H8679" s="39">
        <v>20.355498</v>
      </c>
      <c r="I8679" s="40">
        <v>210.38</v>
      </c>
      <c r="J8679" s="41">
        <f t="shared" si="5"/>
        <v>4282.389669</v>
      </c>
      <c r="K8679" s="37" t="str">
        <f t="array" ref="K8679">IFERROR(XLOOKUP(G8679,'Tipo de carga'!A:A,'Tipo de carga'!B:B))</f>
        <v>Autoabasto</v>
      </c>
      <c r="L8679" s="37">
        <f t="shared" si="2"/>
        <v>50</v>
      </c>
      <c r="M8679" s="37">
        <f t="shared" si="3"/>
        <v>11</v>
      </c>
      <c r="N8679" s="37">
        <f t="shared" si="4"/>
        <v>12</v>
      </c>
      <c r="O8679" s="37" t="str">
        <f t="array" ref="O8679">IFERROR(XLOOKUP(K8679,'Tipo de carga'!B:B,'Tipo de carga'!C:C))</f>
        <v>Diesel</v>
      </c>
    </row>
    <row r="8680">
      <c r="A8680" s="36">
        <v>1846.0</v>
      </c>
      <c r="B8680" s="37" t="str">
        <f t="array" ref="B8680">IFERROR(XLOOKUP(A8680,'Asignacion Dic'!A:A,'Asignacion Dic'!C:C))</f>
        <v>Sayer Expo</v>
      </c>
      <c r="C8680" s="37" t="str">
        <f t="array" ref="C8680">IFERROR(XLOOKUP(A8680,'Asignacion Dic'!A:A,'Asignacion Dic'!B:B))</f>
        <v>EC-04</v>
      </c>
      <c r="D8680" s="38">
        <v>45637.38988425926</v>
      </c>
      <c r="E8680" s="36" t="s">
        <v>440</v>
      </c>
      <c r="F8680" s="37" t="str">
        <f t="array" ref="F8680">IFERROR(XLOOKUP(E8680,Operadores!A:A,Operadores!B:B))</f>
        <v>OLVJUA</v>
      </c>
      <c r="G8680" s="36" t="s">
        <v>19</v>
      </c>
      <c r="H8680" s="39">
        <v>20.355498</v>
      </c>
      <c r="I8680" s="40">
        <v>720.02</v>
      </c>
      <c r="J8680" s="41">
        <f t="shared" si="5"/>
        <v>14656.36567</v>
      </c>
      <c r="K8680" s="37" t="str">
        <f t="array" ref="K8680">IFERROR(XLOOKUP(G8680,'Tipo de carga'!A:A,'Tipo de carga'!B:B))</f>
        <v>Autoabasto</v>
      </c>
      <c r="L8680" s="37">
        <f t="shared" si="2"/>
        <v>50</v>
      </c>
      <c r="M8680" s="37">
        <f t="shared" si="3"/>
        <v>11</v>
      </c>
      <c r="N8680" s="37">
        <f t="shared" si="4"/>
        <v>12</v>
      </c>
      <c r="O8680" s="37" t="str">
        <f t="array" ref="O8680">IFERROR(XLOOKUP(K8680,'Tipo de carga'!B:B,'Tipo de carga'!C:C))</f>
        <v>Diesel</v>
      </c>
    </row>
    <row r="8681">
      <c r="A8681" s="36">
        <v>1908.0</v>
      </c>
      <c r="B8681" s="37" t="str">
        <f t="array" ref="B8681">IFERROR(XLOOKUP(A8681,'Asignacion Dic'!A:A,'Asignacion Dic'!C:C))</f>
        <v>Circuitos</v>
      </c>
      <c r="C8681" s="37" t="str">
        <f t="array" ref="C8681">IFERROR(XLOOKUP(A8681,'Asignacion Dic'!A:A,'Asignacion Dic'!B:B))</f>
        <v>EC-03</v>
      </c>
      <c r="D8681" s="38">
        <v>45637.34947916667</v>
      </c>
      <c r="E8681" s="36" t="s">
        <v>359</v>
      </c>
      <c r="F8681" s="37" t="str">
        <f t="array" ref="F8681">IFERROR(XLOOKUP(E8681,Operadores!A:A,Operadores!B:B))</f>
        <v>GARJOR01</v>
      </c>
      <c r="G8681" s="36" t="s">
        <v>19</v>
      </c>
      <c r="H8681" s="39">
        <v>20.355498</v>
      </c>
      <c r="I8681" s="40">
        <v>700.06</v>
      </c>
      <c r="J8681" s="41">
        <f t="shared" si="5"/>
        <v>14250.06993</v>
      </c>
      <c r="K8681" s="37" t="str">
        <f t="array" ref="K8681">IFERROR(XLOOKUP(G8681,'Tipo de carga'!A:A,'Tipo de carga'!B:B))</f>
        <v>Autoabasto</v>
      </c>
      <c r="L8681" s="37">
        <f t="shared" si="2"/>
        <v>50</v>
      </c>
      <c r="M8681" s="37">
        <f t="shared" si="3"/>
        <v>11</v>
      </c>
      <c r="N8681" s="37">
        <f t="shared" si="4"/>
        <v>12</v>
      </c>
      <c r="O8681" s="37" t="str">
        <f t="array" ref="O8681">IFERROR(XLOOKUP(K8681,'Tipo de carga'!B:B,'Tipo de carga'!C:C))</f>
        <v>Diesel</v>
      </c>
    </row>
    <row r="8682">
      <c r="A8682" s="36">
        <v>1968.0</v>
      </c>
      <c r="B8682" s="37" t="str">
        <f t="array" ref="B8682">IFERROR(XLOOKUP(A8682,'Asignacion Dic'!A:A,'Asignacion Dic'!C:C))</f>
        <v>Sayer Sencillo</v>
      </c>
      <c r="C8682" s="37" t="str">
        <f t="array" ref="C8682">IFERROR(XLOOKUP(A8682,'Asignacion Dic'!A:A,'Asignacion Dic'!B:B))</f>
        <v>EC-04</v>
      </c>
      <c r="D8682" s="38">
        <v>45637.21050925926</v>
      </c>
      <c r="E8682" s="36" t="s">
        <v>61</v>
      </c>
      <c r="F8682" s="37" t="str">
        <f t="array" ref="F8682">IFERROR(XLOOKUP(E8682,Operadores!A:A,Operadores!B:B))</f>
        <v>MENIG</v>
      </c>
      <c r="G8682" s="36" t="s">
        <v>19</v>
      </c>
      <c r="H8682" s="39">
        <v>20.355498</v>
      </c>
      <c r="I8682" s="40">
        <v>430.0</v>
      </c>
      <c r="J8682" s="41">
        <f t="shared" si="5"/>
        <v>8752.86414</v>
      </c>
      <c r="K8682" s="37" t="str">
        <f t="array" ref="K8682">IFERROR(XLOOKUP(G8682,'Tipo de carga'!A:A,'Tipo de carga'!B:B))</f>
        <v>Autoabasto</v>
      </c>
      <c r="L8682" s="37">
        <f t="shared" si="2"/>
        <v>50</v>
      </c>
      <c r="M8682" s="37">
        <f t="shared" si="3"/>
        <v>11</v>
      </c>
      <c r="N8682" s="37">
        <f t="shared" si="4"/>
        <v>12</v>
      </c>
      <c r="O8682" s="37" t="str">
        <f t="array" ref="O8682">IFERROR(XLOOKUP(K8682,'Tipo de carga'!B:B,'Tipo de carga'!C:C))</f>
        <v>Diesel</v>
      </c>
    </row>
    <row r="8683">
      <c r="A8683" s="36">
        <v>1870.0</v>
      </c>
      <c r="B8683" s="37" t="str">
        <f t="array" ref="B8683">IFERROR(XLOOKUP(A8683,'Asignacion Dic'!A:A,'Asignacion Dic'!C:C))</f>
        <v>Circuitos</v>
      </c>
      <c r="C8683" s="37" t="str">
        <f t="array" ref="C8683">IFERROR(XLOOKUP(A8683,'Asignacion Dic'!A:A,'Asignacion Dic'!B:B))</f>
        <v>EC-03</v>
      </c>
      <c r="D8683" s="38">
        <v>45637.99480324074</v>
      </c>
      <c r="E8683" s="36" t="s">
        <v>385</v>
      </c>
      <c r="F8683" s="37" t="str">
        <f t="array" ref="F8683">IFERROR(XLOOKUP(E8683,Operadores!A:A,Operadores!B:B))</f>
        <v>RIOFE</v>
      </c>
      <c r="G8683" s="36" t="s">
        <v>75</v>
      </c>
      <c r="H8683" s="39">
        <v>20.62274</v>
      </c>
      <c r="I8683" s="40">
        <v>510.0</v>
      </c>
      <c r="J8683" s="41">
        <f t="shared" si="5"/>
        <v>10517.5974</v>
      </c>
      <c r="K8683" s="37" t="str">
        <f t="array" ref="K8683">IFERROR(XLOOKUP(G8683,'Tipo de carga'!A:A,'Tipo de carga'!B:B))</f>
        <v>Autoabasto</v>
      </c>
      <c r="L8683" s="37">
        <f t="shared" si="2"/>
        <v>50</v>
      </c>
      <c r="M8683" s="37">
        <f t="shared" si="3"/>
        <v>11</v>
      </c>
      <c r="N8683" s="37">
        <f t="shared" si="4"/>
        <v>12</v>
      </c>
      <c r="O8683" s="37" t="str">
        <f t="array" ref="O8683">IFERROR(XLOOKUP(K8683,'Tipo de carga'!B:B,'Tipo de carga'!C:C))</f>
        <v>Diesel</v>
      </c>
    </row>
    <row r="8684">
      <c r="A8684" s="36">
        <v>1947.0</v>
      </c>
      <c r="B8684" s="37" t="str">
        <f t="array" ref="B8684">IFERROR(XLOOKUP(A8684,'Asignacion Dic'!A:A,'Asignacion Dic'!C:C))</f>
        <v>Circuitos</v>
      </c>
      <c r="C8684" s="37" t="str">
        <f t="array" ref="C8684">IFERROR(XLOOKUP(A8684,'Asignacion Dic'!A:A,'Asignacion Dic'!B:B))</f>
        <v>EC-03</v>
      </c>
      <c r="D8684" s="38">
        <v>45637.98479166667</v>
      </c>
      <c r="E8684" s="36" t="s">
        <v>265</v>
      </c>
      <c r="F8684" s="37" t="str">
        <f t="array" ref="F8684">IFERROR(XLOOKUP(E8684,Operadores!A:A,Operadores!B:B))</f>
        <v>DAMOS</v>
      </c>
      <c r="G8684" s="36" t="s">
        <v>75</v>
      </c>
      <c r="H8684" s="39">
        <v>20.62274</v>
      </c>
      <c r="I8684" s="40">
        <v>514.0</v>
      </c>
      <c r="J8684" s="41">
        <f t="shared" si="5"/>
        <v>10600.08836</v>
      </c>
      <c r="K8684" s="37" t="str">
        <f t="array" ref="K8684">IFERROR(XLOOKUP(G8684,'Tipo de carga'!A:A,'Tipo de carga'!B:B))</f>
        <v>Autoabasto</v>
      </c>
      <c r="L8684" s="37">
        <f t="shared" si="2"/>
        <v>50</v>
      </c>
      <c r="M8684" s="37">
        <f t="shared" si="3"/>
        <v>11</v>
      </c>
      <c r="N8684" s="37">
        <f t="shared" si="4"/>
        <v>12</v>
      </c>
      <c r="O8684" s="37" t="str">
        <f t="array" ref="O8684">IFERROR(XLOOKUP(K8684,'Tipo de carga'!B:B,'Tipo de carga'!C:C))</f>
        <v>Diesel</v>
      </c>
    </row>
    <row r="8685">
      <c r="A8685" s="36">
        <v>1934.0</v>
      </c>
      <c r="B8685" s="37" t="str">
        <f t="array" ref="B8685">IFERROR(XLOOKUP(A8685,'Asignacion Dic'!A:A,'Asignacion Dic'!C:C))</f>
        <v>Circuitos</v>
      </c>
      <c r="C8685" s="37" t="str">
        <f t="array" ref="C8685">IFERROR(XLOOKUP(A8685,'Asignacion Dic'!A:A,'Asignacion Dic'!B:B))</f>
        <v>EC-03</v>
      </c>
      <c r="D8685" s="38">
        <v>45637.9816087963</v>
      </c>
      <c r="E8685" s="36" t="s">
        <v>272</v>
      </c>
      <c r="F8685" s="37" t="str">
        <f t="array" ref="F8685">IFERROR(XLOOKUP(E8685,Operadores!A:A,Operadores!B:B))</f>
        <v>AVIEN</v>
      </c>
      <c r="G8685" s="36" t="s">
        <v>75</v>
      </c>
      <c r="H8685" s="39">
        <v>20.62274</v>
      </c>
      <c r="I8685" s="40">
        <v>180.09</v>
      </c>
      <c r="J8685" s="41">
        <f t="shared" si="5"/>
        <v>3713.949247</v>
      </c>
      <c r="K8685" s="37" t="str">
        <f t="array" ref="K8685">IFERROR(XLOOKUP(G8685,'Tipo de carga'!A:A,'Tipo de carga'!B:B))</f>
        <v>Autoabasto</v>
      </c>
      <c r="L8685" s="37">
        <f t="shared" si="2"/>
        <v>50</v>
      </c>
      <c r="M8685" s="37">
        <f t="shared" si="3"/>
        <v>11</v>
      </c>
      <c r="N8685" s="37">
        <f t="shared" si="4"/>
        <v>12</v>
      </c>
      <c r="O8685" s="37" t="str">
        <f t="array" ref="O8685">IFERROR(XLOOKUP(K8685,'Tipo de carga'!B:B,'Tipo de carga'!C:C))</f>
        <v>Diesel</v>
      </c>
    </row>
    <row r="8686">
      <c r="A8686" s="36">
        <v>1936.0</v>
      </c>
      <c r="B8686" s="37" t="str">
        <f t="array" ref="B8686">IFERROR(XLOOKUP(A8686,'Asignacion Dic'!A:A,'Asignacion Dic'!C:C))</f>
        <v>Circuitos</v>
      </c>
      <c r="C8686" s="37" t="str">
        <f t="array" ref="C8686">IFERROR(XLOOKUP(A8686,'Asignacion Dic'!A:A,'Asignacion Dic'!B:B))</f>
        <v>EC-03</v>
      </c>
      <c r="D8686" s="38">
        <v>45637.89659722222</v>
      </c>
      <c r="E8686" s="36" t="s">
        <v>209</v>
      </c>
      <c r="F8686" s="37" t="str">
        <f t="array" ref="F8686">IFERROR(XLOOKUP(E8686,Operadores!A:A,Operadores!B:B))</f>
        <v>OCAMA</v>
      </c>
      <c r="G8686" s="36" t="s">
        <v>75</v>
      </c>
      <c r="H8686" s="39">
        <v>20.62274</v>
      </c>
      <c r="I8686" s="40">
        <v>279.04</v>
      </c>
      <c r="J8686" s="41">
        <f t="shared" si="5"/>
        <v>5754.56937</v>
      </c>
      <c r="K8686" s="37" t="str">
        <f t="array" ref="K8686">IFERROR(XLOOKUP(G8686,'Tipo de carga'!A:A,'Tipo de carga'!B:B))</f>
        <v>Autoabasto</v>
      </c>
      <c r="L8686" s="37">
        <f t="shared" si="2"/>
        <v>50</v>
      </c>
      <c r="M8686" s="37">
        <f t="shared" si="3"/>
        <v>11</v>
      </c>
      <c r="N8686" s="37">
        <f t="shared" si="4"/>
        <v>12</v>
      </c>
      <c r="O8686" s="37" t="str">
        <f t="array" ref="O8686">IFERROR(XLOOKUP(K8686,'Tipo de carga'!B:B,'Tipo de carga'!C:C))</f>
        <v>Diesel</v>
      </c>
    </row>
    <row r="8687">
      <c r="A8687" s="36">
        <v>1875.0</v>
      </c>
      <c r="B8687" s="37" t="str">
        <f t="array" ref="B8687">IFERROR(XLOOKUP(A8687,'Asignacion Dic'!A:A,'Asignacion Dic'!C:C))</f>
        <v>Circuitos</v>
      </c>
      <c r="C8687" s="37" t="str">
        <f t="array" ref="C8687">IFERROR(XLOOKUP(A8687,'Asignacion Dic'!A:A,'Asignacion Dic'!B:B))</f>
        <v>EC-03</v>
      </c>
      <c r="D8687" s="38">
        <v>45637.69185185185</v>
      </c>
      <c r="E8687" s="36" t="s">
        <v>201</v>
      </c>
      <c r="F8687" s="37" t="str">
        <f t="array" ref="F8687">IFERROR(XLOOKUP(E8687,Operadores!A:A,Operadores!B:B))</f>
        <v>CARJOR</v>
      </c>
      <c r="G8687" s="36" t="s">
        <v>75</v>
      </c>
      <c r="H8687" s="39">
        <v>20.62274</v>
      </c>
      <c r="I8687" s="40">
        <v>701.85</v>
      </c>
      <c r="J8687" s="41">
        <f t="shared" si="5"/>
        <v>14474.07007</v>
      </c>
      <c r="K8687" s="37" t="str">
        <f t="array" ref="K8687">IFERROR(XLOOKUP(G8687,'Tipo de carga'!A:A,'Tipo de carga'!B:B))</f>
        <v>Autoabasto</v>
      </c>
      <c r="L8687" s="37">
        <f t="shared" si="2"/>
        <v>50</v>
      </c>
      <c r="M8687" s="37">
        <f t="shared" si="3"/>
        <v>11</v>
      </c>
      <c r="N8687" s="37">
        <f t="shared" si="4"/>
        <v>12</v>
      </c>
      <c r="O8687" s="37" t="str">
        <f t="array" ref="O8687">IFERROR(XLOOKUP(K8687,'Tipo de carga'!B:B,'Tipo de carga'!C:C))</f>
        <v>Diesel</v>
      </c>
    </row>
    <row r="8688">
      <c r="A8688" s="36">
        <v>1965.0</v>
      </c>
      <c r="B8688" s="37" t="str">
        <f t="array" ref="B8688">IFERROR(XLOOKUP(A8688,'Asignacion Dic'!A:A,'Asignacion Dic'!C:C))</f>
        <v>Circuitos</v>
      </c>
      <c r="C8688" s="37" t="str">
        <f t="array" ref="C8688">IFERROR(XLOOKUP(A8688,'Asignacion Dic'!A:A,'Asignacion Dic'!B:B))</f>
        <v>EC-03</v>
      </c>
      <c r="D8688" s="38">
        <v>45637.65476851852</v>
      </c>
      <c r="E8688" s="36" t="s">
        <v>181</v>
      </c>
      <c r="F8688" s="37" t="str">
        <f t="array" ref="F8688">IFERROR(XLOOKUP(E8688,Operadores!A:A,Operadores!B:B))</f>
        <v>BREISR</v>
      </c>
      <c r="G8688" s="36" t="s">
        <v>75</v>
      </c>
      <c r="H8688" s="39">
        <v>20.62274</v>
      </c>
      <c r="I8688" s="40">
        <v>380.1</v>
      </c>
      <c r="J8688" s="41">
        <f t="shared" si="5"/>
        <v>7838.703474</v>
      </c>
      <c r="K8688" s="37" t="str">
        <f t="array" ref="K8688">IFERROR(XLOOKUP(G8688,'Tipo de carga'!A:A,'Tipo de carga'!B:B))</f>
        <v>Autoabasto</v>
      </c>
      <c r="L8688" s="37">
        <f t="shared" si="2"/>
        <v>50</v>
      </c>
      <c r="M8688" s="37">
        <f t="shared" si="3"/>
        <v>11</v>
      </c>
      <c r="N8688" s="37">
        <f t="shared" si="4"/>
        <v>12</v>
      </c>
      <c r="O8688" s="37" t="str">
        <f t="array" ref="O8688">IFERROR(XLOOKUP(K8688,'Tipo de carga'!B:B,'Tipo de carga'!C:C))</f>
        <v>Diesel</v>
      </c>
    </row>
    <row r="8689">
      <c r="A8689" s="36">
        <v>2084.0</v>
      </c>
      <c r="B8689" s="37" t="str">
        <f t="array" ref="B8689">IFERROR(XLOOKUP(A8689,'Asignacion Dic'!A:A,'Asignacion Dic'!C:C))</f>
        <v>PISA Gdl</v>
      </c>
      <c r="C8689" s="37" t="str">
        <f t="array" ref="C8689">IFERROR(XLOOKUP(A8689,'Asignacion Dic'!A:A,'Asignacion Dic'!B:B))</f>
        <v>EC-06</v>
      </c>
      <c r="D8689" s="38">
        <v>45637.57100694445</v>
      </c>
      <c r="E8689" s="36" t="s">
        <v>267</v>
      </c>
      <c r="F8689" s="37" t="str">
        <f t="array" ref="F8689">IFERROR(XLOOKUP(E8689,Operadores!A:A,Operadores!B:B))</f>
        <v>LOPEDU</v>
      </c>
      <c r="G8689" s="36" t="s">
        <v>75</v>
      </c>
      <c r="H8689" s="39">
        <v>20.62274</v>
      </c>
      <c r="I8689" s="40">
        <v>665.47</v>
      </c>
      <c r="J8689" s="41">
        <f t="shared" si="5"/>
        <v>13723.81479</v>
      </c>
      <c r="K8689" s="37" t="str">
        <f t="array" ref="K8689">IFERROR(XLOOKUP(G8689,'Tipo de carga'!A:A,'Tipo de carga'!B:B))</f>
        <v>Autoabasto</v>
      </c>
      <c r="L8689" s="37">
        <f t="shared" si="2"/>
        <v>50</v>
      </c>
      <c r="M8689" s="37">
        <f t="shared" si="3"/>
        <v>11</v>
      </c>
      <c r="N8689" s="37">
        <f t="shared" si="4"/>
        <v>12</v>
      </c>
      <c r="O8689" s="37" t="str">
        <f t="array" ref="O8689">IFERROR(XLOOKUP(K8689,'Tipo de carga'!B:B,'Tipo de carga'!C:C))</f>
        <v>Diesel</v>
      </c>
    </row>
    <row r="8690">
      <c r="A8690" s="36">
        <v>2044.0</v>
      </c>
      <c r="B8690" s="37" t="str">
        <f t="array" ref="B8690">IFERROR(XLOOKUP(A8690,'Asignacion Dic'!A:A,'Asignacion Dic'!C:C))</f>
        <v>PISA Gdl</v>
      </c>
      <c r="C8690" s="37" t="str">
        <f t="array" ref="C8690">IFERROR(XLOOKUP(A8690,'Asignacion Dic'!A:A,'Asignacion Dic'!B:B))</f>
        <v>EC-06</v>
      </c>
      <c r="D8690" s="38">
        <v>45637.5499537037</v>
      </c>
      <c r="E8690" s="36" t="s">
        <v>362</v>
      </c>
      <c r="F8690" s="37" t="str">
        <f t="array" ref="F8690">IFERROR(XLOOKUP(E8690,Operadores!A:A,Operadores!B:B))</f>
        <v>HUIRA</v>
      </c>
      <c r="G8690" s="36" t="s">
        <v>75</v>
      </c>
      <c r="H8690" s="39">
        <v>20.62274</v>
      </c>
      <c r="I8690" s="40">
        <v>310.05</v>
      </c>
      <c r="J8690" s="41">
        <f t="shared" si="5"/>
        <v>6394.080537</v>
      </c>
      <c r="K8690" s="37" t="str">
        <f t="array" ref="K8690">IFERROR(XLOOKUP(G8690,'Tipo de carga'!A:A,'Tipo de carga'!B:B))</f>
        <v>Autoabasto</v>
      </c>
      <c r="L8690" s="37">
        <f t="shared" si="2"/>
        <v>50</v>
      </c>
      <c r="M8690" s="37">
        <f t="shared" si="3"/>
        <v>11</v>
      </c>
      <c r="N8690" s="37">
        <f t="shared" si="4"/>
        <v>12</v>
      </c>
      <c r="O8690" s="37" t="str">
        <f t="array" ref="O8690">IFERROR(XLOOKUP(K8690,'Tipo de carga'!B:B,'Tipo de carga'!C:C))</f>
        <v>Diesel</v>
      </c>
    </row>
    <row r="8691">
      <c r="A8691" s="36">
        <v>2063.0</v>
      </c>
      <c r="B8691" s="37" t="str">
        <f t="array" ref="B8691">IFERROR(XLOOKUP(A8691,'Asignacion Dic'!A:A,'Asignacion Dic'!C:C))</f>
        <v>PISA Gdl</v>
      </c>
      <c r="C8691" s="37" t="str">
        <f t="array" ref="C8691">IFERROR(XLOOKUP(A8691,'Asignacion Dic'!A:A,'Asignacion Dic'!B:B))</f>
        <v>EC-06</v>
      </c>
      <c r="D8691" s="38">
        <v>45637.45164351852</v>
      </c>
      <c r="E8691" s="36" t="s">
        <v>269</v>
      </c>
      <c r="F8691" s="37" t="str">
        <f t="array" ref="F8691">IFERROR(XLOOKUP(E8691,Operadores!A:A,Operadores!B:B))</f>
        <v>GOMLUI02</v>
      </c>
      <c r="G8691" s="36" t="s">
        <v>75</v>
      </c>
      <c r="H8691" s="39">
        <v>20.62274</v>
      </c>
      <c r="I8691" s="40">
        <v>510.03</v>
      </c>
      <c r="J8691" s="41">
        <f t="shared" si="5"/>
        <v>10518.21608</v>
      </c>
      <c r="K8691" s="37" t="str">
        <f t="array" ref="K8691">IFERROR(XLOOKUP(G8691,'Tipo de carga'!A:A,'Tipo de carga'!B:B))</f>
        <v>Autoabasto</v>
      </c>
      <c r="L8691" s="37">
        <f t="shared" si="2"/>
        <v>50</v>
      </c>
      <c r="M8691" s="37">
        <f t="shared" si="3"/>
        <v>11</v>
      </c>
      <c r="N8691" s="37">
        <f t="shared" si="4"/>
        <v>12</v>
      </c>
      <c r="O8691" s="37" t="str">
        <f t="array" ref="O8691">IFERROR(XLOOKUP(K8691,'Tipo de carga'!B:B,'Tipo de carga'!C:C))</f>
        <v>Diesel</v>
      </c>
    </row>
    <row r="8692">
      <c r="A8692" s="36">
        <v>1790.0</v>
      </c>
      <c r="B8692" s="37" t="str">
        <f t="array" ref="B8692">IFERROR(XLOOKUP(A8692,'Asignacion Dic'!A:A,'Asignacion Dic'!C:C))</f>
        <v>Sayer Sencillo</v>
      </c>
      <c r="C8692" s="37" t="str">
        <f t="array" ref="C8692">IFERROR(XLOOKUP(A8692,'Asignacion Dic'!A:A,'Asignacion Dic'!B:B))</f>
        <v>EC-04</v>
      </c>
      <c r="D8692" s="38">
        <v>45637.141122685185</v>
      </c>
      <c r="E8692" s="36" t="s">
        <v>263</v>
      </c>
      <c r="F8692" s="37" t="str">
        <f t="array" ref="F8692">IFERROR(XLOOKUP(E8692,Operadores!A:A,Operadores!B:B))</f>
        <v>DEJISR</v>
      </c>
      <c r="G8692" s="36" t="s">
        <v>75</v>
      </c>
      <c r="H8692" s="39">
        <v>20.62274</v>
      </c>
      <c r="I8692" s="40">
        <v>981.21</v>
      </c>
      <c r="J8692" s="41">
        <f t="shared" si="5"/>
        <v>20235.23872</v>
      </c>
      <c r="K8692" s="37" t="str">
        <f t="array" ref="K8692">IFERROR(XLOOKUP(G8692,'Tipo de carga'!A:A,'Tipo de carga'!B:B))</f>
        <v>Autoabasto</v>
      </c>
      <c r="L8692" s="37">
        <f t="shared" si="2"/>
        <v>50</v>
      </c>
      <c r="M8692" s="37">
        <f t="shared" si="3"/>
        <v>11</v>
      </c>
      <c r="N8692" s="37">
        <f t="shared" si="4"/>
        <v>12</v>
      </c>
      <c r="O8692" s="37" t="str">
        <f t="array" ref="O8692">IFERROR(XLOOKUP(K8692,'Tipo de carga'!B:B,'Tipo de carga'!C:C))</f>
        <v>Diesel</v>
      </c>
    </row>
    <row r="8693">
      <c r="A8693" s="36">
        <v>1936.0</v>
      </c>
      <c r="B8693" s="37" t="str">
        <f t="array" ref="B8693">IFERROR(XLOOKUP(A8693,'Asignacion Dic'!A:A,'Asignacion Dic'!C:C))</f>
        <v>Circuitos</v>
      </c>
      <c r="C8693" s="37" t="str">
        <f t="array" ref="C8693">IFERROR(XLOOKUP(A8693,'Asignacion Dic'!A:A,'Asignacion Dic'!B:B))</f>
        <v>EC-03</v>
      </c>
      <c r="D8693" s="38">
        <v>45637.07902777778</v>
      </c>
      <c r="E8693" s="36" t="s">
        <v>209</v>
      </c>
      <c r="F8693" s="37" t="str">
        <f t="array" ref="F8693">IFERROR(XLOOKUP(E8693,Operadores!A:A,Operadores!B:B))</f>
        <v>OCAMA</v>
      </c>
      <c r="G8693" s="36" t="s">
        <v>75</v>
      </c>
      <c r="H8693" s="39">
        <v>20.62274</v>
      </c>
      <c r="I8693" s="40">
        <v>160.01</v>
      </c>
      <c r="J8693" s="41">
        <f t="shared" si="5"/>
        <v>3299.844627</v>
      </c>
      <c r="K8693" s="37" t="str">
        <f t="array" ref="K8693">IFERROR(XLOOKUP(G8693,'Tipo de carga'!A:A,'Tipo de carga'!B:B))</f>
        <v>Autoabasto</v>
      </c>
      <c r="L8693" s="37">
        <f t="shared" si="2"/>
        <v>50</v>
      </c>
      <c r="M8693" s="37">
        <f t="shared" si="3"/>
        <v>11</v>
      </c>
      <c r="N8693" s="37">
        <f t="shared" si="4"/>
        <v>12</v>
      </c>
      <c r="O8693" s="37" t="str">
        <f t="array" ref="O8693">IFERROR(XLOOKUP(K8693,'Tipo de carga'!B:B,'Tipo de carga'!C:C))</f>
        <v>Diesel</v>
      </c>
    </row>
    <row r="8694">
      <c r="A8694" s="36">
        <v>1901.0</v>
      </c>
      <c r="B8694" s="37" t="str">
        <f t="array" ref="B8694">IFERROR(XLOOKUP(A8694,'Asignacion Dic'!A:A,'Asignacion Dic'!C:C))</f>
        <v>Pipas</v>
      </c>
      <c r="C8694" s="37" t="str">
        <f t="array" ref="C8694">IFERROR(XLOOKUP(A8694,'Asignacion Dic'!A:A,'Asignacion Dic'!B:B))</f>
        <v>EC-02</v>
      </c>
      <c r="D8694" s="38">
        <v>45637.07775462963</v>
      </c>
      <c r="E8694" s="36" t="s">
        <v>411</v>
      </c>
      <c r="F8694" s="37" t="str">
        <f t="array" ref="F8694">IFERROR(XLOOKUP(E8694,Operadores!A:A,Operadores!B:B))</f>
        <v>APODA</v>
      </c>
      <c r="G8694" s="36" t="s">
        <v>75</v>
      </c>
      <c r="H8694" s="39">
        <v>20.62274</v>
      </c>
      <c r="I8694" s="40">
        <v>295.03</v>
      </c>
      <c r="J8694" s="41">
        <f t="shared" si="5"/>
        <v>6084.326982</v>
      </c>
      <c r="K8694" s="37" t="str">
        <f t="array" ref="K8694">IFERROR(XLOOKUP(G8694,'Tipo de carga'!A:A,'Tipo de carga'!B:B))</f>
        <v>Autoabasto</v>
      </c>
      <c r="L8694" s="37">
        <f t="shared" si="2"/>
        <v>50</v>
      </c>
      <c r="M8694" s="37">
        <f t="shared" si="3"/>
        <v>11</v>
      </c>
      <c r="N8694" s="37">
        <f t="shared" si="4"/>
        <v>12</v>
      </c>
      <c r="O8694" s="37" t="str">
        <f t="array" ref="O8694">IFERROR(XLOOKUP(K8694,'Tipo de carga'!B:B,'Tipo de carga'!C:C))</f>
        <v>Diesel</v>
      </c>
    </row>
    <row r="8695">
      <c r="A8695" s="36">
        <v>1948.0</v>
      </c>
      <c r="B8695" s="37" t="str">
        <f t="array" ref="B8695">IFERROR(XLOOKUP(A8695,'Asignacion Dic'!A:A,'Asignacion Dic'!C:C))</f>
        <v>Circuitos</v>
      </c>
      <c r="C8695" s="37" t="str">
        <f t="array" ref="C8695">IFERROR(XLOOKUP(A8695,'Asignacion Dic'!A:A,'Asignacion Dic'!B:B))</f>
        <v>EC-03</v>
      </c>
      <c r="D8695" s="38">
        <v>45637.89528935185</v>
      </c>
      <c r="E8695" s="36" t="s">
        <v>256</v>
      </c>
      <c r="F8695" s="37" t="str">
        <f t="array" ref="F8695">IFERROR(XLOOKUP(E8695,Operadores!A:A,Operadores!B:B))</f>
        <v>MOREFR</v>
      </c>
      <c r="G8695" s="36" t="s">
        <v>274</v>
      </c>
      <c r="H8695" s="39">
        <v>18.94</v>
      </c>
      <c r="I8695" s="40">
        <v>450.0</v>
      </c>
      <c r="J8695" s="41">
        <f t="shared" si="5"/>
        <v>8523</v>
      </c>
      <c r="K8695" s="37" t="str">
        <f t="array" ref="K8695">IFERROR(XLOOKUP(G8695,'Tipo de carga'!A:A,'Tipo de carga'!B:B))</f>
        <v>Autoabasto</v>
      </c>
      <c r="L8695" s="37">
        <f t="shared" si="2"/>
        <v>50</v>
      </c>
      <c r="M8695" s="37">
        <f t="shared" si="3"/>
        <v>11</v>
      </c>
      <c r="N8695" s="37">
        <f t="shared" si="4"/>
        <v>12</v>
      </c>
      <c r="O8695" s="37" t="str">
        <f t="array" ref="O8695">IFERROR(XLOOKUP(K8695,'Tipo de carga'!B:B,'Tipo de carga'!C:C))</f>
        <v>Diesel</v>
      </c>
    </row>
    <row r="8696">
      <c r="A8696" s="36">
        <v>1862.0</v>
      </c>
      <c r="B8696" s="37" t="str">
        <f t="array" ref="B8696">IFERROR(XLOOKUP(A8696,'Asignacion Dic'!A:A,'Asignacion Dic'!C:C))</f>
        <v>Circuitos</v>
      </c>
      <c r="C8696" s="37" t="str">
        <f t="array" ref="C8696">IFERROR(XLOOKUP(A8696,'Asignacion Dic'!A:A,'Asignacion Dic'!B:B))</f>
        <v>EC-03</v>
      </c>
      <c r="D8696" s="38">
        <v>45637.66725694444</v>
      </c>
      <c r="E8696" s="36" t="s">
        <v>350</v>
      </c>
      <c r="F8696" s="37" t="str">
        <f t="array" ref="F8696">IFERROR(XLOOKUP(E8696,Operadores!A:A,Operadores!B:B))</f>
        <v>PERRI</v>
      </c>
      <c r="G8696" s="36" t="s">
        <v>274</v>
      </c>
      <c r="H8696" s="39">
        <v>18.94</v>
      </c>
      <c r="I8696" s="40">
        <v>262.01</v>
      </c>
      <c r="J8696" s="41">
        <f t="shared" si="5"/>
        <v>4962.4694</v>
      </c>
      <c r="K8696" s="37" t="str">
        <f t="array" ref="K8696">IFERROR(XLOOKUP(G8696,'Tipo de carga'!A:A,'Tipo de carga'!B:B))</f>
        <v>Autoabasto</v>
      </c>
      <c r="L8696" s="37">
        <f t="shared" si="2"/>
        <v>50</v>
      </c>
      <c r="M8696" s="37">
        <f t="shared" si="3"/>
        <v>11</v>
      </c>
      <c r="N8696" s="37">
        <f t="shared" si="4"/>
        <v>12</v>
      </c>
      <c r="O8696" s="37" t="str">
        <f t="array" ref="O8696">IFERROR(XLOOKUP(K8696,'Tipo de carga'!B:B,'Tipo de carga'!C:C))</f>
        <v>Diesel</v>
      </c>
    </row>
    <row r="8697">
      <c r="A8697" s="36">
        <v>1874.0</v>
      </c>
      <c r="B8697" s="37" t="str">
        <f t="array" ref="B8697">IFERROR(XLOOKUP(A8697,'Asignacion Dic'!A:A,'Asignacion Dic'!C:C))</f>
        <v>Circuitos</v>
      </c>
      <c r="C8697" s="37" t="str">
        <f t="array" ref="C8697">IFERROR(XLOOKUP(A8697,'Asignacion Dic'!A:A,'Asignacion Dic'!B:B))</f>
        <v>EC-03</v>
      </c>
      <c r="D8697" s="38">
        <v>45637.645902777775</v>
      </c>
      <c r="E8697" s="36" t="s">
        <v>588</v>
      </c>
      <c r="F8697" s="37" t="str">
        <f t="array" ref="F8697">IFERROR(XLOOKUP(E8697,Operadores!A:A,Operadores!B:B))</f>
        <v>CONMAU</v>
      </c>
      <c r="G8697" s="36" t="s">
        <v>274</v>
      </c>
      <c r="H8697" s="39">
        <v>18.94</v>
      </c>
      <c r="I8697" s="40">
        <v>350.0</v>
      </c>
      <c r="J8697" s="41">
        <f t="shared" si="5"/>
        <v>6629</v>
      </c>
      <c r="K8697" s="37" t="str">
        <f t="array" ref="K8697">IFERROR(XLOOKUP(G8697,'Tipo de carga'!A:A,'Tipo de carga'!B:B))</f>
        <v>Autoabasto</v>
      </c>
      <c r="L8697" s="37">
        <f t="shared" si="2"/>
        <v>50</v>
      </c>
      <c r="M8697" s="37">
        <f t="shared" si="3"/>
        <v>11</v>
      </c>
      <c r="N8697" s="37">
        <f t="shared" si="4"/>
        <v>12</v>
      </c>
      <c r="O8697" s="37" t="str">
        <f t="array" ref="O8697">IFERROR(XLOOKUP(K8697,'Tipo de carga'!B:B,'Tipo de carga'!C:C))</f>
        <v>Diesel</v>
      </c>
    </row>
    <row r="8698">
      <c r="A8698" s="36">
        <v>1984.0</v>
      </c>
      <c r="B8698" s="37" t="str">
        <f t="array" ref="B8698">IFERROR(XLOOKUP(A8698,'Asignacion Dic'!A:A,'Asignacion Dic'!C:C))</f>
        <v>MeLi asignado SD</v>
      </c>
      <c r="C8698" s="37" t="str">
        <f t="array" ref="C8698">IFERROR(XLOOKUP(A8698,'Asignacion Dic'!A:A,'Asignacion Dic'!B:B))</f>
        <v>EC-05</v>
      </c>
      <c r="D8698" s="38">
        <v>45637.36038194445</v>
      </c>
      <c r="E8698" s="36" t="s">
        <v>226</v>
      </c>
      <c r="F8698" s="37" t="str">
        <f t="array" ref="F8698">IFERROR(XLOOKUP(E8698,Operadores!A:A,Operadores!B:B))</f>
        <v>PERFID</v>
      </c>
      <c r="G8698" s="36" t="s">
        <v>274</v>
      </c>
      <c r="H8698" s="39">
        <v>18.94</v>
      </c>
      <c r="I8698" s="40">
        <v>741.03</v>
      </c>
      <c r="J8698" s="41">
        <f t="shared" si="5"/>
        <v>14035.1082</v>
      </c>
      <c r="K8698" s="37" t="str">
        <f t="array" ref="K8698">IFERROR(XLOOKUP(G8698,'Tipo de carga'!A:A,'Tipo de carga'!B:B))</f>
        <v>Autoabasto</v>
      </c>
      <c r="L8698" s="37">
        <f t="shared" si="2"/>
        <v>50</v>
      </c>
      <c r="M8698" s="37">
        <f t="shared" si="3"/>
        <v>11</v>
      </c>
      <c r="N8698" s="37">
        <f t="shared" si="4"/>
        <v>12</v>
      </c>
      <c r="O8698" s="37" t="str">
        <f t="array" ref="O8698">IFERROR(XLOOKUP(K8698,'Tipo de carga'!B:B,'Tipo de carga'!C:C))</f>
        <v>Diesel</v>
      </c>
    </row>
    <row r="8699">
      <c r="A8699" s="36">
        <v>1765.0</v>
      </c>
      <c r="B8699" s="37" t="str">
        <f t="array" ref="B8699">IFERROR(XLOOKUP(A8699,'Asignacion Dic'!A:A,'Asignacion Dic'!C:C))</f>
        <v>Circuitos</v>
      </c>
      <c r="C8699" s="37" t="str">
        <f t="array" ref="C8699">IFERROR(XLOOKUP(A8699,'Asignacion Dic'!A:A,'Asignacion Dic'!B:B))</f>
        <v>EC-03</v>
      </c>
      <c r="D8699" s="38">
        <v>45637.129224537035</v>
      </c>
      <c r="E8699" s="36" t="s">
        <v>210</v>
      </c>
      <c r="F8699" s="37" t="str">
        <f t="array" ref="F8699">IFERROR(XLOOKUP(E8699,Operadores!A:A,Operadores!B:B))</f>
        <v>CERJER</v>
      </c>
      <c r="G8699" s="36" t="s">
        <v>274</v>
      </c>
      <c r="H8699" s="39">
        <v>18.94</v>
      </c>
      <c r="I8699" s="40">
        <v>270.0</v>
      </c>
      <c r="J8699" s="41">
        <f t="shared" si="5"/>
        <v>5113.8</v>
      </c>
      <c r="K8699" s="37" t="str">
        <f t="array" ref="K8699">IFERROR(XLOOKUP(G8699,'Tipo de carga'!A:A,'Tipo de carga'!B:B))</f>
        <v>Autoabasto</v>
      </c>
      <c r="L8699" s="37">
        <f t="shared" si="2"/>
        <v>50</v>
      </c>
      <c r="M8699" s="37">
        <f t="shared" si="3"/>
        <v>11</v>
      </c>
      <c r="N8699" s="37">
        <f t="shared" si="4"/>
        <v>12</v>
      </c>
      <c r="O8699" s="37" t="str">
        <f t="array" ref="O8699">IFERROR(XLOOKUP(K8699,'Tipo de carga'!B:B,'Tipo de carga'!C:C))</f>
        <v>Diesel</v>
      </c>
    </row>
    <row r="8700">
      <c r="A8700" s="36">
        <v>2041.0</v>
      </c>
      <c r="B8700" s="37" t="str">
        <f t="array" ref="B8700">IFERROR(XLOOKUP(A8700,'Asignacion Dic'!A:A,'Asignacion Dic'!C:C))</f>
        <v>PISA Gdl</v>
      </c>
      <c r="C8700" s="37" t="str">
        <f t="array" ref="C8700">IFERROR(XLOOKUP(A8700,'Asignacion Dic'!A:A,'Asignacion Dic'!B:B))</f>
        <v>EC-06</v>
      </c>
      <c r="D8700" s="38">
        <v>45637.00951388889</v>
      </c>
      <c r="E8700" s="36" t="s">
        <v>600</v>
      </c>
      <c r="F8700" s="37" t="str">
        <f t="array" ref="F8700">IFERROR(XLOOKUP(E8700,Operadores!A:A,Operadores!B:B))</f>
        <v>GONRAF</v>
      </c>
      <c r="G8700" s="36" t="s">
        <v>274</v>
      </c>
      <c r="H8700" s="39">
        <v>18.94</v>
      </c>
      <c r="I8700" s="40">
        <v>704.75</v>
      </c>
      <c r="J8700" s="41">
        <f t="shared" si="5"/>
        <v>13347.965</v>
      </c>
      <c r="K8700" s="37" t="str">
        <f t="array" ref="K8700">IFERROR(XLOOKUP(G8700,'Tipo de carga'!A:A,'Tipo de carga'!B:B))</f>
        <v>Autoabasto</v>
      </c>
      <c r="L8700" s="37">
        <f t="shared" si="2"/>
        <v>50</v>
      </c>
      <c r="M8700" s="37">
        <f t="shared" si="3"/>
        <v>11</v>
      </c>
      <c r="N8700" s="37">
        <f t="shared" si="4"/>
        <v>12</v>
      </c>
      <c r="O8700" s="37" t="str">
        <f t="array" ref="O8700">IFERROR(XLOOKUP(K8700,'Tipo de carga'!B:B,'Tipo de carga'!C:C))</f>
        <v>Diesel</v>
      </c>
    </row>
    <row r="8701">
      <c r="A8701" s="36">
        <v>1797.0</v>
      </c>
      <c r="B8701" s="37" t="str">
        <f t="array" ref="B8701">IFERROR(XLOOKUP(A8701,'Asignacion Dic'!A:A,'Asignacion Dic'!C:C))</f>
        <v>Hisense</v>
      </c>
      <c r="C8701" s="37" t="str">
        <f t="array" ref="C8701">IFERROR(XLOOKUP(A8701,'Asignacion Dic'!A:A,'Asignacion Dic'!B:B))</f>
        <v>EC-03</v>
      </c>
      <c r="D8701" s="38">
        <v>45637.74518518519</v>
      </c>
      <c r="E8701" s="36" t="s">
        <v>457</v>
      </c>
      <c r="F8701" s="37" t="str">
        <f t="array" ref="F8701">IFERROR(XLOOKUP(E8701,Operadores!A:A,Operadores!B:B))</f>
        <v>DEJMAR</v>
      </c>
      <c r="G8701" s="36" t="s">
        <v>609</v>
      </c>
      <c r="H8701" s="39">
        <v>19.93308</v>
      </c>
      <c r="I8701" s="40">
        <v>700.92</v>
      </c>
      <c r="J8701" s="41">
        <f t="shared" si="5"/>
        <v>13971.49443</v>
      </c>
      <c r="K8701" s="37" t="str">
        <f t="array" ref="K8701">IFERROR(XLOOKUP(G8701,'Tipo de carga'!A:A,'Tipo de carga'!B:B))</f>
        <v>Autoabasto</v>
      </c>
      <c r="L8701" s="37">
        <f t="shared" si="2"/>
        <v>50</v>
      </c>
      <c r="M8701" s="37">
        <f t="shared" si="3"/>
        <v>11</v>
      </c>
      <c r="N8701" s="37">
        <f t="shared" si="4"/>
        <v>12</v>
      </c>
      <c r="O8701" s="37" t="str">
        <f t="array" ref="O8701">IFERROR(XLOOKUP(K8701,'Tipo de carga'!B:B,'Tipo de carga'!C:C))</f>
        <v>Diesel</v>
      </c>
    </row>
    <row r="8702">
      <c r="A8702" s="36" t="s">
        <v>611</v>
      </c>
      <c r="B8702" s="37" t="str">
        <f t="array" ref="B8702">IFERROR(XLOOKUP(A8702,'Asignacion Dic'!A:A,'Asignacion Dic'!C:C))</f>
        <v/>
      </c>
      <c r="C8702" s="37" t="str">
        <f t="array" ref="C8702">IFERROR(XLOOKUP(A8702,'Asignacion Dic'!A:A,'Asignacion Dic'!B:B))</f>
        <v/>
      </c>
      <c r="D8702" s="38">
        <v>45637.427777777775</v>
      </c>
      <c r="E8702" s="36" t="s">
        <v>69</v>
      </c>
      <c r="F8702" s="37" t="str">
        <f t="array" ref="F8702">IFERROR(XLOOKUP(E8702,Operadores!A:A,Operadores!B:B))</f>
        <v>MTTO</v>
      </c>
      <c r="G8702" s="36" t="s">
        <v>609</v>
      </c>
      <c r="H8702" s="39">
        <v>19.93308</v>
      </c>
      <c r="I8702" s="40">
        <v>115.05</v>
      </c>
      <c r="J8702" s="41">
        <f t="shared" si="5"/>
        <v>2293.300854</v>
      </c>
      <c r="K8702" s="37" t="str">
        <f t="array" ref="K8702">IFERROR(XLOOKUP(G8702,'Tipo de carga'!A:A,'Tipo de carga'!B:B))</f>
        <v>Autoabasto</v>
      </c>
      <c r="L8702" s="37">
        <f t="shared" si="2"/>
        <v>50</v>
      </c>
      <c r="M8702" s="37">
        <f t="shared" si="3"/>
        <v>11</v>
      </c>
      <c r="N8702" s="37">
        <f t="shared" si="4"/>
        <v>12</v>
      </c>
      <c r="O8702" s="37" t="str">
        <f t="array" ref="O8702">IFERROR(XLOOKUP(K8702,'Tipo de carga'!B:B,'Tipo de carga'!C:C))</f>
        <v>Diesel</v>
      </c>
    </row>
    <row r="8703">
      <c r="A8703" s="36">
        <v>1752.0</v>
      </c>
      <c r="B8703" s="37" t="str">
        <f t="array" ref="B8703">IFERROR(XLOOKUP(A8703,'Asignacion Dic'!A:A,'Asignacion Dic'!C:C))</f>
        <v>Liverpool Local</v>
      </c>
      <c r="C8703" s="37" t="str">
        <f t="array" ref="C8703">IFERROR(XLOOKUP(A8703,'Asignacion Dic'!A:A,'Asignacion Dic'!B:B))</f>
        <v>EC-01</v>
      </c>
      <c r="D8703" s="38">
        <v>45637.21680555555</v>
      </c>
      <c r="E8703" s="36" t="s">
        <v>182</v>
      </c>
      <c r="F8703" s="37" t="str">
        <f t="array" ref="F8703">IFERROR(XLOOKUP(E8703,Operadores!A:A,Operadores!B:B))</f>
        <v>ROBJUA01</v>
      </c>
      <c r="G8703" s="36" t="s">
        <v>609</v>
      </c>
      <c r="H8703" s="39">
        <v>19.93308</v>
      </c>
      <c r="I8703" s="40">
        <v>452.17</v>
      </c>
      <c r="J8703" s="41">
        <f t="shared" si="5"/>
        <v>9013.140784</v>
      </c>
      <c r="K8703" s="37" t="str">
        <f t="array" ref="K8703">IFERROR(XLOOKUP(G8703,'Tipo de carga'!A:A,'Tipo de carga'!B:B))</f>
        <v>Autoabasto</v>
      </c>
      <c r="L8703" s="37">
        <f t="shared" si="2"/>
        <v>50</v>
      </c>
      <c r="M8703" s="37">
        <f t="shared" si="3"/>
        <v>11</v>
      </c>
      <c r="N8703" s="37">
        <f t="shared" si="4"/>
        <v>12</v>
      </c>
      <c r="O8703" s="37" t="str">
        <f t="array" ref="O8703">IFERROR(XLOOKUP(K8703,'Tipo de carga'!B:B,'Tipo de carga'!C:C))</f>
        <v>Diesel</v>
      </c>
    </row>
    <row r="8704">
      <c r="A8704" s="36">
        <v>2020.0</v>
      </c>
      <c r="B8704" s="37" t="str">
        <f t="array" ref="B8704">IFERROR(XLOOKUP(A8704,'Asignacion Dic'!A:A,'Asignacion Dic'!C:C))</f>
        <v>MeLi Dedicado Merida</v>
      </c>
      <c r="C8704" s="37" t="str">
        <f t="array" ref="C8704">IFERROR(XLOOKUP(A8704,'Asignacion Dic'!A:A,'Asignacion Dic'!B:B))</f>
        <v>EC-05</v>
      </c>
      <c r="D8704" s="38">
        <v>45637.930243055554</v>
      </c>
      <c r="E8704" s="36" t="s">
        <v>164</v>
      </c>
      <c r="F8704" s="37" t="str">
        <f t="array" ref="F8704">IFERROR(XLOOKUP(E8704,Operadores!A:A,Operadores!B:B))</f>
        <v>MUÑOSC</v>
      </c>
      <c r="G8704" s="36" t="s">
        <v>42</v>
      </c>
      <c r="H8704" s="39">
        <v>10.20033</v>
      </c>
      <c r="I8704" s="40">
        <v>440.01</v>
      </c>
      <c r="J8704" s="41">
        <f t="shared" si="5"/>
        <v>4488.247203</v>
      </c>
      <c r="K8704" s="37" t="str">
        <f t="array" ref="K8704">IFERROR(XLOOKUP(G8704,'Tipo de carga'!A:A,'Tipo de carga'!B:B))</f>
        <v>Autoabasto</v>
      </c>
      <c r="L8704" s="37">
        <f t="shared" si="2"/>
        <v>50</v>
      </c>
      <c r="M8704" s="37">
        <f t="shared" si="3"/>
        <v>11</v>
      </c>
      <c r="N8704" s="37">
        <f t="shared" si="4"/>
        <v>12</v>
      </c>
      <c r="O8704" s="37" t="str">
        <f t="array" ref="O8704">IFERROR(XLOOKUP(K8704,'Tipo de carga'!B:B,'Tipo de carga'!C:C))</f>
        <v>Diesel</v>
      </c>
    </row>
    <row r="8705">
      <c r="A8705" s="36">
        <v>2005.0</v>
      </c>
      <c r="B8705" s="37" t="str">
        <f t="array" ref="B8705">IFERROR(XLOOKUP(A8705,'Asignacion Dic'!A:A,'Asignacion Dic'!C:C))</f>
        <v>MeLi Dedicado Merida</v>
      </c>
      <c r="C8705" s="37" t="str">
        <f t="array" ref="C8705">IFERROR(XLOOKUP(A8705,'Asignacion Dic'!A:A,'Asignacion Dic'!B:B))</f>
        <v>EC-05</v>
      </c>
      <c r="D8705" s="38">
        <v>45637.92076388889</v>
      </c>
      <c r="E8705" s="36" t="s">
        <v>399</v>
      </c>
      <c r="F8705" s="37" t="str">
        <f t="array" ref="F8705">IFERROR(XLOOKUP(E8705,Operadores!A:A,Operadores!B:B))</f>
        <v>DOMLEO</v>
      </c>
      <c r="G8705" s="36" t="s">
        <v>42</v>
      </c>
      <c r="H8705" s="39">
        <v>10.20033</v>
      </c>
      <c r="I8705" s="40">
        <v>475.77</v>
      </c>
      <c r="J8705" s="41">
        <f t="shared" si="5"/>
        <v>4853.011004</v>
      </c>
      <c r="K8705" s="37" t="str">
        <f t="array" ref="K8705">IFERROR(XLOOKUP(G8705,'Tipo de carga'!A:A,'Tipo de carga'!B:B))</f>
        <v>Autoabasto</v>
      </c>
      <c r="L8705" s="37">
        <f t="shared" si="2"/>
        <v>50</v>
      </c>
      <c r="M8705" s="37">
        <f t="shared" si="3"/>
        <v>11</v>
      </c>
      <c r="N8705" s="37">
        <f t="shared" si="4"/>
        <v>12</v>
      </c>
      <c r="O8705" s="37" t="str">
        <f t="array" ref="O8705">IFERROR(XLOOKUP(K8705,'Tipo de carga'!B:B,'Tipo de carga'!C:C))</f>
        <v>Diesel</v>
      </c>
    </row>
    <row r="8706">
      <c r="A8706" s="36">
        <v>1902.0</v>
      </c>
      <c r="B8706" s="37" t="str">
        <f t="array" ref="B8706">IFERROR(XLOOKUP(A8706,'Asignacion Dic'!A:A,'Asignacion Dic'!C:C))</f>
        <v>Pipas</v>
      </c>
      <c r="C8706" s="37" t="str">
        <f t="array" ref="C8706">IFERROR(XLOOKUP(A8706,'Asignacion Dic'!A:A,'Asignacion Dic'!B:B))</f>
        <v>EC-02</v>
      </c>
      <c r="D8706" s="38">
        <v>45637.8478125</v>
      </c>
      <c r="E8706" s="36" t="s">
        <v>365</v>
      </c>
      <c r="F8706" s="37" t="str">
        <f t="array" ref="F8706">IFERROR(XLOOKUP(E8706,Operadores!A:A,Operadores!B:B))</f>
        <v>RUICRU</v>
      </c>
      <c r="G8706" s="36" t="s">
        <v>42</v>
      </c>
      <c r="H8706" s="39">
        <v>10.20033</v>
      </c>
      <c r="I8706" s="40">
        <v>790.0</v>
      </c>
      <c r="J8706" s="41">
        <f t="shared" si="5"/>
        <v>8058.2607</v>
      </c>
      <c r="K8706" s="37" t="str">
        <f t="array" ref="K8706">IFERROR(XLOOKUP(G8706,'Tipo de carga'!A:A,'Tipo de carga'!B:B))</f>
        <v>Autoabasto</v>
      </c>
      <c r="L8706" s="37">
        <f t="shared" si="2"/>
        <v>50</v>
      </c>
      <c r="M8706" s="37">
        <f t="shared" si="3"/>
        <v>11</v>
      </c>
      <c r="N8706" s="37">
        <f t="shared" si="4"/>
        <v>12</v>
      </c>
      <c r="O8706" s="37" t="str">
        <f t="array" ref="O8706">IFERROR(XLOOKUP(K8706,'Tipo de carga'!B:B,'Tipo de carga'!C:C))</f>
        <v>Diesel</v>
      </c>
    </row>
    <row r="8707">
      <c r="A8707" s="36">
        <v>1853.0</v>
      </c>
      <c r="B8707" s="37" t="str">
        <f t="array" ref="B8707">IFERROR(XLOOKUP(A8707,'Asignacion Dic'!A:A,'Asignacion Dic'!C:C))</f>
        <v>Sayer Sencillo</v>
      </c>
      <c r="C8707" s="37" t="str">
        <f t="array" ref="C8707">IFERROR(XLOOKUP(A8707,'Asignacion Dic'!A:A,'Asignacion Dic'!B:B))</f>
        <v>EC-04</v>
      </c>
      <c r="D8707" s="38">
        <v>45637.827893518515</v>
      </c>
      <c r="E8707" s="36" t="s">
        <v>65</v>
      </c>
      <c r="F8707" s="37" t="str">
        <f t="array" ref="F8707">IFERROR(XLOOKUP(E8707,Operadores!A:A,Operadores!B:B))</f>
        <v>VARRUB</v>
      </c>
      <c r="G8707" s="36" t="s">
        <v>42</v>
      </c>
      <c r="H8707" s="39">
        <v>10.20033</v>
      </c>
      <c r="I8707" s="40">
        <v>696.61</v>
      </c>
      <c r="J8707" s="41">
        <f t="shared" si="5"/>
        <v>7105.651881</v>
      </c>
      <c r="K8707" s="37" t="str">
        <f t="array" ref="K8707">IFERROR(XLOOKUP(G8707,'Tipo de carga'!A:A,'Tipo de carga'!B:B))</f>
        <v>Autoabasto</v>
      </c>
      <c r="L8707" s="37">
        <f t="shared" si="2"/>
        <v>50</v>
      </c>
      <c r="M8707" s="37">
        <f t="shared" si="3"/>
        <v>11</v>
      </c>
      <c r="N8707" s="37">
        <f t="shared" si="4"/>
        <v>12</v>
      </c>
      <c r="O8707" s="37" t="str">
        <f t="array" ref="O8707">IFERROR(XLOOKUP(K8707,'Tipo de carga'!B:B,'Tipo de carga'!C:C))</f>
        <v>Diesel</v>
      </c>
    </row>
    <row r="8708">
      <c r="A8708" s="36">
        <v>1818.0</v>
      </c>
      <c r="B8708" s="37" t="str">
        <f t="array" ref="B8708">IFERROR(XLOOKUP(A8708,'Asignacion Dic'!A:A,'Asignacion Dic'!C:C))</f>
        <v>Wm Full</v>
      </c>
      <c r="C8708" s="37" t="str">
        <f t="array" ref="C8708">IFERROR(XLOOKUP(A8708,'Asignacion Dic'!A:A,'Asignacion Dic'!B:B))</f>
        <v>EC-08</v>
      </c>
      <c r="D8708" s="38">
        <v>45637.789189814815</v>
      </c>
      <c r="E8708" s="36" t="s">
        <v>302</v>
      </c>
      <c r="F8708" s="37" t="str">
        <f t="array" ref="F8708">IFERROR(XLOOKUP(E8708,Operadores!A:A,Operadores!B:B))</f>
        <v>HEROCT</v>
      </c>
      <c r="G8708" s="36" t="s">
        <v>42</v>
      </c>
      <c r="H8708" s="39">
        <v>10.20033</v>
      </c>
      <c r="I8708" s="40">
        <v>468.16</v>
      </c>
      <c r="J8708" s="41">
        <f t="shared" si="5"/>
        <v>4775.386493</v>
      </c>
      <c r="K8708" s="37" t="str">
        <f t="array" ref="K8708">IFERROR(XLOOKUP(G8708,'Tipo de carga'!A:A,'Tipo de carga'!B:B))</f>
        <v>Autoabasto</v>
      </c>
      <c r="L8708" s="37">
        <f t="shared" si="2"/>
        <v>50</v>
      </c>
      <c r="M8708" s="37">
        <f t="shared" si="3"/>
        <v>11</v>
      </c>
      <c r="N8708" s="37">
        <f t="shared" si="4"/>
        <v>12</v>
      </c>
      <c r="O8708" s="37" t="str">
        <f t="array" ref="O8708">IFERROR(XLOOKUP(K8708,'Tipo de carga'!B:B,'Tipo de carga'!C:C))</f>
        <v>Diesel</v>
      </c>
    </row>
    <row r="8709">
      <c r="A8709" s="36">
        <v>1939.0</v>
      </c>
      <c r="B8709" s="37" t="str">
        <f t="array" ref="B8709">IFERROR(XLOOKUP(A8709,'Asignacion Dic'!A:A,'Asignacion Dic'!C:C))</f>
        <v>Full Liver</v>
      </c>
      <c r="C8709" s="37" t="str">
        <f t="array" ref="C8709">IFERROR(XLOOKUP(A8709,'Asignacion Dic'!A:A,'Asignacion Dic'!B:B))</f>
        <v>EC-01</v>
      </c>
      <c r="D8709" s="38">
        <v>45637.762662037036</v>
      </c>
      <c r="E8709" s="36" t="s">
        <v>364</v>
      </c>
      <c r="F8709" s="37" t="str">
        <f t="array" ref="F8709">IFERROR(XLOOKUP(E8709,Operadores!A:A,Operadores!B:B))</f>
        <v>TORBR01</v>
      </c>
      <c r="G8709" s="36" t="s">
        <v>42</v>
      </c>
      <c r="H8709" s="39">
        <v>10.20033</v>
      </c>
      <c r="I8709" s="40">
        <v>474.23</v>
      </c>
      <c r="J8709" s="41">
        <f t="shared" si="5"/>
        <v>4837.302496</v>
      </c>
      <c r="K8709" s="37" t="str">
        <f t="array" ref="K8709">IFERROR(XLOOKUP(G8709,'Tipo de carga'!A:A,'Tipo de carga'!B:B))</f>
        <v>Autoabasto</v>
      </c>
      <c r="L8709" s="37">
        <f t="shared" si="2"/>
        <v>50</v>
      </c>
      <c r="M8709" s="37">
        <f t="shared" si="3"/>
        <v>11</v>
      </c>
      <c r="N8709" s="37">
        <f t="shared" si="4"/>
        <v>12</v>
      </c>
      <c r="O8709" s="37" t="str">
        <f t="array" ref="O8709">IFERROR(XLOOKUP(K8709,'Tipo de carga'!B:B,'Tipo de carga'!C:C))</f>
        <v>Diesel</v>
      </c>
    </row>
    <row r="8710">
      <c r="A8710" s="36">
        <v>1831.0</v>
      </c>
      <c r="B8710" s="37" t="str">
        <f t="array" ref="B8710">IFERROR(XLOOKUP(A8710,'Asignacion Dic'!A:A,'Asignacion Dic'!C:C))</f>
        <v>Full Liver</v>
      </c>
      <c r="C8710" s="37" t="str">
        <f t="array" ref="C8710">IFERROR(XLOOKUP(A8710,'Asignacion Dic'!A:A,'Asignacion Dic'!B:B))</f>
        <v>EC-01</v>
      </c>
      <c r="D8710" s="38">
        <v>45637.74109953704</v>
      </c>
      <c r="E8710" s="36" t="s">
        <v>325</v>
      </c>
      <c r="F8710" s="37" t="str">
        <f t="array" ref="F8710">IFERROR(XLOOKUP(E8710,Operadores!A:A,Operadores!B:B))</f>
        <v>VELOSC</v>
      </c>
      <c r="G8710" s="36" t="s">
        <v>42</v>
      </c>
      <c r="H8710" s="39">
        <v>10.20033</v>
      </c>
      <c r="I8710" s="40">
        <v>424.3</v>
      </c>
      <c r="J8710" s="41">
        <f t="shared" si="5"/>
        <v>4328.000019</v>
      </c>
      <c r="K8710" s="37" t="str">
        <f t="array" ref="K8710">IFERROR(XLOOKUP(G8710,'Tipo de carga'!A:A,'Tipo de carga'!B:B))</f>
        <v>Autoabasto</v>
      </c>
      <c r="L8710" s="37">
        <f t="shared" si="2"/>
        <v>50</v>
      </c>
      <c r="M8710" s="37">
        <f t="shared" si="3"/>
        <v>11</v>
      </c>
      <c r="N8710" s="37">
        <f t="shared" si="4"/>
        <v>12</v>
      </c>
      <c r="O8710" s="37" t="str">
        <f t="array" ref="O8710">IFERROR(XLOOKUP(K8710,'Tipo de carga'!B:B,'Tipo de carga'!C:C))</f>
        <v>Diesel</v>
      </c>
    </row>
    <row r="8711">
      <c r="A8711" s="36">
        <v>1835.0</v>
      </c>
      <c r="B8711" s="37" t="str">
        <f t="array" ref="B8711">IFERROR(XLOOKUP(A8711,'Asignacion Dic'!A:A,'Asignacion Dic'!C:C))</f>
        <v>Sayer Sencillo</v>
      </c>
      <c r="C8711" s="37" t="str">
        <f t="array" ref="C8711">IFERROR(XLOOKUP(A8711,'Asignacion Dic'!A:A,'Asignacion Dic'!B:B))</f>
        <v>EC-04</v>
      </c>
      <c r="D8711" s="38">
        <v>45637.70142361111</v>
      </c>
      <c r="E8711" s="36" t="s">
        <v>512</v>
      </c>
      <c r="F8711" s="37" t="str">
        <f t="array" ref="F8711">IFERROR(XLOOKUP(E8711,Operadores!A:A,Operadores!B:B))</f>
        <v>GARCRU</v>
      </c>
      <c r="G8711" s="36" t="s">
        <v>42</v>
      </c>
      <c r="H8711" s="39">
        <v>10.20033</v>
      </c>
      <c r="I8711" s="40">
        <v>435.53</v>
      </c>
      <c r="J8711" s="41">
        <f t="shared" si="5"/>
        <v>4442.549725</v>
      </c>
      <c r="K8711" s="37" t="str">
        <f t="array" ref="K8711">IFERROR(XLOOKUP(G8711,'Tipo de carga'!A:A,'Tipo de carga'!B:B))</f>
        <v>Autoabasto</v>
      </c>
      <c r="L8711" s="37">
        <f t="shared" si="2"/>
        <v>50</v>
      </c>
      <c r="M8711" s="37">
        <f t="shared" si="3"/>
        <v>11</v>
      </c>
      <c r="N8711" s="37">
        <f t="shared" si="4"/>
        <v>12</v>
      </c>
      <c r="O8711" s="37" t="str">
        <f t="array" ref="O8711">IFERROR(XLOOKUP(K8711,'Tipo de carga'!B:B,'Tipo de carga'!C:C))</f>
        <v>Diesel</v>
      </c>
    </row>
    <row r="8712">
      <c r="A8712" s="36">
        <v>1887.0</v>
      </c>
      <c r="B8712" s="37" t="str">
        <f t="array" ref="B8712">IFERROR(XLOOKUP(A8712,'Asignacion Dic'!A:A,'Asignacion Dic'!C:C))</f>
        <v>Circuitos</v>
      </c>
      <c r="C8712" s="37" t="str">
        <f t="array" ref="C8712">IFERROR(XLOOKUP(A8712,'Asignacion Dic'!A:A,'Asignacion Dic'!B:B))</f>
        <v>EC-03</v>
      </c>
      <c r="D8712" s="38">
        <v>45637.657685185186</v>
      </c>
      <c r="E8712" s="36" t="s">
        <v>279</v>
      </c>
      <c r="F8712" s="37" t="str">
        <f t="array" ref="F8712">IFERROR(XLOOKUP(E8712,Operadores!A:A,Operadores!B:B))</f>
        <v>NARCA</v>
      </c>
      <c r="G8712" s="36" t="s">
        <v>42</v>
      </c>
      <c r="H8712" s="39">
        <v>10.20033</v>
      </c>
      <c r="I8712" s="40">
        <v>720.43</v>
      </c>
      <c r="J8712" s="41">
        <f t="shared" si="5"/>
        <v>7348.623742</v>
      </c>
      <c r="K8712" s="37" t="str">
        <f t="array" ref="K8712">IFERROR(XLOOKUP(G8712,'Tipo de carga'!A:A,'Tipo de carga'!B:B))</f>
        <v>Autoabasto</v>
      </c>
      <c r="L8712" s="37">
        <f t="shared" si="2"/>
        <v>50</v>
      </c>
      <c r="M8712" s="37">
        <f t="shared" si="3"/>
        <v>11</v>
      </c>
      <c r="N8712" s="37">
        <f t="shared" si="4"/>
        <v>12</v>
      </c>
      <c r="O8712" s="37" t="str">
        <f t="array" ref="O8712">IFERROR(XLOOKUP(K8712,'Tipo de carga'!B:B,'Tipo de carga'!C:C))</f>
        <v>Diesel</v>
      </c>
    </row>
    <row r="8713">
      <c r="A8713" s="36">
        <v>2010.0</v>
      </c>
      <c r="B8713" s="37" t="str">
        <f t="array" ref="B8713">IFERROR(XLOOKUP(A8713,'Asignacion Dic'!A:A,'Asignacion Dic'!C:C))</f>
        <v>MeLi asignado SD</v>
      </c>
      <c r="C8713" s="37" t="str">
        <f t="array" ref="C8713">IFERROR(XLOOKUP(A8713,'Asignacion Dic'!A:A,'Asignacion Dic'!B:B))</f>
        <v>EC-05</v>
      </c>
      <c r="D8713" s="38">
        <v>45637.6190162037</v>
      </c>
      <c r="E8713" s="36" t="s">
        <v>194</v>
      </c>
      <c r="F8713" s="37" t="str">
        <f t="array" ref="F8713">IFERROR(XLOOKUP(E8713,Operadores!A:A,Operadores!B:B))</f>
        <v>CHAJE</v>
      </c>
      <c r="G8713" s="36" t="s">
        <v>42</v>
      </c>
      <c r="H8713" s="39">
        <v>10.20033</v>
      </c>
      <c r="I8713" s="40">
        <v>270.0</v>
      </c>
      <c r="J8713" s="41">
        <f t="shared" si="5"/>
        <v>2754.0891</v>
      </c>
      <c r="K8713" s="37" t="str">
        <f t="array" ref="K8713">IFERROR(XLOOKUP(G8713,'Tipo de carga'!A:A,'Tipo de carga'!B:B))</f>
        <v>Autoabasto</v>
      </c>
      <c r="L8713" s="37">
        <f t="shared" si="2"/>
        <v>50</v>
      </c>
      <c r="M8713" s="37">
        <f t="shared" si="3"/>
        <v>11</v>
      </c>
      <c r="N8713" s="37">
        <f t="shared" si="4"/>
        <v>12</v>
      </c>
      <c r="O8713" s="37" t="str">
        <f t="array" ref="O8713">IFERROR(XLOOKUP(K8713,'Tipo de carga'!B:B,'Tipo de carga'!C:C))</f>
        <v>Diesel</v>
      </c>
    </row>
    <row r="8714">
      <c r="A8714" s="36">
        <v>1938.0</v>
      </c>
      <c r="B8714" s="37" t="str">
        <f t="array" ref="B8714">IFERROR(XLOOKUP(A8714,'Asignacion Dic'!A:A,'Asignacion Dic'!C:C))</f>
        <v>Sayer Sencillo</v>
      </c>
      <c r="C8714" s="37" t="str">
        <f t="array" ref="C8714">IFERROR(XLOOKUP(A8714,'Asignacion Dic'!A:A,'Asignacion Dic'!B:B))</f>
        <v>EC-04</v>
      </c>
      <c r="D8714" s="38">
        <v>45637.55179398148</v>
      </c>
      <c r="E8714" s="36" t="s">
        <v>38</v>
      </c>
      <c r="F8714" s="37" t="str">
        <f t="array" ref="F8714">IFERROR(XLOOKUP(E8714,Operadores!A:A,Operadores!B:B))</f>
        <v>SOSCA01</v>
      </c>
      <c r="G8714" s="36" t="s">
        <v>42</v>
      </c>
      <c r="H8714" s="39">
        <v>10.20033</v>
      </c>
      <c r="I8714" s="40">
        <v>400.04</v>
      </c>
      <c r="J8714" s="41">
        <f t="shared" si="5"/>
        <v>4080.540013</v>
      </c>
      <c r="K8714" s="37" t="str">
        <f t="array" ref="K8714">IFERROR(XLOOKUP(G8714,'Tipo de carga'!A:A,'Tipo de carga'!B:B))</f>
        <v>Autoabasto</v>
      </c>
      <c r="L8714" s="37">
        <f t="shared" si="2"/>
        <v>50</v>
      </c>
      <c r="M8714" s="37">
        <f t="shared" si="3"/>
        <v>11</v>
      </c>
      <c r="N8714" s="37">
        <f t="shared" si="4"/>
        <v>12</v>
      </c>
      <c r="O8714" s="37" t="str">
        <f t="array" ref="O8714">IFERROR(XLOOKUP(K8714,'Tipo de carga'!B:B,'Tipo de carga'!C:C))</f>
        <v>Diesel</v>
      </c>
    </row>
    <row r="8715">
      <c r="A8715" s="36">
        <v>1820.0</v>
      </c>
      <c r="B8715" s="37" t="str">
        <f t="array" ref="B8715">IFERROR(XLOOKUP(A8715,'Asignacion Dic'!A:A,'Asignacion Dic'!C:C))</f>
        <v>Wm Full</v>
      </c>
      <c r="C8715" s="37" t="str">
        <f t="array" ref="C8715">IFERROR(XLOOKUP(A8715,'Asignacion Dic'!A:A,'Asignacion Dic'!B:B))</f>
        <v>EC-08</v>
      </c>
      <c r="D8715" s="38">
        <v>45637.49212962963</v>
      </c>
      <c r="E8715" s="36" t="s">
        <v>303</v>
      </c>
      <c r="F8715" s="37" t="str">
        <f t="array" ref="F8715">IFERROR(XLOOKUP(E8715,Operadores!A:A,Operadores!B:B))</f>
        <v>CAMVI01</v>
      </c>
      <c r="G8715" s="36" t="s">
        <v>42</v>
      </c>
      <c r="H8715" s="39">
        <v>10.20033</v>
      </c>
      <c r="I8715" s="40">
        <v>392.6</v>
      </c>
      <c r="J8715" s="41">
        <f t="shared" si="5"/>
        <v>4004.649558</v>
      </c>
      <c r="K8715" s="37" t="str">
        <f t="array" ref="K8715">IFERROR(XLOOKUP(G8715,'Tipo de carga'!A:A,'Tipo de carga'!B:B))</f>
        <v>Autoabasto</v>
      </c>
      <c r="L8715" s="37">
        <f t="shared" si="2"/>
        <v>50</v>
      </c>
      <c r="M8715" s="37">
        <f t="shared" si="3"/>
        <v>11</v>
      </c>
      <c r="N8715" s="37">
        <f t="shared" si="4"/>
        <v>12</v>
      </c>
      <c r="O8715" s="37" t="str">
        <f t="array" ref="O8715">IFERROR(XLOOKUP(K8715,'Tipo de carga'!B:B,'Tipo de carga'!C:C))</f>
        <v>Diesel</v>
      </c>
    </row>
    <row r="8716">
      <c r="A8716" s="36">
        <v>2002.0</v>
      </c>
      <c r="B8716" s="37" t="str">
        <f t="array" ref="B8716">IFERROR(XLOOKUP(A8716,'Asignacion Dic'!A:A,'Asignacion Dic'!C:C))</f>
        <v>MeLi Dedicado Merida</v>
      </c>
      <c r="C8716" s="37" t="str">
        <f t="array" ref="C8716">IFERROR(XLOOKUP(A8716,'Asignacion Dic'!A:A,'Asignacion Dic'!B:B))</f>
        <v>EC-05</v>
      </c>
      <c r="D8716" s="38">
        <v>45637.4703125</v>
      </c>
      <c r="E8716" s="36" t="s">
        <v>535</v>
      </c>
      <c r="F8716" s="37" t="str">
        <f t="array" ref="F8716">IFERROR(XLOOKUP(E8716,Operadores!A:A,Operadores!B:B))</f>
        <v>VELALE</v>
      </c>
      <c r="G8716" s="36" t="s">
        <v>42</v>
      </c>
      <c r="H8716" s="39">
        <v>10.20033</v>
      </c>
      <c r="I8716" s="40">
        <v>231.73</v>
      </c>
      <c r="J8716" s="41">
        <f t="shared" si="5"/>
        <v>2363.722471</v>
      </c>
      <c r="K8716" s="37" t="str">
        <f t="array" ref="K8716">IFERROR(XLOOKUP(G8716,'Tipo de carga'!A:A,'Tipo de carga'!B:B))</f>
        <v>Autoabasto</v>
      </c>
      <c r="L8716" s="37">
        <f t="shared" si="2"/>
        <v>50</v>
      </c>
      <c r="M8716" s="37">
        <f t="shared" si="3"/>
        <v>11</v>
      </c>
      <c r="N8716" s="37">
        <f t="shared" si="4"/>
        <v>12</v>
      </c>
      <c r="O8716" s="37" t="str">
        <f t="array" ref="O8716">IFERROR(XLOOKUP(K8716,'Tipo de carga'!B:B,'Tipo de carga'!C:C))</f>
        <v>Diesel</v>
      </c>
    </row>
    <row r="8717">
      <c r="A8717" s="36">
        <v>1805.0</v>
      </c>
      <c r="B8717" s="37" t="str">
        <f t="array" ref="B8717">IFERROR(XLOOKUP(A8717,'Asignacion Dic'!A:A,'Asignacion Dic'!C:C))</f>
        <v>Sayer Full</v>
      </c>
      <c r="C8717" s="37" t="str">
        <f t="array" ref="C8717">IFERROR(XLOOKUP(A8717,'Asignacion Dic'!A:A,'Asignacion Dic'!B:B))</f>
        <v>EC-04</v>
      </c>
      <c r="D8717" s="38">
        <v>45637.46534722222</v>
      </c>
      <c r="E8717" s="36" t="s">
        <v>577</v>
      </c>
      <c r="F8717" s="37" t="str">
        <f t="array" ref="F8717">IFERROR(XLOOKUP(E8717,Operadores!A:A,Operadores!B:B))</f>
        <v>LOPREN</v>
      </c>
      <c r="G8717" s="36" t="s">
        <v>42</v>
      </c>
      <c r="H8717" s="39">
        <v>10.20033</v>
      </c>
      <c r="I8717" s="40">
        <v>269.74</v>
      </c>
      <c r="J8717" s="41">
        <f t="shared" si="5"/>
        <v>2751.437014</v>
      </c>
      <c r="K8717" s="37" t="str">
        <f t="array" ref="K8717">IFERROR(XLOOKUP(G8717,'Tipo de carga'!A:A,'Tipo de carga'!B:B))</f>
        <v>Autoabasto</v>
      </c>
      <c r="L8717" s="37">
        <f t="shared" si="2"/>
        <v>50</v>
      </c>
      <c r="M8717" s="37">
        <f t="shared" si="3"/>
        <v>11</v>
      </c>
      <c r="N8717" s="37">
        <f t="shared" si="4"/>
        <v>12</v>
      </c>
      <c r="O8717" s="37" t="str">
        <f t="array" ref="O8717">IFERROR(XLOOKUP(K8717,'Tipo de carga'!B:B,'Tipo de carga'!C:C))</f>
        <v>Diesel</v>
      </c>
    </row>
    <row r="8718">
      <c r="A8718" s="36">
        <v>2001.0</v>
      </c>
      <c r="B8718" s="37" t="str">
        <f t="array" ref="B8718">IFERROR(XLOOKUP(A8718,'Asignacion Dic'!A:A,'Asignacion Dic'!C:C))</f>
        <v>MeLi Dedicado Merida</v>
      </c>
      <c r="C8718" s="37" t="str">
        <f t="array" ref="C8718">IFERROR(XLOOKUP(A8718,'Asignacion Dic'!A:A,'Asignacion Dic'!B:B))</f>
        <v>EC-05</v>
      </c>
      <c r="D8718" s="38">
        <v>45637.45753472222</v>
      </c>
      <c r="E8718" s="36" t="s">
        <v>494</v>
      </c>
      <c r="F8718" s="37" t="str">
        <f t="array" ref="F8718">IFERROR(XLOOKUP(E8718,Operadores!A:A,Operadores!B:B))</f>
        <v>TRESER</v>
      </c>
      <c r="G8718" s="36" t="s">
        <v>42</v>
      </c>
      <c r="H8718" s="39">
        <v>10.20033</v>
      </c>
      <c r="I8718" s="40">
        <v>235.08</v>
      </c>
      <c r="J8718" s="41">
        <f t="shared" si="5"/>
        <v>2397.893576</v>
      </c>
      <c r="K8718" s="37" t="str">
        <f t="array" ref="K8718">IFERROR(XLOOKUP(G8718,'Tipo de carga'!A:A,'Tipo de carga'!B:B))</f>
        <v>Autoabasto</v>
      </c>
      <c r="L8718" s="37">
        <f t="shared" si="2"/>
        <v>50</v>
      </c>
      <c r="M8718" s="37">
        <f t="shared" si="3"/>
        <v>11</v>
      </c>
      <c r="N8718" s="37">
        <f t="shared" si="4"/>
        <v>12</v>
      </c>
      <c r="O8718" s="37" t="str">
        <f t="array" ref="O8718">IFERROR(XLOOKUP(K8718,'Tipo de carga'!B:B,'Tipo de carga'!C:C))</f>
        <v>Diesel</v>
      </c>
    </row>
    <row r="8719">
      <c r="A8719" s="36">
        <v>2029.0</v>
      </c>
      <c r="B8719" s="37" t="str">
        <f t="array" ref="B8719">IFERROR(XLOOKUP(A8719,'Asignacion Dic'!A:A,'Asignacion Dic'!C:C))</f>
        <v>MeLi Dedicado Merida</v>
      </c>
      <c r="C8719" s="37" t="str">
        <f t="array" ref="C8719">IFERROR(XLOOKUP(A8719,'Asignacion Dic'!A:A,'Asignacion Dic'!B:B))</f>
        <v>EC-05</v>
      </c>
      <c r="D8719" s="38">
        <v>45637.36736111111</v>
      </c>
      <c r="E8719" s="36" t="s">
        <v>240</v>
      </c>
      <c r="F8719" s="37" t="str">
        <f t="array" ref="F8719">IFERROR(XLOOKUP(E8719,Operadores!A:A,Operadores!B:B))</f>
        <v>ACOHER</v>
      </c>
      <c r="G8719" s="36" t="s">
        <v>42</v>
      </c>
      <c r="H8719" s="39">
        <v>10.20033</v>
      </c>
      <c r="I8719" s="40">
        <v>280.02</v>
      </c>
      <c r="J8719" s="41">
        <f t="shared" si="5"/>
        <v>2856.296407</v>
      </c>
      <c r="K8719" s="37" t="str">
        <f t="array" ref="K8719">IFERROR(XLOOKUP(G8719,'Tipo de carga'!A:A,'Tipo de carga'!B:B))</f>
        <v>Autoabasto</v>
      </c>
      <c r="L8719" s="37">
        <f t="shared" si="2"/>
        <v>50</v>
      </c>
      <c r="M8719" s="37">
        <f t="shared" si="3"/>
        <v>11</v>
      </c>
      <c r="N8719" s="37">
        <f t="shared" si="4"/>
        <v>12</v>
      </c>
      <c r="O8719" s="37" t="str">
        <f t="array" ref="O8719">IFERROR(XLOOKUP(K8719,'Tipo de carga'!B:B,'Tipo de carga'!C:C))</f>
        <v>Diesel</v>
      </c>
    </row>
    <row r="8720">
      <c r="A8720" s="36">
        <v>1819.0</v>
      </c>
      <c r="B8720" s="37" t="str">
        <f t="array" ref="B8720">IFERROR(XLOOKUP(A8720,'Asignacion Dic'!A:A,'Asignacion Dic'!C:C))</f>
        <v>Wm Full</v>
      </c>
      <c r="C8720" s="37" t="str">
        <f t="array" ref="C8720">IFERROR(XLOOKUP(A8720,'Asignacion Dic'!A:A,'Asignacion Dic'!B:B))</f>
        <v>EC-08</v>
      </c>
      <c r="D8720" s="38">
        <v>45637.28480324074</v>
      </c>
      <c r="E8720" s="36" t="s">
        <v>287</v>
      </c>
      <c r="F8720" s="37" t="str">
        <f t="array" ref="F8720">IFERROR(XLOOKUP(E8720,Operadores!A:A,Operadores!B:B))</f>
        <v>ALVGAB</v>
      </c>
      <c r="G8720" s="36" t="s">
        <v>42</v>
      </c>
      <c r="H8720" s="39">
        <v>10.20033</v>
      </c>
      <c r="I8720" s="40">
        <v>360.01</v>
      </c>
      <c r="J8720" s="41">
        <f t="shared" si="5"/>
        <v>3672.220803</v>
      </c>
      <c r="K8720" s="37" t="str">
        <f t="array" ref="K8720">IFERROR(XLOOKUP(G8720,'Tipo de carga'!A:A,'Tipo de carga'!B:B))</f>
        <v>Autoabasto</v>
      </c>
      <c r="L8720" s="37">
        <f t="shared" si="2"/>
        <v>50</v>
      </c>
      <c r="M8720" s="37">
        <f t="shared" si="3"/>
        <v>11</v>
      </c>
      <c r="N8720" s="37">
        <f t="shared" si="4"/>
        <v>12</v>
      </c>
      <c r="O8720" s="37" t="str">
        <f t="array" ref="O8720">IFERROR(XLOOKUP(K8720,'Tipo de carga'!B:B,'Tipo de carga'!C:C))</f>
        <v>Diesel</v>
      </c>
    </row>
    <row r="8721">
      <c r="A8721" s="36">
        <v>2004.0</v>
      </c>
      <c r="B8721" s="37" t="str">
        <f t="array" ref="B8721">IFERROR(XLOOKUP(A8721,'Asignacion Dic'!A:A,'Asignacion Dic'!C:C))</f>
        <v>MeLi Dedicado Merida</v>
      </c>
      <c r="C8721" s="37" t="str">
        <f t="array" ref="C8721">IFERROR(XLOOKUP(A8721,'Asignacion Dic'!A:A,'Asignacion Dic'!B:B))</f>
        <v>EC-05</v>
      </c>
      <c r="D8721" s="38">
        <v>45637.23265046296</v>
      </c>
      <c r="E8721" s="36" t="s">
        <v>530</v>
      </c>
      <c r="F8721" s="37" t="str">
        <f t="array" ref="F8721">IFERROR(XLOOKUP(E8721,Operadores!A:A,Operadores!B:B))</f>
        <v>CADCAR</v>
      </c>
      <c r="G8721" s="36" t="s">
        <v>42</v>
      </c>
      <c r="H8721" s="39">
        <v>10.20033</v>
      </c>
      <c r="I8721" s="40">
        <v>487.49</v>
      </c>
      <c r="J8721" s="41">
        <f t="shared" si="5"/>
        <v>4972.558872</v>
      </c>
      <c r="K8721" s="37" t="str">
        <f t="array" ref="K8721">IFERROR(XLOOKUP(G8721,'Tipo de carga'!A:A,'Tipo de carga'!B:B))</f>
        <v>Autoabasto</v>
      </c>
      <c r="L8721" s="37">
        <f t="shared" si="2"/>
        <v>50</v>
      </c>
      <c r="M8721" s="37">
        <f t="shared" si="3"/>
        <v>11</v>
      </c>
      <c r="N8721" s="37">
        <f t="shared" si="4"/>
        <v>12</v>
      </c>
      <c r="O8721" s="37" t="str">
        <f t="array" ref="O8721">IFERROR(XLOOKUP(K8721,'Tipo de carga'!B:B,'Tipo de carga'!C:C))</f>
        <v>Diesel</v>
      </c>
    </row>
    <row r="8722">
      <c r="A8722" s="36">
        <v>2024.0</v>
      </c>
      <c r="B8722" s="37" t="str">
        <f t="array" ref="B8722">IFERROR(XLOOKUP(A8722,'Asignacion Dic'!A:A,'Asignacion Dic'!C:C))</f>
        <v>MeLi Dedicado Merida</v>
      </c>
      <c r="C8722" s="37" t="str">
        <f t="array" ref="C8722">IFERROR(XLOOKUP(A8722,'Asignacion Dic'!A:A,'Asignacion Dic'!B:B))</f>
        <v>EC-05</v>
      </c>
      <c r="D8722" s="38">
        <v>45637.181979166664</v>
      </c>
      <c r="E8722" s="36" t="s">
        <v>469</v>
      </c>
      <c r="F8722" s="37" t="str">
        <f t="array" ref="F8722">IFERROR(XLOOKUP(E8722,Operadores!A:A,Operadores!B:B))</f>
        <v>DELJOS01</v>
      </c>
      <c r="G8722" s="36" t="s">
        <v>42</v>
      </c>
      <c r="H8722" s="39">
        <v>10.20033</v>
      </c>
      <c r="I8722" s="40">
        <v>380.01</v>
      </c>
      <c r="J8722" s="41">
        <f t="shared" si="5"/>
        <v>3876.227403</v>
      </c>
      <c r="K8722" s="37" t="str">
        <f t="array" ref="K8722">IFERROR(XLOOKUP(G8722,'Tipo de carga'!A:A,'Tipo de carga'!B:B))</f>
        <v>Autoabasto</v>
      </c>
      <c r="L8722" s="37">
        <f t="shared" si="2"/>
        <v>50</v>
      </c>
      <c r="M8722" s="37">
        <f t="shared" si="3"/>
        <v>11</v>
      </c>
      <c r="N8722" s="37">
        <f t="shared" si="4"/>
        <v>12</v>
      </c>
      <c r="O8722" s="37" t="str">
        <f t="array" ref="O8722">IFERROR(XLOOKUP(K8722,'Tipo de carga'!B:B,'Tipo de carga'!C:C))</f>
        <v>Diesel</v>
      </c>
    </row>
    <row r="8723">
      <c r="A8723" s="36">
        <v>2009.0</v>
      </c>
      <c r="B8723" s="37" t="str">
        <f t="array" ref="B8723">IFERROR(XLOOKUP(A8723,'Asignacion Dic'!A:A,'Asignacion Dic'!C:C))</f>
        <v>MeLi Dedicado Merida</v>
      </c>
      <c r="C8723" s="37" t="str">
        <f t="array" ref="C8723">IFERROR(XLOOKUP(A8723,'Asignacion Dic'!A:A,'Asignacion Dic'!B:B))</f>
        <v>EC-05</v>
      </c>
      <c r="D8723" s="38">
        <v>45637.01673611111</v>
      </c>
      <c r="E8723" s="36" t="s">
        <v>294</v>
      </c>
      <c r="F8723" s="37" t="str">
        <f t="array" ref="F8723">IFERROR(XLOOKUP(E8723,Operadores!A:A,Operadores!B:B))</f>
        <v>GONCAR01</v>
      </c>
      <c r="G8723" s="36" t="s">
        <v>42</v>
      </c>
      <c r="H8723" s="39">
        <v>10.20033</v>
      </c>
      <c r="I8723" s="40">
        <v>452.27</v>
      </c>
      <c r="J8723" s="41">
        <f t="shared" si="5"/>
        <v>4613.303249</v>
      </c>
      <c r="K8723" s="37" t="str">
        <f t="array" ref="K8723">IFERROR(XLOOKUP(G8723,'Tipo de carga'!A:A,'Tipo de carga'!B:B))</f>
        <v>Autoabasto</v>
      </c>
      <c r="L8723" s="37">
        <f t="shared" si="2"/>
        <v>50</v>
      </c>
      <c r="M8723" s="37">
        <f t="shared" si="3"/>
        <v>11</v>
      </c>
      <c r="N8723" s="37">
        <f t="shared" si="4"/>
        <v>12</v>
      </c>
      <c r="O8723" s="37" t="str">
        <f t="array" ref="O8723">IFERROR(XLOOKUP(K8723,'Tipo de carga'!B:B,'Tipo de carga'!C:C))</f>
        <v>Diesel</v>
      </c>
    </row>
    <row r="8724">
      <c r="A8724" s="36">
        <v>1999.0</v>
      </c>
      <c r="B8724" s="37" t="str">
        <f t="array" ref="B8724">IFERROR(XLOOKUP(A8724,'Asignacion Dic'!A:A,'Asignacion Dic'!C:C))</f>
        <v>MeLi Dedicado Merida</v>
      </c>
      <c r="C8724" s="37" t="str">
        <f t="array" ref="C8724">IFERROR(XLOOKUP(A8724,'Asignacion Dic'!A:A,'Asignacion Dic'!B:B))</f>
        <v>EC-05</v>
      </c>
      <c r="D8724" s="38">
        <v>45637.0046875</v>
      </c>
      <c r="E8724" s="36" t="s">
        <v>543</v>
      </c>
      <c r="F8724" s="37" t="str">
        <f t="array" ref="F8724">IFERROR(XLOOKUP(E8724,Operadores!A:A,Operadores!B:B))</f>
        <v>CAMJOS</v>
      </c>
      <c r="G8724" s="36" t="s">
        <v>42</v>
      </c>
      <c r="H8724" s="39">
        <v>10.20033</v>
      </c>
      <c r="I8724" s="40">
        <v>514.0</v>
      </c>
      <c r="J8724" s="41">
        <f t="shared" si="5"/>
        <v>5242.96962</v>
      </c>
      <c r="K8724" s="37" t="str">
        <f t="array" ref="K8724">IFERROR(XLOOKUP(G8724,'Tipo de carga'!A:A,'Tipo de carga'!B:B))</f>
        <v>Autoabasto</v>
      </c>
      <c r="L8724" s="37">
        <f t="shared" si="2"/>
        <v>50</v>
      </c>
      <c r="M8724" s="37">
        <f t="shared" si="3"/>
        <v>11</v>
      </c>
      <c r="N8724" s="37">
        <f t="shared" si="4"/>
        <v>12</v>
      </c>
      <c r="O8724" s="37" t="str">
        <f t="array" ref="O8724">IFERROR(XLOOKUP(K8724,'Tipo de carga'!B:B,'Tipo de carga'!C:C))</f>
        <v>Diesel</v>
      </c>
    </row>
    <row r="8725">
      <c r="A8725" s="36">
        <v>1809.0</v>
      </c>
      <c r="B8725" s="37" t="str">
        <f t="array" ref="B8725">IFERROR(XLOOKUP(A8725,'Asignacion Dic'!A:A,'Asignacion Dic'!C:C))</f>
        <v>Full Liver</v>
      </c>
      <c r="C8725" s="37" t="str">
        <f t="array" ref="C8725">IFERROR(XLOOKUP(A8725,'Asignacion Dic'!A:A,'Asignacion Dic'!B:B))</f>
        <v>EC-01</v>
      </c>
      <c r="D8725" s="38">
        <v>45637.0</v>
      </c>
      <c r="E8725" s="36" t="s">
        <v>253</v>
      </c>
      <c r="F8725" s="37" t="str">
        <f t="array" ref="F8725">IFERROR(XLOOKUP(E8725,Operadores!A:A,Operadores!B:B))</f>
        <v>MARFRA</v>
      </c>
      <c r="G8725" s="36" t="s">
        <v>425</v>
      </c>
      <c r="H8725" s="39">
        <v>24.39</v>
      </c>
      <c r="I8725" s="40">
        <v>150.0</v>
      </c>
      <c r="J8725" s="41">
        <f t="shared" si="5"/>
        <v>3658.5</v>
      </c>
      <c r="K8725" s="37" t="str">
        <f t="array" ref="K8725">IFERROR(XLOOKUP(G8725,'Tipo de carga'!A:A,'Tipo de carga'!B:B))</f>
        <v>Ticket</v>
      </c>
      <c r="L8725" s="37">
        <f t="shared" si="2"/>
        <v>50</v>
      </c>
      <c r="M8725" s="37">
        <f t="shared" si="3"/>
        <v>11</v>
      </c>
      <c r="N8725" s="37">
        <f t="shared" si="4"/>
        <v>12</v>
      </c>
      <c r="O8725" s="37" t="str">
        <f t="array" ref="O8725">IFERROR(XLOOKUP(K8725,'Tipo de carga'!B:B,'Tipo de carga'!C:C))</f>
        <v>Diesel</v>
      </c>
    </row>
    <row r="8726">
      <c r="A8726" s="36">
        <v>1898.0</v>
      </c>
      <c r="B8726" s="37" t="str">
        <f t="array" ref="B8726">IFERROR(XLOOKUP(A8726,'Asignacion Dic'!A:A,'Asignacion Dic'!C:C))</f>
        <v>Full Liver</v>
      </c>
      <c r="C8726" s="37" t="str">
        <f t="array" ref="C8726">IFERROR(XLOOKUP(A8726,'Asignacion Dic'!A:A,'Asignacion Dic'!B:B))</f>
        <v>EC-01</v>
      </c>
      <c r="D8726" s="38">
        <v>45637.0</v>
      </c>
      <c r="E8726" s="36" t="s">
        <v>366</v>
      </c>
      <c r="F8726" s="37" t="str">
        <f t="array" ref="F8726">IFERROR(XLOOKUP(E8726,Operadores!A:A,Operadores!B:B))</f>
        <v>CASMA</v>
      </c>
      <c r="G8726" s="36" t="s">
        <v>425</v>
      </c>
      <c r="H8726" s="39">
        <v>25.85</v>
      </c>
      <c r="I8726" s="40">
        <v>185.68</v>
      </c>
      <c r="J8726" s="41">
        <f t="shared" si="5"/>
        <v>4799.828</v>
      </c>
      <c r="K8726" s="37" t="str">
        <f t="array" ref="K8726">IFERROR(XLOOKUP(G8726,'Tipo de carga'!A:A,'Tipo de carga'!B:B))</f>
        <v>Ticket</v>
      </c>
      <c r="L8726" s="37">
        <f t="shared" si="2"/>
        <v>50</v>
      </c>
      <c r="M8726" s="37">
        <f t="shared" si="3"/>
        <v>11</v>
      </c>
      <c r="N8726" s="37">
        <f t="shared" si="4"/>
        <v>12</v>
      </c>
      <c r="O8726" s="37" t="str">
        <f t="array" ref="O8726">IFERROR(XLOOKUP(K8726,'Tipo de carga'!B:B,'Tipo de carga'!C:C))</f>
        <v>Diesel</v>
      </c>
    </row>
    <row r="8727">
      <c r="A8727" s="36">
        <v>2017.0</v>
      </c>
      <c r="B8727" s="37" t="str">
        <f t="array" ref="B8727">IFERROR(XLOOKUP(A8727,'Asignacion Dic'!A:A,'Asignacion Dic'!C:C))</f>
        <v>MeLi Dedicado TD</v>
      </c>
      <c r="C8727" s="37" t="str">
        <f t="array" ref="C8727">IFERROR(XLOOKUP(A8727,'Asignacion Dic'!A:A,'Asignacion Dic'!B:B))</f>
        <v>EC-05</v>
      </c>
      <c r="D8727" s="38">
        <v>45637.0</v>
      </c>
      <c r="E8727" s="36" t="s">
        <v>337</v>
      </c>
      <c r="F8727" s="37" t="str">
        <f t="array" ref="F8727">IFERROR(XLOOKUP(E8727,Operadores!A:A,Operadores!B:B))</f>
        <v>FLOBRA</v>
      </c>
      <c r="G8727" s="36" t="s">
        <v>425</v>
      </c>
      <c r="H8727" s="39">
        <v>27.5</v>
      </c>
      <c r="I8727" s="40">
        <v>392.7</v>
      </c>
      <c r="J8727" s="41">
        <f t="shared" si="5"/>
        <v>10799.25</v>
      </c>
      <c r="K8727" s="37" t="str">
        <f t="array" ref="K8727">IFERROR(XLOOKUP(G8727,'Tipo de carga'!A:A,'Tipo de carga'!B:B))</f>
        <v>Ticket</v>
      </c>
      <c r="L8727" s="37">
        <f t="shared" si="2"/>
        <v>50</v>
      </c>
      <c r="M8727" s="37">
        <f t="shared" si="3"/>
        <v>11</v>
      </c>
      <c r="N8727" s="37">
        <f t="shared" si="4"/>
        <v>12</v>
      </c>
      <c r="O8727" s="37" t="str">
        <f t="array" ref="O8727">IFERROR(XLOOKUP(K8727,'Tipo de carga'!B:B,'Tipo de carga'!C:C))</f>
        <v>Diesel</v>
      </c>
    </row>
    <row r="8728">
      <c r="A8728" s="36">
        <v>1945.0</v>
      </c>
      <c r="B8728" s="37" t="str">
        <f t="array" ref="B8728">IFERROR(XLOOKUP(A8728,'Asignacion Dic'!A:A,'Asignacion Dic'!C:C))</f>
        <v>MeLi asignado SD</v>
      </c>
      <c r="C8728" s="37" t="str">
        <f t="array" ref="C8728">IFERROR(XLOOKUP(A8728,'Asignacion Dic'!A:A,'Asignacion Dic'!B:B))</f>
        <v>EC-05</v>
      </c>
      <c r="D8728" s="38">
        <v>45637.0</v>
      </c>
      <c r="E8728" s="36" t="s">
        <v>467</v>
      </c>
      <c r="F8728" s="37" t="str">
        <f t="array" ref="F8728">IFERROR(XLOOKUP(E8728,Operadores!A:A,Operadores!B:B))</f>
        <v>SILAL</v>
      </c>
      <c r="G8728" s="36" t="s">
        <v>425</v>
      </c>
      <c r="H8728" s="39">
        <v>24.79</v>
      </c>
      <c r="I8728" s="40">
        <v>290.43</v>
      </c>
      <c r="J8728" s="41">
        <f t="shared" si="5"/>
        <v>7199.7597</v>
      </c>
      <c r="K8728" s="37" t="str">
        <f t="array" ref="K8728">IFERROR(XLOOKUP(G8728,'Tipo de carga'!A:A,'Tipo de carga'!B:B))</f>
        <v>Ticket</v>
      </c>
      <c r="L8728" s="37">
        <f t="shared" si="2"/>
        <v>50</v>
      </c>
      <c r="M8728" s="37">
        <f t="shared" si="3"/>
        <v>11</v>
      </c>
      <c r="N8728" s="37">
        <f t="shared" si="4"/>
        <v>12</v>
      </c>
      <c r="O8728" s="37" t="str">
        <f t="array" ref="O8728">IFERROR(XLOOKUP(K8728,'Tipo de carga'!B:B,'Tipo de carga'!C:C))</f>
        <v>Diesel</v>
      </c>
    </row>
    <row r="8729">
      <c r="A8729" s="36">
        <v>1939.0</v>
      </c>
      <c r="B8729" s="37" t="str">
        <f t="array" ref="B8729">IFERROR(XLOOKUP(A8729,'Asignacion Dic'!A:A,'Asignacion Dic'!C:C))</f>
        <v>Full Liver</v>
      </c>
      <c r="C8729" s="37" t="str">
        <f t="array" ref="C8729">IFERROR(XLOOKUP(A8729,'Asignacion Dic'!A:A,'Asignacion Dic'!B:B))</f>
        <v>EC-01</v>
      </c>
      <c r="D8729" s="38">
        <v>45637.0</v>
      </c>
      <c r="E8729" s="36" t="s">
        <v>364</v>
      </c>
      <c r="F8729" s="37" t="str">
        <f t="array" ref="F8729">IFERROR(XLOOKUP(E8729,Operadores!A:A,Operadores!B:B))</f>
        <v>TORBR01</v>
      </c>
      <c r="G8729" s="36" t="s">
        <v>425</v>
      </c>
      <c r="H8729" s="39">
        <v>25.99</v>
      </c>
      <c r="I8729" s="40">
        <v>270.5</v>
      </c>
      <c r="J8729" s="41">
        <f t="shared" si="5"/>
        <v>7030.295</v>
      </c>
      <c r="K8729" s="37" t="str">
        <f t="array" ref="K8729">IFERROR(XLOOKUP(G8729,'Tipo de carga'!A:A,'Tipo de carga'!B:B))</f>
        <v>Ticket</v>
      </c>
      <c r="L8729" s="37">
        <f t="shared" si="2"/>
        <v>50</v>
      </c>
      <c r="M8729" s="37">
        <f t="shared" si="3"/>
        <v>11</v>
      </c>
      <c r="N8729" s="37">
        <f t="shared" si="4"/>
        <v>12</v>
      </c>
      <c r="O8729" s="37" t="str">
        <f t="array" ref="O8729">IFERROR(XLOOKUP(K8729,'Tipo de carga'!B:B,'Tipo de carga'!C:C))</f>
        <v>Diesel</v>
      </c>
    </row>
    <row r="8730">
      <c r="A8730" s="36">
        <v>1799.0</v>
      </c>
      <c r="B8730" s="37" t="str">
        <f t="array" ref="B8730">IFERROR(XLOOKUP(A8730,'Asignacion Dic'!A:A,'Asignacion Dic'!C:C))</f>
        <v>Sayer Full</v>
      </c>
      <c r="C8730" s="37" t="str">
        <f t="array" ref="C8730">IFERROR(XLOOKUP(A8730,'Asignacion Dic'!A:A,'Asignacion Dic'!B:B))</f>
        <v>EC-04</v>
      </c>
      <c r="D8730" s="38">
        <v>45637.0</v>
      </c>
      <c r="E8730" s="36" t="s">
        <v>309</v>
      </c>
      <c r="F8730" s="37" t="str">
        <f t="array" ref="F8730">IFERROR(XLOOKUP(E8730,Operadores!A:A,Operadores!B:B))</f>
        <v>FERFRA</v>
      </c>
      <c r="G8730" s="36" t="s">
        <v>425</v>
      </c>
      <c r="H8730" s="39">
        <v>24.79</v>
      </c>
      <c r="I8730" s="40">
        <v>627.0</v>
      </c>
      <c r="J8730" s="41">
        <f t="shared" si="5"/>
        <v>15543.33</v>
      </c>
      <c r="K8730" s="37" t="str">
        <f t="array" ref="K8730">IFERROR(XLOOKUP(G8730,'Tipo de carga'!A:A,'Tipo de carga'!B:B))</f>
        <v>Ticket</v>
      </c>
      <c r="L8730" s="37">
        <f t="shared" si="2"/>
        <v>50</v>
      </c>
      <c r="M8730" s="37">
        <f t="shared" si="3"/>
        <v>11</v>
      </c>
      <c r="N8730" s="37">
        <f t="shared" si="4"/>
        <v>12</v>
      </c>
      <c r="O8730" s="37" t="str">
        <f t="array" ref="O8730">IFERROR(XLOOKUP(K8730,'Tipo de carga'!B:B,'Tipo de carga'!C:C))</f>
        <v>Diesel</v>
      </c>
    </row>
    <row r="8731">
      <c r="A8731" s="36">
        <v>1971.0</v>
      </c>
      <c r="B8731" s="37" t="str">
        <f t="array" ref="B8731">IFERROR(XLOOKUP(A8731,'Asignacion Dic'!A:A,'Asignacion Dic'!C:C))</f>
        <v>Sayer Sencillo</v>
      </c>
      <c r="C8731" s="37" t="str">
        <f t="array" ref="C8731">IFERROR(XLOOKUP(A8731,'Asignacion Dic'!A:A,'Asignacion Dic'!B:B))</f>
        <v>EC-04</v>
      </c>
      <c r="D8731" s="38">
        <v>45637.0</v>
      </c>
      <c r="E8731" s="36" t="s">
        <v>36</v>
      </c>
      <c r="F8731" s="37" t="str">
        <f t="array" ref="F8731">IFERROR(XLOOKUP(E8731,Operadores!A:A,Operadores!B:B))</f>
        <v>OLVOSX</v>
      </c>
      <c r="G8731" s="36" t="s">
        <v>425</v>
      </c>
      <c r="H8731" s="39">
        <v>25.99</v>
      </c>
      <c r="I8731" s="40">
        <v>166.21</v>
      </c>
      <c r="J8731" s="41">
        <f t="shared" si="5"/>
        <v>4319.7979</v>
      </c>
      <c r="K8731" s="37" t="str">
        <f t="array" ref="K8731">IFERROR(XLOOKUP(G8731,'Tipo de carga'!A:A,'Tipo de carga'!B:B))</f>
        <v>Ticket</v>
      </c>
      <c r="L8731" s="37">
        <f t="shared" si="2"/>
        <v>50</v>
      </c>
      <c r="M8731" s="37">
        <f t="shared" si="3"/>
        <v>11</v>
      </c>
      <c r="N8731" s="37">
        <f t="shared" si="4"/>
        <v>12</v>
      </c>
      <c r="O8731" s="37" t="str">
        <f t="array" ref="O8731">IFERROR(XLOOKUP(K8731,'Tipo de carga'!B:B,'Tipo de carga'!C:C))</f>
        <v>Diesel</v>
      </c>
    </row>
    <row r="8732">
      <c r="A8732" s="36">
        <v>1762.0</v>
      </c>
      <c r="B8732" s="37" t="str">
        <f t="array" ref="B8732">IFERROR(XLOOKUP(A8732,'Asignacion Dic'!A:A,'Asignacion Dic'!C:C))</f>
        <v>Hisense</v>
      </c>
      <c r="C8732" s="37" t="str">
        <f t="array" ref="C8732">IFERROR(XLOOKUP(A8732,'Asignacion Dic'!A:A,'Asignacion Dic'!B:B))</f>
        <v>EC-03</v>
      </c>
      <c r="D8732" s="38">
        <v>45637.0</v>
      </c>
      <c r="E8732" s="36" t="s">
        <v>410</v>
      </c>
      <c r="F8732" s="37" t="str">
        <f t="array" ref="F8732">IFERROR(XLOOKUP(E8732,Operadores!A:A,Operadores!B:B))</f>
        <v>LOPMA03</v>
      </c>
      <c r="G8732" s="36" t="s">
        <v>425</v>
      </c>
      <c r="H8732" s="39">
        <v>25.85</v>
      </c>
      <c r="I8732" s="40">
        <v>278.52</v>
      </c>
      <c r="J8732" s="41">
        <f t="shared" si="5"/>
        <v>7199.742</v>
      </c>
      <c r="K8732" s="37" t="str">
        <f t="array" ref="K8732">IFERROR(XLOOKUP(G8732,'Tipo de carga'!A:A,'Tipo de carga'!B:B))</f>
        <v>Ticket</v>
      </c>
      <c r="L8732" s="37">
        <f t="shared" si="2"/>
        <v>50</v>
      </c>
      <c r="M8732" s="37">
        <f t="shared" si="3"/>
        <v>11</v>
      </c>
      <c r="N8732" s="37">
        <f t="shared" si="4"/>
        <v>12</v>
      </c>
      <c r="O8732" s="37" t="str">
        <f t="array" ref="O8732">IFERROR(XLOOKUP(K8732,'Tipo de carga'!B:B,'Tipo de carga'!C:C))</f>
        <v>Diesel</v>
      </c>
    </row>
    <row r="8733">
      <c r="A8733" s="36">
        <v>1875.0</v>
      </c>
      <c r="B8733" s="37" t="str">
        <f t="array" ref="B8733">IFERROR(XLOOKUP(A8733,'Asignacion Dic'!A:A,'Asignacion Dic'!C:C))</f>
        <v>Circuitos</v>
      </c>
      <c r="C8733" s="37" t="str">
        <f t="array" ref="C8733">IFERROR(XLOOKUP(A8733,'Asignacion Dic'!A:A,'Asignacion Dic'!B:B))</f>
        <v>EC-03</v>
      </c>
      <c r="D8733" s="38">
        <v>45637.0</v>
      </c>
      <c r="E8733" s="36" t="s">
        <v>201</v>
      </c>
      <c r="F8733" s="37" t="str">
        <f t="array" ref="F8733">IFERROR(XLOOKUP(E8733,Operadores!A:A,Operadores!B:B))</f>
        <v>CARJOR</v>
      </c>
      <c r="G8733" s="36" t="s">
        <v>425</v>
      </c>
      <c r="H8733" s="39">
        <v>27.1</v>
      </c>
      <c r="I8733" s="40">
        <v>265.68</v>
      </c>
      <c r="J8733" s="41">
        <f t="shared" si="5"/>
        <v>7199.928</v>
      </c>
      <c r="K8733" s="37" t="str">
        <f t="array" ref="K8733">IFERROR(XLOOKUP(G8733,'Tipo de carga'!A:A,'Tipo de carga'!B:B))</f>
        <v>Ticket</v>
      </c>
      <c r="L8733" s="37">
        <f t="shared" si="2"/>
        <v>50</v>
      </c>
      <c r="M8733" s="37">
        <f t="shared" si="3"/>
        <v>11</v>
      </c>
      <c r="N8733" s="37">
        <f t="shared" si="4"/>
        <v>12</v>
      </c>
      <c r="O8733" s="37" t="str">
        <f t="array" ref="O8733">IFERROR(XLOOKUP(K8733,'Tipo de carga'!B:B,'Tipo de carga'!C:C))</f>
        <v>Diesel</v>
      </c>
    </row>
    <row r="8734">
      <c r="A8734" s="36">
        <v>1964.0</v>
      </c>
      <c r="B8734" s="37" t="str">
        <f t="array" ref="B8734">IFERROR(XLOOKUP(A8734,'Asignacion Dic'!A:A,'Asignacion Dic'!C:C))</f>
        <v>MeLi asignado SD</v>
      </c>
      <c r="C8734" s="37" t="str">
        <f t="array" ref="C8734">IFERROR(XLOOKUP(A8734,'Asignacion Dic'!A:A,'Asignacion Dic'!B:B))</f>
        <v>EC-05</v>
      </c>
      <c r="D8734" s="38">
        <v>45637.0</v>
      </c>
      <c r="E8734" s="36"/>
      <c r="F8734" s="37"/>
      <c r="G8734" s="36" t="s">
        <v>425</v>
      </c>
      <c r="H8734" s="39">
        <v>24.89</v>
      </c>
      <c r="I8734" s="40">
        <v>96.42</v>
      </c>
      <c r="J8734" s="41">
        <f t="shared" si="5"/>
        <v>2399.8938</v>
      </c>
      <c r="K8734" s="37" t="str">
        <f t="array" ref="K8734">IFERROR(XLOOKUP(G8734,'Tipo de carga'!A:A,'Tipo de carga'!B:B))</f>
        <v>Ticket</v>
      </c>
      <c r="L8734" s="37">
        <f t="shared" si="2"/>
        <v>50</v>
      </c>
      <c r="M8734" s="37">
        <f t="shared" si="3"/>
        <v>11</v>
      </c>
      <c r="N8734" s="37">
        <f t="shared" si="4"/>
        <v>12</v>
      </c>
      <c r="O8734" s="37" t="str">
        <f t="array" ref="O8734">IFERROR(XLOOKUP(K8734,'Tipo de carga'!B:B,'Tipo de carga'!C:C))</f>
        <v>Diesel</v>
      </c>
    </row>
    <row r="8735">
      <c r="A8735" s="36">
        <v>1889.0</v>
      </c>
      <c r="B8735" s="37" t="str">
        <f t="array" ref="B8735">IFERROR(XLOOKUP(A8735,'Asignacion Dic'!A:A,'Asignacion Dic'!C:C))</f>
        <v>MeLi asignado SD</v>
      </c>
      <c r="C8735" s="37" t="str">
        <f t="array" ref="C8735">IFERROR(XLOOKUP(A8735,'Asignacion Dic'!A:A,'Asignacion Dic'!B:B))</f>
        <v>EC-05</v>
      </c>
      <c r="D8735" s="38">
        <v>45637.0</v>
      </c>
      <c r="E8735" s="36"/>
      <c r="F8735" s="37"/>
      <c r="G8735" s="36" t="s">
        <v>425</v>
      </c>
      <c r="H8735" s="39">
        <v>24.89</v>
      </c>
      <c r="I8735" s="40">
        <v>365.6</v>
      </c>
      <c r="J8735" s="41">
        <f t="shared" si="5"/>
        <v>9099.784</v>
      </c>
      <c r="K8735" s="37" t="str">
        <f t="array" ref="K8735">IFERROR(XLOOKUP(G8735,'Tipo de carga'!A:A,'Tipo de carga'!B:B))</f>
        <v>Ticket</v>
      </c>
      <c r="L8735" s="37">
        <f t="shared" si="2"/>
        <v>50</v>
      </c>
      <c r="M8735" s="37">
        <f t="shared" si="3"/>
        <v>11</v>
      </c>
      <c r="N8735" s="37">
        <f t="shared" si="4"/>
        <v>12</v>
      </c>
      <c r="O8735" s="37" t="str">
        <f t="array" ref="O8735">IFERROR(XLOOKUP(K8735,'Tipo de carga'!B:B,'Tipo de carga'!C:C))</f>
        <v>Diesel</v>
      </c>
    </row>
    <row r="8736">
      <c r="A8736" s="36">
        <v>309.0</v>
      </c>
      <c r="B8736" s="37" t="str">
        <f t="array" ref="B8736">IFERROR(XLOOKUP(A8736,'Asignacion Dic'!A:A,'Asignacion Dic'!C:C))</f>
        <v>Sayer Thorton</v>
      </c>
      <c r="C8736" s="37" t="str">
        <f t="array" ref="C8736">IFERROR(XLOOKUP(A8736,'Asignacion Dic'!A:A,'Asignacion Dic'!B:B))</f>
        <v>EC-04</v>
      </c>
      <c r="D8736" s="38">
        <v>45637.0</v>
      </c>
      <c r="E8736" s="36" t="s">
        <v>264</v>
      </c>
      <c r="F8736" s="37" t="str">
        <f t="array" ref="F8736">IFERROR(XLOOKUP(E8736,Operadores!A:A,Operadores!B:B))</f>
        <v>REVELI</v>
      </c>
      <c r="G8736" s="36" t="s">
        <v>425</v>
      </c>
      <c r="H8736" s="39">
        <v>26.29</v>
      </c>
      <c r="I8736" s="40">
        <v>100.0</v>
      </c>
      <c r="J8736" s="41">
        <f t="shared" si="5"/>
        <v>2629</v>
      </c>
      <c r="K8736" s="37" t="str">
        <f t="array" ref="K8736">IFERROR(XLOOKUP(G8736,'Tipo de carga'!A:A,'Tipo de carga'!B:B))</f>
        <v>Ticket</v>
      </c>
      <c r="L8736" s="37">
        <f t="shared" si="2"/>
        <v>50</v>
      </c>
      <c r="M8736" s="37">
        <f t="shared" si="3"/>
        <v>11</v>
      </c>
      <c r="N8736" s="37">
        <f t="shared" si="4"/>
        <v>12</v>
      </c>
      <c r="O8736" s="37" t="str">
        <f t="array" ref="O8736">IFERROR(XLOOKUP(K8736,'Tipo de carga'!B:B,'Tipo de carga'!C:C))</f>
        <v>Diesel</v>
      </c>
    </row>
    <row r="8737">
      <c r="A8737" s="36">
        <v>2077.0</v>
      </c>
      <c r="B8737" s="37" t="str">
        <f t="array" ref="B8737">IFERROR(XLOOKUP(A8737,'Asignacion Dic'!A:A,'Asignacion Dic'!C:C))</f>
        <v>PISA Gdl</v>
      </c>
      <c r="C8737" s="37" t="str">
        <f t="array" ref="C8737">IFERROR(XLOOKUP(A8737,'Asignacion Dic'!A:A,'Asignacion Dic'!B:B))</f>
        <v>EC-06</v>
      </c>
      <c r="D8737" s="38">
        <v>45637.0</v>
      </c>
      <c r="E8737" s="36" t="s">
        <v>573</v>
      </c>
      <c r="F8737" s="37" t="str">
        <f t="array" ref="F8737">IFERROR(XLOOKUP(E8737,Operadores!A:A,Operadores!B:B))</f>
        <v>FLOJOS02</v>
      </c>
      <c r="G8737" s="36" t="s">
        <v>425</v>
      </c>
      <c r="H8737" s="39">
        <v>26.98</v>
      </c>
      <c r="I8737" s="40">
        <v>370.24</v>
      </c>
      <c r="J8737" s="41">
        <f t="shared" si="5"/>
        <v>9989.0752</v>
      </c>
      <c r="K8737" s="37" t="str">
        <f t="array" ref="K8737">IFERROR(XLOOKUP(G8737,'Tipo de carga'!A:A,'Tipo de carga'!B:B))</f>
        <v>Ticket</v>
      </c>
      <c r="L8737" s="37">
        <f t="shared" si="2"/>
        <v>50</v>
      </c>
      <c r="M8737" s="37">
        <f t="shared" si="3"/>
        <v>11</v>
      </c>
      <c r="N8737" s="37">
        <f t="shared" si="4"/>
        <v>12</v>
      </c>
      <c r="O8737" s="37" t="str">
        <f t="array" ref="O8737">IFERROR(XLOOKUP(K8737,'Tipo de carga'!B:B,'Tipo de carga'!C:C))</f>
        <v>Diesel</v>
      </c>
    </row>
    <row r="8738">
      <c r="A8738" s="36">
        <v>2077.0</v>
      </c>
      <c r="B8738" s="37" t="str">
        <f t="array" ref="B8738">IFERROR(XLOOKUP(A8738,'Asignacion Dic'!A:A,'Asignacion Dic'!C:C))</f>
        <v>PISA Gdl</v>
      </c>
      <c r="C8738" s="37" t="str">
        <f t="array" ref="C8738">IFERROR(XLOOKUP(A8738,'Asignacion Dic'!A:A,'Asignacion Dic'!B:B))</f>
        <v>EC-06</v>
      </c>
      <c r="D8738" s="38">
        <v>45637.0</v>
      </c>
      <c r="E8738" s="36" t="s">
        <v>573</v>
      </c>
      <c r="F8738" s="37" t="str">
        <f t="array" ref="F8738">IFERROR(XLOOKUP(E8738,Operadores!A:A,Operadores!B:B))</f>
        <v>FLOJOS02</v>
      </c>
      <c r="G8738" s="36" t="s">
        <v>425</v>
      </c>
      <c r="H8738" s="39">
        <v>26.98</v>
      </c>
      <c r="I8738" s="40">
        <v>320.0</v>
      </c>
      <c r="J8738" s="41">
        <f t="shared" si="5"/>
        <v>8633.6</v>
      </c>
      <c r="K8738" s="37" t="str">
        <f t="array" ref="K8738">IFERROR(XLOOKUP(G8738,'Tipo de carga'!A:A,'Tipo de carga'!B:B))</f>
        <v>Ticket</v>
      </c>
      <c r="L8738" s="37">
        <f t="shared" si="2"/>
        <v>50</v>
      </c>
      <c r="M8738" s="37">
        <f t="shared" si="3"/>
        <v>11</v>
      </c>
      <c r="N8738" s="37">
        <f t="shared" si="4"/>
        <v>12</v>
      </c>
      <c r="O8738" s="37" t="str">
        <f t="array" ref="O8738">IFERROR(XLOOKUP(K8738,'Tipo de carga'!B:B,'Tipo de carga'!C:C))</f>
        <v>Diesel</v>
      </c>
    </row>
    <row r="8739">
      <c r="A8739" s="36">
        <v>2057.0</v>
      </c>
      <c r="B8739" s="37" t="str">
        <f t="array" ref="B8739">IFERROR(XLOOKUP(A8739,'Asignacion Dic'!A:A,'Asignacion Dic'!C:C))</f>
        <v>PISA Gdl</v>
      </c>
      <c r="C8739" s="37" t="str">
        <f t="array" ref="C8739">IFERROR(XLOOKUP(A8739,'Asignacion Dic'!A:A,'Asignacion Dic'!B:B))</f>
        <v>EC-06</v>
      </c>
      <c r="D8739" s="38">
        <v>45637.0</v>
      </c>
      <c r="E8739" s="36" t="s">
        <v>585</v>
      </c>
      <c r="F8739" s="37" t="str">
        <f t="array" ref="F8739">IFERROR(XLOOKUP(E8739,Operadores!A:A,Operadores!B:B))</f>
        <v>MORDAV</v>
      </c>
      <c r="G8739" s="36" t="s">
        <v>425</v>
      </c>
      <c r="H8739" s="39">
        <v>26.98</v>
      </c>
      <c r="I8739" s="40">
        <v>370.27</v>
      </c>
      <c r="J8739" s="41">
        <f t="shared" si="5"/>
        <v>9989.8846</v>
      </c>
      <c r="K8739" s="37" t="str">
        <f t="array" ref="K8739">IFERROR(XLOOKUP(G8739,'Tipo de carga'!A:A,'Tipo de carga'!B:B))</f>
        <v>Ticket</v>
      </c>
      <c r="L8739" s="37">
        <f t="shared" si="2"/>
        <v>50</v>
      </c>
      <c r="M8739" s="37">
        <f t="shared" si="3"/>
        <v>11</v>
      </c>
      <c r="N8739" s="37">
        <f t="shared" si="4"/>
        <v>12</v>
      </c>
      <c r="O8739" s="37" t="str">
        <f t="array" ref="O8739">IFERROR(XLOOKUP(K8739,'Tipo de carga'!B:B,'Tipo de carga'!C:C))</f>
        <v>Diesel</v>
      </c>
    </row>
    <row r="8740">
      <c r="A8740" s="36">
        <v>2057.0</v>
      </c>
      <c r="B8740" s="37" t="str">
        <f t="array" ref="B8740">IFERROR(XLOOKUP(A8740,'Asignacion Dic'!A:A,'Asignacion Dic'!C:C))</f>
        <v>PISA Gdl</v>
      </c>
      <c r="C8740" s="37" t="str">
        <f t="array" ref="C8740">IFERROR(XLOOKUP(A8740,'Asignacion Dic'!A:A,'Asignacion Dic'!B:B))</f>
        <v>EC-06</v>
      </c>
      <c r="D8740" s="38">
        <v>45637.0</v>
      </c>
      <c r="E8740" s="36" t="s">
        <v>585</v>
      </c>
      <c r="F8740" s="37" t="str">
        <f t="array" ref="F8740">IFERROR(XLOOKUP(E8740,Operadores!A:A,Operadores!B:B))</f>
        <v>MORDAV</v>
      </c>
      <c r="G8740" s="36" t="s">
        <v>425</v>
      </c>
      <c r="H8740" s="39">
        <v>26.98</v>
      </c>
      <c r="I8740" s="40">
        <v>251.0</v>
      </c>
      <c r="J8740" s="41">
        <f t="shared" si="5"/>
        <v>6771.98</v>
      </c>
      <c r="K8740" s="37" t="str">
        <f t="array" ref="K8740">IFERROR(XLOOKUP(G8740,'Tipo de carga'!A:A,'Tipo de carga'!B:B))</f>
        <v>Ticket</v>
      </c>
      <c r="L8740" s="37">
        <f t="shared" si="2"/>
        <v>50</v>
      </c>
      <c r="M8740" s="37">
        <f t="shared" si="3"/>
        <v>11</v>
      </c>
      <c r="N8740" s="37">
        <f t="shared" si="4"/>
        <v>12</v>
      </c>
      <c r="O8740" s="37" t="str">
        <f t="array" ref="O8740">IFERROR(XLOOKUP(K8740,'Tipo de carga'!B:B,'Tipo de carga'!C:C))</f>
        <v>Diesel</v>
      </c>
    </row>
    <row r="8741">
      <c r="A8741" s="36">
        <v>2065.0</v>
      </c>
      <c r="B8741" s="37" t="str">
        <f t="array" ref="B8741">IFERROR(XLOOKUP(A8741,'Asignacion Dic'!A:A,'Asignacion Dic'!C:C))</f>
        <v>PISA Gdl</v>
      </c>
      <c r="C8741" s="37" t="str">
        <f t="array" ref="C8741">IFERROR(XLOOKUP(A8741,'Asignacion Dic'!A:A,'Asignacion Dic'!B:B))</f>
        <v>EC-06</v>
      </c>
      <c r="D8741" s="38">
        <v>45637.0</v>
      </c>
      <c r="E8741" s="36" t="s">
        <v>594</v>
      </c>
      <c r="F8741" s="37" t="str">
        <f t="array" ref="F8741">IFERROR(XLOOKUP(E8741,Operadores!A:A,Operadores!B:B))</f>
        <v>GOMIZT</v>
      </c>
      <c r="G8741" s="36" t="s">
        <v>425</v>
      </c>
      <c r="H8741" s="39">
        <v>26.98</v>
      </c>
      <c r="I8741" s="40">
        <v>369.7</v>
      </c>
      <c r="J8741" s="41">
        <f t="shared" si="5"/>
        <v>9974.506</v>
      </c>
      <c r="K8741" s="37" t="str">
        <f t="array" ref="K8741">IFERROR(XLOOKUP(G8741,'Tipo de carga'!A:A,'Tipo de carga'!B:B))</f>
        <v>Ticket</v>
      </c>
      <c r="L8741" s="37">
        <f t="shared" si="2"/>
        <v>50</v>
      </c>
      <c r="M8741" s="37">
        <f t="shared" si="3"/>
        <v>11</v>
      </c>
      <c r="N8741" s="37">
        <f t="shared" si="4"/>
        <v>12</v>
      </c>
      <c r="O8741" s="37" t="str">
        <f t="array" ref="O8741">IFERROR(XLOOKUP(K8741,'Tipo de carga'!B:B,'Tipo de carga'!C:C))</f>
        <v>Diesel</v>
      </c>
    </row>
    <row r="8742">
      <c r="A8742" s="36">
        <v>2065.0</v>
      </c>
      <c r="B8742" s="37" t="str">
        <f t="array" ref="B8742">IFERROR(XLOOKUP(A8742,'Asignacion Dic'!A:A,'Asignacion Dic'!C:C))</f>
        <v>PISA Gdl</v>
      </c>
      <c r="C8742" s="37" t="str">
        <f t="array" ref="C8742">IFERROR(XLOOKUP(A8742,'Asignacion Dic'!A:A,'Asignacion Dic'!B:B))</f>
        <v>EC-06</v>
      </c>
      <c r="D8742" s="38">
        <v>45637.0</v>
      </c>
      <c r="E8742" s="36" t="s">
        <v>594</v>
      </c>
      <c r="F8742" s="37" t="str">
        <f t="array" ref="F8742">IFERROR(XLOOKUP(E8742,Operadores!A:A,Operadores!B:B))</f>
        <v>GOMIZT</v>
      </c>
      <c r="G8742" s="36" t="s">
        <v>425</v>
      </c>
      <c r="H8742" s="39">
        <v>26.98</v>
      </c>
      <c r="I8742" s="40">
        <v>257.17</v>
      </c>
      <c r="J8742" s="41">
        <f t="shared" si="5"/>
        <v>6938.4466</v>
      </c>
      <c r="K8742" s="37" t="str">
        <f t="array" ref="K8742">IFERROR(XLOOKUP(G8742,'Tipo de carga'!A:A,'Tipo de carga'!B:B))</f>
        <v>Ticket</v>
      </c>
      <c r="L8742" s="37">
        <f t="shared" si="2"/>
        <v>50</v>
      </c>
      <c r="M8742" s="37">
        <f t="shared" si="3"/>
        <v>11</v>
      </c>
      <c r="N8742" s="37">
        <f t="shared" si="4"/>
        <v>12</v>
      </c>
      <c r="O8742" s="37" t="str">
        <f t="array" ref="O8742">IFERROR(XLOOKUP(K8742,'Tipo de carga'!B:B,'Tipo de carga'!C:C))</f>
        <v>Diesel</v>
      </c>
    </row>
    <row r="8743">
      <c r="A8743" s="36">
        <v>2059.0</v>
      </c>
      <c r="B8743" s="37" t="str">
        <f t="array" ref="B8743">IFERROR(XLOOKUP(A8743,'Asignacion Dic'!A:A,'Asignacion Dic'!C:C))</f>
        <v>PISA Gdl</v>
      </c>
      <c r="C8743" s="37" t="str">
        <f t="array" ref="C8743">IFERROR(XLOOKUP(A8743,'Asignacion Dic'!A:A,'Asignacion Dic'!B:B))</f>
        <v>EC-06</v>
      </c>
      <c r="D8743" s="38">
        <v>45637.0</v>
      </c>
      <c r="E8743" s="36" t="s">
        <v>629</v>
      </c>
      <c r="F8743" s="37" t="str">
        <f t="array" ref="F8743">IFERROR(XLOOKUP(E8743,Operadores!A:A,Operadores!B:B))</f>
        <v>SANVIC01</v>
      </c>
      <c r="G8743" s="36" t="s">
        <v>425</v>
      </c>
      <c r="H8743" s="39">
        <v>26.98</v>
      </c>
      <c r="I8743" s="40">
        <v>370.27</v>
      </c>
      <c r="J8743" s="41">
        <f t="shared" si="5"/>
        <v>9989.8846</v>
      </c>
      <c r="K8743" s="37" t="str">
        <f t="array" ref="K8743">IFERROR(XLOOKUP(G8743,'Tipo de carga'!A:A,'Tipo de carga'!B:B))</f>
        <v>Ticket</v>
      </c>
      <c r="L8743" s="37">
        <f t="shared" si="2"/>
        <v>50</v>
      </c>
      <c r="M8743" s="37">
        <f t="shared" si="3"/>
        <v>11</v>
      </c>
      <c r="N8743" s="37">
        <f t="shared" si="4"/>
        <v>12</v>
      </c>
      <c r="O8743" s="37" t="str">
        <f t="array" ref="O8743">IFERROR(XLOOKUP(K8743,'Tipo de carga'!B:B,'Tipo de carga'!C:C))</f>
        <v>Diesel</v>
      </c>
    </row>
    <row r="8744">
      <c r="A8744" s="36">
        <v>2059.0</v>
      </c>
      <c r="B8744" s="37" t="str">
        <f t="array" ref="B8744">IFERROR(XLOOKUP(A8744,'Asignacion Dic'!A:A,'Asignacion Dic'!C:C))</f>
        <v>PISA Gdl</v>
      </c>
      <c r="C8744" s="37" t="str">
        <f t="array" ref="C8744">IFERROR(XLOOKUP(A8744,'Asignacion Dic'!A:A,'Asignacion Dic'!B:B))</f>
        <v>EC-06</v>
      </c>
      <c r="D8744" s="38">
        <v>45637.0</v>
      </c>
      <c r="E8744" s="36" t="s">
        <v>629</v>
      </c>
      <c r="F8744" s="37" t="str">
        <f t="array" ref="F8744">IFERROR(XLOOKUP(E8744,Operadores!A:A,Operadores!B:B))</f>
        <v>SANVIC01</v>
      </c>
      <c r="G8744" s="36" t="s">
        <v>425</v>
      </c>
      <c r="H8744" s="39">
        <v>26.98</v>
      </c>
      <c r="I8744" s="40">
        <v>255.0</v>
      </c>
      <c r="J8744" s="41">
        <f t="shared" si="5"/>
        <v>6879.9</v>
      </c>
      <c r="K8744" s="37" t="str">
        <f t="array" ref="K8744">IFERROR(XLOOKUP(G8744,'Tipo de carga'!A:A,'Tipo de carga'!B:B))</f>
        <v>Ticket</v>
      </c>
      <c r="L8744" s="37">
        <f t="shared" si="2"/>
        <v>50</v>
      </c>
      <c r="M8744" s="37">
        <f t="shared" si="3"/>
        <v>11</v>
      </c>
      <c r="N8744" s="37">
        <f t="shared" si="4"/>
        <v>12</v>
      </c>
      <c r="O8744" s="37" t="str">
        <f t="array" ref="O8744">IFERROR(XLOOKUP(K8744,'Tipo de carga'!B:B,'Tipo de carga'!C:C))</f>
        <v>Diesel</v>
      </c>
    </row>
    <row r="8745">
      <c r="A8745" s="36">
        <v>2021.0</v>
      </c>
      <c r="B8745" s="37" t="str">
        <f t="array" ref="B8745">IFERROR(XLOOKUP(A8745,'Asignacion Dic'!A:A,'Asignacion Dic'!C:C))</f>
        <v>MeLi Dedicado Merida</v>
      </c>
      <c r="C8745" s="37" t="str">
        <f t="array" ref="C8745">IFERROR(XLOOKUP(A8745,'Asignacion Dic'!A:A,'Asignacion Dic'!B:B))</f>
        <v>EC-05</v>
      </c>
      <c r="D8745" s="38">
        <v>45637.0</v>
      </c>
      <c r="E8745" s="36" t="s">
        <v>320</v>
      </c>
      <c r="F8745" s="37" t="str">
        <f t="array" ref="F8745">IFERROR(XLOOKUP(E8745,Operadores!A:A,Operadores!B:B))</f>
        <v>GUTIRV</v>
      </c>
      <c r="G8745" s="36" t="s">
        <v>425</v>
      </c>
      <c r="H8745" s="39">
        <v>26.67</v>
      </c>
      <c r="I8745" s="40">
        <v>314.96</v>
      </c>
      <c r="J8745" s="41">
        <f t="shared" si="5"/>
        <v>8399.9832</v>
      </c>
      <c r="K8745" s="37" t="str">
        <f t="array" ref="K8745">IFERROR(XLOOKUP(G8745,'Tipo de carga'!A:A,'Tipo de carga'!B:B))</f>
        <v>Ticket</v>
      </c>
      <c r="L8745" s="37">
        <f t="shared" si="2"/>
        <v>50</v>
      </c>
      <c r="M8745" s="37">
        <f t="shared" si="3"/>
        <v>11</v>
      </c>
      <c r="N8745" s="37">
        <f t="shared" si="4"/>
        <v>12</v>
      </c>
      <c r="O8745" s="37" t="str">
        <f t="array" ref="O8745">IFERROR(XLOOKUP(K8745,'Tipo de carga'!B:B,'Tipo de carga'!C:C))</f>
        <v>Diesel</v>
      </c>
    </row>
    <row r="8746">
      <c r="A8746" s="36">
        <v>2011.0</v>
      </c>
      <c r="B8746" s="37" t="str">
        <f t="array" ref="B8746">IFERROR(XLOOKUP(A8746,'Asignacion Dic'!A:A,'Asignacion Dic'!C:C))</f>
        <v>MeLi Dedicado TD</v>
      </c>
      <c r="C8746" s="37" t="str">
        <f t="array" ref="C8746">IFERROR(XLOOKUP(A8746,'Asignacion Dic'!A:A,'Asignacion Dic'!B:B))</f>
        <v>EC-05</v>
      </c>
      <c r="D8746" s="38">
        <v>45637.0</v>
      </c>
      <c r="E8746" s="36" t="s">
        <v>349</v>
      </c>
      <c r="F8746" s="37" t="str">
        <f t="array" ref="F8746">IFERROR(XLOOKUP(E8746,Operadores!A:A,Operadores!B:B))</f>
        <v>GUEGAB</v>
      </c>
      <c r="G8746" s="36" t="s">
        <v>425</v>
      </c>
      <c r="H8746" s="39">
        <v>27.18</v>
      </c>
      <c r="I8746" s="40">
        <v>176.59</v>
      </c>
      <c r="J8746" s="41">
        <f t="shared" si="5"/>
        <v>4799.7162</v>
      </c>
      <c r="K8746" s="37" t="str">
        <f t="array" ref="K8746">IFERROR(XLOOKUP(G8746,'Tipo de carga'!A:A,'Tipo de carga'!B:B))</f>
        <v>Ticket</v>
      </c>
      <c r="L8746" s="37">
        <f t="shared" si="2"/>
        <v>50</v>
      </c>
      <c r="M8746" s="37">
        <f t="shared" si="3"/>
        <v>11</v>
      </c>
      <c r="N8746" s="37">
        <f t="shared" si="4"/>
        <v>12</v>
      </c>
      <c r="O8746" s="37" t="str">
        <f t="array" ref="O8746">IFERROR(XLOOKUP(K8746,'Tipo de carga'!B:B,'Tipo de carga'!C:C))</f>
        <v>Diesel</v>
      </c>
    </row>
    <row r="8747">
      <c r="A8747" s="36">
        <v>2018.0</v>
      </c>
      <c r="B8747" s="37" t="str">
        <f t="array" ref="B8747">IFERROR(XLOOKUP(A8747,'Asignacion Dic'!A:A,'Asignacion Dic'!C:C))</f>
        <v>MeLi Dedicado TD</v>
      </c>
      <c r="C8747" s="37" t="str">
        <f t="array" ref="C8747">IFERROR(XLOOKUP(A8747,'Asignacion Dic'!A:A,'Asignacion Dic'!B:B))</f>
        <v>EC-05</v>
      </c>
      <c r="D8747" s="38">
        <v>45637.0</v>
      </c>
      <c r="E8747" s="36" t="s">
        <v>591</v>
      </c>
      <c r="F8747" s="37" t="str">
        <f t="array" ref="F8747">IFERROR(XLOOKUP(E8747,Operadores!A:A,Operadores!B:B))</f>
        <v>MACFRA</v>
      </c>
      <c r="G8747" s="36" t="s">
        <v>425</v>
      </c>
      <c r="H8747" s="39">
        <v>25.19</v>
      </c>
      <c r="I8747" s="40">
        <v>619.29</v>
      </c>
      <c r="J8747" s="41">
        <f t="shared" si="5"/>
        <v>15599.9151</v>
      </c>
      <c r="K8747" s="37" t="str">
        <f t="array" ref="K8747">IFERROR(XLOOKUP(G8747,'Tipo de carga'!A:A,'Tipo de carga'!B:B))</f>
        <v>Ticket</v>
      </c>
      <c r="L8747" s="37">
        <f t="shared" si="2"/>
        <v>50</v>
      </c>
      <c r="M8747" s="37">
        <f t="shared" si="3"/>
        <v>11</v>
      </c>
      <c r="N8747" s="37">
        <f t="shared" si="4"/>
        <v>12</v>
      </c>
      <c r="O8747" s="37" t="str">
        <f t="array" ref="O8747">IFERROR(XLOOKUP(K8747,'Tipo de carga'!B:B,'Tipo de carga'!C:C))</f>
        <v>Diesel</v>
      </c>
    </row>
    <row r="8748">
      <c r="A8748" s="36">
        <v>1738.0</v>
      </c>
      <c r="B8748" s="37" t="str">
        <f t="array" ref="B8748">IFERROR(XLOOKUP(A8748,'Asignacion Dic'!A:A,'Asignacion Dic'!C:C))</f>
        <v>Wm Full</v>
      </c>
      <c r="C8748" s="37" t="str">
        <f t="array" ref="C8748">IFERROR(XLOOKUP(A8748,'Asignacion Dic'!A:A,'Asignacion Dic'!B:B))</f>
        <v>EC-08</v>
      </c>
      <c r="D8748" s="38">
        <v>45637.0</v>
      </c>
      <c r="E8748" s="36" t="s">
        <v>295</v>
      </c>
      <c r="F8748" s="37" t="str">
        <f t="array" ref="F8748">IFERROR(XLOOKUP(E8748,Operadores!A:A,Operadores!B:B))</f>
        <v>PEROMA</v>
      </c>
      <c r="G8748" s="36" t="s">
        <v>425</v>
      </c>
      <c r="H8748" s="39">
        <v>26.79</v>
      </c>
      <c r="I8748" s="40">
        <v>268.75</v>
      </c>
      <c r="J8748" s="41">
        <f t="shared" si="5"/>
        <v>7199.8125</v>
      </c>
      <c r="K8748" s="37" t="str">
        <f t="array" ref="K8748">IFERROR(XLOOKUP(G8748,'Tipo de carga'!A:A,'Tipo de carga'!B:B))</f>
        <v>Ticket</v>
      </c>
      <c r="L8748" s="37">
        <f t="shared" si="2"/>
        <v>50</v>
      </c>
      <c r="M8748" s="37">
        <f t="shared" si="3"/>
        <v>11</v>
      </c>
      <c r="N8748" s="37">
        <f t="shared" si="4"/>
        <v>12</v>
      </c>
      <c r="O8748" s="37" t="str">
        <f t="array" ref="O8748">IFERROR(XLOOKUP(K8748,'Tipo de carga'!B:B,'Tipo de carga'!C:C))</f>
        <v>Diesel</v>
      </c>
    </row>
    <row r="8749">
      <c r="A8749" s="36">
        <v>1705.0</v>
      </c>
      <c r="B8749" s="37" t="str">
        <f t="array" ref="B8749">IFERROR(XLOOKUP(A8749,'Asignacion Dic'!A:A,'Asignacion Dic'!C:C))</f>
        <v>Wm Full</v>
      </c>
      <c r="C8749" s="37" t="str">
        <f t="array" ref="C8749">IFERROR(XLOOKUP(A8749,'Asignacion Dic'!A:A,'Asignacion Dic'!B:B))</f>
        <v>EC-08</v>
      </c>
      <c r="D8749" s="38">
        <v>45637.0</v>
      </c>
      <c r="E8749" s="36" t="s">
        <v>521</v>
      </c>
      <c r="F8749" s="37" t="str">
        <f t="array" ref="F8749">IFERROR(XLOOKUP(E8749,Operadores!A:A,Operadores!B:B))</f>
        <v>COPJAI</v>
      </c>
      <c r="G8749" s="36" t="s">
        <v>425</v>
      </c>
      <c r="H8749" s="39">
        <v>26.79</v>
      </c>
      <c r="I8749" s="40">
        <v>268.75</v>
      </c>
      <c r="J8749" s="41">
        <f t="shared" si="5"/>
        <v>7199.8125</v>
      </c>
      <c r="K8749" s="37" t="str">
        <f t="array" ref="K8749">IFERROR(XLOOKUP(G8749,'Tipo de carga'!A:A,'Tipo de carga'!B:B))</f>
        <v>Ticket</v>
      </c>
      <c r="L8749" s="37">
        <f t="shared" si="2"/>
        <v>50</v>
      </c>
      <c r="M8749" s="37">
        <f t="shared" si="3"/>
        <v>11</v>
      </c>
      <c r="N8749" s="37">
        <f t="shared" si="4"/>
        <v>12</v>
      </c>
      <c r="O8749" s="37" t="str">
        <f t="array" ref="O8749">IFERROR(XLOOKUP(K8749,'Tipo de carga'!B:B,'Tipo de carga'!C:C))</f>
        <v>Diesel</v>
      </c>
    </row>
    <row r="8750">
      <c r="A8750" s="36">
        <v>1943.0</v>
      </c>
      <c r="B8750" s="37" t="str">
        <f t="array" ref="B8750">IFERROR(XLOOKUP(A8750,'Asignacion Dic'!A:A,'Asignacion Dic'!C:C))</f>
        <v>Circuitos</v>
      </c>
      <c r="C8750" s="37" t="str">
        <f t="array" ref="C8750">IFERROR(XLOOKUP(A8750,'Asignacion Dic'!A:A,'Asignacion Dic'!B:B))</f>
        <v>EC-03</v>
      </c>
      <c r="D8750" s="38">
        <v>45637.0</v>
      </c>
      <c r="E8750" s="36" t="s">
        <v>329</v>
      </c>
      <c r="F8750" s="37" t="str">
        <f t="array" ref="F8750">IFERROR(XLOOKUP(E8750,Operadores!A:A,Operadores!B:B))</f>
        <v>RODRAU01</v>
      </c>
      <c r="G8750" s="36" t="s">
        <v>425</v>
      </c>
      <c r="H8750" s="39">
        <v>26.59</v>
      </c>
      <c r="I8750" s="40">
        <v>239.18</v>
      </c>
      <c r="J8750" s="41">
        <f t="shared" si="5"/>
        <v>6359.7962</v>
      </c>
      <c r="K8750" s="37" t="str">
        <f t="array" ref="K8750">IFERROR(XLOOKUP(G8750,'Tipo de carga'!A:A,'Tipo de carga'!B:B))</f>
        <v>Ticket</v>
      </c>
      <c r="L8750" s="37">
        <f t="shared" si="2"/>
        <v>50</v>
      </c>
      <c r="M8750" s="37">
        <f t="shared" si="3"/>
        <v>11</v>
      </c>
      <c r="N8750" s="37">
        <f t="shared" si="4"/>
        <v>12</v>
      </c>
      <c r="O8750" s="37" t="str">
        <f t="array" ref="O8750">IFERROR(XLOOKUP(K8750,'Tipo de carga'!B:B,'Tipo de carga'!C:C))</f>
        <v>Diesel</v>
      </c>
    </row>
    <row r="8751">
      <c r="A8751" s="36">
        <v>1726.0</v>
      </c>
      <c r="B8751" s="37" t="str">
        <f t="array" ref="B8751">IFERROR(XLOOKUP(A8751,'Asignacion Dic'!A:A,'Asignacion Dic'!C:C))</f>
        <v>Wm Sencillo</v>
      </c>
      <c r="C8751" s="37" t="str">
        <f t="array" ref="C8751">IFERROR(XLOOKUP(A8751,'Asignacion Dic'!A:A,'Asignacion Dic'!B:B))</f>
        <v>EC-08</v>
      </c>
      <c r="D8751" s="38">
        <v>45637.0</v>
      </c>
      <c r="E8751" s="36" t="s">
        <v>576</v>
      </c>
      <c r="F8751" s="37" t="str">
        <f t="array" ref="F8751">IFERROR(XLOOKUP(E8751,Operadores!A:A,Operadores!B:B))</f>
        <v>DELANG</v>
      </c>
      <c r="G8751" s="36" t="s">
        <v>425</v>
      </c>
      <c r="H8751" s="39">
        <v>26.17</v>
      </c>
      <c r="I8751" s="40">
        <v>571.16</v>
      </c>
      <c r="J8751" s="41">
        <f t="shared" si="5"/>
        <v>14947.2572</v>
      </c>
      <c r="K8751" s="37" t="str">
        <f t="array" ref="K8751">IFERROR(XLOOKUP(G8751,'Tipo de carga'!A:A,'Tipo de carga'!B:B))</f>
        <v>Ticket</v>
      </c>
      <c r="L8751" s="37">
        <f t="shared" si="2"/>
        <v>50</v>
      </c>
      <c r="M8751" s="37">
        <f t="shared" si="3"/>
        <v>11</v>
      </c>
      <c r="N8751" s="37">
        <f t="shared" si="4"/>
        <v>12</v>
      </c>
      <c r="O8751" s="37" t="str">
        <f t="array" ref="O8751">IFERROR(XLOOKUP(K8751,'Tipo de carga'!B:B,'Tipo de carga'!C:C))</f>
        <v>Diesel</v>
      </c>
    </row>
    <row r="8752">
      <c r="A8752" s="36">
        <v>1921.0</v>
      </c>
      <c r="B8752" s="37" t="str">
        <f t="array" ref="B8752">IFERROR(XLOOKUP(A8752,'Asignacion Dic'!A:A,'Asignacion Dic'!C:C))</f>
        <v>Circuitos</v>
      </c>
      <c r="C8752" s="37" t="str">
        <f t="array" ref="C8752">IFERROR(XLOOKUP(A8752,'Asignacion Dic'!A:A,'Asignacion Dic'!B:B))</f>
        <v>EC-03</v>
      </c>
      <c r="D8752" s="38">
        <v>45637.0</v>
      </c>
      <c r="E8752" s="36" t="s">
        <v>445</v>
      </c>
      <c r="F8752" s="37" t="str">
        <f t="array" ref="F8752">IFERROR(XLOOKUP(E8752,Operadores!A:A,Operadores!B:B))</f>
        <v>MIREDM</v>
      </c>
      <c r="G8752" s="36" t="s">
        <v>628</v>
      </c>
      <c r="H8752" s="39">
        <v>9.99</v>
      </c>
      <c r="I8752" s="40">
        <v>296.069</v>
      </c>
      <c r="J8752" s="41">
        <f t="shared" si="5"/>
        <v>2957.72931</v>
      </c>
      <c r="K8752" s="37" t="str">
        <f t="array" ref="K8752">IFERROR(XLOOKUP(G8752,'Tipo de carga'!A:A,'Tipo de carga'!B:B))</f>
        <v>Natgas</v>
      </c>
      <c r="L8752" s="37">
        <f t="shared" si="2"/>
        <v>50</v>
      </c>
      <c r="M8752" s="37">
        <f t="shared" si="3"/>
        <v>11</v>
      </c>
      <c r="N8752" s="37">
        <f t="shared" si="4"/>
        <v>12</v>
      </c>
      <c r="O8752" s="37" t="str">
        <f t="array" ref="O8752">IFERROR(XLOOKUP(K8752,'Tipo de carga'!B:B,'Tipo de carga'!C:C))</f>
        <v>GNC</v>
      </c>
    </row>
    <row r="8753">
      <c r="A8753" s="36">
        <v>1930.0</v>
      </c>
      <c r="B8753" s="37" t="str">
        <f t="array" ref="B8753">IFERROR(XLOOKUP(A8753,'Asignacion Dic'!A:A,'Asignacion Dic'!C:C))</f>
        <v>Available</v>
      </c>
      <c r="C8753" s="37" t="str">
        <f t="array" ref="C8753">IFERROR(XLOOKUP(A8753,'Asignacion Dic'!A:A,'Asignacion Dic'!B:B))</f>
        <v>TTE</v>
      </c>
      <c r="D8753" s="38">
        <v>45637.0</v>
      </c>
      <c r="E8753" s="36"/>
      <c r="F8753" s="37" t="str">
        <f t="array" ref="F8753">IFERROR(XLOOKUP(E8753,Operadores!A:A,Operadores!B:B))</f>
        <v/>
      </c>
      <c r="G8753" s="36" t="s">
        <v>311</v>
      </c>
      <c r="H8753" s="39">
        <v>10.2</v>
      </c>
      <c r="I8753" s="40">
        <v>102.72</v>
      </c>
      <c r="J8753" s="41">
        <f t="shared" si="5"/>
        <v>1047.744</v>
      </c>
      <c r="K8753" s="37" t="str">
        <f t="array" ref="K8753">IFERROR(XLOOKUP(G8753,'Tipo de carga'!A:A,'Tipo de carga'!B:B))</f>
        <v>Natgas</v>
      </c>
      <c r="L8753" s="37">
        <f t="shared" si="2"/>
        <v>50</v>
      </c>
      <c r="M8753" s="37">
        <f t="shared" si="3"/>
        <v>11</v>
      </c>
      <c r="N8753" s="37">
        <f t="shared" si="4"/>
        <v>12</v>
      </c>
      <c r="O8753" s="37" t="str">
        <f t="array" ref="O8753">IFERROR(XLOOKUP(K8753,'Tipo de carga'!B:B,'Tipo de carga'!C:C))</f>
        <v>GNC</v>
      </c>
    </row>
    <row r="8754">
      <c r="A8754" s="36">
        <v>1921.0</v>
      </c>
      <c r="B8754" s="37" t="str">
        <f t="array" ref="B8754">IFERROR(XLOOKUP(A8754,'Asignacion Dic'!A:A,'Asignacion Dic'!C:C))</f>
        <v>Circuitos</v>
      </c>
      <c r="C8754" s="37" t="str">
        <f t="array" ref="C8754">IFERROR(XLOOKUP(A8754,'Asignacion Dic'!A:A,'Asignacion Dic'!B:B))</f>
        <v>EC-03</v>
      </c>
      <c r="D8754" s="38">
        <v>45637.0</v>
      </c>
      <c r="E8754" s="36" t="s">
        <v>445</v>
      </c>
      <c r="F8754" s="37" t="str">
        <f t="array" ref="F8754">IFERROR(XLOOKUP(E8754,Operadores!A:A,Operadores!B:B))</f>
        <v>MIREDM</v>
      </c>
      <c r="G8754" s="36" t="s">
        <v>446</v>
      </c>
      <c r="H8754" s="39">
        <v>10.2</v>
      </c>
      <c r="I8754" s="40">
        <v>274.29</v>
      </c>
      <c r="J8754" s="41">
        <f t="shared" si="5"/>
        <v>2797.758</v>
      </c>
      <c r="K8754" s="37" t="str">
        <f t="array" ref="K8754">IFERROR(XLOOKUP(G8754,'Tipo de carga'!A:A,'Tipo de carga'!B:B))</f>
        <v>Natgas</v>
      </c>
      <c r="L8754" s="37">
        <f t="shared" si="2"/>
        <v>50</v>
      </c>
      <c r="M8754" s="37">
        <f t="shared" si="3"/>
        <v>11</v>
      </c>
      <c r="N8754" s="37">
        <f t="shared" si="4"/>
        <v>12</v>
      </c>
      <c r="O8754" s="37" t="str">
        <f t="array" ref="O8754">IFERROR(XLOOKUP(K8754,'Tipo de carga'!B:B,'Tipo de carga'!C:C))</f>
        <v>GNC</v>
      </c>
    </row>
    <row r="8755">
      <c r="A8755" s="36">
        <v>1918.0</v>
      </c>
      <c r="B8755" s="37" t="str">
        <f t="array" ref="B8755">IFERROR(XLOOKUP(A8755,'Asignacion Dic'!A:A,'Asignacion Dic'!C:C))</f>
        <v>MeLi asignado SD</v>
      </c>
      <c r="C8755" s="37" t="str">
        <f t="array" ref="C8755">IFERROR(XLOOKUP(A8755,'Asignacion Dic'!A:A,'Asignacion Dic'!B:B))</f>
        <v>EC-05</v>
      </c>
      <c r="D8755" s="38">
        <v>45637.0</v>
      </c>
      <c r="E8755" s="36" t="s">
        <v>191</v>
      </c>
      <c r="F8755" s="37" t="str">
        <f t="array" ref="F8755">IFERROR(XLOOKUP(E8755,Operadores!A:A,Operadores!B:B))</f>
        <v>DIADAV</v>
      </c>
      <c r="G8755" s="36" t="s">
        <v>311</v>
      </c>
      <c r="H8755" s="39">
        <v>10.2</v>
      </c>
      <c r="I8755" s="40">
        <v>200.19</v>
      </c>
      <c r="J8755" s="41">
        <f t="shared" si="5"/>
        <v>2041.938</v>
      </c>
      <c r="K8755" s="37" t="str">
        <f t="array" ref="K8755">IFERROR(XLOOKUP(G8755,'Tipo de carga'!A:A,'Tipo de carga'!B:B))</f>
        <v>Natgas</v>
      </c>
      <c r="L8755" s="37">
        <f t="shared" si="2"/>
        <v>50</v>
      </c>
      <c r="M8755" s="37">
        <f t="shared" si="3"/>
        <v>11</v>
      </c>
      <c r="N8755" s="37">
        <f t="shared" si="4"/>
        <v>12</v>
      </c>
      <c r="O8755" s="37" t="str">
        <f t="array" ref="O8755">IFERROR(XLOOKUP(K8755,'Tipo de carga'!B:B,'Tipo de carga'!C:C))</f>
        <v>GNC</v>
      </c>
    </row>
    <row r="8756">
      <c r="A8756" s="36">
        <v>1917.0</v>
      </c>
      <c r="B8756" s="37" t="str">
        <f t="array" ref="B8756">IFERROR(XLOOKUP(A8756,'Asignacion Dic'!A:A,'Asignacion Dic'!C:C))</f>
        <v>MeLi asignado SD</v>
      </c>
      <c r="C8756" s="37" t="str">
        <f t="array" ref="C8756">IFERROR(XLOOKUP(A8756,'Asignacion Dic'!A:A,'Asignacion Dic'!B:B))</f>
        <v>EC-05</v>
      </c>
      <c r="D8756" s="38">
        <v>45637.0</v>
      </c>
      <c r="E8756" s="36" t="s">
        <v>17</v>
      </c>
      <c r="F8756" s="37" t="str">
        <f t="array" ref="F8756">IFERROR(XLOOKUP(E8756,Operadores!A:A,Operadores!B:B))</f>
        <v>ARASAL</v>
      </c>
      <c r="G8756" s="36" t="s">
        <v>311</v>
      </c>
      <c r="H8756" s="39">
        <v>10.2</v>
      </c>
      <c r="I8756" s="40">
        <v>226.86</v>
      </c>
      <c r="J8756" s="41">
        <f t="shared" si="5"/>
        <v>2313.972</v>
      </c>
      <c r="K8756" s="37" t="str">
        <f t="array" ref="K8756">IFERROR(XLOOKUP(G8756,'Tipo de carga'!A:A,'Tipo de carga'!B:B))</f>
        <v>Natgas</v>
      </c>
      <c r="L8756" s="37">
        <f t="shared" si="2"/>
        <v>50</v>
      </c>
      <c r="M8756" s="37">
        <f t="shared" si="3"/>
        <v>11</v>
      </c>
      <c r="N8756" s="37">
        <f t="shared" si="4"/>
        <v>12</v>
      </c>
      <c r="O8756" s="37" t="str">
        <f t="array" ref="O8756">IFERROR(XLOOKUP(K8756,'Tipo de carga'!B:B,'Tipo de carga'!C:C))</f>
        <v>GNC</v>
      </c>
    </row>
    <row r="8757">
      <c r="A8757" s="36">
        <v>2001.0</v>
      </c>
      <c r="B8757" s="37" t="str">
        <f t="array" ref="B8757">IFERROR(XLOOKUP(A8757,'Asignacion Dic'!A:A,'Asignacion Dic'!C:C))</f>
        <v>MeLi Dedicado Merida</v>
      </c>
      <c r="C8757" s="37" t="str">
        <f t="array" ref="C8757">IFERROR(XLOOKUP(A8757,'Asignacion Dic'!A:A,'Asignacion Dic'!B:B))</f>
        <v>EC-05</v>
      </c>
      <c r="D8757" s="38">
        <v>45638.98322916667</v>
      </c>
      <c r="E8757" s="36" t="s">
        <v>292</v>
      </c>
      <c r="F8757" s="37" t="str">
        <f t="array" ref="F8757">IFERROR(XLOOKUP(E8757,Operadores!A:A,Operadores!B:B))</f>
        <v>GARJUL</v>
      </c>
      <c r="G8757" s="36" t="s">
        <v>72</v>
      </c>
      <c r="H8757" s="39">
        <v>20.208946</v>
      </c>
      <c r="I8757" s="40">
        <v>305.0</v>
      </c>
      <c r="J8757" s="41">
        <f t="shared" si="5"/>
        <v>6163.72853</v>
      </c>
      <c r="K8757" s="37" t="str">
        <f t="array" ref="K8757">IFERROR(XLOOKUP(G8757,'Tipo de carga'!A:A,'Tipo de carga'!B:B))</f>
        <v>Autoabasto</v>
      </c>
      <c r="L8757" s="37">
        <f t="shared" si="2"/>
        <v>50</v>
      </c>
      <c r="M8757" s="37">
        <f t="shared" si="3"/>
        <v>12</v>
      </c>
      <c r="N8757" s="37">
        <f t="shared" si="4"/>
        <v>12</v>
      </c>
      <c r="O8757" s="37" t="str">
        <f t="array" ref="O8757">IFERROR(XLOOKUP(K8757,'Tipo de carga'!B:B,'Tipo de carga'!C:C))</f>
        <v>Diesel</v>
      </c>
    </row>
    <row r="8758">
      <c r="A8758" s="36">
        <v>1986.0</v>
      </c>
      <c r="B8758" s="37" t="str">
        <f t="array" ref="B8758">IFERROR(XLOOKUP(A8758,'Asignacion Dic'!A:A,'Asignacion Dic'!C:C))</f>
        <v>MeLi asignado SD</v>
      </c>
      <c r="C8758" s="37" t="str">
        <f t="array" ref="C8758">IFERROR(XLOOKUP(A8758,'Asignacion Dic'!A:A,'Asignacion Dic'!B:B))</f>
        <v>EC-05</v>
      </c>
      <c r="D8758" s="38">
        <v>45638.97754629629</v>
      </c>
      <c r="E8758" s="36" t="s">
        <v>387</v>
      </c>
      <c r="F8758" s="37" t="str">
        <f t="array" ref="F8758">IFERROR(XLOOKUP(E8758,Operadores!A:A,Operadores!B:B))</f>
        <v>SOSMAR</v>
      </c>
      <c r="G8758" s="36" t="s">
        <v>72</v>
      </c>
      <c r="H8758" s="39">
        <v>20.208946</v>
      </c>
      <c r="I8758" s="40">
        <v>1004.64</v>
      </c>
      <c r="J8758" s="41">
        <f t="shared" si="5"/>
        <v>20302.71551</v>
      </c>
      <c r="K8758" s="37" t="str">
        <f t="array" ref="K8758">IFERROR(XLOOKUP(G8758,'Tipo de carga'!A:A,'Tipo de carga'!B:B))</f>
        <v>Autoabasto</v>
      </c>
      <c r="L8758" s="37">
        <f t="shared" si="2"/>
        <v>50</v>
      </c>
      <c r="M8758" s="37">
        <f t="shared" si="3"/>
        <v>12</v>
      </c>
      <c r="N8758" s="37">
        <f t="shared" si="4"/>
        <v>12</v>
      </c>
      <c r="O8758" s="37" t="str">
        <f t="array" ref="O8758">IFERROR(XLOOKUP(K8758,'Tipo de carga'!B:B,'Tipo de carga'!C:C))</f>
        <v>Diesel</v>
      </c>
    </row>
    <row r="8759">
      <c r="A8759" s="36">
        <v>1823.0</v>
      </c>
      <c r="B8759" s="37" t="str">
        <f t="array" ref="B8759">IFERROR(XLOOKUP(A8759,'Asignacion Dic'!A:A,'Asignacion Dic'!C:C))</f>
        <v>Liverpool Local</v>
      </c>
      <c r="C8759" s="37" t="str">
        <f t="array" ref="C8759">IFERROR(XLOOKUP(A8759,'Asignacion Dic'!A:A,'Asignacion Dic'!B:B))</f>
        <v>EC-01</v>
      </c>
      <c r="D8759" s="38">
        <v>45638.95116898148</v>
      </c>
      <c r="E8759" s="36" t="s">
        <v>545</v>
      </c>
      <c r="F8759" s="37" t="str">
        <f t="array" ref="F8759">IFERROR(XLOOKUP(E8759,Operadores!A:A,Operadores!B:B))</f>
        <v>SANLUI01</v>
      </c>
      <c r="G8759" s="36" t="s">
        <v>72</v>
      </c>
      <c r="H8759" s="39">
        <v>20.208946</v>
      </c>
      <c r="I8759" s="40">
        <v>742.42</v>
      </c>
      <c r="J8759" s="41">
        <f t="shared" si="5"/>
        <v>15003.52569</v>
      </c>
      <c r="K8759" s="37" t="str">
        <f t="array" ref="K8759">IFERROR(XLOOKUP(G8759,'Tipo de carga'!A:A,'Tipo de carga'!B:B))</f>
        <v>Autoabasto</v>
      </c>
      <c r="L8759" s="37">
        <f t="shared" si="2"/>
        <v>50</v>
      </c>
      <c r="M8759" s="37">
        <f t="shared" si="3"/>
        <v>12</v>
      </c>
      <c r="N8759" s="37">
        <f t="shared" si="4"/>
        <v>12</v>
      </c>
      <c r="O8759" s="37" t="str">
        <f t="array" ref="O8759">IFERROR(XLOOKUP(K8759,'Tipo de carga'!B:B,'Tipo de carga'!C:C))</f>
        <v>Diesel</v>
      </c>
    </row>
    <row r="8760">
      <c r="A8760" s="36">
        <v>1720.0</v>
      </c>
      <c r="B8760" s="37" t="str">
        <f t="array" ref="B8760">IFERROR(XLOOKUP(A8760,'Asignacion Dic'!A:A,'Asignacion Dic'!C:C))</f>
        <v>Pilgrims Tepo</v>
      </c>
      <c r="C8760" s="37" t="str">
        <f t="array" ref="C8760">IFERROR(XLOOKUP(A8760,'Asignacion Dic'!A:A,'Asignacion Dic'!B:B))</f>
        <v>EC-02</v>
      </c>
      <c r="D8760" s="38">
        <v>45638.93366898148</v>
      </c>
      <c r="E8760" s="36" t="s">
        <v>159</v>
      </c>
      <c r="F8760" s="37" t="str">
        <f t="array" ref="F8760">IFERROR(XLOOKUP(E8760,Operadores!A:A,Operadores!B:B))</f>
        <v>GONENR</v>
      </c>
      <c r="G8760" s="36" t="s">
        <v>72</v>
      </c>
      <c r="H8760" s="39">
        <v>20.208946</v>
      </c>
      <c r="I8760" s="40">
        <v>358.6</v>
      </c>
      <c r="J8760" s="41">
        <f t="shared" si="5"/>
        <v>7246.928036</v>
      </c>
      <c r="K8760" s="37" t="str">
        <f t="array" ref="K8760">IFERROR(XLOOKUP(G8760,'Tipo de carga'!A:A,'Tipo de carga'!B:B))</f>
        <v>Autoabasto</v>
      </c>
      <c r="L8760" s="37">
        <f t="shared" si="2"/>
        <v>50</v>
      </c>
      <c r="M8760" s="37">
        <f t="shared" si="3"/>
        <v>12</v>
      </c>
      <c r="N8760" s="37">
        <f t="shared" si="4"/>
        <v>12</v>
      </c>
      <c r="O8760" s="37" t="str">
        <f t="array" ref="O8760">IFERROR(XLOOKUP(K8760,'Tipo de carga'!B:B,'Tipo de carga'!C:C))</f>
        <v>Diesel</v>
      </c>
    </row>
    <row r="8761">
      <c r="A8761" s="36">
        <v>1981.0</v>
      </c>
      <c r="B8761" s="37" t="str">
        <f t="array" ref="B8761">IFERROR(XLOOKUP(A8761,'Asignacion Dic'!A:A,'Asignacion Dic'!C:C))</f>
        <v>MeLi asignado SD</v>
      </c>
      <c r="C8761" s="37" t="str">
        <f t="array" ref="C8761">IFERROR(XLOOKUP(A8761,'Asignacion Dic'!A:A,'Asignacion Dic'!B:B))</f>
        <v>EC-05</v>
      </c>
      <c r="D8761" s="38">
        <v>45638.93171296296</v>
      </c>
      <c r="E8761" s="36" t="s">
        <v>522</v>
      </c>
      <c r="F8761" s="37" t="str">
        <f t="array" ref="F8761">IFERROR(XLOOKUP(E8761,Operadores!A:A,Operadores!B:B))</f>
        <v>SORJUL</v>
      </c>
      <c r="G8761" s="36" t="s">
        <v>72</v>
      </c>
      <c r="H8761" s="39">
        <v>20.208946</v>
      </c>
      <c r="I8761" s="40">
        <v>625.02</v>
      </c>
      <c r="J8761" s="41">
        <f t="shared" si="5"/>
        <v>12630.99543</v>
      </c>
      <c r="K8761" s="37" t="str">
        <f t="array" ref="K8761">IFERROR(XLOOKUP(G8761,'Tipo de carga'!A:A,'Tipo de carga'!B:B))</f>
        <v>Autoabasto</v>
      </c>
      <c r="L8761" s="37">
        <f t="shared" si="2"/>
        <v>50</v>
      </c>
      <c r="M8761" s="37">
        <f t="shared" si="3"/>
        <v>12</v>
      </c>
      <c r="N8761" s="37">
        <f t="shared" si="4"/>
        <v>12</v>
      </c>
      <c r="O8761" s="37" t="str">
        <f t="array" ref="O8761">IFERROR(XLOOKUP(K8761,'Tipo de carga'!B:B,'Tipo de carga'!C:C))</f>
        <v>Diesel</v>
      </c>
    </row>
    <row r="8762">
      <c r="A8762" s="36">
        <v>1688.0</v>
      </c>
      <c r="B8762" s="37" t="str">
        <f t="array" ref="B8762">IFERROR(XLOOKUP(A8762,'Asignacion Dic'!A:A,'Asignacion Dic'!C:C))</f>
        <v>Pilgrims Tepo</v>
      </c>
      <c r="C8762" s="37" t="str">
        <f t="array" ref="C8762">IFERROR(XLOOKUP(A8762,'Asignacion Dic'!A:A,'Asignacion Dic'!B:B))</f>
        <v>EC-02</v>
      </c>
      <c r="D8762" s="38">
        <v>45638.91570601852</v>
      </c>
      <c r="E8762" s="36" t="s">
        <v>420</v>
      </c>
      <c r="F8762" s="37" t="str">
        <f t="array" ref="F8762">IFERROR(XLOOKUP(E8762,Operadores!A:A,Operadores!B:B))</f>
        <v>SANJUA07</v>
      </c>
      <c r="G8762" s="36" t="s">
        <v>72</v>
      </c>
      <c r="H8762" s="39">
        <v>20.208946</v>
      </c>
      <c r="I8762" s="40">
        <v>230.86</v>
      </c>
      <c r="J8762" s="41">
        <f t="shared" si="5"/>
        <v>4665.437274</v>
      </c>
      <c r="K8762" s="37" t="str">
        <f t="array" ref="K8762">IFERROR(XLOOKUP(G8762,'Tipo de carga'!A:A,'Tipo de carga'!B:B))</f>
        <v>Autoabasto</v>
      </c>
      <c r="L8762" s="37">
        <f t="shared" si="2"/>
        <v>50</v>
      </c>
      <c r="M8762" s="37">
        <f t="shared" si="3"/>
        <v>12</v>
      </c>
      <c r="N8762" s="37">
        <f t="shared" si="4"/>
        <v>12</v>
      </c>
      <c r="O8762" s="37" t="str">
        <f t="array" ref="O8762">IFERROR(XLOOKUP(K8762,'Tipo de carga'!B:B,'Tipo de carga'!C:C))</f>
        <v>Diesel</v>
      </c>
    </row>
    <row r="8763">
      <c r="A8763" s="36">
        <v>1697.0</v>
      </c>
      <c r="B8763" s="37" t="str">
        <f t="array" ref="B8763">IFERROR(XLOOKUP(A8763,'Asignacion Dic'!A:A,'Asignacion Dic'!C:C))</f>
        <v>Pilgrims Tepo</v>
      </c>
      <c r="C8763" s="37" t="str">
        <f t="array" ref="C8763">IFERROR(XLOOKUP(A8763,'Asignacion Dic'!A:A,'Asignacion Dic'!B:B))</f>
        <v>EC-02</v>
      </c>
      <c r="D8763" s="38">
        <v>45638.91322916667</v>
      </c>
      <c r="E8763" s="36" t="s">
        <v>230</v>
      </c>
      <c r="F8763" s="37" t="str">
        <f t="array" ref="F8763">IFERROR(XLOOKUP(E8763,Operadores!A:A,Operadores!B:B))</f>
        <v>DELJOS</v>
      </c>
      <c r="G8763" s="36" t="s">
        <v>72</v>
      </c>
      <c r="H8763" s="39">
        <v>20.208946</v>
      </c>
      <c r="I8763" s="40">
        <v>242.98</v>
      </c>
      <c r="J8763" s="41">
        <f t="shared" si="5"/>
        <v>4910.369699</v>
      </c>
      <c r="K8763" s="37" t="str">
        <f t="array" ref="K8763">IFERROR(XLOOKUP(G8763,'Tipo de carga'!A:A,'Tipo de carga'!B:B))</f>
        <v>Autoabasto</v>
      </c>
      <c r="L8763" s="37">
        <f t="shared" si="2"/>
        <v>50</v>
      </c>
      <c r="M8763" s="37">
        <f t="shared" si="3"/>
        <v>12</v>
      </c>
      <c r="N8763" s="37">
        <f t="shared" si="4"/>
        <v>12</v>
      </c>
      <c r="O8763" s="37" t="str">
        <f t="array" ref="O8763">IFERROR(XLOOKUP(K8763,'Tipo de carga'!B:B,'Tipo de carga'!C:C))</f>
        <v>Diesel</v>
      </c>
    </row>
    <row r="8764">
      <c r="A8764" s="36">
        <v>1950.0</v>
      </c>
      <c r="B8764" s="37" t="str">
        <f t="array" ref="B8764">IFERROR(XLOOKUP(A8764,'Asignacion Dic'!A:A,'Asignacion Dic'!C:C))</f>
        <v>MeLi asignado SD</v>
      </c>
      <c r="C8764" s="37" t="str">
        <f t="array" ref="C8764">IFERROR(XLOOKUP(A8764,'Asignacion Dic'!A:A,'Asignacion Dic'!B:B))</f>
        <v>EC-05</v>
      </c>
      <c r="D8764" s="38">
        <v>45638.9053125</v>
      </c>
      <c r="E8764" s="36" t="s">
        <v>200</v>
      </c>
      <c r="F8764" s="37" t="str">
        <f t="array" ref="F8764">IFERROR(XLOOKUP(E8764,Operadores!A:A,Operadores!B:B))</f>
        <v>MAROSC</v>
      </c>
      <c r="G8764" s="36" t="s">
        <v>72</v>
      </c>
      <c r="H8764" s="39">
        <v>20.208946</v>
      </c>
      <c r="I8764" s="40">
        <v>343.43</v>
      </c>
      <c r="J8764" s="41">
        <f t="shared" si="5"/>
        <v>6940.358325</v>
      </c>
      <c r="K8764" s="37" t="str">
        <f t="array" ref="K8764">IFERROR(XLOOKUP(G8764,'Tipo de carga'!A:A,'Tipo de carga'!B:B))</f>
        <v>Autoabasto</v>
      </c>
      <c r="L8764" s="37">
        <f t="shared" si="2"/>
        <v>50</v>
      </c>
      <c r="M8764" s="37">
        <f t="shared" si="3"/>
        <v>12</v>
      </c>
      <c r="N8764" s="37">
        <f t="shared" si="4"/>
        <v>12</v>
      </c>
      <c r="O8764" s="37" t="str">
        <f t="array" ref="O8764">IFERROR(XLOOKUP(K8764,'Tipo de carga'!B:B,'Tipo de carga'!C:C))</f>
        <v>Diesel</v>
      </c>
    </row>
    <row r="8765">
      <c r="A8765" s="36">
        <v>2082.0</v>
      </c>
      <c r="B8765" s="37" t="str">
        <f t="array" ref="B8765">IFERROR(XLOOKUP(A8765,'Asignacion Dic'!A:A,'Asignacion Dic'!C:C))</f>
        <v>Peñafiel Tecamac</v>
      </c>
      <c r="C8765" s="37" t="str">
        <f t="array" ref="C8765">IFERROR(XLOOKUP(A8765,'Asignacion Dic'!A:A,'Asignacion Dic'!B:B))</f>
        <v>EC-02</v>
      </c>
      <c r="D8765" s="38">
        <v>45638.904027777775</v>
      </c>
      <c r="E8765" s="36" t="s">
        <v>203</v>
      </c>
      <c r="F8765" s="37" t="str">
        <f t="array" ref="F8765">IFERROR(XLOOKUP(E8765,Operadores!A:A,Operadores!B:B))</f>
        <v>VALJUA</v>
      </c>
      <c r="G8765" s="36" t="s">
        <v>72</v>
      </c>
      <c r="H8765" s="39">
        <v>20.208946</v>
      </c>
      <c r="I8765" s="40">
        <v>25.82</v>
      </c>
      <c r="J8765" s="41">
        <f t="shared" si="5"/>
        <v>521.7949857</v>
      </c>
      <c r="K8765" s="37" t="str">
        <f t="array" ref="K8765">IFERROR(XLOOKUP(G8765,'Tipo de carga'!A:A,'Tipo de carga'!B:B))</f>
        <v>Autoabasto</v>
      </c>
      <c r="L8765" s="37">
        <f t="shared" si="2"/>
        <v>50</v>
      </c>
      <c r="M8765" s="37">
        <f t="shared" si="3"/>
        <v>12</v>
      </c>
      <c r="N8765" s="37">
        <f t="shared" si="4"/>
        <v>12</v>
      </c>
      <c r="O8765" s="37" t="str">
        <f t="array" ref="O8765">IFERROR(XLOOKUP(K8765,'Tipo de carga'!B:B,'Tipo de carga'!C:C))</f>
        <v>Diesel</v>
      </c>
    </row>
    <row r="8766">
      <c r="A8766" s="36">
        <v>1828.0</v>
      </c>
      <c r="B8766" s="37" t="str">
        <f t="array" ref="B8766">IFERROR(XLOOKUP(A8766,'Asignacion Dic'!A:A,'Asignacion Dic'!C:C))</f>
        <v>Circuitos</v>
      </c>
      <c r="C8766" s="37" t="str">
        <f t="array" ref="C8766">IFERROR(XLOOKUP(A8766,'Asignacion Dic'!A:A,'Asignacion Dic'!B:B))</f>
        <v>EC-03</v>
      </c>
      <c r="D8766" s="38">
        <v>45638.89560185185</v>
      </c>
      <c r="E8766" s="36" t="s">
        <v>414</v>
      </c>
      <c r="F8766" s="37" t="str">
        <f t="array" ref="F8766">IFERROR(XLOOKUP(E8766,Operadores!A:A,Operadores!B:B))</f>
        <v>CRUBE</v>
      </c>
      <c r="G8766" s="36" t="s">
        <v>72</v>
      </c>
      <c r="H8766" s="39">
        <v>20.208946</v>
      </c>
      <c r="I8766" s="40">
        <v>560.03</v>
      </c>
      <c r="J8766" s="41">
        <f t="shared" si="5"/>
        <v>11317.61603</v>
      </c>
      <c r="K8766" s="37" t="str">
        <f t="array" ref="K8766">IFERROR(XLOOKUP(G8766,'Tipo de carga'!A:A,'Tipo de carga'!B:B))</f>
        <v>Autoabasto</v>
      </c>
      <c r="L8766" s="37">
        <f t="shared" si="2"/>
        <v>50</v>
      </c>
      <c r="M8766" s="37">
        <f t="shared" si="3"/>
        <v>12</v>
      </c>
      <c r="N8766" s="37">
        <f t="shared" si="4"/>
        <v>12</v>
      </c>
      <c r="O8766" s="37" t="str">
        <f t="array" ref="O8766">IFERROR(XLOOKUP(K8766,'Tipo de carga'!B:B,'Tipo de carga'!C:C))</f>
        <v>Diesel</v>
      </c>
    </row>
    <row r="8767">
      <c r="A8767" s="36">
        <v>1935.0</v>
      </c>
      <c r="B8767" s="37" t="str">
        <f t="array" ref="B8767">IFERROR(XLOOKUP(A8767,'Asignacion Dic'!A:A,'Asignacion Dic'!C:C))</f>
        <v>Patieros sucursal</v>
      </c>
      <c r="C8767" s="37" t="str">
        <f t="array" ref="C8767">IFERROR(XLOOKUP(A8767,'Asignacion Dic'!A:A,'Asignacion Dic'!B:B))</f>
        <v>EC-03</v>
      </c>
      <c r="D8767" s="38">
        <v>45638.88366898148</v>
      </c>
      <c r="E8767" s="36" t="s">
        <v>155</v>
      </c>
      <c r="F8767" s="37" t="str">
        <f t="array" ref="F8767">IFERROR(XLOOKUP(E8767,Operadores!A:A,Operadores!B:B))</f>
        <v>RODMA</v>
      </c>
      <c r="G8767" s="36" t="s">
        <v>72</v>
      </c>
      <c r="H8767" s="39">
        <v>20.208946</v>
      </c>
      <c r="I8767" s="40">
        <v>490.74</v>
      </c>
      <c r="J8767" s="41">
        <f t="shared" si="5"/>
        <v>9917.33816</v>
      </c>
      <c r="K8767" s="37" t="str">
        <f t="array" ref="K8767">IFERROR(XLOOKUP(G8767,'Tipo de carga'!A:A,'Tipo de carga'!B:B))</f>
        <v>Autoabasto</v>
      </c>
      <c r="L8767" s="37">
        <f t="shared" si="2"/>
        <v>50</v>
      </c>
      <c r="M8767" s="37">
        <f t="shared" si="3"/>
        <v>12</v>
      </c>
      <c r="N8767" s="37">
        <f t="shared" si="4"/>
        <v>12</v>
      </c>
      <c r="O8767" s="37" t="str">
        <f t="array" ref="O8767">IFERROR(XLOOKUP(K8767,'Tipo de carga'!B:B,'Tipo de carga'!C:C))</f>
        <v>Diesel</v>
      </c>
    </row>
    <row r="8768">
      <c r="A8768" s="36">
        <v>2066.0</v>
      </c>
      <c r="B8768" s="37" t="str">
        <f t="array" ref="B8768">IFERROR(XLOOKUP(A8768,'Asignacion Dic'!A:A,'Asignacion Dic'!C:C))</f>
        <v>Peñafiel Tecamac</v>
      </c>
      <c r="C8768" s="37" t="str">
        <f t="array" ref="C8768">IFERROR(XLOOKUP(A8768,'Asignacion Dic'!A:A,'Asignacion Dic'!B:B))</f>
        <v>EC-02</v>
      </c>
      <c r="D8768" s="38">
        <v>45638.87672453704</v>
      </c>
      <c r="E8768" s="36" t="s">
        <v>208</v>
      </c>
      <c r="F8768" s="37" t="str">
        <f t="array" ref="F8768">IFERROR(XLOOKUP(E8768,Operadores!A:A,Operadores!B:B))</f>
        <v>TORJUA</v>
      </c>
      <c r="G8768" s="36" t="s">
        <v>72</v>
      </c>
      <c r="H8768" s="39">
        <v>20.208946</v>
      </c>
      <c r="I8768" s="40">
        <v>148.45</v>
      </c>
      <c r="J8768" s="41">
        <f t="shared" si="5"/>
        <v>3000.018034</v>
      </c>
      <c r="K8768" s="37" t="str">
        <f t="array" ref="K8768">IFERROR(XLOOKUP(G8768,'Tipo de carga'!A:A,'Tipo de carga'!B:B))</f>
        <v>Autoabasto</v>
      </c>
      <c r="L8768" s="37">
        <f t="shared" si="2"/>
        <v>50</v>
      </c>
      <c r="M8768" s="37">
        <f t="shared" si="3"/>
        <v>12</v>
      </c>
      <c r="N8768" s="37">
        <f t="shared" si="4"/>
        <v>12</v>
      </c>
      <c r="O8768" s="37" t="str">
        <f t="array" ref="O8768">IFERROR(XLOOKUP(K8768,'Tipo de carga'!B:B,'Tipo de carga'!C:C))</f>
        <v>Diesel</v>
      </c>
    </row>
    <row r="8769">
      <c r="A8769" s="36">
        <v>1861.0</v>
      </c>
      <c r="B8769" s="37" t="str">
        <f t="array" ref="B8769">IFERROR(XLOOKUP(A8769,'Asignacion Dic'!A:A,'Asignacion Dic'!C:C))</f>
        <v>Pilgrims Tepo</v>
      </c>
      <c r="C8769" s="37" t="str">
        <f t="array" ref="C8769">IFERROR(XLOOKUP(A8769,'Asignacion Dic'!A:A,'Asignacion Dic'!B:B))</f>
        <v>EC-02</v>
      </c>
      <c r="D8769" s="38">
        <v>45638.86236111111</v>
      </c>
      <c r="E8769" s="36" t="s">
        <v>215</v>
      </c>
      <c r="F8769" s="37" t="str">
        <f t="array" ref="F8769">IFERROR(XLOOKUP(E8769,Operadores!A:A,Operadores!B:B))</f>
        <v>GARJUA</v>
      </c>
      <c r="G8769" s="36" t="s">
        <v>72</v>
      </c>
      <c r="H8769" s="39">
        <v>20.208946</v>
      </c>
      <c r="I8769" s="40">
        <v>60.0</v>
      </c>
      <c r="J8769" s="41">
        <f t="shared" si="5"/>
        <v>1212.53676</v>
      </c>
      <c r="K8769" s="37" t="str">
        <f t="array" ref="K8769">IFERROR(XLOOKUP(G8769,'Tipo de carga'!A:A,'Tipo de carga'!B:B))</f>
        <v>Autoabasto</v>
      </c>
      <c r="L8769" s="37">
        <f t="shared" si="2"/>
        <v>50</v>
      </c>
      <c r="M8769" s="37">
        <f t="shared" si="3"/>
        <v>12</v>
      </c>
      <c r="N8769" s="37">
        <f t="shared" si="4"/>
        <v>12</v>
      </c>
      <c r="O8769" s="37" t="str">
        <f t="array" ref="O8769">IFERROR(XLOOKUP(K8769,'Tipo de carga'!B:B,'Tipo de carga'!C:C))</f>
        <v>Diesel</v>
      </c>
    </row>
    <row r="8770">
      <c r="A8770" s="36">
        <v>2013.0</v>
      </c>
      <c r="B8770" s="37" t="str">
        <f t="array" ref="B8770">IFERROR(XLOOKUP(A8770,'Asignacion Dic'!A:A,'Asignacion Dic'!C:C))</f>
        <v>MeLi Dedicado Merida</v>
      </c>
      <c r="C8770" s="37" t="str">
        <f t="array" ref="C8770">IFERROR(XLOOKUP(A8770,'Asignacion Dic'!A:A,'Asignacion Dic'!B:B))</f>
        <v>EC-05</v>
      </c>
      <c r="D8770" s="38">
        <v>45638.851064814815</v>
      </c>
      <c r="E8770" s="36" t="s">
        <v>557</v>
      </c>
      <c r="F8770" s="37" t="str">
        <f t="array" ref="F8770">IFERROR(XLOOKUP(E8770,Operadores!A:A,Operadores!B:B))</f>
        <v>MONENR</v>
      </c>
      <c r="G8770" s="36" t="s">
        <v>72</v>
      </c>
      <c r="H8770" s="39">
        <v>20.208946</v>
      </c>
      <c r="I8770" s="40">
        <v>346.49</v>
      </c>
      <c r="J8770" s="41">
        <f t="shared" si="5"/>
        <v>7002.1977</v>
      </c>
      <c r="K8770" s="37" t="str">
        <f t="array" ref="K8770">IFERROR(XLOOKUP(G8770,'Tipo de carga'!A:A,'Tipo de carga'!B:B))</f>
        <v>Autoabasto</v>
      </c>
      <c r="L8770" s="37">
        <f t="shared" si="2"/>
        <v>50</v>
      </c>
      <c r="M8770" s="37">
        <f t="shared" si="3"/>
        <v>12</v>
      </c>
      <c r="N8770" s="37">
        <f t="shared" si="4"/>
        <v>12</v>
      </c>
      <c r="O8770" s="37" t="str">
        <f t="array" ref="O8770">IFERROR(XLOOKUP(K8770,'Tipo de carga'!B:B,'Tipo de carga'!C:C))</f>
        <v>Diesel</v>
      </c>
    </row>
    <row r="8771">
      <c r="A8771" s="36">
        <v>1978.0</v>
      </c>
      <c r="B8771" s="37" t="str">
        <f t="array" ref="B8771">IFERROR(XLOOKUP(A8771,'Asignacion Dic'!A:A,'Asignacion Dic'!C:C))</f>
        <v>MeLi asignado SD</v>
      </c>
      <c r="C8771" s="37" t="str">
        <f t="array" ref="C8771">IFERROR(XLOOKUP(A8771,'Asignacion Dic'!A:A,'Asignacion Dic'!B:B))</f>
        <v>EC-05</v>
      </c>
      <c r="D8771" s="38">
        <v>45638.84998842593</v>
      </c>
      <c r="E8771" s="36" t="s">
        <v>225</v>
      </c>
      <c r="F8771" s="37" t="str">
        <f t="array" ref="F8771">IFERROR(XLOOKUP(E8771,Operadores!A:A,Operadores!B:B))</f>
        <v>MENERNX</v>
      </c>
      <c r="G8771" s="36" t="s">
        <v>72</v>
      </c>
      <c r="H8771" s="39">
        <v>20.208946</v>
      </c>
      <c r="I8771" s="40">
        <v>684.79</v>
      </c>
      <c r="J8771" s="41">
        <f t="shared" si="5"/>
        <v>13838.88413</v>
      </c>
      <c r="K8771" s="37" t="str">
        <f t="array" ref="K8771">IFERROR(XLOOKUP(G8771,'Tipo de carga'!A:A,'Tipo de carga'!B:B))</f>
        <v>Autoabasto</v>
      </c>
      <c r="L8771" s="37">
        <f t="shared" si="2"/>
        <v>50</v>
      </c>
      <c r="M8771" s="37">
        <f t="shared" si="3"/>
        <v>12</v>
      </c>
      <c r="N8771" s="37">
        <f t="shared" si="4"/>
        <v>12</v>
      </c>
      <c r="O8771" s="37" t="str">
        <f t="array" ref="O8771">IFERROR(XLOOKUP(K8771,'Tipo de carga'!B:B,'Tipo de carga'!C:C))</f>
        <v>Diesel</v>
      </c>
    </row>
    <row r="8772">
      <c r="A8772" s="36">
        <v>1956.0</v>
      </c>
      <c r="B8772" s="37" t="str">
        <f t="array" ref="B8772">IFERROR(XLOOKUP(A8772,'Asignacion Dic'!A:A,'Asignacion Dic'!C:C))</f>
        <v>MeLi asignado SD</v>
      </c>
      <c r="C8772" s="37" t="str">
        <f t="array" ref="C8772">IFERROR(XLOOKUP(A8772,'Asignacion Dic'!A:A,'Asignacion Dic'!B:B))</f>
        <v>EC-05</v>
      </c>
      <c r="D8772" s="38">
        <v>45638.84260416667</v>
      </c>
      <c r="E8772" s="36" t="s">
        <v>216</v>
      </c>
      <c r="F8772" s="37" t="str">
        <f t="array" ref="F8772">IFERROR(XLOOKUP(E8772,Operadores!A:A,Operadores!B:B))</f>
        <v>MENCAX</v>
      </c>
      <c r="G8772" s="36" t="s">
        <v>72</v>
      </c>
      <c r="H8772" s="39">
        <v>20.208946</v>
      </c>
      <c r="I8772" s="40">
        <v>329.67</v>
      </c>
      <c r="J8772" s="41">
        <f t="shared" si="5"/>
        <v>6662.283228</v>
      </c>
      <c r="K8772" s="37" t="str">
        <f t="array" ref="K8772">IFERROR(XLOOKUP(G8772,'Tipo de carga'!A:A,'Tipo de carga'!B:B))</f>
        <v>Autoabasto</v>
      </c>
      <c r="L8772" s="37">
        <f t="shared" si="2"/>
        <v>50</v>
      </c>
      <c r="M8772" s="37">
        <f t="shared" si="3"/>
        <v>12</v>
      </c>
      <c r="N8772" s="37">
        <f t="shared" si="4"/>
        <v>12</v>
      </c>
      <c r="O8772" s="37" t="str">
        <f t="array" ref="O8772">IFERROR(XLOOKUP(K8772,'Tipo de carga'!B:B,'Tipo de carga'!C:C))</f>
        <v>Diesel</v>
      </c>
    </row>
    <row r="8773">
      <c r="A8773" s="36">
        <v>1948.0</v>
      </c>
      <c r="B8773" s="37" t="str">
        <f t="array" ref="B8773">IFERROR(XLOOKUP(A8773,'Asignacion Dic'!A:A,'Asignacion Dic'!C:C))</f>
        <v>Circuitos</v>
      </c>
      <c r="C8773" s="37" t="str">
        <f t="array" ref="C8773">IFERROR(XLOOKUP(A8773,'Asignacion Dic'!A:A,'Asignacion Dic'!B:B))</f>
        <v>EC-03</v>
      </c>
      <c r="D8773" s="38">
        <v>45638.83346064815</v>
      </c>
      <c r="E8773" s="36" t="s">
        <v>256</v>
      </c>
      <c r="F8773" s="37" t="str">
        <f t="array" ref="F8773">IFERROR(XLOOKUP(E8773,Operadores!A:A,Operadores!B:B))</f>
        <v>MOREFR</v>
      </c>
      <c r="G8773" s="36" t="s">
        <v>72</v>
      </c>
      <c r="H8773" s="39">
        <v>20.208946</v>
      </c>
      <c r="I8773" s="40">
        <v>360.03</v>
      </c>
      <c r="J8773" s="41">
        <f t="shared" si="5"/>
        <v>7275.826828</v>
      </c>
      <c r="K8773" s="37" t="str">
        <f t="array" ref="K8773">IFERROR(XLOOKUP(G8773,'Tipo de carga'!A:A,'Tipo de carga'!B:B))</f>
        <v>Autoabasto</v>
      </c>
      <c r="L8773" s="37">
        <f t="shared" si="2"/>
        <v>50</v>
      </c>
      <c r="M8773" s="37">
        <f t="shared" si="3"/>
        <v>12</v>
      </c>
      <c r="N8773" s="37">
        <f t="shared" si="4"/>
        <v>12</v>
      </c>
      <c r="O8773" s="37" t="str">
        <f t="array" ref="O8773">IFERROR(XLOOKUP(K8773,'Tipo de carga'!B:B,'Tipo de carga'!C:C))</f>
        <v>Diesel</v>
      </c>
    </row>
    <row r="8774">
      <c r="A8774" s="36">
        <v>2000.0</v>
      </c>
      <c r="B8774" s="37" t="str">
        <f t="array" ref="B8774">IFERROR(XLOOKUP(A8774,'Asignacion Dic'!A:A,'Asignacion Dic'!C:C))</f>
        <v>MeLi Dedicado Merida</v>
      </c>
      <c r="C8774" s="37" t="str">
        <f t="array" ref="C8774">IFERROR(XLOOKUP(A8774,'Asignacion Dic'!A:A,'Asignacion Dic'!B:B))</f>
        <v>EC-05</v>
      </c>
      <c r="D8774" s="38">
        <v>45638.82240740741</v>
      </c>
      <c r="E8774" s="36" t="s">
        <v>632</v>
      </c>
      <c r="F8774" s="37" t="str">
        <f t="array" ref="F8774">IFERROR(XLOOKUP(E8774,Operadores!A:A,Operadores!B:B))</f>
        <v>RODALE</v>
      </c>
      <c r="G8774" s="36" t="s">
        <v>72</v>
      </c>
      <c r="H8774" s="39">
        <v>20.208946</v>
      </c>
      <c r="I8774" s="40">
        <v>249.08</v>
      </c>
      <c r="J8774" s="41">
        <f t="shared" si="5"/>
        <v>5033.64427</v>
      </c>
      <c r="K8774" s="37" t="str">
        <f t="array" ref="K8774">IFERROR(XLOOKUP(G8774,'Tipo de carga'!A:A,'Tipo de carga'!B:B))</f>
        <v>Autoabasto</v>
      </c>
      <c r="L8774" s="37">
        <f t="shared" si="2"/>
        <v>50</v>
      </c>
      <c r="M8774" s="37">
        <f t="shared" si="3"/>
        <v>12</v>
      </c>
      <c r="N8774" s="37">
        <f t="shared" si="4"/>
        <v>12</v>
      </c>
      <c r="O8774" s="37" t="str">
        <f t="array" ref="O8774">IFERROR(XLOOKUP(K8774,'Tipo de carga'!B:B,'Tipo de carga'!C:C))</f>
        <v>Diesel</v>
      </c>
    </row>
    <row r="8775">
      <c r="A8775" s="36">
        <v>1839.0</v>
      </c>
      <c r="B8775" s="37" t="str">
        <f t="array" ref="B8775">IFERROR(XLOOKUP(A8775,'Asignacion Dic'!A:A,'Asignacion Dic'!C:C))</f>
        <v>Liverpool Local</v>
      </c>
      <c r="C8775" s="37" t="str">
        <f t="array" ref="C8775">IFERROR(XLOOKUP(A8775,'Asignacion Dic'!A:A,'Asignacion Dic'!B:B))</f>
        <v>EC-01</v>
      </c>
      <c r="D8775" s="38">
        <v>45638.81769675926</v>
      </c>
      <c r="E8775" s="36" t="s">
        <v>423</v>
      </c>
      <c r="F8775" s="37" t="str">
        <f t="array" ref="F8775">IFERROR(XLOOKUP(E8775,Operadores!A:A,Operadores!B:B))</f>
        <v>PERANT</v>
      </c>
      <c r="G8775" s="36" t="s">
        <v>72</v>
      </c>
      <c r="H8775" s="39">
        <v>20.208946</v>
      </c>
      <c r="I8775" s="40">
        <v>535.71</v>
      </c>
      <c r="J8775" s="41">
        <f t="shared" si="5"/>
        <v>10826.13446</v>
      </c>
      <c r="K8775" s="37" t="str">
        <f t="array" ref="K8775">IFERROR(XLOOKUP(G8775,'Tipo de carga'!A:A,'Tipo de carga'!B:B))</f>
        <v>Autoabasto</v>
      </c>
      <c r="L8775" s="37">
        <f t="shared" si="2"/>
        <v>50</v>
      </c>
      <c r="M8775" s="37">
        <f t="shared" si="3"/>
        <v>12</v>
      </c>
      <c r="N8775" s="37">
        <f t="shared" si="4"/>
        <v>12</v>
      </c>
      <c r="O8775" s="37" t="str">
        <f t="array" ref="O8775">IFERROR(XLOOKUP(K8775,'Tipo de carga'!B:B,'Tipo de carga'!C:C))</f>
        <v>Diesel</v>
      </c>
    </row>
    <row r="8776">
      <c r="A8776" s="36">
        <v>1704.0</v>
      </c>
      <c r="B8776" s="37" t="str">
        <f t="array" ref="B8776">IFERROR(XLOOKUP(A8776,'Asignacion Dic'!A:A,'Asignacion Dic'!C:C))</f>
        <v>Pilgrims Tepo</v>
      </c>
      <c r="C8776" s="37" t="str">
        <f t="array" ref="C8776">IFERROR(XLOOKUP(A8776,'Asignacion Dic'!A:A,'Asignacion Dic'!B:B))</f>
        <v>EC-02</v>
      </c>
      <c r="D8776" s="38">
        <v>45638.809583333335</v>
      </c>
      <c r="E8776" s="36" t="s">
        <v>219</v>
      </c>
      <c r="F8776" s="37" t="str">
        <f t="array" ref="F8776">IFERROR(XLOOKUP(E8776,Operadores!A:A,Operadores!B:B))</f>
        <v>MAREVA</v>
      </c>
      <c r="G8776" s="36" t="s">
        <v>72</v>
      </c>
      <c r="H8776" s="39">
        <v>20.208946</v>
      </c>
      <c r="I8776" s="40">
        <v>151.16</v>
      </c>
      <c r="J8776" s="41">
        <f t="shared" si="5"/>
        <v>3054.784277</v>
      </c>
      <c r="K8776" s="37" t="str">
        <f t="array" ref="K8776">IFERROR(XLOOKUP(G8776,'Tipo de carga'!A:A,'Tipo de carga'!B:B))</f>
        <v>Autoabasto</v>
      </c>
      <c r="L8776" s="37">
        <f t="shared" si="2"/>
        <v>50</v>
      </c>
      <c r="M8776" s="37">
        <f t="shared" si="3"/>
        <v>12</v>
      </c>
      <c r="N8776" s="37">
        <f t="shared" si="4"/>
        <v>12</v>
      </c>
      <c r="O8776" s="37" t="str">
        <f t="array" ref="O8776">IFERROR(XLOOKUP(K8776,'Tipo de carga'!B:B,'Tipo de carga'!C:C))</f>
        <v>Diesel</v>
      </c>
    </row>
    <row r="8777">
      <c r="A8777" s="36">
        <v>1897.0</v>
      </c>
      <c r="B8777" s="37" t="str">
        <f t="array" ref="B8777">IFERROR(XLOOKUP(A8777,'Asignacion Dic'!A:A,'Asignacion Dic'!C:C))</f>
        <v>Full Liver</v>
      </c>
      <c r="C8777" s="37" t="str">
        <f t="array" ref="C8777">IFERROR(XLOOKUP(A8777,'Asignacion Dic'!A:A,'Asignacion Dic'!B:B))</f>
        <v>EC-01</v>
      </c>
      <c r="D8777" s="38">
        <v>45638.80190972222</v>
      </c>
      <c r="E8777" s="36" t="s">
        <v>408</v>
      </c>
      <c r="F8777" s="37" t="str">
        <f t="array" ref="F8777">IFERROR(XLOOKUP(E8777,Operadores!A:A,Operadores!B:B))</f>
        <v>RODAR</v>
      </c>
      <c r="G8777" s="36" t="s">
        <v>72</v>
      </c>
      <c r="H8777" s="39">
        <v>20.208946</v>
      </c>
      <c r="I8777" s="40">
        <v>680.11</v>
      </c>
      <c r="J8777" s="41">
        <f t="shared" si="5"/>
        <v>13744.30626</v>
      </c>
      <c r="K8777" s="37" t="str">
        <f t="array" ref="K8777">IFERROR(XLOOKUP(G8777,'Tipo de carga'!A:A,'Tipo de carga'!B:B))</f>
        <v>Autoabasto</v>
      </c>
      <c r="L8777" s="37">
        <f t="shared" si="2"/>
        <v>50</v>
      </c>
      <c r="M8777" s="37">
        <f t="shared" si="3"/>
        <v>12</v>
      </c>
      <c r="N8777" s="37">
        <f t="shared" si="4"/>
        <v>12</v>
      </c>
      <c r="O8777" s="37" t="str">
        <f t="array" ref="O8777">IFERROR(XLOOKUP(K8777,'Tipo de carga'!B:B,'Tipo de carga'!C:C))</f>
        <v>Diesel</v>
      </c>
    </row>
    <row r="8778">
      <c r="A8778" s="36">
        <v>1785.0</v>
      </c>
      <c r="B8778" s="37" t="str">
        <f t="array" ref="B8778">IFERROR(XLOOKUP(A8778,'Asignacion Dic'!A:A,'Asignacion Dic'!C:C))</f>
        <v>Patieros sucursal</v>
      </c>
      <c r="C8778" s="37" t="str">
        <f t="array" ref="C8778">IFERROR(XLOOKUP(A8778,'Asignacion Dic'!A:A,'Asignacion Dic'!B:B))</f>
        <v>EC-03</v>
      </c>
      <c r="D8778" s="38">
        <v>45638.7953587963</v>
      </c>
      <c r="E8778" s="36" t="s">
        <v>614</v>
      </c>
      <c r="F8778" s="37" t="str">
        <f t="array" ref="F8778">IFERROR(XLOOKUP(E8778,Operadores!A:A,Operadores!B:B))</f>
        <v>SALMAR01</v>
      </c>
      <c r="G8778" s="36" t="s">
        <v>72</v>
      </c>
      <c r="H8778" s="39">
        <v>20.208946</v>
      </c>
      <c r="I8778" s="40">
        <v>715.22</v>
      </c>
      <c r="J8778" s="41">
        <f t="shared" si="5"/>
        <v>14453.84236</v>
      </c>
      <c r="K8778" s="37" t="str">
        <f t="array" ref="K8778">IFERROR(XLOOKUP(G8778,'Tipo de carga'!A:A,'Tipo de carga'!B:B))</f>
        <v>Autoabasto</v>
      </c>
      <c r="L8778" s="37">
        <f t="shared" si="2"/>
        <v>50</v>
      </c>
      <c r="M8778" s="37">
        <f t="shared" si="3"/>
        <v>12</v>
      </c>
      <c r="N8778" s="37">
        <f t="shared" si="4"/>
        <v>12</v>
      </c>
      <c r="O8778" s="37" t="str">
        <f t="array" ref="O8778">IFERROR(XLOOKUP(K8778,'Tipo de carga'!B:B,'Tipo de carga'!C:C))</f>
        <v>Diesel</v>
      </c>
    </row>
    <row r="8779">
      <c r="A8779" s="36">
        <v>2005.0</v>
      </c>
      <c r="B8779" s="37" t="str">
        <f t="array" ref="B8779">IFERROR(XLOOKUP(A8779,'Asignacion Dic'!A:A,'Asignacion Dic'!C:C))</f>
        <v>MeLi Dedicado Merida</v>
      </c>
      <c r="C8779" s="37" t="str">
        <f t="array" ref="C8779">IFERROR(XLOOKUP(A8779,'Asignacion Dic'!A:A,'Asignacion Dic'!B:B))</f>
        <v>EC-05</v>
      </c>
      <c r="D8779" s="38">
        <v>45638.783587962964</v>
      </c>
      <c r="E8779" s="36" t="s">
        <v>399</v>
      </c>
      <c r="F8779" s="37" t="str">
        <f t="array" ref="F8779">IFERROR(XLOOKUP(E8779,Operadores!A:A,Operadores!B:B))</f>
        <v>DOMLEO</v>
      </c>
      <c r="G8779" s="36" t="s">
        <v>72</v>
      </c>
      <c r="H8779" s="39">
        <v>20.208946</v>
      </c>
      <c r="I8779" s="40">
        <v>340.81</v>
      </c>
      <c r="J8779" s="41">
        <f t="shared" si="5"/>
        <v>6887.410886</v>
      </c>
      <c r="K8779" s="37" t="str">
        <f t="array" ref="K8779">IFERROR(XLOOKUP(G8779,'Tipo de carga'!A:A,'Tipo de carga'!B:B))</f>
        <v>Autoabasto</v>
      </c>
      <c r="L8779" s="37">
        <f t="shared" si="2"/>
        <v>50</v>
      </c>
      <c r="M8779" s="37">
        <f t="shared" si="3"/>
        <v>12</v>
      </c>
      <c r="N8779" s="37">
        <f t="shared" si="4"/>
        <v>12</v>
      </c>
      <c r="O8779" s="37" t="str">
        <f t="array" ref="O8779">IFERROR(XLOOKUP(K8779,'Tipo de carga'!B:B,'Tipo de carga'!C:C))</f>
        <v>Diesel</v>
      </c>
    </row>
    <row r="8780">
      <c r="A8780" s="36">
        <v>2072.0</v>
      </c>
      <c r="B8780" s="37" t="str">
        <f t="array" ref="B8780">IFERROR(XLOOKUP(A8780,'Asignacion Dic'!A:A,'Asignacion Dic'!C:C))</f>
        <v>Peñafiel Tecamac</v>
      </c>
      <c r="C8780" s="37" t="str">
        <f t="array" ref="C8780">IFERROR(XLOOKUP(A8780,'Asignacion Dic'!A:A,'Asignacion Dic'!B:B))</f>
        <v>EC-02</v>
      </c>
      <c r="D8780" s="38">
        <v>45638.761712962965</v>
      </c>
      <c r="E8780" s="36" t="s">
        <v>192</v>
      </c>
      <c r="F8780" s="37" t="str">
        <f t="array" ref="F8780">IFERROR(XLOOKUP(E8780,Operadores!A:A,Operadores!B:B))</f>
        <v>RODRO01</v>
      </c>
      <c r="G8780" s="36" t="s">
        <v>72</v>
      </c>
      <c r="H8780" s="39">
        <v>20.208946</v>
      </c>
      <c r="I8780" s="40">
        <v>397.3</v>
      </c>
      <c r="J8780" s="41">
        <f t="shared" si="5"/>
        <v>8029.014246</v>
      </c>
      <c r="K8780" s="37" t="str">
        <f t="array" ref="K8780">IFERROR(XLOOKUP(G8780,'Tipo de carga'!A:A,'Tipo de carga'!B:B))</f>
        <v>Autoabasto</v>
      </c>
      <c r="L8780" s="37">
        <f t="shared" si="2"/>
        <v>50</v>
      </c>
      <c r="M8780" s="37">
        <f t="shared" si="3"/>
        <v>12</v>
      </c>
      <c r="N8780" s="37">
        <f t="shared" si="4"/>
        <v>12</v>
      </c>
      <c r="O8780" s="37" t="str">
        <f t="array" ref="O8780">IFERROR(XLOOKUP(K8780,'Tipo de carga'!B:B,'Tipo de carga'!C:C))</f>
        <v>Diesel</v>
      </c>
    </row>
    <row r="8781">
      <c r="A8781" s="36">
        <v>1863.0</v>
      </c>
      <c r="B8781" s="37" t="str">
        <f t="array" ref="B8781">IFERROR(XLOOKUP(A8781,'Asignacion Dic'!A:A,'Asignacion Dic'!C:C))</f>
        <v>Pilgrims Tepo</v>
      </c>
      <c r="C8781" s="37" t="str">
        <f t="array" ref="C8781">IFERROR(XLOOKUP(A8781,'Asignacion Dic'!A:A,'Asignacion Dic'!B:B))</f>
        <v>EC-02</v>
      </c>
      <c r="D8781" s="38">
        <v>45638.749293981484</v>
      </c>
      <c r="E8781" s="36" t="s">
        <v>212</v>
      </c>
      <c r="F8781" s="37" t="str">
        <f t="array" ref="F8781">IFERROR(XLOOKUP(E8781,Operadores!A:A,Operadores!B:B))</f>
        <v>SANJES01</v>
      </c>
      <c r="G8781" s="36" t="s">
        <v>72</v>
      </c>
      <c r="H8781" s="39">
        <v>20.208946</v>
      </c>
      <c r="I8781" s="40">
        <v>263.37</v>
      </c>
      <c r="J8781" s="41">
        <f t="shared" si="5"/>
        <v>5322.430108</v>
      </c>
      <c r="K8781" s="37" t="str">
        <f t="array" ref="K8781">IFERROR(XLOOKUP(G8781,'Tipo de carga'!A:A,'Tipo de carga'!B:B))</f>
        <v>Autoabasto</v>
      </c>
      <c r="L8781" s="37">
        <f t="shared" si="2"/>
        <v>50</v>
      </c>
      <c r="M8781" s="37">
        <f t="shared" si="3"/>
        <v>12</v>
      </c>
      <c r="N8781" s="37">
        <f t="shared" si="4"/>
        <v>12</v>
      </c>
      <c r="O8781" s="37" t="str">
        <f t="array" ref="O8781">IFERROR(XLOOKUP(K8781,'Tipo de carga'!B:B,'Tipo de carga'!C:C))</f>
        <v>Diesel</v>
      </c>
    </row>
    <row r="8782">
      <c r="A8782" s="36">
        <v>1942.0</v>
      </c>
      <c r="B8782" s="37" t="str">
        <f t="array" ref="B8782">IFERROR(XLOOKUP(A8782,'Asignacion Dic'!A:A,'Asignacion Dic'!C:C))</f>
        <v>MeLi asignado SD</v>
      </c>
      <c r="C8782" s="37" t="str">
        <f t="array" ref="C8782">IFERROR(XLOOKUP(A8782,'Asignacion Dic'!A:A,'Asignacion Dic'!B:B))</f>
        <v>EC-05</v>
      </c>
      <c r="D8782" s="38">
        <v>45638.741944444446</v>
      </c>
      <c r="E8782" s="36" t="s">
        <v>581</v>
      </c>
      <c r="F8782" s="37" t="str">
        <f t="array" ref="F8782">IFERROR(XLOOKUP(E8782,Operadores!A:A,Operadores!B:B))</f>
        <v>RICCES</v>
      </c>
      <c r="G8782" s="36" t="s">
        <v>72</v>
      </c>
      <c r="H8782" s="39">
        <v>20.208946</v>
      </c>
      <c r="I8782" s="40">
        <v>330.03</v>
      </c>
      <c r="J8782" s="41">
        <f t="shared" si="5"/>
        <v>6669.558448</v>
      </c>
      <c r="K8782" s="37" t="str">
        <f t="array" ref="K8782">IFERROR(XLOOKUP(G8782,'Tipo de carga'!A:A,'Tipo de carga'!B:B))</f>
        <v>Autoabasto</v>
      </c>
      <c r="L8782" s="37">
        <f t="shared" si="2"/>
        <v>50</v>
      </c>
      <c r="M8782" s="37">
        <f t="shared" si="3"/>
        <v>12</v>
      </c>
      <c r="N8782" s="37">
        <f t="shared" si="4"/>
        <v>12</v>
      </c>
      <c r="O8782" s="37" t="str">
        <f t="array" ref="O8782">IFERROR(XLOOKUP(K8782,'Tipo de carga'!B:B,'Tipo de carga'!C:C))</f>
        <v>Diesel</v>
      </c>
    </row>
    <row r="8783">
      <c r="A8783" s="36">
        <v>1992.0</v>
      </c>
      <c r="B8783" s="37" t="str">
        <f t="array" ref="B8783">IFERROR(XLOOKUP(A8783,'Asignacion Dic'!A:A,'Asignacion Dic'!C:C))</f>
        <v>MeLi Dedicado TD</v>
      </c>
      <c r="C8783" s="37" t="str">
        <f t="array" ref="C8783">IFERROR(XLOOKUP(A8783,'Asignacion Dic'!A:A,'Asignacion Dic'!B:B))</f>
        <v>EC-05</v>
      </c>
      <c r="D8783" s="38">
        <v>45638.73384259259</v>
      </c>
      <c r="E8783" s="36" t="s">
        <v>460</v>
      </c>
      <c r="F8783" s="37" t="str">
        <f t="array" ref="F8783">IFERROR(XLOOKUP(E8783,Operadores!A:A,Operadores!B:B))</f>
        <v>TORAN</v>
      </c>
      <c r="G8783" s="36" t="s">
        <v>72</v>
      </c>
      <c r="H8783" s="39">
        <v>20.208946</v>
      </c>
      <c r="I8783" s="40">
        <v>293.79</v>
      </c>
      <c r="J8783" s="41">
        <f t="shared" si="5"/>
        <v>5937.186245</v>
      </c>
      <c r="K8783" s="37" t="str">
        <f t="array" ref="K8783">IFERROR(XLOOKUP(G8783,'Tipo de carga'!A:A,'Tipo de carga'!B:B))</f>
        <v>Autoabasto</v>
      </c>
      <c r="L8783" s="37">
        <f t="shared" si="2"/>
        <v>50</v>
      </c>
      <c r="M8783" s="37">
        <f t="shared" si="3"/>
        <v>12</v>
      </c>
      <c r="N8783" s="37">
        <f t="shared" si="4"/>
        <v>12</v>
      </c>
      <c r="O8783" s="37" t="str">
        <f t="array" ref="O8783">IFERROR(XLOOKUP(K8783,'Tipo de carga'!B:B,'Tipo de carga'!C:C))</f>
        <v>Diesel</v>
      </c>
    </row>
    <row r="8784">
      <c r="A8784" s="36">
        <v>1689.0</v>
      </c>
      <c r="B8784" s="37" t="str">
        <f t="array" ref="B8784">IFERROR(XLOOKUP(A8784,'Asignacion Dic'!A:A,'Asignacion Dic'!C:C))</f>
        <v>Pilgrims Tepo</v>
      </c>
      <c r="C8784" s="37" t="str">
        <f t="array" ref="C8784">IFERROR(XLOOKUP(A8784,'Asignacion Dic'!A:A,'Asignacion Dic'!B:B))</f>
        <v>EC-02</v>
      </c>
      <c r="D8784" s="38">
        <v>45638.715844907405</v>
      </c>
      <c r="E8784" s="36" t="s">
        <v>214</v>
      </c>
      <c r="F8784" s="37" t="str">
        <f t="array" ref="F8784">IFERROR(XLOOKUP(E8784,Operadores!A:A,Operadores!B:B))</f>
        <v>OROEDU</v>
      </c>
      <c r="G8784" s="36" t="s">
        <v>72</v>
      </c>
      <c r="H8784" s="39">
        <v>20.208946</v>
      </c>
      <c r="I8784" s="40">
        <v>204.55</v>
      </c>
      <c r="J8784" s="41">
        <f t="shared" si="5"/>
        <v>4133.739904</v>
      </c>
      <c r="K8784" s="37" t="str">
        <f t="array" ref="K8784">IFERROR(XLOOKUP(G8784,'Tipo de carga'!A:A,'Tipo de carga'!B:B))</f>
        <v>Autoabasto</v>
      </c>
      <c r="L8784" s="37">
        <f t="shared" si="2"/>
        <v>50</v>
      </c>
      <c r="M8784" s="37">
        <f t="shared" si="3"/>
        <v>12</v>
      </c>
      <c r="N8784" s="37">
        <f t="shared" si="4"/>
        <v>12</v>
      </c>
      <c r="O8784" s="37" t="str">
        <f t="array" ref="O8784">IFERROR(XLOOKUP(K8784,'Tipo de carga'!B:B,'Tipo de carga'!C:C))</f>
        <v>Diesel</v>
      </c>
    </row>
    <row r="8785">
      <c r="A8785" s="36">
        <v>1767.0</v>
      </c>
      <c r="B8785" s="37" t="str">
        <f t="array" ref="B8785">IFERROR(XLOOKUP(A8785,'Asignacion Dic'!A:A,'Asignacion Dic'!C:C))</f>
        <v>Pilgrims Tepo</v>
      </c>
      <c r="C8785" s="37" t="str">
        <f t="array" ref="C8785">IFERROR(XLOOKUP(A8785,'Asignacion Dic'!A:A,'Asignacion Dic'!B:B))</f>
        <v>EC-02</v>
      </c>
      <c r="D8785" s="38">
        <v>45638.705613425926</v>
      </c>
      <c r="E8785" s="36" t="s">
        <v>533</v>
      </c>
      <c r="F8785" s="37" t="str">
        <f t="array" ref="F8785">IFERROR(XLOOKUP(E8785,Operadores!A:A,Operadores!B:B))</f>
        <v>GALISM</v>
      </c>
      <c r="G8785" s="36" t="s">
        <v>72</v>
      </c>
      <c r="H8785" s="39">
        <v>20.208946</v>
      </c>
      <c r="I8785" s="40">
        <v>188.62</v>
      </c>
      <c r="J8785" s="41">
        <f t="shared" si="5"/>
        <v>3811.811395</v>
      </c>
      <c r="K8785" s="37" t="str">
        <f t="array" ref="K8785">IFERROR(XLOOKUP(G8785,'Tipo de carga'!A:A,'Tipo de carga'!B:B))</f>
        <v>Autoabasto</v>
      </c>
      <c r="L8785" s="37">
        <f t="shared" si="2"/>
        <v>50</v>
      </c>
      <c r="M8785" s="37">
        <f t="shared" si="3"/>
        <v>12</v>
      </c>
      <c r="N8785" s="37">
        <f t="shared" si="4"/>
        <v>12</v>
      </c>
      <c r="O8785" s="37" t="str">
        <f t="array" ref="O8785">IFERROR(XLOOKUP(K8785,'Tipo de carga'!B:B,'Tipo de carga'!C:C))</f>
        <v>Diesel</v>
      </c>
    </row>
    <row r="8786">
      <c r="A8786" s="36">
        <v>2075.0</v>
      </c>
      <c r="B8786" s="37" t="str">
        <f t="array" ref="B8786">IFERROR(XLOOKUP(A8786,'Asignacion Dic'!A:A,'Asignacion Dic'!C:C))</f>
        <v>Peñafiel Tecamac</v>
      </c>
      <c r="C8786" s="37" t="str">
        <f t="array" ref="C8786">IFERROR(XLOOKUP(A8786,'Asignacion Dic'!A:A,'Asignacion Dic'!B:B))</f>
        <v>EC-02</v>
      </c>
      <c r="D8786" s="38">
        <v>45638.70050925926</v>
      </c>
      <c r="E8786" s="36" t="s">
        <v>432</v>
      </c>
      <c r="F8786" s="37" t="str">
        <f t="array" ref="F8786">IFERROR(XLOOKUP(E8786,Operadores!A:A,Operadores!B:B))</f>
        <v>CALPED</v>
      </c>
      <c r="G8786" s="36" t="s">
        <v>72</v>
      </c>
      <c r="H8786" s="39">
        <v>20.208946</v>
      </c>
      <c r="I8786" s="40">
        <v>78.37</v>
      </c>
      <c r="J8786" s="41">
        <f t="shared" si="5"/>
        <v>1583.775098</v>
      </c>
      <c r="K8786" s="37" t="str">
        <f t="array" ref="K8786">IFERROR(XLOOKUP(G8786,'Tipo de carga'!A:A,'Tipo de carga'!B:B))</f>
        <v>Autoabasto</v>
      </c>
      <c r="L8786" s="37">
        <f t="shared" si="2"/>
        <v>50</v>
      </c>
      <c r="M8786" s="37">
        <f t="shared" si="3"/>
        <v>12</v>
      </c>
      <c r="N8786" s="37">
        <f t="shared" si="4"/>
        <v>12</v>
      </c>
      <c r="O8786" s="37" t="str">
        <f t="array" ref="O8786">IFERROR(XLOOKUP(K8786,'Tipo de carga'!B:B,'Tipo de carga'!C:C))</f>
        <v>Diesel</v>
      </c>
    </row>
    <row r="8787">
      <c r="A8787" s="36">
        <v>2015.0</v>
      </c>
      <c r="B8787" s="37" t="str">
        <f t="array" ref="B8787">IFERROR(XLOOKUP(A8787,'Asignacion Dic'!A:A,'Asignacion Dic'!C:C))</f>
        <v>MeLi Asignado TD</v>
      </c>
      <c r="C8787" s="37" t="str">
        <f t="array" ref="C8787">IFERROR(XLOOKUP(A8787,'Asignacion Dic'!A:A,'Asignacion Dic'!B:B))</f>
        <v>EC-05</v>
      </c>
      <c r="D8787" s="38">
        <v>45638.69693287037</v>
      </c>
      <c r="E8787" s="36" t="s">
        <v>561</v>
      </c>
      <c r="F8787" s="37" t="str">
        <f t="array" ref="F8787">IFERROR(XLOOKUP(E8787,Operadores!A:A,Operadores!B:B))</f>
        <v>VILYON</v>
      </c>
      <c r="G8787" s="36" t="s">
        <v>72</v>
      </c>
      <c r="H8787" s="39">
        <v>20.208946</v>
      </c>
      <c r="I8787" s="40">
        <v>385.47</v>
      </c>
      <c r="J8787" s="41">
        <f t="shared" si="5"/>
        <v>7789.942415</v>
      </c>
      <c r="K8787" s="37" t="str">
        <f t="array" ref="K8787">IFERROR(XLOOKUP(G8787,'Tipo de carga'!A:A,'Tipo de carga'!B:B))</f>
        <v>Autoabasto</v>
      </c>
      <c r="L8787" s="37">
        <f t="shared" si="2"/>
        <v>50</v>
      </c>
      <c r="M8787" s="37">
        <f t="shared" si="3"/>
        <v>12</v>
      </c>
      <c r="N8787" s="37">
        <f t="shared" si="4"/>
        <v>12</v>
      </c>
      <c r="O8787" s="37" t="str">
        <f t="array" ref="O8787">IFERROR(XLOOKUP(K8787,'Tipo de carga'!B:B,'Tipo de carga'!C:C))</f>
        <v>Diesel</v>
      </c>
    </row>
    <row r="8788">
      <c r="A8788" s="36">
        <v>1754.0</v>
      </c>
      <c r="B8788" s="37" t="str">
        <f t="array" ref="B8788">IFERROR(XLOOKUP(A8788,'Asignacion Dic'!A:A,'Asignacion Dic'!C:C))</f>
        <v>Pilgrims Tepo</v>
      </c>
      <c r="C8788" s="37" t="str">
        <f t="array" ref="C8788">IFERROR(XLOOKUP(A8788,'Asignacion Dic'!A:A,'Asignacion Dic'!B:B))</f>
        <v>EC-02</v>
      </c>
      <c r="D8788" s="38">
        <v>45638.69012731482</v>
      </c>
      <c r="E8788" s="36" t="s">
        <v>412</v>
      </c>
      <c r="F8788" s="37" t="str">
        <f t="array" ref="F8788">IFERROR(XLOOKUP(E8788,Operadores!A:A,Operadores!B:B))</f>
        <v>SANCAR01</v>
      </c>
      <c r="G8788" s="36" t="s">
        <v>72</v>
      </c>
      <c r="H8788" s="39">
        <v>20.208946</v>
      </c>
      <c r="I8788" s="40">
        <v>223.15</v>
      </c>
      <c r="J8788" s="41">
        <f t="shared" si="5"/>
        <v>4509.6263</v>
      </c>
      <c r="K8788" s="37" t="str">
        <f t="array" ref="K8788">IFERROR(XLOOKUP(G8788,'Tipo de carga'!A:A,'Tipo de carga'!B:B))</f>
        <v>Autoabasto</v>
      </c>
      <c r="L8788" s="37">
        <f t="shared" si="2"/>
        <v>50</v>
      </c>
      <c r="M8788" s="37">
        <f t="shared" si="3"/>
        <v>12</v>
      </c>
      <c r="N8788" s="37">
        <f t="shared" si="4"/>
        <v>12</v>
      </c>
      <c r="O8788" s="37" t="str">
        <f t="array" ref="O8788">IFERROR(XLOOKUP(K8788,'Tipo de carga'!B:B,'Tipo de carga'!C:C))</f>
        <v>Diesel</v>
      </c>
    </row>
    <row r="8789">
      <c r="A8789" s="36">
        <v>1740.0</v>
      </c>
      <c r="B8789" s="37" t="str">
        <f t="array" ref="B8789">IFERROR(XLOOKUP(A8789,'Asignacion Dic'!A:A,'Asignacion Dic'!C:C))</f>
        <v>Circuitos</v>
      </c>
      <c r="C8789" s="37" t="str">
        <f t="array" ref="C8789">IFERROR(XLOOKUP(A8789,'Asignacion Dic'!A:A,'Asignacion Dic'!B:B))</f>
        <v>EC-03</v>
      </c>
      <c r="D8789" s="38">
        <v>45638.67047453704</v>
      </c>
      <c r="E8789" s="36" t="s">
        <v>577</v>
      </c>
      <c r="F8789" s="37" t="str">
        <f t="array" ref="F8789">IFERROR(XLOOKUP(E8789,Operadores!A:A,Operadores!B:B))</f>
        <v>LOPREN</v>
      </c>
      <c r="G8789" s="36" t="s">
        <v>72</v>
      </c>
      <c r="H8789" s="39">
        <v>20.208946</v>
      </c>
      <c r="I8789" s="40">
        <v>660.17</v>
      </c>
      <c r="J8789" s="41">
        <f t="shared" si="5"/>
        <v>13341.33988</v>
      </c>
      <c r="K8789" s="37" t="str">
        <f t="array" ref="K8789">IFERROR(XLOOKUP(G8789,'Tipo de carga'!A:A,'Tipo de carga'!B:B))</f>
        <v>Autoabasto</v>
      </c>
      <c r="L8789" s="37">
        <f t="shared" si="2"/>
        <v>50</v>
      </c>
      <c r="M8789" s="37">
        <f t="shared" si="3"/>
        <v>12</v>
      </c>
      <c r="N8789" s="37">
        <f t="shared" si="4"/>
        <v>12</v>
      </c>
      <c r="O8789" s="37" t="str">
        <f t="array" ref="O8789">IFERROR(XLOOKUP(K8789,'Tipo de carga'!B:B,'Tipo de carga'!C:C))</f>
        <v>Diesel</v>
      </c>
    </row>
    <row r="8790">
      <c r="A8790" s="36">
        <v>2017.0</v>
      </c>
      <c r="B8790" s="37" t="str">
        <f t="array" ref="B8790">IFERROR(XLOOKUP(A8790,'Asignacion Dic'!A:A,'Asignacion Dic'!C:C))</f>
        <v>MeLi Dedicado TD</v>
      </c>
      <c r="C8790" s="37" t="str">
        <f t="array" ref="C8790">IFERROR(XLOOKUP(A8790,'Asignacion Dic'!A:A,'Asignacion Dic'!B:B))</f>
        <v>EC-05</v>
      </c>
      <c r="D8790" s="38">
        <v>45638.6674537037</v>
      </c>
      <c r="E8790" s="36" t="s">
        <v>300</v>
      </c>
      <c r="F8790" s="37" t="str">
        <f t="array" ref="F8790">IFERROR(XLOOKUP(E8790,Operadores!A:A,Operadores!B:B))</f>
        <v>QUIULI</v>
      </c>
      <c r="G8790" s="36" t="s">
        <v>72</v>
      </c>
      <c r="H8790" s="39">
        <v>20.208946</v>
      </c>
      <c r="I8790" s="40">
        <v>290.36</v>
      </c>
      <c r="J8790" s="41">
        <f t="shared" si="5"/>
        <v>5867.869561</v>
      </c>
      <c r="K8790" s="37" t="str">
        <f t="array" ref="K8790">IFERROR(XLOOKUP(G8790,'Tipo de carga'!A:A,'Tipo de carga'!B:B))</f>
        <v>Autoabasto</v>
      </c>
      <c r="L8790" s="37">
        <f t="shared" si="2"/>
        <v>50</v>
      </c>
      <c r="M8790" s="37">
        <f t="shared" si="3"/>
        <v>12</v>
      </c>
      <c r="N8790" s="37">
        <f t="shared" si="4"/>
        <v>12</v>
      </c>
      <c r="O8790" s="37" t="str">
        <f t="array" ref="O8790">IFERROR(XLOOKUP(K8790,'Tipo de carga'!B:B,'Tipo de carga'!C:C))</f>
        <v>Diesel</v>
      </c>
    </row>
    <row r="8791">
      <c r="A8791" s="36">
        <v>1892.0</v>
      </c>
      <c r="B8791" s="37" t="str">
        <f t="array" ref="B8791">IFERROR(XLOOKUP(A8791,'Asignacion Dic'!A:A,'Asignacion Dic'!C:C))</f>
        <v>Full Liver</v>
      </c>
      <c r="C8791" s="37" t="str">
        <f t="array" ref="C8791">IFERROR(XLOOKUP(A8791,'Asignacion Dic'!A:A,'Asignacion Dic'!B:B))</f>
        <v>EC-01</v>
      </c>
      <c r="D8791" s="38">
        <v>45638.58201388889</v>
      </c>
      <c r="E8791" s="36" t="s">
        <v>151</v>
      </c>
      <c r="F8791" s="37" t="str">
        <f t="array" ref="F8791">IFERROR(XLOOKUP(E8791,Operadores!A:A,Operadores!B:B))</f>
        <v>CALVI</v>
      </c>
      <c r="G8791" s="36" t="s">
        <v>72</v>
      </c>
      <c r="H8791" s="39">
        <v>20.208946</v>
      </c>
      <c r="I8791" s="40">
        <v>579.13</v>
      </c>
      <c r="J8791" s="41">
        <f t="shared" si="5"/>
        <v>11703.6069</v>
      </c>
      <c r="K8791" s="37" t="str">
        <f t="array" ref="K8791">IFERROR(XLOOKUP(G8791,'Tipo de carga'!A:A,'Tipo de carga'!B:B))</f>
        <v>Autoabasto</v>
      </c>
      <c r="L8791" s="37">
        <f t="shared" si="2"/>
        <v>50</v>
      </c>
      <c r="M8791" s="37">
        <f t="shared" si="3"/>
        <v>12</v>
      </c>
      <c r="N8791" s="37">
        <f t="shared" si="4"/>
        <v>12</v>
      </c>
      <c r="O8791" s="37" t="str">
        <f t="array" ref="O8791">IFERROR(XLOOKUP(K8791,'Tipo de carga'!B:B,'Tipo de carga'!C:C))</f>
        <v>Diesel</v>
      </c>
    </row>
    <row r="8792">
      <c r="A8792" s="36">
        <v>2020.0</v>
      </c>
      <c r="B8792" s="37" t="str">
        <f t="array" ref="B8792">IFERROR(XLOOKUP(A8792,'Asignacion Dic'!A:A,'Asignacion Dic'!C:C))</f>
        <v>MeLi Dedicado Merida</v>
      </c>
      <c r="C8792" s="37" t="str">
        <f t="array" ref="C8792">IFERROR(XLOOKUP(A8792,'Asignacion Dic'!A:A,'Asignacion Dic'!B:B))</f>
        <v>EC-05</v>
      </c>
      <c r="D8792" s="38">
        <v>45638.564733796295</v>
      </c>
      <c r="E8792" s="36" t="s">
        <v>164</v>
      </c>
      <c r="F8792" s="37" t="str">
        <f t="array" ref="F8792">IFERROR(XLOOKUP(E8792,Operadores!A:A,Operadores!B:B))</f>
        <v>MUÑOSC</v>
      </c>
      <c r="G8792" s="36" t="s">
        <v>72</v>
      </c>
      <c r="H8792" s="39">
        <v>20.208946</v>
      </c>
      <c r="I8792" s="40">
        <v>290.1</v>
      </c>
      <c r="J8792" s="41">
        <f t="shared" si="5"/>
        <v>5862.615235</v>
      </c>
      <c r="K8792" s="37" t="str">
        <f t="array" ref="K8792">IFERROR(XLOOKUP(G8792,'Tipo de carga'!A:A,'Tipo de carga'!B:B))</f>
        <v>Autoabasto</v>
      </c>
      <c r="L8792" s="37">
        <f t="shared" si="2"/>
        <v>50</v>
      </c>
      <c r="M8792" s="37">
        <f t="shared" si="3"/>
        <v>12</v>
      </c>
      <c r="N8792" s="37">
        <f t="shared" si="4"/>
        <v>12</v>
      </c>
      <c r="O8792" s="37" t="str">
        <f t="array" ref="O8792">IFERROR(XLOOKUP(K8792,'Tipo de carga'!B:B,'Tipo de carga'!C:C))</f>
        <v>Diesel</v>
      </c>
    </row>
    <row r="8793">
      <c r="A8793" s="36">
        <v>1802.0</v>
      </c>
      <c r="B8793" s="37" t="str">
        <f t="array" ref="B8793">IFERROR(XLOOKUP(A8793,'Asignacion Dic'!A:A,'Asignacion Dic'!C:C))</f>
        <v>Liverpool Local</v>
      </c>
      <c r="C8793" s="37" t="str">
        <f t="array" ref="C8793">IFERROR(XLOOKUP(A8793,'Asignacion Dic'!A:A,'Asignacion Dic'!B:B))</f>
        <v>EC-01</v>
      </c>
      <c r="D8793" s="38">
        <v>45638.56428240741</v>
      </c>
      <c r="E8793" s="36" t="s">
        <v>332</v>
      </c>
      <c r="F8793" s="37" t="str">
        <f t="array" ref="F8793">IFERROR(XLOOKUP(E8793,Operadores!A:A,Operadores!B:B))</f>
        <v>OROMAR</v>
      </c>
      <c r="G8793" s="36" t="s">
        <v>72</v>
      </c>
      <c r="H8793" s="39">
        <v>20.208946</v>
      </c>
      <c r="I8793" s="40">
        <v>241.35</v>
      </c>
      <c r="J8793" s="41">
        <f t="shared" si="5"/>
        <v>4877.429117</v>
      </c>
      <c r="K8793" s="37" t="str">
        <f t="array" ref="K8793">IFERROR(XLOOKUP(G8793,'Tipo de carga'!A:A,'Tipo de carga'!B:B))</f>
        <v>Autoabasto</v>
      </c>
      <c r="L8793" s="37">
        <f t="shared" si="2"/>
        <v>50</v>
      </c>
      <c r="M8793" s="37">
        <f t="shared" si="3"/>
        <v>12</v>
      </c>
      <c r="N8793" s="37">
        <f t="shared" si="4"/>
        <v>12</v>
      </c>
      <c r="O8793" s="37" t="str">
        <f t="array" ref="O8793">IFERROR(XLOOKUP(K8793,'Tipo de carga'!B:B,'Tipo de carga'!C:C))</f>
        <v>Diesel</v>
      </c>
    </row>
    <row r="8794">
      <c r="A8794" s="36">
        <v>2014.0</v>
      </c>
      <c r="B8794" s="37" t="str">
        <f t="array" ref="B8794">IFERROR(XLOOKUP(A8794,'Asignacion Dic'!A:A,'Asignacion Dic'!C:C))</f>
        <v>MeLi Asignado TD</v>
      </c>
      <c r="C8794" s="37" t="str">
        <f t="array" ref="C8794">IFERROR(XLOOKUP(A8794,'Asignacion Dic'!A:A,'Asignacion Dic'!B:B))</f>
        <v>EC-05</v>
      </c>
      <c r="D8794" s="38">
        <v>45638.53662037037</v>
      </c>
      <c r="E8794" s="36" t="s">
        <v>587</v>
      </c>
      <c r="F8794" s="37" t="str">
        <f t="array" ref="F8794">IFERROR(XLOOKUP(E8794,Operadores!A:A,Operadores!B:B))</f>
        <v>MEJJON</v>
      </c>
      <c r="G8794" s="36" t="s">
        <v>72</v>
      </c>
      <c r="H8794" s="39">
        <v>20.208946</v>
      </c>
      <c r="I8794" s="40">
        <v>534.56</v>
      </c>
      <c r="J8794" s="41">
        <f t="shared" si="5"/>
        <v>10802.89417</v>
      </c>
      <c r="K8794" s="37" t="str">
        <f t="array" ref="K8794">IFERROR(XLOOKUP(G8794,'Tipo de carga'!A:A,'Tipo de carga'!B:B))</f>
        <v>Autoabasto</v>
      </c>
      <c r="L8794" s="37">
        <f t="shared" si="2"/>
        <v>50</v>
      </c>
      <c r="M8794" s="37">
        <f t="shared" si="3"/>
        <v>12</v>
      </c>
      <c r="N8794" s="37">
        <f t="shared" si="4"/>
        <v>12</v>
      </c>
      <c r="O8794" s="37" t="str">
        <f t="array" ref="O8794">IFERROR(XLOOKUP(K8794,'Tipo de carga'!B:B,'Tipo de carga'!C:C))</f>
        <v>Diesel</v>
      </c>
    </row>
    <row r="8795">
      <c r="A8795" s="36">
        <v>1982.0</v>
      </c>
      <c r="B8795" s="37" t="str">
        <f t="array" ref="B8795">IFERROR(XLOOKUP(A8795,'Asignacion Dic'!A:A,'Asignacion Dic'!C:C))</f>
        <v>MeLi asignado SD</v>
      </c>
      <c r="C8795" s="37" t="str">
        <f t="array" ref="C8795">IFERROR(XLOOKUP(A8795,'Asignacion Dic'!A:A,'Asignacion Dic'!B:B))</f>
        <v>EC-05</v>
      </c>
      <c r="D8795" s="38">
        <v>45638.52311342592</v>
      </c>
      <c r="E8795" s="36" t="s">
        <v>190</v>
      </c>
      <c r="F8795" s="37" t="str">
        <f t="array" ref="F8795">IFERROR(XLOOKUP(E8795,Operadores!A:A,Operadores!B:B))</f>
        <v>BUSJUA</v>
      </c>
      <c r="G8795" s="36" t="s">
        <v>72</v>
      </c>
      <c r="H8795" s="39">
        <v>20.208946</v>
      </c>
      <c r="I8795" s="40">
        <v>740.65</v>
      </c>
      <c r="J8795" s="41">
        <f t="shared" si="5"/>
        <v>14967.75585</v>
      </c>
      <c r="K8795" s="37" t="str">
        <f t="array" ref="K8795">IFERROR(XLOOKUP(G8795,'Tipo de carga'!A:A,'Tipo de carga'!B:B))</f>
        <v>Autoabasto</v>
      </c>
      <c r="L8795" s="37">
        <f t="shared" si="2"/>
        <v>50</v>
      </c>
      <c r="M8795" s="37">
        <f t="shared" si="3"/>
        <v>12</v>
      </c>
      <c r="N8795" s="37">
        <f t="shared" si="4"/>
        <v>12</v>
      </c>
      <c r="O8795" s="37" t="str">
        <f t="array" ref="O8795">IFERROR(XLOOKUP(K8795,'Tipo de carga'!B:B,'Tipo de carga'!C:C))</f>
        <v>Diesel</v>
      </c>
    </row>
    <row r="8796">
      <c r="A8796" s="36">
        <v>1909.0</v>
      </c>
      <c r="B8796" s="37" t="str">
        <f t="array" ref="B8796">IFERROR(XLOOKUP(A8796,'Asignacion Dic'!A:A,'Asignacion Dic'!C:C))</f>
        <v>Circuitos</v>
      </c>
      <c r="C8796" s="37" t="str">
        <f t="array" ref="C8796">IFERROR(XLOOKUP(A8796,'Asignacion Dic'!A:A,'Asignacion Dic'!B:B))</f>
        <v>EC-03</v>
      </c>
      <c r="D8796" s="38">
        <v>45638.51167824074</v>
      </c>
      <c r="E8796" s="36" t="s">
        <v>186</v>
      </c>
      <c r="F8796" s="37" t="str">
        <f t="array" ref="F8796">IFERROR(XLOOKUP(E8796,Operadores!A:A,Operadores!B:B))</f>
        <v>ZUÑDAV</v>
      </c>
      <c r="G8796" s="36" t="s">
        <v>72</v>
      </c>
      <c r="H8796" s="39">
        <v>20.208946</v>
      </c>
      <c r="I8796" s="40">
        <v>660.01</v>
      </c>
      <c r="J8796" s="41">
        <f t="shared" si="5"/>
        <v>13338.10645</v>
      </c>
      <c r="K8796" s="37" t="str">
        <f t="array" ref="K8796">IFERROR(XLOOKUP(G8796,'Tipo de carga'!A:A,'Tipo de carga'!B:B))</f>
        <v>Autoabasto</v>
      </c>
      <c r="L8796" s="37">
        <f t="shared" si="2"/>
        <v>50</v>
      </c>
      <c r="M8796" s="37">
        <f t="shared" si="3"/>
        <v>12</v>
      </c>
      <c r="N8796" s="37">
        <f t="shared" si="4"/>
        <v>12</v>
      </c>
      <c r="O8796" s="37" t="str">
        <f t="array" ref="O8796">IFERROR(XLOOKUP(K8796,'Tipo de carga'!B:B,'Tipo de carga'!C:C))</f>
        <v>Diesel</v>
      </c>
    </row>
    <row r="8797">
      <c r="A8797" s="36">
        <v>2086.0</v>
      </c>
      <c r="B8797" s="37" t="str">
        <f t="array" ref="B8797">IFERROR(XLOOKUP(A8797,'Asignacion Dic'!A:A,'Asignacion Dic'!C:C))</f>
        <v>MeLi asignado SD</v>
      </c>
      <c r="C8797" s="37" t="str">
        <f t="array" ref="C8797">IFERROR(XLOOKUP(A8797,'Asignacion Dic'!A:A,'Asignacion Dic'!B:B))</f>
        <v>EC-05</v>
      </c>
      <c r="D8797" s="38">
        <v>45638.507685185185</v>
      </c>
      <c r="E8797" s="36" t="s">
        <v>318</v>
      </c>
      <c r="F8797" s="37" t="str">
        <f t="array" ref="F8797">IFERROR(XLOOKUP(E8797,Operadores!A:A,Operadores!B:B))</f>
        <v>SOSERN</v>
      </c>
      <c r="G8797" s="36" t="s">
        <v>72</v>
      </c>
      <c r="H8797" s="39">
        <v>20.208946</v>
      </c>
      <c r="I8797" s="40">
        <v>393.59</v>
      </c>
      <c r="J8797" s="41">
        <f t="shared" si="5"/>
        <v>7954.039056</v>
      </c>
      <c r="K8797" s="37" t="str">
        <f t="array" ref="K8797">IFERROR(XLOOKUP(G8797,'Tipo de carga'!A:A,'Tipo de carga'!B:B))</f>
        <v>Autoabasto</v>
      </c>
      <c r="L8797" s="37">
        <f t="shared" si="2"/>
        <v>50</v>
      </c>
      <c r="M8797" s="37">
        <f t="shared" si="3"/>
        <v>12</v>
      </c>
      <c r="N8797" s="37">
        <f t="shared" si="4"/>
        <v>12</v>
      </c>
      <c r="O8797" s="37" t="str">
        <f t="array" ref="O8797">IFERROR(XLOOKUP(K8797,'Tipo de carga'!B:B,'Tipo de carga'!C:C))</f>
        <v>Diesel</v>
      </c>
    </row>
    <row r="8798">
      <c r="A8798" s="36">
        <v>1879.0</v>
      </c>
      <c r="B8798" s="37" t="str">
        <f t="array" ref="B8798">IFERROR(XLOOKUP(A8798,'Asignacion Dic'!A:A,'Asignacion Dic'!C:C))</f>
        <v>Circuitos</v>
      </c>
      <c r="C8798" s="37" t="str">
        <f t="array" ref="C8798">IFERROR(XLOOKUP(A8798,'Asignacion Dic'!A:A,'Asignacion Dic'!B:B))</f>
        <v>EC-03</v>
      </c>
      <c r="D8798" s="38">
        <v>45638.42568287037</v>
      </c>
      <c r="E8798" s="36" t="s">
        <v>357</v>
      </c>
      <c r="F8798" s="37" t="str">
        <f t="array" ref="F8798">IFERROR(XLOOKUP(E8798,Operadores!A:A,Operadores!B:B))</f>
        <v>ISLHI</v>
      </c>
      <c r="G8798" s="36" t="s">
        <v>72</v>
      </c>
      <c r="H8798" s="39">
        <v>20.208946</v>
      </c>
      <c r="I8798" s="40">
        <v>430.17</v>
      </c>
      <c r="J8798" s="41">
        <f t="shared" si="5"/>
        <v>8693.282301</v>
      </c>
      <c r="K8798" s="37" t="str">
        <f t="array" ref="K8798">IFERROR(XLOOKUP(G8798,'Tipo de carga'!A:A,'Tipo de carga'!B:B))</f>
        <v>Autoabasto</v>
      </c>
      <c r="L8798" s="37">
        <f t="shared" si="2"/>
        <v>50</v>
      </c>
      <c r="M8798" s="37">
        <f t="shared" si="3"/>
        <v>12</v>
      </c>
      <c r="N8798" s="37">
        <f t="shared" si="4"/>
        <v>12</v>
      </c>
      <c r="O8798" s="37" t="str">
        <f t="array" ref="O8798">IFERROR(XLOOKUP(K8798,'Tipo de carga'!B:B,'Tipo de carga'!C:C))</f>
        <v>Diesel</v>
      </c>
    </row>
    <row r="8799">
      <c r="A8799" s="36">
        <v>2075.0</v>
      </c>
      <c r="B8799" s="37" t="str">
        <f t="array" ref="B8799">IFERROR(XLOOKUP(A8799,'Asignacion Dic'!A:A,'Asignacion Dic'!C:C))</f>
        <v>Peñafiel Tecamac</v>
      </c>
      <c r="C8799" s="37" t="str">
        <f t="array" ref="C8799">IFERROR(XLOOKUP(A8799,'Asignacion Dic'!A:A,'Asignacion Dic'!B:B))</f>
        <v>EC-02</v>
      </c>
      <c r="D8799" s="38">
        <v>45638.41543981482</v>
      </c>
      <c r="E8799" s="36" t="s">
        <v>432</v>
      </c>
      <c r="F8799" s="37" t="str">
        <f t="array" ref="F8799">IFERROR(XLOOKUP(E8799,Operadores!A:A,Operadores!B:B))</f>
        <v>CALPED</v>
      </c>
      <c r="G8799" s="36" t="s">
        <v>72</v>
      </c>
      <c r="H8799" s="39">
        <v>20.208946</v>
      </c>
      <c r="I8799" s="40">
        <v>158.39</v>
      </c>
      <c r="J8799" s="41">
        <f t="shared" si="5"/>
        <v>3200.894957</v>
      </c>
      <c r="K8799" s="37" t="str">
        <f t="array" ref="K8799">IFERROR(XLOOKUP(G8799,'Tipo de carga'!A:A,'Tipo de carga'!B:B))</f>
        <v>Autoabasto</v>
      </c>
      <c r="L8799" s="37">
        <f t="shared" si="2"/>
        <v>50</v>
      </c>
      <c r="M8799" s="37">
        <f t="shared" si="3"/>
        <v>12</v>
      </c>
      <c r="N8799" s="37">
        <f t="shared" si="4"/>
        <v>12</v>
      </c>
      <c r="O8799" s="37" t="str">
        <f t="array" ref="O8799">IFERROR(XLOOKUP(K8799,'Tipo de carga'!B:B,'Tipo de carga'!C:C))</f>
        <v>Diesel</v>
      </c>
    </row>
    <row r="8800">
      <c r="A8800" s="36">
        <v>1994.0</v>
      </c>
      <c r="B8800" s="37" t="str">
        <f t="array" ref="B8800">IFERROR(XLOOKUP(A8800,'Asignacion Dic'!A:A,'Asignacion Dic'!C:C))</f>
        <v>MeLi Dedicado TD</v>
      </c>
      <c r="C8800" s="37" t="str">
        <f t="array" ref="C8800">IFERROR(XLOOKUP(A8800,'Asignacion Dic'!A:A,'Asignacion Dic'!B:B))</f>
        <v>EC-05</v>
      </c>
      <c r="D8800" s="38">
        <v>45638.40769675926</v>
      </c>
      <c r="E8800" s="36" t="s">
        <v>339</v>
      </c>
      <c r="F8800" s="37" t="str">
        <f t="array" ref="F8800">IFERROR(XLOOKUP(E8800,Operadores!A:A,Operadores!B:B))</f>
        <v>ESCJOR</v>
      </c>
      <c r="G8800" s="36" t="s">
        <v>72</v>
      </c>
      <c r="H8800" s="39">
        <v>20.208946</v>
      </c>
      <c r="I8800" s="40">
        <v>515.5</v>
      </c>
      <c r="J8800" s="41">
        <f t="shared" si="5"/>
        <v>10417.71166</v>
      </c>
      <c r="K8800" s="37" t="str">
        <f t="array" ref="K8800">IFERROR(XLOOKUP(G8800,'Tipo de carga'!A:A,'Tipo de carga'!B:B))</f>
        <v>Autoabasto</v>
      </c>
      <c r="L8800" s="37">
        <f t="shared" si="2"/>
        <v>50</v>
      </c>
      <c r="M8800" s="37">
        <f t="shared" si="3"/>
        <v>12</v>
      </c>
      <c r="N8800" s="37">
        <f t="shared" si="4"/>
        <v>12</v>
      </c>
      <c r="O8800" s="37" t="str">
        <f t="array" ref="O8800">IFERROR(XLOOKUP(K8800,'Tipo de carga'!B:B,'Tipo de carga'!C:C))</f>
        <v>Diesel</v>
      </c>
    </row>
    <row r="8801">
      <c r="A8801" s="36">
        <v>2023.0</v>
      </c>
      <c r="B8801" s="37" t="str">
        <f t="array" ref="B8801">IFERROR(XLOOKUP(A8801,'Asignacion Dic'!A:A,'Asignacion Dic'!C:C))</f>
        <v>MeLi Asignado TD</v>
      </c>
      <c r="C8801" s="37" t="str">
        <f t="array" ref="C8801">IFERROR(XLOOKUP(A8801,'Asignacion Dic'!A:A,'Asignacion Dic'!B:B))</f>
        <v>EC-05</v>
      </c>
      <c r="D8801" s="38">
        <v>45638.39655092593</v>
      </c>
      <c r="E8801" s="36" t="s">
        <v>327</v>
      </c>
      <c r="F8801" s="37" t="str">
        <f t="array" ref="F8801">IFERROR(XLOOKUP(E8801,Operadores!A:A,Operadores!B:B))</f>
        <v>ESCSAU</v>
      </c>
      <c r="G8801" s="36" t="s">
        <v>72</v>
      </c>
      <c r="H8801" s="39">
        <v>20.208946</v>
      </c>
      <c r="I8801" s="40">
        <v>635.43</v>
      </c>
      <c r="J8801" s="41">
        <f t="shared" si="5"/>
        <v>12841.37056</v>
      </c>
      <c r="K8801" s="37" t="str">
        <f t="array" ref="K8801">IFERROR(XLOOKUP(G8801,'Tipo de carga'!A:A,'Tipo de carga'!B:B))</f>
        <v>Autoabasto</v>
      </c>
      <c r="L8801" s="37">
        <f t="shared" si="2"/>
        <v>50</v>
      </c>
      <c r="M8801" s="37">
        <f t="shared" si="3"/>
        <v>12</v>
      </c>
      <c r="N8801" s="37">
        <f t="shared" si="4"/>
        <v>12</v>
      </c>
      <c r="O8801" s="37" t="str">
        <f t="array" ref="O8801">IFERROR(XLOOKUP(K8801,'Tipo de carga'!B:B,'Tipo de carga'!C:C))</f>
        <v>Diesel</v>
      </c>
    </row>
    <row r="8802">
      <c r="A8802" s="36">
        <v>1833.0</v>
      </c>
      <c r="B8802" s="37" t="str">
        <f t="array" ref="B8802">IFERROR(XLOOKUP(A8802,'Asignacion Dic'!A:A,'Asignacion Dic'!C:C))</f>
        <v>Liverpool Local</v>
      </c>
      <c r="C8802" s="37" t="str">
        <f t="array" ref="C8802">IFERROR(XLOOKUP(A8802,'Asignacion Dic'!A:A,'Asignacion Dic'!B:B))</f>
        <v>EC-01</v>
      </c>
      <c r="D8802" s="38">
        <v>45638.364074074074</v>
      </c>
      <c r="E8802" s="36" t="s">
        <v>541</v>
      </c>
      <c r="F8802" s="37" t="str">
        <f t="array" ref="F8802">IFERROR(XLOOKUP(E8802,Operadores!A:A,Operadores!B:B))</f>
        <v>VILGUS</v>
      </c>
      <c r="G8802" s="36" t="s">
        <v>72</v>
      </c>
      <c r="H8802" s="39">
        <v>20.208946</v>
      </c>
      <c r="I8802" s="40">
        <v>596.21</v>
      </c>
      <c r="J8802" s="41">
        <f t="shared" si="5"/>
        <v>12048.77569</v>
      </c>
      <c r="K8802" s="37" t="str">
        <f t="array" ref="K8802">IFERROR(XLOOKUP(G8802,'Tipo de carga'!A:A,'Tipo de carga'!B:B))</f>
        <v>Autoabasto</v>
      </c>
      <c r="L8802" s="37">
        <f t="shared" si="2"/>
        <v>50</v>
      </c>
      <c r="M8802" s="37">
        <f t="shared" si="3"/>
        <v>12</v>
      </c>
      <c r="N8802" s="37">
        <f t="shared" si="4"/>
        <v>12</v>
      </c>
      <c r="O8802" s="37" t="str">
        <f t="array" ref="O8802">IFERROR(XLOOKUP(K8802,'Tipo de carga'!B:B,'Tipo de carga'!C:C))</f>
        <v>Diesel</v>
      </c>
    </row>
    <row r="8803">
      <c r="A8803" s="36">
        <v>2040.0</v>
      </c>
      <c r="B8803" s="37" t="str">
        <f t="array" ref="B8803">IFERROR(XLOOKUP(A8803,'Asignacion Dic'!A:A,'Asignacion Dic'!C:C))</f>
        <v>Liverpool Local</v>
      </c>
      <c r="C8803" s="37" t="str">
        <f t="array" ref="C8803">IFERROR(XLOOKUP(A8803,'Asignacion Dic'!A:A,'Asignacion Dic'!B:B))</f>
        <v>EC-01</v>
      </c>
      <c r="D8803" s="38">
        <v>45638.34568287037</v>
      </c>
      <c r="E8803" s="36" t="s">
        <v>233</v>
      </c>
      <c r="F8803" s="37" t="str">
        <f t="array" ref="F8803">IFERROR(XLOOKUP(E8803,Operadores!A:A,Operadores!B:B))</f>
        <v>QUILA</v>
      </c>
      <c r="G8803" s="36" t="s">
        <v>72</v>
      </c>
      <c r="H8803" s="39">
        <v>20.208946</v>
      </c>
      <c r="I8803" s="40">
        <v>148.92</v>
      </c>
      <c r="J8803" s="41">
        <f t="shared" si="5"/>
        <v>3009.516238</v>
      </c>
      <c r="K8803" s="37" t="str">
        <f t="array" ref="K8803">IFERROR(XLOOKUP(G8803,'Tipo de carga'!A:A,'Tipo de carga'!B:B))</f>
        <v>Autoabasto</v>
      </c>
      <c r="L8803" s="37">
        <f t="shared" si="2"/>
        <v>50</v>
      </c>
      <c r="M8803" s="37">
        <f t="shared" si="3"/>
        <v>12</v>
      </c>
      <c r="N8803" s="37">
        <f t="shared" si="4"/>
        <v>12</v>
      </c>
      <c r="O8803" s="37" t="str">
        <f t="array" ref="O8803">IFERROR(XLOOKUP(K8803,'Tipo de carga'!B:B,'Tipo de carga'!C:C))</f>
        <v>Diesel</v>
      </c>
    </row>
    <row r="8804">
      <c r="A8804" s="36">
        <v>1759.0</v>
      </c>
      <c r="B8804" s="37" t="str">
        <f t="array" ref="B8804">IFERROR(XLOOKUP(A8804,'Asignacion Dic'!A:A,'Asignacion Dic'!C:C))</f>
        <v>Liverpool Local</v>
      </c>
      <c r="C8804" s="37" t="str">
        <f t="array" ref="C8804">IFERROR(XLOOKUP(A8804,'Asignacion Dic'!A:A,'Asignacion Dic'!B:B))</f>
        <v>EC-01</v>
      </c>
      <c r="D8804" s="38">
        <v>45638.337847222225</v>
      </c>
      <c r="E8804" s="36" t="s">
        <v>618</v>
      </c>
      <c r="F8804" s="37" t="str">
        <f t="array" ref="F8804">IFERROR(XLOOKUP(E8804,Operadores!A:A,Operadores!B:B))</f>
        <v>GORHUG</v>
      </c>
      <c r="G8804" s="36" t="s">
        <v>72</v>
      </c>
      <c r="H8804" s="39">
        <v>20.208946</v>
      </c>
      <c r="I8804" s="40">
        <v>483.47</v>
      </c>
      <c r="J8804" s="41">
        <f t="shared" si="5"/>
        <v>9770.419123</v>
      </c>
      <c r="K8804" s="37" t="str">
        <f t="array" ref="K8804">IFERROR(XLOOKUP(G8804,'Tipo de carga'!A:A,'Tipo de carga'!B:B))</f>
        <v>Autoabasto</v>
      </c>
      <c r="L8804" s="37">
        <f t="shared" si="2"/>
        <v>50</v>
      </c>
      <c r="M8804" s="37">
        <f t="shared" si="3"/>
        <v>12</v>
      </c>
      <c r="N8804" s="37">
        <f t="shared" si="4"/>
        <v>12</v>
      </c>
      <c r="O8804" s="37" t="str">
        <f t="array" ref="O8804">IFERROR(XLOOKUP(K8804,'Tipo de carga'!B:B,'Tipo de carga'!C:C))</f>
        <v>Diesel</v>
      </c>
    </row>
    <row r="8805">
      <c r="A8805" s="36">
        <v>2010.0</v>
      </c>
      <c r="B8805" s="37" t="str">
        <f t="array" ref="B8805">IFERROR(XLOOKUP(A8805,'Asignacion Dic'!A:A,'Asignacion Dic'!C:C))</f>
        <v>MeLi asignado SD</v>
      </c>
      <c r="C8805" s="37" t="str">
        <f t="array" ref="C8805">IFERROR(XLOOKUP(A8805,'Asignacion Dic'!A:A,'Asignacion Dic'!B:B))</f>
        <v>EC-05</v>
      </c>
      <c r="D8805" s="38">
        <v>45638.29990740741</v>
      </c>
      <c r="E8805" s="36" t="s">
        <v>194</v>
      </c>
      <c r="F8805" s="37" t="str">
        <f t="array" ref="F8805">IFERROR(XLOOKUP(E8805,Operadores!A:A,Operadores!B:B))</f>
        <v>CHAJE</v>
      </c>
      <c r="G8805" s="36" t="s">
        <v>72</v>
      </c>
      <c r="H8805" s="39">
        <v>20.208946</v>
      </c>
      <c r="I8805" s="40">
        <v>300.22</v>
      </c>
      <c r="J8805" s="41">
        <f t="shared" si="5"/>
        <v>6067.129768</v>
      </c>
      <c r="K8805" s="37" t="str">
        <f t="array" ref="K8805">IFERROR(XLOOKUP(G8805,'Tipo de carga'!A:A,'Tipo de carga'!B:B))</f>
        <v>Autoabasto</v>
      </c>
      <c r="L8805" s="37">
        <f t="shared" si="2"/>
        <v>50</v>
      </c>
      <c r="M8805" s="37">
        <f t="shared" si="3"/>
        <v>12</v>
      </c>
      <c r="N8805" s="37">
        <f t="shared" si="4"/>
        <v>12</v>
      </c>
      <c r="O8805" s="37" t="str">
        <f t="array" ref="O8805">IFERROR(XLOOKUP(K8805,'Tipo de carga'!B:B,'Tipo de carga'!C:C))</f>
        <v>Diesel</v>
      </c>
    </row>
    <row r="8806">
      <c r="A8806" s="36">
        <v>1812.0</v>
      </c>
      <c r="B8806" s="37" t="str">
        <f t="array" ref="B8806">IFERROR(XLOOKUP(A8806,'Asignacion Dic'!A:A,'Asignacion Dic'!C:C))</f>
        <v>Patieros sucursal</v>
      </c>
      <c r="C8806" s="37" t="str">
        <f t="array" ref="C8806">IFERROR(XLOOKUP(A8806,'Asignacion Dic'!A:A,'Asignacion Dic'!B:B))</f>
        <v>EC-03</v>
      </c>
      <c r="D8806" s="38">
        <v>45638.2890162037</v>
      </c>
      <c r="E8806" s="36" t="s">
        <v>167</v>
      </c>
      <c r="F8806" s="37" t="str">
        <f t="array" ref="F8806">IFERROR(XLOOKUP(E8806,Operadores!A:A,Operadores!B:B))</f>
        <v>REYVI01</v>
      </c>
      <c r="G8806" s="36" t="s">
        <v>72</v>
      </c>
      <c r="H8806" s="39">
        <v>20.208946</v>
      </c>
      <c r="I8806" s="40">
        <v>597.9</v>
      </c>
      <c r="J8806" s="41">
        <f t="shared" si="5"/>
        <v>12082.92881</v>
      </c>
      <c r="K8806" s="37" t="str">
        <f t="array" ref="K8806">IFERROR(XLOOKUP(G8806,'Tipo de carga'!A:A,'Tipo de carga'!B:B))</f>
        <v>Autoabasto</v>
      </c>
      <c r="L8806" s="37">
        <f t="shared" si="2"/>
        <v>50</v>
      </c>
      <c r="M8806" s="37">
        <f t="shared" si="3"/>
        <v>12</v>
      </c>
      <c r="N8806" s="37">
        <f t="shared" si="4"/>
        <v>12</v>
      </c>
      <c r="O8806" s="37" t="str">
        <f t="array" ref="O8806">IFERROR(XLOOKUP(K8806,'Tipo de carga'!B:B,'Tipo de carga'!C:C))</f>
        <v>Diesel</v>
      </c>
    </row>
    <row r="8807">
      <c r="A8807" s="36">
        <v>1733.0</v>
      </c>
      <c r="B8807" s="37" t="str">
        <f t="array" ref="B8807">IFERROR(XLOOKUP(A8807,'Asignacion Dic'!A:A,'Asignacion Dic'!C:C))</f>
        <v>Liverpool Local</v>
      </c>
      <c r="C8807" s="37" t="str">
        <f t="array" ref="C8807">IFERROR(XLOOKUP(A8807,'Asignacion Dic'!A:A,'Asignacion Dic'!B:B))</f>
        <v>EC-01</v>
      </c>
      <c r="D8807" s="38">
        <v>45638.25638888889</v>
      </c>
      <c r="E8807" s="36" t="s">
        <v>491</v>
      </c>
      <c r="F8807" s="37" t="str">
        <f t="array" ref="F8807">IFERROR(XLOOKUP(E8807,Operadores!A:A,Operadores!B:B))</f>
        <v>CABCAR</v>
      </c>
      <c r="G8807" s="36" t="s">
        <v>72</v>
      </c>
      <c r="H8807" s="39">
        <v>20.208946</v>
      </c>
      <c r="I8807" s="40">
        <v>461.38</v>
      </c>
      <c r="J8807" s="41">
        <f t="shared" si="5"/>
        <v>9324.003505</v>
      </c>
      <c r="K8807" s="37" t="str">
        <f t="array" ref="K8807">IFERROR(XLOOKUP(G8807,'Tipo de carga'!A:A,'Tipo de carga'!B:B))</f>
        <v>Autoabasto</v>
      </c>
      <c r="L8807" s="37">
        <f t="shared" si="2"/>
        <v>50</v>
      </c>
      <c r="M8807" s="37">
        <f t="shared" si="3"/>
        <v>12</v>
      </c>
      <c r="N8807" s="37">
        <f t="shared" si="4"/>
        <v>12</v>
      </c>
      <c r="O8807" s="37" t="str">
        <f t="array" ref="O8807">IFERROR(XLOOKUP(K8807,'Tipo de carga'!B:B,'Tipo de carga'!C:C))</f>
        <v>Diesel</v>
      </c>
    </row>
    <row r="8808">
      <c r="A8808" s="36">
        <v>2029.0</v>
      </c>
      <c r="B8808" s="37" t="str">
        <f t="array" ref="B8808">IFERROR(XLOOKUP(A8808,'Asignacion Dic'!A:A,'Asignacion Dic'!C:C))</f>
        <v>MeLi Dedicado Merida</v>
      </c>
      <c r="C8808" s="37" t="str">
        <f t="array" ref="C8808">IFERROR(XLOOKUP(A8808,'Asignacion Dic'!A:A,'Asignacion Dic'!B:B))</f>
        <v>EC-05</v>
      </c>
      <c r="D8808" s="38">
        <v>45638.235</v>
      </c>
      <c r="E8808" s="36" t="s">
        <v>240</v>
      </c>
      <c r="F8808" s="37" t="str">
        <f t="array" ref="F8808">IFERROR(XLOOKUP(E8808,Operadores!A:A,Operadores!B:B))</f>
        <v>ACOHER</v>
      </c>
      <c r="G8808" s="36" t="s">
        <v>72</v>
      </c>
      <c r="H8808" s="39">
        <v>20.208946</v>
      </c>
      <c r="I8808" s="40">
        <v>300.1</v>
      </c>
      <c r="J8808" s="41">
        <f t="shared" si="5"/>
        <v>6064.704695</v>
      </c>
      <c r="K8808" s="37" t="str">
        <f t="array" ref="K8808">IFERROR(XLOOKUP(G8808,'Tipo de carga'!A:A,'Tipo de carga'!B:B))</f>
        <v>Autoabasto</v>
      </c>
      <c r="L8808" s="37">
        <f t="shared" si="2"/>
        <v>50</v>
      </c>
      <c r="M8808" s="37">
        <f t="shared" si="3"/>
        <v>12</v>
      </c>
      <c r="N8808" s="37">
        <f t="shared" si="4"/>
        <v>12</v>
      </c>
      <c r="O8808" s="37" t="str">
        <f t="array" ref="O8808">IFERROR(XLOOKUP(K8808,'Tipo de carga'!B:B,'Tipo de carga'!C:C))</f>
        <v>Diesel</v>
      </c>
    </row>
    <row r="8809">
      <c r="A8809" s="36">
        <v>2088.0</v>
      </c>
      <c r="B8809" s="37" t="str">
        <f t="array" ref="B8809">IFERROR(XLOOKUP(A8809,'Asignacion Dic'!A:A,'Asignacion Dic'!C:C))</f>
        <v>MeLi Ded Puebla</v>
      </c>
      <c r="C8809" s="37" t="str">
        <f t="array" ref="C8809">IFERROR(XLOOKUP(A8809,'Asignacion Dic'!A:A,'Asignacion Dic'!B:B))</f>
        <v>EC-05</v>
      </c>
      <c r="D8809" s="38">
        <v>45638.21805555555</v>
      </c>
      <c r="E8809" s="36" t="s">
        <v>608</v>
      </c>
      <c r="F8809" s="37" t="str">
        <f t="array" ref="F8809">IFERROR(XLOOKUP(E8809,Operadores!A:A,Operadores!B:B))</f>
        <v>ALVRAU</v>
      </c>
      <c r="G8809" s="36" t="s">
        <v>72</v>
      </c>
      <c r="H8809" s="39">
        <v>20.208946</v>
      </c>
      <c r="I8809" s="40">
        <v>189.21</v>
      </c>
      <c r="J8809" s="41">
        <f t="shared" si="5"/>
        <v>3823.734673</v>
      </c>
      <c r="K8809" s="37" t="str">
        <f t="array" ref="K8809">IFERROR(XLOOKUP(G8809,'Tipo de carga'!A:A,'Tipo de carga'!B:B))</f>
        <v>Autoabasto</v>
      </c>
      <c r="L8809" s="37">
        <f t="shared" si="2"/>
        <v>50</v>
      </c>
      <c r="M8809" s="37">
        <f t="shared" si="3"/>
        <v>12</v>
      </c>
      <c r="N8809" s="37">
        <f t="shared" si="4"/>
        <v>12</v>
      </c>
      <c r="O8809" s="37" t="str">
        <f t="array" ref="O8809">IFERROR(XLOOKUP(K8809,'Tipo de carga'!B:B,'Tipo de carga'!C:C))</f>
        <v>Diesel</v>
      </c>
    </row>
    <row r="8810">
      <c r="A8810" s="36">
        <v>2003.0</v>
      </c>
      <c r="B8810" s="37" t="str">
        <f t="array" ref="B8810">IFERROR(XLOOKUP(A8810,'Asignacion Dic'!A:A,'Asignacion Dic'!C:C))</f>
        <v>MeLi Dedicado TD</v>
      </c>
      <c r="C8810" s="37" t="str">
        <f t="array" ref="C8810">IFERROR(XLOOKUP(A8810,'Asignacion Dic'!A:A,'Asignacion Dic'!B:B))</f>
        <v>EC-05</v>
      </c>
      <c r="D8810" s="38">
        <v>45638.205046296294</v>
      </c>
      <c r="E8810" s="36" t="s">
        <v>502</v>
      </c>
      <c r="F8810" s="37" t="str">
        <f t="array" ref="F8810">IFERROR(XLOOKUP(E8810,Operadores!A:A,Operadores!B:B))</f>
        <v>SALNER</v>
      </c>
      <c r="G8810" s="36" t="s">
        <v>72</v>
      </c>
      <c r="H8810" s="39">
        <v>20.208946</v>
      </c>
      <c r="I8810" s="40">
        <v>477.58</v>
      </c>
      <c r="J8810" s="41">
        <f t="shared" si="5"/>
        <v>9651.388431</v>
      </c>
      <c r="K8810" s="37" t="str">
        <f t="array" ref="K8810">IFERROR(XLOOKUP(G8810,'Tipo de carga'!A:A,'Tipo de carga'!B:B))</f>
        <v>Autoabasto</v>
      </c>
      <c r="L8810" s="37">
        <f t="shared" si="2"/>
        <v>50</v>
      </c>
      <c r="M8810" s="37">
        <f t="shared" si="3"/>
        <v>12</v>
      </c>
      <c r="N8810" s="37">
        <f t="shared" si="4"/>
        <v>12</v>
      </c>
      <c r="O8810" s="37" t="str">
        <f t="array" ref="O8810">IFERROR(XLOOKUP(K8810,'Tipo de carga'!B:B,'Tipo de carga'!C:C))</f>
        <v>Diesel</v>
      </c>
    </row>
    <row r="8811">
      <c r="A8811" s="36">
        <v>1898.0</v>
      </c>
      <c r="B8811" s="37" t="str">
        <f t="array" ref="B8811">IFERROR(XLOOKUP(A8811,'Asignacion Dic'!A:A,'Asignacion Dic'!C:C))</f>
        <v>Full Liver</v>
      </c>
      <c r="C8811" s="37" t="str">
        <f t="array" ref="C8811">IFERROR(XLOOKUP(A8811,'Asignacion Dic'!A:A,'Asignacion Dic'!B:B))</f>
        <v>EC-01</v>
      </c>
      <c r="D8811" s="38">
        <v>45638.16778935185</v>
      </c>
      <c r="E8811" s="36" t="s">
        <v>366</v>
      </c>
      <c r="F8811" s="37" t="str">
        <f t="array" ref="F8811">IFERROR(XLOOKUP(E8811,Operadores!A:A,Operadores!B:B))</f>
        <v>CASMA</v>
      </c>
      <c r="G8811" s="36" t="s">
        <v>72</v>
      </c>
      <c r="H8811" s="39">
        <v>20.208946</v>
      </c>
      <c r="I8811" s="40">
        <v>735.56</v>
      </c>
      <c r="J8811" s="41">
        <f t="shared" si="5"/>
        <v>14864.89232</v>
      </c>
      <c r="K8811" s="37" t="str">
        <f t="array" ref="K8811">IFERROR(XLOOKUP(G8811,'Tipo de carga'!A:A,'Tipo de carga'!B:B))</f>
        <v>Autoabasto</v>
      </c>
      <c r="L8811" s="37">
        <f t="shared" si="2"/>
        <v>50</v>
      </c>
      <c r="M8811" s="37">
        <f t="shared" si="3"/>
        <v>12</v>
      </c>
      <c r="N8811" s="37">
        <f t="shared" si="4"/>
        <v>12</v>
      </c>
      <c r="O8811" s="37" t="str">
        <f t="array" ref="O8811">IFERROR(XLOOKUP(K8811,'Tipo de carga'!B:B,'Tipo de carga'!C:C))</f>
        <v>Diesel</v>
      </c>
    </row>
    <row r="8812">
      <c r="A8812" s="36">
        <v>1837.0</v>
      </c>
      <c r="B8812" s="37" t="str">
        <f t="array" ref="B8812">IFERROR(XLOOKUP(A8812,'Asignacion Dic'!A:A,'Asignacion Dic'!C:C))</f>
        <v>Liverpool Local</v>
      </c>
      <c r="C8812" s="37" t="str">
        <f t="array" ref="C8812">IFERROR(XLOOKUP(A8812,'Asignacion Dic'!A:A,'Asignacion Dic'!B:B))</f>
        <v>EC-01</v>
      </c>
      <c r="D8812" s="38">
        <v>45638.154490740744</v>
      </c>
      <c r="E8812" s="36" t="s">
        <v>176</v>
      </c>
      <c r="F8812" s="37" t="str">
        <f t="array" ref="F8812">IFERROR(XLOOKUP(E8812,Operadores!A:A,Operadores!B:B))</f>
        <v>GONCES</v>
      </c>
      <c r="G8812" s="36" t="s">
        <v>72</v>
      </c>
      <c r="H8812" s="39">
        <v>20.208946</v>
      </c>
      <c r="I8812" s="40">
        <v>821.01</v>
      </c>
      <c r="J8812" s="41">
        <f t="shared" si="5"/>
        <v>16591.74676</v>
      </c>
      <c r="K8812" s="37" t="str">
        <f t="array" ref="K8812">IFERROR(XLOOKUP(G8812,'Tipo de carga'!A:A,'Tipo de carga'!B:B))</f>
        <v>Autoabasto</v>
      </c>
      <c r="L8812" s="37">
        <f t="shared" si="2"/>
        <v>50</v>
      </c>
      <c r="M8812" s="37">
        <f t="shared" si="3"/>
        <v>12</v>
      </c>
      <c r="N8812" s="37">
        <f t="shared" si="4"/>
        <v>12</v>
      </c>
      <c r="O8812" s="37" t="str">
        <f t="array" ref="O8812">IFERROR(XLOOKUP(K8812,'Tipo de carga'!B:B,'Tipo de carga'!C:C))</f>
        <v>Diesel</v>
      </c>
    </row>
    <row r="8813">
      <c r="A8813" s="36">
        <v>1965.0</v>
      </c>
      <c r="B8813" s="37" t="str">
        <f t="array" ref="B8813">IFERROR(XLOOKUP(A8813,'Asignacion Dic'!A:A,'Asignacion Dic'!C:C))</f>
        <v>Circuitos</v>
      </c>
      <c r="C8813" s="37" t="str">
        <f t="array" ref="C8813">IFERROR(XLOOKUP(A8813,'Asignacion Dic'!A:A,'Asignacion Dic'!B:B))</f>
        <v>EC-03</v>
      </c>
      <c r="D8813" s="38">
        <v>45638.08809027778</v>
      </c>
      <c r="E8813" s="36" t="s">
        <v>181</v>
      </c>
      <c r="F8813" s="37" t="str">
        <f t="array" ref="F8813">IFERROR(XLOOKUP(E8813,Operadores!A:A,Operadores!B:B))</f>
        <v>BREISR</v>
      </c>
      <c r="G8813" s="36" t="s">
        <v>72</v>
      </c>
      <c r="H8813" s="39">
        <v>20.208946</v>
      </c>
      <c r="I8813" s="40">
        <v>180.01</v>
      </c>
      <c r="J8813" s="41">
        <f t="shared" si="5"/>
        <v>3637.812369</v>
      </c>
      <c r="K8813" s="37" t="str">
        <f t="array" ref="K8813">IFERROR(XLOOKUP(G8813,'Tipo de carga'!A:A,'Tipo de carga'!B:B))</f>
        <v>Autoabasto</v>
      </c>
      <c r="L8813" s="37">
        <f t="shared" si="2"/>
        <v>50</v>
      </c>
      <c r="M8813" s="37">
        <f t="shared" si="3"/>
        <v>12</v>
      </c>
      <c r="N8813" s="37">
        <f t="shared" si="4"/>
        <v>12</v>
      </c>
      <c r="O8813" s="37" t="str">
        <f t="array" ref="O8813">IFERROR(XLOOKUP(K8813,'Tipo de carga'!B:B,'Tipo de carga'!C:C))</f>
        <v>Diesel</v>
      </c>
    </row>
    <row r="8814">
      <c r="A8814" s="36">
        <v>1829.0</v>
      </c>
      <c r="B8814" s="37" t="str">
        <f t="array" ref="B8814">IFERROR(XLOOKUP(A8814,'Asignacion Dic'!A:A,'Asignacion Dic'!C:C))</f>
        <v>Circuitos</v>
      </c>
      <c r="C8814" s="37" t="str">
        <f t="array" ref="C8814">IFERROR(XLOOKUP(A8814,'Asignacion Dic'!A:A,'Asignacion Dic'!B:B))</f>
        <v>EC-03</v>
      </c>
      <c r="D8814" s="38">
        <v>45638.05630787037</v>
      </c>
      <c r="E8814" s="36" t="s">
        <v>245</v>
      </c>
      <c r="F8814" s="37" t="str">
        <f t="array" ref="F8814">IFERROR(XLOOKUP(E8814,Operadores!A:A,Operadores!B:B))</f>
        <v>HERAL04</v>
      </c>
      <c r="G8814" s="36" t="s">
        <v>72</v>
      </c>
      <c r="H8814" s="39">
        <v>20.208946</v>
      </c>
      <c r="I8814" s="40">
        <v>303.14</v>
      </c>
      <c r="J8814" s="41">
        <f t="shared" si="5"/>
        <v>6126.13989</v>
      </c>
      <c r="K8814" s="37" t="str">
        <f t="array" ref="K8814">IFERROR(XLOOKUP(G8814,'Tipo de carga'!A:A,'Tipo de carga'!B:B))</f>
        <v>Autoabasto</v>
      </c>
      <c r="L8814" s="37">
        <f t="shared" si="2"/>
        <v>50</v>
      </c>
      <c r="M8814" s="37">
        <f t="shared" si="3"/>
        <v>12</v>
      </c>
      <c r="N8814" s="37">
        <f t="shared" si="4"/>
        <v>12</v>
      </c>
      <c r="O8814" s="37" t="str">
        <f t="array" ref="O8814">IFERROR(XLOOKUP(K8814,'Tipo de carga'!B:B,'Tipo de carga'!C:C))</f>
        <v>Diesel</v>
      </c>
    </row>
    <row r="8815">
      <c r="A8815" s="36">
        <v>1958.0</v>
      </c>
      <c r="B8815" s="37" t="str">
        <f t="array" ref="B8815">IFERROR(XLOOKUP(A8815,'Asignacion Dic'!A:A,'Asignacion Dic'!C:C))</f>
        <v>Full Liver</v>
      </c>
      <c r="C8815" s="37" t="str">
        <f t="array" ref="C8815">IFERROR(XLOOKUP(A8815,'Asignacion Dic'!A:A,'Asignacion Dic'!B:B))</f>
        <v>EC-01</v>
      </c>
      <c r="D8815" s="38">
        <v>45638.04318287037</v>
      </c>
      <c r="E8815" s="36" t="s">
        <v>218</v>
      </c>
      <c r="F8815" s="37" t="str">
        <f t="array" ref="F8815">IFERROR(XLOOKUP(E8815,Operadores!A:A,Operadores!B:B))</f>
        <v>MONAL</v>
      </c>
      <c r="G8815" s="36" t="s">
        <v>72</v>
      </c>
      <c r="H8815" s="39">
        <v>20.208946</v>
      </c>
      <c r="I8815" s="40">
        <v>765.07</v>
      </c>
      <c r="J8815" s="41">
        <f t="shared" si="5"/>
        <v>15461.25832</v>
      </c>
      <c r="K8815" s="37" t="str">
        <f t="array" ref="K8815">IFERROR(XLOOKUP(G8815,'Tipo de carga'!A:A,'Tipo de carga'!B:B))</f>
        <v>Autoabasto</v>
      </c>
      <c r="L8815" s="37">
        <f t="shared" si="2"/>
        <v>50</v>
      </c>
      <c r="M8815" s="37">
        <f t="shared" si="3"/>
        <v>12</v>
      </c>
      <c r="N8815" s="37">
        <f t="shared" si="4"/>
        <v>12</v>
      </c>
      <c r="O8815" s="37" t="str">
        <f t="array" ref="O8815">IFERROR(XLOOKUP(K8815,'Tipo de carga'!B:B,'Tipo de carga'!C:C))</f>
        <v>Diesel</v>
      </c>
    </row>
    <row r="8816">
      <c r="A8816" s="36">
        <v>2022.0</v>
      </c>
      <c r="B8816" s="37" t="str">
        <f t="array" ref="B8816">IFERROR(XLOOKUP(A8816,'Asignacion Dic'!A:A,'Asignacion Dic'!C:C))</f>
        <v>MeLi Dedicado TD</v>
      </c>
      <c r="C8816" s="37" t="str">
        <f t="array" ref="C8816">IFERROR(XLOOKUP(A8816,'Asignacion Dic'!A:A,'Asignacion Dic'!B:B))</f>
        <v>EC-05</v>
      </c>
      <c r="D8816" s="38">
        <v>45638.0258912037</v>
      </c>
      <c r="E8816" s="36" t="s">
        <v>308</v>
      </c>
      <c r="F8816" s="37" t="str">
        <f t="array" ref="F8816">IFERROR(XLOOKUP(E8816,Operadores!A:A,Operadores!B:B))</f>
        <v>DELBL</v>
      </c>
      <c r="G8816" s="36" t="s">
        <v>72</v>
      </c>
      <c r="H8816" s="39">
        <v>20.208946</v>
      </c>
      <c r="I8816" s="40">
        <v>534.01</v>
      </c>
      <c r="J8816" s="41">
        <f t="shared" si="5"/>
        <v>10791.77925</v>
      </c>
      <c r="K8816" s="37" t="str">
        <f t="array" ref="K8816">IFERROR(XLOOKUP(G8816,'Tipo de carga'!A:A,'Tipo de carga'!B:B))</f>
        <v>Autoabasto</v>
      </c>
      <c r="L8816" s="37">
        <f t="shared" si="2"/>
        <v>50</v>
      </c>
      <c r="M8816" s="37">
        <f t="shared" si="3"/>
        <v>12</v>
      </c>
      <c r="N8816" s="37">
        <f t="shared" si="4"/>
        <v>12</v>
      </c>
      <c r="O8816" s="37" t="str">
        <f t="array" ref="O8816">IFERROR(XLOOKUP(K8816,'Tipo de carga'!B:B,'Tipo de carga'!C:C))</f>
        <v>Diesel</v>
      </c>
    </row>
    <row r="8817">
      <c r="A8817" s="36">
        <v>1822.0</v>
      </c>
      <c r="B8817" s="37" t="str">
        <f t="array" ref="B8817">IFERROR(XLOOKUP(A8817,'Asignacion Dic'!A:A,'Asignacion Dic'!C:C))</f>
        <v>Sayer Vuelteros</v>
      </c>
      <c r="C8817" s="37" t="str">
        <f t="array" ref="C8817">IFERROR(XLOOKUP(A8817,'Asignacion Dic'!A:A,'Asignacion Dic'!B:B))</f>
        <v>EC-04</v>
      </c>
      <c r="D8817" s="38">
        <v>45638.975069444445</v>
      </c>
      <c r="E8817" s="36" t="s">
        <v>78</v>
      </c>
      <c r="F8817" s="37" t="str">
        <f t="array" ref="F8817">IFERROR(XLOOKUP(E8817,Operadores!A:A,Operadores!B:B))</f>
        <v>OLVJES</v>
      </c>
      <c r="G8817" s="36" t="s">
        <v>19</v>
      </c>
      <c r="H8817" s="39">
        <v>18.98</v>
      </c>
      <c r="I8817" s="40">
        <v>866.31</v>
      </c>
      <c r="J8817" s="41">
        <f t="shared" si="5"/>
        <v>16442.5638</v>
      </c>
      <c r="K8817" s="37" t="str">
        <f t="array" ref="K8817">IFERROR(XLOOKUP(G8817,'Tipo de carga'!A:A,'Tipo de carga'!B:B))</f>
        <v>Autoabasto</v>
      </c>
      <c r="L8817" s="37">
        <f t="shared" si="2"/>
        <v>50</v>
      </c>
      <c r="M8817" s="37">
        <f t="shared" si="3"/>
        <v>12</v>
      </c>
      <c r="N8817" s="37">
        <f t="shared" si="4"/>
        <v>12</v>
      </c>
      <c r="O8817" s="37" t="str">
        <f t="array" ref="O8817">IFERROR(XLOOKUP(K8817,'Tipo de carga'!B:B,'Tipo de carga'!C:C))</f>
        <v>Diesel</v>
      </c>
    </row>
    <row r="8818">
      <c r="A8818" s="36">
        <v>1970.0</v>
      </c>
      <c r="B8818" s="37" t="str">
        <f t="array" ref="B8818">IFERROR(XLOOKUP(A8818,'Asignacion Dic'!A:A,'Asignacion Dic'!C:C))</f>
        <v>Sayer Vuelteros</v>
      </c>
      <c r="C8818" s="37" t="str">
        <f t="array" ref="C8818">IFERROR(XLOOKUP(A8818,'Asignacion Dic'!A:A,'Asignacion Dic'!B:B))</f>
        <v>EC-04</v>
      </c>
      <c r="D8818" s="38">
        <v>45638.946284722224</v>
      </c>
      <c r="E8818" s="36" t="s">
        <v>47</v>
      </c>
      <c r="F8818" s="37" t="str">
        <f t="array" ref="F8818">IFERROR(XLOOKUP(E8818,Operadores!A:A,Operadores!B:B))</f>
        <v>HERLEX</v>
      </c>
      <c r="G8818" s="36" t="s">
        <v>19</v>
      </c>
      <c r="H8818" s="39">
        <v>18.98</v>
      </c>
      <c r="I8818" s="40">
        <v>670.01</v>
      </c>
      <c r="J8818" s="41">
        <f t="shared" si="5"/>
        <v>12716.7898</v>
      </c>
      <c r="K8818" s="37" t="str">
        <f t="array" ref="K8818">IFERROR(XLOOKUP(G8818,'Tipo de carga'!A:A,'Tipo de carga'!B:B))</f>
        <v>Autoabasto</v>
      </c>
      <c r="L8818" s="37">
        <f t="shared" si="2"/>
        <v>50</v>
      </c>
      <c r="M8818" s="37">
        <f t="shared" si="3"/>
        <v>12</v>
      </c>
      <c r="N8818" s="37">
        <f t="shared" si="4"/>
        <v>12</v>
      </c>
      <c r="O8818" s="37" t="str">
        <f t="array" ref="O8818">IFERROR(XLOOKUP(K8818,'Tipo de carga'!B:B,'Tipo de carga'!C:C))</f>
        <v>Diesel</v>
      </c>
    </row>
    <row r="8819">
      <c r="A8819" s="36">
        <v>1782.0</v>
      </c>
      <c r="B8819" s="37" t="str">
        <f t="array" ref="B8819">IFERROR(XLOOKUP(A8819,'Asignacion Dic'!A:A,'Asignacion Dic'!C:C))</f>
        <v>Sayer Sencillo</v>
      </c>
      <c r="C8819" s="37" t="str">
        <f t="array" ref="C8819">IFERROR(XLOOKUP(A8819,'Asignacion Dic'!A:A,'Asignacion Dic'!B:B))</f>
        <v>EC-04</v>
      </c>
      <c r="D8819" s="38">
        <v>45638.94540509259</v>
      </c>
      <c r="E8819" s="36" t="s">
        <v>624</v>
      </c>
      <c r="F8819" s="37" t="str">
        <f t="array" ref="F8819">IFERROR(XLOOKUP(E8819,Operadores!A:A,Operadores!B:B))</f>
        <v>MONORL</v>
      </c>
      <c r="G8819" s="36" t="s">
        <v>19</v>
      </c>
      <c r="H8819" s="39">
        <v>18.98</v>
      </c>
      <c r="I8819" s="40">
        <v>600.09</v>
      </c>
      <c r="J8819" s="41">
        <f t="shared" si="5"/>
        <v>11389.7082</v>
      </c>
      <c r="K8819" s="37" t="str">
        <f t="array" ref="K8819">IFERROR(XLOOKUP(G8819,'Tipo de carga'!A:A,'Tipo de carga'!B:B))</f>
        <v>Autoabasto</v>
      </c>
      <c r="L8819" s="37">
        <f t="shared" si="2"/>
        <v>50</v>
      </c>
      <c r="M8819" s="37">
        <f t="shared" si="3"/>
        <v>12</v>
      </c>
      <c r="N8819" s="37">
        <f t="shared" si="4"/>
        <v>12</v>
      </c>
      <c r="O8819" s="37" t="str">
        <f t="array" ref="O8819">IFERROR(XLOOKUP(K8819,'Tipo de carga'!B:B,'Tipo de carga'!C:C))</f>
        <v>Diesel</v>
      </c>
    </row>
    <row r="8820">
      <c r="A8820" s="36">
        <v>1848.0</v>
      </c>
      <c r="B8820" s="37" t="str">
        <f t="array" ref="B8820">IFERROR(XLOOKUP(A8820,'Asignacion Dic'!A:A,'Asignacion Dic'!C:C))</f>
        <v>Sayer Sencillo</v>
      </c>
      <c r="C8820" s="37" t="str">
        <f t="array" ref="C8820">IFERROR(XLOOKUP(A8820,'Asignacion Dic'!A:A,'Asignacion Dic'!B:B))</f>
        <v>EC-04</v>
      </c>
      <c r="D8820" s="38">
        <v>45638.87092592593</v>
      </c>
      <c r="E8820" s="36" t="s">
        <v>257</v>
      </c>
      <c r="F8820" s="37" t="str">
        <f t="array" ref="F8820">IFERROR(XLOOKUP(E8820,Operadores!A:A,Operadores!B:B))</f>
        <v>ROSMA</v>
      </c>
      <c r="G8820" s="36" t="s">
        <v>19</v>
      </c>
      <c r="H8820" s="39">
        <v>18.98</v>
      </c>
      <c r="I8820" s="40">
        <v>700.0</v>
      </c>
      <c r="J8820" s="41">
        <f t="shared" si="5"/>
        <v>13286</v>
      </c>
      <c r="K8820" s="37" t="str">
        <f t="array" ref="K8820">IFERROR(XLOOKUP(G8820,'Tipo de carga'!A:A,'Tipo de carga'!B:B))</f>
        <v>Autoabasto</v>
      </c>
      <c r="L8820" s="37">
        <f t="shared" si="2"/>
        <v>50</v>
      </c>
      <c r="M8820" s="37">
        <f t="shared" si="3"/>
        <v>12</v>
      </c>
      <c r="N8820" s="37">
        <f t="shared" si="4"/>
        <v>12</v>
      </c>
      <c r="O8820" s="37" t="str">
        <f t="array" ref="O8820">IFERROR(XLOOKUP(K8820,'Tipo de carga'!B:B,'Tipo de carga'!C:C))</f>
        <v>Diesel</v>
      </c>
    </row>
    <row r="8821">
      <c r="A8821" s="36">
        <v>1808.0</v>
      </c>
      <c r="B8821" s="37" t="str">
        <f t="array" ref="B8821">IFERROR(XLOOKUP(A8821,'Asignacion Dic'!A:A,'Asignacion Dic'!C:C))</f>
        <v>Sayer Full</v>
      </c>
      <c r="C8821" s="37" t="str">
        <f t="array" ref="C8821">IFERROR(XLOOKUP(A8821,'Asignacion Dic'!A:A,'Asignacion Dic'!B:B))</f>
        <v>EC-04</v>
      </c>
      <c r="D8821" s="38">
        <v>45638.85322916666</v>
      </c>
      <c r="E8821" s="36" t="s">
        <v>55</v>
      </c>
      <c r="F8821" s="37" t="str">
        <f t="array" ref="F8821">IFERROR(XLOOKUP(E8821,Operadores!A:A,Operadores!B:B))</f>
        <v>ZAPNO</v>
      </c>
      <c r="G8821" s="36" t="s">
        <v>19</v>
      </c>
      <c r="H8821" s="39">
        <v>18.98</v>
      </c>
      <c r="I8821" s="40">
        <v>605.08</v>
      </c>
      <c r="J8821" s="41">
        <f t="shared" si="5"/>
        <v>11484.4184</v>
      </c>
      <c r="K8821" s="37" t="str">
        <f t="array" ref="K8821">IFERROR(XLOOKUP(G8821,'Tipo de carga'!A:A,'Tipo de carga'!B:B))</f>
        <v>Autoabasto</v>
      </c>
      <c r="L8821" s="37">
        <f t="shared" si="2"/>
        <v>50</v>
      </c>
      <c r="M8821" s="37">
        <f t="shared" si="3"/>
        <v>12</v>
      </c>
      <c r="N8821" s="37">
        <f t="shared" si="4"/>
        <v>12</v>
      </c>
      <c r="O8821" s="37" t="str">
        <f t="array" ref="O8821">IFERROR(XLOOKUP(K8821,'Tipo de carga'!B:B,'Tipo de carga'!C:C))</f>
        <v>Diesel</v>
      </c>
    </row>
    <row r="8822">
      <c r="A8822" s="36">
        <v>1872.0</v>
      </c>
      <c r="B8822" s="37" t="str">
        <f t="array" ref="B8822">IFERROR(XLOOKUP(A8822,'Asignacion Dic'!A:A,'Asignacion Dic'!C:C))</f>
        <v>Circuitos</v>
      </c>
      <c r="C8822" s="37" t="str">
        <f t="array" ref="C8822">IFERROR(XLOOKUP(A8822,'Asignacion Dic'!A:A,'Asignacion Dic'!B:B))</f>
        <v>EC-03</v>
      </c>
      <c r="D8822" s="38">
        <v>45638.848657407405</v>
      </c>
      <c r="E8822" s="36" t="s">
        <v>586</v>
      </c>
      <c r="F8822" s="37" t="str">
        <f t="array" ref="F8822">IFERROR(XLOOKUP(E8822,Operadores!A:A,Operadores!B:B))</f>
        <v>BAUJUA02</v>
      </c>
      <c r="G8822" s="36" t="s">
        <v>19</v>
      </c>
      <c r="H8822" s="39">
        <v>18.98</v>
      </c>
      <c r="I8822" s="40">
        <v>206.81</v>
      </c>
      <c r="J8822" s="41">
        <f t="shared" si="5"/>
        <v>3925.2538</v>
      </c>
      <c r="K8822" s="37" t="str">
        <f t="array" ref="K8822">IFERROR(XLOOKUP(G8822,'Tipo de carga'!A:A,'Tipo de carga'!B:B))</f>
        <v>Autoabasto</v>
      </c>
      <c r="L8822" s="37">
        <f t="shared" si="2"/>
        <v>50</v>
      </c>
      <c r="M8822" s="37">
        <f t="shared" si="3"/>
        <v>12</v>
      </c>
      <c r="N8822" s="37">
        <f t="shared" si="4"/>
        <v>12</v>
      </c>
      <c r="O8822" s="37" t="str">
        <f t="array" ref="O8822">IFERROR(XLOOKUP(K8822,'Tipo de carga'!B:B,'Tipo de carga'!C:C))</f>
        <v>Diesel</v>
      </c>
    </row>
    <row r="8823">
      <c r="A8823" s="36">
        <v>2091.0</v>
      </c>
      <c r="B8823" s="37" t="str">
        <f t="array" ref="B8823">IFERROR(XLOOKUP(A8823,'Asignacion Dic'!A:A,'Asignacion Dic'!C:C))</f>
        <v>Available</v>
      </c>
      <c r="C8823" s="37" t="str">
        <f t="array" ref="C8823">IFERROR(XLOOKUP(A8823,'Asignacion Dic'!A:A,'Asignacion Dic'!B:B))</f>
        <v>TTE</v>
      </c>
      <c r="D8823" s="38">
        <v>45638.69012731482</v>
      </c>
      <c r="E8823" s="36" t="s">
        <v>69</v>
      </c>
      <c r="F8823" s="37" t="str">
        <f t="array" ref="F8823">IFERROR(XLOOKUP(E8823,Operadores!A:A,Operadores!B:B))</f>
        <v>MTTO</v>
      </c>
      <c r="G8823" s="36" t="s">
        <v>19</v>
      </c>
      <c r="H8823" s="39">
        <v>18.98</v>
      </c>
      <c r="I8823" s="40">
        <v>990.79</v>
      </c>
      <c r="J8823" s="41">
        <f t="shared" si="5"/>
        <v>18805.1942</v>
      </c>
      <c r="K8823" s="37" t="str">
        <f t="array" ref="K8823">IFERROR(XLOOKUP(G8823,'Tipo de carga'!A:A,'Tipo de carga'!B:B))</f>
        <v>Autoabasto</v>
      </c>
      <c r="L8823" s="37">
        <f t="shared" si="2"/>
        <v>50</v>
      </c>
      <c r="M8823" s="37">
        <f t="shared" si="3"/>
        <v>12</v>
      </c>
      <c r="N8823" s="37">
        <f t="shared" si="4"/>
        <v>12</v>
      </c>
      <c r="O8823" s="37" t="str">
        <f t="array" ref="O8823">IFERROR(XLOOKUP(K8823,'Tipo de carga'!B:B,'Tipo de carga'!C:C))</f>
        <v>Diesel</v>
      </c>
    </row>
    <row r="8824">
      <c r="A8824" s="36">
        <v>2033.0</v>
      </c>
      <c r="B8824" s="37" t="str">
        <f t="array" ref="B8824">IFERROR(XLOOKUP(A8824,'Asignacion Dic'!A:A,'Asignacion Dic'!C:C))</f>
        <v>Available</v>
      </c>
      <c r="C8824" s="37" t="str">
        <f t="array" ref="C8824">IFERROR(XLOOKUP(A8824,'Asignacion Dic'!A:A,'Asignacion Dic'!B:B))</f>
        <v>TTE</v>
      </c>
      <c r="D8824" s="38">
        <v>45638.60511574074</v>
      </c>
      <c r="E8824" s="36" t="s">
        <v>156</v>
      </c>
      <c r="F8824" s="37" t="str">
        <f t="array" ref="F8824">IFERROR(XLOOKUP(E8824,Operadores!A:A,Operadores!B:B))</f>
        <v>CCEO</v>
      </c>
      <c r="G8824" s="36" t="s">
        <v>19</v>
      </c>
      <c r="H8824" s="39">
        <v>18.98</v>
      </c>
      <c r="I8824" s="40">
        <v>700.01</v>
      </c>
      <c r="J8824" s="41">
        <f t="shared" si="5"/>
        <v>13286.1898</v>
      </c>
      <c r="K8824" s="37" t="str">
        <f t="array" ref="K8824">IFERROR(XLOOKUP(G8824,'Tipo de carga'!A:A,'Tipo de carga'!B:B))</f>
        <v>Autoabasto</v>
      </c>
      <c r="L8824" s="37">
        <f t="shared" si="2"/>
        <v>50</v>
      </c>
      <c r="M8824" s="37">
        <f t="shared" si="3"/>
        <v>12</v>
      </c>
      <c r="N8824" s="37">
        <f t="shared" si="4"/>
        <v>12</v>
      </c>
      <c r="O8824" s="37" t="str">
        <f t="array" ref="O8824">IFERROR(XLOOKUP(K8824,'Tipo de carga'!B:B,'Tipo de carga'!C:C))</f>
        <v>Diesel</v>
      </c>
    </row>
    <row r="8825">
      <c r="A8825" s="36">
        <v>1938.0</v>
      </c>
      <c r="B8825" s="37" t="str">
        <f t="array" ref="B8825">IFERROR(XLOOKUP(A8825,'Asignacion Dic'!A:A,'Asignacion Dic'!C:C))</f>
        <v>Sayer Sencillo</v>
      </c>
      <c r="C8825" s="37" t="str">
        <f t="array" ref="C8825">IFERROR(XLOOKUP(A8825,'Asignacion Dic'!A:A,'Asignacion Dic'!B:B))</f>
        <v>EC-04</v>
      </c>
      <c r="D8825" s="38">
        <v>45638.587488425925</v>
      </c>
      <c r="E8825" s="36" t="s">
        <v>38</v>
      </c>
      <c r="F8825" s="37" t="str">
        <f t="array" ref="F8825">IFERROR(XLOOKUP(E8825,Operadores!A:A,Operadores!B:B))</f>
        <v>SOSCA01</v>
      </c>
      <c r="G8825" s="36" t="s">
        <v>19</v>
      </c>
      <c r="H8825" s="39">
        <v>18.98</v>
      </c>
      <c r="I8825" s="40">
        <v>380.01</v>
      </c>
      <c r="J8825" s="41">
        <f t="shared" si="5"/>
        <v>7212.5898</v>
      </c>
      <c r="K8825" s="37" t="str">
        <f t="array" ref="K8825">IFERROR(XLOOKUP(G8825,'Tipo de carga'!A:A,'Tipo de carga'!B:B))</f>
        <v>Autoabasto</v>
      </c>
      <c r="L8825" s="37">
        <f t="shared" si="2"/>
        <v>50</v>
      </c>
      <c r="M8825" s="37">
        <f t="shared" si="3"/>
        <v>12</v>
      </c>
      <c r="N8825" s="37">
        <f t="shared" si="4"/>
        <v>12</v>
      </c>
      <c r="O8825" s="37" t="str">
        <f t="array" ref="O8825">IFERROR(XLOOKUP(K8825,'Tipo de carga'!B:B,'Tipo de carga'!C:C))</f>
        <v>Diesel</v>
      </c>
    </row>
    <row r="8826">
      <c r="A8826" s="36">
        <v>1972.0</v>
      </c>
      <c r="B8826" s="37" t="str">
        <f t="array" ref="B8826">IFERROR(XLOOKUP(A8826,'Asignacion Dic'!A:A,'Asignacion Dic'!C:C))</f>
        <v>Sayer Sencillo</v>
      </c>
      <c r="C8826" s="37" t="str">
        <f t="array" ref="C8826">IFERROR(XLOOKUP(A8826,'Asignacion Dic'!A:A,'Asignacion Dic'!B:B))</f>
        <v>EC-04</v>
      </c>
      <c r="D8826" s="38">
        <v>45638.565300925926</v>
      </c>
      <c r="E8826" s="36" t="s">
        <v>59</v>
      </c>
      <c r="F8826" s="37" t="str">
        <f t="array" ref="F8826">IFERROR(XLOOKUP(E8826,Operadores!A:A,Operadores!B:B))</f>
        <v>ROMJOS</v>
      </c>
      <c r="G8826" s="36" t="s">
        <v>19</v>
      </c>
      <c r="H8826" s="39">
        <v>18.98</v>
      </c>
      <c r="I8826" s="40">
        <v>900.0</v>
      </c>
      <c r="J8826" s="41">
        <f t="shared" si="5"/>
        <v>17082</v>
      </c>
      <c r="K8826" s="37" t="str">
        <f t="array" ref="K8826">IFERROR(XLOOKUP(G8826,'Tipo de carga'!A:A,'Tipo de carga'!B:B))</f>
        <v>Autoabasto</v>
      </c>
      <c r="L8826" s="37">
        <f t="shared" si="2"/>
        <v>50</v>
      </c>
      <c r="M8826" s="37">
        <f t="shared" si="3"/>
        <v>12</v>
      </c>
      <c r="N8826" s="37">
        <f t="shared" si="4"/>
        <v>12</v>
      </c>
      <c r="O8826" s="37" t="str">
        <f t="array" ref="O8826">IFERROR(XLOOKUP(K8826,'Tipo de carga'!B:B,'Tipo de carga'!C:C))</f>
        <v>Diesel</v>
      </c>
    </row>
    <row r="8827">
      <c r="A8827" s="36">
        <v>1881.0</v>
      </c>
      <c r="B8827" s="37" t="str">
        <f t="array" ref="B8827">IFERROR(XLOOKUP(A8827,'Asignacion Dic'!A:A,'Asignacion Dic'!C:C))</f>
        <v>Circuitos</v>
      </c>
      <c r="C8827" s="37" t="str">
        <f t="array" ref="C8827">IFERROR(XLOOKUP(A8827,'Asignacion Dic'!A:A,'Asignacion Dic'!B:B))</f>
        <v>EC-03</v>
      </c>
      <c r="D8827" s="38">
        <v>45638.560428240744</v>
      </c>
      <c r="E8827" s="36" t="s">
        <v>210</v>
      </c>
      <c r="F8827" s="37" t="str">
        <f t="array" ref="F8827">IFERROR(XLOOKUP(E8827,Operadores!A:A,Operadores!B:B))</f>
        <v>CERJER</v>
      </c>
      <c r="G8827" s="36" t="s">
        <v>19</v>
      </c>
      <c r="H8827" s="39">
        <v>18.98</v>
      </c>
      <c r="I8827" s="40">
        <v>385.8</v>
      </c>
      <c r="J8827" s="41">
        <f t="shared" si="5"/>
        <v>7322.484</v>
      </c>
      <c r="K8827" s="37" t="str">
        <f t="array" ref="K8827">IFERROR(XLOOKUP(G8827,'Tipo de carga'!A:A,'Tipo de carga'!B:B))</f>
        <v>Autoabasto</v>
      </c>
      <c r="L8827" s="37">
        <f t="shared" si="2"/>
        <v>50</v>
      </c>
      <c r="M8827" s="37">
        <f t="shared" si="3"/>
        <v>12</v>
      </c>
      <c r="N8827" s="37">
        <f t="shared" si="4"/>
        <v>12</v>
      </c>
      <c r="O8827" s="37" t="str">
        <f t="array" ref="O8827">IFERROR(XLOOKUP(K8827,'Tipo de carga'!B:B,'Tipo de carga'!C:C))</f>
        <v>Diesel</v>
      </c>
    </row>
    <row r="8828">
      <c r="A8828" s="36">
        <v>1712.0</v>
      </c>
      <c r="B8828" s="37" t="str">
        <f t="array" ref="B8828">IFERROR(XLOOKUP(A8828,'Asignacion Dic'!A:A,'Asignacion Dic'!C:C))</f>
        <v>Available</v>
      </c>
      <c r="C8828" s="37" t="str">
        <f t="array" ref="C8828">IFERROR(XLOOKUP(A8828,'Asignacion Dic'!A:A,'Asignacion Dic'!B:B))</f>
        <v>TTE</v>
      </c>
      <c r="D8828" s="38">
        <v>45638.551412037035</v>
      </c>
      <c r="E8828" s="36" t="s">
        <v>465</v>
      </c>
      <c r="F8828" s="37" t="str">
        <f t="array" ref="F8828">IFERROR(XLOOKUP(E8828,Operadores!A:A,Operadores!B:B))</f>
        <v>SANMAN</v>
      </c>
      <c r="G8828" s="36" t="s">
        <v>19</v>
      </c>
      <c r="H8828" s="39">
        <v>18.98</v>
      </c>
      <c r="I8828" s="40">
        <v>578.77</v>
      </c>
      <c r="J8828" s="41">
        <f t="shared" si="5"/>
        <v>10985.0546</v>
      </c>
      <c r="K8828" s="37" t="str">
        <f t="array" ref="K8828">IFERROR(XLOOKUP(G8828,'Tipo de carga'!A:A,'Tipo de carga'!B:B))</f>
        <v>Autoabasto</v>
      </c>
      <c r="L8828" s="37">
        <f t="shared" si="2"/>
        <v>50</v>
      </c>
      <c r="M8828" s="37">
        <f t="shared" si="3"/>
        <v>12</v>
      </c>
      <c r="N8828" s="37">
        <f t="shared" si="4"/>
        <v>12</v>
      </c>
      <c r="O8828" s="37" t="str">
        <f t="array" ref="O8828">IFERROR(XLOOKUP(K8828,'Tipo de carga'!B:B,'Tipo de carga'!C:C))</f>
        <v>Diesel</v>
      </c>
    </row>
    <row r="8829">
      <c r="A8829" s="36">
        <v>1969.0</v>
      </c>
      <c r="B8829" s="37" t="str">
        <f t="array" ref="B8829">IFERROR(XLOOKUP(A8829,'Asignacion Dic'!A:A,'Asignacion Dic'!C:C))</f>
        <v>Sayer Vuelteros</v>
      </c>
      <c r="C8829" s="37" t="str">
        <f t="array" ref="C8829">IFERROR(XLOOKUP(A8829,'Asignacion Dic'!A:A,'Asignacion Dic'!B:B))</f>
        <v>EC-04</v>
      </c>
      <c r="D8829" s="38">
        <v>45638.542025462964</v>
      </c>
      <c r="E8829" s="36" t="s">
        <v>250</v>
      </c>
      <c r="F8829" s="37" t="str">
        <f t="array" ref="F8829">IFERROR(XLOOKUP(E8829,Operadores!A:A,Operadores!B:B))</f>
        <v>FIGMAR</v>
      </c>
      <c r="G8829" s="36" t="s">
        <v>19</v>
      </c>
      <c r="H8829" s="39">
        <v>18.98</v>
      </c>
      <c r="I8829" s="40">
        <v>810.03</v>
      </c>
      <c r="J8829" s="41">
        <f t="shared" si="5"/>
        <v>15374.3694</v>
      </c>
      <c r="K8829" s="37" t="str">
        <f t="array" ref="K8829">IFERROR(XLOOKUP(G8829,'Tipo de carga'!A:A,'Tipo de carga'!B:B))</f>
        <v>Autoabasto</v>
      </c>
      <c r="L8829" s="37">
        <f t="shared" si="2"/>
        <v>50</v>
      </c>
      <c r="M8829" s="37">
        <f t="shared" si="3"/>
        <v>12</v>
      </c>
      <c r="N8829" s="37">
        <f t="shared" si="4"/>
        <v>12</v>
      </c>
      <c r="O8829" s="37" t="str">
        <f t="array" ref="O8829">IFERROR(XLOOKUP(K8829,'Tipo de carga'!B:B,'Tipo de carga'!C:C))</f>
        <v>Diesel</v>
      </c>
    </row>
    <row r="8830">
      <c r="A8830" s="36">
        <v>1765.0</v>
      </c>
      <c r="B8830" s="37" t="str">
        <f t="array" ref="B8830">IFERROR(XLOOKUP(A8830,'Asignacion Dic'!A:A,'Asignacion Dic'!C:C))</f>
        <v>Circuitos</v>
      </c>
      <c r="C8830" s="37" t="str">
        <f t="array" ref="C8830">IFERROR(XLOOKUP(A8830,'Asignacion Dic'!A:A,'Asignacion Dic'!B:B))</f>
        <v>EC-03</v>
      </c>
      <c r="D8830" s="38">
        <v>45638.52202546296</v>
      </c>
      <c r="E8830" s="36" t="s">
        <v>210</v>
      </c>
      <c r="F8830" s="37" t="str">
        <f t="array" ref="F8830">IFERROR(XLOOKUP(E8830,Operadores!A:A,Operadores!B:B))</f>
        <v>CERJER</v>
      </c>
      <c r="G8830" s="36" t="s">
        <v>19</v>
      </c>
      <c r="H8830" s="39">
        <v>18.98</v>
      </c>
      <c r="I8830" s="40">
        <v>520.03</v>
      </c>
      <c r="J8830" s="41">
        <f t="shared" si="5"/>
        <v>9870.1694</v>
      </c>
      <c r="K8830" s="37" t="str">
        <f t="array" ref="K8830">IFERROR(XLOOKUP(G8830,'Tipo de carga'!A:A,'Tipo de carga'!B:B))</f>
        <v>Autoabasto</v>
      </c>
      <c r="L8830" s="37">
        <f t="shared" si="2"/>
        <v>50</v>
      </c>
      <c r="M8830" s="37">
        <f t="shared" si="3"/>
        <v>12</v>
      </c>
      <c r="N8830" s="37">
        <f t="shared" si="4"/>
        <v>12</v>
      </c>
      <c r="O8830" s="37" t="str">
        <f t="array" ref="O8830">IFERROR(XLOOKUP(K8830,'Tipo de carga'!B:B,'Tipo de carga'!C:C))</f>
        <v>Diesel</v>
      </c>
    </row>
    <row r="8831">
      <c r="A8831" s="36">
        <v>1966.0</v>
      </c>
      <c r="B8831" s="37" t="str">
        <f t="array" ref="B8831">IFERROR(XLOOKUP(A8831,'Asignacion Dic'!A:A,'Asignacion Dic'!C:C))</f>
        <v>Sayer Sencillo</v>
      </c>
      <c r="C8831" s="37" t="str">
        <f t="array" ref="C8831">IFERROR(XLOOKUP(A8831,'Asignacion Dic'!A:A,'Asignacion Dic'!B:B))</f>
        <v>EC-04</v>
      </c>
      <c r="D8831" s="38">
        <v>45638.48662037037</v>
      </c>
      <c r="E8831" s="36" t="s">
        <v>28</v>
      </c>
      <c r="F8831" s="37" t="str">
        <f t="array" ref="F8831">IFERROR(XLOOKUP(E8831,Operadores!A:A,Operadores!B:B))</f>
        <v>SANJE01</v>
      </c>
      <c r="G8831" s="36" t="s">
        <v>19</v>
      </c>
      <c r="H8831" s="39">
        <v>18.98</v>
      </c>
      <c r="I8831" s="40">
        <v>672.53</v>
      </c>
      <c r="J8831" s="41">
        <f t="shared" si="5"/>
        <v>12764.6194</v>
      </c>
      <c r="K8831" s="37" t="str">
        <f t="array" ref="K8831">IFERROR(XLOOKUP(G8831,'Tipo de carga'!A:A,'Tipo de carga'!B:B))</f>
        <v>Autoabasto</v>
      </c>
      <c r="L8831" s="37">
        <f t="shared" si="2"/>
        <v>50</v>
      </c>
      <c r="M8831" s="37">
        <f t="shared" si="3"/>
        <v>12</v>
      </c>
      <c r="N8831" s="37">
        <f t="shared" si="4"/>
        <v>12</v>
      </c>
      <c r="O8831" s="37" t="str">
        <f t="array" ref="O8831">IFERROR(XLOOKUP(K8831,'Tipo de carga'!B:B,'Tipo de carga'!C:C))</f>
        <v>Diesel</v>
      </c>
    </row>
    <row r="8832">
      <c r="A8832" s="36">
        <v>309.0</v>
      </c>
      <c r="B8832" s="37" t="str">
        <f t="array" ref="B8832">IFERROR(XLOOKUP(A8832,'Asignacion Dic'!A:A,'Asignacion Dic'!C:C))</f>
        <v>Sayer Thorton</v>
      </c>
      <c r="C8832" s="37" t="str">
        <f t="array" ref="C8832">IFERROR(XLOOKUP(A8832,'Asignacion Dic'!A:A,'Asignacion Dic'!B:B))</f>
        <v>EC-04</v>
      </c>
      <c r="D8832" s="38">
        <v>45638.42165509259</v>
      </c>
      <c r="E8832" s="36" t="s">
        <v>264</v>
      </c>
      <c r="F8832" s="37" t="str">
        <f t="array" ref="F8832">IFERROR(XLOOKUP(E8832,Operadores!A:A,Operadores!B:B))</f>
        <v>REVELI</v>
      </c>
      <c r="G8832" s="36" t="s">
        <v>19</v>
      </c>
      <c r="H8832" s="39">
        <v>18.98</v>
      </c>
      <c r="I8832" s="40">
        <v>268.21</v>
      </c>
      <c r="J8832" s="41">
        <f t="shared" si="5"/>
        <v>5090.6258</v>
      </c>
      <c r="K8832" s="37" t="str">
        <f t="array" ref="K8832">IFERROR(XLOOKUP(G8832,'Tipo de carga'!A:A,'Tipo de carga'!B:B))</f>
        <v>Autoabasto</v>
      </c>
      <c r="L8832" s="37">
        <f t="shared" si="2"/>
        <v>50</v>
      </c>
      <c r="M8832" s="37">
        <f t="shared" si="3"/>
        <v>12</v>
      </c>
      <c r="N8832" s="37">
        <f t="shared" si="4"/>
        <v>12</v>
      </c>
      <c r="O8832" s="37" t="str">
        <f t="array" ref="O8832">IFERROR(XLOOKUP(K8832,'Tipo de carga'!B:B,'Tipo de carga'!C:C))</f>
        <v>Diesel</v>
      </c>
    </row>
    <row r="8833">
      <c r="A8833" s="36">
        <v>1882.0</v>
      </c>
      <c r="B8833" s="37" t="str">
        <f t="array" ref="B8833">IFERROR(XLOOKUP(A8833,'Asignacion Dic'!A:A,'Asignacion Dic'!C:C))</f>
        <v>Sayer Sencillo</v>
      </c>
      <c r="C8833" s="37" t="str">
        <f t="array" ref="C8833">IFERROR(XLOOKUP(A8833,'Asignacion Dic'!A:A,'Asignacion Dic'!B:B))</f>
        <v>EC-04</v>
      </c>
      <c r="D8833" s="38">
        <v>45638.41525462963</v>
      </c>
      <c r="E8833" s="36" t="s">
        <v>49</v>
      </c>
      <c r="F8833" s="37" t="str">
        <f t="array" ref="F8833">IFERROR(XLOOKUP(E8833,Operadores!A:A,Operadores!B:B))</f>
        <v>FABMA</v>
      </c>
      <c r="G8833" s="36" t="s">
        <v>19</v>
      </c>
      <c r="H8833" s="39">
        <v>18.98</v>
      </c>
      <c r="I8833" s="40">
        <v>450.15</v>
      </c>
      <c r="J8833" s="41">
        <f t="shared" si="5"/>
        <v>8543.847</v>
      </c>
      <c r="K8833" s="37" t="str">
        <f t="array" ref="K8833">IFERROR(XLOOKUP(G8833,'Tipo de carga'!A:A,'Tipo de carga'!B:B))</f>
        <v>Autoabasto</v>
      </c>
      <c r="L8833" s="37">
        <f t="shared" si="2"/>
        <v>50</v>
      </c>
      <c r="M8833" s="37">
        <f t="shared" si="3"/>
        <v>12</v>
      </c>
      <c r="N8833" s="37">
        <f t="shared" si="4"/>
        <v>12</v>
      </c>
      <c r="O8833" s="37" t="str">
        <f t="array" ref="O8833">IFERROR(XLOOKUP(K8833,'Tipo de carga'!B:B,'Tipo de carga'!C:C))</f>
        <v>Diesel</v>
      </c>
    </row>
    <row r="8834">
      <c r="A8834" s="36">
        <v>1877.0</v>
      </c>
      <c r="B8834" s="37" t="str">
        <f t="array" ref="B8834">IFERROR(XLOOKUP(A8834,'Asignacion Dic'!A:A,'Asignacion Dic'!C:C))</f>
        <v>Circuitos</v>
      </c>
      <c r="C8834" s="37" t="str">
        <f t="array" ref="C8834">IFERROR(XLOOKUP(A8834,'Asignacion Dic'!A:A,'Asignacion Dic'!B:B))</f>
        <v>EC-03</v>
      </c>
      <c r="D8834" s="38">
        <v>45638.30212962963</v>
      </c>
      <c r="E8834" s="36" t="s">
        <v>397</v>
      </c>
      <c r="F8834" s="37" t="str">
        <f t="array" ref="F8834">IFERROR(XLOOKUP(E8834,Operadores!A:A,Operadores!B:B))</f>
        <v>GRERI</v>
      </c>
      <c r="G8834" s="36" t="s">
        <v>19</v>
      </c>
      <c r="H8834" s="39">
        <v>18.98</v>
      </c>
      <c r="I8834" s="40">
        <v>525.25</v>
      </c>
      <c r="J8834" s="41">
        <f t="shared" si="5"/>
        <v>9969.245</v>
      </c>
      <c r="K8834" s="37" t="str">
        <f t="array" ref="K8834">IFERROR(XLOOKUP(G8834,'Tipo de carga'!A:A,'Tipo de carga'!B:B))</f>
        <v>Autoabasto</v>
      </c>
      <c r="L8834" s="37">
        <f t="shared" si="2"/>
        <v>50</v>
      </c>
      <c r="M8834" s="37">
        <f t="shared" si="3"/>
        <v>12</v>
      </c>
      <c r="N8834" s="37">
        <f t="shared" si="4"/>
        <v>12</v>
      </c>
      <c r="O8834" s="37" t="str">
        <f t="array" ref="O8834">IFERROR(XLOOKUP(K8834,'Tipo de carga'!B:B,'Tipo de carga'!C:C))</f>
        <v>Diesel</v>
      </c>
    </row>
    <row r="8835">
      <c r="A8835" s="36">
        <v>1940.0</v>
      </c>
      <c r="B8835" s="37" t="str">
        <f t="array" ref="B8835">IFERROR(XLOOKUP(A8835,'Asignacion Dic'!A:A,'Asignacion Dic'!C:C))</f>
        <v>Circuitos</v>
      </c>
      <c r="C8835" s="37" t="str">
        <f t="array" ref="C8835">IFERROR(XLOOKUP(A8835,'Asignacion Dic'!A:A,'Asignacion Dic'!B:B))</f>
        <v>EC-03</v>
      </c>
      <c r="D8835" s="38">
        <v>45638.28292824074</v>
      </c>
      <c r="E8835" s="36" t="s">
        <v>259</v>
      </c>
      <c r="F8835" s="37" t="str">
        <f t="array" ref="F8835">IFERROR(XLOOKUP(E8835,Operadores!A:A,Operadores!B:B))</f>
        <v>FLOPE</v>
      </c>
      <c r="G8835" s="36" t="s">
        <v>19</v>
      </c>
      <c r="H8835" s="39">
        <v>18.98</v>
      </c>
      <c r="I8835" s="40">
        <v>487.28</v>
      </c>
      <c r="J8835" s="41">
        <f t="shared" si="5"/>
        <v>9248.5744</v>
      </c>
      <c r="K8835" s="37" t="str">
        <f t="array" ref="K8835">IFERROR(XLOOKUP(G8835,'Tipo de carga'!A:A,'Tipo de carga'!B:B))</f>
        <v>Autoabasto</v>
      </c>
      <c r="L8835" s="37">
        <f t="shared" si="2"/>
        <v>50</v>
      </c>
      <c r="M8835" s="37">
        <f t="shared" si="3"/>
        <v>12</v>
      </c>
      <c r="N8835" s="37">
        <f t="shared" si="4"/>
        <v>12</v>
      </c>
      <c r="O8835" s="37" t="str">
        <f t="array" ref="O8835">IFERROR(XLOOKUP(K8835,'Tipo de carga'!B:B,'Tipo de carga'!C:C))</f>
        <v>Diesel</v>
      </c>
    </row>
    <row r="8836">
      <c r="A8836" s="36">
        <v>1903.0</v>
      </c>
      <c r="B8836" s="37" t="str">
        <f t="array" ref="B8836">IFERROR(XLOOKUP(A8836,'Asignacion Dic'!A:A,'Asignacion Dic'!C:C))</f>
        <v>Sayer Vuelteros</v>
      </c>
      <c r="C8836" s="37" t="str">
        <f t="array" ref="C8836">IFERROR(XLOOKUP(A8836,'Asignacion Dic'!A:A,'Asignacion Dic'!B:B))</f>
        <v>EC-04</v>
      </c>
      <c r="D8836" s="38">
        <v>45638.187418981484</v>
      </c>
      <c r="E8836" s="36" t="s">
        <v>45</v>
      </c>
      <c r="F8836" s="37" t="str">
        <f t="array" ref="F8836">IFERROR(XLOOKUP(E8836,Operadores!A:A,Operadores!B:B))</f>
        <v>HEREM</v>
      </c>
      <c r="G8836" s="36" t="s">
        <v>19</v>
      </c>
      <c r="H8836" s="39">
        <v>18.98</v>
      </c>
      <c r="I8836" s="40">
        <v>655.23</v>
      </c>
      <c r="J8836" s="41">
        <f t="shared" si="5"/>
        <v>12436.2654</v>
      </c>
      <c r="K8836" s="37" t="str">
        <f t="array" ref="K8836">IFERROR(XLOOKUP(G8836,'Tipo de carga'!A:A,'Tipo de carga'!B:B))</f>
        <v>Autoabasto</v>
      </c>
      <c r="L8836" s="37">
        <f t="shared" si="2"/>
        <v>50</v>
      </c>
      <c r="M8836" s="37">
        <f t="shared" si="3"/>
        <v>12</v>
      </c>
      <c r="N8836" s="37">
        <f t="shared" si="4"/>
        <v>12</v>
      </c>
      <c r="O8836" s="37" t="str">
        <f t="array" ref="O8836">IFERROR(XLOOKUP(K8836,'Tipo de carga'!B:B,'Tipo de carga'!C:C))</f>
        <v>Diesel</v>
      </c>
    </row>
    <row r="8837">
      <c r="A8837" s="36">
        <v>1806.0</v>
      </c>
      <c r="B8837" s="37" t="str">
        <f t="array" ref="B8837">IFERROR(XLOOKUP(A8837,'Asignacion Dic'!A:A,'Asignacion Dic'!C:C))</f>
        <v>Sayer Full</v>
      </c>
      <c r="C8837" s="37" t="str">
        <f t="array" ref="C8837">IFERROR(XLOOKUP(A8837,'Asignacion Dic'!A:A,'Asignacion Dic'!B:B))</f>
        <v>EC-04</v>
      </c>
      <c r="D8837" s="38">
        <v>45638.14167824074</v>
      </c>
      <c r="E8837" s="36" t="s">
        <v>40</v>
      </c>
      <c r="F8837" s="37" t="str">
        <f t="array" ref="F8837">IFERROR(XLOOKUP(E8837,Operadores!A:A,Operadores!B:B))</f>
        <v>DIAOMA</v>
      </c>
      <c r="G8837" s="36" t="s">
        <v>19</v>
      </c>
      <c r="H8837" s="39">
        <v>18.98</v>
      </c>
      <c r="I8837" s="40">
        <v>849.78</v>
      </c>
      <c r="J8837" s="41">
        <f t="shared" si="5"/>
        <v>16128.8244</v>
      </c>
      <c r="K8837" s="37" t="str">
        <f t="array" ref="K8837">IFERROR(XLOOKUP(G8837,'Tipo de carga'!A:A,'Tipo de carga'!B:B))</f>
        <v>Autoabasto</v>
      </c>
      <c r="L8837" s="37">
        <f t="shared" si="2"/>
        <v>50</v>
      </c>
      <c r="M8837" s="37">
        <f t="shared" si="3"/>
        <v>12</v>
      </c>
      <c r="N8837" s="37">
        <f t="shared" si="4"/>
        <v>12</v>
      </c>
      <c r="O8837" s="37" t="str">
        <f t="array" ref="O8837">IFERROR(XLOOKUP(K8837,'Tipo de carga'!B:B,'Tipo de carga'!C:C))</f>
        <v>Diesel</v>
      </c>
    </row>
    <row r="8838">
      <c r="A8838" s="36">
        <v>1787.0</v>
      </c>
      <c r="B8838" s="37" t="str">
        <f t="array" ref="B8838">IFERROR(XLOOKUP(A8838,'Asignacion Dic'!A:A,'Asignacion Dic'!C:C))</f>
        <v>Sayer Sencillo</v>
      </c>
      <c r="C8838" s="37" t="str">
        <f t="array" ref="C8838">IFERROR(XLOOKUP(A8838,'Asignacion Dic'!A:A,'Asignacion Dic'!B:B))</f>
        <v>EC-04</v>
      </c>
      <c r="D8838" s="38">
        <v>45638.00952546296</v>
      </c>
      <c r="E8838" s="36" t="s">
        <v>392</v>
      </c>
      <c r="F8838" s="37" t="str">
        <f t="array" ref="F8838">IFERROR(XLOOKUP(E8838,Operadores!A:A,Operadores!B:B))</f>
        <v>MUÑGER</v>
      </c>
      <c r="G8838" s="36" t="s">
        <v>19</v>
      </c>
      <c r="H8838" s="39">
        <v>18.98</v>
      </c>
      <c r="I8838" s="40">
        <v>522.58</v>
      </c>
      <c r="J8838" s="41">
        <f t="shared" si="5"/>
        <v>9918.5684</v>
      </c>
      <c r="K8838" s="37" t="str">
        <f t="array" ref="K8838">IFERROR(XLOOKUP(G8838,'Tipo de carga'!A:A,'Tipo de carga'!B:B))</f>
        <v>Autoabasto</v>
      </c>
      <c r="L8838" s="37">
        <f t="shared" si="2"/>
        <v>50</v>
      </c>
      <c r="M8838" s="37">
        <f t="shared" si="3"/>
        <v>12</v>
      </c>
      <c r="N8838" s="37">
        <f t="shared" si="4"/>
        <v>12</v>
      </c>
      <c r="O8838" s="37" t="str">
        <f t="array" ref="O8838">IFERROR(XLOOKUP(K8838,'Tipo de carga'!B:B,'Tipo de carga'!C:C))</f>
        <v>Diesel</v>
      </c>
    </row>
    <row r="8839">
      <c r="A8839" s="36">
        <v>1931.0</v>
      </c>
      <c r="B8839" s="37" t="str">
        <f t="array" ref="B8839">IFERROR(XLOOKUP(A8839,'Asignacion Dic'!A:A,'Asignacion Dic'!C:C))</f>
        <v>Circuitos</v>
      </c>
      <c r="C8839" s="37" t="str">
        <f t="array" ref="C8839">IFERROR(XLOOKUP(A8839,'Asignacion Dic'!A:A,'Asignacion Dic'!B:B))</f>
        <v>EC-03</v>
      </c>
      <c r="D8839" s="38">
        <v>45638.87488425926</v>
      </c>
      <c r="E8839" s="36" t="s">
        <v>26</v>
      </c>
      <c r="F8839" s="37" t="str">
        <f t="array" ref="F8839">IFERROR(XLOOKUP(E8839,Operadores!A:A,Operadores!B:B))</f>
        <v>ARBJO</v>
      </c>
      <c r="G8839" s="36" t="s">
        <v>75</v>
      </c>
      <c r="H8839" s="39">
        <v>20.45033</v>
      </c>
      <c r="I8839" s="40">
        <v>315.02</v>
      </c>
      <c r="J8839" s="41">
        <f t="shared" si="5"/>
        <v>6442.262957</v>
      </c>
      <c r="K8839" s="37" t="str">
        <f t="array" ref="K8839">IFERROR(XLOOKUP(G8839,'Tipo de carga'!A:A,'Tipo de carga'!B:B))</f>
        <v>Autoabasto</v>
      </c>
      <c r="L8839" s="37">
        <f t="shared" si="2"/>
        <v>50</v>
      </c>
      <c r="M8839" s="37">
        <f t="shared" si="3"/>
        <v>12</v>
      </c>
      <c r="N8839" s="37">
        <f t="shared" si="4"/>
        <v>12</v>
      </c>
      <c r="O8839" s="37" t="str">
        <f t="array" ref="O8839">IFERROR(XLOOKUP(K8839,'Tipo de carga'!B:B,'Tipo de carga'!C:C))</f>
        <v>Diesel</v>
      </c>
    </row>
    <row r="8840">
      <c r="A8840" s="36">
        <v>1947.0</v>
      </c>
      <c r="B8840" s="37" t="str">
        <f t="array" ref="B8840">IFERROR(XLOOKUP(A8840,'Asignacion Dic'!A:A,'Asignacion Dic'!C:C))</f>
        <v>Circuitos</v>
      </c>
      <c r="C8840" s="37" t="str">
        <f t="array" ref="C8840">IFERROR(XLOOKUP(A8840,'Asignacion Dic'!A:A,'Asignacion Dic'!B:B))</f>
        <v>EC-03</v>
      </c>
      <c r="D8840" s="38">
        <v>45638.767962962964</v>
      </c>
      <c r="E8840" s="36" t="s">
        <v>265</v>
      </c>
      <c r="F8840" s="37" t="str">
        <f t="array" ref="F8840">IFERROR(XLOOKUP(E8840,Operadores!A:A,Operadores!B:B))</f>
        <v>DAMOS</v>
      </c>
      <c r="G8840" s="36" t="s">
        <v>75</v>
      </c>
      <c r="H8840" s="39">
        <v>20.45033</v>
      </c>
      <c r="I8840" s="40">
        <v>326.92</v>
      </c>
      <c r="J8840" s="41">
        <f t="shared" si="5"/>
        <v>6685.621884</v>
      </c>
      <c r="K8840" s="37" t="str">
        <f t="array" ref="K8840">IFERROR(XLOOKUP(G8840,'Tipo de carga'!A:A,'Tipo de carga'!B:B))</f>
        <v>Autoabasto</v>
      </c>
      <c r="L8840" s="37">
        <f t="shared" si="2"/>
        <v>50</v>
      </c>
      <c r="M8840" s="37">
        <f t="shared" si="3"/>
        <v>12</v>
      </c>
      <c r="N8840" s="37">
        <f t="shared" si="4"/>
        <v>12</v>
      </c>
      <c r="O8840" s="37" t="str">
        <f t="array" ref="O8840">IFERROR(XLOOKUP(K8840,'Tipo de carga'!B:B,'Tipo de carga'!C:C))</f>
        <v>Diesel</v>
      </c>
    </row>
    <row r="8841">
      <c r="A8841" s="36">
        <v>2085.0</v>
      </c>
      <c r="B8841" s="37" t="str">
        <f t="array" ref="B8841">IFERROR(XLOOKUP(A8841,'Asignacion Dic'!A:A,'Asignacion Dic'!C:C))</f>
        <v>PISA Gdl</v>
      </c>
      <c r="C8841" s="37" t="str">
        <f t="array" ref="C8841">IFERROR(XLOOKUP(A8841,'Asignacion Dic'!A:A,'Asignacion Dic'!B:B))</f>
        <v>EC-06</v>
      </c>
      <c r="D8841" s="38">
        <v>45638.76436342593</v>
      </c>
      <c r="E8841" s="36" t="s">
        <v>583</v>
      </c>
      <c r="F8841" s="37" t="str">
        <f t="array" ref="F8841">IFERROR(XLOOKUP(E8841,Operadores!A:A,Operadores!B:B))</f>
        <v>MARLUI02</v>
      </c>
      <c r="G8841" s="36" t="s">
        <v>75</v>
      </c>
      <c r="H8841" s="39">
        <v>20.45033</v>
      </c>
      <c r="I8841" s="40">
        <v>374.92</v>
      </c>
      <c r="J8841" s="41">
        <f t="shared" si="5"/>
        <v>7667.237724</v>
      </c>
      <c r="K8841" s="37" t="str">
        <f t="array" ref="K8841">IFERROR(XLOOKUP(G8841,'Tipo de carga'!A:A,'Tipo de carga'!B:B))</f>
        <v>Autoabasto</v>
      </c>
      <c r="L8841" s="37">
        <f t="shared" si="2"/>
        <v>50</v>
      </c>
      <c r="M8841" s="37">
        <f t="shared" si="3"/>
        <v>12</v>
      </c>
      <c r="N8841" s="37">
        <f t="shared" si="4"/>
        <v>12</v>
      </c>
      <c r="O8841" s="37" t="str">
        <f t="array" ref="O8841">IFERROR(XLOOKUP(K8841,'Tipo de carga'!B:B,'Tipo de carga'!C:C))</f>
        <v>Diesel</v>
      </c>
    </row>
    <row r="8842">
      <c r="A8842" s="36">
        <v>1886.0</v>
      </c>
      <c r="B8842" s="37" t="str">
        <f t="array" ref="B8842">IFERROR(XLOOKUP(A8842,'Asignacion Dic'!A:A,'Asignacion Dic'!C:C))</f>
        <v>Circuitos</v>
      </c>
      <c r="C8842" s="37" t="str">
        <f t="array" ref="C8842">IFERROR(XLOOKUP(A8842,'Asignacion Dic'!A:A,'Asignacion Dic'!B:B))</f>
        <v>EC-03</v>
      </c>
      <c r="D8842" s="38">
        <v>45638.728946759256</v>
      </c>
      <c r="E8842" s="36" t="s">
        <v>260</v>
      </c>
      <c r="F8842" s="37" t="str">
        <f t="array" ref="F8842">IFERROR(XLOOKUP(E8842,Operadores!A:A,Operadores!B:B))</f>
        <v>CORER</v>
      </c>
      <c r="G8842" s="36" t="s">
        <v>75</v>
      </c>
      <c r="H8842" s="39">
        <v>20.45033</v>
      </c>
      <c r="I8842" s="40">
        <v>419.83</v>
      </c>
      <c r="J8842" s="41">
        <f t="shared" si="5"/>
        <v>8585.662044</v>
      </c>
      <c r="K8842" s="37" t="str">
        <f t="array" ref="K8842">IFERROR(XLOOKUP(G8842,'Tipo de carga'!A:A,'Tipo de carga'!B:B))</f>
        <v>Autoabasto</v>
      </c>
      <c r="L8842" s="37">
        <f t="shared" si="2"/>
        <v>50</v>
      </c>
      <c r="M8842" s="37">
        <f t="shared" si="3"/>
        <v>12</v>
      </c>
      <c r="N8842" s="37">
        <f t="shared" si="4"/>
        <v>12</v>
      </c>
      <c r="O8842" s="37" t="str">
        <f t="array" ref="O8842">IFERROR(XLOOKUP(K8842,'Tipo de carga'!B:B,'Tipo de carga'!C:C))</f>
        <v>Diesel</v>
      </c>
    </row>
    <row r="8843">
      <c r="A8843" s="36">
        <v>1847.0</v>
      </c>
      <c r="B8843" s="37" t="str">
        <f t="array" ref="B8843">IFERROR(XLOOKUP(A8843,'Asignacion Dic'!A:A,'Asignacion Dic'!C:C))</f>
        <v>Circuitos</v>
      </c>
      <c r="C8843" s="37" t="str">
        <f t="array" ref="C8843">IFERROR(XLOOKUP(A8843,'Asignacion Dic'!A:A,'Asignacion Dic'!B:B))</f>
        <v>EC-03</v>
      </c>
      <c r="D8843" s="38">
        <v>45638.60120370371</v>
      </c>
      <c r="E8843" s="36" t="s">
        <v>243</v>
      </c>
      <c r="F8843" s="37" t="str">
        <f t="array" ref="F8843">IFERROR(XLOOKUP(E8843,Operadores!A:A,Operadores!B:B))</f>
        <v>HERJO17X</v>
      </c>
      <c r="G8843" s="36" t="s">
        <v>75</v>
      </c>
      <c r="H8843" s="39">
        <v>20.45033</v>
      </c>
      <c r="I8843" s="40">
        <v>650.03</v>
      </c>
      <c r="J8843" s="41">
        <f t="shared" si="5"/>
        <v>13293.32801</v>
      </c>
      <c r="K8843" s="37" t="str">
        <f t="array" ref="K8843">IFERROR(XLOOKUP(G8843,'Tipo de carga'!A:A,'Tipo de carga'!B:B))</f>
        <v>Autoabasto</v>
      </c>
      <c r="L8843" s="37">
        <f t="shared" si="2"/>
        <v>50</v>
      </c>
      <c r="M8843" s="37">
        <f t="shared" si="3"/>
        <v>12</v>
      </c>
      <c r="N8843" s="37">
        <f t="shared" si="4"/>
        <v>12</v>
      </c>
      <c r="O8843" s="37" t="str">
        <f t="array" ref="O8843">IFERROR(XLOOKUP(K8843,'Tipo de carga'!B:B,'Tipo de carga'!C:C))</f>
        <v>Diesel</v>
      </c>
    </row>
    <row r="8844">
      <c r="A8844" s="36">
        <v>2071.0</v>
      </c>
      <c r="B8844" s="37" t="str">
        <f t="array" ref="B8844">IFERROR(XLOOKUP(A8844,'Asignacion Dic'!A:A,'Asignacion Dic'!C:C))</f>
        <v>PISA Gdl</v>
      </c>
      <c r="C8844" s="37" t="str">
        <f t="array" ref="C8844">IFERROR(XLOOKUP(A8844,'Asignacion Dic'!A:A,'Asignacion Dic'!B:B))</f>
        <v>EC-06</v>
      </c>
      <c r="D8844" s="38">
        <v>45638.52164351852</v>
      </c>
      <c r="E8844" s="36" t="s">
        <v>63</v>
      </c>
      <c r="F8844" s="37" t="str">
        <f t="array" ref="F8844">IFERROR(XLOOKUP(E8844,Operadores!A:A,Operadores!B:B))</f>
        <v>DIAFRA</v>
      </c>
      <c r="G8844" s="36" t="s">
        <v>75</v>
      </c>
      <c r="H8844" s="39">
        <v>20.45033</v>
      </c>
      <c r="I8844" s="40">
        <v>561.97</v>
      </c>
      <c r="J8844" s="41">
        <f t="shared" si="5"/>
        <v>11492.47195</v>
      </c>
      <c r="K8844" s="37" t="str">
        <f t="array" ref="K8844">IFERROR(XLOOKUP(G8844,'Tipo de carga'!A:A,'Tipo de carga'!B:B))</f>
        <v>Autoabasto</v>
      </c>
      <c r="L8844" s="37">
        <f t="shared" si="2"/>
        <v>50</v>
      </c>
      <c r="M8844" s="37">
        <f t="shared" si="3"/>
        <v>12</v>
      </c>
      <c r="N8844" s="37">
        <f t="shared" si="4"/>
        <v>12</v>
      </c>
      <c r="O8844" s="37" t="str">
        <f t="array" ref="O8844">IFERROR(XLOOKUP(K8844,'Tipo de carga'!B:B,'Tipo de carga'!C:C))</f>
        <v>Diesel</v>
      </c>
    </row>
    <row r="8845">
      <c r="A8845" s="36">
        <v>1786.0</v>
      </c>
      <c r="B8845" s="37" t="str">
        <f t="array" ref="B8845">IFERROR(XLOOKUP(A8845,'Asignacion Dic'!A:A,'Asignacion Dic'!C:C))</f>
        <v>Sayer Sencillo</v>
      </c>
      <c r="C8845" s="37" t="str">
        <f t="array" ref="C8845">IFERROR(XLOOKUP(A8845,'Asignacion Dic'!A:A,'Asignacion Dic'!B:B))</f>
        <v>EC-04</v>
      </c>
      <c r="D8845" s="38">
        <v>45638.44640046296</v>
      </c>
      <c r="E8845" s="36" t="s">
        <v>610</v>
      </c>
      <c r="F8845" s="37" t="str">
        <f t="array" ref="F8845">IFERROR(XLOOKUP(E8845,Operadores!A:A,Operadores!B:B))</f>
        <v>GARISM</v>
      </c>
      <c r="G8845" s="36" t="s">
        <v>75</v>
      </c>
      <c r="H8845" s="39">
        <v>20.45033</v>
      </c>
      <c r="I8845" s="40">
        <v>790.02</v>
      </c>
      <c r="J8845" s="41">
        <f t="shared" si="5"/>
        <v>16156.16971</v>
      </c>
      <c r="K8845" s="37" t="str">
        <f t="array" ref="K8845">IFERROR(XLOOKUP(G8845,'Tipo de carga'!A:A,'Tipo de carga'!B:B))</f>
        <v>Autoabasto</v>
      </c>
      <c r="L8845" s="37">
        <f t="shared" si="2"/>
        <v>50</v>
      </c>
      <c r="M8845" s="37">
        <f t="shared" si="3"/>
        <v>12</v>
      </c>
      <c r="N8845" s="37">
        <f t="shared" si="4"/>
        <v>12</v>
      </c>
      <c r="O8845" s="37" t="str">
        <f t="array" ref="O8845">IFERROR(XLOOKUP(K8845,'Tipo de carga'!B:B,'Tipo de carga'!C:C))</f>
        <v>Diesel</v>
      </c>
    </row>
    <row r="8846">
      <c r="A8846" s="36">
        <v>1855.0</v>
      </c>
      <c r="B8846" s="37" t="str">
        <f t="array" ref="B8846">IFERROR(XLOOKUP(A8846,'Asignacion Dic'!A:A,'Asignacion Dic'!C:C))</f>
        <v>Circuitos</v>
      </c>
      <c r="C8846" s="37" t="str">
        <f t="array" ref="C8846">IFERROR(XLOOKUP(A8846,'Asignacion Dic'!A:A,'Asignacion Dic'!B:B))</f>
        <v>EC-03</v>
      </c>
      <c r="D8846" s="38">
        <v>45638.23856481481</v>
      </c>
      <c r="E8846" s="36" t="s">
        <v>328</v>
      </c>
      <c r="F8846" s="37" t="str">
        <f t="array" ref="F8846">IFERROR(XLOOKUP(E8846,Operadores!A:A,Operadores!B:B))</f>
        <v>REYPED</v>
      </c>
      <c r="G8846" s="36" t="s">
        <v>75</v>
      </c>
      <c r="H8846" s="39">
        <v>20.45033</v>
      </c>
      <c r="I8846" s="40">
        <v>660.0</v>
      </c>
      <c r="J8846" s="41">
        <f t="shared" si="5"/>
        <v>13497.2178</v>
      </c>
      <c r="K8846" s="37" t="str">
        <f t="array" ref="K8846">IFERROR(XLOOKUP(G8846,'Tipo de carga'!A:A,'Tipo de carga'!B:B))</f>
        <v>Autoabasto</v>
      </c>
      <c r="L8846" s="37">
        <f t="shared" si="2"/>
        <v>50</v>
      </c>
      <c r="M8846" s="37">
        <f t="shared" si="3"/>
        <v>12</v>
      </c>
      <c r="N8846" s="37">
        <f t="shared" si="4"/>
        <v>12</v>
      </c>
      <c r="O8846" s="37" t="str">
        <f t="array" ref="O8846">IFERROR(XLOOKUP(K8846,'Tipo de carga'!B:B,'Tipo de carga'!C:C))</f>
        <v>Diesel</v>
      </c>
    </row>
    <row r="8847">
      <c r="A8847" s="36">
        <v>1943.0</v>
      </c>
      <c r="B8847" s="37" t="str">
        <f t="array" ref="B8847">IFERROR(XLOOKUP(A8847,'Asignacion Dic'!A:A,'Asignacion Dic'!C:C))</f>
        <v>Circuitos</v>
      </c>
      <c r="C8847" s="37" t="str">
        <f t="array" ref="C8847">IFERROR(XLOOKUP(A8847,'Asignacion Dic'!A:A,'Asignacion Dic'!B:B))</f>
        <v>EC-03</v>
      </c>
      <c r="D8847" s="38">
        <v>45638.17303240741</v>
      </c>
      <c r="E8847" s="36" t="s">
        <v>329</v>
      </c>
      <c r="F8847" s="37" t="str">
        <f t="array" ref="F8847">IFERROR(XLOOKUP(E8847,Operadores!A:A,Operadores!B:B))</f>
        <v>RODRAU01</v>
      </c>
      <c r="G8847" s="36" t="s">
        <v>75</v>
      </c>
      <c r="H8847" s="39">
        <v>20.45033</v>
      </c>
      <c r="I8847" s="40">
        <v>457.36</v>
      </c>
      <c r="J8847" s="41">
        <f t="shared" si="5"/>
        <v>9353.162929</v>
      </c>
      <c r="K8847" s="37" t="str">
        <f t="array" ref="K8847">IFERROR(XLOOKUP(G8847,'Tipo de carga'!A:A,'Tipo de carga'!B:B))</f>
        <v>Autoabasto</v>
      </c>
      <c r="L8847" s="37">
        <f t="shared" si="2"/>
        <v>50</v>
      </c>
      <c r="M8847" s="37">
        <f t="shared" si="3"/>
        <v>12</v>
      </c>
      <c r="N8847" s="37">
        <f t="shared" si="4"/>
        <v>12</v>
      </c>
      <c r="O8847" s="37" t="str">
        <f t="array" ref="O8847">IFERROR(XLOOKUP(K8847,'Tipo de carga'!B:B,'Tipo de carga'!C:C))</f>
        <v>Diesel</v>
      </c>
    </row>
    <row r="8848">
      <c r="A8848" s="36">
        <v>1955.0</v>
      </c>
      <c r="B8848" s="37" t="str">
        <f t="array" ref="B8848">IFERROR(XLOOKUP(A8848,'Asignacion Dic'!A:A,'Asignacion Dic'!C:C))</f>
        <v>Circuitos</v>
      </c>
      <c r="C8848" s="37" t="str">
        <f t="array" ref="C8848">IFERROR(XLOOKUP(A8848,'Asignacion Dic'!A:A,'Asignacion Dic'!B:B))</f>
        <v>EC-03</v>
      </c>
      <c r="D8848" s="38">
        <v>45638.17030092593</v>
      </c>
      <c r="E8848" s="36" t="s">
        <v>205</v>
      </c>
      <c r="F8848" s="37" t="str">
        <f t="array" ref="F8848">IFERROR(XLOOKUP(E8848,Operadores!A:A,Operadores!B:B))</f>
        <v>MOZPEDX</v>
      </c>
      <c r="G8848" s="36" t="s">
        <v>75</v>
      </c>
      <c r="H8848" s="39">
        <v>20.45033</v>
      </c>
      <c r="I8848" s="40">
        <v>440.01</v>
      </c>
      <c r="J8848" s="41">
        <f t="shared" si="5"/>
        <v>8998.349703</v>
      </c>
      <c r="K8848" s="37" t="str">
        <f t="array" ref="K8848">IFERROR(XLOOKUP(G8848,'Tipo de carga'!A:A,'Tipo de carga'!B:B))</f>
        <v>Autoabasto</v>
      </c>
      <c r="L8848" s="37">
        <f t="shared" si="2"/>
        <v>50</v>
      </c>
      <c r="M8848" s="37">
        <f t="shared" si="3"/>
        <v>12</v>
      </c>
      <c r="N8848" s="37">
        <f t="shared" si="4"/>
        <v>12</v>
      </c>
      <c r="O8848" s="37" t="str">
        <f t="array" ref="O8848">IFERROR(XLOOKUP(K8848,'Tipo de carga'!B:B,'Tipo de carga'!C:C))</f>
        <v>Diesel</v>
      </c>
    </row>
    <row r="8849">
      <c r="A8849" s="36">
        <v>1931.0</v>
      </c>
      <c r="B8849" s="37" t="str">
        <f t="array" ref="B8849">IFERROR(XLOOKUP(A8849,'Asignacion Dic'!A:A,'Asignacion Dic'!C:C))</f>
        <v>Circuitos</v>
      </c>
      <c r="C8849" s="37" t="str">
        <f t="array" ref="C8849">IFERROR(XLOOKUP(A8849,'Asignacion Dic'!A:A,'Asignacion Dic'!B:B))</f>
        <v>EC-03</v>
      </c>
      <c r="D8849" s="38">
        <v>45638.08472222222</v>
      </c>
      <c r="E8849" s="36" t="s">
        <v>26</v>
      </c>
      <c r="F8849" s="37" t="str">
        <f t="array" ref="F8849">IFERROR(XLOOKUP(E8849,Operadores!A:A,Operadores!B:B))</f>
        <v>ARBJO</v>
      </c>
      <c r="G8849" s="36" t="s">
        <v>75</v>
      </c>
      <c r="H8849" s="39">
        <v>20.45033</v>
      </c>
      <c r="I8849" s="40">
        <v>530.04</v>
      </c>
      <c r="J8849" s="41">
        <f t="shared" si="5"/>
        <v>10839.49291</v>
      </c>
      <c r="K8849" s="37" t="str">
        <f t="array" ref="K8849">IFERROR(XLOOKUP(G8849,'Tipo de carga'!A:A,'Tipo de carga'!B:B))</f>
        <v>Autoabasto</v>
      </c>
      <c r="L8849" s="37">
        <f t="shared" si="2"/>
        <v>50</v>
      </c>
      <c r="M8849" s="37">
        <f t="shared" si="3"/>
        <v>12</v>
      </c>
      <c r="N8849" s="37">
        <f t="shared" si="4"/>
        <v>12</v>
      </c>
      <c r="O8849" s="37" t="str">
        <f t="array" ref="O8849">IFERROR(XLOOKUP(K8849,'Tipo de carga'!B:B,'Tipo de carga'!C:C))</f>
        <v>Diesel</v>
      </c>
    </row>
    <row r="8850">
      <c r="A8850" s="36">
        <v>1932.0</v>
      </c>
      <c r="B8850" s="37" t="str">
        <f t="array" ref="B8850">IFERROR(XLOOKUP(A8850,'Asignacion Dic'!A:A,'Asignacion Dic'!C:C))</f>
        <v>Circuitos</v>
      </c>
      <c r="C8850" s="37" t="str">
        <f t="array" ref="C8850">IFERROR(XLOOKUP(A8850,'Asignacion Dic'!A:A,'Asignacion Dic'!B:B))</f>
        <v>EC-03</v>
      </c>
      <c r="D8850" s="38">
        <v>45638.05061342593</v>
      </c>
      <c r="E8850" s="36" t="s">
        <v>185</v>
      </c>
      <c r="F8850" s="37" t="str">
        <f t="array" ref="F8850">IFERROR(XLOOKUP(E8850,Operadores!A:A,Operadores!B:B))</f>
        <v>FERRI</v>
      </c>
      <c r="G8850" s="36" t="s">
        <v>75</v>
      </c>
      <c r="H8850" s="39">
        <v>20.45033</v>
      </c>
      <c r="I8850" s="40">
        <v>500.33</v>
      </c>
      <c r="J8850" s="41">
        <f t="shared" si="5"/>
        <v>10231.91361</v>
      </c>
      <c r="K8850" s="37" t="str">
        <f t="array" ref="K8850">IFERROR(XLOOKUP(G8850,'Tipo de carga'!A:A,'Tipo de carga'!B:B))</f>
        <v>Autoabasto</v>
      </c>
      <c r="L8850" s="37">
        <f t="shared" si="2"/>
        <v>50</v>
      </c>
      <c r="M8850" s="37">
        <f t="shared" si="3"/>
        <v>12</v>
      </c>
      <c r="N8850" s="37">
        <f t="shared" si="4"/>
        <v>12</v>
      </c>
      <c r="O8850" s="37" t="str">
        <f t="array" ref="O8850">IFERROR(XLOOKUP(K8850,'Tipo de carga'!B:B,'Tipo de carga'!C:C))</f>
        <v>Diesel</v>
      </c>
    </row>
    <row r="8851">
      <c r="A8851" s="36">
        <v>1908.0</v>
      </c>
      <c r="B8851" s="37" t="str">
        <f t="array" ref="B8851">IFERROR(XLOOKUP(A8851,'Asignacion Dic'!A:A,'Asignacion Dic'!C:C))</f>
        <v>Circuitos</v>
      </c>
      <c r="C8851" s="37" t="str">
        <f t="array" ref="C8851">IFERROR(XLOOKUP(A8851,'Asignacion Dic'!A:A,'Asignacion Dic'!B:B))</f>
        <v>EC-03</v>
      </c>
      <c r="D8851" s="38">
        <v>45638.78532407407</v>
      </c>
      <c r="E8851" s="36" t="s">
        <v>359</v>
      </c>
      <c r="F8851" s="37" t="str">
        <f t="array" ref="F8851">IFERROR(XLOOKUP(E8851,Operadores!A:A,Operadores!B:B))</f>
        <v>GARJOR01</v>
      </c>
      <c r="G8851" s="36" t="s">
        <v>274</v>
      </c>
      <c r="H8851" s="39">
        <v>19.63136</v>
      </c>
      <c r="I8851" s="40">
        <v>435.03</v>
      </c>
      <c r="J8851" s="41">
        <f t="shared" si="5"/>
        <v>8540.230541</v>
      </c>
      <c r="K8851" s="37" t="str">
        <f t="array" ref="K8851">IFERROR(XLOOKUP(G8851,'Tipo de carga'!A:A,'Tipo de carga'!B:B))</f>
        <v>Autoabasto</v>
      </c>
      <c r="L8851" s="37">
        <f t="shared" si="2"/>
        <v>50</v>
      </c>
      <c r="M8851" s="37">
        <f t="shared" si="3"/>
        <v>12</v>
      </c>
      <c r="N8851" s="37">
        <f t="shared" si="4"/>
        <v>12</v>
      </c>
      <c r="O8851" s="37" t="str">
        <f t="array" ref="O8851">IFERROR(XLOOKUP(K8851,'Tipo de carga'!B:B,'Tipo de carga'!C:C))</f>
        <v>Diesel</v>
      </c>
    </row>
    <row r="8852">
      <c r="A8852" s="36">
        <v>1951.0</v>
      </c>
      <c r="B8852" s="37" t="str">
        <f t="array" ref="B8852">IFERROR(XLOOKUP(A8852,'Asignacion Dic'!A:A,'Asignacion Dic'!C:C))</f>
        <v>MeLi asignado SD</v>
      </c>
      <c r="C8852" s="37" t="str">
        <f t="array" ref="C8852">IFERROR(XLOOKUP(A8852,'Asignacion Dic'!A:A,'Asignacion Dic'!B:B))</f>
        <v>EC-05</v>
      </c>
      <c r="D8852" s="38">
        <v>45638.63422453704</v>
      </c>
      <c r="E8852" s="36" t="s">
        <v>207</v>
      </c>
      <c r="F8852" s="37" t="str">
        <f t="array" ref="F8852">IFERROR(XLOOKUP(E8852,Operadores!A:A,Operadores!B:B))</f>
        <v>HERJOS08</v>
      </c>
      <c r="G8852" s="36" t="s">
        <v>274</v>
      </c>
      <c r="H8852" s="39">
        <v>19.63136</v>
      </c>
      <c r="I8852" s="40">
        <v>750.0</v>
      </c>
      <c r="J8852" s="41">
        <f t="shared" si="5"/>
        <v>14723.52</v>
      </c>
      <c r="K8852" s="37" t="str">
        <f t="array" ref="K8852">IFERROR(XLOOKUP(G8852,'Tipo de carga'!A:A,'Tipo de carga'!B:B))</f>
        <v>Autoabasto</v>
      </c>
      <c r="L8852" s="37">
        <f t="shared" si="2"/>
        <v>50</v>
      </c>
      <c r="M8852" s="37">
        <f t="shared" si="3"/>
        <v>12</v>
      </c>
      <c r="N8852" s="37">
        <f t="shared" si="4"/>
        <v>12</v>
      </c>
      <c r="O8852" s="37" t="str">
        <f t="array" ref="O8852">IFERROR(XLOOKUP(K8852,'Tipo de carga'!B:B,'Tipo de carga'!C:C))</f>
        <v>Diesel</v>
      </c>
    </row>
    <row r="8853">
      <c r="A8853" s="36">
        <v>1983.0</v>
      </c>
      <c r="B8853" s="37" t="str">
        <f t="array" ref="B8853">IFERROR(XLOOKUP(A8853,'Asignacion Dic'!A:A,'Asignacion Dic'!C:C))</f>
        <v>MeLi asignado SD</v>
      </c>
      <c r="C8853" s="37" t="str">
        <f t="array" ref="C8853">IFERROR(XLOOKUP(A8853,'Asignacion Dic'!A:A,'Asignacion Dic'!B:B))</f>
        <v>EC-05</v>
      </c>
      <c r="D8853" s="38">
        <v>45638.6190162037</v>
      </c>
      <c r="E8853" s="36" t="s">
        <v>161</v>
      </c>
      <c r="F8853" s="37" t="str">
        <f t="array" ref="F8853">IFERROR(XLOOKUP(E8853,Operadores!A:A,Operadores!B:B))</f>
        <v>SANART</v>
      </c>
      <c r="G8853" s="36" t="s">
        <v>274</v>
      </c>
      <c r="H8853" s="39">
        <v>19.63136</v>
      </c>
      <c r="I8853" s="40">
        <v>477.54</v>
      </c>
      <c r="J8853" s="41">
        <f t="shared" si="5"/>
        <v>9374.759654</v>
      </c>
      <c r="K8853" s="37" t="str">
        <f t="array" ref="K8853">IFERROR(XLOOKUP(G8853,'Tipo de carga'!A:A,'Tipo de carga'!B:B))</f>
        <v>Autoabasto</v>
      </c>
      <c r="L8853" s="37">
        <f t="shared" si="2"/>
        <v>50</v>
      </c>
      <c r="M8853" s="37">
        <f t="shared" si="3"/>
        <v>12</v>
      </c>
      <c r="N8853" s="37">
        <f t="shared" si="4"/>
        <v>12</v>
      </c>
      <c r="O8853" s="37" t="str">
        <f t="array" ref="O8853">IFERROR(XLOOKUP(K8853,'Tipo de carga'!B:B,'Tipo de carga'!C:C))</f>
        <v>Diesel</v>
      </c>
    </row>
    <row r="8854">
      <c r="A8854" s="36" t="s">
        <v>611</v>
      </c>
      <c r="B8854" s="37" t="str">
        <f t="array" ref="B8854">IFERROR(XLOOKUP(A8854,'Asignacion Dic'!A:A,'Asignacion Dic'!C:C))</f>
        <v/>
      </c>
      <c r="C8854" s="37" t="str">
        <f t="array" ref="C8854">IFERROR(XLOOKUP(A8854,'Asignacion Dic'!A:A,'Asignacion Dic'!B:B))</f>
        <v/>
      </c>
      <c r="D8854" s="38">
        <v>45638.45099537037</v>
      </c>
      <c r="E8854" s="36" t="s">
        <v>69</v>
      </c>
      <c r="F8854" s="37" t="str">
        <f t="array" ref="F8854">IFERROR(XLOOKUP(E8854,Operadores!A:A,Operadores!B:B))</f>
        <v>MTTO</v>
      </c>
      <c r="G8854" s="36" t="s">
        <v>609</v>
      </c>
      <c r="H8854" s="39">
        <v>19.93308</v>
      </c>
      <c r="I8854" s="40">
        <v>121.15</v>
      </c>
      <c r="J8854" s="41">
        <f t="shared" si="5"/>
        <v>2414.892642</v>
      </c>
      <c r="K8854" s="37" t="str">
        <f t="array" ref="K8854">IFERROR(XLOOKUP(G8854,'Tipo de carga'!A:A,'Tipo de carga'!B:B))</f>
        <v>Autoabasto</v>
      </c>
      <c r="L8854" s="37">
        <f t="shared" si="2"/>
        <v>50</v>
      </c>
      <c r="M8854" s="37">
        <f t="shared" si="3"/>
        <v>12</v>
      </c>
      <c r="N8854" s="37">
        <f t="shared" si="4"/>
        <v>12</v>
      </c>
      <c r="O8854" s="37" t="str">
        <f t="array" ref="O8854">IFERROR(XLOOKUP(K8854,'Tipo de carga'!B:B,'Tipo de carga'!C:C))</f>
        <v>Diesel</v>
      </c>
    </row>
    <row r="8855">
      <c r="A8855" s="36">
        <v>1958.0</v>
      </c>
      <c r="B8855" s="37" t="str">
        <f t="array" ref="B8855">IFERROR(XLOOKUP(A8855,'Asignacion Dic'!A:A,'Asignacion Dic'!C:C))</f>
        <v>Full Liver</v>
      </c>
      <c r="C8855" s="37" t="str">
        <f t="array" ref="C8855">IFERROR(XLOOKUP(A8855,'Asignacion Dic'!A:A,'Asignacion Dic'!B:B))</f>
        <v>EC-01</v>
      </c>
      <c r="D8855" s="38">
        <v>45638.893229166664</v>
      </c>
      <c r="E8855" s="36" t="s">
        <v>218</v>
      </c>
      <c r="F8855" s="37" t="str">
        <f t="array" ref="F8855">IFERROR(XLOOKUP(E8855,Operadores!A:A,Operadores!B:B))</f>
        <v>MONAL</v>
      </c>
      <c r="G8855" s="36" t="s">
        <v>42</v>
      </c>
      <c r="H8855" s="39">
        <v>19.82101</v>
      </c>
      <c r="I8855" s="40">
        <v>300.0</v>
      </c>
      <c r="J8855" s="41">
        <f t="shared" si="5"/>
        <v>5946.303</v>
      </c>
      <c r="K8855" s="37" t="str">
        <f t="array" ref="K8855">IFERROR(XLOOKUP(G8855,'Tipo de carga'!A:A,'Tipo de carga'!B:B))</f>
        <v>Autoabasto</v>
      </c>
      <c r="L8855" s="37">
        <f t="shared" si="2"/>
        <v>50</v>
      </c>
      <c r="M8855" s="37">
        <f t="shared" si="3"/>
        <v>12</v>
      </c>
      <c r="N8855" s="37">
        <f t="shared" si="4"/>
        <v>12</v>
      </c>
      <c r="O8855" s="37" t="str">
        <f t="array" ref="O8855">IFERROR(XLOOKUP(K8855,'Tipo de carga'!B:B,'Tipo de carga'!C:C))</f>
        <v>Diesel</v>
      </c>
    </row>
    <row r="8856">
      <c r="A8856" s="36">
        <v>2031.0</v>
      </c>
      <c r="B8856" s="37" t="str">
        <f t="array" ref="B8856">IFERROR(XLOOKUP(A8856,'Asignacion Dic'!A:A,'Asignacion Dic'!C:C))</f>
        <v>MeLi Dedicado Merida</v>
      </c>
      <c r="C8856" s="37" t="str">
        <f t="array" ref="C8856">IFERROR(XLOOKUP(A8856,'Asignacion Dic'!A:A,'Asignacion Dic'!B:B))</f>
        <v>EC-05</v>
      </c>
      <c r="D8856" s="38">
        <v>45638.81959490741</v>
      </c>
      <c r="E8856" s="36" t="s">
        <v>589</v>
      </c>
      <c r="F8856" s="37" t="str">
        <f t="array" ref="F8856">IFERROR(XLOOKUP(E8856,Operadores!A:A,Operadores!B:B))</f>
        <v>LEOJUA</v>
      </c>
      <c r="G8856" s="36" t="s">
        <v>42</v>
      </c>
      <c r="H8856" s="39">
        <v>19.82101</v>
      </c>
      <c r="I8856" s="40">
        <v>440.97</v>
      </c>
      <c r="J8856" s="41">
        <f t="shared" si="5"/>
        <v>8740.47078</v>
      </c>
      <c r="K8856" s="37" t="str">
        <f t="array" ref="K8856">IFERROR(XLOOKUP(G8856,'Tipo de carga'!A:A,'Tipo de carga'!B:B))</f>
        <v>Autoabasto</v>
      </c>
      <c r="L8856" s="37">
        <f t="shared" si="2"/>
        <v>50</v>
      </c>
      <c r="M8856" s="37">
        <f t="shared" si="3"/>
        <v>12</v>
      </c>
      <c r="N8856" s="37">
        <f t="shared" si="4"/>
        <v>12</v>
      </c>
      <c r="O8856" s="37" t="str">
        <f t="array" ref="O8856">IFERROR(XLOOKUP(K8856,'Tipo de carga'!B:B,'Tipo de carga'!C:C))</f>
        <v>Diesel</v>
      </c>
    </row>
    <row r="8857">
      <c r="A8857" s="36">
        <v>1701.0</v>
      </c>
      <c r="B8857" s="37" t="str">
        <f t="array" ref="B8857">IFERROR(XLOOKUP(A8857,'Asignacion Dic'!A:A,'Asignacion Dic'!C:C))</f>
        <v>Wm Full</v>
      </c>
      <c r="C8857" s="37" t="str">
        <f t="array" ref="C8857">IFERROR(XLOOKUP(A8857,'Asignacion Dic'!A:A,'Asignacion Dic'!B:B))</f>
        <v>EC-08</v>
      </c>
      <c r="D8857" s="38">
        <v>45638.75630787037</v>
      </c>
      <c r="E8857" s="36" t="s">
        <v>400</v>
      </c>
      <c r="F8857" s="37" t="str">
        <f t="array" ref="F8857">IFERROR(XLOOKUP(E8857,Operadores!A:A,Operadores!B:B))</f>
        <v>HERMOI</v>
      </c>
      <c r="G8857" s="36" t="s">
        <v>42</v>
      </c>
      <c r="H8857" s="39">
        <v>19.82101</v>
      </c>
      <c r="I8857" s="40">
        <v>415.06</v>
      </c>
      <c r="J8857" s="41">
        <f t="shared" si="5"/>
        <v>8226.908411</v>
      </c>
      <c r="K8857" s="37" t="str">
        <f t="array" ref="K8857">IFERROR(XLOOKUP(G8857,'Tipo de carga'!A:A,'Tipo de carga'!B:B))</f>
        <v>Autoabasto</v>
      </c>
      <c r="L8857" s="37">
        <f t="shared" si="2"/>
        <v>50</v>
      </c>
      <c r="M8857" s="37">
        <f t="shared" si="3"/>
        <v>12</v>
      </c>
      <c r="N8857" s="37">
        <f t="shared" si="4"/>
        <v>12</v>
      </c>
      <c r="O8857" s="37" t="str">
        <f t="array" ref="O8857">IFERROR(XLOOKUP(K8857,'Tipo de carga'!B:B,'Tipo de carga'!C:C))</f>
        <v>Diesel</v>
      </c>
    </row>
    <row r="8858">
      <c r="A8858" s="36">
        <v>1971.0</v>
      </c>
      <c r="B8858" s="37" t="str">
        <f t="array" ref="B8858">IFERROR(XLOOKUP(A8858,'Asignacion Dic'!A:A,'Asignacion Dic'!C:C))</f>
        <v>Sayer Sencillo</v>
      </c>
      <c r="C8858" s="37" t="str">
        <f t="array" ref="C8858">IFERROR(XLOOKUP(A8858,'Asignacion Dic'!A:A,'Asignacion Dic'!B:B))</f>
        <v>EC-04</v>
      </c>
      <c r="D8858" s="38">
        <v>45638.74428240741</v>
      </c>
      <c r="E8858" s="36" t="s">
        <v>36</v>
      </c>
      <c r="F8858" s="37" t="str">
        <f t="array" ref="F8858">IFERROR(XLOOKUP(E8858,Operadores!A:A,Operadores!B:B))</f>
        <v>OLVOSX</v>
      </c>
      <c r="G8858" s="36" t="s">
        <v>42</v>
      </c>
      <c r="H8858" s="39">
        <v>19.82101</v>
      </c>
      <c r="I8858" s="40">
        <v>310.03</v>
      </c>
      <c r="J8858" s="41">
        <f t="shared" si="5"/>
        <v>6145.10773</v>
      </c>
      <c r="K8858" s="37" t="str">
        <f t="array" ref="K8858">IFERROR(XLOOKUP(G8858,'Tipo de carga'!A:A,'Tipo de carga'!B:B))</f>
        <v>Autoabasto</v>
      </c>
      <c r="L8858" s="37">
        <f t="shared" si="2"/>
        <v>50</v>
      </c>
      <c r="M8858" s="37">
        <f t="shared" si="3"/>
        <v>12</v>
      </c>
      <c r="N8858" s="37">
        <f t="shared" si="4"/>
        <v>12</v>
      </c>
      <c r="O8858" s="37" t="str">
        <f t="array" ref="O8858">IFERROR(XLOOKUP(K8858,'Tipo de carga'!B:B,'Tipo de carga'!C:C))</f>
        <v>Diesel</v>
      </c>
    </row>
    <row r="8859">
      <c r="A8859" s="36">
        <v>1730.0</v>
      </c>
      <c r="B8859" s="37" t="str">
        <f t="array" ref="B8859">IFERROR(XLOOKUP(A8859,'Asignacion Dic'!A:A,'Asignacion Dic'!C:C))</f>
        <v>Wm Sencillo</v>
      </c>
      <c r="C8859" s="37" t="str">
        <f t="array" ref="C8859">IFERROR(XLOOKUP(A8859,'Asignacion Dic'!A:A,'Asignacion Dic'!B:B))</f>
        <v>EC-08</v>
      </c>
      <c r="D8859" s="38">
        <v>45638.70553240741</v>
      </c>
      <c r="E8859" s="36" t="s">
        <v>286</v>
      </c>
      <c r="F8859" s="37" t="str">
        <f t="array" ref="F8859">IFERROR(XLOOKUP(E8859,Operadores!A:A,Operadores!B:B))</f>
        <v>LOPERI</v>
      </c>
      <c r="G8859" s="36" t="s">
        <v>42</v>
      </c>
      <c r="H8859" s="39">
        <v>19.82101</v>
      </c>
      <c r="I8859" s="40">
        <v>485.35</v>
      </c>
      <c r="J8859" s="41">
        <f t="shared" si="5"/>
        <v>9620.127204</v>
      </c>
      <c r="K8859" s="37" t="str">
        <f t="array" ref="K8859">IFERROR(XLOOKUP(G8859,'Tipo de carga'!A:A,'Tipo de carga'!B:B))</f>
        <v>Autoabasto</v>
      </c>
      <c r="L8859" s="37">
        <f t="shared" si="2"/>
        <v>50</v>
      </c>
      <c r="M8859" s="37">
        <f t="shared" si="3"/>
        <v>12</v>
      </c>
      <c r="N8859" s="37">
        <f t="shared" si="4"/>
        <v>12</v>
      </c>
      <c r="O8859" s="37" t="str">
        <f t="array" ref="O8859">IFERROR(XLOOKUP(K8859,'Tipo de carga'!B:B,'Tipo de carga'!C:C))</f>
        <v>Diesel</v>
      </c>
    </row>
    <row r="8860">
      <c r="A8860" s="36">
        <v>1964.0</v>
      </c>
      <c r="B8860" s="37" t="str">
        <f t="array" ref="B8860">IFERROR(XLOOKUP(A8860,'Asignacion Dic'!A:A,'Asignacion Dic'!C:C))</f>
        <v>MeLi asignado SD</v>
      </c>
      <c r="C8860" s="37" t="str">
        <f t="array" ref="C8860">IFERROR(XLOOKUP(A8860,'Asignacion Dic'!A:A,'Asignacion Dic'!B:B))</f>
        <v>EC-05</v>
      </c>
      <c r="D8860" s="38">
        <v>45638.702673611115</v>
      </c>
      <c r="E8860" s="36" t="s">
        <v>236</v>
      </c>
      <c r="F8860" s="37" t="str">
        <f t="array" ref="F8860">IFERROR(XLOOKUP(E8860,Operadores!A:A,Operadores!B:B))</f>
        <v>BENOSC</v>
      </c>
      <c r="G8860" s="36" t="s">
        <v>42</v>
      </c>
      <c r="H8860" s="39">
        <v>19.82101</v>
      </c>
      <c r="I8860" s="40">
        <v>303.67</v>
      </c>
      <c r="J8860" s="41">
        <f t="shared" si="5"/>
        <v>6019.046107</v>
      </c>
      <c r="K8860" s="37" t="str">
        <f t="array" ref="K8860">IFERROR(XLOOKUP(G8860,'Tipo de carga'!A:A,'Tipo de carga'!B:B))</f>
        <v>Autoabasto</v>
      </c>
      <c r="L8860" s="37">
        <f t="shared" si="2"/>
        <v>50</v>
      </c>
      <c r="M8860" s="37">
        <f t="shared" si="3"/>
        <v>12</v>
      </c>
      <c r="N8860" s="37">
        <f t="shared" si="4"/>
        <v>12</v>
      </c>
      <c r="O8860" s="37" t="str">
        <f t="array" ref="O8860">IFERROR(XLOOKUP(K8860,'Tipo de carga'!B:B,'Tipo de carga'!C:C))</f>
        <v>Diesel</v>
      </c>
    </row>
    <row r="8861">
      <c r="A8861" s="36">
        <v>1997.0</v>
      </c>
      <c r="B8861" s="37" t="str">
        <f t="array" ref="B8861">IFERROR(XLOOKUP(A8861,'Asignacion Dic'!A:A,'Asignacion Dic'!C:C))</f>
        <v>MeLi Dedicado Merida</v>
      </c>
      <c r="C8861" s="37" t="str">
        <f t="array" ref="C8861">IFERROR(XLOOKUP(A8861,'Asignacion Dic'!A:A,'Asignacion Dic'!B:B))</f>
        <v>EC-05</v>
      </c>
      <c r="D8861" s="38">
        <v>45638.657858796294</v>
      </c>
      <c r="E8861" s="36" t="s">
        <v>290</v>
      </c>
      <c r="F8861" s="37" t="str">
        <f t="array" ref="F8861">IFERROR(XLOOKUP(E8861,Operadores!A:A,Operadores!B:B))</f>
        <v>MARLEO</v>
      </c>
      <c r="G8861" s="36" t="s">
        <v>42</v>
      </c>
      <c r="H8861" s="39">
        <v>19.82101</v>
      </c>
      <c r="I8861" s="40">
        <v>250.74</v>
      </c>
      <c r="J8861" s="41">
        <f t="shared" si="5"/>
        <v>4969.920047</v>
      </c>
      <c r="K8861" s="37" t="str">
        <f t="array" ref="K8861">IFERROR(XLOOKUP(G8861,'Tipo de carga'!A:A,'Tipo de carga'!B:B))</f>
        <v>Autoabasto</v>
      </c>
      <c r="L8861" s="37">
        <f t="shared" si="2"/>
        <v>50</v>
      </c>
      <c r="M8861" s="37">
        <f t="shared" si="3"/>
        <v>12</v>
      </c>
      <c r="N8861" s="37">
        <f t="shared" si="4"/>
        <v>12</v>
      </c>
      <c r="O8861" s="37" t="str">
        <f t="array" ref="O8861">IFERROR(XLOOKUP(K8861,'Tipo de carga'!B:B,'Tipo de carga'!C:C))</f>
        <v>Diesel</v>
      </c>
    </row>
    <row r="8862">
      <c r="A8862" s="36">
        <v>1705.0</v>
      </c>
      <c r="B8862" s="37" t="str">
        <f t="array" ref="B8862">IFERROR(XLOOKUP(A8862,'Asignacion Dic'!A:A,'Asignacion Dic'!C:C))</f>
        <v>Wm Full</v>
      </c>
      <c r="C8862" s="37" t="str">
        <f t="array" ref="C8862">IFERROR(XLOOKUP(A8862,'Asignacion Dic'!A:A,'Asignacion Dic'!B:B))</f>
        <v>EC-08</v>
      </c>
      <c r="D8862" s="38">
        <v>45638.61540509259</v>
      </c>
      <c r="E8862" s="36" t="s">
        <v>521</v>
      </c>
      <c r="F8862" s="37" t="str">
        <f t="array" ref="F8862">IFERROR(XLOOKUP(E8862,Operadores!A:A,Operadores!B:B))</f>
        <v>COPJAI</v>
      </c>
      <c r="G8862" s="36" t="s">
        <v>42</v>
      </c>
      <c r="H8862" s="39">
        <v>19.82101</v>
      </c>
      <c r="I8862" s="40">
        <v>409.03</v>
      </c>
      <c r="J8862" s="41">
        <f t="shared" si="5"/>
        <v>8107.38772</v>
      </c>
      <c r="K8862" s="37" t="str">
        <f t="array" ref="K8862">IFERROR(XLOOKUP(G8862,'Tipo de carga'!A:A,'Tipo de carga'!B:B))</f>
        <v>Autoabasto</v>
      </c>
      <c r="L8862" s="37">
        <f t="shared" si="2"/>
        <v>50</v>
      </c>
      <c r="M8862" s="37">
        <f t="shared" si="3"/>
        <v>12</v>
      </c>
      <c r="N8862" s="37">
        <f t="shared" si="4"/>
        <v>12</v>
      </c>
      <c r="O8862" s="37" t="str">
        <f t="array" ref="O8862">IFERROR(XLOOKUP(K8862,'Tipo de carga'!B:B,'Tipo de carga'!C:C))</f>
        <v>Diesel</v>
      </c>
    </row>
    <row r="8863">
      <c r="A8863" s="36">
        <v>1998.0</v>
      </c>
      <c r="B8863" s="37" t="str">
        <f t="array" ref="B8863">IFERROR(XLOOKUP(A8863,'Asignacion Dic'!A:A,'Asignacion Dic'!C:C))</f>
        <v>MeLi Dedicado Merida</v>
      </c>
      <c r="C8863" s="37" t="str">
        <f t="array" ref="C8863">IFERROR(XLOOKUP(A8863,'Asignacion Dic'!A:A,'Asignacion Dic'!B:B))</f>
        <v>EC-05</v>
      </c>
      <c r="D8863" s="38">
        <v>45638.61386574074</v>
      </c>
      <c r="E8863" s="36" t="s">
        <v>398</v>
      </c>
      <c r="F8863" s="37" t="str">
        <f t="array" ref="F8863">IFERROR(XLOOKUP(E8863,Operadores!A:A,Operadores!B:B))</f>
        <v>SANEUS</v>
      </c>
      <c r="G8863" s="36" t="s">
        <v>42</v>
      </c>
      <c r="H8863" s="39">
        <v>19.82101</v>
      </c>
      <c r="I8863" s="40">
        <v>291.24</v>
      </c>
      <c r="J8863" s="41">
        <f t="shared" si="5"/>
        <v>5772.670952</v>
      </c>
      <c r="K8863" s="37" t="str">
        <f t="array" ref="K8863">IFERROR(XLOOKUP(G8863,'Tipo de carga'!A:A,'Tipo de carga'!B:B))</f>
        <v>Autoabasto</v>
      </c>
      <c r="L8863" s="37">
        <f t="shared" si="2"/>
        <v>50</v>
      </c>
      <c r="M8863" s="37">
        <f t="shared" si="3"/>
        <v>12</v>
      </c>
      <c r="N8863" s="37">
        <f t="shared" si="4"/>
        <v>12</v>
      </c>
      <c r="O8863" s="37" t="str">
        <f t="array" ref="O8863">IFERROR(XLOOKUP(K8863,'Tipo de carga'!B:B,'Tipo de carga'!C:C))</f>
        <v>Diesel</v>
      </c>
    </row>
    <row r="8864">
      <c r="A8864" s="36">
        <v>2012.0</v>
      </c>
      <c r="B8864" s="37" t="str">
        <f t="array" ref="B8864">IFERROR(XLOOKUP(A8864,'Asignacion Dic'!A:A,'Asignacion Dic'!C:C))</f>
        <v>Sayer Sencillo</v>
      </c>
      <c r="C8864" s="37" t="str">
        <f t="array" ref="C8864">IFERROR(XLOOKUP(A8864,'Asignacion Dic'!A:A,'Asignacion Dic'!B:B))</f>
        <v>EC-04</v>
      </c>
      <c r="D8864" s="38">
        <v>45638.59438657408</v>
      </c>
      <c r="E8864" s="36" t="s">
        <v>247</v>
      </c>
      <c r="F8864" s="37" t="str">
        <f t="array" ref="F8864">IFERROR(XLOOKUP(E8864,Operadores!A:A,Operadores!B:B))</f>
        <v>ZUGRO</v>
      </c>
      <c r="G8864" s="36" t="s">
        <v>42</v>
      </c>
      <c r="H8864" s="39">
        <v>19.82101</v>
      </c>
      <c r="I8864" s="40">
        <v>720.0</v>
      </c>
      <c r="J8864" s="41">
        <f t="shared" si="5"/>
        <v>14271.1272</v>
      </c>
      <c r="K8864" s="37" t="str">
        <f t="array" ref="K8864">IFERROR(XLOOKUP(G8864,'Tipo de carga'!A:A,'Tipo de carga'!B:B))</f>
        <v>Autoabasto</v>
      </c>
      <c r="L8864" s="37">
        <f t="shared" si="2"/>
        <v>50</v>
      </c>
      <c r="M8864" s="37">
        <f t="shared" si="3"/>
        <v>12</v>
      </c>
      <c r="N8864" s="37">
        <f t="shared" si="4"/>
        <v>12</v>
      </c>
      <c r="O8864" s="37" t="str">
        <f t="array" ref="O8864">IFERROR(XLOOKUP(K8864,'Tipo de carga'!B:B,'Tipo de carga'!C:C))</f>
        <v>Diesel</v>
      </c>
    </row>
    <row r="8865">
      <c r="A8865" s="36">
        <v>1813.0</v>
      </c>
      <c r="B8865" s="37" t="str">
        <f t="array" ref="B8865">IFERROR(XLOOKUP(A8865,'Asignacion Dic'!A:A,'Asignacion Dic'!C:C))</f>
        <v>Wm Full</v>
      </c>
      <c r="C8865" s="37" t="str">
        <f t="array" ref="C8865">IFERROR(XLOOKUP(A8865,'Asignacion Dic'!A:A,'Asignacion Dic'!B:B))</f>
        <v>EC-08</v>
      </c>
      <c r="D8865" s="38">
        <v>45638.59008101852</v>
      </c>
      <c r="E8865" s="36" t="s">
        <v>289</v>
      </c>
      <c r="F8865" s="37" t="str">
        <f t="array" ref="F8865">IFERROR(XLOOKUP(E8865,Operadores!A:A,Operadores!B:B))</f>
        <v>ALFEDI</v>
      </c>
      <c r="G8865" s="36" t="s">
        <v>42</v>
      </c>
      <c r="H8865" s="39">
        <v>19.82101</v>
      </c>
      <c r="I8865" s="40">
        <v>323.4</v>
      </c>
      <c r="J8865" s="41">
        <f t="shared" si="5"/>
        <v>6410.114634</v>
      </c>
      <c r="K8865" s="37" t="str">
        <f t="array" ref="K8865">IFERROR(XLOOKUP(G8865,'Tipo de carga'!A:A,'Tipo de carga'!B:B))</f>
        <v>Autoabasto</v>
      </c>
      <c r="L8865" s="37">
        <f t="shared" si="2"/>
        <v>50</v>
      </c>
      <c r="M8865" s="37">
        <f t="shared" si="3"/>
        <v>12</v>
      </c>
      <c r="N8865" s="37">
        <f t="shared" si="4"/>
        <v>12</v>
      </c>
      <c r="O8865" s="37" t="str">
        <f t="array" ref="O8865">IFERROR(XLOOKUP(K8865,'Tipo de carga'!B:B,'Tipo de carga'!C:C))</f>
        <v>Diesel</v>
      </c>
    </row>
    <row r="8866">
      <c r="A8866" s="36">
        <v>1738.0</v>
      </c>
      <c r="B8866" s="37" t="str">
        <f t="array" ref="B8866">IFERROR(XLOOKUP(A8866,'Asignacion Dic'!A:A,'Asignacion Dic'!C:C))</f>
        <v>Wm Full</v>
      </c>
      <c r="C8866" s="37" t="str">
        <f t="array" ref="C8866">IFERROR(XLOOKUP(A8866,'Asignacion Dic'!A:A,'Asignacion Dic'!B:B))</f>
        <v>EC-08</v>
      </c>
      <c r="D8866" s="38">
        <v>45638.5655787037</v>
      </c>
      <c r="E8866" s="36" t="s">
        <v>295</v>
      </c>
      <c r="F8866" s="37" t="str">
        <f t="array" ref="F8866">IFERROR(XLOOKUP(E8866,Operadores!A:A,Operadores!B:B))</f>
        <v>PEROMA</v>
      </c>
      <c r="G8866" s="36" t="s">
        <v>42</v>
      </c>
      <c r="H8866" s="39">
        <v>19.82101</v>
      </c>
      <c r="I8866" s="40">
        <v>427.97</v>
      </c>
      <c r="J8866" s="41">
        <f t="shared" si="5"/>
        <v>8482.79765</v>
      </c>
      <c r="K8866" s="37" t="str">
        <f t="array" ref="K8866">IFERROR(XLOOKUP(G8866,'Tipo de carga'!A:A,'Tipo de carga'!B:B))</f>
        <v>Autoabasto</v>
      </c>
      <c r="L8866" s="37">
        <f t="shared" si="2"/>
        <v>50</v>
      </c>
      <c r="M8866" s="37">
        <f t="shared" si="3"/>
        <v>12</v>
      </c>
      <c r="N8866" s="37">
        <f t="shared" si="4"/>
        <v>12</v>
      </c>
      <c r="O8866" s="37" t="str">
        <f t="array" ref="O8866">IFERROR(XLOOKUP(K8866,'Tipo de carga'!B:B,'Tipo de carga'!C:C))</f>
        <v>Diesel</v>
      </c>
    </row>
    <row r="8867">
      <c r="A8867" s="36">
        <v>1816.0</v>
      </c>
      <c r="B8867" s="37" t="str">
        <f t="array" ref="B8867">IFERROR(XLOOKUP(A8867,'Asignacion Dic'!A:A,'Asignacion Dic'!C:C))</f>
        <v>Wm Full</v>
      </c>
      <c r="C8867" s="37" t="str">
        <f t="array" ref="C8867">IFERROR(XLOOKUP(A8867,'Asignacion Dic'!A:A,'Asignacion Dic'!B:B))</f>
        <v>EC-08</v>
      </c>
      <c r="D8867" s="38">
        <v>45638.53460648148</v>
      </c>
      <c r="E8867" s="36" t="s">
        <v>288</v>
      </c>
      <c r="F8867" s="37" t="str">
        <f t="array" ref="F8867">IFERROR(XLOOKUP(E8867,Operadores!A:A,Operadores!B:B))</f>
        <v>RODMIG</v>
      </c>
      <c r="G8867" s="36" t="s">
        <v>42</v>
      </c>
      <c r="H8867" s="39">
        <v>19.82101</v>
      </c>
      <c r="I8867" s="40">
        <v>600.05</v>
      </c>
      <c r="J8867" s="41">
        <f t="shared" si="5"/>
        <v>11893.59705</v>
      </c>
      <c r="K8867" s="37" t="str">
        <f t="array" ref="K8867">IFERROR(XLOOKUP(G8867,'Tipo de carga'!A:A,'Tipo de carga'!B:B))</f>
        <v>Autoabasto</v>
      </c>
      <c r="L8867" s="37">
        <f t="shared" si="2"/>
        <v>50</v>
      </c>
      <c r="M8867" s="37">
        <f t="shared" si="3"/>
        <v>12</v>
      </c>
      <c r="N8867" s="37">
        <f t="shared" si="4"/>
        <v>12</v>
      </c>
      <c r="O8867" s="37" t="str">
        <f t="array" ref="O8867">IFERROR(XLOOKUP(K8867,'Tipo de carga'!B:B,'Tipo de carga'!C:C))</f>
        <v>Diesel</v>
      </c>
    </row>
    <row r="8868">
      <c r="A8868" s="36">
        <v>1729.0</v>
      </c>
      <c r="B8868" s="37" t="str">
        <f t="array" ref="B8868">IFERROR(XLOOKUP(A8868,'Asignacion Dic'!A:A,'Asignacion Dic'!C:C))</f>
        <v>Wm Full</v>
      </c>
      <c r="C8868" s="37" t="str">
        <f t="array" ref="C8868">IFERROR(XLOOKUP(A8868,'Asignacion Dic'!A:A,'Asignacion Dic'!B:B))</f>
        <v>EC-08</v>
      </c>
      <c r="D8868" s="38">
        <v>45638.52741898148</v>
      </c>
      <c r="E8868" s="36" t="s">
        <v>284</v>
      </c>
      <c r="F8868" s="37" t="str">
        <f t="array" ref="F8868">IFERROR(XLOOKUP(E8868,Operadores!A:A,Operadores!B:B))</f>
        <v>CAMJU01</v>
      </c>
      <c r="G8868" s="36" t="s">
        <v>42</v>
      </c>
      <c r="H8868" s="39">
        <v>19.82101</v>
      </c>
      <c r="I8868" s="40">
        <v>347.63</v>
      </c>
      <c r="J8868" s="41">
        <f t="shared" si="5"/>
        <v>6890.377706</v>
      </c>
      <c r="K8868" s="37" t="str">
        <f t="array" ref="K8868">IFERROR(XLOOKUP(G8868,'Tipo de carga'!A:A,'Tipo de carga'!B:B))</f>
        <v>Autoabasto</v>
      </c>
      <c r="L8868" s="37">
        <f t="shared" si="2"/>
        <v>50</v>
      </c>
      <c r="M8868" s="37">
        <f t="shared" si="3"/>
        <v>12</v>
      </c>
      <c r="N8868" s="37">
        <f t="shared" si="4"/>
        <v>12</v>
      </c>
      <c r="O8868" s="37" t="str">
        <f t="array" ref="O8868">IFERROR(XLOOKUP(K8868,'Tipo de carga'!B:B,'Tipo de carga'!C:C))</f>
        <v>Diesel</v>
      </c>
    </row>
    <row r="8869">
      <c r="A8869" s="36">
        <v>1715.0</v>
      </c>
      <c r="B8869" s="37" t="str">
        <f t="array" ref="B8869">IFERROR(XLOOKUP(A8869,'Asignacion Dic'!A:A,'Asignacion Dic'!C:C))</f>
        <v>Wm Sencillo</v>
      </c>
      <c r="C8869" s="37" t="str">
        <f t="array" ref="C8869">IFERROR(XLOOKUP(A8869,'Asignacion Dic'!A:A,'Asignacion Dic'!B:B))</f>
        <v>EC-08</v>
      </c>
      <c r="D8869" s="38">
        <v>45638.51700231482</v>
      </c>
      <c r="E8869" s="36" t="s">
        <v>280</v>
      </c>
      <c r="F8869" s="37" t="str">
        <f t="array" ref="F8869">IFERROR(XLOOKUP(E8869,Operadores!A:A,Operadores!B:B))</f>
        <v>LEOJAI</v>
      </c>
      <c r="G8869" s="36" t="s">
        <v>42</v>
      </c>
      <c r="H8869" s="39">
        <v>19.82101</v>
      </c>
      <c r="I8869" s="40">
        <v>426.76</v>
      </c>
      <c r="J8869" s="41">
        <f t="shared" si="5"/>
        <v>8458.814228</v>
      </c>
      <c r="K8869" s="37" t="str">
        <f t="array" ref="K8869">IFERROR(XLOOKUP(G8869,'Tipo de carga'!A:A,'Tipo de carga'!B:B))</f>
        <v>Autoabasto</v>
      </c>
      <c r="L8869" s="37">
        <f t="shared" si="2"/>
        <v>50</v>
      </c>
      <c r="M8869" s="37">
        <f t="shared" si="3"/>
        <v>12</v>
      </c>
      <c r="N8869" s="37">
        <f t="shared" si="4"/>
        <v>12</v>
      </c>
      <c r="O8869" s="37" t="str">
        <f t="array" ref="O8869">IFERROR(XLOOKUP(K8869,'Tipo de carga'!B:B,'Tipo de carga'!C:C))</f>
        <v>Diesel</v>
      </c>
    </row>
    <row r="8870">
      <c r="A8870" s="36">
        <v>1722.0</v>
      </c>
      <c r="B8870" s="37" t="str">
        <f t="array" ref="B8870">IFERROR(XLOOKUP(A8870,'Asignacion Dic'!A:A,'Asignacion Dic'!C:C))</f>
        <v>Wm Full</v>
      </c>
      <c r="C8870" s="37" t="str">
        <f t="array" ref="C8870">IFERROR(XLOOKUP(A8870,'Asignacion Dic'!A:A,'Asignacion Dic'!B:B))</f>
        <v>EC-08</v>
      </c>
      <c r="D8870" s="38">
        <v>45638.48321759259</v>
      </c>
      <c r="E8870" s="36" t="s">
        <v>471</v>
      </c>
      <c r="F8870" s="37" t="str">
        <f t="array" ref="F8870">IFERROR(XLOOKUP(E8870,Operadores!A:A,Operadores!B:B))</f>
        <v>RICFRA</v>
      </c>
      <c r="G8870" s="36" t="s">
        <v>42</v>
      </c>
      <c r="H8870" s="39">
        <v>19.82101</v>
      </c>
      <c r="I8870" s="40">
        <v>539.16</v>
      </c>
      <c r="J8870" s="41">
        <f t="shared" si="5"/>
        <v>10686.69575</v>
      </c>
      <c r="K8870" s="37" t="str">
        <f t="array" ref="K8870">IFERROR(XLOOKUP(G8870,'Tipo de carga'!A:A,'Tipo de carga'!B:B))</f>
        <v>Autoabasto</v>
      </c>
      <c r="L8870" s="37">
        <f t="shared" si="2"/>
        <v>50</v>
      </c>
      <c r="M8870" s="37">
        <f t="shared" si="3"/>
        <v>12</v>
      </c>
      <c r="N8870" s="37">
        <f t="shared" si="4"/>
        <v>12</v>
      </c>
      <c r="O8870" s="37" t="str">
        <f t="array" ref="O8870">IFERROR(XLOOKUP(K8870,'Tipo de carga'!B:B,'Tipo de carga'!C:C))</f>
        <v>Diesel</v>
      </c>
    </row>
    <row r="8871">
      <c r="A8871" s="36">
        <v>1859.0</v>
      </c>
      <c r="B8871" s="37" t="str">
        <f t="array" ref="B8871">IFERROR(XLOOKUP(A8871,'Asignacion Dic'!A:A,'Asignacion Dic'!C:C))</f>
        <v>Circuitos</v>
      </c>
      <c r="C8871" s="37" t="str">
        <f t="array" ref="C8871">IFERROR(XLOOKUP(A8871,'Asignacion Dic'!A:A,'Asignacion Dic'!B:B))</f>
        <v>EC-03</v>
      </c>
      <c r="D8871" s="38">
        <v>45638.480844907404</v>
      </c>
      <c r="E8871" s="36" t="s">
        <v>238</v>
      </c>
      <c r="F8871" s="37" t="str">
        <f t="array" ref="F8871">IFERROR(XLOOKUP(E8871,Operadores!A:A,Operadores!B:B))</f>
        <v>JIMMI</v>
      </c>
      <c r="G8871" s="36" t="s">
        <v>42</v>
      </c>
      <c r="H8871" s="39">
        <v>19.82101</v>
      </c>
      <c r="I8871" s="40">
        <v>575.76</v>
      </c>
      <c r="J8871" s="41">
        <f t="shared" si="5"/>
        <v>11412.14472</v>
      </c>
      <c r="K8871" s="37" t="str">
        <f t="array" ref="K8871">IFERROR(XLOOKUP(G8871,'Tipo de carga'!A:A,'Tipo de carga'!B:B))</f>
        <v>Autoabasto</v>
      </c>
      <c r="L8871" s="37">
        <f t="shared" si="2"/>
        <v>50</v>
      </c>
      <c r="M8871" s="37">
        <f t="shared" si="3"/>
        <v>12</v>
      </c>
      <c r="N8871" s="37">
        <f t="shared" si="4"/>
        <v>12</v>
      </c>
      <c r="O8871" s="37" t="str">
        <f t="array" ref="O8871">IFERROR(XLOOKUP(K8871,'Tipo de carga'!B:B,'Tipo de carga'!C:C))</f>
        <v>Diesel</v>
      </c>
    </row>
    <row r="8872">
      <c r="A8872" s="36">
        <v>2021.0</v>
      </c>
      <c r="B8872" s="37" t="str">
        <f t="array" ref="B8872">IFERROR(XLOOKUP(A8872,'Asignacion Dic'!A:A,'Asignacion Dic'!C:C))</f>
        <v>MeLi Dedicado Merida</v>
      </c>
      <c r="C8872" s="37" t="str">
        <f t="array" ref="C8872">IFERROR(XLOOKUP(A8872,'Asignacion Dic'!A:A,'Asignacion Dic'!B:B))</f>
        <v>EC-05</v>
      </c>
      <c r="D8872" s="38">
        <v>45638.45082175926</v>
      </c>
      <c r="E8872" s="36" t="s">
        <v>320</v>
      </c>
      <c r="F8872" s="37" t="str">
        <f t="array" ref="F8872">IFERROR(XLOOKUP(E8872,Operadores!A:A,Operadores!B:B))</f>
        <v>GUTIRV</v>
      </c>
      <c r="G8872" s="36" t="s">
        <v>42</v>
      </c>
      <c r="H8872" s="39">
        <v>19.82101</v>
      </c>
      <c r="I8872" s="40">
        <v>370.09</v>
      </c>
      <c r="J8872" s="41">
        <f t="shared" si="5"/>
        <v>7335.557591</v>
      </c>
      <c r="K8872" s="37" t="str">
        <f t="array" ref="K8872">IFERROR(XLOOKUP(G8872,'Tipo de carga'!A:A,'Tipo de carga'!B:B))</f>
        <v>Autoabasto</v>
      </c>
      <c r="L8872" s="37">
        <f t="shared" si="2"/>
        <v>50</v>
      </c>
      <c r="M8872" s="37">
        <f t="shared" si="3"/>
        <v>12</v>
      </c>
      <c r="N8872" s="37">
        <f t="shared" si="4"/>
        <v>12</v>
      </c>
      <c r="O8872" s="37" t="str">
        <f t="array" ref="O8872">IFERROR(XLOOKUP(K8872,'Tipo de carga'!B:B,'Tipo de carga'!C:C))</f>
        <v>Diesel</v>
      </c>
    </row>
    <row r="8873">
      <c r="A8873" s="36">
        <v>2002.0</v>
      </c>
      <c r="B8873" s="37" t="str">
        <f t="array" ref="B8873">IFERROR(XLOOKUP(A8873,'Asignacion Dic'!A:A,'Asignacion Dic'!C:C))</f>
        <v>MeLi Dedicado Merida</v>
      </c>
      <c r="C8873" s="37" t="str">
        <f t="array" ref="C8873">IFERROR(XLOOKUP(A8873,'Asignacion Dic'!A:A,'Asignacion Dic'!B:B))</f>
        <v>EC-05</v>
      </c>
      <c r="D8873" s="38">
        <v>45638.40951388889</v>
      </c>
      <c r="E8873" s="36" t="s">
        <v>535</v>
      </c>
      <c r="F8873" s="37" t="str">
        <f t="array" ref="F8873">IFERROR(XLOOKUP(E8873,Operadores!A:A,Operadores!B:B))</f>
        <v>VELALE</v>
      </c>
      <c r="G8873" s="36" t="s">
        <v>42</v>
      </c>
      <c r="H8873" s="39">
        <v>19.82101</v>
      </c>
      <c r="I8873" s="40">
        <v>450.05</v>
      </c>
      <c r="J8873" s="41">
        <f t="shared" si="5"/>
        <v>8920.445551</v>
      </c>
      <c r="K8873" s="37" t="str">
        <f t="array" ref="K8873">IFERROR(XLOOKUP(G8873,'Tipo de carga'!A:A,'Tipo de carga'!B:B))</f>
        <v>Autoabasto</v>
      </c>
      <c r="L8873" s="37">
        <f t="shared" si="2"/>
        <v>50</v>
      </c>
      <c r="M8873" s="37">
        <f t="shared" si="3"/>
        <v>12</v>
      </c>
      <c r="N8873" s="37">
        <f t="shared" si="4"/>
        <v>12</v>
      </c>
      <c r="O8873" s="37" t="str">
        <f t="array" ref="O8873">IFERROR(XLOOKUP(K8873,'Tipo de carga'!B:B,'Tipo de carga'!C:C))</f>
        <v>Diesel</v>
      </c>
    </row>
    <row r="8874">
      <c r="A8874" s="36">
        <v>1753.0</v>
      </c>
      <c r="B8874" s="37" t="str">
        <f t="array" ref="B8874">IFERROR(XLOOKUP(A8874,'Asignacion Dic'!A:A,'Asignacion Dic'!C:C))</f>
        <v>Wm Full</v>
      </c>
      <c r="C8874" s="37" t="str">
        <f t="array" ref="C8874">IFERROR(XLOOKUP(A8874,'Asignacion Dic'!A:A,'Asignacion Dic'!B:B))</f>
        <v>EC-08</v>
      </c>
      <c r="D8874" s="38">
        <v>45638.39466435185</v>
      </c>
      <c r="E8874" s="36" t="s">
        <v>291</v>
      </c>
      <c r="F8874" s="37" t="str">
        <f t="array" ref="F8874">IFERROR(XLOOKUP(E8874,Operadores!A:A,Operadores!B:B))</f>
        <v>MENRI</v>
      </c>
      <c r="G8874" s="36" t="s">
        <v>42</v>
      </c>
      <c r="H8874" s="39">
        <v>19.82101</v>
      </c>
      <c r="I8874" s="40">
        <v>518.3</v>
      </c>
      <c r="J8874" s="41">
        <f t="shared" si="5"/>
        <v>10273.22948</v>
      </c>
      <c r="K8874" s="37" t="str">
        <f t="array" ref="K8874">IFERROR(XLOOKUP(G8874,'Tipo de carga'!A:A,'Tipo de carga'!B:B))</f>
        <v>Autoabasto</v>
      </c>
      <c r="L8874" s="37">
        <f t="shared" si="2"/>
        <v>50</v>
      </c>
      <c r="M8874" s="37">
        <f t="shared" si="3"/>
        <v>12</v>
      </c>
      <c r="N8874" s="37">
        <f t="shared" si="4"/>
        <v>12</v>
      </c>
      <c r="O8874" s="37" t="str">
        <f t="array" ref="O8874">IFERROR(XLOOKUP(K8874,'Tipo de carga'!B:B,'Tipo de carga'!C:C))</f>
        <v>Diesel</v>
      </c>
    </row>
    <row r="8875">
      <c r="A8875" s="36">
        <v>2027.0</v>
      </c>
      <c r="B8875" s="37" t="str">
        <f t="array" ref="B8875">IFERROR(XLOOKUP(A8875,'Asignacion Dic'!A:A,'Asignacion Dic'!C:C))</f>
        <v>MeLi Dedicado Merida</v>
      </c>
      <c r="C8875" s="37" t="str">
        <f t="array" ref="C8875">IFERROR(XLOOKUP(A8875,'Asignacion Dic'!A:A,'Asignacion Dic'!B:B))</f>
        <v>EC-05</v>
      </c>
      <c r="D8875" s="38">
        <v>45638.37232638889</v>
      </c>
      <c r="E8875" s="36" t="s">
        <v>246</v>
      </c>
      <c r="F8875" s="37" t="str">
        <f t="array" ref="F8875">IFERROR(XLOOKUP(E8875,Operadores!A:A,Operadores!B:B))</f>
        <v>LUNADO</v>
      </c>
      <c r="G8875" s="36" t="s">
        <v>42</v>
      </c>
      <c r="H8875" s="39">
        <v>19.82101</v>
      </c>
      <c r="I8875" s="40">
        <v>480.06</v>
      </c>
      <c r="J8875" s="41">
        <f t="shared" si="5"/>
        <v>9515.274061</v>
      </c>
      <c r="K8875" s="37" t="str">
        <f t="array" ref="K8875">IFERROR(XLOOKUP(G8875,'Tipo de carga'!A:A,'Tipo de carga'!B:B))</f>
        <v>Autoabasto</v>
      </c>
      <c r="L8875" s="37">
        <f t="shared" si="2"/>
        <v>50</v>
      </c>
      <c r="M8875" s="37">
        <f t="shared" si="3"/>
        <v>12</v>
      </c>
      <c r="N8875" s="37">
        <f t="shared" si="4"/>
        <v>12</v>
      </c>
      <c r="O8875" s="37" t="str">
        <f t="array" ref="O8875">IFERROR(XLOOKUP(K8875,'Tipo de carga'!B:B,'Tipo de carga'!C:C))</f>
        <v>Diesel</v>
      </c>
    </row>
    <row r="8876">
      <c r="A8876" s="36">
        <v>1758.0</v>
      </c>
      <c r="B8876" s="37" t="str">
        <f t="array" ref="B8876">IFERROR(XLOOKUP(A8876,'Asignacion Dic'!A:A,'Asignacion Dic'!C:C))</f>
        <v>Wm Full</v>
      </c>
      <c r="C8876" s="37" t="str">
        <f t="array" ref="C8876">IFERROR(XLOOKUP(A8876,'Asignacion Dic'!A:A,'Asignacion Dic'!B:B))</f>
        <v>EC-08</v>
      </c>
      <c r="D8876" s="38">
        <v>45638.31621527778</v>
      </c>
      <c r="E8876" s="36" t="s">
        <v>296</v>
      </c>
      <c r="F8876" s="37" t="str">
        <f t="array" ref="F8876">IFERROR(XLOOKUP(E8876,Operadores!A:A,Operadores!B:B))</f>
        <v>PINGUA</v>
      </c>
      <c r="G8876" s="36" t="s">
        <v>42</v>
      </c>
      <c r="H8876" s="39">
        <v>19.82101</v>
      </c>
      <c r="I8876" s="40">
        <v>466.36</v>
      </c>
      <c r="J8876" s="41">
        <f t="shared" si="5"/>
        <v>9243.726224</v>
      </c>
      <c r="K8876" s="37" t="str">
        <f t="array" ref="K8876">IFERROR(XLOOKUP(G8876,'Tipo de carga'!A:A,'Tipo de carga'!B:B))</f>
        <v>Autoabasto</v>
      </c>
      <c r="L8876" s="37">
        <f t="shared" si="2"/>
        <v>50</v>
      </c>
      <c r="M8876" s="37">
        <f t="shared" si="3"/>
        <v>12</v>
      </c>
      <c r="N8876" s="37">
        <f t="shared" si="4"/>
        <v>12</v>
      </c>
      <c r="O8876" s="37" t="str">
        <f t="array" ref="O8876">IFERROR(XLOOKUP(K8876,'Tipo de carga'!B:B,'Tipo de carga'!C:C))</f>
        <v>Diesel</v>
      </c>
    </row>
    <row r="8877">
      <c r="A8877" s="36">
        <v>2001.0</v>
      </c>
      <c r="B8877" s="37" t="str">
        <f t="array" ref="B8877">IFERROR(XLOOKUP(A8877,'Asignacion Dic'!A:A,'Asignacion Dic'!C:C))</f>
        <v>MeLi Dedicado Merida</v>
      </c>
      <c r="C8877" s="37" t="str">
        <f t="array" ref="C8877">IFERROR(XLOOKUP(A8877,'Asignacion Dic'!A:A,'Asignacion Dic'!B:B))</f>
        <v>EC-05</v>
      </c>
      <c r="D8877" s="38">
        <v>45638.28865740741</v>
      </c>
      <c r="E8877" s="36" t="s">
        <v>292</v>
      </c>
      <c r="F8877" s="37" t="str">
        <f t="array" ref="F8877">IFERROR(XLOOKUP(E8877,Operadores!A:A,Operadores!B:B))</f>
        <v>GARJUL</v>
      </c>
      <c r="G8877" s="36" t="s">
        <v>42</v>
      </c>
      <c r="H8877" s="39">
        <v>19.82101</v>
      </c>
      <c r="I8877" s="40">
        <v>380.03</v>
      </c>
      <c r="J8877" s="41">
        <f t="shared" si="5"/>
        <v>7532.57843</v>
      </c>
      <c r="K8877" s="37" t="str">
        <f t="array" ref="K8877">IFERROR(XLOOKUP(G8877,'Tipo de carga'!A:A,'Tipo de carga'!B:B))</f>
        <v>Autoabasto</v>
      </c>
      <c r="L8877" s="37">
        <f t="shared" si="2"/>
        <v>50</v>
      </c>
      <c r="M8877" s="37">
        <f t="shared" si="3"/>
        <v>12</v>
      </c>
      <c r="N8877" s="37">
        <f t="shared" si="4"/>
        <v>12</v>
      </c>
      <c r="O8877" s="37" t="str">
        <f t="array" ref="O8877">IFERROR(XLOOKUP(K8877,'Tipo de carga'!B:B,'Tipo de carga'!C:C))</f>
        <v>Diesel</v>
      </c>
    </row>
    <row r="8878">
      <c r="A8878" s="36">
        <v>1907.0</v>
      </c>
      <c r="B8878" s="37" t="str">
        <f t="array" ref="B8878">IFERROR(XLOOKUP(A8878,'Asignacion Dic'!A:A,'Asignacion Dic'!C:C))</f>
        <v>Circuitos</v>
      </c>
      <c r="C8878" s="37" t="str">
        <f t="array" ref="C8878">IFERROR(XLOOKUP(A8878,'Asignacion Dic'!A:A,'Asignacion Dic'!B:B))</f>
        <v>EC-03</v>
      </c>
      <c r="D8878" s="38">
        <v>45638.21303240741</v>
      </c>
      <c r="E8878" s="36" t="s">
        <v>237</v>
      </c>
      <c r="F8878" s="37" t="str">
        <f t="array" ref="F8878">IFERROR(XLOOKUP(E8878,Operadores!A:A,Operadores!B:B))</f>
        <v>HUAIS</v>
      </c>
      <c r="G8878" s="36" t="s">
        <v>42</v>
      </c>
      <c r="H8878" s="39">
        <v>19.82101</v>
      </c>
      <c r="I8878" s="40">
        <v>480.71</v>
      </c>
      <c r="J8878" s="41">
        <f t="shared" si="5"/>
        <v>9528.157717</v>
      </c>
      <c r="K8878" s="37" t="str">
        <f t="array" ref="K8878">IFERROR(XLOOKUP(G8878,'Tipo de carga'!A:A,'Tipo de carga'!B:B))</f>
        <v>Autoabasto</v>
      </c>
      <c r="L8878" s="37">
        <f t="shared" si="2"/>
        <v>50</v>
      </c>
      <c r="M8878" s="37">
        <f t="shared" si="3"/>
        <v>12</v>
      </c>
      <c r="N8878" s="37">
        <f t="shared" si="4"/>
        <v>12</v>
      </c>
      <c r="O8878" s="37" t="str">
        <f t="array" ref="O8878">IFERROR(XLOOKUP(K8878,'Tipo de carga'!B:B,'Tipo de carga'!C:C))</f>
        <v>Diesel</v>
      </c>
    </row>
    <row r="8879">
      <c r="A8879" s="36">
        <v>2000.0</v>
      </c>
      <c r="B8879" s="37" t="str">
        <f t="array" ref="B8879">IFERROR(XLOOKUP(A8879,'Asignacion Dic'!A:A,'Asignacion Dic'!C:C))</f>
        <v>MeLi Dedicado Merida</v>
      </c>
      <c r="C8879" s="37" t="str">
        <f t="array" ref="C8879">IFERROR(XLOOKUP(A8879,'Asignacion Dic'!A:A,'Asignacion Dic'!B:B))</f>
        <v>EC-05</v>
      </c>
      <c r="D8879" s="38">
        <v>45638.18790509259</v>
      </c>
      <c r="E8879" s="36" t="s">
        <v>632</v>
      </c>
      <c r="F8879" s="37" t="str">
        <f t="array" ref="F8879">IFERROR(XLOOKUP(E8879,Operadores!A:A,Operadores!B:B))</f>
        <v>RODALE</v>
      </c>
      <c r="G8879" s="36" t="s">
        <v>42</v>
      </c>
      <c r="H8879" s="39">
        <v>19.82101</v>
      </c>
      <c r="I8879" s="40">
        <v>403.0</v>
      </c>
      <c r="J8879" s="41">
        <f t="shared" si="5"/>
        <v>7987.86703</v>
      </c>
      <c r="K8879" s="37" t="str">
        <f t="array" ref="K8879">IFERROR(XLOOKUP(G8879,'Tipo de carga'!A:A,'Tipo de carga'!B:B))</f>
        <v>Autoabasto</v>
      </c>
      <c r="L8879" s="37">
        <f t="shared" si="2"/>
        <v>50</v>
      </c>
      <c r="M8879" s="37">
        <f t="shared" si="3"/>
        <v>12</v>
      </c>
      <c r="N8879" s="37">
        <f t="shared" si="4"/>
        <v>12</v>
      </c>
      <c r="O8879" s="37" t="str">
        <f t="array" ref="O8879">IFERROR(XLOOKUP(K8879,'Tipo de carga'!B:B,'Tipo de carga'!C:C))</f>
        <v>Diesel</v>
      </c>
    </row>
    <row r="8880">
      <c r="A8880" s="36">
        <v>2013.0</v>
      </c>
      <c r="B8880" s="37" t="str">
        <f t="array" ref="B8880">IFERROR(XLOOKUP(A8880,'Asignacion Dic'!A:A,'Asignacion Dic'!C:C))</f>
        <v>MeLi Dedicado Merida</v>
      </c>
      <c r="C8880" s="37" t="str">
        <f t="array" ref="C8880">IFERROR(XLOOKUP(A8880,'Asignacion Dic'!A:A,'Asignacion Dic'!B:B))</f>
        <v>EC-05</v>
      </c>
      <c r="D8880" s="38">
        <v>45638.15704861111</v>
      </c>
      <c r="E8880" s="36" t="s">
        <v>556</v>
      </c>
      <c r="F8880" s="37" t="str">
        <f t="array" ref="F8880">IFERROR(XLOOKUP(E8880,Operadores!A:A,Operadores!B:B))</f>
        <v>MONJON</v>
      </c>
      <c r="G8880" s="36" t="s">
        <v>42</v>
      </c>
      <c r="H8880" s="39">
        <v>19.82101</v>
      </c>
      <c r="I8880" s="40">
        <v>500.5</v>
      </c>
      <c r="J8880" s="41">
        <f t="shared" si="5"/>
        <v>9920.415505</v>
      </c>
      <c r="K8880" s="37" t="str">
        <f t="array" ref="K8880">IFERROR(XLOOKUP(G8880,'Tipo de carga'!A:A,'Tipo de carga'!B:B))</f>
        <v>Autoabasto</v>
      </c>
      <c r="L8880" s="37">
        <f t="shared" si="2"/>
        <v>50</v>
      </c>
      <c r="M8880" s="37">
        <f t="shared" si="3"/>
        <v>12</v>
      </c>
      <c r="N8880" s="37">
        <f t="shared" si="4"/>
        <v>12</v>
      </c>
      <c r="O8880" s="37" t="str">
        <f t="array" ref="O8880">IFERROR(XLOOKUP(K8880,'Tipo de carga'!B:B,'Tipo de carga'!C:C))</f>
        <v>Diesel</v>
      </c>
    </row>
    <row r="8881">
      <c r="A8881" s="36">
        <v>1790.0</v>
      </c>
      <c r="B8881" s="37" t="str">
        <f t="array" ref="B8881">IFERROR(XLOOKUP(A8881,'Asignacion Dic'!A:A,'Asignacion Dic'!C:C))</f>
        <v>Sayer Sencillo</v>
      </c>
      <c r="C8881" s="37" t="str">
        <f t="array" ref="C8881">IFERROR(XLOOKUP(A8881,'Asignacion Dic'!A:A,'Asignacion Dic'!B:B))</f>
        <v>EC-04</v>
      </c>
      <c r="D8881" s="38">
        <v>45638.0</v>
      </c>
      <c r="E8881" s="36" t="s">
        <v>263</v>
      </c>
      <c r="F8881" s="37" t="str">
        <f t="array" ref="F8881">IFERROR(XLOOKUP(E8881,Operadores!A:A,Operadores!B:B))</f>
        <v>DEJISR</v>
      </c>
      <c r="G8881" s="36" t="s">
        <v>425</v>
      </c>
      <c r="H8881" s="39">
        <v>26.4</v>
      </c>
      <c r="I8881" s="40">
        <v>318.18</v>
      </c>
      <c r="J8881" s="41">
        <f t="shared" si="5"/>
        <v>8399.952</v>
      </c>
      <c r="K8881" s="37" t="str">
        <f t="array" ref="K8881">IFERROR(XLOOKUP(G8881,'Tipo de carga'!A:A,'Tipo de carga'!B:B))</f>
        <v>Ticket</v>
      </c>
      <c r="L8881" s="37">
        <f t="shared" si="2"/>
        <v>50</v>
      </c>
      <c r="M8881" s="37">
        <f t="shared" si="3"/>
        <v>12</v>
      </c>
      <c r="N8881" s="37">
        <f t="shared" si="4"/>
        <v>12</v>
      </c>
      <c r="O8881" s="37" t="str">
        <f t="array" ref="O8881">IFERROR(XLOOKUP(K8881,'Tipo de carga'!B:B,'Tipo de carga'!C:C))</f>
        <v>Diesel</v>
      </c>
    </row>
    <row r="8882">
      <c r="A8882" s="36">
        <v>2007.0</v>
      </c>
      <c r="B8882" s="37" t="str">
        <f t="array" ref="B8882">IFERROR(XLOOKUP(A8882,'Asignacion Dic'!A:A,'Asignacion Dic'!C:C))</f>
        <v>MeLi Asignado TD</v>
      </c>
      <c r="C8882" s="37" t="str">
        <f t="array" ref="C8882">IFERROR(XLOOKUP(A8882,'Asignacion Dic'!A:A,'Asignacion Dic'!B:B))</f>
        <v>EC-05</v>
      </c>
      <c r="D8882" s="38">
        <v>45638.0</v>
      </c>
      <c r="E8882" s="36" t="s">
        <v>166</v>
      </c>
      <c r="F8882" s="37" t="str">
        <f t="array" ref="F8882">IFERROR(XLOOKUP(E8882,Operadores!A:A,Operadores!B:B))</f>
        <v>PADRI</v>
      </c>
      <c r="G8882" s="36" t="s">
        <v>425</v>
      </c>
      <c r="H8882" s="39">
        <v>26.29</v>
      </c>
      <c r="I8882" s="40">
        <v>410.42</v>
      </c>
      <c r="J8882" s="41">
        <f t="shared" si="5"/>
        <v>10789.9418</v>
      </c>
      <c r="K8882" s="37" t="str">
        <f t="array" ref="K8882">IFERROR(XLOOKUP(G8882,'Tipo de carga'!A:A,'Tipo de carga'!B:B))</f>
        <v>Ticket</v>
      </c>
      <c r="L8882" s="37">
        <f t="shared" si="2"/>
        <v>50</v>
      </c>
      <c r="M8882" s="37">
        <f t="shared" si="3"/>
        <v>12</v>
      </c>
      <c r="N8882" s="37">
        <f t="shared" si="4"/>
        <v>12</v>
      </c>
      <c r="O8882" s="37" t="str">
        <f t="array" ref="O8882">IFERROR(XLOOKUP(K8882,'Tipo de carga'!B:B,'Tipo de carga'!C:C))</f>
        <v>Diesel</v>
      </c>
    </row>
    <row r="8883">
      <c r="A8883" s="36">
        <v>2017.0</v>
      </c>
      <c r="B8883" s="37" t="str">
        <f t="array" ref="B8883">IFERROR(XLOOKUP(A8883,'Asignacion Dic'!A:A,'Asignacion Dic'!C:C))</f>
        <v>MeLi Dedicado TD</v>
      </c>
      <c r="C8883" s="37" t="str">
        <f t="array" ref="C8883">IFERROR(XLOOKUP(A8883,'Asignacion Dic'!A:A,'Asignacion Dic'!B:B))</f>
        <v>EC-05</v>
      </c>
      <c r="D8883" s="38">
        <v>45638.0</v>
      </c>
      <c r="E8883" s="36" t="s">
        <v>300</v>
      </c>
      <c r="F8883" s="37" t="str">
        <f t="array" ref="F8883">IFERROR(XLOOKUP(E8883,Operadores!A:A,Operadores!B:B))</f>
        <v>QUIULI</v>
      </c>
      <c r="G8883" s="36" t="s">
        <v>425</v>
      </c>
      <c r="H8883" s="39">
        <v>26.95</v>
      </c>
      <c r="I8883" s="40">
        <v>400.74</v>
      </c>
      <c r="J8883" s="41">
        <f t="shared" si="5"/>
        <v>10799.943</v>
      </c>
      <c r="K8883" s="37" t="str">
        <f t="array" ref="K8883">IFERROR(XLOOKUP(G8883,'Tipo de carga'!A:A,'Tipo de carga'!B:B))</f>
        <v>Ticket</v>
      </c>
      <c r="L8883" s="37">
        <f t="shared" si="2"/>
        <v>50</v>
      </c>
      <c r="M8883" s="37">
        <f t="shared" si="3"/>
        <v>12</v>
      </c>
      <c r="N8883" s="37">
        <f t="shared" si="4"/>
        <v>12</v>
      </c>
      <c r="O8883" s="37" t="str">
        <f t="array" ref="O8883">IFERROR(XLOOKUP(K8883,'Tipo de carga'!B:B,'Tipo de carga'!C:C))</f>
        <v>Diesel</v>
      </c>
    </row>
    <row r="8884">
      <c r="A8884" s="36">
        <v>2030.0</v>
      </c>
      <c r="B8884" s="37" t="str">
        <f t="array" ref="B8884">IFERROR(XLOOKUP(A8884,'Asignacion Dic'!A:A,'Asignacion Dic'!C:C))</f>
        <v>MeLi Dedicado TD</v>
      </c>
      <c r="C8884" s="37" t="str">
        <f t="array" ref="C8884">IFERROR(XLOOKUP(A8884,'Asignacion Dic'!A:A,'Asignacion Dic'!B:B))</f>
        <v>EC-05</v>
      </c>
      <c r="D8884" s="38">
        <v>45638.0</v>
      </c>
      <c r="E8884" s="36" t="s">
        <v>323</v>
      </c>
      <c r="F8884" s="37" t="str">
        <f t="array" ref="F8884">IFERROR(XLOOKUP(E8884,Operadores!A:A,Operadores!B:B))</f>
        <v>MENBER</v>
      </c>
      <c r="G8884" s="36" t="s">
        <v>425</v>
      </c>
      <c r="H8884" s="39">
        <v>25.47</v>
      </c>
      <c r="I8884" s="40">
        <v>471.14</v>
      </c>
      <c r="J8884" s="41">
        <f t="shared" si="5"/>
        <v>11999.9358</v>
      </c>
      <c r="K8884" s="37" t="str">
        <f t="array" ref="K8884">IFERROR(XLOOKUP(G8884,'Tipo de carga'!A:A,'Tipo de carga'!B:B))</f>
        <v>Ticket</v>
      </c>
      <c r="L8884" s="37">
        <f t="shared" si="2"/>
        <v>50</v>
      </c>
      <c r="M8884" s="37">
        <f t="shared" si="3"/>
        <v>12</v>
      </c>
      <c r="N8884" s="37">
        <f t="shared" si="4"/>
        <v>12</v>
      </c>
      <c r="O8884" s="37" t="str">
        <f t="array" ref="O8884">IFERROR(XLOOKUP(K8884,'Tipo de carga'!B:B,'Tipo de carga'!C:C))</f>
        <v>Diesel</v>
      </c>
    </row>
    <row r="8885">
      <c r="A8885" s="36">
        <v>1800.0</v>
      </c>
      <c r="B8885" s="37" t="str">
        <f t="array" ref="B8885">IFERROR(XLOOKUP(A8885,'Asignacion Dic'!A:A,'Asignacion Dic'!C:C))</f>
        <v>Sayer Full</v>
      </c>
      <c r="C8885" s="37" t="str">
        <f t="array" ref="C8885">IFERROR(XLOOKUP(A8885,'Asignacion Dic'!A:A,'Asignacion Dic'!B:B))</f>
        <v>EC-04</v>
      </c>
      <c r="D8885" s="38">
        <v>45638.0</v>
      </c>
      <c r="E8885" s="36" t="s">
        <v>73</v>
      </c>
      <c r="F8885" s="37" t="str">
        <f t="array" ref="F8885">IFERROR(XLOOKUP(E8885,Operadores!A:A,Operadores!B:B))</f>
        <v>PERJU03</v>
      </c>
      <c r="G8885" s="36" t="s">
        <v>425</v>
      </c>
      <c r="H8885" s="39">
        <v>25.95</v>
      </c>
      <c r="I8885" s="40">
        <v>500.0</v>
      </c>
      <c r="J8885" s="41">
        <f t="shared" si="5"/>
        <v>12975</v>
      </c>
      <c r="K8885" s="37" t="str">
        <f t="array" ref="K8885">IFERROR(XLOOKUP(G8885,'Tipo de carga'!A:A,'Tipo de carga'!B:B))</f>
        <v>Ticket</v>
      </c>
      <c r="L8885" s="37">
        <f t="shared" si="2"/>
        <v>50</v>
      </c>
      <c r="M8885" s="37">
        <f t="shared" si="3"/>
        <v>12</v>
      </c>
      <c r="N8885" s="37">
        <f t="shared" si="4"/>
        <v>12</v>
      </c>
      <c r="O8885" s="37" t="str">
        <f t="array" ref="O8885">IFERROR(XLOOKUP(K8885,'Tipo de carga'!B:B,'Tipo de carga'!C:C))</f>
        <v>Diesel</v>
      </c>
    </row>
    <row r="8886">
      <c r="A8886" s="36">
        <v>2015.0</v>
      </c>
      <c r="B8886" s="37" t="str">
        <f t="array" ref="B8886">IFERROR(XLOOKUP(A8886,'Asignacion Dic'!A:A,'Asignacion Dic'!C:C))</f>
        <v>MeLi Asignado TD</v>
      </c>
      <c r="C8886" s="37" t="str">
        <f t="array" ref="C8886">IFERROR(XLOOKUP(A8886,'Asignacion Dic'!A:A,'Asignacion Dic'!B:B))</f>
        <v>EC-05</v>
      </c>
      <c r="D8886" s="38">
        <v>45638.0</v>
      </c>
      <c r="E8886" s="36" t="s">
        <v>561</v>
      </c>
      <c r="F8886" s="37" t="str">
        <f t="array" ref="F8886">IFERROR(XLOOKUP(E8886,Operadores!A:A,Operadores!B:B))</f>
        <v>VILYON</v>
      </c>
      <c r="G8886" s="36" t="s">
        <v>425</v>
      </c>
      <c r="H8886" s="39">
        <v>24.39</v>
      </c>
      <c r="I8886" s="40">
        <v>246.0</v>
      </c>
      <c r="J8886" s="41">
        <f t="shared" si="5"/>
        <v>5999.94</v>
      </c>
      <c r="K8886" s="37" t="str">
        <f t="array" ref="K8886">IFERROR(XLOOKUP(G8886,'Tipo de carga'!A:A,'Tipo de carga'!B:B))</f>
        <v>Ticket</v>
      </c>
      <c r="L8886" s="37">
        <f t="shared" si="2"/>
        <v>50</v>
      </c>
      <c r="M8886" s="37">
        <f t="shared" si="3"/>
        <v>12</v>
      </c>
      <c r="N8886" s="37">
        <f t="shared" si="4"/>
        <v>12</v>
      </c>
      <c r="O8886" s="37" t="str">
        <f t="array" ref="O8886">IFERROR(XLOOKUP(K8886,'Tipo de carga'!B:B,'Tipo de carga'!C:C))</f>
        <v>Diesel</v>
      </c>
    </row>
    <row r="8887">
      <c r="A8887" s="36">
        <v>2012.0</v>
      </c>
      <c r="B8887" s="37" t="str">
        <f t="array" ref="B8887">IFERROR(XLOOKUP(A8887,'Asignacion Dic'!A:A,'Asignacion Dic'!C:C))</f>
        <v>Sayer Sencillo</v>
      </c>
      <c r="C8887" s="37" t="str">
        <f t="array" ref="C8887">IFERROR(XLOOKUP(A8887,'Asignacion Dic'!A:A,'Asignacion Dic'!B:B))</f>
        <v>EC-04</v>
      </c>
      <c r="D8887" s="38">
        <v>45638.0</v>
      </c>
      <c r="E8887" s="36" t="s">
        <v>247</v>
      </c>
      <c r="F8887" s="37" t="str">
        <f t="array" ref="F8887">IFERROR(XLOOKUP(E8887,Operadores!A:A,Operadores!B:B))</f>
        <v>ZUGRO</v>
      </c>
      <c r="G8887" s="36" t="s">
        <v>425</v>
      </c>
      <c r="H8887" s="39">
        <v>25.39</v>
      </c>
      <c r="I8887" s="40">
        <v>151.0</v>
      </c>
      <c r="J8887" s="41">
        <f t="shared" si="5"/>
        <v>3833.89</v>
      </c>
      <c r="K8887" s="37" t="str">
        <f t="array" ref="K8887">IFERROR(XLOOKUP(G8887,'Tipo de carga'!A:A,'Tipo de carga'!B:B))</f>
        <v>Ticket</v>
      </c>
      <c r="L8887" s="37">
        <f t="shared" si="2"/>
        <v>50</v>
      </c>
      <c r="M8887" s="37">
        <f t="shared" si="3"/>
        <v>12</v>
      </c>
      <c r="N8887" s="37">
        <f t="shared" si="4"/>
        <v>12</v>
      </c>
      <c r="O8887" s="37" t="str">
        <f t="array" ref="O8887">IFERROR(XLOOKUP(K8887,'Tipo de carga'!B:B,'Tipo de carga'!C:C))</f>
        <v>Diesel</v>
      </c>
    </row>
    <row r="8888">
      <c r="A8888" s="36">
        <v>1808.0</v>
      </c>
      <c r="B8888" s="37" t="str">
        <f t="array" ref="B8888">IFERROR(XLOOKUP(A8888,'Asignacion Dic'!A:A,'Asignacion Dic'!C:C))</f>
        <v>Sayer Full</v>
      </c>
      <c r="C8888" s="37" t="str">
        <f t="array" ref="C8888">IFERROR(XLOOKUP(A8888,'Asignacion Dic'!A:A,'Asignacion Dic'!B:B))</f>
        <v>EC-04</v>
      </c>
      <c r="D8888" s="38">
        <v>45638.0</v>
      </c>
      <c r="E8888" s="36" t="s">
        <v>55</v>
      </c>
      <c r="F8888" s="37" t="str">
        <f t="array" ref="F8888">IFERROR(XLOOKUP(E8888,Operadores!A:A,Operadores!B:B))</f>
        <v>ZAPNO</v>
      </c>
      <c r="G8888" s="36" t="s">
        <v>425</v>
      </c>
      <c r="H8888" s="39">
        <v>26.4</v>
      </c>
      <c r="I8888" s="40">
        <v>200.0</v>
      </c>
      <c r="J8888" s="41">
        <f t="shared" si="5"/>
        <v>5280</v>
      </c>
      <c r="K8888" s="37" t="str">
        <f t="array" ref="K8888">IFERROR(XLOOKUP(G8888,'Tipo de carga'!A:A,'Tipo de carga'!B:B))</f>
        <v>Ticket</v>
      </c>
      <c r="L8888" s="37">
        <f t="shared" si="2"/>
        <v>50</v>
      </c>
      <c r="M8888" s="37">
        <f t="shared" si="3"/>
        <v>12</v>
      </c>
      <c r="N8888" s="37">
        <f t="shared" si="4"/>
        <v>12</v>
      </c>
      <c r="O8888" s="37" t="str">
        <f t="array" ref="O8888">IFERROR(XLOOKUP(K8888,'Tipo de carga'!B:B,'Tipo de carga'!C:C))</f>
        <v>Diesel</v>
      </c>
    </row>
    <row r="8889">
      <c r="A8889" s="36">
        <v>1848.0</v>
      </c>
      <c r="B8889" s="37" t="str">
        <f t="array" ref="B8889">IFERROR(XLOOKUP(A8889,'Asignacion Dic'!A:A,'Asignacion Dic'!C:C))</f>
        <v>Sayer Sencillo</v>
      </c>
      <c r="C8889" s="37" t="str">
        <f t="array" ref="C8889">IFERROR(XLOOKUP(A8889,'Asignacion Dic'!A:A,'Asignacion Dic'!B:B))</f>
        <v>EC-04</v>
      </c>
      <c r="D8889" s="38">
        <v>45638.0</v>
      </c>
      <c r="E8889" s="36" t="s">
        <v>257</v>
      </c>
      <c r="F8889" s="37" t="str">
        <f t="array" ref="F8889">IFERROR(XLOOKUP(E8889,Operadores!A:A,Operadores!B:B))</f>
        <v>ROSMA</v>
      </c>
      <c r="G8889" s="36" t="s">
        <v>425</v>
      </c>
      <c r="H8889" s="39">
        <v>25.09</v>
      </c>
      <c r="I8889" s="40">
        <v>153.04</v>
      </c>
      <c r="J8889" s="41">
        <f t="shared" si="5"/>
        <v>3839.7736</v>
      </c>
      <c r="K8889" s="37" t="str">
        <f t="array" ref="K8889">IFERROR(XLOOKUP(G8889,'Tipo de carga'!A:A,'Tipo de carga'!B:B))</f>
        <v>Ticket</v>
      </c>
      <c r="L8889" s="37">
        <f t="shared" si="2"/>
        <v>50</v>
      </c>
      <c r="M8889" s="37">
        <f t="shared" si="3"/>
        <v>12</v>
      </c>
      <c r="N8889" s="37">
        <f t="shared" si="4"/>
        <v>12</v>
      </c>
      <c r="O8889" s="37" t="str">
        <f t="array" ref="O8889">IFERROR(XLOOKUP(K8889,'Tipo de carga'!B:B,'Tipo de carga'!C:C))</f>
        <v>Diesel</v>
      </c>
    </row>
    <row r="8890">
      <c r="A8890" s="36">
        <v>1975.0</v>
      </c>
      <c r="B8890" s="37" t="str">
        <f t="array" ref="B8890">IFERROR(XLOOKUP(A8890,'Asignacion Dic'!A:A,'Asignacion Dic'!C:C))</f>
        <v>Sayer Sencillo</v>
      </c>
      <c r="C8890" s="37" t="str">
        <f t="array" ref="C8890">IFERROR(XLOOKUP(A8890,'Asignacion Dic'!A:A,'Asignacion Dic'!B:B))</f>
        <v>EC-04</v>
      </c>
      <c r="D8890" s="38">
        <v>45638.0</v>
      </c>
      <c r="E8890" s="36" t="s">
        <v>465</v>
      </c>
      <c r="F8890" s="37" t="str">
        <f t="array" ref="F8890">IFERROR(XLOOKUP(E8890,Operadores!A:A,Operadores!B:B))</f>
        <v>SANMAN</v>
      </c>
      <c r="G8890" s="36" t="s">
        <v>425</v>
      </c>
      <c r="H8890" s="39">
        <v>24.99</v>
      </c>
      <c r="I8890" s="40">
        <v>400.16</v>
      </c>
      <c r="J8890" s="41">
        <f t="shared" si="5"/>
        <v>9999.9984</v>
      </c>
      <c r="K8890" s="37" t="str">
        <f t="array" ref="K8890">IFERROR(XLOOKUP(G8890,'Tipo de carga'!A:A,'Tipo de carga'!B:B))</f>
        <v>Ticket</v>
      </c>
      <c r="L8890" s="37">
        <f t="shared" si="2"/>
        <v>50</v>
      </c>
      <c r="M8890" s="37">
        <f t="shared" si="3"/>
        <v>12</v>
      </c>
      <c r="N8890" s="37">
        <f t="shared" si="4"/>
        <v>12</v>
      </c>
      <c r="O8890" s="37" t="str">
        <f t="array" ref="O8890">IFERROR(XLOOKUP(K8890,'Tipo de carga'!B:B,'Tipo de carga'!C:C))</f>
        <v>Diesel</v>
      </c>
    </row>
    <row r="8891">
      <c r="A8891" s="36">
        <v>1755.0</v>
      </c>
      <c r="B8891" s="37" t="str">
        <f t="array" ref="B8891">IFERROR(XLOOKUP(A8891,'Asignacion Dic'!A:A,'Asignacion Dic'!C:C))</f>
        <v>Wm Full</v>
      </c>
      <c r="C8891" s="37" t="str">
        <f t="array" ref="C8891">IFERROR(XLOOKUP(A8891,'Asignacion Dic'!A:A,'Asignacion Dic'!B:B))</f>
        <v>EC-08</v>
      </c>
      <c r="D8891" s="38">
        <v>45638.0</v>
      </c>
      <c r="E8891" s="36" t="s">
        <v>459</v>
      </c>
      <c r="F8891" s="37" t="str">
        <f t="array" ref="F8891">IFERROR(XLOOKUP(E8891,Operadores!A:A,Operadores!B:B))</f>
        <v>PERVIC01</v>
      </c>
      <c r="G8891" s="36" t="s">
        <v>425</v>
      </c>
      <c r="H8891" s="39">
        <v>26.17</v>
      </c>
      <c r="I8891" s="40">
        <v>573.11</v>
      </c>
      <c r="J8891" s="41">
        <f t="shared" si="5"/>
        <v>14998.2887</v>
      </c>
      <c r="K8891" s="37" t="str">
        <f t="array" ref="K8891">IFERROR(XLOOKUP(G8891,'Tipo de carga'!A:A,'Tipo de carga'!B:B))</f>
        <v>Ticket</v>
      </c>
      <c r="L8891" s="37">
        <f t="shared" si="2"/>
        <v>50</v>
      </c>
      <c r="M8891" s="37">
        <f t="shared" si="3"/>
        <v>12</v>
      </c>
      <c r="N8891" s="37">
        <f t="shared" si="4"/>
        <v>12</v>
      </c>
      <c r="O8891" s="37" t="str">
        <f t="array" ref="O8891">IFERROR(XLOOKUP(K8891,'Tipo de carga'!B:B,'Tipo de carga'!C:C))</f>
        <v>Diesel</v>
      </c>
    </row>
    <row r="8892">
      <c r="A8892" s="36">
        <v>1760.0</v>
      </c>
      <c r="B8892" s="37" t="str">
        <f t="array" ref="B8892">IFERROR(XLOOKUP(A8892,'Asignacion Dic'!A:A,'Asignacion Dic'!C:C))</f>
        <v>Pipas</v>
      </c>
      <c r="C8892" s="37" t="str">
        <f t="array" ref="C8892">IFERROR(XLOOKUP(A8892,'Asignacion Dic'!A:A,'Asignacion Dic'!B:B))</f>
        <v>EC-02</v>
      </c>
      <c r="D8892" s="38">
        <v>45638.0</v>
      </c>
      <c r="E8892" s="36" t="s">
        <v>154</v>
      </c>
      <c r="F8892" s="37" t="str">
        <f t="array" ref="F8892">IFERROR(XLOOKUP(E8892,Operadores!A:A,Operadores!B:B))</f>
        <v>MARJO08</v>
      </c>
      <c r="G8892" s="36" t="s">
        <v>425</v>
      </c>
      <c r="H8892" s="39">
        <v>25.04</v>
      </c>
      <c r="I8892" s="40">
        <v>479.23</v>
      </c>
      <c r="J8892" s="41">
        <f t="shared" si="5"/>
        <v>11999.9192</v>
      </c>
      <c r="K8892" s="37" t="str">
        <f t="array" ref="K8892">IFERROR(XLOOKUP(G8892,'Tipo de carga'!A:A,'Tipo de carga'!B:B))</f>
        <v>Ticket</v>
      </c>
      <c r="L8892" s="37">
        <f t="shared" si="2"/>
        <v>50</v>
      </c>
      <c r="M8892" s="37">
        <f t="shared" si="3"/>
        <v>12</v>
      </c>
      <c r="N8892" s="37">
        <f t="shared" si="4"/>
        <v>12</v>
      </c>
      <c r="O8892" s="37" t="str">
        <f t="array" ref="O8892">IFERROR(XLOOKUP(K8892,'Tipo de carga'!B:B,'Tipo de carga'!C:C))</f>
        <v>Diesel</v>
      </c>
    </row>
    <row r="8893">
      <c r="A8893" s="36">
        <v>1967.0</v>
      </c>
      <c r="B8893" s="37" t="str">
        <f t="array" ref="B8893">IFERROR(XLOOKUP(A8893,'Asignacion Dic'!A:A,'Asignacion Dic'!C:C))</f>
        <v>Sayer Sencillo</v>
      </c>
      <c r="C8893" s="37" t="str">
        <f t="array" ref="C8893">IFERROR(XLOOKUP(A8893,'Asignacion Dic'!A:A,'Asignacion Dic'!B:B))</f>
        <v>EC-04</v>
      </c>
      <c r="D8893" s="38">
        <v>45638.0</v>
      </c>
      <c r="E8893" s="36" t="s">
        <v>30</v>
      </c>
      <c r="F8893" s="37" t="str">
        <f t="array" ref="F8893">IFERROR(XLOOKUP(E8893,Operadores!A:A,Operadores!B:B))</f>
        <v>BARMIGX</v>
      </c>
      <c r="G8893" s="36" t="s">
        <v>425</v>
      </c>
      <c r="H8893" s="39">
        <v>27.65</v>
      </c>
      <c r="I8893" s="40">
        <v>347.19</v>
      </c>
      <c r="J8893" s="41">
        <f t="shared" si="5"/>
        <v>9599.8035</v>
      </c>
      <c r="K8893" s="37" t="str">
        <f t="array" ref="K8893">IFERROR(XLOOKUP(G8893,'Tipo de carga'!A:A,'Tipo de carga'!B:B))</f>
        <v>Ticket</v>
      </c>
      <c r="L8893" s="37">
        <f t="shared" si="2"/>
        <v>50</v>
      </c>
      <c r="M8893" s="37">
        <f t="shared" si="3"/>
        <v>12</v>
      </c>
      <c r="N8893" s="37">
        <f t="shared" si="4"/>
        <v>12</v>
      </c>
      <c r="O8893" s="37" t="str">
        <f t="array" ref="O8893">IFERROR(XLOOKUP(K8893,'Tipo de carga'!B:B,'Tipo de carga'!C:C))</f>
        <v>Diesel</v>
      </c>
    </row>
    <row r="8894">
      <c r="A8894" s="36">
        <v>1853.0</v>
      </c>
      <c r="B8894" s="37" t="str">
        <f t="array" ref="B8894">IFERROR(XLOOKUP(A8894,'Asignacion Dic'!A:A,'Asignacion Dic'!C:C))</f>
        <v>Sayer Sencillo</v>
      </c>
      <c r="C8894" s="37" t="str">
        <f t="array" ref="C8894">IFERROR(XLOOKUP(A8894,'Asignacion Dic'!A:A,'Asignacion Dic'!B:B))</f>
        <v>EC-04</v>
      </c>
      <c r="D8894" s="38">
        <v>45638.0</v>
      </c>
      <c r="E8894" s="36" t="s">
        <v>65</v>
      </c>
      <c r="F8894" s="37" t="str">
        <f t="array" ref="F8894">IFERROR(XLOOKUP(E8894,Operadores!A:A,Operadores!B:B))</f>
        <v>VARRUB</v>
      </c>
      <c r="G8894" s="36" t="s">
        <v>425</v>
      </c>
      <c r="H8894" s="39">
        <v>25.99</v>
      </c>
      <c r="I8894" s="40">
        <v>138.5</v>
      </c>
      <c r="J8894" s="41">
        <f t="shared" si="5"/>
        <v>3599.615</v>
      </c>
      <c r="K8894" s="37" t="str">
        <f t="array" ref="K8894">IFERROR(XLOOKUP(G8894,'Tipo de carga'!A:A,'Tipo de carga'!B:B))</f>
        <v>Ticket</v>
      </c>
      <c r="L8894" s="37">
        <f t="shared" si="2"/>
        <v>50</v>
      </c>
      <c r="M8894" s="37">
        <f t="shared" si="3"/>
        <v>12</v>
      </c>
      <c r="N8894" s="37">
        <f t="shared" si="4"/>
        <v>12</v>
      </c>
      <c r="O8894" s="37" t="str">
        <f t="array" ref="O8894">IFERROR(XLOOKUP(K8894,'Tipo de carga'!B:B,'Tipo de carga'!C:C))</f>
        <v>Diesel</v>
      </c>
    </row>
    <row r="8895">
      <c r="A8895" s="36">
        <v>1894.0</v>
      </c>
      <c r="B8895" s="37" t="str">
        <f t="array" ref="B8895">IFERROR(XLOOKUP(A8895,'Asignacion Dic'!A:A,'Asignacion Dic'!C:C))</f>
        <v>Pipas</v>
      </c>
      <c r="C8895" s="37" t="str">
        <f t="array" ref="C8895">IFERROR(XLOOKUP(A8895,'Asignacion Dic'!A:A,'Asignacion Dic'!B:B))</f>
        <v>EC-02</v>
      </c>
      <c r="D8895" s="38">
        <v>45638.0</v>
      </c>
      <c r="E8895" s="36" t="s">
        <v>403</v>
      </c>
      <c r="F8895" s="37" t="str">
        <f t="array" ref="F8895">IFERROR(XLOOKUP(E8895,Operadores!A:A,Operadores!B:B))</f>
        <v>LOPJU</v>
      </c>
      <c r="G8895" s="36" t="s">
        <v>532</v>
      </c>
      <c r="H8895" s="39">
        <v>21.183084</v>
      </c>
      <c r="I8895" s="40">
        <v>600.0</v>
      </c>
      <c r="J8895" s="41">
        <f t="shared" si="5"/>
        <v>12709.8504</v>
      </c>
      <c r="K8895" s="37" t="str">
        <f t="array" ref="K8895">IFERROR(XLOOKUP(G8895,'Tipo de carga'!A:A,'Tipo de carga'!B:B))</f>
        <v>Nieto</v>
      </c>
      <c r="L8895" s="37">
        <f t="shared" si="2"/>
        <v>50</v>
      </c>
      <c r="M8895" s="37">
        <f t="shared" si="3"/>
        <v>12</v>
      </c>
      <c r="N8895" s="37">
        <f t="shared" si="4"/>
        <v>12</v>
      </c>
      <c r="O8895" s="37" t="str">
        <f t="array" ref="O8895">IFERROR(XLOOKUP(K8895,'Tipo de carga'!B:B,'Tipo de carga'!C:C))</f>
        <v>Diesel</v>
      </c>
    </row>
    <row r="8896">
      <c r="A8896" s="36">
        <v>1912.0</v>
      </c>
      <c r="B8896" s="37" t="str">
        <f t="array" ref="B8896">IFERROR(XLOOKUP(A8896,'Asignacion Dic'!A:A,'Asignacion Dic'!C:C))</f>
        <v>MeLi asignado SD</v>
      </c>
      <c r="C8896" s="37" t="str">
        <f t="array" ref="C8896">IFERROR(XLOOKUP(A8896,'Asignacion Dic'!A:A,'Asignacion Dic'!B:B))</f>
        <v>EC-05</v>
      </c>
      <c r="D8896" s="38">
        <v>45637.0</v>
      </c>
      <c r="E8896" s="36" t="s">
        <v>345</v>
      </c>
      <c r="F8896" s="37" t="str">
        <f t="array" ref="F8896">IFERROR(XLOOKUP(E8896,Operadores!A:A,Operadores!B:B))</f>
        <v>PARMI</v>
      </c>
      <c r="G8896" s="36" t="s">
        <v>315</v>
      </c>
      <c r="H8896" s="39">
        <v>10.65</v>
      </c>
      <c r="I8896" s="40">
        <v>247.0</v>
      </c>
      <c r="J8896" s="41">
        <f t="shared" si="5"/>
        <v>2630.55</v>
      </c>
      <c r="K8896" s="37" t="str">
        <f t="array" ref="K8896">IFERROR(XLOOKUP(G8896,'Tipo de carga'!A:A,'Tipo de carga'!B:B))</f>
        <v>COMSUSTENTA</v>
      </c>
      <c r="L8896" s="37">
        <f t="shared" si="2"/>
        <v>50</v>
      </c>
      <c r="M8896" s="37">
        <f t="shared" si="3"/>
        <v>11</v>
      </c>
      <c r="N8896" s="37">
        <f t="shared" si="4"/>
        <v>12</v>
      </c>
      <c r="O8896" s="37" t="str">
        <f t="array" ref="O8896">IFERROR(XLOOKUP(K8896,'Tipo de carga'!B:B,'Tipo de carga'!C:C))</f>
        <v>GNC</v>
      </c>
    </row>
    <row r="8897">
      <c r="A8897" s="36">
        <v>1919.0</v>
      </c>
      <c r="B8897" s="37" t="str">
        <f t="array" ref="B8897">IFERROR(XLOOKUP(A8897,'Asignacion Dic'!A:A,'Asignacion Dic'!C:C))</f>
        <v>MeLi Ded Puebla</v>
      </c>
      <c r="C8897" s="37" t="str">
        <f t="array" ref="C8897">IFERROR(XLOOKUP(A8897,'Asignacion Dic'!A:A,'Asignacion Dic'!B:B))</f>
        <v>EC-05</v>
      </c>
      <c r="D8897" s="38">
        <v>45637.0</v>
      </c>
      <c r="E8897" s="36" t="s">
        <v>314</v>
      </c>
      <c r="F8897" s="37" t="str">
        <f t="array" ref="F8897">IFERROR(XLOOKUP(E8897,Operadores!A:A,Operadores!B:B))</f>
        <v>HERRE</v>
      </c>
      <c r="G8897" s="36" t="s">
        <v>315</v>
      </c>
      <c r="H8897" s="39">
        <v>10.65</v>
      </c>
      <c r="I8897" s="40">
        <v>264.0</v>
      </c>
      <c r="J8897" s="41">
        <f t="shared" si="5"/>
        <v>2811.6</v>
      </c>
      <c r="K8897" s="37" t="str">
        <f t="array" ref="K8897">IFERROR(XLOOKUP(G8897,'Tipo de carga'!A:A,'Tipo de carga'!B:B))</f>
        <v>COMSUSTENTA</v>
      </c>
      <c r="L8897" s="37">
        <f t="shared" si="2"/>
        <v>50</v>
      </c>
      <c r="M8897" s="37">
        <f t="shared" si="3"/>
        <v>11</v>
      </c>
      <c r="N8897" s="37">
        <f t="shared" si="4"/>
        <v>12</v>
      </c>
      <c r="O8897" s="37" t="str">
        <f t="array" ref="O8897">IFERROR(XLOOKUP(K8897,'Tipo de carga'!B:B,'Tipo de carga'!C:C))</f>
        <v>GNC</v>
      </c>
    </row>
    <row r="8898">
      <c r="A8898" s="36">
        <v>1920.0</v>
      </c>
      <c r="B8898" s="37" t="str">
        <f t="array" ref="B8898">IFERROR(XLOOKUP(A8898,'Asignacion Dic'!A:A,'Asignacion Dic'!C:C))</f>
        <v>MeLi asignado SD</v>
      </c>
      <c r="C8898" s="37" t="str">
        <f t="array" ref="C8898">IFERROR(XLOOKUP(A8898,'Asignacion Dic'!A:A,'Asignacion Dic'!B:B))</f>
        <v>EC-05</v>
      </c>
      <c r="D8898" s="38">
        <v>45637.0</v>
      </c>
      <c r="E8898" s="36" t="s">
        <v>369</v>
      </c>
      <c r="F8898" s="37" t="str">
        <f t="array" ref="F8898">IFERROR(XLOOKUP(E8898,Operadores!A:A,Operadores!B:B))</f>
        <v>DIAOSC</v>
      </c>
      <c r="G8898" s="36" t="s">
        <v>315</v>
      </c>
      <c r="H8898" s="39">
        <v>10.65</v>
      </c>
      <c r="I8898" s="40">
        <v>418.0</v>
      </c>
      <c r="J8898" s="41">
        <f t="shared" si="5"/>
        <v>4451.7</v>
      </c>
      <c r="K8898" s="37" t="str">
        <f t="array" ref="K8898">IFERROR(XLOOKUP(G8898,'Tipo de carga'!A:A,'Tipo de carga'!B:B))</f>
        <v>COMSUSTENTA</v>
      </c>
      <c r="L8898" s="37">
        <f t="shared" si="2"/>
        <v>50</v>
      </c>
      <c r="M8898" s="37">
        <f t="shared" si="3"/>
        <v>11</v>
      </c>
      <c r="N8898" s="37">
        <f t="shared" si="4"/>
        <v>12</v>
      </c>
      <c r="O8898" s="37" t="str">
        <f t="array" ref="O8898">IFERROR(XLOOKUP(K8898,'Tipo de carga'!B:B,'Tipo de carga'!C:C))</f>
        <v>GNC</v>
      </c>
    </row>
    <row r="8899">
      <c r="A8899" s="36">
        <v>1923.0</v>
      </c>
      <c r="B8899" s="37" t="str">
        <f t="array" ref="B8899">IFERROR(XLOOKUP(A8899,'Asignacion Dic'!A:A,'Asignacion Dic'!C:C))</f>
        <v>MeLi Ded Puebla</v>
      </c>
      <c r="C8899" s="37" t="str">
        <f t="array" ref="C8899">IFERROR(XLOOKUP(A8899,'Asignacion Dic'!A:A,'Asignacion Dic'!B:B))</f>
        <v>EC-05</v>
      </c>
      <c r="D8899" s="38">
        <v>45637.0</v>
      </c>
      <c r="E8899" s="36" t="s">
        <v>348</v>
      </c>
      <c r="F8899" s="37" t="str">
        <f t="array" ref="F8899">IFERROR(XLOOKUP(E8899,Operadores!A:A,Operadores!B:B))</f>
        <v>REYFER01</v>
      </c>
      <c r="G8899" s="36" t="s">
        <v>315</v>
      </c>
      <c r="H8899" s="39">
        <v>10.65</v>
      </c>
      <c r="I8899" s="40">
        <v>251.0</v>
      </c>
      <c r="J8899" s="41">
        <f t="shared" si="5"/>
        <v>2673.15</v>
      </c>
      <c r="K8899" s="37" t="str">
        <f t="array" ref="K8899">IFERROR(XLOOKUP(G8899,'Tipo de carga'!A:A,'Tipo de carga'!B:B))</f>
        <v>COMSUSTENTA</v>
      </c>
      <c r="L8899" s="37">
        <f t="shared" si="2"/>
        <v>50</v>
      </c>
      <c r="M8899" s="37">
        <f t="shared" si="3"/>
        <v>11</v>
      </c>
      <c r="N8899" s="37">
        <f t="shared" si="4"/>
        <v>12</v>
      </c>
      <c r="O8899" s="37" t="str">
        <f t="array" ref="O8899">IFERROR(XLOOKUP(K8899,'Tipo de carga'!B:B,'Tipo de carga'!C:C))</f>
        <v>GNC</v>
      </c>
    </row>
    <row r="8900">
      <c r="A8900" s="36">
        <v>1926.0</v>
      </c>
      <c r="B8900" s="37" t="str">
        <f t="array" ref="B8900">IFERROR(XLOOKUP(A8900,'Asignacion Dic'!A:A,'Asignacion Dic'!C:C))</f>
        <v>Available</v>
      </c>
      <c r="C8900" s="37" t="str">
        <f t="array" ref="C8900">IFERROR(XLOOKUP(A8900,'Asignacion Dic'!A:A,'Asignacion Dic'!B:B))</f>
        <v>TTE</v>
      </c>
      <c r="D8900" s="38">
        <v>45637.0</v>
      </c>
      <c r="E8900" s="36" t="s">
        <v>608</v>
      </c>
      <c r="F8900" s="37" t="str">
        <f t="array" ref="F8900">IFERROR(XLOOKUP(E8900,Operadores!A:A,Operadores!B:B))</f>
        <v>ALVRAU</v>
      </c>
      <c r="G8900" s="36" t="s">
        <v>315</v>
      </c>
      <c r="H8900" s="39">
        <v>10.65</v>
      </c>
      <c r="I8900" s="40">
        <v>306.0</v>
      </c>
      <c r="J8900" s="41">
        <f t="shared" si="5"/>
        <v>3258.9</v>
      </c>
      <c r="K8900" s="37" t="str">
        <f t="array" ref="K8900">IFERROR(XLOOKUP(G8900,'Tipo de carga'!A:A,'Tipo de carga'!B:B))</f>
        <v>COMSUSTENTA</v>
      </c>
      <c r="L8900" s="37">
        <f t="shared" si="2"/>
        <v>50</v>
      </c>
      <c r="M8900" s="37">
        <f t="shared" si="3"/>
        <v>11</v>
      </c>
      <c r="N8900" s="37">
        <f t="shared" si="4"/>
        <v>12</v>
      </c>
      <c r="O8900" s="37" t="str">
        <f t="array" ref="O8900">IFERROR(XLOOKUP(K8900,'Tipo de carga'!B:B,'Tipo de carga'!C:C))</f>
        <v>GNC</v>
      </c>
    </row>
    <row r="8901">
      <c r="A8901" s="36">
        <v>1912.0</v>
      </c>
      <c r="B8901" s="37" t="str">
        <f t="array" ref="B8901">IFERROR(XLOOKUP(A8901,'Asignacion Dic'!A:A,'Asignacion Dic'!C:C))</f>
        <v>MeLi asignado SD</v>
      </c>
      <c r="C8901" s="37" t="str">
        <f t="array" ref="C8901">IFERROR(XLOOKUP(A8901,'Asignacion Dic'!A:A,'Asignacion Dic'!B:B))</f>
        <v>EC-05</v>
      </c>
      <c r="D8901" s="38">
        <v>45638.0</v>
      </c>
      <c r="E8901" s="36" t="s">
        <v>345</v>
      </c>
      <c r="F8901" s="37" t="str">
        <f t="array" ref="F8901">IFERROR(XLOOKUP(E8901,Operadores!A:A,Operadores!B:B))</f>
        <v>PARMI</v>
      </c>
      <c r="G8901" s="36" t="s">
        <v>315</v>
      </c>
      <c r="H8901" s="39">
        <v>10.65</v>
      </c>
      <c r="I8901" s="40">
        <v>271.0</v>
      </c>
      <c r="J8901" s="41">
        <f t="shared" si="5"/>
        <v>2886.15</v>
      </c>
      <c r="K8901" s="37" t="str">
        <f t="array" ref="K8901">IFERROR(XLOOKUP(G8901,'Tipo de carga'!A:A,'Tipo de carga'!B:B))</f>
        <v>COMSUSTENTA</v>
      </c>
      <c r="L8901" s="37">
        <f t="shared" si="2"/>
        <v>50</v>
      </c>
      <c r="M8901" s="37">
        <f t="shared" si="3"/>
        <v>12</v>
      </c>
      <c r="N8901" s="37">
        <f t="shared" si="4"/>
        <v>12</v>
      </c>
      <c r="O8901" s="37" t="str">
        <f t="array" ref="O8901">IFERROR(XLOOKUP(K8901,'Tipo de carga'!B:B,'Tipo de carga'!C:C))</f>
        <v>GNC</v>
      </c>
    </row>
    <row r="8902">
      <c r="A8902" s="36">
        <v>1919.0</v>
      </c>
      <c r="B8902" s="37" t="str">
        <f t="array" ref="B8902">IFERROR(XLOOKUP(A8902,'Asignacion Dic'!A:A,'Asignacion Dic'!C:C))</f>
        <v>MeLi Ded Puebla</v>
      </c>
      <c r="C8902" s="37" t="str">
        <f t="array" ref="C8902">IFERROR(XLOOKUP(A8902,'Asignacion Dic'!A:A,'Asignacion Dic'!B:B))</f>
        <v>EC-05</v>
      </c>
      <c r="D8902" s="38">
        <v>45638.0</v>
      </c>
      <c r="E8902" s="36" t="s">
        <v>314</v>
      </c>
      <c r="F8902" s="37" t="str">
        <f t="array" ref="F8902">IFERROR(XLOOKUP(E8902,Operadores!A:A,Operadores!B:B))</f>
        <v>HERRE</v>
      </c>
      <c r="G8902" s="36" t="s">
        <v>315</v>
      </c>
      <c r="H8902" s="39">
        <v>10.65</v>
      </c>
      <c r="I8902" s="40">
        <v>193.0</v>
      </c>
      <c r="J8902" s="41">
        <f t="shared" si="5"/>
        <v>2055.45</v>
      </c>
      <c r="K8902" s="37" t="str">
        <f t="array" ref="K8902">IFERROR(XLOOKUP(G8902,'Tipo de carga'!A:A,'Tipo de carga'!B:B))</f>
        <v>COMSUSTENTA</v>
      </c>
      <c r="L8902" s="37">
        <f t="shared" si="2"/>
        <v>50</v>
      </c>
      <c r="M8902" s="37">
        <f t="shared" si="3"/>
        <v>12</v>
      </c>
      <c r="N8902" s="37">
        <f t="shared" si="4"/>
        <v>12</v>
      </c>
      <c r="O8902" s="37" t="str">
        <f t="array" ref="O8902">IFERROR(XLOOKUP(K8902,'Tipo de carga'!B:B,'Tipo de carga'!C:C))</f>
        <v>GNC</v>
      </c>
    </row>
    <row r="8903">
      <c r="A8903" s="36">
        <v>1923.0</v>
      </c>
      <c r="B8903" s="37" t="str">
        <f t="array" ref="B8903">IFERROR(XLOOKUP(A8903,'Asignacion Dic'!A:A,'Asignacion Dic'!C:C))</f>
        <v>MeLi Ded Puebla</v>
      </c>
      <c r="C8903" s="37" t="str">
        <f t="array" ref="C8903">IFERROR(XLOOKUP(A8903,'Asignacion Dic'!A:A,'Asignacion Dic'!B:B))</f>
        <v>EC-05</v>
      </c>
      <c r="D8903" s="38">
        <v>45638.0</v>
      </c>
      <c r="E8903" s="36" t="s">
        <v>348</v>
      </c>
      <c r="F8903" s="37" t="str">
        <f t="array" ref="F8903">IFERROR(XLOOKUP(E8903,Operadores!A:A,Operadores!B:B))</f>
        <v>REYFER01</v>
      </c>
      <c r="G8903" s="36" t="s">
        <v>315</v>
      </c>
      <c r="H8903" s="39">
        <v>10.65</v>
      </c>
      <c r="I8903" s="40">
        <v>245.0</v>
      </c>
      <c r="J8903" s="41">
        <f t="shared" si="5"/>
        <v>2609.25</v>
      </c>
      <c r="K8903" s="37" t="str">
        <f t="array" ref="K8903">IFERROR(XLOOKUP(G8903,'Tipo de carga'!A:A,'Tipo de carga'!B:B))</f>
        <v>COMSUSTENTA</v>
      </c>
      <c r="L8903" s="37">
        <f t="shared" si="2"/>
        <v>50</v>
      </c>
      <c r="M8903" s="37">
        <f t="shared" si="3"/>
        <v>12</v>
      </c>
      <c r="N8903" s="37">
        <f t="shared" si="4"/>
        <v>12</v>
      </c>
      <c r="O8903" s="37" t="str">
        <f t="array" ref="O8903">IFERROR(XLOOKUP(K8903,'Tipo de carga'!B:B,'Tipo de carga'!C:C))</f>
        <v>GNC</v>
      </c>
    </row>
    <row r="8904">
      <c r="A8904" s="36">
        <v>1926.0</v>
      </c>
      <c r="B8904" s="37" t="str">
        <f t="array" ref="B8904">IFERROR(XLOOKUP(A8904,'Asignacion Dic'!A:A,'Asignacion Dic'!C:C))</f>
        <v>Available</v>
      </c>
      <c r="C8904" s="37" t="str">
        <f t="array" ref="C8904">IFERROR(XLOOKUP(A8904,'Asignacion Dic'!A:A,'Asignacion Dic'!B:B))</f>
        <v>TTE</v>
      </c>
      <c r="D8904" s="38">
        <v>45638.0</v>
      </c>
      <c r="E8904" s="36" t="s">
        <v>608</v>
      </c>
      <c r="F8904" s="37" t="str">
        <f t="array" ref="F8904">IFERROR(XLOOKUP(E8904,Operadores!A:A,Operadores!B:B))</f>
        <v>ALVRAU</v>
      </c>
      <c r="G8904" s="36" t="s">
        <v>315</v>
      </c>
      <c r="H8904" s="39">
        <v>10.65</v>
      </c>
      <c r="I8904" s="40">
        <v>249.0</v>
      </c>
      <c r="J8904" s="41">
        <f t="shared" si="5"/>
        <v>2651.85</v>
      </c>
      <c r="K8904" s="37" t="str">
        <f t="array" ref="K8904">IFERROR(XLOOKUP(G8904,'Tipo de carga'!A:A,'Tipo de carga'!B:B))</f>
        <v>COMSUSTENTA</v>
      </c>
      <c r="L8904" s="37">
        <f t="shared" si="2"/>
        <v>50</v>
      </c>
      <c r="M8904" s="37">
        <f t="shared" si="3"/>
        <v>12</v>
      </c>
      <c r="N8904" s="37">
        <f t="shared" si="4"/>
        <v>12</v>
      </c>
      <c r="O8904" s="37" t="str">
        <f t="array" ref="O8904">IFERROR(XLOOKUP(K8904,'Tipo de carga'!B:B,'Tipo de carga'!C:C))</f>
        <v>GNC</v>
      </c>
    </row>
    <row r="8905">
      <c r="A8905" s="36">
        <v>1928.0</v>
      </c>
      <c r="B8905" s="37" t="str">
        <f t="array" ref="B8905">IFERROR(XLOOKUP(A8905,'Asignacion Dic'!A:A,'Asignacion Dic'!C:C))</f>
        <v>MeLi Ded Puebla</v>
      </c>
      <c r="C8905" s="37" t="str">
        <f t="array" ref="C8905">IFERROR(XLOOKUP(A8905,'Asignacion Dic'!A:A,'Asignacion Dic'!B:B))</f>
        <v>EC-05</v>
      </c>
      <c r="D8905" s="38">
        <v>45638.0</v>
      </c>
      <c r="E8905" s="36" t="s">
        <v>319</v>
      </c>
      <c r="F8905" s="37" t="str">
        <f t="array" ref="F8905">IFERROR(XLOOKUP(E8905,Operadores!A:A,Operadores!B:B))</f>
        <v>BARPED</v>
      </c>
      <c r="G8905" s="36" t="s">
        <v>315</v>
      </c>
      <c r="H8905" s="39">
        <v>10.65</v>
      </c>
      <c r="I8905" s="40">
        <v>319.0</v>
      </c>
      <c r="J8905" s="41">
        <f t="shared" si="5"/>
        <v>3397.35</v>
      </c>
      <c r="K8905" s="37" t="str">
        <f t="array" ref="K8905">IFERROR(XLOOKUP(G8905,'Tipo de carga'!A:A,'Tipo de carga'!B:B))</f>
        <v>COMSUSTENTA</v>
      </c>
      <c r="L8905" s="37">
        <f t="shared" si="2"/>
        <v>50</v>
      </c>
      <c r="M8905" s="37">
        <f t="shared" si="3"/>
        <v>12</v>
      </c>
      <c r="N8905" s="37">
        <f t="shared" si="4"/>
        <v>12</v>
      </c>
      <c r="O8905" s="37" t="str">
        <f t="array" ref="O8905">IFERROR(XLOOKUP(K8905,'Tipo de carga'!B:B,'Tipo de carga'!C:C))</f>
        <v>GNC</v>
      </c>
    </row>
    <row r="8906">
      <c r="A8906" s="36">
        <v>1921.0</v>
      </c>
      <c r="B8906" s="37" t="str">
        <f t="array" ref="B8906">IFERROR(XLOOKUP(A8906,'Asignacion Dic'!A:A,'Asignacion Dic'!C:C))</f>
        <v>Circuitos</v>
      </c>
      <c r="C8906" s="37" t="str">
        <f t="array" ref="C8906">IFERROR(XLOOKUP(A8906,'Asignacion Dic'!A:A,'Asignacion Dic'!B:B))</f>
        <v>EC-03</v>
      </c>
      <c r="D8906" s="38">
        <v>45638.0</v>
      </c>
      <c r="E8906" s="36" t="s">
        <v>445</v>
      </c>
      <c r="F8906" s="37" t="str">
        <f t="array" ref="F8906">IFERROR(XLOOKUP(E8906,Operadores!A:A,Operadores!B:B))</f>
        <v>MIREDM</v>
      </c>
      <c r="G8906" s="36" t="s">
        <v>628</v>
      </c>
      <c r="H8906" s="39">
        <v>9.99</v>
      </c>
      <c r="I8906" s="40">
        <v>259.97</v>
      </c>
      <c r="J8906" s="41">
        <f t="shared" si="5"/>
        <v>2597.1003</v>
      </c>
      <c r="K8906" s="37" t="str">
        <f t="array" ref="K8906">IFERROR(XLOOKUP(G8906,'Tipo de carga'!A:A,'Tipo de carga'!B:B))</f>
        <v>Natgas</v>
      </c>
      <c r="L8906" s="37">
        <f t="shared" si="2"/>
        <v>50</v>
      </c>
      <c r="M8906" s="37">
        <f t="shared" si="3"/>
        <v>12</v>
      </c>
      <c r="N8906" s="37">
        <f t="shared" si="4"/>
        <v>12</v>
      </c>
      <c r="O8906" s="37" t="str">
        <f t="array" ref="O8906">IFERROR(XLOOKUP(K8906,'Tipo de carga'!B:B,'Tipo de carga'!C:C))</f>
        <v>GNC</v>
      </c>
    </row>
    <row r="8907">
      <c r="A8907" s="36">
        <v>1921.0</v>
      </c>
      <c r="B8907" s="37" t="str">
        <f t="array" ref="B8907">IFERROR(XLOOKUP(A8907,'Asignacion Dic'!A:A,'Asignacion Dic'!C:C))</f>
        <v>Circuitos</v>
      </c>
      <c r="C8907" s="37" t="str">
        <f t="array" ref="C8907">IFERROR(XLOOKUP(A8907,'Asignacion Dic'!A:A,'Asignacion Dic'!B:B))</f>
        <v>EC-03</v>
      </c>
      <c r="D8907" s="38">
        <v>45638.0</v>
      </c>
      <c r="E8907" s="36" t="s">
        <v>445</v>
      </c>
      <c r="F8907" s="37" t="str">
        <f t="array" ref="F8907">IFERROR(XLOOKUP(E8907,Operadores!A:A,Operadores!B:B))</f>
        <v>MIREDM</v>
      </c>
      <c r="G8907" s="36" t="s">
        <v>446</v>
      </c>
      <c r="H8907" s="39">
        <v>10.2</v>
      </c>
      <c r="I8907" s="40">
        <v>226.09</v>
      </c>
      <c r="J8907" s="41">
        <f t="shared" si="5"/>
        <v>2306.118</v>
      </c>
      <c r="K8907" s="37" t="str">
        <f t="array" ref="K8907">IFERROR(XLOOKUP(G8907,'Tipo de carga'!A:A,'Tipo de carga'!B:B))</f>
        <v>Natgas</v>
      </c>
      <c r="L8907" s="37">
        <f t="shared" si="2"/>
        <v>50</v>
      </c>
      <c r="M8907" s="37">
        <f t="shared" si="3"/>
        <v>12</v>
      </c>
      <c r="N8907" s="37">
        <f t="shared" si="4"/>
        <v>12</v>
      </c>
      <c r="O8907" s="37" t="str">
        <f t="array" ref="O8907">IFERROR(XLOOKUP(K8907,'Tipo de carga'!B:B,'Tipo de carga'!C:C))</f>
        <v>GNC</v>
      </c>
    </row>
    <row r="8908">
      <c r="A8908" s="36">
        <v>1918.0</v>
      </c>
      <c r="B8908" s="37" t="str">
        <f t="array" ref="B8908">IFERROR(XLOOKUP(A8908,'Asignacion Dic'!A:A,'Asignacion Dic'!C:C))</f>
        <v>MeLi asignado SD</v>
      </c>
      <c r="C8908" s="37" t="str">
        <f t="array" ref="C8908">IFERROR(XLOOKUP(A8908,'Asignacion Dic'!A:A,'Asignacion Dic'!B:B))</f>
        <v>EC-05</v>
      </c>
      <c r="D8908" s="38">
        <v>45638.0</v>
      </c>
      <c r="E8908" s="36" t="s">
        <v>191</v>
      </c>
      <c r="F8908" s="37" t="str">
        <f t="array" ref="F8908">IFERROR(XLOOKUP(E8908,Operadores!A:A,Operadores!B:B))</f>
        <v>DIADAV</v>
      </c>
      <c r="G8908" s="36" t="s">
        <v>311</v>
      </c>
      <c r="H8908" s="39">
        <v>10.2</v>
      </c>
      <c r="I8908" s="40">
        <v>200.939</v>
      </c>
      <c r="J8908" s="41">
        <f t="shared" si="5"/>
        <v>2049.5778</v>
      </c>
      <c r="K8908" s="37" t="str">
        <f t="array" ref="K8908">IFERROR(XLOOKUP(G8908,'Tipo de carga'!A:A,'Tipo de carga'!B:B))</f>
        <v>Natgas</v>
      </c>
      <c r="L8908" s="37">
        <f t="shared" si="2"/>
        <v>50</v>
      </c>
      <c r="M8908" s="37">
        <f t="shared" si="3"/>
        <v>12</v>
      </c>
      <c r="N8908" s="37">
        <f t="shared" si="4"/>
        <v>12</v>
      </c>
      <c r="O8908" s="37" t="str">
        <f t="array" ref="O8908">IFERROR(XLOOKUP(K8908,'Tipo de carga'!B:B,'Tipo de carga'!C:C))</f>
        <v>GNC</v>
      </c>
    </row>
    <row r="8909">
      <c r="A8909" s="36">
        <v>1917.0</v>
      </c>
      <c r="B8909" s="37" t="str">
        <f t="array" ref="B8909">IFERROR(XLOOKUP(A8909,'Asignacion Dic'!A:A,'Asignacion Dic'!C:C))</f>
        <v>MeLi asignado SD</v>
      </c>
      <c r="C8909" s="37" t="str">
        <f t="array" ref="C8909">IFERROR(XLOOKUP(A8909,'Asignacion Dic'!A:A,'Asignacion Dic'!B:B))</f>
        <v>EC-05</v>
      </c>
      <c r="D8909" s="38">
        <v>45638.0</v>
      </c>
      <c r="E8909" s="36" t="s">
        <v>17</v>
      </c>
      <c r="F8909" s="37" t="str">
        <f t="array" ref="F8909">IFERROR(XLOOKUP(E8909,Operadores!A:A,Operadores!B:B))</f>
        <v>ARASAL</v>
      </c>
      <c r="G8909" s="36" t="s">
        <v>311</v>
      </c>
      <c r="H8909" s="39">
        <v>10.2</v>
      </c>
      <c r="I8909" s="40">
        <v>240.66</v>
      </c>
      <c r="J8909" s="41">
        <f t="shared" si="5"/>
        <v>2454.732</v>
      </c>
      <c r="K8909" s="37" t="str">
        <f t="array" ref="K8909">IFERROR(XLOOKUP(G8909,'Tipo de carga'!A:A,'Tipo de carga'!B:B))</f>
        <v>Natgas</v>
      </c>
      <c r="L8909" s="37">
        <f t="shared" si="2"/>
        <v>50</v>
      </c>
      <c r="M8909" s="37">
        <f t="shared" si="3"/>
        <v>12</v>
      </c>
      <c r="N8909" s="37">
        <f t="shared" si="4"/>
        <v>12</v>
      </c>
      <c r="O8909" s="37" t="str">
        <f t="array" ref="O8909">IFERROR(XLOOKUP(K8909,'Tipo de carga'!B:B,'Tipo de carga'!C:C))</f>
        <v>GNC</v>
      </c>
    </row>
    <row r="8910">
      <c r="A8910" s="36">
        <v>1880.0</v>
      </c>
      <c r="B8910" s="37" t="str">
        <f t="array" ref="B8910">IFERROR(XLOOKUP(A8910,'Asignacion Dic'!A:A,'Asignacion Dic'!C:C))</f>
        <v>Circuitos</v>
      </c>
      <c r="C8910" s="37" t="str">
        <f t="array" ref="C8910">IFERROR(XLOOKUP(A8910,'Asignacion Dic'!A:A,'Asignacion Dic'!B:B))</f>
        <v>EC-03</v>
      </c>
      <c r="D8910" s="38">
        <v>45639.983506944445</v>
      </c>
      <c r="E8910" s="36" t="s">
        <v>248</v>
      </c>
      <c r="F8910" s="37" t="str">
        <f t="array" ref="F8910">IFERROR(XLOOKUP(E8910,Operadores!A:A,Operadores!B:B))</f>
        <v>CRULE</v>
      </c>
      <c r="G8910" s="36" t="s">
        <v>72</v>
      </c>
      <c r="H8910" s="39">
        <v>19.67446</v>
      </c>
      <c r="I8910" s="40">
        <v>660.0</v>
      </c>
      <c r="J8910" s="41">
        <f t="shared" si="5"/>
        <v>12985.1436</v>
      </c>
      <c r="K8910" s="37" t="str">
        <f t="array" ref="K8910">IFERROR(XLOOKUP(G8910,'Tipo de carga'!A:A,'Tipo de carga'!B:B))</f>
        <v>Autoabasto</v>
      </c>
      <c r="L8910" s="37">
        <f t="shared" si="2"/>
        <v>50</v>
      </c>
      <c r="M8910" s="37">
        <f t="shared" si="3"/>
        <v>13</v>
      </c>
      <c r="N8910" s="37">
        <f t="shared" si="4"/>
        <v>12</v>
      </c>
      <c r="O8910" s="37" t="str">
        <f t="array" ref="O8910">IFERROR(XLOOKUP(K8910,'Tipo de carga'!B:B,'Tipo de carga'!C:C))</f>
        <v>Diesel</v>
      </c>
    </row>
    <row r="8911">
      <c r="A8911" s="36">
        <v>1821.0</v>
      </c>
      <c r="B8911" s="37" t="str">
        <f t="array" ref="B8911">IFERROR(XLOOKUP(A8911,'Asignacion Dic'!A:A,'Asignacion Dic'!C:C))</f>
        <v>Circuitos</v>
      </c>
      <c r="C8911" s="37" t="str">
        <f t="array" ref="C8911">IFERROR(XLOOKUP(A8911,'Asignacion Dic'!A:A,'Asignacion Dic'!B:B))</f>
        <v>EC-03</v>
      </c>
      <c r="D8911" s="38">
        <v>45639.95966435185</v>
      </c>
      <c r="E8911" s="36" t="s">
        <v>198</v>
      </c>
      <c r="F8911" s="37" t="str">
        <f t="array" ref="F8911">IFERROR(XLOOKUP(E8911,Operadores!A:A,Operadores!B:B))</f>
        <v>BAULUI</v>
      </c>
      <c r="G8911" s="36" t="s">
        <v>72</v>
      </c>
      <c r="H8911" s="39">
        <v>19.67446</v>
      </c>
      <c r="I8911" s="40">
        <v>335.0</v>
      </c>
      <c r="J8911" s="41">
        <f t="shared" si="5"/>
        <v>6590.9441</v>
      </c>
      <c r="K8911" s="37" t="str">
        <f t="array" ref="K8911">IFERROR(XLOOKUP(G8911,'Tipo de carga'!A:A,'Tipo de carga'!B:B))</f>
        <v>Autoabasto</v>
      </c>
      <c r="L8911" s="37">
        <f t="shared" si="2"/>
        <v>50</v>
      </c>
      <c r="M8911" s="37">
        <f t="shared" si="3"/>
        <v>13</v>
      </c>
      <c r="N8911" s="37">
        <f t="shared" si="4"/>
        <v>12</v>
      </c>
      <c r="O8911" s="37" t="str">
        <f t="array" ref="O8911">IFERROR(XLOOKUP(K8911,'Tipo de carga'!B:B,'Tipo de carga'!C:C))</f>
        <v>Diesel</v>
      </c>
    </row>
    <row r="8912">
      <c r="A8912" s="36">
        <v>1983.0</v>
      </c>
      <c r="B8912" s="37" t="str">
        <f t="array" ref="B8912">IFERROR(XLOOKUP(A8912,'Asignacion Dic'!A:A,'Asignacion Dic'!C:C))</f>
        <v>MeLi asignado SD</v>
      </c>
      <c r="C8912" s="37" t="str">
        <f t="array" ref="C8912">IFERROR(XLOOKUP(A8912,'Asignacion Dic'!A:A,'Asignacion Dic'!B:B))</f>
        <v>EC-05</v>
      </c>
      <c r="D8912" s="38">
        <v>45639.943819444445</v>
      </c>
      <c r="E8912" s="36" t="s">
        <v>161</v>
      </c>
      <c r="F8912" s="37" t="str">
        <f t="array" ref="F8912">IFERROR(XLOOKUP(E8912,Operadores!A:A,Operadores!B:B))</f>
        <v>SANART</v>
      </c>
      <c r="G8912" s="36" t="s">
        <v>72</v>
      </c>
      <c r="H8912" s="39">
        <v>19.67446</v>
      </c>
      <c r="I8912" s="40">
        <v>260.0</v>
      </c>
      <c r="J8912" s="41">
        <f t="shared" si="5"/>
        <v>5115.3596</v>
      </c>
      <c r="K8912" s="37" t="str">
        <f t="array" ref="K8912">IFERROR(XLOOKUP(G8912,'Tipo de carga'!A:A,'Tipo de carga'!B:B))</f>
        <v>Autoabasto</v>
      </c>
      <c r="L8912" s="37">
        <f t="shared" si="2"/>
        <v>50</v>
      </c>
      <c r="M8912" s="37">
        <f t="shared" si="3"/>
        <v>13</v>
      </c>
      <c r="N8912" s="37">
        <f t="shared" si="4"/>
        <v>12</v>
      </c>
      <c r="O8912" s="37" t="str">
        <f t="array" ref="O8912">IFERROR(XLOOKUP(K8912,'Tipo de carga'!B:B,'Tipo de carga'!C:C))</f>
        <v>Diesel</v>
      </c>
    </row>
    <row r="8913">
      <c r="A8913" s="36">
        <v>1951.0</v>
      </c>
      <c r="B8913" s="37" t="str">
        <f t="array" ref="B8913">IFERROR(XLOOKUP(A8913,'Asignacion Dic'!A:A,'Asignacion Dic'!C:C))</f>
        <v>MeLi asignado SD</v>
      </c>
      <c r="C8913" s="37" t="str">
        <f t="array" ref="C8913">IFERROR(XLOOKUP(A8913,'Asignacion Dic'!A:A,'Asignacion Dic'!B:B))</f>
        <v>EC-05</v>
      </c>
      <c r="D8913" s="38">
        <v>45639.94150462963</v>
      </c>
      <c r="E8913" s="36" t="s">
        <v>207</v>
      </c>
      <c r="F8913" s="37" t="str">
        <f t="array" ref="F8913">IFERROR(XLOOKUP(E8913,Operadores!A:A,Operadores!B:B))</f>
        <v>HERJOS08</v>
      </c>
      <c r="G8913" s="36" t="s">
        <v>72</v>
      </c>
      <c r="H8913" s="39">
        <v>19.67446</v>
      </c>
      <c r="I8913" s="40">
        <v>270.0</v>
      </c>
      <c r="J8913" s="41">
        <f t="shared" si="5"/>
        <v>5312.1042</v>
      </c>
      <c r="K8913" s="37" t="str">
        <f t="array" ref="K8913">IFERROR(XLOOKUP(G8913,'Tipo de carga'!A:A,'Tipo de carga'!B:B))</f>
        <v>Autoabasto</v>
      </c>
      <c r="L8913" s="37">
        <f t="shared" si="2"/>
        <v>50</v>
      </c>
      <c r="M8913" s="37">
        <f t="shared" si="3"/>
        <v>13</v>
      </c>
      <c r="N8913" s="37">
        <f t="shared" si="4"/>
        <v>12</v>
      </c>
      <c r="O8913" s="37" t="str">
        <f t="array" ref="O8913">IFERROR(XLOOKUP(K8913,'Tipo de carga'!B:B,'Tipo de carga'!C:C))</f>
        <v>Diesel</v>
      </c>
    </row>
    <row r="8914">
      <c r="A8914" s="36">
        <v>1980.0</v>
      </c>
      <c r="B8914" s="37" t="str">
        <f t="array" ref="B8914">IFERROR(XLOOKUP(A8914,'Asignacion Dic'!A:A,'Asignacion Dic'!C:C))</f>
        <v>MeLi asignado SD</v>
      </c>
      <c r="C8914" s="37" t="str">
        <f t="array" ref="C8914">IFERROR(XLOOKUP(A8914,'Asignacion Dic'!A:A,'Asignacion Dic'!B:B))</f>
        <v>EC-05</v>
      </c>
      <c r="D8914" s="38">
        <v>45639.91388888889</v>
      </c>
      <c r="E8914" s="36" t="s">
        <v>173</v>
      </c>
      <c r="F8914" s="37" t="str">
        <f t="array" ref="F8914">IFERROR(XLOOKUP(E8914,Operadores!A:A,Operadores!B:B))</f>
        <v>AGUMIG</v>
      </c>
      <c r="G8914" s="36" t="s">
        <v>72</v>
      </c>
      <c r="H8914" s="39">
        <v>19.67446</v>
      </c>
      <c r="I8914" s="40">
        <v>600.0</v>
      </c>
      <c r="J8914" s="41">
        <f t="shared" si="5"/>
        <v>11804.676</v>
      </c>
      <c r="K8914" s="37" t="str">
        <f t="array" ref="K8914">IFERROR(XLOOKUP(G8914,'Tipo de carga'!A:A,'Tipo de carga'!B:B))</f>
        <v>Autoabasto</v>
      </c>
      <c r="L8914" s="37">
        <f t="shared" si="2"/>
        <v>50</v>
      </c>
      <c r="M8914" s="37">
        <f t="shared" si="3"/>
        <v>13</v>
      </c>
      <c r="N8914" s="37">
        <f t="shared" si="4"/>
        <v>12</v>
      </c>
      <c r="O8914" s="37" t="str">
        <f t="array" ref="O8914">IFERROR(XLOOKUP(K8914,'Tipo de carga'!B:B,'Tipo de carga'!C:C))</f>
        <v>Diesel</v>
      </c>
    </row>
    <row r="8915">
      <c r="A8915" s="36">
        <v>1793.0</v>
      </c>
      <c r="B8915" s="37" t="str">
        <f t="array" ref="B8915">IFERROR(XLOOKUP(A8915,'Asignacion Dic'!A:A,'Asignacion Dic'!C:C))</f>
        <v>Hisense</v>
      </c>
      <c r="C8915" s="37" t="str">
        <f t="array" ref="C8915">IFERROR(XLOOKUP(A8915,'Asignacion Dic'!A:A,'Asignacion Dic'!B:B))</f>
        <v>EC-03</v>
      </c>
      <c r="D8915" s="38">
        <v>45639.832291666666</v>
      </c>
      <c r="E8915" s="36" t="s">
        <v>550</v>
      </c>
      <c r="F8915" s="37" t="str">
        <f t="array" ref="F8915">IFERROR(XLOOKUP(E8915,Operadores!A:A,Operadores!B:B))</f>
        <v>CALJOR01</v>
      </c>
      <c r="G8915" s="36" t="s">
        <v>72</v>
      </c>
      <c r="H8915" s="39">
        <v>19.67446</v>
      </c>
      <c r="I8915" s="40">
        <v>131.0</v>
      </c>
      <c r="J8915" s="41">
        <f t="shared" si="5"/>
        <v>2577.35426</v>
      </c>
      <c r="K8915" s="37" t="str">
        <f t="array" ref="K8915">IFERROR(XLOOKUP(G8915,'Tipo de carga'!A:A,'Tipo de carga'!B:B))</f>
        <v>Autoabasto</v>
      </c>
      <c r="L8915" s="37">
        <f t="shared" si="2"/>
        <v>50</v>
      </c>
      <c r="M8915" s="37">
        <f t="shared" si="3"/>
        <v>13</v>
      </c>
      <c r="N8915" s="37">
        <f t="shared" si="4"/>
        <v>12</v>
      </c>
      <c r="O8915" s="37" t="str">
        <f t="array" ref="O8915">IFERROR(XLOOKUP(K8915,'Tipo de carga'!B:B,'Tipo de carga'!C:C))</f>
        <v>Diesel</v>
      </c>
    </row>
    <row r="8916">
      <c r="A8916" s="36">
        <v>1720.0</v>
      </c>
      <c r="B8916" s="37" t="str">
        <f t="array" ref="B8916">IFERROR(XLOOKUP(A8916,'Asignacion Dic'!A:A,'Asignacion Dic'!C:C))</f>
        <v>Pilgrims Tepo</v>
      </c>
      <c r="C8916" s="37" t="str">
        <f t="array" ref="C8916">IFERROR(XLOOKUP(A8916,'Asignacion Dic'!A:A,'Asignacion Dic'!B:B))</f>
        <v>EC-02</v>
      </c>
      <c r="D8916" s="38">
        <v>45639.820706018516</v>
      </c>
      <c r="E8916" s="36" t="s">
        <v>429</v>
      </c>
      <c r="F8916" s="37" t="str">
        <f t="array" ref="F8916">IFERROR(XLOOKUP(E8916,Operadores!A:A,Operadores!B:B))</f>
        <v>RODLEO</v>
      </c>
      <c r="G8916" s="36" t="s">
        <v>72</v>
      </c>
      <c r="H8916" s="39">
        <v>19.67446</v>
      </c>
      <c r="I8916" s="40">
        <v>29.0</v>
      </c>
      <c r="J8916" s="41">
        <f t="shared" si="5"/>
        <v>570.55934</v>
      </c>
      <c r="K8916" s="37" t="str">
        <f t="array" ref="K8916">IFERROR(XLOOKUP(G8916,'Tipo de carga'!A:A,'Tipo de carga'!B:B))</f>
        <v>Autoabasto</v>
      </c>
      <c r="L8916" s="37">
        <f t="shared" si="2"/>
        <v>50</v>
      </c>
      <c r="M8916" s="37">
        <f t="shared" si="3"/>
        <v>13</v>
      </c>
      <c r="N8916" s="37">
        <f t="shared" si="4"/>
        <v>12</v>
      </c>
      <c r="O8916" s="37" t="str">
        <f t="array" ref="O8916">IFERROR(XLOOKUP(K8916,'Tipo de carga'!B:B,'Tipo de carga'!C:C))</f>
        <v>Diesel</v>
      </c>
    </row>
    <row r="8917">
      <c r="A8917" s="36">
        <v>1683.0</v>
      </c>
      <c r="B8917" s="37" t="str">
        <f t="array" ref="B8917">IFERROR(XLOOKUP(A8917,'Asignacion Dic'!A:A,'Asignacion Dic'!C:C))</f>
        <v>Pilgrims Tepo</v>
      </c>
      <c r="C8917" s="37" t="str">
        <f t="array" ref="C8917">IFERROR(XLOOKUP(A8917,'Asignacion Dic'!A:A,'Asignacion Dic'!B:B))</f>
        <v>EC-02</v>
      </c>
      <c r="D8917" s="38">
        <v>45639.80085648148</v>
      </c>
      <c r="E8917" s="36" t="s">
        <v>152</v>
      </c>
      <c r="F8917" s="37" t="str">
        <f t="array" ref="F8917">IFERROR(XLOOKUP(E8917,Operadores!A:A,Operadores!B:B))</f>
        <v>HERJUA01</v>
      </c>
      <c r="G8917" s="36" t="s">
        <v>72</v>
      </c>
      <c r="H8917" s="39">
        <v>19.67446</v>
      </c>
      <c r="I8917" s="40">
        <v>170.0</v>
      </c>
      <c r="J8917" s="41">
        <f t="shared" si="5"/>
        <v>3344.6582</v>
      </c>
      <c r="K8917" s="37" t="str">
        <f t="array" ref="K8917">IFERROR(XLOOKUP(G8917,'Tipo de carga'!A:A,'Tipo de carga'!B:B))</f>
        <v>Autoabasto</v>
      </c>
      <c r="L8917" s="37">
        <f t="shared" si="2"/>
        <v>50</v>
      </c>
      <c r="M8917" s="37">
        <f t="shared" si="3"/>
        <v>13</v>
      </c>
      <c r="N8917" s="37">
        <f t="shared" si="4"/>
        <v>12</v>
      </c>
      <c r="O8917" s="37" t="str">
        <f t="array" ref="O8917">IFERROR(XLOOKUP(K8917,'Tipo de carga'!B:B,'Tipo de carga'!C:C))</f>
        <v>Diesel</v>
      </c>
    </row>
    <row r="8918">
      <c r="A8918" s="36">
        <v>1889.0</v>
      </c>
      <c r="B8918" s="37" t="str">
        <f t="array" ref="B8918">IFERROR(XLOOKUP(A8918,'Asignacion Dic'!A:A,'Asignacion Dic'!C:C))</f>
        <v>MeLi asignado SD</v>
      </c>
      <c r="C8918" s="37" t="str">
        <f t="array" ref="C8918">IFERROR(XLOOKUP(A8918,'Asignacion Dic'!A:A,'Asignacion Dic'!B:B))</f>
        <v>EC-05</v>
      </c>
      <c r="D8918" s="38">
        <v>45639.79033564815</v>
      </c>
      <c r="E8918" s="36" t="s">
        <v>211</v>
      </c>
      <c r="F8918" s="37" t="str">
        <f t="array" ref="F8918">IFERROR(XLOOKUP(E8918,Operadores!A:A,Operadores!B:B))</f>
        <v>MARANG</v>
      </c>
      <c r="G8918" s="36" t="s">
        <v>72</v>
      </c>
      <c r="H8918" s="39">
        <v>19.67446</v>
      </c>
      <c r="I8918" s="40">
        <v>363.0</v>
      </c>
      <c r="J8918" s="41">
        <f t="shared" si="5"/>
        <v>7141.82898</v>
      </c>
      <c r="K8918" s="37" t="str">
        <f t="array" ref="K8918">IFERROR(XLOOKUP(G8918,'Tipo de carga'!A:A,'Tipo de carga'!B:B))</f>
        <v>Autoabasto</v>
      </c>
      <c r="L8918" s="37">
        <f t="shared" si="2"/>
        <v>50</v>
      </c>
      <c r="M8918" s="37">
        <f t="shared" si="3"/>
        <v>13</v>
      </c>
      <c r="N8918" s="37">
        <f t="shared" si="4"/>
        <v>12</v>
      </c>
      <c r="O8918" s="37" t="str">
        <f t="array" ref="O8918">IFERROR(XLOOKUP(K8918,'Tipo de carga'!B:B,'Tipo de carga'!C:C))</f>
        <v>Diesel</v>
      </c>
    </row>
    <row r="8919">
      <c r="A8919" s="36">
        <v>1941.0</v>
      </c>
      <c r="B8919" s="37" t="str">
        <f t="array" ref="B8919">IFERROR(XLOOKUP(A8919,'Asignacion Dic'!A:A,'Asignacion Dic'!C:C))</f>
        <v>Available</v>
      </c>
      <c r="C8919" s="37" t="str">
        <f t="array" ref="C8919">IFERROR(XLOOKUP(A8919,'Asignacion Dic'!A:A,'Asignacion Dic'!B:B))</f>
        <v>TTE</v>
      </c>
      <c r="D8919" s="38">
        <v>45639.786041666666</v>
      </c>
      <c r="E8919" s="36" t="s">
        <v>168</v>
      </c>
      <c r="F8919" s="37" t="str">
        <f t="array" ref="F8919">IFERROR(XLOOKUP(E8919,Operadores!A:A,Operadores!B:B))</f>
        <v>GARLUI</v>
      </c>
      <c r="G8919" s="36" t="s">
        <v>72</v>
      </c>
      <c r="H8919" s="39">
        <v>19.67446</v>
      </c>
      <c r="I8919" s="40">
        <v>113.0</v>
      </c>
      <c r="J8919" s="41">
        <f t="shared" si="5"/>
        <v>2223.21398</v>
      </c>
      <c r="K8919" s="37" t="str">
        <f t="array" ref="K8919">IFERROR(XLOOKUP(G8919,'Tipo de carga'!A:A,'Tipo de carga'!B:B))</f>
        <v>Autoabasto</v>
      </c>
      <c r="L8919" s="37">
        <f t="shared" si="2"/>
        <v>50</v>
      </c>
      <c r="M8919" s="37">
        <f t="shared" si="3"/>
        <v>13</v>
      </c>
      <c r="N8919" s="37">
        <f t="shared" si="4"/>
        <v>12</v>
      </c>
      <c r="O8919" s="37" t="str">
        <f t="array" ref="O8919">IFERROR(XLOOKUP(K8919,'Tipo de carga'!B:B,'Tipo de carga'!C:C))</f>
        <v>Diesel</v>
      </c>
    </row>
    <row r="8920">
      <c r="A8920" s="36">
        <v>1905.0</v>
      </c>
      <c r="B8920" s="37" t="str">
        <f t="array" ref="B8920">IFERROR(XLOOKUP(A8920,'Asignacion Dic'!A:A,'Asignacion Dic'!C:C))</f>
        <v>MeLi asignado SD</v>
      </c>
      <c r="C8920" s="37" t="str">
        <f t="array" ref="C8920">IFERROR(XLOOKUP(A8920,'Asignacion Dic'!A:A,'Asignacion Dic'!B:B))</f>
        <v>EC-05</v>
      </c>
      <c r="D8920" s="38">
        <v>45639.77837962963</v>
      </c>
      <c r="E8920" s="36" t="s">
        <v>367</v>
      </c>
      <c r="F8920" s="37" t="str">
        <f t="array" ref="F8920">IFERROR(XLOOKUP(E8920,Operadores!A:A,Operadores!B:B))</f>
        <v>ALTJOS</v>
      </c>
      <c r="G8920" s="36" t="s">
        <v>72</v>
      </c>
      <c r="H8920" s="39">
        <v>19.67446</v>
      </c>
      <c r="I8920" s="40">
        <v>480.0</v>
      </c>
      <c r="J8920" s="41">
        <f t="shared" si="5"/>
        <v>9443.7408</v>
      </c>
      <c r="K8920" s="37" t="str">
        <f t="array" ref="K8920">IFERROR(XLOOKUP(G8920,'Tipo de carga'!A:A,'Tipo de carga'!B:B))</f>
        <v>Autoabasto</v>
      </c>
      <c r="L8920" s="37">
        <f t="shared" si="2"/>
        <v>50</v>
      </c>
      <c r="M8920" s="37">
        <f t="shared" si="3"/>
        <v>13</v>
      </c>
      <c r="N8920" s="37">
        <f t="shared" si="4"/>
        <v>12</v>
      </c>
      <c r="O8920" s="37" t="str">
        <f t="array" ref="O8920">IFERROR(XLOOKUP(K8920,'Tipo de carga'!B:B,'Tipo de carga'!C:C))</f>
        <v>Diesel</v>
      </c>
    </row>
    <row r="8921">
      <c r="A8921" s="36">
        <v>1907.0</v>
      </c>
      <c r="B8921" s="37" t="str">
        <f t="array" ref="B8921">IFERROR(XLOOKUP(A8921,'Asignacion Dic'!A:A,'Asignacion Dic'!C:C))</f>
        <v>Circuitos</v>
      </c>
      <c r="C8921" s="37" t="str">
        <f t="array" ref="C8921">IFERROR(XLOOKUP(A8921,'Asignacion Dic'!A:A,'Asignacion Dic'!B:B))</f>
        <v>EC-03</v>
      </c>
      <c r="D8921" s="38">
        <v>45639.775868055556</v>
      </c>
      <c r="E8921" s="36" t="s">
        <v>237</v>
      </c>
      <c r="F8921" s="37" t="str">
        <f t="array" ref="F8921">IFERROR(XLOOKUP(E8921,Operadores!A:A,Operadores!B:B))</f>
        <v>HUAIS</v>
      </c>
      <c r="G8921" s="36" t="s">
        <v>72</v>
      </c>
      <c r="H8921" s="39">
        <v>19.67446</v>
      </c>
      <c r="I8921" s="40">
        <v>723.0</v>
      </c>
      <c r="J8921" s="41">
        <f t="shared" si="5"/>
        <v>14224.63458</v>
      </c>
      <c r="K8921" s="37" t="str">
        <f t="array" ref="K8921">IFERROR(XLOOKUP(G8921,'Tipo de carga'!A:A,'Tipo de carga'!B:B))</f>
        <v>Autoabasto</v>
      </c>
      <c r="L8921" s="37">
        <f t="shared" si="2"/>
        <v>50</v>
      </c>
      <c r="M8921" s="37">
        <f t="shared" si="3"/>
        <v>13</v>
      </c>
      <c r="N8921" s="37">
        <f t="shared" si="4"/>
        <v>12</v>
      </c>
      <c r="O8921" s="37" t="str">
        <f t="array" ref="O8921">IFERROR(XLOOKUP(K8921,'Tipo de carga'!B:B,'Tipo de carga'!C:C))</f>
        <v>Diesel</v>
      </c>
    </row>
    <row r="8922">
      <c r="A8922" s="36">
        <v>1904.0</v>
      </c>
      <c r="B8922" s="37" t="str">
        <f t="array" ref="B8922">IFERROR(XLOOKUP(A8922,'Asignacion Dic'!A:A,'Asignacion Dic'!C:C))</f>
        <v>MeLi asignado SD</v>
      </c>
      <c r="C8922" s="37" t="str">
        <f t="array" ref="C8922">IFERROR(XLOOKUP(A8922,'Asignacion Dic'!A:A,'Asignacion Dic'!B:B))</f>
        <v>EC-05</v>
      </c>
      <c r="D8922" s="38">
        <v>45639.76482638889</v>
      </c>
      <c r="E8922" s="36" t="s">
        <v>231</v>
      </c>
      <c r="F8922" s="37" t="str">
        <f t="array" ref="F8922">IFERROR(XLOOKUP(E8922,Operadores!A:A,Operadores!B:B))</f>
        <v>MARARM</v>
      </c>
      <c r="G8922" s="36" t="s">
        <v>72</v>
      </c>
      <c r="H8922" s="39">
        <v>19.67446</v>
      </c>
      <c r="I8922" s="40">
        <v>604.0</v>
      </c>
      <c r="J8922" s="41">
        <f t="shared" si="5"/>
        <v>11883.37384</v>
      </c>
      <c r="K8922" s="37" t="str">
        <f t="array" ref="K8922">IFERROR(XLOOKUP(G8922,'Tipo de carga'!A:A,'Tipo de carga'!B:B))</f>
        <v>Autoabasto</v>
      </c>
      <c r="L8922" s="37">
        <f t="shared" si="2"/>
        <v>50</v>
      </c>
      <c r="M8922" s="37">
        <f t="shared" si="3"/>
        <v>13</v>
      </c>
      <c r="N8922" s="37">
        <f t="shared" si="4"/>
        <v>12</v>
      </c>
      <c r="O8922" s="37" t="str">
        <f t="array" ref="O8922">IFERROR(XLOOKUP(K8922,'Tipo de carga'!B:B,'Tipo de carga'!C:C))</f>
        <v>Diesel</v>
      </c>
    </row>
    <row r="8923">
      <c r="A8923" s="36">
        <v>2031.0</v>
      </c>
      <c r="B8923" s="37" t="str">
        <f t="array" ref="B8923">IFERROR(XLOOKUP(A8923,'Asignacion Dic'!A:A,'Asignacion Dic'!C:C))</f>
        <v>MeLi Dedicado Merida</v>
      </c>
      <c r="C8923" s="37" t="str">
        <f t="array" ref="C8923">IFERROR(XLOOKUP(A8923,'Asignacion Dic'!A:A,'Asignacion Dic'!B:B))</f>
        <v>EC-05</v>
      </c>
      <c r="D8923" s="38">
        <v>45639.757581018515</v>
      </c>
      <c r="E8923" s="36" t="s">
        <v>589</v>
      </c>
      <c r="F8923" s="37" t="str">
        <f t="array" ref="F8923">IFERROR(XLOOKUP(E8923,Operadores!A:A,Operadores!B:B))</f>
        <v>LEOJUA</v>
      </c>
      <c r="G8923" s="36" t="s">
        <v>72</v>
      </c>
      <c r="H8923" s="39">
        <v>19.67446</v>
      </c>
      <c r="I8923" s="40">
        <v>351.0</v>
      </c>
      <c r="J8923" s="41">
        <f t="shared" si="5"/>
        <v>6905.73546</v>
      </c>
      <c r="K8923" s="37" t="str">
        <f t="array" ref="K8923">IFERROR(XLOOKUP(G8923,'Tipo de carga'!A:A,'Tipo de carga'!B:B))</f>
        <v>Autoabasto</v>
      </c>
      <c r="L8923" s="37">
        <f t="shared" si="2"/>
        <v>50</v>
      </c>
      <c r="M8923" s="37">
        <f t="shared" si="3"/>
        <v>13</v>
      </c>
      <c r="N8923" s="37">
        <f t="shared" si="4"/>
        <v>12</v>
      </c>
      <c r="O8923" s="37" t="str">
        <f t="array" ref="O8923">IFERROR(XLOOKUP(K8923,'Tipo de carga'!B:B,'Tipo de carga'!C:C))</f>
        <v>Diesel</v>
      </c>
    </row>
    <row r="8924">
      <c r="A8924" s="36">
        <v>1992.0</v>
      </c>
      <c r="B8924" s="37" t="str">
        <f t="array" ref="B8924">IFERROR(XLOOKUP(A8924,'Asignacion Dic'!A:A,'Asignacion Dic'!C:C))</f>
        <v>MeLi Dedicado TD</v>
      </c>
      <c r="C8924" s="37" t="str">
        <f t="array" ref="C8924">IFERROR(XLOOKUP(A8924,'Asignacion Dic'!A:A,'Asignacion Dic'!B:B))</f>
        <v>EC-05</v>
      </c>
      <c r="D8924" s="38">
        <v>45639.749976851854</v>
      </c>
      <c r="E8924" s="36" t="s">
        <v>418</v>
      </c>
      <c r="F8924" s="37" t="str">
        <f t="array" ref="F8924">IFERROR(XLOOKUP(E8924,Operadores!A:A,Operadores!B:B))</f>
        <v>MENMI</v>
      </c>
      <c r="G8924" s="36" t="s">
        <v>72</v>
      </c>
      <c r="H8924" s="39">
        <v>19.67446</v>
      </c>
      <c r="I8924" s="40">
        <v>310.0</v>
      </c>
      <c r="J8924" s="41">
        <f t="shared" si="5"/>
        <v>6099.0826</v>
      </c>
      <c r="K8924" s="37" t="str">
        <f t="array" ref="K8924">IFERROR(XLOOKUP(G8924,'Tipo de carga'!A:A,'Tipo de carga'!B:B))</f>
        <v>Autoabasto</v>
      </c>
      <c r="L8924" s="37">
        <f t="shared" si="2"/>
        <v>50</v>
      </c>
      <c r="M8924" s="37">
        <f t="shared" si="3"/>
        <v>13</v>
      </c>
      <c r="N8924" s="37">
        <f t="shared" si="4"/>
        <v>12</v>
      </c>
      <c r="O8924" s="37" t="str">
        <f t="array" ref="O8924">IFERROR(XLOOKUP(K8924,'Tipo de carga'!B:B,'Tipo de carga'!C:C))</f>
        <v>Diesel</v>
      </c>
    </row>
    <row r="8925">
      <c r="A8925" s="36">
        <v>1780.0</v>
      </c>
      <c r="B8925" s="37" t="str">
        <f t="array" ref="B8925">IFERROR(XLOOKUP(A8925,'Asignacion Dic'!A:A,'Asignacion Dic'!C:C))</f>
        <v>Pilgrims Tepo</v>
      </c>
      <c r="C8925" s="37" t="str">
        <f t="array" ref="C8925">IFERROR(XLOOKUP(A8925,'Asignacion Dic'!A:A,'Asignacion Dic'!B:B))</f>
        <v>EC-02</v>
      </c>
      <c r="D8925" s="38">
        <v>45639.74627314815</v>
      </c>
      <c r="E8925" s="36" t="s">
        <v>160</v>
      </c>
      <c r="F8925" s="37" t="str">
        <f t="array" ref="F8925">IFERROR(XLOOKUP(E8925,Operadores!A:A,Operadores!B:B))</f>
        <v>ESTMANX</v>
      </c>
      <c r="G8925" s="36" t="s">
        <v>72</v>
      </c>
      <c r="H8925" s="39">
        <v>19.67446</v>
      </c>
      <c r="I8925" s="40">
        <v>149.0</v>
      </c>
      <c r="J8925" s="41">
        <f t="shared" si="5"/>
        <v>2931.49454</v>
      </c>
      <c r="K8925" s="37" t="str">
        <f t="array" ref="K8925">IFERROR(XLOOKUP(G8925,'Tipo de carga'!A:A,'Tipo de carga'!B:B))</f>
        <v>Autoabasto</v>
      </c>
      <c r="L8925" s="37">
        <f t="shared" si="2"/>
        <v>50</v>
      </c>
      <c r="M8925" s="37">
        <f t="shared" si="3"/>
        <v>13</v>
      </c>
      <c r="N8925" s="37">
        <f t="shared" si="4"/>
        <v>12</v>
      </c>
      <c r="O8925" s="37" t="str">
        <f t="array" ref="O8925">IFERROR(XLOOKUP(K8925,'Tipo de carga'!B:B,'Tipo de carga'!C:C))</f>
        <v>Diesel</v>
      </c>
    </row>
    <row r="8926">
      <c r="A8926" s="36">
        <v>1943.0</v>
      </c>
      <c r="B8926" s="37" t="str">
        <f t="array" ref="B8926">IFERROR(XLOOKUP(A8926,'Asignacion Dic'!A:A,'Asignacion Dic'!C:C))</f>
        <v>Circuitos</v>
      </c>
      <c r="C8926" s="37" t="str">
        <f t="array" ref="C8926">IFERROR(XLOOKUP(A8926,'Asignacion Dic'!A:A,'Asignacion Dic'!B:B))</f>
        <v>EC-03</v>
      </c>
      <c r="D8926" s="38">
        <v>45639.74146990741</v>
      </c>
      <c r="E8926" s="36" t="s">
        <v>329</v>
      </c>
      <c r="F8926" s="37" t="str">
        <f t="array" ref="F8926">IFERROR(XLOOKUP(E8926,Operadores!A:A,Operadores!B:B))</f>
        <v>RODRAU01</v>
      </c>
      <c r="G8926" s="36" t="s">
        <v>72</v>
      </c>
      <c r="H8926" s="39">
        <v>19.67446</v>
      </c>
      <c r="I8926" s="40">
        <v>246.0</v>
      </c>
      <c r="J8926" s="41">
        <f t="shared" si="5"/>
        <v>4839.91716</v>
      </c>
      <c r="K8926" s="37" t="str">
        <f t="array" ref="K8926">IFERROR(XLOOKUP(G8926,'Tipo de carga'!A:A,'Tipo de carga'!B:B))</f>
        <v>Autoabasto</v>
      </c>
      <c r="L8926" s="37">
        <f t="shared" si="2"/>
        <v>50</v>
      </c>
      <c r="M8926" s="37">
        <f t="shared" si="3"/>
        <v>13</v>
      </c>
      <c r="N8926" s="37">
        <f t="shared" si="4"/>
        <v>12</v>
      </c>
      <c r="O8926" s="37" t="str">
        <f t="array" ref="O8926">IFERROR(XLOOKUP(K8926,'Tipo de carga'!B:B,'Tipo de carga'!C:C))</f>
        <v>Diesel</v>
      </c>
    </row>
    <row r="8927">
      <c r="A8927" s="36">
        <v>1878.0</v>
      </c>
      <c r="B8927" s="37" t="str">
        <f t="array" ref="B8927">IFERROR(XLOOKUP(A8927,'Asignacion Dic'!A:A,'Asignacion Dic'!C:C))</f>
        <v>Circuitos</v>
      </c>
      <c r="C8927" s="37" t="str">
        <f t="array" ref="C8927">IFERROR(XLOOKUP(A8927,'Asignacion Dic'!A:A,'Asignacion Dic'!B:B))</f>
        <v>EC-03</v>
      </c>
      <c r="D8927" s="38">
        <v>45639.7337962963</v>
      </c>
      <c r="E8927" s="36" t="s">
        <v>53</v>
      </c>
      <c r="F8927" s="37" t="str">
        <f t="array" ref="F8927">IFERROR(XLOOKUP(E8927,Operadores!A:A,Operadores!B:B))</f>
        <v>CASSA</v>
      </c>
      <c r="G8927" s="36" t="s">
        <v>72</v>
      </c>
      <c r="H8927" s="39">
        <v>19.67446</v>
      </c>
      <c r="I8927" s="40">
        <v>345.0</v>
      </c>
      <c r="J8927" s="41">
        <f t="shared" si="5"/>
        <v>6787.6887</v>
      </c>
      <c r="K8927" s="37" t="str">
        <f t="array" ref="K8927">IFERROR(XLOOKUP(G8927,'Tipo de carga'!A:A,'Tipo de carga'!B:B))</f>
        <v>Autoabasto</v>
      </c>
      <c r="L8927" s="37">
        <f t="shared" si="2"/>
        <v>50</v>
      </c>
      <c r="M8927" s="37">
        <f t="shared" si="3"/>
        <v>13</v>
      </c>
      <c r="N8927" s="37">
        <f t="shared" si="4"/>
        <v>12</v>
      </c>
      <c r="O8927" s="37" t="str">
        <f t="array" ref="O8927">IFERROR(XLOOKUP(K8927,'Tipo de carga'!B:B,'Tipo de carga'!C:C))</f>
        <v>Diesel</v>
      </c>
    </row>
    <row r="8928">
      <c r="A8928" s="36">
        <v>1757.0</v>
      </c>
      <c r="B8928" s="37" t="str">
        <f t="array" ref="B8928">IFERROR(XLOOKUP(A8928,'Asignacion Dic'!A:A,'Asignacion Dic'!C:C))</f>
        <v>Pilgrims Tepo</v>
      </c>
      <c r="C8928" s="37" t="str">
        <f t="array" ref="C8928">IFERROR(XLOOKUP(A8928,'Asignacion Dic'!A:A,'Asignacion Dic'!B:B))</f>
        <v>EC-02</v>
      </c>
      <c r="D8928" s="38">
        <v>45639.704722222225</v>
      </c>
      <c r="E8928" s="36" t="s">
        <v>171</v>
      </c>
      <c r="F8928" s="37" t="str">
        <f t="array" ref="F8928">IFERROR(XLOOKUP(E8928,Operadores!A:A,Operadores!B:B))</f>
        <v>RAMJOS</v>
      </c>
      <c r="G8928" s="36" t="s">
        <v>72</v>
      </c>
      <c r="H8928" s="39">
        <v>19.67446</v>
      </c>
      <c r="I8928" s="40">
        <v>272.0</v>
      </c>
      <c r="J8928" s="41">
        <f t="shared" si="5"/>
        <v>5351.45312</v>
      </c>
      <c r="K8928" s="37" t="str">
        <f t="array" ref="K8928">IFERROR(XLOOKUP(G8928,'Tipo de carga'!A:A,'Tipo de carga'!B:B))</f>
        <v>Autoabasto</v>
      </c>
      <c r="L8928" s="37">
        <f t="shared" si="2"/>
        <v>50</v>
      </c>
      <c r="M8928" s="37">
        <f t="shared" si="3"/>
        <v>13</v>
      </c>
      <c r="N8928" s="37">
        <f t="shared" si="4"/>
        <v>12</v>
      </c>
      <c r="O8928" s="37" t="str">
        <f t="array" ref="O8928">IFERROR(XLOOKUP(K8928,'Tipo de carga'!B:B,'Tipo de carga'!C:C))</f>
        <v>Diesel</v>
      </c>
    </row>
    <row r="8929">
      <c r="A8929" s="36">
        <v>1866.0</v>
      </c>
      <c r="B8929" s="37" t="str">
        <f t="array" ref="B8929">IFERROR(XLOOKUP(A8929,'Asignacion Dic'!A:A,'Asignacion Dic'!C:C))</f>
        <v>Pilgrims Tepo</v>
      </c>
      <c r="C8929" s="37" t="str">
        <f t="array" ref="C8929">IFERROR(XLOOKUP(A8929,'Asignacion Dic'!A:A,'Asignacion Dic'!B:B))</f>
        <v>EC-02</v>
      </c>
      <c r="D8929" s="38">
        <v>45639.66480324074</v>
      </c>
      <c r="E8929" s="36" t="s">
        <v>163</v>
      </c>
      <c r="F8929" s="37" t="str">
        <f t="array" ref="F8929">IFERROR(XLOOKUP(E8929,Operadores!A:A,Operadores!B:B))</f>
        <v>JORJON</v>
      </c>
      <c r="G8929" s="36" t="s">
        <v>72</v>
      </c>
      <c r="H8929" s="39">
        <v>19.67446</v>
      </c>
      <c r="I8929" s="40">
        <v>150.0</v>
      </c>
      <c r="J8929" s="41">
        <f t="shared" si="5"/>
        <v>2951.169</v>
      </c>
      <c r="K8929" s="37" t="str">
        <f t="array" ref="K8929">IFERROR(XLOOKUP(G8929,'Tipo de carga'!A:A,'Tipo de carga'!B:B))</f>
        <v>Autoabasto</v>
      </c>
      <c r="L8929" s="37">
        <f t="shared" si="2"/>
        <v>50</v>
      </c>
      <c r="M8929" s="37">
        <f t="shared" si="3"/>
        <v>13</v>
      </c>
      <c r="N8929" s="37">
        <f t="shared" si="4"/>
        <v>12</v>
      </c>
      <c r="O8929" s="37" t="str">
        <f t="array" ref="O8929">IFERROR(XLOOKUP(K8929,'Tipo de carga'!B:B,'Tipo de carga'!C:C))</f>
        <v>Diesel</v>
      </c>
    </row>
    <row r="8930">
      <c r="A8930" s="36">
        <v>1906.0</v>
      </c>
      <c r="B8930" s="37" t="str">
        <f t="array" ref="B8930">IFERROR(XLOOKUP(A8930,'Asignacion Dic'!A:A,'Asignacion Dic'!C:C))</f>
        <v>MeLi asignado SD</v>
      </c>
      <c r="C8930" s="37" t="str">
        <f t="array" ref="C8930">IFERROR(XLOOKUP(A8930,'Asignacion Dic'!A:A,'Asignacion Dic'!B:B))</f>
        <v>EC-05</v>
      </c>
      <c r="D8930" s="38">
        <v>45639.63605324074</v>
      </c>
      <c r="E8930" s="36" t="s">
        <v>179</v>
      </c>
      <c r="F8930" s="37" t="str">
        <f t="array" ref="F8930">IFERROR(XLOOKUP(E8930,Operadores!A:A,Operadores!B:B))</f>
        <v>IBAJOS</v>
      </c>
      <c r="G8930" s="36" t="s">
        <v>72</v>
      </c>
      <c r="H8930" s="39">
        <v>19.67446</v>
      </c>
      <c r="I8930" s="40">
        <v>319.0</v>
      </c>
      <c r="J8930" s="41">
        <f t="shared" si="5"/>
        <v>6276.15274</v>
      </c>
      <c r="K8930" s="37" t="str">
        <f t="array" ref="K8930">IFERROR(XLOOKUP(G8930,'Tipo de carga'!A:A,'Tipo de carga'!B:B))</f>
        <v>Autoabasto</v>
      </c>
      <c r="L8930" s="37">
        <f t="shared" si="2"/>
        <v>50</v>
      </c>
      <c r="M8930" s="37">
        <f t="shared" si="3"/>
        <v>13</v>
      </c>
      <c r="N8930" s="37">
        <f t="shared" si="4"/>
        <v>12</v>
      </c>
      <c r="O8930" s="37" t="str">
        <f t="array" ref="O8930">IFERROR(XLOOKUP(K8930,'Tipo de carga'!B:B,'Tipo de carga'!C:C))</f>
        <v>Diesel</v>
      </c>
    </row>
    <row r="8931">
      <c r="A8931" s="36">
        <v>1695.0</v>
      </c>
      <c r="B8931" s="37" t="str">
        <f t="array" ref="B8931">IFERROR(XLOOKUP(A8931,'Asignacion Dic'!A:A,'Asignacion Dic'!C:C))</f>
        <v>Pilgrims Tepo</v>
      </c>
      <c r="C8931" s="37" t="str">
        <f t="array" ref="C8931">IFERROR(XLOOKUP(A8931,'Asignacion Dic'!A:A,'Asignacion Dic'!B:B))</f>
        <v>EC-02</v>
      </c>
      <c r="D8931" s="38">
        <v>45639.62678240741</v>
      </c>
      <c r="E8931" s="36" t="s">
        <v>419</v>
      </c>
      <c r="F8931" s="37" t="str">
        <f t="array" ref="F8931">IFERROR(XLOOKUP(E8931,Operadores!A:A,Operadores!B:B))</f>
        <v>ROSGIL</v>
      </c>
      <c r="G8931" s="36" t="s">
        <v>72</v>
      </c>
      <c r="H8931" s="39">
        <v>19.67446</v>
      </c>
      <c r="I8931" s="40">
        <v>181.0</v>
      </c>
      <c r="J8931" s="41">
        <f t="shared" si="5"/>
        <v>3561.07726</v>
      </c>
      <c r="K8931" s="37" t="str">
        <f t="array" ref="K8931">IFERROR(XLOOKUP(G8931,'Tipo de carga'!A:A,'Tipo de carga'!B:B))</f>
        <v>Autoabasto</v>
      </c>
      <c r="L8931" s="37">
        <f t="shared" si="2"/>
        <v>50</v>
      </c>
      <c r="M8931" s="37">
        <f t="shared" si="3"/>
        <v>13</v>
      </c>
      <c r="N8931" s="37">
        <f t="shared" si="4"/>
        <v>12</v>
      </c>
      <c r="O8931" s="37" t="str">
        <f t="array" ref="O8931">IFERROR(XLOOKUP(K8931,'Tipo de carga'!B:B,'Tipo de carga'!C:C))</f>
        <v>Diesel</v>
      </c>
    </row>
    <row r="8932">
      <c r="A8932" s="36">
        <v>2019.0</v>
      </c>
      <c r="B8932" s="37" t="str">
        <f t="array" ref="B8932">IFERROR(XLOOKUP(A8932,'Asignacion Dic'!A:A,'Asignacion Dic'!C:C))</f>
        <v>MeLi Asignado TD</v>
      </c>
      <c r="C8932" s="37" t="str">
        <f t="array" ref="C8932">IFERROR(XLOOKUP(A8932,'Asignacion Dic'!A:A,'Asignacion Dic'!B:B))</f>
        <v>EC-05</v>
      </c>
      <c r="D8932" s="38">
        <v>45639.53459490741</v>
      </c>
      <c r="E8932" s="36" t="s">
        <v>601</v>
      </c>
      <c r="F8932" s="37" t="str">
        <f t="array" ref="F8932">IFERROR(XLOOKUP(E8932,Operadores!A:A,Operadores!B:B))</f>
        <v>GALRAY</v>
      </c>
      <c r="G8932" s="36" t="s">
        <v>72</v>
      </c>
      <c r="H8932" s="39">
        <v>19.67446</v>
      </c>
      <c r="I8932" s="40">
        <v>555.0</v>
      </c>
      <c r="J8932" s="41">
        <f t="shared" si="5"/>
        <v>10919.3253</v>
      </c>
      <c r="K8932" s="37" t="str">
        <f t="array" ref="K8932">IFERROR(XLOOKUP(G8932,'Tipo de carga'!A:A,'Tipo de carga'!B:B))</f>
        <v>Autoabasto</v>
      </c>
      <c r="L8932" s="37">
        <f t="shared" si="2"/>
        <v>50</v>
      </c>
      <c r="M8932" s="37">
        <f t="shared" si="3"/>
        <v>13</v>
      </c>
      <c r="N8932" s="37">
        <f t="shared" si="4"/>
        <v>12</v>
      </c>
      <c r="O8932" s="37" t="str">
        <f t="array" ref="O8932">IFERROR(XLOOKUP(K8932,'Tipo de carga'!B:B,'Tipo de carga'!C:C))</f>
        <v>Diesel</v>
      </c>
    </row>
    <row r="8933">
      <c r="A8933" s="36">
        <v>2018.0</v>
      </c>
      <c r="B8933" s="37" t="str">
        <f t="array" ref="B8933">IFERROR(XLOOKUP(A8933,'Asignacion Dic'!A:A,'Asignacion Dic'!C:C))</f>
        <v>MeLi Dedicado TD</v>
      </c>
      <c r="C8933" s="37" t="str">
        <f t="array" ref="C8933">IFERROR(XLOOKUP(A8933,'Asignacion Dic'!A:A,'Asignacion Dic'!B:B))</f>
        <v>EC-05</v>
      </c>
      <c r="D8933" s="38">
        <v>45639.5200462963</v>
      </c>
      <c r="E8933" s="36" t="s">
        <v>591</v>
      </c>
      <c r="F8933" s="37" t="str">
        <f t="array" ref="F8933">IFERROR(XLOOKUP(E8933,Operadores!A:A,Operadores!B:B))</f>
        <v>MACFRA</v>
      </c>
      <c r="G8933" s="36" t="s">
        <v>72</v>
      </c>
      <c r="H8933" s="39">
        <v>19.67446</v>
      </c>
      <c r="I8933" s="40">
        <v>590.0</v>
      </c>
      <c r="J8933" s="41">
        <f t="shared" si="5"/>
        <v>11607.9314</v>
      </c>
      <c r="K8933" s="37" t="str">
        <f t="array" ref="K8933">IFERROR(XLOOKUP(G8933,'Tipo de carga'!A:A,'Tipo de carga'!B:B))</f>
        <v>Autoabasto</v>
      </c>
      <c r="L8933" s="37">
        <f t="shared" si="2"/>
        <v>50</v>
      </c>
      <c r="M8933" s="37">
        <f t="shared" si="3"/>
        <v>13</v>
      </c>
      <c r="N8933" s="37">
        <f t="shared" si="4"/>
        <v>12</v>
      </c>
      <c r="O8933" s="37" t="str">
        <f t="array" ref="O8933">IFERROR(XLOOKUP(K8933,'Tipo de carga'!B:B,'Tipo de carga'!C:C))</f>
        <v>Diesel</v>
      </c>
    </row>
    <row r="8934">
      <c r="A8934" s="36">
        <v>1836.0</v>
      </c>
      <c r="B8934" s="37" t="str">
        <f t="array" ref="B8934">IFERROR(XLOOKUP(A8934,'Asignacion Dic'!A:A,'Asignacion Dic'!C:C))</f>
        <v>Full Liver</v>
      </c>
      <c r="C8934" s="37" t="str">
        <f t="array" ref="C8934">IFERROR(XLOOKUP(A8934,'Asignacion Dic'!A:A,'Asignacion Dic'!B:B))</f>
        <v>EC-01</v>
      </c>
      <c r="D8934" s="38">
        <v>45639.51851851852</v>
      </c>
      <c r="E8934" s="36" t="s">
        <v>297</v>
      </c>
      <c r="F8934" s="37" t="str">
        <f t="array" ref="F8934">IFERROR(XLOOKUP(E8934,Operadores!A:A,Operadores!B:B))</f>
        <v>HUEAR</v>
      </c>
      <c r="G8934" s="36" t="s">
        <v>72</v>
      </c>
      <c r="H8934" s="39">
        <v>19.67446</v>
      </c>
      <c r="I8934" s="40">
        <v>800.0</v>
      </c>
      <c r="J8934" s="41">
        <f t="shared" si="5"/>
        <v>15739.568</v>
      </c>
      <c r="K8934" s="37" t="str">
        <f t="array" ref="K8934">IFERROR(XLOOKUP(G8934,'Tipo de carga'!A:A,'Tipo de carga'!B:B))</f>
        <v>Autoabasto</v>
      </c>
      <c r="L8934" s="37">
        <f t="shared" si="2"/>
        <v>50</v>
      </c>
      <c r="M8934" s="37">
        <f t="shared" si="3"/>
        <v>13</v>
      </c>
      <c r="N8934" s="37">
        <f t="shared" si="4"/>
        <v>12</v>
      </c>
      <c r="O8934" s="37" t="str">
        <f t="array" ref="O8934">IFERROR(XLOOKUP(K8934,'Tipo de carga'!B:B,'Tipo de carga'!C:C))</f>
        <v>Diesel</v>
      </c>
    </row>
    <row r="8935">
      <c r="A8935" s="36">
        <v>1899.0</v>
      </c>
      <c r="B8935" s="37" t="str">
        <f t="array" ref="B8935">IFERROR(XLOOKUP(A8935,'Asignacion Dic'!A:A,'Asignacion Dic'!C:C))</f>
        <v>Full Liver</v>
      </c>
      <c r="C8935" s="37" t="str">
        <f t="array" ref="C8935">IFERROR(XLOOKUP(A8935,'Asignacion Dic'!A:A,'Asignacion Dic'!B:B))</f>
        <v>EC-01</v>
      </c>
      <c r="D8935" s="38">
        <v>45639.44222222222</v>
      </c>
      <c r="E8935" s="36" t="s">
        <v>335</v>
      </c>
      <c r="F8935" s="37" t="str">
        <f t="array" ref="F8935">IFERROR(XLOOKUP(E8935,Operadores!A:A,Operadores!B:B))</f>
        <v>VEROD</v>
      </c>
      <c r="G8935" s="36" t="s">
        <v>72</v>
      </c>
      <c r="H8935" s="39">
        <v>19.67446</v>
      </c>
      <c r="I8935" s="40">
        <v>787.0</v>
      </c>
      <c r="J8935" s="41">
        <f t="shared" si="5"/>
        <v>15483.80002</v>
      </c>
      <c r="K8935" s="37" t="str">
        <f t="array" ref="K8935">IFERROR(XLOOKUP(G8935,'Tipo de carga'!A:A,'Tipo de carga'!B:B))</f>
        <v>Autoabasto</v>
      </c>
      <c r="L8935" s="37">
        <f t="shared" si="2"/>
        <v>50</v>
      </c>
      <c r="M8935" s="37">
        <f t="shared" si="3"/>
        <v>13</v>
      </c>
      <c r="N8935" s="37">
        <f t="shared" si="4"/>
        <v>12</v>
      </c>
      <c r="O8935" s="37" t="str">
        <f t="array" ref="O8935">IFERROR(XLOOKUP(K8935,'Tipo de carga'!B:B,'Tipo de carga'!C:C))</f>
        <v>Diesel</v>
      </c>
    </row>
    <row r="8936">
      <c r="A8936" s="36">
        <v>1949.0</v>
      </c>
      <c r="B8936" s="37" t="str">
        <f t="array" ref="B8936">IFERROR(XLOOKUP(A8936,'Asignacion Dic'!A:A,'Asignacion Dic'!C:C))</f>
        <v>MeLi asignado SD</v>
      </c>
      <c r="C8936" s="37" t="str">
        <f t="array" ref="C8936">IFERROR(XLOOKUP(A8936,'Asignacion Dic'!A:A,'Asignacion Dic'!B:B))</f>
        <v>EC-05</v>
      </c>
      <c r="D8936" s="38">
        <v>45639.428148148145</v>
      </c>
      <c r="E8936" s="36" t="s">
        <v>170</v>
      </c>
      <c r="F8936" s="37" t="str">
        <f t="array" ref="F8936">IFERROR(XLOOKUP(E8936,Operadores!A:A,Operadores!B:B))</f>
        <v>MIRISR</v>
      </c>
      <c r="G8936" s="36" t="s">
        <v>72</v>
      </c>
      <c r="H8936" s="39">
        <v>19.67446</v>
      </c>
      <c r="I8936" s="40">
        <v>317.0</v>
      </c>
      <c r="J8936" s="41">
        <f t="shared" si="5"/>
        <v>6236.80382</v>
      </c>
      <c r="K8936" s="37" t="str">
        <f t="array" ref="K8936">IFERROR(XLOOKUP(G8936,'Tipo de carga'!A:A,'Tipo de carga'!B:B))</f>
        <v>Autoabasto</v>
      </c>
      <c r="L8936" s="37">
        <f t="shared" si="2"/>
        <v>50</v>
      </c>
      <c r="M8936" s="37">
        <f t="shared" si="3"/>
        <v>13</v>
      </c>
      <c r="N8936" s="37">
        <f t="shared" si="4"/>
        <v>12</v>
      </c>
      <c r="O8936" s="37" t="str">
        <f t="array" ref="O8936">IFERROR(XLOOKUP(K8936,'Tipo de carga'!B:B,'Tipo de carga'!C:C))</f>
        <v>Diesel</v>
      </c>
    </row>
    <row r="8937">
      <c r="A8937" s="36">
        <v>2035.0</v>
      </c>
      <c r="B8937" s="37" t="str">
        <f t="array" ref="B8937">IFERROR(XLOOKUP(A8937,'Asignacion Dic'!A:A,'Asignacion Dic'!C:C))</f>
        <v>Liverpool Local</v>
      </c>
      <c r="C8937" s="37" t="str">
        <f t="array" ref="C8937">IFERROR(XLOOKUP(A8937,'Asignacion Dic'!A:A,'Asignacion Dic'!B:B))</f>
        <v>EC-01</v>
      </c>
      <c r="D8937" s="38">
        <v>45639.42005787037</v>
      </c>
      <c r="E8937" s="36" t="s">
        <v>604</v>
      </c>
      <c r="F8937" s="37" t="str">
        <f t="array" ref="F8937">IFERROR(XLOOKUP(E8937,Operadores!A:A,Operadores!B:B))</f>
        <v>VELJOR</v>
      </c>
      <c r="G8937" s="36" t="s">
        <v>72</v>
      </c>
      <c r="H8937" s="39">
        <v>19.67446</v>
      </c>
      <c r="I8937" s="40">
        <v>648.0</v>
      </c>
      <c r="J8937" s="41">
        <f t="shared" si="5"/>
        <v>12749.05008</v>
      </c>
      <c r="K8937" s="37" t="str">
        <f t="array" ref="K8937">IFERROR(XLOOKUP(G8937,'Tipo de carga'!A:A,'Tipo de carga'!B:B))</f>
        <v>Autoabasto</v>
      </c>
      <c r="L8937" s="37">
        <f t="shared" si="2"/>
        <v>50</v>
      </c>
      <c r="M8937" s="37">
        <f t="shared" si="3"/>
        <v>13</v>
      </c>
      <c r="N8937" s="37">
        <f t="shared" si="4"/>
        <v>12</v>
      </c>
      <c r="O8937" s="37" t="str">
        <f t="array" ref="O8937">IFERROR(XLOOKUP(K8937,'Tipo de carga'!B:B,'Tipo de carga'!C:C))</f>
        <v>Diesel</v>
      </c>
    </row>
    <row r="8938">
      <c r="A8938" s="36">
        <v>1888.0</v>
      </c>
      <c r="B8938" s="37" t="str">
        <f t="array" ref="B8938">IFERROR(XLOOKUP(A8938,'Asignacion Dic'!A:A,'Asignacion Dic'!C:C))</f>
        <v>Circuitos</v>
      </c>
      <c r="C8938" s="37" t="str">
        <f t="array" ref="C8938">IFERROR(XLOOKUP(A8938,'Asignacion Dic'!A:A,'Asignacion Dic'!B:B))</f>
        <v>EC-03</v>
      </c>
      <c r="D8938" s="38">
        <v>45639.35586805556</v>
      </c>
      <c r="E8938" s="36" t="s">
        <v>617</v>
      </c>
      <c r="F8938" s="37" t="str">
        <f t="array" ref="F8938">IFERROR(XLOOKUP(E8938,Operadores!A:A,Operadores!B:B))</f>
        <v>CUAJOR</v>
      </c>
      <c r="G8938" s="36" t="s">
        <v>72</v>
      </c>
      <c r="H8938" s="39">
        <v>19.67446</v>
      </c>
      <c r="I8938" s="40">
        <v>730.0</v>
      </c>
      <c r="J8938" s="41">
        <f t="shared" si="5"/>
        <v>14362.3558</v>
      </c>
      <c r="K8938" s="37" t="str">
        <f t="array" ref="K8938">IFERROR(XLOOKUP(G8938,'Tipo de carga'!A:A,'Tipo de carga'!B:B))</f>
        <v>Autoabasto</v>
      </c>
      <c r="L8938" s="37">
        <f t="shared" si="2"/>
        <v>50</v>
      </c>
      <c r="M8938" s="37">
        <f t="shared" si="3"/>
        <v>13</v>
      </c>
      <c r="N8938" s="37">
        <f t="shared" si="4"/>
        <v>12</v>
      </c>
      <c r="O8938" s="37" t="str">
        <f t="array" ref="O8938">IFERROR(XLOOKUP(K8938,'Tipo de carga'!B:B,'Tipo de carga'!C:C))</f>
        <v>Diesel</v>
      </c>
    </row>
    <row r="8939">
      <c r="A8939" s="36">
        <v>1827.0</v>
      </c>
      <c r="B8939" s="37" t="str">
        <f t="array" ref="B8939">IFERROR(XLOOKUP(A8939,'Asignacion Dic'!A:A,'Asignacion Dic'!C:C))</f>
        <v>Full Liver</v>
      </c>
      <c r="C8939" s="37" t="str">
        <f t="array" ref="C8939">IFERROR(XLOOKUP(A8939,'Asignacion Dic'!A:A,'Asignacion Dic'!B:B))</f>
        <v>EC-01</v>
      </c>
      <c r="D8939" s="38">
        <v>45639.32974537037</v>
      </c>
      <c r="E8939" s="36" t="s">
        <v>374</v>
      </c>
      <c r="F8939" s="37" t="str">
        <f t="array" ref="F8939">IFERROR(XLOOKUP(E8939,Operadores!A:A,Operadores!B:B))</f>
        <v>ANGMA</v>
      </c>
      <c r="G8939" s="36" t="s">
        <v>72</v>
      </c>
      <c r="H8939" s="39">
        <v>19.67446</v>
      </c>
      <c r="I8939" s="40">
        <v>809.0</v>
      </c>
      <c r="J8939" s="41">
        <f t="shared" si="5"/>
        <v>15916.63814</v>
      </c>
      <c r="K8939" s="37" t="str">
        <f t="array" ref="K8939">IFERROR(XLOOKUP(G8939,'Tipo de carga'!A:A,'Tipo de carga'!B:B))</f>
        <v>Autoabasto</v>
      </c>
      <c r="L8939" s="37">
        <f t="shared" si="2"/>
        <v>50</v>
      </c>
      <c r="M8939" s="37">
        <f t="shared" si="3"/>
        <v>13</v>
      </c>
      <c r="N8939" s="37">
        <f t="shared" si="4"/>
        <v>12</v>
      </c>
      <c r="O8939" s="37" t="str">
        <f t="array" ref="O8939">IFERROR(XLOOKUP(K8939,'Tipo de carga'!B:B,'Tipo de carga'!C:C))</f>
        <v>Diesel</v>
      </c>
    </row>
    <row r="8940">
      <c r="A8940" s="36">
        <v>1939.0</v>
      </c>
      <c r="B8940" s="37" t="str">
        <f t="array" ref="B8940">IFERROR(XLOOKUP(A8940,'Asignacion Dic'!A:A,'Asignacion Dic'!C:C))</f>
        <v>Full Liver</v>
      </c>
      <c r="C8940" s="37" t="str">
        <f t="array" ref="C8940">IFERROR(XLOOKUP(A8940,'Asignacion Dic'!A:A,'Asignacion Dic'!B:B))</f>
        <v>EC-01</v>
      </c>
      <c r="D8940" s="38">
        <v>45639.327835648146</v>
      </c>
      <c r="E8940" s="36" t="s">
        <v>364</v>
      </c>
      <c r="F8940" s="37" t="str">
        <f t="array" ref="F8940">IFERROR(XLOOKUP(E8940,Operadores!A:A,Operadores!B:B))</f>
        <v>TORBR01</v>
      </c>
      <c r="G8940" s="36" t="s">
        <v>72</v>
      </c>
      <c r="H8940" s="39">
        <v>19.67446</v>
      </c>
      <c r="I8940" s="40">
        <v>401.0</v>
      </c>
      <c r="J8940" s="41">
        <f t="shared" si="5"/>
        <v>7889.45846</v>
      </c>
      <c r="K8940" s="37" t="str">
        <f t="array" ref="K8940">IFERROR(XLOOKUP(G8940,'Tipo de carga'!A:A,'Tipo de carga'!B:B))</f>
        <v>Autoabasto</v>
      </c>
      <c r="L8940" s="37">
        <f t="shared" si="2"/>
        <v>50</v>
      </c>
      <c r="M8940" s="37">
        <f t="shared" si="3"/>
        <v>13</v>
      </c>
      <c r="N8940" s="37">
        <f t="shared" si="4"/>
        <v>12</v>
      </c>
      <c r="O8940" s="37" t="str">
        <f t="array" ref="O8940">IFERROR(XLOOKUP(K8940,'Tipo de carga'!B:B,'Tipo de carga'!C:C))</f>
        <v>Diesel</v>
      </c>
    </row>
    <row r="8941">
      <c r="A8941" s="36">
        <v>1957.0</v>
      </c>
      <c r="B8941" s="37" t="str">
        <f t="array" ref="B8941">IFERROR(XLOOKUP(A8941,'Asignacion Dic'!A:A,'Asignacion Dic'!C:C))</f>
        <v>MeLi asignado SD</v>
      </c>
      <c r="C8941" s="37" t="str">
        <f t="array" ref="C8941">IFERROR(XLOOKUP(A8941,'Asignacion Dic'!A:A,'Asignacion Dic'!B:B))</f>
        <v>EC-05</v>
      </c>
      <c r="D8941" s="38">
        <v>45639.3103125</v>
      </c>
      <c r="E8941" s="36" t="s">
        <v>217</v>
      </c>
      <c r="F8941" s="37" t="str">
        <f t="array" ref="F8941">IFERROR(XLOOKUP(E8941,Operadores!A:A,Operadores!B:B))</f>
        <v>HERFRA</v>
      </c>
      <c r="G8941" s="36" t="s">
        <v>72</v>
      </c>
      <c r="H8941" s="39">
        <v>19.67446</v>
      </c>
      <c r="I8941" s="40">
        <v>802.0</v>
      </c>
      <c r="J8941" s="41">
        <f t="shared" si="5"/>
        <v>15778.91692</v>
      </c>
      <c r="K8941" s="37" t="str">
        <f t="array" ref="K8941">IFERROR(XLOOKUP(G8941,'Tipo de carga'!A:A,'Tipo de carga'!B:B))</f>
        <v>Autoabasto</v>
      </c>
      <c r="L8941" s="37">
        <f t="shared" si="2"/>
        <v>50</v>
      </c>
      <c r="M8941" s="37">
        <f t="shared" si="3"/>
        <v>13</v>
      </c>
      <c r="N8941" s="37">
        <f t="shared" si="4"/>
        <v>12</v>
      </c>
      <c r="O8941" s="37" t="str">
        <f t="array" ref="O8941">IFERROR(XLOOKUP(K8941,'Tipo de carga'!B:B,'Tipo de carga'!C:C))</f>
        <v>Diesel</v>
      </c>
    </row>
    <row r="8942">
      <c r="A8942" s="36">
        <v>2027.0</v>
      </c>
      <c r="B8942" s="37" t="str">
        <f t="array" ref="B8942">IFERROR(XLOOKUP(A8942,'Asignacion Dic'!A:A,'Asignacion Dic'!C:C))</f>
        <v>MeLi Dedicado Merida</v>
      </c>
      <c r="C8942" s="37" t="str">
        <f t="array" ref="C8942">IFERROR(XLOOKUP(A8942,'Asignacion Dic'!A:A,'Asignacion Dic'!B:B))</f>
        <v>EC-05</v>
      </c>
      <c r="D8942" s="38">
        <v>45639.308912037035</v>
      </c>
      <c r="E8942" s="36" t="s">
        <v>452</v>
      </c>
      <c r="F8942" s="37" t="str">
        <f t="array" ref="F8942">IFERROR(XLOOKUP(E8942,Operadores!A:A,Operadores!B:B))</f>
        <v>AGUMAU</v>
      </c>
      <c r="G8942" s="36" t="s">
        <v>72</v>
      </c>
      <c r="H8942" s="39">
        <v>19.67446</v>
      </c>
      <c r="I8942" s="40">
        <v>371.0</v>
      </c>
      <c r="J8942" s="41">
        <f t="shared" si="5"/>
        <v>7299.22466</v>
      </c>
      <c r="K8942" s="37" t="str">
        <f t="array" ref="K8942">IFERROR(XLOOKUP(G8942,'Tipo de carga'!A:A,'Tipo de carga'!B:B))</f>
        <v>Autoabasto</v>
      </c>
      <c r="L8942" s="37">
        <f t="shared" si="2"/>
        <v>50</v>
      </c>
      <c r="M8942" s="37">
        <f t="shared" si="3"/>
        <v>13</v>
      </c>
      <c r="N8942" s="37">
        <f t="shared" si="4"/>
        <v>12</v>
      </c>
      <c r="O8942" s="37" t="str">
        <f t="array" ref="O8942">IFERROR(XLOOKUP(K8942,'Tipo de carga'!B:B,'Tipo de carga'!C:C))</f>
        <v>Diesel</v>
      </c>
    </row>
    <row r="8943">
      <c r="A8943" s="36">
        <v>1945.0</v>
      </c>
      <c r="B8943" s="37" t="str">
        <f t="array" ref="B8943">IFERROR(XLOOKUP(A8943,'Asignacion Dic'!A:A,'Asignacion Dic'!C:C))</f>
        <v>MeLi asignado SD</v>
      </c>
      <c r="C8943" s="37" t="str">
        <f t="array" ref="C8943">IFERROR(XLOOKUP(A8943,'Asignacion Dic'!A:A,'Asignacion Dic'!B:B))</f>
        <v>EC-05</v>
      </c>
      <c r="D8943" s="38">
        <v>45639.29423611111</v>
      </c>
      <c r="E8943" s="36" t="s">
        <v>467</v>
      </c>
      <c r="F8943" s="37" t="str">
        <f t="array" ref="F8943">IFERROR(XLOOKUP(E8943,Operadores!A:A,Operadores!B:B))</f>
        <v>SILAL</v>
      </c>
      <c r="G8943" s="36" t="s">
        <v>72</v>
      </c>
      <c r="H8943" s="39">
        <v>19.67446</v>
      </c>
      <c r="I8943" s="40">
        <v>467.0</v>
      </c>
      <c r="J8943" s="41">
        <f t="shared" si="5"/>
        <v>9187.97282</v>
      </c>
      <c r="K8943" s="37" t="str">
        <f t="array" ref="K8943">IFERROR(XLOOKUP(G8943,'Tipo de carga'!A:A,'Tipo de carga'!B:B))</f>
        <v>Autoabasto</v>
      </c>
      <c r="L8943" s="37">
        <f t="shared" si="2"/>
        <v>50</v>
      </c>
      <c r="M8943" s="37">
        <f t="shared" si="3"/>
        <v>13</v>
      </c>
      <c r="N8943" s="37">
        <f t="shared" si="4"/>
        <v>12</v>
      </c>
      <c r="O8943" s="37" t="str">
        <f t="array" ref="O8943">IFERROR(XLOOKUP(K8943,'Tipo de carga'!B:B,'Tipo de carga'!C:C))</f>
        <v>Diesel</v>
      </c>
    </row>
    <row r="8944">
      <c r="A8944" s="36">
        <v>1946.0</v>
      </c>
      <c r="B8944" s="37" t="str">
        <f t="array" ref="B8944">IFERROR(XLOOKUP(A8944,'Asignacion Dic'!A:A,'Asignacion Dic'!C:C))</f>
        <v>MeLi asignado SD</v>
      </c>
      <c r="C8944" s="37" t="str">
        <f t="array" ref="C8944">IFERROR(XLOOKUP(A8944,'Asignacion Dic'!A:A,'Asignacion Dic'!B:B))</f>
        <v>EC-05</v>
      </c>
      <c r="D8944" s="38">
        <v>45639.2821875</v>
      </c>
      <c r="E8944" s="36" t="s">
        <v>183</v>
      </c>
      <c r="F8944" s="37" t="str">
        <f t="array" ref="F8944">IFERROR(XLOOKUP(E8944,Operadores!A:A,Operadores!B:B))</f>
        <v>VARJUAX</v>
      </c>
      <c r="G8944" s="36" t="s">
        <v>72</v>
      </c>
      <c r="H8944" s="39">
        <v>19.67446</v>
      </c>
      <c r="I8944" s="40">
        <v>354.0</v>
      </c>
      <c r="J8944" s="41">
        <f t="shared" si="5"/>
        <v>6964.75884</v>
      </c>
      <c r="K8944" s="37" t="str">
        <f t="array" ref="K8944">IFERROR(XLOOKUP(G8944,'Tipo de carga'!A:A,'Tipo de carga'!B:B))</f>
        <v>Autoabasto</v>
      </c>
      <c r="L8944" s="37">
        <f t="shared" si="2"/>
        <v>50</v>
      </c>
      <c r="M8944" s="37">
        <f t="shared" si="3"/>
        <v>13</v>
      </c>
      <c r="N8944" s="37">
        <f t="shared" si="4"/>
        <v>12</v>
      </c>
      <c r="O8944" s="37" t="str">
        <f t="array" ref="O8944">IFERROR(XLOOKUP(K8944,'Tipo de carga'!B:B,'Tipo de carga'!C:C))</f>
        <v>Diesel</v>
      </c>
    </row>
    <row r="8945">
      <c r="A8945" s="36">
        <v>1993.0</v>
      </c>
      <c r="B8945" s="37" t="str">
        <f t="array" ref="B8945">IFERROR(XLOOKUP(A8945,'Asignacion Dic'!A:A,'Asignacion Dic'!C:C))</f>
        <v>MeLi Dedicado TD</v>
      </c>
      <c r="C8945" s="37" t="str">
        <f t="array" ref="C8945">IFERROR(XLOOKUP(A8945,'Asignacion Dic'!A:A,'Asignacion Dic'!B:B))</f>
        <v>EC-05</v>
      </c>
      <c r="D8945" s="38">
        <v>45639.276550925926</v>
      </c>
      <c r="E8945" s="36" t="s">
        <v>389</v>
      </c>
      <c r="F8945" s="37" t="str">
        <f t="array" ref="F8945">IFERROR(XLOOKUP(E8945,Operadores!A:A,Operadores!B:B))</f>
        <v>CELJOS</v>
      </c>
      <c r="G8945" s="36" t="s">
        <v>72</v>
      </c>
      <c r="H8945" s="39">
        <v>19.67446</v>
      </c>
      <c r="I8945" s="40">
        <v>503.0</v>
      </c>
      <c r="J8945" s="41">
        <f t="shared" si="5"/>
        <v>9896.25338</v>
      </c>
      <c r="K8945" s="37" t="str">
        <f t="array" ref="K8945">IFERROR(XLOOKUP(G8945,'Tipo de carga'!A:A,'Tipo de carga'!B:B))</f>
        <v>Autoabasto</v>
      </c>
      <c r="L8945" s="37">
        <f t="shared" si="2"/>
        <v>50</v>
      </c>
      <c r="M8945" s="37">
        <f t="shared" si="3"/>
        <v>13</v>
      </c>
      <c r="N8945" s="37">
        <f t="shared" si="4"/>
        <v>12</v>
      </c>
      <c r="O8945" s="37" t="str">
        <f t="array" ref="O8945">IFERROR(XLOOKUP(K8945,'Tipo de carga'!B:B,'Tipo de carga'!C:C))</f>
        <v>Diesel</v>
      </c>
    </row>
    <row r="8946">
      <c r="A8946" s="36">
        <v>1777.0</v>
      </c>
      <c r="B8946" s="37" t="str">
        <f t="array" ref="B8946">IFERROR(XLOOKUP(A8946,'Asignacion Dic'!A:A,'Asignacion Dic'!C:C))</f>
        <v>Liverpool Local</v>
      </c>
      <c r="C8946" s="37" t="str">
        <f t="array" ref="C8946">IFERROR(XLOOKUP(A8946,'Asignacion Dic'!A:A,'Asignacion Dic'!B:B))</f>
        <v>EC-01</v>
      </c>
      <c r="D8946" s="38">
        <v>45639.25204861111</v>
      </c>
      <c r="E8946" s="36" t="s">
        <v>534</v>
      </c>
      <c r="F8946" s="37" t="str">
        <f t="array" ref="F8946">IFERROR(XLOOKUP(E8946,Operadores!A:A,Operadores!B:B))</f>
        <v>GARDAN</v>
      </c>
      <c r="G8946" s="36" t="s">
        <v>72</v>
      </c>
      <c r="H8946" s="39">
        <v>19.67446</v>
      </c>
      <c r="I8946" s="40">
        <v>819.0</v>
      </c>
      <c r="J8946" s="41">
        <f t="shared" si="5"/>
        <v>16113.38274</v>
      </c>
      <c r="K8946" s="37" t="str">
        <f t="array" ref="K8946">IFERROR(XLOOKUP(G8946,'Tipo de carga'!A:A,'Tipo de carga'!B:B))</f>
        <v>Autoabasto</v>
      </c>
      <c r="L8946" s="37">
        <f t="shared" si="2"/>
        <v>50</v>
      </c>
      <c r="M8946" s="37">
        <f t="shared" si="3"/>
        <v>13</v>
      </c>
      <c r="N8946" s="37">
        <f t="shared" si="4"/>
        <v>12</v>
      </c>
      <c r="O8946" s="37" t="str">
        <f t="array" ref="O8946">IFERROR(XLOOKUP(K8946,'Tipo de carga'!B:B,'Tipo de carga'!C:C))</f>
        <v>Diesel</v>
      </c>
    </row>
    <row r="8947">
      <c r="A8947" s="36">
        <v>2040.0</v>
      </c>
      <c r="B8947" s="37" t="str">
        <f t="array" ref="B8947">IFERROR(XLOOKUP(A8947,'Asignacion Dic'!A:A,'Asignacion Dic'!C:C))</f>
        <v>Liverpool Local</v>
      </c>
      <c r="C8947" s="37" t="str">
        <f t="array" ref="C8947">IFERROR(XLOOKUP(A8947,'Asignacion Dic'!A:A,'Asignacion Dic'!B:B))</f>
        <v>EC-01</v>
      </c>
      <c r="D8947" s="38">
        <v>45639.22634259259</v>
      </c>
      <c r="E8947" s="36" t="s">
        <v>430</v>
      </c>
      <c r="F8947" s="37" t="str">
        <f t="array" ref="F8947">IFERROR(XLOOKUP(E8947,Operadores!A:A,Operadores!B:B))</f>
        <v>GONAL01</v>
      </c>
      <c r="G8947" s="36" t="s">
        <v>72</v>
      </c>
      <c r="H8947" s="39">
        <v>19.67446</v>
      </c>
      <c r="I8947" s="40">
        <v>119.0</v>
      </c>
      <c r="J8947" s="41">
        <f t="shared" si="5"/>
        <v>2341.26074</v>
      </c>
      <c r="K8947" s="37" t="str">
        <f t="array" ref="K8947">IFERROR(XLOOKUP(G8947,'Tipo de carga'!A:A,'Tipo de carga'!B:B))</f>
        <v>Autoabasto</v>
      </c>
      <c r="L8947" s="37">
        <f t="shared" si="2"/>
        <v>50</v>
      </c>
      <c r="M8947" s="37">
        <f t="shared" si="3"/>
        <v>13</v>
      </c>
      <c r="N8947" s="37">
        <f t="shared" si="4"/>
        <v>12</v>
      </c>
      <c r="O8947" s="37" t="str">
        <f t="array" ref="O8947">IFERROR(XLOOKUP(K8947,'Tipo de carga'!B:B,'Tipo de carga'!C:C))</f>
        <v>Diesel</v>
      </c>
    </row>
    <row r="8948">
      <c r="A8948" s="36">
        <v>1724.0</v>
      </c>
      <c r="B8948" s="37" t="str">
        <f t="array" ref="B8948">IFERROR(XLOOKUP(A8948,'Asignacion Dic'!A:A,'Asignacion Dic'!C:C))</f>
        <v>Liverpool Local</v>
      </c>
      <c r="C8948" s="37" t="str">
        <f t="array" ref="C8948">IFERROR(XLOOKUP(A8948,'Asignacion Dic'!A:A,'Asignacion Dic'!B:B))</f>
        <v>EC-01</v>
      </c>
      <c r="D8948" s="38">
        <v>45639.22378472222</v>
      </c>
      <c r="E8948" s="36" t="s">
        <v>427</v>
      </c>
      <c r="F8948" s="37" t="str">
        <f t="array" ref="F8948">IFERROR(XLOOKUP(E8948,Operadores!A:A,Operadores!B:B))</f>
        <v>REYJA01</v>
      </c>
      <c r="G8948" s="36" t="s">
        <v>72</v>
      </c>
      <c r="H8948" s="39">
        <v>19.67446</v>
      </c>
      <c r="I8948" s="40">
        <v>341.0</v>
      </c>
      <c r="J8948" s="41">
        <f t="shared" si="5"/>
        <v>6708.99086</v>
      </c>
      <c r="K8948" s="37" t="str">
        <f t="array" ref="K8948">IFERROR(XLOOKUP(G8948,'Tipo de carga'!A:A,'Tipo de carga'!B:B))</f>
        <v>Autoabasto</v>
      </c>
      <c r="L8948" s="37">
        <f t="shared" si="2"/>
        <v>50</v>
      </c>
      <c r="M8948" s="37">
        <f t="shared" si="3"/>
        <v>13</v>
      </c>
      <c r="N8948" s="37">
        <f t="shared" si="4"/>
        <v>12</v>
      </c>
      <c r="O8948" s="37" t="str">
        <f t="array" ref="O8948">IFERROR(XLOOKUP(K8948,'Tipo de carga'!B:B,'Tipo de carga'!C:C))</f>
        <v>Diesel</v>
      </c>
    </row>
    <row r="8949">
      <c r="A8949" s="36">
        <v>1906.0</v>
      </c>
      <c r="B8949" s="37" t="str">
        <f t="array" ref="B8949">IFERROR(XLOOKUP(A8949,'Asignacion Dic'!A:A,'Asignacion Dic'!C:C))</f>
        <v>MeLi asignado SD</v>
      </c>
      <c r="C8949" s="37" t="str">
        <f t="array" ref="C8949">IFERROR(XLOOKUP(A8949,'Asignacion Dic'!A:A,'Asignacion Dic'!B:B))</f>
        <v>EC-05</v>
      </c>
      <c r="D8949" s="38">
        <v>45639.21895833333</v>
      </c>
      <c r="E8949" s="36" t="s">
        <v>179</v>
      </c>
      <c r="F8949" s="37" t="str">
        <f t="array" ref="F8949">IFERROR(XLOOKUP(E8949,Operadores!A:A,Operadores!B:B))</f>
        <v>IBAJOS</v>
      </c>
      <c r="G8949" s="36" t="s">
        <v>72</v>
      </c>
      <c r="H8949" s="39">
        <v>19.67446</v>
      </c>
      <c r="I8949" s="40">
        <v>686.0</v>
      </c>
      <c r="J8949" s="41">
        <f t="shared" si="5"/>
        <v>13496.67956</v>
      </c>
      <c r="K8949" s="37" t="str">
        <f t="array" ref="K8949">IFERROR(XLOOKUP(G8949,'Tipo de carga'!A:A,'Tipo de carga'!B:B))</f>
        <v>Autoabasto</v>
      </c>
      <c r="L8949" s="37">
        <f t="shared" si="2"/>
        <v>50</v>
      </c>
      <c r="M8949" s="37">
        <f t="shared" si="3"/>
        <v>13</v>
      </c>
      <c r="N8949" s="37">
        <f t="shared" si="4"/>
        <v>12</v>
      </c>
      <c r="O8949" s="37" t="str">
        <f t="array" ref="O8949">IFERROR(XLOOKUP(K8949,'Tipo de carga'!B:B,'Tipo de carga'!C:C))</f>
        <v>Diesel</v>
      </c>
    </row>
    <row r="8950">
      <c r="A8950" s="36">
        <v>1936.0</v>
      </c>
      <c r="B8950" s="37" t="str">
        <f t="array" ref="B8950">IFERROR(XLOOKUP(A8950,'Asignacion Dic'!A:A,'Asignacion Dic'!C:C))</f>
        <v>Circuitos</v>
      </c>
      <c r="C8950" s="37" t="str">
        <f t="array" ref="C8950">IFERROR(XLOOKUP(A8950,'Asignacion Dic'!A:A,'Asignacion Dic'!B:B))</f>
        <v>EC-03</v>
      </c>
      <c r="D8950" s="38">
        <v>45639.20003472222</v>
      </c>
      <c r="E8950" s="36" t="s">
        <v>209</v>
      </c>
      <c r="F8950" s="37" t="str">
        <f t="array" ref="F8950">IFERROR(XLOOKUP(E8950,Operadores!A:A,Operadores!B:B))</f>
        <v>OCAMA</v>
      </c>
      <c r="G8950" s="36" t="s">
        <v>72</v>
      </c>
      <c r="H8950" s="39">
        <v>19.67446</v>
      </c>
      <c r="I8950" s="40">
        <v>220.0</v>
      </c>
      <c r="J8950" s="41">
        <f t="shared" si="5"/>
        <v>4328.3812</v>
      </c>
      <c r="K8950" s="37" t="str">
        <f t="array" ref="K8950">IFERROR(XLOOKUP(G8950,'Tipo de carga'!A:A,'Tipo de carga'!B:B))</f>
        <v>Autoabasto</v>
      </c>
      <c r="L8950" s="37">
        <f t="shared" si="2"/>
        <v>50</v>
      </c>
      <c r="M8950" s="37">
        <f t="shared" si="3"/>
        <v>13</v>
      </c>
      <c r="N8950" s="37">
        <f t="shared" si="4"/>
        <v>12</v>
      </c>
      <c r="O8950" s="37" t="str">
        <f t="array" ref="O8950">IFERROR(XLOOKUP(K8950,'Tipo de carga'!B:B,'Tipo de carga'!C:C))</f>
        <v>Diesel</v>
      </c>
    </row>
    <row r="8951">
      <c r="A8951" s="36">
        <v>1788.0</v>
      </c>
      <c r="B8951" s="37" t="str">
        <f t="array" ref="B8951">IFERROR(XLOOKUP(A8951,'Asignacion Dic'!A:A,'Asignacion Dic'!C:C))</f>
        <v>Liverpool Local</v>
      </c>
      <c r="C8951" s="37" t="str">
        <f t="array" ref="C8951">IFERROR(XLOOKUP(A8951,'Asignacion Dic'!A:A,'Asignacion Dic'!B:B))</f>
        <v>EC-01</v>
      </c>
      <c r="D8951" s="38">
        <v>45639.15293981481</v>
      </c>
      <c r="E8951" s="36" t="s">
        <v>572</v>
      </c>
      <c r="F8951" s="37" t="str">
        <f t="array" ref="F8951">IFERROR(XLOOKUP(E8951,Operadores!A:A,Operadores!B:B))</f>
        <v>PERMAR01</v>
      </c>
      <c r="G8951" s="36" t="s">
        <v>72</v>
      </c>
      <c r="H8951" s="39">
        <v>19.67446</v>
      </c>
      <c r="I8951" s="40">
        <v>529.0</v>
      </c>
      <c r="J8951" s="41">
        <f t="shared" si="5"/>
        <v>10407.78934</v>
      </c>
      <c r="K8951" s="37" t="str">
        <f t="array" ref="K8951">IFERROR(XLOOKUP(G8951,'Tipo de carga'!A:A,'Tipo de carga'!B:B))</f>
        <v>Autoabasto</v>
      </c>
      <c r="L8951" s="37">
        <f t="shared" si="2"/>
        <v>50</v>
      </c>
      <c r="M8951" s="37">
        <f t="shared" si="3"/>
        <v>13</v>
      </c>
      <c r="N8951" s="37">
        <f t="shared" si="4"/>
        <v>12</v>
      </c>
      <c r="O8951" s="37" t="str">
        <f t="array" ref="O8951">IFERROR(XLOOKUP(K8951,'Tipo de carga'!B:B,'Tipo de carga'!C:C))</f>
        <v>Diesel</v>
      </c>
    </row>
    <row r="8952">
      <c r="A8952" s="36">
        <v>1961.0</v>
      </c>
      <c r="B8952" s="37" t="str">
        <f t="array" ref="B8952">IFERROR(XLOOKUP(A8952,'Asignacion Dic'!A:A,'Asignacion Dic'!C:C))</f>
        <v>MeLi asignado SD</v>
      </c>
      <c r="C8952" s="37" t="str">
        <f t="array" ref="C8952">IFERROR(XLOOKUP(A8952,'Asignacion Dic'!A:A,'Asignacion Dic'!B:B))</f>
        <v>EC-05</v>
      </c>
      <c r="D8952" s="38">
        <v>45639.136770833335</v>
      </c>
      <c r="E8952" s="36" t="s">
        <v>196</v>
      </c>
      <c r="F8952" s="37" t="str">
        <f t="array" ref="F8952">IFERROR(XLOOKUP(E8952,Operadores!A:A,Operadores!B:B))</f>
        <v>HERJOS07</v>
      </c>
      <c r="G8952" s="36" t="s">
        <v>72</v>
      </c>
      <c r="H8952" s="39">
        <v>19.67446</v>
      </c>
      <c r="I8952" s="40">
        <v>390.0</v>
      </c>
      <c r="J8952" s="41">
        <f t="shared" si="5"/>
        <v>7673.0394</v>
      </c>
      <c r="K8952" s="37" t="str">
        <f t="array" ref="K8952">IFERROR(XLOOKUP(G8952,'Tipo de carga'!A:A,'Tipo de carga'!B:B))</f>
        <v>Autoabasto</v>
      </c>
      <c r="L8952" s="37">
        <f t="shared" si="2"/>
        <v>50</v>
      </c>
      <c r="M8952" s="37">
        <f t="shared" si="3"/>
        <v>13</v>
      </c>
      <c r="N8952" s="37">
        <f t="shared" si="4"/>
        <v>12</v>
      </c>
      <c r="O8952" s="37" t="str">
        <f t="array" ref="O8952">IFERROR(XLOOKUP(K8952,'Tipo de carga'!B:B,'Tipo de carga'!C:C))</f>
        <v>Diesel</v>
      </c>
    </row>
    <row r="8953">
      <c r="A8953" s="36">
        <v>1944.0</v>
      </c>
      <c r="B8953" s="37" t="str">
        <f t="array" ref="B8953">IFERROR(XLOOKUP(A8953,'Asignacion Dic'!A:A,'Asignacion Dic'!C:C))</f>
        <v>MeLi asignado SD</v>
      </c>
      <c r="C8953" s="37" t="str">
        <f t="array" ref="C8953">IFERROR(XLOOKUP(A8953,'Asignacion Dic'!A:A,'Asignacion Dic'!B:B))</f>
        <v>EC-05</v>
      </c>
      <c r="D8953" s="38">
        <v>45639.12469907408</v>
      </c>
      <c r="E8953" s="36" t="s">
        <v>221</v>
      </c>
      <c r="F8953" s="37" t="str">
        <f t="array" ref="F8953">IFERROR(XLOOKUP(E8953,Operadores!A:A,Operadores!B:B))</f>
        <v>ORTARM</v>
      </c>
      <c r="G8953" s="36" t="s">
        <v>72</v>
      </c>
      <c r="H8953" s="39">
        <v>19.67446</v>
      </c>
      <c r="I8953" s="40">
        <v>374.0</v>
      </c>
      <c r="J8953" s="41">
        <f t="shared" si="5"/>
        <v>7358.24804</v>
      </c>
      <c r="K8953" s="37" t="str">
        <f t="array" ref="K8953">IFERROR(XLOOKUP(G8953,'Tipo de carga'!A:A,'Tipo de carga'!B:B))</f>
        <v>Autoabasto</v>
      </c>
      <c r="L8953" s="37">
        <f t="shared" si="2"/>
        <v>50</v>
      </c>
      <c r="M8953" s="37">
        <f t="shared" si="3"/>
        <v>13</v>
      </c>
      <c r="N8953" s="37">
        <f t="shared" si="4"/>
        <v>12</v>
      </c>
      <c r="O8953" s="37" t="str">
        <f t="array" ref="O8953">IFERROR(XLOOKUP(K8953,'Tipo de carga'!B:B,'Tipo de carga'!C:C))</f>
        <v>Diesel</v>
      </c>
    </row>
    <row r="8954">
      <c r="A8954" s="36">
        <v>2030.0</v>
      </c>
      <c r="B8954" s="37" t="str">
        <f t="array" ref="B8954">IFERROR(XLOOKUP(A8954,'Asignacion Dic'!A:A,'Asignacion Dic'!C:C))</f>
        <v>MeLi Dedicado TD</v>
      </c>
      <c r="C8954" s="37" t="str">
        <f t="array" ref="C8954">IFERROR(XLOOKUP(A8954,'Asignacion Dic'!A:A,'Asignacion Dic'!B:B))</f>
        <v>EC-05</v>
      </c>
      <c r="D8954" s="38">
        <v>45639.11680555555</v>
      </c>
      <c r="E8954" s="36" t="s">
        <v>368</v>
      </c>
      <c r="F8954" s="37" t="str">
        <f t="array" ref="F8954">IFERROR(XLOOKUP(E8954,Operadores!A:A,Operadores!B:B))</f>
        <v>GARMAR</v>
      </c>
      <c r="G8954" s="36" t="s">
        <v>72</v>
      </c>
      <c r="H8954" s="39">
        <v>19.67446</v>
      </c>
      <c r="I8954" s="40">
        <v>535.0</v>
      </c>
      <c r="J8954" s="41">
        <f t="shared" si="5"/>
        <v>10525.8361</v>
      </c>
      <c r="K8954" s="37" t="str">
        <f t="array" ref="K8954">IFERROR(XLOOKUP(G8954,'Tipo de carga'!A:A,'Tipo de carga'!B:B))</f>
        <v>Autoabasto</v>
      </c>
      <c r="L8954" s="37">
        <f t="shared" si="2"/>
        <v>50</v>
      </c>
      <c r="M8954" s="37">
        <f t="shared" si="3"/>
        <v>13</v>
      </c>
      <c r="N8954" s="37">
        <f t="shared" si="4"/>
        <v>12</v>
      </c>
      <c r="O8954" s="37" t="str">
        <f t="array" ref="O8954">IFERROR(XLOOKUP(K8954,'Tipo de carga'!B:B,'Tipo de carga'!C:C))</f>
        <v>Diesel</v>
      </c>
    </row>
    <row r="8955">
      <c r="A8955" s="36">
        <v>2002.0</v>
      </c>
      <c r="B8955" s="37" t="str">
        <f t="array" ref="B8955">IFERROR(XLOOKUP(A8955,'Asignacion Dic'!A:A,'Asignacion Dic'!C:C))</f>
        <v>MeLi Dedicado Merida</v>
      </c>
      <c r="C8955" s="37" t="str">
        <f t="array" ref="C8955">IFERROR(XLOOKUP(A8955,'Asignacion Dic'!A:A,'Asignacion Dic'!B:B))</f>
        <v>EC-05</v>
      </c>
      <c r="D8955" s="38">
        <v>45639.09018518519</v>
      </c>
      <c r="E8955" s="36" t="s">
        <v>535</v>
      </c>
      <c r="F8955" s="37" t="str">
        <f t="array" ref="F8955">IFERROR(XLOOKUP(E8955,Operadores!A:A,Operadores!B:B))</f>
        <v>VELALE</v>
      </c>
      <c r="G8955" s="36" t="s">
        <v>72</v>
      </c>
      <c r="H8955" s="39">
        <v>19.67446</v>
      </c>
      <c r="I8955" s="40">
        <v>278.0</v>
      </c>
      <c r="J8955" s="41">
        <f t="shared" si="5"/>
        <v>5469.49988</v>
      </c>
      <c r="K8955" s="37" t="str">
        <f t="array" ref="K8955">IFERROR(XLOOKUP(G8955,'Tipo de carga'!A:A,'Tipo de carga'!B:B))</f>
        <v>Autoabasto</v>
      </c>
      <c r="L8955" s="37">
        <f t="shared" si="2"/>
        <v>50</v>
      </c>
      <c r="M8955" s="37">
        <f t="shared" si="3"/>
        <v>13</v>
      </c>
      <c r="N8955" s="37">
        <f t="shared" si="4"/>
        <v>12</v>
      </c>
      <c r="O8955" s="37" t="str">
        <f t="array" ref="O8955">IFERROR(XLOOKUP(K8955,'Tipo de carga'!B:B,'Tipo de carga'!C:C))</f>
        <v>Diesel</v>
      </c>
    </row>
    <row r="8956">
      <c r="A8956" s="36">
        <v>1932.0</v>
      </c>
      <c r="B8956" s="37" t="str">
        <f t="array" ref="B8956">IFERROR(XLOOKUP(A8956,'Asignacion Dic'!A:A,'Asignacion Dic'!C:C))</f>
        <v>Circuitos</v>
      </c>
      <c r="C8956" s="37" t="str">
        <f t="array" ref="C8956">IFERROR(XLOOKUP(A8956,'Asignacion Dic'!A:A,'Asignacion Dic'!B:B))</f>
        <v>EC-03</v>
      </c>
      <c r="D8956" s="38">
        <v>45639.08756944445</v>
      </c>
      <c r="E8956" s="36" t="s">
        <v>185</v>
      </c>
      <c r="F8956" s="37" t="str">
        <f t="array" ref="F8956">IFERROR(XLOOKUP(E8956,Operadores!A:A,Operadores!B:B))</f>
        <v>FERRI</v>
      </c>
      <c r="G8956" s="36" t="s">
        <v>72</v>
      </c>
      <c r="H8956" s="39">
        <v>19.67446</v>
      </c>
      <c r="I8956" s="40">
        <v>268.0</v>
      </c>
      <c r="J8956" s="41">
        <f t="shared" si="5"/>
        <v>5272.75528</v>
      </c>
      <c r="K8956" s="37" t="str">
        <f t="array" ref="K8956">IFERROR(XLOOKUP(G8956,'Tipo de carga'!A:A,'Tipo de carga'!B:B))</f>
        <v>Autoabasto</v>
      </c>
      <c r="L8956" s="37">
        <f t="shared" si="2"/>
        <v>50</v>
      </c>
      <c r="M8956" s="37">
        <f t="shared" si="3"/>
        <v>13</v>
      </c>
      <c r="N8956" s="37">
        <f t="shared" si="4"/>
        <v>12</v>
      </c>
      <c r="O8956" s="37" t="str">
        <f t="array" ref="O8956">IFERROR(XLOOKUP(K8956,'Tipo de carga'!B:B,'Tipo de carga'!C:C))</f>
        <v>Diesel</v>
      </c>
    </row>
    <row r="8957">
      <c r="A8957" s="36">
        <v>2021.0</v>
      </c>
      <c r="B8957" s="37" t="str">
        <f t="array" ref="B8957">IFERROR(XLOOKUP(A8957,'Asignacion Dic'!A:A,'Asignacion Dic'!C:C))</f>
        <v>MeLi Dedicado Merida</v>
      </c>
      <c r="C8957" s="37" t="str">
        <f t="array" ref="C8957">IFERROR(XLOOKUP(A8957,'Asignacion Dic'!A:A,'Asignacion Dic'!B:B))</f>
        <v>EC-05</v>
      </c>
      <c r="D8957" s="38">
        <v>45639.07067129629</v>
      </c>
      <c r="E8957" s="36" t="s">
        <v>320</v>
      </c>
      <c r="F8957" s="37" t="str">
        <f t="array" ref="F8957">IFERROR(XLOOKUP(E8957,Operadores!A:A,Operadores!B:B))</f>
        <v>GUTIRV</v>
      </c>
      <c r="G8957" s="36" t="s">
        <v>72</v>
      </c>
      <c r="H8957" s="39">
        <v>19.67446</v>
      </c>
      <c r="I8957" s="40">
        <v>294.0</v>
      </c>
      <c r="J8957" s="41">
        <f t="shared" si="5"/>
        <v>5784.29124</v>
      </c>
      <c r="K8957" s="37" t="str">
        <f t="array" ref="K8957">IFERROR(XLOOKUP(G8957,'Tipo de carga'!A:A,'Tipo de carga'!B:B))</f>
        <v>Autoabasto</v>
      </c>
      <c r="L8957" s="37">
        <f t="shared" si="2"/>
        <v>50</v>
      </c>
      <c r="M8957" s="37">
        <f t="shared" si="3"/>
        <v>13</v>
      </c>
      <c r="N8957" s="37">
        <f t="shared" si="4"/>
        <v>12</v>
      </c>
      <c r="O8957" s="37" t="str">
        <f t="array" ref="O8957">IFERROR(XLOOKUP(K8957,'Tipo de carga'!B:B,'Tipo de carga'!C:C))</f>
        <v>Diesel</v>
      </c>
    </row>
    <row r="8958">
      <c r="A8958" s="36">
        <v>2007.0</v>
      </c>
      <c r="B8958" s="37" t="str">
        <f t="array" ref="B8958">IFERROR(XLOOKUP(A8958,'Asignacion Dic'!A:A,'Asignacion Dic'!C:C))</f>
        <v>MeLi Asignado TD</v>
      </c>
      <c r="C8958" s="37" t="str">
        <f t="array" ref="C8958">IFERROR(XLOOKUP(A8958,'Asignacion Dic'!A:A,'Asignacion Dic'!B:B))</f>
        <v>EC-05</v>
      </c>
      <c r="D8958" s="38">
        <v>45639.061747685184</v>
      </c>
      <c r="E8958" s="36" t="s">
        <v>417</v>
      </c>
      <c r="F8958" s="37" t="str">
        <f t="array" ref="F8958">IFERROR(XLOOKUP(E8958,Operadores!A:A,Operadores!B:B))</f>
        <v>OLVJUA01</v>
      </c>
      <c r="G8958" s="36" t="s">
        <v>72</v>
      </c>
      <c r="H8958" s="39">
        <v>19.67446</v>
      </c>
      <c r="I8958" s="40">
        <v>618.0</v>
      </c>
      <c r="J8958" s="41">
        <f t="shared" si="5"/>
        <v>12158.81628</v>
      </c>
      <c r="K8958" s="37" t="str">
        <f t="array" ref="K8958">IFERROR(XLOOKUP(G8958,'Tipo de carga'!A:A,'Tipo de carga'!B:B))</f>
        <v>Autoabasto</v>
      </c>
      <c r="L8958" s="37">
        <f t="shared" si="2"/>
        <v>50</v>
      </c>
      <c r="M8958" s="37">
        <f t="shared" si="3"/>
        <v>13</v>
      </c>
      <c r="N8958" s="37">
        <f t="shared" si="4"/>
        <v>12</v>
      </c>
      <c r="O8958" s="37" t="str">
        <f t="array" ref="O8958">IFERROR(XLOOKUP(K8958,'Tipo de carga'!B:B,'Tipo de carga'!C:C))</f>
        <v>Diesel</v>
      </c>
    </row>
    <row r="8959">
      <c r="A8959" s="36">
        <v>1855.0</v>
      </c>
      <c r="B8959" s="37" t="str">
        <f t="array" ref="B8959">IFERROR(XLOOKUP(A8959,'Asignacion Dic'!A:A,'Asignacion Dic'!C:C))</f>
        <v>Circuitos</v>
      </c>
      <c r="C8959" s="37" t="str">
        <f t="array" ref="C8959">IFERROR(XLOOKUP(A8959,'Asignacion Dic'!A:A,'Asignacion Dic'!B:B))</f>
        <v>EC-03</v>
      </c>
      <c r="D8959" s="38">
        <v>45639.05994212963</v>
      </c>
      <c r="E8959" s="36" t="s">
        <v>328</v>
      </c>
      <c r="F8959" s="37" t="str">
        <f t="array" ref="F8959">IFERROR(XLOOKUP(E8959,Operadores!A:A,Operadores!B:B))</f>
        <v>REYPED</v>
      </c>
      <c r="G8959" s="36" t="s">
        <v>72</v>
      </c>
      <c r="H8959" s="39">
        <v>19.67446</v>
      </c>
      <c r="I8959" s="40">
        <v>220.0</v>
      </c>
      <c r="J8959" s="41">
        <f t="shared" si="5"/>
        <v>4328.3812</v>
      </c>
      <c r="K8959" s="37" t="str">
        <f t="array" ref="K8959">IFERROR(XLOOKUP(G8959,'Tipo de carga'!A:A,'Tipo de carga'!B:B))</f>
        <v>Autoabasto</v>
      </c>
      <c r="L8959" s="37">
        <f t="shared" si="2"/>
        <v>50</v>
      </c>
      <c r="M8959" s="37">
        <f t="shared" si="3"/>
        <v>13</v>
      </c>
      <c r="N8959" s="37">
        <f t="shared" si="4"/>
        <v>12</v>
      </c>
      <c r="O8959" s="37" t="str">
        <f t="array" ref="O8959">IFERROR(XLOOKUP(K8959,'Tipo de carga'!B:B,'Tipo de carga'!C:C))</f>
        <v>Diesel</v>
      </c>
    </row>
    <row r="8960">
      <c r="A8960" s="36">
        <v>1978.0</v>
      </c>
      <c r="B8960" s="37" t="str">
        <f t="array" ref="B8960">IFERROR(XLOOKUP(A8960,'Asignacion Dic'!A:A,'Asignacion Dic'!C:C))</f>
        <v>MeLi asignado SD</v>
      </c>
      <c r="C8960" s="37" t="str">
        <f t="array" ref="C8960">IFERROR(XLOOKUP(A8960,'Asignacion Dic'!A:A,'Asignacion Dic'!B:B))</f>
        <v>EC-05</v>
      </c>
      <c r="D8960" s="38">
        <v>45639.03267361111</v>
      </c>
      <c r="E8960" s="36" t="s">
        <v>225</v>
      </c>
      <c r="F8960" s="37" t="str">
        <f t="array" ref="F8960">IFERROR(XLOOKUP(E8960,Operadores!A:A,Operadores!B:B))</f>
        <v>MENERNX</v>
      </c>
      <c r="G8960" s="36" t="s">
        <v>72</v>
      </c>
      <c r="H8960" s="39">
        <v>19.67446</v>
      </c>
      <c r="I8960" s="40">
        <v>688.0</v>
      </c>
      <c r="J8960" s="41">
        <f t="shared" si="5"/>
        <v>13536.02848</v>
      </c>
      <c r="K8960" s="37" t="str">
        <f t="array" ref="K8960">IFERROR(XLOOKUP(G8960,'Tipo de carga'!A:A,'Tipo de carga'!B:B))</f>
        <v>Autoabasto</v>
      </c>
      <c r="L8960" s="37">
        <f t="shared" si="2"/>
        <v>50</v>
      </c>
      <c r="M8960" s="37">
        <f t="shared" si="3"/>
        <v>13</v>
      </c>
      <c r="N8960" s="37">
        <f t="shared" si="4"/>
        <v>12</v>
      </c>
      <c r="O8960" s="37" t="str">
        <f t="array" ref="O8960">IFERROR(XLOOKUP(K8960,'Tipo de carga'!B:B,'Tipo de carga'!C:C))</f>
        <v>Diesel</v>
      </c>
    </row>
    <row r="8961">
      <c r="A8961" s="36">
        <v>1902.0</v>
      </c>
      <c r="B8961" s="37" t="str">
        <f t="array" ref="B8961">IFERROR(XLOOKUP(A8961,'Asignacion Dic'!A:A,'Asignacion Dic'!C:C))</f>
        <v>Pipas</v>
      </c>
      <c r="C8961" s="37" t="str">
        <f t="array" ref="C8961">IFERROR(XLOOKUP(A8961,'Asignacion Dic'!A:A,'Asignacion Dic'!B:B))</f>
        <v>EC-02</v>
      </c>
      <c r="D8961" s="38">
        <v>45639.01133101852</v>
      </c>
      <c r="E8961" s="36" t="s">
        <v>365</v>
      </c>
      <c r="F8961" s="37" t="str">
        <f t="array" ref="F8961">IFERROR(XLOOKUP(E8961,Operadores!A:A,Operadores!B:B))</f>
        <v>RUICRU</v>
      </c>
      <c r="G8961" s="36" t="s">
        <v>72</v>
      </c>
      <c r="H8961" s="39">
        <v>19.67446</v>
      </c>
      <c r="I8961" s="40">
        <v>270.0</v>
      </c>
      <c r="J8961" s="41">
        <f t="shared" si="5"/>
        <v>5312.1042</v>
      </c>
      <c r="K8961" s="37" t="str">
        <f t="array" ref="K8961">IFERROR(XLOOKUP(G8961,'Tipo de carga'!A:A,'Tipo de carga'!B:B))</f>
        <v>Autoabasto</v>
      </c>
      <c r="L8961" s="37">
        <f t="shared" si="2"/>
        <v>50</v>
      </c>
      <c r="M8961" s="37">
        <f t="shared" si="3"/>
        <v>13</v>
      </c>
      <c r="N8961" s="37">
        <f t="shared" si="4"/>
        <v>12</v>
      </c>
      <c r="O8961" s="37" t="str">
        <f t="array" ref="O8961">IFERROR(XLOOKUP(K8961,'Tipo de carga'!B:B,'Tipo de carga'!C:C))</f>
        <v>Diesel</v>
      </c>
    </row>
    <row r="8962">
      <c r="A8962" s="36">
        <v>1987.0</v>
      </c>
      <c r="B8962" s="37" t="str">
        <f t="array" ref="B8962">IFERROR(XLOOKUP(A8962,'Asignacion Dic'!A:A,'Asignacion Dic'!C:C))</f>
        <v>MeLi asignado SD</v>
      </c>
      <c r="C8962" s="37" t="str">
        <f t="array" ref="C8962">IFERROR(XLOOKUP(A8962,'Asignacion Dic'!A:A,'Asignacion Dic'!B:B))</f>
        <v>EC-05</v>
      </c>
      <c r="D8962" s="38">
        <v>45639.00733796296</v>
      </c>
      <c r="E8962" s="36" t="s">
        <v>244</v>
      </c>
      <c r="F8962" s="37" t="str">
        <f t="array" ref="F8962">IFERROR(XLOOKUP(E8962,Operadores!A:A,Operadores!B:B))</f>
        <v>BALEDU</v>
      </c>
      <c r="G8962" s="36" t="s">
        <v>72</v>
      </c>
      <c r="H8962" s="39">
        <v>19.67446</v>
      </c>
      <c r="I8962" s="40">
        <v>235.0</v>
      </c>
      <c r="J8962" s="41">
        <f t="shared" si="5"/>
        <v>4623.4981</v>
      </c>
      <c r="K8962" s="37" t="str">
        <f t="array" ref="K8962">IFERROR(XLOOKUP(G8962,'Tipo de carga'!A:A,'Tipo de carga'!B:B))</f>
        <v>Autoabasto</v>
      </c>
      <c r="L8962" s="37">
        <f t="shared" si="2"/>
        <v>50</v>
      </c>
      <c r="M8962" s="37">
        <f t="shared" si="3"/>
        <v>13</v>
      </c>
      <c r="N8962" s="37">
        <f t="shared" si="4"/>
        <v>12</v>
      </c>
      <c r="O8962" s="37" t="str">
        <f t="array" ref="O8962">IFERROR(XLOOKUP(K8962,'Tipo de carga'!B:B,'Tipo de carga'!C:C))</f>
        <v>Diesel</v>
      </c>
    </row>
    <row r="8963">
      <c r="A8963" s="36">
        <v>1805.0</v>
      </c>
      <c r="B8963" s="37" t="str">
        <f t="array" ref="B8963">IFERROR(XLOOKUP(A8963,'Asignacion Dic'!A:A,'Asignacion Dic'!C:C))</f>
        <v>Sayer Full</v>
      </c>
      <c r="C8963" s="37" t="str">
        <f t="array" ref="C8963">IFERROR(XLOOKUP(A8963,'Asignacion Dic'!A:A,'Asignacion Dic'!B:B))</f>
        <v>EC-04</v>
      </c>
      <c r="D8963" s="38">
        <v>45639.88711805556</v>
      </c>
      <c r="E8963" s="36" t="s">
        <v>577</v>
      </c>
      <c r="F8963" s="37" t="str">
        <f t="array" ref="F8963">IFERROR(XLOOKUP(E8963,Operadores!A:A,Operadores!B:B))</f>
        <v>LOPREN</v>
      </c>
      <c r="G8963" s="36" t="s">
        <v>19</v>
      </c>
      <c r="H8963" s="39">
        <v>20.355498</v>
      </c>
      <c r="I8963" s="40">
        <v>434.0</v>
      </c>
      <c r="J8963" s="41">
        <f t="shared" si="5"/>
        <v>8834.286132</v>
      </c>
      <c r="K8963" s="37" t="str">
        <f t="array" ref="K8963">IFERROR(XLOOKUP(G8963,'Tipo de carga'!A:A,'Tipo de carga'!B:B))</f>
        <v>Autoabasto</v>
      </c>
      <c r="L8963" s="37">
        <f t="shared" si="2"/>
        <v>50</v>
      </c>
      <c r="M8963" s="37">
        <f t="shared" si="3"/>
        <v>13</v>
      </c>
      <c r="N8963" s="37">
        <f t="shared" si="4"/>
        <v>12</v>
      </c>
      <c r="O8963" s="37" t="str">
        <f t="array" ref="O8963">IFERROR(XLOOKUP(K8963,'Tipo de carga'!B:B,'Tipo de carga'!C:C))</f>
        <v>Diesel</v>
      </c>
    </row>
    <row r="8964">
      <c r="A8964" s="36">
        <v>1874.0</v>
      </c>
      <c r="B8964" s="37" t="str">
        <f t="array" ref="B8964">IFERROR(XLOOKUP(A8964,'Asignacion Dic'!A:A,'Asignacion Dic'!C:C))</f>
        <v>Circuitos</v>
      </c>
      <c r="C8964" s="37" t="str">
        <f t="array" ref="C8964">IFERROR(XLOOKUP(A8964,'Asignacion Dic'!A:A,'Asignacion Dic'!B:B))</f>
        <v>EC-03</v>
      </c>
      <c r="D8964" s="38">
        <v>45639.85978009259</v>
      </c>
      <c r="E8964" s="36" t="s">
        <v>588</v>
      </c>
      <c r="F8964" s="37" t="str">
        <f t="array" ref="F8964">IFERROR(XLOOKUP(E8964,Operadores!A:A,Operadores!B:B))</f>
        <v>CONMAU</v>
      </c>
      <c r="G8964" s="36" t="s">
        <v>19</v>
      </c>
      <c r="H8964" s="39">
        <v>20.355498</v>
      </c>
      <c r="I8964" s="40">
        <v>300.0</v>
      </c>
      <c r="J8964" s="41">
        <f t="shared" si="5"/>
        <v>6106.6494</v>
      </c>
      <c r="K8964" s="37" t="str">
        <f t="array" ref="K8964">IFERROR(XLOOKUP(G8964,'Tipo de carga'!A:A,'Tipo de carga'!B:B))</f>
        <v>Autoabasto</v>
      </c>
      <c r="L8964" s="37">
        <f t="shared" si="2"/>
        <v>50</v>
      </c>
      <c r="M8964" s="37">
        <f t="shared" si="3"/>
        <v>13</v>
      </c>
      <c r="N8964" s="37">
        <f t="shared" si="4"/>
        <v>12</v>
      </c>
      <c r="O8964" s="37" t="str">
        <f t="array" ref="O8964">IFERROR(XLOOKUP(K8964,'Tipo de carga'!B:B,'Tipo de carga'!C:C))</f>
        <v>Diesel</v>
      </c>
    </row>
    <row r="8965">
      <c r="A8965" s="36">
        <v>1851.0</v>
      </c>
      <c r="B8965" s="37" t="str">
        <f t="array" ref="B8965">IFERROR(XLOOKUP(A8965,'Asignacion Dic'!A:A,'Asignacion Dic'!C:C))</f>
        <v>Circuitos</v>
      </c>
      <c r="C8965" s="37" t="str">
        <f t="array" ref="C8965">IFERROR(XLOOKUP(A8965,'Asignacion Dic'!A:A,'Asignacion Dic'!B:B))</f>
        <v>EC-03</v>
      </c>
      <c r="D8965" s="38">
        <v>45639.711006944446</v>
      </c>
      <c r="E8965" s="36" t="s">
        <v>510</v>
      </c>
      <c r="F8965" s="37" t="str">
        <f t="array" ref="F8965">IFERROR(XLOOKUP(E8965,Operadores!A:A,Operadores!B:B))</f>
        <v>ROJFEL</v>
      </c>
      <c r="G8965" s="36" t="s">
        <v>19</v>
      </c>
      <c r="H8965" s="39">
        <v>20.355498</v>
      </c>
      <c r="I8965" s="40">
        <v>750.0</v>
      </c>
      <c r="J8965" s="41">
        <f t="shared" si="5"/>
        <v>15266.6235</v>
      </c>
      <c r="K8965" s="37" t="str">
        <f t="array" ref="K8965">IFERROR(XLOOKUP(G8965,'Tipo de carga'!A:A,'Tipo de carga'!B:B))</f>
        <v>Autoabasto</v>
      </c>
      <c r="L8965" s="37">
        <f t="shared" si="2"/>
        <v>50</v>
      </c>
      <c r="M8965" s="37">
        <f t="shared" si="3"/>
        <v>13</v>
      </c>
      <c r="N8965" s="37">
        <f t="shared" si="4"/>
        <v>12</v>
      </c>
      <c r="O8965" s="37" t="str">
        <f t="array" ref="O8965">IFERROR(XLOOKUP(K8965,'Tipo de carga'!B:B,'Tipo de carga'!C:C))</f>
        <v>Diesel</v>
      </c>
    </row>
    <row r="8966">
      <c r="A8966" s="36">
        <v>2092.0</v>
      </c>
      <c r="B8966" s="37" t="str">
        <f t="array" ref="B8966">IFERROR(XLOOKUP(A8966,'Asignacion Dic'!A:A,'Asignacion Dic'!C:C))</f>
        <v>Circuitos</v>
      </c>
      <c r="C8966" s="37" t="str">
        <f t="array" ref="C8966">IFERROR(XLOOKUP(A8966,'Asignacion Dic'!A:A,'Asignacion Dic'!B:B))</f>
        <v>EC-03</v>
      </c>
      <c r="D8966" s="38">
        <v>45639.69212962963</v>
      </c>
      <c r="E8966" s="36" t="s">
        <v>69</v>
      </c>
      <c r="F8966" s="37" t="str">
        <f t="array" ref="F8966">IFERROR(XLOOKUP(E8966,Operadores!A:A,Operadores!B:B))</f>
        <v>MTTO</v>
      </c>
      <c r="G8966" s="36" t="s">
        <v>19</v>
      </c>
      <c r="H8966" s="39">
        <v>20.355498</v>
      </c>
      <c r="I8966" s="40">
        <v>923.0</v>
      </c>
      <c r="J8966" s="41">
        <f t="shared" si="5"/>
        <v>18788.12465</v>
      </c>
      <c r="K8966" s="37" t="str">
        <f t="array" ref="K8966">IFERROR(XLOOKUP(G8966,'Tipo de carga'!A:A,'Tipo de carga'!B:B))</f>
        <v>Autoabasto</v>
      </c>
      <c r="L8966" s="37">
        <f t="shared" si="2"/>
        <v>50</v>
      </c>
      <c r="M8966" s="37">
        <f t="shared" si="3"/>
        <v>13</v>
      </c>
      <c r="N8966" s="37">
        <f t="shared" si="4"/>
        <v>12</v>
      </c>
      <c r="O8966" s="37" t="str">
        <f t="array" ref="O8966">IFERROR(XLOOKUP(K8966,'Tipo de carga'!B:B,'Tipo de carga'!C:C))</f>
        <v>Diesel</v>
      </c>
    </row>
    <row r="8967">
      <c r="A8967" s="36">
        <v>1890.0</v>
      </c>
      <c r="B8967" s="37" t="str">
        <f t="array" ref="B8967">IFERROR(XLOOKUP(A8967,'Asignacion Dic'!A:A,'Asignacion Dic'!C:C))</f>
        <v>Sayer Expo</v>
      </c>
      <c r="C8967" s="37" t="str">
        <f t="array" ref="C8967">IFERROR(XLOOKUP(A8967,'Asignacion Dic'!A:A,'Asignacion Dic'!B:B))</f>
        <v>EC-04</v>
      </c>
      <c r="D8967" s="38">
        <v>45639.57982638889</v>
      </c>
      <c r="E8967" s="36" t="s">
        <v>463</v>
      </c>
      <c r="F8967" s="37" t="str">
        <f t="array" ref="F8967">IFERROR(XLOOKUP(E8967,Operadores!A:A,Operadores!B:B))</f>
        <v>OSOCA01</v>
      </c>
      <c r="G8967" s="36" t="s">
        <v>19</v>
      </c>
      <c r="H8967" s="39">
        <v>20.355498</v>
      </c>
      <c r="I8967" s="40">
        <v>860.0</v>
      </c>
      <c r="J8967" s="41">
        <f t="shared" si="5"/>
        <v>17505.72828</v>
      </c>
      <c r="K8967" s="37" t="str">
        <f t="array" ref="K8967">IFERROR(XLOOKUP(G8967,'Tipo de carga'!A:A,'Tipo de carga'!B:B))</f>
        <v>Autoabasto</v>
      </c>
      <c r="L8967" s="37">
        <f t="shared" si="2"/>
        <v>50</v>
      </c>
      <c r="M8967" s="37">
        <f t="shared" si="3"/>
        <v>13</v>
      </c>
      <c r="N8967" s="37">
        <f t="shared" si="4"/>
        <v>12</v>
      </c>
      <c r="O8967" s="37" t="str">
        <f t="array" ref="O8967">IFERROR(XLOOKUP(K8967,'Tipo de carga'!B:B,'Tipo de carga'!C:C))</f>
        <v>Diesel</v>
      </c>
    </row>
    <row r="8968">
      <c r="A8968" s="36">
        <v>1792.0</v>
      </c>
      <c r="B8968" s="37" t="str">
        <f t="array" ref="B8968">IFERROR(XLOOKUP(A8968,'Asignacion Dic'!A:A,'Asignacion Dic'!C:C))</f>
        <v>Sayer Sencillo</v>
      </c>
      <c r="C8968" s="37" t="str">
        <f t="array" ref="C8968">IFERROR(XLOOKUP(A8968,'Asignacion Dic'!A:A,'Asignacion Dic'!B:B))</f>
        <v>EC-04</v>
      </c>
      <c r="D8968" s="38">
        <v>45639.54670138889</v>
      </c>
      <c r="E8968" s="36" t="s">
        <v>251</v>
      </c>
      <c r="F8968" s="37" t="str">
        <f t="array" ref="F8968">IFERROR(XLOOKUP(E8968,Operadores!A:A,Operadores!B:B))</f>
        <v>MORMA03</v>
      </c>
      <c r="G8968" s="36" t="s">
        <v>19</v>
      </c>
      <c r="H8968" s="39">
        <v>20.355498</v>
      </c>
      <c r="I8968" s="40">
        <v>713.0</v>
      </c>
      <c r="J8968" s="41">
        <f t="shared" si="5"/>
        <v>14513.47007</v>
      </c>
      <c r="K8968" s="37" t="str">
        <f t="array" ref="K8968">IFERROR(XLOOKUP(G8968,'Tipo de carga'!A:A,'Tipo de carga'!B:B))</f>
        <v>Autoabasto</v>
      </c>
      <c r="L8968" s="37">
        <f t="shared" si="2"/>
        <v>50</v>
      </c>
      <c r="M8968" s="37">
        <f t="shared" si="3"/>
        <v>13</v>
      </c>
      <c r="N8968" s="37">
        <f t="shared" si="4"/>
        <v>12</v>
      </c>
      <c r="O8968" s="37" t="str">
        <f t="array" ref="O8968">IFERROR(XLOOKUP(K8968,'Tipo de carga'!B:B,'Tipo de carga'!C:C))</f>
        <v>Diesel</v>
      </c>
    </row>
    <row r="8969">
      <c r="A8969" s="36">
        <v>1801.0</v>
      </c>
      <c r="B8969" s="37" t="str">
        <f t="array" ref="B8969">IFERROR(XLOOKUP(A8969,'Asignacion Dic'!A:A,'Asignacion Dic'!C:C))</f>
        <v>Sayer Full</v>
      </c>
      <c r="C8969" s="37" t="str">
        <f t="array" ref="C8969">IFERROR(XLOOKUP(A8969,'Asignacion Dic'!A:A,'Asignacion Dic'!B:B))</f>
        <v>EC-04</v>
      </c>
      <c r="D8969" s="38">
        <v>45639.23428240741</v>
      </c>
      <c r="E8969" s="36" t="s">
        <v>67</v>
      </c>
      <c r="F8969" s="37" t="str">
        <f t="array" ref="F8969">IFERROR(XLOOKUP(E8969,Operadores!A:A,Operadores!B:B))</f>
        <v>DURMA01</v>
      </c>
      <c r="G8969" s="36" t="s">
        <v>19</v>
      </c>
      <c r="H8969" s="39">
        <v>20.355498</v>
      </c>
      <c r="I8969" s="40">
        <v>630.0</v>
      </c>
      <c r="J8969" s="41">
        <f t="shared" si="5"/>
        <v>12823.96374</v>
      </c>
      <c r="K8969" s="37" t="str">
        <f t="array" ref="K8969">IFERROR(XLOOKUP(G8969,'Tipo de carga'!A:A,'Tipo de carga'!B:B))</f>
        <v>Autoabasto</v>
      </c>
      <c r="L8969" s="37">
        <f t="shared" si="2"/>
        <v>50</v>
      </c>
      <c r="M8969" s="37">
        <f t="shared" si="3"/>
        <v>13</v>
      </c>
      <c r="N8969" s="37">
        <f t="shared" si="4"/>
        <v>12</v>
      </c>
      <c r="O8969" s="37" t="str">
        <f t="array" ref="O8969">IFERROR(XLOOKUP(K8969,'Tipo de carga'!B:B,'Tipo de carga'!C:C))</f>
        <v>Diesel</v>
      </c>
    </row>
    <row r="8970">
      <c r="A8970" s="36">
        <v>1774.0</v>
      </c>
      <c r="B8970" s="37" t="str">
        <f t="array" ref="B8970">IFERROR(XLOOKUP(A8970,'Asignacion Dic'!A:A,'Asignacion Dic'!C:C))</f>
        <v>Circuitos</v>
      </c>
      <c r="C8970" s="37" t="str">
        <f t="array" ref="C8970">IFERROR(XLOOKUP(A8970,'Asignacion Dic'!A:A,'Asignacion Dic'!B:B))</f>
        <v>EC-03</v>
      </c>
      <c r="D8970" s="38">
        <v>45639.00337962963</v>
      </c>
      <c r="E8970" s="36" t="s">
        <v>595</v>
      </c>
      <c r="F8970" s="37" t="str">
        <f t="array" ref="F8970">IFERROR(XLOOKUP(E8970,Operadores!A:A,Operadores!B:B))</f>
        <v>GARFRA</v>
      </c>
      <c r="G8970" s="36" t="s">
        <v>19</v>
      </c>
      <c r="H8970" s="39">
        <v>20.355498</v>
      </c>
      <c r="I8970" s="40">
        <v>855.0</v>
      </c>
      <c r="J8970" s="41">
        <f t="shared" si="5"/>
        <v>17403.95079</v>
      </c>
      <c r="K8970" s="37" t="str">
        <f t="array" ref="K8970">IFERROR(XLOOKUP(G8970,'Tipo de carga'!A:A,'Tipo de carga'!B:B))</f>
        <v>Autoabasto</v>
      </c>
      <c r="L8970" s="37">
        <f t="shared" si="2"/>
        <v>50</v>
      </c>
      <c r="M8970" s="37">
        <f t="shared" si="3"/>
        <v>13</v>
      </c>
      <c r="N8970" s="37">
        <f t="shared" si="4"/>
        <v>12</v>
      </c>
      <c r="O8970" s="37" t="str">
        <f t="array" ref="O8970">IFERROR(XLOOKUP(K8970,'Tipo de carga'!B:B,'Tipo de carga'!C:C))</f>
        <v>Diesel</v>
      </c>
    </row>
    <row r="8971">
      <c r="A8971" s="36">
        <v>2060.0</v>
      </c>
      <c r="B8971" s="37" t="str">
        <f t="array" ref="B8971">IFERROR(XLOOKUP(A8971,'Asignacion Dic'!A:A,'Asignacion Dic'!C:C))</f>
        <v>PISA Gdl</v>
      </c>
      <c r="C8971" s="37" t="str">
        <f t="array" ref="C8971">IFERROR(XLOOKUP(A8971,'Asignacion Dic'!A:A,'Asignacion Dic'!B:B))</f>
        <v>EC-06</v>
      </c>
      <c r="D8971" s="38">
        <v>45639.97351851852</v>
      </c>
      <c r="E8971" s="36" t="s">
        <v>317</v>
      </c>
      <c r="F8971" s="37" t="str">
        <f t="array" ref="F8971">IFERROR(XLOOKUP(E8971,Operadores!A:A,Operadores!B:B))</f>
        <v>VALGUS</v>
      </c>
      <c r="G8971" s="36" t="s">
        <v>75</v>
      </c>
      <c r="H8971" s="39">
        <v>20.09688</v>
      </c>
      <c r="I8971" s="40">
        <v>670.0</v>
      </c>
      <c r="J8971" s="41">
        <f t="shared" si="5"/>
        <v>13464.9096</v>
      </c>
      <c r="K8971" s="37" t="str">
        <f t="array" ref="K8971">IFERROR(XLOOKUP(G8971,'Tipo de carga'!A:A,'Tipo de carga'!B:B))</f>
        <v>Autoabasto</v>
      </c>
      <c r="L8971" s="37">
        <f t="shared" si="2"/>
        <v>50</v>
      </c>
      <c r="M8971" s="37">
        <f t="shared" si="3"/>
        <v>13</v>
      </c>
      <c r="N8971" s="37">
        <f t="shared" si="4"/>
        <v>12</v>
      </c>
      <c r="O8971" s="37" t="str">
        <f t="array" ref="O8971">IFERROR(XLOOKUP(K8971,'Tipo de carga'!B:B,'Tipo de carga'!C:C))</f>
        <v>Diesel</v>
      </c>
    </row>
    <row r="8972">
      <c r="A8972" s="36">
        <v>2053.0</v>
      </c>
      <c r="B8972" s="37" t="str">
        <f t="array" ref="B8972">IFERROR(XLOOKUP(A8972,'Asignacion Dic'!A:A,'Asignacion Dic'!C:C))</f>
        <v>PISA Gdl</v>
      </c>
      <c r="C8972" s="37" t="str">
        <f t="array" ref="C8972">IFERROR(XLOOKUP(A8972,'Asignacion Dic'!A:A,'Asignacion Dic'!B:B))</f>
        <v>EC-06</v>
      </c>
      <c r="D8972" s="38">
        <v>45639.96915509259</v>
      </c>
      <c r="E8972" s="36" t="s">
        <v>356</v>
      </c>
      <c r="F8972" s="37" t="str">
        <f t="array" ref="F8972">IFERROR(XLOOKUP(E8972,Operadores!A:A,Operadores!B:B))</f>
        <v>PADLUI</v>
      </c>
      <c r="G8972" s="36" t="s">
        <v>75</v>
      </c>
      <c r="H8972" s="39">
        <v>20.09688</v>
      </c>
      <c r="I8972" s="40">
        <v>579.0</v>
      </c>
      <c r="J8972" s="41">
        <f t="shared" si="5"/>
        <v>11636.09352</v>
      </c>
      <c r="K8972" s="37" t="str">
        <f t="array" ref="K8972">IFERROR(XLOOKUP(G8972,'Tipo de carga'!A:A,'Tipo de carga'!B:B))</f>
        <v>Autoabasto</v>
      </c>
      <c r="L8972" s="37">
        <f t="shared" si="2"/>
        <v>50</v>
      </c>
      <c r="M8972" s="37">
        <f t="shared" si="3"/>
        <v>13</v>
      </c>
      <c r="N8972" s="37">
        <f t="shared" si="4"/>
        <v>12</v>
      </c>
      <c r="O8972" s="37" t="str">
        <f t="array" ref="O8972">IFERROR(XLOOKUP(K8972,'Tipo de carga'!B:B,'Tipo de carga'!C:C))</f>
        <v>Diesel</v>
      </c>
    </row>
    <row r="8973">
      <c r="A8973" s="36">
        <v>1886.0</v>
      </c>
      <c r="B8973" s="37" t="str">
        <f t="array" ref="B8973">IFERROR(XLOOKUP(A8973,'Asignacion Dic'!A:A,'Asignacion Dic'!C:C))</f>
        <v>Circuitos</v>
      </c>
      <c r="C8973" s="37" t="str">
        <f t="array" ref="C8973">IFERROR(XLOOKUP(A8973,'Asignacion Dic'!A:A,'Asignacion Dic'!B:B))</f>
        <v>EC-03</v>
      </c>
      <c r="D8973" s="38">
        <v>45639.862442129626</v>
      </c>
      <c r="E8973" s="36" t="s">
        <v>260</v>
      </c>
      <c r="F8973" s="37" t="str">
        <f t="array" ref="F8973">IFERROR(XLOOKUP(E8973,Operadores!A:A,Operadores!B:B))</f>
        <v>CORER</v>
      </c>
      <c r="G8973" s="36" t="s">
        <v>75</v>
      </c>
      <c r="H8973" s="39">
        <v>20.09688</v>
      </c>
      <c r="I8973" s="40">
        <v>329.0</v>
      </c>
      <c r="J8973" s="41">
        <f t="shared" si="5"/>
        <v>6611.87352</v>
      </c>
      <c r="K8973" s="37" t="str">
        <f t="array" ref="K8973">IFERROR(XLOOKUP(G8973,'Tipo de carga'!A:A,'Tipo de carga'!B:B))</f>
        <v>Autoabasto</v>
      </c>
      <c r="L8973" s="37">
        <f t="shared" si="2"/>
        <v>50</v>
      </c>
      <c r="M8973" s="37">
        <f t="shared" si="3"/>
        <v>13</v>
      </c>
      <c r="N8973" s="37">
        <f t="shared" si="4"/>
        <v>12</v>
      </c>
      <c r="O8973" s="37" t="str">
        <f t="array" ref="O8973">IFERROR(XLOOKUP(K8973,'Tipo de carga'!B:B,'Tipo de carga'!C:C))</f>
        <v>Diesel</v>
      </c>
    </row>
    <row r="8974">
      <c r="A8974" s="36">
        <v>1965.0</v>
      </c>
      <c r="B8974" s="37" t="str">
        <f t="array" ref="B8974">IFERROR(XLOOKUP(A8974,'Asignacion Dic'!A:A,'Asignacion Dic'!C:C))</f>
        <v>Circuitos</v>
      </c>
      <c r="C8974" s="37" t="str">
        <f t="array" ref="C8974">IFERROR(XLOOKUP(A8974,'Asignacion Dic'!A:A,'Asignacion Dic'!B:B))</f>
        <v>EC-03</v>
      </c>
      <c r="D8974" s="38">
        <v>45639.858252314814</v>
      </c>
      <c r="E8974" s="36" t="s">
        <v>181</v>
      </c>
      <c r="F8974" s="37" t="str">
        <f t="array" ref="F8974">IFERROR(XLOOKUP(E8974,Operadores!A:A,Operadores!B:B))</f>
        <v>BREISR</v>
      </c>
      <c r="G8974" s="36" t="s">
        <v>75</v>
      </c>
      <c r="H8974" s="39">
        <v>20.09688</v>
      </c>
      <c r="I8974" s="40">
        <v>478.0</v>
      </c>
      <c r="J8974" s="41">
        <f t="shared" si="5"/>
        <v>9606.30864</v>
      </c>
      <c r="K8974" s="37" t="str">
        <f t="array" ref="K8974">IFERROR(XLOOKUP(G8974,'Tipo de carga'!A:A,'Tipo de carga'!B:B))</f>
        <v>Autoabasto</v>
      </c>
      <c r="L8974" s="37">
        <f t="shared" si="2"/>
        <v>50</v>
      </c>
      <c r="M8974" s="37">
        <f t="shared" si="3"/>
        <v>13</v>
      </c>
      <c r="N8974" s="37">
        <f t="shared" si="4"/>
        <v>12</v>
      </c>
      <c r="O8974" s="37" t="str">
        <f t="array" ref="O8974">IFERROR(XLOOKUP(K8974,'Tipo de carga'!B:B,'Tipo de carga'!C:C))</f>
        <v>Diesel</v>
      </c>
    </row>
    <row r="8975">
      <c r="A8975" s="36">
        <v>1829.0</v>
      </c>
      <c r="B8975" s="37" t="str">
        <f t="array" ref="B8975">IFERROR(XLOOKUP(A8975,'Asignacion Dic'!A:A,'Asignacion Dic'!C:C))</f>
        <v>Circuitos</v>
      </c>
      <c r="C8975" s="37" t="str">
        <f t="array" ref="C8975">IFERROR(XLOOKUP(A8975,'Asignacion Dic'!A:A,'Asignacion Dic'!B:B))</f>
        <v>EC-03</v>
      </c>
      <c r="D8975" s="38">
        <v>45639.84327546296</v>
      </c>
      <c r="E8975" s="36" t="s">
        <v>245</v>
      </c>
      <c r="F8975" s="37" t="str">
        <f t="array" ref="F8975">IFERROR(XLOOKUP(E8975,Operadores!A:A,Operadores!B:B))</f>
        <v>HERAL04</v>
      </c>
      <c r="G8975" s="36" t="s">
        <v>75</v>
      </c>
      <c r="H8975" s="39">
        <v>20.09688</v>
      </c>
      <c r="I8975" s="40">
        <v>501.0</v>
      </c>
      <c r="J8975" s="41">
        <f t="shared" si="5"/>
        <v>10068.53688</v>
      </c>
      <c r="K8975" s="37" t="str">
        <f t="array" ref="K8975">IFERROR(XLOOKUP(G8975,'Tipo de carga'!A:A,'Tipo de carga'!B:B))</f>
        <v>Autoabasto</v>
      </c>
      <c r="L8975" s="37">
        <f t="shared" si="2"/>
        <v>50</v>
      </c>
      <c r="M8975" s="37">
        <f t="shared" si="3"/>
        <v>13</v>
      </c>
      <c r="N8975" s="37">
        <f t="shared" si="4"/>
        <v>12</v>
      </c>
      <c r="O8975" s="37" t="str">
        <f t="array" ref="O8975">IFERROR(XLOOKUP(K8975,'Tipo de carga'!B:B,'Tipo de carga'!C:C))</f>
        <v>Diesel</v>
      </c>
    </row>
    <row r="8976">
      <c r="A8976" s="36">
        <v>1934.0</v>
      </c>
      <c r="B8976" s="37" t="str">
        <f t="array" ref="B8976">IFERROR(XLOOKUP(A8976,'Asignacion Dic'!A:A,'Asignacion Dic'!C:C))</f>
        <v>Circuitos</v>
      </c>
      <c r="C8976" s="37" t="str">
        <f t="array" ref="C8976">IFERROR(XLOOKUP(A8976,'Asignacion Dic'!A:A,'Asignacion Dic'!B:B))</f>
        <v>EC-03</v>
      </c>
      <c r="D8976" s="38">
        <v>45639.52421296296</v>
      </c>
      <c r="E8976" s="36" t="s">
        <v>272</v>
      </c>
      <c r="F8976" s="37" t="str">
        <f t="array" ref="F8976">IFERROR(XLOOKUP(E8976,Operadores!A:A,Operadores!B:B))</f>
        <v>AVIEN</v>
      </c>
      <c r="G8976" s="36" t="s">
        <v>75</v>
      </c>
      <c r="H8976" s="39">
        <v>20.09688</v>
      </c>
      <c r="I8976" s="40">
        <v>420.0</v>
      </c>
      <c r="J8976" s="41">
        <f t="shared" si="5"/>
        <v>8440.6896</v>
      </c>
      <c r="K8976" s="37" t="str">
        <f t="array" ref="K8976">IFERROR(XLOOKUP(G8976,'Tipo de carga'!A:A,'Tipo de carga'!B:B))</f>
        <v>Autoabasto</v>
      </c>
      <c r="L8976" s="37">
        <f t="shared" si="2"/>
        <v>50</v>
      </c>
      <c r="M8976" s="37">
        <f t="shared" si="3"/>
        <v>13</v>
      </c>
      <c r="N8976" s="37">
        <f t="shared" si="4"/>
        <v>12</v>
      </c>
      <c r="O8976" s="37" t="str">
        <f t="array" ref="O8976">IFERROR(XLOOKUP(K8976,'Tipo de carga'!B:B,'Tipo de carga'!C:C))</f>
        <v>Diesel</v>
      </c>
    </row>
    <row r="8977">
      <c r="A8977" s="36">
        <v>2041.0</v>
      </c>
      <c r="B8977" s="37" t="str">
        <f t="array" ref="B8977">IFERROR(XLOOKUP(A8977,'Asignacion Dic'!A:A,'Asignacion Dic'!C:C))</f>
        <v>PISA Gdl</v>
      </c>
      <c r="C8977" s="37" t="str">
        <f t="array" ref="C8977">IFERROR(XLOOKUP(A8977,'Asignacion Dic'!A:A,'Asignacion Dic'!B:B))</f>
        <v>EC-06</v>
      </c>
      <c r="D8977" s="38">
        <v>45639.150034722225</v>
      </c>
      <c r="E8977" s="36" t="s">
        <v>600</v>
      </c>
      <c r="F8977" s="37" t="str">
        <f t="array" ref="F8977">IFERROR(XLOOKUP(E8977,Operadores!A:A,Operadores!B:B))</f>
        <v>GONRAF</v>
      </c>
      <c r="G8977" s="36" t="s">
        <v>75</v>
      </c>
      <c r="H8977" s="39">
        <v>20.09688</v>
      </c>
      <c r="I8977" s="40">
        <v>341.0</v>
      </c>
      <c r="J8977" s="41">
        <f t="shared" si="5"/>
        <v>6853.03608</v>
      </c>
      <c r="K8977" s="37" t="str">
        <f t="array" ref="K8977">IFERROR(XLOOKUP(G8977,'Tipo de carga'!A:A,'Tipo de carga'!B:B))</f>
        <v>Autoabasto</v>
      </c>
      <c r="L8977" s="37">
        <f t="shared" si="2"/>
        <v>50</v>
      </c>
      <c r="M8977" s="37">
        <f t="shared" si="3"/>
        <v>13</v>
      </c>
      <c r="N8977" s="37">
        <f t="shared" si="4"/>
        <v>12</v>
      </c>
      <c r="O8977" s="37" t="str">
        <f t="array" ref="O8977">IFERROR(XLOOKUP(K8977,'Tipo de carga'!B:B,'Tipo de carga'!C:C))</f>
        <v>Diesel</v>
      </c>
    </row>
    <row r="8978">
      <c r="A8978" s="36">
        <v>1804.0</v>
      </c>
      <c r="B8978" s="37" t="str">
        <f t="array" ref="B8978">IFERROR(XLOOKUP(A8978,'Asignacion Dic'!A:A,'Asignacion Dic'!C:C))</f>
        <v>Sayer Full</v>
      </c>
      <c r="C8978" s="37" t="str">
        <f t="array" ref="C8978">IFERROR(XLOOKUP(A8978,'Asignacion Dic'!A:A,'Asignacion Dic'!B:B))</f>
        <v>EC-04</v>
      </c>
      <c r="D8978" s="38">
        <v>45639.861134259256</v>
      </c>
      <c r="E8978" s="36" t="s">
        <v>475</v>
      </c>
      <c r="F8978" s="37" t="str">
        <f t="array" ref="F8978">IFERROR(XLOOKUP(E8978,Operadores!A:A,Operadores!B:B))</f>
        <v>AGUERN</v>
      </c>
      <c r="G8978" s="36" t="s">
        <v>274</v>
      </c>
      <c r="H8978" s="39">
        <v>18.94</v>
      </c>
      <c r="I8978" s="40">
        <v>800.0</v>
      </c>
      <c r="J8978" s="41">
        <f t="shared" si="5"/>
        <v>15152</v>
      </c>
      <c r="K8978" s="37" t="str">
        <f t="array" ref="K8978">IFERROR(XLOOKUP(G8978,'Tipo de carga'!A:A,'Tipo de carga'!B:B))</f>
        <v>Autoabasto</v>
      </c>
      <c r="L8978" s="37">
        <f t="shared" si="2"/>
        <v>50</v>
      </c>
      <c r="M8978" s="37">
        <f t="shared" si="3"/>
        <v>13</v>
      </c>
      <c r="N8978" s="37">
        <f t="shared" si="4"/>
        <v>12</v>
      </c>
      <c r="O8978" s="37" t="str">
        <f t="array" ref="O8978">IFERROR(XLOOKUP(K8978,'Tipo de carga'!B:B,'Tipo de carga'!C:C))</f>
        <v>Diesel</v>
      </c>
    </row>
    <row r="8979">
      <c r="A8979" s="36">
        <v>1940.0</v>
      </c>
      <c r="B8979" s="37" t="str">
        <f t="array" ref="B8979">IFERROR(XLOOKUP(A8979,'Asignacion Dic'!A:A,'Asignacion Dic'!C:C))</f>
        <v>Circuitos</v>
      </c>
      <c r="C8979" s="37" t="str">
        <f t="array" ref="C8979">IFERROR(XLOOKUP(A8979,'Asignacion Dic'!A:A,'Asignacion Dic'!B:B))</f>
        <v>EC-03</v>
      </c>
      <c r="D8979" s="38">
        <v>45639.61509259259</v>
      </c>
      <c r="E8979" s="36" t="s">
        <v>259</v>
      </c>
      <c r="F8979" s="37" t="str">
        <f t="array" ref="F8979">IFERROR(XLOOKUP(E8979,Operadores!A:A,Operadores!B:B))</f>
        <v>FLOPE</v>
      </c>
      <c r="G8979" s="36" t="s">
        <v>274</v>
      </c>
      <c r="H8979" s="39">
        <v>18.94</v>
      </c>
      <c r="I8979" s="40">
        <v>236.0</v>
      </c>
      <c r="J8979" s="41">
        <f t="shared" si="5"/>
        <v>4469.84</v>
      </c>
      <c r="K8979" s="37" t="str">
        <f t="array" ref="K8979">IFERROR(XLOOKUP(G8979,'Tipo de carga'!A:A,'Tipo de carga'!B:B))</f>
        <v>Autoabasto</v>
      </c>
      <c r="L8979" s="37">
        <f t="shared" si="2"/>
        <v>50</v>
      </c>
      <c r="M8979" s="37">
        <f t="shared" si="3"/>
        <v>13</v>
      </c>
      <c r="N8979" s="37">
        <f t="shared" si="4"/>
        <v>12</v>
      </c>
      <c r="O8979" s="37" t="str">
        <f t="array" ref="O8979">IFERROR(XLOOKUP(K8979,'Tipo de carga'!B:B,'Tipo de carga'!C:C))</f>
        <v>Diesel</v>
      </c>
    </row>
    <row r="8980">
      <c r="A8980" s="36" t="s">
        <v>611</v>
      </c>
      <c r="B8980" s="37" t="str">
        <f t="array" ref="B8980">IFERROR(XLOOKUP(A8980,'Asignacion Dic'!A:A,'Asignacion Dic'!C:C))</f>
        <v/>
      </c>
      <c r="C8980" s="37" t="str">
        <f t="array" ref="C8980">IFERROR(XLOOKUP(A8980,'Asignacion Dic'!A:A,'Asignacion Dic'!B:B))</f>
        <v/>
      </c>
      <c r="D8980" s="38">
        <v>45639.80758101852</v>
      </c>
      <c r="E8980" s="36" t="s">
        <v>69</v>
      </c>
      <c r="F8980" s="37" t="str">
        <f t="array" ref="F8980">IFERROR(XLOOKUP(E8980,Operadores!A:A,Operadores!B:B))</f>
        <v>MTTO</v>
      </c>
      <c r="G8980" s="36" t="s">
        <v>609</v>
      </c>
      <c r="H8980" s="39">
        <v>19.93308</v>
      </c>
      <c r="I8980" s="40">
        <v>76.0</v>
      </c>
      <c r="J8980" s="41">
        <f t="shared" si="5"/>
        <v>1514.91408</v>
      </c>
      <c r="K8980" s="37" t="str">
        <f t="array" ref="K8980">IFERROR(XLOOKUP(G8980,'Tipo de carga'!A:A,'Tipo de carga'!B:B))</f>
        <v>Autoabasto</v>
      </c>
      <c r="L8980" s="37">
        <f t="shared" si="2"/>
        <v>50</v>
      </c>
      <c r="M8980" s="37">
        <f t="shared" si="3"/>
        <v>13</v>
      </c>
      <c r="N8980" s="37">
        <f t="shared" si="4"/>
        <v>12</v>
      </c>
      <c r="O8980" s="37" t="str">
        <f t="array" ref="O8980">IFERROR(XLOOKUP(K8980,'Tipo de carga'!B:B,'Tipo de carga'!C:C))</f>
        <v>Diesel</v>
      </c>
    </row>
    <row r="8981">
      <c r="A8981" s="36" t="s">
        <v>611</v>
      </c>
      <c r="B8981" s="37" t="str">
        <f t="array" ref="B8981">IFERROR(XLOOKUP(A8981,'Asignacion Dic'!A:A,'Asignacion Dic'!C:C))</f>
        <v/>
      </c>
      <c r="C8981" s="37" t="str">
        <f t="array" ref="C8981">IFERROR(XLOOKUP(A8981,'Asignacion Dic'!A:A,'Asignacion Dic'!B:B))</f>
        <v/>
      </c>
      <c r="D8981" s="38">
        <v>45639.56701388889</v>
      </c>
      <c r="E8981" s="36" t="s">
        <v>69</v>
      </c>
      <c r="F8981" s="37" t="str">
        <f t="array" ref="F8981">IFERROR(XLOOKUP(E8981,Operadores!A:A,Operadores!B:B))</f>
        <v>MTTO</v>
      </c>
      <c r="G8981" s="36" t="s">
        <v>609</v>
      </c>
      <c r="H8981" s="39">
        <v>19.93308</v>
      </c>
      <c r="I8981" s="40">
        <v>122.0</v>
      </c>
      <c r="J8981" s="41">
        <f t="shared" si="5"/>
        <v>2431.83576</v>
      </c>
      <c r="K8981" s="37" t="str">
        <f t="array" ref="K8981">IFERROR(XLOOKUP(G8981,'Tipo de carga'!A:A,'Tipo de carga'!B:B))</f>
        <v>Autoabasto</v>
      </c>
      <c r="L8981" s="37">
        <f t="shared" si="2"/>
        <v>50</v>
      </c>
      <c r="M8981" s="37">
        <f t="shared" si="3"/>
        <v>13</v>
      </c>
      <c r="N8981" s="37">
        <f t="shared" si="4"/>
        <v>12</v>
      </c>
      <c r="O8981" s="37" t="str">
        <f t="array" ref="O8981">IFERROR(XLOOKUP(K8981,'Tipo de carga'!B:B,'Tipo de carga'!C:C))</f>
        <v>Diesel</v>
      </c>
    </row>
    <row r="8982">
      <c r="A8982" s="36">
        <v>1762.0</v>
      </c>
      <c r="B8982" s="37" t="str">
        <f t="array" ref="B8982">IFERROR(XLOOKUP(A8982,'Asignacion Dic'!A:A,'Asignacion Dic'!C:C))</f>
        <v>Hisense</v>
      </c>
      <c r="C8982" s="37" t="str">
        <f t="array" ref="C8982">IFERROR(XLOOKUP(A8982,'Asignacion Dic'!A:A,'Asignacion Dic'!B:B))</f>
        <v>EC-03</v>
      </c>
      <c r="D8982" s="38">
        <v>45639.25648148148</v>
      </c>
      <c r="E8982" s="36" t="s">
        <v>410</v>
      </c>
      <c r="F8982" s="37" t="str">
        <f t="array" ref="F8982">IFERROR(XLOOKUP(E8982,Operadores!A:A,Operadores!B:B))</f>
        <v>LOPMA03</v>
      </c>
      <c r="G8982" s="36" t="s">
        <v>609</v>
      </c>
      <c r="H8982" s="39">
        <v>19.93308</v>
      </c>
      <c r="I8982" s="40">
        <v>500.0</v>
      </c>
      <c r="J8982" s="41">
        <f t="shared" si="5"/>
        <v>9966.54</v>
      </c>
      <c r="K8982" s="37" t="str">
        <f t="array" ref="K8982">IFERROR(XLOOKUP(G8982,'Tipo de carga'!A:A,'Tipo de carga'!B:B))</f>
        <v>Autoabasto</v>
      </c>
      <c r="L8982" s="37">
        <f t="shared" si="2"/>
        <v>50</v>
      </c>
      <c r="M8982" s="37">
        <f t="shared" si="3"/>
        <v>13</v>
      </c>
      <c r="N8982" s="37">
        <f t="shared" si="4"/>
        <v>12</v>
      </c>
      <c r="O8982" s="37" t="str">
        <f t="array" ref="O8982">IFERROR(XLOOKUP(K8982,'Tipo de carga'!B:B,'Tipo de carga'!C:C))</f>
        <v>Diesel</v>
      </c>
    </row>
    <row r="8983">
      <c r="A8983" s="36">
        <v>1818.0</v>
      </c>
      <c r="B8983" s="37" t="str">
        <f t="array" ref="B8983">IFERROR(XLOOKUP(A8983,'Asignacion Dic'!A:A,'Asignacion Dic'!C:C))</f>
        <v>Wm Full</v>
      </c>
      <c r="C8983" s="37" t="str">
        <f t="array" ref="C8983">IFERROR(XLOOKUP(A8983,'Asignacion Dic'!A:A,'Asignacion Dic'!B:B))</f>
        <v>EC-08</v>
      </c>
      <c r="D8983" s="38">
        <v>45639.976168981484</v>
      </c>
      <c r="E8983" s="36" t="s">
        <v>302</v>
      </c>
      <c r="F8983" s="37" t="str">
        <f t="array" ref="F8983">IFERROR(XLOOKUP(E8983,Operadores!A:A,Operadores!B:B))</f>
        <v>HEROCT</v>
      </c>
      <c r="G8983" s="36" t="s">
        <v>42</v>
      </c>
      <c r="H8983" s="39">
        <v>19.63136</v>
      </c>
      <c r="I8983" s="40">
        <v>442.0</v>
      </c>
      <c r="J8983" s="41">
        <f t="shared" si="5"/>
        <v>8677.06112</v>
      </c>
      <c r="K8983" s="37" t="str">
        <f t="array" ref="K8983">IFERROR(XLOOKUP(G8983,'Tipo de carga'!A:A,'Tipo de carga'!B:B))</f>
        <v>Autoabasto</v>
      </c>
      <c r="L8983" s="37">
        <f t="shared" si="2"/>
        <v>50</v>
      </c>
      <c r="M8983" s="37">
        <f t="shared" si="3"/>
        <v>13</v>
      </c>
      <c r="N8983" s="37">
        <f t="shared" si="4"/>
        <v>12</v>
      </c>
      <c r="O8983" s="37" t="str">
        <f t="array" ref="O8983">IFERROR(XLOOKUP(K8983,'Tipo de carga'!B:B,'Tipo de carga'!C:C))</f>
        <v>Diesel</v>
      </c>
    </row>
    <row r="8984">
      <c r="A8984" s="36">
        <v>2000.0</v>
      </c>
      <c r="B8984" s="37" t="str">
        <f t="array" ref="B8984">IFERROR(XLOOKUP(A8984,'Asignacion Dic'!A:A,'Asignacion Dic'!C:C))</f>
        <v>MeLi Dedicado Merida</v>
      </c>
      <c r="C8984" s="37" t="str">
        <f t="array" ref="C8984">IFERROR(XLOOKUP(A8984,'Asignacion Dic'!A:A,'Asignacion Dic'!B:B))</f>
        <v>EC-05</v>
      </c>
      <c r="D8984" s="38">
        <v>45639.897939814815</v>
      </c>
      <c r="E8984" s="36" t="s">
        <v>632</v>
      </c>
      <c r="F8984" s="37" t="str">
        <f t="array" ref="F8984">IFERROR(XLOOKUP(E8984,Operadores!A:A,Operadores!B:B))</f>
        <v>RODALE</v>
      </c>
      <c r="G8984" s="36" t="s">
        <v>42</v>
      </c>
      <c r="H8984" s="39">
        <v>19.63136</v>
      </c>
      <c r="I8984" s="40">
        <v>231.0</v>
      </c>
      <c r="J8984" s="41">
        <f t="shared" si="5"/>
        <v>4534.84416</v>
      </c>
      <c r="K8984" s="37" t="str">
        <f t="array" ref="K8984">IFERROR(XLOOKUP(G8984,'Tipo de carga'!A:A,'Tipo de carga'!B:B))</f>
        <v>Autoabasto</v>
      </c>
      <c r="L8984" s="37">
        <f t="shared" si="2"/>
        <v>50</v>
      </c>
      <c r="M8984" s="37">
        <f t="shared" si="3"/>
        <v>13</v>
      </c>
      <c r="N8984" s="37">
        <f t="shared" si="4"/>
        <v>12</v>
      </c>
      <c r="O8984" s="37" t="str">
        <f t="array" ref="O8984">IFERROR(XLOOKUP(K8984,'Tipo de carga'!B:B,'Tipo de carga'!C:C))</f>
        <v>Diesel</v>
      </c>
    </row>
    <row r="8985">
      <c r="A8985" s="36">
        <v>2001.0</v>
      </c>
      <c r="B8985" s="37" t="str">
        <f t="array" ref="B8985">IFERROR(XLOOKUP(A8985,'Asignacion Dic'!A:A,'Asignacion Dic'!C:C))</f>
        <v>MeLi Dedicado Merida</v>
      </c>
      <c r="C8985" s="37" t="str">
        <f t="array" ref="C8985">IFERROR(XLOOKUP(A8985,'Asignacion Dic'!A:A,'Asignacion Dic'!B:B))</f>
        <v>EC-05</v>
      </c>
      <c r="D8985" s="38">
        <v>45639.7221412037</v>
      </c>
      <c r="E8985" s="36" t="s">
        <v>494</v>
      </c>
      <c r="F8985" s="37" t="str">
        <f t="array" ref="F8985">IFERROR(XLOOKUP(E8985,Operadores!A:A,Operadores!B:B))</f>
        <v>TRESER</v>
      </c>
      <c r="G8985" s="36" t="s">
        <v>42</v>
      </c>
      <c r="H8985" s="39">
        <v>19.63136</v>
      </c>
      <c r="I8985" s="40">
        <v>230.0</v>
      </c>
      <c r="J8985" s="41">
        <f t="shared" si="5"/>
        <v>4515.2128</v>
      </c>
      <c r="K8985" s="37" t="str">
        <f t="array" ref="K8985">IFERROR(XLOOKUP(G8985,'Tipo de carga'!A:A,'Tipo de carga'!B:B))</f>
        <v>Autoabasto</v>
      </c>
      <c r="L8985" s="37">
        <f t="shared" si="2"/>
        <v>50</v>
      </c>
      <c r="M8985" s="37">
        <f t="shared" si="3"/>
        <v>13</v>
      </c>
      <c r="N8985" s="37">
        <f t="shared" si="4"/>
        <v>12</v>
      </c>
      <c r="O8985" s="37" t="str">
        <f t="array" ref="O8985">IFERROR(XLOOKUP(K8985,'Tipo de carga'!B:B,'Tipo de carga'!C:C))</f>
        <v>Diesel</v>
      </c>
    </row>
    <row r="8986">
      <c r="A8986" s="36">
        <v>2020.0</v>
      </c>
      <c r="B8986" s="37" t="str">
        <f t="array" ref="B8986">IFERROR(XLOOKUP(A8986,'Asignacion Dic'!A:A,'Asignacion Dic'!C:C))</f>
        <v>MeLi Dedicado Merida</v>
      </c>
      <c r="C8986" s="37" t="str">
        <f t="array" ref="C8986">IFERROR(XLOOKUP(A8986,'Asignacion Dic'!A:A,'Asignacion Dic'!B:B))</f>
        <v>EC-05</v>
      </c>
      <c r="D8986" s="38">
        <v>45639.703194444446</v>
      </c>
      <c r="E8986" s="36" t="s">
        <v>164</v>
      </c>
      <c r="F8986" s="37" t="str">
        <f t="array" ref="F8986">IFERROR(XLOOKUP(E8986,Operadores!A:A,Operadores!B:B))</f>
        <v>MUÑOSC</v>
      </c>
      <c r="G8986" s="36" t="s">
        <v>42</v>
      </c>
      <c r="H8986" s="39">
        <v>19.63136</v>
      </c>
      <c r="I8986" s="40">
        <v>240.0</v>
      </c>
      <c r="J8986" s="41">
        <f t="shared" si="5"/>
        <v>4711.5264</v>
      </c>
      <c r="K8986" s="37" t="str">
        <f t="array" ref="K8986">IFERROR(XLOOKUP(G8986,'Tipo de carga'!A:A,'Tipo de carga'!B:B))</f>
        <v>Autoabasto</v>
      </c>
      <c r="L8986" s="37">
        <f t="shared" si="2"/>
        <v>50</v>
      </c>
      <c r="M8986" s="37">
        <f t="shared" si="3"/>
        <v>13</v>
      </c>
      <c r="N8986" s="37">
        <f t="shared" si="4"/>
        <v>12</v>
      </c>
      <c r="O8986" s="37" t="str">
        <f t="array" ref="O8986">IFERROR(XLOOKUP(K8986,'Tipo de carga'!B:B,'Tipo de carga'!C:C))</f>
        <v>Diesel</v>
      </c>
    </row>
    <row r="8987">
      <c r="A8987" s="36">
        <v>1997.0</v>
      </c>
      <c r="B8987" s="37" t="str">
        <f t="array" ref="B8987">IFERROR(XLOOKUP(A8987,'Asignacion Dic'!A:A,'Asignacion Dic'!C:C))</f>
        <v>MeLi Dedicado Merida</v>
      </c>
      <c r="C8987" s="37" t="str">
        <f t="array" ref="C8987">IFERROR(XLOOKUP(A8987,'Asignacion Dic'!A:A,'Asignacion Dic'!B:B))</f>
        <v>EC-05</v>
      </c>
      <c r="D8987" s="38">
        <v>45639.6950462963</v>
      </c>
      <c r="E8987" s="36" t="s">
        <v>290</v>
      </c>
      <c r="F8987" s="37" t="str">
        <f t="array" ref="F8987">IFERROR(XLOOKUP(E8987,Operadores!A:A,Operadores!B:B))</f>
        <v>MARLEO</v>
      </c>
      <c r="G8987" s="36" t="s">
        <v>42</v>
      </c>
      <c r="H8987" s="39">
        <v>19.63136</v>
      </c>
      <c r="I8987" s="40">
        <v>400.0</v>
      </c>
      <c r="J8987" s="41">
        <f t="shared" si="5"/>
        <v>7852.544</v>
      </c>
      <c r="K8987" s="37" t="str">
        <f t="array" ref="K8987">IFERROR(XLOOKUP(G8987,'Tipo de carga'!A:A,'Tipo de carga'!B:B))</f>
        <v>Autoabasto</v>
      </c>
      <c r="L8987" s="37">
        <f t="shared" si="2"/>
        <v>50</v>
      </c>
      <c r="M8987" s="37">
        <f t="shared" si="3"/>
        <v>13</v>
      </c>
      <c r="N8987" s="37">
        <f t="shared" si="4"/>
        <v>12</v>
      </c>
      <c r="O8987" s="37" t="str">
        <f t="array" ref="O8987">IFERROR(XLOOKUP(K8987,'Tipo de carga'!B:B,'Tipo de carga'!C:C))</f>
        <v>Diesel</v>
      </c>
    </row>
    <row r="8988">
      <c r="A8988" s="36">
        <v>2010.0</v>
      </c>
      <c r="B8988" s="37" t="str">
        <f t="array" ref="B8988">IFERROR(XLOOKUP(A8988,'Asignacion Dic'!A:A,'Asignacion Dic'!C:C))</f>
        <v>MeLi asignado SD</v>
      </c>
      <c r="C8988" s="37" t="str">
        <f t="array" ref="C8988">IFERROR(XLOOKUP(A8988,'Asignacion Dic'!A:A,'Asignacion Dic'!B:B))</f>
        <v>EC-05</v>
      </c>
      <c r="D8988" s="38">
        <v>45639.670752314814</v>
      </c>
      <c r="E8988" s="36" t="s">
        <v>194</v>
      </c>
      <c r="F8988" s="37" t="str">
        <f t="array" ref="F8988">IFERROR(XLOOKUP(E8988,Operadores!A:A,Operadores!B:B))</f>
        <v>CHAJE</v>
      </c>
      <c r="G8988" s="36" t="s">
        <v>42</v>
      </c>
      <c r="H8988" s="39">
        <v>19.63136</v>
      </c>
      <c r="I8988" s="40">
        <v>270.0</v>
      </c>
      <c r="J8988" s="41">
        <f t="shared" si="5"/>
        <v>5300.4672</v>
      </c>
      <c r="K8988" s="37" t="str">
        <f t="array" ref="K8988">IFERROR(XLOOKUP(G8988,'Tipo de carga'!A:A,'Tipo de carga'!B:B))</f>
        <v>Autoabasto</v>
      </c>
      <c r="L8988" s="37">
        <f t="shared" si="2"/>
        <v>50</v>
      </c>
      <c r="M8988" s="37">
        <f t="shared" si="3"/>
        <v>13</v>
      </c>
      <c r="N8988" s="37">
        <f t="shared" si="4"/>
        <v>12</v>
      </c>
      <c r="O8988" s="37" t="str">
        <f t="array" ref="O8988">IFERROR(XLOOKUP(K8988,'Tipo de carga'!B:B,'Tipo de carga'!C:C))</f>
        <v>Diesel</v>
      </c>
    </row>
    <row r="8989">
      <c r="A8989" s="36">
        <v>2013.0</v>
      </c>
      <c r="B8989" s="37" t="str">
        <f t="array" ref="B8989">IFERROR(XLOOKUP(A8989,'Asignacion Dic'!A:A,'Asignacion Dic'!C:C))</f>
        <v>MeLi Dedicado Merida</v>
      </c>
      <c r="C8989" s="37" t="str">
        <f t="array" ref="C8989">IFERROR(XLOOKUP(A8989,'Asignacion Dic'!A:A,'Asignacion Dic'!B:B))</f>
        <v>EC-05</v>
      </c>
      <c r="D8989" s="38">
        <v>45639.63921296296</v>
      </c>
      <c r="E8989" s="36" t="s">
        <v>557</v>
      </c>
      <c r="F8989" s="37" t="str">
        <f t="array" ref="F8989">IFERROR(XLOOKUP(E8989,Operadores!A:A,Operadores!B:B))</f>
        <v>MONENR</v>
      </c>
      <c r="G8989" s="36" t="s">
        <v>42</v>
      </c>
      <c r="H8989" s="39">
        <v>19.63136</v>
      </c>
      <c r="I8989" s="40">
        <v>233.0</v>
      </c>
      <c r="J8989" s="41">
        <f t="shared" si="5"/>
        <v>4574.10688</v>
      </c>
      <c r="K8989" s="37" t="str">
        <f t="array" ref="K8989">IFERROR(XLOOKUP(G8989,'Tipo de carga'!A:A,'Tipo de carga'!B:B))</f>
        <v>Autoabasto</v>
      </c>
      <c r="L8989" s="37">
        <f t="shared" si="2"/>
        <v>50</v>
      </c>
      <c r="M8989" s="37">
        <f t="shared" si="3"/>
        <v>13</v>
      </c>
      <c r="N8989" s="37">
        <f t="shared" si="4"/>
        <v>12</v>
      </c>
      <c r="O8989" s="37" t="str">
        <f t="array" ref="O8989">IFERROR(XLOOKUP(K8989,'Tipo de carga'!B:B,'Tipo de carga'!C:C))</f>
        <v>Diesel</v>
      </c>
    </row>
    <row r="8990">
      <c r="A8990" s="36">
        <v>1897.0</v>
      </c>
      <c r="B8990" s="37" t="str">
        <f t="array" ref="B8990">IFERROR(XLOOKUP(A8990,'Asignacion Dic'!A:A,'Asignacion Dic'!C:C))</f>
        <v>Full Liver</v>
      </c>
      <c r="C8990" s="37" t="str">
        <f t="array" ref="C8990">IFERROR(XLOOKUP(A8990,'Asignacion Dic'!A:A,'Asignacion Dic'!B:B))</f>
        <v>EC-01</v>
      </c>
      <c r="D8990" s="38">
        <v>45639.62121527778</v>
      </c>
      <c r="E8990" s="36" t="s">
        <v>408</v>
      </c>
      <c r="F8990" s="37" t="str">
        <f t="array" ref="F8990">IFERROR(XLOOKUP(E8990,Operadores!A:A,Operadores!B:B))</f>
        <v>RODAR</v>
      </c>
      <c r="G8990" s="36" t="s">
        <v>42</v>
      </c>
      <c r="H8990" s="39">
        <v>19.63136</v>
      </c>
      <c r="I8990" s="40">
        <v>320.0</v>
      </c>
      <c r="J8990" s="41">
        <f t="shared" si="5"/>
        <v>6282.0352</v>
      </c>
      <c r="K8990" s="37" t="str">
        <f t="array" ref="K8990">IFERROR(XLOOKUP(G8990,'Tipo de carga'!A:A,'Tipo de carga'!B:B))</f>
        <v>Autoabasto</v>
      </c>
      <c r="L8990" s="37">
        <f t="shared" si="2"/>
        <v>50</v>
      </c>
      <c r="M8990" s="37">
        <f t="shared" si="3"/>
        <v>13</v>
      </c>
      <c r="N8990" s="37">
        <f t="shared" si="4"/>
        <v>12</v>
      </c>
      <c r="O8990" s="37" t="str">
        <f t="array" ref="O8990">IFERROR(XLOOKUP(K8990,'Tipo de carga'!B:B,'Tipo de carga'!C:C))</f>
        <v>Diesel</v>
      </c>
    </row>
    <row r="8991">
      <c r="A8991" s="36">
        <v>2008.0</v>
      </c>
      <c r="B8991" s="37" t="str">
        <f t="array" ref="B8991">IFERROR(XLOOKUP(A8991,'Asignacion Dic'!A:A,'Asignacion Dic'!C:C))</f>
        <v>MeLi Dedicado Merida</v>
      </c>
      <c r="C8991" s="37" t="str">
        <f t="array" ref="C8991">IFERROR(XLOOKUP(A8991,'Asignacion Dic'!A:A,'Asignacion Dic'!B:B))</f>
        <v>EC-05</v>
      </c>
      <c r="D8991" s="38">
        <v>45639.58011574074</v>
      </c>
      <c r="E8991" s="36" t="s">
        <v>241</v>
      </c>
      <c r="F8991" s="37" t="str">
        <f t="array" ref="F8991">IFERROR(XLOOKUP(E8991,Operadores!A:A,Operadores!B:B))</f>
        <v>CADEMM</v>
      </c>
      <c r="G8991" s="36" t="s">
        <v>42</v>
      </c>
      <c r="H8991" s="39">
        <v>19.63136</v>
      </c>
      <c r="I8991" s="40">
        <v>249.0</v>
      </c>
      <c r="J8991" s="41">
        <f t="shared" si="5"/>
        <v>4888.20864</v>
      </c>
      <c r="K8991" s="37" t="str">
        <f t="array" ref="K8991">IFERROR(XLOOKUP(G8991,'Tipo de carga'!A:A,'Tipo de carga'!B:B))</f>
        <v>Autoabasto</v>
      </c>
      <c r="L8991" s="37">
        <f t="shared" si="2"/>
        <v>50</v>
      </c>
      <c r="M8991" s="37">
        <f t="shared" si="3"/>
        <v>13</v>
      </c>
      <c r="N8991" s="37">
        <f t="shared" si="4"/>
        <v>12</v>
      </c>
      <c r="O8991" s="37" t="str">
        <f t="array" ref="O8991">IFERROR(XLOOKUP(K8991,'Tipo de carga'!B:B,'Tipo de carga'!C:C))</f>
        <v>Diesel</v>
      </c>
    </row>
    <row r="8992">
      <c r="A8992" s="36">
        <v>1721.0</v>
      </c>
      <c r="B8992" s="37" t="str">
        <f t="array" ref="B8992">IFERROR(XLOOKUP(A8992,'Asignacion Dic'!A:A,'Asignacion Dic'!C:C))</f>
        <v>Wm Full</v>
      </c>
      <c r="C8992" s="37" t="str">
        <f t="array" ref="C8992">IFERROR(XLOOKUP(A8992,'Asignacion Dic'!A:A,'Asignacion Dic'!B:B))</f>
        <v>EC-08</v>
      </c>
      <c r="D8992" s="38">
        <v>45639.52329861111</v>
      </c>
      <c r="E8992" s="36" t="s">
        <v>283</v>
      </c>
      <c r="F8992" s="37" t="str">
        <f t="array" ref="F8992">IFERROR(XLOOKUP(E8992,Operadores!A:A,Operadores!B:B))</f>
        <v>MAYSA</v>
      </c>
      <c r="G8992" s="36" t="s">
        <v>42</v>
      </c>
      <c r="H8992" s="39">
        <v>19.63136</v>
      </c>
      <c r="I8992" s="40">
        <v>487.0</v>
      </c>
      <c r="J8992" s="41">
        <f t="shared" si="5"/>
        <v>9560.47232</v>
      </c>
      <c r="K8992" s="37" t="str">
        <f t="array" ref="K8992">IFERROR(XLOOKUP(G8992,'Tipo de carga'!A:A,'Tipo de carga'!B:B))</f>
        <v>Autoabasto</v>
      </c>
      <c r="L8992" s="37">
        <f t="shared" si="2"/>
        <v>50</v>
      </c>
      <c r="M8992" s="37">
        <f t="shared" si="3"/>
        <v>13</v>
      </c>
      <c r="N8992" s="37">
        <f t="shared" si="4"/>
        <v>12</v>
      </c>
      <c r="O8992" s="37" t="str">
        <f t="array" ref="O8992">IFERROR(XLOOKUP(K8992,'Tipo de carga'!B:B,'Tipo de carga'!C:C))</f>
        <v>Diesel</v>
      </c>
    </row>
    <row r="8993">
      <c r="A8993" s="36">
        <v>2024.0</v>
      </c>
      <c r="B8993" s="37" t="str">
        <f t="array" ref="B8993">IFERROR(XLOOKUP(A8993,'Asignacion Dic'!A:A,'Asignacion Dic'!C:C))</f>
        <v>MeLi Dedicado Merida</v>
      </c>
      <c r="C8993" s="37" t="str">
        <f t="array" ref="C8993">IFERROR(XLOOKUP(A8993,'Asignacion Dic'!A:A,'Asignacion Dic'!B:B))</f>
        <v>EC-05</v>
      </c>
      <c r="D8993" s="38">
        <v>45639.48030092593</v>
      </c>
      <c r="E8993" s="36" t="s">
        <v>469</v>
      </c>
      <c r="F8993" s="37" t="str">
        <f t="array" ref="F8993">IFERROR(XLOOKUP(E8993,Operadores!A:A,Operadores!B:B))</f>
        <v>DELJOS01</v>
      </c>
      <c r="G8993" s="36" t="s">
        <v>42</v>
      </c>
      <c r="H8993" s="39">
        <v>19.63136</v>
      </c>
      <c r="I8993" s="40">
        <v>225.0</v>
      </c>
      <c r="J8993" s="41">
        <f t="shared" si="5"/>
        <v>4417.056</v>
      </c>
      <c r="K8993" s="37" t="str">
        <f t="array" ref="K8993">IFERROR(XLOOKUP(G8993,'Tipo de carga'!A:A,'Tipo de carga'!B:B))</f>
        <v>Autoabasto</v>
      </c>
      <c r="L8993" s="37">
        <f t="shared" si="2"/>
        <v>50</v>
      </c>
      <c r="M8993" s="37">
        <f t="shared" si="3"/>
        <v>13</v>
      </c>
      <c r="N8993" s="37">
        <f t="shared" si="4"/>
        <v>12</v>
      </c>
      <c r="O8993" s="37" t="str">
        <f t="array" ref="O8993">IFERROR(XLOOKUP(K8993,'Tipo de carga'!B:B,'Tipo de carga'!C:C))</f>
        <v>Diesel</v>
      </c>
    </row>
    <row r="8994">
      <c r="A8994" s="36">
        <v>1998.0</v>
      </c>
      <c r="B8994" s="37" t="str">
        <f t="array" ref="B8994">IFERROR(XLOOKUP(A8994,'Asignacion Dic'!A:A,'Asignacion Dic'!C:C))</f>
        <v>MeLi Dedicado Merida</v>
      </c>
      <c r="C8994" s="37" t="str">
        <f t="array" ref="C8994">IFERROR(XLOOKUP(A8994,'Asignacion Dic'!A:A,'Asignacion Dic'!B:B))</f>
        <v>EC-05</v>
      </c>
      <c r="D8994" s="38">
        <v>45639.42234953704</v>
      </c>
      <c r="E8994" s="36" t="s">
        <v>398</v>
      </c>
      <c r="F8994" s="37" t="str">
        <f t="array" ref="F8994">IFERROR(XLOOKUP(E8994,Operadores!A:A,Operadores!B:B))</f>
        <v>SANEUS</v>
      </c>
      <c r="G8994" s="36" t="s">
        <v>42</v>
      </c>
      <c r="H8994" s="39">
        <v>19.63136</v>
      </c>
      <c r="I8994" s="40">
        <v>399.0</v>
      </c>
      <c r="J8994" s="41">
        <f t="shared" si="5"/>
        <v>7832.91264</v>
      </c>
      <c r="K8994" s="37" t="str">
        <f t="array" ref="K8994">IFERROR(XLOOKUP(G8994,'Tipo de carga'!A:A,'Tipo de carga'!B:B))</f>
        <v>Autoabasto</v>
      </c>
      <c r="L8994" s="37">
        <f t="shared" si="2"/>
        <v>50</v>
      </c>
      <c r="M8994" s="37">
        <f t="shared" si="3"/>
        <v>13</v>
      </c>
      <c r="N8994" s="37">
        <f t="shared" si="4"/>
        <v>12</v>
      </c>
      <c r="O8994" s="37" t="str">
        <f t="array" ref="O8994">IFERROR(XLOOKUP(K8994,'Tipo de carga'!B:B,'Tipo de carga'!C:C))</f>
        <v>Diesel</v>
      </c>
    </row>
    <row r="8995">
      <c r="A8995" s="36">
        <v>1798.0</v>
      </c>
      <c r="B8995" s="37" t="str">
        <f t="array" ref="B8995">IFERROR(XLOOKUP(A8995,'Asignacion Dic'!A:A,'Asignacion Dic'!C:C))</f>
        <v>Wm Full</v>
      </c>
      <c r="C8995" s="37" t="str">
        <f t="array" ref="C8995">IFERROR(XLOOKUP(A8995,'Asignacion Dic'!A:A,'Asignacion Dic'!B:B))</f>
        <v>EC-08</v>
      </c>
      <c r="D8995" s="38">
        <v>45639.40211805556</v>
      </c>
      <c r="E8995" s="36" t="s">
        <v>299</v>
      </c>
      <c r="F8995" s="37" t="str">
        <f t="array" ref="F8995">IFERROR(XLOOKUP(E8995,Operadores!A:A,Operadores!B:B))</f>
        <v>MARWAL</v>
      </c>
      <c r="G8995" s="36" t="s">
        <v>42</v>
      </c>
      <c r="H8995" s="39">
        <v>19.63136</v>
      </c>
      <c r="I8995" s="40">
        <v>366.0</v>
      </c>
      <c r="J8995" s="41">
        <f t="shared" si="5"/>
        <v>7185.07776</v>
      </c>
      <c r="K8995" s="37" t="str">
        <f t="array" ref="K8995">IFERROR(XLOOKUP(G8995,'Tipo de carga'!A:A,'Tipo de carga'!B:B))</f>
        <v>Autoabasto</v>
      </c>
      <c r="L8995" s="37">
        <f t="shared" si="2"/>
        <v>50</v>
      </c>
      <c r="M8995" s="37">
        <f t="shared" si="3"/>
        <v>13</v>
      </c>
      <c r="N8995" s="37">
        <f t="shared" si="4"/>
        <v>12</v>
      </c>
      <c r="O8995" s="37" t="str">
        <f t="array" ref="O8995">IFERROR(XLOOKUP(K8995,'Tipo de carga'!B:B,'Tipo de carga'!C:C))</f>
        <v>Diesel</v>
      </c>
    </row>
    <row r="8996">
      <c r="A8996" s="36">
        <v>1728.0</v>
      </c>
      <c r="B8996" s="37" t="str">
        <f t="array" ref="B8996">IFERROR(XLOOKUP(A8996,'Asignacion Dic'!A:A,'Asignacion Dic'!C:C))</f>
        <v>Wm Full</v>
      </c>
      <c r="C8996" s="37" t="str">
        <f t="array" ref="C8996">IFERROR(XLOOKUP(A8996,'Asignacion Dic'!A:A,'Asignacion Dic'!B:B))</f>
        <v>EC-08</v>
      </c>
      <c r="D8996" s="38">
        <v>45639.396840277775</v>
      </c>
      <c r="E8996" s="36" t="s">
        <v>281</v>
      </c>
      <c r="F8996" s="37" t="str">
        <f t="array" ref="F8996">IFERROR(XLOOKUP(E8996,Operadores!A:A,Operadores!B:B))</f>
        <v>MARJO13</v>
      </c>
      <c r="G8996" s="36" t="s">
        <v>42</v>
      </c>
      <c r="H8996" s="39">
        <v>19.63136</v>
      </c>
      <c r="I8996" s="40">
        <v>430.0</v>
      </c>
      <c r="J8996" s="41">
        <f t="shared" si="5"/>
        <v>8441.4848</v>
      </c>
      <c r="K8996" s="37" t="str">
        <f t="array" ref="K8996">IFERROR(XLOOKUP(G8996,'Tipo de carga'!A:A,'Tipo de carga'!B:B))</f>
        <v>Autoabasto</v>
      </c>
      <c r="L8996" s="37">
        <f t="shared" si="2"/>
        <v>50</v>
      </c>
      <c r="M8996" s="37">
        <f t="shared" si="3"/>
        <v>13</v>
      </c>
      <c r="N8996" s="37">
        <f t="shared" si="4"/>
        <v>12</v>
      </c>
      <c r="O8996" s="37" t="str">
        <f t="array" ref="O8996">IFERROR(XLOOKUP(K8996,'Tipo de carga'!B:B,'Tipo de carga'!C:C))</f>
        <v>Diesel</v>
      </c>
    </row>
    <row r="8997">
      <c r="A8997" s="36">
        <v>1819.0</v>
      </c>
      <c r="B8997" s="37" t="str">
        <f t="array" ref="B8997">IFERROR(XLOOKUP(A8997,'Asignacion Dic'!A:A,'Asignacion Dic'!C:C))</f>
        <v>Wm Full</v>
      </c>
      <c r="C8997" s="37" t="str">
        <f t="array" ref="C8997">IFERROR(XLOOKUP(A8997,'Asignacion Dic'!A:A,'Asignacion Dic'!B:B))</f>
        <v>EC-08</v>
      </c>
      <c r="D8997" s="38">
        <v>45639.377071759256</v>
      </c>
      <c r="E8997" s="36" t="s">
        <v>287</v>
      </c>
      <c r="F8997" s="37" t="str">
        <f t="array" ref="F8997">IFERROR(XLOOKUP(E8997,Operadores!A:A,Operadores!B:B))</f>
        <v>ALVGAB</v>
      </c>
      <c r="G8997" s="36" t="s">
        <v>42</v>
      </c>
      <c r="H8997" s="39">
        <v>19.63136</v>
      </c>
      <c r="I8997" s="40">
        <v>377.0</v>
      </c>
      <c r="J8997" s="41">
        <f t="shared" si="5"/>
        <v>7401.02272</v>
      </c>
      <c r="K8997" s="37" t="str">
        <f t="array" ref="K8997">IFERROR(XLOOKUP(G8997,'Tipo de carga'!A:A,'Tipo de carga'!B:B))</f>
        <v>Autoabasto</v>
      </c>
      <c r="L8997" s="37">
        <f t="shared" si="2"/>
        <v>50</v>
      </c>
      <c r="M8997" s="37">
        <f t="shared" si="3"/>
        <v>13</v>
      </c>
      <c r="N8997" s="37">
        <f t="shared" si="4"/>
        <v>12</v>
      </c>
      <c r="O8997" s="37" t="str">
        <f t="array" ref="O8997">IFERROR(XLOOKUP(K8997,'Tipo de carga'!B:B,'Tipo de carga'!C:C))</f>
        <v>Diesel</v>
      </c>
    </row>
    <row r="8998">
      <c r="A8998" s="36">
        <v>1826.0</v>
      </c>
      <c r="B8998" s="37" t="str">
        <f t="array" ref="B8998">IFERROR(XLOOKUP(A8998,'Asignacion Dic'!A:A,'Asignacion Dic'!C:C))</f>
        <v>Wm Full</v>
      </c>
      <c r="C8998" s="37" t="str">
        <f t="array" ref="C8998">IFERROR(XLOOKUP(A8998,'Asignacion Dic'!A:A,'Asignacion Dic'!B:B))</f>
        <v>EC-08</v>
      </c>
      <c r="D8998" s="38">
        <v>45639.36525462963</v>
      </c>
      <c r="E8998" s="36" t="s">
        <v>298</v>
      </c>
      <c r="F8998" s="37" t="str">
        <f t="array" ref="F8998">IFERROR(XLOOKUP(E8998,Operadores!A:A,Operadores!B:B))</f>
        <v>MORFRE01</v>
      </c>
      <c r="G8998" s="36" t="s">
        <v>42</v>
      </c>
      <c r="H8998" s="39">
        <v>19.63136</v>
      </c>
      <c r="I8998" s="40">
        <v>392.0</v>
      </c>
      <c r="J8998" s="41">
        <f t="shared" si="5"/>
        <v>7695.49312</v>
      </c>
      <c r="K8998" s="37" t="str">
        <f t="array" ref="K8998">IFERROR(XLOOKUP(G8998,'Tipo de carga'!A:A,'Tipo de carga'!B:B))</f>
        <v>Autoabasto</v>
      </c>
      <c r="L8998" s="37">
        <f t="shared" si="2"/>
        <v>50</v>
      </c>
      <c r="M8998" s="37">
        <f t="shared" si="3"/>
        <v>13</v>
      </c>
      <c r="N8998" s="37">
        <f t="shared" si="4"/>
        <v>12</v>
      </c>
      <c r="O8998" s="37" t="str">
        <f t="array" ref="O8998">IFERROR(XLOOKUP(K8998,'Tipo de carga'!B:B,'Tipo de carga'!C:C))</f>
        <v>Diesel</v>
      </c>
    </row>
    <row r="8999">
      <c r="A8999" s="36">
        <v>2014.0</v>
      </c>
      <c r="B8999" s="37" t="str">
        <f t="array" ref="B8999">IFERROR(XLOOKUP(A8999,'Asignacion Dic'!A:A,'Asignacion Dic'!C:C))</f>
        <v>MeLi Asignado TD</v>
      </c>
      <c r="C8999" s="37" t="str">
        <f t="array" ref="C8999">IFERROR(XLOOKUP(A8999,'Asignacion Dic'!A:A,'Asignacion Dic'!B:B))</f>
        <v>EC-05</v>
      </c>
      <c r="D8999" s="38">
        <v>45639.21523148148</v>
      </c>
      <c r="E8999" s="36" t="s">
        <v>587</v>
      </c>
      <c r="F8999" s="37" t="str">
        <f t="array" ref="F8999">IFERROR(XLOOKUP(E8999,Operadores!A:A,Operadores!B:B))</f>
        <v>MEJJON</v>
      </c>
      <c r="G8999" s="36" t="s">
        <v>42</v>
      </c>
      <c r="H8999" s="39">
        <v>19.63136</v>
      </c>
      <c r="I8999" s="40">
        <v>212.0</v>
      </c>
      <c r="J8999" s="41">
        <f t="shared" si="5"/>
        <v>4161.84832</v>
      </c>
      <c r="K8999" s="37" t="str">
        <f t="array" ref="K8999">IFERROR(XLOOKUP(G8999,'Tipo de carga'!A:A,'Tipo de carga'!B:B))</f>
        <v>Autoabasto</v>
      </c>
      <c r="L8999" s="37">
        <f t="shared" si="2"/>
        <v>50</v>
      </c>
      <c r="M8999" s="37">
        <f t="shared" si="3"/>
        <v>13</v>
      </c>
      <c r="N8999" s="37">
        <f t="shared" si="4"/>
        <v>12</v>
      </c>
      <c r="O8999" s="37" t="str">
        <f t="array" ref="O8999">IFERROR(XLOOKUP(K8999,'Tipo de carga'!B:B,'Tipo de carga'!C:C))</f>
        <v>Diesel</v>
      </c>
    </row>
    <row r="9000">
      <c r="A9000" s="36">
        <v>2029.0</v>
      </c>
      <c r="B9000" s="37" t="str">
        <f t="array" ref="B9000">IFERROR(XLOOKUP(A9000,'Asignacion Dic'!A:A,'Asignacion Dic'!C:C))</f>
        <v>MeLi Dedicado Merida</v>
      </c>
      <c r="C9000" s="37" t="str">
        <f t="array" ref="C9000">IFERROR(XLOOKUP(A9000,'Asignacion Dic'!A:A,'Asignacion Dic'!B:B))</f>
        <v>EC-05</v>
      </c>
      <c r="D9000" s="38">
        <v>45639.087847222225</v>
      </c>
      <c r="E9000" s="36" t="s">
        <v>516</v>
      </c>
      <c r="F9000" s="37" t="str">
        <f t="array" ref="F9000">IFERROR(XLOOKUP(E9000,Operadores!A:A,Operadores!B:B))</f>
        <v>HERJUV</v>
      </c>
      <c r="G9000" s="36" t="s">
        <v>42</v>
      </c>
      <c r="H9000" s="39">
        <v>19.63136</v>
      </c>
      <c r="I9000" s="40">
        <v>240.0</v>
      </c>
      <c r="J9000" s="41">
        <f t="shared" si="5"/>
        <v>4711.5264</v>
      </c>
      <c r="K9000" s="37" t="str">
        <f t="array" ref="K9000">IFERROR(XLOOKUP(G9000,'Tipo de carga'!A:A,'Tipo de carga'!B:B))</f>
        <v>Autoabasto</v>
      </c>
      <c r="L9000" s="37">
        <f t="shared" si="2"/>
        <v>50</v>
      </c>
      <c r="M9000" s="37">
        <f t="shared" si="3"/>
        <v>13</v>
      </c>
      <c r="N9000" s="37">
        <f t="shared" si="4"/>
        <v>12</v>
      </c>
      <c r="O9000" s="37" t="str">
        <f t="array" ref="O9000">IFERROR(XLOOKUP(K9000,'Tipo de carga'!B:B,'Tipo de carga'!C:C))</f>
        <v>Diesel</v>
      </c>
    </row>
    <row r="9001">
      <c r="A9001" s="36">
        <v>1999.0</v>
      </c>
      <c r="B9001" s="37" t="str">
        <f t="array" ref="B9001">IFERROR(XLOOKUP(A9001,'Asignacion Dic'!A:A,'Asignacion Dic'!C:C))</f>
        <v>MeLi Dedicado Merida</v>
      </c>
      <c r="C9001" s="37" t="str">
        <f t="array" ref="C9001">IFERROR(XLOOKUP(A9001,'Asignacion Dic'!A:A,'Asignacion Dic'!B:B))</f>
        <v>EC-05</v>
      </c>
      <c r="D9001" s="38">
        <v>45639.02512731482</v>
      </c>
      <c r="E9001" s="36" t="s">
        <v>543</v>
      </c>
      <c r="F9001" s="37" t="str">
        <f t="array" ref="F9001">IFERROR(XLOOKUP(E9001,Operadores!A:A,Operadores!B:B))</f>
        <v>CAMJOS</v>
      </c>
      <c r="G9001" s="36" t="s">
        <v>42</v>
      </c>
      <c r="H9001" s="39">
        <v>19.63136</v>
      </c>
      <c r="I9001" s="40">
        <v>260.0</v>
      </c>
      <c r="J9001" s="41">
        <f t="shared" si="5"/>
        <v>5104.1536</v>
      </c>
      <c r="K9001" s="37" t="str">
        <f t="array" ref="K9001">IFERROR(XLOOKUP(G9001,'Tipo de carga'!A:A,'Tipo de carga'!B:B))</f>
        <v>Autoabasto</v>
      </c>
      <c r="L9001" s="37">
        <f t="shared" si="2"/>
        <v>50</v>
      </c>
      <c r="M9001" s="37">
        <f t="shared" si="3"/>
        <v>13</v>
      </c>
      <c r="N9001" s="37">
        <f t="shared" si="4"/>
        <v>12</v>
      </c>
      <c r="O9001" s="37" t="str">
        <f t="array" ref="O9001">IFERROR(XLOOKUP(K9001,'Tipo de carga'!B:B,'Tipo de carga'!C:C))</f>
        <v>Diesel</v>
      </c>
    </row>
    <row r="9002">
      <c r="A9002" s="36">
        <v>1853.0</v>
      </c>
      <c r="B9002" s="37" t="str">
        <f t="array" ref="B9002">IFERROR(XLOOKUP(A9002,'Asignacion Dic'!A:A,'Asignacion Dic'!C:C))</f>
        <v>Sayer Sencillo</v>
      </c>
      <c r="C9002" s="37" t="str">
        <f t="array" ref="C9002">IFERROR(XLOOKUP(A9002,'Asignacion Dic'!A:A,'Asignacion Dic'!B:B))</f>
        <v>EC-04</v>
      </c>
      <c r="D9002" s="38">
        <v>45639.01986111111</v>
      </c>
      <c r="E9002" s="36" t="s">
        <v>65</v>
      </c>
      <c r="F9002" s="37" t="str">
        <f t="array" ref="F9002">IFERROR(XLOOKUP(E9002,Operadores!A:A,Operadores!B:B))</f>
        <v>VARRUB</v>
      </c>
      <c r="G9002" s="36" t="s">
        <v>42</v>
      </c>
      <c r="H9002" s="39">
        <v>19.63136</v>
      </c>
      <c r="I9002" s="40">
        <v>600.0</v>
      </c>
      <c r="J9002" s="41">
        <f t="shared" si="5"/>
        <v>11778.816</v>
      </c>
      <c r="K9002" s="37" t="str">
        <f t="array" ref="K9002">IFERROR(XLOOKUP(G9002,'Tipo de carga'!A:A,'Tipo de carga'!B:B))</f>
        <v>Autoabasto</v>
      </c>
      <c r="L9002" s="37">
        <f t="shared" si="2"/>
        <v>50</v>
      </c>
      <c r="M9002" s="37">
        <f t="shared" si="3"/>
        <v>13</v>
      </c>
      <c r="N9002" s="37">
        <f t="shared" si="4"/>
        <v>12</v>
      </c>
      <c r="O9002" s="37" t="str">
        <f t="array" ref="O9002">IFERROR(XLOOKUP(K9002,'Tipo de carga'!B:B,'Tipo de carga'!C:C))</f>
        <v>Diesel</v>
      </c>
    </row>
    <row r="9003">
      <c r="A9003" s="36">
        <v>1991.0</v>
      </c>
      <c r="B9003" s="37" t="str">
        <f t="array" ref="B9003">IFERROR(XLOOKUP(A9003,'Asignacion Dic'!A:A,'Asignacion Dic'!C:C))</f>
        <v>MeLi Dedicado Merida</v>
      </c>
      <c r="C9003" s="37" t="str">
        <f t="array" ref="C9003">IFERROR(XLOOKUP(A9003,'Asignacion Dic'!A:A,'Asignacion Dic'!B:B))</f>
        <v>EC-05</v>
      </c>
      <c r="D9003" s="38">
        <v>45639.04236111111</v>
      </c>
      <c r="E9003" s="36" t="s">
        <v>301</v>
      </c>
      <c r="F9003" s="37" t="str">
        <f t="array" ref="F9003">IFERROR(XLOOKUP(E9003,Operadores!A:A,Operadores!B:B))</f>
        <v>RUEREN</v>
      </c>
      <c r="G9003" s="36" t="s">
        <v>425</v>
      </c>
      <c r="H9003" s="39">
        <v>27.46</v>
      </c>
      <c r="I9003" s="40">
        <v>350.0</v>
      </c>
      <c r="J9003" s="41">
        <f t="shared" si="5"/>
        <v>9611</v>
      </c>
      <c r="K9003" s="37" t="str">
        <f t="array" ref="K9003">IFERROR(XLOOKUP(G9003,'Tipo de carga'!A:A,'Tipo de carga'!B:B))</f>
        <v>Ticket</v>
      </c>
      <c r="L9003" s="37">
        <f t="shared" si="2"/>
        <v>50</v>
      </c>
      <c r="M9003" s="37">
        <f t="shared" si="3"/>
        <v>13</v>
      </c>
      <c r="N9003" s="37">
        <f t="shared" si="4"/>
        <v>12</v>
      </c>
      <c r="O9003" s="37" t="str">
        <f t="array" ref="O9003">IFERROR(XLOOKUP(K9003,'Tipo de carga'!B:B,'Tipo de carga'!C:C))</f>
        <v>Diesel</v>
      </c>
    </row>
    <row r="9004">
      <c r="A9004" s="36">
        <v>1987.0</v>
      </c>
      <c r="B9004" s="37" t="str">
        <f t="array" ref="B9004">IFERROR(XLOOKUP(A9004,'Asignacion Dic'!A:A,'Asignacion Dic'!C:C))</f>
        <v>MeLi asignado SD</v>
      </c>
      <c r="C9004" s="37" t="str">
        <f t="array" ref="C9004">IFERROR(XLOOKUP(A9004,'Asignacion Dic'!A:A,'Asignacion Dic'!B:B))</f>
        <v>EC-05</v>
      </c>
      <c r="D9004" s="38">
        <v>45639.15</v>
      </c>
      <c r="E9004" s="36" t="s">
        <v>507</v>
      </c>
      <c r="F9004" s="37" t="str">
        <f t="array" ref="F9004">IFERROR(XLOOKUP(E9004,Operadores!A:A,Operadores!B:B))</f>
        <v>SOLBRI</v>
      </c>
      <c r="G9004" s="36" t="s">
        <v>425</v>
      </c>
      <c r="H9004" s="39">
        <v>25.79</v>
      </c>
      <c r="I9004" s="40">
        <v>388.0</v>
      </c>
      <c r="J9004" s="41">
        <f t="shared" si="5"/>
        <v>10006.52</v>
      </c>
      <c r="K9004" s="37" t="str">
        <f t="array" ref="K9004">IFERROR(XLOOKUP(G9004,'Tipo de carga'!A:A,'Tipo de carga'!B:B))</f>
        <v>Ticket</v>
      </c>
      <c r="L9004" s="37">
        <f t="shared" si="2"/>
        <v>50</v>
      </c>
      <c r="M9004" s="37">
        <f t="shared" si="3"/>
        <v>13</v>
      </c>
      <c r="N9004" s="37">
        <f t="shared" si="4"/>
        <v>12</v>
      </c>
      <c r="O9004" s="37" t="str">
        <f t="array" ref="O9004">IFERROR(XLOOKUP(K9004,'Tipo de carga'!B:B,'Tipo de carga'!C:C))</f>
        <v>Diesel</v>
      </c>
    </row>
    <row r="9005">
      <c r="A9005" s="36">
        <v>2025.0</v>
      </c>
      <c r="B9005" s="37" t="str">
        <f t="array" ref="B9005">IFERROR(XLOOKUP(A9005,'Asignacion Dic'!A:A,'Asignacion Dic'!C:C))</f>
        <v>MeLi Dedicado TD</v>
      </c>
      <c r="C9005" s="37" t="str">
        <f t="array" ref="C9005">IFERROR(XLOOKUP(A9005,'Asignacion Dic'!A:A,'Asignacion Dic'!B:B))</f>
        <v>EC-05</v>
      </c>
      <c r="D9005" s="38">
        <v>45639.160416666666</v>
      </c>
      <c r="E9005" s="36" t="s">
        <v>239</v>
      </c>
      <c r="F9005" s="37" t="str">
        <f t="array" ref="F9005">IFERROR(XLOOKUP(E9005,Operadores!A:A,Operadores!B:B))</f>
        <v>BONAR</v>
      </c>
      <c r="G9005" s="36" t="s">
        <v>425</v>
      </c>
      <c r="H9005" s="39">
        <v>25.47</v>
      </c>
      <c r="I9005" s="40">
        <v>471.0</v>
      </c>
      <c r="J9005" s="41">
        <f t="shared" si="5"/>
        <v>11996.37</v>
      </c>
      <c r="K9005" s="37" t="str">
        <f t="array" ref="K9005">IFERROR(XLOOKUP(G9005,'Tipo de carga'!A:A,'Tipo de carga'!B:B))</f>
        <v>Ticket</v>
      </c>
      <c r="L9005" s="37">
        <f t="shared" si="2"/>
        <v>50</v>
      </c>
      <c r="M9005" s="37">
        <f t="shared" si="3"/>
        <v>13</v>
      </c>
      <c r="N9005" s="37">
        <f t="shared" si="4"/>
        <v>12</v>
      </c>
      <c r="O9005" s="37" t="str">
        <f t="array" ref="O9005">IFERROR(XLOOKUP(K9005,'Tipo de carga'!B:B,'Tipo de carga'!C:C))</f>
        <v>Diesel</v>
      </c>
    </row>
    <row r="9006">
      <c r="A9006" s="36">
        <v>2026.0</v>
      </c>
      <c r="B9006" s="37" t="str">
        <f t="array" ref="B9006">IFERROR(XLOOKUP(A9006,'Asignacion Dic'!A:A,'Asignacion Dic'!C:C))</f>
        <v>MeLi Dedicado Merida</v>
      </c>
      <c r="C9006" s="37" t="str">
        <f t="array" ref="C9006">IFERROR(XLOOKUP(A9006,'Asignacion Dic'!A:A,'Asignacion Dic'!B:B))</f>
        <v>EC-05</v>
      </c>
      <c r="D9006" s="38">
        <v>45639.260416666664</v>
      </c>
      <c r="E9006" s="36" t="s">
        <v>492</v>
      </c>
      <c r="F9006" s="37" t="str">
        <f t="array" ref="F9006">IFERROR(XLOOKUP(E9006,Operadores!A:A,Operadores!B:B))</f>
        <v>CRUTOM</v>
      </c>
      <c r="G9006" s="36" t="s">
        <v>425</v>
      </c>
      <c r="H9006" s="39">
        <v>26.59</v>
      </c>
      <c r="I9006" s="40">
        <v>361.0</v>
      </c>
      <c r="J9006" s="41">
        <f t="shared" si="5"/>
        <v>9598.99</v>
      </c>
      <c r="K9006" s="37" t="str">
        <f t="array" ref="K9006">IFERROR(XLOOKUP(G9006,'Tipo de carga'!A:A,'Tipo de carga'!B:B))</f>
        <v>Ticket</v>
      </c>
      <c r="L9006" s="37">
        <f t="shared" si="2"/>
        <v>50</v>
      </c>
      <c r="M9006" s="37">
        <f t="shared" si="3"/>
        <v>13</v>
      </c>
      <c r="N9006" s="37">
        <f t="shared" si="4"/>
        <v>12</v>
      </c>
      <c r="O9006" s="37" t="str">
        <f t="array" ref="O9006">IFERROR(XLOOKUP(K9006,'Tipo de carga'!B:B,'Tipo de carga'!C:C))</f>
        <v>Diesel</v>
      </c>
    </row>
    <row r="9007">
      <c r="A9007" s="36">
        <v>1746.0</v>
      </c>
      <c r="B9007" s="37" t="str">
        <f t="array" ref="B9007">IFERROR(XLOOKUP(A9007,'Asignacion Dic'!A:A,'Asignacion Dic'!C:C))</f>
        <v>Wm Full</v>
      </c>
      <c r="C9007" s="37" t="str">
        <f t="array" ref="C9007">IFERROR(XLOOKUP(A9007,'Asignacion Dic'!A:A,'Asignacion Dic'!B:B))</f>
        <v>EC-08</v>
      </c>
      <c r="D9007" s="38">
        <v>45639.33194444444</v>
      </c>
      <c r="E9007" s="36" t="s">
        <v>293</v>
      </c>
      <c r="F9007" s="37" t="str">
        <f t="array" ref="F9007">IFERROR(XLOOKUP(E9007,Operadores!A:A,Operadores!B:B))</f>
        <v>LOPFER</v>
      </c>
      <c r="G9007" s="36" t="s">
        <v>425</v>
      </c>
      <c r="H9007" s="39">
        <v>25.19</v>
      </c>
      <c r="I9007" s="40">
        <v>390.0</v>
      </c>
      <c r="J9007" s="41">
        <f t="shared" si="5"/>
        <v>9824.1</v>
      </c>
      <c r="K9007" s="37" t="str">
        <f t="array" ref="K9007">IFERROR(XLOOKUP(G9007,'Tipo de carga'!A:A,'Tipo de carga'!B:B))</f>
        <v>Ticket</v>
      </c>
      <c r="L9007" s="37">
        <f t="shared" si="2"/>
        <v>50</v>
      </c>
      <c r="M9007" s="37">
        <f t="shared" si="3"/>
        <v>13</v>
      </c>
      <c r="N9007" s="37">
        <f t="shared" si="4"/>
        <v>12</v>
      </c>
      <c r="O9007" s="37" t="str">
        <f t="array" ref="O9007">IFERROR(XLOOKUP(K9007,'Tipo de carga'!B:B,'Tipo de carga'!C:C))</f>
        <v>Diesel</v>
      </c>
    </row>
    <row r="9008">
      <c r="A9008" s="36">
        <v>1761.0</v>
      </c>
      <c r="B9008" s="37" t="str">
        <f t="array" ref="B9008">IFERROR(XLOOKUP(A9008,'Asignacion Dic'!A:A,'Asignacion Dic'!C:C))</f>
        <v>Wm Full</v>
      </c>
      <c r="C9008" s="37" t="str">
        <f t="array" ref="C9008">IFERROR(XLOOKUP(A9008,'Asignacion Dic'!A:A,'Asignacion Dic'!B:B))</f>
        <v>EC-08</v>
      </c>
      <c r="D9008" s="38">
        <v>45639.34861111111</v>
      </c>
      <c r="E9008" s="36" t="s">
        <v>278</v>
      </c>
      <c r="F9008" s="37" t="str">
        <f t="array" ref="F9008">IFERROR(XLOOKUP(E9008,Operadores!A:A,Operadores!B:B))</f>
        <v>RAMBAR</v>
      </c>
      <c r="G9008" s="36" t="s">
        <v>425</v>
      </c>
      <c r="H9008" s="39">
        <v>25.19</v>
      </c>
      <c r="I9008" s="40">
        <v>353.0</v>
      </c>
      <c r="J9008" s="41">
        <f t="shared" si="5"/>
        <v>8892.07</v>
      </c>
      <c r="K9008" s="37" t="str">
        <f t="array" ref="K9008">IFERROR(XLOOKUP(G9008,'Tipo de carga'!A:A,'Tipo de carga'!B:B))</f>
        <v>Ticket</v>
      </c>
      <c r="L9008" s="37">
        <f t="shared" si="2"/>
        <v>50</v>
      </c>
      <c r="M9008" s="37">
        <f t="shared" si="3"/>
        <v>13</v>
      </c>
      <c r="N9008" s="37">
        <f t="shared" si="4"/>
        <v>12</v>
      </c>
      <c r="O9008" s="37" t="str">
        <f t="array" ref="O9008">IFERROR(XLOOKUP(K9008,'Tipo de carga'!B:B,'Tipo de carga'!C:C))</f>
        <v>Diesel</v>
      </c>
    </row>
    <row r="9009">
      <c r="A9009" s="36">
        <v>1835.0</v>
      </c>
      <c r="B9009" s="37" t="str">
        <f t="array" ref="B9009">IFERROR(XLOOKUP(A9009,'Asignacion Dic'!A:A,'Asignacion Dic'!C:C))</f>
        <v>Sayer Sencillo</v>
      </c>
      <c r="C9009" s="37" t="str">
        <f t="array" ref="C9009">IFERROR(XLOOKUP(A9009,'Asignacion Dic'!A:A,'Asignacion Dic'!B:B))</f>
        <v>EC-04</v>
      </c>
      <c r="D9009" s="38">
        <v>45639.38402777778</v>
      </c>
      <c r="E9009" s="36" t="s">
        <v>512</v>
      </c>
      <c r="F9009" s="37" t="str">
        <f t="array" ref="F9009">IFERROR(XLOOKUP(E9009,Operadores!A:A,Operadores!B:B))</f>
        <v>GARCRU</v>
      </c>
      <c r="G9009" s="36" t="s">
        <v>425</v>
      </c>
      <c r="H9009" s="39">
        <v>26.69</v>
      </c>
      <c r="I9009" s="40">
        <v>108.0</v>
      </c>
      <c r="J9009" s="41">
        <f t="shared" si="5"/>
        <v>2882.52</v>
      </c>
      <c r="K9009" s="37" t="str">
        <f t="array" ref="K9009">IFERROR(XLOOKUP(G9009,'Tipo de carga'!A:A,'Tipo de carga'!B:B))</f>
        <v>Ticket</v>
      </c>
      <c r="L9009" s="37">
        <f t="shared" si="2"/>
        <v>50</v>
      </c>
      <c r="M9009" s="37">
        <f t="shared" si="3"/>
        <v>13</v>
      </c>
      <c r="N9009" s="37">
        <f t="shared" si="4"/>
        <v>12</v>
      </c>
      <c r="O9009" s="37" t="str">
        <f t="array" ref="O9009">IFERROR(XLOOKUP(K9009,'Tipo de carga'!B:B,'Tipo de carga'!C:C))</f>
        <v>Diesel</v>
      </c>
    </row>
    <row r="9010">
      <c r="A9010" s="36">
        <v>1800.0</v>
      </c>
      <c r="B9010" s="37" t="str">
        <f t="array" ref="B9010">IFERROR(XLOOKUP(A9010,'Asignacion Dic'!A:A,'Asignacion Dic'!C:C))</f>
        <v>Sayer Full</v>
      </c>
      <c r="C9010" s="37" t="str">
        <f t="array" ref="C9010">IFERROR(XLOOKUP(A9010,'Asignacion Dic'!A:A,'Asignacion Dic'!B:B))</f>
        <v>EC-04</v>
      </c>
      <c r="D9010" s="38">
        <v>45639.43125</v>
      </c>
      <c r="E9010" s="36" t="s">
        <v>73</v>
      </c>
      <c r="F9010" s="37" t="str">
        <f t="array" ref="F9010">IFERROR(XLOOKUP(E9010,Operadores!A:A,Operadores!B:B))</f>
        <v>PERJU03</v>
      </c>
      <c r="G9010" s="36" t="s">
        <v>425</v>
      </c>
      <c r="H9010" s="39">
        <v>26.29</v>
      </c>
      <c r="I9010" s="40">
        <v>419.0</v>
      </c>
      <c r="J9010" s="41">
        <f t="shared" si="5"/>
        <v>11015.51</v>
      </c>
      <c r="K9010" s="37" t="str">
        <f t="array" ref="K9010">IFERROR(XLOOKUP(G9010,'Tipo de carga'!A:A,'Tipo de carga'!B:B))</f>
        <v>Ticket</v>
      </c>
      <c r="L9010" s="37">
        <f t="shared" si="2"/>
        <v>50</v>
      </c>
      <c r="M9010" s="37">
        <f t="shared" si="3"/>
        <v>13</v>
      </c>
      <c r="N9010" s="37">
        <f t="shared" si="4"/>
        <v>12</v>
      </c>
      <c r="O9010" s="37" t="str">
        <f t="array" ref="O9010">IFERROR(XLOOKUP(K9010,'Tipo de carga'!B:B,'Tipo de carga'!C:C))</f>
        <v>Diesel</v>
      </c>
    </row>
    <row r="9011">
      <c r="A9011" s="36">
        <v>1945.0</v>
      </c>
      <c r="B9011" s="37" t="str">
        <f t="array" ref="B9011">IFERROR(XLOOKUP(A9011,'Asignacion Dic'!A:A,'Asignacion Dic'!C:C))</f>
        <v>MeLi asignado SD</v>
      </c>
      <c r="C9011" s="37" t="str">
        <f t="array" ref="C9011">IFERROR(XLOOKUP(A9011,'Asignacion Dic'!A:A,'Asignacion Dic'!B:B))</f>
        <v>EC-05</v>
      </c>
      <c r="D9011" s="38">
        <v>45639.53194444445</v>
      </c>
      <c r="E9011" s="36" t="s">
        <v>602</v>
      </c>
      <c r="F9011" s="37" t="str">
        <f t="array" ref="F9011">IFERROR(XLOOKUP(E9011,Operadores!A:A,Operadores!B:B))</f>
        <v>LUGMA</v>
      </c>
      <c r="G9011" s="36" t="s">
        <v>425</v>
      </c>
      <c r="H9011" s="39">
        <v>24.59</v>
      </c>
      <c r="I9011" s="40">
        <v>159.0</v>
      </c>
      <c r="J9011" s="41">
        <f t="shared" si="5"/>
        <v>3909.81</v>
      </c>
      <c r="K9011" s="37" t="str">
        <f t="array" ref="K9011">IFERROR(XLOOKUP(G9011,'Tipo de carga'!A:A,'Tipo de carga'!B:B))</f>
        <v>Ticket</v>
      </c>
      <c r="L9011" s="37">
        <f t="shared" si="2"/>
        <v>50</v>
      </c>
      <c r="M9011" s="37">
        <f t="shared" si="3"/>
        <v>13</v>
      </c>
      <c r="N9011" s="37">
        <f t="shared" si="4"/>
        <v>12</v>
      </c>
      <c r="O9011" s="37" t="str">
        <f t="array" ref="O9011">IFERROR(XLOOKUP(K9011,'Tipo de carga'!B:B,'Tipo de carga'!C:C))</f>
        <v>Diesel</v>
      </c>
    </row>
    <row r="9012">
      <c r="A9012" s="36">
        <v>1949.0</v>
      </c>
      <c r="B9012" s="37" t="str">
        <f t="array" ref="B9012">IFERROR(XLOOKUP(A9012,'Asignacion Dic'!A:A,'Asignacion Dic'!C:C))</f>
        <v>MeLi asignado SD</v>
      </c>
      <c r="C9012" s="37" t="str">
        <f t="array" ref="C9012">IFERROR(XLOOKUP(A9012,'Asignacion Dic'!A:A,'Asignacion Dic'!B:B))</f>
        <v>EC-05</v>
      </c>
      <c r="D9012" s="38">
        <v>45639.532638888886</v>
      </c>
      <c r="E9012" s="36" t="s">
        <v>170</v>
      </c>
      <c r="F9012" s="37" t="str">
        <f t="array" ref="F9012">IFERROR(XLOOKUP(E9012,Operadores!A:A,Operadores!B:B))</f>
        <v>MIRISR</v>
      </c>
      <c r="G9012" s="36" t="s">
        <v>425</v>
      </c>
      <c r="H9012" s="39">
        <v>24.59</v>
      </c>
      <c r="I9012" s="40">
        <v>342.0</v>
      </c>
      <c r="J9012" s="41">
        <f t="shared" si="5"/>
        <v>8409.78</v>
      </c>
      <c r="K9012" s="37" t="str">
        <f t="array" ref="K9012">IFERROR(XLOOKUP(G9012,'Tipo de carga'!A:A,'Tipo de carga'!B:B))</f>
        <v>Ticket</v>
      </c>
      <c r="L9012" s="37">
        <f t="shared" si="2"/>
        <v>50</v>
      </c>
      <c r="M9012" s="37">
        <f t="shared" si="3"/>
        <v>13</v>
      </c>
      <c r="N9012" s="37">
        <f t="shared" si="4"/>
        <v>12</v>
      </c>
      <c r="O9012" s="37" t="str">
        <f t="array" ref="O9012">IFERROR(XLOOKUP(K9012,'Tipo de carga'!B:B,'Tipo de carga'!C:C))</f>
        <v>Diesel</v>
      </c>
    </row>
    <row r="9013">
      <c r="A9013" s="36">
        <v>1933.0</v>
      </c>
      <c r="B9013" s="37" t="str">
        <f t="array" ref="B9013">IFERROR(XLOOKUP(A9013,'Asignacion Dic'!A:A,'Asignacion Dic'!C:C))</f>
        <v>Circuitos</v>
      </c>
      <c r="C9013" s="37" t="str">
        <f t="array" ref="C9013">IFERROR(XLOOKUP(A9013,'Asignacion Dic'!A:A,'Asignacion Dic'!B:B))</f>
        <v>EC-03</v>
      </c>
      <c r="D9013" s="38">
        <v>45639.71666666667</v>
      </c>
      <c r="E9013" s="36" t="s">
        <v>213</v>
      </c>
      <c r="F9013" s="37" t="str">
        <f t="array" ref="F9013">IFERROR(XLOOKUP(E9013,Operadores!A:A,Operadores!B:B))</f>
        <v>OLIMAR01</v>
      </c>
      <c r="G9013" s="36" t="s">
        <v>425</v>
      </c>
      <c r="H9013" s="39">
        <v>26.95</v>
      </c>
      <c r="I9013" s="40">
        <v>356.0</v>
      </c>
      <c r="J9013" s="41">
        <f t="shared" si="5"/>
        <v>9594.2</v>
      </c>
      <c r="K9013" s="37" t="str">
        <f t="array" ref="K9013">IFERROR(XLOOKUP(G9013,'Tipo de carga'!A:A,'Tipo de carga'!B:B))</f>
        <v>Ticket</v>
      </c>
      <c r="L9013" s="37">
        <f t="shared" si="2"/>
        <v>50</v>
      </c>
      <c r="M9013" s="37">
        <f t="shared" si="3"/>
        <v>13</v>
      </c>
      <c r="N9013" s="37">
        <f t="shared" si="4"/>
        <v>12</v>
      </c>
      <c r="O9013" s="37" t="str">
        <f t="array" ref="O9013">IFERROR(XLOOKUP(K9013,'Tipo de carga'!B:B,'Tipo de carga'!C:C))</f>
        <v>Diesel</v>
      </c>
    </row>
    <row r="9014">
      <c r="A9014" s="36">
        <v>1791.0</v>
      </c>
      <c r="B9014" s="37" t="str">
        <f t="array" ref="B9014">IFERROR(XLOOKUP(A9014,'Asignacion Dic'!A:A,'Asignacion Dic'!C:C))</f>
        <v>Wm Sencillo</v>
      </c>
      <c r="C9014" s="37" t="str">
        <f t="array" ref="C9014">IFERROR(XLOOKUP(A9014,'Asignacion Dic'!A:A,'Asignacion Dic'!B:B))</f>
        <v>EC-08</v>
      </c>
      <c r="D9014" s="38">
        <v>45639.71875</v>
      </c>
      <c r="E9014" s="36" t="s">
        <v>536</v>
      </c>
      <c r="F9014" s="37" t="str">
        <f t="array" ref="F9014">IFERROR(XLOOKUP(E9014,Operadores!A:A,Operadores!B:B))</f>
        <v>VIDJOS</v>
      </c>
      <c r="G9014" s="36" t="s">
        <v>425</v>
      </c>
      <c r="H9014" s="39">
        <v>26.17</v>
      </c>
      <c r="I9014" s="40">
        <v>413.0</v>
      </c>
      <c r="J9014" s="41">
        <f t="shared" si="5"/>
        <v>10808.21</v>
      </c>
      <c r="K9014" s="37" t="str">
        <f t="array" ref="K9014">IFERROR(XLOOKUP(G9014,'Tipo de carga'!A:A,'Tipo de carga'!B:B))</f>
        <v>Ticket</v>
      </c>
      <c r="L9014" s="37">
        <f t="shared" si="2"/>
        <v>50</v>
      </c>
      <c r="M9014" s="37">
        <f t="shared" si="3"/>
        <v>13</v>
      </c>
      <c r="N9014" s="37">
        <f t="shared" si="4"/>
        <v>12</v>
      </c>
      <c r="O9014" s="37" t="str">
        <f t="array" ref="O9014">IFERROR(XLOOKUP(K9014,'Tipo de carga'!B:B,'Tipo de carga'!C:C))</f>
        <v>Diesel</v>
      </c>
    </row>
    <row r="9015">
      <c r="A9015" s="36">
        <v>1791.0</v>
      </c>
      <c r="B9015" s="37" t="str">
        <f t="array" ref="B9015">IFERROR(XLOOKUP(A9015,'Asignacion Dic'!A:A,'Asignacion Dic'!C:C))</f>
        <v>Wm Sencillo</v>
      </c>
      <c r="C9015" s="37" t="str">
        <f t="array" ref="C9015">IFERROR(XLOOKUP(A9015,'Asignacion Dic'!A:A,'Asignacion Dic'!B:B))</f>
        <v>EC-08</v>
      </c>
      <c r="D9015" s="38">
        <v>45639.720138888886</v>
      </c>
      <c r="E9015" s="36" t="s">
        <v>536</v>
      </c>
      <c r="F9015" s="37" t="str">
        <f t="array" ref="F9015">IFERROR(XLOOKUP(E9015,Operadores!A:A,Operadores!B:B))</f>
        <v>VIDJOS</v>
      </c>
      <c r="G9015" s="36" t="s">
        <v>425</v>
      </c>
      <c r="H9015" s="39">
        <v>26.17</v>
      </c>
      <c r="I9015" s="40">
        <v>413.0</v>
      </c>
      <c r="J9015" s="41">
        <f t="shared" si="5"/>
        <v>10808.21</v>
      </c>
      <c r="K9015" s="37" t="str">
        <f t="array" ref="K9015">IFERROR(XLOOKUP(G9015,'Tipo de carga'!A:A,'Tipo de carga'!B:B))</f>
        <v>Ticket</v>
      </c>
      <c r="L9015" s="37">
        <f t="shared" si="2"/>
        <v>50</v>
      </c>
      <c r="M9015" s="37">
        <f t="shared" si="3"/>
        <v>13</v>
      </c>
      <c r="N9015" s="37">
        <f t="shared" si="4"/>
        <v>12</v>
      </c>
      <c r="O9015" s="37" t="str">
        <f t="array" ref="O9015">IFERROR(XLOOKUP(K9015,'Tipo de carga'!B:B,'Tipo de carga'!C:C))</f>
        <v>Diesel</v>
      </c>
    </row>
    <row r="9016">
      <c r="A9016" s="36">
        <v>1933.0</v>
      </c>
      <c r="B9016" s="37" t="str">
        <f t="array" ref="B9016">IFERROR(XLOOKUP(A9016,'Asignacion Dic'!A:A,'Asignacion Dic'!C:C))</f>
        <v>Circuitos</v>
      </c>
      <c r="C9016" s="37" t="str">
        <f t="array" ref="C9016">IFERROR(XLOOKUP(A9016,'Asignacion Dic'!A:A,'Asignacion Dic'!B:B))</f>
        <v>EC-03</v>
      </c>
      <c r="D9016" s="38">
        <v>45639.725694444445</v>
      </c>
      <c r="E9016" s="36" t="s">
        <v>213</v>
      </c>
      <c r="F9016" s="37" t="str">
        <f t="array" ref="F9016">IFERROR(XLOOKUP(E9016,Operadores!A:A,Operadores!B:B))</f>
        <v>OLIMAR01</v>
      </c>
      <c r="G9016" s="36" t="s">
        <v>425</v>
      </c>
      <c r="H9016" s="39">
        <v>26.95</v>
      </c>
      <c r="I9016" s="40">
        <v>89.0</v>
      </c>
      <c r="J9016" s="41">
        <f t="shared" si="5"/>
        <v>2398.55</v>
      </c>
      <c r="K9016" s="37" t="str">
        <f t="array" ref="K9016">IFERROR(XLOOKUP(G9016,'Tipo de carga'!A:A,'Tipo de carga'!B:B))</f>
        <v>Ticket</v>
      </c>
      <c r="L9016" s="37">
        <f t="shared" si="2"/>
        <v>50</v>
      </c>
      <c r="M9016" s="37">
        <f t="shared" si="3"/>
        <v>13</v>
      </c>
      <c r="N9016" s="37">
        <f t="shared" si="4"/>
        <v>12</v>
      </c>
      <c r="O9016" s="37" t="str">
        <f t="array" ref="O9016">IFERROR(XLOOKUP(K9016,'Tipo de carga'!B:B,'Tipo de carga'!C:C))</f>
        <v>Diesel</v>
      </c>
    </row>
    <row r="9017">
      <c r="A9017" s="36">
        <v>1991.0</v>
      </c>
      <c r="B9017" s="37" t="str">
        <f t="array" ref="B9017">IFERROR(XLOOKUP(A9017,'Asignacion Dic'!A:A,'Asignacion Dic'!C:C))</f>
        <v>MeLi Dedicado Merida</v>
      </c>
      <c r="C9017" s="37" t="str">
        <f t="array" ref="C9017">IFERROR(XLOOKUP(A9017,'Asignacion Dic'!A:A,'Asignacion Dic'!B:B))</f>
        <v>EC-05</v>
      </c>
      <c r="D9017" s="38">
        <v>45639.73125</v>
      </c>
      <c r="E9017" s="36" t="s">
        <v>301</v>
      </c>
      <c r="F9017" s="37" t="str">
        <f t="array" ref="F9017">IFERROR(XLOOKUP(E9017,Operadores!A:A,Operadores!B:B))</f>
        <v>RUEREN</v>
      </c>
      <c r="G9017" s="36" t="s">
        <v>425</v>
      </c>
      <c r="H9017" s="39">
        <v>27.18</v>
      </c>
      <c r="I9017" s="40">
        <v>331.0</v>
      </c>
      <c r="J9017" s="41">
        <f t="shared" si="5"/>
        <v>8996.58</v>
      </c>
      <c r="K9017" s="37" t="str">
        <f t="array" ref="K9017">IFERROR(XLOOKUP(G9017,'Tipo de carga'!A:A,'Tipo de carga'!B:B))</f>
        <v>Ticket</v>
      </c>
      <c r="L9017" s="37">
        <f t="shared" si="2"/>
        <v>50</v>
      </c>
      <c r="M9017" s="37">
        <f t="shared" si="3"/>
        <v>13</v>
      </c>
      <c r="N9017" s="37">
        <f t="shared" si="4"/>
        <v>12</v>
      </c>
      <c r="O9017" s="37" t="str">
        <f t="array" ref="O9017">IFERROR(XLOOKUP(K9017,'Tipo de carga'!B:B,'Tipo de carga'!C:C))</f>
        <v>Diesel</v>
      </c>
    </row>
    <row r="9018">
      <c r="A9018" s="36">
        <v>1814.0</v>
      </c>
      <c r="B9018" s="37" t="str">
        <f t="array" ref="B9018">IFERROR(XLOOKUP(A9018,'Asignacion Dic'!A:A,'Asignacion Dic'!C:C))</f>
        <v>Wm Full</v>
      </c>
      <c r="C9018" s="37" t="str">
        <f t="array" ref="C9018">IFERROR(XLOOKUP(A9018,'Asignacion Dic'!A:A,'Asignacion Dic'!B:B))</f>
        <v>EC-08</v>
      </c>
      <c r="D9018" s="38">
        <v>45639.79652777778</v>
      </c>
      <c r="E9018" s="36" t="s">
        <v>495</v>
      </c>
      <c r="F9018" s="37" t="str">
        <f t="array" ref="F9018">IFERROR(XLOOKUP(E9018,Operadores!A:A,Operadores!B:B))</f>
        <v>DELALE</v>
      </c>
      <c r="G9018" s="36" t="s">
        <v>425</v>
      </c>
      <c r="H9018" s="39">
        <v>26.17</v>
      </c>
      <c r="I9018" s="40">
        <v>667.0</v>
      </c>
      <c r="J9018" s="41">
        <f t="shared" si="5"/>
        <v>17455.39</v>
      </c>
      <c r="K9018" s="37" t="str">
        <f t="array" ref="K9018">IFERROR(XLOOKUP(G9018,'Tipo de carga'!A:A,'Tipo de carga'!B:B))</f>
        <v>Ticket</v>
      </c>
      <c r="L9018" s="37">
        <f t="shared" si="2"/>
        <v>50</v>
      </c>
      <c r="M9018" s="37">
        <f t="shared" si="3"/>
        <v>13</v>
      </c>
      <c r="N9018" s="37">
        <f t="shared" si="4"/>
        <v>12</v>
      </c>
      <c r="O9018" s="37" t="str">
        <f t="array" ref="O9018">IFERROR(XLOOKUP(K9018,'Tipo de carga'!B:B,'Tipo de carga'!C:C))</f>
        <v>Diesel</v>
      </c>
    </row>
    <row r="9019">
      <c r="A9019" s="36">
        <v>2057.0</v>
      </c>
      <c r="B9019" s="37" t="str">
        <f t="array" ref="B9019">IFERROR(XLOOKUP(A9019,'Asignacion Dic'!A:A,'Asignacion Dic'!C:C))</f>
        <v>PISA Gdl</v>
      </c>
      <c r="C9019" s="37" t="str">
        <f t="array" ref="C9019">IFERROR(XLOOKUP(A9019,'Asignacion Dic'!A:A,'Asignacion Dic'!B:B))</f>
        <v>EC-06</v>
      </c>
      <c r="D9019" s="38">
        <v>45639.82708333333</v>
      </c>
      <c r="E9019" s="36" t="s">
        <v>585</v>
      </c>
      <c r="F9019" s="37" t="str">
        <f t="array" ref="F9019">IFERROR(XLOOKUP(E9019,Operadores!A:A,Operadores!B:B))</f>
        <v>MORDAV</v>
      </c>
      <c r="G9019" s="36" t="s">
        <v>425</v>
      </c>
      <c r="H9019" s="39">
        <v>24.95</v>
      </c>
      <c r="I9019" s="40">
        <v>290.0</v>
      </c>
      <c r="J9019" s="41">
        <f t="shared" si="5"/>
        <v>7235.5</v>
      </c>
      <c r="K9019" s="37" t="str">
        <f t="array" ref="K9019">IFERROR(XLOOKUP(G9019,'Tipo de carga'!A:A,'Tipo de carga'!B:B))</f>
        <v>Ticket</v>
      </c>
      <c r="L9019" s="37">
        <f t="shared" si="2"/>
        <v>50</v>
      </c>
      <c r="M9019" s="37">
        <f t="shared" si="3"/>
        <v>13</v>
      </c>
      <c r="N9019" s="37">
        <f t="shared" si="4"/>
        <v>12</v>
      </c>
      <c r="O9019" s="37" t="str">
        <f t="array" ref="O9019">IFERROR(XLOOKUP(K9019,'Tipo de carga'!B:B,'Tipo de carga'!C:C))</f>
        <v>Diesel</v>
      </c>
    </row>
    <row r="9020">
      <c r="A9020" s="36">
        <v>2077.0</v>
      </c>
      <c r="B9020" s="37" t="str">
        <f t="array" ref="B9020">IFERROR(XLOOKUP(A9020,'Asignacion Dic'!A:A,'Asignacion Dic'!C:C))</f>
        <v>PISA Gdl</v>
      </c>
      <c r="C9020" s="37" t="str">
        <f t="array" ref="C9020">IFERROR(XLOOKUP(A9020,'Asignacion Dic'!A:A,'Asignacion Dic'!B:B))</f>
        <v>EC-06</v>
      </c>
      <c r="D9020" s="38">
        <v>45639.83263888889</v>
      </c>
      <c r="E9020" s="36" t="s">
        <v>573</v>
      </c>
      <c r="F9020" s="37" t="str">
        <f t="array" ref="F9020">IFERROR(XLOOKUP(E9020,Operadores!A:A,Operadores!B:B))</f>
        <v>FLOJOS02</v>
      </c>
      <c r="G9020" s="36" t="s">
        <v>425</v>
      </c>
      <c r="H9020" s="39">
        <v>24.95</v>
      </c>
      <c r="I9020" s="40">
        <v>216.0</v>
      </c>
      <c r="J9020" s="41">
        <f t="shared" si="5"/>
        <v>5389.2</v>
      </c>
      <c r="K9020" s="37" t="str">
        <f t="array" ref="K9020">IFERROR(XLOOKUP(G9020,'Tipo de carga'!A:A,'Tipo de carga'!B:B))</f>
        <v>Ticket</v>
      </c>
      <c r="L9020" s="37">
        <f t="shared" si="2"/>
        <v>50</v>
      </c>
      <c r="M9020" s="37">
        <f t="shared" si="3"/>
        <v>13</v>
      </c>
      <c r="N9020" s="37">
        <f t="shared" si="4"/>
        <v>12</v>
      </c>
      <c r="O9020" s="37" t="str">
        <f t="array" ref="O9020">IFERROR(XLOOKUP(K9020,'Tipo de carga'!B:B,'Tipo de carga'!C:C))</f>
        <v>Diesel</v>
      </c>
    </row>
    <row r="9021">
      <c r="A9021" s="36">
        <v>1869.0</v>
      </c>
      <c r="B9021" s="37" t="str">
        <f t="array" ref="B9021">IFERROR(XLOOKUP(A9021,'Asignacion Dic'!A:A,'Asignacion Dic'!C:C))</f>
        <v>Circuitos</v>
      </c>
      <c r="C9021" s="37" t="str">
        <f t="array" ref="C9021">IFERROR(XLOOKUP(A9021,'Asignacion Dic'!A:A,'Asignacion Dic'!B:B))</f>
        <v>EC-03</v>
      </c>
      <c r="D9021" s="38">
        <v>45639.834027777775</v>
      </c>
      <c r="E9021" s="36" t="s">
        <v>271</v>
      </c>
      <c r="F9021" s="37" t="str">
        <f t="array" ref="F9021">IFERROR(XLOOKUP(E9021,Operadores!A:A,Operadores!B:B))</f>
        <v>MERUBA</v>
      </c>
      <c r="G9021" s="36" t="s">
        <v>425</v>
      </c>
      <c r="H9021" s="39">
        <v>25.74</v>
      </c>
      <c r="I9021" s="40">
        <v>280.0</v>
      </c>
      <c r="J9021" s="41">
        <f t="shared" si="5"/>
        <v>7207.2</v>
      </c>
      <c r="K9021" s="37" t="str">
        <f t="array" ref="K9021">IFERROR(XLOOKUP(G9021,'Tipo de carga'!A:A,'Tipo de carga'!B:B))</f>
        <v>Ticket</v>
      </c>
      <c r="L9021" s="37">
        <f t="shared" si="2"/>
        <v>50</v>
      </c>
      <c r="M9021" s="37">
        <f t="shared" si="3"/>
        <v>13</v>
      </c>
      <c r="N9021" s="37">
        <f t="shared" si="4"/>
        <v>12</v>
      </c>
      <c r="O9021" s="37" t="str">
        <f t="array" ref="O9021">IFERROR(XLOOKUP(K9021,'Tipo de carga'!B:B,'Tipo de carga'!C:C))</f>
        <v>Diesel</v>
      </c>
    </row>
    <row r="9022">
      <c r="A9022" s="36">
        <v>1875.0</v>
      </c>
      <c r="B9022" s="37" t="str">
        <f t="array" ref="B9022">IFERROR(XLOOKUP(A9022,'Asignacion Dic'!A:A,'Asignacion Dic'!C:C))</f>
        <v>Circuitos</v>
      </c>
      <c r="C9022" s="37" t="str">
        <f t="array" ref="C9022">IFERROR(XLOOKUP(A9022,'Asignacion Dic'!A:A,'Asignacion Dic'!B:B))</f>
        <v>EC-03</v>
      </c>
      <c r="D9022" s="38">
        <v>45639.907638888886</v>
      </c>
      <c r="E9022" s="36" t="s">
        <v>201</v>
      </c>
      <c r="F9022" s="37" t="str">
        <f t="array" ref="F9022">IFERROR(XLOOKUP(E9022,Operadores!A:A,Operadores!B:B))</f>
        <v>CARJOR</v>
      </c>
      <c r="G9022" s="36" t="s">
        <v>425</v>
      </c>
      <c r="H9022" s="39">
        <v>26.95</v>
      </c>
      <c r="I9022" s="40">
        <v>267.0</v>
      </c>
      <c r="J9022" s="41">
        <f t="shared" si="5"/>
        <v>7195.65</v>
      </c>
      <c r="K9022" s="37" t="str">
        <f t="array" ref="K9022">IFERROR(XLOOKUP(G9022,'Tipo de carga'!A:A,'Tipo de carga'!B:B))</f>
        <v>Ticket</v>
      </c>
      <c r="L9022" s="37">
        <f t="shared" si="2"/>
        <v>50</v>
      </c>
      <c r="M9022" s="37">
        <f t="shared" si="3"/>
        <v>13</v>
      </c>
      <c r="N9022" s="37">
        <f t="shared" si="4"/>
        <v>12</v>
      </c>
      <c r="O9022" s="37" t="str">
        <f t="array" ref="O9022">IFERROR(XLOOKUP(K9022,'Tipo de carga'!B:B,'Tipo de carga'!C:C))</f>
        <v>Diesel</v>
      </c>
    </row>
    <row r="9023">
      <c r="A9023" s="36">
        <v>2065.0</v>
      </c>
      <c r="B9023" s="37" t="str">
        <f t="array" ref="B9023">IFERROR(XLOOKUP(A9023,'Asignacion Dic'!A:A,'Asignacion Dic'!C:C))</f>
        <v>PISA Gdl</v>
      </c>
      <c r="C9023" s="37" t="str">
        <f t="array" ref="C9023">IFERROR(XLOOKUP(A9023,'Asignacion Dic'!A:A,'Asignacion Dic'!B:B))</f>
        <v>EC-06</v>
      </c>
      <c r="D9023" s="38">
        <v>45639.91180555556</v>
      </c>
      <c r="E9023" s="36" t="s">
        <v>594</v>
      </c>
      <c r="F9023" s="37" t="str">
        <f t="array" ref="F9023">IFERROR(XLOOKUP(E9023,Operadores!A:A,Operadores!B:B))</f>
        <v>GOMIZT</v>
      </c>
      <c r="G9023" s="36" t="s">
        <v>425</v>
      </c>
      <c r="H9023" s="39">
        <v>24.95</v>
      </c>
      <c r="I9023" s="40">
        <v>281.0</v>
      </c>
      <c r="J9023" s="41">
        <f t="shared" si="5"/>
        <v>7010.95</v>
      </c>
      <c r="K9023" s="37" t="str">
        <f t="array" ref="K9023">IFERROR(XLOOKUP(G9023,'Tipo de carga'!A:A,'Tipo de carga'!B:B))</f>
        <v>Ticket</v>
      </c>
      <c r="L9023" s="37">
        <f t="shared" si="2"/>
        <v>50</v>
      </c>
      <c r="M9023" s="37">
        <f t="shared" si="3"/>
        <v>13</v>
      </c>
      <c r="N9023" s="37">
        <f t="shared" si="4"/>
        <v>12</v>
      </c>
      <c r="O9023" s="37" t="str">
        <f t="array" ref="O9023">IFERROR(XLOOKUP(K9023,'Tipo de carga'!B:B,'Tipo de carga'!C:C))</f>
        <v>Diesel</v>
      </c>
    </row>
    <row r="9024">
      <c r="A9024" s="36">
        <v>1937.0</v>
      </c>
      <c r="B9024" s="37" t="str">
        <f t="array" ref="B9024">IFERROR(XLOOKUP(A9024,'Asignacion Dic'!A:A,'Asignacion Dic'!C:C))</f>
        <v>MeLi asignado SD</v>
      </c>
      <c r="C9024" s="37" t="str">
        <f t="array" ref="C9024">IFERROR(XLOOKUP(A9024,'Asignacion Dic'!A:A,'Asignacion Dic'!B:B))</f>
        <v>EC-05</v>
      </c>
      <c r="D9024" s="38">
        <v>45639.916666666664</v>
      </c>
      <c r="E9024" s="36" t="s">
        <v>407</v>
      </c>
      <c r="F9024" s="37" t="str">
        <f t="array" ref="F9024">IFERROR(XLOOKUP(E9024,Operadores!A:A,Operadores!B:B))</f>
        <v>BENMAX</v>
      </c>
      <c r="G9024" s="36" t="s">
        <v>425</v>
      </c>
      <c r="H9024" s="39">
        <v>24.89</v>
      </c>
      <c r="I9024" s="40">
        <v>289.0</v>
      </c>
      <c r="J9024" s="41">
        <f t="shared" si="5"/>
        <v>7193.21</v>
      </c>
      <c r="K9024" s="37" t="str">
        <f t="array" ref="K9024">IFERROR(XLOOKUP(G9024,'Tipo de carga'!A:A,'Tipo de carga'!B:B))</f>
        <v>Ticket</v>
      </c>
      <c r="L9024" s="37">
        <f t="shared" si="2"/>
        <v>50</v>
      </c>
      <c r="M9024" s="37">
        <f t="shared" si="3"/>
        <v>13</v>
      </c>
      <c r="N9024" s="37">
        <f t="shared" si="4"/>
        <v>12</v>
      </c>
      <c r="O9024" s="37" t="str">
        <f t="array" ref="O9024">IFERROR(XLOOKUP(K9024,'Tipo de carga'!B:B,'Tipo de carga'!C:C))</f>
        <v>Diesel</v>
      </c>
    </row>
    <row r="9025">
      <c r="A9025" s="36">
        <v>2022.0</v>
      </c>
      <c r="B9025" s="37" t="str">
        <f t="array" ref="B9025">IFERROR(XLOOKUP(A9025,'Asignacion Dic'!A:A,'Asignacion Dic'!C:C))</f>
        <v>MeLi Dedicado TD</v>
      </c>
      <c r="C9025" s="37" t="str">
        <f t="array" ref="C9025">IFERROR(XLOOKUP(A9025,'Asignacion Dic'!A:A,'Asignacion Dic'!B:B))</f>
        <v>EC-05</v>
      </c>
      <c r="D9025" s="38">
        <v>45639.986805555556</v>
      </c>
      <c r="E9025" s="36" t="s">
        <v>415</v>
      </c>
      <c r="F9025" s="37" t="str">
        <f t="array" ref="F9025">IFERROR(XLOOKUP(E9025,Operadores!A:A,Operadores!B:B))</f>
        <v>ESPAL</v>
      </c>
      <c r="G9025" s="36" t="s">
        <v>425</v>
      </c>
      <c r="H9025" s="39">
        <v>27.29</v>
      </c>
      <c r="I9025" s="40">
        <v>440.0</v>
      </c>
      <c r="J9025" s="41">
        <f t="shared" si="5"/>
        <v>12007.6</v>
      </c>
      <c r="K9025" s="37" t="str">
        <f t="array" ref="K9025">IFERROR(XLOOKUP(G9025,'Tipo de carga'!A:A,'Tipo de carga'!B:B))</f>
        <v>Ticket</v>
      </c>
      <c r="L9025" s="37">
        <f t="shared" si="2"/>
        <v>50</v>
      </c>
      <c r="M9025" s="37">
        <f t="shared" si="3"/>
        <v>13</v>
      </c>
      <c r="N9025" s="37">
        <f t="shared" si="4"/>
        <v>12</v>
      </c>
      <c r="O9025" s="37" t="str">
        <f t="array" ref="O9025">IFERROR(XLOOKUP(K9025,'Tipo de carga'!B:B,'Tipo de carga'!C:C))</f>
        <v>Diesel</v>
      </c>
    </row>
    <row r="9026">
      <c r="A9026" s="36">
        <v>1921.0</v>
      </c>
      <c r="B9026" s="37" t="str">
        <f t="array" ref="B9026">IFERROR(XLOOKUP(A9026,'Asignacion Dic'!A:A,'Asignacion Dic'!C:C))</f>
        <v>Circuitos</v>
      </c>
      <c r="C9026" s="37" t="str">
        <f t="array" ref="C9026">IFERROR(XLOOKUP(A9026,'Asignacion Dic'!A:A,'Asignacion Dic'!B:B))</f>
        <v>EC-03</v>
      </c>
      <c r="D9026" s="38">
        <v>45639.0</v>
      </c>
      <c r="E9026" s="36" t="s">
        <v>445</v>
      </c>
      <c r="F9026" s="37" t="str">
        <f t="array" ref="F9026">IFERROR(XLOOKUP(E9026,Operadores!A:A,Operadores!B:B))</f>
        <v>MIREDM</v>
      </c>
      <c r="G9026" s="36" t="s">
        <v>628</v>
      </c>
      <c r="H9026" s="39">
        <v>9.99</v>
      </c>
      <c r="I9026" s="40">
        <v>268.0</v>
      </c>
      <c r="J9026" s="41">
        <f t="shared" si="5"/>
        <v>2677.32</v>
      </c>
      <c r="K9026" s="37" t="str">
        <f t="array" ref="K9026">IFERROR(XLOOKUP(G9026,'Tipo de carga'!A:A,'Tipo de carga'!B:B))</f>
        <v>Natgas</v>
      </c>
      <c r="L9026" s="37">
        <f t="shared" si="2"/>
        <v>50</v>
      </c>
      <c r="M9026" s="37">
        <f t="shared" si="3"/>
        <v>13</v>
      </c>
      <c r="N9026" s="37">
        <f t="shared" si="4"/>
        <v>12</v>
      </c>
      <c r="O9026" s="37" t="str">
        <f t="array" ref="O9026">IFERROR(XLOOKUP(K9026,'Tipo de carga'!B:B,'Tipo de carga'!C:C))</f>
        <v>GNC</v>
      </c>
    </row>
    <row r="9027">
      <c r="A9027" s="36">
        <v>1921.0</v>
      </c>
      <c r="B9027" s="37" t="str">
        <f t="array" ref="B9027">IFERROR(XLOOKUP(A9027,'Asignacion Dic'!A:A,'Asignacion Dic'!C:C))</f>
        <v>Circuitos</v>
      </c>
      <c r="C9027" s="37" t="str">
        <f t="array" ref="C9027">IFERROR(XLOOKUP(A9027,'Asignacion Dic'!A:A,'Asignacion Dic'!B:B))</f>
        <v>EC-03</v>
      </c>
      <c r="D9027" s="38">
        <v>45639.0</v>
      </c>
      <c r="E9027" s="36" t="s">
        <v>445</v>
      </c>
      <c r="F9027" s="37" t="str">
        <f t="array" ref="F9027">IFERROR(XLOOKUP(E9027,Operadores!A:A,Operadores!B:B))</f>
        <v>MIREDM</v>
      </c>
      <c r="G9027" s="36" t="s">
        <v>446</v>
      </c>
      <c r="H9027" s="39">
        <v>10.2</v>
      </c>
      <c r="I9027" s="40">
        <v>239.0</v>
      </c>
      <c r="J9027" s="41">
        <f t="shared" si="5"/>
        <v>2437.8</v>
      </c>
      <c r="K9027" s="37" t="str">
        <f t="array" ref="K9027">IFERROR(XLOOKUP(G9027,'Tipo de carga'!A:A,'Tipo de carga'!B:B))</f>
        <v>Natgas</v>
      </c>
      <c r="L9027" s="37">
        <f t="shared" si="2"/>
        <v>50</v>
      </c>
      <c r="M9027" s="37">
        <f t="shared" si="3"/>
        <v>13</v>
      </c>
      <c r="N9027" s="37">
        <f t="shared" si="4"/>
        <v>12</v>
      </c>
      <c r="O9027" s="37" t="str">
        <f t="array" ref="O9027">IFERROR(XLOOKUP(K9027,'Tipo de carga'!B:B,'Tipo de carga'!C:C))</f>
        <v>GNC</v>
      </c>
    </row>
    <row r="9028">
      <c r="A9028" s="36">
        <v>1918.0</v>
      </c>
      <c r="B9028" s="37" t="str">
        <f t="array" ref="B9028">IFERROR(XLOOKUP(A9028,'Asignacion Dic'!A:A,'Asignacion Dic'!C:C))</f>
        <v>MeLi asignado SD</v>
      </c>
      <c r="C9028" s="37" t="str">
        <f t="array" ref="C9028">IFERROR(XLOOKUP(A9028,'Asignacion Dic'!A:A,'Asignacion Dic'!B:B))</f>
        <v>EC-05</v>
      </c>
      <c r="D9028" s="38">
        <v>45639.0</v>
      </c>
      <c r="E9028" s="36" t="s">
        <v>191</v>
      </c>
      <c r="F9028" s="37" t="str">
        <f t="array" ref="F9028">IFERROR(XLOOKUP(E9028,Operadores!A:A,Operadores!B:B))</f>
        <v>DIADAV</v>
      </c>
      <c r="G9028" s="36" t="s">
        <v>311</v>
      </c>
      <c r="H9028" s="39">
        <v>10.2</v>
      </c>
      <c r="I9028" s="40">
        <v>198.0</v>
      </c>
      <c r="J9028" s="41">
        <f t="shared" si="5"/>
        <v>2019.6</v>
      </c>
      <c r="K9028" s="37" t="str">
        <f t="array" ref="K9028">IFERROR(XLOOKUP(G9028,'Tipo de carga'!A:A,'Tipo de carga'!B:B))</f>
        <v>Natgas</v>
      </c>
      <c r="L9028" s="37">
        <f t="shared" si="2"/>
        <v>50</v>
      </c>
      <c r="M9028" s="37">
        <f t="shared" si="3"/>
        <v>13</v>
      </c>
      <c r="N9028" s="37">
        <f t="shared" si="4"/>
        <v>12</v>
      </c>
      <c r="O9028" s="37" t="str">
        <f t="array" ref="O9028">IFERROR(XLOOKUP(K9028,'Tipo de carga'!B:B,'Tipo de carga'!C:C))</f>
        <v>GNC</v>
      </c>
    </row>
    <row r="9029">
      <c r="A9029" s="36">
        <v>1917.0</v>
      </c>
      <c r="B9029" s="37" t="str">
        <f t="array" ref="B9029">IFERROR(XLOOKUP(A9029,'Asignacion Dic'!A:A,'Asignacion Dic'!C:C))</f>
        <v>MeLi asignado SD</v>
      </c>
      <c r="C9029" s="37" t="str">
        <f t="array" ref="C9029">IFERROR(XLOOKUP(A9029,'Asignacion Dic'!A:A,'Asignacion Dic'!B:B))</f>
        <v>EC-05</v>
      </c>
      <c r="D9029" s="38">
        <v>45639.0</v>
      </c>
      <c r="E9029" s="36" t="s">
        <v>17</v>
      </c>
      <c r="F9029" s="37" t="str">
        <f t="array" ref="F9029">IFERROR(XLOOKUP(E9029,Operadores!A:A,Operadores!B:B))</f>
        <v>ARASAL</v>
      </c>
      <c r="G9029" s="36" t="s">
        <v>311</v>
      </c>
      <c r="H9029" s="39">
        <v>10.2</v>
      </c>
      <c r="I9029" s="40">
        <v>179.0</v>
      </c>
      <c r="J9029" s="41">
        <f t="shared" si="5"/>
        <v>1825.8</v>
      </c>
      <c r="K9029" s="37" t="str">
        <f t="array" ref="K9029">IFERROR(XLOOKUP(G9029,'Tipo de carga'!A:A,'Tipo de carga'!B:B))</f>
        <v>Natgas</v>
      </c>
      <c r="L9029" s="37">
        <f t="shared" si="2"/>
        <v>50</v>
      </c>
      <c r="M9029" s="37">
        <f t="shared" si="3"/>
        <v>13</v>
      </c>
      <c r="N9029" s="37">
        <f t="shared" si="4"/>
        <v>12</v>
      </c>
      <c r="O9029" s="37" t="str">
        <f t="array" ref="O9029">IFERROR(XLOOKUP(K9029,'Tipo de carga'!B:B,'Tipo de carga'!C:C))</f>
        <v>GNC</v>
      </c>
    </row>
    <row r="9030">
      <c r="A9030" s="36">
        <v>1960.0</v>
      </c>
      <c r="B9030" s="37" t="str">
        <f t="array" ref="B9030">IFERROR(XLOOKUP(A9030,'Asignacion Dic'!A:A,'Asignacion Dic'!C:C))</f>
        <v>MeLi asignado SD</v>
      </c>
      <c r="C9030" s="37" t="str">
        <f t="array" ref="C9030">IFERROR(XLOOKUP(A9030,'Asignacion Dic'!A:A,'Asignacion Dic'!B:B))</f>
        <v>EC-05</v>
      </c>
      <c r="D9030" s="38">
        <v>45640.996932870374</v>
      </c>
      <c r="E9030" s="36" t="s">
        <v>224</v>
      </c>
      <c r="F9030" s="37" t="str">
        <f t="array" ref="F9030">IFERROR(XLOOKUP(E9030,Operadores!A:A,Operadores!B:B))</f>
        <v>MARJUA02</v>
      </c>
      <c r="G9030" s="36" t="s">
        <v>72</v>
      </c>
      <c r="H9030" s="39">
        <v>19.67446</v>
      </c>
      <c r="I9030" s="40">
        <v>660.0</v>
      </c>
      <c r="J9030" s="41">
        <f t="shared" si="5"/>
        <v>12985.1436</v>
      </c>
      <c r="K9030" s="37" t="str">
        <f t="array" ref="K9030">IFERROR(XLOOKUP(G9030,'Tipo de carga'!A:A,'Tipo de carga'!B:B))</f>
        <v>Autoabasto</v>
      </c>
      <c r="L9030" s="37">
        <f t="shared" si="2"/>
        <v>50</v>
      </c>
      <c r="M9030" s="37">
        <f t="shared" si="3"/>
        <v>14</v>
      </c>
      <c r="N9030" s="37">
        <f t="shared" si="4"/>
        <v>12</v>
      </c>
      <c r="O9030" s="37" t="str">
        <f t="array" ref="O9030">IFERROR(XLOOKUP(K9030,'Tipo de carga'!B:B,'Tipo de carga'!C:C))</f>
        <v>Diesel</v>
      </c>
    </row>
    <row r="9031">
      <c r="A9031" s="36">
        <v>1961.0</v>
      </c>
      <c r="B9031" s="37" t="str">
        <f t="array" ref="B9031">IFERROR(XLOOKUP(A9031,'Asignacion Dic'!A:A,'Asignacion Dic'!C:C))</f>
        <v>MeLi asignado SD</v>
      </c>
      <c r="C9031" s="37" t="str">
        <f t="array" ref="C9031">IFERROR(XLOOKUP(A9031,'Asignacion Dic'!A:A,'Asignacion Dic'!B:B))</f>
        <v>EC-05</v>
      </c>
      <c r="D9031" s="38">
        <v>45640.99092592593</v>
      </c>
      <c r="E9031" s="36" t="s">
        <v>196</v>
      </c>
      <c r="F9031" s="37" t="str">
        <f t="array" ref="F9031">IFERROR(XLOOKUP(E9031,Operadores!A:A,Operadores!B:B))</f>
        <v>HERJOS07</v>
      </c>
      <c r="G9031" s="36" t="s">
        <v>72</v>
      </c>
      <c r="H9031" s="39">
        <v>19.67446</v>
      </c>
      <c r="I9031" s="40">
        <v>368.0</v>
      </c>
      <c r="J9031" s="41">
        <f t="shared" si="5"/>
        <v>7240.20128</v>
      </c>
      <c r="K9031" s="37" t="str">
        <f t="array" ref="K9031">IFERROR(XLOOKUP(G9031,'Tipo de carga'!A:A,'Tipo de carga'!B:B))</f>
        <v>Autoabasto</v>
      </c>
      <c r="L9031" s="37">
        <f t="shared" si="2"/>
        <v>50</v>
      </c>
      <c r="M9031" s="37">
        <f t="shared" si="3"/>
        <v>14</v>
      </c>
      <c r="N9031" s="37">
        <f t="shared" si="4"/>
        <v>12</v>
      </c>
      <c r="O9031" s="37" t="str">
        <f t="array" ref="O9031">IFERROR(XLOOKUP(K9031,'Tipo de carga'!B:B,'Tipo de carga'!C:C))</f>
        <v>Diesel</v>
      </c>
    </row>
    <row r="9032">
      <c r="A9032" s="36">
        <v>2089.0</v>
      </c>
      <c r="B9032" s="37" t="str">
        <f t="array" ref="B9032">IFERROR(XLOOKUP(A9032,'Asignacion Dic'!A:A,'Asignacion Dic'!C:C))</f>
        <v>Circuitos</v>
      </c>
      <c r="C9032" s="37" t="str">
        <f t="array" ref="C9032">IFERROR(XLOOKUP(A9032,'Asignacion Dic'!A:A,'Asignacion Dic'!B:B))</f>
        <v>EC-03</v>
      </c>
      <c r="D9032" s="38">
        <v>45640.9690162037</v>
      </c>
      <c r="E9032" s="36" t="s">
        <v>633</v>
      </c>
      <c r="F9032" s="37" t="str">
        <f t="array" ref="F9032">IFERROR(XLOOKUP(E9032,Operadores!A:A,Operadores!B:B))</f>
        <v>REYRAU</v>
      </c>
      <c r="G9032" s="36" t="s">
        <v>72</v>
      </c>
      <c r="H9032" s="39">
        <v>19.67446</v>
      </c>
      <c r="I9032" s="40">
        <v>391.0</v>
      </c>
      <c r="J9032" s="41">
        <f t="shared" si="5"/>
        <v>7692.71386</v>
      </c>
      <c r="K9032" s="37" t="str">
        <f t="array" ref="K9032">IFERROR(XLOOKUP(G9032,'Tipo de carga'!A:A,'Tipo de carga'!B:B))</f>
        <v>Autoabasto</v>
      </c>
      <c r="L9032" s="37">
        <f t="shared" si="2"/>
        <v>50</v>
      </c>
      <c r="M9032" s="37">
        <f t="shared" si="3"/>
        <v>14</v>
      </c>
      <c r="N9032" s="37">
        <f t="shared" si="4"/>
        <v>12</v>
      </c>
      <c r="O9032" s="37" t="str">
        <f t="array" ref="O9032">IFERROR(XLOOKUP(K9032,'Tipo de carga'!B:B,'Tipo de carga'!C:C))</f>
        <v>Diesel</v>
      </c>
    </row>
    <row r="9033">
      <c r="A9033" s="36">
        <v>1832.0</v>
      </c>
      <c r="B9033" s="37" t="str">
        <f t="array" ref="B9033">IFERROR(XLOOKUP(A9033,'Asignacion Dic'!A:A,'Asignacion Dic'!C:C))</f>
        <v>Liverpool Local</v>
      </c>
      <c r="C9033" s="37" t="str">
        <f t="array" ref="C9033">IFERROR(XLOOKUP(A9033,'Asignacion Dic'!A:A,'Asignacion Dic'!B:B))</f>
        <v>EC-01</v>
      </c>
      <c r="D9033" s="38">
        <v>45640.9553125</v>
      </c>
      <c r="E9033" s="36" t="s">
        <v>341</v>
      </c>
      <c r="F9033" s="37" t="str">
        <f t="array" ref="F9033">IFERROR(XLOOKUP(E9033,Operadores!A:A,Operadores!B:B))</f>
        <v>SALJO01</v>
      </c>
      <c r="G9033" s="36" t="s">
        <v>72</v>
      </c>
      <c r="H9033" s="39">
        <v>19.67446</v>
      </c>
      <c r="I9033" s="40">
        <v>910.0</v>
      </c>
      <c r="J9033" s="41">
        <f t="shared" si="5"/>
        <v>17903.7586</v>
      </c>
      <c r="K9033" s="37" t="str">
        <f t="array" ref="K9033">IFERROR(XLOOKUP(G9033,'Tipo de carga'!A:A,'Tipo de carga'!B:B))</f>
        <v>Autoabasto</v>
      </c>
      <c r="L9033" s="37">
        <f t="shared" si="2"/>
        <v>50</v>
      </c>
      <c r="M9033" s="37">
        <f t="shared" si="3"/>
        <v>14</v>
      </c>
      <c r="N9033" s="37">
        <f t="shared" si="4"/>
        <v>12</v>
      </c>
      <c r="O9033" s="37" t="str">
        <f t="array" ref="O9033">IFERROR(XLOOKUP(K9033,'Tipo de carga'!B:B,'Tipo de carga'!C:C))</f>
        <v>Diesel</v>
      </c>
    </row>
    <row r="9034">
      <c r="A9034" s="36">
        <v>1905.0</v>
      </c>
      <c r="B9034" s="37" t="str">
        <f t="array" ref="B9034">IFERROR(XLOOKUP(A9034,'Asignacion Dic'!A:A,'Asignacion Dic'!C:C))</f>
        <v>MeLi asignado SD</v>
      </c>
      <c r="C9034" s="37" t="str">
        <f t="array" ref="C9034">IFERROR(XLOOKUP(A9034,'Asignacion Dic'!A:A,'Asignacion Dic'!B:B))</f>
        <v>EC-05</v>
      </c>
      <c r="D9034" s="38">
        <v>45640.93071759259</v>
      </c>
      <c r="E9034" s="36" t="s">
        <v>367</v>
      </c>
      <c r="F9034" s="37" t="str">
        <f t="array" ref="F9034">IFERROR(XLOOKUP(E9034,Operadores!A:A,Operadores!B:B))</f>
        <v>ALTJOS</v>
      </c>
      <c r="G9034" s="36" t="s">
        <v>72</v>
      </c>
      <c r="H9034" s="39">
        <v>19.67446</v>
      </c>
      <c r="I9034" s="40">
        <v>820.0</v>
      </c>
      <c r="J9034" s="41">
        <f t="shared" si="5"/>
        <v>16133.0572</v>
      </c>
      <c r="K9034" s="37" t="str">
        <f t="array" ref="K9034">IFERROR(XLOOKUP(G9034,'Tipo de carga'!A:A,'Tipo de carga'!B:B))</f>
        <v>Autoabasto</v>
      </c>
      <c r="L9034" s="37">
        <f t="shared" si="2"/>
        <v>50</v>
      </c>
      <c r="M9034" s="37">
        <f t="shared" si="3"/>
        <v>14</v>
      </c>
      <c r="N9034" s="37">
        <f t="shared" si="4"/>
        <v>12</v>
      </c>
      <c r="O9034" s="37" t="str">
        <f t="array" ref="O9034">IFERROR(XLOOKUP(K9034,'Tipo de carga'!B:B,'Tipo de carga'!C:C))</f>
        <v>Diesel</v>
      </c>
    </row>
    <row r="9035">
      <c r="A9035" s="36">
        <v>1810.0</v>
      </c>
      <c r="B9035" s="37" t="str">
        <f t="array" ref="B9035">IFERROR(XLOOKUP(A9035,'Asignacion Dic'!A:A,'Asignacion Dic'!C:C))</f>
        <v>Circuitos</v>
      </c>
      <c r="C9035" s="37" t="str">
        <f t="array" ref="C9035">IFERROR(XLOOKUP(A9035,'Asignacion Dic'!A:A,'Asignacion Dic'!B:B))</f>
        <v>EC-03</v>
      </c>
      <c r="D9035" s="38">
        <v>45640.90038194445</v>
      </c>
      <c r="E9035" s="36" t="s">
        <v>484</v>
      </c>
      <c r="F9035" s="37" t="str">
        <f t="array" ref="F9035">IFERROR(XLOOKUP(E9035,Operadores!A:A,Operadores!B:B))</f>
        <v>MOLALE</v>
      </c>
      <c r="G9035" s="36" t="s">
        <v>72</v>
      </c>
      <c r="H9035" s="39">
        <v>19.67446</v>
      </c>
      <c r="I9035" s="40">
        <v>762.0</v>
      </c>
      <c r="J9035" s="41">
        <f t="shared" si="5"/>
        <v>14991.93852</v>
      </c>
      <c r="K9035" s="37" t="str">
        <f t="array" ref="K9035">IFERROR(XLOOKUP(G9035,'Tipo de carga'!A:A,'Tipo de carga'!B:B))</f>
        <v>Autoabasto</v>
      </c>
      <c r="L9035" s="37">
        <f t="shared" si="2"/>
        <v>50</v>
      </c>
      <c r="M9035" s="37">
        <f t="shared" si="3"/>
        <v>14</v>
      </c>
      <c r="N9035" s="37">
        <f t="shared" si="4"/>
        <v>12</v>
      </c>
      <c r="O9035" s="37" t="str">
        <f t="array" ref="O9035">IFERROR(XLOOKUP(K9035,'Tipo de carga'!B:B,'Tipo de carga'!C:C))</f>
        <v>Diesel</v>
      </c>
    </row>
    <row r="9036">
      <c r="A9036" s="36">
        <v>1760.0</v>
      </c>
      <c r="B9036" s="37" t="str">
        <f t="array" ref="B9036">IFERROR(XLOOKUP(A9036,'Asignacion Dic'!A:A,'Asignacion Dic'!C:C))</f>
        <v>Pipas</v>
      </c>
      <c r="C9036" s="37" t="str">
        <f t="array" ref="C9036">IFERROR(XLOOKUP(A9036,'Asignacion Dic'!A:A,'Asignacion Dic'!B:B))</f>
        <v>EC-02</v>
      </c>
      <c r="D9036" s="38">
        <v>45640.861296296294</v>
      </c>
      <c r="E9036" s="36" t="s">
        <v>154</v>
      </c>
      <c r="F9036" s="37" t="str">
        <f t="array" ref="F9036">IFERROR(XLOOKUP(E9036,Operadores!A:A,Operadores!B:B))</f>
        <v>MARJO08</v>
      </c>
      <c r="G9036" s="36" t="s">
        <v>72</v>
      </c>
      <c r="H9036" s="39">
        <v>19.67446</v>
      </c>
      <c r="I9036" s="40">
        <v>597.0</v>
      </c>
      <c r="J9036" s="41">
        <f t="shared" si="5"/>
        <v>11745.65262</v>
      </c>
      <c r="K9036" s="37" t="str">
        <f t="array" ref="K9036">IFERROR(XLOOKUP(G9036,'Tipo de carga'!A:A,'Tipo de carga'!B:B))</f>
        <v>Autoabasto</v>
      </c>
      <c r="L9036" s="37">
        <f t="shared" si="2"/>
        <v>50</v>
      </c>
      <c r="M9036" s="37">
        <f t="shared" si="3"/>
        <v>14</v>
      </c>
      <c r="N9036" s="37">
        <f t="shared" si="4"/>
        <v>12</v>
      </c>
      <c r="O9036" s="37" t="str">
        <f t="array" ref="O9036">IFERROR(XLOOKUP(K9036,'Tipo de carga'!B:B,'Tipo de carga'!C:C))</f>
        <v>Diesel</v>
      </c>
    </row>
    <row r="9037">
      <c r="A9037" s="36">
        <v>2066.0</v>
      </c>
      <c r="B9037" s="37" t="str">
        <f t="array" ref="B9037">IFERROR(XLOOKUP(A9037,'Asignacion Dic'!A:A,'Asignacion Dic'!C:C))</f>
        <v>Peñafiel Tecamac</v>
      </c>
      <c r="C9037" s="37" t="str">
        <f t="array" ref="C9037">IFERROR(XLOOKUP(A9037,'Asignacion Dic'!A:A,'Asignacion Dic'!B:B))</f>
        <v>EC-02</v>
      </c>
      <c r="D9037" s="38">
        <v>45640.84982638889</v>
      </c>
      <c r="E9037" s="36" t="s">
        <v>428</v>
      </c>
      <c r="F9037" s="37" t="str">
        <f t="array" ref="F9037">IFERROR(XLOOKUP(E9037,Operadores!A:A,Operadores!B:B))</f>
        <v>MARADO</v>
      </c>
      <c r="G9037" s="36" t="s">
        <v>72</v>
      </c>
      <c r="H9037" s="39">
        <v>19.67446</v>
      </c>
      <c r="I9037" s="40">
        <v>155.0</v>
      </c>
      <c r="J9037" s="41">
        <f t="shared" si="5"/>
        <v>3049.5413</v>
      </c>
      <c r="K9037" s="37" t="str">
        <f t="array" ref="K9037">IFERROR(XLOOKUP(G9037,'Tipo de carga'!A:A,'Tipo de carga'!B:B))</f>
        <v>Autoabasto</v>
      </c>
      <c r="L9037" s="37">
        <f t="shared" si="2"/>
        <v>50</v>
      </c>
      <c r="M9037" s="37">
        <f t="shared" si="3"/>
        <v>14</v>
      </c>
      <c r="N9037" s="37">
        <f t="shared" si="4"/>
        <v>12</v>
      </c>
      <c r="O9037" s="37" t="str">
        <f t="array" ref="O9037">IFERROR(XLOOKUP(K9037,'Tipo de carga'!B:B,'Tipo de carga'!C:C))</f>
        <v>Diesel</v>
      </c>
    </row>
    <row r="9038">
      <c r="A9038" s="36">
        <v>2072.0</v>
      </c>
      <c r="B9038" s="37" t="str">
        <f t="array" ref="B9038">IFERROR(XLOOKUP(A9038,'Asignacion Dic'!A:A,'Asignacion Dic'!C:C))</f>
        <v>Peñafiel Tecamac</v>
      </c>
      <c r="C9038" s="37" t="str">
        <f t="array" ref="C9038">IFERROR(XLOOKUP(A9038,'Asignacion Dic'!A:A,'Asignacion Dic'!B:B))</f>
        <v>EC-02</v>
      </c>
      <c r="D9038" s="38">
        <v>45640.82744212963</v>
      </c>
      <c r="E9038" s="36" t="s">
        <v>192</v>
      </c>
      <c r="F9038" s="37" t="str">
        <f t="array" ref="F9038">IFERROR(XLOOKUP(E9038,Operadores!A:A,Operadores!B:B))</f>
        <v>RODRO01</v>
      </c>
      <c r="G9038" s="36" t="s">
        <v>72</v>
      </c>
      <c r="H9038" s="39">
        <v>19.67446</v>
      </c>
      <c r="I9038" s="40">
        <v>208.0</v>
      </c>
      <c r="J9038" s="41">
        <f t="shared" si="5"/>
        <v>4092.28768</v>
      </c>
      <c r="K9038" s="37" t="str">
        <f t="array" ref="K9038">IFERROR(XLOOKUP(G9038,'Tipo de carga'!A:A,'Tipo de carga'!B:B))</f>
        <v>Autoabasto</v>
      </c>
      <c r="L9038" s="37">
        <f t="shared" si="2"/>
        <v>50</v>
      </c>
      <c r="M9038" s="37">
        <f t="shared" si="3"/>
        <v>14</v>
      </c>
      <c r="N9038" s="37">
        <f t="shared" si="4"/>
        <v>12</v>
      </c>
      <c r="O9038" s="37" t="str">
        <f t="array" ref="O9038">IFERROR(XLOOKUP(K9038,'Tipo de carga'!B:B,'Tipo de carga'!C:C))</f>
        <v>Diesel</v>
      </c>
    </row>
    <row r="9039">
      <c r="A9039" s="36">
        <v>1949.0</v>
      </c>
      <c r="B9039" s="37" t="str">
        <f t="array" ref="B9039">IFERROR(XLOOKUP(A9039,'Asignacion Dic'!A:A,'Asignacion Dic'!C:C))</f>
        <v>MeLi asignado SD</v>
      </c>
      <c r="C9039" s="37" t="str">
        <f t="array" ref="C9039">IFERROR(XLOOKUP(A9039,'Asignacion Dic'!A:A,'Asignacion Dic'!B:B))</f>
        <v>EC-05</v>
      </c>
      <c r="D9039" s="38">
        <v>45640.80876157407</v>
      </c>
      <c r="E9039" s="36" t="s">
        <v>170</v>
      </c>
      <c r="F9039" s="37" t="str">
        <f t="array" ref="F9039">IFERROR(XLOOKUP(E9039,Operadores!A:A,Operadores!B:B))</f>
        <v>MIRISR</v>
      </c>
      <c r="G9039" s="36" t="s">
        <v>72</v>
      </c>
      <c r="H9039" s="39">
        <v>19.67446</v>
      </c>
      <c r="I9039" s="40">
        <v>351.0</v>
      </c>
      <c r="J9039" s="41">
        <f t="shared" si="5"/>
        <v>6905.73546</v>
      </c>
      <c r="K9039" s="37" t="str">
        <f t="array" ref="K9039">IFERROR(XLOOKUP(G9039,'Tipo de carga'!A:A,'Tipo de carga'!B:B))</f>
        <v>Autoabasto</v>
      </c>
      <c r="L9039" s="37">
        <f t="shared" si="2"/>
        <v>50</v>
      </c>
      <c r="M9039" s="37">
        <f t="shared" si="3"/>
        <v>14</v>
      </c>
      <c r="N9039" s="37">
        <f t="shared" si="4"/>
        <v>12</v>
      </c>
      <c r="O9039" s="37" t="str">
        <f t="array" ref="O9039">IFERROR(XLOOKUP(K9039,'Tipo de carga'!B:B,'Tipo de carga'!C:C))</f>
        <v>Diesel</v>
      </c>
    </row>
    <row r="9040">
      <c r="A9040" s="36">
        <v>1988.0</v>
      </c>
      <c r="B9040" s="37" t="str">
        <f t="array" ref="B9040">IFERROR(XLOOKUP(A9040,'Asignacion Dic'!A:A,'Asignacion Dic'!C:C))</f>
        <v>MeLi asignado SD</v>
      </c>
      <c r="C9040" s="37" t="str">
        <f t="array" ref="C9040">IFERROR(XLOOKUP(A9040,'Asignacion Dic'!A:A,'Asignacion Dic'!B:B))</f>
        <v>EC-05</v>
      </c>
      <c r="D9040" s="38">
        <v>45640.80008101852</v>
      </c>
      <c r="E9040" s="36" t="s">
        <v>404</v>
      </c>
      <c r="F9040" s="37" t="str">
        <f t="array" ref="F9040">IFERROR(XLOOKUP(E9040,Operadores!A:A,Operadores!B:B))</f>
        <v>CHAJOE</v>
      </c>
      <c r="G9040" s="36" t="s">
        <v>72</v>
      </c>
      <c r="H9040" s="39">
        <v>19.67446</v>
      </c>
      <c r="I9040" s="40">
        <v>840.0</v>
      </c>
      <c r="J9040" s="41">
        <f t="shared" si="5"/>
        <v>16526.5464</v>
      </c>
      <c r="K9040" s="37" t="str">
        <f t="array" ref="K9040">IFERROR(XLOOKUP(G9040,'Tipo de carga'!A:A,'Tipo de carga'!B:B))</f>
        <v>Autoabasto</v>
      </c>
      <c r="L9040" s="37">
        <f t="shared" si="2"/>
        <v>50</v>
      </c>
      <c r="M9040" s="37">
        <f t="shared" si="3"/>
        <v>14</v>
      </c>
      <c r="N9040" s="37">
        <f t="shared" si="4"/>
        <v>12</v>
      </c>
      <c r="O9040" s="37" t="str">
        <f t="array" ref="O9040">IFERROR(XLOOKUP(K9040,'Tipo de carga'!B:B,'Tipo de carga'!C:C))</f>
        <v>Diesel</v>
      </c>
    </row>
    <row r="9041">
      <c r="A9041" s="36">
        <v>1727.0</v>
      </c>
      <c r="B9041" s="37" t="str">
        <f t="array" ref="B9041">IFERROR(XLOOKUP(A9041,'Asignacion Dic'!A:A,'Asignacion Dic'!C:C))</f>
        <v>Liverpool Local</v>
      </c>
      <c r="C9041" s="37" t="str">
        <f t="array" ref="C9041">IFERROR(XLOOKUP(A9041,'Asignacion Dic'!A:A,'Asignacion Dic'!B:B))</f>
        <v>EC-01</v>
      </c>
      <c r="D9041" s="38">
        <v>45640.78023148148</v>
      </c>
      <c r="E9041" s="36" t="s">
        <v>631</v>
      </c>
      <c r="F9041" s="37" t="str">
        <f t="array" ref="F9041">IFERROR(XLOOKUP(E9041,Operadores!A:A,Operadores!B:B))</f>
        <v>VERPAN</v>
      </c>
      <c r="G9041" s="36" t="s">
        <v>72</v>
      </c>
      <c r="H9041" s="39">
        <v>19.67446</v>
      </c>
      <c r="I9041" s="40">
        <v>451.0</v>
      </c>
      <c r="J9041" s="41">
        <f t="shared" si="5"/>
        <v>8873.18146</v>
      </c>
      <c r="K9041" s="37" t="str">
        <f t="array" ref="K9041">IFERROR(XLOOKUP(G9041,'Tipo de carga'!A:A,'Tipo de carga'!B:B))</f>
        <v>Autoabasto</v>
      </c>
      <c r="L9041" s="37">
        <f t="shared" si="2"/>
        <v>50</v>
      </c>
      <c r="M9041" s="37">
        <f t="shared" si="3"/>
        <v>14</v>
      </c>
      <c r="N9041" s="37">
        <f t="shared" si="4"/>
        <v>12</v>
      </c>
      <c r="O9041" s="37" t="str">
        <f t="array" ref="O9041">IFERROR(XLOOKUP(K9041,'Tipo de carga'!B:B,'Tipo de carga'!C:C))</f>
        <v>Diesel</v>
      </c>
    </row>
    <row r="9042">
      <c r="A9042" s="36">
        <v>1992.0</v>
      </c>
      <c r="B9042" s="37" t="str">
        <f t="array" ref="B9042">IFERROR(XLOOKUP(A9042,'Asignacion Dic'!A:A,'Asignacion Dic'!C:C))</f>
        <v>MeLi Dedicado TD</v>
      </c>
      <c r="C9042" s="37" t="str">
        <f t="array" ref="C9042">IFERROR(XLOOKUP(A9042,'Asignacion Dic'!A:A,'Asignacion Dic'!B:B))</f>
        <v>EC-05</v>
      </c>
      <c r="D9042" s="38">
        <v>45640.76841435185</v>
      </c>
      <c r="E9042" s="36" t="s">
        <v>460</v>
      </c>
      <c r="F9042" s="37" t="str">
        <f t="array" ref="F9042">IFERROR(XLOOKUP(E9042,Operadores!A:A,Operadores!B:B))</f>
        <v>TORAN</v>
      </c>
      <c r="G9042" s="36" t="s">
        <v>72</v>
      </c>
      <c r="H9042" s="39">
        <v>19.67446</v>
      </c>
      <c r="I9042" s="40">
        <v>309.0</v>
      </c>
      <c r="J9042" s="41">
        <f t="shared" si="5"/>
        <v>6079.40814</v>
      </c>
      <c r="K9042" s="37" t="str">
        <f t="array" ref="K9042">IFERROR(XLOOKUP(G9042,'Tipo de carga'!A:A,'Tipo de carga'!B:B))</f>
        <v>Autoabasto</v>
      </c>
      <c r="L9042" s="37">
        <f t="shared" si="2"/>
        <v>50</v>
      </c>
      <c r="M9042" s="37">
        <f t="shared" si="3"/>
        <v>14</v>
      </c>
      <c r="N9042" s="37">
        <f t="shared" si="4"/>
        <v>12</v>
      </c>
      <c r="O9042" s="37" t="str">
        <f t="array" ref="O9042">IFERROR(XLOOKUP(K9042,'Tipo de carga'!B:B,'Tipo de carga'!C:C))</f>
        <v>Diesel</v>
      </c>
    </row>
    <row r="9043">
      <c r="A9043" s="36">
        <v>1976.0</v>
      </c>
      <c r="B9043" s="37" t="str">
        <f t="array" ref="B9043">IFERROR(XLOOKUP(A9043,'Asignacion Dic'!A:A,'Asignacion Dic'!C:C))</f>
        <v>MeLi asignado SD</v>
      </c>
      <c r="C9043" s="37" t="str">
        <f t="array" ref="C9043">IFERROR(XLOOKUP(A9043,'Asignacion Dic'!A:A,'Asignacion Dic'!B:B))</f>
        <v>EC-05</v>
      </c>
      <c r="D9043" s="38">
        <v>45640.756747685184</v>
      </c>
      <c r="E9043" s="36" t="s">
        <v>178</v>
      </c>
      <c r="F9043" s="37" t="str">
        <f t="array" ref="F9043">IFERROR(XLOOKUP(E9043,Operadores!A:A,Operadores!B:B))</f>
        <v>BAUGEO</v>
      </c>
      <c r="G9043" s="36" t="s">
        <v>72</v>
      </c>
      <c r="H9043" s="39">
        <v>19.67446</v>
      </c>
      <c r="I9043" s="40">
        <v>731.0</v>
      </c>
      <c r="J9043" s="41">
        <f t="shared" si="5"/>
        <v>14382.03026</v>
      </c>
      <c r="K9043" s="37" t="str">
        <f t="array" ref="K9043">IFERROR(XLOOKUP(G9043,'Tipo de carga'!A:A,'Tipo de carga'!B:B))</f>
        <v>Autoabasto</v>
      </c>
      <c r="L9043" s="37">
        <f t="shared" si="2"/>
        <v>50</v>
      </c>
      <c r="M9043" s="37">
        <f t="shared" si="3"/>
        <v>14</v>
      </c>
      <c r="N9043" s="37">
        <f t="shared" si="4"/>
        <v>12</v>
      </c>
      <c r="O9043" s="37" t="str">
        <f t="array" ref="O9043">IFERROR(XLOOKUP(K9043,'Tipo de carga'!B:B,'Tipo de carga'!C:C))</f>
        <v>Diesel</v>
      </c>
    </row>
    <row r="9044">
      <c r="A9044" s="36">
        <v>1864.0</v>
      </c>
      <c r="B9044" s="37" t="str">
        <f t="array" ref="B9044">IFERROR(XLOOKUP(A9044,'Asignacion Dic'!A:A,'Asignacion Dic'!C:C))</f>
        <v>Full Liver</v>
      </c>
      <c r="C9044" s="37" t="str">
        <f t="array" ref="C9044">IFERROR(XLOOKUP(A9044,'Asignacion Dic'!A:A,'Asignacion Dic'!B:B))</f>
        <v>EC-01</v>
      </c>
      <c r="D9044" s="38">
        <v>45640.72996527778</v>
      </c>
      <c r="E9044" s="36" t="s">
        <v>336</v>
      </c>
      <c r="F9044" s="37" t="str">
        <f t="array" ref="F9044">IFERROR(XLOOKUP(E9044,Operadores!A:A,Operadores!B:B))</f>
        <v>BUEMA</v>
      </c>
      <c r="G9044" s="36" t="s">
        <v>72</v>
      </c>
      <c r="H9044" s="39">
        <v>19.67446</v>
      </c>
      <c r="I9044" s="40">
        <v>729.0</v>
      </c>
      <c r="J9044" s="41">
        <f t="shared" si="5"/>
        <v>14342.68134</v>
      </c>
      <c r="K9044" s="37" t="str">
        <f t="array" ref="K9044">IFERROR(XLOOKUP(G9044,'Tipo de carga'!A:A,'Tipo de carga'!B:B))</f>
        <v>Autoabasto</v>
      </c>
      <c r="L9044" s="37">
        <f t="shared" si="2"/>
        <v>50</v>
      </c>
      <c r="M9044" s="37">
        <f t="shared" si="3"/>
        <v>14</v>
      </c>
      <c r="N9044" s="37">
        <f t="shared" si="4"/>
        <v>12</v>
      </c>
      <c r="O9044" s="37" t="str">
        <f t="array" ref="O9044">IFERROR(XLOOKUP(K9044,'Tipo de carga'!B:B,'Tipo de carga'!C:C))</f>
        <v>Diesel</v>
      </c>
    </row>
    <row r="9045">
      <c r="A9045" s="36">
        <v>1942.0</v>
      </c>
      <c r="B9045" s="37" t="str">
        <f t="array" ref="B9045">IFERROR(XLOOKUP(A9045,'Asignacion Dic'!A:A,'Asignacion Dic'!C:C))</f>
        <v>MeLi asignado SD</v>
      </c>
      <c r="C9045" s="37" t="str">
        <f t="array" ref="C9045">IFERROR(XLOOKUP(A9045,'Asignacion Dic'!A:A,'Asignacion Dic'!B:B))</f>
        <v>EC-05</v>
      </c>
      <c r="D9045" s="38">
        <v>45640.712743055556</v>
      </c>
      <c r="E9045" s="36" t="s">
        <v>581</v>
      </c>
      <c r="F9045" s="37" t="str">
        <f t="array" ref="F9045">IFERROR(XLOOKUP(E9045,Operadores!A:A,Operadores!B:B))</f>
        <v>RICCES</v>
      </c>
      <c r="G9045" s="36" t="s">
        <v>72</v>
      </c>
      <c r="H9045" s="39">
        <v>19.67446</v>
      </c>
      <c r="I9045" s="40">
        <v>365.0</v>
      </c>
      <c r="J9045" s="41">
        <f t="shared" si="5"/>
        <v>7181.1779</v>
      </c>
      <c r="K9045" s="37" t="str">
        <f t="array" ref="K9045">IFERROR(XLOOKUP(G9045,'Tipo de carga'!A:A,'Tipo de carga'!B:B))</f>
        <v>Autoabasto</v>
      </c>
      <c r="L9045" s="37">
        <f t="shared" si="2"/>
        <v>50</v>
      </c>
      <c r="M9045" s="37">
        <f t="shared" si="3"/>
        <v>14</v>
      </c>
      <c r="N9045" s="37">
        <f t="shared" si="4"/>
        <v>12</v>
      </c>
      <c r="O9045" s="37" t="str">
        <f t="array" ref="O9045">IFERROR(XLOOKUP(K9045,'Tipo de carga'!B:B,'Tipo de carga'!C:C))</f>
        <v>Diesel</v>
      </c>
    </row>
    <row r="9046">
      <c r="A9046" s="36">
        <v>1984.0</v>
      </c>
      <c r="B9046" s="37" t="str">
        <f t="array" ref="B9046">IFERROR(XLOOKUP(A9046,'Asignacion Dic'!A:A,'Asignacion Dic'!C:C))</f>
        <v>MeLi asignado SD</v>
      </c>
      <c r="C9046" s="37" t="str">
        <f t="array" ref="C9046">IFERROR(XLOOKUP(A9046,'Asignacion Dic'!A:A,'Asignacion Dic'!B:B))</f>
        <v>EC-05</v>
      </c>
      <c r="D9046" s="38">
        <v>45640.706828703704</v>
      </c>
      <c r="E9046" s="36" t="s">
        <v>226</v>
      </c>
      <c r="F9046" s="37" t="str">
        <f t="array" ref="F9046">IFERROR(XLOOKUP(E9046,Operadores!A:A,Operadores!B:B))</f>
        <v>PERFID</v>
      </c>
      <c r="G9046" s="36" t="s">
        <v>72</v>
      </c>
      <c r="H9046" s="39">
        <v>19.67446</v>
      </c>
      <c r="I9046" s="40">
        <v>613.0</v>
      </c>
      <c r="J9046" s="41">
        <f t="shared" si="5"/>
        <v>12060.44398</v>
      </c>
      <c r="K9046" s="37" t="str">
        <f t="array" ref="K9046">IFERROR(XLOOKUP(G9046,'Tipo de carga'!A:A,'Tipo de carga'!B:B))</f>
        <v>Autoabasto</v>
      </c>
      <c r="L9046" s="37">
        <f t="shared" si="2"/>
        <v>50</v>
      </c>
      <c r="M9046" s="37">
        <f t="shared" si="3"/>
        <v>14</v>
      </c>
      <c r="N9046" s="37">
        <f t="shared" si="4"/>
        <v>12</v>
      </c>
      <c r="O9046" s="37" t="str">
        <f t="array" ref="O9046">IFERROR(XLOOKUP(K9046,'Tipo de carga'!B:B,'Tipo de carga'!C:C))</f>
        <v>Diesel</v>
      </c>
    </row>
    <row r="9047">
      <c r="A9047" s="36">
        <v>2015.0</v>
      </c>
      <c r="B9047" s="37" t="str">
        <f t="array" ref="B9047">IFERROR(XLOOKUP(A9047,'Asignacion Dic'!A:A,'Asignacion Dic'!C:C))</f>
        <v>MeLi Asignado TD</v>
      </c>
      <c r="C9047" s="37" t="str">
        <f t="array" ref="C9047">IFERROR(XLOOKUP(A9047,'Asignacion Dic'!A:A,'Asignacion Dic'!B:B))</f>
        <v>EC-05</v>
      </c>
      <c r="D9047" s="38">
        <v>45640.69871527778</v>
      </c>
      <c r="E9047" s="36" t="s">
        <v>561</v>
      </c>
      <c r="F9047" s="37" t="str">
        <f t="array" ref="F9047">IFERROR(XLOOKUP(E9047,Operadores!A:A,Operadores!B:B))</f>
        <v>VILYON</v>
      </c>
      <c r="G9047" s="36" t="s">
        <v>72</v>
      </c>
      <c r="H9047" s="39">
        <v>19.67446</v>
      </c>
      <c r="I9047" s="40">
        <v>268.0</v>
      </c>
      <c r="J9047" s="41">
        <f t="shared" si="5"/>
        <v>5272.75528</v>
      </c>
      <c r="K9047" s="37" t="str">
        <f t="array" ref="K9047">IFERROR(XLOOKUP(G9047,'Tipo de carga'!A:A,'Tipo de carga'!B:B))</f>
        <v>Autoabasto</v>
      </c>
      <c r="L9047" s="37">
        <f t="shared" si="2"/>
        <v>50</v>
      </c>
      <c r="M9047" s="37">
        <f t="shared" si="3"/>
        <v>14</v>
      </c>
      <c r="N9047" s="37">
        <f t="shared" si="4"/>
        <v>12</v>
      </c>
      <c r="O9047" s="37" t="str">
        <f t="array" ref="O9047">IFERROR(XLOOKUP(K9047,'Tipo de carga'!B:B,'Tipo de carga'!C:C))</f>
        <v>Diesel</v>
      </c>
    </row>
    <row r="9048">
      <c r="A9048" s="36">
        <v>1768.0</v>
      </c>
      <c r="B9048" s="37" t="str">
        <f t="array" ref="B9048">IFERROR(XLOOKUP(A9048,'Asignacion Dic'!A:A,'Asignacion Dic'!C:C))</f>
        <v>Pipas</v>
      </c>
      <c r="C9048" s="37" t="str">
        <f t="array" ref="C9048">IFERROR(XLOOKUP(A9048,'Asignacion Dic'!A:A,'Asignacion Dic'!B:B))</f>
        <v>EC-02</v>
      </c>
      <c r="D9048" s="38">
        <v>45640.684965277775</v>
      </c>
      <c r="E9048" s="36" t="s">
        <v>449</v>
      </c>
      <c r="F9048" s="37" t="str">
        <f t="array" ref="F9048">IFERROR(XLOOKUP(E9048,Operadores!A:A,Operadores!B:B))</f>
        <v>PATRAM</v>
      </c>
      <c r="G9048" s="36" t="s">
        <v>72</v>
      </c>
      <c r="H9048" s="39">
        <v>19.67446</v>
      </c>
      <c r="I9048" s="40">
        <v>258.0</v>
      </c>
      <c r="J9048" s="41">
        <f t="shared" si="5"/>
        <v>5076.01068</v>
      </c>
      <c r="K9048" s="37" t="str">
        <f t="array" ref="K9048">IFERROR(XLOOKUP(G9048,'Tipo de carga'!A:A,'Tipo de carga'!B:B))</f>
        <v>Autoabasto</v>
      </c>
      <c r="L9048" s="37">
        <f t="shared" si="2"/>
        <v>50</v>
      </c>
      <c r="M9048" s="37">
        <f t="shared" si="3"/>
        <v>14</v>
      </c>
      <c r="N9048" s="37">
        <f t="shared" si="4"/>
        <v>12</v>
      </c>
      <c r="O9048" s="37" t="str">
        <f t="array" ref="O9048">IFERROR(XLOOKUP(K9048,'Tipo de carga'!B:B,'Tipo de carga'!C:C))</f>
        <v>Diesel</v>
      </c>
    </row>
    <row r="9049">
      <c r="A9049" s="36">
        <v>2016.0</v>
      </c>
      <c r="B9049" s="37" t="str">
        <f t="array" ref="B9049">IFERROR(XLOOKUP(A9049,'Asignacion Dic'!A:A,'Asignacion Dic'!C:C))</f>
        <v>MeLi Asignado TD</v>
      </c>
      <c r="C9049" s="37" t="str">
        <f t="array" ref="C9049">IFERROR(XLOOKUP(A9049,'Asignacion Dic'!A:A,'Asignacion Dic'!B:B))</f>
        <v>EC-05</v>
      </c>
      <c r="D9049" s="38">
        <v>45640.65883101852</v>
      </c>
      <c r="E9049" s="36" t="s">
        <v>578</v>
      </c>
      <c r="F9049" s="37" t="str">
        <f t="array" ref="F9049">IFERROR(XLOOKUP(E9049,Operadores!A:A,Operadores!B:B))</f>
        <v>ASTLUI</v>
      </c>
      <c r="G9049" s="36" t="s">
        <v>72</v>
      </c>
      <c r="H9049" s="39">
        <v>19.67446</v>
      </c>
      <c r="I9049" s="40">
        <v>522.0</v>
      </c>
      <c r="J9049" s="41">
        <f t="shared" si="5"/>
        <v>10270.06812</v>
      </c>
      <c r="K9049" s="37" t="str">
        <f t="array" ref="K9049">IFERROR(XLOOKUP(G9049,'Tipo de carga'!A:A,'Tipo de carga'!B:B))</f>
        <v>Autoabasto</v>
      </c>
      <c r="L9049" s="37">
        <f t="shared" si="2"/>
        <v>50</v>
      </c>
      <c r="M9049" s="37">
        <f t="shared" si="3"/>
        <v>14</v>
      </c>
      <c r="N9049" s="37">
        <f t="shared" si="4"/>
        <v>12</v>
      </c>
      <c r="O9049" s="37" t="str">
        <f t="array" ref="O9049">IFERROR(XLOOKUP(K9049,'Tipo de carga'!B:B,'Tipo de carga'!C:C))</f>
        <v>Diesel</v>
      </c>
    </row>
    <row r="9050">
      <c r="A9050" s="36">
        <v>2026.0</v>
      </c>
      <c r="B9050" s="37" t="str">
        <f t="array" ref="B9050">IFERROR(XLOOKUP(A9050,'Asignacion Dic'!A:A,'Asignacion Dic'!C:C))</f>
        <v>MeLi Dedicado Merida</v>
      </c>
      <c r="C9050" s="37" t="str">
        <f t="array" ref="C9050">IFERROR(XLOOKUP(A9050,'Asignacion Dic'!A:A,'Asignacion Dic'!B:B))</f>
        <v>EC-05</v>
      </c>
      <c r="D9050" s="38">
        <v>45640.584398148145</v>
      </c>
      <c r="E9050" s="36" t="s">
        <v>492</v>
      </c>
      <c r="F9050" s="37" t="str">
        <f t="array" ref="F9050">IFERROR(XLOOKUP(E9050,Operadores!A:A,Operadores!B:B))</f>
        <v>CRUTOM</v>
      </c>
      <c r="G9050" s="36" t="s">
        <v>72</v>
      </c>
      <c r="H9050" s="39">
        <v>19.67446</v>
      </c>
      <c r="I9050" s="40">
        <v>279.0</v>
      </c>
      <c r="J9050" s="41">
        <f t="shared" si="5"/>
        <v>5489.17434</v>
      </c>
      <c r="K9050" s="37" t="str">
        <f t="array" ref="K9050">IFERROR(XLOOKUP(G9050,'Tipo de carga'!A:A,'Tipo de carga'!B:B))</f>
        <v>Autoabasto</v>
      </c>
      <c r="L9050" s="37">
        <f t="shared" si="2"/>
        <v>50</v>
      </c>
      <c r="M9050" s="37">
        <f t="shared" si="3"/>
        <v>14</v>
      </c>
      <c r="N9050" s="37">
        <f t="shared" si="4"/>
        <v>12</v>
      </c>
      <c r="O9050" s="37" t="str">
        <f t="array" ref="O9050">IFERROR(XLOOKUP(K9050,'Tipo de carga'!B:B,'Tipo de carga'!C:C))</f>
        <v>Diesel</v>
      </c>
    </row>
    <row r="9051">
      <c r="A9051" s="36">
        <v>1998.0</v>
      </c>
      <c r="B9051" s="37" t="str">
        <f t="array" ref="B9051">IFERROR(XLOOKUP(A9051,'Asignacion Dic'!A:A,'Asignacion Dic'!C:C))</f>
        <v>MeLi Dedicado Merida</v>
      </c>
      <c r="C9051" s="37" t="str">
        <f t="array" ref="C9051">IFERROR(XLOOKUP(A9051,'Asignacion Dic'!A:A,'Asignacion Dic'!B:B))</f>
        <v>EC-05</v>
      </c>
      <c r="D9051" s="38">
        <v>45640.58190972222</v>
      </c>
      <c r="E9051" s="36" t="s">
        <v>398</v>
      </c>
      <c r="F9051" s="37" t="str">
        <f t="array" ref="F9051">IFERROR(XLOOKUP(E9051,Operadores!A:A,Operadores!B:B))</f>
        <v>SANEUS</v>
      </c>
      <c r="G9051" s="36" t="s">
        <v>72</v>
      </c>
      <c r="H9051" s="39">
        <v>19.67446</v>
      </c>
      <c r="I9051" s="40">
        <v>304.0</v>
      </c>
      <c r="J9051" s="41">
        <f t="shared" si="5"/>
        <v>5981.03584</v>
      </c>
      <c r="K9051" s="37" t="str">
        <f t="array" ref="K9051">IFERROR(XLOOKUP(G9051,'Tipo de carga'!A:A,'Tipo de carga'!B:B))</f>
        <v>Autoabasto</v>
      </c>
      <c r="L9051" s="37">
        <f t="shared" si="2"/>
        <v>50</v>
      </c>
      <c r="M9051" s="37">
        <f t="shared" si="3"/>
        <v>14</v>
      </c>
      <c r="N9051" s="37">
        <f t="shared" si="4"/>
        <v>12</v>
      </c>
      <c r="O9051" s="37" t="str">
        <f t="array" ref="O9051">IFERROR(XLOOKUP(K9051,'Tipo de carga'!B:B,'Tipo de carga'!C:C))</f>
        <v>Diesel</v>
      </c>
    </row>
    <row r="9052">
      <c r="A9052" s="36">
        <v>2010.0</v>
      </c>
      <c r="B9052" s="37" t="str">
        <f t="array" ref="B9052">IFERROR(XLOOKUP(A9052,'Asignacion Dic'!A:A,'Asignacion Dic'!C:C))</f>
        <v>MeLi asignado SD</v>
      </c>
      <c r="C9052" s="37" t="str">
        <f t="array" ref="C9052">IFERROR(XLOOKUP(A9052,'Asignacion Dic'!A:A,'Asignacion Dic'!B:B))</f>
        <v>EC-05</v>
      </c>
      <c r="D9052" s="38">
        <v>45640.57108796296</v>
      </c>
      <c r="E9052" s="36" t="s">
        <v>194</v>
      </c>
      <c r="F9052" s="37" t="str">
        <f t="array" ref="F9052">IFERROR(XLOOKUP(E9052,Operadores!A:A,Operadores!B:B))</f>
        <v>CHAJE</v>
      </c>
      <c r="G9052" s="36" t="s">
        <v>72</v>
      </c>
      <c r="H9052" s="39">
        <v>19.67446</v>
      </c>
      <c r="I9052" s="40">
        <v>300.0</v>
      </c>
      <c r="J9052" s="41">
        <f t="shared" si="5"/>
        <v>5902.338</v>
      </c>
      <c r="K9052" s="37" t="str">
        <f t="array" ref="K9052">IFERROR(XLOOKUP(G9052,'Tipo de carga'!A:A,'Tipo de carga'!B:B))</f>
        <v>Autoabasto</v>
      </c>
      <c r="L9052" s="37">
        <f t="shared" si="2"/>
        <v>50</v>
      </c>
      <c r="M9052" s="37">
        <f t="shared" si="3"/>
        <v>14</v>
      </c>
      <c r="N9052" s="37">
        <f t="shared" si="4"/>
        <v>12</v>
      </c>
      <c r="O9052" s="37" t="str">
        <f t="array" ref="O9052">IFERROR(XLOOKUP(K9052,'Tipo de carga'!B:B,'Tipo de carga'!C:C))</f>
        <v>Diesel</v>
      </c>
    </row>
    <row r="9053">
      <c r="A9053" s="36">
        <v>2036.0</v>
      </c>
      <c r="B9053" s="37" t="str">
        <f t="array" ref="B9053">IFERROR(XLOOKUP(A9053,'Asignacion Dic'!A:A,'Asignacion Dic'!C:C))</f>
        <v>Liverpool Local</v>
      </c>
      <c r="C9053" s="37" t="str">
        <f t="array" ref="C9053">IFERROR(XLOOKUP(A9053,'Asignacion Dic'!A:A,'Asignacion Dic'!B:B))</f>
        <v>EC-01</v>
      </c>
      <c r="D9053" s="38">
        <v>45640.56842592593</v>
      </c>
      <c r="E9053" s="36" t="s">
        <v>333</v>
      </c>
      <c r="F9053" s="37" t="str">
        <f t="array" ref="F9053">IFERROR(XLOOKUP(E9053,Operadores!A:A,Operadores!B:B))</f>
        <v>RAMJUA03</v>
      </c>
      <c r="G9053" s="36" t="s">
        <v>72</v>
      </c>
      <c r="H9053" s="39">
        <v>19.67446</v>
      </c>
      <c r="I9053" s="40">
        <v>606.0</v>
      </c>
      <c r="J9053" s="41">
        <f t="shared" si="5"/>
        <v>11922.72276</v>
      </c>
      <c r="K9053" s="37" t="str">
        <f t="array" ref="K9053">IFERROR(XLOOKUP(G9053,'Tipo de carga'!A:A,'Tipo de carga'!B:B))</f>
        <v>Autoabasto</v>
      </c>
      <c r="L9053" s="37">
        <f t="shared" si="2"/>
        <v>50</v>
      </c>
      <c r="M9053" s="37">
        <f t="shared" si="3"/>
        <v>14</v>
      </c>
      <c r="N9053" s="37">
        <f t="shared" si="4"/>
        <v>12</v>
      </c>
      <c r="O9053" s="37" t="str">
        <f t="array" ref="O9053">IFERROR(XLOOKUP(K9053,'Tipo de carga'!B:B,'Tipo de carga'!C:C))</f>
        <v>Diesel</v>
      </c>
    </row>
    <row r="9054">
      <c r="A9054" s="36">
        <v>1875.0</v>
      </c>
      <c r="B9054" s="37" t="str">
        <f t="array" ref="B9054">IFERROR(XLOOKUP(A9054,'Asignacion Dic'!A:A,'Asignacion Dic'!C:C))</f>
        <v>Circuitos</v>
      </c>
      <c r="C9054" s="37" t="str">
        <f t="array" ref="C9054">IFERROR(XLOOKUP(A9054,'Asignacion Dic'!A:A,'Asignacion Dic'!B:B))</f>
        <v>EC-03</v>
      </c>
      <c r="D9054" s="38">
        <v>45640.55515046296</v>
      </c>
      <c r="E9054" s="36" t="s">
        <v>201</v>
      </c>
      <c r="F9054" s="37" t="str">
        <f t="array" ref="F9054">IFERROR(XLOOKUP(E9054,Operadores!A:A,Operadores!B:B))</f>
        <v>CARJOR</v>
      </c>
      <c r="G9054" s="36" t="s">
        <v>72</v>
      </c>
      <c r="H9054" s="39">
        <v>19.67446</v>
      </c>
      <c r="I9054" s="40">
        <v>868.0</v>
      </c>
      <c r="J9054" s="41">
        <f t="shared" si="5"/>
        <v>17077.43128</v>
      </c>
      <c r="K9054" s="37" t="str">
        <f t="array" ref="K9054">IFERROR(XLOOKUP(G9054,'Tipo de carga'!A:A,'Tipo de carga'!B:B))</f>
        <v>Autoabasto</v>
      </c>
      <c r="L9054" s="37">
        <f t="shared" si="2"/>
        <v>50</v>
      </c>
      <c r="M9054" s="37">
        <f t="shared" si="3"/>
        <v>14</v>
      </c>
      <c r="N9054" s="37">
        <f t="shared" si="4"/>
        <v>12</v>
      </c>
      <c r="O9054" s="37" t="str">
        <f t="array" ref="O9054">IFERROR(XLOOKUP(K9054,'Tipo de carga'!B:B,'Tipo de carga'!C:C))</f>
        <v>Diesel</v>
      </c>
    </row>
    <row r="9055">
      <c r="A9055" s="36">
        <v>1956.0</v>
      </c>
      <c r="B9055" s="37" t="str">
        <f t="array" ref="B9055">IFERROR(XLOOKUP(A9055,'Asignacion Dic'!A:A,'Asignacion Dic'!C:C))</f>
        <v>MeLi asignado SD</v>
      </c>
      <c r="C9055" s="37" t="str">
        <f t="array" ref="C9055">IFERROR(XLOOKUP(A9055,'Asignacion Dic'!A:A,'Asignacion Dic'!B:B))</f>
        <v>EC-05</v>
      </c>
      <c r="D9055" s="38">
        <v>45640.54170138889</v>
      </c>
      <c r="E9055" s="36" t="s">
        <v>168</v>
      </c>
      <c r="F9055" s="37" t="str">
        <f t="array" ref="F9055">IFERROR(XLOOKUP(E9055,Operadores!A:A,Operadores!B:B))</f>
        <v>GARLUI</v>
      </c>
      <c r="G9055" s="36" t="s">
        <v>72</v>
      </c>
      <c r="H9055" s="39">
        <v>19.67446</v>
      </c>
      <c r="I9055" s="40">
        <v>113.0</v>
      </c>
      <c r="J9055" s="41">
        <f t="shared" si="5"/>
        <v>2223.21398</v>
      </c>
      <c r="K9055" s="37" t="str">
        <f t="array" ref="K9055">IFERROR(XLOOKUP(G9055,'Tipo de carga'!A:A,'Tipo de carga'!B:B))</f>
        <v>Autoabasto</v>
      </c>
      <c r="L9055" s="37">
        <f t="shared" si="2"/>
        <v>50</v>
      </c>
      <c r="M9055" s="37">
        <f t="shared" si="3"/>
        <v>14</v>
      </c>
      <c r="N9055" s="37">
        <f t="shared" si="4"/>
        <v>12</v>
      </c>
      <c r="O9055" s="37" t="str">
        <f t="array" ref="O9055">IFERROR(XLOOKUP(K9055,'Tipo de carga'!B:B,'Tipo de carga'!C:C))</f>
        <v>Diesel</v>
      </c>
    </row>
    <row r="9056">
      <c r="A9056" s="36">
        <v>1828.0</v>
      </c>
      <c r="B9056" s="37" t="str">
        <f t="array" ref="B9056">IFERROR(XLOOKUP(A9056,'Asignacion Dic'!A:A,'Asignacion Dic'!C:C))</f>
        <v>Circuitos</v>
      </c>
      <c r="C9056" s="37" t="str">
        <f t="array" ref="C9056">IFERROR(XLOOKUP(A9056,'Asignacion Dic'!A:A,'Asignacion Dic'!B:B))</f>
        <v>EC-03</v>
      </c>
      <c r="D9056" s="38">
        <v>45640.52644675926</v>
      </c>
      <c r="E9056" s="36" t="s">
        <v>414</v>
      </c>
      <c r="F9056" s="37" t="str">
        <f t="array" ref="F9056">IFERROR(XLOOKUP(E9056,Operadores!A:A,Operadores!B:B))</f>
        <v>CRUBE</v>
      </c>
      <c r="G9056" s="36" t="s">
        <v>72</v>
      </c>
      <c r="H9056" s="39">
        <v>19.67446</v>
      </c>
      <c r="I9056" s="40">
        <v>598.0</v>
      </c>
      <c r="J9056" s="41">
        <f t="shared" si="5"/>
        <v>11765.32708</v>
      </c>
      <c r="K9056" s="37" t="str">
        <f t="array" ref="K9056">IFERROR(XLOOKUP(G9056,'Tipo de carga'!A:A,'Tipo de carga'!B:B))</f>
        <v>Autoabasto</v>
      </c>
      <c r="L9056" s="37">
        <f t="shared" si="2"/>
        <v>50</v>
      </c>
      <c r="M9056" s="37">
        <f t="shared" si="3"/>
        <v>14</v>
      </c>
      <c r="N9056" s="37">
        <f t="shared" si="4"/>
        <v>12</v>
      </c>
      <c r="O9056" s="37" t="str">
        <f t="array" ref="O9056">IFERROR(XLOOKUP(K9056,'Tipo de carga'!B:B,'Tipo de carga'!C:C))</f>
        <v>Diesel</v>
      </c>
    </row>
    <row r="9057">
      <c r="A9057" s="36">
        <v>1789.0</v>
      </c>
      <c r="B9057" s="37" t="str">
        <f t="array" ref="B9057">IFERROR(XLOOKUP(A9057,'Asignacion Dic'!A:A,'Asignacion Dic'!C:C))</f>
        <v>Hisense</v>
      </c>
      <c r="C9057" s="37" t="str">
        <f t="array" ref="C9057">IFERROR(XLOOKUP(A9057,'Asignacion Dic'!A:A,'Asignacion Dic'!B:B))</f>
        <v>EC-03</v>
      </c>
      <c r="D9057" s="38">
        <v>45640.52553240741</v>
      </c>
      <c r="E9057" s="36" t="s">
        <v>371</v>
      </c>
      <c r="F9057" s="37" t="str">
        <f t="array" ref="F9057">IFERROR(XLOOKUP(E9057,Operadores!A:A,Operadores!B:B))</f>
        <v>MEDJOS01</v>
      </c>
      <c r="G9057" s="36" t="s">
        <v>72</v>
      </c>
      <c r="H9057" s="39">
        <v>19.67446</v>
      </c>
      <c r="I9057" s="40">
        <v>598.0</v>
      </c>
      <c r="J9057" s="41">
        <f t="shared" si="5"/>
        <v>11765.32708</v>
      </c>
      <c r="K9057" s="37" t="str">
        <f t="array" ref="K9057">IFERROR(XLOOKUP(G9057,'Tipo de carga'!A:A,'Tipo de carga'!B:B))</f>
        <v>Autoabasto</v>
      </c>
      <c r="L9057" s="37">
        <f t="shared" si="2"/>
        <v>50</v>
      </c>
      <c r="M9057" s="37">
        <f t="shared" si="3"/>
        <v>14</v>
      </c>
      <c r="N9057" s="37">
        <f t="shared" si="4"/>
        <v>12</v>
      </c>
      <c r="O9057" s="37" t="str">
        <f t="array" ref="O9057">IFERROR(XLOOKUP(K9057,'Tipo de carga'!B:B,'Tipo de carga'!C:C))</f>
        <v>Diesel</v>
      </c>
    </row>
    <row r="9058">
      <c r="A9058" s="36">
        <v>1963.0</v>
      </c>
      <c r="B9058" s="37" t="str">
        <f t="array" ref="B9058">IFERROR(XLOOKUP(A9058,'Asignacion Dic'!A:A,'Asignacion Dic'!C:C))</f>
        <v>MeLi asignado SD</v>
      </c>
      <c r="C9058" s="37" t="str">
        <f t="array" ref="C9058">IFERROR(XLOOKUP(A9058,'Asignacion Dic'!A:A,'Asignacion Dic'!B:B))</f>
        <v>EC-05</v>
      </c>
      <c r="D9058" s="38">
        <v>45640.48619212963</v>
      </c>
      <c r="E9058" s="36" t="s">
        <v>630</v>
      </c>
      <c r="F9058" s="37" t="str">
        <f t="array" ref="F9058">IFERROR(XLOOKUP(E9058,Operadores!A:A,Operadores!B:B))</f>
        <v>GARSIX</v>
      </c>
      <c r="G9058" s="36" t="s">
        <v>72</v>
      </c>
      <c r="H9058" s="39">
        <v>19.67446</v>
      </c>
      <c r="I9058" s="40">
        <v>28.0</v>
      </c>
      <c r="J9058" s="41">
        <f t="shared" si="5"/>
        <v>550.88488</v>
      </c>
      <c r="K9058" s="37" t="str">
        <f t="array" ref="K9058">IFERROR(XLOOKUP(G9058,'Tipo de carga'!A:A,'Tipo de carga'!B:B))</f>
        <v>Autoabasto</v>
      </c>
      <c r="L9058" s="37">
        <f t="shared" si="2"/>
        <v>50</v>
      </c>
      <c r="M9058" s="37">
        <f t="shared" si="3"/>
        <v>14</v>
      </c>
      <c r="N9058" s="37">
        <f t="shared" si="4"/>
        <v>12</v>
      </c>
      <c r="O9058" s="37" t="str">
        <f t="array" ref="O9058">IFERROR(XLOOKUP(K9058,'Tipo de carga'!B:B,'Tipo de carga'!C:C))</f>
        <v>Diesel</v>
      </c>
    </row>
    <row r="9059">
      <c r="A9059" s="36">
        <v>1997.0</v>
      </c>
      <c r="B9059" s="37" t="str">
        <f t="array" ref="B9059">IFERROR(XLOOKUP(A9059,'Asignacion Dic'!A:A,'Asignacion Dic'!C:C))</f>
        <v>MeLi Dedicado Merida</v>
      </c>
      <c r="C9059" s="37" t="str">
        <f t="array" ref="C9059">IFERROR(XLOOKUP(A9059,'Asignacion Dic'!A:A,'Asignacion Dic'!B:B))</f>
        <v>EC-05</v>
      </c>
      <c r="D9059" s="38">
        <v>45640.4759375</v>
      </c>
      <c r="E9059" s="36" t="s">
        <v>391</v>
      </c>
      <c r="F9059" s="37" t="str">
        <f t="array" ref="F9059">IFERROR(XLOOKUP(E9059,Operadores!A:A,Operadores!B:B))</f>
        <v>HERVIC02</v>
      </c>
      <c r="G9059" s="36" t="s">
        <v>72</v>
      </c>
      <c r="H9059" s="39">
        <v>19.6744599999999</v>
      </c>
      <c r="I9059" s="40">
        <v>280.0</v>
      </c>
      <c r="J9059" s="41">
        <f t="shared" si="5"/>
        <v>5508.8488</v>
      </c>
      <c r="K9059" s="37" t="str">
        <f t="array" ref="K9059">IFERROR(XLOOKUP(G9059,'Tipo de carga'!A:A,'Tipo de carga'!B:B))</f>
        <v>Autoabasto</v>
      </c>
      <c r="L9059" s="37">
        <f t="shared" si="2"/>
        <v>50</v>
      </c>
      <c r="M9059" s="37">
        <f t="shared" si="3"/>
        <v>14</v>
      </c>
      <c r="N9059" s="37">
        <f t="shared" si="4"/>
        <v>12</v>
      </c>
      <c r="O9059" s="37" t="str">
        <f t="array" ref="O9059">IFERROR(XLOOKUP(K9059,'Tipo de carga'!B:B,'Tipo de carga'!C:C))</f>
        <v>Diesel</v>
      </c>
    </row>
    <row r="9060">
      <c r="A9060" s="36">
        <v>1751.0</v>
      </c>
      <c r="B9060" s="37" t="str">
        <f t="array" ref="B9060">IFERROR(XLOOKUP(A9060,'Asignacion Dic'!A:A,'Asignacion Dic'!C:C))</f>
        <v>Liverpool Local</v>
      </c>
      <c r="C9060" s="37" t="str">
        <f t="array" ref="C9060">IFERROR(XLOOKUP(A9060,'Asignacion Dic'!A:A,'Asignacion Dic'!B:B))</f>
        <v>EC-01</v>
      </c>
      <c r="D9060" s="38">
        <v>45640.462546296294</v>
      </c>
      <c r="E9060" s="36" t="s">
        <v>340</v>
      </c>
      <c r="F9060" s="37" t="str">
        <f t="array" ref="F9060">IFERROR(XLOOKUP(E9060,Operadores!A:A,Operadores!B:B))</f>
        <v>VELJU</v>
      </c>
      <c r="G9060" s="36" t="s">
        <v>72</v>
      </c>
      <c r="H9060" s="39">
        <v>19.6744599999999</v>
      </c>
      <c r="I9060" s="40">
        <v>491.0</v>
      </c>
      <c r="J9060" s="41">
        <f t="shared" si="5"/>
        <v>9660.15986</v>
      </c>
      <c r="K9060" s="37" t="str">
        <f t="array" ref="K9060">IFERROR(XLOOKUP(G9060,'Tipo de carga'!A:A,'Tipo de carga'!B:B))</f>
        <v>Autoabasto</v>
      </c>
      <c r="L9060" s="37">
        <f t="shared" si="2"/>
        <v>50</v>
      </c>
      <c r="M9060" s="37">
        <f t="shared" si="3"/>
        <v>14</v>
      </c>
      <c r="N9060" s="37">
        <f t="shared" si="4"/>
        <v>12</v>
      </c>
      <c r="O9060" s="37" t="str">
        <f t="array" ref="O9060">IFERROR(XLOOKUP(K9060,'Tipo de carga'!B:B,'Tipo de carga'!C:C))</f>
        <v>Diesel</v>
      </c>
    </row>
    <row r="9061">
      <c r="A9061" s="36">
        <v>1847.0</v>
      </c>
      <c r="B9061" s="37" t="str">
        <f t="array" ref="B9061">IFERROR(XLOOKUP(A9061,'Asignacion Dic'!A:A,'Asignacion Dic'!C:C))</f>
        <v>Circuitos</v>
      </c>
      <c r="C9061" s="37" t="str">
        <f t="array" ref="C9061">IFERROR(XLOOKUP(A9061,'Asignacion Dic'!A:A,'Asignacion Dic'!B:B))</f>
        <v>EC-03</v>
      </c>
      <c r="D9061" s="38">
        <v>45640.453194444446</v>
      </c>
      <c r="E9061" s="36" t="s">
        <v>243</v>
      </c>
      <c r="F9061" s="37" t="str">
        <f t="array" ref="F9061">IFERROR(XLOOKUP(E9061,Operadores!A:A,Operadores!B:B))</f>
        <v>HERJO17X</v>
      </c>
      <c r="G9061" s="36" t="s">
        <v>72</v>
      </c>
      <c r="H9061" s="39">
        <v>19.6744599999999</v>
      </c>
      <c r="I9061" s="40">
        <v>512.0</v>
      </c>
      <c r="J9061" s="41">
        <f t="shared" si="5"/>
        <v>10073.32352</v>
      </c>
      <c r="K9061" s="37" t="str">
        <f t="array" ref="K9061">IFERROR(XLOOKUP(G9061,'Tipo de carga'!A:A,'Tipo de carga'!B:B))</f>
        <v>Autoabasto</v>
      </c>
      <c r="L9061" s="37">
        <f t="shared" si="2"/>
        <v>50</v>
      </c>
      <c r="M9061" s="37">
        <f t="shared" si="3"/>
        <v>14</v>
      </c>
      <c r="N9061" s="37">
        <f t="shared" si="4"/>
        <v>12</v>
      </c>
      <c r="O9061" s="37" t="str">
        <f t="array" ref="O9061">IFERROR(XLOOKUP(K9061,'Tipo de carga'!B:B,'Tipo de carga'!C:C))</f>
        <v>Diesel</v>
      </c>
    </row>
    <row r="9062">
      <c r="A9062" s="36">
        <v>2042.0</v>
      </c>
      <c r="B9062" s="37" t="str">
        <f t="array" ref="B9062">IFERROR(XLOOKUP(A9062,'Asignacion Dic'!A:A,'Asignacion Dic'!C:C))</f>
        <v>Liverpool Local</v>
      </c>
      <c r="C9062" s="37" t="str">
        <f t="array" ref="C9062">IFERROR(XLOOKUP(A9062,'Asignacion Dic'!A:A,'Asignacion Dic'!B:B))</f>
        <v>EC-01</v>
      </c>
      <c r="D9062" s="38">
        <v>45640.453101851854</v>
      </c>
      <c r="E9062" s="36" t="s">
        <v>468</v>
      </c>
      <c r="F9062" s="37" t="str">
        <f t="array" ref="F9062">IFERROR(XLOOKUP(E9062,Operadores!A:A,Operadores!B:B))</f>
        <v>JUAOSC</v>
      </c>
      <c r="G9062" s="36" t="s">
        <v>72</v>
      </c>
      <c r="H9062" s="39">
        <v>19.6744599999999</v>
      </c>
      <c r="I9062" s="40">
        <v>298.0</v>
      </c>
      <c r="J9062" s="41">
        <f t="shared" si="5"/>
        <v>5862.98908</v>
      </c>
      <c r="K9062" s="37" t="str">
        <f t="array" ref="K9062">IFERROR(XLOOKUP(G9062,'Tipo de carga'!A:A,'Tipo de carga'!B:B))</f>
        <v>Autoabasto</v>
      </c>
      <c r="L9062" s="37">
        <f t="shared" si="2"/>
        <v>50</v>
      </c>
      <c r="M9062" s="37">
        <f t="shared" si="3"/>
        <v>14</v>
      </c>
      <c r="N9062" s="37">
        <f t="shared" si="4"/>
        <v>12</v>
      </c>
      <c r="O9062" s="37" t="str">
        <f t="array" ref="O9062">IFERROR(XLOOKUP(K9062,'Tipo de carga'!B:B,'Tipo de carga'!C:C))</f>
        <v>Diesel</v>
      </c>
    </row>
    <row r="9063">
      <c r="A9063" s="36">
        <v>1994.0</v>
      </c>
      <c r="B9063" s="37" t="str">
        <f t="array" ref="B9063">IFERROR(XLOOKUP(A9063,'Asignacion Dic'!A:A,'Asignacion Dic'!C:C))</f>
        <v>MeLi Dedicado TD</v>
      </c>
      <c r="C9063" s="37" t="str">
        <f t="array" ref="C9063">IFERROR(XLOOKUP(A9063,'Asignacion Dic'!A:A,'Asignacion Dic'!B:B))</f>
        <v>EC-05</v>
      </c>
      <c r="D9063" s="38">
        <v>45640.444027777776</v>
      </c>
      <c r="E9063" s="36" t="s">
        <v>339</v>
      </c>
      <c r="F9063" s="37" t="str">
        <f t="array" ref="F9063">IFERROR(XLOOKUP(E9063,Operadores!A:A,Operadores!B:B))</f>
        <v>ESCJOR</v>
      </c>
      <c r="G9063" s="36" t="s">
        <v>72</v>
      </c>
      <c r="H9063" s="39">
        <v>19.6744599999999</v>
      </c>
      <c r="I9063" s="40">
        <v>534.0</v>
      </c>
      <c r="J9063" s="41">
        <f t="shared" si="5"/>
        <v>10506.16164</v>
      </c>
      <c r="K9063" s="37" t="str">
        <f t="array" ref="K9063">IFERROR(XLOOKUP(G9063,'Tipo de carga'!A:A,'Tipo de carga'!B:B))</f>
        <v>Autoabasto</v>
      </c>
      <c r="L9063" s="37">
        <f t="shared" si="2"/>
        <v>50</v>
      </c>
      <c r="M9063" s="37">
        <f t="shared" si="3"/>
        <v>14</v>
      </c>
      <c r="N9063" s="37">
        <f t="shared" si="4"/>
        <v>12</v>
      </c>
      <c r="O9063" s="37" t="str">
        <f t="array" ref="O9063">IFERROR(XLOOKUP(K9063,'Tipo de carga'!B:B,'Tipo de carga'!C:C))</f>
        <v>Diesel</v>
      </c>
    </row>
    <row r="9064">
      <c r="A9064" s="36">
        <v>1977.0</v>
      </c>
      <c r="B9064" s="37" t="str">
        <f t="array" ref="B9064">IFERROR(XLOOKUP(A9064,'Asignacion Dic'!A:A,'Asignacion Dic'!C:C))</f>
        <v>MeLi asignado SD</v>
      </c>
      <c r="C9064" s="37" t="str">
        <f t="array" ref="C9064">IFERROR(XLOOKUP(A9064,'Asignacion Dic'!A:A,'Asignacion Dic'!B:B))</f>
        <v>EC-05</v>
      </c>
      <c r="D9064" s="38">
        <v>45640.43952546296</v>
      </c>
      <c r="E9064" s="36" t="s">
        <v>569</v>
      </c>
      <c r="F9064" s="37" t="str">
        <f t="array" ref="F9064">IFERROR(XLOOKUP(E9064,Operadores!A:A,Operadores!B:B))</f>
        <v>MUÑCEC</v>
      </c>
      <c r="G9064" s="36" t="s">
        <v>72</v>
      </c>
      <c r="H9064" s="39">
        <v>19.6744599999999</v>
      </c>
      <c r="I9064" s="40">
        <v>503.0</v>
      </c>
      <c r="J9064" s="41">
        <f t="shared" si="5"/>
        <v>9896.25338</v>
      </c>
      <c r="K9064" s="37" t="str">
        <f t="array" ref="K9064">IFERROR(XLOOKUP(G9064,'Tipo de carga'!A:A,'Tipo de carga'!B:B))</f>
        <v>Autoabasto</v>
      </c>
      <c r="L9064" s="37">
        <f t="shared" si="2"/>
        <v>50</v>
      </c>
      <c r="M9064" s="37">
        <f t="shared" si="3"/>
        <v>14</v>
      </c>
      <c r="N9064" s="37">
        <f t="shared" si="4"/>
        <v>12</v>
      </c>
      <c r="O9064" s="37" t="str">
        <f t="array" ref="O9064">IFERROR(XLOOKUP(K9064,'Tipo de carga'!B:B,'Tipo de carga'!C:C))</f>
        <v>Diesel</v>
      </c>
    </row>
    <row r="9065">
      <c r="A9065" s="36">
        <v>2023.0</v>
      </c>
      <c r="B9065" s="37" t="str">
        <f t="array" ref="B9065">IFERROR(XLOOKUP(A9065,'Asignacion Dic'!A:A,'Asignacion Dic'!C:C))</f>
        <v>MeLi Asignado TD</v>
      </c>
      <c r="C9065" s="37" t="str">
        <f t="array" ref="C9065">IFERROR(XLOOKUP(A9065,'Asignacion Dic'!A:A,'Asignacion Dic'!B:B))</f>
        <v>EC-05</v>
      </c>
      <c r="D9065" s="38">
        <v>45640.429131944446</v>
      </c>
      <c r="E9065" s="36" t="s">
        <v>327</v>
      </c>
      <c r="F9065" s="37" t="str">
        <f t="array" ref="F9065">IFERROR(XLOOKUP(E9065,Operadores!A:A,Operadores!B:B))</f>
        <v>ESCSAU</v>
      </c>
      <c r="G9065" s="36" t="s">
        <v>72</v>
      </c>
      <c r="H9065" s="39">
        <v>19.6744599999999</v>
      </c>
      <c r="I9065" s="40">
        <v>598.0</v>
      </c>
      <c r="J9065" s="41">
        <f t="shared" si="5"/>
        <v>11765.32708</v>
      </c>
      <c r="K9065" s="37" t="str">
        <f t="array" ref="K9065">IFERROR(XLOOKUP(G9065,'Tipo de carga'!A:A,'Tipo de carga'!B:B))</f>
        <v>Autoabasto</v>
      </c>
      <c r="L9065" s="37">
        <f t="shared" si="2"/>
        <v>50</v>
      </c>
      <c r="M9065" s="37">
        <f t="shared" si="3"/>
        <v>14</v>
      </c>
      <c r="N9065" s="37">
        <f t="shared" si="4"/>
        <v>12</v>
      </c>
      <c r="O9065" s="37" t="str">
        <f t="array" ref="O9065">IFERROR(XLOOKUP(K9065,'Tipo de carga'!B:B,'Tipo de carga'!C:C))</f>
        <v>Diesel</v>
      </c>
    </row>
    <row r="9066">
      <c r="A9066" s="36">
        <v>1829.0</v>
      </c>
      <c r="B9066" s="37" t="str">
        <f t="array" ref="B9066">IFERROR(XLOOKUP(A9066,'Asignacion Dic'!A:A,'Asignacion Dic'!C:C))</f>
        <v>Circuitos</v>
      </c>
      <c r="C9066" s="37" t="str">
        <f t="array" ref="C9066">IFERROR(XLOOKUP(A9066,'Asignacion Dic'!A:A,'Asignacion Dic'!B:B))</f>
        <v>EC-03</v>
      </c>
      <c r="D9066" s="38">
        <v>45640.37795138889</v>
      </c>
      <c r="E9066" s="36" t="s">
        <v>245</v>
      </c>
      <c r="F9066" s="37" t="str">
        <f t="array" ref="F9066">IFERROR(XLOOKUP(E9066,Operadores!A:A,Operadores!B:B))</f>
        <v>HERAL04</v>
      </c>
      <c r="G9066" s="36" t="s">
        <v>72</v>
      </c>
      <c r="H9066" s="39">
        <v>19.6744599999999</v>
      </c>
      <c r="I9066" s="40">
        <v>145.0</v>
      </c>
      <c r="J9066" s="41">
        <f t="shared" si="5"/>
        <v>2852.7967</v>
      </c>
      <c r="K9066" s="37" t="str">
        <f t="array" ref="K9066">IFERROR(XLOOKUP(G9066,'Tipo de carga'!A:A,'Tipo de carga'!B:B))</f>
        <v>Autoabasto</v>
      </c>
      <c r="L9066" s="37">
        <f t="shared" si="2"/>
        <v>50</v>
      </c>
      <c r="M9066" s="37">
        <f t="shared" si="3"/>
        <v>14</v>
      </c>
      <c r="N9066" s="37">
        <f t="shared" si="4"/>
        <v>12</v>
      </c>
      <c r="O9066" s="37" t="str">
        <f t="array" ref="O9066">IFERROR(XLOOKUP(K9066,'Tipo de carga'!B:B,'Tipo de carga'!C:C))</f>
        <v>Diesel</v>
      </c>
    </row>
    <row r="9067">
      <c r="A9067" s="36">
        <v>2037.0</v>
      </c>
      <c r="B9067" s="37" t="str">
        <f t="array" ref="B9067">IFERROR(XLOOKUP(A9067,'Asignacion Dic'!A:A,'Asignacion Dic'!C:C))</f>
        <v>Liverpool Local</v>
      </c>
      <c r="C9067" s="37" t="str">
        <f t="array" ref="C9067">IFERROR(XLOOKUP(A9067,'Asignacion Dic'!A:A,'Asignacion Dic'!B:B))</f>
        <v>EC-01</v>
      </c>
      <c r="D9067" s="38">
        <v>45640.36256944444</v>
      </c>
      <c r="E9067" s="36" t="s">
        <v>422</v>
      </c>
      <c r="F9067" s="37" t="str">
        <f t="array" ref="F9067">IFERROR(XLOOKUP(E9067,Operadores!A:A,Operadores!B:B))</f>
        <v>ANGMIG</v>
      </c>
      <c r="G9067" s="36" t="s">
        <v>72</v>
      </c>
      <c r="H9067" s="39">
        <v>19.6744599999999</v>
      </c>
      <c r="I9067" s="40">
        <v>396.0</v>
      </c>
      <c r="J9067" s="41">
        <f t="shared" si="5"/>
        <v>7791.08616</v>
      </c>
      <c r="K9067" s="37" t="str">
        <f t="array" ref="K9067">IFERROR(XLOOKUP(G9067,'Tipo de carga'!A:A,'Tipo de carga'!B:B))</f>
        <v>Autoabasto</v>
      </c>
      <c r="L9067" s="37">
        <f t="shared" si="2"/>
        <v>50</v>
      </c>
      <c r="M9067" s="37">
        <f t="shared" si="3"/>
        <v>14</v>
      </c>
      <c r="N9067" s="37">
        <f t="shared" si="4"/>
        <v>12</v>
      </c>
      <c r="O9067" s="37" t="str">
        <f t="array" ref="O9067">IFERROR(XLOOKUP(K9067,'Tipo de carga'!B:B,'Tipo de carga'!C:C))</f>
        <v>Diesel</v>
      </c>
    </row>
    <row r="9068">
      <c r="A9068" s="36">
        <v>1885.0</v>
      </c>
      <c r="B9068" s="37" t="str">
        <f t="array" ref="B9068">IFERROR(XLOOKUP(A9068,'Asignacion Dic'!A:A,'Asignacion Dic'!C:C))</f>
        <v>Liverpool Local</v>
      </c>
      <c r="C9068" s="37" t="str">
        <f t="array" ref="C9068">IFERROR(XLOOKUP(A9068,'Asignacion Dic'!A:A,'Asignacion Dic'!B:B))</f>
        <v>EC-01</v>
      </c>
      <c r="D9068" s="38">
        <v>45640.34587962963</v>
      </c>
      <c r="E9068" s="36" t="s">
        <v>342</v>
      </c>
      <c r="F9068" s="37" t="str">
        <f t="array" ref="F9068">IFERROR(XLOOKUP(E9068,Operadores!A:A,Operadores!B:B))</f>
        <v>PANJU</v>
      </c>
      <c r="G9068" s="36" t="s">
        <v>72</v>
      </c>
      <c r="H9068" s="39">
        <v>19.6744599999999</v>
      </c>
      <c r="I9068" s="40">
        <v>611.0</v>
      </c>
      <c r="J9068" s="41">
        <f t="shared" si="5"/>
        <v>12021.09506</v>
      </c>
      <c r="K9068" s="37" t="str">
        <f t="array" ref="K9068">IFERROR(XLOOKUP(G9068,'Tipo de carga'!A:A,'Tipo de carga'!B:B))</f>
        <v>Autoabasto</v>
      </c>
      <c r="L9068" s="37">
        <f t="shared" si="2"/>
        <v>50</v>
      </c>
      <c r="M9068" s="37">
        <f t="shared" si="3"/>
        <v>14</v>
      </c>
      <c r="N9068" s="37">
        <f t="shared" si="4"/>
        <v>12</v>
      </c>
      <c r="O9068" s="37" t="str">
        <f t="array" ref="O9068">IFERROR(XLOOKUP(K9068,'Tipo de carga'!B:B,'Tipo de carga'!C:C))</f>
        <v>Diesel</v>
      </c>
    </row>
    <row r="9069">
      <c r="A9069" s="36">
        <v>1963.0</v>
      </c>
      <c r="B9069" s="37" t="str">
        <f t="array" ref="B9069">IFERROR(XLOOKUP(A9069,'Asignacion Dic'!A:A,'Asignacion Dic'!C:C))</f>
        <v>MeLi asignado SD</v>
      </c>
      <c r="C9069" s="37" t="str">
        <f t="array" ref="C9069">IFERROR(XLOOKUP(A9069,'Asignacion Dic'!A:A,'Asignacion Dic'!B:B))</f>
        <v>EC-05</v>
      </c>
      <c r="D9069" s="38">
        <v>45640.32232638889</v>
      </c>
      <c r="E9069" s="36" t="s">
        <v>630</v>
      </c>
      <c r="F9069" s="37" t="str">
        <f t="array" ref="F9069">IFERROR(XLOOKUP(E9069,Operadores!A:A,Operadores!B:B))</f>
        <v>GARSIX</v>
      </c>
      <c r="G9069" s="36" t="s">
        <v>72</v>
      </c>
      <c r="H9069" s="39">
        <v>19.6744599999999</v>
      </c>
      <c r="I9069" s="40">
        <v>591.0</v>
      </c>
      <c r="J9069" s="41">
        <f t="shared" si="5"/>
        <v>11627.60586</v>
      </c>
      <c r="K9069" s="37" t="str">
        <f t="array" ref="K9069">IFERROR(XLOOKUP(G9069,'Tipo de carga'!A:A,'Tipo de carga'!B:B))</f>
        <v>Autoabasto</v>
      </c>
      <c r="L9069" s="37">
        <f t="shared" si="2"/>
        <v>50</v>
      </c>
      <c r="M9069" s="37">
        <f t="shared" si="3"/>
        <v>14</v>
      </c>
      <c r="N9069" s="37">
        <f t="shared" si="4"/>
        <v>12</v>
      </c>
      <c r="O9069" s="37" t="str">
        <f t="array" ref="O9069">IFERROR(XLOOKUP(K9069,'Tipo de carga'!B:B,'Tipo de carga'!C:C))</f>
        <v>Diesel</v>
      </c>
    </row>
    <row r="9070">
      <c r="A9070" s="36">
        <v>2040.0</v>
      </c>
      <c r="B9070" s="37" t="str">
        <f t="array" ref="B9070">IFERROR(XLOOKUP(A9070,'Asignacion Dic'!A:A,'Asignacion Dic'!C:C))</f>
        <v>Liverpool Local</v>
      </c>
      <c r="C9070" s="37" t="str">
        <f t="array" ref="C9070">IFERROR(XLOOKUP(A9070,'Asignacion Dic'!A:A,'Asignacion Dic'!B:B))</f>
        <v>EC-01</v>
      </c>
      <c r="D9070" s="38">
        <v>45640.27306712963</v>
      </c>
      <c r="E9070" s="36" t="s">
        <v>233</v>
      </c>
      <c r="F9070" s="37" t="str">
        <f t="array" ref="F9070">IFERROR(XLOOKUP(E9070,Operadores!A:A,Operadores!B:B))</f>
        <v>QUILA</v>
      </c>
      <c r="G9070" s="36" t="s">
        <v>72</v>
      </c>
      <c r="H9070" s="39">
        <v>19.6744599999999</v>
      </c>
      <c r="I9070" s="40">
        <v>158.0</v>
      </c>
      <c r="J9070" s="41">
        <f t="shared" si="5"/>
        <v>3108.56468</v>
      </c>
      <c r="K9070" s="37" t="str">
        <f t="array" ref="K9070">IFERROR(XLOOKUP(G9070,'Tipo de carga'!A:A,'Tipo de carga'!B:B))</f>
        <v>Autoabasto</v>
      </c>
      <c r="L9070" s="37">
        <f t="shared" si="2"/>
        <v>50</v>
      </c>
      <c r="M9070" s="37">
        <f t="shared" si="3"/>
        <v>14</v>
      </c>
      <c r="N9070" s="37">
        <f t="shared" si="4"/>
        <v>12</v>
      </c>
      <c r="O9070" s="37" t="str">
        <f t="array" ref="O9070">IFERROR(XLOOKUP(K9070,'Tipo de carga'!B:B,'Tipo de carga'!C:C))</f>
        <v>Diesel</v>
      </c>
    </row>
    <row r="9071">
      <c r="A9071" s="36">
        <v>1856.0</v>
      </c>
      <c r="B9071" s="37" t="str">
        <f t="array" ref="B9071">IFERROR(XLOOKUP(A9071,'Asignacion Dic'!A:A,'Asignacion Dic'!C:C))</f>
        <v>Pipas</v>
      </c>
      <c r="C9071" s="37" t="str">
        <f t="array" ref="C9071">IFERROR(XLOOKUP(A9071,'Asignacion Dic'!A:A,'Asignacion Dic'!B:B))</f>
        <v>EC-02</v>
      </c>
      <c r="D9071" s="38">
        <v>45640.26021990741</v>
      </c>
      <c r="E9071" s="36" t="s">
        <v>454</v>
      </c>
      <c r="F9071" s="37" t="str">
        <f t="array" ref="F9071">IFERROR(XLOOKUP(E9071,Operadores!A:A,Operadores!B:B))</f>
        <v>GONAA</v>
      </c>
      <c r="G9071" s="36" t="s">
        <v>72</v>
      </c>
      <c r="H9071" s="39">
        <v>19.6744599999999</v>
      </c>
      <c r="I9071" s="40">
        <v>610.0</v>
      </c>
      <c r="J9071" s="41">
        <f t="shared" si="5"/>
        <v>12001.4206</v>
      </c>
      <c r="K9071" s="37" t="str">
        <f t="array" ref="K9071">IFERROR(XLOOKUP(G9071,'Tipo de carga'!A:A,'Tipo de carga'!B:B))</f>
        <v>Autoabasto</v>
      </c>
      <c r="L9071" s="37">
        <f t="shared" si="2"/>
        <v>50</v>
      </c>
      <c r="M9071" s="37">
        <f t="shared" si="3"/>
        <v>14</v>
      </c>
      <c r="N9071" s="37">
        <f t="shared" si="4"/>
        <v>12</v>
      </c>
      <c r="O9071" s="37" t="str">
        <f t="array" ref="O9071">IFERROR(XLOOKUP(K9071,'Tipo de carga'!B:B,'Tipo de carga'!C:C))</f>
        <v>Diesel</v>
      </c>
    </row>
    <row r="9072">
      <c r="A9072" s="36">
        <v>1748.0</v>
      </c>
      <c r="B9072" s="37" t="str">
        <f t="array" ref="B9072">IFERROR(XLOOKUP(A9072,'Asignacion Dic'!A:A,'Asignacion Dic'!C:C))</f>
        <v>Liverpool Local</v>
      </c>
      <c r="C9072" s="37" t="str">
        <f t="array" ref="C9072">IFERROR(XLOOKUP(A9072,'Asignacion Dic'!A:A,'Asignacion Dic'!B:B))</f>
        <v>EC-01</v>
      </c>
      <c r="D9072" s="38">
        <v>45640.246412037035</v>
      </c>
      <c r="E9072" s="36" t="s">
        <v>409</v>
      </c>
      <c r="F9072" s="37" t="str">
        <f t="array" ref="F9072">IFERROR(XLOOKUP(E9072,Operadores!A:A,Operadores!B:B))</f>
        <v>SANJUL</v>
      </c>
      <c r="G9072" s="36" t="s">
        <v>72</v>
      </c>
      <c r="H9072" s="39">
        <v>19.6744599999999</v>
      </c>
      <c r="I9072" s="40">
        <v>366.0</v>
      </c>
      <c r="J9072" s="41">
        <f t="shared" si="5"/>
        <v>7200.85236</v>
      </c>
      <c r="K9072" s="37" t="str">
        <f t="array" ref="K9072">IFERROR(XLOOKUP(G9072,'Tipo de carga'!A:A,'Tipo de carga'!B:B))</f>
        <v>Autoabasto</v>
      </c>
      <c r="L9072" s="37">
        <f t="shared" si="2"/>
        <v>50</v>
      </c>
      <c r="M9072" s="37">
        <f t="shared" si="3"/>
        <v>14</v>
      </c>
      <c r="N9072" s="37">
        <f t="shared" si="4"/>
        <v>12</v>
      </c>
      <c r="O9072" s="37" t="str">
        <f t="array" ref="O9072">IFERROR(XLOOKUP(K9072,'Tipo de carga'!B:B,'Tipo de carga'!C:C))</f>
        <v>Diesel</v>
      </c>
    </row>
    <row r="9073">
      <c r="A9073" s="36">
        <v>1752.0</v>
      </c>
      <c r="B9073" s="37" t="str">
        <f t="array" ref="B9073">IFERROR(XLOOKUP(A9073,'Asignacion Dic'!A:A,'Asignacion Dic'!C:C))</f>
        <v>Liverpool Local</v>
      </c>
      <c r="C9073" s="37" t="str">
        <f t="array" ref="C9073">IFERROR(XLOOKUP(A9073,'Asignacion Dic'!A:A,'Asignacion Dic'!B:B))</f>
        <v>EC-01</v>
      </c>
      <c r="D9073" s="38">
        <v>45640.16695601852</v>
      </c>
      <c r="E9073" s="36" t="s">
        <v>498</v>
      </c>
      <c r="F9073" s="37" t="str">
        <f t="array" ref="F9073">IFERROR(XLOOKUP(E9073,Operadores!A:A,Operadores!B:B))</f>
        <v>REYGU</v>
      </c>
      <c r="G9073" s="36" t="s">
        <v>72</v>
      </c>
      <c r="H9073" s="39">
        <v>19.6744599999999</v>
      </c>
      <c r="I9073" s="40">
        <v>558.0</v>
      </c>
      <c r="J9073" s="41">
        <f t="shared" si="5"/>
        <v>10978.34868</v>
      </c>
      <c r="K9073" s="37" t="str">
        <f t="array" ref="K9073">IFERROR(XLOOKUP(G9073,'Tipo de carga'!A:A,'Tipo de carga'!B:B))</f>
        <v>Autoabasto</v>
      </c>
      <c r="L9073" s="37">
        <f t="shared" si="2"/>
        <v>50</v>
      </c>
      <c r="M9073" s="37">
        <f t="shared" si="3"/>
        <v>14</v>
      </c>
      <c r="N9073" s="37">
        <f t="shared" si="4"/>
        <v>12</v>
      </c>
      <c r="O9073" s="37" t="str">
        <f t="array" ref="O9073">IFERROR(XLOOKUP(K9073,'Tipo de carga'!B:B,'Tipo de carga'!C:C))</f>
        <v>Diesel</v>
      </c>
    </row>
    <row r="9074">
      <c r="A9074" s="36">
        <v>1724.0</v>
      </c>
      <c r="B9074" s="37" t="str">
        <f t="array" ref="B9074">IFERROR(XLOOKUP(A9074,'Asignacion Dic'!A:A,'Asignacion Dic'!C:C))</f>
        <v>Liverpool Local</v>
      </c>
      <c r="C9074" s="37" t="str">
        <f t="array" ref="C9074">IFERROR(XLOOKUP(A9074,'Asignacion Dic'!A:A,'Asignacion Dic'!B:B))</f>
        <v>EC-01</v>
      </c>
      <c r="D9074" s="38">
        <v>45640.150775462964</v>
      </c>
      <c r="E9074" s="36" t="s">
        <v>344</v>
      </c>
      <c r="F9074" s="37" t="str">
        <f t="array" ref="F9074">IFERROR(XLOOKUP(E9074,Operadores!A:A,Operadores!B:B))</f>
        <v>MORLU01</v>
      </c>
      <c r="G9074" s="36" t="s">
        <v>72</v>
      </c>
      <c r="H9074" s="39">
        <v>19.6744599999999</v>
      </c>
      <c r="I9074" s="40">
        <v>189.0</v>
      </c>
      <c r="J9074" s="41">
        <f t="shared" si="5"/>
        <v>3718.47294</v>
      </c>
      <c r="K9074" s="37" t="str">
        <f t="array" ref="K9074">IFERROR(XLOOKUP(G9074,'Tipo de carga'!A:A,'Tipo de carga'!B:B))</f>
        <v>Autoabasto</v>
      </c>
      <c r="L9074" s="37">
        <f t="shared" si="2"/>
        <v>50</v>
      </c>
      <c r="M9074" s="37">
        <f t="shared" si="3"/>
        <v>14</v>
      </c>
      <c r="N9074" s="37">
        <f t="shared" si="4"/>
        <v>12</v>
      </c>
      <c r="O9074" s="37" t="str">
        <f t="array" ref="O9074">IFERROR(XLOOKUP(K9074,'Tipo de carga'!B:B,'Tipo de carga'!C:C))</f>
        <v>Diesel</v>
      </c>
    </row>
    <row r="9075">
      <c r="A9075" s="36">
        <v>1959.0</v>
      </c>
      <c r="B9075" s="37" t="str">
        <f t="array" ref="B9075">IFERROR(XLOOKUP(A9075,'Asignacion Dic'!A:A,'Asignacion Dic'!C:C))</f>
        <v>Full Liver</v>
      </c>
      <c r="C9075" s="37" t="str">
        <f t="array" ref="C9075">IFERROR(XLOOKUP(A9075,'Asignacion Dic'!A:A,'Asignacion Dic'!B:B))</f>
        <v>EC-01</v>
      </c>
      <c r="D9075" s="38">
        <v>45640.12939814815</v>
      </c>
      <c r="E9075" s="36" t="s">
        <v>206</v>
      </c>
      <c r="F9075" s="37" t="str">
        <f t="array" ref="F9075">IFERROR(XLOOKUP(E9075,Operadores!A:A,Operadores!B:B))</f>
        <v>JARDAN</v>
      </c>
      <c r="G9075" s="36" t="s">
        <v>72</v>
      </c>
      <c r="H9075" s="39">
        <v>19.6744599999999</v>
      </c>
      <c r="I9075" s="40">
        <v>786.0</v>
      </c>
      <c r="J9075" s="41">
        <f t="shared" si="5"/>
        <v>15464.12556</v>
      </c>
      <c r="K9075" s="37" t="str">
        <f t="array" ref="K9075">IFERROR(XLOOKUP(G9075,'Tipo de carga'!A:A,'Tipo de carga'!B:B))</f>
        <v>Autoabasto</v>
      </c>
      <c r="L9075" s="37">
        <f t="shared" si="2"/>
        <v>50</v>
      </c>
      <c r="M9075" s="37">
        <f t="shared" si="3"/>
        <v>14</v>
      </c>
      <c r="N9075" s="37">
        <f t="shared" si="4"/>
        <v>12</v>
      </c>
      <c r="O9075" s="37" t="str">
        <f t="array" ref="O9075">IFERROR(XLOOKUP(K9075,'Tipo de carga'!B:B,'Tipo de carga'!C:C))</f>
        <v>Diesel</v>
      </c>
    </row>
    <row r="9076">
      <c r="A9076" s="36">
        <v>2006.0</v>
      </c>
      <c r="B9076" s="37" t="str">
        <f t="array" ref="B9076">IFERROR(XLOOKUP(A9076,'Asignacion Dic'!A:A,'Asignacion Dic'!C:C))</f>
        <v>MeLi Dedicado Merida</v>
      </c>
      <c r="C9076" s="37" t="str">
        <f t="array" ref="C9076">IFERROR(XLOOKUP(A9076,'Asignacion Dic'!A:A,'Asignacion Dic'!B:B))</f>
        <v>EC-05</v>
      </c>
      <c r="D9076" s="38">
        <v>45640.111712962964</v>
      </c>
      <c r="E9076" s="36" t="s">
        <v>622</v>
      </c>
      <c r="F9076" s="37" t="str">
        <f t="array" ref="F9076">IFERROR(XLOOKUP(E9076,Operadores!A:A,Operadores!B:B))</f>
        <v>MALART</v>
      </c>
      <c r="G9076" s="36" t="s">
        <v>72</v>
      </c>
      <c r="H9076" s="39">
        <v>19.6744599999999</v>
      </c>
      <c r="I9076" s="40">
        <v>549.0</v>
      </c>
      <c r="J9076" s="41">
        <f t="shared" si="5"/>
        <v>10801.27854</v>
      </c>
      <c r="K9076" s="37" t="str">
        <f t="array" ref="K9076">IFERROR(XLOOKUP(G9076,'Tipo de carga'!A:A,'Tipo de carga'!B:B))</f>
        <v>Autoabasto</v>
      </c>
      <c r="L9076" s="37">
        <f t="shared" si="2"/>
        <v>50</v>
      </c>
      <c r="M9076" s="37">
        <f t="shared" si="3"/>
        <v>14</v>
      </c>
      <c r="N9076" s="37">
        <f t="shared" si="4"/>
        <v>12</v>
      </c>
      <c r="O9076" s="37" t="str">
        <f t="array" ref="O9076">IFERROR(XLOOKUP(K9076,'Tipo de carga'!B:B,'Tipo de carga'!C:C))</f>
        <v>Diesel</v>
      </c>
    </row>
    <row r="9077">
      <c r="A9077" s="36">
        <v>1849.0</v>
      </c>
      <c r="B9077" s="37" t="str">
        <f t="array" ref="B9077">IFERROR(XLOOKUP(A9077,'Asignacion Dic'!A:A,'Asignacion Dic'!C:C))</f>
        <v>Circuitos</v>
      </c>
      <c r="C9077" s="37" t="str">
        <f t="array" ref="C9077">IFERROR(XLOOKUP(A9077,'Asignacion Dic'!A:A,'Asignacion Dic'!B:B))</f>
        <v>EC-03</v>
      </c>
      <c r="D9077" s="38">
        <v>45640.04314814815</v>
      </c>
      <c r="E9077" s="36" t="s">
        <v>528</v>
      </c>
      <c r="F9077" s="37" t="str">
        <f t="array" ref="F9077">IFERROR(XLOOKUP(E9077,Operadores!A:A,Operadores!B:B))</f>
        <v>GOMJOV</v>
      </c>
      <c r="G9077" s="36" t="s">
        <v>72</v>
      </c>
      <c r="H9077" s="39">
        <v>19.6744599999999</v>
      </c>
      <c r="I9077" s="40">
        <v>580.0</v>
      </c>
      <c r="J9077" s="41">
        <f t="shared" si="5"/>
        <v>11411.1868</v>
      </c>
      <c r="K9077" s="37" t="str">
        <f t="array" ref="K9077">IFERROR(XLOOKUP(G9077,'Tipo de carga'!A:A,'Tipo de carga'!B:B))</f>
        <v>Autoabasto</v>
      </c>
      <c r="L9077" s="37">
        <f t="shared" si="2"/>
        <v>50</v>
      </c>
      <c r="M9077" s="37">
        <f t="shared" si="3"/>
        <v>14</v>
      </c>
      <c r="N9077" s="37">
        <f t="shared" si="4"/>
        <v>12</v>
      </c>
      <c r="O9077" s="37" t="str">
        <f t="array" ref="O9077">IFERROR(XLOOKUP(K9077,'Tipo de carga'!B:B,'Tipo de carga'!C:C))</f>
        <v>Diesel</v>
      </c>
    </row>
    <row r="9078">
      <c r="A9078" s="36">
        <v>1991.0</v>
      </c>
      <c r="B9078" s="37" t="str">
        <f t="array" ref="B9078">IFERROR(XLOOKUP(A9078,'Asignacion Dic'!A:A,'Asignacion Dic'!C:C))</f>
        <v>MeLi Dedicado Merida</v>
      </c>
      <c r="C9078" s="37" t="str">
        <f t="array" ref="C9078">IFERROR(XLOOKUP(A9078,'Asignacion Dic'!A:A,'Asignacion Dic'!B:B))</f>
        <v>EC-05</v>
      </c>
      <c r="D9078" s="38">
        <v>45640.03839120371</v>
      </c>
      <c r="E9078" s="36" t="s">
        <v>301</v>
      </c>
      <c r="F9078" s="37" t="str">
        <f t="array" ref="F9078">IFERROR(XLOOKUP(E9078,Operadores!A:A,Operadores!B:B))</f>
        <v>RUEREN</v>
      </c>
      <c r="G9078" s="36" t="s">
        <v>72</v>
      </c>
      <c r="H9078" s="39">
        <v>19.6744599999998</v>
      </c>
      <c r="I9078" s="40">
        <v>280.0</v>
      </c>
      <c r="J9078" s="41">
        <f t="shared" si="5"/>
        <v>5508.8488</v>
      </c>
      <c r="K9078" s="37" t="str">
        <f t="array" ref="K9078">IFERROR(XLOOKUP(G9078,'Tipo de carga'!A:A,'Tipo de carga'!B:B))</f>
        <v>Autoabasto</v>
      </c>
      <c r="L9078" s="37">
        <f t="shared" si="2"/>
        <v>50</v>
      </c>
      <c r="M9078" s="37">
        <f t="shared" si="3"/>
        <v>14</v>
      </c>
      <c r="N9078" s="37">
        <f t="shared" si="4"/>
        <v>12</v>
      </c>
      <c r="O9078" s="37" t="str">
        <f t="array" ref="O9078">IFERROR(XLOOKUP(K9078,'Tipo de carga'!B:B,'Tipo de carga'!C:C))</f>
        <v>Diesel</v>
      </c>
    </row>
    <row r="9079">
      <c r="A9079" s="36">
        <v>1883.0</v>
      </c>
      <c r="B9079" s="37" t="str">
        <f t="array" ref="B9079">IFERROR(XLOOKUP(A9079,'Asignacion Dic'!A:A,'Asignacion Dic'!C:C))</f>
        <v>Circuitos</v>
      </c>
      <c r="C9079" s="37" t="str">
        <f t="array" ref="C9079">IFERROR(XLOOKUP(A9079,'Asignacion Dic'!A:A,'Asignacion Dic'!B:B))</f>
        <v>EC-03</v>
      </c>
      <c r="D9079" s="38">
        <v>45640.03091435185</v>
      </c>
      <c r="E9079" s="36" t="s">
        <v>202</v>
      </c>
      <c r="F9079" s="37" t="str">
        <f t="array" ref="F9079">IFERROR(XLOOKUP(E9079,Operadores!A:A,Operadores!B:B))</f>
        <v>JIMMI01</v>
      </c>
      <c r="G9079" s="36" t="s">
        <v>72</v>
      </c>
      <c r="H9079" s="39">
        <v>19.6744599999998</v>
      </c>
      <c r="I9079" s="40">
        <v>810.0</v>
      </c>
      <c r="J9079" s="41">
        <f t="shared" si="5"/>
        <v>15936.3126</v>
      </c>
      <c r="K9079" s="37" t="str">
        <f t="array" ref="K9079">IFERROR(XLOOKUP(G9079,'Tipo de carga'!A:A,'Tipo de carga'!B:B))</f>
        <v>Autoabasto</v>
      </c>
      <c r="L9079" s="37">
        <f t="shared" si="2"/>
        <v>50</v>
      </c>
      <c r="M9079" s="37">
        <f t="shared" si="3"/>
        <v>14</v>
      </c>
      <c r="N9079" s="37">
        <f t="shared" si="4"/>
        <v>12</v>
      </c>
      <c r="O9079" s="37" t="str">
        <f t="array" ref="O9079">IFERROR(XLOOKUP(K9079,'Tipo de carga'!B:B,'Tipo de carga'!C:C))</f>
        <v>Diesel</v>
      </c>
    </row>
    <row r="9080">
      <c r="A9080" s="36">
        <v>2025.0</v>
      </c>
      <c r="B9080" s="37" t="str">
        <f t="array" ref="B9080">IFERROR(XLOOKUP(A9080,'Asignacion Dic'!A:A,'Asignacion Dic'!C:C))</f>
        <v>MeLi Dedicado TD</v>
      </c>
      <c r="C9080" s="37" t="str">
        <f t="array" ref="C9080">IFERROR(XLOOKUP(A9080,'Asignacion Dic'!A:A,'Asignacion Dic'!B:B))</f>
        <v>EC-05</v>
      </c>
      <c r="D9080" s="38">
        <v>45640.00949074074</v>
      </c>
      <c r="E9080" s="36" t="s">
        <v>485</v>
      </c>
      <c r="F9080" s="37" t="str">
        <f t="array" ref="F9080">IFERROR(XLOOKUP(E9080,Operadores!A:A,Operadores!B:B))</f>
        <v>HERROD</v>
      </c>
      <c r="G9080" s="36" t="s">
        <v>72</v>
      </c>
      <c r="H9080" s="39">
        <v>19.6744599999998</v>
      </c>
      <c r="I9080" s="40">
        <v>509.0</v>
      </c>
      <c r="J9080" s="41">
        <f t="shared" si="5"/>
        <v>10014.30014</v>
      </c>
      <c r="K9080" s="37" t="str">
        <f t="array" ref="K9080">IFERROR(XLOOKUP(G9080,'Tipo de carga'!A:A,'Tipo de carga'!B:B))</f>
        <v>Autoabasto</v>
      </c>
      <c r="L9080" s="37">
        <f t="shared" si="2"/>
        <v>50</v>
      </c>
      <c r="M9080" s="37">
        <f t="shared" si="3"/>
        <v>14</v>
      </c>
      <c r="N9080" s="37">
        <f t="shared" si="4"/>
        <v>12</v>
      </c>
      <c r="O9080" s="37" t="str">
        <f t="array" ref="O9080">IFERROR(XLOOKUP(K9080,'Tipo de carga'!B:B,'Tipo de carga'!C:C))</f>
        <v>Diesel</v>
      </c>
    </row>
    <row r="9081">
      <c r="A9081" s="36">
        <v>1804.0</v>
      </c>
      <c r="B9081" s="37" t="str">
        <f t="array" ref="B9081">IFERROR(XLOOKUP(A9081,'Asignacion Dic'!A:A,'Asignacion Dic'!C:C))</f>
        <v>Sayer Full</v>
      </c>
      <c r="C9081" s="37" t="str">
        <f t="array" ref="C9081">IFERROR(XLOOKUP(A9081,'Asignacion Dic'!A:A,'Asignacion Dic'!B:B))</f>
        <v>EC-04</v>
      </c>
      <c r="D9081" s="38">
        <v>45640.96665509259</v>
      </c>
      <c r="E9081" s="36" t="s">
        <v>475</v>
      </c>
      <c r="F9081" s="37" t="str">
        <f t="array" ref="F9081">IFERROR(XLOOKUP(E9081,Operadores!A:A,Operadores!B:B))</f>
        <v>AGUERN</v>
      </c>
      <c r="G9081" s="36" t="s">
        <v>19</v>
      </c>
      <c r="H9081" s="39">
        <v>20.355498</v>
      </c>
      <c r="I9081" s="40">
        <v>350.0</v>
      </c>
      <c r="J9081" s="41">
        <f t="shared" si="5"/>
        <v>7124.4243</v>
      </c>
      <c r="K9081" s="37" t="str">
        <f t="array" ref="K9081">IFERROR(XLOOKUP(G9081,'Tipo de carga'!A:A,'Tipo de carga'!B:B))</f>
        <v>Autoabasto</v>
      </c>
      <c r="L9081" s="37">
        <f t="shared" si="2"/>
        <v>50</v>
      </c>
      <c r="M9081" s="37">
        <f t="shared" si="3"/>
        <v>14</v>
      </c>
      <c r="N9081" s="37">
        <f t="shared" si="4"/>
        <v>12</v>
      </c>
      <c r="O9081" s="37" t="str">
        <f t="array" ref="O9081">IFERROR(XLOOKUP(K9081,'Tipo de carga'!B:B,'Tipo de carga'!C:C))</f>
        <v>Diesel</v>
      </c>
    </row>
    <row r="9082">
      <c r="A9082" s="36">
        <v>1966.0</v>
      </c>
      <c r="B9082" s="37" t="str">
        <f t="array" ref="B9082">IFERROR(XLOOKUP(A9082,'Asignacion Dic'!A:A,'Asignacion Dic'!C:C))</f>
        <v>Sayer Sencillo</v>
      </c>
      <c r="C9082" s="37" t="str">
        <f t="array" ref="C9082">IFERROR(XLOOKUP(A9082,'Asignacion Dic'!A:A,'Asignacion Dic'!B:B))</f>
        <v>EC-04</v>
      </c>
      <c r="D9082" s="38">
        <v>45640.94328703704</v>
      </c>
      <c r="E9082" s="36" t="s">
        <v>28</v>
      </c>
      <c r="F9082" s="37" t="str">
        <f t="array" ref="F9082">IFERROR(XLOOKUP(E9082,Operadores!A:A,Operadores!B:B))</f>
        <v>SANJE01</v>
      </c>
      <c r="G9082" s="36" t="s">
        <v>19</v>
      </c>
      <c r="H9082" s="39">
        <v>20.355498</v>
      </c>
      <c r="I9082" s="40">
        <v>662.0</v>
      </c>
      <c r="J9082" s="41">
        <f t="shared" si="5"/>
        <v>13475.33968</v>
      </c>
      <c r="K9082" s="37" t="str">
        <f t="array" ref="K9082">IFERROR(XLOOKUP(G9082,'Tipo de carga'!A:A,'Tipo de carga'!B:B))</f>
        <v>Autoabasto</v>
      </c>
      <c r="L9082" s="37">
        <f t="shared" si="2"/>
        <v>50</v>
      </c>
      <c r="M9082" s="37">
        <f t="shared" si="3"/>
        <v>14</v>
      </c>
      <c r="N9082" s="37">
        <f t="shared" si="4"/>
        <v>12</v>
      </c>
      <c r="O9082" s="37" t="str">
        <f t="array" ref="O9082">IFERROR(XLOOKUP(K9082,'Tipo de carga'!B:B,'Tipo de carga'!C:C))</f>
        <v>Diesel</v>
      </c>
    </row>
    <row r="9083">
      <c r="A9083" s="36">
        <v>1786.0</v>
      </c>
      <c r="B9083" s="37" t="str">
        <f t="array" ref="B9083">IFERROR(XLOOKUP(A9083,'Asignacion Dic'!A:A,'Asignacion Dic'!C:C))</f>
        <v>Sayer Sencillo</v>
      </c>
      <c r="C9083" s="37" t="str">
        <f t="array" ref="C9083">IFERROR(XLOOKUP(A9083,'Asignacion Dic'!A:A,'Asignacion Dic'!B:B))</f>
        <v>EC-04</v>
      </c>
      <c r="D9083" s="38">
        <v>45640.888333333336</v>
      </c>
      <c r="E9083" s="36" t="s">
        <v>610</v>
      </c>
      <c r="F9083" s="37" t="str">
        <f t="array" ref="F9083">IFERROR(XLOOKUP(E9083,Operadores!A:A,Operadores!B:B))</f>
        <v>GARISM</v>
      </c>
      <c r="G9083" s="36" t="s">
        <v>19</v>
      </c>
      <c r="H9083" s="39">
        <v>20.355498</v>
      </c>
      <c r="I9083" s="40">
        <v>400.0</v>
      </c>
      <c r="J9083" s="41">
        <f t="shared" si="5"/>
        <v>8142.1992</v>
      </c>
      <c r="K9083" s="37" t="str">
        <f t="array" ref="K9083">IFERROR(XLOOKUP(G9083,'Tipo de carga'!A:A,'Tipo de carga'!B:B))</f>
        <v>Autoabasto</v>
      </c>
      <c r="L9083" s="37">
        <f t="shared" si="2"/>
        <v>50</v>
      </c>
      <c r="M9083" s="37">
        <f t="shared" si="3"/>
        <v>14</v>
      </c>
      <c r="N9083" s="37">
        <f t="shared" si="4"/>
        <v>12</v>
      </c>
      <c r="O9083" s="37" t="str">
        <f t="array" ref="O9083">IFERROR(XLOOKUP(K9083,'Tipo de carga'!B:B,'Tipo de carga'!C:C))</f>
        <v>Diesel</v>
      </c>
    </row>
    <row r="9084">
      <c r="A9084" s="36">
        <v>1938.0</v>
      </c>
      <c r="B9084" s="37" t="str">
        <f t="array" ref="B9084">IFERROR(XLOOKUP(A9084,'Asignacion Dic'!A:A,'Asignacion Dic'!C:C))</f>
        <v>Sayer Sencillo</v>
      </c>
      <c r="C9084" s="37" t="str">
        <f t="array" ref="C9084">IFERROR(XLOOKUP(A9084,'Asignacion Dic'!A:A,'Asignacion Dic'!B:B))</f>
        <v>EC-04</v>
      </c>
      <c r="D9084" s="38">
        <v>45640.58846064815</v>
      </c>
      <c r="E9084" s="36" t="s">
        <v>38</v>
      </c>
      <c r="F9084" s="37" t="str">
        <f t="array" ref="F9084">IFERROR(XLOOKUP(E9084,Operadores!A:A,Operadores!B:B))</f>
        <v>SOSCA01</v>
      </c>
      <c r="G9084" s="36" t="s">
        <v>19</v>
      </c>
      <c r="H9084" s="39">
        <v>20.355498</v>
      </c>
      <c r="I9084" s="40">
        <v>450.0</v>
      </c>
      <c r="J9084" s="41">
        <f t="shared" si="5"/>
        <v>9159.9741</v>
      </c>
      <c r="K9084" s="37" t="str">
        <f t="array" ref="K9084">IFERROR(XLOOKUP(G9084,'Tipo de carga'!A:A,'Tipo de carga'!B:B))</f>
        <v>Autoabasto</v>
      </c>
      <c r="L9084" s="37">
        <f t="shared" si="2"/>
        <v>50</v>
      </c>
      <c r="M9084" s="37">
        <f t="shared" si="3"/>
        <v>14</v>
      </c>
      <c r="N9084" s="37">
        <f t="shared" si="4"/>
        <v>12</v>
      </c>
      <c r="O9084" s="37" t="str">
        <f t="array" ref="O9084">IFERROR(XLOOKUP(K9084,'Tipo de carga'!B:B,'Tipo de carga'!C:C))</f>
        <v>Diesel</v>
      </c>
    </row>
    <row r="9085">
      <c r="A9085" s="36">
        <v>2079.0</v>
      </c>
      <c r="B9085" s="37" t="str">
        <f t="array" ref="B9085">IFERROR(XLOOKUP(A9085,'Asignacion Dic'!A:A,'Asignacion Dic'!C:C))</f>
        <v>Protans</v>
      </c>
      <c r="C9085" s="37" t="str">
        <f t="array" ref="C9085">IFERROR(XLOOKUP(A9085,'Asignacion Dic'!A:A,'Asignacion Dic'!B:B))</f>
        <v>EC-03</v>
      </c>
      <c r="D9085" s="38">
        <v>45640.41719907407</v>
      </c>
      <c r="E9085" s="36" t="s">
        <v>249</v>
      </c>
      <c r="F9085" s="37" t="str">
        <f t="array" ref="F9085">IFERROR(XLOOKUP(E9085,Operadores!A:A,Operadores!B:B))</f>
        <v>LOPJOS03</v>
      </c>
      <c r="G9085" s="36" t="s">
        <v>19</v>
      </c>
      <c r="H9085" s="39">
        <v>20.355498</v>
      </c>
      <c r="I9085" s="40">
        <v>811.0</v>
      </c>
      <c r="J9085" s="41">
        <f t="shared" si="5"/>
        <v>16508.30888</v>
      </c>
      <c r="K9085" s="37" t="str">
        <f t="array" ref="K9085">IFERROR(XLOOKUP(G9085,'Tipo de carga'!A:A,'Tipo de carga'!B:B))</f>
        <v>Autoabasto</v>
      </c>
      <c r="L9085" s="37">
        <f t="shared" si="2"/>
        <v>50</v>
      </c>
      <c r="M9085" s="37">
        <f t="shared" si="3"/>
        <v>14</v>
      </c>
      <c r="N9085" s="37">
        <f t="shared" si="4"/>
        <v>12</v>
      </c>
      <c r="O9085" s="37" t="str">
        <f t="array" ref="O9085">IFERROR(XLOOKUP(K9085,'Tipo de carga'!B:B,'Tipo de carga'!C:C))</f>
        <v>Diesel</v>
      </c>
    </row>
    <row r="9086">
      <c r="A9086" s="36">
        <v>2078.0</v>
      </c>
      <c r="B9086" s="37" t="str">
        <f t="array" ref="B9086">IFERROR(XLOOKUP(A9086,'Asignacion Dic'!A:A,'Asignacion Dic'!C:C))</f>
        <v>Protans</v>
      </c>
      <c r="C9086" s="37" t="str">
        <f t="array" ref="C9086">IFERROR(XLOOKUP(A9086,'Asignacion Dic'!A:A,'Asignacion Dic'!B:B))</f>
        <v>EC-03</v>
      </c>
      <c r="D9086" s="38">
        <v>45640.400289351855</v>
      </c>
      <c r="E9086" s="36" t="s">
        <v>254</v>
      </c>
      <c r="F9086" s="37" t="str">
        <f t="array" ref="F9086">IFERROR(XLOOKUP(E9086,Operadores!A:A,Operadores!B:B))</f>
        <v>PERFE</v>
      </c>
      <c r="G9086" s="36" t="s">
        <v>19</v>
      </c>
      <c r="H9086" s="39">
        <v>20.355498</v>
      </c>
      <c r="I9086" s="40">
        <v>870.0</v>
      </c>
      <c r="J9086" s="41">
        <f t="shared" si="5"/>
        <v>17709.28326</v>
      </c>
      <c r="K9086" s="37" t="str">
        <f t="array" ref="K9086">IFERROR(XLOOKUP(G9086,'Tipo de carga'!A:A,'Tipo de carga'!B:B))</f>
        <v>Autoabasto</v>
      </c>
      <c r="L9086" s="37">
        <f t="shared" si="2"/>
        <v>50</v>
      </c>
      <c r="M9086" s="37">
        <f t="shared" si="3"/>
        <v>14</v>
      </c>
      <c r="N9086" s="37">
        <f t="shared" si="4"/>
        <v>12</v>
      </c>
      <c r="O9086" s="37" t="str">
        <f t="array" ref="O9086">IFERROR(XLOOKUP(K9086,'Tipo de carga'!B:B,'Tipo de carga'!C:C))</f>
        <v>Diesel</v>
      </c>
    </row>
    <row r="9087">
      <c r="A9087" s="36">
        <v>309.0</v>
      </c>
      <c r="B9087" s="37" t="str">
        <f t="array" ref="B9087">IFERROR(XLOOKUP(A9087,'Asignacion Dic'!A:A,'Asignacion Dic'!C:C))</f>
        <v>Sayer Thorton</v>
      </c>
      <c r="C9087" s="37" t="str">
        <f t="array" ref="C9087">IFERROR(XLOOKUP(A9087,'Asignacion Dic'!A:A,'Asignacion Dic'!B:B))</f>
        <v>EC-04</v>
      </c>
      <c r="D9087" s="38">
        <v>45640.38247685185</v>
      </c>
      <c r="E9087" s="36" t="s">
        <v>264</v>
      </c>
      <c r="F9087" s="37" t="str">
        <f t="array" ref="F9087">IFERROR(XLOOKUP(E9087,Operadores!A:A,Operadores!B:B))</f>
        <v>REVELI</v>
      </c>
      <c r="G9087" s="36" t="s">
        <v>19</v>
      </c>
      <c r="H9087" s="39">
        <v>20.355498</v>
      </c>
      <c r="I9087" s="40">
        <v>273.0</v>
      </c>
      <c r="J9087" s="41">
        <f t="shared" si="5"/>
        <v>5557.050954</v>
      </c>
      <c r="K9087" s="37" t="str">
        <f t="array" ref="K9087">IFERROR(XLOOKUP(G9087,'Tipo de carga'!A:A,'Tipo de carga'!B:B))</f>
        <v>Autoabasto</v>
      </c>
      <c r="L9087" s="37">
        <f t="shared" si="2"/>
        <v>50</v>
      </c>
      <c r="M9087" s="37">
        <f t="shared" si="3"/>
        <v>14</v>
      </c>
      <c r="N9087" s="37">
        <f t="shared" si="4"/>
        <v>12</v>
      </c>
      <c r="O9087" s="37" t="str">
        <f t="array" ref="O9087">IFERROR(XLOOKUP(K9087,'Tipo de carga'!B:B,'Tipo de carga'!C:C))</f>
        <v>Diesel</v>
      </c>
    </row>
    <row r="9088">
      <c r="A9088" s="36">
        <v>1975.0</v>
      </c>
      <c r="B9088" s="37" t="str">
        <f t="array" ref="B9088">IFERROR(XLOOKUP(A9088,'Asignacion Dic'!A:A,'Asignacion Dic'!C:C))</f>
        <v>Sayer Sencillo</v>
      </c>
      <c r="C9088" s="37" t="str">
        <f t="array" ref="C9088">IFERROR(XLOOKUP(A9088,'Asignacion Dic'!A:A,'Asignacion Dic'!B:B))</f>
        <v>EC-04</v>
      </c>
      <c r="D9088" s="38">
        <v>45640.22238425926</v>
      </c>
      <c r="E9088" s="36" t="s">
        <v>465</v>
      </c>
      <c r="F9088" s="37" t="str">
        <f t="array" ref="F9088">IFERROR(XLOOKUP(E9088,Operadores!A:A,Operadores!B:B))</f>
        <v>SANMAN</v>
      </c>
      <c r="G9088" s="36" t="s">
        <v>19</v>
      </c>
      <c r="H9088" s="39">
        <v>20.355498</v>
      </c>
      <c r="I9088" s="40">
        <v>523.0</v>
      </c>
      <c r="J9088" s="41">
        <f t="shared" si="5"/>
        <v>10645.92545</v>
      </c>
      <c r="K9088" s="37" t="str">
        <f t="array" ref="K9088">IFERROR(XLOOKUP(G9088,'Tipo de carga'!A:A,'Tipo de carga'!B:B))</f>
        <v>Autoabasto</v>
      </c>
      <c r="L9088" s="37">
        <f t="shared" si="2"/>
        <v>50</v>
      </c>
      <c r="M9088" s="37">
        <f t="shared" si="3"/>
        <v>14</v>
      </c>
      <c r="N9088" s="37">
        <f t="shared" si="4"/>
        <v>12</v>
      </c>
      <c r="O9088" s="37" t="str">
        <f t="array" ref="O9088">IFERROR(XLOOKUP(K9088,'Tipo de carga'!B:B,'Tipo de carga'!C:C))</f>
        <v>Diesel</v>
      </c>
    </row>
    <row r="9089">
      <c r="A9089" s="36">
        <v>1846.0</v>
      </c>
      <c r="B9089" s="37" t="str">
        <f t="array" ref="B9089">IFERROR(XLOOKUP(A9089,'Asignacion Dic'!A:A,'Asignacion Dic'!C:C))</f>
        <v>Sayer Expo</v>
      </c>
      <c r="C9089" s="37" t="str">
        <f t="array" ref="C9089">IFERROR(XLOOKUP(A9089,'Asignacion Dic'!A:A,'Asignacion Dic'!B:B))</f>
        <v>EC-04</v>
      </c>
      <c r="D9089" s="38">
        <v>45640.094618055555</v>
      </c>
      <c r="E9089" s="36" t="s">
        <v>440</v>
      </c>
      <c r="F9089" s="37" t="str">
        <f t="array" ref="F9089">IFERROR(XLOOKUP(E9089,Operadores!A:A,Operadores!B:B))</f>
        <v>OLVJUA</v>
      </c>
      <c r="G9089" s="36" t="s">
        <v>19</v>
      </c>
      <c r="H9089" s="39">
        <v>20.355498</v>
      </c>
      <c r="I9089" s="40">
        <v>710.0</v>
      </c>
      <c r="J9089" s="41">
        <f t="shared" si="5"/>
        <v>14452.40358</v>
      </c>
      <c r="K9089" s="37" t="str">
        <f t="array" ref="K9089">IFERROR(XLOOKUP(G9089,'Tipo de carga'!A:A,'Tipo de carga'!B:B))</f>
        <v>Autoabasto</v>
      </c>
      <c r="L9089" s="37">
        <f t="shared" si="2"/>
        <v>50</v>
      </c>
      <c r="M9089" s="37">
        <f t="shared" si="3"/>
        <v>14</v>
      </c>
      <c r="N9089" s="37">
        <f t="shared" si="4"/>
        <v>12</v>
      </c>
      <c r="O9089" s="37" t="str">
        <f t="array" ref="O9089">IFERROR(XLOOKUP(K9089,'Tipo de carga'!B:B,'Tipo de carga'!C:C))</f>
        <v>Diesel</v>
      </c>
    </row>
    <row r="9090">
      <c r="A9090" s="36">
        <v>1799.0</v>
      </c>
      <c r="B9090" s="37" t="str">
        <f t="array" ref="B9090">IFERROR(XLOOKUP(A9090,'Asignacion Dic'!A:A,'Asignacion Dic'!C:C))</f>
        <v>Sayer Full</v>
      </c>
      <c r="C9090" s="37" t="str">
        <f t="array" ref="C9090">IFERROR(XLOOKUP(A9090,'Asignacion Dic'!A:A,'Asignacion Dic'!B:B))</f>
        <v>EC-04</v>
      </c>
      <c r="D9090" s="38">
        <v>45640.09358796296</v>
      </c>
      <c r="E9090" s="36" t="s">
        <v>309</v>
      </c>
      <c r="F9090" s="37" t="str">
        <f t="array" ref="F9090">IFERROR(XLOOKUP(E9090,Operadores!A:A,Operadores!B:B))</f>
        <v>FERFRA</v>
      </c>
      <c r="G9090" s="36" t="s">
        <v>19</v>
      </c>
      <c r="H9090" s="39">
        <v>20.355498</v>
      </c>
      <c r="I9090" s="40">
        <v>860.0</v>
      </c>
      <c r="J9090" s="41">
        <f t="shared" si="5"/>
        <v>17505.72828</v>
      </c>
      <c r="K9090" s="37" t="str">
        <f t="array" ref="K9090">IFERROR(XLOOKUP(G9090,'Tipo de carga'!A:A,'Tipo de carga'!B:B))</f>
        <v>Autoabasto</v>
      </c>
      <c r="L9090" s="37">
        <f t="shared" si="2"/>
        <v>50</v>
      </c>
      <c r="M9090" s="37">
        <f t="shared" si="3"/>
        <v>14</v>
      </c>
      <c r="N9090" s="37">
        <f t="shared" si="4"/>
        <v>12</v>
      </c>
      <c r="O9090" s="37" t="str">
        <f t="array" ref="O9090">IFERROR(XLOOKUP(K9090,'Tipo de carga'!B:B,'Tipo de carga'!C:C))</f>
        <v>Diesel</v>
      </c>
    </row>
    <row r="9091">
      <c r="A9091" s="36">
        <v>1932.0</v>
      </c>
      <c r="B9091" s="37" t="str">
        <f t="array" ref="B9091">IFERROR(XLOOKUP(A9091,'Asignacion Dic'!A:A,'Asignacion Dic'!C:C))</f>
        <v>Circuitos</v>
      </c>
      <c r="C9091" s="37" t="str">
        <f t="array" ref="C9091">IFERROR(XLOOKUP(A9091,'Asignacion Dic'!A:A,'Asignacion Dic'!B:B))</f>
        <v>EC-03</v>
      </c>
      <c r="D9091" s="38">
        <v>45640.98929398148</v>
      </c>
      <c r="E9091" s="36" t="s">
        <v>185</v>
      </c>
      <c r="F9091" s="37" t="str">
        <f t="array" ref="F9091">IFERROR(XLOOKUP(E9091,Operadores!A:A,Operadores!B:B))</f>
        <v>FERRI</v>
      </c>
      <c r="G9091" s="36" t="s">
        <v>75</v>
      </c>
      <c r="H9091" s="39">
        <v>20.09688</v>
      </c>
      <c r="I9091" s="40">
        <v>196.0</v>
      </c>
      <c r="J9091" s="41">
        <f t="shared" si="5"/>
        <v>3938.98848</v>
      </c>
      <c r="K9091" s="37" t="str">
        <f t="array" ref="K9091">IFERROR(XLOOKUP(G9091,'Tipo de carga'!A:A,'Tipo de carga'!B:B))</f>
        <v>Autoabasto</v>
      </c>
      <c r="L9091" s="37">
        <f t="shared" si="2"/>
        <v>50</v>
      </c>
      <c r="M9091" s="37">
        <f t="shared" si="3"/>
        <v>14</v>
      </c>
      <c r="N9091" s="37">
        <f t="shared" si="4"/>
        <v>12</v>
      </c>
      <c r="O9091" s="37" t="str">
        <f t="array" ref="O9091">IFERROR(XLOOKUP(K9091,'Tipo de carga'!B:B,'Tipo de carga'!C:C))</f>
        <v>Diesel</v>
      </c>
    </row>
    <row r="9092">
      <c r="A9092" s="36">
        <v>1872.0</v>
      </c>
      <c r="B9092" s="37" t="str">
        <f t="array" ref="B9092">IFERROR(XLOOKUP(A9092,'Asignacion Dic'!A:A,'Asignacion Dic'!C:C))</f>
        <v>Circuitos</v>
      </c>
      <c r="C9092" s="37" t="str">
        <f t="array" ref="C9092">IFERROR(XLOOKUP(A9092,'Asignacion Dic'!A:A,'Asignacion Dic'!B:B))</f>
        <v>EC-03</v>
      </c>
      <c r="D9092" s="38">
        <v>45640.91631944444</v>
      </c>
      <c r="E9092" s="36" t="s">
        <v>43</v>
      </c>
      <c r="F9092" s="37" t="str">
        <f t="array" ref="F9092">IFERROR(XLOOKUP(E9092,Operadores!A:A,Operadores!B:B))</f>
        <v>HERJU01</v>
      </c>
      <c r="G9092" s="36" t="s">
        <v>75</v>
      </c>
      <c r="H9092" s="39">
        <v>20.09688</v>
      </c>
      <c r="I9092" s="40">
        <v>487.0</v>
      </c>
      <c r="J9092" s="41">
        <f t="shared" si="5"/>
        <v>9787.18056</v>
      </c>
      <c r="K9092" s="37" t="str">
        <f t="array" ref="K9092">IFERROR(XLOOKUP(G9092,'Tipo de carga'!A:A,'Tipo de carga'!B:B))</f>
        <v>Autoabasto</v>
      </c>
      <c r="L9092" s="37">
        <f t="shared" si="2"/>
        <v>50</v>
      </c>
      <c r="M9092" s="37">
        <f t="shared" si="3"/>
        <v>14</v>
      </c>
      <c r="N9092" s="37">
        <f t="shared" si="4"/>
        <v>12</v>
      </c>
      <c r="O9092" s="37" t="str">
        <f t="array" ref="O9092">IFERROR(XLOOKUP(K9092,'Tipo de carga'!B:B,'Tipo de carga'!C:C))</f>
        <v>Diesel</v>
      </c>
    </row>
    <row r="9093">
      <c r="A9093" s="36">
        <v>1825.0</v>
      </c>
      <c r="B9093" s="37" t="str">
        <f t="array" ref="B9093">IFERROR(XLOOKUP(A9093,'Asignacion Dic'!A:A,'Asignacion Dic'!C:C))</f>
        <v>Circuitos</v>
      </c>
      <c r="C9093" s="37" t="str">
        <f t="array" ref="C9093">IFERROR(XLOOKUP(A9093,'Asignacion Dic'!A:A,'Asignacion Dic'!B:B))</f>
        <v>EC-03</v>
      </c>
      <c r="D9093" s="38">
        <v>45640.731875</v>
      </c>
      <c r="E9093" s="36" t="s">
        <v>346</v>
      </c>
      <c r="F9093" s="37" t="str">
        <f t="array" ref="F9093">IFERROR(XLOOKUP(E9093,Operadores!A:A,Operadores!B:B))</f>
        <v>ESPIS</v>
      </c>
      <c r="G9093" s="36" t="s">
        <v>75</v>
      </c>
      <c r="H9093" s="39">
        <v>20.09688</v>
      </c>
      <c r="I9093" s="40">
        <v>330.0</v>
      </c>
      <c r="J9093" s="41">
        <f t="shared" si="5"/>
        <v>6631.9704</v>
      </c>
      <c r="K9093" s="37" t="str">
        <f t="array" ref="K9093">IFERROR(XLOOKUP(G9093,'Tipo de carga'!A:A,'Tipo de carga'!B:B))</f>
        <v>Autoabasto</v>
      </c>
      <c r="L9093" s="37">
        <f t="shared" si="2"/>
        <v>50</v>
      </c>
      <c r="M9093" s="37">
        <f t="shared" si="3"/>
        <v>14</v>
      </c>
      <c r="N9093" s="37">
        <f t="shared" si="4"/>
        <v>12</v>
      </c>
      <c r="O9093" s="37" t="str">
        <f t="array" ref="O9093">IFERROR(XLOOKUP(K9093,'Tipo de carga'!B:B,'Tipo de carga'!C:C))</f>
        <v>Diesel</v>
      </c>
    </row>
    <row r="9094">
      <c r="A9094" s="36">
        <v>2062.0</v>
      </c>
      <c r="B9094" s="37" t="str">
        <f t="array" ref="B9094">IFERROR(XLOOKUP(A9094,'Asignacion Dic'!A:A,'Asignacion Dic'!C:C))</f>
        <v>PISA Gdl</v>
      </c>
      <c r="C9094" s="37" t="str">
        <f t="array" ref="C9094">IFERROR(XLOOKUP(A9094,'Asignacion Dic'!A:A,'Asignacion Dic'!B:B))</f>
        <v>EC-06</v>
      </c>
      <c r="D9094" s="38">
        <v>45640.642546296294</v>
      </c>
      <c r="E9094" s="36" t="s">
        <v>354</v>
      </c>
      <c r="F9094" s="37" t="str">
        <f t="array" ref="F9094">IFERROR(XLOOKUP(E9094,Operadores!A:A,Operadores!B:B))</f>
        <v>ROSCES</v>
      </c>
      <c r="G9094" s="36" t="s">
        <v>75</v>
      </c>
      <c r="H9094" s="39">
        <v>20.09688</v>
      </c>
      <c r="I9094" s="40">
        <v>93.0</v>
      </c>
      <c r="J9094" s="41">
        <f t="shared" si="5"/>
        <v>1869.00984</v>
      </c>
      <c r="K9094" s="37" t="str">
        <f t="array" ref="K9094">IFERROR(XLOOKUP(G9094,'Tipo de carga'!A:A,'Tipo de carga'!B:B))</f>
        <v>Autoabasto</v>
      </c>
      <c r="L9094" s="37">
        <f t="shared" si="2"/>
        <v>50</v>
      </c>
      <c r="M9094" s="37">
        <f t="shared" si="3"/>
        <v>14</v>
      </c>
      <c r="N9094" s="37">
        <f t="shared" si="4"/>
        <v>12</v>
      </c>
      <c r="O9094" s="37" t="str">
        <f t="array" ref="O9094">IFERROR(XLOOKUP(K9094,'Tipo de carga'!B:B,'Tipo de carga'!C:C))</f>
        <v>Diesel</v>
      </c>
    </row>
    <row r="9095">
      <c r="A9095" s="36">
        <v>1955.0</v>
      </c>
      <c r="B9095" s="37" t="str">
        <f t="array" ref="B9095">IFERROR(XLOOKUP(A9095,'Asignacion Dic'!A:A,'Asignacion Dic'!C:C))</f>
        <v>Circuitos</v>
      </c>
      <c r="C9095" s="37" t="str">
        <f t="array" ref="C9095">IFERROR(XLOOKUP(A9095,'Asignacion Dic'!A:A,'Asignacion Dic'!B:B))</f>
        <v>EC-03</v>
      </c>
      <c r="D9095" s="38">
        <v>45640.207083333335</v>
      </c>
      <c r="E9095" s="36" t="s">
        <v>205</v>
      </c>
      <c r="F9095" s="37" t="str">
        <f t="array" ref="F9095">IFERROR(XLOOKUP(E9095,Operadores!A:A,Operadores!B:B))</f>
        <v>MOZPEDX</v>
      </c>
      <c r="G9095" s="36" t="s">
        <v>75</v>
      </c>
      <c r="H9095" s="39">
        <v>20.09688</v>
      </c>
      <c r="I9095" s="40">
        <v>620.0</v>
      </c>
      <c r="J9095" s="41">
        <f t="shared" si="5"/>
        <v>12460.0656</v>
      </c>
      <c r="K9095" s="37" t="str">
        <f t="array" ref="K9095">IFERROR(XLOOKUP(G9095,'Tipo de carga'!A:A,'Tipo de carga'!B:B))</f>
        <v>Autoabasto</v>
      </c>
      <c r="L9095" s="37">
        <f t="shared" si="2"/>
        <v>50</v>
      </c>
      <c r="M9095" s="37">
        <f t="shared" si="3"/>
        <v>14</v>
      </c>
      <c r="N9095" s="37">
        <f t="shared" si="4"/>
        <v>12</v>
      </c>
      <c r="O9095" s="37" t="str">
        <f t="array" ref="O9095">IFERROR(XLOOKUP(K9095,'Tipo de carga'!B:B,'Tipo de carga'!C:C))</f>
        <v>Diesel</v>
      </c>
    </row>
    <row r="9096">
      <c r="A9096" s="36">
        <v>1870.0</v>
      </c>
      <c r="B9096" s="37" t="str">
        <f t="array" ref="B9096">IFERROR(XLOOKUP(A9096,'Asignacion Dic'!A:A,'Asignacion Dic'!C:C))</f>
        <v>Circuitos</v>
      </c>
      <c r="C9096" s="37" t="str">
        <f t="array" ref="C9096">IFERROR(XLOOKUP(A9096,'Asignacion Dic'!A:A,'Asignacion Dic'!B:B))</f>
        <v>EC-03</v>
      </c>
      <c r="D9096" s="38">
        <v>45640.14603009259</v>
      </c>
      <c r="E9096" s="36" t="s">
        <v>385</v>
      </c>
      <c r="F9096" s="37" t="str">
        <f t="array" ref="F9096">IFERROR(XLOOKUP(E9096,Operadores!A:A,Operadores!B:B))</f>
        <v>RIOFE</v>
      </c>
      <c r="G9096" s="36" t="s">
        <v>75</v>
      </c>
      <c r="H9096" s="39">
        <v>20.09688</v>
      </c>
      <c r="I9096" s="40">
        <v>655.0</v>
      </c>
      <c r="J9096" s="41">
        <f t="shared" si="5"/>
        <v>13163.4564</v>
      </c>
      <c r="K9096" s="37" t="str">
        <f t="array" ref="K9096">IFERROR(XLOOKUP(G9096,'Tipo de carga'!A:A,'Tipo de carga'!B:B))</f>
        <v>Autoabasto</v>
      </c>
      <c r="L9096" s="37">
        <f t="shared" si="2"/>
        <v>50</v>
      </c>
      <c r="M9096" s="37">
        <f t="shared" si="3"/>
        <v>14</v>
      </c>
      <c r="N9096" s="37">
        <f t="shared" si="4"/>
        <v>12</v>
      </c>
      <c r="O9096" s="37" t="str">
        <f t="array" ref="O9096">IFERROR(XLOOKUP(K9096,'Tipo de carga'!B:B,'Tipo de carga'!C:C))</f>
        <v>Diesel</v>
      </c>
    </row>
    <row r="9097">
      <c r="A9097" s="36">
        <v>1873.0</v>
      </c>
      <c r="B9097" s="37" t="str">
        <f t="array" ref="B9097">IFERROR(XLOOKUP(A9097,'Asignacion Dic'!A:A,'Asignacion Dic'!C:C))</f>
        <v>Circuitos</v>
      </c>
      <c r="C9097" s="37" t="str">
        <f t="array" ref="C9097">IFERROR(XLOOKUP(A9097,'Asignacion Dic'!A:A,'Asignacion Dic'!B:B))</f>
        <v>EC-03</v>
      </c>
      <c r="D9097" s="38">
        <v>45640.138402777775</v>
      </c>
      <c r="E9097" s="36" t="s">
        <v>277</v>
      </c>
      <c r="F9097" s="37" t="str">
        <f t="array" ref="F9097">IFERROR(XLOOKUP(E9097,Operadores!A:A,Operadores!B:B))</f>
        <v>GUADI</v>
      </c>
      <c r="G9097" s="36" t="s">
        <v>75</v>
      </c>
      <c r="H9097" s="39">
        <v>20.09688</v>
      </c>
      <c r="I9097" s="40">
        <v>635.0</v>
      </c>
      <c r="J9097" s="41">
        <f t="shared" si="5"/>
        <v>12761.5188</v>
      </c>
      <c r="K9097" s="37" t="str">
        <f t="array" ref="K9097">IFERROR(XLOOKUP(G9097,'Tipo de carga'!A:A,'Tipo de carga'!B:B))</f>
        <v>Autoabasto</v>
      </c>
      <c r="L9097" s="37">
        <f t="shared" si="2"/>
        <v>50</v>
      </c>
      <c r="M9097" s="37">
        <f t="shared" si="3"/>
        <v>14</v>
      </c>
      <c r="N9097" s="37">
        <f t="shared" si="4"/>
        <v>12</v>
      </c>
      <c r="O9097" s="37" t="str">
        <f t="array" ref="O9097">IFERROR(XLOOKUP(K9097,'Tipo de carga'!B:B,'Tipo de carga'!C:C))</f>
        <v>Diesel</v>
      </c>
    </row>
    <row r="9098">
      <c r="A9098" s="36">
        <v>1947.0</v>
      </c>
      <c r="B9098" s="37" t="str">
        <f t="array" ref="B9098">IFERROR(XLOOKUP(A9098,'Asignacion Dic'!A:A,'Asignacion Dic'!C:C))</f>
        <v>Circuitos</v>
      </c>
      <c r="C9098" s="37" t="str">
        <f t="array" ref="C9098">IFERROR(XLOOKUP(A9098,'Asignacion Dic'!A:A,'Asignacion Dic'!B:B))</f>
        <v>EC-03</v>
      </c>
      <c r="D9098" s="38">
        <v>45640.12107638889</v>
      </c>
      <c r="E9098" s="36" t="s">
        <v>265</v>
      </c>
      <c r="F9098" s="37" t="str">
        <f t="array" ref="F9098">IFERROR(XLOOKUP(E9098,Operadores!A:A,Operadores!B:B))</f>
        <v>DAMOS</v>
      </c>
      <c r="G9098" s="36" t="s">
        <v>75</v>
      </c>
      <c r="H9098" s="39">
        <v>20.09688</v>
      </c>
      <c r="I9098" s="40">
        <v>474.0</v>
      </c>
      <c r="J9098" s="41">
        <f t="shared" si="5"/>
        <v>9525.92112</v>
      </c>
      <c r="K9098" s="37" t="str">
        <f t="array" ref="K9098">IFERROR(XLOOKUP(G9098,'Tipo de carga'!A:A,'Tipo de carga'!B:B))</f>
        <v>Autoabasto</v>
      </c>
      <c r="L9098" s="37">
        <f t="shared" si="2"/>
        <v>50</v>
      </c>
      <c r="M9098" s="37">
        <f t="shared" si="3"/>
        <v>14</v>
      </c>
      <c r="N9098" s="37">
        <f t="shared" si="4"/>
        <v>12</v>
      </c>
      <c r="O9098" s="37" t="str">
        <f t="array" ref="O9098">IFERROR(XLOOKUP(K9098,'Tipo de carga'!B:B,'Tipo de carga'!C:C))</f>
        <v>Diesel</v>
      </c>
    </row>
    <row r="9099">
      <c r="A9099" s="36">
        <v>2065.0</v>
      </c>
      <c r="B9099" s="37" t="str">
        <f t="array" ref="B9099">IFERROR(XLOOKUP(A9099,'Asignacion Dic'!A:A,'Asignacion Dic'!C:C))</f>
        <v>PISA Gdl</v>
      </c>
      <c r="C9099" s="37" t="str">
        <f t="array" ref="C9099">IFERROR(XLOOKUP(A9099,'Asignacion Dic'!A:A,'Asignacion Dic'!B:B))</f>
        <v>EC-06</v>
      </c>
      <c r="D9099" s="38">
        <v>45641.0</v>
      </c>
      <c r="E9099" s="36" t="s">
        <v>594</v>
      </c>
      <c r="F9099" s="37" t="str">
        <f t="array" ref="F9099">IFERROR(XLOOKUP(E9099,Operadores!A:A,Operadores!B:B))</f>
        <v>GOMIZT</v>
      </c>
      <c r="G9099" s="36" t="s">
        <v>75</v>
      </c>
      <c r="H9099" s="39">
        <v>20.09688</v>
      </c>
      <c r="I9099" s="40">
        <v>0.01</v>
      </c>
      <c r="J9099" s="41">
        <f t="shared" si="5"/>
        <v>0.2009688</v>
      </c>
      <c r="K9099" s="37" t="str">
        <f t="array" ref="K9099">IFERROR(XLOOKUP(G9099,'Tipo de carga'!A:A,'Tipo de carga'!B:B))</f>
        <v>Autoabasto</v>
      </c>
      <c r="L9099" s="37">
        <f t="shared" si="2"/>
        <v>51</v>
      </c>
      <c r="M9099" s="37">
        <f t="shared" si="3"/>
        <v>15</v>
      </c>
      <c r="N9099" s="37">
        <f t="shared" si="4"/>
        <v>12</v>
      </c>
      <c r="O9099" s="37" t="str">
        <f t="array" ref="O9099">IFERROR(XLOOKUP(K9099,'Tipo de carga'!B:B,'Tipo de carga'!C:C))</f>
        <v>Diesel</v>
      </c>
    </row>
    <row r="9100">
      <c r="A9100" s="36">
        <v>1794.0</v>
      </c>
      <c r="B9100" s="37" t="str">
        <f t="array" ref="B9100">IFERROR(XLOOKUP(A9100,'Asignacion Dic'!A:A,'Asignacion Dic'!C:C))</f>
        <v>Peñafiel Tlajomulco</v>
      </c>
      <c r="C9100" s="37" t="str">
        <f t="array" ref="C9100">IFERROR(XLOOKUP(A9100,'Asignacion Dic'!A:A,'Asignacion Dic'!B:B))</f>
        <v>EC-06</v>
      </c>
      <c r="D9100" s="38">
        <v>45641.0</v>
      </c>
      <c r="E9100" s="36" t="s">
        <v>564</v>
      </c>
      <c r="F9100" s="37" t="str">
        <f t="array" ref="F9100">IFERROR(XLOOKUP(E9100,Operadores!A:A,Operadores!B:B))</f>
        <v>BUEOSC</v>
      </c>
      <c r="G9100" s="36" t="s">
        <v>75</v>
      </c>
      <c r="H9100" s="39">
        <v>20.09688</v>
      </c>
      <c r="I9100" s="40">
        <v>0.08</v>
      </c>
      <c r="J9100" s="41">
        <f t="shared" si="5"/>
        <v>1.6077504</v>
      </c>
      <c r="K9100" s="37" t="str">
        <f t="array" ref="K9100">IFERROR(XLOOKUP(G9100,'Tipo de carga'!A:A,'Tipo de carga'!B:B))</f>
        <v>Autoabasto</v>
      </c>
      <c r="L9100" s="37">
        <f t="shared" si="2"/>
        <v>51</v>
      </c>
      <c r="M9100" s="37">
        <f t="shared" si="3"/>
        <v>15</v>
      </c>
      <c r="N9100" s="37">
        <f t="shared" si="4"/>
        <v>12</v>
      </c>
      <c r="O9100" s="37" t="str">
        <f t="array" ref="O9100">IFERROR(XLOOKUP(K9100,'Tipo de carga'!B:B,'Tipo de carga'!C:C))</f>
        <v>Diesel</v>
      </c>
    </row>
    <row r="9101">
      <c r="A9101" s="36">
        <v>1862.0</v>
      </c>
      <c r="B9101" s="37" t="str">
        <f t="array" ref="B9101">IFERROR(XLOOKUP(A9101,'Asignacion Dic'!A:A,'Asignacion Dic'!C:C))</f>
        <v>Circuitos</v>
      </c>
      <c r="C9101" s="37" t="str">
        <f t="array" ref="C9101">IFERROR(XLOOKUP(A9101,'Asignacion Dic'!A:A,'Asignacion Dic'!B:B))</f>
        <v>EC-03</v>
      </c>
      <c r="D9101" s="38">
        <v>45640.56873842593</v>
      </c>
      <c r="E9101" s="36" t="s">
        <v>350</v>
      </c>
      <c r="F9101" s="37" t="str">
        <f t="array" ref="F9101">IFERROR(XLOOKUP(E9101,Operadores!A:A,Operadores!B:B))</f>
        <v>PERRI</v>
      </c>
      <c r="G9101" s="36" t="s">
        <v>274</v>
      </c>
      <c r="H9101" s="39">
        <v>18.94</v>
      </c>
      <c r="I9101" s="40">
        <v>707.0</v>
      </c>
      <c r="J9101" s="41">
        <f t="shared" si="5"/>
        <v>13390.58</v>
      </c>
      <c r="K9101" s="37" t="str">
        <f t="array" ref="K9101">IFERROR(XLOOKUP(G9101,'Tipo de carga'!A:A,'Tipo de carga'!B:B))</f>
        <v>Autoabasto</v>
      </c>
      <c r="L9101" s="37">
        <f t="shared" si="2"/>
        <v>50</v>
      </c>
      <c r="M9101" s="37">
        <f t="shared" si="3"/>
        <v>14</v>
      </c>
      <c r="N9101" s="37">
        <f t="shared" si="4"/>
        <v>12</v>
      </c>
      <c r="O9101" s="37" t="str">
        <f t="array" ref="O9101">IFERROR(XLOOKUP(K9101,'Tipo de carga'!B:B,'Tipo de carga'!C:C))</f>
        <v>Diesel</v>
      </c>
    </row>
    <row r="9102">
      <c r="A9102" s="36">
        <v>1948.0</v>
      </c>
      <c r="B9102" s="37" t="str">
        <f t="array" ref="B9102">IFERROR(XLOOKUP(A9102,'Asignacion Dic'!A:A,'Asignacion Dic'!C:C))</f>
        <v>Circuitos</v>
      </c>
      <c r="C9102" s="37" t="str">
        <f t="array" ref="C9102">IFERROR(XLOOKUP(A9102,'Asignacion Dic'!A:A,'Asignacion Dic'!B:B))</f>
        <v>EC-03</v>
      </c>
      <c r="D9102" s="38">
        <v>45640.49898148148</v>
      </c>
      <c r="E9102" s="36" t="s">
        <v>256</v>
      </c>
      <c r="F9102" s="37" t="str">
        <f t="array" ref="F9102">IFERROR(XLOOKUP(E9102,Operadores!A:A,Operadores!B:B))</f>
        <v>MOREFR</v>
      </c>
      <c r="G9102" s="36" t="s">
        <v>274</v>
      </c>
      <c r="H9102" s="39">
        <v>18.94</v>
      </c>
      <c r="I9102" s="40">
        <v>300.0</v>
      </c>
      <c r="J9102" s="41">
        <f t="shared" si="5"/>
        <v>5682</v>
      </c>
      <c r="K9102" s="37" t="str">
        <f t="array" ref="K9102">IFERROR(XLOOKUP(G9102,'Tipo de carga'!A:A,'Tipo de carga'!B:B))</f>
        <v>Autoabasto</v>
      </c>
      <c r="L9102" s="37">
        <f t="shared" si="2"/>
        <v>50</v>
      </c>
      <c r="M9102" s="37">
        <f t="shared" si="3"/>
        <v>14</v>
      </c>
      <c r="N9102" s="37">
        <f t="shared" si="4"/>
        <v>12</v>
      </c>
      <c r="O9102" s="37" t="str">
        <f t="array" ref="O9102">IFERROR(XLOOKUP(K9102,'Tipo de carga'!B:B,'Tipo de carga'!C:C))</f>
        <v>Diesel</v>
      </c>
    </row>
    <row r="9103">
      <c r="A9103" s="36" t="s">
        <v>611</v>
      </c>
      <c r="B9103" s="37" t="str">
        <f t="array" ref="B9103">IFERROR(XLOOKUP(A9103,'Asignacion Dic'!A:A,'Asignacion Dic'!C:C))</f>
        <v/>
      </c>
      <c r="C9103" s="37" t="str">
        <f t="array" ref="C9103">IFERROR(XLOOKUP(A9103,'Asignacion Dic'!A:A,'Asignacion Dic'!B:B))</f>
        <v/>
      </c>
      <c r="D9103" s="38">
        <v>45640.80472222222</v>
      </c>
      <c r="E9103" s="36" t="s">
        <v>69</v>
      </c>
      <c r="F9103" s="37" t="str">
        <f t="array" ref="F9103">IFERROR(XLOOKUP(E9103,Operadores!A:A,Operadores!B:B))</f>
        <v>MTTO</v>
      </c>
      <c r="G9103" s="36" t="s">
        <v>609</v>
      </c>
      <c r="H9103" s="39">
        <v>19.93308</v>
      </c>
      <c r="I9103" s="40">
        <v>86.0</v>
      </c>
      <c r="J9103" s="41">
        <f t="shared" si="5"/>
        <v>1714.24488</v>
      </c>
      <c r="K9103" s="37" t="str">
        <f t="array" ref="K9103">IFERROR(XLOOKUP(G9103,'Tipo de carga'!A:A,'Tipo de carga'!B:B))</f>
        <v>Autoabasto</v>
      </c>
      <c r="L9103" s="37">
        <f t="shared" si="2"/>
        <v>50</v>
      </c>
      <c r="M9103" s="37">
        <f t="shared" si="3"/>
        <v>14</v>
      </c>
      <c r="N9103" s="37">
        <f t="shared" si="4"/>
        <v>12</v>
      </c>
      <c r="O9103" s="37" t="str">
        <f t="array" ref="O9103">IFERROR(XLOOKUP(K9103,'Tipo de carga'!B:B,'Tipo de carga'!C:C))</f>
        <v>Diesel</v>
      </c>
    </row>
    <row r="9104">
      <c r="A9104" s="36" t="s">
        <v>611</v>
      </c>
      <c r="B9104" s="37" t="str">
        <f t="array" ref="B9104">IFERROR(XLOOKUP(A9104,'Asignacion Dic'!A:A,'Asignacion Dic'!C:C))</f>
        <v/>
      </c>
      <c r="C9104" s="37" t="str">
        <f t="array" ref="C9104">IFERROR(XLOOKUP(A9104,'Asignacion Dic'!A:A,'Asignacion Dic'!B:B))</f>
        <v/>
      </c>
      <c r="D9104" s="38">
        <v>45640.79509259259</v>
      </c>
      <c r="E9104" s="36" t="s">
        <v>69</v>
      </c>
      <c r="F9104" s="37" t="str">
        <f t="array" ref="F9104">IFERROR(XLOOKUP(E9104,Operadores!A:A,Operadores!B:B))</f>
        <v>MTTO</v>
      </c>
      <c r="G9104" s="36" t="s">
        <v>609</v>
      </c>
      <c r="H9104" s="39">
        <v>19.93308</v>
      </c>
      <c r="I9104" s="40">
        <v>117.0</v>
      </c>
      <c r="J9104" s="41">
        <f t="shared" si="5"/>
        <v>2332.17036</v>
      </c>
      <c r="K9104" s="37" t="str">
        <f t="array" ref="K9104">IFERROR(XLOOKUP(G9104,'Tipo de carga'!A:A,'Tipo de carga'!B:B))</f>
        <v>Autoabasto</v>
      </c>
      <c r="L9104" s="37">
        <f t="shared" si="2"/>
        <v>50</v>
      </c>
      <c r="M9104" s="37">
        <f t="shared" si="3"/>
        <v>14</v>
      </c>
      <c r="N9104" s="37">
        <f t="shared" si="4"/>
        <v>12</v>
      </c>
      <c r="O9104" s="37" t="str">
        <f t="array" ref="O9104">IFERROR(XLOOKUP(K9104,'Tipo de carga'!B:B,'Tipo de carga'!C:C))</f>
        <v>Diesel</v>
      </c>
    </row>
    <row r="9105">
      <c r="A9105" s="36">
        <v>1859.0</v>
      </c>
      <c r="B9105" s="37" t="str">
        <f t="array" ref="B9105">IFERROR(XLOOKUP(A9105,'Asignacion Dic'!A:A,'Asignacion Dic'!C:C))</f>
        <v>Circuitos</v>
      </c>
      <c r="C9105" s="37" t="str">
        <f t="array" ref="C9105">IFERROR(XLOOKUP(A9105,'Asignacion Dic'!A:A,'Asignacion Dic'!B:B))</f>
        <v>EC-03</v>
      </c>
      <c r="D9105" s="38">
        <v>45640.88856481481</v>
      </c>
      <c r="E9105" s="36" t="s">
        <v>238</v>
      </c>
      <c r="F9105" s="37" t="str">
        <f t="array" ref="F9105">IFERROR(XLOOKUP(E9105,Operadores!A:A,Operadores!B:B))</f>
        <v>JIMMI</v>
      </c>
      <c r="G9105" s="36" t="s">
        <v>42</v>
      </c>
      <c r="H9105" s="39">
        <v>19.63136</v>
      </c>
      <c r="I9105" s="40">
        <v>553.0</v>
      </c>
      <c r="J9105" s="41">
        <f t="shared" si="5"/>
        <v>10856.14208</v>
      </c>
      <c r="K9105" s="37" t="str">
        <f t="array" ref="K9105">IFERROR(XLOOKUP(G9105,'Tipo de carga'!A:A,'Tipo de carga'!B:B))</f>
        <v>Autoabasto</v>
      </c>
      <c r="L9105" s="37">
        <f t="shared" si="2"/>
        <v>50</v>
      </c>
      <c r="M9105" s="37">
        <f t="shared" si="3"/>
        <v>14</v>
      </c>
      <c r="N9105" s="37">
        <f t="shared" si="4"/>
        <v>12</v>
      </c>
      <c r="O9105" s="37" t="str">
        <f t="array" ref="O9105">IFERROR(XLOOKUP(K9105,'Tipo de carga'!B:B,'Tipo de carga'!C:C))</f>
        <v>Diesel</v>
      </c>
    </row>
    <row r="9106">
      <c r="A9106" s="36">
        <v>2031.0</v>
      </c>
      <c r="B9106" s="37" t="str">
        <f t="array" ref="B9106">IFERROR(XLOOKUP(A9106,'Asignacion Dic'!A:A,'Asignacion Dic'!C:C))</f>
        <v>MeLi Dedicado Merida</v>
      </c>
      <c r="C9106" s="37" t="str">
        <f t="array" ref="C9106">IFERROR(XLOOKUP(A9106,'Asignacion Dic'!A:A,'Asignacion Dic'!B:B))</f>
        <v>EC-05</v>
      </c>
      <c r="D9106" s="38">
        <v>45640.87347222222</v>
      </c>
      <c r="E9106" s="36" t="s">
        <v>589</v>
      </c>
      <c r="F9106" s="37" t="str">
        <f t="array" ref="F9106">IFERROR(XLOOKUP(E9106,Operadores!A:A,Operadores!B:B))</f>
        <v>LEOJUA</v>
      </c>
      <c r="G9106" s="36" t="s">
        <v>42</v>
      </c>
      <c r="H9106" s="39">
        <v>19.63136</v>
      </c>
      <c r="I9106" s="40">
        <v>237.0</v>
      </c>
      <c r="J9106" s="41">
        <f t="shared" si="5"/>
        <v>4652.63232</v>
      </c>
      <c r="K9106" s="37" t="str">
        <f t="array" ref="K9106">IFERROR(XLOOKUP(G9106,'Tipo de carga'!A:A,'Tipo de carga'!B:B))</f>
        <v>Autoabasto</v>
      </c>
      <c r="L9106" s="37">
        <f t="shared" si="2"/>
        <v>50</v>
      </c>
      <c r="M9106" s="37">
        <f t="shared" si="3"/>
        <v>14</v>
      </c>
      <c r="N9106" s="37">
        <f t="shared" si="4"/>
        <v>12</v>
      </c>
      <c r="O9106" s="37" t="str">
        <f t="array" ref="O9106">IFERROR(XLOOKUP(K9106,'Tipo de carga'!B:B,'Tipo de carga'!C:C))</f>
        <v>Diesel</v>
      </c>
    </row>
    <row r="9107">
      <c r="A9107" s="36">
        <v>2009.0</v>
      </c>
      <c r="B9107" s="37" t="str">
        <f t="array" ref="B9107">IFERROR(XLOOKUP(A9107,'Asignacion Dic'!A:A,'Asignacion Dic'!C:C))</f>
        <v>MeLi Dedicado Merida</v>
      </c>
      <c r="C9107" s="37" t="str">
        <f t="array" ref="C9107">IFERROR(XLOOKUP(A9107,'Asignacion Dic'!A:A,'Asignacion Dic'!B:B))</f>
        <v>EC-05</v>
      </c>
      <c r="D9107" s="38">
        <v>45640.66722222222</v>
      </c>
      <c r="E9107" s="36" t="s">
        <v>294</v>
      </c>
      <c r="F9107" s="37" t="str">
        <f t="array" ref="F9107">IFERROR(XLOOKUP(E9107,Operadores!A:A,Operadores!B:B))</f>
        <v>GONCAR01</v>
      </c>
      <c r="G9107" s="36" t="s">
        <v>42</v>
      </c>
      <c r="H9107" s="39">
        <v>19.63136</v>
      </c>
      <c r="I9107" s="40">
        <v>247.0</v>
      </c>
      <c r="J9107" s="41">
        <f t="shared" si="5"/>
        <v>4848.94592</v>
      </c>
      <c r="K9107" s="37" t="str">
        <f t="array" ref="K9107">IFERROR(XLOOKUP(G9107,'Tipo de carga'!A:A,'Tipo de carga'!B:B))</f>
        <v>Autoabasto</v>
      </c>
      <c r="L9107" s="37">
        <f t="shared" si="2"/>
        <v>50</v>
      </c>
      <c r="M9107" s="37">
        <f t="shared" si="3"/>
        <v>14</v>
      </c>
      <c r="N9107" s="37">
        <f t="shared" si="4"/>
        <v>12</v>
      </c>
      <c r="O9107" s="37" t="str">
        <f t="array" ref="O9107">IFERROR(XLOOKUP(K9107,'Tipo de carga'!B:B,'Tipo de carga'!C:C))</f>
        <v>Diesel</v>
      </c>
    </row>
    <row r="9108">
      <c r="A9108" s="36">
        <v>1907.0</v>
      </c>
      <c r="B9108" s="37" t="str">
        <f t="array" ref="B9108">IFERROR(XLOOKUP(A9108,'Asignacion Dic'!A:A,'Asignacion Dic'!C:C))</f>
        <v>Circuitos</v>
      </c>
      <c r="C9108" s="37" t="str">
        <f t="array" ref="C9108">IFERROR(XLOOKUP(A9108,'Asignacion Dic'!A:A,'Asignacion Dic'!B:B))</f>
        <v>EC-03</v>
      </c>
      <c r="D9108" s="38">
        <v>45640.657789351855</v>
      </c>
      <c r="E9108" s="36" t="s">
        <v>237</v>
      </c>
      <c r="F9108" s="37" t="str">
        <f t="array" ref="F9108">IFERROR(XLOOKUP(E9108,Operadores!A:A,Operadores!B:B))</f>
        <v>HUAIS</v>
      </c>
      <c r="G9108" s="36" t="s">
        <v>42</v>
      </c>
      <c r="H9108" s="39">
        <v>19.63136</v>
      </c>
      <c r="I9108" s="40">
        <v>241.0</v>
      </c>
      <c r="J9108" s="41">
        <f t="shared" si="5"/>
        <v>4731.15776</v>
      </c>
      <c r="K9108" s="37" t="str">
        <f t="array" ref="K9108">IFERROR(XLOOKUP(G9108,'Tipo de carga'!A:A,'Tipo de carga'!B:B))</f>
        <v>Autoabasto</v>
      </c>
      <c r="L9108" s="37">
        <f t="shared" si="2"/>
        <v>50</v>
      </c>
      <c r="M9108" s="37">
        <f t="shared" si="3"/>
        <v>14</v>
      </c>
      <c r="N9108" s="37">
        <f t="shared" si="4"/>
        <v>12</v>
      </c>
      <c r="O9108" s="37" t="str">
        <f t="array" ref="O9108">IFERROR(XLOOKUP(K9108,'Tipo de carga'!B:B,'Tipo de carga'!C:C))</f>
        <v>Diesel</v>
      </c>
    </row>
    <row r="9109">
      <c r="A9109" s="36">
        <v>2021.0</v>
      </c>
      <c r="B9109" s="37" t="str">
        <f t="array" ref="B9109">IFERROR(XLOOKUP(A9109,'Asignacion Dic'!A:A,'Asignacion Dic'!C:C))</f>
        <v>MeLi Dedicado Merida</v>
      </c>
      <c r="C9109" s="37" t="str">
        <f t="array" ref="C9109">IFERROR(XLOOKUP(A9109,'Asignacion Dic'!A:A,'Asignacion Dic'!B:B))</f>
        <v>EC-05</v>
      </c>
      <c r="D9109" s="38">
        <v>45640.61715277778</v>
      </c>
      <c r="E9109" s="36" t="s">
        <v>320</v>
      </c>
      <c r="F9109" s="37" t="str">
        <f t="array" ref="F9109">IFERROR(XLOOKUP(E9109,Operadores!A:A,Operadores!B:B))</f>
        <v>GUTIRV</v>
      </c>
      <c r="G9109" s="36" t="s">
        <v>42</v>
      </c>
      <c r="H9109" s="39">
        <v>19.63136</v>
      </c>
      <c r="I9109" s="40">
        <v>248.0</v>
      </c>
      <c r="J9109" s="41">
        <f t="shared" si="5"/>
        <v>4868.57728</v>
      </c>
      <c r="K9109" s="37" t="str">
        <f t="array" ref="K9109">IFERROR(XLOOKUP(G9109,'Tipo de carga'!A:A,'Tipo de carga'!B:B))</f>
        <v>Autoabasto</v>
      </c>
      <c r="L9109" s="37">
        <f t="shared" si="2"/>
        <v>50</v>
      </c>
      <c r="M9109" s="37">
        <f t="shared" si="3"/>
        <v>14</v>
      </c>
      <c r="N9109" s="37">
        <f t="shared" si="4"/>
        <v>12</v>
      </c>
      <c r="O9109" s="37" t="str">
        <f t="array" ref="O9109">IFERROR(XLOOKUP(K9109,'Tipo de carga'!B:B,'Tipo de carga'!C:C))</f>
        <v>Diesel</v>
      </c>
    </row>
    <row r="9110">
      <c r="A9110" s="36">
        <v>2027.0</v>
      </c>
      <c r="B9110" s="37" t="str">
        <f t="array" ref="B9110">IFERROR(XLOOKUP(A9110,'Asignacion Dic'!A:A,'Asignacion Dic'!C:C))</f>
        <v>MeLi Dedicado Merida</v>
      </c>
      <c r="C9110" s="37" t="str">
        <f t="array" ref="C9110">IFERROR(XLOOKUP(A9110,'Asignacion Dic'!A:A,'Asignacion Dic'!B:B))</f>
        <v>EC-05</v>
      </c>
      <c r="D9110" s="38">
        <v>45640.58796296296</v>
      </c>
      <c r="E9110" s="36" t="s">
        <v>246</v>
      </c>
      <c r="F9110" s="37" t="str">
        <f t="array" ref="F9110">IFERROR(XLOOKUP(E9110,Operadores!A:A,Operadores!B:B))</f>
        <v>LUNADO</v>
      </c>
      <c r="G9110" s="36" t="s">
        <v>42</v>
      </c>
      <c r="H9110" s="39">
        <v>19.63136</v>
      </c>
      <c r="I9110" s="40">
        <v>240.0</v>
      </c>
      <c r="J9110" s="41">
        <f t="shared" si="5"/>
        <v>4711.5264</v>
      </c>
      <c r="K9110" s="37" t="str">
        <f t="array" ref="K9110">IFERROR(XLOOKUP(G9110,'Tipo de carga'!A:A,'Tipo de carga'!B:B))</f>
        <v>Autoabasto</v>
      </c>
      <c r="L9110" s="37">
        <f t="shared" si="2"/>
        <v>50</v>
      </c>
      <c r="M9110" s="37">
        <f t="shared" si="3"/>
        <v>14</v>
      </c>
      <c r="N9110" s="37">
        <f t="shared" si="4"/>
        <v>12</v>
      </c>
      <c r="O9110" s="37" t="str">
        <f t="array" ref="O9110">IFERROR(XLOOKUP(K9110,'Tipo de carga'!B:B,'Tipo de carga'!C:C))</f>
        <v>Diesel</v>
      </c>
    </row>
    <row r="9111">
      <c r="A9111" s="36">
        <v>1816.0</v>
      </c>
      <c r="B9111" s="37" t="str">
        <f t="array" ref="B9111">IFERROR(XLOOKUP(A9111,'Asignacion Dic'!A:A,'Asignacion Dic'!C:C))</f>
        <v>Wm Full</v>
      </c>
      <c r="C9111" s="37" t="str">
        <f t="array" ref="C9111">IFERROR(XLOOKUP(A9111,'Asignacion Dic'!A:A,'Asignacion Dic'!B:B))</f>
        <v>EC-08</v>
      </c>
      <c r="D9111" s="38">
        <v>45640.55774305556</v>
      </c>
      <c r="E9111" s="36" t="s">
        <v>288</v>
      </c>
      <c r="F9111" s="37" t="str">
        <f t="array" ref="F9111">IFERROR(XLOOKUP(E9111,Operadores!A:A,Operadores!B:B))</f>
        <v>RODMIG</v>
      </c>
      <c r="G9111" s="36" t="s">
        <v>42</v>
      </c>
      <c r="H9111" s="39">
        <v>19.63136</v>
      </c>
      <c r="I9111" s="40">
        <v>330.0</v>
      </c>
      <c r="J9111" s="41">
        <f t="shared" si="5"/>
        <v>6478.3488</v>
      </c>
      <c r="K9111" s="37" t="str">
        <f t="array" ref="K9111">IFERROR(XLOOKUP(G9111,'Tipo de carga'!A:A,'Tipo de carga'!B:B))</f>
        <v>Autoabasto</v>
      </c>
      <c r="L9111" s="37">
        <f t="shared" si="2"/>
        <v>50</v>
      </c>
      <c r="M9111" s="37">
        <f t="shared" si="3"/>
        <v>14</v>
      </c>
      <c r="N9111" s="37">
        <f t="shared" si="4"/>
        <v>12</v>
      </c>
      <c r="O9111" s="37" t="str">
        <f t="array" ref="O9111">IFERROR(XLOOKUP(K9111,'Tipo de carga'!B:B,'Tipo de carga'!C:C))</f>
        <v>Diesel</v>
      </c>
    </row>
    <row r="9112">
      <c r="A9112" s="36">
        <v>1941.0</v>
      </c>
      <c r="B9112" s="37" t="str">
        <f t="array" ref="B9112">IFERROR(XLOOKUP(A9112,'Asignacion Dic'!A:A,'Asignacion Dic'!C:C))</f>
        <v>Available</v>
      </c>
      <c r="C9112" s="37" t="str">
        <f t="array" ref="C9112">IFERROR(XLOOKUP(A9112,'Asignacion Dic'!A:A,'Asignacion Dic'!B:B))</f>
        <v>TTE</v>
      </c>
      <c r="D9112" s="38">
        <v>45640.55038194444</v>
      </c>
      <c r="E9112" s="36" t="s">
        <v>172</v>
      </c>
      <c r="F9112" s="37" t="str">
        <f t="array" ref="F9112">IFERROR(XLOOKUP(E9112,Operadores!A:A,Operadores!B:B))</f>
        <v>REDJUL</v>
      </c>
      <c r="G9112" s="36" t="s">
        <v>42</v>
      </c>
      <c r="H9112" s="39">
        <v>19.63136</v>
      </c>
      <c r="I9112" s="40">
        <v>270.0</v>
      </c>
      <c r="J9112" s="41">
        <f t="shared" si="5"/>
        <v>5300.4672</v>
      </c>
      <c r="K9112" s="37" t="str">
        <f t="array" ref="K9112">IFERROR(XLOOKUP(G9112,'Tipo de carga'!A:A,'Tipo de carga'!B:B))</f>
        <v>Autoabasto</v>
      </c>
      <c r="L9112" s="37">
        <f t="shared" si="2"/>
        <v>50</v>
      </c>
      <c r="M9112" s="37">
        <f t="shared" si="3"/>
        <v>14</v>
      </c>
      <c r="N9112" s="37">
        <f t="shared" si="4"/>
        <v>12</v>
      </c>
      <c r="O9112" s="37" t="str">
        <f t="array" ref="O9112">IFERROR(XLOOKUP(K9112,'Tipo de carga'!B:B,'Tipo de carga'!C:C))</f>
        <v>Diesel</v>
      </c>
    </row>
    <row r="9113">
      <c r="A9113" s="36">
        <v>1729.0</v>
      </c>
      <c r="B9113" s="37" t="str">
        <f t="array" ref="B9113">IFERROR(XLOOKUP(A9113,'Asignacion Dic'!A:A,'Asignacion Dic'!C:C))</f>
        <v>Wm Full</v>
      </c>
      <c r="C9113" s="37" t="str">
        <f t="array" ref="C9113">IFERROR(XLOOKUP(A9113,'Asignacion Dic'!A:A,'Asignacion Dic'!B:B))</f>
        <v>EC-08</v>
      </c>
      <c r="D9113" s="38">
        <v>45640.51540509259</v>
      </c>
      <c r="E9113" s="36" t="s">
        <v>285</v>
      </c>
      <c r="F9113" s="37" t="str">
        <f t="array" ref="F9113">IFERROR(XLOOKUP(E9113,Operadores!A:A,Operadores!B:B))</f>
        <v>PERVIC</v>
      </c>
      <c r="G9113" s="36" t="s">
        <v>42</v>
      </c>
      <c r="H9113" s="39">
        <v>19.63136</v>
      </c>
      <c r="I9113" s="40">
        <v>393.0</v>
      </c>
      <c r="J9113" s="41">
        <f t="shared" si="5"/>
        <v>7715.12448</v>
      </c>
      <c r="K9113" s="37" t="str">
        <f t="array" ref="K9113">IFERROR(XLOOKUP(G9113,'Tipo de carga'!A:A,'Tipo de carga'!B:B))</f>
        <v>Autoabasto</v>
      </c>
      <c r="L9113" s="37">
        <f t="shared" si="2"/>
        <v>50</v>
      </c>
      <c r="M9113" s="37">
        <f t="shared" si="3"/>
        <v>14</v>
      </c>
      <c r="N9113" s="37">
        <f t="shared" si="4"/>
        <v>12</v>
      </c>
      <c r="O9113" s="37" t="str">
        <f t="array" ref="O9113">IFERROR(XLOOKUP(K9113,'Tipo de carga'!B:B,'Tipo de carga'!C:C))</f>
        <v>Diesel</v>
      </c>
    </row>
    <row r="9114">
      <c r="A9114" s="36">
        <v>1722.0</v>
      </c>
      <c r="B9114" s="37" t="str">
        <f t="array" ref="B9114">IFERROR(XLOOKUP(A9114,'Asignacion Dic'!A:A,'Asignacion Dic'!C:C))</f>
        <v>Wm Full</v>
      </c>
      <c r="C9114" s="37" t="str">
        <f t="array" ref="C9114">IFERROR(XLOOKUP(A9114,'Asignacion Dic'!A:A,'Asignacion Dic'!B:B))</f>
        <v>EC-08</v>
      </c>
      <c r="D9114" s="38">
        <v>45640.48956018518</v>
      </c>
      <c r="E9114" s="36" t="s">
        <v>471</v>
      </c>
      <c r="F9114" s="37" t="str">
        <f t="array" ref="F9114">IFERROR(XLOOKUP(E9114,Operadores!A:A,Operadores!B:B))</f>
        <v>RICFRA</v>
      </c>
      <c r="G9114" s="36" t="s">
        <v>42</v>
      </c>
      <c r="H9114" s="39">
        <v>19.63136</v>
      </c>
      <c r="I9114" s="40">
        <v>410.0</v>
      </c>
      <c r="J9114" s="41">
        <f t="shared" si="5"/>
        <v>8048.8576</v>
      </c>
      <c r="K9114" s="37" t="str">
        <f t="array" ref="K9114">IFERROR(XLOOKUP(G9114,'Tipo de carga'!A:A,'Tipo de carga'!B:B))</f>
        <v>Autoabasto</v>
      </c>
      <c r="L9114" s="37">
        <f t="shared" si="2"/>
        <v>50</v>
      </c>
      <c r="M9114" s="37">
        <f t="shared" si="3"/>
        <v>14</v>
      </c>
      <c r="N9114" s="37">
        <f t="shared" si="4"/>
        <v>12</v>
      </c>
      <c r="O9114" s="37" t="str">
        <f t="array" ref="O9114">IFERROR(XLOOKUP(K9114,'Tipo de carga'!B:B,'Tipo de carga'!C:C))</f>
        <v>Diesel</v>
      </c>
    </row>
    <row r="9115">
      <c r="A9115" s="36">
        <v>2008.0</v>
      </c>
      <c r="B9115" s="37" t="str">
        <f t="array" ref="B9115">IFERROR(XLOOKUP(A9115,'Asignacion Dic'!A:A,'Asignacion Dic'!C:C))</f>
        <v>MeLi Dedicado Merida</v>
      </c>
      <c r="C9115" s="37" t="str">
        <f t="array" ref="C9115">IFERROR(XLOOKUP(A9115,'Asignacion Dic'!A:A,'Asignacion Dic'!B:B))</f>
        <v>EC-05</v>
      </c>
      <c r="D9115" s="38">
        <v>45640.48149305556</v>
      </c>
      <c r="E9115" s="36" t="s">
        <v>241</v>
      </c>
      <c r="F9115" s="37" t="str">
        <f t="array" ref="F9115">IFERROR(XLOOKUP(E9115,Operadores!A:A,Operadores!B:B))</f>
        <v>CADEMM</v>
      </c>
      <c r="G9115" s="36" t="s">
        <v>42</v>
      </c>
      <c r="H9115" s="39">
        <v>19.63136</v>
      </c>
      <c r="I9115" s="40">
        <v>400.0</v>
      </c>
      <c r="J9115" s="41">
        <f t="shared" si="5"/>
        <v>7852.544</v>
      </c>
      <c r="K9115" s="37" t="str">
        <f t="array" ref="K9115">IFERROR(XLOOKUP(G9115,'Tipo de carga'!A:A,'Tipo de carga'!B:B))</f>
        <v>Autoabasto</v>
      </c>
      <c r="L9115" s="37">
        <f t="shared" si="2"/>
        <v>50</v>
      </c>
      <c r="M9115" s="37">
        <f t="shared" si="3"/>
        <v>14</v>
      </c>
      <c r="N9115" s="37">
        <f t="shared" si="4"/>
        <v>12</v>
      </c>
      <c r="O9115" s="37" t="str">
        <f t="array" ref="O9115">IFERROR(XLOOKUP(K9115,'Tipo de carga'!B:B,'Tipo de carga'!C:C))</f>
        <v>Diesel</v>
      </c>
    </row>
    <row r="9116">
      <c r="A9116" s="36">
        <v>1964.0</v>
      </c>
      <c r="B9116" s="37" t="str">
        <f t="array" ref="B9116">IFERROR(XLOOKUP(A9116,'Asignacion Dic'!A:A,'Asignacion Dic'!C:C))</f>
        <v>MeLi asignado SD</v>
      </c>
      <c r="C9116" s="37" t="str">
        <f t="array" ref="C9116">IFERROR(XLOOKUP(A9116,'Asignacion Dic'!A:A,'Asignacion Dic'!B:B))</f>
        <v>EC-05</v>
      </c>
      <c r="D9116" s="38">
        <v>45640.44976851852</v>
      </c>
      <c r="E9116" s="36" t="s">
        <v>236</v>
      </c>
      <c r="F9116" s="37" t="str">
        <f t="array" ref="F9116">IFERROR(XLOOKUP(E9116,Operadores!A:A,Operadores!B:B))</f>
        <v>BENOSC</v>
      </c>
      <c r="G9116" s="36" t="s">
        <v>42</v>
      </c>
      <c r="H9116" s="39">
        <v>19.63136</v>
      </c>
      <c r="I9116" s="40">
        <v>586.0</v>
      </c>
      <c r="J9116" s="41">
        <f t="shared" si="5"/>
        <v>11503.97696</v>
      </c>
      <c r="K9116" s="37" t="str">
        <f t="array" ref="K9116">IFERROR(XLOOKUP(G9116,'Tipo de carga'!A:A,'Tipo de carga'!B:B))</f>
        <v>Autoabasto</v>
      </c>
      <c r="L9116" s="37">
        <f t="shared" si="2"/>
        <v>50</v>
      </c>
      <c r="M9116" s="37">
        <f t="shared" si="3"/>
        <v>14</v>
      </c>
      <c r="N9116" s="37">
        <f t="shared" si="4"/>
        <v>12</v>
      </c>
      <c r="O9116" s="37" t="str">
        <f t="array" ref="O9116">IFERROR(XLOOKUP(K9116,'Tipo de carga'!B:B,'Tipo de carga'!C:C))</f>
        <v>Diesel</v>
      </c>
    </row>
    <row r="9117">
      <c r="A9117" s="36">
        <v>2005.0</v>
      </c>
      <c r="B9117" s="37" t="str">
        <f t="array" ref="B9117">IFERROR(XLOOKUP(A9117,'Asignacion Dic'!A:A,'Asignacion Dic'!C:C))</f>
        <v>MeLi Dedicado Merida</v>
      </c>
      <c r="C9117" s="37" t="str">
        <f t="array" ref="C9117">IFERROR(XLOOKUP(A9117,'Asignacion Dic'!A:A,'Asignacion Dic'!B:B))</f>
        <v>EC-05</v>
      </c>
      <c r="D9117" s="38">
        <v>45640.44755787037</v>
      </c>
      <c r="E9117" s="36" t="s">
        <v>399</v>
      </c>
      <c r="F9117" s="37" t="str">
        <f t="array" ref="F9117">IFERROR(XLOOKUP(E9117,Operadores!A:A,Operadores!B:B))</f>
        <v>DOMLEO</v>
      </c>
      <c r="G9117" s="36" t="s">
        <v>42</v>
      </c>
      <c r="H9117" s="39">
        <v>19.63136</v>
      </c>
      <c r="I9117" s="40">
        <v>241.0</v>
      </c>
      <c r="J9117" s="41">
        <f t="shared" si="5"/>
        <v>4731.15776</v>
      </c>
      <c r="K9117" s="37" t="str">
        <f t="array" ref="K9117">IFERROR(XLOOKUP(G9117,'Tipo de carga'!A:A,'Tipo de carga'!B:B))</f>
        <v>Autoabasto</v>
      </c>
      <c r="L9117" s="37">
        <f t="shared" si="2"/>
        <v>50</v>
      </c>
      <c r="M9117" s="37">
        <f t="shared" si="3"/>
        <v>14</v>
      </c>
      <c r="N9117" s="37">
        <f t="shared" si="4"/>
        <v>12</v>
      </c>
      <c r="O9117" s="37" t="str">
        <f t="array" ref="O9117">IFERROR(XLOOKUP(K9117,'Tipo de carga'!B:B,'Tipo de carga'!C:C))</f>
        <v>Diesel</v>
      </c>
    </row>
    <row r="9118">
      <c r="A9118" s="36">
        <v>2029.0</v>
      </c>
      <c r="B9118" s="37" t="str">
        <f t="array" ref="B9118">IFERROR(XLOOKUP(A9118,'Asignacion Dic'!A:A,'Asignacion Dic'!C:C))</f>
        <v>MeLi Dedicado Merida</v>
      </c>
      <c r="C9118" s="37" t="str">
        <f t="array" ref="C9118">IFERROR(XLOOKUP(A9118,'Asignacion Dic'!A:A,'Asignacion Dic'!B:B))</f>
        <v>EC-05</v>
      </c>
      <c r="D9118" s="38">
        <v>45640.38946759259</v>
      </c>
      <c r="E9118" s="36" t="s">
        <v>240</v>
      </c>
      <c r="F9118" s="37" t="str">
        <f t="array" ref="F9118">IFERROR(XLOOKUP(E9118,Operadores!A:A,Operadores!B:B))</f>
        <v>ACOHER</v>
      </c>
      <c r="G9118" s="36" t="s">
        <v>42</v>
      </c>
      <c r="H9118" s="39">
        <v>19.63136</v>
      </c>
      <c r="I9118" s="40">
        <v>360.0</v>
      </c>
      <c r="J9118" s="41">
        <f t="shared" si="5"/>
        <v>7067.2896</v>
      </c>
      <c r="K9118" s="37" t="str">
        <f t="array" ref="K9118">IFERROR(XLOOKUP(G9118,'Tipo de carga'!A:A,'Tipo de carga'!B:B))</f>
        <v>Autoabasto</v>
      </c>
      <c r="L9118" s="37">
        <f t="shared" si="2"/>
        <v>50</v>
      </c>
      <c r="M9118" s="37">
        <f t="shared" si="3"/>
        <v>14</v>
      </c>
      <c r="N9118" s="37">
        <f t="shared" si="4"/>
        <v>12</v>
      </c>
      <c r="O9118" s="37" t="str">
        <f t="array" ref="O9118">IFERROR(XLOOKUP(K9118,'Tipo de carga'!B:B,'Tipo de carga'!C:C))</f>
        <v>Diesel</v>
      </c>
    </row>
    <row r="9119">
      <c r="A9119" s="36">
        <v>1753.0</v>
      </c>
      <c r="B9119" s="37" t="str">
        <f t="array" ref="B9119">IFERROR(XLOOKUP(A9119,'Asignacion Dic'!A:A,'Asignacion Dic'!C:C))</f>
        <v>Wm Full</v>
      </c>
      <c r="C9119" s="37" t="str">
        <f t="array" ref="C9119">IFERROR(XLOOKUP(A9119,'Asignacion Dic'!A:A,'Asignacion Dic'!B:B))</f>
        <v>EC-08</v>
      </c>
      <c r="D9119" s="38">
        <v>45640.3833912037</v>
      </c>
      <c r="E9119" s="36" t="s">
        <v>291</v>
      </c>
      <c r="F9119" s="37" t="str">
        <f t="array" ref="F9119">IFERROR(XLOOKUP(E9119,Operadores!A:A,Operadores!B:B))</f>
        <v>MENRI</v>
      </c>
      <c r="G9119" s="36" t="s">
        <v>42</v>
      </c>
      <c r="H9119" s="39">
        <v>19.63136</v>
      </c>
      <c r="I9119" s="40">
        <v>440.0</v>
      </c>
      <c r="J9119" s="41">
        <f t="shared" si="5"/>
        <v>8637.7984</v>
      </c>
      <c r="K9119" s="37" t="str">
        <f t="array" ref="K9119">IFERROR(XLOOKUP(G9119,'Tipo de carga'!A:A,'Tipo de carga'!B:B))</f>
        <v>Autoabasto</v>
      </c>
      <c r="L9119" s="37">
        <f t="shared" si="2"/>
        <v>50</v>
      </c>
      <c r="M9119" s="37">
        <f t="shared" si="3"/>
        <v>14</v>
      </c>
      <c r="N9119" s="37">
        <f t="shared" si="4"/>
        <v>12</v>
      </c>
      <c r="O9119" s="37" t="str">
        <f t="array" ref="O9119">IFERROR(XLOOKUP(K9119,'Tipo de carga'!B:B,'Tipo de carga'!C:C))</f>
        <v>Diesel</v>
      </c>
    </row>
    <row r="9120">
      <c r="A9120" s="36">
        <v>1820.0</v>
      </c>
      <c r="B9120" s="37" t="str">
        <f t="array" ref="B9120">IFERROR(XLOOKUP(A9120,'Asignacion Dic'!A:A,'Asignacion Dic'!C:C))</f>
        <v>Wm Full</v>
      </c>
      <c r="C9120" s="37" t="str">
        <f t="array" ref="C9120">IFERROR(XLOOKUP(A9120,'Asignacion Dic'!A:A,'Asignacion Dic'!B:B))</f>
        <v>EC-08</v>
      </c>
      <c r="D9120" s="38">
        <v>45640.36678240741</v>
      </c>
      <c r="E9120" s="36" t="s">
        <v>303</v>
      </c>
      <c r="F9120" s="37" t="str">
        <f t="array" ref="F9120">IFERROR(XLOOKUP(E9120,Operadores!A:A,Operadores!B:B))</f>
        <v>CAMVI01</v>
      </c>
      <c r="G9120" s="36" t="s">
        <v>42</v>
      </c>
      <c r="H9120" s="39">
        <v>19.63136</v>
      </c>
      <c r="I9120" s="40">
        <v>374.0</v>
      </c>
      <c r="J9120" s="41">
        <f t="shared" si="5"/>
        <v>7342.12864</v>
      </c>
      <c r="K9120" s="37" t="str">
        <f t="array" ref="K9120">IFERROR(XLOOKUP(G9120,'Tipo de carga'!A:A,'Tipo de carga'!B:B))</f>
        <v>Autoabasto</v>
      </c>
      <c r="L9120" s="37">
        <f t="shared" si="2"/>
        <v>50</v>
      </c>
      <c r="M9120" s="37">
        <f t="shared" si="3"/>
        <v>14</v>
      </c>
      <c r="N9120" s="37">
        <f t="shared" si="4"/>
        <v>12</v>
      </c>
      <c r="O9120" s="37" t="str">
        <f t="array" ref="O9120">IFERROR(XLOOKUP(K9120,'Tipo de carga'!B:B,'Tipo de carga'!C:C))</f>
        <v>Diesel</v>
      </c>
    </row>
    <row r="9121">
      <c r="A9121" s="36">
        <v>2024.0</v>
      </c>
      <c r="B9121" s="37" t="str">
        <f t="array" ref="B9121">IFERROR(XLOOKUP(A9121,'Asignacion Dic'!A:A,'Asignacion Dic'!C:C))</f>
        <v>MeLi Dedicado Merida</v>
      </c>
      <c r="C9121" s="37" t="str">
        <f t="array" ref="C9121">IFERROR(XLOOKUP(A9121,'Asignacion Dic'!A:A,'Asignacion Dic'!B:B))</f>
        <v>EC-05</v>
      </c>
      <c r="D9121" s="38">
        <v>45640.355104166665</v>
      </c>
      <c r="E9121" s="36" t="s">
        <v>469</v>
      </c>
      <c r="F9121" s="37" t="str">
        <f t="array" ref="F9121">IFERROR(XLOOKUP(E9121,Operadores!A:A,Operadores!B:B))</f>
        <v>DELJOS01</v>
      </c>
      <c r="G9121" s="36" t="s">
        <v>42</v>
      </c>
      <c r="H9121" s="39">
        <v>19.63136</v>
      </c>
      <c r="I9121" s="40">
        <v>379.0</v>
      </c>
      <c r="J9121" s="41">
        <f t="shared" si="5"/>
        <v>7440.28544</v>
      </c>
      <c r="K9121" s="37" t="str">
        <f t="array" ref="K9121">IFERROR(XLOOKUP(G9121,'Tipo de carga'!A:A,'Tipo de carga'!B:B))</f>
        <v>Autoabasto</v>
      </c>
      <c r="L9121" s="37">
        <f t="shared" si="2"/>
        <v>50</v>
      </c>
      <c r="M9121" s="37">
        <f t="shared" si="3"/>
        <v>14</v>
      </c>
      <c r="N9121" s="37">
        <f t="shared" si="4"/>
        <v>12</v>
      </c>
      <c r="O9121" s="37" t="str">
        <f t="array" ref="O9121">IFERROR(XLOOKUP(K9121,'Tipo de carga'!B:B,'Tipo de carga'!C:C))</f>
        <v>Diesel</v>
      </c>
    </row>
    <row r="9122">
      <c r="A9122" s="36">
        <v>1831.0</v>
      </c>
      <c r="B9122" s="37" t="str">
        <f t="array" ref="B9122">IFERROR(XLOOKUP(A9122,'Asignacion Dic'!A:A,'Asignacion Dic'!C:C))</f>
        <v>Full Liver</v>
      </c>
      <c r="C9122" s="37" t="str">
        <f t="array" ref="C9122">IFERROR(XLOOKUP(A9122,'Asignacion Dic'!A:A,'Asignacion Dic'!B:B))</f>
        <v>EC-01</v>
      </c>
      <c r="D9122" s="38">
        <v>45640.23081018519</v>
      </c>
      <c r="E9122" s="36" t="s">
        <v>325</v>
      </c>
      <c r="F9122" s="37" t="str">
        <f t="array" ref="F9122">IFERROR(XLOOKUP(E9122,Operadores!A:A,Operadores!B:B))</f>
        <v>VELOSC</v>
      </c>
      <c r="G9122" s="36" t="s">
        <v>42</v>
      </c>
      <c r="H9122" s="39">
        <v>19.63136</v>
      </c>
      <c r="I9122" s="40">
        <v>771.0</v>
      </c>
      <c r="J9122" s="41">
        <f t="shared" si="5"/>
        <v>15135.77856</v>
      </c>
      <c r="K9122" s="37" t="str">
        <f t="array" ref="K9122">IFERROR(XLOOKUP(G9122,'Tipo de carga'!A:A,'Tipo de carga'!B:B))</f>
        <v>Autoabasto</v>
      </c>
      <c r="L9122" s="37">
        <f t="shared" si="2"/>
        <v>50</v>
      </c>
      <c r="M9122" s="37">
        <f t="shared" si="3"/>
        <v>14</v>
      </c>
      <c r="N9122" s="37">
        <f t="shared" si="4"/>
        <v>12</v>
      </c>
      <c r="O9122" s="37" t="str">
        <f t="array" ref="O9122">IFERROR(XLOOKUP(K9122,'Tipo de carga'!B:B,'Tipo de carga'!C:C))</f>
        <v>Diesel</v>
      </c>
    </row>
    <row r="9123">
      <c r="A9123" s="36">
        <v>1850.0</v>
      </c>
      <c r="B9123" s="37" t="str">
        <f t="array" ref="B9123">IFERROR(XLOOKUP(A9123,'Asignacion Dic'!A:A,'Asignacion Dic'!C:C))</f>
        <v>Hisense</v>
      </c>
      <c r="C9123" s="37" t="str">
        <f t="array" ref="C9123">IFERROR(XLOOKUP(A9123,'Asignacion Dic'!A:A,'Asignacion Dic'!B:B))</f>
        <v>EC-03</v>
      </c>
      <c r="D9123" s="38">
        <v>45640.03194444445</v>
      </c>
      <c r="E9123" s="36" t="s">
        <v>487</v>
      </c>
      <c r="F9123" s="37" t="str">
        <f t="array" ref="F9123">IFERROR(XLOOKUP(E9123,Operadores!A:A,Operadores!B:B))</f>
        <v>DOMSAL</v>
      </c>
      <c r="G9123" s="36" t="s">
        <v>425</v>
      </c>
      <c r="H9123" s="39">
        <v>26.69</v>
      </c>
      <c r="I9123" s="40">
        <v>180.0</v>
      </c>
      <c r="J9123" s="41">
        <f t="shared" si="5"/>
        <v>4804.2</v>
      </c>
      <c r="K9123" s="37" t="str">
        <f t="array" ref="K9123">IFERROR(XLOOKUP(G9123,'Tipo de carga'!A:A,'Tipo de carga'!B:B))</f>
        <v>Ticket</v>
      </c>
      <c r="L9123" s="37">
        <f t="shared" si="2"/>
        <v>50</v>
      </c>
      <c r="M9123" s="37">
        <f t="shared" si="3"/>
        <v>14</v>
      </c>
      <c r="N9123" s="37">
        <f t="shared" si="4"/>
        <v>12</v>
      </c>
      <c r="O9123" s="37" t="str">
        <f t="array" ref="O9123">IFERROR(XLOOKUP(K9123,'Tipo de carga'!B:B,'Tipo de carga'!C:C))</f>
        <v>Diesel</v>
      </c>
    </row>
    <row r="9124">
      <c r="A9124" s="36">
        <v>2059.0</v>
      </c>
      <c r="B9124" s="37" t="str">
        <f t="array" ref="B9124">IFERROR(XLOOKUP(A9124,'Asignacion Dic'!A:A,'Asignacion Dic'!C:C))</f>
        <v>PISA Gdl</v>
      </c>
      <c r="C9124" s="37" t="str">
        <f t="array" ref="C9124">IFERROR(XLOOKUP(A9124,'Asignacion Dic'!A:A,'Asignacion Dic'!B:B))</f>
        <v>EC-06</v>
      </c>
      <c r="D9124" s="38">
        <v>45640.04861111111</v>
      </c>
      <c r="E9124" s="36" t="s">
        <v>629</v>
      </c>
      <c r="F9124" s="37" t="str">
        <f t="array" ref="F9124">IFERROR(XLOOKUP(E9124,Operadores!A:A,Operadores!B:B))</f>
        <v>SANVIC01</v>
      </c>
      <c r="G9124" s="36" t="s">
        <v>425</v>
      </c>
      <c r="H9124" s="39">
        <v>24.79</v>
      </c>
      <c r="I9124" s="40">
        <v>282.0</v>
      </c>
      <c r="J9124" s="41">
        <f t="shared" si="5"/>
        <v>6990.78</v>
      </c>
      <c r="K9124" s="37" t="str">
        <f t="array" ref="K9124">IFERROR(XLOOKUP(G9124,'Tipo de carga'!A:A,'Tipo de carga'!B:B))</f>
        <v>Ticket</v>
      </c>
      <c r="L9124" s="37">
        <f t="shared" si="2"/>
        <v>50</v>
      </c>
      <c r="M9124" s="37">
        <f t="shared" si="3"/>
        <v>14</v>
      </c>
      <c r="N9124" s="37">
        <f t="shared" si="4"/>
        <v>12</v>
      </c>
      <c r="O9124" s="37" t="str">
        <f t="array" ref="O9124">IFERROR(XLOOKUP(K9124,'Tipo de carga'!B:B,'Tipo de carga'!C:C))</f>
        <v>Diesel</v>
      </c>
    </row>
    <row r="9125">
      <c r="A9125" s="36">
        <v>2011.0</v>
      </c>
      <c r="B9125" s="37" t="str">
        <f t="array" ref="B9125">IFERROR(XLOOKUP(A9125,'Asignacion Dic'!A:A,'Asignacion Dic'!C:C))</f>
        <v>MeLi Dedicado TD</v>
      </c>
      <c r="C9125" s="37" t="str">
        <f t="array" ref="C9125">IFERROR(XLOOKUP(A9125,'Asignacion Dic'!A:A,'Asignacion Dic'!B:B))</f>
        <v>EC-05</v>
      </c>
      <c r="D9125" s="38">
        <v>45640.129166666666</v>
      </c>
      <c r="E9125" s="36" t="s">
        <v>349</v>
      </c>
      <c r="F9125" s="37" t="str">
        <f t="array" ref="F9125">IFERROR(XLOOKUP(E9125,Operadores!A:A,Operadores!B:B))</f>
        <v>GUEGAB</v>
      </c>
      <c r="G9125" s="36" t="s">
        <v>425</v>
      </c>
      <c r="H9125" s="39">
        <v>26.59</v>
      </c>
      <c r="I9125" s="40">
        <v>560.0</v>
      </c>
      <c r="J9125" s="41">
        <f t="shared" si="5"/>
        <v>14890.4</v>
      </c>
      <c r="K9125" s="37" t="str">
        <f t="array" ref="K9125">IFERROR(XLOOKUP(G9125,'Tipo de carga'!A:A,'Tipo de carga'!B:B))</f>
        <v>Ticket</v>
      </c>
      <c r="L9125" s="37">
        <f t="shared" si="2"/>
        <v>50</v>
      </c>
      <c r="M9125" s="37">
        <f t="shared" si="3"/>
        <v>14</v>
      </c>
      <c r="N9125" s="37">
        <f t="shared" si="4"/>
        <v>12</v>
      </c>
      <c r="O9125" s="37" t="str">
        <f t="array" ref="O9125">IFERROR(XLOOKUP(K9125,'Tipo de carga'!B:B,'Tipo de carga'!C:C))</f>
        <v>Diesel</v>
      </c>
    </row>
    <row r="9126">
      <c r="A9126" s="36">
        <v>2015.0</v>
      </c>
      <c r="B9126" s="37" t="str">
        <f t="array" ref="B9126">IFERROR(XLOOKUP(A9126,'Asignacion Dic'!A:A,'Asignacion Dic'!C:C))</f>
        <v>MeLi Asignado TD</v>
      </c>
      <c r="C9126" s="37" t="str">
        <f t="array" ref="C9126">IFERROR(XLOOKUP(A9126,'Asignacion Dic'!A:A,'Asignacion Dic'!B:B))</f>
        <v>EC-05</v>
      </c>
      <c r="D9126" s="38">
        <v>45640.208333333336</v>
      </c>
      <c r="E9126" s="36" t="s">
        <v>561</v>
      </c>
      <c r="F9126" s="37" t="str">
        <f t="array" ref="F9126">IFERROR(XLOOKUP(E9126,Operadores!A:A,Operadores!B:B))</f>
        <v>VILYON</v>
      </c>
      <c r="G9126" s="36" t="s">
        <v>425</v>
      </c>
      <c r="H9126" s="39">
        <v>24.39</v>
      </c>
      <c r="I9126" s="40">
        <v>344.0</v>
      </c>
      <c r="J9126" s="41">
        <f t="shared" si="5"/>
        <v>8390.16</v>
      </c>
      <c r="K9126" s="37" t="str">
        <f t="array" ref="K9126">IFERROR(XLOOKUP(G9126,'Tipo de carga'!A:A,'Tipo de carga'!B:B))</f>
        <v>Ticket</v>
      </c>
      <c r="L9126" s="37">
        <f t="shared" si="2"/>
        <v>50</v>
      </c>
      <c r="M9126" s="37">
        <f t="shared" si="3"/>
        <v>14</v>
      </c>
      <c r="N9126" s="37">
        <f t="shared" si="4"/>
        <v>12</v>
      </c>
      <c r="O9126" s="37" t="str">
        <f t="array" ref="O9126">IFERROR(XLOOKUP(K9126,'Tipo de carga'!B:B,'Tipo de carga'!C:C))</f>
        <v>Diesel</v>
      </c>
    </row>
    <row r="9127">
      <c r="A9127" s="36">
        <v>2026.0</v>
      </c>
      <c r="B9127" s="37" t="str">
        <f t="array" ref="B9127">IFERROR(XLOOKUP(A9127,'Asignacion Dic'!A:A,'Asignacion Dic'!C:C))</f>
        <v>MeLi Dedicado Merida</v>
      </c>
      <c r="C9127" s="37" t="str">
        <f t="array" ref="C9127">IFERROR(XLOOKUP(A9127,'Asignacion Dic'!A:A,'Asignacion Dic'!B:B))</f>
        <v>EC-05</v>
      </c>
      <c r="D9127" s="38">
        <v>45640.354166666664</v>
      </c>
      <c r="E9127" s="36" t="s">
        <v>492</v>
      </c>
      <c r="F9127" s="37" t="str">
        <f t="array" ref="F9127">IFERROR(XLOOKUP(E9127,Operadores!A:A,Operadores!B:B))</f>
        <v>CRUTOM</v>
      </c>
      <c r="G9127" s="36" t="s">
        <v>425</v>
      </c>
      <c r="H9127" s="39">
        <v>27.18</v>
      </c>
      <c r="I9127" s="40">
        <v>320.0</v>
      </c>
      <c r="J9127" s="41">
        <f t="shared" si="5"/>
        <v>8697.6</v>
      </c>
      <c r="K9127" s="37" t="str">
        <f t="array" ref="K9127">IFERROR(XLOOKUP(G9127,'Tipo de carga'!A:A,'Tipo de carga'!B:B))</f>
        <v>Ticket</v>
      </c>
      <c r="L9127" s="37">
        <f t="shared" si="2"/>
        <v>50</v>
      </c>
      <c r="M9127" s="37">
        <f t="shared" si="3"/>
        <v>14</v>
      </c>
      <c r="N9127" s="37">
        <f t="shared" si="4"/>
        <v>12</v>
      </c>
      <c r="O9127" s="37" t="str">
        <f t="array" ref="O9127">IFERROR(XLOOKUP(K9127,'Tipo de carga'!B:B,'Tipo de carga'!C:C))</f>
        <v>Diesel</v>
      </c>
    </row>
    <row r="9128">
      <c r="A9128" s="36">
        <v>1976.0</v>
      </c>
      <c r="B9128" s="37" t="str">
        <f t="array" ref="B9128">IFERROR(XLOOKUP(A9128,'Asignacion Dic'!A:A,'Asignacion Dic'!C:C))</f>
        <v>MeLi asignado SD</v>
      </c>
      <c r="C9128" s="37" t="str">
        <f t="array" ref="C9128">IFERROR(XLOOKUP(A9128,'Asignacion Dic'!A:A,'Asignacion Dic'!B:B))</f>
        <v>EC-05</v>
      </c>
      <c r="D9128" s="38">
        <v>45640.36041666667</v>
      </c>
      <c r="E9128" s="36" t="s">
        <v>178</v>
      </c>
      <c r="F9128" s="37" t="str">
        <f t="array" ref="F9128">IFERROR(XLOOKUP(E9128,Operadores!A:A,Operadores!B:B))</f>
        <v>BAUGEO</v>
      </c>
      <c r="G9128" s="36" t="s">
        <v>425</v>
      </c>
      <c r="H9128" s="39">
        <v>26.24</v>
      </c>
      <c r="I9128" s="40">
        <v>228.0</v>
      </c>
      <c r="J9128" s="41">
        <f t="shared" si="5"/>
        <v>5982.72</v>
      </c>
      <c r="K9128" s="37" t="str">
        <f t="array" ref="K9128">IFERROR(XLOOKUP(G9128,'Tipo de carga'!A:A,'Tipo de carga'!B:B))</f>
        <v>Ticket</v>
      </c>
      <c r="L9128" s="37">
        <f t="shared" si="2"/>
        <v>50</v>
      </c>
      <c r="M9128" s="37">
        <f t="shared" si="3"/>
        <v>14</v>
      </c>
      <c r="N9128" s="37">
        <f t="shared" si="4"/>
        <v>12</v>
      </c>
      <c r="O9128" s="37" t="str">
        <f t="array" ref="O9128">IFERROR(XLOOKUP(K9128,'Tipo de carga'!B:B,'Tipo de carga'!C:C))</f>
        <v>Diesel</v>
      </c>
    </row>
    <row r="9129">
      <c r="A9129" s="36">
        <v>2017.0</v>
      </c>
      <c r="B9129" s="37" t="str">
        <f t="array" ref="B9129">IFERROR(XLOOKUP(A9129,'Asignacion Dic'!A:A,'Asignacion Dic'!C:C))</f>
        <v>MeLi Dedicado TD</v>
      </c>
      <c r="C9129" s="37" t="str">
        <f t="array" ref="C9129">IFERROR(XLOOKUP(A9129,'Asignacion Dic'!A:A,'Asignacion Dic'!B:B))</f>
        <v>EC-05</v>
      </c>
      <c r="D9129" s="38">
        <v>45640.44513888889</v>
      </c>
      <c r="E9129" s="36" t="s">
        <v>337</v>
      </c>
      <c r="F9129" s="37" t="str">
        <f t="array" ref="F9129">IFERROR(XLOOKUP(E9129,Operadores!A:A,Operadores!B:B))</f>
        <v>FLOBRA</v>
      </c>
      <c r="G9129" s="36" t="s">
        <v>425</v>
      </c>
      <c r="H9129" s="39">
        <v>25.47</v>
      </c>
      <c r="I9129" s="40">
        <v>471.0</v>
      </c>
      <c r="J9129" s="41">
        <f t="shared" si="5"/>
        <v>11996.37</v>
      </c>
      <c r="K9129" s="37" t="str">
        <f t="array" ref="K9129">IFERROR(XLOOKUP(G9129,'Tipo de carga'!A:A,'Tipo de carga'!B:B))</f>
        <v>Ticket</v>
      </c>
      <c r="L9129" s="37">
        <f t="shared" si="2"/>
        <v>50</v>
      </c>
      <c r="M9129" s="37">
        <f t="shared" si="3"/>
        <v>14</v>
      </c>
      <c r="N9129" s="37">
        <f t="shared" si="4"/>
        <v>12</v>
      </c>
      <c r="O9129" s="37" t="str">
        <f t="array" ref="O9129">IFERROR(XLOOKUP(K9129,'Tipo de carga'!B:B,'Tipo de carga'!C:C))</f>
        <v>Diesel</v>
      </c>
    </row>
    <row r="9130">
      <c r="A9130" s="36">
        <v>1738.0</v>
      </c>
      <c r="B9130" s="37" t="str">
        <f t="array" ref="B9130">IFERROR(XLOOKUP(A9130,'Asignacion Dic'!A:A,'Asignacion Dic'!C:C))</f>
        <v>Wm Full</v>
      </c>
      <c r="C9130" s="37" t="str">
        <f t="array" ref="C9130">IFERROR(XLOOKUP(A9130,'Asignacion Dic'!A:A,'Asignacion Dic'!B:B))</f>
        <v>EC-08</v>
      </c>
      <c r="D9130" s="38">
        <v>45640.506944444445</v>
      </c>
      <c r="E9130" s="36" t="s">
        <v>295</v>
      </c>
      <c r="F9130" s="37" t="str">
        <f t="array" ref="F9130">IFERROR(XLOOKUP(E9130,Operadores!A:A,Operadores!B:B))</f>
        <v>PEROMA</v>
      </c>
      <c r="G9130" s="36" t="s">
        <v>425</v>
      </c>
      <c r="H9130" s="39">
        <v>26.67</v>
      </c>
      <c r="I9130" s="40">
        <v>225.0</v>
      </c>
      <c r="J9130" s="41">
        <f t="shared" si="5"/>
        <v>6000.75</v>
      </c>
      <c r="K9130" s="37" t="str">
        <f t="array" ref="K9130">IFERROR(XLOOKUP(G9130,'Tipo de carga'!A:A,'Tipo de carga'!B:B))</f>
        <v>Ticket</v>
      </c>
      <c r="L9130" s="37">
        <f t="shared" si="2"/>
        <v>50</v>
      </c>
      <c r="M9130" s="37">
        <f t="shared" si="3"/>
        <v>14</v>
      </c>
      <c r="N9130" s="37">
        <f t="shared" si="4"/>
        <v>12</v>
      </c>
      <c r="O9130" s="37" t="str">
        <f t="array" ref="O9130">IFERROR(XLOOKUP(K9130,'Tipo de carga'!B:B,'Tipo de carga'!C:C))</f>
        <v>Diesel</v>
      </c>
    </row>
    <row r="9131">
      <c r="A9131" s="36">
        <v>1701.0</v>
      </c>
      <c r="B9131" s="37" t="str">
        <f t="array" ref="B9131">IFERROR(XLOOKUP(A9131,'Asignacion Dic'!A:A,'Asignacion Dic'!C:C))</f>
        <v>Wm Full</v>
      </c>
      <c r="C9131" s="37" t="str">
        <f t="array" ref="C9131">IFERROR(XLOOKUP(A9131,'Asignacion Dic'!A:A,'Asignacion Dic'!B:B))</f>
        <v>EC-08</v>
      </c>
      <c r="D9131" s="38">
        <v>45640.510416666664</v>
      </c>
      <c r="E9131" s="36" t="s">
        <v>400</v>
      </c>
      <c r="F9131" s="37" t="str">
        <f t="array" ref="F9131">IFERROR(XLOOKUP(E9131,Operadores!A:A,Operadores!B:B))</f>
        <v>HERMOI</v>
      </c>
      <c r="G9131" s="36" t="s">
        <v>425</v>
      </c>
      <c r="H9131" s="39">
        <v>26.67</v>
      </c>
      <c r="I9131" s="40">
        <v>225.0</v>
      </c>
      <c r="J9131" s="41">
        <f t="shared" si="5"/>
        <v>6000.75</v>
      </c>
      <c r="K9131" s="37" t="str">
        <f t="array" ref="K9131">IFERROR(XLOOKUP(G9131,'Tipo de carga'!A:A,'Tipo de carga'!B:B))</f>
        <v>Ticket</v>
      </c>
      <c r="L9131" s="37">
        <f t="shared" si="2"/>
        <v>50</v>
      </c>
      <c r="M9131" s="37">
        <f t="shared" si="3"/>
        <v>14</v>
      </c>
      <c r="N9131" s="37">
        <f t="shared" si="4"/>
        <v>12</v>
      </c>
      <c r="O9131" s="37" t="str">
        <f t="array" ref="O9131">IFERROR(XLOOKUP(K9131,'Tipo de carga'!B:B,'Tipo de carga'!C:C))</f>
        <v>Diesel</v>
      </c>
    </row>
    <row r="9132">
      <c r="A9132" s="36">
        <v>2011.0</v>
      </c>
      <c r="B9132" s="37" t="str">
        <f t="array" ref="B9132">IFERROR(XLOOKUP(A9132,'Asignacion Dic'!A:A,'Asignacion Dic'!C:C))</f>
        <v>MeLi Dedicado TD</v>
      </c>
      <c r="C9132" s="37" t="str">
        <f t="array" ref="C9132">IFERROR(XLOOKUP(A9132,'Asignacion Dic'!A:A,'Asignacion Dic'!B:B))</f>
        <v>EC-05</v>
      </c>
      <c r="D9132" s="38">
        <v>45640.54652777778</v>
      </c>
      <c r="E9132" s="36" t="s">
        <v>199</v>
      </c>
      <c r="F9132" s="37" t="str">
        <f t="array" ref="F9132">IFERROR(XLOOKUP(E9132,Operadores!A:A,Operadores!B:B))</f>
        <v>OLIGER</v>
      </c>
      <c r="G9132" s="36" t="s">
        <v>425</v>
      </c>
      <c r="H9132" s="39">
        <v>27.45</v>
      </c>
      <c r="I9132" s="40">
        <v>56.0</v>
      </c>
      <c r="J9132" s="41">
        <f t="shared" si="5"/>
        <v>1537.2</v>
      </c>
      <c r="K9132" s="37" t="str">
        <f t="array" ref="K9132">IFERROR(XLOOKUP(G9132,'Tipo de carga'!A:A,'Tipo de carga'!B:B))</f>
        <v>Ticket</v>
      </c>
      <c r="L9132" s="37">
        <f t="shared" si="2"/>
        <v>50</v>
      </c>
      <c r="M9132" s="37">
        <f t="shared" si="3"/>
        <v>14</v>
      </c>
      <c r="N9132" s="37">
        <f t="shared" si="4"/>
        <v>12</v>
      </c>
      <c r="O9132" s="37" t="str">
        <f t="array" ref="O9132">IFERROR(XLOOKUP(K9132,'Tipo de carga'!B:B,'Tipo de carga'!C:C))</f>
        <v>Diesel</v>
      </c>
    </row>
    <row r="9133">
      <c r="A9133" s="36">
        <v>1999.0</v>
      </c>
      <c r="B9133" s="37" t="str">
        <f t="array" ref="B9133">IFERROR(XLOOKUP(A9133,'Asignacion Dic'!A:A,'Asignacion Dic'!C:C))</f>
        <v>MeLi Dedicado Merida</v>
      </c>
      <c r="C9133" s="37" t="str">
        <f t="array" ref="C9133">IFERROR(XLOOKUP(A9133,'Asignacion Dic'!A:A,'Asignacion Dic'!B:B))</f>
        <v>EC-05</v>
      </c>
      <c r="D9133" s="38">
        <v>45640.561111111114</v>
      </c>
      <c r="E9133" s="36" t="s">
        <v>543</v>
      </c>
      <c r="F9133" s="37" t="str">
        <f t="array" ref="F9133">IFERROR(XLOOKUP(E9133,Operadores!A:A,Operadores!B:B))</f>
        <v>CAMJOS</v>
      </c>
      <c r="G9133" s="36" t="s">
        <v>425</v>
      </c>
      <c r="H9133" s="39">
        <v>26.15</v>
      </c>
      <c r="I9133" s="40">
        <v>367.0</v>
      </c>
      <c r="J9133" s="41">
        <f t="shared" si="5"/>
        <v>9597.05</v>
      </c>
      <c r="K9133" s="37" t="str">
        <f t="array" ref="K9133">IFERROR(XLOOKUP(G9133,'Tipo de carga'!A:A,'Tipo de carga'!B:B))</f>
        <v>Ticket</v>
      </c>
      <c r="L9133" s="37">
        <f t="shared" si="2"/>
        <v>50</v>
      </c>
      <c r="M9133" s="37">
        <f t="shared" si="3"/>
        <v>14</v>
      </c>
      <c r="N9133" s="37">
        <f t="shared" si="4"/>
        <v>12</v>
      </c>
      <c r="O9133" s="37" t="str">
        <f t="array" ref="O9133">IFERROR(XLOOKUP(K9133,'Tipo de carga'!B:B,'Tipo de carga'!C:C))</f>
        <v>Diesel</v>
      </c>
    </row>
    <row r="9134">
      <c r="A9134" s="36">
        <v>1979.0</v>
      </c>
      <c r="B9134" s="37" t="str">
        <f t="array" ref="B9134">IFERROR(XLOOKUP(A9134,'Asignacion Dic'!A:A,'Asignacion Dic'!C:C))</f>
        <v>MeLi asignado SD</v>
      </c>
      <c r="C9134" s="37" t="str">
        <f t="array" ref="C9134">IFERROR(XLOOKUP(A9134,'Asignacion Dic'!A:A,'Asignacion Dic'!B:B))</f>
        <v>EC-05</v>
      </c>
      <c r="D9134" s="38">
        <v>45640.64444444444</v>
      </c>
      <c r="E9134" s="36" t="s">
        <v>370</v>
      </c>
      <c r="F9134" s="37" t="str">
        <f t="array" ref="F9134">IFERROR(XLOOKUP(E9134,Operadores!A:A,Operadores!B:B))</f>
        <v>GALODI</v>
      </c>
      <c r="G9134" s="36" t="s">
        <v>425</v>
      </c>
      <c r="H9134" s="39">
        <v>26.95</v>
      </c>
      <c r="I9134" s="40">
        <v>445.0</v>
      </c>
      <c r="J9134" s="41">
        <f t="shared" si="5"/>
        <v>11992.75</v>
      </c>
      <c r="K9134" s="37" t="str">
        <f t="array" ref="K9134">IFERROR(XLOOKUP(G9134,'Tipo de carga'!A:A,'Tipo de carga'!B:B))</f>
        <v>Ticket</v>
      </c>
      <c r="L9134" s="37">
        <f t="shared" si="2"/>
        <v>50</v>
      </c>
      <c r="M9134" s="37">
        <f t="shared" si="3"/>
        <v>14</v>
      </c>
      <c r="N9134" s="37">
        <f t="shared" si="4"/>
        <v>12</v>
      </c>
      <c r="O9134" s="37" t="str">
        <f t="array" ref="O9134">IFERROR(XLOOKUP(K9134,'Tipo de carga'!B:B,'Tipo de carga'!C:C))</f>
        <v>Diesel</v>
      </c>
    </row>
    <row r="9135">
      <c r="A9135" s="36">
        <v>1977.0</v>
      </c>
      <c r="B9135" s="37" t="str">
        <f t="array" ref="B9135">IFERROR(XLOOKUP(A9135,'Asignacion Dic'!A:A,'Asignacion Dic'!C:C))</f>
        <v>MeLi asignado SD</v>
      </c>
      <c r="C9135" s="37" t="str">
        <f t="array" ref="C9135">IFERROR(XLOOKUP(A9135,'Asignacion Dic'!A:A,'Asignacion Dic'!B:B))</f>
        <v>EC-05</v>
      </c>
      <c r="D9135" s="38">
        <v>45640.64444444444</v>
      </c>
      <c r="E9135" s="36" t="s">
        <v>569</v>
      </c>
      <c r="F9135" s="37" t="str">
        <f t="array" ref="F9135">IFERROR(XLOOKUP(E9135,Operadores!A:A,Operadores!B:B))</f>
        <v>MUÑCEC</v>
      </c>
      <c r="G9135" s="36" t="s">
        <v>425</v>
      </c>
      <c r="H9135" s="39">
        <v>24.59</v>
      </c>
      <c r="I9135" s="40">
        <v>264.33</v>
      </c>
      <c r="J9135" s="41">
        <f t="shared" si="5"/>
        <v>6499.8747</v>
      </c>
      <c r="K9135" s="37" t="str">
        <f t="array" ref="K9135">IFERROR(XLOOKUP(G9135,'Tipo de carga'!A:A,'Tipo de carga'!B:B))</f>
        <v>Ticket</v>
      </c>
      <c r="L9135" s="37">
        <f t="shared" si="2"/>
        <v>50</v>
      </c>
      <c r="M9135" s="37">
        <f t="shared" si="3"/>
        <v>14</v>
      </c>
      <c r="N9135" s="37">
        <f t="shared" si="4"/>
        <v>12</v>
      </c>
      <c r="O9135" s="37" t="str">
        <f t="array" ref="O9135">IFERROR(XLOOKUP(K9135,'Tipo de carga'!B:B,'Tipo de carga'!C:C))</f>
        <v>Diesel</v>
      </c>
    </row>
    <row r="9136">
      <c r="A9136" s="36">
        <v>1997.0</v>
      </c>
      <c r="B9136" s="37" t="str">
        <f t="array" ref="B9136">IFERROR(XLOOKUP(A9136,'Asignacion Dic'!A:A,'Asignacion Dic'!C:C))</f>
        <v>MeLi Dedicado Merida</v>
      </c>
      <c r="C9136" s="37" t="str">
        <f t="array" ref="C9136">IFERROR(XLOOKUP(A9136,'Asignacion Dic'!A:A,'Asignacion Dic'!B:B))</f>
        <v>EC-05</v>
      </c>
      <c r="D9136" s="38">
        <v>45640.64444444444</v>
      </c>
      <c r="E9136" s="36" t="s">
        <v>391</v>
      </c>
      <c r="F9136" s="37" t="str">
        <f t="array" ref="F9136">IFERROR(XLOOKUP(E9136,Operadores!A:A,Operadores!B:B))</f>
        <v>HERVIC02</v>
      </c>
      <c r="G9136" s="36" t="s">
        <v>425</v>
      </c>
      <c r="H9136" s="39">
        <v>24.59</v>
      </c>
      <c r="I9136" s="40">
        <v>227.73</v>
      </c>
      <c r="J9136" s="41">
        <f t="shared" si="5"/>
        <v>5599.8807</v>
      </c>
      <c r="K9136" s="37" t="str">
        <f t="array" ref="K9136">IFERROR(XLOOKUP(G9136,'Tipo de carga'!A:A,'Tipo de carga'!B:B))</f>
        <v>Ticket</v>
      </c>
      <c r="L9136" s="37">
        <f t="shared" si="2"/>
        <v>50</v>
      </c>
      <c r="M9136" s="37">
        <f t="shared" si="3"/>
        <v>14</v>
      </c>
      <c r="N9136" s="37">
        <f t="shared" si="4"/>
        <v>12</v>
      </c>
      <c r="O9136" s="37" t="str">
        <f t="array" ref="O9136">IFERROR(XLOOKUP(K9136,'Tipo de carga'!B:B,'Tipo de carga'!C:C))</f>
        <v>Diesel</v>
      </c>
    </row>
    <row r="9137">
      <c r="A9137" s="36">
        <v>1810.0</v>
      </c>
      <c r="B9137" s="37" t="str">
        <f t="array" ref="B9137">IFERROR(XLOOKUP(A9137,'Asignacion Dic'!A:A,'Asignacion Dic'!C:C))</f>
        <v>Circuitos</v>
      </c>
      <c r="C9137" s="37" t="str">
        <f t="array" ref="C9137">IFERROR(XLOOKUP(A9137,'Asignacion Dic'!A:A,'Asignacion Dic'!B:B))</f>
        <v>EC-03</v>
      </c>
      <c r="D9137" s="38">
        <v>45640.66111111111</v>
      </c>
      <c r="E9137" s="36" t="s">
        <v>484</v>
      </c>
      <c r="F9137" s="37" t="str">
        <f t="array" ref="F9137">IFERROR(XLOOKUP(E9137,Operadores!A:A,Operadores!B:B))</f>
        <v>MOLALE</v>
      </c>
      <c r="G9137" s="36" t="s">
        <v>425</v>
      </c>
      <c r="H9137" s="39">
        <v>27.18</v>
      </c>
      <c r="I9137" s="40">
        <v>221.0</v>
      </c>
      <c r="J9137" s="41">
        <f t="shared" si="5"/>
        <v>6006.78</v>
      </c>
      <c r="K9137" s="37" t="str">
        <f t="array" ref="K9137">IFERROR(XLOOKUP(G9137,'Tipo de carga'!A:A,'Tipo de carga'!B:B))</f>
        <v>Ticket</v>
      </c>
      <c r="L9137" s="37">
        <f t="shared" si="2"/>
        <v>50</v>
      </c>
      <c r="M9137" s="37">
        <f t="shared" si="3"/>
        <v>14</v>
      </c>
      <c r="N9137" s="37">
        <f t="shared" si="4"/>
        <v>12</v>
      </c>
      <c r="O9137" s="37" t="str">
        <f t="array" ref="O9137">IFERROR(XLOOKUP(K9137,'Tipo de carga'!B:B,'Tipo de carga'!C:C))</f>
        <v>Diesel</v>
      </c>
    </row>
    <row r="9138">
      <c r="A9138" s="36">
        <v>1931.0</v>
      </c>
      <c r="B9138" s="37" t="str">
        <f t="array" ref="B9138">IFERROR(XLOOKUP(A9138,'Asignacion Dic'!A:A,'Asignacion Dic'!C:C))</f>
        <v>Circuitos</v>
      </c>
      <c r="C9138" s="37" t="str">
        <f t="array" ref="C9138">IFERROR(XLOOKUP(A9138,'Asignacion Dic'!A:A,'Asignacion Dic'!B:B))</f>
        <v>EC-03</v>
      </c>
      <c r="D9138" s="38">
        <v>45640.75208333333</v>
      </c>
      <c r="E9138" s="36" t="s">
        <v>26</v>
      </c>
      <c r="F9138" s="37" t="str">
        <f t="array" ref="F9138">IFERROR(XLOOKUP(E9138,Operadores!A:A,Operadores!B:B))</f>
        <v>ARBJO</v>
      </c>
      <c r="G9138" s="36" t="s">
        <v>425</v>
      </c>
      <c r="H9138" s="39">
        <v>26.74</v>
      </c>
      <c r="I9138" s="40">
        <v>269.0</v>
      </c>
      <c r="J9138" s="41">
        <f t="shared" si="5"/>
        <v>7193.06</v>
      </c>
      <c r="K9138" s="37" t="str">
        <f t="array" ref="K9138">IFERROR(XLOOKUP(G9138,'Tipo de carga'!A:A,'Tipo de carga'!B:B))</f>
        <v>Ticket</v>
      </c>
      <c r="L9138" s="37">
        <f t="shared" si="2"/>
        <v>50</v>
      </c>
      <c r="M9138" s="37">
        <f t="shared" si="3"/>
        <v>14</v>
      </c>
      <c r="N9138" s="37">
        <f t="shared" si="4"/>
        <v>12</v>
      </c>
      <c r="O9138" s="37" t="str">
        <f t="array" ref="O9138">IFERROR(XLOOKUP(K9138,'Tipo de carga'!B:B,'Tipo de carga'!C:C))</f>
        <v>Diesel</v>
      </c>
    </row>
    <row r="9139">
      <c r="A9139" s="36">
        <v>1763.0</v>
      </c>
      <c r="B9139" s="37" t="str">
        <f t="array" ref="B9139">IFERROR(XLOOKUP(A9139,'Asignacion Dic'!A:A,'Asignacion Dic'!C:C))</f>
        <v>Wm Sencillo</v>
      </c>
      <c r="C9139" s="37" t="str">
        <f t="array" ref="C9139">IFERROR(XLOOKUP(A9139,'Asignacion Dic'!A:A,'Asignacion Dic'!B:B))</f>
        <v>EC-08</v>
      </c>
      <c r="D9139" s="38">
        <v>45640.76736111111</v>
      </c>
      <c r="E9139" s="36" t="s">
        <v>501</v>
      </c>
      <c r="F9139" s="37" t="str">
        <f t="array" ref="F9139">IFERROR(XLOOKUP(E9139,Operadores!A:A,Operadores!B:B))</f>
        <v>MARGON</v>
      </c>
      <c r="G9139" s="36" t="s">
        <v>425</v>
      </c>
      <c r="H9139" s="39">
        <v>26.17</v>
      </c>
      <c r="I9139" s="40">
        <v>522.0</v>
      </c>
      <c r="J9139" s="41">
        <f t="shared" si="5"/>
        <v>13660.74</v>
      </c>
      <c r="K9139" s="37" t="str">
        <f t="array" ref="K9139">IFERROR(XLOOKUP(G9139,'Tipo de carga'!A:A,'Tipo de carga'!B:B))</f>
        <v>Ticket</v>
      </c>
      <c r="L9139" s="37">
        <f t="shared" si="2"/>
        <v>50</v>
      </c>
      <c r="M9139" s="37">
        <f t="shared" si="3"/>
        <v>14</v>
      </c>
      <c r="N9139" s="37">
        <f t="shared" si="4"/>
        <v>12</v>
      </c>
      <c r="O9139" s="37" t="str">
        <f t="array" ref="O9139">IFERROR(XLOOKUP(K9139,'Tipo de carga'!B:B,'Tipo de carga'!C:C))</f>
        <v>Diesel</v>
      </c>
    </row>
    <row r="9140">
      <c r="A9140" s="36">
        <v>1939.0</v>
      </c>
      <c r="B9140" s="37" t="str">
        <f t="array" ref="B9140">IFERROR(XLOOKUP(A9140,'Asignacion Dic'!A:A,'Asignacion Dic'!C:C))</f>
        <v>Full Liver</v>
      </c>
      <c r="C9140" s="37" t="str">
        <f t="array" ref="C9140">IFERROR(XLOOKUP(A9140,'Asignacion Dic'!A:A,'Asignacion Dic'!B:B))</f>
        <v>EC-01</v>
      </c>
      <c r="D9140" s="38">
        <v>45640.80416666667</v>
      </c>
      <c r="E9140" s="36" t="s">
        <v>364</v>
      </c>
      <c r="F9140" s="37" t="str">
        <f t="array" ref="F9140">IFERROR(XLOOKUP(E9140,Operadores!A:A,Operadores!B:B))</f>
        <v>TORBR01</v>
      </c>
      <c r="G9140" s="36" t="s">
        <v>425</v>
      </c>
      <c r="H9140" s="39">
        <v>25.85</v>
      </c>
      <c r="I9140" s="40">
        <v>100.0</v>
      </c>
      <c r="J9140" s="41">
        <f t="shared" si="5"/>
        <v>2585</v>
      </c>
      <c r="K9140" s="37" t="str">
        <f t="array" ref="K9140">IFERROR(XLOOKUP(G9140,'Tipo de carga'!A:A,'Tipo de carga'!B:B))</f>
        <v>Ticket</v>
      </c>
      <c r="L9140" s="37">
        <f t="shared" si="2"/>
        <v>50</v>
      </c>
      <c r="M9140" s="37">
        <f t="shared" si="3"/>
        <v>14</v>
      </c>
      <c r="N9140" s="37">
        <f t="shared" si="4"/>
        <v>12</v>
      </c>
      <c r="O9140" s="37" t="str">
        <f t="array" ref="O9140">IFERROR(XLOOKUP(K9140,'Tipo de carga'!B:B,'Tipo de carga'!C:C))</f>
        <v>Diesel</v>
      </c>
    </row>
    <row r="9141">
      <c r="A9141" s="36">
        <v>2077.0</v>
      </c>
      <c r="B9141" s="37" t="str">
        <f t="array" ref="B9141">IFERROR(XLOOKUP(A9141,'Asignacion Dic'!A:A,'Asignacion Dic'!C:C))</f>
        <v>PISA Gdl</v>
      </c>
      <c r="C9141" s="37" t="str">
        <f t="array" ref="C9141">IFERROR(XLOOKUP(A9141,'Asignacion Dic'!A:A,'Asignacion Dic'!B:B))</f>
        <v>EC-06</v>
      </c>
      <c r="D9141" s="38">
        <v>45640.816666666666</v>
      </c>
      <c r="E9141" s="36" t="s">
        <v>573</v>
      </c>
      <c r="F9141" s="37" t="str">
        <f t="array" ref="F9141">IFERROR(XLOOKUP(E9141,Operadores!A:A,Operadores!B:B))</f>
        <v>FLOJOS02</v>
      </c>
      <c r="G9141" s="36" t="s">
        <v>425</v>
      </c>
      <c r="H9141" s="39">
        <v>26.98</v>
      </c>
      <c r="I9141" s="40">
        <v>370.0</v>
      </c>
      <c r="J9141" s="41">
        <f t="shared" si="5"/>
        <v>9982.6</v>
      </c>
      <c r="K9141" s="37" t="str">
        <f t="array" ref="K9141">IFERROR(XLOOKUP(G9141,'Tipo de carga'!A:A,'Tipo de carga'!B:B))</f>
        <v>Ticket</v>
      </c>
      <c r="L9141" s="37">
        <f t="shared" si="2"/>
        <v>50</v>
      </c>
      <c r="M9141" s="37">
        <f t="shared" si="3"/>
        <v>14</v>
      </c>
      <c r="N9141" s="37">
        <f t="shared" si="4"/>
        <v>12</v>
      </c>
      <c r="O9141" s="37" t="str">
        <f t="array" ref="O9141">IFERROR(XLOOKUP(K9141,'Tipo de carga'!B:B,'Tipo de carga'!C:C))</f>
        <v>Diesel</v>
      </c>
    </row>
    <row r="9142">
      <c r="A9142" s="36">
        <v>2065.0</v>
      </c>
      <c r="B9142" s="37" t="str">
        <f t="array" ref="B9142">IFERROR(XLOOKUP(A9142,'Asignacion Dic'!A:A,'Asignacion Dic'!C:C))</f>
        <v>PISA Gdl</v>
      </c>
      <c r="C9142" s="37" t="str">
        <f t="array" ref="C9142">IFERROR(XLOOKUP(A9142,'Asignacion Dic'!A:A,'Asignacion Dic'!B:B))</f>
        <v>EC-06</v>
      </c>
      <c r="D9142" s="38">
        <v>45640.81875</v>
      </c>
      <c r="E9142" s="36" t="s">
        <v>594</v>
      </c>
      <c r="F9142" s="37" t="str">
        <f t="array" ref="F9142">IFERROR(XLOOKUP(E9142,Operadores!A:A,Operadores!B:B))</f>
        <v>GOMIZT</v>
      </c>
      <c r="G9142" s="36" t="s">
        <v>425</v>
      </c>
      <c r="H9142" s="39">
        <v>26.98</v>
      </c>
      <c r="I9142" s="40">
        <v>408.0</v>
      </c>
      <c r="J9142" s="41">
        <f t="shared" si="5"/>
        <v>11007.84</v>
      </c>
      <c r="K9142" s="37" t="str">
        <f t="array" ref="K9142">IFERROR(XLOOKUP(G9142,'Tipo de carga'!A:A,'Tipo de carga'!B:B))</f>
        <v>Ticket</v>
      </c>
      <c r="L9142" s="37">
        <f t="shared" si="2"/>
        <v>50</v>
      </c>
      <c r="M9142" s="37">
        <f t="shared" si="3"/>
        <v>14</v>
      </c>
      <c r="N9142" s="37">
        <f t="shared" si="4"/>
        <v>12</v>
      </c>
      <c r="O9142" s="37" t="str">
        <f t="array" ref="O9142">IFERROR(XLOOKUP(K9142,'Tipo de carga'!B:B,'Tipo de carga'!C:C))</f>
        <v>Diesel</v>
      </c>
    </row>
    <row r="9143">
      <c r="A9143" s="36">
        <v>2057.0</v>
      </c>
      <c r="B9143" s="37" t="str">
        <f t="array" ref="B9143">IFERROR(XLOOKUP(A9143,'Asignacion Dic'!A:A,'Asignacion Dic'!C:C))</f>
        <v>PISA Gdl</v>
      </c>
      <c r="C9143" s="37" t="str">
        <f t="array" ref="C9143">IFERROR(XLOOKUP(A9143,'Asignacion Dic'!A:A,'Asignacion Dic'!B:B))</f>
        <v>EC-06</v>
      </c>
      <c r="D9143" s="38">
        <v>45640.82430555556</v>
      </c>
      <c r="E9143" s="36" t="s">
        <v>585</v>
      </c>
      <c r="F9143" s="37" t="str">
        <f t="array" ref="F9143">IFERROR(XLOOKUP(E9143,Operadores!A:A,Operadores!B:B))</f>
        <v>MORDAV</v>
      </c>
      <c r="G9143" s="36" t="s">
        <v>425</v>
      </c>
      <c r="H9143" s="39">
        <v>26.98</v>
      </c>
      <c r="I9143" s="40">
        <v>370.0</v>
      </c>
      <c r="J9143" s="41">
        <f t="shared" si="5"/>
        <v>9982.6</v>
      </c>
      <c r="K9143" s="37" t="str">
        <f t="array" ref="K9143">IFERROR(XLOOKUP(G9143,'Tipo de carga'!A:A,'Tipo de carga'!B:B))</f>
        <v>Ticket</v>
      </c>
      <c r="L9143" s="37">
        <f t="shared" si="2"/>
        <v>50</v>
      </c>
      <c r="M9143" s="37">
        <f t="shared" si="3"/>
        <v>14</v>
      </c>
      <c r="N9143" s="37">
        <f t="shared" si="4"/>
        <v>12</v>
      </c>
      <c r="O9143" s="37" t="str">
        <f t="array" ref="O9143">IFERROR(XLOOKUP(K9143,'Tipo de carga'!B:B,'Tipo de carga'!C:C))</f>
        <v>Diesel</v>
      </c>
    </row>
    <row r="9144">
      <c r="A9144" s="36">
        <v>1809.0</v>
      </c>
      <c r="B9144" s="37" t="str">
        <f t="array" ref="B9144">IFERROR(XLOOKUP(A9144,'Asignacion Dic'!A:A,'Asignacion Dic'!C:C))</f>
        <v>Full Liver</v>
      </c>
      <c r="C9144" s="37" t="str">
        <f t="array" ref="C9144">IFERROR(XLOOKUP(A9144,'Asignacion Dic'!A:A,'Asignacion Dic'!B:B))</f>
        <v>EC-01</v>
      </c>
      <c r="D9144" s="38">
        <v>45640.875</v>
      </c>
      <c r="E9144" s="36" t="s">
        <v>253</v>
      </c>
      <c r="F9144" s="37" t="str">
        <f t="array" ref="F9144">IFERROR(XLOOKUP(E9144,Operadores!A:A,Operadores!B:B))</f>
        <v>MARFRA</v>
      </c>
      <c r="G9144" s="36" t="s">
        <v>425</v>
      </c>
      <c r="H9144" s="39">
        <v>24.69</v>
      </c>
      <c r="I9144" s="40">
        <v>190.0</v>
      </c>
      <c r="J9144" s="41">
        <f t="shared" si="5"/>
        <v>4691.1</v>
      </c>
      <c r="K9144" s="37" t="str">
        <f t="array" ref="K9144">IFERROR(XLOOKUP(G9144,'Tipo de carga'!A:A,'Tipo de carga'!B:B))</f>
        <v>Ticket</v>
      </c>
      <c r="L9144" s="37">
        <f t="shared" si="2"/>
        <v>50</v>
      </c>
      <c r="M9144" s="37">
        <f t="shared" si="3"/>
        <v>14</v>
      </c>
      <c r="N9144" s="37">
        <f t="shared" si="4"/>
        <v>12</v>
      </c>
      <c r="O9144" s="37" t="str">
        <f t="array" ref="O9144">IFERROR(XLOOKUP(K9144,'Tipo de carga'!B:B,'Tipo de carga'!C:C))</f>
        <v>Diesel</v>
      </c>
    </row>
    <row r="9145">
      <c r="A9145" s="36">
        <v>1921.0</v>
      </c>
      <c r="B9145" s="37" t="str">
        <f t="array" ref="B9145">IFERROR(XLOOKUP(A9145,'Asignacion Dic'!A:A,'Asignacion Dic'!C:C))</f>
        <v>Circuitos</v>
      </c>
      <c r="C9145" s="37" t="str">
        <f t="array" ref="C9145">IFERROR(XLOOKUP(A9145,'Asignacion Dic'!A:A,'Asignacion Dic'!B:B))</f>
        <v>EC-03</v>
      </c>
      <c r="D9145" s="38">
        <v>45640.0</v>
      </c>
      <c r="E9145" s="36" t="s">
        <v>445</v>
      </c>
      <c r="F9145" s="37" t="str">
        <f t="array" ref="F9145">IFERROR(XLOOKUP(E9145,Operadores!A:A,Operadores!B:B))</f>
        <v>MIREDM</v>
      </c>
      <c r="G9145" s="36" t="s">
        <v>628</v>
      </c>
      <c r="H9145" s="39">
        <v>9.99</v>
      </c>
      <c r="I9145" s="40">
        <v>267.0</v>
      </c>
      <c r="J9145" s="41">
        <f t="shared" si="5"/>
        <v>2667.33</v>
      </c>
      <c r="K9145" s="37" t="str">
        <f t="array" ref="K9145">IFERROR(XLOOKUP(G9145,'Tipo de carga'!A:A,'Tipo de carga'!B:B))</f>
        <v>Natgas</v>
      </c>
      <c r="L9145" s="37">
        <f t="shared" si="2"/>
        <v>50</v>
      </c>
      <c r="M9145" s="37">
        <f t="shared" si="3"/>
        <v>14</v>
      </c>
      <c r="N9145" s="37">
        <f t="shared" si="4"/>
        <v>12</v>
      </c>
      <c r="O9145" s="37" t="str">
        <f t="array" ref="O9145">IFERROR(XLOOKUP(K9145,'Tipo de carga'!B:B,'Tipo de carga'!C:C))</f>
        <v>GNC</v>
      </c>
    </row>
    <row r="9146">
      <c r="A9146" s="36">
        <v>1921.0</v>
      </c>
      <c r="B9146" s="37" t="str">
        <f t="array" ref="B9146">IFERROR(XLOOKUP(A9146,'Asignacion Dic'!A:A,'Asignacion Dic'!C:C))</f>
        <v>Circuitos</v>
      </c>
      <c r="C9146" s="37" t="str">
        <f t="array" ref="C9146">IFERROR(XLOOKUP(A9146,'Asignacion Dic'!A:A,'Asignacion Dic'!B:B))</f>
        <v>EC-03</v>
      </c>
      <c r="D9146" s="38">
        <v>45640.0</v>
      </c>
      <c r="E9146" s="36" t="s">
        <v>445</v>
      </c>
      <c r="F9146" s="37" t="str">
        <f t="array" ref="F9146">IFERROR(XLOOKUP(E9146,Operadores!A:A,Operadores!B:B))</f>
        <v>MIREDM</v>
      </c>
      <c r="G9146" s="36" t="s">
        <v>446</v>
      </c>
      <c r="H9146" s="39">
        <v>10.2</v>
      </c>
      <c r="I9146" s="40">
        <v>247.0</v>
      </c>
      <c r="J9146" s="41">
        <f t="shared" si="5"/>
        <v>2519.4</v>
      </c>
      <c r="K9146" s="37" t="str">
        <f t="array" ref="K9146">IFERROR(XLOOKUP(G9146,'Tipo de carga'!A:A,'Tipo de carga'!B:B))</f>
        <v>Natgas</v>
      </c>
      <c r="L9146" s="37">
        <f t="shared" si="2"/>
        <v>50</v>
      </c>
      <c r="M9146" s="37">
        <f t="shared" si="3"/>
        <v>14</v>
      </c>
      <c r="N9146" s="37">
        <f t="shared" si="4"/>
        <v>12</v>
      </c>
      <c r="O9146" s="37" t="str">
        <f t="array" ref="O9146">IFERROR(XLOOKUP(K9146,'Tipo de carga'!B:B,'Tipo de carga'!C:C))</f>
        <v>GNC</v>
      </c>
    </row>
    <row r="9147">
      <c r="A9147" s="36">
        <v>1918.0</v>
      </c>
      <c r="B9147" s="37" t="str">
        <f t="array" ref="B9147">IFERROR(XLOOKUP(A9147,'Asignacion Dic'!A:A,'Asignacion Dic'!C:C))</f>
        <v>MeLi asignado SD</v>
      </c>
      <c r="C9147" s="37" t="str">
        <f t="array" ref="C9147">IFERROR(XLOOKUP(A9147,'Asignacion Dic'!A:A,'Asignacion Dic'!B:B))</f>
        <v>EC-05</v>
      </c>
      <c r="D9147" s="38">
        <v>45640.0</v>
      </c>
      <c r="E9147" s="36" t="s">
        <v>191</v>
      </c>
      <c r="F9147" s="37" t="str">
        <f t="array" ref="F9147">IFERROR(XLOOKUP(E9147,Operadores!A:A,Operadores!B:B))</f>
        <v>DIADAV</v>
      </c>
      <c r="G9147" s="36" t="s">
        <v>311</v>
      </c>
      <c r="H9147" s="39">
        <v>10.2</v>
      </c>
      <c r="I9147" s="40">
        <v>206.0</v>
      </c>
      <c r="J9147" s="41">
        <f t="shared" si="5"/>
        <v>2101.2</v>
      </c>
      <c r="K9147" s="37" t="str">
        <f t="array" ref="K9147">IFERROR(XLOOKUP(G9147,'Tipo de carga'!A:A,'Tipo de carga'!B:B))</f>
        <v>Natgas</v>
      </c>
      <c r="L9147" s="37">
        <f t="shared" si="2"/>
        <v>50</v>
      </c>
      <c r="M9147" s="37">
        <f t="shared" si="3"/>
        <v>14</v>
      </c>
      <c r="N9147" s="37">
        <f t="shared" si="4"/>
        <v>12</v>
      </c>
      <c r="O9147" s="37" t="str">
        <f t="array" ref="O9147">IFERROR(XLOOKUP(K9147,'Tipo de carga'!B:B,'Tipo de carga'!C:C))</f>
        <v>GNC</v>
      </c>
    </row>
    <row r="9148">
      <c r="A9148" s="36">
        <v>1917.0</v>
      </c>
      <c r="B9148" s="37" t="str">
        <f t="array" ref="B9148">IFERROR(XLOOKUP(A9148,'Asignacion Dic'!A:A,'Asignacion Dic'!C:C))</f>
        <v>MeLi asignado SD</v>
      </c>
      <c r="C9148" s="37" t="str">
        <f t="array" ref="C9148">IFERROR(XLOOKUP(A9148,'Asignacion Dic'!A:A,'Asignacion Dic'!B:B))</f>
        <v>EC-05</v>
      </c>
      <c r="D9148" s="38">
        <v>45640.0</v>
      </c>
      <c r="E9148" s="36" t="s">
        <v>17</v>
      </c>
      <c r="F9148" s="37" t="str">
        <f t="array" ref="F9148">IFERROR(XLOOKUP(E9148,Operadores!A:A,Operadores!B:B))</f>
        <v>ARASAL</v>
      </c>
      <c r="G9148" s="36" t="s">
        <v>311</v>
      </c>
      <c r="H9148" s="39">
        <v>10.2</v>
      </c>
      <c r="I9148" s="40">
        <v>193.0</v>
      </c>
      <c r="J9148" s="41">
        <f t="shared" si="5"/>
        <v>1968.6</v>
      </c>
      <c r="K9148" s="37" t="str">
        <f t="array" ref="K9148">IFERROR(XLOOKUP(G9148,'Tipo de carga'!A:A,'Tipo de carga'!B:B))</f>
        <v>Natgas</v>
      </c>
      <c r="L9148" s="37">
        <f t="shared" si="2"/>
        <v>50</v>
      </c>
      <c r="M9148" s="37">
        <f t="shared" si="3"/>
        <v>14</v>
      </c>
      <c r="N9148" s="37">
        <f t="shared" si="4"/>
        <v>12</v>
      </c>
      <c r="O9148" s="37" t="str">
        <f t="array" ref="O9148">IFERROR(XLOOKUP(K9148,'Tipo de carga'!B:B,'Tipo de carga'!C:C))</f>
        <v>GNC</v>
      </c>
    </row>
    <row r="9149">
      <c r="A9149" s="36">
        <v>2029.0</v>
      </c>
      <c r="B9149" s="37" t="str">
        <f t="array" ref="B9149">IFERROR(XLOOKUP(A9149,'Asignacion Dic'!A:A,'Asignacion Dic'!C:C))</f>
        <v>MeLi Dedicado Merida</v>
      </c>
      <c r="C9149" s="37" t="str">
        <f t="array" ref="C9149">IFERROR(XLOOKUP(A9149,'Asignacion Dic'!A:A,'Asignacion Dic'!B:B))</f>
        <v>EC-05</v>
      </c>
      <c r="D9149" s="38">
        <v>45641.945069444446</v>
      </c>
      <c r="E9149" s="36" t="s">
        <v>240</v>
      </c>
      <c r="F9149" s="37" t="str">
        <f t="array" ref="F9149">IFERROR(XLOOKUP(E9149,Operadores!A:A,Operadores!B:B))</f>
        <v>ACOHER</v>
      </c>
      <c r="G9149" s="36" t="s">
        <v>72</v>
      </c>
      <c r="H9149" s="39">
        <v>19.6744599999999</v>
      </c>
      <c r="I9149" s="40">
        <v>265.0</v>
      </c>
      <c r="J9149" s="41">
        <f t="shared" si="5"/>
        <v>5213.7319</v>
      </c>
      <c r="K9149" s="37" t="str">
        <f t="array" ref="K9149">IFERROR(XLOOKUP(G9149,'Tipo de carga'!A:A,'Tipo de carga'!B:B))</f>
        <v>Autoabasto</v>
      </c>
      <c r="L9149" s="37">
        <f t="shared" si="2"/>
        <v>51</v>
      </c>
      <c r="M9149" s="37">
        <f t="shared" si="3"/>
        <v>15</v>
      </c>
      <c r="N9149" s="37">
        <f t="shared" si="4"/>
        <v>12</v>
      </c>
      <c r="O9149" s="37" t="str">
        <f t="array" ref="O9149">IFERROR(XLOOKUP(K9149,'Tipo de carga'!B:B,'Tipo de carga'!C:C))</f>
        <v>Diesel</v>
      </c>
    </row>
    <row r="9150">
      <c r="A9150" s="36">
        <v>1999.0</v>
      </c>
      <c r="B9150" s="37" t="str">
        <f t="array" ref="B9150">IFERROR(XLOOKUP(A9150,'Asignacion Dic'!A:A,'Asignacion Dic'!C:C))</f>
        <v>MeLi Dedicado Merida</v>
      </c>
      <c r="C9150" s="37" t="str">
        <f t="array" ref="C9150">IFERROR(XLOOKUP(A9150,'Asignacion Dic'!A:A,'Asignacion Dic'!B:B))</f>
        <v>EC-05</v>
      </c>
      <c r="D9150" s="38">
        <v>45641.89381944444</v>
      </c>
      <c r="E9150" s="36" t="s">
        <v>543</v>
      </c>
      <c r="F9150" s="37" t="str">
        <f t="array" ref="F9150">IFERROR(XLOOKUP(E9150,Operadores!A:A,Operadores!B:B))</f>
        <v>CAMJOS</v>
      </c>
      <c r="G9150" s="36" t="s">
        <v>72</v>
      </c>
      <c r="H9150" s="39">
        <v>19.6744599999999</v>
      </c>
      <c r="I9150" s="40">
        <v>305.0</v>
      </c>
      <c r="J9150" s="41">
        <f t="shared" si="5"/>
        <v>6000.7103</v>
      </c>
      <c r="K9150" s="37" t="str">
        <f t="array" ref="K9150">IFERROR(XLOOKUP(G9150,'Tipo de carga'!A:A,'Tipo de carga'!B:B))</f>
        <v>Autoabasto</v>
      </c>
      <c r="L9150" s="37">
        <f t="shared" si="2"/>
        <v>51</v>
      </c>
      <c r="M9150" s="37">
        <f t="shared" si="3"/>
        <v>15</v>
      </c>
      <c r="N9150" s="37">
        <f t="shared" si="4"/>
        <v>12</v>
      </c>
      <c r="O9150" s="37" t="str">
        <f t="array" ref="O9150">IFERROR(XLOOKUP(K9150,'Tipo de carga'!B:B,'Tipo de carga'!C:C))</f>
        <v>Diesel</v>
      </c>
    </row>
    <row r="9151">
      <c r="A9151" s="36">
        <v>1940.0</v>
      </c>
      <c r="B9151" s="37" t="str">
        <f t="array" ref="B9151">IFERROR(XLOOKUP(A9151,'Asignacion Dic'!A:A,'Asignacion Dic'!C:C))</f>
        <v>Circuitos</v>
      </c>
      <c r="C9151" s="37" t="str">
        <f t="array" ref="C9151">IFERROR(XLOOKUP(A9151,'Asignacion Dic'!A:A,'Asignacion Dic'!B:B))</f>
        <v>EC-03</v>
      </c>
      <c r="D9151" s="38">
        <v>45641.87443287037</v>
      </c>
      <c r="E9151" s="36" t="s">
        <v>259</v>
      </c>
      <c r="F9151" s="37" t="str">
        <f t="array" ref="F9151">IFERROR(XLOOKUP(E9151,Operadores!A:A,Operadores!B:B))</f>
        <v>FLOPE</v>
      </c>
      <c r="G9151" s="36" t="s">
        <v>72</v>
      </c>
      <c r="H9151" s="39">
        <v>19.6744599999999</v>
      </c>
      <c r="I9151" s="40">
        <v>436.0</v>
      </c>
      <c r="J9151" s="41">
        <f t="shared" si="5"/>
        <v>8578.06456</v>
      </c>
      <c r="K9151" s="37" t="str">
        <f t="array" ref="K9151">IFERROR(XLOOKUP(G9151,'Tipo de carga'!A:A,'Tipo de carga'!B:B))</f>
        <v>Autoabasto</v>
      </c>
      <c r="L9151" s="37">
        <f t="shared" si="2"/>
        <v>51</v>
      </c>
      <c r="M9151" s="37">
        <f t="shared" si="3"/>
        <v>15</v>
      </c>
      <c r="N9151" s="37">
        <f t="shared" si="4"/>
        <v>12</v>
      </c>
      <c r="O9151" s="37" t="str">
        <f t="array" ref="O9151">IFERROR(XLOOKUP(K9151,'Tipo de carga'!B:B,'Tipo de carga'!C:C))</f>
        <v>Diesel</v>
      </c>
    </row>
    <row r="9152">
      <c r="A9152" s="36">
        <v>2014.0</v>
      </c>
      <c r="B9152" s="37" t="str">
        <f t="array" ref="B9152">IFERROR(XLOOKUP(A9152,'Asignacion Dic'!A:A,'Asignacion Dic'!C:C))</f>
        <v>MeLi Asignado TD</v>
      </c>
      <c r="C9152" s="37" t="str">
        <f t="array" ref="C9152">IFERROR(XLOOKUP(A9152,'Asignacion Dic'!A:A,'Asignacion Dic'!B:B))</f>
        <v>EC-05</v>
      </c>
      <c r="D9152" s="38">
        <v>45641.869571759256</v>
      </c>
      <c r="E9152" s="36" t="s">
        <v>587</v>
      </c>
      <c r="F9152" s="37" t="str">
        <f t="array" ref="F9152">IFERROR(XLOOKUP(E9152,Operadores!A:A,Operadores!B:B))</f>
        <v>MEJJON</v>
      </c>
      <c r="G9152" s="36" t="s">
        <v>72</v>
      </c>
      <c r="H9152" s="39">
        <v>19.6744599999999</v>
      </c>
      <c r="I9152" s="40">
        <v>276.0</v>
      </c>
      <c r="J9152" s="41">
        <f t="shared" si="5"/>
        <v>5430.15096</v>
      </c>
      <c r="K9152" s="37" t="str">
        <f t="array" ref="K9152">IFERROR(XLOOKUP(G9152,'Tipo de carga'!A:A,'Tipo de carga'!B:B))</f>
        <v>Autoabasto</v>
      </c>
      <c r="L9152" s="37">
        <f t="shared" si="2"/>
        <v>51</v>
      </c>
      <c r="M9152" s="37">
        <f t="shared" si="3"/>
        <v>15</v>
      </c>
      <c r="N9152" s="37">
        <f t="shared" si="4"/>
        <v>12</v>
      </c>
      <c r="O9152" s="37" t="str">
        <f t="array" ref="O9152">IFERROR(XLOOKUP(K9152,'Tipo de carga'!B:B,'Tipo de carga'!C:C))</f>
        <v>Diesel</v>
      </c>
    </row>
    <row r="9153">
      <c r="A9153" s="36">
        <v>1905.0</v>
      </c>
      <c r="B9153" s="37" t="str">
        <f t="array" ref="B9153">IFERROR(XLOOKUP(A9153,'Asignacion Dic'!A:A,'Asignacion Dic'!C:C))</f>
        <v>MeLi asignado SD</v>
      </c>
      <c r="C9153" s="37" t="str">
        <f t="array" ref="C9153">IFERROR(XLOOKUP(A9153,'Asignacion Dic'!A:A,'Asignacion Dic'!B:B))</f>
        <v>EC-05</v>
      </c>
      <c r="D9153" s="38">
        <v>45641.86271990741</v>
      </c>
      <c r="E9153" s="36" t="s">
        <v>367</v>
      </c>
      <c r="F9153" s="37" t="str">
        <f t="array" ref="F9153">IFERROR(XLOOKUP(E9153,Operadores!A:A,Operadores!B:B))</f>
        <v>ALTJOS</v>
      </c>
      <c r="G9153" s="36" t="s">
        <v>72</v>
      </c>
      <c r="H9153" s="39">
        <v>19.6744599999999</v>
      </c>
      <c r="I9153" s="40">
        <v>625.0</v>
      </c>
      <c r="J9153" s="41">
        <f t="shared" si="5"/>
        <v>12296.5375</v>
      </c>
      <c r="K9153" s="37" t="str">
        <f t="array" ref="K9153">IFERROR(XLOOKUP(G9153,'Tipo de carga'!A:A,'Tipo de carga'!B:B))</f>
        <v>Autoabasto</v>
      </c>
      <c r="L9153" s="37">
        <f t="shared" si="2"/>
        <v>51</v>
      </c>
      <c r="M9153" s="37">
        <f t="shared" si="3"/>
        <v>15</v>
      </c>
      <c r="N9153" s="37">
        <f t="shared" si="4"/>
        <v>12</v>
      </c>
      <c r="O9153" s="37" t="str">
        <f t="array" ref="O9153">IFERROR(XLOOKUP(K9153,'Tipo de carga'!B:B,'Tipo de carga'!C:C))</f>
        <v>Diesel</v>
      </c>
    </row>
    <row r="9154">
      <c r="A9154" s="36">
        <v>1877.0</v>
      </c>
      <c r="B9154" s="37" t="str">
        <f t="array" ref="B9154">IFERROR(XLOOKUP(A9154,'Asignacion Dic'!A:A,'Asignacion Dic'!C:C))</f>
        <v>Circuitos</v>
      </c>
      <c r="C9154" s="37" t="str">
        <f t="array" ref="C9154">IFERROR(XLOOKUP(A9154,'Asignacion Dic'!A:A,'Asignacion Dic'!B:B))</f>
        <v>EC-03</v>
      </c>
      <c r="D9154" s="38">
        <v>45641.85728009259</v>
      </c>
      <c r="E9154" s="36" t="s">
        <v>397</v>
      </c>
      <c r="F9154" s="37" t="str">
        <f t="array" ref="F9154">IFERROR(XLOOKUP(E9154,Operadores!A:A,Operadores!B:B))</f>
        <v>GRERI</v>
      </c>
      <c r="G9154" s="36" t="s">
        <v>72</v>
      </c>
      <c r="H9154" s="39">
        <v>19.6744599999999</v>
      </c>
      <c r="I9154" s="40">
        <v>602.0</v>
      </c>
      <c r="J9154" s="41">
        <f t="shared" si="5"/>
        <v>11844.02492</v>
      </c>
      <c r="K9154" s="37" t="str">
        <f t="array" ref="K9154">IFERROR(XLOOKUP(G9154,'Tipo de carga'!A:A,'Tipo de carga'!B:B))</f>
        <v>Autoabasto</v>
      </c>
      <c r="L9154" s="37">
        <f t="shared" si="2"/>
        <v>51</v>
      </c>
      <c r="M9154" s="37">
        <f t="shared" si="3"/>
        <v>15</v>
      </c>
      <c r="N9154" s="37">
        <f t="shared" si="4"/>
        <v>12</v>
      </c>
      <c r="O9154" s="37" t="str">
        <f t="array" ref="O9154">IFERROR(XLOOKUP(K9154,'Tipo de carga'!B:B,'Tipo de carga'!C:C))</f>
        <v>Diesel</v>
      </c>
    </row>
    <row r="9155">
      <c r="A9155" s="36">
        <v>1990.0</v>
      </c>
      <c r="B9155" s="37" t="str">
        <f t="array" ref="B9155">IFERROR(XLOOKUP(A9155,'Asignacion Dic'!A:A,'Asignacion Dic'!C:C))</f>
        <v>MeLi asignado SD</v>
      </c>
      <c r="C9155" s="37" t="str">
        <f t="array" ref="C9155">IFERROR(XLOOKUP(A9155,'Asignacion Dic'!A:A,'Asignacion Dic'!B:B))</f>
        <v>EC-05</v>
      </c>
      <c r="D9155" s="38">
        <v>45641.84119212963</v>
      </c>
      <c r="E9155" s="36" t="s">
        <v>216</v>
      </c>
      <c r="F9155" s="37" t="str">
        <f t="array" ref="F9155">IFERROR(XLOOKUP(E9155,Operadores!A:A,Operadores!B:B))</f>
        <v>MENCAX</v>
      </c>
      <c r="G9155" s="36" t="s">
        <v>72</v>
      </c>
      <c r="H9155" s="39">
        <v>19.6744599999999</v>
      </c>
      <c r="I9155" s="40">
        <v>539.0</v>
      </c>
      <c r="J9155" s="41">
        <f t="shared" si="5"/>
        <v>10604.53394</v>
      </c>
      <c r="K9155" s="37" t="str">
        <f t="array" ref="K9155">IFERROR(XLOOKUP(G9155,'Tipo de carga'!A:A,'Tipo de carga'!B:B))</f>
        <v>Autoabasto</v>
      </c>
      <c r="L9155" s="37">
        <f t="shared" si="2"/>
        <v>51</v>
      </c>
      <c r="M9155" s="37">
        <f t="shared" si="3"/>
        <v>15</v>
      </c>
      <c r="N9155" s="37">
        <f t="shared" si="4"/>
        <v>12</v>
      </c>
      <c r="O9155" s="37" t="str">
        <f t="array" ref="O9155">IFERROR(XLOOKUP(K9155,'Tipo de carga'!B:B,'Tipo de carga'!C:C))</f>
        <v>Diesel</v>
      </c>
    </row>
    <row r="9156">
      <c r="A9156" s="36">
        <v>1689.0</v>
      </c>
      <c r="B9156" s="37" t="str">
        <f t="array" ref="B9156">IFERROR(XLOOKUP(A9156,'Asignacion Dic'!A:A,'Asignacion Dic'!C:C))</f>
        <v>Pilgrims Tepo</v>
      </c>
      <c r="C9156" s="37" t="str">
        <f t="array" ref="C9156">IFERROR(XLOOKUP(A9156,'Asignacion Dic'!A:A,'Asignacion Dic'!B:B))</f>
        <v>EC-02</v>
      </c>
      <c r="D9156" s="38">
        <v>45641.820856481485</v>
      </c>
      <c r="E9156" s="36" t="s">
        <v>214</v>
      </c>
      <c r="F9156" s="37" t="str">
        <f t="array" ref="F9156">IFERROR(XLOOKUP(E9156,Operadores!A:A,Operadores!B:B))</f>
        <v>OROEDU</v>
      </c>
      <c r="G9156" s="36" t="s">
        <v>72</v>
      </c>
      <c r="H9156" s="39">
        <v>19.6744599999999</v>
      </c>
      <c r="I9156" s="40">
        <v>361.0</v>
      </c>
      <c r="J9156" s="41">
        <f t="shared" si="5"/>
        <v>7102.48006</v>
      </c>
      <c r="K9156" s="37" t="str">
        <f t="array" ref="K9156">IFERROR(XLOOKUP(G9156,'Tipo de carga'!A:A,'Tipo de carga'!B:B))</f>
        <v>Autoabasto</v>
      </c>
      <c r="L9156" s="37">
        <f t="shared" si="2"/>
        <v>51</v>
      </c>
      <c r="M9156" s="37">
        <f t="shared" si="3"/>
        <v>15</v>
      </c>
      <c r="N9156" s="37">
        <f t="shared" si="4"/>
        <v>12</v>
      </c>
      <c r="O9156" s="37" t="str">
        <f t="array" ref="O9156">IFERROR(XLOOKUP(K9156,'Tipo de carga'!B:B,'Tipo de carga'!C:C))</f>
        <v>Diesel</v>
      </c>
    </row>
    <row r="9157">
      <c r="A9157" s="36">
        <v>1946.0</v>
      </c>
      <c r="B9157" s="37" t="str">
        <f t="array" ref="B9157">IFERROR(XLOOKUP(A9157,'Asignacion Dic'!A:A,'Asignacion Dic'!C:C))</f>
        <v>MeLi asignado SD</v>
      </c>
      <c r="C9157" s="37" t="str">
        <f t="array" ref="C9157">IFERROR(XLOOKUP(A9157,'Asignacion Dic'!A:A,'Asignacion Dic'!B:B))</f>
        <v>EC-05</v>
      </c>
      <c r="D9157" s="38">
        <v>45641.815034722225</v>
      </c>
      <c r="E9157" s="36" t="s">
        <v>183</v>
      </c>
      <c r="F9157" s="37" t="str">
        <f t="array" ref="F9157">IFERROR(XLOOKUP(E9157,Operadores!A:A,Operadores!B:B))</f>
        <v>VARJUAX</v>
      </c>
      <c r="G9157" s="36" t="s">
        <v>72</v>
      </c>
      <c r="H9157" s="39">
        <v>19.6744599999999</v>
      </c>
      <c r="I9157" s="40">
        <v>463.0</v>
      </c>
      <c r="J9157" s="41">
        <f t="shared" si="5"/>
        <v>9109.27498</v>
      </c>
      <c r="K9157" s="37" t="str">
        <f t="array" ref="K9157">IFERROR(XLOOKUP(G9157,'Tipo de carga'!A:A,'Tipo de carga'!B:B))</f>
        <v>Autoabasto</v>
      </c>
      <c r="L9157" s="37">
        <f t="shared" si="2"/>
        <v>51</v>
      </c>
      <c r="M9157" s="37">
        <f t="shared" si="3"/>
        <v>15</v>
      </c>
      <c r="N9157" s="37">
        <f t="shared" si="4"/>
        <v>12</v>
      </c>
      <c r="O9157" s="37" t="str">
        <f t="array" ref="O9157">IFERROR(XLOOKUP(K9157,'Tipo de carga'!B:B,'Tipo de carga'!C:C))</f>
        <v>Diesel</v>
      </c>
    </row>
    <row r="9158">
      <c r="A9158" s="36">
        <v>2008.0</v>
      </c>
      <c r="B9158" s="37" t="str">
        <f t="array" ref="B9158">IFERROR(XLOOKUP(A9158,'Asignacion Dic'!A:A,'Asignacion Dic'!C:C))</f>
        <v>MeLi Dedicado Merida</v>
      </c>
      <c r="C9158" s="37" t="str">
        <f t="array" ref="C9158">IFERROR(XLOOKUP(A9158,'Asignacion Dic'!A:A,'Asignacion Dic'!B:B))</f>
        <v>EC-05</v>
      </c>
      <c r="D9158" s="38">
        <v>45641.801354166666</v>
      </c>
      <c r="E9158" s="36" t="s">
        <v>241</v>
      </c>
      <c r="F9158" s="37" t="str">
        <f t="array" ref="F9158">IFERROR(XLOOKUP(E9158,Operadores!A:A,Operadores!B:B))</f>
        <v>CADEMM</v>
      </c>
      <c r="G9158" s="36" t="s">
        <v>72</v>
      </c>
      <c r="H9158" s="39">
        <v>19.6744599999999</v>
      </c>
      <c r="I9158" s="40">
        <v>291.0</v>
      </c>
      <c r="J9158" s="41">
        <f t="shared" si="5"/>
        <v>5725.26786</v>
      </c>
      <c r="K9158" s="37" t="str">
        <f t="array" ref="K9158">IFERROR(XLOOKUP(G9158,'Tipo de carga'!A:A,'Tipo de carga'!B:B))</f>
        <v>Autoabasto</v>
      </c>
      <c r="L9158" s="37">
        <f t="shared" si="2"/>
        <v>51</v>
      </c>
      <c r="M9158" s="37">
        <f t="shared" si="3"/>
        <v>15</v>
      </c>
      <c r="N9158" s="37">
        <f t="shared" si="4"/>
        <v>12</v>
      </c>
      <c r="O9158" s="37" t="str">
        <f t="array" ref="O9158">IFERROR(XLOOKUP(K9158,'Tipo de carga'!B:B,'Tipo de carga'!C:C))</f>
        <v>Diesel</v>
      </c>
    </row>
    <row r="9159">
      <c r="A9159" s="36">
        <v>2019.0</v>
      </c>
      <c r="B9159" s="37" t="str">
        <f t="array" ref="B9159">IFERROR(XLOOKUP(A9159,'Asignacion Dic'!A:A,'Asignacion Dic'!C:C))</f>
        <v>MeLi Asignado TD</v>
      </c>
      <c r="C9159" s="37" t="str">
        <f t="array" ref="C9159">IFERROR(XLOOKUP(A9159,'Asignacion Dic'!A:A,'Asignacion Dic'!B:B))</f>
        <v>EC-05</v>
      </c>
      <c r="D9159" s="38">
        <v>45641.79136574074</v>
      </c>
      <c r="E9159" s="36" t="s">
        <v>598</v>
      </c>
      <c r="F9159" s="37" t="str">
        <f t="array" ref="F9159">IFERROR(XLOOKUP(E9159,Operadores!A:A,Operadores!B:B))</f>
        <v>CRUDAN</v>
      </c>
      <c r="G9159" s="36" t="s">
        <v>72</v>
      </c>
      <c r="H9159" s="39">
        <v>19.6744599999999</v>
      </c>
      <c r="I9159" s="40">
        <v>548.0</v>
      </c>
      <c r="J9159" s="41">
        <f t="shared" si="5"/>
        <v>10781.60408</v>
      </c>
      <c r="K9159" s="37" t="str">
        <f t="array" ref="K9159">IFERROR(XLOOKUP(G9159,'Tipo de carga'!A:A,'Tipo de carga'!B:B))</f>
        <v>Autoabasto</v>
      </c>
      <c r="L9159" s="37">
        <f t="shared" si="2"/>
        <v>51</v>
      </c>
      <c r="M9159" s="37">
        <f t="shared" si="3"/>
        <v>15</v>
      </c>
      <c r="N9159" s="37">
        <f t="shared" si="4"/>
        <v>12</v>
      </c>
      <c r="O9159" s="37" t="str">
        <f t="array" ref="O9159">IFERROR(XLOOKUP(K9159,'Tipo de carga'!B:B,'Tipo de carga'!C:C))</f>
        <v>Diesel</v>
      </c>
    </row>
    <row r="9160">
      <c r="A9160" s="36">
        <v>1886.0</v>
      </c>
      <c r="B9160" s="37" t="str">
        <f t="array" ref="B9160">IFERROR(XLOOKUP(A9160,'Asignacion Dic'!A:A,'Asignacion Dic'!C:C))</f>
        <v>Circuitos</v>
      </c>
      <c r="C9160" s="37" t="str">
        <f t="array" ref="C9160">IFERROR(XLOOKUP(A9160,'Asignacion Dic'!A:A,'Asignacion Dic'!B:B))</f>
        <v>EC-03</v>
      </c>
      <c r="D9160" s="38">
        <v>45641.71302083333</v>
      </c>
      <c r="E9160" s="36" t="s">
        <v>260</v>
      </c>
      <c r="F9160" s="37" t="str">
        <f t="array" ref="F9160">IFERROR(XLOOKUP(E9160,Operadores!A:A,Operadores!B:B))</f>
        <v>CORER</v>
      </c>
      <c r="G9160" s="36" t="s">
        <v>72</v>
      </c>
      <c r="H9160" s="39">
        <v>19.6744599999999</v>
      </c>
      <c r="I9160" s="40">
        <v>387.0</v>
      </c>
      <c r="J9160" s="41">
        <f t="shared" si="5"/>
        <v>7614.01602</v>
      </c>
      <c r="K9160" s="37" t="str">
        <f t="array" ref="K9160">IFERROR(XLOOKUP(G9160,'Tipo de carga'!A:A,'Tipo de carga'!B:B))</f>
        <v>Autoabasto</v>
      </c>
      <c r="L9160" s="37">
        <f t="shared" si="2"/>
        <v>51</v>
      </c>
      <c r="M9160" s="37">
        <f t="shared" si="3"/>
        <v>15</v>
      </c>
      <c r="N9160" s="37">
        <f t="shared" si="4"/>
        <v>12</v>
      </c>
      <c r="O9160" s="37" t="str">
        <f t="array" ref="O9160">IFERROR(XLOOKUP(K9160,'Tipo de carga'!B:B,'Tipo de carga'!C:C))</f>
        <v>Diesel</v>
      </c>
    </row>
    <row r="9161">
      <c r="A9161" s="36">
        <v>1937.0</v>
      </c>
      <c r="B9161" s="37" t="str">
        <f t="array" ref="B9161">IFERROR(XLOOKUP(A9161,'Asignacion Dic'!A:A,'Asignacion Dic'!C:C))</f>
        <v>MeLi asignado SD</v>
      </c>
      <c r="C9161" s="37" t="str">
        <f t="array" ref="C9161">IFERROR(XLOOKUP(A9161,'Asignacion Dic'!A:A,'Asignacion Dic'!B:B))</f>
        <v>EC-05</v>
      </c>
      <c r="D9161" s="38">
        <v>45641.6490625</v>
      </c>
      <c r="E9161" s="36" t="s">
        <v>407</v>
      </c>
      <c r="F9161" s="37" t="str">
        <f t="array" ref="F9161">IFERROR(XLOOKUP(E9161,Operadores!A:A,Operadores!B:B))</f>
        <v>BENMAX</v>
      </c>
      <c r="G9161" s="36" t="s">
        <v>72</v>
      </c>
      <c r="H9161" s="39">
        <v>19.6744599999999</v>
      </c>
      <c r="I9161" s="40">
        <v>471.0</v>
      </c>
      <c r="J9161" s="41">
        <f t="shared" si="5"/>
        <v>9266.67066</v>
      </c>
      <c r="K9161" s="37" t="str">
        <f t="array" ref="K9161">IFERROR(XLOOKUP(G9161,'Tipo de carga'!A:A,'Tipo de carga'!B:B))</f>
        <v>Autoabasto</v>
      </c>
      <c r="L9161" s="37">
        <f t="shared" si="2"/>
        <v>51</v>
      </c>
      <c r="M9161" s="37">
        <f t="shared" si="3"/>
        <v>15</v>
      </c>
      <c r="N9161" s="37">
        <f t="shared" si="4"/>
        <v>12</v>
      </c>
      <c r="O9161" s="37" t="str">
        <f t="array" ref="O9161">IFERROR(XLOOKUP(K9161,'Tipo de carga'!B:B,'Tipo de carga'!C:C))</f>
        <v>Diesel</v>
      </c>
    </row>
    <row r="9162">
      <c r="A9162" s="36">
        <v>1892.0</v>
      </c>
      <c r="B9162" s="37" t="str">
        <f t="array" ref="B9162">IFERROR(XLOOKUP(A9162,'Asignacion Dic'!A:A,'Asignacion Dic'!C:C))</f>
        <v>Full Liver</v>
      </c>
      <c r="C9162" s="37" t="str">
        <f t="array" ref="C9162">IFERROR(XLOOKUP(A9162,'Asignacion Dic'!A:A,'Asignacion Dic'!B:B))</f>
        <v>EC-01</v>
      </c>
      <c r="D9162" s="38">
        <v>45641.638657407406</v>
      </c>
      <c r="E9162" s="36" t="s">
        <v>151</v>
      </c>
      <c r="F9162" s="37" t="str">
        <f t="array" ref="F9162">IFERROR(XLOOKUP(E9162,Operadores!A:A,Operadores!B:B))</f>
        <v>CALVI</v>
      </c>
      <c r="G9162" s="36" t="s">
        <v>72</v>
      </c>
      <c r="H9162" s="39">
        <v>19.6744599999999</v>
      </c>
      <c r="I9162" s="40">
        <v>745.0</v>
      </c>
      <c r="J9162" s="41">
        <f t="shared" si="5"/>
        <v>14657.4727</v>
      </c>
      <c r="K9162" s="37" t="str">
        <f t="array" ref="K9162">IFERROR(XLOOKUP(G9162,'Tipo de carga'!A:A,'Tipo de carga'!B:B))</f>
        <v>Autoabasto</v>
      </c>
      <c r="L9162" s="37">
        <f t="shared" si="2"/>
        <v>51</v>
      </c>
      <c r="M9162" s="37">
        <f t="shared" si="3"/>
        <v>15</v>
      </c>
      <c r="N9162" s="37">
        <f t="shared" si="4"/>
        <v>12</v>
      </c>
      <c r="O9162" s="37" t="str">
        <f t="array" ref="O9162">IFERROR(XLOOKUP(K9162,'Tipo de carga'!B:B,'Tipo de carga'!C:C))</f>
        <v>Diesel</v>
      </c>
    </row>
    <row r="9163">
      <c r="A9163" s="36">
        <v>1767.0</v>
      </c>
      <c r="B9163" s="37" t="str">
        <f t="array" ref="B9163">IFERROR(XLOOKUP(A9163,'Asignacion Dic'!A:A,'Asignacion Dic'!C:C))</f>
        <v>Pilgrims Tepo</v>
      </c>
      <c r="C9163" s="37" t="str">
        <f t="array" ref="C9163">IFERROR(XLOOKUP(A9163,'Asignacion Dic'!A:A,'Asignacion Dic'!B:B))</f>
        <v>EC-02</v>
      </c>
      <c r="D9163" s="38">
        <v>45641.62011574074</v>
      </c>
      <c r="E9163" s="36" t="s">
        <v>477</v>
      </c>
      <c r="F9163" s="37" t="str">
        <f t="array" ref="F9163">IFERROR(XLOOKUP(E9163,Operadores!A:A,Operadores!B:B))</f>
        <v>GARJOS01</v>
      </c>
      <c r="G9163" s="36" t="s">
        <v>72</v>
      </c>
      <c r="H9163" s="39">
        <v>19.6744599999999</v>
      </c>
      <c r="I9163" s="40">
        <v>291.0</v>
      </c>
      <c r="J9163" s="41">
        <f t="shared" si="5"/>
        <v>5725.26786</v>
      </c>
      <c r="K9163" s="37" t="str">
        <f t="array" ref="K9163">IFERROR(XLOOKUP(G9163,'Tipo de carga'!A:A,'Tipo de carga'!B:B))</f>
        <v>Autoabasto</v>
      </c>
      <c r="L9163" s="37">
        <f t="shared" si="2"/>
        <v>51</v>
      </c>
      <c r="M9163" s="37">
        <f t="shared" si="3"/>
        <v>15</v>
      </c>
      <c r="N9163" s="37">
        <f t="shared" si="4"/>
        <v>12</v>
      </c>
      <c r="O9163" s="37" t="str">
        <f t="array" ref="O9163">IFERROR(XLOOKUP(K9163,'Tipo de carga'!B:B,'Tipo de carga'!C:C))</f>
        <v>Diesel</v>
      </c>
    </row>
    <row r="9164">
      <c r="A9164" s="36">
        <v>1888.0</v>
      </c>
      <c r="B9164" s="37" t="str">
        <f t="array" ref="B9164">IFERROR(XLOOKUP(A9164,'Asignacion Dic'!A:A,'Asignacion Dic'!C:C))</f>
        <v>Circuitos</v>
      </c>
      <c r="C9164" s="37" t="str">
        <f t="array" ref="C9164">IFERROR(XLOOKUP(A9164,'Asignacion Dic'!A:A,'Asignacion Dic'!B:B))</f>
        <v>EC-03</v>
      </c>
      <c r="D9164" s="38">
        <v>45641.619675925926</v>
      </c>
      <c r="E9164" s="36" t="s">
        <v>617</v>
      </c>
      <c r="F9164" s="37" t="str">
        <f t="array" ref="F9164">IFERROR(XLOOKUP(E9164,Operadores!A:A,Operadores!B:B))</f>
        <v>CUAJOR</v>
      </c>
      <c r="G9164" s="36" t="s">
        <v>72</v>
      </c>
      <c r="H9164" s="39">
        <v>19.6744599999999</v>
      </c>
      <c r="I9164" s="40">
        <v>588.0</v>
      </c>
      <c r="J9164" s="41">
        <f t="shared" si="5"/>
        <v>11568.58248</v>
      </c>
      <c r="K9164" s="37" t="str">
        <f t="array" ref="K9164">IFERROR(XLOOKUP(G9164,'Tipo de carga'!A:A,'Tipo de carga'!B:B))</f>
        <v>Autoabasto</v>
      </c>
      <c r="L9164" s="37">
        <f t="shared" si="2"/>
        <v>51</v>
      </c>
      <c r="M9164" s="37">
        <f t="shared" si="3"/>
        <v>15</v>
      </c>
      <c r="N9164" s="37">
        <f t="shared" si="4"/>
        <v>12</v>
      </c>
      <c r="O9164" s="37" t="str">
        <f t="array" ref="O9164">IFERROR(XLOOKUP(K9164,'Tipo de carga'!B:B,'Tipo de carga'!C:C))</f>
        <v>Diesel</v>
      </c>
    </row>
    <row r="9165">
      <c r="A9165" s="36">
        <v>1863.0</v>
      </c>
      <c r="B9165" s="37" t="str">
        <f t="array" ref="B9165">IFERROR(XLOOKUP(A9165,'Asignacion Dic'!A:A,'Asignacion Dic'!C:C))</f>
        <v>Pilgrims Tepo</v>
      </c>
      <c r="C9165" s="37" t="str">
        <f t="array" ref="C9165">IFERROR(XLOOKUP(A9165,'Asignacion Dic'!A:A,'Asignacion Dic'!B:B))</f>
        <v>EC-02</v>
      </c>
      <c r="D9165" s="38">
        <v>45641.61072916666</v>
      </c>
      <c r="E9165" s="36" t="s">
        <v>324</v>
      </c>
      <c r="F9165" s="37" t="str">
        <f t="array" ref="F9165">IFERROR(XLOOKUP(E9165,Operadores!A:A,Operadores!B:B))</f>
        <v>MORDAN</v>
      </c>
      <c r="G9165" s="36" t="s">
        <v>72</v>
      </c>
      <c r="H9165" s="39">
        <v>19.6744599999999</v>
      </c>
      <c r="I9165" s="40">
        <v>363.0</v>
      </c>
      <c r="J9165" s="41">
        <f t="shared" si="5"/>
        <v>7141.82898</v>
      </c>
      <c r="K9165" s="37" t="str">
        <f t="array" ref="K9165">IFERROR(XLOOKUP(G9165,'Tipo de carga'!A:A,'Tipo de carga'!B:B))</f>
        <v>Autoabasto</v>
      </c>
      <c r="L9165" s="37">
        <f t="shared" si="2"/>
        <v>51</v>
      </c>
      <c r="M9165" s="37">
        <f t="shared" si="3"/>
        <v>15</v>
      </c>
      <c r="N9165" s="37">
        <f t="shared" si="4"/>
        <v>12</v>
      </c>
      <c r="O9165" s="37" t="str">
        <f t="array" ref="O9165">IFERROR(XLOOKUP(K9165,'Tipo de carga'!B:B,'Tipo de carga'!C:C))</f>
        <v>Diesel</v>
      </c>
    </row>
    <row r="9166">
      <c r="A9166" s="36">
        <v>1780.0</v>
      </c>
      <c r="B9166" s="37" t="str">
        <f t="array" ref="B9166">IFERROR(XLOOKUP(A9166,'Asignacion Dic'!A:A,'Asignacion Dic'!C:C))</f>
        <v>Pilgrims Tepo</v>
      </c>
      <c r="C9166" s="37" t="str">
        <f t="array" ref="C9166">IFERROR(XLOOKUP(A9166,'Asignacion Dic'!A:A,'Asignacion Dic'!B:B))</f>
        <v>EC-02</v>
      </c>
      <c r="D9166" s="38">
        <v>45641.596296296295</v>
      </c>
      <c r="E9166" s="36" t="s">
        <v>478</v>
      </c>
      <c r="F9166" s="37" t="str">
        <f t="array" ref="F9166">IFERROR(XLOOKUP(E9166,Operadores!A:A,Operadores!B:B))</f>
        <v>CHAJUA01</v>
      </c>
      <c r="G9166" s="36" t="s">
        <v>72</v>
      </c>
      <c r="H9166" s="39">
        <v>19.6744599999999</v>
      </c>
      <c r="I9166" s="40">
        <v>171.0</v>
      </c>
      <c r="J9166" s="41">
        <f t="shared" si="5"/>
        <v>3364.33266</v>
      </c>
      <c r="K9166" s="37" t="str">
        <f t="array" ref="K9166">IFERROR(XLOOKUP(G9166,'Tipo de carga'!A:A,'Tipo de carga'!B:B))</f>
        <v>Autoabasto</v>
      </c>
      <c r="L9166" s="37">
        <f t="shared" si="2"/>
        <v>51</v>
      </c>
      <c r="M9166" s="37">
        <f t="shared" si="3"/>
        <v>15</v>
      </c>
      <c r="N9166" s="37">
        <f t="shared" si="4"/>
        <v>12</v>
      </c>
      <c r="O9166" s="37" t="str">
        <f t="array" ref="O9166">IFERROR(XLOOKUP(K9166,'Tipo de carga'!B:B,'Tipo de carga'!C:C))</f>
        <v>Diesel</v>
      </c>
    </row>
    <row r="9167">
      <c r="A9167" s="36">
        <v>1695.0</v>
      </c>
      <c r="B9167" s="37" t="str">
        <f t="array" ref="B9167">IFERROR(XLOOKUP(A9167,'Asignacion Dic'!A:A,'Asignacion Dic'!C:C))</f>
        <v>Pilgrims Tepo</v>
      </c>
      <c r="C9167" s="37" t="str">
        <f t="array" ref="C9167">IFERROR(XLOOKUP(A9167,'Asignacion Dic'!A:A,'Asignacion Dic'!B:B))</f>
        <v>EC-02</v>
      </c>
      <c r="D9167" s="38">
        <v>45641.58996527778</v>
      </c>
      <c r="E9167" s="36" t="s">
        <v>378</v>
      </c>
      <c r="F9167" s="37" t="str">
        <f t="array" ref="F9167">IFERROR(XLOOKUP(E9167,Operadores!A:A,Operadores!B:B))</f>
        <v>RAMHEC</v>
      </c>
      <c r="G9167" s="36" t="s">
        <v>72</v>
      </c>
      <c r="H9167" s="39">
        <v>19.6744599999999</v>
      </c>
      <c r="I9167" s="40">
        <v>202.0</v>
      </c>
      <c r="J9167" s="41">
        <f t="shared" si="5"/>
        <v>3974.24092</v>
      </c>
      <c r="K9167" s="37" t="str">
        <f t="array" ref="K9167">IFERROR(XLOOKUP(G9167,'Tipo de carga'!A:A,'Tipo de carga'!B:B))</f>
        <v>Autoabasto</v>
      </c>
      <c r="L9167" s="37">
        <f t="shared" si="2"/>
        <v>51</v>
      </c>
      <c r="M9167" s="37">
        <f t="shared" si="3"/>
        <v>15</v>
      </c>
      <c r="N9167" s="37">
        <f t="shared" si="4"/>
        <v>12</v>
      </c>
      <c r="O9167" s="37" t="str">
        <f t="array" ref="O9167">IFERROR(XLOOKUP(K9167,'Tipo de carga'!B:B,'Tipo de carga'!C:C))</f>
        <v>Diesel</v>
      </c>
    </row>
    <row r="9168">
      <c r="A9168" s="36">
        <v>1757.0</v>
      </c>
      <c r="B9168" s="37" t="str">
        <f t="array" ref="B9168">IFERROR(XLOOKUP(A9168,'Asignacion Dic'!A:A,'Asignacion Dic'!C:C))</f>
        <v>Pilgrims Tepo</v>
      </c>
      <c r="C9168" s="37" t="str">
        <f t="array" ref="C9168">IFERROR(XLOOKUP(A9168,'Asignacion Dic'!A:A,'Asignacion Dic'!B:B))</f>
        <v>EC-02</v>
      </c>
      <c r="D9168" s="38">
        <v>45641.552719907406</v>
      </c>
      <c r="E9168" s="36" t="s">
        <v>377</v>
      </c>
      <c r="F9168" s="37" t="str">
        <f t="array" ref="F9168">IFERROR(XLOOKUP(E9168,Operadores!A:A,Operadores!B:B))</f>
        <v>MARMIG</v>
      </c>
      <c r="G9168" s="36" t="s">
        <v>72</v>
      </c>
      <c r="H9168" s="39">
        <v>19.6744599999999</v>
      </c>
      <c r="I9168" s="40">
        <v>161.0</v>
      </c>
      <c r="J9168" s="41">
        <f t="shared" si="5"/>
        <v>3167.58806</v>
      </c>
      <c r="K9168" s="37" t="str">
        <f t="array" ref="K9168">IFERROR(XLOOKUP(G9168,'Tipo de carga'!A:A,'Tipo de carga'!B:B))</f>
        <v>Autoabasto</v>
      </c>
      <c r="L9168" s="37">
        <f t="shared" si="2"/>
        <v>51</v>
      </c>
      <c r="M9168" s="37">
        <f t="shared" si="3"/>
        <v>15</v>
      </c>
      <c r="N9168" s="37">
        <f t="shared" si="4"/>
        <v>12</v>
      </c>
      <c r="O9168" s="37" t="str">
        <f t="array" ref="O9168">IFERROR(XLOOKUP(K9168,'Tipo de carga'!B:B,'Tipo de carga'!C:C))</f>
        <v>Diesel</v>
      </c>
    </row>
    <row r="9169">
      <c r="A9169" s="36">
        <v>1768.0</v>
      </c>
      <c r="B9169" s="37" t="str">
        <f t="array" ref="B9169">IFERROR(XLOOKUP(A9169,'Asignacion Dic'!A:A,'Asignacion Dic'!C:C))</f>
        <v>Pipas</v>
      </c>
      <c r="C9169" s="37" t="str">
        <f t="array" ref="C9169">IFERROR(XLOOKUP(A9169,'Asignacion Dic'!A:A,'Asignacion Dic'!B:B))</f>
        <v>EC-02</v>
      </c>
      <c r="D9169" s="38">
        <v>45641.54888888889</v>
      </c>
      <c r="E9169" s="36" t="s">
        <v>384</v>
      </c>
      <c r="F9169" s="37" t="str">
        <f t="array" ref="F9169">IFERROR(XLOOKUP(E9169,Operadores!A:A,Operadores!B:B))</f>
        <v>LEOJOS</v>
      </c>
      <c r="G9169" s="36" t="s">
        <v>72</v>
      </c>
      <c r="H9169" s="39">
        <v>19.6744599999999</v>
      </c>
      <c r="I9169" s="40">
        <v>25.0</v>
      </c>
      <c r="J9169" s="41">
        <f t="shared" si="5"/>
        <v>491.8615</v>
      </c>
      <c r="K9169" s="37" t="str">
        <f t="array" ref="K9169">IFERROR(XLOOKUP(G9169,'Tipo de carga'!A:A,'Tipo de carga'!B:B))</f>
        <v>Autoabasto</v>
      </c>
      <c r="L9169" s="37">
        <f t="shared" si="2"/>
        <v>51</v>
      </c>
      <c r="M9169" s="37">
        <f t="shared" si="3"/>
        <v>15</v>
      </c>
      <c r="N9169" s="37">
        <f t="shared" si="4"/>
        <v>12</v>
      </c>
      <c r="O9169" s="37" t="str">
        <f t="array" ref="O9169">IFERROR(XLOOKUP(K9169,'Tipo de carga'!B:B,'Tipo de carga'!C:C))</f>
        <v>Diesel</v>
      </c>
    </row>
    <row r="9170">
      <c r="A9170" s="36">
        <v>1979.0</v>
      </c>
      <c r="B9170" s="37" t="str">
        <f t="array" ref="B9170">IFERROR(XLOOKUP(A9170,'Asignacion Dic'!A:A,'Asignacion Dic'!C:C))</f>
        <v>MeLi asignado SD</v>
      </c>
      <c r="C9170" s="37" t="str">
        <f t="array" ref="C9170">IFERROR(XLOOKUP(A9170,'Asignacion Dic'!A:A,'Asignacion Dic'!B:B))</f>
        <v>EC-05</v>
      </c>
      <c r="D9170" s="38">
        <v>45641.53768518518</v>
      </c>
      <c r="E9170" s="36" t="s">
        <v>370</v>
      </c>
      <c r="F9170" s="37" t="str">
        <f t="array" ref="F9170">IFERROR(XLOOKUP(E9170,Operadores!A:A,Operadores!B:B))</f>
        <v>GALODI</v>
      </c>
      <c r="G9170" s="36" t="s">
        <v>72</v>
      </c>
      <c r="H9170" s="39">
        <v>19.6744599999999</v>
      </c>
      <c r="I9170" s="40">
        <v>535.0</v>
      </c>
      <c r="J9170" s="41">
        <f t="shared" si="5"/>
        <v>10525.8361</v>
      </c>
      <c r="K9170" s="37" t="str">
        <f t="array" ref="K9170">IFERROR(XLOOKUP(G9170,'Tipo de carga'!A:A,'Tipo de carga'!B:B))</f>
        <v>Autoabasto</v>
      </c>
      <c r="L9170" s="37">
        <f t="shared" si="2"/>
        <v>51</v>
      </c>
      <c r="M9170" s="37">
        <f t="shared" si="3"/>
        <v>15</v>
      </c>
      <c r="N9170" s="37">
        <f t="shared" si="4"/>
        <v>12</v>
      </c>
      <c r="O9170" s="37" t="str">
        <f t="array" ref="O9170">IFERROR(XLOOKUP(K9170,'Tipo de carga'!B:B,'Tipo de carga'!C:C))</f>
        <v>Diesel</v>
      </c>
    </row>
    <row r="9171">
      <c r="A9171" s="36">
        <v>1759.0</v>
      </c>
      <c r="B9171" s="37" t="str">
        <f t="array" ref="B9171">IFERROR(XLOOKUP(A9171,'Asignacion Dic'!A:A,'Asignacion Dic'!C:C))</f>
        <v>Liverpool Local</v>
      </c>
      <c r="C9171" s="37" t="str">
        <f t="array" ref="C9171">IFERROR(XLOOKUP(A9171,'Asignacion Dic'!A:A,'Asignacion Dic'!B:B))</f>
        <v>EC-01</v>
      </c>
      <c r="D9171" s="38">
        <v>45641.53269675926</v>
      </c>
      <c r="E9171" s="36" t="s">
        <v>618</v>
      </c>
      <c r="F9171" s="37" t="str">
        <f t="array" ref="F9171">IFERROR(XLOOKUP(E9171,Operadores!A:A,Operadores!B:B))</f>
        <v>GORHUG</v>
      </c>
      <c r="G9171" s="36" t="s">
        <v>72</v>
      </c>
      <c r="H9171" s="39">
        <v>19.6744599999999</v>
      </c>
      <c r="I9171" s="40">
        <v>530.0</v>
      </c>
      <c r="J9171" s="41">
        <f t="shared" si="5"/>
        <v>10427.4638</v>
      </c>
      <c r="K9171" s="37" t="str">
        <f t="array" ref="K9171">IFERROR(XLOOKUP(G9171,'Tipo de carga'!A:A,'Tipo de carga'!B:B))</f>
        <v>Autoabasto</v>
      </c>
      <c r="L9171" s="37">
        <f t="shared" si="2"/>
        <v>51</v>
      </c>
      <c r="M9171" s="37">
        <f t="shared" si="3"/>
        <v>15</v>
      </c>
      <c r="N9171" s="37">
        <f t="shared" si="4"/>
        <v>12</v>
      </c>
      <c r="O9171" s="37" t="str">
        <f t="array" ref="O9171">IFERROR(XLOOKUP(K9171,'Tipo de carga'!B:B,'Tipo de carga'!C:C))</f>
        <v>Diesel</v>
      </c>
    </row>
    <row r="9172">
      <c r="A9172" s="36">
        <v>2011.0</v>
      </c>
      <c r="B9172" s="37" t="str">
        <f t="array" ref="B9172">IFERROR(XLOOKUP(A9172,'Asignacion Dic'!A:A,'Asignacion Dic'!C:C))</f>
        <v>MeLi Dedicado TD</v>
      </c>
      <c r="C9172" s="37" t="str">
        <f t="array" ref="C9172">IFERROR(XLOOKUP(A9172,'Asignacion Dic'!A:A,'Asignacion Dic'!B:B))</f>
        <v>EC-05</v>
      </c>
      <c r="D9172" s="38">
        <v>45641.51572916667</v>
      </c>
      <c r="E9172" s="36" t="s">
        <v>349</v>
      </c>
      <c r="F9172" s="37" t="str">
        <f t="array" ref="F9172">IFERROR(XLOOKUP(E9172,Operadores!A:A,Operadores!B:B))</f>
        <v>GUEGAB</v>
      </c>
      <c r="G9172" s="36" t="s">
        <v>72</v>
      </c>
      <c r="H9172" s="39">
        <v>19.6744599999999</v>
      </c>
      <c r="I9172" s="40">
        <v>605.0</v>
      </c>
      <c r="J9172" s="41">
        <f t="shared" si="5"/>
        <v>11903.0483</v>
      </c>
      <c r="K9172" s="37" t="str">
        <f t="array" ref="K9172">IFERROR(XLOOKUP(G9172,'Tipo de carga'!A:A,'Tipo de carga'!B:B))</f>
        <v>Autoabasto</v>
      </c>
      <c r="L9172" s="37">
        <f t="shared" si="2"/>
        <v>51</v>
      </c>
      <c r="M9172" s="37">
        <f t="shared" si="3"/>
        <v>15</v>
      </c>
      <c r="N9172" s="37">
        <f t="shared" si="4"/>
        <v>12</v>
      </c>
      <c r="O9172" s="37" t="str">
        <f t="array" ref="O9172">IFERROR(XLOOKUP(K9172,'Tipo de carga'!B:B,'Tipo de carga'!C:C))</f>
        <v>Diesel</v>
      </c>
    </row>
    <row r="9173">
      <c r="A9173" s="36">
        <v>1887.0</v>
      </c>
      <c r="B9173" s="37" t="str">
        <f t="array" ref="B9173">IFERROR(XLOOKUP(A9173,'Asignacion Dic'!A:A,'Asignacion Dic'!C:C))</f>
        <v>Circuitos</v>
      </c>
      <c r="C9173" s="37" t="str">
        <f t="array" ref="C9173">IFERROR(XLOOKUP(A9173,'Asignacion Dic'!A:A,'Asignacion Dic'!B:B))</f>
        <v>EC-03</v>
      </c>
      <c r="D9173" s="38">
        <v>45641.515127314815</v>
      </c>
      <c r="E9173" s="36" t="s">
        <v>279</v>
      </c>
      <c r="F9173" s="37" t="str">
        <f t="array" ref="F9173">IFERROR(XLOOKUP(E9173,Operadores!A:A,Operadores!B:B))</f>
        <v>NARCA</v>
      </c>
      <c r="G9173" s="36" t="s">
        <v>72</v>
      </c>
      <c r="H9173" s="39">
        <v>19.6744599999999</v>
      </c>
      <c r="I9173" s="40">
        <v>789.0</v>
      </c>
      <c r="J9173" s="41">
        <f t="shared" si="5"/>
        <v>15523.14894</v>
      </c>
      <c r="K9173" s="37" t="str">
        <f t="array" ref="K9173">IFERROR(XLOOKUP(G9173,'Tipo de carga'!A:A,'Tipo de carga'!B:B))</f>
        <v>Autoabasto</v>
      </c>
      <c r="L9173" s="37">
        <f t="shared" si="2"/>
        <v>51</v>
      </c>
      <c r="M9173" s="37">
        <f t="shared" si="3"/>
        <v>15</v>
      </c>
      <c r="N9173" s="37">
        <f t="shared" si="4"/>
        <v>12</v>
      </c>
      <c r="O9173" s="37" t="str">
        <f t="array" ref="O9173">IFERROR(XLOOKUP(K9173,'Tipo de carga'!B:B,'Tipo de carga'!C:C))</f>
        <v>Diesel</v>
      </c>
    </row>
    <row r="9174">
      <c r="A9174" s="36">
        <v>1931.0</v>
      </c>
      <c r="B9174" s="37" t="str">
        <f t="array" ref="B9174">IFERROR(XLOOKUP(A9174,'Asignacion Dic'!A:A,'Asignacion Dic'!C:C))</f>
        <v>Circuitos</v>
      </c>
      <c r="C9174" s="37" t="str">
        <f t="array" ref="C9174">IFERROR(XLOOKUP(A9174,'Asignacion Dic'!A:A,'Asignacion Dic'!B:B))</f>
        <v>EC-03</v>
      </c>
      <c r="D9174" s="38">
        <v>45641.50215277778</v>
      </c>
      <c r="E9174" s="36" t="s">
        <v>26</v>
      </c>
      <c r="F9174" s="37" t="str">
        <f t="array" ref="F9174">IFERROR(XLOOKUP(E9174,Operadores!A:A,Operadores!B:B))</f>
        <v>ARBJO</v>
      </c>
      <c r="G9174" s="36" t="s">
        <v>72</v>
      </c>
      <c r="H9174" s="39">
        <v>19.6744599999999</v>
      </c>
      <c r="I9174" s="40">
        <v>440.0</v>
      </c>
      <c r="J9174" s="41">
        <f t="shared" si="5"/>
        <v>8656.7624</v>
      </c>
      <c r="K9174" s="37" t="str">
        <f t="array" ref="K9174">IFERROR(XLOOKUP(G9174,'Tipo de carga'!A:A,'Tipo de carga'!B:B))</f>
        <v>Autoabasto</v>
      </c>
      <c r="L9174" s="37">
        <f t="shared" si="2"/>
        <v>51</v>
      </c>
      <c r="M9174" s="37">
        <f t="shared" si="3"/>
        <v>15</v>
      </c>
      <c r="N9174" s="37">
        <f t="shared" si="4"/>
        <v>12</v>
      </c>
      <c r="O9174" s="37" t="str">
        <f t="array" ref="O9174">IFERROR(XLOOKUP(K9174,'Tipo de carga'!B:B,'Tipo de carga'!C:C))</f>
        <v>Diesel</v>
      </c>
    </row>
    <row r="9175">
      <c r="A9175" s="36">
        <v>1683.0</v>
      </c>
      <c r="B9175" s="37" t="str">
        <f t="array" ref="B9175">IFERROR(XLOOKUP(A9175,'Asignacion Dic'!A:A,'Asignacion Dic'!C:C))</f>
        <v>Pilgrims Tepo</v>
      </c>
      <c r="C9175" s="37" t="str">
        <f t="array" ref="C9175">IFERROR(XLOOKUP(A9175,'Asignacion Dic'!A:A,'Asignacion Dic'!B:B))</f>
        <v>EC-02</v>
      </c>
      <c r="D9175" s="38">
        <v>45641.49815972222</v>
      </c>
      <c r="E9175" s="36" t="s">
        <v>373</v>
      </c>
      <c r="F9175" s="37" t="str">
        <f t="array" ref="F9175">IFERROR(XLOOKUP(E9175,Operadores!A:A,Operadores!B:B))</f>
        <v>RENOSC</v>
      </c>
      <c r="G9175" s="36" t="s">
        <v>72</v>
      </c>
      <c r="H9175" s="39">
        <v>19.6744599999999</v>
      </c>
      <c r="I9175" s="40">
        <v>150.0</v>
      </c>
      <c r="J9175" s="41">
        <f t="shared" si="5"/>
        <v>2951.169</v>
      </c>
      <c r="K9175" s="37" t="str">
        <f t="array" ref="K9175">IFERROR(XLOOKUP(G9175,'Tipo de carga'!A:A,'Tipo de carga'!B:B))</f>
        <v>Autoabasto</v>
      </c>
      <c r="L9175" s="37">
        <f t="shared" si="2"/>
        <v>51</v>
      </c>
      <c r="M9175" s="37">
        <f t="shared" si="3"/>
        <v>15</v>
      </c>
      <c r="N9175" s="37">
        <f t="shared" si="4"/>
        <v>12</v>
      </c>
      <c r="O9175" s="37" t="str">
        <f t="array" ref="O9175">IFERROR(XLOOKUP(K9175,'Tipo de carga'!B:B,'Tipo de carga'!C:C))</f>
        <v>Diesel</v>
      </c>
    </row>
    <row r="9176">
      <c r="A9176" s="36">
        <v>2040.0</v>
      </c>
      <c r="B9176" s="37" t="str">
        <f t="array" ref="B9176">IFERROR(XLOOKUP(A9176,'Asignacion Dic'!A:A,'Asignacion Dic'!C:C))</f>
        <v>Liverpool Local</v>
      </c>
      <c r="C9176" s="37" t="str">
        <f t="array" ref="C9176">IFERROR(XLOOKUP(A9176,'Asignacion Dic'!A:A,'Asignacion Dic'!B:B))</f>
        <v>EC-01</v>
      </c>
      <c r="D9176" s="38">
        <v>45641.31949074074</v>
      </c>
      <c r="E9176" s="36" t="s">
        <v>430</v>
      </c>
      <c r="F9176" s="37" t="str">
        <f t="array" ref="F9176">IFERROR(XLOOKUP(E9176,Operadores!A:A,Operadores!B:B))</f>
        <v>GONAL01</v>
      </c>
      <c r="G9176" s="36" t="s">
        <v>72</v>
      </c>
      <c r="H9176" s="39">
        <v>19.6744599999999</v>
      </c>
      <c r="I9176" s="40">
        <v>1.0</v>
      </c>
      <c r="J9176" s="41">
        <f t="shared" si="5"/>
        <v>19.67446</v>
      </c>
      <c r="K9176" s="37" t="str">
        <f t="array" ref="K9176">IFERROR(XLOOKUP(G9176,'Tipo de carga'!A:A,'Tipo de carga'!B:B))</f>
        <v>Autoabasto</v>
      </c>
      <c r="L9176" s="37">
        <f t="shared" si="2"/>
        <v>51</v>
      </c>
      <c r="M9176" s="37">
        <f t="shared" si="3"/>
        <v>15</v>
      </c>
      <c r="N9176" s="37">
        <f t="shared" si="4"/>
        <v>12</v>
      </c>
      <c r="O9176" s="37" t="str">
        <f t="array" ref="O9176">IFERROR(XLOOKUP(K9176,'Tipo de carga'!B:B,'Tipo de carga'!C:C))</f>
        <v>Diesel</v>
      </c>
    </row>
    <row r="9177">
      <c r="A9177" s="36">
        <v>2008.0</v>
      </c>
      <c r="B9177" s="37" t="str">
        <f t="array" ref="B9177">IFERROR(XLOOKUP(A9177,'Asignacion Dic'!A:A,'Asignacion Dic'!C:C))</f>
        <v>MeLi Dedicado Merida</v>
      </c>
      <c r="C9177" s="37" t="str">
        <f t="array" ref="C9177">IFERROR(XLOOKUP(A9177,'Asignacion Dic'!A:A,'Asignacion Dic'!B:B))</f>
        <v>EC-05</v>
      </c>
      <c r="D9177" s="38">
        <v>45641.3031712963</v>
      </c>
      <c r="E9177" s="36" t="s">
        <v>241</v>
      </c>
      <c r="F9177" s="37" t="str">
        <f t="array" ref="F9177">IFERROR(XLOOKUP(E9177,Operadores!A:A,Operadores!B:B))</f>
        <v>CADEMM</v>
      </c>
      <c r="G9177" s="36" t="s">
        <v>72</v>
      </c>
      <c r="H9177" s="39">
        <v>19.6744599999999</v>
      </c>
      <c r="I9177" s="40">
        <v>1.0</v>
      </c>
      <c r="J9177" s="41">
        <f t="shared" si="5"/>
        <v>19.67446</v>
      </c>
      <c r="K9177" s="37" t="str">
        <f t="array" ref="K9177">IFERROR(XLOOKUP(G9177,'Tipo de carga'!A:A,'Tipo de carga'!B:B))</f>
        <v>Autoabasto</v>
      </c>
      <c r="L9177" s="37">
        <f t="shared" si="2"/>
        <v>51</v>
      </c>
      <c r="M9177" s="37">
        <f t="shared" si="3"/>
        <v>15</v>
      </c>
      <c r="N9177" s="37">
        <f t="shared" si="4"/>
        <v>12</v>
      </c>
      <c r="O9177" s="37" t="str">
        <f t="array" ref="O9177">IFERROR(XLOOKUP(K9177,'Tipo de carga'!B:B,'Tipo de carga'!C:C))</f>
        <v>Diesel</v>
      </c>
    </row>
    <row r="9178">
      <c r="A9178" s="36">
        <v>2029.0</v>
      </c>
      <c r="B9178" s="37" t="str">
        <f t="array" ref="B9178">IFERROR(XLOOKUP(A9178,'Asignacion Dic'!A:A,'Asignacion Dic'!C:C))</f>
        <v>MeLi Dedicado Merida</v>
      </c>
      <c r="C9178" s="37" t="str">
        <f t="array" ref="C9178">IFERROR(XLOOKUP(A9178,'Asignacion Dic'!A:A,'Asignacion Dic'!B:B))</f>
        <v>EC-05</v>
      </c>
      <c r="D9178" s="38">
        <v>45641.189467592594</v>
      </c>
      <c r="E9178" s="36" t="s">
        <v>240</v>
      </c>
      <c r="F9178" s="37" t="str">
        <f t="array" ref="F9178">IFERROR(XLOOKUP(E9178,Operadores!A:A,Operadores!B:B))</f>
        <v>ACOHER</v>
      </c>
      <c r="G9178" s="36" t="s">
        <v>72</v>
      </c>
      <c r="H9178" s="39">
        <v>19.6744599999999</v>
      </c>
      <c r="I9178" s="40">
        <v>3.0</v>
      </c>
      <c r="J9178" s="41">
        <f t="shared" si="5"/>
        <v>59.02338</v>
      </c>
      <c r="K9178" s="37" t="str">
        <f t="array" ref="K9178">IFERROR(XLOOKUP(G9178,'Tipo de carga'!A:A,'Tipo de carga'!B:B))</f>
        <v>Autoabasto</v>
      </c>
      <c r="L9178" s="37">
        <f t="shared" si="2"/>
        <v>51</v>
      </c>
      <c r="M9178" s="37">
        <f t="shared" si="3"/>
        <v>15</v>
      </c>
      <c r="N9178" s="37">
        <f t="shared" si="4"/>
        <v>12</v>
      </c>
      <c r="O9178" s="37" t="str">
        <f t="array" ref="O9178">IFERROR(XLOOKUP(K9178,'Tipo de carga'!B:B,'Tipo de carga'!C:C))</f>
        <v>Diesel</v>
      </c>
    </row>
    <row r="9179">
      <c r="A9179" s="36">
        <v>2024.0</v>
      </c>
      <c r="B9179" s="37" t="str">
        <f t="array" ref="B9179">IFERROR(XLOOKUP(A9179,'Asignacion Dic'!A:A,'Asignacion Dic'!C:C))</f>
        <v>MeLi Dedicado Merida</v>
      </c>
      <c r="C9179" s="37" t="str">
        <f t="array" ref="C9179">IFERROR(XLOOKUP(A9179,'Asignacion Dic'!A:A,'Asignacion Dic'!B:B))</f>
        <v>EC-05</v>
      </c>
      <c r="D9179" s="38">
        <v>45641.151030092595</v>
      </c>
      <c r="E9179" s="36" t="s">
        <v>469</v>
      </c>
      <c r="F9179" s="37" t="str">
        <f t="array" ref="F9179">IFERROR(XLOOKUP(E9179,Operadores!A:A,Operadores!B:B))</f>
        <v>DELJOS01</v>
      </c>
      <c r="G9179" s="36" t="s">
        <v>72</v>
      </c>
      <c r="H9179" s="39">
        <v>19.6744599999999</v>
      </c>
      <c r="I9179" s="40">
        <v>2.0</v>
      </c>
      <c r="J9179" s="41">
        <f t="shared" si="5"/>
        <v>39.34892</v>
      </c>
      <c r="K9179" s="37" t="str">
        <f t="array" ref="K9179">IFERROR(XLOOKUP(G9179,'Tipo de carga'!A:A,'Tipo de carga'!B:B))</f>
        <v>Autoabasto</v>
      </c>
      <c r="L9179" s="37">
        <f t="shared" si="2"/>
        <v>51</v>
      </c>
      <c r="M9179" s="37">
        <f t="shared" si="3"/>
        <v>15</v>
      </c>
      <c r="N9179" s="37">
        <f t="shared" si="4"/>
        <v>12</v>
      </c>
      <c r="O9179" s="37" t="str">
        <f t="array" ref="O9179">IFERROR(XLOOKUP(K9179,'Tipo de carga'!B:B,'Tipo de carga'!C:C))</f>
        <v>Diesel</v>
      </c>
    </row>
    <row r="9180">
      <c r="A9180" s="36">
        <v>1901.0</v>
      </c>
      <c r="B9180" s="37" t="str">
        <f t="array" ref="B9180">IFERROR(XLOOKUP(A9180,'Asignacion Dic'!A:A,'Asignacion Dic'!C:C))</f>
        <v>Pipas</v>
      </c>
      <c r="C9180" s="37" t="str">
        <f t="array" ref="C9180">IFERROR(XLOOKUP(A9180,'Asignacion Dic'!A:A,'Asignacion Dic'!B:B))</f>
        <v>EC-02</v>
      </c>
      <c r="D9180" s="38">
        <v>45641.14965277778</v>
      </c>
      <c r="E9180" s="36" t="s">
        <v>411</v>
      </c>
      <c r="F9180" s="37" t="str">
        <f t="array" ref="F9180">IFERROR(XLOOKUP(E9180,Operadores!A:A,Operadores!B:B))</f>
        <v>APODA</v>
      </c>
      <c r="G9180" s="36" t="s">
        <v>72</v>
      </c>
      <c r="H9180" s="39">
        <v>19.6744599999999</v>
      </c>
      <c r="I9180" s="40">
        <v>3.0</v>
      </c>
      <c r="J9180" s="41">
        <f t="shared" si="5"/>
        <v>59.02338</v>
      </c>
      <c r="K9180" s="37" t="str">
        <f t="array" ref="K9180">IFERROR(XLOOKUP(G9180,'Tipo de carga'!A:A,'Tipo de carga'!B:B))</f>
        <v>Autoabasto</v>
      </c>
      <c r="L9180" s="37">
        <f t="shared" si="2"/>
        <v>51</v>
      </c>
      <c r="M9180" s="37">
        <f t="shared" si="3"/>
        <v>15</v>
      </c>
      <c r="N9180" s="37">
        <f t="shared" si="4"/>
        <v>12</v>
      </c>
      <c r="O9180" s="37" t="str">
        <f t="array" ref="O9180">IFERROR(XLOOKUP(K9180,'Tipo de carga'!B:B,'Tipo de carga'!C:C))</f>
        <v>Diesel</v>
      </c>
    </row>
    <row r="9181">
      <c r="A9181" s="36">
        <v>1901.0</v>
      </c>
      <c r="B9181" s="37" t="str">
        <f t="array" ref="B9181">IFERROR(XLOOKUP(A9181,'Asignacion Dic'!A:A,'Asignacion Dic'!C:C))</f>
        <v>Pipas</v>
      </c>
      <c r="C9181" s="37" t="str">
        <f t="array" ref="C9181">IFERROR(XLOOKUP(A9181,'Asignacion Dic'!A:A,'Asignacion Dic'!B:B))</f>
        <v>EC-02</v>
      </c>
      <c r="D9181" s="38">
        <v>45641.14034722222</v>
      </c>
      <c r="E9181" s="36" t="s">
        <v>411</v>
      </c>
      <c r="F9181" s="37" t="str">
        <f t="array" ref="F9181">IFERROR(XLOOKUP(E9181,Operadores!A:A,Operadores!B:B))</f>
        <v>APODA</v>
      </c>
      <c r="G9181" s="36" t="s">
        <v>72</v>
      </c>
      <c r="H9181" s="39">
        <v>19.6744599999999</v>
      </c>
      <c r="I9181" s="40">
        <v>750.0</v>
      </c>
      <c r="J9181" s="41">
        <f t="shared" si="5"/>
        <v>14755.845</v>
      </c>
      <c r="K9181" s="37" t="str">
        <f t="array" ref="K9181">IFERROR(XLOOKUP(G9181,'Tipo de carga'!A:A,'Tipo de carga'!B:B))</f>
        <v>Autoabasto</v>
      </c>
      <c r="L9181" s="37">
        <f t="shared" si="2"/>
        <v>51</v>
      </c>
      <c r="M9181" s="37">
        <f t="shared" si="3"/>
        <v>15</v>
      </c>
      <c r="N9181" s="37">
        <f t="shared" si="4"/>
        <v>12</v>
      </c>
      <c r="O9181" s="37" t="str">
        <f t="array" ref="O9181">IFERROR(XLOOKUP(K9181,'Tipo de carga'!B:B,'Tipo de carga'!C:C))</f>
        <v>Diesel</v>
      </c>
    </row>
    <row r="9182">
      <c r="A9182" s="36">
        <v>2022.0</v>
      </c>
      <c r="B9182" s="37" t="str">
        <f t="array" ref="B9182">IFERROR(XLOOKUP(A9182,'Asignacion Dic'!A:A,'Asignacion Dic'!C:C))</f>
        <v>MeLi Dedicado TD</v>
      </c>
      <c r="C9182" s="37" t="str">
        <f t="array" ref="C9182">IFERROR(XLOOKUP(A9182,'Asignacion Dic'!A:A,'Asignacion Dic'!B:B))</f>
        <v>EC-05</v>
      </c>
      <c r="D9182" s="38">
        <v>45641.09488425926</v>
      </c>
      <c r="E9182" s="36" t="s">
        <v>308</v>
      </c>
      <c r="F9182" s="37" t="str">
        <f t="array" ref="F9182">IFERROR(XLOOKUP(E9182,Operadores!A:A,Operadores!B:B))</f>
        <v>DELBL</v>
      </c>
      <c r="G9182" s="36" t="s">
        <v>72</v>
      </c>
      <c r="H9182" s="39">
        <v>19.6744599999999</v>
      </c>
      <c r="I9182" s="40">
        <v>526.0</v>
      </c>
      <c r="J9182" s="41">
        <f t="shared" si="5"/>
        <v>10348.76596</v>
      </c>
      <c r="K9182" s="37" t="str">
        <f t="array" ref="K9182">IFERROR(XLOOKUP(G9182,'Tipo de carga'!A:A,'Tipo de carga'!B:B))</f>
        <v>Autoabasto</v>
      </c>
      <c r="L9182" s="37">
        <f t="shared" si="2"/>
        <v>51</v>
      </c>
      <c r="M9182" s="37">
        <f t="shared" si="3"/>
        <v>15</v>
      </c>
      <c r="N9182" s="37">
        <f t="shared" si="4"/>
        <v>12</v>
      </c>
      <c r="O9182" s="37" t="str">
        <f t="array" ref="O9182">IFERROR(XLOOKUP(K9182,'Tipo de carga'!B:B,'Tipo de carga'!C:C))</f>
        <v>Diesel</v>
      </c>
    </row>
    <row r="9183">
      <c r="A9183" s="36">
        <v>1762.0</v>
      </c>
      <c r="B9183" s="37" t="str">
        <f t="array" ref="B9183">IFERROR(XLOOKUP(A9183,'Asignacion Dic'!A:A,'Asignacion Dic'!C:C))</f>
        <v>Hisense</v>
      </c>
      <c r="C9183" s="37" t="str">
        <f t="array" ref="C9183">IFERROR(XLOOKUP(A9183,'Asignacion Dic'!A:A,'Asignacion Dic'!B:B))</f>
        <v>EC-03</v>
      </c>
      <c r="D9183" s="38">
        <v>45641.075370370374</v>
      </c>
      <c r="E9183" s="36" t="s">
        <v>410</v>
      </c>
      <c r="F9183" s="37" t="str">
        <f t="array" ref="F9183">IFERROR(XLOOKUP(E9183,Operadores!A:A,Operadores!B:B))</f>
        <v>LOPMA03</v>
      </c>
      <c r="G9183" s="36" t="s">
        <v>72</v>
      </c>
      <c r="H9183" s="39">
        <v>19.6744599999999</v>
      </c>
      <c r="I9183" s="40">
        <v>203.0</v>
      </c>
      <c r="J9183" s="41">
        <f t="shared" si="5"/>
        <v>3993.91538</v>
      </c>
      <c r="K9183" s="37" t="str">
        <f t="array" ref="K9183">IFERROR(XLOOKUP(G9183,'Tipo de carga'!A:A,'Tipo de carga'!B:B))</f>
        <v>Autoabasto</v>
      </c>
      <c r="L9183" s="37">
        <f t="shared" si="2"/>
        <v>51</v>
      </c>
      <c r="M9183" s="37">
        <f t="shared" si="3"/>
        <v>15</v>
      </c>
      <c r="N9183" s="37">
        <f t="shared" si="4"/>
        <v>12</v>
      </c>
      <c r="O9183" s="37" t="str">
        <f t="array" ref="O9183">IFERROR(XLOOKUP(K9183,'Tipo de carga'!B:B,'Tipo de carga'!C:C))</f>
        <v>Diesel</v>
      </c>
    </row>
    <row r="9184">
      <c r="A9184" s="36">
        <v>1989.0</v>
      </c>
      <c r="B9184" s="37" t="str">
        <f t="array" ref="B9184">IFERROR(XLOOKUP(A9184,'Asignacion Dic'!A:A,'Asignacion Dic'!C:C))</f>
        <v>MeLi asignado SD</v>
      </c>
      <c r="C9184" s="37" t="str">
        <f t="array" ref="C9184">IFERROR(XLOOKUP(A9184,'Asignacion Dic'!A:A,'Asignacion Dic'!B:B))</f>
        <v>EC-05</v>
      </c>
      <c r="D9184" s="38">
        <v>45641.04924768519</v>
      </c>
      <c r="E9184" s="36" t="s">
        <v>220</v>
      </c>
      <c r="F9184" s="37" t="str">
        <f t="array" ref="F9184">IFERROR(XLOOKUP(E9184,Operadores!A:A,Operadores!B:B))</f>
        <v>CARCRI01</v>
      </c>
      <c r="G9184" s="36" t="s">
        <v>72</v>
      </c>
      <c r="H9184" s="39">
        <v>19.6744599999999</v>
      </c>
      <c r="I9184" s="40">
        <v>595.0</v>
      </c>
      <c r="J9184" s="41">
        <f t="shared" si="5"/>
        <v>11706.3037</v>
      </c>
      <c r="K9184" s="37" t="str">
        <f t="array" ref="K9184">IFERROR(XLOOKUP(G9184,'Tipo de carga'!A:A,'Tipo de carga'!B:B))</f>
        <v>Autoabasto</v>
      </c>
      <c r="L9184" s="37">
        <f t="shared" si="2"/>
        <v>51</v>
      </c>
      <c r="M9184" s="37">
        <f t="shared" si="3"/>
        <v>15</v>
      </c>
      <c r="N9184" s="37">
        <f t="shared" si="4"/>
        <v>12</v>
      </c>
      <c r="O9184" s="37" t="str">
        <f t="array" ref="O9184">IFERROR(XLOOKUP(K9184,'Tipo de carga'!B:B,'Tipo de carga'!C:C))</f>
        <v>Diesel</v>
      </c>
    </row>
    <row r="9185">
      <c r="A9185" s="36">
        <v>1835.0</v>
      </c>
      <c r="B9185" s="37" t="str">
        <f t="array" ref="B9185">IFERROR(XLOOKUP(A9185,'Asignacion Dic'!A:A,'Asignacion Dic'!C:C))</f>
        <v>Sayer Sencillo</v>
      </c>
      <c r="C9185" s="37" t="str">
        <f t="array" ref="C9185">IFERROR(XLOOKUP(A9185,'Asignacion Dic'!A:A,'Asignacion Dic'!B:B))</f>
        <v>EC-04</v>
      </c>
      <c r="D9185" s="38">
        <v>45641.72655092592</v>
      </c>
      <c r="E9185" s="36" t="s">
        <v>512</v>
      </c>
      <c r="F9185" s="37" t="str">
        <f t="array" ref="F9185">IFERROR(XLOOKUP(E9185,Operadores!A:A,Operadores!B:B))</f>
        <v>GARCRU</v>
      </c>
      <c r="G9185" s="36" t="s">
        <v>19</v>
      </c>
      <c r="H9185" s="39">
        <v>20.355498</v>
      </c>
      <c r="I9185" s="40">
        <v>772.0</v>
      </c>
      <c r="J9185" s="41">
        <f t="shared" si="5"/>
        <v>15714.44446</v>
      </c>
      <c r="K9185" s="37" t="str">
        <f t="array" ref="K9185">IFERROR(XLOOKUP(G9185,'Tipo de carga'!A:A,'Tipo de carga'!B:B))</f>
        <v>Autoabasto</v>
      </c>
      <c r="L9185" s="37">
        <f t="shared" si="2"/>
        <v>51</v>
      </c>
      <c r="M9185" s="37">
        <f t="shared" si="3"/>
        <v>15</v>
      </c>
      <c r="N9185" s="37">
        <f t="shared" si="4"/>
        <v>12</v>
      </c>
      <c r="O9185" s="37" t="str">
        <f t="array" ref="O9185">IFERROR(XLOOKUP(K9185,'Tipo de carga'!B:B,'Tipo de carga'!C:C))</f>
        <v>Diesel</v>
      </c>
    </row>
    <row r="9186">
      <c r="A9186" s="36">
        <v>1800.0</v>
      </c>
      <c r="B9186" s="37" t="str">
        <f t="array" ref="B9186">IFERROR(XLOOKUP(A9186,'Asignacion Dic'!A:A,'Asignacion Dic'!C:C))</f>
        <v>Sayer Full</v>
      </c>
      <c r="C9186" s="37" t="str">
        <f t="array" ref="C9186">IFERROR(XLOOKUP(A9186,'Asignacion Dic'!A:A,'Asignacion Dic'!B:B))</f>
        <v>EC-04</v>
      </c>
      <c r="D9186" s="38">
        <v>45641.68802083333</v>
      </c>
      <c r="E9186" s="36" t="s">
        <v>73</v>
      </c>
      <c r="F9186" s="37" t="str">
        <f t="array" ref="F9186">IFERROR(XLOOKUP(E9186,Operadores!A:A,Operadores!B:B))</f>
        <v>PERJU03</v>
      </c>
      <c r="G9186" s="36" t="s">
        <v>19</v>
      </c>
      <c r="H9186" s="39">
        <v>20.355498</v>
      </c>
      <c r="I9186" s="40">
        <v>900.0</v>
      </c>
      <c r="J9186" s="41">
        <f t="shared" si="5"/>
        <v>18319.9482</v>
      </c>
      <c r="K9186" s="37" t="str">
        <f t="array" ref="K9186">IFERROR(XLOOKUP(G9186,'Tipo de carga'!A:A,'Tipo de carga'!B:B))</f>
        <v>Autoabasto</v>
      </c>
      <c r="L9186" s="37">
        <f t="shared" si="2"/>
        <v>51</v>
      </c>
      <c r="M9186" s="37">
        <f t="shared" si="3"/>
        <v>15</v>
      </c>
      <c r="N9186" s="37">
        <f t="shared" si="4"/>
        <v>12</v>
      </c>
      <c r="O9186" s="37" t="str">
        <f t="array" ref="O9186">IFERROR(XLOOKUP(K9186,'Tipo de carga'!B:B,'Tipo de carga'!C:C))</f>
        <v>Diesel</v>
      </c>
    </row>
    <row r="9187">
      <c r="A9187" s="36">
        <v>1971.0</v>
      </c>
      <c r="B9187" s="37" t="str">
        <f t="array" ref="B9187">IFERROR(XLOOKUP(A9187,'Asignacion Dic'!A:A,'Asignacion Dic'!C:C))</f>
        <v>Sayer Sencillo</v>
      </c>
      <c r="C9187" s="37" t="str">
        <f t="array" ref="C9187">IFERROR(XLOOKUP(A9187,'Asignacion Dic'!A:A,'Asignacion Dic'!B:B))</f>
        <v>EC-04</v>
      </c>
      <c r="D9187" s="38">
        <v>45641.609444444446</v>
      </c>
      <c r="E9187" s="36" t="s">
        <v>36</v>
      </c>
      <c r="F9187" s="37" t="str">
        <f t="array" ref="F9187">IFERROR(XLOOKUP(E9187,Operadores!A:A,Operadores!B:B))</f>
        <v>OLVOSX</v>
      </c>
      <c r="G9187" s="36" t="s">
        <v>19</v>
      </c>
      <c r="H9187" s="39">
        <v>20.355498</v>
      </c>
      <c r="I9187" s="40">
        <v>465.0</v>
      </c>
      <c r="J9187" s="41">
        <f t="shared" si="5"/>
        <v>9465.30657</v>
      </c>
      <c r="K9187" s="37" t="str">
        <f t="array" ref="K9187">IFERROR(XLOOKUP(G9187,'Tipo de carga'!A:A,'Tipo de carga'!B:B))</f>
        <v>Autoabasto</v>
      </c>
      <c r="L9187" s="37">
        <f t="shared" si="2"/>
        <v>51</v>
      </c>
      <c r="M9187" s="37">
        <f t="shared" si="3"/>
        <v>15</v>
      </c>
      <c r="N9187" s="37">
        <f t="shared" si="4"/>
        <v>12</v>
      </c>
      <c r="O9187" s="37" t="str">
        <f t="array" ref="O9187">IFERROR(XLOOKUP(K9187,'Tipo de carga'!B:B,'Tipo de carga'!C:C))</f>
        <v>Diesel</v>
      </c>
    </row>
    <row r="9188">
      <c r="A9188" s="36">
        <v>1882.0</v>
      </c>
      <c r="B9188" s="37" t="str">
        <f t="array" ref="B9188">IFERROR(XLOOKUP(A9188,'Asignacion Dic'!A:A,'Asignacion Dic'!C:C))</f>
        <v>Sayer Sencillo</v>
      </c>
      <c r="C9188" s="37" t="str">
        <f t="array" ref="C9188">IFERROR(XLOOKUP(A9188,'Asignacion Dic'!A:A,'Asignacion Dic'!B:B))</f>
        <v>EC-04</v>
      </c>
      <c r="D9188" s="38">
        <v>45641.53376157407</v>
      </c>
      <c r="E9188" s="36" t="s">
        <v>49</v>
      </c>
      <c r="F9188" s="37" t="str">
        <f t="array" ref="F9188">IFERROR(XLOOKUP(E9188,Operadores!A:A,Operadores!B:B))</f>
        <v>FABMA</v>
      </c>
      <c r="G9188" s="36" t="s">
        <v>19</v>
      </c>
      <c r="H9188" s="39">
        <v>20.355498</v>
      </c>
      <c r="I9188" s="40">
        <v>535.0</v>
      </c>
      <c r="J9188" s="41">
        <f t="shared" si="5"/>
        <v>10890.19143</v>
      </c>
      <c r="K9188" s="37" t="str">
        <f t="array" ref="K9188">IFERROR(XLOOKUP(G9188,'Tipo de carga'!A:A,'Tipo de carga'!B:B))</f>
        <v>Autoabasto</v>
      </c>
      <c r="L9188" s="37">
        <f t="shared" si="2"/>
        <v>51</v>
      </c>
      <c r="M9188" s="37">
        <f t="shared" si="3"/>
        <v>15</v>
      </c>
      <c r="N9188" s="37">
        <f t="shared" si="4"/>
        <v>12</v>
      </c>
      <c r="O9188" s="37" t="str">
        <f t="array" ref="O9188">IFERROR(XLOOKUP(K9188,'Tipo de carga'!B:B,'Tipo de carga'!C:C))</f>
        <v>Diesel</v>
      </c>
    </row>
    <row r="9189">
      <c r="A9189" s="36">
        <v>1948.0</v>
      </c>
      <c r="B9189" s="37" t="str">
        <f t="array" ref="B9189">IFERROR(XLOOKUP(A9189,'Asignacion Dic'!A:A,'Asignacion Dic'!C:C))</f>
        <v>Circuitos</v>
      </c>
      <c r="C9189" s="37" t="str">
        <f t="array" ref="C9189">IFERROR(XLOOKUP(A9189,'Asignacion Dic'!A:A,'Asignacion Dic'!B:B))</f>
        <v>EC-03</v>
      </c>
      <c r="D9189" s="38">
        <v>45641.49050925926</v>
      </c>
      <c r="E9189" s="36" t="s">
        <v>256</v>
      </c>
      <c r="F9189" s="37" t="str">
        <f t="array" ref="F9189">IFERROR(XLOOKUP(E9189,Operadores!A:A,Operadores!B:B))</f>
        <v>MOREFR</v>
      </c>
      <c r="G9189" s="36" t="s">
        <v>19</v>
      </c>
      <c r="H9189" s="39">
        <v>20.355498</v>
      </c>
      <c r="I9189" s="40">
        <v>447.0</v>
      </c>
      <c r="J9189" s="41">
        <f t="shared" si="5"/>
        <v>9098.907606</v>
      </c>
      <c r="K9189" s="37" t="str">
        <f t="array" ref="K9189">IFERROR(XLOOKUP(G9189,'Tipo de carga'!A:A,'Tipo de carga'!B:B))</f>
        <v>Autoabasto</v>
      </c>
      <c r="L9189" s="37">
        <f t="shared" si="2"/>
        <v>51</v>
      </c>
      <c r="M9189" s="37">
        <f t="shared" si="3"/>
        <v>15</v>
      </c>
      <c r="N9189" s="37">
        <f t="shared" si="4"/>
        <v>12</v>
      </c>
      <c r="O9189" s="37" t="str">
        <f t="array" ref="O9189">IFERROR(XLOOKUP(K9189,'Tipo de carga'!B:B,'Tipo de carga'!C:C))</f>
        <v>Diesel</v>
      </c>
    </row>
    <row r="9190">
      <c r="A9190" s="36">
        <v>1806.0</v>
      </c>
      <c r="B9190" s="37" t="str">
        <f t="array" ref="B9190">IFERROR(XLOOKUP(A9190,'Asignacion Dic'!A:A,'Asignacion Dic'!C:C))</f>
        <v>Sayer Full</v>
      </c>
      <c r="C9190" s="37" t="str">
        <f t="array" ref="C9190">IFERROR(XLOOKUP(A9190,'Asignacion Dic'!A:A,'Asignacion Dic'!B:B))</f>
        <v>EC-04</v>
      </c>
      <c r="D9190" s="38">
        <v>45641.34961805555</v>
      </c>
      <c r="E9190" s="36" t="s">
        <v>40</v>
      </c>
      <c r="F9190" s="37" t="str">
        <f t="array" ref="F9190">IFERROR(XLOOKUP(E9190,Operadores!A:A,Operadores!B:B))</f>
        <v>DIAOMA</v>
      </c>
      <c r="G9190" s="36" t="s">
        <v>19</v>
      </c>
      <c r="H9190" s="39">
        <v>20.355498</v>
      </c>
      <c r="I9190" s="40">
        <v>870.0</v>
      </c>
      <c r="J9190" s="41">
        <f t="shared" si="5"/>
        <v>17709.28326</v>
      </c>
      <c r="K9190" s="37" t="str">
        <f t="array" ref="K9190">IFERROR(XLOOKUP(G9190,'Tipo de carga'!A:A,'Tipo de carga'!B:B))</f>
        <v>Autoabasto</v>
      </c>
      <c r="L9190" s="37">
        <f t="shared" si="2"/>
        <v>51</v>
      </c>
      <c r="M9190" s="37">
        <f t="shared" si="3"/>
        <v>15</v>
      </c>
      <c r="N9190" s="37">
        <f t="shared" si="4"/>
        <v>12</v>
      </c>
      <c r="O9190" s="37" t="str">
        <f t="array" ref="O9190">IFERROR(XLOOKUP(K9190,'Tipo de carga'!B:B,'Tipo de carga'!C:C))</f>
        <v>Diesel</v>
      </c>
    </row>
    <row r="9191">
      <c r="A9191" s="36">
        <v>1790.0</v>
      </c>
      <c r="B9191" s="37" t="str">
        <f t="array" ref="B9191">IFERROR(XLOOKUP(A9191,'Asignacion Dic'!A:A,'Asignacion Dic'!C:C))</f>
        <v>Sayer Sencillo</v>
      </c>
      <c r="C9191" s="37" t="str">
        <f t="array" ref="C9191">IFERROR(XLOOKUP(A9191,'Asignacion Dic'!A:A,'Asignacion Dic'!B:B))</f>
        <v>EC-04</v>
      </c>
      <c r="D9191" s="38">
        <v>45641.10013888889</v>
      </c>
      <c r="E9191" s="36" t="s">
        <v>263</v>
      </c>
      <c r="F9191" s="37" t="str">
        <f t="array" ref="F9191">IFERROR(XLOOKUP(E9191,Operadores!A:A,Operadores!B:B))</f>
        <v>DEJISR</v>
      </c>
      <c r="G9191" s="36" t="s">
        <v>19</v>
      </c>
      <c r="H9191" s="39">
        <v>20.355498</v>
      </c>
      <c r="I9191" s="40">
        <v>630.0</v>
      </c>
      <c r="J9191" s="41">
        <f t="shared" si="5"/>
        <v>12823.96374</v>
      </c>
      <c r="K9191" s="37" t="str">
        <f t="array" ref="K9191">IFERROR(XLOOKUP(G9191,'Tipo de carga'!A:A,'Tipo de carga'!B:B))</f>
        <v>Autoabasto</v>
      </c>
      <c r="L9191" s="37">
        <f t="shared" si="2"/>
        <v>51</v>
      </c>
      <c r="M9191" s="37">
        <f t="shared" si="3"/>
        <v>15</v>
      </c>
      <c r="N9191" s="37">
        <f t="shared" si="4"/>
        <v>12</v>
      </c>
      <c r="O9191" s="37" t="str">
        <f t="array" ref="O9191">IFERROR(XLOOKUP(K9191,'Tipo de carga'!B:B,'Tipo de carga'!C:C))</f>
        <v>Diesel</v>
      </c>
    </row>
    <row r="9192">
      <c r="A9192" s="36">
        <v>2012.0</v>
      </c>
      <c r="B9192" s="37" t="str">
        <f t="array" ref="B9192">IFERROR(XLOOKUP(A9192,'Asignacion Dic'!A:A,'Asignacion Dic'!C:C))</f>
        <v>Sayer Sencillo</v>
      </c>
      <c r="C9192" s="37" t="str">
        <f t="array" ref="C9192">IFERROR(XLOOKUP(A9192,'Asignacion Dic'!A:A,'Asignacion Dic'!B:B))</f>
        <v>EC-04</v>
      </c>
      <c r="D9192" s="38">
        <v>45641.004907407405</v>
      </c>
      <c r="E9192" s="36" t="s">
        <v>247</v>
      </c>
      <c r="F9192" s="37" t="str">
        <f t="array" ref="F9192">IFERROR(XLOOKUP(E9192,Operadores!A:A,Operadores!B:B))</f>
        <v>ZUGRO</v>
      </c>
      <c r="G9192" s="36" t="s">
        <v>19</v>
      </c>
      <c r="H9192" s="39">
        <v>20.355498</v>
      </c>
      <c r="I9192" s="40">
        <v>360.0</v>
      </c>
      <c r="J9192" s="41">
        <f t="shared" si="5"/>
        <v>7327.97928</v>
      </c>
      <c r="K9192" s="37" t="str">
        <f t="array" ref="K9192">IFERROR(XLOOKUP(G9192,'Tipo de carga'!A:A,'Tipo de carga'!B:B))</f>
        <v>Autoabasto</v>
      </c>
      <c r="L9192" s="37">
        <f t="shared" si="2"/>
        <v>51</v>
      </c>
      <c r="M9192" s="37">
        <f t="shared" si="3"/>
        <v>15</v>
      </c>
      <c r="N9192" s="37">
        <f t="shared" si="4"/>
        <v>12</v>
      </c>
      <c r="O9192" s="37" t="str">
        <f t="array" ref="O9192">IFERROR(XLOOKUP(K9192,'Tipo de carga'!B:B,'Tipo de carga'!C:C))</f>
        <v>Diesel</v>
      </c>
    </row>
    <row r="9193">
      <c r="A9193" s="36">
        <v>1983.0</v>
      </c>
      <c r="B9193" s="37" t="str">
        <f t="array" ref="B9193">IFERROR(XLOOKUP(A9193,'Asignacion Dic'!A:A,'Asignacion Dic'!C:C))</f>
        <v>MeLi asignado SD</v>
      </c>
      <c r="C9193" s="37" t="str">
        <f t="array" ref="C9193">IFERROR(XLOOKUP(A9193,'Asignacion Dic'!A:A,'Asignacion Dic'!B:B))</f>
        <v>EC-05</v>
      </c>
      <c r="D9193" s="38">
        <v>45641.83181712963</v>
      </c>
      <c r="E9193" s="36" t="s">
        <v>161</v>
      </c>
      <c r="F9193" s="37" t="str">
        <f t="array" ref="F9193">IFERROR(XLOOKUP(E9193,Operadores!A:A,Operadores!B:B))</f>
        <v>SANART</v>
      </c>
      <c r="G9193" s="36" t="s">
        <v>609</v>
      </c>
      <c r="H9193" s="39">
        <v>19.93308</v>
      </c>
      <c r="I9193" s="40">
        <v>374.0</v>
      </c>
      <c r="J9193" s="41">
        <f t="shared" si="5"/>
        <v>7454.97192</v>
      </c>
      <c r="K9193" s="37" t="str">
        <f t="array" ref="K9193">IFERROR(XLOOKUP(G9193,'Tipo de carga'!A:A,'Tipo de carga'!B:B))</f>
        <v>Autoabasto</v>
      </c>
      <c r="L9193" s="37">
        <f t="shared" si="2"/>
        <v>51</v>
      </c>
      <c r="M9193" s="37">
        <f t="shared" si="3"/>
        <v>15</v>
      </c>
      <c r="N9193" s="37">
        <f t="shared" si="4"/>
        <v>12</v>
      </c>
      <c r="O9193" s="37" t="str">
        <f t="array" ref="O9193">IFERROR(XLOOKUP(K9193,'Tipo de carga'!B:B,'Tipo de carga'!C:C))</f>
        <v>Diesel</v>
      </c>
    </row>
    <row r="9194">
      <c r="A9194" s="36">
        <v>1982.0</v>
      </c>
      <c r="B9194" s="37" t="str">
        <f t="array" ref="B9194">IFERROR(XLOOKUP(A9194,'Asignacion Dic'!A:A,'Asignacion Dic'!C:C))</f>
        <v>MeLi asignado SD</v>
      </c>
      <c r="C9194" s="37" t="str">
        <f t="array" ref="C9194">IFERROR(XLOOKUP(A9194,'Asignacion Dic'!A:A,'Asignacion Dic'!B:B))</f>
        <v>EC-05</v>
      </c>
      <c r="D9194" s="38">
        <v>45641.60065972222</v>
      </c>
      <c r="E9194" s="36" t="s">
        <v>190</v>
      </c>
      <c r="F9194" s="37" t="str">
        <f t="array" ref="F9194">IFERROR(XLOOKUP(E9194,Operadores!A:A,Operadores!B:B))</f>
        <v>BUSJUA</v>
      </c>
      <c r="G9194" s="36" t="s">
        <v>609</v>
      </c>
      <c r="H9194" s="39">
        <v>19.93308</v>
      </c>
      <c r="I9194" s="40">
        <v>736.0</v>
      </c>
      <c r="J9194" s="41">
        <f t="shared" si="5"/>
        <v>14670.74688</v>
      </c>
      <c r="K9194" s="37" t="str">
        <f t="array" ref="K9194">IFERROR(XLOOKUP(G9194,'Tipo de carga'!A:A,'Tipo de carga'!B:B))</f>
        <v>Autoabasto</v>
      </c>
      <c r="L9194" s="37">
        <f t="shared" si="2"/>
        <v>51</v>
      </c>
      <c r="M9194" s="37">
        <f t="shared" si="3"/>
        <v>15</v>
      </c>
      <c r="N9194" s="37">
        <f t="shared" si="4"/>
        <v>12</v>
      </c>
      <c r="O9194" s="37" t="str">
        <f t="array" ref="O9194">IFERROR(XLOOKUP(K9194,'Tipo de carga'!B:B,'Tipo de carga'!C:C))</f>
        <v>Diesel</v>
      </c>
    </row>
    <row r="9195">
      <c r="A9195" s="36">
        <v>1898.0</v>
      </c>
      <c r="B9195" s="37" t="str">
        <f t="array" ref="B9195">IFERROR(XLOOKUP(A9195,'Asignacion Dic'!A:A,'Asignacion Dic'!C:C))</f>
        <v>Full Liver</v>
      </c>
      <c r="C9195" s="37" t="str">
        <f t="array" ref="C9195">IFERROR(XLOOKUP(A9195,'Asignacion Dic'!A:A,'Asignacion Dic'!B:B))</f>
        <v>EC-01</v>
      </c>
      <c r="D9195" s="38">
        <v>45641.36179398148</v>
      </c>
      <c r="E9195" s="36" t="s">
        <v>366</v>
      </c>
      <c r="F9195" s="37" t="str">
        <f t="array" ref="F9195">IFERROR(XLOOKUP(E9195,Operadores!A:A,Operadores!B:B))</f>
        <v>CASMA</v>
      </c>
      <c r="G9195" s="36" t="s">
        <v>609</v>
      </c>
      <c r="H9195" s="39">
        <v>19.93308</v>
      </c>
      <c r="I9195" s="40">
        <v>790.0</v>
      </c>
      <c r="J9195" s="41">
        <f t="shared" si="5"/>
        <v>15747.1332</v>
      </c>
      <c r="K9195" s="37" t="str">
        <f t="array" ref="K9195">IFERROR(XLOOKUP(G9195,'Tipo de carga'!A:A,'Tipo de carga'!B:B))</f>
        <v>Autoabasto</v>
      </c>
      <c r="L9195" s="37">
        <f t="shared" si="2"/>
        <v>51</v>
      </c>
      <c r="M9195" s="37">
        <f t="shared" si="3"/>
        <v>15</v>
      </c>
      <c r="N9195" s="37">
        <f t="shared" si="4"/>
        <v>12</v>
      </c>
      <c r="O9195" s="37" t="str">
        <f t="array" ref="O9195">IFERROR(XLOOKUP(K9195,'Tipo de carga'!B:B,'Tipo de carga'!C:C))</f>
        <v>Diesel</v>
      </c>
    </row>
    <row r="9196">
      <c r="A9196" s="36">
        <v>1896.0</v>
      </c>
      <c r="B9196" s="37" t="str">
        <f t="array" ref="B9196">IFERROR(XLOOKUP(A9196,'Asignacion Dic'!A:A,'Asignacion Dic'!C:C))</f>
        <v>Hisense</v>
      </c>
      <c r="C9196" s="37" t="str">
        <f t="array" ref="C9196">IFERROR(XLOOKUP(A9196,'Asignacion Dic'!A:A,'Asignacion Dic'!B:B))</f>
        <v>EC-03</v>
      </c>
      <c r="D9196" s="38">
        <v>45641.292650462965</v>
      </c>
      <c r="E9196" s="36" t="s">
        <v>353</v>
      </c>
      <c r="F9196" s="37" t="str">
        <f t="array" ref="F9196">IFERROR(XLOOKUP(E9196,Operadores!A:A,Operadores!B:B))</f>
        <v>CUAALV</v>
      </c>
      <c r="G9196" s="36" t="s">
        <v>609</v>
      </c>
      <c r="H9196" s="39">
        <v>19.93308</v>
      </c>
      <c r="I9196" s="40">
        <v>250.0</v>
      </c>
      <c r="J9196" s="41">
        <f t="shared" si="5"/>
        <v>4983.27</v>
      </c>
      <c r="K9196" s="37" t="str">
        <f t="array" ref="K9196">IFERROR(XLOOKUP(G9196,'Tipo de carga'!A:A,'Tipo de carga'!B:B))</f>
        <v>Autoabasto</v>
      </c>
      <c r="L9196" s="37">
        <f t="shared" si="2"/>
        <v>51</v>
      </c>
      <c r="M9196" s="37">
        <f t="shared" si="3"/>
        <v>15</v>
      </c>
      <c r="N9196" s="37">
        <f t="shared" si="4"/>
        <v>12</v>
      </c>
      <c r="O9196" s="37" t="str">
        <f t="array" ref="O9196">IFERROR(XLOOKUP(K9196,'Tipo de carga'!B:B,'Tipo de carga'!C:C))</f>
        <v>Diesel</v>
      </c>
    </row>
    <row r="9197">
      <c r="A9197" s="36">
        <v>1809.0</v>
      </c>
      <c r="B9197" s="37" t="str">
        <f t="array" ref="B9197">IFERROR(XLOOKUP(A9197,'Asignacion Dic'!A:A,'Asignacion Dic'!C:C))</f>
        <v>Full Liver</v>
      </c>
      <c r="C9197" s="37" t="str">
        <f t="array" ref="C9197">IFERROR(XLOOKUP(A9197,'Asignacion Dic'!A:A,'Asignacion Dic'!B:B))</f>
        <v>EC-01</v>
      </c>
      <c r="D9197" s="38">
        <v>45641.285162037035</v>
      </c>
      <c r="E9197" s="36" t="s">
        <v>253</v>
      </c>
      <c r="F9197" s="37" t="str">
        <f t="array" ref="F9197">IFERROR(XLOOKUP(E9197,Operadores!A:A,Operadores!B:B))</f>
        <v>MARFRA</v>
      </c>
      <c r="G9197" s="36" t="s">
        <v>609</v>
      </c>
      <c r="H9197" s="39">
        <v>19.93308</v>
      </c>
      <c r="I9197" s="40">
        <v>761.0</v>
      </c>
      <c r="J9197" s="41">
        <f t="shared" si="5"/>
        <v>15169.07388</v>
      </c>
      <c r="K9197" s="37" t="str">
        <f t="array" ref="K9197">IFERROR(XLOOKUP(G9197,'Tipo de carga'!A:A,'Tipo de carga'!B:B))</f>
        <v>Autoabasto</v>
      </c>
      <c r="L9197" s="37">
        <f t="shared" si="2"/>
        <v>51</v>
      </c>
      <c r="M9197" s="37">
        <f t="shared" si="3"/>
        <v>15</v>
      </c>
      <c r="N9197" s="37">
        <f t="shared" si="4"/>
        <v>12</v>
      </c>
      <c r="O9197" s="37" t="str">
        <f t="array" ref="O9197">IFERROR(XLOOKUP(K9197,'Tipo de carga'!B:B,'Tipo de carga'!C:C))</f>
        <v>Diesel</v>
      </c>
    </row>
    <row r="9198">
      <c r="A9198" s="36">
        <v>1819.0</v>
      </c>
      <c r="B9198" s="37" t="str">
        <f t="array" ref="B9198">IFERROR(XLOOKUP(A9198,'Asignacion Dic'!A:A,'Asignacion Dic'!C:C))</f>
        <v>Wm Full</v>
      </c>
      <c r="C9198" s="37" t="str">
        <f t="array" ref="C9198">IFERROR(XLOOKUP(A9198,'Asignacion Dic'!A:A,'Asignacion Dic'!B:B))</f>
        <v>EC-08</v>
      </c>
      <c r="D9198" s="38">
        <v>45641.61</v>
      </c>
      <c r="E9198" s="36" t="s">
        <v>287</v>
      </c>
      <c r="F9198" s="37" t="str">
        <f t="array" ref="F9198">IFERROR(XLOOKUP(E9198,Operadores!A:A,Operadores!B:B))</f>
        <v>ALVGAB</v>
      </c>
      <c r="G9198" s="36" t="s">
        <v>42</v>
      </c>
      <c r="H9198" s="39">
        <v>19.63136</v>
      </c>
      <c r="I9198" s="40">
        <v>329.0</v>
      </c>
      <c r="J9198" s="41">
        <f t="shared" si="5"/>
        <v>6458.71744</v>
      </c>
      <c r="K9198" s="37" t="str">
        <f t="array" ref="K9198">IFERROR(XLOOKUP(G9198,'Tipo de carga'!A:A,'Tipo de carga'!B:B))</f>
        <v>Autoabasto</v>
      </c>
      <c r="L9198" s="37">
        <f t="shared" si="2"/>
        <v>51</v>
      </c>
      <c r="M9198" s="37">
        <f t="shared" si="3"/>
        <v>15</v>
      </c>
      <c r="N9198" s="37">
        <f t="shared" si="4"/>
        <v>12</v>
      </c>
      <c r="O9198" s="37" t="str">
        <f t="array" ref="O9198">IFERROR(XLOOKUP(K9198,'Tipo de carga'!B:B,'Tipo de carga'!C:C))</f>
        <v>Diesel</v>
      </c>
    </row>
    <row r="9199">
      <c r="A9199" s="36">
        <v>1826.0</v>
      </c>
      <c r="B9199" s="37" t="str">
        <f t="array" ref="B9199">IFERROR(XLOOKUP(A9199,'Asignacion Dic'!A:A,'Asignacion Dic'!C:C))</f>
        <v>Wm Full</v>
      </c>
      <c r="C9199" s="37" t="str">
        <f t="array" ref="C9199">IFERROR(XLOOKUP(A9199,'Asignacion Dic'!A:A,'Asignacion Dic'!B:B))</f>
        <v>EC-08</v>
      </c>
      <c r="D9199" s="38">
        <v>45641.59736111111</v>
      </c>
      <c r="E9199" s="36" t="s">
        <v>298</v>
      </c>
      <c r="F9199" s="37" t="str">
        <f t="array" ref="F9199">IFERROR(XLOOKUP(E9199,Operadores!A:A,Operadores!B:B))</f>
        <v>MORFRE01</v>
      </c>
      <c r="G9199" s="36" t="s">
        <v>42</v>
      </c>
      <c r="H9199" s="39">
        <v>19.63136</v>
      </c>
      <c r="I9199" s="40">
        <v>387.0</v>
      </c>
      <c r="J9199" s="41">
        <f t="shared" si="5"/>
        <v>7597.33632</v>
      </c>
      <c r="K9199" s="37" t="str">
        <f t="array" ref="K9199">IFERROR(XLOOKUP(G9199,'Tipo de carga'!A:A,'Tipo de carga'!B:B))</f>
        <v>Autoabasto</v>
      </c>
      <c r="L9199" s="37">
        <f t="shared" si="2"/>
        <v>51</v>
      </c>
      <c r="M9199" s="37">
        <f t="shared" si="3"/>
        <v>15</v>
      </c>
      <c r="N9199" s="37">
        <f t="shared" si="4"/>
        <v>12</v>
      </c>
      <c r="O9199" s="37" t="str">
        <f t="array" ref="O9199">IFERROR(XLOOKUP(K9199,'Tipo de carga'!B:B,'Tipo de carga'!C:C))</f>
        <v>Diesel</v>
      </c>
    </row>
    <row r="9200">
      <c r="A9200" s="36">
        <v>2000.0</v>
      </c>
      <c r="B9200" s="37" t="str">
        <f t="array" ref="B9200">IFERROR(XLOOKUP(A9200,'Asignacion Dic'!A:A,'Asignacion Dic'!C:C))</f>
        <v>MeLi Dedicado Merida</v>
      </c>
      <c r="C9200" s="37" t="str">
        <f t="array" ref="C9200">IFERROR(XLOOKUP(A9200,'Asignacion Dic'!A:A,'Asignacion Dic'!B:B))</f>
        <v>EC-05</v>
      </c>
      <c r="D9200" s="38">
        <v>45641.58113425926</v>
      </c>
      <c r="E9200" s="36" t="s">
        <v>632</v>
      </c>
      <c r="F9200" s="37" t="str">
        <f t="array" ref="F9200">IFERROR(XLOOKUP(E9200,Operadores!A:A,Operadores!B:B))</f>
        <v>RODALE</v>
      </c>
      <c r="G9200" s="36" t="s">
        <v>42</v>
      </c>
      <c r="H9200" s="39">
        <v>19.63136</v>
      </c>
      <c r="I9200" s="40">
        <v>359.0</v>
      </c>
      <c r="J9200" s="41">
        <f t="shared" si="5"/>
        <v>7047.65824</v>
      </c>
      <c r="K9200" s="37" t="str">
        <f t="array" ref="K9200">IFERROR(XLOOKUP(G9200,'Tipo de carga'!A:A,'Tipo de carga'!B:B))</f>
        <v>Autoabasto</v>
      </c>
      <c r="L9200" s="37">
        <f t="shared" si="2"/>
        <v>51</v>
      </c>
      <c r="M9200" s="37">
        <f t="shared" si="3"/>
        <v>15</v>
      </c>
      <c r="N9200" s="37">
        <f t="shared" si="4"/>
        <v>12</v>
      </c>
      <c r="O9200" s="37" t="str">
        <f t="array" ref="O9200">IFERROR(XLOOKUP(K9200,'Tipo de carga'!B:B,'Tipo de carga'!C:C))</f>
        <v>Diesel</v>
      </c>
    </row>
    <row r="9201">
      <c r="A9201" s="36">
        <v>2021.0</v>
      </c>
      <c r="B9201" s="37" t="str">
        <f t="array" ref="B9201">IFERROR(XLOOKUP(A9201,'Asignacion Dic'!A:A,'Asignacion Dic'!C:C))</f>
        <v>MeLi Dedicado Merida</v>
      </c>
      <c r="C9201" s="37" t="str">
        <f t="array" ref="C9201">IFERROR(XLOOKUP(A9201,'Asignacion Dic'!A:A,'Asignacion Dic'!B:B))</f>
        <v>EC-05</v>
      </c>
      <c r="D9201" s="38">
        <v>45641.53025462963</v>
      </c>
      <c r="E9201" s="36" t="s">
        <v>320</v>
      </c>
      <c r="F9201" s="37" t="str">
        <f t="array" ref="F9201">IFERROR(XLOOKUP(E9201,Operadores!A:A,Operadores!B:B))</f>
        <v>GUTIRV</v>
      </c>
      <c r="G9201" s="36" t="s">
        <v>42</v>
      </c>
      <c r="H9201" s="39">
        <v>19.63136</v>
      </c>
      <c r="I9201" s="40">
        <v>365.0</v>
      </c>
      <c r="J9201" s="41">
        <f t="shared" si="5"/>
        <v>7165.4464</v>
      </c>
      <c r="K9201" s="37" t="str">
        <f t="array" ref="K9201">IFERROR(XLOOKUP(G9201,'Tipo de carga'!A:A,'Tipo de carga'!B:B))</f>
        <v>Autoabasto</v>
      </c>
      <c r="L9201" s="37">
        <f t="shared" si="2"/>
        <v>51</v>
      </c>
      <c r="M9201" s="37">
        <f t="shared" si="3"/>
        <v>15</v>
      </c>
      <c r="N9201" s="37">
        <f t="shared" si="4"/>
        <v>12</v>
      </c>
      <c r="O9201" s="37" t="str">
        <f t="array" ref="O9201">IFERROR(XLOOKUP(K9201,'Tipo de carga'!B:B,'Tipo de carga'!C:C))</f>
        <v>Diesel</v>
      </c>
    </row>
    <row r="9202">
      <c r="A9202" s="36">
        <v>1728.0</v>
      </c>
      <c r="B9202" s="37" t="str">
        <f t="array" ref="B9202">IFERROR(XLOOKUP(A9202,'Asignacion Dic'!A:A,'Asignacion Dic'!C:C))</f>
        <v>Wm Full</v>
      </c>
      <c r="C9202" s="37" t="str">
        <f t="array" ref="C9202">IFERROR(XLOOKUP(A9202,'Asignacion Dic'!A:A,'Asignacion Dic'!B:B))</f>
        <v>EC-08</v>
      </c>
      <c r="D9202" s="38">
        <v>45641.52327546296</v>
      </c>
      <c r="E9202" s="36" t="s">
        <v>281</v>
      </c>
      <c r="F9202" s="37" t="str">
        <f t="array" ref="F9202">IFERROR(XLOOKUP(E9202,Operadores!A:A,Operadores!B:B))</f>
        <v>MARJO13</v>
      </c>
      <c r="G9202" s="36" t="s">
        <v>42</v>
      </c>
      <c r="H9202" s="39">
        <v>19.63136</v>
      </c>
      <c r="I9202" s="40">
        <v>388.0</v>
      </c>
      <c r="J9202" s="41">
        <f t="shared" si="5"/>
        <v>7616.96768</v>
      </c>
      <c r="K9202" s="37" t="str">
        <f t="array" ref="K9202">IFERROR(XLOOKUP(G9202,'Tipo de carga'!A:A,'Tipo de carga'!B:B))</f>
        <v>Autoabasto</v>
      </c>
      <c r="L9202" s="37">
        <f t="shared" si="2"/>
        <v>51</v>
      </c>
      <c r="M9202" s="37">
        <f t="shared" si="3"/>
        <v>15</v>
      </c>
      <c r="N9202" s="37">
        <f t="shared" si="4"/>
        <v>12</v>
      </c>
      <c r="O9202" s="37" t="str">
        <f t="array" ref="O9202">IFERROR(XLOOKUP(K9202,'Tipo de carga'!B:B,'Tipo de carga'!C:C))</f>
        <v>Diesel</v>
      </c>
    </row>
    <row r="9203">
      <c r="A9203" s="36">
        <v>1959.0</v>
      </c>
      <c r="B9203" s="37" t="str">
        <f t="array" ref="B9203">IFERROR(XLOOKUP(A9203,'Asignacion Dic'!A:A,'Asignacion Dic'!C:C))</f>
        <v>Full Liver</v>
      </c>
      <c r="C9203" s="37" t="str">
        <f t="array" ref="C9203">IFERROR(XLOOKUP(A9203,'Asignacion Dic'!A:A,'Asignacion Dic'!B:B))</f>
        <v>EC-01</v>
      </c>
      <c r="D9203" s="38">
        <v>45641.50986111111</v>
      </c>
      <c r="E9203" s="36" t="s">
        <v>206</v>
      </c>
      <c r="F9203" s="37" t="str">
        <f t="array" ref="F9203">IFERROR(XLOOKUP(E9203,Operadores!A:A,Operadores!B:B))</f>
        <v>JARDAN</v>
      </c>
      <c r="G9203" s="36" t="s">
        <v>42</v>
      </c>
      <c r="H9203" s="39">
        <v>19.63136</v>
      </c>
      <c r="I9203" s="40">
        <v>287.0</v>
      </c>
      <c r="J9203" s="41">
        <f t="shared" si="5"/>
        <v>5634.20032</v>
      </c>
      <c r="K9203" s="37" t="str">
        <f t="array" ref="K9203">IFERROR(XLOOKUP(G9203,'Tipo de carga'!A:A,'Tipo de carga'!B:B))</f>
        <v>Autoabasto</v>
      </c>
      <c r="L9203" s="37">
        <f t="shared" si="2"/>
        <v>51</v>
      </c>
      <c r="M9203" s="37">
        <f t="shared" si="3"/>
        <v>15</v>
      </c>
      <c r="N9203" s="37">
        <f t="shared" si="4"/>
        <v>12</v>
      </c>
      <c r="O9203" s="37" t="str">
        <f t="array" ref="O9203">IFERROR(XLOOKUP(K9203,'Tipo de carga'!B:B,'Tipo de carga'!C:C))</f>
        <v>Diesel</v>
      </c>
    </row>
    <row r="9204">
      <c r="A9204" s="36">
        <v>1997.0</v>
      </c>
      <c r="B9204" s="37" t="str">
        <f t="array" ref="B9204">IFERROR(XLOOKUP(A9204,'Asignacion Dic'!A:A,'Asignacion Dic'!C:C))</f>
        <v>MeLi Dedicado Merida</v>
      </c>
      <c r="C9204" s="37" t="str">
        <f t="array" ref="C9204">IFERROR(XLOOKUP(A9204,'Asignacion Dic'!A:A,'Asignacion Dic'!B:B))</f>
        <v>EC-05</v>
      </c>
      <c r="D9204" s="38">
        <v>45641.48799768519</v>
      </c>
      <c r="E9204" s="36" t="s">
        <v>391</v>
      </c>
      <c r="F9204" s="37" t="str">
        <f t="array" ref="F9204">IFERROR(XLOOKUP(E9204,Operadores!A:A,Operadores!B:B))</f>
        <v>HERVIC02</v>
      </c>
      <c r="G9204" s="36" t="s">
        <v>42</v>
      </c>
      <c r="H9204" s="39">
        <v>19.63136</v>
      </c>
      <c r="I9204" s="40">
        <v>240.0</v>
      </c>
      <c r="J9204" s="41">
        <f t="shared" si="5"/>
        <v>4711.5264</v>
      </c>
      <c r="K9204" s="37" t="str">
        <f t="array" ref="K9204">IFERROR(XLOOKUP(G9204,'Tipo de carga'!A:A,'Tipo de carga'!B:B))</f>
        <v>Autoabasto</v>
      </c>
      <c r="L9204" s="37">
        <f t="shared" si="2"/>
        <v>51</v>
      </c>
      <c r="M9204" s="37">
        <f t="shared" si="3"/>
        <v>15</v>
      </c>
      <c r="N9204" s="37">
        <f t="shared" si="4"/>
        <v>12</v>
      </c>
      <c r="O9204" s="37" t="str">
        <f t="array" ref="O9204">IFERROR(XLOOKUP(K9204,'Tipo de carga'!B:B,'Tipo de carga'!C:C))</f>
        <v>Diesel</v>
      </c>
    </row>
    <row r="9205">
      <c r="A9205" s="36">
        <v>1817.0</v>
      </c>
      <c r="B9205" s="37" t="str">
        <f t="array" ref="B9205">IFERROR(XLOOKUP(A9205,'Asignacion Dic'!A:A,'Asignacion Dic'!C:C))</f>
        <v>Wm Full</v>
      </c>
      <c r="C9205" s="37" t="str">
        <f t="array" ref="C9205">IFERROR(XLOOKUP(A9205,'Asignacion Dic'!A:A,'Asignacion Dic'!B:B))</f>
        <v>EC-08</v>
      </c>
      <c r="D9205" s="38">
        <v>45641.418275462966</v>
      </c>
      <c r="E9205" s="36" t="s">
        <v>476</v>
      </c>
      <c r="F9205" s="37" t="str">
        <f t="array" ref="F9205">IFERROR(XLOOKUP(E9205,Operadores!A:A,Operadores!B:B))</f>
        <v>VILJE</v>
      </c>
      <c r="G9205" s="36" t="s">
        <v>42</v>
      </c>
      <c r="H9205" s="39">
        <v>19.63136</v>
      </c>
      <c r="I9205" s="40">
        <v>363.0</v>
      </c>
      <c r="J9205" s="41">
        <f t="shared" si="5"/>
        <v>7126.18368</v>
      </c>
      <c r="K9205" s="37" t="str">
        <f t="array" ref="K9205">IFERROR(XLOOKUP(G9205,'Tipo de carga'!A:A,'Tipo de carga'!B:B))</f>
        <v>Autoabasto</v>
      </c>
      <c r="L9205" s="37">
        <f t="shared" si="2"/>
        <v>51</v>
      </c>
      <c r="M9205" s="37">
        <f t="shared" si="3"/>
        <v>15</v>
      </c>
      <c r="N9205" s="37">
        <f t="shared" si="4"/>
        <v>12</v>
      </c>
      <c r="O9205" s="37" t="str">
        <f t="array" ref="O9205">IFERROR(XLOOKUP(K9205,'Tipo de carga'!B:B,'Tipo de carga'!C:C))</f>
        <v>Diesel</v>
      </c>
    </row>
    <row r="9206">
      <c r="A9206" s="36">
        <v>1705.0</v>
      </c>
      <c r="B9206" s="37" t="str">
        <f t="array" ref="B9206">IFERROR(XLOOKUP(A9206,'Asignacion Dic'!A:A,'Asignacion Dic'!C:C))</f>
        <v>Wm Full</v>
      </c>
      <c r="C9206" s="37" t="str">
        <f t="array" ref="C9206">IFERROR(XLOOKUP(A9206,'Asignacion Dic'!A:A,'Asignacion Dic'!B:B))</f>
        <v>EC-08</v>
      </c>
      <c r="D9206" s="38">
        <v>45641.411516203705</v>
      </c>
      <c r="E9206" s="36" t="s">
        <v>500</v>
      </c>
      <c r="F9206" s="37" t="str">
        <f t="array" ref="F9206">IFERROR(XLOOKUP(E9206,Operadores!A:A,Operadores!B:B))</f>
        <v>RUIROBX</v>
      </c>
      <c r="G9206" s="36" t="s">
        <v>42</v>
      </c>
      <c r="H9206" s="39">
        <v>19.63136</v>
      </c>
      <c r="I9206" s="40">
        <v>392.0</v>
      </c>
      <c r="J9206" s="41">
        <f t="shared" si="5"/>
        <v>7695.49312</v>
      </c>
      <c r="K9206" s="37" t="str">
        <f t="array" ref="K9206">IFERROR(XLOOKUP(G9206,'Tipo de carga'!A:A,'Tipo de carga'!B:B))</f>
        <v>Autoabasto</v>
      </c>
      <c r="L9206" s="37">
        <f t="shared" si="2"/>
        <v>51</v>
      </c>
      <c r="M9206" s="37">
        <f t="shared" si="3"/>
        <v>15</v>
      </c>
      <c r="N9206" s="37">
        <f t="shared" si="4"/>
        <v>12</v>
      </c>
      <c r="O9206" s="37" t="str">
        <f t="array" ref="O9206">IFERROR(XLOOKUP(K9206,'Tipo de carga'!B:B,'Tipo de carga'!C:C))</f>
        <v>Diesel</v>
      </c>
    </row>
    <row r="9207">
      <c r="A9207" s="36">
        <v>1813.0</v>
      </c>
      <c r="B9207" s="37" t="str">
        <f t="array" ref="B9207">IFERROR(XLOOKUP(A9207,'Asignacion Dic'!A:A,'Asignacion Dic'!C:C))</f>
        <v>Wm Full</v>
      </c>
      <c r="C9207" s="37" t="str">
        <f t="array" ref="C9207">IFERROR(XLOOKUP(A9207,'Asignacion Dic'!A:A,'Asignacion Dic'!B:B))</f>
        <v>EC-08</v>
      </c>
      <c r="D9207" s="38">
        <v>45641.33358796296</v>
      </c>
      <c r="E9207" s="36" t="s">
        <v>289</v>
      </c>
      <c r="F9207" s="37" t="str">
        <f t="array" ref="F9207">IFERROR(XLOOKUP(E9207,Operadores!A:A,Operadores!B:B))</f>
        <v>ALFEDI</v>
      </c>
      <c r="G9207" s="36" t="s">
        <v>42</v>
      </c>
      <c r="H9207" s="39">
        <v>19.63136</v>
      </c>
      <c r="I9207" s="40">
        <v>348.0</v>
      </c>
      <c r="J9207" s="41">
        <f t="shared" si="5"/>
        <v>6831.71328</v>
      </c>
      <c r="K9207" s="37" t="str">
        <f t="array" ref="K9207">IFERROR(XLOOKUP(G9207,'Tipo de carga'!A:A,'Tipo de carga'!B:B))</f>
        <v>Autoabasto</v>
      </c>
      <c r="L9207" s="37">
        <f t="shared" si="2"/>
        <v>51</v>
      </c>
      <c r="M9207" s="37">
        <f t="shared" si="3"/>
        <v>15</v>
      </c>
      <c r="N9207" s="37">
        <f t="shared" si="4"/>
        <v>12</v>
      </c>
      <c r="O9207" s="37" t="str">
        <f t="array" ref="O9207">IFERROR(XLOOKUP(K9207,'Tipo de carga'!B:B,'Tipo de carga'!C:C))</f>
        <v>Diesel</v>
      </c>
    </row>
    <row r="9208">
      <c r="A9208" s="36">
        <v>2002.0</v>
      </c>
      <c r="B9208" s="37" t="str">
        <f t="array" ref="B9208">IFERROR(XLOOKUP(A9208,'Asignacion Dic'!A:A,'Asignacion Dic'!C:C))</f>
        <v>MeLi Dedicado Merida</v>
      </c>
      <c r="C9208" s="37" t="str">
        <f t="array" ref="C9208">IFERROR(XLOOKUP(A9208,'Asignacion Dic'!A:A,'Asignacion Dic'!B:B))</f>
        <v>EC-05</v>
      </c>
      <c r="D9208" s="38">
        <v>45641.33083333333</v>
      </c>
      <c r="E9208" s="36" t="s">
        <v>535</v>
      </c>
      <c r="F9208" s="37" t="str">
        <f t="array" ref="F9208">IFERROR(XLOOKUP(E9208,Operadores!A:A,Operadores!B:B))</f>
        <v>VELALE</v>
      </c>
      <c r="G9208" s="36" t="s">
        <v>42</v>
      </c>
      <c r="H9208" s="39">
        <v>19.63136</v>
      </c>
      <c r="I9208" s="40">
        <v>247.0</v>
      </c>
      <c r="J9208" s="41">
        <f t="shared" si="5"/>
        <v>4848.94592</v>
      </c>
      <c r="K9208" s="37" t="str">
        <f t="array" ref="K9208">IFERROR(XLOOKUP(G9208,'Tipo de carga'!A:A,'Tipo de carga'!B:B))</f>
        <v>Autoabasto</v>
      </c>
      <c r="L9208" s="37">
        <f t="shared" si="2"/>
        <v>51</v>
      </c>
      <c r="M9208" s="37">
        <f t="shared" si="3"/>
        <v>15</v>
      </c>
      <c r="N9208" s="37">
        <f t="shared" si="4"/>
        <v>12</v>
      </c>
      <c r="O9208" s="37" t="str">
        <f t="array" ref="O9208">IFERROR(XLOOKUP(K9208,'Tipo de carga'!B:B,'Tipo de carga'!C:C))</f>
        <v>Diesel</v>
      </c>
    </row>
    <row r="9209">
      <c r="A9209" s="36">
        <v>1998.0</v>
      </c>
      <c r="B9209" s="37" t="str">
        <f t="array" ref="B9209">IFERROR(XLOOKUP(A9209,'Asignacion Dic'!A:A,'Asignacion Dic'!C:C))</f>
        <v>MeLi Dedicado Merida</v>
      </c>
      <c r="C9209" s="37" t="str">
        <f t="array" ref="C9209">IFERROR(XLOOKUP(A9209,'Asignacion Dic'!A:A,'Asignacion Dic'!B:B))</f>
        <v>EC-05</v>
      </c>
      <c r="D9209" s="38">
        <v>45641.31428240741</v>
      </c>
      <c r="E9209" s="36" t="s">
        <v>398</v>
      </c>
      <c r="F9209" s="37" t="str">
        <f t="array" ref="F9209">IFERROR(XLOOKUP(E9209,Operadores!A:A,Operadores!B:B))</f>
        <v>SANEUS</v>
      </c>
      <c r="G9209" s="36" t="s">
        <v>42</v>
      </c>
      <c r="H9209" s="39">
        <v>19.63136</v>
      </c>
      <c r="I9209" s="40">
        <v>230.0</v>
      </c>
      <c r="J9209" s="41">
        <f t="shared" si="5"/>
        <v>4515.2128</v>
      </c>
      <c r="K9209" s="37" t="str">
        <f t="array" ref="K9209">IFERROR(XLOOKUP(G9209,'Tipo de carga'!A:A,'Tipo de carga'!B:B))</f>
        <v>Autoabasto</v>
      </c>
      <c r="L9209" s="37">
        <f t="shared" si="2"/>
        <v>51</v>
      </c>
      <c r="M9209" s="37">
        <f t="shared" si="3"/>
        <v>15</v>
      </c>
      <c r="N9209" s="37">
        <f t="shared" si="4"/>
        <v>12</v>
      </c>
      <c r="O9209" s="37" t="str">
        <f t="array" ref="O9209">IFERROR(XLOOKUP(K9209,'Tipo de carga'!B:B,'Tipo de carga'!C:C))</f>
        <v>Diesel</v>
      </c>
    </row>
    <row r="9210">
      <c r="A9210" s="36">
        <v>1991.0</v>
      </c>
      <c r="B9210" s="37" t="str">
        <f t="array" ref="B9210">IFERROR(XLOOKUP(A9210,'Asignacion Dic'!A:A,'Asignacion Dic'!C:C))</f>
        <v>MeLi Dedicado Merida</v>
      </c>
      <c r="C9210" s="37" t="str">
        <f t="array" ref="C9210">IFERROR(XLOOKUP(A9210,'Asignacion Dic'!A:A,'Asignacion Dic'!B:B))</f>
        <v>EC-05</v>
      </c>
      <c r="D9210" s="38">
        <v>45641.305</v>
      </c>
      <c r="E9210" s="36" t="s">
        <v>204</v>
      </c>
      <c r="F9210" s="37" t="str">
        <f t="array" ref="F9210">IFERROR(XLOOKUP(E9210,Operadores!A:A,Operadores!B:B))</f>
        <v>AGUARM</v>
      </c>
      <c r="G9210" s="36" t="s">
        <v>42</v>
      </c>
      <c r="H9210" s="39">
        <v>19.63136</v>
      </c>
      <c r="I9210" s="40">
        <v>255.0</v>
      </c>
      <c r="J9210" s="41">
        <f t="shared" si="5"/>
        <v>5005.9968</v>
      </c>
      <c r="K9210" s="37" t="str">
        <f t="array" ref="K9210">IFERROR(XLOOKUP(G9210,'Tipo de carga'!A:A,'Tipo de carga'!B:B))</f>
        <v>Autoabasto</v>
      </c>
      <c r="L9210" s="37">
        <f t="shared" si="2"/>
        <v>51</v>
      </c>
      <c r="M9210" s="37">
        <f t="shared" si="3"/>
        <v>15</v>
      </c>
      <c r="N9210" s="37">
        <f t="shared" si="4"/>
        <v>12</v>
      </c>
      <c r="O9210" s="37" t="str">
        <f t="array" ref="O9210">IFERROR(XLOOKUP(K9210,'Tipo de carga'!B:B,'Tipo de carga'!C:C))</f>
        <v>Diesel</v>
      </c>
    </row>
    <row r="9211">
      <c r="A9211" s="36">
        <v>2014.0</v>
      </c>
      <c r="B9211" s="37" t="str">
        <f t="array" ref="B9211">IFERROR(XLOOKUP(A9211,'Asignacion Dic'!A:A,'Asignacion Dic'!C:C))</f>
        <v>MeLi Asignado TD</v>
      </c>
      <c r="C9211" s="37" t="str">
        <f t="array" ref="C9211">IFERROR(XLOOKUP(A9211,'Asignacion Dic'!A:A,'Asignacion Dic'!B:B))</f>
        <v>EC-05</v>
      </c>
      <c r="D9211" s="38">
        <v>45641.106400462966</v>
      </c>
      <c r="E9211" s="36" t="s">
        <v>587</v>
      </c>
      <c r="F9211" s="37" t="str">
        <f t="array" ref="F9211">IFERROR(XLOOKUP(E9211,Operadores!A:A,Operadores!B:B))</f>
        <v>MEJJON</v>
      </c>
      <c r="G9211" s="36" t="s">
        <v>42</v>
      </c>
      <c r="H9211" s="39">
        <v>19.63136</v>
      </c>
      <c r="I9211" s="40">
        <v>385.0</v>
      </c>
      <c r="J9211" s="41">
        <f t="shared" si="5"/>
        <v>7558.0736</v>
      </c>
      <c r="K9211" s="37" t="str">
        <f t="array" ref="K9211">IFERROR(XLOOKUP(G9211,'Tipo de carga'!A:A,'Tipo de carga'!B:B))</f>
        <v>Autoabasto</v>
      </c>
      <c r="L9211" s="37">
        <f t="shared" si="2"/>
        <v>51</v>
      </c>
      <c r="M9211" s="37">
        <f t="shared" si="3"/>
        <v>15</v>
      </c>
      <c r="N9211" s="37">
        <f t="shared" si="4"/>
        <v>12</v>
      </c>
      <c r="O9211" s="37" t="str">
        <f t="array" ref="O9211">IFERROR(XLOOKUP(K9211,'Tipo de carga'!B:B,'Tipo de carga'!C:C))</f>
        <v>Diesel</v>
      </c>
    </row>
    <row r="9212">
      <c r="A9212" s="36">
        <v>1999.0</v>
      </c>
      <c r="B9212" s="37" t="str">
        <f t="array" ref="B9212">IFERROR(XLOOKUP(A9212,'Asignacion Dic'!A:A,'Asignacion Dic'!C:C))</f>
        <v>MeLi Dedicado Merida</v>
      </c>
      <c r="C9212" s="37" t="str">
        <f t="array" ref="C9212">IFERROR(XLOOKUP(A9212,'Asignacion Dic'!A:A,'Asignacion Dic'!B:B))</f>
        <v>EC-05</v>
      </c>
      <c r="D9212" s="38">
        <v>45641.10130787037</v>
      </c>
      <c r="E9212" s="36" t="s">
        <v>543</v>
      </c>
      <c r="F9212" s="37" t="str">
        <f t="array" ref="F9212">IFERROR(XLOOKUP(E9212,Operadores!A:A,Operadores!B:B))</f>
        <v>CAMJOS</v>
      </c>
      <c r="G9212" s="36" t="s">
        <v>42</v>
      </c>
      <c r="H9212" s="39">
        <v>19.63136</v>
      </c>
      <c r="I9212" s="40">
        <v>485.0</v>
      </c>
      <c r="J9212" s="41">
        <f t="shared" si="5"/>
        <v>9521.2096</v>
      </c>
      <c r="K9212" s="37" t="str">
        <f t="array" ref="K9212">IFERROR(XLOOKUP(G9212,'Tipo de carga'!A:A,'Tipo de carga'!B:B))</f>
        <v>Autoabasto</v>
      </c>
      <c r="L9212" s="37">
        <f t="shared" si="2"/>
        <v>51</v>
      </c>
      <c r="M9212" s="37">
        <f t="shared" si="3"/>
        <v>15</v>
      </c>
      <c r="N9212" s="37">
        <f t="shared" si="4"/>
        <v>12</v>
      </c>
      <c r="O9212" s="37" t="str">
        <f t="array" ref="O9212">IFERROR(XLOOKUP(K9212,'Tipo de carga'!B:B,'Tipo de carga'!C:C))</f>
        <v>Diesel</v>
      </c>
    </row>
    <row r="9213">
      <c r="A9213" s="36">
        <v>1897.0</v>
      </c>
      <c r="B9213" s="37" t="str">
        <f t="array" ref="B9213">IFERROR(XLOOKUP(A9213,'Asignacion Dic'!A:A,'Asignacion Dic'!C:C))</f>
        <v>Full Liver</v>
      </c>
      <c r="C9213" s="37" t="str">
        <f t="array" ref="C9213">IFERROR(XLOOKUP(A9213,'Asignacion Dic'!A:A,'Asignacion Dic'!B:B))</f>
        <v>EC-01</v>
      </c>
      <c r="D9213" s="38">
        <v>45641.04351851852</v>
      </c>
      <c r="E9213" s="36" t="s">
        <v>408</v>
      </c>
      <c r="F9213" s="37" t="str">
        <f t="array" ref="F9213">IFERROR(XLOOKUP(E9213,Operadores!A:A,Operadores!B:B))</f>
        <v>RODAR</v>
      </c>
      <c r="G9213" s="36" t="s">
        <v>42</v>
      </c>
      <c r="H9213" s="39">
        <v>19.63136</v>
      </c>
      <c r="I9213" s="40">
        <v>419.0</v>
      </c>
      <c r="J9213" s="41">
        <f t="shared" si="5"/>
        <v>8225.53984</v>
      </c>
      <c r="K9213" s="37" t="str">
        <f t="array" ref="K9213">IFERROR(XLOOKUP(G9213,'Tipo de carga'!A:A,'Tipo de carga'!B:B))</f>
        <v>Autoabasto</v>
      </c>
      <c r="L9213" s="37">
        <f t="shared" si="2"/>
        <v>51</v>
      </c>
      <c r="M9213" s="37">
        <f t="shared" si="3"/>
        <v>15</v>
      </c>
      <c r="N9213" s="37">
        <f t="shared" si="4"/>
        <v>12</v>
      </c>
      <c r="O9213" s="37" t="str">
        <f t="array" ref="O9213">IFERROR(XLOOKUP(K9213,'Tipo de carga'!B:B,'Tipo de carga'!C:C))</f>
        <v>Diesel</v>
      </c>
    </row>
    <row r="9214">
      <c r="A9214" s="36">
        <v>2030.0</v>
      </c>
      <c r="B9214" s="37" t="str">
        <f t="array" ref="B9214">IFERROR(XLOOKUP(A9214,'Asignacion Dic'!A:A,'Asignacion Dic'!C:C))</f>
        <v>MeLi Dedicado TD</v>
      </c>
      <c r="C9214" s="37" t="str">
        <f t="array" ref="C9214">IFERROR(XLOOKUP(A9214,'Asignacion Dic'!A:A,'Asignacion Dic'!B:B))</f>
        <v>EC-05</v>
      </c>
      <c r="D9214" s="38">
        <v>45641.13958333333</v>
      </c>
      <c r="E9214" s="36" t="s">
        <v>323</v>
      </c>
      <c r="F9214" s="37" t="str">
        <f t="array" ref="F9214">IFERROR(XLOOKUP(E9214,Operadores!A:A,Operadores!B:B))</f>
        <v>MENBER</v>
      </c>
      <c r="G9214" s="36" t="s">
        <v>425</v>
      </c>
      <c r="H9214" s="39">
        <v>25.47</v>
      </c>
      <c r="I9214" s="40">
        <v>471.0</v>
      </c>
      <c r="J9214" s="41">
        <f t="shared" si="5"/>
        <v>11996.37</v>
      </c>
      <c r="K9214" s="37" t="str">
        <f t="array" ref="K9214">IFERROR(XLOOKUP(G9214,'Tipo de carga'!A:A,'Tipo de carga'!B:B))</f>
        <v>Ticket</v>
      </c>
      <c r="L9214" s="37">
        <f t="shared" si="2"/>
        <v>51</v>
      </c>
      <c r="M9214" s="37">
        <f t="shared" si="3"/>
        <v>15</v>
      </c>
      <c r="N9214" s="37">
        <f t="shared" si="4"/>
        <v>12</v>
      </c>
      <c r="O9214" s="37" t="str">
        <f t="array" ref="O9214">IFERROR(XLOOKUP(K9214,'Tipo de carga'!B:B,'Tipo de carga'!C:C))</f>
        <v>Diesel</v>
      </c>
    </row>
    <row r="9215">
      <c r="A9215" s="36">
        <v>1944.0</v>
      </c>
      <c r="B9215" s="37" t="str">
        <f t="array" ref="B9215">IFERROR(XLOOKUP(A9215,'Asignacion Dic'!A:A,'Asignacion Dic'!C:C))</f>
        <v>MeLi asignado SD</v>
      </c>
      <c r="C9215" s="37" t="str">
        <f t="array" ref="C9215">IFERROR(XLOOKUP(A9215,'Asignacion Dic'!A:A,'Asignacion Dic'!B:B))</f>
        <v>EC-05</v>
      </c>
      <c r="D9215" s="38">
        <v>45641.18263888889</v>
      </c>
      <c r="E9215" s="36" t="s">
        <v>221</v>
      </c>
      <c r="F9215" s="37" t="str">
        <f t="array" ref="F9215">IFERROR(XLOOKUP(E9215,Operadores!A:A,Operadores!B:B))</f>
        <v>ORTARM</v>
      </c>
      <c r="G9215" s="36" t="s">
        <v>425</v>
      </c>
      <c r="H9215" s="39">
        <v>25.79</v>
      </c>
      <c r="I9215" s="40">
        <v>372.0</v>
      </c>
      <c r="J9215" s="41">
        <f t="shared" si="5"/>
        <v>9593.88</v>
      </c>
      <c r="K9215" s="37" t="str">
        <f t="array" ref="K9215">IFERROR(XLOOKUP(G9215,'Tipo de carga'!A:A,'Tipo de carga'!B:B))</f>
        <v>Ticket</v>
      </c>
      <c r="L9215" s="37">
        <f t="shared" si="2"/>
        <v>51</v>
      </c>
      <c r="M9215" s="37">
        <f t="shared" si="3"/>
        <v>15</v>
      </c>
      <c r="N9215" s="37">
        <f t="shared" si="4"/>
        <v>12</v>
      </c>
      <c r="O9215" s="37" t="str">
        <f t="array" ref="O9215">IFERROR(XLOOKUP(K9215,'Tipo de carga'!B:B,'Tipo de carga'!C:C))</f>
        <v>Diesel</v>
      </c>
    </row>
    <row r="9216">
      <c r="A9216" s="36">
        <v>1934.0</v>
      </c>
      <c r="B9216" s="37" t="str">
        <f t="array" ref="B9216">IFERROR(XLOOKUP(A9216,'Asignacion Dic'!A:A,'Asignacion Dic'!C:C))</f>
        <v>Circuitos</v>
      </c>
      <c r="C9216" s="37" t="str">
        <f t="array" ref="C9216">IFERROR(XLOOKUP(A9216,'Asignacion Dic'!A:A,'Asignacion Dic'!B:B))</f>
        <v>EC-03</v>
      </c>
      <c r="D9216" s="38">
        <v>45641.24236111111</v>
      </c>
      <c r="E9216" s="36" t="s">
        <v>272</v>
      </c>
      <c r="F9216" s="37" t="str">
        <f t="array" ref="F9216">IFERROR(XLOOKUP(E9216,Operadores!A:A,Operadores!B:B))</f>
        <v>AVIEN</v>
      </c>
      <c r="G9216" s="36" t="s">
        <v>425</v>
      </c>
      <c r="H9216" s="39">
        <v>26.85</v>
      </c>
      <c r="I9216" s="40">
        <v>149.0</v>
      </c>
      <c r="J9216" s="41">
        <f t="shared" si="5"/>
        <v>4000.65</v>
      </c>
      <c r="K9216" s="37" t="str">
        <f t="array" ref="K9216">IFERROR(XLOOKUP(G9216,'Tipo de carga'!A:A,'Tipo de carga'!B:B))</f>
        <v>Ticket</v>
      </c>
      <c r="L9216" s="37">
        <f t="shared" si="2"/>
        <v>51</v>
      </c>
      <c r="M9216" s="37">
        <f t="shared" si="3"/>
        <v>15</v>
      </c>
      <c r="N9216" s="37">
        <f t="shared" si="4"/>
        <v>12</v>
      </c>
      <c r="O9216" s="37" t="str">
        <f t="array" ref="O9216">IFERROR(XLOOKUP(K9216,'Tipo de carga'!B:B,'Tipo de carga'!C:C))</f>
        <v>Diesel</v>
      </c>
    </row>
    <row r="9217">
      <c r="A9217" s="36">
        <v>1761.0</v>
      </c>
      <c r="B9217" s="37" t="str">
        <f t="array" ref="B9217">IFERROR(XLOOKUP(A9217,'Asignacion Dic'!A:A,'Asignacion Dic'!C:C))</f>
        <v>Wm Full</v>
      </c>
      <c r="C9217" s="37" t="str">
        <f t="array" ref="C9217">IFERROR(XLOOKUP(A9217,'Asignacion Dic'!A:A,'Asignacion Dic'!B:B))</f>
        <v>EC-08</v>
      </c>
      <c r="D9217" s="38">
        <v>45641.325</v>
      </c>
      <c r="E9217" s="36" t="s">
        <v>278</v>
      </c>
      <c r="F9217" s="37" t="str">
        <f t="array" ref="F9217">IFERROR(XLOOKUP(E9217,Operadores!A:A,Operadores!B:B))</f>
        <v>RAMBAR</v>
      </c>
      <c r="G9217" s="36" t="s">
        <v>425</v>
      </c>
      <c r="H9217" s="39">
        <v>26.19</v>
      </c>
      <c r="I9217" s="40">
        <v>321.0</v>
      </c>
      <c r="J9217" s="41">
        <f t="shared" si="5"/>
        <v>8406.99</v>
      </c>
      <c r="K9217" s="37" t="str">
        <f t="array" ref="K9217">IFERROR(XLOOKUP(G9217,'Tipo de carga'!A:A,'Tipo de carga'!B:B))</f>
        <v>Ticket</v>
      </c>
      <c r="L9217" s="37">
        <f t="shared" si="2"/>
        <v>51</v>
      </c>
      <c r="M9217" s="37">
        <f t="shared" si="3"/>
        <v>15</v>
      </c>
      <c r="N9217" s="37">
        <f t="shared" si="4"/>
        <v>12</v>
      </c>
      <c r="O9217" s="37" t="str">
        <f t="array" ref="O9217">IFERROR(XLOOKUP(K9217,'Tipo de carga'!B:B,'Tipo de carga'!C:C))</f>
        <v>Diesel</v>
      </c>
    </row>
    <row r="9218">
      <c r="A9218" s="36">
        <v>1746.0</v>
      </c>
      <c r="B9218" s="37" t="str">
        <f t="array" ref="B9218">IFERROR(XLOOKUP(A9218,'Asignacion Dic'!A:A,'Asignacion Dic'!C:C))</f>
        <v>Wm Full</v>
      </c>
      <c r="C9218" s="37" t="str">
        <f t="array" ref="C9218">IFERROR(XLOOKUP(A9218,'Asignacion Dic'!A:A,'Asignacion Dic'!B:B))</f>
        <v>EC-08</v>
      </c>
      <c r="D9218" s="38">
        <v>45641.368055555555</v>
      </c>
      <c r="E9218" s="36" t="s">
        <v>293</v>
      </c>
      <c r="F9218" s="37" t="str">
        <f t="array" ref="F9218">IFERROR(XLOOKUP(E9218,Operadores!A:A,Operadores!B:B))</f>
        <v>LOPFER</v>
      </c>
      <c r="G9218" s="36" t="s">
        <v>425</v>
      </c>
      <c r="H9218" s="39">
        <v>24.99</v>
      </c>
      <c r="I9218" s="40">
        <v>384.0</v>
      </c>
      <c r="J9218" s="41">
        <f t="shared" si="5"/>
        <v>9596.16</v>
      </c>
      <c r="K9218" s="37" t="str">
        <f t="array" ref="K9218">IFERROR(XLOOKUP(G9218,'Tipo de carga'!A:A,'Tipo de carga'!B:B))</f>
        <v>Ticket</v>
      </c>
      <c r="L9218" s="37">
        <f t="shared" si="2"/>
        <v>51</v>
      </c>
      <c r="M9218" s="37">
        <f t="shared" si="3"/>
        <v>15</v>
      </c>
      <c r="N9218" s="37">
        <f t="shared" si="4"/>
        <v>12</v>
      </c>
      <c r="O9218" s="37" t="str">
        <f t="array" ref="O9218">IFERROR(XLOOKUP(K9218,'Tipo de carga'!B:B,'Tipo de carga'!C:C))</f>
        <v>Diesel</v>
      </c>
    </row>
    <row r="9219">
      <c r="A9219" s="36">
        <v>1848.0</v>
      </c>
      <c r="B9219" s="37" t="str">
        <f t="array" ref="B9219">IFERROR(XLOOKUP(A9219,'Asignacion Dic'!A:A,'Asignacion Dic'!C:C))</f>
        <v>Sayer Sencillo</v>
      </c>
      <c r="C9219" s="37" t="str">
        <f t="array" ref="C9219">IFERROR(XLOOKUP(A9219,'Asignacion Dic'!A:A,'Asignacion Dic'!B:B))</f>
        <v>EC-04</v>
      </c>
      <c r="D9219" s="38">
        <v>45641.475</v>
      </c>
      <c r="E9219" s="36" t="s">
        <v>257</v>
      </c>
      <c r="F9219" s="37" t="str">
        <f t="array" ref="F9219">IFERROR(XLOOKUP(E9219,Operadores!A:A,Operadores!B:B))</f>
        <v>ROSMA</v>
      </c>
      <c r="G9219" s="36" t="s">
        <v>425</v>
      </c>
      <c r="H9219" s="39">
        <v>24.39</v>
      </c>
      <c r="I9219" s="40">
        <v>246.0</v>
      </c>
      <c r="J9219" s="41">
        <f t="shared" si="5"/>
        <v>5999.94</v>
      </c>
      <c r="K9219" s="37" t="str">
        <f t="array" ref="K9219">IFERROR(XLOOKUP(G9219,'Tipo de carga'!A:A,'Tipo de carga'!B:B))</f>
        <v>Ticket</v>
      </c>
      <c r="L9219" s="37">
        <f t="shared" si="2"/>
        <v>51</v>
      </c>
      <c r="M9219" s="37">
        <f t="shared" si="3"/>
        <v>15</v>
      </c>
      <c r="N9219" s="37">
        <f t="shared" si="4"/>
        <v>12</v>
      </c>
      <c r="O9219" s="37" t="str">
        <f t="array" ref="O9219">IFERROR(XLOOKUP(K9219,'Tipo de carga'!B:B,'Tipo de carga'!C:C))</f>
        <v>Diesel</v>
      </c>
    </row>
    <row r="9220">
      <c r="A9220" s="36">
        <v>1682.0</v>
      </c>
      <c r="B9220" s="37" t="str">
        <f t="array" ref="B9220">IFERROR(XLOOKUP(A9220,'Asignacion Dic'!A:A,'Asignacion Dic'!C:C))</f>
        <v>Wm Sencillo</v>
      </c>
      <c r="C9220" s="37" t="str">
        <f t="array" ref="C9220">IFERROR(XLOOKUP(A9220,'Asignacion Dic'!A:A,'Asignacion Dic'!B:B))</f>
        <v>EC-08</v>
      </c>
      <c r="D9220" s="38">
        <v>45641.558333333334</v>
      </c>
      <c r="E9220" s="36" t="s">
        <v>515</v>
      </c>
      <c r="F9220" s="37" t="str">
        <f t="array" ref="F9220">IFERROR(XLOOKUP(E9220,Operadores!A:A,Operadores!B:B))</f>
        <v>GONWEI</v>
      </c>
      <c r="G9220" s="36" t="s">
        <v>425</v>
      </c>
      <c r="H9220" s="39">
        <v>26.17</v>
      </c>
      <c r="I9220" s="40">
        <v>538.0</v>
      </c>
      <c r="J9220" s="41">
        <f t="shared" si="5"/>
        <v>14079.46</v>
      </c>
      <c r="K9220" s="37" t="str">
        <f t="array" ref="K9220">IFERROR(XLOOKUP(G9220,'Tipo de carga'!A:A,'Tipo de carga'!B:B))</f>
        <v>Ticket</v>
      </c>
      <c r="L9220" s="37">
        <f t="shared" si="2"/>
        <v>51</v>
      </c>
      <c r="M9220" s="37">
        <f t="shared" si="3"/>
        <v>15</v>
      </c>
      <c r="N9220" s="37">
        <f t="shared" si="4"/>
        <v>12</v>
      </c>
      <c r="O9220" s="37" t="str">
        <f t="array" ref="O9220">IFERROR(XLOOKUP(K9220,'Tipo de carga'!B:B,'Tipo de carga'!C:C))</f>
        <v>Diesel</v>
      </c>
    </row>
    <row r="9221">
      <c r="A9221" s="36">
        <v>1934.0</v>
      </c>
      <c r="B9221" s="37" t="str">
        <f t="array" ref="B9221">IFERROR(XLOOKUP(A9221,'Asignacion Dic'!A:A,'Asignacion Dic'!C:C))</f>
        <v>Circuitos</v>
      </c>
      <c r="C9221" s="37" t="str">
        <f t="array" ref="C9221">IFERROR(XLOOKUP(A9221,'Asignacion Dic'!A:A,'Asignacion Dic'!B:B))</f>
        <v>EC-03</v>
      </c>
      <c r="D9221" s="38">
        <v>45641.81736111111</v>
      </c>
      <c r="E9221" s="36" t="s">
        <v>272</v>
      </c>
      <c r="F9221" s="37" t="str">
        <f t="array" ref="F9221">IFERROR(XLOOKUP(E9221,Operadores!A:A,Operadores!B:B))</f>
        <v>AVIEN</v>
      </c>
      <c r="G9221" s="36" t="s">
        <v>425</v>
      </c>
      <c r="H9221" s="39">
        <v>27.37</v>
      </c>
      <c r="I9221" s="40">
        <v>175.0</v>
      </c>
      <c r="J9221" s="41">
        <f t="shared" si="5"/>
        <v>4789.75</v>
      </c>
      <c r="K9221" s="37" t="str">
        <f t="array" ref="K9221">IFERROR(XLOOKUP(G9221,'Tipo de carga'!A:A,'Tipo de carga'!B:B))</f>
        <v>Ticket</v>
      </c>
      <c r="L9221" s="37">
        <f t="shared" si="2"/>
        <v>51</v>
      </c>
      <c r="M9221" s="37">
        <f t="shared" si="3"/>
        <v>15</v>
      </c>
      <c r="N9221" s="37">
        <f t="shared" si="4"/>
        <v>12</v>
      </c>
      <c r="O9221" s="37" t="str">
        <f t="array" ref="O9221">IFERROR(XLOOKUP(K9221,'Tipo de carga'!B:B,'Tipo de carga'!C:C))</f>
        <v>Diesel</v>
      </c>
    </row>
    <row r="9222">
      <c r="A9222" s="36">
        <v>1716.0</v>
      </c>
      <c r="B9222" s="37" t="str">
        <f t="array" ref="B9222">IFERROR(XLOOKUP(A9222,'Asignacion Dic'!A:A,'Asignacion Dic'!C:C))</f>
        <v>Wm Sencillo</v>
      </c>
      <c r="C9222" s="37" t="str">
        <f t="array" ref="C9222">IFERROR(XLOOKUP(A9222,'Asignacion Dic'!A:A,'Asignacion Dic'!B:B))</f>
        <v>EC-08</v>
      </c>
      <c r="D9222" s="38">
        <v>45641.842361111114</v>
      </c>
      <c r="E9222" s="36" t="s">
        <v>549</v>
      </c>
      <c r="F9222" s="37" t="str">
        <f t="array" ref="F9222">IFERROR(XLOOKUP(E9222,Operadores!A:A,Operadores!B:B))</f>
        <v>BAUTRI</v>
      </c>
      <c r="G9222" s="36" t="s">
        <v>425</v>
      </c>
      <c r="H9222" s="39">
        <v>26.17</v>
      </c>
      <c r="I9222" s="40">
        <v>225.0</v>
      </c>
      <c r="J9222" s="41">
        <f t="shared" si="5"/>
        <v>5888.25</v>
      </c>
      <c r="K9222" s="37" t="str">
        <f t="array" ref="K9222">IFERROR(XLOOKUP(G9222,'Tipo de carga'!A:A,'Tipo de carga'!B:B))</f>
        <v>Ticket</v>
      </c>
      <c r="L9222" s="37">
        <f t="shared" si="2"/>
        <v>51</v>
      </c>
      <c r="M9222" s="37">
        <f t="shared" si="3"/>
        <v>15</v>
      </c>
      <c r="N9222" s="37">
        <f t="shared" si="4"/>
        <v>12</v>
      </c>
      <c r="O9222" s="37" t="str">
        <f t="array" ref="O9222">IFERROR(XLOOKUP(K9222,'Tipo de carga'!B:B,'Tipo de carga'!C:C))</f>
        <v>Diesel</v>
      </c>
    </row>
    <row r="9223">
      <c r="A9223" s="36">
        <v>2009.0</v>
      </c>
      <c r="B9223" s="37" t="str">
        <f t="array" ref="B9223">IFERROR(XLOOKUP(A9223,'Asignacion Dic'!A:A,'Asignacion Dic'!C:C))</f>
        <v>MeLi Dedicado Merida</v>
      </c>
      <c r="C9223" s="37" t="str">
        <f t="array" ref="C9223">IFERROR(XLOOKUP(A9223,'Asignacion Dic'!A:A,'Asignacion Dic'!B:B))</f>
        <v>EC-05</v>
      </c>
      <c r="D9223" s="38">
        <v>45641.89513888889</v>
      </c>
      <c r="E9223" s="36" t="s">
        <v>596</v>
      </c>
      <c r="F9223" s="37" t="str">
        <f t="array" ref="F9223">IFERROR(XLOOKUP(E9223,Operadores!A:A,Operadores!B:B))</f>
        <v>GONCAR</v>
      </c>
      <c r="G9223" s="36" t="s">
        <v>425</v>
      </c>
      <c r="H9223" s="39">
        <v>24.8</v>
      </c>
      <c r="I9223" s="40">
        <v>198.0</v>
      </c>
      <c r="J9223" s="41">
        <f t="shared" si="5"/>
        <v>4910.4</v>
      </c>
      <c r="K9223" s="37" t="str">
        <f t="array" ref="K9223">IFERROR(XLOOKUP(G9223,'Tipo de carga'!A:A,'Tipo de carga'!B:B))</f>
        <v>Ticket</v>
      </c>
      <c r="L9223" s="37">
        <f t="shared" si="2"/>
        <v>51</v>
      </c>
      <c r="M9223" s="37">
        <f t="shared" si="3"/>
        <v>15</v>
      </c>
      <c r="N9223" s="37">
        <f t="shared" si="4"/>
        <v>12</v>
      </c>
      <c r="O9223" s="37" t="str">
        <f t="array" ref="O9223">IFERROR(XLOOKUP(K9223,'Tipo de carga'!B:B,'Tipo de carga'!C:C))</f>
        <v>Diesel</v>
      </c>
    </row>
    <row r="9224">
      <c r="A9224" s="36">
        <v>1947.0</v>
      </c>
      <c r="B9224" s="37" t="str">
        <f t="array" ref="B9224">IFERROR(XLOOKUP(A9224,'Asignacion Dic'!A:A,'Asignacion Dic'!C:C))</f>
        <v>Circuitos</v>
      </c>
      <c r="C9224" s="37" t="str">
        <f t="array" ref="C9224">IFERROR(XLOOKUP(A9224,'Asignacion Dic'!A:A,'Asignacion Dic'!B:B))</f>
        <v>EC-03</v>
      </c>
      <c r="D9224" s="38">
        <v>45641.927777777775</v>
      </c>
      <c r="E9224" s="36" t="s">
        <v>265</v>
      </c>
      <c r="F9224" s="37" t="str">
        <f t="array" ref="F9224">IFERROR(XLOOKUP(E9224,Operadores!A:A,Operadores!B:B))</f>
        <v>DAMOS</v>
      </c>
      <c r="G9224" s="36" t="s">
        <v>425</v>
      </c>
      <c r="H9224" s="39">
        <v>26.85</v>
      </c>
      <c r="I9224" s="40">
        <v>286.0</v>
      </c>
      <c r="J9224" s="41">
        <f t="shared" si="5"/>
        <v>7679.1</v>
      </c>
      <c r="K9224" s="37" t="str">
        <f t="array" ref="K9224">IFERROR(XLOOKUP(G9224,'Tipo de carga'!A:A,'Tipo de carga'!B:B))</f>
        <v>Ticket</v>
      </c>
      <c r="L9224" s="37">
        <f t="shared" si="2"/>
        <v>51</v>
      </c>
      <c r="M9224" s="37">
        <f t="shared" si="3"/>
        <v>15</v>
      </c>
      <c r="N9224" s="37">
        <f t="shared" si="4"/>
        <v>12</v>
      </c>
      <c r="O9224" s="37" t="str">
        <f t="array" ref="O9224">IFERROR(XLOOKUP(K9224,'Tipo de carga'!B:B,'Tipo de carga'!C:C))</f>
        <v>Diesel</v>
      </c>
    </row>
    <row r="9225">
      <c r="A9225" s="36">
        <v>2013.0</v>
      </c>
      <c r="B9225" s="37" t="str">
        <f t="array" ref="B9225">IFERROR(XLOOKUP(A9225,'Asignacion Dic'!A:A,'Asignacion Dic'!C:C))</f>
        <v>MeLi Dedicado Merida</v>
      </c>
      <c r="C9225" s="37" t="str">
        <f t="array" ref="C9225">IFERROR(XLOOKUP(A9225,'Asignacion Dic'!A:A,'Asignacion Dic'!B:B))</f>
        <v>EC-05</v>
      </c>
      <c r="D9225" s="38">
        <v>45641.97430555556</v>
      </c>
      <c r="E9225" s="36" t="s">
        <v>556</v>
      </c>
      <c r="F9225" s="37" t="str">
        <f t="array" ref="F9225">IFERROR(XLOOKUP(E9225,Operadores!A:A,Operadores!B:B))</f>
        <v>MONJON</v>
      </c>
      <c r="G9225" s="36" t="s">
        <v>425</v>
      </c>
      <c r="H9225" s="39">
        <v>24.79</v>
      </c>
      <c r="I9225" s="40">
        <v>198.0</v>
      </c>
      <c r="J9225" s="41">
        <f t="shared" si="5"/>
        <v>4908.42</v>
      </c>
      <c r="K9225" s="37" t="str">
        <f t="array" ref="K9225">IFERROR(XLOOKUP(G9225,'Tipo de carga'!A:A,'Tipo de carga'!B:B))</f>
        <v>Ticket</v>
      </c>
      <c r="L9225" s="37">
        <f t="shared" si="2"/>
        <v>51</v>
      </c>
      <c r="M9225" s="37">
        <f t="shared" si="3"/>
        <v>15</v>
      </c>
      <c r="N9225" s="37">
        <f t="shared" si="4"/>
        <v>12</v>
      </c>
      <c r="O9225" s="37" t="str">
        <f t="array" ref="O9225">IFERROR(XLOOKUP(K9225,'Tipo de carga'!B:B,'Tipo de carga'!C:C))</f>
        <v>Diesel</v>
      </c>
    </row>
    <row r="9226">
      <c r="A9226" s="36">
        <v>1918.0</v>
      </c>
      <c r="B9226" s="37" t="str">
        <f t="array" ref="B9226">IFERROR(XLOOKUP(A9226,'Asignacion Dic'!A:A,'Asignacion Dic'!C:C))</f>
        <v>MeLi asignado SD</v>
      </c>
      <c r="C9226" s="37" t="str">
        <f t="array" ref="C9226">IFERROR(XLOOKUP(A9226,'Asignacion Dic'!A:A,'Asignacion Dic'!B:B))</f>
        <v>EC-05</v>
      </c>
      <c r="D9226" s="38">
        <v>45641.0</v>
      </c>
      <c r="E9226" s="36" t="s">
        <v>191</v>
      </c>
      <c r="F9226" s="37" t="str">
        <f t="array" ref="F9226">IFERROR(XLOOKUP(E9226,Operadores!A:A,Operadores!B:B))</f>
        <v>DIADAV</v>
      </c>
      <c r="G9226" s="36" t="s">
        <v>311</v>
      </c>
      <c r="H9226" s="39">
        <v>10.2</v>
      </c>
      <c r="I9226" s="40">
        <v>205.0</v>
      </c>
      <c r="J9226" s="41">
        <f t="shared" si="5"/>
        <v>2091</v>
      </c>
      <c r="K9226" s="37" t="str">
        <f t="array" ref="K9226">IFERROR(XLOOKUP(G9226,'Tipo de carga'!A:A,'Tipo de carga'!B:B))</f>
        <v>Natgas</v>
      </c>
      <c r="L9226" s="37">
        <f t="shared" si="2"/>
        <v>51</v>
      </c>
      <c r="M9226" s="37">
        <f t="shared" si="3"/>
        <v>15</v>
      </c>
      <c r="N9226" s="37">
        <f t="shared" si="4"/>
        <v>12</v>
      </c>
      <c r="O9226" s="37" t="str">
        <f t="array" ref="O9226">IFERROR(XLOOKUP(K9226,'Tipo de carga'!B:B,'Tipo de carga'!C:C))</f>
        <v>GNC</v>
      </c>
    </row>
    <row r="9227">
      <c r="A9227" s="36">
        <v>1917.0</v>
      </c>
      <c r="B9227" s="37" t="str">
        <f t="array" ref="B9227">IFERROR(XLOOKUP(A9227,'Asignacion Dic'!A:A,'Asignacion Dic'!C:C))</f>
        <v>MeLi asignado SD</v>
      </c>
      <c r="C9227" s="37" t="str">
        <f t="array" ref="C9227">IFERROR(XLOOKUP(A9227,'Asignacion Dic'!A:A,'Asignacion Dic'!B:B))</f>
        <v>EC-05</v>
      </c>
      <c r="D9227" s="38">
        <v>45641.0</v>
      </c>
      <c r="E9227" s="36" t="s">
        <v>17</v>
      </c>
      <c r="F9227" s="37" t="str">
        <f t="array" ref="F9227">IFERROR(XLOOKUP(E9227,Operadores!A:A,Operadores!B:B))</f>
        <v>ARASAL</v>
      </c>
      <c r="G9227" s="36" t="s">
        <v>311</v>
      </c>
      <c r="H9227" s="39">
        <v>10.2</v>
      </c>
      <c r="I9227" s="40">
        <v>204.0</v>
      </c>
      <c r="J9227" s="41">
        <f t="shared" si="5"/>
        <v>2080.8</v>
      </c>
      <c r="K9227" s="37" t="str">
        <f t="array" ref="K9227">IFERROR(XLOOKUP(G9227,'Tipo de carga'!A:A,'Tipo de carga'!B:B))</f>
        <v>Natgas</v>
      </c>
      <c r="L9227" s="37">
        <f t="shared" si="2"/>
        <v>51</v>
      </c>
      <c r="M9227" s="37">
        <f t="shared" si="3"/>
        <v>15</v>
      </c>
      <c r="N9227" s="37">
        <f t="shared" si="4"/>
        <v>12</v>
      </c>
      <c r="O9227" s="37" t="str">
        <f t="array" ref="O9227">IFERROR(XLOOKUP(K9227,'Tipo de carga'!B:B,'Tipo de carga'!C:C))</f>
        <v>GNC</v>
      </c>
    </row>
    <row r="9228">
      <c r="A9228" s="36">
        <v>1912.0</v>
      </c>
      <c r="B9228" s="37" t="str">
        <f t="array" ref="B9228">IFERROR(XLOOKUP(A9228,'Asignacion Dic'!A:A,'Asignacion Dic'!C:C))</f>
        <v>MeLi asignado SD</v>
      </c>
      <c r="C9228" s="37" t="str">
        <f t="array" ref="C9228">IFERROR(XLOOKUP(A9228,'Asignacion Dic'!A:A,'Asignacion Dic'!B:B))</f>
        <v>EC-05</v>
      </c>
      <c r="D9228" s="38">
        <v>45639.0</v>
      </c>
      <c r="E9228" s="36" t="s">
        <v>345</v>
      </c>
      <c r="F9228" s="37" t="str">
        <f t="array" ref="F9228">IFERROR(XLOOKUP(E9228,Operadores!A:A,Operadores!B:B))</f>
        <v>PARMI</v>
      </c>
      <c r="G9228" s="36" t="s">
        <v>315</v>
      </c>
      <c r="H9228" s="39">
        <v>10.65</v>
      </c>
      <c r="I9228" s="40">
        <v>237.0</v>
      </c>
      <c r="J9228" s="41">
        <f t="shared" si="5"/>
        <v>2524.05</v>
      </c>
      <c r="K9228" s="37" t="str">
        <f t="array" ref="K9228">IFERROR(XLOOKUP(G9228,'Tipo de carga'!A:A,'Tipo de carga'!B:B))</f>
        <v>COMSUSTENTA</v>
      </c>
      <c r="L9228" s="37">
        <f t="shared" si="2"/>
        <v>50</v>
      </c>
      <c r="M9228" s="37">
        <f t="shared" si="3"/>
        <v>13</v>
      </c>
      <c r="N9228" s="37">
        <f t="shared" si="4"/>
        <v>12</v>
      </c>
      <c r="O9228" s="37" t="str">
        <f t="array" ref="O9228">IFERROR(XLOOKUP(K9228,'Tipo de carga'!B:B,'Tipo de carga'!C:C))</f>
        <v>GNC</v>
      </c>
    </row>
    <row r="9229">
      <c r="A9229" s="36">
        <v>1923.0</v>
      </c>
      <c r="B9229" s="37" t="str">
        <f t="array" ref="B9229">IFERROR(XLOOKUP(A9229,'Asignacion Dic'!A:A,'Asignacion Dic'!C:C))</f>
        <v>MeLi Ded Puebla</v>
      </c>
      <c r="C9229" s="37" t="str">
        <f t="array" ref="C9229">IFERROR(XLOOKUP(A9229,'Asignacion Dic'!A:A,'Asignacion Dic'!B:B))</f>
        <v>EC-05</v>
      </c>
      <c r="D9229" s="38">
        <v>45639.0</v>
      </c>
      <c r="E9229" s="36" t="s">
        <v>348</v>
      </c>
      <c r="F9229" s="37" t="str">
        <f t="array" ref="F9229">IFERROR(XLOOKUP(E9229,Operadores!A:A,Operadores!B:B))</f>
        <v>REYFER01</v>
      </c>
      <c r="G9229" s="36" t="s">
        <v>315</v>
      </c>
      <c r="H9229" s="39">
        <v>10.65</v>
      </c>
      <c r="I9229" s="40">
        <v>227.0</v>
      </c>
      <c r="J9229" s="41">
        <f t="shared" si="5"/>
        <v>2417.55</v>
      </c>
      <c r="K9229" s="37" t="str">
        <f t="array" ref="K9229">IFERROR(XLOOKUP(G9229,'Tipo de carga'!A:A,'Tipo de carga'!B:B))</f>
        <v>COMSUSTENTA</v>
      </c>
      <c r="L9229" s="37">
        <f t="shared" si="2"/>
        <v>50</v>
      </c>
      <c r="M9229" s="37">
        <f t="shared" si="3"/>
        <v>13</v>
      </c>
      <c r="N9229" s="37">
        <f t="shared" si="4"/>
        <v>12</v>
      </c>
      <c r="O9229" s="37" t="str">
        <f t="array" ref="O9229">IFERROR(XLOOKUP(K9229,'Tipo de carga'!B:B,'Tipo de carga'!C:C))</f>
        <v>GNC</v>
      </c>
    </row>
    <row r="9230">
      <c r="A9230" s="36">
        <v>1926.0</v>
      </c>
      <c r="B9230" s="37" t="str">
        <f t="array" ref="B9230">IFERROR(XLOOKUP(A9230,'Asignacion Dic'!A:A,'Asignacion Dic'!C:C))</f>
        <v>Available</v>
      </c>
      <c r="C9230" s="37" t="str">
        <f t="array" ref="C9230">IFERROR(XLOOKUP(A9230,'Asignacion Dic'!A:A,'Asignacion Dic'!B:B))</f>
        <v>TTE</v>
      </c>
      <c r="D9230" s="38">
        <v>45639.0</v>
      </c>
      <c r="E9230" s="36" t="s">
        <v>608</v>
      </c>
      <c r="F9230" s="37" t="str">
        <f t="array" ref="F9230">IFERROR(XLOOKUP(E9230,Operadores!A:A,Operadores!B:B))</f>
        <v>ALVRAU</v>
      </c>
      <c r="G9230" s="36" t="s">
        <v>315</v>
      </c>
      <c r="H9230" s="39">
        <v>10.65</v>
      </c>
      <c r="I9230" s="40">
        <v>223.0</v>
      </c>
      <c r="J9230" s="41">
        <f t="shared" si="5"/>
        <v>2374.95</v>
      </c>
      <c r="K9230" s="37" t="str">
        <f t="array" ref="K9230">IFERROR(XLOOKUP(G9230,'Tipo de carga'!A:A,'Tipo de carga'!B:B))</f>
        <v>COMSUSTENTA</v>
      </c>
      <c r="L9230" s="37">
        <f t="shared" si="2"/>
        <v>50</v>
      </c>
      <c r="M9230" s="37">
        <f t="shared" si="3"/>
        <v>13</v>
      </c>
      <c r="N9230" s="37">
        <f t="shared" si="4"/>
        <v>12</v>
      </c>
      <c r="O9230" s="37" t="str">
        <f t="array" ref="O9230">IFERROR(XLOOKUP(K9230,'Tipo de carga'!B:B,'Tipo de carga'!C:C))</f>
        <v>GNC</v>
      </c>
    </row>
    <row r="9231">
      <c r="A9231" s="36">
        <v>1912.0</v>
      </c>
      <c r="B9231" s="37" t="str">
        <f t="array" ref="B9231">IFERROR(XLOOKUP(A9231,'Asignacion Dic'!A:A,'Asignacion Dic'!C:C))</f>
        <v>MeLi asignado SD</v>
      </c>
      <c r="C9231" s="37" t="str">
        <f t="array" ref="C9231">IFERROR(XLOOKUP(A9231,'Asignacion Dic'!A:A,'Asignacion Dic'!B:B))</f>
        <v>EC-05</v>
      </c>
      <c r="D9231" s="38">
        <v>45640.0</v>
      </c>
      <c r="E9231" s="36" t="s">
        <v>345</v>
      </c>
      <c r="F9231" s="37" t="str">
        <f t="array" ref="F9231">IFERROR(XLOOKUP(E9231,Operadores!A:A,Operadores!B:B))</f>
        <v>PARMI</v>
      </c>
      <c r="G9231" s="36" t="s">
        <v>315</v>
      </c>
      <c r="H9231" s="39">
        <v>10.65</v>
      </c>
      <c r="I9231" s="40">
        <v>247.0</v>
      </c>
      <c r="J9231" s="41">
        <f t="shared" si="5"/>
        <v>2630.55</v>
      </c>
      <c r="K9231" s="37" t="str">
        <f t="array" ref="K9231">IFERROR(XLOOKUP(G9231,'Tipo de carga'!A:A,'Tipo de carga'!B:B))</f>
        <v>COMSUSTENTA</v>
      </c>
      <c r="L9231" s="37">
        <f t="shared" si="2"/>
        <v>50</v>
      </c>
      <c r="M9231" s="37">
        <f t="shared" si="3"/>
        <v>14</v>
      </c>
      <c r="N9231" s="37">
        <f t="shared" si="4"/>
        <v>12</v>
      </c>
      <c r="O9231" s="37" t="str">
        <f t="array" ref="O9231">IFERROR(XLOOKUP(K9231,'Tipo de carga'!B:B,'Tipo de carga'!C:C))</f>
        <v>GNC</v>
      </c>
    </row>
    <row r="9232">
      <c r="A9232" s="36">
        <v>1920.0</v>
      </c>
      <c r="B9232" s="37" t="str">
        <f t="array" ref="B9232">IFERROR(XLOOKUP(A9232,'Asignacion Dic'!A:A,'Asignacion Dic'!C:C))</f>
        <v>MeLi asignado SD</v>
      </c>
      <c r="C9232" s="37" t="str">
        <f t="array" ref="C9232">IFERROR(XLOOKUP(A9232,'Asignacion Dic'!A:A,'Asignacion Dic'!B:B))</f>
        <v>EC-05</v>
      </c>
      <c r="D9232" s="38">
        <v>45640.0</v>
      </c>
      <c r="E9232" s="36" t="s">
        <v>369</v>
      </c>
      <c r="F9232" s="37" t="str">
        <f t="array" ref="F9232">IFERROR(XLOOKUP(E9232,Operadores!A:A,Operadores!B:B))</f>
        <v>DIAOSC</v>
      </c>
      <c r="G9232" s="36" t="s">
        <v>315</v>
      </c>
      <c r="H9232" s="39">
        <v>10.65</v>
      </c>
      <c r="I9232" s="40">
        <v>264.0</v>
      </c>
      <c r="J9232" s="41">
        <f t="shared" si="5"/>
        <v>2811.6</v>
      </c>
      <c r="K9232" s="37" t="str">
        <f t="array" ref="K9232">IFERROR(XLOOKUP(G9232,'Tipo de carga'!A:A,'Tipo de carga'!B:B))</f>
        <v>COMSUSTENTA</v>
      </c>
      <c r="L9232" s="37">
        <f t="shared" si="2"/>
        <v>50</v>
      </c>
      <c r="M9232" s="37">
        <f t="shared" si="3"/>
        <v>14</v>
      </c>
      <c r="N9232" s="37">
        <f t="shared" si="4"/>
        <v>12</v>
      </c>
      <c r="O9232" s="37" t="str">
        <f t="array" ref="O9232">IFERROR(XLOOKUP(K9232,'Tipo de carga'!B:B,'Tipo de carga'!C:C))</f>
        <v>GNC</v>
      </c>
    </row>
    <row r="9233">
      <c r="A9233" s="36">
        <v>1920.0</v>
      </c>
      <c r="B9233" s="37" t="str">
        <f t="array" ref="B9233">IFERROR(XLOOKUP(A9233,'Asignacion Dic'!A:A,'Asignacion Dic'!C:C))</f>
        <v>MeLi asignado SD</v>
      </c>
      <c r="C9233" s="37" t="str">
        <f t="array" ref="C9233">IFERROR(XLOOKUP(A9233,'Asignacion Dic'!A:A,'Asignacion Dic'!B:B))</f>
        <v>EC-05</v>
      </c>
      <c r="D9233" s="38">
        <v>45640.0</v>
      </c>
      <c r="E9233" s="36" t="s">
        <v>369</v>
      </c>
      <c r="F9233" s="37" t="str">
        <f t="array" ref="F9233">IFERROR(XLOOKUP(E9233,Operadores!A:A,Operadores!B:B))</f>
        <v>DIAOSC</v>
      </c>
      <c r="G9233" s="36" t="s">
        <v>315</v>
      </c>
      <c r="H9233" s="39">
        <v>10.65</v>
      </c>
      <c r="I9233" s="40">
        <v>355.0</v>
      </c>
      <c r="J9233" s="41">
        <f t="shared" si="5"/>
        <v>3780.75</v>
      </c>
      <c r="K9233" s="37" t="str">
        <f t="array" ref="K9233">IFERROR(XLOOKUP(G9233,'Tipo de carga'!A:A,'Tipo de carga'!B:B))</f>
        <v>COMSUSTENTA</v>
      </c>
      <c r="L9233" s="37">
        <f t="shared" si="2"/>
        <v>50</v>
      </c>
      <c r="M9233" s="37">
        <f t="shared" si="3"/>
        <v>14</v>
      </c>
      <c r="N9233" s="37">
        <f t="shared" si="4"/>
        <v>12</v>
      </c>
      <c r="O9233" s="37" t="str">
        <f t="array" ref="O9233">IFERROR(XLOOKUP(K9233,'Tipo de carga'!B:B,'Tipo de carga'!C:C))</f>
        <v>GNC</v>
      </c>
    </row>
    <row r="9234">
      <c r="A9234" s="36">
        <v>1926.0</v>
      </c>
      <c r="B9234" s="37" t="str">
        <f t="array" ref="B9234">IFERROR(XLOOKUP(A9234,'Asignacion Dic'!A:A,'Asignacion Dic'!C:C))</f>
        <v>Available</v>
      </c>
      <c r="C9234" s="37" t="str">
        <f t="array" ref="C9234">IFERROR(XLOOKUP(A9234,'Asignacion Dic'!A:A,'Asignacion Dic'!B:B))</f>
        <v>TTE</v>
      </c>
      <c r="D9234" s="38">
        <v>45640.0</v>
      </c>
      <c r="E9234" s="36" t="s">
        <v>608</v>
      </c>
      <c r="F9234" s="37" t="str">
        <f t="array" ref="F9234">IFERROR(XLOOKUP(E9234,Operadores!A:A,Operadores!B:B))</f>
        <v>ALVRAU</v>
      </c>
      <c r="G9234" s="36" t="s">
        <v>315</v>
      </c>
      <c r="H9234" s="39">
        <v>10.65</v>
      </c>
      <c r="I9234" s="40">
        <v>300.0</v>
      </c>
      <c r="J9234" s="41">
        <f t="shared" si="5"/>
        <v>3195</v>
      </c>
      <c r="K9234" s="37" t="str">
        <f t="array" ref="K9234">IFERROR(XLOOKUP(G9234,'Tipo de carga'!A:A,'Tipo de carga'!B:B))</f>
        <v>COMSUSTENTA</v>
      </c>
      <c r="L9234" s="37">
        <f t="shared" si="2"/>
        <v>50</v>
      </c>
      <c r="M9234" s="37">
        <f t="shared" si="3"/>
        <v>14</v>
      </c>
      <c r="N9234" s="37">
        <f t="shared" si="4"/>
        <v>12</v>
      </c>
      <c r="O9234" s="37" t="str">
        <f t="array" ref="O9234">IFERROR(XLOOKUP(K9234,'Tipo de carga'!B:B,'Tipo de carga'!C:C))</f>
        <v>GNC</v>
      </c>
    </row>
    <row r="9235">
      <c r="A9235" s="36">
        <v>1923.0</v>
      </c>
      <c r="B9235" s="37" t="str">
        <f t="array" ref="B9235">IFERROR(XLOOKUP(A9235,'Asignacion Dic'!A:A,'Asignacion Dic'!C:C))</f>
        <v>MeLi Ded Puebla</v>
      </c>
      <c r="C9235" s="37" t="str">
        <f t="array" ref="C9235">IFERROR(XLOOKUP(A9235,'Asignacion Dic'!A:A,'Asignacion Dic'!B:B))</f>
        <v>EC-05</v>
      </c>
      <c r="D9235" s="38">
        <v>45641.0</v>
      </c>
      <c r="E9235" s="36" t="s">
        <v>348</v>
      </c>
      <c r="F9235" s="37" t="str">
        <f t="array" ref="F9235">IFERROR(XLOOKUP(E9235,Operadores!A:A,Operadores!B:B))</f>
        <v>REYFER01</v>
      </c>
      <c r="G9235" s="36" t="s">
        <v>315</v>
      </c>
      <c r="H9235" s="39">
        <v>10.65</v>
      </c>
      <c r="I9235" s="40">
        <v>242.0</v>
      </c>
      <c r="J9235" s="41">
        <f t="shared" si="5"/>
        <v>2577.3</v>
      </c>
      <c r="K9235" s="37" t="str">
        <f t="array" ref="K9235">IFERROR(XLOOKUP(G9235,'Tipo de carga'!A:A,'Tipo de carga'!B:B))</f>
        <v>COMSUSTENTA</v>
      </c>
      <c r="L9235" s="37">
        <f t="shared" si="2"/>
        <v>51</v>
      </c>
      <c r="M9235" s="37">
        <f t="shared" si="3"/>
        <v>15</v>
      </c>
      <c r="N9235" s="37">
        <f t="shared" si="4"/>
        <v>12</v>
      </c>
      <c r="O9235" s="37" t="str">
        <f t="array" ref="O9235">IFERROR(XLOOKUP(K9235,'Tipo de carga'!B:B,'Tipo de carga'!C:C))</f>
        <v>GNC</v>
      </c>
    </row>
    <row r="9236">
      <c r="A9236" s="36">
        <v>2025.0</v>
      </c>
      <c r="B9236" s="37" t="str">
        <f t="array" ref="B9236">IFERROR(XLOOKUP(A9236,'Asignacion Dic'!A:A,'Asignacion Dic'!C:C))</f>
        <v>MeLi Dedicado TD</v>
      </c>
      <c r="C9236" s="37" t="str">
        <f t="array" ref="C9236">IFERROR(XLOOKUP(A9236,'Asignacion Dic'!A:A,'Asignacion Dic'!B:B))</f>
        <v>EC-05</v>
      </c>
      <c r="D9236" s="38">
        <v>45642.99925925926</v>
      </c>
      <c r="E9236" s="36" t="s">
        <v>485</v>
      </c>
      <c r="F9236" s="37" t="str">
        <f t="array" ref="F9236">IFERROR(XLOOKUP(E9236,Operadores!A:A,Operadores!B:B))</f>
        <v>HERROD</v>
      </c>
      <c r="G9236" s="36" t="s">
        <v>72</v>
      </c>
      <c r="H9236" s="39">
        <v>19.42</v>
      </c>
      <c r="I9236" s="40">
        <v>530.0</v>
      </c>
      <c r="J9236" s="41">
        <f t="shared" si="5"/>
        <v>10292.6</v>
      </c>
      <c r="K9236" s="37" t="str">
        <f t="array" ref="K9236">IFERROR(XLOOKUP(G9236,'Tipo de carga'!A:A,'Tipo de carga'!B:B))</f>
        <v>Autoabasto</v>
      </c>
      <c r="L9236" s="37">
        <f t="shared" si="2"/>
        <v>51</v>
      </c>
      <c r="M9236" s="37">
        <f t="shared" si="3"/>
        <v>16</v>
      </c>
      <c r="N9236" s="37">
        <f t="shared" si="4"/>
        <v>12</v>
      </c>
      <c r="O9236" s="37" t="str">
        <f t="array" ref="O9236">IFERROR(XLOOKUP(K9236,'Tipo de carga'!B:B,'Tipo de carga'!C:C))</f>
        <v>Diesel</v>
      </c>
    </row>
    <row r="9237">
      <c r="A9237" s="36">
        <v>1802.0</v>
      </c>
      <c r="B9237" s="37" t="str">
        <f t="array" ref="B9237">IFERROR(XLOOKUP(A9237,'Asignacion Dic'!A:A,'Asignacion Dic'!C:C))</f>
        <v>Liverpool Local</v>
      </c>
      <c r="C9237" s="37" t="str">
        <f t="array" ref="C9237">IFERROR(XLOOKUP(A9237,'Asignacion Dic'!A:A,'Asignacion Dic'!B:B))</f>
        <v>EC-01</v>
      </c>
      <c r="D9237" s="38">
        <v>45642.98881944444</v>
      </c>
      <c r="E9237" s="36" t="s">
        <v>332</v>
      </c>
      <c r="F9237" s="37" t="str">
        <f t="array" ref="F9237">IFERROR(XLOOKUP(E9237,Operadores!A:A,Operadores!B:B))</f>
        <v>OROMAR</v>
      </c>
      <c r="G9237" s="36" t="s">
        <v>72</v>
      </c>
      <c r="H9237" s="39">
        <v>19.42</v>
      </c>
      <c r="I9237" s="40">
        <v>815.0</v>
      </c>
      <c r="J9237" s="41">
        <f t="shared" si="5"/>
        <v>15827.3</v>
      </c>
      <c r="K9237" s="37" t="str">
        <f t="array" ref="K9237">IFERROR(XLOOKUP(G9237,'Tipo de carga'!A:A,'Tipo de carga'!B:B))</f>
        <v>Autoabasto</v>
      </c>
      <c r="L9237" s="37">
        <f t="shared" si="2"/>
        <v>51</v>
      </c>
      <c r="M9237" s="37">
        <f t="shared" si="3"/>
        <v>16</v>
      </c>
      <c r="N9237" s="37">
        <f t="shared" si="4"/>
        <v>12</v>
      </c>
      <c r="O9237" s="37" t="str">
        <f t="array" ref="O9237">IFERROR(XLOOKUP(K9237,'Tipo de carga'!B:B,'Tipo de carga'!C:C))</f>
        <v>Diesel</v>
      </c>
    </row>
    <row r="9238">
      <c r="A9238" s="36">
        <v>1877.0</v>
      </c>
      <c r="B9238" s="37" t="str">
        <f t="array" ref="B9238">IFERROR(XLOOKUP(A9238,'Asignacion Dic'!A:A,'Asignacion Dic'!C:C))</f>
        <v>Circuitos</v>
      </c>
      <c r="C9238" s="37" t="str">
        <f t="array" ref="C9238">IFERROR(XLOOKUP(A9238,'Asignacion Dic'!A:A,'Asignacion Dic'!B:B))</f>
        <v>EC-03</v>
      </c>
      <c r="D9238" s="38">
        <v>45642.97712962963</v>
      </c>
      <c r="E9238" s="36" t="s">
        <v>397</v>
      </c>
      <c r="F9238" s="37" t="str">
        <f t="array" ref="F9238">IFERROR(XLOOKUP(E9238,Operadores!A:A,Operadores!B:B))</f>
        <v>GRERI</v>
      </c>
      <c r="G9238" s="36" t="s">
        <v>72</v>
      </c>
      <c r="H9238" s="39">
        <v>19.42</v>
      </c>
      <c r="I9238" s="40">
        <v>340.0</v>
      </c>
      <c r="J9238" s="41">
        <f t="shared" si="5"/>
        <v>6602.8</v>
      </c>
      <c r="K9238" s="37" t="str">
        <f t="array" ref="K9238">IFERROR(XLOOKUP(G9238,'Tipo de carga'!A:A,'Tipo de carga'!B:B))</f>
        <v>Autoabasto</v>
      </c>
      <c r="L9238" s="37">
        <f t="shared" si="2"/>
        <v>51</v>
      </c>
      <c r="M9238" s="37">
        <f t="shared" si="3"/>
        <v>16</v>
      </c>
      <c r="N9238" s="37">
        <f t="shared" si="4"/>
        <v>12</v>
      </c>
      <c r="O9238" s="37" t="str">
        <f t="array" ref="O9238">IFERROR(XLOOKUP(K9238,'Tipo de carga'!B:B,'Tipo de carga'!C:C))</f>
        <v>Diesel</v>
      </c>
    </row>
    <row r="9239">
      <c r="A9239" s="36">
        <v>1987.0</v>
      </c>
      <c r="B9239" s="37" t="str">
        <f t="array" ref="B9239">IFERROR(XLOOKUP(A9239,'Asignacion Dic'!A:A,'Asignacion Dic'!C:C))</f>
        <v>MeLi asignado SD</v>
      </c>
      <c r="C9239" s="37" t="str">
        <f t="array" ref="C9239">IFERROR(XLOOKUP(A9239,'Asignacion Dic'!A:A,'Asignacion Dic'!B:B))</f>
        <v>EC-05</v>
      </c>
      <c r="D9239" s="38">
        <v>45642.97251157407</v>
      </c>
      <c r="E9239" s="36" t="s">
        <v>529</v>
      </c>
      <c r="F9239" s="37" t="str">
        <f t="array" ref="F9239">IFERROR(XLOOKUP(E9239,Operadores!A:A,Operadores!B:B))</f>
        <v>ESTZAI</v>
      </c>
      <c r="G9239" s="36" t="s">
        <v>72</v>
      </c>
      <c r="H9239" s="39">
        <v>19.42</v>
      </c>
      <c r="I9239" s="40">
        <v>570.0</v>
      </c>
      <c r="J9239" s="41">
        <f t="shared" si="5"/>
        <v>11069.4</v>
      </c>
      <c r="K9239" s="37" t="str">
        <f t="array" ref="K9239">IFERROR(XLOOKUP(G9239,'Tipo de carga'!A:A,'Tipo de carga'!B:B))</f>
        <v>Autoabasto</v>
      </c>
      <c r="L9239" s="37">
        <f t="shared" si="2"/>
        <v>51</v>
      </c>
      <c r="M9239" s="37">
        <f t="shared" si="3"/>
        <v>16</v>
      </c>
      <c r="N9239" s="37">
        <f t="shared" si="4"/>
        <v>12</v>
      </c>
      <c r="O9239" s="37" t="str">
        <f t="array" ref="O9239">IFERROR(XLOOKUP(K9239,'Tipo de carga'!B:B,'Tipo de carga'!C:C))</f>
        <v>Diesel</v>
      </c>
    </row>
    <row r="9240">
      <c r="A9240" s="36">
        <v>309.0</v>
      </c>
      <c r="B9240" s="37" t="str">
        <f t="array" ref="B9240">IFERROR(XLOOKUP(A9240,'Asignacion Dic'!A:A,'Asignacion Dic'!C:C))</f>
        <v>Sayer Thorton</v>
      </c>
      <c r="C9240" s="37" t="str">
        <f t="array" ref="C9240">IFERROR(XLOOKUP(A9240,'Asignacion Dic'!A:A,'Asignacion Dic'!B:B))</f>
        <v>EC-04</v>
      </c>
      <c r="D9240" s="38">
        <v>45642.93717592592</v>
      </c>
      <c r="E9240" s="36" t="s">
        <v>264</v>
      </c>
      <c r="F9240" s="37" t="str">
        <f t="array" ref="F9240">IFERROR(XLOOKUP(E9240,Operadores!A:A,Operadores!B:B))</f>
        <v>REVELI</v>
      </c>
      <c r="G9240" s="36" t="s">
        <v>72</v>
      </c>
      <c r="H9240" s="39">
        <v>19.42</v>
      </c>
      <c r="I9240" s="40">
        <v>32.0</v>
      </c>
      <c r="J9240" s="41">
        <f t="shared" si="5"/>
        <v>621.44</v>
      </c>
      <c r="K9240" s="37" t="str">
        <f t="array" ref="K9240">IFERROR(XLOOKUP(G9240,'Tipo de carga'!A:A,'Tipo de carga'!B:B))</f>
        <v>Autoabasto</v>
      </c>
      <c r="L9240" s="37">
        <f t="shared" si="2"/>
        <v>51</v>
      </c>
      <c r="M9240" s="37">
        <f t="shared" si="3"/>
        <v>16</v>
      </c>
      <c r="N9240" s="37">
        <f t="shared" si="4"/>
        <v>12</v>
      </c>
      <c r="O9240" s="37" t="str">
        <f t="array" ref="O9240">IFERROR(XLOOKUP(K9240,'Tipo de carga'!B:B,'Tipo de carga'!C:C))</f>
        <v>Diesel</v>
      </c>
    </row>
    <row r="9241">
      <c r="A9241" s="36">
        <v>1981.0</v>
      </c>
      <c r="B9241" s="37" t="str">
        <f t="array" ref="B9241">IFERROR(XLOOKUP(A9241,'Asignacion Dic'!A:A,'Asignacion Dic'!C:C))</f>
        <v>MeLi asignado SD</v>
      </c>
      <c r="C9241" s="37" t="str">
        <f t="array" ref="C9241">IFERROR(XLOOKUP(A9241,'Asignacion Dic'!A:A,'Asignacion Dic'!B:B))</f>
        <v>EC-05</v>
      </c>
      <c r="D9241" s="38">
        <v>45642.90767361111</v>
      </c>
      <c r="E9241" s="36" t="s">
        <v>522</v>
      </c>
      <c r="F9241" s="37" t="str">
        <f t="array" ref="F9241">IFERROR(XLOOKUP(E9241,Operadores!A:A,Operadores!B:B))</f>
        <v>SORJUL</v>
      </c>
      <c r="G9241" s="36" t="s">
        <v>72</v>
      </c>
      <c r="H9241" s="39">
        <v>19.42</v>
      </c>
      <c r="I9241" s="40">
        <v>642.0</v>
      </c>
      <c r="J9241" s="41">
        <f t="shared" si="5"/>
        <v>12467.64</v>
      </c>
      <c r="K9241" s="37" t="str">
        <f t="array" ref="K9241">IFERROR(XLOOKUP(G9241,'Tipo de carga'!A:A,'Tipo de carga'!B:B))</f>
        <v>Autoabasto</v>
      </c>
      <c r="L9241" s="37">
        <f t="shared" si="2"/>
        <v>51</v>
      </c>
      <c r="M9241" s="37">
        <f t="shared" si="3"/>
        <v>16</v>
      </c>
      <c r="N9241" s="37">
        <f t="shared" si="4"/>
        <v>12</v>
      </c>
      <c r="O9241" s="37" t="str">
        <f t="array" ref="O9241">IFERROR(XLOOKUP(K9241,'Tipo de carga'!B:B,'Tipo de carga'!C:C))</f>
        <v>Diesel</v>
      </c>
    </row>
    <row r="9242">
      <c r="A9242" s="36">
        <v>1869.0</v>
      </c>
      <c r="B9242" s="37" t="str">
        <f t="array" ref="B9242">IFERROR(XLOOKUP(A9242,'Asignacion Dic'!A:A,'Asignacion Dic'!C:C))</f>
        <v>Circuitos</v>
      </c>
      <c r="C9242" s="37" t="str">
        <f t="array" ref="C9242">IFERROR(XLOOKUP(A9242,'Asignacion Dic'!A:A,'Asignacion Dic'!B:B))</f>
        <v>EC-03</v>
      </c>
      <c r="D9242" s="38">
        <v>45642.88916666667</v>
      </c>
      <c r="E9242" s="36" t="s">
        <v>271</v>
      </c>
      <c r="F9242" s="37" t="str">
        <f t="array" ref="F9242">IFERROR(XLOOKUP(E9242,Operadores!A:A,Operadores!B:B))</f>
        <v>MERUBA</v>
      </c>
      <c r="G9242" s="36" t="s">
        <v>72</v>
      </c>
      <c r="H9242" s="39">
        <v>19.42</v>
      </c>
      <c r="I9242" s="40">
        <v>668.0</v>
      </c>
      <c r="J9242" s="41">
        <f t="shared" si="5"/>
        <v>12972.56</v>
      </c>
      <c r="K9242" s="37" t="str">
        <f t="array" ref="K9242">IFERROR(XLOOKUP(G9242,'Tipo de carga'!A:A,'Tipo de carga'!B:B))</f>
        <v>Autoabasto</v>
      </c>
      <c r="L9242" s="37">
        <f t="shared" si="2"/>
        <v>51</v>
      </c>
      <c r="M9242" s="37">
        <f t="shared" si="3"/>
        <v>16</v>
      </c>
      <c r="N9242" s="37">
        <f t="shared" si="4"/>
        <v>12</v>
      </c>
      <c r="O9242" s="37" t="str">
        <f t="array" ref="O9242">IFERROR(XLOOKUP(K9242,'Tipo de carga'!B:B,'Tipo de carga'!C:C))</f>
        <v>Diesel</v>
      </c>
    </row>
    <row r="9243">
      <c r="A9243" s="36">
        <v>2005.0</v>
      </c>
      <c r="B9243" s="37" t="str">
        <f t="array" ref="B9243">IFERROR(XLOOKUP(A9243,'Asignacion Dic'!A:A,'Asignacion Dic'!C:C))</f>
        <v>MeLi Dedicado Merida</v>
      </c>
      <c r="C9243" s="37" t="str">
        <f t="array" ref="C9243">IFERROR(XLOOKUP(A9243,'Asignacion Dic'!A:A,'Asignacion Dic'!B:B))</f>
        <v>EC-05</v>
      </c>
      <c r="D9243" s="38">
        <v>45642.88449074074</v>
      </c>
      <c r="E9243" s="36" t="s">
        <v>399</v>
      </c>
      <c r="F9243" s="37" t="str">
        <f t="array" ref="F9243">IFERROR(XLOOKUP(E9243,Operadores!A:A,Operadores!B:B))</f>
        <v>DOMLEO</v>
      </c>
      <c r="G9243" s="36" t="s">
        <v>72</v>
      </c>
      <c r="H9243" s="39">
        <v>19.42</v>
      </c>
      <c r="I9243" s="40">
        <v>379.0</v>
      </c>
      <c r="J9243" s="41">
        <f t="shared" si="5"/>
        <v>7360.18</v>
      </c>
      <c r="K9243" s="37" t="str">
        <f t="array" ref="K9243">IFERROR(XLOOKUP(G9243,'Tipo de carga'!A:A,'Tipo de carga'!B:B))</f>
        <v>Autoabasto</v>
      </c>
      <c r="L9243" s="37">
        <f t="shared" si="2"/>
        <v>51</v>
      </c>
      <c r="M9243" s="37">
        <f t="shared" si="3"/>
        <v>16</v>
      </c>
      <c r="N9243" s="37">
        <f t="shared" si="4"/>
        <v>12</v>
      </c>
      <c r="O9243" s="37" t="str">
        <f t="array" ref="O9243">IFERROR(XLOOKUP(K9243,'Tipo de carga'!B:B,'Tipo de carga'!C:C))</f>
        <v>Diesel</v>
      </c>
    </row>
    <row r="9244">
      <c r="A9244" s="36">
        <v>2091.0</v>
      </c>
      <c r="B9244" s="37" t="str">
        <f t="array" ref="B9244">IFERROR(XLOOKUP(A9244,'Asignacion Dic'!A:A,'Asignacion Dic'!C:C))</f>
        <v>Available</v>
      </c>
      <c r="C9244" s="37" t="str">
        <f t="array" ref="C9244">IFERROR(XLOOKUP(A9244,'Asignacion Dic'!A:A,'Asignacion Dic'!B:B))</f>
        <v>TTE</v>
      </c>
      <c r="D9244" s="38">
        <v>45642.8752662037</v>
      </c>
      <c r="E9244" s="36" t="s">
        <v>586</v>
      </c>
      <c r="F9244" s="37" t="str">
        <f t="array" ref="F9244">IFERROR(XLOOKUP(E9244,Operadores!A:A,Operadores!B:B))</f>
        <v>BAUJUA02</v>
      </c>
      <c r="G9244" s="36" t="s">
        <v>72</v>
      </c>
      <c r="H9244" s="39">
        <v>19.42</v>
      </c>
      <c r="I9244" s="40">
        <v>615.0</v>
      </c>
      <c r="J9244" s="41">
        <f t="shared" si="5"/>
        <v>11943.3</v>
      </c>
      <c r="K9244" s="37" t="str">
        <f t="array" ref="K9244">IFERROR(XLOOKUP(G9244,'Tipo de carga'!A:A,'Tipo de carga'!B:B))</f>
        <v>Autoabasto</v>
      </c>
      <c r="L9244" s="37">
        <f t="shared" si="2"/>
        <v>51</v>
      </c>
      <c r="M9244" s="37">
        <f t="shared" si="3"/>
        <v>16</v>
      </c>
      <c r="N9244" s="37">
        <f t="shared" si="4"/>
        <v>12</v>
      </c>
      <c r="O9244" s="37" t="str">
        <f t="array" ref="O9244">IFERROR(XLOOKUP(K9244,'Tipo de carga'!B:B,'Tipo de carga'!C:C))</f>
        <v>Diesel</v>
      </c>
    </row>
    <row r="9245">
      <c r="A9245" s="36">
        <v>1735.0</v>
      </c>
      <c r="B9245" s="37" t="str">
        <f t="array" ref="B9245">IFERROR(XLOOKUP(A9245,'Asignacion Dic'!A:A,'Asignacion Dic'!C:C))</f>
        <v>Pilgrims Tepo</v>
      </c>
      <c r="C9245" s="37" t="str">
        <f t="array" ref="C9245">IFERROR(XLOOKUP(A9245,'Asignacion Dic'!A:A,'Asignacion Dic'!B:B))</f>
        <v>EC-02</v>
      </c>
      <c r="D9245" s="38">
        <v>45642.869942129626</v>
      </c>
      <c r="E9245" s="36" t="s">
        <v>222</v>
      </c>
      <c r="F9245" s="37" t="str">
        <f t="array" ref="F9245">IFERROR(XLOOKUP(E9245,Operadores!A:A,Operadores!B:B))</f>
        <v>BOROSC</v>
      </c>
      <c r="G9245" s="36" t="s">
        <v>72</v>
      </c>
      <c r="H9245" s="39">
        <v>19.42</v>
      </c>
      <c r="I9245" s="40">
        <v>482.0</v>
      </c>
      <c r="J9245" s="41">
        <f t="shared" si="5"/>
        <v>9360.44</v>
      </c>
      <c r="K9245" s="37" t="str">
        <f t="array" ref="K9245">IFERROR(XLOOKUP(G9245,'Tipo de carga'!A:A,'Tipo de carga'!B:B))</f>
        <v>Autoabasto</v>
      </c>
      <c r="L9245" s="37">
        <f t="shared" si="2"/>
        <v>51</v>
      </c>
      <c r="M9245" s="37">
        <f t="shared" si="3"/>
        <v>16</v>
      </c>
      <c r="N9245" s="37">
        <f t="shared" si="4"/>
        <v>12</v>
      </c>
      <c r="O9245" s="37" t="str">
        <f t="array" ref="O9245">IFERROR(XLOOKUP(K9245,'Tipo de carga'!B:B,'Tipo de carga'!C:C))</f>
        <v>Diesel</v>
      </c>
    </row>
    <row r="9246">
      <c r="A9246" s="36">
        <v>2027.0</v>
      </c>
      <c r="B9246" s="37" t="str">
        <f t="array" ref="B9246">IFERROR(XLOOKUP(A9246,'Asignacion Dic'!A:A,'Asignacion Dic'!C:C))</f>
        <v>MeLi Dedicado Merida</v>
      </c>
      <c r="C9246" s="37" t="str">
        <f t="array" ref="C9246">IFERROR(XLOOKUP(A9246,'Asignacion Dic'!A:A,'Asignacion Dic'!B:B))</f>
        <v>EC-05</v>
      </c>
      <c r="D9246" s="38">
        <v>45642.85717592593</v>
      </c>
      <c r="E9246" s="36" t="s">
        <v>452</v>
      </c>
      <c r="F9246" s="37" t="str">
        <f t="array" ref="F9246">IFERROR(XLOOKUP(E9246,Operadores!A:A,Operadores!B:B))</f>
        <v>AGUMAU</v>
      </c>
      <c r="G9246" s="36" t="s">
        <v>72</v>
      </c>
      <c r="H9246" s="39">
        <v>19.42</v>
      </c>
      <c r="I9246" s="40">
        <v>320.0</v>
      </c>
      <c r="J9246" s="41">
        <f t="shared" si="5"/>
        <v>6214.4</v>
      </c>
      <c r="K9246" s="37" t="str">
        <f t="array" ref="K9246">IFERROR(XLOOKUP(G9246,'Tipo de carga'!A:A,'Tipo de carga'!B:B))</f>
        <v>Autoabasto</v>
      </c>
      <c r="L9246" s="37">
        <f t="shared" si="2"/>
        <v>51</v>
      </c>
      <c r="M9246" s="37">
        <f t="shared" si="3"/>
        <v>16</v>
      </c>
      <c r="N9246" s="37">
        <f t="shared" si="4"/>
        <v>12</v>
      </c>
      <c r="O9246" s="37" t="str">
        <f t="array" ref="O9246">IFERROR(XLOOKUP(K9246,'Tipo de carga'!B:B,'Tipo de carga'!C:C))</f>
        <v>Diesel</v>
      </c>
    </row>
    <row r="9247">
      <c r="A9247" s="36">
        <v>1733.0</v>
      </c>
      <c r="B9247" s="37" t="str">
        <f t="array" ref="B9247">IFERROR(XLOOKUP(A9247,'Asignacion Dic'!A:A,'Asignacion Dic'!C:C))</f>
        <v>Liverpool Local</v>
      </c>
      <c r="C9247" s="37" t="str">
        <f t="array" ref="C9247">IFERROR(XLOOKUP(A9247,'Asignacion Dic'!A:A,'Asignacion Dic'!B:B))</f>
        <v>EC-01</v>
      </c>
      <c r="D9247" s="38">
        <v>45642.85192129629</v>
      </c>
      <c r="E9247" s="36" t="s">
        <v>562</v>
      </c>
      <c r="F9247" s="37" t="str">
        <f t="array" ref="F9247">IFERROR(XLOOKUP(E9247,Operadores!A:A,Operadores!B:B))</f>
        <v>ORNSER</v>
      </c>
      <c r="G9247" s="36" t="s">
        <v>72</v>
      </c>
      <c r="H9247" s="39">
        <v>19.42</v>
      </c>
      <c r="I9247" s="40">
        <v>599.0</v>
      </c>
      <c r="J9247" s="41">
        <f t="shared" si="5"/>
        <v>11632.58</v>
      </c>
      <c r="K9247" s="37" t="str">
        <f t="array" ref="K9247">IFERROR(XLOOKUP(G9247,'Tipo de carga'!A:A,'Tipo de carga'!B:B))</f>
        <v>Autoabasto</v>
      </c>
      <c r="L9247" s="37">
        <f t="shared" si="2"/>
        <v>51</v>
      </c>
      <c r="M9247" s="37">
        <f t="shared" si="3"/>
        <v>16</v>
      </c>
      <c r="N9247" s="37">
        <f t="shared" si="4"/>
        <v>12</v>
      </c>
      <c r="O9247" s="37" t="str">
        <f t="array" ref="O9247">IFERROR(XLOOKUP(K9247,'Tipo de carga'!B:B,'Tipo de carga'!C:C))</f>
        <v>Diesel</v>
      </c>
    </row>
    <row r="9248">
      <c r="A9248" s="36">
        <v>1704.0</v>
      </c>
      <c r="B9248" s="37" t="str">
        <f t="array" ref="B9248">IFERROR(XLOOKUP(A9248,'Asignacion Dic'!A:A,'Asignacion Dic'!C:C))</f>
        <v>Pilgrims Tepo</v>
      </c>
      <c r="C9248" s="37" t="str">
        <f t="array" ref="C9248">IFERROR(XLOOKUP(A9248,'Asignacion Dic'!A:A,'Asignacion Dic'!B:B))</f>
        <v>EC-02</v>
      </c>
      <c r="D9248" s="38">
        <v>45642.8471412037</v>
      </c>
      <c r="E9248" s="36" t="s">
        <v>379</v>
      </c>
      <c r="F9248" s="37" t="str">
        <f t="array" ref="F9248">IFERROR(XLOOKUP(E9248,Operadores!A:A,Operadores!B:B))</f>
        <v>MEDAND</v>
      </c>
      <c r="G9248" s="36" t="s">
        <v>72</v>
      </c>
      <c r="H9248" s="39">
        <v>19.42</v>
      </c>
      <c r="I9248" s="40">
        <v>436.0</v>
      </c>
      <c r="J9248" s="41">
        <f t="shared" si="5"/>
        <v>8467.12</v>
      </c>
      <c r="K9248" s="37" t="str">
        <f t="array" ref="K9248">IFERROR(XLOOKUP(G9248,'Tipo de carga'!A:A,'Tipo de carga'!B:B))</f>
        <v>Autoabasto</v>
      </c>
      <c r="L9248" s="37">
        <f t="shared" si="2"/>
        <v>51</v>
      </c>
      <c r="M9248" s="37">
        <f t="shared" si="3"/>
        <v>16</v>
      </c>
      <c r="N9248" s="37">
        <f t="shared" si="4"/>
        <v>12</v>
      </c>
      <c r="O9248" s="37" t="str">
        <f t="array" ref="O9248">IFERROR(XLOOKUP(K9248,'Tipo de carga'!B:B,'Tipo de carga'!C:C))</f>
        <v>Diesel</v>
      </c>
    </row>
    <row r="9249">
      <c r="A9249" s="36">
        <v>1866.0</v>
      </c>
      <c r="B9249" s="37" t="str">
        <f t="array" ref="B9249">IFERROR(XLOOKUP(A9249,'Asignacion Dic'!A:A,'Asignacion Dic'!C:C))</f>
        <v>Pilgrims Tepo</v>
      </c>
      <c r="C9249" s="37" t="str">
        <f t="array" ref="C9249">IFERROR(XLOOKUP(A9249,'Asignacion Dic'!A:A,'Asignacion Dic'!B:B))</f>
        <v>EC-02</v>
      </c>
      <c r="D9249" s="38">
        <v>45642.834131944444</v>
      </c>
      <c r="E9249" s="36" t="s">
        <v>380</v>
      </c>
      <c r="F9249" s="37" t="str">
        <f t="array" ref="F9249">IFERROR(XLOOKUP(E9249,Operadores!A:A,Operadores!B:B))</f>
        <v>FRAMAU</v>
      </c>
      <c r="G9249" s="36" t="s">
        <v>72</v>
      </c>
      <c r="H9249" s="39">
        <v>19.42</v>
      </c>
      <c r="I9249" s="40">
        <v>177.0</v>
      </c>
      <c r="J9249" s="41">
        <f t="shared" si="5"/>
        <v>3437.34</v>
      </c>
      <c r="K9249" s="37" t="str">
        <f t="array" ref="K9249">IFERROR(XLOOKUP(G9249,'Tipo de carga'!A:A,'Tipo de carga'!B:B))</f>
        <v>Autoabasto</v>
      </c>
      <c r="L9249" s="37">
        <f t="shared" si="2"/>
        <v>51</v>
      </c>
      <c r="M9249" s="37">
        <f t="shared" si="3"/>
        <v>16</v>
      </c>
      <c r="N9249" s="37">
        <f t="shared" si="4"/>
        <v>12</v>
      </c>
      <c r="O9249" s="37" t="str">
        <f t="array" ref="O9249">IFERROR(XLOOKUP(K9249,'Tipo de carga'!B:B,'Tipo de carga'!C:C))</f>
        <v>Diesel</v>
      </c>
    </row>
    <row r="9250">
      <c r="A9250" s="36">
        <v>1780.0</v>
      </c>
      <c r="B9250" s="37" t="str">
        <f t="array" ref="B9250">IFERROR(XLOOKUP(A9250,'Asignacion Dic'!A:A,'Asignacion Dic'!C:C))</f>
        <v>Pilgrims Tepo</v>
      </c>
      <c r="C9250" s="37" t="str">
        <f t="array" ref="C9250">IFERROR(XLOOKUP(A9250,'Asignacion Dic'!A:A,'Asignacion Dic'!B:B))</f>
        <v>EC-02</v>
      </c>
      <c r="D9250" s="38">
        <v>45642.83068287037</v>
      </c>
      <c r="E9250" s="36" t="s">
        <v>478</v>
      </c>
      <c r="F9250" s="37" t="str">
        <f t="array" ref="F9250">IFERROR(XLOOKUP(E9250,Operadores!A:A,Operadores!B:B))</f>
        <v>CHAJUA01</v>
      </c>
      <c r="G9250" s="36" t="s">
        <v>72</v>
      </c>
      <c r="H9250" s="39">
        <v>19.42</v>
      </c>
      <c r="I9250" s="40">
        <v>116.0</v>
      </c>
      <c r="J9250" s="41">
        <f t="shared" si="5"/>
        <v>2252.72</v>
      </c>
      <c r="K9250" s="37" t="str">
        <f t="array" ref="K9250">IFERROR(XLOOKUP(G9250,'Tipo de carga'!A:A,'Tipo de carga'!B:B))</f>
        <v>Autoabasto</v>
      </c>
      <c r="L9250" s="37">
        <f t="shared" si="2"/>
        <v>51</v>
      </c>
      <c r="M9250" s="37">
        <f t="shared" si="3"/>
        <v>16</v>
      </c>
      <c r="N9250" s="37">
        <f t="shared" si="4"/>
        <v>12</v>
      </c>
      <c r="O9250" s="37" t="str">
        <f t="array" ref="O9250">IFERROR(XLOOKUP(K9250,'Tipo de carga'!B:B,'Tipo de carga'!C:C))</f>
        <v>Diesel</v>
      </c>
    </row>
    <row r="9251">
      <c r="A9251" s="36">
        <v>1861.0</v>
      </c>
      <c r="B9251" s="37" t="str">
        <f t="array" ref="B9251">IFERROR(XLOOKUP(A9251,'Asignacion Dic'!A:A,'Asignacion Dic'!C:C))</f>
        <v>Pilgrims Tepo</v>
      </c>
      <c r="C9251" s="37" t="str">
        <f t="array" ref="C9251">IFERROR(XLOOKUP(A9251,'Asignacion Dic'!A:A,'Asignacion Dic'!B:B))</f>
        <v>EC-02</v>
      </c>
      <c r="D9251" s="38">
        <v>45642.81878472222</v>
      </c>
      <c r="E9251" s="36" t="s">
        <v>215</v>
      </c>
      <c r="F9251" s="37" t="str">
        <f t="array" ref="F9251">IFERROR(XLOOKUP(E9251,Operadores!A:A,Operadores!B:B))</f>
        <v>GARJUA</v>
      </c>
      <c r="G9251" s="36" t="s">
        <v>72</v>
      </c>
      <c r="H9251" s="39">
        <v>19.42</v>
      </c>
      <c r="I9251" s="40">
        <v>234.0</v>
      </c>
      <c r="J9251" s="41">
        <f t="shared" si="5"/>
        <v>4544.28</v>
      </c>
      <c r="K9251" s="37" t="str">
        <f t="array" ref="K9251">IFERROR(XLOOKUP(G9251,'Tipo de carga'!A:A,'Tipo de carga'!B:B))</f>
        <v>Autoabasto</v>
      </c>
      <c r="L9251" s="37">
        <f t="shared" si="2"/>
        <v>51</v>
      </c>
      <c r="M9251" s="37">
        <f t="shared" si="3"/>
        <v>16</v>
      </c>
      <c r="N9251" s="37">
        <f t="shared" si="4"/>
        <v>12</v>
      </c>
      <c r="O9251" s="37" t="str">
        <f t="array" ref="O9251">IFERROR(XLOOKUP(K9251,'Tipo de carga'!B:B,'Tipo de carga'!C:C))</f>
        <v>Diesel</v>
      </c>
    </row>
    <row r="9252">
      <c r="A9252" s="36">
        <v>1993.0</v>
      </c>
      <c r="B9252" s="37" t="str">
        <f t="array" ref="B9252">IFERROR(XLOOKUP(A9252,'Asignacion Dic'!A:A,'Asignacion Dic'!C:C))</f>
        <v>MeLi Dedicado TD</v>
      </c>
      <c r="C9252" s="37" t="str">
        <f t="array" ref="C9252">IFERROR(XLOOKUP(A9252,'Asignacion Dic'!A:A,'Asignacion Dic'!B:B))</f>
        <v>EC-05</v>
      </c>
      <c r="D9252" s="38">
        <v>45642.816828703704</v>
      </c>
      <c r="E9252" s="36" t="s">
        <v>188</v>
      </c>
      <c r="F9252" s="37" t="str">
        <f t="array" ref="F9252">IFERROR(XLOOKUP(E9252,Operadores!A:A,Operadores!B:B))</f>
        <v>ZAMROB</v>
      </c>
      <c r="G9252" s="36" t="s">
        <v>72</v>
      </c>
      <c r="H9252" s="39">
        <v>19.42</v>
      </c>
      <c r="I9252" s="40">
        <v>498.0</v>
      </c>
      <c r="J9252" s="41">
        <f t="shared" si="5"/>
        <v>9671.16</v>
      </c>
      <c r="K9252" s="37" t="str">
        <f t="array" ref="K9252">IFERROR(XLOOKUP(G9252,'Tipo de carga'!A:A,'Tipo de carga'!B:B))</f>
        <v>Autoabasto</v>
      </c>
      <c r="L9252" s="37">
        <f t="shared" si="2"/>
        <v>51</v>
      </c>
      <c r="M9252" s="37">
        <f t="shared" si="3"/>
        <v>16</v>
      </c>
      <c r="N9252" s="37">
        <f t="shared" si="4"/>
        <v>12</v>
      </c>
      <c r="O9252" s="37" t="str">
        <f t="array" ref="O9252">IFERROR(XLOOKUP(K9252,'Tipo de carga'!B:B,'Tipo de carga'!C:C))</f>
        <v>Diesel</v>
      </c>
    </row>
    <row r="9253">
      <c r="A9253" s="36">
        <v>1689.0</v>
      </c>
      <c r="B9253" s="37" t="str">
        <f t="array" ref="B9253">IFERROR(XLOOKUP(A9253,'Asignacion Dic'!A:A,'Asignacion Dic'!C:C))</f>
        <v>Pilgrims Tepo</v>
      </c>
      <c r="C9253" s="37" t="str">
        <f t="array" ref="C9253">IFERROR(XLOOKUP(A9253,'Asignacion Dic'!A:A,'Asignacion Dic'!B:B))</f>
        <v>EC-02</v>
      </c>
      <c r="D9253" s="38">
        <v>45642.80247685185</v>
      </c>
      <c r="E9253" s="36" t="s">
        <v>214</v>
      </c>
      <c r="F9253" s="37" t="str">
        <f t="array" ref="F9253">IFERROR(XLOOKUP(E9253,Operadores!A:A,Operadores!B:B))</f>
        <v>OROEDU</v>
      </c>
      <c r="G9253" s="36" t="s">
        <v>72</v>
      </c>
      <c r="H9253" s="39">
        <v>19.42</v>
      </c>
      <c r="I9253" s="40">
        <v>118.0</v>
      </c>
      <c r="J9253" s="41">
        <f t="shared" si="5"/>
        <v>2291.56</v>
      </c>
      <c r="K9253" s="37" t="str">
        <f t="array" ref="K9253">IFERROR(XLOOKUP(G9253,'Tipo de carga'!A:A,'Tipo de carga'!B:B))</f>
        <v>Autoabasto</v>
      </c>
      <c r="L9253" s="37">
        <f t="shared" si="2"/>
        <v>51</v>
      </c>
      <c r="M9253" s="37">
        <f t="shared" si="3"/>
        <v>16</v>
      </c>
      <c r="N9253" s="37">
        <f t="shared" si="4"/>
        <v>12</v>
      </c>
      <c r="O9253" s="37" t="str">
        <f t="array" ref="O9253">IFERROR(XLOOKUP(K9253,'Tipo de carga'!B:B,'Tipo de carga'!C:C))</f>
        <v>Diesel</v>
      </c>
    </row>
    <row r="9254">
      <c r="A9254" s="36">
        <v>1863.0</v>
      </c>
      <c r="B9254" s="37" t="str">
        <f t="array" ref="B9254">IFERROR(XLOOKUP(A9254,'Asignacion Dic'!A:A,'Asignacion Dic'!C:C))</f>
        <v>Pilgrims Tepo</v>
      </c>
      <c r="C9254" s="37" t="str">
        <f t="array" ref="C9254">IFERROR(XLOOKUP(A9254,'Asignacion Dic'!A:A,'Asignacion Dic'!B:B))</f>
        <v>EC-02</v>
      </c>
      <c r="D9254" s="38">
        <v>45642.80174768518</v>
      </c>
      <c r="E9254" s="36" t="s">
        <v>212</v>
      </c>
      <c r="F9254" s="37" t="str">
        <f t="array" ref="F9254">IFERROR(XLOOKUP(E9254,Operadores!A:A,Operadores!B:B))</f>
        <v>SANJES01</v>
      </c>
      <c r="G9254" s="36" t="s">
        <v>72</v>
      </c>
      <c r="H9254" s="39">
        <v>19.42</v>
      </c>
      <c r="I9254" s="40">
        <v>115.0</v>
      </c>
      <c r="J9254" s="41">
        <f t="shared" si="5"/>
        <v>2233.3</v>
      </c>
      <c r="K9254" s="37" t="str">
        <f t="array" ref="K9254">IFERROR(XLOOKUP(G9254,'Tipo de carga'!A:A,'Tipo de carga'!B:B))</f>
        <v>Autoabasto</v>
      </c>
      <c r="L9254" s="37">
        <f t="shared" si="2"/>
        <v>51</v>
      </c>
      <c r="M9254" s="37">
        <f t="shared" si="3"/>
        <v>16</v>
      </c>
      <c r="N9254" s="37">
        <f t="shared" si="4"/>
        <v>12</v>
      </c>
      <c r="O9254" s="37" t="str">
        <f t="array" ref="O9254">IFERROR(XLOOKUP(K9254,'Tipo de carga'!B:B,'Tipo de carga'!C:C))</f>
        <v>Diesel</v>
      </c>
    </row>
    <row r="9255">
      <c r="A9255" s="36">
        <v>2017.0</v>
      </c>
      <c r="B9255" s="37" t="str">
        <f t="array" ref="B9255">IFERROR(XLOOKUP(A9255,'Asignacion Dic'!A:A,'Asignacion Dic'!C:C))</f>
        <v>MeLi Dedicado TD</v>
      </c>
      <c r="C9255" s="37" t="str">
        <f t="array" ref="C9255">IFERROR(XLOOKUP(A9255,'Asignacion Dic'!A:A,'Asignacion Dic'!B:B))</f>
        <v>EC-05</v>
      </c>
      <c r="D9255" s="38">
        <v>45642.79420138889</v>
      </c>
      <c r="E9255" s="36" t="s">
        <v>337</v>
      </c>
      <c r="F9255" s="37" t="str">
        <f t="array" ref="F9255">IFERROR(XLOOKUP(E9255,Operadores!A:A,Operadores!B:B))</f>
        <v>FLOBRA</v>
      </c>
      <c r="G9255" s="36" t="s">
        <v>72</v>
      </c>
      <c r="H9255" s="39">
        <v>19.42</v>
      </c>
      <c r="I9255" s="40">
        <v>541.0</v>
      </c>
      <c r="J9255" s="41">
        <f t="shared" si="5"/>
        <v>10506.22</v>
      </c>
      <c r="K9255" s="37" t="str">
        <f t="array" ref="K9255">IFERROR(XLOOKUP(G9255,'Tipo de carga'!A:A,'Tipo de carga'!B:B))</f>
        <v>Autoabasto</v>
      </c>
      <c r="L9255" s="37">
        <f t="shared" si="2"/>
        <v>51</v>
      </c>
      <c r="M9255" s="37">
        <f t="shared" si="3"/>
        <v>16</v>
      </c>
      <c r="N9255" s="37">
        <f t="shared" si="4"/>
        <v>12</v>
      </c>
      <c r="O9255" s="37" t="str">
        <f t="array" ref="O9255">IFERROR(XLOOKUP(K9255,'Tipo de carga'!B:B,'Tipo de carga'!C:C))</f>
        <v>Diesel</v>
      </c>
    </row>
    <row r="9256">
      <c r="A9256" s="36">
        <v>1942.0</v>
      </c>
      <c r="B9256" s="37" t="str">
        <f t="array" ref="B9256">IFERROR(XLOOKUP(A9256,'Asignacion Dic'!A:A,'Asignacion Dic'!C:C))</f>
        <v>MeLi asignado SD</v>
      </c>
      <c r="C9256" s="37" t="str">
        <f t="array" ref="C9256">IFERROR(XLOOKUP(A9256,'Asignacion Dic'!A:A,'Asignacion Dic'!B:B))</f>
        <v>EC-05</v>
      </c>
      <c r="D9256" s="38">
        <v>45642.78493055556</v>
      </c>
      <c r="E9256" s="36" t="s">
        <v>581</v>
      </c>
      <c r="F9256" s="37" t="str">
        <f t="array" ref="F9256">IFERROR(XLOOKUP(E9256,Operadores!A:A,Operadores!B:B))</f>
        <v>RICCES</v>
      </c>
      <c r="G9256" s="36" t="s">
        <v>72</v>
      </c>
      <c r="H9256" s="39">
        <v>19.42</v>
      </c>
      <c r="I9256" s="40">
        <v>370.0</v>
      </c>
      <c r="J9256" s="41">
        <f t="shared" si="5"/>
        <v>7185.4</v>
      </c>
      <c r="K9256" s="37" t="str">
        <f t="array" ref="K9256">IFERROR(XLOOKUP(G9256,'Tipo de carga'!A:A,'Tipo de carga'!B:B))</f>
        <v>Autoabasto</v>
      </c>
      <c r="L9256" s="37">
        <f t="shared" si="2"/>
        <v>51</v>
      </c>
      <c r="M9256" s="37">
        <f t="shared" si="3"/>
        <v>16</v>
      </c>
      <c r="N9256" s="37">
        <f t="shared" si="4"/>
        <v>12</v>
      </c>
      <c r="O9256" s="37" t="str">
        <f t="array" ref="O9256">IFERROR(XLOOKUP(K9256,'Tipo de carga'!B:B,'Tipo de carga'!C:C))</f>
        <v>Diesel</v>
      </c>
    </row>
    <row r="9257">
      <c r="A9257" s="36">
        <v>1767.0</v>
      </c>
      <c r="B9257" s="37" t="str">
        <f t="array" ref="B9257">IFERROR(XLOOKUP(A9257,'Asignacion Dic'!A:A,'Asignacion Dic'!C:C))</f>
        <v>Pilgrims Tepo</v>
      </c>
      <c r="C9257" s="37" t="str">
        <f t="array" ref="C9257">IFERROR(XLOOKUP(A9257,'Asignacion Dic'!A:A,'Asignacion Dic'!B:B))</f>
        <v>EC-02</v>
      </c>
      <c r="D9257" s="38">
        <v>45642.78350694444</v>
      </c>
      <c r="E9257" s="36" t="s">
        <v>533</v>
      </c>
      <c r="F9257" s="37" t="str">
        <f t="array" ref="F9257">IFERROR(XLOOKUP(E9257,Operadores!A:A,Operadores!B:B))</f>
        <v>GALISM</v>
      </c>
      <c r="G9257" s="36" t="s">
        <v>72</v>
      </c>
      <c r="H9257" s="39">
        <v>19.42</v>
      </c>
      <c r="I9257" s="40">
        <v>129.0</v>
      </c>
      <c r="J9257" s="41">
        <f t="shared" si="5"/>
        <v>2505.18</v>
      </c>
      <c r="K9257" s="37" t="str">
        <f t="array" ref="K9257">IFERROR(XLOOKUP(G9257,'Tipo de carga'!A:A,'Tipo de carga'!B:B))</f>
        <v>Autoabasto</v>
      </c>
      <c r="L9257" s="37">
        <f t="shared" si="2"/>
        <v>51</v>
      </c>
      <c r="M9257" s="37">
        <f t="shared" si="3"/>
        <v>16</v>
      </c>
      <c r="N9257" s="37">
        <f t="shared" si="4"/>
        <v>12</v>
      </c>
      <c r="O9257" s="37" t="str">
        <f t="array" ref="O9257">IFERROR(XLOOKUP(K9257,'Tipo de carga'!B:B,'Tipo de carga'!C:C))</f>
        <v>Diesel</v>
      </c>
    </row>
    <row r="9258">
      <c r="A9258" s="36">
        <v>2013.0</v>
      </c>
      <c r="B9258" s="37" t="str">
        <f t="array" ref="B9258">IFERROR(XLOOKUP(A9258,'Asignacion Dic'!A:A,'Asignacion Dic'!C:C))</f>
        <v>MeLi Dedicado Merida</v>
      </c>
      <c r="C9258" s="37" t="str">
        <f t="array" ref="C9258">IFERROR(XLOOKUP(A9258,'Asignacion Dic'!A:A,'Asignacion Dic'!B:B))</f>
        <v>EC-05</v>
      </c>
      <c r="D9258" s="38">
        <v>45642.69190972222</v>
      </c>
      <c r="E9258" s="36" t="s">
        <v>557</v>
      </c>
      <c r="F9258" s="37" t="str">
        <f t="array" ref="F9258">IFERROR(XLOOKUP(E9258,Operadores!A:A,Operadores!B:B))</f>
        <v>MONENR</v>
      </c>
      <c r="G9258" s="36" t="s">
        <v>72</v>
      </c>
      <c r="H9258" s="39">
        <v>19.42</v>
      </c>
      <c r="I9258" s="40">
        <v>185.0</v>
      </c>
      <c r="J9258" s="41">
        <f t="shared" si="5"/>
        <v>3592.7</v>
      </c>
      <c r="K9258" s="37" t="str">
        <f t="array" ref="K9258">IFERROR(XLOOKUP(G9258,'Tipo de carga'!A:A,'Tipo de carga'!B:B))</f>
        <v>Autoabasto</v>
      </c>
      <c r="L9258" s="37">
        <f t="shared" si="2"/>
        <v>51</v>
      </c>
      <c r="M9258" s="37">
        <f t="shared" si="3"/>
        <v>16</v>
      </c>
      <c r="N9258" s="37">
        <f t="shared" si="4"/>
        <v>12</v>
      </c>
      <c r="O9258" s="37" t="str">
        <f t="array" ref="O9258">IFERROR(XLOOKUP(K9258,'Tipo de carga'!B:B,'Tipo de carga'!C:C))</f>
        <v>Diesel</v>
      </c>
    </row>
    <row r="9259">
      <c r="A9259" s="36">
        <v>1688.0</v>
      </c>
      <c r="B9259" s="37" t="str">
        <f t="array" ref="B9259">IFERROR(XLOOKUP(A9259,'Asignacion Dic'!A:A,'Asignacion Dic'!C:C))</f>
        <v>Pilgrims Tepo</v>
      </c>
      <c r="C9259" s="37" t="str">
        <f t="array" ref="C9259">IFERROR(XLOOKUP(A9259,'Asignacion Dic'!A:A,'Asignacion Dic'!B:B))</f>
        <v>EC-02</v>
      </c>
      <c r="D9259" s="38">
        <v>45642.685740740744</v>
      </c>
      <c r="E9259" s="36" t="s">
        <v>420</v>
      </c>
      <c r="F9259" s="37" t="str">
        <f t="array" ref="F9259">IFERROR(XLOOKUP(E9259,Operadores!A:A,Operadores!B:B))</f>
        <v>SANJUA07</v>
      </c>
      <c r="G9259" s="36" t="s">
        <v>72</v>
      </c>
      <c r="H9259" s="39">
        <v>19.42</v>
      </c>
      <c r="I9259" s="40">
        <v>282.0</v>
      </c>
      <c r="J9259" s="41">
        <f t="shared" si="5"/>
        <v>5476.44</v>
      </c>
      <c r="K9259" s="37" t="str">
        <f t="array" ref="K9259">IFERROR(XLOOKUP(G9259,'Tipo de carga'!A:A,'Tipo de carga'!B:B))</f>
        <v>Autoabasto</v>
      </c>
      <c r="L9259" s="37">
        <f t="shared" si="2"/>
        <v>51</v>
      </c>
      <c r="M9259" s="37">
        <f t="shared" si="3"/>
        <v>16</v>
      </c>
      <c r="N9259" s="37">
        <f t="shared" si="4"/>
        <v>12</v>
      </c>
      <c r="O9259" s="37" t="str">
        <f t="array" ref="O9259">IFERROR(XLOOKUP(K9259,'Tipo de carga'!B:B,'Tipo de carga'!C:C))</f>
        <v>Diesel</v>
      </c>
    </row>
    <row r="9260">
      <c r="A9260" s="36">
        <v>1945.0</v>
      </c>
      <c r="B9260" s="37" t="str">
        <f t="array" ref="B9260">IFERROR(XLOOKUP(A9260,'Asignacion Dic'!A:A,'Asignacion Dic'!C:C))</f>
        <v>MeLi asignado SD</v>
      </c>
      <c r="C9260" s="37" t="str">
        <f t="array" ref="C9260">IFERROR(XLOOKUP(A9260,'Asignacion Dic'!A:A,'Asignacion Dic'!B:B))</f>
        <v>EC-05</v>
      </c>
      <c r="D9260" s="38">
        <v>45642.68405092593</v>
      </c>
      <c r="E9260" s="36" t="s">
        <v>467</v>
      </c>
      <c r="F9260" s="37" t="str">
        <f t="array" ref="F9260">IFERROR(XLOOKUP(E9260,Operadores!A:A,Operadores!B:B))</f>
        <v>SILAL</v>
      </c>
      <c r="G9260" s="36" t="s">
        <v>72</v>
      </c>
      <c r="H9260" s="39">
        <v>19.42</v>
      </c>
      <c r="I9260" s="40">
        <v>328.0</v>
      </c>
      <c r="J9260" s="41">
        <f t="shared" si="5"/>
        <v>6369.76</v>
      </c>
      <c r="K9260" s="37" t="str">
        <f t="array" ref="K9260">IFERROR(XLOOKUP(G9260,'Tipo de carga'!A:A,'Tipo de carga'!B:B))</f>
        <v>Autoabasto</v>
      </c>
      <c r="L9260" s="37">
        <f t="shared" si="2"/>
        <v>51</v>
      </c>
      <c r="M9260" s="37">
        <f t="shared" si="3"/>
        <v>16</v>
      </c>
      <c r="N9260" s="37">
        <f t="shared" si="4"/>
        <v>12</v>
      </c>
      <c r="O9260" s="37" t="str">
        <f t="array" ref="O9260">IFERROR(XLOOKUP(K9260,'Tipo de carga'!B:B,'Tipo de carga'!C:C))</f>
        <v>Diesel</v>
      </c>
    </row>
    <row r="9261">
      <c r="A9261" s="36">
        <v>1939.0</v>
      </c>
      <c r="B9261" s="37" t="str">
        <f t="array" ref="B9261">IFERROR(XLOOKUP(A9261,'Asignacion Dic'!A:A,'Asignacion Dic'!C:C))</f>
        <v>Full Liver</v>
      </c>
      <c r="C9261" s="37" t="str">
        <f t="array" ref="C9261">IFERROR(XLOOKUP(A9261,'Asignacion Dic'!A:A,'Asignacion Dic'!B:B))</f>
        <v>EC-01</v>
      </c>
      <c r="D9261" s="38">
        <v>45642.67458333333</v>
      </c>
      <c r="E9261" s="36" t="s">
        <v>364</v>
      </c>
      <c r="F9261" s="37" t="str">
        <f t="array" ref="F9261">IFERROR(XLOOKUP(E9261,Operadores!A:A,Operadores!B:B))</f>
        <v>TORBR01</v>
      </c>
      <c r="G9261" s="36" t="s">
        <v>72</v>
      </c>
      <c r="H9261" s="39">
        <v>19.42</v>
      </c>
      <c r="I9261" s="40">
        <v>324.0</v>
      </c>
      <c r="J9261" s="41">
        <f t="shared" si="5"/>
        <v>6292.08</v>
      </c>
      <c r="K9261" s="37" t="str">
        <f t="array" ref="K9261">IFERROR(XLOOKUP(G9261,'Tipo de carga'!A:A,'Tipo de carga'!B:B))</f>
        <v>Autoabasto</v>
      </c>
      <c r="L9261" s="37">
        <f t="shared" si="2"/>
        <v>51</v>
      </c>
      <c r="M9261" s="37">
        <f t="shared" si="3"/>
        <v>16</v>
      </c>
      <c r="N9261" s="37">
        <f t="shared" si="4"/>
        <v>12</v>
      </c>
      <c r="O9261" s="37" t="str">
        <f t="array" ref="O9261">IFERROR(XLOOKUP(K9261,'Tipo de carga'!B:B,'Tipo de carga'!C:C))</f>
        <v>Diesel</v>
      </c>
    </row>
    <row r="9262">
      <c r="A9262" s="36">
        <v>1768.0</v>
      </c>
      <c r="B9262" s="37" t="str">
        <f t="array" ref="B9262">IFERROR(XLOOKUP(A9262,'Asignacion Dic'!A:A,'Asignacion Dic'!C:C))</f>
        <v>Pipas</v>
      </c>
      <c r="C9262" s="37" t="str">
        <f t="array" ref="C9262">IFERROR(XLOOKUP(A9262,'Asignacion Dic'!A:A,'Asignacion Dic'!B:B))</f>
        <v>EC-02</v>
      </c>
      <c r="D9262" s="38">
        <v>45642.674375</v>
      </c>
      <c r="E9262" s="36" t="s">
        <v>412</v>
      </c>
      <c r="F9262" s="37" t="str">
        <f t="array" ref="F9262">IFERROR(XLOOKUP(E9262,Operadores!A:A,Operadores!B:B))</f>
        <v>SANCAR01</v>
      </c>
      <c r="G9262" s="36" t="s">
        <v>72</v>
      </c>
      <c r="H9262" s="39">
        <v>19.42</v>
      </c>
      <c r="I9262" s="40">
        <v>95.0</v>
      </c>
      <c r="J9262" s="41">
        <f t="shared" si="5"/>
        <v>1844.9</v>
      </c>
      <c r="K9262" s="37" t="str">
        <f t="array" ref="K9262">IFERROR(XLOOKUP(G9262,'Tipo de carga'!A:A,'Tipo de carga'!B:B))</f>
        <v>Autoabasto</v>
      </c>
      <c r="L9262" s="37">
        <f t="shared" si="2"/>
        <v>51</v>
      </c>
      <c r="M9262" s="37">
        <f t="shared" si="3"/>
        <v>16</v>
      </c>
      <c r="N9262" s="37">
        <f t="shared" si="4"/>
        <v>12</v>
      </c>
      <c r="O9262" s="37" t="str">
        <f t="array" ref="O9262">IFERROR(XLOOKUP(K9262,'Tipo de carga'!B:B,'Tipo de carga'!C:C))</f>
        <v>Diesel</v>
      </c>
    </row>
    <row r="9263">
      <c r="A9263" s="36">
        <v>1870.0</v>
      </c>
      <c r="B9263" s="37" t="str">
        <f t="array" ref="B9263">IFERROR(XLOOKUP(A9263,'Asignacion Dic'!A:A,'Asignacion Dic'!C:C))</f>
        <v>Circuitos</v>
      </c>
      <c r="C9263" s="37" t="str">
        <f t="array" ref="C9263">IFERROR(XLOOKUP(A9263,'Asignacion Dic'!A:A,'Asignacion Dic'!B:B))</f>
        <v>EC-03</v>
      </c>
      <c r="D9263" s="38">
        <v>45642.66217592593</v>
      </c>
      <c r="E9263" s="36" t="s">
        <v>385</v>
      </c>
      <c r="F9263" s="37" t="str">
        <f t="array" ref="F9263">IFERROR(XLOOKUP(E9263,Operadores!A:A,Operadores!B:B))</f>
        <v>RIOFE</v>
      </c>
      <c r="G9263" s="36" t="s">
        <v>72</v>
      </c>
      <c r="H9263" s="39">
        <v>19.42</v>
      </c>
      <c r="I9263" s="40">
        <v>420.0</v>
      </c>
      <c r="J9263" s="41">
        <f t="shared" si="5"/>
        <v>8156.4</v>
      </c>
      <c r="K9263" s="37" t="str">
        <f t="array" ref="K9263">IFERROR(XLOOKUP(G9263,'Tipo de carga'!A:A,'Tipo de carga'!B:B))</f>
        <v>Autoabasto</v>
      </c>
      <c r="L9263" s="37">
        <f t="shared" si="2"/>
        <v>51</v>
      </c>
      <c r="M9263" s="37">
        <f t="shared" si="3"/>
        <v>16</v>
      </c>
      <c r="N9263" s="37">
        <f t="shared" si="4"/>
        <v>12</v>
      </c>
      <c r="O9263" s="37" t="str">
        <f t="array" ref="O9263">IFERROR(XLOOKUP(K9263,'Tipo de carga'!B:B,'Tipo de carga'!C:C))</f>
        <v>Diesel</v>
      </c>
    </row>
    <row r="9264">
      <c r="A9264" s="36">
        <v>2009.0</v>
      </c>
      <c r="B9264" s="37" t="str">
        <f t="array" ref="B9264">IFERROR(XLOOKUP(A9264,'Asignacion Dic'!A:A,'Asignacion Dic'!C:C))</f>
        <v>MeLi Dedicado Merida</v>
      </c>
      <c r="C9264" s="37" t="str">
        <f t="array" ref="C9264">IFERROR(XLOOKUP(A9264,'Asignacion Dic'!A:A,'Asignacion Dic'!B:B))</f>
        <v>EC-05</v>
      </c>
      <c r="D9264" s="38">
        <v>45642.65703703704</v>
      </c>
      <c r="E9264" s="36" t="s">
        <v>294</v>
      </c>
      <c r="F9264" s="37" t="str">
        <f t="array" ref="F9264">IFERROR(XLOOKUP(E9264,Operadores!A:A,Operadores!B:B))</f>
        <v>GONCAR01</v>
      </c>
      <c r="G9264" s="36" t="s">
        <v>72</v>
      </c>
      <c r="H9264" s="39">
        <v>19.42</v>
      </c>
      <c r="I9264" s="40">
        <v>612.0</v>
      </c>
      <c r="J9264" s="41">
        <f t="shared" si="5"/>
        <v>11885.04</v>
      </c>
      <c r="K9264" s="37" t="str">
        <f t="array" ref="K9264">IFERROR(XLOOKUP(G9264,'Tipo de carga'!A:A,'Tipo de carga'!B:B))</f>
        <v>Autoabasto</v>
      </c>
      <c r="L9264" s="37">
        <f t="shared" si="2"/>
        <v>51</v>
      </c>
      <c r="M9264" s="37">
        <f t="shared" si="3"/>
        <v>16</v>
      </c>
      <c r="N9264" s="37">
        <f t="shared" si="4"/>
        <v>12</v>
      </c>
      <c r="O9264" s="37" t="str">
        <f t="array" ref="O9264">IFERROR(XLOOKUP(K9264,'Tipo de carga'!B:B,'Tipo de carga'!C:C))</f>
        <v>Diesel</v>
      </c>
    </row>
    <row r="9265">
      <c r="A9265" s="36">
        <v>1827.0</v>
      </c>
      <c r="B9265" s="37" t="str">
        <f t="array" ref="B9265">IFERROR(XLOOKUP(A9265,'Asignacion Dic'!A:A,'Asignacion Dic'!C:C))</f>
        <v>Full Liver</v>
      </c>
      <c r="C9265" s="37" t="str">
        <f t="array" ref="C9265">IFERROR(XLOOKUP(A9265,'Asignacion Dic'!A:A,'Asignacion Dic'!B:B))</f>
        <v>EC-01</v>
      </c>
      <c r="D9265" s="38">
        <v>45642.644849537035</v>
      </c>
      <c r="E9265" s="36" t="s">
        <v>374</v>
      </c>
      <c r="F9265" s="37" t="str">
        <f t="array" ref="F9265">IFERROR(XLOOKUP(E9265,Operadores!A:A,Operadores!B:B))</f>
        <v>ANGMA</v>
      </c>
      <c r="G9265" s="36" t="s">
        <v>72</v>
      </c>
      <c r="H9265" s="39">
        <v>19.42</v>
      </c>
      <c r="I9265" s="40">
        <v>874.0</v>
      </c>
      <c r="J9265" s="41">
        <f t="shared" si="5"/>
        <v>16973.08</v>
      </c>
      <c r="K9265" s="37" t="str">
        <f t="array" ref="K9265">IFERROR(XLOOKUP(G9265,'Tipo de carga'!A:A,'Tipo de carga'!B:B))</f>
        <v>Autoabasto</v>
      </c>
      <c r="L9265" s="37">
        <f t="shared" si="2"/>
        <v>51</v>
      </c>
      <c r="M9265" s="37">
        <f t="shared" si="3"/>
        <v>16</v>
      </c>
      <c r="N9265" s="37">
        <f t="shared" si="4"/>
        <v>12</v>
      </c>
      <c r="O9265" s="37" t="str">
        <f t="array" ref="O9265">IFERROR(XLOOKUP(K9265,'Tipo de carga'!B:B,'Tipo de carga'!C:C))</f>
        <v>Diesel</v>
      </c>
    </row>
    <row r="9266">
      <c r="A9266" s="36">
        <v>2024.0</v>
      </c>
      <c r="B9266" s="37" t="str">
        <f t="array" ref="B9266">IFERROR(XLOOKUP(A9266,'Asignacion Dic'!A:A,'Asignacion Dic'!C:C))</f>
        <v>MeLi Dedicado Merida</v>
      </c>
      <c r="C9266" s="37" t="str">
        <f t="array" ref="C9266">IFERROR(XLOOKUP(A9266,'Asignacion Dic'!A:A,'Asignacion Dic'!B:B))</f>
        <v>EC-05</v>
      </c>
      <c r="D9266" s="38">
        <v>45642.63916666667</v>
      </c>
      <c r="E9266" s="36" t="s">
        <v>469</v>
      </c>
      <c r="F9266" s="37" t="str">
        <f t="array" ref="F9266">IFERROR(XLOOKUP(E9266,Operadores!A:A,Operadores!B:B))</f>
        <v>DELJOS01</v>
      </c>
      <c r="G9266" s="36" t="s">
        <v>72</v>
      </c>
      <c r="H9266" s="39">
        <v>19.42</v>
      </c>
      <c r="I9266" s="40">
        <v>323.0</v>
      </c>
      <c r="J9266" s="41">
        <f t="shared" si="5"/>
        <v>6272.66</v>
      </c>
      <c r="K9266" s="37" t="str">
        <f t="array" ref="K9266">IFERROR(XLOOKUP(G9266,'Tipo de carga'!A:A,'Tipo de carga'!B:B))</f>
        <v>Autoabasto</v>
      </c>
      <c r="L9266" s="37">
        <f t="shared" si="2"/>
        <v>51</v>
      </c>
      <c r="M9266" s="37">
        <f t="shared" si="3"/>
        <v>16</v>
      </c>
      <c r="N9266" s="37">
        <f t="shared" si="4"/>
        <v>12</v>
      </c>
      <c r="O9266" s="37" t="str">
        <f t="array" ref="O9266">IFERROR(XLOOKUP(K9266,'Tipo de carga'!B:B,'Tipo de carga'!C:C))</f>
        <v>Diesel</v>
      </c>
    </row>
    <row r="9267">
      <c r="A9267" s="36">
        <v>2039.0</v>
      </c>
      <c r="B9267" s="37" t="str">
        <f t="array" ref="B9267">IFERROR(XLOOKUP(A9267,'Asignacion Dic'!A:A,'Asignacion Dic'!C:C))</f>
        <v>PISA Gdl</v>
      </c>
      <c r="C9267" s="37" t="str">
        <f t="array" ref="C9267">IFERROR(XLOOKUP(A9267,'Asignacion Dic'!A:A,'Asignacion Dic'!B:B))</f>
        <v>EC-06</v>
      </c>
      <c r="D9267" s="38">
        <v>45642.619166666664</v>
      </c>
      <c r="E9267" s="36" t="s">
        <v>268</v>
      </c>
      <c r="F9267" s="37" t="str">
        <f t="array" ref="F9267">IFERROR(XLOOKUP(E9267,Operadores!A:A,Operadores!B:B))</f>
        <v>ARCEDG</v>
      </c>
      <c r="G9267" s="36" t="s">
        <v>72</v>
      </c>
      <c r="H9267" s="39">
        <v>19.42</v>
      </c>
      <c r="I9267" s="40">
        <v>572.0</v>
      </c>
      <c r="J9267" s="41">
        <f t="shared" si="5"/>
        <v>11108.24</v>
      </c>
      <c r="K9267" s="37" t="str">
        <f t="array" ref="K9267">IFERROR(XLOOKUP(G9267,'Tipo de carga'!A:A,'Tipo de carga'!B:B))</f>
        <v>Autoabasto</v>
      </c>
      <c r="L9267" s="37">
        <f t="shared" si="2"/>
        <v>51</v>
      </c>
      <c r="M9267" s="37">
        <f t="shared" si="3"/>
        <v>16</v>
      </c>
      <c r="N9267" s="37">
        <f t="shared" si="4"/>
        <v>12</v>
      </c>
      <c r="O9267" s="37" t="str">
        <f t="array" ref="O9267">IFERROR(XLOOKUP(K9267,'Tipo de carga'!B:B,'Tipo de carga'!C:C))</f>
        <v>Diesel</v>
      </c>
    </row>
    <row r="9268">
      <c r="A9268" s="36">
        <v>1955.0</v>
      </c>
      <c r="B9268" s="37" t="str">
        <f t="array" ref="B9268">IFERROR(XLOOKUP(A9268,'Asignacion Dic'!A:A,'Asignacion Dic'!C:C))</f>
        <v>Circuitos</v>
      </c>
      <c r="C9268" s="37" t="str">
        <f t="array" ref="C9268">IFERROR(XLOOKUP(A9268,'Asignacion Dic'!A:A,'Asignacion Dic'!B:B))</f>
        <v>EC-03</v>
      </c>
      <c r="D9268" s="38">
        <v>45642.61226851852</v>
      </c>
      <c r="E9268" s="36" t="s">
        <v>205</v>
      </c>
      <c r="F9268" s="37" t="str">
        <f t="array" ref="F9268">IFERROR(XLOOKUP(E9268,Operadores!A:A,Operadores!B:B))</f>
        <v>MOZPEDX</v>
      </c>
      <c r="G9268" s="36" t="s">
        <v>72</v>
      </c>
      <c r="H9268" s="39">
        <v>19.42</v>
      </c>
      <c r="I9268" s="40">
        <v>350.0</v>
      </c>
      <c r="J9268" s="41">
        <f t="shared" si="5"/>
        <v>6797</v>
      </c>
      <c r="K9268" s="37" t="str">
        <f t="array" ref="K9268">IFERROR(XLOOKUP(G9268,'Tipo de carga'!A:A,'Tipo de carga'!B:B))</f>
        <v>Autoabasto</v>
      </c>
      <c r="L9268" s="37">
        <f t="shared" si="2"/>
        <v>51</v>
      </c>
      <c r="M9268" s="37">
        <f t="shared" si="3"/>
        <v>16</v>
      </c>
      <c r="N9268" s="37">
        <f t="shared" si="4"/>
        <v>12</v>
      </c>
      <c r="O9268" s="37" t="str">
        <f t="array" ref="O9268">IFERROR(XLOOKUP(K9268,'Tipo de carga'!B:B,'Tipo de carga'!C:C))</f>
        <v>Diesel</v>
      </c>
    </row>
    <row r="9269">
      <c r="A9269" s="36">
        <v>1897.0</v>
      </c>
      <c r="B9269" s="37" t="str">
        <f t="array" ref="B9269">IFERROR(XLOOKUP(A9269,'Asignacion Dic'!A:A,'Asignacion Dic'!C:C))</f>
        <v>Full Liver</v>
      </c>
      <c r="C9269" s="37" t="str">
        <f t="array" ref="C9269">IFERROR(XLOOKUP(A9269,'Asignacion Dic'!A:A,'Asignacion Dic'!B:B))</f>
        <v>EC-01</v>
      </c>
      <c r="D9269" s="38">
        <v>45642.60271990741</v>
      </c>
      <c r="E9269" s="36" t="s">
        <v>408</v>
      </c>
      <c r="F9269" s="37" t="str">
        <f t="array" ref="F9269">IFERROR(XLOOKUP(E9269,Operadores!A:A,Operadores!B:B))</f>
        <v>RODAR</v>
      </c>
      <c r="G9269" s="36" t="s">
        <v>72</v>
      </c>
      <c r="H9269" s="39">
        <v>19.42</v>
      </c>
      <c r="I9269" s="40">
        <v>342.0</v>
      </c>
      <c r="J9269" s="41">
        <f t="shared" si="5"/>
        <v>6641.64</v>
      </c>
      <c r="K9269" s="37" t="str">
        <f t="array" ref="K9269">IFERROR(XLOOKUP(G9269,'Tipo de carga'!A:A,'Tipo de carga'!B:B))</f>
        <v>Autoabasto</v>
      </c>
      <c r="L9269" s="37">
        <f t="shared" si="2"/>
        <v>51</v>
      </c>
      <c r="M9269" s="37">
        <f t="shared" si="3"/>
        <v>16</v>
      </c>
      <c r="N9269" s="37">
        <f t="shared" si="4"/>
        <v>12</v>
      </c>
      <c r="O9269" s="37" t="str">
        <f t="array" ref="O9269">IFERROR(XLOOKUP(K9269,'Tipo de carga'!B:B,'Tipo de carga'!C:C))</f>
        <v>Diesel</v>
      </c>
    </row>
    <row r="9270">
      <c r="A9270" s="36">
        <v>1906.0</v>
      </c>
      <c r="B9270" s="37" t="str">
        <f t="array" ref="B9270">IFERROR(XLOOKUP(A9270,'Asignacion Dic'!A:A,'Asignacion Dic'!C:C))</f>
        <v>MeLi asignado SD</v>
      </c>
      <c r="C9270" s="37" t="str">
        <f t="array" ref="C9270">IFERROR(XLOOKUP(A9270,'Asignacion Dic'!A:A,'Asignacion Dic'!B:B))</f>
        <v>EC-05</v>
      </c>
      <c r="D9270" s="38">
        <v>45642.60011574074</v>
      </c>
      <c r="E9270" s="36" t="s">
        <v>179</v>
      </c>
      <c r="F9270" s="37" t="str">
        <f t="array" ref="F9270">IFERROR(XLOOKUP(E9270,Operadores!A:A,Operadores!B:B))</f>
        <v>IBAJOS</v>
      </c>
      <c r="G9270" s="36" t="s">
        <v>72</v>
      </c>
      <c r="H9270" s="39">
        <v>19.42</v>
      </c>
      <c r="I9270" s="40">
        <v>337.0</v>
      </c>
      <c r="J9270" s="41">
        <f t="shared" si="5"/>
        <v>6544.54</v>
      </c>
      <c r="K9270" s="37" t="str">
        <f t="array" ref="K9270">IFERROR(XLOOKUP(G9270,'Tipo de carga'!A:A,'Tipo de carga'!B:B))</f>
        <v>Autoabasto</v>
      </c>
      <c r="L9270" s="37">
        <f t="shared" si="2"/>
        <v>51</v>
      </c>
      <c r="M9270" s="37">
        <f t="shared" si="3"/>
        <v>16</v>
      </c>
      <c r="N9270" s="37">
        <f t="shared" si="4"/>
        <v>12</v>
      </c>
      <c r="O9270" s="37" t="str">
        <f t="array" ref="O9270">IFERROR(XLOOKUP(K9270,'Tipo de carga'!B:B,'Tipo de carga'!C:C))</f>
        <v>Diesel</v>
      </c>
    </row>
    <row r="9271">
      <c r="A9271" s="36">
        <v>1965.0</v>
      </c>
      <c r="B9271" s="37" t="str">
        <f t="array" ref="B9271">IFERROR(XLOOKUP(A9271,'Asignacion Dic'!A:A,'Asignacion Dic'!C:C))</f>
        <v>Circuitos</v>
      </c>
      <c r="C9271" s="37" t="str">
        <f t="array" ref="C9271">IFERROR(XLOOKUP(A9271,'Asignacion Dic'!A:A,'Asignacion Dic'!B:B))</f>
        <v>EC-03</v>
      </c>
      <c r="D9271" s="38">
        <v>45642.588958333334</v>
      </c>
      <c r="E9271" s="36" t="s">
        <v>181</v>
      </c>
      <c r="F9271" s="37" t="str">
        <f t="array" ref="F9271">IFERROR(XLOOKUP(E9271,Operadores!A:A,Operadores!B:B))</f>
        <v>BREISR</v>
      </c>
      <c r="G9271" s="36" t="s">
        <v>72</v>
      </c>
      <c r="H9271" s="39">
        <v>19.42</v>
      </c>
      <c r="I9271" s="40">
        <v>339.0</v>
      </c>
      <c r="J9271" s="41">
        <f t="shared" si="5"/>
        <v>6583.38</v>
      </c>
      <c r="K9271" s="37" t="str">
        <f t="array" ref="K9271">IFERROR(XLOOKUP(G9271,'Tipo de carga'!A:A,'Tipo de carga'!B:B))</f>
        <v>Autoabasto</v>
      </c>
      <c r="L9271" s="37">
        <f t="shared" si="2"/>
        <v>51</v>
      </c>
      <c r="M9271" s="37">
        <f t="shared" si="3"/>
        <v>16</v>
      </c>
      <c r="N9271" s="37">
        <f t="shared" si="4"/>
        <v>12</v>
      </c>
      <c r="O9271" s="37" t="str">
        <f t="array" ref="O9271">IFERROR(XLOOKUP(K9271,'Tipo de carga'!B:B,'Tipo de carga'!C:C))</f>
        <v>Diesel</v>
      </c>
    </row>
    <row r="9272">
      <c r="A9272" s="36">
        <v>2018.0</v>
      </c>
      <c r="B9272" s="37" t="str">
        <f t="array" ref="B9272">IFERROR(XLOOKUP(A9272,'Asignacion Dic'!A:A,'Asignacion Dic'!C:C))</f>
        <v>MeLi Dedicado TD</v>
      </c>
      <c r="C9272" s="37" t="str">
        <f t="array" ref="C9272">IFERROR(XLOOKUP(A9272,'Asignacion Dic'!A:A,'Asignacion Dic'!B:B))</f>
        <v>EC-05</v>
      </c>
      <c r="D9272" s="38">
        <v>45642.5625462963</v>
      </c>
      <c r="E9272" s="36" t="s">
        <v>591</v>
      </c>
      <c r="F9272" s="37" t="str">
        <f t="array" ref="F9272">IFERROR(XLOOKUP(E9272,Operadores!A:A,Operadores!B:B))</f>
        <v>MACFRA</v>
      </c>
      <c r="G9272" s="36" t="s">
        <v>72</v>
      </c>
      <c r="H9272" s="39">
        <v>19.42</v>
      </c>
      <c r="I9272" s="40">
        <v>559.0</v>
      </c>
      <c r="J9272" s="41">
        <f t="shared" si="5"/>
        <v>10855.78</v>
      </c>
      <c r="K9272" s="37" t="str">
        <f t="array" ref="K9272">IFERROR(XLOOKUP(G9272,'Tipo de carga'!A:A,'Tipo de carga'!B:B))</f>
        <v>Autoabasto</v>
      </c>
      <c r="L9272" s="37">
        <f t="shared" si="2"/>
        <v>51</v>
      </c>
      <c r="M9272" s="37">
        <f t="shared" si="3"/>
        <v>16</v>
      </c>
      <c r="N9272" s="37">
        <f t="shared" si="4"/>
        <v>12</v>
      </c>
      <c r="O9272" s="37" t="str">
        <f t="array" ref="O9272">IFERROR(XLOOKUP(K9272,'Tipo de carga'!B:B,'Tipo de carga'!C:C))</f>
        <v>Diesel</v>
      </c>
    </row>
    <row r="9273">
      <c r="A9273" s="36">
        <v>1963.0</v>
      </c>
      <c r="B9273" s="37" t="str">
        <f t="array" ref="B9273">IFERROR(XLOOKUP(A9273,'Asignacion Dic'!A:A,'Asignacion Dic'!C:C))</f>
        <v>MeLi asignado SD</v>
      </c>
      <c r="C9273" s="37" t="str">
        <f t="array" ref="C9273">IFERROR(XLOOKUP(A9273,'Asignacion Dic'!A:A,'Asignacion Dic'!B:B))</f>
        <v>EC-05</v>
      </c>
      <c r="D9273" s="38">
        <v>45642.55306712963</v>
      </c>
      <c r="E9273" s="36" t="s">
        <v>608</v>
      </c>
      <c r="F9273" s="37" t="str">
        <f t="array" ref="F9273">IFERROR(XLOOKUP(E9273,Operadores!A:A,Operadores!B:B))</f>
        <v>ALVRAU</v>
      </c>
      <c r="G9273" s="36" t="s">
        <v>72</v>
      </c>
      <c r="H9273" s="39">
        <v>19.42</v>
      </c>
      <c r="I9273" s="40">
        <v>238.0</v>
      </c>
      <c r="J9273" s="41">
        <f t="shared" si="5"/>
        <v>4621.96</v>
      </c>
      <c r="K9273" s="37" t="str">
        <f t="array" ref="K9273">IFERROR(XLOOKUP(G9273,'Tipo de carga'!A:A,'Tipo de carga'!B:B))</f>
        <v>Autoabasto</v>
      </c>
      <c r="L9273" s="37">
        <f t="shared" si="2"/>
        <v>51</v>
      </c>
      <c r="M9273" s="37">
        <f t="shared" si="3"/>
        <v>16</v>
      </c>
      <c r="N9273" s="37">
        <f t="shared" si="4"/>
        <v>12</v>
      </c>
      <c r="O9273" s="37" t="str">
        <f t="array" ref="O9273">IFERROR(XLOOKUP(K9273,'Tipo de carga'!B:B,'Tipo de carga'!C:C))</f>
        <v>Diesel</v>
      </c>
    </row>
    <row r="9274">
      <c r="A9274" s="36">
        <v>1977.0</v>
      </c>
      <c r="B9274" s="37" t="str">
        <f t="array" ref="B9274">IFERROR(XLOOKUP(A9274,'Asignacion Dic'!A:A,'Asignacion Dic'!C:C))</f>
        <v>MeLi asignado SD</v>
      </c>
      <c r="C9274" s="37" t="str">
        <f t="array" ref="C9274">IFERROR(XLOOKUP(A9274,'Asignacion Dic'!A:A,'Asignacion Dic'!B:B))</f>
        <v>EC-05</v>
      </c>
      <c r="D9274" s="38">
        <v>45642.53606481481</v>
      </c>
      <c r="E9274" s="36" t="s">
        <v>221</v>
      </c>
      <c r="F9274" s="37" t="str">
        <f t="array" ref="F9274">IFERROR(XLOOKUP(E9274,Operadores!A:A,Operadores!B:B))</f>
        <v>ORTARM</v>
      </c>
      <c r="G9274" s="36" t="s">
        <v>72</v>
      </c>
      <c r="H9274" s="39">
        <v>19.42</v>
      </c>
      <c r="I9274" s="40">
        <v>342.0</v>
      </c>
      <c r="J9274" s="41">
        <f t="shared" si="5"/>
        <v>6641.64</v>
      </c>
      <c r="K9274" s="37" t="str">
        <f t="array" ref="K9274">IFERROR(XLOOKUP(G9274,'Tipo de carga'!A:A,'Tipo de carga'!B:B))</f>
        <v>Autoabasto</v>
      </c>
      <c r="L9274" s="37">
        <f t="shared" si="2"/>
        <v>51</v>
      </c>
      <c r="M9274" s="37">
        <f t="shared" si="3"/>
        <v>16</v>
      </c>
      <c r="N9274" s="37">
        <f t="shared" si="4"/>
        <v>12</v>
      </c>
      <c r="O9274" s="37" t="str">
        <f t="array" ref="O9274">IFERROR(XLOOKUP(K9274,'Tipo de carga'!B:B,'Tipo de carga'!C:C))</f>
        <v>Diesel</v>
      </c>
    </row>
    <row r="9275">
      <c r="A9275" s="36">
        <v>1874.0</v>
      </c>
      <c r="B9275" s="37" t="str">
        <f t="array" ref="B9275">IFERROR(XLOOKUP(A9275,'Asignacion Dic'!A:A,'Asignacion Dic'!C:C))</f>
        <v>Circuitos</v>
      </c>
      <c r="C9275" s="37" t="str">
        <f t="array" ref="C9275">IFERROR(XLOOKUP(A9275,'Asignacion Dic'!A:A,'Asignacion Dic'!B:B))</f>
        <v>EC-03</v>
      </c>
      <c r="D9275" s="38">
        <v>45642.50859953704</v>
      </c>
      <c r="E9275" s="36" t="s">
        <v>588</v>
      </c>
      <c r="F9275" s="37" t="str">
        <f t="array" ref="F9275">IFERROR(XLOOKUP(E9275,Operadores!A:A,Operadores!B:B))</f>
        <v>CONMAU</v>
      </c>
      <c r="G9275" s="36" t="s">
        <v>72</v>
      </c>
      <c r="H9275" s="39">
        <v>19.4199999999999</v>
      </c>
      <c r="I9275" s="40">
        <v>215.0</v>
      </c>
      <c r="J9275" s="41">
        <f t="shared" si="5"/>
        <v>4175.3</v>
      </c>
      <c r="K9275" s="37" t="str">
        <f t="array" ref="K9275">IFERROR(XLOOKUP(G9275,'Tipo de carga'!A:A,'Tipo de carga'!B:B))</f>
        <v>Autoabasto</v>
      </c>
      <c r="L9275" s="37">
        <f t="shared" si="2"/>
        <v>51</v>
      </c>
      <c r="M9275" s="37">
        <f t="shared" si="3"/>
        <v>16</v>
      </c>
      <c r="N9275" s="37">
        <f t="shared" si="4"/>
        <v>12</v>
      </c>
      <c r="O9275" s="37" t="str">
        <f t="array" ref="O9275">IFERROR(XLOOKUP(K9275,'Tipo de carga'!B:B,'Tipo de carga'!C:C))</f>
        <v>Diesel</v>
      </c>
    </row>
    <row r="9276">
      <c r="A9276" s="36">
        <v>2000.0</v>
      </c>
      <c r="B9276" s="37" t="str">
        <f t="array" ref="B9276">IFERROR(XLOOKUP(A9276,'Asignacion Dic'!A:A,'Asignacion Dic'!C:C))</f>
        <v>MeLi Dedicado Merida</v>
      </c>
      <c r="C9276" s="37" t="str">
        <f t="array" ref="C9276">IFERROR(XLOOKUP(A9276,'Asignacion Dic'!A:A,'Asignacion Dic'!B:B))</f>
        <v>EC-05</v>
      </c>
      <c r="D9276" s="38">
        <v>45642.4975462963</v>
      </c>
      <c r="E9276" s="36" t="s">
        <v>632</v>
      </c>
      <c r="F9276" s="37" t="str">
        <f t="array" ref="F9276">IFERROR(XLOOKUP(E9276,Operadores!A:A,Operadores!B:B))</f>
        <v>RODALE</v>
      </c>
      <c r="G9276" s="36" t="s">
        <v>72</v>
      </c>
      <c r="H9276" s="39">
        <v>19.4199999999999</v>
      </c>
      <c r="I9276" s="40">
        <v>303.0</v>
      </c>
      <c r="J9276" s="41">
        <f t="shared" si="5"/>
        <v>5884.26</v>
      </c>
      <c r="K9276" s="37" t="str">
        <f t="array" ref="K9276">IFERROR(XLOOKUP(G9276,'Tipo de carga'!A:A,'Tipo de carga'!B:B))</f>
        <v>Autoabasto</v>
      </c>
      <c r="L9276" s="37">
        <f t="shared" si="2"/>
        <v>51</v>
      </c>
      <c r="M9276" s="37">
        <f t="shared" si="3"/>
        <v>16</v>
      </c>
      <c r="N9276" s="37">
        <f t="shared" si="4"/>
        <v>12</v>
      </c>
      <c r="O9276" s="37" t="str">
        <f t="array" ref="O9276">IFERROR(XLOOKUP(K9276,'Tipo de carga'!B:B,'Tipo de carga'!C:C))</f>
        <v>Diesel</v>
      </c>
    </row>
    <row r="9277">
      <c r="A9277" s="36">
        <v>1852.0</v>
      </c>
      <c r="B9277" s="37" t="str">
        <f t="array" ref="B9277">IFERROR(XLOOKUP(A9277,'Asignacion Dic'!A:A,'Asignacion Dic'!C:C))</f>
        <v>Circuitos</v>
      </c>
      <c r="C9277" s="37" t="str">
        <f t="array" ref="C9277">IFERROR(XLOOKUP(A9277,'Asignacion Dic'!A:A,'Asignacion Dic'!B:B))</f>
        <v>EC-03</v>
      </c>
      <c r="D9277" s="38">
        <v>45642.48467592592</v>
      </c>
      <c r="E9277" s="36" t="s">
        <v>574</v>
      </c>
      <c r="F9277" s="37" t="str">
        <f t="array" ref="F9277">IFERROR(XLOOKUP(E9277,Operadores!A:A,Operadores!B:B))</f>
        <v>ZABFER</v>
      </c>
      <c r="G9277" s="36" t="s">
        <v>72</v>
      </c>
      <c r="H9277" s="39">
        <v>19.4199999999999</v>
      </c>
      <c r="I9277" s="40">
        <v>745.0</v>
      </c>
      <c r="J9277" s="41">
        <f t="shared" si="5"/>
        <v>14467.9</v>
      </c>
      <c r="K9277" s="37" t="str">
        <f t="array" ref="K9277">IFERROR(XLOOKUP(G9277,'Tipo de carga'!A:A,'Tipo de carga'!B:B))</f>
        <v>Autoabasto</v>
      </c>
      <c r="L9277" s="37">
        <f t="shared" si="2"/>
        <v>51</v>
      </c>
      <c r="M9277" s="37">
        <f t="shared" si="3"/>
        <v>16</v>
      </c>
      <c r="N9277" s="37">
        <f t="shared" si="4"/>
        <v>12</v>
      </c>
      <c r="O9277" s="37" t="str">
        <f t="array" ref="O9277">IFERROR(XLOOKUP(K9277,'Tipo de carga'!B:B,'Tipo de carga'!C:C))</f>
        <v>Diesel</v>
      </c>
    </row>
    <row r="9278">
      <c r="A9278" s="36">
        <v>1901.0</v>
      </c>
      <c r="B9278" s="37" t="str">
        <f t="array" ref="B9278">IFERROR(XLOOKUP(A9278,'Asignacion Dic'!A:A,'Asignacion Dic'!C:C))</f>
        <v>Pipas</v>
      </c>
      <c r="C9278" s="37" t="str">
        <f t="array" ref="C9278">IFERROR(XLOOKUP(A9278,'Asignacion Dic'!A:A,'Asignacion Dic'!B:B))</f>
        <v>EC-02</v>
      </c>
      <c r="D9278" s="38">
        <v>45642.4834837963</v>
      </c>
      <c r="E9278" s="36" t="s">
        <v>411</v>
      </c>
      <c r="F9278" s="37" t="str">
        <f t="array" ref="F9278">IFERROR(XLOOKUP(E9278,Operadores!A:A,Operadores!B:B))</f>
        <v>APODA</v>
      </c>
      <c r="G9278" s="36" t="s">
        <v>72</v>
      </c>
      <c r="H9278" s="39">
        <v>19.4199999999999</v>
      </c>
      <c r="I9278" s="40">
        <v>222.0</v>
      </c>
      <c r="J9278" s="41">
        <f t="shared" si="5"/>
        <v>4311.24</v>
      </c>
      <c r="K9278" s="37" t="str">
        <f t="array" ref="K9278">IFERROR(XLOOKUP(G9278,'Tipo de carga'!A:A,'Tipo de carga'!B:B))</f>
        <v>Autoabasto</v>
      </c>
      <c r="L9278" s="37">
        <f t="shared" si="2"/>
        <v>51</v>
      </c>
      <c r="M9278" s="37">
        <f t="shared" si="3"/>
        <v>16</v>
      </c>
      <c r="N9278" s="37">
        <f t="shared" si="4"/>
        <v>12</v>
      </c>
      <c r="O9278" s="37" t="str">
        <f t="array" ref="O9278">IFERROR(XLOOKUP(K9278,'Tipo de carga'!B:B,'Tipo de carga'!C:C))</f>
        <v>Diesel</v>
      </c>
    </row>
    <row r="9279">
      <c r="A9279" s="36">
        <v>1974.0</v>
      </c>
      <c r="B9279" s="37" t="str">
        <f t="array" ref="B9279">IFERROR(XLOOKUP(A9279,'Asignacion Dic'!A:A,'Asignacion Dic'!C:C))</f>
        <v>MeLi asignado SD</v>
      </c>
      <c r="C9279" s="37" t="str">
        <f t="array" ref="C9279">IFERROR(XLOOKUP(A9279,'Asignacion Dic'!A:A,'Asignacion Dic'!B:B))</f>
        <v>EC-05</v>
      </c>
      <c r="D9279" s="38">
        <v>45642.469039351854</v>
      </c>
      <c r="E9279" s="36" t="s">
        <v>507</v>
      </c>
      <c r="F9279" s="37" t="str">
        <f t="array" ref="F9279">IFERROR(XLOOKUP(E9279,Operadores!A:A,Operadores!B:B))</f>
        <v>SOLBRI</v>
      </c>
      <c r="G9279" s="36" t="s">
        <v>72</v>
      </c>
      <c r="H9279" s="39">
        <v>19.4199999999999</v>
      </c>
      <c r="I9279" s="40">
        <v>711.0</v>
      </c>
      <c r="J9279" s="41">
        <f t="shared" si="5"/>
        <v>13807.62</v>
      </c>
      <c r="K9279" s="37" t="str">
        <f t="array" ref="K9279">IFERROR(XLOOKUP(G9279,'Tipo de carga'!A:A,'Tipo de carga'!B:B))</f>
        <v>Autoabasto</v>
      </c>
      <c r="L9279" s="37">
        <f t="shared" si="2"/>
        <v>51</v>
      </c>
      <c r="M9279" s="37">
        <f t="shared" si="3"/>
        <v>16</v>
      </c>
      <c r="N9279" s="37">
        <f t="shared" si="4"/>
        <v>12</v>
      </c>
      <c r="O9279" s="37" t="str">
        <f t="array" ref="O9279">IFERROR(XLOOKUP(K9279,'Tipo de carga'!B:B,'Tipo de carga'!C:C))</f>
        <v>Diesel</v>
      </c>
    </row>
    <row r="9280">
      <c r="A9280" s="36">
        <v>2023.0</v>
      </c>
      <c r="B9280" s="37" t="str">
        <f t="array" ref="B9280">IFERROR(XLOOKUP(A9280,'Asignacion Dic'!A:A,'Asignacion Dic'!C:C))</f>
        <v>MeLi Asignado TD</v>
      </c>
      <c r="C9280" s="37" t="str">
        <f t="array" ref="C9280">IFERROR(XLOOKUP(A9280,'Asignacion Dic'!A:A,'Asignacion Dic'!B:B))</f>
        <v>EC-05</v>
      </c>
      <c r="D9280" s="38">
        <v>45642.46167824074</v>
      </c>
      <c r="E9280" s="36" t="s">
        <v>327</v>
      </c>
      <c r="F9280" s="37" t="str">
        <f t="array" ref="F9280">IFERROR(XLOOKUP(E9280,Operadores!A:A,Operadores!B:B))</f>
        <v>ESCSAU</v>
      </c>
      <c r="G9280" s="36" t="s">
        <v>72</v>
      </c>
      <c r="H9280" s="39">
        <v>19.4199999999999</v>
      </c>
      <c r="I9280" s="40">
        <v>599.0</v>
      </c>
      <c r="J9280" s="41">
        <f t="shared" si="5"/>
        <v>11632.58</v>
      </c>
      <c r="K9280" s="37" t="str">
        <f t="array" ref="K9280">IFERROR(XLOOKUP(G9280,'Tipo de carga'!A:A,'Tipo de carga'!B:B))</f>
        <v>Autoabasto</v>
      </c>
      <c r="L9280" s="37">
        <f t="shared" si="2"/>
        <v>51</v>
      </c>
      <c r="M9280" s="37">
        <f t="shared" si="3"/>
        <v>16</v>
      </c>
      <c r="N9280" s="37">
        <f t="shared" si="4"/>
        <v>12</v>
      </c>
      <c r="O9280" s="37" t="str">
        <f t="array" ref="O9280">IFERROR(XLOOKUP(K9280,'Tipo de carga'!B:B,'Tipo de carga'!C:C))</f>
        <v>Diesel</v>
      </c>
    </row>
    <row r="9281">
      <c r="A9281" s="36">
        <v>1933.0</v>
      </c>
      <c r="B9281" s="37" t="str">
        <f t="array" ref="B9281">IFERROR(XLOOKUP(A9281,'Asignacion Dic'!A:A,'Asignacion Dic'!C:C))</f>
        <v>Circuitos</v>
      </c>
      <c r="C9281" s="37" t="str">
        <f t="array" ref="C9281">IFERROR(XLOOKUP(A9281,'Asignacion Dic'!A:A,'Asignacion Dic'!B:B))</f>
        <v>EC-03</v>
      </c>
      <c r="D9281" s="38">
        <v>45642.42978009259</v>
      </c>
      <c r="E9281" s="36" t="s">
        <v>213</v>
      </c>
      <c r="F9281" s="37" t="str">
        <f t="array" ref="F9281">IFERROR(XLOOKUP(E9281,Operadores!A:A,Operadores!B:B))</f>
        <v>OLIMAR01</v>
      </c>
      <c r="G9281" s="36" t="s">
        <v>72</v>
      </c>
      <c r="H9281" s="39">
        <v>19.4199999999999</v>
      </c>
      <c r="I9281" s="40">
        <v>300.0</v>
      </c>
      <c r="J9281" s="41">
        <f t="shared" si="5"/>
        <v>5826</v>
      </c>
      <c r="K9281" s="37" t="str">
        <f t="array" ref="K9281">IFERROR(XLOOKUP(G9281,'Tipo de carga'!A:A,'Tipo de carga'!B:B))</f>
        <v>Autoabasto</v>
      </c>
      <c r="L9281" s="37">
        <f t="shared" si="2"/>
        <v>51</v>
      </c>
      <c r="M9281" s="37">
        <f t="shared" si="3"/>
        <v>16</v>
      </c>
      <c r="N9281" s="37">
        <f t="shared" si="4"/>
        <v>12</v>
      </c>
      <c r="O9281" s="37" t="str">
        <f t="array" ref="O9281">IFERROR(XLOOKUP(K9281,'Tipo de carga'!B:B,'Tipo de carga'!C:C))</f>
        <v>Diesel</v>
      </c>
    </row>
    <row r="9282">
      <c r="A9282" s="36">
        <v>2040.0</v>
      </c>
      <c r="B9282" s="37" t="str">
        <f t="array" ref="B9282">IFERROR(XLOOKUP(A9282,'Asignacion Dic'!A:A,'Asignacion Dic'!C:C))</f>
        <v>Liverpool Local</v>
      </c>
      <c r="C9282" s="37" t="str">
        <f t="array" ref="C9282">IFERROR(XLOOKUP(A9282,'Asignacion Dic'!A:A,'Asignacion Dic'!B:B))</f>
        <v>EC-01</v>
      </c>
      <c r="D9282" s="38">
        <v>45642.40078703704</v>
      </c>
      <c r="E9282" s="36" t="s">
        <v>430</v>
      </c>
      <c r="F9282" s="37" t="str">
        <f t="array" ref="F9282">IFERROR(XLOOKUP(E9282,Operadores!A:A,Operadores!B:B))</f>
        <v>GONAL01</v>
      </c>
      <c r="G9282" s="36" t="s">
        <v>72</v>
      </c>
      <c r="H9282" s="39">
        <v>19.4199999999999</v>
      </c>
      <c r="I9282" s="40">
        <v>124.0</v>
      </c>
      <c r="J9282" s="41">
        <f t="shared" si="5"/>
        <v>2408.08</v>
      </c>
      <c r="K9282" s="37" t="str">
        <f t="array" ref="K9282">IFERROR(XLOOKUP(G9282,'Tipo de carga'!A:A,'Tipo de carga'!B:B))</f>
        <v>Autoabasto</v>
      </c>
      <c r="L9282" s="37">
        <f t="shared" si="2"/>
        <v>51</v>
      </c>
      <c r="M9282" s="37">
        <f t="shared" si="3"/>
        <v>16</v>
      </c>
      <c r="N9282" s="37">
        <f t="shared" si="4"/>
        <v>12</v>
      </c>
      <c r="O9282" s="37" t="str">
        <f t="array" ref="O9282">IFERROR(XLOOKUP(K9282,'Tipo de carga'!B:B,'Tipo de carga'!C:C))</f>
        <v>Diesel</v>
      </c>
    </row>
    <row r="9283">
      <c r="A9283" s="36">
        <v>1952.0</v>
      </c>
      <c r="B9283" s="37" t="str">
        <f t="array" ref="B9283">IFERROR(XLOOKUP(A9283,'Asignacion Dic'!A:A,'Asignacion Dic'!C:C))</f>
        <v>MeLi asignado SD</v>
      </c>
      <c r="C9283" s="37" t="str">
        <f t="array" ref="C9283">IFERROR(XLOOKUP(A9283,'Asignacion Dic'!A:A,'Asignacion Dic'!B:B))</f>
        <v>EC-05</v>
      </c>
      <c r="D9283" s="38">
        <v>45642.39565972222</v>
      </c>
      <c r="E9283" s="36" t="s">
        <v>363</v>
      </c>
      <c r="F9283" s="37" t="str">
        <f t="array" ref="F9283">IFERROR(XLOOKUP(E9283,Operadores!A:A,Operadores!B:B))</f>
        <v>TREJUA</v>
      </c>
      <c r="G9283" s="36" t="s">
        <v>72</v>
      </c>
      <c r="H9283" s="39">
        <v>19.4199999999999</v>
      </c>
      <c r="I9283" s="40">
        <v>789.0</v>
      </c>
      <c r="J9283" s="41">
        <f t="shared" si="5"/>
        <v>15322.38</v>
      </c>
      <c r="K9283" s="37" t="str">
        <f t="array" ref="K9283">IFERROR(XLOOKUP(G9283,'Tipo de carga'!A:A,'Tipo de carga'!B:B))</f>
        <v>Autoabasto</v>
      </c>
      <c r="L9283" s="37">
        <f t="shared" si="2"/>
        <v>51</v>
      </c>
      <c r="M9283" s="37">
        <f t="shared" si="3"/>
        <v>16</v>
      </c>
      <c r="N9283" s="37">
        <f t="shared" si="4"/>
        <v>12</v>
      </c>
      <c r="O9283" s="37" t="str">
        <f t="array" ref="O9283">IFERROR(XLOOKUP(K9283,'Tipo de carga'!B:B,'Tipo de carga'!C:C))</f>
        <v>Diesel</v>
      </c>
    </row>
    <row r="9284">
      <c r="A9284" s="36">
        <v>2003.0</v>
      </c>
      <c r="B9284" s="37" t="str">
        <f t="array" ref="B9284">IFERROR(XLOOKUP(A9284,'Asignacion Dic'!A:A,'Asignacion Dic'!C:C))</f>
        <v>MeLi Dedicado TD</v>
      </c>
      <c r="C9284" s="37" t="str">
        <f t="array" ref="C9284">IFERROR(XLOOKUP(A9284,'Asignacion Dic'!A:A,'Asignacion Dic'!B:B))</f>
        <v>EC-05</v>
      </c>
      <c r="D9284" s="38">
        <v>45642.38613425926</v>
      </c>
      <c r="E9284" s="36" t="s">
        <v>502</v>
      </c>
      <c r="F9284" s="37" t="str">
        <f t="array" ref="F9284">IFERROR(XLOOKUP(E9284,Operadores!A:A,Operadores!B:B))</f>
        <v>SALNER</v>
      </c>
      <c r="G9284" s="36" t="s">
        <v>72</v>
      </c>
      <c r="H9284" s="39">
        <v>19.4199999999999</v>
      </c>
      <c r="I9284" s="40">
        <v>488.0</v>
      </c>
      <c r="J9284" s="41">
        <f t="shared" si="5"/>
        <v>9476.96</v>
      </c>
      <c r="K9284" s="37" t="str">
        <f t="array" ref="K9284">IFERROR(XLOOKUP(G9284,'Tipo de carga'!A:A,'Tipo de carga'!B:B))</f>
        <v>Autoabasto</v>
      </c>
      <c r="L9284" s="37">
        <f t="shared" si="2"/>
        <v>51</v>
      </c>
      <c r="M9284" s="37">
        <f t="shared" si="3"/>
        <v>16</v>
      </c>
      <c r="N9284" s="37">
        <f t="shared" si="4"/>
        <v>12</v>
      </c>
      <c r="O9284" s="37" t="str">
        <f t="array" ref="O9284">IFERROR(XLOOKUP(K9284,'Tipo de carga'!B:B,'Tipo de carga'!C:C))</f>
        <v>Diesel</v>
      </c>
    </row>
    <row r="9285">
      <c r="A9285" s="36">
        <v>2034.0</v>
      </c>
      <c r="B9285" s="37" t="str">
        <f t="array" ref="B9285">IFERROR(XLOOKUP(A9285,'Asignacion Dic'!A:A,'Asignacion Dic'!C:C))</f>
        <v>Liverpool Local</v>
      </c>
      <c r="C9285" s="37" t="str">
        <f t="array" ref="C9285">IFERROR(XLOOKUP(A9285,'Asignacion Dic'!A:A,'Asignacion Dic'!B:B))</f>
        <v>EC-01</v>
      </c>
      <c r="D9285" s="38">
        <v>45642.37668981482</v>
      </c>
      <c r="E9285" s="36" t="s">
        <v>193</v>
      </c>
      <c r="F9285" s="37" t="str">
        <f t="array" ref="F9285">IFERROR(XLOOKUP(E9285,Operadores!A:A,Operadores!B:B))</f>
        <v>SEGMAU</v>
      </c>
      <c r="G9285" s="36" t="s">
        <v>72</v>
      </c>
      <c r="H9285" s="39">
        <v>19.4199999999999</v>
      </c>
      <c r="I9285" s="40">
        <v>707.0</v>
      </c>
      <c r="J9285" s="41">
        <f t="shared" si="5"/>
        <v>13729.94</v>
      </c>
      <c r="K9285" s="37" t="str">
        <f t="array" ref="K9285">IFERROR(XLOOKUP(G9285,'Tipo de carga'!A:A,'Tipo de carga'!B:B))</f>
        <v>Autoabasto</v>
      </c>
      <c r="L9285" s="37">
        <f t="shared" si="2"/>
        <v>51</v>
      </c>
      <c r="M9285" s="37">
        <f t="shared" si="3"/>
        <v>16</v>
      </c>
      <c r="N9285" s="37">
        <f t="shared" si="4"/>
        <v>12</v>
      </c>
      <c r="O9285" s="37" t="str">
        <f t="array" ref="O9285">IFERROR(XLOOKUP(K9285,'Tipo de carga'!B:B,'Tipo de carga'!C:C))</f>
        <v>Diesel</v>
      </c>
    </row>
    <row r="9286">
      <c r="A9286" s="36">
        <v>1907.0</v>
      </c>
      <c r="B9286" s="37" t="str">
        <f t="array" ref="B9286">IFERROR(XLOOKUP(A9286,'Asignacion Dic'!A:A,'Asignacion Dic'!C:C))</f>
        <v>Circuitos</v>
      </c>
      <c r="C9286" s="37" t="str">
        <f t="array" ref="C9286">IFERROR(XLOOKUP(A9286,'Asignacion Dic'!A:A,'Asignacion Dic'!B:B))</f>
        <v>EC-03</v>
      </c>
      <c r="D9286" s="38">
        <v>45642.36918981482</v>
      </c>
      <c r="E9286" s="36" t="s">
        <v>237</v>
      </c>
      <c r="F9286" s="37" t="str">
        <f t="array" ref="F9286">IFERROR(XLOOKUP(E9286,Operadores!A:A,Operadores!B:B))</f>
        <v>HUAIS</v>
      </c>
      <c r="G9286" s="36" t="s">
        <v>72</v>
      </c>
      <c r="H9286" s="39">
        <v>19.4199999999999</v>
      </c>
      <c r="I9286" s="40">
        <v>621.0</v>
      </c>
      <c r="J9286" s="41">
        <f t="shared" si="5"/>
        <v>12059.82</v>
      </c>
      <c r="K9286" s="37" t="str">
        <f t="array" ref="K9286">IFERROR(XLOOKUP(G9286,'Tipo de carga'!A:A,'Tipo de carga'!B:B))</f>
        <v>Autoabasto</v>
      </c>
      <c r="L9286" s="37">
        <f t="shared" si="2"/>
        <v>51</v>
      </c>
      <c r="M9286" s="37">
        <f t="shared" si="3"/>
        <v>16</v>
      </c>
      <c r="N9286" s="37">
        <f t="shared" si="4"/>
        <v>12</v>
      </c>
      <c r="O9286" s="37" t="str">
        <f t="array" ref="O9286">IFERROR(XLOOKUP(K9286,'Tipo de carga'!B:B,'Tipo de carga'!C:C))</f>
        <v>Diesel</v>
      </c>
    </row>
    <row r="9287">
      <c r="A9287" s="36">
        <v>2086.0</v>
      </c>
      <c r="B9287" s="37" t="str">
        <f t="array" ref="B9287">IFERROR(XLOOKUP(A9287,'Asignacion Dic'!A:A,'Asignacion Dic'!C:C))</f>
        <v>MeLi asignado SD</v>
      </c>
      <c r="C9287" s="37" t="str">
        <f t="array" ref="C9287">IFERROR(XLOOKUP(A9287,'Asignacion Dic'!A:A,'Asignacion Dic'!B:B))</f>
        <v>EC-05</v>
      </c>
      <c r="D9287" s="38">
        <v>45642.349027777775</v>
      </c>
      <c r="E9287" s="36" t="s">
        <v>318</v>
      </c>
      <c r="F9287" s="37" t="str">
        <f t="array" ref="F9287">IFERROR(XLOOKUP(E9287,Operadores!A:A,Operadores!B:B))</f>
        <v>SOSERN</v>
      </c>
      <c r="G9287" s="36" t="s">
        <v>72</v>
      </c>
      <c r="H9287" s="39">
        <v>19.4199999999999</v>
      </c>
      <c r="I9287" s="40">
        <v>179.0</v>
      </c>
      <c r="J9287" s="41">
        <f t="shared" si="5"/>
        <v>3476.18</v>
      </c>
      <c r="K9287" s="37" t="str">
        <f t="array" ref="K9287">IFERROR(XLOOKUP(G9287,'Tipo de carga'!A:A,'Tipo de carga'!B:B))</f>
        <v>Autoabasto</v>
      </c>
      <c r="L9287" s="37">
        <f t="shared" si="2"/>
        <v>51</v>
      </c>
      <c r="M9287" s="37">
        <f t="shared" si="3"/>
        <v>16</v>
      </c>
      <c r="N9287" s="37">
        <f t="shared" si="4"/>
        <v>12</v>
      </c>
      <c r="O9287" s="37" t="str">
        <f t="array" ref="O9287">IFERROR(XLOOKUP(K9287,'Tipo de carga'!B:B,'Tipo de carga'!C:C))</f>
        <v>Diesel</v>
      </c>
    </row>
    <row r="9288">
      <c r="A9288" s="36">
        <v>1894.0</v>
      </c>
      <c r="B9288" s="37" t="str">
        <f t="array" ref="B9288">IFERROR(XLOOKUP(A9288,'Asignacion Dic'!A:A,'Asignacion Dic'!C:C))</f>
        <v>Pipas</v>
      </c>
      <c r="C9288" s="37" t="str">
        <f t="array" ref="C9288">IFERROR(XLOOKUP(A9288,'Asignacion Dic'!A:A,'Asignacion Dic'!B:B))</f>
        <v>EC-02</v>
      </c>
      <c r="D9288" s="38">
        <v>45642.30625</v>
      </c>
      <c r="E9288" s="36" t="s">
        <v>403</v>
      </c>
      <c r="F9288" s="37" t="str">
        <f t="array" ref="F9288">IFERROR(XLOOKUP(E9288,Operadores!A:A,Operadores!B:B))</f>
        <v>LOPJU</v>
      </c>
      <c r="G9288" s="36" t="s">
        <v>72</v>
      </c>
      <c r="H9288" s="39">
        <v>19.4199999999999</v>
      </c>
      <c r="I9288" s="40">
        <v>646.0</v>
      </c>
      <c r="J9288" s="41">
        <f t="shared" si="5"/>
        <v>12545.32</v>
      </c>
      <c r="K9288" s="37" t="str">
        <f t="array" ref="K9288">IFERROR(XLOOKUP(G9288,'Tipo de carga'!A:A,'Tipo de carga'!B:B))</f>
        <v>Autoabasto</v>
      </c>
      <c r="L9288" s="37">
        <f t="shared" si="2"/>
        <v>51</v>
      </c>
      <c r="M9288" s="37">
        <f t="shared" si="3"/>
        <v>16</v>
      </c>
      <c r="N9288" s="37">
        <f t="shared" si="4"/>
        <v>12</v>
      </c>
      <c r="O9288" s="37" t="str">
        <f t="array" ref="O9288">IFERROR(XLOOKUP(K9288,'Tipo de carga'!B:B,'Tipo de carga'!C:C))</f>
        <v>Diesel</v>
      </c>
    </row>
    <row r="9289">
      <c r="A9289" s="36">
        <v>2021.0</v>
      </c>
      <c r="B9289" s="37" t="str">
        <f t="array" ref="B9289">IFERROR(XLOOKUP(A9289,'Asignacion Dic'!A:A,'Asignacion Dic'!C:C))</f>
        <v>MeLi Dedicado Merida</v>
      </c>
      <c r="C9289" s="37" t="str">
        <f t="array" ref="C9289">IFERROR(XLOOKUP(A9289,'Asignacion Dic'!A:A,'Asignacion Dic'!B:B))</f>
        <v>EC-05</v>
      </c>
      <c r="D9289" s="38">
        <v>45642.291238425925</v>
      </c>
      <c r="E9289" s="36" t="s">
        <v>320</v>
      </c>
      <c r="F9289" s="37" t="str">
        <f t="array" ref="F9289">IFERROR(XLOOKUP(E9289,Operadores!A:A,Operadores!B:B))</f>
        <v>GUTIRV</v>
      </c>
      <c r="G9289" s="36" t="s">
        <v>72</v>
      </c>
      <c r="H9289" s="39">
        <v>19.4199999999999</v>
      </c>
      <c r="I9289" s="40">
        <v>284.0</v>
      </c>
      <c r="J9289" s="41">
        <f t="shared" si="5"/>
        <v>5515.28</v>
      </c>
      <c r="K9289" s="37" t="str">
        <f t="array" ref="K9289">IFERROR(XLOOKUP(G9289,'Tipo de carga'!A:A,'Tipo de carga'!B:B))</f>
        <v>Autoabasto</v>
      </c>
      <c r="L9289" s="37">
        <f t="shared" si="2"/>
        <v>51</v>
      </c>
      <c r="M9289" s="37">
        <f t="shared" si="3"/>
        <v>16</v>
      </c>
      <c r="N9289" s="37">
        <f t="shared" si="4"/>
        <v>12</v>
      </c>
      <c r="O9289" s="37" t="str">
        <f t="array" ref="O9289">IFERROR(XLOOKUP(K9289,'Tipo de carga'!B:B,'Tipo de carga'!C:C))</f>
        <v>Diesel</v>
      </c>
    </row>
    <row r="9290">
      <c r="A9290" s="36">
        <v>1741.0</v>
      </c>
      <c r="B9290" s="37" t="str">
        <f t="array" ref="B9290">IFERROR(XLOOKUP(A9290,'Asignacion Dic'!A:A,'Asignacion Dic'!C:C))</f>
        <v>Hisense</v>
      </c>
      <c r="C9290" s="37" t="str">
        <f t="array" ref="C9290">IFERROR(XLOOKUP(A9290,'Asignacion Dic'!A:A,'Asignacion Dic'!B:B))</f>
        <v>EC-03</v>
      </c>
      <c r="D9290" s="38">
        <v>45642.225439814814</v>
      </c>
      <c r="E9290" s="36" t="s">
        <v>76</v>
      </c>
      <c r="F9290" s="37" t="str">
        <f t="array" ref="F9290">IFERROR(XLOOKUP(E9290,Operadores!A:A,Operadores!B:B))</f>
        <v>GALSA</v>
      </c>
      <c r="G9290" s="36" t="s">
        <v>72</v>
      </c>
      <c r="H9290" s="39">
        <v>19.4199999999999</v>
      </c>
      <c r="I9290" s="40">
        <v>335.0</v>
      </c>
      <c r="J9290" s="41">
        <f t="shared" si="5"/>
        <v>6505.7</v>
      </c>
      <c r="K9290" s="37" t="str">
        <f t="array" ref="K9290">IFERROR(XLOOKUP(G9290,'Tipo de carga'!A:A,'Tipo de carga'!B:B))</f>
        <v>Autoabasto</v>
      </c>
      <c r="L9290" s="37">
        <f t="shared" si="2"/>
        <v>51</v>
      </c>
      <c r="M9290" s="37">
        <f t="shared" si="3"/>
        <v>16</v>
      </c>
      <c r="N9290" s="37">
        <f t="shared" si="4"/>
        <v>12</v>
      </c>
      <c r="O9290" s="37" t="str">
        <f t="array" ref="O9290">IFERROR(XLOOKUP(K9290,'Tipo de carga'!B:B,'Tipo de carga'!C:C))</f>
        <v>Diesel</v>
      </c>
    </row>
    <row r="9291">
      <c r="A9291" s="36">
        <v>1873.0</v>
      </c>
      <c r="B9291" s="37" t="str">
        <f t="array" ref="B9291">IFERROR(XLOOKUP(A9291,'Asignacion Dic'!A:A,'Asignacion Dic'!C:C))</f>
        <v>Circuitos</v>
      </c>
      <c r="C9291" s="37" t="str">
        <f t="array" ref="C9291">IFERROR(XLOOKUP(A9291,'Asignacion Dic'!A:A,'Asignacion Dic'!B:B))</f>
        <v>EC-03</v>
      </c>
      <c r="D9291" s="38">
        <v>45642.199282407404</v>
      </c>
      <c r="E9291" s="36" t="s">
        <v>277</v>
      </c>
      <c r="F9291" s="37" t="str">
        <f t="array" ref="F9291">IFERROR(XLOOKUP(E9291,Operadores!A:A,Operadores!B:B))</f>
        <v>GUADI</v>
      </c>
      <c r="G9291" s="36" t="s">
        <v>72</v>
      </c>
      <c r="H9291" s="39">
        <v>19.4199999999999</v>
      </c>
      <c r="I9291" s="40">
        <v>500.0</v>
      </c>
      <c r="J9291" s="41">
        <f t="shared" si="5"/>
        <v>9710</v>
      </c>
      <c r="K9291" s="37" t="str">
        <f t="array" ref="K9291">IFERROR(XLOOKUP(G9291,'Tipo de carga'!A:A,'Tipo de carga'!B:B))</f>
        <v>Autoabasto</v>
      </c>
      <c r="L9291" s="37">
        <f t="shared" si="2"/>
        <v>51</v>
      </c>
      <c r="M9291" s="37">
        <f t="shared" si="3"/>
        <v>16</v>
      </c>
      <c r="N9291" s="37">
        <f t="shared" si="4"/>
        <v>12</v>
      </c>
      <c r="O9291" s="37" t="str">
        <f t="array" ref="O9291">IFERROR(XLOOKUP(K9291,'Tipo de carga'!B:B,'Tipo de carga'!C:C))</f>
        <v>Diesel</v>
      </c>
    </row>
    <row r="9292">
      <c r="A9292" s="36">
        <v>1934.0</v>
      </c>
      <c r="B9292" s="37" t="str">
        <f t="array" ref="B9292">IFERROR(XLOOKUP(A9292,'Asignacion Dic'!A:A,'Asignacion Dic'!C:C))</f>
        <v>Circuitos</v>
      </c>
      <c r="C9292" s="37" t="str">
        <f t="array" ref="C9292">IFERROR(XLOOKUP(A9292,'Asignacion Dic'!A:A,'Asignacion Dic'!B:B))</f>
        <v>EC-03</v>
      </c>
      <c r="D9292" s="38">
        <v>45642.185740740744</v>
      </c>
      <c r="E9292" s="36" t="s">
        <v>272</v>
      </c>
      <c r="F9292" s="37" t="str">
        <f t="array" ref="F9292">IFERROR(XLOOKUP(E9292,Operadores!A:A,Operadores!B:B))</f>
        <v>AVIEN</v>
      </c>
      <c r="G9292" s="36" t="s">
        <v>72</v>
      </c>
      <c r="H9292" s="39">
        <v>19.4199999999999</v>
      </c>
      <c r="I9292" s="40">
        <v>491.0</v>
      </c>
      <c r="J9292" s="41">
        <f t="shared" si="5"/>
        <v>9535.22</v>
      </c>
      <c r="K9292" s="37" t="str">
        <f t="array" ref="K9292">IFERROR(XLOOKUP(G9292,'Tipo de carga'!A:A,'Tipo de carga'!B:B))</f>
        <v>Autoabasto</v>
      </c>
      <c r="L9292" s="37">
        <f t="shared" si="2"/>
        <v>51</v>
      </c>
      <c r="M9292" s="37">
        <f t="shared" si="3"/>
        <v>16</v>
      </c>
      <c r="N9292" s="37">
        <f t="shared" si="4"/>
        <v>12</v>
      </c>
      <c r="O9292" s="37" t="str">
        <f t="array" ref="O9292">IFERROR(XLOOKUP(K9292,'Tipo de carga'!B:B,'Tipo de carga'!C:C))</f>
        <v>Diesel</v>
      </c>
    </row>
    <row r="9293">
      <c r="A9293" s="36">
        <v>1859.0</v>
      </c>
      <c r="B9293" s="37" t="str">
        <f t="array" ref="B9293">IFERROR(XLOOKUP(A9293,'Asignacion Dic'!A:A,'Asignacion Dic'!C:C))</f>
        <v>Circuitos</v>
      </c>
      <c r="C9293" s="37" t="str">
        <f t="array" ref="C9293">IFERROR(XLOOKUP(A9293,'Asignacion Dic'!A:A,'Asignacion Dic'!B:B))</f>
        <v>EC-03</v>
      </c>
      <c r="D9293" s="38">
        <v>45642.03637731481</v>
      </c>
      <c r="E9293" s="36" t="s">
        <v>238</v>
      </c>
      <c r="F9293" s="37" t="str">
        <f t="array" ref="F9293">IFERROR(XLOOKUP(E9293,Operadores!A:A,Operadores!B:B))</f>
        <v>JIMMI</v>
      </c>
      <c r="G9293" s="36" t="s">
        <v>72</v>
      </c>
      <c r="H9293" s="39">
        <v>19.4199999999999</v>
      </c>
      <c r="I9293" s="40">
        <v>282.0</v>
      </c>
      <c r="J9293" s="41">
        <f t="shared" si="5"/>
        <v>5476.44</v>
      </c>
      <c r="K9293" s="37" t="str">
        <f t="array" ref="K9293">IFERROR(XLOOKUP(G9293,'Tipo de carga'!A:A,'Tipo de carga'!B:B))</f>
        <v>Autoabasto</v>
      </c>
      <c r="L9293" s="37">
        <f t="shared" si="2"/>
        <v>51</v>
      </c>
      <c r="M9293" s="37">
        <f t="shared" si="3"/>
        <v>16</v>
      </c>
      <c r="N9293" s="37">
        <f t="shared" si="4"/>
        <v>12</v>
      </c>
      <c r="O9293" s="37" t="str">
        <f t="array" ref="O9293">IFERROR(XLOOKUP(K9293,'Tipo de carga'!B:B,'Tipo de carga'!C:C))</f>
        <v>Diesel</v>
      </c>
    </row>
    <row r="9294">
      <c r="A9294" s="36">
        <v>2030.0</v>
      </c>
      <c r="B9294" s="37" t="str">
        <f t="array" ref="B9294">IFERROR(XLOOKUP(A9294,'Asignacion Dic'!A:A,'Asignacion Dic'!C:C))</f>
        <v>MeLi Dedicado TD</v>
      </c>
      <c r="C9294" s="37" t="str">
        <f t="array" ref="C9294">IFERROR(XLOOKUP(A9294,'Asignacion Dic'!A:A,'Asignacion Dic'!B:B))</f>
        <v>EC-05</v>
      </c>
      <c r="D9294" s="38">
        <v>45642.03291666666</v>
      </c>
      <c r="E9294" s="36" t="s">
        <v>323</v>
      </c>
      <c r="F9294" s="37" t="str">
        <f t="array" ref="F9294">IFERROR(XLOOKUP(E9294,Operadores!A:A,Operadores!B:B))</f>
        <v>MENBER</v>
      </c>
      <c r="G9294" s="36" t="s">
        <v>72</v>
      </c>
      <c r="H9294" s="39">
        <v>19.4199999999999</v>
      </c>
      <c r="I9294" s="40">
        <v>538.0</v>
      </c>
      <c r="J9294" s="41">
        <f t="shared" si="5"/>
        <v>10447.96</v>
      </c>
      <c r="K9294" s="37" t="str">
        <f t="array" ref="K9294">IFERROR(XLOOKUP(G9294,'Tipo de carga'!A:A,'Tipo de carga'!B:B))</f>
        <v>Autoabasto</v>
      </c>
      <c r="L9294" s="37">
        <f t="shared" si="2"/>
        <v>51</v>
      </c>
      <c r="M9294" s="37">
        <f t="shared" si="3"/>
        <v>16</v>
      </c>
      <c r="N9294" s="37">
        <f t="shared" si="4"/>
        <v>12</v>
      </c>
      <c r="O9294" s="37" t="str">
        <f t="array" ref="O9294">IFERROR(XLOOKUP(K9294,'Tipo de carga'!B:B,'Tipo de carga'!C:C))</f>
        <v>Diesel</v>
      </c>
    </row>
    <row r="9295">
      <c r="A9295" s="36">
        <v>1834.0</v>
      </c>
      <c r="B9295" s="37" t="str">
        <f t="array" ref="B9295">IFERROR(XLOOKUP(A9295,'Asignacion Dic'!A:A,'Asignacion Dic'!C:C))</f>
        <v>Sayer Full</v>
      </c>
      <c r="C9295" s="37" t="str">
        <f t="array" ref="C9295">IFERROR(XLOOKUP(A9295,'Asignacion Dic'!A:A,'Asignacion Dic'!B:B))</f>
        <v>EC-04</v>
      </c>
      <c r="D9295" s="38">
        <v>45642.915185185186</v>
      </c>
      <c r="E9295" s="36" t="s">
        <v>509</v>
      </c>
      <c r="F9295" s="37" t="str">
        <f t="array" ref="F9295">IFERROR(XLOOKUP(E9295,Operadores!A:A,Operadores!B:B))</f>
        <v>LEMMIG</v>
      </c>
      <c r="G9295" s="36" t="s">
        <v>19</v>
      </c>
      <c r="H9295" s="39">
        <v>20.355498</v>
      </c>
      <c r="I9295" s="40">
        <v>330.0</v>
      </c>
      <c r="J9295" s="41">
        <f t="shared" si="5"/>
        <v>6717.31434</v>
      </c>
      <c r="K9295" s="37" t="str">
        <f t="array" ref="K9295">IFERROR(XLOOKUP(G9295,'Tipo de carga'!A:A,'Tipo de carga'!B:B))</f>
        <v>Autoabasto</v>
      </c>
      <c r="L9295" s="37">
        <f t="shared" si="2"/>
        <v>51</v>
      </c>
      <c r="M9295" s="37">
        <f t="shared" si="3"/>
        <v>16</v>
      </c>
      <c r="N9295" s="37">
        <f t="shared" si="4"/>
        <v>12</v>
      </c>
      <c r="O9295" s="37" t="str">
        <f t="array" ref="O9295">IFERROR(XLOOKUP(K9295,'Tipo de carga'!B:B,'Tipo de carga'!C:C))</f>
        <v>Diesel</v>
      </c>
    </row>
    <row r="9296">
      <c r="A9296" s="36">
        <v>1800.0</v>
      </c>
      <c r="B9296" s="37" t="str">
        <f t="array" ref="B9296">IFERROR(XLOOKUP(A9296,'Asignacion Dic'!A:A,'Asignacion Dic'!C:C))</f>
        <v>Sayer Full</v>
      </c>
      <c r="C9296" s="37" t="str">
        <f t="array" ref="C9296">IFERROR(XLOOKUP(A9296,'Asignacion Dic'!A:A,'Asignacion Dic'!B:B))</f>
        <v>EC-04</v>
      </c>
      <c r="D9296" s="38">
        <v>45642.91480324074</v>
      </c>
      <c r="E9296" s="36" t="s">
        <v>73</v>
      </c>
      <c r="F9296" s="37" t="str">
        <f t="array" ref="F9296">IFERROR(XLOOKUP(E9296,Operadores!A:A,Operadores!B:B))</f>
        <v>PERJU03</v>
      </c>
      <c r="G9296" s="36" t="s">
        <v>19</v>
      </c>
      <c r="H9296" s="39">
        <v>20.355498</v>
      </c>
      <c r="I9296" s="40">
        <v>270.0</v>
      </c>
      <c r="J9296" s="41">
        <f t="shared" si="5"/>
        <v>5495.98446</v>
      </c>
      <c r="K9296" s="37" t="str">
        <f t="array" ref="K9296">IFERROR(XLOOKUP(G9296,'Tipo de carga'!A:A,'Tipo de carga'!B:B))</f>
        <v>Autoabasto</v>
      </c>
      <c r="L9296" s="37">
        <f t="shared" si="2"/>
        <v>51</v>
      </c>
      <c r="M9296" s="37">
        <f t="shared" si="3"/>
        <v>16</v>
      </c>
      <c r="N9296" s="37">
        <f t="shared" si="4"/>
        <v>12</v>
      </c>
      <c r="O9296" s="37" t="str">
        <f t="array" ref="O9296">IFERROR(XLOOKUP(K9296,'Tipo de carga'!B:B,'Tipo de carga'!C:C))</f>
        <v>Diesel</v>
      </c>
    </row>
    <row r="9297">
      <c r="A9297" s="36">
        <v>1972.0</v>
      </c>
      <c r="B9297" s="37" t="str">
        <f t="array" ref="B9297">IFERROR(XLOOKUP(A9297,'Asignacion Dic'!A:A,'Asignacion Dic'!C:C))</f>
        <v>Sayer Sencillo</v>
      </c>
      <c r="C9297" s="37" t="str">
        <f t="array" ref="C9297">IFERROR(XLOOKUP(A9297,'Asignacion Dic'!A:A,'Asignacion Dic'!B:B))</f>
        <v>EC-04</v>
      </c>
      <c r="D9297" s="38">
        <v>45642.895590277774</v>
      </c>
      <c r="E9297" s="36" t="s">
        <v>59</v>
      </c>
      <c r="F9297" s="37" t="str">
        <f t="array" ref="F9297">IFERROR(XLOOKUP(E9297,Operadores!A:A,Operadores!B:B))</f>
        <v>ROMJOS</v>
      </c>
      <c r="G9297" s="36" t="s">
        <v>19</v>
      </c>
      <c r="H9297" s="39">
        <v>20.355498</v>
      </c>
      <c r="I9297" s="40">
        <v>570.0</v>
      </c>
      <c r="J9297" s="41">
        <f t="shared" si="5"/>
        <v>11602.63386</v>
      </c>
      <c r="K9297" s="37" t="str">
        <f t="array" ref="K9297">IFERROR(XLOOKUP(G9297,'Tipo de carga'!A:A,'Tipo de carga'!B:B))</f>
        <v>Autoabasto</v>
      </c>
      <c r="L9297" s="37">
        <f t="shared" si="2"/>
        <v>51</v>
      </c>
      <c r="M9297" s="37">
        <f t="shared" si="3"/>
        <v>16</v>
      </c>
      <c r="N9297" s="37">
        <f t="shared" si="4"/>
        <v>12</v>
      </c>
      <c r="O9297" s="37" t="str">
        <f t="array" ref="O9297">IFERROR(XLOOKUP(K9297,'Tipo de carga'!B:B,'Tipo de carga'!C:C))</f>
        <v>Diesel</v>
      </c>
    </row>
    <row r="9298">
      <c r="A9298" s="36">
        <v>1799.0</v>
      </c>
      <c r="B9298" s="37" t="str">
        <f t="array" ref="B9298">IFERROR(XLOOKUP(A9298,'Asignacion Dic'!A:A,'Asignacion Dic'!C:C))</f>
        <v>Sayer Full</v>
      </c>
      <c r="C9298" s="37" t="str">
        <f t="array" ref="C9298">IFERROR(XLOOKUP(A9298,'Asignacion Dic'!A:A,'Asignacion Dic'!B:B))</f>
        <v>EC-04</v>
      </c>
      <c r="D9298" s="38">
        <v>45642.817349537036</v>
      </c>
      <c r="E9298" s="36" t="s">
        <v>309</v>
      </c>
      <c r="F9298" s="37" t="str">
        <f t="array" ref="F9298">IFERROR(XLOOKUP(E9298,Operadores!A:A,Operadores!B:B))</f>
        <v>FERFRA</v>
      </c>
      <c r="G9298" s="36" t="s">
        <v>19</v>
      </c>
      <c r="H9298" s="39">
        <v>20.355498</v>
      </c>
      <c r="I9298" s="40">
        <v>303.0</v>
      </c>
      <c r="J9298" s="41">
        <f t="shared" si="5"/>
        <v>6167.715894</v>
      </c>
      <c r="K9298" s="37" t="str">
        <f t="array" ref="K9298">IFERROR(XLOOKUP(G9298,'Tipo de carga'!A:A,'Tipo de carga'!B:B))</f>
        <v>Autoabasto</v>
      </c>
      <c r="L9298" s="37">
        <f t="shared" si="2"/>
        <v>51</v>
      </c>
      <c r="M9298" s="37">
        <f t="shared" si="3"/>
        <v>16</v>
      </c>
      <c r="N9298" s="37">
        <f t="shared" si="4"/>
        <v>12</v>
      </c>
      <c r="O9298" s="37" t="str">
        <f t="array" ref="O9298">IFERROR(XLOOKUP(K9298,'Tipo de carga'!B:B,'Tipo de carga'!C:C))</f>
        <v>Diesel</v>
      </c>
    </row>
    <row r="9299">
      <c r="A9299" s="36" t="s">
        <v>531</v>
      </c>
      <c r="B9299" s="37" t="str">
        <f t="array" ref="B9299">IFERROR(XLOOKUP(A9299,'Asignacion Dic'!A:A,'Asignacion Dic'!C:C))</f>
        <v/>
      </c>
      <c r="C9299" s="37" t="str">
        <f t="array" ref="C9299">IFERROR(XLOOKUP(A9299,'Asignacion Dic'!A:A,'Asignacion Dic'!B:B))</f>
        <v/>
      </c>
      <c r="D9299" s="38">
        <v>45642.649560185186</v>
      </c>
      <c r="E9299" s="36" t="s">
        <v>69</v>
      </c>
      <c r="F9299" s="37" t="str">
        <f t="array" ref="F9299">IFERROR(XLOOKUP(E9299,Operadores!A:A,Operadores!B:B))</f>
        <v>MTTO</v>
      </c>
      <c r="G9299" s="36" t="s">
        <v>19</v>
      </c>
      <c r="H9299" s="39">
        <v>20.355498</v>
      </c>
      <c r="I9299" s="40">
        <v>100.0</v>
      </c>
      <c r="J9299" s="41">
        <f t="shared" si="5"/>
        <v>2035.5498</v>
      </c>
      <c r="K9299" s="37" t="str">
        <f t="array" ref="K9299">IFERROR(XLOOKUP(G9299,'Tipo de carga'!A:A,'Tipo de carga'!B:B))</f>
        <v>Autoabasto</v>
      </c>
      <c r="L9299" s="37">
        <f t="shared" si="2"/>
        <v>51</v>
      </c>
      <c r="M9299" s="37">
        <f t="shared" si="3"/>
        <v>16</v>
      </c>
      <c r="N9299" s="37">
        <f t="shared" si="4"/>
        <v>12</v>
      </c>
      <c r="O9299" s="37" t="str">
        <f t="array" ref="O9299">IFERROR(XLOOKUP(K9299,'Tipo de carga'!B:B,'Tipo de carga'!C:C))</f>
        <v>Diesel</v>
      </c>
    </row>
    <row r="9300">
      <c r="A9300" s="36">
        <v>308.0</v>
      </c>
      <c r="B9300" s="37" t="str">
        <f t="array" ref="B9300">IFERROR(XLOOKUP(A9300,'Asignacion Dic'!A:A,'Asignacion Dic'!C:C))</f>
        <v>Sayer Thorton</v>
      </c>
      <c r="C9300" s="37" t="str">
        <f t="array" ref="C9300">IFERROR(XLOOKUP(A9300,'Asignacion Dic'!A:A,'Asignacion Dic'!B:B))</f>
        <v>EC-04</v>
      </c>
      <c r="D9300" s="38">
        <v>45642.62809027778</v>
      </c>
      <c r="E9300" s="36" t="s">
        <v>261</v>
      </c>
      <c r="F9300" s="37" t="str">
        <f t="array" ref="F9300">IFERROR(XLOOKUP(E9300,Operadores!A:A,Operadores!B:B))</f>
        <v>FLOTIT</v>
      </c>
      <c r="G9300" s="36" t="s">
        <v>19</v>
      </c>
      <c r="H9300" s="39">
        <v>20.355498</v>
      </c>
      <c r="I9300" s="40">
        <v>312.0</v>
      </c>
      <c r="J9300" s="41">
        <f t="shared" si="5"/>
        <v>6350.915376</v>
      </c>
      <c r="K9300" s="37" t="str">
        <f t="array" ref="K9300">IFERROR(XLOOKUP(G9300,'Tipo de carga'!A:A,'Tipo de carga'!B:B))</f>
        <v>Autoabasto</v>
      </c>
      <c r="L9300" s="37">
        <f t="shared" si="2"/>
        <v>51</v>
      </c>
      <c r="M9300" s="37">
        <f t="shared" si="3"/>
        <v>16</v>
      </c>
      <c r="N9300" s="37">
        <f t="shared" si="4"/>
        <v>12</v>
      </c>
      <c r="O9300" s="37" t="str">
        <f t="array" ref="O9300">IFERROR(XLOOKUP(K9300,'Tipo de carga'!B:B,'Tipo de carga'!C:C))</f>
        <v>Diesel</v>
      </c>
    </row>
    <row r="9301">
      <c r="A9301" s="36">
        <v>309.0</v>
      </c>
      <c r="B9301" s="37" t="str">
        <f t="array" ref="B9301">IFERROR(XLOOKUP(A9301,'Asignacion Dic'!A:A,'Asignacion Dic'!C:C))</f>
        <v>Sayer Thorton</v>
      </c>
      <c r="C9301" s="37" t="str">
        <f t="array" ref="C9301">IFERROR(XLOOKUP(A9301,'Asignacion Dic'!A:A,'Asignacion Dic'!B:B))</f>
        <v>EC-04</v>
      </c>
      <c r="D9301" s="38">
        <v>45642.62587962963</v>
      </c>
      <c r="E9301" s="36" t="s">
        <v>264</v>
      </c>
      <c r="F9301" s="37" t="str">
        <f t="array" ref="F9301">IFERROR(XLOOKUP(E9301,Operadores!A:A,Operadores!B:B))</f>
        <v>REVELI</v>
      </c>
      <c r="G9301" s="36" t="s">
        <v>19</v>
      </c>
      <c r="H9301" s="39">
        <v>20.355498</v>
      </c>
      <c r="I9301" s="40">
        <v>85.0</v>
      </c>
      <c r="J9301" s="41">
        <f t="shared" si="5"/>
        <v>1730.21733</v>
      </c>
      <c r="K9301" s="37" t="str">
        <f t="array" ref="K9301">IFERROR(XLOOKUP(G9301,'Tipo de carga'!A:A,'Tipo de carga'!B:B))</f>
        <v>Autoabasto</v>
      </c>
      <c r="L9301" s="37">
        <f t="shared" si="2"/>
        <v>51</v>
      </c>
      <c r="M9301" s="37">
        <f t="shared" si="3"/>
        <v>16</v>
      </c>
      <c r="N9301" s="37">
        <f t="shared" si="4"/>
        <v>12</v>
      </c>
      <c r="O9301" s="37" t="str">
        <f t="array" ref="O9301">IFERROR(XLOOKUP(K9301,'Tipo de carga'!B:B,'Tipo de carga'!C:C))</f>
        <v>Diesel</v>
      </c>
    </row>
    <row r="9302">
      <c r="A9302" s="36">
        <v>1967.0</v>
      </c>
      <c r="B9302" s="37" t="str">
        <f t="array" ref="B9302">IFERROR(XLOOKUP(A9302,'Asignacion Dic'!A:A,'Asignacion Dic'!C:C))</f>
        <v>Sayer Sencillo</v>
      </c>
      <c r="C9302" s="37" t="str">
        <f t="array" ref="C9302">IFERROR(XLOOKUP(A9302,'Asignacion Dic'!A:A,'Asignacion Dic'!B:B))</f>
        <v>EC-04</v>
      </c>
      <c r="D9302" s="38">
        <v>45642.49334490741</v>
      </c>
      <c r="E9302" s="36" t="s">
        <v>30</v>
      </c>
      <c r="F9302" s="37" t="str">
        <f t="array" ref="F9302">IFERROR(XLOOKUP(E9302,Operadores!A:A,Operadores!B:B))</f>
        <v>BARMIGX</v>
      </c>
      <c r="G9302" s="36" t="s">
        <v>19</v>
      </c>
      <c r="H9302" s="39">
        <v>20.355498</v>
      </c>
      <c r="I9302" s="40">
        <v>676.0</v>
      </c>
      <c r="J9302" s="41">
        <f t="shared" si="5"/>
        <v>13760.31665</v>
      </c>
      <c r="K9302" s="37" t="str">
        <f t="array" ref="K9302">IFERROR(XLOOKUP(G9302,'Tipo de carga'!A:A,'Tipo de carga'!B:B))</f>
        <v>Autoabasto</v>
      </c>
      <c r="L9302" s="37">
        <f t="shared" si="2"/>
        <v>51</v>
      </c>
      <c r="M9302" s="37">
        <f t="shared" si="3"/>
        <v>16</v>
      </c>
      <c r="N9302" s="37">
        <f t="shared" si="4"/>
        <v>12</v>
      </c>
      <c r="O9302" s="37" t="str">
        <f t="array" ref="O9302">IFERROR(XLOOKUP(K9302,'Tipo de carga'!B:B,'Tipo de carga'!C:C))</f>
        <v>Diesel</v>
      </c>
    </row>
    <row r="9303">
      <c r="A9303" s="36">
        <v>1853.0</v>
      </c>
      <c r="B9303" s="37" t="str">
        <f t="array" ref="B9303">IFERROR(XLOOKUP(A9303,'Asignacion Dic'!A:A,'Asignacion Dic'!C:C))</f>
        <v>Sayer Sencillo</v>
      </c>
      <c r="C9303" s="37" t="str">
        <f t="array" ref="C9303">IFERROR(XLOOKUP(A9303,'Asignacion Dic'!A:A,'Asignacion Dic'!B:B))</f>
        <v>EC-04</v>
      </c>
      <c r="D9303" s="38">
        <v>45642.058912037035</v>
      </c>
      <c r="E9303" s="36" t="s">
        <v>65</v>
      </c>
      <c r="F9303" s="37" t="str">
        <f t="array" ref="F9303">IFERROR(XLOOKUP(E9303,Operadores!A:A,Operadores!B:B))</f>
        <v>VARRUB</v>
      </c>
      <c r="G9303" s="36" t="s">
        <v>19</v>
      </c>
      <c r="H9303" s="39">
        <v>20.355498</v>
      </c>
      <c r="I9303" s="40">
        <v>360.0</v>
      </c>
      <c r="J9303" s="41">
        <f t="shared" si="5"/>
        <v>7327.97928</v>
      </c>
      <c r="K9303" s="37" t="str">
        <f t="array" ref="K9303">IFERROR(XLOOKUP(G9303,'Tipo de carga'!A:A,'Tipo de carga'!B:B))</f>
        <v>Autoabasto</v>
      </c>
      <c r="L9303" s="37">
        <f t="shared" si="2"/>
        <v>51</v>
      </c>
      <c r="M9303" s="37">
        <f t="shared" si="3"/>
        <v>16</v>
      </c>
      <c r="N9303" s="37">
        <f t="shared" si="4"/>
        <v>12</v>
      </c>
      <c r="O9303" s="37" t="str">
        <f t="array" ref="O9303">IFERROR(XLOOKUP(K9303,'Tipo de carga'!B:B,'Tipo de carga'!C:C))</f>
        <v>Diesel</v>
      </c>
    </row>
    <row r="9304">
      <c r="A9304" s="36">
        <v>1931.0</v>
      </c>
      <c r="B9304" s="37" t="str">
        <f t="array" ref="B9304">IFERROR(XLOOKUP(A9304,'Asignacion Dic'!A:A,'Asignacion Dic'!C:C))</f>
        <v>Circuitos</v>
      </c>
      <c r="C9304" s="37" t="str">
        <f t="array" ref="C9304">IFERROR(XLOOKUP(A9304,'Asignacion Dic'!A:A,'Asignacion Dic'!B:B))</f>
        <v>EC-03</v>
      </c>
      <c r="D9304" s="38">
        <v>45642.957708333335</v>
      </c>
      <c r="E9304" s="36" t="s">
        <v>26</v>
      </c>
      <c r="F9304" s="37" t="str">
        <f t="array" ref="F9304">IFERROR(XLOOKUP(E9304,Operadores!A:A,Operadores!B:B))</f>
        <v>ARBJO</v>
      </c>
      <c r="G9304" s="36" t="s">
        <v>75</v>
      </c>
      <c r="H9304" s="39">
        <v>20.09688</v>
      </c>
      <c r="I9304" s="40">
        <v>510.0</v>
      </c>
      <c r="J9304" s="41">
        <f t="shared" si="5"/>
        <v>10249.4088</v>
      </c>
      <c r="K9304" s="37" t="str">
        <f t="array" ref="K9304">IFERROR(XLOOKUP(G9304,'Tipo de carga'!A:A,'Tipo de carga'!B:B))</f>
        <v>Autoabasto</v>
      </c>
      <c r="L9304" s="37">
        <f t="shared" si="2"/>
        <v>51</v>
      </c>
      <c r="M9304" s="37">
        <f t="shared" si="3"/>
        <v>16</v>
      </c>
      <c r="N9304" s="37">
        <f t="shared" si="4"/>
        <v>12</v>
      </c>
      <c r="O9304" s="37" t="str">
        <f t="array" ref="O9304">IFERROR(XLOOKUP(K9304,'Tipo de carga'!B:B,'Tipo de carga'!C:C))</f>
        <v>Diesel</v>
      </c>
    </row>
    <row r="9305">
      <c r="A9305" s="36">
        <v>2059.0</v>
      </c>
      <c r="B9305" s="37" t="str">
        <f t="array" ref="B9305">IFERROR(XLOOKUP(A9305,'Asignacion Dic'!A:A,'Asignacion Dic'!C:C))</f>
        <v>PISA Gdl</v>
      </c>
      <c r="C9305" s="37" t="str">
        <f t="array" ref="C9305">IFERROR(XLOOKUP(A9305,'Asignacion Dic'!A:A,'Asignacion Dic'!B:B))</f>
        <v>EC-06</v>
      </c>
      <c r="D9305" s="38">
        <v>45642.927928240744</v>
      </c>
      <c r="E9305" s="36" t="s">
        <v>629</v>
      </c>
      <c r="F9305" s="37" t="str">
        <f t="array" ref="F9305">IFERROR(XLOOKUP(E9305,Operadores!A:A,Operadores!B:B))</f>
        <v>SANVIC01</v>
      </c>
      <c r="G9305" s="36" t="s">
        <v>75</v>
      </c>
      <c r="H9305" s="39">
        <v>20.09688</v>
      </c>
      <c r="I9305" s="40">
        <v>850.0</v>
      </c>
      <c r="J9305" s="41">
        <f t="shared" si="5"/>
        <v>17082.348</v>
      </c>
      <c r="K9305" s="37" t="str">
        <f t="array" ref="K9305">IFERROR(XLOOKUP(G9305,'Tipo de carga'!A:A,'Tipo de carga'!B:B))</f>
        <v>Autoabasto</v>
      </c>
      <c r="L9305" s="37">
        <f t="shared" si="2"/>
        <v>51</v>
      </c>
      <c r="M9305" s="37">
        <f t="shared" si="3"/>
        <v>16</v>
      </c>
      <c r="N9305" s="37">
        <f t="shared" si="4"/>
        <v>12</v>
      </c>
      <c r="O9305" s="37" t="str">
        <f t="array" ref="O9305">IFERROR(XLOOKUP(K9305,'Tipo de carga'!B:B,'Tipo de carga'!C:C))</f>
        <v>Diesel</v>
      </c>
    </row>
    <row r="9306">
      <c r="A9306" s="36">
        <v>1794.0</v>
      </c>
      <c r="B9306" s="37" t="str">
        <f t="array" ref="B9306">IFERROR(XLOOKUP(A9306,'Asignacion Dic'!A:A,'Asignacion Dic'!C:C))</f>
        <v>Peñafiel Tlajomulco</v>
      </c>
      <c r="C9306" s="37" t="str">
        <f t="array" ref="C9306">IFERROR(XLOOKUP(A9306,'Asignacion Dic'!A:A,'Asignacion Dic'!B:B))</f>
        <v>EC-06</v>
      </c>
      <c r="D9306" s="38">
        <v>45642.90844907407</v>
      </c>
      <c r="E9306" s="36" t="s">
        <v>564</v>
      </c>
      <c r="F9306" s="37" t="str">
        <f t="array" ref="F9306">IFERROR(XLOOKUP(E9306,Operadores!A:A,Operadores!B:B))</f>
        <v>BUEOSC</v>
      </c>
      <c r="G9306" s="36" t="s">
        <v>75</v>
      </c>
      <c r="H9306" s="39">
        <v>20.09688</v>
      </c>
      <c r="I9306" s="40">
        <v>817.0</v>
      </c>
      <c r="J9306" s="41">
        <f t="shared" si="5"/>
        <v>16419.15096</v>
      </c>
      <c r="K9306" s="37" t="str">
        <f t="array" ref="K9306">IFERROR(XLOOKUP(G9306,'Tipo de carga'!A:A,'Tipo de carga'!B:B))</f>
        <v>Autoabasto</v>
      </c>
      <c r="L9306" s="37">
        <f t="shared" si="2"/>
        <v>51</v>
      </c>
      <c r="M9306" s="37">
        <f t="shared" si="3"/>
        <v>16</v>
      </c>
      <c r="N9306" s="37">
        <f t="shared" si="4"/>
        <v>12</v>
      </c>
      <c r="O9306" s="37" t="str">
        <f t="array" ref="O9306">IFERROR(XLOOKUP(K9306,'Tipo de carga'!B:B,'Tipo de carga'!C:C))</f>
        <v>Diesel</v>
      </c>
    </row>
    <row r="9307">
      <c r="A9307" s="36">
        <v>1909.0</v>
      </c>
      <c r="B9307" s="37" t="str">
        <f t="array" ref="B9307">IFERROR(XLOOKUP(A9307,'Asignacion Dic'!A:A,'Asignacion Dic'!C:C))</f>
        <v>Circuitos</v>
      </c>
      <c r="C9307" s="37" t="str">
        <f t="array" ref="C9307">IFERROR(XLOOKUP(A9307,'Asignacion Dic'!A:A,'Asignacion Dic'!B:B))</f>
        <v>EC-03</v>
      </c>
      <c r="D9307" s="38">
        <v>45642.86208333333</v>
      </c>
      <c r="E9307" s="36" t="s">
        <v>186</v>
      </c>
      <c r="F9307" s="37" t="str">
        <f t="array" ref="F9307">IFERROR(XLOOKUP(E9307,Operadores!A:A,Operadores!B:B))</f>
        <v>ZUÑDAV</v>
      </c>
      <c r="G9307" s="36" t="s">
        <v>75</v>
      </c>
      <c r="H9307" s="39">
        <v>20.09688</v>
      </c>
      <c r="I9307" s="40">
        <v>707.0</v>
      </c>
      <c r="J9307" s="41">
        <f t="shared" si="5"/>
        <v>14208.49416</v>
      </c>
      <c r="K9307" s="37" t="str">
        <f t="array" ref="K9307">IFERROR(XLOOKUP(G9307,'Tipo de carga'!A:A,'Tipo de carga'!B:B))</f>
        <v>Autoabasto</v>
      </c>
      <c r="L9307" s="37">
        <f t="shared" si="2"/>
        <v>51</v>
      </c>
      <c r="M9307" s="37">
        <f t="shared" si="3"/>
        <v>16</v>
      </c>
      <c r="N9307" s="37">
        <f t="shared" si="4"/>
        <v>12</v>
      </c>
      <c r="O9307" s="37" t="str">
        <f t="array" ref="O9307">IFERROR(XLOOKUP(K9307,'Tipo de carga'!B:B,'Tipo de carga'!C:C))</f>
        <v>Diesel</v>
      </c>
    </row>
    <row r="9308">
      <c r="A9308" s="36">
        <v>2038.0</v>
      </c>
      <c r="B9308" s="37" t="str">
        <f t="array" ref="B9308">IFERROR(XLOOKUP(A9308,'Asignacion Dic'!A:A,'Asignacion Dic'!C:C))</f>
        <v>PISA Gdl</v>
      </c>
      <c r="C9308" s="37" t="str">
        <f t="array" ref="C9308">IFERROR(XLOOKUP(A9308,'Asignacion Dic'!A:A,'Asignacion Dic'!B:B))</f>
        <v>EC-06</v>
      </c>
      <c r="D9308" s="38">
        <v>45642.768541666665</v>
      </c>
      <c r="E9308" s="36" t="s">
        <v>634</v>
      </c>
      <c r="F9308" s="37" t="str">
        <f t="array" ref="F9308">IFERROR(XLOOKUP(E9308,Operadores!A:A,Operadores!B:B))</f>
        <v>MARJON</v>
      </c>
      <c r="G9308" s="36" t="s">
        <v>75</v>
      </c>
      <c r="H9308" s="39">
        <v>20.09688</v>
      </c>
      <c r="I9308" s="40">
        <v>270.0</v>
      </c>
      <c r="J9308" s="41">
        <f t="shared" si="5"/>
        <v>5426.1576</v>
      </c>
      <c r="K9308" s="37" t="str">
        <f t="array" ref="K9308">IFERROR(XLOOKUP(G9308,'Tipo de carga'!A:A,'Tipo de carga'!B:B))</f>
        <v>Autoabasto</v>
      </c>
      <c r="L9308" s="37">
        <f t="shared" si="2"/>
        <v>51</v>
      </c>
      <c r="M9308" s="37">
        <f t="shared" si="3"/>
        <v>16</v>
      </c>
      <c r="N9308" s="37">
        <f t="shared" si="4"/>
        <v>12</v>
      </c>
      <c r="O9308" s="37" t="str">
        <f t="array" ref="O9308">IFERROR(XLOOKUP(K9308,'Tipo de carga'!B:B,'Tipo de carga'!C:C))</f>
        <v>Diesel</v>
      </c>
    </row>
    <row r="9309">
      <c r="A9309" s="36">
        <v>1947.0</v>
      </c>
      <c r="B9309" s="37" t="str">
        <f t="array" ref="B9309">IFERROR(XLOOKUP(A9309,'Asignacion Dic'!A:A,'Asignacion Dic'!C:C))</f>
        <v>Circuitos</v>
      </c>
      <c r="C9309" s="37" t="str">
        <f t="array" ref="C9309">IFERROR(XLOOKUP(A9309,'Asignacion Dic'!A:A,'Asignacion Dic'!B:B))</f>
        <v>EC-03</v>
      </c>
      <c r="D9309" s="38">
        <v>45642.62119212963</v>
      </c>
      <c r="E9309" s="36" t="s">
        <v>265</v>
      </c>
      <c r="F9309" s="37" t="str">
        <f t="array" ref="F9309">IFERROR(XLOOKUP(E9309,Operadores!A:A,Operadores!B:B))</f>
        <v>DAMOS</v>
      </c>
      <c r="G9309" s="36" t="s">
        <v>75</v>
      </c>
      <c r="H9309" s="39">
        <v>20.09688</v>
      </c>
      <c r="I9309" s="40">
        <v>451.0</v>
      </c>
      <c r="J9309" s="41">
        <f t="shared" si="5"/>
        <v>9063.69288</v>
      </c>
      <c r="K9309" s="37" t="str">
        <f t="array" ref="K9309">IFERROR(XLOOKUP(G9309,'Tipo de carga'!A:A,'Tipo de carga'!B:B))</f>
        <v>Autoabasto</v>
      </c>
      <c r="L9309" s="37">
        <f t="shared" si="2"/>
        <v>51</v>
      </c>
      <c r="M9309" s="37">
        <f t="shared" si="3"/>
        <v>16</v>
      </c>
      <c r="N9309" s="37">
        <f t="shared" si="4"/>
        <v>12</v>
      </c>
      <c r="O9309" s="37" t="str">
        <f t="array" ref="O9309">IFERROR(XLOOKUP(K9309,'Tipo de carga'!B:B,'Tipo de carga'!C:C))</f>
        <v>Diesel</v>
      </c>
    </row>
    <row r="9310">
      <c r="A9310" s="36">
        <v>1847.0</v>
      </c>
      <c r="B9310" s="37" t="str">
        <f t="array" ref="B9310">IFERROR(XLOOKUP(A9310,'Asignacion Dic'!A:A,'Asignacion Dic'!C:C))</f>
        <v>Circuitos</v>
      </c>
      <c r="C9310" s="37" t="str">
        <f t="array" ref="C9310">IFERROR(XLOOKUP(A9310,'Asignacion Dic'!A:A,'Asignacion Dic'!B:B))</f>
        <v>EC-03</v>
      </c>
      <c r="D9310" s="38">
        <v>45642.62094907407</v>
      </c>
      <c r="E9310" s="36" t="s">
        <v>243</v>
      </c>
      <c r="F9310" s="37" t="str">
        <f t="array" ref="F9310">IFERROR(XLOOKUP(E9310,Operadores!A:A,Operadores!B:B))</f>
        <v>HERJO17X</v>
      </c>
      <c r="G9310" s="36" t="s">
        <v>75</v>
      </c>
      <c r="H9310" s="39">
        <v>20.09688</v>
      </c>
      <c r="I9310" s="40">
        <v>505.0</v>
      </c>
      <c r="J9310" s="41">
        <f t="shared" si="5"/>
        <v>10148.9244</v>
      </c>
      <c r="K9310" s="37" t="str">
        <f t="array" ref="K9310">IFERROR(XLOOKUP(G9310,'Tipo de carga'!A:A,'Tipo de carga'!B:B))</f>
        <v>Autoabasto</v>
      </c>
      <c r="L9310" s="37">
        <f t="shared" si="2"/>
        <v>51</v>
      </c>
      <c r="M9310" s="37">
        <f t="shared" si="3"/>
        <v>16</v>
      </c>
      <c r="N9310" s="37">
        <f t="shared" si="4"/>
        <v>12</v>
      </c>
      <c r="O9310" s="37" t="str">
        <f t="array" ref="O9310">IFERROR(XLOOKUP(K9310,'Tipo de carga'!B:B,'Tipo de carga'!C:C))</f>
        <v>Diesel</v>
      </c>
    </row>
    <row r="9311">
      <c r="A9311" s="36">
        <v>2084.0</v>
      </c>
      <c r="B9311" s="37" t="str">
        <f t="array" ref="B9311">IFERROR(XLOOKUP(A9311,'Asignacion Dic'!A:A,'Asignacion Dic'!C:C))</f>
        <v>PISA Gdl</v>
      </c>
      <c r="C9311" s="37" t="str">
        <f t="array" ref="C9311">IFERROR(XLOOKUP(A9311,'Asignacion Dic'!A:A,'Asignacion Dic'!B:B))</f>
        <v>EC-06</v>
      </c>
      <c r="D9311" s="38">
        <v>45642.575324074074</v>
      </c>
      <c r="E9311" s="36" t="s">
        <v>267</v>
      </c>
      <c r="F9311" s="37" t="str">
        <f t="array" ref="F9311">IFERROR(XLOOKUP(E9311,Operadores!A:A,Operadores!B:B))</f>
        <v>LOPEDU</v>
      </c>
      <c r="G9311" s="36" t="s">
        <v>75</v>
      </c>
      <c r="H9311" s="39">
        <v>20.09688</v>
      </c>
      <c r="I9311" s="40">
        <v>800.0</v>
      </c>
      <c r="J9311" s="41">
        <f t="shared" si="5"/>
        <v>16077.504</v>
      </c>
      <c r="K9311" s="37" t="str">
        <f t="array" ref="K9311">IFERROR(XLOOKUP(G9311,'Tipo de carga'!A:A,'Tipo de carga'!B:B))</f>
        <v>Autoabasto</v>
      </c>
      <c r="L9311" s="37">
        <f t="shared" si="2"/>
        <v>51</v>
      </c>
      <c r="M9311" s="37">
        <f t="shared" si="3"/>
        <v>16</v>
      </c>
      <c r="N9311" s="37">
        <f t="shared" si="4"/>
        <v>12</v>
      </c>
      <c r="O9311" s="37" t="str">
        <f t="array" ref="O9311">IFERROR(XLOOKUP(K9311,'Tipo de carga'!B:B,'Tipo de carga'!C:C))</f>
        <v>Diesel</v>
      </c>
    </row>
    <row r="9312">
      <c r="A9312" s="36">
        <v>2057.0</v>
      </c>
      <c r="B9312" s="37" t="str">
        <f t="array" ref="B9312">IFERROR(XLOOKUP(A9312,'Asignacion Dic'!A:A,'Asignacion Dic'!C:C))</f>
        <v>PISA Gdl</v>
      </c>
      <c r="C9312" s="37" t="str">
        <f t="array" ref="C9312">IFERROR(XLOOKUP(A9312,'Asignacion Dic'!A:A,'Asignacion Dic'!B:B))</f>
        <v>EC-06</v>
      </c>
      <c r="D9312" s="38">
        <v>45642.51180555556</v>
      </c>
      <c r="E9312" s="36" t="s">
        <v>585</v>
      </c>
      <c r="F9312" s="37" t="str">
        <f t="array" ref="F9312">IFERROR(XLOOKUP(E9312,Operadores!A:A,Operadores!B:B))</f>
        <v>MORDAV</v>
      </c>
      <c r="G9312" s="36" t="s">
        <v>75</v>
      </c>
      <c r="H9312" s="39">
        <v>20.09688</v>
      </c>
      <c r="I9312" s="40">
        <v>663.0</v>
      </c>
      <c r="J9312" s="41">
        <f t="shared" si="5"/>
        <v>13324.23144</v>
      </c>
      <c r="K9312" s="37" t="str">
        <f t="array" ref="K9312">IFERROR(XLOOKUP(G9312,'Tipo de carga'!A:A,'Tipo de carga'!B:B))</f>
        <v>Autoabasto</v>
      </c>
      <c r="L9312" s="37">
        <f t="shared" si="2"/>
        <v>51</v>
      </c>
      <c r="M9312" s="37">
        <f t="shared" si="3"/>
        <v>16</v>
      </c>
      <c r="N9312" s="37">
        <f t="shared" si="4"/>
        <v>12</v>
      </c>
      <c r="O9312" s="37" t="str">
        <f t="array" ref="O9312">IFERROR(XLOOKUP(K9312,'Tipo de carga'!B:B,'Tipo de carga'!C:C))</f>
        <v>Diesel</v>
      </c>
    </row>
    <row r="9313">
      <c r="A9313" s="36">
        <v>2060.0</v>
      </c>
      <c r="B9313" s="37" t="str">
        <f t="array" ref="B9313">IFERROR(XLOOKUP(A9313,'Asignacion Dic'!A:A,'Asignacion Dic'!C:C))</f>
        <v>PISA Gdl</v>
      </c>
      <c r="C9313" s="37" t="str">
        <f t="array" ref="C9313">IFERROR(XLOOKUP(A9313,'Asignacion Dic'!A:A,'Asignacion Dic'!B:B))</f>
        <v>EC-06</v>
      </c>
      <c r="D9313" s="38">
        <v>45642.49317129629</v>
      </c>
      <c r="E9313" s="36" t="s">
        <v>317</v>
      </c>
      <c r="F9313" s="37" t="str">
        <f t="array" ref="F9313">IFERROR(XLOOKUP(E9313,Operadores!A:A,Operadores!B:B))</f>
        <v>VALGUS</v>
      </c>
      <c r="G9313" s="36" t="s">
        <v>75</v>
      </c>
      <c r="H9313" s="39">
        <v>20.09688</v>
      </c>
      <c r="I9313" s="40">
        <v>60.0</v>
      </c>
      <c r="J9313" s="41">
        <f t="shared" si="5"/>
        <v>1205.8128</v>
      </c>
      <c r="K9313" s="37" t="str">
        <f t="array" ref="K9313">IFERROR(XLOOKUP(G9313,'Tipo de carga'!A:A,'Tipo de carga'!B:B))</f>
        <v>Autoabasto</v>
      </c>
      <c r="L9313" s="37">
        <f t="shared" si="2"/>
        <v>51</v>
      </c>
      <c r="M9313" s="37">
        <f t="shared" si="3"/>
        <v>16</v>
      </c>
      <c r="N9313" s="37">
        <f t="shared" si="4"/>
        <v>12</v>
      </c>
      <c r="O9313" s="37" t="str">
        <f t="array" ref="O9313">IFERROR(XLOOKUP(K9313,'Tipo de carga'!B:B,'Tipo de carga'!C:C))</f>
        <v>Diesel</v>
      </c>
    </row>
    <row r="9314">
      <c r="A9314" s="36">
        <v>2065.0</v>
      </c>
      <c r="B9314" s="37" t="str">
        <f t="array" ref="B9314">IFERROR(XLOOKUP(A9314,'Asignacion Dic'!A:A,'Asignacion Dic'!C:C))</f>
        <v>PISA Gdl</v>
      </c>
      <c r="C9314" s="37" t="str">
        <f t="array" ref="C9314">IFERROR(XLOOKUP(A9314,'Asignacion Dic'!A:A,'Asignacion Dic'!B:B))</f>
        <v>EC-06</v>
      </c>
      <c r="D9314" s="38">
        <v>45642.48384259259</v>
      </c>
      <c r="E9314" s="36" t="s">
        <v>594</v>
      </c>
      <c r="F9314" s="37" t="str">
        <f t="array" ref="F9314">IFERROR(XLOOKUP(E9314,Operadores!A:A,Operadores!B:B))</f>
        <v>GOMIZT</v>
      </c>
      <c r="G9314" s="36" t="s">
        <v>75</v>
      </c>
      <c r="H9314" s="39">
        <v>20.09688</v>
      </c>
      <c r="I9314" s="40">
        <v>661.0</v>
      </c>
      <c r="J9314" s="41">
        <f t="shared" si="5"/>
        <v>13284.03768</v>
      </c>
      <c r="K9314" s="37" t="str">
        <f t="array" ref="K9314">IFERROR(XLOOKUP(G9314,'Tipo de carga'!A:A,'Tipo de carga'!B:B))</f>
        <v>Autoabasto</v>
      </c>
      <c r="L9314" s="37">
        <f t="shared" si="2"/>
        <v>51</v>
      </c>
      <c r="M9314" s="37">
        <f t="shared" si="3"/>
        <v>16</v>
      </c>
      <c r="N9314" s="37">
        <f t="shared" si="4"/>
        <v>12</v>
      </c>
      <c r="O9314" s="37" t="str">
        <f t="array" ref="O9314">IFERROR(XLOOKUP(K9314,'Tipo de carga'!B:B,'Tipo de carga'!C:C))</f>
        <v>Diesel</v>
      </c>
    </row>
    <row r="9315">
      <c r="A9315" s="36">
        <v>2077.0</v>
      </c>
      <c r="B9315" s="37" t="str">
        <f t="array" ref="B9315">IFERROR(XLOOKUP(A9315,'Asignacion Dic'!A:A,'Asignacion Dic'!C:C))</f>
        <v>PISA Gdl</v>
      </c>
      <c r="C9315" s="37" t="str">
        <f t="array" ref="C9315">IFERROR(XLOOKUP(A9315,'Asignacion Dic'!A:A,'Asignacion Dic'!B:B))</f>
        <v>EC-06</v>
      </c>
      <c r="D9315" s="38">
        <v>45642.48012731481</v>
      </c>
      <c r="E9315" s="36" t="s">
        <v>573</v>
      </c>
      <c r="F9315" s="37" t="str">
        <f t="array" ref="F9315">IFERROR(XLOOKUP(E9315,Operadores!A:A,Operadores!B:B))</f>
        <v>FLOJOS02</v>
      </c>
      <c r="G9315" s="36" t="s">
        <v>75</v>
      </c>
      <c r="H9315" s="39">
        <v>20.09688</v>
      </c>
      <c r="I9315" s="40">
        <v>708.0</v>
      </c>
      <c r="J9315" s="41">
        <f t="shared" si="5"/>
        <v>14228.59104</v>
      </c>
      <c r="K9315" s="37" t="str">
        <f t="array" ref="K9315">IFERROR(XLOOKUP(G9315,'Tipo de carga'!A:A,'Tipo de carga'!B:B))</f>
        <v>Autoabasto</v>
      </c>
      <c r="L9315" s="37">
        <f t="shared" si="2"/>
        <v>51</v>
      </c>
      <c r="M9315" s="37">
        <f t="shared" si="3"/>
        <v>16</v>
      </c>
      <c r="N9315" s="37">
        <f t="shared" si="4"/>
        <v>12</v>
      </c>
      <c r="O9315" s="37" t="str">
        <f t="array" ref="O9315">IFERROR(XLOOKUP(K9315,'Tipo de carga'!B:B,'Tipo de carga'!C:C))</f>
        <v>Diesel</v>
      </c>
    </row>
    <row r="9316">
      <c r="A9316" s="36">
        <v>1943.0</v>
      </c>
      <c r="B9316" s="37" t="str">
        <f t="array" ref="B9316">IFERROR(XLOOKUP(A9316,'Asignacion Dic'!A:A,'Asignacion Dic'!C:C))</f>
        <v>Circuitos</v>
      </c>
      <c r="C9316" s="37" t="str">
        <f t="array" ref="C9316">IFERROR(XLOOKUP(A9316,'Asignacion Dic'!A:A,'Asignacion Dic'!B:B))</f>
        <v>EC-03</v>
      </c>
      <c r="D9316" s="38">
        <v>45642.23855324074</v>
      </c>
      <c r="E9316" s="36" t="s">
        <v>329</v>
      </c>
      <c r="F9316" s="37" t="str">
        <f t="array" ref="F9316">IFERROR(XLOOKUP(E9316,Operadores!A:A,Operadores!B:B))</f>
        <v>RODRAU01</v>
      </c>
      <c r="G9316" s="36" t="s">
        <v>75</v>
      </c>
      <c r="H9316" s="39">
        <v>20.09688</v>
      </c>
      <c r="I9316" s="40">
        <v>561.0</v>
      </c>
      <c r="J9316" s="41">
        <f t="shared" si="5"/>
        <v>11274.34968</v>
      </c>
      <c r="K9316" s="37" t="str">
        <f t="array" ref="K9316">IFERROR(XLOOKUP(G9316,'Tipo de carga'!A:A,'Tipo de carga'!B:B))</f>
        <v>Autoabasto</v>
      </c>
      <c r="L9316" s="37">
        <f t="shared" si="2"/>
        <v>51</v>
      </c>
      <c r="M9316" s="37">
        <f t="shared" si="3"/>
        <v>16</v>
      </c>
      <c r="N9316" s="37">
        <f t="shared" si="4"/>
        <v>12</v>
      </c>
      <c r="O9316" s="37" t="str">
        <f t="array" ref="O9316">IFERROR(XLOOKUP(K9316,'Tipo de carga'!B:B,'Tipo de carga'!C:C))</f>
        <v>Diesel</v>
      </c>
    </row>
    <row r="9317">
      <c r="A9317" s="36">
        <v>1880.0</v>
      </c>
      <c r="B9317" s="37" t="str">
        <f t="array" ref="B9317">IFERROR(XLOOKUP(A9317,'Asignacion Dic'!A:A,'Asignacion Dic'!C:C))</f>
        <v>Circuitos</v>
      </c>
      <c r="C9317" s="37" t="str">
        <f t="array" ref="C9317">IFERROR(XLOOKUP(A9317,'Asignacion Dic'!A:A,'Asignacion Dic'!B:B))</f>
        <v>EC-03</v>
      </c>
      <c r="D9317" s="38">
        <v>45642.16609953704</v>
      </c>
      <c r="E9317" s="36" t="s">
        <v>248</v>
      </c>
      <c r="F9317" s="37" t="str">
        <f t="array" ref="F9317">IFERROR(XLOOKUP(E9317,Operadores!A:A,Operadores!B:B))</f>
        <v>CRULE</v>
      </c>
      <c r="G9317" s="36" t="s">
        <v>75</v>
      </c>
      <c r="H9317" s="39">
        <v>20.09688</v>
      </c>
      <c r="I9317" s="40">
        <v>497.0</v>
      </c>
      <c r="J9317" s="41">
        <f t="shared" si="5"/>
        <v>9988.14936</v>
      </c>
      <c r="K9317" s="37" t="str">
        <f t="array" ref="K9317">IFERROR(XLOOKUP(G9317,'Tipo de carga'!A:A,'Tipo de carga'!B:B))</f>
        <v>Autoabasto</v>
      </c>
      <c r="L9317" s="37">
        <f t="shared" si="2"/>
        <v>51</v>
      </c>
      <c r="M9317" s="37">
        <f t="shared" si="3"/>
        <v>16</v>
      </c>
      <c r="N9317" s="37">
        <f t="shared" si="4"/>
        <v>12</v>
      </c>
      <c r="O9317" s="37" t="str">
        <f t="array" ref="O9317">IFERROR(XLOOKUP(K9317,'Tipo de carga'!B:B,'Tipo de carga'!C:C))</f>
        <v>Diesel</v>
      </c>
    </row>
    <row r="9318">
      <c r="A9318" s="36">
        <v>1829.0</v>
      </c>
      <c r="B9318" s="37" t="str">
        <f t="array" ref="B9318">IFERROR(XLOOKUP(A9318,'Asignacion Dic'!A:A,'Asignacion Dic'!C:C))</f>
        <v>Circuitos</v>
      </c>
      <c r="C9318" s="37" t="str">
        <f t="array" ref="C9318">IFERROR(XLOOKUP(A9318,'Asignacion Dic'!A:A,'Asignacion Dic'!B:B))</f>
        <v>EC-03</v>
      </c>
      <c r="D9318" s="38">
        <v>45642.16168981481</v>
      </c>
      <c r="E9318" s="36" t="s">
        <v>245</v>
      </c>
      <c r="F9318" s="37" t="str">
        <f t="array" ref="F9318">IFERROR(XLOOKUP(E9318,Operadores!A:A,Operadores!B:B))</f>
        <v>HERAL04</v>
      </c>
      <c r="G9318" s="36" t="s">
        <v>75</v>
      </c>
      <c r="H9318" s="39">
        <v>20.09688</v>
      </c>
      <c r="I9318" s="40">
        <v>480.0</v>
      </c>
      <c r="J9318" s="41">
        <f t="shared" si="5"/>
        <v>9646.5024</v>
      </c>
      <c r="K9318" s="37" t="str">
        <f t="array" ref="K9318">IFERROR(XLOOKUP(G9318,'Tipo de carga'!A:A,'Tipo de carga'!B:B))</f>
        <v>Autoabasto</v>
      </c>
      <c r="L9318" s="37">
        <f t="shared" si="2"/>
        <v>51</v>
      </c>
      <c r="M9318" s="37">
        <f t="shared" si="3"/>
        <v>16</v>
      </c>
      <c r="N9318" s="37">
        <f t="shared" si="4"/>
        <v>12</v>
      </c>
      <c r="O9318" s="37" t="str">
        <f t="array" ref="O9318">IFERROR(XLOOKUP(K9318,'Tipo de carga'!B:B,'Tipo de carga'!C:C))</f>
        <v>Diesel</v>
      </c>
    </row>
    <row r="9319">
      <c r="A9319" s="36">
        <v>1940.0</v>
      </c>
      <c r="B9319" s="37" t="str">
        <f t="array" ref="B9319">IFERROR(XLOOKUP(A9319,'Asignacion Dic'!A:A,'Asignacion Dic'!C:C))</f>
        <v>Circuitos</v>
      </c>
      <c r="C9319" s="37" t="str">
        <f t="array" ref="C9319">IFERROR(XLOOKUP(A9319,'Asignacion Dic'!A:A,'Asignacion Dic'!B:B))</f>
        <v>EC-03</v>
      </c>
      <c r="D9319" s="38">
        <v>45642.81428240741</v>
      </c>
      <c r="E9319" s="36" t="s">
        <v>259</v>
      </c>
      <c r="F9319" s="37" t="str">
        <f t="array" ref="F9319">IFERROR(XLOOKUP(E9319,Operadores!A:A,Operadores!B:B))</f>
        <v>FLOPE</v>
      </c>
      <c r="G9319" s="36" t="s">
        <v>274</v>
      </c>
      <c r="H9319" s="39">
        <v>18.94</v>
      </c>
      <c r="I9319" s="40">
        <v>278.0</v>
      </c>
      <c r="J9319" s="41">
        <f t="shared" si="5"/>
        <v>5265.32</v>
      </c>
      <c r="K9319" s="37" t="str">
        <f t="array" ref="K9319">IFERROR(XLOOKUP(G9319,'Tipo de carga'!A:A,'Tipo de carga'!B:B))</f>
        <v>Autoabasto</v>
      </c>
      <c r="L9319" s="37">
        <f t="shared" si="2"/>
        <v>51</v>
      </c>
      <c r="M9319" s="37">
        <f t="shared" si="3"/>
        <v>16</v>
      </c>
      <c r="N9319" s="37">
        <f t="shared" si="4"/>
        <v>12</v>
      </c>
      <c r="O9319" s="37" t="str">
        <f t="array" ref="O9319">IFERROR(XLOOKUP(K9319,'Tipo de carga'!B:B,'Tipo de carga'!C:C))</f>
        <v>Diesel</v>
      </c>
    </row>
    <row r="9320">
      <c r="A9320" s="36">
        <v>1948.0</v>
      </c>
      <c r="B9320" s="37" t="str">
        <f t="array" ref="B9320">IFERROR(XLOOKUP(A9320,'Asignacion Dic'!A:A,'Asignacion Dic'!C:C))</f>
        <v>Circuitos</v>
      </c>
      <c r="C9320" s="37" t="str">
        <f t="array" ref="C9320">IFERROR(XLOOKUP(A9320,'Asignacion Dic'!A:A,'Asignacion Dic'!B:B))</f>
        <v>EC-03</v>
      </c>
      <c r="D9320" s="38">
        <v>45642.806180555555</v>
      </c>
      <c r="E9320" s="36" t="s">
        <v>256</v>
      </c>
      <c r="F9320" s="37" t="str">
        <f t="array" ref="F9320">IFERROR(XLOOKUP(E9320,Operadores!A:A,Operadores!B:B))</f>
        <v>MOREFR</v>
      </c>
      <c r="G9320" s="36" t="s">
        <v>274</v>
      </c>
      <c r="H9320" s="39">
        <v>18.94</v>
      </c>
      <c r="I9320" s="40">
        <v>260.0</v>
      </c>
      <c r="J9320" s="41">
        <f t="shared" si="5"/>
        <v>4924.4</v>
      </c>
      <c r="K9320" s="37" t="str">
        <f t="array" ref="K9320">IFERROR(XLOOKUP(G9320,'Tipo de carga'!A:A,'Tipo de carga'!B:B))</f>
        <v>Autoabasto</v>
      </c>
      <c r="L9320" s="37">
        <f t="shared" si="2"/>
        <v>51</v>
      </c>
      <c r="M9320" s="37">
        <f t="shared" si="3"/>
        <v>16</v>
      </c>
      <c r="N9320" s="37">
        <f t="shared" si="4"/>
        <v>12</v>
      </c>
      <c r="O9320" s="37" t="str">
        <f t="array" ref="O9320">IFERROR(XLOOKUP(K9320,'Tipo de carga'!B:B,'Tipo de carga'!C:C))</f>
        <v>Diesel</v>
      </c>
    </row>
    <row r="9321">
      <c r="A9321" s="36">
        <v>1875.0</v>
      </c>
      <c r="B9321" s="37" t="str">
        <f t="array" ref="B9321">IFERROR(XLOOKUP(A9321,'Asignacion Dic'!A:A,'Asignacion Dic'!C:C))</f>
        <v>Circuitos</v>
      </c>
      <c r="C9321" s="37" t="str">
        <f t="array" ref="C9321">IFERROR(XLOOKUP(A9321,'Asignacion Dic'!A:A,'Asignacion Dic'!B:B))</f>
        <v>EC-03</v>
      </c>
      <c r="D9321" s="38">
        <v>45642.77489583333</v>
      </c>
      <c r="E9321" s="36" t="s">
        <v>201</v>
      </c>
      <c r="F9321" s="37" t="str">
        <f t="array" ref="F9321">IFERROR(XLOOKUP(E9321,Operadores!A:A,Operadores!B:B))</f>
        <v>CARJOR</v>
      </c>
      <c r="G9321" s="36" t="s">
        <v>274</v>
      </c>
      <c r="H9321" s="39">
        <v>18.94</v>
      </c>
      <c r="I9321" s="40">
        <v>382.0</v>
      </c>
      <c r="J9321" s="41">
        <f t="shared" si="5"/>
        <v>7235.08</v>
      </c>
      <c r="K9321" s="37" t="str">
        <f t="array" ref="K9321">IFERROR(XLOOKUP(G9321,'Tipo de carga'!A:A,'Tipo de carga'!B:B))</f>
        <v>Autoabasto</v>
      </c>
      <c r="L9321" s="37">
        <f t="shared" si="2"/>
        <v>51</v>
      </c>
      <c r="M9321" s="37">
        <f t="shared" si="3"/>
        <v>16</v>
      </c>
      <c r="N9321" s="37">
        <f t="shared" si="4"/>
        <v>12</v>
      </c>
      <c r="O9321" s="37" t="str">
        <f t="array" ref="O9321">IFERROR(XLOOKUP(K9321,'Tipo de carga'!B:B,'Tipo de carga'!C:C))</f>
        <v>Diesel</v>
      </c>
    </row>
    <row r="9322">
      <c r="A9322" s="36">
        <v>1879.0</v>
      </c>
      <c r="B9322" s="37" t="str">
        <f t="array" ref="B9322">IFERROR(XLOOKUP(A9322,'Asignacion Dic'!A:A,'Asignacion Dic'!C:C))</f>
        <v>Circuitos</v>
      </c>
      <c r="C9322" s="37" t="str">
        <f t="array" ref="C9322">IFERROR(XLOOKUP(A9322,'Asignacion Dic'!A:A,'Asignacion Dic'!B:B))</f>
        <v>EC-03</v>
      </c>
      <c r="D9322" s="38">
        <v>45642.44267361111</v>
      </c>
      <c r="E9322" s="36" t="s">
        <v>357</v>
      </c>
      <c r="F9322" s="37" t="str">
        <f t="array" ref="F9322">IFERROR(XLOOKUP(E9322,Operadores!A:A,Operadores!B:B))</f>
        <v>ISLHI</v>
      </c>
      <c r="G9322" s="36" t="s">
        <v>274</v>
      </c>
      <c r="H9322" s="39">
        <v>18.94</v>
      </c>
      <c r="I9322" s="40">
        <v>290.0</v>
      </c>
      <c r="J9322" s="41">
        <f t="shared" si="5"/>
        <v>5492.6</v>
      </c>
      <c r="K9322" s="37" t="str">
        <f t="array" ref="K9322">IFERROR(XLOOKUP(G9322,'Tipo de carga'!A:A,'Tipo de carga'!B:B))</f>
        <v>Autoabasto</v>
      </c>
      <c r="L9322" s="37">
        <f t="shared" si="2"/>
        <v>51</v>
      </c>
      <c r="M9322" s="37">
        <f t="shared" si="3"/>
        <v>16</v>
      </c>
      <c r="N9322" s="37">
        <f t="shared" si="4"/>
        <v>12</v>
      </c>
      <c r="O9322" s="37" t="str">
        <f t="array" ref="O9322">IFERROR(XLOOKUP(K9322,'Tipo de carga'!B:B,'Tipo de carga'!C:C))</f>
        <v>Diesel</v>
      </c>
    </row>
    <row r="9323">
      <c r="A9323" s="36" t="s">
        <v>611</v>
      </c>
      <c r="B9323" s="37" t="str">
        <f t="array" ref="B9323">IFERROR(XLOOKUP(A9323,'Asignacion Dic'!A:A,'Asignacion Dic'!C:C))</f>
        <v/>
      </c>
      <c r="C9323" s="37" t="str">
        <f t="array" ref="C9323">IFERROR(XLOOKUP(A9323,'Asignacion Dic'!A:A,'Asignacion Dic'!B:B))</f>
        <v/>
      </c>
      <c r="D9323" s="38">
        <v>45642.46396990741</v>
      </c>
      <c r="E9323" s="36" t="s">
        <v>69</v>
      </c>
      <c r="F9323" s="37" t="str">
        <f t="array" ref="F9323">IFERROR(XLOOKUP(E9323,Operadores!A:A,Operadores!B:B))</f>
        <v>MTTO</v>
      </c>
      <c r="G9323" s="36" t="s">
        <v>609</v>
      </c>
      <c r="H9323" s="39">
        <v>19.93308</v>
      </c>
      <c r="I9323" s="40">
        <v>81.0</v>
      </c>
      <c r="J9323" s="41">
        <f t="shared" si="5"/>
        <v>1614.57948</v>
      </c>
      <c r="K9323" s="37" t="str">
        <f t="array" ref="K9323">IFERROR(XLOOKUP(G9323,'Tipo de carga'!A:A,'Tipo de carga'!B:B))</f>
        <v>Autoabasto</v>
      </c>
      <c r="L9323" s="37">
        <f t="shared" si="2"/>
        <v>51</v>
      </c>
      <c r="M9323" s="37">
        <f t="shared" si="3"/>
        <v>16</v>
      </c>
      <c r="N9323" s="37">
        <f t="shared" si="4"/>
        <v>12</v>
      </c>
      <c r="O9323" s="37" t="str">
        <f t="array" ref="O9323">IFERROR(XLOOKUP(K9323,'Tipo de carga'!B:B,'Tipo de carga'!C:C))</f>
        <v>Diesel</v>
      </c>
    </row>
    <row r="9324">
      <c r="A9324" s="36" t="s">
        <v>611</v>
      </c>
      <c r="B9324" s="37" t="str">
        <f t="array" ref="B9324">IFERROR(XLOOKUP(A9324,'Asignacion Dic'!A:A,'Asignacion Dic'!C:C))</f>
        <v/>
      </c>
      <c r="C9324" s="37" t="str">
        <f t="array" ref="C9324">IFERROR(XLOOKUP(A9324,'Asignacion Dic'!A:A,'Asignacion Dic'!B:B))</f>
        <v/>
      </c>
      <c r="D9324" s="38">
        <v>45642.45048611111</v>
      </c>
      <c r="E9324" s="36" t="s">
        <v>69</v>
      </c>
      <c r="F9324" s="37" t="str">
        <f t="array" ref="F9324">IFERROR(XLOOKUP(E9324,Operadores!A:A,Operadores!B:B))</f>
        <v>MTTO</v>
      </c>
      <c r="G9324" s="36" t="s">
        <v>609</v>
      </c>
      <c r="H9324" s="39">
        <v>19.93308</v>
      </c>
      <c r="I9324" s="40">
        <v>119.0</v>
      </c>
      <c r="J9324" s="41">
        <f t="shared" si="5"/>
        <v>2372.03652</v>
      </c>
      <c r="K9324" s="37" t="str">
        <f t="array" ref="K9324">IFERROR(XLOOKUP(G9324,'Tipo de carga'!A:A,'Tipo de carga'!B:B))</f>
        <v>Autoabasto</v>
      </c>
      <c r="L9324" s="37">
        <f t="shared" si="2"/>
        <v>51</v>
      </c>
      <c r="M9324" s="37">
        <f t="shared" si="3"/>
        <v>16</v>
      </c>
      <c r="N9324" s="37">
        <f t="shared" si="4"/>
        <v>12</v>
      </c>
      <c r="O9324" s="37" t="str">
        <f t="array" ref="O9324">IFERROR(XLOOKUP(K9324,'Tipo de carga'!B:B,'Tipo de carga'!C:C))</f>
        <v>Diesel</v>
      </c>
    </row>
    <row r="9325">
      <c r="A9325" s="36">
        <v>1820.0</v>
      </c>
      <c r="B9325" s="37" t="str">
        <f t="array" ref="B9325">IFERROR(XLOOKUP(A9325,'Asignacion Dic'!A:A,'Asignacion Dic'!C:C))</f>
        <v>Wm Full</v>
      </c>
      <c r="C9325" s="37" t="str">
        <f t="array" ref="C9325">IFERROR(XLOOKUP(A9325,'Asignacion Dic'!A:A,'Asignacion Dic'!B:B))</f>
        <v>EC-08</v>
      </c>
      <c r="D9325" s="38">
        <v>45642.93682870371</v>
      </c>
      <c r="E9325" s="36" t="s">
        <v>303</v>
      </c>
      <c r="F9325" s="37" t="str">
        <f t="array" ref="F9325">IFERROR(XLOOKUP(E9325,Operadores!A:A,Operadores!B:B))</f>
        <v>CAMVI01</v>
      </c>
      <c r="G9325" s="36" t="s">
        <v>42</v>
      </c>
      <c r="H9325" s="39">
        <v>19.63136</v>
      </c>
      <c r="I9325" s="40">
        <v>386.0</v>
      </c>
      <c r="J9325" s="41">
        <f t="shared" si="5"/>
        <v>7577.70496</v>
      </c>
      <c r="K9325" s="37" t="str">
        <f t="array" ref="K9325">IFERROR(XLOOKUP(G9325,'Tipo de carga'!A:A,'Tipo de carga'!B:B))</f>
        <v>Autoabasto</v>
      </c>
      <c r="L9325" s="37">
        <f t="shared" si="2"/>
        <v>51</v>
      </c>
      <c r="M9325" s="37">
        <f t="shared" si="3"/>
        <v>16</v>
      </c>
      <c r="N9325" s="37">
        <f t="shared" si="4"/>
        <v>12</v>
      </c>
      <c r="O9325" s="37" t="str">
        <f t="array" ref="O9325">IFERROR(XLOOKUP(K9325,'Tipo de carga'!B:B,'Tipo de carga'!C:C))</f>
        <v>Diesel</v>
      </c>
    </row>
    <row r="9326">
      <c r="A9326" s="36">
        <v>1999.0</v>
      </c>
      <c r="B9326" s="37" t="str">
        <f t="array" ref="B9326">IFERROR(XLOOKUP(A9326,'Asignacion Dic'!A:A,'Asignacion Dic'!C:C))</f>
        <v>MeLi Dedicado Merida</v>
      </c>
      <c r="C9326" s="37" t="str">
        <f t="array" ref="C9326">IFERROR(XLOOKUP(A9326,'Asignacion Dic'!A:A,'Asignacion Dic'!B:B))</f>
        <v>EC-05</v>
      </c>
      <c r="D9326" s="38">
        <v>45642.93150462963</v>
      </c>
      <c r="E9326" s="36" t="s">
        <v>543</v>
      </c>
      <c r="F9326" s="37" t="str">
        <f t="array" ref="F9326">IFERROR(XLOOKUP(E9326,Operadores!A:A,Operadores!B:B))</f>
        <v>CAMJOS</v>
      </c>
      <c r="G9326" s="36" t="s">
        <v>42</v>
      </c>
      <c r="H9326" s="39">
        <v>19.63136</v>
      </c>
      <c r="I9326" s="40">
        <v>230.0</v>
      </c>
      <c r="J9326" s="41">
        <f t="shared" si="5"/>
        <v>4515.2128</v>
      </c>
      <c r="K9326" s="37" t="str">
        <f t="array" ref="K9326">IFERROR(XLOOKUP(G9326,'Tipo de carga'!A:A,'Tipo de carga'!B:B))</f>
        <v>Autoabasto</v>
      </c>
      <c r="L9326" s="37">
        <f t="shared" si="2"/>
        <v>51</v>
      </c>
      <c r="M9326" s="37">
        <f t="shared" si="3"/>
        <v>16</v>
      </c>
      <c r="N9326" s="37">
        <f t="shared" si="4"/>
        <v>12</v>
      </c>
      <c r="O9326" s="37" t="str">
        <f t="array" ref="O9326">IFERROR(XLOOKUP(K9326,'Tipo de carga'!B:B,'Tipo de carga'!C:C))</f>
        <v>Diesel</v>
      </c>
    </row>
    <row r="9327">
      <c r="A9327" s="36">
        <v>1898.0</v>
      </c>
      <c r="B9327" s="37" t="str">
        <f t="array" ref="B9327">IFERROR(XLOOKUP(A9327,'Asignacion Dic'!A:A,'Asignacion Dic'!C:C))</f>
        <v>Full Liver</v>
      </c>
      <c r="C9327" s="37" t="str">
        <f t="array" ref="C9327">IFERROR(XLOOKUP(A9327,'Asignacion Dic'!A:A,'Asignacion Dic'!B:B))</f>
        <v>EC-01</v>
      </c>
      <c r="D9327" s="38">
        <v>45642.88849537037</v>
      </c>
      <c r="E9327" s="36" t="s">
        <v>366</v>
      </c>
      <c r="F9327" s="37" t="str">
        <f t="array" ref="F9327">IFERROR(XLOOKUP(E9327,Operadores!A:A,Operadores!B:B))</f>
        <v>CASMA</v>
      </c>
      <c r="G9327" s="36" t="s">
        <v>42</v>
      </c>
      <c r="H9327" s="39">
        <v>19.63136</v>
      </c>
      <c r="I9327" s="40">
        <v>350.0</v>
      </c>
      <c r="J9327" s="41">
        <f t="shared" si="5"/>
        <v>6870.976</v>
      </c>
      <c r="K9327" s="37" t="str">
        <f t="array" ref="K9327">IFERROR(XLOOKUP(G9327,'Tipo de carga'!A:A,'Tipo de carga'!B:B))</f>
        <v>Autoabasto</v>
      </c>
      <c r="L9327" s="37">
        <f t="shared" si="2"/>
        <v>51</v>
      </c>
      <c r="M9327" s="37">
        <f t="shared" si="3"/>
        <v>16</v>
      </c>
      <c r="N9327" s="37">
        <f t="shared" si="4"/>
        <v>12</v>
      </c>
      <c r="O9327" s="37" t="str">
        <f t="array" ref="O9327">IFERROR(XLOOKUP(K9327,'Tipo de carga'!B:B,'Tipo de carga'!C:C))</f>
        <v>Diesel</v>
      </c>
    </row>
    <row r="9328">
      <c r="A9328" s="36">
        <v>1721.0</v>
      </c>
      <c r="B9328" s="37" t="str">
        <f t="array" ref="B9328">IFERROR(XLOOKUP(A9328,'Asignacion Dic'!A:A,'Asignacion Dic'!C:C))</f>
        <v>Wm Full</v>
      </c>
      <c r="C9328" s="37" t="str">
        <f t="array" ref="C9328">IFERROR(XLOOKUP(A9328,'Asignacion Dic'!A:A,'Asignacion Dic'!B:B))</f>
        <v>EC-08</v>
      </c>
      <c r="D9328" s="38">
        <v>45642.858622685184</v>
      </c>
      <c r="E9328" s="36" t="s">
        <v>283</v>
      </c>
      <c r="F9328" s="37" t="str">
        <f t="array" ref="F9328">IFERROR(XLOOKUP(E9328,Operadores!A:A,Operadores!B:B))</f>
        <v>MAYSA</v>
      </c>
      <c r="G9328" s="36" t="s">
        <v>42</v>
      </c>
      <c r="H9328" s="39">
        <v>19.63136</v>
      </c>
      <c r="I9328" s="40">
        <v>437.0</v>
      </c>
      <c r="J9328" s="41">
        <f t="shared" si="5"/>
        <v>8578.90432</v>
      </c>
      <c r="K9328" s="37" t="str">
        <f t="array" ref="K9328">IFERROR(XLOOKUP(G9328,'Tipo de carga'!A:A,'Tipo de carga'!B:B))</f>
        <v>Autoabasto</v>
      </c>
      <c r="L9328" s="37">
        <f t="shared" si="2"/>
        <v>51</v>
      </c>
      <c r="M9328" s="37">
        <f t="shared" si="3"/>
        <v>16</v>
      </c>
      <c r="N9328" s="37">
        <f t="shared" si="4"/>
        <v>12</v>
      </c>
      <c r="O9328" s="37" t="str">
        <f t="array" ref="O9328">IFERROR(XLOOKUP(K9328,'Tipo de carga'!B:B,'Tipo de carga'!C:C))</f>
        <v>Diesel</v>
      </c>
    </row>
    <row r="9329">
      <c r="A9329" s="36">
        <v>2031.0</v>
      </c>
      <c r="B9329" s="37" t="str">
        <f t="array" ref="B9329">IFERROR(XLOOKUP(A9329,'Asignacion Dic'!A:A,'Asignacion Dic'!C:C))</f>
        <v>MeLi Dedicado Merida</v>
      </c>
      <c r="C9329" s="37" t="str">
        <f t="array" ref="C9329">IFERROR(XLOOKUP(A9329,'Asignacion Dic'!A:A,'Asignacion Dic'!B:B))</f>
        <v>EC-05</v>
      </c>
      <c r="D9329" s="38">
        <v>45642.81694444444</v>
      </c>
      <c r="E9329" s="36" t="s">
        <v>589</v>
      </c>
      <c r="F9329" s="37" t="str">
        <f t="array" ref="F9329">IFERROR(XLOOKUP(E9329,Operadores!A:A,Operadores!B:B))</f>
        <v>LEOJUA</v>
      </c>
      <c r="G9329" s="36" t="s">
        <v>42</v>
      </c>
      <c r="H9329" s="39">
        <v>19.63136</v>
      </c>
      <c r="I9329" s="40">
        <v>412.0</v>
      </c>
      <c r="J9329" s="41">
        <f t="shared" si="5"/>
        <v>8088.12032</v>
      </c>
      <c r="K9329" s="37" t="str">
        <f t="array" ref="K9329">IFERROR(XLOOKUP(G9329,'Tipo de carga'!A:A,'Tipo de carga'!B:B))</f>
        <v>Autoabasto</v>
      </c>
      <c r="L9329" s="37">
        <f t="shared" si="2"/>
        <v>51</v>
      </c>
      <c r="M9329" s="37">
        <f t="shared" si="3"/>
        <v>16</v>
      </c>
      <c r="N9329" s="37">
        <f t="shared" si="4"/>
        <v>12</v>
      </c>
      <c r="O9329" s="37" t="str">
        <f t="array" ref="O9329">IFERROR(XLOOKUP(K9329,'Tipo de carga'!B:B,'Tipo de carga'!C:C))</f>
        <v>Diesel</v>
      </c>
    </row>
    <row r="9330">
      <c r="A9330" s="36">
        <v>1761.0</v>
      </c>
      <c r="B9330" s="37" t="str">
        <f t="array" ref="B9330">IFERROR(XLOOKUP(A9330,'Asignacion Dic'!A:A,'Asignacion Dic'!C:C))</f>
        <v>Wm Full</v>
      </c>
      <c r="C9330" s="37" t="str">
        <f t="array" ref="C9330">IFERROR(XLOOKUP(A9330,'Asignacion Dic'!A:A,'Asignacion Dic'!B:B))</f>
        <v>EC-08</v>
      </c>
      <c r="D9330" s="38">
        <v>45642.79797453704</v>
      </c>
      <c r="E9330" s="36" t="s">
        <v>278</v>
      </c>
      <c r="F9330" s="37" t="str">
        <f t="array" ref="F9330">IFERROR(XLOOKUP(E9330,Operadores!A:A,Operadores!B:B))</f>
        <v>RAMBAR</v>
      </c>
      <c r="G9330" s="36" t="s">
        <v>42</v>
      </c>
      <c r="H9330" s="39">
        <v>19.63136</v>
      </c>
      <c r="I9330" s="40">
        <v>485.0</v>
      </c>
      <c r="J9330" s="41">
        <f t="shared" si="5"/>
        <v>9521.2096</v>
      </c>
      <c r="K9330" s="37" t="str">
        <f t="array" ref="K9330">IFERROR(XLOOKUP(G9330,'Tipo de carga'!A:A,'Tipo de carga'!B:B))</f>
        <v>Autoabasto</v>
      </c>
      <c r="L9330" s="37">
        <f t="shared" si="2"/>
        <v>51</v>
      </c>
      <c r="M9330" s="37">
        <f t="shared" si="3"/>
        <v>16</v>
      </c>
      <c r="N9330" s="37">
        <f t="shared" si="4"/>
        <v>12</v>
      </c>
      <c r="O9330" s="37" t="str">
        <f t="array" ref="O9330">IFERROR(XLOOKUP(K9330,'Tipo de carga'!B:B,'Tipo de carga'!C:C))</f>
        <v>Diesel</v>
      </c>
    </row>
    <row r="9331">
      <c r="A9331" s="36">
        <v>1729.0</v>
      </c>
      <c r="B9331" s="37" t="str">
        <f t="array" ref="B9331">IFERROR(XLOOKUP(A9331,'Asignacion Dic'!A:A,'Asignacion Dic'!C:C))</f>
        <v>Wm Full</v>
      </c>
      <c r="C9331" s="37" t="str">
        <f t="array" ref="C9331">IFERROR(XLOOKUP(A9331,'Asignacion Dic'!A:A,'Asignacion Dic'!B:B))</f>
        <v>EC-08</v>
      </c>
      <c r="D9331" s="38">
        <v>45642.76795138889</v>
      </c>
      <c r="E9331" s="36" t="s">
        <v>285</v>
      </c>
      <c r="F9331" s="37" t="str">
        <f t="array" ref="F9331">IFERROR(XLOOKUP(E9331,Operadores!A:A,Operadores!B:B))</f>
        <v>PERVIC</v>
      </c>
      <c r="G9331" s="36" t="s">
        <v>42</v>
      </c>
      <c r="H9331" s="39">
        <v>19.63136</v>
      </c>
      <c r="I9331" s="40">
        <v>406.0</v>
      </c>
      <c r="J9331" s="41">
        <f t="shared" si="5"/>
        <v>7970.33216</v>
      </c>
      <c r="K9331" s="37" t="str">
        <f t="array" ref="K9331">IFERROR(XLOOKUP(G9331,'Tipo de carga'!A:A,'Tipo de carga'!B:B))</f>
        <v>Autoabasto</v>
      </c>
      <c r="L9331" s="37">
        <f t="shared" si="2"/>
        <v>51</v>
      </c>
      <c r="M9331" s="37">
        <f t="shared" si="3"/>
        <v>16</v>
      </c>
      <c r="N9331" s="37">
        <f t="shared" si="4"/>
        <v>12</v>
      </c>
      <c r="O9331" s="37" t="str">
        <f t="array" ref="O9331">IFERROR(XLOOKUP(K9331,'Tipo de carga'!B:B,'Tipo de carga'!C:C))</f>
        <v>Diesel</v>
      </c>
    </row>
    <row r="9332">
      <c r="A9332" s="36">
        <v>1798.0</v>
      </c>
      <c r="B9332" s="37" t="str">
        <f t="array" ref="B9332">IFERROR(XLOOKUP(A9332,'Asignacion Dic'!A:A,'Asignacion Dic'!C:C))</f>
        <v>Wm Full</v>
      </c>
      <c r="C9332" s="37" t="str">
        <f t="array" ref="C9332">IFERROR(XLOOKUP(A9332,'Asignacion Dic'!A:A,'Asignacion Dic'!B:B))</f>
        <v>EC-08</v>
      </c>
      <c r="D9332" s="38">
        <v>45642.75011574074</v>
      </c>
      <c r="E9332" s="36" t="s">
        <v>299</v>
      </c>
      <c r="F9332" s="37" t="str">
        <f t="array" ref="F9332">IFERROR(XLOOKUP(E9332,Operadores!A:A,Operadores!B:B))</f>
        <v>MARWAL</v>
      </c>
      <c r="G9332" s="36" t="s">
        <v>42</v>
      </c>
      <c r="H9332" s="39">
        <v>19.63136</v>
      </c>
      <c r="I9332" s="40">
        <v>428.0</v>
      </c>
      <c r="J9332" s="41">
        <f t="shared" si="5"/>
        <v>8402.22208</v>
      </c>
      <c r="K9332" s="37" t="str">
        <f t="array" ref="K9332">IFERROR(XLOOKUP(G9332,'Tipo de carga'!A:A,'Tipo de carga'!B:B))</f>
        <v>Autoabasto</v>
      </c>
      <c r="L9332" s="37">
        <f t="shared" si="2"/>
        <v>51</v>
      </c>
      <c r="M9332" s="37">
        <f t="shared" si="3"/>
        <v>16</v>
      </c>
      <c r="N9332" s="37">
        <f t="shared" si="4"/>
        <v>12</v>
      </c>
      <c r="O9332" s="37" t="str">
        <f t="array" ref="O9332">IFERROR(XLOOKUP(K9332,'Tipo de carga'!B:B,'Tipo de carga'!C:C))</f>
        <v>Diesel</v>
      </c>
    </row>
    <row r="9333">
      <c r="A9333" s="36">
        <v>1816.0</v>
      </c>
      <c r="B9333" s="37" t="str">
        <f t="array" ref="B9333">IFERROR(XLOOKUP(A9333,'Asignacion Dic'!A:A,'Asignacion Dic'!C:C))</f>
        <v>Wm Full</v>
      </c>
      <c r="C9333" s="37" t="str">
        <f t="array" ref="C9333">IFERROR(XLOOKUP(A9333,'Asignacion Dic'!A:A,'Asignacion Dic'!B:B))</f>
        <v>EC-08</v>
      </c>
      <c r="D9333" s="38">
        <v>45642.74296296296</v>
      </c>
      <c r="E9333" s="36" t="s">
        <v>288</v>
      </c>
      <c r="F9333" s="37" t="str">
        <f t="array" ref="F9333">IFERROR(XLOOKUP(E9333,Operadores!A:A,Operadores!B:B))</f>
        <v>RODMIG</v>
      </c>
      <c r="G9333" s="36" t="s">
        <v>42</v>
      </c>
      <c r="H9333" s="39">
        <v>19.63136</v>
      </c>
      <c r="I9333" s="40">
        <v>367.0</v>
      </c>
      <c r="J9333" s="41">
        <f t="shared" si="5"/>
        <v>7204.70912</v>
      </c>
      <c r="K9333" s="37" t="str">
        <f t="array" ref="K9333">IFERROR(XLOOKUP(G9333,'Tipo de carga'!A:A,'Tipo de carga'!B:B))</f>
        <v>Autoabasto</v>
      </c>
      <c r="L9333" s="37">
        <f t="shared" si="2"/>
        <v>51</v>
      </c>
      <c r="M9333" s="37">
        <f t="shared" si="3"/>
        <v>16</v>
      </c>
      <c r="N9333" s="37">
        <f t="shared" si="4"/>
        <v>12</v>
      </c>
      <c r="O9333" s="37" t="str">
        <f t="array" ref="O9333">IFERROR(XLOOKUP(K9333,'Tipo de carga'!B:B,'Tipo de carga'!C:C))</f>
        <v>Diesel</v>
      </c>
    </row>
    <row r="9334">
      <c r="A9334" s="36">
        <v>2029.0</v>
      </c>
      <c r="B9334" s="37" t="str">
        <f t="array" ref="B9334">IFERROR(XLOOKUP(A9334,'Asignacion Dic'!A:A,'Asignacion Dic'!C:C))</f>
        <v>MeLi Dedicado Merida</v>
      </c>
      <c r="C9334" s="37" t="str">
        <f t="array" ref="C9334">IFERROR(XLOOKUP(A9334,'Asignacion Dic'!A:A,'Asignacion Dic'!B:B))</f>
        <v>EC-05</v>
      </c>
      <c r="D9334" s="38">
        <v>45642.61255787037</v>
      </c>
      <c r="E9334" s="36" t="s">
        <v>240</v>
      </c>
      <c r="F9334" s="37" t="str">
        <f t="array" ref="F9334">IFERROR(XLOOKUP(E9334,Operadores!A:A,Operadores!B:B))</f>
        <v>ACOHER</v>
      </c>
      <c r="G9334" s="36" t="s">
        <v>42</v>
      </c>
      <c r="H9334" s="39">
        <v>19.63136</v>
      </c>
      <c r="I9334" s="40">
        <v>200.0</v>
      </c>
      <c r="J9334" s="41">
        <f t="shared" si="5"/>
        <v>3926.272</v>
      </c>
      <c r="K9334" s="37" t="str">
        <f t="array" ref="K9334">IFERROR(XLOOKUP(G9334,'Tipo de carga'!A:A,'Tipo de carga'!B:B))</f>
        <v>Autoabasto</v>
      </c>
      <c r="L9334" s="37">
        <f t="shared" si="2"/>
        <v>51</v>
      </c>
      <c r="M9334" s="37">
        <f t="shared" si="3"/>
        <v>16</v>
      </c>
      <c r="N9334" s="37">
        <f t="shared" si="4"/>
        <v>12</v>
      </c>
      <c r="O9334" s="37" t="str">
        <f t="array" ref="O9334">IFERROR(XLOOKUP(K9334,'Tipo de carga'!B:B,'Tipo de carga'!C:C))</f>
        <v>Diesel</v>
      </c>
    </row>
    <row r="9335">
      <c r="A9335" s="36">
        <v>1760.0</v>
      </c>
      <c r="B9335" s="37" t="str">
        <f t="array" ref="B9335">IFERROR(XLOOKUP(A9335,'Asignacion Dic'!A:A,'Asignacion Dic'!C:C))</f>
        <v>Pipas</v>
      </c>
      <c r="C9335" s="37" t="str">
        <f t="array" ref="C9335">IFERROR(XLOOKUP(A9335,'Asignacion Dic'!A:A,'Asignacion Dic'!B:B))</f>
        <v>EC-02</v>
      </c>
      <c r="D9335" s="38">
        <v>45642.03125</v>
      </c>
      <c r="E9335" s="36" t="s">
        <v>154</v>
      </c>
      <c r="F9335" s="37" t="str">
        <f t="array" ref="F9335">IFERROR(XLOOKUP(E9335,Operadores!A:A,Operadores!B:B))</f>
        <v>MARJO08</v>
      </c>
      <c r="G9335" s="36" t="s">
        <v>425</v>
      </c>
      <c r="H9335" s="39">
        <v>25.49</v>
      </c>
      <c r="I9335" s="40">
        <v>533.0</v>
      </c>
      <c r="J9335" s="41">
        <f t="shared" si="5"/>
        <v>13586.17</v>
      </c>
      <c r="K9335" s="37" t="str">
        <f t="array" ref="K9335">IFERROR(XLOOKUP(G9335,'Tipo de carga'!A:A,'Tipo de carga'!B:B))</f>
        <v>Ticket</v>
      </c>
      <c r="L9335" s="37">
        <f t="shared" si="2"/>
        <v>51</v>
      </c>
      <c r="M9335" s="37">
        <f t="shared" si="3"/>
        <v>16</v>
      </c>
      <c r="N9335" s="37">
        <f t="shared" si="4"/>
        <v>12</v>
      </c>
      <c r="O9335" s="37" t="str">
        <f t="array" ref="O9335">IFERROR(XLOOKUP(K9335,'Tipo de carga'!B:B,'Tipo de carga'!C:C))</f>
        <v>Diesel</v>
      </c>
    </row>
    <row r="9336">
      <c r="A9336" s="36">
        <v>1715.0</v>
      </c>
      <c r="B9336" s="37" t="str">
        <f t="array" ref="B9336">IFERROR(XLOOKUP(A9336,'Asignacion Dic'!A:A,'Asignacion Dic'!C:C))</f>
        <v>Wm Sencillo</v>
      </c>
      <c r="C9336" s="37" t="str">
        <f t="array" ref="C9336">IFERROR(XLOOKUP(A9336,'Asignacion Dic'!A:A,'Asignacion Dic'!B:B))</f>
        <v>EC-08</v>
      </c>
      <c r="D9336" s="38">
        <v>45642.05</v>
      </c>
      <c r="E9336" s="36" t="s">
        <v>280</v>
      </c>
      <c r="F9336" s="37" t="str">
        <f t="array" ref="F9336">IFERROR(XLOOKUP(E9336,Operadores!A:A,Operadores!B:B))</f>
        <v>LEOJAI</v>
      </c>
      <c r="G9336" s="36" t="s">
        <v>425</v>
      </c>
      <c r="H9336" s="39">
        <v>25.19</v>
      </c>
      <c r="I9336" s="40">
        <v>499.0</v>
      </c>
      <c r="J9336" s="41">
        <f t="shared" si="5"/>
        <v>12569.81</v>
      </c>
      <c r="K9336" s="37" t="str">
        <f t="array" ref="K9336">IFERROR(XLOOKUP(G9336,'Tipo de carga'!A:A,'Tipo de carga'!B:B))</f>
        <v>Ticket</v>
      </c>
      <c r="L9336" s="37">
        <f t="shared" si="2"/>
        <v>51</v>
      </c>
      <c r="M9336" s="37">
        <f t="shared" si="3"/>
        <v>16</v>
      </c>
      <c r="N9336" s="37">
        <f t="shared" si="4"/>
        <v>12</v>
      </c>
      <c r="O9336" s="37" t="str">
        <f t="array" ref="O9336">IFERROR(XLOOKUP(K9336,'Tipo de carga'!B:B,'Tipo de carga'!C:C))</f>
        <v>Diesel</v>
      </c>
    </row>
    <row r="9337">
      <c r="A9337" s="36">
        <v>2001.0</v>
      </c>
      <c r="B9337" s="37" t="str">
        <f t="array" ref="B9337">IFERROR(XLOOKUP(A9337,'Asignacion Dic'!A:A,'Asignacion Dic'!C:C))</f>
        <v>MeLi Dedicado Merida</v>
      </c>
      <c r="C9337" s="37" t="str">
        <f t="array" ref="C9337">IFERROR(XLOOKUP(A9337,'Asignacion Dic'!A:A,'Asignacion Dic'!B:B))</f>
        <v>EC-05</v>
      </c>
      <c r="D9337" s="38">
        <v>45642.07430555556</v>
      </c>
      <c r="E9337" s="36" t="s">
        <v>494</v>
      </c>
      <c r="F9337" s="37" t="str">
        <f t="array" ref="F9337">IFERROR(XLOOKUP(E9337,Operadores!A:A,Operadores!B:B))</f>
        <v>TRESER</v>
      </c>
      <c r="G9337" s="36" t="s">
        <v>425</v>
      </c>
      <c r="H9337" s="39">
        <v>24.78</v>
      </c>
      <c r="I9337" s="40">
        <v>338.0</v>
      </c>
      <c r="J9337" s="41">
        <f t="shared" si="5"/>
        <v>8375.64</v>
      </c>
      <c r="K9337" s="37" t="str">
        <f t="array" ref="K9337">IFERROR(XLOOKUP(G9337,'Tipo de carga'!A:A,'Tipo de carga'!B:B))</f>
        <v>Ticket</v>
      </c>
      <c r="L9337" s="37">
        <f t="shared" si="2"/>
        <v>51</v>
      </c>
      <c r="M9337" s="37">
        <f t="shared" si="3"/>
        <v>16</v>
      </c>
      <c r="N9337" s="37">
        <f t="shared" si="4"/>
        <v>12</v>
      </c>
      <c r="O9337" s="37" t="str">
        <f t="array" ref="O9337">IFERROR(XLOOKUP(K9337,'Tipo de carga'!B:B,'Tipo de carga'!C:C))</f>
        <v>Diesel</v>
      </c>
    </row>
    <row r="9338">
      <c r="A9338" s="36">
        <v>2020.0</v>
      </c>
      <c r="B9338" s="37" t="str">
        <f t="array" ref="B9338">IFERROR(XLOOKUP(A9338,'Asignacion Dic'!A:A,'Asignacion Dic'!C:C))</f>
        <v>MeLi Dedicado Merida</v>
      </c>
      <c r="C9338" s="37" t="str">
        <f t="array" ref="C9338">IFERROR(XLOOKUP(A9338,'Asignacion Dic'!A:A,'Asignacion Dic'!B:B))</f>
        <v>EC-05</v>
      </c>
      <c r="D9338" s="38">
        <v>45642.10138888889</v>
      </c>
      <c r="E9338" s="36" t="s">
        <v>165</v>
      </c>
      <c r="F9338" s="37" t="str">
        <f t="array" ref="F9338">IFERROR(XLOOKUP(E9338,Operadores!A:A,Operadores!B:B))</f>
        <v>MUNSA</v>
      </c>
      <c r="G9338" s="36" t="s">
        <v>425</v>
      </c>
      <c r="H9338" s="39">
        <v>25.78</v>
      </c>
      <c r="I9338" s="40">
        <v>500.0</v>
      </c>
      <c r="J9338" s="41">
        <f t="shared" si="5"/>
        <v>12890</v>
      </c>
      <c r="K9338" s="37" t="str">
        <f t="array" ref="K9338">IFERROR(XLOOKUP(G9338,'Tipo de carga'!A:A,'Tipo de carga'!B:B))</f>
        <v>Ticket</v>
      </c>
      <c r="L9338" s="37">
        <f t="shared" si="2"/>
        <v>51</v>
      </c>
      <c r="M9338" s="37">
        <f t="shared" si="3"/>
        <v>16</v>
      </c>
      <c r="N9338" s="37">
        <f t="shared" si="4"/>
        <v>12</v>
      </c>
      <c r="O9338" s="37" t="str">
        <f t="array" ref="O9338">IFERROR(XLOOKUP(K9338,'Tipo de carga'!B:B,'Tipo de carga'!C:C))</f>
        <v>Diesel</v>
      </c>
    </row>
    <row r="9339">
      <c r="A9339" s="36">
        <v>1958.0</v>
      </c>
      <c r="B9339" s="37" t="str">
        <f t="array" ref="B9339">IFERROR(XLOOKUP(A9339,'Asignacion Dic'!A:A,'Asignacion Dic'!C:C))</f>
        <v>Full Liver</v>
      </c>
      <c r="C9339" s="37" t="str">
        <f t="array" ref="C9339">IFERROR(XLOOKUP(A9339,'Asignacion Dic'!A:A,'Asignacion Dic'!B:B))</f>
        <v>EC-01</v>
      </c>
      <c r="D9339" s="38">
        <v>45642.11875</v>
      </c>
      <c r="E9339" s="36" t="s">
        <v>218</v>
      </c>
      <c r="F9339" s="37" t="str">
        <f t="array" ref="F9339">IFERROR(XLOOKUP(E9339,Operadores!A:A,Operadores!B:B))</f>
        <v>MONAL</v>
      </c>
      <c r="G9339" s="36" t="s">
        <v>425</v>
      </c>
      <c r="H9339" s="39">
        <v>25.8</v>
      </c>
      <c r="I9339" s="40">
        <v>395.0</v>
      </c>
      <c r="J9339" s="41">
        <f t="shared" si="5"/>
        <v>10191</v>
      </c>
      <c r="K9339" s="37" t="str">
        <f t="array" ref="K9339">IFERROR(XLOOKUP(G9339,'Tipo de carga'!A:A,'Tipo de carga'!B:B))</f>
        <v>Ticket</v>
      </c>
      <c r="L9339" s="37">
        <f t="shared" si="2"/>
        <v>51</v>
      </c>
      <c r="M9339" s="37">
        <f t="shared" si="3"/>
        <v>16</v>
      </c>
      <c r="N9339" s="37">
        <f t="shared" si="4"/>
        <v>12</v>
      </c>
      <c r="O9339" s="37" t="str">
        <f t="array" ref="O9339">IFERROR(XLOOKUP(K9339,'Tipo de carga'!B:B,'Tipo de carga'!C:C))</f>
        <v>Diesel</v>
      </c>
    </row>
    <row r="9340">
      <c r="A9340" s="36">
        <v>2025.0</v>
      </c>
      <c r="B9340" s="37" t="str">
        <f t="array" ref="B9340">IFERROR(XLOOKUP(A9340,'Asignacion Dic'!A:A,'Asignacion Dic'!C:C))</f>
        <v>MeLi Dedicado TD</v>
      </c>
      <c r="C9340" s="37" t="str">
        <f t="array" ref="C9340">IFERROR(XLOOKUP(A9340,'Asignacion Dic'!A:A,'Asignacion Dic'!B:B))</f>
        <v>EC-05</v>
      </c>
      <c r="D9340" s="38">
        <v>45642.194444444445</v>
      </c>
      <c r="E9340" s="36" t="s">
        <v>485</v>
      </c>
      <c r="F9340" s="37" t="str">
        <f t="array" ref="F9340">IFERROR(XLOOKUP(E9340,Operadores!A:A,Operadores!B:B))</f>
        <v>HERROD</v>
      </c>
      <c r="G9340" s="36" t="s">
        <v>425</v>
      </c>
      <c r="H9340" s="39">
        <v>25.47</v>
      </c>
      <c r="I9340" s="40">
        <v>443.0</v>
      </c>
      <c r="J9340" s="41">
        <f t="shared" si="5"/>
        <v>11283.21</v>
      </c>
      <c r="K9340" s="37" t="str">
        <f t="array" ref="K9340">IFERROR(XLOOKUP(G9340,'Tipo de carga'!A:A,'Tipo de carga'!B:B))</f>
        <v>Ticket</v>
      </c>
      <c r="L9340" s="37">
        <f t="shared" si="2"/>
        <v>51</v>
      </c>
      <c r="M9340" s="37">
        <f t="shared" si="3"/>
        <v>16</v>
      </c>
      <c r="N9340" s="37">
        <f t="shared" si="4"/>
        <v>12</v>
      </c>
      <c r="O9340" s="37" t="str">
        <f t="array" ref="O9340">IFERROR(XLOOKUP(K9340,'Tipo de carga'!B:B,'Tipo de carga'!C:C))</f>
        <v>Diesel</v>
      </c>
    </row>
    <row r="9341">
      <c r="A9341" s="36">
        <v>2027.0</v>
      </c>
      <c r="B9341" s="37" t="str">
        <f t="array" ref="B9341">IFERROR(XLOOKUP(A9341,'Asignacion Dic'!A:A,'Asignacion Dic'!C:C))</f>
        <v>MeLi Dedicado Merida</v>
      </c>
      <c r="C9341" s="37" t="str">
        <f t="array" ref="C9341">IFERROR(XLOOKUP(A9341,'Asignacion Dic'!A:A,'Asignacion Dic'!B:B))</f>
        <v>EC-05</v>
      </c>
      <c r="D9341" s="38">
        <v>45642.211805555555</v>
      </c>
      <c r="E9341" s="36" t="s">
        <v>246</v>
      </c>
      <c r="F9341" s="37" t="str">
        <f t="array" ref="F9341">IFERROR(XLOOKUP(E9341,Operadores!A:A,Operadores!B:B))</f>
        <v>LUNADO</v>
      </c>
      <c r="G9341" s="36" t="s">
        <v>425</v>
      </c>
      <c r="H9341" s="39">
        <v>25.15</v>
      </c>
      <c r="I9341" s="40">
        <v>477.0</v>
      </c>
      <c r="J9341" s="41">
        <f t="shared" si="5"/>
        <v>11996.55</v>
      </c>
      <c r="K9341" s="37" t="str">
        <f t="array" ref="K9341">IFERROR(XLOOKUP(G9341,'Tipo de carga'!A:A,'Tipo de carga'!B:B))</f>
        <v>Ticket</v>
      </c>
      <c r="L9341" s="37">
        <f t="shared" si="2"/>
        <v>51</v>
      </c>
      <c r="M9341" s="37">
        <f t="shared" si="3"/>
        <v>16</v>
      </c>
      <c r="N9341" s="37">
        <f t="shared" si="4"/>
        <v>12</v>
      </c>
      <c r="O9341" s="37" t="str">
        <f t="array" ref="O9341">IFERROR(XLOOKUP(K9341,'Tipo de carga'!B:B,'Tipo de carga'!C:C))</f>
        <v>Diesel</v>
      </c>
    </row>
    <row r="9342">
      <c r="A9342" s="36">
        <v>1939.0</v>
      </c>
      <c r="B9342" s="37" t="str">
        <f t="array" ref="B9342">IFERROR(XLOOKUP(A9342,'Asignacion Dic'!A:A,'Asignacion Dic'!C:C))</f>
        <v>Full Liver</v>
      </c>
      <c r="C9342" s="37" t="str">
        <f t="array" ref="C9342">IFERROR(XLOOKUP(A9342,'Asignacion Dic'!A:A,'Asignacion Dic'!B:B))</f>
        <v>EC-01</v>
      </c>
      <c r="D9342" s="38">
        <v>45642.22152777778</v>
      </c>
      <c r="E9342" s="36" t="s">
        <v>364</v>
      </c>
      <c r="F9342" s="37" t="str">
        <f t="array" ref="F9342">IFERROR(XLOOKUP(E9342,Operadores!A:A,Operadores!B:B))</f>
        <v>TORBR01</v>
      </c>
      <c r="G9342" s="36" t="s">
        <v>425</v>
      </c>
      <c r="H9342" s="39">
        <v>24.79</v>
      </c>
      <c r="I9342" s="40">
        <v>379.0</v>
      </c>
      <c r="J9342" s="41">
        <f t="shared" si="5"/>
        <v>9395.41</v>
      </c>
      <c r="K9342" s="37" t="str">
        <f t="array" ref="K9342">IFERROR(XLOOKUP(G9342,'Tipo de carga'!A:A,'Tipo de carga'!B:B))</f>
        <v>Ticket</v>
      </c>
      <c r="L9342" s="37">
        <f t="shared" si="2"/>
        <v>51</v>
      </c>
      <c r="M9342" s="37">
        <f t="shared" si="3"/>
        <v>16</v>
      </c>
      <c r="N9342" s="37">
        <f t="shared" si="4"/>
        <v>12</v>
      </c>
      <c r="O9342" s="37" t="str">
        <f t="array" ref="O9342">IFERROR(XLOOKUP(K9342,'Tipo de carga'!B:B,'Tipo de carga'!C:C))</f>
        <v>Diesel</v>
      </c>
    </row>
    <row r="9343">
      <c r="A9343" s="36">
        <v>1827.0</v>
      </c>
      <c r="B9343" s="37" t="str">
        <f t="array" ref="B9343">IFERROR(XLOOKUP(A9343,'Asignacion Dic'!A:A,'Asignacion Dic'!C:C))</f>
        <v>Full Liver</v>
      </c>
      <c r="C9343" s="37" t="str">
        <f t="array" ref="C9343">IFERROR(XLOOKUP(A9343,'Asignacion Dic'!A:A,'Asignacion Dic'!B:B))</f>
        <v>EC-01</v>
      </c>
      <c r="D9343" s="38">
        <v>45642.22638888889</v>
      </c>
      <c r="E9343" s="36" t="s">
        <v>374</v>
      </c>
      <c r="F9343" s="37" t="str">
        <f t="array" ref="F9343">IFERROR(XLOOKUP(E9343,Operadores!A:A,Operadores!B:B))</f>
        <v>ANGMA</v>
      </c>
      <c r="G9343" s="36" t="s">
        <v>425</v>
      </c>
      <c r="H9343" s="39">
        <v>24.69</v>
      </c>
      <c r="I9343" s="40">
        <v>156.0</v>
      </c>
      <c r="J9343" s="41">
        <f t="shared" si="5"/>
        <v>3851.64</v>
      </c>
      <c r="K9343" s="37" t="str">
        <f t="array" ref="K9343">IFERROR(XLOOKUP(G9343,'Tipo de carga'!A:A,'Tipo de carga'!B:B))</f>
        <v>Ticket</v>
      </c>
      <c r="L9343" s="37">
        <f t="shared" si="2"/>
        <v>51</v>
      </c>
      <c r="M9343" s="37">
        <f t="shared" si="3"/>
        <v>16</v>
      </c>
      <c r="N9343" s="37">
        <f t="shared" si="4"/>
        <v>12</v>
      </c>
      <c r="O9343" s="37" t="str">
        <f t="array" ref="O9343">IFERROR(XLOOKUP(K9343,'Tipo de carga'!B:B,'Tipo de carga'!C:C))</f>
        <v>Diesel</v>
      </c>
    </row>
    <row r="9344">
      <c r="A9344" s="36">
        <v>2015.0</v>
      </c>
      <c r="B9344" s="37" t="str">
        <f t="array" ref="B9344">IFERROR(XLOOKUP(A9344,'Asignacion Dic'!A:A,'Asignacion Dic'!C:C))</f>
        <v>MeLi Asignado TD</v>
      </c>
      <c r="C9344" s="37" t="str">
        <f t="array" ref="C9344">IFERROR(XLOOKUP(A9344,'Asignacion Dic'!A:A,'Asignacion Dic'!B:B))</f>
        <v>EC-05</v>
      </c>
      <c r="D9344" s="38">
        <v>45642.22708333333</v>
      </c>
      <c r="E9344" s="36" t="s">
        <v>561</v>
      </c>
      <c r="F9344" s="37" t="str">
        <f t="array" ref="F9344">IFERROR(XLOOKUP(E9344,Operadores!A:A,Operadores!B:B))</f>
        <v>VILYON</v>
      </c>
      <c r="G9344" s="36" t="s">
        <v>425</v>
      </c>
      <c r="H9344" s="39">
        <v>26.98</v>
      </c>
      <c r="I9344" s="40">
        <v>534.0</v>
      </c>
      <c r="J9344" s="41">
        <f t="shared" si="5"/>
        <v>14407.32</v>
      </c>
      <c r="K9344" s="37" t="str">
        <f t="array" ref="K9344">IFERROR(XLOOKUP(G9344,'Tipo de carga'!A:A,'Tipo de carga'!B:B))</f>
        <v>Ticket</v>
      </c>
      <c r="L9344" s="37">
        <f t="shared" si="2"/>
        <v>51</v>
      </c>
      <c r="M9344" s="37">
        <f t="shared" si="3"/>
        <v>16</v>
      </c>
      <c r="N9344" s="37">
        <f t="shared" si="4"/>
        <v>12</v>
      </c>
      <c r="O9344" s="37" t="str">
        <f t="array" ref="O9344">IFERROR(XLOOKUP(K9344,'Tipo de carga'!B:B,'Tipo de carga'!C:C))</f>
        <v>Diesel</v>
      </c>
    </row>
    <row r="9345">
      <c r="A9345" s="36">
        <v>1975.0</v>
      </c>
      <c r="B9345" s="37" t="str">
        <f t="array" ref="B9345">IFERROR(XLOOKUP(A9345,'Asignacion Dic'!A:A,'Asignacion Dic'!C:C))</f>
        <v>Sayer Sencillo</v>
      </c>
      <c r="C9345" s="37" t="str">
        <f t="array" ref="C9345">IFERROR(XLOOKUP(A9345,'Asignacion Dic'!A:A,'Asignacion Dic'!B:B))</f>
        <v>EC-04</v>
      </c>
      <c r="D9345" s="38">
        <v>45642.23125</v>
      </c>
      <c r="E9345" s="36" t="s">
        <v>465</v>
      </c>
      <c r="F9345" s="37" t="str">
        <f t="array" ref="F9345">IFERROR(XLOOKUP(E9345,Operadores!A:A,Operadores!B:B))</f>
        <v>SANMAN</v>
      </c>
      <c r="G9345" s="36" t="s">
        <v>425</v>
      </c>
      <c r="H9345" s="39">
        <v>24.69</v>
      </c>
      <c r="I9345" s="40">
        <v>101.0</v>
      </c>
      <c r="J9345" s="41">
        <f t="shared" si="5"/>
        <v>2493.69</v>
      </c>
      <c r="K9345" s="37" t="str">
        <f t="array" ref="K9345">IFERROR(XLOOKUP(G9345,'Tipo de carga'!A:A,'Tipo de carga'!B:B))</f>
        <v>Ticket</v>
      </c>
      <c r="L9345" s="37">
        <f t="shared" si="2"/>
        <v>51</v>
      </c>
      <c r="M9345" s="37">
        <f t="shared" si="3"/>
        <v>16</v>
      </c>
      <c r="N9345" s="37">
        <f t="shared" si="4"/>
        <v>12</v>
      </c>
      <c r="O9345" s="37" t="str">
        <f t="array" ref="O9345">IFERROR(XLOOKUP(K9345,'Tipo de carga'!B:B,'Tipo de carga'!C:C))</f>
        <v>Diesel</v>
      </c>
    </row>
    <row r="9346">
      <c r="A9346" s="36">
        <v>2005.0</v>
      </c>
      <c r="B9346" s="37" t="str">
        <f t="array" ref="B9346">IFERROR(XLOOKUP(A9346,'Asignacion Dic'!A:A,'Asignacion Dic'!C:C))</f>
        <v>MeLi Dedicado Merida</v>
      </c>
      <c r="C9346" s="37" t="str">
        <f t="array" ref="C9346">IFERROR(XLOOKUP(A9346,'Asignacion Dic'!A:A,'Asignacion Dic'!B:B))</f>
        <v>EC-05</v>
      </c>
      <c r="D9346" s="38">
        <v>45642.26111111111</v>
      </c>
      <c r="E9346" s="36" t="s">
        <v>399</v>
      </c>
      <c r="F9346" s="37" t="str">
        <f t="array" ref="F9346">IFERROR(XLOOKUP(E9346,Operadores!A:A,Operadores!B:B))</f>
        <v>DOMLEO</v>
      </c>
      <c r="G9346" s="36" t="s">
        <v>425</v>
      </c>
      <c r="H9346" s="39">
        <v>24.79</v>
      </c>
      <c r="I9346" s="40">
        <v>339.0</v>
      </c>
      <c r="J9346" s="41">
        <f t="shared" si="5"/>
        <v>8403.81</v>
      </c>
      <c r="K9346" s="37" t="str">
        <f t="array" ref="K9346">IFERROR(XLOOKUP(G9346,'Tipo de carga'!A:A,'Tipo de carga'!B:B))</f>
        <v>Ticket</v>
      </c>
      <c r="L9346" s="37">
        <f t="shared" si="2"/>
        <v>51</v>
      </c>
      <c r="M9346" s="37">
        <f t="shared" si="3"/>
        <v>16</v>
      </c>
      <c r="N9346" s="37">
        <f t="shared" si="4"/>
        <v>12</v>
      </c>
      <c r="O9346" s="37" t="str">
        <f t="array" ref="O9346">IFERROR(XLOOKUP(K9346,'Tipo de carga'!B:B,'Tipo de carga'!C:C))</f>
        <v>Diesel</v>
      </c>
    </row>
    <row r="9347">
      <c r="A9347" s="36">
        <v>2013.0</v>
      </c>
      <c r="B9347" s="37" t="str">
        <f t="array" ref="B9347">IFERROR(XLOOKUP(A9347,'Asignacion Dic'!A:A,'Asignacion Dic'!C:C))</f>
        <v>MeLi Dedicado Merida</v>
      </c>
      <c r="C9347" s="37" t="str">
        <f t="array" ref="C9347">IFERROR(XLOOKUP(A9347,'Asignacion Dic'!A:A,'Asignacion Dic'!B:B))</f>
        <v>EC-05</v>
      </c>
      <c r="D9347" s="38">
        <v>45642.319444444445</v>
      </c>
      <c r="E9347" s="36" t="s">
        <v>556</v>
      </c>
      <c r="F9347" s="37" t="str">
        <f t="array" ref="F9347">IFERROR(XLOOKUP(E9347,Operadores!A:A,Operadores!B:B))</f>
        <v>MONJON</v>
      </c>
      <c r="G9347" s="36" t="s">
        <v>425</v>
      </c>
      <c r="H9347" s="39">
        <v>24.66</v>
      </c>
      <c r="I9347" s="40">
        <v>405.0</v>
      </c>
      <c r="J9347" s="41">
        <f t="shared" si="5"/>
        <v>9987.3</v>
      </c>
      <c r="K9347" s="37" t="str">
        <f t="array" ref="K9347">IFERROR(XLOOKUP(G9347,'Tipo de carga'!A:A,'Tipo de carga'!B:B))</f>
        <v>Ticket</v>
      </c>
      <c r="L9347" s="37">
        <f t="shared" si="2"/>
        <v>51</v>
      </c>
      <c r="M9347" s="37">
        <f t="shared" si="3"/>
        <v>16</v>
      </c>
      <c r="N9347" s="37">
        <f t="shared" si="4"/>
        <v>12</v>
      </c>
      <c r="O9347" s="37" t="str">
        <f t="array" ref="O9347">IFERROR(XLOOKUP(K9347,'Tipo de carga'!B:B,'Tipo de carga'!C:C))</f>
        <v>Diesel</v>
      </c>
    </row>
    <row r="9348">
      <c r="A9348" s="36">
        <v>1998.0</v>
      </c>
      <c r="B9348" s="37" t="str">
        <f t="array" ref="B9348">IFERROR(XLOOKUP(A9348,'Asignacion Dic'!A:A,'Asignacion Dic'!C:C))</f>
        <v>MeLi Dedicado Merida</v>
      </c>
      <c r="C9348" s="37" t="str">
        <f t="array" ref="C9348">IFERROR(XLOOKUP(A9348,'Asignacion Dic'!A:A,'Asignacion Dic'!B:B))</f>
        <v>EC-05</v>
      </c>
      <c r="D9348" s="38">
        <v>45642.373611111114</v>
      </c>
      <c r="E9348" s="36" t="s">
        <v>398</v>
      </c>
      <c r="F9348" s="37" t="str">
        <f t="array" ref="F9348">IFERROR(XLOOKUP(E9348,Operadores!A:A,Operadores!B:B))</f>
        <v>SANEUS</v>
      </c>
      <c r="G9348" s="36" t="s">
        <v>425</v>
      </c>
      <c r="H9348" s="39">
        <v>24.8</v>
      </c>
      <c r="I9348" s="40">
        <v>290.0</v>
      </c>
      <c r="J9348" s="41">
        <f t="shared" si="5"/>
        <v>7192</v>
      </c>
      <c r="K9348" s="37" t="str">
        <f t="array" ref="K9348">IFERROR(XLOOKUP(G9348,'Tipo de carga'!A:A,'Tipo de carga'!B:B))</f>
        <v>Ticket</v>
      </c>
      <c r="L9348" s="37">
        <f t="shared" si="2"/>
        <v>51</v>
      </c>
      <c r="M9348" s="37">
        <f t="shared" si="3"/>
        <v>16</v>
      </c>
      <c r="N9348" s="37">
        <f t="shared" si="4"/>
        <v>12</v>
      </c>
      <c r="O9348" s="37" t="str">
        <f t="array" ref="O9348">IFERROR(XLOOKUP(K9348,'Tipo de carga'!B:B,'Tipo de carga'!C:C))</f>
        <v>Diesel</v>
      </c>
    </row>
    <row r="9349">
      <c r="A9349" s="36">
        <v>1950.0</v>
      </c>
      <c r="B9349" s="37" t="str">
        <f t="array" ref="B9349">IFERROR(XLOOKUP(A9349,'Asignacion Dic'!A:A,'Asignacion Dic'!C:C))</f>
        <v>MeLi asignado SD</v>
      </c>
      <c r="C9349" s="37" t="str">
        <f t="array" ref="C9349">IFERROR(XLOOKUP(A9349,'Asignacion Dic'!A:A,'Asignacion Dic'!B:B))</f>
        <v>EC-05</v>
      </c>
      <c r="D9349" s="38">
        <v>45642.425</v>
      </c>
      <c r="E9349" s="36" t="s">
        <v>200</v>
      </c>
      <c r="F9349" s="37" t="str">
        <f t="array" ref="F9349">IFERROR(XLOOKUP(E9349,Operadores!A:A,Operadores!B:B))</f>
        <v>MAROSC</v>
      </c>
      <c r="G9349" s="36" t="s">
        <v>425</v>
      </c>
      <c r="H9349" s="39">
        <v>27.5</v>
      </c>
      <c r="I9349" s="40">
        <v>400.0</v>
      </c>
      <c r="J9349" s="41">
        <f t="shared" si="5"/>
        <v>11000</v>
      </c>
      <c r="K9349" s="37" t="str">
        <f t="array" ref="K9349">IFERROR(XLOOKUP(G9349,'Tipo de carga'!A:A,'Tipo de carga'!B:B))</f>
        <v>Ticket</v>
      </c>
      <c r="L9349" s="37">
        <f t="shared" si="2"/>
        <v>51</v>
      </c>
      <c r="M9349" s="37">
        <f t="shared" si="3"/>
        <v>16</v>
      </c>
      <c r="N9349" s="37">
        <f t="shared" si="4"/>
        <v>12</v>
      </c>
      <c r="O9349" s="37" t="str">
        <f t="array" ref="O9349">IFERROR(XLOOKUP(K9349,'Tipo de carga'!B:B,'Tipo de carga'!C:C))</f>
        <v>Diesel</v>
      </c>
    </row>
    <row r="9350">
      <c r="A9350" s="36">
        <v>2051.0</v>
      </c>
      <c r="B9350" s="37" t="str">
        <f t="array" ref="B9350">IFERROR(XLOOKUP(A9350,'Asignacion Dic'!A:A,'Asignacion Dic'!C:C))</f>
        <v>PISA Gdl</v>
      </c>
      <c r="C9350" s="37" t="str">
        <f t="array" ref="C9350">IFERROR(XLOOKUP(A9350,'Asignacion Dic'!A:A,'Asignacion Dic'!B:B))</f>
        <v>EC-06</v>
      </c>
      <c r="D9350" s="38">
        <v>45642.425</v>
      </c>
      <c r="E9350" s="36" t="s">
        <v>401</v>
      </c>
      <c r="F9350" s="37" t="str">
        <f t="array" ref="F9350">IFERROR(XLOOKUP(E9350,Operadores!A:A,Operadores!B:B))</f>
        <v>CARGUS</v>
      </c>
      <c r="G9350" s="36" t="s">
        <v>425</v>
      </c>
      <c r="H9350" s="39">
        <v>26.99</v>
      </c>
      <c r="I9350" s="40">
        <v>220.0</v>
      </c>
      <c r="J9350" s="41">
        <f t="shared" si="5"/>
        <v>5937.8</v>
      </c>
      <c r="K9350" s="37" t="str">
        <f t="array" ref="K9350">IFERROR(XLOOKUP(G9350,'Tipo de carga'!A:A,'Tipo de carga'!B:B))</f>
        <v>Ticket</v>
      </c>
      <c r="L9350" s="37">
        <f t="shared" si="2"/>
        <v>51</v>
      </c>
      <c r="M9350" s="37">
        <f t="shared" si="3"/>
        <v>16</v>
      </c>
      <c r="N9350" s="37">
        <f t="shared" si="4"/>
        <v>12</v>
      </c>
      <c r="O9350" s="37" t="str">
        <f t="array" ref="O9350">IFERROR(XLOOKUP(K9350,'Tipo de carga'!B:B,'Tipo de carga'!C:C))</f>
        <v>Diesel</v>
      </c>
    </row>
    <row r="9351">
      <c r="A9351" s="36">
        <v>1737.0</v>
      </c>
      <c r="B9351" s="37" t="str">
        <f t="array" ref="B9351">IFERROR(XLOOKUP(A9351,'Asignacion Dic'!A:A,'Asignacion Dic'!C:C))</f>
        <v>Wm Sencillo</v>
      </c>
      <c r="C9351" s="37" t="str">
        <f t="array" ref="C9351">IFERROR(XLOOKUP(A9351,'Asignacion Dic'!A:A,'Asignacion Dic'!B:B))</f>
        <v>EC-08</v>
      </c>
      <c r="D9351" s="38">
        <v>45642.42986111111</v>
      </c>
      <c r="E9351" s="36" t="s">
        <v>503</v>
      </c>
      <c r="F9351" s="37" t="str">
        <f t="array" ref="F9351">IFERROR(XLOOKUP(E9351,Operadores!A:A,Operadores!B:B))</f>
        <v>GARERW</v>
      </c>
      <c r="G9351" s="36" t="s">
        <v>425</v>
      </c>
      <c r="H9351" s="39">
        <v>26.17</v>
      </c>
      <c r="I9351" s="40">
        <v>491.0</v>
      </c>
      <c r="J9351" s="41">
        <f t="shared" si="5"/>
        <v>12849.47</v>
      </c>
      <c r="K9351" s="37" t="str">
        <f t="array" ref="K9351">IFERROR(XLOOKUP(G9351,'Tipo de carga'!A:A,'Tipo de carga'!B:B))</f>
        <v>Ticket</v>
      </c>
      <c r="L9351" s="37">
        <f t="shared" si="2"/>
        <v>51</v>
      </c>
      <c r="M9351" s="37">
        <f t="shared" si="3"/>
        <v>16</v>
      </c>
      <c r="N9351" s="37">
        <f t="shared" si="4"/>
        <v>12</v>
      </c>
      <c r="O9351" s="37" t="str">
        <f t="array" ref="O9351">IFERROR(XLOOKUP(K9351,'Tipo de carga'!B:B,'Tipo de carga'!C:C))</f>
        <v>Diesel</v>
      </c>
    </row>
    <row r="9352">
      <c r="A9352" s="36">
        <v>2000.0</v>
      </c>
      <c r="B9352" s="37" t="str">
        <f t="array" ref="B9352">IFERROR(XLOOKUP(A9352,'Asignacion Dic'!A:A,'Asignacion Dic'!C:C))</f>
        <v>MeLi Dedicado Merida</v>
      </c>
      <c r="C9352" s="37" t="str">
        <f t="array" ref="C9352">IFERROR(XLOOKUP(A9352,'Asignacion Dic'!A:A,'Asignacion Dic'!B:B))</f>
        <v>EC-05</v>
      </c>
      <c r="D9352" s="38">
        <v>45642.425</v>
      </c>
      <c r="E9352" s="36" t="s">
        <v>632</v>
      </c>
      <c r="F9352" s="37" t="str">
        <f t="array" ref="F9352">IFERROR(XLOOKUP(E9352,Operadores!A:A,Operadores!B:B))</f>
        <v>RODALE</v>
      </c>
      <c r="G9352" s="36" t="s">
        <v>425</v>
      </c>
      <c r="H9352" s="39">
        <v>24.59</v>
      </c>
      <c r="I9352" s="40">
        <v>195.2</v>
      </c>
      <c r="J9352" s="41">
        <f t="shared" si="5"/>
        <v>4799.968</v>
      </c>
      <c r="K9352" s="37" t="str">
        <f t="array" ref="K9352">IFERROR(XLOOKUP(G9352,'Tipo de carga'!A:A,'Tipo de carga'!B:B))</f>
        <v>Ticket</v>
      </c>
      <c r="L9352" s="37">
        <f t="shared" si="2"/>
        <v>51</v>
      </c>
      <c r="M9352" s="37">
        <f t="shared" si="3"/>
        <v>16</v>
      </c>
      <c r="N9352" s="37">
        <f t="shared" si="4"/>
        <v>12</v>
      </c>
      <c r="O9352" s="37" t="str">
        <f t="array" ref="O9352">IFERROR(XLOOKUP(K9352,'Tipo de carga'!B:B,'Tipo de carga'!C:C))</f>
        <v>Diesel</v>
      </c>
    </row>
    <row r="9353">
      <c r="A9353" s="36">
        <v>1952.0</v>
      </c>
      <c r="B9353" s="37" t="str">
        <f t="array" ref="B9353">IFERROR(XLOOKUP(A9353,'Asignacion Dic'!A:A,'Asignacion Dic'!C:C))</f>
        <v>MeLi asignado SD</v>
      </c>
      <c r="C9353" s="37" t="str">
        <f t="array" ref="C9353">IFERROR(XLOOKUP(A9353,'Asignacion Dic'!A:A,'Asignacion Dic'!B:B))</f>
        <v>EC-05</v>
      </c>
      <c r="D9353" s="38">
        <v>45642.425</v>
      </c>
      <c r="E9353" s="36" t="s">
        <v>363</v>
      </c>
      <c r="F9353" s="37" t="str">
        <f t="array" ref="F9353">IFERROR(XLOOKUP(E9353,Operadores!A:A,Operadores!B:B))</f>
        <v>TREJUA</v>
      </c>
      <c r="G9353" s="36" t="s">
        <v>425</v>
      </c>
      <c r="H9353" s="39">
        <v>24.59</v>
      </c>
      <c r="I9353" s="40">
        <v>305.0</v>
      </c>
      <c r="J9353" s="41">
        <f t="shared" si="5"/>
        <v>7499.95</v>
      </c>
      <c r="K9353" s="37" t="str">
        <f t="array" ref="K9353">IFERROR(XLOOKUP(G9353,'Tipo de carga'!A:A,'Tipo de carga'!B:B))</f>
        <v>Ticket</v>
      </c>
      <c r="L9353" s="37">
        <f t="shared" si="2"/>
        <v>51</v>
      </c>
      <c r="M9353" s="37">
        <f t="shared" si="3"/>
        <v>16</v>
      </c>
      <c r="N9353" s="37">
        <f t="shared" si="4"/>
        <v>12</v>
      </c>
      <c r="O9353" s="37" t="str">
        <f t="array" ref="O9353">IFERROR(XLOOKUP(K9353,'Tipo de carga'!B:B,'Tipo de carga'!C:C))</f>
        <v>Diesel</v>
      </c>
    </row>
    <row r="9354">
      <c r="A9354" s="36">
        <v>2002.0</v>
      </c>
      <c r="B9354" s="37" t="str">
        <f t="array" ref="B9354">IFERROR(XLOOKUP(A9354,'Asignacion Dic'!A:A,'Asignacion Dic'!C:C))</f>
        <v>MeLi Dedicado Merida</v>
      </c>
      <c r="C9354" s="37" t="str">
        <f t="array" ref="C9354">IFERROR(XLOOKUP(A9354,'Asignacion Dic'!A:A,'Asignacion Dic'!B:B))</f>
        <v>EC-05</v>
      </c>
      <c r="D9354" s="38">
        <v>45642.447916666664</v>
      </c>
      <c r="E9354" s="36" t="s">
        <v>535</v>
      </c>
      <c r="F9354" s="37" t="str">
        <f t="array" ref="F9354">IFERROR(XLOOKUP(E9354,Operadores!A:A,Operadores!B:B))</f>
        <v>VELALE</v>
      </c>
      <c r="G9354" s="36" t="s">
        <v>425</v>
      </c>
      <c r="H9354" s="39">
        <v>24.78</v>
      </c>
      <c r="I9354" s="40">
        <v>339.0</v>
      </c>
      <c r="J9354" s="41">
        <f t="shared" si="5"/>
        <v>8400.42</v>
      </c>
      <c r="K9354" s="37" t="str">
        <f t="array" ref="K9354">IFERROR(XLOOKUP(G9354,'Tipo de carga'!A:A,'Tipo de carga'!B:B))</f>
        <v>Ticket</v>
      </c>
      <c r="L9354" s="37">
        <f t="shared" si="2"/>
        <v>51</v>
      </c>
      <c r="M9354" s="37">
        <f t="shared" si="3"/>
        <v>16</v>
      </c>
      <c r="N9354" s="37">
        <f t="shared" si="4"/>
        <v>12</v>
      </c>
      <c r="O9354" s="37" t="str">
        <f t="array" ref="O9354">IFERROR(XLOOKUP(K9354,'Tipo de carga'!B:B,'Tipo de carga'!C:C))</f>
        <v>Diesel</v>
      </c>
    </row>
    <row r="9355">
      <c r="A9355" s="36">
        <v>1804.0</v>
      </c>
      <c r="B9355" s="37" t="str">
        <f t="array" ref="B9355">IFERROR(XLOOKUP(A9355,'Asignacion Dic'!A:A,'Asignacion Dic'!C:C))</f>
        <v>Sayer Full</v>
      </c>
      <c r="C9355" s="37" t="str">
        <f t="array" ref="C9355">IFERROR(XLOOKUP(A9355,'Asignacion Dic'!A:A,'Asignacion Dic'!B:B))</f>
        <v>EC-04</v>
      </c>
      <c r="D9355" s="38">
        <v>45642.50347222222</v>
      </c>
      <c r="E9355" s="36" t="s">
        <v>475</v>
      </c>
      <c r="F9355" s="37" t="str">
        <f t="array" ref="F9355">IFERROR(XLOOKUP(E9355,Operadores!A:A,Operadores!B:B))</f>
        <v>AGUERN</v>
      </c>
      <c r="G9355" s="36" t="s">
        <v>425</v>
      </c>
      <c r="H9355" s="39">
        <v>26.29</v>
      </c>
      <c r="I9355" s="40">
        <v>723.0</v>
      </c>
      <c r="J9355" s="41">
        <f t="shared" si="5"/>
        <v>19007.67</v>
      </c>
      <c r="K9355" s="37" t="str">
        <f t="array" ref="K9355">IFERROR(XLOOKUP(G9355,'Tipo de carga'!A:A,'Tipo de carga'!B:B))</f>
        <v>Ticket</v>
      </c>
      <c r="L9355" s="37">
        <f t="shared" si="2"/>
        <v>51</v>
      </c>
      <c r="M9355" s="37">
        <f t="shared" si="3"/>
        <v>16</v>
      </c>
      <c r="N9355" s="37">
        <f t="shared" si="4"/>
        <v>12</v>
      </c>
      <c r="O9355" s="37" t="str">
        <f t="array" ref="O9355">IFERROR(XLOOKUP(K9355,'Tipo de carga'!B:B,'Tipo de carga'!C:C))</f>
        <v>Diesel</v>
      </c>
    </row>
    <row r="9356">
      <c r="A9356" s="36">
        <v>1848.0</v>
      </c>
      <c r="B9356" s="37" t="str">
        <f t="array" ref="B9356">IFERROR(XLOOKUP(A9356,'Asignacion Dic'!A:A,'Asignacion Dic'!C:C))</f>
        <v>Sayer Sencillo</v>
      </c>
      <c r="C9356" s="37" t="str">
        <f t="array" ref="C9356">IFERROR(XLOOKUP(A9356,'Asignacion Dic'!A:A,'Asignacion Dic'!B:B))</f>
        <v>EC-04</v>
      </c>
      <c r="D9356" s="38">
        <v>45642.53194444445</v>
      </c>
      <c r="E9356" s="36" t="s">
        <v>257</v>
      </c>
      <c r="F9356" s="37" t="str">
        <f t="array" ref="F9356">IFERROR(XLOOKUP(E9356,Operadores!A:A,Operadores!B:B))</f>
        <v>ROSMA</v>
      </c>
      <c r="G9356" s="36" t="s">
        <v>425</v>
      </c>
      <c r="H9356" s="39">
        <v>26.35</v>
      </c>
      <c r="I9356" s="40">
        <v>455.0</v>
      </c>
      <c r="J9356" s="41">
        <f t="shared" si="5"/>
        <v>11989.25</v>
      </c>
      <c r="K9356" s="37" t="str">
        <f t="array" ref="K9356">IFERROR(XLOOKUP(G9356,'Tipo de carga'!A:A,'Tipo de carga'!B:B))</f>
        <v>Ticket</v>
      </c>
      <c r="L9356" s="37">
        <f t="shared" si="2"/>
        <v>51</v>
      </c>
      <c r="M9356" s="37">
        <f t="shared" si="3"/>
        <v>16</v>
      </c>
      <c r="N9356" s="37">
        <f t="shared" si="4"/>
        <v>12</v>
      </c>
      <c r="O9356" s="37" t="str">
        <f t="array" ref="O9356">IFERROR(XLOOKUP(K9356,'Tipo de carga'!B:B,'Tipo de carga'!C:C))</f>
        <v>Diesel</v>
      </c>
    </row>
    <row r="9357">
      <c r="A9357" s="36">
        <v>1722.0</v>
      </c>
      <c r="B9357" s="37" t="str">
        <f t="array" ref="B9357">IFERROR(XLOOKUP(A9357,'Asignacion Dic'!A:A,'Asignacion Dic'!C:C))</f>
        <v>Wm Full</v>
      </c>
      <c r="C9357" s="37" t="str">
        <f t="array" ref="C9357">IFERROR(XLOOKUP(A9357,'Asignacion Dic'!A:A,'Asignacion Dic'!B:B))</f>
        <v>EC-08</v>
      </c>
      <c r="D9357" s="38">
        <v>45642.544444444444</v>
      </c>
      <c r="E9357" s="36" t="s">
        <v>471</v>
      </c>
      <c r="F9357" s="37" t="str">
        <f t="array" ref="F9357">IFERROR(XLOOKUP(E9357,Operadores!A:A,Operadores!B:B))</f>
        <v>RICFRA</v>
      </c>
      <c r="G9357" s="36" t="s">
        <v>425</v>
      </c>
      <c r="H9357" s="39">
        <v>25.19</v>
      </c>
      <c r="I9357" s="40">
        <v>397.0</v>
      </c>
      <c r="J9357" s="41">
        <f t="shared" si="5"/>
        <v>10000.43</v>
      </c>
      <c r="K9357" s="37" t="str">
        <f t="array" ref="K9357">IFERROR(XLOOKUP(G9357,'Tipo de carga'!A:A,'Tipo de carga'!B:B))</f>
        <v>Ticket</v>
      </c>
      <c r="L9357" s="37">
        <f t="shared" si="2"/>
        <v>51</v>
      </c>
      <c r="M9357" s="37">
        <f t="shared" si="3"/>
        <v>16</v>
      </c>
      <c r="N9357" s="37">
        <f t="shared" si="4"/>
        <v>12</v>
      </c>
      <c r="O9357" s="37" t="str">
        <f t="array" ref="O9357">IFERROR(XLOOKUP(K9357,'Tipo de carga'!B:B,'Tipo de carga'!C:C))</f>
        <v>Diesel</v>
      </c>
    </row>
    <row r="9358">
      <c r="A9358" s="36">
        <v>1722.0</v>
      </c>
      <c r="B9358" s="37" t="str">
        <f t="array" ref="B9358">IFERROR(XLOOKUP(A9358,'Asignacion Dic'!A:A,'Asignacion Dic'!C:C))</f>
        <v>Wm Full</v>
      </c>
      <c r="C9358" s="37" t="str">
        <f t="array" ref="C9358">IFERROR(XLOOKUP(A9358,'Asignacion Dic'!A:A,'Asignacion Dic'!B:B))</f>
        <v>EC-08</v>
      </c>
      <c r="D9358" s="38">
        <v>45642.56875</v>
      </c>
      <c r="E9358" s="36" t="s">
        <v>471</v>
      </c>
      <c r="F9358" s="37" t="str">
        <f t="array" ref="F9358">IFERROR(XLOOKUP(E9358,Operadores!A:A,Operadores!B:B))</f>
        <v>RICFRA</v>
      </c>
      <c r="G9358" s="36" t="s">
        <v>425</v>
      </c>
      <c r="H9358" s="39">
        <v>25.19</v>
      </c>
      <c r="I9358" s="40">
        <v>53.0</v>
      </c>
      <c r="J9358" s="41">
        <f t="shared" si="5"/>
        <v>1335.07</v>
      </c>
      <c r="K9358" s="37" t="str">
        <f t="array" ref="K9358">IFERROR(XLOOKUP(G9358,'Tipo de carga'!A:A,'Tipo de carga'!B:B))</f>
        <v>Ticket</v>
      </c>
      <c r="L9358" s="37">
        <f t="shared" si="2"/>
        <v>51</v>
      </c>
      <c r="M9358" s="37">
        <f t="shared" si="3"/>
        <v>16</v>
      </c>
      <c r="N9358" s="37">
        <f t="shared" si="4"/>
        <v>12</v>
      </c>
      <c r="O9358" s="37" t="str">
        <f t="array" ref="O9358">IFERROR(XLOOKUP(K9358,'Tipo de carga'!B:B,'Tipo de carga'!C:C))</f>
        <v>Diesel</v>
      </c>
    </row>
    <row r="9359">
      <c r="A9359" s="36">
        <v>1936.0</v>
      </c>
      <c r="B9359" s="37" t="str">
        <f t="array" ref="B9359">IFERROR(XLOOKUP(A9359,'Asignacion Dic'!A:A,'Asignacion Dic'!C:C))</f>
        <v>Circuitos</v>
      </c>
      <c r="C9359" s="37" t="str">
        <f t="array" ref="C9359">IFERROR(XLOOKUP(A9359,'Asignacion Dic'!A:A,'Asignacion Dic'!B:B))</f>
        <v>EC-03</v>
      </c>
      <c r="D9359" s="38">
        <v>45642.58125</v>
      </c>
      <c r="E9359" s="36" t="s">
        <v>209</v>
      </c>
      <c r="F9359" s="37" t="str">
        <f t="array" ref="F9359">IFERROR(XLOOKUP(E9359,Operadores!A:A,Operadores!B:B))</f>
        <v>OCAMA</v>
      </c>
      <c r="G9359" s="36" t="s">
        <v>425</v>
      </c>
      <c r="H9359" s="39">
        <v>26.59</v>
      </c>
      <c r="I9359" s="40">
        <v>293.0</v>
      </c>
      <c r="J9359" s="41">
        <f t="shared" si="5"/>
        <v>7790.87</v>
      </c>
      <c r="K9359" s="37" t="str">
        <f t="array" ref="K9359">IFERROR(XLOOKUP(G9359,'Tipo de carga'!A:A,'Tipo de carga'!B:B))</f>
        <v>Ticket</v>
      </c>
      <c r="L9359" s="37">
        <f t="shared" si="2"/>
        <v>51</v>
      </c>
      <c r="M9359" s="37">
        <f t="shared" si="3"/>
        <v>16</v>
      </c>
      <c r="N9359" s="37">
        <f t="shared" si="4"/>
        <v>12</v>
      </c>
      <c r="O9359" s="37" t="str">
        <f t="array" ref="O9359">IFERROR(XLOOKUP(K9359,'Tipo de carga'!B:B,'Tipo de carga'!C:C))</f>
        <v>Diesel</v>
      </c>
    </row>
    <row r="9360">
      <c r="A9360" s="36">
        <v>1975.0</v>
      </c>
      <c r="B9360" s="37" t="str">
        <f t="array" ref="B9360">IFERROR(XLOOKUP(A9360,'Asignacion Dic'!A:A,'Asignacion Dic'!C:C))</f>
        <v>Sayer Sencillo</v>
      </c>
      <c r="C9360" s="37" t="str">
        <f t="array" ref="C9360">IFERROR(XLOOKUP(A9360,'Asignacion Dic'!A:A,'Asignacion Dic'!B:B))</f>
        <v>EC-04</v>
      </c>
      <c r="D9360" s="38">
        <v>45642.631944444445</v>
      </c>
      <c r="E9360" s="36" t="s">
        <v>465</v>
      </c>
      <c r="F9360" s="37" t="str">
        <f t="array" ref="F9360">IFERROR(XLOOKUP(E9360,Operadores!A:A,Operadores!B:B))</f>
        <v>SANMAN</v>
      </c>
      <c r="G9360" s="36" t="s">
        <v>425</v>
      </c>
      <c r="H9360" s="39">
        <v>25.99</v>
      </c>
      <c r="I9360" s="40">
        <v>369.0</v>
      </c>
      <c r="J9360" s="41">
        <f t="shared" si="5"/>
        <v>9590.31</v>
      </c>
      <c r="K9360" s="37" t="str">
        <f t="array" ref="K9360">IFERROR(XLOOKUP(G9360,'Tipo de carga'!A:A,'Tipo de carga'!B:B))</f>
        <v>Ticket</v>
      </c>
      <c r="L9360" s="37">
        <f t="shared" si="2"/>
        <v>51</v>
      </c>
      <c r="M9360" s="37">
        <f t="shared" si="3"/>
        <v>16</v>
      </c>
      <c r="N9360" s="37">
        <f t="shared" si="4"/>
        <v>12</v>
      </c>
      <c r="O9360" s="37" t="str">
        <f t="array" ref="O9360">IFERROR(XLOOKUP(K9360,'Tipo de carga'!B:B,'Tipo de carga'!C:C))</f>
        <v>Diesel</v>
      </c>
    </row>
    <row r="9361">
      <c r="A9361" s="36">
        <v>1774.0</v>
      </c>
      <c r="B9361" s="37" t="str">
        <f t="array" ref="B9361">IFERROR(XLOOKUP(A9361,'Asignacion Dic'!A:A,'Asignacion Dic'!C:C))</f>
        <v>Circuitos</v>
      </c>
      <c r="C9361" s="37" t="str">
        <f t="array" ref="C9361">IFERROR(XLOOKUP(A9361,'Asignacion Dic'!A:A,'Asignacion Dic'!B:B))</f>
        <v>EC-03</v>
      </c>
      <c r="D9361" s="38">
        <v>45642.65833333333</v>
      </c>
      <c r="E9361" s="36" t="s">
        <v>595</v>
      </c>
      <c r="F9361" s="37" t="str">
        <f t="array" ref="F9361">IFERROR(XLOOKUP(E9361,Operadores!A:A,Operadores!B:B))</f>
        <v>GARFRA</v>
      </c>
      <c r="G9361" s="36" t="s">
        <v>425</v>
      </c>
      <c r="H9361" s="39">
        <v>26.48</v>
      </c>
      <c r="I9361" s="40">
        <v>100.0</v>
      </c>
      <c r="J9361" s="41">
        <f t="shared" si="5"/>
        <v>2648</v>
      </c>
      <c r="K9361" s="37" t="str">
        <f t="array" ref="K9361">IFERROR(XLOOKUP(G9361,'Tipo de carga'!A:A,'Tipo de carga'!B:B))</f>
        <v>Ticket</v>
      </c>
      <c r="L9361" s="37">
        <f t="shared" si="2"/>
        <v>51</v>
      </c>
      <c r="M9361" s="37">
        <f t="shared" si="3"/>
        <v>16</v>
      </c>
      <c r="N9361" s="37">
        <f t="shared" si="4"/>
        <v>12</v>
      </c>
      <c r="O9361" s="37" t="str">
        <f t="array" ref="O9361">IFERROR(XLOOKUP(K9361,'Tipo de carga'!B:B,'Tipo de carga'!C:C))</f>
        <v>Diesel</v>
      </c>
    </row>
    <row r="9362">
      <c r="A9362" s="36">
        <v>2010.0</v>
      </c>
      <c r="B9362" s="37" t="str">
        <f t="array" ref="B9362">IFERROR(XLOOKUP(A9362,'Asignacion Dic'!A:A,'Asignacion Dic'!C:C))</f>
        <v>MeLi asignado SD</v>
      </c>
      <c r="C9362" s="37" t="str">
        <f t="array" ref="C9362">IFERROR(XLOOKUP(A9362,'Asignacion Dic'!A:A,'Asignacion Dic'!B:B))</f>
        <v>EC-05</v>
      </c>
      <c r="D9362" s="38">
        <v>45642.73472222222</v>
      </c>
      <c r="E9362" s="36" t="s">
        <v>194</v>
      </c>
      <c r="F9362" s="37" t="str">
        <f t="array" ref="F9362">IFERROR(XLOOKUP(E9362,Operadores!A:A,Operadores!B:B))</f>
        <v>CHAJE</v>
      </c>
      <c r="G9362" s="36" t="s">
        <v>425</v>
      </c>
      <c r="H9362" s="39">
        <v>26.12</v>
      </c>
      <c r="I9362" s="40">
        <v>172.0</v>
      </c>
      <c r="J9362" s="41">
        <f t="shared" si="5"/>
        <v>4492.64</v>
      </c>
      <c r="K9362" s="37" t="str">
        <f t="array" ref="K9362">IFERROR(XLOOKUP(G9362,'Tipo de carga'!A:A,'Tipo de carga'!B:B))</f>
        <v>Ticket</v>
      </c>
      <c r="L9362" s="37">
        <f t="shared" si="2"/>
        <v>51</v>
      </c>
      <c r="M9362" s="37">
        <f t="shared" si="3"/>
        <v>16</v>
      </c>
      <c r="N9362" s="37">
        <f t="shared" si="4"/>
        <v>12</v>
      </c>
      <c r="O9362" s="37" t="str">
        <f t="array" ref="O9362">IFERROR(XLOOKUP(K9362,'Tipo de carga'!B:B,'Tipo de carga'!C:C))</f>
        <v>Diesel</v>
      </c>
    </row>
    <row r="9363">
      <c r="A9363" s="36">
        <v>1701.0</v>
      </c>
      <c r="B9363" s="37" t="str">
        <f t="array" ref="B9363">IFERROR(XLOOKUP(A9363,'Asignacion Dic'!A:A,'Asignacion Dic'!C:C))</f>
        <v>Wm Full</v>
      </c>
      <c r="C9363" s="37" t="str">
        <f t="array" ref="C9363">IFERROR(XLOOKUP(A9363,'Asignacion Dic'!A:A,'Asignacion Dic'!B:B))</f>
        <v>EC-08</v>
      </c>
      <c r="D9363" s="38">
        <v>45642.74652777778</v>
      </c>
      <c r="E9363" s="36" t="s">
        <v>400</v>
      </c>
      <c r="F9363" s="37" t="str">
        <f t="array" ref="F9363">IFERROR(XLOOKUP(E9363,Operadores!A:A,Operadores!B:B))</f>
        <v>HERMOI</v>
      </c>
      <c r="G9363" s="36" t="s">
        <v>425</v>
      </c>
      <c r="H9363" s="39">
        <v>26.67</v>
      </c>
      <c r="I9363" s="40">
        <v>230.0</v>
      </c>
      <c r="J9363" s="41">
        <f t="shared" si="5"/>
        <v>6134.1</v>
      </c>
      <c r="K9363" s="37" t="str">
        <f t="array" ref="K9363">IFERROR(XLOOKUP(G9363,'Tipo de carga'!A:A,'Tipo de carga'!B:B))</f>
        <v>Ticket</v>
      </c>
      <c r="L9363" s="37">
        <f t="shared" si="2"/>
        <v>51</v>
      </c>
      <c r="M9363" s="37">
        <f t="shared" si="3"/>
        <v>16</v>
      </c>
      <c r="N9363" s="37">
        <f t="shared" si="4"/>
        <v>12</v>
      </c>
      <c r="O9363" s="37" t="str">
        <f t="array" ref="O9363">IFERROR(XLOOKUP(K9363,'Tipo de carga'!B:B,'Tipo de carga'!C:C))</f>
        <v>Diesel</v>
      </c>
    </row>
    <row r="9364">
      <c r="A9364" s="36">
        <v>2012.0</v>
      </c>
      <c r="B9364" s="37" t="str">
        <f t="array" ref="B9364">IFERROR(XLOOKUP(A9364,'Asignacion Dic'!A:A,'Asignacion Dic'!C:C))</f>
        <v>Sayer Sencillo</v>
      </c>
      <c r="C9364" s="37" t="str">
        <f t="array" ref="C9364">IFERROR(XLOOKUP(A9364,'Asignacion Dic'!A:A,'Asignacion Dic'!B:B))</f>
        <v>EC-04</v>
      </c>
      <c r="D9364" s="38">
        <v>45642.76944444444</v>
      </c>
      <c r="E9364" s="36" t="s">
        <v>247</v>
      </c>
      <c r="F9364" s="37" t="str">
        <f t="array" ref="F9364">IFERROR(XLOOKUP(E9364,Operadores!A:A,Operadores!B:B))</f>
        <v>ZUGRO</v>
      </c>
      <c r="G9364" s="36" t="s">
        <v>425</v>
      </c>
      <c r="H9364" s="39">
        <v>27.65</v>
      </c>
      <c r="I9364" s="40">
        <v>362.0</v>
      </c>
      <c r="J9364" s="41">
        <f t="shared" si="5"/>
        <v>10009.3</v>
      </c>
      <c r="K9364" s="37" t="str">
        <f t="array" ref="K9364">IFERROR(XLOOKUP(G9364,'Tipo de carga'!A:A,'Tipo de carga'!B:B))</f>
        <v>Ticket</v>
      </c>
      <c r="L9364" s="37">
        <f t="shared" si="2"/>
        <v>51</v>
      </c>
      <c r="M9364" s="37">
        <f t="shared" si="3"/>
        <v>16</v>
      </c>
      <c r="N9364" s="37">
        <f t="shared" si="4"/>
        <v>12</v>
      </c>
      <c r="O9364" s="37" t="str">
        <f t="array" ref="O9364">IFERROR(XLOOKUP(K9364,'Tipo de carga'!B:B,'Tipo de carga'!C:C))</f>
        <v>Diesel</v>
      </c>
    </row>
    <row r="9365">
      <c r="A9365" s="36">
        <v>1831.0</v>
      </c>
      <c r="B9365" s="37" t="str">
        <f t="array" ref="B9365">IFERROR(XLOOKUP(A9365,'Asignacion Dic'!A:A,'Asignacion Dic'!C:C))</f>
        <v>Full Liver</v>
      </c>
      <c r="C9365" s="37" t="str">
        <f t="array" ref="C9365">IFERROR(XLOOKUP(A9365,'Asignacion Dic'!A:A,'Asignacion Dic'!B:B))</f>
        <v>EC-01</v>
      </c>
      <c r="D9365" s="38">
        <v>45642.86111111111</v>
      </c>
      <c r="E9365" s="36" t="s">
        <v>325</v>
      </c>
      <c r="F9365" s="37" t="str">
        <f t="array" ref="F9365">IFERROR(XLOOKUP(E9365,Operadores!A:A,Operadores!B:B))</f>
        <v>VELOSC</v>
      </c>
      <c r="G9365" s="36" t="s">
        <v>425</v>
      </c>
      <c r="H9365" s="39">
        <v>25.96</v>
      </c>
      <c r="I9365" s="40">
        <v>324.0</v>
      </c>
      <c r="J9365" s="41">
        <f t="shared" si="5"/>
        <v>8411.04</v>
      </c>
      <c r="K9365" s="37" t="str">
        <f t="array" ref="K9365">IFERROR(XLOOKUP(G9365,'Tipo de carga'!A:A,'Tipo de carga'!B:B))</f>
        <v>Ticket</v>
      </c>
      <c r="L9365" s="37">
        <f t="shared" si="2"/>
        <v>51</v>
      </c>
      <c r="M9365" s="37">
        <f t="shared" si="3"/>
        <v>16</v>
      </c>
      <c r="N9365" s="37">
        <f t="shared" si="4"/>
        <v>12</v>
      </c>
      <c r="O9365" s="37" t="str">
        <f t="array" ref="O9365">IFERROR(XLOOKUP(K9365,'Tipo de carga'!B:B,'Tipo de carga'!C:C))</f>
        <v>Diesel</v>
      </c>
    </row>
    <row r="9366">
      <c r="A9366" s="36">
        <v>1997.0</v>
      </c>
      <c r="B9366" s="37" t="str">
        <f t="array" ref="B9366">IFERROR(XLOOKUP(A9366,'Asignacion Dic'!A:A,'Asignacion Dic'!C:C))</f>
        <v>MeLi Dedicado Merida</v>
      </c>
      <c r="C9366" s="37" t="str">
        <f t="array" ref="C9366">IFERROR(XLOOKUP(A9366,'Asignacion Dic'!A:A,'Asignacion Dic'!B:B))</f>
        <v>EC-05</v>
      </c>
      <c r="D9366" s="38">
        <v>45642.87152777778</v>
      </c>
      <c r="E9366" s="36" t="s">
        <v>290</v>
      </c>
      <c r="F9366" s="37" t="str">
        <f t="array" ref="F9366">IFERROR(XLOOKUP(E9366,Operadores!A:A,Operadores!B:B))</f>
        <v>MARLEO</v>
      </c>
      <c r="G9366" s="36" t="s">
        <v>425</v>
      </c>
      <c r="H9366" s="39">
        <v>24.66</v>
      </c>
      <c r="I9366" s="40">
        <v>203.0</v>
      </c>
      <c r="J9366" s="41">
        <f t="shared" si="5"/>
        <v>5005.98</v>
      </c>
      <c r="K9366" s="37" t="str">
        <f t="array" ref="K9366">IFERROR(XLOOKUP(G9366,'Tipo de carga'!A:A,'Tipo de carga'!B:B))</f>
        <v>Ticket</v>
      </c>
      <c r="L9366" s="37">
        <f t="shared" si="2"/>
        <v>51</v>
      </c>
      <c r="M9366" s="37">
        <f t="shared" si="3"/>
        <v>16</v>
      </c>
      <c r="N9366" s="37">
        <f t="shared" si="4"/>
        <v>12</v>
      </c>
      <c r="O9366" s="37" t="str">
        <f t="array" ref="O9366">IFERROR(XLOOKUP(K9366,'Tipo de carga'!B:B,'Tipo de carga'!C:C))</f>
        <v>Diesel</v>
      </c>
    </row>
    <row r="9367">
      <c r="A9367" s="36">
        <v>1806.0</v>
      </c>
      <c r="B9367" s="37" t="str">
        <f t="array" ref="B9367">IFERROR(XLOOKUP(A9367,'Asignacion Dic'!A:A,'Asignacion Dic'!C:C))</f>
        <v>Sayer Full</v>
      </c>
      <c r="C9367" s="37" t="str">
        <f t="array" ref="C9367">IFERROR(XLOOKUP(A9367,'Asignacion Dic'!A:A,'Asignacion Dic'!B:B))</f>
        <v>EC-04</v>
      </c>
      <c r="D9367" s="38">
        <v>45642.93819444445</v>
      </c>
      <c r="E9367" s="36" t="s">
        <v>40</v>
      </c>
      <c r="F9367" s="37" t="str">
        <f t="array" ref="F9367">IFERROR(XLOOKUP(E9367,Operadores!A:A,Operadores!B:B))</f>
        <v>DIAOMA</v>
      </c>
      <c r="G9367" s="36" t="s">
        <v>425</v>
      </c>
      <c r="H9367" s="39">
        <v>26.59</v>
      </c>
      <c r="I9367" s="40">
        <v>488.0</v>
      </c>
      <c r="J9367" s="41">
        <f t="shared" si="5"/>
        <v>12975.92</v>
      </c>
      <c r="K9367" s="37" t="str">
        <f t="array" ref="K9367">IFERROR(XLOOKUP(G9367,'Tipo de carga'!A:A,'Tipo de carga'!B:B))</f>
        <v>Ticket</v>
      </c>
      <c r="L9367" s="37">
        <f t="shared" si="2"/>
        <v>51</v>
      </c>
      <c r="M9367" s="37">
        <f t="shared" si="3"/>
        <v>16</v>
      </c>
      <c r="N9367" s="37">
        <f t="shared" si="4"/>
        <v>12</v>
      </c>
      <c r="O9367" s="37" t="str">
        <f t="array" ref="O9367">IFERROR(XLOOKUP(K9367,'Tipo de carga'!B:B,'Tipo de carga'!C:C))</f>
        <v>Diesel</v>
      </c>
    </row>
    <row r="9368">
      <c r="A9368" s="36">
        <v>1762.0</v>
      </c>
      <c r="B9368" s="37" t="str">
        <f t="array" ref="B9368">IFERROR(XLOOKUP(A9368,'Asignacion Dic'!A:A,'Asignacion Dic'!C:C))</f>
        <v>Hisense</v>
      </c>
      <c r="C9368" s="37" t="str">
        <f t="array" ref="C9368">IFERROR(XLOOKUP(A9368,'Asignacion Dic'!A:A,'Asignacion Dic'!B:B))</f>
        <v>EC-03</v>
      </c>
      <c r="D9368" s="38">
        <v>45642.93819444445</v>
      </c>
      <c r="E9368" s="36" t="s">
        <v>410</v>
      </c>
      <c r="F9368" s="37" t="str">
        <f t="array" ref="F9368">IFERROR(XLOOKUP(E9368,Operadores!A:A,Operadores!B:B))</f>
        <v>LOPMA03</v>
      </c>
      <c r="G9368" s="36" t="s">
        <v>532</v>
      </c>
      <c r="H9368" s="39">
        <v>20.681656</v>
      </c>
      <c r="I9368" s="40">
        <v>568.0</v>
      </c>
      <c r="J9368" s="41">
        <f t="shared" si="5"/>
        <v>11747.18061</v>
      </c>
      <c r="K9368" s="37" t="str">
        <f t="array" ref="K9368">IFERROR(XLOOKUP(G9368,'Tipo de carga'!A:A,'Tipo de carga'!B:B))</f>
        <v>Nieto</v>
      </c>
      <c r="L9368" s="37">
        <f t="shared" si="2"/>
        <v>51</v>
      </c>
      <c r="M9368" s="37">
        <f t="shared" si="3"/>
        <v>16</v>
      </c>
      <c r="N9368" s="37">
        <f t="shared" si="4"/>
        <v>12</v>
      </c>
      <c r="O9368" s="37" t="str">
        <f t="array" ref="O9368">IFERROR(XLOOKUP(K9368,'Tipo de carga'!B:B,'Tipo de carga'!C:C))</f>
        <v>Diesel</v>
      </c>
    </row>
    <row r="9369">
      <c r="A9369" s="36">
        <v>1921.0</v>
      </c>
      <c r="B9369" s="37" t="str">
        <f t="array" ref="B9369">IFERROR(XLOOKUP(A9369,'Asignacion Dic'!A:A,'Asignacion Dic'!C:C))</f>
        <v>Circuitos</v>
      </c>
      <c r="C9369" s="37" t="str">
        <f t="array" ref="C9369">IFERROR(XLOOKUP(A9369,'Asignacion Dic'!A:A,'Asignacion Dic'!B:B))</f>
        <v>EC-03</v>
      </c>
      <c r="D9369" s="38">
        <v>45642.0</v>
      </c>
      <c r="E9369" s="36" t="s">
        <v>445</v>
      </c>
      <c r="F9369" s="37" t="str">
        <f t="array" ref="F9369">IFERROR(XLOOKUP(E9369,Operadores!A:A,Operadores!B:B))</f>
        <v>MIREDM</v>
      </c>
      <c r="G9369" s="36" t="s">
        <v>628</v>
      </c>
      <c r="H9369" s="39">
        <v>9.99</v>
      </c>
      <c r="I9369" s="40">
        <v>295.69</v>
      </c>
      <c r="J9369" s="41">
        <f t="shared" si="5"/>
        <v>2953.9431</v>
      </c>
      <c r="K9369" s="37" t="str">
        <f t="array" ref="K9369">IFERROR(XLOOKUP(G9369,'Tipo de carga'!A:A,'Tipo de carga'!B:B))</f>
        <v>Natgas</v>
      </c>
      <c r="L9369" s="37">
        <f t="shared" si="2"/>
        <v>51</v>
      </c>
      <c r="M9369" s="37">
        <f t="shared" si="3"/>
        <v>16</v>
      </c>
      <c r="N9369" s="37">
        <f t="shared" si="4"/>
        <v>12</v>
      </c>
      <c r="O9369" s="37" t="str">
        <f t="array" ref="O9369">IFERROR(XLOOKUP(K9369,'Tipo de carga'!B:B,'Tipo de carga'!C:C))</f>
        <v>GNC</v>
      </c>
    </row>
    <row r="9370">
      <c r="A9370" s="36">
        <v>1921.0</v>
      </c>
      <c r="B9370" s="37" t="str">
        <f t="array" ref="B9370">IFERROR(XLOOKUP(A9370,'Asignacion Dic'!A:A,'Asignacion Dic'!C:C))</f>
        <v>Circuitos</v>
      </c>
      <c r="C9370" s="37" t="str">
        <f t="array" ref="C9370">IFERROR(XLOOKUP(A9370,'Asignacion Dic'!A:A,'Asignacion Dic'!B:B))</f>
        <v>EC-03</v>
      </c>
      <c r="D9370" s="38">
        <v>45642.0</v>
      </c>
      <c r="E9370" s="36" t="s">
        <v>445</v>
      </c>
      <c r="F9370" s="37" t="str">
        <f t="array" ref="F9370">IFERROR(XLOOKUP(E9370,Operadores!A:A,Operadores!B:B))</f>
        <v>MIREDM</v>
      </c>
      <c r="G9370" s="36" t="s">
        <v>446</v>
      </c>
      <c r="H9370" s="39">
        <v>10.2</v>
      </c>
      <c r="I9370" s="40">
        <v>222.84</v>
      </c>
      <c r="J9370" s="41">
        <f t="shared" si="5"/>
        <v>2272.968</v>
      </c>
      <c r="K9370" s="37" t="str">
        <f t="array" ref="K9370">IFERROR(XLOOKUP(G9370,'Tipo de carga'!A:A,'Tipo de carga'!B:B))</f>
        <v>Natgas</v>
      </c>
      <c r="L9370" s="37">
        <f t="shared" si="2"/>
        <v>51</v>
      </c>
      <c r="M9370" s="37">
        <f t="shared" si="3"/>
        <v>16</v>
      </c>
      <c r="N9370" s="37">
        <f t="shared" si="4"/>
        <v>12</v>
      </c>
      <c r="O9370" s="37" t="str">
        <f t="array" ref="O9370">IFERROR(XLOOKUP(K9370,'Tipo de carga'!B:B,'Tipo de carga'!C:C))</f>
        <v>GNC</v>
      </c>
    </row>
    <row r="9371">
      <c r="A9371" s="36">
        <v>1917.0</v>
      </c>
      <c r="B9371" s="37" t="str">
        <f t="array" ref="B9371">IFERROR(XLOOKUP(A9371,'Asignacion Dic'!A:A,'Asignacion Dic'!C:C))</f>
        <v>MeLi asignado SD</v>
      </c>
      <c r="C9371" s="37" t="str">
        <f t="array" ref="C9371">IFERROR(XLOOKUP(A9371,'Asignacion Dic'!A:A,'Asignacion Dic'!B:B))</f>
        <v>EC-05</v>
      </c>
      <c r="D9371" s="38">
        <v>45642.0</v>
      </c>
      <c r="E9371" s="36" t="s">
        <v>17</v>
      </c>
      <c r="F9371" s="37" t="str">
        <f t="array" ref="F9371">IFERROR(XLOOKUP(E9371,Operadores!A:A,Operadores!B:B))</f>
        <v>ARASAL</v>
      </c>
      <c r="G9371" s="36" t="s">
        <v>311</v>
      </c>
      <c r="H9371" s="39">
        <v>10.2</v>
      </c>
      <c r="I9371" s="40">
        <v>218.23</v>
      </c>
      <c r="J9371" s="41">
        <f t="shared" si="5"/>
        <v>2225.946</v>
      </c>
      <c r="K9371" s="37" t="str">
        <f t="array" ref="K9371">IFERROR(XLOOKUP(G9371,'Tipo de carga'!A:A,'Tipo de carga'!B:B))</f>
        <v>Natgas</v>
      </c>
      <c r="L9371" s="37">
        <f t="shared" si="2"/>
        <v>51</v>
      </c>
      <c r="M9371" s="37">
        <f t="shared" si="3"/>
        <v>16</v>
      </c>
      <c r="N9371" s="37">
        <f t="shared" si="4"/>
        <v>12</v>
      </c>
      <c r="O9371" s="37" t="str">
        <f t="array" ref="O9371">IFERROR(XLOOKUP(K9371,'Tipo de carga'!B:B,'Tipo de carga'!C:C))</f>
        <v>GNC</v>
      </c>
    </row>
    <row r="9372">
      <c r="A9372" s="36">
        <v>1983.0</v>
      </c>
      <c r="B9372" s="37" t="str">
        <f t="array" ref="B9372">IFERROR(XLOOKUP(A9372,'Asignacion Dic'!A:A,'Asignacion Dic'!C:C))</f>
        <v>MeLi asignado SD</v>
      </c>
      <c r="C9372" s="37" t="str">
        <f t="array" ref="C9372">IFERROR(XLOOKUP(A9372,'Asignacion Dic'!A:A,'Asignacion Dic'!B:B))</f>
        <v>EC-05</v>
      </c>
      <c r="D9372" s="38">
        <v>45643.982407407406</v>
      </c>
      <c r="E9372" s="36" t="s">
        <v>161</v>
      </c>
      <c r="F9372" s="37" t="str">
        <f t="array" ref="F9372">IFERROR(XLOOKUP(E9372,Operadores!A:A,Operadores!B:B))</f>
        <v>SANART</v>
      </c>
      <c r="G9372" s="36" t="s">
        <v>72</v>
      </c>
      <c r="H9372" s="39">
        <v>19.42</v>
      </c>
      <c r="I9372" s="40">
        <v>411.6</v>
      </c>
      <c r="J9372" s="41">
        <f t="shared" si="5"/>
        <v>7993.272</v>
      </c>
      <c r="K9372" s="37" t="str">
        <f t="array" ref="K9372">IFERROR(XLOOKUP(G9372,'Tipo de carga'!A:A,'Tipo de carga'!B:B))</f>
        <v>Autoabasto</v>
      </c>
      <c r="L9372" s="37">
        <f t="shared" si="2"/>
        <v>51</v>
      </c>
      <c r="M9372" s="37">
        <f t="shared" si="3"/>
        <v>17</v>
      </c>
      <c r="N9372" s="37">
        <f t="shared" si="4"/>
        <v>12</v>
      </c>
      <c r="O9372" s="37" t="str">
        <f t="array" ref="O9372">IFERROR(XLOOKUP(K9372,'Tipo de carga'!B:B,'Tipo de carga'!C:C))</f>
        <v>Diesel</v>
      </c>
    </row>
    <row r="9373">
      <c r="A9373" s="36">
        <v>1855.0</v>
      </c>
      <c r="B9373" s="37" t="str">
        <f t="array" ref="B9373">IFERROR(XLOOKUP(A9373,'Asignacion Dic'!A:A,'Asignacion Dic'!C:C))</f>
        <v>Circuitos</v>
      </c>
      <c r="C9373" s="37" t="str">
        <f t="array" ref="C9373">IFERROR(XLOOKUP(A9373,'Asignacion Dic'!A:A,'Asignacion Dic'!B:B))</f>
        <v>EC-03</v>
      </c>
      <c r="D9373" s="38">
        <v>45643.963692129626</v>
      </c>
      <c r="E9373" s="36" t="s">
        <v>328</v>
      </c>
      <c r="F9373" s="37" t="str">
        <f t="array" ref="F9373">IFERROR(XLOOKUP(E9373,Operadores!A:A,Operadores!B:B))</f>
        <v>REYPED</v>
      </c>
      <c r="G9373" s="36" t="s">
        <v>72</v>
      </c>
      <c r="H9373" s="39">
        <v>19.42</v>
      </c>
      <c r="I9373" s="40">
        <v>671.67</v>
      </c>
      <c r="J9373" s="41">
        <f t="shared" si="5"/>
        <v>13043.8314</v>
      </c>
      <c r="K9373" s="37" t="str">
        <f t="array" ref="K9373">IFERROR(XLOOKUP(G9373,'Tipo de carga'!A:A,'Tipo de carga'!B:B))</f>
        <v>Autoabasto</v>
      </c>
      <c r="L9373" s="37">
        <f t="shared" si="2"/>
        <v>51</v>
      </c>
      <c r="M9373" s="37">
        <f t="shared" si="3"/>
        <v>17</v>
      </c>
      <c r="N9373" s="37">
        <f t="shared" si="4"/>
        <v>12</v>
      </c>
      <c r="O9373" s="37" t="str">
        <f t="array" ref="O9373">IFERROR(XLOOKUP(K9373,'Tipo de carga'!B:B,'Tipo de carga'!C:C))</f>
        <v>Diesel</v>
      </c>
    </row>
    <row r="9374">
      <c r="A9374" s="36">
        <v>1809.0</v>
      </c>
      <c r="B9374" s="37" t="str">
        <f t="array" ref="B9374">IFERROR(XLOOKUP(A9374,'Asignacion Dic'!A:A,'Asignacion Dic'!C:C))</f>
        <v>Full Liver</v>
      </c>
      <c r="C9374" s="37" t="str">
        <f t="array" ref="C9374">IFERROR(XLOOKUP(A9374,'Asignacion Dic'!A:A,'Asignacion Dic'!B:B))</f>
        <v>EC-01</v>
      </c>
      <c r="D9374" s="38">
        <v>45643.94155092593</v>
      </c>
      <c r="E9374" s="36" t="s">
        <v>253</v>
      </c>
      <c r="F9374" s="37" t="str">
        <f t="array" ref="F9374">IFERROR(XLOOKUP(E9374,Operadores!A:A,Operadores!B:B))</f>
        <v>MARFRA</v>
      </c>
      <c r="G9374" s="36" t="s">
        <v>72</v>
      </c>
      <c r="H9374" s="39">
        <v>19.42</v>
      </c>
      <c r="I9374" s="40">
        <v>804.64</v>
      </c>
      <c r="J9374" s="41">
        <f t="shared" si="5"/>
        <v>15626.1088</v>
      </c>
      <c r="K9374" s="37" t="str">
        <f t="array" ref="K9374">IFERROR(XLOOKUP(G9374,'Tipo de carga'!A:A,'Tipo de carga'!B:B))</f>
        <v>Autoabasto</v>
      </c>
      <c r="L9374" s="37">
        <f t="shared" si="2"/>
        <v>51</v>
      </c>
      <c r="M9374" s="37">
        <f t="shared" si="3"/>
        <v>17</v>
      </c>
      <c r="N9374" s="37">
        <f t="shared" si="4"/>
        <v>12</v>
      </c>
      <c r="O9374" s="37" t="str">
        <f t="array" ref="O9374">IFERROR(XLOOKUP(K9374,'Tipo de carga'!B:B,'Tipo de carga'!C:C))</f>
        <v>Diesel</v>
      </c>
    </row>
    <row r="9375">
      <c r="A9375" s="36">
        <v>1831.0</v>
      </c>
      <c r="B9375" s="37" t="str">
        <f t="array" ref="B9375">IFERROR(XLOOKUP(A9375,'Asignacion Dic'!A:A,'Asignacion Dic'!C:C))</f>
        <v>Full Liver</v>
      </c>
      <c r="C9375" s="37" t="str">
        <f t="array" ref="C9375">IFERROR(XLOOKUP(A9375,'Asignacion Dic'!A:A,'Asignacion Dic'!B:B))</f>
        <v>EC-01</v>
      </c>
      <c r="D9375" s="38">
        <v>45643.87230324074</v>
      </c>
      <c r="E9375" s="36" t="s">
        <v>325</v>
      </c>
      <c r="F9375" s="37" t="str">
        <f t="array" ref="F9375">IFERROR(XLOOKUP(E9375,Operadores!A:A,Operadores!B:B))</f>
        <v>VELOSC</v>
      </c>
      <c r="G9375" s="36" t="s">
        <v>72</v>
      </c>
      <c r="H9375" s="39">
        <v>19.42</v>
      </c>
      <c r="I9375" s="40">
        <v>959.31</v>
      </c>
      <c r="J9375" s="41">
        <f t="shared" si="5"/>
        <v>18629.8002</v>
      </c>
      <c r="K9375" s="37" t="str">
        <f t="array" ref="K9375">IFERROR(XLOOKUP(G9375,'Tipo de carga'!A:A,'Tipo de carga'!B:B))</f>
        <v>Autoabasto</v>
      </c>
      <c r="L9375" s="37">
        <f t="shared" si="2"/>
        <v>51</v>
      </c>
      <c r="M9375" s="37">
        <f t="shared" si="3"/>
        <v>17</v>
      </c>
      <c r="N9375" s="37">
        <f t="shared" si="4"/>
        <v>12</v>
      </c>
      <c r="O9375" s="37" t="str">
        <f t="array" ref="O9375">IFERROR(XLOOKUP(K9375,'Tipo de carga'!B:B,'Tipo de carga'!C:C))</f>
        <v>Diesel</v>
      </c>
    </row>
    <row r="9376">
      <c r="A9376" s="36">
        <v>1905.0</v>
      </c>
      <c r="B9376" s="37" t="str">
        <f t="array" ref="B9376">IFERROR(XLOOKUP(A9376,'Asignacion Dic'!A:A,'Asignacion Dic'!C:C))</f>
        <v>MeLi asignado SD</v>
      </c>
      <c r="C9376" s="37" t="str">
        <f t="array" ref="C9376">IFERROR(XLOOKUP(A9376,'Asignacion Dic'!A:A,'Asignacion Dic'!B:B))</f>
        <v>EC-05</v>
      </c>
      <c r="D9376" s="38">
        <v>45643.824155092596</v>
      </c>
      <c r="E9376" s="36" t="s">
        <v>367</v>
      </c>
      <c r="F9376" s="37" t="str">
        <f t="array" ref="F9376">IFERROR(XLOOKUP(E9376,Operadores!A:A,Operadores!B:B))</f>
        <v>ALTJOS</v>
      </c>
      <c r="G9376" s="36" t="s">
        <v>72</v>
      </c>
      <c r="H9376" s="39">
        <v>19.42</v>
      </c>
      <c r="I9376" s="40">
        <v>395.14</v>
      </c>
      <c r="J9376" s="41">
        <f t="shared" si="5"/>
        <v>7673.6188</v>
      </c>
      <c r="K9376" s="37" t="str">
        <f t="array" ref="K9376">IFERROR(XLOOKUP(G9376,'Tipo de carga'!A:A,'Tipo de carga'!B:B))</f>
        <v>Autoabasto</v>
      </c>
      <c r="L9376" s="37">
        <f t="shared" si="2"/>
        <v>51</v>
      </c>
      <c r="M9376" s="37">
        <f t="shared" si="3"/>
        <v>17</v>
      </c>
      <c r="N9376" s="37">
        <f t="shared" si="4"/>
        <v>12</v>
      </c>
      <c r="O9376" s="37" t="str">
        <f t="array" ref="O9376">IFERROR(XLOOKUP(K9376,'Tipo de carga'!B:B,'Tipo de carga'!C:C))</f>
        <v>Diesel</v>
      </c>
    </row>
    <row r="9377">
      <c r="A9377" s="36">
        <v>1874.0</v>
      </c>
      <c r="B9377" s="37" t="str">
        <f t="array" ref="B9377">IFERROR(XLOOKUP(A9377,'Asignacion Dic'!A:A,'Asignacion Dic'!C:C))</f>
        <v>Circuitos</v>
      </c>
      <c r="C9377" s="37" t="str">
        <f t="array" ref="C9377">IFERROR(XLOOKUP(A9377,'Asignacion Dic'!A:A,'Asignacion Dic'!B:B))</f>
        <v>EC-03</v>
      </c>
      <c r="D9377" s="38">
        <v>45643.81490740741</v>
      </c>
      <c r="E9377" s="36" t="s">
        <v>588</v>
      </c>
      <c r="F9377" s="37" t="str">
        <f t="array" ref="F9377">IFERROR(XLOOKUP(E9377,Operadores!A:A,Operadores!B:B))</f>
        <v>CONMAU</v>
      </c>
      <c r="G9377" s="36" t="s">
        <v>72</v>
      </c>
      <c r="H9377" s="39">
        <v>19.42</v>
      </c>
      <c r="I9377" s="40">
        <v>279.81</v>
      </c>
      <c r="J9377" s="41">
        <f t="shared" si="5"/>
        <v>5433.9102</v>
      </c>
      <c r="K9377" s="37" t="str">
        <f t="array" ref="K9377">IFERROR(XLOOKUP(G9377,'Tipo de carga'!A:A,'Tipo de carga'!B:B))</f>
        <v>Autoabasto</v>
      </c>
      <c r="L9377" s="37">
        <f t="shared" si="2"/>
        <v>51</v>
      </c>
      <c r="M9377" s="37">
        <f t="shared" si="3"/>
        <v>17</v>
      </c>
      <c r="N9377" s="37">
        <f t="shared" si="4"/>
        <v>12</v>
      </c>
      <c r="O9377" s="37" t="str">
        <f t="array" ref="O9377">IFERROR(XLOOKUP(K9377,'Tipo de carga'!B:B,'Tipo de carga'!C:C))</f>
        <v>Diesel</v>
      </c>
    </row>
    <row r="9378">
      <c r="A9378" s="36">
        <v>1994.0</v>
      </c>
      <c r="B9378" s="37" t="str">
        <f t="array" ref="B9378">IFERROR(XLOOKUP(A9378,'Asignacion Dic'!A:A,'Asignacion Dic'!C:C))</f>
        <v>MeLi Dedicado TD</v>
      </c>
      <c r="C9378" s="37" t="str">
        <f t="array" ref="C9378">IFERROR(XLOOKUP(A9378,'Asignacion Dic'!A:A,'Asignacion Dic'!B:B))</f>
        <v>EC-05</v>
      </c>
      <c r="D9378" s="38">
        <v>45643.81271990741</v>
      </c>
      <c r="E9378" s="36" t="s">
        <v>339</v>
      </c>
      <c r="F9378" s="37" t="str">
        <f t="array" ref="F9378">IFERROR(XLOOKUP(E9378,Operadores!A:A,Operadores!B:B))</f>
        <v>ESCJOR</v>
      </c>
      <c r="G9378" s="36" t="s">
        <v>72</v>
      </c>
      <c r="H9378" s="39">
        <v>19.42</v>
      </c>
      <c r="I9378" s="40">
        <v>587.76</v>
      </c>
      <c r="J9378" s="41">
        <f t="shared" si="5"/>
        <v>11414.2992</v>
      </c>
      <c r="K9378" s="37" t="str">
        <f t="array" ref="K9378">IFERROR(XLOOKUP(G9378,'Tipo de carga'!A:A,'Tipo de carga'!B:B))</f>
        <v>Autoabasto</v>
      </c>
      <c r="L9378" s="37">
        <f t="shared" si="2"/>
        <v>51</v>
      </c>
      <c r="M9378" s="37">
        <f t="shared" si="3"/>
        <v>17</v>
      </c>
      <c r="N9378" s="37">
        <f t="shared" si="4"/>
        <v>12</v>
      </c>
      <c r="O9378" s="37" t="str">
        <f t="array" ref="O9378">IFERROR(XLOOKUP(K9378,'Tipo de carga'!B:B,'Tipo de carga'!C:C))</f>
        <v>Diesel</v>
      </c>
    </row>
    <row r="9379">
      <c r="A9379" s="36">
        <v>2088.0</v>
      </c>
      <c r="B9379" s="37" t="str">
        <f t="array" ref="B9379">IFERROR(XLOOKUP(A9379,'Asignacion Dic'!A:A,'Asignacion Dic'!C:C))</f>
        <v>MeLi Ded Puebla</v>
      </c>
      <c r="C9379" s="37" t="str">
        <f t="array" ref="C9379">IFERROR(XLOOKUP(A9379,'Asignacion Dic'!A:A,'Asignacion Dic'!B:B))</f>
        <v>EC-05</v>
      </c>
      <c r="D9379" s="38">
        <v>45643.80768518519</v>
      </c>
      <c r="E9379" s="36" t="s">
        <v>447</v>
      </c>
      <c r="F9379" s="37" t="str">
        <f t="array" ref="F9379">IFERROR(XLOOKUP(E9379,Operadores!A:A,Operadores!B:B))</f>
        <v>SANMA05</v>
      </c>
      <c r="G9379" s="36" t="s">
        <v>72</v>
      </c>
      <c r="H9379" s="39">
        <v>19.42</v>
      </c>
      <c r="I9379" s="40">
        <v>797.42</v>
      </c>
      <c r="J9379" s="41">
        <f t="shared" si="5"/>
        <v>15485.8964</v>
      </c>
      <c r="K9379" s="37" t="str">
        <f t="array" ref="K9379">IFERROR(XLOOKUP(G9379,'Tipo de carga'!A:A,'Tipo de carga'!B:B))</f>
        <v>Autoabasto</v>
      </c>
      <c r="L9379" s="37">
        <f t="shared" si="2"/>
        <v>51</v>
      </c>
      <c r="M9379" s="37">
        <f t="shared" si="3"/>
        <v>17</v>
      </c>
      <c r="N9379" s="37">
        <f t="shared" si="4"/>
        <v>12</v>
      </c>
      <c r="O9379" s="37" t="str">
        <f t="array" ref="O9379">IFERROR(XLOOKUP(K9379,'Tipo de carga'!B:B,'Tipo de carga'!C:C))</f>
        <v>Diesel</v>
      </c>
    </row>
    <row r="9380">
      <c r="A9380" s="36">
        <v>1768.0</v>
      </c>
      <c r="B9380" s="37" t="str">
        <f t="array" ref="B9380">IFERROR(XLOOKUP(A9380,'Asignacion Dic'!A:A,'Asignacion Dic'!C:C))</f>
        <v>Pipas</v>
      </c>
      <c r="C9380" s="37" t="str">
        <f t="array" ref="C9380">IFERROR(XLOOKUP(A9380,'Asignacion Dic'!A:A,'Asignacion Dic'!B:B))</f>
        <v>EC-02</v>
      </c>
      <c r="D9380" s="38">
        <v>45643.799837962964</v>
      </c>
      <c r="E9380" s="36" t="s">
        <v>163</v>
      </c>
      <c r="F9380" s="37" t="str">
        <f t="array" ref="F9380">IFERROR(XLOOKUP(E9380,Operadores!A:A,Operadores!B:B))</f>
        <v>JORJON</v>
      </c>
      <c r="G9380" s="36" t="s">
        <v>72</v>
      </c>
      <c r="H9380" s="39">
        <v>19.42</v>
      </c>
      <c r="I9380" s="40">
        <v>88.95</v>
      </c>
      <c r="J9380" s="41">
        <f t="shared" si="5"/>
        <v>1727.409</v>
      </c>
      <c r="K9380" s="37" t="str">
        <f t="array" ref="K9380">IFERROR(XLOOKUP(G9380,'Tipo de carga'!A:A,'Tipo de carga'!B:B))</f>
        <v>Autoabasto</v>
      </c>
      <c r="L9380" s="37">
        <f t="shared" si="2"/>
        <v>51</v>
      </c>
      <c r="M9380" s="37">
        <f t="shared" si="3"/>
        <v>17</v>
      </c>
      <c r="N9380" s="37">
        <f t="shared" si="4"/>
        <v>12</v>
      </c>
      <c r="O9380" s="37" t="str">
        <f t="array" ref="O9380">IFERROR(XLOOKUP(K9380,'Tipo de carga'!B:B,'Tipo de carga'!C:C))</f>
        <v>Diesel</v>
      </c>
    </row>
    <row r="9381">
      <c r="A9381" s="36">
        <v>1861.0</v>
      </c>
      <c r="B9381" s="37" t="str">
        <f t="array" ref="B9381">IFERROR(XLOOKUP(A9381,'Asignacion Dic'!A:A,'Asignacion Dic'!C:C))</f>
        <v>Pilgrims Tepo</v>
      </c>
      <c r="C9381" s="37" t="str">
        <f t="array" ref="C9381">IFERROR(XLOOKUP(A9381,'Asignacion Dic'!A:A,'Asignacion Dic'!B:B))</f>
        <v>EC-02</v>
      </c>
      <c r="D9381" s="38">
        <v>45643.79703703704</v>
      </c>
      <c r="E9381" s="36" t="s">
        <v>429</v>
      </c>
      <c r="F9381" s="37" t="str">
        <f t="array" ref="F9381">IFERROR(XLOOKUP(E9381,Operadores!A:A,Operadores!B:B))</f>
        <v>RODLEO</v>
      </c>
      <c r="G9381" s="36" t="s">
        <v>72</v>
      </c>
      <c r="H9381" s="39">
        <v>19.42</v>
      </c>
      <c r="I9381" s="40">
        <v>83.8</v>
      </c>
      <c r="J9381" s="41">
        <f t="shared" si="5"/>
        <v>1627.396</v>
      </c>
      <c r="K9381" s="37" t="str">
        <f t="array" ref="K9381">IFERROR(XLOOKUP(G9381,'Tipo de carga'!A:A,'Tipo de carga'!B:B))</f>
        <v>Autoabasto</v>
      </c>
      <c r="L9381" s="37">
        <f t="shared" si="2"/>
        <v>51</v>
      </c>
      <c r="M9381" s="37">
        <f t="shared" si="3"/>
        <v>17</v>
      </c>
      <c r="N9381" s="37">
        <f t="shared" si="4"/>
        <v>12</v>
      </c>
      <c r="O9381" s="37" t="str">
        <f t="array" ref="O9381">IFERROR(XLOOKUP(K9381,'Tipo de carga'!B:B,'Tipo de carga'!C:C))</f>
        <v>Diesel</v>
      </c>
    </row>
    <row r="9382">
      <c r="A9382" s="36">
        <v>1896.0</v>
      </c>
      <c r="B9382" s="37" t="str">
        <f t="array" ref="B9382">IFERROR(XLOOKUP(A9382,'Asignacion Dic'!A:A,'Asignacion Dic'!C:C))</f>
        <v>Hisense</v>
      </c>
      <c r="C9382" s="37" t="str">
        <f t="array" ref="C9382">IFERROR(XLOOKUP(A9382,'Asignacion Dic'!A:A,'Asignacion Dic'!B:B))</f>
        <v>EC-03</v>
      </c>
      <c r="D9382" s="38">
        <v>45643.771944444445</v>
      </c>
      <c r="E9382" s="36" t="s">
        <v>353</v>
      </c>
      <c r="F9382" s="37" t="str">
        <f t="array" ref="F9382">IFERROR(XLOOKUP(E9382,Operadores!A:A,Operadores!B:B))</f>
        <v>CUAALV</v>
      </c>
      <c r="G9382" s="36" t="s">
        <v>72</v>
      </c>
      <c r="H9382" s="39">
        <v>19.42</v>
      </c>
      <c r="I9382" s="40">
        <v>346.73</v>
      </c>
      <c r="J9382" s="41">
        <f t="shared" si="5"/>
        <v>6733.4966</v>
      </c>
      <c r="K9382" s="37" t="str">
        <f t="array" ref="K9382">IFERROR(XLOOKUP(G9382,'Tipo de carga'!A:A,'Tipo de carga'!B:B))</f>
        <v>Autoabasto</v>
      </c>
      <c r="L9382" s="37">
        <f t="shared" si="2"/>
        <v>51</v>
      </c>
      <c r="M9382" s="37">
        <f t="shared" si="3"/>
        <v>17</v>
      </c>
      <c r="N9382" s="37">
        <f t="shared" si="4"/>
        <v>12</v>
      </c>
      <c r="O9382" s="37" t="str">
        <f t="array" ref="O9382">IFERROR(XLOOKUP(K9382,'Tipo de carga'!B:B,'Tipo de carga'!C:C))</f>
        <v>Diesel</v>
      </c>
    </row>
    <row r="9383">
      <c r="A9383" s="36">
        <v>1937.0</v>
      </c>
      <c r="B9383" s="37" t="str">
        <f t="array" ref="B9383">IFERROR(XLOOKUP(A9383,'Asignacion Dic'!A:A,'Asignacion Dic'!C:C))</f>
        <v>MeLi asignado SD</v>
      </c>
      <c r="C9383" s="37" t="str">
        <f t="array" ref="C9383">IFERROR(XLOOKUP(A9383,'Asignacion Dic'!A:A,'Asignacion Dic'!B:B))</f>
        <v>EC-05</v>
      </c>
      <c r="D9383" s="38">
        <v>45643.760613425926</v>
      </c>
      <c r="E9383" s="36" t="s">
        <v>407</v>
      </c>
      <c r="F9383" s="37" t="str">
        <f t="array" ref="F9383">IFERROR(XLOOKUP(E9383,Operadores!A:A,Operadores!B:B))</f>
        <v>BENMAX</v>
      </c>
      <c r="G9383" s="36" t="s">
        <v>72</v>
      </c>
      <c r="H9383" s="39">
        <v>19.42</v>
      </c>
      <c r="I9383" s="40">
        <v>326.04</v>
      </c>
      <c r="J9383" s="41">
        <f t="shared" si="5"/>
        <v>6331.6968</v>
      </c>
      <c r="K9383" s="37" t="str">
        <f t="array" ref="K9383">IFERROR(XLOOKUP(G9383,'Tipo de carga'!A:A,'Tipo de carga'!B:B))</f>
        <v>Autoabasto</v>
      </c>
      <c r="L9383" s="37">
        <f t="shared" si="2"/>
        <v>51</v>
      </c>
      <c r="M9383" s="37">
        <f t="shared" si="3"/>
        <v>17</v>
      </c>
      <c r="N9383" s="37">
        <f t="shared" si="4"/>
        <v>12</v>
      </c>
      <c r="O9383" s="37" t="str">
        <f t="array" ref="O9383">IFERROR(XLOOKUP(K9383,'Tipo de carga'!B:B,'Tipo de carga'!C:C))</f>
        <v>Diesel</v>
      </c>
    </row>
    <row r="9384">
      <c r="A9384" s="36">
        <v>1780.0</v>
      </c>
      <c r="B9384" s="37" t="str">
        <f t="array" ref="B9384">IFERROR(XLOOKUP(A9384,'Asignacion Dic'!A:A,'Asignacion Dic'!C:C))</f>
        <v>Pilgrims Tepo</v>
      </c>
      <c r="C9384" s="37" t="str">
        <f t="array" ref="C9384">IFERROR(XLOOKUP(A9384,'Asignacion Dic'!A:A,'Asignacion Dic'!B:B))</f>
        <v>EC-02</v>
      </c>
      <c r="D9384" s="38">
        <v>45643.751979166664</v>
      </c>
      <c r="E9384" s="36" t="s">
        <v>160</v>
      </c>
      <c r="F9384" s="37" t="str">
        <f t="array" ref="F9384">IFERROR(XLOOKUP(E9384,Operadores!A:A,Operadores!B:B))</f>
        <v>ESTMANX</v>
      </c>
      <c r="G9384" s="36" t="s">
        <v>72</v>
      </c>
      <c r="H9384" s="39">
        <v>19.42</v>
      </c>
      <c r="I9384" s="40">
        <v>73.59</v>
      </c>
      <c r="J9384" s="41">
        <f t="shared" si="5"/>
        <v>1429.1178</v>
      </c>
      <c r="K9384" s="37" t="str">
        <f t="array" ref="K9384">IFERROR(XLOOKUP(G9384,'Tipo de carga'!A:A,'Tipo de carga'!B:B))</f>
        <v>Autoabasto</v>
      </c>
      <c r="L9384" s="37">
        <f t="shared" si="2"/>
        <v>51</v>
      </c>
      <c r="M9384" s="37">
        <f t="shared" si="3"/>
        <v>17</v>
      </c>
      <c r="N9384" s="37">
        <f t="shared" si="4"/>
        <v>12</v>
      </c>
      <c r="O9384" s="37" t="str">
        <f t="array" ref="O9384">IFERROR(XLOOKUP(K9384,'Tipo de carga'!B:B,'Tipo de carga'!C:C))</f>
        <v>Diesel</v>
      </c>
    </row>
    <row r="9385">
      <c r="A9385" s="36">
        <v>1885.0</v>
      </c>
      <c r="B9385" s="37" t="str">
        <f t="array" ref="B9385">IFERROR(XLOOKUP(A9385,'Asignacion Dic'!A:A,'Asignacion Dic'!C:C))</f>
        <v>Liverpool Local</v>
      </c>
      <c r="C9385" s="37" t="str">
        <f t="array" ref="C9385">IFERROR(XLOOKUP(A9385,'Asignacion Dic'!A:A,'Asignacion Dic'!B:B))</f>
        <v>EC-01</v>
      </c>
      <c r="D9385" s="38">
        <v>45643.74313657408</v>
      </c>
      <c r="E9385" s="36" t="s">
        <v>635</v>
      </c>
      <c r="F9385" s="37" t="str">
        <f t="array" ref="F9385">IFERROR(XLOOKUP(E9385,Operadores!A:A,Operadores!B:B))</f>
        <v>ACOFED</v>
      </c>
      <c r="G9385" s="36" t="s">
        <v>72</v>
      </c>
      <c r="H9385" s="39">
        <v>19.42</v>
      </c>
      <c r="I9385" s="40">
        <v>591.64</v>
      </c>
      <c r="J9385" s="41">
        <f t="shared" si="5"/>
        <v>11489.6488</v>
      </c>
      <c r="K9385" s="37" t="str">
        <f t="array" ref="K9385">IFERROR(XLOOKUP(G9385,'Tipo de carga'!A:A,'Tipo de carga'!B:B))</f>
        <v>Autoabasto</v>
      </c>
      <c r="L9385" s="37">
        <f t="shared" si="2"/>
        <v>51</v>
      </c>
      <c r="M9385" s="37">
        <f t="shared" si="3"/>
        <v>17</v>
      </c>
      <c r="N9385" s="37">
        <f t="shared" si="4"/>
        <v>12</v>
      </c>
      <c r="O9385" s="37" t="str">
        <f t="array" ref="O9385">IFERROR(XLOOKUP(K9385,'Tipo de carga'!B:B,'Tipo de carga'!C:C))</f>
        <v>Diesel</v>
      </c>
    </row>
    <row r="9386">
      <c r="A9386" s="36">
        <v>1866.0</v>
      </c>
      <c r="B9386" s="37" t="str">
        <f t="array" ref="B9386">IFERROR(XLOOKUP(A9386,'Asignacion Dic'!A:A,'Asignacion Dic'!C:C))</f>
        <v>Pilgrims Tepo</v>
      </c>
      <c r="C9386" s="37" t="str">
        <f t="array" ref="C9386">IFERROR(XLOOKUP(A9386,'Asignacion Dic'!A:A,'Asignacion Dic'!B:B))</f>
        <v>EC-02</v>
      </c>
      <c r="D9386" s="38">
        <v>45643.74128472222</v>
      </c>
      <c r="E9386" s="36" t="s">
        <v>163</v>
      </c>
      <c r="F9386" s="37" t="str">
        <f t="array" ref="F9386">IFERROR(XLOOKUP(E9386,Operadores!A:A,Operadores!B:B))</f>
        <v>JORJON</v>
      </c>
      <c r="G9386" s="36" t="s">
        <v>72</v>
      </c>
      <c r="H9386" s="39">
        <v>19.42</v>
      </c>
      <c r="I9386" s="40">
        <v>64.84</v>
      </c>
      <c r="J9386" s="41">
        <f t="shared" si="5"/>
        <v>1259.1928</v>
      </c>
      <c r="K9386" s="37" t="str">
        <f t="array" ref="K9386">IFERROR(XLOOKUP(G9386,'Tipo de carga'!A:A,'Tipo de carga'!B:B))</f>
        <v>Autoabasto</v>
      </c>
      <c r="L9386" s="37">
        <f t="shared" si="2"/>
        <v>51</v>
      </c>
      <c r="M9386" s="37">
        <f t="shared" si="3"/>
        <v>17</v>
      </c>
      <c r="N9386" s="37">
        <f t="shared" si="4"/>
        <v>12</v>
      </c>
      <c r="O9386" s="37" t="str">
        <f t="array" ref="O9386">IFERROR(XLOOKUP(K9386,'Tipo de carga'!B:B,'Tipo de carga'!C:C))</f>
        <v>Diesel</v>
      </c>
    </row>
    <row r="9387">
      <c r="A9387" s="36">
        <v>2004.0</v>
      </c>
      <c r="B9387" s="37" t="str">
        <f t="array" ref="B9387">IFERROR(XLOOKUP(A9387,'Asignacion Dic'!A:A,'Asignacion Dic'!C:C))</f>
        <v>MeLi Dedicado Merida</v>
      </c>
      <c r="C9387" s="37" t="str">
        <f t="array" ref="C9387">IFERROR(XLOOKUP(A9387,'Asignacion Dic'!A:A,'Asignacion Dic'!B:B))</f>
        <v>EC-05</v>
      </c>
      <c r="D9387" s="38">
        <v>45643.73850694444</v>
      </c>
      <c r="E9387" s="36" t="s">
        <v>480</v>
      </c>
      <c r="F9387" s="37" t="str">
        <f t="array" ref="F9387">IFERROR(XLOOKUP(E9387,Operadores!A:A,Operadores!B:B))</f>
        <v>VELGIO</v>
      </c>
      <c r="G9387" s="36" t="s">
        <v>72</v>
      </c>
      <c r="H9387" s="39">
        <v>19.42</v>
      </c>
      <c r="I9387" s="40">
        <v>212.11</v>
      </c>
      <c r="J9387" s="41">
        <f t="shared" si="5"/>
        <v>4119.1762</v>
      </c>
      <c r="K9387" s="37" t="str">
        <f t="array" ref="K9387">IFERROR(XLOOKUP(G9387,'Tipo de carga'!A:A,'Tipo de carga'!B:B))</f>
        <v>Autoabasto</v>
      </c>
      <c r="L9387" s="37">
        <f t="shared" si="2"/>
        <v>51</v>
      </c>
      <c r="M9387" s="37">
        <f t="shared" si="3"/>
        <v>17</v>
      </c>
      <c r="N9387" s="37">
        <f t="shared" si="4"/>
        <v>12</v>
      </c>
      <c r="O9387" s="37" t="str">
        <f t="array" ref="O9387">IFERROR(XLOOKUP(K9387,'Tipo de carga'!B:B,'Tipo de carga'!C:C))</f>
        <v>Diesel</v>
      </c>
    </row>
    <row r="9388">
      <c r="A9388" s="36">
        <v>1943.0</v>
      </c>
      <c r="B9388" s="37" t="str">
        <f t="array" ref="B9388">IFERROR(XLOOKUP(A9388,'Asignacion Dic'!A:A,'Asignacion Dic'!C:C))</f>
        <v>Circuitos</v>
      </c>
      <c r="C9388" s="37" t="str">
        <f t="array" ref="C9388">IFERROR(XLOOKUP(A9388,'Asignacion Dic'!A:A,'Asignacion Dic'!B:B))</f>
        <v>EC-03</v>
      </c>
      <c r="D9388" s="38">
        <v>45643.7365162037</v>
      </c>
      <c r="E9388" s="36" t="s">
        <v>329</v>
      </c>
      <c r="F9388" s="37" t="str">
        <f t="array" ref="F9388">IFERROR(XLOOKUP(E9388,Operadores!A:A,Operadores!B:B))</f>
        <v>RODRAU01</v>
      </c>
      <c r="G9388" s="36" t="s">
        <v>72</v>
      </c>
      <c r="H9388" s="39">
        <v>19.42</v>
      </c>
      <c r="I9388" s="40">
        <v>237.46</v>
      </c>
      <c r="J9388" s="41">
        <f t="shared" si="5"/>
        <v>4611.4732</v>
      </c>
      <c r="K9388" s="37" t="str">
        <f t="array" ref="K9388">IFERROR(XLOOKUP(G9388,'Tipo de carga'!A:A,'Tipo de carga'!B:B))</f>
        <v>Autoabasto</v>
      </c>
      <c r="L9388" s="37">
        <f t="shared" si="2"/>
        <v>51</v>
      </c>
      <c r="M9388" s="37">
        <f t="shared" si="3"/>
        <v>17</v>
      </c>
      <c r="N9388" s="37">
        <f t="shared" si="4"/>
        <v>12</v>
      </c>
      <c r="O9388" s="37" t="str">
        <f t="array" ref="O9388">IFERROR(XLOOKUP(K9388,'Tipo de carga'!B:B,'Tipo de carga'!C:C))</f>
        <v>Diesel</v>
      </c>
    </row>
    <row r="9389">
      <c r="A9389" s="36">
        <v>1793.0</v>
      </c>
      <c r="B9389" s="37" t="str">
        <f t="array" ref="B9389">IFERROR(XLOOKUP(A9389,'Asignacion Dic'!A:A,'Asignacion Dic'!C:C))</f>
        <v>Hisense</v>
      </c>
      <c r="C9389" s="37" t="str">
        <f t="array" ref="C9389">IFERROR(XLOOKUP(A9389,'Asignacion Dic'!A:A,'Asignacion Dic'!B:B))</f>
        <v>EC-03</v>
      </c>
      <c r="D9389" s="38">
        <v>45643.72925925926</v>
      </c>
      <c r="E9389" s="36" t="s">
        <v>550</v>
      </c>
      <c r="F9389" s="37" t="str">
        <f t="array" ref="F9389">IFERROR(XLOOKUP(E9389,Operadores!A:A,Operadores!B:B))</f>
        <v>CALJOR01</v>
      </c>
      <c r="G9389" s="36" t="s">
        <v>72</v>
      </c>
      <c r="H9389" s="39">
        <v>19.42</v>
      </c>
      <c r="I9389" s="40">
        <v>612.0</v>
      </c>
      <c r="J9389" s="41">
        <f t="shared" si="5"/>
        <v>11885.04</v>
      </c>
      <c r="K9389" s="37" t="str">
        <f t="array" ref="K9389">IFERROR(XLOOKUP(G9389,'Tipo de carga'!A:A,'Tipo de carga'!B:B))</f>
        <v>Autoabasto</v>
      </c>
      <c r="L9389" s="37">
        <f t="shared" si="2"/>
        <v>51</v>
      </c>
      <c r="M9389" s="37">
        <f t="shared" si="3"/>
        <v>17</v>
      </c>
      <c r="N9389" s="37">
        <f t="shared" si="4"/>
        <v>12</v>
      </c>
      <c r="O9389" s="37" t="str">
        <f t="array" ref="O9389">IFERROR(XLOOKUP(K9389,'Tipo de carga'!B:B,'Tipo de carga'!C:C))</f>
        <v>Diesel</v>
      </c>
    </row>
    <row r="9390">
      <c r="A9390" s="36" t="s">
        <v>553</v>
      </c>
      <c r="B9390" s="37" t="str">
        <f t="array" ref="B9390">IFERROR(XLOOKUP(A9390,'Asignacion Dic'!A:A,'Asignacion Dic'!C:C))</f>
        <v/>
      </c>
      <c r="C9390" s="37" t="str">
        <f t="array" ref="C9390">IFERROR(XLOOKUP(A9390,'Asignacion Dic'!A:A,'Asignacion Dic'!B:B))</f>
        <v/>
      </c>
      <c r="D9390" s="38">
        <v>45643.70983796296</v>
      </c>
      <c r="E9390" s="36" t="s">
        <v>69</v>
      </c>
      <c r="F9390" s="37" t="str">
        <f t="array" ref="F9390">IFERROR(XLOOKUP(E9390,Operadores!A:A,Operadores!B:B))</f>
        <v>MTTO</v>
      </c>
      <c r="G9390" s="36" t="s">
        <v>72</v>
      </c>
      <c r="H9390" s="39">
        <v>19.42</v>
      </c>
      <c r="I9390" s="40">
        <v>20.07</v>
      </c>
      <c r="J9390" s="41">
        <f t="shared" si="5"/>
        <v>389.7594</v>
      </c>
      <c r="K9390" s="37" t="str">
        <f t="array" ref="K9390">IFERROR(XLOOKUP(G9390,'Tipo de carga'!A:A,'Tipo de carga'!B:B))</f>
        <v>Autoabasto</v>
      </c>
      <c r="L9390" s="37">
        <f t="shared" si="2"/>
        <v>51</v>
      </c>
      <c r="M9390" s="37">
        <f t="shared" si="3"/>
        <v>17</v>
      </c>
      <c r="N9390" s="37">
        <f t="shared" si="4"/>
        <v>12</v>
      </c>
      <c r="O9390" s="37" t="str">
        <f t="array" ref="O9390">IFERROR(XLOOKUP(K9390,'Tipo de carga'!B:B,'Tipo de carga'!C:C))</f>
        <v>Diesel</v>
      </c>
    </row>
    <row r="9391">
      <c r="A9391" s="36">
        <v>1904.0</v>
      </c>
      <c r="B9391" s="37" t="str">
        <f t="array" ref="B9391">IFERROR(XLOOKUP(A9391,'Asignacion Dic'!A:A,'Asignacion Dic'!C:C))</f>
        <v>MeLi asignado SD</v>
      </c>
      <c r="C9391" s="37" t="str">
        <f t="array" ref="C9391">IFERROR(XLOOKUP(A9391,'Asignacion Dic'!A:A,'Asignacion Dic'!B:B))</f>
        <v>EC-05</v>
      </c>
      <c r="D9391" s="38">
        <v>45643.70533564815</v>
      </c>
      <c r="E9391" s="36" t="s">
        <v>231</v>
      </c>
      <c r="F9391" s="37" t="str">
        <f t="array" ref="F9391">IFERROR(XLOOKUP(E9391,Operadores!A:A,Operadores!B:B))</f>
        <v>MARARM</v>
      </c>
      <c r="G9391" s="36" t="s">
        <v>72</v>
      </c>
      <c r="H9391" s="39">
        <v>19.42</v>
      </c>
      <c r="I9391" s="40">
        <v>320.0</v>
      </c>
      <c r="J9391" s="41">
        <f t="shared" si="5"/>
        <v>6214.4</v>
      </c>
      <c r="K9391" s="37" t="str">
        <f t="array" ref="K9391">IFERROR(XLOOKUP(G9391,'Tipo de carga'!A:A,'Tipo de carga'!B:B))</f>
        <v>Autoabasto</v>
      </c>
      <c r="L9391" s="37">
        <f t="shared" si="2"/>
        <v>51</v>
      </c>
      <c r="M9391" s="37">
        <f t="shared" si="3"/>
        <v>17</v>
      </c>
      <c r="N9391" s="37">
        <f t="shared" si="4"/>
        <v>12</v>
      </c>
      <c r="O9391" s="37" t="str">
        <f t="array" ref="O9391">IFERROR(XLOOKUP(K9391,'Tipo de carga'!B:B,'Tipo de carga'!C:C))</f>
        <v>Diesel</v>
      </c>
    </row>
    <row r="9392">
      <c r="A9392" s="36">
        <v>1788.0</v>
      </c>
      <c r="B9392" s="37" t="str">
        <f t="array" ref="B9392">IFERROR(XLOOKUP(A9392,'Asignacion Dic'!A:A,'Asignacion Dic'!C:C))</f>
        <v>Liverpool Local</v>
      </c>
      <c r="C9392" s="37" t="str">
        <f t="array" ref="C9392">IFERROR(XLOOKUP(A9392,'Asignacion Dic'!A:A,'Asignacion Dic'!B:B))</f>
        <v>EC-01</v>
      </c>
      <c r="D9392" s="38">
        <v>45643.70412037037</v>
      </c>
      <c r="E9392" s="36" t="s">
        <v>579</v>
      </c>
      <c r="F9392" s="37" t="str">
        <f t="array" ref="F9392">IFERROR(XLOOKUP(E9392,Operadores!A:A,Operadores!B:B))</f>
        <v>CABJUA</v>
      </c>
      <c r="G9392" s="36" t="s">
        <v>72</v>
      </c>
      <c r="H9392" s="39">
        <v>19.42</v>
      </c>
      <c r="I9392" s="40">
        <v>541.26</v>
      </c>
      <c r="J9392" s="41">
        <f t="shared" si="5"/>
        <v>10511.2692</v>
      </c>
      <c r="K9392" s="37" t="str">
        <f t="array" ref="K9392">IFERROR(XLOOKUP(G9392,'Tipo de carga'!A:A,'Tipo de carga'!B:B))</f>
        <v>Autoabasto</v>
      </c>
      <c r="L9392" s="37">
        <f t="shared" si="2"/>
        <v>51</v>
      </c>
      <c r="M9392" s="37">
        <f t="shared" si="3"/>
        <v>17</v>
      </c>
      <c r="N9392" s="37">
        <f t="shared" si="4"/>
        <v>12</v>
      </c>
      <c r="O9392" s="37" t="str">
        <f t="array" ref="O9392">IFERROR(XLOOKUP(K9392,'Tipo de carga'!B:B,'Tipo de carga'!C:C))</f>
        <v>Diesel</v>
      </c>
    </row>
    <row r="9393">
      <c r="A9393" s="36">
        <v>1977.0</v>
      </c>
      <c r="B9393" s="37" t="str">
        <f t="array" ref="B9393">IFERROR(XLOOKUP(A9393,'Asignacion Dic'!A:A,'Asignacion Dic'!C:C))</f>
        <v>MeLi asignado SD</v>
      </c>
      <c r="C9393" s="37" t="str">
        <f t="array" ref="C9393">IFERROR(XLOOKUP(A9393,'Asignacion Dic'!A:A,'Asignacion Dic'!B:B))</f>
        <v>EC-05</v>
      </c>
      <c r="D9393" s="38">
        <v>45643.69265046297</v>
      </c>
      <c r="E9393" s="36" t="s">
        <v>221</v>
      </c>
      <c r="F9393" s="37" t="str">
        <f t="array" ref="F9393">IFERROR(XLOOKUP(E9393,Operadores!A:A,Operadores!B:B))</f>
        <v>ORTARM</v>
      </c>
      <c r="G9393" s="36" t="s">
        <v>72</v>
      </c>
      <c r="H9393" s="39">
        <v>19.42</v>
      </c>
      <c r="I9393" s="40">
        <v>340.02</v>
      </c>
      <c r="J9393" s="41">
        <f t="shared" si="5"/>
        <v>6603.1884</v>
      </c>
      <c r="K9393" s="37" t="str">
        <f t="array" ref="K9393">IFERROR(XLOOKUP(G9393,'Tipo de carga'!A:A,'Tipo de carga'!B:B))</f>
        <v>Autoabasto</v>
      </c>
      <c r="L9393" s="37">
        <f t="shared" si="2"/>
        <v>51</v>
      </c>
      <c r="M9393" s="37">
        <f t="shared" si="3"/>
        <v>17</v>
      </c>
      <c r="N9393" s="37">
        <f t="shared" si="4"/>
        <v>12</v>
      </c>
      <c r="O9393" s="37" t="str">
        <f t="array" ref="O9393">IFERROR(XLOOKUP(K9393,'Tipo de carga'!B:B,'Tipo de carga'!C:C))</f>
        <v>Diesel</v>
      </c>
    </row>
    <row r="9394">
      <c r="A9394" s="36">
        <v>1992.0</v>
      </c>
      <c r="B9394" s="37" t="str">
        <f t="array" ref="B9394">IFERROR(XLOOKUP(A9394,'Asignacion Dic'!A:A,'Asignacion Dic'!C:C))</f>
        <v>MeLi Dedicado TD</v>
      </c>
      <c r="C9394" s="37" t="str">
        <f t="array" ref="C9394">IFERROR(XLOOKUP(A9394,'Asignacion Dic'!A:A,'Asignacion Dic'!B:B))</f>
        <v>EC-05</v>
      </c>
      <c r="D9394" s="38">
        <v>45643.68256944444</v>
      </c>
      <c r="E9394" s="36" t="s">
        <v>418</v>
      </c>
      <c r="F9394" s="37" t="str">
        <f t="array" ref="F9394">IFERROR(XLOOKUP(E9394,Operadores!A:A,Operadores!B:B))</f>
        <v>MENMI</v>
      </c>
      <c r="G9394" s="36" t="s">
        <v>72</v>
      </c>
      <c r="H9394" s="39">
        <v>19.42</v>
      </c>
      <c r="I9394" s="40">
        <v>306.33</v>
      </c>
      <c r="J9394" s="41">
        <f t="shared" si="5"/>
        <v>5948.9286</v>
      </c>
      <c r="K9394" s="37" t="str">
        <f t="array" ref="K9394">IFERROR(XLOOKUP(G9394,'Tipo de carga'!A:A,'Tipo de carga'!B:B))</f>
        <v>Autoabasto</v>
      </c>
      <c r="L9394" s="37">
        <f t="shared" si="2"/>
        <v>51</v>
      </c>
      <c r="M9394" s="37">
        <f t="shared" si="3"/>
        <v>17</v>
      </c>
      <c r="N9394" s="37">
        <f t="shared" si="4"/>
        <v>12</v>
      </c>
      <c r="O9394" s="37" t="str">
        <f t="array" ref="O9394">IFERROR(XLOOKUP(K9394,'Tipo de carga'!B:B,'Tipo de carga'!C:C))</f>
        <v>Diesel</v>
      </c>
    </row>
    <row r="9395">
      <c r="A9395" s="36">
        <v>1757.0</v>
      </c>
      <c r="B9395" s="37" t="str">
        <f t="array" ref="B9395">IFERROR(XLOOKUP(A9395,'Asignacion Dic'!A:A,'Asignacion Dic'!C:C))</f>
        <v>Pilgrims Tepo</v>
      </c>
      <c r="C9395" s="37" t="str">
        <f t="array" ref="C9395">IFERROR(XLOOKUP(A9395,'Asignacion Dic'!A:A,'Asignacion Dic'!B:B))</f>
        <v>EC-02</v>
      </c>
      <c r="D9395" s="38">
        <v>45643.677708333336</v>
      </c>
      <c r="E9395" s="36" t="s">
        <v>171</v>
      </c>
      <c r="F9395" s="37" t="str">
        <f t="array" ref="F9395">IFERROR(XLOOKUP(E9395,Operadores!A:A,Operadores!B:B))</f>
        <v>RAMJOS</v>
      </c>
      <c r="G9395" s="36" t="s">
        <v>72</v>
      </c>
      <c r="H9395" s="39">
        <v>19.42</v>
      </c>
      <c r="I9395" s="40">
        <v>220.78</v>
      </c>
      <c r="J9395" s="41">
        <f t="shared" si="5"/>
        <v>4287.5476</v>
      </c>
      <c r="K9395" s="37" t="str">
        <f t="array" ref="K9395">IFERROR(XLOOKUP(G9395,'Tipo de carga'!A:A,'Tipo de carga'!B:B))</f>
        <v>Autoabasto</v>
      </c>
      <c r="L9395" s="37">
        <f t="shared" si="2"/>
        <v>51</v>
      </c>
      <c r="M9395" s="37">
        <f t="shared" si="3"/>
        <v>17</v>
      </c>
      <c r="N9395" s="37">
        <f t="shared" si="4"/>
        <v>12</v>
      </c>
      <c r="O9395" s="37" t="str">
        <f t="array" ref="O9395">IFERROR(XLOOKUP(K9395,'Tipo de carga'!B:B,'Tipo de carga'!C:C))</f>
        <v>Diesel</v>
      </c>
    </row>
    <row r="9396">
      <c r="A9396" s="36">
        <v>1829.0</v>
      </c>
      <c r="B9396" s="37" t="str">
        <f t="array" ref="B9396">IFERROR(XLOOKUP(A9396,'Asignacion Dic'!A:A,'Asignacion Dic'!C:C))</f>
        <v>Circuitos</v>
      </c>
      <c r="C9396" s="37" t="str">
        <f t="array" ref="C9396">IFERROR(XLOOKUP(A9396,'Asignacion Dic'!A:A,'Asignacion Dic'!B:B))</f>
        <v>EC-03</v>
      </c>
      <c r="D9396" s="38">
        <v>45643.66983796296</v>
      </c>
      <c r="E9396" s="36" t="s">
        <v>245</v>
      </c>
      <c r="F9396" s="37" t="str">
        <f t="array" ref="F9396">IFERROR(XLOOKUP(E9396,Operadores!A:A,Operadores!B:B))</f>
        <v>HERAL04</v>
      </c>
      <c r="G9396" s="36" t="s">
        <v>72</v>
      </c>
      <c r="H9396" s="39">
        <v>19.42</v>
      </c>
      <c r="I9396" s="40">
        <v>300.07</v>
      </c>
      <c r="J9396" s="41">
        <f t="shared" si="5"/>
        <v>5827.3594</v>
      </c>
      <c r="K9396" s="37" t="str">
        <f t="array" ref="K9396">IFERROR(XLOOKUP(G9396,'Tipo de carga'!A:A,'Tipo de carga'!B:B))</f>
        <v>Autoabasto</v>
      </c>
      <c r="L9396" s="37">
        <f t="shared" si="2"/>
        <v>51</v>
      </c>
      <c r="M9396" s="37">
        <f t="shared" si="3"/>
        <v>17</v>
      </c>
      <c r="N9396" s="37">
        <f t="shared" si="4"/>
        <v>12</v>
      </c>
      <c r="O9396" s="37" t="str">
        <f t="array" ref="O9396">IFERROR(XLOOKUP(K9396,'Tipo de carga'!B:B,'Tipo de carga'!C:C))</f>
        <v>Diesel</v>
      </c>
    </row>
    <row r="9397">
      <c r="A9397" s="36">
        <v>2015.0</v>
      </c>
      <c r="B9397" s="37" t="str">
        <f t="array" ref="B9397">IFERROR(XLOOKUP(A9397,'Asignacion Dic'!A:A,'Asignacion Dic'!C:C))</f>
        <v>MeLi Asignado TD</v>
      </c>
      <c r="C9397" s="37" t="str">
        <f t="array" ref="C9397">IFERROR(XLOOKUP(A9397,'Asignacion Dic'!A:A,'Asignacion Dic'!B:B))</f>
        <v>EC-05</v>
      </c>
      <c r="D9397" s="38">
        <v>45643.65945601852</v>
      </c>
      <c r="E9397" s="36" t="s">
        <v>561</v>
      </c>
      <c r="F9397" s="37" t="str">
        <f t="array" ref="F9397">IFERROR(XLOOKUP(E9397,Operadores!A:A,Operadores!B:B))</f>
        <v>VILYON</v>
      </c>
      <c r="G9397" s="36" t="s">
        <v>72</v>
      </c>
      <c r="H9397" s="39">
        <v>19.42</v>
      </c>
      <c r="I9397" s="40">
        <v>495.03</v>
      </c>
      <c r="J9397" s="41">
        <f t="shared" si="5"/>
        <v>9613.4826</v>
      </c>
      <c r="K9397" s="37" t="str">
        <f t="array" ref="K9397">IFERROR(XLOOKUP(G9397,'Tipo de carga'!A:A,'Tipo de carga'!B:B))</f>
        <v>Autoabasto</v>
      </c>
      <c r="L9397" s="37">
        <f t="shared" si="2"/>
        <v>51</v>
      </c>
      <c r="M9397" s="37">
        <f t="shared" si="3"/>
        <v>17</v>
      </c>
      <c r="N9397" s="37">
        <f t="shared" si="4"/>
        <v>12</v>
      </c>
      <c r="O9397" s="37" t="str">
        <f t="array" ref="O9397">IFERROR(XLOOKUP(K9397,'Tipo de carga'!B:B,'Tipo de carga'!C:C))</f>
        <v>Diesel</v>
      </c>
    </row>
    <row r="9398">
      <c r="A9398" s="36">
        <v>1906.0</v>
      </c>
      <c r="B9398" s="37" t="str">
        <f t="array" ref="B9398">IFERROR(XLOOKUP(A9398,'Asignacion Dic'!A:A,'Asignacion Dic'!C:C))</f>
        <v>MeLi asignado SD</v>
      </c>
      <c r="C9398" s="37" t="str">
        <f t="array" ref="C9398">IFERROR(XLOOKUP(A9398,'Asignacion Dic'!A:A,'Asignacion Dic'!B:B))</f>
        <v>EC-05</v>
      </c>
      <c r="D9398" s="38">
        <v>45643.62362268518</v>
      </c>
      <c r="E9398" s="36" t="s">
        <v>179</v>
      </c>
      <c r="F9398" s="37" t="str">
        <f t="array" ref="F9398">IFERROR(XLOOKUP(E9398,Operadores!A:A,Operadores!B:B))</f>
        <v>IBAJOS</v>
      </c>
      <c r="G9398" s="36" t="s">
        <v>72</v>
      </c>
      <c r="H9398" s="39">
        <v>19.42</v>
      </c>
      <c r="I9398" s="40">
        <v>322.57</v>
      </c>
      <c r="J9398" s="41">
        <f t="shared" si="5"/>
        <v>6264.3094</v>
      </c>
      <c r="K9398" s="37" t="str">
        <f t="array" ref="K9398">IFERROR(XLOOKUP(G9398,'Tipo de carga'!A:A,'Tipo de carga'!B:B))</f>
        <v>Autoabasto</v>
      </c>
      <c r="L9398" s="37">
        <f t="shared" si="2"/>
        <v>51</v>
      </c>
      <c r="M9398" s="37">
        <f t="shared" si="3"/>
        <v>17</v>
      </c>
      <c r="N9398" s="37">
        <f t="shared" si="4"/>
        <v>12</v>
      </c>
      <c r="O9398" s="37" t="str">
        <f t="array" ref="O9398">IFERROR(XLOOKUP(K9398,'Tipo de carga'!B:B,'Tipo de carga'!C:C))</f>
        <v>Diesel</v>
      </c>
    </row>
    <row r="9399">
      <c r="A9399" s="36">
        <v>1720.0</v>
      </c>
      <c r="B9399" s="37" t="str">
        <f t="array" ref="B9399">IFERROR(XLOOKUP(A9399,'Asignacion Dic'!A:A,'Asignacion Dic'!C:C))</f>
        <v>Pilgrims Tepo</v>
      </c>
      <c r="C9399" s="37" t="str">
        <f t="array" ref="C9399">IFERROR(XLOOKUP(A9399,'Asignacion Dic'!A:A,'Asignacion Dic'!B:B))</f>
        <v>EC-02</v>
      </c>
      <c r="D9399" s="38">
        <v>45643.618101851855</v>
      </c>
      <c r="E9399" s="36" t="s">
        <v>162</v>
      </c>
      <c r="F9399" s="37" t="str">
        <f t="array" ref="F9399">IFERROR(XLOOKUP(E9399,Operadores!A:A,Operadores!B:B))</f>
        <v>TABYAI</v>
      </c>
      <c r="G9399" s="36" t="s">
        <v>72</v>
      </c>
      <c r="H9399" s="39">
        <v>19.42</v>
      </c>
      <c r="I9399" s="40">
        <v>196.36</v>
      </c>
      <c r="J9399" s="41">
        <f t="shared" si="5"/>
        <v>3813.3112</v>
      </c>
      <c r="K9399" s="37" t="str">
        <f t="array" ref="K9399">IFERROR(XLOOKUP(G9399,'Tipo de carga'!A:A,'Tipo de carga'!B:B))</f>
        <v>Autoabasto</v>
      </c>
      <c r="L9399" s="37">
        <f t="shared" si="2"/>
        <v>51</v>
      </c>
      <c r="M9399" s="37">
        <f t="shared" si="3"/>
        <v>17</v>
      </c>
      <c r="N9399" s="37">
        <f t="shared" si="4"/>
        <v>12</v>
      </c>
      <c r="O9399" s="37" t="str">
        <f t="array" ref="O9399">IFERROR(XLOOKUP(K9399,'Tipo de carga'!B:B,'Tipo de carga'!C:C))</f>
        <v>Diesel</v>
      </c>
    </row>
    <row r="9400">
      <c r="A9400" s="36">
        <v>2058.0</v>
      </c>
      <c r="B9400" s="37" t="str">
        <f t="array" ref="B9400">IFERROR(XLOOKUP(A9400,'Asignacion Dic'!A:A,'Asignacion Dic'!C:C))</f>
        <v>Peñafiel Tecamac</v>
      </c>
      <c r="C9400" s="37" t="str">
        <f t="array" ref="C9400">IFERROR(XLOOKUP(A9400,'Asignacion Dic'!A:A,'Asignacion Dic'!B:B))</f>
        <v>EC-02</v>
      </c>
      <c r="D9400" s="38">
        <v>45643.601331018515</v>
      </c>
      <c r="E9400" s="36" t="s">
        <v>450</v>
      </c>
      <c r="F9400" s="37" t="str">
        <f t="array" ref="F9400">IFERROR(XLOOKUP(E9400,Operadores!A:A,Operadores!B:B))</f>
        <v>PERJU04</v>
      </c>
      <c r="G9400" s="36" t="s">
        <v>72</v>
      </c>
      <c r="H9400" s="39">
        <v>19.42</v>
      </c>
      <c r="I9400" s="40">
        <v>584.68</v>
      </c>
      <c r="J9400" s="41">
        <f t="shared" si="5"/>
        <v>11354.4856</v>
      </c>
      <c r="K9400" s="37" t="str">
        <f t="array" ref="K9400">IFERROR(XLOOKUP(G9400,'Tipo de carga'!A:A,'Tipo de carga'!B:B))</f>
        <v>Autoabasto</v>
      </c>
      <c r="L9400" s="37">
        <f t="shared" si="2"/>
        <v>51</v>
      </c>
      <c r="M9400" s="37">
        <f t="shared" si="3"/>
        <v>17</v>
      </c>
      <c r="N9400" s="37">
        <f t="shared" si="4"/>
        <v>12</v>
      </c>
      <c r="O9400" s="37" t="str">
        <f t="array" ref="O9400">IFERROR(XLOOKUP(K9400,'Tipo de carga'!B:B,'Tipo de carga'!C:C))</f>
        <v>Diesel</v>
      </c>
    </row>
    <row r="9401">
      <c r="A9401" s="36">
        <v>1951.0</v>
      </c>
      <c r="B9401" s="37" t="str">
        <f t="array" ref="B9401">IFERROR(XLOOKUP(A9401,'Asignacion Dic'!A:A,'Asignacion Dic'!C:C))</f>
        <v>MeLi asignado SD</v>
      </c>
      <c r="C9401" s="37" t="str">
        <f t="array" ref="C9401">IFERROR(XLOOKUP(A9401,'Asignacion Dic'!A:A,'Asignacion Dic'!B:B))</f>
        <v>EC-05</v>
      </c>
      <c r="D9401" s="38">
        <v>45643.585439814815</v>
      </c>
      <c r="E9401" s="36" t="s">
        <v>207</v>
      </c>
      <c r="F9401" s="37" t="str">
        <f t="array" ref="F9401">IFERROR(XLOOKUP(E9401,Operadores!A:A,Operadores!B:B))</f>
        <v>HERJOS08</v>
      </c>
      <c r="G9401" s="36" t="s">
        <v>72</v>
      </c>
      <c r="H9401" s="39">
        <v>19.42</v>
      </c>
      <c r="I9401" s="40">
        <v>740.04</v>
      </c>
      <c r="J9401" s="41">
        <f t="shared" si="5"/>
        <v>14371.5768</v>
      </c>
      <c r="K9401" s="37" t="str">
        <f t="array" ref="K9401">IFERROR(XLOOKUP(G9401,'Tipo de carga'!A:A,'Tipo de carga'!B:B))</f>
        <v>Autoabasto</v>
      </c>
      <c r="L9401" s="37">
        <f t="shared" si="2"/>
        <v>51</v>
      </c>
      <c r="M9401" s="37">
        <f t="shared" si="3"/>
        <v>17</v>
      </c>
      <c r="N9401" s="37">
        <f t="shared" si="4"/>
        <v>12</v>
      </c>
      <c r="O9401" s="37" t="str">
        <f t="array" ref="O9401">IFERROR(XLOOKUP(K9401,'Tipo de carga'!B:B,'Tipo de carga'!C:C))</f>
        <v>Diesel</v>
      </c>
    </row>
    <row r="9402">
      <c r="A9402" s="36">
        <v>1683.0</v>
      </c>
      <c r="B9402" s="37" t="str">
        <f t="array" ref="B9402">IFERROR(XLOOKUP(A9402,'Asignacion Dic'!A:A,'Asignacion Dic'!C:C))</f>
        <v>Pilgrims Tepo</v>
      </c>
      <c r="C9402" s="37" t="str">
        <f t="array" ref="C9402">IFERROR(XLOOKUP(A9402,'Asignacion Dic'!A:A,'Asignacion Dic'!B:B))</f>
        <v>EC-02</v>
      </c>
      <c r="D9402" s="38">
        <v>45643.55670138889</v>
      </c>
      <c r="E9402" s="36" t="s">
        <v>152</v>
      </c>
      <c r="F9402" s="37" t="str">
        <f t="array" ref="F9402">IFERROR(XLOOKUP(E9402,Operadores!A:A,Operadores!B:B))</f>
        <v>HERJUA01</v>
      </c>
      <c r="G9402" s="36" t="s">
        <v>72</v>
      </c>
      <c r="H9402" s="39">
        <v>19.42</v>
      </c>
      <c r="I9402" s="40">
        <v>154.0</v>
      </c>
      <c r="J9402" s="41">
        <f t="shared" si="5"/>
        <v>2990.68</v>
      </c>
      <c r="K9402" s="37" t="str">
        <f t="array" ref="K9402">IFERROR(XLOOKUP(G9402,'Tipo de carga'!A:A,'Tipo de carga'!B:B))</f>
        <v>Autoabasto</v>
      </c>
      <c r="L9402" s="37">
        <f t="shared" si="2"/>
        <v>51</v>
      </c>
      <c r="M9402" s="37">
        <f t="shared" si="3"/>
        <v>17</v>
      </c>
      <c r="N9402" s="37">
        <f t="shared" si="4"/>
        <v>12</v>
      </c>
      <c r="O9402" s="37" t="str">
        <f t="array" ref="O9402">IFERROR(XLOOKUP(K9402,'Tipo de carga'!B:B,'Tipo de carga'!C:C))</f>
        <v>Diesel</v>
      </c>
    </row>
    <row r="9403">
      <c r="A9403" s="36">
        <v>1872.0</v>
      </c>
      <c r="B9403" s="37" t="str">
        <f t="array" ref="B9403">IFERROR(XLOOKUP(A9403,'Asignacion Dic'!A:A,'Asignacion Dic'!C:C))</f>
        <v>Circuitos</v>
      </c>
      <c r="C9403" s="37" t="str">
        <f t="array" ref="C9403">IFERROR(XLOOKUP(A9403,'Asignacion Dic'!A:A,'Asignacion Dic'!B:B))</f>
        <v>EC-03</v>
      </c>
      <c r="D9403" s="38">
        <v>45643.55449074074</v>
      </c>
      <c r="E9403" s="36" t="s">
        <v>43</v>
      </c>
      <c r="F9403" s="37" t="str">
        <f t="array" ref="F9403">IFERROR(XLOOKUP(E9403,Operadores!A:A,Operadores!B:B))</f>
        <v>HERJU01</v>
      </c>
      <c r="G9403" s="36" t="s">
        <v>72</v>
      </c>
      <c r="H9403" s="39">
        <v>19.42</v>
      </c>
      <c r="I9403" s="40">
        <v>812.12</v>
      </c>
      <c r="J9403" s="41">
        <f t="shared" si="5"/>
        <v>15771.3704</v>
      </c>
      <c r="K9403" s="37" t="str">
        <f t="array" ref="K9403">IFERROR(XLOOKUP(G9403,'Tipo de carga'!A:A,'Tipo de carga'!B:B))</f>
        <v>Autoabasto</v>
      </c>
      <c r="L9403" s="37">
        <f t="shared" si="2"/>
        <v>51</v>
      </c>
      <c r="M9403" s="37">
        <f t="shared" si="3"/>
        <v>17</v>
      </c>
      <c r="N9403" s="37">
        <f t="shared" si="4"/>
        <v>12</v>
      </c>
      <c r="O9403" s="37" t="str">
        <f t="array" ref="O9403">IFERROR(XLOOKUP(K9403,'Tipo de carga'!B:B,'Tipo de carga'!C:C))</f>
        <v>Diesel</v>
      </c>
    </row>
    <row r="9404">
      <c r="A9404" s="36">
        <v>1697.0</v>
      </c>
      <c r="B9404" s="37" t="str">
        <f t="array" ref="B9404">IFERROR(XLOOKUP(A9404,'Asignacion Dic'!A:A,'Asignacion Dic'!C:C))</f>
        <v>Pilgrims Tepo</v>
      </c>
      <c r="C9404" s="37" t="str">
        <f t="array" ref="C9404">IFERROR(XLOOKUP(A9404,'Asignacion Dic'!A:A,'Asignacion Dic'!B:B))</f>
        <v>EC-02</v>
      </c>
      <c r="D9404" s="38">
        <v>45643.533217592594</v>
      </c>
      <c r="E9404" s="36" t="s">
        <v>230</v>
      </c>
      <c r="F9404" s="37" t="str">
        <f t="array" ref="F9404">IFERROR(XLOOKUP(E9404,Operadores!A:A,Operadores!B:B))</f>
        <v>DELJOS</v>
      </c>
      <c r="G9404" s="36" t="s">
        <v>72</v>
      </c>
      <c r="H9404" s="39">
        <v>19.42</v>
      </c>
      <c r="I9404" s="40">
        <v>525.67</v>
      </c>
      <c r="J9404" s="41">
        <f t="shared" si="5"/>
        <v>10208.5114</v>
      </c>
      <c r="K9404" s="37" t="str">
        <f t="array" ref="K9404">IFERROR(XLOOKUP(G9404,'Tipo de carga'!A:A,'Tipo de carga'!B:B))</f>
        <v>Autoabasto</v>
      </c>
      <c r="L9404" s="37">
        <f t="shared" si="2"/>
        <v>51</v>
      </c>
      <c r="M9404" s="37">
        <f t="shared" si="3"/>
        <v>17</v>
      </c>
      <c r="N9404" s="37">
        <f t="shared" si="4"/>
        <v>12</v>
      </c>
      <c r="O9404" s="37" t="str">
        <f t="array" ref="O9404">IFERROR(XLOOKUP(K9404,'Tipo de carga'!B:B,'Tipo de carga'!C:C))</f>
        <v>Diesel</v>
      </c>
    </row>
    <row r="9405">
      <c r="A9405" s="36">
        <v>1997.0</v>
      </c>
      <c r="B9405" s="37" t="str">
        <f t="array" ref="B9405">IFERROR(XLOOKUP(A9405,'Asignacion Dic'!A:A,'Asignacion Dic'!C:C))</f>
        <v>MeLi Dedicado Merida</v>
      </c>
      <c r="C9405" s="37" t="str">
        <f t="array" ref="C9405">IFERROR(XLOOKUP(A9405,'Asignacion Dic'!A:A,'Asignacion Dic'!B:B))</f>
        <v>EC-05</v>
      </c>
      <c r="D9405" s="38">
        <v>45643.533171296294</v>
      </c>
      <c r="E9405" s="36" t="s">
        <v>290</v>
      </c>
      <c r="F9405" s="37" t="str">
        <f t="array" ref="F9405">IFERROR(XLOOKUP(E9405,Operadores!A:A,Operadores!B:B))</f>
        <v>MARLEO</v>
      </c>
      <c r="G9405" s="36" t="s">
        <v>72</v>
      </c>
      <c r="H9405" s="39">
        <v>19.42</v>
      </c>
      <c r="I9405" s="40">
        <v>496.9</v>
      </c>
      <c r="J9405" s="41">
        <f t="shared" si="5"/>
        <v>9649.798</v>
      </c>
      <c r="K9405" s="37" t="str">
        <f t="array" ref="K9405">IFERROR(XLOOKUP(G9405,'Tipo de carga'!A:A,'Tipo de carga'!B:B))</f>
        <v>Autoabasto</v>
      </c>
      <c r="L9405" s="37">
        <f t="shared" si="2"/>
        <v>51</v>
      </c>
      <c r="M9405" s="37">
        <f t="shared" si="3"/>
        <v>17</v>
      </c>
      <c r="N9405" s="37">
        <f t="shared" si="4"/>
        <v>12</v>
      </c>
      <c r="O9405" s="37" t="str">
        <f t="array" ref="O9405">IFERROR(XLOOKUP(K9405,'Tipo de carga'!B:B,'Tipo de carga'!C:C))</f>
        <v>Diesel</v>
      </c>
    </row>
    <row r="9406">
      <c r="A9406" s="36">
        <v>2046.0</v>
      </c>
      <c r="B9406" s="37" t="str">
        <f t="array" ref="B9406">IFERROR(XLOOKUP(A9406,'Asignacion Dic'!A:A,'Asignacion Dic'!C:C))</f>
        <v>Liverpool Local</v>
      </c>
      <c r="C9406" s="37" t="str">
        <f t="array" ref="C9406">IFERROR(XLOOKUP(A9406,'Asignacion Dic'!A:A,'Asignacion Dic'!B:B))</f>
        <v>EC-01</v>
      </c>
      <c r="D9406" s="38">
        <v>45643.51359953704</v>
      </c>
      <c r="E9406" s="36" t="s">
        <v>523</v>
      </c>
      <c r="F9406" s="37" t="str">
        <f t="array" ref="F9406">IFERROR(XLOOKUP(E9406,Operadores!A:A,Operadores!B:B))</f>
        <v>QUIJOS</v>
      </c>
      <c r="G9406" s="36" t="s">
        <v>72</v>
      </c>
      <c r="H9406" s="39">
        <v>19.42</v>
      </c>
      <c r="I9406" s="40">
        <v>525.55</v>
      </c>
      <c r="J9406" s="41">
        <f t="shared" si="5"/>
        <v>10206.181</v>
      </c>
      <c r="K9406" s="37" t="str">
        <f t="array" ref="K9406">IFERROR(XLOOKUP(G9406,'Tipo de carga'!A:A,'Tipo de carga'!B:B))</f>
        <v>Autoabasto</v>
      </c>
      <c r="L9406" s="37">
        <f t="shared" si="2"/>
        <v>51</v>
      </c>
      <c r="M9406" s="37">
        <f t="shared" si="3"/>
        <v>17</v>
      </c>
      <c r="N9406" s="37">
        <f t="shared" si="4"/>
        <v>12</v>
      </c>
      <c r="O9406" s="37" t="str">
        <f t="array" ref="O9406">IFERROR(XLOOKUP(K9406,'Tipo de carga'!B:B,'Tipo de carga'!C:C))</f>
        <v>Diesel</v>
      </c>
    </row>
    <row r="9407">
      <c r="A9407" s="36">
        <v>1956.0</v>
      </c>
      <c r="B9407" s="37" t="str">
        <f t="array" ref="B9407">IFERROR(XLOOKUP(A9407,'Asignacion Dic'!A:A,'Asignacion Dic'!C:C))</f>
        <v>MeLi asignado SD</v>
      </c>
      <c r="C9407" s="37" t="str">
        <f t="array" ref="C9407">IFERROR(XLOOKUP(A9407,'Asignacion Dic'!A:A,'Asignacion Dic'!B:B))</f>
        <v>EC-05</v>
      </c>
      <c r="D9407" s="38">
        <v>45643.49681712963</v>
      </c>
      <c r="E9407" s="36" t="s">
        <v>569</v>
      </c>
      <c r="F9407" s="37" t="str">
        <f t="array" ref="F9407">IFERROR(XLOOKUP(E9407,Operadores!A:A,Operadores!B:B))</f>
        <v>MUÑCEC</v>
      </c>
      <c r="G9407" s="36" t="s">
        <v>72</v>
      </c>
      <c r="H9407" s="39">
        <v>19.42</v>
      </c>
      <c r="I9407" s="40">
        <v>552.43</v>
      </c>
      <c r="J9407" s="41">
        <f t="shared" si="5"/>
        <v>10728.1906</v>
      </c>
      <c r="K9407" s="37" t="str">
        <f t="array" ref="K9407">IFERROR(XLOOKUP(G9407,'Tipo de carga'!A:A,'Tipo de carga'!B:B))</f>
        <v>Autoabasto</v>
      </c>
      <c r="L9407" s="37">
        <f t="shared" si="2"/>
        <v>51</v>
      </c>
      <c r="M9407" s="37">
        <f t="shared" si="3"/>
        <v>17</v>
      </c>
      <c r="N9407" s="37">
        <f t="shared" si="4"/>
        <v>12</v>
      </c>
      <c r="O9407" s="37" t="str">
        <f t="array" ref="O9407">IFERROR(XLOOKUP(K9407,'Tipo de carga'!B:B,'Tipo de carga'!C:C))</f>
        <v>Diesel</v>
      </c>
    </row>
    <row r="9408">
      <c r="A9408" s="36">
        <v>1783.0</v>
      </c>
      <c r="B9408" s="37" t="str">
        <f t="array" ref="B9408">IFERROR(XLOOKUP(A9408,'Asignacion Dic'!A:A,'Asignacion Dic'!C:C))</f>
        <v>Liverpool Local</v>
      </c>
      <c r="C9408" s="37" t="str">
        <f t="array" ref="C9408">IFERROR(XLOOKUP(A9408,'Asignacion Dic'!A:A,'Asignacion Dic'!B:B))</f>
        <v>EC-01</v>
      </c>
      <c r="D9408" s="38">
        <v>45643.483506944445</v>
      </c>
      <c r="E9408" s="36" t="s">
        <v>470</v>
      </c>
      <c r="F9408" s="37" t="str">
        <f t="array" ref="F9408">IFERROR(XLOOKUP(E9408,Operadores!A:A,Operadores!B:B))</f>
        <v>MORBR</v>
      </c>
      <c r="G9408" s="36" t="s">
        <v>72</v>
      </c>
      <c r="H9408" s="39">
        <v>19.42</v>
      </c>
      <c r="I9408" s="40">
        <v>670.3</v>
      </c>
      <c r="J9408" s="41">
        <f t="shared" si="5"/>
        <v>13017.226</v>
      </c>
      <c r="K9408" s="37" t="str">
        <f t="array" ref="K9408">IFERROR(XLOOKUP(G9408,'Tipo de carga'!A:A,'Tipo de carga'!B:B))</f>
        <v>Autoabasto</v>
      </c>
      <c r="L9408" s="37">
        <f t="shared" si="2"/>
        <v>51</v>
      </c>
      <c r="M9408" s="37">
        <f t="shared" si="3"/>
        <v>17</v>
      </c>
      <c r="N9408" s="37">
        <f t="shared" si="4"/>
        <v>12</v>
      </c>
      <c r="O9408" s="37" t="str">
        <f t="array" ref="O9408">IFERROR(XLOOKUP(K9408,'Tipo de carga'!B:B,'Tipo de carga'!C:C))</f>
        <v>Diesel</v>
      </c>
    </row>
    <row r="9409">
      <c r="A9409" s="36">
        <v>1984.0</v>
      </c>
      <c r="B9409" s="37" t="str">
        <f t="array" ref="B9409">IFERROR(XLOOKUP(A9409,'Asignacion Dic'!A:A,'Asignacion Dic'!C:C))</f>
        <v>MeLi asignado SD</v>
      </c>
      <c r="C9409" s="37" t="str">
        <f t="array" ref="C9409">IFERROR(XLOOKUP(A9409,'Asignacion Dic'!A:A,'Asignacion Dic'!B:B))</f>
        <v>EC-05</v>
      </c>
      <c r="D9409" s="38">
        <v>45643.47775462963</v>
      </c>
      <c r="E9409" s="36" t="s">
        <v>226</v>
      </c>
      <c r="F9409" s="37" t="str">
        <f t="array" ref="F9409">IFERROR(XLOOKUP(E9409,Operadores!A:A,Operadores!B:B))</f>
        <v>PERFID</v>
      </c>
      <c r="G9409" s="36" t="s">
        <v>72</v>
      </c>
      <c r="H9409" s="39">
        <v>19.42</v>
      </c>
      <c r="I9409" s="40">
        <v>674.19</v>
      </c>
      <c r="J9409" s="41">
        <f t="shared" si="5"/>
        <v>13092.7698</v>
      </c>
      <c r="K9409" s="37" t="str">
        <f t="array" ref="K9409">IFERROR(XLOOKUP(G9409,'Tipo de carga'!A:A,'Tipo de carga'!B:B))</f>
        <v>Autoabasto</v>
      </c>
      <c r="L9409" s="37">
        <f t="shared" si="2"/>
        <v>51</v>
      </c>
      <c r="M9409" s="37">
        <f t="shared" si="3"/>
        <v>17</v>
      </c>
      <c r="N9409" s="37">
        <f t="shared" si="4"/>
        <v>12</v>
      </c>
      <c r="O9409" s="37" t="str">
        <f t="array" ref="O9409">IFERROR(XLOOKUP(K9409,'Tipo de carga'!B:B,'Tipo de carga'!C:C))</f>
        <v>Diesel</v>
      </c>
    </row>
    <row r="9410">
      <c r="A9410" s="36">
        <v>2019.0</v>
      </c>
      <c r="B9410" s="37" t="str">
        <f t="array" ref="B9410">IFERROR(XLOOKUP(A9410,'Asignacion Dic'!A:A,'Asignacion Dic'!C:C))</f>
        <v>MeLi Asignado TD</v>
      </c>
      <c r="C9410" s="37" t="str">
        <f t="array" ref="C9410">IFERROR(XLOOKUP(A9410,'Asignacion Dic'!A:A,'Asignacion Dic'!B:B))</f>
        <v>EC-05</v>
      </c>
      <c r="D9410" s="38">
        <v>45643.46769675926</v>
      </c>
      <c r="E9410" s="36" t="s">
        <v>601</v>
      </c>
      <c r="F9410" s="37" t="str">
        <f t="array" ref="F9410">IFERROR(XLOOKUP(E9410,Operadores!A:A,Operadores!B:B))</f>
        <v>GALRAY</v>
      </c>
      <c r="G9410" s="36" t="s">
        <v>72</v>
      </c>
      <c r="H9410" s="39">
        <v>19.42</v>
      </c>
      <c r="I9410" s="40">
        <v>470.01</v>
      </c>
      <c r="J9410" s="41">
        <f t="shared" si="5"/>
        <v>9127.5942</v>
      </c>
      <c r="K9410" s="37" t="str">
        <f t="array" ref="K9410">IFERROR(XLOOKUP(G9410,'Tipo de carga'!A:A,'Tipo de carga'!B:B))</f>
        <v>Autoabasto</v>
      </c>
      <c r="L9410" s="37">
        <f t="shared" si="2"/>
        <v>51</v>
      </c>
      <c r="M9410" s="37">
        <f t="shared" si="3"/>
        <v>17</v>
      </c>
      <c r="N9410" s="37">
        <f t="shared" si="4"/>
        <v>12</v>
      </c>
      <c r="O9410" s="37" t="str">
        <f t="array" ref="O9410">IFERROR(XLOOKUP(K9410,'Tipo de carga'!B:B,'Tipo de carga'!C:C))</f>
        <v>Diesel</v>
      </c>
    </row>
    <row r="9411">
      <c r="A9411" s="36" t="s">
        <v>187</v>
      </c>
      <c r="B9411" s="37" t="str">
        <f t="array" ref="B9411">IFERROR(XLOOKUP(A9411,'Asignacion Dic'!A:A,'Asignacion Dic'!C:C))</f>
        <v/>
      </c>
      <c r="C9411" s="37" t="str">
        <f t="array" ref="C9411">IFERROR(XLOOKUP(A9411,'Asignacion Dic'!A:A,'Asignacion Dic'!B:B))</f>
        <v/>
      </c>
      <c r="D9411" s="38">
        <v>45643.44944444444</v>
      </c>
      <c r="E9411" s="36" t="s">
        <v>69</v>
      </c>
      <c r="F9411" s="37" t="str">
        <f t="array" ref="F9411">IFERROR(XLOOKUP(E9411,Operadores!A:A,Operadores!B:B))</f>
        <v>MTTO</v>
      </c>
      <c r="G9411" s="36" t="s">
        <v>72</v>
      </c>
      <c r="H9411" s="39">
        <v>19.42</v>
      </c>
      <c r="I9411" s="40">
        <v>40.63</v>
      </c>
      <c r="J9411" s="41">
        <f t="shared" si="5"/>
        <v>789.0346</v>
      </c>
      <c r="K9411" s="37" t="str">
        <f t="array" ref="K9411">IFERROR(XLOOKUP(G9411,'Tipo de carga'!A:A,'Tipo de carga'!B:B))</f>
        <v>Autoabasto</v>
      </c>
      <c r="L9411" s="37">
        <f t="shared" si="2"/>
        <v>51</v>
      </c>
      <c r="M9411" s="37">
        <f t="shared" si="3"/>
        <v>17</v>
      </c>
      <c r="N9411" s="37">
        <f t="shared" si="4"/>
        <v>12</v>
      </c>
      <c r="O9411" s="37" t="str">
        <f t="array" ref="O9411">IFERROR(XLOOKUP(K9411,'Tipo de carga'!B:B,'Tipo de carga'!C:C))</f>
        <v>Diesel</v>
      </c>
    </row>
    <row r="9412">
      <c r="A9412" s="36">
        <v>1810.0</v>
      </c>
      <c r="B9412" s="37" t="str">
        <f t="array" ref="B9412">IFERROR(XLOOKUP(A9412,'Asignacion Dic'!A:A,'Asignacion Dic'!C:C))</f>
        <v>Circuitos</v>
      </c>
      <c r="C9412" s="37" t="str">
        <f t="array" ref="C9412">IFERROR(XLOOKUP(A9412,'Asignacion Dic'!A:A,'Asignacion Dic'!B:B))</f>
        <v>EC-03</v>
      </c>
      <c r="D9412" s="38">
        <v>45643.44221064815</v>
      </c>
      <c r="E9412" s="36" t="s">
        <v>484</v>
      </c>
      <c r="F9412" s="37" t="str">
        <f t="array" ref="F9412">IFERROR(XLOOKUP(E9412,Operadores!A:A,Operadores!B:B))</f>
        <v>MOLALE</v>
      </c>
      <c r="G9412" s="36" t="s">
        <v>72</v>
      </c>
      <c r="H9412" s="39">
        <v>19.42</v>
      </c>
      <c r="I9412" s="40">
        <v>684.23</v>
      </c>
      <c r="J9412" s="41">
        <f t="shared" si="5"/>
        <v>13287.7466</v>
      </c>
      <c r="K9412" s="37" t="str">
        <f t="array" ref="K9412">IFERROR(XLOOKUP(G9412,'Tipo de carga'!A:A,'Tipo de carga'!B:B))</f>
        <v>Autoabasto</v>
      </c>
      <c r="L9412" s="37">
        <f t="shared" si="2"/>
        <v>51</v>
      </c>
      <c r="M9412" s="37">
        <f t="shared" si="3"/>
        <v>17</v>
      </c>
      <c r="N9412" s="37">
        <f t="shared" si="4"/>
        <v>12</v>
      </c>
      <c r="O9412" s="37" t="str">
        <f t="array" ref="O9412">IFERROR(XLOOKUP(K9412,'Tipo de carga'!B:B,'Tipo de carga'!C:C))</f>
        <v>Diesel</v>
      </c>
    </row>
    <row r="9413">
      <c r="A9413" s="36">
        <v>1950.0</v>
      </c>
      <c r="B9413" s="37" t="str">
        <f t="array" ref="B9413">IFERROR(XLOOKUP(A9413,'Asignacion Dic'!A:A,'Asignacion Dic'!C:C))</f>
        <v>MeLi asignado SD</v>
      </c>
      <c r="C9413" s="37" t="str">
        <f t="array" ref="C9413">IFERROR(XLOOKUP(A9413,'Asignacion Dic'!A:A,'Asignacion Dic'!B:B))</f>
        <v>EC-05</v>
      </c>
      <c r="D9413" s="38">
        <v>45643.44038194444</v>
      </c>
      <c r="E9413" s="36" t="s">
        <v>200</v>
      </c>
      <c r="F9413" s="37" t="str">
        <f t="array" ref="F9413">IFERROR(XLOOKUP(E9413,Operadores!A:A,Operadores!B:B))</f>
        <v>MAROSC</v>
      </c>
      <c r="G9413" s="36" t="s">
        <v>72</v>
      </c>
      <c r="H9413" s="39">
        <v>19.42</v>
      </c>
      <c r="I9413" s="40">
        <v>569.4</v>
      </c>
      <c r="J9413" s="41">
        <f t="shared" si="5"/>
        <v>11057.748</v>
      </c>
      <c r="K9413" s="37" t="str">
        <f t="array" ref="K9413">IFERROR(XLOOKUP(G9413,'Tipo de carga'!A:A,'Tipo de carga'!B:B))</f>
        <v>Autoabasto</v>
      </c>
      <c r="L9413" s="37">
        <f t="shared" si="2"/>
        <v>51</v>
      </c>
      <c r="M9413" s="37">
        <f t="shared" si="3"/>
        <v>17</v>
      </c>
      <c r="N9413" s="37">
        <f t="shared" si="4"/>
        <v>12</v>
      </c>
      <c r="O9413" s="37" t="str">
        <f t="array" ref="O9413">IFERROR(XLOOKUP(K9413,'Tipo de carga'!B:B,'Tipo de carga'!C:C))</f>
        <v>Diesel</v>
      </c>
    </row>
    <row r="9414">
      <c r="A9414" s="36">
        <v>1889.0</v>
      </c>
      <c r="B9414" s="37" t="str">
        <f t="array" ref="B9414">IFERROR(XLOOKUP(A9414,'Asignacion Dic'!A:A,'Asignacion Dic'!C:C))</f>
        <v>MeLi asignado SD</v>
      </c>
      <c r="C9414" s="37" t="str">
        <f t="array" ref="C9414">IFERROR(XLOOKUP(A9414,'Asignacion Dic'!A:A,'Asignacion Dic'!B:B))</f>
        <v>EC-05</v>
      </c>
      <c r="D9414" s="38">
        <v>45643.41233796296</v>
      </c>
      <c r="E9414" s="36" t="s">
        <v>168</v>
      </c>
      <c r="F9414" s="37" t="str">
        <f t="array" ref="F9414">IFERROR(XLOOKUP(E9414,Operadores!A:A,Operadores!B:B))</f>
        <v>GARLUI</v>
      </c>
      <c r="G9414" s="36" t="s">
        <v>72</v>
      </c>
      <c r="H9414" s="39">
        <v>19.42</v>
      </c>
      <c r="I9414" s="40">
        <v>110.56</v>
      </c>
      <c r="J9414" s="41">
        <f t="shared" si="5"/>
        <v>2147.0752</v>
      </c>
      <c r="K9414" s="37" t="str">
        <f t="array" ref="K9414">IFERROR(XLOOKUP(G9414,'Tipo de carga'!A:A,'Tipo de carga'!B:B))</f>
        <v>Autoabasto</v>
      </c>
      <c r="L9414" s="37">
        <f t="shared" si="2"/>
        <v>51</v>
      </c>
      <c r="M9414" s="37">
        <f t="shared" si="3"/>
        <v>17</v>
      </c>
      <c r="N9414" s="37">
        <f t="shared" si="4"/>
        <v>12</v>
      </c>
      <c r="O9414" s="37" t="str">
        <f t="array" ref="O9414">IFERROR(XLOOKUP(K9414,'Tipo de carga'!B:B,'Tipo de carga'!C:C))</f>
        <v>Diesel</v>
      </c>
    </row>
    <row r="9415">
      <c r="A9415" s="36">
        <v>1976.0</v>
      </c>
      <c r="B9415" s="37" t="str">
        <f t="array" ref="B9415">IFERROR(XLOOKUP(A9415,'Asignacion Dic'!A:A,'Asignacion Dic'!C:C))</f>
        <v>MeLi asignado SD</v>
      </c>
      <c r="C9415" s="37" t="str">
        <f t="array" ref="C9415">IFERROR(XLOOKUP(A9415,'Asignacion Dic'!A:A,'Asignacion Dic'!B:B))</f>
        <v>EC-05</v>
      </c>
      <c r="D9415" s="38">
        <v>45643.38178240741</v>
      </c>
      <c r="E9415" s="36" t="s">
        <v>178</v>
      </c>
      <c r="F9415" s="37" t="str">
        <f t="array" ref="F9415">IFERROR(XLOOKUP(E9415,Operadores!A:A,Operadores!B:B))</f>
        <v>BAUGEO</v>
      </c>
      <c r="G9415" s="36" t="s">
        <v>72</v>
      </c>
      <c r="H9415" s="39">
        <v>19.42</v>
      </c>
      <c r="I9415" s="40">
        <v>685.26</v>
      </c>
      <c r="J9415" s="41">
        <f t="shared" si="5"/>
        <v>13307.7492</v>
      </c>
      <c r="K9415" s="37" t="str">
        <f t="array" ref="K9415">IFERROR(XLOOKUP(G9415,'Tipo de carga'!A:A,'Tipo de carga'!B:B))</f>
        <v>Autoabasto</v>
      </c>
      <c r="L9415" s="37">
        <f t="shared" si="2"/>
        <v>51</v>
      </c>
      <c r="M9415" s="37">
        <f t="shared" si="3"/>
        <v>17</v>
      </c>
      <c r="N9415" s="37">
        <f t="shared" si="4"/>
        <v>12</v>
      </c>
      <c r="O9415" s="37" t="str">
        <f t="array" ref="O9415">IFERROR(XLOOKUP(K9415,'Tipo de carga'!B:B,'Tipo de carga'!C:C))</f>
        <v>Diesel</v>
      </c>
    </row>
    <row r="9416">
      <c r="A9416" s="36">
        <v>2020.0</v>
      </c>
      <c r="B9416" s="37" t="str">
        <f t="array" ref="B9416">IFERROR(XLOOKUP(A9416,'Asignacion Dic'!A:A,'Asignacion Dic'!C:C))</f>
        <v>MeLi Dedicado Merida</v>
      </c>
      <c r="C9416" s="37" t="str">
        <f t="array" ref="C9416">IFERROR(XLOOKUP(A9416,'Asignacion Dic'!A:A,'Asignacion Dic'!B:B))</f>
        <v>EC-05</v>
      </c>
      <c r="D9416" s="38">
        <v>45643.30842592593</v>
      </c>
      <c r="E9416" s="36" t="s">
        <v>164</v>
      </c>
      <c r="F9416" s="37" t="str">
        <f t="array" ref="F9416">IFERROR(XLOOKUP(E9416,Operadores!A:A,Operadores!B:B))</f>
        <v>MUÑOSC</v>
      </c>
      <c r="G9416" s="36" t="s">
        <v>72</v>
      </c>
      <c r="H9416" s="39">
        <v>19.42</v>
      </c>
      <c r="I9416" s="40">
        <v>317.14</v>
      </c>
      <c r="J9416" s="41">
        <f t="shared" si="5"/>
        <v>6158.8588</v>
      </c>
      <c r="K9416" s="37" t="str">
        <f t="array" ref="K9416">IFERROR(XLOOKUP(G9416,'Tipo de carga'!A:A,'Tipo de carga'!B:B))</f>
        <v>Autoabasto</v>
      </c>
      <c r="L9416" s="37">
        <f t="shared" si="2"/>
        <v>51</v>
      </c>
      <c r="M9416" s="37">
        <f t="shared" si="3"/>
        <v>17</v>
      </c>
      <c r="N9416" s="37">
        <f t="shared" si="4"/>
        <v>12</v>
      </c>
      <c r="O9416" s="37" t="str">
        <f t="array" ref="O9416">IFERROR(XLOOKUP(K9416,'Tipo de carga'!B:B,'Tipo de carga'!C:C))</f>
        <v>Diesel</v>
      </c>
    </row>
    <row r="9417">
      <c r="A9417" s="36">
        <v>1785.0</v>
      </c>
      <c r="B9417" s="37" t="str">
        <f t="array" ref="B9417">IFERROR(XLOOKUP(A9417,'Asignacion Dic'!A:A,'Asignacion Dic'!C:C))</f>
        <v>Patieros sucursal</v>
      </c>
      <c r="C9417" s="37" t="str">
        <f t="array" ref="C9417">IFERROR(XLOOKUP(A9417,'Asignacion Dic'!A:A,'Asignacion Dic'!B:B))</f>
        <v>EC-03</v>
      </c>
      <c r="D9417" s="38">
        <v>45643.2962962963</v>
      </c>
      <c r="E9417" s="36" t="s">
        <v>614</v>
      </c>
      <c r="F9417" s="37" t="str">
        <f t="array" ref="F9417">IFERROR(XLOOKUP(E9417,Operadores!A:A,Operadores!B:B))</f>
        <v>SALMAR01</v>
      </c>
      <c r="G9417" s="36" t="s">
        <v>72</v>
      </c>
      <c r="H9417" s="39">
        <v>19.42</v>
      </c>
      <c r="I9417" s="40">
        <v>479.25</v>
      </c>
      <c r="J9417" s="41">
        <f t="shared" si="5"/>
        <v>9307.035</v>
      </c>
      <c r="K9417" s="37" t="str">
        <f t="array" ref="K9417">IFERROR(XLOOKUP(G9417,'Tipo de carga'!A:A,'Tipo de carga'!B:B))</f>
        <v>Autoabasto</v>
      </c>
      <c r="L9417" s="37">
        <f t="shared" si="2"/>
        <v>51</v>
      </c>
      <c r="M9417" s="37">
        <f t="shared" si="3"/>
        <v>17</v>
      </c>
      <c r="N9417" s="37">
        <f t="shared" si="4"/>
        <v>12</v>
      </c>
      <c r="O9417" s="37" t="str">
        <f t="array" ref="O9417">IFERROR(XLOOKUP(K9417,'Tipo de carga'!B:B,'Tipo de carga'!C:C))</f>
        <v>Diesel</v>
      </c>
    </row>
    <row r="9418">
      <c r="A9418" s="36">
        <v>1850.0</v>
      </c>
      <c r="B9418" s="37" t="str">
        <f t="array" ref="B9418">IFERROR(XLOOKUP(A9418,'Asignacion Dic'!A:A,'Asignacion Dic'!C:C))</f>
        <v>Hisense</v>
      </c>
      <c r="C9418" s="37" t="str">
        <f t="array" ref="C9418">IFERROR(XLOOKUP(A9418,'Asignacion Dic'!A:A,'Asignacion Dic'!B:B))</f>
        <v>EC-03</v>
      </c>
      <c r="D9418" s="38">
        <v>45643.28444444444</v>
      </c>
      <c r="E9418" s="36" t="s">
        <v>487</v>
      </c>
      <c r="F9418" s="37" t="str">
        <f t="array" ref="F9418">IFERROR(XLOOKUP(E9418,Operadores!A:A,Operadores!B:B))</f>
        <v>DOMSAL</v>
      </c>
      <c r="G9418" s="36" t="s">
        <v>72</v>
      </c>
      <c r="H9418" s="39">
        <v>19.42</v>
      </c>
      <c r="I9418" s="40">
        <v>607.9</v>
      </c>
      <c r="J9418" s="41">
        <f t="shared" si="5"/>
        <v>11805.418</v>
      </c>
      <c r="K9418" s="37" t="str">
        <f t="array" ref="K9418">IFERROR(XLOOKUP(G9418,'Tipo de carga'!A:A,'Tipo de carga'!B:B))</f>
        <v>Autoabasto</v>
      </c>
      <c r="L9418" s="37">
        <f t="shared" si="2"/>
        <v>51</v>
      </c>
      <c r="M9418" s="37">
        <f t="shared" si="3"/>
        <v>17</v>
      </c>
      <c r="N9418" s="37">
        <f t="shared" si="4"/>
        <v>12</v>
      </c>
      <c r="O9418" s="37" t="str">
        <f t="array" ref="O9418">IFERROR(XLOOKUP(K9418,'Tipo de carga'!B:B,'Tipo de carga'!C:C))</f>
        <v>Diesel</v>
      </c>
    </row>
    <row r="9419">
      <c r="A9419" s="36">
        <v>2002.0</v>
      </c>
      <c r="B9419" s="37" t="str">
        <f t="array" ref="B9419">IFERROR(XLOOKUP(A9419,'Asignacion Dic'!A:A,'Asignacion Dic'!C:C))</f>
        <v>MeLi Dedicado Merida</v>
      </c>
      <c r="C9419" s="37" t="str">
        <f t="array" ref="C9419">IFERROR(XLOOKUP(A9419,'Asignacion Dic'!A:A,'Asignacion Dic'!B:B))</f>
        <v>EC-05</v>
      </c>
      <c r="D9419" s="38">
        <v>45643.26763888889</v>
      </c>
      <c r="E9419" s="36" t="s">
        <v>535</v>
      </c>
      <c r="F9419" s="37" t="str">
        <f t="array" ref="F9419">IFERROR(XLOOKUP(E9419,Operadores!A:A,Operadores!B:B))</f>
        <v>VELALE</v>
      </c>
      <c r="G9419" s="36" t="s">
        <v>72</v>
      </c>
      <c r="H9419" s="39">
        <v>19.42</v>
      </c>
      <c r="I9419" s="40">
        <v>393.88</v>
      </c>
      <c r="J9419" s="41">
        <f t="shared" si="5"/>
        <v>7649.1496</v>
      </c>
      <c r="K9419" s="37" t="str">
        <f t="array" ref="K9419">IFERROR(XLOOKUP(G9419,'Tipo de carga'!A:A,'Tipo de carga'!B:B))</f>
        <v>Autoabasto</v>
      </c>
      <c r="L9419" s="37">
        <f t="shared" si="2"/>
        <v>51</v>
      </c>
      <c r="M9419" s="37">
        <f t="shared" si="3"/>
        <v>17</v>
      </c>
      <c r="N9419" s="37">
        <f t="shared" si="4"/>
        <v>12</v>
      </c>
      <c r="O9419" s="37" t="str">
        <f t="array" ref="O9419">IFERROR(XLOOKUP(K9419,'Tipo de carga'!B:B,'Tipo de carga'!C:C))</f>
        <v>Diesel</v>
      </c>
    </row>
    <row r="9420">
      <c r="A9420" s="36">
        <v>1752.0</v>
      </c>
      <c r="B9420" s="37" t="str">
        <f t="array" ref="B9420">IFERROR(XLOOKUP(A9420,'Asignacion Dic'!A:A,'Asignacion Dic'!C:C))</f>
        <v>Liverpool Local</v>
      </c>
      <c r="C9420" s="37" t="str">
        <f t="array" ref="C9420">IFERROR(XLOOKUP(A9420,'Asignacion Dic'!A:A,'Asignacion Dic'!B:B))</f>
        <v>EC-01</v>
      </c>
      <c r="D9420" s="38">
        <v>45643.25950231482</v>
      </c>
      <c r="E9420" s="36" t="s">
        <v>182</v>
      </c>
      <c r="F9420" s="37" t="str">
        <f t="array" ref="F9420">IFERROR(XLOOKUP(E9420,Operadores!A:A,Operadores!B:B))</f>
        <v>ROBJUA01</v>
      </c>
      <c r="G9420" s="36" t="s">
        <v>72</v>
      </c>
      <c r="H9420" s="39">
        <v>19.42</v>
      </c>
      <c r="I9420" s="40">
        <v>348.76</v>
      </c>
      <c r="J9420" s="41">
        <f t="shared" si="5"/>
        <v>6772.9192</v>
      </c>
      <c r="K9420" s="37" t="str">
        <f t="array" ref="K9420">IFERROR(XLOOKUP(G9420,'Tipo de carga'!A:A,'Tipo de carga'!B:B))</f>
        <v>Autoabasto</v>
      </c>
      <c r="L9420" s="37">
        <f t="shared" si="2"/>
        <v>51</v>
      </c>
      <c r="M9420" s="37">
        <f t="shared" si="3"/>
        <v>17</v>
      </c>
      <c r="N9420" s="37">
        <f t="shared" si="4"/>
        <v>12</v>
      </c>
      <c r="O9420" s="37" t="str">
        <f t="array" ref="O9420">IFERROR(XLOOKUP(K9420,'Tipo de carga'!B:B,'Tipo de carga'!C:C))</f>
        <v>Diesel</v>
      </c>
    </row>
    <row r="9421">
      <c r="A9421" s="36">
        <v>1951.0</v>
      </c>
      <c r="B9421" s="37" t="str">
        <f t="array" ref="B9421">IFERROR(XLOOKUP(A9421,'Asignacion Dic'!A:A,'Asignacion Dic'!C:C))</f>
        <v>MeLi asignado SD</v>
      </c>
      <c r="C9421" s="37" t="str">
        <f t="array" ref="C9421">IFERROR(XLOOKUP(A9421,'Asignacion Dic'!A:A,'Asignacion Dic'!B:B))</f>
        <v>EC-05</v>
      </c>
      <c r="D9421" s="38">
        <v>45643.237546296295</v>
      </c>
      <c r="E9421" s="36" t="s">
        <v>207</v>
      </c>
      <c r="F9421" s="37" t="str">
        <f t="array" ref="F9421">IFERROR(XLOOKUP(E9421,Operadores!A:A,Operadores!B:B))</f>
        <v>HERJOS08</v>
      </c>
      <c r="G9421" s="36" t="s">
        <v>72</v>
      </c>
      <c r="H9421" s="39">
        <v>19.42</v>
      </c>
      <c r="I9421" s="40">
        <v>688.65</v>
      </c>
      <c r="J9421" s="41">
        <f t="shared" si="5"/>
        <v>13373.583</v>
      </c>
      <c r="K9421" s="37" t="str">
        <f t="array" ref="K9421">IFERROR(XLOOKUP(G9421,'Tipo de carga'!A:A,'Tipo de carga'!B:B))</f>
        <v>Autoabasto</v>
      </c>
      <c r="L9421" s="37">
        <f t="shared" si="2"/>
        <v>51</v>
      </c>
      <c r="M9421" s="37">
        <f t="shared" si="3"/>
        <v>17</v>
      </c>
      <c r="N9421" s="37">
        <f t="shared" si="4"/>
        <v>12</v>
      </c>
      <c r="O9421" s="37" t="str">
        <f t="array" ref="O9421">IFERROR(XLOOKUP(K9421,'Tipo de carga'!B:B,'Tipo de carga'!C:C))</f>
        <v>Diesel</v>
      </c>
    </row>
    <row r="9422">
      <c r="A9422" s="36">
        <v>2042.0</v>
      </c>
      <c r="B9422" s="37" t="str">
        <f t="array" ref="B9422">IFERROR(XLOOKUP(A9422,'Asignacion Dic'!A:A,'Asignacion Dic'!C:C))</f>
        <v>Liverpool Local</v>
      </c>
      <c r="C9422" s="37" t="str">
        <f t="array" ref="C9422">IFERROR(XLOOKUP(A9422,'Asignacion Dic'!A:A,'Asignacion Dic'!B:B))</f>
        <v>EC-01</v>
      </c>
      <c r="D9422" s="38">
        <v>45643.18314814815</v>
      </c>
      <c r="E9422" s="36" t="s">
        <v>468</v>
      </c>
      <c r="F9422" s="37" t="str">
        <f t="array" ref="F9422">IFERROR(XLOOKUP(E9422,Operadores!A:A,Operadores!B:B))</f>
        <v>JUAOSC</v>
      </c>
      <c r="G9422" s="36" t="s">
        <v>72</v>
      </c>
      <c r="H9422" s="39">
        <v>19.42</v>
      </c>
      <c r="I9422" s="40">
        <v>174.82</v>
      </c>
      <c r="J9422" s="41">
        <f t="shared" si="5"/>
        <v>3395.0044</v>
      </c>
      <c r="K9422" s="37" t="str">
        <f t="array" ref="K9422">IFERROR(XLOOKUP(G9422,'Tipo de carga'!A:A,'Tipo de carga'!B:B))</f>
        <v>Autoabasto</v>
      </c>
      <c r="L9422" s="37">
        <f t="shared" si="2"/>
        <v>51</v>
      </c>
      <c r="M9422" s="37">
        <f t="shared" si="3"/>
        <v>17</v>
      </c>
      <c r="N9422" s="37">
        <f t="shared" si="4"/>
        <v>12</v>
      </c>
      <c r="O9422" s="37" t="str">
        <f t="array" ref="O9422">IFERROR(XLOOKUP(K9422,'Tipo de carga'!B:B,'Tipo de carga'!C:C))</f>
        <v>Diesel</v>
      </c>
    </row>
    <row r="9423">
      <c r="A9423" s="36">
        <v>2010.0</v>
      </c>
      <c r="B9423" s="37" t="str">
        <f t="array" ref="B9423">IFERROR(XLOOKUP(A9423,'Asignacion Dic'!A:A,'Asignacion Dic'!C:C))</f>
        <v>MeLi asignado SD</v>
      </c>
      <c r="C9423" s="37" t="str">
        <f t="array" ref="C9423">IFERROR(XLOOKUP(A9423,'Asignacion Dic'!A:A,'Asignacion Dic'!B:B))</f>
        <v>EC-05</v>
      </c>
      <c r="D9423" s="38">
        <v>45643.18111111111</v>
      </c>
      <c r="E9423" s="36" t="s">
        <v>194</v>
      </c>
      <c r="F9423" s="37" t="str">
        <f t="array" ref="F9423">IFERROR(XLOOKUP(E9423,Operadores!A:A,Operadores!B:B))</f>
        <v>CHAJE</v>
      </c>
      <c r="G9423" s="36" t="s">
        <v>72</v>
      </c>
      <c r="H9423" s="39">
        <v>19.42</v>
      </c>
      <c r="I9423" s="40">
        <v>420.27</v>
      </c>
      <c r="J9423" s="41">
        <f t="shared" si="5"/>
        <v>8161.6434</v>
      </c>
      <c r="K9423" s="37" t="str">
        <f t="array" ref="K9423">IFERROR(XLOOKUP(G9423,'Tipo de carga'!A:A,'Tipo de carga'!B:B))</f>
        <v>Autoabasto</v>
      </c>
      <c r="L9423" s="37">
        <f t="shared" si="2"/>
        <v>51</v>
      </c>
      <c r="M9423" s="37">
        <f t="shared" si="3"/>
        <v>17</v>
      </c>
      <c r="N9423" s="37">
        <f t="shared" si="4"/>
        <v>12</v>
      </c>
      <c r="O9423" s="37" t="str">
        <f t="array" ref="O9423">IFERROR(XLOOKUP(K9423,'Tipo de carga'!B:B,'Tipo de carga'!C:C))</f>
        <v>Diesel</v>
      </c>
    </row>
    <row r="9424">
      <c r="A9424" s="36">
        <v>1884.0</v>
      </c>
      <c r="B9424" s="37" t="str">
        <f t="array" ref="B9424">IFERROR(XLOOKUP(A9424,'Asignacion Dic'!A:A,'Asignacion Dic'!C:C))</f>
        <v>Liverpool Local</v>
      </c>
      <c r="C9424" s="37" t="str">
        <f t="array" ref="C9424">IFERROR(XLOOKUP(A9424,'Asignacion Dic'!A:A,'Asignacion Dic'!B:B))</f>
        <v>EC-01</v>
      </c>
      <c r="D9424" s="38">
        <v>45643.16060185185</v>
      </c>
      <c r="E9424" s="36" t="s">
        <v>334</v>
      </c>
      <c r="F9424" s="37" t="str">
        <f t="array" ref="F9424">IFERROR(XLOOKUP(E9424,Operadores!A:A,Operadores!B:B))</f>
        <v>LOPJAV</v>
      </c>
      <c r="G9424" s="36" t="s">
        <v>72</v>
      </c>
      <c r="H9424" s="39">
        <v>19.42</v>
      </c>
      <c r="I9424" s="40">
        <v>666.75</v>
      </c>
      <c r="J9424" s="41">
        <f t="shared" si="5"/>
        <v>12948.285</v>
      </c>
      <c r="K9424" s="37" t="str">
        <f t="array" ref="K9424">IFERROR(XLOOKUP(G9424,'Tipo de carga'!A:A,'Tipo de carga'!B:B))</f>
        <v>Autoabasto</v>
      </c>
      <c r="L9424" s="37">
        <f t="shared" si="2"/>
        <v>51</v>
      </c>
      <c r="M9424" s="37">
        <f t="shared" si="3"/>
        <v>17</v>
      </c>
      <c r="N9424" s="37">
        <f t="shared" si="4"/>
        <v>12</v>
      </c>
      <c r="O9424" s="37" t="str">
        <f t="array" ref="O9424">IFERROR(XLOOKUP(K9424,'Tipo de carga'!B:B,'Tipo de carga'!C:C))</f>
        <v>Diesel</v>
      </c>
    </row>
    <row r="9425">
      <c r="A9425" s="36">
        <v>1825.0</v>
      </c>
      <c r="B9425" s="37" t="str">
        <f t="array" ref="B9425">IFERROR(XLOOKUP(A9425,'Asignacion Dic'!A:A,'Asignacion Dic'!C:C))</f>
        <v>Circuitos</v>
      </c>
      <c r="C9425" s="37" t="str">
        <f t="array" ref="C9425">IFERROR(XLOOKUP(A9425,'Asignacion Dic'!A:A,'Asignacion Dic'!B:B))</f>
        <v>EC-03</v>
      </c>
      <c r="D9425" s="38">
        <v>45643.150509259256</v>
      </c>
      <c r="E9425" s="36" t="s">
        <v>346</v>
      </c>
      <c r="F9425" s="37" t="str">
        <f t="array" ref="F9425">IFERROR(XLOOKUP(E9425,Operadores!A:A,Operadores!B:B))</f>
        <v>ESPIS</v>
      </c>
      <c r="G9425" s="36" t="s">
        <v>72</v>
      </c>
      <c r="H9425" s="39">
        <v>19.42</v>
      </c>
      <c r="I9425" s="40">
        <v>620.07</v>
      </c>
      <c r="J9425" s="41">
        <f t="shared" si="5"/>
        <v>12041.7594</v>
      </c>
      <c r="K9425" s="37" t="str">
        <f t="array" ref="K9425">IFERROR(XLOOKUP(G9425,'Tipo de carga'!A:A,'Tipo de carga'!B:B))</f>
        <v>Autoabasto</v>
      </c>
      <c r="L9425" s="37">
        <f t="shared" si="2"/>
        <v>51</v>
      </c>
      <c r="M9425" s="37">
        <f t="shared" si="3"/>
        <v>17</v>
      </c>
      <c r="N9425" s="37">
        <f t="shared" si="4"/>
        <v>12</v>
      </c>
      <c r="O9425" s="37" t="str">
        <f t="array" ref="O9425">IFERROR(XLOOKUP(K9425,'Tipo de carga'!B:B,'Tipo de carga'!C:C))</f>
        <v>Diesel</v>
      </c>
    </row>
    <row r="9426">
      <c r="A9426" s="36">
        <v>1947.0</v>
      </c>
      <c r="B9426" s="37" t="str">
        <f t="array" ref="B9426">IFERROR(XLOOKUP(A9426,'Asignacion Dic'!A:A,'Asignacion Dic'!C:C))</f>
        <v>Circuitos</v>
      </c>
      <c r="C9426" s="37" t="str">
        <f t="array" ref="C9426">IFERROR(XLOOKUP(A9426,'Asignacion Dic'!A:A,'Asignacion Dic'!B:B))</f>
        <v>EC-03</v>
      </c>
      <c r="D9426" s="38">
        <v>45643.14332175926</v>
      </c>
      <c r="E9426" s="36" t="s">
        <v>265</v>
      </c>
      <c r="F9426" s="37" t="str">
        <f t="array" ref="F9426">IFERROR(XLOOKUP(E9426,Operadores!A:A,Operadores!B:B))</f>
        <v>DAMOS</v>
      </c>
      <c r="G9426" s="36" t="s">
        <v>72</v>
      </c>
      <c r="H9426" s="39">
        <v>19.42</v>
      </c>
      <c r="I9426" s="40">
        <v>179.22</v>
      </c>
      <c r="J9426" s="41">
        <f t="shared" si="5"/>
        <v>3480.4524</v>
      </c>
      <c r="K9426" s="37" t="str">
        <f t="array" ref="K9426">IFERROR(XLOOKUP(G9426,'Tipo de carga'!A:A,'Tipo de carga'!B:B))</f>
        <v>Autoabasto</v>
      </c>
      <c r="L9426" s="37">
        <f t="shared" si="2"/>
        <v>51</v>
      </c>
      <c r="M9426" s="37">
        <f t="shared" si="3"/>
        <v>17</v>
      </c>
      <c r="N9426" s="37">
        <f t="shared" si="4"/>
        <v>12</v>
      </c>
      <c r="O9426" s="37" t="str">
        <f t="array" ref="O9426">IFERROR(XLOOKUP(K9426,'Tipo de carga'!B:B,'Tipo de carga'!C:C))</f>
        <v>Diesel</v>
      </c>
    </row>
    <row r="9427">
      <c r="A9427" s="36">
        <v>1998.0</v>
      </c>
      <c r="B9427" s="37" t="str">
        <f t="array" ref="B9427">IFERROR(XLOOKUP(A9427,'Asignacion Dic'!A:A,'Asignacion Dic'!C:C))</f>
        <v>MeLi Dedicado Merida</v>
      </c>
      <c r="C9427" s="37" t="str">
        <f t="array" ref="C9427">IFERROR(XLOOKUP(A9427,'Asignacion Dic'!A:A,'Asignacion Dic'!B:B))</f>
        <v>EC-05</v>
      </c>
      <c r="D9427" s="38">
        <v>45643.123564814814</v>
      </c>
      <c r="E9427" s="36" t="s">
        <v>398</v>
      </c>
      <c r="F9427" s="37" t="str">
        <f t="array" ref="F9427">IFERROR(XLOOKUP(E9427,Operadores!A:A,Operadores!B:B))</f>
        <v>SANEUS</v>
      </c>
      <c r="G9427" s="36" t="s">
        <v>72</v>
      </c>
      <c r="H9427" s="39">
        <v>19.42</v>
      </c>
      <c r="I9427" s="40">
        <v>415.53</v>
      </c>
      <c r="J9427" s="41">
        <f t="shared" si="5"/>
        <v>8069.5926</v>
      </c>
      <c r="K9427" s="37" t="str">
        <f t="array" ref="K9427">IFERROR(XLOOKUP(G9427,'Tipo de carga'!A:A,'Tipo de carga'!B:B))</f>
        <v>Autoabasto</v>
      </c>
      <c r="L9427" s="37">
        <f t="shared" si="2"/>
        <v>51</v>
      </c>
      <c r="M9427" s="37">
        <f t="shared" si="3"/>
        <v>17</v>
      </c>
      <c r="N9427" s="37">
        <f t="shared" si="4"/>
        <v>12</v>
      </c>
      <c r="O9427" s="37" t="str">
        <f t="array" ref="O9427">IFERROR(XLOOKUP(K9427,'Tipo de carga'!B:B,'Tipo de carga'!C:C))</f>
        <v>Diesel</v>
      </c>
    </row>
    <row r="9428">
      <c r="A9428" s="36">
        <v>1980.0</v>
      </c>
      <c r="B9428" s="37" t="str">
        <f t="array" ref="B9428">IFERROR(XLOOKUP(A9428,'Asignacion Dic'!A:A,'Asignacion Dic'!C:C))</f>
        <v>MeLi asignado SD</v>
      </c>
      <c r="C9428" s="37" t="str">
        <f t="array" ref="C9428">IFERROR(XLOOKUP(A9428,'Asignacion Dic'!A:A,'Asignacion Dic'!B:B))</f>
        <v>EC-05</v>
      </c>
      <c r="D9428" s="38">
        <v>45643.12158564815</v>
      </c>
      <c r="E9428" s="36" t="s">
        <v>173</v>
      </c>
      <c r="F9428" s="37" t="str">
        <f t="array" ref="F9428">IFERROR(XLOOKUP(E9428,Operadores!A:A,Operadores!B:B))</f>
        <v>AGUMIG</v>
      </c>
      <c r="G9428" s="36" t="s">
        <v>72</v>
      </c>
      <c r="H9428" s="39">
        <v>19.42</v>
      </c>
      <c r="I9428" s="40">
        <v>550.72</v>
      </c>
      <c r="J9428" s="41">
        <f t="shared" si="5"/>
        <v>10694.9824</v>
      </c>
      <c r="K9428" s="37" t="str">
        <f t="array" ref="K9428">IFERROR(XLOOKUP(G9428,'Tipo de carga'!A:A,'Tipo de carga'!B:B))</f>
        <v>Autoabasto</v>
      </c>
      <c r="L9428" s="37">
        <f t="shared" si="2"/>
        <v>51</v>
      </c>
      <c r="M9428" s="37">
        <f t="shared" si="3"/>
        <v>17</v>
      </c>
      <c r="N9428" s="37">
        <f t="shared" si="4"/>
        <v>12</v>
      </c>
      <c r="O9428" s="37" t="str">
        <f t="array" ref="O9428">IFERROR(XLOOKUP(K9428,'Tipo de carga'!B:B,'Tipo de carga'!C:C))</f>
        <v>Diesel</v>
      </c>
    </row>
    <row r="9429">
      <c r="A9429" s="36">
        <v>1960.0</v>
      </c>
      <c r="B9429" s="37" t="str">
        <f t="array" ref="B9429">IFERROR(XLOOKUP(A9429,'Asignacion Dic'!A:A,'Asignacion Dic'!C:C))</f>
        <v>MeLi asignado SD</v>
      </c>
      <c r="C9429" s="37" t="str">
        <f t="array" ref="C9429">IFERROR(XLOOKUP(A9429,'Asignacion Dic'!A:A,'Asignacion Dic'!B:B))</f>
        <v>EC-05</v>
      </c>
      <c r="D9429" s="38">
        <v>45643.109143518515</v>
      </c>
      <c r="E9429" s="36" t="s">
        <v>224</v>
      </c>
      <c r="F9429" s="37" t="str">
        <f t="array" ref="F9429">IFERROR(XLOOKUP(E9429,Operadores!A:A,Operadores!B:B))</f>
        <v>MARJUA02</v>
      </c>
      <c r="G9429" s="36" t="s">
        <v>72</v>
      </c>
      <c r="H9429" s="39">
        <v>19.42</v>
      </c>
      <c r="I9429" s="40">
        <v>338.09</v>
      </c>
      <c r="J9429" s="41">
        <f t="shared" si="5"/>
        <v>6565.7078</v>
      </c>
      <c r="K9429" s="37" t="str">
        <f t="array" ref="K9429">IFERROR(XLOOKUP(G9429,'Tipo de carga'!A:A,'Tipo de carga'!B:B))</f>
        <v>Autoabasto</v>
      </c>
      <c r="L9429" s="37">
        <f t="shared" si="2"/>
        <v>51</v>
      </c>
      <c r="M9429" s="37">
        <f t="shared" si="3"/>
        <v>17</v>
      </c>
      <c r="N9429" s="37">
        <f t="shared" si="4"/>
        <v>12</v>
      </c>
      <c r="O9429" s="37" t="str">
        <f t="array" ref="O9429">IFERROR(XLOOKUP(K9429,'Tipo de carga'!B:B,'Tipo de carga'!C:C))</f>
        <v>Diesel</v>
      </c>
    </row>
    <row r="9430">
      <c r="A9430" s="36">
        <v>309.0</v>
      </c>
      <c r="B9430" s="37" t="str">
        <f t="array" ref="B9430">IFERROR(XLOOKUP(A9430,'Asignacion Dic'!A:A,'Asignacion Dic'!C:C))</f>
        <v>Sayer Thorton</v>
      </c>
      <c r="C9430" s="37" t="str">
        <f t="array" ref="C9430">IFERROR(XLOOKUP(A9430,'Asignacion Dic'!A:A,'Asignacion Dic'!B:B))</f>
        <v>EC-04</v>
      </c>
      <c r="D9430" s="38">
        <v>45643.958344907405</v>
      </c>
      <c r="E9430" s="36" t="s">
        <v>264</v>
      </c>
      <c r="F9430" s="37" t="str">
        <f t="array" ref="F9430">IFERROR(XLOOKUP(E9430,Operadores!A:A,Operadores!B:B))</f>
        <v>REVELI</v>
      </c>
      <c r="G9430" s="36" t="s">
        <v>19</v>
      </c>
      <c r="H9430" s="39">
        <v>19.29</v>
      </c>
      <c r="I9430" s="40">
        <v>270.0</v>
      </c>
      <c r="J9430" s="41">
        <f t="shared" si="5"/>
        <v>5208.3</v>
      </c>
      <c r="K9430" s="37" t="str">
        <f t="array" ref="K9430">IFERROR(XLOOKUP(G9430,'Tipo de carga'!A:A,'Tipo de carga'!B:B))</f>
        <v>Autoabasto</v>
      </c>
      <c r="L9430" s="37">
        <f t="shared" si="2"/>
        <v>51</v>
      </c>
      <c r="M9430" s="37">
        <f t="shared" si="3"/>
        <v>17</v>
      </c>
      <c r="N9430" s="37">
        <f t="shared" si="4"/>
        <v>12</v>
      </c>
      <c r="O9430" s="37" t="str">
        <f t="array" ref="O9430">IFERROR(XLOOKUP(K9430,'Tipo de carga'!B:B,'Tipo de carga'!C:C))</f>
        <v>Diesel</v>
      </c>
    </row>
    <row r="9431">
      <c r="A9431" s="36">
        <v>1967.0</v>
      </c>
      <c r="B9431" s="37" t="str">
        <f t="array" ref="B9431">IFERROR(XLOOKUP(A9431,'Asignacion Dic'!A:A,'Asignacion Dic'!C:C))</f>
        <v>Sayer Sencillo</v>
      </c>
      <c r="C9431" s="37" t="str">
        <f t="array" ref="C9431">IFERROR(XLOOKUP(A9431,'Asignacion Dic'!A:A,'Asignacion Dic'!B:B))</f>
        <v>EC-04</v>
      </c>
      <c r="D9431" s="38">
        <v>45643.80950231481</v>
      </c>
      <c r="E9431" s="36" t="s">
        <v>30</v>
      </c>
      <c r="F9431" s="37" t="str">
        <f t="array" ref="F9431">IFERROR(XLOOKUP(E9431,Operadores!A:A,Operadores!B:B))</f>
        <v>BARMIGX</v>
      </c>
      <c r="G9431" s="36" t="s">
        <v>19</v>
      </c>
      <c r="H9431" s="39">
        <v>19.29</v>
      </c>
      <c r="I9431" s="40">
        <v>40.05</v>
      </c>
      <c r="J9431" s="41">
        <f t="shared" si="5"/>
        <v>772.5645</v>
      </c>
      <c r="K9431" s="37" t="str">
        <f t="array" ref="K9431">IFERROR(XLOOKUP(G9431,'Tipo de carga'!A:A,'Tipo de carga'!B:B))</f>
        <v>Autoabasto</v>
      </c>
      <c r="L9431" s="37">
        <f t="shared" si="2"/>
        <v>51</v>
      </c>
      <c r="M9431" s="37">
        <f t="shared" si="3"/>
        <v>17</v>
      </c>
      <c r="N9431" s="37">
        <f t="shared" si="4"/>
        <v>12</v>
      </c>
      <c r="O9431" s="37" t="str">
        <f t="array" ref="O9431">IFERROR(XLOOKUP(K9431,'Tipo de carga'!B:B,'Tipo de carga'!C:C))</f>
        <v>Diesel</v>
      </c>
    </row>
    <row r="9432">
      <c r="A9432" s="36">
        <v>1908.0</v>
      </c>
      <c r="B9432" s="37" t="str">
        <f t="array" ref="B9432">IFERROR(XLOOKUP(A9432,'Asignacion Dic'!A:A,'Asignacion Dic'!C:C))</f>
        <v>Circuitos</v>
      </c>
      <c r="C9432" s="37" t="str">
        <f t="array" ref="C9432">IFERROR(XLOOKUP(A9432,'Asignacion Dic'!A:A,'Asignacion Dic'!B:B))</f>
        <v>EC-03</v>
      </c>
      <c r="D9432" s="38">
        <v>45643.74480324074</v>
      </c>
      <c r="E9432" s="36" t="s">
        <v>359</v>
      </c>
      <c r="F9432" s="37" t="str">
        <f t="array" ref="F9432">IFERROR(XLOOKUP(E9432,Operadores!A:A,Operadores!B:B))</f>
        <v>GARJOR01</v>
      </c>
      <c r="G9432" s="36" t="s">
        <v>19</v>
      </c>
      <c r="H9432" s="39">
        <v>19.29</v>
      </c>
      <c r="I9432" s="40">
        <v>140.05</v>
      </c>
      <c r="J9432" s="41">
        <f t="shared" si="5"/>
        <v>2701.5645</v>
      </c>
      <c r="K9432" s="37" t="str">
        <f t="array" ref="K9432">IFERROR(XLOOKUP(G9432,'Tipo de carga'!A:A,'Tipo de carga'!B:B))</f>
        <v>Autoabasto</v>
      </c>
      <c r="L9432" s="37">
        <f t="shared" si="2"/>
        <v>51</v>
      </c>
      <c r="M9432" s="37">
        <f t="shared" si="3"/>
        <v>17</v>
      </c>
      <c r="N9432" s="37">
        <f t="shared" si="4"/>
        <v>12</v>
      </c>
      <c r="O9432" s="37" t="str">
        <f t="array" ref="O9432">IFERROR(XLOOKUP(K9432,'Tipo de carga'!B:B,'Tipo de carga'!C:C))</f>
        <v>Diesel</v>
      </c>
    </row>
    <row r="9433">
      <c r="A9433" s="36">
        <v>1908.0</v>
      </c>
      <c r="B9433" s="37" t="str">
        <f t="array" ref="B9433">IFERROR(XLOOKUP(A9433,'Asignacion Dic'!A:A,'Asignacion Dic'!C:C))</f>
        <v>Circuitos</v>
      </c>
      <c r="C9433" s="37" t="str">
        <f t="array" ref="C9433">IFERROR(XLOOKUP(A9433,'Asignacion Dic'!A:A,'Asignacion Dic'!B:B))</f>
        <v>EC-03</v>
      </c>
      <c r="D9433" s="38">
        <v>45643.72212962963</v>
      </c>
      <c r="E9433" s="36" t="s">
        <v>359</v>
      </c>
      <c r="F9433" s="37" t="str">
        <f t="array" ref="F9433">IFERROR(XLOOKUP(E9433,Operadores!A:A,Operadores!B:B))</f>
        <v>GARJOR01</v>
      </c>
      <c r="G9433" s="36" t="s">
        <v>19</v>
      </c>
      <c r="H9433" s="39">
        <v>19.29</v>
      </c>
      <c r="I9433" s="40">
        <v>430.03</v>
      </c>
      <c r="J9433" s="41">
        <f t="shared" si="5"/>
        <v>8295.2787</v>
      </c>
      <c r="K9433" s="37" t="str">
        <f t="array" ref="K9433">IFERROR(XLOOKUP(G9433,'Tipo de carga'!A:A,'Tipo de carga'!B:B))</f>
        <v>Autoabasto</v>
      </c>
      <c r="L9433" s="37">
        <f t="shared" si="2"/>
        <v>51</v>
      </c>
      <c r="M9433" s="37">
        <f t="shared" si="3"/>
        <v>17</v>
      </c>
      <c r="N9433" s="37">
        <f t="shared" si="4"/>
        <v>12</v>
      </c>
      <c r="O9433" s="37" t="str">
        <f t="array" ref="O9433">IFERROR(XLOOKUP(K9433,'Tipo de carga'!B:B,'Tipo de carga'!C:C))</f>
        <v>Diesel</v>
      </c>
    </row>
    <row r="9434">
      <c r="A9434" s="36">
        <v>308.0</v>
      </c>
      <c r="B9434" s="37" t="str">
        <f t="array" ref="B9434">IFERROR(XLOOKUP(A9434,'Asignacion Dic'!A:A,'Asignacion Dic'!C:C))</f>
        <v>Sayer Thorton</v>
      </c>
      <c r="C9434" s="37" t="str">
        <f t="array" ref="C9434">IFERROR(XLOOKUP(A9434,'Asignacion Dic'!A:A,'Asignacion Dic'!B:B))</f>
        <v>EC-04</v>
      </c>
      <c r="D9434" s="38">
        <v>45643.668125</v>
      </c>
      <c r="E9434" s="36" t="s">
        <v>261</v>
      </c>
      <c r="F9434" s="37" t="str">
        <f t="array" ref="F9434">IFERROR(XLOOKUP(E9434,Operadores!A:A,Operadores!B:B))</f>
        <v>FLOTIT</v>
      </c>
      <c r="G9434" s="36" t="s">
        <v>19</v>
      </c>
      <c r="H9434" s="39">
        <v>19.29</v>
      </c>
      <c r="I9434" s="40">
        <v>80.24</v>
      </c>
      <c r="J9434" s="41">
        <f t="shared" si="5"/>
        <v>1547.8296</v>
      </c>
      <c r="K9434" s="37" t="str">
        <f t="array" ref="K9434">IFERROR(XLOOKUP(G9434,'Tipo de carga'!A:A,'Tipo de carga'!B:B))</f>
        <v>Autoabasto</v>
      </c>
      <c r="L9434" s="37">
        <f t="shared" si="2"/>
        <v>51</v>
      </c>
      <c r="M9434" s="37">
        <f t="shared" si="3"/>
        <v>17</v>
      </c>
      <c r="N9434" s="37">
        <f t="shared" si="4"/>
        <v>12</v>
      </c>
      <c r="O9434" s="37" t="str">
        <f t="array" ref="O9434">IFERROR(XLOOKUP(K9434,'Tipo de carga'!B:B,'Tipo de carga'!C:C))</f>
        <v>Diesel</v>
      </c>
    </row>
    <row r="9435">
      <c r="A9435" s="36">
        <v>1774.0</v>
      </c>
      <c r="B9435" s="37" t="str">
        <f t="array" ref="B9435">IFERROR(XLOOKUP(A9435,'Asignacion Dic'!A:A,'Asignacion Dic'!C:C))</f>
        <v>Circuitos</v>
      </c>
      <c r="C9435" s="37" t="str">
        <f t="array" ref="C9435">IFERROR(XLOOKUP(A9435,'Asignacion Dic'!A:A,'Asignacion Dic'!B:B))</f>
        <v>EC-03</v>
      </c>
      <c r="D9435" s="38">
        <v>45643.635787037034</v>
      </c>
      <c r="E9435" s="36" t="s">
        <v>595</v>
      </c>
      <c r="F9435" s="37" t="str">
        <f t="array" ref="F9435">IFERROR(XLOOKUP(E9435,Operadores!A:A,Operadores!B:B))</f>
        <v>GARFRA</v>
      </c>
      <c r="G9435" s="36" t="s">
        <v>19</v>
      </c>
      <c r="H9435" s="39">
        <v>19.29</v>
      </c>
      <c r="I9435" s="40">
        <v>834.04</v>
      </c>
      <c r="J9435" s="41">
        <f t="shared" si="5"/>
        <v>16088.6316</v>
      </c>
      <c r="K9435" s="37" t="str">
        <f t="array" ref="K9435">IFERROR(XLOOKUP(G9435,'Tipo de carga'!A:A,'Tipo de carga'!B:B))</f>
        <v>Autoabasto</v>
      </c>
      <c r="L9435" s="37">
        <f t="shared" si="2"/>
        <v>51</v>
      </c>
      <c r="M9435" s="37">
        <f t="shared" si="3"/>
        <v>17</v>
      </c>
      <c r="N9435" s="37">
        <f t="shared" si="4"/>
        <v>12</v>
      </c>
      <c r="O9435" s="37" t="str">
        <f t="array" ref="O9435">IFERROR(XLOOKUP(K9435,'Tipo de carga'!B:B,'Tipo de carga'!C:C))</f>
        <v>Diesel</v>
      </c>
    </row>
    <row r="9436">
      <c r="A9436" s="36">
        <v>1778.0</v>
      </c>
      <c r="B9436" s="37" t="str">
        <f t="array" ref="B9436">IFERROR(XLOOKUP(A9436,'Asignacion Dic'!A:A,'Asignacion Dic'!C:C))</f>
        <v>Sayer Pipas</v>
      </c>
      <c r="C9436" s="37" t="str">
        <f t="array" ref="C9436">IFERROR(XLOOKUP(A9436,'Asignacion Dic'!A:A,'Asignacion Dic'!B:B))</f>
        <v>EC-04</v>
      </c>
      <c r="D9436" s="38">
        <v>45643.591678240744</v>
      </c>
      <c r="E9436" s="36" t="s">
        <v>435</v>
      </c>
      <c r="F9436" s="37" t="str">
        <f t="array" ref="F9436">IFERROR(XLOOKUP(E9436,Operadores!A:A,Operadores!B:B))</f>
        <v>DIABER</v>
      </c>
      <c r="G9436" s="36" t="s">
        <v>19</v>
      </c>
      <c r="H9436" s="39">
        <v>19.29</v>
      </c>
      <c r="I9436" s="40">
        <v>221.04</v>
      </c>
      <c r="J9436" s="41">
        <f t="shared" si="5"/>
        <v>4263.8616</v>
      </c>
      <c r="K9436" s="37" t="str">
        <f t="array" ref="K9436">IFERROR(XLOOKUP(G9436,'Tipo de carga'!A:A,'Tipo de carga'!B:B))</f>
        <v>Autoabasto</v>
      </c>
      <c r="L9436" s="37">
        <f t="shared" si="2"/>
        <v>51</v>
      </c>
      <c r="M9436" s="37">
        <f t="shared" si="3"/>
        <v>17</v>
      </c>
      <c r="N9436" s="37">
        <f t="shared" si="4"/>
        <v>12</v>
      </c>
      <c r="O9436" s="37" t="str">
        <f t="array" ref="O9436">IFERROR(XLOOKUP(K9436,'Tipo de carga'!B:B,'Tipo de carga'!C:C))</f>
        <v>Diesel</v>
      </c>
    </row>
    <row r="9437">
      <c r="A9437" s="36">
        <v>1779.0</v>
      </c>
      <c r="B9437" s="37" t="str">
        <f t="array" ref="B9437">IFERROR(XLOOKUP(A9437,'Asignacion Dic'!A:A,'Asignacion Dic'!C:C))</f>
        <v>Sayer Expo</v>
      </c>
      <c r="C9437" s="37" t="str">
        <f t="array" ref="C9437">IFERROR(XLOOKUP(A9437,'Asignacion Dic'!A:A,'Asignacion Dic'!B:B))</f>
        <v>EC-04</v>
      </c>
      <c r="D9437" s="38">
        <v>45643.566041666665</v>
      </c>
      <c r="E9437" s="36" t="s">
        <v>57</v>
      </c>
      <c r="F9437" s="37" t="str">
        <f t="array" ref="F9437">IFERROR(XLOOKUP(E9437,Operadores!A:A,Operadores!B:B))</f>
        <v>GONJOS03</v>
      </c>
      <c r="G9437" s="36" t="s">
        <v>19</v>
      </c>
      <c r="H9437" s="39">
        <v>19.29</v>
      </c>
      <c r="I9437" s="40">
        <v>666.0</v>
      </c>
      <c r="J9437" s="41">
        <f t="shared" si="5"/>
        <v>12847.14</v>
      </c>
      <c r="K9437" s="37" t="str">
        <f t="array" ref="K9437">IFERROR(XLOOKUP(G9437,'Tipo de carga'!A:A,'Tipo de carga'!B:B))</f>
        <v>Autoabasto</v>
      </c>
      <c r="L9437" s="37">
        <f t="shared" si="2"/>
        <v>51</v>
      </c>
      <c r="M9437" s="37">
        <f t="shared" si="3"/>
        <v>17</v>
      </c>
      <c r="N9437" s="37">
        <f t="shared" si="4"/>
        <v>12</v>
      </c>
      <c r="O9437" s="37" t="str">
        <f t="array" ref="O9437">IFERROR(XLOOKUP(K9437,'Tipo de carga'!B:B,'Tipo de carga'!C:C))</f>
        <v>Diesel</v>
      </c>
    </row>
    <row r="9438">
      <c r="A9438" s="36">
        <v>1971.0</v>
      </c>
      <c r="B9438" s="37" t="str">
        <f t="array" ref="B9438">IFERROR(XLOOKUP(A9438,'Asignacion Dic'!A:A,'Asignacion Dic'!C:C))</f>
        <v>Sayer Sencillo</v>
      </c>
      <c r="C9438" s="37" t="str">
        <f t="array" ref="C9438">IFERROR(XLOOKUP(A9438,'Asignacion Dic'!A:A,'Asignacion Dic'!B:B))</f>
        <v>EC-04</v>
      </c>
      <c r="D9438" s="38">
        <v>45643.533634259256</v>
      </c>
      <c r="E9438" s="36" t="s">
        <v>36</v>
      </c>
      <c r="F9438" s="37" t="str">
        <f t="array" ref="F9438">IFERROR(XLOOKUP(E9438,Operadores!A:A,Operadores!B:B))</f>
        <v>OLVOSX</v>
      </c>
      <c r="G9438" s="36" t="s">
        <v>19</v>
      </c>
      <c r="H9438" s="39">
        <v>19.29</v>
      </c>
      <c r="I9438" s="40">
        <v>525.07</v>
      </c>
      <c r="J9438" s="41">
        <f t="shared" si="5"/>
        <v>10128.6003</v>
      </c>
      <c r="K9438" s="37" t="str">
        <f t="array" ref="K9438">IFERROR(XLOOKUP(G9438,'Tipo de carga'!A:A,'Tipo de carga'!B:B))</f>
        <v>Autoabasto</v>
      </c>
      <c r="L9438" s="37">
        <f t="shared" si="2"/>
        <v>51</v>
      </c>
      <c r="M9438" s="37">
        <f t="shared" si="3"/>
        <v>17</v>
      </c>
      <c r="N9438" s="37">
        <f t="shared" si="4"/>
        <v>12</v>
      </c>
      <c r="O9438" s="37" t="str">
        <f t="array" ref="O9438">IFERROR(XLOOKUP(K9438,'Tipo de carga'!B:B,'Tipo de carga'!C:C))</f>
        <v>Diesel</v>
      </c>
    </row>
    <row r="9439">
      <c r="A9439" s="36">
        <v>1903.0</v>
      </c>
      <c r="B9439" s="37" t="str">
        <f t="array" ref="B9439">IFERROR(XLOOKUP(A9439,'Asignacion Dic'!A:A,'Asignacion Dic'!C:C))</f>
        <v>Sayer Vuelteros</v>
      </c>
      <c r="C9439" s="37" t="str">
        <f t="array" ref="C9439">IFERROR(XLOOKUP(A9439,'Asignacion Dic'!A:A,'Asignacion Dic'!B:B))</f>
        <v>EC-04</v>
      </c>
      <c r="D9439" s="38">
        <v>45643.527592592596</v>
      </c>
      <c r="E9439" s="36" t="s">
        <v>45</v>
      </c>
      <c r="F9439" s="37" t="str">
        <f t="array" ref="F9439">IFERROR(XLOOKUP(E9439,Operadores!A:A,Operadores!B:B))</f>
        <v>HEREM</v>
      </c>
      <c r="G9439" s="36" t="s">
        <v>19</v>
      </c>
      <c r="H9439" s="39">
        <v>19.29</v>
      </c>
      <c r="I9439" s="40">
        <v>660.07</v>
      </c>
      <c r="J9439" s="41">
        <f t="shared" si="5"/>
        <v>12732.7503</v>
      </c>
      <c r="K9439" s="37" t="str">
        <f t="array" ref="K9439">IFERROR(XLOOKUP(G9439,'Tipo de carga'!A:A,'Tipo de carga'!B:B))</f>
        <v>Autoabasto</v>
      </c>
      <c r="L9439" s="37">
        <f t="shared" si="2"/>
        <v>51</v>
      </c>
      <c r="M9439" s="37">
        <f t="shared" si="3"/>
        <v>17</v>
      </c>
      <c r="N9439" s="37">
        <f t="shared" si="4"/>
        <v>12</v>
      </c>
      <c r="O9439" s="37" t="str">
        <f t="array" ref="O9439">IFERROR(XLOOKUP(K9439,'Tipo de carga'!B:B,'Tipo de carga'!C:C))</f>
        <v>Diesel</v>
      </c>
    </row>
    <row r="9440">
      <c r="A9440" s="36">
        <v>1969.0</v>
      </c>
      <c r="B9440" s="37" t="str">
        <f t="array" ref="B9440">IFERROR(XLOOKUP(A9440,'Asignacion Dic'!A:A,'Asignacion Dic'!C:C))</f>
        <v>Sayer Vuelteros</v>
      </c>
      <c r="C9440" s="37" t="str">
        <f t="array" ref="C9440">IFERROR(XLOOKUP(A9440,'Asignacion Dic'!A:A,'Asignacion Dic'!B:B))</f>
        <v>EC-04</v>
      </c>
      <c r="D9440" s="38">
        <v>45643.45386574074</v>
      </c>
      <c r="E9440" s="36" t="s">
        <v>250</v>
      </c>
      <c r="F9440" s="37" t="str">
        <f t="array" ref="F9440">IFERROR(XLOOKUP(E9440,Operadores!A:A,Operadores!B:B))</f>
        <v>FIGMAR</v>
      </c>
      <c r="G9440" s="36" t="s">
        <v>19</v>
      </c>
      <c r="H9440" s="39">
        <v>19.29</v>
      </c>
      <c r="I9440" s="40">
        <v>900.0</v>
      </c>
      <c r="J9440" s="41">
        <f t="shared" si="5"/>
        <v>17361</v>
      </c>
      <c r="K9440" s="37" t="str">
        <f t="array" ref="K9440">IFERROR(XLOOKUP(G9440,'Tipo de carga'!A:A,'Tipo de carga'!B:B))</f>
        <v>Autoabasto</v>
      </c>
      <c r="L9440" s="37">
        <f t="shared" si="2"/>
        <v>51</v>
      </c>
      <c r="M9440" s="37">
        <f t="shared" si="3"/>
        <v>17</v>
      </c>
      <c r="N9440" s="37">
        <f t="shared" si="4"/>
        <v>12</v>
      </c>
      <c r="O9440" s="37" t="str">
        <f t="array" ref="O9440">IFERROR(XLOOKUP(K9440,'Tipo de carga'!B:B,'Tipo de carga'!C:C))</f>
        <v>Diesel</v>
      </c>
    </row>
    <row r="9441">
      <c r="A9441" s="36">
        <v>1961.0</v>
      </c>
      <c r="B9441" s="37" t="str">
        <f t="array" ref="B9441">IFERROR(XLOOKUP(A9441,'Asignacion Dic'!A:A,'Asignacion Dic'!C:C))</f>
        <v>MeLi asignado SD</v>
      </c>
      <c r="C9441" s="37" t="str">
        <f t="array" ref="C9441">IFERROR(XLOOKUP(A9441,'Asignacion Dic'!A:A,'Asignacion Dic'!B:B))</f>
        <v>EC-05</v>
      </c>
      <c r="D9441" s="38">
        <v>45643.14640046296</v>
      </c>
      <c r="E9441" s="36" t="s">
        <v>196</v>
      </c>
      <c r="F9441" s="37" t="str">
        <f t="array" ref="F9441">IFERROR(XLOOKUP(E9441,Operadores!A:A,Operadores!B:B))</f>
        <v>HERJOS07</v>
      </c>
      <c r="G9441" s="36" t="s">
        <v>19</v>
      </c>
      <c r="H9441" s="39">
        <v>19.29</v>
      </c>
      <c r="I9441" s="40">
        <v>450.12</v>
      </c>
      <c r="J9441" s="41">
        <f t="shared" si="5"/>
        <v>8682.8148</v>
      </c>
      <c r="K9441" s="37" t="str">
        <f t="array" ref="K9441">IFERROR(XLOOKUP(G9441,'Tipo de carga'!A:A,'Tipo de carga'!B:B))</f>
        <v>Autoabasto</v>
      </c>
      <c r="L9441" s="37">
        <f t="shared" si="2"/>
        <v>51</v>
      </c>
      <c r="M9441" s="37">
        <f t="shared" si="3"/>
        <v>17</v>
      </c>
      <c r="N9441" s="37">
        <f t="shared" si="4"/>
        <v>12</v>
      </c>
      <c r="O9441" s="37" t="str">
        <f t="array" ref="O9441">IFERROR(XLOOKUP(K9441,'Tipo de carga'!B:B,'Tipo de carga'!C:C))</f>
        <v>Diesel</v>
      </c>
    </row>
    <row r="9442">
      <c r="A9442" s="36">
        <v>1882.0</v>
      </c>
      <c r="B9442" s="37" t="str">
        <f t="array" ref="B9442">IFERROR(XLOOKUP(A9442,'Asignacion Dic'!A:A,'Asignacion Dic'!C:C))</f>
        <v>Sayer Sencillo</v>
      </c>
      <c r="C9442" s="37" t="str">
        <f t="array" ref="C9442">IFERROR(XLOOKUP(A9442,'Asignacion Dic'!A:A,'Asignacion Dic'!B:B))</f>
        <v>EC-04</v>
      </c>
      <c r="D9442" s="38">
        <v>45643.027395833335</v>
      </c>
      <c r="E9442" s="36" t="s">
        <v>49</v>
      </c>
      <c r="F9442" s="37" t="str">
        <f t="array" ref="F9442">IFERROR(XLOOKUP(E9442,Operadores!A:A,Operadores!B:B))</f>
        <v>FABMA</v>
      </c>
      <c r="G9442" s="36" t="s">
        <v>19</v>
      </c>
      <c r="H9442" s="39">
        <v>19.29</v>
      </c>
      <c r="I9442" s="40">
        <v>437.91</v>
      </c>
      <c r="J9442" s="41">
        <f t="shared" si="5"/>
        <v>8447.2839</v>
      </c>
      <c r="K9442" s="37" t="str">
        <f t="array" ref="K9442">IFERROR(XLOOKUP(G9442,'Tipo de carga'!A:A,'Tipo de carga'!B:B))</f>
        <v>Autoabasto</v>
      </c>
      <c r="L9442" s="37">
        <f t="shared" si="2"/>
        <v>51</v>
      </c>
      <c r="M9442" s="37">
        <f t="shared" si="3"/>
        <v>17</v>
      </c>
      <c r="N9442" s="37">
        <f t="shared" si="4"/>
        <v>12</v>
      </c>
      <c r="O9442" s="37" t="str">
        <f t="array" ref="O9442">IFERROR(XLOOKUP(K9442,'Tipo de carga'!B:B,'Tipo de carga'!C:C))</f>
        <v>Diesel</v>
      </c>
    </row>
    <row r="9443">
      <c r="A9443" s="36">
        <v>1808.0</v>
      </c>
      <c r="B9443" s="37" t="str">
        <f t="array" ref="B9443">IFERROR(XLOOKUP(A9443,'Asignacion Dic'!A:A,'Asignacion Dic'!C:C))</f>
        <v>Sayer Full</v>
      </c>
      <c r="C9443" s="37" t="str">
        <f t="array" ref="C9443">IFERROR(XLOOKUP(A9443,'Asignacion Dic'!A:A,'Asignacion Dic'!B:B))</f>
        <v>EC-04</v>
      </c>
      <c r="D9443" s="38">
        <v>45643.01263888889</v>
      </c>
      <c r="E9443" s="36" t="s">
        <v>55</v>
      </c>
      <c r="F9443" s="37" t="str">
        <f t="array" ref="F9443">IFERROR(XLOOKUP(E9443,Operadores!A:A,Operadores!B:B))</f>
        <v>ZAPNO</v>
      </c>
      <c r="G9443" s="36" t="s">
        <v>19</v>
      </c>
      <c r="H9443" s="39">
        <v>19.29</v>
      </c>
      <c r="I9443" s="40">
        <v>750.01</v>
      </c>
      <c r="J9443" s="41">
        <f t="shared" si="5"/>
        <v>14467.6929</v>
      </c>
      <c r="K9443" s="37" t="str">
        <f t="array" ref="K9443">IFERROR(XLOOKUP(G9443,'Tipo de carga'!A:A,'Tipo de carga'!B:B))</f>
        <v>Autoabasto</v>
      </c>
      <c r="L9443" s="37">
        <f t="shared" si="2"/>
        <v>51</v>
      </c>
      <c r="M9443" s="37">
        <f t="shared" si="3"/>
        <v>17</v>
      </c>
      <c r="N9443" s="37">
        <f t="shared" si="4"/>
        <v>12</v>
      </c>
      <c r="O9443" s="37" t="str">
        <f t="array" ref="O9443">IFERROR(XLOOKUP(K9443,'Tipo de carga'!B:B,'Tipo de carga'!C:C))</f>
        <v>Diesel</v>
      </c>
    </row>
    <row r="9444">
      <c r="A9444" s="36">
        <v>1947.0</v>
      </c>
      <c r="B9444" s="37" t="str">
        <f t="array" ref="B9444">IFERROR(XLOOKUP(A9444,'Asignacion Dic'!A:A,'Asignacion Dic'!C:C))</f>
        <v>Circuitos</v>
      </c>
      <c r="C9444" s="37" t="str">
        <f t="array" ref="C9444">IFERROR(XLOOKUP(A9444,'Asignacion Dic'!A:A,'Asignacion Dic'!B:B))</f>
        <v>EC-03</v>
      </c>
      <c r="D9444" s="38">
        <v>45643.92901620371</v>
      </c>
      <c r="E9444" s="36" t="s">
        <v>265</v>
      </c>
      <c r="F9444" s="37" t="str">
        <f t="array" ref="F9444">IFERROR(XLOOKUP(E9444,Operadores!A:A,Operadores!B:B))</f>
        <v>DAMOS</v>
      </c>
      <c r="G9444" s="36" t="s">
        <v>75</v>
      </c>
      <c r="H9444" s="39">
        <v>19.84688</v>
      </c>
      <c r="I9444" s="40">
        <v>355.02</v>
      </c>
      <c r="J9444" s="41">
        <f t="shared" si="5"/>
        <v>7046.039338</v>
      </c>
      <c r="K9444" s="37" t="str">
        <f t="array" ref="K9444">IFERROR(XLOOKUP(G9444,'Tipo de carga'!A:A,'Tipo de carga'!B:B))</f>
        <v>Autoabasto</v>
      </c>
      <c r="L9444" s="37">
        <f t="shared" si="2"/>
        <v>51</v>
      </c>
      <c r="M9444" s="37">
        <f t="shared" si="3"/>
        <v>17</v>
      </c>
      <c r="N9444" s="37">
        <f t="shared" si="4"/>
        <v>12</v>
      </c>
      <c r="O9444" s="37" t="str">
        <f t="array" ref="O9444">IFERROR(XLOOKUP(K9444,'Tipo de carga'!B:B,'Tipo de carga'!C:C))</f>
        <v>Diesel</v>
      </c>
    </row>
    <row r="9445">
      <c r="A9445" s="36">
        <v>2062.0</v>
      </c>
      <c r="B9445" s="37" t="str">
        <f t="array" ref="B9445">IFERROR(XLOOKUP(A9445,'Asignacion Dic'!A:A,'Asignacion Dic'!C:C))</f>
        <v>PISA Gdl</v>
      </c>
      <c r="C9445" s="37" t="str">
        <f t="array" ref="C9445">IFERROR(XLOOKUP(A9445,'Asignacion Dic'!A:A,'Asignacion Dic'!B:B))</f>
        <v>EC-06</v>
      </c>
      <c r="D9445" s="38">
        <v>45643.878275462965</v>
      </c>
      <c r="E9445" s="36" t="s">
        <v>354</v>
      </c>
      <c r="F9445" s="37" t="str">
        <f t="array" ref="F9445">IFERROR(XLOOKUP(E9445,Operadores!A:A,Operadores!B:B))</f>
        <v>ROSCES</v>
      </c>
      <c r="G9445" s="36" t="s">
        <v>75</v>
      </c>
      <c r="H9445" s="39">
        <v>19.84688</v>
      </c>
      <c r="I9445" s="40">
        <v>567.23</v>
      </c>
      <c r="J9445" s="41">
        <f t="shared" si="5"/>
        <v>11257.74574</v>
      </c>
      <c r="K9445" s="37" t="str">
        <f t="array" ref="K9445">IFERROR(XLOOKUP(G9445,'Tipo de carga'!A:A,'Tipo de carga'!B:B))</f>
        <v>Autoabasto</v>
      </c>
      <c r="L9445" s="37">
        <f t="shared" si="2"/>
        <v>51</v>
      </c>
      <c r="M9445" s="37">
        <f t="shared" si="3"/>
        <v>17</v>
      </c>
      <c r="N9445" s="37">
        <f t="shared" si="4"/>
        <v>12</v>
      </c>
      <c r="O9445" s="37" t="str">
        <f t="array" ref="O9445">IFERROR(XLOOKUP(K9445,'Tipo de carga'!B:B,'Tipo de carga'!C:C))</f>
        <v>Diesel</v>
      </c>
    </row>
    <row r="9446">
      <c r="A9446" s="36">
        <v>2056.0</v>
      </c>
      <c r="B9446" s="37" t="str">
        <f t="array" ref="B9446">IFERROR(XLOOKUP(A9446,'Asignacion Dic'!A:A,'Asignacion Dic'!C:C))</f>
        <v>PISA Gdl</v>
      </c>
      <c r="C9446" s="37" t="str">
        <f t="array" ref="C9446">IFERROR(XLOOKUP(A9446,'Asignacion Dic'!A:A,'Asignacion Dic'!B:B))</f>
        <v>EC-06</v>
      </c>
      <c r="D9446" s="38">
        <v>45643.87584490741</v>
      </c>
      <c r="E9446" s="36" t="s">
        <v>352</v>
      </c>
      <c r="F9446" s="37" t="str">
        <f t="array" ref="F9446">IFERROR(XLOOKUP(E9446,Operadores!A:A,Operadores!B:B))</f>
        <v>AQUISA</v>
      </c>
      <c r="G9446" s="36" t="s">
        <v>75</v>
      </c>
      <c r="H9446" s="39">
        <v>19.84688</v>
      </c>
      <c r="I9446" s="40">
        <v>529.2</v>
      </c>
      <c r="J9446" s="41">
        <f t="shared" si="5"/>
        <v>10502.9689</v>
      </c>
      <c r="K9446" s="37" t="str">
        <f t="array" ref="K9446">IFERROR(XLOOKUP(G9446,'Tipo de carga'!A:A,'Tipo de carga'!B:B))</f>
        <v>Autoabasto</v>
      </c>
      <c r="L9446" s="37">
        <f t="shared" si="2"/>
        <v>51</v>
      </c>
      <c r="M9446" s="37">
        <f t="shared" si="3"/>
        <v>17</v>
      </c>
      <c r="N9446" s="37">
        <f t="shared" si="4"/>
        <v>12</v>
      </c>
      <c r="O9446" s="37" t="str">
        <f t="array" ref="O9446">IFERROR(XLOOKUP(K9446,'Tipo de carga'!B:B,'Tipo de carga'!C:C))</f>
        <v>Diesel</v>
      </c>
    </row>
    <row r="9447">
      <c r="A9447" s="36">
        <v>1936.0</v>
      </c>
      <c r="B9447" s="37" t="str">
        <f t="array" ref="B9447">IFERROR(XLOOKUP(A9447,'Asignacion Dic'!A:A,'Asignacion Dic'!C:C))</f>
        <v>Circuitos</v>
      </c>
      <c r="C9447" s="37" t="str">
        <f t="array" ref="C9447">IFERROR(XLOOKUP(A9447,'Asignacion Dic'!A:A,'Asignacion Dic'!B:B))</f>
        <v>EC-03</v>
      </c>
      <c r="D9447" s="38">
        <v>45643.85306712963</v>
      </c>
      <c r="E9447" s="36" t="s">
        <v>209</v>
      </c>
      <c r="F9447" s="37" t="str">
        <f t="array" ref="F9447">IFERROR(XLOOKUP(E9447,Operadores!A:A,Operadores!B:B))</f>
        <v>OCAMA</v>
      </c>
      <c r="G9447" s="36" t="s">
        <v>75</v>
      </c>
      <c r="H9447" s="39">
        <v>19.84688</v>
      </c>
      <c r="I9447" s="40">
        <v>230.0</v>
      </c>
      <c r="J9447" s="41">
        <f t="shared" si="5"/>
        <v>4564.7824</v>
      </c>
      <c r="K9447" s="37" t="str">
        <f t="array" ref="K9447">IFERROR(XLOOKUP(G9447,'Tipo de carga'!A:A,'Tipo de carga'!B:B))</f>
        <v>Autoabasto</v>
      </c>
      <c r="L9447" s="37">
        <f t="shared" si="2"/>
        <v>51</v>
      </c>
      <c r="M9447" s="37">
        <f t="shared" si="3"/>
        <v>17</v>
      </c>
      <c r="N9447" s="37">
        <f t="shared" si="4"/>
        <v>12</v>
      </c>
      <c r="O9447" s="37" t="str">
        <f t="array" ref="O9447">IFERROR(XLOOKUP(K9447,'Tipo de carga'!B:B,'Tipo de carga'!C:C))</f>
        <v>Diesel</v>
      </c>
    </row>
    <row r="9448">
      <c r="A9448" s="36">
        <v>1859.0</v>
      </c>
      <c r="B9448" s="37" t="str">
        <f t="array" ref="B9448">IFERROR(XLOOKUP(A9448,'Asignacion Dic'!A:A,'Asignacion Dic'!C:C))</f>
        <v>Circuitos</v>
      </c>
      <c r="C9448" s="37" t="str">
        <f t="array" ref="C9448">IFERROR(XLOOKUP(A9448,'Asignacion Dic'!A:A,'Asignacion Dic'!B:B))</f>
        <v>EC-03</v>
      </c>
      <c r="D9448" s="38">
        <v>45643.74346064815</v>
      </c>
      <c r="E9448" s="36" t="s">
        <v>238</v>
      </c>
      <c r="F9448" s="37" t="str">
        <f t="array" ref="F9448">IFERROR(XLOOKUP(E9448,Operadores!A:A,Operadores!B:B))</f>
        <v>JIMMI</v>
      </c>
      <c r="G9448" s="36" t="s">
        <v>75</v>
      </c>
      <c r="H9448" s="39">
        <v>19.84688</v>
      </c>
      <c r="I9448" s="40">
        <v>343.73</v>
      </c>
      <c r="J9448" s="41">
        <f t="shared" si="5"/>
        <v>6821.968062</v>
      </c>
      <c r="K9448" s="37" t="str">
        <f t="array" ref="K9448">IFERROR(XLOOKUP(G9448,'Tipo de carga'!A:A,'Tipo de carga'!B:B))</f>
        <v>Autoabasto</v>
      </c>
      <c r="L9448" s="37">
        <f t="shared" si="2"/>
        <v>51</v>
      </c>
      <c r="M9448" s="37">
        <f t="shared" si="3"/>
        <v>17</v>
      </c>
      <c r="N9448" s="37">
        <f t="shared" si="4"/>
        <v>12</v>
      </c>
      <c r="O9448" s="37" t="str">
        <f t="array" ref="O9448">IFERROR(XLOOKUP(K9448,'Tipo de carga'!B:B,'Tipo de carga'!C:C))</f>
        <v>Diesel</v>
      </c>
    </row>
    <row r="9449">
      <c r="A9449" s="36">
        <v>1965.0</v>
      </c>
      <c r="B9449" s="37" t="str">
        <f t="array" ref="B9449">IFERROR(XLOOKUP(A9449,'Asignacion Dic'!A:A,'Asignacion Dic'!C:C))</f>
        <v>Circuitos</v>
      </c>
      <c r="C9449" s="37" t="str">
        <f t="array" ref="C9449">IFERROR(XLOOKUP(A9449,'Asignacion Dic'!A:A,'Asignacion Dic'!B:B))</f>
        <v>EC-03</v>
      </c>
      <c r="D9449" s="38">
        <v>45643.734872685185</v>
      </c>
      <c r="E9449" s="36" t="s">
        <v>181</v>
      </c>
      <c r="F9449" s="37" t="str">
        <f t="array" ref="F9449">IFERROR(XLOOKUP(E9449,Operadores!A:A,Operadores!B:B))</f>
        <v>BREISR</v>
      </c>
      <c r="G9449" s="36" t="s">
        <v>75</v>
      </c>
      <c r="H9449" s="39">
        <v>19.84688</v>
      </c>
      <c r="I9449" s="40">
        <v>320.03</v>
      </c>
      <c r="J9449" s="41">
        <f t="shared" si="5"/>
        <v>6351.597006</v>
      </c>
      <c r="K9449" s="37" t="str">
        <f t="array" ref="K9449">IFERROR(XLOOKUP(G9449,'Tipo de carga'!A:A,'Tipo de carga'!B:B))</f>
        <v>Autoabasto</v>
      </c>
      <c r="L9449" s="37">
        <f t="shared" si="2"/>
        <v>51</v>
      </c>
      <c r="M9449" s="37">
        <f t="shared" si="3"/>
        <v>17</v>
      </c>
      <c r="N9449" s="37">
        <f t="shared" si="4"/>
        <v>12</v>
      </c>
      <c r="O9449" s="37" t="str">
        <f t="array" ref="O9449">IFERROR(XLOOKUP(K9449,'Tipo de carga'!B:B,'Tipo de carga'!C:C))</f>
        <v>Diesel</v>
      </c>
    </row>
    <row r="9450">
      <c r="A9450" s="36">
        <v>1886.0</v>
      </c>
      <c r="B9450" s="37" t="str">
        <f t="array" ref="B9450">IFERROR(XLOOKUP(A9450,'Asignacion Dic'!A:A,'Asignacion Dic'!C:C))</f>
        <v>Circuitos</v>
      </c>
      <c r="C9450" s="37" t="str">
        <f t="array" ref="C9450">IFERROR(XLOOKUP(A9450,'Asignacion Dic'!A:A,'Asignacion Dic'!B:B))</f>
        <v>EC-03</v>
      </c>
      <c r="D9450" s="38">
        <v>45643.704884259256</v>
      </c>
      <c r="E9450" s="36" t="s">
        <v>260</v>
      </c>
      <c r="F9450" s="37" t="str">
        <f t="array" ref="F9450">IFERROR(XLOOKUP(E9450,Operadores!A:A,Operadores!B:B))</f>
        <v>CORER</v>
      </c>
      <c r="G9450" s="36" t="s">
        <v>75</v>
      </c>
      <c r="H9450" s="39">
        <v>19.84688</v>
      </c>
      <c r="I9450" s="40">
        <v>456.55</v>
      </c>
      <c r="J9450" s="41">
        <f t="shared" si="5"/>
        <v>9061.093064</v>
      </c>
      <c r="K9450" s="37" t="str">
        <f t="array" ref="K9450">IFERROR(XLOOKUP(G9450,'Tipo de carga'!A:A,'Tipo de carga'!B:B))</f>
        <v>Autoabasto</v>
      </c>
      <c r="L9450" s="37">
        <f t="shared" si="2"/>
        <v>51</v>
      </c>
      <c r="M9450" s="37">
        <f t="shared" si="3"/>
        <v>17</v>
      </c>
      <c r="N9450" s="37">
        <f t="shared" si="4"/>
        <v>12</v>
      </c>
      <c r="O9450" s="37" t="str">
        <f t="array" ref="O9450">IFERROR(XLOOKUP(K9450,'Tipo de carga'!B:B,'Tipo de carga'!C:C))</f>
        <v>Diesel</v>
      </c>
    </row>
    <row r="9451">
      <c r="A9451" s="36">
        <v>1933.0</v>
      </c>
      <c r="B9451" s="37" t="str">
        <f t="array" ref="B9451">IFERROR(XLOOKUP(A9451,'Asignacion Dic'!A:A,'Asignacion Dic'!C:C))</f>
        <v>Circuitos</v>
      </c>
      <c r="C9451" s="37" t="str">
        <f t="array" ref="C9451">IFERROR(XLOOKUP(A9451,'Asignacion Dic'!A:A,'Asignacion Dic'!B:B))</f>
        <v>EC-03</v>
      </c>
      <c r="D9451" s="38">
        <v>45643.51435185185</v>
      </c>
      <c r="E9451" s="36" t="s">
        <v>213</v>
      </c>
      <c r="F9451" s="37" t="str">
        <f t="array" ref="F9451">IFERROR(XLOOKUP(E9451,Operadores!A:A,Operadores!B:B))</f>
        <v>OLIMAR01</v>
      </c>
      <c r="G9451" s="36" t="s">
        <v>75</v>
      </c>
      <c r="H9451" s="39">
        <v>19.84688</v>
      </c>
      <c r="I9451" s="40">
        <v>200.02</v>
      </c>
      <c r="J9451" s="41">
        <f t="shared" si="5"/>
        <v>3969.772938</v>
      </c>
      <c r="K9451" s="37" t="str">
        <f t="array" ref="K9451">IFERROR(XLOOKUP(G9451,'Tipo de carga'!A:A,'Tipo de carga'!B:B))</f>
        <v>Autoabasto</v>
      </c>
      <c r="L9451" s="37">
        <f t="shared" si="2"/>
        <v>51</v>
      </c>
      <c r="M9451" s="37">
        <f t="shared" si="3"/>
        <v>17</v>
      </c>
      <c r="N9451" s="37">
        <f t="shared" si="4"/>
        <v>12</v>
      </c>
      <c r="O9451" s="37" t="str">
        <f t="array" ref="O9451">IFERROR(XLOOKUP(K9451,'Tipo de carga'!B:B,'Tipo de carga'!C:C))</f>
        <v>Diesel</v>
      </c>
    </row>
    <row r="9452">
      <c r="A9452" s="36">
        <v>2070.0</v>
      </c>
      <c r="B9452" s="37" t="str">
        <f t="array" ref="B9452">IFERROR(XLOOKUP(A9452,'Asignacion Dic'!A:A,'Asignacion Dic'!C:C))</f>
        <v>PISA Gdl</v>
      </c>
      <c r="C9452" s="37" t="str">
        <f t="array" ref="C9452">IFERROR(XLOOKUP(A9452,'Asignacion Dic'!A:A,'Asignacion Dic'!B:B))</f>
        <v>EC-06</v>
      </c>
      <c r="D9452" s="38">
        <v>45643.47144675926</v>
      </c>
      <c r="E9452" s="36" t="s">
        <v>551</v>
      </c>
      <c r="F9452" s="37" t="str">
        <f t="array" ref="F9452">IFERROR(XLOOKUP(E9452,Operadores!A:A,Operadores!B:B))</f>
        <v>HUELUI</v>
      </c>
      <c r="G9452" s="36" t="s">
        <v>75</v>
      </c>
      <c r="H9452" s="39">
        <v>19.84688</v>
      </c>
      <c r="I9452" s="40">
        <v>798.17</v>
      </c>
      <c r="J9452" s="41">
        <f t="shared" si="5"/>
        <v>15841.18421</v>
      </c>
      <c r="K9452" s="37" t="str">
        <f t="array" ref="K9452">IFERROR(XLOOKUP(G9452,'Tipo de carga'!A:A,'Tipo de carga'!B:B))</f>
        <v>Autoabasto</v>
      </c>
      <c r="L9452" s="37">
        <f t="shared" si="2"/>
        <v>51</v>
      </c>
      <c r="M9452" s="37">
        <f t="shared" si="3"/>
        <v>17</v>
      </c>
      <c r="N9452" s="37">
        <f t="shared" si="4"/>
        <v>12</v>
      </c>
      <c r="O9452" s="37" t="str">
        <f t="array" ref="O9452">IFERROR(XLOOKUP(K9452,'Tipo de carga'!B:B,'Tipo de carga'!C:C))</f>
        <v>Diesel</v>
      </c>
    </row>
    <row r="9453">
      <c r="A9453" s="36">
        <v>1883.0</v>
      </c>
      <c r="B9453" s="37" t="str">
        <f t="array" ref="B9453">IFERROR(XLOOKUP(A9453,'Asignacion Dic'!A:A,'Asignacion Dic'!C:C))</f>
        <v>Circuitos</v>
      </c>
      <c r="C9453" s="37" t="str">
        <f t="array" ref="C9453">IFERROR(XLOOKUP(A9453,'Asignacion Dic'!A:A,'Asignacion Dic'!B:B))</f>
        <v>EC-03</v>
      </c>
      <c r="D9453" s="38">
        <v>45643.06153935185</v>
      </c>
      <c r="E9453" s="36" t="s">
        <v>202</v>
      </c>
      <c r="F9453" s="37" t="str">
        <f t="array" ref="F9453">IFERROR(XLOOKUP(E9453,Operadores!A:A,Operadores!B:B))</f>
        <v>JIMMI01</v>
      </c>
      <c r="G9453" s="36" t="s">
        <v>75</v>
      </c>
      <c r="H9453" s="39">
        <v>19.84688</v>
      </c>
      <c r="I9453" s="40">
        <v>300.06</v>
      </c>
      <c r="J9453" s="41">
        <f t="shared" si="5"/>
        <v>5955.254813</v>
      </c>
      <c r="K9453" s="37" t="str">
        <f t="array" ref="K9453">IFERROR(XLOOKUP(G9453,'Tipo de carga'!A:A,'Tipo de carga'!B:B))</f>
        <v>Autoabasto</v>
      </c>
      <c r="L9453" s="37">
        <f t="shared" si="2"/>
        <v>51</v>
      </c>
      <c r="M9453" s="37">
        <f t="shared" si="3"/>
        <v>17</v>
      </c>
      <c r="N9453" s="37">
        <f t="shared" si="4"/>
        <v>12</v>
      </c>
      <c r="O9453" s="37" t="str">
        <f t="array" ref="O9453">IFERROR(XLOOKUP(K9453,'Tipo de carga'!B:B,'Tipo de carga'!C:C))</f>
        <v>Diesel</v>
      </c>
    </row>
    <row r="9454">
      <c r="A9454" s="36">
        <v>2051.0</v>
      </c>
      <c r="B9454" s="37" t="str">
        <f t="array" ref="B9454">IFERROR(XLOOKUP(A9454,'Asignacion Dic'!A:A,'Asignacion Dic'!C:C))</f>
        <v>PISA Gdl</v>
      </c>
      <c r="C9454" s="37" t="str">
        <f t="array" ref="C9454">IFERROR(XLOOKUP(A9454,'Asignacion Dic'!A:A,'Asignacion Dic'!B:B))</f>
        <v>EC-06</v>
      </c>
      <c r="D9454" s="38">
        <v>45643.034004629626</v>
      </c>
      <c r="E9454" s="36" t="s">
        <v>401</v>
      </c>
      <c r="F9454" s="37" t="str">
        <f t="array" ref="F9454">IFERROR(XLOOKUP(E9454,Operadores!A:A,Operadores!B:B))</f>
        <v>CARGUS</v>
      </c>
      <c r="G9454" s="36" t="s">
        <v>75</v>
      </c>
      <c r="H9454" s="39">
        <v>19.84688</v>
      </c>
      <c r="I9454" s="40">
        <v>870.72</v>
      </c>
      <c r="J9454" s="41">
        <f t="shared" si="5"/>
        <v>17281.07535</v>
      </c>
      <c r="K9454" s="37" t="str">
        <f t="array" ref="K9454">IFERROR(XLOOKUP(G9454,'Tipo de carga'!A:A,'Tipo de carga'!B:B))</f>
        <v>Autoabasto</v>
      </c>
      <c r="L9454" s="37">
        <f t="shared" si="2"/>
        <v>51</v>
      </c>
      <c r="M9454" s="37">
        <f t="shared" si="3"/>
        <v>17</v>
      </c>
      <c r="N9454" s="37">
        <f t="shared" si="4"/>
        <v>12</v>
      </c>
      <c r="O9454" s="37" t="str">
        <f t="array" ref="O9454">IFERROR(XLOOKUP(K9454,'Tipo de carga'!B:B,'Tipo de carga'!C:C))</f>
        <v>Diesel</v>
      </c>
    </row>
    <row r="9455">
      <c r="A9455" s="36">
        <v>1902.0</v>
      </c>
      <c r="B9455" s="37" t="str">
        <f t="array" ref="B9455">IFERROR(XLOOKUP(A9455,'Asignacion Dic'!A:A,'Asignacion Dic'!C:C))</f>
        <v>Pipas</v>
      </c>
      <c r="C9455" s="37" t="str">
        <f t="array" ref="C9455">IFERROR(XLOOKUP(A9455,'Asignacion Dic'!A:A,'Asignacion Dic'!B:B))</f>
        <v>EC-02</v>
      </c>
      <c r="D9455" s="38">
        <v>45643.01766203704</v>
      </c>
      <c r="E9455" s="36" t="s">
        <v>365</v>
      </c>
      <c r="F9455" s="37" t="str">
        <f t="array" ref="F9455">IFERROR(XLOOKUP(E9455,Operadores!A:A,Operadores!B:B))</f>
        <v>RUICRU</v>
      </c>
      <c r="G9455" s="36" t="s">
        <v>75</v>
      </c>
      <c r="H9455" s="39">
        <v>19.84688</v>
      </c>
      <c r="I9455" s="40">
        <v>630.03</v>
      </c>
      <c r="J9455" s="41">
        <f t="shared" si="5"/>
        <v>12504.12981</v>
      </c>
      <c r="K9455" s="37" t="str">
        <f t="array" ref="K9455">IFERROR(XLOOKUP(G9455,'Tipo de carga'!A:A,'Tipo de carga'!B:B))</f>
        <v>Autoabasto</v>
      </c>
      <c r="L9455" s="37">
        <f t="shared" si="2"/>
        <v>51</v>
      </c>
      <c r="M9455" s="37">
        <f t="shared" si="3"/>
        <v>17</v>
      </c>
      <c r="N9455" s="37">
        <f t="shared" si="4"/>
        <v>12</v>
      </c>
      <c r="O9455" s="37" t="str">
        <f t="array" ref="O9455">IFERROR(XLOOKUP(K9455,'Tipo de carga'!B:B,'Tipo de carga'!C:C))</f>
        <v>Diesel</v>
      </c>
    </row>
    <row r="9456">
      <c r="A9456" s="36">
        <v>1881.0</v>
      </c>
      <c r="B9456" s="37" t="str">
        <f t="array" ref="B9456">IFERROR(XLOOKUP(A9456,'Asignacion Dic'!A:A,'Asignacion Dic'!C:C))</f>
        <v>Circuitos</v>
      </c>
      <c r="C9456" s="37" t="str">
        <f t="array" ref="C9456">IFERROR(XLOOKUP(A9456,'Asignacion Dic'!A:A,'Asignacion Dic'!B:B))</f>
        <v>EC-03</v>
      </c>
      <c r="D9456" s="38">
        <v>45643.5053125</v>
      </c>
      <c r="E9456" s="36" t="s">
        <v>210</v>
      </c>
      <c r="F9456" s="37" t="str">
        <f t="array" ref="F9456">IFERROR(XLOOKUP(E9456,Operadores!A:A,Operadores!B:B))</f>
        <v>CERJER</v>
      </c>
      <c r="G9456" s="36" t="s">
        <v>274</v>
      </c>
      <c r="H9456" s="39">
        <v>18.94</v>
      </c>
      <c r="I9456" s="40">
        <v>560.06</v>
      </c>
      <c r="J9456" s="41">
        <f t="shared" si="5"/>
        <v>10607.5364</v>
      </c>
      <c r="K9456" s="37" t="str">
        <f t="array" ref="K9456">IFERROR(XLOOKUP(G9456,'Tipo de carga'!A:A,'Tipo de carga'!B:B))</f>
        <v>Autoabasto</v>
      </c>
      <c r="L9456" s="37">
        <f t="shared" si="2"/>
        <v>51</v>
      </c>
      <c r="M9456" s="37">
        <f t="shared" si="3"/>
        <v>17</v>
      </c>
      <c r="N9456" s="37">
        <f t="shared" si="4"/>
        <v>12</v>
      </c>
      <c r="O9456" s="37" t="str">
        <f t="array" ref="O9456">IFERROR(XLOOKUP(K9456,'Tipo de carga'!B:B,'Tipo de carga'!C:C))</f>
        <v>Diesel</v>
      </c>
    </row>
    <row r="9457">
      <c r="A9457" s="36" t="s">
        <v>611</v>
      </c>
      <c r="B9457" s="37" t="str">
        <f t="array" ref="B9457">IFERROR(XLOOKUP(A9457,'Asignacion Dic'!A:A,'Asignacion Dic'!C:C))</f>
        <v/>
      </c>
      <c r="C9457" s="37" t="str">
        <f t="array" ref="C9457">IFERROR(XLOOKUP(A9457,'Asignacion Dic'!A:A,'Asignacion Dic'!B:B))</f>
        <v/>
      </c>
      <c r="D9457" s="38">
        <v>45643.65659722222</v>
      </c>
      <c r="E9457" s="36" t="s">
        <v>69</v>
      </c>
      <c r="F9457" s="37" t="str">
        <f t="array" ref="F9457">IFERROR(XLOOKUP(E9457,Operadores!A:A,Operadores!B:B))</f>
        <v>MTTO</v>
      </c>
      <c r="G9457" s="36" t="s">
        <v>609</v>
      </c>
      <c r="H9457" s="39">
        <v>19.93308</v>
      </c>
      <c r="I9457" s="40">
        <v>74.99</v>
      </c>
      <c r="J9457" s="41">
        <f t="shared" si="5"/>
        <v>1494.781669</v>
      </c>
      <c r="K9457" s="37" t="str">
        <f t="array" ref="K9457">IFERROR(XLOOKUP(G9457,'Tipo de carga'!A:A,'Tipo de carga'!B:B))</f>
        <v>Autoabasto</v>
      </c>
      <c r="L9457" s="37">
        <f t="shared" si="2"/>
        <v>51</v>
      </c>
      <c r="M9457" s="37">
        <f t="shared" si="3"/>
        <v>17</v>
      </c>
      <c r="N9457" s="37">
        <f t="shared" si="4"/>
        <v>12</v>
      </c>
      <c r="O9457" s="37" t="str">
        <f t="array" ref="O9457">IFERROR(XLOOKUP(K9457,'Tipo de carga'!B:B,'Tipo de carga'!C:C))</f>
        <v>Diesel</v>
      </c>
    </row>
    <row r="9458">
      <c r="A9458" s="36" t="s">
        <v>611</v>
      </c>
      <c r="B9458" s="37" t="str">
        <f t="array" ref="B9458">IFERROR(XLOOKUP(A9458,'Asignacion Dic'!A:A,'Asignacion Dic'!C:C))</f>
        <v/>
      </c>
      <c r="C9458" s="37" t="str">
        <f t="array" ref="C9458">IFERROR(XLOOKUP(A9458,'Asignacion Dic'!A:A,'Asignacion Dic'!B:B))</f>
        <v/>
      </c>
      <c r="D9458" s="38">
        <v>45643.643541666665</v>
      </c>
      <c r="E9458" s="36" t="s">
        <v>69</v>
      </c>
      <c r="F9458" s="37" t="str">
        <f t="array" ref="F9458">IFERROR(XLOOKUP(E9458,Operadores!A:A,Operadores!B:B))</f>
        <v>MTTO</v>
      </c>
      <c r="G9458" s="36" t="s">
        <v>609</v>
      </c>
      <c r="H9458" s="39">
        <v>19.93308</v>
      </c>
      <c r="I9458" s="40">
        <v>125.01</v>
      </c>
      <c r="J9458" s="41">
        <f t="shared" si="5"/>
        <v>2491.834331</v>
      </c>
      <c r="K9458" s="37" t="str">
        <f t="array" ref="K9458">IFERROR(XLOOKUP(G9458,'Tipo de carga'!A:A,'Tipo de carga'!B:B))</f>
        <v>Autoabasto</v>
      </c>
      <c r="L9458" s="37">
        <f t="shared" si="2"/>
        <v>51</v>
      </c>
      <c r="M9458" s="37">
        <f t="shared" si="3"/>
        <v>17</v>
      </c>
      <c r="N9458" s="37">
        <f t="shared" si="4"/>
        <v>12</v>
      </c>
      <c r="O9458" s="37" t="str">
        <f t="array" ref="O9458">IFERROR(XLOOKUP(K9458,'Tipo de carga'!B:B,'Tipo de carga'!C:C))</f>
        <v>Diesel</v>
      </c>
    </row>
    <row r="9459">
      <c r="A9459" s="36">
        <v>2027.0</v>
      </c>
      <c r="B9459" s="37" t="str">
        <f t="array" ref="B9459">IFERROR(XLOOKUP(A9459,'Asignacion Dic'!A:A,'Asignacion Dic'!C:C))</f>
        <v>MeLi Dedicado Merida</v>
      </c>
      <c r="C9459" s="37" t="str">
        <f t="array" ref="C9459">IFERROR(XLOOKUP(A9459,'Asignacion Dic'!A:A,'Asignacion Dic'!B:B))</f>
        <v>EC-05</v>
      </c>
      <c r="D9459" s="38">
        <v>45643.96863425926</v>
      </c>
      <c r="E9459" s="36" t="s">
        <v>246</v>
      </c>
      <c r="F9459" s="37" t="str">
        <f t="array" ref="F9459">IFERROR(XLOOKUP(E9459,Operadores!A:A,Operadores!B:B))</f>
        <v>LUNADO</v>
      </c>
      <c r="G9459" s="36" t="s">
        <v>42</v>
      </c>
      <c r="H9459" s="39">
        <v>19.63136</v>
      </c>
      <c r="I9459" s="40">
        <v>282.06</v>
      </c>
      <c r="J9459" s="41">
        <f t="shared" si="5"/>
        <v>5537.221402</v>
      </c>
      <c r="K9459" s="37" t="str">
        <f t="array" ref="K9459">IFERROR(XLOOKUP(G9459,'Tipo de carga'!A:A,'Tipo de carga'!B:B))</f>
        <v>Autoabasto</v>
      </c>
      <c r="L9459" s="37">
        <f t="shared" si="2"/>
        <v>51</v>
      </c>
      <c r="M9459" s="37">
        <f t="shared" si="3"/>
        <v>17</v>
      </c>
      <c r="N9459" s="37">
        <f t="shared" si="4"/>
        <v>12</v>
      </c>
      <c r="O9459" s="37" t="str">
        <f t="array" ref="O9459">IFERROR(XLOOKUP(K9459,'Tipo de carga'!B:B,'Tipo de carga'!C:C))</f>
        <v>Diesel</v>
      </c>
    </row>
    <row r="9460">
      <c r="A9460" s="36">
        <v>1939.0</v>
      </c>
      <c r="B9460" s="37" t="str">
        <f t="array" ref="B9460">IFERROR(XLOOKUP(A9460,'Asignacion Dic'!A:A,'Asignacion Dic'!C:C))</f>
        <v>Full Liver</v>
      </c>
      <c r="C9460" s="37" t="str">
        <f t="array" ref="C9460">IFERROR(XLOOKUP(A9460,'Asignacion Dic'!A:A,'Asignacion Dic'!B:B))</f>
        <v>EC-01</v>
      </c>
      <c r="D9460" s="38">
        <v>45643.90940972222</v>
      </c>
      <c r="E9460" s="36" t="s">
        <v>364</v>
      </c>
      <c r="F9460" s="37" t="str">
        <f t="array" ref="F9460">IFERROR(XLOOKUP(E9460,Operadores!A:A,Operadores!B:B))</f>
        <v>TORBR01</v>
      </c>
      <c r="G9460" s="36" t="s">
        <v>42</v>
      </c>
      <c r="H9460" s="39">
        <v>19.63136</v>
      </c>
      <c r="I9460" s="40">
        <v>303.01</v>
      </c>
      <c r="J9460" s="41">
        <f t="shared" si="5"/>
        <v>5948.498394</v>
      </c>
      <c r="K9460" s="37" t="str">
        <f t="array" ref="K9460">IFERROR(XLOOKUP(G9460,'Tipo de carga'!A:A,'Tipo de carga'!B:B))</f>
        <v>Autoabasto</v>
      </c>
      <c r="L9460" s="37">
        <f t="shared" si="2"/>
        <v>51</v>
      </c>
      <c r="M9460" s="37">
        <f t="shared" si="3"/>
        <v>17</v>
      </c>
      <c r="N9460" s="37">
        <f t="shared" si="4"/>
        <v>12</v>
      </c>
      <c r="O9460" s="37" t="str">
        <f t="array" ref="O9460">IFERROR(XLOOKUP(K9460,'Tipo de carga'!B:B,'Tipo de carga'!C:C))</f>
        <v>Diesel</v>
      </c>
    </row>
    <row r="9461">
      <c r="A9461" s="36">
        <v>1753.0</v>
      </c>
      <c r="B9461" s="37" t="str">
        <f t="array" ref="B9461">IFERROR(XLOOKUP(A9461,'Asignacion Dic'!A:A,'Asignacion Dic'!C:C))</f>
        <v>Wm Full</v>
      </c>
      <c r="C9461" s="37" t="str">
        <f t="array" ref="C9461">IFERROR(XLOOKUP(A9461,'Asignacion Dic'!A:A,'Asignacion Dic'!B:B))</f>
        <v>EC-08</v>
      </c>
      <c r="D9461" s="38">
        <v>45643.870625</v>
      </c>
      <c r="E9461" s="36" t="s">
        <v>291</v>
      </c>
      <c r="F9461" s="37" t="str">
        <f t="array" ref="F9461">IFERROR(XLOOKUP(E9461,Operadores!A:A,Operadores!B:B))</f>
        <v>MENRI</v>
      </c>
      <c r="G9461" s="36" t="s">
        <v>42</v>
      </c>
      <c r="H9461" s="39">
        <v>19.63136</v>
      </c>
      <c r="I9461" s="40">
        <v>501.72</v>
      </c>
      <c r="J9461" s="41">
        <f t="shared" si="5"/>
        <v>9849.445939</v>
      </c>
      <c r="K9461" s="37" t="str">
        <f t="array" ref="K9461">IFERROR(XLOOKUP(G9461,'Tipo de carga'!A:A,'Tipo de carga'!B:B))</f>
        <v>Autoabasto</v>
      </c>
      <c r="L9461" s="37">
        <f t="shared" si="2"/>
        <v>51</v>
      </c>
      <c r="M9461" s="37">
        <f t="shared" si="3"/>
        <v>17</v>
      </c>
      <c r="N9461" s="37">
        <f t="shared" si="4"/>
        <v>12</v>
      </c>
      <c r="O9461" s="37" t="str">
        <f t="array" ref="O9461">IFERROR(XLOOKUP(K9461,'Tipo de carga'!B:B,'Tipo de carga'!C:C))</f>
        <v>Diesel</v>
      </c>
    </row>
    <row r="9462">
      <c r="A9462" s="36">
        <v>1817.0</v>
      </c>
      <c r="B9462" s="37" t="str">
        <f t="array" ref="B9462">IFERROR(XLOOKUP(A9462,'Asignacion Dic'!A:A,'Asignacion Dic'!C:C))</f>
        <v>Wm Full</v>
      </c>
      <c r="C9462" s="37" t="str">
        <f t="array" ref="C9462">IFERROR(XLOOKUP(A9462,'Asignacion Dic'!A:A,'Asignacion Dic'!B:B))</f>
        <v>EC-08</v>
      </c>
      <c r="D9462" s="38">
        <v>45643.869571759256</v>
      </c>
      <c r="E9462" s="36" t="s">
        <v>476</v>
      </c>
      <c r="F9462" s="37" t="str">
        <f t="array" ref="F9462">IFERROR(XLOOKUP(E9462,Operadores!A:A,Operadores!B:B))</f>
        <v>VILJE</v>
      </c>
      <c r="G9462" s="36" t="s">
        <v>42</v>
      </c>
      <c r="H9462" s="39">
        <v>19.63136</v>
      </c>
      <c r="I9462" s="40">
        <v>380.01</v>
      </c>
      <c r="J9462" s="41">
        <f t="shared" si="5"/>
        <v>7460.113114</v>
      </c>
      <c r="K9462" s="37" t="str">
        <f t="array" ref="K9462">IFERROR(XLOOKUP(G9462,'Tipo de carga'!A:A,'Tipo de carga'!B:B))</f>
        <v>Autoabasto</v>
      </c>
      <c r="L9462" s="37">
        <f t="shared" si="2"/>
        <v>51</v>
      </c>
      <c r="M9462" s="37">
        <f t="shared" si="3"/>
        <v>17</v>
      </c>
      <c r="N9462" s="37">
        <f t="shared" si="4"/>
        <v>12</v>
      </c>
      <c r="O9462" s="37" t="str">
        <f t="array" ref="O9462">IFERROR(XLOOKUP(K9462,'Tipo de carga'!B:B,'Tipo de carga'!C:C))</f>
        <v>Diesel</v>
      </c>
    </row>
    <row r="9463">
      <c r="A9463" s="36">
        <v>1715.0</v>
      </c>
      <c r="B9463" s="37" t="str">
        <f t="array" ref="B9463">IFERROR(XLOOKUP(A9463,'Asignacion Dic'!A:A,'Asignacion Dic'!C:C))</f>
        <v>Wm Sencillo</v>
      </c>
      <c r="C9463" s="37" t="str">
        <f t="array" ref="C9463">IFERROR(XLOOKUP(A9463,'Asignacion Dic'!A:A,'Asignacion Dic'!B:B))</f>
        <v>EC-08</v>
      </c>
      <c r="D9463" s="38">
        <v>45643.857083333336</v>
      </c>
      <c r="E9463" s="36" t="s">
        <v>280</v>
      </c>
      <c r="F9463" s="37" t="str">
        <f t="array" ref="F9463">IFERROR(XLOOKUP(E9463,Operadores!A:A,Operadores!B:B))</f>
        <v>LEOJAI</v>
      </c>
      <c r="G9463" s="36" t="s">
        <v>42</v>
      </c>
      <c r="H9463" s="39">
        <v>19.63136</v>
      </c>
      <c r="I9463" s="40">
        <v>407.03</v>
      </c>
      <c r="J9463" s="41">
        <f t="shared" si="5"/>
        <v>7990.552461</v>
      </c>
      <c r="K9463" s="37" t="str">
        <f t="array" ref="K9463">IFERROR(XLOOKUP(G9463,'Tipo de carga'!A:A,'Tipo de carga'!B:B))</f>
        <v>Autoabasto</v>
      </c>
      <c r="L9463" s="37">
        <f t="shared" si="2"/>
        <v>51</v>
      </c>
      <c r="M9463" s="37">
        <f t="shared" si="3"/>
        <v>17</v>
      </c>
      <c r="N9463" s="37">
        <f t="shared" si="4"/>
        <v>12</v>
      </c>
      <c r="O9463" s="37" t="str">
        <f t="array" ref="O9463">IFERROR(XLOOKUP(K9463,'Tipo de carga'!B:B,'Tipo de carga'!C:C))</f>
        <v>Diesel</v>
      </c>
    </row>
    <row r="9464">
      <c r="A9464" s="36">
        <v>1761.0</v>
      </c>
      <c r="B9464" s="37" t="str">
        <f t="array" ref="B9464">IFERROR(XLOOKUP(A9464,'Asignacion Dic'!A:A,'Asignacion Dic'!C:C))</f>
        <v>Wm Full</v>
      </c>
      <c r="C9464" s="37" t="str">
        <f t="array" ref="C9464">IFERROR(XLOOKUP(A9464,'Asignacion Dic'!A:A,'Asignacion Dic'!B:B))</f>
        <v>EC-08</v>
      </c>
      <c r="D9464" s="38">
        <v>45643.775613425925</v>
      </c>
      <c r="E9464" s="36" t="s">
        <v>278</v>
      </c>
      <c r="F9464" s="37" t="str">
        <f t="array" ref="F9464">IFERROR(XLOOKUP(E9464,Operadores!A:A,Operadores!B:B))</f>
        <v>RAMBAR</v>
      </c>
      <c r="G9464" s="36" t="s">
        <v>42</v>
      </c>
      <c r="H9464" s="39">
        <v>19.63136</v>
      </c>
      <c r="I9464" s="40">
        <v>229.24</v>
      </c>
      <c r="J9464" s="41">
        <f t="shared" si="5"/>
        <v>4500.292966</v>
      </c>
      <c r="K9464" s="37" t="str">
        <f t="array" ref="K9464">IFERROR(XLOOKUP(G9464,'Tipo de carga'!A:A,'Tipo de carga'!B:B))</f>
        <v>Autoabasto</v>
      </c>
      <c r="L9464" s="37">
        <f t="shared" si="2"/>
        <v>51</v>
      </c>
      <c r="M9464" s="37">
        <f t="shared" si="3"/>
        <v>17</v>
      </c>
      <c r="N9464" s="37">
        <f t="shared" si="4"/>
        <v>12</v>
      </c>
      <c r="O9464" s="37" t="str">
        <f t="array" ref="O9464">IFERROR(XLOOKUP(K9464,'Tipo de carga'!B:B,'Tipo de carga'!C:C))</f>
        <v>Diesel</v>
      </c>
    </row>
    <row r="9465">
      <c r="A9465" s="36">
        <v>1701.0</v>
      </c>
      <c r="B9465" s="37" t="str">
        <f t="array" ref="B9465">IFERROR(XLOOKUP(A9465,'Asignacion Dic'!A:A,'Asignacion Dic'!C:C))</f>
        <v>Wm Full</v>
      </c>
      <c r="C9465" s="37" t="str">
        <f t="array" ref="C9465">IFERROR(XLOOKUP(A9465,'Asignacion Dic'!A:A,'Asignacion Dic'!B:B))</f>
        <v>EC-08</v>
      </c>
      <c r="D9465" s="38">
        <v>45643.75747685185</v>
      </c>
      <c r="E9465" s="36" t="s">
        <v>400</v>
      </c>
      <c r="F9465" s="37" t="str">
        <f t="array" ref="F9465">IFERROR(XLOOKUP(E9465,Operadores!A:A,Operadores!B:B))</f>
        <v>HERMOI</v>
      </c>
      <c r="G9465" s="36" t="s">
        <v>42</v>
      </c>
      <c r="H9465" s="39">
        <v>19.63136</v>
      </c>
      <c r="I9465" s="40">
        <v>340.02</v>
      </c>
      <c r="J9465" s="41">
        <f t="shared" si="5"/>
        <v>6675.055027</v>
      </c>
      <c r="K9465" s="37" t="str">
        <f t="array" ref="K9465">IFERROR(XLOOKUP(G9465,'Tipo de carga'!A:A,'Tipo de carga'!B:B))</f>
        <v>Autoabasto</v>
      </c>
      <c r="L9465" s="37">
        <f t="shared" si="2"/>
        <v>51</v>
      </c>
      <c r="M9465" s="37">
        <f t="shared" si="3"/>
        <v>17</v>
      </c>
      <c r="N9465" s="37">
        <f t="shared" si="4"/>
        <v>12</v>
      </c>
      <c r="O9465" s="37" t="str">
        <f t="array" ref="O9465">IFERROR(XLOOKUP(K9465,'Tipo de carga'!B:B,'Tipo de carga'!C:C))</f>
        <v>Diesel</v>
      </c>
    </row>
    <row r="9466">
      <c r="A9466" s="36">
        <v>1998.0</v>
      </c>
      <c r="B9466" s="37" t="str">
        <f t="array" ref="B9466">IFERROR(XLOOKUP(A9466,'Asignacion Dic'!A:A,'Asignacion Dic'!C:C))</f>
        <v>MeLi Dedicado Merida</v>
      </c>
      <c r="C9466" s="37" t="str">
        <f t="array" ref="C9466">IFERROR(XLOOKUP(A9466,'Asignacion Dic'!A:A,'Asignacion Dic'!B:B))</f>
        <v>EC-05</v>
      </c>
      <c r="D9466" s="38">
        <v>45643.755902777775</v>
      </c>
      <c r="E9466" s="36" t="s">
        <v>398</v>
      </c>
      <c r="F9466" s="37" t="str">
        <f t="array" ref="F9466">IFERROR(XLOOKUP(E9466,Operadores!A:A,Operadores!B:B))</f>
        <v>SANEUS</v>
      </c>
      <c r="G9466" s="36" t="s">
        <v>42</v>
      </c>
      <c r="H9466" s="39">
        <v>19.63136</v>
      </c>
      <c r="I9466" s="40">
        <v>248.45</v>
      </c>
      <c r="J9466" s="41">
        <f t="shared" si="5"/>
        <v>4877.411392</v>
      </c>
      <c r="K9466" s="37" t="str">
        <f t="array" ref="K9466">IFERROR(XLOOKUP(G9466,'Tipo de carga'!A:A,'Tipo de carga'!B:B))</f>
        <v>Autoabasto</v>
      </c>
      <c r="L9466" s="37">
        <f t="shared" si="2"/>
        <v>51</v>
      </c>
      <c r="M9466" s="37">
        <f t="shared" si="3"/>
        <v>17</v>
      </c>
      <c r="N9466" s="37">
        <f t="shared" si="4"/>
        <v>12</v>
      </c>
      <c r="O9466" s="37" t="str">
        <f t="array" ref="O9466">IFERROR(XLOOKUP(K9466,'Tipo de carga'!B:B,'Tipo de carga'!C:C))</f>
        <v>Diesel</v>
      </c>
    </row>
    <row r="9467">
      <c r="A9467" s="36">
        <v>2089.0</v>
      </c>
      <c r="B9467" s="37" t="str">
        <f t="array" ref="B9467">IFERROR(XLOOKUP(A9467,'Asignacion Dic'!A:A,'Asignacion Dic'!C:C))</f>
        <v>Circuitos</v>
      </c>
      <c r="C9467" s="37" t="str">
        <f t="array" ref="C9467">IFERROR(XLOOKUP(A9467,'Asignacion Dic'!A:A,'Asignacion Dic'!B:B))</f>
        <v>EC-03</v>
      </c>
      <c r="D9467" s="38">
        <v>45643.74178240741</v>
      </c>
      <c r="E9467" s="36" t="s">
        <v>633</v>
      </c>
      <c r="F9467" s="37" t="str">
        <f t="array" ref="F9467">IFERROR(XLOOKUP(E9467,Operadores!A:A,Operadores!B:B))</f>
        <v>REYRAU</v>
      </c>
      <c r="G9467" s="36" t="s">
        <v>42</v>
      </c>
      <c r="H9467" s="39">
        <v>19.63136</v>
      </c>
      <c r="I9467" s="40">
        <v>406.97</v>
      </c>
      <c r="J9467" s="41">
        <f t="shared" si="5"/>
        <v>7989.374579</v>
      </c>
      <c r="K9467" s="37" t="str">
        <f t="array" ref="K9467">IFERROR(XLOOKUP(G9467,'Tipo de carga'!A:A,'Tipo de carga'!B:B))</f>
        <v>Autoabasto</v>
      </c>
      <c r="L9467" s="37">
        <f t="shared" si="2"/>
        <v>51</v>
      </c>
      <c r="M9467" s="37">
        <f t="shared" si="3"/>
        <v>17</v>
      </c>
      <c r="N9467" s="37">
        <f t="shared" si="4"/>
        <v>12</v>
      </c>
      <c r="O9467" s="37" t="str">
        <f t="array" ref="O9467">IFERROR(XLOOKUP(K9467,'Tipo de carga'!B:B,'Tipo de carga'!C:C))</f>
        <v>Diesel</v>
      </c>
    </row>
    <row r="9468">
      <c r="A9468" s="36">
        <v>1827.0</v>
      </c>
      <c r="B9468" s="37" t="str">
        <f t="array" ref="B9468">IFERROR(XLOOKUP(A9468,'Asignacion Dic'!A:A,'Asignacion Dic'!C:C))</f>
        <v>Full Liver</v>
      </c>
      <c r="C9468" s="37" t="str">
        <f t="array" ref="C9468">IFERROR(XLOOKUP(A9468,'Asignacion Dic'!A:A,'Asignacion Dic'!B:B))</f>
        <v>EC-01</v>
      </c>
      <c r="D9468" s="38">
        <v>45643.7196875</v>
      </c>
      <c r="E9468" s="36" t="s">
        <v>374</v>
      </c>
      <c r="F9468" s="37" t="str">
        <f t="array" ref="F9468">IFERROR(XLOOKUP(E9468,Operadores!A:A,Operadores!B:B))</f>
        <v>ANGMA</v>
      </c>
      <c r="G9468" s="36" t="s">
        <v>42</v>
      </c>
      <c r="H9468" s="39">
        <v>19.63136</v>
      </c>
      <c r="I9468" s="40">
        <v>381.36</v>
      </c>
      <c r="J9468" s="41">
        <f t="shared" si="5"/>
        <v>7486.61545</v>
      </c>
      <c r="K9468" s="37" t="str">
        <f t="array" ref="K9468">IFERROR(XLOOKUP(G9468,'Tipo de carga'!A:A,'Tipo de carga'!B:B))</f>
        <v>Autoabasto</v>
      </c>
      <c r="L9468" s="37">
        <f t="shared" si="2"/>
        <v>51</v>
      </c>
      <c r="M9468" s="37">
        <f t="shared" si="3"/>
        <v>17</v>
      </c>
      <c r="N9468" s="37">
        <f t="shared" si="4"/>
        <v>12</v>
      </c>
      <c r="O9468" s="37" t="str">
        <f t="array" ref="O9468">IFERROR(XLOOKUP(K9468,'Tipo de carga'!B:B,'Tipo de carga'!C:C))</f>
        <v>Diesel</v>
      </c>
    </row>
    <row r="9469">
      <c r="A9469" s="36">
        <v>1738.0</v>
      </c>
      <c r="B9469" s="37" t="str">
        <f t="array" ref="B9469">IFERROR(XLOOKUP(A9469,'Asignacion Dic'!A:A,'Asignacion Dic'!C:C))</f>
        <v>Wm Full</v>
      </c>
      <c r="C9469" s="37" t="str">
        <f t="array" ref="C9469">IFERROR(XLOOKUP(A9469,'Asignacion Dic'!A:A,'Asignacion Dic'!B:B))</f>
        <v>EC-08</v>
      </c>
      <c r="D9469" s="38">
        <v>45643.69269675926</v>
      </c>
      <c r="E9469" s="36" t="s">
        <v>295</v>
      </c>
      <c r="F9469" s="37" t="str">
        <f t="array" ref="F9469">IFERROR(XLOOKUP(E9469,Operadores!A:A,Operadores!B:B))</f>
        <v>PEROMA</v>
      </c>
      <c r="G9469" s="36" t="s">
        <v>42</v>
      </c>
      <c r="H9469" s="39">
        <v>19.63136</v>
      </c>
      <c r="I9469" s="40">
        <v>334.97</v>
      </c>
      <c r="J9469" s="41">
        <f t="shared" si="5"/>
        <v>6575.916659</v>
      </c>
      <c r="K9469" s="37" t="str">
        <f t="array" ref="K9469">IFERROR(XLOOKUP(G9469,'Tipo de carga'!A:A,'Tipo de carga'!B:B))</f>
        <v>Autoabasto</v>
      </c>
      <c r="L9469" s="37">
        <f t="shared" si="2"/>
        <v>51</v>
      </c>
      <c r="M9469" s="37">
        <f t="shared" si="3"/>
        <v>17</v>
      </c>
      <c r="N9469" s="37">
        <f t="shared" si="4"/>
        <v>12</v>
      </c>
      <c r="O9469" s="37" t="str">
        <f t="array" ref="O9469">IFERROR(XLOOKUP(K9469,'Tipo de carga'!B:B,'Tipo de carga'!C:C))</f>
        <v>Diesel</v>
      </c>
    </row>
    <row r="9470">
      <c r="A9470" s="36">
        <v>1722.0</v>
      </c>
      <c r="B9470" s="37" t="str">
        <f t="array" ref="B9470">IFERROR(XLOOKUP(A9470,'Asignacion Dic'!A:A,'Asignacion Dic'!C:C))</f>
        <v>Wm Full</v>
      </c>
      <c r="C9470" s="37" t="str">
        <f t="array" ref="C9470">IFERROR(XLOOKUP(A9470,'Asignacion Dic'!A:A,'Asignacion Dic'!B:B))</f>
        <v>EC-08</v>
      </c>
      <c r="D9470" s="38">
        <v>45643.67465277778</v>
      </c>
      <c r="E9470" s="36" t="s">
        <v>471</v>
      </c>
      <c r="F9470" s="37" t="str">
        <f t="array" ref="F9470">IFERROR(XLOOKUP(E9470,Operadores!A:A,Operadores!B:B))</f>
        <v>RICFRA</v>
      </c>
      <c r="G9470" s="36" t="s">
        <v>42</v>
      </c>
      <c r="H9470" s="39">
        <v>19.63136</v>
      </c>
      <c r="I9470" s="40">
        <v>363.07</v>
      </c>
      <c r="J9470" s="41">
        <f t="shared" si="5"/>
        <v>7127.557875</v>
      </c>
      <c r="K9470" s="37" t="str">
        <f t="array" ref="K9470">IFERROR(XLOOKUP(G9470,'Tipo de carga'!A:A,'Tipo de carga'!B:B))</f>
        <v>Autoabasto</v>
      </c>
      <c r="L9470" s="37">
        <f t="shared" si="2"/>
        <v>51</v>
      </c>
      <c r="M9470" s="37">
        <f t="shared" si="3"/>
        <v>17</v>
      </c>
      <c r="N9470" s="37">
        <f t="shared" si="4"/>
        <v>12</v>
      </c>
      <c r="O9470" s="37" t="str">
        <f t="array" ref="O9470">IFERROR(XLOOKUP(K9470,'Tipo de carga'!B:B,'Tipo de carga'!C:C))</f>
        <v>Diesel</v>
      </c>
    </row>
    <row r="9471">
      <c r="A9471" s="36">
        <v>2006.0</v>
      </c>
      <c r="B9471" s="37" t="str">
        <f t="array" ref="B9471">IFERROR(XLOOKUP(A9471,'Asignacion Dic'!A:A,'Asignacion Dic'!C:C))</f>
        <v>MeLi Dedicado Merida</v>
      </c>
      <c r="C9471" s="37" t="str">
        <f t="array" ref="C9471">IFERROR(XLOOKUP(A9471,'Asignacion Dic'!A:A,'Asignacion Dic'!B:B))</f>
        <v>EC-05</v>
      </c>
      <c r="D9471" s="38">
        <v>45643.662986111114</v>
      </c>
      <c r="E9471" s="36" t="s">
        <v>482</v>
      </c>
      <c r="F9471" s="37" t="str">
        <f t="array" ref="F9471">IFERROR(XLOOKUP(E9471,Operadores!A:A,Operadores!B:B))</f>
        <v>RIVJOS</v>
      </c>
      <c r="G9471" s="36" t="s">
        <v>42</v>
      </c>
      <c r="H9471" s="39">
        <v>19.63136</v>
      </c>
      <c r="I9471" s="40">
        <v>340.01</v>
      </c>
      <c r="J9471" s="41">
        <f t="shared" si="5"/>
        <v>6674.858714</v>
      </c>
      <c r="K9471" s="37" t="str">
        <f t="array" ref="K9471">IFERROR(XLOOKUP(G9471,'Tipo de carga'!A:A,'Tipo de carga'!B:B))</f>
        <v>Autoabasto</v>
      </c>
      <c r="L9471" s="37">
        <f t="shared" si="2"/>
        <v>51</v>
      </c>
      <c r="M9471" s="37">
        <f t="shared" si="3"/>
        <v>17</v>
      </c>
      <c r="N9471" s="37">
        <f t="shared" si="4"/>
        <v>12</v>
      </c>
      <c r="O9471" s="37" t="str">
        <f t="array" ref="O9471">IFERROR(XLOOKUP(K9471,'Tipo de carga'!B:B,'Tipo de carga'!C:C))</f>
        <v>Diesel</v>
      </c>
    </row>
    <row r="9472">
      <c r="A9472" s="36">
        <v>2021.0</v>
      </c>
      <c r="B9472" s="37" t="str">
        <f t="array" ref="B9472">IFERROR(XLOOKUP(A9472,'Asignacion Dic'!A:A,'Asignacion Dic'!C:C))</f>
        <v>MeLi Dedicado Merida</v>
      </c>
      <c r="C9472" s="37" t="str">
        <f t="array" ref="C9472">IFERROR(XLOOKUP(A9472,'Asignacion Dic'!A:A,'Asignacion Dic'!B:B))</f>
        <v>EC-05</v>
      </c>
      <c r="D9472" s="38">
        <v>45643.636041666665</v>
      </c>
      <c r="E9472" s="36" t="s">
        <v>320</v>
      </c>
      <c r="F9472" s="37" t="str">
        <f t="array" ref="F9472">IFERROR(XLOOKUP(E9472,Operadores!A:A,Operadores!B:B))</f>
        <v>GUTIRV</v>
      </c>
      <c r="G9472" s="36" t="s">
        <v>42</v>
      </c>
      <c r="H9472" s="39">
        <v>19.63136</v>
      </c>
      <c r="I9472" s="40">
        <v>250.11</v>
      </c>
      <c r="J9472" s="41">
        <f t="shared" si="5"/>
        <v>4909.99945</v>
      </c>
      <c r="K9472" s="37" t="str">
        <f t="array" ref="K9472">IFERROR(XLOOKUP(G9472,'Tipo de carga'!A:A,'Tipo de carga'!B:B))</f>
        <v>Autoabasto</v>
      </c>
      <c r="L9472" s="37">
        <f t="shared" si="2"/>
        <v>51</v>
      </c>
      <c r="M9472" s="37">
        <f t="shared" si="3"/>
        <v>17</v>
      </c>
      <c r="N9472" s="37">
        <f t="shared" si="4"/>
        <v>12</v>
      </c>
      <c r="O9472" s="37" t="str">
        <f t="array" ref="O9472">IFERROR(XLOOKUP(K9472,'Tipo de carga'!B:B,'Tipo de carga'!C:C))</f>
        <v>Diesel</v>
      </c>
    </row>
    <row r="9473">
      <c r="A9473" s="36">
        <v>1964.0</v>
      </c>
      <c r="B9473" s="37" t="str">
        <f t="array" ref="B9473">IFERROR(XLOOKUP(A9473,'Asignacion Dic'!A:A,'Asignacion Dic'!C:C))</f>
        <v>MeLi asignado SD</v>
      </c>
      <c r="C9473" s="37" t="str">
        <f t="array" ref="C9473">IFERROR(XLOOKUP(A9473,'Asignacion Dic'!A:A,'Asignacion Dic'!B:B))</f>
        <v>EC-05</v>
      </c>
      <c r="D9473" s="38">
        <v>45643.557280092595</v>
      </c>
      <c r="E9473" s="36" t="s">
        <v>236</v>
      </c>
      <c r="F9473" s="37" t="str">
        <f t="array" ref="F9473">IFERROR(XLOOKUP(E9473,Operadores!A:A,Operadores!B:B))</f>
        <v>BENOSC</v>
      </c>
      <c r="G9473" s="36" t="s">
        <v>42</v>
      </c>
      <c r="H9473" s="39">
        <v>19.63136</v>
      </c>
      <c r="I9473" s="40">
        <v>578.66</v>
      </c>
      <c r="J9473" s="41">
        <f t="shared" si="5"/>
        <v>11359.88278</v>
      </c>
      <c r="K9473" s="37" t="str">
        <f t="array" ref="K9473">IFERROR(XLOOKUP(G9473,'Tipo de carga'!A:A,'Tipo de carga'!B:B))</f>
        <v>Autoabasto</v>
      </c>
      <c r="L9473" s="37">
        <f t="shared" si="2"/>
        <v>51</v>
      </c>
      <c r="M9473" s="37">
        <f t="shared" si="3"/>
        <v>17</v>
      </c>
      <c r="N9473" s="37">
        <f t="shared" si="4"/>
        <v>12</v>
      </c>
      <c r="O9473" s="37" t="str">
        <f t="array" ref="O9473">IFERROR(XLOOKUP(K9473,'Tipo de carga'!B:B,'Tipo de carga'!C:C))</f>
        <v>Diesel</v>
      </c>
    </row>
    <row r="9474">
      <c r="A9474" s="36">
        <v>1813.0</v>
      </c>
      <c r="B9474" s="37" t="str">
        <f t="array" ref="B9474">IFERROR(XLOOKUP(A9474,'Asignacion Dic'!A:A,'Asignacion Dic'!C:C))</f>
        <v>Wm Full</v>
      </c>
      <c r="C9474" s="37" t="str">
        <f t="array" ref="C9474">IFERROR(XLOOKUP(A9474,'Asignacion Dic'!A:A,'Asignacion Dic'!B:B))</f>
        <v>EC-08</v>
      </c>
      <c r="D9474" s="38">
        <v>45643.49655092593</v>
      </c>
      <c r="E9474" s="36" t="s">
        <v>289</v>
      </c>
      <c r="F9474" s="37" t="str">
        <f t="array" ref="F9474">IFERROR(XLOOKUP(E9474,Operadores!A:A,Operadores!B:B))</f>
        <v>ALFEDI</v>
      </c>
      <c r="G9474" s="36" t="s">
        <v>42</v>
      </c>
      <c r="H9474" s="39">
        <v>19.63136</v>
      </c>
      <c r="I9474" s="40">
        <v>340.02</v>
      </c>
      <c r="J9474" s="41">
        <f t="shared" si="5"/>
        <v>6675.055027</v>
      </c>
      <c r="K9474" s="37" t="str">
        <f t="array" ref="K9474">IFERROR(XLOOKUP(G9474,'Tipo de carga'!A:A,'Tipo de carga'!B:B))</f>
        <v>Autoabasto</v>
      </c>
      <c r="L9474" s="37">
        <f t="shared" si="2"/>
        <v>51</v>
      </c>
      <c r="M9474" s="37">
        <f t="shared" si="3"/>
        <v>17</v>
      </c>
      <c r="N9474" s="37">
        <f t="shared" si="4"/>
        <v>12</v>
      </c>
      <c r="O9474" s="37" t="str">
        <f t="array" ref="O9474">IFERROR(XLOOKUP(K9474,'Tipo de carga'!B:B,'Tipo de carga'!C:C))</f>
        <v>Diesel</v>
      </c>
    </row>
    <row r="9475">
      <c r="A9475" s="36">
        <v>2013.0</v>
      </c>
      <c r="B9475" s="37" t="str">
        <f t="array" ref="B9475">IFERROR(XLOOKUP(A9475,'Asignacion Dic'!A:A,'Asignacion Dic'!C:C))</f>
        <v>MeLi Dedicado Merida</v>
      </c>
      <c r="C9475" s="37" t="str">
        <f t="array" ref="C9475">IFERROR(XLOOKUP(A9475,'Asignacion Dic'!A:A,'Asignacion Dic'!B:B))</f>
        <v>EC-05</v>
      </c>
      <c r="D9475" s="38">
        <v>45643.47510416667</v>
      </c>
      <c r="E9475" s="36" t="s">
        <v>557</v>
      </c>
      <c r="F9475" s="37" t="str">
        <f t="array" ref="F9475">IFERROR(XLOOKUP(E9475,Operadores!A:A,Operadores!B:B))</f>
        <v>MONENR</v>
      </c>
      <c r="G9475" s="36" t="s">
        <v>42</v>
      </c>
      <c r="H9475" s="39">
        <v>19.63136</v>
      </c>
      <c r="I9475" s="40">
        <v>241.77</v>
      </c>
      <c r="J9475" s="41">
        <f t="shared" si="5"/>
        <v>4746.273907</v>
      </c>
      <c r="K9475" s="37" t="str">
        <f t="array" ref="K9475">IFERROR(XLOOKUP(G9475,'Tipo de carga'!A:A,'Tipo de carga'!B:B))</f>
        <v>Autoabasto</v>
      </c>
      <c r="L9475" s="37">
        <f t="shared" si="2"/>
        <v>51</v>
      </c>
      <c r="M9475" s="37">
        <f t="shared" si="3"/>
        <v>17</v>
      </c>
      <c r="N9475" s="37">
        <f t="shared" si="4"/>
        <v>12</v>
      </c>
      <c r="O9475" s="37" t="str">
        <f t="array" ref="O9475">IFERROR(XLOOKUP(K9475,'Tipo de carga'!B:B,'Tipo de carga'!C:C))</f>
        <v>Diesel</v>
      </c>
    </row>
    <row r="9476">
      <c r="A9476" s="36">
        <v>1758.0</v>
      </c>
      <c r="B9476" s="37" t="str">
        <f t="array" ref="B9476">IFERROR(XLOOKUP(A9476,'Asignacion Dic'!A:A,'Asignacion Dic'!C:C))</f>
        <v>Wm Full</v>
      </c>
      <c r="C9476" s="37" t="str">
        <f t="array" ref="C9476">IFERROR(XLOOKUP(A9476,'Asignacion Dic'!A:A,'Asignacion Dic'!B:B))</f>
        <v>EC-08</v>
      </c>
      <c r="D9476" s="38">
        <v>45643.43732638889</v>
      </c>
      <c r="E9476" s="36" t="s">
        <v>521</v>
      </c>
      <c r="F9476" s="37" t="str">
        <f t="array" ref="F9476">IFERROR(XLOOKUP(E9476,Operadores!A:A,Operadores!B:B))</f>
        <v>COPJAI</v>
      </c>
      <c r="G9476" s="36" t="s">
        <v>42</v>
      </c>
      <c r="H9476" s="39">
        <v>19.63136</v>
      </c>
      <c r="I9476" s="40">
        <v>519.94</v>
      </c>
      <c r="J9476" s="41">
        <f t="shared" si="5"/>
        <v>10207.12932</v>
      </c>
      <c r="K9476" s="37" t="str">
        <f t="array" ref="K9476">IFERROR(XLOOKUP(G9476,'Tipo de carga'!A:A,'Tipo de carga'!B:B))</f>
        <v>Autoabasto</v>
      </c>
      <c r="L9476" s="37">
        <f t="shared" si="2"/>
        <v>51</v>
      </c>
      <c r="M9476" s="37">
        <f t="shared" si="3"/>
        <v>17</v>
      </c>
      <c r="N9476" s="37">
        <f t="shared" si="4"/>
        <v>12</v>
      </c>
      <c r="O9476" s="37" t="str">
        <f t="array" ref="O9476">IFERROR(XLOOKUP(K9476,'Tipo de carga'!B:B,'Tipo de carga'!C:C))</f>
        <v>Diesel</v>
      </c>
    </row>
    <row r="9477">
      <c r="A9477" s="36">
        <v>1746.0</v>
      </c>
      <c r="B9477" s="37" t="str">
        <f t="array" ref="B9477">IFERROR(XLOOKUP(A9477,'Asignacion Dic'!A:A,'Asignacion Dic'!C:C))</f>
        <v>Wm Full</v>
      </c>
      <c r="C9477" s="37" t="str">
        <f t="array" ref="C9477">IFERROR(XLOOKUP(A9477,'Asignacion Dic'!A:A,'Asignacion Dic'!B:B))</f>
        <v>EC-08</v>
      </c>
      <c r="D9477" s="38">
        <v>45643.41483796296</v>
      </c>
      <c r="E9477" s="36" t="s">
        <v>293</v>
      </c>
      <c r="F9477" s="37" t="str">
        <f t="array" ref="F9477">IFERROR(XLOOKUP(E9477,Operadores!A:A,Operadores!B:B))</f>
        <v>LOPFER</v>
      </c>
      <c r="G9477" s="36" t="s">
        <v>42</v>
      </c>
      <c r="H9477" s="39">
        <v>19.63136</v>
      </c>
      <c r="I9477" s="40">
        <v>535.1</v>
      </c>
      <c r="J9477" s="41">
        <f t="shared" si="5"/>
        <v>10504.74074</v>
      </c>
      <c r="K9477" s="37" t="str">
        <f t="array" ref="K9477">IFERROR(XLOOKUP(G9477,'Tipo de carga'!A:A,'Tipo de carga'!B:B))</f>
        <v>Autoabasto</v>
      </c>
      <c r="L9477" s="37">
        <f t="shared" si="2"/>
        <v>51</v>
      </c>
      <c r="M9477" s="37">
        <f t="shared" si="3"/>
        <v>17</v>
      </c>
      <c r="N9477" s="37">
        <f t="shared" si="4"/>
        <v>12</v>
      </c>
      <c r="O9477" s="37" t="str">
        <f t="array" ref="O9477">IFERROR(XLOOKUP(K9477,'Tipo de carga'!B:B,'Tipo de carga'!C:C))</f>
        <v>Diesel</v>
      </c>
    </row>
    <row r="9478">
      <c r="A9478" s="36">
        <v>2008.0</v>
      </c>
      <c r="B9478" s="37" t="str">
        <f t="array" ref="B9478">IFERROR(XLOOKUP(A9478,'Asignacion Dic'!A:A,'Asignacion Dic'!C:C))</f>
        <v>MeLi Dedicado Merida</v>
      </c>
      <c r="C9478" s="37" t="str">
        <f t="array" ref="C9478">IFERROR(XLOOKUP(A9478,'Asignacion Dic'!A:A,'Asignacion Dic'!B:B))</f>
        <v>EC-05</v>
      </c>
      <c r="D9478" s="38">
        <v>45643.39640046296</v>
      </c>
      <c r="E9478" s="36" t="s">
        <v>241</v>
      </c>
      <c r="F9478" s="37" t="str">
        <f t="array" ref="F9478">IFERROR(XLOOKUP(E9478,Operadores!A:A,Operadores!B:B))</f>
        <v>CADEMM</v>
      </c>
      <c r="G9478" s="36" t="s">
        <v>42</v>
      </c>
      <c r="H9478" s="39">
        <v>19.63136</v>
      </c>
      <c r="I9478" s="40">
        <v>441.53</v>
      </c>
      <c r="J9478" s="41">
        <f t="shared" si="5"/>
        <v>8667.834381</v>
      </c>
      <c r="K9478" s="37" t="str">
        <f t="array" ref="K9478">IFERROR(XLOOKUP(G9478,'Tipo de carga'!A:A,'Tipo de carga'!B:B))</f>
        <v>Autoabasto</v>
      </c>
      <c r="L9478" s="37">
        <f t="shared" si="2"/>
        <v>51</v>
      </c>
      <c r="M9478" s="37">
        <f t="shared" si="3"/>
        <v>17</v>
      </c>
      <c r="N9478" s="37">
        <f t="shared" si="4"/>
        <v>12</v>
      </c>
      <c r="O9478" s="37" t="str">
        <f t="array" ref="O9478">IFERROR(XLOOKUP(K9478,'Tipo de carga'!B:B,'Tipo de carga'!C:C))</f>
        <v>Diesel</v>
      </c>
    </row>
    <row r="9479">
      <c r="A9479" s="36">
        <v>1730.0</v>
      </c>
      <c r="B9479" s="37" t="str">
        <f t="array" ref="B9479">IFERROR(XLOOKUP(A9479,'Asignacion Dic'!A:A,'Asignacion Dic'!C:C))</f>
        <v>Wm Sencillo</v>
      </c>
      <c r="C9479" s="37" t="str">
        <f t="array" ref="C9479">IFERROR(XLOOKUP(A9479,'Asignacion Dic'!A:A,'Asignacion Dic'!B:B))</f>
        <v>EC-08</v>
      </c>
      <c r="D9479" s="38">
        <v>45643.33493055555</v>
      </c>
      <c r="E9479" s="36" t="s">
        <v>286</v>
      </c>
      <c r="F9479" s="37" t="str">
        <f t="array" ref="F9479">IFERROR(XLOOKUP(E9479,Operadores!A:A,Operadores!B:B))</f>
        <v>LOPERI</v>
      </c>
      <c r="G9479" s="36" t="s">
        <v>42</v>
      </c>
      <c r="H9479" s="39">
        <v>19.63136</v>
      </c>
      <c r="I9479" s="40">
        <v>440.02</v>
      </c>
      <c r="J9479" s="41">
        <f t="shared" si="5"/>
        <v>8638.191027</v>
      </c>
      <c r="K9479" s="37" t="str">
        <f t="array" ref="K9479">IFERROR(XLOOKUP(G9479,'Tipo de carga'!A:A,'Tipo de carga'!B:B))</f>
        <v>Autoabasto</v>
      </c>
      <c r="L9479" s="37">
        <f t="shared" si="2"/>
        <v>51</v>
      </c>
      <c r="M9479" s="37">
        <f t="shared" si="3"/>
        <v>17</v>
      </c>
      <c r="N9479" s="37">
        <f t="shared" si="4"/>
        <v>12</v>
      </c>
      <c r="O9479" s="37" t="str">
        <f t="array" ref="O9479">IFERROR(XLOOKUP(K9479,'Tipo de carga'!B:B,'Tipo de carga'!C:C))</f>
        <v>Diesel</v>
      </c>
    </row>
    <row r="9480">
      <c r="A9480" s="36">
        <v>2000.0</v>
      </c>
      <c r="B9480" s="37" t="str">
        <f t="array" ref="B9480">IFERROR(XLOOKUP(A9480,'Asignacion Dic'!A:A,'Asignacion Dic'!C:C))</f>
        <v>MeLi Dedicado Merida</v>
      </c>
      <c r="C9480" s="37" t="str">
        <f t="array" ref="C9480">IFERROR(XLOOKUP(A9480,'Asignacion Dic'!A:A,'Asignacion Dic'!B:B))</f>
        <v>EC-05</v>
      </c>
      <c r="D9480" s="38">
        <v>45643.33020833333</v>
      </c>
      <c r="E9480" s="36" t="s">
        <v>632</v>
      </c>
      <c r="F9480" s="37" t="str">
        <f t="array" ref="F9480">IFERROR(XLOOKUP(E9480,Operadores!A:A,Operadores!B:B))</f>
        <v>RODALE</v>
      </c>
      <c r="G9480" s="36" t="s">
        <v>42</v>
      </c>
      <c r="H9480" s="39">
        <v>19.63136</v>
      </c>
      <c r="I9480" s="40">
        <v>180.24</v>
      </c>
      <c r="J9480" s="41">
        <f t="shared" si="5"/>
        <v>3538.356326</v>
      </c>
      <c r="K9480" s="37" t="str">
        <f t="array" ref="K9480">IFERROR(XLOOKUP(G9480,'Tipo de carga'!A:A,'Tipo de carga'!B:B))</f>
        <v>Autoabasto</v>
      </c>
      <c r="L9480" s="37">
        <f t="shared" si="2"/>
        <v>51</v>
      </c>
      <c r="M9480" s="37">
        <f t="shared" si="3"/>
        <v>17</v>
      </c>
      <c r="N9480" s="37">
        <f t="shared" si="4"/>
        <v>12</v>
      </c>
      <c r="O9480" s="37" t="str">
        <f t="array" ref="O9480">IFERROR(XLOOKUP(K9480,'Tipo de carga'!B:B,'Tipo de carga'!C:C))</f>
        <v>Diesel</v>
      </c>
    </row>
    <row r="9481">
      <c r="A9481" s="36">
        <v>1818.0</v>
      </c>
      <c r="B9481" s="37" t="str">
        <f t="array" ref="B9481">IFERROR(XLOOKUP(A9481,'Asignacion Dic'!A:A,'Asignacion Dic'!C:C))</f>
        <v>Wm Full</v>
      </c>
      <c r="C9481" s="37" t="str">
        <f t="array" ref="C9481">IFERROR(XLOOKUP(A9481,'Asignacion Dic'!A:A,'Asignacion Dic'!B:B))</f>
        <v>EC-08</v>
      </c>
      <c r="D9481" s="38">
        <v>45643.29650462963</v>
      </c>
      <c r="E9481" s="36" t="s">
        <v>302</v>
      </c>
      <c r="F9481" s="37" t="str">
        <f t="array" ref="F9481">IFERROR(XLOOKUP(E9481,Operadores!A:A,Operadores!B:B))</f>
        <v>HEROCT</v>
      </c>
      <c r="G9481" s="36" t="s">
        <v>42</v>
      </c>
      <c r="H9481" s="39">
        <v>19.63136</v>
      </c>
      <c r="I9481" s="40">
        <v>425.33</v>
      </c>
      <c r="J9481" s="41">
        <f t="shared" si="5"/>
        <v>8349.806349</v>
      </c>
      <c r="K9481" s="37" t="str">
        <f t="array" ref="K9481">IFERROR(XLOOKUP(G9481,'Tipo de carga'!A:A,'Tipo de carga'!B:B))</f>
        <v>Autoabasto</v>
      </c>
      <c r="L9481" s="37">
        <f t="shared" si="2"/>
        <v>51</v>
      </c>
      <c r="M9481" s="37">
        <f t="shared" si="3"/>
        <v>17</v>
      </c>
      <c r="N9481" s="37">
        <f t="shared" si="4"/>
        <v>12</v>
      </c>
      <c r="O9481" s="37" t="str">
        <f t="array" ref="O9481">IFERROR(XLOOKUP(K9481,'Tipo de carga'!B:B,'Tipo de carga'!C:C))</f>
        <v>Diesel</v>
      </c>
    </row>
    <row r="9482">
      <c r="A9482" s="36">
        <v>1959.0</v>
      </c>
      <c r="B9482" s="37" t="str">
        <f t="array" ref="B9482">IFERROR(XLOOKUP(A9482,'Asignacion Dic'!A:A,'Asignacion Dic'!C:C))</f>
        <v>Full Liver</v>
      </c>
      <c r="C9482" s="37" t="str">
        <f t="array" ref="C9482">IFERROR(XLOOKUP(A9482,'Asignacion Dic'!A:A,'Asignacion Dic'!B:B))</f>
        <v>EC-01</v>
      </c>
      <c r="D9482" s="38">
        <v>45643.2871875</v>
      </c>
      <c r="E9482" s="36" t="s">
        <v>206</v>
      </c>
      <c r="F9482" s="37" t="str">
        <f t="array" ref="F9482">IFERROR(XLOOKUP(E9482,Operadores!A:A,Operadores!B:B))</f>
        <v>JARDAN</v>
      </c>
      <c r="G9482" s="36" t="s">
        <v>42</v>
      </c>
      <c r="H9482" s="39">
        <v>19.63136</v>
      </c>
      <c r="I9482" s="40">
        <v>646.71</v>
      </c>
      <c r="J9482" s="41">
        <f t="shared" si="5"/>
        <v>12695.79683</v>
      </c>
      <c r="K9482" s="37" t="str">
        <f t="array" ref="K9482">IFERROR(XLOOKUP(G9482,'Tipo de carga'!A:A,'Tipo de carga'!B:B))</f>
        <v>Autoabasto</v>
      </c>
      <c r="L9482" s="37">
        <f t="shared" si="2"/>
        <v>51</v>
      </c>
      <c r="M9482" s="37">
        <f t="shared" si="3"/>
        <v>17</v>
      </c>
      <c r="N9482" s="37">
        <f t="shared" si="4"/>
        <v>12</v>
      </c>
      <c r="O9482" s="37" t="str">
        <f t="array" ref="O9482">IFERROR(XLOOKUP(K9482,'Tipo de carga'!B:B,'Tipo de carga'!C:C))</f>
        <v>Diesel</v>
      </c>
    </row>
    <row r="9483">
      <c r="A9483" s="36">
        <v>1991.0</v>
      </c>
      <c r="B9483" s="37" t="str">
        <f t="array" ref="B9483">IFERROR(XLOOKUP(A9483,'Asignacion Dic'!A:A,'Asignacion Dic'!C:C))</f>
        <v>MeLi Dedicado Merida</v>
      </c>
      <c r="C9483" s="37" t="str">
        <f t="array" ref="C9483">IFERROR(XLOOKUP(A9483,'Asignacion Dic'!A:A,'Asignacion Dic'!B:B))</f>
        <v>EC-05</v>
      </c>
      <c r="D9483" s="38">
        <v>45643.25263888889</v>
      </c>
      <c r="E9483" s="36" t="s">
        <v>204</v>
      </c>
      <c r="F9483" s="37" t="str">
        <f t="array" ref="F9483">IFERROR(XLOOKUP(E9483,Operadores!A:A,Operadores!B:B))</f>
        <v>AGUARM</v>
      </c>
      <c r="G9483" s="36" t="s">
        <v>42</v>
      </c>
      <c r="H9483" s="39">
        <v>19.63136</v>
      </c>
      <c r="I9483" s="40">
        <v>458.51</v>
      </c>
      <c r="J9483" s="41">
        <f t="shared" si="5"/>
        <v>9001.174874</v>
      </c>
      <c r="K9483" s="37" t="str">
        <f t="array" ref="K9483">IFERROR(XLOOKUP(G9483,'Tipo de carga'!A:A,'Tipo de carga'!B:B))</f>
        <v>Autoabasto</v>
      </c>
      <c r="L9483" s="37">
        <f t="shared" si="2"/>
        <v>51</v>
      </c>
      <c r="M9483" s="37">
        <f t="shared" si="3"/>
        <v>17</v>
      </c>
      <c r="N9483" s="37">
        <f t="shared" si="4"/>
        <v>12</v>
      </c>
      <c r="O9483" s="37" t="str">
        <f t="array" ref="O9483">IFERROR(XLOOKUP(K9483,'Tipo de carga'!B:B,'Tipo de carga'!C:C))</f>
        <v>Diesel</v>
      </c>
    </row>
    <row r="9484">
      <c r="A9484" s="36">
        <v>2008.0</v>
      </c>
      <c r="B9484" s="37" t="str">
        <f t="array" ref="B9484">IFERROR(XLOOKUP(A9484,'Asignacion Dic'!A:A,'Asignacion Dic'!C:C))</f>
        <v>MeLi Dedicado Merida</v>
      </c>
      <c r="C9484" s="37" t="str">
        <f t="array" ref="C9484">IFERROR(XLOOKUP(A9484,'Asignacion Dic'!A:A,'Asignacion Dic'!B:B))</f>
        <v>EC-05</v>
      </c>
      <c r="D9484" s="38">
        <v>45643.0</v>
      </c>
      <c r="E9484" s="36" t="s">
        <v>530</v>
      </c>
      <c r="F9484" s="37" t="str">
        <f t="array" ref="F9484">IFERROR(XLOOKUP(E9484,Operadores!A:A,Operadores!B:B))</f>
        <v>CADCAR</v>
      </c>
      <c r="G9484" s="36" t="s">
        <v>425</v>
      </c>
      <c r="H9484" s="39">
        <v>26.67</v>
      </c>
      <c r="I9484" s="40">
        <v>187.47</v>
      </c>
      <c r="J9484" s="41">
        <f t="shared" si="5"/>
        <v>4999.8249</v>
      </c>
      <c r="K9484" s="37" t="str">
        <f t="array" ref="K9484">IFERROR(XLOOKUP(G9484,'Tipo de carga'!A:A,'Tipo de carga'!B:B))</f>
        <v>Ticket</v>
      </c>
      <c r="L9484" s="37">
        <f t="shared" si="2"/>
        <v>51</v>
      </c>
      <c r="M9484" s="37">
        <f t="shared" si="3"/>
        <v>17</v>
      </c>
      <c r="N9484" s="37">
        <f t="shared" si="4"/>
        <v>12</v>
      </c>
      <c r="O9484" s="37" t="str">
        <f t="array" ref="O9484">IFERROR(XLOOKUP(K9484,'Tipo de carga'!B:B,'Tipo de carga'!C:C))</f>
        <v>Diesel</v>
      </c>
    </row>
    <row r="9485">
      <c r="A9485" s="36">
        <v>1941.0</v>
      </c>
      <c r="B9485" s="37" t="str">
        <f t="array" ref="B9485">IFERROR(XLOOKUP(A9485,'Asignacion Dic'!A:A,'Asignacion Dic'!C:C))</f>
        <v>Available</v>
      </c>
      <c r="C9485" s="37" t="str">
        <f t="array" ref="C9485">IFERROR(XLOOKUP(A9485,'Asignacion Dic'!A:A,'Asignacion Dic'!B:B))</f>
        <v>TTE</v>
      </c>
      <c r="D9485" s="38">
        <v>45643.0</v>
      </c>
      <c r="E9485" s="36" t="s">
        <v>172</v>
      </c>
      <c r="F9485" s="37" t="str">
        <f t="array" ref="F9485">IFERROR(XLOOKUP(E9485,Operadores!A:A,Operadores!B:B))</f>
        <v>REDJUL</v>
      </c>
      <c r="G9485" s="36" t="s">
        <v>425</v>
      </c>
      <c r="H9485" s="39">
        <v>25.07</v>
      </c>
      <c r="I9485" s="40">
        <v>286.96</v>
      </c>
      <c r="J9485" s="41">
        <f t="shared" si="5"/>
        <v>7194.0872</v>
      </c>
      <c r="K9485" s="37" t="str">
        <f t="array" ref="K9485">IFERROR(XLOOKUP(G9485,'Tipo de carga'!A:A,'Tipo de carga'!B:B))</f>
        <v>Ticket</v>
      </c>
      <c r="L9485" s="37">
        <f t="shared" si="2"/>
        <v>51</v>
      </c>
      <c r="M9485" s="37">
        <f t="shared" si="3"/>
        <v>17</v>
      </c>
      <c r="N9485" s="37">
        <f t="shared" si="4"/>
        <v>12</v>
      </c>
      <c r="O9485" s="37" t="str">
        <f t="array" ref="O9485">IFERROR(XLOOKUP(K9485,'Tipo de carga'!B:B,'Tipo de carga'!C:C))</f>
        <v>Diesel</v>
      </c>
    </row>
    <row r="9486">
      <c r="A9486" s="36">
        <v>2006.0</v>
      </c>
      <c r="B9486" s="37" t="str">
        <f t="array" ref="B9486">IFERROR(XLOOKUP(A9486,'Asignacion Dic'!A:A,'Asignacion Dic'!C:C))</f>
        <v>MeLi Dedicado Merida</v>
      </c>
      <c r="C9486" s="37" t="str">
        <f t="array" ref="C9486">IFERROR(XLOOKUP(A9486,'Asignacion Dic'!A:A,'Asignacion Dic'!B:B))</f>
        <v>EC-05</v>
      </c>
      <c r="D9486" s="38">
        <v>45643.0</v>
      </c>
      <c r="E9486" s="36" t="s">
        <v>482</v>
      </c>
      <c r="F9486" s="37" t="str">
        <f t="array" ref="F9486">IFERROR(XLOOKUP(E9486,Operadores!A:A,Operadores!B:B))</f>
        <v>RIVJOS</v>
      </c>
      <c r="G9486" s="36" t="s">
        <v>425</v>
      </c>
      <c r="H9486" s="39">
        <v>26.67</v>
      </c>
      <c r="I9486" s="40">
        <v>337.45</v>
      </c>
      <c r="J9486" s="41">
        <f t="shared" si="5"/>
        <v>8999.7915</v>
      </c>
      <c r="K9486" s="37" t="str">
        <f t="array" ref="K9486">IFERROR(XLOOKUP(G9486,'Tipo de carga'!A:A,'Tipo de carga'!B:B))</f>
        <v>Ticket</v>
      </c>
      <c r="L9486" s="37">
        <f t="shared" si="2"/>
        <v>51</v>
      </c>
      <c r="M9486" s="37">
        <f t="shared" si="3"/>
        <v>17</v>
      </c>
      <c r="N9486" s="37">
        <f t="shared" si="4"/>
        <v>12</v>
      </c>
      <c r="O9486" s="37" t="str">
        <f t="array" ref="O9486">IFERROR(XLOOKUP(K9486,'Tipo de carga'!B:B,'Tipo de carga'!C:C))</f>
        <v>Diesel</v>
      </c>
    </row>
    <row r="9487">
      <c r="A9487" s="36">
        <v>1738.0</v>
      </c>
      <c r="B9487" s="37" t="str">
        <f t="array" ref="B9487">IFERROR(XLOOKUP(A9487,'Asignacion Dic'!A:A,'Asignacion Dic'!C:C))</f>
        <v>Wm Full</v>
      </c>
      <c r="C9487" s="37" t="str">
        <f t="array" ref="C9487">IFERROR(XLOOKUP(A9487,'Asignacion Dic'!A:A,'Asignacion Dic'!B:B))</f>
        <v>EC-08</v>
      </c>
      <c r="D9487" s="38">
        <v>45643.0</v>
      </c>
      <c r="E9487" s="36" t="s">
        <v>295</v>
      </c>
      <c r="F9487" s="37" t="str">
        <f t="array" ref="F9487">IFERROR(XLOOKUP(E9487,Operadores!A:A,Operadores!B:B))</f>
        <v>PEROMA</v>
      </c>
      <c r="G9487" s="36" t="s">
        <v>425</v>
      </c>
      <c r="H9487" s="39">
        <v>26.69</v>
      </c>
      <c r="I9487" s="40">
        <v>250.0</v>
      </c>
      <c r="J9487" s="41">
        <f t="shared" si="5"/>
        <v>6672.5</v>
      </c>
      <c r="K9487" s="37" t="str">
        <f t="array" ref="K9487">IFERROR(XLOOKUP(G9487,'Tipo de carga'!A:A,'Tipo de carga'!B:B))</f>
        <v>Ticket</v>
      </c>
      <c r="L9487" s="37">
        <f t="shared" si="2"/>
        <v>51</v>
      </c>
      <c r="M9487" s="37">
        <f t="shared" si="3"/>
        <v>17</v>
      </c>
      <c r="N9487" s="37">
        <f t="shared" si="4"/>
        <v>12</v>
      </c>
      <c r="O9487" s="37" t="str">
        <f t="array" ref="O9487">IFERROR(XLOOKUP(K9487,'Tipo de carga'!B:B,'Tipo de carga'!C:C))</f>
        <v>Diesel</v>
      </c>
    </row>
    <row r="9488">
      <c r="A9488" s="36">
        <v>1938.0</v>
      </c>
      <c r="B9488" s="37" t="str">
        <f t="array" ref="B9488">IFERROR(XLOOKUP(A9488,'Asignacion Dic'!A:A,'Asignacion Dic'!C:C))</f>
        <v>Sayer Sencillo</v>
      </c>
      <c r="C9488" s="37" t="str">
        <f t="array" ref="C9488">IFERROR(XLOOKUP(A9488,'Asignacion Dic'!A:A,'Asignacion Dic'!B:B))</f>
        <v>EC-04</v>
      </c>
      <c r="D9488" s="38">
        <v>45643.0</v>
      </c>
      <c r="E9488" s="36" t="s">
        <v>38</v>
      </c>
      <c r="F9488" s="37" t="str">
        <f t="array" ref="F9488">IFERROR(XLOOKUP(E9488,Operadores!A:A,Operadores!B:B))</f>
        <v>SOSCA01</v>
      </c>
      <c r="G9488" s="36" t="s">
        <v>425</v>
      </c>
      <c r="H9488" s="39">
        <v>24.69</v>
      </c>
      <c r="I9488" s="40">
        <v>388.82</v>
      </c>
      <c r="J9488" s="41">
        <f t="shared" si="5"/>
        <v>9599.9658</v>
      </c>
      <c r="K9488" s="37" t="str">
        <f t="array" ref="K9488">IFERROR(XLOOKUP(G9488,'Tipo de carga'!A:A,'Tipo de carga'!B:B))</f>
        <v>Ticket</v>
      </c>
      <c r="L9488" s="37">
        <f t="shared" si="2"/>
        <v>51</v>
      </c>
      <c r="M9488" s="37">
        <f t="shared" si="3"/>
        <v>17</v>
      </c>
      <c r="N9488" s="37">
        <f t="shared" si="4"/>
        <v>12</v>
      </c>
      <c r="O9488" s="37" t="str">
        <f t="array" ref="O9488">IFERROR(XLOOKUP(K9488,'Tipo de carga'!B:B,'Tipo de carga'!C:C))</f>
        <v>Diesel</v>
      </c>
    </row>
    <row r="9489">
      <c r="A9489" s="36">
        <v>1804.0</v>
      </c>
      <c r="B9489" s="37" t="str">
        <f t="array" ref="B9489">IFERROR(XLOOKUP(A9489,'Asignacion Dic'!A:A,'Asignacion Dic'!C:C))</f>
        <v>Sayer Full</v>
      </c>
      <c r="C9489" s="37" t="str">
        <f t="array" ref="C9489">IFERROR(XLOOKUP(A9489,'Asignacion Dic'!A:A,'Asignacion Dic'!B:B))</f>
        <v>EC-04</v>
      </c>
      <c r="D9489" s="38">
        <v>45643.0</v>
      </c>
      <c r="E9489" s="36" t="s">
        <v>475</v>
      </c>
      <c r="F9489" s="37" t="str">
        <f t="array" ref="F9489">IFERROR(XLOOKUP(E9489,Operadores!A:A,Operadores!B:B))</f>
        <v>AGUERN</v>
      </c>
      <c r="G9489" s="36" t="s">
        <v>425</v>
      </c>
      <c r="H9489" s="39">
        <v>26.75</v>
      </c>
      <c r="I9489" s="40">
        <v>186.91</v>
      </c>
      <c r="J9489" s="41">
        <f t="shared" si="5"/>
        <v>4999.8425</v>
      </c>
      <c r="K9489" s="37" t="str">
        <f t="array" ref="K9489">IFERROR(XLOOKUP(G9489,'Tipo de carga'!A:A,'Tipo de carga'!B:B))</f>
        <v>Ticket</v>
      </c>
      <c r="L9489" s="37">
        <f t="shared" si="2"/>
        <v>51</v>
      </c>
      <c r="M9489" s="37">
        <f t="shared" si="3"/>
        <v>17</v>
      </c>
      <c r="N9489" s="37">
        <f t="shared" si="4"/>
        <v>12</v>
      </c>
      <c r="O9489" s="37" t="str">
        <f t="array" ref="O9489">IFERROR(XLOOKUP(K9489,'Tipo de carga'!B:B,'Tipo de carga'!C:C))</f>
        <v>Diesel</v>
      </c>
    </row>
    <row r="9490">
      <c r="A9490" s="36">
        <v>2010.0</v>
      </c>
      <c r="B9490" s="37" t="str">
        <f t="array" ref="B9490">IFERROR(XLOOKUP(A9490,'Asignacion Dic'!A:A,'Asignacion Dic'!C:C))</f>
        <v>MeLi asignado SD</v>
      </c>
      <c r="C9490" s="37" t="str">
        <f t="array" ref="C9490">IFERROR(XLOOKUP(A9490,'Asignacion Dic'!A:A,'Asignacion Dic'!B:B))</f>
        <v>EC-05</v>
      </c>
      <c r="D9490" s="38">
        <v>45643.0</v>
      </c>
      <c r="E9490" s="36" t="s">
        <v>194</v>
      </c>
      <c r="F9490" s="37" t="str">
        <f t="array" ref="F9490">IFERROR(XLOOKUP(E9490,Operadores!A:A,Operadores!B:B))</f>
        <v>CHAJE</v>
      </c>
      <c r="G9490" s="36" t="s">
        <v>425</v>
      </c>
      <c r="H9490" s="39">
        <v>24.89</v>
      </c>
      <c r="I9490" s="40">
        <v>361.59</v>
      </c>
      <c r="J9490" s="41">
        <f t="shared" si="5"/>
        <v>8999.9751</v>
      </c>
      <c r="K9490" s="37" t="str">
        <f t="array" ref="K9490">IFERROR(XLOOKUP(G9490,'Tipo de carga'!A:A,'Tipo de carga'!B:B))</f>
        <v>Ticket</v>
      </c>
      <c r="L9490" s="37">
        <f t="shared" si="2"/>
        <v>51</v>
      </c>
      <c r="M9490" s="37">
        <f t="shared" si="3"/>
        <v>17</v>
      </c>
      <c r="N9490" s="37">
        <f t="shared" si="4"/>
        <v>12</v>
      </c>
      <c r="O9490" s="37" t="str">
        <f t="array" ref="O9490">IFERROR(XLOOKUP(K9490,'Tipo de carga'!B:B,'Tipo de carga'!C:C))</f>
        <v>Diesel</v>
      </c>
    </row>
    <row r="9491">
      <c r="A9491" s="36">
        <v>1980.0</v>
      </c>
      <c r="B9491" s="37" t="str">
        <f t="array" ref="B9491">IFERROR(XLOOKUP(A9491,'Asignacion Dic'!A:A,'Asignacion Dic'!C:C))</f>
        <v>MeLi asignado SD</v>
      </c>
      <c r="C9491" s="37" t="str">
        <f t="array" ref="C9491">IFERROR(XLOOKUP(A9491,'Asignacion Dic'!A:A,'Asignacion Dic'!B:B))</f>
        <v>EC-05</v>
      </c>
      <c r="D9491" s="38">
        <v>45643.0</v>
      </c>
      <c r="E9491" s="36" t="s">
        <v>173</v>
      </c>
      <c r="F9491" s="37" t="str">
        <f t="array" ref="F9491">IFERROR(XLOOKUP(E9491,Operadores!A:A,Operadores!B:B))</f>
        <v>AGUMIG</v>
      </c>
      <c r="G9491" s="36" t="s">
        <v>425</v>
      </c>
      <c r="H9491" s="39">
        <v>24.89</v>
      </c>
      <c r="I9491" s="40">
        <v>132.58</v>
      </c>
      <c r="J9491" s="41">
        <f t="shared" si="5"/>
        <v>3299.9162</v>
      </c>
      <c r="K9491" s="37" t="str">
        <f t="array" ref="K9491">IFERROR(XLOOKUP(G9491,'Tipo de carga'!A:A,'Tipo de carga'!B:B))</f>
        <v>Ticket</v>
      </c>
      <c r="L9491" s="37">
        <f t="shared" si="2"/>
        <v>51</v>
      </c>
      <c r="M9491" s="37">
        <f t="shared" si="3"/>
        <v>17</v>
      </c>
      <c r="N9491" s="37">
        <f t="shared" si="4"/>
        <v>12</v>
      </c>
      <c r="O9491" s="37" t="str">
        <f t="array" ref="O9491">IFERROR(XLOOKUP(K9491,'Tipo de carga'!B:B,'Tipo de carga'!C:C))</f>
        <v>Diesel</v>
      </c>
    </row>
    <row r="9492">
      <c r="A9492" s="36">
        <v>2026.0</v>
      </c>
      <c r="B9492" s="37" t="str">
        <f t="array" ref="B9492">IFERROR(XLOOKUP(A9492,'Asignacion Dic'!A:A,'Asignacion Dic'!C:C))</f>
        <v>MeLi Dedicado Merida</v>
      </c>
      <c r="C9492" s="37" t="str">
        <f t="array" ref="C9492">IFERROR(XLOOKUP(A9492,'Asignacion Dic'!A:A,'Asignacion Dic'!B:B))</f>
        <v>EC-05</v>
      </c>
      <c r="D9492" s="38">
        <v>45643.0</v>
      </c>
      <c r="E9492" s="36" t="s">
        <v>492</v>
      </c>
      <c r="F9492" s="37" t="str">
        <f t="array" ref="F9492">IFERROR(XLOOKUP(E9492,Operadores!A:A,Operadores!B:B))</f>
        <v>CRUTOM</v>
      </c>
      <c r="G9492" s="36" t="s">
        <v>425</v>
      </c>
      <c r="H9492" s="39">
        <v>24.99</v>
      </c>
      <c r="I9492" s="40">
        <v>288.0</v>
      </c>
      <c r="J9492" s="41">
        <f t="shared" si="5"/>
        <v>7197.12</v>
      </c>
      <c r="K9492" s="37" t="str">
        <f t="array" ref="K9492">IFERROR(XLOOKUP(G9492,'Tipo de carga'!A:A,'Tipo de carga'!B:B))</f>
        <v>Ticket</v>
      </c>
      <c r="L9492" s="37">
        <f t="shared" si="2"/>
        <v>51</v>
      </c>
      <c r="M9492" s="37">
        <f t="shared" si="3"/>
        <v>17</v>
      </c>
      <c r="N9492" s="37">
        <f t="shared" si="4"/>
        <v>12</v>
      </c>
      <c r="O9492" s="37" t="str">
        <f t="array" ref="O9492">IFERROR(XLOOKUP(K9492,'Tipo de carga'!B:B,'Tipo de carga'!C:C))</f>
        <v>Diesel</v>
      </c>
    </row>
    <row r="9493">
      <c r="A9493" s="36">
        <v>1889.0</v>
      </c>
      <c r="B9493" s="37" t="str">
        <f t="array" ref="B9493">IFERROR(XLOOKUP(A9493,'Asignacion Dic'!A:A,'Asignacion Dic'!C:C))</f>
        <v>MeLi asignado SD</v>
      </c>
      <c r="C9493" s="37" t="str">
        <f t="array" ref="C9493">IFERROR(XLOOKUP(A9493,'Asignacion Dic'!A:A,'Asignacion Dic'!B:B))</f>
        <v>EC-05</v>
      </c>
      <c r="D9493" s="38">
        <v>45643.0</v>
      </c>
      <c r="E9493" s="36" t="s">
        <v>168</v>
      </c>
      <c r="F9493" s="37" t="str">
        <f t="array" ref="F9493">IFERROR(XLOOKUP(E9493,Operadores!A:A,Operadores!B:B))</f>
        <v>GARLUI</v>
      </c>
      <c r="G9493" s="36" t="s">
        <v>425</v>
      </c>
      <c r="H9493" s="39">
        <v>24.45</v>
      </c>
      <c r="I9493" s="40">
        <v>372.18</v>
      </c>
      <c r="J9493" s="41">
        <f t="shared" si="5"/>
        <v>9099.801</v>
      </c>
      <c r="K9493" s="37" t="str">
        <f t="array" ref="K9493">IFERROR(XLOOKUP(G9493,'Tipo de carga'!A:A,'Tipo de carga'!B:B))</f>
        <v>Ticket</v>
      </c>
      <c r="L9493" s="37">
        <f t="shared" si="2"/>
        <v>51</v>
      </c>
      <c r="M9493" s="37">
        <f t="shared" si="3"/>
        <v>17</v>
      </c>
      <c r="N9493" s="37">
        <f t="shared" si="4"/>
        <v>12</v>
      </c>
      <c r="O9493" s="37" t="str">
        <f t="array" ref="O9493">IFERROR(XLOOKUP(K9493,'Tipo de carga'!B:B,'Tipo de carga'!C:C))</f>
        <v>Diesel</v>
      </c>
    </row>
    <row r="9494">
      <c r="A9494" s="36">
        <v>2006.0</v>
      </c>
      <c r="B9494" s="37" t="str">
        <f t="array" ref="B9494">IFERROR(XLOOKUP(A9494,'Asignacion Dic'!A:A,'Asignacion Dic'!C:C))</f>
        <v>MeLi Dedicado Merida</v>
      </c>
      <c r="C9494" s="37" t="str">
        <f t="array" ref="C9494">IFERROR(XLOOKUP(A9494,'Asignacion Dic'!A:A,'Asignacion Dic'!B:B))</f>
        <v>EC-05</v>
      </c>
      <c r="D9494" s="38">
        <v>45643.0</v>
      </c>
      <c r="E9494" s="36" t="s">
        <v>482</v>
      </c>
      <c r="F9494" s="37" t="str">
        <f t="array" ref="F9494">IFERROR(XLOOKUP(E9494,Operadores!A:A,Operadores!B:B))</f>
        <v>RIVJOS</v>
      </c>
      <c r="G9494" s="36" t="s">
        <v>425</v>
      </c>
      <c r="H9494" s="39">
        <v>24.45</v>
      </c>
      <c r="I9494" s="40">
        <v>130.87</v>
      </c>
      <c r="J9494" s="41">
        <f t="shared" si="5"/>
        <v>3199.7715</v>
      </c>
      <c r="K9494" s="37" t="str">
        <f t="array" ref="K9494">IFERROR(XLOOKUP(G9494,'Tipo de carga'!A:A,'Tipo de carga'!B:B))</f>
        <v>Ticket</v>
      </c>
      <c r="L9494" s="37">
        <f t="shared" si="2"/>
        <v>51</v>
      </c>
      <c r="M9494" s="37">
        <f t="shared" si="3"/>
        <v>17</v>
      </c>
      <c r="N9494" s="37">
        <f t="shared" si="4"/>
        <v>12</v>
      </c>
      <c r="O9494" s="37" t="str">
        <f t="array" ref="O9494">IFERROR(XLOOKUP(K9494,'Tipo de carga'!B:B,'Tipo de carga'!C:C))</f>
        <v>Diesel</v>
      </c>
    </row>
    <row r="9495">
      <c r="A9495" s="36">
        <v>1760.0</v>
      </c>
      <c r="B9495" s="37" t="str">
        <f t="array" ref="B9495">IFERROR(XLOOKUP(A9495,'Asignacion Dic'!A:A,'Asignacion Dic'!C:C))</f>
        <v>Pipas</v>
      </c>
      <c r="C9495" s="37" t="str">
        <f t="array" ref="C9495">IFERROR(XLOOKUP(A9495,'Asignacion Dic'!A:A,'Asignacion Dic'!B:B))</f>
        <v>EC-02</v>
      </c>
      <c r="D9495" s="38">
        <v>45643.0</v>
      </c>
      <c r="E9495" s="36" t="s">
        <v>154</v>
      </c>
      <c r="F9495" s="37" t="str">
        <f t="array" ref="F9495">IFERROR(XLOOKUP(E9495,Operadores!A:A,Operadores!B:B))</f>
        <v>MARJO08</v>
      </c>
      <c r="G9495" s="36" t="s">
        <v>425</v>
      </c>
      <c r="H9495" s="39">
        <v>26.89</v>
      </c>
      <c r="I9495" s="40">
        <v>249.62</v>
      </c>
      <c r="J9495" s="41">
        <f t="shared" si="5"/>
        <v>6712.2818</v>
      </c>
      <c r="K9495" s="37" t="str">
        <f t="array" ref="K9495">IFERROR(XLOOKUP(G9495,'Tipo de carga'!A:A,'Tipo de carga'!B:B))</f>
        <v>Ticket</v>
      </c>
      <c r="L9495" s="37">
        <f t="shared" si="2"/>
        <v>51</v>
      </c>
      <c r="M9495" s="37">
        <f t="shared" si="3"/>
        <v>17</v>
      </c>
      <c r="N9495" s="37">
        <f t="shared" si="4"/>
        <v>12</v>
      </c>
      <c r="O9495" s="37" t="str">
        <f t="array" ref="O9495">IFERROR(XLOOKUP(K9495,'Tipo de carga'!B:B,'Tipo de carga'!C:C))</f>
        <v>Diesel</v>
      </c>
    </row>
    <row r="9496">
      <c r="A9496" s="36">
        <v>1959.0</v>
      </c>
      <c r="B9496" s="37" t="str">
        <f t="array" ref="B9496">IFERROR(XLOOKUP(A9496,'Asignacion Dic'!A:A,'Asignacion Dic'!C:C))</f>
        <v>Full Liver</v>
      </c>
      <c r="C9496" s="37" t="str">
        <f t="array" ref="C9496">IFERROR(XLOOKUP(A9496,'Asignacion Dic'!A:A,'Asignacion Dic'!B:B))</f>
        <v>EC-01</v>
      </c>
      <c r="D9496" s="38">
        <v>45643.0</v>
      </c>
      <c r="E9496" s="36" t="s">
        <v>206</v>
      </c>
      <c r="F9496" s="37" t="str">
        <f t="array" ref="F9496">IFERROR(XLOOKUP(E9496,Operadores!A:A,Operadores!B:B))</f>
        <v>JARDAN</v>
      </c>
      <c r="G9496" s="36" t="s">
        <v>425</v>
      </c>
      <c r="H9496" s="39">
        <v>25.19</v>
      </c>
      <c r="I9496" s="40">
        <v>238.18</v>
      </c>
      <c r="J9496" s="41">
        <f t="shared" si="5"/>
        <v>5999.7542</v>
      </c>
      <c r="K9496" s="37" t="str">
        <f t="array" ref="K9496">IFERROR(XLOOKUP(G9496,'Tipo de carga'!A:A,'Tipo de carga'!B:B))</f>
        <v>Ticket</v>
      </c>
      <c r="L9496" s="37">
        <f t="shared" si="2"/>
        <v>51</v>
      </c>
      <c r="M9496" s="37">
        <f t="shared" si="3"/>
        <v>17</v>
      </c>
      <c r="N9496" s="37">
        <f t="shared" si="4"/>
        <v>12</v>
      </c>
      <c r="O9496" s="37" t="str">
        <f t="array" ref="O9496">IFERROR(XLOOKUP(K9496,'Tipo de carga'!B:B,'Tipo de carga'!C:C))</f>
        <v>Diesel</v>
      </c>
    </row>
    <row r="9497">
      <c r="A9497" s="36">
        <v>1769.0</v>
      </c>
      <c r="B9497" s="37" t="str">
        <f t="array" ref="B9497">IFERROR(XLOOKUP(A9497,'Asignacion Dic'!A:A,'Asignacion Dic'!C:C))</f>
        <v>Wm Sencillo</v>
      </c>
      <c r="C9497" s="37" t="str">
        <f t="array" ref="C9497">IFERROR(XLOOKUP(A9497,'Asignacion Dic'!A:A,'Asignacion Dic'!B:B))</f>
        <v>EC-08</v>
      </c>
      <c r="D9497" s="38">
        <v>45643.0</v>
      </c>
      <c r="E9497" s="36" t="s">
        <v>486</v>
      </c>
      <c r="F9497" s="37" t="str">
        <f t="array" ref="F9497">IFERROR(XLOOKUP(E9497,Operadores!A:A,Operadores!B:B))</f>
        <v>TOVREN</v>
      </c>
      <c r="G9497" s="36" t="s">
        <v>425</v>
      </c>
      <c r="H9497" s="39">
        <v>26.17</v>
      </c>
      <c r="I9497" s="40">
        <v>275.12</v>
      </c>
      <c r="J9497" s="41">
        <f t="shared" si="5"/>
        <v>7199.8904</v>
      </c>
      <c r="K9497" s="37" t="str">
        <f t="array" ref="K9497">IFERROR(XLOOKUP(G9497,'Tipo de carga'!A:A,'Tipo de carga'!B:B))</f>
        <v>Ticket</v>
      </c>
      <c r="L9497" s="37">
        <f t="shared" si="2"/>
        <v>51</v>
      </c>
      <c r="M9497" s="37">
        <f t="shared" si="3"/>
        <v>17</v>
      </c>
      <c r="N9497" s="37">
        <f t="shared" si="4"/>
        <v>12</v>
      </c>
      <c r="O9497" s="37" t="str">
        <f t="array" ref="O9497">IFERROR(XLOOKUP(K9497,'Tipo de carga'!B:B,'Tipo de carga'!C:C))</f>
        <v>Diesel</v>
      </c>
    </row>
    <row r="9498">
      <c r="A9498" s="36">
        <v>1848.0</v>
      </c>
      <c r="B9498" s="37" t="str">
        <f t="array" ref="B9498">IFERROR(XLOOKUP(A9498,'Asignacion Dic'!A:A,'Asignacion Dic'!C:C))</f>
        <v>Sayer Sencillo</v>
      </c>
      <c r="C9498" s="37" t="str">
        <f t="array" ref="C9498">IFERROR(XLOOKUP(A9498,'Asignacion Dic'!A:A,'Asignacion Dic'!B:B))</f>
        <v>EC-04</v>
      </c>
      <c r="D9498" s="38">
        <v>45643.0</v>
      </c>
      <c r="E9498" s="36" t="s">
        <v>257</v>
      </c>
      <c r="F9498" s="37" t="str">
        <f t="array" ref="F9498">IFERROR(XLOOKUP(E9498,Operadores!A:A,Operadores!B:B))</f>
        <v>ROSMA</v>
      </c>
      <c r="G9498" s="36" t="s">
        <v>425</v>
      </c>
      <c r="H9498" s="39">
        <v>26.69</v>
      </c>
      <c r="I9498" s="40">
        <v>179.84</v>
      </c>
      <c r="J9498" s="41">
        <f t="shared" si="5"/>
        <v>4799.9296</v>
      </c>
      <c r="K9498" s="37" t="str">
        <f t="array" ref="K9498">IFERROR(XLOOKUP(G9498,'Tipo de carga'!A:A,'Tipo de carga'!B:B))</f>
        <v>Ticket</v>
      </c>
      <c r="L9498" s="37">
        <f t="shared" si="2"/>
        <v>51</v>
      </c>
      <c r="M9498" s="37">
        <f t="shared" si="3"/>
        <v>17</v>
      </c>
      <c r="N9498" s="37">
        <f t="shared" si="4"/>
        <v>12</v>
      </c>
      <c r="O9498" s="37" t="str">
        <f t="array" ref="O9498">IFERROR(XLOOKUP(K9498,'Tipo de carga'!B:B,'Tipo de carga'!C:C))</f>
        <v>Diesel</v>
      </c>
    </row>
    <row r="9499">
      <c r="A9499" s="36">
        <v>2011.0</v>
      </c>
      <c r="B9499" s="37" t="str">
        <f t="array" ref="B9499">IFERROR(XLOOKUP(A9499,'Asignacion Dic'!A:A,'Asignacion Dic'!C:C))</f>
        <v>MeLi Dedicado TD</v>
      </c>
      <c r="C9499" s="37" t="str">
        <f t="array" ref="C9499">IFERROR(XLOOKUP(A9499,'Asignacion Dic'!A:A,'Asignacion Dic'!B:B))</f>
        <v>EC-05</v>
      </c>
      <c r="D9499" s="38">
        <v>45643.0</v>
      </c>
      <c r="E9499" s="36" t="s">
        <v>349</v>
      </c>
      <c r="F9499" s="37" t="str">
        <f t="array" ref="F9499">IFERROR(XLOOKUP(E9499,Operadores!A:A,Operadores!B:B))</f>
        <v>GUEGAB</v>
      </c>
      <c r="G9499" s="36" t="s">
        <v>425</v>
      </c>
      <c r="H9499" s="39">
        <v>27.29</v>
      </c>
      <c r="I9499" s="40">
        <v>439.72</v>
      </c>
      <c r="J9499" s="41">
        <f t="shared" si="5"/>
        <v>11999.9588</v>
      </c>
      <c r="K9499" s="37" t="str">
        <f t="array" ref="K9499">IFERROR(XLOOKUP(G9499,'Tipo de carga'!A:A,'Tipo de carga'!B:B))</f>
        <v>Ticket</v>
      </c>
      <c r="L9499" s="37">
        <f t="shared" si="2"/>
        <v>51</v>
      </c>
      <c r="M9499" s="37">
        <f t="shared" si="3"/>
        <v>17</v>
      </c>
      <c r="N9499" s="37">
        <f t="shared" si="4"/>
        <v>12</v>
      </c>
      <c r="O9499" s="37" t="str">
        <f t="array" ref="O9499">IFERROR(XLOOKUP(K9499,'Tipo de carga'!B:B,'Tipo de carga'!C:C))</f>
        <v>Diesel</v>
      </c>
    </row>
    <row r="9500">
      <c r="A9500" s="36">
        <v>1921.0</v>
      </c>
      <c r="B9500" s="37" t="str">
        <f t="array" ref="B9500">IFERROR(XLOOKUP(A9500,'Asignacion Dic'!A:A,'Asignacion Dic'!C:C))</f>
        <v>Circuitos</v>
      </c>
      <c r="C9500" s="37" t="str">
        <f t="array" ref="C9500">IFERROR(XLOOKUP(A9500,'Asignacion Dic'!A:A,'Asignacion Dic'!B:B))</f>
        <v>EC-03</v>
      </c>
      <c r="D9500" s="38">
        <v>45643.0</v>
      </c>
      <c r="E9500" s="36" t="s">
        <v>445</v>
      </c>
      <c r="F9500" s="37" t="str">
        <f t="array" ref="F9500">IFERROR(XLOOKUP(E9500,Operadores!A:A,Operadores!B:B))</f>
        <v>MIREDM</v>
      </c>
      <c r="G9500" s="36" t="s">
        <v>628</v>
      </c>
      <c r="H9500" s="39">
        <v>9.99</v>
      </c>
      <c r="I9500" s="40">
        <v>253.729</v>
      </c>
      <c r="J9500" s="41">
        <f t="shared" si="5"/>
        <v>2534.75271</v>
      </c>
      <c r="K9500" s="37" t="str">
        <f t="array" ref="K9500">IFERROR(XLOOKUP(G9500,'Tipo de carga'!A:A,'Tipo de carga'!B:B))</f>
        <v>Natgas</v>
      </c>
      <c r="L9500" s="37">
        <f t="shared" si="2"/>
        <v>51</v>
      </c>
      <c r="M9500" s="37">
        <f t="shared" si="3"/>
        <v>17</v>
      </c>
      <c r="N9500" s="37">
        <f t="shared" si="4"/>
        <v>12</v>
      </c>
      <c r="O9500" s="37" t="str">
        <f t="array" ref="O9500">IFERROR(XLOOKUP(K9500,'Tipo de carga'!B:B,'Tipo de carga'!C:C))</f>
        <v>GNC</v>
      </c>
    </row>
    <row r="9501">
      <c r="A9501" s="36">
        <v>1921.0</v>
      </c>
      <c r="B9501" s="37" t="str">
        <f t="array" ref="B9501">IFERROR(XLOOKUP(A9501,'Asignacion Dic'!A:A,'Asignacion Dic'!C:C))</f>
        <v>Circuitos</v>
      </c>
      <c r="C9501" s="37" t="str">
        <f t="array" ref="C9501">IFERROR(XLOOKUP(A9501,'Asignacion Dic'!A:A,'Asignacion Dic'!B:B))</f>
        <v>EC-03</v>
      </c>
      <c r="D9501" s="38">
        <v>45643.0</v>
      </c>
      <c r="E9501" s="36" t="s">
        <v>445</v>
      </c>
      <c r="F9501" s="37" t="str">
        <f t="array" ref="F9501">IFERROR(XLOOKUP(E9501,Operadores!A:A,Operadores!B:B))</f>
        <v>MIREDM</v>
      </c>
      <c r="G9501" s="36" t="s">
        <v>446</v>
      </c>
      <c r="H9501" s="39">
        <v>10.2</v>
      </c>
      <c r="I9501" s="40">
        <v>222.809</v>
      </c>
      <c r="J9501" s="41">
        <f t="shared" si="5"/>
        <v>2272.6518</v>
      </c>
      <c r="K9501" s="37" t="str">
        <f t="array" ref="K9501">IFERROR(XLOOKUP(G9501,'Tipo de carga'!A:A,'Tipo de carga'!B:B))</f>
        <v>Natgas</v>
      </c>
      <c r="L9501" s="37">
        <f t="shared" si="2"/>
        <v>51</v>
      </c>
      <c r="M9501" s="37">
        <f t="shared" si="3"/>
        <v>17</v>
      </c>
      <c r="N9501" s="37">
        <f t="shared" si="4"/>
        <v>12</v>
      </c>
      <c r="O9501" s="37" t="str">
        <f t="array" ref="O9501">IFERROR(XLOOKUP(K9501,'Tipo de carga'!B:B,'Tipo de carga'!C:C))</f>
        <v>GNC</v>
      </c>
    </row>
    <row r="9502">
      <c r="A9502" s="36">
        <v>1917.0</v>
      </c>
      <c r="B9502" s="37" t="str">
        <f t="array" ref="B9502">IFERROR(XLOOKUP(A9502,'Asignacion Dic'!A:A,'Asignacion Dic'!C:C))</f>
        <v>MeLi asignado SD</v>
      </c>
      <c r="C9502" s="37" t="str">
        <f t="array" ref="C9502">IFERROR(XLOOKUP(A9502,'Asignacion Dic'!A:A,'Asignacion Dic'!B:B))</f>
        <v>EC-05</v>
      </c>
      <c r="D9502" s="38">
        <v>45643.0</v>
      </c>
      <c r="E9502" s="36" t="s">
        <v>17</v>
      </c>
      <c r="F9502" s="37" t="str">
        <f t="array" ref="F9502">IFERROR(XLOOKUP(E9502,Operadores!A:A,Operadores!B:B))</f>
        <v>ARASAL</v>
      </c>
      <c r="G9502" s="36" t="s">
        <v>311</v>
      </c>
      <c r="H9502" s="39">
        <v>10.2</v>
      </c>
      <c r="I9502" s="40">
        <v>204.479</v>
      </c>
      <c r="J9502" s="41">
        <f t="shared" si="5"/>
        <v>2085.6858</v>
      </c>
      <c r="K9502" s="37" t="str">
        <f t="array" ref="K9502">IFERROR(XLOOKUP(G9502,'Tipo de carga'!A:A,'Tipo de carga'!B:B))</f>
        <v>Natgas</v>
      </c>
      <c r="L9502" s="37">
        <f t="shared" si="2"/>
        <v>51</v>
      </c>
      <c r="M9502" s="37">
        <f t="shared" si="3"/>
        <v>17</v>
      </c>
      <c r="N9502" s="37">
        <f t="shared" si="4"/>
        <v>12</v>
      </c>
      <c r="O9502" s="37" t="str">
        <f t="array" ref="O9502">IFERROR(XLOOKUP(K9502,'Tipo de carga'!B:B,'Tipo de carga'!C:C))</f>
        <v>GNC</v>
      </c>
    </row>
    <row r="9503">
      <c r="A9503" s="36">
        <v>1912.0</v>
      </c>
      <c r="B9503" s="37" t="str">
        <f t="array" ref="B9503">IFERROR(XLOOKUP(A9503,'Asignacion Dic'!A:A,'Asignacion Dic'!C:C))</f>
        <v>MeLi asignado SD</v>
      </c>
      <c r="C9503" s="37" t="str">
        <f t="array" ref="C9503">IFERROR(XLOOKUP(A9503,'Asignacion Dic'!A:A,'Asignacion Dic'!B:B))</f>
        <v>EC-05</v>
      </c>
      <c r="D9503" s="38">
        <v>45643.0</v>
      </c>
      <c r="E9503" s="36" t="s">
        <v>345</v>
      </c>
      <c r="F9503" s="37" t="str">
        <f t="array" ref="F9503">IFERROR(XLOOKUP(E9503,Operadores!A:A,Operadores!B:B))</f>
        <v>PARMI</v>
      </c>
      <c r="G9503" s="36" t="s">
        <v>315</v>
      </c>
      <c r="H9503" s="39">
        <v>10.65</v>
      </c>
      <c r="I9503" s="40">
        <v>264.0</v>
      </c>
      <c r="J9503" s="41">
        <f t="shared" si="5"/>
        <v>2811.6</v>
      </c>
      <c r="K9503" s="37" t="str">
        <f t="array" ref="K9503">IFERROR(XLOOKUP(G9503,'Tipo de carga'!A:A,'Tipo de carga'!B:B))</f>
        <v>COMSUSTENTA</v>
      </c>
      <c r="L9503" s="37">
        <f t="shared" si="2"/>
        <v>51</v>
      </c>
      <c r="M9503" s="37">
        <f t="shared" si="3"/>
        <v>17</v>
      </c>
      <c r="N9503" s="37">
        <f t="shared" si="4"/>
        <v>12</v>
      </c>
      <c r="O9503" s="37" t="str">
        <f t="array" ref="O9503">IFERROR(XLOOKUP(K9503,'Tipo de carga'!B:B,'Tipo de carga'!C:C))</f>
        <v>GNC</v>
      </c>
    </row>
    <row r="9504">
      <c r="A9504" s="36">
        <v>1919.0</v>
      </c>
      <c r="B9504" s="37" t="str">
        <f t="array" ref="B9504">IFERROR(XLOOKUP(A9504,'Asignacion Dic'!A:A,'Asignacion Dic'!C:C))</f>
        <v>MeLi Ded Puebla</v>
      </c>
      <c r="C9504" s="37" t="str">
        <f t="array" ref="C9504">IFERROR(XLOOKUP(A9504,'Asignacion Dic'!A:A,'Asignacion Dic'!B:B))</f>
        <v>EC-05</v>
      </c>
      <c r="D9504" s="38">
        <v>45643.0</v>
      </c>
      <c r="E9504" s="36" t="s">
        <v>314</v>
      </c>
      <c r="F9504" s="37" t="str">
        <f t="array" ref="F9504">IFERROR(XLOOKUP(E9504,Operadores!A:A,Operadores!B:B))</f>
        <v>HERRE</v>
      </c>
      <c r="G9504" s="36" t="s">
        <v>315</v>
      </c>
      <c r="H9504" s="39">
        <v>10.65</v>
      </c>
      <c r="I9504" s="40">
        <v>250.0</v>
      </c>
      <c r="J9504" s="41">
        <f t="shared" si="5"/>
        <v>2662.5</v>
      </c>
      <c r="K9504" s="37" t="str">
        <f t="array" ref="K9504">IFERROR(XLOOKUP(G9504,'Tipo de carga'!A:A,'Tipo de carga'!B:B))</f>
        <v>COMSUSTENTA</v>
      </c>
      <c r="L9504" s="37">
        <f t="shared" si="2"/>
        <v>51</v>
      </c>
      <c r="M9504" s="37">
        <f t="shared" si="3"/>
        <v>17</v>
      </c>
      <c r="N9504" s="37">
        <f t="shared" si="4"/>
        <v>12</v>
      </c>
      <c r="O9504" s="37" t="str">
        <f t="array" ref="O9504">IFERROR(XLOOKUP(K9504,'Tipo de carga'!B:B,'Tipo de carga'!C:C))</f>
        <v>GNC</v>
      </c>
    </row>
    <row r="9505">
      <c r="A9505" s="36">
        <v>1928.0</v>
      </c>
      <c r="B9505" s="37" t="str">
        <f t="array" ref="B9505">IFERROR(XLOOKUP(A9505,'Asignacion Dic'!A:A,'Asignacion Dic'!C:C))</f>
        <v>MeLi Ded Puebla</v>
      </c>
      <c r="C9505" s="37" t="str">
        <f t="array" ref="C9505">IFERROR(XLOOKUP(A9505,'Asignacion Dic'!A:A,'Asignacion Dic'!B:B))</f>
        <v>EC-05</v>
      </c>
      <c r="D9505" s="38">
        <v>45643.0</v>
      </c>
      <c r="E9505" s="36" t="s">
        <v>319</v>
      </c>
      <c r="F9505" s="37" t="str">
        <f t="array" ref="F9505">IFERROR(XLOOKUP(E9505,Operadores!A:A,Operadores!B:B))</f>
        <v>BARPED</v>
      </c>
      <c r="G9505" s="36" t="s">
        <v>315</v>
      </c>
      <c r="H9505" s="39">
        <v>10.65</v>
      </c>
      <c r="I9505" s="40">
        <v>605.0</v>
      </c>
      <c r="J9505" s="41">
        <f t="shared" si="5"/>
        <v>6443.25</v>
      </c>
      <c r="K9505" s="37" t="str">
        <f t="array" ref="K9505">IFERROR(XLOOKUP(G9505,'Tipo de carga'!A:A,'Tipo de carga'!B:B))</f>
        <v>COMSUSTENTA</v>
      </c>
      <c r="L9505" s="37">
        <f t="shared" si="2"/>
        <v>51</v>
      </c>
      <c r="M9505" s="37">
        <f t="shared" si="3"/>
        <v>17</v>
      </c>
      <c r="N9505" s="37">
        <f t="shared" si="4"/>
        <v>12</v>
      </c>
      <c r="O9505" s="37" t="str">
        <f t="array" ref="O9505">IFERROR(XLOOKUP(K9505,'Tipo de carga'!B:B,'Tipo de carga'!C:C))</f>
        <v>GNC</v>
      </c>
    </row>
    <row r="9506">
      <c r="A9506" s="36">
        <v>1874.0</v>
      </c>
      <c r="B9506" s="37" t="str">
        <f t="array" ref="B9506">IFERROR(XLOOKUP(A9506,'Asignacion Dic'!A:A,'Asignacion Dic'!C:C))</f>
        <v>Circuitos</v>
      </c>
      <c r="C9506" s="37" t="str">
        <f t="array" ref="C9506">IFERROR(XLOOKUP(A9506,'Asignacion Dic'!A:A,'Asignacion Dic'!B:B))</f>
        <v>EC-03</v>
      </c>
      <c r="D9506" s="38">
        <v>45644.97721064815</v>
      </c>
      <c r="E9506" s="36" t="s">
        <v>588</v>
      </c>
      <c r="F9506" s="37" t="str">
        <f t="array" ref="F9506">IFERROR(XLOOKUP(E9506,Operadores!A:A,Operadores!B:B))</f>
        <v>CONMAU</v>
      </c>
      <c r="G9506" s="36" t="s">
        <v>72</v>
      </c>
      <c r="H9506" s="39">
        <v>19.42</v>
      </c>
      <c r="I9506" s="40">
        <v>313.0</v>
      </c>
      <c r="J9506" s="41">
        <f t="shared" si="5"/>
        <v>6078.46</v>
      </c>
      <c r="K9506" s="37" t="str">
        <f t="array" ref="K9506">IFERROR(XLOOKUP(G9506,'Tipo de carga'!A:A,'Tipo de carga'!B:B))</f>
        <v>Autoabasto</v>
      </c>
      <c r="L9506" s="37">
        <f t="shared" si="2"/>
        <v>51</v>
      </c>
      <c r="M9506" s="37">
        <f t="shared" si="3"/>
        <v>18</v>
      </c>
      <c r="N9506" s="37">
        <f t="shared" si="4"/>
        <v>12</v>
      </c>
      <c r="O9506" s="37" t="str">
        <f t="array" ref="O9506">IFERROR(XLOOKUP(K9506,'Tipo de carga'!B:B,'Tipo de carga'!C:C))</f>
        <v>Diesel</v>
      </c>
    </row>
    <row r="9507">
      <c r="A9507" s="36">
        <v>1987.0</v>
      </c>
      <c r="B9507" s="37" t="str">
        <f t="array" ref="B9507">IFERROR(XLOOKUP(A9507,'Asignacion Dic'!A:A,'Asignacion Dic'!C:C))</f>
        <v>MeLi asignado SD</v>
      </c>
      <c r="C9507" s="37" t="str">
        <f t="array" ref="C9507">IFERROR(XLOOKUP(A9507,'Asignacion Dic'!A:A,'Asignacion Dic'!B:B))</f>
        <v>EC-05</v>
      </c>
      <c r="D9507" s="38">
        <v>45644.96299768519</v>
      </c>
      <c r="E9507" s="36" t="s">
        <v>529</v>
      </c>
      <c r="F9507" s="37" t="str">
        <f t="array" ref="F9507">IFERROR(XLOOKUP(E9507,Operadores!A:A,Operadores!B:B))</f>
        <v>ESTZAI</v>
      </c>
      <c r="G9507" s="36" t="s">
        <v>72</v>
      </c>
      <c r="H9507" s="39">
        <v>19.42</v>
      </c>
      <c r="I9507" s="40">
        <v>214.0</v>
      </c>
      <c r="J9507" s="41">
        <f t="shared" si="5"/>
        <v>4155.88</v>
      </c>
      <c r="K9507" s="37" t="str">
        <f t="array" ref="K9507">IFERROR(XLOOKUP(G9507,'Tipo de carga'!A:A,'Tipo de carga'!B:B))</f>
        <v>Autoabasto</v>
      </c>
      <c r="L9507" s="37">
        <f t="shared" si="2"/>
        <v>51</v>
      </c>
      <c r="M9507" s="37">
        <f t="shared" si="3"/>
        <v>18</v>
      </c>
      <c r="N9507" s="37">
        <f t="shared" si="4"/>
        <v>12</v>
      </c>
      <c r="O9507" s="37" t="str">
        <f t="array" ref="O9507">IFERROR(XLOOKUP(K9507,'Tipo de carga'!B:B,'Tipo de carga'!C:C))</f>
        <v>Diesel</v>
      </c>
    </row>
    <row r="9508">
      <c r="A9508" s="36">
        <v>1892.0</v>
      </c>
      <c r="B9508" s="37" t="str">
        <f t="array" ref="B9508">IFERROR(XLOOKUP(A9508,'Asignacion Dic'!A:A,'Asignacion Dic'!C:C))</f>
        <v>Full Liver</v>
      </c>
      <c r="C9508" s="37" t="str">
        <f t="array" ref="C9508">IFERROR(XLOOKUP(A9508,'Asignacion Dic'!A:A,'Asignacion Dic'!B:B))</f>
        <v>EC-01</v>
      </c>
      <c r="D9508" s="38">
        <v>45644.948900462965</v>
      </c>
      <c r="E9508" s="36" t="s">
        <v>151</v>
      </c>
      <c r="F9508" s="37" t="str">
        <f t="array" ref="F9508">IFERROR(XLOOKUP(E9508,Operadores!A:A,Operadores!B:B))</f>
        <v>CALVI</v>
      </c>
      <c r="G9508" s="36" t="s">
        <v>72</v>
      </c>
      <c r="H9508" s="39">
        <v>19.42</v>
      </c>
      <c r="I9508" s="40">
        <v>758.0</v>
      </c>
      <c r="J9508" s="41">
        <f t="shared" si="5"/>
        <v>14720.36</v>
      </c>
      <c r="K9508" s="37" t="str">
        <f t="array" ref="K9508">IFERROR(XLOOKUP(G9508,'Tipo de carga'!A:A,'Tipo de carga'!B:B))</f>
        <v>Autoabasto</v>
      </c>
      <c r="L9508" s="37">
        <f t="shared" si="2"/>
        <v>51</v>
      </c>
      <c r="M9508" s="37">
        <f t="shared" si="3"/>
        <v>18</v>
      </c>
      <c r="N9508" s="37">
        <f t="shared" si="4"/>
        <v>12</v>
      </c>
      <c r="O9508" s="37" t="str">
        <f t="array" ref="O9508">IFERROR(XLOOKUP(K9508,'Tipo de carga'!B:B,'Tipo de carga'!C:C))</f>
        <v>Diesel</v>
      </c>
    </row>
    <row r="9509">
      <c r="A9509" s="36">
        <v>1986.0</v>
      </c>
      <c r="B9509" s="37" t="str">
        <f t="array" ref="B9509">IFERROR(XLOOKUP(A9509,'Asignacion Dic'!A:A,'Asignacion Dic'!C:C))</f>
        <v>MeLi asignado SD</v>
      </c>
      <c r="C9509" s="37" t="str">
        <f t="array" ref="C9509">IFERROR(XLOOKUP(A9509,'Asignacion Dic'!A:A,'Asignacion Dic'!B:B))</f>
        <v>EC-05</v>
      </c>
      <c r="D9509" s="38">
        <v>45644.94386574074</v>
      </c>
      <c r="E9509" s="36" t="s">
        <v>387</v>
      </c>
      <c r="F9509" s="37" t="str">
        <f t="array" ref="F9509">IFERROR(XLOOKUP(E9509,Operadores!A:A,Operadores!B:B))</f>
        <v>SOSMAR</v>
      </c>
      <c r="G9509" s="36" t="s">
        <v>72</v>
      </c>
      <c r="H9509" s="39">
        <v>19.42</v>
      </c>
      <c r="I9509" s="40">
        <v>981.0</v>
      </c>
      <c r="J9509" s="41">
        <f t="shared" si="5"/>
        <v>19051.02</v>
      </c>
      <c r="K9509" s="37" t="str">
        <f t="array" ref="K9509">IFERROR(XLOOKUP(G9509,'Tipo de carga'!A:A,'Tipo de carga'!B:B))</f>
        <v>Autoabasto</v>
      </c>
      <c r="L9509" s="37">
        <f t="shared" si="2"/>
        <v>51</v>
      </c>
      <c r="M9509" s="37">
        <f t="shared" si="3"/>
        <v>18</v>
      </c>
      <c r="N9509" s="37">
        <f t="shared" si="4"/>
        <v>12</v>
      </c>
      <c r="O9509" s="37" t="str">
        <f t="array" ref="O9509">IFERROR(XLOOKUP(K9509,'Tipo de carga'!B:B,'Tipo de carga'!C:C))</f>
        <v>Diesel</v>
      </c>
    </row>
    <row r="9510">
      <c r="A9510" s="36">
        <v>1981.0</v>
      </c>
      <c r="B9510" s="37" t="str">
        <f t="array" ref="B9510">IFERROR(XLOOKUP(A9510,'Asignacion Dic'!A:A,'Asignacion Dic'!C:C))</f>
        <v>MeLi asignado SD</v>
      </c>
      <c r="C9510" s="37" t="str">
        <f t="array" ref="C9510">IFERROR(XLOOKUP(A9510,'Asignacion Dic'!A:A,'Asignacion Dic'!B:B))</f>
        <v>EC-05</v>
      </c>
      <c r="D9510" s="38">
        <v>45644.92762731481</v>
      </c>
      <c r="E9510" s="36" t="s">
        <v>522</v>
      </c>
      <c r="F9510" s="37" t="str">
        <f t="array" ref="F9510">IFERROR(XLOOKUP(E9510,Operadores!A:A,Operadores!B:B))</f>
        <v>SORJUL</v>
      </c>
      <c r="G9510" s="36" t="s">
        <v>72</v>
      </c>
      <c r="H9510" s="39">
        <v>19.42</v>
      </c>
      <c r="I9510" s="40">
        <v>400.0</v>
      </c>
      <c r="J9510" s="41">
        <f t="shared" si="5"/>
        <v>7768</v>
      </c>
      <c r="K9510" s="37" t="str">
        <f t="array" ref="K9510">IFERROR(XLOOKUP(G9510,'Tipo de carga'!A:A,'Tipo de carga'!B:B))</f>
        <v>Autoabasto</v>
      </c>
      <c r="L9510" s="37">
        <f t="shared" si="2"/>
        <v>51</v>
      </c>
      <c r="M9510" s="37">
        <f t="shared" si="3"/>
        <v>18</v>
      </c>
      <c r="N9510" s="37">
        <f t="shared" si="4"/>
        <v>12</v>
      </c>
      <c r="O9510" s="37" t="str">
        <f t="array" ref="O9510">IFERROR(XLOOKUP(K9510,'Tipo de carga'!B:B,'Tipo de carga'!C:C))</f>
        <v>Diesel</v>
      </c>
    </row>
    <row r="9511">
      <c r="A9511" s="36">
        <v>1849.0</v>
      </c>
      <c r="B9511" s="37" t="str">
        <f t="array" ref="B9511">IFERROR(XLOOKUP(A9511,'Asignacion Dic'!A:A,'Asignacion Dic'!C:C))</f>
        <v>Circuitos</v>
      </c>
      <c r="C9511" s="37" t="str">
        <f t="array" ref="C9511">IFERROR(XLOOKUP(A9511,'Asignacion Dic'!A:A,'Asignacion Dic'!B:B))</f>
        <v>EC-03</v>
      </c>
      <c r="D9511" s="38">
        <v>45644.90137731482</v>
      </c>
      <c r="E9511" s="36" t="s">
        <v>528</v>
      </c>
      <c r="F9511" s="37" t="str">
        <f t="array" ref="F9511">IFERROR(XLOOKUP(E9511,Operadores!A:A,Operadores!B:B))</f>
        <v>GOMJOV</v>
      </c>
      <c r="G9511" s="36" t="s">
        <v>72</v>
      </c>
      <c r="H9511" s="39">
        <v>19.42</v>
      </c>
      <c r="I9511" s="40">
        <v>770.0</v>
      </c>
      <c r="J9511" s="41">
        <f t="shared" si="5"/>
        <v>14953.4</v>
      </c>
      <c r="K9511" s="37" t="str">
        <f t="array" ref="K9511">IFERROR(XLOOKUP(G9511,'Tipo de carga'!A:A,'Tipo de carga'!B:B))</f>
        <v>Autoabasto</v>
      </c>
      <c r="L9511" s="37">
        <f t="shared" si="2"/>
        <v>51</v>
      </c>
      <c r="M9511" s="37">
        <f t="shared" si="3"/>
        <v>18</v>
      </c>
      <c r="N9511" s="37">
        <f t="shared" si="4"/>
        <v>12</v>
      </c>
      <c r="O9511" s="37" t="str">
        <f t="array" ref="O9511">IFERROR(XLOOKUP(K9511,'Tipo de carga'!B:B,'Tipo de carga'!C:C))</f>
        <v>Diesel</v>
      </c>
    </row>
    <row r="9512">
      <c r="A9512" s="36">
        <v>2029.0</v>
      </c>
      <c r="B9512" s="37" t="str">
        <f t="array" ref="B9512">IFERROR(XLOOKUP(A9512,'Asignacion Dic'!A:A,'Asignacion Dic'!C:C))</f>
        <v>MeLi Dedicado Merida</v>
      </c>
      <c r="C9512" s="37" t="str">
        <f t="array" ref="C9512">IFERROR(XLOOKUP(A9512,'Asignacion Dic'!A:A,'Asignacion Dic'!B:B))</f>
        <v>EC-05</v>
      </c>
      <c r="D9512" s="38">
        <v>45644.896516203706</v>
      </c>
      <c r="E9512" s="36" t="s">
        <v>240</v>
      </c>
      <c r="F9512" s="37" t="str">
        <f t="array" ref="F9512">IFERROR(XLOOKUP(E9512,Operadores!A:A,Operadores!B:B))</f>
        <v>ACOHER</v>
      </c>
      <c r="G9512" s="36" t="s">
        <v>72</v>
      </c>
      <c r="H9512" s="39">
        <v>19.42</v>
      </c>
      <c r="I9512" s="40">
        <v>245.0</v>
      </c>
      <c r="J9512" s="41">
        <f t="shared" si="5"/>
        <v>4757.9</v>
      </c>
      <c r="K9512" s="37" t="str">
        <f t="array" ref="K9512">IFERROR(XLOOKUP(G9512,'Tipo de carga'!A:A,'Tipo de carga'!B:B))</f>
        <v>Autoabasto</v>
      </c>
      <c r="L9512" s="37">
        <f t="shared" si="2"/>
        <v>51</v>
      </c>
      <c r="M9512" s="37">
        <f t="shared" si="3"/>
        <v>18</v>
      </c>
      <c r="N9512" s="37">
        <f t="shared" si="4"/>
        <v>12</v>
      </c>
      <c r="O9512" s="37" t="str">
        <f t="array" ref="O9512">IFERROR(XLOOKUP(K9512,'Tipo de carga'!B:B,'Tipo de carga'!C:C))</f>
        <v>Diesel</v>
      </c>
    </row>
    <row r="9513">
      <c r="A9513" s="36">
        <v>1963.0</v>
      </c>
      <c r="B9513" s="37" t="str">
        <f t="array" ref="B9513">IFERROR(XLOOKUP(A9513,'Asignacion Dic'!A:A,'Asignacion Dic'!C:C))</f>
        <v>MeLi asignado SD</v>
      </c>
      <c r="C9513" s="37" t="str">
        <f t="array" ref="C9513">IFERROR(XLOOKUP(A9513,'Asignacion Dic'!A:A,'Asignacion Dic'!B:B))</f>
        <v>EC-05</v>
      </c>
      <c r="D9513" s="38">
        <v>45644.882569444446</v>
      </c>
      <c r="E9513" s="36" t="s">
        <v>630</v>
      </c>
      <c r="F9513" s="37" t="str">
        <f t="array" ref="F9513">IFERROR(XLOOKUP(E9513,Operadores!A:A,Operadores!B:B))</f>
        <v>GARSIX</v>
      </c>
      <c r="G9513" s="36" t="s">
        <v>72</v>
      </c>
      <c r="H9513" s="39">
        <v>19.42</v>
      </c>
      <c r="I9513" s="40">
        <v>383.0</v>
      </c>
      <c r="J9513" s="41">
        <f t="shared" si="5"/>
        <v>7437.86</v>
      </c>
      <c r="K9513" s="37" t="str">
        <f t="array" ref="K9513">IFERROR(XLOOKUP(G9513,'Tipo de carga'!A:A,'Tipo de carga'!B:B))</f>
        <v>Autoabasto</v>
      </c>
      <c r="L9513" s="37">
        <f t="shared" si="2"/>
        <v>51</v>
      </c>
      <c r="M9513" s="37">
        <f t="shared" si="3"/>
        <v>18</v>
      </c>
      <c r="N9513" s="37">
        <f t="shared" si="4"/>
        <v>12</v>
      </c>
      <c r="O9513" s="37" t="str">
        <f t="array" ref="O9513">IFERROR(XLOOKUP(K9513,'Tipo de carga'!B:B,'Tipo de carga'!C:C))</f>
        <v>Diesel</v>
      </c>
    </row>
    <row r="9514">
      <c r="A9514" s="36">
        <v>1697.0</v>
      </c>
      <c r="B9514" s="37" t="str">
        <f t="array" ref="B9514">IFERROR(XLOOKUP(A9514,'Asignacion Dic'!A:A,'Asignacion Dic'!C:C))</f>
        <v>Pilgrims Tepo</v>
      </c>
      <c r="C9514" s="37" t="str">
        <f t="array" ref="C9514">IFERROR(XLOOKUP(A9514,'Asignacion Dic'!A:A,'Asignacion Dic'!B:B))</f>
        <v>EC-02</v>
      </c>
      <c r="D9514" s="38">
        <v>45644.866643518515</v>
      </c>
      <c r="E9514" s="36" t="s">
        <v>451</v>
      </c>
      <c r="F9514" s="37" t="str">
        <f t="array" ref="F9514">IFERROR(XLOOKUP(E9514,Operadores!A:A,Operadores!B:B))</f>
        <v>CARJOS02</v>
      </c>
      <c r="G9514" s="36" t="s">
        <v>72</v>
      </c>
      <c r="H9514" s="39">
        <v>19.42</v>
      </c>
      <c r="I9514" s="40">
        <v>121.0</v>
      </c>
      <c r="J9514" s="41">
        <f t="shared" si="5"/>
        <v>2349.82</v>
      </c>
      <c r="K9514" s="37" t="str">
        <f t="array" ref="K9514">IFERROR(XLOOKUP(G9514,'Tipo de carga'!A:A,'Tipo de carga'!B:B))</f>
        <v>Autoabasto</v>
      </c>
      <c r="L9514" s="37">
        <f t="shared" si="2"/>
        <v>51</v>
      </c>
      <c r="M9514" s="37">
        <f t="shared" si="3"/>
        <v>18</v>
      </c>
      <c r="N9514" s="37">
        <f t="shared" si="4"/>
        <v>12</v>
      </c>
      <c r="O9514" s="37" t="str">
        <f t="array" ref="O9514">IFERROR(XLOOKUP(K9514,'Tipo de carga'!B:B,'Tipo de carga'!C:C))</f>
        <v>Diesel</v>
      </c>
    </row>
    <row r="9515">
      <c r="A9515" s="36">
        <v>1985.0</v>
      </c>
      <c r="B9515" s="37" t="str">
        <f t="array" ref="B9515">IFERROR(XLOOKUP(A9515,'Asignacion Dic'!A:A,'Asignacion Dic'!C:C))</f>
        <v>MeLi Dedicado TD</v>
      </c>
      <c r="C9515" s="37" t="str">
        <f t="array" ref="C9515">IFERROR(XLOOKUP(A9515,'Asignacion Dic'!A:A,'Asignacion Dic'!B:B))</f>
        <v>EC-05</v>
      </c>
      <c r="D9515" s="38">
        <v>45644.84847222222</v>
      </c>
      <c r="E9515" s="36" t="s">
        <v>418</v>
      </c>
      <c r="F9515" s="37" t="str">
        <f t="array" ref="F9515">IFERROR(XLOOKUP(E9515,Operadores!A:A,Operadores!B:B))</f>
        <v>MENMI</v>
      </c>
      <c r="G9515" s="36" t="s">
        <v>72</v>
      </c>
      <c r="H9515" s="39">
        <v>19.42</v>
      </c>
      <c r="I9515" s="40">
        <v>399.0</v>
      </c>
      <c r="J9515" s="41">
        <f t="shared" si="5"/>
        <v>7748.58</v>
      </c>
      <c r="K9515" s="37" t="str">
        <f t="array" ref="K9515">IFERROR(XLOOKUP(G9515,'Tipo de carga'!A:A,'Tipo de carga'!B:B))</f>
        <v>Autoabasto</v>
      </c>
      <c r="L9515" s="37">
        <f t="shared" si="2"/>
        <v>51</v>
      </c>
      <c r="M9515" s="37">
        <f t="shared" si="3"/>
        <v>18</v>
      </c>
      <c r="N9515" s="37">
        <f t="shared" si="4"/>
        <v>12</v>
      </c>
      <c r="O9515" s="37" t="str">
        <f t="array" ref="O9515">IFERROR(XLOOKUP(K9515,'Tipo de carga'!B:B,'Tipo de carga'!C:C))</f>
        <v>Diesel</v>
      </c>
    </row>
    <row r="9516">
      <c r="A9516" s="36">
        <v>1945.0</v>
      </c>
      <c r="B9516" s="37" t="str">
        <f t="array" ref="B9516">IFERROR(XLOOKUP(A9516,'Asignacion Dic'!A:A,'Asignacion Dic'!C:C))</f>
        <v>MeLi asignado SD</v>
      </c>
      <c r="C9516" s="37" t="str">
        <f t="array" ref="C9516">IFERROR(XLOOKUP(A9516,'Asignacion Dic'!A:A,'Asignacion Dic'!B:B))</f>
        <v>EC-05</v>
      </c>
      <c r="D9516" s="38">
        <v>45644.8384375</v>
      </c>
      <c r="E9516" s="36" t="s">
        <v>574</v>
      </c>
      <c r="F9516" s="37" t="str">
        <f t="array" ref="F9516">IFERROR(XLOOKUP(E9516,Operadores!A:A,Operadores!B:B))</f>
        <v>ZABFER</v>
      </c>
      <c r="G9516" s="36" t="s">
        <v>72</v>
      </c>
      <c r="H9516" s="39">
        <v>19.42</v>
      </c>
      <c r="I9516" s="40">
        <v>311.0</v>
      </c>
      <c r="J9516" s="41">
        <f t="shared" si="5"/>
        <v>6039.62</v>
      </c>
      <c r="K9516" s="37" t="str">
        <f t="array" ref="K9516">IFERROR(XLOOKUP(G9516,'Tipo de carga'!A:A,'Tipo de carga'!B:B))</f>
        <v>Autoabasto</v>
      </c>
      <c r="L9516" s="37">
        <f t="shared" si="2"/>
        <v>51</v>
      </c>
      <c r="M9516" s="37">
        <f t="shared" si="3"/>
        <v>18</v>
      </c>
      <c r="N9516" s="37">
        <f t="shared" si="4"/>
        <v>12</v>
      </c>
      <c r="O9516" s="37" t="str">
        <f t="array" ref="O9516">IFERROR(XLOOKUP(K9516,'Tipo de carga'!B:B,'Tipo de carga'!C:C))</f>
        <v>Diesel</v>
      </c>
    </row>
    <row r="9517">
      <c r="A9517" s="36">
        <v>1768.0</v>
      </c>
      <c r="B9517" s="37" t="str">
        <f t="array" ref="B9517">IFERROR(XLOOKUP(A9517,'Asignacion Dic'!A:A,'Asignacion Dic'!C:C))</f>
        <v>Pipas</v>
      </c>
      <c r="C9517" s="37" t="str">
        <f t="array" ref="C9517">IFERROR(XLOOKUP(A9517,'Asignacion Dic'!A:A,'Asignacion Dic'!B:B))</f>
        <v>EC-02</v>
      </c>
      <c r="D9517" s="38">
        <v>45644.83488425926</v>
      </c>
      <c r="E9517" s="36" t="s">
        <v>159</v>
      </c>
      <c r="F9517" s="37" t="str">
        <f t="array" ref="F9517">IFERROR(XLOOKUP(E9517,Operadores!A:A,Operadores!B:B))</f>
        <v>GONENR</v>
      </c>
      <c r="G9517" s="36" t="s">
        <v>72</v>
      </c>
      <c r="H9517" s="39">
        <v>19.42</v>
      </c>
      <c r="I9517" s="40">
        <v>96.0</v>
      </c>
      <c r="J9517" s="41">
        <f t="shared" si="5"/>
        <v>1864.32</v>
      </c>
      <c r="K9517" s="37" t="str">
        <f t="array" ref="K9517">IFERROR(XLOOKUP(G9517,'Tipo de carga'!A:A,'Tipo de carga'!B:B))</f>
        <v>Autoabasto</v>
      </c>
      <c r="L9517" s="37">
        <f t="shared" si="2"/>
        <v>51</v>
      </c>
      <c r="M9517" s="37">
        <f t="shared" si="3"/>
        <v>18</v>
      </c>
      <c r="N9517" s="37">
        <f t="shared" si="4"/>
        <v>12</v>
      </c>
      <c r="O9517" s="37" t="str">
        <f t="array" ref="O9517">IFERROR(XLOOKUP(K9517,'Tipo de carga'!B:B,'Tipo de carga'!C:C))</f>
        <v>Diesel</v>
      </c>
    </row>
    <row r="9518">
      <c r="A9518" s="36">
        <v>1688.0</v>
      </c>
      <c r="B9518" s="37" t="str">
        <f t="array" ref="B9518">IFERROR(XLOOKUP(A9518,'Asignacion Dic'!A:A,'Asignacion Dic'!C:C))</f>
        <v>Pilgrims Tepo</v>
      </c>
      <c r="C9518" s="37" t="str">
        <f t="array" ref="C9518">IFERROR(XLOOKUP(A9518,'Asignacion Dic'!A:A,'Asignacion Dic'!B:B))</f>
        <v>EC-02</v>
      </c>
      <c r="D9518" s="38">
        <v>45644.82859953704</v>
      </c>
      <c r="E9518" s="36" t="s">
        <v>330</v>
      </c>
      <c r="F9518" s="37" t="str">
        <f t="array" ref="F9518">IFERROR(XLOOKUP(E9518,Operadores!A:A,Operadores!B:B))</f>
        <v>JIMJOR</v>
      </c>
      <c r="G9518" s="36" t="s">
        <v>72</v>
      </c>
      <c r="H9518" s="39">
        <v>19.42</v>
      </c>
      <c r="I9518" s="40">
        <v>174.0</v>
      </c>
      <c r="J9518" s="41">
        <f t="shared" si="5"/>
        <v>3379.08</v>
      </c>
      <c r="K9518" s="37" t="str">
        <f t="array" ref="K9518">IFERROR(XLOOKUP(G9518,'Tipo de carga'!A:A,'Tipo de carga'!B:B))</f>
        <v>Autoabasto</v>
      </c>
      <c r="L9518" s="37">
        <f t="shared" si="2"/>
        <v>51</v>
      </c>
      <c r="M9518" s="37">
        <f t="shared" si="3"/>
        <v>18</v>
      </c>
      <c r="N9518" s="37">
        <f t="shared" si="4"/>
        <v>12</v>
      </c>
      <c r="O9518" s="37" t="str">
        <f t="array" ref="O9518">IFERROR(XLOOKUP(K9518,'Tipo de carga'!B:B,'Tipo de carga'!C:C))</f>
        <v>Diesel</v>
      </c>
    </row>
    <row r="9519">
      <c r="A9519" s="36">
        <v>1767.0</v>
      </c>
      <c r="B9519" s="37" t="str">
        <f t="array" ref="B9519">IFERROR(XLOOKUP(A9519,'Asignacion Dic'!A:A,'Asignacion Dic'!C:C))</f>
        <v>Pilgrims Tepo</v>
      </c>
      <c r="C9519" s="37" t="str">
        <f t="array" ref="C9519">IFERROR(XLOOKUP(A9519,'Asignacion Dic'!A:A,'Asignacion Dic'!B:B))</f>
        <v>EC-02</v>
      </c>
      <c r="D9519" s="38">
        <v>45644.79357638889</v>
      </c>
      <c r="E9519" s="36" t="s">
        <v>477</v>
      </c>
      <c r="F9519" s="37" t="str">
        <f t="array" ref="F9519">IFERROR(XLOOKUP(E9519,Operadores!A:A,Operadores!B:B))</f>
        <v>GARJOS01</v>
      </c>
      <c r="G9519" s="36" t="s">
        <v>72</v>
      </c>
      <c r="H9519" s="39">
        <v>19.42</v>
      </c>
      <c r="I9519" s="40">
        <v>233.0</v>
      </c>
      <c r="J9519" s="41">
        <f t="shared" si="5"/>
        <v>4524.86</v>
      </c>
      <c r="K9519" s="37" t="str">
        <f t="array" ref="K9519">IFERROR(XLOOKUP(G9519,'Tipo de carga'!A:A,'Tipo de carga'!B:B))</f>
        <v>Autoabasto</v>
      </c>
      <c r="L9519" s="37">
        <f t="shared" si="2"/>
        <v>51</v>
      </c>
      <c r="M9519" s="37">
        <f t="shared" si="3"/>
        <v>18</v>
      </c>
      <c r="N9519" s="37">
        <f t="shared" si="4"/>
        <v>12</v>
      </c>
      <c r="O9519" s="37" t="str">
        <f t="array" ref="O9519">IFERROR(XLOOKUP(K9519,'Tipo de carga'!B:B,'Tipo de carga'!C:C))</f>
        <v>Diesel</v>
      </c>
    </row>
    <row r="9520">
      <c r="A9520" s="36">
        <v>2072.0</v>
      </c>
      <c r="B9520" s="37" t="str">
        <f t="array" ref="B9520">IFERROR(XLOOKUP(A9520,'Asignacion Dic'!A:A,'Asignacion Dic'!C:C))</f>
        <v>Peñafiel Tecamac</v>
      </c>
      <c r="C9520" s="37" t="str">
        <f t="array" ref="C9520">IFERROR(XLOOKUP(A9520,'Asignacion Dic'!A:A,'Asignacion Dic'!B:B))</f>
        <v>EC-02</v>
      </c>
      <c r="D9520" s="38">
        <v>45644.77113425926</v>
      </c>
      <c r="E9520" s="36" t="s">
        <v>428</v>
      </c>
      <c r="F9520" s="37" t="str">
        <f t="array" ref="F9520">IFERROR(XLOOKUP(E9520,Operadores!A:A,Operadores!B:B))</f>
        <v>MARADO</v>
      </c>
      <c r="G9520" s="36" t="s">
        <v>72</v>
      </c>
      <c r="H9520" s="39">
        <v>19.42</v>
      </c>
      <c r="I9520" s="40">
        <v>200.0</v>
      </c>
      <c r="J9520" s="41">
        <f t="shared" si="5"/>
        <v>3884</v>
      </c>
      <c r="K9520" s="37" t="str">
        <f t="array" ref="K9520">IFERROR(XLOOKUP(G9520,'Tipo de carga'!A:A,'Tipo de carga'!B:B))</f>
        <v>Autoabasto</v>
      </c>
      <c r="L9520" s="37">
        <f t="shared" si="2"/>
        <v>51</v>
      </c>
      <c r="M9520" s="37">
        <f t="shared" si="3"/>
        <v>18</v>
      </c>
      <c r="N9520" s="37">
        <f t="shared" si="4"/>
        <v>12</v>
      </c>
      <c r="O9520" s="37" t="str">
        <f t="array" ref="O9520">IFERROR(XLOOKUP(K9520,'Tipo de carga'!B:B,'Tipo de carga'!C:C))</f>
        <v>Diesel</v>
      </c>
    </row>
    <row r="9521">
      <c r="A9521" s="36">
        <v>1689.0</v>
      </c>
      <c r="B9521" s="37" t="str">
        <f t="array" ref="B9521">IFERROR(XLOOKUP(A9521,'Asignacion Dic'!A:A,'Asignacion Dic'!C:C))</f>
        <v>Pilgrims Tepo</v>
      </c>
      <c r="C9521" s="37" t="str">
        <f t="array" ref="C9521">IFERROR(XLOOKUP(A9521,'Asignacion Dic'!A:A,'Asignacion Dic'!B:B))</f>
        <v>EC-02</v>
      </c>
      <c r="D9521" s="38">
        <v>45644.76329861111</v>
      </c>
      <c r="E9521" s="36" t="s">
        <v>326</v>
      </c>
      <c r="F9521" s="37" t="str">
        <f t="array" ref="F9521">IFERROR(XLOOKUP(E9521,Operadores!A:A,Operadores!B:B))</f>
        <v>SANJOR</v>
      </c>
      <c r="G9521" s="36" t="s">
        <v>72</v>
      </c>
      <c r="H9521" s="39">
        <v>19.42</v>
      </c>
      <c r="I9521" s="40">
        <v>185.0</v>
      </c>
      <c r="J9521" s="41">
        <f t="shared" si="5"/>
        <v>3592.7</v>
      </c>
      <c r="K9521" s="37" t="str">
        <f t="array" ref="K9521">IFERROR(XLOOKUP(G9521,'Tipo de carga'!A:A,'Tipo de carga'!B:B))</f>
        <v>Autoabasto</v>
      </c>
      <c r="L9521" s="37">
        <f t="shared" si="2"/>
        <v>51</v>
      </c>
      <c r="M9521" s="37">
        <f t="shared" si="3"/>
        <v>18</v>
      </c>
      <c r="N9521" s="37">
        <f t="shared" si="4"/>
        <v>12</v>
      </c>
      <c r="O9521" s="37" t="str">
        <f t="array" ref="O9521">IFERROR(XLOOKUP(K9521,'Tipo de carga'!B:B,'Tipo de carga'!C:C))</f>
        <v>Diesel</v>
      </c>
    </row>
    <row r="9522">
      <c r="A9522" s="36">
        <v>1762.0</v>
      </c>
      <c r="B9522" s="37" t="str">
        <f t="array" ref="B9522">IFERROR(XLOOKUP(A9522,'Asignacion Dic'!A:A,'Asignacion Dic'!C:C))</f>
        <v>Hisense</v>
      </c>
      <c r="C9522" s="37" t="str">
        <f t="array" ref="C9522">IFERROR(XLOOKUP(A9522,'Asignacion Dic'!A:A,'Asignacion Dic'!B:B))</f>
        <v>EC-03</v>
      </c>
      <c r="D9522" s="38">
        <v>45644.761875</v>
      </c>
      <c r="E9522" s="36" t="s">
        <v>410</v>
      </c>
      <c r="F9522" s="37" t="str">
        <f t="array" ref="F9522">IFERROR(XLOOKUP(E9522,Operadores!A:A,Operadores!B:B))</f>
        <v>LOPMA03</v>
      </c>
      <c r="G9522" s="36" t="s">
        <v>72</v>
      </c>
      <c r="H9522" s="39">
        <v>19.42</v>
      </c>
      <c r="I9522" s="40">
        <v>570.0</v>
      </c>
      <c r="J9522" s="41">
        <f t="shared" si="5"/>
        <v>11069.4</v>
      </c>
      <c r="K9522" s="37" t="str">
        <f t="array" ref="K9522">IFERROR(XLOOKUP(G9522,'Tipo de carga'!A:A,'Tipo de carga'!B:B))</f>
        <v>Autoabasto</v>
      </c>
      <c r="L9522" s="37">
        <f t="shared" si="2"/>
        <v>51</v>
      </c>
      <c r="M9522" s="37">
        <f t="shared" si="3"/>
        <v>18</v>
      </c>
      <c r="N9522" s="37">
        <f t="shared" si="4"/>
        <v>12</v>
      </c>
      <c r="O9522" s="37" t="str">
        <f t="array" ref="O9522">IFERROR(XLOOKUP(K9522,'Tipo de carga'!B:B,'Tipo de carga'!C:C))</f>
        <v>Diesel</v>
      </c>
    </row>
    <row r="9523">
      <c r="A9523" s="36">
        <v>1864.0</v>
      </c>
      <c r="B9523" s="37" t="str">
        <f t="array" ref="B9523">IFERROR(XLOOKUP(A9523,'Asignacion Dic'!A:A,'Asignacion Dic'!C:C))</f>
        <v>Full Liver</v>
      </c>
      <c r="C9523" s="37" t="str">
        <f t="array" ref="C9523">IFERROR(XLOOKUP(A9523,'Asignacion Dic'!A:A,'Asignacion Dic'!B:B))</f>
        <v>EC-01</v>
      </c>
      <c r="D9523" s="38">
        <v>45644.75493055556</v>
      </c>
      <c r="E9523" s="36" t="s">
        <v>336</v>
      </c>
      <c r="F9523" s="37" t="str">
        <f t="array" ref="F9523">IFERROR(XLOOKUP(E9523,Operadores!A:A,Operadores!B:B))</f>
        <v>BUEMA</v>
      </c>
      <c r="G9523" s="36" t="s">
        <v>72</v>
      </c>
      <c r="H9523" s="39">
        <v>19.42</v>
      </c>
      <c r="I9523" s="40">
        <v>762.0</v>
      </c>
      <c r="J9523" s="41">
        <f t="shared" si="5"/>
        <v>14798.04</v>
      </c>
      <c r="K9523" s="37" t="str">
        <f t="array" ref="K9523">IFERROR(XLOOKUP(G9523,'Tipo de carga'!A:A,'Tipo de carga'!B:B))</f>
        <v>Autoabasto</v>
      </c>
      <c r="L9523" s="37">
        <f t="shared" si="2"/>
        <v>51</v>
      </c>
      <c r="M9523" s="37">
        <f t="shared" si="3"/>
        <v>18</v>
      </c>
      <c r="N9523" s="37">
        <f t="shared" si="4"/>
        <v>12</v>
      </c>
      <c r="O9523" s="37" t="str">
        <f t="array" ref="O9523">IFERROR(XLOOKUP(K9523,'Tipo de carga'!B:B,'Tipo de carga'!C:C))</f>
        <v>Diesel</v>
      </c>
    </row>
    <row r="9524">
      <c r="A9524" s="36">
        <v>1704.0</v>
      </c>
      <c r="B9524" s="37" t="str">
        <f t="array" ref="B9524">IFERROR(XLOOKUP(A9524,'Asignacion Dic'!A:A,'Asignacion Dic'!C:C))</f>
        <v>Pilgrims Tepo</v>
      </c>
      <c r="C9524" s="37" t="str">
        <f t="array" ref="C9524">IFERROR(XLOOKUP(A9524,'Asignacion Dic'!A:A,'Asignacion Dic'!B:B))</f>
        <v>EC-02</v>
      </c>
      <c r="D9524" s="38">
        <v>45644.73923611111</v>
      </c>
      <c r="E9524" s="36" t="s">
        <v>384</v>
      </c>
      <c r="F9524" s="37" t="str">
        <f t="array" ref="F9524">IFERROR(XLOOKUP(E9524,Operadores!A:A,Operadores!B:B))</f>
        <v>LEOJOS</v>
      </c>
      <c r="G9524" s="36" t="s">
        <v>72</v>
      </c>
      <c r="H9524" s="39">
        <v>19.42</v>
      </c>
      <c r="I9524" s="40">
        <v>19.0</v>
      </c>
      <c r="J9524" s="41">
        <f t="shared" si="5"/>
        <v>368.98</v>
      </c>
      <c r="K9524" s="37" t="str">
        <f t="array" ref="K9524">IFERROR(XLOOKUP(G9524,'Tipo de carga'!A:A,'Tipo de carga'!B:B))</f>
        <v>Autoabasto</v>
      </c>
      <c r="L9524" s="37">
        <f t="shared" si="2"/>
        <v>51</v>
      </c>
      <c r="M9524" s="37">
        <f t="shared" si="3"/>
        <v>18</v>
      </c>
      <c r="N9524" s="37">
        <f t="shared" si="4"/>
        <v>12</v>
      </c>
      <c r="O9524" s="37" t="str">
        <f t="array" ref="O9524">IFERROR(XLOOKUP(K9524,'Tipo de carga'!B:B,'Tipo de carga'!C:C))</f>
        <v>Diesel</v>
      </c>
    </row>
    <row r="9525">
      <c r="A9525" s="36">
        <v>1992.0</v>
      </c>
      <c r="B9525" s="37" t="str">
        <f t="array" ref="B9525">IFERROR(XLOOKUP(A9525,'Asignacion Dic'!A:A,'Asignacion Dic'!C:C))</f>
        <v>MeLi Dedicado TD</v>
      </c>
      <c r="C9525" s="37" t="str">
        <f t="array" ref="C9525">IFERROR(XLOOKUP(A9525,'Asignacion Dic'!A:A,'Asignacion Dic'!B:B))</f>
        <v>EC-05</v>
      </c>
      <c r="D9525" s="38">
        <v>45644.73472222222</v>
      </c>
      <c r="E9525" s="36" t="s">
        <v>460</v>
      </c>
      <c r="F9525" s="37" t="str">
        <f t="array" ref="F9525">IFERROR(XLOOKUP(E9525,Operadores!A:A,Operadores!B:B))</f>
        <v>TORAN</v>
      </c>
      <c r="G9525" s="36" t="s">
        <v>72</v>
      </c>
      <c r="H9525" s="39">
        <v>19.42</v>
      </c>
      <c r="I9525" s="40">
        <v>325.0</v>
      </c>
      <c r="J9525" s="41">
        <f t="shared" si="5"/>
        <v>6311.5</v>
      </c>
      <c r="K9525" s="37" t="str">
        <f t="array" ref="K9525">IFERROR(XLOOKUP(G9525,'Tipo de carga'!A:A,'Tipo de carga'!B:B))</f>
        <v>Autoabasto</v>
      </c>
      <c r="L9525" s="37">
        <f t="shared" si="2"/>
        <v>51</v>
      </c>
      <c r="M9525" s="37">
        <f t="shared" si="3"/>
        <v>18</v>
      </c>
      <c r="N9525" s="37">
        <f t="shared" si="4"/>
        <v>12</v>
      </c>
      <c r="O9525" s="37" t="str">
        <f t="array" ref="O9525">IFERROR(XLOOKUP(K9525,'Tipo de carga'!B:B,'Tipo de carga'!C:C))</f>
        <v>Diesel</v>
      </c>
    </row>
    <row r="9526">
      <c r="A9526" s="36">
        <v>1861.0</v>
      </c>
      <c r="B9526" s="37" t="str">
        <f t="array" ref="B9526">IFERROR(XLOOKUP(A9526,'Asignacion Dic'!A:A,'Asignacion Dic'!C:C))</f>
        <v>Pilgrims Tepo</v>
      </c>
      <c r="C9526" s="37" t="str">
        <f t="array" ref="C9526">IFERROR(XLOOKUP(A9526,'Asignacion Dic'!A:A,'Asignacion Dic'!B:B))</f>
        <v>EC-02</v>
      </c>
      <c r="D9526" s="38">
        <v>45644.73449074074</v>
      </c>
      <c r="E9526" s="36" t="s">
        <v>429</v>
      </c>
      <c r="F9526" s="37" t="str">
        <f t="array" ref="F9526">IFERROR(XLOOKUP(E9526,Operadores!A:A,Operadores!B:B))</f>
        <v>RODLEO</v>
      </c>
      <c r="G9526" s="36" t="s">
        <v>72</v>
      </c>
      <c r="H9526" s="39">
        <v>19.42</v>
      </c>
      <c r="I9526" s="40">
        <v>41.0</v>
      </c>
      <c r="J9526" s="41">
        <f t="shared" si="5"/>
        <v>796.22</v>
      </c>
      <c r="K9526" s="37" t="str">
        <f t="array" ref="K9526">IFERROR(XLOOKUP(G9526,'Tipo de carga'!A:A,'Tipo de carga'!B:B))</f>
        <v>Autoabasto</v>
      </c>
      <c r="L9526" s="37">
        <f t="shared" si="2"/>
        <v>51</v>
      </c>
      <c r="M9526" s="37">
        <f t="shared" si="3"/>
        <v>18</v>
      </c>
      <c r="N9526" s="37">
        <f t="shared" si="4"/>
        <v>12</v>
      </c>
      <c r="O9526" s="37" t="str">
        <f t="array" ref="O9526">IFERROR(XLOOKUP(K9526,'Tipo de carga'!B:B,'Tipo de carga'!C:C))</f>
        <v>Diesel</v>
      </c>
    </row>
    <row r="9527">
      <c r="A9527" s="36">
        <v>1931.0</v>
      </c>
      <c r="B9527" s="37" t="str">
        <f t="array" ref="B9527">IFERROR(XLOOKUP(A9527,'Asignacion Dic'!A:A,'Asignacion Dic'!C:C))</f>
        <v>Circuitos</v>
      </c>
      <c r="C9527" s="37" t="str">
        <f t="array" ref="C9527">IFERROR(XLOOKUP(A9527,'Asignacion Dic'!A:A,'Asignacion Dic'!B:B))</f>
        <v>EC-03</v>
      </c>
      <c r="D9527" s="38">
        <v>45644.72340277778</v>
      </c>
      <c r="E9527" s="36" t="s">
        <v>26</v>
      </c>
      <c r="F9527" s="37" t="str">
        <f t="array" ref="F9527">IFERROR(XLOOKUP(E9527,Operadores!A:A,Operadores!B:B))</f>
        <v>ARBJO</v>
      </c>
      <c r="G9527" s="36" t="s">
        <v>72</v>
      </c>
      <c r="H9527" s="39">
        <v>19.42</v>
      </c>
      <c r="I9527" s="40">
        <v>355.0</v>
      </c>
      <c r="J9527" s="41">
        <f t="shared" si="5"/>
        <v>6894.1</v>
      </c>
      <c r="K9527" s="37" t="str">
        <f t="array" ref="K9527">IFERROR(XLOOKUP(G9527,'Tipo de carga'!A:A,'Tipo de carga'!B:B))</f>
        <v>Autoabasto</v>
      </c>
      <c r="L9527" s="37">
        <f t="shared" si="2"/>
        <v>51</v>
      </c>
      <c r="M9527" s="37">
        <f t="shared" si="3"/>
        <v>18</v>
      </c>
      <c r="N9527" s="37">
        <f t="shared" si="4"/>
        <v>12</v>
      </c>
      <c r="O9527" s="37" t="str">
        <f t="array" ref="O9527">IFERROR(XLOOKUP(K9527,'Tipo de carga'!B:B,'Tipo de carga'!C:C))</f>
        <v>Diesel</v>
      </c>
    </row>
    <row r="9528">
      <c r="A9528" s="36">
        <v>1704.0</v>
      </c>
      <c r="B9528" s="37" t="str">
        <f t="array" ref="B9528">IFERROR(XLOOKUP(A9528,'Asignacion Dic'!A:A,'Asignacion Dic'!C:C))</f>
        <v>Pilgrims Tepo</v>
      </c>
      <c r="C9528" s="37" t="str">
        <f t="array" ref="C9528">IFERROR(XLOOKUP(A9528,'Asignacion Dic'!A:A,'Asignacion Dic'!B:B))</f>
        <v>EC-02</v>
      </c>
      <c r="D9528" s="38">
        <v>45644.718726851854</v>
      </c>
      <c r="E9528" s="36" t="s">
        <v>384</v>
      </c>
      <c r="F9528" s="37" t="str">
        <f t="array" ref="F9528">IFERROR(XLOOKUP(E9528,Operadores!A:A,Operadores!B:B))</f>
        <v>LEOJOS</v>
      </c>
      <c r="G9528" s="36" t="s">
        <v>72</v>
      </c>
      <c r="H9528" s="39">
        <v>19.42</v>
      </c>
      <c r="I9528" s="40">
        <v>248.0</v>
      </c>
      <c r="J9528" s="41">
        <f t="shared" si="5"/>
        <v>4816.16</v>
      </c>
      <c r="K9528" s="37" t="str">
        <f t="array" ref="K9528">IFERROR(XLOOKUP(G9528,'Tipo de carga'!A:A,'Tipo de carga'!B:B))</f>
        <v>Autoabasto</v>
      </c>
      <c r="L9528" s="37">
        <f t="shared" si="2"/>
        <v>51</v>
      </c>
      <c r="M9528" s="37">
        <f t="shared" si="3"/>
        <v>18</v>
      </c>
      <c r="N9528" s="37">
        <f t="shared" si="4"/>
        <v>12</v>
      </c>
      <c r="O9528" s="37" t="str">
        <f t="array" ref="O9528">IFERROR(XLOOKUP(K9528,'Tipo de carga'!B:B,'Tipo de carga'!C:C))</f>
        <v>Diesel</v>
      </c>
    </row>
    <row r="9529">
      <c r="A9529" s="36">
        <v>1754.0</v>
      </c>
      <c r="B9529" s="37" t="str">
        <f t="array" ref="B9529">IFERROR(XLOOKUP(A9529,'Asignacion Dic'!A:A,'Asignacion Dic'!C:C))</f>
        <v>Pilgrims Tepo</v>
      </c>
      <c r="C9529" s="37" t="str">
        <f t="array" ref="C9529">IFERROR(XLOOKUP(A9529,'Asignacion Dic'!A:A,'Asignacion Dic'!B:B))</f>
        <v>EC-02</v>
      </c>
      <c r="D9529" s="38">
        <v>45644.71184027778</v>
      </c>
      <c r="E9529" s="36" t="s">
        <v>449</v>
      </c>
      <c r="F9529" s="37" t="str">
        <f t="array" ref="F9529">IFERROR(XLOOKUP(E9529,Operadores!A:A,Operadores!B:B))</f>
        <v>PATRAM</v>
      </c>
      <c r="G9529" s="36" t="s">
        <v>72</v>
      </c>
      <c r="H9529" s="39">
        <v>19.42</v>
      </c>
      <c r="I9529" s="40">
        <v>183.0</v>
      </c>
      <c r="J9529" s="41">
        <f t="shared" si="5"/>
        <v>3553.86</v>
      </c>
      <c r="K9529" s="37" t="str">
        <f t="array" ref="K9529">IFERROR(XLOOKUP(G9529,'Tipo de carga'!A:A,'Tipo de carga'!B:B))</f>
        <v>Autoabasto</v>
      </c>
      <c r="L9529" s="37">
        <f t="shared" si="2"/>
        <v>51</v>
      </c>
      <c r="M9529" s="37">
        <f t="shared" si="3"/>
        <v>18</v>
      </c>
      <c r="N9529" s="37">
        <f t="shared" si="4"/>
        <v>12</v>
      </c>
      <c r="O9529" s="37" t="str">
        <f t="array" ref="O9529">IFERROR(XLOOKUP(K9529,'Tipo de carga'!B:B,'Tipo de carga'!C:C))</f>
        <v>Diesel</v>
      </c>
    </row>
    <row r="9530">
      <c r="A9530" s="36">
        <v>1863.0</v>
      </c>
      <c r="B9530" s="37" t="str">
        <f t="array" ref="B9530">IFERROR(XLOOKUP(A9530,'Asignacion Dic'!A:A,'Asignacion Dic'!C:C))</f>
        <v>Pilgrims Tepo</v>
      </c>
      <c r="C9530" s="37" t="str">
        <f t="array" ref="C9530">IFERROR(XLOOKUP(A9530,'Asignacion Dic'!A:A,'Asignacion Dic'!B:B))</f>
        <v>EC-02</v>
      </c>
      <c r="D9530" s="38">
        <v>45644.704039351855</v>
      </c>
      <c r="E9530" s="36" t="s">
        <v>324</v>
      </c>
      <c r="F9530" s="37" t="str">
        <f t="array" ref="F9530">IFERROR(XLOOKUP(E9530,Operadores!A:A,Operadores!B:B))</f>
        <v>MORDAN</v>
      </c>
      <c r="G9530" s="36" t="s">
        <v>72</v>
      </c>
      <c r="H9530" s="39">
        <v>19.42</v>
      </c>
      <c r="I9530" s="40">
        <v>236.0</v>
      </c>
      <c r="J9530" s="41">
        <f t="shared" si="5"/>
        <v>4583.12</v>
      </c>
      <c r="K9530" s="37" t="str">
        <f t="array" ref="K9530">IFERROR(XLOOKUP(G9530,'Tipo de carga'!A:A,'Tipo de carga'!B:B))</f>
        <v>Autoabasto</v>
      </c>
      <c r="L9530" s="37">
        <f t="shared" si="2"/>
        <v>51</v>
      </c>
      <c r="M9530" s="37">
        <f t="shared" si="3"/>
        <v>18</v>
      </c>
      <c r="N9530" s="37">
        <f t="shared" si="4"/>
        <v>12</v>
      </c>
      <c r="O9530" s="37" t="str">
        <f t="array" ref="O9530">IFERROR(XLOOKUP(K9530,'Tipo de carga'!B:B,'Tipo de carga'!C:C))</f>
        <v>Diesel</v>
      </c>
    </row>
    <row r="9531">
      <c r="A9531" s="36">
        <v>1948.0</v>
      </c>
      <c r="B9531" s="37" t="str">
        <f t="array" ref="B9531">IFERROR(XLOOKUP(A9531,'Asignacion Dic'!A:A,'Asignacion Dic'!C:C))</f>
        <v>Circuitos</v>
      </c>
      <c r="C9531" s="37" t="str">
        <f t="array" ref="C9531">IFERROR(XLOOKUP(A9531,'Asignacion Dic'!A:A,'Asignacion Dic'!B:B))</f>
        <v>EC-03</v>
      </c>
      <c r="D9531" s="38">
        <v>45644.66774305556</v>
      </c>
      <c r="E9531" s="36" t="s">
        <v>256</v>
      </c>
      <c r="F9531" s="37" t="str">
        <f t="array" ref="F9531">IFERROR(XLOOKUP(E9531,Operadores!A:A,Operadores!B:B))</f>
        <v>MOREFR</v>
      </c>
      <c r="G9531" s="36" t="s">
        <v>72</v>
      </c>
      <c r="H9531" s="39">
        <v>19.42</v>
      </c>
      <c r="I9531" s="40">
        <v>480.0</v>
      </c>
      <c r="J9531" s="41">
        <f t="shared" si="5"/>
        <v>9321.6</v>
      </c>
      <c r="K9531" s="37" t="str">
        <f t="array" ref="K9531">IFERROR(XLOOKUP(G9531,'Tipo de carga'!A:A,'Tipo de carga'!B:B))</f>
        <v>Autoabasto</v>
      </c>
      <c r="L9531" s="37">
        <f t="shared" si="2"/>
        <v>51</v>
      </c>
      <c r="M9531" s="37">
        <f t="shared" si="3"/>
        <v>18</v>
      </c>
      <c r="N9531" s="37">
        <f t="shared" si="4"/>
        <v>12</v>
      </c>
      <c r="O9531" s="37" t="str">
        <f t="array" ref="O9531">IFERROR(XLOOKUP(K9531,'Tipo de carga'!B:B,'Tipo de carga'!C:C))</f>
        <v>Diesel</v>
      </c>
    </row>
    <row r="9532">
      <c r="A9532" s="36">
        <v>1991.0</v>
      </c>
      <c r="B9532" s="37" t="str">
        <f t="array" ref="B9532">IFERROR(XLOOKUP(A9532,'Asignacion Dic'!A:A,'Asignacion Dic'!C:C))</f>
        <v>MeLi Dedicado Merida</v>
      </c>
      <c r="C9532" s="37" t="str">
        <f t="array" ref="C9532">IFERROR(XLOOKUP(A9532,'Asignacion Dic'!A:A,'Asignacion Dic'!B:B))</f>
        <v>EC-05</v>
      </c>
      <c r="D9532" s="38">
        <v>45644.64702546296</v>
      </c>
      <c r="E9532" s="36" t="s">
        <v>301</v>
      </c>
      <c r="F9532" s="37" t="str">
        <f t="array" ref="F9532">IFERROR(XLOOKUP(E9532,Operadores!A:A,Operadores!B:B))</f>
        <v>RUEREN</v>
      </c>
      <c r="G9532" s="36" t="s">
        <v>72</v>
      </c>
      <c r="H9532" s="39">
        <v>19.42</v>
      </c>
      <c r="I9532" s="40">
        <v>266.0</v>
      </c>
      <c r="J9532" s="41">
        <f t="shared" si="5"/>
        <v>5165.72</v>
      </c>
      <c r="K9532" s="37" t="str">
        <f t="array" ref="K9532">IFERROR(XLOOKUP(G9532,'Tipo de carga'!A:A,'Tipo de carga'!B:B))</f>
        <v>Autoabasto</v>
      </c>
      <c r="L9532" s="37">
        <f t="shared" si="2"/>
        <v>51</v>
      </c>
      <c r="M9532" s="37">
        <f t="shared" si="3"/>
        <v>18</v>
      </c>
      <c r="N9532" s="37">
        <f t="shared" si="4"/>
        <v>12</v>
      </c>
      <c r="O9532" s="37" t="str">
        <f t="array" ref="O9532">IFERROR(XLOOKUP(K9532,'Tipo de carga'!B:B,'Tipo de carga'!C:C))</f>
        <v>Diesel</v>
      </c>
    </row>
    <row r="9533">
      <c r="A9533" s="36">
        <v>1941.0</v>
      </c>
      <c r="B9533" s="37" t="str">
        <f t="array" ref="B9533">IFERROR(XLOOKUP(A9533,'Asignacion Dic'!A:A,'Asignacion Dic'!C:C))</f>
        <v>Available</v>
      </c>
      <c r="C9533" s="37" t="str">
        <f t="array" ref="C9533">IFERROR(XLOOKUP(A9533,'Asignacion Dic'!A:A,'Asignacion Dic'!B:B))</f>
        <v>TTE</v>
      </c>
      <c r="D9533" s="38">
        <v>45644.63648148148</v>
      </c>
      <c r="E9533" s="36" t="s">
        <v>172</v>
      </c>
      <c r="F9533" s="37" t="str">
        <f t="array" ref="F9533">IFERROR(XLOOKUP(E9533,Operadores!A:A,Operadores!B:B))</f>
        <v>REDJUL</v>
      </c>
      <c r="G9533" s="36" t="s">
        <v>72</v>
      </c>
      <c r="H9533" s="39">
        <v>19.42</v>
      </c>
      <c r="I9533" s="40">
        <v>397.0</v>
      </c>
      <c r="J9533" s="41">
        <f t="shared" si="5"/>
        <v>7709.74</v>
      </c>
      <c r="K9533" s="37" t="str">
        <f t="array" ref="K9533">IFERROR(XLOOKUP(G9533,'Tipo de carga'!A:A,'Tipo de carga'!B:B))</f>
        <v>Autoabasto</v>
      </c>
      <c r="L9533" s="37">
        <f t="shared" si="2"/>
        <v>51</v>
      </c>
      <c r="M9533" s="37">
        <f t="shared" si="3"/>
        <v>18</v>
      </c>
      <c r="N9533" s="37">
        <f t="shared" si="4"/>
        <v>12</v>
      </c>
      <c r="O9533" s="37" t="str">
        <f t="array" ref="O9533">IFERROR(XLOOKUP(K9533,'Tipo de carga'!B:B,'Tipo de carga'!C:C))</f>
        <v>Diesel</v>
      </c>
    </row>
    <row r="9534">
      <c r="A9534" s="36">
        <v>1936.0</v>
      </c>
      <c r="B9534" s="37" t="str">
        <f t="array" ref="B9534">IFERROR(XLOOKUP(A9534,'Asignacion Dic'!A:A,'Asignacion Dic'!C:C))</f>
        <v>Circuitos</v>
      </c>
      <c r="C9534" s="37" t="str">
        <f t="array" ref="C9534">IFERROR(XLOOKUP(A9534,'Asignacion Dic'!A:A,'Asignacion Dic'!B:B))</f>
        <v>EC-03</v>
      </c>
      <c r="D9534" s="38">
        <v>45644.6115162037</v>
      </c>
      <c r="E9534" s="36" t="s">
        <v>209</v>
      </c>
      <c r="F9534" s="37" t="str">
        <f t="array" ref="F9534">IFERROR(XLOOKUP(E9534,Operadores!A:A,Operadores!B:B))</f>
        <v>OCAMA</v>
      </c>
      <c r="G9534" s="36" t="s">
        <v>72</v>
      </c>
      <c r="H9534" s="39">
        <v>19.42</v>
      </c>
      <c r="I9534" s="40">
        <v>194.0</v>
      </c>
      <c r="J9534" s="41">
        <f t="shared" si="5"/>
        <v>3767.48</v>
      </c>
      <c r="K9534" s="37" t="str">
        <f t="array" ref="K9534">IFERROR(XLOOKUP(G9534,'Tipo de carga'!A:A,'Tipo de carga'!B:B))</f>
        <v>Autoabasto</v>
      </c>
      <c r="L9534" s="37">
        <f t="shared" si="2"/>
        <v>51</v>
      </c>
      <c r="M9534" s="37">
        <f t="shared" si="3"/>
        <v>18</v>
      </c>
      <c r="N9534" s="37">
        <f t="shared" si="4"/>
        <v>12</v>
      </c>
      <c r="O9534" s="37" t="str">
        <f t="array" ref="O9534">IFERROR(XLOOKUP(K9534,'Tipo de carga'!B:B,'Tipo de carga'!C:C))</f>
        <v>Diesel</v>
      </c>
    </row>
    <row r="9535">
      <c r="A9535" s="36">
        <v>1807.0</v>
      </c>
      <c r="B9535" s="37" t="str">
        <f t="array" ref="B9535">IFERROR(XLOOKUP(A9535,'Asignacion Dic'!A:A,'Asignacion Dic'!C:C))</f>
        <v>Liverpool Local</v>
      </c>
      <c r="C9535" s="37" t="str">
        <f t="array" ref="C9535">IFERROR(XLOOKUP(A9535,'Asignacion Dic'!A:A,'Asignacion Dic'!B:B))</f>
        <v>EC-01</v>
      </c>
      <c r="D9535" s="38">
        <v>45644.609560185185</v>
      </c>
      <c r="E9535" s="36" t="s">
        <v>423</v>
      </c>
      <c r="F9535" s="37" t="str">
        <f t="array" ref="F9535">IFERROR(XLOOKUP(E9535,Operadores!A:A,Operadores!B:B))</f>
        <v>PERANT</v>
      </c>
      <c r="G9535" s="36" t="s">
        <v>72</v>
      </c>
      <c r="H9535" s="39">
        <v>19.42</v>
      </c>
      <c r="I9535" s="40">
        <v>873.0</v>
      </c>
      <c r="J9535" s="41">
        <f t="shared" si="5"/>
        <v>16953.66</v>
      </c>
      <c r="K9535" s="37" t="str">
        <f t="array" ref="K9535">IFERROR(XLOOKUP(G9535,'Tipo de carga'!A:A,'Tipo de carga'!B:B))</f>
        <v>Autoabasto</v>
      </c>
      <c r="L9535" s="37">
        <f t="shared" si="2"/>
        <v>51</v>
      </c>
      <c r="M9535" s="37">
        <f t="shared" si="3"/>
        <v>18</v>
      </c>
      <c r="N9535" s="37">
        <f t="shared" si="4"/>
        <v>12</v>
      </c>
      <c r="O9535" s="37" t="str">
        <f t="array" ref="O9535">IFERROR(XLOOKUP(K9535,'Tipo de carga'!B:B,'Tipo de carga'!C:C))</f>
        <v>Diesel</v>
      </c>
    </row>
    <row r="9536">
      <c r="A9536" s="36">
        <v>1836.0</v>
      </c>
      <c r="B9536" s="37" t="str">
        <f t="array" ref="B9536">IFERROR(XLOOKUP(A9536,'Asignacion Dic'!A:A,'Asignacion Dic'!C:C))</f>
        <v>Full Liver</v>
      </c>
      <c r="C9536" s="37" t="str">
        <f t="array" ref="C9536">IFERROR(XLOOKUP(A9536,'Asignacion Dic'!A:A,'Asignacion Dic'!B:B))</f>
        <v>EC-01</v>
      </c>
      <c r="D9536" s="38">
        <v>45644.60068287037</v>
      </c>
      <c r="E9536" s="36" t="s">
        <v>297</v>
      </c>
      <c r="F9536" s="37" t="str">
        <f t="array" ref="F9536">IFERROR(XLOOKUP(E9536,Operadores!A:A,Operadores!B:B))</f>
        <v>HUEAR</v>
      </c>
      <c r="G9536" s="36" t="s">
        <v>72</v>
      </c>
      <c r="H9536" s="39">
        <v>19.42</v>
      </c>
      <c r="I9536" s="40">
        <v>952.0</v>
      </c>
      <c r="J9536" s="41">
        <f t="shared" si="5"/>
        <v>18487.84</v>
      </c>
      <c r="K9536" s="37" t="str">
        <f t="array" ref="K9536">IFERROR(XLOOKUP(G9536,'Tipo de carga'!A:A,'Tipo de carga'!B:B))</f>
        <v>Autoabasto</v>
      </c>
      <c r="L9536" s="37">
        <f t="shared" si="2"/>
        <v>51</v>
      </c>
      <c r="M9536" s="37">
        <f t="shared" si="3"/>
        <v>18</v>
      </c>
      <c r="N9536" s="37">
        <f t="shared" si="4"/>
        <v>12</v>
      </c>
      <c r="O9536" s="37" t="str">
        <f t="array" ref="O9536">IFERROR(XLOOKUP(K9536,'Tipo de carga'!B:B,'Tipo de carga'!C:C))</f>
        <v>Diesel</v>
      </c>
    </row>
    <row r="9537">
      <c r="A9537" s="36">
        <v>1735.0</v>
      </c>
      <c r="B9537" s="37" t="str">
        <f t="array" ref="B9537">IFERROR(XLOOKUP(A9537,'Asignacion Dic'!A:A,'Asignacion Dic'!C:C))</f>
        <v>Pilgrims Tepo</v>
      </c>
      <c r="C9537" s="37" t="str">
        <f t="array" ref="C9537">IFERROR(XLOOKUP(A9537,'Asignacion Dic'!A:A,'Asignacion Dic'!B:B))</f>
        <v>EC-02</v>
      </c>
      <c r="D9537" s="38">
        <v>45644.59238425926</v>
      </c>
      <c r="E9537" s="36" t="s">
        <v>382</v>
      </c>
      <c r="F9537" s="37" t="str">
        <f t="array" ref="F9537">IFERROR(XLOOKUP(E9537,Operadores!A:A,Operadores!B:B))</f>
        <v>SALMIG01</v>
      </c>
      <c r="G9537" s="36" t="s">
        <v>72</v>
      </c>
      <c r="H9537" s="39">
        <v>19.42</v>
      </c>
      <c r="I9537" s="40">
        <v>168.0</v>
      </c>
      <c r="J9537" s="41">
        <f t="shared" si="5"/>
        <v>3262.56</v>
      </c>
      <c r="K9537" s="37" t="str">
        <f t="array" ref="K9537">IFERROR(XLOOKUP(G9537,'Tipo de carga'!A:A,'Tipo de carga'!B:B))</f>
        <v>Autoabasto</v>
      </c>
      <c r="L9537" s="37">
        <f t="shared" si="2"/>
        <v>51</v>
      </c>
      <c r="M9537" s="37">
        <f t="shared" si="3"/>
        <v>18</v>
      </c>
      <c r="N9537" s="37">
        <f t="shared" si="4"/>
        <v>12</v>
      </c>
      <c r="O9537" s="37" t="str">
        <f t="array" ref="O9537">IFERROR(XLOOKUP(K9537,'Tipo de carga'!B:B,'Tipo de carga'!C:C))</f>
        <v>Diesel</v>
      </c>
    </row>
    <row r="9538">
      <c r="A9538" s="36">
        <v>2018.0</v>
      </c>
      <c r="B9538" s="37" t="str">
        <f t="array" ref="B9538">IFERROR(XLOOKUP(A9538,'Asignacion Dic'!A:A,'Asignacion Dic'!C:C))</f>
        <v>MeLi Dedicado TD</v>
      </c>
      <c r="C9538" s="37" t="str">
        <f t="array" ref="C9538">IFERROR(XLOOKUP(A9538,'Asignacion Dic'!A:A,'Asignacion Dic'!B:B))</f>
        <v>EC-05</v>
      </c>
      <c r="D9538" s="38">
        <v>45644.57548611111</v>
      </c>
      <c r="E9538" s="36" t="s">
        <v>591</v>
      </c>
      <c r="F9538" s="37" t="str">
        <f t="array" ref="F9538">IFERROR(XLOOKUP(E9538,Operadores!A:A,Operadores!B:B))</f>
        <v>MACFRA</v>
      </c>
      <c r="G9538" s="36" t="s">
        <v>72</v>
      </c>
      <c r="H9538" s="39">
        <v>19.42</v>
      </c>
      <c r="I9538" s="40">
        <v>595.0</v>
      </c>
      <c r="J9538" s="41">
        <f t="shared" si="5"/>
        <v>11554.9</v>
      </c>
      <c r="K9538" s="37" t="str">
        <f t="array" ref="K9538">IFERROR(XLOOKUP(G9538,'Tipo de carga'!A:A,'Tipo de carga'!B:B))</f>
        <v>Autoabasto</v>
      </c>
      <c r="L9538" s="37">
        <f t="shared" si="2"/>
        <v>51</v>
      </c>
      <c r="M9538" s="37">
        <f t="shared" si="3"/>
        <v>18</v>
      </c>
      <c r="N9538" s="37">
        <f t="shared" si="4"/>
        <v>12</v>
      </c>
      <c r="O9538" s="37" t="str">
        <f t="array" ref="O9538">IFERROR(XLOOKUP(K9538,'Tipo de carga'!B:B,'Tipo de carga'!C:C))</f>
        <v>Diesel</v>
      </c>
    </row>
    <row r="9539">
      <c r="A9539" s="36">
        <v>2086.0</v>
      </c>
      <c r="B9539" s="37" t="str">
        <f t="array" ref="B9539">IFERROR(XLOOKUP(A9539,'Asignacion Dic'!A:A,'Asignacion Dic'!C:C))</f>
        <v>MeLi asignado SD</v>
      </c>
      <c r="C9539" s="37" t="str">
        <f t="array" ref="C9539">IFERROR(XLOOKUP(A9539,'Asignacion Dic'!A:A,'Asignacion Dic'!B:B))</f>
        <v>EC-05</v>
      </c>
      <c r="D9539" s="38">
        <v>45644.53875</v>
      </c>
      <c r="E9539" s="36" t="s">
        <v>318</v>
      </c>
      <c r="F9539" s="37" t="str">
        <f t="array" ref="F9539">IFERROR(XLOOKUP(E9539,Operadores!A:A,Operadores!B:B))</f>
        <v>SOSERN</v>
      </c>
      <c r="G9539" s="36" t="s">
        <v>72</v>
      </c>
      <c r="H9539" s="39">
        <v>19.42</v>
      </c>
      <c r="I9539" s="40">
        <v>262.0</v>
      </c>
      <c r="J9539" s="41">
        <f t="shared" si="5"/>
        <v>5088.04</v>
      </c>
      <c r="K9539" s="37" t="str">
        <f t="array" ref="K9539">IFERROR(XLOOKUP(G9539,'Tipo de carga'!A:A,'Tipo de carga'!B:B))</f>
        <v>Autoabasto</v>
      </c>
      <c r="L9539" s="37">
        <f t="shared" si="2"/>
        <v>51</v>
      </c>
      <c r="M9539" s="37">
        <f t="shared" si="3"/>
        <v>18</v>
      </c>
      <c r="N9539" s="37">
        <f t="shared" si="4"/>
        <v>12</v>
      </c>
      <c r="O9539" s="37" t="str">
        <f t="array" ref="O9539">IFERROR(XLOOKUP(K9539,'Tipo de carga'!B:B,'Tipo de carga'!C:C))</f>
        <v>Diesel</v>
      </c>
    </row>
    <row r="9540">
      <c r="A9540" s="36">
        <v>1889.0</v>
      </c>
      <c r="B9540" s="37" t="str">
        <f t="array" ref="B9540">IFERROR(XLOOKUP(A9540,'Asignacion Dic'!A:A,'Asignacion Dic'!C:C))</f>
        <v>MeLi asignado SD</v>
      </c>
      <c r="C9540" s="37" t="str">
        <f t="array" ref="C9540">IFERROR(XLOOKUP(A9540,'Asignacion Dic'!A:A,'Asignacion Dic'!B:B))</f>
        <v>EC-05</v>
      </c>
      <c r="D9540" s="38">
        <v>45644.52119212963</v>
      </c>
      <c r="E9540" s="36" t="s">
        <v>168</v>
      </c>
      <c r="F9540" s="37" t="str">
        <f t="array" ref="F9540">IFERROR(XLOOKUP(E9540,Operadores!A:A,Operadores!B:B))</f>
        <v>GARLUI</v>
      </c>
      <c r="G9540" s="36" t="s">
        <v>72</v>
      </c>
      <c r="H9540" s="39">
        <v>19.42</v>
      </c>
      <c r="I9540" s="40">
        <v>112.0</v>
      </c>
      <c r="J9540" s="41">
        <f t="shared" si="5"/>
        <v>2175.04</v>
      </c>
      <c r="K9540" s="37" t="str">
        <f t="array" ref="K9540">IFERROR(XLOOKUP(G9540,'Tipo de carga'!A:A,'Tipo de carga'!B:B))</f>
        <v>Autoabasto</v>
      </c>
      <c r="L9540" s="37">
        <f t="shared" si="2"/>
        <v>51</v>
      </c>
      <c r="M9540" s="37">
        <f t="shared" si="3"/>
        <v>18</v>
      </c>
      <c r="N9540" s="37">
        <f t="shared" si="4"/>
        <v>12</v>
      </c>
      <c r="O9540" s="37" t="str">
        <f t="array" ref="O9540">IFERROR(XLOOKUP(K9540,'Tipo de carga'!B:B,'Tipo de carga'!C:C))</f>
        <v>Diesel</v>
      </c>
    </row>
    <row r="9541">
      <c r="A9541" s="36">
        <v>2006.0</v>
      </c>
      <c r="B9541" s="37" t="str">
        <f t="array" ref="B9541">IFERROR(XLOOKUP(A9541,'Asignacion Dic'!A:A,'Asignacion Dic'!C:C))</f>
        <v>MeLi Dedicado Merida</v>
      </c>
      <c r="C9541" s="37" t="str">
        <f t="array" ref="C9541">IFERROR(XLOOKUP(A9541,'Asignacion Dic'!A:A,'Asignacion Dic'!B:B))</f>
        <v>EC-05</v>
      </c>
      <c r="D9541" s="38">
        <v>45644.51267361111</v>
      </c>
      <c r="E9541" s="36" t="s">
        <v>482</v>
      </c>
      <c r="F9541" s="37" t="str">
        <f t="array" ref="F9541">IFERROR(XLOOKUP(E9541,Operadores!A:A,Operadores!B:B))</f>
        <v>RIVJOS</v>
      </c>
      <c r="G9541" s="36" t="s">
        <v>72</v>
      </c>
      <c r="H9541" s="39">
        <v>19.42</v>
      </c>
      <c r="I9541" s="40">
        <v>293.0</v>
      </c>
      <c r="J9541" s="41">
        <f t="shared" si="5"/>
        <v>5690.06</v>
      </c>
      <c r="K9541" s="37" t="str">
        <f t="array" ref="K9541">IFERROR(XLOOKUP(G9541,'Tipo de carga'!A:A,'Tipo de carga'!B:B))</f>
        <v>Autoabasto</v>
      </c>
      <c r="L9541" s="37">
        <f t="shared" si="2"/>
        <v>51</v>
      </c>
      <c r="M9541" s="37">
        <f t="shared" si="3"/>
        <v>18</v>
      </c>
      <c r="N9541" s="37">
        <f t="shared" si="4"/>
        <v>12</v>
      </c>
      <c r="O9541" s="37" t="str">
        <f t="array" ref="O9541">IFERROR(XLOOKUP(K9541,'Tipo de carga'!B:B,'Tipo de carga'!C:C))</f>
        <v>Diesel</v>
      </c>
    </row>
    <row r="9542">
      <c r="A9542" s="36">
        <v>1964.0</v>
      </c>
      <c r="B9542" s="37" t="str">
        <f t="array" ref="B9542">IFERROR(XLOOKUP(A9542,'Asignacion Dic'!A:A,'Asignacion Dic'!C:C))</f>
        <v>MeLi asignado SD</v>
      </c>
      <c r="C9542" s="37" t="str">
        <f t="array" ref="C9542">IFERROR(XLOOKUP(A9542,'Asignacion Dic'!A:A,'Asignacion Dic'!B:B))</f>
        <v>EC-05</v>
      </c>
      <c r="D9542" s="38">
        <v>45644.50996527778</v>
      </c>
      <c r="E9542" s="36" t="s">
        <v>236</v>
      </c>
      <c r="F9542" s="37" t="str">
        <f t="array" ref="F9542">IFERROR(XLOOKUP(E9542,Operadores!A:A,Operadores!B:B))</f>
        <v>BENOSC</v>
      </c>
      <c r="G9542" s="36" t="s">
        <v>72</v>
      </c>
      <c r="H9542" s="39">
        <v>19.42</v>
      </c>
      <c r="I9542" s="40">
        <v>308.0</v>
      </c>
      <c r="J9542" s="41">
        <f t="shared" si="5"/>
        <v>5981.36</v>
      </c>
      <c r="K9542" s="37" t="str">
        <f t="array" ref="K9542">IFERROR(XLOOKUP(G9542,'Tipo de carga'!A:A,'Tipo de carga'!B:B))</f>
        <v>Autoabasto</v>
      </c>
      <c r="L9542" s="37">
        <f t="shared" si="2"/>
        <v>51</v>
      </c>
      <c r="M9542" s="37">
        <f t="shared" si="3"/>
        <v>18</v>
      </c>
      <c r="N9542" s="37">
        <f t="shared" si="4"/>
        <v>12</v>
      </c>
      <c r="O9542" s="37" t="str">
        <f t="array" ref="O9542">IFERROR(XLOOKUP(K9542,'Tipo de carga'!B:B,'Tipo de carga'!C:C))</f>
        <v>Diesel</v>
      </c>
    </row>
    <row r="9543">
      <c r="A9543" s="36">
        <v>2035.0</v>
      </c>
      <c r="B9543" s="37" t="str">
        <f t="array" ref="B9543">IFERROR(XLOOKUP(A9543,'Asignacion Dic'!A:A,'Asignacion Dic'!C:C))</f>
        <v>Liverpool Local</v>
      </c>
      <c r="C9543" s="37" t="str">
        <f t="array" ref="C9543">IFERROR(XLOOKUP(A9543,'Asignacion Dic'!A:A,'Asignacion Dic'!B:B))</f>
        <v>EC-01</v>
      </c>
      <c r="D9543" s="38">
        <v>45644.50083333333</v>
      </c>
      <c r="E9543" s="36" t="s">
        <v>615</v>
      </c>
      <c r="F9543" s="37" t="str">
        <f t="array" ref="F9543">IFERROR(XLOOKUP(E9543,Operadores!A:A,Operadores!B:B))</f>
        <v>LOPALF</v>
      </c>
      <c r="G9543" s="36" t="s">
        <v>72</v>
      </c>
      <c r="H9543" s="39">
        <v>19.42</v>
      </c>
      <c r="I9543" s="40">
        <v>666.0</v>
      </c>
      <c r="J9543" s="41">
        <f t="shared" si="5"/>
        <v>12933.72</v>
      </c>
      <c r="K9543" s="37" t="str">
        <f t="array" ref="K9543">IFERROR(XLOOKUP(G9543,'Tipo de carga'!A:A,'Tipo de carga'!B:B))</f>
        <v>Autoabasto</v>
      </c>
      <c r="L9543" s="37">
        <f t="shared" si="2"/>
        <v>51</v>
      </c>
      <c r="M9543" s="37">
        <f t="shared" si="3"/>
        <v>18</v>
      </c>
      <c r="N9543" s="37">
        <f t="shared" si="4"/>
        <v>12</v>
      </c>
      <c r="O9543" s="37" t="str">
        <f t="array" ref="O9543">IFERROR(XLOOKUP(K9543,'Tipo de carga'!B:B,'Tipo de carga'!C:C))</f>
        <v>Diesel</v>
      </c>
    </row>
    <row r="9544">
      <c r="A9544" s="36">
        <v>1907.0</v>
      </c>
      <c r="B9544" s="37" t="str">
        <f t="array" ref="B9544">IFERROR(XLOOKUP(A9544,'Asignacion Dic'!A:A,'Asignacion Dic'!C:C))</f>
        <v>Circuitos</v>
      </c>
      <c r="C9544" s="37" t="str">
        <f t="array" ref="C9544">IFERROR(XLOOKUP(A9544,'Asignacion Dic'!A:A,'Asignacion Dic'!B:B))</f>
        <v>EC-03</v>
      </c>
      <c r="D9544" s="38">
        <v>45644.477372685185</v>
      </c>
      <c r="E9544" s="36" t="s">
        <v>237</v>
      </c>
      <c r="F9544" s="37" t="str">
        <f t="array" ref="F9544">IFERROR(XLOOKUP(E9544,Operadores!A:A,Operadores!B:B))</f>
        <v>HUAIS</v>
      </c>
      <c r="G9544" s="36" t="s">
        <v>72</v>
      </c>
      <c r="H9544" s="39">
        <v>19.42</v>
      </c>
      <c r="I9544" s="40">
        <v>564.0</v>
      </c>
      <c r="J9544" s="41">
        <f t="shared" si="5"/>
        <v>10952.88</v>
      </c>
      <c r="K9544" s="37" t="str">
        <f t="array" ref="K9544">IFERROR(XLOOKUP(G9544,'Tipo de carga'!A:A,'Tipo de carga'!B:B))</f>
        <v>Autoabasto</v>
      </c>
      <c r="L9544" s="37">
        <f t="shared" si="2"/>
        <v>51</v>
      </c>
      <c r="M9544" s="37">
        <f t="shared" si="3"/>
        <v>18</v>
      </c>
      <c r="N9544" s="37">
        <f t="shared" si="4"/>
        <v>12</v>
      </c>
      <c r="O9544" s="37" t="str">
        <f t="array" ref="O9544">IFERROR(XLOOKUP(K9544,'Tipo de carga'!B:B,'Tipo de carga'!C:C))</f>
        <v>Diesel</v>
      </c>
    </row>
    <row r="9545">
      <c r="A9545" s="36">
        <v>1838.0</v>
      </c>
      <c r="B9545" s="37" t="str">
        <f t="array" ref="B9545">IFERROR(XLOOKUP(A9545,'Asignacion Dic'!A:A,'Asignacion Dic'!C:C))</f>
        <v>Liverpool Local</v>
      </c>
      <c r="C9545" s="37" t="str">
        <f t="array" ref="C9545">IFERROR(XLOOKUP(A9545,'Asignacion Dic'!A:A,'Asignacion Dic'!B:B))</f>
        <v>EC-01</v>
      </c>
      <c r="D9545" s="38">
        <v>45644.46277777778</v>
      </c>
      <c r="E9545" s="36" t="s">
        <v>383</v>
      </c>
      <c r="F9545" s="37" t="str">
        <f t="array" ref="F9545">IFERROR(XLOOKUP(E9545,Operadores!A:A,Operadores!B:B))</f>
        <v>CARCRI</v>
      </c>
      <c r="G9545" s="36" t="s">
        <v>72</v>
      </c>
      <c r="H9545" s="39">
        <v>19.4199999999999</v>
      </c>
      <c r="I9545" s="40">
        <v>779.0</v>
      </c>
      <c r="J9545" s="41">
        <f t="shared" si="5"/>
        <v>15128.18</v>
      </c>
      <c r="K9545" s="37" t="str">
        <f t="array" ref="K9545">IFERROR(XLOOKUP(G9545,'Tipo de carga'!A:A,'Tipo de carga'!B:B))</f>
        <v>Autoabasto</v>
      </c>
      <c r="L9545" s="37">
        <f t="shared" si="2"/>
        <v>51</v>
      </c>
      <c r="M9545" s="37">
        <f t="shared" si="3"/>
        <v>18</v>
      </c>
      <c r="N9545" s="37">
        <f t="shared" si="4"/>
        <v>12</v>
      </c>
      <c r="O9545" s="37" t="str">
        <f t="array" ref="O9545">IFERROR(XLOOKUP(K9545,'Tipo de carga'!B:B,'Tipo de carga'!C:C))</f>
        <v>Diesel</v>
      </c>
    </row>
    <row r="9546">
      <c r="A9546" s="36">
        <v>2008.0</v>
      </c>
      <c r="B9546" s="37" t="str">
        <f t="array" ref="B9546">IFERROR(XLOOKUP(A9546,'Asignacion Dic'!A:A,'Asignacion Dic'!C:C))</f>
        <v>MeLi Dedicado Merida</v>
      </c>
      <c r="C9546" s="37" t="str">
        <f t="array" ref="C9546">IFERROR(XLOOKUP(A9546,'Asignacion Dic'!A:A,'Asignacion Dic'!B:B))</f>
        <v>EC-05</v>
      </c>
      <c r="D9546" s="38">
        <v>45644.46123842592</v>
      </c>
      <c r="E9546" s="36" t="s">
        <v>241</v>
      </c>
      <c r="F9546" s="37" t="str">
        <f t="array" ref="F9546">IFERROR(XLOOKUP(E9546,Operadores!A:A,Operadores!B:B))</f>
        <v>CADEMM</v>
      </c>
      <c r="G9546" s="36" t="s">
        <v>72</v>
      </c>
      <c r="H9546" s="39">
        <v>19.4199999999999</v>
      </c>
      <c r="I9546" s="40">
        <v>324.0</v>
      </c>
      <c r="J9546" s="41">
        <f t="shared" si="5"/>
        <v>6292.08</v>
      </c>
      <c r="K9546" s="37" t="str">
        <f t="array" ref="K9546">IFERROR(XLOOKUP(G9546,'Tipo de carga'!A:A,'Tipo de carga'!B:B))</f>
        <v>Autoabasto</v>
      </c>
      <c r="L9546" s="37">
        <f t="shared" si="2"/>
        <v>51</v>
      </c>
      <c r="M9546" s="37">
        <f t="shared" si="3"/>
        <v>18</v>
      </c>
      <c r="N9546" s="37">
        <f t="shared" si="4"/>
        <v>12</v>
      </c>
      <c r="O9546" s="37" t="str">
        <f t="array" ref="O9546">IFERROR(XLOOKUP(K9546,'Tipo de carga'!B:B,'Tipo de carga'!C:C))</f>
        <v>Diesel</v>
      </c>
    </row>
    <row r="9547">
      <c r="A9547" s="36">
        <v>1733.0</v>
      </c>
      <c r="B9547" s="37" t="str">
        <f t="array" ref="B9547">IFERROR(XLOOKUP(A9547,'Asignacion Dic'!A:A,'Asignacion Dic'!C:C))</f>
        <v>Liverpool Local</v>
      </c>
      <c r="C9547" s="37" t="str">
        <f t="array" ref="C9547">IFERROR(XLOOKUP(A9547,'Asignacion Dic'!A:A,'Asignacion Dic'!B:B))</f>
        <v>EC-01</v>
      </c>
      <c r="D9547" s="38">
        <v>45644.44936342593</v>
      </c>
      <c r="E9547" s="36" t="s">
        <v>562</v>
      </c>
      <c r="F9547" s="37" t="str">
        <f t="array" ref="F9547">IFERROR(XLOOKUP(E9547,Operadores!A:A,Operadores!B:B))</f>
        <v>ORNSER</v>
      </c>
      <c r="G9547" s="36" t="s">
        <v>72</v>
      </c>
      <c r="H9547" s="39">
        <v>19.4199999999999</v>
      </c>
      <c r="I9547" s="40">
        <v>333.0</v>
      </c>
      <c r="J9547" s="41">
        <f t="shared" si="5"/>
        <v>6466.86</v>
      </c>
      <c r="K9547" s="37" t="str">
        <f t="array" ref="K9547">IFERROR(XLOOKUP(G9547,'Tipo de carga'!A:A,'Tipo de carga'!B:B))</f>
        <v>Autoabasto</v>
      </c>
      <c r="L9547" s="37">
        <f t="shared" si="2"/>
        <v>51</v>
      </c>
      <c r="M9547" s="37">
        <f t="shared" si="3"/>
        <v>18</v>
      </c>
      <c r="N9547" s="37">
        <f t="shared" si="4"/>
        <v>12</v>
      </c>
      <c r="O9547" s="37" t="str">
        <f t="array" ref="O9547">IFERROR(XLOOKUP(K9547,'Tipo de carga'!B:B,'Tipo de carga'!C:C))</f>
        <v>Diesel</v>
      </c>
    </row>
    <row r="9548">
      <c r="A9548" s="36">
        <v>1993.0</v>
      </c>
      <c r="B9548" s="37" t="str">
        <f t="array" ref="B9548">IFERROR(XLOOKUP(A9548,'Asignacion Dic'!A:A,'Asignacion Dic'!C:C))</f>
        <v>MeLi Dedicado TD</v>
      </c>
      <c r="C9548" s="37" t="str">
        <f t="array" ref="C9548">IFERROR(XLOOKUP(A9548,'Asignacion Dic'!A:A,'Asignacion Dic'!B:B))</f>
        <v>EC-05</v>
      </c>
      <c r="D9548" s="38">
        <v>45644.423368055555</v>
      </c>
      <c r="E9548" s="36" t="s">
        <v>389</v>
      </c>
      <c r="F9548" s="37" t="str">
        <f t="array" ref="F9548">IFERROR(XLOOKUP(E9548,Operadores!A:A,Operadores!B:B))</f>
        <v>CELJOS</v>
      </c>
      <c r="G9548" s="36" t="s">
        <v>72</v>
      </c>
      <c r="H9548" s="39">
        <v>19.4199999999999</v>
      </c>
      <c r="I9548" s="40">
        <v>530.0</v>
      </c>
      <c r="J9548" s="41">
        <f t="shared" si="5"/>
        <v>10292.6</v>
      </c>
      <c r="K9548" s="37" t="str">
        <f t="array" ref="K9548">IFERROR(XLOOKUP(G9548,'Tipo de carga'!A:A,'Tipo de carga'!B:B))</f>
        <v>Autoabasto</v>
      </c>
      <c r="L9548" s="37">
        <f t="shared" si="2"/>
        <v>51</v>
      </c>
      <c r="M9548" s="37">
        <f t="shared" si="3"/>
        <v>18</v>
      </c>
      <c r="N9548" s="37">
        <f t="shared" si="4"/>
        <v>12</v>
      </c>
      <c r="O9548" s="37" t="str">
        <f t="array" ref="O9548">IFERROR(XLOOKUP(K9548,'Tipo de carga'!B:B,'Tipo de carga'!C:C))</f>
        <v>Diesel</v>
      </c>
    </row>
    <row r="9549">
      <c r="A9549" s="36">
        <v>2047.0</v>
      </c>
      <c r="B9549" s="37" t="str">
        <f t="array" ref="B9549">IFERROR(XLOOKUP(A9549,'Asignacion Dic'!A:A,'Asignacion Dic'!C:C))</f>
        <v>Liverpool Local</v>
      </c>
      <c r="C9549" s="37" t="str">
        <f t="array" ref="C9549">IFERROR(XLOOKUP(A9549,'Asignacion Dic'!A:A,'Asignacion Dic'!B:B))</f>
        <v>EC-01</v>
      </c>
      <c r="D9549" s="38">
        <v>45644.39114583333</v>
      </c>
      <c r="E9549" s="36" t="s">
        <v>546</v>
      </c>
      <c r="F9549" s="37" t="str">
        <f t="array" ref="F9549">IFERROR(XLOOKUP(E9549,Operadores!A:A,Operadores!B:B))</f>
        <v>FELJOS</v>
      </c>
      <c r="G9549" s="36" t="s">
        <v>72</v>
      </c>
      <c r="H9549" s="39">
        <v>19.4199999999999</v>
      </c>
      <c r="I9549" s="40">
        <v>806.0</v>
      </c>
      <c r="J9549" s="41">
        <f t="shared" si="5"/>
        <v>15652.52</v>
      </c>
      <c r="K9549" s="37" t="str">
        <f t="array" ref="K9549">IFERROR(XLOOKUP(G9549,'Tipo de carga'!A:A,'Tipo de carga'!B:B))</f>
        <v>Autoabasto</v>
      </c>
      <c r="L9549" s="37">
        <f t="shared" si="2"/>
        <v>51</v>
      </c>
      <c r="M9549" s="37">
        <f t="shared" si="3"/>
        <v>18</v>
      </c>
      <c r="N9549" s="37">
        <f t="shared" si="4"/>
        <v>12</v>
      </c>
      <c r="O9549" s="37" t="str">
        <f t="array" ref="O9549">IFERROR(XLOOKUP(K9549,'Tipo de carga'!B:B,'Tipo de carga'!C:C))</f>
        <v>Diesel</v>
      </c>
    </row>
    <row r="9550">
      <c r="A9550" s="36">
        <v>1833.0</v>
      </c>
      <c r="B9550" s="37" t="str">
        <f t="array" ref="B9550">IFERROR(XLOOKUP(A9550,'Asignacion Dic'!A:A,'Asignacion Dic'!C:C))</f>
        <v>Liverpool Local</v>
      </c>
      <c r="C9550" s="37" t="str">
        <f t="array" ref="C9550">IFERROR(XLOOKUP(A9550,'Asignacion Dic'!A:A,'Asignacion Dic'!B:B))</f>
        <v>EC-01</v>
      </c>
      <c r="D9550" s="38">
        <v>45644.2587037037</v>
      </c>
      <c r="E9550" s="36" t="s">
        <v>174</v>
      </c>
      <c r="F9550" s="37" t="str">
        <f t="array" ref="F9550">IFERROR(XLOOKUP(E9550,Operadores!A:A,Operadores!B:B))</f>
        <v>SANROD</v>
      </c>
      <c r="G9550" s="36" t="s">
        <v>72</v>
      </c>
      <c r="H9550" s="39">
        <v>19.4199999999999</v>
      </c>
      <c r="I9550" s="40">
        <v>680.0</v>
      </c>
      <c r="J9550" s="41">
        <f t="shared" si="5"/>
        <v>13205.6</v>
      </c>
      <c r="K9550" s="37" t="str">
        <f t="array" ref="K9550">IFERROR(XLOOKUP(G9550,'Tipo de carga'!A:A,'Tipo de carga'!B:B))</f>
        <v>Autoabasto</v>
      </c>
      <c r="L9550" s="37">
        <f t="shared" si="2"/>
        <v>51</v>
      </c>
      <c r="M9550" s="37">
        <f t="shared" si="3"/>
        <v>18</v>
      </c>
      <c r="N9550" s="37">
        <f t="shared" si="4"/>
        <v>12</v>
      </c>
      <c r="O9550" s="37" t="str">
        <f t="array" ref="O9550">IFERROR(XLOOKUP(K9550,'Tipo de carga'!B:B,'Tipo de carga'!C:C))</f>
        <v>Diesel</v>
      </c>
    </row>
    <row r="9551">
      <c r="A9551" s="36">
        <v>2037.0</v>
      </c>
      <c r="B9551" s="37" t="str">
        <f t="array" ref="B9551">IFERROR(XLOOKUP(A9551,'Asignacion Dic'!A:A,'Asignacion Dic'!C:C))</f>
        <v>Liverpool Local</v>
      </c>
      <c r="C9551" s="37" t="str">
        <f t="array" ref="C9551">IFERROR(XLOOKUP(A9551,'Asignacion Dic'!A:A,'Asignacion Dic'!B:B))</f>
        <v>EC-01</v>
      </c>
      <c r="D9551" s="38">
        <v>45644.235810185186</v>
      </c>
      <c r="E9551" s="36" t="s">
        <v>229</v>
      </c>
      <c r="F9551" s="37" t="str">
        <f t="array" ref="F9551">IFERROR(XLOOKUP(E9551,Operadores!A:A,Operadores!B:B))</f>
        <v>MIRJON</v>
      </c>
      <c r="G9551" s="36" t="s">
        <v>72</v>
      </c>
      <c r="H9551" s="39">
        <v>19.4199999999999</v>
      </c>
      <c r="I9551" s="40">
        <v>453.0</v>
      </c>
      <c r="J9551" s="41">
        <f t="shared" si="5"/>
        <v>8797.26</v>
      </c>
      <c r="K9551" s="37" t="str">
        <f t="array" ref="K9551">IFERROR(XLOOKUP(G9551,'Tipo de carga'!A:A,'Tipo de carga'!B:B))</f>
        <v>Autoabasto</v>
      </c>
      <c r="L9551" s="37">
        <f t="shared" si="2"/>
        <v>51</v>
      </c>
      <c r="M9551" s="37">
        <f t="shared" si="3"/>
        <v>18</v>
      </c>
      <c r="N9551" s="37">
        <f t="shared" si="4"/>
        <v>12</v>
      </c>
      <c r="O9551" s="37" t="str">
        <f t="array" ref="O9551">IFERROR(XLOOKUP(K9551,'Tipo de carga'!B:B,'Tipo de carga'!C:C))</f>
        <v>Diesel</v>
      </c>
    </row>
    <row r="9552">
      <c r="A9552" s="36">
        <v>2087.0</v>
      </c>
      <c r="B9552" s="37" t="str">
        <f t="array" ref="B9552">IFERROR(XLOOKUP(A9552,'Asignacion Dic'!A:A,'Asignacion Dic'!C:C))</f>
        <v>MeLi asignado SD</v>
      </c>
      <c r="C9552" s="37" t="str">
        <f t="array" ref="C9552">IFERROR(XLOOKUP(A9552,'Asignacion Dic'!A:A,'Asignacion Dic'!B:B))</f>
        <v>EC-05</v>
      </c>
      <c r="D9552" s="38">
        <v>45644.17712962963</v>
      </c>
      <c r="E9552" s="36" t="s">
        <v>175</v>
      </c>
      <c r="F9552" s="37" t="str">
        <f t="array" ref="F9552">IFERROR(XLOOKUP(E9552,Operadores!A:A,Operadores!B:B))</f>
        <v>PERRIC</v>
      </c>
      <c r="G9552" s="36" t="s">
        <v>72</v>
      </c>
      <c r="H9552" s="39">
        <v>19.4199999999999</v>
      </c>
      <c r="I9552" s="40">
        <v>340.0</v>
      </c>
      <c r="J9552" s="41">
        <f t="shared" si="5"/>
        <v>6602.8</v>
      </c>
      <c r="K9552" s="37" t="str">
        <f t="array" ref="K9552">IFERROR(XLOOKUP(G9552,'Tipo de carga'!A:A,'Tipo de carga'!B:B))</f>
        <v>Autoabasto</v>
      </c>
      <c r="L9552" s="37">
        <f t="shared" si="2"/>
        <v>51</v>
      </c>
      <c r="M9552" s="37">
        <f t="shared" si="3"/>
        <v>18</v>
      </c>
      <c r="N9552" s="37">
        <f t="shared" si="4"/>
        <v>12</v>
      </c>
      <c r="O9552" s="37" t="str">
        <f t="array" ref="O9552">IFERROR(XLOOKUP(K9552,'Tipo de carga'!B:B,'Tipo de carga'!C:C))</f>
        <v>Diesel</v>
      </c>
    </row>
    <row r="9553">
      <c r="A9553" s="36">
        <v>1777.0</v>
      </c>
      <c r="B9553" s="37" t="str">
        <f t="array" ref="B9553">IFERROR(XLOOKUP(A9553,'Asignacion Dic'!A:A,'Asignacion Dic'!C:C))</f>
        <v>Liverpool Local</v>
      </c>
      <c r="C9553" s="37" t="str">
        <f t="array" ref="C9553">IFERROR(XLOOKUP(A9553,'Asignacion Dic'!A:A,'Asignacion Dic'!B:B))</f>
        <v>EC-01</v>
      </c>
      <c r="D9553" s="38">
        <v>45644.16412037037</v>
      </c>
      <c r="E9553" s="36" t="s">
        <v>232</v>
      </c>
      <c r="F9553" s="37" t="str">
        <f t="array" ref="F9553">IFERROR(XLOOKUP(E9553,Operadores!A:A,Operadores!B:B))</f>
        <v>OVAQUI</v>
      </c>
      <c r="G9553" s="36" t="s">
        <v>72</v>
      </c>
      <c r="H9553" s="39">
        <v>19.4199999999999</v>
      </c>
      <c r="I9553" s="40">
        <v>655.0</v>
      </c>
      <c r="J9553" s="41">
        <f t="shared" si="5"/>
        <v>12720.1</v>
      </c>
      <c r="K9553" s="37" t="str">
        <f t="array" ref="K9553">IFERROR(XLOOKUP(G9553,'Tipo de carga'!A:A,'Tipo de carga'!B:B))</f>
        <v>Autoabasto</v>
      </c>
      <c r="L9553" s="37">
        <f t="shared" si="2"/>
        <v>51</v>
      </c>
      <c r="M9553" s="37">
        <f t="shared" si="3"/>
        <v>18</v>
      </c>
      <c r="N9553" s="37">
        <f t="shared" si="4"/>
        <v>12</v>
      </c>
      <c r="O9553" s="37" t="str">
        <f t="array" ref="O9553">IFERROR(XLOOKUP(K9553,'Tipo de carga'!B:B,'Tipo de carga'!C:C))</f>
        <v>Diesel</v>
      </c>
    </row>
    <row r="9554">
      <c r="A9554" s="36">
        <v>1958.0</v>
      </c>
      <c r="B9554" s="37" t="str">
        <f t="array" ref="B9554">IFERROR(XLOOKUP(A9554,'Asignacion Dic'!A:A,'Asignacion Dic'!C:C))</f>
        <v>Full Liver</v>
      </c>
      <c r="C9554" s="37" t="str">
        <f t="array" ref="C9554">IFERROR(XLOOKUP(A9554,'Asignacion Dic'!A:A,'Asignacion Dic'!B:B))</f>
        <v>EC-01</v>
      </c>
      <c r="D9554" s="38">
        <v>45644.11347222222</v>
      </c>
      <c r="E9554" s="36" t="s">
        <v>218</v>
      </c>
      <c r="F9554" s="37" t="str">
        <f t="array" ref="F9554">IFERROR(XLOOKUP(E9554,Operadores!A:A,Operadores!B:B))</f>
        <v>MONAL</v>
      </c>
      <c r="G9554" s="36" t="s">
        <v>72</v>
      </c>
      <c r="H9554" s="39">
        <v>19.4199999999999</v>
      </c>
      <c r="I9554" s="40">
        <v>735.0</v>
      </c>
      <c r="J9554" s="41">
        <f t="shared" si="5"/>
        <v>14273.7</v>
      </c>
      <c r="K9554" s="37" t="str">
        <f t="array" ref="K9554">IFERROR(XLOOKUP(G9554,'Tipo de carga'!A:A,'Tipo de carga'!B:B))</f>
        <v>Autoabasto</v>
      </c>
      <c r="L9554" s="37">
        <f t="shared" si="2"/>
        <v>51</v>
      </c>
      <c r="M9554" s="37">
        <f t="shared" si="3"/>
        <v>18</v>
      </c>
      <c r="N9554" s="37">
        <f t="shared" si="4"/>
        <v>12</v>
      </c>
      <c r="O9554" s="37" t="str">
        <f t="array" ref="O9554">IFERROR(XLOOKUP(K9554,'Tipo de carga'!B:B,'Tipo de carga'!C:C))</f>
        <v>Diesel</v>
      </c>
    </row>
    <row r="9555">
      <c r="A9555" s="36">
        <v>2003.0</v>
      </c>
      <c r="B9555" s="37" t="str">
        <f t="array" ref="B9555">IFERROR(XLOOKUP(A9555,'Asignacion Dic'!A:A,'Asignacion Dic'!C:C))</f>
        <v>MeLi Dedicado TD</v>
      </c>
      <c r="C9555" s="37" t="str">
        <f t="array" ref="C9555">IFERROR(XLOOKUP(A9555,'Asignacion Dic'!A:A,'Asignacion Dic'!B:B))</f>
        <v>EC-05</v>
      </c>
      <c r="D9555" s="38">
        <v>45644.06673611111</v>
      </c>
      <c r="E9555" s="36" t="s">
        <v>502</v>
      </c>
      <c r="F9555" s="37" t="str">
        <f t="array" ref="F9555">IFERROR(XLOOKUP(E9555,Operadores!A:A,Operadores!B:B))</f>
        <v>SALNER</v>
      </c>
      <c r="G9555" s="36" t="s">
        <v>72</v>
      </c>
      <c r="H9555" s="39">
        <v>19.4199999999999</v>
      </c>
      <c r="I9555" s="40">
        <v>509.0</v>
      </c>
      <c r="J9555" s="41">
        <f t="shared" si="5"/>
        <v>9884.78</v>
      </c>
      <c r="K9555" s="37" t="str">
        <f t="array" ref="K9555">IFERROR(XLOOKUP(G9555,'Tipo de carga'!A:A,'Tipo de carga'!B:B))</f>
        <v>Autoabasto</v>
      </c>
      <c r="L9555" s="37">
        <f t="shared" si="2"/>
        <v>51</v>
      </c>
      <c r="M9555" s="37">
        <f t="shared" si="3"/>
        <v>18</v>
      </c>
      <c r="N9555" s="37">
        <f t="shared" si="4"/>
        <v>12</v>
      </c>
      <c r="O9555" s="37" t="str">
        <f t="array" ref="O9555">IFERROR(XLOOKUP(K9555,'Tipo de carga'!B:B,'Tipo de carga'!C:C))</f>
        <v>Diesel</v>
      </c>
    </row>
    <row r="9556">
      <c r="A9556" s="36">
        <v>2082.0</v>
      </c>
      <c r="B9556" s="37" t="str">
        <f t="array" ref="B9556">IFERROR(XLOOKUP(A9556,'Asignacion Dic'!A:A,'Asignacion Dic'!C:C))</f>
        <v>Peñafiel Tecamac</v>
      </c>
      <c r="C9556" s="37" t="str">
        <f t="array" ref="C9556">IFERROR(XLOOKUP(A9556,'Asignacion Dic'!A:A,'Asignacion Dic'!B:B))</f>
        <v>EC-02</v>
      </c>
      <c r="D9556" s="38">
        <v>45644.041284722225</v>
      </c>
      <c r="E9556" s="36" t="s">
        <v>432</v>
      </c>
      <c r="F9556" s="37" t="str">
        <f t="array" ref="F9556">IFERROR(XLOOKUP(E9556,Operadores!A:A,Operadores!B:B))</f>
        <v>CALPED</v>
      </c>
      <c r="G9556" s="36" t="s">
        <v>72</v>
      </c>
      <c r="H9556" s="39">
        <v>19.4199999999999</v>
      </c>
      <c r="I9556" s="40">
        <v>398.0</v>
      </c>
      <c r="J9556" s="41">
        <f t="shared" si="5"/>
        <v>7729.16</v>
      </c>
      <c r="K9556" s="37" t="str">
        <f t="array" ref="K9556">IFERROR(XLOOKUP(G9556,'Tipo de carga'!A:A,'Tipo de carga'!B:B))</f>
        <v>Autoabasto</v>
      </c>
      <c r="L9556" s="37">
        <f t="shared" si="2"/>
        <v>51</v>
      </c>
      <c r="M9556" s="37">
        <f t="shared" si="3"/>
        <v>18</v>
      </c>
      <c r="N9556" s="37">
        <f t="shared" si="4"/>
        <v>12</v>
      </c>
      <c r="O9556" s="37" t="str">
        <f t="array" ref="O9556">IFERROR(XLOOKUP(K9556,'Tipo de carga'!B:B,'Tipo de carga'!C:C))</f>
        <v>Diesel</v>
      </c>
    </row>
    <row r="9557">
      <c r="A9557" s="36">
        <v>2069.0</v>
      </c>
      <c r="B9557" s="37" t="str">
        <f t="array" ref="B9557">IFERROR(XLOOKUP(A9557,'Asignacion Dic'!A:A,'Asignacion Dic'!C:C))</f>
        <v>Peñafiel Tecamac</v>
      </c>
      <c r="C9557" s="37" t="str">
        <f t="array" ref="C9557">IFERROR(XLOOKUP(A9557,'Asignacion Dic'!A:A,'Asignacion Dic'!B:B))</f>
        <v>EC-02</v>
      </c>
      <c r="D9557" s="38">
        <v>45644.03130787037</v>
      </c>
      <c r="E9557" s="36" t="s">
        <v>203</v>
      </c>
      <c r="F9557" s="37" t="str">
        <f t="array" ref="F9557">IFERROR(XLOOKUP(E9557,Operadores!A:A,Operadores!B:B))</f>
        <v>VALJUA</v>
      </c>
      <c r="G9557" s="36" t="s">
        <v>72</v>
      </c>
      <c r="H9557" s="39">
        <v>19.4199999999999</v>
      </c>
      <c r="I9557" s="40">
        <v>520.0</v>
      </c>
      <c r="J9557" s="41">
        <f t="shared" si="5"/>
        <v>10098.4</v>
      </c>
      <c r="K9557" s="37" t="str">
        <f t="array" ref="K9557">IFERROR(XLOOKUP(G9557,'Tipo de carga'!A:A,'Tipo de carga'!B:B))</f>
        <v>Autoabasto</v>
      </c>
      <c r="L9557" s="37">
        <f t="shared" si="2"/>
        <v>51</v>
      </c>
      <c r="M9557" s="37">
        <f t="shared" si="3"/>
        <v>18</v>
      </c>
      <c r="N9557" s="37">
        <f t="shared" si="4"/>
        <v>12</v>
      </c>
      <c r="O9557" s="37" t="str">
        <f t="array" ref="O9557">IFERROR(XLOOKUP(K9557,'Tipo de carga'!B:B,'Tipo de carga'!C:C))</f>
        <v>Diesel</v>
      </c>
    </row>
    <row r="9558">
      <c r="A9558" s="36">
        <v>2031.0</v>
      </c>
      <c r="B9558" s="37" t="str">
        <f t="array" ref="B9558">IFERROR(XLOOKUP(A9558,'Asignacion Dic'!A:A,'Asignacion Dic'!C:C))</f>
        <v>MeLi Dedicado Merida</v>
      </c>
      <c r="C9558" s="37" t="str">
        <f t="array" ref="C9558">IFERROR(XLOOKUP(A9558,'Asignacion Dic'!A:A,'Asignacion Dic'!B:B))</f>
        <v>EC-05</v>
      </c>
      <c r="D9558" s="38">
        <v>45644.02377314815</v>
      </c>
      <c r="E9558" s="36" t="s">
        <v>603</v>
      </c>
      <c r="F9558" s="37" t="str">
        <f t="array" ref="F9558">IFERROR(XLOOKUP(E9558,Operadores!A:A,Operadores!B:B))</f>
        <v>SARJO</v>
      </c>
      <c r="G9558" s="36" t="s">
        <v>72</v>
      </c>
      <c r="H9558" s="39">
        <v>19.4199999999999</v>
      </c>
      <c r="I9558" s="40">
        <v>301.0</v>
      </c>
      <c r="J9558" s="41">
        <f t="shared" si="5"/>
        <v>5845.42</v>
      </c>
      <c r="K9558" s="37" t="str">
        <f t="array" ref="K9558">IFERROR(XLOOKUP(G9558,'Tipo de carga'!A:A,'Tipo de carga'!B:B))</f>
        <v>Autoabasto</v>
      </c>
      <c r="L9558" s="37">
        <f t="shared" si="2"/>
        <v>51</v>
      </c>
      <c r="M9558" s="37">
        <f t="shared" si="3"/>
        <v>18</v>
      </c>
      <c r="N9558" s="37">
        <f t="shared" si="4"/>
        <v>12</v>
      </c>
      <c r="O9558" s="37" t="str">
        <f t="array" ref="O9558">IFERROR(XLOOKUP(K9558,'Tipo de carga'!B:B,'Tipo de carga'!C:C))</f>
        <v>Diesel</v>
      </c>
    </row>
    <row r="9559">
      <c r="A9559" s="36">
        <v>1797.0</v>
      </c>
      <c r="B9559" s="37" t="str">
        <f t="array" ref="B9559">IFERROR(XLOOKUP(A9559,'Asignacion Dic'!A:A,'Asignacion Dic'!C:C))</f>
        <v>Hisense</v>
      </c>
      <c r="C9559" s="37" t="str">
        <f t="array" ref="C9559">IFERROR(XLOOKUP(A9559,'Asignacion Dic'!A:A,'Asignacion Dic'!B:B))</f>
        <v>EC-03</v>
      </c>
      <c r="D9559" s="38">
        <v>45644.98375</v>
      </c>
      <c r="E9559" s="36" t="s">
        <v>457</v>
      </c>
      <c r="F9559" s="37" t="str">
        <f t="array" ref="F9559">IFERROR(XLOOKUP(E9559,Operadores!A:A,Operadores!B:B))</f>
        <v>DEJMAR</v>
      </c>
      <c r="G9559" s="36" t="s">
        <v>19</v>
      </c>
      <c r="H9559" s="39">
        <v>19.29</v>
      </c>
      <c r="I9559" s="40">
        <v>432.0</v>
      </c>
      <c r="J9559" s="41">
        <f t="shared" si="5"/>
        <v>8333.28</v>
      </c>
      <c r="K9559" s="37" t="str">
        <f t="array" ref="K9559">IFERROR(XLOOKUP(G9559,'Tipo de carga'!A:A,'Tipo de carga'!B:B))</f>
        <v>Autoabasto</v>
      </c>
      <c r="L9559" s="37">
        <f t="shared" si="2"/>
        <v>51</v>
      </c>
      <c r="M9559" s="37">
        <f t="shared" si="3"/>
        <v>18</v>
      </c>
      <c r="N9559" s="37">
        <f t="shared" si="4"/>
        <v>12</v>
      </c>
      <c r="O9559" s="37" t="str">
        <f t="array" ref="O9559">IFERROR(XLOOKUP(K9559,'Tipo de carga'!B:B,'Tipo de carga'!C:C))</f>
        <v>Diesel</v>
      </c>
    </row>
    <row r="9560">
      <c r="A9560" s="36">
        <v>1903.0</v>
      </c>
      <c r="B9560" s="37" t="str">
        <f t="array" ref="B9560">IFERROR(XLOOKUP(A9560,'Asignacion Dic'!A:A,'Asignacion Dic'!C:C))</f>
        <v>Sayer Vuelteros</v>
      </c>
      <c r="C9560" s="37" t="str">
        <f t="array" ref="C9560">IFERROR(XLOOKUP(A9560,'Asignacion Dic'!A:A,'Asignacion Dic'!B:B))</f>
        <v>EC-04</v>
      </c>
      <c r="D9560" s="38">
        <v>45644.93072916667</v>
      </c>
      <c r="E9560" s="36" t="s">
        <v>45</v>
      </c>
      <c r="F9560" s="37" t="str">
        <f t="array" ref="F9560">IFERROR(XLOOKUP(E9560,Operadores!A:A,Operadores!B:B))</f>
        <v>HEREM</v>
      </c>
      <c r="G9560" s="36" t="s">
        <v>19</v>
      </c>
      <c r="H9560" s="39">
        <v>19.29</v>
      </c>
      <c r="I9560" s="40">
        <v>520.0</v>
      </c>
      <c r="J9560" s="41">
        <f t="shared" si="5"/>
        <v>10030.8</v>
      </c>
      <c r="K9560" s="37" t="str">
        <f t="array" ref="K9560">IFERROR(XLOOKUP(G9560,'Tipo de carga'!A:A,'Tipo de carga'!B:B))</f>
        <v>Autoabasto</v>
      </c>
      <c r="L9560" s="37">
        <f t="shared" si="2"/>
        <v>51</v>
      </c>
      <c r="M9560" s="37">
        <f t="shared" si="3"/>
        <v>18</v>
      </c>
      <c r="N9560" s="37">
        <f t="shared" si="4"/>
        <v>12</v>
      </c>
      <c r="O9560" s="37" t="str">
        <f t="array" ref="O9560">IFERROR(XLOOKUP(K9560,'Tipo de carga'!B:B,'Tipo de carga'!C:C))</f>
        <v>Diesel</v>
      </c>
    </row>
    <row r="9561">
      <c r="A9561" s="36">
        <v>1801.0</v>
      </c>
      <c r="B9561" s="37" t="str">
        <f t="array" ref="B9561">IFERROR(XLOOKUP(A9561,'Asignacion Dic'!A:A,'Asignacion Dic'!C:C))</f>
        <v>Sayer Full</v>
      </c>
      <c r="C9561" s="37" t="str">
        <f t="array" ref="C9561">IFERROR(XLOOKUP(A9561,'Asignacion Dic'!A:A,'Asignacion Dic'!B:B))</f>
        <v>EC-04</v>
      </c>
      <c r="D9561" s="38">
        <v>45644.89857638889</v>
      </c>
      <c r="E9561" s="36" t="s">
        <v>67</v>
      </c>
      <c r="F9561" s="37" t="str">
        <f t="array" ref="F9561">IFERROR(XLOOKUP(E9561,Operadores!A:A,Operadores!B:B))</f>
        <v>DURMA01</v>
      </c>
      <c r="G9561" s="36" t="s">
        <v>19</v>
      </c>
      <c r="H9561" s="39">
        <v>19.29</v>
      </c>
      <c r="I9561" s="40">
        <v>780.0</v>
      </c>
      <c r="J9561" s="41">
        <f t="shared" si="5"/>
        <v>15046.2</v>
      </c>
      <c r="K9561" s="37" t="str">
        <f t="array" ref="K9561">IFERROR(XLOOKUP(G9561,'Tipo de carga'!A:A,'Tipo de carga'!B:B))</f>
        <v>Autoabasto</v>
      </c>
      <c r="L9561" s="37">
        <f t="shared" si="2"/>
        <v>51</v>
      </c>
      <c r="M9561" s="37">
        <f t="shared" si="3"/>
        <v>18</v>
      </c>
      <c r="N9561" s="37">
        <f t="shared" si="4"/>
        <v>12</v>
      </c>
      <c r="O9561" s="37" t="str">
        <f t="array" ref="O9561">IFERROR(XLOOKUP(K9561,'Tipo de carga'!B:B,'Tipo de carga'!C:C))</f>
        <v>Diesel</v>
      </c>
    </row>
    <row r="9562">
      <c r="A9562" s="36">
        <v>1970.0</v>
      </c>
      <c r="B9562" s="37" t="str">
        <f t="array" ref="B9562">IFERROR(XLOOKUP(A9562,'Asignacion Dic'!A:A,'Asignacion Dic'!C:C))</f>
        <v>Sayer Vuelteros</v>
      </c>
      <c r="C9562" s="37" t="str">
        <f t="array" ref="C9562">IFERROR(XLOOKUP(A9562,'Asignacion Dic'!A:A,'Asignacion Dic'!B:B))</f>
        <v>EC-04</v>
      </c>
      <c r="D9562" s="38">
        <v>45644.8527662037</v>
      </c>
      <c r="E9562" s="36" t="s">
        <v>47</v>
      </c>
      <c r="F9562" s="37" t="str">
        <f t="array" ref="F9562">IFERROR(XLOOKUP(E9562,Operadores!A:A,Operadores!B:B))</f>
        <v>HERLEX</v>
      </c>
      <c r="G9562" s="36" t="s">
        <v>19</v>
      </c>
      <c r="H9562" s="39">
        <v>19.29</v>
      </c>
      <c r="I9562" s="40">
        <v>724.0</v>
      </c>
      <c r="J9562" s="41">
        <f t="shared" si="5"/>
        <v>13965.96</v>
      </c>
      <c r="K9562" s="37" t="str">
        <f t="array" ref="K9562">IFERROR(XLOOKUP(G9562,'Tipo de carga'!A:A,'Tipo de carga'!B:B))</f>
        <v>Autoabasto</v>
      </c>
      <c r="L9562" s="37">
        <f t="shared" si="2"/>
        <v>51</v>
      </c>
      <c r="M9562" s="37">
        <f t="shared" si="3"/>
        <v>18</v>
      </c>
      <c r="N9562" s="37">
        <f t="shared" si="4"/>
        <v>12</v>
      </c>
      <c r="O9562" s="37" t="str">
        <f t="array" ref="O9562">IFERROR(XLOOKUP(K9562,'Tipo de carga'!B:B,'Tipo de carga'!C:C))</f>
        <v>Diesel</v>
      </c>
    </row>
    <row r="9563">
      <c r="A9563" s="36">
        <v>1822.0</v>
      </c>
      <c r="B9563" s="37" t="str">
        <f t="array" ref="B9563">IFERROR(XLOOKUP(A9563,'Asignacion Dic'!A:A,'Asignacion Dic'!C:C))</f>
        <v>Sayer Vuelteros</v>
      </c>
      <c r="C9563" s="37" t="str">
        <f t="array" ref="C9563">IFERROR(XLOOKUP(A9563,'Asignacion Dic'!A:A,'Asignacion Dic'!B:B))</f>
        <v>EC-04</v>
      </c>
      <c r="D9563" s="38">
        <v>45644.723599537036</v>
      </c>
      <c r="E9563" s="36" t="s">
        <v>78</v>
      </c>
      <c r="F9563" s="37" t="str">
        <f t="array" ref="F9563">IFERROR(XLOOKUP(E9563,Operadores!A:A,Operadores!B:B))</f>
        <v>OLVJES</v>
      </c>
      <c r="G9563" s="36" t="s">
        <v>19</v>
      </c>
      <c r="H9563" s="39">
        <v>19.29</v>
      </c>
      <c r="I9563" s="40">
        <v>743.0</v>
      </c>
      <c r="J9563" s="41">
        <f t="shared" si="5"/>
        <v>14332.47</v>
      </c>
      <c r="K9563" s="37" t="str">
        <f t="array" ref="K9563">IFERROR(XLOOKUP(G9563,'Tipo de carga'!A:A,'Tipo de carga'!B:B))</f>
        <v>Autoabasto</v>
      </c>
      <c r="L9563" s="37">
        <f t="shared" si="2"/>
        <v>51</v>
      </c>
      <c r="M9563" s="37">
        <f t="shared" si="3"/>
        <v>18</v>
      </c>
      <c r="N9563" s="37">
        <f t="shared" si="4"/>
        <v>12</v>
      </c>
      <c r="O9563" s="37" t="str">
        <f t="array" ref="O9563">IFERROR(XLOOKUP(K9563,'Tipo de carga'!B:B,'Tipo de carga'!C:C))</f>
        <v>Diesel</v>
      </c>
    </row>
    <row r="9564">
      <c r="A9564" s="36">
        <v>1790.0</v>
      </c>
      <c r="B9564" s="37" t="str">
        <f t="array" ref="B9564">IFERROR(XLOOKUP(A9564,'Asignacion Dic'!A:A,'Asignacion Dic'!C:C))</f>
        <v>Sayer Sencillo</v>
      </c>
      <c r="C9564" s="37" t="str">
        <f t="array" ref="C9564">IFERROR(XLOOKUP(A9564,'Asignacion Dic'!A:A,'Asignacion Dic'!B:B))</f>
        <v>EC-04</v>
      </c>
      <c r="D9564" s="38">
        <v>45644.39225694445</v>
      </c>
      <c r="E9564" s="36" t="s">
        <v>263</v>
      </c>
      <c r="F9564" s="37" t="str">
        <f t="array" ref="F9564">IFERROR(XLOOKUP(E9564,Operadores!A:A,Operadores!B:B))</f>
        <v>DEJISR</v>
      </c>
      <c r="G9564" s="36" t="s">
        <v>19</v>
      </c>
      <c r="H9564" s="39">
        <v>19.29</v>
      </c>
      <c r="I9564" s="40">
        <v>820.0</v>
      </c>
      <c r="J9564" s="41">
        <f t="shared" si="5"/>
        <v>15817.8</v>
      </c>
      <c r="K9564" s="37" t="str">
        <f t="array" ref="K9564">IFERROR(XLOOKUP(G9564,'Tipo de carga'!A:A,'Tipo de carga'!B:B))</f>
        <v>Autoabasto</v>
      </c>
      <c r="L9564" s="37">
        <f t="shared" si="2"/>
        <v>51</v>
      </c>
      <c r="M9564" s="37">
        <f t="shared" si="3"/>
        <v>18</v>
      </c>
      <c r="N9564" s="37">
        <f t="shared" si="4"/>
        <v>12</v>
      </c>
      <c r="O9564" s="37" t="str">
        <f t="array" ref="O9564">IFERROR(XLOOKUP(K9564,'Tipo de carga'!B:B,'Tipo de carga'!C:C))</f>
        <v>Diesel</v>
      </c>
    </row>
    <row r="9565">
      <c r="A9565" s="36">
        <v>1782.0</v>
      </c>
      <c r="B9565" s="37" t="str">
        <f t="array" ref="B9565">IFERROR(XLOOKUP(A9565,'Asignacion Dic'!A:A,'Asignacion Dic'!C:C))</f>
        <v>Sayer Sencillo</v>
      </c>
      <c r="C9565" s="37" t="str">
        <f t="array" ref="C9565">IFERROR(XLOOKUP(A9565,'Asignacion Dic'!A:A,'Asignacion Dic'!B:B))</f>
        <v>EC-04</v>
      </c>
      <c r="D9565" s="38">
        <v>45644.388240740744</v>
      </c>
      <c r="E9565" s="36" t="s">
        <v>624</v>
      </c>
      <c r="F9565" s="37" t="str">
        <f t="array" ref="F9565">IFERROR(XLOOKUP(E9565,Operadores!A:A,Operadores!B:B))</f>
        <v>MONORL</v>
      </c>
      <c r="G9565" s="36" t="s">
        <v>19</v>
      </c>
      <c r="H9565" s="39">
        <v>19.29</v>
      </c>
      <c r="I9565" s="40">
        <v>740.0</v>
      </c>
      <c r="J9565" s="41">
        <f t="shared" si="5"/>
        <v>14274.6</v>
      </c>
      <c r="K9565" s="37" t="str">
        <f t="array" ref="K9565">IFERROR(XLOOKUP(G9565,'Tipo de carga'!A:A,'Tipo de carga'!B:B))</f>
        <v>Autoabasto</v>
      </c>
      <c r="L9565" s="37">
        <f t="shared" si="2"/>
        <v>51</v>
      </c>
      <c r="M9565" s="37">
        <f t="shared" si="3"/>
        <v>18</v>
      </c>
      <c r="N9565" s="37">
        <f t="shared" si="4"/>
        <v>12</v>
      </c>
      <c r="O9565" s="37" t="str">
        <f t="array" ref="O9565">IFERROR(XLOOKUP(K9565,'Tipo de carga'!B:B,'Tipo de carga'!C:C))</f>
        <v>Diesel</v>
      </c>
    </row>
    <row r="9566">
      <c r="A9566" s="36">
        <v>2012.0</v>
      </c>
      <c r="B9566" s="37" t="str">
        <f t="array" ref="B9566">IFERROR(XLOOKUP(A9566,'Asignacion Dic'!A:A,'Asignacion Dic'!C:C))</f>
        <v>Sayer Sencillo</v>
      </c>
      <c r="C9566" s="37" t="str">
        <f t="array" ref="C9566">IFERROR(XLOOKUP(A9566,'Asignacion Dic'!A:A,'Asignacion Dic'!B:B))</f>
        <v>EC-04</v>
      </c>
      <c r="D9566" s="38">
        <v>45644.346134259256</v>
      </c>
      <c r="E9566" s="36" t="s">
        <v>247</v>
      </c>
      <c r="F9566" s="37" t="str">
        <f t="array" ref="F9566">IFERROR(XLOOKUP(E9566,Operadores!A:A,Operadores!B:B))</f>
        <v>ZUGRO</v>
      </c>
      <c r="G9566" s="36" t="s">
        <v>19</v>
      </c>
      <c r="H9566" s="39">
        <v>19.29</v>
      </c>
      <c r="I9566" s="40">
        <v>510.0</v>
      </c>
      <c r="J9566" s="41">
        <f t="shared" si="5"/>
        <v>9837.9</v>
      </c>
      <c r="K9566" s="37" t="str">
        <f t="array" ref="K9566">IFERROR(XLOOKUP(G9566,'Tipo de carga'!A:A,'Tipo de carga'!B:B))</f>
        <v>Autoabasto</v>
      </c>
      <c r="L9566" s="37">
        <f t="shared" si="2"/>
        <v>51</v>
      </c>
      <c r="M9566" s="37">
        <f t="shared" si="3"/>
        <v>18</v>
      </c>
      <c r="N9566" s="37">
        <f t="shared" si="4"/>
        <v>12</v>
      </c>
      <c r="O9566" s="37" t="str">
        <f t="array" ref="O9566">IFERROR(XLOOKUP(K9566,'Tipo de carga'!B:B,'Tipo de carga'!C:C))</f>
        <v>Diesel</v>
      </c>
    </row>
    <row r="9567">
      <c r="A9567" s="36">
        <v>1972.0</v>
      </c>
      <c r="B9567" s="37" t="str">
        <f t="array" ref="B9567">IFERROR(XLOOKUP(A9567,'Asignacion Dic'!A:A,'Asignacion Dic'!C:C))</f>
        <v>Sayer Sencillo</v>
      </c>
      <c r="C9567" s="37" t="str">
        <f t="array" ref="C9567">IFERROR(XLOOKUP(A9567,'Asignacion Dic'!A:A,'Asignacion Dic'!B:B))</f>
        <v>EC-04</v>
      </c>
      <c r="D9567" s="38">
        <v>45644.304236111115</v>
      </c>
      <c r="E9567" s="36" t="s">
        <v>59</v>
      </c>
      <c r="F9567" s="37" t="str">
        <f t="array" ref="F9567">IFERROR(XLOOKUP(E9567,Operadores!A:A,Operadores!B:B))</f>
        <v>ROMJOS</v>
      </c>
      <c r="G9567" s="36" t="s">
        <v>19</v>
      </c>
      <c r="H9567" s="39">
        <v>19.29</v>
      </c>
      <c r="I9567" s="40">
        <v>565.0</v>
      </c>
      <c r="J9567" s="41">
        <f t="shared" si="5"/>
        <v>10898.85</v>
      </c>
      <c r="K9567" s="37" t="str">
        <f t="array" ref="K9567">IFERROR(XLOOKUP(G9567,'Tipo de carga'!A:A,'Tipo de carga'!B:B))</f>
        <v>Autoabasto</v>
      </c>
      <c r="L9567" s="37">
        <f t="shared" si="2"/>
        <v>51</v>
      </c>
      <c r="M9567" s="37">
        <f t="shared" si="3"/>
        <v>18</v>
      </c>
      <c r="N9567" s="37">
        <f t="shared" si="4"/>
        <v>12</v>
      </c>
      <c r="O9567" s="37" t="str">
        <f t="array" ref="O9567">IFERROR(XLOOKUP(K9567,'Tipo de carga'!B:B,'Tipo de carga'!C:C))</f>
        <v>Diesel</v>
      </c>
    </row>
    <row r="9568">
      <c r="A9568" s="36">
        <v>1786.0</v>
      </c>
      <c r="B9568" s="37" t="str">
        <f t="array" ref="B9568">IFERROR(XLOOKUP(A9568,'Asignacion Dic'!A:A,'Asignacion Dic'!C:C))</f>
        <v>Sayer Sencillo</v>
      </c>
      <c r="C9568" s="37" t="str">
        <f t="array" ref="C9568">IFERROR(XLOOKUP(A9568,'Asignacion Dic'!A:A,'Asignacion Dic'!B:B))</f>
        <v>EC-04</v>
      </c>
      <c r="D9568" s="38">
        <v>45644.25792824074</v>
      </c>
      <c r="E9568" s="36" t="s">
        <v>610</v>
      </c>
      <c r="F9568" s="37" t="str">
        <f t="array" ref="F9568">IFERROR(XLOOKUP(E9568,Operadores!A:A,Operadores!B:B))</f>
        <v>GARISM</v>
      </c>
      <c r="G9568" s="36" t="s">
        <v>19</v>
      </c>
      <c r="H9568" s="39">
        <v>19.29</v>
      </c>
      <c r="I9568" s="40">
        <v>496.0</v>
      </c>
      <c r="J9568" s="41">
        <f t="shared" si="5"/>
        <v>9567.84</v>
      </c>
      <c r="K9568" s="37" t="str">
        <f t="array" ref="K9568">IFERROR(XLOOKUP(G9568,'Tipo de carga'!A:A,'Tipo de carga'!B:B))</f>
        <v>Autoabasto</v>
      </c>
      <c r="L9568" s="37">
        <f t="shared" si="2"/>
        <v>51</v>
      </c>
      <c r="M9568" s="37">
        <f t="shared" si="3"/>
        <v>18</v>
      </c>
      <c r="N9568" s="37">
        <f t="shared" si="4"/>
        <v>12</v>
      </c>
      <c r="O9568" s="37" t="str">
        <f t="array" ref="O9568">IFERROR(XLOOKUP(K9568,'Tipo de carga'!B:B,'Tipo de carga'!C:C))</f>
        <v>Diesel</v>
      </c>
    </row>
    <row r="9569">
      <c r="A9569" s="36">
        <v>1895.0</v>
      </c>
      <c r="B9569" s="37" t="str">
        <f t="array" ref="B9569">IFERROR(XLOOKUP(A9569,'Asignacion Dic'!A:A,'Asignacion Dic'!C:C))</f>
        <v>Sayer Sencillo</v>
      </c>
      <c r="C9569" s="37" t="str">
        <f t="array" ref="C9569">IFERROR(XLOOKUP(A9569,'Asignacion Dic'!A:A,'Asignacion Dic'!B:B))</f>
        <v>EC-04</v>
      </c>
      <c r="D9569" s="38">
        <v>45644.21776620371</v>
      </c>
      <c r="E9569" s="36" t="s">
        <v>258</v>
      </c>
      <c r="F9569" s="37" t="str">
        <f t="array" ref="F9569">IFERROR(XLOOKUP(E9569,Operadores!A:A,Operadores!B:B))</f>
        <v>REYJU02</v>
      </c>
      <c r="G9569" s="36" t="s">
        <v>19</v>
      </c>
      <c r="H9569" s="39">
        <v>19.29</v>
      </c>
      <c r="I9569" s="40">
        <v>530.0</v>
      </c>
      <c r="J9569" s="41">
        <f t="shared" si="5"/>
        <v>10223.7</v>
      </c>
      <c r="K9569" s="37" t="str">
        <f t="array" ref="K9569">IFERROR(XLOOKUP(G9569,'Tipo de carga'!A:A,'Tipo de carga'!B:B))</f>
        <v>Autoabasto</v>
      </c>
      <c r="L9569" s="37">
        <f t="shared" si="2"/>
        <v>51</v>
      </c>
      <c r="M9569" s="37">
        <f t="shared" si="3"/>
        <v>18</v>
      </c>
      <c r="N9569" s="37">
        <f t="shared" si="4"/>
        <v>12</v>
      </c>
      <c r="O9569" s="37" t="str">
        <f t="array" ref="O9569">IFERROR(XLOOKUP(K9569,'Tipo de carga'!B:B,'Tipo de carga'!C:C))</f>
        <v>Diesel</v>
      </c>
    </row>
    <row r="9570">
      <c r="A9570" s="36">
        <v>1829.0</v>
      </c>
      <c r="B9570" s="37" t="str">
        <f t="array" ref="B9570">IFERROR(XLOOKUP(A9570,'Asignacion Dic'!A:A,'Asignacion Dic'!C:C))</f>
        <v>Circuitos</v>
      </c>
      <c r="C9570" s="37" t="str">
        <f t="array" ref="C9570">IFERROR(XLOOKUP(A9570,'Asignacion Dic'!A:A,'Asignacion Dic'!B:B))</f>
        <v>EC-03</v>
      </c>
      <c r="D9570" s="38">
        <v>45644.93366898148</v>
      </c>
      <c r="E9570" s="36" t="s">
        <v>245</v>
      </c>
      <c r="F9570" s="37" t="str">
        <f t="array" ref="F9570">IFERROR(XLOOKUP(E9570,Operadores!A:A,Operadores!B:B))</f>
        <v>HERAL04</v>
      </c>
      <c r="G9570" s="36" t="s">
        <v>75</v>
      </c>
      <c r="H9570" s="39">
        <v>19.84688</v>
      </c>
      <c r="I9570" s="40">
        <v>490.0</v>
      </c>
      <c r="J9570" s="41">
        <f t="shared" si="5"/>
        <v>9724.9712</v>
      </c>
      <c r="K9570" s="37" t="str">
        <f t="array" ref="K9570">IFERROR(XLOOKUP(G9570,'Tipo de carga'!A:A,'Tipo de carga'!B:B))</f>
        <v>Autoabasto</v>
      </c>
      <c r="L9570" s="37">
        <f t="shared" si="2"/>
        <v>51</v>
      </c>
      <c r="M9570" s="37">
        <f t="shared" si="3"/>
        <v>18</v>
      </c>
      <c r="N9570" s="37">
        <f t="shared" si="4"/>
        <v>12</v>
      </c>
      <c r="O9570" s="37" t="str">
        <f t="array" ref="O9570">IFERROR(XLOOKUP(K9570,'Tipo de carga'!B:B,'Tipo de carga'!C:C))</f>
        <v>Diesel</v>
      </c>
    </row>
    <row r="9571">
      <c r="A9571" s="36">
        <v>1877.0</v>
      </c>
      <c r="B9571" s="37" t="str">
        <f t="array" ref="B9571">IFERROR(XLOOKUP(A9571,'Asignacion Dic'!A:A,'Asignacion Dic'!C:C))</f>
        <v>Circuitos</v>
      </c>
      <c r="C9571" s="37" t="str">
        <f t="array" ref="C9571">IFERROR(XLOOKUP(A9571,'Asignacion Dic'!A:A,'Asignacion Dic'!B:B))</f>
        <v>EC-03</v>
      </c>
      <c r="D9571" s="38">
        <v>45644.742476851854</v>
      </c>
      <c r="E9571" s="36" t="s">
        <v>397</v>
      </c>
      <c r="F9571" s="37" t="str">
        <f t="array" ref="F9571">IFERROR(XLOOKUP(E9571,Operadores!A:A,Operadores!B:B))</f>
        <v>GRERI</v>
      </c>
      <c r="G9571" s="36" t="s">
        <v>75</v>
      </c>
      <c r="H9571" s="39">
        <v>19.84688</v>
      </c>
      <c r="I9571" s="40">
        <v>460.0</v>
      </c>
      <c r="J9571" s="41">
        <f t="shared" si="5"/>
        <v>9129.5648</v>
      </c>
      <c r="K9571" s="37" t="str">
        <f t="array" ref="K9571">IFERROR(XLOOKUP(G9571,'Tipo de carga'!A:A,'Tipo de carga'!B:B))</f>
        <v>Autoabasto</v>
      </c>
      <c r="L9571" s="37">
        <f t="shared" si="2"/>
        <v>51</v>
      </c>
      <c r="M9571" s="37">
        <f t="shared" si="3"/>
        <v>18</v>
      </c>
      <c r="N9571" s="37">
        <f t="shared" si="4"/>
        <v>12</v>
      </c>
      <c r="O9571" s="37" t="str">
        <f t="array" ref="O9571">IFERROR(XLOOKUP(K9571,'Tipo de carga'!B:B,'Tipo de carga'!C:C))</f>
        <v>Diesel</v>
      </c>
    </row>
    <row r="9572">
      <c r="A9572" s="36">
        <v>1881.0</v>
      </c>
      <c r="B9572" s="37" t="str">
        <f t="array" ref="B9572">IFERROR(XLOOKUP(A9572,'Asignacion Dic'!A:A,'Asignacion Dic'!C:C))</f>
        <v>Circuitos</v>
      </c>
      <c r="C9572" s="37" t="str">
        <f t="array" ref="C9572">IFERROR(XLOOKUP(A9572,'Asignacion Dic'!A:A,'Asignacion Dic'!B:B))</f>
        <v>EC-03</v>
      </c>
      <c r="D9572" s="38">
        <v>45644.588784722226</v>
      </c>
      <c r="E9572" s="36" t="s">
        <v>210</v>
      </c>
      <c r="F9572" s="37" t="str">
        <f t="array" ref="F9572">IFERROR(XLOOKUP(E9572,Operadores!A:A,Operadores!B:B))</f>
        <v>CERJER</v>
      </c>
      <c r="G9572" s="36" t="s">
        <v>75</v>
      </c>
      <c r="H9572" s="39">
        <v>19.84688</v>
      </c>
      <c r="I9572" s="40">
        <v>470.0</v>
      </c>
      <c r="J9572" s="41">
        <f t="shared" si="5"/>
        <v>9328.0336</v>
      </c>
      <c r="K9572" s="37" t="str">
        <f t="array" ref="K9572">IFERROR(XLOOKUP(G9572,'Tipo de carga'!A:A,'Tipo de carga'!B:B))</f>
        <v>Autoabasto</v>
      </c>
      <c r="L9572" s="37">
        <f t="shared" si="2"/>
        <v>51</v>
      </c>
      <c r="M9572" s="37">
        <f t="shared" si="3"/>
        <v>18</v>
      </c>
      <c r="N9572" s="37">
        <f t="shared" si="4"/>
        <v>12</v>
      </c>
      <c r="O9572" s="37" t="str">
        <f t="array" ref="O9572">IFERROR(XLOOKUP(K9572,'Tipo de carga'!B:B,'Tipo de carga'!C:C))</f>
        <v>Diesel</v>
      </c>
    </row>
    <row r="9573">
      <c r="A9573" s="36">
        <v>2044.0</v>
      </c>
      <c r="B9573" s="37" t="str">
        <f t="array" ref="B9573">IFERROR(XLOOKUP(A9573,'Asignacion Dic'!A:A,'Asignacion Dic'!C:C))</f>
        <v>PISA Gdl</v>
      </c>
      <c r="C9573" s="37" t="str">
        <f t="array" ref="C9573">IFERROR(XLOOKUP(A9573,'Asignacion Dic'!A:A,'Asignacion Dic'!B:B))</f>
        <v>EC-06</v>
      </c>
      <c r="D9573" s="38">
        <v>45644.56083333334</v>
      </c>
      <c r="E9573" s="36" t="s">
        <v>362</v>
      </c>
      <c r="F9573" s="37" t="str">
        <f t="array" ref="F9573">IFERROR(XLOOKUP(E9573,Operadores!A:A,Operadores!B:B))</f>
        <v>HUIRA</v>
      </c>
      <c r="G9573" s="36" t="s">
        <v>75</v>
      </c>
      <c r="H9573" s="39">
        <v>19.84688</v>
      </c>
      <c r="I9573" s="40">
        <v>530.0</v>
      </c>
      <c r="J9573" s="41">
        <f t="shared" si="5"/>
        <v>10518.8464</v>
      </c>
      <c r="K9573" s="37" t="str">
        <f t="array" ref="K9573">IFERROR(XLOOKUP(G9573,'Tipo de carga'!A:A,'Tipo de carga'!B:B))</f>
        <v>Autoabasto</v>
      </c>
      <c r="L9573" s="37">
        <f t="shared" si="2"/>
        <v>51</v>
      </c>
      <c r="M9573" s="37">
        <f t="shared" si="3"/>
        <v>18</v>
      </c>
      <c r="N9573" s="37">
        <f t="shared" si="4"/>
        <v>12</v>
      </c>
      <c r="O9573" s="37" t="str">
        <f t="array" ref="O9573">IFERROR(XLOOKUP(K9573,'Tipo de carga'!B:B,'Tipo de carga'!C:C))</f>
        <v>Diesel</v>
      </c>
    </row>
    <row r="9574">
      <c r="A9574" s="36">
        <v>1879.0</v>
      </c>
      <c r="B9574" s="37" t="str">
        <f t="array" ref="B9574">IFERROR(XLOOKUP(A9574,'Asignacion Dic'!A:A,'Asignacion Dic'!C:C))</f>
        <v>Circuitos</v>
      </c>
      <c r="C9574" s="37" t="str">
        <f t="array" ref="C9574">IFERROR(XLOOKUP(A9574,'Asignacion Dic'!A:A,'Asignacion Dic'!B:B))</f>
        <v>EC-03</v>
      </c>
      <c r="D9574" s="38">
        <v>45644.53655092593</v>
      </c>
      <c r="E9574" s="36" t="s">
        <v>357</v>
      </c>
      <c r="F9574" s="37" t="str">
        <f t="array" ref="F9574">IFERROR(XLOOKUP(E9574,Operadores!A:A,Operadores!B:B))</f>
        <v>ISLHI</v>
      </c>
      <c r="G9574" s="36" t="s">
        <v>75</v>
      </c>
      <c r="H9574" s="39">
        <v>19.84688</v>
      </c>
      <c r="I9574" s="40">
        <v>670.0</v>
      </c>
      <c r="J9574" s="41">
        <f t="shared" si="5"/>
        <v>13297.4096</v>
      </c>
      <c r="K9574" s="37" t="str">
        <f t="array" ref="K9574">IFERROR(XLOOKUP(G9574,'Tipo de carga'!A:A,'Tipo de carga'!B:B))</f>
        <v>Autoabasto</v>
      </c>
      <c r="L9574" s="37">
        <f t="shared" si="2"/>
        <v>51</v>
      </c>
      <c r="M9574" s="37">
        <f t="shared" si="3"/>
        <v>18</v>
      </c>
      <c r="N9574" s="37">
        <f t="shared" si="4"/>
        <v>12</v>
      </c>
      <c r="O9574" s="37" t="str">
        <f t="array" ref="O9574">IFERROR(XLOOKUP(K9574,'Tipo de carga'!B:B,'Tipo de carga'!C:C))</f>
        <v>Diesel</v>
      </c>
    </row>
    <row r="9575">
      <c r="A9575" s="36">
        <v>1955.0</v>
      </c>
      <c r="B9575" s="37" t="str">
        <f t="array" ref="B9575">IFERROR(XLOOKUP(A9575,'Asignacion Dic'!A:A,'Asignacion Dic'!C:C))</f>
        <v>Circuitos</v>
      </c>
      <c r="C9575" s="37" t="str">
        <f t="array" ref="C9575">IFERROR(XLOOKUP(A9575,'Asignacion Dic'!A:A,'Asignacion Dic'!B:B))</f>
        <v>EC-03</v>
      </c>
      <c r="D9575" s="38">
        <v>45644.18050925926</v>
      </c>
      <c r="E9575" s="36" t="s">
        <v>205</v>
      </c>
      <c r="F9575" s="37" t="str">
        <f t="array" ref="F9575">IFERROR(XLOOKUP(E9575,Operadores!A:A,Operadores!B:B))</f>
        <v>MOZPEDX</v>
      </c>
      <c r="G9575" s="36" t="s">
        <v>75</v>
      </c>
      <c r="H9575" s="39">
        <v>19.84688</v>
      </c>
      <c r="I9575" s="40">
        <v>570.0</v>
      </c>
      <c r="J9575" s="41">
        <f t="shared" si="5"/>
        <v>11312.7216</v>
      </c>
      <c r="K9575" s="37" t="str">
        <f t="array" ref="K9575">IFERROR(XLOOKUP(G9575,'Tipo de carga'!A:A,'Tipo de carga'!B:B))</f>
        <v>Autoabasto</v>
      </c>
      <c r="L9575" s="37">
        <f t="shared" si="2"/>
        <v>51</v>
      </c>
      <c r="M9575" s="37">
        <f t="shared" si="3"/>
        <v>18</v>
      </c>
      <c r="N9575" s="37">
        <f t="shared" si="4"/>
        <v>12</v>
      </c>
      <c r="O9575" s="37" t="str">
        <f t="array" ref="O9575">IFERROR(XLOOKUP(K9575,'Tipo de carga'!B:B,'Tipo de carga'!C:C))</f>
        <v>Diesel</v>
      </c>
    </row>
    <row r="9576">
      <c r="A9576" s="36">
        <v>2085.0</v>
      </c>
      <c r="B9576" s="37" t="str">
        <f t="array" ref="B9576">IFERROR(XLOOKUP(A9576,'Asignacion Dic'!A:A,'Asignacion Dic'!C:C))</f>
        <v>PISA Gdl</v>
      </c>
      <c r="C9576" s="37" t="str">
        <f t="array" ref="C9576">IFERROR(XLOOKUP(A9576,'Asignacion Dic'!A:A,'Asignacion Dic'!B:B))</f>
        <v>EC-06</v>
      </c>
      <c r="D9576" s="38">
        <v>45644.116527777776</v>
      </c>
      <c r="E9576" s="36" t="s">
        <v>583</v>
      </c>
      <c r="F9576" s="37" t="str">
        <f t="array" ref="F9576">IFERROR(XLOOKUP(E9576,Operadores!A:A,Operadores!B:B))</f>
        <v>MARLUI02</v>
      </c>
      <c r="G9576" s="36" t="s">
        <v>75</v>
      </c>
      <c r="H9576" s="39">
        <v>19.84688</v>
      </c>
      <c r="I9576" s="40">
        <v>600.0</v>
      </c>
      <c r="J9576" s="41">
        <f t="shared" si="5"/>
        <v>11908.128</v>
      </c>
      <c r="K9576" s="37" t="str">
        <f t="array" ref="K9576">IFERROR(XLOOKUP(G9576,'Tipo de carga'!A:A,'Tipo de carga'!B:B))</f>
        <v>Autoabasto</v>
      </c>
      <c r="L9576" s="37">
        <f t="shared" si="2"/>
        <v>51</v>
      </c>
      <c r="M9576" s="37">
        <f t="shared" si="3"/>
        <v>18</v>
      </c>
      <c r="N9576" s="37">
        <f t="shared" si="4"/>
        <v>12</v>
      </c>
      <c r="O9576" s="37" t="str">
        <f t="array" ref="O9576">IFERROR(XLOOKUP(K9576,'Tipo de carga'!B:B,'Tipo de carga'!C:C))</f>
        <v>Diesel</v>
      </c>
    </row>
    <row r="9577">
      <c r="A9577" s="36">
        <v>2041.0</v>
      </c>
      <c r="B9577" s="37" t="str">
        <f t="array" ref="B9577">IFERROR(XLOOKUP(A9577,'Asignacion Dic'!A:A,'Asignacion Dic'!C:C))</f>
        <v>PISA Gdl</v>
      </c>
      <c r="C9577" s="37" t="str">
        <f t="array" ref="C9577">IFERROR(XLOOKUP(A9577,'Asignacion Dic'!A:A,'Asignacion Dic'!B:B))</f>
        <v>EC-06</v>
      </c>
      <c r="D9577" s="38">
        <v>45644.11524305555</v>
      </c>
      <c r="E9577" s="36" t="s">
        <v>600</v>
      </c>
      <c r="F9577" s="37" t="str">
        <f t="array" ref="F9577">IFERROR(XLOOKUP(E9577,Operadores!A:A,Operadores!B:B))</f>
        <v>GONRAF</v>
      </c>
      <c r="G9577" s="36" t="s">
        <v>75</v>
      </c>
      <c r="H9577" s="39">
        <v>19.84688</v>
      </c>
      <c r="I9577" s="40">
        <v>640.0</v>
      </c>
      <c r="J9577" s="41">
        <f t="shared" si="5"/>
        <v>12702.0032</v>
      </c>
      <c r="K9577" s="37" t="str">
        <f t="array" ref="K9577">IFERROR(XLOOKUP(G9577,'Tipo de carga'!A:A,'Tipo de carga'!B:B))</f>
        <v>Autoabasto</v>
      </c>
      <c r="L9577" s="37">
        <f t="shared" si="2"/>
        <v>51</v>
      </c>
      <c r="M9577" s="37">
        <f t="shared" si="3"/>
        <v>18</v>
      </c>
      <c r="N9577" s="37">
        <f t="shared" si="4"/>
        <v>12</v>
      </c>
      <c r="O9577" s="37" t="str">
        <f t="array" ref="O9577">IFERROR(XLOOKUP(K9577,'Tipo de carga'!B:B,'Tipo de carga'!C:C))</f>
        <v>Diesel</v>
      </c>
    </row>
    <row r="9578">
      <c r="A9578" s="36">
        <v>1932.0</v>
      </c>
      <c r="B9578" s="37" t="str">
        <f t="array" ref="B9578">IFERROR(XLOOKUP(A9578,'Asignacion Dic'!A:A,'Asignacion Dic'!C:C))</f>
        <v>Circuitos</v>
      </c>
      <c r="C9578" s="37" t="str">
        <f t="array" ref="C9578">IFERROR(XLOOKUP(A9578,'Asignacion Dic'!A:A,'Asignacion Dic'!B:B))</f>
        <v>EC-03</v>
      </c>
      <c r="D9578" s="38">
        <v>45644.051099537035</v>
      </c>
      <c r="E9578" s="36" t="s">
        <v>185</v>
      </c>
      <c r="F9578" s="37" t="str">
        <f t="array" ref="F9578">IFERROR(XLOOKUP(E9578,Operadores!A:A,Operadores!B:B))</f>
        <v>FERRI</v>
      </c>
      <c r="G9578" s="36" t="s">
        <v>75</v>
      </c>
      <c r="H9578" s="39">
        <v>19.84688</v>
      </c>
      <c r="I9578" s="40">
        <v>470.0</v>
      </c>
      <c r="J9578" s="41">
        <f t="shared" si="5"/>
        <v>9328.0336</v>
      </c>
      <c r="K9578" s="37" t="str">
        <f t="array" ref="K9578">IFERROR(XLOOKUP(G9578,'Tipo de carga'!A:A,'Tipo de carga'!B:B))</f>
        <v>Autoabasto</v>
      </c>
      <c r="L9578" s="37">
        <f t="shared" si="2"/>
        <v>51</v>
      </c>
      <c r="M9578" s="37">
        <f t="shared" si="3"/>
        <v>18</v>
      </c>
      <c r="N9578" s="37">
        <f t="shared" si="4"/>
        <v>12</v>
      </c>
      <c r="O9578" s="37" t="str">
        <f t="array" ref="O9578">IFERROR(XLOOKUP(K9578,'Tipo de carga'!B:B,'Tipo de carga'!C:C))</f>
        <v>Diesel</v>
      </c>
    </row>
    <row r="9579">
      <c r="A9579" s="36">
        <v>1968.0</v>
      </c>
      <c r="B9579" s="37" t="str">
        <f t="array" ref="B9579">IFERROR(XLOOKUP(A9579,'Asignacion Dic'!A:A,'Asignacion Dic'!C:C))</f>
        <v>Sayer Sencillo</v>
      </c>
      <c r="C9579" s="37" t="str">
        <f t="array" ref="C9579">IFERROR(XLOOKUP(A9579,'Asignacion Dic'!A:A,'Asignacion Dic'!B:B))</f>
        <v>EC-04</v>
      </c>
      <c r="D9579" s="38">
        <v>45644.94702546296</v>
      </c>
      <c r="E9579" s="36" t="s">
        <v>61</v>
      </c>
      <c r="F9579" s="37" t="str">
        <f t="array" ref="F9579">IFERROR(XLOOKUP(E9579,Operadores!A:A,Operadores!B:B))</f>
        <v>MENIG</v>
      </c>
      <c r="G9579" s="36" t="s">
        <v>274</v>
      </c>
      <c r="H9579" s="39">
        <v>18.94</v>
      </c>
      <c r="I9579" s="40">
        <v>740.0</v>
      </c>
      <c r="J9579" s="41">
        <f t="shared" si="5"/>
        <v>14015.6</v>
      </c>
      <c r="K9579" s="37" t="str">
        <f t="array" ref="K9579">IFERROR(XLOOKUP(G9579,'Tipo de carga'!A:A,'Tipo de carga'!B:B))</f>
        <v>Autoabasto</v>
      </c>
      <c r="L9579" s="37">
        <f t="shared" si="2"/>
        <v>51</v>
      </c>
      <c r="M9579" s="37">
        <f t="shared" si="3"/>
        <v>18</v>
      </c>
      <c r="N9579" s="37">
        <f t="shared" si="4"/>
        <v>12</v>
      </c>
      <c r="O9579" s="37" t="str">
        <f t="array" ref="O9579">IFERROR(XLOOKUP(K9579,'Tipo de carga'!B:B,'Tipo de carga'!C:C))</f>
        <v>Diesel</v>
      </c>
    </row>
    <row r="9580">
      <c r="A9580" s="36">
        <v>1908.0</v>
      </c>
      <c r="B9580" s="37" t="str">
        <f t="array" ref="B9580">IFERROR(XLOOKUP(A9580,'Asignacion Dic'!A:A,'Asignacion Dic'!C:C))</f>
        <v>Circuitos</v>
      </c>
      <c r="C9580" s="37" t="str">
        <f t="array" ref="C9580">IFERROR(XLOOKUP(A9580,'Asignacion Dic'!A:A,'Asignacion Dic'!B:B))</f>
        <v>EC-03</v>
      </c>
      <c r="D9580" s="38">
        <v>45644.866875</v>
      </c>
      <c r="E9580" s="36" t="s">
        <v>359</v>
      </c>
      <c r="F9580" s="37" t="str">
        <f t="array" ref="F9580">IFERROR(XLOOKUP(E9580,Operadores!A:A,Operadores!B:B))</f>
        <v>GARJOR01</v>
      </c>
      <c r="G9580" s="36" t="s">
        <v>274</v>
      </c>
      <c r="H9580" s="39">
        <v>18.94</v>
      </c>
      <c r="I9580" s="40">
        <v>476.0</v>
      </c>
      <c r="J9580" s="41">
        <f t="shared" si="5"/>
        <v>9015.44</v>
      </c>
      <c r="K9580" s="37" t="str">
        <f t="array" ref="K9580">IFERROR(XLOOKUP(G9580,'Tipo de carga'!A:A,'Tipo de carga'!B:B))</f>
        <v>Autoabasto</v>
      </c>
      <c r="L9580" s="37">
        <f t="shared" si="2"/>
        <v>51</v>
      </c>
      <c r="M9580" s="37">
        <f t="shared" si="3"/>
        <v>18</v>
      </c>
      <c r="N9580" s="37">
        <f t="shared" si="4"/>
        <v>12</v>
      </c>
      <c r="O9580" s="37" t="str">
        <f t="array" ref="O9580">IFERROR(XLOOKUP(K9580,'Tipo de carga'!B:B,'Tipo de carga'!C:C))</f>
        <v>Diesel</v>
      </c>
    </row>
    <row r="9581">
      <c r="A9581" s="36">
        <v>1828.0</v>
      </c>
      <c r="B9581" s="37" t="str">
        <f t="array" ref="B9581">IFERROR(XLOOKUP(A9581,'Asignacion Dic'!A:A,'Asignacion Dic'!C:C))</f>
        <v>Circuitos</v>
      </c>
      <c r="C9581" s="37" t="str">
        <f t="array" ref="C9581">IFERROR(XLOOKUP(A9581,'Asignacion Dic'!A:A,'Asignacion Dic'!B:B))</f>
        <v>EC-03</v>
      </c>
      <c r="D9581" s="38">
        <v>45644.84909722222</v>
      </c>
      <c r="E9581" s="36" t="s">
        <v>414</v>
      </c>
      <c r="F9581" s="37" t="str">
        <f t="array" ref="F9581">IFERROR(XLOOKUP(E9581,Operadores!A:A,Operadores!B:B))</f>
        <v>CRUBE</v>
      </c>
      <c r="G9581" s="36" t="s">
        <v>274</v>
      </c>
      <c r="H9581" s="39">
        <v>18.94</v>
      </c>
      <c r="I9581" s="40">
        <v>677.0</v>
      </c>
      <c r="J9581" s="41">
        <f t="shared" si="5"/>
        <v>12822.38</v>
      </c>
      <c r="K9581" s="37" t="str">
        <f t="array" ref="K9581">IFERROR(XLOOKUP(G9581,'Tipo de carga'!A:A,'Tipo de carga'!B:B))</f>
        <v>Autoabasto</v>
      </c>
      <c r="L9581" s="37">
        <f t="shared" si="2"/>
        <v>51</v>
      </c>
      <c r="M9581" s="37">
        <f t="shared" si="3"/>
        <v>18</v>
      </c>
      <c r="N9581" s="37">
        <f t="shared" si="4"/>
        <v>12</v>
      </c>
      <c r="O9581" s="37" t="str">
        <f t="array" ref="O9581">IFERROR(XLOOKUP(K9581,'Tipo de carga'!B:B,'Tipo de carga'!C:C))</f>
        <v>Diesel</v>
      </c>
    </row>
    <row r="9582">
      <c r="A9582" s="36">
        <v>1764.0</v>
      </c>
      <c r="B9582" s="37" t="str">
        <f t="array" ref="B9582">IFERROR(XLOOKUP(A9582,'Asignacion Dic'!A:A,'Asignacion Dic'!C:C))</f>
        <v>Polaris</v>
      </c>
      <c r="C9582" s="37" t="str">
        <f t="array" ref="C9582">IFERROR(XLOOKUP(A9582,'Asignacion Dic'!A:A,'Asignacion Dic'!B:B))</f>
        <v>EC-07</v>
      </c>
      <c r="D9582" s="38">
        <v>45644.75971064815</v>
      </c>
      <c r="E9582" s="36" t="s">
        <v>458</v>
      </c>
      <c r="F9582" s="37" t="str">
        <f t="array" ref="F9582">IFERROR(XLOOKUP(E9582,Operadores!A:A,Operadores!B:B))</f>
        <v>ZAVJOS01X</v>
      </c>
      <c r="G9582" s="36" t="s">
        <v>274</v>
      </c>
      <c r="H9582" s="39">
        <v>18.94</v>
      </c>
      <c r="I9582" s="40">
        <v>423.0</v>
      </c>
      <c r="J9582" s="41">
        <f t="shared" si="5"/>
        <v>8011.62</v>
      </c>
      <c r="K9582" s="37" t="str">
        <f t="array" ref="K9582">IFERROR(XLOOKUP(G9582,'Tipo de carga'!A:A,'Tipo de carga'!B:B))</f>
        <v>Autoabasto</v>
      </c>
      <c r="L9582" s="37">
        <f t="shared" si="2"/>
        <v>51</v>
      </c>
      <c r="M9582" s="37">
        <f t="shared" si="3"/>
        <v>18</v>
      </c>
      <c r="N9582" s="37">
        <f t="shared" si="4"/>
        <v>12</v>
      </c>
      <c r="O9582" s="37" t="str">
        <f t="array" ref="O9582">IFERROR(XLOOKUP(K9582,'Tipo de carga'!B:B,'Tipo de carga'!C:C))</f>
        <v>Diesel</v>
      </c>
    </row>
    <row r="9583">
      <c r="A9583" s="36">
        <v>2053.0</v>
      </c>
      <c r="B9583" s="37" t="str">
        <f t="array" ref="B9583">IFERROR(XLOOKUP(A9583,'Asignacion Dic'!A:A,'Asignacion Dic'!C:C))</f>
        <v>PISA Gdl</v>
      </c>
      <c r="C9583" s="37" t="str">
        <f t="array" ref="C9583">IFERROR(XLOOKUP(A9583,'Asignacion Dic'!A:A,'Asignacion Dic'!B:B))</f>
        <v>EC-06</v>
      </c>
      <c r="D9583" s="38">
        <v>45644.66452546296</v>
      </c>
      <c r="E9583" s="36" t="s">
        <v>356</v>
      </c>
      <c r="F9583" s="37" t="str">
        <f t="array" ref="F9583">IFERROR(XLOOKUP(E9583,Operadores!A:A,Operadores!B:B))</f>
        <v>PADLUI</v>
      </c>
      <c r="G9583" s="36" t="s">
        <v>274</v>
      </c>
      <c r="H9583" s="39">
        <v>18.94</v>
      </c>
      <c r="I9583" s="40">
        <v>314.0</v>
      </c>
      <c r="J9583" s="41">
        <f t="shared" si="5"/>
        <v>5947.16</v>
      </c>
      <c r="K9583" s="37" t="str">
        <f t="array" ref="K9583">IFERROR(XLOOKUP(G9583,'Tipo de carga'!A:A,'Tipo de carga'!B:B))</f>
        <v>Autoabasto</v>
      </c>
      <c r="L9583" s="37">
        <f t="shared" si="2"/>
        <v>51</v>
      </c>
      <c r="M9583" s="37">
        <f t="shared" si="3"/>
        <v>18</v>
      </c>
      <c r="N9583" s="37">
        <f t="shared" si="4"/>
        <v>12</v>
      </c>
      <c r="O9583" s="37" t="str">
        <f t="array" ref="O9583">IFERROR(XLOOKUP(K9583,'Tipo de carga'!B:B,'Tipo de carga'!C:C))</f>
        <v>Diesel</v>
      </c>
    </row>
    <row r="9584">
      <c r="A9584" s="36" t="s">
        <v>607</v>
      </c>
      <c r="B9584" s="37" t="s">
        <v>607</v>
      </c>
      <c r="C9584" s="37" t="s">
        <v>607</v>
      </c>
      <c r="D9584" s="38">
        <v>45644.64178240741</v>
      </c>
      <c r="E9584" s="36"/>
      <c r="F9584" s="37" t="str">
        <f t="array" ref="F9584">IFERROR(XLOOKUP(E9584,Operadores!A:A,Operadores!B:B))</f>
        <v/>
      </c>
      <c r="G9584" s="36" t="s">
        <v>274</v>
      </c>
      <c r="H9584" s="39">
        <v>18.94</v>
      </c>
      <c r="I9584" s="40">
        <v>20.0</v>
      </c>
      <c r="J9584" s="41">
        <f t="shared" si="5"/>
        <v>378.8</v>
      </c>
      <c r="K9584" s="37" t="str">
        <f t="array" ref="K9584">IFERROR(XLOOKUP(G9584,'Tipo de carga'!A:A,'Tipo de carga'!B:B))</f>
        <v>Autoabasto</v>
      </c>
      <c r="L9584" s="37">
        <f t="shared" si="2"/>
        <v>51</v>
      </c>
      <c r="M9584" s="37">
        <f t="shared" si="3"/>
        <v>18</v>
      </c>
      <c r="N9584" s="37">
        <f t="shared" si="4"/>
        <v>12</v>
      </c>
      <c r="O9584" s="37" t="str">
        <f t="array" ref="O9584">IFERROR(XLOOKUP(K9584,'Tipo de carga'!B:B,'Tipo de carga'!C:C))</f>
        <v>Diesel</v>
      </c>
    </row>
    <row r="9585">
      <c r="A9585" s="36" t="s">
        <v>607</v>
      </c>
      <c r="B9585" s="37" t="s">
        <v>607</v>
      </c>
      <c r="C9585" s="37" t="s">
        <v>607</v>
      </c>
      <c r="D9585" s="38">
        <v>45644.63967592592</v>
      </c>
      <c r="E9585" s="36"/>
      <c r="F9585" s="37" t="str">
        <f t="array" ref="F9585">IFERROR(XLOOKUP(E9585,Operadores!A:A,Operadores!B:B))</f>
        <v/>
      </c>
      <c r="G9585" s="36" t="s">
        <v>274</v>
      </c>
      <c r="H9585" s="39">
        <v>18.94</v>
      </c>
      <c r="I9585" s="40">
        <v>20.0</v>
      </c>
      <c r="J9585" s="41">
        <f t="shared" si="5"/>
        <v>378.8</v>
      </c>
      <c r="K9585" s="37" t="str">
        <f t="array" ref="K9585">IFERROR(XLOOKUP(G9585,'Tipo de carga'!A:A,'Tipo de carga'!B:B))</f>
        <v>Autoabasto</v>
      </c>
      <c r="L9585" s="37">
        <f t="shared" si="2"/>
        <v>51</v>
      </c>
      <c r="M9585" s="37">
        <f t="shared" si="3"/>
        <v>18</v>
      </c>
      <c r="N9585" s="37">
        <f t="shared" si="4"/>
        <v>12</v>
      </c>
      <c r="O9585" s="37" t="str">
        <f t="array" ref="O9585">IFERROR(XLOOKUP(K9585,'Tipo de carga'!B:B,'Tipo de carga'!C:C))</f>
        <v>Diesel</v>
      </c>
    </row>
    <row r="9586">
      <c r="A9586" s="36" t="s">
        <v>607</v>
      </c>
      <c r="B9586" s="37" t="s">
        <v>607</v>
      </c>
      <c r="C9586" s="37" t="s">
        <v>607</v>
      </c>
      <c r="D9586" s="38">
        <v>45644.63725694444</v>
      </c>
      <c r="E9586" s="36"/>
      <c r="F9586" s="37" t="str">
        <f t="array" ref="F9586">IFERROR(XLOOKUP(E9586,Operadores!A:A,Operadores!B:B))</f>
        <v/>
      </c>
      <c r="G9586" s="36" t="s">
        <v>274</v>
      </c>
      <c r="H9586" s="39">
        <v>18.94</v>
      </c>
      <c r="I9586" s="40">
        <v>22.0</v>
      </c>
      <c r="J9586" s="41">
        <f t="shared" si="5"/>
        <v>416.68</v>
      </c>
      <c r="K9586" s="37" t="str">
        <f t="array" ref="K9586">IFERROR(XLOOKUP(G9586,'Tipo de carga'!A:A,'Tipo de carga'!B:B))</f>
        <v>Autoabasto</v>
      </c>
      <c r="L9586" s="37">
        <f t="shared" si="2"/>
        <v>51</v>
      </c>
      <c r="M9586" s="37">
        <f t="shared" si="3"/>
        <v>18</v>
      </c>
      <c r="N9586" s="37">
        <f t="shared" si="4"/>
        <v>12</v>
      </c>
      <c r="O9586" s="37" t="str">
        <f t="array" ref="O9586">IFERROR(XLOOKUP(K9586,'Tipo de carga'!B:B,'Tipo de carga'!C:C))</f>
        <v>Diesel</v>
      </c>
    </row>
    <row r="9587">
      <c r="A9587" s="36" t="s">
        <v>607</v>
      </c>
      <c r="B9587" s="37" t="s">
        <v>607</v>
      </c>
      <c r="C9587" s="37" t="s">
        <v>607</v>
      </c>
      <c r="D9587" s="38">
        <v>45644.52783564815</v>
      </c>
      <c r="E9587" s="36"/>
      <c r="F9587" s="37" t="str">
        <f t="array" ref="F9587">IFERROR(XLOOKUP(E9587,Operadores!A:A,Operadores!B:B))</f>
        <v/>
      </c>
      <c r="G9587" s="36" t="s">
        <v>274</v>
      </c>
      <c r="H9587" s="39">
        <v>18.94</v>
      </c>
      <c r="I9587" s="40">
        <v>1.0</v>
      </c>
      <c r="J9587" s="41">
        <f t="shared" si="5"/>
        <v>18.94</v>
      </c>
      <c r="K9587" s="37" t="str">
        <f t="array" ref="K9587">IFERROR(XLOOKUP(G9587,'Tipo de carga'!A:A,'Tipo de carga'!B:B))</f>
        <v>Autoabasto</v>
      </c>
      <c r="L9587" s="37">
        <f t="shared" si="2"/>
        <v>51</v>
      </c>
      <c r="M9587" s="37">
        <f t="shared" si="3"/>
        <v>18</v>
      </c>
      <c r="N9587" s="37">
        <f t="shared" si="4"/>
        <v>12</v>
      </c>
      <c r="O9587" s="37" t="str">
        <f t="array" ref="O9587">IFERROR(XLOOKUP(K9587,'Tipo de carga'!B:B,'Tipo de carga'!C:C))</f>
        <v>Diesel</v>
      </c>
    </row>
    <row r="9588">
      <c r="A9588" s="36" t="s">
        <v>607</v>
      </c>
      <c r="B9588" s="37" t="s">
        <v>607</v>
      </c>
      <c r="C9588" s="37" t="s">
        <v>607</v>
      </c>
      <c r="D9588" s="38">
        <v>45644.50429398148</v>
      </c>
      <c r="E9588" s="36"/>
      <c r="F9588" s="37" t="str">
        <f t="array" ref="F9588">IFERROR(XLOOKUP(E9588,Operadores!A:A,Operadores!B:B))</f>
        <v/>
      </c>
      <c r="G9588" s="36" t="s">
        <v>274</v>
      </c>
      <c r="H9588" s="39">
        <v>18.94</v>
      </c>
      <c r="I9588" s="40">
        <v>2.0</v>
      </c>
      <c r="J9588" s="41">
        <f t="shared" si="5"/>
        <v>37.88</v>
      </c>
      <c r="K9588" s="37" t="str">
        <f t="array" ref="K9588">IFERROR(XLOOKUP(G9588,'Tipo de carga'!A:A,'Tipo de carga'!B:B))</f>
        <v>Autoabasto</v>
      </c>
      <c r="L9588" s="37">
        <f t="shared" si="2"/>
        <v>51</v>
      </c>
      <c r="M9588" s="37">
        <f t="shared" si="3"/>
        <v>18</v>
      </c>
      <c r="N9588" s="37">
        <f t="shared" si="4"/>
        <v>12</v>
      </c>
      <c r="O9588" s="37" t="str">
        <f t="array" ref="O9588">IFERROR(XLOOKUP(K9588,'Tipo de carga'!B:B,'Tipo de carga'!C:C))</f>
        <v>Diesel</v>
      </c>
    </row>
    <row r="9589">
      <c r="A9589" s="36" t="s">
        <v>607</v>
      </c>
      <c r="B9589" s="37" t="s">
        <v>607</v>
      </c>
      <c r="C9589" s="37" t="s">
        <v>607</v>
      </c>
      <c r="D9589" s="38">
        <v>45644.42965277778</v>
      </c>
      <c r="E9589" s="36"/>
      <c r="F9589" s="37" t="str">
        <f t="array" ref="F9589">IFERROR(XLOOKUP(E9589,Operadores!A:A,Operadores!B:B))</f>
        <v/>
      </c>
      <c r="G9589" s="36" t="s">
        <v>274</v>
      </c>
      <c r="H9589" s="39">
        <v>18.94</v>
      </c>
      <c r="I9589" s="40">
        <v>0.0</v>
      </c>
      <c r="J9589" s="41">
        <f t="shared" si="5"/>
        <v>0</v>
      </c>
      <c r="K9589" s="37" t="str">
        <f t="array" ref="K9589">IFERROR(XLOOKUP(G9589,'Tipo de carga'!A:A,'Tipo de carga'!B:B))</f>
        <v>Autoabasto</v>
      </c>
      <c r="L9589" s="37">
        <f t="shared" si="2"/>
        <v>51</v>
      </c>
      <c r="M9589" s="37">
        <f t="shared" si="3"/>
        <v>18</v>
      </c>
      <c r="N9589" s="37">
        <f t="shared" si="4"/>
        <v>12</v>
      </c>
      <c r="O9589" s="37" t="str">
        <f t="array" ref="O9589">IFERROR(XLOOKUP(K9589,'Tipo de carga'!B:B,'Tipo de carga'!C:C))</f>
        <v>Diesel</v>
      </c>
    </row>
    <row r="9590">
      <c r="A9590" s="36">
        <v>1764.0</v>
      </c>
      <c r="B9590" s="37" t="str">
        <f t="array" ref="B9590">IFERROR(XLOOKUP(A9590,'Asignacion Dic'!A:A,'Asignacion Dic'!C:C))</f>
        <v>Polaris</v>
      </c>
      <c r="C9590" s="37" t="str">
        <f t="array" ref="C9590">IFERROR(XLOOKUP(A9590,'Asignacion Dic'!A:A,'Asignacion Dic'!B:B))</f>
        <v>EC-07</v>
      </c>
      <c r="D9590" s="38">
        <v>45644.41396990741</v>
      </c>
      <c r="E9590" s="36" t="s">
        <v>458</v>
      </c>
      <c r="F9590" s="37" t="str">
        <f t="array" ref="F9590">IFERROR(XLOOKUP(E9590,Operadores!A:A,Operadores!B:B))</f>
        <v>ZAVJOS01X</v>
      </c>
      <c r="G9590" s="36" t="s">
        <v>274</v>
      </c>
      <c r="H9590" s="39">
        <v>18.94</v>
      </c>
      <c r="I9590" s="40">
        <v>0.0</v>
      </c>
      <c r="J9590" s="41">
        <f t="shared" si="5"/>
        <v>0</v>
      </c>
      <c r="K9590" s="37" t="str">
        <f t="array" ref="K9590">IFERROR(XLOOKUP(G9590,'Tipo de carga'!A:A,'Tipo de carga'!B:B))</f>
        <v>Autoabasto</v>
      </c>
      <c r="L9590" s="37">
        <f t="shared" si="2"/>
        <v>51</v>
      </c>
      <c r="M9590" s="37">
        <f t="shared" si="3"/>
        <v>18</v>
      </c>
      <c r="N9590" s="37">
        <f t="shared" si="4"/>
        <v>12</v>
      </c>
      <c r="O9590" s="37" t="str">
        <f t="array" ref="O9590">IFERROR(XLOOKUP(K9590,'Tipo de carga'!B:B,'Tipo de carga'!C:C))</f>
        <v>Diesel</v>
      </c>
    </row>
    <row r="9591">
      <c r="A9591" s="36">
        <v>1748.0</v>
      </c>
      <c r="B9591" s="37" t="str">
        <f t="array" ref="B9591">IFERROR(XLOOKUP(A9591,'Asignacion Dic'!A:A,'Asignacion Dic'!C:C))</f>
        <v>Liverpool Local</v>
      </c>
      <c r="C9591" s="37" t="str">
        <f t="array" ref="C9591">IFERROR(XLOOKUP(A9591,'Asignacion Dic'!A:A,'Asignacion Dic'!B:B))</f>
        <v>EC-01</v>
      </c>
      <c r="D9591" s="38">
        <v>45644.72195601852</v>
      </c>
      <c r="E9591" s="36" t="s">
        <v>525</v>
      </c>
      <c r="F9591" s="37" t="str">
        <f t="array" ref="F9591">IFERROR(XLOOKUP(E9591,Operadores!A:A,Operadores!B:B))</f>
        <v>LEMANT</v>
      </c>
      <c r="G9591" s="36" t="s">
        <v>609</v>
      </c>
      <c r="H9591" s="39">
        <v>19.93308</v>
      </c>
      <c r="I9591" s="40">
        <v>448.0</v>
      </c>
      <c r="J9591" s="41">
        <f t="shared" si="5"/>
        <v>8930.01984</v>
      </c>
      <c r="K9591" s="37" t="str">
        <f t="array" ref="K9591">IFERROR(XLOOKUP(G9591,'Tipo de carga'!A:A,'Tipo de carga'!B:B))</f>
        <v>Autoabasto</v>
      </c>
      <c r="L9591" s="37">
        <f t="shared" si="2"/>
        <v>51</v>
      </c>
      <c r="M9591" s="37">
        <f t="shared" si="3"/>
        <v>18</v>
      </c>
      <c r="N9591" s="37">
        <f t="shared" si="4"/>
        <v>12</v>
      </c>
      <c r="O9591" s="37" t="str">
        <f t="array" ref="O9591">IFERROR(XLOOKUP(K9591,'Tipo de carga'!B:B,'Tipo de carga'!C:C))</f>
        <v>Diesel</v>
      </c>
    </row>
    <row r="9592">
      <c r="A9592" s="36">
        <v>1898.0</v>
      </c>
      <c r="B9592" s="37" t="str">
        <f t="array" ref="B9592">IFERROR(XLOOKUP(A9592,'Asignacion Dic'!A:A,'Asignacion Dic'!C:C))</f>
        <v>Full Liver</v>
      </c>
      <c r="C9592" s="37" t="str">
        <f t="array" ref="C9592">IFERROR(XLOOKUP(A9592,'Asignacion Dic'!A:A,'Asignacion Dic'!B:B))</f>
        <v>EC-01</v>
      </c>
      <c r="D9592" s="38">
        <v>45644.98548611111</v>
      </c>
      <c r="E9592" s="36" t="s">
        <v>366</v>
      </c>
      <c r="F9592" s="37" t="str">
        <f t="array" ref="F9592">IFERROR(XLOOKUP(E9592,Operadores!A:A,Operadores!B:B))</f>
        <v>CASMA</v>
      </c>
      <c r="G9592" s="36" t="s">
        <v>42</v>
      </c>
      <c r="H9592" s="39">
        <v>19.63136</v>
      </c>
      <c r="I9592" s="40">
        <v>547.0</v>
      </c>
      <c r="J9592" s="41">
        <f t="shared" si="5"/>
        <v>10738.35392</v>
      </c>
      <c r="K9592" s="37" t="str">
        <f t="array" ref="K9592">IFERROR(XLOOKUP(G9592,'Tipo de carga'!A:A,'Tipo de carga'!B:B))</f>
        <v>Autoabasto</v>
      </c>
      <c r="L9592" s="37">
        <f t="shared" si="2"/>
        <v>51</v>
      </c>
      <c r="M9592" s="37">
        <f t="shared" si="3"/>
        <v>18</v>
      </c>
      <c r="N9592" s="37">
        <f t="shared" si="4"/>
        <v>12</v>
      </c>
      <c r="O9592" s="37" t="str">
        <f t="array" ref="O9592">IFERROR(XLOOKUP(K9592,'Tipo de carga'!B:B,'Tipo de carga'!C:C))</f>
        <v>Diesel</v>
      </c>
    </row>
    <row r="9593">
      <c r="A9593" s="36">
        <v>1820.0</v>
      </c>
      <c r="B9593" s="37" t="str">
        <f t="array" ref="B9593">IFERROR(XLOOKUP(A9593,'Asignacion Dic'!A:A,'Asignacion Dic'!C:C))</f>
        <v>Wm Full</v>
      </c>
      <c r="C9593" s="37" t="str">
        <f t="array" ref="C9593">IFERROR(XLOOKUP(A9593,'Asignacion Dic'!A:A,'Asignacion Dic'!B:B))</f>
        <v>EC-08</v>
      </c>
      <c r="D9593" s="38">
        <v>45644.956145833334</v>
      </c>
      <c r="E9593" s="36" t="s">
        <v>303</v>
      </c>
      <c r="F9593" s="37" t="str">
        <f t="array" ref="F9593">IFERROR(XLOOKUP(E9593,Operadores!A:A,Operadores!B:B))</f>
        <v>CAMVI01</v>
      </c>
      <c r="G9593" s="36" t="s">
        <v>42</v>
      </c>
      <c r="H9593" s="39">
        <v>19.63136</v>
      </c>
      <c r="I9593" s="40">
        <v>329.0</v>
      </c>
      <c r="J9593" s="41">
        <f t="shared" si="5"/>
        <v>6458.71744</v>
      </c>
      <c r="K9593" s="37" t="str">
        <f t="array" ref="K9593">IFERROR(XLOOKUP(G9593,'Tipo de carga'!A:A,'Tipo de carga'!B:B))</f>
        <v>Autoabasto</v>
      </c>
      <c r="L9593" s="37">
        <f t="shared" si="2"/>
        <v>51</v>
      </c>
      <c r="M9593" s="37">
        <f t="shared" si="3"/>
        <v>18</v>
      </c>
      <c r="N9593" s="37">
        <f t="shared" si="4"/>
        <v>12</v>
      </c>
      <c r="O9593" s="37" t="str">
        <f t="array" ref="O9593">IFERROR(XLOOKUP(K9593,'Tipo de carga'!B:B,'Tipo de carga'!C:C))</f>
        <v>Diesel</v>
      </c>
    </row>
    <row r="9594">
      <c r="A9594" s="36">
        <v>1730.0</v>
      </c>
      <c r="B9594" s="37" t="str">
        <f t="array" ref="B9594">IFERROR(XLOOKUP(A9594,'Asignacion Dic'!A:A,'Asignacion Dic'!C:C))</f>
        <v>Wm Sencillo</v>
      </c>
      <c r="C9594" s="37" t="str">
        <f t="array" ref="C9594">IFERROR(XLOOKUP(A9594,'Asignacion Dic'!A:A,'Asignacion Dic'!B:B))</f>
        <v>EC-08</v>
      </c>
      <c r="D9594" s="38">
        <v>45644.95484953704</v>
      </c>
      <c r="E9594" s="36" t="s">
        <v>286</v>
      </c>
      <c r="F9594" s="37" t="str">
        <f t="array" ref="F9594">IFERROR(XLOOKUP(E9594,Operadores!A:A,Operadores!B:B))</f>
        <v>LOPERI</v>
      </c>
      <c r="G9594" s="36" t="s">
        <v>42</v>
      </c>
      <c r="H9594" s="39">
        <v>19.63136</v>
      </c>
      <c r="I9594" s="40">
        <v>410.0</v>
      </c>
      <c r="J9594" s="41">
        <f t="shared" si="5"/>
        <v>8048.8576</v>
      </c>
      <c r="K9594" s="37" t="str">
        <f t="array" ref="K9594">IFERROR(XLOOKUP(G9594,'Tipo de carga'!A:A,'Tipo de carga'!B:B))</f>
        <v>Autoabasto</v>
      </c>
      <c r="L9594" s="37">
        <f t="shared" si="2"/>
        <v>51</v>
      </c>
      <c r="M9594" s="37">
        <f t="shared" si="3"/>
        <v>18</v>
      </c>
      <c r="N9594" s="37">
        <f t="shared" si="4"/>
        <v>12</v>
      </c>
      <c r="O9594" s="37" t="str">
        <f t="array" ref="O9594">IFERROR(XLOOKUP(K9594,'Tipo de carga'!B:B,'Tipo de carga'!C:C))</f>
        <v>Diesel</v>
      </c>
    </row>
    <row r="9595">
      <c r="A9595" s="36">
        <v>1887.0</v>
      </c>
      <c r="B9595" s="37" t="str">
        <f t="array" ref="B9595">IFERROR(XLOOKUP(A9595,'Asignacion Dic'!A:A,'Asignacion Dic'!C:C))</f>
        <v>Circuitos</v>
      </c>
      <c r="C9595" s="37" t="str">
        <f t="array" ref="C9595">IFERROR(XLOOKUP(A9595,'Asignacion Dic'!A:A,'Asignacion Dic'!B:B))</f>
        <v>EC-03</v>
      </c>
      <c r="D9595" s="38">
        <v>45644.93912037037</v>
      </c>
      <c r="E9595" s="36" t="s">
        <v>279</v>
      </c>
      <c r="F9595" s="37" t="str">
        <f t="array" ref="F9595">IFERROR(XLOOKUP(E9595,Operadores!A:A,Operadores!B:B))</f>
        <v>NARCA</v>
      </c>
      <c r="G9595" s="36" t="s">
        <v>42</v>
      </c>
      <c r="H9595" s="39">
        <v>19.63136</v>
      </c>
      <c r="I9595" s="40">
        <v>740.0</v>
      </c>
      <c r="J9595" s="41">
        <f t="shared" si="5"/>
        <v>14527.2064</v>
      </c>
      <c r="K9595" s="37" t="str">
        <f t="array" ref="K9595">IFERROR(XLOOKUP(G9595,'Tipo de carga'!A:A,'Tipo de carga'!B:B))</f>
        <v>Autoabasto</v>
      </c>
      <c r="L9595" s="37">
        <f t="shared" si="2"/>
        <v>51</v>
      </c>
      <c r="M9595" s="37">
        <f t="shared" si="3"/>
        <v>18</v>
      </c>
      <c r="N9595" s="37">
        <f t="shared" si="4"/>
        <v>12</v>
      </c>
      <c r="O9595" s="37" t="str">
        <f t="array" ref="O9595">IFERROR(XLOOKUP(K9595,'Tipo de carga'!B:B,'Tipo de carga'!C:C))</f>
        <v>Diesel</v>
      </c>
    </row>
    <row r="9596">
      <c r="A9596" s="36">
        <v>2009.0</v>
      </c>
      <c r="B9596" s="37" t="str">
        <f t="array" ref="B9596">IFERROR(XLOOKUP(A9596,'Asignacion Dic'!A:A,'Asignacion Dic'!C:C))</f>
        <v>MeLi Dedicado Merida</v>
      </c>
      <c r="C9596" s="37" t="str">
        <f t="array" ref="C9596">IFERROR(XLOOKUP(A9596,'Asignacion Dic'!A:A,'Asignacion Dic'!B:B))</f>
        <v>EC-05</v>
      </c>
      <c r="D9596" s="38">
        <v>45644.90850694444</v>
      </c>
      <c r="E9596" s="36" t="s">
        <v>294</v>
      </c>
      <c r="F9596" s="37" t="str">
        <f t="array" ref="F9596">IFERROR(XLOOKUP(E9596,Operadores!A:A,Operadores!B:B))</f>
        <v>GONCAR01</v>
      </c>
      <c r="G9596" s="36" t="s">
        <v>42</v>
      </c>
      <c r="H9596" s="39">
        <v>19.63136</v>
      </c>
      <c r="I9596" s="40">
        <v>247.0</v>
      </c>
      <c r="J9596" s="41">
        <f t="shared" si="5"/>
        <v>4848.94592</v>
      </c>
      <c r="K9596" s="37" t="str">
        <f t="array" ref="K9596">IFERROR(XLOOKUP(G9596,'Tipo de carga'!A:A,'Tipo de carga'!B:B))</f>
        <v>Autoabasto</v>
      </c>
      <c r="L9596" s="37">
        <f t="shared" si="2"/>
        <v>51</v>
      </c>
      <c r="M9596" s="37">
        <f t="shared" si="3"/>
        <v>18</v>
      </c>
      <c r="N9596" s="37">
        <f t="shared" si="4"/>
        <v>12</v>
      </c>
      <c r="O9596" s="37" t="str">
        <f t="array" ref="O9596">IFERROR(XLOOKUP(K9596,'Tipo de carga'!B:B,'Tipo de carga'!C:C))</f>
        <v>Diesel</v>
      </c>
    </row>
    <row r="9597">
      <c r="A9597" s="36">
        <v>1831.0</v>
      </c>
      <c r="B9597" s="37" t="str">
        <f t="array" ref="B9597">IFERROR(XLOOKUP(A9597,'Asignacion Dic'!A:A,'Asignacion Dic'!C:C))</f>
        <v>Full Liver</v>
      </c>
      <c r="C9597" s="37" t="str">
        <f t="array" ref="C9597">IFERROR(XLOOKUP(A9597,'Asignacion Dic'!A:A,'Asignacion Dic'!B:B))</f>
        <v>EC-01</v>
      </c>
      <c r="D9597" s="38">
        <v>45644.824166666665</v>
      </c>
      <c r="E9597" s="36" t="s">
        <v>325</v>
      </c>
      <c r="F9597" s="37" t="str">
        <f t="array" ref="F9597">IFERROR(XLOOKUP(E9597,Operadores!A:A,Operadores!B:B))</f>
        <v>VELOSC</v>
      </c>
      <c r="G9597" s="36" t="s">
        <v>42</v>
      </c>
      <c r="H9597" s="39">
        <v>19.63136</v>
      </c>
      <c r="I9597" s="40">
        <v>339.0</v>
      </c>
      <c r="J9597" s="41">
        <f t="shared" si="5"/>
        <v>6655.03104</v>
      </c>
      <c r="K9597" s="37" t="str">
        <f t="array" ref="K9597">IFERROR(XLOOKUP(G9597,'Tipo de carga'!A:A,'Tipo de carga'!B:B))</f>
        <v>Autoabasto</v>
      </c>
      <c r="L9597" s="37">
        <f t="shared" si="2"/>
        <v>51</v>
      </c>
      <c r="M9597" s="37">
        <f t="shared" si="3"/>
        <v>18</v>
      </c>
      <c r="N9597" s="37">
        <f t="shared" si="4"/>
        <v>12</v>
      </c>
      <c r="O9597" s="37" t="str">
        <f t="array" ref="O9597">IFERROR(XLOOKUP(K9597,'Tipo de carga'!B:B,'Tipo de carga'!C:C))</f>
        <v>Diesel</v>
      </c>
    </row>
    <row r="9598">
      <c r="A9598" s="36">
        <v>1999.0</v>
      </c>
      <c r="B9598" s="37" t="str">
        <f t="array" ref="B9598">IFERROR(XLOOKUP(A9598,'Asignacion Dic'!A:A,'Asignacion Dic'!C:C))</f>
        <v>MeLi Dedicado Merida</v>
      </c>
      <c r="C9598" s="37" t="str">
        <f t="array" ref="C9598">IFERROR(XLOOKUP(A9598,'Asignacion Dic'!A:A,'Asignacion Dic'!B:B))</f>
        <v>EC-05</v>
      </c>
      <c r="D9598" s="38">
        <v>45644.77710648148</v>
      </c>
      <c r="E9598" s="36" t="s">
        <v>543</v>
      </c>
      <c r="F9598" s="37" t="str">
        <f t="array" ref="F9598">IFERROR(XLOOKUP(E9598,Operadores!A:A,Operadores!B:B))</f>
        <v>CAMJOS</v>
      </c>
      <c r="G9598" s="36" t="s">
        <v>42</v>
      </c>
      <c r="H9598" s="39">
        <v>19.63136</v>
      </c>
      <c r="I9598" s="40">
        <v>415.0</v>
      </c>
      <c r="J9598" s="41">
        <f t="shared" si="5"/>
        <v>8147.0144</v>
      </c>
      <c r="K9598" s="37" t="str">
        <f t="array" ref="K9598">IFERROR(XLOOKUP(G9598,'Tipo de carga'!A:A,'Tipo de carga'!B:B))</f>
        <v>Autoabasto</v>
      </c>
      <c r="L9598" s="37">
        <f t="shared" si="2"/>
        <v>51</v>
      </c>
      <c r="M9598" s="37">
        <f t="shared" si="3"/>
        <v>18</v>
      </c>
      <c r="N9598" s="37">
        <f t="shared" si="4"/>
        <v>12</v>
      </c>
      <c r="O9598" s="37" t="str">
        <f t="array" ref="O9598">IFERROR(XLOOKUP(K9598,'Tipo de carga'!B:B,'Tipo de carga'!C:C))</f>
        <v>Diesel</v>
      </c>
    </row>
    <row r="9599">
      <c r="A9599" s="36">
        <v>1971.0</v>
      </c>
      <c r="B9599" s="37" t="str">
        <f t="array" ref="B9599">IFERROR(XLOOKUP(A9599,'Asignacion Dic'!A:A,'Asignacion Dic'!C:C))</f>
        <v>Sayer Sencillo</v>
      </c>
      <c r="C9599" s="37" t="str">
        <f t="array" ref="C9599">IFERROR(XLOOKUP(A9599,'Asignacion Dic'!A:A,'Asignacion Dic'!B:B))</f>
        <v>EC-04</v>
      </c>
      <c r="D9599" s="38">
        <v>45644.77043981481</v>
      </c>
      <c r="E9599" s="36" t="s">
        <v>36</v>
      </c>
      <c r="F9599" s="37" t="str">
        <f t="array" ref="F9599">IFERROR(XLOOKUP(E9599,Operadores!A:A,Operadores!B:B))</f>
        <v>OLVOSX</v>
      </c>
      <c r="G9599" s="36" t="s">
        <v>42</v>
      </c>
      <c r="H9599" s="39">
        <v>19.63136</v>
      </c>
      <c r="I9599" s="40">
        <v>440.0</v>
      </c>
      <c r="J9599" s="41">
        <f t="shared" si="5"/>
        <v>8637.7984</v>
      </c>
      <c r="K9599" s="37" t="str">
        <f t="array" ref="K9599">IFERROR(XLOOKUP(G9599,'Tipo de carga'!A:A,'Tipo de carga'!B:B))</f>
        <v>Autoabasto</v>
      </c>
      <c r="L9599" s="37">
        <f t="shared" si="2"/>
        <v>51</v>
      </c>
      <c r="M9599" s="37">
        <f t="shared" si="3"/>
        <v>18</v>
      </c>
      <c r="N9599" s="37">
        <f t="shared" si="4"/>
        <v>12</v>
      </c>
      <c r="O9599" s="37" t="str">
        <f t="array" ref="O9599">IFERROR(XLOOKUP(K9599,'Tipo de carga'!B:B,'Tipo de carga'!C:C))</f>
        <v>Diesel</v>
      </c>
    </row>
    <row r="9600">
      <c r="A9600" s="36">
        <v>2031.0</v>
      </c>
      <c r="B9600" s="37" t="str">
        <f t="array" ref="B9600">IFERROR(XLOOKUP(A9600,'Asignacion Dic'!A:A,'Asignacion Dic'!C:C))</f>
        <v>MeLi Dedicado Merida</v>
      </c>
      <c r="C9600" s="37" t="str">
        <f t="array" ref="C9600">IFERROR(XLOOKUP(A9600,'Asignacion Dic'!A:A,'Asignacion Dic'!B:B))</f>
        <v>EC-05</v>
      </c>
      <c r="D9600" s="38">
        <v>45644.763240740744</v>
      </c>
      <c r="E9600" s="36" t="s">
        <v>589</v>
      </c>
      <c r="F9600" s="37" t="str">
        <f t="array" ref="F9600">IFERROR(XLOOKUP(E9600,Operadores!A:A,Operadores!B:B))</f>
        <v>LEOJUA</v>
      </c>
      <c r="G9600" s="36" t="s">
        <v>42</v>
      </c>
      <c r="H9600" s="39">
        <v>19.63136</v>
      </c>
      <c r="I9600" s="40">
        <v>234.0</v>
      </c>
      <c r="J9600" s="41">
        <f t="shared" si="5"/>
        <v>4593.73824</v>
      </c>
      <c r="K9600" s="37" t="str">
        <f t="array" ref="K9600">IFERROR(XLOOKUP(G9600,'Tipo de carga'!A:A,'Tipo de carga'!B:B))</f>
        <v>Autoabasto</v>
      </c>
      <c r="L9600" s="37">
        <f t="shared" si="2"/>
        <v>51</v>
      </c>
      <c r="M9600" s="37">
        <f t="shared" si="3"/>
        <v>18</v>
      </c>
      <c r="N9600" s="37">
        <f t="shared" si="4"/>
        <v>12</v>
      </c>
      <c r="O9600" s="37" t="str">
        <f t="array" ref="O9600">IFERROR(XLOOKUP(K9600,'Tipo de carga'!B:B,'Tipo de carga'!C:C))</f>
        <v>Diesel</v>
      </c>
    </row>
    <row r="9601">
      <c r="A9601" s="36">
        <v>2004.0</v>
      </c>
      <c r="B9601" s="37" t="str">
        <f t="array" ref="B9601">IFERROR(XLOOKUP(A9601,'Asignacion Dic'!A:A,'Asignacion Dic'!C:C))</f>
        <v>MeLi Dedicado Merida</v>
      </c>
      <c r="C9601" s="37" t="str">
        <f t="array" ref="C9601">IFERROR(XLOOKUP(A9601,'Asignacion Dic'!A:A,'Asignacion Dic'!B:B))</f>
        <v>EC-05</v>
      </c>
      <c r="D9601" s="38">
        <v>45644.75033564815</v>
      </c>
      <c r="E9601" s="36" t="s">
        <v>582</v>
      </c>
      <c r="F9601" s="37" t="str">
        <f t="array" ref="F9601">IFERROR(XLOOKUP(E9601,Operadores!A:A,Operadores!B:B))</f>
        <v>ESTAN</v>
      </c>
      <c r="G9601" s="36" t="s">
        <v>42</v>
      </c>
      <c r="H9601" s="39">
        <v>19.63136</v>
      </c>
      <c r="I9601" s="40">
        <v>234.0</v>
      </c>
      <c r="J9601" s="41">
        <f t="shared" si="5"/>
        <v>4593.73824</v>
      </c>
      <c r="K9601" s="37" t="str">
        <f t="array" ref="K9601">IFERROR(XLOOKUP(G9601,'Tipo de carga'!A:A,'Tipo de carga'!B:B))</f>
        <v>Autoabasto</v>
      </c>
      <c r="L9601" s="37">
        <f t="shared" si="2"/>
        <v>51</v>
      </c>
      <c r="M9601" s="37">
        <f t="shared" si="3"/>
        <v>18</v>
      </c>
      <c r="N9601" s="37">
        <f t="shared" si="4"/>
        <v>12</v>
      </c>
      <c r="O9601" s="37" t="str">
        <f t="array" ref="O9601">IFERROR(XLOOKUP(K9601,'Tipo de carga'!B:B,'Tipo de carga'!C:C))</f>
        <v>Diesel</v>
      </c>
    </row>
    <row r="9602">
      <c r="A9602" s="36">
        <v>1809.0</v>
      </c>
      <c r="B9602" s="37" t="str">
        <f t="array" ref="B9602">IFERROR(XLOOKUP(A9602,'Asignacion Dic'!A:A,'Asignacion Dic'!C:C))</f>
        <v>Full Liver</v>
      </c>
      <c r="C9602" s="37" t="str">
        <f t="array" ref="C9602">IFERROR(XLOOKUP(A9602,'Asignacion Dic'!A:A,'Asignacion Dic'!B:B))</f>
        <v>EC-01</v>
      </c>
      <c r="D9602" s="38">
        <v>45644.7040162037</v>
      </c>
      <c r="E9602" s="36" t="s">
        <v>253</v>
      </c>
      <c r="F9602" s="37" t="str">
        <f t="array" ref="F9602">IFERROR(XLOOKUP(E9602,Operadores!A:A,Operadores!B:B))</f>
        <v>MARFRA</v>
      </c>
      <c r="G9602" s="36" t="s">
        <v>42</v>
      </c>
      <c r="H9602" s="39">
        <v>19.63136</v>
      </c>
      <c r="I9602" s="40">
        <v>363.0</v>
      </c>
      <c r="J9602" s="41">
        <f t="shared" si="5"/>
        <v>7126.18368</v>
      </c>
      <c r="K9602" s="37" t="str">
        <f t="array" ref="K9602">IFERROR(XLOOKUP(G9602,'Tipo de carga'!A:A,'Tipo de carga'!B:B))</f>
        <v>Autoabasto</v>
      </c>
      <c r="L9602" s="37">
        <f t="shared" si="2"/>
        <v>51</v>
      </c>
      <c r="M9602" s="37">
        <f t="shared" si="3"/>
        <v>18</v>
      </c>
      <c r="N9602" s="37">
        <f t="shared" si="4"/>
        <v>12</v>
      </c>
      <c r="O9602" s="37" t="str">
        <f t="array" ref="O9602">IFERROR(XLOOKUP(K9602,'Tipo de carga'!B:B,'Tipo de carga'!C:C))</f>
        <v>Diesel</v>
      </c>
    </row>
    <row r="9603">
      <c r="A9603" s="36">
        <v>1819.0</v>
      </c>
      <c r="B9603" s="37" t="str">
        <f t="array" ref="B9603">IFERROR(XLOOKUP(A9603,'Asignacion Dic'!A:A,'Asignacion Dic'!C:C))</f>
        <v>Wm Full</v>
      </c>
      <c r="C9603" s="37" t="str">
        <f t="array" ref="C9603">IFERROR(XLOOKUP(A9603,'Asignacion Dic'!A:A,'Asignacion Dic'!B:B))</f>
        <v>EC-08</v>
      </c>
      <c r="D9603" s="38">
        <v>45644.621412037035</v>
      </c>
      <c r="E9603" s="36" t="s">
        <v>287</v>
      </c>
      <c r="F9603" s="37" t="str">
        <f t="array" ref="F9603">IFERROR(XLOOKUP(E9603,Operadores!A:A,Operadores!B:B))</f>
        <v>ALVGAB</v>
      </c>
      <c r="G9603" s="36" t="s">
        <v>42</v>
      </c>
      <c r="H9603" s="39">
        <v>19.63136</v>
      </c>
      <c r="I9603" s="40">
        <v>346.0</v>
      </c>
      <c r="J9603" s="41">
        <f t="shared" si="5"/>
        <v>6792.45056</v>
      </c>
      <c r="K9603" s="37" t="str">
        <f t="array" ref="K9603">IFERROR(XLOOKUP(G9603,'Tipo de carga'!A:A,'Tipo de carga'!B:B))</f>
        <v>Autoabasto</v>
      </c>
      <c r="L9603" s="37">
        <f t="shared" si="2"/>
        <v>51</v>
      </c>
      <c r="M9603" s="37">
        <f t="shared" si="3"/>
        <v>18</v>
      </c>
      <c r="N9603" s="37">
        <f t="shared" si="4"/>
        <v>12</v>
      </c>
      <c r="O9603" s="37" t="str">
        <f t="array" ref="O9603">IFERROR(XLOOKUP(K9603,'Tipo de carga'!B:B,'Tipo de carga'!C:C))</f>
        <v>Diesel</v>
      </c>
    </row>
    <row r="9604">
      <c r="A9604" s="36">
        <v>1848.0</v>
      </c>
      <c r="B9604" s="37" t="str">
        <f t="array" ref="B9604">IFERROR(XLOOKUP(A9604,'Asignacion Dic'!A:A,'Asignacion Dic'!C:C))</f>
        <v>Sayer Sencillo</v>
      </c>
      <c r="C9604" s="37" t="str">
        <f t="array" ref="C9604">IFERROR(XLOOKUP(A9604,'Asignacion Dic'!A:A,'Asignacion Dic'!B:B))</f>
        <v>EC-04</v>
      </c>
      <c r="D9604" s="38">
        <v>45644.6177662037</v>
      </c>
      <c r="E9604" s="36" t="s">
        <v>257</v>
      </c>
      <c r="F9604" s="37" t="str">
        <f t="array" ref="F9604">IFERROR(XLOOKUP(E9604,Operadores!A:A,Operadores!B:B))</f>
        <v>ROSMA</v>
      </c>
      <c r="G9604" s="36" t="s">
        <v>42</v>
      </c>
      <c r="H9604" s="39">
        <v>19.63136</v>
      </c>
      <c r="I9604" s="40">
        <v>770.0</v>
      </c>
      <c r="J9604" s="41">
        <f t="shared" si="5"/>
        <v>15116.1472</v>
      </c>
      <c r="K9604" s="37" t="str">
        <f t="array" ref="K9604">IFERROR(XLOOKUP(G9604,'Tipo de carga'!A:A,'Tipo de carga'!B:B))</f>
        <v>Autoabasto</v>
      </c>
      <c r="L9604" s="37">
        <f t="shared" si="2"/>
        <v>51</v>
      </c>
      <c r="M9604" s="37">
        <f t="shared" si="3"/>
        <v>18</v>
      </c>
      <c r="N9604" s="37">
        <f t="shared" si="4"/>
        <v>12</v>
      </c>
      <c r="O9604" s="37" t="str">
        <f t="array" ref="O9604">IFERROR(XLOOKUP(K9604,'Tipo de carga'!B:B,'Tipo de carga'!C:C))</f>
        <v>Diesel</v>
      </c>
    </row>
    <row r="9605">
      <c r="A9605" s="36">
        <v>1826.0</v>
      </c>
      <c r="B9605" s="37" t="str">
        <f t="array" ref="B9605">IFERROR(XLOOKUP(A9605,'Asignacion Dic'!A:A,'Asignacion Dic'!C:C))</f>
        <v>Wm Full</v>
      </c>
      <c r="C9605" s="37" t="str">
        <f t="array" ref="C9605">IFERROR(XLOOKUP(A9605,'Asignacion Dic'!A:A,'Asignacion Dic'!B:B))</f>
        <v>EC-08</v>
      </c>
      <c r="D9605" s="38">
        <v>45644.61033564815</v>
      </c>
      <c r="E9605" s="36" t="s">
        <v>298</v>
      </c>
      <c r="F9605" s="37" t="str">
        <f t="array" ref="F9605">IFERROR(XLOOKUP(E9605,Operadores!A:A,Operadores!B:B))</f>
        <v>MORFRE01</v>
      </c>
      <c r="G9605" s="36" t="s">
        <v>42</v>
      </c>
      <c r="H9605" s="39">
        <v>19.63136</v>
      </c>
      <c r="I9605" s="40">
        <v>395.0</v>
      </c>
      <c r="J9605" s="41">
        <f t="shared" si="5"/>
        <v>7754.3872</v>
      </c>
      <c r="K9605" s="37" t="str">
        <f t="array" ref="K9605">IFERROR(XLOOKUP(G9605,'Tipo de carga'!A:A,'Tipo de carga'!B:B))</f>
        <v>Autoabasto</v>
      </c>
      <c r="L9605" s="37">
        <f t="shared" si="2"/>
        <v>51</v>
      </c>
      <c r="M9605" s="37">
        <f t="shared" si="3"/>
        <v>18</v>
      </c>
      <c r="N9605" s="37">
        <f t="shared" si="4"/>
        <v>12</v>
      </c>
      <c r="O9605" s="37" t="str">
        <f t="array" ref="O9605">IFERROR(XLOOKUP(K9605,'Tipo de carga'!B:B,'Tipo de carga'!C:C))</f>
        <v>Diesel</v>
      </c>
    </row>
    <row r="9606">
      <c r="A9606" s="36">
        <v>2010.0</v>
      </c>
      <c r="B9606" s="37" t="str">
        <f t="array" ref="B9606">IFERROR(XLOOKUP(A9606,'Asignacion Dic'!A:A,'Asignacion Dic'!C:C))</f>
        <v>MeLi asignado SD</v>
      </c>
      <c r="C9606" s="37" t="str">
        <f t="array" ref="C9606">IFERROR(XLOOKUP(A9606,'Asignacion Dic'!A:A,'Asignacion Dic'!B:B))</f>
        <v>EC-05</v>
      </c>
      <c r="D9606" s="38">
        <v>45644.540925925925</v>
      </c>
      <c r="E9606" s="36" t="s">
        <v>194</v>
      </c>
      <c r="F9606" s="37" t="str">
        <f t="array" ref="F9606">IFERROR(XLOOKUP(E9606,Operadores!A:A,Operadores!B:B))</f>
        <v>CHAJE</v>
      </c>
      <c r="G9606" s="36" t="s">
        <v>42</v>
      </c>
      <c r="H9606" s="39">
        <v>19.63136</v>
      </c>
      <c r="I9606" s="40">
        <v>270.0</v>
      </c>
      <c r="J9606" s="41">
        <f t="shared" si="5"/>
        <v>5300.4672</v>
      </c>
      <c r="K9606" s="37" t="str">
        <f t="array" ref="K9606">IFERROR(XLOOKUP(G9606,'Tipo de carga'!A:A,'Tipo de carga'!B:B))</f>
        <v>Autoabasto</v>
      </c>
      <c r="L9606" s="37">
        <f t="shared" si="2"/>
        <v>51</v>
      </c>
      <c r="M9606" s="37">
        <f t="shared" si="3"/>
        <v>18</v>
      </c>
      <c r="N9606" s="37">
        <f t="shared" si="4"/>
        <v>12</v>
      </c>
      <c r="O9606" s="37" t="str">
        <f t="array" ref="O9606">IFERROR(XLOOKUP(K9606,'Tipo de carga'!B:B,'Tipo de carga'!C:C))</f>
        <v>Diesel</v>
      </c>
    </row>
    <row r="9607">
      <c r="A9607" s="36">
        <v>2005.0</v>
      </c>
      <c r="B9607" s="37" t="str">
        <f t="array" ref="B9607">IFERROR(XLOOKUP(A9607,'Asignacion Dic'!A:A,'Asignacion Dic'!C:C))</f>
        <v>MeLi Dedicado Merida</v>
      </c>
      <c r="C9607" s="37" t="str">
        <f t="array" ref="C9607">IFERROR(XLOOKUP(A9607,'Asignacion Dic'!A:A,'Asignacion Dic'!B:B))</f>
        <v>EC-05</v>
      </c>
      <c r="D9607" s="38">
        <v>45644.53295138889</v>
      </c>
      <c r="E9607" s="36" t="s">
        <v>399</v>
      </c>
      <c r="F9607" s="37" t="str">
        <f t="array" ref="F9607">IFERROR(XLOOKUP(E9607,Operadores!A:A,Operadores!B:B))</f>
        <v>DOMLEO</v>
      </c>
      <c r="G9607" s="36" t="s">
        <v>42</v>
      </c>
      <c r="H9607" s="39">
        <v>19.63136</v>
      </c>
      <c r="I9607" s="40">
        <v>241.0</v>
      </c>
      <c r="J9607" s="41">
        <f t="shared" si="5"/>
        <v>4731.15776</v>
      </c>
      <c r="K9607" s="37" t="str">
        <f t="array" ref="K9607">IFERROR(XLOOKUP(G9607,'Tipo de carga'!A:A,'Tipo de carga'!B:B))</f>
        <v>Autoabasto</v>
      </c>
      <c r="L9607" s="37">
        <f t="shared" si="2"/>
        <v>51</v>
      </c>
      <c r="M9607" s="37">
        <f t="shared" si="3"/>
        <v>18</v>
      </c>
      <c r="N9607" s="37">
        <f t="shared" si="4"/>
        <v>12</v>
      </c>
      <c r="O9607" s="37" t="str">
        <f t="array" ref="O9607">IFERROR(XLOOKUP(K9607,'Tipo de carga'!B:B,'Tipo de carga'!C:C))</f>
        <v>Diesel</v>
      </c>
    </row>
    <row r="9608">
      <c r="A9608" s="36">
        <v>1799.0</v>
      </c>
      <c r="B9608" s="37" t="str">
        <f t="array" ref="B9608">IFERROR(XLOOKUP(A9608,'Asignacion Dic'!A:A,'Asignacion Dic'!C:C))</f>
        <v>Sayer Full</v>
      </c>
      <c r="C9608" s="37" t="str">
        <f t="array" ref="C9608">IFERROR(XLOOKUP(A9608,'Asignacion Dic'!A:A,'Asignacion Dic'!B:B))</f>
        <v>EC-04</v>
      </c>
      <c r="D9608" s="38">
        <v>45644.53155092592</v>
      </c>
      <c r="E9608" s="36" t="s">
        <v>309</v>
      </c>
      <c r="F9608" s="37" t="str">
        <f t="array" ref="F9608">IFERROR(XLOOKUP(E9608,Operadores!A:A,Operadores!B:B))</f>
        <v>FERFRA</v>
      </c>
      <c r="G9608" s="36" t="s">
        <v>42</v>
      </c>
      <c r="H9608" s="39">
        <v>19.63136</v>
      </c>
      <c r="I9608" s="40">
        <v>530.0</v>
      </c>
      <c r="J9608" s="41">
        <f t="shared" si="5"/>
        <v>10404.6208</v>
      </c>
      <c r="K9608" s="37" t="str">
        <f t="array" ref="K9608">IFERROR(XLOOKUP(G9608,'Tipo de carga'!A:A,'Tipo de carga'!B:B))</f>
        <v>Autoabasto</v>
      </c>
      <c r="L9608" s="37">
        <f t="shared" si="2"/>
        <v>51</v>
      </c>
      <c r="M9608" s="37">
        <f t="shared" si="3"/>
        <v>18</v>
      </c>
      <c r="N9608" s="37">
        <f t="shared" si="4"/>
        <v>12</v>
      </c>
      <c r="O9608" s="37" t="str">
        <f t="array" ref="O9608">IFERROR(XLOOKUP(K9608,'Tipo de carga'!B:B,'Tipo de carga'!C:C))</f>
        <v>Diesel</v>
      </c>
    </row>
    <row r="9609">
      <c r="A9609" s="36">
        <v>2002.0</v>
      </c>
      <c r="B9609" s="37" t="str">
        <f t="array" ref="B9609">IFERROR(XLOOKUP(A9609,'Asignacion Dic'!A:A,'Asignacion Dic'!C:C))</f>
        <v>MeLi Dedicado Merida</v>
      </c>
      <c r="C9609" s="37" t="str">
        <f t="array" ref="C9609">IFERROR(XLOOKUP(A9609,'Asignacion Dic'!A:A,'Asignacion Dic'!B:B))</f>
        <v>EC-05</v>
      </c>
      <c r="D9609" s="38">
        <v>45644.46822916667</v>
      </c>
      <c r="E9609" s="36" t="s">
        <v>535</v>
      </c>
      <c r="F9609" s="37" t="str">
        <f t="array" ref="F9609">IFERROR(XLOOKUP(E9609,Operadores!A:A,Operadores!B:B))</f>
        <v>VELALE</v>
      </c>
      <c r="G9609" s="36" t="s">
        <v>42</v>
      </c>
      <c r="H9609" s="39">
        <v>19.63136</v>
      </c>
      <c r="I9609" s="40">
        <v>270.0</v>
      </c>
      <c r="J9609" s="41">
        <f t="shared" si="5"/>
        <v>5300.4672</v>
      </c>
      <c r="K9609" s="37" t="str">
        <f t="array" ref="K9609">IFERROR(XLOOKUP(G9609,'Tipo de carga'!A:A,'Tipo de carga'!B:B))</f>
        <v>Autoabasto</v>
      </c>
      <c r="L9609" s="37">
        <f t="shared" si="2"/>
        <v>51</v>
      </c>
      <c r="M9609" s="37">
        <f t="shared" si="3"/>
        <v>18</v>
      </c>
      <c r="N9609" s="37">
        <f t="shared" si="4"/>
        <v>12</v>
      </c>
      <c r="O9609" s="37" t="str">
        <f t="array" ref="O9609">IFERROR(XLOOKUP(K9609,'Tipo de carga'!B:B,'Tipo de carga'!C:C))</f>
        <v>Diesel</v>
      </c>
    </row>
    <row r="9610">
      <c r="A9610" s="36">
        <v>2013.0</v>
      </c>
      <c r="B9610" s="37" t="str">
        <f t="array" ref="B9610">IFERROR(XLOOKUP(A9610,'Asignacion Dic'!A:A,'Asignacion Dic'!C:C))</f>
        <v>MeLi Dedicado Merida</v>
      </c>
      <c r="C9610" s="37" t="str">
        <f t="array" ref="C9610">IFERROR(XLOOKUP(A9610,'Asignacion Dic'!A:A,'Asignacion Dic'!B:B))</f>
        <v>EC-05</v>
      </c>
      <c r="D9610" s="38">
        <v>45644.46079861111</v>
      </c>
      <c r="E9610" s="36" t="s">
        <v>557</v>
      </c>
      <c r="F9610" s="37" t="str">
        <f t="array" ref="F9610">IFERROR(XLOOKUP(E9610,Operadores!A:A,Operadores!B:B))</f>
        <v>MONENR</v>
      </c>
      <c r="G9610" s="36" t="s">
        <v>42</v>
      </c>
      <c r="H9610" s="39">
        <v>19.63136</v>
      </c>
      <c r="I9610" s="40">
        <v>430.0</v>
      </c>
      <c r="J9610" s="41">
        <f t="shared" si="5"/>
        <v>8441.4848</v>
      </c>
      <c r="K9610" s="37" t="str">
        <f t="array" ref="K9610">IFERROR(XLOOKUP(G9610,'Tipo de carga'!A:A,'Tipo de carga'!B:B))</f>
        <v>Autoabasto</v>
      </c>
      <c r="L9610" s="37">
        <f t="shared" si="2"/>
        <v>51</v>
      </c>
      <c r="M9610" s="37">
        <f t="shared" si="3"/>
        <v>18</v>
      </c>
      <c r="N9610" s="37">
        <f t="shared" si="4"/>
        <v>12</v>
      </c>
      <c r="O9610" s="37" t="str">
        <f t="array" ref="O9610">IFERROR(XLOOKUP(K9610,'Tipo de carga'!B:B,'Tipo de carga'!C:C))</f>
        <v>Diesel</v>
      </c>
    </row>
    <row r="9611">
      <c r="A9611" s="36">
        <v>1728.0</v>
      </c>
      <c r="B9611" s="37" t="str">
        <f t="array" ref="B9611">IFERROR(XLOOKUP(A9611,'Asignacion Dic'!A:A,'Asignacion Dic'!C:C))</f>
        <v>Wm Full</v>
      </c>
      <c r="C9611" s="37" t="str">
        <f t="array" ref="C9611">IFERROR(XLOOKUP(A9611,'Asignacion Dic'!A:A,'Asignacion Dic'!B:B))</f>
        <v>EC-08</v>
      </c>
      <c r="D9611" s="38">
        <v>45644.444756944446</v>
      </c>
      <c r="E9611" s="36" t="s">
        <v>281</v>
      </c>
      <c r="F9611" s="37" t="str">
        <f t="array" ref="F9611">IFERROR(XLOOKUP(E9611,Operadores!A:A,Operadores!B:B))</f>
        <v>MARJO13</v>
      </c>
      <c r="G9611" s="36" t="s">
        <v>42</v>
      </c>
      <c r="H9611" s="39">
        <v>19.63136</v>
      </c>
      <c r="I9611" s="40">
        <v>406.0</v>
      </c>
      <c r="J9611" s="41">
        <f t="shared" si="5"/>
        <v>7970.33216</v>
      </c>
      <c r="K9611" s="37" t="str">
        <f t="array" ref="K9611">IFERROR(XLOOKUP(G9611,'Tipo de carga'!A:A,'Tipo de carga'!B:B))</f>
        <v>Autoabasto</v>
      </c>
      <c r="L9611" s="37">
        <f t="shared" si="2"/>
        <v>51</v>
      </c>
      <c r="M9611" s="37">
        <f t="shared" si="3"/>
        <v>18</v>
      </c>
      <c r="N9611" s="37">
        <f t="shared" si="4"/>
        <v>12</v>
      </c>
      <c r="O9611" s="37" t="str">
        <f t="array" ref="O9611">IFERROR(XLOOKUP(K9611,'Tipo de carga'!B:B,'Tipo de carga'!C:C))</f>
        <v>Diesel</v>
      </c>
    </row>
    <row r="9612">
      <c r="A9612" s="36">
        <v>2020.0</v>
      </c>
      <c r="B9612" s="37" t="str">
        <f t="array" ref="B9612">IFERROR(XLOOKUP(A9612,'Asignacion Dic'!A:A,'Asignacion Dic'!C:C))</f>
        <v>MeLi Dedicado Merida</v>
      </c>
      <c r="C9612" s="37" t="str">
        <f t="array" ref="C9612">IFERROR(XLOOKUP(A9612,'Asignacion Dic'!A:A,'Asignacion Dic'!B:B))</f>
        <v>EC-05</v>
      </c>
      <c r="D9612" s="38">
        <v>45644.43586805555</v>
      </c>
      <c r="E9612" s="36" t="s">
        <v>164</v>
      </c>
      <c r="F9612" s="37" t="str">
        <f t="array" ref="F9612">IFERROR(XLOOKUP(E9612,Operadores!A:A,Operadores!B:B))</f>
        <v>MUÑOSC</v>
      </c>
      <c r="G9612" s="36" t="s">
        <v>42</v>
      </c>
      <c r="H9612" s="39">
        <v>19.63136</v>
      </c>
      <c r="I9612" s="40">
        <v>235.0</v>
      </c>
      <c r="J9612" s="41">
        <f t="shared" si="5"/>
        <v>4613.3696</v>
      </c>
      <c r="K9612" s="37" t="str">
        <f t="array" ref="K9612">IFERROR(XLOOKUP(G9612,'Tipo de carga'!A:A,'Tipo de carga'!B:B))</f>
        <v>Autoabasto</v>
      </c>
      <c r="L9612" s="37">
        <f t="shared" si="2"/>
        <v>51</v>
      </c>
      <c r="M9612" s="37">
        <f t="shared" si="3"/>
        <v>18</v>
      </c>
      <c r="N9612" s="37">
        <f t="shared" si="4"/>
        <v>12</v>
      </c>
      <c r="O9612" s="37" t="str">
        <f t="array" ref="O9612">IFERROR(XLOOKUP(K9612,'Tipo de carga'!B:B,'Tipo de carga'!C:C))</f>
        <v>Diesel</v>
      </c>
    </row>
    <row r="9613">
      <c r="A9613" s="36">
        <v>2000.0</v>
      </c>
      <c r="B9613" s="37" t="str">
        <f t="array" ref="B9613">IFERROR(XLOOKUP(A9613,'Asignacion Dic'!A:A,'Asignacion Dic'!C:C))</f>
        <v>MeLi Dedicado Merida</v>
      </c>
      <c r="C9613" s="37" t="str">
        <f t="array" ref="C9613">IFERROR(XLOOKUP(A9613,'Asignacion Dic'!A:A,'Asignacion Dic'!B:B))</f>
        <v>EC-05</v>
      </c>
      <c r="D9613" s="38">
        <v>45644.39549768518</v>
      </c>
      <c r="E9613" s="36" t="s">
        <v>632</v>
      </c>
      <c r="F9613" s="37" t="str">
        <f t="array" ref="F9613">IFERROR(XLOOKUP(E9613,Operadores!A:A,Operadores!B:B))</f>
        <v>RODALE</v>
      </c>
      <c r="G9613" s="36" t="s">
        <v>42</v>
      </c>
      <c r="H9613" s="39">
        <v>19.63136</v>
      </c>
      <c r="I9613" s="40">
        <v>401.0</v>
      </c>
      <c r="J9613" s="41">
        <f t="shared" si="5"/>
        <v>7872.17536</v>
      </c>
      <c r="K9613" s="37" t="str">
        <f t="array" ref="K9613">IFERROR(XLOOKUP(G9613,'Tipo de carga'!A:A,'Tipo de carga'!B:B))</f>
        <v>Autoabasto</v>
      </c>
      <c r="L9613" s="37">
        <f t="shared" si="2"/>
        <v>51</v>
      </c>
      <c r="M9613" s="37">
        <f t="shared" si="3"/>
        <v>18</v>
      </c>
      <c r="N9613" s="37">
        <f t="shared" si="4"/>
        <v>12</v>
      </c>
      <c r="O9613" s="37" t="str">
        <f t="array" ref="O9613">IFERROR(XLOOKUP(K9613,'Tipo de carga'!B:B,'Tipo de carga'!C:C))</f>
        <v>Diesel</v>
      </c>
    </row>
    <row r="9614">
      <c r="A9614" s="36">
        <v>1901.0</v>
      </c>
      <c r="B9614" s="37" t="str">
        <f t="array" ref="B9614">IFERROR(XLOOKUP(A9614,'Asignacion Dic'!A:A,'Asignacion Dic'!C:C))</f>
        <v>Pipas</v>
      </c>
      <c r="C9614" s="37" t="str">
        <f t="array" ref="C9614">IFERROR(XLOOKUP(A9614,'Asignacion Dic'!A:A,'Asignacion Dic'!B:B))</f>
        <v>EC-02</v>
      </c>
      <c r="D9614" s="38">
        <v>45644.35128472222</v>
      </c>
      <c r="E9614" s="36" t="s">
        <v>411</v>
      </c>
      <c r="F9614" s="37" t="str">
        <f t="array" ref="F9614">IFERROR(XLOOKUP(E9614,Operadores!A:A,Operadores!B:B))</f>
        <v>APODA</v>
      </c>
      <c r="G9614" s="36" t="s">
        <v>42</v>
      </c>
      <c r="H9614" s="39">
        <v>19.63136</v>
      </c>
      <c r="I9614" s="40">
        <v>455.0</v>
      </c>
      <c r="J9614" s="41">
        <f t="shared" si="5"/>
        <v>8932.2688</v>
      </c>
      <c r="K9614" s="37" t="str">
        <f t="array" ref="K9614">IFERROR(XLOOKUP(G9614,'Tipo de carga'!A:A,'Tipo de carga'!B:B))</f>
        <v>Autoabasto</v>
      </c>
      <c r="L9614" s="37">
        <f t="shared" si="2"/>
        <v>51</v>
      </c>
      <c r="M9614" s="37">
        <f t="shared" si="3"/>
        <v>18</v>
      </c>
      <c r="N9614" s="37">
        <f t="shared" si="4"/>
        <v>12</v>
      </c>
      <c r="O9614" s="37" t="str">
        <f t="array" ref="O9614">IFERROR(XLOOKUP(K9614,'Tipo de carga'!B:B,'Tipo de carga'!C:C))</f>
        <v>Diesel</v>
      </c>
    </row>
    <row r="9615">
      <c r="A9615" s="36">
        <v>2024.0</v>
      </c>
      <c r="B9615" s="37" t="str">
        <f t="array" ref="B9615">IFERROR(XLOOKUP(A9615,'Asignacion Dic'!A:A,'Asignacion Dic'!C:C))</f>
        <v>MeLi Dedicado Merida</v>
      </c>
      <c r="C9615" s="37" t="str">
        <f t="array" ref="C9615">IFERROR(XLOOKUP(A9615,'Asignacion Dic'!A:A,'Asignacion Dic'!B:B))</f>
        <v>EC-05</v>
      </c>
      <c r="D9615" s="38">
        <v>45644.2365162037</v>
      </c>
      <c r="E9615" s="36" t="s">
        <v>469</v>
      </c>
      <c r="F9615" s="37" t="str">
        <f t="array" ref="F9615">IFERROR(XLOOKUP(E9615,Operadores!A:A,Operadores!B:B))</f>
        <v>DELJOS01</v>
      </c>
      <c r="G9615" s="36" t="s">
        <v>42</v>
      </c>
      <c r="H9615" s="39">
        <v>19.63136</v>
      </c>
      <c r="I9615" s="40">
        <v>225.0</v>
      </c>
      <c r="J9615" s="41">
        <f t="shared" si="5"/>
        <v>4417.056</v>
      </c>
      <c r="K9615" s="37" t="str">
        <f t="array" ref="K9615">IFERROR(XLOOKUP(G9615,'Tipo de carga'!A:A,'Tipo de carga'!B:B))</f>
        <v>Autoabasto</v>
      </c>
      <c r="L9615" s="37">
        <f t="shared" si="2"/>
        <v>51</v>
      </c>
      <c r="M9615" s="37">
        <f t="shared" si="3"/>
        <v>18</v>
      </c>
      <c r="N9615" s="37">
        <f t="shared" si="4"/>
        <v>12</v>
      </c>
      <c r="O9615" s="37" t="str">
        <f t="array" ref="O9615">IFERROR(XLOOKUP(K9615,'Tipo de carga'!B:B,'Tipo de carga'!C:C))</f>
        <v>Diesel</v>
      </c>
    </row>
    <row r="9616">
      <c r="A9616" s="36">
        <v>2026.0</v>
      </c>
      <c r="B9616" s="37" t="str">
        <f t="array" ref="B9616">IFERROR(XLOOKUP(A9616,'Asignacion Dic'!A:A,'Asignacion Dic'!C:C))</f>
        <v>MeLi Dedicado Merida</v>
      </c>
      <c r="C9616" s="37" t="str">
        <f t="array" ref="C9616">IFERROR(XLOOKUP(A9616,'Asignacion Dic'!A:A,'Asignacion Dic'!B:B))</f>
        <v>EC-05</v>
      </c>
      <c r="D9616" s="38">
        <v>45644.13582175926</v>
      </c>
      <c r="E9616" s="36" t="s">
        <v>492</v>
      </c>
      <c r="F9616" s="37" t="str">
        <f t="array" ref="F9616">IFERROR(XLOOKUP(E9616,Operadores!A:A,Operadores!B:B))</f>
        <v>CRUTOM</v>
      </c>
      <c r="G9616" s="36" t="s">
        <v>42</v>
      </c>
      <c r="H9616" s="39">
        <v>19.63136</v>
      </c>
      <c r="I9616" s="40">
        <v>400.0</v>
      </c>
      <c r="J9616" s="41">
        <f t="shared" si="5"/>
        <v>7852.544</v>
      </c>
      <c r="K9616" s="37" t="str">
        <f t="array" ref="K9616">IFERROR(XLOOKUP(G9616,'Tipo de carga'!A:A,'Tipo de carga'!B:B))</f>
        <v>Autoabasto</v>
      </c>
      <c r="L9616" s="37">
        <f t="shared" si="2"/>
        <v>51</v>
      </c>
      <c r="M9616" s="37">
        <f t="shared" si="3"/>
        <v>18</v>
      </c>
      <c r="N9616" s="37">
        <f t="shared" si="4"/>
        <v>12</v>
      </c>
      <c r="O9616" s="37" t="str">
        <f t="array" ref="O9616">IFERROR(XLOOKUP(K9616,'Tipo de carga'!B:B,'Tipo de carga'!C:C))</f>
        <v>Diesel</v>
      </c>
    </row>
    <row r="9617">
      <c r="A9617" s="36">
        <v>2029.0</v>
      </c>
      <c r="B9617" s="37" t="str">
        <f t="array" ref="B9617">IFERROR(XLOOKUP(A9617,'Asignacion Dic'!A:A,'Asignacion Dic'!C:C))</f>
        <v>MeLi Dedicado Merida</v>
      </c>
      <c r="C9617" s="37" t="str">
        <f t="array" ref="C9617">IFERROR(XLOOKUP(A9617,'Asignacion Dic'!A:A,'Asignacion Dic'!B:B))</f>
        <v>EC-05</v>
      </c>
      <c r="D9617" s="38">
        <v>45644.08362268518</v>
      </c>
      <c r="E9617" s="36" t="s">
        <v>516</v>
      </c>
      <c r="F9617" s="37" t="str">
        <f t="array" ref="F9617">IFERROR(XLOOKUP(E9617,Operadores!A:A,Operadores!B:B))</f>
        <v>HERJUV</v>
      </c>
      <c r="G9617" s="36" t="s">
        <v>42</v>
      </c>
      <c r="H9617" s="39">
        <v>19.63136</v>
      </c>
      <c r="I9617" s="40">
        <v>380.0</v>
      </c>
      <c r="J9617" s="41">
        <f t="shared" si="5"/>
        <v>7459.9168</v>
      </c>
      <c r="K9617" s="37" t="str">
        <f t="array" ref="K9617">IFERROR(XLOOKUP(G9617,'Tipo de carga'!A:A,'Tipo de carga'!B:B))</f>
        <v>Autoabasto</v>
      </c>
      <c r="L9617" s="37">
        <f t="shared" si="2"/>
        <v>51</v>
      </c>
      <c r="M9617" s="37">
        <f t="shared" si="3"/>
        <v>18</v>
      </c>
      <c r="N9617" s="37">
        <f t="shared" si="4"/>
        <v>12</v>
      </c>
      <c r="O9617" s="37" t="str">
        <f t="array" ref="O9617">IFERROR(XLOOKUP(K9617,'Tipo de carga'!B:B,'Tipo de carga'!C:C))</f>
        <v>Diesel</v>
      </c>
    </row>
    <row r="9618">
      <c r="A9618" s="36">
        <v>1975.0</v>
      </c>
      <c r="B9618" s="37" t="str">
        <f t="array" ref="B9618">IFERROR(XLOOKUP(A9618,'Asignacion Dic'!A:A,'Asignacion Dic'!C:C))</f>
        <v>Sayer Sencillo</v>
      </c>
      <c r="C9618" s="37" t="str">
        <f t="array" ref="C9618">IFERROR(XLOOKUP(A9618,'Asignacion Dic'!A:A,'Asignacion Dic'!B:B))</f>
        <v>EC-04</v>
      </c>
      <c r="D9618" s="38">
        <v>45644.07074074074</v>
      </c>
      <c r="E9618" s="36" t="s">
        <v>465</v>
      </c>
      <c r="F9618" s="37" t="str">
        <f t="array" ref="F9618">IFERROR(XLOOKUP(E9618,Operadores!A:A,Operadores!B:B))</f>
        <v>SANMAN</v>
      </c>
      <c r="G9618" s="36" t="s">
        <v>42</v>
      </c>
      <c r="H9618" s="39">
        <v>19.63136</v>
      </c>
      <c r="I9618" s="40">
        <v>781.0</v>
      </c>
      <c r="J9618" s="41">
        <f t="shared" si="5"/>
        <v>15332.09216</v>
      </c>
      <c r="K9618" s="37" t="str">
        <f t="array" ref="K9618">IFERROR(XLOOKUP(G9618,'Tipo de carga'!A:A,'Tipo de carga'!B:B))</f>
        <v>Autoabasto</v>
      </c>
      <c r="L9618" s="37">
        <f t="shared" si="2"/>
        <v>51</v>
      </c>
      <c r="M9618" s="37">
        <f t="shared" si="3"/>
        <v>18</v>
      </c>
      <c r="N9618" s="37">
        <f t="shared" si="4"/>
        <v>12</v>
      </c>
      <c r="O9618" s="37" t="str">
        <f t="array" ref="O9618">IFERROR(XLOOKUP(K9618,'Tipo de carga'!B:B,'Tipo de carga'!C:C))</f>
        <v>Diesel</v>
      </c>
    </row>
    <row r="9619">
      <c r="A9619" s="36">
        <v>1941.0</v>
      </c>
      <c r="B9619" s="37" t="str">
        <f t="array" ref="B9619">IFERROR(XLOOKUP(A9619,'Asignacion Dic'!A:A,'Asignacion Dic'!C:C))</f>
        <v>Available</v>
      </c>
      <c r="C9619" s="37" t="str">
        <f t="array" ref="C9619">IFERROR(XLOOKUP(A9619,'Asignacion Dic'!A:A,'Asignacion Dic'!B:B))</f>
        <v>TTE</v>
      </c>
      <c r="D9619" s="38">
        <v>45644.041666666664</v>
      </c>
      <c r="E9619" s="36" t="s">
        <v>172</v>
      </c>
      <c r="F9619" s="37" t="str">
        <f t="array" ref="F9619">IFERROR(XLOOKUP(E9619,Operadores!A:A,Operadores!B:B))</f>
        <v>REDJUL</v>
      </c>
      <c r="G9619" s="36" t="s">
        <v>425</v>
      </c>
      <c r="H9619" s="39">
        <v>24.69</v>
      </c>
      <c r="I9619" s="40">
        <v>194.0</v>
      </c>
      <c r="J9619" s="41">
        <f t="shared" si="5"/>
        <v>4789.86</v>
      </c>
      <c r="K9619" s="37" t="str">
        <f t="array" ref="K9619">IFERROR(XLOOKUP(G9619,'Tipo de carga'!A:A,'Tipo de carga'!B:B))</f>
        <v>Ticket</v>
      </c>
      <c r="L9619" s="37">
        <f t="shared" si="2"/>
        <v>51</v>
      </c>
      <c r="M9619" s="37">
        <f t="shared" si="3"/>
        <v>18</v>
      </c>
      <c r="N9619" s="37">
        <f t="shared" si="4"/>
        <v>12</v>
      </c>
      <c r="O9619" s="37" t="str">
        <f t="array" ref="O9619">IFERROR(XLOOKUP(K9619,'Tipo de carga'!B:B,'Tipo de carga'!C:C))</f>
        <v>Diesel</v>
      </c>
    </row>
    <row r="9620">
      <c r="A9620" s="36">
        <v>2017.0</v>
      </c>
      <c r="B9620" s="37" t="str">
        <f t="array" ref="B9620">IFERROR(XLOOKUP(A9620,'Asignacion Dic'!A:A,'Asignacion Dic'!C:C))</f>
        <v>MeLi Dedicado TD</v>
      </c>
      <c r="C9620" s="37" t="str">
        <f t="array" ref="C9620">IFERROR(XLOOKUP(A9620,'Asignacion Dic'!A:A,'Asignacion Dic'!B:B))</f>
        <v>EC-05</v>
      </c>
      <c r="D9620" s="38">
        <v>45644.04375</v>
      </c>
      <c r="E9620" s="36" t="s">
        <v>300</v>
      </c>
      <c r="F9620" s="37" t="str">
        <f t="array" ref="F9620">IFERROR(XLOOKUP(E9620,Operadores!A:A,Operadores!B:B))</f>
        <v>QUIULI</v>
      </c>
      <c r="G9620" s="36" t="s">
        <v>425</v>
      </c>
      <c r="H9620" s="39">
        <v>27.29</v>
      </c>
      <c r="I9620" s="40">
        <v>403.0</v>
      </c>
      <c r="J9620" s="41">
        <f t="shared" si="5"/>
        <v>10997.87</v>
      </c>
      <c r="K9620" s="37" t="str">
        <f t="array" ref="K9620">IFERROR(XLOOKUP(G9620,'Tipo de carga'!A:A,'Tipo de carga'!B:B))</f>
        <v>Ticket</v>
      </c>
      <c r="L9620" s="37">
        <f t="shared" si="2"/>
        <v>51</v>
      </c>
      <c r="M9620" s="37">
        <f t="shared" si="3"/>
        <v>18</v>
      </c>
      <c r="N9620" s="37">
        <f t="shared" si="4"/>
        <v>12</v>
      </c>
      <c r="O9620" s="37" t="str">
        <f t="array" ref="O9620">IFERROR(XLOOKUP(K9620,'Tipo de carga'!B:B,'Tipo de carga'!C:C))</f>
        <v>Diesel</v>
      </c>
    </row>
    <row r="9621">
      <c r="A9621" s="36">
        <v>1806.0</v>
      </c>
      <c r="B9621" s="37" t="str">
        <f t="array" ref="B9621">IFERROR(XLOOKUP(A9621,'Asignacion Dic'!A:A,'Asignacion Dic'!C:C))</f>
        <v>Sayer Full</v>
      </c>
      <c r="C9621" s="37" t="str">
        <f t="array" ref="C9621">IFERROR(XLOOKUP(A9621,'Asignacion Dic'!A:A,'Asignacion Dic'!B:B))</f>
        <v>EC-04</v>
      </c>
      <c r="D9621" s="38">
        <v>45644.275</v>
      </c>
      <c r="E9621" s="36" t="s">
        <v>40</v>
      </c>
      <c r="F9621" s="37" t="str">
        <f t="array" ref="F9621">IFERROR(XLOOKUP(E9621,Operadores!A:A,Operadores!B:B))</f>
        <v>DIAOMA</v>
      </c>
      <c r="G9621" s="36" t="s">
        <v>425</v>
      </c>
      <c r="H9621" s="39">
        <v>25.47</v>
      </c>
      <c r="I9621" s="40">
        <v>550.0</v>
      </c>
      <c r="J9621" s="41">
        <f t="shared" si="5"/>
        <v>14008.5</v>
      </c>
      <c r="K9621" s="37" t="str">
        <f t="array" ref="K9621">IFERROR(XLOOKUP(G9621,'Tipo de carga'!A:A,'Tipo de carga'!B:B))</f>
        <v>Ticket</v>
      </c>
      <c r="L9621" s="37">
        <f t="shared" si="2"/>
        <v>51</v>
      </c>
      <c r="M9621" s="37">
        <f t="shared" si="3"/>
        <v>18</v>
      </c>
      <c r="N9621" s="37">
        <f t="shared" si="4"/>
        <v>12</v>
      </c>
      <c r="O9621" s="37" t="str">
        <f t="array" ref="O9621">IFERROR(XLOOKUP(K9621,'Tipo de carga'!B:B,'Tipo de carga'!C:C))</f>
        <v>Diesel</v>
      </c>
    </row>
    <row r="9622">
      <c r="A9622" s="36" t="s">
        <v>128</v>
      </c>
      <c r="B9622" s="37" t="str">
        <f t="array" ref="B9622">IFERROR(XLOOKUP(A9622,'Asignacion Dic'!A:A,'Asignacion Dic'!C:C))</f>
        <v>Peñafiel Tecamac</v>
      </c>
      <c r="C9622" s="37" t="str">
        <f t="array" ref="C9622">IFERROR(XLOOKUP(A9622,'Asignacion Dic'!A:A,'Asignacion Dic'!B:B))</f>
        <v>EC-02</v>
      </c>
      <c r="D9622" s="38">
        <v>45644.35625</v>
      </c>
      <c r="E9622" s="36" t="s">
        <v>180</v>
      </c>
      <c r="F9622" s="37" t="str">
        <f t="array" ref="F9622">IFERROR(XLOOKUP(E9622,Operadores!A:A,Operadores!B:B))</f>
        <v>SERSAU</v>
      </c>
      <c r="G9622" s="36" t="s">
        <v>425</v>
      </c>
      <c r="H9622" s="39">
        <v>24.99</v>
      </c>
      <c r="I9622" s="40">
        <v>192.0</v>
      </c>
      <c r="J9622" s="41">
        <f t="shared" si="5"/>
        <v>4798.08</v>
      </c>
      <c r="K9622" s="37" t="str">
        <f t="array" ref="K9622">IFERROR(XLOOKUP(G9622,'Tipo de carga'!A:A,'Tipo de carga'!B:B))</f>
        <v>Ticket</v>
      </c>
      <c r="L9622" s="37">
        <f t="shared" si="2"/>
        <v>51</v>
      </c>
      <c r="M9622" s="37">
        <f t="shared" si="3"/>
        <v>18</v>
      </c>
      <c r="N9622" s="37">
        <f t="shared" si="4"/>
        <v>12</v>
      </c>
      <c r="O9622" s="37" t="str">
        <f t="array" ref="O9622">IFERROR(XLOOKUP(K9622,'Tipo de carga'!B:B,'Tipo de carga'!C:C))</f>
        <v>Diesel</v>
      </c>
    </row>
    <row r="9623">
      <c r="A9623" s="36">
        <v>1894.0</v>
      </c>
      <c r="B9623" s="37" t="str">
        <f t="array" ref="B9623">IFERROR(XLOOKUP(A9623,'Asignacion Dic'!A:A,'Asignacion Dic'!C:C))</f>
        <v>Pipas</v>
      </c>
      <c r="C9623" s="37" t="str">
        <f t="array" ref="C9623">IFERROR(XLOOKUP(A9623,'Asignacion Dic'!A:A,'Asignacion Dic'!B:B))</f>
        <v>EC-02</v>
      </c>
      <c r="D9623" s="38">
        <v>45644.38333333333</v>
      </c>
      <c r="E9623" s="36" t="s">
        <v>403</v>
      </c>
      <c r="F9623" s="37" t="str">
        <f t="array" ref="F9623">IFERROR(XLOOKUP(E9623,Operadores!A:A,Operadores!B:B))</f>
        <v>LOPJU</v>
      </c>
      <c r="G9623" s="36" t="s">
        <v>425</v>
      </c>
      <c r="H9623" s="39">
        <v>25.49</v>
      </c>
      <c r="I9623" s="40">
        <v>470.0</v>
      </c>
      <c r="J9623" s="41">
        <f t="shared" si="5"/>
        <v>11980.3</v>
      </c>
      <c r="K9623" s="37" t="str">
        <f t="array" ref="K9623">IFERROR(XLOOKUP(G9623,'Tipo de carga'!A:A,'Tipo de carga'!B:B))</f>
        <v>Ticket</v>
      </c>
      <c r="L9623" s="37">
        <f t="shared" si="2"/>
        <v>51</v>
      </c>
      <c r="M9623" s="37">
        <f t="shared" si="3"/>
        <v>18</v>
      </c>
      <c r="N9623" s="37">
        <f t="shared" si="4"/>
        <v>12</v>
      </c>
      <c r="O9623" s="37" t="str">
        <f t="array" ref="O9623">IFERROR(XLOOKUP(K9623,'Tipo de carga'!B:B,'Tipo de carga'!C:C))</f>
        <v>Diesel</v>
      </c>
    </row>
    <row r="9624">
      <c r="A9624" s="36">
        <v>1801.0</v>
      </c>
      <c r="B9624" s="37" t="str">
        <f t="array" ref="B9624">IFERROR(XLOOKUP(A9624,'Asignacion Dic'!A:A,'Asignacion Dic'!C:C))</f>
        <v>Sayer Full</v>
      </c>
      <c r="C9624" s="37" t="str">
        <f t="array" ref="C9624">IFERROR(XLOOKUP(A9624,'Asignacion Dic'!A:A,'Asignacion Dic'!B:B))</f>
        <v>EC-04</v>
      </c>
      <c r="D9624" s="38">
        <v>45644.39027777778</v>
      </c>
      <c r="E9624" s="36" t="s">
        <v>67</v>
      </c>
      <c r="F9624" s="37" t="str">
        <f t="array" ref="F9624">IFERROR(XLOOKUP(E9624,Operadores!A:A,Operadores!B:B))</f>
        <v>DURMA01</v>
      </c>
      <c r="G9624" s="36" t="s">
        <v>425</v>
      </c>
      <c r="H9624" s="39">
        <v>27.2</v>
      </c>
      <c r="I9624" s="40">
        <v>313.0</v>
      </c>
      <c r="J9624" s="41">
        <f t="shared" si="5"/>
        <v>8513.6</v>
      </c>
      <c r="K9624" s="37" t="str">
        <f t="array" ref="K9624">IFERROR(XLOOKUP(G9624,'Tipo de carga'!A:A,'Tipo de carga'!B:B))</f>
        <v>Ticket</v>
      </c>
      <c r="L9624" s="37">
        <f t="shared" si="2"/>
        <v>51</v>
      </c>
      <c r="M9624" s="37">
        <f t="shared" si="3"/>
        <v>18</v>
      </c>
      <c r="N9624" s="37">
        <f t="shared" si="4"/>
        <v>12</v>
      </c>
      <c r="O9624" s="37" t="str">
        <f t="array" ref="O9624">IFERROR(XLOOKUP(K9624,'Tipo de carga'!B:B,'Tipo de carga'!C:C))</f>
        <v>Diesel</v>
      </c>
    </row>
    <row r="9625">
      <c r="A9625" s="36">
        <v>1887.0</v>
      </c>
      <c r="B9625" s="37" t="str">
        <f t="array" ref="B9625">IFERROR(XLOOKUP(A9625,'Asignacion Dic'!A:A,'Asignacion Dic'!C:C))</f>
        <v>Circuitos</v>
      </c>
      <c r="C9625" s="37" t="str">
        <f t="array" ref="C9625">IFERROR(XLOOKUP(A9625,'Asignacion Dic'!A:A,'Asignacion Dic'!B:B))</f>
        <v>EC-03</v>
      </c>
      <c r="D9625" s="38">
        <v>45644.40138888889</v>
      </c>
      <c r="E9625" s="36" t="s">
        <v>279</v>
      </c>
      <c r="F9625" s="37" t="str">
        <f t="array" ref="F9625">IFERROR(XLOOKUP(E9625,Operadores!A:A,Operadores!B:B))</f>
        <v>NARCA</v>
      </c>
      <c r="G9625" s="36" t="s">
        <v>425</v>
      </c>
      <c r="H9625" s="39">
        <v>25.99</v>
      </c>
      <c r="I9625" s="40">
        <v>323.0</v>
      </c>
      <c r="J9625" s="41">
        <f t="shared" si="5"/>
        <v>8394.77</v>
      </c>
      <c r="K9625" s="37" t="str">
        <f t="array" ref="K9625">IFERROR(XLOOKUP(G9625,'Tipo de carga'!A:A,'Tipo de carga'!B:B))</f>
        <v>Ticket</v>
      </c>
      <c r="L9625" s="37">
        <f t="shared" si="2"/>
        <v>51</v>
      </c>
      <c r="M9625" s="37">
        <f t="shared" si="3"/>
        <v>18</v>
      </c>
      <c r="N9625" s="37">
        <f t="shared" si="4"/>
        <v>12</v>
      </c>
      <c r="O9625" s="37" t="str">
        <f t="array" ref="O9625">IFERROR(XLOOKUP(K9625,'Tipo de carga'!B:B,'Tipo de carga'!C:C))</f>
        <v>Diesel</v>
      </c>
    </row>
    <row r="9626">
      <c r="A9626" s="36">
        <v>1808.0</v>
      </c>
      <c r="B9626" s="37" t="str">
        <f t="array" ref="B9626">IFERROR(XLOOKUP(A9626,'Asignacion Dic'!A:A,'Asignacion Dic'!C:C))</f>
        <v>Sayer Full</v>
      </c>
      <c r="C9626" s="37" t="str">
        <f t="array" ref="C9626">IFERROR(XLOOKUP(A9626,'Asignacion Dic'!A:A,'Asignacion Dic'!B:B))</f>
        <v>EC-04</v>
      </c>
      <c r="D9626" s="38">
        <v>45644.40416666667</v>
      </c>
      <c r="E9626" s="36" t="s">
        <v>55</v>
      </c>
      <c r="F9626" s="37" t="str">
        <f t="array" ref="F9626">IFERROR(XLOOKUP(E9626,Operadores!A:A,Operadores!B:B))</f>
        <v>ZAPNO</v>
      </c>
      <c r="G9626" s="36" t="s">
        <v>425</v>
      </c>
      <c r="H9626" s="39">
        <v>24.99</v>
      </c>
      <c r="I9626" s="40">
        <v>595.0</v>
      </c>
      <c r="J9626" s="41">
        <f t="shared" si="5"/>
        <v>14869.05</v>
      </c>
      <c r="K9626" s="37" t="str">
        <f t="array" ref="K9626">IFERROR(XLOOKUP(G9626,'Tipo de carga'!A:A,'Tipo de carga'!B:B))</f>
        <v>Ticket</v>
      </c>
      <c r="L9626" s="37">
        <f t="shared" si="2"/>
        <v>51</v>
      </c>
      <c r="M9626" s="37">
        <f t="shared" si="3"/>
        <v>18</v>
      </c>
      <c r="N9626" s="37">
        <f t="shared" si="4"/>
        <v>12</v>
      </c>
      <c r="O9626" s="37" t="str">
        <f t="array" ref="O9626">IFERROR(XLOOKUP(K9626,'Tipo de carga'!B:B,'Tipo de carga'!C:C))</f>
        <v>Diesel</v>
      </c>
    </row>
    <row r="9627">
      <c r="A9627" s="36">
        <v>1938.0</v>
      </c>
      <c r="B9627" s="37" t="str">
        <f t="array" ref="B9627">IFERROR(XLOOKUP(A9627,'Asignacion Dic'!A:A,'Asignacion Dic'!C:C))</f>
        <v>Sayer Sencillo</v>
      </c>
      <c r="C9627" s="37" t="str">
        <f t="array" ref="C9627">IFERROR(XLOOKUP(A9627,'Asignacion Dic'!A:A,'Asignacion Dic'!B:B))</f>
        <v>EC-04</v>
      </c>
      <c r="D9627" s="38">
        <v>45644.46944444445</v>
      </c>
      <c r="E9627" s="36" t="s">
        <v>38</v>
      </c>
      <c r="F9627" s="37" t="str">
        <f t="array" ref="F9627">IFERROR(XLOOKUP(E9627,Operadores!A:A,Operadores!B:B))</f>
        <v>SOSCA01</v>
      </c>
      <c r="G9627" s="36" t="s">
        <v>425</v>
      </c>
      <c r="H9627" s="39">
        <v>25.65</v>
      </c>
      <c r="I9627" s="40">
        <v>243.0</v>
      </c>
      <c r="J9627" s="41">
        <f t="shared" si="5"/>
        <v>6232.95</v>
      </c>
      <c r="K9627" s="37" t="str">
        <f t="array" ref="K9627">IFERROR(XLOOKUP(G9627,'Tipo de carga'!A:A,'Tipo de carga'!B:B))</f>
        <v>Ticket</v>
      </c>
      <c r="L9627" s="37">
        <f t="shared" si="2"/>
        <v>51</v>
      </c>
      <c r="M9627" s="37">
        <f t="shared" si="3"/>
        <v>18</v>
      </c>
      <c r="N9627" s="37">
        <f t="shared" si="4"/>
        <v>12</v>
      </c>
      <c r="O9627" s="37" t="str">
        <f t="array" ref="O9627">IFERROR(XLOOKUP(K9627,'Tipo de carga'!B:B,'Tipo de carga'!C:C))</f>
        <v>Diesel</v>
      </c>
    </row>
    <row r="9628">
      <c r="A9628" s="36">
        <v>1852.0</v>
      </c>
      <c r="B9628" s="37" t="str">
        <f t="array" ref="B9628">IFERROR(XLOOKUP(A9628,'Asignacion Dic'!A:A,'Asignacion Dic'!C:C))</f>
        <v>Circuitos</v>
      </c>
      <c r="C9628" s="37" t="str">
        <f t="array" ref="C9628">IFERROR(XLOOKUP(A9628,'Asignacion Dic'!A:A,'Asignacion Dic'!B:B))</f>
        <v>EC-03</v>
      </c>
      <c r="D9628" s="38">
        <v>45644.47638888889</v>
      </c>
      <c r="E9628" s="36" t="s">
        <v>197</v>
      </c>
      <c r="F9628" s="37" t="str">
        <f t="array" ref="F9628">IFERROR(XLOOKUP(E9628,Operadores!A:A,Operadores!B:B))</f>
        <v>REYALE</v>
      </c>
      <c r="G9628" s="36" t="s">
        <v>425</v>
      </c>
      <c r="H9628" s="39">
        <v>25.99</v>
      </c>
      <c r="I9628" s="40">
        <v>166.0</v>
      </c>
      <c r="J9628" s="41">
        <f t="shared" si="5"/>
        <v>4314.34</v>
      </c>
      <c r="K9628" s="37" t="str">
        <f t="array" ref="K9628">IFERROR(XLOOKUP(G9628,'Tipo de carga'!A:A,'Tipo de carga'!B:B))</f>
        <v>Ticket</v>
      </c>
      <c r="L9628" s="37">
        <f t="shared" si="2"/>
        <v>51</v>
      </c>
      <c r="M9628" s="37">
        <f t="shared" si="3"/>
        <v>18</v>
      </c>
      <c r="N9628" s="37">
        <f t="shared" si="4"/>
        <v>12</v>
      </c>
      <c r="O9628" s="37" t="str">
        <f t="array" ref="O9628">IFERROR(XLOOKUP(K9628,'Tipo de carga'!B:B,'Tipo de carga'!C:C))</f>
        <v>Diesel</v>
      </c>
    </row>
    <row r="9629">
      <c r="A9629" s="36">
        <v>1889.0</v>
      </c>
      <c r="B9629" s="37" t="str">
        <f t="array" ref="B9629">IFERROR(XLOOKUP(A9629,'Asignacion Dic'!A:A,'Asignacion Dic'!C:C))</f>
        <v>MeLi asignado SD</v>
      </c>
      <c r="C9629" s="37" t="str">
        <f t="array" ref="C9629">IFERROR(XLOOKUP(A9629,'Asignacion Dic'!A:A,'Asignacion Dic'!B:B))</f>
        <v>EC-05</v>
      </c>
      <c r="D9629" s="38">
        <v>45644.47638888889</v>
      </c>
      <c r="E9629" s="36"/>
      <c r="F9629" s="37"/>
      <c r="G9629" s="36" t="s">
        <v>425</v>
      </c>
      <c r="H9629" s="39">
        <v>24.45</v>
      </c>
      <c r="I9629" s="40">
        <v>372.18</v>
      </c>
      <c r="J9629" s="41">
        <f t="shared" si="5"/>
        <v>9099.801</v>
      </c>
      <c r="K9629" s="37" t="str">
        <f t="array" ref="K9629">IFERROR(XLOOKUP(G9629,'Tipo de carga'!A:A,'Tipo de carga'!B:B))</f>
        <v>Ticket</v>
      </c>
      <c r="L9629" s="37">
        <f t="shared" si="2"/>
        <v>51</v>
      </c>
      <c r="M9629" s="37">
        <f t="shared" si="3"/>
        <v>18</v>
      </c>
      <c r="N9629" s="37">
        <f t="shared" si="4"/>
        <v>12</v>
      </c>
      <c r="O9629" s="37" t="str">
        <f t="array" ref="O9629">IFERROR(XLOOKUP(K9629,'Tipo de carga'!B:B,'Tipo de carga'!C:C))</f>
        <v>Diesel</v>
      </c>
    </row>
    <row r="9630">
      <c r="A9630" s="36">
        <v>2006.0</v>
      </c>
      <c r="B9630" s="37" t="str">
        <f t="array" ref="B9630">IFERROR(XLOOKUP(A9630,'Asignacion Dic'!A:A,'Asignacion Dic'!C:C))</f>
        <v>MeLi Dedicado Merida</v>
      </c>
      <c r="C9630" s="37" t="str">
        <f t="array" ref="C9630">IFERROR(XLOOKUP(A9630,'Asignacion Dic'!A:A,'Asignacion Dic'!B:B))</f>
        <v>EC-05</v>
      </c>
      <c r="D9630" s="38">
        <v>45644.47638888889</v>
      </c>
      <c r="E9630" s="36"/>
      <c r="F9630" s="37"/>
      <c r="G9630" s="36" t="s">
        <v>425</v>
      </c>
      <c r="H9630" s="39">
        <v>24.45</v>
      </c>
      <c r="I9630" s="40">
        <v>130.87</v>
      </c>
      <c r="J9630" s="41">
        <f t="shared" si="5"/>
        <v>3199.7715</v>
      </c>
      <c r="K9630" s="37" t="str">
        <f t="array" ref="K9630">IFERROR(XLOOKUP(G9630,'Tipo de carga'!A:A,'Tipo de carga'!B:B))</f>
        <v>Ticket</v>
      </c>
      <c r="L9630" s="37">
        <f t="shared" si="2"/>
        <v>51</v>
      </c>
      <c r="M9630" s="37">
        <f t="shared" si="3"/>
        <v>18</v>
      </c>
      <c r="N9630" s="37">
        <f t="shared" si="4"/>
        <v>12</v>
      </c>
      <c r="O9630" s="37" t="str">
        <f t="array" ref="O9630">IFERROR(XLOOKUP(K9630,'Tipo de carga'!B:B,'Tipo de carga'!C:C))</f>
        <v>Diesel</v>
      </c>
    </row>
    <row r="9631">
      <c r="A9631" s="36" t="s">
        <v>127</v>
      </c>
      <c r="B9631" s="37" t="str">
        <f t="array" ref="B9631">IFERROR(XLOOKUP(A9631,'Asignacion Dic'!A:A,'Asignacion Dic'!C:C))</f>
        <v>Sayer Patios y T.</v>
      </c>
      <c r="C9631" s="37" t="str">
        <f t="array" ref="C9631">IFERROR(XLOOKUP(A9631,'Asignacion Dic'!A:A,'Asignacion Dic'!B:B))</f>
        <v>EC-04</v>
      </c>
      <c r="D9631" s="38">
        <v>45644.535416666666</v>
      </c>
      <c r="E9631" s="36" t="s">
        <v>537</v>
      </c>
      <c r="F9631" s="37" t="str">
        <f t="array" ref="F9631">IFERROR(XLOOKUP(E9631,Operadores!A:A,Operadores!B:B))</f>
        <v>CRUCUT</v>
      </c>
      <c r="G9631" s="36" t="s">
        <v>425</v>
      </c>
      <c r="H9631" s="39">
        <v>25.39</v>
      </c>
      <c r="I9631" s="40">
        <v>268.0</v>
      </c>
      <c r="J9631" s="41">
        <f t="shared" si="5"/>
        <v>6804.52</v>
      </c>
      <c r="K9631" s="37" t="str">
        <f t="array" ref="K9631">IFERROR(XLOOKUP(G9631,'Tipo de carga'!A:A,'Tipo de carga'!B:B))</f>
        <v>Ticket</v>
      </c>
      <c r="L9631" s="37">
        <f t="shared" si="2"/>
        <v>51</v>
      </c>
      <c r="M9631" s="37">
        <f t="shared" si="3"/>
        <v>18</v>
      </c>
      <c r="N9631" s="37">
        <f t="shared" si="4"/>
        <v>12</v>
      </c>
      <c r="O9631" s="37" t="str">
        <f t="array" ref="O9631">IFERROR(XLOOKUP(K9631,'Tipo de carga'!B:B,'Tipo de carga'!C:C))</f>
        <v>Diesel</v>
      </c>
    </row>
    <row r="9632">
      <c r="A9632" s="36">
        <v>2007.0</v>
      </c>
      <c r="B9632" s="37" t="str">
        <f t="array" ref="B9632">IFERROR(XLOOKUP(A9632,'Asignacion Dic'!A:A,'Asignacion Dic'!C:C))</f>
        <v>MeLi Asignado TD</v>
      </c>
      <c r="C9632" s="37" t="str">
        <f t="array" ref="C9632">IFERROR(XLOOKUP(A9632,'Asignacion Dic'!A:A,'Asignacion Dic'!B:B))</f>
        <v>EC-05</v>
      </c>
      <c r="D9632" s="38">
        <v>45644.54791666667</v>
      </c>
      <c r="E9632" s="36" t="s">
        <v>166</v>
      </c>
      <c r="F9632" s="37" t="str">
        <f t="array" ref="F9632">IFERROR(XLOOKUP(E9632,Operadores!A:A,Operadores!B:B))</f>
        <v>PADRI</v>
      </c>
      <c r="G9632" s="36" t="s">
        <v>425</v>
      </c>
      <c r="H9632" s="39">
        <v>26.15</v>
      </c>
      <c r="I9632" s="40">
        <v>138.0</v>
      </c>
      <c r="J9632" s="41">
        <f t="shared" si="5"/>
        <v>3608.7</v>
      </c>
      <c r="K9632" s="37" t="str">
        <f t="array" ref="K9632">IFERROR(XLOOKUP(G9632,'Tipo de carga'!A:A,'Tipo de carga'!B:B))</f>
        <v>Ticket</v>
      </c>
      <c r="L9632" s="37">
        <f t="shared" si="2"/>
        <v>51</v>
      </c>
      <c r="M9632" s="37">
        <f t="shared" si="3"/>
        <v>18</v>
      </c>
      <c r="N9632" s="37">
        <f t="shared" si="4"/>
        <v>12</v>
      </c>
      <c r="O9632" s="37" t="str">
        <f t="array" ref="O9632">IFERROR(XLOOKUP(K9632,'Tipo de carga'!B:B,'Tipo de carga'!C:C))</f>
        <v>Diesel</v>
      </c>
    </row>
    <row r="9633">
      <c r="A9633" s="36">
        <v>2007.0</v>
      </c>
      <c r="B9633" s="37" t="str">
        <f t="array" ref="B9633">IFERROR(XLOOKUP(A9633,'Asignacion Dic'!A:A,'Asignacion Dic'!C:C))</f>
        <v>MeLi Asignado TD</v>
      </c>
      <c r="C9633" s="37" t="str">
        <f t="array" ref="C9633">IFERROR(XLOOKUP(A9633,'Asignacion Dic'!A:A,'Asignacion Dic'!B:B))</f>
        <v>EC-05</v>
      </c>
      <c r="D9633" s="38">
        <v>45644.55416666667</v>
      </c>
      <c r="E9633" s="36" t="s">
        <v>166</v>
      </c>
      <c r="F9633" s="37" t="str">
        <f t="array" ref="F9633">IFERROR(XLOOKUP(E9633,Operadores!A:A,Operadores!B:B))</f>
        <v>PADRI</v>
      </c>
      <c r="G9633" s="36" t="s">
        <v>425</v>
      </c>
      <c r="H9633" s="39">
        <v>26.15</v>
      </c>
      <c r="I9633" s="40">
        <v>321.0</v>
      </c>
      <c r="J9633" s="41">
        <f t="shared" si="5"/>
        <v>8394.15</v>
      </c>
      <c r="K9633" s="37" t="str">
        <f t="array" ref="K9633">IFERROR(XLOOKUP(G9633,'Tipo de carga'!A:A,'Tipo de carga'!B:B))</f>
        <v>Ticket</v>
      </c>
      <c r="L9633" s="37">
        <f t="shared" si="2"/>
        <v>51</v>
      </c>
      <c r="M9633" s="37">
        <f t="shared" si="3"/>
        <v>18</v>
      </c>
      <c r="N9633" s="37">
        <f t="shared" si="4"/>
        <v>12</v>
      </c>
      <c r="O9633" s="37" t="str">
        <f t="array" ref="O9633">IFERROR(XLOOKUP(K9633,'Tipo de carga'!B:B,'Tipo de carga'!C:C))</f>
        <v>Diesel</v>
      </c>
    </row>
    <row r="9634">
      <c r="A9634" s="36">
        <v>1760.0</v>
      </c>
      <c r="B9634" s="37" t="str">
        <f t="array" ref="B9634">IFERROR(XLOOKUP(A9634,'Asignacion Dic'!A:A,'Asignacion Dic'!C:C))</f>
        <v>Pipas</v>
      </c>
      <c r="C9634" s="37" t="str">
        <f t="array" ref="C9634">IFERROR(XLOOKUP(A9634,'Asignacion Dic'!A:A,'Asignacion Dic'!B:B))</f>
        <v>EC-02</v>
      </c>
      <c r="D9634" s="38">
        <v>45644.65416666667</v>
      </c>
      <c r="E9634" s="36" t="s">
        <v>154</v>
      </c>
      <c r="F9634" s="37" t="str">
        <f t="array" ref="F9634">IFERROR(XLOOKUP(E9634,Operadores!A:A,Operadores!B:B))</f>
        <v>MARJO08</v>
      </c>
      <c r="G9634" s="36" t="s">
        <v>425</v>
      </c>
      <c r="H9634" s="39">
        <v>27.39</v>
      </c>
      <c r="I9634" s="40">
        <v>193.0</v>
      </c>
      <c r="J9634" s="41">
        <f t="shared" si="5"/>
        <v>5286.27</v>
      </c>
      <c r="K9634" s="37" t="str">
        <f t="array" ref="K9634">IFERROR(XLOOKUP(G9634,'Tipo de carga'!A:A,'Tipo de carga'!B:B))</f>
        <v>Ticket</v>
      </c>
      <c r="L9634" s="37">
        <f t="shared" si="2"/>
        <v>51</v>
      </c>
      <c r="M9634" s="37">
        <f t="shared" si="3"/>
        <v>18</v>
      </c>
      <c r="N9634" s="37">
        <f t="shared" si="4"/>
        <v>12</v>
      </c>
      <c r="O9634" s="37" t="str">
        <f t="array" ref="O9634">IFERROR(XLOOKUP(K9634,'Tipo de carga'!B:B,'Tipo de carga'!C:C))</f>
        <v>Diesel</v>
      </c>
    </row>
    <row r="9635">
      <c r="A9635" s="36">
        <v>1738.0</v>
      </c>
      <c r="B9635" s="37" t="str">
        <f t="array" ref="B9635">IFERROR(XLOOKUP(A9635,'Asignacion Dic'!A:A,'Asignacion Dic'!C:C))</f>
        <v>Wm Full</v>
      </c>
      <c r="C9635" s="37" t="str">
        <f t="array" ref="C9635">IFERROR(XLOOKUP(A9635,'Asignacion Dic'!A:A,'Asignacion Dic'!B:B))</f>
        <v>EC-08</v>
      </c>
      <c r="D9635" s="38">
        <v>45644.73611111111</v>
      </c>
      <c r="E9635" s="36" t="s">
        <v>295</v>
      </c>
      <c r="F9635" s="37" t="str">
        <f t="array" ref="F9635">IFERROR(XLOOKUP(E9635,Operadores!A:A,Operadores!B:B))</f>
        <v>PEROMA</v>
      </c>
      <c r="G9635" s="36" t="s">
        <v>425</v>
      </c>
      <c r="H9635" s="39">
        <v>26.29</v>
      </c>
      <c r="I9635" s="40">
        <v>365.0</v>
      </c>
      <c r="J9635" s="41">
        <f t="shared" si="5"/>
        <v>9595.85</v>
      </c>
      <c r="K9635" s="37" t="str">
        <f t="array" ref="K9635">IFERROR(XLOOKUP(G9635,'Tipo de carga'!A:A,'Tipo de carga'!B:B))</f>
        <v>Ticket</v>
      </c>
      <c r="L9635" s="37">
        <f t="shared" si="2"/>
        <v>51</v>
      </c>
      <c r="M9635" s="37">
        <f t="shared" si="3"/>
        <v>18</v>
      </c>
      <c r="N9635" s="37">
        <f t="shared" si="4"/>
        <v>12</v>
      </c>
      <c r="O9635" s="37" t="str">
        <f t="array" ref="O9635">IFERROR(XLOOKUP(K9635,'Tipo de carga'!B:B,'Tipo de carga'!C:C))</f>
        <v>Diesel</v>
      </c>
    </row>
    <row r="9636">
      <c r="A9636" s="36">
        <v>1967.0</v>
      </c>
      <c r="B9636" s="37" t="str">
        <f t="array" ref="B9636">IFERROR(XLOOKUP(A9636,'Asignacion Dic'!A:A,'Asignacion Dic'!C:C))</f>
        <v>Sayer Sencillo</v>
      </c>
      <c r="C9636" s="37" t="str">
        <f t="array" ref="C9636">IFERROR(XLOOKUP(A9636,'Asignacion Dic'!A:A,'Asignacion Dic'!B:B))</f>
        <v>EC-04</v>
      </c>
      <c r="D9636" s="38">
        <v>45644.75902777778</v>
      </c>
      <c r="E9636" s="36" t="s">
        <v>30</v>
      </c>
      <c r="F9636" s="37" t="str">
        <f t="array" ref="F9636">IFERROR(XLOOKUP(E9636,Operadores!A:A,Operadores!B:B))</f>
        <v>BARMIGX</v>
      </c>
      <c r="G9636" s="36" t="s">
        <v>425</v>
      </c>
      <c r="H9636" s="39">
        <v>26.29</v>
      </c>
      <c r="I9636" s="40">
        <v>379.0</v>
      </c>
      <c r="J9636" s="41">
        <f t="shared" si="5"/>
        <v>9963.91</v>
      </c>
      <c r="K9636" s="37" t="str">
        <f t="array" ref="K9636">IFERROR(XLOOKUP(G9636,'Tipo de carga'!A:A,'Tipo de carga'!B:B))</f>
        <v>Ticket</v>
      </c>
      <c r="L9636" s="37">
        <f t="shared" si="2"/>
        <v>51</v>
      </c>
      <c r="M9636" s="37">
        <f t="shared" si="3"/>
        <v>18</v>
      </c>
      <c r="N9636" s="37">
        <f t="shared" si="4"/>
        <v>12</v>
      </c>
      <c r="O9636" s="37" t="str">
        <f t="array" ref="O9636">IFERROR(XLOOKUP(K9636,'Tipo de carga'!B:B,'Tipo de carga'!C:C))</f>
        <v>Diesel</v>
      </c>
    </row>
    <row r="9637">
      <c r="A9637" s="36">
        <v>1723.0</v>
      </c>
      <c r="B9637" s="37" t="str">
        <f t="array" ref="B9637">IFERROR(XLOOKUP(A9637,'Asignacion Dic'!A:A,'Asignacion Dic'!C:C))</f>
        <v>Wm Sencillo</v>
      </c>
      <c r="C9637" s="37" t="str">
        <f t="array" ref="C9637">IFERROR(XLOOKUP(A9637,'Asignacion Dic'!A:A,'Asignacion Dic'!B:B))</f>
        <v>EC-08</v>
      </c>
      <c r="D9637" s="38">
        <v>45644.83472222222</v>
      </c>
      <c r="E9637" s="36" t="s">
        <v>552</v>
      </c>
      <c r="F9637" s="37" t="str">
        <f t="array" ref="F9637">IFERROR(XLOOKUP(E9637,Operadores!A:A,Operadores!B:B))</f>
        <v>GAROMA</v>
      </c>
      <c r="G9637" s="36" t="s">
        <v>425</v>
      </c>
      <c r="H9637" s="39">
        <v>26.17</v>
      </c>
      <c r="I9637" s="40">
        <v>368.0</v>
      </c>
      <c r="J9637" s="41">
        <f t="shared" si="5"/>
        <v>9630.56</v>
      </c>
      <c r="K9637" s="37" t="str">
        <f t="array" ref="K9637">IFERROR(XLOOKUP(G9637,'Tipo de carga'!A:A,'Tipo de carga'!B:B))</f>
        <v>Ticket</v>
      </c>
      <c r="L9637" s="37">
        <f t="shared" si="2"/>
        <v>51</v>
      </c>
      <c r="M9637" s="37">
        <f t="shared" si="3"/>
        <v>18</v>
      </c>
      <c r="N9637" s="37">
        <f t="shared" si="4"/>
        <v>12</v>
      </c>
      <c r="O9637" s="37" t="str">
        <f t="array" ref="O9637">IFERROR(XLOOKUP(K9637,'Tipo de carga'!B:B,'Tipo de carga'!C:C))</f>
        <v>Diesel</v>
      </c>
    </row>
    <row r="9638">
      <c r="A9638" s="36">
        <v>1791.0</v>
      </c>
      <c r="B9638" s="37" t="str">
        <f t="array" ref="B9638">IFERROR(XLOOKUP(A9638,'Asignacion Dic'!A:A,'Asignacion Dic'!C:C))</f>
        <v>Wm Sencillo</v>
      </c>
      <c r="C9638" s="37" t="str">
        <f t="array" ref="C9638">IFERROR(XLOOKUP(A9638,'Asignacion Dic'!A:A,'Asignacion Dic'!B:B))</f>
        <v>EC-08</v>
      </c>
      <c r="D9638" s="38">
        <v>45644.85208333333</v>
      </c>
      <c r="E9638" s="36" t="s">
        <v>536</v>
      </c>
      <c r="F9638" s="37" t="str">
        <f t="array" ref="F9638">IFERROR(XLOOKUP(E9638,Operadores!A:A,Operadores!B:B))</f>
        <v>VIDJOS</v>
      </c>
      <c r="G9638" s="36" t="s">
        <v>425</v>
      </c>
      <c r="H9638" s="39">
        <v>26.17</v>
      </c>
      <c r="I9638" s="40">
        <v>412.0</v>
      </c>
      <c r="J9638" s="41">
        <f t="shared" si="5"/>
        <v>10782.04</v>
      </c>
      <c r="K9638" s="37" t="str">
        <f t="array" ref="K9638">IFERROR(XLOOKUP(G9638,'Tipo de carga'!A:A,'Tipo de carga'!B:B))</f>
        <v>Ticket</v>
      </c>
      <c r="L9638" s="37">
        <f t="shared" si="2"/>
        <v>51</v>
      </c>
      <c r="M9638" s="37">
        <f t="shared" si="3"/>
        <v>18</v>
      </c>
      <c r="N9638" s="37">
        <f t="shared" si="4"/>
        <v>12</v>
      </c>
      <c r="O9638" s="37" t="str">
        <f t="array" ref="O9638">IFERROR(XLOOKUP(K9638,'Tipo de carga'!B:B,'Tipo de carga'!C:C))</f>
        <v>Diesel</v>
      </c>
    </row>
    <row r="9639">
      <c r="A9639" s="36">
        <v>2017.0</v>
      </c>
      <c r="B9639" s="37" t="str">
        <f t="array" ref="B9639">IFERROR(XLOOKUP(A9639,'Asignacion Dic'!A:A,'Asignacion Dic'!C:C))</f>
        <v>MeLi Dedicado TD</v>
      </c>
      <c r="C9639" s="37" t="str">
        <f t="array" ref="C9639">IFERROR(XLOOKUP(A9639,'Asignacion Dic'!A:A,'Asignacion Dic'!B:B))</f>
        <v>EC-05</v>
      </c>
      <c r="D9639" s="38">
        <v>45644.86041666667</v>
      </c>
      <c r="E9639" s="36" t="s">
        <v>337</v>
      </c>
      <c r="F9639" s="37" t="str">
        <f t="array" ref="F9639">IFERROR(XLOOKUP(E9639,Operadores!A:A,Operadores!B:B))</f>
        <v>FLOBRA</v>
      </c>
      <c r="G9639" s="36" t="s">
        <v>425</v>
      </c>
      <c r="H9639" s="39">
        <v>26.95</v>
      </c>
      <c r="I9639" s="40">
        <v>408.0</v>
      </c>
      <c r="J9639" s="41">
        <f t="shared" si="5"/>
        <v>10995.6</v>
      </c>
      <c r="K9639" s="37" t="str">
        <f t="array" ref="K9639">IFERROR(XLOOKUP(G9639,'Tipo de carga'!A:A,'Tipo de carga'!B:B))</f>
        <v>Ticket</v>
      </c>
      <c r="L9639" s="37">
        <f t="shared" si="2"/>
        <v>51</v>
      </c>
      <c r="M9639" s="37">
        <f t="shared" si="3"/>
        <v>18</v>
      </c>
      <c r="N9639" s="37">
        <f t="shared" si="4"/>
        <v>12</v>
      </c>
      <c r="O9639" s="37" t="str">
        <f t="array" ref="O9639">IFERROR(XLOOKUP(K9639,'Tipo de carga'!B:B,'Tipo de carga'!C:C))</f>
        <v>Diesel</v>
      </c>
    </row>
    <row r="9640">
      <c r="A9640" s="36">
        <v>1811.0</v>
      </c>
      <c r="B9640" s="37" t="str">
        <f t="array" ref="B9640">IFERROR(XLOOKUP(A9640,'Asignacion Dic'!A:A,'Asignacion Dic'!C:C))</f>
        <v>Wm Sencillo</v>
      </c>
      <c r="C9640" s="37" t="str">
        <f t="array" ref="C9640">IFERROR(XLOOKUP(A9640,'Asignacion Dic'!A:A,'Asignacion Dic'!B:B))</f>
        <v>EC-08</v>
      </c>
      <c r="D9640" s="38">
        <v>45644.864583333336</v>
      </c>
      <c r="E9640" s="36" t="s">
        <v>636</v>
      </c>
      <c r="F9640" s="37" t="str">
        <f t="array" ref="F9640">IFERROR(XLOOKUP(E9640,Operadores!A:A,Operadores!B:B))</f>
        <v>SOTJES</v>
      </c>
      <c r="G9640" s="36" t="s">
        <v>425</v>
      </c>
      <c r="H9640" s="39">
        <v>26.17</v>
      </c>
      <c r="I9640" s="40">
        <v>698.0</v>
      </c>
      <c r="J9640" s="41">
        <f t="shared" si="5"/>
        <v>18266.66</v>
      </c>
      <c r="K9640" s="37" t="str">
        <f t="array" ref="K9640">IFERROR(XLOOKUP(G9640,'Tipo de carga'!A:A,'Tipo de carga'!B:B))</f>
        <v>Ticket</v>
      </c>
      <c r="L9640" s="37">
        <f t="shared" si="2"/>
        <v>51</v>
      </c>
      <c r="M9640" s="37">
        <f t="shared" si="3"/>
        <v>18</v>
      </c>
      <c r="N9640" s="37">
        <f t="shared" si="4"/>
        <v>12</v>
      </c>
      <c r="O9640" s="37" t="str">
        <f t="array" ref="O9640">IFERROR(XLOOKUP(K9640,'Tipo de carga'!B:B,'Tipo de carga'!C:C))</f>
        <v>Diesel</v>
      </c>
    </row>
    <row r="9641">
      <c r="A9641" s="36">
        <v>1725.0</v>
      </c>
      <c r="B9641" s="37" t="str">
        <f t="array" ref="B9641">IFERROR(XLOOKUP(A9641,'Asignacion Dic'!A:A,'Asignacion Dic'!C:C))</f>
        <v>Wm Sencillo</v>
      </c>
      <c r="C9641" s="37" t="str">
        <f t="array" ref="C9641">IFERROR(XLOOKUP(A9641,'Asignacion Dic'!A:A,'Asignacion Dic'!B:B))</f>
        <v>EC-08</v>
      </c>
      <c r="D9641" s="38">
        <v>45644.86736111111</v>
      </c>
      <c r="E9641" s="36" t="s">
        <v>497</v>
      </c>
      <c r="F9641" s="37" t="str">
        <f t="array" ref="F9641">IFERROR(XLOOKUP(E9641,Operadores!A:A,Operadores!B:B))</f>
        <v>SOTLAZ</v>
      </c>
      <c r="G9641" s="36" t="s">
        <v>425</v>
      </c>
      <c r="H9641" s="39">
        <v>26.17</v>
      </c>
      <c r="I9641" s="40">
        <v>477.0</v>
      </c>
      <c r="J9641" s="41">
        <f t="shared" si="5"/>
        <v>12483.09</v>
      </c>
      <c r="K9641" s="37" t="str">
        <f t="array" ref="K9641">IFERROR(XLOOKUP(G9641,'Tipo de carga'!A:A,'Tipo de carga'!B:B))</f>
        <v>Ticket</v>
      </c>
      <c r="L9641" s="37">
        <f t="shared" si="2"/>
        <v>51</v>
      </c>
      <c r="M9641" s="37">
        <f t="shared" si="3"/>
        <v>18</v>
      </c>
      <c r="N9641" s="37">
        <f t="shared" si="4"/>
        <v>12</v>
      </c>
      <c r="O9641" s="37" t="str">
        <f t="array" ref="O9641">IFERROR(XLOOKUP(K9641,'Tipo de carga'!B:B,'Tipo de carga'!C:C))</f>
        <v>Diesel</v>
      </c>
    </row>
    <row r="9642">
      <c r="A9642" s="36">
        <v>1717.0</v>
      </c>
      <c r="B9642" s="37" t="str">
        <f t="array" ref="B9642">IFERROR(XLOOKUP(A9642,'Asignacion Dic'!A:A,'Asignacion Dic'!C:C))</f>
        <v>Wm Sencillo</v>
      </c>
      <c r="C9642" s="37" t="str">
        <f t="array" ref="C9642">IFERROR(XLOOKUP(A9642,'Asignacion Dic'!A:A,'Asignacion Dic'!B:B))</f>
        <v>EC-08</v>
      </c>
      <c r="D9642" s="38">
        <v>45644.885416666664</v>
      </c>
      <c r="E9642" s="36" t="s">
        <v>504</v>
      </c>
      <c r="F9642" s="37" t="str">
        <f t="array" ref="F9642">IFERROR(XLOOKUP(E9642,Operadores!A:A,Operadores!B:B))</f>
        <v>SOLLUI</v>
      </c>
      <c r="G9642" s="36" t="s">
        <v>425</v>
      </c>
      <c r="H9642" s="39">
        <v>26.17</v>
      </c>
      <c r="I9642" s="40">
        <v>358.0</v>
      </c>
      <c r="J9642" s="41">
        <f t="shared" si="5"/>
        <v>9368.86</v>
      </c>
      <c r="K9642" s="37" t="str">
        <f t="array" ref="K9642">IFERROR(XLOOKUP(G9642,'Tipo de carga'!A:A,'Tipo de carga'!B:B))</f>
        <v>Ticket</v>
      </c>
      <c r="L9642" s="37">
        <f t="shared" si="2"/>
        <v>51</v>
      </c>
      <c r="M9642" s="37">
        <f t="shared" si="3"/>
        <v>18</v>
      </c>
      <c r="N9642" s="37">
        <f t="shared" si="4"/>
        <v>12</v>
      </c>
      <c r="O9642" s="37" t="str">
        <f t="array" ref="O9642">IFERROR(XLOOKUP(K9642,'Tipo de carga'!B:B,'Tipo de carga'!C:C))</f>
        <v>Diesel</v>
      </c>
    </row>
    <row r="9643">
      <c r="A9643" s="36">
        <v>1814.0</v>
      </c>
      <c r="B9643" s="37" t="str">
        <f t="array" ref="B9643">IFERROR(XLOOKUP(A9643,'Asignacion Dic'!A:A,'Asignacion Dic'!C:C))</f>
        <v>Wm Full</v>
      </c>
      <c r="C9643" s="37" t="str">
        <f t="array" ref="C9643">IFERROR(XLOOKUP(A9643,'Asignacion Dic'!A:A,'Asignacion Dic'!B:B))</f>
        <v>EC-08</v>
      </c>
      <c r="D9643" s="38">
        <v>45644.89166666667</v>
      </c>
      <c r="E9643" s="36" t="s">
        <v>495</v>
      </c>
      <c r="F9643" s="37" t="str">
        <f t="array" ref="F9643">IFERROR(XLOOKUP(E9643,Operadores!A:A,Operadores!B:B))</f>
        <v>DELALE</v>
      </c>
      <c r="G9643" s="36" t="s">
        <v>425</v>
      </c>
      <c r="H9643" s="39">
        <v>26.17</v>
      </c>
      <c r="I9643" s="40">
        <v>221.0</v>
      </c>
      <c r="J9643" s="41">
        <f t="shared" si="5"/>
        <v>5783.57</v>
      </c>
      <c r="K9643" s="37" t="str">
        <f t="array" ref="K9643">IFERROR(XLOOKUP(G9643,'Tipo de carga'!A:A,'Tipo de carga'!B:B))</f>
        <v>Ticket</v>
      </c>
      <c r="L9643" s="37">
        <f t="shared" si="2"/>
        <v>51</v>
      </c>
      <c r="M9643" s="37">
        <f t="shared" si="3"/>
        <v>18</v>
      </c>
      <c r="N9643" s="37">
        <f t="shared" si="4"/>
        <v>12</v>
      </c>
      <c r="O9643" s="37" t="str">
        <f t="array" ref="O9643">IFERROR(XLOOKUP(K9643,'Tipo de carga'!B:B,'Tipo de carga'!C:C))</f>
        <v>Diesel</v>
      </c>
    </row>
    <row r="9644">
      <c r="A9644" s="36">
        <v>1763.0</v>
      </c>
      <c r="B9644" s="37" t="str">
        <f t="array" ref="B9644">IFERROR(XLOOKUP(A9644,'Asignacion Dic'!A:A,'Asignacion Dic'!C:C))</f>
        <v>Wm Sencillo</v>
      </c>
      <c r="C9644" s="37" t="str">
        <f t="array" ref="C9644">IFERROR(XLOOKUP(A9644,'Asignacion Dic'!A:A,'Asignacion Dic'!B:B))</f>
        <v>EC-08</v>
      </c>
      <c r="D9644" s="38">
        <v>45644.89791666667</v>
      </c>
      <c r="E9644" s="36" t="s">
        <v>501</v>
      </c>
      <c r="F9644" s="37" t="str">
        <f t="array" ref="F9644">IFERROR(XLOOKUP(E9644,Operadores!A:A,Operadores!B:B))</f>
        <v>MARGON</v>
      </c>
      <c r="G9644" s="36" t="s">
        <v>425</v>
      </c>
      <c r="H9644" s="39">
        <v>26.17</v>
      </c>
      <c r="I9644" s="40">
        <v>81.0</v>
      </c>
      <c r="J9644" s="41">
        <f t="shared" si="5"/>
        <v>2119.77</v>
      </c>
      <c r="K9644" s="37" t="str">
        <f t="array" ref="K9644">IFERROR(XLOOKUP(G9644,'Tipo de carga'!A:A,'Tipo de carga'!B:B))</f>
        <v>Ticket</v>
      </c>
      <c r="L9644" s="37">
        <f t="shared" si="2"/>
        <v>51</v>
      </c>
      <c r="M9644" s="37">
        <f t="shared" si="3"/>
        <v>18</v>
      </c>
      <c r="N9644" s="37">
        <f t="shared" si="4"/>
        <v>12</v>
      </c>
      <c r="O9644" s="37" t="str">
        <f t="array" ref="O9644">IFERROR(XLOOKUP(K9644,'Tipo de carga'!B:B,'Tipo de carga'!C:C))</f>
        <v>Diesel</v>
      </c>
    </row>
    <row r="9645">
      <c r="A9645" s="36">
        <v>2011.0</v>
      </c>
      <c r="B9645" s="37" t="str">
        <f t="array" ref="B9645">IFERROR(XLOOKUP(A9645,'Asignacion Dic'!A:A,'Asignacion Dic'!C:C))</f>
        <v>MeLi Dedicado TD</v>
      </c>
      <c r="C9645" s="37" t="str">
        <f t="array" ref="C9645">IFERROR(XLOOKUP(A9645,'Asignacion Dic'!A:A,'Asignacion Dic'!B:B))</f>
        <v>EC-05</v>
      </c>
      <c r="D9645" s="38">
        <v>45644.91875</v>
      </c>
      <c r="E9645" s="36" t="s">
        <v>199</v>
      </c>
      <c r="F9645" s="37" t="str">
        <f t="array" ref="F9645">IFERROR(XLOOKUP(E9645,Operadores!A:A,Operadores!B:B))</f>
        <v>OLIGER</v>
      </c>
      <c r="G9645" s="36" t="s">
        <v>425</v>
      </c>
      <c r="H9645" s="39">
        <v>27.18</v>
      </c>
      <c r="I9645" s="40">
        <v>71.0</v>
      </c>
      <c r="J9645" s="41">
        <f t="shared" si="5"/>
        <v>1929.78</v>
      </c>
      <c r="K9645" s="37" t="str">
        <f t="array" ref="K9645">IFERROR(XLOOKUP(G9645,'Tipo de carga'!A:A,'Tipo de carga'!B:B))</f>
        <v>Ticket</v>
      </c>
      <c r="L9645" s="37">
        <f t="shared" si="2"/>
        <v>51</v>
      </c>
      <c r="M9645" s="37">
        <f t="shared" si="3"/>
        <v>18</v>
      </c>
      <c r="N9645" s="37">
        <f t="shared" si="4"/>
        <v>12</v>
      </c>
      <c r="O9645" s="37" t="str">
        <f t="array" ref="O9645">IFERROR(XLOOKUP(K9645,'Tipo de carga'!B:B,'Tipo de carga'!C:C))</f>
        <v>Diesel</v>
      </c>
    </row>
    <row r="9646">
      <c r="A9646" s="36">
        <v>1726.0</v>
      </c>
      <c r="B9646" s="37" t="str">
        <f t="array" ref="B9646">IFERROR(XLOOKUP(A9646,'Asignacion Dic'!A:A,'Asignacion Dic'!C:C))</f>
        <v>Wm Sencillo</v>
      </c>
      <c r="C9646" s="37" t="str">
        <f t="array" ref="C9646">IFERROR(XLOOKUP(A9646,'Asignacion Dic'!A:A,'Asignacion Dic'!B:B))</f>
        <v>EC-08</v>
      </c>
      <c r="D9646" s="38">
        <v>45644.924305555556</v>
      </c>
      <c r="E9646" s="36" t="s">
        <v>505</v>
      </c>
      <c r="F9646" s="37" t="str">
        <f t="array" ref="F9646">IFERROR(XLOOKUP(E9646,Operadores!A:A,Operadores!B:B))</f>
        <v>JUAJUA01</v>
      </c>
      <c r="G9646" s="36" t="s">
        <v>425</v>
      </c>
      <c r="H9646" s="39">
        <v>26.17</v>
      </c>
      <c r="I9646" s="40">
        <v>247.0</v>
      </c>
      <c r="J9646" s="41">
        <f t="shared" si="5"/>
        <v>6463.99</v>
      </c>
      <c r="K9646" s="37" t="str">
        <f t="array" ref="K9646">IFERROR(XLOOKUP(G9646,'Tipo de carga'!A:A,'Tipo de carga'!B:B))</f>
        <v>Ticket</v>
      </c>
      <c r="L9646" s="37">
        <f t="shared" si="2"/>
        <v>51</v>
      </c>
      <c r="M9646" s="37">
        <f t="shared" si="3"/>
        <v>18</v>
      </c>
      <c r="N9646" s="37">
        <f t="shared" si="4"/>
        <v>12</v>
      </c>
      <c r="O9646" s="37" t="str">
        <f t="array" ref="O9646">IFERROR(XLOOKUP(K9646,'Tipo de carga'!B:B,'Tipo de carga'!C:C))</f>
        <v>Diesel</v>
      </c>
    </row>
    <row r="9647">
      <c r="A9647" s="36">
        <v>1770.0</v>
      </c>
      <c r="B9647" s="37" t="str">
        <f t="array" ref="B9647">IFERROR(XLOOKUP(A9647,'Asignacion Dic'!A:A,'Asignacion Dic'!C:C))</f>
        <v>Wm Full</v>
      </c>
      <c r="C9647" s="37" t="str">
        <f t="array" ref="C9647">IFERROR(XLOOKUP(A9647,'Asignacion Dic'!A:A,'Asignacion Dic'!B:B))</f>
        <v>EC-08</v>
      </c>
      <c r="D9647" s="38">
        <v>45644.93402777778</v>
      </c>
      <c r="E9647" s="36" t="s">
        <v>549</v>
      </c>
      <c r="F9647" s="37" t="str">
        <f t="array" ref="F9647">IFERROR(XLOOKUP(E9647,Operadores!A:A,Operadores!B:B))</f>
        <v>BAUTRI</v>
      </c>
      <c r="G9647" s="36" t="s">
        <v>425</v>
      </c>
      <c r="H9647" s="39">
        <v>26.17</v>
      </c>
      <c r="I9647" s="40">
        <v>287.0</v>
      </c>
      <c r="J9647" s="41">
        <f t="shared" si="5"/>
        <v>7510.79</v>
      </c>
      <c r="K9647" s="37" t="str">
        <f t="array" ref="K9647">IFERROR(XLOOKUP(G9647,'Tipo de carga'!A:A,'Tipo de carga'!B:B))</f>
        <v>Ticket</v>
      </c>
      <c r="L9647" s="37">
        <f t="shared" si="2"/>
        <v>51</v>
      </c>
      <c r="M9647" s="37">
        <f t="shared" si="3"/>
        <v>18</v>
      </c>
      <c r="N9647" s="37">
        <f t="shared" si="4"/>
        <v>12</v>
      </c>
      <c r="O9647" s="37" t="str">
        <f t="array" ref="O9647">IFERROR(XLOOKUP(K9647,'Tipo de carga'!B:B,'Tipo de carga'!C:C))</f>
        <v>Diesel</v>
      </c>
    </row>
    <row r="9648">
      <c r="A9648" s="36">
        <v>1873.0</v>
      </c>
      <c r="B9648" s="37" t="str">
        <f t="array" ref="B9648">IFERROR(XLOOKUP(A9648,'Asignacion Dic'!A:A,'Asignacion Dic'!C:C))</f>
        <v>Circuitos</v>
      </c>
      <c r="C9648" s="37" t="str">
        <f t="array" ref="C9648">IFERROR(XLOOKUP(A9648,'Asignacion Dic'!A:A,'Asignacion Dic'!B:B))</f>
        <v>EC-03</v>
      </c>
      <c r="D9648" s="38">
        <v>45644.99097222222</v>
      </c>
      <c r="E9648" s="36" t="s">
        <v>277</v>
      </c>
      <c r="F9648" s="37" t="str">
        <f t="array" ref="F9648">IFERROR(XLOOKUP(E9648,Operadores!A:A,Operadores!B:B))</f>
        <v>GUADI</v>
      </c>
      <c r="G9648" s="36" t="s">
        <v>425</v>
      </c>
      <c r="H9648" s="39">
        <v>26.85</v>
      </c>
      <c r="I9648" s="40">
        <v>110.0</v>
      </c>
      <c r="J9648" s="41">
        <f t="shared" si="5"/>
        <v>2953.5</v>
      </c>
      <c r="K9648" s="37" t="str">
        <f t="array" ref="K9648">IFERROR(XLOOKUP(G9648,'Tipo de carga'!A:A,'Tipo de carga'!B:B))</f>
        <v>Ticket</v>
      </c>
      <c r="L9648" s="37">
        <f t="shared" si="2"/>
        <v>51</v>
      </c>
      <c r="M9648" s="37">
        <f t="shared" si="3"/>
        <v>18</v>
      </c>
      <c r="N9648" s="37">
        <f t="shared" si="4"/>
        <v>12</v>
      </c>
      <c r="O9648" s="37" t="str">
        <f t="array" ref="O9648">IFERROR(XLOOKUP(K9648,'Tipo de carga'!B:B,'Tipo de carga'!C:C))</f>
        <v>Diesel</v>
      </c>
    </row>
    <row r="9649">
      <c r="A9649" s="36">
        <v>1739.0</v>
      </c>
      <c r="B9649" s="37" t="str">
        <f t="array" ref="B9649">IFERROR(XLOOKUP(A9649,'Asignacion Dic'!A:A,'Asignacion Dic'!C:C))</f>
        <v>Wm Sencillo</v>
      </c>
      <c r="C9649" s="37" t="str">
        <f t="array" ref="C9649">IFERROR(XLOOKUP(A9649,'Asignacion Dic'!A:A,'Asignacion Dic'!B:B))</f>
        <v>EC-08</v>
      </c>
      <c r="D9649" s="38">
        <v>45644.993055555555</v>
      </c>
      <c r="E9649" s="36" t="s">
        <v>489</v>
      </c>
      <c r="F9649" s="37" t="str">
        <f t="array" ref="F9649">IFERROR(XLOOKUP(E9649,Operadores!A:A,Operadores!B:B))</f>
        <v>LOPJUA</v>
      </c>
      <c r="G9649" s="36" t="s">
        <v>425</v>
      </c>
      <c r="H9649" s="39">
        <v>26.17</v>
      </c>
      <c r="I9649" s="40">
        <v>55.0</v>
      </c>
      <c r="J9649" s="41">
        <f t="shared" si="5"/>
        <v>1439.35</v>
      </c>
      <c r="K9649" s="37" t="str">
        <f t="array" ref="K9649">IFERROR(XLOOKUP(G9649,'Tipo de carga'!A:A,'Tipo de carga'!B:B))</f>
        <v>Ticket</v>
      </c>
      <c r="L9649" s="37">
        <f t="shared" si="2"/>
        <v>51</v>
      </c>
      <c r="M9649" s="37">
        <f t="shared" si="3"/>
        <v>18</v>
      </c>
      <c r="N9649" s="37">
        <f t="shared" si="4"/>
        <v>12</v>
      </c>
      <c r="O9649" s="37" t="str">
        <f t="array" ref="O9649">IFERROR(XLOOKUP(K9649,'Tipo de carga'!B:B,'Tipo de carga'!C:C))</f>
        <v>Diesel</v>
      </c>
    </row>
    <row r="9650">
      <c r="A9650" s="36">
        <v>1716.0</v>
      </c>
      <c r="B9650" s="37" t="str">
        <f t="array" ref="B9650">IFERROR(XLOOKUP(A9650,'Asignacion Dic'!A:A,'Asignacion Dic'!C:C))</f>
        <v>Wm Sencillo</v>
      </c>
      <c r="C9650" s="37" t="str">
        <f t="array" ref="C9650">IFERROR(XLOOKUP(A9650,'Asignacion Dic'!A:A,'Asignacion Dic'!B:B))</f>
        <v>EC-08</v>
      </c>
      <c r="D9650" s="38">
        <v>45644.99652777778</v>
      </c>
      <c r="E9650" s="36" t="s">
        <v>549</v>
      </c>
      <c r="F9650" s="37" t="str">
        <f t="array" ref="F9650">IFERROR(XLOOKUP(E9650,Operadores!A:A,Operadores!B:B))</f>
        <v>BAUTRI</v>
      </c>
      <c r="G9650" s="36" t="s">
        <v>425</v>
      </c>
      <c r="H9650" s="39">
        <v>26.17</v>
      </c>
      <c r="I9650" s="40">
        <v>55.0</v>
      </c>
      <c r="J9650" s="41">
        <f t="shared" si="5"/>
        <v>1439.35</v>
      </c>
      <c r="K9650" s="37" t="str">
        <f t="array" ref="K9650">IFERROR(XLOOKUP(G9650,'Tipo de carga'!A:A,'Tipo de carga'!B:B))</f>
        <v>Ticket</v>
      </c>
      <c r="L9650" s="37">
        <f t="shared" si="2"/>
        <v>51</v>
      </c>
      <c r="M9650" s="37">
        <f t="shared" si="3"/>
        <v>18</v>
      </c>
      <c r="N9650" s="37">
        <f t="shared" si="4"/>
        <v>12</v>
      </c>
      <c r="O9650" s="37" t="str">
        <f t="array" ref="O9650">IFERROR(XLOOKUP(K9650,'Tipo de carga'!B:B,'Tipo de carga'!C:C))</f>
        <v>Diesel</v>
      </c>
    </row>
    <row r="9651">
      <c r="A9651" s="36">
        <v>1921.0</v>
      </c>
      <c r="B9651" s="37" t="str">
        <f t="array" ref="B9651">IFERROR(XLOOKUP(A9651,'Asignacion Dic'!A:A,'Asignacion Dic'!C:C))</f>
        <v>Circuitos</v>
      </c>
      <c r="C9651" s="37" t="str">
        <f t="array" ref="C9651">IFERROR(XLOOKUP(A9651,'Asignacion Dic'!A:A,'Asignacion Dic'!B:B))</f>
        <v>EC-03</v>
      </c>
      <c r="D9651" s="38">
        <v>45644.0</v>
      </c>
      <c r="E9651" s="36" t="s">
        <v>445</v>
      </c>
      <c r="F9651" s="37" t="str">
        <f t="array" ref="F9651">IFERROR(XLOOKUP(E9651,Operadores!A:A,Operadores!B:B))</f>
        <v>MIREDM</v>
      </c>
      <c r="G9651" s="36" t="s">
        <v>628</v>
      </c>
      <c r="H9651" s="39">
        <v>9.99</v>
      </c>
      <c r="I9651" s="40">
        <v>311.0</v>
      </c>
      <c r="J9651" s="41">
        <f t="shared" si="5"/>
        <v>3106.89</v>
      </c>
      <c r="K9651" s="37" t="str">
        <f t="array" ref="K9651">IFERROR(XLOOKUP(G9651,'Tipo de carga'!A:A,'Tipo de carga'!B:B))</f>
        <v>Natgas</v>
      </c>
      <c r="L9651" s="37">
        <f t="shared" si="2"/>
        <v>51</v>
      </c>
      <c r="M9651" s="37">
        <f t="shared" si="3"/>
        <v>18</v>
      </c>
      <c r="N9651" s="37">
        <f t="shared" si="4"/>
        <v>12</v>
      </c>
      <c r="O9651" s="37" t="str">
        <f t="array" ref="O9651">IFERROR(XLOOKUP(K9651,'Tipo de carga'!B:B,'Tipo de carga'!C:C))</f>
        <v>GNC</v>
      </c>
    </row>
    <row r="9652">
      <c r="A9652" s="36">
        <v>1921.0</v>
      </c>
      <c r="B9652" s="37" t="str">
        <f t="array" ref="B9652">IFERROR(XLOOKUP(A9652,'Asignacion Dic'!A:A,'Asignacion Dic'!C:C))</f>
        <v>Circuitos</v>
      </c>
      <c r="C9652" s="37" t="str">
        <f t="array" ref="C9652">IFERROR(XLOOKUP(A9652,'Asignacion Dic'!A:A,'Asignacion Dic'!B:B))</f>
        <v>EC-03</v>
      </c>
      <c r="D9652" s="38">
        <v>45644.0</v>
      </c>
      <c r="E9652" s="36" t="s">
        <v>445</v>
      </c>
      <c r="F9652" s="37" t="str">
        <f t="array" ref="F9652">IFERROR(XLOOKUP(E9652,Operadores!A:A,Operadores!B:B))</f>
        <v>MIREDM</v>
      </c>
      <c r="G9652" s="36" t="s">
        <v>446</v>
      </c>
      <c r="H9652" s="39">
        <v>10.2</v>
      </c>
      <c r="I9652" s="40">
        <v>266.0</v>
      </c>
      <c r="J9652" s="41">
        <f t="shared" si="5"/>
        <v>2713.2</v>
      </c>
      <c r="K9652" s="37" t="str">
        <f t="array" ref="K9652">IFERROR(XLOOKUP(G9652,'Tipo de carga'!A:A,'Tipo de carga'!B:B))</f>
        <v>Natgas</v>
      </c>
      <c r="L9652" s="37">
        <f t="shared" si="2"/>
        <v>51</v>
      </c>
      <c r="M9652" s="37">
        <f t="shared" si="3"/>
        <v>18</v>
      </c>
      <c r="N9652" s="37">
        <f t="shared" si="4"/>
        <v>12</v>
      </c>
      <c r="O9652" s="37" t="str">
        <f t="array" ref="O9652">IFERROR(XLOOKUP(K9652,'Tipo de carga'!B:B,'Tipo de carga'!C:C))</f>
        <v>GNC</v>
      </c>
    </row>
    <row r="9653">
      <c r="A9653" s="36">
        <v>1917.0</v>
      </c>
      <c r="B9653" s="37" t="str">
        <f t="array" ref="B9653">IFERROR(XLOOKUP(A9653,'Asignacion Dic'!A:A,'Asignacion Dic'!C:C))</f>
        <v>MeLi asignado SD</v>
      </c>
      <c r="C9653" s="37" t="str">
        <f t="array" ref="C9653">IFERROR(XLOOKUP(A9653,'Asignacion Dic'!A:A,'Asignacion Dic'!B:B))</f>
        <v>EC-05</v>
      </c>
      <c r="D9653" s="38">
        <v>45644.0</v>
      </c>
      <c r="E9653" s="36" t="s">
        <v>17</v>
      </c>
      <c r="F9653" s="37" t="str">
        <f t="array" ref="F9653">IFERROR(XLOOKUP(E9653,Operadores!A:A,Operadores!B:B))</f>
        <v>ARASAL</v>
      </c>
      <c r="G9653" s="36" t="s">
        <v>311</v>
      </c>
      <c r="H9653" s="39">
        <v>10.2</v>
      </c>
      <c r="I9653" s="40">
        <v>194.0</v>
      </c>
      <c r="J9653" s="41">
        <f t="shared" si="5"/>
        <v>1978.8</v>
      </c>
      <c r="K9653" s="37" t="str">
        <f t="array" ref="K9653">IFERROR(XLOOKUP(G9653,'Tipo de carga'!A:A,'Tipo de carga'!B:B))</f>
        <v>Natgas</v>
      </c>
      <c r="L9653" s="37">
        <f t="shared" si="2"/>
        <v>51</v>
      </c>
      <c r="M9653" s="37">
        <f t="shared" si="3"/>
        <v>18</v>
      </c>
      <c r="N9653" s="37">
        <f t="shared" si="4"/>
        <v>12</v>
      </c>
      <c r="O9653" s="37" t="str">
        <f t="array" ref="O9653">IFERROR(XLOOKUP(K9653,'Tipo de carga'!B:B,'Tipo de carga'!C:C))</f>
        <v>GNC</v>
      </c>
    </row>
    <row r="9654">
      <c r="A9654" s="36">
        <v>1912.0</v>
      </c>
      <c r="B9654" s="37" t="str">
        <f t="array" ref="B9654">IFERROR(XLOOKUP(A9654,'Asignacion Dic'!A:A,'Asignacion Dic'!C:C))</f>
        <v>MeLi asignado SD</v>
      </c>
      <c r="C9654" s="37" t="str">
        <f t="array" ref="C9654">IFERROR(XLOOKUP(A9654,'Asignacion Dic'!A:A,'Asignacion Dic'!B:B))</f>
        <v>EC-05</v>
      </c>
      <c r="D9654" s="38">
        <v>45644.0</v>
      </c>
      <c r="E9654" s="36" t="s">
        <v>345</v>
      </c>
      <c r="F9654" s="37" t="str">
        <f t="array" ref="F9654">IFERROR(XLOOKUP(E9654,Operadores!A:A,Operadores!B:B))</f>
        <v>PARMI</v>
      </c>
      <c r="G9654" s="36" t="s">
        <v>315</v>
      </c>
      <c r="H9654" s="39">
        <v>10.65</v>
      </c>
      <c r="I9654" s="40">
        <v>250.0</v>
      </c>
      <c r="J9654" s="41">
        <f t="shared" si="5"/>
        <v>2662.5</v>
      </c>
      <c r="K9654" s="37" t="str">
        <f t="array" ref="K9654">IFERROR(XLOOKUP(G9654,'Tipo de carga'!A:A,'Tipo de carga'!B:B))</f>
        <v>COMSUSTENTA</v>
      </c>
      <c r="L9654" s="37">
        <f t="shared" si="2"/>
        <v>51</v>
      </c>
      <c r="M9654" s="37">
        <f t="shared" si="3"/>
        <v>18</v>
      </c>
      <c r="N9654" s="37">
        <f t="shared" si="4"/>
        <v>12</v>
      </c>
      <c r="O9654" s="37" t="str">
        <f t="array" ref="O9654">IFERROR(XLOOKUP(K9654,'Tipo de carga'!B:B,'Tipo de carga'!C:C))</f>
        <v>GNC</v>
      </c>
    </row>
    <row r="9655">
      <c r="A9655" s="36">
        <v>1919.0</v>
      </c>
      <c r="B9655" s="37" t="str">
        <f t="array" ref="B9655">IFERROR(XLOOKUP(A9655,'Asignacion Dic'!A:A,'Asignacion Dic'!C:C))</f>
        <v>MeLi Ded Puebla</v>
      </c>
      <c r="C9655" s="37" t="str">
        <f t="array" ref="C9655">IFERROR(XLOOKUP(A9655,'Asignacion Dic'!A:A,'Asignacion Dic'!B:B))</f>
        <v>EC-05</v>
      </c>
      <c r="D9655" s="38">
        <v>45644.0</v>
      </c>
      <c r="E9655" s="36" t="s">
        <v>314</v>
      </c>
      <c r="F9655" s="37" t="str">
        <f t="array" ref="F9655">IFERROR(XLOOKUP(E9655,Operadores!A:A,Operadores!B:B))</f>
        <v>HERRE</v>
      </c>
      <c r="G9655" s="36" t="s">
        <v>315</v>
      </c>
      <c r="H9655" s="39">
        <v>10.65</v>
      </c>
      <c r="I9655" s="40">
        <v>214.0</v>
      </c>
      <c r="J9655" s="41">
        <f t="shared" si="5"/>
        <v>2279.1</v>
      </c>
      <c r="K9655" s="37" t="str">
        <f t="array" ref="K9655">IFERROR(XLOOKUP(G9655,'Tipo de carga'!A:A,'Tipo de carga'!B:B))</f>
        <v>COMSUSTENTA</v>
      </c>
      <c r="L9655" s="37">
        <f t="shared" si="2"/>
        <v>51</v>
      </c>
      <c r="M9655" s="37">
        <f t="shared" si="3"/>
        <v>18</v>
      </c>
      <c r="N9655" s="37">
        <f t="shared" si="4"/>
        <v>12</v>
      </c>
      <c r="O9655" s="37" t="str">
        <f t="array" ref="O9655">IFERROR(XLOOKUP(K9655,'Tipo de carga'!B:B,'Tipo de carga'!C:C))</f>
        <v>GNC</v>
      </c>
    </row>
    <row r="9656">
      <c r="A9656" s="36">
        <v>1920.0</v>
      </c>
      <c r="B9656" s="37" t="str">
        <f t="array" ref="B9656">IFERROR(XLOOKUP(A9656,'Asignacion Dic'!A:A,'Asignacion Dic'!C:C))</f>
        <v>MeLi asignado SD</v>
      </c>
      <c r="C9656" s="37" t="str">
        <f t="array" ref="C9656">IFERROR(XLOOKUP(A9656,'Asignacion Dic'!A:A,'Asignacion Dic'!B:B))</f>
        <v>EC-05</v>
      </c>
      <c r="D9656" s="38">
        <v>45644.0</v>
      </c>
      <c r="E9656" s="36" t="s">
        <v>369</v>
      </c>
      <c r="F9656" s="37" t="str">
        <f t="array" ref="F9656">IFERROR(XLOOKUP(E9656,Operadores!A:A,Operadores!B:B))</f>
        <v>DIAOSC</v>
      </c>
      <c r="G9656" s="36" t="s">
        <v>315</v>
      </c>
      <c r="H9656" s="39">
        <v>10.65</v>
      </c>
      <c r="I9656" s="40">
        <v>358.0</v>
      </c>
      <c r="J9656" s="41">
        <f t="shared" si="5"/>
        <v>3812.7</v>
      </c>
      <c r="K9656" s="37" t="str">
        <f t="array" ref="K9656">IFERROR(XLOOKUP(G9656,'Tipo de carga'!A:A,'Tipo de carga'!B:B))</f>
        <v>COMSUSTENTA</v>
      </c>
      <c r="L9656" s="37">
        <f t="shared" si="2"/>
        <v>51</v>
      </c>
      <c r="M9656" s="37">
        <f t="shared" si="3"/>
        <v>18</v>
      </c>
      <c r="N9656" s="37">
        <f t="shared" si="4"/>
        <v>12</v>
      </c>
      <c r="O9656" s="37" t="str">
        <f t="array" ref="O9656">IFERROR(XLOOKUP(K9656,'Tipo de carga'!B:B,'Tipo de carga'!C:C))</f>
        <v>GNC</v>
      </c>
    </row>
    <row r="9657">
      <c r="A9657" s="36">
        <v>1922.0</v>
      </c>
      <c r="B9657" s="37" t="str">
        <f t="array" ref="B9657">IFERROR(XLOOKUP(A9657,'Asignacion Dic'!A:A,'Asignacion Dic'!C:C))</f>
        <v>MeLi Ded Puebla</v>
      </c>
      <c r="C9657" s="37" t="str">
        <f t="array" ref="C9657">IFERROR(XLOOKUP(A9657,'Asignacion Dic'!A:A,'Asignacion Dic'!B:B))</f>
        <v>EC-05</v>
      </c>
      <c r="D9657" s="38">
        <v>45644.0</v>
      </c>
      <c r="E9657" s="36" t="s">
        <v>348</v>
      </c>
      <c r="F9657" s="37" t="str">
        <f t="array" ref="F9657">IFERROR(XLOOKUP(E9657,Operadores!A:A,Operadores!B:B))</f>
        <v>REYFER01</v>
      </c>
      <c r="G9657" s="36" t="s">
        <v>315</v>
      </c>
      <c r="H9657" s="39">
        <v>10.65</v>
      </c>
      <c r="I9657" s="40">
        <v>141.0</v>
      </c>
      <c r="J9657" s="41">
        <f t="shared" si="5"/>
        <v>1501.65</v>
      </c>
      <c r="K9657" s="37" t="str">
        <f t="array" ref="K9657">IFERROR(XLOOKUP(G9657,'Tipo de carga'!A:A,'Tipo de carga'!B:B))</f>
        <v>COMSUSTENTA</v>
      </c>
      <c r="L9657" s="37">
        <f t="shared" si="2"/>
        <v>51</v>
      </c>
      <c r="M9657" s="37">
        <f t="shared" si="3"/>
        <v>18</v>
      </c>
      <c r="N9657" s="37">
        <f t="shared" si="4"/>
        <v>12</v>
      </c>
      <c r="O9657" s="37" t="str">
        <f t="array" ref="O9657">IFERROR(XLOOKUP(K9657,'Tipo de carga'!B:B,'Tipo de carga'!C:C))</f>
        <v>GNC</v>
      </c>
    </row>
    <row r="9658">
      <c r="A9658" s="36">
        <v>1923.0</v>
      </c>
      <c r="B9658" s="37" t="str">
        <f t="array" ref="B9658">IFERROR(XLOOKUP(A9658,'Asignacion Dic'!A:A,'Asignacion Dic'!C:C))</f>
        <v>MeLi Ded Puebla</v>
      </c>
      <c r="C9658" s="37" t="str">
        <f t="array" ref="C9658">IFERROR(XLOOKUP(A9658,'Asignacion Dic'!A:A,'Asignacion Dic'!B:B))</f>
        <v>EC-05</v>
      </c>
      <c r="D9658" s="38">
        <v>45644.0</v>
      </c>
      <c r="E9658" s="36" t="s">
        <v>348</v>
      </c>
      <c r="F9658" s="37" t="str">
        <f t="array" ref="F9658">IFERROR(XLOOKUP(E9658,Operadores!A:A,Operadores!B:B))</f>
        <v>REYFER01</v>
      </c>
      <c r="G9658" s="36" t="s">
        <v>315</v>
      </c>
      <c r="H9658" s="39">
        <v>10.65</v>
      </c>
      <c r="I9658" s="40">
        <v>291.0</v>
      </c>
      <c r="J9658" s="41">
        <f t="shared" si="5"/>
        <v>3099.15</v>
      </c>
      <c r="K9658" s="37" t="str">
        <f t="array" ref="K9658">IFERROR(XLOOKUP(G9658,'Tipo de carga'!A:A,'Tipo de carga'!B:B))</f>
        <v>COMSUSTENTA</v>
      </c>
      <c r="L9658" s="37">
        <f t="shared" si="2"/>
        <v>51</v>
      </c>
      <c r="M9658" s="37">
        <f t="shared" si="3"/>
        <v>18</v>
      </c>
      <c r="N9658" s="37">
        <f t="shared" si="4"/>
        <v>12</v>
      </c>
      <c r="O9658" s="37" t="str">
        <f t="array" ref="O9658">IFERROR(XLOOKUP(K9658,'Tipo de carga'!B:B,'Tipo de carga'!C:C))</f>
        <v>GNC</v>
      </c>
    </row>
    <row r="9659">
      <c r="A9659" s="36">
        <v>1930.0</v>
      </c>
      <c r="B9659" s="37" t="str">
        <f t="array" ref="B9659">IFERROR(XLOOKUP(A9659,'Asignacion Dic'!A:A,'Asignacion Dic'!C:C))</f>
        <v>Available</v>
      </c>
      <c r="C9659" s="37" t="str">
        <f t="array" ref="C9659">IFERROR(XLOOKUP(A9659,'Asignacion Dic'!A:A,'Asignacion Dic'!B:B))</f>
        <v>TTE</v>
      </c>
      <c r="D9659" s="38">
        <v>45644.0</v>
      </c>
      <c r="E9659" s="36"/>
      <c r="F9659" s="37" t="str">
        <f t="array" ref="F9659">IFERROR(XLOOKUP(E9659,Operadores!A:A,Operadores!B:B))</f>
        <v/>
      </c>
      <c r="G9659" s="36" t="s">
        <v>315</v>
      </c>
      <c r="H9659" s="39">
        <v>10.65</v>
      </c>
      <c r="I9659" s="40">
        <v>95.0</v>
      </c>
      <c r="J9659" s="41">
        <f t="shared" si="5"/>
        <v>1011.75</v>
      </c>
      <c r="K9659" s="37" t="str">
        <f t="array" ref="K9659">IFERROR(XLOOKUP(G9659,'Tipo de carga'!A:A,'Tipo de carga'!B:B))</f>
        <v>COMSUSTENTA</v>
      </c>
      <c r="L9659" s="37">
        <f t="shared" si="2"/>
        <v>51</v>
      </c>
      <c r="M9659" s="37">
        <f t="shared" si="3"/>
        <v>18</v>
      </c>
      <c r="N9659" s="37">
        <f t="shared" si="4"/>
        <v>12</v>
      </c>
      <c r="O9659" s="37" t="str">
        <f t="array" ref="O9659">IFERROR(XLOOKUP(K9659,'Tipo de carga'!B:B,'Tipo de carga'!C:C))</f>
        <v>GNC</v>
      </c>
    </row>
    <row r="9660">
      <c r="A9660" s="36">
        <v>1980.0</v>
      </c>
      <c r="B9660" s="37" t="str">
        <f t="array" ref="B9660">IFERROR(XLOOKUP(A9660,'Asignacion Dic'!A:A,'Asignacion Dic'!C:C))</f>
        <v>MeLi asignado SD</v>
      </c>
      <c r="C9660" s="37" t="str">
        <f t="array" ref="C9660">IFERROR(XLOOKUP(A9660,'Asignacion Dic'!A:A,'Asignacion Dic'!B:B))</f>
        <v>EC-05</v>
      </c>
      <c r="D9660" s="38">
        <v>45645.973969907405</v>
      </c>
      <c r="E9660" s="36" t="s">
        <v>173</v>
      </c>
      <c r="F9660" s="37" t="str">
        <f t="array" ref="F9660">IFERROR(XLOOKUP(E9660,Operadores!A:A,Operadores!B:B))</f>
        <v>AGUMIG</v>
      </c>
      <c r="G9660" s="36" t="s">
        <v>72</v>
      </c>
      <c r="H9660" s="39">
        <v>19.63</v>
      </c>
      <c r="I9660" s="40">
        <v>62.6</v>
      </c>
      <c r="J9660" s="41">
        <f t="shared" si="5"/>
        <v>1228.838</v>
      </c>
      <c r="K9660" s="37" t="str">
        <f t="array" ref="K9660">IFERROR(XLOOKUP(G9660,'Tipo de carga'!A:A,'Tipo de carga'!B:B))</f>
        <v>Autoabasto</v>
      </c>
      <c r="L9660" s="37">
        <f t="shared" si="2"/>
        <v>51</v>
      </c>
      <c r="M9660" s="37">
        <f t="shared" si="3"/>
        <v>19</v>
      </c>
      <c r="N9660" s="37">
        <f t="shared" si="4"/>
        <v>12</v>
      </c>
      <c r="O9660" s="37" t="str">
        <f t="array" ref="O9660">IFERROR(XLOOKUP(K9660,'Tipo de carga'!B:B,'Tipo de carga'!C:C))</f>
        <v>Diesel</v>
      </c>
    </row>
    <row r="9661">
      <c r="A9661" s="36">
        <v>2001.0</v>
      </c>
      <c r="B9661" s="37" t="str">
        <f t="array" ref="B9661">IFERROR(XLOOKUP(A9661,'Asignacion Dic'!A:A,'Asignacion Dic'!C:C))</f>
        <v>MeLi Dedicado Merida</v>
      </c>
      <c r="C9661" s="37" t="str">
        <f t="array" ref="C9661">IFERROR(XLOOKUP(A9661,'Asignacion Dic'!A:A,'Asignacion Dic'!B:B))</f>
        <v>EC-05</v>
      </c>
      <c r="D9661" s="38">
        <v>45645.941145833334</v>
      </c>
      <c r="E9661" s="36" t="s">
        <v>494</v>
      </c>
      <c r="F9661" s="37" t="str">
        <f t="array" ref="F9661">IFERROR(XLOOKUP(E9661,Operadores!A:A,Operadores!B:B))</f>
        <v>TRESER</v>
      </c>
      <c r="G9661" s="36" t="s">
        <v>72</v>
      </c>
      <c r="H9661" s="39">
        <v>19.63</v>
      </c>
      <c r="I9661" s="40">
        <v>416.54</v>
      </c>
      <c r="J9661" s="41">
        <f t="shared" si="5"/>
        <v>8176.6802</v>
      </c>
      <c r="K9661" s="37" t="str">
        <f t="array" ref="K9661">IFERROR(XLOOKUP(G9661,'Tipo de carga'!A:A,'Tipo de carga'!B:B))</f>
        <v>Autoabasto</v>
      </c>
      <c r="L9661" s="37">
        <f t="shared" si="2"/>
        <v>51</v>
      </c>
      <c r="M9661" s="37">
        <f t="shared" si="3"/>
        <v>19</v>
      </c>
      <c r="N9661" s="37">
        <f t="shared" si="4"/>
        <v>12</v>
      </c>
      <c r="O9661" s="37" t="str">
        <f t="array" ref="O9661">IFERROR(XLOOKUP(K9661,'Tipo de carga'!B:B,'Tipo de carga'!C:C))</f>
        <v>Diesel</v>
      </c>
    </row>
    <row r="9662">
      <c r="A9662" s="36">
        <v>1984.0</v>
      </c>
      <c r="B9662" s="37" t="str">
        <f t="array" ref="B9662">IFERROR(XLOOKUP(A9662,'Asignacion Dic'!A:A,'Asignacion Dic'!C:C))</f>
        <v>MeLi asignado SD</v>
      </c>
      <c r="C9662" s="37" t="str">
        <f t="array" ref="C9662">IFERROR(XLOOKUP(A9662,'Asignacion Dic'!A:A,'Asignacion Dic'!B:B))</f>
        <v>EC-05</v>
      </c>
      <c r="D9662" s="38">
        <v>45645.93917824074</v>
      </c>
      <c r="E9662" s="36" t="s">
        <v>226</v>
      </c>
      <c r="F9662" s="37" t="str">
        <f t="array" ref="F9662">IFERROR(XLOOKUP(E9662,Operadores!A:A,Operadores!B:B))</f>
        <v>PERFID</v>
      </c>
      <c r="G9662" s="36" t="s">
        <v>72</v>
      </c>
      <c r="H9662" s="39">
        <v>19.63</v>
      </c>
      <c r="I9662" s="40">
        <v>367.0</v>
      </c>
      <c r="J9662" s="41">
        <f t="shared" si="5"/>
        <v>7204.21</v>
      </c>
      <c r="K9662" s="37" t="str">
        <f t="array" ref="K9662">IFERROR(XLOOKUP(G9662,'Tipo de carga'!A:A,'Tipo de carga'!B:B))</f>
        <v>Autoabasto</v>
      </c>
      <c r="L9662" s="37">
        <f t="shared" si="2"/>
        <v>51</v>
      </c>
      <c r="M9662" s="37">
        <f t="shared" si="3"/>
        <v>19</v>
      </c>
      <c r="N9662" s="37">
        <f t="shared" si="4"/>
        <v>12</v>
      </c>
      <c r="O9662" s="37" t="str">
        <f t="array" ref="O9662">IFERROR(XLOOKUP(K9662,'Tipo de carga'!B:B,'Tipo de carga'!C:C))</f>
        <v>Diesel</v>
      </c>
    </row>
    <row r="9663">
      <c r="A9663" s="36">
        <v>1741.0</v>
      </c>
      <c r="B9663" s="37" t="str">
        <f t="array" ref="B9663">IFERROR(XLOOKUP(A9663,'Asignacion Dic'!A:A,'Asignacion Dic'!C:C))</f>
        <v>Hisense</v>
      </c>
      <c r="C9663" s="37" t="str">
        <f t="array" ref="C9663">IFERROR(XLOOKUP(A9663,'Asignacion Dic'!A:A,'Asignacion Dic'!B:B))</f>
        <v>EC-03</v>
      </c>
      <c r="D9663" s="38">
        <v>45645.91929398148</v>
      </c>
      <c r="E9663" s="36" t="s">
        <v>76</v>
      </c>
      <c r="F9663" s="37" t="str">
        <f t="array" ref="F9663">IFERROR(XLOOKUP(E9663,Operadores!A:A,Operadores!B:B))</f>
        <v>GALSA</v>
      </c>
      <c r="G9663" s="36" t="s">
        <v>72</v>
      </c>
      <c r="H9663" s="39">
        <v>19.63</v>
      </c>
      <c r="I9663" s="40">
        <v>386.73</v>
      </c>
      <c r="J9663" s="41">
        <f t="shared" si="5"/>
        <v>7591.5099</v>
      </c>
      <c r="K9663" s="37" t="str">
        <f t="array" ref="K9663">IFERROR(XLOOKUP(G9663,'Tipo de carga'!A:A,'Tipo de carga'!B:B))</f>
        <v>Autoabasto</v>
      </c>
      <c r="L9663" s="37">
        <f t="shared" si="2"/>
        <v>51</v>
      </c>
      <c r="M9663" s="37">
        <f t="shared" si="3"/>
        <v>19</v>
      </c>
      <c r="N9663" s="37">
        <f t="shared" si="4"/>
        <v>12</v>
      </c>
      <c r="O9663" s="37" t="str">
        <f t="array" ref="O9663">IFERROR(XLOOKUP(K9663,'Tipo de carga'!B:B,'Tipo de carga'!C:C))</f>
        <v>Diesel</v>
      </c>
    </row>
    <row r="9664">
      <c r="A9664" s="36">
        <v>1909.0</v>
      </c>
      <c r="B9664" s="37" t="str">
        <f t="array" ref="B9664">IFERROR(XLOOKUP(A9664,'Asignacion Dic'!A:A,'Asignacion Dic'!C:C))</f>
        <v>Circuitos</v>
      </c>
      <c r="C9664" s="37" t="str">
        <f t="array" ref="C9664">IFERROR(XLOOKUP(A9664,'Asignacion Dic'!A:A,'Asignacion Dic'!B:B))</f>
        <v>EC-03</v>
      </c>
      <c r="D9664" s="38">
        <v>45645.91101851852</v>
      </c>
      <c r="E9664" s="36" t="s">
        <v>186</v>
      </c>
      <c r="F9664" s="37" t="str">
        <f t="array" ref="F9664">IFERROR(XLOOKUP(E9664,Operadores!A:A,Operadores!B:B))</f>
        <v>ZUÑDAV</v>
      </c>
      <c r="G9664" s="36" t="s">
        <v>72</v>
      </c>
      <c r="H9664" s="39">
        <v>19.63</v>
      </c>
      <c r="I9664" s="40">
        <v>323.25</v>
      </c>
      <c r="J9664" s="41">
        <f t="shared" si="5"/>
        <v>6345.3975</v>
      </c>
      <c r="K9664" s="37" t="str">
        <f t="array" ref="K9664">IFERROR(XLOOKUP(G9664,'Tipo de carga'!A:A,'Tipo de carga'!B:B))</f>
        <v>Autoabasto</v>
      </c>
      <c r="L9664" s="37">
        <f t="shared" si="2"/>
        <v>51</v>
      </c>
      <c r="M9664" s="37">
        <f t="shared" si="3"/>
        <v>19</v>
      </c>
      <c r="N9664" s="37">
        <f t="shared" si="4"/>
        <v>12</v>
      </c>
      <c r="O9664" s="37" t="str">
        <f t="array" ref="O9664">IFERROR(XLOOKUP(K9664,'Tipo de carga'!B:B,'Tipo de carga'!C:C))</f>
        <v>Diesel</v>
      </c>
    </row>
    <row r="9665">
      <c r="A9665" s="36">
        <v>2013.0</v>
      </c>
      <c r="B9665" s="37" t="str">
        <f t="array" ref="B9665">IFERROR(XLOOKUP(A9665,'Asignacion Dic'!A:A,'Asignacion Dic'!C:C))</f>
        <v>MeLi Dedicado Merida</v>
      </c>
      <c r="C9665" s="37" t="str">
        <f t="array" ref="C9665">IFERROR(XLOOKUP(A9665,'Asignacion Dic'!A:A,'Asignacion Dic'!B:B))</f>
        <v>EC-05</v>
      </c>
      <c r="D9665" s="38">
        <v>45645.90262731481</v>
      </c>
      <c r="E9665" s="36" t="s">
        <v>557</v>
      </c>
      <c r="F9665" s="37" t="str">
        <f t="array" ref="F9665">IFERROR(XLOOKUP(E9665,Operadores!A:A,Operadores!B:B))</f>
        <v>MONENR</v>
      </c>
      <c r="G9665" s="36" t="s">
        <v>72</v>
      </c>
      <c r="H9665" s="39">
        <v>19.63</v>
      </c>
      <c r="I9665" s="40">
        <v>361.74</v>
      </c>
      <c r="J9665" s="41">
        <f t="shared" si="5"/>
        <v>7100.9562</v>
      </c>
      <c r="K9665" s="37" t="str">
        <f t="array" ref="K9665">IFERROR(XLOOKUP(G9665,'Tipo de carga'!A:A,'Tipo de carga'!B:B))</f>
        <v>Autoabasto</v>
      </c>
      <c r="L9665" s="37">
        <f t="shared" si="2"/>
        <v>51</v>
      </c>
      <c r="M9665" s="37">
        <f t="shared" si="3"/>
        <v>19</v>
      </c>
      <c r="N9665" s="37">
        <f t="shared" si="4"/>
        <v>12</v>
      </c>
      <c r="O9665" s="37" t="str">
        <f t="array" ref="O9665">IFERROR(XLOOKUP(K9665,'Tipo de carga'!B:B,'Tipo de carga'!C:C))</f>
        <v>Diesel</v>
      </c>
    </row>
    <row r="9666">
      <c r="A9666" s="36">
        <v>1940.0</v>
      </c>
      <c r="B9666" s="37" t="str">
        <f t="array" ref="B9666">IFERROR(XLOOKUP(A9666,'Asignacion Dic'!A:A,'Asignacion Dic'!C:C))</f>
        <v>Circuitos</v>
      </c>
      <c r="C9666" s="37" t="str">
        <f t="array" ref="C9666">IFERROR(XLOOKUP(A9666,'Asignacion Dic'!A:A,'Asignacion Dic'!B:B))</f>
        <v>EC-03</v>
      </c>
      <c r="D9666" s="38">
        <v>45645.88355324074</v>
      </c>
      <c r="E9666" s="36" t="s">
        <v>259</v>
      </c>
      <c r="F9666" s="37" t="str">
        <f t="array" ref="F9666">IFERROR(XLOOKUP(E9666,Operadores!A:A,Operadores!B:B))</f>
        <v>FLOPE</v>
      </c>
      <c r="G9666" s="36" t="s">
        <v>72</v>
      </c>
      <c r="H9666" s="39">
        <v>19.63</v>
      </c>
      <c r="I9666" s="40">
        <v>458.78</v>
      </c>
      <c r="J9666" s="41">
        <f t="shared" si="5"/>
        <v>9005.8514</v>
      </c>
      <c r="K9666" s="37" t="str">
        <f t="array" ref="K9666">IFERROR(XLOOKUP(G9666,'Tipo de carga'!A:A,'Tipo de carga'!B:B))</f>
        <v>Autoabasto</v>
      </c>
      <c r="L9666" s="37">
        <f t="shared" si="2"/>
        <v>51</v>
      </c>
      <c r="M9666" s="37">
        <f t="shared" si="3"/>
        <v>19</v>
      </c>
      <c r="N9666" s="37">
        <f t="shared" si="4"/>
        <v>12</v>
      </c>
      <c r="O9666" s="37" t="str">
        <f t="array" ref="O9666">IFERROR(XLOOKUP(K9666,'Tipo de carga'!B:B,'Tipo de carga'!C:C))</f>
        <v>Diesel</v>
      </c>
    </row>
    <row r="9667">
      <c r="A9667" s="36">
        <v>1901.0</v>
      </c>
      <c r="B9667" s="37" t="str">
        <f t="array" ref="B9667">IFERROR(XLOOKUP(A9667,'Asignacion Dic'!A:A,'Asignacion Dic'!C:C))</f>
        <v>Pipas</v>
      </c>
      <c r="C9667" s="37" t="str">
        <f t="array" ref="C9667">IFERROR(XLOOKUP(A9667,'Asignacion Dic'!A:A,'Asignacion Dic'!B:B))</f>
        <v>EC-02</v>
      </c>
      <c r="D9667" s="38">
        <v>45645.87646990741</v>
      </c>
      <c r="E9667" s="36" t="s">
        <v>411</v>
      </c>
      <c r="F9667" s="37" t="str">
        <f t="array" ref="F9667">IFERROR(XLOOKUP(E9667,Operadores!A:A,Operadores!B:B))</f>
        <v>APODA</v>
      </c>
      <c r="G9667" s="36" t="s">
        <v>72</v>
      </c>
      <c r="H9667" s="39">
        <v>19.63</v>
      </c>
      <c r="I9667" s="40">
        <v>441.0</v>
      </c>
      <c r="J9667" s="41">
        <f t="shared" si="5"/>
        <v>8656.83</v>
      </c>
      <c r="K9667" s="37" t="str">
        <f t="array" ref="K9667">IFERROR(XLOOKUP(G9667,'Tipo de carga'!A:A,'Tipo de carga'!B:B))</f>
        <v>Autoabasto</v>
      </c>
      <c r="L9667" s="37">
        <f t="shared" si="2"/>
        <v>51</v>
      </c>
      <c r="M9667" s="37">
        <f t="shared" si="3"/>
        <v>19</v>
      </c>
      <c r="N9667" s="37">
        <f t="shared" si="4"/>
        <v>12</v>
      </c>
      <c r="O9667" s="37" t="str">
        <f t="array" ref="O9667">IFERROR(XLOOKUP(K9667,'Tipo de carga'!B:B,'Tipo de carga'!C:C))</f>
        <v>Diesel</v>
      </c>
    </row>
    <row r="9668">
      <c r="A9668" s="36">
        <v>2015.0</v>
      </c>
      <c r="B9668" s="37" t="str">
        <f t="array" ref="B9668">IFERROR(XLOOKUP(A9668,'Asignacion Dic'!A:A,'Asignacion Dic'!C:C))</f>
        <v>MeLi Asignado TD</v>
      </c>
      <c r="C9668" s="37" t="str">
        <f t="array" ref="C9668">IFERROR(XLOOKUP(A9668,'Asignacion Dic'!A:A,'Asignacion Dic'!B:B))</f>
        <v>EC-05</v>
      </c>
      <c r="D9668" s="38">
        <v>45645.85369212963</v>
      </c>
      <c r="E9668" s="36" t="s">
        <v>561</v>
      </c>
      <c r="F9668" s="37" t="str">
        <f t="array" ref="F9668">IFERROR(XLOOKUP(E9668,Operadores!A:A,Operadores!B:B))</f>
        <v>VILYON</v>
      </c>
      <c r="G9668" s="36" t="s">
        <v>72</v>
      </c>
      <c r="H9668" s="39">
        <v>19.63</v>
      </c>
      <c r="I9668" s="40">
        <v>291.68</v>
      </c>
      <c r="J9668" s="41">
        <f t="shared" si="5"/>
        <v>5725.6784</v>
      </c>
      <c r="K9668" s="37" t="str">
        <f t="array" ref="K9668">IFERROR(XLOOKUP(G9668,'Tipo de carga'!A:A,'Tipo de carga'!B:B))</f>
        <v>Autoabasto</v>
      </c>
      <c r="L9668" s="37">
        <f t="shared" si="2"/>
        <v>51</v>
      </c>
      <c r="M9668" s="37">
        <f t="shared" si="3"/>
        <v>19</v>
      </c>
      <c r="N9668" s="37">
        <f t="shared" si="4"/>
        <v>12</v>
      </c>
      <c r="O9668" s="37" t="str">
        <f t="array" ref="O9668">IFERROR(XLOOKUP(K9668,'Tipo de carga'!B:B,'Tipo de carga'!C:C))</f>
        <v>Diesel</v>
      </c>
    </row>
    <row r="9669">
      <c r="A9669" s="36">
        <v>1774.0</v>
      </c>
      <c r="B9669" s="37" t="str">
        <f t="array" ref="B9669">IFERROR(XLOOKUP(A9669,'Asignacion Dic'!A:A,'Asignacion Dic'!C:C))</f>
        <v>Circuitos</v>
      </c>
      <c r="C9669" s="37" t="str">
        <f t="array" ref="C9669">IFERROR(XLOOKUP(A9669,'Asignacion Dic'!A:A,'Asignacion Dic'!B:B))</f>
        <v>EC-03</v>
      </c>
      <c r="D9669" s="38">
        <v>45645.85118055555</v>
      </c>
      <c r="E9669" s="36" t="s">
        <v>595</v>
      </c>
      <c r="F9669" s="37" t="str">
        <f t="array" ref="F9669">IFERROR(XLOOKUP(E9669,Operadores!A:A,Operadores!B:B))</f>
        <v>GARFRA</v>
      </c>
      <c r="G9669" s="36" t="s">
        <v>72</v>
      </c>
      <c r="H9669" s="39">
        <v>19.63</v>
      </c>
      <c r="I9669" s="40">
        <v>157.38</v>
      </c>
      <c r="J9669" s="41">
        <f t="shared" si="5"/>
        <v>3089.3694</v>
      </c>
      <c r="K9669" s="37" t="str">
        <f t="array" ref="K9669">IFERROR(XLOOKUP(G9669,'Tipo de carga'!A:A,'Tipo de carga'!B:B))</f>
        <v>Autoabasto</v>
      </c>
      <c r="L9669" s="37">
        <f t="shared" si="2"/>
        <v>51</v>
      </c>
      <c r="M9669" s="37">
        <f t="shared" si="3"/>
        <v>19</v>
      </c>
      <c r="N9669" s="37">
        <f t="shared" si="4"/>
        <v>12</v>
      </c>
      <c r="O9669" s="37" t="str">
        <f t="array" ref="O9669">IFERROR(XLOOKUP(K9669,'Tipo de carga'!B:B,'Tipo de carga'!C:C))</f>
        <v>Diesel</v>
      </c>
    </row>
    <row r="9670">
      <c r="A9670" s="36">
        <v>1780.0</v>
      </c>
      <c r="B9670" s="37" t="str">
        <f t="array" ref="B9670">IFERROR(XLOOKUP(A9670,'Asignacion Dic'!A:A,'Asignacion Dic'!C:C))</f>
        <v>Pilgrims Tepo</v>
      </c>
      <c r="C9670" s="37" t="str">
        <f t="array" ref="C9670">IFERROR(XLOOKUP(A9670,'Asignacion Dic'!A:A,'Asignacion Dic'!B:B))</f>
        <v>EC-02</v>
      </c>
      <c r="D9670" s="38">
        <v>45645.84082175926</v>
      </c>
      <c r="E9670" s="36" t="s">
        <v>478</v>
      </c>
      <c r="F9670" s="37" t="str">
        <f t="array" ref="F9670">IFERROR(XLOOKUP(E9670,Operadores!A:A,Operadores!B:B))</f>
        <v>CHAJUA01</v>
      </c>
      <c r="G9670" s="36" t="s">
        <v>72</v>
      </c>
      <c r="H9670" s="39">
        <v>19.63</v>
      </c>
      <c r="I9670" s="40">
        <v>217.78</v>
      </c>
      <c r="J9670" s="41">
        <f t="shared" si="5"/>
        <v>4275.0214</v>
      </c>
      <c r="K9670" s="37" t="str">
        <f t="array" ref="K9670">IFERROR(XLOOKUP(G9670,'Tipo de carga'!A:A,'Tipo de carga'!B:B))</f>
        <v>Autoabasto</v>
      </c>
      <c r="L9670" s="37">
        <f t="shared" si="2"/>
        <v>51</v>
      </c>
      <c r="M9670" s="37">
        <f t="shared" si="3"/>
        <v>19</v>
      </c>
      <c r="N9670" s="37">
        <f t="shared" si="4"/>
        <v>12</v>
      </c>
      <c r="O9670" s="37" t="str">
        <f t="array" ref="O9670">IFERROR(XLOOKUP(K9670,'Tipo de carga'!B:B,'Tipo de carga'!C:C))</f>
        <v>Diesel</v>
      </c>
    </row>
    <row r="9671">
      <c r="A9671" s="36">
        <v>1683.0</v>
      </c>
      <c r="B9671" s="37" t="str">
        <f t="array" ref="B9671">IFERROR(XLOOKUP(A9671,'Asignacion Dic'!A:A,'Asignacion Dic'!C:C))</f>
        <v>Pilgrims Tepo</v>
      </c>
      <c r="C9671" s="37" t="str">
        <f t="array" ref="C9671">IFERROR(XLOOKUP(A9671,'Asignacion Dic'!A:A,'Asignacion Dic'!B:B))</f>
        <v>EC-02</v>
      </c>
      <c r="D9671" s="38">
        <v>45645.83388888889</v>
      </c>
      <c r="E9671" s="36" t="s">
        <v>373</v>
      </c>
      <c r="F9671" s="37" t="str">
        <f t="array" ref="F9671">IFERROR(XLOOKUP(E9671,Operadores!A:A,Operadores!B:B))</f>
        <v>RENOSC</v>
      </c>
      <c r="G9671" s="36" t="s">
        <v>72</v>
      </c>
      <c r="H9671" s="39">
        <v>19.63</v>
      </c>
      <c r="I9671" s="40">
        <v>240.01</v>
      </c>
      <c r="J9671" s="41">
        <f t="shared" si="5"/>
        <v>4711.3963</v>
      </c>
      <c r="K9671" s="37" t="str">
        <f t="array" ref="K9671">IFERROR(XLOOKUP(G9671,'Tipo de carga'!A:A,'Tipo de carga'!B:B))</f>
        <v>Autoabasto</v>
      </c>
      <c r="L9671" s="37">
        <f t="shared" si="2"/>
        <v>51</v>
      </c>
      <c r="M9671" s="37">
        <f t="shared" si="3"/>
        <v>19</v>
      </c>
      <c r="N9671" s="37">
        <f t="shared" si="4"/>
        <v>12</v>
      </c>
      <c r="O9671" s="37" t="str">
        <f t="array" ref="O9671">IFERROR(XLOOKUP(K9671,'Tipo de carga'!B:B,'Tipo de carga'!C:C))</f>
        <v>Diesel</v>
      </c>
    </row>
    <row r="9672">
      <c r="A9672" s="36">
        <v>2017.0</v>
      </c>
      <c r="B9672" s="37" t="str">
        <f t="array" ref="B9672">IFERROR(XLOOKUP(A9672,'Asignacion Dic'!A:A,'Asignacion Dic'!C:C))</f>
        <v>MeLi Dedicado TD</v>
      </c>
      <c r="C9672" s="37" t="str">
        <f t="array" ref="C9672">IFERROR(XLOOKUP(A9672,'Asignacion Dic'!A:A,'Asignacion Dic'!B:B))</f>
        <v>EC-05</v>
      </c>
      <c r="D9672" s="38">
        <v>45645.77853009259</v>
      </c>
      <c r="E9672" s="36" t="s">
        <v>300</v>
      </c>
      <c r="F9672" s="37" t="str">
        <f t="array" ref="F9672">IFERROR(XLOOKUP(E9672,Operadores!A:A,Operadores!B:B))</f>
        <v>QUIULI</v>
      </c>
      <c r="G9672" s="36" t="s">
        <v>72</v>
      </c>
      <c r="H9672" s="39">
        <v>19.63</v>
      </c>
      <c r="I9672" s="40">
        <v>210.08</v>
      </c>
      <c r="J9672" s="41">
        <f t="shared" si="5"/>
        <v>4123.8704</v>
      </c>
      <c r="K9672" s="37" t="str">
        <f t="array" ref="K9672">IFERROR(XLOOKUP(G9672,'Tipo de carga'!A:A,'Tipo de carga'!B:B))</f>
        <v>Autoabasto</v>
      </c>
      <c r="L9672" s="37">
        <f t="shared" si="2"/>
        <v>51</v>
      </c>
      <c r="M9672" s="37">
        <f t="shared" si="3"/>
        <v>19</v>
      </c>
      <c r="N9672" s="37">
        <f t="shared" si="4"/>
        <v>12</v>
      </c>
      <c r="O9672" s="37" t="str">
        <f t="array" ref="O9672">IFERROR(XLOOKUP(K9672,'Tipo de carga'!B:B,'Tipo de carga'!C:C))</f>
        <v>Diesel</v>
      </c>
    </row>
    <row r="9673">
      <c r="A9673" s="36">
        <v>1704.0</v>
      </c>
      <c r="B9673" s="37" t="str">
        <f t="array" ref="B9673">IFERROR(XLOOKUP(A9673,'Asignacion Dic'!A:A,'Asignacion Dic'!C:C))</f>
        <v>Pilgrims Tepo</v>
      </c>
      <c r="C9673" s="37" t="str">
        <f t="array" ref="C9673">IFERROR(XLOOKUP(A9673,'Asignacion Dic'!A:A,'Asignacion Dic'!B:B))</f>
        <v>EC-02</v>
      </c>
      <c r="D9673" s="38">
        <v>45645.76553240741</v>
      </c>
      <c r="E9673" s="36" t="s">
        <v>159</v>
      </c>
      <c r="F9673" s="37" t="str">
        <f t="array" ref="F9673">IFERROR(XLOOKUP(E9673,Operadores!A:A,Operadores!B:B))</f>
        <v>GONENR</v>
      </c>
      <c r="G9673" s="36" t="s">
        <v>72</v>
      </c>
      <c r="H9673" s="39">
        <v>19.63</v>
      </c>
      <c r="I9673" s="40">
        <v>46.76</v>
      </c>
      <c r="J9673" s="41">
        <f t="shared" si="5"/>
        <v>917.8988</v>
      </c>
      <c r="K9673" s="37" t="str">
        <f t="array" ref="K9673">IFERROR(XLOOKUP(G9673,'Tipo de carga'!A:A,'Tipo de carga'!B:B))</f>
        <v>Autoabasto</v>
      </c>
      <c r="L9673" s="37">
        <f t="shared" si="2"/>
        <v>51</v>
      </c>
      <c r="M9673" s="37">
        <f t="shared" si="3"/>
        <v>19</v>
      </c>
      <c r="N9673" s="37">
        <f t="shared" si="4"/>
        <v>12</v>
      </c>
      <c r="O9673" s="37" t="str">
        <f t="array" ref="O9673">IFERROR(XLOOKUP(K9673,'Tipo de carga'!B:B,'Tipo de carga'!C:C))</f>
        <v>Diesel</v>
      </c>
    </row>
    <row r="9674">
      <c r="A9674" s="36">
        <v>1859.0</v>
      </c>
      <c r="B9674" s="37" t="str">
        <f t="array" ref="B9674">IFERROR(XLOOKUP(A9674,'Asignacion Dic'!A:A,'Asignacion Dic'!C:C))</f>
        <v>Circuitos</v>
      </c>
      <c r="C9674" s="37" t="str">
        <f t="array" ref="C9674">IFERROR(XLOOKUP(A9674,'Asignacion Dic'!A:A,'Asignacion Dic'!B:B))</f>
        <v>EC-03</v>
      </c>
      <c r="D9674" s="38">
        <v>45645.75603009259</v>
      </c>
      <c r="E9674" s="36" t="s">
        <v>238</v>
      </c>
      <c r="F9674" s="37" t="str">
        <f t="array" ref="F9674">IFERROR(XLOOKUP(E9674,Operadores!A:A,Operadores!B:B))</f>
        <v>JIMMI</v>
      </c>
      <c r="G9674" s="36" t="s">
        <v>72</v>
      </c>
      <c r="H9674" s="39">
        <v>19.63</v>
      </c>
      <c r="I9674" s="40">
        <v>293.75</v>
      </c>
      <c r="J9674" s="41">
        <f t="shared" si="5"/>
        <v>5766.3125</v>
      </c>
      <c r="K9674" s="37" t="str">
        <f t="array" ref="K9674">IFERROR(XLOOKUP(G9674,'Tipo de carga'!A:A,'Tipo de carga'!B:B))</f>
        <v>Autoabasto</v>
      </c>
      <c r="L9674" s="37">
        <f t="shared" si="2"/>
        <v>51</v>
      </c>
      <c r="M9674" s="37">
        <f t="shared" si="3"/>
        <v>19</v>
      </c>
      <c r="N9674" s="37">
        <f t="shared" si="4"/>
        <v>12</v>
      </c>
      <c r="O9674" s="37" t="str">
        <f t="array" ref="O9674">IFERROR(XLOOKUP(K9674,'Tipo de carga'!B:B,'Tipo de carga'!C:C))</f>
        <v>Diesel</v>
      </c>
    </row>
    <row r="9675">
      <c r="A9675" s="36">
        <v>1947.0</v>
      </c>
      <c r="B9675" s="37" t="str">
        <f t="array" ref="B9675">IFERROR(XLOOKUP(A9675,'Asignacion Dic'!A:A,'Asignacion Dic'!C:C))</f>
        <v>Circuitos</v>
      </c>
      <c r="C9675" s="37" t="str">
        <f t="array" ref="C9675">IFERROR(XLOOKUP(A9675,'Asignacion Dic'!A:A,'Asignacion Dic'!B:B))</f>
        <v>EC-03</v>
      </c>
      <c r="D9675" s="38">
        <v>45645.75158564815</v>
      </c>
      <c r="E9675" s="36" t="s">
        <v>265</v>
      </c>
      <c r="F9675" s="37" t="str">
        <f t="array" ref="F9675">IFERROR(XLOOKUP(E9675,Operadores!A:A,Operadores!B:B))</f>
        <v>DAMOS</v>
      </c>
      <c r="G9675" s="36" t="s">
        <v>72</v>
      </c>
      <c r="H9675" s="39">
        <v>19.63</v>
      </c>
      <c r="I9675" s="40">
        <v>352.61</v>
      </c>
      <c r="J9675" s="41">
        <f t="shared" si="5"/>
        <v>6921.7343</v>
      </c>
      <c r="K9675" s="37" t="str">
        <f t="array" ref="K9675">IFERROR(XLOOKUP(G9675,'Tipo de carga'!A:A,'Tipo de carga'!B:B))</f>
        <v>Autoabasto</v>
      </c>
      <c r="L9675" s="37">
        <f t="shared" si="2"/>
        <v>51</v>
      </c>
      <c r="M9675" s="37">
        <f t="shared" si="3"/>
        <v>19</v>
      </c>
      <c r="N9675" s="37">
        <f t="shared" si="4"/>
        <v>12</v>
      </c>
      <c r="O9675" s="37" t="str">
        <f t="array" ref="O9675">IFERROR(XLOOKUP(K9675,'Tipo de carga'!B:B,'Tipo de carga'!C:C))</f>
        <v>Diesel</v>
      </c>
    </row>
    <row r="9676">
      <c r="A9676" s="36">
        <v>1904.0</v>
      </c>
      <c r="B9676" s="37" t="str">
        <f t="array" ref="B9676">IFERROR(XLOOKUP(A9676,'Asignacion Dic'!A:A,'Asignacion Dic'!C:C))</f>
        <v>MeLi asignado SD</v>
      </c>
      <c r="C9676" s="37" t="str">
        <f t="array" ref="C9676">IFERROR(XLOOKUP(A9676,'Asignacion Dic'!A:A,'Asignacion Dic'!B:B))</f>
        <v>EC-05</v>
      </c>
      <c r="D9676" s="38">
        <v>45645.72545138889</v>
      </c>
      <c r="E9676" s="36" t="s">
        <v>231</v>
      </c>
      <c r="F9676" s="37" t="str">
        <f t="array" ref="F9676">IFERROR(XLOOKUP(E9676,Operadores!A:A,Operadores!B:B))</f>
        <v>MARARM</v>
      </c>
      <c r="G9676" s="36" t="s">
        <v>72</v>
      </c>
      <c r="H9676" s="39">
        <v>19.63</v>
      </c>
      <c r="I9676" s="40">
        <v>313.01</v>
      </c>
      <c r="J9676" s="41">
        <f t="shared" si="5"/>
        <v>6144.3863</v>
      </c>
      <c r="K9676" s="37" t="str">
        <f t="array" ref="K9676">IFERROR(XLOOKUP(G9676,'Tipo de carga'!A:A,'Tipo de carga'!B:B))</f>
        <v>Autoabasto</v>
      </c>
      <c r="L9676" s="37">
        <f t="shared" si="2"/>
        <v>51</v>
      </c>
      <c r="M9676" s="37">
        <f t="shared" si="3"/>
        <v>19</v>
      </c>
      <c r="N9676" s="37">
        <f t="shared" si="4"/>
        <v>12</v>
      </c>
      <c r="O9676" s="37" t="str">
        <f t="array" ref="O9676">IFERROR(XLOOKUP(K9676,'Tipo de carga'!B:B,'Tipo de carga'!C:C))</f>
        <v>Diesel</v>
      </c>
    </row>
    <row r="9677">
      <c r="A9677" s="36">
        <v>2065.0</v>
      </c>
      <c r="B9677" s="37" t="str">
        <f t="array" ref="B9677">IFERROR(XLOOKUP(A9677,'Asignacion Dic'!A:A,'Asignacion Dic'!C:C))</f>
        <v>PISA Gdl</v>
      </c>
      <c r="C9677" s="37" t="str">
        <f t="array" ref="C9677">IFERROR(XLOOKUP(A9677,'Asignacion Dic'!A:A,'Asignacion Dic'!B:B))</f>
        <v>EC-06</v>
      </c>
      <c r="D9677" s="38">
        <v>45645.71611111111</v>
      </c>
      <c r="E9677" s="36" t="s">
        <v>594</v>
      </c>
      <c r="F9677" s="37" t="str">
        <f t="array" ref="F9677">IFERROR(XLOOKUP(E9677,Operadores!A:A,Operadores!B:B))</f>
        <v>GOMIZT</v>
      </c>
      <c r="G9677" s="36" t="s">
        <v>72</v>
      </c>
      <c r="H9677" s="39">
        <v>19.63</v>
      </c>
      <c r="I9677" s="40">
        <v>392.68</v>
      </c>
      <c r="J9677" s="41">
        <f t="shared" si="5"/>
        <v>7708.3084</v>
      </c>
      <c r="K9677" s="37" t="str">
        <f t="array" ref="K9677">IFERROR(XLOOKUP(G9677,'Tipo de carga'!A:A,'Tipo de carga'!B:B))</f>
        <v>Autoabasto</v>
      </c>
      <c r="L9677" s="37">
        <f t="shared" si="2"/>
        <v>51</v>
      </c>
      <c r="M9677" s="37">
        <f t="shared" si="3"/>
        <v>19</v>
      </c>
      <c r="N9677" s="37">
        <f t="shared" si="4"/>
        <v>12</v>
      </c>
      <c r="O9677" s="37" t="str">
        <f t="array" ref="O9677">IFERROR(XLOOKUP(K9677,'Tipo de carga'!B:B,'Tipo de carga'!C:C))</f>
        <v>Diesel</v>
      </c>
    </row>
    <row r="9678">
      <c r="A9678" s="36">
        <v>1866.0</v>
      </c>
      <c r="B9678" s="37" t="str">
        <f t="array" ref="B9678">IFERROR(XLOOKUP(A9678,'Asignacion Dic'!A:A,'Asignacion Dic'!C:C))</f>
        <v>Pilgrims Tepo</v>
      </c>
      <c r="C9678" s="37" t="str">
        <f t="array" ref="C9678">IFERROR(XLOOKUP(A9678,'Asignacion Dic'!A:A,'Asignacion Dic'!B:B))</f>
        <v>EC-02</v>
      </c>
      <c r="D9678" s="38">
        <v>45645.70980324074</v>
      </c>
      <c r="E9678" s="36" t="s">
        <v>380</v>
      </c>
      <c r="F9678" s="37" t="str">
        <f t="array" ref="F9678">IFERROR(XLOOKUP(E9678,Operadores!A:A,Operadores!B:B))</f>
        <v>FRAMAU</v>
      </c>
      <c r="G9678" s="36" t="s">
        <v>72</v>
      </c>
      <c r="H9678" s="39">
        <v>19.63</v>
      </c>
      <c r="I9678" s="40">
        <v>220.64</v>
      </c>
      <c r="J9678" s="41">
        <f t="shared" si="5"/>
        <v>4331.1632</v>
      </c>
      <c r="K9678" s="37" t="str">
        <f t="array" ref="K9678">IFERROR(XLOOKUP(G9678,'Tipo de carga'!A:A,'Tipo de carga'!B:B))</f>
        <v>Autoabasto</v>
      </c>
      <c r="L9678" s="37">
        <f t="shared" si="2"/>
        <v>51</v>
      </c>
      <c r="M9678" s="37">
        <f t="shared" si="3"/>
        <v>19</v>
      </c>
      <c r="N9678" s="37">
        <f t="shared" si="4"/>
        <v>12</v>
      </c>
      <c r="O9678" s="37" t="str">
        <f t="array" ref="O9678">IFERROR(XLOOKUP(K9678,'Tipo de carga'!B:B,'Tipo de carga'!C:C))</f>
        <v>Diesel</v>
      </c>
    </row>
    <row r="9679">
      <c r="A9679" s="36">
        <v>1883.0</v>
      </c>
      <c r="B9679" s="37" t="str">
        <f t="array" ref="B9679">IFERROR(XLOOKUP(A9679,'Asignacion Dic'!A:A,'Asignacion Dic'!C:C))</f>
        <v>Circuitos</v>
      </c>
      <c r="C9679" s="37" t="str">
        <f t="array" ref="C9679">IFERROR(XLOOKUP(A9679,'Asignacion Dic'!A:A,'Asignacion Dic'!B:B))</f>
        <v>EC-03</v>
      </c>
      <c r="D9679" s="38">
        <v>45645.68212962963</v>
      </c>
      <c r="E9679" s="36" t="s">
        <v>202</v>
      </c>
      <c r="F9679" s="37" t="str">
        <f t="array" ref="F9679">IFERROR(XLOOKUP(E9679,Operadores!A:A,Operadores!B:B))</f>
        <v>JIMMI01</v>
      </c>
      <c r="G9679" s="36" t="s">
        <v>72</v>
      </c>
      <c r="H9679" s="39">
        <v>19.63</v>
      </c>
      <c r="I9679" s="40">
        <v>890.02</v>
      </c>
      <c r="J9679" s="41">
        <f t="shared" si="5"/>
        <v>17471.0926</v>
      </c>
      <c r="K9679" s="37" t="str">
        <f t="array" ref="K9679">IFERROR(XLOOKUP(G9679,'Tipo de carga'!A:A,'Tipo de carga'!B:B))</f>
        <v>Autoabasto</v>
      </c>
      <c r="L9679" s="37">
        <f t="shared" si="2"/>
        <v>51</v>
      </c>
      <c r="M9679" s="37">
        <f t="shared" si="3"/>
        <v>19</v>
      </c>
      <c r="N9679" s="37">
        <f t="shared" si="4"/>
        <v>12</v>
      </c>
      <c r="O9679" s="37" t="str">
        <f t="array" ref="O9679">IFERROR(XLOOKUP(K9679,'Tipo de carga'!B:B,'Tipo de carga'!C:C))</f>
        <v>Diesel</v>
      </c>
    </row>
    <row r="9680">
      <c r="A9680" s="36">
        <v>1985.0</v>
      </c>
      <c r="B9680" s="37" t="str">
        <f t="array" ref="B9680">IFERROR(XLOOKUP(A9680,'Asignacion Dic'!A:A,'Asignacion Dic'!C:C))</f>
        <v>MeLi Dedicado TD</v>
      </c>
      <c r="C9680" s="37" t="str">
        <f t="array" ref="C9680">IFERROR(XLOOKUP(A9680,'Asignacion Dic'!A:A,'Asignacion Dic'!B:B))</f>
        <v>EC-05</v>
      </c>
      <c r="D9680" s="38">
        <v>45645.667037037034</v>
      </c>
      <c r="E9680" s="36" t="s">
        <v>418</v>
      </c>
      <c r="F9680" s="37" t="str">
        <f t="array" ref="F9680">IFERROR(XLOOKUP(E9680,Operadores!A:A,Operadores!B:B))</f>
        <v>MENMI</v>
      </c>
      <c r="G9680" s="36" t="s">
        <v>72</v>
      </c>
      <c r="H9680" s="39">
        <v>19.63</v>
      </c>
      <c r="I9680" s="40">
        <v>270.32</v>
      </c>
      <c r="J9680" s="41">
        <f t="shared" si="5"/>
        <v>5306.3816</v>
      </c>
      <c r="K9680" s="37" t="str">
        <f t="array" ref="K9680">IFERROR(XLOOKUP(G9680,'Tipo de carga'!A:A,'Tipo de carga'!B:B))</f>
        <v>Autoabasto</v>
      </c>
      <c r="L9680" s="37">
        <f t="shared" si="2"/>
        <v>51</v>
      </c>
      <c r="M9680" s="37">
        <f t="shared" si="3"/>
        <v>19</v>
      </c>
      <c r="N9680" s="37">
        <f t="shared" si="4"/>
        <v>12</v>
      </c>
      <c r="O9680" s="37" t="str">
        <f t="array" ref="O9680">IFERROR(XLOOKUP(K9680,'Tipo de carga'!B:B,'Tipo de carga'!C:C))</f>
        <v>Diesel</v>
      </c>
    </row>
    <row r="9681">
      <c r="A9681" s="36">
        <v>1889.0</v>
      </c>
      <c r="B9681" s="37" t="str">
        <f t="array" ref="B9681">IFERROR(XLOOKUP(A9681,'Asignacion Dic'!A:A,'Asignacion Dic'!C:C))</f>
        <v>MeLi asignado SD</v>
      </c>
      <c r="C9681" s="37" t="str">
        <f t="array" ref="C9681">IFERROR(XLOOKUP(A9681,'Asignacion Dic'!A:A,'Asignacion Dic'!B:B))</f>
        <v>EC-05</v>
      </c>
      <c r="D9681" s="38">
        <v>45645.598449074074</v>
      </c>
      <c r="E9681" s="36" t="s">
        <v>168</v>
      </c>
      <c r="F9681" s="37" t="str">
        <f t="array" ref="F9681">IFERROR(XLOOKUP(E9681,Operadores!A:A,Operadores!B:B))</f>
        <v>GARLUI</v>
      </c>
      <c r="G9681" s="36" t="s">
        <v>72</v>
      </c>
      <c r="H9681" s="39">
        <v>19.63</v>
      </c>
      <c r="I9681" s="40">
        <v>18.95</v>
      </c>
      <c r="J9681" s="41">
        <f t="shared" si="5"/>
        <v>371.9885</v>
      </c>
      <c r="K9681" s="37" t="str">
        <f t="array" ref="K9681">IFERROR(XLOOKUP(G9681,'Tipo de carga'!A:A,'Tipo de carga'!B:B))</f>
        <v>Autoabasto</v>
      </c>
      <c r="L9681" s="37">
        <f t="shared" si="2"/>
        <v>51</v>
      </c>
      <c r="M9681" s="37">
        <f t="shared" si="3"/>
        <v>19</v>
      </c>
      <c r="N9681" s="37">
        <f t="shared" si="4"/>
        <v>12</v>
      </c>
      <c r="O9681" s="37" t="str">
        <f t="array" ref="O9681">IFERROR(XLOOKUP(K9681,'Tipo de carga'!B:B,'Tipo de carga'!C:C))</f>
        <v>Diesel</v>
      </c>
    </row>
    <row r="9682">
      <c r="A9682" s="36" t="s">
        <v>187</v>
      </c>
      <c r="B9682" s="37" t="str">
        <f t="array" ref="B9682">IFERROR(XLOOKUP(A9682,'Asignacion Dic'!A:A,'Asignacion Dic'!C:C))</f>
        <v/>
      </c>
      <c r="C9682" s="37" t="str">
        <f t="array" ref="C9682">IFERROR(XLOOKUP(A9682,'Asignacion Dic'!A:A,'Asignacion Dic'!B:B))</f>
        <v/>
      </c>
      <c r="D9682" s="38">
        <v>45645.57710648148</v>
      </c>
      <c r="E9682" s="36" t="s">
        <v>69</v>
      </c>
      <c r="F9682" s="37" t="str">
        <f t="array" ref="F9682">IFERROR(XLOOKUP(E9682,Operadores!A:A,Operadores!B:B))</f>
        <v>MTTO</v>
      </c>
      <c r="G9682" s="36" t="s">
        <v>72</v>
      </c>
      <c r="H9682" s="39">
        <v>19.63</v>
      </c>
      <c r="I9682" s="40">
        <v>17.92</v>
      </c>
      <c r="J9682" s="41">
        <f t="shared" si="5"/>
        <v>351.7696</v>
      </c>
      <c r="K9682" s="37" t="str">
        <f t="array" ref="K9682">IFERROR(XLOOKUP(G9682,'Tipo de carga'!A:A,'Tipo de carga'!B:B))</f>
        <v>Autoabasto</v>
      </c>
      <c r="L9682" s="37">
        <f t="shared" si="2"/>
        <v>51</v>
      </c>
      <c r="M9682" s="37">
        <f t="shared" si="3"/>
        <v>19</v>
      </c>
      <c r="N9682" s="37">
        <f t="shared" si="4"/>
        <v>12</v>
      </c>
      <c r="O9682" s="37" t="str">
        <f t="array" ref="O9682">IFERROR(XLOOKUP(K9682,'Tipo de carga'!B:B,'Tipo de carga'!C:C))</f>
        <v>Diesel</v>
      </c>
    </row>
    <row r="9683">
      <c r="A9683" s="36" t="s">
        <v>124</v>
      </c>
      <c r="B9683" s="37" t="str">
        <f t="array" ref="B9683">IFERROR(XLOOKUP(A9683,'Asignacion Dic'!A:A,'Asignacion Dic'!C:C))</f>
        <v>Sayer Patios y T.</v>
      </c>
      <c r="C9683" s="37" t="str">
        <f t="array" ref="C9683">IFERROR(XLOOKUP(A9683,'Asignacion Dic'!A:A,'Asignacion Dic'!B:B))</f>
        <v>EC-04</v>
      </c>
      <c r="D9683" s="38">
        <v>45645.573159722226</v>
      </c>
      <c r="E9683" s="36" t="s">
        <v>406</v>
      </c>
      <c r="F9683" s="37" t="str">
        <f t="array" ref="F9683">IFERROR(XLOOKUP(E9683,Operadores!A:A,Operadores!B:B))</f>
        <v>CABOS</v>
      </c>
      <c r="G9683" s="36" t="s">
        <v>72</v>
      </c>
      <c r="H9683" s="39">
        <v>19.63</v>
      </c>
      <c r="I9683" s="40">
        <v>470.64</v>
      </c>
      <c r="J9683" s="41">
        <f t="shared" si="5"/>
        <v>9238.6632</v>
      </c>
      <c r="K9683" s="37" t="str">
        <f t="array" ref="K9683">IFERROR(XLOOKUP(G9683,'Tipo de carga'!A:A,'Tipo de carga'!B:B))</f>
        <v>Autoabasto</v>
      </c>
      <c r="L9683" s="37">
        <f t="shared" si="2"/>
        <v>51</v>
      </c>
      <c r="M9683" s="37">
        <f t="shared" si="3"/>
        <v>19</v>
      </c>
      <c r="N9683" s="37">
        <f t="shared" si="4"/>
        <v>12</v>
      </c>
      <c r="O9683" s="37" t="str">
        <f t="array" ref="O9683">IFERROR(XLOOKUP(K9683,'Tipo de carga'!B:B,'Tipo de carga'!C:C))</f>
        <v>Diesel</v>
      </c>
    </row>
    <row r="9684">
      <c r="A9684" s="36">
        <v>2019.0</v>
      </c>
      <c r="B9684" s="37" t="str">
        <f t="array" ref="B9684">IFERROR(XLOOKUP(A9684,'Asignacion Dic'!A:A,'Asignacion Dic'!C:C))</f>
        <v>MeLi Asignado TD</v>
      </c>
      <c r="C9684" s="37" t="str">
        <f t="array" ref="C9684">IFERROR(XLOOKUP(A9684,'Asignacion Dic'!A:A,'Asignacion Dic'!B:B))</f>
        <v>EC-05</v>
      </c>
      <c r="D9684" s="38">
        <v>45645.561793981484</v>
      </c>
      <c r="E9684" s="36" t="s">
        <v>601</v>
      </c>
      <c r="F9684" s="37" t="str">
        <f t="array" ref="F9684">IFERROR(XLOOKUP(E9684,Operadores!A:A,Operadores!B:B))</f>
        <v>GALRAY</v>
      </c>
      <c r="G9684" s="36" t="s">
        <v>72</v>
      </c>
      <c r="H9684" s="39">
        <v>19.63</v>
      </c>
      <c r="I9684" s="40">
        <v>559.51</v>
      </c>
      <c r="J9684" s="41">
        <f t="shared" si="5"/>
        <v>10983.1813</v>
      </c>
      <c r="K9684" s="37" t="str">
        <f t="array" ref="K9684">IFERROR(XLOOKUP(G9684,'Tipo de carga'!A:A,'Tipo de carga'!B:B))</f>
        <v>Autoabasto</v>
      </c>
      <c r="L9684" s="37">
        <f t="shared" si="2"/>
        <v>51</v>
      </c>
      <c r="M9684" s="37">
        <f t="shared" si="3"/>
        <v>19</v>
      </c>
      <c r="N9684" s="37">
        <f t="shared" si="4"/>
        <v>12</v>
      </c>
      <c r="O9684" s="37" t="str">
        <f t="array" ref="O9684">IFERROR(XLOOKUP(K9684,'Tipo de carga'!B:B,'Tipo de carga'!C:C))</f>
        <v>Diesel</v>
      </c>
    </row>
    <row r="9685">
      <c r="A9685" s="36">
        <v>2023.0</v>
      </c>
      <c r="B9685" s="37" t="str">
        <f t="array" ref="B9685">IFERROR(XLOOKUP(A9685,'Asignacion Dic'!A:A,'Asignacion Dic'!C:C))</f>
        <v>MeLi Asignado TD</v>
      </c>
      <c r="C9685" s="37" t="str">
        <f t="array" ref="C9685">IFERROR(XLOOKUP(A9685,'Asignacion Dic'!A:A,'Asignacion Dic'!B:B))</f>
        <v>EC-05</v>
      </c>
      <c r="D9685" s="38">
        <v>45645.556493055556</v>
      </c>
      <c r="E9685" s="36" t="s">
        <v>327</v>
      </c>
      <c r="F9685" s="37" t="str">
        <f t="array" ref="F9685">IFERROR(XLOOKUP(E9685,Operadores!A:A,Operadores!B:B))</f>
        <v>ESCSAU</v>
      </c>
      <c r="G9685" s="36" t="s">
        <v>72</v>
      </c>
      <c r="H9685" s="39">
        <v>19.63</v>
      </c>
      <c r="I9685" s="40">
        <v>619.19</v>
      </c>
      <c r="J9685" s="41">
        <f t="shared" si="5"/>
        <v>12154.6997</v>
      </c>
      <c r="K9685" s="37" t="str">
        <f t="array" ref="K9685">IFERROR(XLOOKUP(G9685,'Tipo de carga'!A:A,'Tipo de carga'!B:B))</f>
        <v>Autoabasto</v>
      </c>
      <c r="L9685" s="37">
        <f t="shared" si="2"/>
        <v>51</v>
      </c>
      <c r="M9685" s="37">
        <f t="shared" si="3"/>
        <v>19</v>
      </c>
      <c r="N9685" s="37">
        <f t="shared" si="4"/>
        <v>12</v>
      </c>
      <c r="O9685" s="37" t="str">
        <f t="array" ref="O9685">IFERROR(XLOOKUP(K9685,'Tipo de carga'!B:B,'Tipo de carga'!C:C))</f>
        <v>Diesel</v>
      </c>
    </row>
    <row r="9686">
      <c r="A9686" s="36">
        <v>1999.0</v>
      </c>
      <c r="B9686" s="37" t="str">
        <f t="array" ref="B9686">IFERROR(XLOOKUP(A9686,'Asignacion Dic'!A:A,'Asignacion Dic'!C:C))</f>
        <v>MeLi Dedicado Merida</v>
      </c>
      <c r="C9686" s="37" t="str">
        <f t="array" ref="C9686">IFERROR(XLOOKUP(A9686,'Asignacion Dic'!A:A,'Asignacion Dic'!B:B))</f>
        <v>EC-05</v>
      </c>
      <c r="D9686" s="38">
        <v>45645.543229166666</v>
      </c>
      <c r="E9686" s="36" t="s">
        <v>543</v>
      </c>
      <c r="F9686" s="37" t="str">
        <f t="array" ref="F9686">IFERROR(XLOOKUP(E9686,Operadores!A:A,Operadores!B:B))</f>
        <v>CAMJOS</v>
      </c>
      <c r="G9686" s="36" t="s">
        <v>72</v>
      </c>
      <c r="H9686" s="39">
        <v>19.63</v>
      </c>
      <c r="I9686" s="40">
        <v>285.75</v>
      </c>
      <c r="J9686" s="41">
        <f t="shared" si="5"/>
        <v>5609.2725</v>
      </c>
      <c r="K9686" s="37" t="str">
        <f t="array" ref="K9686">IFERROR(XLOOKUP(G9686,'Tipo de carga'!A:A,'Tipo de carga'!B:B))</f>
        <v>Autoabasto</v>
      </c>
      <c r="L9686" s="37">
        <f t="shared" si="2"/>
        <v>51</v>
      </c>
      <c r="M9686" s="37">
        <f t="shared" si="3"/>
        <v>19</v>
      </c>
      <c r="N9686" s="37">
        <f t="shared" si="4"/>
        <v>12</v>
      </c>
      <c r="O9686" s="37" t="str">
        <f t="array" ref="O9686">IFERROR(XLOOKUP(K9686,'Tipo de carga'!B:B,'Tipo de carga'!C:C))</f>
        <v>Diesel</v>
      </c>
    </row>
    <row r="9687">
      <c r="A9687" s="36">
        <v>2000.0</v>
      </c>
      <c r="B9687" s="37" t="str">
        <f t="array" ref="B9687">IFERROR(XLOOKUP(A9687,'Asignacion Dic'!A:A,'Asignacion Dic'!C:C))</f>
        <v>MeLi Dedicado Merida</v>
      </c>
      <c r="C9687" s="37" t="str">
        <f t="array" ref="C9687">IFERROR(XLOOKUP(A9687,'Asignacion Dic'!A:A,'Asignacion Dic'!B:B))</f>
        <v>EC-05</v>
      </c>
      <c r="D9687" s="38">
        <v>45645.525613425925</v>
      </c>
      <c r="E9687" s="36" t="s">
        <v>632</v>
      </c>
      <c r="F9687" s="37" t="str">
        <f t="array" ref="F9687">IFERROR(XLOOKUP(E9687,Operadores!A:A,Operadores!B:B))</f>
        <v>RODALE</v>
      </c>
      <c r="G9687" s="36" t="s">
        <v>72</v>
      </c>
      <c r="H9687" s="39">
        <v>19.63</v>
      </c>
      <c r="I9687" s="40">
        <v>301.04</v>
      </c>
      <c r="J9687" s="41">
        <f t="shared" si="5"/>
        <v>5909.4152</v>
      </c>
      <c r="K9687" s="37" t="str">
        <f t="array" ref="K9687">IFERROR(XLOOKUP(G9687,'Tipo de carga'!A:A,'Tipo de carga'!B:B))</f>
        <v>Autoabasto</v>
      </c>
      <c r="L9687" s="37">
        <f t="shared" si="2"/>
        <v>51</v>
      </c>
      <c r="M9687" s="37">
        <f t="shared" si="3"/>
        <v>19</v>
      </c>
      <c r="N9687" s="37">
        <f t="shared" si="4"/>
        <v>12</v>
      </c>
      <c r="O9687" s="37" t="str">
        <f t="array" ref="O9687">IFERROR(XLOOKUP(K9687,'Tipo de carga'!B:B,'Tipo de carga'!C:C))</f>
        <v>Diesel</v>
      </c>
    </row>
    <row r="9688">
      <c r="A9688" s="36">
        <v>1977.0</v>
      </c>
      <c r="B9688" s="37" t="str">
        <f t="array" ref="B9688">IFERROR(XLOOKUP(A9688,'Asignacion Dic'!A:A,'Asignacion Dic'!C:C))</f>
        <v>MeLi asignado SD</v>
      </c>
      <c r="C9688" s="37" t="str">
        <f t="array" ref="C9688">IFERROR(XLOOKUP(A9688,'Asignacion Dic'!A:A,'Asignacion Dic'!B:B))</f>
        <v>EC-05</v>
      </c>
      <c r="D9688" s="38">
        <v>45645.50916666666</v>
      </c>
      <c r="E9688" s="36" t="s">
        <v>168</v>
      </c>
      <c r="F9688" s="37" t="str">
        <f t="array" ref="F9688">IFERROR(XLOOKUP(E9688,Operadores!A:A,Operadores!B:B))</f>
        <v>GARLUI</v>
      </c>
      <c r="G9688" s="36" t="s">
        <v>72</v>
      </c>
      <c r="H9688" s="39">
        <v>19.63</v>
      </c>
      <c r="I9688" s="40">
        <v>106.25</v>
      </c>
      <c r="J9688" s="41">
        <f t="shared" si="5"/>
        <v>2085.6875</v>
      </c>
      <c r="K9688" s="37" t="str">
        <f t="array" ref="K9688">IFERROR(XLOOKUP(G9688,'Tipo de carga'!A:A,'Tipo de carga'!B:B))</f>
        <v>Autoabasto</v>
      </c>
      <c r="L9688" s="37">
        <f t="shared" si="2"/>
        <v>51</v>
      </c>
      <c r="M9688" s="37">
        <f t="shared" si="3"/>
        <v>19</v>
      </c>
      <c r="N9688" s="37">
        <f t="shared" si="4"/>
        <v>12</v>
      </c>
      <c r="O9688" s="37" t="str">
        <f t="array" ref="O9688">IFERROR(XLOOKUP(K9688,'Tipo de carga'!B:B,'Tipo de carga'!C:C))</f>
        <v>Diesel</v>
      </c>
    </row>
    <row r="9689">
      <c r="A9689" s="36">
        <v>2089.0</v>
      </c>
      <c r="B9689" s="37" t="str">
        <f t="array" ref="B9689">IFERROR(XLOOKUP(A9689,'Asignacion Dic'!A:A,'Asignacion Dic'!C:C))</f>
        <v>Circuitos</v>
      </c>
      <c r="C9689" s="37" t="str">
        <f t="array" ref="C9689">IFERROR(XLOOKUP(A9689,'Asignacion Dic'!A:A,'Asignacion Dic'!B:B))</f>
        <v>EC-03</v>
      </c>
      <c r="D9689" s="38">
        <v>45645.48607638889</v>
      </c>
      <c r="E9689" s="36" t="s">
        <v>633</v>
      </c>
      <c r="F9689" s="37" t="str">
        <f t="array" ref="F9689">IFERROR(XLOOKUP(E9689,Operadores!A:A,Operadores!B:B))</f>
        <v>REYRAU</v>
      </c>
      <c r="G9689" s="36" t="s">
        <v>72</v>
      </c>
      <c r="H9689" s="39">
        <v>19.63</v>
      </c>
      <c r="I9689" s="40">
        <v>502.46</v>
      </c>
      <c r="J9689" s="41">
        <f t="shared" si="5"/>
        <v>9863.2898</v>
      </c>
      <c r="K9689" s="37" t="str">
        <f t="array" ref="K9689">IFERROR(XLOOKUP(G9689,'Tipo de carga'!A:A,'Tipo de carga'!B:B))</f>
        <v>Autoabasto</v>
      </c>
      <c r="L9689" s="37">
        <f t="shared" si="2"/>
        <v>51</v>
      </c>
      <c r="M9689" s="37">
        <f t="shared" si="3"/>
        <v>19</v>
      </c>
      <c r="N9689" s="37">
        <f t="shared" si="4"/>
        <v>12</v>
      </c>
      <c r="O9689" s="37" t="str">
        <f t="array" ref="O9689">IFERROR(XLOOKUP(K9689,'Tipo de carga'!B:B,'Tipo de carga'!C:C))</f>
        <v>Diesel</v>
      </c>
    </row>
    <row r="9690">
      <c r="A9690" s="36">
        <v>2010.0</v>
      </c>
      <c r="B9690" s="37" t="str">
        <f t="array" ref="B9690">IFERROR(XLOOKUP(A9690,'Asignacion Dic'!A:A,'Asignacion Dic'!C:C))</f>
        <v>MeLi asignado SD</v>
      </c>
      <c r="C9690" s="37" t="str">
        <f t="array" ref="C9690">IFERROR(XLOOKUP(A9690,'Asignacion Dic'!A:A,'Asignacion Dic'!B:B))</f>
        <v>EC-05</v>
      </c>
      <c r="D9690" s="38">
        <v>45645.47390046297</v>
      </c>
      <c r="E9690" s="36" t="s">
        <v>194</v>
      </c>
      <c r="F9690" s="37" t="str">
        <f t="array" ref="F9690">IFERROR(XLOOKUP(E9690,Operadores!A:A,Operadores!B:B))</f>
        <v>CHAJE</v>
      </c>
      <c r="G9690" s="36" t="s">
        <v>72</v>
      </c>
      <c r="H9690" s="39">
        <v>19.63</v>
      </c>
      <c r="I9690" s="40">
        <v>300.98</v>
      </c>
      <c r="J9690" s="41">
        <f t="shared" si="5"/>
        <v>5908.2374</v>
      </c>
      <c r="K9690" s="37" t="str">
        <f t="array" ref="K9690">IFERROR(XLOOKUP(G9690,'Tipo de carga'!A:A,'Tipo de carga'!B:B))</f>
        <v>Autoabasto</v>
      </c>
      <c r="L9690" s="37">
        <f t="shared" si="2"/>
        <v>51</v>
      </c>
      <c r="M9690" s="37">
        <f t="shared" si="3"/>
        <v>19</v>
      </c>
      <c r="N9690" s="37">
        <f t="shared" si="4"/>
        <v>12</v>
      </c>
      <c r="O9690" s="37" t="str">
        <f t="array" ref="O9690">IFERROR(XLOOKUP(K9690,'Tipo de carga'!B:B,'Tipo de carga'!C:C))</f>
        <v>Diesel</v>
      </c>
    </row>
    <row r="9691">
      <c r="A9691" s="36">
        <v>1932.0</v>
      </c>
      <c r="B9691" s="37" t="str">
        <f t="array" ref="B9691">IFERROR(XLOOKUP(A9691,'Asignacion Dic'!A:A,'Asignacion Dic'!C:C))</f>
        <v>Circuitos</v>
      </c>
      <c r="C9691" s="37" t="str">
        <f t="array" ref="C9691">IFERROR(XLOOKUP(A9691,'Asignacion Dic'!A:A,'Asignacion Dic'!B:B))</f>
        <v>EC-03</v>
      </c>
      <c r="D9691" s="38">
        <v>45645.460868055554</v>
      </c>
      <c r="E9691" s="36" t="s">
        <v>185</v>
      </c>
      <c r="F9691" s="37" t="str">
        <f t="array" ref="F9691">IFERROR(XLOOKUP(E9691,Operadores!A:A,Operadores!B:B))</f>
        <v>FERRI</v>
      </c>
      <c r="G9691" s="36" t="s">
        <v>72</v>
      </c>
      <c r="H9691" s="39">
        <v>19.63</v>
      </c>
      <c r="I9691" s="40">
        <v>319.38</v>
      </c>
      <c r="J9691" s="41">
        <f t="shared" si="5"/>
        <v>6269.4294</v>
      </c>
      <c r="K9691" s="37" t="str">
        <f t="array" ref="K9691">IFERROR(XLOOKUP(G9691,'Tipo de carga'!A:A,'Tipo de carga'!B:B))</f>
        <v>Autoabasto</v>
      </c>
      <c r="L9691" s="37">
        <f t="shared" si="2"/>
        <v>51</v>
      </c>
      <c r="M9691" s="37">
        <f t="shared" si="3"/>
        <v>19</v>
      </c>
      <c r="N9691" s="37">
        <f t="shared" si="4"/>
        <v>12</v>
      </c>
      <c r="O9691" s="37" t="str">
        <f t="array" ref="O9691">IFERROR(XLOOKUP(K9691,'Tipo de carga'!B:B,'Tipo de carga'!C:C))</f>
        <v>Diesel</v>
      </c>
    </row>
    <row r="9692">
      <c r="A9692" s="36">
        <v>1856.0</v>
      </c>
      <c r="B9692" s="37" t="str">
        <f t="array" ref="B9692">IFERROR(XLOOKUP(A9692,'Asignacion Dic'!A:A,'Asignacion Dic'!C:C))</f>
        <v>Pipas</v>
      </c>
      <c r="C9692" s="37" t="str">
        <f t="array" ref="C9692">IFERROR(XLOOKUP(A9692,'Asignacion Dic'!A:A,'Asignacion Dic'!B:B))</f>
        <v>EC-02</v>
      </c>
      <c r="D9692" s="38">
        <v>45645.42533564815</v>
      </c>
      <c r="E9692" s="36" t="s">
        <v>454</v>
      </c>
      <c r="F9692" s="37" t="str">
        <f t="array" ref="F9692">IFERROR(XLOOKUP(E9692,Operadores!A:A,Operadores!B:B))</f>
        <v>GONAA</v>
      </c>
      <c r="G9692" s="36" t="s">
        <v>72</v>
      </c>
      <c r="H9692" s="39">
        <v>19.63</v>
      </c>
      <c r="I9692" s="40">
        <v>718.3</v>
      </c>
      <c r="J9692" s="41">
        <f t="shared" si="5"/>
        <v>14100.229</v>
      </c>
      <c r="K9692" s="37" t="str">
        <f t="array" ref="K9692">IFERROR(XLOOKUP(G9692,'Tipo de carga'!A:A,'Tipo de carga'!B:B))</f>
        <v>Autoabasto</v>
      </c>
      <c r="L9692" s="37">
        <f t="shared" si="2"/>
        <v>51</v>
      </c>
      <c r="M9692" s="37">
        <f t="shared" si="3"/>
        <v>19</v>
      </c>
      <c r="N9692" s="37">
        <f t="shared" si="4"/>
        <v>12</v>
      </c>
      <c r="O9692" s="37" t="str">
        <f t="array" ref="O9692">IFERROR(XLOOKUP(K9692,'Tipo de carga'!B:B,'Tipo de carga'!C:C))</f>
        <v>Diesel</v>
      </c>
    </row>
    <row r="9693">
      <c r="A9693" s="36">
        <v>1751.0</v>
      </c>
      <c r="B9693" s="37" t="str">
        <f t="array" ref="B9693">IFERROR(XLOOKUP(A9693,'Asignacion Dic'!A:A,'Asignacion Dic'!C:C))</f>
        <v>Liverpool Local</v>
      </c>
      <c r="C9693" s="37" t="str">
        <f t="array" ref="C9693">IFERROR(XLOOKUP(A9693,'Asignacion Dic'!A:A,'Asignacion Dic'!B:B))</f>
        <v>EC-01</v>
      </c>
      <c r="D9693" s="38">
        <v>45645.38444444445</v>
      </c>
      <c r="E9693" s="36" t="s">
        <v>453</v>
      </c>
      <c r="F9693" s="37" t="str">
        <f t="array" ref="F9693">IFERROR(XLOOKUP(E9693,Operadores!A:A,Operadores!B:B))</f>
        <v>GARLO</v>
      </c>
      <c r="G9693" s="36" t="s">
        <v>72</v>
      </c>
      <c r="H9693" s="39">
        <v>19.63</v>
      </c>
      <c r="I9693" s="40">
        <v>455.02</v>
      </c>
      <c r="J9693" s="41">
        <f t="shared" si="5"/>
        <v>8932.0426</v>
      </c>
      <c r="K9693" s="37" t="str">
        <f t="array" ref="K9693">IFERROR(XLOOKUP(G9693,'Tipo de carga'!A:A,'Tipo de carga'!B:B))</f>
        <v>Autoabasto</v>
      </c>
      <c r="L9693" s="37">
        <f t="shared" si="2"/>
        <v>51</v>
      </c>
      <c r="M9693" s="37">
        <f t="shared" si="3"/>
        <v>19</v>
      </c>
      <c r="N9693" s="37">
        <f t="shared" si="4"/>
        <v>12</v>
      </c>
      <c r="O9693" s="37" t="str">
        <f t="array" ref="O9693">IFERROR(XLOOKUP(K9693,'Tipo de carga'!B:B,'Tipo de carga'!C:C))</f>
        <v>Diesel</v>
      </c>
    </row>
    <row r="9694">
      <c r="A9694" s="36">
        <v>1885.0</v>
      </c>
      <c r="B9694" s="37" t="str">
        <f t="array" ref="B9694">IFERROR(XLOOKUP(A9694,'Asignacion Dic'!A:A,'Asignacion Dic'!C:C))</f>
        <v>Liverpool Local</v>
      </c>
      <c r="C9694" s="37" t="str">
        <f t="array" ref="C9694">IFERROR(XLOOKUP(A9694,'Asignacion Dic'!A:A,'Asignacion Dic'!B:B))</f>
        <v>EC-01</v>
      </c>
      <c r="D9694" s="38">
        <v>45645.32412037037</v>
      </c>
      <c r="E9694" s="36" t="s">
        <v>234</v>
      </c>
      <c r="F9694" s="37" t="str">
        <f t="array" ref="F9694">IFERROR(XLOOKUP(E9694,Operadores!A:A,Operadores!B:B))</f>
        <v>MONJU</v>
      </c>
      <c r="G9694" s="36" t="s">
        <v>72</v>
      </c>
      <c r="H9694" s="39">
        <v>19.63</v>
      </c>
      <c r="I9694" s="40">
        <v>531.1</v>
      </c>
      <c r="J9694" s="41">
        <f t="shared" si="5"/>
        <v>10425.493</v>
      </c>
      <c r="K9694" s="37" t="str">
        <f t="array" ref="K9694">IFERROR(XLOOKUP(G9694,'Tipo de carga'!A:A,'Tipo de carga'!B:B))</f>
        <v>Autoabasto</v>
      </c>
      <c r="L9694" s="37">
        <f t="shared" si="2"/>
        <v>51</v>
      </c>
      <c r="M9694" s="37">
        <f t="shared" si="3"/>
        <v>19</v>
      </c>
      <c r="N9694" s="37">
        <f t="shared" si="4"/>
        <v>12</v>
      </c>
      <c r="O9694" s="37" t="str">
        <f t="array" ref="O9694">IFERROR(XLOOKUP(K9694,'Tipo de carga'!B:B,'Tipo de carga'!C:C))</f>
        <v>Diesel</v>
      </c>
    </row>
    <row r="9695">
      <c r="A9695" s="36">
        <v>2060.0</v>
      </c>
      <c r="B9695" s="37" t="str">
        <f t="array" ref="B9695">IFERROR(XLOOKUP(A9695,'Asignacion Dic'!A:A,'Asignacion Dic'!C:C))</f>
        <v>PISA Gdl</v>
      </c>
      <c r="C9695" s="37" t="str">
        <f t="array" ref="C9695">IFERROR(XLOOKUP(A9695,'Asignacion Dic'!A:A,'Asignacion Dic'!B:B))</f>
        <v>EC-06</v>
      </c>
      <c r="D9695" s="38">
        <v>45645.3065162037</v>
      </c>
      <c r="E9695" s="36" t="s">
        <v>317</v>
      </c>
      <c r="F9695" s="37" t="str">
        <f t="array" ref="F9695">IFERROR(XLOOKUP(E9695,Operadores!A:A,Operadores!B:B))</f>
        <v>VALGUS</v>
      </c>
      <c r="G9695" s="36" t="s">
        <v>72</v>
      </c>
      <c r="H9695" s="39">
        <v>19.63</v>
      </c>
      <c r="I9695" s="40">
        <v>398.55</v>
      </c>
      <c r="J9695" s="41">
        <f t="shared" si="5"/>
        <v>7823.5365</v>
      </c>
      <c r="K9695" s="37" t="str">
        <f t="array" ref="K9695">IFERROR(XLOOKUP(G9695,'Tipo de carga'!A:A,'Tipo de carga'!B:B))</f>
        <v>Autoabasto</v>
      </c>
      <c r="L9695" s="37">
        <f t="shared" si="2"/>
        <v>51</v>
      </c>
      <c r="M9695" s="37">
        <f t="shared" si="3"/>
        <v>19</v>
      </c>
      <c r="N9695" s="37">
        <f t="shared" si="4"/>
        <v>12</v>
      </c>
      <c r="O9695" s="37" t="str">
        <f t="array" ref="O9695">IFERROR(XLOOKUP(K9695,'Tipo de carga'!B:B,'Tipo de carga'!C:C))</f>
        <v>Diesel</v>
      </c>
    </row>
    <row r="9696">
      <c r="A9696" s="36">
        <v>1727.0</v>
      </c>
      <c r="B9696" s="37" t="str">
        <f t="array" ref="B9696">IFERROR(XLOOKUP(A9696,'Asignacion Dic'!A:A,'Asignacion Dic'!C:C))</f>
        <v>Liverpool Local</v>
      </c>
      <c r="C9696" s="37" t="str">
        <f t="array" ref="C9696">IFERROR(XLOOKUP(A9696,'Asignacion Dic'!A:A,'Asignacion Dic'!B:B))</f>
        <v>EC-01</v>
      </c>
      <c r="D9696" s="38">
        <v>45645.25921296296</v>
      </c>
      <c r="E9696" s="36" t="s">
        <v>631</v>
      </c>
      <c r="F9696" s="37" t="str">
        <f t="array" ref="F9696">IFERROR(XLOOKUP(E9696,Operadores!A:A,Operadores!B:B))</f>
        <v>VERPAN</v>
      </c>
      <c r="G9696" s="36" t="s">
        <v>72</v>
      </c>
      <c r="H9696" s="39">
        <v>19.63</v>
      </c>
      <c r="I9696" s="40">
        <v>470.03</v>
      </c>
      <c r="J9696" s="41">
        <f t="shared" si="5"/>
        <v>9226.6889</v>
      </c>
      <c r="K9696" s="37" t="str">
        <f t="array" ref="K9696">IFERROR(XLOOKUP(G9696,'Tipo de carga'!A:A,'Tipo de carga'!B:B))</f>
        <v>Autoabasto</v>
      </c>
      <c r="L9696" s="37">
        <f t="shared" si="2"/>
        <v>51</v>
      </c>
      <c r="M9696" s="37">
        <f t="shared" si="3"/>
        <v>19</v>
      </c>
      <c r="N9696" s="37">
        <f t="shared" si="4"/>
        <v>12</v>
      </c>
      <c r="O9696" s="37" t="str">
        <f t="array" ref="O9696">IFERROR(XLOOKUP(K9696,'Tipo de carga'!B:B,'Tipo de carga'!C:C))</f>
        <v>Diesel</v>
      </c>
    </row>
    <row r="9697">
      <c r="A9697" s="36">
        <v>1748.0</v>
      </c>
      <c r="B9697" s="37" t="str">
        <f t="array" ref="B9697">IFERROR(XLOOKUP(A9697,'Asignacion Dic'!A:A,'Asignacion Dic'!C:C))</f>
        <v>Liverpool Local</v>
      </c>
      <c r="C9697" s="37" t="str">
        <f t="array" ref="C9697">IFERROR(XLOOKUP(A9697,'Asignacion Dic'!A:A,'Asignacion Dic'!B:B))</f>
        <v>EC-01</v>
      </c>
      <c r="D9697" s="38">
        <v>45645.25318287037</v>
      </c>
      <c r="E9697" s="36" t="s">
        <v>525</v>
      </c>
      <c r="F9697" s="37" t="str">
        <f t="array" ref="F9697">IFERROR(XLOOKUP(E9697,Operadores!A:A,Operadores!B:B))</f>
        <v>LEMANT</v>
      </c>
      <c r="G9697" s="36" t="s">
        <v>72</v>
      </c>
      <c r="H9697" s="39">
        <v>19.63</v>
      </c>
      <c r="I9697" s="40">
        <v>80.18</v>
      </c>
      <c r="J9697" s="41">
        <f t="shared" si="5"/>
        <v>1573.9334</v>
      </c>
      <c r="K9697" s="37" t="str">
        <f t="array" ref="K9697">IFERROR(XLOOKUP(G9697,'Tipo de carga'!A:A,'Tipo de carga'!B:B))</f>
        <v>Autoabasto</v>
      </c>
      <c r="L9697" s="37">
        <f t="shared" si="2"/>
        <v>51</v>
      </c>
      <c r="M9697" s="37">
        <f t="shared" si="3"/>
        <v>19</v>
      </c>
      <c r="N9697" s="37">
        <f t="shared" si="4"/>
        <v>12</v>
      </c>
      <c r="O9697" s="37" t="str">
        <f t="array" ref="O9697">IFERROR(XLOOKUP(K9697,'Tipo de carga'!B:B,'Tipo de carga'!C:C))</f>
        <v>Diesel</v>
      </c>
    </row>
    <row r="9698">
      <c r="A9698" s="36">
        <v>2042.0</v>
      </c>
      <c r="B9698" s="37" t="str">
        <f t="array" ref="B9698">IFERROR(XLOOKUP(A9698,'Asignacion Dic'!A:A,'Asignacion Dic'!C:C))</f>
        <v>Liverpool Local</v>
      </c>
      <c r="C9698" s="37" t="str">
        <f t="array" ref="C9698">IFERROR(XLOOKUP(A9698,'Asignacion Dic'!A:A,'Asignacion Dic'!B:B))</f>
        <v>EC-01</v>
      </c>
      <c r="D9698" s="38">
        <v>45645.244305555556</v>
      </c>
      <c r="E9698" s="36" t="s">
        <v>468</v>
      </c>
      <c r="F9698" s="37" t="str">
        <f t="array" ref="F9698">IFERROR(XLOOKUP(E9698,Operadores!A:A,Operadores!B:B))</f>
        <v>JUAOSC</v>
      </c>
      <c r="G9698" s="36" t="s">
        <v>72</v>
      </c>
      <c r="H9698" s="39">
        <v>19.63</v>
      </c>
      <c r="I9698" s="40">
        <v>307.76</v>
      </c>
      <c r="J9698" s="41">
        <f t="shared" si="5"/>
        <v>6041.3288</v>
      </c>
      <c r="K9698" s="37" t="str">
        <f t="array" ref="K9698">IFERROR(XLOOKUP(G9698,'Tipo de carga'!A:A,'Tipo de carga'!B:B))</f>
        <v>Autoabasto</v>
      </c>
      <c r="L9698" s="37">
        <f t="shared" si="2"/>
        <v>51</v>
      </c>
      <c r="M9698" s="37">
        <f t="shared" si="3"/>
        <v>19</v>
      </c>
      <c r="N9698" s="37">
        <f t="shared" si="4"/>
        <v>12</v>
      </c>
      <c r="O9698" s="37" t="str">
        <f t="array" ref="O9698">IFERROR(XLOOKUP(K9698,'Tipo de carga'!B:B,'Tipo de carga'!C:C))</f>
        <v>Diesel</v>
      </c>
    </row>
    <row r="9699">
      <c r="A9699" s="36">
        <v>1978.0</v>
      </c>
      <c r="B9699" s="37" t="str">
        <f t="array" ref="B9699">IFERROR(XLOOKUP(A9699,'Asignacion Dic'!A:A,'Asignacion Dic'!C:C))</f>
        <v>MeLi asignado SD</v>
      </c>
      <c r="C9699" s="37" t="str">
        <f t="array" ref="C9699">IFERROR(XLOOKUP(A9699,'Asignacion Dic'!A:A,'Asignacion Dic'!B:B))</f>
        <v>EC-05</v>
      </c>
      <c r="D9699" s="38">
        <v>45645.23685185185</v>
      </c>
      <c r="E9699" s="36" t="s">
        <v>225</v>
      </c>
      <c r="F9699" s="37" t="str">
        <f t="array" ref="F9699">IFERROR(XLOOKUP(E9699,Operadores!A:A,Operadores!B:B))</f>
        <v>MENERNX</v>
      </c>
      <c r="G9699" s="36" t="s">
        <v>72</v>
      </c>
      <c r="H9699" s="39">
        <v>19.63</v>
      </c>
      <c r="I9699" s="40">
        <v>763.06</v>
      </c>
      <c r="J9699" s="41">
        <f t="shared" si="5"/>
        <v>14978.8678</v>
      </c>
      <c r="K9699" s="37" t="str">
        <f t="array" ref="K9699">IFERROR(XLOOKUP(G9699,'Tipo de carga'!A:A,'Tipo de carga'!B:B))</f>
        <v>Autoabasto</v>
      </c>
      <c r="L9699" s="37">
        <f t="shared" si="2"/>
        <v>51</v>
      </c>
      <c r="M9699" s="37">
        <f t="shared" si="3"/>
        <v>19</v>
      </c>
      <c r="N9699" s="37">
        <f t="shared" si="4"/>
        <v>12</v>
      </c>
      <c r="O9699" s="37" t="str">
        <f t="array" ref="O9699">IFERROR(XLOOKUP(K9699,'Tipo de carga'!B:B,'Tipo de carga'!C:C))</f>
        <v>Diesel</v>
      </c>
    </row>
    <row r="9700">
      <c r="A9700" s="36">
        <v>1759.0</v>
      </c>
      <c r="B9700" s="37" t="str">
        <f t="array" ref="B9700">IFERROR(XLOOKUP(A9700,'Asignacion Dic'!A:A,'Asignacion Dic'!C:C))</f>
        <v>Liverpool Local</v>
      </c>
      <c r="C9700" s="37" t="str">
        <f t="array" ref="C9700">IFERROR(XLOOKUP(A9700,'Asignacion Dic'!A:A,'Asignacion Dic'!B:B))</f>
        <v>EC-01</v>
      </c>
      <c r="D9700" s="38">
        <v>45645.23473379629</v>
      </c>
      <c r="E9700" s="36" t="s">
        <v>612</v>
      </c>
      <c r="F9700" s="37" t="str">
        <f t="array" ref="F9700">IFERROR(XLOOKUP(E9700,Operadores!A:A,Operadores!B:B))</f>
        <v>RIVCAR</v>
      </c>
      <c r="G9700" s="36" t="s">
        <v>72</v>
      </c>
      <c r="H9700" s="39">
        <v>19.63</v>
      </c>
      <c r="I9700" s="40">
        <v>469.13</v>
      </c>
      <c r="J9700" s="41">
        <f t="shared" si="5"/>
        <v>9209.0219</v>
      </c>
      <c r="K9700" s="37" t="str">
        <f t="array" ref="K9700">IFERROR(XLOOKUP(G9700,'Tipo de carga'!A:A,'Tipo de carga'!B:B))</f>
        <v>Autoabasto</v>
      </c>
      <c r="L9700" s="37">
        <f t="shared" si="2"/>
        <v>51</v>
      </c>
      <c r="M9700" s="37">
        <f t="shared" si="3"/>
        <v>19</v>
      </c>
      <c r="N9700" s="37">
        <f t="shared" si="4"/>
        <v>12</v>
      </c>
      <c r="O9700" s="37" t="str">
        <f t="array" ref="O9700">IFERROR(XLOOKUP(K9700,'Tipo de carga'!B:B,'Tipo de carga'!C:C))</f>
        <v>Diesel</v>
      </c>
    </row>
    <row r="9701">
      <c r="A9701" s="36">
        <v>2036.0</v>
      </c>
      <c r="B9701" s="37" t="str">
        <f t="array" ref="B9701">IFERROR(XLOOKUP(A9701,'Asignacion Dic'!A:A,'Asignacion Dic'!C:C))</f>
        <v>Liverpool Local</v>
      </c>
      <c r="C9701" s="37" t="str">
        <f t="array" ref="C9701">IFERROR(XLOOKUP(A9701,'Asignacion Dic'!A:A,'Asignacion Dic'!B:B))</f>
        <v>EC-01</v>
      </c>
      <c r="D9701" s="38">
        <v>45645.21780092592</v>
      </c>
      <c r="E9701" s="36" t="s">
        <v>333</v>
      </c>
      <c r="F9701" s="37" t="str">
        <f t="array" ref="F9701">IFERROR(XLOOKUP(E9701,Operadores!A:A,Operadores!B:B))</f>
        <v>RAMJUA03</v>
      </c>
      <c r="G9701" s="36" t="s">
        <v>72</v>
      </c>
      <c r="H9701" s="39">
        <v>19.63</v>
      </c>
      <c r="I9701" s="40">
        <v>518.26</v>
      </c>
      <c r="J9701" s="41">
        <f t="shared" si="5"/>
        <v>10173.4438</v>
      </c>
      <c r="K9701" s="37" t="str">
        <f t="array" ref="K9701">IFERROR(XLOOKUP(G9701,'Tipo de carga'!A:A,'Tipo de carga'!B:B))</f>
        <v>Autoabasto</v>
      </c>
      <c r="L9701" s="37">
        <f t="shared" si="2"/>
        <v>51</v>
      </c>
      <c r="M9701" s="37">
        <f t="shared" si="3"/>
        <v>19</v>
      </c>
      <c r="N9701" s="37">
        <f t="shared" si="4"/>
        <v>12</v>
      </c>
      <c r="O9701" s="37" t="str">
        <f t="array" ref="O9701">IFERROR(XLOOKUP(K9701,'Tipo de carga'!B:B,'Tipo de carga'!C:C))</f>
        <v>Diesel</v>
      </c>
    </row>
    <row r="9702">
      <c r="A9702" s="36">
        <v>1994.0</v>
      </c>
      <c r="B9702" s="37" t="str">
        <f t="array" ref="B9702">IFERROR(XLOOKUP(A9702,'Asignacion Dic'!A:A,'Asignacion Dic'!C:C))</f>
        <v>MeLi Dedicado TD</v>
      </c>
      <c r="C9702" s="37" t="str">
        <f t="array" ref="C9702">IFERROR(XLOOKUP(A9702,'Asignacion Dic'!A:A,'Asignacion Dic'!B:B))</f>
        <v>EC-05</v>
      </c>
      <c r="D9702" s="38">
        <v>45645.202881944446</v>
      </c>
      <c r="E9702" s="36" t="s">
        <v>339</v>
      </c>
      <c r="F9702" s="37" t="str">
        <f t="array" ref="F9702">IFERROR(XLOOKUP(E9702,Operadores!A:A,Operadores!B:B))</f>
        <v>ESCJOR</v>
      </c>
      <c r="G9702" s="36" t="s">
        <v>72</v>
      </c>
      <c r="H9702" s="39">
        <v>19.63</v>
      </c>
      <c r="I9702" s="40">
        <v>499.61</v>
      </c>
      <c r="J9702" s="41">
        <f t="shared" si="5"/>
        <v>9807.3443</v>
      </c>
      <c r="K9702" s="37" t="str">
        <f t="array" ref="K9702">IFERROR(XLOOKUP(G9702,'Tipo de carga'!A:A,'Tipo de carga'!B:B))</f>
        <v>Autoabasto</v>
      </c>
      <c r="L9702" s="37">
        <f t="shared" si="2"/>
        <v>51</v>
      </c>
      <c r="M9702" s="37">
        <f t="shared" si="3"/>
        <v>19</v>
      </c>
      <c r="N9702" s="37">
        <f t="shared" si="4"/>
        <v>12</v>
      </c>
      <c r="O9702" s="37" t="str">
        <f t="array" ref="O9702">IFERROR(XLOOKUP(K9702,'Tipo de carga'!B:B,'Tipo de carga'!C:C))</f>
        <v>Diesel</v>
      </c>
    </row>
    <row r="9703">
      <c r="A9703" s="36">
        <v>1935.0</v>
      </c>
      <c r="B9703" s="37" t="str">
        <f t="array" ref="B9703">IFERROR(XLOOKUP(A9703,'Asignacion Dic'!A:A,'Asignacion Dic'!C:C))</f>
        <v>Patieros sucursal</v>
      </c>
      <c r="C9703" s="37" t="str">
        <f t="array" ref="C9703">IFERROR(XLOOKUP(A9703,'Asignacion Dic'!A:A,'Asignacion Dic'!B:B))</f>
        <v>EC-03</v>
      </c>
      <c r="D9703" s="38">
        <v>45645.18460648148</v>
      </c>
      <c r="E9703" s="36" t="s">
        <v>155</v>
      </c>
      <c r="F9703" s="37" t="str">
        <f t="array" ref="F9703">IFERROR(XLOOKUP(E9703,Operadores!A:A,Operadores!B:B))</f>
        <v>RODMA</v>
      </c>
      <c r="G9703" s="36" t="s">
        <v>72</v>
      </c>
      <c r="H9703" s="39">
        <v>19.63</v>
      </c>
      <c r="I9703" s="40">
        <v>530.56</v>
      </c>
      <c r="J9703" s="41">
        <f t="shared" si="5"/>
        <v>10414.8928</v>
      </c>
      <c r="K9703" s="37" t="str">
        <f t="array" ref="K9703">IFERROR(XLOOKUP(G9703,'Tipo de carga'!A:A,'Tipo de carga'!B:B))</f>
        <v>Autoabasto</v>
      </c>
      <c r="L9703" s="37">
        <f t="shared" si="2"/>
        <v>51</v>
      </c>
      <c r="M9703" s="37">
        <f t="shared" si="3"/>
        <v>19</v>
      </c>
      <c r="N9703" s="37">
        <f t="shared" si="4"/>
        <v>12</v>
      </c>
      <c r="O9703" s="37" t="str">
        <f t="array" ref="O9703">IFERROR(XLOOKUP(K9703,'Tipo de carga'!B:B,'Tipo de carga'!C:C))</f>
        <v>Diesel</v>
      </c>
    </row>
    <row r="9704">
      <c r="A9704" s="36">
        <v>1837.0</v>
      </c>
      <c r="B9704" s="37" t="str">
        <f t="array" ref="B9704">IFERROR(XLOOKUP(A9704,'Asignacion Dic'!A:A,'Asignacion Dic'!C:C))</f>
        <v>Liverpool Local</v>
      </c>
      <c r="C9704" s="37" t="str">
        <f t="array" ref="C9704">IFERROR(XLOOKUP(A9704,'Asignacion Dic'!A:A,'Asignacion Dic'!B:B))</f>
        <v>EC-01</v>
      </c>
      <c r="D9704" s="38">
        <v>45645.14577546297</v>
      </c>
      <c r="E9704" s="36" t="s">
        <v>461</v>
      </c>
      <c r="F9704" s="37" t="str">
        <f t="array" ref="F9704">IFERROR(XLOOKUP(E9704,Operadores!A:A,Operadores!B:B))</f>
        <v>JUAJOR</v>
      </c>
      <c r="G9704" s="36" t="s">
        <v>72</v>
      </c>
      <c r="H9704" s="39">
        <v>19.63</v>
      </c>
      <c r="I9704" s="40">
        <v>716.79</v>
      </c>
      <c r="J9704" s="41">
        <f t="shared" si="5"/>
        <v>14070.5877</v>
      </c>
      <c r="K9704" s="37" t="str">
        <f t="array" ref="K9704">IFERROR(XLOOKUP(G9704,'Tipo de carga'!A:A,'Tipo de carga'!B:B))</f>
        <v>Autoabasto</v>
      </c>
      <c r="L9704" s="37">
        <f t="shared" si="2"/>
        <v>51</v>
      </c>
      <c r="M9704" s="37">
        <f t="shared" si="3"/>
        <v>19</v>
      </c>
      <c r="N9704" s="37">
        <f t="shared" si="4"/>
        <v>12</v>
      </c>
      <c r="O9704" s="37" t="str">
        <f t="array" ref="O9704">IFERROR(XLOOKUP(K9704,'Tipo de carga'!B:B,'Tipo de carga'!C:C))</f>
        <v>Diesel</v>
      </c>
    </row>
    <row r="9705">
      <c r="A9705" s="36">
        <v>1847.0</v>
      </c>
      <c r="B9705" s="37" t="str">
        <f t="array" ref="B9705">IFERROR(XLOOKUP(A9705,'Asignacion Dic'!A:A,'Asignacion Dic'!C:C))</f>
        <v>Circuitos</v>
      </c>
      <c r="C9705" s="37" t="str">
        <f t="array" ref="C9705">IFERROR(XLOOKUP(A9705,'Asignacion Dic'!A:A,'Asignacion Dic'!B:B))</f>
        <v>EC-03</v>
      </c>
      <c r="D9705" s="38">
        <v>45645.12747685185</v>
      </c>
      <c r="E9705" s="36" t="s">
        <v>243</v>
      </c>
      <c r="F9705" s="37" t="str">
        <f t="array" ref="F9705">IFERROR(XLOOKUP(E9705,Operadores!A:A,Operadores!B:B))</f>
        <v>HERJO17X</v>
      </c>
      <c r="G9705" s="36" t="s">
        <v>72</v>
      </c>
      <c r="H9705" s="39">
        <v>19.63</v>
      </c>
      <c r="I9705" s="40">
        <v>690.05</v>
      </c>
      <c r="J9705" s="41">
        <f t="shared" si="5"/>
        <v>13545.6815</v>
      </c>
      <c r="K9705" s="37" t="str">
        <f t="array" ref="K9705">IFERROR(XLOOKUP(G9705,'Tipo de carga'!A:A,'Tipo de carga'!B:B))</f>
        <v>Autoabasto</v>
      </c>
      <c r="L9705" s="37">
        <f t="shared" si="2"/>
        <v>51</v>
      </c>
      <c r="M9705" s="37">
        <f t="shared" si="3"/>
        <v>19</v>
      </c>
      <c r="N9705" s="37">
        <f t="shared" si="4"/>
        <v>12</v>
      </c>
      <c r="O9705" s="37" t="str">
        <f t="array" ref="O9705">IFERROR(XLOOKUP(K9705,'Tipo de carga'!B:B,'Tipo de carga'!C:C))</f>
        <v>Diesel</v>
      </c>
    </row>
    <row r="9706">
      <c r="A9706" s="36">
        <v>2022.0</v>
      </c>
      <c r="B9706" s="37" t="str">
        <f t="array" ref="B9706">IFERROR(XLOOKUP(A9706,'Asignacion Dic'!A:A,'Asignacion Dic'!C:C))</f>
        <v>MeLi Dedicado TD</v>
      </c>
      <c r="C9706" s="37" t="str">
        <f t="array" ref="C9706">IFERROR(XLOOKUP(A9706,'Asignacion Dic'!A:A,'Asignacion Dic'!B:B))</f>
        <v>EC-05</v>
      </c>
      <c r="D9706" s="38">
        <v>45645.10444444444</v>
      </c>
      <c r="E9706" s="36" t="s">
        <v>308</v>
      </c>
      <c r="F9706" s="37" t="str">
        <f t="array" ref="F9706">IFERROR(XLOOKUP(E9706,Operadores!A:A,Operadores!B:B))</f>
        <v>DELBL</v>
      </c>
      <c r="G9706" s="36" t="s">
        <v>72</v>
      </c>
      <c r="H9706" s="39">
        <v>19.63</v>
      </c>
      <c r="I9706" s="40">
        <v>526.43</v>
      </c>
      <c r="J9706" s="41">
        <f t="shared" si="5"/>
        <v>10333.8209</v>
      </c>
      <c r="K9706" s="37" t="str">
        <f t="array" ref="K9706">IFERROR(XLOOKUP(G9706,'Tipo de carga'!A:A,'Tipo de carga'!B:B))</f>
        <v>Autoabasto</v>
      </c>
      <c r="L9706" s="37">
        <f t="shared" si="2"/>
        <v>51</v>
      </c>
      <c r="M9706" s="37">
        <f t="shared" si="3"/>
        <v>19</v>
      </c>
      <c r="N9706" s="37">
        <f t="shared" si="4"/>
        <v>12</v>
      </c>
      <c r="O9706" s="37" t="str">
        <f t="array" ref="O9706">IFERROR(XLOOKUP(K9706,'Tipo de carga'!B:B,'Tipo de carga'!C:C))</f>
        <v>Diesel</v>
      </c>
    </row>
    <row r="9707">
      <c r="A9707" s="36">
        <v>2011.0</v>
      </c>
      <c r="B9707" s="37" t="str">
        <f t="array" ref="B9707">IFERROR(XLOOKUP(A9707,'Asignacion Dic'!A:A,'Asignacion Dic'!C:C))</f>
        <v>MeLi Dedicado TD</v>
      </c>
      <c r="C9707" s="37" t="str">
        <f t="array" ref="C9707">IFERROR(XLOOKUP(A9707,'Asignacion Dic'!A:A,'Asignacion Dic'!B:B))</f>
        <v>EC-05</v>
      </c>
      <c r="D9707" s="38">
        <v>45645.09690972222</v>
      </c>
      <c r="E9707" s="36" t="s">
        <v>349</v>
      </c>
      <c r="F9707" s="37" t="str">
        <f t="array" ref="F9707">IFERROR(XLOOKUP(E9707,Operadores!A:A,Operadores!B:B))</f>
        <v>GUEGAB</v>
      </c>
      <c r="G9707" s="36" t="s">
        <v>72</v>
      </c>
      <c r="H9707" s="39">
        <v>19.63</v>
      </c>
      <c r="I9707" s="40">
        <v>514.01</v>
      </c>
      <c r="J9707" s="41">
        <f t="shared" si="5"/>
        <v>10090.0163</v>
      </c>
      <c r="K9707" s="37" t="str">
        <f t="array" ref="K9707">IFERROR(XLOOKUP(G9707,'Tipo de carga'!A:A,'Tipo de carga'!B:B))</f>
        <v>Autoabasto</v>
      </c>
      <c r="L9707" s="37">
        <f t="shared" si="2"/>
        <v>51</v>
      </c>
      <c r="M9707" s="37">
        <f t="shared" si="3"/>
        <v>19</v>
      </c>
      <c r="N9707" s="37">
        <f t="shared" si="4"/>
        <v>12</v>
      </c>
      <c r="O9707" s="37" t="str">
        <f t="array" ref="O9707">IFERROR(XLOOKUP(K9707,'Tipo de carga'!B:B,'Tipo de carga'!C:C))</f>
        <v>Diesel</v>
      </c>
    </row>
    <row r="9708">
      <c r="A9708" s="36">
        <v>1823.0</v>
      </c>
      <c r="B9708" s="37" t="str">
        <f t="array" ref="B9708">IFERROR(XLOOKUP(A9708,'Asignacion Dic'!A:A,'Asignacion Dic'!C:C))</f>
        <v>Liverpool Local</v>
      </c>
      <c r="C9708" s="37" t="str">
        <f t="array" ref="C9708">IFERROR(XLOOKUP(A9708,'Asignacion Dic'!A:A,'Asignacion Dic'!B:B))</f>
        <v>EC-01</v>
      </c>
      <c r="D9708" s="38">
        <v>45645.066655092596</v>
      </c>
      <c r="E9708" s="36" t="s">
        <v>343</v>
      </c>
      <c r="F9708" s="37" t="str">
        <f t="array" ref="F9708">IFERROR(XLOOKUP(E9708,Operadores!A:A,Operadores!B:B))</f>
        <v>MONCAR</v>
      </c>
      <c r="G9708" s="36" t="s">
        <v>72</v>
      </c>
      <c r="H9708" s="39">
        <v>19.63</v>
      </c>
      <c r="I9708" s="40">
        <v>795.45</v>
      </c>
      <c r="J9708" s="41">
        <f t="shared" si="5"/>
        <v>15614.6835</v>
      </c>
      <c r="K9708" s="37" t="str">
        <f t="array" ref="K9708">IFERROR(XLOOKUP(G9708,'Tipo de carga'!A:A,'Tipo de carga'!B:B))</f>
        <v>Autoabasto</v>
      </c>
      <c r="L9708" s="37">
        <f t="shared" si="2"/>
        <v>51</v>
      </c>
      <c r="M9708" s="37">
        <f t="shared" si="3"/>
        <v>19</v>
      </c>
      <c r="N9708" s="37">
        <f t="shared" si="4"/>
        <v>12</v>
      </c>
      <c r="O9708" s="37" t="str">
        <f t="array" ref="O9708">IFERROR(XLOOKUP(K9708,'Tipo de carga'!B:B,'Tipo de carga'!C:C))</f>
        <v>Diesel</v>
      </c>
    </row>
    <row r="9709">
      <c r="A9709" s="36">
        <v>1980.0</v>
      </c>
      <c r="B9709" s="37" t="str">
        <f t="array" ref="B9709">IFERROR(XLOOKUP(A9709,'Asignacion Dic'!A:A,'Asignacion Dic'!C:C))</f>
        <v>MeLi asignado SD</v>
      </c>
      <c r="C9709" s="37" t="str">
        <f t="array" ref="C9709">IFERROR(XLOOKUP(A9709,'Asignacion Dic'!A:A,'Asignacion Dic'!B:B))</f>
        <v>EC-05</v>
      </c>
      <c r="D9709" s="38">
        <v>45645.05081018519</v>
      </c>
      <c r="E9709" s="36" t="s">
        <v>173</v>
      </c>
      <c r="F9709" s="37" t="str">
        <f t="array" ref="F9709">IFERROR(XLOOKUP(E9709,Operadores!A:A,Operadores!B:B))</f>
        <v>AGUMIG</v>
      </c>
      <c r="G9709" s="36" t="s">
        <v>72</v>
      </c>
      <c r="H9709" s="39">
        <v>19.63</v>
      </c>
      <c r="I9709" s="40">
        <v>248.44</v>
      </c>
      <c r="J9709" s="41">
        <f t="shared" si="5"/>
        <v>4876.8772</v>
      </c>
      <c r="K9709" s="37" t="str">
        <f t="array" ref="K9709">IFERROR(XLOOKUP(G9709,'Tipo de carga'!A:A,'Tipo de carga'!B:B))</f>
        <v>Autoabasto</v>
      </c>
      <c r="L9709" s="37">
        <f t="shared" si="2"/>
        <v>51</v>
      </c>
      <c r="M9709" s="37">
        <f t="shared" si="3"/>
        <v>19</v>
      </c>
      <c r="N9709" s="37">
        <f t="shared" si="4"/>
        <v>12</v>
      </c>
      <c r="O9709" s="37" t="str">
        <f t="array" ref="O9709">IFERROR(XLOOKUP(K9709,'Tipo de carga'!B:B,'Tipo de carga'!C:C))</f>
        <v>Diesel</v>
      </c>
    </row>
    <row r="9710">
      <c r="A9710" s="36">
        <v>1821.0</v>
      </c>
      <c r="B9710" s="37" t="str">
        <f t="array" ref="B9710">IFERROR(XLOOKUP(A9710,'Asignacion Dic'!A:A,'Asignacion Dic'!C:C))</f>
        <v>Circuitos</v>
      </c>
      <c r="C9710" s="37" t="str">
        <f t="array" ref="C9710">IFERROR(XLOOKUP(A9710,'Asignacion Dic'!A:A,'Asignacion Dic'!B:B))</f>
        <v>EC-03</v>
      </c>
      <c r="D9710" s="38">
        <v>45645.04681712963</v>
      </c>
      <c r="E9710" s="36" t="s">
        <v>198</v>
      </c>
      <c r="F9710" s="37" t="str">
        <f t="array" ref="F9710">IFERROR(XLOOKUP(E9710,Operadores!A:A,Operadores!B:B))</f>
        <v>BAULUI</v>
      </c>
      <c r="G9710" s="36" t="s">
        <v>72</v>
      </c>
      <c r="H9710" s="39">
        <v>19.63</v>
      </c>
      <c r="I9710" s="40">
        <v>350.33</v>
      </c>
      <c r="J9710" s="41">
        <f t="shared" si="5"/>
        <v>6876.9779</v>
      </c>
      <c r="K9710" s="37" t="str">
        <f t="array" ref="K9710">IFERROR(XLOOKUP(G9710,'Tipo de carga'!A:A,'Tipo de carga'!B:B))</f>
        <v>Autoabasto</v>
      </c>
      <c r="L9710" s="37">
        <f t="shared" si="2"/>
        <v>51</v>
      </c>
      <c r="M9710" s="37">
        <f t="shared" si="3"/>
        <v>19</v>
      </c>
      <c r="N9710" s="37">
        <f t="shared" si="4"/>
        <v>12</v>
      </c>
      <c r="O9710" s="37" t="str">
        <f t="array" ref="O9710">IFERROR(XLOOKUP(K9710,'Tipo de carga'!B:B,'Tipo de carga'!C:C))</f>
        <v>Diesel</v>
      </c>
    </row>
    <row r="9711">
      <c r="A9711" s="36">
        <v>1946.0</v>
      </c>
      <c r="B9711" s="37" t="str">
        <f t="array" ref="B9711">IFERROR(XLOOKUP(A9711,'Asignacion Dic'!A:A,'Asignacion Dic'!C:C))</f>
        <v>MeLi asignado SD</v>
      </c>
      <c r="C9711" s="37" t="str">
        <f t="array" ref="C9711">IFERROR(XLOOKUP(A9711,'Asignacion Dic'!A:A,'Asignacion Dic'!B:B))</f>
        <v>EC-05</v>
      </c>
      <c r="D9711" s="38">
        <v>45645.02811342593</v>
      </c>
      <c r="E9711" s="36" t="s">
        <v>183</v>
      </c>
      <c r="F9711" s="37" t="str">
        <f t="array" ref="F9711">IFERROR(XLOOKUP(E9711,Operadores!A:A,Operadores!B:B))</f>
        <v>VARJUAX</v>
      </c>
      <c r="G9711" s="36" t="s">
        <v>72</v>
      </c>
      <c r="H9711" s="39">
        <v>19.63</v>
      </c>
      <c r="I9711" s="40">
        <v>476.84</v>
      </c>
      <c r="J9711" s="41">
        <f t="shared" si="5"/>
        <v>9360.3692</v>
      </c>
      <c r="K9711" s="37" t="str">
        <f t="array" ref="K9711">IFERROR(XLOOKUP(G9711,'Tipo de carga'!A:A,'Tipo de carga'!B:B))</f>
        <v>Autoabasto</v>
      </c>
      <c r="L9711" s="37">
        <f t="shared" si="2"/>
        <v>51</v>
      </c>
      <c r="M9711" s="37">
        <f t="shared" si="3"/>
        <v>19</v>
      </c>
      <c r="N9711" s="37">
        <f t="shared" si="4"/>
        <v>12</v>
      </c>
      <c r="O9711" s="37" t="str">
        <f t="array" ref="O9711">IFERROR(XLOOKUP(K9711,'Tipo de carga'!B:B,'Tipo de carga'!C:C))</f>
        <v>Diesel</v>
      </c>
    </row>
    <row r="9712">
      <c r="A9712" s="36">
        <v>1969.0</v>
      </c>
      <c r="B9712" s="37" t="str">
        <f t="array" ref="B9712">IFERROR(XLOOKUP(A9712,'Asignacion Dic'!A:A,'Asignacion Dic'!C:C))</f>
        <v>Sayer Vuelteros</v>
      </c>
      <c r="C9712" s="37" t="str">
        <f t="array" ref="C9712">IFERROR(XLOOKUP(A9712,'Asignacion Dic'!A:A,'Asignacion Dic'!B:B))</f>
        <v>EC-04</v>
      </c>
      <c r="D9712" s="38">
        <v>45645.83971064815</v>
      </c>
      <c r="E9712" s="36" t="s">
        <v>250</v>
      </c>
      <c r="F9712" s="37" t="str">
        <f t="array" ref="F9712">IFERROR(XLOOKUP(E9712,Operadores!A:A,Operadores!B:B))</f>
        <v>FIGMAR</v>
      </c>
      <c r="G9712" s="36" t="s">
        <v>19</v>
      </c>
      <c r="H9712" s="39">
        <v>19.29</v>
      </c>
      <c r="I9712" s="40">
        <v>620.62</v>
      </c>
      <c r="J9712" s="41">
        <f t="shared" si="5"/>
        <v>11971.7598</v>
      </c>
      <c r="K9712" s="37" t="str">
        <f t="array" ref="K9712">IFERROR(XLOOKUP(G9712,'Tipo de carga'!A:A,'Tipo de carga'!B:B))</f>
        <v>Autoabasto</v>
      </c>
      <c r="L9712" s="37">
        <f t="shared" si="2"/>
        <v>51</v>
      </c>
      <c r="M9712" s="37">
        <f t="shared" si="3"/>
        <v>19</v>
      </c>
      <c r="N9712" s="37">
        <f t="shared" si="4"/>
        <v>12</v>
      </c>
      <c r="O9712" s="37" t="str">
        <f t="array" ref="O9712">IFERROR(XLOOKUP(K9712,'Tipo de carga'!B:B,'Tipo de carga'!C:C))</f>
        <v>Diesel</v>
      </c>
    </row>
    <row r="9713">
      <c r="A9713" s="36">
        <v>1938.0</v>
      </c>
      <c r="B9713" s="37" t="str">
        <f t="array" ref="B9713">IFERROR(XLOOKUP(A9713,'Asignacion Dic'!A:A,'Asignacion Dic'!C:C))</f>
        <v>Sayer Sencillo</v>
      </c>
      <c r="C9713" s="37" t="str">
        <f t="array" ref="C9713">IFERROR(XLOOKUP(A9713,'Asignacion Dic'!A:A,'Asignacion Dic'!B:B))</f>
        <v>EC-04</v>
      </c>
      <c r="D9713" s="38">
        <v>45645.76495370371</v>
      </c>
      <c r="E9713" s="36" t="s">
        <v>38</v>
      </c>
      <c r="F9713" s="37" t="str">
        <f t="array" ref="F9713">IFERROR(XLOOKUP(E9713,Operadores!A:A,Operadores!B:B))</f>
        <v>SOSCA01</v>
      </c>
      <c r="G9713" s="36" t="s">
        <v>19</v>
      </c>
      <c r="H9713" s="39">
        <v>19.29</v>
      </c>
      <c r="I9713" s="40">
        <v>430.03</v>
      </c>
      <c r="J9713" s="41">
        <f t="shared" si="5"/>
        <v>8295.2787</v>
      </c>
      <c r="K9713" s="37" t="str">
        <f t="array" ref="K9713">IFERROR(XLOOKUP(G9713,'Tipo de carga'!A:A,'Tipo de carga'!B:B))</f>
        <v>Autoabasto</v>
      </c>
      <c r="L9713" s="37">
        <f t="shared" si="2"/>
        <v>51</v>
      </c>
      <c r="M9713" s="37">
        <f t="shared" si="3"/>
        <v>19</v>
      </c>
      <c r="N9713" s="37">
        <f t="shared" si="4"/>
        <v>12</v>
      </c>
      <c r="O9713" s="37" t="str">
        <f t="array" ref="O9713">IFERROR(XLOOKUP(K9713,'Tipo de carga'!B:B,'Tipo de carga'!C:C))</f>
        <v>Diesel</v>
      </c>
    </row>
    <row r="9714">
      <c r="A9714" s="36">
        <v>1971.0</v>
      </c>
      <c r="B9714" s="37" t="str">
        <f t="array" ref="B9714">IFERROR(XLOOKUP(A9714,'Asignacion Dic'!A:A,'Asignacion Dic'!C:C))</f>
        <v>Sayer Sencillo</v>
      </c>
      <c r="C9714" s="37" t="str">
        <f t="array" ref="C9714">IFERROR(XLOOKUP(A9714,'Asignacion Dic'!A:A,'Asignacion Dic'!B:B))</f>
        <v>EC-04</v>
      </c>
      <c r="D9714" s="38">
        <v>45645.7322337963</v>
      </c>
      <c r="E9714" s="36" t="s">
        <v>36</v>
      </c>
      <c r="F9714" s="37" t="str">
        <f t="array" ref="F9714">IFERROR(XLOOKUP(E9714,Operadores!A:A,Operadores!B:B))</f>
        <v>OLVOSX</v>
      </c>
      <c r="G9714" s="36" t="s">
        <v>19</v>
      </c>
      <c r="H9714" s="39">
        <v>19.29</v>
      </c>
      <c r="I9714" s="40">
        <v>455.0</v>
      </c>
      <c r="J9714" s="41">
        <f t="shared" si="5"/>
        <v>8776.95</v>
      </c>
      <c r="K9714" s="37" t="str">
        <f t="array" ref="K9714">IFERROR(XLOOKUP(G9714,'Tipo de carga'!A:A,'Tipo de carga'!B:B))</f>
        <v>Autoabasto</v>
      </c>
      <c r="L9714" s="37">
        <f t="shared" si="2"/>
        <v>51</v>
      </c>
      <c r="M9714" s="37">
        <f t="shared" si="3"/>
        <v>19</v>
      </c>
      <c r="N9714" s="37">
        <f t="shared" si="4"/>
        <v>12</v>
      </c>
      <c r="O9714" s="37" t="str">
        <f t="array" ref="O9714">IFERROR(XLOOKUP(K9714,'Tipo de carga'!B:B,'Tipo de carga'!C:C))</f>
        <v>Diesel</v>
      </c>
    </row>
    <row r="9715">
      <c r="A9715" s="36">
        <v>2068.0</v>
      </c>
      <c r="B9715" s="37" t="str">
        <f t="array" ref="B9715">IFERROR(XLOOKUP(A9715,'Asignacion Dic'!A:A,'Asignacion Dic'!C:C))</f>
        <v>Sayer Pipas</v>
      </c>
      <c r="C9715" s="37" t="str">
        <f t="array" ref="C9715">IFERROR(XLOOKUP(A9715,'Asignacion Dic'!A:A,'Asignacion Dic'!B:B))</f>
        <v>EC-04</v>
      </c>
      <c r="D9715" s="38">
        <v>45645.67072916667</v>
      </c>
      <c r="E9715" s="36" t="s">
        <v>69</v>
      </c>
      <c r="F9715" s="37" t="str">
        <f t="array" ref="F9715">IFERROR(XLOOKUP(E9715,Operadores!A:A,Operadores!B:B))</f>
        <v>MTTO</v>
      </c>
      <c r="G9715" s="36" t="s">
        <v>19</v>
      </c>
      <c r="H9715" s="39">
        <v>19.29</v>
      </c>
      <c r="I9715" s="40">
        <v>25.25</v>
      </c>
      <c r="J9715" s="41">
        <f t="shared" si="5"/>
        <v>487.0725</v>
      </c>
      <c r="K9715" s="37" t="str">
        <f t="array" ref="K9715">IFERROR(XLOOKUP(G9715,'Tipo de carga'!A:A,'Tipo de carga'!B:B))</f>
        <v>Autoabasto</v>
      </c>
      <c r="L9715" s="37">
        <f t="shared" si="2"/>
        <v>51</v>
      </c>
      <c r="M9715" s="37">
        <f t="shared" si="3"/>
        <v>19</v>
      </c>
      <c r="N9715" s="37">
        <f t="shared" si="4"/>
        <v>12</v>
      </c>
      <c r="O9715" s="37" t="str">
        <f t="array" ref="O9715">IFERROR(XLOOKUP(K9715,'Tipo de carga'!B:B,'Tipo de carga'!C:C))</f>
        <v>Diesel</v>
      </c>
    </row>
    <row r="9716">
      <c r="A9716" s="36">
        <v>1852.0</v>
      </c>
      <c r="B9716" s="37" t="str">
        <f t="array" ref="B9716">IFERROR(XLOOKUP(A9716,'Asignacion Dic'!A:A,'Asignacion Dic'!C:C))</f>
        <v>Circuitos</v>
      </c>
      <c r="C9716" s="37" t="str">
        <f t="array" ref="C9716">IFERROR(XLOOKUP(A9716,'Asignacion Dic'!A:A,'Asignacion Dic'!B:B))</f>
        <v>EC-03</v>
      </c>
      <c r="D9716" s="38">
        <v>45645.589791666665</v>
      </c>
      <c r="E9716" s="36" t="s">
        <v>197</v>
      </c>
      <c r="F9716" s="37" t="str">
        <f t="array" ref="F9716">IFERROR(XLOOKUP(E9716,Operadores!A:A,Operadores!B:B))</f>
        <v>REYALE</v>
      </c>
      <c r="G9716" s="36" t="s">
        <v>19</v>
      </c>
      <c r="H9716" s="39">
        <v>19.29</v>
      </c>
      <c r="I9716" s="40">
        <v>487.0</v>
      </c>
      <c r="J9716" s="41">
        <f t="shared" si="5"/>
        <v>9394.23</v>
      </c>
      <c r="K9716" s="37" t="str">
        <f t="array" ref="K9716">IFERROR(XLOOKUP(G9716,'Tipo de carga'!A:A,'Tipo de carga'!B:B))</f>
        <v>Autoabasto</v>
      </c>
      <c r="L9716" s="37">
        <f t="shared" si="2"/>
        <v>51</v>
      </c>
      <c r="M9716" s="37">
        <f t="shared" si="3"/>
        <v>19</v>
      </c>
      <c r="N9716" s="37">
        <f t="shared" si="4"/>
        <v>12</v>
      </c>
      <c r="O9716" s="37" t="str">
        <f t="array" ref="O9716">IFERROR(XLOOKUP(K9716,'Tipo de carga'!B:B,'Tipo de carga'!C:C))</f>
        <v>Diesel</v>
      </c>
    </row>
    <row r="9717">
      <c r="A9717" s="36">
        <v>1805.0</v>
      </c>
      <c r="B9717" s="37" t="str">
        <f t="array" ref="B9717">IFERROR(XLOOKUP(A9717,'Asignacion Dic'!A:A,'Asignacion Dic'!C:C))</f>
        <v>Sayer Full</v>
      </c>
      <c r="C9717" s="37" t="str">
        <f t="array" ref="C9717">IFERROR(XLOOKUP(A9717,'Asignacion Dic'!A:A,'Asignacion Dic'!B:B))</f>
        <v>EC-04</v>
      </c>
      <c r="D9717" s="38">
        <v>45645.53570601852</v>
      </c>
      <c r="E9717" s="36" t="s">
        <v>577</v>
      </c>
      <c r="F9717" s="37" t="str">
        <f t="array" ref="F9717">IFERROR(XLOOKUP(E9717,Operadores!A:A,Operadores!B:B))</f>
        <v>LOPREN</v>
      </c>
      <c r="G9717" s="36" t="s">
        <v>19</v>
      </c>
      <c r="H9717" s="39">
        <v>19.29</v>
      </c>
      <c r="I9717" s="40">
        <v>662.84</v>
      </c>
      <c r="J9717" s="41">
        <f t="shared" si="5"/>
        <v>12786.1836</v>
      </c>
      <c r="K9717" s="37" t="str">
        <f t="array" ref="K9717">IFERROR(XLOOKUP(G9717,'Tipo de carga'!A:A,'Tipo de carga'!B:B))</f>
        <v>Autoabasto</v>
      </c>
      <c r="L9717" s="37">
        <f t="shared" si="2"/>
        <v>51</v>
      </c>
      <c r="M9717" s="37">
        <f t="shared" si="3"/>
        <v>19</v>
      </c>
      <c r="N9717" s="37">
        <f t="shared" si="4"/>
        <v>12</v>
      </c>
      <c r="O9717" s="37" t="str">
        <f t="array" ref="O9717">IFERROR(XLOOKUP(K9717,'Tipo de carga'!B:B,'Tipo de carga'!C:C))</f>
        <v>Diesel</v>
      </c>
    </row>
    <row r="9718">
      <c r="A9718" s="36">
        <v>1975.0</v>
      </c>
      <c r="B9718" s="37" t="str">
        <f t="array" ref="B9718">IFERROR(XLOOKUP(A9718,'Asignacion Dic'!A:A,'Asignacion Dic'!C:C))</f>
        <v>Sayer Sencillo</v>
      </c>
      <c r="C9718" s="37" t="str">
        <f t="array" ref="C9718">IFERROR(XLOOKUP(A9718,'Asignacion Dic'!A:A,'Asignacion Dic'!B:B))</f>
        <v>EC-04</v>
      </c>
      <c r="D9718" s="38">
        <v>45645.50960648148</v>
      </c>
      <c r="E9718" s="36" t="s">
        <v>465</v>
      </c>
      <c r="F9718" s="37" t="str">
        <f t="array" ref="F9718">IFERROR(XLOOKUP(E9718,Operadores!A:A,Operadores!B:B))</f>
        <v>SANMAN</v>
      </c>
      <c r="G9718" s="36" t="s">
        <v>19</v>
      </c>
      <c r="H9718" s="39">
        <v>19.29</v>
      </c>
      <c r="I9718" s="40">
        <v>448.62</v>
      </c>
      <c r="J9718" s="41">
        <f t="shared" si="5"/>
        <v>8653.8798</v>
      </c>
      <c r="K9718" s="37" t="str">
        <f t="array" ref="K9718">IFERROR(XLOOKUP(G9718,'Tipo de carga'!A:A,'Tipo de carga'!B:B))</f>
        <v>Autoabasto</v>
      </c>
      <c r="L9718" s="37">
        <f t="shared" si="2"/>
        <v>51</v>
      </c>
      <c r="M9718" s="37">
        <f t="shared" si="3"/>
        <v>19</v>
      </c>
      <c r="N9718" s="37">
        <f t="shared" si="4"/>
        <v>12</v>
      </c>
      <c r="O9718" s="37" t="str">
        <f t="array" ref="O9718">IFERROR(XLOOKUP(K9718,'Tipo de carga'!B:B,'Tipo de carga'!C:C))</f>
        <v>Diesel</v>
      </c>
    </row>
    <row r="9719">
      <c r="A9719" s="36">
        <v>1804.0</v>
      </c>
      <c r="B9719" s="37" t="str">
        <f t="array" ref="B9719">IFERROR(XLOOKUP(A9719,'Asignacion Dic'!A:A,'Asignacion Dic'!C:C))</f>
        <v>Sayer Full</v>
      </c>
      <c r="C9719" s="37" t="str">
        <f t="array" ref="C9719">IFERROR(XLOOKUP(A9719,'Asignacion Dic'!A:A,'Asignacion Dic'!B:B))</f>
        <v>EC-04</v>
      </c>
      <c r="D9719" s="38">
        <v>45645.46445601852</v>
      </c>
      <c r="E9719" s="36" t="s">
        <v>475</v>
      </c>
      <c r="F9719" s="37" t="str">
        <f t="array" ref="F9719">IFERROR(XLOOKUP(E9719,Operadores!A:A,Operadores!B:B))</f>
        <v>AGUERN</v>
      </c>
      <c r="G9719" s="36" t="s">
        <v>19</v>
      </c>
      <c r="H9719" s="39">
        <v>19.29</v>
      </c>
      <c r="I9719" s="40">
        <v>88.23</v>
      </c>
      <c r="J9719" s="41">
        <f t="shared" si="5"/>
        <v>1701.9567</v>
      </c>
      <c r="K9719" s="37" t="str">
        <f t="array" ref="K9719">IFERROR(XLOOKUP(G9719,'Tipo de carga'!A:A,'Tipo de carga'!B:B))</f>
        <v>Autoabasto</v>
      </c>
      <c r="L9719" s="37">
        <f t="shared" si="2"/>
        <v>51</v>
      </c>
      <c r="M9719" s="37">
        <f t="shared" si="3"/>
        <v>19</v>
      </c>
      <c r="N9719" s="37">
        <f t="shared" si="4"/>
        <v>12</v>
      </c>
      <c r="O9719" s="37" t="str">
        <f t="array" ref="O9719">IFERROR(XLOOKUP(K9719,'Tipo de carga'!B:B,'Tipo de carga'!C:C))</f>
        <v>Diesel</v>
      </c>
    </row>
    <row r="9720">
      <c r="A9720" s="36">
        <v>1862.0</v>
      </c>
      <c r="B9720" s="37" t="str">
        <f t="array" ref="B9720">IFERROR(XLOOKUP(A9720,'Asignacion Dic'!A:A,'Asignacion Dic'!C:C))</f>
        <v>Circuitos</v>
      </c>
      <c r="C9720" s="37" t="str">
        <f t="array" ref="C9720">IFERROR(XLOOKUP(A9720,'Asignacion Dic'!A:A,'Asignacion Dic'!B:B))</f>
        <v>EC-03</v>
      </c>
      <c r="D9720" s="38">
        <v>45645.45679398148</v>
      </c>
      <c r="E9720" s="36" t="s">
        <v>350</v>
      </c>
      <c r="F9720" s="37" t="str">
        <f t="array" ref="F9720">IFERROR(XLOOKUP(E9720,Operadores!A:A,Operadores!B:B))</f>
        <v>PERRI</v>
      </c>
      <c r="G9720" s="36" t="s">
        <v>19</v>
      </c>
      <c r="H9720" s="39">
        <v>19.29</v>
      </c>
      <c r="I9720" s="40">
        <v>610.78</v>
      </c>
      <c r="J9720" s="41">
        <f t="shared" si="5"/>
        <v>11781.9462</v>
      </c>
      <c r="K9720" s="37" t="str">
        <f t="array" ref="K9720">IFERROR(XLOOKUP(G9720,'Tipo de carga'!A:A,'Tipo de carga'!B:B))</f>
        <v>Autoabasto</v>
      </c>
      <c r="L9720" s="37">
        <f t="shared" si="2"/>
        <v>51</v>
      </c>
      <c r="M9720" s="37">
        <f t="shared" si="3"/>
        <v>19</v>
      </c>
      <c r="N9720" s="37">
        <f t="shared" si="4"/>
        <v>12</v>
      </c>
      <c r="O9720" s="37" t="str">
        <f t="array" ref="O9720">IFERROR(XLOOKUP(K9720,'Tipo de carga'!B:B,'Tipo de carga'!C:C))</f>
        <v>Diesel</v>
      </c>
    </row>
    <row r="9721">
      <c r="A9721" s="36">
        <v>1851.0</v>
      </c>
      <c r="B9721" s="37" t="str">
        <f t="array" ref="B9721">IFERROR(XLOOKUP(A9721,'Asignacion Dic'!A:A,'Asignacion Dic'!C:C))</f>
        <v>Circuitos</v>
      </c>
      <c r="C9721" s="37" t="str">
        <f t="array" ref="C9721">IFERROR(XLOOKUP(A9721,'Asignacion Dic'!A:A,'Asignacion Dic'!B:B))</f>
        <v>EC-03</v>
      </c>
      <c r="D9721" s="38">
        <v>45645.365625</v>
      </c>
      <c r="E9721" s="36" t="s">
        <v>510</v>
      </c>
      <c r="F9721" s="37" t="str">
        <f t="array" ref="F9721">IFERROR(XLOOKUP(E9721,Operadores!A:A,Operadores!B:B))</f>
        <v>ROJFEL</v>
      </c>
      <c r="G9721" s="36" t="s">
        <v>19</v>
      </c>
      <c r="H9721" s="39">
        <v>19.29</v>
      </c>
      <c r="I9721" s="40">
        <v>577.06</v>
      </c>
      <c r="J9721" s="41">
        <f t="shared" si="5"/>
        <v>11131.4874</v>
      </c>
      <c r="K9721" s="37" t="str">
        <f t="array" ref="K9721">IFERROR(XLOOKUP(G9721,'Tipo de carga'!A:A,'Tipo de carga'!B:B))</f>
        <v>Autoabasto</v>
      </c>
      <c r="L9721" s="37">
        <f t="shared" si="2"/>
        <v>51</v>
      </c>
      <c r="M9721" s="37">
        <f t="shared" si="3"/>
        <v>19</v>
      </c>
      <c r="N9721" s="37">
        <f t="shared" si="4"/>
        <v>12</v>
      </c>
      <c r="O9721" s="37" t="str">
        <f t="array" ref="O9721">IFERROR(XLOOKUP(K9721,'Tipo de carga'!B:B,'Tipo de carga'!C:C))</f>
        <v>Diesel</v>
      </c>
    </row>
    <row r="9722">
      <c r="A9722" s="36">
        <v>1804.0</v>
      </c>
      <c r="B9722" s="37" t="str">
        <f t="array" ref="B9722">IFERROR(XLOOKUP(A9722,'Asignacion Dic'!A:A,'Asignacion Dic'!C:C))</f>
        <v>Sayer Full</v>
      </c>
      <c r="C9722" s="37" t="str">
        <f t="array" ref="C9722">IFERROR(XLOOKUP(A9722,'Asignacion Dic'!A:A,'Asignacion Dic'!B:B))</f>
        <v>EC-04</v>
      </c>
      <c r="D9722" s="38">
        <v>45645.28346064815</v>
      </c>
      <c r="E9722" s="36" t="s">
        <v>475</v>
      </c>
      <c r="F9722" s="37" t="str">
        <f t="array" ref="F9722">IFERROR(XLOOKUP(E9722,Operadores!A:A,Operadores!B:B))</f>
        <v>AGUERN</v>
      </c>
      <c r="G9722" s="36" t="s">
        <v>19</v>
      </c>
      <c r="H9722" s="39">
        <v>19.29</v>
      </c>
      <c r="I9722" s="40">
        <v>880.05</v>
      </c>
      <c r="J9722" s="41">
        <f t="shared" si="5"/>
        <v>16976.1645</v>
      </c>
      <c r="K9722" s="37" t="str">
        <f t="array" ref="K9722">IFERROR(XLOOKUP(G9722,'Tipo de carga'!A:A,'Tipo de carga'!B:B))</f>
        <v>Autoabasto</v>
      </c>
      <c r="L9722" s="37">
        <f t="shared" si="2"/>
        <v>51</v>
      </c>
      <c r="M9722" s="37">
        <f t="shared" si="3"/>
        <v>19</v>
      </c>
      <c r="N9722" s="37">
        <f t="shared" si="4"/>
        <v>12</v>
      </c>
      <c r="O9722" s="37" t="str">
        <f t="array" ref="O9722">IFERROR(XLOOKUP(K9722,'Tipo de carga'!B:B,'Tipo de carga'!C:C))</f>
        <v>Diesel</v>
      </c>
    </row>
    <row r="9723">
      <c r="A9723" s="36">
        <v>1825.0</v>
      </c>
      <c r="B9723" s="37" t="str">
        <f t="array" ref="B9723">IFERROR(XLOOKUP(A9723,'Asignacion Dic'!A:A,'Asignacion Dic'!C:C))</f>
        <v>Circuitos</v>
      </c>
      <c r="C9723" s="37" t="str">
        <f t="array" ref="C9723">IFERROR(XLOOKUP(A9723,'Asignacion Dic'!A:A,'Asignacion Dic'!B:B))</f>
        <v>EC-03</v>
      </c>
      <c r="D9723" s="38">
        <v>45645.27800925926</v>
      </c>
      <c r="E9723" s="36" t="s">
        <v>346</v>
      </c>
      <c r="F9723" s="37" t="str">
        <f t="array" ref="F9723">IFERROR(XLOOKUP(E9723,Operadores!A:A,Operadores!B:B))</f>
        <v>ESPIS</v>
      </c>
      <c r="G9723" s="36" t="s">
        <v>19</v>
      </c>
      <c r="H9723" s="39">
        <v>19.29</v>
      </c>
      <c r="I9723" s="40">
        <v>579.01</v>
      </c>
      <c r="J9723" s="41">
        <f t="shared" si="5"/>
        <v>11169.1029</v>
      </c>
      <c r="K9723" s="37" t="str">
        <f t="array" ref="K9723">IFERROR(XLOOKUP(G9723,'Tipo de carga'!A:A,'Tipo de carga'!B:B))</f>
        <v>Autoabasto</v>
      </c>
      <c r="L9723" s="37">
        <f t="shared" si="2"/>
        <v>51</v>
      </c>
      <c r="M9723" s="37">
        <f t="shared" si="3"/>
        <v>19</v>
      </c>
      <c r="N9723" s="37">
        <f t="shared" si="4"/>
        <v>12</v>
      </c>
      <c r="O9723" s="37" t="str">
        <f t="array" ref="O9723">IFERROR(XLOOKUP(K9723,'Tipo de carga'!B:B,'Tipo de carga'!C:C))</f>
        <v>Diesel</v>
      </c>
    </row>
    <row r="9724">
      <c r="A9724" s="36">
        <v>1835.0</v>
      </c>
      <c r="B9724" s="37" t="str">
        <f t="array" ref="B9724">IFERROR(XLOOKUP(A9724,'Asignacion Dic'!A:A,'Asignacion Dic'!C:C))</f>
        <v>Sayer Sencillo</v>
      </c>
      <c r="C9724" s="37" t="str">
        <f t="array" ref="C9724">IFERROR(XLOOKUP(A9724,'Asignacion Dic'!A:A,'Asignacion Dic'!B:B))</f>
        <v>EC-04</v>
      </c>
      <c r="D9724" s="38">
        <v>45645.23134259259</v>
      </c>
      <c r="E9724" s="36" t="s">
        <v>512</v>
      </c>
      <c r="F9724" s="37" t="str">
        <f t="array" ref="F9724">IFERROR(XLOOKUP(E9724,Operadores!A:A,Operadores!B:B))</f>
        <v>GARCRU</v>
      </c>
      <c r="G9724" s="36" t="s">
        <v>19</v>
      </c>
      <c r="H9724" s="39">
        <v>19.29</v>
      </c>
      <c r="I9724" s="40">
        <v>643.55</v>
      </c>
      <c r="J9724" s="41">
        <f t="shared" si="5"/>
        <v>12414.0795</v>
      </c>
      <c r="K9724" s="37" t="str">
        <f t="array" ref="K9724">IFERROR(XLOOKUP(G9724,'Tipo de carga'!A:A,'Tipo de carga'!B:B))</f>
        <v>Autoabasto</v>
      </c>
      <c r="L9724" s="37">
        <f t="shared" si="2"/>
        <v>51</v>
      </c>
      <c r="M9724" s="37">
        <f t="shared" si="3"/>
        <v>19</v>
      </c>
      <c r="N9724" s="37">
        <f t="shared" si="4"/>
        <v>12</v>
      </c>
      <c r="O9724" s="37" t="str">
        <f t="array" ref="O9724">IFERROR(XLOOKUP(K9724,'Tipo de carga'!B:B,'Tipo de carga'!C:C))</f>
        <v>Diesel</v>
      </c>
    </row>
    <row r="9725">
      <c r="A9725" s="36">
        <v>1961.0</v>
      </c>
      <c r="B9725" s="37" t="str">
        <f t="array" ref="B9725">IFERROR(XLOOKUP(A9725,'Asignacion Dic'!A:A,'Asignacion Dic'!C:C))</f>
        <v>MeLi asignado SD</v>
      </c>
      <c r="C9725" s="37" t="str">
        <f t="array" ref="C9725">IFERROR(XLOOKUP(A9725,'Asignacion Dic'!A:A,'Asignacion Dic'!B:B))</f>
        <v>EC-05</v>
      </c>
      <c r="D9725" s="38">
        <v>45645.11356481481</v>
      </c>
      <c r="E9725" s="36" t="s">
        <v>196</v>
      </c>
      <c r="F9725" s="37" t="str">
        <f t="array" ref="F9725">IFERROR(XLOOKUP(E9725,Operadores!A:A,Operadores!B:B))</f>
        <v>HERJOS07</v>
      </c>
      <c r="G9725" s="36" t="s">
        <v>19</v>
      </c>
      <c r="H9725" s="39">
        <v>19.29</v>
      </c>
      <c r="I9725" s="40">
        <v>481.41</v>
      </c>
      <c r="J9725" s="41">
        <f t="shared" si="5"/>
        <v>9286.3989</v>
      </c>
      <c r="K9725" s="37" t="str">
        <f t="array" ref="K9725">IFERROR(XLOOKUP(G9725,'Tipo de carga'!A:A,'Tipo de carga'!B:B))</f>
        <v>Autoabasto</v>
      </c>
      <c r="L9725" s="37">
        <f t="shared" si="2"/>
        <v>51</v>
      </c>
      <c r="M9725" s="37">
        <f t="shared" si="3"/>
        <v>19</v>
      </c>
      <c r="N9725" s="37">
        <f t="shared" si="4"/>
        <v>12</v>
      </c>
      <c r="O9725" s="37" t="str">
        <f t="array" ref="O9725">IFERROR(XLOOKUP(K9725,'Tipo de carga'!B:B,'Tipo de carga'!C:C))</f>
        <v>Diesel</v>
      </c>
    </row>
    <row r="9726">
      <c r="A9726" s="36">
        <v>1890.0</v>
      </c>
      <c r="B9726" s="37" t="str">
        <f t="array" ref="B9726">IFERROR(XLOOKUP(A9726,'Asignacion Dic'!A:A,'Asignacion Dic'!C:C))</f>
        <v>Sayer Expo</v>
      </c>
      <c r="C9726" s="37" t="str">
        <f t="array" ref="C9726">IFERROR(XLOOKUP(A9726,'Asignacion Dic'!A:A,'Asignacion Dic'!B:B))</f>
        <v>EC-04</v>
      </c>
      <c r="D9726" s="38">
        <v>45645.091990740744</v>
      </c>
      <c r="E9726" s="36" t="s">
        <v>463</v>
      </c>
      <c r="F9726" s="37" t="str">
        <f t="array" ref="F9726">IFERROR(XLOOKUP(E9726,Operadores!A:A,Operadores!B:B))</f>
        <v>OSOCA01</v>
      </c>
      <c r="G9726" s="36" t="s">
        <v>19</v>
      </c>
      <c r="H9726" s="39">
        <v>19.29</v>
      </c>
      <c r="I9726" s="40">
        <v>630.06</v>
      </c>
      <c r="J9726" s="41">
        <f t="shared" si="5"/>
        <v>12153.8574</v>
      </c>
      <c r="K9726" s="37" t="str">
        <f t="array" ref="K9726">IFERROR(XLOOKUP(G9726,'Tipo de carga'!A:A,'Tipo de carga'!B:B))</f>
        <v>Autoabasto</v>
      </c>
      <c r="L9726" s="37">
        <f t="shared" si="2"/>
        <v>51</v>
      </c>
      <c r="M9726" s="37">
        <f t="shared" si="3"/>
        <v>19</v>
      </c>
      <c r="N9726" s="37">
        <f t="shared" si="4"/>
        <v>12</v>
      </c>
      <c r="O9726" s="37" t="str">
        <f t="array" ref="O9726">IFERROR(XLOOKUP(K9726,'Tipo de carga'!B:B,'Tipo de carga'!C:C))</f>
        <v>Diesel</v>
      </c>
    </row>
    <row r="9727">
      <c r="A9727" s="36">
        <v>1931.0</v>
      </c>
      <c r="B9727" s="37" t="str">
        <f t="array" ref="B9727">IFERROR(XLOOKUP(A9727,'Asignacion Dic'!A:A,'Asignacion Dic'!C:C))</f>
        <v>Circuitos</v>
      </c>
      <c r="C9727" s="37" t="str">
        <f t="array" ref="C9727">IFERROR(XLOOKUP(A9727,'Asignacion Dic'!A:A,'Asignacion Dic'!B:B))</f>
        <v>EC-03</v>
      </c>
      <c r="D9727" s="38">
        <v>45645.99648148148</v>
      </c>
      <c r="E9727" s="36" t="s">
        <v>26</v>
      </c>
      <c r="F9727" s="37" t="str">
        <f t="array" ref="F9727">IFERROR(XLOOKUP(E9727,Operadores!A:A,Operadores!B:B))</f>
        <v>ARBJO</v>
      </c>
      <c r="G9727" s="36" t="s">
        <v>75</v>
      </c>
      <c r="H9727" s="39">
        <v>19.84688</v>
      </c>
      <c r="I9727" s="40">
        <v>525.05</v>
      </c>
      <c r="J9727" s="41">
        <f t="shared" si="5"/>
        <v>10420.60434</v>
      </c>
      <c r="K9727" s="37" t="str">
        <f t="array" ref="K9727">IFERROR(XLOOKUP(G9727,'Tipo de carga'!A:A,'Tipo de carga'!B:B))</f>
        <v>Autoabasto</v>
      </c>
      <c r="L9727" s="37">
        <f t="shared" si="2"/>
        <v>51</v>
      </c>
      <c r="M9727" s="37">
        <f t="shared" si="3"/>
        <v>19</v>
      </c>
      <c r="N9727" s="37">
        <f t="shared" si="4"/>
        <v>12</v>
      </c>
      <c r="O9727" s="37" t="str">
        <f t="array" ref="O9727">IFERROR(XLOOKUP(K9727,'Tipo de carga'!B:B,'Tipo de carga'!C:C))</f>
        <v>Diesel</v>
      </c>
    </row>
    <row r="9728">
      <c r="A9728" s="36">
        <v>1794.0</v>
      </c>
      <c r="B9728" s="37" t="str">
        <f t="array" ref="B9728">IFERROR(XLOOKUP(A9728,'Asignacion Dic'!A:A,'Asignacion Dic'!C:C))</f>
        <v>Peñafiel Tlajomulco</v>
      </c>
      <c r="C9728" s="37" t="str">
        <f t="array" ref="C9728">IFERROR(XLOOKUP(A9728,'Asignacion Dic'!A:A,'Asignacion Dic'!B:B))</f>
        <v>EC-06</v>
      </c>
      <c r="D9728" s="38">
        <v>45645.941296296296</v>
      </c>
      <c r="E9728" s="36" t="s">
        <v>564</v>
      </c>
      <c r="F9728" s="37" t="str">
        <f t="array" ref="F9728">IFERROR(XLOOKUP(E9728,Operadores!A:A,Operadores!B:B))</f>
        <v>BUEOSC</v>
      </c>
      <c r="G9728" s="36" t="s">
        <v>75</v>
      </c>
      <c r="H9728" s="39">
        <v>19.84688</v>
      </c>
      <c r="I9728" s="40">
        <v>740.04</v>
      </c>
      <c r="J9728" s="41">
        <f t="shared" si="5"/>
        <v>14687.48508</v>
      </c>
      <c r="K9728" s="37" t="str">
        <f t="array" ref="K9728">IFERROR(XLOOKUP(G9728,'Tipo de carga'!A:A,'Tipo de carga'!B:B))</f>
        <v>Autoabasto</v>
      </c>
      <c r="L9728" s="37">
        <f t="shared" si="2"/>
        <v>51</v>
      </c>
      <c r="M9728" s="37">
        <f t="shared" si="3"/>
        <v>19</v>
      </c>
      <c r="N9728" s="37">
        <f t="shared" si="4"/>
        <v>12</v>
      </c>
      <c r="O9728" s="37" t="str">
        <f t="array" ref="O9728">IFERROR(XLOOKUP(K9728,'Tipo de carga'!B:B,'Tipo de carga'!C:C))</f>
        <v>Diesel</v>
      </c>
    </row>
    <row r="9729">
      <c r="A9729" s="36">
        <v>1934.0</v>
      </c>
      <c r="B9729" s="37" t="str">
        <f t="array" ref="B9729">IFERROR(XLOOKUP(A9729,'Asignacion Dic'!A:A,'Asignacion Dic'!C:C))</f>
        <v>Circuitos</v>
      </c>
      <c r="C9729" s="37" t="str">
        <f t="array" ref="C9729">IFERROR(XLOOKUP(A9729,'Asignacion Dic'!A:A,'Asignacion Dic'!B:B))</f>
        <v>EC-03</v>
      </c>
      <c r="D9729" s="38">
        <v>45645.93215277778</v>
      </c>
      <c r="E9729" s="36" t="s">
        <v>272</v>
      </c>
      <c r="F9729" s="37" t="str">
        <f t="array" ref="F9729">IFERROR(XLOOKUP(E9729,Operadores!A:A,Operadores!B:B))</f>
        <v>AVIEN</v>
      </c>
      <c r="G9729" s="36" t="s">
        <v>75</v>
      </c>
      <c r="H9729" s="39">
        <v>19.84688</v>
      </c>
      <c r="I9729" s="40">
        <v>300.1</v>
      </c>
      <c r="J9729" s="41">
        <f t="shared" si="5"/>
        <v>5956.048688</v>
      </c>
      <c r="K9729" s="37" t="str">
        <f t="array" ref="K9729">IFERROR(XLOOKUP(G9729,'Tipo de carga'!A:A,'Tipo de carga'!B:B))</f>
        <v>Autoabasto</v>
      </c>
      <c r="L9729" s="37">
        <f t="shared" si="2"/>
        <v>51</v>
      </c>
      <c r="M9729" s="37">
        <f t="shared" si="3"/>
        <v>19</v>
      </c>
      <c r="N9729" s="37">
        <f t="shared" si="4"/>
        <v>12</v>
      </c>
      <c r="O9729" s="37" t="str">
        <f t="array" ref="O9729">IFERROR(XLOOKUP(K9729,'Tipo de carga'!B:B,'Tipo de carga'!C:C))</f>
        <v>Diesel</v>
      </c>
    </row>
    <row r="9730">
      <c r="A9730" s="36">
        <v>2071.0</v>
      </c>
      <c r="B9730" s="37" t="str">
        <f t="array" ref="B9730">IFERROR(XLOOKUP(A9730,'Asignacion Dic'!A:A,'Asignacion Dic'!C:C))</f>
        <v>PISA Gdl</v>
      </c>
      <c r="C9730" s="37" t="str">
        <f t="array" ref="C9730">IFERROR(XLOOKUP(A9730,'Asignacion Dic'!A:A,'Asignacion Dic'!B:B))</f>
        <v>EC-06</v>
      </c>
      <c r="D9730" s="38">
        <v>45645.56922453704</v>
      </c>
      <c r="E9730" s="36" t="s">
        <v>63</v>
      </c>
      <c r="F9730" s="37" t="str">
        <f t="array" ref="F9730">IFERROR(XLOOKUP(E9730,Operadores!A:A,Operadores!B:B))</f>
        <v>DIAFRA</v>
      </c>
      <c r="G9730" s="36" t="s">
        <v>75</v>
      </c>
      <c r="H9730" s="39">
        <v>19.84688</v>
      </c>
      <c r="I9730" s="40">
        <v>623.44</v>
      </c>
      <c r="J9730" s="41">
        <f t="shared" si="5"/>
        <v>12373.33887</v>
      </c>
      <c r="K9730" s="37" t="str">
        <f t="array" ref="K9730">IFERROR(XLOOKUP(G9730,'Tipo de carga'!A:A,'Tipo de carga'!B:B))</f>
        <v>Autoabasto</v>
      </c>
      <c r="L9730" s="37">
        <f t="shared" si="2"/>
        <v>51</v>
      </c>
      <c r="M9730" s="37">
        <f t="shared" si="3"/>
        <v>19</v>
      </c>
      <c r="N9730" s="37">
        <f t="shared" si="4"/>
        <v>12</v>
      </c>
      <c r="O9730" s="37" t="str">
        <f t="array" ref="O9730">IFERROR(XLOOKUP(K9730,'Tipo de carga'!B:B,'Tipo de carga'!C:C))</f>
        <v>Diesel</v>
      </c>
    </row>
    <row r="9731">
      <c r="A9731" s="36">
        <v>1875.0</v>
      </c>
      <c r="B9731" s="37" t="str">
        <f t="array" ref="B9731">IFERROR(XLOOKUP(A9731,'Asignacion Dic'!A:A,'Asignacion Dic'!C:C))</f>
        <v>Circuitos</v>
      </c>
      <c r="C9731" s="37" t="str">
        <f t="array" ref="C9731">IFERROR(XLOOKUP(A9731,'Asignacion Dic'!A:A,'Asignacion Dic'!B:B))</f>
        <v>EC-03</v>
      </c>
      <c r="D9731" s="38">
        <v>45645.49128472222</v>
      </c>
      <c r="E9731" s="36" t="s">
        <v>201</v>
      </c>
      <c r="F9731" s="37" t="str">
        <f t="array" ref="F9731">IFERROR(XLOOKUP(E9731,Operadores!A:A,Operadores!B:B))</f>
        <v>CARJOR</v>
      </c>
      <c r="G9731" s="36" t="s">
        <v>75</v>
      </c>
      <c r="H9731" s="39">
        <v>19.84688</v>
      </c>
      <c r="I9731" s="40">
        <v>451.2</v>
      </c>
      <c r="J9731" s="41">
        <f t="shared" si="5"/>
        <v>8954.912256</v>
      </c>
      <c r="K9731" s="37" t="str">
        <f t="array" ref="K9731">IFERROR(XLOOKUP(G9731,'Tipo de carga'!A:A,'Tipo de carga'!B:B))</f>
        <v>Autoabasto</v>
      </c>
      <c r="L9731" s="37">
        <f t="shared" si="2"/>
        <v>51</v>
      </c>
      <c r="M9731" s="37">
        <f t="shared" si="3"/>
        <v>19</v>
      </c>
      <c r="N9731" s="37">
        <f t="shared" si="4"/>
        <v>12</v>
      </c>
      <c r="O9731" s="37" t="str">
        <f t="array" ref="O9731">IFERROR(XLOOKUP(K9731,'Tipo de carga'!B:B,'Tipo de carga'!C:C))</f>
        <v>Diesel</v>
      </c>
    </row>
    <row r="9732">
      <c r="A9732" s="36">
        <v>2059.0</v>
      </c>
      <c r="B9732" s="37" t="str">
        <f t="array" ref="B9732">IFERROR(XLOOKUP(A9732,'Asignacion Dic'!A:A,'Asignacion Dic'!C:C))</f>
        <v>PISA Gdl</v>
      </c>
      <c r="C9732" s="37" t="str">
        <f t="array" ref="C9732">IFERROR(XLOOKUP(A9732,'Asignacion Dic'!A:A,'Asignacion Dic'!B:B))</f>
        <v>EC-06</v>
      </c>
      <c r="D9732" s="38">
        <v>45645.45704861111</v>
      </c>
      <c r="E9732" s="36" t="s">
        <v>629</v>
      </c>
      <c r="F9732" s="37" t="str">
        <f t="array" ref="F9732">IFERROR(XLOOKUP(E9732,Operadores!A:A,Operadores!B:B))</f>
        <v>SANVIC01</v>
      </c>
      <c r="G9732" s="36" t="s">
        <v>75</v>
      </c>
      <c r="H9732" s="39">
        <v>19.84688</v>
      </c>
      <c r="I9732" s="40">
        <v>510.01</v>
      </c>
      <c r="J9732" s="41">
        <f t="shared" si="5"/>
        <v>10122.10727</v>
      </c>
      <c r="K9732" s="37" t="str">
        <f t="array" ref="K9732">IFERROR(XLOOKUP(G9732,'Tipo de carga'!A:A,'Tipo de carga'!B:B))</f>
        <v>Autoabasto</v>
      </c>
      <c r="L9732" s="37">
        <f t="shared" si="2"/>
        <v>51</v>
      </c>
      <c r="M9732" s="37">
        <f t="shared" si="3"/>
        <v>19</v>
      </c>
      <c r="N9732" s="37">
        <f t="shared" si="4"/>
        <v>12</v>
      </c>
      <c r="O9732" s="37" t="str">
        <f t="array" ref="O9732">IFERROR(XLOOKUP(K9732,'Tipo de carga'!B:B,'Tipo de carga'!C:C))</f>
        <v>Diesel</v>
      </c>
    </row>
    <row r="9733">
      <c r="A9733" s="36">
        <v>1873.0</v>
      </c>
      <c r="B9733" s="37" t="str">
        <f t="array" ref="B9733">IFERROR(XLOOKUP(A9733,'Asignacion Dic'!A:A,'Asignacion Dic'!C:C))</f>
        <v>Circuitos</v>
      </c>
      <c r="C9733" s="37" t="str">
        <f t="array" ref="C9733">IFERROR(XLOOKUP(A9733,'Asignacion Dic'!A:A,'Asignacion Dic'!B:B))</f>
        <v>EC-03</v>
      </c>
      <c r="D9733" s="38">
        <v>45645.38783564815</v>
      </c>
      <c r="E9733" s="36" t="s">
        <v>277</v>
      </c>
      <c r="F9733" s="37" t="str">
        <f t="array" ref="F9733">IFERROR(XLOOKUP(E9733,Operadores!A:A,Operadores!B:B))</f>
        <v>GUADI</v>
      </c>
      <c r="G9733" s="36" t="s">
        <v>75</v>
      </c>
      <c r="H9733" s="39">
        <v>19.84688</v>
      </c>
      <c r="I9733" s="40">
        <v>740.06</v>
      </c>
      <c r="J9733" s="41">
        <f t="shared" si="5"/>
        <v>14687.88201</v>
      </c>
      <c r="K9733" s="37" t="str">
        <f t="array" ref="K9733">IFERROR(XLOOKUP(G9733,'Tipo de carga'!A:A,'Tipo de carga'!B:B))</f>
        <v>Autoabasto</v>
      </c>
      <c r="L9733" s="37">
        <f t="shared" si="2"/>
        <v>51</v>
      </c>
      <c r="M9733" s="37">
        <f t="shared" si="3"/>
        <v>19</v>
      </c>
      <c r="N9733" s="37">
        <f t="shared" si="4"/>
        <v>12</v>
      </c>
      <c r="O9733" s="37" t="str">
        <f t="array" ref="O9733">IFERROR(XLOOKUP(K9733,'Tipo de carga'!B:B,'Tipo de carga'!C:C))</f>
        <v>Diesel</v>
      </c>
    </row>
    <row r="9734">
      <c r="A9734" s="36">
        <v>2063.0</v>
      </c>
      <c r="B9734" s="37" t="str">
        <f t="array" ref="B9734">IFERROR(XLOOKUP(A9734,'Asignacion Dic'!A:A,'Asignacion Dic'!C:C))</f>
        <v>PISA Gdl</v>
      </c>
      <c r="C9734" s="37" t="str">
        <f t="array" ref="C9734">IFERROR(XLOOKUP(A9734,'Asignacion Dic'!A:A,'Asignacion Dic'!B:B))</f>
        <v>EC-06</v>
      </c>
      <c r="D9734" s="38">
        <v>45645.38287037037</v>
      </c>
      <c r="E9734" s="36" t="s">
        <v>269</v>
      </c>
      <c r="F9734" s="37" t="str">
        <f t="array" ref="F9734">IFERROR(XLOOKUP(E9734,Operadores!A:A,Operadores!B:B))</f>
        <v>GOMLUI02</v>
      </c>
      <c r="G9734" s="36" t="s">
        <v>75</v>
      </c>
      <c r="H9734" s="39">
        <v>19.84688</v>
      </c>
      <c r="I9734" s="40">
        <v>647.05</v>
      </c>
      <c r="J9734" s="41">
        <f t="shared" si="5"/>
        <v>12841.9237</v>
      </c>
      <c r="K9734" s="37" t="str">
        <f t="array" ref="K9734">IFERROR(XLOOKUP(G9734,'Tipo de carga'!A:A,'Tipo de carga'!B:B))</f>
        <v>Autoabasto</v>
      </c>
      <c r="L9734" s="37">
        <f t="shared" si="2"/>
        <v>51</v>
      </c>
      <c r="M9734" s="37">
        <f t="shared" si="3"/>
        <v>19</v>
      </c>
      <c r="N9734" s="37">
        <f t="shared" si="4"/>
        <v>12</v>
      </c>
      <c r="O9734" s="37" t="str">
        <f t="array" ref="O9734">IFERROR(XLOOKUP(K9734,'Tipo de carga'!B:B,'Tipo de carga'!C:C))</f>
        <v>Diesel</v>
      </c>
    </row>
    <row r="9735">
      <c r="A9735" s="36">
        <v>1955.0</v>
      </c>
      <c r="B9735" s="37" t="str">
        <f t="array" ref="B9735">IFERROR(XLOOKUP(A9735,'Asignacion Dic'!A:A,'Asignacion Dic'!C:C))</f>
        <v>Circuitos</v>
      </c>
      <c r="C9735" s="37" t="str">
        <f t="array" ref="C9735">IFERROR(XLOOKUP(A9735,'Asignacion Dic'!A:A,'Asignacion Dic'!B:B))</f>
        <v>EC-03</v>
      </c>
      <c r="D9735" s="38">
        <v>45645.19092592593</v>
      </c>
      <c r="E9735" s="36" t="s">
        <v>205</v>
      </c>
      <c r="F9735" s="37" t="str">
        <f t="array" ref="F9735">IFERROR(XLOOKUP(E9735,Operadores!A:A,Operadores!B:B))</f>
        <v>MOZPEDX</v>
      </c>
      <c r="G9735" s="36" t="s">
        <v>75</v>
      </c>
      <c r="H9735" s="39">
        <v>19.84688</v>
      </c>
      <c r="I9735" s="40">
        <v>310.08</v>
      </c>
      <c r="J9735" s="41">
        <f t="shared" si="5"/>
        <v>6154.12055</v>
      </c>
      <c r="K9735" s="37" t="str">
        <f t="array" ref="K9735">IFERROR(XLOOKUP(G9735,'Tipo de carga'!A:A,'Tipo de carga'!B:B))</f>
        <v>Autoabasto</v>
      </c>
      <c r="L9735" s="37">
        <f t="shared" si="2"/>
        <v>51</v>
      </c>
      <c r="M9735" s="37">
        <f t="shared" si="3"/>
        <v>19</v>
      </c>
      <c r="N9735" s="37">
        <f t="shared" si="4"/>
        <v>12</v>
      </c>
      <c r="O9735" s="37" t="str">
        <f t="array" ref="O9735">IFERROR(XLOOKUP(K9735,'Tipo de carga'!B:B,'Tipo de carga'!C:C))</f>
        <v>Diesel</v>
      </c>
    </row>
    <row r="9736">
      <c r="A9736" s="36">
        <v>2051.0</v>
      </c>
      <c r="B9736" s="37" t="str">
        <f t="array" ref="B9736">IFERROR(XLOOKUP(A9736,'Asignacion Dic'!A:A,'Asignacion Dic'!C:C))</f>
        <v>PISA Gdl</v>
      </c>
      <c r="C9736" s="37" t="str">
        <f t="array" ref="C9736">IFERROR(XLOOKUP(A9736,'Asignacion Dic'!A:A,'Asignacion Dic'!B:B))</f>
        <v>EC-06</v>
      </c>
      <c r="D9736" s="38">
        <v>45645.088229166664</v>
      </c>
      <c r="E9736" s="36" t="s">
        <v>401</v>
      </c>
      <c r="F9736" s="37" t="str">
        <f t="array" ref="F9736">IFERROR(XLOOKUP(E9736,Operadores!A:A,Operadores!B:B))</f>
        <v>CARGUS</v>
      </c>
      <c r="G9736" s="36" t="s">
        <v>75</v>
      </c>
      <c r="H9736" s="39">
        <v>19.84688</v>
      </c>
      <c r="I9736" s="40">
        <v>660.14</v>
      </c>
      <c r="J9736" s="41">
        <f t="shared" si="5"/>
        <v>13101.71936</v>
      </c>
      <c r="K9736" s="37" t="str">
        <f t="array" ref="K9736">IFERROR(XLOOKUP(G9736,'Tipo de carga'!A:A,'Tipo de carga'!B:B))</f>
        <v>Autoabasto</v>
      </c>
      <c r="L9736" s="37">
        <f t="shared" si="2"/>
        <v>51</v>
      </c>
      <c r="M9736" s="37">
        <f t="shared" si="3"/>
        <v>19</v>
      </c>
      <c r="N9736" s="37">
        <f t="shared" si="4"/>
        <v>12</v>
      </c>
      <c r="O9736" s="37" t="str">
        <f t="array" ref="O9736">IFERROR(XLOOKUP(K9736,'Tipo de carga'!B:B,'Tipo de carga'!C:C))</f>
        <v>Diesel</v>
      </c>
    </row>
    <row r="9737">
      <c r="A9737" s="36">
        <v>1943.0</v>
      </c>
      <c r="B9737" s="37" t="str">
        <f t="array" ref="B9737">IFERROR(XLOOKUP(A9737,'Asignacion Dic'!A:A,'Asignacion Dic'!C:C))</f>
        <v>Circuitos</v>
      </c>
      <c r="C9737" s="37" t="str">
        <f t="array" ref="C9737">IFERROR(XLOOKUP(A9737,'Asignacion Dic'!A:A,'Asignacion Dic'!B:B))</f>
        <v>EC-03</v>
      </c>
      <c r="D9737" s="38">
        <v>45645.892222222225</v>
      </c>
      <c r="E9737" s="36" t="s">
        <v>329</v>
      </c>
      <c r="F9737" s="37" t="str">
        <f t="array" ref="F9737">IFERROR(XLOOKUP(E9737,Operadores!A:A,Operadores!B:B))</f>
        <v>RODRAU01</v>
      </c>
      <c r="G9737" s="36" t="s">
        <v>274</v>
      </c>
      <c r="H9737" s="39">
        <v>18.94</v>
      </c>
      <c r="I9737" s="40">
        <v>330.94</v>
      </c>
      <c r="J9737" s="41">
        <f t="shared" si="5"/>
        <v>6268.0036</v>
      </c>
      <c r="K9737" s="37" t="str">
        <f t="array" ref="K9737">IFERROR(XLOOKUP(G9737,'Tipo de carga'!A:A,'Tipo de carga'!B:B))</f>
        <v>Autoabasto</v>
      </c>
      <c r="L9737" s="37">
        <f t="shared" si="2"/>
        <v>51</v>
      </c>
      <c r="M9737" s="37">
        <f t="shared" si="3"/>
        <v>19</v>
      </c>
      <c r="N9737" s="37">
        <f t="shared" si="4"/>
        <v>12</v>
      </c>
      <c r="O9737" s="37" t="str">
        <f t="array" ref="O9737">IFERROR(XLOOKUP(K9737,'Tipo de carga'!B:B,'Tipo de carga'!C:C))</f>
        <v>Diesel</v>
      </c>
    </row>
    <row r="9738">
      <c r="A9738" s="36">
        <v>2048.0</v>
      </c>
      <c r="B9738" s="37" t="str">
        <f t="array" ref="B9738">IFERROR(XLOOKUP(A9738,'Asignacion Dic'!A:A,'Asignacion Dic'!C:C))</f>
        <v>Crisa</v>
      </c>
      <c r="C9738" s="37" t="str">
        <f t="array" ref="C9738">IFERROR(XLOOKUP(A9738,'Asignacion Dic'!A:A,'Asignacion Dic'!B:B))</f>
        <v>EC-07</v>
      </c>
      <c r="D9738" s="38">
        <v>45645.60724537037</v>
      </c>
      <c r="E9738" s="36" t="s">
        <v>513</v>
      </c>
      <c r="F9738" s="37" t="str">
        <f t="array" ref="F9738">IFERROR(XLOOKUP(E9738,Operadores!A:A,Operadores!B:B))</f>
        <v>CAMEST</v>
      </c>
      <c r="G9738" s="36" t="s">
        <v>274</v>
      </c>
      <c r="H9738" s="39">
        <v>18.94</v>
      </c>
      <c r="I9738" s="40">
        <v>800.02</v>
      </c>
      <c r="J9738" s="41">
        <f t="shared" si="5"/>
        <v>15152.3788</v>
      </c>
      <c r="K9738" s="37" t="str">
        <f t="array" ref="K9738">IFERROR(XLOOKUP(G9738,'Tipo de carga'!A:A,'Tipo de carga'!B:B))</f>
        <v>Autoabasto</v>
      </c>
      <c r="L9738" s="37">
        <f t="shared" si="2"/>
        <v>51</v>
      </c>
      <c r="M9738" s="37">
        <f t="shared" si="3"/>
        <v>19</v>
      </c>
      <c r="N9738" s="37">
        <f t="shared" si="4"/>
        <v>12</v>
      </c>
      <c r="O9738" s="37" t="str">
        <f t="array" ref="O9738">IFERROR(XLOOKUP(K9738,'Tipo de carga'!B:B,'Tipo de carga'!C:C))</f>
        <v>Diesel</v>
      </c>
    </row>
    <row r="9739">
      <c r="A9739" s="36">
        <v>1950.0</v>
      </c>
      <c r="B9739" s="37" t="str">
        <f t="array" ref="B9739">IFERROR(XLOOKUP(A9739,'Asignacion Dic'!A:A,'Asignacion Dic'!C:C))</f>
        <v>MeLi asignado SD</v>
      </c>
      <c r="C9739" s="37" t="str">
        <f t="array" ref="C9739">IFERROR(XLOOKUP(A9739,'Asignacion Dic'!A:A,'Asignacion Dic'!B:B))</f>
        <v>EC-05</v>
      </c>
      <c r="D9739" s="38">
        <v>45645.49375</v>
      </c>
      <c r="E9739" s="36" t="s">
        <v>200</v>
      </c>
      <c r="F9739" s="37" t="str">
        <f t="array" ref="F9739">IFERROR(XLOOKUP(E9739,Operadores!A:A,Operadores!B:B))</f>
        <v>MAROSC</v>
      </c>
      <c r="G9739" s="36" t="s">
        <v>274</v>
      </c>
      <c r="H9739" s="39">
        <v>18.94</v>
      </c>
      <c r="I9739" s="40">
        <v>430.02</v>
      </c>
      <c r="J9739" s="41">
        <f t="shared" si="5"/>
        <v>8144.5788</v>
      </c>
      <c r="K9739" s="37" t="str">
        <f t="array" ref="K9739">IFERROR(XLOOKUP(G9739,'Tipo de carga'!A:A,'Tipo de carga'!B:B))</f>
        <v>Autoabasto</v>
      </c>
      <c r="L9739" s="37">
        <f t="shared" si="2"/>
        <v>51</v>
      </c>
      <c r="M9739" s="37">
        <f t="shared" si="3"/>
        <v>19</v>
      </c>
      <c r="N9739" s="37">
        <f t="shared" si="4"/>
        <v>12</v>
      </c>
      <c r="O9739" s="37" t="str">
        <f t="array" ref="O9739">IFERROR(XLOOKUP(K9739,'Tipo de carga'!B:B,'Tipo de carga'!C:C))</f>
        <v>Diesel</v>
      </c>
    </row>
    <row r="9740">
      <c r="A9740" s="36">
        <v>1888.0</v>
      </c>
      <c r="B9740" s="37" t="str">
        <f t="array" ref="B9740">IFERROR(XLOOKUP(A9740,'Asignacion Dic'!A:A,'Asignacion Dic'!C:C))</f>
        <v>Circuitos</v>
      </c>
      <c r="C9740" s="37" t="str">
        <f t="array" ref="C9740">IFERROR(XLOOKUP(A9740,'Asignacion Dic'!A:A,'Asignacion Dic'!B:B))</f>
        <v>EC-03</v>
      </c>
      <c r="D9740" s="38">
        <v>45645.377546296295</v>
      </c>
      <c r="E9740" s="36" t="s">
        <v>617</v>
      </c>
      <c r="F9740" s="37" t="str">
        <f t="array" ref="F9740">IFERROR(XLOOKUP(E9740,Operadores!A:A,Operadores!B:B))</f>
        <v>CUAJOR</v>
      </c>
      <c r="G9740" s="36" t="s">
        <v>274</v>
      </c>
      <c r="H9740" s="39">
        <v>18.94</v>
      </c>
      <c r="I9740" s="40">
        <v>571.17</v>
      </c>
      <c r="J9740" s="41">
        <f t="shared" si="5"/>
        <v>10817.9598</v>
      </c>
      <c r="K9740" s="37" t="str">
        <f t="array" ref="K9740">IFERROR(XLOOKUP(G9740,'Tipo de carga'!A:A,'Tipo de carga'!B:B))</f>
        <v>Autoabasto</v>
      </c>
      <c r="L9740" s="37">
        <f t="shared" si="2"/>
        <v>51</v>
      </c>
      <c r="M9740" s="37">
        <f t="shared" si="3"/>
        <v>19</v>
      </c>
      <c r="N9740" s="37">
        <f t="shared" si="4"/>
        <v>12</v>
      </c>
      <c r="O9740" s="37" t="str">
        <f t="array" ref="O9740">IFERROR(XLOOKUP(K9740,'Tipo de carga'!B:B,'Tipo de carga'!C:C))</f>
        <v>Diesel</v>
      </c>
    </row>
    <row r="9741">
      <c r="A9741" s="36">
        <v>1789.0</v>
      </c>
      <c r="B9741" s="37" t="str">
        <f t="array" ref="B9741">IFERROR(XLOOKUP(A9741,'Asignacion Dic'!A:A,'Asignacion Dic'!C:C))</f>
        <v>Hisense</v>
      </c>
      <c r="C9741" s="37" t="str">
        <f t="array" ref="C9741">IFERROR(XLOOKUP(A9741,'Asignacion Dic'!A:A,'Asignacion Dic'!B:B))</f>
        <v>EC-03</v>
      </c>
      <c r="D9741" s="38">
        <v>45645.86920138889</v>
      </c>
      <c r="E9741" s="36" t="s">
        <v>413</v>
      </c>
      <c r="F9741" s="37" t="str">
        <f t="array" ref="F9741">IFERROR(XLOOKUP(E9741,Operadores!A:A,Operadores!B:B))</f>
        <v>GALANG</v>
      </c>
      <c r="G9741" s="36" t="s">
        <v>609</v>
      </c>
      <c r="H9741" s="39">
        <v>19.93308</v>
      </c>
      <c r="I9741" s="40">
        <v>13.66</v>
      </c>
      <c r="J9741" s="41">
        <f t="shared" si="5"/>
        <v>272.2858728</v>
      </c>
      <c r="K9741" s="37" t="str">
        <f t="array" ref="K9741">IFERROR(XLOOKUP(G9741,'Tipo de carga'!A:A,'Tipo de carga'!B:B))</f>
        <v>Autoabasto</v>
      </c>
      <c r="L9741" s="37">
        <f t="shared" si="2"/>
        <v>51</v>
      </c>
      <c r="M9741" s="37">
        <f t="shared" si="3"/>
        <v>19</v>
      </c>
      <c r="N9741" s="37">
        <f t="shared" si="4"/>
        <v>12</v>
      </c>
      <c r="O9741" s="37" t="str">
        <f t="array" ref="O9741">IFERROR(XLOOKUP(K9741,'Tipo de carga'!B:B,'Tipo de carga'!C:C))</f>
        <v>Diesel</v>
      </c>
    </row>
    <row r="9742">
      <c r="A9742" s="36">
        <v>1765.0</v>
      </c>
      <c r="B9742" s="37" t="str">
        <f t="array" ref="B9742">IFERROR(XLOOKUP(A9742,'Asignacion Dic'!A:A,'Asignacion Dic'!C:C))</f>
        <v>Circuitos</v>
      </c>
      <c r="C9742" s="37" t="str">
        <f t="array" ref="C9742">IFERROR(XLOOKUP(A9742,'Asignacion Dic'!A:A,'Asignacion Dic'!B:B))</f>
        <v>EC-03</v>
      </c>
      <c r="D9742" s="38">
        <v>45645.85175925926</v>
      </c>
      <c r="E9742" s="36" t="s">
        <v>635</v>
      </c>
      <c r="F9742" s="37" t="str">
        <f t="array" ref="F9742">IFERROR(XLOOKUP(E9742,Operadores!A:A,Operadores!B:B))</f>
        <v>ACOFED</v>
      </c>
      <c r="G9742" s="36" t="s">
        <v>609</v>
      </c>
      <c r="H9742" s="39">
        <v>19.93308</v>
      </c>
      <c r="I9742" s="40">
        <v>36.06</v>
      </c>
      <c r="J9742" s="41">
        <f t="shared" si="5"/>
        <v>718.7868648</v>
      </c>
      <c r="K9742" s="37" t="str">
        <f t="array" ref="K9742">IFERROR(XLOOKUP(G9742,'Tipo de carga'!A:A,'Tipo de carga'!B:B))</f>
        <v>Autoabasto</v>
      </c>
      <c r="L9742" s="37">
        <f t="shared" si="2"/>
        <v>51</v>
      </c>
      <c r="M9742" s="37">
        <f t="shared" si="3"/>
        <v>19</v>
      </c>
      <c r="N9742" s="37">
        <f t="shared" si="4"/>
        <v>12</v>
      </c>
      <c r="O9742" s="37" t="str">
        <f t="array" ref="O9742">IFERROR(XLOOKUP(K9742,'Tipo de carga'!B:B,'Tipo de carga'!C:C))</f>
        <v>Diesel</v>
      </c>
    </row>
    <row r="9743">
      <c r="A9743" s="36">
        <v>1858.0</v>
      </c>
      <c r="B9743" s="37" t="str">
        <f t="array" ref="B9743">IFERROR(XLOOKUP(A9743,'Asignacion Dic'!A:A,'Asignacion Dic'!C:C))</f>
        <v>Hisense</v>
      </c>
      <c r="C9743" s="37" t="str">
        <f t="array" ref="C9743">IFERROR(XLOOKUP(A9743,'Asignacion Dic'!A:A,'Asignacion Dic'!B:B))</f>
        <v>EC-03</v>
      </c>
      <c r="D9743" s="38">
        <v>45645.84494212963</v>
      </c>
      <c r="E9743" s="36" t="s">
        <v>635</v>
      </c>
      <c r="F9743" s="37" t="str">
        <f t="array" ref="F9743">IFERROR(XLOOKUP(E9743,Operadores!A:A,Operadores!B:B))</f>
        <v>ACOFED</v>
      </c>
      <c r="G9743" s="36" t="s">
        <v>609</v>
      </c>
      <c r="H9743" s="39">
        <v>19.93308</v>
      </c>
      <c r="I9743" s="40">
        <v>389.73</v>
      </c>
      <c r="J9743" s="41">
        <f t="shared" si="5"/>
        <v>7768.519268</v>
      </c>
      <c r="K9743" s="37" t="str">
        <f t="array" ref="K9743">IFERROR(XLOOKUP(G9743,'Tipo de carga'!A:A,'Tipo de carga'!B:B))</f>
        <v>Autoabasto</v>
      </c>
      <c r="L9743" s="37">
        <f t="shared" si="2"/>
        <v>51</v>
      </c>
      <c r="M9743" s="37">
        <f t="shared" si="3"/>
        <v>19</v>
      </c>
      <c r="N9743" s="37">
        <f t="shared" si="4"/>
        <v>12</v>
      </c>
      <c r="O9743" s="37" t="str">
        <f t="array" ref="O9743">IFERROR(XLOOKUP(K9743,'Tipo de carga'!B:B,'Tipo de carga'!C:C))</f>
        <v>Diesel</v>
      </c>
    </row>
    <row r="9744">
      <c r="A9744" s="36">
        <v>1789.0</v>
      </c>
      <c r="B9744" s="37" t="str">
        <f t="array" ref="B9744">IFERROR(XLOOKUP(A9744,'Asignacion Dic'!A:A,'Asignacion Dic'!C:C))</f>
        <v>Hisense</v>
      </c>
      <c r="C9744" s="37" t="str">
        <f t="array" ref="C9744">IFERROR(XLOOKUP(A9744,'Asignacion Dic'!A:A,'Asignacion Dic'!B:B))</f>
        <v>EC-03</v>
      </c>
      <c r="D9744" s="38">
        <v>45645.53481481481</v>
      </c>
      <c r="E9744" s="36" t="s">
        <v>371</v>
      </c>
      <c r="F9744" s="37" t="str">
        <f t="array" ref="F9744">IFERROR(XLOOKUP(E9744,Operadores!A:A,Operadores!B:B))</f>
        <v>MEDJOS01</v>
      </c>
      <c r="G9744" s="36" t="s">
        <v>609</v>
      </c>
      <c r="H9744" s="39">
        <v>19.93308</v>
      </c>
      <c r="I9744" s="40">
        <v>630.23</v>
      </c>
      <c r="J9744" s="41">
        <f t="shared" si="5"/>
        <v>12562.42501</v>
      </c>
      <c r="K9744" s="37" t="str">
        <f t="array" ref="K9744">IFERROR(XLOOKUP(G9744,'Tipo de carga'!A:A,'Tipo de carga'!B:B))</f>
        <v>Autoabasto</v>
      </c>
      <c r="L9744" s="37">
        <f t="shared" si="2"/>
        <v>51</v>
      </c>
      <c r="M9744" s="37">
        <f t="shared" si="3"/>
        <v>19</v>
      </c>
      <c r="N9744" s="37">
        <f t="shared" si="4"/>
        <v>12</v>
      </c>
      <c r="O9744" s="37" t="str">
        <f t="array" ref="O9744">IFERROR(XLOOKUP(K9744,'Tipo de carga'!B:B,'Tipo de carga'!C:C))</f>
        <v>Diesel</v>
      </c>
    </row>
    <row r="9745">
      <c r="A9745" s="36" t="s">
        <v>611</v>
      </c>
      <c r="B9745" s="37" t="str">
        <f t="array" ref="B9745">IFERROR(XLOOKUP(A9745,'Asignacion Dic'!A:A,'Asignacion Dic'!C:C))</f>
        <v/>
      </c>
      <c r="C9745" s="37" t="str">
        <f t="array" ref="C9745">IFERROR(XLOOKUP(A9745,'Asignacion Dic'!A:A,'Asignacion Dic'!B:B))</f>
        <v/>
      </c>
      <c r="D9745" s="38">
        <v>45645.48716435185</v>
      </c>
      <c r="E9745" s="36" t="s">
        <v>69</v>
      </c>
      <c r="F9745" s="37" t="str">
        <f t="array" ref="F9745">IFERROR(XLOOKUP(E9745,Operadores!A:A,Operadores!B:B))</f>
        <v>MTTO</v>
      </c>
      <c r="G9745" s="36" t="s">
        <v>609</v>
      </c>
      <c r="H9745" s="39">
        <v>19.93308</v>
      </c>
      <c r="I9745" s="40">
        <v>78.37</v>
      </c>
      <c r="J9745" s="41">
        <f t="shared" si="5"/>
        <v>1562.15548</v>
      </c>
      <c r="K9745" s="37" t="str">
        <f t="array" ref="K9745">IFERROR(XLOOKUP(G9745,'Tipo de carga'!A:A,'Tipo de carga'!B:B))</f>
        <v>Autoabasto</v>
      </c>
      <c r="L9745" s="37">
        <f t="shared" si="2"/>
        <v>51</v>
      </c>
      <c r="M9745" s="37">
        <f t="shared" si="3"/>
        <v>19</v>
      </c>
      <c r="N9745" s="37">
        <f t="shared" si="4"/>
        <v>12</v>
      </c>
      <c r="O9745" s="37" t="str">
        <f t="array" ref="O9745">IFERROR(XLOOKUP(K9745,'Tipo de carga'!B:B,'Tipo de carga'!C:C))</f>
        <v>Diesel</v>
      </c>
    </row>
    <row r="9746">
      <c r="A9746" s="36" t="s">
        <v>611</v>
      </c>
      <c r="B9746" s="37" t="str">
        <f t="array" ref="B9746">IFERROR(XLOOKUP(A9746,'Asignacion Dic'!A:A,'Asignacion Dic'!C:C))</f>
        <v/>
      </c>
      <c r="C9746" s="37" t="str">
        <f t="array" ref="C9746">IFERROR(XLOOKUP(A9746,'Asignacion Dic'!A:A,'Asignacion Dic'!B:B))</f>
        <v/>
      </c>
      <c r="D9746" s="38">
        <v>45645.46973379629</v>
      </c>
      <c r="E9746" s="36" t="s">
        <v>69</v>
      </c>
      <c r="F9746" s="37" t="str">
        <f t="array" ref="F9746">IFERROR(XLOOKUP(E9746,Operadores!A:A,Operadores!B:B))</f>
        <v>MTTO</v>
      </c>
      <c r="G9746" s="36" t="s">
        <v>609</v>
      </c>
      <c r="H9746" s="39">
        <v>19.93308</v>
      </c>
      <c r="I9746" s="40">
        <v>121.63</v>
      </c>
      <c r="J9746" s="41">
        <f t="shared" si="5"/>
        <v>2424.46052</v>
      </c>
      <c r="K9746" s="37" t="str">
        <f t="array" ref="K9746">IFERROR(XLOOKUP(G9746,'Tipo de carga'!A:A,'Tipo de carga'!B:B))</f>
        <v>Autoabasto</v>
      </c>
      <c r="L9746" s="37">
        <f t="shared" si="2"/>
        <v>51</v>
      </c>
      <c r="M9746" s="37">
        <f t="shared" si="3"/>
        <v>19</v>
      </c>
      <c r="N9746" s="37">
        <f t="shared" si="4"/>
        <v>12</v>
      </c>
      <c r="O9746" s="37" t="str">
        <f t="array" ref="O9746">IFERROR(XLOOKUP(K9746,'Tipo de carga'!B:B,'Tipo de carga'!C:C))</f>
        <v>Diesel</v>
      </c>
    </row>
    <row r="9747">
      <c r="A9747" s="36">
        <v>2029.0</v>
      </c>
      <c r="B9747" s="37" t="str">
        <f t="array" ref="B9747">IFERROR(XLOOKUP(A9747,'Asignacion Dic'!A:A,'Asignacion Dic'!C:C))</f>
        <v>MeLi Dedicado Merida</v>
      </c>
      <c r="C9747" s="37" t="str">
        <f t="array" ref="C9747">IFERROR(XLOOKUP(A9747,'Asignacion Dic'!A:A,'Asignacion Dic'!B:B))</f>
        <v>EC-05</v>
      </c>
      <c r="D9747" s="38">
        <v>45645.90295138889</v>
      </c>
      <c r="E9747" s="36" t="s">
        <v>516</v>
      </c>
      <c r="F9747" s="37" t="str">
        <f t="array" ref="F9747">IFERROR(XLOOKUP(E9747,Operadores!A:A,Operadores!B:B))</f>
        <v>HERJUV</v>
      </c>
      <c r="G9747" s="36" t="s">
        <v>42</v>
      </c>
      <c r="H9747" s="39">
        <v>19.63136</v>
      </c>
      <c r="I9747" s="40">
        <v>240.0</v>
      </c>
      <c r="J9747" s="41">
        <f t="shared" si="5"/>
        <v>4711.5264</v>
      </c>
      <c r="K9747" s="37" t="str">
        <f t="array" ref="K9747">IFERROR(XLOOKUP(G9747,'Tipo de carga'!A:A,'Tipo de carga'!B:B))</f>
        <v>Autoabasto</v>
      </c>
      <c r="L9747" s="37">
        <f t="shared" si="2"/>
        <v>51</v>
      </c>
      <c r="M9747" s="37">
        <f t="shared" si="3"/>
        <v>19</v>
      </c>
      <c r="N9747" s="37">
        <f t="shared" si="4"/>
        <v>12</v>
      </c>
      <c r="O9747" s="37" t="str">
        <f t="array" ref="O9747">IFERROR(XLOOKUP(K9747,'Tipo de carga'!B:B,'Tipo de carga'!C:C))</f>
        <v>Diesel</v>
      </c>
    </row>
    <row r="9748">
      <c r="A9748" s="36">
        <v>2005.0</v>
      </c>
      <c r="B9748" s="37" t="str">
        <f t="array" ref="B9748">IFERROR(XLOOKUP(A9748,'Asignacion Dic'!A:A,'Asignacion Dic'!C:C))</f>
        <v>MeLi Dedicado Merida</v>
      </c>
      <c r="C9748" s="37" t="str">
        <f t="array" ref="C9748">IFERROR(XLOOKUP(A9748,'Asignacion Dic'!A:A,'Asignacion Dic'!B:B))</f>
        <v>EC-05</v>
      </c>
      <c r="D9748" s="38">
        <v>45645.88518518519</v>
      </c>
      <c r="E9748" s="36" t="s">
        <v>399</v>
      </c>
      <c r="F9748" s="37" t="str">
        <f t="array" ref="F9748">IFERROR(XLOOKUP(E9748,Operadores!A:A,Operadores!B:B))</f>
        <v>DOMLEO</v>
      </c>
      <c r="G9748" s="36" t="s">
        <v>42</v>
      </c>
      <c r="H9748" s="39">
        <v>19.63136</v>
      </c>
      <c r="I9748" s="40">
        <v>410.93</v>
      </c>
      <c r="J9748" s="41">
        <f t="shared" si="5"/>
        <v>8067.114765</v>
      </c>
      <c r="K9748" s="37" t="str">
        <f t="array" ref="K9748">IFERROR(XLOOKUP(G9748,'Tipo de carga'!A:A,'Tipo de carga'!B:B))</f>
        <v>Autoabasto</v>
      </c>
      <c r="L9748" s="37">
        <f t="shared" si="2"/>
        <v>51</v>
      </c>
      <c r="M9748" s="37">
        <f t="shared" si="3"/>
        <v>19</v>
      </c>
      <c r="N9748" s="37">
        <f t="shared" si="4"/>
        <v>12</v>
      </c>
      <c r="O9748" s="37" t="str">
        <f t="array" ref="O9748">IFERROR(XLOOKUP(K9748,'Tipo de carga'!B:B,'Tipo de carga'!C:C))</f>
        <v>Diesel</v>
      </c>
    </row>
    <row r="9749">
      <c r="A9749" s="36">
        <v>1827.0</v>
      </c>
      <c r="B9749" s="37" t="str">
        <f t="array" ref="B9749">IFERROR(XLOOKUP(A9749,'Asignacion Dic'!A:A,'Asignacion Dic'!C:C))</f>
        <v>Full Liver</v>
      </c>
      <c r="C9749" s="37" t="str">
        <f t="array" ref="C9749">IFERROR(XLOOKUP(A9749,'Asignacion Dic'!A:A,'Asignacion Dic'!B:B))</f>
        <v>EC-01</v>
      </c>
      <c r="D9749" s="38">
        <v>45645.80652777778</v>
      </c>
      <c r="E9749" s="36" t="s">
        <v>374</v>
      </c>
      <c r="F9749" s="37" t="str">
        <f t="array" ref="F9749">IFERROR(XLOOKUP(E9749,Operadores!A:A,Operadores!B:B))</f>
        <v>ANGMA</v>
      </c>
      <c r="G9749" s="36" t="s">
        <v>42</v>
      </c>
      <c r="H9749" s="39">
        <v>19.63136</v>
      </c>
      <c r="I9749" s="40">
        <v>542.11</v>
      </c>
      <c r="J9749" s="41">
        <f t="shared" si="5"/>
        <v>10642.35657</v>
      </c>
      <c r="K9749" s="37" t="str">
        <f t="array" ref="K9749">IFERROR(XLOOKUP(G9749,'Tipo de carga'!A:A,'Tipo de carga'!B:B))</f>
        <v>Autoabasto</v>
      </c>
      <c r="L9749" s="37">
        <f t="shared" si="2"/>
        <v>51</v>
      </c>
      <c r="M9749" s="37">
        <f t="shared" si="3"/>
        <v>19</v>
      </c>
      <c r="N9749" s="37">
        <f t="shared" si="4"/>
        <v>12</v>
      </c>
      <c r="O9749" s="37" t="str">
        <f t="array" ref="O9749">IFERROR(XLOOKUP(K9749,'Tipo de carga'!B:B,'Tipo de carga'!C:C))</f>
        <v>Diesel</v>
      </c>
    </row>
    <row r="9750">
      <c r="A9750" s="36">
        <v>1721.0</v>
      </c>
      <c r="B9750" s="37" t="str">
        <f t="array" ref="B9750">IFERROR(XLOOKUP(A9750,'Asignacion Dic'!A:A,'Asignacion Dic'!C:C))</f>
        <v>Wm Full</v>
      </c>
      <c r="C9750" s="37" t="str">
        <f t="array" ref="C9750">IFERROR(XLOOKUP(A9750,'Asignacion Dic'!A:A,'Asignacion Dic'!B:B))</f>
        <v>EC-08</v>
      </c>
      <c r="D9750" s="38">
        <v>45645.717314814814</v>
      </c>
      <c r="E9750" s="36" t="s">
        <v>283</v>
      </c>
      <c r="F9750" s="37" t="str">
        <f t="array" ref="F9750">IFERROR(XLOOKUP(E9750,Operadores!A:A,Operadores!B:B))</f>
        <v>MAYSA</v>
      </c>
      <c r="G9750" s="36" t="s">
        <v>42</v>
      </c>
      <c r="H9750" s="39">
        <v>19.63136</v>
      </c>
      <c r="I9750" s="40">
        <v>423.04</v>
      </c>
      <c r="J9750" s="41">
        <f t="shared" si="5"/>
        <v>8304.850534</v>
      </c>
      <c r="K9750" s="37" t="str">
        <f t="array" ref="K9750">IFERROR(XLOOKUP(G9750,'Tipo de carga'!A:A,'Tipo de carga'!B:B))</f>
        <v>Autoabasto</v>
      </c>
      <c r="L9750" s="37">
        <f t="shared" si="2"/>
        <v>51</v>
      </c>
      <c r="M9750" s="37">
        <f t="shared" si="3"/>
        <v>19</v>
      </c>
      <c r="N9750" s="37">
        <f t="shared" si="4"/>
        <v>12</v>
      </c>
      <c r="O9750" s="37" t="str">
        <f t="array" ref="O9750">IFERROR(XLOOKUP(K9750,'Tipo de carga'!B:B,'Tipo de carga'!C:C))</f>
        <v>Diesel</v>
      </c>
    </row>
    <row r="9751">
      <c r="A9751" s="36">
        <v>1760.0</v>
      </c>
      <c r="B9751" s="37" t="str">
        <f t="array" ref="B9751">IFERROR(XLOOKUP(A9751,'Asignacion Dic'!A:A,'Asignacion Dic'!C:C))</f>
        <v>Pipas</v>
      </c>
      <c r="C9751" s="37" t="str">
        <f t="array" ref="C9751">IFERROR(XLOOKUP(A9751,'Asignacion Dic'!A:A,'Asignacion Dic'!B:B))</f>
        <v>EC-02</v>
      </c>
      <c r="D9751" s="38">
        <v>45645.71671296296</v>
      </c>
      <c r="E9751" s="36" t="s">
        <v>154</v>
      </c>
      <c r="F9751" s="37" t="str">
        <f t="array" ref="F9751">IFERROR(XLOOKUP(E9751,Operadores!A:A,Operadores!B:B))</f>
        <v>MARJO08</v>
      </c>
      <c r="G9751" s="36" t="s">
        <v>42</v>
      </c>
      <c r="H9751" s="39">
        <v>19.63136</v>
      </c>
      <c r="I9751" s="40">
        <v>240.02</v>
      </c>
      <c r="J9751" s="41">
        <f t="shared" si="5"/>
        <v>4711.919027</v>
      </c>
      <c r="K9751" s="37" t="str">
        <f t="array" ref="K9751">IFERROR(XLOOKUP(G9751,'Tipo de carga'!A:A,'Tipo de carga'!B:B))</f>
        <v>Autoabasto</v>
      </c>
      <c r="L9751" s="37">
        <f t="shared" si="2"/>
        <v>51</v>
      </c>
      <c r="M9751" s="37">
        <f t="shared" si="3"/>
        <v>19</v>
      </c>
      <c r="N9751" s="37">
        <f t="shared" si="4"/>
        <v>12</v>
      </c>
      <c r="O9751" s="37" t="str">
        <f t="array" ref="O9751">IFERROR(XLOOKUP(K9751,'Tipo de carga'!B:B,'Tipo de carga'!C:C))</f>
        <v>Diesel</v>
      </c>
    </row>
    <row r="9752">
      <c r="A9752" s="36">
        <v>1758.0</v>
      </c>
      <c r="B9752" s="37" t="str">
        <f t="array" ref="B9752">IFERROR(XLOOKUP(A9752,'Asignacion Dic'!A:A,'Asignacion Dic'!C:C))</f>
        <v>Wm Full</v>
      </c>
      <c r="C9752" s="37" t="str">
        <f t="array" ref="C9752">IFERROR(XLOOKUP(A9752,'Asignacion Dic'!A:A,'Asignacion Dic'!B:B))</f>
        <v>EC-08</v>
      </c>
      <c r="D9752" s="38">
        <v>45645.70689814815</v>
      </c>
      <c r="E9752" s="36" t="s">
        <v>282</v>
      </c>
      <c r="F9752" s="37" t="str">
        <f t="array" ref="F9752">IFERROR(XLOOKUP(E9752,Operadores!A:A,Operadores!B:B))</f>
        <v>MENJUA01</v>
      </c>
      <c r="G9752" s="36" t="s">
        <v>42</v>
      </c>
      <c r="H9752" s="39">
        <v>19.63136</v>
      </c>
      <c r="I9752" s="40">
        <v>381.8</v>
      </c>
      <c r="J9752" s="41">
        <f t="shared" si="5"/>
        <v>7495.253248</v>
      </c>
      <c r="K9752" s="37" t="str">
        <f t="array" ref="K9752">IFERROR(XLOOKUP(G9752,'Tipo de carga'!A:A,'Tipo de carga'!B:B))</f>
        <v>Autoabasto</v>
      </c>
      <c r="L9752" s="37">
        <f t="shared" si="2"/>
        <v>51</v>
      </c>
      <c r="M9752" s="37">
        <f t="shared" si="3"/>
        <v>19</v>
      </c>
      <c r="N9752" s="37">
        <f t="shared" si="4"/>
        <v>12</v>
      </c>
      <c r="O9752" s="37" t="str">
        <f t="array" ref="O9752">IFERROR(XLOOKUP(K9752,'Tipo de carga'!B:B,'Tipo de carga'!C:C))</f>
        <v>Diesel</v>
      </c>
    </row>
    <row r="9753">
      <c r="A9753" s="36">
        <v>1941.0</v>
      </c>
      <c r="B9753" s="37" t="str">
        <f t="array" ref="B9753">IFERROR(XLOOKUP(A9753,'Asignacion Dic'!A:A,'Asignacion Dic'!C:C))</f>
        <v>Available</v>
      </c>
      <c r="C9753" s="37" t="str">
        <f t="array" ref="C9753">IFERROR(XLOOKUP(A9753,'Asignacion Dic'!A:A,'Asignacion Dic'!B:B))</f>
        <v>TTE</v>
      </c>
      <c r="D9753" s="38">
        <v>45645.7006712963</v>
      </c>
      <c r="E9753" s="36" t="s">
        <v>172</v>
      </c>
      <c r="F9753" s="37" t="str">
        <f t="array" ref="F9753">IFERROR(XLOOKUP(E9753,Operadores!A:A,Operadores!B:B))</f>
        <v>REDJUL</v>
      </c>
      <c r="G9753" s="36" t="s">
        <v>42</v>
      </c>
      <c r="H9753" s="39">
        <v>19.63136</v>
      </c>
      <c r="I9753" s="40">
        <v>280.04</v>
      </c>
      <c r="J9753" s="41">
        <f t="shared" si="5"/>
        <v>5497.566054</v>
      </c>
      <c r="K9753" s="37" t="str">
        <f t="array" ref="K9753">IFERROR(XLOOKUP(G9753,'Tipo de carga'!A:A,'Tipo de carga'!B:B))</f>
        <v>Autoabasto</v>
      </c>
      <c r="L9753" s="37">
        <f t="shared" si="2"/>
        <v>51</v>
      </c>
      <c r="M9753" s="37">
        <f t="shared" si="3"/>
        <v>19</v>
      </c>
      <c r="N9753" s="37">
        <f t="shared" si="4"/>
        <v>12</v>
      </c>
      <c r="O9753" s="37" t="str">
        <f t="array" ref="O9753">IFERROR(XLOOKUP(K9753,'Tipo de carga'!B:B,'Tipo de carga'!C:C))</f>
        <v>Diesel</v>
      </c>
    </row>
    <row r="9754">
      <c r="A9754" s="36">
        <v>1705.0</v>
      </c>
      <c r="B9754" s="37" t="str">
        <f t="array" ref="B9754">IFERROR(XLOOKUP(A9754,'Asignacion Dic'!A:A,'Asignacion Dic'!C:C))</f>
        <v>Wm Full</v>
      </c>
      <c r="C9754" s="37" t="str">
        <f t="array" ref="C9754">IFERROR(XLOOKUP(A9754,'Asignacion Dic'!A:A,'Asignacion Dic'!B:B))</f>
        <v>EC-08</v>
      </c>
      <c r="D9754" s="38">
        <v>45645.69341435185</v>
      </c>
      <c r="E9754" s="36" t="s">
        <v>500</v>
      </c>
      <c r="F9754" s="37" t="str">
        <f t="array" ref="F9754">IFERROR(XLOOKUP(E9754,Operadores!A:A,Operadores!B:B))</f>
        <v>RUIROBX</v>
      </c>
      <c r="G9754" s="36" t="s">
        <v>42</v>
      </c>
      <c r="H9754" s="39">
        <v>19.63136</v>
      </c>
      <c r="I9754" s="40">
        <v>460.05</v>
      </c>
      <c r="J9754" s="41">
        <f t="shared" si="5"/>
        <v>9031.407168</v>
      </c>
      <c r="K9754" s="37" t="str">
        <f t="array" ref="K9754">IFERROR(XLOOKUP(G9754,'Tipo de carga'!A:A,'Tipo de carga'!B:B))</f>
        <v>Autoabasto</v>
      </c>
      <c r="L9754" s="37">
        <f t="shared" si="2"/>
        <v>51</v>
      </c>
      <c r="M9754" s="37">
        <f t="shared" si="3"/>
        <v>19</v>
      </c>
      <c r="N9754" s="37">
        <f t="shared" si="4"/>
        <v>12</v>
      </c>
      <c r="O9754" s="37" t="str">
        <f t="array" ref="O9754">IFERROR(XLOOKUP(K9754,'Tipo de carga'!B:B,'Tipo de carga'!C:C))</f>
        <v>Diesel</v>
      </c>
    </row>
    <row r="9755">
      <c r="A9755" s="36">
        <v>2008.0</v>
      </c>
      <c r="B9755" s="37" t="str">
        <f t="array" ref="B9755">IFERROR(XLOOKUP(A9755,'Asignacion Dic'!A:A,'Asignacion Dic'!C:C))</f>
        <v>MeLi Dedicado Merida</v>
      </c>
      <c r="C9755" s="37" t="str">
        <f t="array" ref="C9755">IFERROR(XLOOKUP(A9755,'Asignacion Dic'!A:A,'Asignacion Dic'!B:B))</f>
        <v>EC-05</v>
      </c>
      <c r="D9755" s="38">
        <v>45645.62006944444</v>
      </c>
      <c r="E9755" s="36" t="s">
        <v>241</v>
      </c>
      <c r="F9755" s="37" t="str">
        <f t="array" ref="F9755">IFERROR(XLOOKUP(E9755,Operadores!A:A,Operadores!B:B))</f>
        <v>CADEMM</v>
      </c>
      <c r="G9755" s="36" t="s">
        <v>42</v>
      </c>
      <c r="H9755" s="39">
        <v>19.63136</v>
      </c>
      <c r="I9755" s="40">
        <v>225.26</v>
      </c>
      <c r="J9755" s="41">
        <f t="shared" si="5"/>
        <v>4422.160154</v>
      </c>
      <c r="K9755" s="37" t="str">
        <f t="array" ref="K9755">IFERROR(XLOOKUP(G9755,'Tipo de carga'!A:A,'Tipo de carga'!B:B))</f>
        <v>Autoabasto</v>
      </c>
      <c r="L9755" s="37">
        <f t="shared" si="2"/>
        <v>51</v>
      </c>
      <c r="M9755" s="37">
        <f t="shared" si="3"/>
        <v>19</v>
      </c>
      <c r="N9755" s="37">
        <f t="shared" si="4"/>
        <v>12</v>
      </c>
      <c r="O9755" s="37" t="str">
        <f t="array" ref="O9755">IFERROR(XLOOKUP(K9755,'Tipo de carga'!B:B,'Tipo de carga'!C:C))</f>
        <v>Diesel</v>
      </c>
    </row>
    <row r="9756">
      <c r="A9756" s="36">
        <v>1964.0</v>
      </c>
      <c r="B9756" s="37" t="str">
        <f t="array" ref="B9756">IFERROR(XLOOKUP(A9756,'Asignacion Dic'!A:A,'Asignacion Dic'!C:C))</f>
        <v>MeLi asignado SD</v>
      </c>
      <c r="C9756" s="37" t="str">
        <f t="array" ref="C9756">IFERROR(XLOOKUP(A9756,'Asignacion Dic'!A:A,'Asignacion Dic'!B:B))</f>
        <v>EC-05</v>
      </c>
      <c r="D9756" s="38">
        <v>45645.576157407406</v>
      </c>
      <c r="E9756" s="36" t="s">
        <v>236</v>
      </c>
      <c r="F9756" s="37" t="str">
        <f t="array" ref="F9756">IFERROR(XLOOKUP(E9756,Operadores!A:A,Operadores!B:B))</f>
        <v>BENOSC</v>
      </c>
      <c r="G9756" s="36" t="s">
        <v>42</v>
      </c>
      <c r="H9756" s="39">
        <v>19.63136</v>
      </c>
      <c r="I9756" s="40">
        <v>281.01</v>
      </c>
      <c r="J9756" s="41">
        <f t="shared" si="5"/>
        <v>5516.608474</v>
      </c>
      <c r="K9756" s="37" t="str">
        <f t="array" ref="K9756">IFERROR(XLOOKUP(G9756,'Tipo de carga'!A:A,'Tipo de carga'!B:B))</f>
        <v>Autoabasto</v>
      </c>
      <c r="L9756" s="37">
        <f t="shared" si="2"/>
        <v>51</v>
      </c>
      <c r="M9756" s="37">
        <f t="shared" si="3"/>
        <v>19</v>
      </c>
      <c r="N9756" s="37">
        <f t="shared" si="4"/>
        <v>12</v>
      </c>
      <c r="O9756" s="37" t="str">
        <f t="array" ref="O9756">IFERROR(XLOOKUP(K9756,'Tipo de carga'!B:B,'Tipo de carga'!C:C))</f>
        <v>Diesel</v>
      </c>
    </row>
    <row r="9757">
      <c r="A9757" s="36">
        <v>1907.0</v>
      </c>
      <c r="B9757" s="37" t="str">
        <f t="array" ref="B9757">IFERROR(XLOOKUP(A9757,'Asignacion Dic'!A:A,'Asignacion Dic'!C:C))</f>
        <v>Circuitos</v>
      </c>
      <c r="C9757" s="37" t="str">
        <f t="array" ref="C9757">IFERROR(XLOOKUP(A9757,'Asignacion Dic'!A:A,'Asignacion Dic'!B:B))</f>
        <v>EC-03</v>
      </c>
      <c r="D9757" s="38">
        <v>45645.56238425926</v>
      </c>
      <c r="E9757" s="36" t="s">
        <v>237</v>
      </c>
      <c r="F9757" s="37" t="str">
        <f t="array" ref="F9757">IFERROR(XLOOKUP(E9757,Operadores!A:A,Operadores!B:B))</f>
        <v>HUAIS</v>
      </c>
      <c r="G9757" s="36" t="s">
        <v>42</v>
      </c>
      <c r="H9757" s="39">
        <v>19.63136</v>
      </c>
      <c r="I9757" s="40">
        <v>237.91</v>
      </c>
      <c r="J9757" s="41">
        <f t="shared" si="5"/>
        <v>4670.496858</v>
      </c>
      <c r="K9757" s="37" t="str">
        <f t="array" ref="K9757">IFERROR(XLOOKUP(G9757,'Tipo de carga'!A:A,'Tipo de carga'!B:B))</f>
        <v>Autoabasto</v>
      </c>
      <c r="L9757" s="37">
        <f t="shared" si="2"/>
        <v>51</v>
      </c>
      <c r="M9757" s="37">
        <f t="shared" si="3"/>
        <v>19</v>
      </c>
      <c r="N9757" s="37">
        <f t="shared" si="4"/>
        <v>12</v>
      </c>
      <c r="O9757" s="37" t="str">
        <f t="array" ref="O9757">IFERROR(XLOOKUP(K9757,'Tipo de carga'!B:B,'Tipo de carga'!C:C))</f>
        <v>Diesel</v>
      </c>
    </row>
    <row r="9758">
      <c r="A9758" s="36">
        <v>1746.0</v>
      </c>
      <c r="B9758" s="37" t="str">
        <f t="array" ref="B9758">IFERROR(XLOOKUP(A9758,'Asignacion Dic'!A:A,'Asignacion Dic'!C:C))</f>
        <v>Wm Full</v>
      </c>
      <c r="C9758" s="37" t="str">
        <f t="array" ref="C9758">IFERROR(XLOOKUP(A9758,'Asignacion Dic'!A:A,'Asignacion Dic'!B:B))</f>
        <v>EC-08</v>
      </c>
      <c r="D9758" s="38">
        <v>45645.54681712963</v>
      </c>
      <c r="E9758" s="36" t="s">
        <v>293</v>
      </c>
      <c r="F9758" s="37" t="str">
        <f t="array" ref="F9758">IFERROR(XLOOKUP(E9758,Operadores!A:A,Operadores!B:B))</f>
        <v>LOPFER</v>
      </c>
      <c r="G9758" s="36" t="s">
        <v>42</v>
      </c>
      <c r="H9758" s="39">
        <v>19.63136</v>
      </c>
      <c r="I9758" s="40">
        <v>390.66</v>
      </c>
      <c r="J9758" s="41">
        <f t="shared" si="5"/>
        <v>7669.187098</v>
      </c>
      <c r="K9758" s="37" t="str">
        <f t="array" ref="K9758">IFERROR(XLOOKUP(G9758,'Tipo de carga'!A:A,'Tipo de carga'!B:B))</f>
        <v>Autoabasto</v>
      </c>
      <c r="L9758" s="37">
        <f t="shared" si="2"/>
        <v>51</v>
      </c>
      <c r="M9758" s="37">
        <f t="shared" si="3"/>
        <v>19</v>
      </c>
      <c r="N9758" s="37">
        <f t="shared" si="4"/>
        <v>12</v>
      </c>
      <c r="O9758" s="37" t="str">
        <f t="array" ref="O9758">IFERROR(XLOOKUP(K9758,'Tipo de carga'!B:B,'Tipo de carga'!C:C))</f>
        <v>Diesel</v>
      </c>
    </row>
    <row r="9759">
      <c r="A9759" s="36">
        <v>1818.0</v>
      </c>
      <c r="B9759" s="37" t="str">
        <f t="array" ref="B9759">IFERROR(XLOOKUP(A9759,'Asignacion Dic'!A:A,'Asignacion Dic'!C:C))</f>
        <v>Wm Full</v>
      </c>
      <c r="C9759" s="37" t="str">
        <f t="array" ref="C9759">IFERROR(XLOOKUP(A9759,'Asignacion Dic'!A:A,'Asignacion Dic'!B:B))</f>
        <v>EC-08</v>
      </c>
      <c r="D9759" s="38">
        <v>45645.54408564815</v>
      </c>
      <c r="E9759" s="36" t="s">
        <v>302</v>
      </c>
      <c r="F9759" s="37" t="str">
        <f t="array" ref="F9759">IFERROR(XLOOKUP(E9759,Operadores!A:A,Operadores!B:B))</f>
        <v>HEROCT</v>
      </c>
      <c r="G9759" s="36" t="s">
        <v>42</v>
      </c>
      <c r="H9759" s="39">
        <v>19.63136</v>
      </c>
      <c r="I9759" s="40">
        <v>396.93</v>
      </c>
      <c r="J9759" s="41">
        <f t="shared" si="5"/>
        <v>7792.275725</v>
      </c>
      <c r="K9759" s="37" t="str">
        <f t="array" ref="K9759">IFERROR(XLOOKUP(G9759,'Tipo de carga'!A:A,'Tipo de carga'!B:B))</f>
        <v>Autoabasto</v>
      </c>
      <c r="L9759" s="37">
        <f t="shared" si="2"/>
        <v>51</v>
      </c>
      <c r="M9759" s="37">
        <f t="shared" si="3"/>
        <v>19</v>
      </c>
      <c r="N9759" s="37">
        <f t="shared" si="4"/>
        <v>12</v>
      </c>
      <c r="O9759" s="37" t="str">
        <f t="array" ref="O9759">IFERROR(XLOOKUP(K9759,'Tipo de carga'!B:B,'Tipo de carga'!C:C))</f>
        <v>Diesel</v>
      </c>
    </row>
    <row r="9760">
      <c r="A9760" s="36">
        <v>1854.0</v>
      </c>
      <c r="B9760" s="37" t="str">
        <f t="array" ref="B9760">IFERROR(XLOOKUP(A9760,'Asignacion Dic'!A:A,'Asignacion Dic'!C:C))</f>
        <v>Hisense</v>
      </c>
      <c r="C9760" s="37" t="str">
        <f t="array" ref="C9760">IFERROR(XLOOKUP(A9760,'Asignacion Dic'!A:A,'Asignacion Dic'!B:B))</f>
        <v>EC-03</v>
      </c>
      <c r="D9760" s="38">
        <v>45645.51388888889</v>
      </c>
      <c r="E9760" s="36" t="s">
        <v>442</v>
      </c>
      <c r="F9760" s="37" t="str">
        <f t="array" ref="F9760">IFERROR(XLOOKUP(E9760,Operadores!A:A,Operadores!B:B))</f>
        <v>CARMAUX</v>
      </c>
      <c r="G9760" s="36" t="s">
        <v>42</v>
      </c>
      <c r="H9760" s="39">
        <v>19.63136</v>
      </c>
      <c r="I9760" s="40">
        <v>531.02</v>
      </c>
      <c r="J9760" s="41">
        <f t="shared" si="5"/>
        <v>10424.64479</v>
      </c>
      <c r="K9760" s="37" t="str">
        <f t="array" ref="K9760">IFERROR(XLOOKUP(G9760,'Tipo de carga'!A:A,'Tipo de carga'!B:B))</f>
        <v>Autoabasto</v>
      </c>
      <c r="L9760" s="37">
        <f t="shared" si="2"/>
        <v>51</v>
      </c>
      <c r="M9760" s="37">
        <f t="shared" si="3"/>
        <v>19</v>
      </c>
      <c r="N9760" s="37">
        <f t="shared" si="4"/>
        <v>12</v>
      </c>
      <c r="O9760" s="37" t="str">
        <f t="array" ref="O9760">IFERROR(XLOOKUP(K9760,'Tipo de carga'!B:B,'Tipo de carga'!C:C))</f>
        <v>Diesel</v>
      </c>
    </row>
    <row r="9761">
      <c r="A9761" s="36">
        <v>1729.0</v>
      </c>
      <c r="B9761" s="37" t="str">
        <f t="array" ref="B9761">IFERROR(XLOOKUP(A9761,'Asignacion Dic'!A:A,'Asignacion Dic'!C:C))</f>
        <v>Wm Full</v>
      </c>
      <c r="C9761" s="37" t="str">
        <f t="array" ref="C9761">IFERROR(XLOOKUP(A9761,'Asignacion Dic'!A:A,'Asignacion Dic'!B:B))</f>
        <v>EC-08</v>
      </c>
      <c r="D9761" s="38">
        <v>45645.51167824074</v>
      </c>
      <c r="E9761" s="36" t="s">
        <v>285</v>
      </c>
      <c r="F9761" s="37" t="str">
        <f t="array" ref="F9761">IFERROR(XLOOKUP(E9761,Operadores!A:A,Operadores!B:B))</f>
        <v>PERVIC</v>
      </c>
      <c r="G9761" s="36" t="s">
        <v>42</v>
      </c>
      <c r="H9761" s="39">
        <v>19.63136</v>
      </c>
      <c r="I9761" s="40">
        <v>102.02</v>
      </c>
      <c r="J9761" s="41">
        <f t="shared" si="5"/>
        <v>2002.791347</v>
      </c>
      <c r="K9761" s="37" t="str">
        <f t="array" ref="K9761">IFERROR(XLOOKUP(G9761,'Tipo de carga'!A:A,'Tipo de carga'!B:B))</f>
        <v>Autoabasto</v>
      </c>
      <c r="L9761" s="37">
        <f t="shared" si="2"/>
        <v>51</v>
      </c>
      <c r="M9761" s="37">
        <f t="shared" si="3"/>
        <v>19</v>
      </c>
      <c r="N9761" s="37">
        <f t="shared" si="4"/>
        <v>12</v>
      </c>
      <c r="O9761" s="37" t="str">
        <f t="array" ref="O9761">IFERROR(XLOOKUP(K9761,'Tipo de carga'!B:B,'Tipo de carga'!C:C))</f>
        <v>Diesel</v>
      </c>
    </row>
    <row r="9762">
      <c r="A9762" s="36">
        <v>1991.0</v>
      </c>
      <c r="B9762" s="37" t="str">
        <f t="array" ref="B9762">IFERROR(XLOOKUP(A9762,'Asignacion Dic'!A:A,'Asignacion Dic'!C:C))</f>
        <v>MeLi Dedicado Merida</v>
      </c>
      <c r="C9762" s="37" t="str">
        <f t="array" ref="C9762">IFERROR(XLOOKUP(A9762,'Asignacion Dic'!A:A,'Asignacion Dic'!B:B))</f>
        <v>EC-05</v>
      </c>
      <c r="D9762" s="38">
        <v>45645.468773148146</v>
      </c>
      <c r="E9762" s="36" t="s">
        <v>301</v>
      </c>
      <c r="F9762" s="37" t="str">
        <f t="array" ref="F9762">IFERROR(XLOOKUP(E9762,Operadores!A:A,Operadores!B:B))</f>
        <v>RUEREN</v>
      </c>
      <c r="G9762" s="36" t="s">
        <v>42</v>
      </c>
      <c r="H9762" s="39">
        <v>19.63136</v>
      </c>
      <c r="I9762" s="40">
        <v>252.53</v>
      </c>
      <c r="J9762" s="41">
        <f t="shared" si="5"/>
        <v>4957.507341</v>
      </c>
      <c r="K9762" s="37" t="str">
        <f t="array" ref="K9762">IFERROR(XLOOKUP(G9762,'Tipo de carga'!A:A,'Tipo de carga'!B:B))</f>
        <v>Autoabasto</v>
      </c>
      <c r="L9762" s="37">
        <f t="shared" si="2"/>
        <v>51</v>
      </c>
      <c r="M9762" s="37">
        <f t="shared" si="3"/>
        <v>19</v>
      </c>
      <c r="N9762" s="37">
        <f t="shared" si="4"/>
        <v>12</v>
      </c>
      <c r="O9762" s="37" t="str">
        <f t="array" ref="O9762">IFERROR(XLOOKUP(K9762,'Tipo de carga'!B:B,'Tipo de carga'!C:C))</f>
        <v>Diesel</v>
      </c>
    </row>
    <row r="9763">
      <c r="A9763" s="36">
        <v>1996.0</v>
      </c>
      <c r="B9763" s="37" t="str">
        <f t="array" ref="B9763">IFERROR(XLOOKUP(A9763,'Asignacion Dic'!A:A,'Asignacion Dic'!C:C))</f>
        <v>MeLi Dedicado Merida</v>
      </c>
      <c r="C9763" s="37" t="str">
        <f t="array" ref="C9763">IFERROR(XLOOKUP(A9763,'Asignacion Dic'!A:A,'Asignacion Dic'!B:B))</f>
        <v>EC-05</v>
      </c>
      <c r="D9763" s="38">
        <v>45645.45277777778</v>
      </c>
      <c r="E9763" s="36" t="s">
        <v>204</v>
      </c>
      <c r="F9763" s="37" t="str">
        <f t="array" ref="F9763">IFERROR(XLOOKUP(E9763,Operadores!A:A,Operadores!B:B))</f>
        <v>AGUARM</v>
      </c>
      <c r="G9763" s="36" t="s">
        <v>42</v>
      </c>
      <c r="H9763" s="39">
        <v>19.63136</v>
      </c>
      <c r="I9763" s="40">
        <v>246.14</v>
      </c>
      <c r="J9763" s="41">
        <f t="shared" si="5"/>
        <v>4832.06295</v>
      </c>
      <c r="K9763" s="37" t="str">
        <f t="array" ref="K9763">IFERROR(XLOOKUP(G9763,'Tipo de carga'!A:A,'Tipo de carga'!B:B))</f>
        <v>Autoabasto</v>
      </c>
      <c r="L9763" s="37">
        <f t="shared" si="2"/>
        <v>51</v>
      </c>
      <c r="M9763" s="37">
        <f t="shared" si="3"/>
        <v>19</v>
      </c>
      <c r="N9763" s="37">
        <f t="shared" si="4"/>
        <v>12</v>
      </c>
      <c r="O9763" s="37" t="str">
        <f t="array" ref="O9763">IFERROR(XLOOKUP(K9763,'Tipo de carga'!B:B,'Tipo de carga'!C:C))</f>
        <v>Diesel</v>
      </c>
    </row>
    <row r="9764">
      <c r="A9764" s="36">
        <v>1939.0</v>
      </c>
      <c r="B9764" s="37" t="str">
        <f t="array" ref="B9764">IFERROR(XLOOKUP(A9764,'Asignacion Dic'!A:A,'Asignacion Dic'!C:C))</f>
        <v>Full Liver</v>
      </c>
      <c r="C9764" s="37" t="str">
        <f t="array" ref="C9764">IFERROR(XLOOKUP(A9764,'Asignacion Dic'!A:A,'Asignacion Dic'!B:B))</f>
        <v>EC-01</v>
      </c>
      <c r="D9764" s="38">
        <v>45645.43918981482</v>
      </c>
      <c r="E9764" s="36" t="s">
        <v>364</v>
      </c>
      <c r="F9764" s="37" t="str">
        <f t="array" ref="F9764">IFERROR(XLOOKUP(E9764,Operadores!A:A,Operadores!B:B))</f>
        <v>TORBR01</v>
      </c>
      <c r="G9764" s="36" t="s">
        <v>42</v>
      </c>
      <c r="H9764" s="39">
        <v>19.63136</v>
      </c>
      <c r="I9764" s="40">
        <v>307.64</v>
      </c>
      <c r="J9764" s="41">
        <f t="shared" si="5"/>
        <v>6039.39159</v>
      </c>
      <c r="K9764" s="37" t="str">
        <f t="array" ref="K9764">IFERROR(XLOOKUP(G9764,'Tipo de carga'!A:A,'Tipo de carga'!B:B))</f>
        <v>Autoabasto</v>
      </c>
      <c r="L9764" s="37">
        <f t="shared" si="2"/>
        <v>51</v>
      </c>
      <c r="M9764" s="37">
        <f t="shared" si="3"/>
        <v>19</v>
      </c>
      <c r="N9764" s="37">
        <f t="shared" si="4"/>
        <v>12</v>
      </c>
      <c r="O9764" s="37" t="str">
        <f t="array" ref="O9764">IFERROR(XLOOKUP(K9764,'Tipo de carga'!B:B,'Tipo de carga'!C:C))</f>
        <v>Diesel</v>
      </c>
    </row>
    <row r="9765">
      <c r="A9765" s="36">
        <v>1798.0</v>
      </c>
      <c r="B9765" s="37" t="str">
        <f t="array" ref="B9765">IFERROR(XLOOKUP(A9765,'Asignacion Dic'!A:A,'Asignacion Dic'!C:C))</f>
        <v>Wm Full</v>
      </c>
      <c r="C9765" s="37" t="str">
        <f t="array" ref="C9765">IFERROR(XLOOKUP(A9765,'Asignacion Dic'!A:A,'Asignacion Dic'!B:B))</f>
        <v>EC-08</v>
      </c>
      <c r="D9765" s="38">
        <v>45645.41619212963</v>
      </c>
      <c r="E9765" s="36" t="s">
        <v>299</v>
      </c>
      <c r="F9765" s="37" t="str">
        <f t="array" ref="F9765">IFERROR(XLOOKUP(E9765,Operadores!A:A,Operadores!B:B))</f>
        <v>MARWAL</v>
      </c>
      <c r="G9765" s="36" t="s">
        <v>42</v>
      </c>
      <c r="H9765" s="39">
        <v>19.63136</v>
      </c>
      <c r="I9765" s="40">
        <v>376.87</v>
      </c>
      <c r="J9765" s="41">
        <f t="shared" si="5"/>
        <v>7398.470643</v>
      </c>
      <c r="K9765" s="37" t="str">
        <f t="array" ref="K9765">IFERROR(XLOOKUP(G9765,'Tipo de carga'!A:A,'Tipo de carga'!B:B))</f>
        <v>Autoabasto</v>
      </c>
      <c r="L9765" s="37">
        <f t="shared" si="2"/>
        <v>51</v>
      </c>
      <c r="M9765" s="37">
        <f t="shared" si="3"/>
        <v>19</v>
      </c>
      <c r="N9765" s="37">
        <f t="shared" si="4"/>
        <v>12</v>
      </c>
      <c r="O9765" s="37" t="str">
        <f t="array" ref="O9765">IFERROR(XLOOKUP(K9765,'Tipo de carga'!B:B,'Tipo de carga'!C:C))</f>
        <v>Diesel</v>
      </c>
    </row>
    <row r="9766">
      <c r="A9766" s="36">
        <v>2024.0</v>
      </c>
      <c r="B9766" s="37" t="str">
        <f t="array" ref="B9766">IFERROR(XLOOKUP(A9766,'Asignacion Dic'!A:A,'Asignacion Dic'!C:C))</f>
        <v>MeLi Dedicado Merida</v>
      </c>
      <c r="C9766" s="37" t="str">
        <f t="array" ref="C9766">IFERROR(XLOOKUP(A9766,'Asignacion Dic'!A:A,'Asignacion Dic'!B:B))</f>
        <v>EC-05</v>
      </c>
      <c r="D9766" s="38">
        <v>45645.40006944445</v>
      </c>
      <c r="E9766" s="36" t="s">
        <v>469</v>
      </c>
      <c r="F9766" s="37" t="str">
        <f t="array" ref="F9766">IFERROR(XLOOKUP(E9766,Operadores!A:A,Operadores!B:B))</f>
        <v>DELJOS01</v>
      </c>
      <c r="G9766" s="36" t="s">
        <v>42</v>
      </c>
      <c r="H9766" s="39">
        <v>19.63136</v>
      </c>
      <c r="I9766" s="40">
        <v>370.03</v>
      </c>
      <c r="J9766" s="41">
        <f t="shared" si="5"/>
        <v>7264.192141</v>
      </c>
      <c r="K9766" s="37" t="str">
        <f t="array" ref="K9766">IFERROR(XLOOKUP(G9766,'Tipo de carga'!A:A,'Tipo de carga'!B:B))</f>
        <v>Autoabasto</v>
      </c>
      <c r="L9766" s="37">
        <f t="shared" si="2"/>
        <v>51</v>
      </c>
      <c r="M9766" s="37">
        <f t="shared" si="3"/>
        <v>19</v>
      </c>
      <c r="N9766" s="37">
        <f t="shared" si="4"/>
        <v>12</v>
      </c>
      <c r="O9766" s="37" t="str">
        <f t="array" ref="O9766">IFERROR(XLOOKUP(K9766,'Tipo de carga'!B:B,'Tipo de carga'!C:C))</f>
        <v>Diesel</v>
      </c>
    </row>
    <row r="9767">
      <c r="A9767" s="36">
        <v>2027.0</v>
      </c>
      <c r="B9767" s="37" t="str">
        <f t="array" ref="B9767">IFERROR(XLOOKUP(A9767,'Asignacion Dic'!A:A,'Asignacion Dic'!C:C))</f>
        <v>MeLi Dedicado Merida</v>
      </c>
      <c r="C9767" s="37" t="str">
        <f t="array" ref="C9767">IFERROR(XLOOKUP(A9767,'Asignacion Dic'!A:A,'Asignacion Dic'!B:B))</f>
        <v>EC-05</v>
      </c>
      <c r="D9767" s="38">
        <v>45645.37658564815</v>
      </c>
      <c r="E9767" s="36" t="s">
        <v>246</v>
      </c>
      <c r="F9767" s="37" t="str">
        <f t="array" ref="F9767">IFERROR(XLOOKUP(E9767,Operadores!A:A,Operadores!B:B))</f>
        <v>LUNADO</v>
      </c>
      <c r="G9767" s="36" t="s">
        <v>42</v>
      </c>
      <c r="H9767" s="39">
        <v>19.63136</v>
      </c>
      <c r="I9767" s="40">
        <v>492.78</v>
      </c>
      <c r="J9767" s="41">
        <f t="shared" si="5"/>
        <v>9673.941581</v>
      </c>
      <c r="K9767" s="37" t="str">
        <f t="array" ref="K9767">IFERROR(XLOOKUP(G9767,'Tipo de carga'!A:A,'Tipo de carga'!B:B))</f>
        <v>Autoabasto</v>
      </c>
      <c r="L9767" s="37">
        <f t="shared" si="2"/>
        <v>51</v>
      </c>
      <c r="M9767" s="37">
        <f t="shared" si="3"/>
        <v>19</v>
      </c>
      <c r="N9767" s="37">
        <f t="shared" si="4"/>
        <v>12</v>
      </c>
      <c r="O9767" s="37" t="str">
        <f t="array" ref="O9767">IFERROR(XLOOKUP(K9767,'Tipo de carga'!B:B,'Tipo de carga'!C:C))</f>
        <v>Diesel</v>
      </c>
    </row>
    <row r="9768">
      <c r="A9768" s="36">
        <v>1998.0</v>
      </c>
      <c r="B9768" s="37" t="str">
        <f t="array" ref="B9768">IFERROR(XLOOKUP(A9768,'Asignacion Dic'!A:A,'Asignacion Dic'!C:C))</f>
        <v>MeLi Dedicado Merida</v>
      </c>
      <c r="C9768" s="37" t="str">
        <f t="array" ref="C9768">IFERROR(XLOOKUP(A9768,'Asignacion Dic'!A:A,'Asignacion Dic'!B:B))</f>
        <v>EC-05</v>
      </c>
      <c r="D9768" s="38">
        <v>45645.17555555556</v>
      </c>
      <c r="E9768" s="36" t="s">
        <v>398</v>
      </c>
      <c r="F9768" s="37" t="str">
        <f t="array" ref="F9768">IFERROR(XLOOKUP(E9768,Operadores!A:A,Operadores!B:B))</f>
        <v>SANEUS</v>
      </c>
      <c r="G9768" s="36" t="s">
        <v>42</v>
      </c>
      <c r="H9768" s="39">
        <v>19.63136</v>
      </c>
      <c r="I9768" s="40">
        <v>418.03</v>
      </c>
      <c r="J9768" s="41">
        <f t="shared" si="5"/>
        <v>8206.497421</v>
      </c>
      <c r="K9768" s="37" t="str">
        <f t="array" ref="K9768">IFERROR(XLOOKUP(G9768,'Tipo de carga'!A:A,'Tipo de carga'!B:B))</f>
        <v>Autoabasto</v>
      </c>
      <c r="L9768" s="37">
        <f t="shared" si="2"/>
        <v>51</v>
      </c>
      <c r="M9768" s="37">
        <f t="shared" si="3"/>
        <v>19</v>
      </c>
      <c r="N9768" s="37">
        <f t="shared" si="4"/>
        <v>12</v>
      </c>
      <c r="O9768" s="37" t="str">
        <f t="array" ref="O9768">IFERROR(XLOOKUP(K9768,'Tipo de carga'!B:B,'Tipo de carga'!C:C))</f>
        <v>Diesel</v>
      </c>
    </row>
    <row r="9769">
      <c r="A9769" s="36">
        <v>2021.0</v>
      </c>
      <c r="B9769" s="37" t="str">
        <f t="array" ref="B9769">IFERROR(XLOOKUP(A9769,'Asignacion Dic'!A:A,'Asignacion Dic'!C:C))</f>
        <v>MeLi Dedicado Merida</v>
      </c>
      <c r="C9769" s="37" t="str">
        <f t="array" ref="C9769">IFERROR(XLOOKUP(A9769,'Asignacion Dic'!A:A,'Asignacion Dic'!B:B))</f>
        <v>EC-05</v>
      </c>
      <c r="D9769" s="38">
        <v>45645.001851851855</v>
      </c>
      <c r="E9769" s="36" t="s">
        <v>320</v>
      </c>
      <c r="F9769" s="37" t="str">
        <f t="array" ref="F9769">IFERROR(XLOOKUP(E9769,Operadores!A:A,Operadores!B:B))</f>
        <v>GUTIRV</v>
      </c>
      <c r="G9769" s="36" t="s">
        <v>42</v>
      </c>
      <c r="H9769" s="39">
        <v>19.63136</v>
      </c>
      <c r="I9769" s="40">
        <v>463.67</v>
      </c>
      <c r="J9769" s="41">
        <f t="shared" si="5"/>
        <v>9102.472691</v>
      </c>
      <c r="K9769" s="37" t="str">
        <f t="array" ref="K9769">IFERROR(XLOOKUP(G9769,'Tipo de carga'!A:A,'Tipo de carga'!B:B))</f>
        <v>Autoabasto</v>
      </c>
      <c r="L9769" s="37">
        <f t="shared" si="2"/>
        <v>51</v>
      </c>
      <c r="M9769" s="37">
        <f t="shared" si="3"/>
        <v>19</v>
      </c>
      <c r="N9769" s="37">
        <f t="shared" si="4"/>
        <v>12</v>
      </c>
      <c r="O9769" s="37" t="str">
        <f t="array" ref="O9769">IFERROR(XLOOKUP(K9769,'Tipo de carga'!B:B,'Tipo de carga'!C:C))</f>
        <v>Diesel</v>
      </c>
    </row>
    <row r="9770">
      <c r="A9770" s="36">
        <v>1737.0</v>
      </c>
      <c r="B9770" s="37" t="str">
        <f t="array" ref="B9770">IFERROR(XLOOKUP(A9770,'Asignacion Dic'!A:A,'Asignacion Dic'!C:C))</f>
        <v>Wm Sencillo</v>
      </c>
      <c r="C9770" s="37" t="str">
        <f t="array" ref="C9770">IFERROR(XLOOKUP(A9770,'Asignacion Dic'!A:A,'Asignacion Dic'!B:B))</f>
        <v>EC-08</v>
      </c>
      <c r="D9770" s="38">
        <v>45645.0</v>
      </c>
      <c r="E9770" s="36"/>
      <c r="F9770" s="37"/>
      <c r="G9770" s="36" t="s">
        <v>425</v>
      </c>
      <c r="H9770" s="39">
        <v>26.17</v>
      </c>
      <c r="I9770" s="40">
        <v>48.19</v>
      </c>
      <c r="J9770" s="41">
        <f t="shared" si="5"/>
        <v>1261.1323</v>
      </c>
      <c r="K9770" s="37" t="str">
        <f t="array" ref="K9770">IFERROR(XLOOKUP(G9770,'Tipo de carga'!A:A,'Tipo de carga'!B:B))</f>
        <v>Ticket</v>
      </c>
      <c r="L9770" s="37">
        <f t="shared" si="2"/>
        <v>51</v>
      </c>
      <c r="M9770" s="37">
        <f t="shared" si="3"/>
        <v>19</v>
      </c>
      <c r="N9770" s="37">
        <f t="shared" si="4"/>
        <v>12</v>
      </c>
      <c r="O9770" s="37" t="str">
        <f t="array" ref="O9770">IFERROR(XLOOKUP(K9770,'Tipo de carga'!B:B,'Tipo de carga'!C:C))</f>
        <v>Diesel</v>
      </c>
    </row>
    <row r="9771">
      <c r="A9771" s="36">
        <v>1714.0</v>
      </c>
      <c r="B9771" s="37" t="str">
        <f t="array" ref="B9771">IFERROR(XLOOKUP(A9771,'Asignacion Dic'!A:A,'Asignacion Dic'!C:C))</f>
        <v>Wm Sencillo</v>
      </c>
      <c r="C9771" s="37" t="str">
        <f t="array" ref="C9771">IFERROR(XLOOKUP(A9771,'Asignacion Dic'!A:A,'Asignacion Dic'!B:B))</f>
        <v>EC-08</v>
      </c>
      <c r="D9771" s="38">
        <v>45645.0</v>
      </c>
      <c r="E9771" s="36"/>
      <c r="F9771" s="37"/>
      <c r="G9771" s="36" t="s">
        <v>425</v>
      </c>
      <c r="H9771" s="39">
        <v>26.17</v>
      </c>
      <c r="I9771" s="40">
        <v>415.88</v>
      </c>
      <c r="J9771" s="41">
        <f t="shared" si="5"/>
        <v>10883.5796</v>
      </c>
      <c r="K9771" s="37" t="str">
        <f t="array" ref="K9771">IFERROR(XLOOKUP(G9771,'Tipo de carga'!A:A,'Tipo de carga'!B:B))</f>
        <v>Ticket</v>
      </c>
      <c r="L9771" s="37">
        <f t="shared" si="2"/>
        <v>51</v>
      </c>
      <c r="M9771" s="37">
        <f t="shared" si="3"/>
        <v>19</v>
      </c>
      <c r="N9771" s="37">
        <f t="shared" si="4"/>
        <v>12</v>
      </c>
      <c r="O9771" s="37" t="str">
        <f t="array" ref="O9771">IFERROR(XLOOKUP(K9771,'Tipo de carga'!B:B,'Tipo de carga'!C:C))</f>
        <v>Diesel</v>
      </c>
    </row>
    <row r="9772">
      <c r="A9772" s="36">
        <v>2016.0</v>
      </c>
      <c r="B9772" s="37" t="str">
        <f t="array" ref="B9772">IFERROR(XLOOKUP(A9772,'Asignacion Dic'!A:A,'Asignacion Dic'!C:C))</f>
        <v>MeLi Asignado TD</v>
      </c>
      <c r="C9772" s="37" t="str">
        <f t="array" ref="C9772">IFERROR(XLOOKUP(A9772,'Asignacion Dic'!A:A,'Asignacion Dic'!B:B))</f>
        <v>EC-05</v>
      </c>
      <c r="D9772" s="38">
        <v>45645.0</v>
      </c>
      <c r="E9772" s="36"/>
      <c r="F9772" s="37"/>
      <c r="G9772" s="36" t="s">
        <v>425</v>
      </c>
      <c r="H9772" s="39">
        <v>26.59</v>
      </c>
      <c r="I9772" s="40">
        <v>451.29</v>
      </c>
      <c r="J9772" s="41">
        <f t="shared" si="5"/>
        <v>11999.8011</v>
      </c>
      <c r="K9772" s="37" t="str">
        <f t="array" ref="K9772">IFERROR(XLOOKUP(G9772,'Tipo de carga'!A:A,'Tipo de carga'!B:B))</f>
        <v>Ticket</v>
      </c>
      <c r="L9772" s="37">
        <f t="shared" si="2"/>
        <v>51</v>
      </c>
      <c r="M9772" s="37">
        <f t="shared" si="3"/>
        <v>19</v>
      </c>
      <c r="N9772" s="37">
        <f t="shared" si="4"/>
        <v>12</v>
      </c>
      <c r="O9772" s="37" t="str">
        <f t="array" ref="O9772">IFERROR(XLOOKUP(K9772,'Tipo de carga'!B:B,'Tipo de carga'!C:C))</f>
        <v>Diesel</v>
      </c>
    </row>
    <row r="9773">
      <c r="A9773" s="36">
        <v>1939.0</v>
      </c>
      <c r="B9773" s="37" t="str">
        <f t="array" ref="B9773">IFERROR(XLOOKUP(A9773,'Asignacion Dic'!A:A,'Asignacion Dic'!C:C))</f>
        <v>Full Liver</v>
      </c>
      <c r="C9773" s="37" t="str">
        <f t="array" ref="C9773">IFERROR(XLOOKUP(A9773,'Asignacion Dic'!A:A,'Asignacion Dic'!B:B))</f>
        <v>EC-01</v>
      </c>
      <c r="D9773" s="38">
        <v>45645.0</v>
      </c>
      <c r="E9773" s="36"/>
      <c r="F9773" s="37"/>
      <c r="G9773" s="36" t="s">
        <v>425</v>
      </c>
      <c r="H9773" s="39">
        <v>25.54</v>
      </c>
      <c r="I9773" s="40">
        <v>376.72</v>
      </c>
      <c r="J9773" s="41">
        <f t="shared" si="5"/>
        <v>9621.4288</v>
      </c>
      <c r="K9773" s="37" t="str">
        <f t="array" ref="K9773">IFERROR(XLOOKUP(G9773,'Tipo de carga'!A:A,'Tipo de carga'!B:B))</f>
        <v>Ticket</v>
      </c>
      <c r="L9773" s="37">
        <f t="shared" si="2"/>
        <v>51</v>
      </c>
      <c r="M9773" s="37">
        <f t="shared" si="3"/>
        <v>19</v>
      </c>
      <c r="N9773" s="37">
        <f t="shared" si="4"/>
        <v>12</v>
      </c>
      <c r="O9773" s="37" t="str">
        <f t="array" ref="O9773">IFERROR(XLOOKUP(K9773,'Tipo de carga'!B:B,'Tipo de carga'!C:C))</f>
        <v>Diesel</v>
      </c>
    </row>
    <row r="9774">
      <c r="A9774" s="36">
        <v>2014.0</v>
      </c>
      <c r="B9774" s="37" t="str">
        <f t="array" ref="B9774">IFERROR(XLOOKUP(A9774,'Asignacion Dic'!A:A,'Asignacion Dic'!C:C))</f>
        <v>MeLi Asignado TD</v>
      </c>
      <c r="C9774" s="37" t="str">
        <f t="array" ref="C9774">IFERROR(XLOOKUP(A9774,'Asignacion Dic'!A:A,'Asignacion Dic'!B:B))</f>
        <v>EC-05</v>
      </c>
      <c r="D9774" s="38">
        <v>45645.0</v>
      </c>
      <c r="E9774" s="36"/>
      <c r="F9774" s="37"/>
      <c r="G9774" s="36" t="s">
        <v>425</v>
      </c>
      <c r="H9774" s="39">
        <v>26.97</v>
      </c>
      <c r="I9774" s="40">
        <v>444.44</v>
      </c>
      <c r="J9774" s="41">
        <f t="shared" si="5"/>
        <v>11986.5468</v>
      </c>
      <c r="K9774" s="37" t="str">
        <f t="array" ref="K9774">IFERROR(XLOOKUP(G9774,'Tipo de carga'!A:A,'Tipo de carga'!B:B))</f>
        <v>Ticket</v>
      </c>
      <c r="L9774" s="37">
        <f t="shared" si="2"/>
        <v>51</v>
      </c>
      <c r="M9774" s="37">
        <f t="shared" si="3"/>
        <v>19</v>
      </c>
      <c r="N9774" s="37">
        <f t="shared" si="4"/>
        <v>12</v>
      </c>
      <c r="O9774" s="37" t="str">
        <f t="array" ref="O9774">IFERROR(XLOOKUP(K9774,'Tipo de carga'!B:B,'Tipo de carga'!C:C))</f>
        <v>Diesel</v>
      </c>
    </row>
    <row r="9775">
      <c r="A9775" s="36">
        <v>2030.0</v>
      </c>
      <c r="B9775" s="37" t="str">
        <f t="array" ref="B9775">IFERROR(XLOOKUP(A9775,'Asignacion Dic'!A:A,'Asignacion Dic'!C:C))</f>
        <v>MeLi Dedicado TD</v>
      </c>
      <c r="C9775" s="37" t="str">
        <f t="array" ref="C9775">IFERROR(XLOOKUP(A9775,'Asignacion Dic'!A:A,'Asignacion Dic'!B:B))</f>
        <v>EC-05</v>
      </c>
      <c r="D9775" s="38">
        <v>45645.0</v>
      </c>
      <c r="E9775" s="36"/>
      <c r="F9775" s="37"/>
      <c r="G9775" s="36" t="s">
        <v>425</v>
      </c>
      <c r="H9775" s="39">
        <v>26.49</v>
      </c>
      <c r="I9775" s="40">
        <v>453.0</v>
      </c>
      <c r="J9775" s="41">
        <f t="shared" si="5"/>
        <v>11999.97</v>
      </c>
      <c r="K9775" s="37" t="str">
        <f t="array" ref="K9775">IFERROR(XLOOKUP(G9775,'Tipo de carga'!A:A,'Tipo de carga'!B:B))</f>
        <v>Ticket</v>
      </c>
      <c r="L9775" s="37">
        <f t="shared" si="2"/>
        <v>51</v>
      </c>
      <c r="M9775" s="37">
        <f t="shared" si="3"/>
        <v>19</v>
      </c>
      <c r="N9775" s="37">
        <f t="shared" si="4"/>
        <v>12</v>
      </c>
      <c r="O9775" s="37" t="str">
        <f t="array" ref="O9775">IFERROR(XLOOKUP(K9775,'Tipo de carga'!B:B,'Tipo de carga'!C:C))</f>
        <v>Diesel</v>
      </c>
    </row>
    <row r="9776">
      <c r="A9776" s="36">
        <v>1997.0</v>
      </c>
      <c r="B9776" s="37" t="str">
        <f t="array" ref="B9776">IFERROR(XLOOKUP(A9776,'Asignacion Dic'!A:A,'Asignacion Dic'!C:C))</f>
        <v>MeLi Dedicado Merida</v>
      </c>
      <c r="C9776" s="37" t="str">
        <f t="array" ref="C9776">IFERROR(XLOOKUP(A9776,'Asignacion Dic'!A:A,'Asignacion Dic'!B:B))</f>
        <v>EC-05</v>
      </c>
      <c r="D9776" s="38">
        <v>45645.0</v>
      </c>
      <c r="E9776" s="36" t="s">
        <v>290</v>
      </c>
      <c r="F9776" s="37" t="str">
        <f t="array" ref="F9776">IFERROR(XLOOKUP(E9776,Operadores!A:A,Operadores!B:B))</f>
        <v>MARLEO</v>
      </c>
      <c r="G9776" s="36" t="s">
        <v>425</v>
      </c>
      <c r="H9776" s="39">
        <v>27.16</v>
      </c>
      <c r="I9776" s="40">
        <v>441.0</v>
      </c>
      <c r="J9776" s="41">
        <f t="shared" si="5"/>
        <v>11977.56</v>
      </c>
      <c r="K9776" s="37" t="str">
        <f t="array" ref="K9776">IFERROR(XLOOKUP(G9776,'Tipo de carga'!A:A,'Tipo de carga'!B:B))</f>
        <v>Ticket</v>
      </c>
      <c r="L9776" s="37">
        <f t="shared" si="2"/>
        <v>51</v>
      </c>
      <c r="M9776" s="37">
        <f t="shared" si="3"/>
        <v>19</v>
      </c>
      <c r="N9776" s="37">
        <f t="shared" si="4"/>
        <v>12</v>
      </c>
      <c r="O9776" s="37" t="str">
        <f t="array" ref="O9776">IFERROR(XLOOKUP(K9776,'Tipo de carga'!B:B,'Tipo de carga'!C:C))</f>
        <v>Diesel</v>
      </c>
    </row>
    <row r="9777">
      <c r="A9777" s="36">
        <v>1760.0</v>
      </c>
      <c r="B9777" s="37" t="str">
        <f t="array" ref="B9777">IFERROR(XLOOKUP(A9777,'Asignacion Dic'!A:A,'Asignacion Dic'!C:C))</f>
        <v>Pipas</v>
      </c>
      <c r="C9777" s="37" t="str">
        <f t="array" ref="C9777">IFERROR(XLOOKUP(A9777,'Asignacion Dic'!A:A,'Asignacion Dic'!B:B))</f>
        <v>EC-02</v>
      </c>
      <c r="D9777" s="38">
        <v>45645.0</v>
      </c>
      <c r="E9777" s="36"/>
      <c r="F9777" s="37"/>
      <c r="G9777" s="36" t="s">
        <v>425</v>
      </c>
      <c r="H9777" s="39">
        <v>25.99</v>
      </c>
      <c r="I9777" s="40">
        <v>461.71</v>
      </c>
      <c r="J9777" s="41">
        <f t="shared" si="5"/>
        <v>11999.8429</v>
      </c>
      <c r="K9777" s="37" t="str">
        <f t="array" ref="K9777">IFERROR(XLOOKUP(G9777,'Tipo de carga'!A:A,'Tipo de carga'!B:B))</f>
        <v>Ticket</v>
      </c>
      <c r="L9777" s="37">
        <f t="shared" si="2"/>
        <v>51</v>
      </c>
      <c r="M9777" s="37">
        <f t="shared" si="3"/>
        <v>19</v>
      </c>
      <c r="N9777" s="37">
        <f t="shared" si="4"/>
        <v>12</v>
      </c>
      <c r="O9777" s="37" t="str">
        <f t="array" ref="O9777">IFERROR(XLOOKUP(K9777,'Tipo de carga'!B:B,'Tipo de carga'!C:C))</f>
        <v>Diesel</v>
      </c>
    </row>
    <row r="9778">
      <c r="A9778" s="36">
        <v>2015.0</v>
      </c>
      <c r="B9778" s="37" t="str">
        <f t="array" ref="B9778">IFERROR(XLOOKUP(A9778,'Asignacion Dic'!A:A,'Asignacion Dic'!C:C))</f>
        <v>MeLi Asignado TD</v>
      </c>
      <c r="C9778" s="37" t="str">
        <f t="array" ref="C9778">IFERROR(XLOOKUP(A9778,'Asignacion Dic'!A:A,'Asignacion Dic'!B:B))</f>
        <v>EC-05</v>
      </c>
      <c r="D9778" s="38">
        <v>45645.0</v>
      </c>
      <c r="E9778" s="36"/>
      <c r="F9778" s="37"/>
      <c r="G9778" s="36" t="s">
        <v>425</v>
      </c>
      <c r="H9778" s="39">
        <v>24.79</v>
      </c>
      <c r="I9778" s="40">
        <v>338.84</v>
      </c>
      <c r="J9778" s="41">
        <f t="shared" si="5"/>
        <v>8399.8436</v>
      </c>
      <c r="K9778" s="37" t="str">
        <f t="array" ref="K9778">IFERROR(XLOOKUP(G9778,'Tipo de carga'!A:A,'Tipo de carga'!B:B))</f>
        <v>Ticket</v>
      </c>
      <c r="L9778" s="37">
        <f t="shared" si="2"/>
        <v>51</v>
      </c>
      <c r="M9778" s="37">
        <f t="shared" si="3"/>
        <v>19</v>
      </c>
      <c r="N9778" s="37">
        <f t="shared" si="4"/>
        <v>12</v>
      </c>
      <c r="O9778" s="37" t="str">
        <f t="array" ref="O9778">IFERROR(XLOOKUP(K9778,'Tipo de carga'!B:B,'Tipo de carga'!C:C))</f>
        <v>Diesel</v>
      </c>
    </row>
    <row r="9779">
      <c r="A9779" s="36">
        <v>2026.0</v>
      </c>
      <c r="B9779" s="37" t="str">
        <f t="array" ref="B9779">IFERROR(XLOOKUP(A9779,'Asignacion Dic'!A:A,'Asignacion Dic'!C:C))</f>
        <v>MeLi Dedicado Merida</v>
      </c>
      <c r="C9779" s="37" t="str">
        <f t="array" ref="C9779">IFERROR(XLOOKUP(A9779,'Asignacion Dic'!A:A,'Asignacion Dic'!B:B))</f>
        <v>EC-05</v>
      </c>
      <c r="D9779" s="38">
        <v>45645.0</v>
      </c>
      <c r="E9779" s="36" t="s">
        <v>492</v>
      </c>
      <c r="F9779" s="37" t="str">
        <f t="array" ref="F9779">IFERROR(XLOOKUP(E9779,Operadores!A:A,Operadores!B:B))</f>
        <v>CRUTOM</v>
      </c>
      <c r="G9779" s="36" t="s">
        <v>425</v>
      </c>
      <c r="H9779" s="39">
        <v>25.19</v>
      </c>
      <c r="I9779" s="40">
        <v>476.37</v>
      </c>
      <c r="J9779" s="41">
        <f t="shared" si="5"/>
        <v>11999.7603</v>
      </c>
      <c r="K9779" s="37" t="str">
        <f t="array" ref="K9779">IFERROR(XLOOKUP(G9779,'Tipo de carga'!A:A,'Tipo de carga'!B:B))</f>
        <v>Ticket</v>
      </c>
      <c r="L9779" s="37">
        <f t="shared" si="2"/>
        <v>51</v>
      </c>
      <c r="M9779" s="37">
        <f t="shared" si="3"/>
        <v>19</v>
      </c>
      <c r="N9779" s="37">
        <f t="shared" si="4"/>
        <v>12</v>
      </c>
      <c r="O9779" s="37" t="str">
        <f t="array" ref="O9779">IFERROR(XLOOKUP(K9779,'Tipo de carga'!B:B,'Tipo de carga'!C:C))</f>
        <v>Diesel</v>
      </c>
    </row>
    <row r="9780">
      <c r="A9780" s="36">
        <v>2007.0</v>
      </c>
      <c r="B9780" s="37" t="str">
        <f t="array" ref="B9780">IFERROR(XLOOKUP(A9780,'Asignacion Dic'!A:A,'Asignacion Dic'!C:C))</f>
        <v>MeLi Asignado TD</v>
      </c>
      <c r="C9780" s="37" t="str">
        <f t="array" ref="C9780">IFERROR(XLOOKUP(A9780,'Asignacion Dic'!A:A,'Asignacion Dic'!B:B))</f>
        <v>EC-05</v>
      </c>
      <c r="D9780" s="38">
        <v>45645.0</v>
      </c>
      <c r="E9780" s="36"/>
      <c r="F9780" s="37"/>
      <c r="G9780" s="36" t="s">
        <v>425</v>
      </c>
      <c r="H9780" s="39">
        <v>25.99</v>
      </c>
      <c r="I9780" s="40">
        <v>300.0</v>
      </c>
      <c r="J9780" s="41">
        <f t="shared" si="5"/>
        <v>7797</v>
      </c>
      <c r="K9780" s="37" t="str">
        <f t="array" ref="K9780">IFERROR(XLOOKUP(G9780,'Tipo de carga'!A:A,'Tipo de carga'!B:B))</f>
        <v>Ticket</v>
      </c>
      <c r="L9780" s="37">
        <f t="shared" si="2"/>
        <v>51</v>
      </c>
      <c r="M9780" s="37">
        <f t="shared" si="3"/>
        <v>19</v>
      </c>
      <c r="N9780" s="37">
        <f t="shared" si="4"/>
        <v>12</v>
      </c>
      <c r="O9780" s="37" t="str">
        <f t="array" ref="O9780">IFERROR(XLOOKUP(K9780,'Tipo de carga'!B:B,'Tipo de carga'!C:C))</f>
        <v>Diesel</v>
      </c>
    </row>
    <row r="9781">
      <c r="A9781" s="36">
        <v>1979.0</v>
      </c>
      <c r="B9781" s="37" t="str">
        <f t="array" ref="B9781">IFERROR(XLOOKUP(A9781,'Asignacion Dic'!A:A,'Asignacion Dic'!C:C))</f>
        <v>MeLi asignado SD</v>
      </c>
      <c r="C9781" s="37" t="str">
        <f t="array" ref="C9781">IFERROR(XLOOKUP(A9781,'Asignacion Dic'!A:A,'Asignacion Dic'!B:B))</f>
        <v>EC-05</v>
      </c>
      <c r="D9781" s="38">
        <v>45645.0</v>
      </c>
      <c r="E9781" s="36" t="s">
        <v>370</v>
      </c>
      <c r="F9781" s="37" t="str">
        <f t="array" ref="F9781">IFERROR(XLOOKUP(E9781,Operadores!A:A,Operadores!B:B))</f>
        <v>GALODI</v>
      </c>
      <c r="G9781" s="36" t="s">
        <v>425</v>
      </c>
      <c r="H9781" s="39">
        <v>27.18</v>
      </c>
      <c r="I9781" s="40">
        <v>309.05</v>
      </c>
      <c r="J9781" s="41">
        <f t="shared" si="5"/>
        <v>8399.979</v>
      </c>
      <c r="K9781" s="37" t="str">
        <f t="array" ref="K9781">IFERROR(XLOOKUP(G9781,'Tipo de carga'!A:A,'Tipo de carga'!B:B))</f>
        <v>Ticket</v>
      </c>
      <c r="L9781" s="37">
        <f t="shared" si="2"/>
        <v>51</v>
      </c>
      <c r="M9781" s="37">
        <f t="shared" si="3"/>
        <v>19</v>
      </c>
      <c r="N9781" s="37">
        <f t="shared" si="4"/>
        <v>12</v>
      </c>
      <c r="O9781" s="37" t="str">
        <f t="array" ref="O9781">IFERROR(XLOOKUP(K9781,'Tipo de carga'!B:B,'Tipo de carga'!C:C))</f>
        <v>Diesel</v>
      </c>
    </row>
    <row r="9782">
      <c r="A9782" s="36">
        <v>2002.0</v>
      </c>
      <c r="B9782" s="37" t="str">
        <f t="array" ref="B9782">IFERROR(XLOOKUP(A9782,'Asignacion Dic'!A:A,'Asignacion Dic'!C:C))</f>
        <v>MeLi Dedicado Merida</v>
      </c>
      <c r="C9782" s="37" t="str">
        <f t="array" ref="C9782">IFERROR(XLOOKUP(A9782,'Asignacion Dic'!A:A,'Asignacion Dic'!B:B))</f>
        <v>EC-05</v>
      </c>
      <c r="D9782" s="38">
        <v>45645.0</v>
      </c>
      <c r="E9782" s="36" t="s">
        <v>535</v>
      </c>
      <c r="F9782" s="37" t="str">
        <f t="array" ref="F9782">IFERROR(XLOOKUP(E9782,Operadores!A:A,Operadores!B:B))</f>
        <v>VELALE</v>
      </c>
      <c r="G9782" s="36" t="s">
        <v>425</v>
      </c>
      <c r="H9782" s="39">
        <v>25.99</v>
      </c>
      <c r="I9782" s="40">
        <v>323.2</v>
      </c>
      <c r="J9782" s="41">
        <f t="shared" si="5"/>
        <v>8399.968</v>
      </c>
      <c r="K9782" s="37" t="str">
        <f t="array" ref="K9782">IFERROR(XLOOKUP(G9782,'Tipo de carga'!A:A,'Tipo de carga'!B:B))</f>
        <v>Ticket</v>
      </c>
      <c r="L9782" s="37">
        <f t="shared" si="2"/>
        <v>51</v>
      </c>
      <c r="M9782" s="37">
        <f t="shared" si="3"/>
        <v>19</v>
      </c>
      <c r="N9782" s="37">
        <f t="shared" si="4"/>
        <v>12</v>
      </c>
      <c r="O9782" s="37" t="str">
        <f t="array" ref="O9782">IFERROR(XLOOKUP(K9782,'Tipo de carga'!B:B,'Tipo de carga'!C:C))</f>
        <v>Diesel</v>
      </c>
    </row>
    <row r="9783">
      <c r="A9783" s="36">
        <v>1880.0</v>
      </c>
      <c r="B9783" s="37" t="str">
        <f t="array" ref="B9783">IFERROR(XLOOKUP(A9783,'Asignacion Dic'!A:A,'Asignacion Dic'!C:C))</f>
        <v>Circuitos</v>
      </c>
      <c r="C9783" s="37" t="str">
        <f t="array" ref="C9783">IFERROR(XLOOKUP(A9783,'Asignacion Dic'!A:A,'Asignacion Dic'!B:B))</f>
        <v>EC-03</v>
      </c>
      <c r="D9783" s="38">
        <v>45645.0</v>
      </c>
      <c r="E9783" s="36"/>
      <c r="F9783" s="37"/>
      <c r="G9783" s="36" t="s">
        <v>425</v>
      </c>
      <c r="H9783" s="39">
        <v>27.2</v>
      </c>
      <c r="I9783" s="40">
        <v>132.35</v>
      </c>
      <c r="J9783" s="41">
        <f t="shared" si="5"/>
        <v>3599.92</v>
      </c>
      <c r="K9783" s="37" t="str">
        <f t="array" ref="K9783">IFERROR(XLOOKUP(G9783,'Tipo de carga'!A:A,'Tipo de carga'!B:B))</f>
        <v>Ticket</v>
      </c>
      <c r="L9783" s="37">
        <f t="shared" si="2"/>
        <v>51</v>
      </c>
      <c r="M9783" s="37">
        <f t="shared" si="3"/>
        <v>19</v>
      </c>
      <c r="N9783" s="37">
        <f t="shared" si="4"/>
        <v>12</v>
      </c>
      <c r="O9783" s="37" t="str">
        <f t="array" ref="O9783">IFERROR(XLOOKUP(K9783,'Tipo de carga'!B:B,'Tipo de carga'!C:C))</f>
        <v>Diesel</v>
      </c>
    </row>
    <row r="9784">
      <c r="A9784" s="36">
        <v>1808.0</v>
      </c>
      <c r="B9784" s="37" t="str">
        <f t="array" ref="B9784">IFERROR(XLOOKUP(A9784,'Asignacion Dic'!A:A,'Asignacion Dic'!C:C))</f>
        <v>Sayer Full</v>
      </c>
      <c r="C9784" s="37" t="str">
        <f t="array" ref="C9784">IFERROR(XLOOKUP(A9784,'Asignacion Dic'!A:A,'Asignacion Dic'!B:B))</f>
        <v>EC-04</v>
      </c>
      <c r="D9784" s="38">
        <v>45645.0</v>
      </c>
      <c r="E9784" s="36" t="s">
        <v>55</v>
      </c>
      <c r="F9784" s="37" t="str">
        <f t="array" ref="F9784">IFERROR(XLOOKUP(E9784,Operadores!A:A,Operadores!B:B))</f>
        <v>ZAPNO</v>
      </c>
      <c r="G9784" s="36" t="s">
        <v>425</v>
      </c>
      <c r="H9784" s="39">
        <v>24.99</v>
      </c>
      <c r="I9784" s="40">
        <v>445.61</v>
      </c>
      <c r="J9784" s="41">
        <f t="shared" si="5"/>
        <v>11135.7939</v>
      </c>
      <c r="K9784" s="37" t="str">
        <f t="array" ref="K9784">IFERROR(XLOOKUP(G9784,'Tipo de carga'!A:A,'Tipo de carga'!B:B))</f>
        <v>Ticket</v>
      </c>
      <c r="L9784" s="37">
        <f t="shared" si="2"/>
        <v>51</v>
      </c>
      <c r="M9784" s="37">
        <f t="shared" si="3"/>
        <v>19</v>
      </c>
      <c r="N9784" s="37">
        <f t="shared" si="4"/>
        <v>12</v>
      </c>
      <c r="O9784" s="37" t="str">
        <f t="array" ref="O9784">IFERROR(XLOOKUP(K9784,'Tipo de carga'!B:B,'Tipo de carga'!C:C))</f>
        <v>Diesel</v>
      </c>
    </row>
    <row r="9785">
      <c r="A9785" s="36">
        <v>1769.0</v>
      </c>
      <c r="B9785" s="37" t="str">
        <f t="array" ref="B9785">IFERROR(XLOOKUP(A9785,'Asignacion Dic'!A:A,'Asignacion Dic'!C:C))</f>
        <v>Wm Sencillo</v>
      </c>
      <c r="C9785" s="37" t="str">
        <f t="array" ref="C9785">IFERROR(XLOOKUP(A9785,'Asignacion Dic'!A:A,'Asignacion Dic'!B:B))</f>
        <v>EC-08</v>
      </c>
      <c r="D9785" s="38">
        <v>45645.0</v>
      </c>
      <c r="E9785" s="36"/>
      <c r="F9785" s="37"/>
      <c r="G9785" s="36" t="s">
        <v>425</v>
      </c>
      <c r="H9785" s="39">
        <v>26.17</v>
      </c>
      <c r="I9785" s="40">
        <v>424.18</v>
      </c>
      <c r="J9785" s="41">
        <f t="shared" si="5"/>
        <v>11100.7906</v>
      </c>
      <c r="K9785" s="37" t="str">
        <f t="array" ref="K9785">IFERROR(XLOOKUP(G9785,'Tipo de carga'!A:A,'Tipo de carga'!B:B))</f>
        <v>Ticket</v>
      </c>
      <c r="L9785" s="37">
        <f t="shared" si="2"/>
        <v>51</v>
      </c>
      <c r="M9785" s="37">
        <f t="shared" si="3"/>
        <v>19</v>
      </c>
      <c r="N9785" s="37">
        <f t="shared" si="4"/>
        <v>12</v>
      </c>
      <c r="O9785" s="37" t="str">
        <f t="array" ref="O9785">IFERROR(XLOOKUP(K9785,'Tipo de carga'!B:B,'Tipo de carga'!C:C))</f>
        <v>Diesel</v>
      </c>
    </row>
    <row r="9786">
      <c r="A9786" s="36">
        <v>1989.0</v>
      </c>
      <c r="B9786" s="37" t="str">
        <f t="array" ref="B9786">IFERROR(XLOOKUP(A9786,'Asignacion Dic'!A:A,'Asignacion Dic'!C:C))</f>
        <v>MeLi asignado SD</v>
      </c>
      <c r="C9786" s="37" t="str">
        <f t="array" ref="C9786">IFERROR(XLOOKUP(A9786,'Asignacion Dic'!A:A,'Asignacion Dic'!B:B))</f>
        <v>EC-05</v>
      </c>
      <c r="D9786" s="38">
        <v>45645.0</v>
      </c>
      <c r="E9786" s="36" t="s">
        <v>220</v>
      </c>
      <c r="F9786" s="37" t="str">
        <f t="array" ref="F9786">IFERROR(XLOOKUP(E9786,Operadores!A:A,Operadores!B:B))</f>
        <v>CARCRI01</v>
      </c>
      <c r="G9786" s="36" t="s">
        <v>425</v>
      </c>
      <c r="H9786" s="39">
        <v>26.15</v>
      </c>
      <c r="I9786" s="40">
        <v>275.33</v>
      </c>
      <c r="J9786" s="41">
        <f t="shared" si="5"/>
        <v>7199.8795</v>
      </c>
      <c r="K9786" s="37" t="str">
        <f t="array" ref="K9786">IFERROR(XLOOKUP(G9786,'Tipo de carga'!A:A,'Tipo de carga'!B:B))</f>
        <v>Ticket</v>
      </c>
      <c r="L9786" s="37">
        <f t="shared" si="2"/>
        <v>51</v>
      </c>
      <c r="M9786" s="37">
        <f t="shared" si="3"/>
        <v>19</v>
      </c>
      <c r="N9786" s="37">
        <f t="shared" si="4"/>
        <v>12</v>
      </c>
      <c r="O9786" s="37" t="str">
        <f t="array" ref="O9786">IFERROR(XLOOKUP(K9786,'Tipo de carga'!B:B,'Tipo de carga'!C:C))</f>
        <v>Diesel</v>
      </c>
    </row>
    <row r="9787">
      <c r="A9787" s="36">
        <v>1921.0</v>
      </c>
      <c r="B9787" s="37" t="str">
        <f t="array" ref="B9787">IFERROR(XLOOKUP(A9787,'Asignacion Dic'!A:A,'Asignacion Dic'!C:C))</f>
        <v>Circuitos</v>
      </c>
      <c r="C9787" s="37" t="str">
        <f t="array" ref="C9787">IFERROR(XLOOKUP(A9787,'Asignacion Dic'!A:A,'Asignacion Dic'!B:B))</f>
        <v>EC-03</v>
      </c>
      <c r="D9787" s="38">
        <v>45645.0</v>
      </c>
      <c r="E9787" s="36" t="s">
        <v>445</v>
      </c>
      <c r="F9787" s="37" t="str">
        <f t="array" ref="F9787">IFERROR(XLOOKUP(E9787,Operadores!A:A,Operadores!B:B))</f>
        <v>MIREDM</v>
      </c>
      <c r="G9787" s="36" t="s">
        <v>446</v>
      </c>
      <c r="H9787" s="39">
        <v>10.2</v>
      </c>
      <c r="I9787" s="40">
        <v>235.87</v>
      </c>
      <c r="J9787" s="41">
        <f t="shared" si="5"/>
        <v>2405.874</v>
      </c>
      <c r="K9787" s="37" t="str">
        <f t="array" ref="K9787">IFERROR(XLOOKUP(G9787,'Tipo de carga'!A:A,'Tipo de carga'!B:B))</f>
        <v>Natgas</v>
      </c>
      <c r="L9787" s="37">
        <f t="shared" si="2"/>
        <v>51</v>
      </c>
      <c r="M9787" s="37">
        <f t="shared" si="3"/>
        <v>19</v>
      </c>
      <c r="N9787" s="37">
        <f t="shared" si="4"/>
        <v>12</v>
      </c>
      <c r="O9787" s="37" t="str">
        <f t="array" ref="O9787">IFERROR(XLOOKUP(K9787,'Tipo de carga'!B:B,'Tipo de carga'!C:C))</f>
        <v>GNC</v>
      </c>
    </row>
    <row r="9788">
      <c r="A9788" s="36">
        <v>1917.0</v>
      </c>
      <c r="B9788" s="37" t="str">
        <f t="array" ref="B9788">IFERROR(XLOOKUP(A9788,'Asignacion Dic'!A:A,'Asignacion Dic'!C:C))</f>
        <v>MeLi asignado SD</v>
      </c>
      <c r="C9788" s="37" t="str">
        <f t="array" ref="C9788">IFERROR(XLOOKUP(A9788,'Asignacion Dic'!A:A,'Asignacion Dic'!B:B))</f>
        <v>EC-05</v>
      </c>
      <c r="D9788" s="38">
        <v>45645.0</v>
      </c>
      <c r="E9788" s="36" t="s">
        <v>17</v>
      </c>
      <c r="F9788" s="37" t="str">
        <f t="array" ref="F9788">IFERROR(XLOOKUP(E9788,Operadores!A:A,Operadores!B:B))</f>
        <v>ARASAL</v>
      </c>
      <c r="G9788" s="36" t="s">
        <v>311</v>
      </c>
      <c r="H9788" s="39">
        <v>10.2</v>
      </c>
      <c r="I9788" s="40">
        <v>194.64</v>
      </c>
      <c r="J9788" s="41">
        <f t="shared" si="5"/>
        <v>1985.328</v>
      </c>
      <c r="K9788" s="37" t="str">
        <f t="array" ref="K9788">IFERROR(XLOOKUP(G9788,'Tipo de carga'!A:A,'Tipo de carga'!B:B))</f>
        <v>Natgas</v>
      </c>
      <c r="L9788" s="37">
        <f t="shared" si="2"/>
        <v>51</v>
      </c>
      <c r="M9788" s="37">
        <f t="shared" si="3"/>
        <v>19</v>
      </c>
      <c r="N9788" s="37">
        <f t="shared" si="4"/>
        <v>12</v>
      </c>
      <c r="O9788" s="37" t="str">
        <f t="array" ref="O9788">IFERROR(XLOOKUP(K9788,'Tipo de carga'!B:B,'Tipo de carga'!C:C))</f>
        <v>GNC</v>
      </c>
    </row>
    <row r="9789">
      <c r="A9789" s="36">
        <v>1918.0</v>
      </c>
      <c r="B9789" s="37" t="str">
        <f t="array" ref="B9789">IFERROR(XLOOKUP(A9789,'Asignacion Dic'!A:A,'Asignacion Dic'!C:C))</f>
        <v>MeLi asignado SD</v>
      </c>
      <c r="C9789" s="37" t="str">
        <f t="array" ref="C9789">IFERROR(XLOOKUP(A9789,'Asignacion Dic'!A:A,'Asignacion Dic'!B:B))</f>
        <v>EC-05</v>
      </c>
      <c r="D9789" s="38">
        <v>45645.0</v>
      </c>
      <c r="E9789" s="36" t="s">
        <v>191</v>
      </c>
      <c r="F9789" s="37" t="str">
        <f t="array" ref="F9789">IFERROR(XLOOKUP(E9789,Operadores!A:A,Operadores!B:B))</f>
        <v>DIADAV</v>
      </c>
      <c r="G9789" s="36" t="s">
        <v>315</v>
      </c>
      <c r="H9789" s="39">
        <v>10.65</v>
      </c>
      <c r="I9789" s="40">
        <v>245.0</v>
      </c>
      <c r="J9789" s="41">
        <f t="shared" si="5"/>
        <v>2609.25</v>
      </c>
      <c r="K9789" s="37" t="str">
        <f t="array" ref="K9789">IFERROR(XLOOKUP(G9789,'Tipo de carga'!A:A,'Tipo de carga'!B:B))</f>
        <v>COMSUSTENTA</v>
      </c>
      <c r="L9789" s="37">
        <f t="shared" si="2"/>
        <v>51</v>
      </c>
      <c r="M9789" s="37">
        <f t="shared" si="3"/>
        <v>19</v>
      </c>
      <c r="N9789" s="37">
        <f t="shared" si="4"/>
        <v>12</v>
      </c>
      <c r="O9789" s="37" t="str">
        <f t="array" ref="O9789">IFERROR(XLOOKUP(K9789,'Tipo de carga'!B:B,'Tipo de carga'!C:C))</f>
        <v>GNC</v>
      </c>
    </row>
    <row r="9790">
      <c r="A9790" s="36">
        <v>1928.0</v>
      </c>
      <c r="B9790" s="37" t="str">
        <f t="array" ref="B9790">IFERROR(XLOOKUP(A9790,'Asignacion Dic'!A:A,'Asignacion Dic'!C:C))</f>
        <v>MeLi Ded Puebla</v>
      </c>
      <c r="C9790" s="37" t="str">
        <f t="array" ref="C9790">IFERROR(XLOOKUP(A9790,'Asignacion Dic'!A:A,'Asignacion Dic'!B:B))</f>
        <v>EC-05</v>
      </c>
      <c r="D9790" s="38">
        <v>45645.0</v>
      </c>
      <c r="E9790" s="36" t="s">
        <v>319</v>
      </c>
      <c r="F9790" s="37" t="str">
        <f t="array" ref="F9790">IFERROR(XLOOKUP(E9790,Operadores!A:A,Operadores!B:B))</f>
        <v>BARPED</v>
      </c>
      <c r="G9790" s="36" t="s">
        <v>315</v>
      </c>
      <c r="H9790" s="39">
        <v>10.65</v>
      </c>
      <c r="I9790" s="40">
        <v>285.0</v>
      </c>
      <c r="J9790" s="41">
        <f t="shared" si="5"/>
        <v>3035.25</v>
      </c>
      <c r="K9790" s="37" t="str">
        <f t="array" ref="K9790">IFERROR(XLOOKUP(G9790,'Tipo de carga'!A:A,'Tipo de carga'!B:B))</f>
        <v>COMSUSTENTA</v>
      </c>
      <c r="L9790" s="37">
        <f t="shared" si="2"/>
        <v>51</v>
      </c>
      <c r="M9790" s="37">
        <f t="shared" si="3"/>
        <v>19</v>
      </c>
      <c r="N9790" s="37">
        <f t="shared" si="4"/>
        <v>12</v>
      </c>
      <c r="O9790" s="37" t="str">
        <f t="array" ref="O9790">IFERROR(XLOOKUP(K9790,'Tipo de carga'!B:B,'Tipo de carga'!C:C))</f>
        <v>GNC</v>
      </c>
    </row>
    <row r="9791">
      <c r="A9791" s="36">
        <v>2026.0</v>
      </c>
      <c r="B9791" s="37" t="str">
        <f t="array" ref="B9791">IFERROR(XLOOKUP(A9791,'Asignacion Dic'!A:A,'Asignacion Dic'!C:C))</f>
        <v>MeLi Dedicado Merida</v>
      </c>
      <c r="C9791" s="37" t="str">
        <f t="array" ref="C9791">IFERROR(XLOOKUP(A9791,'Asignacion Dic'!A:A,'Asignacion Dic'!B:B))</f>
        <v>EC-05</v>
      </c>
      <c r="D9791" s="38">
        <v>45646.97319444444</v>
      </c>
      <c r="E9791" s="36" t="s">
        <v>492</v>
      </c>
      <c r="F9791" s="37" t="str">
        <f t="array" ref="F9791">IFERROR(XLOOKUP(E9791,Operadores!A:A,Operadores!B:B))</f>
        <v>CRUTOM</v>
      </c>
      <c r="G9791" s="36" t="s">
        <v>72</v>
      </c>
      <c r="H9791" s="39">
        <v>20.05377</v>
      </c>
      <c r="I9791" s="40">
        <v>409.0</v>
      </c>
      <c r="J9791" s="41">
        <f t="shared" si="5"/>
        <v>8201.99193</v>
      </c>
      <c r="K9791" s="37" t="str">
        <f t="array" ref="K9791">IFERROR(XLOOKUP(G9791,'Tipo de carga'!A:A,'Tipo de carga'!B:B))</f>
        <v>Autoabasto</v>
      </c>
      <c r="L9791" s="37">
        <f t="shared" si="2"/>
        <v>51</v>
      </c>
      <c r="M9791" s="37">
        <f t="shared" si="3"/>
        <v>20</v>
      </c>
      <c r="N9791" s="37">
        <f t="shared" si="4"/>
        <v>12</v>
      </c>
      <c r="O9791" s="37" t="str">
        <f t="array" ref="O9791">IFERROR(XLOOKUP(K9791,'Tipo de carga'!B:B,'Tipo de carga'!C:C))</f>
        <v>Diesel</v>
      </c>
    </row>
    <row r="9792">
      <c r="A9792" s="36">
        <v>1982.0</v>
      </c>
      <c r="B9792" s="37" t="str">
        <f t="array" ref="B9792">IFERROR(XLOOKUP(A9792,'Asignacion Dic'!A:A,'Asignacion Dic'!C:C))</f>
        <v>MeLi asignado SD</v>
      </c>
      <c r="C9792" s="37" t="str">
        <f t="array" ref="C9792">IFERROR(XLOOKUP(A9792,'Asignacion Dic'!A:A,'Asignacion Dic'!B:B))</f>
        <v>EC-05</v>
      </c>
      <c r="D9792" s="38">
        <v>45646.966527777775</v>
      </c>
      <c r="E9792" s="36" t="s">
        <v>190</v>
      </c>
      <c r="F9792" s="37" t="str">
        <f t="array" ref="F9792">IFERROR(XLOOKUP(E9792,Operadores!A:A,Operadores!B:B))</f>
        <v>BUSJUA</v>
      </c>
      <c r="G9792" s="36" t="s">
        <v>72</v>
      </c>
      <c r="H9792" s="39">
        <v>20.05377</v>
      </c>
      <c r="I9792" s="40">
        <v>794.0</v>
      </c>
      <c r="J9792" s="41">
        <f t="shared" si="5"/>
        <v>15922.69338</v>
      </c>
      <c r="K9792" s="37" t="str">
        <f t="array" ref="K9792">IFERROR(XLOOKUP(G9792,'Tipo de carga'!A:A,'Tipo de carga'!B:B))</f>
        <v>Autoabasto</v>
      </c>
      <c r="L9792" s="37">
        <f t="shared" si="2"/>
        <v>51</v>
      </c>
      <c r="M9792" s="37">
        <f t="shared" si="3"/>
        <v>20</v>
      </c>
      <c r="N9792" s="37">
        <f t="shared" si="4"/>
        <v>12</v>
      </c>
      <c r="O9792" s="37" t="str">
        <f t="array" ref="O9792">IFERROR(XLOOKUP(K9792,'Tipo de carga'!B:B,'Tipo de carga'!C:C))</f>
        <v>Diesel</v>
      </c>
    </row>
    <row r="9793">
      <c r="A9793" s="36">
        <v>2006.0</v>
      </c>
      <c r="B9793" s="37" t="str">
        <f t="array" ref="B9793">IFERROR(XLOOKUP(A9793,'Asignacion Dic'!A:A,'Asignacion Dic'!C:C))</f>
        <v>MeLi Dedicado Merida</v>
      </c>
      <c r="C9793" s="37" t="str">
        <f t="array" ref="C9793">IFERROR(XLOOKUP(A9793,'Asignacion Dic'!A:A,'Asignacion Dic'!B:B))</f>
        <v>EC-05</v>
      </c>
      <c r="D9793" s="38">
        <v>45646.95425925926</v>
      </c>
      <c r="E9793" s="36" t="s">
        <v>482</v>
      </c>
      <c r="F9793" s="37" t="str">
        <f t="array" ref="F9793">IFERROR(XLOOKUP(E9793,Operadores!A:A,Operadores!B:B))</f>
        <v>RIVJOS</v>
      </c>
      <c r="G9793" s="36" t="s">
        <v>72</v>
      </c>
      <c r="H9793" s="39">
        <v>20.05377</v>
      </c>
      <c r="I9793" s="40">
        <v>691.0</v>
      </c>
      <c r="J9793" s="41">
        <f t="shared" si="5"/>
        <v>13857.15507</v>
      </c>
      <c r="K9793" s="37" t="str">
        <f t="array" ref="K9793">IFERROR(XLOOKUP(G9793,'Tipo de carga'!A:A,'Tipo de carga'!B:B))</f>
        <v>Autoabasto</v>
      </c>
      <c r="L9793" s="37">
        <f t="shared" si="2"/>
        <v>51</v>
      </c>
      <c r="M9793" s="37">
        <f t="shared" si="3"/>
        <v>20</v>
      </c>
      <c r="N9793" s="37">
        <f t="shared" si="4"/>
        <v>12</v>
      </c>
      <c r="O9793" s="37" t="str">
        <f t="array" ref="O9793">IFERROR(XLOOKUP(K9793,'Tipo de carga'!B:B,'Tipo de carga'!C:C))</f>
        <v>Diesel</v>
      </c>
    </row>
    <row r="9794">
      <c r="A9794" s="36">
        <v>1793.0</v>
      </c>
      <c r="B9794" s="37" t="str">
        <f t="array" ref="B9794">IFERROR(XLOOKUP(A9794,'Asignacion Dic'!A:A,'Asignacion Dic'!C:C))</f>
        <v>Hisense</v>
      </c>
      <c r="C9794" s="37" t="str">
        <f t="array" ref="C9794">IFERROR(XLOOKUP(A9794,'Asignacion Dic'!A:A,'Asignacion Dic'!B:B))</f>
        <v>EC-03</v>
      </c>
      <c r="D9794" s="38">
        <v>45646.935590277775</v>
      </c>
      <c r="E9794" s="36" t="s">
        <v>550</v>
      </c>
      <c r="F9794" s="37" t="str">
        <f t="array" ref="F9794">IFERROR(XLOOKUP(E9794,Operadores!A:A,Operadores!B:B))</f>
        <v>CALJOR01</v>
      </c>
      <c r="G9794" s="36" t="s">
        <v>72</v>
      </c>
      <c r="H9794" s="39">
        <v>20.05377</v>
      </c>
      <c r="I9794" s="40">
        <v>598.0</v>
      </c>
      <c r="J9794" s="41">
        <f t="shared" si="5"/>
        <v>11992.15446</v>
      </c>
      <c r="K9794" s="37" t="str">
        <f t="array" ref="K9794">IFERROR(XLOOKUP(G9794,'Tipo de carga'!A:A,'Tipo de carga'!B:B))</f>
        <v>Autoabasto</v>
      </c>
      <c r="L9794" s="37">
        <f t="shared" si="2"/>
        <v>51</v>
      </c>
      <c r="M9794" s="37">
        <f t="shared" si="3"/>
        <v>20</v>
      </c>
      <c r="N9794" s="37">
        <f t="shared" si="4"/>
        <v>12</v>
      </c>
      <c r="O9794" s="37" t="str">
        <f t="array" ref="O9794">IFERROR(XLOOKUP(K9794,'Tipo de carga'!B:B,'Tipo de carga'!C:C))</f>
        <v>Diesel</v>
      </c>
    </row>
    <row r="9795">
      <c r="A9795" s="36">
        <v>1859.0</v>
      </c>
      <c r="B9795" s="37" t="str">
        <f t="array" ref="B9795">IFERROR(XLOOKUP(A9795,'Asignacion Dic'!A:A,'Asignacion Dic'!C:C))</f>
        <v>Circuitos</v>
      </c>
      <c r="C9795" s="37" t="str">
        <f t="array" ref="C9795">IFERROR(XLOOKUP(A9795,'Asignacion Dic'!A:A,'Asignacion Dic'!B:B))</f>
        <v>EC-03</v>
      </c>
      <c r="D9795" s="38">
        <v>45646.90178240741</v>
      </c>
      <c r="E9795" s="36" t="s">
        <v>238</v>
      </c>
      <c r="F9795" s="37" t="str">
        <f t="array" ref="F9795">IFERROR(XLOOKUP(E9795,Operadores!A:A,Operadores!B:B))</f>
        <v>JIMMI</v>
      </c>
      <c r="G9795" s="36" t="s">
        <v>72</v>
      </c>
      <c r="H9795" s="39">
        <v>20.05377</v>
      </c>
      <c r="I9795" s="40">
        <v>302.0</v>
      </c>
      <c r="J9795" s="41">
        <f t="shared" si="5"/>
        <v>6056.23854</v>
      </c>
      <c r="K9795" s="37" t="str">
        <f t="array" ref="K9795">IFERROR(XLOOKUP(G9795,'Tipo de carga'!A:A,'Tipo de carga'!B:B))</f>
        <v>Autoabasto</v>
      </c>
      <c r="L9795" s="37">
        <f t="shared" si="2"/>
        <v>51</v>
      </c>
      <c r="M9795" s="37">
        <f t="shared" si="3"/>
        <v>20</v>
      </c>
      <c r="N9795" s="37">
        <f t="shared" si="4"/>
        <v>12</v>
      </c>
      <c r="O9795" s="37" t="str">
        <f t="array" ref="O9795">IFERROR(XLOOKUP(K9795,'Tipo de carga'!B:B,'Tipo de carga'!C:C))</f>
        <v>Diesel</v>
      </c>
    </row>
    <row r="9796">
      <c r="A9796" s="36">
        <v>2040.0</v>
      </c>
      <c r="B9796" s="37" t="str">
        <f t="array" ref="B9796">IFERROR(XLOOKUP(A9796,'Asignacion Dic'!A:A,'Asignacion Dic'!C:C))</f>
        <v>Liverpool Local</v>
      </c>
      <c r="C9796" s="37" t="str">
        <f t="array" ref="C9796">IFERROR(XLOOKUP(A9796,'Asignacion Dic'!A:A,'Asignacion Dic'!B:B))</f>
        <v>EC-01</v>
      </c>
      <c r="D9796" s="38">
        <v>45646.89158564815</v>
      </c>
      <c r="E9796" s="36" t="s">
        <v>233</v>
      </c>
      <c r="F9796" s="37" t="str">
        <f t="array" ref="F9796">IFERROR(XLOOKUP(E9796,Operadores!A:A,Operadores!B:B))</f>
        <v>QUILA</v>
      </c>
      <c r="G9796" s="36" t="s">
        <v>72</v>
      </c>
      <c r="H9796" s="39">
        <v>20.05377</v>
      </c>
      <c r="I9796" s="40">
        <v>200.0</v>
      </c>
      <c r="J9796" s="41">
        <f t="shared" si="5"/>
        <v>4010.754</v>
      </c>
      <c r="K9796" s="37" t="str">
        <f t="array" ref="K9796">IFERROR(XLOOKUP(G9796,'Tipo de carga'!A:A,'Tipo de carga'!B:B))</f>
        <v>Autoabasto</v>
      </c>
      <c r="L9796" s="37">
        <f t="shared" si="2"/>
        <v>51</v>
      </c>
      <c r="M9796" s="37">
        <f t="shared" si="3"/>
        <v>20</v>
      </c>
      <c r="N9796" s="37">
        <f t="shared" si="4"/>
        <v>12</v>
      </c>
      <c r="O9796" s="37" t="str">
        <f t="array" ref="O9796">IFERROR(XLOOKUP(K9796,'Tipo de carga'!B:B,'Tipo de carga'!C:C))</f>
        <v>Diesel</v>
      </c>
    </row>
    <row r="9797">
      <c r="A9797" s="36">
        <v>1697.0</v>
      </c>
      <c r="B9797" s="37" t="str">
        <f t="array" ref="B9797">IFERROR(XLOOKUP(A9797,'Asignacion Dic'!A:A,'Asignacion Dic'!C:C))</f>
        <v>Pilgrims Tepo</v>
      </c>
      <c r="C9797" s="37" t="str">
        <f t="array" ref="C9797">IFERROR(XLOOKUP(A9797,'Asignacion Dic'!A:A,'Asignacion Dic'!B:B))</f>
        <v>EC-02</v>
      </c>
      <c r="D9797" s="38">
        <v>45646.844247685185</v>
      </c>
      <c r="E9797" s="36" t="s">
        <v>230</v>
      </c>
      <c r="F9797" s="37" t="str">
        <f t="array" ref="F9797">IFERROR(XLOOKUP(E9797,Operadores!A:A,Operadores!B:B))</f>
        <v>DELJOS</v>
      </c>
      <c r="G9797" s="36" t="s">
        <v>72</v>
      </c>
      <c r="H9797" s="39">
        <v>20.05377</v>
      </c>
      <c r="I9797" s="40">
        <v>211.0</v>
      </c>
      <c r="J9797" s="41">
        <f t="shared" si="5"/>
        <v>4231.34547</v>
      </c>
      <c r="K9797" s="37" t="str">
        <f t="array" ref="K9797">IFERROR(XLOOKUP(G9797,'Tipo de carga'!A:A,'Tipo de carga'!B:B))</f>
        <v>Autoabasto</v>
      </c>
      <c r="L9797" s="37">
        <f t="shared" si="2"/>
        <v>51</v>
      </c>
      <c r="M9797" s="37">
        <f t="shared" si="3"/>
        <v>20</v>
      </c>
      <c r="N9797" s="37">
        <f t="shared" si="4"/>
        <v>12</v>
      </c>
      <c r="O9797" s="37" t="str">
        <f t="array" ref="O9797">IFERROR(XLOOKUP(K9797,'Tipo de carga'!B:B,'Tipo de carga'!C:C))</f>
        <v>Diesel</v>
      </c>
    </row>
    <row r="9798">
      <c r="A9798" s="36">
        <v>2005.0</v>
      </c>
      <c r="B9798" s="37" t="str">
        <f t="array" ref="B9798">IFERROR(XLOOKUP(A9798,'Asignacion Dic'!A:A,'Asignacion Dic'!C:C))</f>
        <v>MeLi Dedicado Merida</v>
      </c>
      <c r="C9798" s="37" t="str">
        <f t="array" ref="C9798">IFERROR(XLOOKUP(A9798,'Asignacion Dic'!A:A,'Asignacion Dic'!B:B))</f>
        <v>EC-05</v>
      </c>
      <c r="D9798" s="38">
        <v>45646.82511574074</v>
      </c>
      <c r="E9798" s="36" t="s">
        <v>399</v>
      </c>
      <c r="F9798" s="37" t="str">
        <f t="array" ref="F9798">IFERROR(XLOOKUP(E9798,Operadores!A:A,Operadores!B:B))</f>
        <v>DOMLEO</v>
      </c>
      <c r="G9798" s="36" t="s">
        <v>72</v>
      </c>
      <c r="H9798" s="39">
        <v>20.05377</v>
      </c>
      <c r="I9798" s="40">
        <v>300.0</v>
      </c>
      <c r="J9798" s="41">
        <f t="shared" si="5"/>
        <v>6016.131</v>
      </c>
      <c r="K9798" s="37" t="str">
        <f t="array" ref="K9798">IFERROR(XLOOKUP(G9798,'Tipo de carga'!A:A,'Tipo de carga'!B:B))</f>
        <v>Autoabasto</v>
      </c>
      <c r="L9798" s="37">
        <f t="shared" si="2"/>
        <v>51</v>
      </c>
      <c r="M9798" s="37">
        <f t="shared" si="3"/>
        <v>20</v>
      </c>
      <c r="N9798" s="37">
        <f t="shared" si="4"/>
        <v>12</v>
      </c>
      <c r="O9798" s="37" t="str">
        <f t="array" ref="O9798">IFERROR(XLOOKUP(K9798,'Tipo de carga'!B:B,'Tipo de carga'!C:C))</f>
        <v>Diesel</v>
      </c>
    </row>
    <row r="9799">
      <c r="A9799" s="36">
        <v>1688.0</v>
      </c>
      <c r="B9799" s="37" t="str">
        <f t="array" ref="B9799">IFERROR(XLOOKUP(A9799,'Asignacion Dic'!A:A,'Asignacion Dic'!C:C))</f>
        <v>Pilgrims Tepo</v>
      </c>
      <c r="C9799" s="37" t="str">
        <f t="array" ref="C9799">IFERROR(XLOOKUP(A9799,'Asignacion Dic'!A:A,'Asignacion Dic'!B:B))</f>
        <v>EC-02</v>
      </c>
      <c r="D9799" s="38">
        <v>45646.82194444445</v>
      </c>
      <c r="E9799" s="36" t="s">
        <v>420</v>
      </c>
      <c r="F9799" s="37" t="str">
        <f t="array" ref="F9799">IFERROR(XLOOKUP(E9799,Operadores!A:A,Operadores!B:B))</f>
        <v>SANJUA07</v>
      </c>
      <c r="G9799" s="36" t="s">
        <v>72</v>
      </c>
      <c r="H9799" s="39">
        <v>20.05377</v>
      </c>
      <c r="I9799" s="40">
        <v>246.0</v>
      </c>
      <c r="J9799" s="41">
        <f t="shared" si="5"/>
        <v>4933.22742</v>
      </c>
      <c r="K9799" s="37" t="str">
        <f t="array" ref="K9799">IFERROR(XLOOKUP(G9799,'Tipo de carga'!A:A,'Tipo de carga'!B:B))</f>
        <v>Autoabasto</v>
      </c>
      <c r="L9799" s="37">
        <f t="shared" si="2"/>
        <v>51</v>
      </c>
      <c r="M9799" s="37">
        <f t="shared" si="3"/>
        <v>20</v>
      </c>
      <c r="N9799" s="37">
        <f t="shared" si="4"/>
        <v>12</v>
      </c>
      <c r="O9799" s="37" t="str">
        <f t="array" ref="O9799">IFERROR(XLOOKUP(K9799,'Tipo de carga'!B:B,'Tipo de carga'!C:C))</f>
        <v>Diesel</v>
      </c>
    </row>
    <row r="9800">
      <c r="A9800" s="36">
        <v>1874.0</v>
      </c>
      <c r="B9800" s="37" t="str">
        <f t="array" ref="B9800">IFERROR(XLOOKUP(A9800,'Asignacion Dic'!A:A,'Asignacion Dic'!C:C))</f>
        <v>Circuitos</v>
      </c>
      <c r="C9800" s="37" t="str">
        <f t="array" ref="C9800">IFERROR(XLOOKUP(A9800,'Asignacion Dic'!A:A,'Asignacion Dic'!B:B))</f>
        <v>EC-03</v>
      </c>
      <c r="D9800" s="38">
        <v>45646.7752662037</v>
      </c>
      <c r="E9800" s="36" t="s">
        <v>588</v>
      </c>
      <c r="F9800" s="37" t="str">
        <f t="array" ref="F9800">IFERROR(XLOOKUP(E9800,Operadores!A:A,Operadores!B:B))</f>
        <v>CONMAU</v>
      </c>
      <c r="G9800" s="36" t="s">
        <v>72</v>
      </c>
      <c r="H9800" s="39">
        <v>20.05377</v>
      </c>
      <c r="I9800" s="40">
        <v>318.0</v>
      </c>
      <c r="J9800" s="41">
        <f t="shared" si="5"/>
        <v>6377.09886</v>
      </c>
      <c r="K9800" s="37" t="str">
        <f t="array" ref="K9800">IFERROR(XLOOKUP(G9800,'Tipo de carga'!A:A,'Tipo de carga'!B:B))</f>
        <v>Autoabasto</v>
      </c>
      <c r="L9800" s="37">
        <f t="shared" si="2"/>
        <v>51</v>
      </c>
      <c r="M9800" s="37">
        <f t="shared" si="3"/>
        <v>20</v>
      </c>
      <c r="N9800" s="37">
        <f t="shared" si="4"/>
        <v>12</v>
      </c>
      <c r="O9800" s="37" t="str">
        <f t="array" ref="O9800">IFERROR(XLOOKUP(K9800,'Tipo de carga'!B:B,'Tipo de carga'!C:C))</f>
        <v>Diesel</v>
      </c>
    </row>
    <row r="9801">
      <c r="A9801" s="36">
        <v>1861.0</v>
      </c>
      <c r="B9801" s="37" t="str">
        <f t="array" ref="B9801">IFERROR(XLOOKUP(A9801,'Asignacion Dic'!A:A,'Asignacion Dic'!C:C))</f>
        <v>Pilgrims Tepo</v>
      </c>
      <c r="C9801" s="37" t="str">
        <f t="array" ref="C9801">IFERROR(XLOOKUP(A9801,'Asignacion Dic'!A:A,'Asignacion Dic'!B:B))</f>
        <v>EC-02</v>
      </c>
      <c r="D9801" s="38">
        <v>45646.76084490741</v>
      </c>
      <c r="E9801" s="36" t="s">
        <v>215</v>
      </c>
      <c r="F9801" s="37" t="str">
        <f t="array" ref="F9801">IFERROR(XLOOKUP(E9801,Operadores!A:A,Operadores!B:B))</f>
        <v>GARJUA</v>
      </c>
      <c r="G9801" s="36" t="s">
        <v>72</v>
      </c>
      <c r="H9801" s="39">
        <v>20.05377</v>
      </c>
      <c r="I9801" s="40">
        <v>227.0</v>
      </c>
      <c r="J9801" s="41">
        <f t="shared" si="5"/>
        <v>4552.20579</v>
      </c>
      <c r="K9801" s="37" t="str">
        <f t="array" ref="K9801">IFERROR(XLOOKUP(G9801,'Tipo de carga'!A:A,'Tipo de carga'!B:B))</f>
        <v>Autoabasto</v>
      </c>
      <c r="L9801" s="37">
        <f t="shared" si="2"/>
        <v>51</v>
      </c>
      <c r="M9801" s="37">
        <f t="shared" si="3"/>
        <v>20</v>
      </c>
      <c r="N9801" s="37">
        <f t="shared" si="4"/>
        <v>12</v>
      </c>
      <c r="O9801" s="37" t="str">
        <f t="array" ref="O9801">IFERROR(XLOOKUP(K9801,'Tipo de carga'!B:B,'Tipo de carga'!C:C))</f>
        <v>Diesel</v>
      </c>
    </row>
    <row r="9802">
      <c r="A9802" s="36">
        <v>1992.0</v>
      </c>
      <c r="B9802" s="37" t="str">
        <f t="array" ref="B9802">IFERROR(XLOOKUP(A9802,'Asignacion Dic'!A:A,'Asignacion Dic'!C:C))</f>
        <v>MeLi Dedicado TD</v>
      </c>
      <c r="C9802" s="37" t="str">
        <f t="array" ref="C9802">IFERROR(XLOOKUP(A9802,'Asignacion Dic'!A:A,'Asignacion Dic'!B:B))</f>
        <v>EC-05</v>
      </c>
      <c r="D9802" s="38">
        <v>45646.74400462963</v>
      </c>
      <c r="E9802" s="36" t="s">
        <v>460</v>
      </c>
      <c r="F9802" s="37" t="str">
        <f t="array" ref="F9802">IFERROR(XLOOKUP(E9802,Operadores!A:A,Operadores!B:B))</f>
        <v>TORAN</v>
      </c>
      <c r="G9802" s="36" t="s">
        <v>72</v>
      </c>
      <c r="H9802" s="39">
        <v>20.05377</v>
      </c>
      <c r="I9802" s="40">
        <v>329.0</v>
      </c>
      <c r="J9802" s="41">
        <f t="shared" si="5"/>
        <v>6597.69033</v>
      </c>
      <c r="K9802" s="37" t="str">
        <f t="array" ref="K9802">IFERROR(XLOOKUP(G9802,'Tipo de carga'!A:A,'Tipo de carga'!B:B))</f>
        <v>Autoabasto</v>
      </c>
      <c r="L9802" s="37">
        <f t="shared" si="2"/>
        <v>51</v>
      </c>
      <c r="M9802" s="37">
        <f t="shared" si="3"/>
        <v>20</v>
      </c>
      <c r="N9802" s="37">
        <f t="shared" si="4"/>
        <v>12</v>
      </c>
      <c r="O9802" s="37" t="str">
        <f t="array" ref="O9802">IFERROR(XLOOKUP(K9802,'Tipo de carga'!B:B,'Tipo de carga'!C:C))</f>
        <v>Diesel</v>
      </c>
    </row>
    <row r="9803">
      <c r="A9803" s="36">
        <v>1757.0</v>
      </c>
      <c r="B9803" s="37" t="str">
        <f t="array" ref="B9803">IFERROR(XLOOKUP(A9803,'Asignacion Dic'!A:A,'Asignacion Dic'!C:C))</f>
        <v>Pilgrims Tepo</v>
      </c>
      <c r="C9803" s="37" t="str">
        <f t="array" ref="C9803">IFERROR(XLOOKUP(A9803,'Asignacion Dic'!A:A,'Asignacion Dic'!B:B))</f>
        <v>EC-02</v>
      </c>
      <c r="D9803" s="38">
        <v>45646.73939814815</v>
      </c>
      <c r="E9803" s="36" t="s">
        <v>171</v>
      </c>
      <c r="F9803" s="37" t="str">
        <f t="array" ref="F9803">IFERROR(XLOOKUP(E9803,Operadores!A:A,Operadores!B:B))</f>
        <v>RAMJOS</v>
      </c>
      <c r="G9803" s="36" t="s">
        <v>72</v>
      </c>
      <c r="H9803" s="39">
        <v>20.05377</v>
      </c>
      <c r="I9803" s="40">
        <v>38.0</v>
      </c>
      <c r="J9803" s="41">
        <f t="shared" si="5"/>
        <v>762.04326</v>
      </c>
      <c r="K9803" s="37" t="str">
        <f t="array" ref="K9803">IFERROR(XLOOKUP(G9803,'Tipo de carga'!A:A,'Tipo de carga'!B:B))</f>
        <v>Autoabasto</v>
      </c>
      <c r="L9803" s="37">
        <f t="shared" si="2"/>
        <v>51</v>
      </c>
      <c r="M9803" s="37">
        <f t="shared" si="3"/>
        <v>20</v>
      </c>
      <c r="N9803" s="37">
        <f t="shared" si="4"/>
        <v>12</v>
      </c>
      <c r="O9803" s="37" t="str">
        <f t="array" ref="O9803">IFERROR(XLOOKUP(K9803,'Tipo de carga'!B:B,'Tipo de carga'!C:C))</f>
        <v>Diesel</v>
      </c>
    </row>
    <row r="9804">
      <c r="A9804" s="36">
        <v>1767.0</v>
      </c>
      <c r="B9804" s="37" t="str">
        <f t="array" ref="B9804">IFERROR(XLOOKUP(A9804,'Asignacion Dic'!A:A,'Asignacion Dic'!C:C))</f>
        <v>Pilgrims Tepo</v>
      </c>
      <c r="C9804" s="37" t="str">
        <f t="array" ref="C9804">IFERROR(XLOOKUP(A9804,'Asignacion Dic'!A:A,'Asignacion Dic'!B:B))</f>
        <v>EC-02</v>
      </c>
      <c r="D9804" s="38">
        <v>45646.73200231481</v>
      </c>
      <c r="E9804" s="36" t="s">
        <v>533</v>
      </c>
      <c r="F9804" s="37" t="str">
        <f t="array" ref="F9804">IFERROR(XLOOKUP(E9804,Operadores!A:A,Operadores!B:B))</f>
        <v>GALISM</v>
      </c>
      <c r="G9804" s="36" t="s">
        <v>72</v>
      </c>
      <c r="H9804" s="39">
        <v>20.05377</v>
      </c>
      <c r="I9804" s="40">
        <v>249.0</v>
      </c>
      <c r="J9804" s="41">
        <f t="shared" si="5"/>
        <v>4993.38873</v>
      </c>
      <c r="K9804" s="37" t="str">
        <f t="array" ref="K9804">IFERROR(XLOOKUP(G9804,'Tipo de carga'!A:A,'Tipo de carga'!B:B))</f>
        <v>Autoabasto</v>
      </c>
      <c r="L9804" s="37">
        <f t="shared" si="2"/>
        <v>51</v>
      </c>
      <c r="M9804" s="37">
        <f t="shared" si="3"/>
        <v>20</v>
      </c>
      <c r="N9804" s="37">
        <f t="shared" si="4"/>
        <v>12</v>
      </c>
      <c r="O9804" s="37" t="str">
        <f t="array" ref="O9804">IFERROR(XLOOKUP(K9804,'Tipo de carga'!B:B,'Tipo de carga'!C:C))</f>
        <v>Diesel</v>
      </c>
    </row>
    <row r="9805">
      <c r="A9805" s="36">
        <v>1689.0</v>
      </c>
      <c r="B9805" s="37" t="str">
        <f t="array" ref="B9805">IFERROR(XLOOKUP(A9805,'Asignacion Dic'!A:A,'Asignacion Dic'!C:C))</f>
        <v>Pilgrims Tepo</v>
      </c>
      <c r="C9805" s="37" t="str">
        <f t="array" ref="C9805">IFERROR(XLOOKUP(A9805,'Asignacion Dic'!A:A,'Asignacion Dic'!B:B))</f>
        <v>EC-02</v>
      </c>
      <c r="D9805" s="38">
        <v>45646.728784722225</v>
      </c>
      <c r="E9805" s="36" t="s">
        <v>214</v>
      </c>
      <c r="F9805" s="37" t="str">
        <f t="array" ref="F9805">IFERROR(XLOOKUP(E9805,Operadores!A:A,Operadores!B:B))</f>
        <v>OROEDU</v>
      </c>
      <c r="G9805" s="36" t="s">
        <v>72</v>
      </c>
      <c r="H9805" s="39">
        <v>20.05377</v>
      </c>
      <c r="I9805" s="40">
        <v>268.0</v>
      </c>
      <c r="J9805" s="41">
        <f t="shared" si="5"/>
        <v>5374.41036</v>
      </c>
      <c r="K9805" s="37" t="str">
        <f t="array" ref="K9805">IFERROR(XLOOKUP(G9805,'Tipo de carga'!A:A,'Tipo de carga'!B:B))</f>
        <v>Autoabasto</v>
      </c>
      <c r="L9805" s="37">
        <f t="shared" si="2"/>
        <v>51</v>
      </c>
      <c r="M9805" s="37">
        <f t="shared" si="3"/>
        <v>20</v>
      </c>
      <c r="N9805" s="37">
        <f t="shared" si="4"/>
        <v>12</v>
      </c>
      <c r="O9805" s="37" t="str">
        <f t="array" ref="O9805">IFERROR(XLOOKUP(K9805,'Tipo de carga'!B:B,'Tipo de carga'!C:C))</f>
        <v>Diesel</v>
      </c>
    </row>
    <row r="9806">
      <c r="A9806" s="36">
        <v>1731.0</v>
      </c>
      <c r="B9806" s="37" t="str">
        <f t="array" ref="B9806">IFERROR(XLOOKUP(A9806,'Asignacion Dic'!A:A,'Asignacion Dic'!C:C))</f>
        <v>Pilgrims Tepo</v>
      </c>
      <c r="C9806" s="37" t="str">
        <f t="array" ref="C9806">IFERROR(XLOOKUP(A9806,'Asignacion Dic'!A:A,'Asignacion Dic'!B:B))</f>
        <v>EC-02</v>
      </c>
      <c r="D9806" s="38">
        <v>45646.70783564815</v>
      </c>
      <c r="E9806" s="36" t="s">
        <v>171</v>
      </c>
      <c r="F9806" s="37" t="str">
        <f t="array" ref="F9806">IFERROR(XLOOKUP(E9806,Operadores!A:A,Operadores!B:B))</f>
        <v>RAMJOS</v>
      </c>
      <c r="G9806" s="36" t="s">
        <v>72</v>
      </c>
      <c r="H9806" s="39">
        <v>20.05377</v>
      </c>
      <c r="I9806" s="40">
        <v>49.0</v>
      </c>
      <c r="J9806" s="41">
        <f t="shared" si="5"/>
        <v>982.63473</v>
      </c>
      <c r="K9806" s="37" t="str">
        <f t="array" ref="K9806">IFERROR(XLOOKUP(G9806,'Tipo de carga'!A:A,'Tipo de carga'!B:B))</f>
        <v>Autoabasto</v>
      </c>
      <c r="L9806" s="37">
        <f t="shared" si="2"/>
        <v>51</v>
      </c>
      <c r="M9806" s="37">
        <f t="shared" si="3"/>
        <v>20</v>
      </c>
      <c r="N9806" s="37">
        <f t="shared" si="4"/>
        <v>12</v>
      </c>
      <c r="O9806" s="37" t="str">
        <f t="array" ref="O9806">IFERROR(XLOOKUP(K9806,'Tipo de carga'!B:B,'Tipo de carga'!C:C))</f>
        <v>Diesel</v>
      </c>
    </row>
    <row r="9807">
      <c r="A9807" s="36">
        <v>1863.0</v>
      </c>
      <c r="B9807" s="37" t="str">
        <f t="array" ref="B9807">IFERROR(XLOOKUP(A9807,'Asignacion Dic'!A:A,'Asignacion Dic'!C:C))</f>
        <v>Pilgrims Tepo</v>
      </c>
      <c r="C9807" s="37" t="str">
        <f t="array" ref="C9807">IFERROR(XLOOKUP(A9807,'Asignacion Dic'!A:A,'Asignacion Dic'!B:B))</f>
        <v>EC-02</v>
      </c>
      <c r="D9807" s="38">
        <v>45646.69472222222</v>
      </c>
      <c r="E9807" s="36" t="s">
        <v>212</v>
      </c>
      <c r="F9807" s="37" t="str">
        <f t="array" ref="F9807">IFERROR(XLOOKUP(E9807,Operadores!A:A,Operadores!B:B))</f>
        <v>SANJES01</v>
      </c>
      <c r="G9807" s="36" t="s">
        <v>72</v>
      </c>
      <c r="H9807" s="39">
        <v>20.05377</v>
      </c>
      <c r="I9807" s="40">
        <v>235.0</v>
      </c>
      <c r="J9807" s="41">
        <f t="shared" si="5"/>
        <v>4712.63595</v>
      </c>
      <c r="K9807" s="37" t="str">
        <f t="array" ref="K9807">IFERROR(XLOOKUP(G9807,'Tipo de carga'!A:A,'Tipo de carga'!B:B))</f>
        <v>Autoabasto</v>
      </c>
      <c r="L9807" s="37">
        <f t="shared" si="2"/>
        <v>51</v>
      </c>
      <c r="M9807" s="37">
        <f t="shared" si="3"/>
        <v>20</v>
      </c>
      <c r="N9807" s="37">
        <f t="shared" si="4"/>
        <v>12</v>
      </c>
      <c r="O9807" s="37" t="str">
        <f t="array" ref="O9807">IFERROR(XLOOKUP(K9807,'Tipo de carga'!B:B,'Tipo de carga'!C:C))</f>
        <v>Diesel</v>
      </c>
    </row>
    <row r="9808">
      <c r="A9808" s="36">
        <v>1950.0</v>
      </c>
      <c r="B9808" s="37" t="str">
        <f t="array" ref="B9808">IFERROR(XLOOKUP(A9808,'Asignacion Dic'!A:A,'Asignacion Dic'!C:C))</f>
        <v>MeLi asignado SD</v>
      </c>
      <c r="C9808" s="37" t="str">
        <f t="array" ref="C9808">IFERROR(XLOOKUP(A9808,'Asignacion Dic'!A:A,'Asignacion Dic'!B:B))</f>
        <v>EC-05</v>
      </c>
      <c r="D9808" s="38">
        <v>45646.67568287037</v>
      </c>
      <c r="E9808" s="36" t="s">
        <v>200</v>
      </c>
      <c r="F9808" s="37" t="str">
        <f t="array" ref="F9808">IFERROR(XLOOKUP(E9808,Operadores!A:A,Operadores!B:B))</f>
        <v>MAROSC</v>
      </c>
      <c r="G9808" s="36" t="s">
        <v>72</v>
      </c>
      <c r="H9808" s="39">
        <v>20.05377</v>
      </c>
      <c r="I9808" s="40">
        <v>291.0</v>
      </c>
      <c r="J9808" s="41">
        <f t="shared" si="5"/>
        <v>5835.64707</v>
      </c>
      <c r="K9808" s="37" t="str">
        <f t="array" ref="K9808">IFERROR(XLOOKUP(G9808,'Tipo de carga'!A:A,'Tipo de carga'!B:B))</f>
        <v>Autoabasto</v>
      </c>
      <c r="L9808" s="37">
        <f t="shared" si="2"/>
        <v>51</v>
      </c>
      <c r="M9808" s="37">
        <f t="shared" si="3"/>
        <v>20</v>
      </c>
      <c r="N9808" s="37">
        <f t="shared" si="4"/>
        <v>12</v>
      </c>
      <c r="O9808" s="37" t="str">
        <f t="array" ref="O9808">IFERROR(XLOOKUP(K9808,'Tipo de carga'!B:B,'Tipo de carga'!C:C))</f>
        <v>Diesel</v>
      </c>
    </row>
    <row r="9809">
      <c r="A9809" s="36">
        <v>2027.0</v>
      </c>
      <c r="B9809" s="37" t="str">
        <f t="array" ref="B9809">IFERROR(XLOOKUP(A9809,'Asignacion Dic'!A:A,'Asignacion Dic'!C:C))</f>
        <v>MeLi Dedicado Merida</v>
      </c>
      <c r="C9809" s="37" t="str">
        <f t="array" ref="C9809">IFERROR(XLOOKUP(A9809,'Asignacion Dic'!A:A,'Asignacion Dic'!B:B))</f>
        <v>EC-05</v>
      </c>
      <c r="D9809" s="38">
        <v>45646.67502314815</v>
      </c>
      <c r="E9809" s="36" t="s">
        <v>452</v>
      </c>
      <c r="F9809" s="37" t="str">
        <f t="array" ref="F9809">IFERROR(XLOOKUP(E9809,Operadores!A:A,Operadores!B:B))</f>
        <v>AGUMAU</v>
      </c>
      <c r="G9809" s="36" t="s">
        <v>72</v>
      </c>
      <c r="H9809" s="39">
        <v>20.05377</v>
      </c>
      <c r="I9809" s="40">
        <v>395.0</v>
      </c>
      <c r="J9809" s="41">
        <f t="shared" si="5"/>
        <v>7921.23915</v>
      </c>
      <c r="K9809" s="37" t="str">
        <f t="array" ref="K9809">IFERROR(XLOOKUP(G9809,'Tipo de carga'!A:A,'Tipo de carga'!B:B))</f>
        <v>Autoabasto</v>
      </c>
      <c r="L9809" s="37">
        <f t="shared" si="2"/>
        <v>51</v>
      </c>
      <c r="M9809" s="37">
        <f t="shared" si="3"/>
        <v>20</v>
      </c>
      <c r="N9809" s="37">
        <f t="shared" si="4"/>
        <v>12</v>
      </c>
      <c r="O9809" s="37" t="str">
        <f t="array" ref="O9809">IFERROR(XLOOKUP(K9809,'Tipo de carga'!B:B,'Tipo de carga'!C:C))</f>
        <v>Diesel</v>
      </c>
    </row>
    <row r="9810">
      <c r="A9810" s="36">
        <v>1906.0</v>
      </c>
      <c r="B9810" s="37" t="str">
        <f t="array" ref="B9810">IFERROR(XLOOKUP(A9810,'Asignacion Dic'!A:A,'Asignacion Dic'!C:C))</f>
        <v>MeLi asignado SD</v>
      </c>
      <c r="C9810" s="37" t="str">
        <f t="array" ref="C9810">IFERROR(XLOOKUP(A9810,'Asignacion Dic'!A:A,'Asignacion Dic'!B:B))</f>
        <v>EC-05</v>
      </c>
      <c r="D9810" s="38">
        <v>45646.65280092593</v>
      </c>
      <c r="E9810" s="36" t="s">
        <v>179</v>
      </c>
      <c r="F9810" s="37" t="str">
        <f t="array" ref="F9810">IFERROR(XLOOKUP(E9810,Operadores!A:A,Operadores!B:B))</f>
        <v>IBAJOS</v>
      </c>
      <c r="G9810" s="36" t="s">
        <v>72</v>
      </c>
      <c r="H9810" s="39">
        <v>20.05377</v>
      </c>
      <c r="I9810" s="40">
        <v>440.0</v>
      </c>
      <c r="J9810" s="41">
        <f t="shared" si="5"/>
        <v>8823.6588</v>
      </c>
      <c r="K9810" s="37" t="str">
        <f t="array" ref="K9810">IFERROR(XLOOKUP(G9810,'Tipo de carga'!A:A,'Tipo de carga'!B:B))</f>
        <v>Autoabasto</v>
      </c>
      <c r="L9810" s="37">
        <f t="shared" si="2"/>
        <v>51</v>
      </c>
      <c r="M9810" s="37">
        <f t="shared" si="3"/>
        <v>20</v>
      </c>
      <c r="N9810" s="37">
        <f t="shared" si="4"/>
        <v>12</v>
      </c>
      <c r="O9810" s="37" t="str">
        <f t="array" ref="O9810">IFERROR(XLOOKUP(K9810,'Tipo de carga'!B:B,'Tipo de carga'!C:C))</f>
        <v>Diesel</v>
      </c>
    </row>
    <row r="9811">
      <c r="A9811" s="36">
        <v>1754.0</v>
      </c>
      <c r="B9811" s="37" t="str">
        <f t="array" ref="B9811">IFERROR(XLOOKUP(A9811,'Asignacion Dic'!A:A,'Asignacion Dic'!C:C))</f>
        <v>Pilgrims Tepo</v>
      </c>
      <c r="C9811" s="37" t="str">
        <f t="array" ref="C9811">IFERROR(XLOOKUP(A9811,'Asignacion Dic'!A:A,'Asignacion Dic'!B:B))</f>
        <v>EC-02</v>
      </c>
      <c r="D9811" s="38">
        <v>45646.64229166666</v>
      </c>
      <c r="E9811" s="36" t="s">
        <v>412</v>
      </c>
      <c r="F9811" s="37" t="str">
        <f t="array" ref="F9811">IFERROR(XLOOKUP(E9811,Operadores!A:A,Operadores!B:B))</f>
        <v>SANCAR01</v>
      </c>
      <c r="G9811" s="36" t="s">
        <v>72</v>
      </c>
      <c r="H9811" s="39">
        <v>20.05377</v>
      </c>
      <c r="I9811" s="40">
        <v>201.0</v>
      </c>
      <c r="J9811" s="41">
        <f t="shared" si="5"/>
        <v>4030.80777</v>
      </c>
      <c r="K9811" s="37" t="str">
        <f t="array" ref="K9811">IFERROR(XLOOKUP(G9811,'Tipo de carga'!A:A,'Tipo de carga'!B:B))</f>
        <v>Autoabasto</v>
      </c>
      <c r="L9811" s="37">
        <f t="shared" si="2"/>
        <v>51</v>
      </c>
      <c r="M9811" s="37">
        <f t="shared" si="3"/>
        <v>20</v>
      </c>
      <c r="N9811" s="37">
        <f t="shared" si="4"/>
        <v>12</v>
      </c>
      <c r="O9811" s="37" t="str">
        <f t="array" ref="O9811">IFERROR(XLOOKUP(K9811,'Tipo de carga'!B:B,'Tipo de carga'!C:C))</f>
        <v>Diesel</v>
      </c>
    </row>
    <row r="9812">
      <c r="A9812" s="36">
        <v>2086.0</v>
      </c>
      <c r="B9812" s="37" t="str">
        <f t="array" ref="B9812">IFERROR(XLOOKUP(A9812,'Asignacion Dic'!A:A,'Asignacion Dic'!C:C))</f>
        <v>MeLi asignado SD</v>
      </c>
      <c r="C9812" s="37" t="str">
        <f t="array" ref="C9812">IFERROR(XLOOKUP(A9812,'Asignacion Dic'!A:A,'Asignacion Dic'!B:B))</f>
        <v>EC-05</v>
      </c>
      <c r="D9812" s="38">
        <v>45646.641238425924</v>
      </c>
      <c r="E9812" s="36" t="s">
        <v>318</v>
      </c>
      <c r="F9812" s="37" t="str">
        <f t="array" ref="F9812">IFERROR(XLOOKUP(E9812,Operadores!A:A,Operadores!B:B))</f>
        <v>SOSERN</v>
      </c>
      <c r="G9812" s="36" t="s">
        <v>72</v>
      </c>
      <c r="H9812" s="39">
        <v>20.05377</v>
      </c>
      <c r="I9812" s="40">
        <v>270.0</v>
      </c>
      <c r="J9812" s="41">
        <f t="shared" si="5"/>
        <v>5414.5179</v>
      </c>
      <c r="K9812" s="37" t="str">
        <f t="array" ref="K9812">IFERROR(XLOOKUP(G9812,'Tipo de carga'!A:A,'Tipo de carga'!B:B))</f>
        <v>Autoabasto</v>
      </c>
      <c r="L9812" s="37">
        <f t="shared" si="2"/>
        <v>51</v>
      </c>
      <c r="M9812" s="37">
        <f t="shared" si="3"/>
        <v>20</v>
      </c>
      <c r="N9812" s="37">
        <f t="shared" si="4"/>
        <v>12</v>
      </c>
      <c r="O9812" s="37" t="str">
        <f t="array" ref="O9812">IFERROR(XLOOKUP(K9812,'Tipo de carga'!B:B,'Tipo de carga'!C:C))</f>
        <v>Diesel</v>
      </c>
    </row>
    <row r="9813">
      <c r="A9813" s="36">
        <v>1951.0</v>
      </c>
      <c r="B9813" s="37" t="str">
        <f t="array" ref="B9813">IFERROR(XLOOKUP(A9813,'Asignacion Dic'!A:A,'Asignacion Dic'!C:C))</f>
        <v>MeLi asignado SD</v>
      </c>
      <c r="C9813" s="37" t="str">
        <f t="array" ref="C9813">IFERROR(XLOOKUP(A9813,'Asignacion Dic'!A:A,'Asignacion Dic'!B:B))</f>
        <v>EC-05</v>
      </c>
      <c r="D9813" s="38">
        <v>45646.632210648146</v>
      </c>
      <c r="E9813" s="36" t="s">
        <v>207</v>
      </c>
      <c r="F9813" s="37" t="str">
        <f t="array" ref="F9813">IFERROR(XLOOKUP(E9813,Operadores!A:A,Operadores!B:B))</f>
        <v>HERJOS08</v>
      </c>
      <c r="G9813" s="36" t="s">
        <v>72</v>
      </c>
      <c r="H9813" s="39">
        <v>20.05377</v>
      </c>
      <c r="I9813" s="40">
        <v>375.0</v>
      </c>
      <c r="J9813" s="41">
        <f t="shared" si="5"/>
        <v>7520.16375</v>
      </c>
      <c r="K9813" s="37" t="str">
        <f t="array" ref="K9813">IFERROR(XLOOKUP(G9813,'Tipo de carga'!A:A,'Tipo de carga'!B:B))</f>
        <v>Autoabasto</v>
      </c>
      <c r="L9813" s="37">
        <f t="shared" si="2"/>
        <v>51</v>
      </c>
      <c r="M9813" s="37">
        <f t="shared" si="3"/>
        <v>20</v>
      </c>
      <c r="N9813" s="37">
        <f t="shared" si="4"/>
        <v>12</v>
      </c>
      <c r="O9813" s="37" t="str">
        <f t="array" ref="O9813">IFERROR(XLOOKUP(K9813,'Tipo de carga'!B:B,'Tipo de carga'!C:C))</f>
        <v>Diesel</v>
      </c>
    </row>
    <row r="9814">
      <c r="A9814" s="36">
        <v>1945.0</v>
      </c>
      <c r="B9814" s="37" t="str">
        <f t="array" ref="B9814">IFERROR(XLOOKUP(A9814,'Asignacion Dic'!A:A,'Asignacion Dic'!C:C))</f>
        <v>MeLi asignado SD</v>
      </c>
      <c r="C9814" s="37" t="str">
        <f t="array" ref="C9814">IFERROR(XLOOKUP(A9814,'Asignacion Dic'!A:A,'Asignacion Dic'!B:B))</f>
        <v>EC-05</v>
      </c>
      <c r="D9814" s="38">
        <v>45646.62965277778</v>
      </c>
      <c r="E9814" s="36" t="s">
        <v>574</v>
      </c>
      <c r="F9814" s="37" t="str">
        <f t="array" ref="F9814">IFERROR(XLOOKUP(E9814,Operadores!A:A,Operadores!B:B))</f>
        <v>ZABFER</v>
      </c>
      <c r="G9814" s="36" t="s">
        <v>72</v>
      </c>
      <c r="H9814" s="39">
        <v>20.05377</v>
      </c>
      <c r="I9814" s="40">
        <v>346.0</v>
      </c>
      <c r="J9814" s="41">
        <f t="shared" si="5"/>
        <v>6938.60442</v>
      </c>
      <c r="K9814" s="37" t="str">
        <f t="array" ref="K9814">IFERROR(XLOOKUP(G9814,'Tipo de carga'!A:A,'Tipo de carga'!B:B))</f>
        <v>Autoabasto</v>
      </c>
      <c r="L9814" s="37">
        <f t="shared" si="2"/>
        <v>51</v>
      </c>
      <c r="M9814" s="37">
        <f t="shared" si="3"/>
        <v>20</v>
      </c>
      <c r="N9814" s="37">
        <f t="shared" si="4"/>
        <v>12</v>
      </c>
      <c r="O9814" s="37" t="str">
        <f t="array" ref="O9814">IFERROR(XLOOKUP(K9814,'Tipo de carga'!B:B,'Tipo de carga'!C:C))</f>
        <v>Diesel</v>
      </c>
    </row>
    <row r="9815">
      <c r="A9815" s="36">
        <v>1877.0</v>
      </c>
      <c r="B9815" s="37" t="str">
        <f t="array" ref="B9815">IFERROR(XLOOKUP(A9815,'Asignacion Dic'!A:A,'Asignacion Dic'!C:C))</f>
        <v>Circuitos</v>
      </c>
      <c r="C9815" s="37" t="str">
        <f t="array" ref="C9815">IFERROR(XLOOKUP(A9815,'Asignacion Dic'!A:A,'Asignacion Dic'!B:B))</f>
        <v>EC-03</v>
      </c>
      <c r="D9815" s="38">
        <v>45646.556296296294</v>
      </c>
      <c r="E9815" s="36" t="s">
        <v>397</v>
      </c>
      <c r="F9815" s="37" t="str">
        <f t="array" ref="F9815">IFERROR(XLOOKUP(E9815,Operadores!A:A,Operadores!B:B))</f>
        <v>GRERI</v>
      </c>
      <c r="G9815" s="36" t="s">
        <v>72</v>
      </c>
      <c r="H9815" s="39">
        <v>20.05377</v>
      </c>
      <c r="I9815" s="40">
        <v>282.0</v>
      </c>
      <c r="J9815" s="41">
        <f t="shared" si="5"/>
        <v>5655.16314</v>
      </c>
      <c r="K9815" s="37" t="str">
        <f t="array" ref="K9815">IFERROR(XLOOKUP(G9815,'Tipo de carga'!A:A,'Tipo de carga'!B:B))</f>
        <v>Autoabasto</v>
      </c>
      <c r="L9815" s="37">
        <f t="shared" si="2"/>
        <v>51</v>
      </c>
      <c r="M9815" s="37">
        <f t="shared" si="3"/>
        <v>20</v>
      </c>
      <c r="N9815" s="37">
        <f t="shared" si="4"/>
        <v>12</v>
      </c>
      <c r="O9815" s="37" t="str">
        <f t="array" ref="O9815">IFERROR(XLOOKUP(K9815,'Tipo de carga'!B:B,'Tipo de carga'!C:C))</f>
        <v>Diesel</v>
      </c>
    </row>
    <row r="9816">
      <c r="A9816" s="36">
        <v>1974.0</v>
      </c>
      <c r="B9816" s="37" t="str">
        <f t="array" ref="B9816">IFERROR(XLOOKUP(A9816,'Asignacion Dic'!A:A,'Asignacion Dic'!C:C))</f>
        <v>MeLi asignado SD</v>
      </c>
      <c r="C9816" s="37" t="str">
        <f t="array" ref="C9816">IFERROR(XLOOKUP(A9816,'Asignacion Dic'!A:A,'Asignacion Dic'!B:B))</f>
        <v>EC-05</v>
      </c>
      <c r="D9816" s="38">
        <v>45646.554456018515</v>
      </c>
      <c r="E9816" s="36" t="s">
        <v>507</v>
      </c>
      <c r="F9816" s="37" t="str">
        <f t="array" ref="F9816">IFERROR(XLOOKUP(E9816,Operadores!A:A,Operadores!B:B))</f>
        <v>SOLBRI</v>
      </c>
      <c r="G9816" s="36" t="s">
        <v>72</v>
      </c>
      <c r="H9816" s="39">
        <v>20.05377</v>
      </c>
      <c r="I9816" s="40">
        <v>660.0</v>
      </c>
      <c r="J9816" s="41">
        <f t="shared" si="5"/>
        <v>13235.4882</v>
      </c>
      <c r="K9816" s="37" t="str">
        <f t="array" ref="K9816">IFERROR(XLOOKUP(G9816,'Tipo de carga'!A:A,'Tipo de carga'!B:B))</f>
        <v>Autoabasto</v>
      </c>
      <c r="L9816" s="37">
        <f t="shared" si="2"/>
        <v>51</v>
      </c>
      <c r="M9816" s="37">
        <f t="shared" si="3"/>
        <v>20</v>
      </c>
      <c r="N9816" s="37">
        <f t="shared" si="4"/>
        <v>12</v>
      </c>
      <c r="O9816" s="37" t="str">
        <f t="array" ref="O9816">IFERROR(XLOOKUP(K9816,'Tipo de carga'!B:B,'Tipo de carga'!C:C))</f>
        <v>Diesel</v>
      </c>
    </row>
    <row r="9817">
      <c r="A9817" s="36">
        <v>1902.0</v>
      </c>
      <c r="B9817" s="37" t="str">
        <f t="array" ref="B9817">IFERROR(XLOOKUP(A9817,'Asignacion Dic'!A:A,'Asignacion Dic'!C:C))</f>
        <v>Pipas</v>
      </c>
      <c r="C9817" s="37" t="str">
        <f t="array" ref="C9817">IFERROR(XLOOKUP(A9817,'Asignacion Dic'!A:A,'Asignacion Dic'!B:B))</f>
        <v>EC-02</v>
      </c>
      <c r="D9817" s="38">
        <v>45646.536631944444</v>
      </c>
      <c r="E9817" s="36" t="s">
        <v>365</v>
      </c>
      <c r="F9817" s="37" t="str">
        <f t="array" ref="F9817">IFERROR(XLOOKUP(E9817,Operadores!A:A,Operadores!B:B))</f>
        <v>RUICRU</v>
      </c>
      <c r="G9817" s="36" t="s">
        <v>72</v>
      </c>
      <c r="H9817" s="39">
        <v>20.05377</v>
      </c>
      <c r="I9817" s="40">
        <v>731.0</v>
      </c>
      <c r="J9817" s="41">
        <f t="shared" si="5"/>
        <v>14659.30587</v>
      </c>
      <c r="K9817" s="37" t="str">
        <f t="array" ref="K9817">IFERROR(XLOOKUP(G9817,'Tipo de carga'!A:A,'Tipo de carga'!B:B))</f>
        <v>Autoabasto</v>
      </c>
      <c r="L9817" s="37">
        <f t="shared" si="2"/>
        <v>51</v>
      </c>
      <c r="M9817" s="37">
        <f t="shared" si="3"/>
        <v>20</v>
      </c>
      <c r="N9817" s="37">
        <f t="shared" si="4"/>
        <v>12</v>
      </c>
      <c r="O9817" s="37" t="str">
        <f t="array" ref="O9817">IFERROR(XLOOKUP(K9817,'Tipo de carga'!B:B,'Tipo de carga'!C:C))</f>
        <v>Diesel</v>
      </c>
    </row>
    <row r="9818">
      <c r="A9818" s="36">
        <v>1956.0</v>
      </c>
      <c r="B9818" s="37" t="str">
        <f t="array" ref="B9818">IFERROR(XLOOKUP(A9818,'Asignacion Dic'!A:A,'Asignacion Dic'!C:C))</f>
        <v>MeLi asignado SD</v>
      </c>
      <c r="C9818" s="37" t="str">
        <f t="array" ref="C9818">IFERROR(XLOOKUP(A9818,'Asignacion Dic'!A:A,'Asignacion Dic'!B:B))</f>
        <v>EC-05</v>
      </c>
      <c r="D9818" s="38">
        <v>45646.53481481481</v>
      </c>
      <c r="E9818" s="36" t="s">
        <v>569</v>
      </c>
      <c r="F9818" s="37" t="str">
        <f t="array" ref="F9818">IFERROR(XLOOKUP(E9818,Operadores!A:A,Operadores!B:B))</f>
        <v>MUÑCEC</v>
      </c>
      <c r="G9818" s="36" t="s">
        <v>72</v>
      </c>
      <c r="H9818" s="39">
        <v>20.05377</v>
      </c>
      <c r="I9818" s="40">
        <v>590.0</v>
      </c>
      <c r="J9818" s="41">
        <f t="shared" si="5"/>
        <v>11831.7243</v>
      </c>
      <c r="K9818" s="37" t="str">
        <f t="array" ref="K9818">IFERROR(XLOOKUP(G9818,'Tipo de carga'!A:A,'Tipo de carga'!B:B))</f>
        <v>Autoabasto</v>
      </c>
      <c r="L9818" s="37">
        <f t="shared" si="2"/>
        <v>51</v>
      </c>
      <c r="M9818" s="37">
        <f t="shared" si="3"/>
        <v>20</v>
      </c>
      <c r="N9818" s="37">
        <f t="shared" si="4"/>
        <v>12</v>
      </c>
      <c r="O9818" s="37" t="str">
        <f t="array" ref="O9818">IFERROR(XLOOKUP(K9818,'Tipo de carga'!B:B,'Tipo de carga'!C:C))</f>
        <v>Diesel</v>
      </c>
    </row>
    <row r="9819">
      <c r="A9819" s="36">
        <v>1980.0</v>
      </c>
      <c r="B9819" s="37" t="str">
        <f t="array" ref="B9819">IFERROR(XLOOKUP(A9819,'Asignacion Dic'!A:A,'Asignacion Dic'!C:C))</f>
        <v>MeLi asignado SD</v>
      </c>
      <c r="C9819" s="37" t="str">
        <f t="array" ref="C9819">IFERROR(XLOOKUP(A9819,'Asignacion Dic'!A:A,'Asignacion Dic'!B:B))</f>
        <v>EC-05</v>
      </c>
      <c r="D9819" s="38">
        <v>45646.52193287037</v>
      </c>
      <c r="E9819" s="36" t="s">
        <v>168</v>
      </c>
      <c r="F9819" s="37" t="str">
        <f t="array" ref="F9819">IFERROR(XLOOKUP(E9819,Operadores!A:A,Operadores!B:B))</f>
        <v>GARLUI</v>
      </c>
      <c r="G9819" s="36" t="s">
        <v>72</v>
      </c>
      <c r="H9819" s="39">
        <v>20.05377</v>
      </c>
      <c r="I9819" s="40">
        <v>103.0</v>
      </c>
      <c r="J9819" s="41">
        <f t="shared" si="5"/>
        <v>2065.53831</v>
      </c>
      <c r="K9819" s="37" t="str">
        <f t="array" ref="K9819">IFERROR(XLOOKUP(G9819,'Tipo de carga'!A:A,'Tipo de carga'!B:B))</f>
        <v>Autoabasto</v>
      </c>
      <c r="L9819" s="37">
        <f t="shared" si="2"/>
        <v>51</v>
      </c>
      <c r="M9819" s="37">
        <f t="shared" si="3"/>
        <v>20</v>
      </c>
      <c r="N9819" s="37">
        <f t="shared" si="4"/>
        <v>12</v>
      </c>
      <c r="O9819" s="37" t="str">
        <f t="array" ref="O9819">IFERROR(XLOOKUP(K9819,'Tipo de carga'!B:B,'Tipo de carga'!C:C))</f>
        <v>Diesel</v>
      </c>
    </row>
    <row r="9820">
      <c r="A9820" s="36">
        <v>1865.0</v>
      </c>
      <c r="B9820" s="37" t="str">
        <f t="array" ref="B9820">IFERROR(XLOOKUP(A9820,'Asignacion Dic'!A:A,'Asignacion Dic'!C:C))</f>
        <v>Circuitos</v>
      </c>
      <c r="C9820" s="37" t="str">
        <f t="array" ref="C9820">IFERROR(XLOOKUP(A9820,'Asignacion Dic'!A:A,'Asignacion Dic'!B:B))</f>
        <v>EC-03</v>
      </c>
      <c r="D9820" s="38">
        <v>45646.52186342593</v>
      </c>
      <c r="E9820" s="36" t="s">
        <v>376</v>
      </c>
      <c r="F9820" s="37" t="str">
        <f t="array" ref="F9820">IFERROR(XLOOKUP(E9820,Operadores!A:A,Operadores!B:B))</f>
        <v>GUTBE</v>
      </c>
      <c r="G9820" s="36" t="s">
        <v>72</v>
      </c>
      <c r="H9820" s="39">
        <v>20.05377</v>
      </c>
      <c r="I9820" s="40">
        <v>140.0</v>
      </c>
      <c r="J9820" s="41">
        <f t="shared" si="5"/>
        <v>2807.5278</v>
      </c>
      <c r="K9820" s="37" t="str">
        <f t="array" ref="K9820">IFERROR(XLOOKUP(G9820,'Tipo de carga'!A:A,'Tipo de carga'!B:B))</f>
        <v>Autoabasto</v>
      </c>
      <c r="L9820" s="37">
        <f t="shared" si="2"/>
        <v>51</v>
      </c>
      <c r="M9820" s="37">
        <f t="shared" si="3"/>
        <v>20</v>
      </c>
      <c r="N9820" s="37">
        <f t="shared" si="4"/>
        <v>12</v>
      </c>
      <c r="O9820" s="37" t="str">
        <f t="array" ref="O9820">IFERROR(XLOOKUP(K9820,'Tipo de carga'!B:B,'Tipo de carga'!C:C))</f>
        <v>Diesel</v>
      </c>
    </row>
    <row r="9821">
      <c r="A9821" s="36">
        <v>1933.0</v>
      </c>
      <c r="B9821" s="37" t="str">
        <f t="array" ref="B9821">IFERROR(XLOOKUP(A9821,'Asignacion Dic'!A:A,'Asignacion Dic'!C:C))</f>
        <v>Circuitos</v>
      </c>
      <c r="C9821" s="37" t="str">
        <f t="array" ref="C9821">IFERROR(XLOOKUP(A9821,'Asignacion Dic'!A:A,'Asignacion Dic'!B:B))</f>
        <v>EC-03</v>
      </c>
      <c r="D9821" s="38">
        <v>45646.46430555556</v>
      </c>
      <c r="E9821" s="36" t="s">
        <v>213</v>
      </c>
      <c r="F9821" s="37" t="str">
        <f t="array" ref="F9821">IFERROR(XLOOKUP(E9821,Operadores!A:A,Operadores!B:B))</f>
        <v>OLIMAR01</v>
      </c>
      <c r="G9821" s="36" t="s">
        <v>72</v>
      </c>
      <c r="H9821" s="39">
        <v>20.05377</v>
      </c>
      <c r="I9821" s="40">
        <v>300.0</v>
      </c>
      <c r="J9821" s="41">
        <f t="shared" si="5"/>
        <v>6016.131</v>
      </c>
      <c r="K9821" s="37" t="str">
        <f t="array" ref="K9821">IFERROR(XLOOKUP(G9821,'Tipo de carga'!A:A,'Tipo de carga'!B:B))</f>
        <v>Autoabasto</v>
      </c>
      <c r="L9821" s="37">
        <f t="shared" si="2"/>
        <v>51</v>
      </c>
      <c r="M9821" s="37">
        <f t="shared" si="3"/>
        <v>20</v>
      </c>
      <c r="N9821" s="37">
        <f t="shared" si="4"/>
        <v>12</v>
      </c>
      <c r="O9821" s="37" t="str">
        <f t="array" ref="O9821">IFERROR(XLOOKUP(K9821,'Tipo de carga'!B:B,'Tipo de carga'!C:C))</f>
        <v>Diesel</v>
      </c>
    </row>
    <row r="9822">
      <c r="A9822" s="36">
        <v>1869.0</v>
      </c>
      <c r="B9822" s="37" t="str">
        <f t="array" ref="B9822">IFERROR(XLOOKUP(A9822,'Asignacion Dic'!A:A,'Asignacion Dic'!C:C))</f>
        <v>Circuitos</v>
      </c>
      <c r="C9822" s="37" t="str">
        <f t="array" ref="C9822">IFERROR(XLOOKUP(A9822,'Asignacion Dic'!A:A,'Asignacion Dic'!B:B))</f>
        <v>EC-03</v>
      </c>
      <c r="D9822" s="38">
        <v>45646.46273148148</v>
      </c>
      <c r="E9822" s="36" t="s">
        <v>271</v>
      </c>
      <c r="F9822" s="37" t="str">
        <f t="array" ref="F9822">IFERROR(XLOOKUP(E9822,Operadores!A:A,Operadores!B:B))</f>
        <v>MERUBA</v>
      </c>
      <c r="G9822" s="36" t="s">
        <v>72</v>
      </c>
      <c r="H9822" s="39">
        <v>20.05377</v>
      </c>
      <c r="I9822" s="40">
        <v>429.0</v>
      </c>
      <c r="J9822" s="41">
        <f t="shared" si="5"/>
        <v>8603.06733</v>
      </c>
      <c r="K9822" s="37" t="str">
        <f t="array" ref="K9822">IFERROR(XLOOKUP(G9822,'Tipo de carga'!A:A,'Tipo de carga'!B:B))</f>
        <v>Autoabasto</v>
      </c>
      <c r="L9822" s="37">
        <f t="shared" si="2"/>
        <v>51</v>
      </c>
      <c r="M9822" s="37">
        <f t="shared" si="3"/>
        <v>20</v>
      </c>
      <c r="N9822" s="37">
        <f t="shared" si="4"/>
        <v>12</v>
      </c>
      <c r="O9822" s="37" t="str">
        <f t="array" ref="O9822">IFERROR(XLOOKUP(K9822,'Tipo de carga'!B:B,'Tipo de carga'!C:C))</f>
        <v>Diesel</v>
      </c>
    </row>
    <row r="9823">
      <c r="A9823" s="36" t="s">
        <v>187</v>
      </c>
      <c r="B9823" s="37" t="str">
        <f t="array" ref="B9823">IFERROR(XLOOKUP(A9823,'Asignacion Dic'!A:A,'Asignacion Dic'!C:C))</f>
        <v/>
      </c>
      <c r="C9823" s="37" t="str">
        <f t="array" ref="C9823">IFERROR(XLOOKUP(A9823,'Asignacion Dic'!A:A,'Asignacion Dic'!B:B))</f>
        <v/>
      </c>
      <c r="D9823" s="38">
        <v>45646.4484375</v>
      </c>
      <c r="E9823" s="36" t="s">
        <v>69</v>
      </c>
      <c r="F9823" s="37" t="str">
        <f t="array" ref="F9823">IFERROR(XLOOKUP(E9823,Operadores!A:A,Operadores!B:B))</f>
        <v>MTTO</v>
      </c>
      <c r="G9823" s="36" t="s">
        <v>72</v>
      </c>
      <c r="H9823" s="39">
        <v>20.05377</v>
      </c>
      <c r="I9823" s="40">
        <v>60.0</v>
      </c>
      <c r="J9823" s="41">
        <f t="shared" si="5"/>
        <v>1203.2262</v>
      </c>
      <c r="K9823" s="37" t="str">
        <f t="array" ref="K9823">IFERROR(XLOOKUP(G9823,'Tipo de carga'!A:A,'Tipo de carga'!B:B))</f>
        <v>Autoabasto</v>
      </c>
      <c r="L9823" s="37">
        <f t="shared" si="2"/>
        <v>51</v>
      </c>
      <c r="M9823" s="37">
        <f t="shared" si="3"/>
        <v>20</v>
      </c>
      <c r="N9823" s="37">
        <f t="shared" si="4"/>
        <v>12</v>
      </c>
      <c r="O9823" s="37" t="str">
        <f t="array" ref="O9823">IFERROR(XLOOKUP(K9823,'Tipo de carga'!B:B,'Tipo de carga'!C:C))</f>
        <v>Diesel</v>
      </c>
    </row>
    <row r="9824">
      <c r="A9824" s="36">
        <v>2016.0</v>
      </c>
      <c r="B9824" s="37" t="str">
        <f t="array" ref="B9824">IFERROR(XLOOKUP(A9824,'Asignacion Dic'!A:A,'Asignacion Dic'!C:C))</f>
        <v>MeLi Asignado TD</v>
      </c>
      <c r="C9824" s="37" t="str">
        <f t="array" ref="C9824">IFERROR(XLOOKUP(A9824,'Asignacion Dic'!A:A,'Asignacion Dic'!B:B))</f>
        <v>EC-05</v>
      </c>
      <c r="D9824" s="38">
        <v>45646.40831018519</v>
      </c>
      <c r="E9824" s="36" t="s">
        <v>578</v>
      </c>
      <c r="F9824" s="37" t="str">
        <f t="array" ref="F9824">IFERROR(XLOOKUP(E9824,Operadores!A:A,Operadores!B:B))</f>
        <v>ASTLUI</v>
      </c>
      <c r="G9824" s="36" t="s">
        <v>72</v>
      </c>
      <c r="H9824" s="39">
        <v>20.05377</v>
      </c>
      <c r="I9824" s="40">
        <v>569.0</v>
      </c>
      <c r="J9824" s="41">
        <f t="shared" si="5"/>
        <v>11410.59513</v>
      </c>
      <c r="K9824" s="37" t="str">
        <f t="array" ref="K9824">IFERROR(XLOOKUP(G9824,'Tipo de carga'!A:A,'Tipo de carga'!B:B))</f>
        <v>Autoabasto</v>
      </c>
      <c r="L9824" s="37">
        <f t="shared" si="2"/>
        <v>51</v>
      </c>
      <c r="M9824" s="37">
        <f t="shared" si="3"/>
        <v>20</v>
      </c>
      <c r="N9824" s="37">
        <f t="shared" si="4"/>
        <v>12</v>
      </c>
      <c r="O9824" s="37" t="str">
        <f t="array" ref="O9824">IFERROR(XLOOKUP(K9824,'Tipo de carga'!B:B,'Tipo de carga'!C:C))</f>
        <v>Diesel</v>
      </c>
    </row>
    <row r="9825">
      <c r="A9825" s="36">
        <v>1847.0</v>
      </c>
      <c r="B9825" s="37" t="str">
        <f t="array" ref="B9825">IFERROR(XLOOKUP(A9825,'Asignacion Dic'!A:A,'Asignacion Dic'!C:C))</f>
        <v>Circuitos</v>
      </c>
      <c r="C9825" s="37" t="str">
        <f t="array" ref="C9825">IFERROR(XLOOKUP(A9825,'Asignacion Dic'!A:A,'Asignacion Dic'!B:B))</f>
        <v>EC-03</v>
      </c>
      <c r="D9825" s="38">
        <v>45646.37233796297</v>
      </c>
      <c r="E9825" s="36" t="s">
        <v>243</v>
      </c>
      <c r="F9825" s="37" t="str">
        <f t="array" ref="F9825">IFERROR(XLOOKUP(E9825,Operadores!A:A,Operadores!B:B))</f>
        <v>HERJO17X</v>
      </c>
      <c r="G9825" s="36" t="s">
        <v>72</v>
      </c>
      <c r="H9825" s="39">
        <v>20.05377</v>
      </c>
      <c r="I9825" s="40">
        <v>535.0</v>
      </c>
      <c r="J9825" s="41">
        <f t="shared" si="5"/>
        <v>10728.76695</v>
      </c>
      <c r="K9825" s="37" t="str">
        <f t="array" ref="K9825">IFERROR(XLOOKUP(G9825,'Tipo de carga'!A:A,'Tipo de carga'!B:B))</f>
        <v>Autoabasto</v>
      </c>
      <c r="L9825" s="37">
        <f t="shared" si="2"/>
        <v>51</v>
      </c>
      <c r="M9825" s="37">
        <f t="shared" si="3"/>
        <v>20</v>
      </c>
      <c r="N9825" s="37">
        <f t="shared" si="4"/>
        <v>12</v>
      </c>
      <c r="O9825" s="37" t="str">
        <f t="array" ref="O9825">IFERROR(XLOOKUP(K9825,'Tipo de carga'!B:B,'Tipo de carga'!C:C))</f>
        <v>Diesel</v>
      </c>
    </row>
    <row r="9826">
      <c r="A9826" s="36">
        <v>1993.0</v>
      </c>
      <c r="B9826" s="37" t="str">
        <f t="array" ref="B9826">IFERROR(XLOOKUP(A9826,'Asignacion Dic'!A:A,'Asignacion Dic'!C:C))</f>
        <v>MeLi Dedicado TD</v>
      </c>
      <c r="C9826" s="37" t="str">
        <f t="array" ref="C9826">IFERROR(XLOOKUP(A9826,'Asignacion Dic'!A:A,'Asignacion Dic'!B:B))</f>
        <v>EC-05</v>
      </c>
      <c r="D9826" s="38">
        <v>45646.348969907405</v>
      </c>
      <c r="E9826" s="36" t="s">
        <v>188</v>
      </c>
      <c r="F9826" s="37" t="str">
        <f t="array" ref="F9826">IFERROR(XLOOKUP(E9826,Operadores!A:A,Operadores!B:B))</f>
        <v>ZAMROB</v>
      </c>
      <c r="G9826" s="36" t="s">
        <v>72</v>
      </c>
      <c r="H9826" s="39">
        <v>20.05377</v>
      </c>
      <c r="I9826" s="40">
        <v>489.0</v>
      </c>
      <c r="J9826" s="41">
        <f t="shared" si="5"/>
        <v>9806.29353</v>
      </c>
      <c r="K9826" s="37" t="str">
        <f t="array" ref="K9826">IFERROR(XLOOKUP(G9826,'Tipo de carga'!A:A,'Tipo de carga'!B:B))</f>
        <v>Autoabasto</v>
      </c>
      <c r="L9826" s="37">
        <f t="shared" si="2"/>
        <v>51</v>
      </c>
      <c r="M9826" s="37">
        <f t="shared" si="3"/>
        <v>20</v>
      </c>
      <c r="N9826" s="37">
        <f t="shared" si="4"/>
        <v>12</v>
      </c>
      <c r="O9826" s="37" t="str">
        <f t="array" ref="O9826">IFERROR(XLOOKUP(K9826,'Tipo de carga'!B:B,'Tipo de carga'!C:C))</f>
        <v>Diesel</v>
      </c>
    </row>
    <row r="9827">
      <c r="A9827" s="36">
        <v>1997.0</v>
      </c>
      <c r="B9827" s="37" t="str">
        <f t="array" ref="B9827">IFERROR(XLOOKUP(A9827,'Asignacion Dic'!A:A,'Asignacion Dic'!C:C))</f>
        <v>MeLi Dedicado Merida</v>
      </c>
      <c r="C9827" s="37" t="str">
        <f t="array" ref="C9827">IFERROR(XLOOKUP(A9827,'Asignacion Dic'!A:A,'Asignacion Dic'!B:B))</f>
        <v>EC-05</v>
      </c>
      <c r="D9827" s="38">
        <v>45646.32094907408</v>
      </c>
      <c r="E9827" s="36" t="s">
        <v>391</v>
      </c>
      <c r="F9827" s="37" t="str">
        <f t="array" ref="F9827">IFERROR(XLOOKUP(E9827,Operadores!A:A,Operadores!B:B))</f>
        <v>HERVIC02</v>
      </c>
      <c r="G9827" s="36" t="s">
        <v>72</v>
      </c>
      <c r="H9827" s="39">
        <v>20.05377</v>
      </c>
      <c r="I9827" s="40">
        <v>571.0</v>
      </c>
      <c r="J9827" s="41">
        <f t="shared" si="5"/>
        <v>11450.70267</v>
      </c>
      <c r="K9827" s="37" t="str">
        <f t="array" ref="K9827">IFERROR(XLOOKUP(G9827,'Tipo de carga'!A:A,'Tipo de carga'!B:B))</f>
        <v>Autoabasto</v>
      </c>
      <c r="L9827" s="37">
        <f t="shared" si="2"/>
        <v>51</v>
      </c>
      <c r="M9827" s="37">
        <f t="shared" si="3"/>
        <v>20</v>
      </c>
      <c r="N9827" s="37">
        <f t="shared" si="4"/>
        <v>12</v>
      </c>
      <c r="O9827" s="37" t="str">
        <f t="array" ref="O9827">IFERROR(XLOOKUP(K9827,'Tipo de carga'!B:B,'Tipo de carga'!C:C))</f>
        <v>Diesel</v>
      </c>
    </row>
    <row r="9828">
      <c r="A9828" s="36">
        <v>1887.0</v>
      </c>
      <c r="B9828" s="37" t="str">
        <f t="array" ref="B9828">IFERROR(XLOOKUP(A9828,'Asignacion Dic'!A:A,'Asignacion Dic'!C:C))</f>
        <v>Circuitos</v>
      </c>
      <c r="C9828" s="37" t="str">
        <f t="array" ref="C9828">IFERROR(XLOOKUP(A9828,'Asignacion Dic'!A:A,'Asignacion Dic'!B:B))</f>
        <v>EC-03</v>
      </c>
      <c r="D9828" s="38">
        <v>45646.30049768519</v>
      </c>
      <c r="E9828" s="36" t="s">
        <v>279</v>
      </c>
      <c r="F9828" s="37" t="str">
        <f t="array" ref="F9828">IFERROR(XLOOKUP(E9828,Operadores!A:A,Operadores!B:B))</f>
        <v>NARCA</v>
      </c>
      <c r="G9828" s="36" t="s">
        <v>72</v>
      </c>
      <c r="H9828" s="39">
        <v>20.05377</v>
      </c>
      <c r="I9828" s="40">
        <v>318.0</v>
      </c>
      <c r="J9828" s="41">
        <f t="shared" si="5"/>
        <v>6377.09886</v>
      </c>
      <c r="K9828" s="37" t="str">
        <f t="array" ref="K9828">IFERROR(XLOOKUP(G9828,'Tipo de carga'!A:A,'Tipo de carga'!B:B))</f>
        <v>Autoabasto</v>
      </c>
      <c r="L9828" s="37">
        <f t="shared" si="2"/>
        <v>51</v>
      </c>
      <c r="M9828" s="37">
        <f t="shared" si="3"/>
        <v>20</v>
      </c>
      <c r="N9828" s="37">
        <f t="shared" si="4"/>
        <v>12</v>
      </c>
      <c r="O9828" s="37" t="str">
        <f t="array" ref="O9828">IFERROR(XLOOKUP(K9828,'Tipo de carga'!B:B,'Tipo de carga'!C:C))</f>
        <v>Diesel</v>
      </c>
    </row>
    <row r="9829">
      <c r="A9829" s="36">
        <v>2003.0</v>
      </c>
      <c r="B9829" s="37" t="str">
        <f t="array" ref="B9829">IFERROR(XLOOKUP(A9829,'Asignacion Dic'!A:A,'Asignacion Dic'!C:C))</f>
        <v>MeLi Dedicado TD</v>
      </c>
      <c r="C9829" s="37" t="str">
        <f t="array" ref="C9829">IFERROR(XLOOKUP(A9829,'Asignacion Dic'!A:A,'Asignacion Dic'!B:B))</f>
        <v>EC-05</v>
      </c>
      <c r="D9829" s="38">
        <v>45646.268599537034</v>
      </c>
      <c r="E9829" s="36" t="s">
        <v>502</v>
      </c>
      <c r="F9829" s="37" t="str">
        <f t="array" ref="F9829">IFERROR(XLOOKUP(E9829,Operadores!A:A,Operadores!B:B))</f>
        <v>SALNER</v>
      </c>
      <c r="G9829" s="36" t="s">
        <v>72</v>
      </c>
      <c r="H9829" s="39">
        <v>20.05377</v>
      </c>
      <c r="I9829" s="40">
        <v>506.0</v>
      </c>
      <c r="J9829" s="41">
        <f t="shared" si="5"/>
        <v>10147.20762</v>
      </c>
      <c r="K9829" s="37" t="str">
        <f t="array" ref="K9829">IFERROR(XLOOKUP(G9829,'Tipo de carga'!A:A,'Tipo de carga'!B:B))</f>
        <v>Autoabasto</v>
      </c>
      <c r="L9829" s="37">
        <f t="shared" si="2"/>
        <v>51</v>
      </c>
      <c r="M9829" s="37">
        <f t="shared" si="3"/>
        <v>20</v>
      </c>
      <c r="N9829" s="37">
        <f t="shared" si="4"/>
        <v>12</v>
      </c>
      <c r="O9829" s="37" t="str">
        <f t="array" ref="O9829">IFERROR(XLOOKUP(K9829,'Tipo de carga'!B:B,'Tipo de carga'!C:C))</f>
        <v>Diesel</v>
      </c>
    </row>
    <row r="9830">
      <c r="A9830" s="36">
        <v>1942.0</v>
      </c>
      <c r="B9830" s="37" t="str">
        <f t="array" ref="B9830">IFERROR(XLOOKUP(A9830,'Asignacion Dic'!A:A,'Asignacion Dic'!C:C))</f>
        <v>MeLi asignado SD</v>
      </c>
      <c r="C9830" s="37" t="str">
        <f t="array" ref="C9830">IFERROR(XLOOKUP(A9830,'Asignacion Dic'!A:A,'Asignacion Dic'!B:B))</f>
        <v>EC-05</v>
      </c>
      <c r="D9830" s="38">
        <v>45646.261724537035</v>
      </c>
      <c r="E9830" s="36" t="s">
        <v>608</v>
      </c>
      <c r="F9830" s="37" t="str">
        <f t="array" ref="F9830">IFERROR(XLOOKUP(E9830,Operadores!A:A,Operadores!B:B))</f>
        <v>ALVRAU</v>
      </c>
      <c r="G9830" s="36" t="s">
        <v>72</v>
      </c>
      <c r="H9830" s="39">
        <v>20.05377</v>
      </c>
      <c r="I9830" s="40">
        <v>156.0</v>
      </c>
      <c r="J9830" s="41">
        <f t="shared" si="5"/>
        <v>3128.38812</v>
      </c>
      <c r="K9830" s="37" t="str">
        <f t="array" ref="K9830">IFERROR(XLOOKUP(G9830,'Tipo de carga'!A:A,'Tipo de carga'!B:B))</f>
        <v>Autoabasto</v>
      </c>
      <c r="L9830" s="37">
        <f t="shared" si="2"/>
        <v>51</v>
      </c>
      <c r="M9830" s="37">
        <f t="shared" si="3"/>
        <v>20</v>
      </c>
      <c r="N9830" s="37">
        <f t="shared" si="4"/>
        <v>12</v>
      </c>
      <c r="O9830" s="37" t="str">
        <f t="array" ref="O9830">IFERROR(XLOOKUP(K9830,'Tipo de carga'!B:B,'Tipo de carga'!C:C))</f>
        <v>Diesel</v>
      </c>
    </row>
    <row r="9831">
      <c r="A9831" s="36">
        <v>1897.0</v>
      </c>
      <c r="B9831" s="37" t="str">
        <f t="array" ref="B9831">IFERROR(XLOOKUP(A9831,'Asignacion Dic'!A:A,'Asignacion Dic'!C:C))</f>
        <v>Full Liver</v>
      </c>
      <c r="C9831" s="37" t="str">
        <f t="array" ref="C9831">IFERROR(XLOOKUP(A9831,'Asignacion Dic'!A:A,'Asignacion Dic'!B:B))</f>
        <v>EC-01</v>
      </c>
      <c r="D9831" s="38">
        <v>45646.247199074074</v>
      </c>
      <c r="E9831" s="36" t="s">
        <v>408</v>
      </c>
      <c r="F9831" s="37" t="str">
        <f t="array" ref="F9831">IFERROR(XLOOKUP(E9831,Operadores!A:A,Operadores!B:B))</f>
        <v>RODAR</v>
      </c>
      <c r="G9831" s="36" t="s">
        <v>72</v>
      </c>
      <c r="H9831" s="39">
        <v>20.05377</v>
      </c>
      <c r="I9831" s="40">
        <v>761.0</v>
      </c>
      <c r="J9831" s="41">
        <f t="shared" si="5"/>
        <v>15260.91897</v>
      </c>
      <c r="K9831" s="37" t="str">
        <f t="array" ref="K9831">IFERROR(XLOOKUP(G9831,'Tipo de carga'!A:A,'Tipo de carga'!B:B))</f>
        <v>Autoabasto</v>
      </c>
      <c r="L9831" s="37">
        <f t="shared" si="2"/>
        <v>51</v>
      </c>
      <c r="M9831" s="37">
        <f t="shared" si="3"/>
        <v>20</v>
      </c>
      <c r="N9831" s="37">
        <f t="shared" si="4"/>
        <v>12</v>
      </c>
      <c r="O9831" s="37" t="str">
        <f t="array" ref="O9831">IFERROR(XLOOKUP(K9831,'Tipo de carga'!B:B,'Tipo de carga'!C:C))</f>
        <v>Diesel</v>
      </c>
    </row>
    <row r="9832">
      <c r="A9832" s="36">
        <v>1886.0</v>
      </c>
      <c r="B9832" s="37" t="str">
        <f t="array" ref="B9832">IFERROR(XLOOKUP(A9832,'Asignacion Dic'!A:A,'Asignacion Dic'!C:C))</f>
        <v>Circuitos</v>
      </c>
      <c r="C9832" s="37" t="str">
        <f t="array" ref="C9832">IFERROR(XLOOKUP(A9832,'Asignacion Dic'!A:A,'Asignacion Dic'!B:B))</f>
        <v>EC-03</v>
      </c>
      <c r="D9832" s="38">
        <v>45646.24517361111</v>
      </c>
      <c r="E9832" s="36" t="s">
        <v>260</v>
      </c>
      <c r="F9832" s="37" t="str">
        <f t="array" ref="F9832">IFERROR(XLOOKUP(E9832,Operadores!A:A,Operadores!B:B))</f>
        <v>CORER</v>
      </c>
      <c r="G9832" s="36" t="s">
        <v>72</v>
      </c>
      <c r="H9832" s="39">
        <v>20.05377</v>
      </c>
      <c r="I9832" s="40">
        <v>350.0</v>
      </c>
      <c r="J9832" s="41">
        <f t="shared" si="5"/>
        <v>7018.8195</v>
      </c>
      <c r="K9832" s="37" t="str">
        <f t="array" ref="K9832">IFERROR(XLOOKUP(G9832,'Tipo de carga'!A:A,'Tipo de carga'!B:B))</f>
        <v>Autoabasto</v>
      </c>
      <c r="L9832" s="37">
        <f t="shared" si="2"/>
        <v>51</v>
      </c>
      <c r="M9832" s="37">
        <f t="shared" si="3"/>
        <v>20</v>
      </c>
      <c r="N9832" s="37">
        <f t="shared" si="4"/>
        <v>12</v>
      </c>
      <c r="O9832" s="37" t="str">
        <f t="array" ref="O9832">IFERROR(XLOOKUP(K9832,'Tipo de carga'!B:B,'Tipo de carga'!C:C))</f>
        <v>Diesel</v>
      </c>
    </row>
    <row r="9833">
      <c r="A9833" s="36">
        <v>1802.0</v>
      </c>
      <c r="B9833" s="37" t="str">
        <f t="array" ref="B9833">IFERROR(XLOOKUP(A9833,'Asignacion Dic'!A:A,'Asignacion Dic'!C:C))</f>
        <v>Liverpool Local</v>
      </c>
      <c r="C9833" s="37" t="str">
        <f t="array" ref="C9833">IFERROR(XLOOKUP(A9833,'Asignacion Dic'!A:A,'Asignacion Dic'!B:B))</f>
        <v>EC-01</v>
      </c>
      <c r="D9833" s="38">
        <v>45646.232939814814</v>
      </c>
      <c r="E9833" s="36" t="s">
        <v>519</v>
      </c>
      <c r="F9833" s="37" t="str">
        <f t="array" ref="F9833">IFERROR(XLOOKUP(E9833,Operadores!A:A,Operadores!B:B))</f>
        <v>FLOERI</v>
      </c>
      <c r="G9833" s="36" t="s">
        <v>72</v>
      </c>
      <c r="H9833" s="39">
        <v>20.05377</v>
      </c>
      <c r="I9833" s="40">
        <v>366.0</v>
      </c>
      <c r="J9833" s="41">
        <f t="shared" si="5"/>
        <v>7339.67982</v>
      </c>
      <c r="K9833" s="37" t="str">
        <f t="array" ref="K9833">IFERROR(XLOOKUP(G9833,'Tipo de carga'!A:A,'Tipo de carga'!B:B))</f>
        <v>Autoabasto</v>
      </c>
      <c r="L9833" s="37">
        <f t="shared" si="2"/>
        <v>51</v>
      </c>
      <c r="M9833" s="37">
        <f t="shared" si="3"/>
        <v>20</v>
      </c>
      <c r="N9833" s="37">
        <f t="shared" si="4"/>
        <v>12</v>
      </c>
      <c r="O9833" s="37" t="str">
        <f t="array" ref="O9833">IFERROR(XLOOKUP(K9833,'Tipo de carga'!B:B,'Tipo de carga'!C:C))</f>
        <v>Diesel</v>
      </c>
    </row>
    <row r="9834">
      <c r="A9834" s="36">
        <v>1873.0</v>
      </c>
      <c r="B9834" s="37" t="str">
        <f t="array" ref="B9834">IFERROR(XLOOKUP(A9834,'Asignacion Dic'!A:A,'Asignacion Dic'!C:C))</f>
        <v>Circuitos</v>
      </c>
      <c r="C9834" s="37" t="str">
        <f t="array" ref="C9834">IFERROR(XLOOKUP(A9834,'Asignacion Dic'!A:A,'Asignacion Dic'!B:B))</f>
        <v>EC-03</v>
      </c>
      <c r="D9834" s="38">
        <v>45646.217824074076</v>
      </c>
      <c r="E9834" s="36" t="s">
        <v>277</v>
      </c>
      <c r="F9834" s="37" t="str">
        <f t="array" ref="F9834">IFERROR(XLOOKUP(E9834,Operadores!A:A,Operadores!B:B))</f>
        <v>GUADI</v>
      </c>
      <c r="G9834" s="36" t="s">
        <v>72</v>
      </c>
      <c r="H9834" s="39">
        <v>20.0537700000001</v>
      </c>
      <c r="I9834" s="40">
        <v>197.0</v>
      </c>
      <c r="J9834" s="41">
        <f t="shared" si="5"/>
        <v>3950.59269</v>
      </c>
      <c r="K9834" s="37" t="str">
        <f t="array" ref="K9834">IFERROR(XLOOKUP(G9834,'Tipo de carga'!A:A,'Tipo de carga'!B:B))</f>
        <v>Autoabasto</v>
      </c>
      <c r="L9834" s="37">
        <f t="shared" si="2"/>
        <v>51</v>
      </c>
      <c r="M9834" s="37">
        <f t="shared" si="3"/>
        <v>20</v>
      </c>
      <c r="N9834" s="37">
        <f t="shared" si="4"/>
        <v>12</v>
      </c>
      <c r="O9834" s="37" t="str">
        <f t="array" ref="O9834">IFERROR(XLOOKUP(K9834,'Tipo de carga'!B:B,'Tipo de carga'!C:C))</f>
        <v>Diesel</v>
      </c>
    </row>
    <row r="9835">
      <c r="A9835" s="36">
        <v>1752.0</v>
      </c>
      <c r="B9835" s="37" t="str">
        <f t="array" ref="B9835">IFERROR(XLOOKUP(A9835,'Asignacion Dic'!A:A,'Asignacion Dic'!C:C))</f>
        <v>Liverpool Local</v>
      </c>
      <c r="C9835" s="37" t="str">
        <f t="array" ref="C9835">IFERROR(XLOOKUP(A9835,'Asignacion Dic'!A:A,'Asignacion Dic'!B:B))</f>
        <v>EC-01</v>
      </c>
      <c r="D9835" s="38">
        <v>45646.217465277776</v>
      </c>
      <c r="E9835" s="36" t="s">
        <v>498</v>
      </c>
      <c r="F9835" s="37" t="str">
        <f t="array" ref="F9835">IFERROR(XLOOKUP(E9835,Operadores!A:A,Operadores!B:B))</f>
        <v>REYGU</v>
      </c>
      <c r="G9835" s="36" t="s">
        <v>72</v>
      </c>
      <c r="H9835" s="39">
        <v>20.0537700000001</v>
      </c>
      <c r="I9835" s="40">
        <v>446.0</v>
      </c>
      <c r="J9835" s="41">
        <f t="shared" si="5"/>
        <v>8943.98142</v>
      </c>
      <c r="K9835" s="37" t="str">
        <f t="array" ref="K9835">IFERROR(XLOOKUP(G9835,'Tipo de carga'!A:A,'Tipo de carga'!B:B))</f>
        <v>Autoabasto</v>
      </c>
      <c r="L9835" s="37">
        <f t="shared" si="2"/>
        <v>51</v>
      </c>
      <c r="M9835" s="37">
        <f t="shared" si="3"/>
        <v>20</v>
      </c>
      <c r="N9835" s="37">
        <f t="shared" si="4"/>
        <v>12</v>
      </c>
      <c r="O9835" s="37" t="str">
        <f t="array" ref="O9835">IFERROR(XLOOKUP(K9835,'Tipo de carga'!B:B,'Tipo de carga'!C:C))</f>
        <v>Diesel</v>
      </c>
    </row>
    <row r="9836">
      <c r="A9836" s="36">
        <v>1998.0</v>
      </c>
      <c r="B9836" s="37" t="str">
        <f t="array" ref="B9836">IFERROR(XLOOKUP(A9836,'Asignacion Dic'!A:A,'Asignacion Dic'!C:C))</f>
        <v>MeLi Dedicado Merida</v>
      </c>
      <c r="C9836" s="37" t="str">
        <f t="array" ref="C9836">IFERROR(XLOOKUP(A9836,'Asignacion Dic'!A:A,'Asignacion Dic'!B:B))</f>
        <v>EC-05</v>
      </c>
      <c r="D9836" s="38">
        <v>45646.20560185185</v>
      </c>
      <c r="E9836" s="36" t="s">
        <v>398</v>
      </c>
      <c r="F9836" s="37" t="str">
        <f t="array" ref="F9836">IFERROR(XLOOKUP(E9836,Operadores!A:A,Operadores!B:B))</f>
        <v>SANEUS</v>
      </c>
      <c r="G9836" s="36" t="s">
        <v>72</v>
      </c>
      <c r="H9836" s="39">
        <v>20.05377</v>
      </c>
      <c r="I9836" s="40">
        <v>306.0</v>
      </c>
      <c r="J9836" s="41">
        <f t="shared" si="5"/>
        <v>6136.45362</v>
      </c>
      <c r="K9836" s="37" t="str">
        <f t="array" ref="K9836">IFERROR(XLOOKUP(G9836,'Tipo de carga'!A:A,'Tipo de carga'!B:B))</f>
        <v>Autoabasto</v>
      </c>
      <c r="L9836" s="37">
        <f t="shared" si="2"/>
        <v>51</v>
      </c>
      <c r="M9836" s="37">
        <f t="shared" si="3"/>
        <v>20</v>
      </c>
      <c r="N9836" s="37">
        <f t="shared" si="4"/>
        <v>12</v>
      </c>
      <c r="O9836" s="37" t="str">
        <f t="array" ref="O9836">IFERROR(XLOOKUP(K9836,'Tipo de carga'!B:B,'Tipo de carga'!C:C))</f>
        <v>Diesel</v>
      </c>
    </row>
    <row r="9837">
      <c r="A9837" s="36">
        <v>1757.0</v>
      </c>
      <c r="B9837" s="37" t="str">
        <f t="array" ref="B9837">IFERROR(XLOOKUP(A9837,'Asignacion Dic'!A:A,'Asignacion Dic'!C:C))</f>
        <v>Pilgrims Tepo</v>
      </c>
      <c r="C9837" s="37" t="str">
        <f t="array" ref="C9837">IFERROR(XLOOKUP(A9837,'Asignacion Dic'!A:A,'Asignacion Dic'!B:B))</f>
        <v>EC-02</v>
      </c>
      <c r="D9837" s="38">
        <v>45646.196388888886</v>
      </c>
      <c r="E9837" s="36" t="s">
        <v>419</v>
      </c>
      <c r="F9837" s="37" t="str">
        <f t="array" ref="F9837">IFERROR(XLOOKUP(E9837,Operadores!A:A,Operadores!B:B))</f>
        <v>ROSGIL</v>
      </c>
      <c r="G9837" s="36" t="s">
        <v>72</v>
      </c>
      <c r="H9837" s="39">
        <v>20.05377</v>
      </c>
      <c r="I9837" s="40">
        <v>379.0</v>
      </c>
      <c r="J9837" s="41">
        <f t="shared" si="5"/>
        <v>7600.37883</v>
      </c>
      <c r="K9837" s="37" t="str">
        <f t="array" ref="K9837">IFERROR(XLOOKUP(G9837,'Tipo de carga'!A:A,'Tipo de carga'!B:B))</f>
        <v>Autoabasto</v>
      </c>
      <c r="L9837" s="37">
        <f t="shared" si="2"/>
        <v>51</v>
      </c>
      <c r="M9837" s="37">
        <f t="shared" si="3"/>
        <v>20</v>
      </c>
      <c r="N9837" s="37">
        <f t="shared" si="4"/>
        <v>12</v>
      </c>
      <c r="O9837" s="37" t="str">
        <f t="array" ref="O9837">IFERROR(XLOOKUP(K9837,'Tipo de carga'!B:B,'Tipo de carga'!C:C))</f>
        <v>Diesel</v>
      </c>
    </row>
    <row r="9838">
      <c r="A9838" s="36">
        <v>1724.0</v>
      </c>
      <c r="B9838" s="37" t="str">
        <f t="array" ref="B9838">IFERROR(XLOOKUP(A9838,'Asignacion Dic'!A:A,'Asignacion Dic'!C:C))</f>
        <v>Liverpool Local</v>
      </c>
      <c r="C9838" s="37" t="str">
        <f t="array" ref="C9838">IFERROR(XLOOKUP(A9838,'Asignacion Dic'!A:A,'Asignacion Dic'!B:B))</f>
        <v>EC-01</v>
      </c>
      <c r="D9838" s="38">
        <v>45646.17832175926</v>
      </c>
      <c r="E9838" s="36" t="s">
        <v>344</v>
      </c>
      <c r="F9838" s="37" t="str">
        <f t="array" ref="F9838">IFERROR(XLOOKUP(E9838,Operadores!A:A,Operadores!B:B))</f>
        <v>MORLU01</v>
      </c>
      <c r="G9838" s="36" t="s">
        <v>72</v>
      </c>
      <c r="H9838" s="39">
        <v>20.05377</v>
      </c>
      <c r="I9838" s="40">
        <v>370.0</v>
      </c>
      <c r="J9838" s="41">
        <f t="shared" si="5"/>
        <v>7419.8949</v>
      </c>
      <c r="K9838" s="37" t="str">
        <f t="array" ref="K9838">IFERROR(XLOOKUP(G9838,'Tipo de carga'!A:A,'Tipo de carga'!B:B))</f>
        <v>Autoabasto</v>
      </c>
      <c r="L9838" s="37">
        <f t="shared" si="2"/>
        <v>51</v>
      </c>
      <c r="M9838" s="37">
        <f t="shared" si="3"/>
        <v>20</v>
      </c>
      <c r="N9838" s="37">
        <f t="shared" si="4"/>
        <v>12</v>
      </c>
      <c r="O9838" s="37" t="str">
        <f t="array" ref="O9838">IFERROR(XLOOKUP(K9838,'Tipo de carga'!B:B,'Tipo de carga'!C:C))</f>
        <v>Diesel</v>
      </c>
    </row>
    <row r="9839">
      <c r="A9839" s="36">
        <v>1879.0</v>
      </c>
      <c r="B9839" s="37" t="str">
        <f t="array" ref="B9839">IFERROR(XLOOKUP(A9839,'Asignacion Dic'!A:A,'Asignacion Dic'!C:C))</f>
        <v>Circuitos</v>
      </c>
      <c r="C9839" s="37" t="str">
        <f t="array" ref="C9839">IFERROR(XLOOKUP(A9839,'Asignacion Dic'!A:A,'Asignacion Dic'!B:B))</f>
        <v>EC-03</v>
      </c>
      <c r="D9839" s="38">
        <v>45646.17774305555</v>
      </c>
      <c r="E9839" s="36" t="s">
        <v>357</v>
      </c>
      <c r="F9839" s="37" t="str">
        <f t="array" ref="F9839">IFERROR(XLOOKUP(E9839,Operadores!A:A,Operadores!B:B))</f>
        <v>ISLHI</v>
      </c>
      <c r="G9839" s="36" t="s">
        <v>72</v>
      </c>
      <c r="H9839" s="39">
        <v>20.05377</v>
      </c>
      <c r="I9839" s="40">
        <v>351.0</v>
      </c>
      <c r="J9839" s="41">
        <f t="shared" si="5"/>
        <v>7038.87327</v>
      </c>
      <c r="K9839" s="37" t="str">
        <f t="array" ref="K9839">IFERROR(XLOOKUP(G9839,'Tipo de carga'!A:A,'Tipo de carga'!B:B))</f>
        <v>Autoabasto</v>
      </c>
      <c r="L9839" s="37">
        <f t="shared" si="2"/>
        <v>51</v>
      </c>
      <c r="M9839" s="37">
        <f t="shared" si="3"/>
        <v>20</v>
      </c>
      <c r="N9839" s="37">
        <f t="shared" si="4"/>
        <v>12</v>
      </c>
      <c r="O9839" s="37" t="str">
        <f t="array" ref="O9839">IFERROR(XLOOKUP(K9839,'Tipo de carga'!B:B,'Tipo de carga'!C:C))</f>
        <v>Diesel</v>
      </c>
    </row>
    <row r="9840">
      <c r="A9840" s="36">
        <v>2024.0</v>
      </c>
      <c r="B9840" s="37" t="str">
        <f t="array" ref="B9840">IFERROR(XLOOKUP(A9840,'Asignacion Dic'!A:A,'Asignacion Dic'!C:C))</f>
        <v>MeLi Dedicado Merida</v>
      </c>
      <c r="C9840" s="37" t="str">
        <f t="array" ref="C9840">IFERROR(XLOOKUP(A9840,'Asignacion Dic'!A:A,'Asignacion Dic'!B:B))</f>
        <v>EC-05</v>
      </c>
      <c r="D9840" s="38">
        <v>45646.13597222222</v>
      </c>
      <c r="E9840" s="36" t="s">
        <v>469</v>
      </c>
      <c r="F9840" s="37" t="str">
        <f t="array" ref="F9840">IFERROR(XLOOKUP(E9840,Operadores!A:A,Operadores!B:B))</f>
        <v>DELJOS01</v>
      </c>
      <c r="G9840" s="36" t="s">
        <v>72</v>
      </c>
      <c r="H9840" s="39">
        <v>20.05377</v>
      </c>
      <c r="I9840" s="40">
        <v>298.0</v>
      </c>
      <c r="J9840" s="41">
        <f t="shared" si="5"/>
        <v>5976.02346</v>
      </c>
      <c r="K9840" s="37" t="str">
        <f t="array" ref="K9840">IFERROR(XLOOKUP(G9840,'Tipo de carga'!A:A,'Tipo de carga'!B:B))</f>
        <v>Autoabasto</v>
      </c>
      <c r="L9840" s="37">
        <f t="shared" si="2"/>
        <v>51</v>
      </c>
      <c r="M9840" s="37">
        <f t="shared" si="3"/>
        <v>20</v>
      </c>
      <c r="N9840" s="37">
        <f t="shared" si="4"/>
        <v>12</v>
      </c>
      <c r="O9840" s="37" t="str">
        <f t="array" ref="O9840">IFERROR(XLOOKUP(K9840,'Tipo de carga'!B:B,'Tipo de carga'!C:C))</f>
        <v>Diesel</v>
      </c>
    </row>
    <row r="9841">
      <c r="A9841" s="36">
        <v>2040.0</v>
      </c>
      <c r="B9841" s="37" t="str">
        <f t="array" ref="B9841">IFERROR(XLOOKUP(A9841,'Asignacion Dic'!A:A,'Asignacion Dic'!C:C))</f>
        <v>Liverpool Local</v>
      </c>
      <c r="C9841" s="37" t="str">
        <f t="array" ref="C9841">IFERROR(XLOOKUP(A9841,'Asignacion Dic'!A:A,'Asignacion Dic'!B:B))</f>
        <v>EC-01</v>
      </c>
      <c r="D9841" s="38">
        <v>45646.11189814815</v>
      </c>
      <c r="E9841" s="36" t="s">
        <v>233</v>
      </c>
      <c r="F9841" s="37" t="str">
        <f t="array" ref="F9841">IFERROR(XLOOKUP(E9841,Operadores!A:A,Operadores!B:B))</f>
        <v>QUILA</v>
      </c>
      <c r="G9841" s="36" t="s">
        <v>72</v>
      </c>
      <c r="H9841" s="39">
        <v>20.05377</v>
      </c>
      <c r="I9841" s="40">
        <v>359.0</v>
      </c>
      <c r="J9841" s="41">
        <f t="shared" si="5"/>
        <v>7199.30343</v>
      </c>
      <c r="K9841" s="37" t="str">
        <f t="array" ref="K9841">IFERROR(XLOOKUP(G9841,'Tipo de carga'!A:A,'Tipo de carga'!B:B))</f>
        <v>Autoabasto</v>
      </c>
      <c r="L9841" s="37">
        <f t="shared" si="2"/>
        <v>51</v>
      </c>
      <c r="M9841" s="37">
        <f t="shared" si="3"/>
        <v>20</v>
      </c>
      <c r="N9841" s="37">
        <f t="shared" si="4"/>
        <v>12</v>
      </c>
      <c r="O9841" s="37" t="str">
        <f t="array" ref="O9841">IFERROR(XLOOKUP(K9841,'Tipo de carga'!B:B,'Tipo de carga'!C:C))</f>
        <v>Diesel</v>
      </c>
    </row>
    <row r="9842">
      <c r="A9842" s="36">
        <v>1936.0</v>
      </c>
      <c r="B9842" s="37" t="str">
        <f t="array" ref="B9842">IFERROR(XLOOKUP(A9842,'Asignacion Dic'!A:A,'Asignacion Dic'!C:C))</f>
        <v>Circuitos</v>
      </c>
      <c r="C9842" s="37" t="str">
        <f t="array" ref="C9842">IFERROR(XLOOKUP(A9842,'Asignacion Dic'!A:A,'Asignacion Dic'!B:B))</f>
        <v>EC-03</v>
      </c>
      <c r="D9842" s="38">
        <v>45646.09590277778</v>
      </c>
      <c r="E9842" s="36" t="s">
        <v>209</v>
      </c>
      <c r="F9842" s="37" t="str">
        <f t="array" ref="F9842">IFERROR(XLOOKUP(E9842,Operadores!A:A,Operadores!B:B))</f>
        <v>OCAMA</v>
      </c>
      <c r="G9842" s="36" t="s">
        <v>72</v>
      </c>
      <c r="H9842" s="39">
        <v>20.05377</v>
      </c>
      <c r="I9842" s="40">
        <v>430.0</v>
      </c>
      <c r="J9842" s="41">
        <f t="shared" si="5"/>
        <v>8623.1211</v>
      </c>
      <c r="K9842" s="37" t="str">
        <f t="array" ref="K9842">IFERROR(XLOOKUP(G9842,'Tipo de carga'!A:A,'Tipo de carga'!B:B))</f>
        <v>Autoabasto</v>
      </c>
      <c r="L9842" s="37">
        <f t="shared" si="2"/>
        <v>51</v>
      </c>
      <c r="M9842" s="37">
        <f t="shared" si="3"/>
        <v>20</v>
      </c>
      <c r="N9842" s="37">
        <f t="shared" si="4"/>
        <v>12</v>
      </c>
      <c r="O9842" s="37" t="str">
        <f t="array" ref="O9842">IFERROR(XLOOKUP(K9842,'Tipo de carga'!B:B,'Tipo de carga'!C:C))</f>
        <v>Diesel</v>
      </c>
    </row>
    <row r="9843">
      <c r="A9843" s="36">
        <v>2030.0</v>
      </c>
      <c r="B9843" s="37" t="str">
        <f t="array" ref="B9843">IFERROR(XLOOKUP(A9843,'Asignacion Dic'!A:A,'Asignacion Dic'!C:C))</f>
        <v>MeLi Dedicado TD</v>
      </c>
      <c r="C9843" s="37" t="str">
        <f t="array" ref="C9843">IFERROR(XLOOKUP(A9843,'Asignacion Dic'!A:A,'Asignacion Dic'!B:B))</f>
        <v>EC-05</v>
      </c>
      <c r="D9843" s="38">
        <v>45646.08755787037</v>
      </c>
      <c r="E9843" s="36" t="s">
        <v>323</v>
      </c>
      <c r="F9843" s="37" t="str">
        <f t="array" ref="F9843">IFERROR(XLOOKUP(E9843,Operadores!A:A,Operadores!B:B))</f>
        <v>MENBER</v>
      </c>
      <c r="G9843" s="36" t="s">
        <v>72</v>
      </c>
      <c r="H9843" s="39">
        <v>20.05377</v>
      </c>
      <c r="I9843" s="40">
        <v>560.0</v>
      </c>
      <c r="J9843" s="41">
        <f t="shared" si="5"/>
        <v>11230.1112</v>
      </c>
      <c r="K9843" s="37" t="str">
        <f t="array" ref="K9843">IFERROR(XLOOKUP(G9843,'Tipo de carga'!A:A,'Tipo de carga'!B:B))</f>
        <v>Autoabasto</v>
      </c>
      <c r="L9843" s="37">
        <f t="shared" si="2"/>
        <v>51</v>
      </c>
      <c r="M9843" s="37">
        <f t="shared" si="3"/>
        <v>20</v>
      </c>
      <c r="N9843" s="37">
        <f t="shared" si="4"/>
        <v>12</v>
      </c>
      <c r="O9843" s="37" t="str">
        <f t="array" ref="O9843">IFERROR(XLOOKUP(K9843,'Tipo de carga'!B:B,'Tipo de carga'!C:C))</f>
        <v>Diesel</v>
      </c>
    </row>
    <row r="9844">
      <c r="A9844" s="36">
        <v>1989.0</v>
      </c>
      <c r="B9844" s="37" t="str">
        <f t="array" ref="B9844">IFERROR(XLOOKUP(A9844,'Asignacion Dic'!A:A,'Asignacion Dic'!C:C))</f>
        <v>MeLi asignado SD</v>
      </c>
      <c r="C9844" s="37" t="str">
        <f t="array" ref="C9844">IFERROR(XLOOKUP(A9844,'Asignacion Dic'!A:A,'Asignacion Dic'!B:B))</f>
        <v>EC-05</v>
      </c>
      <c r="D9844" s="38">
        <v>45646.0727662037</v>
      </c>
      <c r="E9844" s="36" t="s">
        <v>220</v>
      </c>
      <c r="F9844" s="37" t="str">
        <f t="array" ref="F9844">IFERROR(XLOOKUP(E9844,Operadores!A:A,Operadores!B:B))</f>
        <v>CARCRI01</v>
      </c>
      <c r="G9844" s="36" t="s">
        <v>72</v>
      </c>
      <c r="H9844" s="39">
        <v>20.05377</v>
      </c>
      <c r="I9844" s="40">
        <v>324.0</v>
      </c>
      <c r="J9844" s="41">
        <f t="shared" si="5"/>
        <v>6497.42148</v>
      </c>
      <c r="K9844" s="37" t="str">
        <f t="array" ref="K9844">IFERROR(XLOOKUP(G9844,'Tipo de carga'!A:A,'Tipo de carga'!B:B))</f>
        <v>Autoabasto</v>
      </c>
      <c r="L9844" s="37">
        <f t="shared" si="2"/>
        <v>51</v>
      </c>
      <c r="M9844" s="37">
        <f t="shared" si="3"/>
        <v>20</v>
      </c>
      <c r="N9844" s="37">
        <f t="shared" si="4"/>
        <v>12</v>
      </c>
      <c r="O9844" s="37" t="str">
        <f t="array" ref="O9844">IFERROR(XLOOKUP(K9844,'Tipo de carga'!B:B,'Tipo de carga'!C:C))</f>
        <v>Diesel</v>
      </c>
    </row>
    <row r="9845">
      <c r="A9845" s="36">
        <v>2014.0</v>
      </c>
      <c r="B9845" s="37" t="str">
        <f t="array" ref="B9845">IFERROR(XLOOKUP(A9845,'Asignacion Dic'!A:A,'Asignacion Dic'!C:C))</f>
        <v>MeLi Asignado TD</v>
      </c>
      <c r="C9845" s="37" t="str">
        <f t="array" ref="C9845">IFERROR(XLOOKUP(A9845,'Asignacion Dic'!A:A,'Asignacion Dic'!B:B))</f>
        <v>EC-05</v>
      </c>
      <c r="D9845" s="38">
        <v>45646.06826388889</v>
      </c>
      <c r="E9845" s="36" t="s">
        <v>417</v>
      </c>
      <c r="F9845" s="37" t="str">
        <f t="array" ref="F9845">IFERROR(XLOOKUP(E9845,Operadores!A:A,Operadores!B:B))</f>
        <v>OLVJUA01</v>
      </c>
      <c r="G9845" s="36" t="s">
        <v>72</v>
      </c>
      <c r="H9845" s="39">
        <v>20.05377</v>
      </c>
      <c r="I9845" s="40">
        <v>539.0</v>
      </c>
      <c r="J9845" s="41">
        <f t="shared" si="5"/>
        <v>10808.98203</v>
      </c>
      <c r="K9845" s="37" t="str">
        <f t="array" ref="K9845">IFERROR(XLOOKUP(G9845,'Tipo de carga'!A:A,'Tipo de carga'!B:B))</f>
        <v>Autoabasto</v>
      </c>
      <c r="L9845" s="37">
        <f t="shared" si="2"/>
        <v>51</v>
      </c>
      <c r="M9845" s="37">
        <f t="shared" si="3"/>
        <v>20</v>
      </c>
      <c r="N9845" s="37">
        <f t="shared" si="4"/>
        <v>12</v>
      </c>
      <c r="O9845" s="37" t="str">
        <f t="array" ref="O9845">IFERROR(XLOOKUP(K9845,'Tipo de carga'!B:B,'Tipo de carga'!C:C))</f>
        <v>Diesel</v>
      </c>
    </row>
    <row r="9846">
      <c r="A9846" s="36">
        <v>1888.0</v>
      </c>
      <c r="B9846" s="37" t="str">
        <f t="array" ref="B9846">IFERROR(XLOOKUP(A9846,'Asignacion Dic'!A:A,'Asignacion Dic'!C:C))</f>
        <v>Circuitos</v>
      </c>
      <c r="C9846" s="37" t="str">
        <f t="array" ref="C9846">IFERROR(XLOOKUP(A9846,'Asignacion Dic'!A:A,'Asignacion Dic'!B:B))</f>
        <v>EC-03</v>
      </c>
      <c r="D9846" s="38">
        <v>45646.059016203704</v>
      </c>
      <c r="E9846" s="36" t="s">
        <v>617</v>
      </c>
      <c r="F9846" s="37" t="str">
        <f t="array" ref="F9846">IFERROR(XLOOKUP(E9846,Operadores!A:A,Operadores!B:B))</f>
        <v>CUAJOR</v>
      </c>
      <c r="G9846" s="36" t="s">
        <v>72</v>
      </c>
      <c r="H9846" s="39">
        <v>20.05377</v>
      </c>
      <c r="I9846" s="40">
        <v>472.0</v>
      </c>
      <c r="J9846" s="41">
        <f t="shared" si="5"/>
        <v>9465.37944</v>
      </c>
      <c r="K9846" s="37" t="str">
        <f t="array" ref="K9846">IFERROR(XLOOKUP(G9846,'Tipo de carga'!A:A,'Tipo de carga'!B:B))</f>
        <v>Autoabasto</v>
      </c>
      <c r="L9846" s="37">
        <f t="shared" si="2"/>
        <v>51</v>
      </c>
      <c r="M9846" s="37">
        <f t="shared" si="3"/>
        <v>20</v>
      </c>
      <c r="N9846" s="37">
        <f t="shared" si="4"/>
        <v>12</v>
      </c>
      <c r="O9846" s="37" t="str">
        <f t="array" ref="O9846">IFERROR(XLOOKUP(K9846,'Tipo de carga'!B:B,'Tipo de carga'!C:C))</f>
        <v>Diesel</v>
      </c>
    </row>
    <row r="9847">
      <c r="A9847" s="36">
        <v>2021.0</v>
      </c>
      <c r="B9847" s="37" t="str">
        <f t="array" ref="B9847">IFERROR(XLOOKUP(A9847,'Asignacion Dic'!A:A,'Asignacion Dic'!C:C))</f>
        <v>MeLi Dedicado Merida</v>
      </c>
      <c r="C9847" s="37" t="str">
        <f t="array" ref="C9847">IFERROR(XLOOKUP(A9847,'Asignacion Dic'!A:A,'Asignacion Dic'!B:B))</f>
        <v>EC-05</v>
      </c>
      <c r="D9847" s="38">
        <v>45646.05170138889</v>
      </c>
      <c r="E9847" s="36" t="s">
        <v>320</v>
      </c>
      <c r="F9847" s="37" t="str">
        <f t="array" ref="F9847">IFERROR(XLOOKUP(E9847,Operadores!A:A,Operadores!B:B))</f>
        <v>GUTIRV</v>
      </c>
      <c r="G9847" s="36" t="s">
        <v>72</v>
      </c>
      <c r="H9847" s="39">
        <v>20.05377</v>
      </c>
      <c r="I9847" s="40">
        <v>332.0</v>
      </c>
      <c r="J9847" s="41">
        <f t="shared" si="5"/>
        <v>6657.85164</v>
      </c>
      <c r="K9847" s="37" t="str">
        <f t="array" ref="K9847">IFERROR(XLOOKUP(G9847,'Tipo de carga'!A:A,'Tipo de carga'!B:B))</f>
        <v>Autoabasto</v>
      </c>
      <c r="L9847" s="37">
        <f t="shared" si="2"/>
        <v>51</v>
      </c>
      <c r="M9847" s="37">
        <f t="shared" si="3"/>
        <v>20</v>
      </c>
      <c r="N9847" s="37">
        <f t="shared" si="4"/>
        <v>12</v>
      </c>
      <c r="O9847" s="37" t="str">
        <f t="array" ref="O9847">IFERROR(XLOOKUP(K9847,'Tipo de carga'!B:B,'Tipo de carga'!C:C))</f>
        <v>Diesel</v>
      </c>
    </row>
    <row r="9848">
      <c r="A9848" s="36">
        <v>1720.0</v>
      </c>
      <c r="B9848" s="37" t="str">
        <f t="array" ref="B9848">IFERROR(XLOOKUP(A9848,'Asignacion Dic'!A:A,'Asignacion Dic'!C:C))</f>
        <v>Pilgrims Tepo</v>
      </c>
      <c r="C9848" s="37" t="str">
        <f t="array" ref="C9848">IFERROR(XLOOKUP(A9848,'Asignacion Dic'!A:A,'Asignacion Dic'!B:B))</f>
        <v>EC-02</v>
      </c>
      <c r="D9848" s="38">
        <v>45646.0190625</v>
      </c>
      <c r="E9848" s="36" t="s">
        <v>378</v>
      </c>
      <c r="F9848" s="37" t="str">
        <f t="array" ref="F9848">IFERROR(XLOOKUP(E9848,Operadores!A:A,Operadores!B:B))</f>
        <v>RAMHEC</v>
      </c>
      <c r="G9848" s="36" t="s">
        <v>72</v>
      </c>
      <c r="H9848" s="39">
        <v>20.05377</v>
      </c>
      <c r="I9848" s="40">
        <v>204.0</v>
      </c>
      <c r="J9848" s="41">
        <f t="shared" si="5"/>
        <v>4090.96908</v>
      </c>
      <c r="K9848" s="37" t="str">
        <f t="array" ref="K9848">IFERROR(XLOOKUP(G9848,'Tipo de carga'!A:A,'Tipo de carga'!B:B))</f>
        <v>Autoabasto</v>
      </c>
      <c r="L9848" s="37">
        <f t="shared" si="2"/>
        <v>51</v>
      </c>
      <c r="M9848" s="37">
        <f t="shared" si="3"/>
        <v>20</v>
      </c>
      <c r="N9848" s="37">
        <f t="shared" si="4"/>
        <v>12</v>
      </c>
      <c r="O9848" s="37" t="str">
        <f t="array" ref="O9848">IFERROR(XLOOKUP(K9848,'Tipo de carga'!B:B,'Tipo de carga'!C:C))</f>
        <v>Diesel</v>
      </c>
    </row>
    <row r="9849">
      <c r="A9849" s="36">
        <v>1870.0</v>
      </c>
      <c r="B9849" s="37" t="str">
        <f t="array" ref="B9849">IFERROR(XLOOKUP(A9849,'Asignacion Dic'!A:A,'Asignacion Dic'!C:C))</f>
        <v>Circuitos</v>
      </c>
      <c r="C9849" s="37" t="str">
        <f t="array" ref="C9849">IFERROR(XLOOKUP(A9849,'Asignacion Dic'!A:A,'Asignacion Dic'!B:B))</f>
        <v>EC-03</v>
      </c>
      <c r="D9849" s="38">
        <v>45646.00085648148</v>
      </c>
      <c r="E9849" s="36" t="s">
        <v>385</v>
      </c>
      <c r="F9849" s="37" t="str">
        <f t="array" ref="F9849">IFERROR(XLOOKUP(E9849,Operadores!A:A,Operadores!B:B))</f>
        <v>RIOFE</v>
      </c>
      <c r="G9849" s="36" t="s">
        <v>72</v>
      </c>
      <c r="H9849" s="39">
        <v>20.05377</v>
      </c>
      <c r="I9849" s="40">
        <v>800.0</v>
      </c>
      <c r="J9849" s="41">
        <f t="shared" si="5"/>
        <v>16043.016</v>
      </c>
      <c r="K9849" s="37" t="str">
        <f t="array" ref="K9849">IFERROR(XLOOKUP(G9849,'Tipo de carga'!A:A,'Tipo de carga'!B:B))</f>
        <v>Autoabasto</v>
      </c>
      <c r="L9849" s="37">
        <f t="shared" si="2"/>
        <v>51</v>
      </c>
      <c r="M9849" s="37">
        <f t="shared" si="3"/>
        <v>20</v>
      </c>
      <c r="N9849" s="37">
        <f t="shared" si="4"/>
        <v>12</v>
      </c>
      <c r="O9849" s="37" t="str">
        <f t="array" ref="O9849">IFERROR(XLOOKUP(K9849,'Tipo de carga'!B:B,'Tipo de carga'!C:C))</f>
        <v>Diesel</v>
      </c>
    </row>
    <row r="9850">
      <c r="A9850" s="36">
        <v>1931.0</v>
      </c>
      <c r="B9850" s="37" t="str">
        <f t="array" ref="B9850">IFERROR(XLOOKUP(A9850,'Asignacion Dic'!A:A,'Asignacion Dic'!C:C))</f>
        <v>Circuitos</v>
      </c>
      <c r="C9850" s="37" t="str">
        <f t="array" ref="C9850">IFERROR(XLOOKUP(A9850,'Asignacion Dic'!A:A,'Asignacion Dic'!B:B))</f>
        <v>EC-03</v>
      </c>
      <c r="D9850" s="38">
        <v>45646.83629629629</v>
      </c>
      <c r="E9850" s="36" t="s">
        <v>26</v>
      </c>
      <c r="F9850" s="37" t="str">
        <f t="array" ref="F9850">IFERROR(XLOOKUP(E9850,Operadores!A:A,Operadores!B:B))</f>
        <v>ARBJO</v>
      </c>
      <c r="G9850" s="36" t="s">
        <v>19</v>
      </c>
      <c r="H9850" s="39">
        <v>19.29</v>
      </c>
      <c r="I9850" s="40">
        <v>225.0</v>
      </c>
      <c r="J9850" s="41">
        <f t="shared" si="5"/>
        <v>4340.25</v>
      </c>
      <c r="K9850" s="37" t="str">
        <f t="array" ref="K9850">IFERROR(XLOOKUP(G9850,'Tipo de carga'!A:A,'Tipo de carga'!B:B))</f>
        <v>Autoabasto</v>
      </c>
      <c r="L9850" s="37">
        <f t="shared" si="2"/>
        <v>51</v>
      </c>
      <c r="M9850" s="37">
        <f t="shared" si="3"/>
        <v>20</v>
      </c>
      <c r="N9850" s="37">
        <f t="shared" si="4"/>
        <v>12</v>
      </c>
      <c r="O9850" s="37" t="str">
        <f t="array" ref="O9850">IFERROR(XLOOKUP(K9850,'Tipo de carga'!B:B,'Tipo de carga'!C:C))</f>
        <v>Diesel</v>
      </c>
    </row>
    <row r="9851">
      <c r="A9851" s="36">
        <v>2077.0</v>
      </c>
      <c r="B9851" s="37" t="str">
        <f t="array" ref="B9851">IFERROR(XLOOKUP(A9851,'Asignacion Dic'!A:A,'Asignacion Dic'!C:C))</f>
        <v>PISA Gdl</v>
      </c>
      <c r="C9851" s="37" t="str">
        <f t="array" ref="C9851">IFERROR(XLOOKUP(A9851,'Asignacion Dic'!A:A,'Asignacion Dic'!B:B))</f>
        <v>EC-06</v>
      </c>
      <c r="D9851" s="38">
        <v>45646.82050925926</v>
      </c>
      <c r="E9851" s="36" t="s">
        <v>573</v>
      </c>
      <c r="F9851" s="37" t="str">
        <f t="array" ref="F9851">IFERROR(XLOOKUP(E9851,Operadores!A:A,Operadores!B:B))</f>
        <v>FLOJOS02</v>
      </c>
      <c r="G9851" s="36" t="s">
        <v>19</v>
      </c>
      <c r="H9851" s="39">
        <v>19.29</v>
      </c>
      <c r="I9851" s="40">
        <v>475.0</v>
      </c>
      <c r="J9851" s="41">
        <f t="shared" si="5"/>
        <v>9162.75</v>
      </c>
      <c r="K9851" s="37" t="str">
        <f t="array" ref="K9851">IFERROR(XLOOKUP(G9851,'Tipo de carga'!A:A,'Tipo de carga'!B:B))</f>
        <v>Autoabasto</v>
      </c>
      <c r="L9851" s="37">
        <f t="shared" si="2"/>
        <v>51</v>
      </c>
      <c r="M9851" s="37">
        <f t="shared" si="3"/>
        <v>20</v>
      </c>
      <c r="N9851" s="37">
        <f t="shared" si="4"/>
        <v>12</v>
      </c>
      <c r="O9851" s="37" t="str">
        <f t="array" ref="O9851">IFERROR(XLOOKUP(K9851,'Tipo de carga'!B:B,'Tipo de carga'!C:C))</f>
        <v>Diesel</v>
      </c>
    </row>
    <row r="9852">
      <c r="A9852" s="36">
        <v>1882.0</v>
      </c>
      <c r="B9852" s="37" t="str">
        <f t="array" ref="B9852">IFERROR(XLOOKUP(A9852,'Asignacion Dic'!A:A,'Asignacion Dic'!C:C))</f>
        <v>Sayer Sencillo</v>
      </c>
      <c r="C9852" s="37" t="str">
        <f t="array" ref="C9852">IFERROR(XLOOKUP(A9852,'Asignacion Dic'!A:A,'Asignacion Dic'!B:B))</f>
        <v>EC-04</v>
      </c>
      <c r="D9852" s="38">
        <v>45646.72702546296</v>
      </c>
      <c r="E9852" s="36" t="s">
        <v>49</v>
      </c>
      <c r="F9852" s="37" t="str">
        <f t="array" ref="F9852">IFERROR(XLOOKUP(E9852,Operadores!A:A,Operadores!B:B))</f>
        <v>FABMA</v>
      </c>
      <c r="G9852" s="36" t="s">
        <v>19</v>
      </c>
      <c r="H9852" s="39">
        <v>19.29</v>
      </c>
      <c r="I9852" s="40">
        <v>889.0</v>
      </c>
      <c r="J9852" s="41">
        <f t="shared" si="5"/>
        <v>17148.81</v>
      </c>
      <c r="K9852" s="37" t="str">
        <f t="array" ref="K9852">IFERROR(XLOOKUP(G9852,'Tipo de carga'!A:A,'Tipo de carga'!B:B))</f>
        <v>Autoabasto</v>
      </c>
      <c r="L9852" s="37">
        <f t="shared" si="2"/>
        <v>51</v>
      </c>
      <c r="M9852" s="37">
        <f t="shared" si="3"/>
        <v>20</v>
      </c>
      <c r="N9852" s="37">
        <f t="shared" si="4"/>
        <v>12</v>
      </c>
      <c r="O9852" s="37" t="str">
        <f t="array" ref="O9852">IFERROR(XLOOKUP(K9852,'Tipo de carga'!B:B,'Tipo de carga'!C:C))</f>
        <v>Diesel</v>
      </c>
    </row>
    <row r="9853">
      <c r="A9853" s="36">
        <v>1890.0</v>
      </c>
      <c r="B9853" s="37" t="str">
        <f t="array" ref="B9853">IFERROR(XLOOKUP(A9853,'Asignacion Dic'!A:A,'Asignacion Dic'!C:C))</f>
        <v>Sayer Expo</v>
      </c>
      <c r="C9853" s="37" t="str">
        <f t="array" ref="C9853">IFERROR(XLOOKUP(A9853,'Asignacion Dic'!A:A,'Asignacion Dic'!B:B))</f>
        <v>EC-04</v>
      </c>
      <c r="D9853" s="38">
        <v>45646.67289351852</v>
      </c>
      <c r="E9853" s="36" t="s">
        <v>463</v>
      </c>
      <c r="F9853" s="37" t="str">
        <f t="array" ref="F9853">IFERROR(XLOOKUP(E9853,Operadores!A:A,Operadores!B:B))</f>
        <v>OSOCA01</v>
      </c>
      <c r="G9853" s="36" t="s">
        <v>19</v>
      </c>
      <c r="H9853" s="39">
        <v>19.29</v>
      </c>
      <c r="I9853" s="40">
        <v>277.0</v>
      </c>
      <c r="J9853" s="41">
        <f t="shared" si="5"/>
        <v>5343.33</v>
      </c>
      <c r="K9853" s="37" t="str">
        <f t="array" ref="K9853">IFERROR(XLOOKUP(G9853,'Tipo de carga'!A:A,'Tipo de carga'!B:B))</f>
        <v>Autoabasto</v>
      </c>
      <c r="L9853" s="37">
        <f t="shared" si="2"/>
        <v>51</v>
      </c>
      <c r="M9853" s="37">
        <f t="shared" si="3"/>
        <v>20</v>
      </c>
      <c r="N9853" s="37">
        <f t="shared" si="4"/>
        <v>12</v>
      </c>
      <c r="O9853" s="37" t="str">
        <f t="array" ref="O9853">IFERROR(XLOOKUP(K9853,'Tipo de carga'!B:B,'Tipo de carga'!C:C))</f>
        <v>Diesel</v>
      </c>
    </row>
    <row r="9854">
      <c r="A9854" s="36">
        <v>1934.0</v>
      </c>
      <c r="B9854" s="37" t="str">
        <f t="array" ref="B9854">IFERROR(XLOOKUP(A9854,'Asignacion Dic'!A:A,'Asignacion Dic'!C:C))</f>
        <v>Circuitos</v>
      </c>
      <c r="C9854" s="37" t="str">
        <f t="array" ref="C9854">IFERROR(XLOOKUP(A9854,'Asignacion Dic'!A:A,'Asignacion Dic'!B:B))</f>
        <v>EC-03</v>
      </c>
      <c r="D9854" s="38">
        <v>45646.63135416667</v>
      </c>
      <c r="E9854" s="36" t="s">
        <v>272</v>
      </c>
      <c r="F9854" s="37" t="str">
        <f t="array" ref="F9854">IFERROR(XLOOKUP(E9854,Operadores!A:A,Operadores!B:B))</f>
        <v>AVIEN</v>
      </c>
      <c r="G9854" s="36" t="s">
        <v>19</v>
      </c>
      <c r="H9854" s="39">
        <v>19.29</v>
      </c>
      <c r="I9854" s="40">
        <v>238.0</v>
      </c>
      <c r="J9854" s="41">
        <f t="shared" si="5"/>
        <v>4591.02</v>
      </c>
      <c r="K9854" s="37" t="str">
        <f t="array" ref="K9854">IFERROR(XLOOKUP(G9854,'Tipo de carga'!A:A,'Tipo de carga'!B:B))</f>
        <v>Autoabasto</v>
      </c>
      <c r="L9854" s="37">
        <f t="shared" si="2"/>
        <v>51</v>
      </c>
      <c r="M9854" s="37">
        <f t="shared" si="3"/>
        <v>20</v>
      </c>
      <c r="N9854" s="37">
        <f t="shared" si="4"/>
        <v>12</v>
      </c>
      <c r="O9854" s="37" t="str">
        <f t="array" ref="O9854">IFERROR(XLOOKUP(K9854,'Tipo de carga'!B:B,'Tipo de carga'!C:C))</f>
        <v>Diesel</v>
      </c>
    </row>
    <row r="9855">
      <c r="A9855" s="36">
        <v>1834.0</v>
      </c>
      <c r="B9855" s="37" t="str">
        <f t="array" ref="B9855">IFERROR(XLOOKUP(A9855,'Asignacion Dic'!A:A,'Asignacion Dic'!C:C))</f>
        <v>Sayer Full</v>
      </c>
      <c r="C9855" s="37" t="str">
        <f t="array" ref="C9855">IFERROR(XLOOKUP(A9855,'Asignacion Dic'!A:A,'Asignacion Dic'!B:B))</f>
        <v>EC-04</v>
      </c>
      <c r="D9855" s="38">
        <v>45646.56303240741</v>
      </c>
      <c r="E9855" s="36" t="s">
        <v>509</v>
      </c>
      <c r="F9855" s="37" t="str">
        <f t="array" ref="F9855">IFERROR(XLOOKUP(E9855,Operadores!A:A,Operadores!B:B))</f>
        <v>LEMMIG</v>
      </c>
      <c r="G9855" s="36" t="s">
        <v>19</v>
      </c>
      <c r="H9855" s="39">
        <v>19.29</v>
      </c>
      <c r="I9855" s="40">
        <v>824.0</v>
      </c>
      <c r="J9855" s="41">
        <f t="shared" si="5"/>
        <v>15894.96</v>
      </c>
      <c r="K9855" s="37" t="str">
        <f t="array" ref="K9855">IFERROR(XLOOKUP(G9855,'Tipo de carga'!A:A,'Tipo de carga'!B:B))</f>
        <v>Autoabasto</v>
      </c>
      <c r="L9855" s="37">
        <f t="shared" si="2"/>
        <v>51</v>
      </c>
      <c r="M9855" s="37">
        <f t="shared" si="3"/>
        <v>20</v>
      </c>
      <c r="N9855" s="37">
        <f t="shared" si="4"/>
        <v>12</v>
      </c>
      <c r="O9855" s="37" t="str">
        <f t="array" ref="O9855">IFERROR(XLOOKUP(K9855,'Tipo de carga'!B:B,'Tipo de carga'!C:C))</f>
        <v>Diesel</v>
      </c>
    </row>
    <row r="9856">
      <c r="A9856" s="36">
        <v>308.0</v>
      </c>
      <c r="B9856" s="37" t="str">
        <f t="array" ref="B9856">IFERROR(XLOOKUP(A9856,'Asignacion Dic'!A:A,'Asignacion Dic'!C:C))</f>
        <v>Sayer Thorton</v>
      </c>
      <c r="C9856" s="37" t="str">
        <f t="array" ref="C9856">IFERROR(XLOOKUP(A9856,'Asignacion Dic'!A:A,'Asignacion Dic'!B:B))</f>
        <v>EC-04</v>
      </c>
      <c r="D9856" s="38">
        <v>45646.51664351852</v>
      </c>
      <c r="E9856" s="36" t="s">
        <v>590</v>
      </c>
      <c r="F9856" s="37" t="str">
        <f t="array" ref="F9856">IFERROR(XLOOKUP(E9856,Operadores!A:A,Operadores!B:B))</f>
        <v>PERJAV</v>
      </c>
      <c r="G9856" s="36" t="s">
        <v>19</v>
      </c>
      <c r="H9856" s="39">
        <v>19.29</v>
      </c>
      <c r="I9856" s="40">
        <v>269.0</v>
      </c>
      <c r="J9856" s="41">
        <f t="shared" si="5"/>
        <v>5189.01</v>
      </c>
      <c r="K9856" s="37" t="str">
        <f t="array" ref="K9856">IFERROR(XLOOKUP(G9856,'Tipo de carga'!A:A,'Tipo de carga'!B:B))</f>
        <v>Autoabasto</v>
      </c>
      <c r="L9856" s="37">
        <f t="shared" si="2"/>
        <v>51</v>
      </c>
      <c r="M9856" s="37">
        <f t="shared" si="3"/>
        <v>20</v>
      </c>
      <c r="N9856" s="37">
        <f t="shared" si="4"/>
        <v>12</v>
      </c>
      <c r="O9856" s="37" t="str">
        <f t="array" ref="O9856">IFERROR(XLOOKUP(K9856,'Tipo de carga'!B:B,'Tipo de carga'!C:C))</f>
        <v>Diesel</v>
      </c>
    </row>
    <row r="9857">
      <c r="A9857" s="36">
        <v>1967.0</v>
      </c>
      <c r="B9857" s="37" t="str">
        <f t="array" ref="B9857">IFERROR(XLOOKUP(A9857,'Asignacion Dic'!A:A,'Asignacion Dic'!C:C))</f>
        <v>Sayer Sencillo</v>
      </c>
      <c r="C9857" s="37" t="str">
        <f t="array" ref="C9857">IFERROR(XLOOKUP(A9857,'Asignacion Dic'!A:A,'Asignacion Dic'!B:B))</f>
        <v>EC-04</v>
      </c>
      <c r="D9857" s="38">
        <v>45646.48076388889</v>
      </c>
      <c r="E9857" s="36" t="s">
        <v>30</v>
      </c>
      <c r="F9857" s="37" t="str">
        <f t="array" ref="F9857">IFERROR(XLOOKUP(E9857,Operadores!A:A,Operadores!B:B))</f>
        <v>BARMIGX</v>
      </c>
      <c r="G9857" s="36" t="s">
        <v>19</v>
      </c>
      <c r="H9857" s="39">
        <v>19.29</v>
      </c>
      <c r="I9857" s="40">
        <v>825.0</v>
      </c>
      <c r="J9857" s="41">
        <f t="shared" si="5"/>
        <v>15914.25</v>
      </c>
      <c r="K9857" s="37" t="str">
        <f t="array" ref="K9857">IFERROR(XLOOKUP(G9857,'Tipo de carga'!A:A,'Tipo de carga'!B:B))</f>
        <v>Autoabasto</v>
      </c>
      <c r="L9857" s="37">
        <f t="shared" si="2"/>
        <v>51</v>
      </c>
      <c r="M9857" s="37">
        <f t="shared" si="3"/>
        <v>20</v>
      </c>
      <c r="N9857" s="37">
        <f t="shared" si="4"/>
        <v>12</v>
      </c>
      <c r="O9857" s="37" t="str">
        <f t="array" ref="O9857">IFERROR(XLOOKUP(K9857,'Tipo de carga'!B:B,'Tipo de carga'!C:C))</f>
        <v>Diesel</v>
      </c>
    </row>
    <row r="9858">
      <c r="A9858" s="36">
        <v>1801.0</v>
      </c>
      <c r="B9858" s="37" t="str">
        <f t="array" ref="B9858">IFERROR(XLOOKUP(A9858,'Asignacion Dic'!A:A,'Asignacion Dic'!C:C))</f>
        <v>Sayer Full</v>
      </c>
      <c r="C9858" s="37" t="str">
        <f t="array" ref="C9858">IFERROR(XLOOKUP(A9858,'Asignacion Dic'!A:A,'Asignacion Dic'!B:B))</f>
        <v>EC-04</v>
      </c>
      <c r="D9858" s="38">
        <v>45646.45135416667</v>
      </c>
      <c r="E9858" s="36" t="s">
        <v>67</v>
      </c>
      <c r="F9858" s="37" t="str">
        <f t="array" ref="F9858">IFERROR(XLOOKUP(E9858,Operadores!A:A,Operadores!B:B))</f>
        <v>DURMA01</v>
      </c>
      <c r="G9858" s="36" t="s">
        <v>19</v>
      </c>
      <c r="H9858" s="39">
        <v>19.29</v>
      </c>
      <c r="I9858" s="40">
        <v>370.0</v>
      </c>
      <c r="J9858" s="41">
        <f t="shared" si="5"/>
        <v>7137.3</v>
      </c>
      <c r="K9858" s="37" t="str">
        <f t="array" ref="K9858">IFERROR(XLOOKUP(G9858,'Tipo de carga'!A:A,'Tipo de carga'!B:B))</f>
        <v>Autoabasto</v>
      </c>
      <c r="L9858" s="37">
        <f t="shared" si="2"/>
        <v>51</v>
      </c>
      <c r="M9858" s="37">
        <f t="shared" si="3"/>
        <v>20</v>
      </c>
      <c r="N9858" s="37">
        <f t="shared" si="4"/>
        <v>12</v>
      </c>
      <c r="O9858" s="37" t="str">
        <f t="array" ref="O9858">IFERROR(XLOOKUP(K9858,'Tipo de carga'!B:B,'Tipo de carga'!C:C))</f>
        <v>Diesel</v>
      </c>
    </row>
    <row r="9859">
      <c r="A9859" s="36">
        <v>1968.0</v>
      </c>
      <c r="B9859" s="37" t="str">
        <f t="array" ref="B9859">IFERROR(XLOOKUP(A9859,'Asignacion Dic'!A:A,'Asignacion Dic'!C:C))</f>
        <v>Sayer Sencillo</v>
      </c>
      <c r="C9859" s="37" t="str">
        <f t="array" ref="C9859">IFERROR(XLOOKUP(A9859,'Asignacion Dic'!A:A,'Asignacion Dic'!B:B))</f>
        <v>EC-04</v>
      </c>
      <c r="D9859" s="38">
        <v>45646.209814814814</v>
      </c>
      <c r="E9859" s="36" t="s">
        <v>61</v>
      </c>
      <c r="F9859" s="37" t="str">
        <f t="array" ref="F9859">IFERROR(XLOOKUP(E9859,Operadores!A:A,Operadores!B:B))</f>
        <v>MENIG</v>
      </c>
      <c r="G9859" s="36" t="s">
        <v>19</v>
      </c>
      <c r="H9859" s="39">
        <v>19.29</v>
      </c>
      <c r="I9859" s="40">
        <v>440.0</v>
      </c>
      <c r="J9859" s="41">
        <f t="shared" si="5"/>
        <v>8487.6</v>
      </c>
      <c r="K9859" s="37" t="str">
        <f t="array" ref="K9859">IFERROR(XLOOKUP(G9859,'Tipo de carga'!A:A,'Tipo de carga'!B:B))</f>
        <v>Autoabasto</v>
      </c>
      <c r="L9859" s="37">
        <f t="shared" si="2"/>
        <v>51</v>
      </c>
      <c r="M9859" s="37">
        <f t="shared" si="3"/>
        <v>20</v>
      </c>
      <c r="N9859" s="37">
        <f t="shared" si="4"/>
        <v>12</v>
      </c>
      <c r="O9859" s="37" t="str">
        <f t="array" ref="O9859">IFERROR(XLOOKUP(K9859,'Tipo de carga'!B:B,'Tipo de carga'!C:C))</f>
        <v>Diesel</v>
      </c>
    </row>
    <row r="9860">
      <c r="A9860" s="36">
        <v>1881.0</v>
      </c>
      <c r="B9860" s="37" t="str">
        <f t="array" ref="B9860">IFERROR(XLOOKUP(A9860,'Asignacion Dic'!A:A,'Asignacion Dic'!C:C))</f>
        <v>Circuitos</v>
      </c>
      <c r="C9860" s="37" t="str">
        <f t="array" ref="C9860">IFERROR(XLOOKUP(A9860,'Asignacion Dic'!A:A,'Asignacion Dic'!B:B))</f>
        <v>EC-03</v>
      </c>
      <c r="D9860" s="38">
        <v>45646.10229166667</v>
      </c>
      <c r="E9860" s="36" t="s">
        <v>210</v>
      </c>
      <c r="F9860" s="37" t="str">
        <f t="array" ref="F9860">IFERROR(XLOOKUP(E9860,Operadores!A:A,Operadores!B:B))</f>
        <v>CERJER</v>
      </c>
      <c r="G9860" s="36" t="s">
        <v>19</v>
      </c>
      <c r="H9860" s="39">
        <v>19.29</v>
      </c>
      <c r="I9860" s="40">
        <v>760.0</v>
      </c>
      <c r="J9860" s="41">
        <f t="shared" si="5"/>
        <v>14660.4</v>
      </c>
      <c r="K9860" s="37" t="str">
        <f t="array" ref="K9860">IFERROR(XLOOKUP(G9860,'Tipo de carga'!A:A,'Tipo de carga'!B:B))</f>
        <v>Autoabasto</v>
      </c>
      <c r="L9860" s="37">
        <f t="shared" si="2"/>
        <v>51</v>
      </c>
      <c r="M9860" s="37">
        <f t="shared" si="3"/>
        <v>20</v>
      </c>
      <c r="N9860" s="37">
        <f t="shared" si="4"/>
        <v>12</v>
      </c>
      <c r="O9860" s="37" t="str">
        <f t="array" ref="O9860">IFERROR(XLOOKUP(K9860,'Tipo de carga'!B:B,'Tipo de carga'!C:C))</f>
        <v>Diesel</v>
      </c>
    </row>
    <row r="9861">
      <c r="A9861" s="36">
        <v>2012.0</v>
      </c>
      <c r="B9861" s="37" t="str">
        <f t="array" ref="B9861">IFERROR(XLOOKUP(A9861,'Asignacion Dic'!A:A,'Asignacion Dic'!C:C))</f>
        <v>Sayer Sencillo</v>
      </c>
      <c r="C9861" s="37" t="str">
        <f t="array" ref="C9861">IFERROR(XLOOKUP(A9861,'Asignacion Dic'!A:A,'Asignacion Dic'!B:B))</f>
        <v>EC-04</v>
      </c>
      <c r="D9861" s="38">
        <v>45646.0805787037</v>
      </c>
      <c r="E9861" s="36" t="s">
        <v>247</v>
      </c>
      <c r="F9861" s="37" t="str">
        <f t="array" ref="F9861">IFERROR(XLOOKUP(E9861,Operadores!A:A,Operadores!B:B))</f>
        <v>ZUGRO</v>
      </c>
      <c r="G9861" s="36" t="s">
        <v>19</v>
      </c>
      <c r="H9861" s="39">
        <v>19.29</v>
      </c>
      <c r="I9861" s="40">
        <v>295.0</v>
      </c>
      <c r="J9861" s="41">
        <f t="shared" si="5"/>
        <v>5690.55</v>
      </c>
      <c r="K9861" s="37" t="str">
        <f t="array" ref="K9861">IFERROR(XLOOKUP(G9861,'Tipo de carga'!A:A,'Tipo de carga'!B:B))</f>
        <v>Autoabasto</v>
      </c>
      <c r="L9861" s="37">
        <f t="shared" si="2"/>
        <v>51</v>
      </c>
      <c r="M9861" s="37">
        <f t="shared" si="3"/>
        <v>20</v>
      </c>
      <c r="N9861" s="37">
        <f t="shared" si="4"/>
        <v>12</v>
      </c>
      <c r="O9861" s="37" t="str">
        <f t="array" ref="O9861">IFERROR(XLOOKUP(K9861,'Tipo de carga'!B:B,'Tipo de carga'!C:C))</f>
        <v>Diesel</v>
      </c>
    </row>
    <row r="9862">
      <c r="A9862" s="36">
        <v>1806.0</v>
      </c>
      <c r="B9862" s="37" t="str">
        <f t="array" ref="B9862">IFERROR(XLOOKUP(A9862,'Asignacion Dic'!A:A,'Asignacion Dic'!C:C))</f>
        <v>Sayer Full</v>
      </c>
      <c r="C9862" s="37" t="str">
        <f t="array" ref="C9862">IFERROR(XLOOKUP(A9862,'Asignacion Dic'!A:A,'Asignacion Dic'!B:B))</f>
        <v>EC-04</v>
      </c>
      <c r="D9862" s="38">
        <v>45646.064247685186</v>
      </c>
      <c r="E9862" s="36" t="s">
        <v>40</v>
      </c>
      <c r="F9862" s="37" t="str">
        <f t="array" ref="F9862">IFERROR(XLOOKUP(E9862,Operadores!A:A,Operadores!B:B))</f>
        <v>DIAOMA</v>
      </c>
      <c r="G9862" s="36" t="s">
        <v>19</v>
      </c>
      <c r="H9862" s="39">
        <v>19.29</v>
      </c>
      <c r="I9862" s="40">
        <v>730.0</v>
      </c>
      <c r="J9862" s="41">
        <f t="shared" si="5"/>
        <v>14081.7</v>
      </c>
      <c r="K9862" s="37" t="str">
        <f t="array" ref="K9862">IFERROR(XLOOKUP(G9862,'Tipo de carga'!A:A,'Tipo de carga'!B:B))</f>
        <v>Autoabasto</v>
      </c>
      <c r="L9862" s="37">
        <f t="shared" si="2"/>
        <v>51</v>
      </c>
      <c r="M9862" s="37">
        <f t="shared" si="3"/>
        <v>20</v>
      </c>
      <c r="N9862" s="37">
        <f t="shared" si="4"/>
        <v>12</v>
      </c>
      <c r="O9862" s="37" t="str">
        <f t="array" ref="O9862">IFERROR(XLOOKUP(K9862,'Tipo de carga'!B:B,'Tipo de carga'!C:C))</f>
        <v>Diesel</v>
      </c>
    </row>
    <row r="9863">
      <c r="A9863" s="36">
        <v>309.0</v>
      </c>
      <c r="B9863" s="37" t="str">
        <f t="array" ref="B9863">IFERROR(XLOOKUP(A9863,'Asignacion Dic'!A:A,'Asignacion Dic'!C:C))</f>
        <v>Sayer Thorton</v>
      </c>
      <c r="C9863" s="37" t="str">
        <f t="array" ref="C9863">IFERROR(XLOOKUP(A9863,'Asignacion Dic'!A:A,'Asignacion Dic'!B:B))</f>
        <v>EC-04</v>
      </c>
      <c r="D9863" s="38">
        <v>45646.04820601852</v>
      </c>
      <c r="E9863" s="36" t="s">
        <v>264</v>
      </c>
      <c r="F9863" s="37" t="str">
        <f t="array" ref="F9863">IFERROR(XLOOKUP(E9863,Operadores!A:A,Operadores!B:B))</f>
        <v>REVELI</v>
      </c>
      <c r="G9863" s="36" t="s">
        <v>19</v>
      </c>
      <c r="H9863" s="39">
        <v>19.29</v>
      </c>
      <c r="I9863" s="40">
        <v>340.0</v>
      </c>
      <c r="J9863" s="41">
        <f t="shared" si="5"/>
        <v>6558.6</v>
      </c>
      <c r="K9863" s="37" t="str">
        <f t="array" ref="K9863">IFERROR(XLOOKUP(G9863,'Tipo de carga'!A:A,'Tipo de carga'!B:B))</f>
        <v>Autoabasto</v>
      </c>
      <c r="L9863" s="37">
        <f t="shared" si="2"/>
        <v>51</v>
      </c>
      <c r="M9863" s="37">
        <f t="shared" si="3"/>
        <v>20</v>
      </c>
      <c r="N9863" s="37">
        <f t="shared" si="4"/>
        <v>12</v>
      </c>
      <c r="O9863" s="37" t="str">
        <f t="array" ref="O9863">IFERROR(XLOOKUP(K9863,'Tipo de carga'!B:B,'Tipo de carga'!C:C))</f>
        <v>Diesel</v>
      </c>
    </row>
    <row r="9864">
      <c r="A9864" s="36">
        <v>1782.0</v>
      </c>
      <c r="B9864" s="37" t="str">
        <f t="array" ref="B9864">IFERROR(XLOOKUP(A9864,'Asignacion Dic'!A:A,'Asignacion Dic'!C:C))</f>
        <v>Sayer Sencillo</v>
      </c>
      <c r="C9864" s="37" t="str">
        <f t="array" ref="C9864">IFERROR(XLOOKUP(A9864,'Asignacion Dic'!A:A,'Asignacion Dic'!B:B))</f>
        <v>EC-04</v>
      </c>
      <c r="D9864" s="38">
        <v>45646.00511574074</v>
      </c>
      <c r="E9864" s="36" t="s">
        <v>624</v>
      </c>
      <c r="F9864" s="37" t="str">
        <f t="array" ref="F9864">IFERROR(XLOOKUP(E9864,Operadores!A:A,Operadores!B:B))</f>
        <v>MONORL</v>
      </c>
      <c r="G9864" s="36" t="s">
        <v>19</v>
      </c>
      <c r="H9864" s="39">
        <v>19.29</v>
      </c>
      <c r="I9864" s="40">
        <v>340.0</v>
      </c>
      <c r="J9864" s="41">
        <f t="shared" si="5"/>
        <v>6558.6</v>
      </c>
      <c r="K9864" s="37" t="str">
        <f t="array" ref="K9864">IFERROR(XLOOKUP(G9864,'Tipo de carga'!A:A,'Tipo de carga'!B:B))</f>
        <v>Autoabasto</v>
      </c>
      <c r="L9864" s="37">
        <f t="shared" si="2"/>
        <v>51</v>
      </c>
      <c r="M9864" s="37">
        <f t="shared" si="3"/>
        <v>20</v>
      </c>
      <c r="N9864" s="37">
        <f t="shared" si="4"/>
        <v>12</v>
      </c>
      <c r="O9864" s="37" t="str">
        <f t="array" ref="O9864">IFERROR(XLOOKUP(K9864,'Tipo de carga'!B:B,'Tipo de carga'!C:C))</f>
        <v>Diesel</v>
      </c>
    </row>
    <row r="9865">
      <c r="A9865" s="36">
        <v>1947.0</v>
      </c>
      <c r="B9865" s="37" t="str">
        <f t="array" ref="B9865">IFERROR(XLOOKUP(A9865,'Asignacion Dic'!A:A,'Asignacion Dic'!C:C))</f>
        <v>Circuitos</v>
      </c>
      <c r="C9865" s="37" t="str">
        <f t="array" ref="C9865">IFERROR(XLOOKUP(A9865,'Asignacion Dic'!A:A,'Asignacion Dic'!B:B))</f>
        <v>EC-03</v>
      </c>
      <c r="D9865" s="38">
        <v>45646.9699537037</v>
      </c>
      <c r="E9865" s="36" t="s">
        <v>265</v>
      </c>
      <c r="F9865" s="37" t="str">
        <f t="array" ref="F9865">IFERROR(XLOOKUP(E9865,Operadores!A:A,Operadores!B:B))</f>
        <v>DAMOS</v>
      </c>
      <c r="G9865" s="36" t="s">
        <v>75</v>
      </c>
      <c r="H9865" s="39">
        <v>19.84688</v>
      </c>
      <c r="I9865" s="40">
        <v>516.0</v>
      </c>
      <c r="J9865" s="41">
        <f t="shared" si="5"/>
        <v>10240.99008</v>
      </c>
      <c r="K9865" s="37" t="str">
        <f t="array" ref="K9865">IFERROR(XLOOKUP(G9865,'Tipo de carga'!A:A,'Tipo de carga'!B:B))</f>
        <v>Autoabasto</v>
      </c>
      <c r="L9865" s="37">
        <f t="shared" si="2"/>
        <v>51</v>
      </c>
      <c r="M9865" s="37">
        <f t="shared" si="3"/>
        <v>20</v>
      </c>
      <c r="N9865" s="37">
        <f t="shared" si="4"/>
        <v>12</v>
      </c>
      <c r="O9865" s="37" t="str">
        <f t="array" ref="O9865">IFERROR(XLOOKUP(K9865,'Tipo de carga'!B:B,'Tipo de carga'!C:C))</f>
        <v>Diesel</v>
      </c>
    </row>
    <row r="9866">
      <c r="A9866" s="36">
        <v>2044.0</v>
      </c>
      <c r="B9866" s="37" t="str">
        <f t="array" ref="B9866">IFERROR(XLOOKUP(A9866,'Asignacion Dic'!A:A,'Asignacion Dic'!C:C))</f>
        <v>PISA Gdl</v>
      </c>
      <c r="C9866" s="37" t="str">
        <f t="array" ref="C9866">IFERROR(XLOOKUP(A9866,'Asignacion Dic'!A:A,'Asignacion Dic'!B:B))</f>
        <v>EC-06</v>
      </c>
      <c r="D9866" s="38">
        <v>45646.83565972222</v>
      </c>
      <c r="E9866" s="36" t="s">
        <v>362</v>
      </c>
      <c r="F9866" s="37" t="str">
        <f t="array" ref="F9866">IFERROR(XLOOKUP(E9866,Operadores!A:A,Operadores!B:B))</f>
        <v>HUIRA</v>
      </c>
      <c r="G9866" s="36" t="s">
        <v>75</v>
      </c>
      <c r="H9866" s="39">
        <v>19.84688</v>
      </c>
      <c r="I9866" s="40">
        <v>461.0</v>
      </c>
      <c r="J9866" s="41">
        <f t="shared" si="5"/>
        <v>9149.41168</v>
      </c>
      <c r="K9866" s="37" t="str">
        <f t="array" ref="K9866">IFERROR(XLOOKUP(G9866,'Tipo de carga'!A:A,'Tipo de carga'!B:B))</f>
        <v>Autoabasto</v>
      </c>
      <c r="L9866" s="37">
        <f t="shared" si="2"/>
        <v>51</v>
      </c>
      <c r="M9866" s="37">
        <f t="shared" si="3"/>
        <v>20</v>
      </c>
      <c r="N9866" s="37">
        <f t="shared" si="4"/>
        <v>12</v>
      </c>
      <c r="O9866" s="37" t="str">
        <f t="array" ref="O9866">IFERROR(XLOOKUP(K9866,'Tipo de carga'!B:B,'Tipo de carga'!C:C))</f>
        <v>Diesel</v>
      </c>
    </row>
    <row r="9867">
      <c r="A9867" s="36">
        <v>1879.0</v>
      </c>
      <c r="B9867" s="37" t="str">
        <f t="array" ref="B9867">IFERROR(XLOOKUP(A9867,'Asignacion Dic'!A:A,'Asignacion Dic'!C:C))</f>
        <v>Circuitos</v>
      </c>
      <c r="C9867" s="37" t="str">
        <f t="array" ref="C9867">IFERROR(XLOOKUP(A9867,'Asignacion Dic'!A:A,'Asignacion Dic'!B:B))</f>
        <v>EC-03</v>
      </c>
      <c r="D9867" s="38">
        <v>45646.824270833335</v>
      </c>
      <c r="E9867" s="36" t="s">
        <v>357</v>
      </c>
      <c r="F9867" s="37" t="str">
        <f t="array" ref="F9867">IFERROR(XLOOKUP(E9867,Operadores!A:A,Operadores!B:B))</f>
        <v>ISLHI</v>
      </c>
      <c r="G9867" s="36" t="s">
        <v>75</v>
      </c>
      <c r="H9867" s="39">
        <v>19.84688</v>
      </c>
      <c r="I9867" s="40">
        <v>200.0</v>
      </c>
      <c r="J9867" s="41">
        <f t="shared" si="5"/>
        <v>3969.376</v>
      </c>
      <c r="K9867" s="37" t="str">
        <f t="array" ref="K9867">IFERROR(XLOOKUP(G9867,'Tipo de carga'!A:A,'Tipo de carga'!B:B))</f>
        <v>Autoabasto</v>
      </c>
      <c r="L9867" s="37">
        <f t="shared" si="2"/>
        <v>51</v>
      </c>
      <c r="M9867" s="37">
        <f t="shared" si="3"/>
        <v>20</v>
      </c>
      <c r="N9867" s="37">
        <f t="shared" si="4"/>
        <v>12</v>
      </c>
      <c r="O9867" s="37" t="str">
        <f t="array" ref="O9867">IFERROR(XLOOKUP(K9867,'Tipo de carga'!B:B,'Tipo de carga'!C:C))</f>
        <v>Diesel</v>
      </c>
    </row>
    <row r="9868">
      <c r="A9868" s="36">
        <v>2044.0</v>
      </c>
      <c r="B9868" s="37" t="str">
        <f t="array" ref="B9868">IFERROR(XLOOKUP(A9868,'Asignacion Dic'!A:A,'Asignacion Dic'!C:C))</f>
        <v>PISA Gdl</v>
      </c>
      <c r="C9868" s="37" t="str">
        <f t="array" ref="C9868">IFERROR(XLOOKUP(A9868,'Asignacion Dic'!A:A,'Asignacion Dic'!B:B))</f>
        <v>EC-06</v>
      </c>
      <c r="D9868" s="38">
        <v>45646.66824074074</v>
      </c>
      <c r="E9868" s="36" t="s">
        <v>362</v>
      </c>
      <c r="F9868" s="37" t="str">
        <f t="array" ref="F9868">IFERROR(XLOOKUP(E9868,Operadores!A:A,Operadores!B:B))</f>
        <v>HUIRA</v>
      </c>
      <c r="G9868" s="36" t="s">
        <v>75</v>
      </c>
      <c r="H9868" s="39">
        <v>19.84688</v>
      </c>
      <c r="I9868" s="40">
        <v>0.0</v>
      </c>
      <c r="J9868" s="41">
        <f t="shared" si="5"/>
        <v>0</v>
      </c>
      <c r="K9868" s="37" t="str">
        <f t="array" ref="K9868">IFERROR(XLOOKUP(G9868,'Tipo de carga'!A:A,'Tipo de carga'!B:B))</f>
        <v>Autoabasto</v>
      </c>
      <c r="L9868" s="37">
        <f t="shared" si="2"/>
        <v>51</v>
      </c>
      <c r="M9868" s="37">
        <f t="shared" si="3"/>
        <v>20</v>
      </c>
      <c r="N9868" s="37">
        <f t="shared" si="4"/>
        <v>12</v>
      </c>
      <c r="O9868" s="37" t="str">
        <f t="array" ref="O9868">IFERROR(XLOOKUP(K9868,'Tipo de carga'!B:B,'Tipo de carga'!C:C))</f>
        <v>Diesel</v>
      </c>
    </row>
    <row r="9869">
      <c r="A9869" s="36">
        <v>2053.0</v>
      </c>
      <c r="B9869" s="37" t="str">
        <f t="array" ref="B9869">IFERROR(XLOOKUP(A9869,'Asignacion Dic'!A:A,'Asignacion Dic'!C:C))</f>
        <v>PISA Gdl</v>
      </c>
      <c r="C9869" s="37" t="str">
        <f t="array" ref="C9869">IFERROR(XLOOKUP(A9869,'Asignacion Dic'!A:A,'Asignacion Dic'!B:B))</f>
        <v>EC-06</v>
      </c>
      <c r="D9869" s="38">
        <v>45646.25728009259</v>
      </c>
      <c r="E9869" s="36" t="s">
        <v>356</v>
      </c>
      <c r="F9869" s="37" t="str">
        <f t="array" ref="F9869">IFERROR(XLOOKUP(E9869,Operadores!A:A,Operadores!B:B))</f>
        <v>PADLUI</v>
      </c>
      <c r="G9869" s="36" t="s">
        <v>75</v>
      </c>
      <c r="H9869" s="39">
        <v>19.84688</v>
      </c>
      <c r="I9869" s="40">
        <v>411.0</v>
      </c>
      <c r="J9869" s="41">
        <f t="shared" si="5"/>
        <v>8157.06768</v>
      </c>
      <c r="K9869" s="37" t="str">
        <f t="array" ref="K9869">IFERROR(XLOOKUP(G9869,'Tipo de carga'!A:A,'Tipo de carga'!B:B))</f>
        <v>Autoabasto</v>
      </c>
      <c r="L9869" s="37">
        <f t="shared" si="2"/>
        <v>51</v>
      </c>
      <c r="M9869" s="37">
        <f t="shared" si="3"/>
        <v>20</v>
      </c>
      <c r="N9869" s="37">
        <f t="shared" si="4"/>
        <v>12</v>
      </c>
      <c r="O9869" s="37" t="str">
        <f t="array" ref="O9869">IFERROR(XLOOKUP(K9869,'Tipo de carga'!B:B,'Tipo de carga'!C:C))</f>
        <v>Diesel</v>
      </c>
    </row>
    <row r="9870">
      <c r="A9870" s="36">
        <v>1796.0</v>
      </c>
      <c r="B9870" s="37" t="str">
        <f t="array" ref="B9870">IFERROR(XLOOKUP(A9870,'Asignacion Dic'!A:A,'Asignacion Dic'!C:C))</f>
        <v>Peñafiel Tlajomulco</v>
      </c>
      <c r="C9870" s="37" t="str">
        <f t="array" ref="C9870">IFERROR(XLOOKUP(A9870,'Asignacion Dic'!A:A,'Asignacion Dic'!B:B))</f>
        <v>EC-06</v>
      </c>
      <c r="D9870" s="38">
        <v>45646.14780092592</v>
      </c>
      <c r="E9870" s="36" t="s">
        <v>401</v>
      </c>
      <c r="F9870" s="37" t="str">
        <f t="array" ref="F9870">IFERROR(XLOOKUP(E9870,Operadores!A:A,Operadores!B:B))</f>
        <v>CARGUS</v>
      </c>
      <c r="G9870" s="36" t="s">
        <v>75</v>
      </c>
      <c r="H9870" s="39">
        <v>19.84688</v>
      </c>
      <c r="I9870" s="40">
        <v>707.0</v>
      </c>
      <c r="J9870" s="41">
        <f t="shared" si="5"/>
        <v>14031.74416</v>
      </c>
      <c r="K9870" s="37" t="str">
        <f t="array" ref="K9870">IFERROR(XLOOKUP(G9870,'Tipo de carga'!A:A,'Tipo de carga'!B:B))</f>
        <v>Autoabasto</v>
      </c>
      <c r="L9870" s="37">
        <f t="shared" si="2"/>
        <v>51</v>
      </c>
      <c r="M9870" s="37">
        <f t="shared" si="3"/>
        <v>20</v>
      </c>
      <c r="N9870" s="37">
        <f t="shared" si="4"/>
        <v>12</v>
      </c>
      <c r="O9870" s="37" t="str">
        <f t="array" ref="O9870">IFERROR(XLOOKUP(K9870,'Tipo de carga'!B:B,'Tipo de carga'!C:C))</f>
        <v>Diesel</v>
      </c>
    </row>
    <row r="9871">
      <c r="A9871" s="36">
        <v>1855.0</v>
      </c>
      <c r="B9871" s="37" t="str">
        <f t="array" ref="B9871">IFERROR(XLOOKUP(A9871,'Asignacion Dic'!A:A,'Asignacion Dic'!C:C))</f>
        <v>Circuitos</v>
      </c>
      <c r="C9871" s="37" t="str">
        <f t="array" ref="C9871">IFERROR(XLOOKUP(A9871,'Asignacion Dic'!A:A,'Asignacion Dic'!B:B))</f>
        <v>EC-03</v>
      </c>
      <c r="D9871" s="38">
        <v>45646.04206018519</v>
      </c>
      <c r="E9871" s="36" t="s">
        <v>328</v>
      </c>
      <c r="F9871" s="37" t="str">
        <f t="array" ref="F9871">IFERROR(XLOOKUP(E9871,Operadores!A:A,Operadores!B:B))</f>
        <v>REYPED</v>
      </c>
      <c r="G9871" s="36" t="s">
        <v>75</v>
      </c>
      <c r="H9871" s="39">
        <v>19.84688</v>
      </c>
      <c r="I9871" s="40">
        <v>640.0</v>
      </c>
      <c r="J9871" s="41">
        <f t="shared" si="5"/>
        <v>12702.0032</v>
      </c>
      <c r="K9871" s="37" t="str">
        <f t="array" ref="K9871">IFERROR(XLOOKUP(G9871,'Tipo de carga'!A:A,'Tipo de carga'!B:B))</f>
        <v>Autoabasto</v>
      </c>
      <c r="L9871" s="37">
        <f t="shared" si="2"/>
        <v>51</v>
      </c>
      <c r="M9871" s="37">
        <f t="shared" si="3"/>
        <v>20</v>
      </c>
      <c r="N9871" s="37">
        <f t="shared" si="4"/>
        <v>12</v>
      </c>
      <c r="O9871" s="37" t="str">
        <f t="array" ref="O9871">IFERROR(XLOOKUP(K9871,'Tipo de carga'!B:B,'Tipo de carga'!C:C))</f>
        <v>Diesel</v>
      </c>
    </row>
    <row r="9872">
      <c r="A9872" s="36">
        <v>1880.0</v>
      </c>
      <c r="B9872" s="37" t="str">
        <f t="array" ref="B9872">IFERROR(XLOOKUP(A9872,'Asignacion Dic'!A:A,'Asignacion Dic'!C:C))</f>
        <v>Circuitos</v>
      </c>
      <c r="C9872" s="37" t="str">
        <f t="array" ref="C9872">IFERROR(XLOOKUP(A9872,'Asignacion Dic'!A:A,'Asignacion Dic'!B:B))</f>
        <v>EC-03</v>
      </c>
      <c r="D9872" s="38">
        <v>45646.041180555556</v>
      </c>
      <c r="E9872" s="36" t="s">
        <v>248</v>
      </c>
      <c r="F9872" s="37" t="str">
        <f t="array" ref="F9872">IFERROR(XLOOKUP(E9872,Operadores!A:A,Operadores!B:B))</f>
        <v>CRULE</v>
      </c>
      <c r="G9872" s="36" t="s">
        <v>75</v>
      </c>
      <c r="H9872" s="39">
        <v>19.84688</v>
      </c>
      <c r="I9872" s="40">
        <v>703.0</v>
      </c>
      <c r="J9872" s="41">
        <f t="shared" si="5"/>
        <v>13952.35664</v>
      </c>
      <c r="K9872" s="37" t="str">
        <f t="array" ref="K9872">IFERROR(XLOOKUP(G9872,'Tipo de carga'!A:A,'Tipo de carga'!B:B))</f>
        <v>Autoabasto</v>
      </c>
      <c r="L9872" s="37">
        <f t="shared" si="2"/>
        <v>51</v>
      </c>
      <c r="M9872" s="37">
        <f t="shared" si="3"/>
        <v>20</v>
      </c>
      <c r="N9872" s="37">
        <f t="shared" si="4"/>
        <v>12</v>
      </c>
      <c r="O9872" s="37" t="str">
        <f t="array" ref="O9872">IFERROR(XLOOKUP(K9872,'Tipo de carga'!B:B,'Tipo de carga'!C:C))</f>
        <v>Diesel</v>
      </c>
    </row>
    <row r="9873">
      <c r="A9873" s="36">
        <v>1940.0</v>
      </c>
      <c r="B9873" s="37" t="str">
        <f t="array" ref="B9873">IFERROR(XLOOKUP(A9873,'Asignacion Dic'!A:A,'Asignacion Dic'!C:C))</f>
        <v>Circuitos</v>
      </c>
      <c r="C9873" s="37" t="str">
        <f t="array" ref="C9873">IFERROR(XLOOKUP(A9873,'Asignacion Dic'!A:A,'Asignacion Dic'!B:B))</f>
        <v>EC-03</v>
      </c>
      <c r="D9873" s="38">
        <v>45646.875763888886</v>
      </c>
      <c r="E9873" s="36" t="s">
        <v>259</v>
      </c>
      <c r="F9873" s="37" t="str">
        <f t="array" ref="F9873">IFERROR(XLOOKUP(E9873,Operadores!A:A,Operadores!B:B))</f>
        <v>FLOPE</v>
      </c>
      <c r="G9873" s="36" t="s">
        <v>274</v>
      </c>
      <c r="H9873" s="39">
        <v>18.94</v>
      </c>
      <c r="I9873" s="40">
        <v>277.0</v>
      </c>
      <c r="J9873" s="41">
        <f t="shared" si="5"/>
        <v>5246.38</v>
      </c>
      <c r="K9873" s="37" t="str">
        <f t="array" ref="K9873">IFERROR(XLOOKUP(G9873,'Tipo de carga'!A:A,'Tipo de carga'!B:B))</f>
        <v>Autoabasto</v>
      </c>
      <c r="L9873" s="37">
        <f t="shared" si="2"/>
        <v>51</v>
      </c>
      <c r="M9873" s="37">
        <f t="shared" si="3"/>
        <v>20</v>
      </c>
      <c r="N9873" s="37">
        <f t="shared" si="4"/>
        <v>12</v>
      </c>
      <c r="O9873" s="37" t="str">
        <f t="array" ref="O9873">IFERROR(XLOOKUP(K9873,'Tipo de carga'!B:B,'Tipo de carga'!C:C))</f>
        <v>Diesel</v>
      </c>
    </row>
    <row r="9874">
      <c r="A9874" s="36">
        <v>1745.0</v>
      </c>
      <c r="B9874" s="37" t="str">
        <f t="array" ref="B9874">IFERROR(XLOOKUP(A9874,'Asignacion Dic'!A:A,'Asignacion Dic'!C:C))</f>
        <v>Patieros sucursal</v>
      </c>
      <c r="C9874" s="37" t="str">
        <f t="array" ref="C9874">IFERROR(XLOOKUP(A9874,'Asignacion Dic'!A:A,'Asignacion Dic'!B:B))</f>
        <v>EC-03</v>
      </c>
      <c r="D9874" s="38">
        <v>45646.68634259259</v>
      </c>
      <c r="E9874" s="36" t="s">
        <v>437</v>
      </c>
      <c r="F9874" s="37" t="str">
        <f t="array" ref="F9874">IFERROR(XLOOKUP(E9874,Operadores!A:A,Operadores!B:B))</f>
        <v>CHAAL</v>
      </c>
      <c r="G9874" s="36" t="s">
        <v>274</v>
      </c>
      <c r="H9874" s="39">
        <v>18.94</v>
      </c>
      <c r="I9874" s="40">
        <v>565.0</v>
      </c>
      <c r="J9874" s="41">
        <f t="shared" si="5"/>
        <v>10701.1</v>
      </c>
      <c r="K9874" s="37" t="str">
        <f t="array" ref="K9874">IFERROR(XLOOKUP(G9874,'Tipo de carga'!A:A,'Tipo de carga'!B:B))</f>
        <v>Autoabasto</v>
      </c>
      <c r="L9874" s="37">
        <f t="shared" si="2"/>
        <v>51</v>
      </c>
      <c r="M9874" s="37">
        <f t="shared" si="3"/>
        <v>20</v>
      </c>
      <c r="N9874" s="37">
        <f t="shared" si="4"/>
        <v>12</v>
      </c>
      <c r="O9874" s="37" t="str">
        <f t="array" ref="O9874">IFERROR(XLOOKUP(K9874,'Tipo de carga'!B:B,'Tipo de carga'!C:C))</f>
        <v>Diesel</v>
      </c>
    </row>
    <row r="9875">
      <c r="A9875" s="36">
        <v>1948.0</v>
      </c>
      <c r="B9875" s="37" t="str">
        <f t="array" ref="B9875">IFERROR(XLOOKUP(A9875,'Asignacion Dic'!A:A,'Asignacion Dic'!C:C))</f>
        <v>Circuitos</v>
      </c>
      <c r="C9875" s="37" t="str">
        <f t="array" ref="C9875">IFERROR(XLOOKUP(A9875,'Asignacion Dic'!A:A,'Asignacion Dic'!B:B))</f>
        <v>EC-03</v>
      </c>
      <c r="D9875" s="38">
        <v>45646.572743055556</v>
      </c>
      <c r="E9875" s="36" t="s">
        <v>256</v>
      </c>
      <c r="F9875" s="37" t="str">
        <f t="array" ref="F9875">IFERROR(XLOOKUP(E9875,Operadores!A:A,Operadores!B:B))</f>
        <v>MOREFR</v>
      </c>
      <c r="G9875" s="36" t="s">
        <v>274</v>
      </c>
      <c r="H9875" s="39">
        <v>18.94</v>
      </c>
      <c r="I9875" s="40">
        <v>380.0</v>
      </c>
      <c r="J9875" s="41">
        <f t="shared" si="5"/>
        <v>7197.2</v>
      </c>
      <c r="K9875" s="37" t="str">
        <f t="array" ref="K9875">IFERROR(XLOOKUP(G9875,'Tipo de carga'!A:A,'Tipo de carga'!B:B))</f>
        <v>Autoabasto</v>
      </c>
      <c r="L9875" s="37">
        <f t="shared" si="2"/>
        <v>51</v>
      </c>
      <c r="M9875" s="37">
        <f t="shared" si="3"/>
        <v>20</v>
      </c>
      <c r="N9875" s="37">
        <f t="shared" si="4"/>
        <v>12</v>
      </c>
      <c r="O9875" s="37" t="str">
        <f t="array" ref="O9875">IFERROR(XLOOKUP(K9875,'Tipo de carga'!B:B,'Tipo de carga'!C:C))</f>
        <v>Diesel</v>
      </c>
    </row>
    <row r="9876">
      <c r="A9876" s="36">
        <v>2055.0</v>
      </c>
      <c r="B9876" s="37" t="str">
        <f t="array" ref="B9876">IFERROR(XLOOKUP(A9876,'Asignacion Dic'!A:A,'Asignacion Dic'!C:C))</f>
        <v>Crisa</v>
      </c>
      <c r="C9876" s="37" t="str">
        <f t="array" ref="C9876">IFERROR(XLOOKUP(A9876,'Asignacion Dic'!A:A,'Asignacion Dic'!B:B))</f>
        <v>EC-07</v>
      </c>
      <c r="D9876" s="38">
        <v>45646.563425925924</v>
      </c>
      <c r="E9876" s="36" t="s">
        <v>439</v>
      </c>
      <c r="F9876" s="37" t="str">
        <f t="array" ref="F9876">IFERROR(XLOOKUP(E9876,Operadores!A:A,Operadores!B:B))</f>
        <v>RAMJUA04</v>
      </c>
      <c r="G9876" s="36" t="s">
        <v>274</v>
      </c>
      <c r="H9876" s="39">
        <v>18.94</v>
      </c>
      <c r="I9876" s="40">
        <v>515.0</v>
      </c>
      <c r="J9876" s="41">
        <f t="shared" si="5"/>
        <v>9754.1</v>
      </c>
      <c r="K9876" s="37" t="str">
        <f t="array" ref="K9876">IFERROR(XLOOKUP(G9876,'Tipo de carga'!A:A,'Tipo de carga'!B:B))</f>
        <v>Autoabasto</v>
      </c>
      <c r="L9876" s="37">
        <f t="shared" si="2"/>
        <v>51</v>
      </c>
      <c r="M9876" s="37">
        <f t="shared" si="3"/>
        <v>20</v>
      </c>
      <c r="N9876" s="37">
        <f t="shared" si="4"/>
        <v>12</v>
      </c>
      <c r="O9876" s="37" t="str">
        <f t="array" ref="O9876">IFERROR(XLOOKUP(K9876,'Tipo de carga'!B:B,'Tipo de carga'!C:C))</f>
        <v>Diesel</v>
      </c>
    </row>
    <row r="9877">
      <c r="A9877" s="36">
        <v>1983.0</v>
      </c>
      <c r="B9877" s="37" t="str">
        <f t="array" ref="B9877">IFERROR(XLOOKUP(A9877,'Asignacion Dic'!A:A,'Asignacion Dic'!C:C))</f>
        <v>MeLi asignado SD</v>
      </c>
      <c r="C9877" s="37" t="str">
        <f t="array" ref="C9877">IFERROR(XLOOKUP(A9877,'Asignacion Dic'!A:A,'Asignacion Dic'!B:B))</f>
        <v>EC-05</v>
      </c>
      <c r="D9877" s="38">
        <v>45646.4297337963</v>
      </c>
      <c r="E9877" s="36" t="s">
        <v>161</v>
      </c>
      <c r="F9877" s="37" t="str">
        <f t="array" ref="F9877">IFERROR(XLOOKUP(E9877,Operadores!A:A,Operadores!B:B))</f>
        <v>SANART</v>
      </c>
      <c r="G9877" s="36" t="s">
        <v>274</v>
      </c>
      <c r="H9877" s="39">
        <v>18.94</v>
      </c>
      <c r="I9877" s="40">
        <v>443.0</v>
      </c>
      <c r="J9877" s="41">
        <f t="shared" si="5"/>
        <v>8390.42</v>
      </c>
      <c r="K9877" s="37" t="str">
        <f t="array" ref="K9877">IFERROR(XLOOKUP(G9877,'Tipo de carga'!A:A,'Tipo de carga'!B:B))</f>
        <v>Autoabasto</v>
      </c>
      <c r="L9877" s="37">
        <f t="shared" si="2"/>
        <v>51</v>
      </c>
      <c r="M9877" s="37">
        <f t="shared" si="3"/>
        <v>20</v>
      </c>
      <c r="N9877" s="37">
        <f t="shared" si="4"/>
        <v>12</v>
      </c>
      <c r="O9877" s="37" t="str">
        <f t="array" ref="O9877">IFERROR(XLOOKUP(K9877,'Tipo de carga'!B:B,'Tipo de carga'!C:C))</f>
        <v>Diesel</v>
      </c>
    </row>
    <row r="9878">
      <c r="A9878" s="36" t="s">
        <v>611</v>
      </c>
      <c r="B9878" s="37" t="str">
        <f t="array" ref="B9878">IFERROR(XLOOKUP(A9878,'Asignacion Dic'!A:A,'Asignacion Dic'!C:C))</f>
        <v/>
      </c>
      <c r="C9878" s="37" t="str">
        <f t="array" ref="C9878">IFERROR(XLOOKUP(A9878,'Asignacion Dic'!A:A,'Asignacion Dic'!B:B))</f>
        <v/>
      </c>
      <c r="D9878" s="38">
        <v>45646.69298611111</v>
      </c>
      <c r="E9878" s="36" t="s">
        <v>69</v>
      </c>
      <c r="F9878" s="37" t="str">
        <f t="array" ref="F9878">IFERROR(XLOOKUP(E9878,Operadores!A:A,Operadores!B:B))</f>
        <v>MTTO</v>
      </c>
      <c r="G9878" s="36" t="s">
        <v>609</v>
      </c>
      <c r="H9878" s="39">
        <v>19.93308</v>
      </c>
      <c r="I9878" s="40">
        <v>80.0</v>
      </c>
      <c r="J9878" s="41">
        <f t="shared" si="5"/>
        <v>1594.6464</v>
      </c>
      <c r="K9878" s="37" t="str">
        <f t="array" ref="K9878">IFERROR(XLOOKUP(G9878,'Tipo de carga'!A:A,'Tipo de carga'!B:B))</f>
        <v>Autoabasto</v>
      </c>
      <c r="L9878" s="37">
        <f t="shared" si="2"/>
        <v>51</v>
      </c>
      <c r="M9878" s="37">
        <f t="shared" si="3"/>
        <v>20</v>
      </c>
      <c r="N9878" s="37">
        <f t="shared" si="4"/>
        <v>12</v>
      </c>
      <c r="O9878" s="37" t="str">
        <f t="array" ref="O9878">IFERROR(XLOOKUP(K9878,'Tipo de carga'!B:B,'Tipo de carga'!C:C))</f>
        <v>Diesel</v>
      </c>
    </row>
    <row r="9879">
      <c r="A9879" s="36" t="s">
        <v>611</v>
      </c>
      <c r="B9879" s="37" t="str">
        <f t="array" ref="B9879">IFERROR(XLOOKUP(A9879,'Asignacion Dic'!A:A,'Asignacion Dic'!C:C))</f>
        <v/>
      </c>
      <c r="C9879" s="37" t="str">
        <f t="array" ref="C9879">IFERROR(XLOOKUP(A9879,'Asignacion Dic'!A:A,'Asignacion Dic'!B:B))</f>
        <v/>
      </c>
      <c r="D9879" s="38">
        <v>45646.680925925924</v>
      </c>
      <c r="E9879" s="36" t="s">
        <v>69</v>
      </c>
      <c r="F9879" s="37" t="str">
        <f t="array" ref="F9879">IFERROR(XLOOKUP(E9879,Operadores!A:A,Operadores!B:B))</f>
        <v>MTTO</v>
      </c>
      <c r="G9879" s="36" t="s">
        <v>609</v>
      </c>
      <c r="H9879" s="39">
        <v>19.93308</v>
      </c>
      <c r="I9879" s="40">
        <v>120.0</v>
      </c>
      <c r="J9879" s="41">
        <f t="shared" si="5"/>
        <v>2391.9696</v>
      </c>
      <c r="K9879" s="37" t="str">
        <f t="array" ref="K9879">IFERROR(XLOOKUP(G9879,'Tipo de carga'!A:A,'Tipo de carga'!B:B))</f>
        <v>Autoabasto</v>
      </c>
      <c r="L9879" s="37">
        <f t="shared" si="2"/>
        <v>51</v>
      </c>
      <c r="M9879" s="37">
        <f t="shared" si="3"/>
        <v>20</v>
      </c>
      <c r="N9879" s="37">
        <f t="shared" si="4"/>
        <v>12</v>
      </c>
      <c r="O9879" s="37" t="str">
        <f t="array" ref="O9879">IFERROR(XLOOKUP(K9879,'Tipo de carga'!B:B,'Tipo de carga'!C:C))</f>
        <v>Diesel</v>
      </c>
    </row>
    <row r="9880">
      <c r="A9880" s="36">
        <v>1809.0</v>
      </c>
      <c r="B9880" s="37" t="str">
        <f t="array" ref="B9880">IFERROR(XLOOKUP(A9880,'Asignacion Dic'!A:A,'Asignacion Dic'!C:C))</f>
        <v>Full Liver</v>
      </c>
      <c r="C9880" s="37" t="str">
        <f t="array" ref="C9880">IFERROR(XLOOKUP(A9880,'Asignacion Dic'!A:A,'Asignacion Dic'!B:B))</f>
        <v>EC-01</v>
      </c>
      <c r="D9880" s="38">
        <v>45646.92847222222</v>
      </c>
      <c r="E9880" s="36" t="s">
        <v>253</v>
      </c>
      <c r="F9880" s="37" t="str">
        <f t="array" ref="F9880">IFERROR(XLOOKUP(E9880,Operadores!A:A,Operadores!B:B))</f>
        <v>MARFRA</v>
      </c>
      <c r="G9880" s="36" t="s">
        <v>42</v>
      </c>
      <c r="H9880" s="39">
        <v>19.63136</v>
      </c>
      <c r="I9880" s="40">
        <v>760.0</v>
      </c>
      <c r="J9880" s="41">
        <f t="shared" si="5"/>
        <v>14919.8336</v>
      </c>
      <c r="K9880" s="37" t="str">
        <f t="array" ref="K9880">IFERROR(XLOOKUP(G9880,'Tipo de carga'!A:A,'Tipo de carga'!B:B))</f>
        <v>Autoabasto</v>
      </c>
      <c r="L9880" s="37">
        <f t="shared" si="2"/>
        <v>51</v>
      </c>
      <c r="M9880" s="37">
        <f t="shared" si="3"/>
        <v>20</v>
      </c>
      <c r="N9880" s="37">
        <f t="shared" si="4"/>
        <v>12</v>
      </c>
      <c r="O9880" s="37" t="str">
        <f t="array" ref="O9880">IFERROR(XLOOKUP(K9880,'Tipo de carga'!B:B,'Tipo de carga'!C:C))</f>
        <v>Diesel</v>
      </c>
    </row>
    <row r="9881">
      <c r="A9881" s="36">
        <v>1741.0</v>
      </c>
      <c r="B9881" s="37" t="str">
        <f t="array" ref="B9881">IFERROR(XLOOKUP(A9881,'Asignacion Dic'!A:A,'Asignacion Dic'!C:C))</f>
        <v>Hisense</v>
      </c>
      <c r="C9881" s="37" t="str">
        <f t="array" ref="C9881">IFERROR(XLOOKUP(A9881,'Asignacion Dic'!A:A,'Asignacion Dic'!B:B))</f>
        <v>EC-03</v>
      </c>
      <c r="D9881" s="38">
        <v>45646.880578703705</v>
      </c>
      <c r="E9881" s="36" t="s">
        <v>76</v>
      </c>
      <c r="F9881" s="37" t="str">
        <f t="array" ref="F9881">IFERROR(XLOOKUP(E9881,Operadores!A:A,Operadores!B:B))</f>
        <v>GALSA</v>
      </c>
      <c r="G9881" s="36" t="s">
        <v>42</v>
      </c>
      <c r="H9881" s="39">
        <v>19.63136</v>
      </c>
      <c r="I9881" s="40">
        <v>257.0</v>
      </c>
      <c r="J9881" s="41">
        <f t="shared" si="5"/>
        <v>5045.25952</v>
      </c>
      <c r="K9881" s="37" t="str">
        <f t="array" ref="K9881">IFERROR(XLOOKUP(G9881,'Tipo de carga'!A:A,'Tipo de carga'!B:B))</f>
        <v>Autoabasto</v>
      </c>
      <c r="L9881" s="37">
        <f t="shared" si="2"/>
        <v>51</v>
      </c>
      <c r="M9881" s="37">
        <f t="shared" si="3"/>
        <v>20</v>
      </c>
      <c r="N9881" s="37">
        <f t="shared" si="4"/>
        <v>12</v>
      </c>
      <c r="O9881" s="37" t="str">
        <f t="array" ref="O9881">IFERROR(XLOOKUP(K9881,'Tipo de carga'!B:B,'Tipo de carga'!C:C))</f>
        <v>Diesel</v>
      </c>
    </row>
    <row r="9882">
      <c r="A9882" s="36">
        <v>1819.0</v>
      </c>
      <c r="B9882" s="37" t="str">
        <f t="array" ref="B9882">IFERROR(XLOOKUP(A9882,'Asignacion Dic'!A:A,'Asignacion Dic'!C:C))</f>
        <v>Wm Full</v>
      </c>
      <c r="C9882" s="37" t="str">
        <f t="array" ref="C9882">IFERROR(XLOOKUP(A9882,'Asignacion Dic'!A:A,'Asignacion Dic'!B:B))</f>
        <v>EC-08</v>
      </c>
      <c r="D9882" s="38">
        <v>45646.78530092593</v>
      </c>
      <c r="E9882" s="36" t="s">
        <v>287</v>
      </c>
      <c r="F9882" s="37" t="str">
        <f t="array" ref="F9882">IFERROR(XLOOKUP(E9882,Operadores!A:A,Operadores!B:B))</f>
        <v>ALVGAB</v>
      </c>
      <c r="G9882" s="36" t="s">
        <v>42</v>
      </c>
      <c r="H9882" s="39">
        <v>19.63136</v>
      </c>
      <c r="I9882" s="40">
        <v>351.0</v>
      </c>
      <c r="J9882" s="41">
        <f t="shared" si="5"/>
        <v>6890.60736</v>
      </c>
      <c r="K9882" s="37" t="str">
        <f t="array" ref="K9882">IFERROR(XLOOKUP(G9882,'Tipo de carga'!A:A,'Tipo de carga'!B:B))</f>
        <v>Autoabasto</v>
      </c>
      <c r="L9882" s="37">
        <f t="shared" si="2"/>
        <v>51</v>
      </c>
      <c r="M9882" s="37">
        <f t="shared" si="3"/>
        <v>20</v>
      </c>
      <c r="N9882" s="37">
        <f t="shared" si="4"/>
        <v>12</v>
      </c>
      <c r="O9882" s="37" t="str">
        <f t="array" ref="O9882">IFERROR(XLOOKUP(K9882,'Tipo de carga'!B:B,'Tipo de carga'!C:C))</f>
        <v>Diesel</v>
      </c>
    </row>
    <row r="9883">
      <c r="A9883" s="36">
        <v>2089.0</v>
      </c>
      <c r="B9883" s="37" t="str">
        <f t="array" ref="B9883">IFERROR(XLOOKUP(A9883,'Asignacion Dic'!A:A,'Asignacion Dic'!C:C))</f>
        <v>Circuitos</v>
      </c>
      <c r="C9883" s="37" t="str">
        <f t="array" ref="C9883">IFERROR(XLOOKUP(A9883,'Asignacion Dic'!A:A,'Asignacion Dic'!B:B))</f>
        <v>EC-03</v>
      </c>
      <c r="D9883" s="38">
        <v>45646.782372685186</v>
      </c>
      <c r="E9883" s="36" t="s">
        <v>633</v>
      </c>
      <c r="F9883" s="37" t="str">
        <f t="array" ref="F9883">IFERROR(XLOOKUP(E9883,Operadores!A:A,Operadores!B:B))</f>
        <v>REYRAU</v>
      </c>
      <c r="G9883" s="36" t="s">
        <v>42</v>
      </c>
      <c r="H9883" s="39">
        <v>19.63136</v>
      </c>
      <c r="I9883" s="40">
        <v>335.0</v>
      </c>
      <c r="J9883" s="41">
        <f t="shared" si="5"/>
        <v>6576.5056</v>
      </c>
      <c r="K9883" s="37" t="str">
        <f t="array" ref="K9883">IFERROR(XLOOKUP(G9883,'Tipo de carga'!A:A,'Tipo de carga'!B:B))</f>
        <v>Autoabasto</v>
      </c>
      <c r="L9883" s="37">
        <f t="shared" si="2"/>
        <v>51</v>
      </c>
      <c r="M9883" s="37">
        <f t="shared" si="3"/>
        <v>20</v>
      </c>
      <c r="N9883" s="37">
        <f t="shared" si="4"/>
        <v>12</v>
      </c>
      <c r="O9883" s="37" t="str">
        <f t="array" ref="O9883">IFERROR(XLOOKUP(K9883,'Tipo de carga'!B:B,'Tipo de carga'!C:C))</f>
        <v>Diesel</v>
      </c>
    </row>
    <row r="9884">
      <c r="A9884" s="36">
        <v>1826.0</v>
      </c>
      <c r="B9884" s="37" t="str">
        <f t="array" ref="B9884">IFERROR(XLOOKUP(A9884,'Asignacion Dic'!A:A,'Asignacion Dic'!C:C))</f>
        <v>Wm Full</v>
      </c>
      <c r="C9884" s="37" t="str">
        <f t="array" ref="C9884">IFERROR(XLOOKUP(A9884,'Asignacion Dic'!A:A,'Asignacion Dic'!B:B))</f>
        <v>EC-08</v>
      </c>
      <c r="D9884" s="38">
        <v>45646.773125</v>
      </c>
      <c r="E9884" s="36" t="s">
        <v>298</v>
      </c>
      <c r="F9884" s="37" t="str">
        <f t="array" ref="F9884">IFERROR(XLOOKUP(E9884,Operadores!A:A,Operadores!B:B))</f>
        <v>MORFRE01</v>
      </c>
      <c r="G9884" s="36" t="s">
        <v>42</v>
      </c>
      <c r="H9884" s="39">
        <v>19.63136</v>
      </c>
      <c r="I9884" s="40">
        <v>376.0</v>
      </c>
      <c r="J9884" s="41">
        <f t="shared" si="5"/>
        <v>7381.39136</v>
      </c>
      <c r="K9884" s="37" t="str">
        <f t="array" ref="K9884">IFERROR(XLOOKUP(G9884,'Tipo de carga'!A:A,'Tipo de carga'!B:B))</f>
        <v>Autoabasto</v>
      </c>
      <c r="L9884" s="37">
        <f t="shared" si="2"/>
        <v>51</v>
      </c>
      <c r="M9884" s="37">
        <f t="shared" si="3"/>
        <v>20</v>
      </c>
      <c r="N9884" s="37">
        <f t="shared" si="4"/>
        <v>12</v>
      </c>
      <c r="O9884" s="37" t="str">
        <f t="array" ref="O9884">IFERROR(XLOOKUP(K9884,'Tipo de carga'!B:B,'Tipo de carga'!C:C))</f>
        <v>Diesel</v>
      </c>
    </row>
    <row r="9885">
      <c r="A9885" s="36">
        <v>2021.0</v>
      </c>
      <c r="B9885" s="37" t="str">
        <f t="array" ref="B9885">IFERROR(XLOOKUP(A9885,'Asignacion Dic'!A:A,'Asignacion Dic'!C:C))</f>
        <v>MeLi Dedicado Merida</v>
      </c>
      <c r="C9885" s="37" t="str">
        <f t="array" ref="C9885">IFERROR(XLOOKUP(A9885,'Asignacion Dic'!A:A,'Asignacion Dic'!B:B))</f>
        <v>EC-05</v>
      </c>
      <c r="D9885" s="38">
        <v>45646.762025462966</v>
      </c>
      <c r="E9885" s="36" t="s">
        <v>320</v>
      </c>
      <c r="F9885" s="37" t="str">
        <f t="array" ref="F9885">IFERROR(XLOOKUP(E9885,Operadores!A:A,Operadores!B:B))</f>
        <v>GUTIRV</v>
      </c>
      <c r="G9885" s="36" t="s">
        <v>42</v>
      </c>
      <c r="H9885" s="39">
        <v>19.63136</v>
      </c>
      <c r="I9885" s="40">
        <v>238.0</v>
      </c>
      <c r="J9885" s="41">
        <f t="shared" si="5"/>
        <v>4672.26368</v>
      </c>
      <c r="K9885" s="37" t="str">
        <f t="array" ref="K9885">IFERROR(XLOOKUP(G9885,'Tipo de carga'!A:A,'Tipo de carga'!B:B))</f>
        <v>Autoabasto</v>
      </c>
      <c r="L9885" s="37">
        <f t="shared" si="2"/>
        <v>51</v>
      </c>
      <c r="M9885" s="37">
        <f t="shared" si="3"/>
        <v>20</v>
      </c>
      <c r="N9885" s="37">
        <f t="shared" si="4"/>
        <v>12</v>
      </c>
      <c r="O9885" s="37" t="str">
        <f t="array" ref="O9885">IFERROR(XLOOKUP(K9885,'Tipo de carga'!B:B,'Tipo de carga'!C:C))</f>
        <v>Diesel</v>
      </c>
    </row>
    <row r="9886">
      <c r="A9886" s="36">
        <v>2024.0</v>
      </c>
      <c r="B9886" s="37" t="str">
        <f t="array" ref="B9886">IFERROR(XLOOKUP(A9886,'Asignacion Dic'!A:A,'Asignacion Dic'!C:C))</f>
        <v>MeLi Dedicado Merida</v>
      </c>
      <c r="C9886" s="37" t="str">
        <f t="array" ref="C9886">IFERROR(XLOOKUP(A9886,'Asignacion Dic'!A:A,'Asignacion Dic'!B:B))</f>
        <v>EC-05</v>
      </c>
      <c r="D9886" s="38">
        <v>45646.7518287037</v>
      </c>
      <c r="E9886" s="36" t="s">
        <v>469</v>
      </c>
      <c r="F9886" s="37" t="str">
        <f t="array" ref="F9886">IFERROR(XLOOKUP(E9886,Operadores!A:A,Operadores!B:B))</f>
        <v>DELJOS01</v>
      </c>
      <c r="G9886" s="36" t="s">
        <v>42</v>
      </c>
      <c r="H9886" s="39">
        <v>19.63136</v>
      </c>
      <c r="I9886" s="40">
        <v>205.0</v>
      </c>
      <c r="J9886" s="41">
        <f t="shared" si="5"/>
        <v>4024.4288</v>
      </c>
      <c r="K9886" s="37" t="str">
        <f t="array" ref="K9886">IFERROR(XLOOKUP(G9886,'Tipo de carga'!A:A,'Tipo de carga'!B:B))</f>
        <v>Autoabasto</v>
      </c>
      <c r="L9886" s="37">
        <f t="shared" si="2"/>
        <v>51</v>
      </c>
      <c r="M9886" s="37">
        <f t="shared" si="3"/>
        <v>20</v>
      </c>
      <c r="N9886" s="37">
        <f t="shared" si="4"/>
        <v>12</v>
      </c>
      <c r="O9886" s="37" t="str">
        <f t="array" ref="O9886">IFERROR(XLOOKUP(K9886,'Tipo de carga'!B:B,'Tipo de carga'!C:C))</f>
        <v>Diesel</v>
      </c>
    </row>
    <row r="9887">
      <c r="A9887" s="36">
        <v>1905.0</v>
      </c>
      <c r="B9887" s="37" t="str">
        <f t="array" ref="B9887">IFERROR(XLOOKUP(A9887,'Asignacion Dic'!A:A,'Asignacion Dic'!C:C))</f>
        <v>MeLi asignado SD</v>
      </c>
      <c r="C9887" s="37" t="str">
        <f t="array" ref="C9887">IFERROR(XLOOKUP(A9887,'Asignacion Dic'!A:A,'Asignacion Dic'!B:B))</f>
        <v>EC-05</v>
      </c>
      <c r="D9887" s="38">
        <v>45646.73842592593</v>
      </c>
      <c r="E9887" s="36" t="s">
        <v>367</v>
      </c>
      <c r="F9887" s="37" t="str">
        <f t="array" ref="F9887">IFERROR(XLOOKUP(E9887,Operadores!A:A,Operadores!B:B))</f>
        <v>ALTJOS</v>
      </c>
      <c r="G9887" s="36" t="s">
        <v>42</v>
      </c>
      <c r="H9887" s="39">
        <v>19.63136</v>
      </c>
      <c r="I9887" s="40">
        <v>665.0</v>
      </c>
      <c r="J9887" s="41">
        <f t="shared" si="5"/>
        <v>13054.8544</v>
      </c>
      <c r="K9887" s="37" t="str">
        <f t="array" ref="K9887">IFERROR(XLOOKUP(G9887,'Tipo de carga'!A:A,'Tipo de carga'!B:B))</f>
        <v>Autoabasto</v>
      </c>
      <c r="L9887" s="37">
        <f t="shared" si="2"/>
        <v>51</v>
      </c>
      <c r="M9887" s="37">
        <f t="shared" si="3"/>
        <v>20</v>
      </c>
      <c r="N9887" s="37">
        <f t="shared" si="4"/>
        <v>12</v>
      </c>
      <c r="O9887" s="37" t="str">
        <f t="array" ref="O9887">IFERROR(XLOOKUP(K9887,'Tipo de carga'!B:B,'Tipo de carga'!C:C))</f>
        <v>Diesel</v>
      </c>
    </row>
    <row r="9888">
      <c r="A9888" s="36">
        <v>1991.0</v>
      </c>
      <c r="B9888" s="37" t="str">
        <f t="array" ref="B9888">IFERROR(XLOOKUP(A9888,'Asignacion Dic'!A:A,'Asignacion Dic'!C:C))</f>
        <v>MeLi Dedicado Merida</v>
      </c>
      <c r="C9888" s="37" t="str">
        <f t="array" ref="C9888">IFERROR(XLOOKUP(A9888,'Asignacion Dic'!A:A,'Asignacion Dic'!B:B))</f>
        <v>EC-05</v>
      </c>
      <c r="D9888" s="38">
        <v>45646.73743055556</v>
      </c>
      <c r="E9888" s="36" t="s">
        <v>301</v>
      </c>
      <c r="F9888" s="37" t="str">
        <f t="array" ref="F9888">IFERROR(XLOOKUP(E9888,Operadores!A:A,Operadores!B:B))</f>
        <v>RUEREN</v>
      </c>
      <c r="G9888" s="36" t="s">
        <v>42</v>
      </c>
      <c r="H9888" s="39">
        <v>19.63136</v>
      </c>
      <c r="I9888" s="40">
        <v>381.0</v>
      </c>
      <c r="J9888" s="41">
        <f t="shared" si="5"/>
        <v>7479.54816</v>
      </c>
      <c r="K9888" s="37" t="str">
        <f t="array" ref="K9888">IFERROR(XLOOKUP(G9888,'Tipo de carga'!A:A,'Tipo de carga'!B:B))</f>
        <v>Autoabasto</v>
      </c>
      <c r="L9888" s="37">
        <f t="shared" si="2"/>
        <v>51</v>
      </c>
      <c r="M9888" s="37">
        <f t="shared" si="3"/>
        <v>20</v>
      </c>
      <c r="N9888" s="37">
        <f t="shared" si="4"/>
        <v>12</v>
      </c>
      <c r="O9888" s="37" t="str">
        <f t="array" ref="O9888">IFERROR(XLOOKUP(K9888,'Tipo de carga'!B:B,'Tipo de carga'!C:C))</f>
        <v>Diesel</v>
      </c>
    </row>
    <row r="9889">
      <c r="A9889" s="36">
        <v>2020.0</v>
      </c>
      <c r="B9889" s="37" t="str">
        <f t="array" ref="B9889">IFERROR(XLOOKUP(A9889,'Asignacion Dic'!A:A,'Asignacion Dic'!C:C))</f>
        <v>MeLi Dedicado Merida</v>
      </c>
      <c r="C9889" s="37" t="str">
        <f t="array" ref="C9889">IFERROR(XLOOKUP(A9889,'Asignacion Dic'!A:A,'Asignacion Dic'!B:B))</f>
        <v>EC-05</v>
      </c>
      <c r="D9889" s="38">
        <v>45646.68376157407</v>
      </c>
      <c r="E9889" s="36" t="s">
        <v>164</v>
      </c>
      <c r="F9889" s="37" t="str">
        <f t="array" ref="F9889">IFERROR(XLOOKUP(E9889,Operadores!A:A,Operadores!B:B))</f>
        <v>MUÑOSC</v>
      </c>
      <c r="G9889" s="36" t="s">
        <v>42</v>
      </c>
      <c r="H9889" s="39">
        <v>19.63136</v>
      </c>
      <c r="I9889" s="40">
        <v>480.0</v>
      </c>
      <c r="J9889" s="41">
        <f t="shared" si="5"/>
        <v>9423.0528</v>
      </c>
      <c r="K9889" s="37" t="str">
        <f t="array" ref="K9889">IFERROR(XLOOKUP(G9889,'Tipo de carga'!A:A,'Tipo de carga'!B:B))</f>
        <v>Autoabasto</v>
      </c>
      <c r="L9889" s="37">
        <f t="shared" si="2"/>
        <v>51</v>
      </c>
      <c r="M9889" s="37">
        <f t="shared" si="3"/>
        <v>20</v>
      </c>
      <c r="N9889" s="37">
        <f t="shared" si="4"/>
        <v>12</v>
      </c>
      <c r="O9889" s="37" t="str">
        <f t="array" ref="O9889">IFERROR(XLOOKUP(K9889,'Tipo de carga'!B:B,'Tipo de carga'!C:C))</f>
        <v>Diesel</v>
      </c>
    </row>
    <row r="9890">
      <c r="A9890" s="36">
        <v>1728.0</v>
      </c>
      <c r="B9890" s="37" t="str">
        <f t="array" ref="B9890">IFERROR(XLOOKUP(A9890,'Asignacion Dic'!A:A,'Asignacion Dic'!C:C))</f>
        <v>Wm Full</v>
      </c>
      <c r="C9890" s="37" t="str">
        <f t="array" ref="C9890">IFERROR(XLOOKUP(A9890,'Asignacion Dic'!A:A,'Asignacion Dic'!B:B))</f>
        <v>EC-08</v>
      </c>
      <c r="D9890" s="38">
        <v>45646.652233796296</v>
      </c>
      <c r="E9890" s="36" t="s">
        <v>281</v>
      </c>
      <c r="F9890" s="37" t="str">
        <f t="array" ref="F9890">IFERROR(XLOOKUP(E9890,Operadores!A:A,Operadores!B:B))</f>
        <v>MARJO13</v>
      </c>
      <c r="G9890" s="36" t="s">
        <v>42</v>
      </c>
      <c r="H9890" s="39">
        <v>19.63136</v>
      </c>
      <c r="I9890" s="40">
        <v>370.0</v>
      </c>
      <c r="J9890" s="41">
        <f t="shared" si="5"/>
        <v>7263.6032</v>
      </c>
      <c r="K9890" s="37" t="str">
        <f t="array" ref="K9890">IFERROR(XLOOKUP(G9890,'Tipo de carga'!A:A,'Tipo de carga'!B:B))</f>
        <v>Autoabasto</v>
      </c>
      <c r="L9890" s="37">
        <f t="shared" si="2"/>
        <v>51</v>
      </c>
      <c r="M9890" s="37">
        <f t="shared" si="3"/>
        <v>20</v>
      </c>
      <c r="N9890" s="37">
        <f t="shared" si="4"/>
        <v>12</v>
      </c>
      <c r="O9890" s="37" t="str">
        <f t="array" ref="O9890">IFERROR(XLOOKUP(K9890,'Tipo de carga'!B:B,'Tipo de carga'!C:C))</f>
        <v>Diesel</v>
      </c>
    </row>
    <row r="9891">
      <c r="A9891" s="36">
        <v>1996.0</v>
      </c>
      <c r="B9891" s="37" t="str">
        <f t="array" ref="B9891">IFERROR(XLOOKUP(A9891,'Asignacion Dic'!A:A,'Asignacion Dic'!C:C))</f>
        <v>MeLi Dedicado Merida</v>
      </c>
      <c r="C9891" s="37" t="str">
        <f t="array" ref="C9891">IFERROR(XLOOKUP(A9891,'Asignacion Dic'!A:A,'Asignacion Dic'!B:B))</f>
        <v>EC-05</v>
      </c>
      <c r="D9891" s="38">
        <v>45646.63108796296</v>
      </c>
      <c r="E9891" s="36" t="s">
        <v>204</v>
      </c>
      <c r="F9891" s="37" t="str">
        <f t="array" ref="F9891">IFERROR(XLOOKUP(E9891,Operadores!A:A,Operadores!B:B))</f>
        <v>AGUARM</v>
      </c>
      <c r="G9891" s="36" t="s">
        <v>42</v>
      </c>
      <c r="H9891" s="39">
        <v>19.63136</v>
      </c>
      <c r="I9891" s="40">
        <v>404.0</v>
      </c>
      <c r="J9891" s="41">
        <f t="shared" si="5"/>
        <v>7931.06944</v>
      </c>
      <c r="K9891" s="37" t="str">
        <f t="array" ref="K9891">IFERROR(XLOOKUP(G9891,'Tipo de carga'!A:A,'Tipo de carga'!B:B))</f>
        <v>Autoabasto</v>
      </c>
      <c r="L9891" s="37">
        <f t="shared" si="2"/>
        <v>51</v>
      </c>
      <c r="M9891" s="37">
        <f t="shared" si="3"/>
        <v>20</v>
      </c>
      <c r="N9891" s="37">
        <f t="shared" si="4"/>
        <v>12</v>
      </c>
      <c r="O9891" s="37" t="str">
        <f t="array" ref="O9891">IFERROR(XLOOKUP(K9891,'Tipo de carga'!B:B,'Tipo de carga'!C:C))</f>
        <v>Diesel</v>
      </c>
    </row>
    <row r="9892">
      <c r="A9892" s="36">
        <v>1856.0</v>
      </c>
      <c r="B9892" s="37" t="str">
        <f t="array" ref="B9892">IFERROR(XLOOKUP(A9892,'Asignacion Dic'!A:A,'Asignacion Dic'!C:C))</f>
        <v>Pipas</v>
      </c>
      <c r="C9892" s="37" t="str">
        <f t="array" ref="C9892">IFERROR(XLOOKUP(A9892,'Asignacion Dic'!A:A,'Asignacion Dic'!B:B))</f>
        <v>EC-02</v>
      </c>
      <c r="D9892" s="38">
        <v>45646.6121412037</v>
      </c>
      <c r="E9892" s="36" t="s">
        <v>454</v>
      </c>
      <c r="F9892" s="37" t="str">
        <f t="array" ref="F9892">IFERROR(XLOOKUP(E9892,Operadores!A:A,Operadores!B:B))</f>
        <v>GONAA</v>
      </c>
      <c r="G9892" s="36" t="s">
        <v>42</v>
      </c>
      <c r="H9892" s="39">
        <v>19.63136</v>
      </c>
      <c r="I9892" s="40">
        <v>400.0</v>
      </c>
      <c r="J9892" s="41">
        <f t="shared" si="5"/>
        <v>7852.544</v>
      </c>
      <c r="K9892" s="37" t="str">
        <f t="array" ref="K9892">IFERROR(XLOOKUP(G9892,'Tipo de carga'!A:A,'Tipo de carga'!B:B))</f>
        <v>Autoabasto</v>
      </c>
      <c r="L9892" s="37">
        <f t="shared" si="2"/>
        <v>51</v>
      </c>
      <c r="M9892" s="37">
        <f t="shared" si="3"/>
        <v>20</v>
      </c>
      <c r="N9892" s="37">
        <f t="shared" si="4"/>
        <v>12</v>
      </c>
      <c r="O9892" s="37" t="str">
        <f t="array" ref="O9892">IFERROR(XLOOKUP(K9892,'Tipo de carga'!B:B,'Tipo de carga'!C:C))</f>
        <v>Diesel</v>
      </c>
    </row>
    <row r="9893">
      <c r="A9893" s="36">
        <v>2013.0</v>
      </c>
      <c r="B9893" s="37" t="str">
        <f t="array" ref="B9893">IFERROR(XLOOKUP(A9893,'Asignacion Dic'!A:A,'Asignacion Dic'!C:C))</f>
        <v>MeLi Dedicado Merida</v>
      </c>
      <c r="C9893" s="37" t="str">
        <f t="array" ref="C9893">IFERROR(XLOOKUP(A9893,'Asignacion Dic'!A:A,'Asignacion Dic'!B:B))</f>
        <v>EC-05</v>
      </c>
      <c r="D9893" s="38">
        <v>45646.595717592594</v>
      </c>
      <c r="E9893" s="36" t="s">
        <v>557</v>
      </c>
      <c r="F9893" s="37" t="str">
        <f t="array" ref="F9893">IFERROR(XLOOKUP(E9893,Operadores!A:A,Operadores!B:B))</f>
        <v>MONENR</v>
      </c>
      <c r="G9893" s="36" t="s">
        <v>42</v>
      </c>
      <c r="H9893" s="39">
        <v>19.63136</v>
      </c>
      <c r="I9893" s="40">
        <v>240.0</v>
      </c>
      <c r="J9893" s="41">
        <f t="shared" si="5"/>
        <v>4711.5264</v>
      </c>
      <c r="K9893" s="37" t="str">
        <f t="array" ref="K9893">IFERROR(XLOOKUP(G9893,'Tipo de carga'!A:A,'Tipo de carga'!B:B))</f>
        <v>Autoabasto</v>
      </c>
      <c r="L9893" s="37">
        <f t="shared" si="2"/>
        <v>51</v>
      </c>
      <c r="M9893" s="37">
        <f t="shared" si="3"/>
        <v>20</v>
      </c>
      <c r="N9893" s="37">
        <f t="shared" si="4"/>
        <v>12</v>
      </c>
      <c r="O9893" s="37" t="str">
        <f t="array" ref="O9893">IFERROR(XLOOKUP(K9893,'Tipo de carga'!B:B,'Tipo de carga'!C:C))</f>
        <v>Diesel</v>
      </c>
    </row>
    <row r="9894">
      <c r="A9894" s="36">
        <v>2010.0</v>
      </c>
      <c r="B9894" s="37" t="str">
        <f t="array" ref="B9894">IFERROR(XLOOKUP(A9894,'Asignacion Dic'!A:A,'Asignacion Dic'!C:C))</f>
        <v>MeLi asignado SD</v>
      </c>
      <c r="C9894" s="37" t="str">
        <f t="array" ref="C9894">IFERROR(XLOOKUP(A9894,'Asignacion Dic'!A:A,'Asignacion Dic'!B:B))</f>
        <v>EC-05</v>
      </c>
      <c r="D9894" s="38">
        <v>45646.58047453704</v>
      </c>
      <c r="E9894" s="36" t="s">
        <v>194</v>
      </c>
      <c r="F9894" s="37" t="str">
        <f t="array" ref="F9894">IFERROR(XLOOKUP(E9894,Operadores!A:A,Operadores!B:B))</f>
        <v>CHAJE</v>
      </c>
      <c r="G9894" s="36" t="s">
        <v>42</v>
      </c>
      <c r="H9894" s="39">
        <v>19.63136</v>
      </c>
      <c r="I9894" s="40">
        <v>270.0</v>
      </c>
      <c r="J9894" s="41">
        <f t="shared" si="5"/>
        <v>5300.4672</v>
      </c>
      <c r="K9894" s="37" t="str">
        <f t="array" ref="K9894">IFERROR(XLOOKUP(G9894,'Tipo de carga'!A:A,'Tipo de carga'!B:B))</f>
        <v>Autoabasto</v>
      </c>
      <c r="L9894" s="37">
        <f t="shared" si="2"/>
        <v>51</v>
      </c>
      <c r="M9894" s="37">
        <f t="shared" si="3"/>
        <v>20</v>
      </c>
      <c r="N9894" s="37">
        <f t="shared" si="4"/>
        <v>12</v>
      </c>
      <c r="O9894" s="37" t="str">
        <f t="array" ref="O9894">IFERROR(XLOOKUP(K9894,'Tipo de carga'!B:B,'Tipo de carga'!C:C))</f>
        <v>Diesel</v>
      </c>
    </row>
    <row r="9895">
      <c r="A9895" s="36">
        <v>1799.0</v>
      </c>
      <c r="B9895" s="37" t="str">
        <f t="array" ref="B9895">IFERROR(XLOOKUP(A9895,'Asignacion Dic'!A:A,'Asignacion Dic'!C:C))</f>
        <v>Sayer Full</v>
      </c>
      <c r="C9895" s="37" t="str">
        <f t="array" ref="C9895">IFERROR(XLOOKUP(A9895,'Asignacion Dic'!A:A,'Asignacion Dic'!B:B))</f>
        <v>EC-04</v>
      </c>
      <c r="D9895" s="38">
        <v>45646.55917824074</v>
      </c>
      <c r="E9895" s="36" t="s">
        <v>309</v>
      </c>
      <c r="F9895" s="37" t="str">
        <f t="array" ref="F9895">IFERROR(XLOOKUP(E9895,Operadores!A:A,Operadores!B:B))</f>
        <v>FERFRA</v>
      </c>
      <c r="G9895" s="36" t="s">
        <v>42</v>
      </c>
      <c r="H9895" s="39">
        <v>19.63136</v>
      </c>
      <c r="I9895" s="40">
        <v>800.0</v>
      </c>
      <c r="J9895" s="41">
        <f t="shared" si="5"/>
        <v>15705.088</v>
      </c>
      <c r="K9895" s="37" t="str">
        <f t="array" ref="K9895">IFERROR(XLOOKUP(G9895,'Tipo de carga'!A:A,'Tipo de carga'!B:B))</f>
        <v>Autoabasto</v>
      </c>
      <c r="L9895" s="37">
        <f t="shared" si="2"/>
        <v>51</v>
      </c>
      <c r="M9895" s="37">
        <f t="shared" si="3"/>
        <v>20</v>
      </c>
      <c r="N9895" s="37">
        <f t="shared" si="4"/>
        <v>12</v>
      </c>
      <c r="O9895" s="37" t="str">
        <f t="array" ref="O9895">IFERROR(XLOOKUP(K9895,'Tipo de carga'!B:B,'Tipo de carga'!C:C))</f>
        <v>Diesel</v>
      </c>
    </row>
    <row r="9896">
      <c r="A9896" s="36">
        <v>1738.0</v>
      </c>
      <c r="B9896" s="37" t="str">
        <f t="array" ref="B9896">IFERROR(XLOOKUP(A9896,'Asignacion Dic'!A:A,'Asignacion Dic'!C:C))</f>
        <v>Wm Full</v>
      </c>
      <c r="C9896" s="37" t="str">
        <f t="array" ref="C9896">IFERROR(XLOOKUP(A9896,'Asignacion Dic'!A:A,'Asignacion Dic'!B:B))</f>
        <v>EC-08</v>
      </c>
      <c r="D9896" s="38">
        <v>45646.55888888889</v>
      </c>
      <c r="E9896" s="36" t="s">
        <v>295</v>
      </c>
      <c r="F9896" s="37" t="str">
        <f t="array" ref="F9896">IFERROR(XLOOKUP(E9896,Operadores!A:A,Operadores!B:B))</f>
        <v>PEROMA</v>
      </c>
      <c r="G9896" s="36" t="s">
        <v>42</v>
      </c>
      <c r="H9896" s="39">
        <v>19.63136</v>
      </c>
      <c r="I9896" s="40">
        <v>400.0</v>
      </c>
      <c r="J9896" s="41">
        <f t="shared" si="5"/>
        <v>7852.544</v>
      </c>
      <c r="K9896" s="37" t="str">
        <f t="array" ref="K9896">IFERROR(XLOOKUP(G9896,'Tipo de carga'!A:A,'Tipo de carga'!B:B))</f>
        <v>Autoabasto</v>
      </c>
      <c r="L9896" s="37">
        <f t="shared" si="2"/>
        <v>51</v>
      </c>
      <c r="M9896" s="37">
        <f t="shared" si="3"/>
        <v>20</v>
      </c>
      <c r="N9896" s="37">
        <f t="shared" si="4"/>
        <v>12</v>
      </c>
      <c r="O9896" s="37" t="str">
        <f t="array" ref="O9896">IFERROR(XLOOKUP(K9896,'Tipo de carga'!B:B,'Tipo de carga'!C:C))</f>
        <v>Diesel</v>
      </c>
    </row>
    <row r="9897">
      <c r="A9897" s="36">
        <v>2000.0</v>
      </c>
      <c r="B9897" s="37" t="str">
        <f t="array" ref="B9897">IFERROR(XLOOKUP(A9897,'Asignacion Dic'!A:A,'Asignacion Dic'!C:C))</f>
        <v>MeLi Dedicado Merida</v>
      </c>
      <c r="C9897" s="37" t="str">
        <f t="array" ref="C9897">IFERROR(XLOOKUP(A9897,'Asignacion Dic'!A:A,'Asignacion Dic'!B:B))</f>
        <v>EC-05</v>
      </c>
      <c r="D9897" s="38">
        <v>45646.550844907404</v>
      </c>
      <c r="E9897" s="36" t="s">
        <v>632</v>
      </c>
      <c r="F9897" s="37" t="str">
        <f t="array" ref="F9897">IFERROR(XLOOKUP(E9897,Operadores!A:A,Operadores!B:B))</f>
        <v>RODALE</v>
      </c>
      <c r="G9897" s="36" t="s">
        <v>42</v>
      </c>
      <c r="H9897" s="39">
        <v>19.63136</v>
      </c>
      <c r="I9897" s="40">
        <v>220.0</v>
      </c>
      <c r="J9897" s="41">
        <f t="shared" si="5"/>
        <v>4318.8992</v>
      </c>
      <c r="K9897" s="37" t="str">
        <f t="array" ref="K9897">IFERROR(XLOOKUP(G9897,'Tipo de carga'!A:A,'Tipo de carga'!B:B))</f>
        <v>Autoabasto</v>
      </c>
      <c r="L9897" s="37">
        <f t="shared" si="2"/>
        <v>51</v>
      </c>
      <c r="M9897" s="37">
        <f t="shared" si="3"/>
        <v>20</v>
      </c>
      <c r="N9897" s="37">
        <f t="shared" si="4"/>
        <v>12</v>
      </c>
      <c r="O9897" s="37" t="str">
        <f t="array" ref="O9897">IFERROR(XLOOKUP(K9897,'Tipo de carga'!B:B,'Tipo de carga'!C:C))</f>
        <v>Diesel</v>
      </c>
    </row>
    <row r="9898">
      <c r="A9898" s="36">
        <v>1715.0</v>
      </c>
      <c r="B9898" s="37" t="str">
        <f t="array" ref="B9898">IFERROR(XLOOKUP(A9898,'Asignacion Dic'!A:A,'Asignacion Dic'!C:C))</f>
        <v>Wm Sencillo</v>
      </c>
      <c r="C9898" s="37" t="str">
        <f t="array" ref="C9898">IFERROR(XLOOKUP(A9898,'Asignacion Dic'!A:A,'Asignacion Dic'!B:B))</f>
        <v>EC-08</v>
      </c>
      <c r="D9898" s="38">
        <v>45646.54020833333</v>
      </c>
      <c r="E9898" s="36" t="s">
        <v>280</v>
      </c>
      <c r="F9898" s="37" t="str">
        <f t="array" ref="F9898">IFERROR(XLOOKUP(E9898,Operadores!A:A,Operadores!B:B))</f>
        <v>LEOJAI</v>
      </c>
      <c r="G9898" s="36" t="s">
        <v>42</v>
      </c>
      <c r="H9898" s="39">
        <v>19.63136</v>
      </c>
      <c r="I9898" s="40">
        <v>415.0</v>
      </c>
      <c r="J9898" s="41">
        <f t="shared" si="5"/>
        <v>8147.0144</v>
      </c>
      <c r="K9898" s="37" t="str">
        <f t="array" ref="K9898">IFERROR(XLOOKUP(G9898,'Tipo de carga'!A:A,'Tipo de carga'!B:B))</f>
        <v>Autoabasto</v>
      </c>
      <c r="L9898" s="37">
        <f t="shared" si="2"/>
        <v>51</v>
      </c>
      <c r="M9898" s="37">
        <f t="shared" si="3"/>
        <v>20</v>
      </c>
      <c r="N9898" s="37">
        <f t="shared" si="4"/>
        <v>12</v>
      </c>
      <c r="O9898" s="37" t="str">
        <f t="array" ref="O9898">IFERROR(XLOOKUP(K9898,'Tipo de carga'!B:B,'Tipo de carga'!C:C))</f>
        <v>Diesel</v>
      </c>
    </row>
    <row r="9899">
      <c r="A9899" s="36">
        <v>2009.0</v>
      </c>
      <c r="B9899" s="37" t="str">
        <f t="array" ref="B9899">IFERROR(XLOOKUP(A9899,'Asignacion Dic'!A:A,'Asignacion Dic'!C:C))</f>
        <v>MeLi Dedicado Merida</v>
      </c>
      <c r="C9899" s="37" t="str">
        <f t="array" ref="C9899">IFERROR(XLOOKUP(A9899,'Asignacion Dic'!A:A,'Asignacion Dic'!B:B))</f>
        <v>EC-05</v>
      </c>
      <c r="D9899" s="38">
        <v>45646.539293981485</v>
      </c>
      <c r="E9899" s="36" t="s">
        <v>294</v>
      </c>
      <c r="F9899" s="37" t="str">
        <f t="array" ref="F9899">IFERROR(XLOOKUP(E9899,Operadores!A:A,Operadores!B:B))</f>
        <v>GONCAR01</v>
      </c>
      <c r="G9899" s="36" t="s">
        <v>42</v>
      </c>
      <c r="H9899" s="39">
        <v>19.63136</v>
      </c>
      <c r="I9899" s="40">
        <v>466.0</v>
      </c>
      <c r="J9899" s="41">
        <f t="shared" si="5"/>
        <v>9148.21376</v>
      </c>
      <c r="K9899" s="37" t="str">
        <f t="array" ref="K9899">IFERROR(XLOOKUP(G9899,'Tipo de carga'!A:A,'Tipo de carga'!B:B))</f>
        <v>Autoabasto</v>
      </c>
      <c r="L9899" s="37">
        <f t="shared" si="2"/>
        <v>51</v>
      </c>
      <c r="M9899" s="37">
        <f t="shared" si="3"/>
        <v>20</v>
      </c>
      <c r="N9899" s="37">
        <f t="shared" si="4"/>
        <v>12</v>
      </c>
      <c r="O9899" s="37" t="str">
        <f t="array" ref="O9899">IFERROR(XLOOKUP(K9899,'Tipo de carga'!B:B,'Tipo de carga'!C:C))</f>
        <v>Diesel</v>
      </c>
    </row>
    <row r="9900">
      <c r="A9900" s="36">
        <v>1896.0</v>
      </c>
      <c r="B9900" s="37" t="str">
        <f t="array" ref="B9900">IFERROR(XLOOKUP(A9900,'Asignacion Dic'!A:A,'Asignacion Dic'!C:C))</f>
        <v>Hisense</v>
      </c>
      <c r="C9900" s="37" t="str">
        <f t="array" ref="C9900">IFERROR(XLOOKUP(A9900,'Asignacion Dic'!A:A,'Asignacion Dic'!B:B))</f>
        <v>EC-03</v>
      </c>
      <c r="D9900" s="38">
        <v>45646.49391203704</v>
      </c>
      <c r="E9900" s="36" t="s">
        <v>353</v>
      </c>
      <c r="F9900" s="37" t="str">
        <f t="array" ref="F9900">IFERROR(XLOOKUP(E9900,Operadores!A:A,Operadores!B:B))</f>
        <v>CUAALV</v>
      </c>
      <c r="G9900" s="36" t="s">
        <v>42</v>
      </c>
      <c r="H9900" s="39">
        <v>19.63136</v>
      </c>
      <c r="I9900" s="40">
        <v>200.0</v>
      </c>
      <c r="J9900" s="41">
        <f t="shared" si="5"/>
        <v>3926.272</v>
      </c>
      <c r="K9900" s="37" t="str">
        <f t="array" ref="K9900">IFERROR(XLOOKUP(G9900,'Tipo de carga'!A:A,'Tipo de carga'!B:B))</f>
        <v>Autoabasto</v>
      </c>
      <c r="L9900" s="37">
        <f t="shared" si="2"/>
        <v>51</v>
      </c>
      <c r="M9900" s="37">
        <f t="shared" si="3"/>
        <v>20</v>
      </c>
      <c r="N9900" s="37">
        <f t="shared" si="4"/>
        <v>12</v>
      </c>
      <c r="O9900" s="37" t="str">
        <f t="array" ref="O9900">IFERROR(XLOOKUP(K9900,'Tipo de carga'!B:B,'Tipo de carga'!C:C))</f>
        <v>Diesel</v>
      </c>
    </row>
    <row r="9901">
      <c r="A9901" s="36">
        <v>1999.0</v>
      </c>
      <c r="B9901" s="37" t="str">
        <f t="array" ref="B9901">IFERROR(XLOOKUP(A9901,'Asignacion Dic'!A:A,'Asignacion Dic'!C:C))</f>
        <v>MeLi Dedicado Merida</v>
      </c>
      <c r="C9901" s="37" t="str">
        <f t="array" ref="C9901">IFERROR(XLOOKUP(A9901,'Asignacion Dic'!A:A,'Asignacion Dic'!B:B))</f>
        <v>EC-05</v>
      </c>
      <c r="D9901" s="38">
        <v>45646.48019675926</v>
      </c>
      <c r="E9901" s="36" t="s">
        <v>543</v>
      </c>
      <c r="F9901" s="37" t="str">
        <f t="array" ref="F9901">IFERROR(XLOOKUP(E9901,Operadores!A:A,Operadores!B:B))</f>
        <v>CAMJOS</v>
      </c>
      <c r="G9901" s="36" t="s">
        <v>42</v>
      </c>
      <c r="H9901" s="39">
        <v>19.63136</v>
      </c>
      <c r="I9901" s="40">
        <v>254.0</v>
      </c>
      <c r="J9901" s="41">
        <f t="shared" si="5"/>
        <v>4986.36544</v>
      </c>
      <c r="K9901" s="37" t="str">
        <f t="array" ref="K9901">IFERROR(XLOOKUP(G9901,'Tipo de carga'!A:A,'Tipo de carga'!B:B))</f>
        <v>Autoabasto</v>
      </c>
      <c r="L9901" s="37">
        <f t="shared" si="2"/>
        <v>51</v>
      </c>
      <c r="M9901" s="37">
        <f t="shared" si="3"/>
        <v>20</v>
      </c>
      <c r="N9901" s="37">
        <f t="shared" si="4"/>
        <v>12</v>
      </c>
      <c r="O9901" s="37" t="str">
        <f t="array" ref="O9901">IFERROR(XLOOKUP(K9901,'Tipo de carga'!B:B,'Tipo de carga'!C:C))</f>
        <v>Diesel</v>
      </c>
    </row>
    <row r="9902">
      <c r="A9902" s="36">
        <v>2008.0</v>
      </c>
      <c r="B9902" s="37" t="str">
        <f t="array" ref="B9902">IFERROR(XLOOKUP(A9902,'Asignacion Dic'!A:A,'Asignacion Dic'!C:C))</f>
        <v>MeLi Dedicado Merida</v>
      </c>
      <c r="C9902" s="37" t="str">
        <f t="array" ref="C9902">IFERROR(XLOOKUP(A9902,'Asignacion Dic'!A:A,'Asignacion Dic'!B:B))</f>
        <v>EC-05</v>
      </c>
      <c r="D9902" s="38">
        <v>45646.4731712963</v>
      </c>
      <c r="E9902" s="36" t="s">
        <v>241</v>
      </c>
      <c r="F9902" s="37" t="str">
        <f t="array" ref="F9902">IFERROR(XLOOKUP(E9902,Operadores!A:A,Operadores!B:B))</f>
        <v>CADEMM</v>
      </c>
      <c r="G9902" s="36" t="s">
        <v>42</v>
      </c>
      <c r="H9902" s="39">
        <v>19.63136</v>
      </c>
      <c r="I9902" s="40">
        <v>398.0</v>
      </c>
      <c r="J9902" s="41">
        <f t="shared" si="5"/>
        <v>7813.28128</v>
      </c>
      <c r="K9902" s="37" t="str">
        <f t="array" ref="K9902">IFERROR(XLOOKUP(G9902,'Tipo de carga'!A:A,'Tipo de carga'!B:B))</f>
        <v>Autoabasto</v>
      </c>
      <c r="L9902" s="37">
        <f t="shared" si="2"/>
        <v>51</v>
      </c>
      <c r="M9902" s="37">
        <f t="shared" si="3"/>
        <v>20</v>
      </c>
      <c r="N9902" s="37">
        <f t="shared" si="4"/>
        <v>12</v>
      </c>
      <c r="O9902" s="37" t="str">
        <f t="array" ref="O9902">IFERROR(XLOOKUP(K9902,'Tipo de carga'!B:B,'Tipo de carga'!C:C))</f>
        <v>Diesel</v>
      </c>
    </row>
    <row r="9903">
      <c r="A9903" s="36">
        <v>1813.0</v>
      </c>
      <c r="B9903" s="37" t="str">
        <f t="array" ref="B9903">IFERROR(XLOOKUP(A9903,'Asignacion Dic'!A:A,'Asignacion Dic'!C:C))</f>
        <v>Wm Full</v>
      </c>
      <c r="C9903" s="37" t="str">
        <f t="array" ref="C9903">IFERROR(XLOOKUP(A9903,'Asignacion Dic'!A:A,'Asignacion Dic'!B:B))</f>
        <v>EC-08</v>
      </c>
      <c r="D9903" s="38">
        <v>45646.43467592593</v>
      </c>
      <c r="E9903" s="36" t="s">
        <v>289</v>
      </c>
      <c r="F9903" s="37" t="str">
        <f t="array" ref="F9903">IFERROR(XLOOKUP(E9903,Operadores!A:A,Operadores!B:B))</f>
        <v>ALFEDI</v>
      </c>
      <c r="G9903" s="36" t="s">
        <v>42</v>
      </c>
      <c r="H9903" s="39">
        <v>19.63136</v>
      </c>
      <c r="I9903" s="40">
        <v>383.0</v>
      </c>
      <c r="J9903" s="41">
        <f t="shared" si="5"/>
        <v>7518.81088</v>
      </c>
      <c r="K9903" s="37" t="str">
        <f t="array" ref="K9903">IFERROR(XLOOKUP(G9903,'Tipo de carga'!A:A,'Tipo de carga'!B:B))</f>
        <v>Autoabasto</v>
      </c>
      <c r="L9903" s="37">
        <f t="shared" si="2"/>
        <v>51</v>
      </c>
      <c r="M9903" s="37">
        <f t="shared" si="3"/>
        <v>20</v>
      </c>
      <c r="N9903" s="37">
        <f t="shared" si="4"/>
        <v>12</v>
      </c>
      <c r="O9903" s="37" t="str">
        <f t="array" ref="O9903">IFERROR(XLOOKUP(K9903,'Tipo de carga'!B:B,'Tipo de carga'!C:C))</f>
        <v>Diesel</v>
      </c>
    </row>
    <row r="9904">
      <c r="A9904" s="36">
        <v>2031.0</v>
      </c>
      <c r="B9904" s="37" t="str">
        <f t="array" ref="B9904">IFERROR(XLOOKUP(A9904,'Asignacion Dic'!A:A,'Asignacion Dic'!C:C))</f>
        <v>MeLi Dedicado Merida</v>
      </c>
      <c r="C9904" s="37" t="str">
        <f t="array" ref="C9904">IFERROR(XLOOKUP(A9904,'Asignacion Dic'!A:A,'Asignacion Dic'!B:B))</f>
        <v>EC-05</v>
      </c>
      <c r="D9904" s="38">
        <v>45646.35700231481</v>
      </c>
      <c r="E9904" s="36" t="s">
        <v>603</v>
      </c>
      <c r="F9904" s="37" t="str">
        <f t="array" ref="F9904">IFERROR(XLOOKUP(E9904,Operadores!A:A,Operadores!B:B))</f>
        <v>SARJO</v>
      </c>
      <c r="G9904" s="36" t="s">
        <v>42</v>
      </c>
      <c r="H9904" s="39">
        <v>19.63136</v>
      </c>
      <c r="I9904" s="40">
        <v>387.0</v>
      </c>
      <c r="J9904" s="41">
        <f t="shared" si="5"/>
        <v>7597.33632</v>
      </c>
      <c r="K9904" s="37" t="str">
        <f t="array" ref="K9904">IFERROR(XLOOKUP(G9904,'Tipo de carga'!A:A,'Tipo de carga'!B:B))</f>
        <v>Autoabasto</v>
      </c>
      <c r="L9904" s="37">
        <f t="shared" si="2"/>
        <v>51</v>
      </c>
      <c r="M9904" s="37">
        <f t="shared" si="3"/>
        <v>20</v>
      </c>
      <c r="N9904" s="37">
        <f t="shared" si="4"/>
        <v>12</v>
      </c>
      <c r="O9904" s="37" t="str">
        <f t="array" ref="O9904">IFERROR(XLOOKUP(K9904,'Tipo de carga'!B:B,'Tipo de carga'!C:C))</f>
        <v>Diesel</v>
      </c>
    </row>
    <row r="9905">
      <c r="A9905" s="36">
        <v>2061.0</v>
      </c>
      <c r="B9905" s="37" t="str">
        <f t="array" ref="B9905">IFERROR(XLOOKUP(A9905,'Asignacion Dic'!A:A,'Asignacion Dic'!C:C))</f>
        <v>PISA Gdl</v>
      </c>
      <c r="C9905" s="37" t="str">
        <f t="array" ref="C9905">IFERROR(XLOOKUP(A9905,'Asignacion Dic'!A:A,'Asignacion Dic'!B:B))</f>
        <v>EC-06</v>
      </c>
      <c r="D9905" s="38">
        <v>45646.297997685186</v>
      </c>
      <c r="E9905" s="36" t="s">
        <v>270</v>
      </c>
      <c r="F9905" s="37" t="str">
        <f t="array" ref="F9905">IFERROR(XLOOKUP(E9905,Operadores!A:A,Operadores!B:B))</f>
        <v>RESEDU</v>
      </c>
      <c r="G9905" s="36" t="s">
        <v>42</v>
      </c>
      <c r="H9905" s="39">
        <v>19.63136</v>
      </c>
      <c r="I9905" s="40">
        <v>572.0</v>
      </c>
      <c r="J9905" s="41">
        <f t="shared" si="5"/>
        <v>11229.13792</v>
      </c>
      <c r="K9905" s="37" t="str">
        <f t="array" ref="K9905">IFERROR(XLOOKUP(G9905,'Tipo de carga'!A:A,'Tipo de carga'!B:B))</f>
        <v>Autoabasto</v>
      </c>
      <c r="L9905" s="37">
        <f t="shared" si="2"/>
        <v>51</v>
      </c>
      <c r="M9905" s="37">
        <f t="shared" si="3"/>
        <v>20</v>
      </c>
      <c r="N9905" s="37">
        <f t="shared" si="4"/>
        <v>12</v>
      </c>
      <c r="O9905" s="37" t="str">
        <f t="array" ref="O9905">IFERROR(XLOOKUP(K9905,'Tipo de carga'!B:B,'Tipo de carga'!C:C))</f>
        <v>Diesel</v>
      </c>
    </row>
    <row r="9906">
      <c r="A9906" s="36">
        <v>2004.0</v>
      </c>
      <c r="B9906" s="37" t="str">
        <f t="array" ref="B9906">IFERROR(XLOOKUP(A9906,'Asignacion Dic'!A:A,'Asignacion Dic'!C:C))</f>
        <v>MeLi Dedicado Merida</v>
      </c>
      <c r="C9906" s="37" t="str">
        <f t="array" ref="C9906">IFERROR(XLOOKUP(A9906,'Asignacion Dic'!A:A,'Asignacion Dic'!B:B))</f>
        <v>EC-05</v>
      </c>
      <c r="D9906" s="38">
        <v>45646.29686342592</v>
      </c>
      <c r="E9906" s="36" t="s">
        <v>582</v>
      </c>
      <c r="F9906" s="37" t="str">
        <f t="array" ref="F9906">IFERROR(XLOOKUP(E9906,Operadores!A:A,Operadores!B:B))</f>
        <v>ESTAN</v>
      </c>
      <c r="G9906" s="36" t="s">
        <v>42</v>
      </c>
      <c r="H9906" s="39">
        <v>19.63136</v>
      </c>
      <c r="I9906" s="40">
        <v>392.0</v>
      </c>
      <c r="J9906" s="41">
        <f t="shared" si="5"/>
        <v>7695.49312</v>
      </c>
      <c r="K9906" s="37" t="str">
        <f t="array" ref="K9906">IFERROR(XLOOKUP(G9906,'Tipo de carga'!A:A,'Tipo de carga'!B:B))</f>
        <v>Autoabasto</v>
      </c>
      <c r="L9906" s="37">
        <f t="shared" si="2"/>
        <v>51</v>
      </c>
      <c r="M9906" s="37">
        <f t="shared" si="3"/>
        <v>20</v>
      </c>
      <c r="N9906" s="37">
        <f t="shared" si="4"/>
        <v>12</v>
      </c>
      <c r="O9906" s="37" t="str">
        <f t="array" ref="O9906">IFERROR(XLOOKUP(K9906,'Tipo de carga'!B:B,'Tipo de carga'!C:C))</f>
        <v>Diesel</v>
      </c>
    </row>
    <row r="9907">
      <c r="A9907" s="36">
        <v>1828.0</v>
      </c>
      <c r="B9907" s="37" t="str">
        <f t="array" ref="B9907">IFERROR(XLOOKUP(A9907,'Asignacion Dic'!A:A,'Asignacion Dic'!C:C))</f>
        <v>Circuitos</v>
      </c>
      <c r="C9907" s="37" t="str">
        <f t="array" ref="C9907">IFERROR(XLOOKUP(A9907,'Asignacion Dic'!A:A,'Asignacion Dic'!B:B))</f>
        <v>EC-03</v>
      </c>
      <c r="D9907" s="38">
        <v>45646.20959490741</v>
      </c>
      <c r="E9907" s="36" t="s">
        <v>414</v>
      </c>
      <c r="F9907" s="37" t="str">
        <f t="array" ref="F9907">IFERROR(XLOOKUP(E9907,Operadores!A:A,Operadores!B:B))</f>
        <v>CRUBE</v>
      </c>
      <c r="G9907" s="36" t="s">
        <v>42</v>
      </c>
      <c r="H9907" s="39">
        <v>19.63136</v>
      </c>
      <c r="I9907" s="40">
        <v>506.0</v>
      </c>
      <c r="J9907" s="41">
        <f t="shared" si="5"/>
        <v>9933.46816</v>
      </c>
      <c r="K9907" s="37" t="str">
        <f t="array" ref="K9907">IFERROR(XLOOKUP(G9907,'Tipo de carga'!A:A,'Tipo de carga'!B:B))</f>
        <v>Autoabasto</v>
      </c>
      <c r="L9907" s="37">
        <f t="shared" si="2"/>
        <v>51</v>
      </c>
      <c r="M9907" s="37">
        <f t="shared" si="3"/>
        <v>20</v>
      </c>
      <c r="N9907" s="37">
        <f t="shared" si="4"/>
        <v>12</v>
      </c>
      <c r="O9907" s="37" t="str">
        <f t="array" ref="O9907">IFERROR(XLOOKUP(K9907,'Tipo de carga'!B:B,'Tipo de carga'!C:C))</f>
        <v>Diesel</v>
      </c>
    </row>
    <row r="9908">
      <c r="A9908" s="36">
        <v>2002.0</v>
      </c>
      <c r="B9908" s="37" t="str">
        <f t="array" ref="B9908">IFERROR(XLOOKUP(A9908,'Asignacion Dic'!A:A,'Asignacion Dic'!C:C))</f>
        <v>MeLi Dedicado Merida</v>
      </c>
      <c r="C9908" s="37" t="str">
        <f t="array" ref="C9908">IFERROR(XLOOKUP(A9908,'Asignacion Dic'!A:A,'Asignacion Dic'!B:B))</f>
        <v>EC-05</v>
      </c>
      <c r="D9908" s="38">
        <v>45646.106527777774</v>
      </c>
      <c r="E9908" s="36" t="s">
        <v>535</v>
      </c>
      <c r="F9908" s="37" t="str">
        <f t="array" ref="F9908">IFERROR(XLOOKUP(E9908,Operadores!A:A,Operadores!B:B))</f>
        <v>VELALE</v>
      </c>
      <c r="G9908" s="36" t="s">
        <v>42</v>
      </c>
      <c r="H9908" s="39">
        <v>19.63136</v>
      </c>
      <c r="I9908" s="40">
        <v>285.0</v>
      </c>
      <c r="J9908" s="41">
        <f t="shared" si="5"/>
        <v>5594.9376</v>
      </c>
      <c r="K9908" s="37" t="str">
        <f t="array" ref="K9908">IFERROR(XLOOKUP(G9908,'Tipo de carga'!A:A,'Tipo de carga'!B:B))</f>
        <v>Autoabasto</v>
      </c>
      <c r="L9908" s="37">
        <f t="shared" si="2"/>
        <v>51</v>
      </c>
      <c r="M9908" s="37">
        <f t="shared" si="3"/>
        <v>20</v>
      </c>
      <c r="N9908" s="37">
        <f t="shared" si="4"/>
        <v>12</v>
      </c>
      <c r="O9908" s="37" t="str">
        <f t="array" ref="O9908">IFERROR(XLOOKUP(K9908,'Tipo de carga'!B:B,'Tipo de carga'!C:C))</f>
        <v>Diesel</v>
      </c>
    </row>
    <row r="9909">
      <c r="A9909" s="36">
        <v>1892.0</v>
      </c>
      <c r="B9909" s="37" t="str">
        <f t="array" ref="B9909">IFERROR(XLOOKUP(A9909,'Asignacion Dic'!A:A,'Asignacion Dic'!C:C))</f>
        <v>Full Liver</v>
      </c>
      <c r="C9909" s="37" t="str">
        <f t="array" ref="C9909">IFERROR(XLOOKUP(A9909,'Asignacion Dic'!A:A,'Asignacion Dic'!B:B))</f>
        <v>EC-01</v>
      </c>
      <c r="D9909" s="38">
        <v>45646.07859953704</v>
      </c>
      <c r="E9909" s="36" t="s">
        <v>151</v>
      </c>
      <c r="F9909" s="37" t="str">
        <f t="array" ref="F9909">IFERROR(XLOOKUP(E9909,Operadores!A:A,Operadores!B:B))</f>
        <v>CALVI</v>
      </c>
      <c r="G9909" s="36" t="s">
        <v>42</v>
      </c>
      <c r="H9909" s="39">
        <v>19.63136</v>
      </c>
      <c r="I9909" s="40">
        <v>321.0</v>
      </c>
      <c r="J9909" s="41">
        <f t="shared" si="5"/>
        <v>6301.66656</v>
      </c>
      <c r="K9909" s="37" t="str">
        <f t="array" ref="K9909">IFERROR(XLOOKUP(G9909,'Tipo de carga'!A:A,'Tipo de carga'!B:B))</f>
        <v>Autoabasto</v>
      </c>
      <c r="L9909" s="37">
        <f t="shared" si="2"/>
        <v>51</v>
      </c>
      <c r="M9909" s="37">
        <f t="shared" si="3"/>
        <v>20</v>
      </c>
      <c r="N9909" s="37">
        <f t="shared" si="4"/>
        <v>12</v>
      </c>
      <c r="O9909" s="37" t="str">
        <f t="array" ref="O9909">IFERROR(XLOOKUP(K9909,'Tipo de carga'!B:B,'Tipo de carga'!C:C))</f>
        <v>Diesel</v>
      </c>
    </row>
    <row r="9910">
      <c r="A9910" s="36">
        <v>1738.0</v>
      </c>
      <c r="B9910" s="37" t="str">
        <f t="array" ref="B9910">IFERROR(XLOOKUP(A9910,'Asignacion Dic'!A:A,'Asignacion Dic'!C:C))</f>
        <v>Wm Full</v>
      </c>
      <c r="C9910" s="37" t="str">
        <f t="array" ref="C9910">IFERROR(XLOOKUP(A9910,'Asignacion Dic'!A:A,'Asignacion Dic'!B:B))</f>
        <v>EC-08</v>
      </c>
      <c r="D9910" s="38">
        <v>45646.00763888889</v>
      </c>
      <c r="E9910" s="36" t="s">
        <v>295</v>
      </c>
      <c r="F9910" s="37" t="str">
        <f t="array" ref="F9910">IFERROR(XLOOKUP(E9910,Operadores!A:A,Operadores!B:B))</f>
        <v>PEROMA</v>
      </c>
      <c r="G9910" s="36" t="s">
        <v>425</v>
      </c>
      <c r="H9910" s="39">
        <v>26.79</v>
      </c>
      <c r="I9910" s="40">
        <v>336.0</v>
      </c>
      <c r="J9910" s="41">
        <f t="shared" si="5"/>
        <v>9001.44</v>
      </c>
      <c r="K9910" s="37" t="str">
        <f t="array" ref="K9910">IFERROR(XLOOKUP(G9910,'Tipo de carga'!A:A,'Tipo de carga'!B:B))</f>
        <v>Ticket</v>
      </c>
      <c r="L9910" s="37">
        <f t="shared" si="2"/>
        <v>51</v>
      </c>
      <c r="M9910" s="37">
        <f t="shared" si="3"/>
        <v>20</v>
      </c>
      <c r="N9910" s="37">
        <f t="shared" si="4"/>
        <v>12</v>
      </c>
      <c r="O9910" s="37" t="str">
        <f t="array" ref="O9910">IFERROR(XLOOKUP(K9910,'Tipo de carga'!B:B,'Tipo de carga'!C:C))</f>
        <v>Diesel</v>
      </c>
    </row>
    <row r="9911">
      <c r="A9911" s="36">
        <v>2025.0</v>
      </c>
      <c r="B9911" s="37" t="str">
        <f t="array" ref="B9911">IFERROR(XLOOKUP(A9911,'Asignacion Dic'!A:A,'Asignacion Dic'!C:C))</f>
        <v>MeLi Dedicado TD</v>
      </c>
      <c r="C9911" s="37" t="str">
        <f t="array" ref="C9911">IFERROR(XLOOKUP(A9911,'Asignacion Dic'!A:A,'Asignacion Dic'!B:B))</f>
        <v>EC-05</v>
      </c>
      <c r="D9911" s="38">
        <v>45646.15833333333</v>
      </c>
      <c r="E9911" s="36" t="s">
        <v>485</v>
      </c>
      <c r="F9911" s="37" t="str">
        <f t="array" ref="F9911">IFERROR(XLOOKUP(E9911,Operadores!A:A,Operadores!B:B))</f>
        <v>HERROD</v>
      </c>
      <c r="G9911" s="36" t="s">
        <v>425</v>
      </c>
      <c r="H9911" s="39">
        <v>25.47</v>
      </c>
      <c r="I9911" s="40">
        <v>471.0</v>
      </c>
      <c r="J9911" s="41">
        <f t="shared" si="5"/>
        <v>11996.37</v>
      </c>
      <c r="K9911" s="37" t="str">
        <f t="array" ref="K9911">IFERROR(XLOOKUP(G9911,'Tipo de carga'!A:A,'Tipo de carga'!B:B))</f>
        <v>Ticket</v>
      </c>
      <c r="L9911" s="37">
        <f t="shared" si="2"/>
        <v>51</v>
      </c>
      <c r="M9911" s="37">
        <f t="shared" si="3"/>
        <v>20</v>
      </c>
      <c r="N9911" s="37">
        <f t="shared" si="4"/>
        <v>12</v>
      </c>
      <c r="O9911" s="37" t="str">
        <f t="array" ref="O9911">IFERROR(XLOOKUP(K9911,'Tipo de carga'!B:B,'Tipo de carga'!C:C))</f>
        <v>Diesel</v>
      </c>
    </row>
    <row r="9912">
      <c r="A9912" s="36">
        <v>1905.0</v>
      </c>
      <c r="B9912" s="37" t="str">
        <f t="array" ref="B9912">IFERROR(XLOOKUP(A9912,'Asignacion Dic'!A:A,'Asignacion Dic'!C:C))</f>
        <v>MeLi asignado SD</v>
      </c>
      <c r="C9912" s="37" t="str">
        <f t="array" ref="C9912">IFERROR(XLOOKUP(A9912,'Asignacion Dic'!A:A,'Asignacion Dic'!B:B))</f>
        <v>EC-05</v>
      </c>
      <c r="D9912" s="38">
        <v>45646.23888888889</v>
      </c>
      <c r="E9912" s="36" t="s">
        <v>367</v>
      </c>
      <c r="F9912" s="37" t="str">
        <f t="array" ref="F9912">IFERROR(XLOOKUP(E9912,Operadores!A:A,Operadores!B:B))</f>
        <v>ALTJOS</v>
      </c>
      <c r="G9912" s="36" t="s">
        <v>425</v>
      </c>
      <c r="H9912" s="39">
        <v>26.15</v>
      </c>
      <c r="I9912" s="40">
        <v>459.0</v>
      </c>
      <c r="J9912" s="41">
        <f t="shared" si="5"/>
        <v>12002.85</v>
      </c>
      <c r="K9912" s="37" t="str">
        <f t="array" ref="K9912">IFERROR(XLOOKUP(G9912,'Tipo de carga'!A:A,'Tipo de carga'!B:B))</f>
        <v>Ticket</v>
      </c>
      <c r="L9912" s="37">
        <f t="shared" si="2"/>
        <v>51</v>
      </c>
      <c r="M9912" s="37">
        <f t="shared" si="3"/>
        <v>20</v>
      </c>
      <c r="N9912" s="37">
        <f t="shared" si="4"/>
        <v>12</v>
      </c>
      <c r="O9912" s="37" t="str">
        <f t="array" ref="O9912">IFERROR(XLOOKUP(K9912,'Tipo de carga'!B:B,'Tipo de carga'!C:C))</f>
        <v>Diesel</v>
      </c>
    </row>
    <row r="9913">
      <c r="A9913" s="36">
        <v>1869.0</v>
      </c>
      <c r="B9913" s="37" t="str">
        <f t="array" ref="B9913">IFERROR(XLOOKUP(A9913,'Asignacion Dic'!A:A,'Asignacion Dic'!C:C))</f>
        <v>Circuitos</v>
      </c>
      <c r="C9913" s="37" t="str">
        <f t="array" ref="C9913">IFERROR(XLOOKUP(A9913,'Asignacion Dic'!A:A,'Asignacion Dic'!B:B))</f>
        <v>EC-03</v>
      </c>
      <c r="D9913" s="38">
        <v>45646.30763888889</v>
      </c>
      <c r="E9913" s="36" t="s">
        <v>271</v>
      </c>
      <c r="F9913" s="37" t="str">
        <f t="array" ref="F9913">IFERROR(XLOOKUP(E9913,Operadores!A:A,Operadores!B:B))</f>
        <v>MERUBA</v>
      </c>
      <c r="G9913" s="36" t="s">
        <v>425</v>
      </c>
      <c r="H9913" s="39">
        <v>25.74</v>
      </c>
      <c r="I9913" s="40">
        <v>279.0</v>
      </c>
      <c r="J9913" s="41">
        <f t="shared" si="5"/>
        <v>7181.46</v>
      </c>
      <c r="K9913" s="37" t="str">
        <f t="array" ref="K9913">IFERROR(XLOOKUP(G9913,'Tipo de carga'!A:A,'Tipo de carga'!B:B))</f>
        <v>Ticket</v>
      </c>
      <c r="L9913" s="37">
        <f t="shared" si="2"/>
        <v>51</v>
      </c>
      <c r="M9913" s="37">
        <f t="shared" si="3"/>
        <v>20</v>
      </c>
      <c r="N9913" s="37">
        <f t="shared" si="4"/>
        <v>12</v>
      </c>
      <c r="O9913" s="37" t="str">
        <f t="array" ref="O9913">IFERROR(XLOOKUP(K9913,'Tipo de carga'!B:B,'Tipo de carga'!C:C))</f>
        <v>Diesel</v>
      </c>
    </row>
    <row r="9914">
      <c r="A9914" s="36">
        <v>1761.0</v>
      </c>
      <c r="B9914" s="37" t="str">
        <f t="array" ref="B9914">IFERROR(XLOOKUP(A9914,'Asignacion Dic'!A:A,'Asignacion Dic'!C:C))</f>
        <v>Wm Full</v>
      </c>
      <c r="C9914" s="37" t="str">
        <f t="array" ref="C9914">IFERROR(XLOOKUP(A9914,'Asignacion Dic'!A:A,'Asignacion Dic'!B:B))</f>
        <v>EC-08</v>
      </c>
      <c r="D9914" s="38">
        <v>45646.41527777778</v>
      </c>
      <c r="E9914" s="36" t="s">
        <v>278</v>
      </c>
      <c r="F9914" s="37" t="str">
        <f t="array" ref="F9914">IFERROR(XLOOKUP(E9914,Operadores!A:A,Operadores!B:B))</f>
        <v>RAMBAR</v>
      </c>
      <c r="G9914" s="36" t="s">
        <v>425</v>
      </c>
      <c r="H9914" s="39">
        <v>26.29</v>
      </c>
      <c r="I9914" s="40">
        <v>400.0</v>
      </c>
      <c r="J9914" s="41">
        <f t="shared" si="5"/>
        <v>10516</v>
      </c>
      <c r="K9914" s="37" t="str">
        <f t="array" ref="K9914">IFERROR(XLOOKUP(G9914,'Tipo de carga'!A:A,'Tipo de carga'!B:B))</f>
        <v>Ticket</v>
      </c>
      <c r="L9914" s="37">
        <f t="shared" si="2"/>
        <v>51</v>
      </c>
      <c r="M9914" s="37">
        <f t="shared" si="3"/>
        <v>20</v>
      </c>
      <c r="N9914" s="37">
        <f t="shared" si="4"/>
        <v>12</v>
      </c>
      <c r="O9914" s="37" t="str">
        <f t="array" ref="O9914">IFERROR(XLOOKUP(K9914,'Tipo de carga'!B:B,'Tipo de carga'!C:C))</f>
        <v>Diesel</v>
      </c>
    </row>
    <row r="9915">
      <c r="A9915" s="36">
        <v>1701.0</v>
      </c>
      <c r="B9915" s="37" t="str">
        <f t="array" ref="B9915">IFERROR(XLOOKUP(A9915,'Asignacion Dic'!A:A,'Asignacion Dic'!C:C))</f>
        <v>Wm Full</v>
      </c>
      <c r="C9915" s="37" t="str">
        <f t="array" ref="C9915">IFERROR(XLOOKUP(A9915,'Asignacion Dic'!A:A,'Asignacion Dic'!B:B))</f>
        <v>EC-08</v>
      </c>
      <c r="D9915" s="38">
        <v>45646.43125</v>
      </c>
      <c r="E9915" s="36" t="s">
        <v>400</v>
      </c>
      <c r="F9915" s="37" t="str">
        <f t="array" ref="F9915">IFERROR(XLOOKUP(E9915,Operadores!A:A,Operadores!B:B))</f>
        <v>HERMOI</v>
      </c>
      <c r="G9915" s="36" t="s">
        <v>425</v>
      </c>
      <c r="H9915" s="39">
        <v>25.29</v>
      </c>
      <c r="I9915" s="40">
        <v>357.0</v>
      </c>
      <c r="J9915" s="41">
        <f t="shared" si="5"/>
        <v>9028.53</v>
      </c>
      <c r="K9915" s="37" t="str">
        <f t="array" ref="K9915">IFERROR(XLOOKUP(G9915,'Tipo de carga'!A:A,'Tipo de carga'!B:B))</f>
        <v>Ticket</v>
      </c>
      <c r="L9915" s="37">
        <f t="shared" si="2"/>
        <v>51</v>
      </c>
      <c r="M9915" s="37">
        <f t="shared" si="3"/>
        <v>20</v>
      </c>
      <c r="N9915" s="37">
        <f t="shared" si="4"/>
        <v>12</v>
      </c>
      <c r="O9915" s="37" t="str">
        <f t="array" ref="O9915">IFERROR(XLOOKUP(K9915,'Tipo de carga'!B:B,'Tipo de carga'!C:C))</f>
        <v>Diesel</v>
      </c>
    </row>
    <row r="9916">
      <c r="A9916" s="36">
        <v>1991.0</v>
      </c>
      <c r="B9916" s="37" t="str">
        <f t="array" ref="B9916">IFERROR(XLOOKUP(A9916,'Asignacion Dic'!A:A,'Asignacion Dic'!C:C))</f>
        <v>MeLi Dedicado Merida</v>
      </c>
      <c r="C9916" s="37" t="str">
        <f t="array" ref="C9916">IFERROR(XLOOKUP(A9916,'Asignacion Dic'!A:A,'Asignacion Dic'!B:B))</f>
        <v>EC-05</v>
      </c>
      <c r="D9916" s="38">
        <v>45646.513194444444</v>
      </c>
      <c r="E9916" s="36" t="s">
        <v>301</v>
      </c>
      <c r="F9916" s="37" t="str">
        <f t="array" ref="F9916">IFERROR(XLOOKUP(E9916,Operadores!A:A,Operadores!B:B))</f>
        <v>RUEREN</v>
      </c>
      <c r="G9916" s="36" t="s">
        <v>425</v>
      </c>
      <c r="H9916" s="39">
        <v>26.79</v>
      </c>
      <c r="I9916" s="40">
        <v>202.0</v>
      </c>
      <c r="J9916" s="41">
        <f t="shared" si="5"/>
        <v>5411.58</v>
      </c>
      <c r="K9916" s="37" t="str">
        <f t="array" ref="K9916">IFERROR(XLOOKUP(G9916,'Tipo de carga'!A:A,'Tipo de carga'!B:B))</f>
        <v>Ticket</v>
      </c>
      <c r="L9916" s="37">
        <f t="shared" si="2"/>
        <v>51</v>
      </c>
      <c r="M9916" s="37">
        <f t="shared" si="3"/>
        <v>20</v>
      </c>
      <c r="N9916" s="37">
        <f t="shared" si="4"/>
        <v>12</v>
      </c>
      <c r="O9916" s="37" t="str">
        <f t="array" ref="O9916">IFERROR(XLOOKUP(K9916,'Tipo de carga'!B:B,'Tipo de carga'!C:C))</f>
        <v>Diesel</v>
      </c>
    </row>
    <row r="9917">
      <c r="A9917" s="36">
        <v>2007.0</v>
      </c>
      <c r="B9917" s="37" t="str">
        <f t="array" ref="B9917">IFERROR(XLOOKUP(A9917,'Asignacion Dic'!A:A,'Asignacion Dic'!C:C))</f>
        <v>MeLi Asignado TD</v>
      </c>
      <c r="C9917" s="37" t="str">
        <f t="array" ref="C9917">IFERROR(XLOOKUP(A9917,'Asignacion Dic'!A:A,'Asignacion Dic'!B:B))</f>
        <v>EC-05</v>
      </c>
      <c r="D9917" s="38">
        <v>45646.57777777778</v>
      </c>
      <c r="E9917" s="36" t="s">
        <v>166</v>
      </c>
      <c r="F9917" s="37" t="str">
        <f t="array" ref="F9917">IFERROR(XLOOKUP(E9917,Operadores!A:A,Operadores!B:B))</f>
        <v>PADRI</v>
      </c>
      <c r="G9917" s="36" t="s">
        <v>425</v>
      </c>
      <c r="H9917" s="39">
        <v>26.59</v>
      </c>
      <c r="I9917" s="40">
        <v>361.0</v>
      </c>
      <c r="J9917" s="41">
        <f t="shared" si="5"/>
        <v>9598.99</v>
      </c>
      <c r="K9917" s="37" t="str">
        <f t="array" ref="K9917">IFERROR(XLOOKUP(G9917,'Tipo de carga'!A:A,'Tipo de carga'!B:B))</f>
        <v>Ticket</v>
      </c>
      <c r="L9917" s="37">
        <f t="shared" si="2"/>
        <v>51</v>
      </c>
      <c r="M9917" s="37">
        <f t="shared" si="3"/>
        <v>20</v>
      </c>
      <c r="N9917" s="37">
        <f t="shared" si="4"/>
        <v>12</v>
      </c>
      <c r="O9917" s="37" t="str">
        <f t="array" ref="O9917">IFERROR(XLOOKUP(K9917,'Tipo de carga'!B:B,'Tipo de carga'!C:C))</f>
        <v>Diesel</v>
      </c>
    </row>
    <row r="9918">
      <c r="A9918" s="36">
        <v>1976.0</v>
      </c>
      <c r="B9918" s="37" t="str">
        <f t="array" ref="B9918">IFERROR(XLOOKUP(A9918,'Asignacion Dic'!A:A,'Asignacion Dic'!C:C))</f>
        <v>MeLi asignado SD</v>
      </c>
      <c r="C9918" s="37" t="str">
        <f t="array" ref="C9918">IFERROR(XLOOKUP(A9918,'Asignacion Dic'!A:A,'Asignacion Dic'!B:B))</f>
        <v>EC-05</v>
      </c>
      <c r="D9918" s="38">
        <v>45646.68125</v>
      </c>
      <c r="E9918" s="36" t="s">
        <v>178</v>
      </c>
      <c r="F9918" s="37" t="str">
        <f t="array" ref="F9918">IFERROR(XLOOKUP(E9918,Operadores!A:A,Operadores!B:B))</f>
        <v>BAUGEO</v>
      </c>
      <c r="G9918" s="36" t="s">
        <v>425</v>
      </c>
      <c r="H9918" s="39">
        <v>26.39</v>
      </c>
      <c r="I9918" s="40">
        <v>409.0</v>
      </c>
      <c r="J9918" s="41">
        <f t="shared" si="5"/>
        <v>10793.51</v>
      </c>
      <c r="K9918" s="37" t="str">
        <f t="array" ref="K9918">IFERROR(XLOOKUP(G9918,'Tipo de carga'!A:A,'Tipo de carga'!B:B))</f>
        <v>Ticket</v>
      </c>
      <c r="L9918" s="37">
        <f t="shared" si="2"/>
        <v>51</v>
      </c>
      <c r="M9918" s="37">
        <f t="shared" si="3"/>
        <v>20</v>
      </c>
      <c r="N9918" s="37">
        <f t="shared" si="4"/>
        <v>12</v>
      </c>
      <c r="O9918" s="37" t="str">
        <f t="array" ref="O9918">IFERROR(XLOOKUP(K9918,'Tipo de carga'!B:B,'Tipo de carga'!C:C))</f>
        <v>Diesel</v>
      </c>
    </row>
    <row r="9919">
      <c r="A9919" s="36">
        <v>1942.0</v>
      </c>
      <c r="B9919" s="37" t="str">
        <f t="array" ref="B9919">IFERROR(XLOOKUP(A9919,'Asignacion Dic'!A:A,'Asignacion Dic'!C:C))</f>
        <v>MeLi asignado SD</v>
      </c>
      <c r="C9919" s="37" t="str">
        <f t="array" ref="C9919">IFERROR(XLOOKUP(A9919,'Asignacion Dic'!A:A,'Asignacion Dic'!B:B))</f>
        <v>EC-05</v>
      </c>
      <c r="D9919" s="38">
        <v>45646.68125</v>
      </c>
      <c r="E9919" s="36" t="s">
        <v>608</v>
      </c>
      <c r="F9919" s="37" t="str">
        <f t="array" ref="F9919">IFERROR(XLOOKUP(E9919,Operadores!A:A,Operadores!B:B))</f>
        <v>ALVRAU</v>
      </c>
      <c r="G9919" s="36" t="s">
        <v>425</v>
      </c>
      <c r="H9919" s="39">
        <v>24.89</v>
      </c>
      <c r="I9919" s="40">
        <v>136.6</v>
      </c>
      <c r="J9919" s="41">
        <f t="shared" si="5"/>
        <v>3399.974</v>
      </c>
      <c r="K9919" s="37" t="str">
        <f t="array" ref="K9919">IFERROR(XLOOKUP(G9919,'Tipo de carga'!A:A,'Tipo de carga'!B:B))</f>
        <v>Ticket</v>
      </c>
      <c r="L9919" s="37">
        <f t="shared" si="2"/>
        <v>51</v>
      </c>
      <c r="M9919" s="37">
        <f t="shared" si="3"/>
        <v>20</v>
      </c>
      <c r="N9919" s="37">
        <f t="shared" si="4"/>
        <v>12</v>
      </c>
      <c r="O9919" s="37" t="str">
        <f t="array" ref="O9919">IFERROR(XLOOKUP(K9919,'Tipo de carga'!B:B,'Tipo de carga'!C:C))</f>
        <v>Diesel</v>
      </c>
    </row>
    <row r="9920">
      <c r="A9920" s="36">
        <v>1997.0</v>
      </c>
      <c r="B9920" s="37" t="str">
        <f t="array" ref="B9920">IFERROR(XLOOKUP(A9920,'Asignacion Dic'!A:A,'Asignacion Dic'!C:C))</f>
        <v>MeLi Dedicado Merida</v>
      </c>
      <c r="C9920" s="37" t="str">
        <f t="array" ref="C9920">IFERROR(XLOOKUP(A9920,'Asignacion Dic'!A:A,'Asignacion Dic'!B:B))</f>
        <v>EC-05</v>
      </c>
      <c r="D9920" s="38">
        <v>45646.68125</v>
      </c>
      <c r="E9920" s="36" t="s">
        <v>391</v>
      </c>
      <c r="F9920" s="37" t="str">
        <f t="array" ref="F9920">IFERROR(XLOOKUP(E9920,Operadores!A:A,Operadores!B:B))</f>
        <v>HERVIC02</v>
      </c>
      <c r="G9920" s="36" t="s">
        <v>425</v>
      </c>
      <c r="H9920" s="39">
        <v>24.89</v>
      </c>
      <c r="I9920" s="40">
        <v>337.48</v>
      </c>
      <c r="J9920" s="41">
        <f t="shared" si="5"/>
        <v>8399.8772</v>
      </c>
      <c r="K9920" s="37" t="str">
        <f t="array" ref="K9920">IFERROR(XLOOKUP(G9920,'Tipo de carga'!A:A,'Tipo de carga'!B:B))</f>
        <v>Ticket</v>
      </c>
      <c r="L9920" s="37">
        <f t="shared" si="2"/>
        <v>51</v>
      </c>
      <c r="M9920" s="37">
        <f t="shared" si="3"/>
        <v>20</v>
      </c>
      <c r="N9920" s="37">
        <f t="shared" si="4"/>
        <v>12</v>
      </c>
      <c r="O9920" s="37" t="str">
        <f t="array" ref="O9920">IFERROR(XLOOKUP(K9920,'Tipo de carga'!B:B,'Tipo de carga'!C:C))</f>
        <v>Diesel</v>
      </c>
    </row>
    <row r="9921">
      <c r="A9921" s="36">
        <v>1894.0</v>
      </c>
      <c r="B9921" s="37" t="str">
        <f t="array" ref="B9921">IFERROR(XLOOKUP(A9921,'Asignacion Dic'!A:A,'Asignacion Dic'!C:C))</f>
        <v>Pipas</v>
      </c>
      <c r="C9921" s="37" t="str">
        <f t="array" ref="C9921">IFERROR(XLOOKUP(A9921,'Asignacion Dic'!A:A,'Asignacion Dic'!B:B))</f>
        <v>EC-02</v>
      </c>
      <c r="D9921" s="38">
        <v>45646.70416666667</v>
      </c>
      <c r="E9921" s="36" t="s">
        <v>403</v>
      </c>
      <c r="F9921" s="37" t="str">
        <f t="array" ref="F9921">IFERROR(XLOOKUP(E9921,Operadores!A:A,Operadores!B:B))</f>
        <v>LOPJU</v>
      </c>
      <c r="G9921" s="36" t="s">
        <v>425</v>
      </c>
      <c r="H9921" s="39">
        <v>24.99</v>
      </c>
      <c r="I9921" s="40">
        <v>480.0</v>
      </c>
      <c r="J9921" s="41">
        <f t="shared" si="5"/>
        <v>11995.2</v>
      </c>
      <c r="K9921" s="37" t="str">
        <f t="array" ref="K9921">IFERROR(XLOOKUP(G9921,'Tipo de carga'!A:A,'Tipo de carga'!B:B))</f>
        <v>Ticket</v>
      </c>
      <c r="L9921" s="37">
        <f t="shared" si="2"/>
        <v>51</v>
      </c>
      <c r="M9921" s="37">
        <f t="shared" si="3"/>
        <v>20</v>
      </c>
      <c r="N9921" s="37">
        <f t="shared" si="4"/>
        <v>12</v>
      </c>
      <c r="O9921" s="37" t="str">
        <f t="array" ref="O9921">IFERROR(XLOOKUP(K9921,'Tipo de carga'!B:B,'Tipo de carga'!C:C))</f>
        <v>Diesel</v>
      </c>
    </row>
    <row r="9922">
      <c r="A9922" s="36">
        <v>2018.0</v>
      </c>
      <c r="B9922" s="37" t="str">
        <f t="array" ref="B9922">IFERROR(XLOOKUP(A9922,'Asignacion Dic'!A:A,'Asignacion Dic'!C:C))</f>
        <v>MeLi Dedicado TD</v>
      </c>
      <c r="C9922" s="37" t="str">
        <f t="array" ref="C9922">IFERROR(XLOOKUP(A9922,'Asignacion Dic'!A:A,'Asignacion Dic'!B:B))</f>
        <v>EC-05</v>
      </c>
      <c r="D9922" s="38">
        <v>45646.819444444445</v>
      </c>
      <c r="E9922" s="36" t="s">
        <v>591</v>
      </c>
      <c r="F9922" s="37" t="str">
        <f t="array" ref="F9922">IFERROR(XLOOKUP(E9922,Operadores!A:A,Operadores!B:B))</f>
        <v>MACFRA</v>
      </c>
      <c r="G9922" s="36" t="s">
        <v>425</v>
      </c>
      <c r="H9922" s="39">
        <v>25.29</v>
      </c>
      <c r="I9922" s="40">
        <v>617.0</v>
      </c>
      <c r="J9922" s="41">
        <f t="shared" si="5"/>
        <v>15603.93</v>
      </c>
      <c r="K9922" s="37" t="str">
        <f t="array" ref="K9922">IFERROR(XLOOKUP(G9922,'Tipo de carga'!A:A,'Tipo de carga'!B:B))</f>
        <v>Ticket</v>
      </c>
      <c r="L9922" s="37">
        <f t="shared" si="2"/>
        <v>51</v>
      </c>
      <c r="M9922" s="37">
        <f t="shared" si="3"/>
        <v>20</v>
      </c>
      <c r="N9922" s="37">
        <f t="shared" si="4"/>
        <v>12</v>
      </c>
      <c r="O9922" s="37" t="str">
        <f t="array" ref="O9922">IFERROR(XLOOKUP(K9922,'Tipo de carga'!B:B,'Tipo de carga'!C:C))</f>
        <v>Diesel</v>
      </c>
    </row>
    <row r="9923">
      <c r="A9923" s="36">
        <v>1950.0</v>
      </c>
      <c r="B9923" s="37" t="str">
        <f t="array" ref="B9923">IFERROR(XLOOKUP(A9923,'Asignacion Dic'!A:A,'Asignacion Dic'!C:C))</f>
        <v>MeLi asignado SD</v>
      </c>
      <c r="C9923" s="37" t="str">
        <f t="array" ref="C9923">IFERROR(XLOOKUP(A9923,'Asignacion Dic'!A:A,'Asignacion Dic'!B:B))</f>
        <v>EC-05</v>
      </c>
      <c r="D9923" s="38">
        <v>45646.822916666664</v>
      </c>
      <c r="E9923" s="36" t="s">
        <v>200</v>
      </c>
      <c r="F9923" s="37" t="str">
        <f t="array" ref="F9923">IFERROR(XLOOKUP(E9923,Operadores!A:A,Operadores!B:B))</f>
        <v>MAROSC</v>
      </c>
      <c r="G9923" s="36" t="s">
        <v>425</v>
      </c>
      <c r="H9923" s="39">
        <v>24.79</v>
      </c>
      <c r="I9923" s="40">
        <v>290.0</v>
      </c>
      <c r="J9923" s="41">
        <f t="shared" si="5"/>
        <v>7189.1</v>
      </c>
      <c r="K9923" s="37" t="str">
        <f t="array" ref="K9923">IFERROR(XLOOKUP(G9923,'Tipo de carga'!A:A,'Tipo de carga'!B:B))</f>
        <v>Ticket</v>
      </c>
      <c r="L9923" s="37">
        <f t="shared" si="2"/>
        <v>51</v>
      </c>
      <c r="M9923" s="37">
        <f t="shared" si="3"/>
        <v>20</v>
      </c>
      <c r="N9923" s="37">
        <f t="shared" si="4"/>
        <v>12</v>
      </c>
      <c r="O9923" s="37" t="str">
        <f t="array" ref="O9923">IFERROR(XLOOKUP(K9923,'Tipo de carga'!B:B,'Tipo de carga'!C:C))</f>
        <v>Diesel</v>
      </c>
    </row>
    <row r="9924">
      <c r="A9924" s="36">
        <v>1872.0</v>
      </c>
      <c r="B9924" s="37" t="str">
        <f t="array" ref="B9924">IFERROR(XLOOKUP(A9924,'Asignacion Dic'!A:A,'Asignacion Dic'!C:C))</f>
        <v>Circuitos</v>
      </c>
      <c r="C9924" s="37" t="str">
        <f t="array" ref="C9924">IFERROR(XLOOKUP(A9924,'Asignacion Dic'!A:A,'Asignacion Dic'!B:B))</f>
        <v>EC-03</v>
      </c>
      <c r="D9924" s="38">
        <v>45646.8375</v>
      </c>
      <c r="E9924" s="36" t="s">
        <v>43</v>
      </c>
      <c r="F9924" s="37" t="str">
        <f t="array" ref="F9924">IFERROR(XLOOKUP(E9924,Operadores!A:A,Operadores!B:B))</f>
        <v>HERJU01</v>
      </c>
      <c r="G9924" s="36" t="s">
        <v>425</v>
      </c>
      <c r="H9924" s="39">
        <v>27.18</v>
      </c>
      <c r="I9924" s="40">
        <v>177.0</v>
      </c>
      <c r="J9924" s="41">
        <f t="shared" si="5"/>
        <v>4810.86</v>
      </c>
      <c r="K9924" s="37" t="str">
        <f t="array" ref="K9924">IFERROR(XLOOKUP(G9924,'Tipo de carga'!A:A,'Tipo de carga'!B:B))</f>
        <v>Ticket</v>
      </c>
      <c r="L9924" s="37">
        <f t="shared" si="2"/>
        <v>51</v>
      </c>
      <c r="M9924" s="37">
        <f t="shared" si="3"/>
        <v>20</v>
      </c>
      <c r="N9924" s="37">
        <f t="shared" si="4"/>
        <v>12</v>
      </c>
      <c r="O9924" s="37" t="str">
        <f t="array" ref="O9924">IFERROR(XLOOKUP(K9924,'Tipo de carga'!B:B,'Tipo de carga'!C:C))</f>
        <v>Diesel</v>
      </c>
    </row>
    <row r="9925">
      <c r="A9925" s="36">
        <v>1808.0</v>
      </c>
      <c r="B9925" s="37" t="str">
        <f t="array" ref="B9925">IFERROR(XLOOKUP(A9925,'Asignacion Dic'!A:A,'Asignacion Dic'!C:C))</f>
        <v>Sayer Full</v>
      </c>
      <c r="C9925" s="37" t="str">
        <f t="array" ref="C9925">IFERROR(XLOOKUP(A9925,'Asignacion Dic'!A:A,'Asignacion Dic'!B:B))</f>
        <v>EC-04</v>
      </c>
      <c r="D9925" s="38">
        <v>45646.881944444445</v>
      </c>
      <c r="E9925" s="36" t="s">
        <v>55</v>
      </c>
      <c r="F9925" s="37" t="str">
        <f t="array" ref="F9925">IFERROR(XLOOKUP(E9925,Operadores!A:A,Operadores!B:B))</f>
        <v>ZAPNO</v>
      </c>
      <c r="G9925" s="36" t="s">
        <v>425</v>
      </c>
      <c r="H9925" s="39">
        <v>24.79</v>
      </c>
      <c r="I9925" s="40">
        <v>515.0</v>
      </c>
      <c r="J9925" s="41">
        <f t="shared" si="5"/>
        <v>12766.85</v>
      </c>
      <c r="K9925" s="37" t="str">
        <f t="array" ref="K9925">IFERROR(XLOOKUP(G9925,'Tipo de carga'!A:A,'Tipo de carga'!B:B))</f>
        <v>Ticket</v>
      </c>
      <c r="L9925" s="37">
        <f t="shared" si="2"/>
        <v>51</v>
      </c>
      <c r="M9925" s="37">
        <f t="shared" si="3"/>
        <v>20</v>
      </c>
      <c r="N9925" s="37">
        <f t="shared" si="4"/>
        <v>12</v>
      </c>
      <c r="O9925" s="37" t="str">
        <f t="array" ref="O9925">IFERROR(XLOOKUP(K9925,'Tipo de carga'!B:B,'Tipo de carga'!C:C))</f>
        <v>Diesel</v>
      </c>
    </row>
    <row r="9926">
      <c r="A9926" s="36">
        <v>2022.0</v>
      </c>
      <c r="B9926" s="37" t="str">
        <f t="array" ref="B9926">IFERROR(XLOOKUP(A9926,'Asignacion Dic'!A:A,'Asignacion Dic'!C:C))</f>
        <v>MeLi Dedicado TD</v>
      </c>
      <c r="C9926" s="37" t="str">
        <f t="array" ref="C9926">IFERROR(XLOOKUP(A9926,'Asignacion Dic'!A:A,'Asignacion Dic'!B:B))</f>
        <v>EC-05</v>
      </c>
      <c r="D9926" s="38">
        <v>45646.995833333334</v>
      </c>
      <c r="E9926" s="36" t="s">
        <v>308</v>
      </c>
      <c r="F9926" s="37" t="str">
        <f t="array" ref="F9926">IFERROR(XLOOKUP(E9926,Operadores!A:A,Operadores!B:B))</f>
        <v>DELBL</v>
      </c>
      <c r="G9926" s="36" t="s">
        <v>425</v>
      </c>
      <c r="H9926" s="39">
        <v>26.59</v>
      </c>
      <c r="I9926" s="40">
        <v>451.0</v>
      </c>
      <c r="J9926" s="41">
        <f t="shared" si="5"/>
        <v>11992.09</v>
      </c>
      <c r="K9926" s="37" t="str">
        <f t="array" ref="K9926">IFERROR(XLOOKUP(G9926,'Tipo de carga'!A:A,'Tipo de carga'!B:B))</f>
        <v>Ticket</v>
      </c>
      <c r="L9926" s="37">
        <f t="shared" si="2"/>
        <v>51</v>
      </c>
      <c r="M9926" s="37">
        <f t="shared" si="3"/>
        <v>20</v>
      </c>
      <c r="N9926" s="37">
        <f t="shared" si="4"/>
        <v>12</v>
      </c>
      <c r="O9926" s="37" t="str">
        <f t="array" ref="O9926">IFERROR(XLOOKUP(K9926,'Tipo de carga'!B:B,'Tipo de carga'!C:C))</f>
        <v>Diesel</v>
      </c>
    </row>
    <row r="9927">
      <c r="A9927" s="36">
        <v>1921.0</v>
      </c>
      <c r="B9927" s="37" t="str">
        <f t="array" ref="B9927">IFERROR(XLOOKUP(A9927,'Asignacion Dic'!A:A,'Asignacion Dic'!C:C))</f>
        <v>Circuitos</v>
      </c>
      <c r="C9927" s="37" t="str">
        <f t="array" ref="C9927">IFERROR(XLOOKUP(A9927,'Asignacion Dic'!A:A,'Asignacion Dic'!B:B))</f>
        <v>EC-03</v>
      </c>
      <c r="D9927" s="38">
        <v>45646.0</v>
      </c>
      <c r="E9927" s="36" t="s">
        <v>445</v>
      </c>
      <c r="F9927" s="37" t="str">
        <f t="array" ref="F9927">IFERROR(XLOOKUP(E9927,Operadores!A:A,Operadores!B:B))</f>
        <v>MIREDM</v>
      </c>
      <c r="G9927" s="36" t="s">
        <v>628</v>
      </c>
      <c r="H9927" s="39">
        <v>9.99</v>
      </c>
      <c r="I9927" s="40">
        <v>278.0</v>
      </c>
      <c r="J9927" s="41">
        <f t="shared" si="5"/>
        <v>2777.22</v>
      </c>
      <c r="K9927" s="37" t="str">
        <f t="array" ref="K9927">IFERROR(XLOOKUP(G9927,'Tipo de carga'!A:A,'Tipo de carga'!B:B))</f>
        <v>Natgas</v>
      </c>
      <c r="L9927" s="37">
        <f t="shared" si="2"/>
        <v>51</v>
      </c>
      <c r="M9927" s="37">
        <f t="shared" si="3"/>
        <v>20</v>
      </c>
      <c r="N9927" s="37">
        <f t="shared" si="4"/>
        <v>12</v>
      </c>
      <c r="O9927" s="37" t="str">
        <f t="array" ref="O9927">IFERROR(XLOOKUP(K9927,'Tipo de carga'!B:B,'Tipo de carga'!C:C))</f>
        <v>GNC</v>
      </c>
    </row>
    <row r="9928">
      <c r="A9928" s="36">
        <v>1921.0</v>
      </c>
      <c r="B9928" s="37" t="str">
        <f t="array" ref="B9928">IFERROR(XLOOKUP(A9928,'Asignacion Dic'!A:A,'Asignacion Dic'!C:C))</f>
        <v>Circuitos</v>
      </c>
      <c r="C9928" s="37" t="str">
        <f t="array" ref="C9928">IFERROR(XLOOKUP(A9928,'Asignacion Dic'!A:A,'Asignacion Dic'!B:B))</f>
        <v>EC-03</v>
      </c>
      <c r="D9928" s="38">
        <v>45646.0</v>
      </c>
      <c r="E9928" s="36" t="s">
        <v>445</v>
      </c>
      <c r="F9928" s="37" t="str">
        <f t="array" ref="F9928">IFERROR(XLOOKUP(E9928,Operadores!A:A,Operadores!B:B))</f>
        <v>MIREDM</v>
      </c>
      <c r="G9928" s="36" t="s">
        <v>446</v>
      </c>
      <c r="H9928" s="39">
        <v>10.2</v>
      </c>
      <c r="I9928" s="40">
        <v>234.0</v>
      </c>
      <c r="J9928" s="41">
        <f t="shared" si="5"/>
        <v>2386.8</v>
      </c>
      <c r="K9928" s="37" t="str">
        <f t="array" ref="K9928">IFERROR(XLOOKUP(G9928,'Tipo de carga'!A:A,'Tipo de carga'!B:B))</f>
        <v>Natgas</v>
      </c>
      <c r="L9928" s="37">
        <f t="shared" si="2"/>
        <v>51</v>
      </c>
      <c r="M9928" s="37">
        <f t="shared" si="3"/>
        <v>20</v>
      </c>
      <c r="N9928" s="37">
        <f t="shared" si="4"/>
        <v>12</v>
      </c>
      <c r="O9928" s="37" t="str">
        <f t="array" ref="O9928">IFERROR(XLOOKUP(K9928,'Tipo de carga'!B:B,'Tipo de carga'!C:C))</f>
        <v>GNC</v>
      </c>
    </row>
    <row r="9929">
      <c r="A9929" s="36">
        <v>1917.0</v>
      </c>
      <c r="B9929" s="37" t="str">
        <f t="array" ref="B9929">IFERROR(XLOOKUP(A9929,'Asignacion Dic'!A:A,'Asignacion Dic'!C:C))</f>
        <v>MeLi asignado SD</v>
      </c>
      <c r="C9929" s="37" t="str">
        <f t="array" ref="C9929">IFERROR(XLOOKUP(A9929,'Asignacion Dic'!A:A,'Asignacion Dic'!B:B))</f>
        <v>EC-05</v>
      </c>
      <c r="D9929" s="38">
        <v>45646.0</v>
      </c>
      <c r="E9929" s="36" t="s">
        <v>17</v>
      </c>
      <c r="F9929" s="37" t="str">
        <f t="array" ref="F9929">IFERROR(XLOOKUP(E9929,Operadores!A:A,Operadores!B:B))</f>
        <v>ARASAL</v>
      </c>
      <c r="G9929" s="36" t="s">
        <v>311</v>
      </c>
      <c r="H9929" s="39">
        <v>10.2</v>
      </c>
      <c r="I9929" s="40">
        <v>215.0</v>
      </c>
      <c r="J9929" s="41">
        <f t="shared" si="5"/>
        <v>2193</v>
      </c>
      <c r="K9929" s="37" t="str">
        <f t="array" ref="K9929">IFERROR(XLOOKUP(G9929,'Tipo de carga'!A:A,'Tipo de carga'!B:B))</f>
        <v>Natgas</v>
      </c>
      <c r="L9929" s="37">
        <f t="shared" si="2"/>
        <v>51</v>
      </c>
      <c r="M9929" s="37">
        <f t="shared" si="3"/>
        <v>20</v>
      </c>
      <c r="N9929" s="37">
        <f t="shared" si="4"/>
        <v>12</v>
      </c>
      <c r="O9929" s="37" t="str">
        <f t="array" ref="O9929">IFERROR(XLOOKUP(K9929,'Tipo de carga'!B:B,'Tipo de carga'!C:C))</f>
        <v>GNC</v>
      </c>
    </row>
    <row r="9930">
      <c r="A9930" s="36">
        <v>1921.0</v>
      </c>
      <c r="B9930" s="37" t="str">
        <f t="array" ref="B9930">IFERROR(XLOOKUP(A9930,'Asignacion Dic'!A:A,'Asignacion Dic'!C:C))</f>
        <v>Circuitos</v>
      </c>
      <c r="C9930" s="37" t="str">
        <f t="array" ref="C9930">IFERROR(XLOOKUP(A9930,'Asignacion Dic'!A:A,'Asignacion Dic'!B:B))</f>
        <v>EC-03</v>
      </c>
      <c r="D9930" s="38">
        <v>45646.0</v>
      </c>
      <c r="E9930" s="36" t="s">
        <v>445</v>
      </c>
      <c r="F9930" s="37" t="str">
        <f t="array" ref="F9930">IFERROR(XLOOKUP(E9930,Operadores!A:A,Operadores!B:B))</f>
        <v>MIREDM</v>
      </c>
      <c r="G9930" s="36" t="s">
        <v>628</v>
      </c>
      <c r="H9930" s="39">
        <v>9.99</v>
      </c>
      <c r="I9930" s="40">
        <v>244.0</v>
      </c>
      <c r="J9930" s="41">
        <f t="shared" si="5"/>
        <v>2437.56</v>
      </c>
      <c r="K9930" s="37" t="str">
        <f t="array" ref="K9930">IFERROR(XLOOKUP(G9930,'Tipo de carga'!A:A,'Tipo de carga'!B:B))</f>
        <v>Natgas</v>
      </c>
      <c r="L9930" s="37">
        <f t="shared" si="2"/>
        <v>51</v>
      </c>
      <c r="M9930" s="37">
        <f t="shared" si="3"/>
        <v>20</v>
      </c>
      <c r="N9930" s="37">
        <f t="shared" si="4"/>
        <v>12</v>
      </c>
      <c r="O9930" s="37" t="str">
        <f t="array" ref="O9930">IFERROR(XLOOKUP(K9930,'Tipo de carga'!B:B,'Tipo de carga'!C:C))</f>
        <v>GNC</v>
      </c>
    </row>
    <row r="9931">
      <c r="A9931" s="36">
        <v>1912.0</v>
      </c>
      <c r="B9931" s="37" t="str">
        <f t="array" ref="B9931">IFERROR(XLOOKUP(A9931,'Asignacion Dic'!A:A,'Asignacion Dic'!C:C))</f>
        <v>MeLi asignado SD</v>
      </c>
      <c r="C9931" s="37" t="str">
        <f t="array" ref="C9931">IFERROR(XLOOKUP(A9931,'Asignacion Dic'!A:A,'Asignacion Dic'!B:B))</f>
        <v>EC-05</v>
      </c>
      <c r="D9931" s="38">
        <v>45646.0</v>
      </c>
      <c r="E9931" s="36"/>
      <c r="F9931" s="37"/>
      <c r="G9931" s="36" t="s">
        <v>315</v>
      </c>
      <c r="H9931" s="39">
        <v>10.65</v>
      </c>
      <c r="I9931" s="40">
        <v>366.0</v>
      </c>
      <c r="J9931" s="41">
        <f t="shared" si="5"/>
        <v>3897.9</v>
      </c>
      <c r="K9931" s="37" t="str">
        <f t="array" ref="K9931">IFERROR(XLOOKUP(G9931,'Tipo de carga'!A:A,'Tipo de carga'!B:B))</f>
        <v>COMSUSTENTA</v>
      </c>
      <c r="L9931" s="37">
        <f t="shared" si="2"/>
        <v>51</v>
      </c>
      <c r="M9931" s="37">
        <f t="shared" si="3"/>
        <v>20</v>
      </c>
      <c r="N9931" s="37">
        <f t="shared" si="4"/>
        <v>12</v>
      </c>
      <c r="O9931" s="37" t="str">
        <f t="array" ref="O9931">IFERROR(XLOOKUP(K9931,'Tipo de carga'!B:B,'Tipo de carga'!C:C))</f>
        <v>GNC</v>
      </c>
    </row>
    <row r="9932">
      <c r="A9932" s="36">
        <v>1919.0</v>
      </c>
      <c r="B9932" s="37" t="str">
        <f t="array" ref="B9932">IFERROR(XLOOKUP(A9932,'Asignacion Dic'!A:A,'Asignacion Dic'!C:C))</f>
        <v>MeLi Ded Puebla</v>
      </c>
      <c r="C9932" s="37" t="str">
        <f t="array" ref="C9932">IFERROR(XLOOKUP(A9932,'Asignacion Dic'!A:A,'Asignacion Dic'!B:B))</f>
        <v>EC-05</v>
      </c>
      <c r="D9932" s="38">
        <v>45646.0</v>
      </c>
      <c r="E9932" s="36"/>
      <c r="F9932" s="37"/>
      <c r="G9932" s="36" t="s">
        <v>315</v>
      </c>
      <c r="H9932" s="39">
        <v>10.65</v>
      </c>
      <c r="I9932" s="40">
        <v>232.0</v>
      </c>
      <c r="J9932" s="41">
        <f t="shared" si="5"/>
        <v>2470.8</v>
      </c>
      <c r="K9932" s="37" t="str">
        <f t="array" ref="K9932">IFERROR(XLOOKUP(G9932,'Tipo de carga'!A:A,'Tipo de carga'!B:B))</f>
        <v>COMSUSTENTA</v>
      </c>
      <c r="L9932" s="37">
        <f t="shared" si="2"/>
        <v>51</v>
      </c>
      <c r="M9932" s="37">
        <f t="shared" si="3"/>
        <v>20</v>
      </c>
      <c r="N9932" s="37">
        <f t="shared" si="4"/>
        <v>12</v>
      </c>
      <c r="O9932" s="37" t="str">
        <f t="array" ref="O9932">IFERROR(XLOOKUP(K9932,'Tipo de carga'!B:B,'Tipo de carga'!C:C))</f>
        <v>GNC</v>
      </c>
    </row>
    <row r="9933">
      <c r="A9933" s="36">
        <v>1920.0</v>
      </c>
      <c r="B9933" s="37" t="str">
        <f t="array" ref="B9933">IFERROR(XLOOKUP(A9933,'Asignacion Dic'!A:A,'Asignacion Dic'!C:C))</f>
        <v>MeLi asignado SD</v>
      </c>
      <c r="C9933" s="37" t="str">
        <f t="array" ref="C9933">IFERROR(XLOOKUP(A9933,'Asignacion Dic'!A:A,'Asignacion Dic'!B:B))</f>
        <v>EC-05</v>
      </c>
      <c r="D9933" s="38">
        <v>45646.0</v>
      </c>
      <c r="E9933" s="36"/>
      <c r="F9933" s="37"/>
      <c r="G9933" s="36" t="s">
        <v>315</v>
      </c>
      <c r="H9933" s="39">
        <v>10.65</v>
      </c>
      <c r="I9933" s="40">
        <v>316.0</v>
      </c>
      <c r="J9933" s="41">
        <f t="shared" si="5"/>
        <v>3365.4</v>
      </c>
      <c r="K9933" s="37" t="str">
        <f t="array" ref="K9933">IFERROR(XLOOKUP(G9933,'Tipo de carga'!A:A,'Tipo de carga'!B:B))</f>
        <v>COMSUSTENTA</v>
      </c>
      <c r="L9933" s="37">
        <f t="shared" si="2"/>
        <v>51</v>
      </c>
      <c r="M9933" s="37">
        <f t="shared" si="3"/>
        <v>20</v>
      </c>
      <c r="N9933" s="37">
        <f t="shared" si="4"/>
        <v>12</v>
      </c>
      <c r="O9933" s="37" t="str">
        <f t="array" ref="O9933">IFERROR(XLOOKUP(K9933,'Tipo de carga'!B:B,'Tipo de carga'!C:C))</f>
        <v>GNC</v>
      </c>
    </row>
    <row r="9934">
      <c r="A9934" s="36">
        <v>1923.0</v>
      </c>
      <c r="B9934" s="37" t="str">
        <f t="array" ref="B9934">IFERROR(XLOOKUP(A9934,'Asignacion Dic'!A:A,'Asignacion Dic'!C:C))</f>
        <v>MeLi Ded Puebla</v>
      </c>
      <c r="C9934" s="37" t="str">
        <f t="array" ref="C9934">IFERROR(XLOOKUP(A9934,'Asignacion Dic'!A:A,'Asignacion Dic'!B:B))</f>
        <v>EC-05</v>
      </c>
      <c r="D9934" s="38">
        <v>45646.0</v>
      </c>
      <c r="E9934" s="36"/>
      <c r="F9934" s="37"/>
      <c r="G9934" s="36" t="s">
        <v>315</v>
      </c>
      <c r="H9934" s="39">
        <v>10.65</v>
      </c>
      <c r="I9934" s="40">
        <v>253.0</v>
      </c>
      <c r="J9934" s="41">
        <f t="shared" si="5"/>
        <v>2694.45</v>
      </c>
      <c r="K9934" s="37" t="str">
        <f t="array" ref="K9934">IFERROR(XLOOKUP(G9934,'Tipo de carga'!A:A,'Tipo de carga'!B:B))</f>
        <v>COMSUSTENTA</v>
      </c>
      <c r="L9934" s="37">
        <f t="shared" si="2"/>
        <v>51</v>
      </c>
      <c r="M9934" s="37">
        <f t="shared" si="3"/>
        <v>20</v>
      </c>
      <c r="N9934" s="37">
        <f t="shared" si="4"/>
        <v>12</v>
      </c>
      <c r="O9934" s="37" t="str">
        <f t="array" ref="O9934">IFERROR(XLOOKUP(K9934,'Tipo de carga'!B:B,'Tipo de carga'!C:C))</f>
        <v>GNC</v>
      </c>
    </row>
    <row r="9935">
      <c r="A9935" s="36">
        <v>1928.0</v>
      </c>
      <c r="B9935" s="37" t="str">
        <f t="array" ref="B9935">IFERROR(XLOOKUP(A9935,'Asignacion Dic'!A:A,'Asignacion Dic'!C:C))</f>
        <v>MeLi Ded Puebla</v>
      </c>
      <c r="C9935" s="37" t="str">
        <f t="array" ref="C9935">IFERROR(XLOOKUP(A9935,'Asignacion Dic'!A:A,'Asignacion Dic'!B:B))</f>
        <v>EC-05</v>
      </c>
      <c r="D9935" s="38">
        <v>45646.0</v>
      </c>
      <c r="E9935" s="36"/>
      <c r="F9935" s="37"/>
      <c r="G9935" s="36" t="s">
        <v>315</v>
      </c>
      <c r="H9935" s="39">
        <v>10.65</v>
      </c>
      <c r="I9935" s="40">
        <v>254.0</v>
      </c>
      <c r="J9935" s="41">
        <f t="shared" si="5"/>
        <v>2705.1</v>
      </c>
      <c r="K9935" s="37" t="str">
        <f t="array" ref="K9935">IFERROR(XLOOKUP(G9935,'Tipo de carga'!A:A,'Tipo de carga'!B:B))</f>
        <v>COMSUSTENTA</v>
      </c>
      <c r="L9935" s="37">
        <f t="shared" si="2"/>
        <v>51</v>
      </c>
      <c r="M9935" s="37">
        <f t="shared" si="3"/>
        <v>20</v>
      </c>
      <c r="N9935" s="37">
        <f t="shared" si="4"/>
        <v>12</v>
      </c>
      <c r="O9935" s="37" t="str">
        <f t="array" ref="O9935">IFERROR(XLOOKUP(K9935,'Tipo de carga'!B:B,'Tipo de carga'!C:C))</f>
        <v>GNC</v>
      </c>
    </row>
    <row r="9936">
      <c r="A9936" s="36">
        <v>1827.0</v>
      </c>
      <c r="B9936" s="37" t="str">
        <f t="array" ref="B9936">IFERROR(XLOOKUP(A9936,'Asignacion Dic'!A:A,'Asignacion Dic'!C:C))</f>
        <v>Full Liver</v>
      </c>
      <c r="C9936" s="37" t="str">
        <f t="array" ref="C9936">IFERROR(XLOOKUP(A9936,'Asignacion Dic'!A:A,'Asignacion Dic'!B:B))</f>
        <v>EC-01</v>
      </c>
      <c r="D9936" s="38">
        <v>45647.95261574074</v>
      </c>
      <c r="E9936" s="36" t="s">
        <v>374</v>
      </c>
      <c r="F9936" s="37" t="str">
        <f t="array" ref="F9936">IFERROR(XLOOKUP(E9936,Operadores!A:A,Operadores!B:B))</f>
        <v>ANGMA</v>
      </c>
      <c r="G9936" s="36" t="s">
        <v>72</v>
      </c>
      <c r="H9936" s="39">
        <v>20.05377</v>
      </c>
      <c r="I9936" s="40">
        <v>415.0</v>
      </c>
      <c r="J9936" s="41">
        <f t="shared" si="5"/>
        <v>8322.31455</v>
      </c>
      <c r="K9936" s="37" t="str">
        <f t="array" ref="K9936">IFERROR(XLOOKUP(G9936,'Tipo de carga'!A:A,'Tipo de carga'!B:B))</f>
        <v>Autoabasto</v>
      </c>
      <c r="L9936" s="37">
        <f t="shared" si="2"/>
        <v>51</v>
      </c>
      <c r="M9936" s="37">
        <f t="shared" si="3"/>
        <v>21</v>
      </c>
      <c r="N9936" s="37">
        <f t="shared" si="4"/>
        <v>12</v>
      </c>
      <c r="O9936" s="37" t="str">
        <f t="array" ref="O9936">IFERROR(XLOOKUP(K9936,'Tipo de carga'!B:B,'Tipo de carga'!C:C))</f>
        <v>Diesel</v>
      </c>
    </row>
    <row r="9937">
      <c r="A9937" s="36">
        <v>2060.0</v>
      </c>
      <c r="B9937" s="37" t="str">
        <f t="array" ref="B9937">IFERROR(XLOOKUP(A9937,'Asignacion Dic'!A:A,'Asignacion Dic'!C:C))</f>
        <v>PISA Gdl</v>
      </c>
      <c r="C9937" s="37" t="str">
        <f t="array" ref="C9937">IFERROR(XLOOKUP(A9937,'Asignacion Dic'!A:A,'Asignacion Dic'!B:B))</f>
        <v>EC-06</v>
      </c>
      <c r="D9937" s="38">
        <v>45647.939363425925</v>
      </c>
      <c r="E9937" s="36" t="s">
        <v>317</v>
      </c>
      <c r="F9937" s="37" t="str">
        <f t="array" ref="F9937">IFERROR(XLOOKUP(E9937,Operadores!A:A,Operadores!B:B))</f>
        <v>VALGUS</v>
      </c>
      <c r="G9937" s="36" t="s">
        <v>72</v>
      </c>
      <c r="H9937" s="39">
        <v>20.05377</v>
      </c>
      <c r="I9937" s="40">
        <v>565.0</v>
      </c>
      <c r="J9937" s="41">
        <f t="shared" si="5"/>
        <v>11330.38005</v>
      </c>
      <c r="K9937" s="37" t="str">
        <f t="array" ref="K9937">IFERROR(XLOOKUP(G9937,'Tipo de carga'!A:A,'Tipo de carga'!B:B))</f>
        <v>Autoabasto</v>
      </c>
      <c r="L9937" s="37">
        <f t="shared" si="2"/>
        <v>51</v>
      </c>
      <c r="M9937" s="37">
        <f t="shared" si="3"/>
        <v>21</v>
      </c>
      <c r="N9937" s="37">
        <f t="shared" si="4"/>
        <v>12</v>
      </c>
      <c r="O9937" s="37" t="str">
        <f t="array" ref="O9937">IFERROR(XLOOKUP(K9937,'Tipo de carga'!B:B,'Tipo de carga'!C:C))</f>
        <v>Diesel</v>
      </c>
    </row>
    <row r="9938">
      <c r="A9938" s="36">
        <v>1942.0</v>
      </c>
      <c r="B9938" s="37" t="str">
        <f t="array" ref="B9938">IFERROR(XLOOKUP(A9938,'Asignacion Dic'!A:A,'Asignacion Dic'!C:C))</f>
        <v>MeLi asignado SD</v>
      </c>
      <c r="C9938" s="37" t="str">
        <f t="array" ref="C9938">IFERROR(XLOOKUP(A9938,'Asignacion Dic'!A:A,'Asignacion Dic'!B:B))</f>
        <v>EC-05</v>
      </c>
      <c r="D9938" s="38">
        <v>45647.93497685185</v>
      </c>
      <c r="E9938" s="36" t="s">
        <v>637</v>
      </c>
      <c r="F9938" s="37" t="str">
        <f t="array" ref="F9938">IFERROR(XLOOKUP(E9938,Operadores!A:A,Operadores!B:B))</f>
        <v>GARJUA04</v>
      </c>
      <c r="G9938" s="36" t="s">
        <v>72</v>
      </c>
      <c r="H9938" s="39">
        <v>20.05377</v>
      </c>
      <c r="I9938" s="40">
        <v>291.0</v>
      </c>
      <c r="J9938" s="41">
        <f t="shared" si="5"/>
        <v>5835.64707</v>
      </c>
      <c r="K9938" s="37" t="str">
        <f t="array" ref="K9938">IFERROR(XLOOKUP(G9938,'Tipo de carga'!A:A,'Tipo de carga'!B:B))</f>
        <v>Autoabasto</v>
      </c>
      <c r="L9938" s="37">
        <f t="shared" si="2"/>
        <v>51</v>
      </c>
      <c r="M9938" s="37">
        <f t="shared" si="3"/>
        <v>21</v>
      </c>
      <c r="N9938" s="37">
        <f t="shared" si="4"/>
        <v>12</v>
      </c>
      <c r="O9938" s="37" t="str">
        <f t="array" ref="O9938">IFERROR(XLOOKUP(K9938,'Tipo de carga'!B:B,'Tipo de carga'!C:C))</f>
        <v>Diesel</v>
      </c>
    </row>
    <row r="9939">
      <c r="A9939" s="36">
        <v>2023.0</v>
      </c>
      <c r="B9939" s="37" t="str">
        <f t="array" ref="B9939">IFERROR(XLOOKUP(A9939,'Asignacion Dic'!A:A,'Asignacion Dic'!C:C))</f>
        <v>MeLi Asignado TD</v>
      </c>
      <c r="C9939" s="37" t="str">
        <f t="array" ref="C9939">IFERROR(XLOOKUP(A9939,'Asignacion Dic'!A:A,'Asignacion Dic'!B:B))</f>
        <v>EC-05</v>
      </c>
      <c r="D9939" s="38">
        <v>45647.91347222222</v>
      </c>
      <c r="E9939" s="36" t="s">
        <v>327</v>
      </c>
      <c r="F9939" s="37" t="str">
        <f t="array" ref="F9939">IFERROR(XLOOKUP(E9939,Operadores!A:A,Operadores!B:B))</f>
        <v>ESCSAU</v>
      </c>
      <c r="G9939" s="36" t="s">
        <v>72</v>
      </c>
      <c r="H9939" s="39">
        <v>20.05377</v>
      </c>
      <c r="I9939" s="40">
        <v>652.0</v>
      </c>
      <c r="J9939" s="41">
        <f t="shared" si="5"/>
        <v>13075.05804</v>
      </c>
      <c r="K9939" s="37" t="str">
        <f t="array" ref="K9939">IFERROR(XLOOKUP(G9939,'Tipo de carga'!A:A,'Tipo de carga'!B:B))</f>
        <v>Autoabasto</v>
      </c>
      <c r="L9939" s="37">
        <f t="shared" si="2"/>
        <v>51</v>
      </c>
      <c r="M9939" s="37">
        <f t="shared" si="3"/>
        <v>21</v>
      </c>
      <c r="N9939" s="37">
        <f t="shared" si="4"/>
        <v>12</v>
      </c>
      <c r="O9939" s="37" t="str">
        <f t="array" ref="O9939">IFERROR(XLOOKUP(K9939,'Tipo de carga'!B:B,'Tipo de carga'!C:C))</f>
        <v>Diesel</v>
      </c>
    </row>
    <row r="9940">
      <c r="A9940" s="36">
        <v>1933.0</v>
      </c>
      <c r="B9940" s="37" t="str">
        <f t="array" ref="B9940">IFERROR(XLOOKUP(A9940,'Asignacion Dic'!A:A,'Asignacion Dic'!C:C))</f>
        <v>Circuitos</v>
      </c>
      <c r="C9940" s="37" t="str">
        <f t="array" ref="C9940">IFERROR(XLOOKUP(A9940,'Asignacion Dic'!A:A,'Asignacion Dic'!B:B))</f>
        <v>EC-03</v>
      </c>
      <c r="D9940" s="38">
        <v>45647.90483796296</v>
      </c>
      <c r="E9940" s="36" t="s">
        <v>213</v>
      </c>
      <c r="F9940" s="37" t="str">
        <f t="array" ref="F9940">IFERROR(XLOOKUP(E9940,Operadores!A:A,Operadores!B:B))</f>
        <v>OLIMAR01</v>
      </c>
      <c r="G9940" s="36" t="s">
        <v>72</v>
      </c>
      <c r="H9940" s="39">
        <v>20.05377</v>
      </c>
      <c r="I9940" s="40">
        <v>345.0</v>
      </c>
      <c r="J9940" s="41">
        <f t="shared" si="5"/>
        <v>6918.55065</v>
      </c>
      <c r="K9940" s="37" t="str">
        <f t="array" ref="K9940">IFERROR(XLOOKUP(G9940,'Tipo de carga'!A:A,'Tipo de carga'!B:B))</f>
        <v>Autoabasto</v>
      </c>
      <c r="L9940" s="37">
        <f t="shared" si="2"/>
        <v>51</v>
      </c>
      <c r="M9940" s="37">
        <f t="shared" si="3"/>
        <v>21</v>
      </c>
      <c r="N9940" s="37">
        <f t="shared" si="4"/>
        <v>12</v>
      </c>
      <c r="O9940" s="37" t="str">
        <f t="array" ref="O9940">IFERROR(XLOOKUP(K9940,'Tipo de carga'!B:B,'Tipo de carga'!C:C))</f>
        <v>Diesel</v>
      </c>
    </row>
    <row r="9941">
      <c r="A9941" s="36">
        <v>1896.0</v>
      </c>
      <c r="B9941" s="37" t="str">
        <f t="array" ref="B9941">IFERROR(XLOOKUP(A9941,'Asignacion Dic'!A:A,'Asignacion Dic'!C:C))</f>
        <v>Hisense</v>
      </c>
      <c r="C9941" s="37" t="str">
        <f t="array" ref="C9941">IFERROR(XLOOKUP(A9941,'Asignacion Dic'!A:A,'Asignacion Dic'!B:B))</f>
        <v>EC-03</v>
      </c>
      <c r="D9941" s="38">
        <v>45647.81239583333</v>
      </c>
      <c r="E9941" s="36" t="s">
        <v>353</v>
      </c>
      <c r="F9941" s="37" t="str">
        <f t="array" ref="F9941">IFERROR(XLOOKUP(E9941,Operadores!A:A,Operadores!B:B))</f>
        <v>CUAALV</v>
      </c>
      <c r="G9941" s="36" t="s">
        <v>72</v>
      </c>
      <c r="H9941" s="39">
        <v>20.05377</v>
      </c>
      <c r="I9941" s="40">
        <v>520.0</v>
      </c>
      <c r="J9941" s="41">
        <f t="shared" si="5"/>
        <v>10427.9604</v>
      </c>
      <c r="K9941" s="37" t="str">
        <f t="array" ref="K9941">IFERROR(XLOOKUP(G9941,'Tipo de carga'!A:A,'Tipo de carga'!B:B))</f>
        <v>Autoabasto</v>
      </c>
      <c r="L9941" s="37">
        <f t="shared" si="2"/>
        <v>51</v>
      </c>
      <c r="M9941" s="37">
        <f t="shared" si="3"/>
        <v>21</v>
      </c>
      <c r="N9941" s="37">
        <f t="shared" si="4"/>
        <v>12</v>
      </c>
      <c r="O9941" s="37" t="str">
        <f t="array" ref="O9941">IFERROR(XLOOKUP(K9941,'Tipo de carga'!B:B,'Tipo de carga'!C:C))</f>
        <v>Diesel</v>
      </c>
    </row>
    <row r="9942">
      <c r="A9942" s="36">
        <v>1937.0</v>
      </c>
      <c r="B9942" s="37" t="str">
        <f t="array" ref="B9942">IFERROR(XLOOKUP(A9942,'Asignacion Dic'!A:A,'Asignacion Dic'!C:C))</f>
        <v>MeLi asignado SD</v>
      </c>
      <c r="C9942" s="37" t="str">
        <f t="array" ref="C9942">IFERROR(XLOOKUP(A9942,'Asignacion Dic'!A:A,'Asignacion Dic'!B:B))</f>
        <v>EC-05</v>
      </c>
      <c r="D9942" s="38">
        <v>45647.735763888886</v>
      </c>
      <c r="E9942" s="36" t="s">
        <v>407</v>
      </c>
      <c r="F9942" s="37" t="str">
        <f t="array" ref="F9942">IFERROR(XLOOKUP(E9942,Operadores!A:A,Operadores!B:B))</f>
        <v>BENMAX</v>
      </c>
      <c r="G9942" s="36" t="s">
        <v>72</v>
      </c>
      <c r="H9942" s="39">
        <v>20.05377</v>
      </c>
      <c r="I9942" s="40">
        <v>351.0</v>
      </c>
      <c r="J9942" s="41">
        <f t="shared" si="5"/>
        <v>7038.87327</v>
      </c>
      <c r="K9942" s="37" t="str">
        <f t="array" ref="K9942">IFERROR(XLOOKUP(G9942,'Tipo de carga'!A:A,'Tipo de carga'!B:B))</f>
        <v>Autoabasto</v>
      </c>
      <c r="L9942" s="37">
        <f t="shared" si="2"/>
        <v>51</v>
      </c>
      <c r="M9942" s="37">
        <f t="shared" si="3"/>
        <v>21</v>
      </c>
      <c r="N9942" s="37">
        <f t="shared" si="4"/>
        <v>12</v>
      </c>
      <c r="O9942" s="37" t="str">
        <f t="array" ref="O9942">IFERROR(XLOOKUP(K9942,'Tipo de carga'!B:B,'Tipo de carga'!C:C))</f>
        <v>Diesel</v>
      </c>
    </row>
    <row r="9943">
      <c r="A9943" s="36">
        <v>2069.0</v>
      </c>
      <c r="B9943" s="37" t="str">
        <f t="array" ref="B9943">IFERROR(XLOOKUP(A9943,'Asignacion Dic'!A:A,'Asignacion Dic'!C:C))</f>
        <v>Peñafiel Tecamac</v>
      </c>
      <c r="C9943" s="37" t="str">
        <f t="array" ref="C9943">IFERROR(XLOOKUP(A9943,'Asignacion Dic'!A:A,'Asignacion Dic'!B:B))</f>
        <v>EC-02</v>
      </c>
      <c r="D9943" s="38">
        <v>45647.71711805555</v>
      </c>
      <c r="E9943" s="36" t="s">
        <v>203</v>
      </c>
      <c r="F9943" s="37" t="str">
        <f t="array" ref="F9943">IFERROR(XLOOKUP(E9943,Operadores!A:A,Operadores!B:B))</f>
        <v>VALJUA</v>
      </c>
      <c r="G9943" s="36" t="s">
        <v>72</v>
      </c>
      <c r="H9943" s="39">
        <v>20.05377</v>
      </c>
      <c r="I9943" s="40">
        <v>312.0</v>
      </c>
      <c r="J9943" s="41">
        <f t="shared" si="5"/>
        <v>6256.77624</v>
      </c>
      <c r="K9943" s="37" t="str">
        <f t="array" ref="K9943">IFERROR(XLOOKUP(G9943,'Tipo de carga'!A:A,'Tipo de carga'!B:B))</f>
        <v>Autoabasto</v>
      </c>
      <c r="L9943" s="37">
        <f t="shared" si="2"/>
        <v>51</v>
      </c>
      <c r="M9943" s="37">
        <f t="shared" si="3"/>
        <v>21</v>
      </c>
      <c r="N9943" s="37">
        <f t="shared" si="4"/>
        <v>12</v>
      </c>
      <c r="O9943" s="37" t="str">
        <f t="array" ref="O9943">IFERROR(XLOOKUP(K9943,'Tipo de carga'!B:B,'Tipo de carga'!C:C))</f>
        <v>Diesel</v>
      </c>
    </row>
    <row r="9944">
      <c r="A9944" s="36">
        <v>2082.0</v>
      </c>
      <c r="B9944" s="37" t="str">
        <f t="array" ref="B9944">IFERROR(XLOOKUP(A9944,'Asignacion Dic'!A:A,'Asignacion Dic'!C:C))</f>
        <v>Peñafiel Tecamac</v>
      </c>
      <c r="C9944" s="37" t="str">
        <f t="array" ref="C9944">IFERROR(XLOOKUP(A9944,'Asignacion Dic'!A:A,'Asignacion Dic'!B:B))</f>
        <v>EC-02</v>
      </c>
      <c r="D9944" s="38">
        <v>45647.709027777775</v>
      </c>
      <c r="E9944" s="36" t="s">
        <v>432</v>
      </c>
      <c r="F9944" s="37" t="str">
        <f t="array" ref="F9944">IFERROR(XLOOKUP(E9944,Operadores!A:A,Operadores!B:B))</f>
        <v>CALPED</v>
      </c>
      <c r="G9944" s="36" t="s">
        <v>72</v>
      </c>
      <c r="H9944" s="39">
        <v>20.05377</v>
      </c>
      <c r="I9944" s="40">
        <v>342.0</v>
      </c>
      <c r="J9944" s="41">
        <f t="shared" si="5"/>
        <v>6858.38934</v>
      </c>
      <c r="K9944" s="37" t="str">
        <f t="array" ref="K9944">IFERROR(XLOOKUP(G9944,'Tipo de carga'!A:A,'Tipo de carga'!B:B))</f>
        <v>Autoabasto</v>
      </c>
      <c r="L9944" s="37">
        <f t="shared" si="2"/>
        <v>51</v>
      </c>
      <c r="M9944" s="37">
        <f t="shared" si="3"/>
        <v>21</v>
      </c>
      <c r="N9944" s="37">
        <f t="shared" si="4"/>
        <v>12</v>
      </c>
      <c r="O9944" s="37" t="str">
        <f t="array" ref="O9944">IFERROR(XLOOKUP(K9944,'Tipo de carga'!B:B,'Tipo de carga'!C:C))</f>
        <v>Diesel</v>
      </c>
    </row>
    <row r="9945">
      <c r="A9945" s="36">
        <v>1906.0</v>
      </c>
      <c r="B9945" s="37" t="str">
        <f t="array" ref="B9945">IFERROR(XLOOKUP(A9945,'Asignacion Dic'!A:A,'Asignacion Dic'!C:C))</f>
        <v>MeLi asignado SD</v>
      </c>
      <c r="C9945" s="37" t="str">
        <f t="array" ref="C9945">IFERROR(XLOOKUP(A9945,'Asignacion Dic'!A:A,'Asignacion Dic'!B:B))</f>
        <v>EC-05</v>
      </c>
      <c r="D9945" s="38">
        <v>45647.70071759259</v>
      </c>
      <c r="E9945" s="36" t="s">
        <v>179</v>
      </c>
      <c r="F9945" s="37" t="str">
        <f t="array" ref="F9945">IFERROR(XLOOKUP(E9945,Operadores!A:A,Operadores!B:B))</f>
        <v>IBAJOS</v>
      </c>
      <c r="G9945" s="36" t="s">
        <v>72</v>
      </c>
      <c r="H9945" s="39">
        <v>20.05377</v>
      </c>
      <c r="I9945" s="40">
        <v>318.0</v>
      </c>
      <c r="J9945" s="41">
        <f t="shared" si="5"/>
        <v>6377.09886</v>
      </c>
      <c r="K9945" s="37" t="str">
        <f t="array" ref="K9945">IFERROR(XLOOKUP(G9945,'Tipo de carga'!A:A,'Tipo de carga'!B:B))</f>
        <v>Autoabasto</v>
      </c>
      <c r="L9945" s="37">
        <f t="shared" si="2"/>
        <v>51</v>
      </c>
      <c r="M9945" s="37">
        <f t="shared" si="3"/>
        <v>21</v>
      </c>
      <c r="N9945" s="37">
        <f t="shared" si="4"/>
        <v>12</v>
      </c>
      <c r="O9945" s="37" t="str">
        <f t="array" ref="O9945">IFERROR(XLOOKUP(K9945,'Tipo de carga'!B:B,'Tipo de carga'!C:C))</f>
        <v>Diesel</v>
      </c>
    </row>
    <row r="9946">
      <c r="A9946" s="36">
        <v>2006.0</v>
      </c>
      <c r="B9946" s="37" t="str">
        <f t="array" ref="B9946">IFERROR(XLOOKUP(A9946,'Asignacion Dic'!A:A,'Asignacion Dic'!C:C))</f>
        <v>MeLi Dedicado Merida</v>
      </c>
      <c r="C9946" s="37" t="str">
        <f t="array" ref="C9946">IFERROR(XLOOKUP(A9946,'Asignacion Dic'!A:A,'Asignacion Dic'!B:B))</f>
        <v>EC-05</v>
      </c>
      <c r="D9946" s="38">
        <v>45647.686793981484</v>
      </c>
      <c r="E9946" s="36" t="s">
        <v>418</v>
      </c>
      <c r="F9946" s="37" t="str">
        <f t="array" ref="F9946">IFERROR(XLOOKUP(E9946,Operadores!A:A,Operadores!B:B))</f>
        <v>MENMI</v>
      </c>
      <c r="G9946" s="36" t="s">
        <v>72</v>
      </c>
      <c r="H9946" s="39">
        <v>20.05377</v>
      </c>
      <c r="I9946" s="40">
        <v>310.0</v>
      </c>
      <c r="J9946" s="41">
        <f t="shared" si="5"/>
        <v>6216.6687</v>
      </c>
      <c r="K9946" s="37" t="str">
        <f t="array" ref="K9946">IFERROR(XLOOKUP(G9946,'Tipo de carga'!A:A,'Tipo de carga'!B:B))</f>
        <v>Autoabasto</v>
      </c>
      <c r="L9946" s="37">
        <f t="shared" si="2"/>
        <v>51</v>
      </c>
      <c r="M9946" s="37">
        <f t="shared" si="3"/>
        <v>21</v>
      </c>
      <c r="N9946" s="37">
        <f t="shared" si="4"/>
        <v>12</v>
      </c>
      <c r="O9946" s="37" t="str">
        <f t="array" ref="O9946">IFERROR(XLOOKUP(K9946,'Tipo de carga'!B:B,'Tipo de carga'!C:C))</f>
        <v>Diesel</v>
      </c>
    </row>
    <row r="9947">
      <c r="A9947" s="36">
        <v>1949.0</v>
      </c>
      <c r="B9947" s="37" t="str">
        <f t="array" ref="B9947">IFERROR(XLOOKUP(A9947,'Asignacion Dic'!A:A,'Asignacion Dic'!C:C))</f>
        <v>MeLi asignado SD</v>
      </c>
      <c r="C9947" s="37" t="str">
        <f t="array" ref="C9947">IFERROR(XLOOKUP(A9947,'Asignacion Dic'!A:A,'Asignacion Dic'!B:B))</f>
        <v>EC-05</v>
      </c>
      <c r="D9947" s="38">
        <v>45647.669120370374</v>
      </c>
      <c r="E9947" s="36" t="s">
        <v>170</v>
      </c>
      <c r="F9947" s="37" t="str">
        <f t="array" ref="F9947">IFERROR(XLOOKUP(E9947,Operadores!A:A,Operadores!B:B))</f>
        <v>MIRISR</v>
      </c>
      <c r="G9947" s="36" t="s">
        <v>72</v>
      </c>
      <c r="H9947" s="39">
        <v>20.05377</v>
      </c>
      <c r="I9947" s="40">
        <v>65.0</v>
      </c>
      <c r="J9947" s="41">
        <f t="shared" si="5"/>
        <v>1303.49505</v>
      </c>
      <c r="K9947" s="37" t="str">
        <f t="array" ref="K9947">IFERROR(XLOOKUP(G9947,'Tipo de carga'!A:A,'Tipo de carga'!B:B))</f>
        <v>Autoabasto</v>
      </c>
      <c r="L9947" s="37">
        <f t="shared" si="2"/>
        <v>51</v>
      </c>
      <c r="M9947" s="37">
        <f t="shared" si="3"/>
        <v>21</v>
      </c>
      <c r="N9947" s="37">
        <f t="shared" si="4"/>
        <v>12</v>
      </c>
      <c r="O9947" s="37" t="str">
        <f t="array" ref="O9947">IFERROR(XLOOKUP(K9947,'Tipo de carga'!B:B,'Tipo de carga'!C:C))</f>
        <v>Diesel</v>
      </c>
    </row>
    <row r="9948">
      <c r="A9948" s="36">
        <v>1957.0</v>
      </c>
      <c r="B9948" s="37" t="str">
        <f t="array" ref="B9948">IFERROR(XLOOKUP(A9948,'Asignacion Dic'!A:A,'Asignacion Dic'!C:C))</f>
        <v>MeLi asignado SD</v>
      </c>
      <c r="C9948" s="37" t="str">
        <f t="array" ref="C9948">IFERROR(XLOOKUP(A9948,'Asignacion Dic'!A:A,'Asignacion Dic'!B:B))</f>
        <v>EC-05</v>
      </c>
      <c r="D9948" s="38">
        <v>45647.662453703706</v>
      </c>
      <c r="E9948" s="36" t="s">
        <v>217</v>
      </c>
      <c r="F9948" s="37" t="str">
        <f t="array" ref="F9948">IFERROR(XLOOKUP(E9948,Operadores!A:A,Operadores!B:B))</f>
        <v>HERFRA</v>
      </c>
      <c r="G9948" s="36" t="s">
        <v>72</v>
      </c>
      <c r="H9948" s="39">
        <v>20.05377</v>
      </c>
      <c r="I9948" s="40">
        <v>835.0</v>
      </c>
      <c r="J9948" s="41">
        <f t="shared" si="5"/>
        <v>16744.89795</v>
      </c>
      <c r="K9948" s="37" t="str">
        <f t="array" ref="K9948">IFERROR(XLOOKUP(G9948,'Tipo de carga'!A:A,'Tipo de carga'!B:B))</f>
        <v>Autoabasto</v>
      </c>
      <c r="L9948" s="37">
        <f t="shared" si="2"/>
        <v>51</v>
      </c>
      <c r="M9948" s="37">
        <f t="shared" si="3"/>
        <v>21</v>
      </c>
      <c r="N9948" s="37">
        <f t="shared" si="4"/>
        <v>12</v>
      </c>
      <c r="O9948" s="37" t="str">
        <f t="array" ref="O9948">IFERROR(XLOOKUP(K9948,'Tipo de carga'!B:B,'Tipo de carga'!C:C))</f>
        <v>Diesel</v>
      </c>
    </row>
    <row r="9949">
      <c r="A9949" s="36">
        <v>2020.0</v>
      </c>
      <c r="B9949" s="37" t="str">
        <f t="array" ref="B9949">IFERROR(XLOOKUP(A9949,'Asignacion Dic'!A:A,'Asignacion Dic'!C:C))</f>
        <v>MeLi Dedicado Merida</v>
      </c>
      <c r="C9949" s="37" t="str">
        <f t="array" ref="C9949">IFERROR(XLOOKUP(A9949,'Asignacion Dic'!A:A,'Asignacion Dic'!B:B))</f>
        <v>EC-05</v>
      </c>
      <c r="D9949" s="38">
        <v>45647.66241898148</v>
      </c>
      <c r="E9949" s="36" t="s">
        <v>164</v>
      </c>
      <c r="F9949" s="37" t="str">
        <f t="array" ref="F9949">IFERROR(XLOOKUP(E9949,Operadores!A:A,Operadores!B:B))</f>
        <v>MUÑOSC</v>
      </c>
      <c r="G9949" s="36" t="s">
        <v>72</v>
      </c>
      <c r="H9949" s="39">
        <v>20.05377</v>
      </c>
      <c r="I9949" s="40">
        <v>337.0</v>
      </c>
      <c r="J9949" s="41">
        <f t="shared" si="5"/>
        <v>6758.12049</v>
      </c>
      <c r="K9949" s="37" t="str">
        <f t="array" ref="K9949">IFERROR(XLOOKUP(G9949,'Tipo de carga'!A:A,'Tipo de carga'!B:B))</f>
        <v>Autoabasto</v>
      </c>
      <c r="L9949" s="37">
        <f t="shared" si="2"/>
        <v>51</v>
      </c>
      <c r="M9949" s="37">
        <f t="shared" si="3"/>
        <v>21</v>
      </c>
      <c r="N9949" s="37">
        <f t="shared" si="4"/>
        <v>12</v>
      </c>
      <c r="O9949" s="37" t="str">
        <f t="array" ref="O9949">IFERROR(XLOOKUP(K9949,'Tipo de carga'!B:B,'Tipo de carga'!C:C))</f>
        <v>Diesel</v>
      </c>
    </row>
    <row r="9950">
      <c r="A9950" s="36">
        <v>1979.0</v>
      </c>
      <c r="B9950" s="37" t="str">
        <f t="array" ref="B9950">IFERROR(XLOOKUP(A9950,'Asignacion Dic'!A:A,'Asignacion Dic'!C:C))</f>
        <v>MeLi asignado SD</v>
      </c>
      <c r="C9950" s="37" t="str">
        <f t="array" ref="C9950">IFERROR(XLOOKUP(A9950,'Asignacion Dic'!A:A,'Asignacion Dic'!B:B))</f>
        <v>EC-05</v>
      </c>
      <c r="D9950" s="38">
        <v>45647.65215277778</v>
      </c>
      <c r="E9950" s="36" t="s">
        <v>370</v>
      </c>
      <c r="F9950" s="37" t="str">
        <f t="array" ref="F9950">IFERROR(XLOOKUP(E9950,Operadores!A:A,Operadores!B:B))</f>
        <v>GALODI</v>
      </c>
      <c r="G9950" s="36" t="s">
        <v>72</v>
      </c>
      <c r="H9950" s="39">
        <v>20.05377</v>
      </c>
      <c r="I9950" s="40">
        <v>725.0</v>
      </c>
      <c r="J9950" s="41">
        <f t="shared" si="5"/>
        <v>14538.98325</v>
      </c>
      <c r="K9950" s="37" t="str">
        <f t="array" ref="K9950">IFERROR(XLOOKUP(G9950,'Tipo de carga'!A:A,'Tipo de carga'!B:B))</f>
        <v>Autoabasto</v>
      </c>
      <c r="L9950" s="37">
        <f t="shared" si="2"/>
        <v>51</v>
      </c>
      <c r="M9950" s="37">
        <f t="shared" si="3"/>
        <v>21</v>
      </c>
      <c r="N9950" s="37">
        <f t="shared" si="4"/>
        <v>12</v>
      </c>
      <c r="O9950" s="37" t="str">
        <f t="array" ref="O9950">IFERROR(XLOOKUP(K9950,'Tipo de carga'!B:B,'Tipo de carga'!C:C))</f>
        <v>Diesel</v>
      </c>
    </row>
    <row r="9951">
      <c r="A9951" s="36">
        <v>1720.0</v>
      </c>
      <c r="B9951" s="37" t="str">
        <f t="array" ref="B9951">IFERROR(XLOOKUP(A9951,'Asignacion Dic'!A:A,'Asignacion Dic'!C:C))</f>
        <v>Pilgrims Tepo</v>
      </c>
      <c r="C9951" s="37" t="str">
        <f t="array" ref="C9951">IFERROR(XLOOKUP(A9951,'Asignacion Dic'!A:A,'Asignacion Dic'!B:B))</f>
        <v>EC-02</v>
      </c>
      <c r="D9951" s="38">
        <v>45647.63376157408</v>
      </c>
      <c r="E9951" s="36" t="s">
        <v>377</v>
      </c>
      <c r="F9951" s="37" t="str">
        <f t="array" ref="F9951">IFERROR(XLOOKUP(E9951,Operadores!A:A,Operadores!B:B))</f>
        <v>MARMIG</v>
      </c>
      <c r="G9951" s="36" t="s">
        <v>72</v>
      </c>
      <c r="H9951" s="39">
        <v>20.05377</v>
      </c>
      <c r="I9951" s="40">
        <v>193.0</v>
      </c>
      <c r="J9951" s="41">
        <f t="shared" si="5"/>
        <v>3870.37761</v>
      </c>
      <c r="K9951" s="37" t="str">
        <f t="array" ref="K9951">IFERROR(XLOOKUP(G9951,'Tipo de carga'!A:A,'Tipo de carga'!B:B))</f>
        <v>Autoabasto</v>
      </c>
      <c r="L9951" s="37">
        <f t="shared" si="2"/>
        <v>51</v>
      </c>
      <c r="M9951" s="37">
        <f t="shared" si="3"/>
        <v>21</v>
      </c>
      <c r="N9951" s="37">
        <f t="shared" si="4"/>
        <v>12</v>
      </c>
      <c r="O9951" s="37" t="str">
        <f t="array" ref="O9951">IFERROR(XLOOKUP(K9951,'Tipo de carga'!B:B,'Tipo de carga'!C:C))</f>
        <v>Diesel</v>
      </c>
    </row>
    <row r="9952">
      <c r="A9952" s="36">
        <v>1780.0</v>
      </c>
      <c r="B9952" s="37" t="str">
        <f t="array" ref="B9952">IFERROR(XLOOKUP(A9952,'Asignacion Dic'!A:A,'Asignacion Dic'!C:C))</f>
        <v>Pilgrims Tepo</v>
      </c>
      <c r="C9952" s="37" t="str">
        <f t="array" ref="C9952">IFERROR(XLOOKUP(A9952,'Asignacion Dic'!A:A,'Asignacion Dic'!B:B))</f>
        <v>EC-02</v>
      </c>
      <c r="D9952" s="38">
        <v>45647.628796296296</v>
      </c>
      <c r="E9952" s="36" t="s">
        <v>160</v>
      </c>
      <c r="F9952" s="37" t="str">
        <f t="array" ref="F9952">IFERROR(XLOOKUP(E9952,Operadores!A:A,Operadores!B:B))</f>
        <v>ESTMANX</v>
      </c>
      <c r="G9952" s="36" t="s">
        <v>72</v>
      </c>
      <c r="H9952" s="39">
        <v>20.05377</v>
      </c>
      <c r="I9952" s="40">
        <v>177.0</v>
      </c>
      <c r="J9952" s="41">
        <f t="shared" si="5"/>
        <v>3549.51729</v>
      </c>
      <c r="K9952" s="37" t="str">
        <f t="array" ref="K9952">IFERROR(XLOOKUP(G9952,'Tipo de carga'!A:A,'Tipo de carga'!B:B))</f>
        <v>Autoabasto</v>
      </c>
      <c r="L9952" s="37">
        <f t="shared" si="2"/>
        <v>51</v>
      </c>
      <c r="M9952" s="37">
        <f t="shared" si="3"/>
        <v>21</v>
      </c>
      <c r="N9952" s="37">
        <f t="shared" si="4"/>
        <v>12</v>
      </c>
      <c r="O9952" s="37" t="str">
        <f t="array" ref="O9952">IFERROR(XLOOKUP(K9952,'Tipo de carga'!B:B,'Tipo de carga'!C:C))</f>
        <v>Diesel</v>
      </c>
    </row>
    <row r="9953">
      <c r="A9953" s="36">
        <v>2015.0</v>
      </c>
      <c r="B9953" s="37" t="str">
        <f t="array" ref="B9953">IFERROR(XLOOKUP(A9953,'Asignacion Dic'!A:A,'Asignacion Dic'!C:C))</f>
        <v>MeLi Asignado TD</v>
      </c>
      <c r="C9953" s="37" t="str">
        <f t="array" ref="C9953">IFERROR(XLOOKUP(A9953,'Asignacion Dic'!A:A,'Asignacion Dic'!B:B))</f>
        <v>EC-05</v>
      </c>
      <c r="D9953" s="38">
        <v>45647.623194444444</v>
      </c>
      <c r="E9953" s="36" t="s">
        <v>561</v>
      </c>
      <c r="F9953" s="37" t="str">
        <f t="array" ref="F9953">IFERROR(XLOOKUP(E9953,Operadores!A:A,Operadores!B:B))</f>
        <v>VILYON</v>
      </c>
      <c r="G9953" s="36" t="s">
        <v>72</v>
      </c>
      <c r="H9953" s="39">
        <v>20.05377</v>
      </c>
      <c r="I9953" s="40">
        <v>303.0</v>
      </c>
      <c r="J9953" s="41">
        <f t="shared" si="5"/>
        <v>6076.29231</v>
      </c>
      <c r="K9953" s="37" t="str">
        <f t="array" ref="K9953">IFERROR(XLOOKUP(G9953,'Tipo de carga'!A:A,'Tipo de carga'!B:B))</f>
        <v>Autoabasto</v>
      </c>
      <c r="L9953" s="37">
        <f t="shared" si="2"/>
        <v>51</v>
      </c>
      <c r="M9953" s="37">
        <f t="shared" si="3"/>
        <v>21</v>
      </c>
      <c r="N9953" s="37">
        <f t="shared" si="4"/>
        <v>12</v>
      </c>
      <c r="O9953" s="37" t="str">
        <f t="array" ref="O9953">IFERROR(XLOOKUP(K9953,'Tipo de carga'!B:B,'Tipo de carga'!C:C))</f>
        <v>Diesel</v>
      </c>
    </row>
    <row r="9954">
      <c r="A9954" s="36">
        <v>1683.0</v>
      </c>
      <c r="B9954" s="37" t="str">
        <f t="array" ref="B9954">IFERROR(XLOOKUP(A9954,'Asignacion Dic'!A:A,'Asignacion Dic'!C:C))</f>
        <v>Pilgrims Tepo</v>
      </c>
      <c r="C9954" s="37" t="str">
        <f t="array" ref="C9954">IFERROR(XLOOKUP(A9954,'Asignacion Dic'!A:A,'Asignacion Dic'!B:B))</f>
        <v>EC-02</v>
      </c>
      <c r="D9954" s="38">
        <v>45647.61516203704</v>
      </c>
      <c r="E9954" s="36" t="s">
        <v>162</v>
      </c>
      <c r="F9954" s="37" t="str">
        <f t="array" ref="F9954">IFERROR(XLOOKUP(E9954,Operadores!A:A,Operadores!B:B))</f>
        <v>TABYAI</v>
      </c>
      <c r="G9954" s="36" t="s">
        <v>72</v>
      </c>
      <c r="H9954" s="39">
        <v>20.05377</v>
      </c>
      <c r="I9954" s="40">
        <v>209.0</v>
      </c>
      <c r="J9954" s="41">
        <f t="shared" si="5"/>
        <v>4191.23793</v>
      </c>
      <c r="K9954" s="37" t="str">
        <f t="array" ref="K9954">IFERROR(XLOOKUP(G9954,'Tipo de carga'!A:A,'Tipo de carga'!B:B))</f>
        <v>Autoabasto</v>
      </c>
      <c r="L9954" s="37">
        <f t="shared" si="2"/>
        <v>51</v>
      </c>
      <c r="M9954" s="37">
        <f t="shared" si="3"/>
        <v>21</v>
      </c>
      <c r="N9954" s="37">
        <f t="shared" si="4"/>
        <v>12</v>
      </c>
      <c r="O9954" s="37" t="str">
        <f t="array" ref="O9954">IFERROR(XLOOKUP(K9954,'Tipo de carga'!B:B,'Tipo de carga'!C:C))</f>
        <v>Diesel</v>
      </c>
    </row>
    <row r="9955">
      <c r="A9955" s="36">
        <v>1996.0</v>
      </c>
      <c r="B9955" s="37" t="str">
        <f t="array" ref="B9955">IFERROR(XLOOKUP(A9955,'Asignacion Dic'!A:A,'Asignacion Dic'!C:C))</f>
        <v>MeLi Dedicado Merida</v>
      </c>
      <c r="C9955" s="37" t="str">
        <f t="array" ref="C9955">IFERROR(XLOOKUP(A9955,'Asignacion Dic'!A:A,'Asignacion Dic'!B:B))</f>
        <v>EC-05</v>
      </c>
      <c r="D9955" s="38">
        <v>45647.58826388889</v>
      </c>
      <c r="E9955" s="36" t="s">
        <v>204</v>
      </c>
      <c r="F9955" s="37" t="str">
        <f t="array" ref="F9955">IFERROR(XLOOKUP(E9955,Operadores!A:A,Operadores!B:B))</f>
        <v>AGUARM</v>
      </c>
      <c r="G9955" s="36" t="s">
        <v>72</v>
      </c>
      <c r="H9955" s="39">
        <v>20.05377</v>
      </c>
      <c r="I9955" s="40">
        <v>298.0</v>
      </c>
      <c r="J9955" s="41">
        <f t="shared" si="5"/>
        <v>5976.02346</v>
      </c>
      <c r="K9955" s="37" t="str">
        <f t="array" ref="K9955">IFERROR(XLOOKUP(G9955,'Tipo de carga'!A:A,'Tipo de carga'!B:B))</f>
        <v>Autoabasto</v>
      </c>
      <c r="L9955" s="37">
        <f t="shared" si="2"/>
        <v>51</v>
      </c>
      <c r="M9955" s="37">
        <f t="shared" si="3"/>
        <v>21</v>
      </c>
      <c r="N9955" s="37">
        <f t="shared" si="4"/>
        <v>12</v>
      </c>
      <c r="O9955" s="37" t="str">
        <f t="array" ref="O9955">IFERROR(XLOOKUP(K9955,'Tipo de carga'!B:B,'Tipo de carga'!C:C))</f>
        <v>Diesel</v>
      </c>
    </row>
    <row r="9956">
      <c r="A9956" s="36">
        <v>1735.0</v>
      </c>
      <c r="B9956" s="37" t="str">
        <f t="array" ref="B9956">IFERROR(XLOOKUP(A9956,'Asignacion Dic'!A:A,'Asignacion Dic'!C:C))</f>
        <v>Pilgrims Tepo</v>
      </c>
      <c r="C9956" s="37" t="str">
        <f t="array" ref="C9956">IFERROR(XLOOKUP(A9956,'Asignacion Dic'!A:A,'Asignacion Dic'!B:B))</f>
        <v>EC-02</v>
      </c>
      <c r="D9956" s="38">
        <v>45647.57292824074</v>
      </c>
      <c r="E9956" s="36" t="s">
        <v>222</v>
      </c>
      <c r="F9956" s="37" t="str">
        <f t="array" ref="F9956">IFERROR(XLOOKUP(E9956,Operadores!A:A,Operadores!B:B))</f>
        <v>BOROSC</v>
      </c>
      <c r="G9956" s="36" t="s">
        <v>72</v>
      </c>
      <c r="H9956" s="39">
        <v>20.05377</v>
      </c>
      <c r="I9956" s="40">
        <v>314.0</v>
      </c>
      <c r="J9956" s="41">
        <f t="shared" si="5"/>
        <v>6296.88378</v>
      </c>
      <c r="K9956" s="37" t="str">
        <f t="array" ref="K9956">IFERROR(XLOOKUP(G9956,'Tipo de carga'!A:A,'Tipo de carga'!B:B))</f>
        <v>Autoabasto</v>
      </c>
      <c r="L9956" s="37">
        <f t="shared" si="2"/>
        <v>51</v>
      </c>
      <c r="M9956" s="37">
        <f t="shared" si="3"/>
        <v>21</v>
      </c>
      <c r="N9956" s="37">
        <f t="shared" si="4"/>
        <v>12</v>
      </c>
      <c r="O9956" s="37" t="str">
        <f t="array" ref="O9956">IFERROR(XLOOKUP(K9956,'Tipo de carga'!B:B,'Tipo de carga'!C:C))</f>
        <v>Diesel</v>
      </c>
    </row>
    <row r="9957">
      <c r="A9957" s="36">
        <v>1704.0</v>
      </c>
      <c r="B9957" s="37" t="str">
        <f t="array" ref="B9957">IFERROR(XLOOKUP(A9957,'Asignacion Dic'!A:A,'Asignacion Dic'!C:C))</f>
        <v>Pilgrims Tepo</v>
      </c>
      <c r="C9957" s="37" t="str">
        <f t="array" ref="C9957">IFERROR(XLOOKUP(A9957,'Asignacion Dic'!A:A,'Asignacion Dic'!B:B))</f>
        <v>EC-02</v>
      </c>
      <c r="D9957" s="38">
        <v>45647.57030092592</v>
      </c>
      <c r="E9957" s="36" t="s">
        <v>571</v>
      </c>
      <c r="F9957" s="37" t="str">
        <f t="array" ref="F9957">IFERROR(XLOOKUP(E9957,Operadores!A:A,Operadores!B:B))</f>
        <v>VARLUI</v>
      </c>
      <c r="G9957" s="36" t="s">
        <v>72</v>
      </c>
      <c r="H9957" s="39">
        <v>20.05377</v>
      </c>
      <c r="I9957" s="40">
        <v>150.0</v>
      </c>
      <c r="J9957" s="41">
        <f t="shared" si="5"/>
        <v>3008.0655</v>
      </c>
      <c r="K9957" s="37" t="str">
        <f t="array" ref="K9957">IFERROR(XLOOKUP(G9957,'Tipo de carga'!A:A,'Tipo de carga'!B:B))</f>
        <v>Autoabasto</v>
      </c>
      <c r="L9957" s="37">
        <f t="shared" si="2"/>
        <v>51</v>
      </c>
      <c r="M9957" s="37">
        <f t="shared" si="3"/>
        <v>21</v>
      </c>
      <c r="N9957" s="37">
        <f t="shared" si="4"/>
        <v>12</v>
      </c>
      <c r="O9957" s="37" t="str">
        <f t="array" ref="O9957">IFERROR(XLOOKUP(K9957,'Tipo de carga'!B:B,'Tipo de carga'!C:C))</f>
        <v>Diesel</v>
      </c>
    </row>
    <row r="9958">
      <c r="A9958" s="36">
        <v>1961.0</v>
      </c>
      <c r="B9958" s="37" t="str">
        <f t="array" ref="B9958">IFERROR(XLOOKUP(A9958,'Asignacion Dic'!A:A,'Asignacion Dic'!C:C))</f>
        <v>MeLi asignado SD</v>
      </c>
      <c r="C9958" s="37" t="str">
        <f t="array" ref="C9958">IFERROR(XLOOKUP(A9958,'Asignacion Dic'!A:A,'Asignacion Dic'!B:B))</f>
        <v>EC-05</v>
      </c>
      <c r="D9958" s="38">
        <v>45647.5625462963</v>
      </c>
      <c r="E9958" s="36" t="s">
        <v>196</v>
      </c>
      <c r="F9958" s="37" t="str">
        <f t="array" ref="F9958">IFERROR(XLOOKUP(E9958,Operadores!A:A,Operadores!B:B))</f>
        <v>HERJOS07</v>
      </c>
      <c r="G9958" s="36" t="s">
        <v>72</v>
      </c>
      <c r="H9958" s="39">
        <v>20.05377</v>
      </c>
      <c r="I9958" s="40">
        <v>535.0</v>
      </c>
      <c r="J9958" s="41">
        <f t="shared" si="5"/>
        <v>10728.76695</v>
      </c>
      <c r="K9958" s="37" t="str">
        <f t="array" ref="K9958">IFERROR(XLOOKUP(G9958,'Tipo de carga'!A:A,'Tipo de carga'!B:B))</f>
        <v>Autoabasto</v>
      </c>
      <c r="L9958" s="37">
        <f t="shared" si="2"/>
        <v>51</v>
      </c>
      <c r="M9958" s="37">
        <f t="shared" si="3"/>
        <v>21</v>
      </c>
      <c r="N9958" s="37">
        <f t="shared" si="4"/>
        <v>12</v>
      </c>
      <c r="O9958" s="37" t="str">
        <f t="array" ref="O9958">IFERROR(XLOOKUP(K9958,'Tipo de carga'!B:B,'Tipo de carga'!C:C))</f>
        <v>Diesel</v>
      </c>
    </row>
    <row r="9959">
      <c r="A9959" s="36">
        <v>1988.0</v>
      </c>
      <c r="B9959" s="37" t="str">
        <f t="array" ref="B9959">IFERROR(XLOOKUP(A9959,'Asignacion Dic'!A:A,'Asignacion Dic'!C:C))</f>
        <v>MeLi asignado SD</v>
      </c>
      <c r="C9959" s="37" t="str">
        <f t="array" ref="C9959">IFERROR(XLOOKUP(A9959,'Asignacion Dic'!A:A,'Asignacion Dic'!B:B))</f>
        <v>EC-05</v>
      </c>
      <c r="D9959" s="38">
        <v>45647.55771990741</v>
      </c>
      <c r="E9959" s="36" t="s">
        <v>404</v>
      </c>
      <c r="F9959" s="37" t="str">
        <f t="array" ref="F9959">IFERROR(XLOOKUP(E9959,Operadores!A:A,Operadores!B:B))</f>
        <v>CHAJOE</v>
      </c>
      <c r="G9959" s="36" t="s">
        <v>72</v>
      </c>
      <c r="H9959" s="39">
        <v>20.05377</v>
      </c>
      <c r="I9959" s="40">
        <v>351.0</v>
      </c>
      <c r="J9959" s="41">
        <f t="shared" si="5"/>
        <v>7038.87327</v>
      </c>
      <c r="K9959" s="37" t="str">
        <f t="array" ref="K9959">IFERROR(XLOOKUP(G9959,'Tipo de carga'!A:A,'Tipo de carga'!B:B))</f>
        <v>Autoabasto</v>
      </c>
      <c r="L9959" s="37">
        <f t="shared" si="2"/>
        <v>51</v>
      </c>
      <c r="M9959" s="37">
        <f t="shared" si="3"/>
        <v>21</v>
      </c>
      <c r="N9959" s="37">
        <f t="shared" si="4"/>
        <v>12</v>
      </c>
      <c r="O9959" s="37" t="str">
        <f t="array" ref="O9959">IFERROR(XLOOKUP(K9959,'Tipo de carga'!B:B,'Tipo de carga'!C:C))</f>
        <v>Diesel</v>
      </c>
    </row>
    <row r="9960">
      <c r="A9960" s="36">
        <v>1946.0</v>
      </c>
      <c r="B9960" s="37" t="str">
        <f t="array" ref="B9960">IFERROR(XLOOKUP(A9960,'Asignacion Dic'!A:A,'Asignacion Dic'!C:C))</f>
        <v>MeLi asignado SD</v>
      </c>
      <c r="C9960" s="37" t="str">
        <f t="array" ref="C9960">IFERROR(XLOOKUP(A9960,'Asignacion Dic'!A:A,'Asignacion Dic'!B:B))</f>
        <v>EC-05</v>
      </c>
      <c r="D9960" s="38">
        <v>45647.550416666665</v>
      </c>
      <c r="E9960" s="36" t="s">
        <v>183</v>
      </c>
      <c r="F9960" s="37" t="str">
        <f t="array" ref="F9960">IFERROR(XLOOKUP(E9960,Operadores!A:A,Operadores!B:B))</f>
        <v>VARJUAX</v>
      </c>
      <c r="G9960" s="36" t="s">
        <v>72</v>
      </c>
      <c r="H9960" s="39">
        <v>20.05377</v>
      </c>
      <c r="I9960" s="40">
        <v>391.0</v>
      </c>
      <c r="J9960" s="41">
        <f t="shared" si="5"/>
        <v>7841.02407</v>
      </c>
      <c r="K9960" s="37" t="str">
        <f t="array" ref="K9960">IFERROR(XLOOKUP(G9960,'Tipo de carga'!A:A,'Tipo de carga'!B:B))</f>
        <v>Autoabasto</v>
      </c>
      <c r="L9960" s="37">
        <f t="shared" si="2"/>
        <v>51</v>
      </c>
      <c r="M9960" s="37">
        <f t="shared" si="3"/>
        <v>21</v>
      </c>
      <c r="N9960" s="37">
        <f t="shared" si="4"/>
        <v>12</v>
      </c>
      <c r="O9960" s="37" t="str">
        <f t="array" ref="O9960">IFERROR(XLOOKUP(K9960,'Tipo de carga'!B:B,'Tipo de carga'!C:C))</f>
        <v>Diesel</v>
      </c>
    </row>
    <row r="9961">
      <c r="A9961" s="36">
        <v>2040.0</v>
      </c>
      <c r="B9961" s="37" t="str">
        <f t="array" ref="B9961">IFERROR(XLOOKUP(A9961,'Asignacion Dic'!A:A,'Asignacion Dic'!C:C))</f>
        <v>Liverpool Local</v>
      </c>
      <c r="C9961" s="37" t="str">
        <f t="array" ref="C9961">IFERROR(XLOOKUP(A9961,'Asignacion Dic'!A:A,'Asignacion Dic'!B:B))</f>
        <v>EC-01</v>
      </c>
      <c r="D9961" s="38">
        <v>45647.53774305555</v>
      </c>
      <c r="E9961" s="36" t="s">
        <v>430</v>
      </c>
      <c r="F9961" s="37" t="str">
        <f t="array" ref="F9961">IFERROR(XLOOKUP(E9961,Operadores!A:A,Operadores!B:B))</f>
        <v>GONAL01</v>
      </c>
      <c r="G9961" s="36" t="s">
        <v>72</v>
      </c>
      <c r="H9961" s="39">
        <v>20.05377</v>
      </c>
      <c r="I9961" s="40">
        <v>60.0</v>
      </c>
      <c r="J9961" s="41">
        <f t="shared" si="5"/>
        <v>1203.2262</v>
      </c>
      <c r="K9961" s="37" t="str">
        <f t="array" ref="K9961">IFERROR(XLOOKUP(G9961,'Tipo de carga'!A:A,'Tipo de carga'!B:B))</f>
        <v>Autoabasto</v>
      </c>
      <c r="L9961" s="37">
        <f t="shared" si="2"/>
        <v>51</v>
      </c>
      <c r="M9961" s="37">
        <f t="shared" si="3"/>
        <v>21</v>
      </c>
      <c r="N9961" s="37">
        <f t="shared" si="4"/>
        <v>12</v>
      </c>
      <c r="O9961" s="37" t="str">
        <f t="array" ref="O9961">IFERROR(XLOOKUP(K9961,'Tipo de carga'!B:B,'Tipo de carga'!C:C))</f>
        <v>Diesel</v>
      </c>
    </row>
    <row r="9962">
      <c r="A9962" s="36">
        <v>1889.0</v>
      </c>
      <c r="B9962" s="37" t="str">
        <f t="array" ref="B9962">IFERROR(XLOOKUP(A9962,'Asignacion Dic'!A:A,'Asignacion Dic'!C:C))</f>
        <v>MeLi asignado SD</v>
      </c>
      <c r="C9962" s="37" t="str">
        <f t="array" ref="C9962">IFERROR(XLOOKUP(A9962,'Asignacion Dic'!A:A,'Asignacion Dic'!B:B))</f>
        <v>EC-05</v>
      </c>
      <c r="D9962" s="38">
        <v>45647.52280092592</v>
      </c>
      <c r="E9962" s="36" t="s">
        <v>211</v>
      </c>
      <c r="F9962" s="37" t="str">
        <f t="array" ref="F9962">IFERROR(XLOOKUP(E9962,Operadores!A:A,Operadores!B:B))</f>
        <v>MARANG</v>
      </c>
      <c r="G9962" s="36" t="s">
        <v>72</v>
      </c>
      <c r="H9962" s="39">
        <v>20.05377</v>
      </c>
      <c r="I9962" s="40">
        <v>330.0</v>
      </c>
      <c r="J9962" s="41">
        <f t="shared" si="5"/>
        <v>6617.7441</v>
      </c>
      <c r="K9962" s="37" t="str">
        <f t="array" ref="K9962">IFERROR(XLOOKUP(G9962,'Tipo de carga'!A:A,'Tipo de carga'!B:B))</f>
        <v>Autoabasto</v>
      </c>
      <c r="L9962" s="37">
        <f t="shared" si="2"/>
        <v>51</v>
      </c>
      <c r="M9962" s="37">
        <f t="shared" si="3"/>
        <v>21</v>
      </c>
      <c r="N9962" s="37">
        <f t="shared" si="4"/>
        <v>12</v>
      </c>
      <c r="O9962" s="37" t="str">
        <f t="array" ref="O9962">IFERROR(XLOOKUP(K9962,'Tipo de carga'!B:B,'Tipo de carga'!C:C))</f>
        <v>Diesel</v>
      </c>
    </row>
    <row r="9963">
      <c r="A9963" s="36">
        <v>2008.0</v>
      </c>
      <c r="B9963" s="37" t="str">
        <f t="array" ref="B9963">IFERROR(XLOOKUP(A9963,'Asignacion Dic'!A:A,'Asignacion Dic'!C:C))</f>
        <v>MeLi Dedicado Merida</v>
      </c>
      <c r="C9963" s="37" t="str">
        <f t="array" ref="C9963">IFERROR(XLOOKUP(A9963,'Asignacion Dic'!A:A,'Asignacion Dic'!B:B))</f>
        <v>EC-05</v>
      </c>
      <c r="D9963" s="38">
        <v>45647.51018518519</v>
      </c>
      <c r="E9963" s="36" t="s">
        <v>241</v>
      </c>
      <c r="F9963" s="37" t="str">
        <f t="array" ref="F9963">IFERROR(XLOOKUP(E9963,Operadores!A:A,Operadores!B:B))</f>
        <v>CADEMM</v>
      </c>
      <c r="G9963" s="36" t="s">
        <v>72</v>
      </c>
      <c r="H9963" s="39">
        <v>20.05377</v>
      </c>
      <c r="I9963" s="40">
        <v>323.0</v>
      </c>
      <c r="J9963" s="41">
        <f t="shared" si="5"/>
        <v>6477.36771</v>
      </c>
      <c r="K9963" s="37" t="str">
        <f t="array" ref="K9963">IFERROR(XLOOKUP(G9963,'Tipo de carga'!A:A,'Tipo de carga'!B:B))</f>
        <v>Autoabasto</v>
      </c>
      <c r="L9963" s="37">
        <f t="shared" si="2"/>
        <v>51</v>
      </c>
      <c r="M9963" s="37">
        <f t="shared" si="3"/>
        <v>21</v>
      </c>
      <c r="N9963" s="37">
        <f t="shared" si="4"/>
        <v>12</v>
      </c>
      <c r="O9963" s="37" t="str">
        <f t="array" ref="O9963">IFERROR(XLOOKUP(K9963,'Tipo de carga'!B:B,'Tipo de carga'!C:C))</f>
        <v>Diesel</v>
      </c>
    </row>
    <row r="9964">
      <c r="A9964" s="36">
        <v>1980.0</v>
      </c>
      <c r="B9964" s="37" t="str">
        <f t="array" ref="B9964">IFERROR(XLOOKUP(A9964,'Asignacion Dic'!A:A,'Asignacion Dic'!C:C))</f>
        <v>MeLi asignado SD</v>
      </c>
      <c r="C9964" s="37" t="str">
        <f t="array" ref="C9964">IFERROR(XLOOKUP(A9964,'Asignacion Dic'!A:A,'Asignacion Dic'!B:B))</f>
        <v>EC-05</v>
      </c>
      <c r="D9964" s="38">
        <v>45647.50465277778</v>
      </c>
      <c r="E9964" s="36" t="s">
        <v>168</v>
      </c>
      <c r="F9964" s="37" t="str">
        <f t="array" ref="F9964">IFERROR(XLOOKUP(E9964,Operadores!A:A,Operadores!B:B))</f>
        <v>GARLUI</v>
      </c>
      <c r="G9964" s="36" t="s">
        <v>72</v>
      </c>
      <c r="H9964" s="39">
        <v>20.05377</v>
      </c>
      <c r="I9964" s="40">
        <v>113.0</v>
      </c>
      <c r="J9964" s="41">
        <f t="shared" si="5"/>
        <v>2266.07601</v>
      </c>
      <c r="K9964" s="37" t="str">
        <f t="array" ref="K9964">IFERROR(XLOOKUP(G9964,'Tipo de carga'!A:A,'Tipo de carga'!B:B))</f>
        <v>Autoabasto</v>
      </c>
      <c r="L9964" s="37">
        <f t="shared" si="2"/>
        <v>51</v>
      </c>
      <c r="M9964" s="37">
        <f t="shared" si="3"/>
        <v>21</v>
      </c>
      <c r="N9964" s="37">
        <f t="shared" si="4"/>
        <v>12</v>
      </c>
      <c r="O9964" s="37" t="str">
        <f t="array" ref="O9964">IFERROR(XLOOKUP(K9964,'Tipo de carga'!B:B,'Tipo de carga'!C:C))</f>
        <v>Diesel</v>
      </c>
    </row>
    <row r="9965">
      <c r="A9965" s="36">
        <v>2066.0</v>
      </c>
      <c r="B9965" s="37" t="str">
        <f t="array" ref="B9965">IFERROR(XLOOKUP(A9965,'Asignacion Dic'!A:A,'Asignacion Dic'!C:C))</f>
        <v>Peñafiel Tecamac</v>
      </c>
      <c r="C9965" s="37" t="str">
        <f t="array" ref="C9965">IFERROR(XLOOKUP(A9965,'Asignacion Dic'!A:A,'Asignacion Dic'!B:B))</f>
        <v>EC-02</v>
      </c>
      <c r="D9965" s="38">
        <v>45647.493576388886</v>
      </c>
      <c r="E9965" s="36" t="s">
        <v>208</v>
      </c>
      <c r="F9965" s="37" t="str">
        <f t="array" ref="F9965">IFERROR(XLOOKUP(E9965,Operadores!A:A,Operadores!B:B))</f>
        <v>TORJUA</v>
      </c>
      <c r="G9965" s="36" t="s">
        <v>72</v>
      </c>
      <c r="H9965" s="39">
        <v>20.05377</v>
      </c>
      <c r="I9965" s="40">
        <v>422.0</v>
      </c>
      <c r="J9965" s="41">
        <f t="shared" si="5"/>
        <v>8462.69094</v>
      </c>
      <c r="K9965" s="37" t="str">
        <f t="array" ref="K9965">IFERROR(XLOOKUP(G9965,'Tipo de carga'!A:A,'Tipo de carga'!B:B))</f>
        <v>Autoabasto</v>
      </c>
      <c r="L9965" s="37">
        <f t="shared" si="2"/>
        <v>51</v>
      </c>
      <c r="M9965" s="37">
        <f t="shared" si="3"/>
        <v>21</v>
      </c>
      <c r="N9965" s="37">
        <f t="shared" si="4"/>
        <v>12</v>
      </c>
      <c r="O9965" s="37" t="str">
        <f t="array" ref="O9965">IFERROR(XLOOKUP(K9965,'Tipo de carga'!B:B,'Tipo de carga'!C:C))</f>
        <v>Diesel</v>
      </c>
    </row>
    <row r="9966">
      <c r="A9966" s="36">
        <v>2091.0</v>
      </c>
      <c r="B9966" s="37" t="str">
        <f t="array" ref="B9966">IFERROR(XLOOKUP(A9966,'Asignacion Dic'!A:A,'Asignacion Dic'!C:C))</f>
        <v>Available</v>
      </c>
      <c r="C9966" s="37" t="str">
        <f t="array" ref="C9966">IFERROR(XLOOKUP(A9966,'Asignacion Dic'!A:A,'Asignacion Dic'!B:B))</f>
        <v>TTE</v>
      </c>
      <c r="D9966" s="38">
        <v>45647.48339120371</v>
      </c>
      <c r="E9966" s="36" t="s">
        <v>586</v>
      </c>
      <c r="F9966" s="37" t="str">
        <f t="array" ref="F9966">IFERROR(XLOOKUP(E9966,Operadores!A:A,Operadores!B:B))</f>
        <v>BAUJUA02</v>
      </c>
      <c r="G9966" s="36" t="s">
        <v>72</v>
      </c>
      <c r="H9966" s="39">
        <v>20.05377</v>
      </c>
      <c r="I9966" s="40">
        <v>656.0</v>
      </c>
      <c r="J9966" s="41">
        <f t="shared" si="5"/>
        <v>13155.27312</v>
      </c>
      <c r="K9966" s="37" t="str">
        <f t="array" ref="K9966">IFERROR(XLOOKUP(G9966,'Tipo de carga'!A:A,'Tipo de carga'!B:B))</f>
        <v>Autoabasto</v>
      </c>
      <c r="L9966" s="37">
        <f t="shared" si="2"/>
        <v>51</v>
      </c>
      <c r="M9966" s="37">
        <f t="shared" si="3"/>
        <v>21</v>
      </c>
      <c r="N9966" s="37">
        <f t="shared" si="4"/>
        <v>12</v>
      </c>
      <c r="O9966" s="37" t="str">
        <f t="array" ref="O9966">IFERROR(XLOOKUP(K9966,'Tipo de carga'!B:B,'Tipo de carga'!C:C))</f>
        <v>Diesel</v>
      </c>
    </row>
    <row r="9967">
      <c r="A9967" s="36">
        <v>1991.0</v>
      </c>
      <c r="B9967" s="37" t="str">
        <f t="array" ref="B9967">IFERROR(XLOOKUP(A9967,'Asignacion Dic'!A:A,'Asignacion Dic'!C:C))</f>
        <v>MeLi Dedicado Merida</v>
      </c>
      <c r="C9967" s="37" t="str">
        <f t="array" ref="C9967">IFERROR(XLOOKUP(A9967,'Asignacion Dic'!A:A,'Asignacion Dic'!B:B))</f>
        <v>EC-05</v>
      </c>
      <c r="D9967" s="38">
        <v>45647.480046296296</v>
      </c>
      <c r="E9967" s="36" t="s">
        <v>301</v>
      </c>
      <c r="F9967" s="37" t="str">
        <f t="array" ref="F9967">IFERROR(XLOOKUP(E9967,Operadores!A:A,Operadores!B:B))</f>
        <v>RUEREN</v>
      </c>
      <c r="G9967" s="36" t="s">
        <v>72</v>
      </c>
      <c r="H9967" s="39">
        <v>20.05377</v>
      </c>
      <c r="I9967" s="40">
        <v>354.0</v>
      </c>
      <c r="J9967" s="41">
        <f t="shared" si="5"/>
        <v>7099.03458</v>
      </c>
      <c r="K9967" s="37" t="str">
        <f t="array" ref="K9967">IFERROR(XLOOKUP(G9967,'Tipo de carga'!A:A,'Tipo de carga'!B:B))</f>
        <v>Autoabasto</v>
      </c>
      <c r="L9967" s="37">
        <f t="shared" si="2"/>
        <v>51</v>
      </c>
      <c r="M9967" s="37">
        <f t="shared" si="3"/>
        <v>21</v>
      </c>
      <c r="N9967" s="37">
        <f t="shared" si="4"/>
        <v>12</v>
      </c>
      <c r="O9967" s="37" t="str">
        <f t="array" ref="O9967">IFERROR(XLOOKUP(K9967,'Tipo de carga'!B:B,'Tipo de carga'!C:C))</f>
        <v>Diesel</v>
      </c>
    </row>
    <row r="9968">
      <c r="A9968" s="36">
        <v>1733.0</v>
      </c>
      <c r="B9968" s="37" t="str">
        <f t="array" ref="B9968">IFERROR(XLOOKUP(A9968,'Asignacion Dic'!A:A,'Asignacion Dic'!C:C))</f>
        <v>Liverpool Local</v>
      </c>
      <c r="C9968" s="37" t="str">
        <f t="array" ref="C9968">IFERROR(XLOOKUP(A9968,'Asignacion Dic'!A:A,'Asignacion Dic'!B:B))</f>
        <v>EC-01</v>
      </c>
      <c r="D9968" s="38">
        <v>45647.46876157408</v>
      </c>
      <c r="E9968" s="36" t="s">
        <v>491</v>
      </c>
      <c r="F9968" s="37" t="str">
        <f t="array" ref="F9968">IFERROR(XLOOKUP(E9968,Operadores!A:A,Operadores!B:B))</f>
        <v>CABCAR</v>
      </c>
      <c r="G9968" s="36" t="s">
        <v>72</v>
      </c>
      <c r="H9968" s="39">
        <v>20.05377</v>
      </c>
      <c r="I9968" s="40">
        <v>435.0</v>
      </c>
      <c r="J9968" s="41">
        <f t="shared" si="5"/>
        <v>8723.38995</v>
      </c>
      <c r="K9968" s="37" t="str">
        <f t="array" ref="K9968">IFERROR(XLOOKUP(G9968,'Tipo de carga'!A:A,'Tipo de carga'!B:B))</f>
        <v>Autoabasto</v>
      </c>
      <c r="L9968" s="37">
        <f t="shared" si="2"/>
        <v>51</v>
      </c>
      <c r="M9968" s="37">
        <f t="shared" si="3"/>
        <v>21</v>
      </c>
      <c r="N9968" s="37">
        <f t="shared" si="4"/>
        <v>12</v>
      </c>
      <c r="O9968" s="37" t="str">
        <f t="array" ref="O9968">IFERROR(XLOOKUP(K9968,'Tipo de carga'!B:B,'Tipo de carga'!C:C))</f>
        <v>Diesel</v>
      </c>
    </row>
    <row r="9969">
      <c r="A9969" s="36">
        <v>1955.0</v>
      </c>
      <c r="B9969" s="37" t="str">
        <f t="array" ref="B9969">IFERROR(XLOOKUP(A9969,'Asignacion Dic'!A:A,'Asignacion Dic'!C:C))</f>
        <v>Circuitos</v>
      </c>
      <c r="C9969" s="37" t="str">
        <f t="array" ref="C9969">IFERROR(XLOOKUP(A9969,'Asignacion Dic'!A:A,'Asignacion Dic'!B:B))</f>
        <v>EC-03</v>
      </c>
      <c r="D9969" s="38">
        <v>45647.46741898148</v>
      </c>
      <c r="E9969" s="36" t="s">
        <v>205</v>
      </c>
      <c r="F9969" s="37" t="str">
        <f t="array" ref="F9969">IFERROR(XLOOKUP(E9969,Operadores!A:A,Operadores!B:B))</f>
        <v>MOZPEDX</v>
      </c>
      <c r="G9969" s="36" t="s">
        <v>72</v>
      </c>
      <c r="H9969" s="39">
        <v>20.05377</v>
      </c>
      <c r="I9969" s="40">
        <v>325.0</v>
      </c>
      <c r="J9969" s="41">
        <f t="shared" si="5"/>
        <v>6517.47525</v>
      </c>
      <c r="K9969" s="37" t="str">
        <f t="array" ref="K9969">IFERROR(XLOOKUP(G9969,'Tipo de carga'!A:A,'Tipo de carga'!B:B))</f>
        <v>Autoabasto</v>
      </c>
      <c r="L9969" s="37">
        <f t="shared" si="2"/>
        <v>51</v>
      </c>
      <c r="M9969" s="37">
        <f t="shared" si="3"/>
        <v>21</v>
      </c>
      <c r="N9969" s="37">
        <f t="shared" si="4"/>
        <v>12</v>
      </c>
      <c r="O9969" s="37" t="str">
        <f t="array" ref="O9969">IFERROR(XLOOKUP(K9969,'Tipo de carga'!B:B,'Tipo de carga'!C:C))</f>
        <v>Diesel</v>
      </c>
    </row>
    <row r="9970">
      <c r="A9970" s="36">
        <v>1829.0</v>
      </c>
      <c r="B9970" s="37" t="str">
        <f t="array" ref="B9970">IFERROR(XLOOKUP(A9970,'Asignacion Dic'!A:A,'Asignacion Dic'!C:C))</f>
        <v>Circuitos</v>
      </c>
      <c r="C9970" s="37" t="str">
        <f t="array" ref="C9970">IFERROR(XLOOKUP(A9970,'Asignacion Dic'!A:A,'Asignacion Dic'!B:B))</f>
        <v>EC-03</v>
      </c>
      <c r="D9970" s="38">
        <v>45647.42346064815</v>
      </c>
      <c r="E9970" s="36" t="s">
        <v>245</v>
      </c>
      <c r="F9970" s="37" t="str">
        <f t="array" ref="F9970">IFERROR(XLOOKUP(E9970,Operadores!A:A,Operadores!B:B))</f>
        <v>HERAL04</v>
      </c>
      <c r="G9970" s="36" t="s">
        <v>72</v>
      </c>
      <c r="H9970" s="39">
        <v>20.05377</v>
      </c>
      <c r="I9970" s="40">
        <v>251.0</v>
      </c>
      <c r="J9970" s="41">
        <f t="shared" si="5"/>
        <v>5033.49627</v>
      </c>
      <c r="K9970" s="37" t="str">
        <f t="array" ref="K9970">IFERROR(XLOOKUP(G9970,'Tipo de carga'!A:A,'Tipo de carga'!B:B))</f>
        <v>Autoabasto</v>
      </c>
      <c r="L9970" s="37">
        <f t="shared" si="2"/>
        <v>51</v>
      </c>
      <c r="M9970" s="37">
        <f t="shared" si="3"/>
        <v>21</v>
      </c>
      <c r="N9970" s="37">
        <f t="shared" si="4"/>
        <v>12</v>
      </c>
      <c r="O9970" s="37" t="str">
        <f t="array" ref="O9970">IFERROR(XLOOKUP(K9970,'Tipo de carga'!B:B,'Tipo de carga'!C:C))</f>
        <v>Diesel</v>
      </c>
    </row>
    <row r="9971">
      <c r="A9971" s="36">
        <v>1994.0</v>
      </c>
      <c r="B9971" s="37" t="str">
        <f t="array" ref="B9971">IFERROR(XLOOKUP(A9971,'Asignacion Dic'!A:A,'Asignacion Dic'!C:C))</f>
        <v>MeLi Dedicado TD</v>
      </c>
      <c r="C9971" s="37" t="str">
        <f t="array" ref="C9971">IFERROR(XLOOKUP(A9971,'Asignacion Dic'!A:A,'Asignacion Dic'!B:B))</f>
        <v>EC-05</v>
      </c>
      <c r="D9971" s="38">
        <v>45647.40157407407</v>
      </c>
      <c r="E9971" s="36" t="s">
        <v>339</v>
      </c>
      <c r="F9971" s="37" t="str">
        <f t="array" ref="F9971">IFERROR(XLOOKUP(E9971,Operadores!A:A,Operadores!B:B))</f>
        <v>ESCJOR</v>
      </c>
      <c r="G9971" s="36" t="s">
        <v>72</v>
      </c>
      <c r="H9971" s="39">
        <v>20.05377</v>
      </c>
      <c r="I9971" s="40">
        <v>533.0</v>
      </c>
      <c r="J9971" s="41">
        <f t="shared" si="5"/>
        <v>10688.65941</v>
      </c>
      <c r="K9971" s="37" t="str">
        <f t="array" ref="K9971">IFERROR(XLOOKUP(G9971,'Tipo de carga'!A:A,'Tipo de carga'!B:B))</f>
        <v>Autoabasto</v>
      </c>
      <c r="L9971" s="37">
        <f t="shared" si="2"/>
        <v>51</v>
      </c>
      <c r="M9971" s="37">
        <f t="shared" si="3"/>
        <v>21</v>
      </c>
      <c r="N9971" s="37">
        <f t="shared" si="4"/>
        <v>12</v>
      </c>
      <c r="O9971" s="37" t="str">
        <f t="array" ref="O9971">IFERROR(XLOOKUP(K9971,'Tipo de carga'!B:B,'Tipo de carga'!C:C))</f>
        <v>Diesel</v>
      </c>
    </row>
    <row r="9972">
      <c r="A9972" s="36">
        <v>2009.0</v>
      </c>
      <c r="B9972" s="37" t="str">
        <f t="array" ref="B9972">IFERROR(XLOOKUP(A9972,'Asignacion Dic'!A:A,'Asignacion Dic'!C:C))</f>
        <v>MeLi Dedicado Merida</v>
      </c>
      <c r="C9972" s="37" t="str">
        <f t="array" ref="C9972">IFERROR(XLOOKUP(A9972,'Asignacion Dic'!A:A,'Asignacion Dic'!B:B))</f>
        <v>EC-05</v>
      </c>
      <c r="D9972" s="38">
        <v>45647.399664351855</v>
      </c>
      <c r="E9972" s="36" t="s">
        <v>294</v>
      </c>
      <c r="F9972" s="37" t="str">
        <f t="array" ref="F9972">IFERROR(XLOOKUP(E9972,Operadores!A:A,Operadores!B:B))</f>
        <v>GONCAR01</v>
      </c>
      <c r="G9972" s="36" t="s">
        <v>72</v>
      </c>
      <c r="H9972" s="39">
        <v>20.05377</v>
      </c>
      <c r="I9972" s="40">
        <v>307.0</v>
      </c>
      <c r="J9972" s="41">
        <f t="shared" si="5"/>
        <v>6156.50739</v>
      </c>
      <c r="K9972" s="37" t="str">
        <f t="array" ref="K9972">IFERROR(XLOOKUP(G9972,'Tipo de carga'!A:A,'Tipo de carga'!B:B))</f>
        <v>Autoabasto</v>
      </c>
      <c r="L9972" s="37">
        <f t="shared" si="2"/>
        <v>51</v>
      </c>
      <c r="M9972" s="37">
        <f t="shared" si="3"/>
        <v>21</v>
      </c>
      <c r="N9972" s="37">
        <f t="shared" si="4"/>
        <v>12</v>
      </c>
      <c r="O9972" s="37" t="str">
        <f t="array" ref="O9972">IFERROR(XLOOKUP(K9972,'Tipo de carga'!B:B,'Tipo de carga'!C:C))</f>
        <v>Diesel</v>
      </c>
    </row>
    <row r="9973">
      <c r="A9973" s="36">
        <v>1751.0</v>
      </c>
      <c r="B9973" s="37" t="str">
        <f t="array" ref="B9973">IFERROR(XLOOKUP(A9973,'Asignacion Dic'!A:A,'Asignacion Dic'!C:C))</f>
        <v>Liverpool Local</v>
      </c>
      <c r="C9973" s="37" t="str">
        <f t="array" ref="C9973">IFERROR(XLOOKUP(A9973,'Asignacion Dic'!A:A,'Asignacion Dic'!B:B))</f>
        <v>EC-01</v>
      </c>
      <c r="D9973" s="38">
        <v>45647.388865740744</v>
      </c>
      <c r="E9973" s="36" t="s">
        <v>453</v>
      </c>
      <c r="F9973" s="37" t="str">
        <f t="array" ref="F9973">IFERROR(XLOOKUP(E9973,Operadores!A:A,Operadores!B:B))</f>
        <v>GARLO</v>
      </c>
      <c r="G9973" s="36" t="s">
        <v>72</v>
      </c>
      <c r="H9973" s="39">
        <v>20.05377</v>
      </c>
      <c r="I9973" s="40">
        <v>245.0</v>
      </c>
      <c r="J9973" s="41">
        <f t="shared" si="5"/>
        <v>4913.17365</v>
      </c>
      <c r="K9973" s="37" t="str">
        <f t="array" ref="K9973">IFERROR(XLOOKUP(G9973,'Tipo de carga'!A:A,'Tipo de carga'!B:B))</f>
        <v>Autoabasto</v>
      </c>
      <c r="L9973" s="37">
        <f t="shared" si="2"/>
        <v>51</v>
      </c>
      <c r="M9973" s="37">
        <f t="shared" si="3"/>
        <v>21</v>
      </c>
      <c r="N9973" s="37">
        <f t="shared" si="4"/>
        <v>12</v>
      </c>
      <c r="O9973" s="37" t="str">
        <f t="array" ref="O9973">IFERROR(XLOOKUP(K9973,'Tipo de carga'!B:B,'Tipo de carga'!C:C))</f>
        <v>Diesel</v>
      </c>
    </row>
    <row r="9974">
      <c r="A9974" s="36">
        <v>1952.0</v>
      </c>
      <c r="B9974" s="37" t="str">
        <f t="array" ref="B9974">IFERROR(XLOOKUP(A9974,'Asignacion Dic'!A:A,'Asignacion Dic'!C:C))</f>
        <v>MeLi asignado SD</v>
      </c>
      <c r="C9974" s="37" t="str">
        <f t="array" ref="C9974">IFERROR(XLOOKUP(A9974,'Asignacion Dic'!A:A,'Asignacion Dic'!B:B))</f>
        <v>EC-05</v>
      </c>
      <c r="D9974" s="38">
        <v>45647.37803240741</v>
      </c>
      <c r="E9974" s="36" t="s">
        <v>363</v>
      </c>
      <c r="F9974" s="37" t="str">
        <f t="array" ref="F9974">IFERROR(XLOOKUP(E9974,Operadores!A:A,Operadores!B:B))</f>
        <v>TREJUA</v>
      </c>
      <c r="G9974" s="36" t="s">
        <v>72</v>
      </c>
      <c r="H9974" s="39">
        <v>20.05377</v>
      </c>
      <c r="I9974" s="40">
        <v>825.0</v>
      </c>
      <c r="J9974" s="41">
        <f t="shared" si="5"/>
        <v>16544.36025</v>
      </c>
      <c r="K9974" s="37" t="str">
        <f t="array" ref="K9974">IFERROR(XLOOKUP(G9974,'Tipo de carga'!A:A,'Tipo de carga'!B:B))</f>
        <v>Autoabasto</v>
      </c>
      <c r="L9974" s="37">
        <f t="shared" si="2"/>
        <v>51</v>
      </c>
      <c r="M9974" s="37">
        <f t="shared" si="3"/>
        <v>21</v>
      </c>
      <c r="N9974" s="37">
        <f t="shared" si="4"/>
        <v>12</v>
      </c>
      <c r="O9974" s="37" t="str">
        <f t="array" ref="O9974">IFERROR(XLOOKUP(K9974,'Tipo de carga'!B:B,'Tipo de carga'!C:C))</f>
        <v>Diesel</v>
      </c>
    </row>
    <row r="9975">
      <c r="A9975" s="36">
        <v>1866.0</v>
      </c>
      <c r="B9975" s="37" t="str">
        <f t="array" ref="B9975">IFERROR(XLOOKUP(A9975,'Asignacion Dic'!A:A,'Asignacion Dic'!C:C))</f>
        <v>Pilgrims Tepo</v>
      </c>
      <c r="C9975" s="37" t="str">
        <f t="array" ref="C9975">IFERROR(XLOOKUP(A9975,'Asignacion Dic'!A:A,'Asignacion Dic'!B:B))</f>
        <v>EC-02</v>
      </c>
      <c r="D9975" s="38">
        <v>45647.35795138889</v>
      </c>
      <c r="E9975" s="36" t="s">
        <v>163</v>
      </c>
      <c r="F9975" s="37" t="str">
        <f t="array" ref="F9975">IFERROR(XLOOKUP(E9975,Operadores!A:A,Operadores!B:B))</f>
        <v>JORJON</v>
      </c>
      <c r="G9975" s="36" t="s">
        <v>72</v>
      </c>
      <c r="H9975" s="39">
        <v>20.05377</v>
      </c>
      <c r="I9975" s="40">
        <v>160.0</v>
      </c>
      <c r="J9975" s="41">
        <f t="shared" si="5"/>
        <v>3208.6032</v>
      </c>
      <c r="K9975" s="37" t="str">
        <f t="array" ref="K9975">IFERROR(XLOOKUP(G9975,'Tipo de carga'!A:A,'Tipo de carga'!B:B))</f>
        <v>Autoabasto</v>
      </c>
      <c r="L9975" s="37">
        <f t="shared" si="2"/>
        <v>51</v>
      </c>
      <c r="M9975" s="37">
        <f t="shared" si="3"/>
        <v>21</v>
      </c>
      <c r="N9975" s="37">
        <f t="shared" si="4"/>
        <v>12</v>
      </c>
      <c r="O9975" s="37" t="str">
        <f t="array" ref="O9975">IFERROR(XLOOKUP(K9975,'Tipo de carga'!B:B,'Tipo de carga'!C:C))</f>
        <v>Diesel</v>
      </c>
    </row>
    <row r="9976">
      <c r="A9976" s="36">
        <v>1788.0</v>
      </c>
      <c r="B9976" s="37" t="str">
        <f t="array" ref="B9976">IFERROR(XLOOKUP(A9976,'Asignacion Dic'!A:A,'Asignacion Dic'!C:C))</f>
        <v>Liverpool Local</v>
      </c>
      <c r="C9976" s="37" t="str">
        <f t="array" ref="C9976">IFERROR(XLOOKUP(A9976,'Asignacion Dic'!A:A,'Asignacion Dic'!B:B))</f>
        <v>EC-01</v>
      </c>
      <c r="D9976" s="38">
        <v>45647.316979166666</v>
      </c>
      <c r="E9976" s="36" t="s">
        <v>572</v>
      </c>
      <c r="F9976" s="37" t="str">
        <f t="array" ref="F9976">IFERROR(XLOOKUP(E9976,Operadores!A:A,Operadores!B:B))</f>
        <v>PERMAR01</v>
      </c>
      <c r="G9976" s="36" t="s">
        <v>72</v>
      </c>
      <c r="H9976" s="39">
        <v>20.05377</v>
      </c>
      <c r="I9976" s="40">
        <v>560.0</v>
      </c>
      <c r="J9976" s="41">
        <f t="shared" si="5"/>
        <v>11230.1112</v>
      </c>
      <c r="K9976" s="37" t="str">
        <f t="array" ref="K9976">IFERROR(XLOOKUP(G9976,'Tipo de carga'!A:A,'Tipo de carga'!B:B))</f>
        <v>Autoabasto</v>
      </c>
      <c r="L9976" s="37">
        <f t="shared" si="2"/>
        <v>51</v>
      </c>
      <c r="M9976" s="37">
        <f t="shared" si="3"/>
        <v>21</v>
      </c>
      <c r="N9976" s="37">
        <f t="shared" si="4"/>
        <v>12</v>
      </c>
      <c r="O9976" s="37" t="str">
        <f t="array" ref="O9976">IFERROR(XLOOKUP(K9976,'Tipo de carga'!B:B,'Tipo de carga'!C:C))</f>
        <v>Diesel</v>
      </c>
    </row>
    <row r="9977">
      <c r="A9977" s="36">
        <v>1939.0</v>
      </c>
      <c r="B9977" s="37" t="str">
        <f t="array" ref="B9977">IFERROR(XLOOKUP(A9977,'Asignacion Dic'!A:A,'Asignacion Dic'!C:C))</f>
        <v>Full Liver</v>
      </c>
      <c r="C9977" s="37" t="str">
        <f t="array" ref="C9977">IFERROR(XLOOKUP(A9977,'Asignacion Dic'!A:A,'Asignacion Dic'!B:B))</f>
        <v>EC-01</v>
      </c>
      <c r="D9977" s="38">
        <v>45647.30136574074</v>
      </c>
      <c r="E9977" s="36" t="s">
        <v>364</v>
      </c>
      <c r="F9977" s="37" t="str">
        <f t="array" ref="F9977">IFERROR(XLOOKUP(E9977,Operadores!A:A,Operadores!B:B))</f>
        <v>TORBR01</v>
      </c>
      <c r="G9977" s="36" t="s">
        <v>72</v>
      </c>
      <c r="H9977" s="39">
        <v>20.05377</v>
      </c>
      <c r="I9977" s="40">
        <v>416.0</v>
      </c>
      <c r="J9977" s="41">
        <f t="shared" si="5"/>
        <v>8342.36832</v>
      </c>
      <c r="K9977" s="37" t="str">
        <f t="array" ref="K9977">IFERROR(XLOOKUP(G9977,'Tipo de carga'!A:A,'Tipo de carga'!B:B))</f>
        <v>Autoabasto</v>
      </c>
      <c r="L9977" s="37">
        <f t="shared" si="2"/>
        <v>51</v>
      </c>
      <c r="M9977" s="37">
        <f t="shared" si="3"/>
        <v>21</v>
      </c>
      <c r="N9977" s="37">
        <f t="shared" si="4"/>
        <v>12</v>
      </c>
      <c r="O9977" s="37" t="str">
        <f t="array" ref="O9977">IFERROR(XLOOKUP(K9977,'Tipo de carga'!B:B,'Tipo de carga'!C:C))</f>
        <v>Diesel</v>
      </c>
    </row>
    <row r="9978">
      <c r="A9978" s="36">
        <v>2007.0</v>
      </c>
      <c r="B9978" s="37" t="str">
        <f t="array" ref="B9978">IFERROR(XLOOKUP(A9978,'Asignacion Dic'!A:A,'Asignacion Dic'!C:C))</f>
        <v>MeLi Asignado TD</v>
      </c>
      <c r="C9978" s="37" t="str">
        <f t="array" ref="C9978">IFERROR(XLOOKUP(A9978,'Asignacion Dic'!A:A,'Asignacion Dic'!B:B))</f>
        <v>EC-05</v>
      </c>
      <c r="D9978" s="38">
        <v>45647.28083333333</v>
      </c>
      <c r="E9978" s="36" t="s">
        <v>467</v>
      </c>
      <c r="F9978" s="37" t="str">
        <f t="array" ref="F9978">IFERROR(XLOOKUP(E9978,Operadores!A:A,Operadores!B:B))</f>
        <v>SILAL</v>
      </c>
      <c r="G9978" s="36" t="s">
        <v>72</v>
      </c>
      <c r="H9978" s="39">
        <v>20.05377</v>
      </c>
      <c r="I9978" s="40">
        <v>545.0</v>
      </c>
      <c r="J9978" s="41">
        <f t="shared" si="5"/>
        <v>10929.30465</v>
      </c>
      <c r="K9978" s="37" t="str">
        <f t="array" ref="K9978">IFERROR(XLOOKUP(G9978,'Tipo de carga'!A:A,'Tipo de carga'!B:B))</f>
        <v>Autoabasto</v>
      </c>
      <c r="L9978" s="37">
        <f t="shared" si="2"/>
        <v>51</v>
      </c>
      <c r="M9978" s="37">
        <f t="shared" si="3"/>
        <v>21</v>
      </c>
      <c r="N9978" s="37">
        <f t="shared" si="4"/>
        <v>12</v>
      </c>
      <c r="O9978" s="37" t="str">
        <f t="array" ref="O9978">IFERROR(XLOOKUP(K9978,'Tipo de carga'!B:B,'Tipo de carga'!C:C))</f>
        <v>Diesel</v>
      </c>
    </row>
    <row r="9979">
      <c r="A9979" s="36">
        <v>2004.0</v>
      </c>
      <c r="B9979" s="37" t="str">
        <f t="array" ref="B9979">IFERROR(XLOOKUP(A9979,'Asignacion Dic'!A:A,'Asignacion Dic'!C:C))</f>
        <v>MeLi Dedicado Merida</v>
      </c>
      <c r="C9979" s="37" t="str">
        <f t="array" ref="C9979">IFERROR(XLOOKUP(A9979,'Asignacion Dic'!A:A,'Asignacion Dic'!B:B))</f>
        <v>EC-05</v>
      </c>
      <c r="D9979" s="38">
        <v>45647.26425925926</v>
      </c>
      <c r="E9979" s="36" t="s">
        <v>582</v>
      </c>
      <c r="F9979" s="37" t="str">
        <f t="array" ref="F9979">IFERROR(XLOOKUP(E9979,Operadores!A:A,Operadores!B:B))</f>
        <v>ESTAN</v>
      </c>
      <c r="G9979" s="36" t="s">
        <v>72</v>
      </c>
      <c r="H9979" s="39">
        <v>20.05377</v>
      </c>
      <c r="I9979" s="40">
        <v>290.0</v>
      </c>
      <c r="J9979" s="41">
        <f t="shared" si="5"/>
        <v>5815.5933</v>
      </c>
      <c r="K9979" s="37" t="str">
        <f t="array" ref="K9979">IFERROR(XLOOKUP(G9979,'Tipo de carga'!A:A,'Tipo de carga'!B:B))</f>
        <v>Autoabasto</v>
      </c>
      <c r="L9979" s="37">
        <f t="shared" si="2"/>
        <v>51</v>
      </c>
      <c r="M9979" s="37">
        <f t="shared" si="3"/>
        <v>21</v>
      </c>
      <c r="N9979" s="37">
        <f t="shared" si="4"/>
        <v>12</v>
      </c>
      <c r="O9979" s="37" t="str">
        <f t="array" ref="O9979">IFERROR(XLOOKUP(K9979,'Tipo de carga'!B:B,'Tipo de carga'!C:C))</f>
        <v>Diesel</v>
      </c>
    </row>
    <row r="9980">
      <c r="A9980" s="36">
        <v>1899.0</v>
      </c>
      <c r="B9980" s="37" t="str">
        <f t="array" ref="B9980">IFERROR(XLOOKUP(A9980,'Asignacion Dic'!A:A,'Asignacion Dic'!C:C))</f>
        <v>Full Liver</v>
      </c>
      <c r="C9980" s="37" t="str">
        <f t="array" ref="C9980">IFERROR(XLOOKUP(A9980,'Asignacion Dic'!A:A,'Asignacion Dic'!B:B))</f>
        <v>EC-01</v>
      </c>
      <c r="D9980" s="38">
        <v>45647.25633101852</v>
      </c>
      <c r="E9980" s="36" t="s">
        <v>555</v>
      </c>
      <c r="F9980" s="37" t="str">
        <f t="array" ref="F9980">IFERROR(XLOOKUP(E9980,Operadores!A:A,Operadores!B:B))</f>
        <v>GONALA</v>
      </c>
      <c r="G9980" s="36" t="s">
        <v>72</v>
      </c>
      <c r="H9980" s="39">
        <v>20.05377</v>
      </c>
      <c r="I9980" s="40">
        <v>809.0</v>
      </c>
      <c r="J9980" s="41">
        <f t="shared" si="5"/>
        <v>16223.49993</v>
      </c>
      <c r="K9980" s="37" t="str">
        <f t="array" ref="K9980">IFERROR(XLOOKUP(G9980,'Tipo de carga'!A:A,'Tipo de carga'!B:B))</f>
        <v>Autoabasto</v>
      </c>
      <c r="L9980" s="37">
        <f t="shared" si="2"/>
        <v>51</v>
      </c>
      <c r="M9980" s="37">
        <f t="shared" si="3"/>
        <v>21</v>
      </c>
      <c r="N9980" s="37">
        <f t="shared" si="4"/>
        <v>12</v>
      </c>
      <c r="O9980" s="37" t="str">
        <f t="array" ref="O9980">IFERROR(XLOOKUP(K9980,'Tipo de carga'!B:B,'Tipo de carga'!C:C))</f>
        <v>Diesel</v>
      </c>
    </row>
    <row r="9981">
      <c r="A9981" s="36">
        <v>1904.0</v>
      </c>
      <c r="B9981" s="37" t="str">
        <f t="array" ref="B9981">IFERROR(XLOOKUP(A9981,'Asignacion Dic'!A:A,'Asignacion Dic'!C:C))</f>
        <v>MeLi asignado SD</v>
      </c>
      <c r="C9981" s="37" t="str">
        <f t="array" ref="C9981">IFERROR(XLOOKUP(A9981,'Asignacion Dic'!A:A,'Asignacion Dic'!B:B))</f>
        <v>EC-05</v>
      </c>
      <c r="D9981" s="38">
        <v>45647.254155092596</v>
      </c>
      <c r="E9981" s="36" t="s">
        <v>231</v>
      </c>
      <c r="F9981" s="37" t="str">
        <f t="array" ref="F9981">IFERROR(XLOOKUP(E9981,Operadores!A:A,Operadores!B:B))</f>
        <v>MARARM</v>
      </c>
      <c r="G9981" s="36" t="s">
        <v>72</v>
      </c>
      <c r="H9981" s="39">
        <v>20.05377</v>
      </c>
      <c r="I9981" s="40">
        <v>694.0</v>
      </c>
      <c r="J9981" s="41">
        <f t="shared" si="5"/>
        <v>13917.31638</v>
      </c>
      <c r="K9981" s="37" t="str">
        <f t="array" ref="K9981">IFERROR(XLOOKUP(G9981,'Tipo de carga'!A:A,'Tipo de carga'!B:B))</f>
        <v>Autoabasto</v>
      </c>
      <c r="L9981" s="37">
        <f t="shared" si="2"/>
        <v>51</v>
      </c>
      <c r="M9981" s="37">
        <f t="shared" si="3"/>
        <v>21</v>
      </c>
      <c r="N9981" s="37">
        <f t="shared" si="4"/>
        <v>12</v>
      </c>
      <c r="O9981" s="37" t="str">
        <f t="array" ref="O9981">IFERROR(XLOOKUP(K9981,'Tipo de carga'!B:B,'Tipo de carga'!C:C))</f>
        <v>Diesel</v>
      </c>
    </row>
    <row r="9982">
      <c r="A9982" s="36">
        <v>1807.0</v>
      </c>
      <c r="B9982" s="37" t="str">
        <f t="array" ref="B9982">IFERROR(XLOOKUP(A9982,'Asignacion Dic'!A:A,'Asignacion Dic'!C:C))</f>
        <v>Liverpool Local</v>
      </c>
      <c r="C9982" s="37" t="str">
        <f t="array" ref="C9982">IFERROR(XLOOKUP(A9982,'Asignacion Dic'!A:A,'Asignacion Dic'!B:B))</f>
        <v>EC-01</v>
      </c>
      <c r="D9982" s="38">
        <v>45647.19974537037</v>
      </c>
      <c r="E9982" s="36" t="s">
        <v>347</v>
      </c>
      <c r="F9982" s="37" t="str">
        <f t="array" ref="F9982">IFERROR(XLOOKUP(E9982,Operadores!A:A,Operadores!B:B))</f>
        <v>QUIALA</v>
      </c>
      <c r="G9982" s="36" t="s">
        <v>72</v>
      </c>
      <c r="H9982" s="39">
        <v>20.05377</v>
      </c>
      <c r="I9982" s="40">
        <v>529.0</v>
      </c>
      <c r="J9982" s="41">
        <f t="shared" si="5"/>
        <v>10608.44433</v>
      </c>
      <c r="K9982" s="37" t="str">
        <f t="array" ref="K9982">IFERROR(XLOOKUP(G9982,'Tipo de carga'!A:A,'Tipo de carga'!B:B))</f>
        <v>Autoabasto</v>
      </c>
      <c r="L9982" s="37">
        <f t="shared" si="2"/>
        <v>51</v>
      </c>
      <c r="M9982" s="37">
        <f t="shared" si="3"/>
        <v>21</v>
      </c>
      <c r="N9982" s="37">
        <f t="shared" si="4"/>
        <v>12</v>
      </c>
      <c r="O9982" s="37" t="str">
        <f t="array" ref="O9982">IFERROR(XLOOKUP(K9982,'Tipo de carga'!B:B,'Tipo de carga'!C:C))</f>
        <v>Diesel</v>
      </c>
    </row>
    <row r="9983">
      <c r="A9983" s="36">
        <v>2031.0</v>
      </c>
      <c r="B9983" s="37" t="str">
        <f t="array" ref="B9983">IFERROR(XLOOKUP(A9983,'Asignacion Dic'!A:A,'Asignacion Dic'!C:C))</f>
        <v>MeLi Dedicado Merida</v>
      </c>
      <c r="C9983" s="37" t="str">
        <f t="array" ref="C9983">IFERROR(XLOOKUP(A9983,'Asignacion Dic'!A:A,'Asignacion Dic'!B:B))</f>
        <v>EC-05</v>
      </c>
      <c r="D9983" s="38">
        <v>45647.180231481485</v>
      </c>
      <c r="E9983" s="36" t="s">
        <v>603</v>
      </c>
      <c r="F9983" s="37" t="str">
        <f t="array" ref="F9983">IFERROR(XLOOKUP(E9983,Operadores!A:A,Operadores!B:B))</f>
        <v>SARJO</v>
      </c>
      <c r="G9983" s="36" t="s">
        <v>72</v>
      </c>
      <c r="H9983" s="39">
        <v>20.05377</v>
      </c>
      <c r="I9983" s="40">
        <v>325.0</v>
      </c>
      <c r="J9983" s="41">
        <f t="shared" si="5"/>
        <v>6517.47525</v>
      </c>
      <c r="K9983" s="37" t="str">
        <f t="array" ref="K9983">IFERROR(XLOOKUP(G9983,'Tipo de carga'!A:A,'Tipo de carga'!B:B))</f>
        <v>Autoabasto</v>
      </c>
      <c r="L9983" s="37">
        <f t="shared" si="2"/>
        <v>51</v>
      </c>
      <c r="M9983" s="37">
        <f t="shared" si="3"/>
        <v>21</v>
      </c>
      <c r="N9983" s="37">
        <f t="shared" si="4"/>
        <v>12</v>
      </c>
      <c r="O9983" s="37" t="str">
        <f t="array" ref="O9983">IFERROR(XLOOKUP(K9983,'Tipo de carga'!B:B,'Tipo de carga'!C:C))</f>
        <v>Diesel</v>
      </c>
    </row>
    <row r="9984">
      <c r="A9984" s="36">
        <v>1862.0</v>
      </c>
      <c r="B9984" s="37" t="str">
        <f t="array" ref="B9984">IFERROR(XLOOKUP(A9984,'Asignacion Dic'!A:A,'Asignacion Dic'!C:C))</f>
        <v>Circuitos</v>
      </c>
      <c r="C9984" s="37" t="str">
        <f t="array" ref="C9984">IFERROR(XLOOKUP(A9984,'Asignacion Dic'!A:A,'Asignacion Dic'!B:B))</f>
        <v>EC-03</v>
      </c>
      <c r="D9984" s="38">
        <v>45647.12180555556</v>
      </c>
      <c r="E9984" s="36" t="s">
        <v>350</v>
      </c>
      <c r="F9984" s="37" t="str">
        <f t="array" ref="F9984">IFERROR(XLOOKUP(E9984,Operadores!A:A,Operadores!B:B))</f>
        <v>PERRI</v>
      </c>
      <c r="G9984" s="36" t="s">
        <v>72</v>
      </c>
      <c r="H9984" s="39">
        <v>20.05377</v>
      </c>
      <c r="I9984" s="40">
        <v>779.0</v>
      </c>
      <c r="J9984" s="41">
        <f t="shared" si="5"/>
        <v>15621.88683</v>
      </c>
      <c r="K9984" s="37" t="str">
        <f t="array" ref="K9984">IFERROR(XLOOKUP(G9984,'Tipo de carga'!A:A,'Tipo de carga'!B:B))</f>
        <v>Autoabasto</v>
      </c>
      <c r="L9984" s="37">
        <f t="shared" si="2"/>
        <v>51</v>
      </c>
      <c r="M9984" s="37">
        <f t="shared" si="3"/>
        <v>21</v>
      </c>
      <c r="N9984" s="37">
        <f t="shared" si="4"/>
        <v>12</v>
      </c>
      <c r="O9984" s="37" t="str">
        <f t="array" ref="O9984">IFERROR(XLOOKUP(K9984,'Tipo de carga'!B:B,'Tipo de carga'!C:C))</f>
        <v>Diesel</v>
      </c>
    </row>
    <row r="9985">
      <c r="A9985" s="36">
        <v>1740.0</v>
      </c>
      <c r="B9985" s="37" t="str">
        <f t="array" ref="B9985">IFERROR(XLOOKUP(A9985,'Asignacion Dic'!A:A,'Asignacion Dic'!C:C))</f>
        <v>Circuitos</v>
      </c>
      <c r="C9985" s="37" t="str">
        <f t="array" ref="C9985">IFERROR(XLOOKUP(A9985,'Asignacion Dic'!A:A,'Asignacion Dic'!B:B))</f>
        <v>EC-03</v>
      </c>
      <c r="D9985" s="38">
        <v>45647.065150462964</v>
      </c>
      <c r="E9985" s="36" t="s">
        <v>185</v>
      </c>
      <c r="F9985" s="37" t="str">
        <f t="array" ref="F9985">IFERROR(XLOOKUP(E9985,Operadores!A:A,Operadores!B:B))</f>
        <v>FERRI</v>
      </c>
      <c r="G9985" s="36" t="s">
        <v>72</v>
      </c>
      <c r="H9985" s="39">
        <v>20.05377</v>
      </c>
      <c r="I9985" s="40">
        <v>366.0</v>
      </c>
      <c r="J9985" s="41">
        <f t="shared" si="5"/>
        <v>7339.67982</v>
      </c>
      <c r="K9985" s="37" t="str">
        <f t="array" ref="K9985">IFERROR(XLOOKUP(G9985,'Tipo de carga'!A:A,'Tipo de carga'!B:B))</f>
        <v>Autoabasto</v>
      </c>
      <c r="L9985" s="37">
        <f t="shared" si="2"/>
        <v>51</v>
      </c>
      <c r="M9985" s="37">
        <f t="shared" si="3"/>
        <v>21</v>
      </c>
      <c r="N9985" s="37">
        <f t="shared" si="4"/>
        <v>12</v>
      </c>
      <c r="O9985" s="37" t="str">
        <f t="array" ref="O9985">IFERROR(XLOOKUP(K9985,'Tipo de carga'!B:B,'Tipo de carga'!C:C))</f>
        <v>Diesel</v>
      </c>
    </row>
    <row r="9986">
      <c r="A9986" s="36">
        <v>2087.0</v>
      </c>
      <c r="B9986" s="37" t="str">
        <f t="array" ref="B9986">IFERROR(XLOOKUP(A9986,'Asignacion Dic'!A:A,'Asignacion Dic'!C:C))</f>
        <v>MeLi asignado SD</v>
      </c>
      <c r="C9986" s="37" t="str">
        <f t="array" ref="C9986">IFERROR(XLOOKUP(A9986,'Asignacion Dic'!A:A,'Asignacion Dic'!B:B))</f>
        <v>EC-05</v>
      </c>
      <c r="D9986" s="38">
        <v>45647.05582175926</v>
      </c>
      <c r="E9986" s="36" t="s">
        <v>175</v>
      </c>
      <c r="F9986" s="37" t="str">
        <f t="array" ref="F9986">IFERROR(XLOOKUP(E9986,Operadores!A:A,Operadores!B:B))</f>
        <v>PERRIC</v>
      </c>
      <c r="G9986" s="36" t="s">
        <v>72</v>
      </c>
      <c r="H9986" s="39">
        <v>20.05377</v>
      </c>
      <c r="I9986" s="40">
        <v>470.0</v>
      </c>
      <c r="J9986" s="41">
        <f t="shared" si="5"/>
        <v>9425.2719</v>
      </c>
      <c r="K9986" s="37" t="str">
        <f t="array" ref="K9986">IFERROR(XLOOKUP(G9986,'Tipo de carga'!A:A,'Tipo de carga'!B:B))</f>
        <v>Autoabasto</v>
      </c>
      <c r="L9986" s="37">
        <f t="shared" si="2"/>
        <v>51</v>
      </c>
      <c r="M9986" s="37">
        <f t="shared" si="3"/>
        <v>21</v>
      </c>
      <c r="N9986" s="37">
        <f t="shared" si="4"/>
        <v>12</v>
      </c>
      <c r="O9986" s="37" t="str">
        <f t="array" ref="O9986">IFERROR(XLOOKUP(K9986,'Tipo de carga'!B:B,'Tipo de carga'!C:C))</f>
        <v>Diesel</v>
      </c>
    </row>
    <row r="9987">
      <c r="A9987" s="36">
        <v>2025.0</v>
      </c>
      <c r="B9987" s="37" t="str">
        <f t="array" ref="B9987">IFERROR(XLOOKUP(A9987,'Asignacion Dic'!A:A,'Asignacion Dic'!C:C))</f>
        <v>MeLi Dedicado TD</v>
      </c>
      <c r="C9987" s="37" t="str">
        <f t="array" ref="C9987">IFERROR(XLOOKUP(A9987,'Asignacion Dic'!A:A,'Asignacion Dic'!B:B))</f>
        <v>EC-05</v>
      </c>
      <c r="D9987" s="38">
        <v>45647.05063657407</v>
      </c>
      <c r="E9987" s="36" t="s">
        <v>485</v>
      </c>
      <c r="F9987" s="37" t="str">
        <f t="array" ref="F9987">IFERROR(XLOOKUP(E9987,Operadores!A:A,Operadores!B:B))</f>
        <v>HERROD</v>
      </c>
      <c r="G9987" s="36" t="s">
        <v>72</v>
      </c>
      <c r="H9987" s="39">
        <v>20.05377</v>
      </c>
      <c r="I9987" s="40">
        <v>498.0</v>
      </c>
      <c r="J9987" s="41">
        <f t="shared" si="5"/>
        <v>9986.77746</v>
      </c>
      <c r="K9987" s="37" t="str">
        <f t="array" ref="K9987">IFERROR(XLOOKUP(G9987,'Tipo de carga'!A:A,'Tipo de carga'!B:B))</f>
        <v>Autoabasto</v>
      </c>
      <c r="L9987" s="37">
        <f t="shared" si="2"/>
        <v>51</v>
      </c>
      <c r="M9987" s="37">
        <f t="shared" si="3"/>
        <v>21</v>
      </c>
      <c r="N9987" s="37">
        <f t="shared" si="4"/>
        <v>12</v>
      </c>
      <c r="O9987" s="37" t="str">
        <f t="array" ref="O9987">IFERROR(XLOOKUP(K9987,'Tipo de carga'!B:B,'Tipo de carga'!C:C))</f>
        <v>Diesel</v>
      </c>
    </row>
    <row r="9988">
      <c r="A9988" s="36">
        <v>1995.0</v>
      </c>
      <c r="B9988" s="37" t="str">
        <f t="array" ref="B9988">IFERROR(XLOOKUP(A9988,'Asignacion Dic'!A:A,'Asignacion Dic'!C:C))</f>
        <v>MeLi Dedicado Merida</v>
      </c>
      <c r="C9988" s="37" t="str">
        <f t="array" ref="C9988">IFERROR(XLOOKUP(A9988,'Asignacion Dic'!A:A,'Asignacion Dic'!B:B))</f>
        <v>EC-05</v>
      </c>
      <c r="D9988" s="38">
        <v>45647.04131944444</v>
      </c>
      <c r="E9988" s="36" t="s">
        <v>199</v>
      </c>
      <c r="F9988" s="37" t="str">
        <f t="array" ref="F9988">IFERROR(XLOOKUP(E9988,Operadores!A:A,Operadores!B:B))</f>
        <v>OLIGER</v>
      </c>
      <c r="G9988" s="36" t="s">
        <v>72</v>
      </c>
      <c r="H9988" s="39">
        <v>20.05377</v>
      </c>
      <c r="I9988" s="40">
        <v>617.0</v>
      </c>
      <c r="J9988" s="41">
        <f t="shared" si="5"/>
        <v>12373.17609</v>
      </c>
      <c r="K9988" s="37" t="str">
        <f t="array" ref="K9988">IFERROR(XLOOKUP(G9988,'Tipo de carga'!A:A,'Tipo de carga'!B:B))</f>
        <v>Autoabasto</v>
      </c>
      <c r="L9988" s="37">
        <f t="shared" si="2"/>
        <v>51</v>
      </c>
      <c r="M9988" s="37">
        <f t="shared" si="3"/>
        <v>21</v>
      </c>
      <c r="N9988" s="37">
        <f t="shared" si="4"/>
        <v>12</v>
      </c>
      <c r="O9988" s="37" t="str">
        <f t="array" ref="O9988">IFERROR(XLOOKUP(K9988,'Tipo de carga'!B:B,'Tipo de carga'!C:C))</f>
        <v>Diesel</v>
      </c>
    </row>
    <row r="9989">
      <c r="A9989" s="36">
        <v>1965.0</v>
      </c>
      <c r="B9989" s="37" t="str">
        <f t="array" ref="B9989">IFERROR(XLOOKUP(A9989,'Asignacion Dic'!A:A,'Asignacion Dic'!C:C))</f>
        <v>Circuitos</v>
      </c>
      <c r="C9989" s="37" t="str">
        <f t="array" ref="C9989">IFERROR(XLOOKUP(A9989,'Asignacion Dic'!A:A,'Asignacion Dic'!B:B))</f>
        <v>EC-03</v>
      </c>
      <c r="D9989" s="38">
        <v>45647.03261574074</v>
      </c>
      <c r="E9989" s="36" t="s">
        <v>181</v>
      </c>
      <c r="F9989" s="37" t="str">
        <f t="array" ref="F9989">IFERROR(XLOOKUP(E9989,Operadores!A:A,Operadores!B:B))</f>
        <v>BREISR</v>
      </c>
      <c r="G9989" s="36" t="s">
        <v>72</v>
      </c>
      <c r="H9989" s="39">
        <v>20.05377</v>
      </c>
      <c r="I9989" s="40">
        <v>598.0</v>
      </c>
      <c r="J9989" s="41">
        <f t="shared" si="5"/>
        <v>11992.15446</v>
      </c>
      <c r="K9989" s="37" t="str">
        <f t="array" ref="K9989">IFERROR(XLOOKUP(G9989,'Tipo de carga'!A:A,'Tipo de carga'!B:B))</f>
        <v>Autoabasto</v>
      </c>
      <c r="L9989" s="37">
        <f t="shared" si="2"/>
        <v>51</v>
      </c>
      <c r="M9989" s="37">
        <f t="shared" si="3"/>
        <v>21</v>
      </c>
      <c r="N9989" s="37">
        <f t="shared" si="4"/>
        <v>12</v>
      </c>
      <c r="O9989" s="37" t="str">
        <f t="array" ref="O9989">IFERROR(XLOOKUP(K9989,'Tipo de carga'!B:B,'Tipo de carga'!C:C))</f>
        <v>Diesel</v>
      </c>
    </row>
    <row r="9990">
      <c r="A9990" s="36">
        <v>1799.0</v>
      </c>
      <c r="B9990" s="37" t="str">
        <f t="array" ref="B9990">IFERROR(XLOOKUP(A9990,'Asignacion Dic'!A:A,'Asignacion Dic'!C:C))</f>
        <v>Sayer Full</v>
      </c>
      <c r="C9990" s="37" t="str">
        <f t="array" ref="C9990">IFERROR(XLOOKUP(A9990,'Asignacion Dic'!A:A,'Asignacion Dic'!B:B))</f>
        <v>EC-04</v>
      </c>
      <c r="D9990" s="38">
        <v>45647.8878125</v>
      </c>
      <c r="E9990" s="36" t="s">
        <v>309</v>
      </c>
      <c r="F9990" s="37" t="str">
        <f t="array" ref="F9990">IFERROR(XLOOKUP(E9990,Operadores!A:A,Operadores!B:B))</f>
        <v>FERFRA</v>
      </c>
      <c r="G9990" s="36" t="s">
        <v>19</v>
      </c>
      <c r="H9990" s="39">
        <v>19.29</v>
      </c>
      <c r="I9990" s="40">
        <v>530.0</v>
      </c>
      <c r="J9990" s="41">
        <f t="shared" si="5"/>
        <v>10223.7</v>
      </c>
      <c r="K9990" s="37" t="str">
        <f t="array" ref="K9990">IFERROR(XLOOKUP(G9990,'Tipo de carga'!A:A,'Tipo de carga'!B:B))</f>
        <v>Autoabasto</v>
      </c>
      <c r="L9990" s="37">
        <f t="shared" si="2"/>
        <v>51</v>
      </c>
      <c r="M9990" s="37">
        <f t="shared" si="3"/>
        <v>21</v>
      </c>
      <c r="N9990" s="37">
        <f t="shared" si="4"/>
        <v>12</v>
      </c>
      <c r="O9990" s="37" t="str">
        <f t="array" ref="O9990">IFERROR(XLOOKUP(K9990,'Tipo de carga'!B:B,'Tipo de carga'!C:C))</f>
        <v>Diesel</v>
      </c>
    </row>
    <row r="9991">
      <c r="A9991" s="36">
        <v>1790.0</v>
      </c>
      <c r="B9991" s="37" t="str">
        <f t="array" ref="B9991">IFERROR(XLOOKUP(A9991,'Asignacion Dic'!A:A,'Asignacion Dic'!C:C))</f>
        <v>Sayer Sencillo</v>
      </c>
      <c r="C9991" s="37" t="str">
        <f t="array" ref="C9991">IFERROR(XLOOKUP(A9991,'Asignacion Dic'!A:A,'Asignacion Dic'!B:B))</f>
        <v>EC-04</v>
      </c>
      <c r="D9991" s="38">
        <v>45647.803460648145</v>
      </c>
      <c r="E9991" s="36" t="s">
        <v>263</v>
      </c>
      <c r="F9991" s="37" t="str">
        <f t="array" ref="F9991">IFERROR(XLOOKUP(E9991,Operadores!A:A,Operadores!B:B))</f>
        <v>DEJISR</v>
      </c>
      <c r="G9991" s="36" t="s">
        <v>19</v>
      </c>
      <c r="H9991" s="39">
        <v>19.29</v>
      </c>
      <c r="I9991" s="40">
        <v>763.0</v>
      </c>
      <c r="J9991" s="41">
        <f t="shared" si="5"/>
        <v>14718.27</v>
      </c>
      <c r="K9991" s="37" t="str">
        <f t="array" ref="K9991">IFERROR(XLOOKUP(G9991,'Tipo de carga'!A:A,'Tipo de carga'!B:B))</f>
        <v>Autoabasto</v>
      </c>
      <c r="L9991" s="37">
        <f t="shared" si="2"/>
        <v>51</v>
      </c>
      <c r="M9991" s="37">
        <f t="shared" si="3"/>
        <v>21</v>
      </c>
      <c r="N9991" s="37">
        <f t="shared" si="4"/>
        <v>12</v>
      </c>
      <c r="O9991" s="37" t="str">
        <f t="array" ref="O9991">IFERROR(XLOOKUP(K9991,'Tipo de carga'!B:B,'Tipo de carga'!C:C))</f>
        <v>Diesel</v>
      </c>
    </row>
    <row r="9992">
      <c r="A9992" s="36">
        <v>1822.0</v>
      </c>
      <c r="B9992" s="37" t="str">
        <f t="array" ref="B9992">IFERROR(XLOOKUP(A9992,'Asignacion Dic'!A:A,'Asignacion Dic'!C:C))</f>
        <v>Sayer Vuelteros</v>
      </c>
      <c r="C9992" s="37" t="str">
        <f t="array" ref="C9992">IFERROR(XLOOKUP(A9992,'Asignacion Dic'!A:A,'Asignacion Dic'!B:B))</f>
        <v>EC-04</v>
      </c>
      <c r="D9992" s="38">
        <v>45647.767916666664</v>
      </c>
      <c r="E9992" s="36" t="s">
        <v>78</v>
      </c>
      <c r="F9992" s="37" t="str">
        <f t="array" ref="F9992">IFERROR(XLOOKUP(E9992,Operadores!A:A,Operadores!B:B))</f>
        <v>OLVJES</v>
      </c>
      <c r="G9992" s="36" t="s">
        <v>19</v>
      </c>
      <c r="H9992" s="39">
        <v>19.29</v>
      </c>
      <c r="I9992" s="40">
        <v>750.0</v>
      </c>
      <c r="J9992" s="41">
        <f t="shared" si="5"/>
        <v>14467.5</v>
      </c>
      <c r="K9992" s="37" t="str">
        <f t="array" ref="K9992">IFERROR(XLOOKUP(G9992,'Tipo de carga'!A:A,'Tipo de carga'!B:B))</f>
        <v>Autoabasto</v>
      </c>
      <c r="L9992" s="37">
        <f t="shared" si="2"/>
        <v>51</v>
      </c>
      <c r="M9992" s="37">
        <f t="shared" si="3"/>
        <v>21</v>
      </c>
      <c r="N9992" s="37">
        <f t="shared" si="4"/>
        <v>12</v>
      </c>
      <c r="O9992" s="37" t="str">
        <f t="array" ref="O9992">IFERROR(XLOOKUP(K9992,'Tipo de carga'!B:B,'Tipo de carga'!C:C))</f>
        <v>Diesel</v>
      </c>
    </row>
    <row r="9993">
      <c r="A9993" s="36">
        <v>1846.0</v>
      </c>
      <c r="B9993" s="37" t="str">
        <f t="array" ref="B9993">IFERROR(XLOOKUP(A9993,'Asignacion Dic'!A:A,'Asignacion Dic'!C:C))</f>
        <v>Sayer Expo</v>
      </c>
      <c r="C9993" s="37" t="str">
        <f t="array" ref="C9993">IFERROR(XLOOKUP(A9993,'Asignacion Dic'!A:A,'Asignacion Dic'!B:B))</f>
        <v>EC-04</v>
      </c>
      <c r="D9993" s="38">
        <v>45647.60973379629</v>
      </c>
      <c r="E9993" s="36" t="s">
        <v>440</v>
      </c>
      <c r="F9993" s="37" t="str">
        <f t="array" ref="F9993">IFERROR(XLOOKUP(E9993,Operadores!A:A,Operadores!B:B))</f>
        <v>OLVJUA</v>
      </c>
      <c r="G9993" s="36" t="s">
        <v>19</v>
      </c>
      <c r="H9993" s="39">
        <v>19.29</v>
      </c>
      <c r="I9993" s="40">
        <v>880.0</v>
      </c>
      <c r="J9993" s="41">
        <f t="shared" si="5"/>
        <v>16975.2</v>
      </c>
      <c r="K9993" s="37" t="str">
        <f t="array" ref="K9993">IFERROR(XLOOKUP(G9993,'Tipo de carga'!A:A,'Tipo de carga'!B:B))</f>
        <v>Autoabasto</v>
      </c>
      <c r="L9993" s="37">
        <f t="shared" si="2"/>
        <v>51</v>
      </c>
      <c r="M9993" s="37">
        <f t="shared" si="3"/>
        <v>21</v>
      </c>
      <c r="N9993" s="37">
        <f t="shared" si="4"/>
        <v>12</v>
      </c>
      <c r="O9993" s="37" t="str">
        <f t="array" ref="O9993">IFERROR(XLOOKUP(K9993,'Tipo de carga'!B:B,'Tipo de carga'!C:C))</f>
        <v>Diesel</v>
      </c>
    </row>
    <row r="9994">
      <c r="A9994" s="36">
        <v>2061.0</v>
      </c>
      <c r="B9994" s="37" t="str">
        <f t="array" ref="B9994">IFERROR(XLOOKUP(A9994,'Asignacion Dic'!A:A,'Asignacion Dic'!C:C))</f>
        <v>PISA Gdl</v>
      </c>
      <c r="C9994" s="37" t="str">
        <f t="array" ref="C9994">IFERROR(XLOOKUP(A9994,'Asignacion Dic'!A:A,'Asignacion Dic'!B:B))</f>
        <v>EC-06</v>
      </c>
      <c r="D9994" s="38">
        <v>45647.53837962963</v>
      </c>
      <c r="E9994" s="36" t="s">
        <v>270</v>
      </c>
      <c r="F9994" s="37" t="str">
        <f t="array" ref="F9994">IFERROR(XLOOKUP(E9994,Operadores!A:A,Operadores!B:B))</f>
        <v>RESEDU</v>
      </c>
      <c r="G9994" s="36" t="s">
        <v>19</v>
      </c>
      <c r="H9994" s="39">
        <v>19.29</v>
      </c>
      <c r="I9994" s="40">
        <v>390.0</v>
      </c>
      <c r="J9994" s="41">
        <f t="shared" si="5"/>
        <v>7523.1</v>
      </c>
      <c r="K9994" s="37" t="str">
        <f t="array" ref="K9994">IFERROR(XLOOKUP(G9994,'Tipo de carga'!A:A,'Tipo de carga'!B:B))</f>
        <v>Autoabasto</v>
      </c>
      <c r="L9994" s="37">
        <f t="shared" si="2"/>
        <v>51</v>
      </c>
      <c r="M9994" s="37">
        <f t="shared" si="3"/>
        <v>21</v>
      </c>
      <c r="N9994" s="37">
        <f t="shared" si="4"/>
        <v>12</v>
      </c>
      <c r="O9994" s="37" t="str">
        <f t="array" ref="O9994">IFERROR(XLOOKUP(K9994,'Tipo de carga'!B:B,'Tipo de carga'!C:C))</f>
        <v>Diesel</v>
      </c>
    </row>
    <row r="9995">
      <c r="A9995" s="36">
        <v>1835.0</v>
      </c>
      <c r="B9995" s="37" t="str">
        <f t="array" ref="B9995">IFERROR(XLOOKUP(A9995,'Asignacion Dic'!A:A,'Asignacion Dic'!C:C))</f>
        <v>Sayer Sencillo</v>
      </c>
      <c r="C9995" s="37" t="str">
        <f t="array" ref="C9995">IFERROR(XLOOKUP(A9995,'Asignacion Dic'!A:A,'Asignacion Dic'!B:B))</f>
        <v>EC-04</v>
      </c>
      <c r="D9995" s="38">
        <v>45647.5000462963</v>
      </c>
      <c r="E9995" s="36" t="s">
        <v>512</v>
      </c>
      <c r="F9995" s="37" t="str">
        <f t="array" ref="F9995">IFERROR(XLOOKUP(E9995,Operadores!A:A,Operadores!B:B))</f>
        <v>GARCRU</v>
      </c>
      <c r="G9995" s="36" t="s">
        <v>19</v>
      </c>
      <c r="H9995" s="39">
        <v>19.29</v>
      </c>
      <c r="I9995" s="40">
        <v>184.0</v>
      </c>
      <c r="J9995" s="41">
        <f t="shared" si="5"/>
        <v>3549.36</v>
      </c>
      <c r="K9995" s="37" t="str">
        <f t="array" ref="K9995">IFERROR(XLOOKUP(G9995,'Tipo de carga'!A:A,'Tipo de carga'!B:B))</f>
        <v>Autoabasto</v>
      </c>
      <c r="L9995" s="37">
        <f t="shared" si="2"/>
        <v>51</v>
      </c>
      <c r="M9995" s="37">
        <f t="shared" si="3"/>
        <v>21</v>
      </c>
      <c r="N9995" s="37">
        <f t="shared" si="4"/>
        <v>12</v>
      </c>
      <c r="O9995" s="37" t="str">
        <f t="array" ref="O9995">IFERROR(XLOOKUP(K9995,'Tipo de carga'!B:B,'Tipo de carga'!C:C))</f>
        <v>Diesel</v>
      </c>
    </row>
    <row r="9996">
      <c r="A9996" s="36">
        <v>1797.0</v>
      </c>
      <c r="B9996" s="37" t="str">
        <f t="array" ref="B9996">IFERROR(XLOOKUP(A9996,'Asignacion Dic'!A:A,'Asignacion Dic'!C:C))</f>
        <v>Hisense</v>
      </c>
      <c r="C9996" s="37" t="str">
        <f t="array" ref="C9996">IFERROR(XLOOKUP(A9996,'Asignacion Dic'!A:A,'Asignacion Dic'!B:B))</f>
        <v>EC-03</v>
      </c>
      <c r="D9996" s="38">
        <v>45647.49103009259</v>
      </c>
      <c r="E9996" s="36" t="s">
        <v>457</v>
      </c>
      <c r="F9996" s="37" t="str">
        <f t="array" ref="F9996">IFERROR(XLOOKUP(E9996,Operadores!A:A,Operadores!B:B))</f>
        <v>DEJMAR</v>
      </c>
      <c r="G9996" s="36" t="s">
        <v>19</v>
      </c>
      <c r="H9996" s="39">
        <v>19.29</v>
      </c>
      <c r="I9996" s="40">
        <v>812.0</v>
      </c>
      <c r="J9996" s="41">
        <f t="shared" si="5"/>
        <v>15663.48</v>
      </c>
      <c r="K9996" s="37" t="str">
        <f t="array" ref="K9996">IFERROR(XLOOKUP(G9996,'Tipo de carga'!A:A,'Tipo de carga'!B:B))</f>
        <v>Autoabasto</v>
      </c>
      <c r="L9996" s="37">
        <f t="shared" si="2"/>
        <v>51</v>
      </c>
      <c r="M9996" s="37">
        <f t="shared" si="3"/>
        <v>21</v>
      </c>
      <c r="N9996" s="37">
        <f t="shared" si="4"/>
        <v>12</v>
      </c>
      <c r="O9996" s="37" t="str">
        <f t="array" ref="O9996">IFERROR(XLOOKUP(K9996,'Tipo de carga'!B:B,'Tipo de carga'!C:C))</f>
        <v>Diesel</v>
      </c>
    </row>
    <row r="9997">
      <c r="A9997" s="36">
        <v>1971.0</v>
      </c>
      <c r="B9997" s="37" t="str">
        <f t="array" ref="B9997">IFERROR(XLOOKUP(A9997,'Asignacion Dic'!A:A,'Asignacion Dic'!C:C))</f>
        <v>Sayer Sencillo</v>
      </c>
      <c r="C9997" s="37" t="str">
        <f t="array" ref="C9997">IFERROR(XLOOKUP(A9997,'Asignacion Dic'!A:A,'Asignacion Dic'!B:B))</f>
        <v>EC-04</v>
      </c>
      <c r="D9997" s="38">
        <v>45647.446863425925</v>
      </c>
      <c r="E9997" s="36" t="s">
        <v>36</v>
      </c>
      <c r="F9997" s="37" t="str">
        <f t="array" ref="F9997">IFERROR(XLOOKUP(E9997,Operadores!A:A,Operadores!B:B))</f>
        <v>OLVOSX</v>
      </c>
      <c r="G9997" s="36" t="s">
        <v>19</v>
      </c>
      <c r="H9997" s="39">
        <v>19.29</v>
      </c>
      <c r="I9997" s="40">
        <v>310.0</v>
      </c>
      <c r="J9997" s="41">
        <f t="shared" si="5"/>
        <v>5979.9</v>
      </c>
      <c r="K9997" s="37" t="str">
        <f t="array" ref="K9997">IFERROR(XLOOKUP(G9997,'Tipo de carga'!A:A,'Tipo de carga'!B:B))</f>
        <v>Autoabasto</v>
      </c>
      <c r="L9997" s="37">
        <f t="shared" si="2"/>
        <v>51</v>
      </c>
      <c r="M9997" s="37">
        <f t="shared" si="3"/>
        <v>21</v>
      </c>
      <c r="N9997" s="37">
        <f t="shared" si="4"/>
        <v>12</v>
      </c>
      <c r="O9997" s="37" t="str">
        <f t="array" ref="O9997">IFERROR(XLOOKUP(K9997,'Tipo de carga'!B:B,'Tipo de carga'!C:C))</f>
        <v>Diesel</v>
      </c>
    </row>
    <row r="9998">
      <c r="A9998" s="36">
        <v>1848.0</v>
      </c>
      <c r="B9998" s="37" t="str">
        <f t="array" ref="B9998">IFERROR(XLOOKUP(A9998,'Asignacion Dic'!A:A,'Asignacion Dic'!C:C))</f>
        <v>Sayer Sencillo</v>
      </c>
      <c r="C9998" s="37" t="str">
        <f t="array" ref="C9998">IFERROR(XLOOKUP(A9998,'Asignacion Dic'!A:A,'Asignacion Dic'!B:B))</f>
        <v>EC-04</v>
      </c>
      <c r="D9998" s="38">
        <v>45647.375914351855</v>
      </c>
      <c r="E9998" s="36" t="s">
        <v>257</v>
      </c>
      <c r="F9998" s="37" t="str">
        <f t="array" ref="F9998">IFERROR(XLOOKUP(E9998,Operadores!A:A,Operadores!B:B))</f>
        <v>ROSMA</v>
      </c>
      <c r="G9998" s="36" t="s">
        <v>19</v>
      </c>
      <c r="H9998" s="39">
        <v>19.29</v>
      </c>
      <c r="I9998" s="40">
        <v>385.0</v>
      </c>
      <c r="J9998" s="41">
        <f t="shared" si="5"/>
        <v>7426.65</v>
      </c>
      <c r="K9998" s="37" t="str">
        <f t="array" ref="K9998">IFERROR(XLOOKUP(G9998,'Tipo de carga'!A:A,'Tipo de carga'!B:B))</f>
        <v>Autoabasto</v>
      </c>
      <c r="L9998" s="37">
        <f t="shared" si="2"/>
        <v>51</v>
      </c>
      <c r="M9998" s="37">
        <f t="shared" si="3"/>
        <v>21</v>
      </c>
      <c r="N9998" s="37">
        <f t="shared" si="4"/>
        <v>12</v>
      </c>
      <c r="O9998" s="37" t="str">
        <f t="array" ref="O9998">IFERROR(XLOOKUP(K9998,'Tipo de carga'!B:B,'Tipo de carga'!C:C))</f>
        <v>Diesel</v>
      </c>
    </row>
    <row r="9999">
      <c r="A9999" s="36">
        <v>2079.0</v>
      </c>
      <c r="B9999" s="37" t="str">
        <f t="array" ref="B9999">IFERROR(XLOOKUP(A9999,'Asignacion Dic'!A:A,'Asignacion Dic'!C:C))</f>
        <v>Protans</v>
      </c>
      <c r="C9999" s="37" t="str">
        <f t="array" ref="C9999">IFERROR(XLOOKUP(A9999,'Asignacion Dic'!A:A,'Asignacion Dic'!B:B))</f>
        <v>EC-03</v>
      </c>
      <c r="D9999" s="38">
        <v>45647.32094907408</v>
      </c>
      <c r="E9999" s="36" t="s">
        <v>249</v>
      </c>
      <c r="F9999" s="37" t="str">
        <f t="array" ref="F9999">IFERROR(XLOOKUP(E9999,Operadores!A:A,Operadores!B:B))</f>
        <v>LOPJOS03</v>
      </c>
      <c r="G9999" s="36" t="s">
        <v>19</v>
      </c>
      <c r="H9999" s="39">
        <v>19.29</v>
      </c>
      <c r="I9999" s="40">
        <v>758.0</v>
      </c>
      <c r="J9999" s="41">
        <f t="shared" si="5"/>
        <v>14621.82</v>
      </c>
      <c r="K9999" s="37" t="str">
        <f t="array" ref="K9999">IFERROR(XLOOKUP(G9999,'Tipo de carga'!A:A,'Tipo de carga'!B:B))</f>
        <v>Autoabasto</v>
      </c>
      <c r="L9999" s="37">
        <f t="shared" si="2"/>
        <v>51</v>
      </c>
      <c r="M9999" s="37">
        <f t="shared" si="3"/>
        <v>21</v>
      </c>
      <c r="N9999" s="37">
        <f t="shared" si="4"/>
        <v>12</v>
      </c>
      <c r="O9999" s="37" t="str">
        <f t="array" ref="O9999">IFERROR(XLOOKUP(K9999,'Tipo de carga'!B:B,'Tipo de carga'!C:C))</f>
        <v>Diesel</v>
      </c>
    </row>
    <row r="10000">
      <c r="A10000" s="36">
        <v>2078.0</v>
      </c>
      <c r="B10000" s="37" t="str">
        <f t="array" ref="B10000">IFERROR(XLOOKUP(A10000,'Asignacion Dic'!A:A,'Asignacion Dic'!C:C))</f>
        <v>Protans</v>
      </c>
      <c r="C10000" s="37" t="str">
        <f t="array" ref="C10000">IFERROR(XLOOKUP(A10000,'Asignacion Dic'!A:A,'Asignacion Dic'!B:B))</f>
        <v>EC-03</v>
      </c>
      <c r="D10000" s="38">
        <v>45647.318125</v>
      </c>
      <c r="E10000" s="36" t="s">
        <v>254</v>
      </c>
      <c r="F10000" s="37" t="str">
        <f t="array" ref="F10000">IFERROR(XLOOKUP(E10000,Operadores!A:A,Operadores!B:B))</f>
        <v>PERFE</v>
      </c>
      <c r="G10000" s="36" t="s">
        <v>19</v>
      </c>
      <c r="H10000" s="39">
        <v>19.29</v>
      </c>
      <c r="I10000" s="40">
        <v>693.0</v>
      </c>
      <c r="J10000" s="41">
        <f t="shared" si="5"/>
        <v>13367.97</v>
      </c>
      <c r="K10000" s="37" t="str">
        <f t="array" ref="K10000">IFERROR(XLOOKUP(G10000,'Tipo de carga'!A:A,'Tipo de carga'!B:B))</f>
        <v>Autoabasto</v>
      </c>
      <c r="L10000" s="37">
        <f t="shared" si="2"/>
        <v>51</v>
      </c>
      <c r="M10000" s="37">
        <f t="shared" si="3"/>
        <v>21</v>
      </c>
      <c r="N10000" s="37">
        <f t="shared" si="4"/>
        <v>12</v>
      </c>
      <c r="O10000" s="37" t="str">
        <f t="array" ref="O10000">IFERROR(XLOOKUP(K10000,'Tipo de carga'!B:B,'Tipo de carga'!C:C))</f>
        <v>Diesel</v>
      </c>
    </row>
    <row r="10001">
      <c r="A10001" s="36">
        <v>1903.0</v>
      </c>
      <c r="B10001" s="37" t="str">
        <f t="array" ref="B10001">IFERROR(XLOOKUP(A10001,'Asignacion Dic'!A:A,'Asignacion Dic'!C:C))</f>
        <v>Sayer Vuelteros</v>
      </c>
      <c r="C10001" s="37" t="str">
        <f t="array" ref="C10001">IFERROR(XLOOKUP(A10001,'Asignacion Dic'!A:A,'Asignacion Dic'!B:B))</f>
        <v>EC-04</v>
      </c>
      <c r="D10001" s="38">
        <v>45647.22920138889</v>
      </c>
      <c r="E10001" s="36" t="s">
        <v>45</v>
      </c>
      <c r="F10001" s="37" t="str">
        <f t="array" ref="F10001">IFERROR(XLOOKUP(E10001,Operadores!A:A,Operadores!B:B))</f>
        <v>HEREM</v>
      </c>
      <c r="G10001" s="36" t="s">
        <v>19</v>
      </c>
      <c r="H10001" s="39">
        <v>19.29</v>
      </c>
      <c r="I10001" s="40">
        <v>400.0</v>
      </c>
      <c r="J10001" s="41">
        <f t="shared" si="5"/>
        <v>7716</v>
      </c>
      <c r="K10001" s="37" t="str">
        <f t="array" ref="K10001">IFERROR(XLOOKUP(G10001,'Tipo de carga'!A:A,'Tipo de carga'!B:B))</f>
        <v>Autoabasto</v>
      </c>
      <c r="L10001" s="37">
        <f t="shared" si="2"/>
        <v>51</v>
      </c>
      <c r="M10001" s="37">
        <f t="shared" si="3"/>
        <v>21</v>
      </c>
      <c r="N10001" s="37">
        <f t="shared" si="4"/>
        <v>12</v>
      </c>
      <c r="O10001" s="37" t="str">
        <f t="array" ref="O10001">IFERROR(XLOOKUP(K10001,'Tipo de carga'!B:B,'Tipo de carga'!C:C))</f>
        <v>Diesel</v>
      </c>
    </row>
    <row r="10002">
      <c r="A10002" s="36">
        <v>1972.0</v>
      </c>
      <c r="B10002" s="37" t="str">
        <f t="array" ref="B10002">IFERROR(XLOOKUP(A10002,'Asignacion Dic'!A:A,'Asignacion Dic'!C:C))</f>
        <v>Sayer Sencillo</v>
      </c>
      <c r="C10002" s="37" t="str">
        <f t="array" ref="C10002">IFERROR(XLOOKUP(A10002,'Asignacion Dic'!A:A,'Asignacion Dic'!B:B))</f>
        <v>EC-04</v>
      </c>
      <c r="D10002" s="38">
        <v>45647.12724537037</v>
      </c>
      <c r="E10002" s="36" t="s">
        <v>59</v>
      </c>
      <c r="F10002" s="37" t="str">
        <f t="array" ref="F10002">IFERROR(XLOOKUP(E10002,Operadores!A:A,Operadores!B:B))</f>
        <v>ROMJOS</v>
      </c>
      <c r="G10002" s="36" t="s">
        <v>19</v>
      </c>
      <c r="H10002" s="39">
        <v>19.29</v>
      </c>
      <c r="I10002" s="40">
        <v>620.0</v>
      </c>
      <c r="J10002" s="41">
        <f t="shared" si="5"/>
        <v>11959.8</v>
      </c>
      <c r="K10002" s="37" t="str">
        <f t="array" ref="K10002">IFERROR(XLOOKUP(G10002,'Tipo de carga'!A:A,'Tipo de carga'!B:B))</f>
        <v>Autoabasto</v>
      </c>
      <c r="L10002" s="37">
        <f t="shared" si="2"/>
        <v>51</v>
      </c>
      <c r="M10002" s="37">
        <f t="shared" si="3"/>
        <v>21</v>
      </c>
      <c r="N10002" s="37">
        <f t="shared" si="4"/>
        <v>12</v>
      </c>
      <c r="O10002" s="37" t="str">
        <f t="array" ref="O10002">IFERROR(XLOOKUP(K10002,'Tipo de carga'!B:B,'Tipo de carga'!C:C))</f>
        <v>Diesel</v>
      </c>
    </row>
    <row r="10003">
      <c r="A10003" s="36">
        <v>1970.0</v>
      </c>
      <c r="B10003" s="37" t="str">
        <f t="array" ref="B10003">IFERROR(XLOOKUP(A10003,'Asignacion Dic'!A:A,'Asignacion Dic'!C:C))</f>
        <v>Sayer Vuelteros</v>
      </c>
      <c r="C10003" s="37" t="str">
        <f t="array" ref="C10003">IFERROR(XLOOKUP(A10003,'Asignacion Dic'!A:A,'Asignacion Dic'!B:B))</f>
        <v>EC-04</v>
      </c>
      <c r="D10003" s="38">
        <v>45647.07277777778</v>
      </c>
      <c r="E10003" s="36" t="s">
        <v>47</v>
      </c>
      <c r="F10003" s="37" t="str">
        <f t="array" ref="F10003">IFERROR(XLOOKUP(E10003,Operadores!A:A,Operadores!B:B))</f>
        <v>HERLEX</v>
      </c>
      <c r="G10003" s="36" t="s">
        <v>19</v>
      </c>
      <c r="H10003" s="39">
        <v>19.29</v>
      </c>
      <c r="I10003" s="40">
        <v>700.0</v>
      </c>
      <c r="J10003" s="41">
        <f t="shared" si="5"/>
        <v>13503</v>
      </c>
      <c r="K10003" s="37" t="str">
        <f t="array" ref="K10003">IFERROR(XLOOKUP(G10003,'Tipo de carga'!A:A,'Tipo de carga'!B:B))</f>
        <v>Autoabasto</v>
      </c>
      <c r="L10003" s="37">
        <f t="shared" si="2"/>
        <v>51</v>
      </c>
      <c r="M10003" s="37">
        <f t="shared" si="3"/>
        <v>21</v>
      </c>
      <c r="N10003" s="37">
        <f t="shared" si="4"/>
        <v>12</v>
      </c>
      <c r="O10003" s="37" t="str">
        <f t="array" ref="O10003">IFERROR(XLOOKUP(K10003,'Tipo de carga'!B:B,'Tipo de carga'!C:C))</f>
        <v>Diesel</v>
      </c>
    </row>
    <row r="10004">
      <c r="A10004" s="36">
        <v>1886.0</v>
      </c>
      <c r="B10004" s="37" t="str">
        <f t="array" ref="B10004">IFERROR(XLOOKUP(A10004,'Asignacion Dic'!A:A,'Asignacion Dic'!C:C))</f>
        <v>Circuitos</v>
      </c>
      <c r="C10004" s="37" t="str">
        <f t="array" ref="C10004">IFERROR(XLOOKUP(A10004,'Asignacion Dic'!A:A,'Asignacion Dic'!B:B))</f>
        <v>EC-03</v>
      </c>
      <c r="D10004" s="38">
        <v>45647.916979166665</v>
      </c>
      <c r="E10004" s="36" t="s">
        <v>260</v>
      </c>
      <c r="F10004" s="37" t="str">
        <f t="array" ref="F10004">IFERROR(XLOOKUP(E10004,Operadores!A:A,Operadores!B:B))</f>
        <v>CORER</v>
      </c>
      <c r="G10004" s="36" t="s">
        <v>75</v>
      </c>
      <c r="H10004" s="39">
        <v>19.84688</v>
      </c>
      <c r="I10004" s="40">
        <v>321.0</v>
      </c>
      <c r="J10004" s="41">
        <f t="shared" si="5"/>
        <v>6370.84848</v>
      </c>
      <c r="K10004" s="37" t="str">
        <f t="array" ref="K10004">IFERROR(XLOOKUP(G10004,'Tipo de carga'!A:A,'Tipo de carga'!B:B))</f>
        <v>Autoabasto</v>
      </c>
      <c r="L10004" s="37">
        <f t="shared" si="2"/>
        <v>51</v>
      </c>
      <c r="M10004" s="37">
        <f t="shared" si="3"/>
        <v>21</v>
      </c>
      <c r="N10004" s="37">
        <f t="shared" si="4"/>
        <v>12</v>
      </c>
      <c r="O10004" s="37" t="str">
        <f t="array" ref="O10004">IFERROR(XLOOKUP(K10004,'Tipo de carga'!B:B,'Tipo de carga'!C:C))</f>
        <v>Diesel</v>
      </c>
    </row>
    <row r="10005">
      <c r="A10005" s="36">
        <v>1936.0</v>
      </c>
      <c r="B10005" s="37" t="str">
        <f t="array" ref="B10005">IFERROR(XLOOKUP(A10005,'Asignacion Dic'!A:A,'Asignacion Dic'!C:C))</f>
        <v>Circuitos</v>
      </c>
      <c r="C10005" s="37" t="str">
        <f t="array" ref="C10005">IFERROR(XLOOKUP(A10005,'Asignacion Dic'!A:A,'Asignacion Dic'!B:B))</f>
        <v>EC-03</v>
      </c>
      <c r="D10005" s="38">
        <v>45647.823900462965</v>
      </c>
      <c r="E10005" s="36" t="s">
        <v>209</v>
      </c>
      <c r="F10005" s="37" t="str">
        <f t="array" ref="F10005">IFERROR(XLOOKUP(E10005,Operadores!A:A,Operadores!B:B))</f>
        <v>OCAMA</v>
      </c>
      <c r="G10005" s="36" t="s">
        <v>75</v>
      </c>
      <c r="H10005" s="39">
        <v>19.84688</v>
      </c>
      <c r="I10005" s="40">
        <v>464.0</v>
      </c>
      <c r="J10005" s="41">
        <f t="shared" si="5"/>
        <v>9208.95232</v>
      </c>
      <c r="K10005" s="37" t="str">
        <f t="array" ref="K10005">IFERROR(XLOOKUP(G10005,'Tipo de carga'!A:A,'Tipo de carga'!B:B))</f>
        <v>Autoabasto</v>
      </c>
      <c r="L10005" s="37">
        <f t="shared" si="2"/>
        <v>51</v>
      </c>
      <c r="M10005" s="37">
        <f t="shared" si="3"/>
        <v>21</v>
      </c>
      <c r="N10005" s="37">
        <f t="shared" si="4"/>
        <v>12</v>
      </c>
      <c r="O10005" s="37" t="str">
        <f t="array" ref="O10005">IFERROR(XLOOKUP(K10005,'Tipo de carga'!B:B,'Tipo de carga'!C:C))</f>
        <v>Diesel</v>
      </c>
    </row>
    <row r="10006">
      <c r="A10006" s="36">
        <v>1881.0</v>
      </c>
      <c r="B10006" s="37" t="str">
        <f t="array" ref="B10006">IFERROR(XLOOKUP(A10006,'Asignacion Dic'!A:A,'Asignacion Dic'!C:C))</f>
        <v>Circuitos</v>
      </c>
      <c r="C10006" s="37" t="str">
        <f t="array" ref="C10006">IFERROR(XLOOKUP(A10006,'Asignacion Dic'!A:A,'Asignacion Dic'!B:B))</f>
        <v>EC-03</v>
      </c>
      <c r="D10006" s="38">
        <v>45647.743738425925</v>
      </c>
      <c r="E10006" s="36" t="s">
        <v>210</v>
      </c>
      <c r="F10006" s="37" t="str">
        <f t="array" ref="F10006">IFERROR(XLOOKUP(E10006,Operadores!A:A,Operadores!B:B))</f>
        <v>CERJER</v>
      </c>
      <c r="G10006" s="36" t="s">
        <v>75</v>
      </c>
      <c r="H10006" s="39">
        <v>19.84688</v>
      </c>
      <c r="I10006" s="40">
        <v>595.0</v>
      </c>
      <c r="J10006" s="41">
        <f t="shared" si="5"/>
        <v>11808.8936</v>
      </c>
      <c r="K10006" s="37" t="str">
        <f t="array" ref="K10006">IFERROR(XLOOKUP(G10006,'Tipo de carga'!A:A,'Tipo de carga'!B:B))</f>
        <v>Autoabasto</v>
      </c>
      <c r="L10006" s="37">
        <f t="shared" si="2"/>
        <v>51</v>
      </c>
      <c r="M10006" s="37">
        <f t="shared" si="3"/>
        <v>21</v>
      </c>
      <c r="N10006" s="37">
        <f t="shared" si="4"/>
        <v>12</v>
      </c>
      <c r="O10006" s="37" t="str">
        <f t="array" ref="O10006">IFERROR(XLOOKUP(K10006,'Tipo de carga'!B:B,'Tipo de carga'!C:C))</f>
        <v>Diesel</v>
      </c>
    </row>
    <row r="10007">
      <c r="A10007" s="36">
        <v>1852.0</v>
      </c>
      <c r="B10007" s="37" t="str">
        <f t="array" ref="B10007">IFERROR(XLOOKUP(A10007,'Asignacion Dic'!A:A,'Asignacion Dic'!C:C))</f>
        <v>Circuitos</v>
      </c>
      <c r="C10007" s="37" t="str">
        <f t="array" ref="C10007">IFERROR(XLOOKUP(A10007,'Asignacion Dic'!A:A,'Asignacion Dic'!B:B))</f>
        <v>EC-03</v>
      </c>
      <c r="D10007" s="38">
        <v>45647.42591435185</v>
      </c>
      <c r="E10007" s="36" t="s">
        <v>197</v>
      </c>
      <c r="F10007" s="37" t="str">
        <f t="array" ref="F10007">IFERROR(XLOOKUP(E10007,Operadores!A:A,Operadores!B:B))</f>
        <v>REYALE</v>
      </c>
      <c r="G10007" s="36" t="s">
        <v>75</v>
      </c>
      <c r="H10007" s="39">
        <v>19.84688</v>
      </c>
      <c r="I10007" s="40">
        <v>550.0</v>
      </c>
      <c r="J10007" s="41">
        <f t="shared" si="5"/>
        <v>10915.784</v>
      </c>
      <c r="K10007" s="37" t="str">
        <f t="array" ref="K10007">IFERROR(XLOOKUP(G10007,'Tipo de carga'!A:A,'Tipo de carga'!B:B))</f>
        <v>Autoabasto</v>
      </c>
      <c r="L10007" s="37">
        <f t="shared" si="2"/>
        <v>51</v>
      </c>
      <c r="M10007" s="37">
        <f t="shared" si="3"/>
        <v>21</v>
      </c>
      <c r="N10007" s="37">
        <f t="shared" si="4"/>
        <v>12</v>
      </c>
      <c r="O10007" s="37" t="str">
        <f t="array" ref="O10007">IFERROR(XLOOKUP(K10007,'Tipo de carga'!B:B,'Tipo de carga'!C:C))</f>
        <v>Diesel</v>
      </c>
    </row>
    <row r="10008">
      <c r="A10008" s="36">
        <v>2063.0</v>
      </c>
      <c r="B10008" s="37" t="str">
        <f t="array" ref="B10008">IFERROR(XLOOKUP(A10008,'Asignacion Dic'!A:A,'Asignacion Dic'!C:C))</f>
        <v>PISA Gdl</v>
      </c>
      <c r="C10008" s="37" t="str">
        <f t="array" ref="C10008">IFERROR(XLOOKUP(A10008,'Asignacion Dic'!A:A,'Asignacion Dic'!B:B))</f>
        <v>EC-06</v>
      </c>
      <c r="D10008" s="38">
        <v>45647.3384375</v>
      </c>
      <c r="E10008" s="36" t="s">
        <v>269</v>
      </c>
      <c r="F10008" s="37" t="str">
        <f t="array" ref="F10008">IFERROR(XLOOKUP(E10008,Operadores!A:A,Operadores!B:B))</f>
        <v>GOMLUI02</v>
      </c>
      <c r="G10008" s="36" t="s">
        <v>75</v>
      </c>
      <c r="H10008" s="39">
        <v>19.84688</v>
      </c>
      <c r="I10008" s="40">
        <v>224.0</v>
      </c>
      <c r="J10008" s="41">
        <f t="shared" si="5"/>
        <v>4445.70112</v>
      </c>
      <c r="K10008" s="37" t="str">
        <f t="array" ref="K10008">IFERROR(XLOOKUP(G10008,'Tipo de carga'!A:A,'Tipo de carga'!B:B))</f>
        <v>Autoabasto</v>
      </c>
      <c r="L10008" s="37">
        <f t="shared" si="2"/>
        <v>51</v>
      </c>
      <c r="M10008" s="37">
        <f t="shared" si="3"/>
        <v>21</v>
      </c>
      <c r="N10008" s="37">
        <f t="shared" si="4"/>
        <v>12</v>
      </c>
      <c r="O10008" s="37" t="str">
        <f t="array" ref="O10008">IFERROR(XLOOKUP(K10008,'Tipo de carga'!B:B,'Tipo de carga'!C:C))</f>
        <v>Diesel</v>
      </c>
    </row>
    <row r="10009">
      <c r="A10009" s="36">
        <v>1872.0</v>
      </c>
      <c r="B10009" s="37" t="str">
        <f t="array" ref="B10009">IFERROR(XLOOKUP(A10009,'Asignacion Dic'!A:A,'Asignacion Dic'!C:C))</f>
        <v>Circuitos</v>
      </c>
      <c r="C10009" s="37" t="str">
        <f t="array" ref="C10009">IFERROR(XLOOKUP(A10009,'Asignacion Dic'!A:A,'Asignacion Dic'!B:B))</f>
        <v>EC-03</v>
      </c>
      <c r="D10009" s="38">
        <v>45647.22846064815</v>
      </c>
      <c r="E10009" s="36" t="s">
        <v>43</v>
      </c>
      <c r="F10009" s="37" t="str">
        <f t="array" ref="F10009">IFERROR(XLOOKUP(E10009,Operadores!A:A,Operadores!B:B))</f>
        <v>HERJU01</v>
      </c>
      <c r="G10009" s="36" t="s">
        <v>75</v>
      </c>
      <c r="H10009" s="39">
        <v>19.84688</v>
      </c>
      <c r="I10009" s="40">
        <v>795.0</v>
      </c>
      <c r="J10009" s="41">
        <f t="shared" si="5"/>
        <v>15778.2696</v>
      </c>
      <c r="K10009" s="37" t="str">
        <f t="array" ref="K10009">IFERROR(XLOOKUP(G10009,'Tipo de carga'!A:A,'Tipo de carga'!B:B))</f>
        <v>Autoabasto</v>
      </c>
      <c r="L10009" s="37">
        <f t="shared" si="2"/>
        <v>51</v>
      </c>
      <c r="M10009" s="37">
        <f t="shared" si="3"/>
        <v>21</v>
      </c>
      <c r="N10009" s="37">
        <f t="shared" si="4"/>
        <v>12</v>
      </c>
      <c r="O10009" s="37" t="str">
        <f t="array" ref="O10009">IFERROR(XLOOKUP(K10009,'Tipo de carga'!B:B,'Tipo de carga'!C:C))</f>
        <v>Diesel</v>
      </c>
    </row>
    <row r="10010">
      <c r="A10010" s="36">
        <v>1774.0</v>
      </c>
      <c r="B10010" s="37" t="str">
        <f t="array" ref="B10010">IFERROR(XLOOKUP(A10010,'Asignacion Dic'!A:A,'Asignacion Dic'!C:C))</f>
        <v>Circuitos</v>
      </c>
      <c r="C10010" s="37" t="str">
        <f t="array" ref="C10010">IFERROR(XLOOKUP(A10010,'Asignacion Dic'!A:A,'Asignacion Dic'!B:B))</f>
        <v>EC-03</v>
      </c>
      <c r="D10010" s="38">
        <v>45647.06385416666</v>
      </c>
      <c r="E10010" s="36" t="s">
        <v>595</v>
      </c>
      <c r="F10010" s="37" t="str">
        <f t="array" ref="F10010">IFERROR(XLOOKUP(E10010,Operadores!A:A,Operadores!B:B))</f>
        <v>GARFRA</v>
      </c>
      <c r="G10010" s="36" t="s">
        <v>75</v>
      </c>
      <c r="H10010" s="39">
        <v>19.84688</v>
      </c>
      <c r="I10010" s="40">
        <v>559.0</v>
      </c>
      <c r="J10010" s="41">
        <f t="shared" si="5"/>
        <v>11094.40592</v>
      </c>
      <c r="K10010" s="37" t="str">
        <f t="array" ref="K10010">IFERROR(XLOOKUP(G10010,'Tipo de carga'!A:A,'Tipo de carga'!B:B))</f>
        <v>Autoabasto</v>
      </c>
      <c r="L10010" s="37">
        <f t="shared" si="2"/>
        <v>51</v>
      </c>
      <c r="M10010" s="37">
        <f t="shared" si="3"/>
        <v>21</v>
      </c>
      <c r="N10010" s="37">
        <f t="shared" si="4"/>
        <v>12</v>
      </c>
      <c r="O10010" s="37" t="str">
        <f t="array" ref="O10010">IFERROR(XLOOKUP(K10010,'Tipo de carga'!B:B,'Tipo de carga'!C:C))</f>
        <v>Diesel</v>
      </c>
    </row>
    <row r="10011">
      <c r="A10011" s="36">
        <v>1931.0</v>
      </c>
      <c r="B10011" s="37" t="str">
        <f t="array" ref="B10011">IFERROR(XLOOKUP(A10011,'Asignacion Dic'!A:A,'Asignacion Dic'!C:C))</f>
        <v>Circuitos</v>
      </c>
      <c r="C10011" s="37" t="str">
        <f t="array" ref="C10011">IFERROR(XLOOKUP(A10011,'Asignacion Dic'!A:A,'Asignacion Dic'!B:B))</f>
        <v>EC-03</v>
      </c>
      <c r="D10011" s="38">
        <v>45647.69466435185</v>
      </c>
      <c r="E10011" s="36" t="s">
        <v>26</v>
      </c>
      <c r="F10011" s="37" t="str">
        <f t="array" ref="F10011">IFERROR(XLOOKUP(E10011,Operadores!A:A,Operadores!B:B))</f>
        <v>ARBJO</v>
      </c>
      <c r="G10011" s="36" t="s">
        <v>274</v>
      </c>
      <c r="H10011" s="39">
        <v>18.94</v>
      </c>
      <c r="I10011" s="40">
        <v>230.0</v>
      </c>
      <c r="J10011" s="41">
        <f t="shared" si="5"/>
        <v>4356.2</v>
      </c>
      <c r="K10011" s="37" t="str">
        <f t="array" ref="K10011">IFERROR(XLOOKUP(G10011,'Tipo de carga'!A:A,'Tipo de carga'!B:B))</f>
        <v>Autoabasto</v>
      </c>
      <c r="L10011" s="37">
        <f t="shared" si="2"/>
        <v>51</v>
      </c>
      <c r="M10011" s="37">
        <f t="shared" si="3"/>
        <v>21</v>
      </c>
      <c r="N10011" s="37">
        <f t="shared" si="4"/>
        <v>12</v>
      </c>
      <c r="O10011" s="37" t="str">
        <f t="array" ref="O10011">IFERROR(XLOOKUP(K10011,'Tipo de carga'!B:B,'Tipo de carga'!C:C))</f>
        <v>Diesel</v>
      </c>
    </row>
    <row r="10012">
      <c r="A10012" s="36">
        <v>1908.0</v>
      </c>
      <c r="B10012" s="37" t="str">
        <f t="array" ref="B10012">IFERROR(XLOOKUP(A10012,'Asignacion Dic'!A:A,'Asignacion Dic'!C:C))</f>
        <v>Circuitos</v>
      </c>
      <c r="C10012" s="37" t="str">
        <f t="array" ref="C10012">IFERROR(XLOOKUP(A10012,'Asignacion Dic'!A:A,'Asignacion Dic'!B:B))</f>
        <v>EC-03</v>
      </c>
      <c r="D10012" s="38">
        <v>45647.585</v>
      </c>
      <c r="E10012" s="36" t="s">
        <v>359</v>
      </c>
      <c r="F10012" s="37" t="str">
        <f t="array" ref="F10012">IFERROR(XLOOKUP(E10012,Operadores!A:A,Operadores!B:B))</f>
        <v>GARJOR01</v>
      </c>
      <c r="G10012" s="36" t="s">
        <v>274</v>
      </c>
      <c r="H10012" s="39">
        <v>18.94</v>
      </c>
      <c r="I10012" s="40">
        <v>665.0</v>
      </c>
      <c r="J10012" s="41">
        <f t="shared" si="5"/>
        <v>12595.1</v>
      </c>
      <c r="K10012" s="37" t="str">
        <f t="array" ref="K10012">IFERROR(XLOOKUP(G10012,'Tipo de carga'!A:A,'Tipo de carga'!B:B))</f>
        <v>Autoabasto</v>
      </c>
      <c r="L10012" s="37">
        <f t="shared" si="2"/>
        <v>51</v>
      </c>
      <c r="M10012" s="37">
        <f t="shared" si="3"/>
        <v>21</v>
      </c>
      <c r="N10012" s="37">
        <f t="shared" si="4"/>
        <v>12</v>
      </c>
      <c r="O10012" s="37" t="str">
        <f t="array" ref="O10012">IFERROR(XLOOKUP(K10012,'Tipo de carga'!B:B,'Tipo de carga'!C:C))</f>
        <v>Diesel</v>
      </c>
    </row>
    <row r="10013">
      <c r="A10013" s="36">
        <v>1821.0</v>
      </c>
      <c r="B10013" s="37" t="str">
        <f t="array" ref="B10013">IFERROR(XLOOKUP(A10013,'Asignacion Dic'!A:A,'Asignacion Dic'!C:C))</f>
        <v>Circuitos</v>
      </c>
      <c r="C10013" s="37" t="str">
        <f t="array" ref="C10013">IFERROR(XLOOKUP(A10013,'Asignacion Dic'!A:A,'Asignacion Dic'!B:B))</f>
        <v>EC-03</v>
      </c>
      <c r="D10013" s="38">
        <v>45647.574155092596</v>
      </c>
      <c r="E10013" s="36" t="s">
        <v>198</v>
      </c>
      <c r="F10013" s="37" t="str">
        <f t="array" ref="F10013">IFERROR(XLOOKUP(E10013,Operadores!A:A,Operadores!B:B))</f>
        <v>BAULUI</v>
      </c>
      <c r="G10013" s="36" t="s">
        <v>274</v>
      </c>
      <c r="H10013" s="39">
        <v>18.94</v>
      </c>
      <c r="I10013" s="40">
        <v>330.0</v>
      </c>
      <c r="J10013" s="41">
        <f t="shared" si="5"/>
        <v>6250.2</v>
      </c>
      <c r="K10013" s="37" t="str">
        <f t="array" ref="K10013">IFERROR(XLOOKUP(G10013,'Tipo de carga'!A:A,'Tipo de carga'!B:B))</f>
        <v>Autoabasto</v>
      </c>
      <c r="L10013" s="37">
        <f t="shared" si="2"/>
        <v>51</v>
      </c>
      <c r="M10013" s="37">
        <f t="shared" si="3"/>
        <v>21</v>
      </c>
      <c r="N10013" s="37">
        <f t="shared" si="4"/>
        <v>12</v>
      </c>
      <c r="O10013" s="37" t="str">
        <f t="array" ref="O10013">IFERROR(XLOOKUP(K10013,'Tipo de carga'!B:B,'Tipo de carga'!C:C))</f>
        <v>Diesel</v>
      </c>
    </row>
    <row r="10014">
      <c r="A10014" s="36">
        <v>1762.0</v>
      </c>
      <c r="B10014" s="37" t="str">
        <f t="array" ref="B10014">IFERROR(XLOOKUP(A10014,'Asignacion Dic'!A:A,'Asignacion Dic'!C:C))</f>
        <v>Hisense</v>
      </c>
      <c r="C10014" s="37" t="str">
        <f t="array" ref="C10014">IFERROR(XLOOKUP(A10014,'Asignacion Dic'!A:A,'Asignacion Dic'!B:B))</f>
        <v>EC-03</v>
      </c>
      <c r="D10014" s="38">
        <v>45647.57702546296</v>
      </c>
      <c r="E10014" s="36" t="s">
        <v>410</v>
      </c>
      <c r="F10014" s="37" t="str">
        <f t="array" ref="F10014">IFERROR(XLOOKUP(E10014,Operadores!A:A,Operadores!B:B))</f>
        <v>LOPMA03</v>
      </c>
      <c r="G10014" s="36" t="s">
        <v>609</v>
      </c>
      <c r="H10014" s="39">
        <v>19.93308</v>
      </c>
      <c r="I10014" s="40">
        <v>401.0</v>
      </c>
      <c r="J10014" s="41">
        <f t="shared" si="5"/>
        <v>7993.16508</v>
      </c>
      <c r="K10014" s="37" t="str">
        <f t="array" ref="K10014">IFERROR(XLOOKUP(G10014,'Tipo de carga'!A:A,'Tipo de carga'!B:B))</f>
        <v>Autoabasto</v>
      </c>
      <c r="L10014" s="37">
        <f t="shared" si="2"/>
        <v>51</v>
      </c>
      <c r="M10014" s="37">
        <f t="shared" si="3"/>
        <v>21</v>
      </c>
      <c r="N10014" s="37">
        <f t="shared" si="4"/>
        <v>12</v>
      </c>
      <c r="O10014" s="37" t="str">
        <f t="array" ref="O10014">IFERROR(XLOOKUP(K10014,'Tipo de carga'!B:B,'Tipo de carga'!C:C))</f>
        <v>Diesel</v>
      </c>
    </row>
    <row r="10015">
      <c r="A10015" s="36">
        <v>1765.0</v>
      </c>
      <c r="B10015" s="37" t="str">
        <f t="array" ref="B10015">IFERROR(XLOOKUP(A10015,'Asignacion Dic'!A:A,'Asignacion Dic'!C:C))</f>
        <v>Circuitos</v>
      </c>
      <c r="C10015" s="37" t="str">
        <f t="array" ref="C10015">IFERROR(XLOOKUP(A10015,'Asignacion Dic'!A:A,'Asignacion Dic'!B:B))</f>
        <v>EC-03</v>
      </c>
      <c r="D10015" s="38">
        <v>45647.32665509259</v>
      </c>
      <c r="E10015" s="36" t="s">
        <v>635</v>
      </c>
      <c r="F10015" s="37" t="str">
        <f t="array" ref="F10015">IFERROR(XLOOKUP(E10015,Operadores!A:A,Operadores!B:B))</f>
        <v>ACOFED</v>
      </c>
      <c r="G10015" s="36" t="s">
        <v>609</v>
      </c>
      <c r="H10015" s="39">
        <v>19.93308</v>
      </c>
      <c r="I10015" s="40">
        <v>27.0</v>
      </c>
      <c r="J10015" s="41">
        <f t="shared" si="5"/>
        <v>538.19316</v>
      </c>
      <c r="K10015" s="37" t="str">
        <f t="array" ref="K10015">IFERROR(XLOOKUP(G10015,'Tipo de carga'!A:A,'Tipo de carga'!B:B))</f>
        <v>Autoabasto</v>
      </c>
      <c r="L10015" s="37">
        <f t="shared" si="2"/>
        <v>51</v>
      </c>
      <c r="M10015" s="37">
        <f t="shared" si="3"/>
        <v>21</v>
      </c>
      <c r="N10015" s="37">
        <f t="shared" si="4"/>
        <v>12</v>
      </c>
      <c r="O10015" s="37" t="str">
        <f t="array" ref="O10015">IFERROR(XLOOKUP(K10015,'Tipo de carga'!B:B,'Tipo de carga'!C:C))</f>
        <v>Diesel</v>
      </c>
    </row>
    <row r="10016">
      <c r="A10016" s="36">
        <v>1995.0</v>
      </c>
      <c r="B10016" s="37" t="str">
        <f t="array" ref="B10016">IFERROR(XLOOKUP(A10016,'Asignacion Dic'!A:A,'Asignacion Dic'!C:C))</f>
        <v>MeLi Dedicado Merida</v>
      </c>
      <c r="C10016" s="37" t="str">
        <f t="array" ref="C10016">IFERROR(XLOOKUP(A10016,'Asignacion Dic'!A:A,'Asignacion Dic'!B:B))</f>
        <v>EC-05</v>
      </c>
      <c r="D10016" s="38">
        <v>45647.99585648148</v>
      </c>
      <c r="E10016" s="36" t="s">
        <v>399</v>
      </c>
      <c r="F10016" s="37" t="str">
        <f t="array" ref="F10016">IFERROR(XLOOKUP(E10016,Operadores!A:A,Operadores!B:B))</f>
        <v>DOMLEO</v>
      </c>
      <c r="G10016" s="36" t="s">
        <v>42</v>
      </c>
      <c r="H10016" s="39">
        <v>19.63136</v>
      </c>
      <c r="I10016" s="40">
        <v>191.0</v>
      </c>
      <c r="J10016" s="41">
        <f t="shared" si="5"/>
        <v>3749.58976</v>
      </c>
      <c r="K10016" s="37" t="str">
        <f t="array" ref="K10016">IFERROR(XLOOKUP(G10016,'Tipo de carga'!A:A,'Tipo de carga'!B:B))</f>
        <v>Autoabasto</v>
      </c>
      <c r="L10016" s="37">
        <f t="shared" si="2"/>
        <v>51</v>
      </c>
      <c r="M10016" s="37">
        <f t="shared" si="3"/>
        <v>21</v>
      </c>
      <c r="N10016" s="37">
        <f t="shared" si="4"/>
        <v>12</v>
      </c>
      <c r="O10016" s="37" t="str">
        <f t="array" ref="O10016">IFERROR(XLOOKUP(K10016,'Tipo de carga'!B:B,'Tipo de carga'!C:C))</f>
        <v>Diesel</v>
      </c>
    </row>
    <row r="10017">
      <c r="A10017" s="36">
        <v>2004.0</v>
      </c>
      <c r="B10017" s="37" t="str">
        <f t="array" ref="B10017">IFERROR(XLOOKUP(A10017,'Asignacion Dic'!A:A,'Asignacion Dic'!C:C))</f>
        <v>MeLi Dedicado Merida</v>
      </c>
      <c r="C10017" s="37" t="str">
        <f t="array" ref="C10017">IFERROR(XLOOKUP(A10017,'Asignacion Dic'!A:A,'Asignacion Dic'!B:B))</f>
        <v>EC-05</v>
      </c>
      <c r="D10017" s="38">
        <v>45647.90729166667</v>
      </c>
      <c r="E10017" s="36" t="s">
        <v>582</v>
      </c>
      <c r="F10017" s="37" t="str">
        <f t="array" ref="F10017">IFERROR(XLOOKUP(E10017,Operadores!A:A,Operadores!B:B))</f>
        <v>ESTAN</v>
      </c>
      <c r="G10017" s="36" t="s">
        <v>42</v>
      </c>
      <c r="H10017" s="39">
        <v>19.63136</v>
      </c>
      <c r="I10017" s="40">
        <v>220.0</v>
      </c>
      <c r="J10017" s="41">
        <f t="shared" si="5"/>
        <v>4318.8992</v>
      </c>
      <c r="K10017" s="37" t="str">
        <f t="array" ref="K10017">IFERROR(XLOOKUP(G10017,'Tipo de carga'!A:A,'Tipo de carga'!B:B))</f>
        <v>Autoabasto</v>
      </c>
      <c r="L10017" s="37">
        <f t="shared" si="2"/>
        <v>51</v>
      </c>
      <c r="M10017" s="37">
        <f t="shared" si="3"/>
        <v>21</v>
      </c>
      <c r="N10017" s="37">
        <f t="shared" si="4"/>
        <v>12</v>
      </c>
      <c r="O10017" s="37" t="str">
        <f t="array" ref="O10017">IFERROR(XLOOKUP(K10017,'Tipo de carga'!B:B,'Tipo de carga'!C:C))</f>
        <v>Diesel</v>
      </c>
    </row>
    <row r="10018">
      <c r="A10018" s="36">
        <v>1753.0</v>
      </c>
      <c r="B10018" s="37" t="str">
        <f t="array" ref="B10018">IFERROR(XLOOKUP(A10018,'Asignacion Dic'!A:A,'Asignacion Dic'!C:C))</f>
        <v>Wm Full</v>
      </c>
      <c r="C10018" s="37" t="str">
        <f t="array" ref="C10018">IFERROR(XLOOKUP(A10018,'Asignacion Dic'!A:A,'Asignacion Dic'!B:B))</f>
        <v>EC-08</v>
      </c>
      <c r="D10018" s="38">
        <v>45647.879328703704</v>
      </c>
      <c r="E10018" s="36" t="s">
        <v>291</v>
      </c>
      <c r="F10018" s="37" t="str">
        <f t="array" ref="F10018">IFERROR(XLOOKUP(E10018,Operadores!A:A,Operadores!B:B))</f>
        <v>MENRI</v>
      </c>
      <c r="G10018" s="36" t="s">
        <v>42</v>
      </c>
      <c r="H10018" s="39">
        <v>19.63136</v>
      </c>
      <c r="I10018" s="40">
        <v>520.0</v>
      </c>
      <c r="J10018" s="41">
        <f t="shared" si="5"/>
        <v>10208.3072</v>
      </c>
      <c r="K10018" s="37" t="str">
        <f t="array" ref="K10018">IFERROR(XLOOKUP(G10018,'Tipo de carga'!A:A,'Tipo de carga'!B:B))</f>
        <v>Autoabasto</v>
      </c>
      <c r="L10018" s="37">
        <f t="shared" si="2"/>
        <v>51</v>
      </c>
      <c r="M10018" s="37">
        <f t="shared" si="3"/>
        <v>21</v>
      </c>
      <c r="N10018" s="37">
        <f t="shared" si="4"/>
        <v>12</v>
      </c>
      <c r="O10018" s="37" t="str">
        <f t="array" ref="O10018">IFERROR(XLOOKUP(K10018,'Tipo de carga'!B:B,'Tipo de carga'!C:C))</f>
        <v>Diesel</v>
      </c>
    </row>
    <row r="10019">
      <c r="A10019" s="36">
        <v>1798.0</v>
      </c>
      <c r="B10019" s="37" t="str">
        <f t="array" ref="B10019">IFERROR(XLOOKUP(A10019,'Asignacion Dic'!A:A,'Asignacion Dic'!C:C))</f>
        <v>Wm Full</v>
      </c>
      <c r="C10019" s="37" t="str">
        <f t="array" ref="C10019">IFERROR(XLOOKUP(A10019,'Asignacion Dic'!A:A,'Asignacion Dic'!B:B))</f>
        <v>EC-08</v>
      </c>
      <c r="D10019" s="38">
        <v>45647.87515046296</v>
      </c>
      <c r="E10019" s="36" t="s">
        <v>299</v>
      </c>
      <c r="F10019" s="37" t="str">
        <f t="array" ref="F10019">IFERROR(XLOOKUP(E10019,Operadores!A:A,Operadores!B:B))</f>
        <v>MARWAL</v>
      </c>
      <c r="G10019" s="36" t="s">
        <v>42</v>
      </c>
      <c r="H10019" s="39">
        <v>19.63136</v>
      </c>
      <c r="I10019" s="40">
        <v>346.0</v>
      </c>
      <c r="J10019" s="41">
        <f t="shared" si="5"/>
        <v>6792.45056</v>
      </c>
      <c r="K10019" s="37" t="str">
        <f t="array" ref="K10019">IFERROR(XLOOKUP(G10019,'Tipo de carga'!A:A,'Tipo de carga'!B:B))</f>
        <v>Autoabasto</v>
      </c>
      <c r="L10019" s="37">
        <f t="shared" si="2"/>
        <v>51</v>
      </c>
      <c r="M10019" s="37">
        <f t="shared" si="3"/>
        <v>21</v>
      </c>
      <c r="N10019" s="37">
        <f t="shared" si="4"/>
        <v>12</v>
      </c>
      <c r="O10019" s="37" t="str">
        <f t="array" ref="O10019">IFERROR(XLOOKUP(K10019,'Tipo de carga'!B:B,'Tipo de carga'!C:C))</f>
        <v>Diesel</v>
      </c>
    </row>
    <row r="10020">
      <c r="A10020" s="36">
        <v>2013.0</v>
      </c>
      <c r="B10020" s="37" t="str">
        <f t="array" ref="B10020">IFERROR(XLOOKUP(A10020,'Asignacion Dic'!A:A,'Asignacion Dic'!C:C))</f>
        <v>MeLi Dedicado Merida</v>
      </c>
      <c r="C10020" s="37" t="str">
        <f t="array" ref="C10020">IFERROR(XLOOKUP(A10020,'Asignacion Dic'!A:A,'Asignacion Dic'!B:B))</f>
        <v>EC-05</v>
      </c>
      <c r="D10020" s="38">
        <v>45647.84795138889</v>
      </c>
      <c r="E10020" s="36" t="s">
        <v>556</v>
      </c>
      <c r="F10020" s="37" t="str">
        <f t="array" ref="F10020">IFERROR(XLOOKUP(E10020,Operadores!A:A,Operadores!B:B))</f>
        <v>MONJON</v>
      </c>
      <c r="G10020" s="36" t="s">
        <v>42</v>
      </c>
      <c r="H10020" s="39">
        <v>19.63136</v>
      </c>
      <c r="I10020" s="40">
        <v>400.0</v>
      </c>
      <c r="J10020" s="41">
        <f t="shared" si="5"/>
        <v>7852.544</v>
      </c>
      <c r="K10020" s="37" t="str">
        <f t="array" ref="K10020">IFERROR(XLOOKUP(G10020,'Tipo de carga'!A:A,'Tipo de carga'!B:B))</f>
        <v>Autoabasto</v>
      </c>
      <c r="L10020" s="37">
        <f t="shared" si="2"/>
        <v>51</v>
      </c>
      <c r="M10020" s="37">
        <f t="shared" si="3"/>
        <v>21</v>
      </c>
      <c r="N10020" s="37">
        <f t="shared" si="4"/>
        <v>12</v>
      </c>
      <c r="O10020" s="37" t="str">
        <f t="array" ref="O10020">IFERROR(XLOOKUP(K10020,'Tipo de carga'!B:B,'Tipo de carga'!C:C))</f>
        <v>Diesel</v>
      </c>
    </row>
    <row r="10021">
      <c r="A10021" s="36">
        <v>1730.0</v>
      </c>
      <c r="B10021" s="37" t="str">
        <f t="array" ref="B10021">IFERROR(XLOOKUP(A10021,'Asignacion Dic'!A:A,'Asignacion Dic'!C:C))</f>
        <v>Wm Sencillo</v>
      </c>
      <c r="C10021" s="37" t="str">
        <f t="array" ref="C10021">IFERROR(XLOOKUP(A10021,'Asignacion Dic'!A:A,'Asignacion Dic'!B:B))</f>
        <v>EC-08</v>
      </c>
      <c r="D10021" s="38">
        <v>45647.816608796296</v>
      </c>
      <c r="E10021" s="36" t="s">
        <v>286</v>
      </c>
      <c r="F10021" s="37" t="str">
        <f t="array" ref="F10021">IFERROR(XLOOKUP(E10021,Operadores!A:A,Operadores!B:B))</f>
        <v>LOPERI</v>
      </c>
      <c r="G10021" s="36" t="s">
        <v>42</v>
      </c>
      <c r="H10021" s="39">
        <v>19.63136</v>
      </c>
      <c r="I10021" s="40">
        <v>430.0</v>
      </c>
      <c r="J10021" s="41">
        <f t="shared" si="5"/>
        <v>8441.4848</v>
      </c>
      <c r="K10021" s="37" t="str">
        <f t="array" ref="K10021">IFERROR(XLOOKUP(G10021,'Tipo de carga'!A:A,'Tipo de carga'!B:B))</f>
        <v>Autoabasto</v>
      </c>
      <c r="L10021" s="37">
        <f t="shared" si="2"/>
        <v>51</v>
      </c>
      <c r="M10021" s="37">
        <f t="shared" si="3"/>
        <v>21</v>
      </c>
      <c r="N10021" s="37">
        <f t="shared" si="4"/>
        <v>12</v>
      </c>
      <c r="O10021" s="37" t="str">
        <f t="array" ref="O10021">IFERROR(XLOOKUP(K10021,'Tipo de carga'!B:B,'Tipo de carga'!C:C))</f>
        <v>Diesel</v>
      </c>
    </row>
    <row r="10022">
      <c r="A10022" s="36">
        <v>1817.0</v>
      </c>
      <c r="B10022" s="37" t="str">
        <f t="array" ref="B10022">IFERROR(XLOOKUP(A10022,'Asignacion Dic'!A:A,'Asignacion Dic'!C:C))</f>
        <v>Wm Full</v>
      </c>
      <c r="C10022" s="37" t="str">
        <f t="array" ref="C10022">IFERROR(XLOOKUP(A10022,'Asignacion Dic'!A:A,'Asignacion Dic'!B:B))</f>
        <v>EC-08</v>
      </c>
      <c r="D10022" s="38">
        <v>45647.8062037037</v>
      </c>
      <c r="E10022" s="36" t="s">
        <v>476</v>
      </c>
      <c r="F10022" s="37" t="str">
        <f t="array" ref="F10022">IFERROR(XLOOKUP(E10022,Operadores!A:A,Operadores!B:B))</f>
        <v>VILJE</v>
      </c>
      <c r="G10022" s="36" t="s">
        <v>42</v>
      </c>
      <c r="H10022" s="39">
        <v>19.63136</v>
      </c>
      <c r="I10022" s="40">
        <v>390.0</v>
      </c>
      <c r="J10022" s="41">
        <f t="shared" si="5"/>
        <v>7656.2304</v>
      </c>
      <c r="K10022" s="37" t="str">
        <f t="array" ref="K10022">IFERROR(XLOOKUP(G10022,'Tipo de carga'!A:A,'Tipo de carga'!B:B))</f>
        <v>Autoabasto</v>
      </c>
      <c r="L10022" s="37">
        <f t="shared" si="2"/>
        <v>51</v>
      </c>
      <c r="M10022" s="37">
        <f t="shared" si="3"/>
        <v>21</v>
      </c>
      <c r="N10022" s="37">
        <f t="shared" si="4"/>
        <v>12</v>
      </c>
      <c r="O10022" s="37" t="str">
        <f t="array" ref="O10022">IFERROR(XLOOKUP(K10022,'Tipo de carga'!B:B,'Tipo de carga'!C:C))</f>
        <v>Diesel</v>
      </c>
    </row>
    <row r="10023">
      <c r="A10023" s="36">
        <v>1907.0</v>
      </c>
      <c r="B10023" s="37" t="str">
        <f t="array" ref="B10023">IFERROR(XLOOKUP(A10023,'Asignacion Dic'!A:A,'Asignacion Dic'!C:C))</f>
        <v>Circuitos</v>
      </c>
      <c r="C10023" s="37" t="str">
        <f t="array" ref="C10023">IFERROR(XLOOKUP(A10023,'Asignacion Dic'!A:A,'Asignacion Dic'!B:B))</f>
        <v>EC-03</v>
      </c>
      <c r="D10023" s="38">
        <v>45647.78873842592</v>
      </c>
      <c r="E10023" s="36" t="s">
        <v>237</v>
      </c>
      <c r="F10023" s="37" t="str">
        <f t="array" ref="F10023">IFERROR(XLOOKUP(E10023,Operadores!A:A,Operadores!B:B))</f>
        <v>HUAIS</v>
      </c>
      <c r="G10023" s="36" t="s">
        <v>42</v>
      </c>
      <c r="H10023" s="39">
        <v>19.63136</v>
      </c>
      <c r="I10023" s="40">
        <v>549.0</v>
      </c>
      <c r="J10023" s="41">
        <f t="shared" si="5"/>
        <v>10777.61664</v>
      </c>
      <c r="K10023" s="37" t="str">
        <f t="array" ref="K10023">IFERROR(XLOOKUP(G10023,'Tipo de carga'!A:A,'Tipo de carga'!B:B))</f>
        <v>Autoabasto</v>
      </c>
      <c r="L10023" s="37">
        <f t="shared" si="2"/>
        <v>51</v>
      </c>
      <c r="M10023" s="37">
        <f t="shared" si="3"/>
        <v>21</v>
      </c>
      <c r="N10023" s="37">
        <f t="shared" si="4"/>
        <v>12</v>
      </c>
      <c r="O10023" s="37" t="str">
        <f t="array" ref="O10023">IFERROR(XLOOKUP(K10023,'Tipo de carga'!B:B,'Tipo de carga'!C:C))</f>
        <v>Diesel</v>
      </c>
    </row>
    <row r="10024">
      <c r="A10024" s="36">
        <v>2029.0</v>
      </c>
      <c r="B10024" s="37" t="str">
        <f t="array" ref="B10024">IFERROR(XLOOKUP(A10024,'Asignacion Dic'!A:A,'Asignacion Dic'!C:C))</f>
        <v>MeLi Dedicado Merida</v>
      </c>
      <c r="C10024" s="37" t="str">
        <f t="array" ref="C10024">IFERROR(XLOOKUP(A10024,'Asignacion Dic'!A:A,'Asignacion Dic'!B:B))</f>
        <v>EC-05</v>
      </c>
      <c r="D10024" s="38">
        <v>45647.75215277778</v>
      </c>
      <c r="E10024" s="36" t="s">
        <v>240</v>
      </c>
      <c r="F10024" s="37" t="str">
        <f t="array" ref="F10024">IFERROR(XLOOKUP(E10024,Operadores!A:A,Operadores!B:B))</f>
        <v>ACOHER</v>
      </c>
      <c r="G10024" s="36" t="s">
        <v>42</v>
      </c>
      <c r="H10024" s="39">
        <v>19.63136</v>
      </c>
      <c r="I10024" s="40">
        <v>375.0</v>
      </c>
      <c r="J10024" s="41">
        <f t="shared" si="5"/>
        <v>7361.76</v>
      </c>
      <c r="K10024" s="37" t="str">
        <f t="array" ref="K10024">IFERROR(XLOOKUP(G10024,'Tipo de carga'!A:A,'Tipo de carga'!B:B))</f>
        <v>Autoabasto</v>
      </c>
      <c r="L10024" s="37">
        <f t="shared" si="2"/>
        <v>51</v>
      </c>
      <c r="M10024" s="37">
        <f t="shared" si="3"/>
        <v>21</v>
      </c>
      <c r="N10024" s="37">
        <f t="shared" si="4"/>
        <v>12</v>
      </c>
      <c r="O10024" s="37" t="str">
        <f t="array" ref="O10024">IFERROR(XLOOKUP(K10024,'Tipo de carga'!B:B,'Tipo de carga'!C:C))</f>
        <v>Diesel</v>
      </c>
    </row>
    <row r="10025">
      <c r="A10025" s="36">
        <v>1816.0</v>
      </c>
      <c r="B10025" s="37" t="str">
        <f t="array" ref="B10025">IFERROR(XLOOKUP(A10025,'Asignacion Dic'!A:A,'Asignacion Dic'!C:C))</f>
        <v>Wm Full</v>
      </c>
      <c r="C10025" s="37" t="str">
        <f t="array" ref="C10025">IFERROR(XLOOKUP(A10025,'Asignacion Dic'!A:A,'Asignacion Dic'!B:B))</f>
        <v>EC-08</v>
      </c>
      <c r="D10025" s="38">
        <v>45647.72423611111</v>
      </c>
      <c r="E10025" s="36" t="s">
        <v>288</v>
      </c>
      <c r="F10025" s="37" t="str">
        <f t="array" ref="F10025">IFERROR(XLOOKUP(E10025,Operadores!A:A,Operadores!B:B))</f>
        <v>RODMIG</v>
      </c>
      <c r="G10025" s="36" t="s">
        <v>42</v>
      </c>
      <c r="H10025" s="39">
        <v>19.63136</v>
      </c>
      <c r="I10025" s="40">
        <v>760.0</v>
      </c>
      <c r="J10025" s="41">
        <f t="shared" si="5"/>
        <v>14919.8336</v>
      </c>
      <c r="K10025" s="37" t="str">
        <f t="array" ref="K10025">IFERROR(XLOOKUP(G10025,'Tipo de carga'!A:A,'Tipo de carga'!B:B))</f>
        <v>Autoabasto</v>
      </c>
      <c r="L10025" s="37">
        <f t="shared" si="2"/>
        <v>51</v>
      </c>
      <c r="M10025" s="37">
        <f t="shared" si="3"/>
        <v>21</v>
      </c>
      <c r="N10025" s="37">
        <f t="shared" si="4"/>
        <v>12</v>
      </c>
      <c r="O10025" s="37" t="str">
        <f t="array" ref="O10025">IFERROR(XLOOKUP(K10025,'Tipo de carga'!B:B,'Tipo de carga'!C:C))</f>
        <v>Diesel</v>
      </c>
    </row>
    <row r="10026">
      <c r="A10026" s="36">
        <v>1997.0</v>
      </c>
      <c r="B10026" s="37" t="str">
        <f t="array" ref="B10026">IFERROR(XLOOKUP(A10026,'Asignacion Dic'!A:A,'Asignacion Dic'!C:C))</f>
        <v>MeLi Dedicado Merida</v>
      </c>
      <c r="C10026" s="37" t="str">
        <f t="array" ref="C10026">IFERROR(XLOOKUP(A10026,'Asignacion Dic'!A:A,'Asignacion Dic'!B:B))</f>
        <v>EC-05</v>
      </c>
      <c r="D10026" s="38">
        <v>45647.70680555556</v>
      </c>
      <c r="E10026" s="36" t="s">
        <v>290</v>
      </c>
      <c r="F10026" s="37" t="str">
        <f t="array" ref="F10026">IFERROR(XLOOKUP(E10026,Operadores!A:A,Operadores!B:B))</f>
        <v>MARLEO</v>
      </c>
      <c r="G10026" s="36" t="s">
        <v>42</v>
      </c>
      <c r="H10026" s="39">
        <v>19.63136</v>
      </c>
      <c r="I10026" s="40">
        <v>225.0</v>
      </c>
      <c r="J10026" s="41">
        <f t="shared" si="5"/>
        <v>4417.056</v>
      </c>
      <c r="K10026" s="37" t="str">
        <f t="array" ref="K10026">IFERROR(XLOOKUP(G10026,'Tipo de carga'!A:A,'Tipo de carga'!B:B))</f>
        <v>Autoabasto</v>
      </c>
      <c r="L10026" s="37">
        <f t="shared" si="2"/>
        <v>51</v>
      </c>
      <c r="M10026" s="37">
        <f t="shared" si="3"/>
        <v>21</v>
      </c>
      <c r="N10026" s="37">
        <f t="shared" si="4"/>
        <v>12</v>
      </c>
      <c r="O10026" s="37" t="str">
        <f t="array" ref="O10026">IFERROR(XLOOKUP(K10026,'Tipo de carga'!B:B,'Tipo de carga'!C:C))</f>
        <v>Diesel</v>
      </c>
    </row>
    <row r="10027">
      <c r="A10027" s="36">
        <v>1831.0</v>
      </c>
      <c r="B10027" s="37" t="str">
        <f t="array" ref="B10027">IFERROR(XLOOKUP(A10027,'Asignacion Dic'!A:A,'Asignacion Dic'!C:C))</f>
        <v>Full Liver</v>
      </c>
      <c r="C10027" s="37" t="str">
        <f t="array" ref="C10027">IFERROR(XLOOKUP(A10027,'Asignacion Dic'!A:A,'Asignacion Dic'!B:B))</f>
        <v>EC-01</v>
      </c>
      <c r="D10027" s="38">
        <v>45647.65423611111</v>
      </c>
      <c r="E10027" s="36" t="s">
        <v>325</v>
      </c>
      <c r="F10027" s="37" t="str">
        <f t="array" ref="F10027">IFERROR(XLOOKUP(E10027,Operadores!A:A,Operadores!B:B))</f>
        <v>VELOSC</v>
      </c>
      <c r="G10027" s="36" t="s">
        <v>42</v>
      </c>
      <c r="H10027" s="39">
        <v>19.63136</v>
      </c>
      <c r="I10027" s="40">
        <v>593.0</v>
      </c>
      <c r="J10027" s="41">
        <f t="shared" si="5"/>
        <v>11641.39648</v>
      </c>
      <c r="K10027" s="37" t="str">
        <f t="array" ref="K10027">IFERROR(XLOOKUP(G10027,'Tipo de carga'!A:A,'Tipo de carga'!B:B))</f>
        <v>Autoabasto</v>
      </c>
      <c r="L10027" s="37">
        <f t="shared" si="2"/>
        <v>51</v>
      </c>
      <c r="M10027" s="37">
        <f t="shared" si="3"/>
        <v>21</v>
      </c>
      <c r="N10027" s="37">
        <f t="shared" si="4"/>
        <v>12</v>
      </c>
      <c r="O10027" s="37" t="str">
        <f t="array" ref="O10027">IFERROR(XLOOKUP(K10027,'Tipo de carga'!B:B,'Tipo de carga'!C:C))</f>
        <v>Diesel</v>
      </c>
    </row>
    <row r="10028">
      <c r="A10028" s="36">
        <v>2000.0</v>
      </c>
      <c r="B10028" s="37" t="str">
        <f t="array" ref="B10028">IFERROR(XLOOKUP(A10028,'Asignacion Dic'!A:A,'Asignacion Dic'!C:C))</f>
        <v>MeLi Dedicado Merida</v>
      </c>
      <c r="C10028" s="37" t="str">
        <f t="array" ref="C10028">IFERROR(XLOOKUP(A10028,'Asignacion Dic'!A:A,'Asignacion Dic'!B:B))</f>
        <v>EC-05</v>
      </c>
      <c r="D10028" s="38">
        <v>45647.56309027778</v>
      </c>
      <c r="E10028" s="36" t="s">
        <v>632</v>
      </c>
      <c r="F10028" s="37" t="str">
        <f t="array" ref="F10028">IFERROR(XLOOKUP(E10028,Operadores!A:A,Operadores!B:B))</f>
        <v>RODALE</v>
      </c>
      <c r="G10028" s="36" t="s">
        <v>42</v>
      </c>
      <c r="H10028" s="39">
        <v>19.63136</v>
      </c>
      <c r="I10028" s="40">
        <v>366.0</v>
      </c>
      <c r="J10028" s="41">
        <f t="shared" si="5"/>
        <v>7185.07776</v>
      </c>
      <c r="K10028" s="37" t="str">
        <f t="array" ref="K10028">IFERROR(XLOOKUP(G10028,'Tipo de carga'!A:A,'Tipo de carga'!B:B))</f>
        <v>Autoabasto</v>
      </c>
      <c r="L10028" s="37">
        <f t="shared" si="2"/>
        <v>51</v>
      </c>
      <c r="M10028" s="37">
        <f t="shared" si="3"/>
        <v>21</v>
      </c>
      <c r="N10028" s="37">
        <f t="shared" si="4"/>
        <v>12</v>
      </c>
      <c r="O10028" s="37" t="str">
        <f t="array" ref="O10028">IFERROR(XLOOKUP(K10028,'Tipo de carga'!B:B,'Tipo de carga'!C:C))</f>
        <v>Diesel</v>
      </c>
    </row>
    <row r="10029">
      <c r="A10029" s="36">
        <v>1964.0</v>
      </c>
      <c r="B10029" s="37" t="str">
        <f t="array" ref="B10029">IFERROR(XLOOKUP(A10029,'Asignacion Dic'!A:A,'Asignacion Dic'!C:C))</f>
        <v>MeLi asignado SD</v>
      </c>
      <c r="C10029" s="37" t="str">
        <f t="array" ref="C10029">IFERROR(XLOOKUP(A10029,'Asignacion Dic'!A:A,'Asignacion Dic'!B:B))</f>
        <v>EC-05</v>
      </c>
      <c r="D10029" s="38">
        <v>45647.543854166666</v>
      </c>
      <c r="E10029" s="36" t="s">
        <v>236</v>
      </c>
      <c r="F10029" s="37" t="str">
        <f t="array" ref="F10029">IFERROR(XLOOKUP(E10029,Operadores!A:A,Operadores!B:B))</f>
        <v>BENOSC</v>
      </c>
      <c r="G10029" s="36" t="s">
        <v>42</v>
      </c>
      <c r="H10029" s="39">
        <v>19.63136</v>
      </c>
      <c r="I10029" s="40">
        <v>618.0</v>
      </c>
      <c r="J10029" s="41">
        <f t="shared" si="5"/>
        <v>12132.18048</v>
      </c>
      <c r="K10029" s="37" t="str">
        <f t="array" ref="K10029">IFERROR(XLOOKUP(G10029,'Tipo de carga'!A:A,'Tipo de carga'!B:B))</f>
        <v>Autoabasto</v>
      </c>
      <c r="L10029" s="37">
        <f t="shared" si="2"/>
        <v>51</v>
      </c>
      <c r="M10029" s="37">
        <f t="shared" si="3"/>
        <v>21</v>
      </c>
      <c r="N10029" s="37">
        <f t="shared" si="4"/>
        <v>12</v>
      </c>
      <c r="O10029" s="37" t="str">
        <f t="array" ref="O10029">IFERROR(XLOOKUP(K10029,'Tipo de carga'!B:B,'Tipo de carga'!C:C))</f>
        <v>Diesel</v>
      </c>
    </row>
    <row r="10030">
      <c r="A10030" s="36">
        <v>2014.0</v>
      </c>
      <c r="B10030" s="37" t="str">
        <f t="array" ref="B10030">IFERROR(XLOOKUP(A10030,'Asignacion Dic'!A:A,'Asignacion Dic'!C:C))</f>
        <v>MeLi Asignado TD</v>
      </c>
      <c r="C10030" s="37" t="str">
        <f t="array" ref="C10030">IFERROR(XLOOKUP(A10030,'Asignacion Dic'!A:A,'Asignacion Dic'!B:B))</f>
        <v>EC-05</v>
      </c>
      <c r="D10030" s="38">
        <v>45647.4903125</v>
      </c>
      <c r="E10030" s="36" t="s">
        <v>417</v>
      </c>
      <c r="F10030" s="37" t="str">
        <f t="array" ref="F10030">IFERROR(XLOOKUP(E10030,Operadores!A:A,Operadores!B:B))</f>
        <v>OLVJUA01</v>
      </c>
      <c r="G10030" s="36" t="s">
        <v>42</v>
      </c>
      <c r="H10030" s="39">
        <v>19.63136</v>
      </c>
      <c r="I10030" s="40">
        <v>232.0</v>
      </c>
      <c r="J10030" s="41">
        <f t="shared" si="5"/>
        <v>4554.47552</v>
      </c>
      <c r="K10030" s="37" t="str">
        <f t="array" ref="K10030">IFERROR(XLOOKUP(G10030,'Tipo de carga'!A:A,'Tipo de carga'!B:B))</f>
        <v>Autoabasto</v>
      </c>
      <c r="L10030" s="37">
        <f t="shared" si="2"/>
        <v>51</v>
      </c>
      <c r="M10030" s="37">
        <f t="shared" si="3"/>
        <v>21</v>
      </c>
      <c r="N10030" s="37">
        <f t="shared" si="4"/>
        <v>12</v>
      </c>
      <c r="O10030" s="37" t="str">
        <f t="array" ref="O10030">IFERROR(XLOOKUP(K10030,'Tipo de carga'!B:B,'Tipo de carga'!C:C))</f>
        <v>Diesel</v>
      </c>
    </row>
    <row r="10031">
      <c r="A10031" s="36">
        <v>2002.0</v>
      </c>
      <c r="B10031" s="37" t="str">
        <f t="array" ref="B10031">IFERROR(XLOOKUP(A10031,'Asignacion Dic'!A:A,'Asignacion Dic'!C:C))</f>
        <v>MeLi Dedicado Merida</v>
      </c>
      <c r="C10031" s="37" t="str">
        <f t="array" ref="C10031">IFERROR(XLOOKUP(A10031,'Asignacion Dic'!A:A,'Asignacion Dic'!B:B))</f>
        <v>EC-05</v>
      </c>
      <c r="D10031" s="38">
        <v>45647.48715277778</v>
      </c>
      <c r="E10031" s="36" t="s">
        <v>535</v>
      </c>
      <c r="F10031" s="37" t="str">
        <f t="array" ref="F10031">IFERROR(XLOOKUP(E10031,Operadores!A:A,Operadores!B:B))</f>
        <v>VELALE</v>
      </c>
      <c r="G10031" s="36" t="s">
        <v>42</v>
      </c>
      <c r="H10031" s="39">
        <v>19.63136</v>
      </c>
      <c r="I10031" s="40">
        <v>208.0</v>
      </c>
      <c r="J10031" s="41">
        <f t="shared" si="5"/>
        <v>4083.32288</v>
      </c>
      <c r="K10031" s="37" t="str">
        <f t="array" ref="K10031">IFERROR(XLOOKUP(G10031,'Tipo de carga'!A:A,'Tipo de carga'!B:B))</f>
        <v>Autoabasto</v>
      </c>
      <c r="L10031" s="37">
        <f t="shared" si="2"/>
        <v>51</v>
      </c>
      <c r="M10031" s="37">
        <f t="shared" si="3"/>
        <v>21</v>
      </c>
      <c r="N10031" s="37">
        <f t="shared" si="4"/>
        <v>12</v>
      </c>
      <c r="O10031" s="37" t="str">
        <f t="array" ref="O10031">IFERROR(XLOOKUP(K10031,'Tipo de carga'!B:B,'Tipo de carga'!C:C))</f>
        <v>Diesel</v>
      </c>
    </row>
    <row r="10032">
      <c r="A10032" s="36">
        <v>1746.0</v>
      </c>
      <c r="B10032" s="37" t="str">
        <f t="array" ref="B10032">IFERROR(XLOOKUP(A10032,'Asignacion Dic'!A:A,'Asignacion Dic'!C:C))</f>
        <v>Wm Full</v>
      </c>
      <c r="C10032" s="37" t="str">
        <f t="array" ref="C10032">IFERROR(XLOOKUP(A10032,'Asignacion Dic'!A:A,'Asignacion Dic'!B:B))</f>
        <v>EC-08</v>
      </c>
      <c r="D10032" s="38">
        <v>45647.44548611111</v>
      </c>
      <c r="E10032" s="36" t="s">
        <v>293</v>
      </c>
      <c r="F10032" s="37" t="str">
        <f t="array" ref="F10032">IFERROR(XLOOKUP(E10032,Operadores!A:A,Operadores!B:B))</f>
        <v>LOPFER</v>
      </c>
      <c r="G10032" s="36" t="s">
        <v>42</v>
      </c>
      <c r="H10032" s="39">
        <v>19.63136</v>
      </c>
      <c r="I10032" s="40">
        <v>402.0</v>
      </c>
      <c r="J10032" s="41">
        <f t="shared" si="5"/>
        <v>7891.80672</v>
      </c>
      <c r="K10032" s="37" t="str">
        <f t="array" ref="K10032">IFERROR(XLOOKUP(G10032,'Tipo de carga'!A:A,'Tipo de carga'!B:B))</f>
        <v>Autoabasto</v>
      </c>
      <c r="L10032" s="37">
        <f t="shared" si="2"/>
        <v>51</v>
      </c>
      <c r="M10032" s="37">
        <f t="shared" si="3"/>
        <v>21</v>
      </c>
      <c r="N10032" s="37">
        <f t="shared" si="4"/>
        <v>12</v>
      </c>
      <c r="O10032" s="37" t="str">
        <f t="array" ref="O10032">IFERROR(XLOOKUP(K10032,'Tipo de carga'!B:B,'Tipo de carga'!C:C))</f>
        <v>Diesel</v>
      </c>
    </row>
    <row r="10033">
      <c r="A10033" s="36">
        <v>1818.0</v>
      </c>
      <c r="B10033" s="37" t="str">
        <f t="array" ref="B10033">IFERROR(XLOOKUP(A10033,'Asignacion Dic'!A:A,'Asignacion Dic'!C:C))</f>
        <v>Wm Full</v>
      </c>
      <c r="C10033" s="37" t="str">
        <f t="array" ref="C10033">IFERROR(XLOOKUP(A10033,'Asignacion Dic'!A:A,'Asignacion Dic'!B:B))</f>
        <v>EC-08</v>
      </c>
      <c r="D10033" s="38">
        <v>45647.44415509259</v>
      </c>
      <c r="E10033" s="36" t="s">
        <v>302</v>
      </c>
      <c r="F10033" s="37" t="str">
        <f t="array" ref="F10033">IFERROR(XLOOKUP(E10033,Operadores!A:A,Operadores!B:B))</f>
        <v>HEROCT</v>
      </c>
      <c r="G10033" s="36" t="s">
        <v>42</v>
      </c>
      <c r="H10033" s="39">
        <v>19.63136</v>
      </c>
      <c r="I10033" s="40">
        <v>401.0</v>
      </c>
      <c r="J10033" s="41">
        <f t="shared" si="5"/>
        <v>7872.17536</v>
      </c>
      <c r="K10033" s="37" t="str">
        <f t="array" ref="K10033">IFERROR(XLOOKUP(G10033,'Tipo de carga'!A:A,'Tipo de carga'!B:B))</f>
        <v>Autoabasto</v>
      </c>
      <c r="L10033" s="37">
        <f t="shared" si="2"/>
        <v>51</v>
      </c>
      <c r="M10033" s="37">
        <f t="shared" si="3"/>
        <v>21</v>
      </c>
      <c r="N10033" s="37">
        <f t="shared" si="4"/>
        <v>12</v>
      </c>
      <c r="O10033" s="37" t="str">
        <f t="array" ref="O10033">IFERROR(XLOOKUP(K10033,'Tipo de carga'!B:B,'Tipo de carga'!C:C))</f>
        <v>Diesel</v>
      </c>
    </row>
    <row r="10034">
      <c r="A10034" s="36">
        <v>1999.0</v>
      </c>
      <c r="B10034" s="37" t="str">
        <f t="array" ref="B10034">IFERROR(XLOOKUP(A10034,'Asignacion Dic'!A:A,'Asignacion Dic'!C:C))</f>
        <v>MeLi Dedicado Merida</v>
      </c>
      <c r="C10034" s="37" t="str">
        <f t="array" ref="C10034">IFERROR(XLOOKUP(A10034,'Asignacion Dic'!A:A,'Asignacion Dic'!B:B))</f>
        <v>EC-05</v>
      </c>
      <c r="D10034" s="38">
        <v>45647.429143518515</v>
      </c>
      <c r="E10034" s="36" t="s">
        <v>543</v>
      </c>
      <c r="F10034" s="37" t="str">
        <f t="array" ref="F10034">IFERROR(XLOOKUP(E10034,Operadores!A:A,Operadores!B:B))</f>
        <v>CAMJOS</v>
      </c>
      <c r="G10034" s="36" t="s">
        <v>42</v>
      </c>
      <c r="H10034" s="39">
        <v>19.63136</v>
      </c>
      <c r="I10034" s="40">
        <v>428.0</v>
      </c>
      <c r="J10034" s="41">
        <f t="shared" si="5"/>
        <v>8402.22208</v>
      </c>
      <c r="K10034" s="37" t="str">
        <f t="array" ref="K10034">IFERROR(XLOOKUP(G10034,'Tipo de carga'!A:A,'Tipo de carga'!B:B))</f>
        <v>Autoabasto</v>
      </c>
      <c r="L10034" s="37">
        <f t="shared" si="2"/>
        <v>51</v>
      </c>
      <c r="M10034" s="37">
        <f t="shared" si="3"/>
        <v>21</v>
      </c>
      <c r="N10034" s="37">
        <f t="shared" si="4"/>
        <v>12</v>
      </c>
      <c r="O10034" s="37" t="str">
        <f t="array" ref="O10034">IFERROR(XLOOKUP(K10034,'Tipo de carga'!B:B,'Tipo de carga'!C:C))</f>
        <v>Diesel</v>
      </c>
    </row>
    <row r="10035">
      <c r="A10035" s="36">
        <v>2027.0</v>
      </c>
      <c r="B10035" s="37" t="str">
        <f t="array" ref="B10035">IFERROR(XLOOKUP(A10035,'Asignacion Dic'!A:A,'Asignacion Dic'!C:C))</f>
        <v>MeLi Dedicado Merida</v>
      </c>
      <c r="C10035" s="37" t="str">
        <f t="array" ref="C10035">IFERROR(XLOOKUP(A10035,'Asignacion Dic'!A:A,'Asignacion Dic'!B:B))</f>
        <v>EC-05</v>
      </c>
      <c r="D10035" s="38">
        <v>45647.36969907407</v>
      </c>
      <c r="E10035" s="36" t="s">
        <v>246</v>
      </c>
      <c r="F10035" s="37" t="str">
        <f t="array" ref="F10035">IFERROR(XLOOKUP(E10035,Operadores!A:A,Operadores!B:B))</f>
        <v>LUNADO</v>
      </c>
      <c r="G10035" s="36" t="s">
        <v>42</v>
      </c>
      <c r="H10035" s="39">
        <v>19.63136</v>
      </c>
      <c r="I10035" s="40">
        <v>245.0</v>
      </c>
      <c r="J10035" s="41">
        <f t="shared" si="5"/>
        <v>4809.6832</v>
      </c>
      <c r="K10035" s="37" t="str">
        <f t="array" ref="K10035">IFERROR(XLOOKUP(G10035,'Tipo de carga'!A:A,'Tipo de carga'!B:B))</f>
        <v>Autoabasto</v>
      </c>
      <c r="L10035" s="37">
        <f t="shared" si="2"/>
        <v>51</v>
      </c>
      <c r="M10035" s="37">
        <f t="shared" si="3"/>
        <v>21</v>
      </c>
      <c r="N10035" s="37">
        <f t="shared" si="4"/>
        <v>12</v>
      </c>
      <c r="O10035" s="37" t="str">
        <f t="array" ref="O10035">IFERROR(XLOOKUP(K10035,'Tipo de carga'!B:B,'Tipo de carga'!C:C))</f>
        <v>Diesel</v>
      </c>
    </row>
    <row r="10036">
      <c r="A10036" s="36">
        <v>1998.0</v>
      </c>
      <c r="B10036" s="37" t="str">
        <f t="array" ref="B10036">IFERROR(XLOOKUP(A10036,'Asignacion Dic'!A:A,'Asignacion Dic'!C:C))</f>
        <v>MeLi Dedicado Merida</v>
      </c>
      <c r="C10036" s="37" t="str">
        <f t="array" ref="C10036">IFERROR(XLOOKUP(A10036,'Asignacion Dic'!A:A,'Asignacion Dic'!B:B))</f>
        <v>EC-05</v>
      </c>
      <c r="D10036" s="38">
        <v>45647.32523148148</v>
      </c>
      <c r="E10036" s="36" t="s">
        <v>398</v>
      </c>
      <c r="F10036" s="37" t="str">
        <f t="array" ref="F10036">IFERROR(XLOOKUP(E10036,Operadores!A:A,Operadores!B:B))</f>
        <v>SANEUS</v>
      </c>
      <c r="G10036" s="36" t="s">
        <v>42</v>
      </c>
      <c r="H10036" s="39">
        <v>19.63136</v>
      </c>
      <c r="I10036" s="40">
        <v>245.0</v>
      </c>
      <c r="J10036" s="41">
        <f t="shared" si="5"/>
        <v>4809.6832</v>
      </c>
      <c r="K10036" s="37" t="str">
        <f t="array" ref="K10036">IFERROR(XLOOKUP(G10036,'Tipo de carga'!A:A,'Tipo de carga'!B:B))</f>
        <v>Autoabasto</v>
      </c>
      <c r="L10036" s="37">
        <f t="shared" si="2"/>
        <v>51</v>
      </c>
      <c r="M10036" s="37">
        <f t="shared" si="3"/>
        <v>21</v>
      </c>
      <c r="N10036" s="37">
        <f t="shared" si="4"/>
        <v>12</v>
      </c>
      <c r="O10036" s="37" t="str">
        <f t="array" ref="O10036">IFERROR(XLOOKUP(K10036,'Tipo de carga'!B:B,'Tipo de carga'!C:C))</f>
        <v>Diesel</v>
      </c>
    </row>
    <row r="10037">
      <c r="A10037" s="36">
        <v>1729.0</v>
      </c>
      <c r="B10037" s="37" t="str">
        <f t="array" ref="B10037">IFERROR(XLOOKUP(A10037,'Asignacion Dic'!A:A,'Asignacion Dic'!C:C))</f>
        <v>Wm Full</v>
      </c>
      <c r="C10037" s="37" t="str">
        <f t="array" ref="C10037">IFERROR(XLOOKUP(A10037,'Asignacion Dic'!A:A,'Asignacion Dic'!B:B))</f>
        <v>EC-08</v>
      </c>
      <c r="D10037" s="38">
        <v>45647.25987268519</v>
      </c>
      <c r="E10037" s="36" t="s">
        <v>500</v>
      </c>
      <c r="F10037" s="37" t="str">
        <f t="array" ref="F10037">IFERROR(XLOOKUP(E10037,Operadores!A:A,Operadores!B:B))</f>
        <v>RUIROBX</v>
      </c>
      <c r="G10037" s="36" t="s">
        <v>42</v>
      </c>
      <c r="H10037" s="39">
        <v>19.63136</v>
      </c>
      <c r="I10037" s="40">
        <v>392.0</v>
      </c>
      <c r="J10037" s="41">
        <f t="shared" si="5"/>
        <v>7695.49312</v>
      </c>
      <c r="K10037" s="37" t="str">
        <f t="array" ref="K10037">IFERROR(XLOOKUP(G10037,'Tipo de carga'!A:A,'Tipo de carga'!B:B))</f>
        <v>Autoabasto</v>
      </c>
      <c r="L10037" s="37">
        <f t="shared" si="2"/>
        <v>51</v>
      </c>
      <c r="M10037" s="37">
        <f t="shared" si="3"/>
        <v>21</v>
      </c>
      <c r="N10037" s="37">
        <f t="shared" si="4"/>
        <v>12</v>
      </c>
      <c r="O10037" s="37" t="str">
        <f t="array" ref="O10037">IFERROR(XLOOKUP(K10037,'Tipo de carga'!B:B,'Tipo de carga'!C:C))</f>
        <v>Diesel</v>
      </c>
    </row>
    <row r="10038">
      <c r="A10038" s="36">
        <v>2001.0</v>
      </c>
      <c r="B10038" s="37" t="str">
        <f t="array" ref="B10038">IFERROR(XLOOKUP(A10038,'Asignacion Dic'!A:A,'Asignacion Dic'!C:C))</f>
        <v>MeLi Dedicado Merida</v>
      </c>
      <c r="C10038" s="37" t="str">
        <f t="array" ref="C10038">IFERROR(XLOOKUP(A10038,'Asignacion Dic'!A:A,'Asignacion Dic'!B:B))</f>
        <v>EC-05</v>
      </c>
      <c r="D10038" s="38">
        <v>45647.0809375</v>
      </c>
      <c r="E10038" s="36" t="s">
        <v>292</v>
      </c>
      <c r="F10038" s="37" t="str">
        <f t="array" ref="F10038">IFERROR(XLOOKUP(E10038,Operadores!A:A,Operadores!B:B))</f>
        <v>GARJUL</v>
      </c>
      <c r="G10038" s="36" t="s">
        <v>42</v>
      </c>
      <c r="H10038" s="39">
        <v>19.63136</v>
      </c>
      <c r="I10038" s="40">
        <v>240.0</v>
      </c>
      <c r="J10038" s="41">
        <f t="shared" si="5"/>
        <v>4711.5264</v>
      </c>
      <c r="K10038" s="37" t="str">
        <f t="array" ref="K10038">IFERROR(XLOOKUP(G10038,'Tipo de carga'!A:A,'Tipo de carga'!B:B))</f>
        <v>Autoabasto</v>
      </c>
      <c r="L10038" s="37">
        <f t="shared" si="2"/>
        <v>51</v>
      </c>
      <c r="M10038" s="37">
        <f t="shared" si="3"/>
        <v>21</v>
      </c>
      <c r="N10038" s="37">
        <f t="shared" si="4"/>
        <v>12</v>
      </c>
      <c r="O10038" s="37" t="str">
        <f t="array" ref="O10038">IFERROR(XLOOKUP(K10038,'Tipo de carga'!B:B,'Tipo de carga'!C:C))</f>
        <v>Diesel</v>
      </c>
    </row>
    <row r="10039">
      <c r="A10039" s="36">
        <v>1982.0</v>
      </c>
      <c r="B10039" s="37" t="str">
        <f t="array" ref="B10039">IFERROR(XLOOKUP(A10039,'Asignacion Dic'!A:A,'Asignacion Dic'!C:C))</f>
        <v>MeLi asignado SD</v>
      </c>
      <c r="C10039" s="37" t="str">
        <f t="array" ref="C10039">IFERROR(XLOOKUP(A10039,'Asignacion Dic'!A:A,'Asignacion Dic'!B:B))</f>
        <v>EC-05</v>
      </c>
      <c r="D10039" s="38">
        <v>45647.024305555555</v>
      </c>
      <c r="E10039" s="36" t="s">
        <v>190</v>
      </c>
      <c r="F10039" s="37" t="str">
        <f t="array" ref="F10039">IFERROR(XLOOKUP(E10039,Operadores!A:A,Operadores!B:B))</f>
        <v>BUSJUA</v>
      </c>
      <c r="G10039" s="36" t="s">
        <v>425</v>
      </c>
      <c r="H10039" s="39">
        <v>24.79</v>
      </c>
      <c r="I10039" s="40">
        <v>290.0</v>
      </c>
      <c r="J10039" s="41">
        <f t="shared" si="5"/>
        <v>7189.1</v>
      </c>
      <c r="K10039" s="37" t="str">
        <f t="array" ref="K10039">IFERROR(XLOOKUP(G10039,'Tipo de carga'!A:A,'Tipo de carga'!B:B))</f>
        <v>Ticket</v>
      </c>
      <c r="L10039" s="37">
        <f t="shared" si="2"/>
        <v>51</v>
      </c>
      <c r="M10039" s="37">
        <f t="shared" si="3"/>
        <v>21</v>
      </c>
      <c r="N10039" s="37">
        <f t="shared" si="4"/>
        <v>12</v>
      </c>
      <c r="O10039" s="37" t="str">
        <f t="array" ref="O10039">IFERROR(XLOOKUP(K10039,'Tipo de carga'!B:B,'Tipo de carga'!C:C))</f>
        <v>Diesel</v>
      </c>
    </row>
    <row r="10040">
      <c r="A10040" s="36">
        <v>2015.0</v>
      </c>
      <c r="B10040" s="37" t="str">
        <f t="array" ref="B10040">IFERROR(XLOOKUP(A10040,'Asignacion Dic'!A:A,'Asignacion Dic'!C:C))</f>
        <v>MeLi Asignado TD</v>
      </c>
      <c r="C10040" s="37" t="str">
        <f t="array" ref="C10040">IFERROR(XLOOKUP(A10040,'Asignacion Dic'!A:A,'Asignacion Dic'!B:B))</f>
        <v>EC-05</v>
      </c>
      <c r="D10040" s="38">
        <v>45647.06180555555</v>
      </c>
      <c r="E10040" s="36" t="s">
        <v>561</v>
      </c>
      <c r="F10040" s="37" t="str">
        <f t="array" ref="F10040">IFERROR(XLOOKUP(E10040,Operadores!A:A,Operadores!B:B))</f>
        <v>VILYON</v>
      </c>
      <c r="G10040" s="36" t="s">
        <v>425</v>
      </c>
      <c r="H10040" s="39">
        <v>24.99</v>
      </c>
      <c r="I10040" s="40">
        <v>336.0</v>
      </c>
      <c r="J10040" s="41">
        <f t="shared" si="5"/>
        <v>8396.64</v>
      </c>
      <c r="K10040" s="37" t="str">
        <f t="array" ref="K10040">IFERROR(XLOOKUP(G10040,'Tipo de carga'!A:A,'Tipo de carga'!B:B))</f>
        <v>Ticket</v>
      </c>
      <c r="L10040" s="37">
        <f t="shared" si="2"/>
        <v>51</v>
      </c>
      <c r="M10040" s="37">
        <f t="shared" si="3"/>
        <v>21</v>
      </c>
      <c r="N10040" s="37">
        <f t="shared" si="4"/>
        <v>12</v>
      </c>
      <c r="O10040" s="37" t="str">
        <f t="array" ref="O10040">IFERROR(XLOOKUP(K10040,'Tipo de carga'!B:B,'Tipo de carga'!C:C))</f>
        <v>Diesel</v>
      </c>
    </row>
    <row r="10041">
      <c r="A10041" s="36">
        <v>2011.0</v>
      </c>
      <c r="B10041" s="37" t="str">
        <f t="array" ref="B10041">IFERROR(XLOOKUP(A10041,'Asignacion Dic'!A:A,'Asignacion Dic'!C:C))</f>
        <v>MeLi Dedicado TD</v>
      </c>
      <c r="C10041" s="37" t="str">
        <f t="array" ref="C10041">IFERROR(XLOOKUP(A10041,'Asignacion Dic'!A:A,'Asignacion Dic'!B:B))</f>
        <v>EC-05</v>
      </c>
      <c r="D10041" s="38">
        <v>45647.06875</v>
      </c>
      <c r="E10041" s="36" t="s">
        <v>349</v>
      </c>
      <c r="F10041" s="37" t="str">
        <f t="array" ref="F10041">IFERROR(XLOOKUP(E10041,Operadores!A:A,Operadores!B:B))</f>
        <v>GUEGAB</v>
      </c>
      <c r="G10041" s="36" t="s">
        <v>425</v>
      </c>
      <c r="H10041" s="39">
        <v>26.59</v>
      </c>
      <c r="I10041" s="40">
        <v>451.0</v>
      </c>
      <c r="J10041" s="41">
        <f t="shared" si="5"/>
        <v>11992.09</v>
      </c>
      <c r="K10041" s="37" t="str">
        <f t="array" ref="K10041">IFERROR(XLOOKUP(G10041,'Tipo de carga'!A:A,'Tipo de carga'!B:B))</f>
        <v>Ticket</v>
      </c>
      <c r="L10041" s="37">
        <f t="shared" si="2"/>
        <v>51</v>
      </c>
      <c r="M10041" s="37">
        <f t="shared" si="3"/>
        <v>21</v>
      </c>
      <c r="N10041" s="37">
        <f t="shared" si="4"/>
        <v>12</v>
      </c>
      <c r="O10041" s="37" t="str">
        <f t="array" ref="O10041">IFERROR(XLOOKUP(K10041,'Tipo de carga'!B:B,'Tipo de carga'!C:C))</f>
        <v>Diesel</v>
      </c>
    </row>
    <row r="10042">
      <c r="A10042" s="36">
        <v>2017.0</v>
      </c>
      <c r="B10042" s="37" t="str">
        <f t="array" ref="B10042">IFERROR(XLOOKUP(A10042,'Asignacion Dic'!A:A,'Asignacion Dic'!C:C))</f>
        <v>MeLi Dedicado TD</v>
      </c>
      <c r="C10042" s="37" t="str">
        <f t="array" ref="C10042">IFERROR(XLOOKUP(A10042,'Asignacion Dic'!A:A,'Asignacion Dic'!B:B))</f>
        <v>EC-05</v>
      </c>
      <c r="D10042" s="38">
        <v>45647.103472222225</v>
      </c>
      <c r="E10042" s="36" t="s">
        <v>337</v>
      </c>
      <c r="F10042" s="37" t="str">
        <f t="array" ref="F10042">IFERROR(XLOOKUP(E10042,Operadores!A:A,Operadores!B:B))</f>
        <v>FLOBRA</v>
      </c>
      <c r="G10042" s="36" t="s">
        <v>425</v>
      </c>
      <c r="H10042" s="39">
        <v>27.29</v>
      </c>
      <c r="I10042" s="40">
        <v>440.0</v>
      </c>
      <c r="J10042" s="41">
        <f t="shared" si="5"/>
        <v>12007.6</v>
      </c>
      <c r="K10042" s="37" t="str">
        <f t="array" ref="K10042">IFERROR(XLOOKUP(G10042,'Tipo de carga'!A:A,'Tipo de carga'!B:B))</f>
        <v>Ticket</v>
      </c>
      <c r="L10042" s="37">
        <f t="shared" si="2"/>
        <v>51</v>
      </c>
      <c r="M10042" s="37">
        <f t="shared" si="3"/>
        <v>21</v>
      </c>
      <c r="N10042" s="37">
        <f t="shared" si="4"/>
        <v>12</v>
      </c>
      <c r="O10042" s="37" t="str">
        <f t="array" ref="O10042">IFERROR(XLOOKUP(K10042,'Tipo de carga'!B:B,'Tipo de carga'!C:C))</f>
        <v>Diesel</v>
      </c>
    </row>
    <row r="10043">
      <c r="A10043" s="36">
        <v>1941.0</v>
      </c>
      <c r="B10043" s="37" t="str">
        <f t="array" ref="B10043">IFERROR(XLOOKUP(A10043,'Asignacion Dic'!A:A,'Asignacion Dic'!C:C))</f>
        <v>Available</v>
      </c>
      <c r="C10043" s="37" t="str">
        <f t="array" ref="C10043">IFERROR(XLOOKUP(A10043,'Asignacion Dic'!A:A,'Asignacion Dic'!B:B))</f>
        <v>TTE</v>
      </c>
      <c r="D10043" s="38">
        <v>45647.134722222225</v>
      </c>
      <c r="E10043" s="36" t="s">
        <v>172</v>
      </c>
      <c r="F10043" s="37" t="str">
        <f t="array" ref="F10043">IFERROR(XLOOKUP(E10043,Operadores!A:A,Operadores!B:B))</f>
        <v>REDJUL</v>
      </c>
      <c r="G10043" s="36" t="s">
        <v>425</v>
      </c>
      <c r="H10043" s="39">
        <v>25.19</v>
      </c>
      <c r="I10043" s="40">
        <v>333.0</v>
      </c>
      <c r="J10043" s="41">
        <f t="shared" si="5"/>
        <v>8388.27</v>
      </c>
      <c r="K10043" s="37" t="str">
        <f t="array" ref="K10043">IFERROR(XLOOKUP(G10043,'Tipo de carga'!A:A,'Tipo de carga'!B:B))</f>
        <v>Ticket</v>
      </c>
      <c r="L10043" s="37">
        <f t="shared" si="2"/>
        <v>51</v>
      </c>
      <c r="M10043" s="37">
        <f t="shared" si="3"/>
        <v>21</v>
      </c>
      <c r="N10043" s="37">
        <f t="shared" si="4"/>
        <v>12</v>
      </c>
      <c r="O10043" s="37" t="str">
        <f t="array" ref="O10043">IFERROR(XLOOKUP(K10043,'Tipo de carga'!B:B,'Tipo de carga'!C:C))</f>
        <v>Diesel</v>
      </c>
    </row>
    <row r="10044">
      <c r="A10044" s="36">
        <v>2002.0</v>
      </c>
      <c r="B10044" s="37" t="str">
        <f t="array" ref="B10044">IFERROR(XLOOKUP(A10044,'Asignacion Dic'!A:A,'Asignacion Dic'!C:C))</f>
        <v>MeLi Dedicado Merida</v>
      </c>
      <c r="C10044" s="37" t="str">
        <f t="array" ref="C10044">IFERROR(XLOOKUP(A10044,'Asignacion Dic'!A:A,'Asignacion Dic'!B:B))</f>
        <v>EC-05</v>
      </c>
      <c r="D10044" s="38">
        <v>45647.251388888886</v>
      </c>
      <c r="E10044" s="36" t="s">
        <v>535</v>
      </c>
      <c r="F10044" s="37" t="str">
        <f t="array" ref="F10044">IFERROR(XLOOKUP(E10044,Operadores!A:A,Operadores!B:B))</f>
        <v>VELALE</v>
      </c>
      <c r="G10044" s="36" t="s">
        <v>425</v>
      </c>
      <c r="H10044" s="39">
        <v>26.15</v>
      </c>
      <c r="I10044" s="40">
        <v>321.0</v>
      </c>
      <c r="J10044" s="41">
        <f t="shared" si="5"/>
        <v>8394.15</v>
      </c>
      <c r="K10044" s="37" t="str">
        <f t="array" ref="K10044">IFERROR(XLOOKUP(G10044,'Tipo de carga'!A:A,'Tipo de carga'!B:B))</f>
        <v>Ticket</v>
      </c>
      <c r="L10044" s="37">
        <f t="shared" si="2"/>
        <v>51</v>
      </c>
      <c r="M10044" s="37">
        <f t="shared" si="3"/>
        <v>21</v>
      </c>
      <c r="N10044" s="37">
        <f t="shared" si="4"/>
        <v>12</v>
      </c>
      <c r="O10044" s="37" t="str">
        <f t="array" ref="O10044">IFERROR(XLOOKUP(K10044,'Tipo de carga'!B:B,'Tipo de carga'!C:C))</f>
        <v>Diesel</v>
      </c>
    </row>
    <row r="10045">
      <c r="A10045" s="36">
        <v>1952.0</v>
      </c>
      <c r="B10045" s="37" t="str">
        <f t="array" ref="B10045">IFERROR(XLOOKUP(A10045,'Asignacion Dic'!A:A,'Asignacion Dic'!C:C))</f>
        <v>MeLi asignado SD</v>
      </c>
      <c r="C10045" s="37" t="str">
        <f t="array" ref="C10045">IFERROR(XLOOKUP(A10045,'Asignacion Dic'!A:A,'Asignacion Dic'!B:B))</f>
        <v>EC-05</v>
      </c>
      <c r="D10045" s="38">
        <v>45647.251388888886</v>
      </c>
      <c r="E10045" s="36" t="s">
        <v>363</v>
      </c>
      <c r="F10045" s="37" t="str">
        <f t="array" ref="F10045">IFERROR(XLOOKUP(E10045,Operadores!A:A,Operadores!B:B))</f>
        <v>TREJUA</v>
      </c>
      <c r="G10045" s="36" t="s">
        <v>425</v>
      </c>
      <c r="H10045" s="39">
        <v>24.89</v>
      </c>
      <c r="I10045" s="40">
        <v>345.5</v>
      </c>
      <c r="J10045" s="41">
        <f t="shared" si="5"/>
        <v>8599.495</v>
      </c>
      <c r="K10045" s="37" t="str">
        <f t="array" ref="K10045">IFERROR(XLOOKUP(G10045,'Tipo de carga'!A:A,'Tipo de carga'!B:B))</f>
        <v>Ticket</v>
      </c>
      <c r="L10045" s="37">
        <f t="shared" si="2"/>
        <v>51</v>
      </c>
      <c r="M10045" s="37">
        <f t="shared" si="3"/>
        <v>21</v>
      </c>
      <c r="N10045" s="37">
        <f t="shared" si="4"/>
        <v>12</v>
      </c>
      <c r="O10045" s="37" t="str">
        <f t="array" ref="O10045">IFERROR(XLOOKUP(K10045,'Tipo de carga'!B:B,'Tipo de carga'!C:C))</f>
        <v>Diesel</v>
      </c>
    </row>
    <row r="10046">
      <c r="A10046" s="36">
        <v>2004.0</v>
      </c>
      <c r="B10046" s="37" t="str">
        <f t="array" ref="B10046">IFERROR(XLOOKUP(A10046,'Asignacion Dic'!A:A,'Asignacion Dic'!C:C))</f>
        <v>MeLi Dedicado Merida</v>
      </c>
      <c r="C10046" s="37" t="str">
        <f t="array" ref="C10046">IFERROR(XLOOKUP(A10046,'Asignacion Dic'!A:A,'Asignacion Dic'!B:B))</f>
        <v>EC-05</v>
      </c>
      <c r="D10046" s="38">
        <v>45647.251388888886</v>
      </c>
      <c r="E10046" s="36" t="s">
        <v>582</v>
      </c>
      <c r="F10046" s="37" t="str">
        <f t="array" ref="F10046">IFERROR(XLOOKUP(E10046,Operadores!A:A,Operadores!B:B))</f>
        <v>ESTAN</v>
      </c>
      <c r="G10046" s="36" t="s">
        <v>425</v>
      </c>
      <c r="H10046" s="39">
        <v>24.89</v>
      </c>
      <c r="I10046" s="40">
        <v>124.5</v>
      </c>
      <c r="J10046" s="41">
        <f t="shared" si="5"/>
        <v>3098.805</v>
      </c>
      <c r="K10046" s="37" t="str">
        <f t="array" ref="K10046">IFERROR(XLOOKUP(G10046,'Tipo de carga'!A:A,'Tipo de carga'!B:B))</f>
        <v>Ticket</v>
      </c>
      <c r="L10046" s="37">
        <f t="shared" si="2"/>
        <v>51</v>
      </c>
      <c r="M10046" s="37">
        <f t="shared" si="3"/>
        <v>21</v>
      </c>
      <c r="N10046" s="37">
        <f t="shared" si="4"/>
        <v>12</v>
      </c>
      <c r="O10046" s="37" t="str">
        <f t="array" ref="O10046">IFERROR(XLOOKUP(K10046,'Tipo de carga'!B:B,'Tipo de carga'!C:C))</f>
        <v>Diesel</v>
      </c>
    </row>
    <row r="10047">
      <c r="A10047" s="36">
        <v>1779.0</v>
      </c>
      <c r="B10047" s="37" t="str">
        <f t="array" ref="B10047">IFERROR(XLOOKUP(A10047,'Asignacion Dic'!A:A,'Asignacion Dic'!C:C))</f>
        <v>Sayer Expo</v>
      </c>
      <c r="C10047" s="37" t="str">
        <f t="array" ref="C10047">IFERROR(XLOOKUP(A10047,'Asignacion Dic'!A:A,'Asignacion Dic'!B:B))</f>
        <v>EC-04</v>
      </c>
      <c r="D10047" s="38">
        <v>45647.40833333333</v>
      </c>
      <c r="E10047" s="36" t="s">
        <v>435</v>
      </c>
      <c r="F10047" s="37" t="str">
        <f t="array" ref="F10047">IFERROR(XLOOKUP(E10047,Operadores!A:A,Operadores!B:B))</f>
        <v>DIABER</v>
      </c>
      <c r="G10047" s="36" t="s">
        <v>425</v>
      </c>
      <c r="H10047" s="39">
        <v>26.29</v>
      </c>
      <c r="I10047" s="40">
        <v>274.0</v>
      </c>
      <c r="J10047" s="41">
        <f t="shared" si="5"/>
        <v>7203.46</v>
      </c>
      <c r="K10047" s="37" t="str">
        <f t="array" ref="K10047">IFERROR(XLOOKUP(G10047,'Tipo de carga'!A:A,'Tipo de carga'!B:B))</f>
        <v>Ticket</v>
      </c>
      <c r="L10047" s="37">
        <f t="shared" si="2"/>
        <v>51</v>
      </c>
      <c r="M10047" s="37">
        <f t="shared" si="3"/>
        <v>21</v>
      </c>
      <c r="N10047" s="37">
        <f t="shared" si="4"/>
        <v>12</v>
      </c>
      <c r="O10047" s="37" t="str">
        <f t="array" ref="O10047">IFERROR(XLOOKUP(K10047,'Tipo de carga'!B:B,'Tipo de carga'!C:C))</f>
        <v>Diesel</v>
      </c>
    </row>
    <row r="10048">
      <c r="A10048" s="36">
        <v>1898.0</v>
      </c>
      <c r="B10048" s="37" t="str">
        <f t="array" ref="B10048">IFERROR(XLOOKUP(A10048,'Asignacion Dic'!A:A,'Asignacion Dic'!C:C))</f>
        <v>Full Liver</v>
      </c>
      <c r="C10048" s="37" t="str">
        <f t="array" ref="C10048">IFERROR(XLOOKUP(A10048,'Asignacion Dic'!A:A,'Asignacion Dic'!B:B))</f>
        <v>EC-01</v>
      </c>
      <c r="D10048" s="38">
        <v>45647.48125</v>
      </c>
      <c r="E10048" s="36" t="s">
        <v>366</v>
      </c>
      <c r="F10048" s="37" t="str">
        <f t="array" ref="F10048">IFERROR(XLOOKUP(E10048,Operadores!A:A,Operadores!B:B))</f>
        <v>CASMA</v>
      </c>
      <c r="G10048" s="36" t="s">
        <v>425</v>
      </c>
      <c r="H10048" s="39">
        <v>25.96</v>
      </c>
      <c r="I10048" s="40">
        <v>370.0</v>
      </c>
      <c r="J10048" s="41">
        <f t="shared" si="5"/>
        <v>9605.2</v>
      </c>
      <c r="K10048" s="37" t="str">
        <f t="array" ref="K10048">IFERROR(XLOOKUP(G10048,'Tipo de carga'!A:A,'Tipo de carga'!B:B))</f>
        <v>Ticket</v>
      </c>
      <c r="L10048" s="37">
        <f t="shared" si="2"/>
        <v>51</v>
      </c>
      <c r="M10048" s="37">
        <f t="shared" si="3"/>
        <v>21</v>
      </c>
      <c r="N10048" s="37">
        <f t="shared" si="4"/>
        <v>12</v>
      </c>
      <c r="O10048" s="37" t="str">
        <f t="array" ref="O10048">IFERROR(XLOOKUP(K10048,'Tipo de carga'!B:B,'Tipo de carga'!C:C))</f>
        <v>Diesel</v>
      </c>
    </row>
    <row r="10049">
      <c r="A10049" s="36">
        <v>1992.0</v>
      </c>
      <c r="B10049" s="37" t="str">
        <f t="array" ref="B10049">IFERROR(XLOOKUP(A10049,'Asignacion Dic'!A:A,'Asignacion Dic'!C:C))</f>
        <v>MeLi Dedicado TD</v>
      </c>
      <c r="C10049" s="37" t="str">
        <f t="array" ref="C10049">IFERROR(XLOOKUP(A10049,'Asignacion Dic'!A:A,'Asignacion Dic'!B:B))</f>
        <v>EC-05</v>
      </c>
      <c r="D10049" s="38">
        <v>45647.58263888889</v>
      </c>
      <c r="E10049" s="36" t="s">
        <v>460</v>
      </c>
      <c r="F10049" s="37" t="str">
        <f t="array" ref="F10049">IFERROR(XLOOKUP(E10049,Operadores!A:A,Operadores!B:B))</f>
        <v>TORAN</v>
      </c>
      <c r="G10049" s="36" t="s">
        <v>425</v>
      </c>
      <c r="H10049" s="39">
        <v>26.13</v>
      </c>
      <c r="I10049" s="40">
        <v>200.0</v>
      </c>
      <c r="J10049" s="41">
        <f t="shared" si="5"/>
        <v>5226</v>
      </c>
      <c r="K10049" s="37" t="str">
        <f t="array" ref="K10049">IFERROR(XLOOKUP(G10049,'Tipo de carga'!A:A,'Tipo de carga'!B:B))</f>
        <v>Ticket</v>
      </c>
      <c r="L10049" s="37">
        <f t="shared" si="2"/>
        <v>51</v>
      </c>
      <c r="M10049" s="37">
        <f t="shared" si="3"/>
        <v>21</v>
      </c>
      <c r="N10049" s="37">
        <f t="shared" si="4"/>
        <v>12</v>
      </c>
      <c r="O10049" s="37" t="str">
        <f t="array" ref="O10049">IFERROR(XLOOKUP(K10049,'Tipo de carga'!B:B,'Tipo de carga'!C:C))</f>
        <v>Diesel</v>
      </c>
    </row>
    <row r="10050">
      <c r="A10050" s="36">
        <v>1958.0</v>
      </c>
      <c r="B10050" s="37" t="str">
        <f t="array" ref="B10050">IFERROR(XLOOKUP(A10050,'Asignacion Dic'!A:A,'Asignacion Dic'!C:C))</f>
        <v>Full Liver</v>
      </c>
      <c r="C10050" s="37" t="str">
        <f t="array" ref="C10050">IFERROR(XLOOKUP(A10050,'Asignacion Dic'!A:A,'Asignacion Dic'!B:B))</f>
        <v>EC-01</v>
      </c>
      <c r="D10050" s="38">
        <v>45647.722916666666</v>
      </c>
      <c r="E10050" s="36" t="s">
        <v>218</v>
      </c>
      <c r="F10050" s="37" t="str">
        <f t="array" ref="F10050">IFERROR(XLOOKUP(E10050,Operadores!A:A,Operadores!B:B))</f>
        <v>MONAL</v>
      </c>
      <c r="G10050" s="36" t="s">
        <v>425</v>
      </c>
      <c r="H10050" s="39">
        <v>26.29</v>
      </c>
      <c r="I10050" s="40">
        <v>119.0</v>
      </c>
      <c r="J10050" s="41">
        <f t="shared" si="5"/>
        <v>3128.51</v>
      </c>
      <c r="K10050" s="37" t="str">
        <f t="array" ref="K10050">IFERROR(XLOOKUP(G10050,'Tipo de carga'!A:A,'Tipo de carga'!B:B))</f>
        <v>Ticket</v>
      </c>
      <c r="L10050" s="37">
        <f t="shared" si="2"/>
        <v>51</v>
      </c>
      <c r="M10050" s="37">
        <f t="shared" si="3"/>
        <v>21</v>
      </c>
      <c r="N10050" s="37">
        <f t="shared" si="4"/>
        <v>12</v>
      </c>
      <c r="O10050" s="37" t="str">
        <f t="array" ref="O10050">IFERROR(XLOOKUP(K10050,'Tipo de carga'!B:B,'Tipo de carga'!C:C))</f>
        <v>Diesel</v>
      </c>
    </row>
    <row r="10051">
      <c r="A10051" s="36">
        <v>1701.0</v>
      </c>
      <c r="B10051" s="37" t="str">
        <f t="array" ref="B10051">IFERROR(XLOOKUP(A10051,'Asignacion Dic'!A:A,'Asignacion Dic'!C:C))</f>
        <v>Wm Full</v>
      </c>
      <c r="C10051" s="37" t="str">
        <f t="array" ref="C10051">IFERROR(XLOOKUP(A10051,'Asignacion Dic'!A:A,'Asignacion Dic'!B:B))</f>
        <v>EC-08</v>
      </c>
      <c r="D10051" s="38">
        <v>45647.745833333334</v>
      </c>
      <c r="E10051" s="36" t="s">
        <v>400</v>
      </c>
      <c r="F10051" s="37" t="str">
        <f t="array" ref="F10051">IFERROR(XLOOKUP(E10051,Operadores!A:A,Operadores!B:B))</f>
        <v>HERMOI</v>
      </c>
      <c r="G10051" s="36" t="s">
        <v>425</v>
      </c>
      <c r="H10051" s="39">
        <v>26.29</v>
      </c>
      <c r="I10051" s="40">
        <v>112.0</v>
      </c>
      <c r="J10051" s="41">
        <f t="shared" si="5"/>
        <v>2944.48</v>
      </c>
      <c r="K10051" s="37" t="str">
        <f t="array" ref="K10051">IFERROR(XLOOKUP(G10051,'Tipo de carga'!A:A,'Tipo de carga'!B:B))</f>
        <v>Ticket</v>
      </c>
      <c r="L10051" s="37">
        <f t="shared" si="2"/>
        <v>51</v>
      </c>
      <c r="M10051" s="37">
        <f t="shared" si="3"/>
        <v>21</v>
      </c>
      <c r="N10051" s="37">
        <f t="shared" si="4"/>
        <v>12</v>
      </c>
      <c r="O10051" s="37" t="str">
        <f t="array" ref="O10051">IFERROR(XLOOKUP(K10051,'Tipo de carga'!B:B,'Tipo de carga'!C:C))</f>
        <v>Diesel</v>
      </c>
    </row>
    <row r="10052">
      <c r="A10052" s="36">
        <v>2010.0</v>
      </c>
      <c r="B10052" s="37" t="str">
        <f t="array" ref="B10052">IFERROR(XLOOKUP(A10052,'Asignacion Dic'!A:A,'Asignacion Dic'!C:C))</f>
        <v>MeLi asignado SD</v>
      </c>
      <c r="C10052" s="37" t="str">
        <f t="array" ref="C10052">IFERROR(XLOOKUP(A10052,'Asignacion Dic'!A:A,'Asignacion Dic'!B:B))</f>
        <v>EC-05</v>
      </c>
      <c r="D10052" s="38">
        <v>45647.74930555555</v>
      </c>
      <c r="E10052" s="36" t="s">
        <v>194</v>
      </c>
      <c r="F10052" s="37" t="str">
        <f t="array" ref="F10052">IFERROR(XLOOKUP(E10052,Operadores!A:A,Operadores!B:B))</f>
        <v>CHAJE</v>
      </c>
      <c r="G10052" s="36" t="s">
        <v>425</v>
      </c>
      <c r="H10052" s="39">
        <v>24.19</v>
      </c>
      <c r="I10052" s="40">
        <v>347.0</v>
      </c>
      <c r="J10052" s="41">
        <f t="shared" si="5"/>
        <v>8393.93</v>
      </c>
      <c r="K10052" s="37" t="str">
        <f t="array" ref="K10052">IFERROR(XLOOKUP(G10052,'Tipo de carga'!A:A,'Tipo de carga'!B:B))</f>
        <v>Ticket</v>
      </c>
      <c r="L10052" s="37">
        <f t="shared" si="2"/>
        <v>51</v>
      </c>
      <c r="M10052" s="37">
        <f t="shared" si="3"/>
        <v>21</v>
      </c>
      <c r="N10052" s="37">
        <f t="shared" si="4"/>
        <v>12</v>
      </c>
      <c r="O10052" s="37" t="str">
        <f t="array" ref="O10052">IFERROR(XLOOKUP(K10052,'Tipo de carga'!B:B,'Tipo de carga'!C:C))</f>
        <v>Diesel</v>
      </c>
    </row>
    <row r="10053">
      <c r="A10053" s="36">
        <v>1761.0</v>
      </c>
      <c r="B10053" s="37" t="str">
        <f t="array" ref="B10053">IFERROR(XLOOKUP(A10053,'Asignacion Dic'!A:A,'Asignacion Dic'!C:C))</f>
        <v>Wm Full</v>
      </c>
      <c r="C10053" s="37" t="str">
        <f t="array" ref="C10053">IFERROR(XLOOKUP(A10053,'Asignacion Dic'!A:A,'Asignacion Dic'!B:B))</f>
        <v>EC-08</v>
      </c>
      <c r="D10053" s="38">
        <v>45647.75625</v>
      </c>
      <c r="E10053" s="36" t="s">
        <v>278</v>
      </c>
      <c r="F10053" s="37" t="str">
        <f t="array" ref="F10053">IFERROR(XLOOKUP(E10053,Operadores!A:A,Operadores!B:B))</f>
        <v>RAMBAR</v>
      </c>
      <c r="G10053" s="36" t="s">
        <v>425</v>
      </c>
      <c r="H10053" s="39">
        <v>26.29</v>
      </c>
      <c r="I10053" s="40">
        <v>275.0</v>
      </c>
      <c r="J10053" s="41">
        <f t="shared" si="5"/>
        <v>7229.75</v>
      </c>
      <c r="K10053" s="37" t="str">
        <f t="array" ref="K10053">IFERROR(XLOOKUP(G10053,'Tipo de carga'!A:A,'Tipo de carga'!B:B))</f>
        <v>Ticket</v>
      </c>
      <c r="L10053" s="37">
        <f t="shared" si="2"/>
        <v>51</v>
      </c>
      <c r="M10053" s="37">
        <f t="shared" si="3"/>
        <v>21</v>
      </c>
      <c r="N10053" s="37">
        <f t="shared" si="4"/>
        <v>12</v>
      </c>
      <c r="O10053" s="37" t="str">
        <f t="array" ref="O10053">IFERROR(XLOOKUP(K10053,'Tipo de carga'!B:B,'Tipo de carga'!C:C))</f>
        <v>Diesel</v>
      </c>
    </row>
    <row r="10054">
      <c r="A10054" s="36">
        <v>1701.0</v>
      </c>
      <c r="B10054" s="37" t="str">
        <f t="array" ref="B10054">IFERROR(XLOOKUP(A10054,'Asignacion Dic'!A:A,'Asignacion Dic'!C:C))</f>
        <v>Wm Full</v>
      </c>
      <c r="C10054" s="37" t="str">
        <f t="array" ref="C10054">IFERROR(XLOOKUP(A10054,'Asignacion Dic'!A:A,'Asignacion Dic'!B:B))</f>
        <v>EC-08</v>
      </c>
      <c r="D10054" s="38">
        <v>45647.76180555556</v>
      </c>
      <c r="E10054" s="36" t="s">
        <v>400</v>
      </c>
      <c r="F10054" s="37" t="str">
        <f t="array" ref="F10054">IFERROR(XLOOKUP(E10054,Operadores!A:A,Operadores!B:B))</f>
        <v>HERMOI</v>
      </c>
      <c r="G10054" s="36" t="s">
        <v>425</v>
      </c>
      <c r="H10054" s="39">
        <v>26.29</v>
      </c>
      <c r="I10054" s="40">
        <v>180.0</v>
      </c>
      <c r="J10054" s="41">
        <f t="shared" si="5"/>
        <v>4732.2</v>
      </c>
      <c r="K10054" s="37" t="str">
        <f t="array" ref="K10054">IFERROR(XLOOKUP(G10054,'Tipo de carga'!A:A,'Tipo de carga'!B:B))</f>
        <v>Ticket</v>
      </c>
      <c r="L10054" s="37">
        <f t="shared" si="2"/>
        <v>51</v>
      </c>
      <c r="M10054" s="37">
        <f t="shared" si="3"/>
        <v>21</v>
      </c>
      <c r="N10054" s="37">
        <f t="shared" si="4"/>
        <v>12</v>
      </c>
      <c r="O10054" s="37" t="str">
        <f t="array" ref="O10054">IFERROR(XLOOKUP(K10054,'Tipo de carga'!B:B,'Tipo de carga'!C:C))</f>
        <v>Diesel</v>
      </c>
    </row>
    <row r="10055">
      <c r="A10055" s="36">
        <v>1894.0</v>
      </c>
      <c r="B10055" s="37" t="str">
        <f t="array" ref="B10055">IFERROR(XLOOKUP(A10055,'Asignacion Dic'!A:A,'Asignacion Dic'!C:C))</f>
        <v>Pipas</v>
      </c>
      <c r="C10055" s="37" t="str">
        <f t="array" ref="C10055">IFERROR(XLOOKUP(A10055,'Asignacion Dic'!A:A,'Asignacion Dic'!B:B))</f>
        <v>EC-02</v>
      </c>
      <c r="D10055" s="38">
        <v>45647.768055555556</v>
      </c>
      <c r="E10055" s="36" t="s">
        <v>403</v>
      </c>
      <c r="F10055" s="37" t="str">
        <f t="array" ref="F10055">IFERROR(XLOOKUP(E10055,Operadores!A:A,Operadores!B:B))</f>
        <v>LOPJU</v>
      </c>
      <c r="G10055" s="36" t="s">
        <v>425</v>
      </c>
      <c r="H10055" s="39">
        <v>24.99</v>
      </c>
      <c r="I10055" s="40">
        <v>480.0</v>
      </c>
      <c r="J10055" s="41">
        <f t="shared" si="5"/>
        <v>11995.2</v>
      </c>
      <c r="K10055" s="37" t="str">
        <f t="array" ref="K10055">IFERROR(XLOOKUP(G10055,'Tipo de carga'!A:A,'Tipo de carga'!B:B))</f>
        <v>Ticket</v>
      </c>
      <c r="L10055" s="37">
        <f t="shared" si="2"/>
        <v>51</v>
      </c>
      <c r="M10055" s="37">
        <f t="shared" si="3"/>
        <v>21</v>
      </c>
      <c r="N10055" s="37">
        <f t="shared" si="4"/>
        <v>12</v>
      </c>
      <c r="O10055" s="37" t="str">
        <f t="array" ref="O10055">IFERROR(XLOOKUP(K10055,'Tipo de carga'!B:B,'Tipo de carga'!C:C))</f>
        <v>Diesel</v>
      </c>
    </row>
    <row r="10056">
      <c r="A10056" s="36">
        <v>1921.0</v>
      </c>
      <c r="B10056" s="37" t="str">
        <f t="array" ref="B10056">IFERROR(XLOOKUP(A10056,'Asignacion Dic'!A:A,'Asignacion Dic'!C:C))</f>
        <v>Circuitos</v>
      </c>
      <c r="C10056" s="37" t="str">
        <f t="array" ref="C10056">IFERROR(XLOOKUP(A10056,'Asignacion Dic'!A:A,'Asignacion Dic'!B:B))</f>
        <v>EC-03</v>
      </c>
      <c r="D10056" s="38">
        <v>45647.0</v>
      </c>
      <c r="E10056" s="36" t="s">
        <v>445</v>
      </c>
      <c r="F10056" s="37" t="str">
        <f t="array" ref="F10056">IFERROR(XLOOKUP(E10056,Operadores!A:A,Operadores!B:B))</f>
        <v>MIREDM</v>
      </c>
      <c r="G10056" s="36" t="s">
        <v>446</v>
      </c>
      <c r="H10056" s="39">
        <v>10.2</v>
      </c>
      <c r="I10056" s="40">
        <v>211.0</v>
      </c>
      <c r="J10056" s="41">
        <f t="shared" si="5"/>
        <v>2152.2</v>
      </c>
      <c r="K10056" s="37" t="str">
        <f t="array" ref="K10056">IFERROR(XLOOKUP(G10056,'Tipo de carga'!A:A,'Tipo de carga'!B:B))</f>
        <v>Natgas</v>
      </c>
      <c r="L10056" s="37">
        <f t="shared" si="2"/>
        <v>51</v>
      </c>
      <c r="M10056" s="37">
        <f t="shared" si="3"/>
        <v>21</v>
      </c>
      <c r="N10056" s="37">
        <f t="shared" si="4"/>
        <v>12</v>
      </c>
      <c r="O10056" s="37" t="str">
        <f t="array" ref="O10056">IFERROR(XLOOKUP(K10056,'Tipo de carga'!B:B,'Tipo de carga'!C:C))</f>
        <v>GNC</v>
      </c>
    </row>
    <row r="10057">
      <c r="A10057" s="36">
        <v>1917.0</v>
      </c>
      <c r="B10057" s="37" t="str">
        <f t="array" ref="B10057">IFERROR(XLOOKUP(A10057,'Asignacion Dic'!A:A,'Asignacion Dic'!C:C))</f>
        <v>MeLi asignado SD</v>
      </c>
      <c r="C10057" s="37" t="str">
        <f t="array" ref="C10057">IFERROR(XLOOKUP(A10057,'Asignacion Dic'!A:A,'Asignacion Dic'!B:B))</f>
        <v>EC-05</v>
      </c>
      <c r="D10057" s="38">
        <v>45647.0</v>
      </c>
      <c r="E10057" s="36" t="s">
        <v>17</v>
      </c>
      <c r="F10057" s="37" t="str">
        <f t="array" ref="F10057">IFERROR(XLOOKUP(E10057,Operadores!A:A,Operadores!B:B))</f>
        <v>ARASAL</v>
      </c>
      <c r="G10057" s="36" t="s">
        <v>311</v>
      </c>
      <c r="H10057" s="39">
        <v>10.2</v>
      </c>
      <c r="I10057" s="40">
        <v>196.0</v>
      </c>
      <c r="J10057" s="41">
        <f t="shared" si="5"/>
        <v>1999.2</v>
      </c>
      <c r="K10057" s="37" t="str">
        <f t="array" ref="K10057">IFERROR(XLOOKUP(G10057,'Tipo de carga'!A:A,'Tipo de carga'!B:B))</f>
        <v>Natgas</v>
      </c>
      <c r="L10057" s="37">
        <f t="shared" si="2"/>
        <v>51</v>
      </c>
      <c r="M10057" s="37">
        <f t="shared" si="3"/>
        <v>21</v>
      </c>
      <c r="N10057" s="37">
        <f t="shared" si="4"/>
        <v>12</v>
      </c>
      <c r="O10057" s="37" t="str">
        <f t="array" ref="O10057">IFERROR(XLOOKUP(K10057,'Tipo de carga'!B:B,'Tipo de carga'!C:C))</f>
        <v>GNC</v>
      </c>
    </row>
    <row r="10058">
      <c r="A10058" s="36">
        <v>1912.0</v>
      </c>
      <c r="B10058" s="37" t="str">
        <f t="array" ref="B10058">IFERROR(XLOOKUP(A10058,'Asignacion Dic'!A:A,'Asignacion Dic'!C:C))</f>
        <v>MeLi asignado SD</v>
      </c>
      <c r="C10058" s="37" t="str">
        <f t="array" ref="C10058">IFERROR(XLOOKUP(A10058,'Asignacion Dic'!A:A,'Asignacion Dic'!B:B))</f>
        <v>EC-05</v>
      </c>
      <c r="D10058" s="38">
        <v>45647.0</v>
      </c>
      <c r="E10058" s="36" t="s">
        <v>345</v>
      </c>
      <c r="F10058" s="37" t="str">
        <f t="array" ref="F10058">IFERROR(XLOOKUP(E10058,Operadores!A:A,Operadores!B:B))</f>
        <v>PARMI</v>
      </c>
      <c r="G10058" s="36" t="s">
        <v>315</v>
      </c>
      <c r="H10058" s="39">
        <v>10.65</v>
      </c>
      <c r="I10058" s="40">
        <v>249.0</v>
      </c>
      <c r="J10058" s="41">
        <f t="shared" si="5"/>
        <v>2651.85</v>
      </c>
      <c r="K10058" s="37" t="str">
        <f t="array" ref="K10058">IFERROR(XLOOKUP(G10058,'Tipo de carga'!A:A,'Tipo de carga'!B:B))</f>
        <v>COMSUSTENTA</v>
      </c>
      <c r="L10058" s="37">
        <f t="shared" si="2"/>
        <v>51</v>
      </c>
      <c r="M10058" s="37">
        <f t="shared" si="3"/>
        <v>21</v>
      </c>
      <c r="N10058" s="37">
        <f t="shared" si="4"/>
        <v>12</v>
      </c>
      <c r="O10058" s="37" t="str">
        <f t="array" ref="O10058">IFERROR(XLOOKUP(K10058,'Tipo de carga'!B:B,'Tipo de carga'!C:C))</f>
        <v>GNC</v>
      </c>
    </row>
    <row r="10059">
      <c r="A10059" s="36">
        <v>1919.0</v>
      </c>
      <c r="B10059" s="37" t="str">
        <f t="array" ref="B10059">IFERROR(XLOOKUP(A10059,'Asignacion Dic'!A:A,'Asignacion Dic'!C:C))</f>
        <v>MeLi Ded Puebla</v>
      </c>
      <c r="C10059" s="37" t="str">
        <f t="array" ref="C10059">IFERROR(XLOOKUP(A10059,'Asignacion Dic'!A:A,'Asignacion Dic'!B:B))</f>
        <v>EC-05</v>
      </c>
      <c r="D10059" s="38">
        <v>45647.0</v>
      </c>
      <c r="E10059" s="36" t="s">
        <v>608</v>
      </c>
      <c r="F10059" s="37" t="str">
        <f t="array" ref="F10059">IFERROR(XLOOKUP(E10059,Operadores!A:A,Operadores!B:B))</f>
        <v>ALVRAU</v>
      </c>
      <c r="G10059" s="36" t="s">
        <v>315</v>
      </c>
      <c r="H10059" s="39">
        <v>10.65</v>
      </c>
      <c r="I10059" s="40">
        <v>212.0</v>
      </c>
      <c r="J10059" s="41">
        <f t="shared" si="5"/>
        <v>2257.8</v>
      </c>
      <c r="K10059" s="37" t="str">
        <f t="array" ref="K10059">IFERROR(XLOOKUP(G10059,'Tipo de carga'!A:A,'Tipo de carga'!B:B))</f>
        <v>COMSUSTENTA</v>
      </c>
      <c r="L10059" s="37">
        <f t="shared" si="2"/>
        <v>51</v>
      </c>
      <c r="M10059" s="37">
        <f t="shared" si="3"/>
        <v>21</v>
      </c>
      <c r="N10059" s="37">
        <f t="shared" si="4"/>
        <v>12</v>
      </c>
      <c r="O10059" s="37" t="str">
        <f t="array" ref="O10059">IFERROR(XLOOKUP(K10059,'Tipo de carga'!B:B,'Tipo de carga'!C:C))</f>
        <v>GNC</v>
      </c>
    </row>
    <row r="10060">
      <c r="A10060" s="36">
        <v>1960.0</v>
      </c>
      <c r="B10060" s="37" t="str">
        <f t="array" ref="B10060">IFERROR(XLOOKUP(A10060,'Asignacion Dic'!A:A,'Asignacion Dic'!C:C))</f>
        <v>MeLi asignado SD</v>
      </c>
      <c r="C10060" s="37" t="str">
        <f t="array" ref="C10060">IFERROR(XLOOKUP(A10060,'Asignacion Dic'!A:A,'Asignacion Dic'!B:B))</f>
        <v>EC-05</v>
      </c>
      <c r="D10060" s="38">
        <v>45648.86791666667</v>
      </c>
      <c r="E10060" s="36" t="s">
        <v>224</v>
      </c>
      <c r="F10060" s="37" t="str">
        <f t="array" ref="F10060">IFERROR(XLOOKUP(E10060,Operadores!A:A,Operadores!B:B))</f>
        <v>MARJUA02</v>
      </c>
      <c r="G10060" s="36" t="s">
        <v>72</v>
      </c>
      <c r="H10060" s="39">
        <v>20.05377</v>
      </c>
      <c r="I10060" s="40">
        <v>680.0</v>
      </c>
      <c r="J10060" s="41">
        <f t="shared" si="5"/>
        <v>13636.5636</v>
      </c>
      <c r="K10060" s="37" t="str">
        <f t="array" ref="K10060">IFERROR(XLOOKUP(G10060,'Tipo de carga'!A:A,'Tipo de carga'!B:B))</f>
        <v>Autoabasto</v>
      </c>
      <c r="L10060" s="37">
        <f t="shared" si="2"/>
        <v>52</v>
      </c>
      <c r="M10060" s="37">
        <f t="shared" si="3"/>
        <v>22</v>
      </c>
      <c r="N10060" s="37">
        <f t="shared" si="4"/>
        <v>12</v>
      </c>
      <c r="O10060" s="37" t="str">
        <f t="array" ref="O10060">IFERROR(XLOOKUP(K10060,'Tipo de carga'!B:B,'Tipo de carga'!C:C))</f>
        <v>Diesel</v>
      </c>
    </row>
    <row r="10061">
      <c r="A10061" s="36">
        <v>2019.0</v>
      </c>
      <c r="B10061" s="37" t="str">
        <f t="array" ref="B10061">IFERROR(XLOOKUP(A10061,'Asignacion Dic'!A:A,'Asignacion Dic'!C:C))</f>
        <v>MeLi Asignado TD</v>
      </c>
      <c r="C10061" s="37" t="str">
        <f t="array" ref="C10061">IFERROR(XLOOKUP(A10061,'Asignacion Dic'!A:A,'Asignacion Dic'!B:B))</f>
        <v>EC-05</v>
      </c>
      <c r="D10061" s="38">
        <v>45648.81030092593</v>
      </c>
      <c r="E10061" s="36" t="s">
        <v>601</v>
      </c>
      <c r="F10061" s="37" t="str">
        <f t="array" ref="F10061">IFERROR(XLOOKUP(E10061,Operadores!A:A,Operadores!B:B))</f>
        <v>GALRAY</v>
      </c>
      <c r="G10061" s="36" t="s">
        <v>72</v>
      </c>
      <c r="H10061" s="39">
        <v>20.05377</v>
      </c>
      <c r="I10061" s="40">
        <v>513.0</v>
      </c>
      <c r="J10061" s="41">
        <f t="shared" si="5"/>
        <v>10287.58401</v>
      </c>
      <c r="K10061" s="37" t="str">
        <f t="array" ref="K10061">IFERROR(XLOOKUP(G10061,'Tipo de carga'!A:A,'Tipo de carga'!B:B))</f>
        <v>Autoabasto</v>
      </c>
      <c r="L10061" s="37">
        <f t="shared" si="2"/>
        <v>52</v>
      </c>
      <c r="M10061" s="37">
        <f t="shared" si="3"/>
        <v>22</v>
      </c>
      <c r="N10061" s="37">
        <f t="shared" si="4"/>
        <v>12</v>
      </c>
      <c r="O10061" s="37" t="str">
        <f t="array" ref="O10061">IFERROR(XLOOKUP(K10061,'Tipo de carga'!B:B,'Tipo de carga'!C:C))</f>
        <v>Diesel</v>
      </c>
    </row>
    <row r="10062">
      <c r="A10062" s="36">
        <v>1958.0</v>
      </c>
      <c r="B10062" s="37" t="str">
        <f t="array" ref="B10062">IFERROR(XLOOKUP(A10062,'Asignacion Dic'!A:A,'Asignacion Dic'!C:C))</f>
        <v>Full Liver</v>
      </c>
      <c r="C10062" s="37" t="str">
        <f t="array" ref="C10062">IFERROR(XLOOKUP(A10062,'Asignacion Dic'!A:A,'Asignacion Dic'!B:B))</f>
        <v>EC-01</v>
      </c>
      <c r="D10062" s="38">
        <v>45648.73388888889</v>
      </c>
      <c r="E10062" s="36" t="s">
        <v>218</v>
      </c>
      <c r="F10062" s="37" t="str">
        <f t="array" ref="F10062">IFERROR(XLOOKUP(E10062,Operadores!A:A,Operadores!B:B))</f>
        <v>MONAL</v>
      </c>
      <c r="G10062" s="36" t="s">
        <v>72</v>
      </c>
      <c r="H10062" s="39">
        <v>20.05377</v>
      </c>
      <c r="I10062" s="40">
        <v>735.0</v>
      </c>
      <c r="J10062" s="41">
        <f t="shared" si="5"/>
        <v>14739.52095</v>
      </c>
      <c r="K10062" s="37" t="str">
        <f t="array" ref="K10062">IFERROR(XLOOKUP(G10062,'Tipo de carga'!A:A,'Tipo de carga'!B:B))</f>
        <v>Autoabasto</v>
      </c>
      <c r="L10062" s="37">
        <f t="shared" si="2"/>
        <v>52</v>
      </c>
      <c r="M10062" s="37">
        <f t="shared" si="3"/>
        <v>22</v>
      </c>
      <c r="N10062" s="37">
        <f t="shared" si="4"/>
        <v>12</v>
      </c>
      <c r="O10062" s="37" t="str">
        <f t="array" ref="O10062">IFERROR(XLOOKUP(K10062,'Tipo de carga'!B:B,'Tipo de carga'!C:C))</f>
        <v>Diesel</v>
      </c>
    </row>
    <row r="10063">
      <c r="A10063" s="36">
        <v>1767.0</v>
      </c>
      <c r="B10063" s="37" t="str">
        <f t="array" ref="B10063">IFERROR(XLOOKUP(A10063,'Asignacion Dic'!A:A,'Asignacion Dic'!C:C))</f>
        <v>Pilgrims Tepo</v>
      </c>
      <c r="C10063" s="37" t="str">
        <f t="array" ref="C10063">IFERROR(XLOOKUP(A10063,'Asignacion Dic'!A:A,'Asignacion Dic'!B:B))</f>
        <v>EC-02</v>
      </c>
      <c r="D10063" s="38">
        <v>45648.68189814815</v>
      </c>
      <c r="E10063" s="36" t="s">
        <v>477</v>
      </c>
      <c r="F10063" s="37" t="str">
        <f t="array" ref="F10063">IFERROR(XLOOKUP(E10063,Operadores!A:A,Operadores!B:B))</f>
        <v>GARJOS01</v>
      </c>
      <c r="G10063" s="36" t="s">
        <v>72</v>
      </c>
      <c r="H10063" s="39">
        <v>20.05377</v>
      </c>
      <c r="I10063" s="40">
        <v>179.0</v>
      </c>
      <c r="J10063" s="41">
        <f t="shared" si="5"/>
        <v>3589.62483</v>
      </c>
      <c r="K10063" s="37" t="str">
        <f t="array" ref="K10063">IFERROR(XLOOKUP(G10063,'Tipo de carga'!A:A,'Tipo de carga'!B:B))</f>
        <v>Autoabasto</v>
      </c>
      <c r="L10063" s="37">
        <f t="shared" si="2"/>
        <v>52</v>
      </c>
      <c r="M10063" s="37">
        <f t="shared" si="3"/>
        <v>22</v>
      </c>
      <c r="N10063" s="37">
        <f t="shared" si="4"/>
        <v>12</v>
      </c>
      <c r="O10063" s="37" t="str">
        <f t="array" ref="O10063">IFERROR(XLOOKUP(K10063,'Tipo de carga'!B:B,'Tipo de carga'!C:C))</f>
        <v>Diesel</v>
      </c>
    </row>
    <row r="10064">
      <c r="A10064" s="36">
        <v>1906.0</v>
      </c>
      <c r="B10064" s="37" t="str">
        <f t="array" ref="B10064">IFERROR(XLOOKUP(A10064,'Asignacion Dic'!A:A,'Asignacion Dic'!C:C))</f>
        <v>MeLi asignado SD</v>
      </c>
      <c r="C10064" s="37" t="str">
        <f t="array" ref="C10064">IFERROR(XLOOKUP(A10064,'Asignacion Dic'!A:A,'Asignacion Dic'!B:B))</f>
        <v>EC-05</v>
      </c>
      <c r="D10064" s="38">
        <v>45648.68082175926</v>
      </c>
      <c r="E10064" s="36" t="s">
        <v>179</v>
      </c>
      <c r="F10064" s="37" t="str">
        <f t="array" ref="F10064">IFERROR(XLOOKUP(E10064,Operadores!A:A,Operadores!B:B))</f>
        <v>IBAJOS</v>
      </c>
      <c r="G10064" s="36" t="s">
        <v>72</v>
      </c>
      <c r="H10064" s="39">
        <v>20.05377</v>
      </c>
      <c r="I10064" s="40">
        <v>328.0</v>
      </c>
      <c r="J10064" s="41">
        <f t="shared" si="5"/>
        <v>6577.63656</v>
      </c>
      <c r="K10064" s="37" t="str">
        <f t="array" ref="K10064">IFERROR(XLOOKUP(G10064,'Tipo de carga'!A:A,'Tipo de carga'!B:B))</f>
        <v>Autoabasto</v>
      </c>
      <c r="L10064" s="37">
        <f t="shared" si="2"/>
        <v>52</v>
      </c>
      <c r="M10064" s="37">
        <f t="shared" si="3"/>
        <v>22</v>
      </c>
      <c r="N10064" s="37">
        <f t="shared" si="4"/>
        <v>12</v>
      </c>
      <c r="O10064" s="37" t="str">
        <f t="array" ref="O10064">IFERROR(XLOOKUP(K10064,'Tipo de carga'!B:B,'Tipo de carga'!C:C))</f>
        <v>Diesel</v>
      </c>
    </row>
    <row r="10065">
      <c r="A10065" s="36">
        <v>1945.0</v>
      </c>
      <c r="B10065" s="37" t="str">
        <f t="array" ref="B10065">IFERROR(XLOOKUP(A10065,'Asignacion Dic'!A:A,'Asignacion Dic'!C:C))</f>
        <v>MeLi asignado SD</v>
      </c>
      <c r="C10065" s="37" t="str">
        <f t="array" ref="C10065">IFERROR(XLOOKUP(A10065,'Asignacion Dic'!A:A,'Asignacion Dic'!B:B))</f>
        <v>EC-05</v>
      </c>
      <c r="D10065" s="38">
        <v>45648.65783564815</v>
      </c>
      <c r="E10065" s="36" t="s">
        <v>574</v>
      </c>
      <c r="F10065" s="37" t="str">
        <f t="array" ref="F10065">IFERROR(XLOOKUP(E10065,Operadores!A:A,Operadores!B:B))</f>
        <v>ZABFER</v>
      </c>
      <c r="G10065" s="36" t="s">
        <v>72</v>
      </c>
      <c r="H10065" s="39">
        <v>20.05377</v>
      </c>
      <c r="I10065" s="40">
        <v>345.0</v>
      </c>
      <c r="J10065" s="41">
        <f t="shared" si="5"/>
        <v>6918.55065</v>
      </c>
      <c r="K10065" s="37" t="str">
        <f t="array" ref="K10065">IFERROR(XLOOKUP(G10065,'Tipo de carga'!A:A,'Tipo de carga'!B:B))</f>
        <v>Autoabasto</v>
      </c>
      <c r="L10065" s="37">
        <f t="shared" si="2"/>
        <v>52</v>
      </c>
      <c r="M10065" s="37">
        <f t="shared" si="3"/>
        <v>22</v>
      </c>
      <c r="N10065" s="37">
        <f t="shared" si="4"/>
        <v>12</v>
      </c>
      <c r="O10065" s="37" t="str">
        <f t="array" ref="O10065">IFERROR(XLOOKUP(K10065,'Tipo de carga'!B:B,'Tipo de carga'!C:C))</f>
        <v>Diesel</v>
      </c>
    </row>
    <row r="10066">
      <c r="A10066" s="36">
        <v>1754.0</v>
      </c>
      <c r="B10066" s="37" t="str">
        <f t="array" ref="B10066">IFERROR(XLOOKUP(A10066,'Asignacion Dic'!A:A,'Asignacion Dic'!C:C))</f>
        <v>Pilgrims Tepo</v>
      </c>
      <c r="C10066" s="37" t="str">
        <f t="array" ref="C10066">IFERROR(XLOOKUP(A10066,'Asignacion Dic'!A:A,'Asignacion Dic'!B:B))</f>
        <v>EC-02</v>
      </c>
      <c r="D10066" s="38">
        <v>45648.645474537036</v>
      </c>
      <c r="E10066" s="36" t="s">
        <v>449</v>
      </c>
      <c r="F10066" s="37" t="str">
        <f t="array" ref="F10066">IFERROR(XLOOKUP(E10066,Operadores!A:A,Operadores!B:B))</f>
        <v>PATRAM</v>
      </c>
      <c r="G10066" s="36" t="s">
        <v>72</v>
      </c>
      <c r="H10066" s="39">
        <v>20.05377</v>
      </c>
      <c r="I10066" s="40">
        <v>178.0</v>
      </c>
      <c r="J10066" s="41">
        <f t="shared" si="5"/>
        <v>3569.57106</v>
      </c>
      <c r="K10066" s="37" t="str">
        <f t="array" ref="K10066">IFERROR(XLOOKUP(G10066,'Tipo de carga'!A:A,'Tipo de carga'!B:B))</f>
        <v>Autoabasto</v>
      </c>
      <c r="L10066" s="37">
        <f t="shared" si="2"/>
        <v>52</v>
      </c>
      <c r="M10066" s="37">
        <f t="shared" si="3"/>
        <v>22</v>
      </c>
      <c r="N10066" s="37">
        <f t="shared" si="4"/>
        <v>12</v>
      </c>
      <c r="O10066" s="37" t="str">
        <f t="array" ref="O10066">IFERROR(XLOOKUP(K10066,'Tipo de carga'!B:B,'Tipo de carga'!C:C))</f>
        <v>Diesel</v>
      </c>
    </row>
    <row r="10067">
      <c r="A10067" s="36">
        <v>1688.0</v>
      </c>
      <c r="B10067" s="37" t="str">
        <f t="array" ref="B10067">IFERROR(XLOOKUP(A10067,'Asignacion Dic'!A:A,'Asignacion Dic'!C:C))</f>
        <v>Pilgrims Tepo</v>
      </c>
      <c r="C10067" s="37" t="str">
        <f t="array" ref="C10067">IFERROR(XLOOKUP(A10067,'Asignacion Dic'!A:A,'Asignacion Dic'!B:B))</f>
        <v>EC-02</v>
      </c>
      <c r="D10067" s="38">
        <v>45648.63925925926</v>
      </c>
      <c r="E10067" s="36" t="s">
        <v>451</v>
      </c>
      <c r="F10067" s="37" t="str">
        <f t="array" ref="F10067">IFERROR(XLOOKUP(E10067,Operadores!A:A,Operadores!B:B))</f>
        <v>CARJOS02</v>
      </c>
      <c r="G10067" s="36" t="s">
        <v>72</v>
      </c>
      <c r="H10067" s="39">
        <v>20.05377</v>
      </c>
      <c r="I10067" s="40">
        <v>209.0</v>
      </c>
      <c r="J10067" s="41">
        <f t="shared" si="5"/>
        <v>4191.23793</v>
      </c>
      <c r="K10067" s="37" t="str">
        <f t="array" ref="K10067">IFERROR(XLOOKUP(G10067,'Tipo de carga'!A:A,'Tipo de carga'!B:B))</f>
        <v>Autoabasto</v>
      </c>
      <c r="L10067" s="37">
        <f t="shared" si="2"/>
        <v>52</v>
      </c>
      <c r="M10067" s="37">
        <f t="shared" si="3"/>
        <v>22</v>
      </c>
      <c r="N10067" s="37">
        <f t="shared" si="4"/>
        <v>12</v>
      </c>
      <c r="O10067" s="37" t="str">
        <f t="array" ref="O10067">IFERROR(XLOOKUP(K10067,'Tipo de carga'!B:B,'Tipo de carga'!C:C))</f>
        <v>Diesel</v>
      </c>
    </row>
    <row r="10068">
      <c r="A10068" s="36">
        <v>1731.0</v>
      </c>
      <c r="B10068" s="37" t="str">
        <f t="array" ref="B10068">IFERROR(XLOOKUP(A10068,'Asignacion Dic'!A:A,'Asignacion Dic'!C:C))</f>
        <v>Pilgrims Tepo</v>
      </c>
      <c r="C10068" s="37" t="str">
        <f t="array" ref="C10068">IFERROR(XLOOKUP(A10068,'Asignacion Dic'!A:A,'Asignacion Dic'!B:B))</f>
        <v>EC-02</v>
      </c>
      <c r="D10068" s="38">
        <v>45648.63201388889</v>
      </c>
      <c r="E10068" s="36" t="s">
        <v>171</v>
      </c>
      <c r="F10068" s="37" t="str">
        <f t="array" ref="F10068">IFERROR(XLOOKUP(E10068,Operadores!A:A,Operadores!B:B))</f>
        <v>RAMJOS</v>
      </c>
      <c r="G10068" s="36" t="s">
        <v>72</v>
      </c>
      <c r="H10068" s="39">
        <v>20.05377</v>
      </c>
      <c r="I10068" s="40">
        <v>195.0</v>
      </c>
      <c r="J10068" s="41">
        <f t="shared" si="5"/>
        <v>3910.48515</v>
      </c>
      <c r="K10068" s="37" t="str">
        <f t="array" ref="K10068">IFERROR(XLOOKUP(G10068,'Tipo de carga'!A:A,'Tipo de carga'!B:B))</f>
        <v>Autoabasto</v>
      </c>
      <c r="L10068" s="37">
        <f t="shared" si="2"/>
        <v>52</v>
      </c>
      <c r="M10068" s="37">
        <f t="shared" si="3"/>
        <v>22</v>
      </c>
      <c r="N10068" s="37">
        <f t="shared" si="4"/>
        <v>12</v>
      </c>
      <c r="O10068" s="37" t="str">
        <f t="array" ref="O10068">IFERROR(XLOOKUP(K10068,'Tipo de carga'!B:B,'Tipo de carga'!C:C))</f>
        <v>Diesel</v>
      </c>
    </row>
    <row r="10069">
      <c r="A10069" s="36">
        <v>1697.0</v>
      </c>
      <c r="B10069" s="37" t="str">
        <f t="array" ref="B10069">IFERROR(XLOOKUP(A10069,'Asignacion Dic'!A:A,'Asignacion Dic'!C:C))</f>
        <v>Pilgrims Tepo</v>
      </c>
      <c r="C10069" s="37" t="str">
        <f t="array" ref="C10069">IFERROR(XLOOKUP(A10069,'Asignacion Dic'!A:A,'Asignacion Dic'!B:B))</f>
        <v>EC-02</v>
      </c>
      <c r="D10069" s="38">
        <v>45648.61472222222</v>
      </c>
      <c r="E10069" s="36" t="s">
        <v>330</v>
      </c>
      <c r="F10069" s="37" t="str">
        <f t="array" ref="F10069">IFERROR(XLOOKUP(E10069,Operadores!A:A,Operadores!B:B))</f>
        <v>JIMJOR</v>
      </c>
      <c r="G10069" s="36" t="s">
        <v>72</v>
      </c>
      <c r="H10069" s="39">
        <v>20.05377</v>
      </c>
      <c r="I10069" s="40">
        <v>154.0</v>
      </c>
      <c r="J10069" s="41">
        <f t="shared" si="5"/>
        <v>3088.28058</v>
      </c>
      <c r="K10069" s="37" t="str">
        <f t="array" ref="K10069">IFERROR(XLOOKUP(G10069,'Tipo de carga'!A:A,'Tipo de carga'!B:B))</f>
        <v>Autoabasto</v>
      </c>
      <c r="L10069" s="37">
        <f t="shared" si="2"/>
        <v>52</v>
      </c>
      <c r="M10069" s="37">
        <f t="shared" si="3"/>
        <v>22</v>
      </c>
      <c r="N10069" s="37">
        <f t="shared" si="4"/>
        <v>12</v>
      </c>
      <c r="O10069" s="37" t="str">
        <f t="array" ref="O10069">IFERROR(XLOOKUP(K10069,'Tipo de carga'!B:B,'Tipo de carga'!C:C))</f>
        <v>Diesel</v>
      </c>
    </row>
    <row r="10070">
      <c r="A10070" s="36">
        <v>1852.0</v>
      </c>
      <c r="B10070" s="37" t="str">
        <f t="array" ref="B10070">IFERROR(XLOOKUP(A10070,'Asignacion Dic'!A:A,'Asignacion Dic'!C:C))</f>
        <v>Circuitos</v>
      </c>
      <c r="C10070" s="37" t="str">
        <f t="array" ref="C10070">IFERROR(XLOOKUP(A10070,'Asignacion Dic'!A:A,'Asignacion Dic'!B:B))</f>
        <v>EC-03</v>
      </c>
      <c r="D10070" s="38">
        <v>45648.60208333333</v>
      </c>
      <c r="E10070" s="36" t="s">
        <v>197</v>
      </c>
      <c r="F10070" s="37" t="str">
        <f t="array" ref="F10070">IFERROR(XLOOKUP(E10070,Operadores!A:A,Operadores!B:B))</f>
        <v>REYALE</v>
      </c>
      <c r="G10070" s="36" t="s">
        <v>72</v>
      </c>
      <c r="H10070" s="39">
        <v>20.05377</v>
      </c>
      <c r="I10070" s="40">
        <v>289.0</v>
      </c>
      <c r="J10070" s="41">
        <f t="shared" si="5"/>
        <v>5795.53953</v>
      </c>
      <c r="K10070" s="37" t="str">
        <f t="array" ref="K10070">IFERROR(XLOOKUP(G10070,'Tipo de carga'!A:A,'Tipo de carga'!B:B))</f>
        <v>Autoabasto</v>
      </c>
      <c r="L10070" s="37">
        <f t="shared" si="2"/>
        <v>52</v>
      </c>
      <c r="M10070" s="37">
        <f t="shared" si="3"/>
        <v>22</v>
      </c>
      <c r="N10070" s="37">
        <f t="shared" si="4"/>
        <v>12</v>
      </c>
      <c r="O10070" s="37" t="str">
        <f t="array" ref="O10070">IFERROR(XLOOKUP(K10070,'Tipo de carga'!B:B,'Tipo de carga'!C:C))</f>
        <v>Diesel</v>
      </c>
    </row>
    <row r="10071">
      <c r="A10071" s="36">
        <v>1833.0</v>
      </c>
      <c r="B10071" s="37" t="str">
        <f t="array" ref="B10071">IFERROR(XLOOKUP(A10071,'Asignacion Dic'!A:A,'Asignacion Dic'!C:C))</f>
        <v>Liverpool Local</v>
      </c>
      <c r="C10071" s="37" t="str">
        <f t="array" ref="C10071">IFERROR(XLOOKUP(A10071,'Asignacion Dic'!A:A,'Asignacion Dic'!B:B))</f>
        <v>EC-01</v>
      </c>
      <c r="D10071" s="38">
        <v>45648.59756944444</v>
      </c>
      <c r="E10071" s="36" t="s">
        <v>541</v>
      </c>
      <c r="F10071" s="37" t="str">
        <f t="array" ref="F10071">IFERROR(XLOOKUP(E10071,Operadores!A:A,Operadores!B:B))</f>
        <v>VILGUS</v>
      </c>
      <c r="G10071" s="36" t="s">
        <v>72</v>
      </c>
      <c r="H10071" s="39">
        <v>20.05377</v>
      </c>
      <c r="I10071" s="40">
        <v>594.0</v>
      </c>
      <c r="J10071" s="41">
        <f t="shared" si="5"/>
        <v>11911.93938</v>
      </c>
      <c r="K10071" s="37" t="str">
        <f t="array" ref="K10071">IFERROR(XLOOKUP(G10071,'Tipo de carga'!A:A,'Tipo de carga'!B:B))</f>
        <v>Autoabasto</v>
      </c>
      <c r="L10071" s="37">
        <f t="shared" si="2"/>
        <v>52</v>
      </c>
      <c r="M10071" s="37">
        <f t="shared" si="3"/>
        <v>22</v>
      </c>
      <c r="N10071" s="37">
        <f t="shared" si="4"/>
        <v>12</v>
      </c>
      <c r="O10071" s="37" t="str">
        <f t="array" ref="O10071">IFERROR(XLOOKUP(K10071,'Tipo de carga'!B:B,'Tipo de carga'!C:C))</f>
        <v>Diesel</v>
      </c>
    </row>
    <row r="10072">
      <c r="A10072" s="36">
        <v>1861.0</v>
      </c>
      <c r="B10072" s="37" t="str">
        <f t="array" ref="B10072">IFERROR(XLOOKUP(A10072,'Asignacion Dic'!A:A,'Asignacion Dic'!C:C))</f>
        <v>Pilgrims Tepo</v>
      </c>
      <c r="C10072" s="37" t="str">
        <f t="array" ref="C10072">IFERROR(XLOOKUP(A10072,'Asignacion Dic'!A:A,'Asignacion Dic'!B:B))</f>
        <v>EC-02</v>
      </c>
      <c r="D10072" s="38">
        <v>45648.59045138889</v>
      </c>
      <c r="E10072" s="36" t="s">
        <v>592</v>
      </c>
      <c r="F10072" s="37" t="str">
        <f t="array" ref="F10072">IFERROR(XLOOKUP(E10072,Operadores!A:A,Operadores!B:B))</f>
        <v>SANKEV</v>
      </c>
      <c r="G10072" s="36" t="s">
        <v>72</v>
      </c>
      <c r="H10072" s="39">
        <v>20.05377</v>
      </c>
      <c r="I10072" s="40">
        <v>128.0</v>
      </c>
      <c r="J10072" s="41">
        <f t="shared" si="5"/>
        <v>2566.88256</v>
      </c>
      <c r="K10072" s="37" t="str">
        <f t="array" ref="K10072">IFERROR(XLOOKUP(G10072,'Tipo de carga'!A:A,'Tipo de carga'!B:B))</f>
        <v>Autoabasto</v>
      </c>
      <c r="L10072" s="37">
        <f t="shared" si="2"/>
        <v>52</v>
      </c>
      <c r="M10072" s="37">
        <f t="shared" si="3"/>
        <v>22</v>
      </c>
      <c r="N10072" s="37">
        <f t="shared" si="4"/>
        <v>12</v>
      </c>
      <c r="O10072" s="37" t="str">
        <f t="array" ref="O10072">IFERROR(XLOOKUP(K10072,'Tipo de carga'!B:B,'Tipo de carga'!C:C))</f>
        <v>Diesel</v>
      </c>
    </row>
    <row r="10073">
      <c r="A10073" s="36">
        <v>1795.0</v>
      </c>
      <c r="B10073" s="37" t="str">
        <f t="array" ref="B10073">IFERROR(XLOOKUP(A10073,'Asignacion Dic'!A:A,'Asignacion Dic'!C:C))</f>
        <v>Pilgrims Tepo</v>
      </c>
      <c r="C10073" s="37" t="str">
        <f t="array" ref="C10073">IFERROR(XLOOKUP(A10073,'Asignacion Dic'!A:A,'Asignacion Dic'!B:B))</f>
        <v>EC-02</v>
      </c>
      <c r="D10073" s="38">
        <v>45648.57465277778</v>
      </c>
      <c r="E10073" s="36" t="s">
        <v>379</v>
      </c>
      <c r="F10073" s="37" t="str">
        <f t="array" ref="F10073">IFERROR(XLOOKUP(E10073,Operadores!A:A,Operadores!B:B))</f>
        <v>MEDAND</v>
      </c>
      <c r="G10073" s="36" t="s">
        <v>72</v>
      </c>
      <c r="H10073" s="39">
        <v>20.05377</v>
      </c>
      <c r="I10073" s="40">
        <v>328.0</v>
      </c>
      <c r="J10073" s="41">
        <f t="shared" si="5"/>
        <v>6577.63656</v>
      </c>
      <c r="K10073" s="37" t="str">
        <f t="array" ref="K10073">IFERROR(XLOOKUP(G10073,'Tipo de carga'!A:A,'Tipo de carga'!B:B))</f>
        <v>Autoabasto</v>
      </c>
      <c r="L10073" s="37">
        <f t="shared" si="2"/>
        <v>52</v>
      </c>
      <c r="M10073" s="37">
        <f t="shared" si="3"/>
        <v>22</v>
      </c>
      <c r="N10073" s="37">
        <f t="shared" si="4"/>
        <v>12</v>
      </c>
      <c r="O10073" s="37" t="str">
        <f t="array" ref="O10073">IFERROR(XLOOKUP(K10073,'Tipo de carga'!B:B,'Tipo de carga'!C:C))</f>
        <v>Diesel</v>
      </c>
    </row>
    <row r="10074">
      <c r="A10074" s="36">
        <v>1907.0</v>
      </c>
      <c r="B10074" s="37" t="str">
        <f t="array" ref="B10074">IFERROR(XLOOKUP(A10074,'Asignacion Dic'!A:A,'Asignacion Dic'!C:C))</f>
        <v>Circuitos</v>
      </c>
      <c r="C10074" s="37" t="str">
        <f t="array" ref="C10074">IFERROR(XLOOKUP(A10074,'Asignacion Dic'!A:A,'Asignacion Dic'!B:B))</f>
        <v>EC-03</v>
      </c>
      <c r="D10074" s="38">
        <v>45648.516701388886</v>
      </c>
      <c r="E10074" s="36" t="s">
        <v>237</v>
      </c>
      <c r="F10074" s="37" t="str">
        <f t="array" ref="F10074">IFERROR(XLOOKUP(E10074,Operadores!A:A,Operadores!B:B))</f>
        <v>HUAIS</v>
      </c>
      <c r="G10074" s="36" t="s">
        <v>72</v>
      </c>
      <c r="H10074" s="39">
        <v>20.05377</v>
      </c>
      <c r="I10074" s="40">
        <v>616.0</v>
      </c>
      <c r="J10074" s="41">
        <f t="shared" si="5"/>
        <v>12353.12232</v>
      </c>
      <c r="K10074" s="37" t="str">
        <f t="array" ref="K10074">IFERROR(XLOOKUP(G10074,'Tipo de carga'!A:A,'Tipo de carga'!B:B))</f>
        <v>Autoabasto</v>
      </c>
      <c r="L10074" s="37">
        <f t="shared" si="2"/>
        <v>52</v>
      </c>
      <c r="M10074" s="37">
        <f t="shared" si="3"/>
        <v>22</v>
      </c>
      <c r="N10074" s="37">
        <f t="shared" si="4"/>
        <v>12</v>
      </c>
      <c r="O10074" s="37" t="str">
        <f t="array" ref="O10074">IFERROR(XLOOKUP(K10074,'Tipo de carga'!B:B,'Tipo de carga'!C:C))</f>
        <v>Diesel</v>
      </c>
    </row>
    <row r="10075">
      <c r="A10075" s="36">
        <v>1689.0</v>
      </c>
      <c r="B10075" s="37" t="str">
        <f t="array" ref="B10075">IFERROR(XLOOKUP(A10075,'Asignacion Dic'!A:A,'Asignacion Dic'!C:C))</f>
        <v>Pilgrims Tepo</v>
      </c>
      <c r="C10075" s="37" t="str">
        <f t="array" ref="C10075">IFERROR(XLOOKUP(A10075,'Asignacion Dic'!A:A,'Asignacion Dic'!B:B))</f>
        <v>EC-02</v>
      </c>
      <c r="D10075" s="38">
        <v>45648.51112268519</v>
      </c>
      <c r="E10075" s="36" t="s">
        <v>326</v>
      </c>
      <c r="F10075" s="37" t="str">
        <f t="array" ref="F10075">IFERROR(XLOOKUP(E10075,Operadores!A:A,Operadores!B:B))</f>
        <v>SANJOR</v>
      </c>
      <c r="G10075" s="36" t="s">
        <v>72</v>
      </c>
      <c r="H10075" s="39">
        <v>20.05377</v>
      </c>
      <c r="I10075" s="40">
        <v>166.0</v>
      </c>
      <c r="J10075" s="41">
        <f t="shared" si="5"/>
        <v>3328.92582</v>
      </c>
      <c r="K10075" s="37" t="str">
        <f t="array" ref="K10075">IFERROR(XLOOKUP(G10075,'Tipo de carga'!A:A,'Tipo de carga'!B:B))</f>
        <v>Autoabasto</v>
      </c>
      <c r="L10075" s="37">
        <f t="shared" si="2"/>
        <v>52</v>
      </c>
      <c r="M10075" s="37">
        <f t="shared" si="3"/>
        <v>22</v>
      </c>
      <c r="N10075" s="37">
        <f t="shared" si="4"/>
        <v>12</v>
      </c>
      <c r="O10075" s="37" t="str">
        <f t="array" ref="O10075">IFERROR(XLOOKUP(K10075,'Tipo de carga'!B:B,'Tipo de carga'!C:C))</f>
        <v>Diesel</v>
      </c>
    </row>
    <row r="10076">
      <c r="A10076" s="36">
        <v>2017.0</v>
      </c>
      <c r="B10076" s="37" t="str">
        <f t="array" ref="B10076">IFERROR(XLOOKUP(A10076,'Asignacion Dic'!A:A,'Asignacion Dic'!C:C))</f>
        <v>MeLi Dedicado TD</v>
      </c>
      <c r="C10076" s="37" t="str">
        <f t="array" ref="C10076">IFERROR(XLOOKUP(A10076,'Asignacion Dic'!A:A,'Asignacion Dic'!B:B))</f>
        <v>EC-05</v>
      </c>
      <c r="D10076" s="38">
        <v>45648.50298611111</v>
      </c>
      <c r="E10076" s="36" t="s">
        <v>300</v>
      </c>
      <c r="F10076" s="37" t="str">
        <f t="array" ref="F10076">IFERROR(XLOOKUP(E10076,Operadores!A:A,Operadores!B:B))</f>
        <v>QUIULI</v>
      </c>
      <c r="G10076" s="36" t="s">
        <v>72</v>
      </c>
      <c r="H10076" s="39">
        <v>20.05377</v>
      </c>
      <c r="I10076" s="40">
        <v>217.0</v>
      </c>
      <c r="J10076" s="41">
        <f t="shared" si="5"/>
        <v>4351.66809</v>
      </c>
      <c r="K10076" s="37" t="str">
        <f t="array" ref="K10076">IFERROR(XLOOKUP(G10076,'Tipo de carga'!A:A,'Tipo de carga'!B:B))</f>
        <v>Autoabasto</v>
      </c>
      <c r="L10076" s="37">
        <f t="shared" si="2"/>
        <v>52</v>
      </c>
      <c r="M10076" s="37">
        <f t="shared" si="3"/>
        <v>22</v>
      </c>
      <c r="N10076" s="37">
        <f t="shared" si="4"/>
        <v>12</v>
      </c>
      <c r="O10076" s="37" t="str">
        <f t="array" ref="O10076">IFERROR(XLOOKUP(K10076,'Tipo de carga'!B:B,'Tipo de carga'!C:C))</f>
        <v>Diesel</v>
      </c>
    </row>
    <row r="10077">
      <c r="A10077" s="36">
        <v>1987.0</v>
      </c>
      <c r="B10077" s="37" t="str">
        <f t="array" ref="B10077">IFERROR(XLOOKUP(A10077,'Asignacion Dic'!A:A,'Asignacion Dic'!C:C))</f>
        <v>MeLi asignado SD</v>
      </c>
      <c r="C10077" s="37" t="str">
        <f t="array" ref="C10077">IFERROR(XLOOKUP(A10077,'Asignacion Dic'!A:A,'Asignacion Dic'!B:B))</f>
        <v>EC-05</v>
      </c>
      <c r="D10077" s="38">
        <v>45648.5018287037</v>
      </c>
      <c r="E10077" s="36" t="s">
        <v>522</v>
      </c>
      <c r="F10077" s="37" t="str">
        <f t="array" ref="F10077">IFERROR(XLOOKUP(E10077,Operadores!A:A,Operadores!B:B))</f>
        <v>SORJUL</v>
      </c>
      <c r="G10077" s="36" t="s">
        <v>72</v>
      </c>
      <c r="H10077" s="39">
        <v>20.05377</v>
      </c>
      <c r="I10077" s="40">
        <v>631.0</v>
      </c>
      <c r="J10077" s="41">
        <f t="shared" si="5"/>
        <v>12653.92887</v>
      </c>
      <c r="K10077" s="37" t="str">
        <f t="array" ref="K10077">IFERROR(XLOOKUP(G10077,'Tipo de carga'!A:A,'Tipo de carga'!B:B))</f>
        <v>Autoabasto</v>
      </c>
      <c r="L10077" s="37">
        <f t="shared" si="2"/>
        <v>52</v>
      </c>
      <c r="M10077" s="37">
        <f t="shared" si="3"/>
        <v>22</v>
      </c>
      <c r="N10077" s="37">
        <f t="shared" si="4"/>
        <v>12</v>
      </c>
      <c r="O10077" s="37" t="str">
        <f t="array" ref="O10077">IFERROR(XLOOKUP(K10077,'Tipo de carga'!B:B,'Tipo de carga'!C:C))</f>
        <v>Diesel</v>
      </c>
    </row>
    <row r="10078">
      <c r="A10078" s="36">
        <v>1774.0</v>
      </c>
      <c r="B10078" s="37" t="str">
        <f t="array" ref="B10078">IFERROR(XLOOKUP(A10078,'Asignacion Dic'!A:A,'Asignacion Dic'!C:C))</f>
        <v>Circuitos</v>
      </c>
      <c r="C10078" s="37" t="str">
        <f t="array" ref="C10078">IFERROR(XLOOKUP(A10078,'Asignacion Dic'!A:A,'Asignacion Dic'!B:B))</f>
        <v>EC-03</v>
      </c>
      <c r="D10078" s="38">
        <v>45648.49460648148</v>
      </c>
      <c r="E10078" s="36" t="s">
        <v>595</v>
      </c>
      <c r="F10078" s="37" t="str">
        <f t="array" ref="F10078">IFERROR(XLOOKUP(E10078,Operadores!A:A,Operadores!B:B))</f>
        <v>GARFRA</v>
      </c>
      <c r="G10078" s="36" t="s">
        <v>72</v>
      </c>
      <c r="H10078" s="39">
        <v>20.05377</v>
      </c>
      <c r="I10078" s="40">
        <v>229.0</v>
      </c>
      <c r="J10078" s="41">
        <f t="shared" si="5"/>
        <v>4592.31333</v>
      </c>
      <c r="K10078" s="37" t="str">
        <f t="array" ref="K10078">IFERROR(XLOOKUP(G10078,'Tipo de carga'!A:A,'Tipo de carga'!B:B))</f>
        <v>Autoabasto</v>
      </c>
      <c r="L10078" s="37">
        <f t="shared" si="2"/>
        <v>52</v>
      </c>
      <c r="M10078" s="37">
        <f t="shared" si="3"/>
        <v>22</v>
      </c>
      <c r="N10078" s="37">
        <f t="shared" si="4"/>
        <v>12</v>
      </c>
      <c r="O10078" s="37" t="str">
        <f t="array" ref="O10078">IFERROR(XLOOKUP(K10078,'Tipo de carga'!B:B,'Tipo de carga'!C:C))</f>
        <v>Diesel</v>
      </c>
    </row>
    <row r="10079">
      <c r="A10079" s="36">
        <v>1864.0</v>
      </c>
      <c r="B10079" s="37" t="str">
        <f t="array" ref="B10079">IFERROR(XLOOKUP(A10079,'Asignacion Dic'!A:A,'Asignacion Dic'!C:C))</f>
        <v>Full Liver</v>
      </c>
      <c r="C10079" s="37" t="str">
        <f t="array" ref="C10079">IFERROR(XLOOKUP(A10079,'Asignacion Dic'!A:A,'Asignacion Dic'!B:B))</f>
        <v>EC-01</v>
      </c>
      <c r="D10079" s="38">
        <v>45648.486863425926</v>
      </c>
      <c r="E10079" s="36" t="s">
        <v>336</v>
      </c>
      <c r="F10079" s="37" t="str">
        <f t="array" ref="F10079">IFERROR(XLOOKUP(E10079,Operadores!A:A,Operadores!B:B))</f>
        <v>BUEMA</v>
      </c>
      <c r="G10079" s="36" t="s">
        <v>72</v>
      </c>
      <c r="H10079" s="39">
        <v>20.05377</v>
      </c>
      <c r="I10079" s="40">
        <v>755.0</v>
      </c>
      <c r="J10079" s="41">
        <f t="shared" si="5"/>
        <v>15140.59635</v>
      </c>
      <c r="K10079" s="37" t="str">
        <f t="array" ref="K10079">IFERROR(XLOOKUP(G10079,'Tipo de carga'!A:A,'Tipo de carga'!B:B))</f>
        <v>Autoabasto</v>
      </c>
      <c r="L10079" s="37">
        <f t="shared" si="2"/>
        <v>52</v>
      </c>
      <c r="M10079" s="37">
        <f t="shared" si="3"/>
        <v>22</v>
      </c>
      <c r="N10079" s="37">
        <f t="shared" si="4"/>
        <v>12</v>
      </c>
      <c r="O10079" s="37" t="str">
        <f t="array" ref="O10079">IFERROR(XLOOKUP(K10079,'Tipo de carga'!B:B,'Tipo de carga'!C:C))</f>
        <v>Diesel</v>
      </c>
    </row>
    <row r="10080">
      <c r="A10080" s="36">
        <v>1909.0</v>
      </c>
      <c r="B10080" s="37" t="str">
        <f t="array" ref="B10080">IFERROR(XLOOKUP(A10080,'Asignacion Dic'!A:A,'Asignacion Dic'!C:C))</f>
        <v>Circuitos</v>
      </c>
      <c r="C10080" s="37" t="str">
        <f t="array" ref="C10080">IFERROR(XLOOKUP(A10080,'Asignacion Dic'!A:A,'Asignacion Dic'!B:B))</f>
        <v>EC-03</v>
      </c>
      <c r="D10080" s="38">
        <v>45648.47284722222</v>
      </c>
      <c r="E10080" s="36" t="s">
        <v>186</v>
      </c>
      <c r="F10080" s="37" t="str">
        <f t="array" ref="F10080">IFERROR(XLOOKUP(E10080,Operadores!A:A,Operadores!B:B))</f>
        <v>ZUÑDAV</v>
      </c>
      <c r="G10080" s="36" t="s">
        <v>72</v>
      </c>
      <c r="H10080" s="39">
        <v>20.05377</v>
      </c>
      <c r="I10080" s="40">
        <v>685.0</v>
      </c>
      <c r="J10080" s="41">
        <f t="shared" si="5"/>
        <v>13736.83245</v>
      </c>
      <c r="K10080" s="37" t="str">
        <f t="array" ref="K10080">IFERROR(XLOOKUP(G10080,'Tipo de carga'!A:A,'Tipo de carga'!B:B))</f>
        <v>Autoabasto</v>
      </c>
      <c r="L10080" s="37">
        <f t="shared" si="2"/>
        <v>52</v>
      </c>
      <c r="M10080" s="37">
        <f t="shared" si="3"/>
        <v>22</v>
      </c>
      <c r="N10080" s="37">
        <f t="shared" si="4"/>
        <v>12</v>
      </c>
      <c r="O10080" s="37" t="str">
        <f t="array" ref="O10080">IFERROR(XLOOKUP(K10080,'Tipo de carga'!B:B,'Tipo de carga'!C:C))</f>
        <v>Diesel</v>
      </c>
    </row>
    <row r="10081">
      <c r="A10081" s="36">
        <v>2089.0</v>
      </c>
      <c r="B10081" s="37" t="str">
        <f t="array" ref="B10081">IFERROR(XLOOKUP(A10081,'Asignacion Dic'!A:A,'Asignacion Dic'!C:C))</f>
        <v>Circuitos</v>
      </c>
      <c r="C10081" s="37" t="str">
        <f t="array" ref="C10081">IFERROR(XLOOKUP(A10081,'Asignacion Dic'!A:A,'Asignacion Dic'!B:B))</f>
        <v>EC-03</v>
      </c>
      <c r="D10081" s="38">
        <v>45648.470601851855</v>
      </c>
      <c r="E10081" s="36" t="s">
        <v>633</v>
      </c>
      <c r="F10081" s="37" t="str">
        <f t="array" ref="F10081">IFERROR(XLOOKUP(E10081,Operadores!A:A,Operadores!B:B))</f>
        <v>REYRAU</v>
      </c>
      <c r="G10081" s="36" t="s">
        <v>72</v>
      </c>
      <c r="H10081" s="39">
        <v>20.05377</v>
      </c>
      <c r="I10081" s="40">
        <v>370.0</v>
      </c>
      <c r="J10081" s="41">
        <f t="shared" si="5"/>
        <v>7419.8949</v>
      </c>
      <c r="K10081" s="37" t="str">
        <f t="array" ref="K10081">IFERROR(XLOOKUP(G10081,'Tipo de carga'!A:A,'Tipo de carga'!B:B))</f>
        <v>Autoabasto</v>
      </c>
      <c r="L10081" s="37">
        <f t="shared" si="2"/>
        <v>52</v>
      </c>
      <c r="M10081" s="37">
        <f t="shared" si="3"/>
        <v>22</v>
      </c>
      <c r="N10081" s="37">
        <f t="shared" si="4"/>
        <v>12</v>
      </c>
      <c r="O10081" s="37" t="str">
        <f t="array" ref="O10081">IFERROR(XLOOKUP(K10081,'Tipo de carga'!B:B,'Tipo de carga'!C:C))</f>
        <v>Diesel</v>
      </c>
    </row>
    <row r="10082">
      <c r="A10082" s="36">
        <v>1875.0</v>
      </c>
      <c r="B10082" s="37" t="str">
        <f t="array" ref="B10082">IFERROR(XLOOKUP(A10082,'Asignacion Dic'!A:A,'Asignacion Dic'!C:C))</f>
        <v>Circuitos</v>
      </c>
      <c r="C10082" s="37" t="str">
        <f t="array" ref="C10082">IFERROR(XLOOKUP(A10082,'Asignacion Dic'!A:A,'Asignacion Dic'!B:B))</f>
        <v>EC-03</v>
      </c>
      <c r="D10082" s="38">
        <v>45648.45756944444</v>
      </c>
      <c r="E10082" s="36" t="s">
        <v>201</v>
      </c>
      <c r="F10082" s="37" t="str">
        <f t="array" ref="F10082">IFERROR(XLOOKUP(E10082,Operadores!A:A,Operadores!B:B))</f>
        <v>CARJOR</v>
      </c>
      <c r="G10082" s="36" t="s">
        <v>72</v>
      </c>
      <c r="H10082" s="39">
        <v>20.05377</v>
      </c>
      <c r="I10082" s="40">
        <v>294.0</v>
      </c>
      <c r="J10082" s="41">
        <f t="shared" si="5"/>
        <v>5895.80838</v>
      </c>
      <c r="K10082" s="37" t="str">
        <f t="array" ref="K10082">IFERROR(XLOOKUP(G10082,'Tipo de carga'!A:A,'Tipo de carga'!B:B))</f>
        <v>Autoabasto</v>
      </c>
      <c r="L10082" s="37">
        <f t="shared" si="2"/>
        <v>52</v>
      </c>
      <c r="M10082" s="37">
        <f t="shared" si="3"/>
        <v>22</v>
      </c>
      <c r="N10082" s="37">
        <f t="shared" si="4"/>
        <v>12</v>
      </c>
      <c r="O10082" s="37" t="str">
        <f t="array" ref="O10082">IFERROR(XLOOKUP(K10082,'Tipo de carga'!B:B,'Tipo de carga'!C:C))</f>
        <v>Diesel</v>
      </c>
    </row>
    <row r="10083">
      <c r="A10083" s="36">
        <v>2000.0</v>
      </c>
      <c r="B10083" s="37" t="str">
        <f t="array" ref="B10083">IFERROR(XLOOKUP(A10083,'Asignacion Dic'!A:A,'Asignacion Dic'!C:C))</f>
        <v>MeLi Dedicado Merida</v>
      </c>
      <c r="C10083" s="37" t="str">
        <f t="array" ref="C10083">IFERROR(XLOOKUP(A10083,'Asignacion Dic'!A:A,'Asignacion Dic'!B:B))</f>
        <v>EC-05</v>
      </c>
      <c r="D10083" s="38">
        <v>45648.43938657407</v>
      </c>
      <c r="E10083" s="36" t="s">
        <v>632</v>
      </c>
      <c r="F10083" s="37" t="str">
        <f t="array" ref="F10083">IFERROR(XLOOKUP(E10083,Operadores!A:A,Operadores!B:B))</f>
        <v>RODALE</v>
      </c>
      <c r="G10083" s="36" t="s">
        <v>72</v>
      </c>
      <c r="H10083" s="39">
        <v>20.05377</v>
      </c>
      <c r="I10083" s="40">
        <v>291.0</v>
      </c>
      <c r="J10083" s="41">
        <f t="shared" si="5"/>
        <v>5835.64707</v>
      </c>
      <c r="K10083" s="37" t="str">
        <f t="array" ref="K10083">IFERROR(XLOOKUP(G10083,'Tipo de carga'!A:A,'Tipo de carga'!B:B))</f>
        <v>Autoabasto</v>
      </c>
      <c r="L10083" s="37">
        <f t="shared" si="2"/>
        <v>52</v>
      </c>
      <c r="M10083" s="37">
        <f t="shared" si="3"/>
        <v>22</v>
      </c>
      <c r="N10083" s="37">
        <f t="shared" si="4"/>
        <v>12</v>
      </c>
      <c r="O10083" s="37" t="str">
        <f t="array" ref="O10083">IFERROR(XLOOKUP(K10083,'Tipo de carga'!B:B,'Tipo de carga'!C:C))</f>
        <v>Diesel</v>
      </c>
    </row>
    <row r="10084">
      <c r="A10084" s="36">
        <v>1777.0</v>
      </c>
      <c r="B10084" s="37" t="str">
        <f t="array" ref="B10084">IFERROR(XLOOKUP(A10084,'Asignacion Dic'!A:A,'Asignacion Dic'!C:C))</f>
        <v>Liverpool Local</v>
      </c>
      <c r="C10084" s="37" t="str">
        <f t="array" ref="C10084">IFERROR(XLOOKUP(A10084,'Asignacion Dic'!A:A,'Asignacion Dic'!B:B))</f>
        <v>EC-01</v>
      </c>
      <c r="D10084" s="38">
        <v>45648.40883101852</v>
      </c>
      <c r="E10084" s="36" t="s">
        <v>534</v>
      </c>
      <c r="F10084" s="37" t="str">
        <f t="array" ref="F10084">IFERROR(XLOOKUP(E10084,Operadores!A:A,Operadores!B:B))</f>
        <v>GARDAN</v>
      </c>
      <c r="G10084" s="36" t="s">
        <v>72</v>
      </c>
      <c r="H10084" s="39">
        <v>20.05377</v>
      </c>
      <c r="I10084" s="40">
        <v>577.0</v>
      </c>
      <c r="J10084" s="41">
        <f t="shared" si="5"/>
        <v>11571.02529</v>
      </c>
      <c r="K10084" s="37" t="str">
        <f t="array" ref="K10084">IFERROR(XLOOKUP(G10084,'Tipo de carga'!A:A,'Tipo de carga'!B:B))</f>
        <v>Autoabasto</v>
      </c>
      <c r="L10084" s="37">
        <f t="shared" si="2"/>
        <v>52</v>
      </c>
      <c r="M10084" s="37">
        <f t="shared" si="3"/>
        <v>22</v>
      </c>
      <c r="N10084" s="37">
        <f t="shared" si="4"/>
        <v>12</v>
      </c>
      <c r="O10084" s="37" t="str">
        <f t="array" ref="O10084">IFERROR(XLOOKUP(K10084,'Tipo de carga'!B:B,'Tipo de carga'!C:C))</f>
        <v>Diesel</v>
      </c>
    </row>
    <row r="10085">
      <c r="A10085" s="36">
        <v>1993.0</v>
      </c>
      <c r="B10085" s="37" t="str">
        <f t="array" ref="B10085">IFERROR(XLOOKUP(A10085,'Asignacion Dic'!A:A,'Asignacion Dic'!C:C))</f>
        <v>MeLi Dedicado TD</v>
      </c>
      <c r="C10085" s="37" t="str">
        <f t="array" ref="C10085">IFERROR(XLOOKUP(A10085,'Asignacion Dic'!A:A,'Asignacion Dic'!B:B))</f>
        <v>EC-05</v>
      </c>
      <c r="D10085" s="38">
        <v>45648.403078703705</v>
      </c>
      <c r="E10085" s="36" t="s">
        <v>389</v>
      </c>
      <c r="F10085" s="37" t="str">
        <f t="array" ref="F10085">IFERROR(XLOOKUP(E10085,Operadores!A:A,Operadores!B:B))</f>
        <v>CELJOS</v>
      </c>
      <c r="G10085" s="36" t="s">
        <v>72</v>
      </c>
      <c r="H10085" s="39">
        <v>20.05377</v>
      </c>
      <c r="I10085" s="40">
        <v>518.0</v>
      </c>
      <c r="J10085" s="41">
        <f t="shared" si="5"/>
        <v>10387.85286</v>
      </c>
      <c r="K10085" s="37" t="str">
        <f t="array" ref="K10085">IFERROR(XLOOKUP(G10085,'Tipo de carga'!A:A,'Tipo de carga'!B:B))</f>
        <v>Autoabasto</v>
      </c>
      <c r="L10085" s="37">
        <f t="shared" si="2"/>
        <v>52</v>
      </c>
      <c r="M10085" s="37">
        <f t="shared" si="3"/>
        <v>22</v>
      </c>
      <c r="N10085" s="37">
        <f t="shared" si="4"/>
        <v>12</v>
      </c>
      <c r="O10085" s="37" t="str">
        <f t="array" ref="O10085">IFERROR(XLOOKUP(K10085,'Tipo de carga'!B:B,'Tipo de carga'!C:C))</f>
        <v>Diesel</v>
      </c>
    </row>
    <row r="10086">
      <c r="A10086" s="36">
        <v>1941.0</v>
      </c>
      <c r="B10086" s="37" t="str">
        <f t="array" ref="B10086">IFERROR(XLOOKUP(A10086,'Asignacion Dic'!A:A,'Asignacion Dic'!C:C))</f>
        <v>Available</v>
      </c>
      <c r="C10086" s="37" t="str">
        <f t="array" ref="C10086">IFERROR(XLOOKUP(A10086,'Asignacion Dic'!A:A,'Asignacion Dic'!B:B))</f>
        <v>TTE</v>
      </c>
      <c r="D10086" s="38">
        <v>45648.37375</v>
      </c>
      <c r="E10086" s="36" t="s">
        <v>172</v>
      </c>
      <c r="F10086" s="37" t="str">
        <f t="array" ref="F10086">IFERROR(XLOOKUP(E10086,Operadores!A:A,Operadores!B:B))</f>
        <v>REDJUL</v>
      </c>
      <c r="G10086" s="36" t="s">
        <v>72</v>
      </c>
      <c r="H10086" s="39">
        <v>20.05377</v>
      </c>
      <c r="I10086" s="40">
        <v>230.0</v>
      </c>
      <c r="J10086" s="41">
        <f t="shared" si="5"/>
        <v>4612.3671</v>
      </c>
      <c r="K10086" s="37" t="str">
        <f t="array" ref="K10086">IFERROR(XLOOKUP(G10086,'Tipo de carga'!A:A,'Tipo de carga'!B:B))</f>
        <v>Autoabasto</v>
      </c>
      <c r="L10086" s="37">
        <f t="shared" si="2"/>
        <v>52</v>
      </c>
      <c r="M10086" s="37">
        <f t="shared" si="3"/>
        <v>22</v>
      </c>
      <c r="N10086" s="37">
        <f t="shared" si="4"/>
        <v>12</v>
      </c>
      <c r="O10086" s="37" t="str">
        <f t="array" ref="O10086">IFERROR(XLOOKUP(K10086,'Tipo de carga'!B:B,'Tipo de carga'!C:C))</f>
        <v>Diesel</v>
      </c>
    </row>
    <row r="10087">
      <c r="A10087" s="36">
        <v>1976.0</v>
      </c>
      <c r="B10087" s="37" t="str">
        <f t="array" ref="B10087">IFERROR(XLOOKUP(A10087,'Asignacion Dic'!A:A,'Asignacion Dic'!C:C))</f>
        <v>MeLi asignado SD</v>
      </c>
      <c r="C10087" s="37" t="str">
        <f t="array" ref="C10087">IFERROR(XLOOKUP(A10087,'Asignacion Dic'!A:A,'Asignacion Dic'!B:B))</f>
        <v>EC-05</v>
      </c>
      <c r="D10087" s="38">
        <v>45648.34107638889</v>
      </c>
      <c r="E10087" s="36" t="s">
        <v>178</v>
      </c>
      <c r="F10087" s="37" t="str">
        <f t="array" ref="F10087">IFERROR(XLOOKUP(E10087,Operadores!A:A,Operadores!B:B))</f>
        <v>BAUGEO</v>
      </c>
      <c r="G10087" s="36" t="s">
        <v>72</v>
      </c>
      <c r="H10087" s="39">
        <v>20.05377</v>
      </c>
      <c r="I10087" s="40">
        <v>581.0</v>
      </c>
      <c r="J10087" s="41">
        <f t="shared" si="5"/>
        <v>11651.24037</v>
      </c>
      <c r="K10087" s="37" t="str">
        <f t="array" ref="K10087">IFERROR(XLOOKUP(G10087,'Tipo de carga'!A:A,'Tipo de carga'!B:B))</f>
        <v>Autoabasto</v>
      </c>
      <c r="L10087" s="37">
        <f t="shared" si="2"/>
        <v>52</v>
      </c>
      <c r="M10087" s="37">
        <f t="shared" si="3"/>
        <v>22</v>
      </c>
      <c r="N10087" s="37">
        <f t="shared" si="4"/>
        <v>12</v>
      </c>
      <c r="O10087" s="37" t="str">
        <f t="array" ref="O10087">IFERROR(XLOOKUP(K10087,'Tipo de carga'!B:B,'Tipo de carga'!C:C))</f>
        <v>Diesel</v>
      </c>
    </row>
    <row r="10088">
      <c r="A10088" s="36">
        <v>1809.0</v>
      </c>
      <c r="B10088" s="37" t="str">
        <f t="array" ref="B10088">IFERROR(XLOOKUP(A10088,'Asignacion Dic'!A:A,'Asignacion Dic'!C:C))</f>
        <v>Full Liver</v>
      </c>
      <c r="C10088" s="37" t="str">
        <f t="array" ref="C10088">IFERROR(XLOOKUP(A10088,'Asignacion Dic'!A:A,'Asignacion Dic'!B:B))</f>
        <v>EC-01</v>
      </c>
      <c r="D10088" s="38">
        <v>45648.32256944444</v>
      </c>
      <c r="E10088" s="36" t="s">
        <v>253</v>
      </c>
      <c r="F10088" s="37" t="str">
        <f t="array" ref="F10088">IFERROR(XLOOKUP(E10088,Operadores!A:A,Operadores!B:B))</f>
        <v>MARFRA</v>
      </c>
      <c r="G10088" s="36" t="s">
        <v>72</v>
      </c>
      <c r="H10088" s="39">
        <v>20.05377</v>
      </c>
      <c r="I10088" s="40">
        <v>407.0</v>
      </c>
      <c r="J10088" s="41">
        <f t="shared" si="5"/>
        <v>8161.88439</v>
      </c>
      <c r="K10088" s="37" t="str">
        <f t="array" ref="K10088">IFERROR(XLOOKUP(G10088,'Tipo de carga'!A:A,'Tipo de carga'!B:B))</f>
        <v>Autoabasto</v>
      </c>
      <c r="L10088" s="37">
        <f t="shared" si="2"/>
        <v>52</v>
      </c>
      <c r="M10088" s="37">
        <f t="shared" si="3"/>
        <v>22</v>
      </c>
      <c r="N10088" s="37">
        <f t="shared" si="4"/>
        <v>12</v>
      </c>
      <c r="O10088" s="37" t="str">
        <f t="array" ref="O10088">IFERROR(XLOOKUP(K10088,'Tipo de carga'!B:B,'Tipo de carga'!C:C))</f>
        <v>Diesel</v>
      </c>
    </row>
    <row r="10089">
      <c r="A10089" s="36">
        <v>2018.0</v>
      </c>
      <c r="B10089" s="37" t="str">
        <f t="array" ref="B10089">IFERROR(XLOOKUP(A10089,'Asignacion Dic'!A:A,'Asignacion Dic'!C:C))</f>
        <v>MeLi Dedicado TD</v>
      </c>
      <c r="C10089" s="37" t="str">
        <f t="array" ref="C10089">IFERROR(XLOOKUP(A10089,'Asignacion Dic'!A:A,'Asignacion Dic'!B:B))</f>
        <v>EC-05</v>
      </c>
      <c r="D10089" s="38">
        <v>45648.28052083333</v>
      </c>
      <c r="E10089" s="36" t="s">
        <v>591</v>
      </c>
      <c r="F10089" s="37" t="str">
        <f t="array" ref="F10089">IFERROR(XLOOKUP(E10089,Operadores!A:A,Operadores!B:B))</f>
        <v>MACFRA</v>
      </c>
      <c r="G10089" s="36" t="s">
        <v>72</v>
      </c>
      <c r="H10089" s="39">
        <v>20.05377</v>
      </c>
      <c r="I10089" s="40">
        <v>583.0</v>
      </c>
      <c r="J10089" s="41">
        <f t="shared" si="5"/>
        <v>11691.34791</v>
      </c>
      <c r="K10089" s="37" t="str">
        <f t="array" ref="K10089">IFERROR(XLOOKUP(G10089,'Tipo de carga'!A:A,'Tipo de carga'!B:B))</f>
        <v>Autoabasto</v>
      </c>
      <c r="L10089" s="37">
        <f t="shared" si="2"/>
        <v>52</v>
      </c>
      <c r="M10089" s="37">
        <f t="shared" si="3"/>
        <v>22</v>
      </c>
      <c r="N10089" s="37">
        <f t="shared" si="4"/>
        <v>12</v>
      </c>
      <c r="O10089" s="37" t="str">
        <f t="array" ref="O10089">IFERROR(XLOOKUP(K10089,'Tipo de carga'!B:B,'Tipo de carga'!C:C))</f>
        <v>Diesel</v>
      </c>
    </row>
    <row r="10090">
      <c r="A10090" s="36">
        <v>1878.0</v>
      </c>
      <c r="B10090" s="37" t="str">
        <f t="array" ref="B10090">IFERROR(XLOOKUP(A10090,'Asignacion Dic'!A:A,'Asignacion Dic'!C:C))</f>
        <v>Circuitos</v>
      </c>
      <c r="C10090" s="37" t="str">
        <f t="array" ref="C10090">IFERROR(XLOOKUP(A10090,'Asignacion Dic'!A:A,'Asignacion Dic'!B:B))</f>
        <v>EC-03</v>
      </c>
      <c r="D10090" s="38">
        <v>45648.262824074074</v>
      </c>
      <c r="E10090" s="36" t="s">
        <v>528</v>
      </c>
      <c r="F10090" s="37" t="str">
        <f t="array" ref="F10090">IFERROR(XLOOKUP(E10090,Operadores!A:A,Operadores!B:B))</f>
        <v>GOMJOV</v>
      </c>
      <c r="G10090" s="36" t="s">
        <v>72</v>
      </c>
      <c r="H10090" s="39">
        <v>20.05377</v>
      </c>
      <c r="I10090" s="40">
        <v>658.0</v>
      </c>
      <c r="J10090" s="41">
        <f t="shared" si="5"/>
        <v>13195.38066</v>
      </c>
      <c r="K10090" s="37" t="str">
        <f t="array" ref="K10090">IFERROR(XLOOKUP(G10090,'Tipo de carga'!A:A,'Tipo de carga'!B:B))</f>
        <v>Autoabasto</v>
      </c>
      <c r="L10090" s="37">
        <f t="shared" si="2"/>
        <v>52</v>
      </c>
      <c r="M10090" s="37">
        <f t="shared" si="3"/>
        <v>22</v>
      </c>
      <c r="N10090" s="37">
        <f t="shared" si="4"/>
        <v>12</v>
      </c>
      <c r="O10090" s="37" t="str">
        <f t="array" ref="O10090">IFERROR(XLOOKUP(K10090,'Tipo de carga'!B:B,'Tipo de carga'!C:C))</f>
        <v>Diesel</v>
      </c>
    </row>
    <row r="10091">
      <c r="A10091" s="36">
        <v>1859.0</v>
      </c>
      <c r="B10091" s="37" t="str">
        <f t="array" ref="B10091">IFERROR(XLOOKUP(A10091,'Asignacion Dic'!A:A,'Asignacion Dic'!C:C))</f>
        <v>Circuitos</v>
      </c>
      <c r="C10091" s="37" t="str">
        <f t="array" ref="C10091">IFERROR(XLOOKUP(A10091,'Asignacion Dic'!A:A,'Asignacion Dic'!B:B))</f>
        <v>EC-03</v>
      </c>
      <c r="D10091" s="38">
        <v>45648.248125</v>
      </c>
      <c r="E10091" s="36" t="s">
        <v>238</v>
      </c>
      <c r="F10091" s="37" t="str">
        <f t="array" ref="F10091">IFERROR(XLOOKUP(E10091,Operadores!A:A,Operadores!B:B))</f>
        <v>JIMMI</v>
      </c>
      <c r="G10091" s="36" t="s">
        <v>72</v>
      </c>
      <c r="H10091" s="39">
        <v>20.05377</v>
      </c>
      <c r="I10091" s="40">
        <v>491.0</v>
      </c>
      <c r="J10091" s="41">
        <f t="shared" si="5"/>
        <v>9846.40107</v>
      </c>
      <c r="K10091" s="37" t="str">
        <f t="array" ref="K10091">IFERROR(XLOOKUP(G10091,'Tipo de carga'!A:A,'Tipo de carga'!B:B))</f>
        <v>Autoabasto</v>
      </c>
      <c r="L10091" s="37">
        <f t="shared" si="2"/>
        <v>52</v>
      </c>
      <c r="M10091" s="37">
        <f t="shared" si="3"/>
        <v>22</v>
      </c>
      <c r="N10091" s="37">
        <f t="shared" si="4"/>
        <v>12</v>
      </c>
      <c r="O10091" s="37" t="str">
        <f t="array" ref="O10091">IFERROR(XLOOKUP(K10091,'Tipo de carga'!B:B,'Tipo de carga'!C:C))</f>
        <v>Diesel</v>
      </c>
    </row>
    <row r="10092">
      <c r="A10092" s="36">
        <v>1940.0</v>
      </c>
      <c r="B10092" s="37" t="str">
        <f t="array" ref="B10092">IFERROR(XLOOKUP(A10092,'Asignacion Dic'!A:A,'Asignacion Dic'!C:C))</f>
        <v>Circuitos</v>
      </c>
      <c r="C10092" s="37" t="str">
        <f t="array" ref="C10092">IFERROR(XLOOKUP(A10092,'Asignacion Dic'!A:A,'Asignacion Dic'!B:B))</f>
        <v>EC-03</v>
      </c>
      <c r="D10092" s="38">
        <v>45648.219293981485</v>
      </c>
      <c r="E10092" s="36" t="s">
        <v>259</v>
      </c>
      <c r="F10092" s="37" t="str">
        <f t="array" ref="F10092">IFERROR(XLOOKUP(E10092,Operadores!A:A,Operadores!B:B))</f>
        <v>FLOPE</v>
      </c>
      <c r="G10092" s="36" t="s">
        <v>72</v>
      </c>
      <c r="H10092" s="39">
        <v>20.05377</v>
      </c>
      <c r="I10092" s="40">
        <v>374.0</v>
      </c>
      <c r="J10092" s="41">
        <f t="shared" si="5"/>
        <v>7500.10998</v>
      </c>
      <c r="K10092" s="37" t="str">
        <f t="array" ref="K10092">IFERROR(XLOOKUP(G10092,'Tipo de carga'!A:A,'Tipo de carga'!B:B))</f>
        <v>Autoabasto</v>
      </c>
      <c r="L10092" s="37">
        <f t="shared" si="2"/>
        <v>52</v>
      </c>
      <c r="M10092" s="37">
        <f t="shared" si="3"/>
        <v>22</v>
      </c>
      <c r="N10092" s="37">
        <f t="shared" si="4"/>
        <v>12</v>
      </c>
      <c r="O10092" s="37" t="str">
        <f t="array" ref="O10092">IFERROR(XLOOKUP(K10092,'Tipo de carga'!B:B,'Tipo de carga'!C:C))</f>
        <v>Diesel</v>
      </c>
    </row>
    <row r="10093">
      <c r="A10093" s="36">
        <v>2022.0</v>
      </c>
      <c r="B10093" s="37" t="str">
        <f t="array" ref="B10093">IFERROR(XLOOKUP(A10093,'Asignacion Dic'!A:A,'Asignacion Dic'!C:C))</f>
        <v>MeLi Dedicado TD</v>
      </c>
      <c r="C10093" s="37" t="str">
        <f t="array" ref="C10093">IFERROR(XLOOKUP(A10093,'Asignacion Dic'!A:A,'Asignacion Dic'!B:B))</f>
        <v>EC-05</v>
      </c>
      <c r="D10093" s="38">
        <v>45648.16355324074</v>
      </c>
      <c r="E10093" s="36" t="s">
        <v>308</v>
      </c>
      <c r="F10093" s="37" t="str">
        <f t="array" ref="F10093">IFERROR(XLOOKUP(E10093,Operadores!A:A,Operadores!B:B))</f>
        <v>DELBL</v>
      </c>
      <c r="G10093" s="36" t="s">
        <v>72</v>
      </c>
      <c r="H10093" s="39">
        <v>20.05377</v>
      </c>
      <c r="I10093" s="40">
        <v>516.0</v>
      </c>
      <c r="J10093" s="41">
        <f t="shared" si="5"/>
        <v>10347.74532</v>
      </c>
      <c r="K10093" s="37" t="str">
        <f t="array" ref="K10093">IFERROR(XLOOKUP(G10093,'Tipo de carga'!A:A,'Tipo de carga'!B:B))</f>
        <v>Autoabasto</v>
      </c>
      <c r="L10093" s="37">
        <f t="shared" si="2"/>
        <v>52</v>
      </c>
      <c r="M10093" s="37">
        <f t="shared" si="3"/>
        <v>22</v>
      </c>
      <c r="N10093" s="37">
        <f t="shared" si="4"/>
        <v>12</v>
      </c>
      <c r="O10093" s="37" t="str">
        <f t="array" ref="O10093">IFERROR(XLOOKUP(K10093,'Tipo de carga'!B:B,'Tipo de carga'!C:C))</f>
        <v>Diesel</v>
      </c>
    </row>
    <row r="10094">
      <c r="A10094" s="36">
        <v>1980.0</v>
      </c>
      <c r="B10094" s="37" t="str">
        <f t="array" ref="B10094">IFERROR(XLOOKUP(A10094,'Asignacion Dic'!A:A,'Asignacion Dic'!C:C))</f>
        <v>MeLi asignado SD</v>
      </c>
      <c r="C10094" s="37" t="str">
        <f t="array" ref="C10094">IFERROR(XLOOKUP(A10094,'Asignacion Dic'!A:A,'Asignacion Dic'!B:B))</f>
        <v>EC-05</v>
      </c>
      <c r="D10094" s="38">
        <v>45648.11754629629</v>
      </c>
      <c r="E10094" s="36" t="s">
        <v>168</v>
      </c>
      <c r="F10094" s="37" t="str">
        <f t="array" ref="F10094">IFERROR(XLOOKUP(E10094,Operadores!A:A,Operadores!B:B))</f>
        <v>GARLUI</v>
      </c>
      <c r="G10094" s="36" t="s">
        <v>72</v>
      </c>
      <c r="H10094" s="39">
        <v>20.05377</v>
      </c>
      <c r="I10094" s="40">
        <v>18.0</v>
      </c>
      <c r="J10094" s="41">
        <f t="shared" si="5"/>
        <v>360.96786</v>
      </c>
      <c r="K10094" s="37" t="str">
        <f t="array" ref="K10094">IFERROR(XLOOKUP(G10094,'Tipo de carga'!A:A,'Tipo de carga'!B:B))</f>
        <v>Autoabasto</v>
      </c>
      <c r="L10094" s="37">
        <f t="shared" si="2"/>
        <v>52</v>
      </c>
      <c r="M10094" s="37">
        <f t="shared" si="3"/>
        <v>22</v>
      </c>
      <c r="N10094" s="37">
        <f t="shared" si="4"/>
        <v>12</v>
      </c>
      <c r="O10094" s="37" t="str">
        <f t="array" ref="O10094">IFERROR(XLOOKUP(K10094,'Tipo de carga'!B:B,'Tipo de carga'!C:C))</f>
        <v>Diesel</v>
      </c>
    </row>
    <row r="10095">
      <c r="A10095" s="36">
        <v>1786.0</v>
      </c>
      <c r="B10095" s="37" t="str">
        <f t="array" ref="B10095">IFERROR(XLOOKUP(A10095,'Asignacion Dic'!A:A,'Asignacion Dic'!C:C))</f>
        <v>Sayer Sencillo</v>
      </c>
      <c r="C10095" s="37" t="str">
        <f t="array" ref="C10095">IFERROR(XLOOKUP(A10095,'Asignacion Dic'!A:A,'Asignacion Dic'!B:B))</f>
        <v>EC-04</v>
      </c>
      <c r="D10095" s="38">
        <v>45648.989432870374</v>
      </c>
      <c r="E10095" s="36" t="s">
        <v>610</v>
      </c>
      <c r="F10095" s="37" t="str">
        <f t="array" ref="F10095">IFERROR(XLOOKUP(E10095,Operadores!A:A,Operadores!B:B))</f>
        <v>GARISM</v>
      </c>
      <c r="G10095" s="36" t="s">
        <v>19</v>
      </c>
      <c r="H10095" s="39">
        <v>19.29</v>
      </c>
      <c r="I10095" s="40">
        <v>785.0</v>
      </c>
      <c r="J10095" s="41">
        <f t="shared" si="5"/>
        <v>15142.65</v>
      </c>
      <c r="K10095" s="37" t="str">
        <f t="array" ref="K10095">IFERROR(XLOOKUP(G10095,'Tipo de carga'!A:A,'Tipo de carga'!B:B))</f>
        <v>Autoabasto</v>
      </c>
      <c r="L10095" s="37">
        <f t="shared" si="2"/>
        <v>52</v>
      </c>
      <c r="M10095" s="37">
        <f t="shared" si="3"/>
        <v>22</v>
      </c>
      <c r="N10095" s="37">
        <f t="shared" si="4"/>
        <v>12</v>
      </c>
      <c r="O10095" s="37" t="str">
        <f t="array" ref="O10095">IFERROR(XLOOKUP(K10095,'Tipo de carga'!B:B,'Tipo de carga'!C:C))</f>
        <v>Diesel</v>
      </c>
    </row>
    <row r="10096">
      <c r="A10096" s="36">
        <v>1825.0</v>
      </c>
      <c r="B10096" s="37" t="str">
        <f t="array" ref="B10096">IFERROR(XLOOKUP(A10096,'Asignacion Dic'!A:A,'Asignacion Dic'!C:C))</f>
        <v>Circuitos</v>
      </c>
      <c r="C10096" s="37" t="str">
        <f t="array" ref="C10096">IFERROR(XLOOKUP(A10096,'Asignacion Dic'!A:A,'Asignacion Dic'!B:B))</f>
        <v>EC-03</v>
      </c>
      <c r="D10096" s="38">
        <v>45648.770787037036</v>
      </c>
      <c r="E10096" s="36" t="s">
        <v>346</v>
      </c>
      <c r="F10096" s="37" t="str">
        <f t="array" ref="F10096">IFERROR(XLOOKUP(E10096,Operadores!A:A,Operadores!B:B))</f>
        <v>ESPIS</v>
      </c>
      <c r="G10096" s="36" t="s">
        <v>19</v>
      </c>
      <c r="H10096" s="39">
        <v>19.29</v>
      </c>
      <c r="I10096" s="40">
        <v>652.0</v>
      </c>
      <c r="J10096" s="41">
        <f t="shared" si="5"/>
        <v>12577.08</v>
      </c>
      <c r="K10096" s="37" t="str">
        <f t="array" ref="K10096">IFERROR(XLOOKUP(G10096,'Tipo de carga'!A:A,'Tipo de carga'!B:B))</f>
        <v>Autoabasto</v>
      </c>
      <c r="L10096" s="37">
        <f t="shared" si="2"/>
        <v>52</v>
      </c>
      <c r="M10096" s="37">
        <f t="shared" si="3"/>
        <v>22</v>
      </c>
      <c r="N10096" s="37">
        <f t="shared" si="4"/>
        <v>12</v>
      </c>
      <c r="O10096" s="37" t="str">
        <f t="array" ref="O10096">IFERROR(XLOOKUP(K10096,'Tipo de carga'!B:B,'Tipo de carga'!C:C))</f>
        <v>Diesel</v>
      </c>
    </row>
    <row r="10097">
      <c r="A10097" s="36">
        <v>1938.0</v>
      </c>
      <c r="B10097" s="37" t="str">
        <f t="array" ref="B10097">IFERROR(XLOOKUP(A10097,'Asignacion Dic'!A:A,'Asignacion Dic'!C:C))</f>
        <v>Sayer Sencillo</v>
      </c>
      <c r="C10097" s="37" t="str">
        <f t="array" ref="C10097">IFERROR(XLOOKUP(A10097,'Asignacion Dic'!A:A,'Asignacion Dic'!B:B))</f>
        <v>EC-04</v>
      </c>
      <c r="D10097" s="38">
        <v>45648.49125</v>
      </c>
      <c r="E10097" s="36" t="s">
        <v>38</v>
      </c>
      <c r="F10097" s="37" t="str">
        <f t="array" ref="F10097">IFERROR(XLOOKUP(E10097,Operadores!A:A,Operadores!B:B))</f>
        <v>SOSCA01</v>
      </c>
      <c r="G10097" s="36" t="s">
        <v>19</v>
      </c>
      <c r="H10097" s="39">
        <v>19.29</v>
      </c>
      <c r="I10097" s="40">
        <v>360.0</v>
      </c>
      <c r="J10097" s="41">
        <f t="shared" si="5"/>
        <v>6944.4</v>
      </c>
      <c r="K10097" s="37" t="str">
        <f t="array" ref="K10097">IFERROR(XLOOKUP(G10097,'Tipo de carga'!A:A,'Tipo de carga'!B:B))</f>
        <v>Autoabasto</v>
      </c>
      <c r="L10097" s="37">
        <f t="shared" si="2"/>
        <v>52</v>
      </c>
      <c r="M10097" s="37">
        <f t="shared" si="3"/>
        <v>22</v>
      </c>
      <c r="N10097" s="37">
        <f t="shared" si="4"/>
        <v>12</v>
      </c>
      <c r="O10097" s="37" t="str">
        <f t="array" ref="O10097">IFERROR(XLOOKUP(K10097,'Tipo de carga'!B:B,'Tipo de carga'!C:C))</f>
        <v>Diesel</v>
      </c>
    </row>
    <row r="10098">
      <c r="A10098" s="36">
        <v>1943.0</v>
      </c>
      <c r="B10098" s="37" t="str">
        <f t="array" ref="B10098">IFERROR(XLOOKUP(A10098,'Asignacion Dic'!A:A,'Asignacion Dic'!C:C))</f>
        <v>Circuitos</v>
      </c>
      <c r="C10098" s="37" t="str">
        <f t="array" ref="C10098">IFERROR(XLOOKUP(A10098,'Asignacion Dic'!A:A,'Asignacion Dic'!B:B))</f>
        <v>EC-03</v>
      </c>
      <c r="D10098" s="38">
        <v>45648.300092592595</v>
      </c>
      <c r="E10098" s="36" t="s">
        <v>329</v>
      </c>
      <c r="F10098" s="37" t="str">
        <f t="array" ref="F10098">IFERROR(XLOOKUP(E10098,Operadores!A:A,Operadores!B:B))</f>
        <v>RODRAU01</v>
      </c>
      <c r="G10098" s="36" t="s">
        <v>19</v>
      </c>
      <c r="H10098" s="39">
        <v>19.29</v>
      </c>
      <c r="I10098" s="40">
        <v>302.0</v>
      </c>
      <c r="J10098" s="41">
        <f t="shared" si="5"/>
        <v>5825.58</v>
      </c>
      <c r="K10098" s="37" t="str">
        <f t="array" ref="K10098">IFERROR(XLOOKUP(G10098,'Tipo de carga'!A:A,'Tipo de carga'!B:B))</f>
        <v>Autoabasto</v>
      </c>
      <c r="L10098" s="37">
        <f t="shared" si="2"/>
        <v>52</v>
      </c>
      <c r="M10098" s="37">
        <f t="shared" si="3"/>
        <v>22</v>
      </c>
      <c r="N10098" s="37">
        <f t="shared" si="4"/>
        <v>12</v>
      </c>
      <c r="O10098" s="37" t="str">
        <f t="array" ref="O10098">IFERROR(XLOOKUP(K10098,'Tipo de carga'!B:B,'Tipo de carga'!C:C))</f>
        <v>Diesel</v>
      </c>
    </row>
    <row r="10099">
      <c r="A10099" s="36">
        <v>1975.0</v>
      </c>
      <c r="B10099" s="37" t="str">
        <f t="array" ref="B10099">IFERROR(XLOOKUP(A10099,'Asignacion Dic'!A:A,'Asignacion Dic'!C:C))</f>
        <v>Sayer Sencillo</v>
      </c>
      <c r="C10099" s="37" t="str">
        <f t="array" ref="C10099">IFERROR(XLOOKUP(A10099,'Asignacion Dic'!A:A,'Asignacion Dic'!B:B))</f>
        <v>EC-04</v>
      </c>
      <c r="D10099" s="38">
        <v>45648.08200231481</v>
      </c>
      <c r="E10099" s="36" t="s">
        <v>465</v>
      </c>
      <c r="F10099" s="37" t="str">
        <f t="array" ref="F10099">IFERROR(XLOOKUP(E10099,Operadores!A:A,Operadores!B:B))</f>
        <v>SANMAN</v>
      </c>
      <c r="G10099" s="36" t="s">
        <v>19</v>
      </c>
      <c r="H10099" s="39">
        <v>19.29</v>
      </c>
      <c r="I10099" s="40">
        <v>459.0</v>
      </c>
      <c r="J10099" s="41">
        <f t="shared" si="5"/>
        <v>8854.11</v>
      </c>
      <c r="K10099" s="37" t="str">
        <f t="array" ref="K10099">IFERROR(XLOOKUP(G10099,'Tipo de carga'!A:A,'Tipo de carga'!B:B))</f>
        <v>Autoabasto</v>
      </c>
      <c r="L10099" s="37">
        <f t="shared" si="2"/>
        <v>52</v>
      </c>
      <c r="M10099" s="37">
        <f t="shared" si="3"/>
        <v>22</v>
      </c>
      <c r="N10099" s="37">
        <f t="shared" si="4"/>
        <v>12</v>
      </c>
      <c r="O10099" s="37" t="str">
        <f t="array" ref="O10099">IFERROR(XLOOKUP(K10099,'Tipo de carga'!B:B,'Tipo de carga'!C:C))</f>
        <v>Diesel</v>
      </c>
    </row>
    <row r="10100">
      <c r="A10100" s="36">
        <v>1888.0</v>
      </c>
      <c r="B10100" s="37" t="str">
        <f t="array" ref="B10100">IFERROR(XLOOKUP(A10100,'Asignacion Dic'!A:A,'Asignacion Dic'!C:C))</f>
        <v>Circuitos</v>
      </c>
      <c r="C10100" s="37" t="str">
        <f t="array" ref="C10100">IFERROR(XLOOKUP(A10100,'Asignacion Dic'!A:A,'Asignacion Dic'!B:B))</f>
        <v>EC-03</v>
      </c>
      <c r="D10100" s="38">
        <v>45648.997719907406</v>
      </c>
      <c r="E10100" s="36" t="s">
        <v>617</v>
      </c>
      <c r="F10100" s="37" t="str">
        <f t="array" ref="F10100">IFERROR(XLOOKUP(E10100,Operadores!A:A,Operadores!B:B))</f>
        <v>CUAJOR</v>
      </c>
      <c r="G10100" s="36" t="s">
        <v>75</v>
      </c>
      <c r="H10100" s="39">
        <v>19.84688</v>
      </c>
      <c r="I10100" s="40">
        <v>536.0</v>
      </c>
      <c r="J10100" s="41">
        <f t="shared" si="5"/>
        <v>10637.92768</v>
      </c>
      <c r="K10100" s="37" t="str">
        <f t="array" ref="K10100">IFERROR(XLOOKUP(G10100,'Tipo de carga'!A:A,'Tipo de carga'!B:B))</f>
        <v>Autoabasto</v>
      </c>
      <c r="L10100" s="37">
        <f t="shared" si="2"/>
        <v>52</v>
      </c>
      <c r="M10100" s="37">
        <f t="shared" si="3"/>
        <v>22</v>
      </c>
      <c r="N10100" s="37">
        <f t="shared" si="4"/>
        <v>12</v>
      </c>
      <c r="O10100" s="37" t="str">
        <f t="array" ref="O10100">IFERROR(XLOOKUP(K10100,'Tipo de carga'!B:B,'Tipo de carga'!C:C))</f>
        <v>Diesel</v>
      </c>
    </row>
    <row r="10101">
      <c r="A10101" s="36">
        <v>1740.0</v>
      </c>
      <c r="B10101" s="37" t="str">
        <f t="array" ref="B10101">IFERROR(XLOOKUP(A10101,'Asignacion Dic'!A:A,'Asignacion Dic'!C:C))</f>
        <v>Circuitos</v>
      </c>
      <c r="C10101" s="37" t="str">
        <f t="array" ref="C10101">IFERROR(XLOOKUP(A10101,'Asignacion Dic'!A:A,'Asignacion Dic'!B:B))</f>
        <v>EC-03</v>
      </c>
      <c r="D10101" s="38">
        <v>45648.940405092595</v>
      </c>
      <c r="E10101" s="36" t="s">
        <v>185</v>
      </c>
      <c r="F10101" s="37" t="str">
        <f t="array" ref="F10101">IFERROR(XLOOKUP(E10101,Operadores!A:A,Operadores!B:B))</f>
        <v>FERRI</v>
      </c>
      <c r="G10101" s="36" t="s">
        <v>75</v>
      </c>
      <c r="H10101" s="39">
        <v>19.84688</v>
      </c>
      <c r="I10101" s="40">
        <v>531.0</v>
      </c>
      <c r="J10101" s="41">
        <f t="shared" si="5"/>
        <v>10538.69328</v>
      </c>
      <c r="K10101" s="37" t="str">
        <f t="array" ref="K10101">IFERROR(XLOOKUP(G10101,'Tipo de carga'!A:A,'Tipo de carga'!B:B))</f>
        <v>Autoabasto</v>
      </c>
      <c r="L10101" s="37">
        <f t="shared" si="2"/>
        <v>52</v>
      </c>
      <c r="M10101" s="37">
        <f t="shared" si="3"/>
        <v>22</v>
      </c>
      <c r="N10101" s="37">
        <f t="shared" si="4"/>
        <v>12</v>
      </c>
      <c r="O10101" s="37" t="str">
        <f t="array" ref="O10101">IFERROR(XLOOKUP(K10101,'Tipo de carga'!B:B,'Tipo de carga'!C:C))</f>
        <v>Diesel</v>
      </c>
    </row>
    <row r="10102">
      <c r="A10102" s="36">
        <v>1947.0</v>
      </c>
      <c r="B10102" s="37" t="str">
        <f t="array" ref="B10102">IFERROR(XLOOKUP(A10102,'Asignacion Dic'!A:A,'Asignacion Dic'!C:C))</f>
        <v>Circuitos</v>
      </c>
      <c r="C10102" s="37" t="str">
        <f t="array" ref="C10102">IFERROR(XLOOKUP(A10102,'Asignacion Dic'!A:A,'Asignacion Dic'!B:B))</f>
        <v>EC-03</v>
      </c>
      <c r="D10102" s="38">
        <v>45648.85796296296</v>
      </c>
      <c r="E10102" s="36" t="s">
        <v>265</v>
      </c>
      <c r="F10102" s="37" t="str">
        <f t="array" ref="F10102">IFERROR(XLOOKUP(E10102,Operadores!A:A,Operadores!B:B))</f>
        <v>DAMOS</v>
      </c>
      <c r="G10102" s="36" t="s">
        <v>75</v>
      </c>
      <c r="H10102" s="39">
        <v>19.84688</v>
      </c>
      <c r="I10102" s="40">
        <v>416.0</v>
      </c>
      <c r="J10102" s="41">
        <f t="shared" si="5"/>
        <v>8256.30208</v>
      </c>
      <c r="K10102" s="37" t="str">
        <f t="array" ref="K10102">IFERROR(XLOOKUP(G10102,'Tipo de carga'!A:A,'Tipo de carga'!B:B))</f>
        <v>Autoabasto</v>
      </c>
      <c r="L10102" s="37">
        <f t="shared" si="2"/>
        <v>52</v>
      </c>
      <c r="M10102" s="37">
        <f t="shared" si="3"/>
        <v>22</v>
      </c>
      <c r="N10102" s="37">
        <f t="shared" si="4"/>
        <v>12</v>
      </c>
      <c r="O10102" s="37" t="str">
        <f t="array" ref="O10102">IFERROR(XLOOKUP(K10102,'Tipo de carga'!B:B,'Tipo de carga'!C:C))</f>
        <v>Diesel</v>
      </c>
    </row>
    <row r="10103">
      <c r="A10103" s="36">
        <v>2065.0</v>
      </c>
      <c r="B10103" s="37" t="str">
        <f t="array" ref="B10103">IFERROR(XLOOKUP(A10103,'Asignacion Dic'!A:A,'Asignacion Dic'!C:C))</f>
        <v>PISA Gdl</v>
      </c>
      <c r="C10103" s="37" t="str">
        <f t="array" ref="C10103">IFERROR(XLOOKUP(A10103,'Asignacion Dic'!A:A,'Asignacion Dic'!B:B))</f>
        <v>EC-06</v>
      </c>
      <c r="D10103" s="38">
        <v>45648.46215277778</v>
      </c>
      <c r="E10103" s="36" t="s">
        <v>594</v>
      </c>
      <c r="F10103" s="37" t="str">
        <f t="array" ref="F10103">IFERROR(XLOOKUP(E10103,Operadores!A:A,Operadores!B:B))</f>
        <v>GOMIZT</v>
      </c>
      <c r="G10103" s="36" t="s">
        <v>75</v>
      </c>
      <c r="H10103" s="39">
        <v>19.84688</v>
      </c>
      <c r="I10103" s="40">
        <v>400.0</v>
      </c>
      <c r="J10103" s="41">
        <f t="shared" si="5"/>
        <v>7938.752</v>
      </c>
      <c r="K10103" s="37" t="str">
        <f t="array" ref="K10103">IFERROR(XLOOKUP(G10103,'Tipo de carga'!A:A,'Tipo de carga'!B:B))</f>
        <v>Autoabasto</v>
      </c>
      <c r="L10103" s="37">
        <f t="shared" si="2"/>
        <v>52</v>
      </c>
      <c r="M10103" s="37">
        <f t="shared" si="3"/>
        <v>22</v>
      </c>
      <c r="N10103" s="37">
        <f t="shared" si="4"/>
        <v>12</v>
      </c>
      <c r="O10103" s="37" t="str">
        <f t="array" ref="O10103">IFERROR(XLOOKUP(K10103,'Tipo de carga'!B:B,'Tipo de carga'!C:C))</f>
        <v>Diesel</v>
      </c>
    </row>
    <row r="10104">
      <c r="A10104" s="36">
        <v>2060.0</v>
      </c>
      <c r="B10104" s="37" t="str">
        <f t="array" ref="B10104">IFERROR(XLOOKUP(A10104,'Asignacion Dic'!A:A,'Asignacion Dic'!C:C))</f>
        <v>PISA Gdl</v>
      </c>
      <c r="C10104" s="37" t="str">
        <f t="array" ref="C10104">IFERROR(XLOOKUP(A10104,'Asignacion Dic'!A:A,'Asignacion Dic'!B:B))</f>
        <v>EC-06</v>
      </c>
      <c r="D10104" s="38">
        <v>45648.46199074074</v>
      </c>
      <c r="E10104" s="36" t="s">
        <v>317</v>
      </c>
      <c r="F10104" s="37" t="str">
        <f t="array" ref="F10104">IFERROR(XLOOKUP(E10104,Operadores!A:A,Operadores!B:B))</f>
        <v>VALGUS</v>
      </c>
      <c r="G10104" s="36" t="s">
        <v>75</v>
      </c>
      <c r="H10104" s="39">
        <v>19.84688</v>
      </c>
      <c r="I10104" s="40">
        <v>208.0</v>
      </c>
      <c r="J10104" s="41">
        <f t="shared" si="5"/>
        <v>4128.15104</v>
      </c>
      <c r="K10104" s="37" t="str">
        <f t="array" ref="K10104">IFERROR(XLOOKUP(G10104,'Tipo de carga'!A:A,'Tipo de carga'!B:B))</f>
        <v>Autoabasto</v>
      </c>
      <c r="L10104" s="37">
        <f t="shared" si="2"/>
        <v>52</v>
      </c>
      <c r="M10104" s="37">
        <f t="shared" si="3"/>
        <v>22</v>
      </c>
      <c r="N10104" s="37">
        <f t="shared" si="4"/>
        <v>12</v>
      </c>
      <c r="O10104" s="37" t="str">
        <f t="array" ref="O10104">IFERROR(XLOOKUP(K10104,'Tipo de carga'!B:B,'Tipo de carga'!C:C))</f>
        <v>Diesel</v>
      </c>
    </row>
    <row r="10105">
      <c r="A10105" s="36">
        <v>1874.0</v>
      </c>
      <c r="B10105" s="37" t="str">
        <f t="array" ref="B10105">IFERROR(XLOOKUP(A10105,'Asignacion Dic'!A:A,'Asignacion Dic'!C:C))</f>
        <v>Circuitos</v>
      </c>
      <c r="C10105" s="37" t="str">
        <f t="array" ref="C10105">IFERROR(XLOOKUP(A10105,'Asignacion Dic'!A:A,'Asignacion Dic'!B:B))</f>
        <v>EC-03</v>
      </c>
      <c r="D10105" s="38">
        <v>45648.44673611111</v>
      </c>
      <c r="E10105" s="36" t="s">
        <v>588</v>
      </c>
      <c r="F10105" s="37" t="str">
        <f t="array" ref="F10105">IFERROR(XLOOKUP(E10105,Operadores!A:A,Operadores!B:B))</f>
        <v>CONMAU</v>
      </c>
      <c r="G10105" s="36" t="s">
        <v>75</v>
      </c>
      <c r="H10105" s="39">
        <v>19.84688</v>
      </c>
      <c r="I10105" s="40">
        <v>320.0</v>
      </c>
      <c r="J10105" s="41">
        <f t="shared" si="5"/>
        <v>6351.0016</v>
      </c>
      <c r="K10105" s="37" t="str">
        <f t="array" ref="K10105">IFERROR(XLOOKUP(G10105,'Tipo de carga'!A:A,'Tipo de carga'!B:B))</f>
        <v>Autoabasto</v>
      </c>
      <c r="L10105" s="37">
        <f t="shared" si="2"/>
        <v>52</v>
      </c>
      <c r="M10105" s="37">
        <f t="shared" si="3"/>
        <v>22</v>
      </c>
      <c r="N10105" s="37">
        <f t="shared" si="4"/>
        <v>12</v>
      </c>
      <c r="O10105" s="37" t="str">
        <f t="array" ref="O10105">IFERROR(XLOOKUP(K10105,'Tipo de carga'!B:B,'Tipo de carga'!C:C))</f>
        <v>Diesel</v>
      </c>
    </row>
    <row r="10106">
      <c r="A10106" s="36">
        <v>2059.0</v>
      </c>
      <c r="B10106" s="37" t="str">
        <f t="array" ref="B10106">IFERROR(XLOOKUP(A10106,'Asignacion Dic'!A:A,'Asignacion Dic'!C:C))</f>
        <v>PISA Gdl</v>
      </c>
      <c r="C10106" s="37" t="str">
        <f t="array" ref="C10106">IFERROR(XLOOKUP(A10106,'Asignacion Dic'!A:A,'Asignacion Dic'!B:B))</f>
        <v>EC-06</v>
      </c>
      <c r="D10106" s="38">
        <v>45648.44170138889</v>
      </c>
      <c r="E10106" s="36" t="s">
        <v>629</v>
      </c>
      <c r="F10106" s="37" t="str">
        <f t="array" ref="F10106">IFERROR(XLOOKUP(E10106,Operadores!A:A,Operadores!B:B))</f>
        <v>SANVIC01</v>
      </c>
      <c r="G10106" s="36" t="s">
        <v>75</v>
      </c>
      <c r="H10106" s="39">
        <v>19.84688</v>
      </c>
      <c r="I10106" s="40">
        <v>490.0</v>
      </c>
      <c r="J10106" s="41">
        <f t="shared" si="5"/>
        <v>9724.9712</v>
      </c>
      <c r="K10106" s="37" t="str">
        <f t="array" ref="K10106">IFERROR(XLOOKUP(G10106,'Tipo de carga'!A:A,'Tipo de carga'!B:B))</f>
        <v>Autoabasto</v>
      </c>
      <c r="L10106" s="37">
        <f t="shared" si="2"/>
        <v>52</v>
      </c>
      <c r="M10106" s="37">
        <f t="shared" si="3"/>
        <v>22</v>
      </c>
      <c r="N10106" s="37">
        <f t="shared" si="4"/>
        <v>12</v>
      </c>
      <c r="O10106" s="37" t="str">
        <f t="array" ref="O10106">IFERROR(XLOOKUP(K10106,'Tipo de carga'!B:B,'Tipo de carga'!C:C))</f>
        <v>Diesel</v>
      </c>
    </row>
    <row r="10107">
      <c r="A10107" s="36">
        <v>1847.0</v>
      </c>
      <c r="B10107" s="37" t="str">
        <f t="array" ref="B10107">IFERROR(XLOOKUP(A10107,'Asignacion Dic'!A:A,'Asignacion Dic'!C:C))</f>
        <v>Circuitos</v>
      </c>
      <c r="C10107" s="37" t="str">
        <f t="array" ref="C10107">IFERROR(XLOOKUP(A10107,'Asignacion Dic'!A:A,'Asignacion Dic'!B:B))</f>
        <v>EC-03</v>
      </c>
      <c r="D10107" s="38">
        <v>45648.18583333334</v>
      </c>
      <c r="E10107" s="36" t="s">
        <v>243</v>
      </c>
      <c r="F10107" s="37" t="str">
        <f t="array" ref="F10107">IFERROR(XLOOKUP(E10107,Operadores!A:A,Operadores!B:B))</f>
        <v>HERJO17X</v>
      </c>
      <c r="G10107" s="36" t="s">
        <v>75</v>
      </c>
      <c r="H10107" s="39">
        <v>19.84688</v>
      </c>
      <c r="I10107" s="40">
        <v>635.0</v>
      </c>
      <c r="J10107" s="41">
        <f t="shared" si="5"/>
        <v>12602.7688</v>
      </c>
      <c r="K10107" s="37" t="str">
        <f t="array" ref="K10107">IFERROR(XLOOKUP(G10107,'Tipo de carga'!A:A,'Tipo de carga'!B:B))</f>
        <v>Autoabasto</v>
      </c>
      <c r="L10107" s="37">
        <f t="shared" si="2"/>
        <v>52</v>
      </c>
      <c r="M10107" s="37">
        <f t="shared" si="3"/>
        <v>22</v>
      </c>
      <c r="N10107" s="37">
        <f t="shared" si="4"/>
        <v>12</v>
      </c>
      <c r="O10107" s="37" t="str">
        <f t="array" ref="O10107">IFERROR(XLOOKUP(K10107,'Tipo de carga'!B:B,'Tipo de carga'!C:C))</f>
        <v>Diesel</v>
      </c>
    </row>
    <row r="10108">
      <c r="A10108" s="36">
        <v>2044.0</v>
      </c>
      <c r="B10108" s="37" t="str">
        <f t="array" ref="B10108">IFERROR(XLOOKUP(A10108,'Asignacion Dic'!A:A,'Asignacion Dic'!C:C))</f>
        <v>PISA Gdl</v>
      </c>
      <c r="C10108" s="37" t="str">
        <f t="array" ref="C10108">IFERROR(XLOOKUP(A10108,'Asignacion Dic'!A:A,'Asignacion Dic'!B:B))</f>
        <v>EC-06</v>
      </c>
      <c r="D10108" s="38">
        <v>45648.67357638889</v>
      </c>
      <c r="E10108" s="36" t="s">
        <v>362</v>
      </c>
      <c r="F10108" s="37" t="str">
        <f t="array" ref="F10108">IFERROR(XLOOKUP(E10108,Operadores!A:A,Operadores!B:B))</f>
        <v>HUIRA</v>
      </c>
      <c r="G10108" s="36" t="s">
        <v>274</v>
      </c>
      <c r="H10108" s="39">
        <v>18.94</v>
      </c>
      <c r="I10108" s="40">
        <v>466.0</v>
      </c>
      <c r="J10108" s="41">
        <f t="shared" si="5"/>
        <v>8826.04</v>
      </c>
      <c r="K10108" s="37" t="str">
        <f t="array" ref="K10108">IFERROR(XLOOKUP(G10108,'Tipo de carga'!A:A,'Tipo de carga'!B:B))</f>
        <v>Autoabasto</v>
      </c>
      <c r="L10108" s="37">
        <f t="shared" si="2"/>
        <v>52</v>
      </c>
      <c r="M10108" s="37">
        <f t="shared" si="3"/>
        <v>22</v>
      </c>
      <c r="N10108" s="37">
        <f t="shared" si="4"/>
        <v>12</v>
      </c>
      <c r="O10108" s="37" t="str">
        <f t="array" ref="O10108">IFERROR(XLOOKUP(K10108,'Tipo de carga'!B:B,'Tipo de carga'!C:C))</f>
        <v>Diesel</v>
      </c>
    </row>
    <row r="10109">
      <c r="A10109" s="36">
        <v>1862.0</v>
      </c>
      <c r="B10109" s="37" t="str">
        <f t="array" ref="B10109">IFERROR(XLOOKUP(A10109,'Asignacion Dic'!A:A,'Asignacion Dic'!C:C))</f>
        <v>Circuitos</v>
      </c>
      <c r="C10109" s="37" t="str">
        <f t="array" ref="C10109">IFERROR(XLOOKUP(A10109,'Asignacion Dic'!A:A,'Asignacion Dic'!B:B))</f>
        <v>EC-03</v>
      </c>
      <c r="D10109" s="38">
        <v>45648.650300925925</v>
      </c>
      <c r="E10109" s="36" t="s">
        <v>350</v>
      </c>
      <c r="F10109" s="37" t="str">
        <f t="array" ref="F10109">IFERROR(XLOOKUP(E10109,Operadores!A:A,Operadores!B:B))</f>
        <v>PERRI</v>
      </c>
      <c r="G10109" s="36" t="s">
        <v>274</v>
      </c>
      <c r="H10109" s="39">
        <v>18.94</v>
      </c>
      <c r="I10109" s="40">
        <v>472.0</v>
      </c>
      <c r="J10109" s="41">
        <f t="shared" si="5"/>
        <v>8939.68</v>
      </c>
      <c r="K10109" s="37" t="str">
        <f t="array" ref="K10109">IFERROR(XLOOKUP(G10109,'Tipo de carga'!A:A,'Tipo de carga'!B:B))</f>
        <v>Autoabasto</v>
      </c>
      <c r="L10109" s="37">
        <f t="shared" si="2"/>
        <v>52</v>
      </c>
      <c r="M10109" s="37">
        <f t="shared" si="3"/>
        <v>22</v>
      </c>
      <c r="N10109" s="37">
        <f t="shared" si="4"/>
        <v>12</v>
      </c>
      <c r="O10109" s="37" t="str">
        <f t="array" ref="O10109">IFERROR(XLOOKUP(K10109,'Tipo de carga'!B:B,'Tipo de carga'!C:C))</f>
        <v>Diesel</v>
      </c>
    </row>
    <row r="10110">
      <c r="A10110" s="36">
        <v>1934.0</v>
      </c>
      <c r="B10110" s="37" t="str">
        <f t="array" ref="B10110">IFERROR(XLOOKUP(A10110,'Asignacion Dic'!A:A,'Asignacion Dic'!C:C))</f>
        <v>Circuitos</v>
      </c>
      <c r="C10110" s="37" t="str">
        <f t="array" ref="C10110">IFERROR(XLOOKUP(A10110,'Asignacion Dic'!A:A,'Asignacion Dic'!B:B))</f>
        <v>EC-03</v>
      </c>
      <c r="D10110" s="38">
        <v>45648.61253472222</v>
      </c>
      <c r="E10110" s="36" t="s">
        <v>272</v>
      </c>
      <c r="F10110" s="37" t="str">
        <f t="array" ref="F10110">IFERROR(XLOOKUP(E10110,Operadores!A:A,Operadores!B:B))</f>
        <v>AVIEN</v>
      </c>
      <c r="G10110" s="36" t="s">
        <v>274</v>
      </c>
      <c r="H10110" s="39">
        <v>18.94</v>
      </c>
      <c r="I10110" s="40">
        <v>300.0</v>
      </c>
      <c r="J10110" s="41">
        <f t="shared" si="5"/>
        <v>5682</v>
      </c>
      <c r="K10110" s="37" t="str">
        <f t="array" ref="K10110">IFERROR(XLOOKUP(G10110,'Tipo de carga'!A:A,'Tipo de carga'!B:B))</f>
        <v>Autoabasto</v>
      </c>
      <c r="L10110" s="37">
        <f t="shared" si="2"/>
        <v>52</v>
      </c>
      <c r="M10110" s="37">
        <f t="shared" si="3"/>
        <v>22</v>
      </c>
      <c r="N10110" s="37">
        <f t="shared" si="4"/>
        <v>12</v>
      </c>
      <c r="O10110" s="37" t="str">
        <f t="array" ref="O10110">IFERROR(XLOOKUP(K10110,'Tipo de carga'!B:B,'Tipo de carga'!C:C))</f>
        <v>Diesel</v>
      </c>
    </row>
    <row r="10111">
      <c r="A10111" s="36" t="s">
        <v>611</v>
      </c>
      <c r="B10111" s="37" t="str">
        <f t="array" ref="B10111">IFERROR(XLOOKUP(A10111,'Asignacion Dic'!A:A,'Asignacion Dic'!C:C))</f>
        <v/>
      </c>
      <c r="C10111" s="37" t="str">
        <f t="array" ref="C10111">IFERROR(XLOOKUP(A10111,'Asignacion Dic'!A:A,'Asignacion Dic'!B:B))</f>
        <v/>
      </c>
      <c r="D10111" s="38">
        <v>45648.99873842593</v>
      </c>
      <c r="E10111" s="36" t="s">
        <v>69</v>
      </c>
      <c r="F10111" s="37" t="str">
        <f t="array" ref="F10111">IFERROR(XLOOKUP(E10111,Operadores!A:A,Operadores!B:B))</f>
        <v>MTTO</v>
      </c>
      <c r="G10111" s="36" t="s">
        <v>609</v>
      </c>
      <c r="H10111" s="39">
        <v>19.93308</v>
      </c>
      <c r="I10111" s="40">
        <v>51.0</v>
      </c>
      <c r="J10111" s="41">
        <f t="shared" si="5"/>
        <v>1016.58708</v>
      </c>
      <c r="K10111" s="37" t="str">
        <f t="array" ref="K10111">IFERROR(XLOOKUP(G10111,'Tipo de carga'!A:A,'Tipo de carga'!B:B))</f>
        <v>Autoabasto</v>
      </c>
      <c r="L10111" s="37">
        <f t="shared" si="2"/>
        <v>52</v>
      </c>
      <c r="M10111" s="37">
        <f t="shared" si="3"/>
        <v>22</v>
      </c>
      <c r="N10111" s="37">
        <f t="shared" si="4"/>
        <v>12</v>
      </c>
      <c r="O10111" s="37" t="str">
        <f t="array" ref="O10111">IFERROR(XLOOKUP(K10111,'Tipo de carga'!B:B,'Tipo de carga'!C:C))</f>
        <v>Diesel</v>
      </c>
    </row>
    <row r="10112">
      <c r="A10112" s="36" t="s">
        <v>611</v>
      </c>
      <c r="B10112" s="37" t="str">
        <f t="array" ref="B10112">IFERROR(XLOOKUP(A10112,'Asignacion Dic'!A:A,'Asignacion Dic'!C:C))</f>
        <v/>
      </c>
      <c r="C10112" s="37" t="str">
        <f t="array" ref="C10112">IFERROR(XLOOKUP(A10112,'Asignacion Dic'!A:A,'Asignacion Dic'!B:B))</f>
        <v/>
      </c>
      <c r="D10112" s="38">
        <v>45648.99476851852</v>
      </c>
      <c r="E10112" s="36" t="s">
        <v>69</v>
      </c>
      <c r="F10112" s="37" t="str">
        <f t="array" ref="F10112">IFERROR(XLOOKUP(E10112,Operadores!A:A,Operadores!B:B))</f>
        <v>MTTO</v>
      </c>
      <c r="G10112" s="36" t="s">
        <v>609</v>
      </c>
      <c r="H10112" s="39">
        <v>19.93308</v>
      </c>
      <c r="I10112" s="40">
        <v>76.0</v>
      </c>
      <c r="J10112" s="41">
        <f t="shared" si="5"/>
        <v>1514.91408</v>
      </c>
      <c r="K10112" s="37" t="str">
        <f t="array" ref="K10112">IFERROR(XLOOKUP(G10112,'Tipo de carga'!A:A,'Tipo de carga'!B:B))</f>
        <v>Autoabasto</v>
      </c>
      <c r="L10112" s="37">
        <f t="shared" si="2"/>
        <v>52</v>
      </c>
      <c r="M10112" s="37">
        <f t="shared" si="3"/>
        <v>22</v>
      </c>
      <c r="N10112" s="37">
        <f t="shared" si="4"/>
        <v>12</v>
      </c>
      <c r="O10112" s="37" t="str">
        <f t="array" ref="O10112">IFERROR(XLOOKUP(K10112,'Tipo de carga'!B:B,'Tipo de carga'!C:C))</f>
        <v>Diesel</v>
      </c>
    </row>
    <row r="10113">
      <c r="A10113" s="36" t="s">
        <v>611</v>
      </c>
      <c r="B10113" s="37" t="str">
        <f t="array" ref="B10113">IFERROR(XLOOKUP(A10113,'Asignacion Dic'!A:A,'Asignacion Dic'!C:C))</f>
        <v/>
      </c>
      <c r="C10113" s="37" t="str">
        <f t="array" ref="C10113">IFERROR(XLOOKUP(A10113,'Asignacion Dic'!A:A,'Asignacion Dic'!B:B))</f>
        <v/>
      </c>
      <c r="D10113" s="38">
        <v>45648.98394675926</v>
      </c>
      <c r="E10113" s="36" t="s">
        <v>69</v>
      </c>
      <c r="F10113" s="37" t="str">
        <f t="array" ref="F10113">IFERROR(XLOOKUP(E10113,Operadores!A:A,Operadores!B:B))</f>
        <v>MTTO</v>
      </c>
      <c r="G10113" s="36" t="s">
        <v>609</v>
      </c>
      <c r="H10113" s="39">
        <v>19.93308</v>
      </c>
      <c r="I10113" s="40">
        <v>73.0</v>
      </c>
      <c r="J10113" s="41">
        <f t="shared" si="5"/>
        <v>1455.11484</v>
      </c>
      <c r="K10113" s="37" t="str">
        <f t="array" ref="K10113">IFERROR(XLOOKUP(G10113,'Tipo de carga'!A:A,'Tipo de carga'!B:B))</f>
        <v>Autoabasto</v>
      </c>
      <c r="L10113" s="37">
        <f t="shared" si="2"/>
        <v>52</v>
      </c>
      <c r="M10113" s="37">
        <f t="shared" si="3"/>
        <v>22</v>
      </c>
      <c r="N10113" s="37">
        <f t="shared" si="4"/>
        <v>12</v>
      </c>
      <c r="O10113" s="37" t="str">
        <f t="array" ref="O10113">IFERROR(XLOOKUP(K10113,'Tipo de carga'!B:B,'Tipo de carga'!C:C))</f>
        <v>Diesel</v>
      </c>
    </row>
    <row r="10114">
      <c r="A10114" s="36">
        <v>2029.0</v>
      </c>
      <c r="B10114" s="37" t="str">
        <f t="array" ref="B10114">IFERROR(XLOOKUP(A10114,'Asignacion Dic'!A:A,'Asignacion Dic'!C:C))</f>
        <v>MeLi Dedicado Merida</v>
      </c>
      <c r="C10114" s="37" t="str">
        <f t="array" ref="C10114">IFERROR(XLOOKUP(A10114,'Asignacion Dic'!A:A,'Asignacion Dic'!B:B))</f>
        <v>EC-05</v>
      </c>
      <c r="D10114" s="38">
        <v>45648.55863425926</v>
      </c>
      <c r="E10114" s="36" t="s">
        <v>240</v>
      </c>
      <c r="F10114" s="37" t="str">
        <f t="array" ref="F10114">IFERROR(XLOOKUP(E10114,Operadores!A:A,Operadores!B:B))</f>
        <v>ACOHER</v>
      </c>
      <c r="G10114" s="36" t="s">
        <v>609</v>
      </c>
      <c r="H10114" s="39">
        <v>19.93308</v>
      </c>
      <c r="I10114" s="40">
        <v>289.0</v>
      </c>
      <c r="J10114" s="41">
        <f t="shared" si="5"/>
        <v>5760.66012</v>
      </c>
      <c r="K10114" s="37" t="str">
        <f t="array" ref="K10114">IFERROR(XLOOKUP(G10114,'Tipo de carga'!A:A,'Tipo de carga'!B:B))</f>
        <v>Autoabasto</v>
      </c>
      <c r="L10114" s="37">
        <f t="shared" si="2"/>
        <v>52</v>
      </c>
      <c r="M10114" s="37">
        <f t="shared" si="3"/>
        <v>22</v>
      </c>
      <c r="N10114" s="37">
        <f t="shared" si="4"/>
        <v>12</v>
      </c>
      <c r="O10114" s="37" t="str">
        <f t="array" ref="O10114">IFERROR(XLOOKUP(K10114,'Tipo de carga'!B:B,'Tipo de carga'!C:C))</f>
        <v>Diesel</v>
      </c>
    </row>
    <row r="10115">
      <c r="A10115" s="36">
        <v>1850.0</v>
      </c>
      <c r="B10115" s="37" t="str">
        <f t="array" ref="B10115">IFERROR(XLOOKUP(A10115,'Asignacion Dic'!A:A,'Asignacion Dic'!C:C))</f>
        <v>Hisense</v>
      </c>
      <c r="C10115" s="37" t="str">
        <f t="array" ref="C10115">IFERROR(XLOOKUP(A10115,'Asignacion Dic'!A:A,'Asignacion Dic'!B:B))</f>
        <v>EC-03</v>
      </c>
      <c r="D10115" s="38">
        <v>45648.11380787037</v>
      </c>
      <c r="E10115" s="36" t="s">
        <v>487</v>
      </c>
      <c r="F10115" s="37" t="str">
        <f t="array" ref="F10115">IFERROR(XLOOKUP(E10115,Operadores!A:A,Operadores!B:B))</f>
        <v>DOMSAL</v>
      </c>
      <c r="G10115" s="36" t="s">
        <v>609</v>
      </c>
      <c r="H10115" s="39">
        <v>19.93308</v>
      </c>
      <c r="I10115" s="40">
        <v>329.0</v>
      </c>
      <c r="J10115" s="41">
        <f t="shared" si="5"/>
        <v>6557.98332</v>
      </c>
      <c r="K10115" s="37" t="str">
        <f t="array" ref="K10115">IFERROR(XLOOKUP(G10115,'Tipo de carga'!A:A,'Tipo de carga'!B:B))</f>
        <v>Autoabasto</v>
      </c>
      <c r="L10115" s="37">
        <f t="shared" si="2"/>
        <v>52</v>
      </c>
      <c r="M10115" s="37">
        <f t="shared" si="3"/>
        <v>22</v>
      </c>
      <c r="N10115" s="37">
        <f t="shared" si="4"/>
        <v>12</v>
      </c>
      <c r="O10115" s="37" t="str">
        <f t="array" ref="O10115">IFERROR(XLOOKUP(K10115,'Tipo de carga'!B:B,'Tipo de carga'!C:C))</f>
        <v>Diesel</v>
      </c>
    </row>
    <row r="10116">
      <c r="A10116" s="36">
        <v>1998.0</v>
      </c>
      <c r="B10116" s="37" t="str">
        <f t="array" ref="B10116">IFERROR(XLOOKUP(A10116,'Asignacion Dic'!A:A,'Asignacion Dic'!C:C))</f>
        <v>MeLi Dedicado Merida</v>
      </c>
      <c r="C10116" s="37" t="str">
        <f t="array" ref="C10116">IFERROR(XLOOKUP(A10116,'Asignacion Dic'!A:A,'Asignacion Dic'!B:B))</f>
        <v>EC-05</v>
      </c>
      <c r="D10116" s="38">
        <v>45648.98653935185</v>
      </c>
      <c r="E10116" s="36" t="s">
        <v>398</v>
      </c>
      <c r="F10116" s="37" t="str">
        <f t="array" ref="F10116">IFERROR(XLOOKUP(E10116,Operadores!A:A,Operadores!B:B))</f>
        <v>SANEUS</v>
      </c>
      <c r="G10116" s="36" t="s">
        <v>42</v>
      </c>
      <c r="H10116" s="39">
        <v>19.63136</v>
      </c>
      <c r="I10116" s="40">
        <v>428.0</v>
      </c>
      <c r="J10116" s="41">
        <f t="shared" si="5"/>
        <v>8402.22208</v>
      </c>
      <c r="K10116" s="37" t="str">
        <f t="array" ref="K10116">IFERROR(XLOOKUP(G10116,'Tipo de carga'!A:A,'Tipo de carga'!B:B))</f>
        <v>Autoabasto</v>
      </c>
      <c r="L10116" s="37">
        <f t="shared" si="2"/>
        <v>52</v>
      </c>
      <c r="M10116" s="37">
        <f t="shared" si="3"/>
        <v>22</v>
      </c>
      <c r="N10116" s="37">
        <f t="shared" si="4"/>
        <v>12</v>
      </c>
      <c r="O10116" s="37" t="str">
        <f t="array" ref="O10116">IFERROR(XLOOKUP(K10116,'Tipo de carga'!B:B,'Tipo de carga'!C:C))</f>
        <v>Diesel</v>
      </c>
    </row>
    <row r="10117">
      <c r="A10117" s="36">
        <v>1892.0</v>
      </c>
      <c r="B10117" s="37" t="str">
        <f t="array" ref="B10117">IFERROR(XLOOKUP(A10117,'Asignacion Dic'!A:A,'Asignacion Dic'!C:C))</f>
        <v>Full Liver</v>
      </c>
      <c r="C10117" s="37" t="str">
        <f t="array" ref="C10117">IFERROR(XLOOKUP(A10117,'Asignacion Dic'!A:A,'Asignacion Dic'!B:B))</f>
        <v>EC-01</v>
      </c>
      <c r="D10117" s="38">
        <v>45648.97247685185</v>
      </c>
      <c r="E10117" s="36" t="s">
        <v>151</v>
      </c>
      <c r="F10117" s="37" t="str">
        <f t="array" ref="F10117">IFERROR(XLOOKUP(E10117,Operadores!A:A,Operadores!B:B))</f>
        <v>CALVI</v>
      </c>
      <c r="G10117" s="36" t="s">
        <v>42</v>
      </c>
      <c r="H10117" s="39">
        <v>19.63136</v>
      </c>
      <c r="I10117" s="40">
        <v>630.0</v>
      </c>
      <c r="J10117" s="41">
        <f t="shared" si="5"/>
        <v>12367.7568</v>
      </c>
      <c r="K10117" s="37" t="str">
        <f t="array" ref="K10117">IFERROR(XLOOKUP(G10117,'Tipo de carga'!A:A,'Tipo de carga'!B:B))</f>
        <v>Autoabasto</v>
      </c>
      <c r="L10117" s="37">
        <f t="shared" si="2"/>
        <v>52</v>
      </c>
      <c r="M10117" s="37">
        <f t="shared" si="3"/>
        <v>22</v>
      </c>
      <c r="N10117" s="37">
        <f t="shared" si="4"/>
        <v>12</v>
      </c>
      <c r="O10117" s="37" t="str">
        <f t="array" ref="O10117">IFERROR(XLOOKUP(K10117,'Tipo de carga'!B:B,'Tipo de carga'!C:C))</f>
        <v>Diesel</v>
      </c>
    </row>
    <row r="10118">
      <c r="A10118" s="36">
        <v>1828.0</v>
      </c>
      <c r="B10118" s="37" t="str">
        <f t="array" ref="B10118">IFERROR(XLOOKUP(A10118,'Asignacion Dic'!A:A,'Asignacion Dic'!C:C))</f>
        <v>Circuitos</v>
      </c>
      <c r="C10118" s="37" t="str">
        <f t="array" ref="C10118">IFERROR(XLOOKUP(A10118,'Asignacion Dic'!A:A,'Asignacion Dic'!B:B))</f>
        <v>EC-03</v>
      </c>
      <c r="D10118" s="38">
        <v>45648.92068287037</v>
      </c>
      <c r="E10118" s="36" t="s">
        <v>414</v>
      </c>
      <c r="F10118" s="37" t="str">
        <f t="array" ref="F10118">IFERROR(XLOOKUP(E10118,Operadores!A:A,Operadores!B:B))</f>
        <v>CRUBE</v>
      </c>
      <c r="G10118" s="36" t="s">
        <v>42</v>
      </c>
      <c r="H10118" s="39">
        <v>19.63136</v>
      </c>
      <c r="I10118" s="40">
        <v>300.0</v>
      </c>
      <c r="J10118" s="41">
        <f t="shared" si="5"/>
        <v>5889.408</v>
      </c>
      <c r="K10118" s="37" t="str">
        <f t="array" ref="K10118">IFERROR(XLOOKUP(G10118,'Tipo de carga'!A:A,'Tipo de carga'!B:B))</f>
        <v>Autoabasto</v>
      </c>
      <c r="L10118" s="37">
        <f t="shared" si="2"/>
        <v>52</v>
      </c>
      <c r="M10118" s="37">
        <f t="shared" si="3"/>
        <v>22</v>
      </c>
      <c r="N10118" s="37">
        <f t="shared" si="4"/>
        <v>12</v>
      </c>
      <c r="O10118" s="37" t="str">
        <f t="array" ref="O10118">IFERROR(XLOOKUP(K10118,'Tipo de carga'!B:B,'Tipo de carga'!C:C))</f>
        <v>Diesel</v>
      </c>
    </row>
    <row r="10119">
      <c r="A10119" s="36">
        <v>1996.0</v>
      </c>
      <c r="B10119" s="37" t="str">
        <f t="array" ref="B10119">IFERROR(XLOOKUP(A10119,'Asignacion Dic'!A:A,'Asignacion Dic'!C:C))</f>
        <v>MeLi Dedicado Merida</v>
      </c>
      <c r="C10119" s="37" t="str">
        <f t="array" ref="C10119">IFERROR(XLOOKUP(A10119,'Asignacion Dic'!A:A,'Asignacion Dic'!B:B))</f>
        <v>EC-05</v>
      </c>
      <c r="D10119" s="38">
        <v>45648.89672453704</v>
      </c>
      <c r="E10119" s="36" t="s">
        <v>204</v>
      </c>
      <c r="F10119" s="37" t="str">
        <f t="array" ref="F10119">IFERROR(XLOOKUP(E10119,Operadores!A:A,Operadores!B:B))</f>
        <v>AGUARM</v>
      </c>
      <c r="G10119" s="36" t="s">
        <v>42</v>
      </c>
      <c r="H10119" s="39">
        <v>19.63136</v>
      </c>
      <c r="I10119" s="40">
        <v>237.0</v>
      </c>
      <c r="J10119" s="41">
        <f t="shared" si="5"/>
        <v>4652.63232</v>
      </c>
      <c r="K10119" s="37" t="str">
        <f t="array" ref="K10119">IFERROR(XLOOKUP(G10119,'Tipo de carga'!A:A,'Tipo de carga'!B:B))</f>
        <v>Autoabasto</v>
      </c>
      <c r="L10119" s="37">
        <f t="shared" si="2"/>
        <v>52</v>
      </c>
      <c r="M10119" s="37">
        <f t="shared" si="3"/>
        <v>22</v>
      </c>
      <c r="N10119" s="37">
        <f t="shared" si="4"/>
        <v>12</v>
      </c>
      <c r="O10119" s="37" t="str">
        <f t="array" ref="O10119">IFERROR(XLOOKUP(K10119,'Tipo de carga'!B:B,'Tipo de carga'!C:C))</f>
        <v>Diesel</v>
      </c>
    </row>
    <row r="10120">
      <c r="A10120" s="36">
        <v>2010.0</v>
      </c>
      <c r="B10120" s="37" t="str">
        <f t="array" ref="B10120">IFERROR(XLOOKUP(A10120,'Asignacion Dic'!A:A,'Asignacion Dic'!C:C))</f>
        <v>MeLi asignado SD</v>
      </c>
      <c r="C10120" s="37" t="str">
        <f t="array" ref="C10120">IFERROR(XLOOKUP(A10120,'Asignacion Dic'!A:A,'Asignacion Dic'!B:B))</f>
        <v>EC-05</v>
      </c>
      <c r="D10120" s="38">
        <v>45648.83510416667</v>
      </c>
      <c r="E10120" s="36" t="s">
        <v>194</v>
      </c>
      <c r="F10120" s="37" t="str">
        <f t="array" ref="F10120">IFERROR(XLOOKUP(E10120,Operadores!A:A,Operadores!B:B))</f>
        <v>CHAJE</v>
      </c>
      <c r="G10120" s="36" t="s">
        <v>42</v>
      </c>
      <c r="H10120" s="39">
        <v>19.63136</v>
      </c>
      <c r="I10120" s="40">
        <v>250.0</v>
      </c>
      <c r="J10120" s="41">
        <f t="shared" si="5"/>
        <v>4907.84</v>
      </c>
      <c r="K10120" s="37" t="str">
        <f t="array" ref="K10120">IFERROR(XLOOKUP(G10120,'Tipo de carga'!A:A,'Tipo de carga'!B:B))</f>
        <v>Autoabasto</v>
      </c>
      <c r="L10120" s="37">
        <f t="shared" si="2"/>
        <v>52</v>
      </c>
      <c r="M10120" s="37">
        <f t="shared" si="3"/>
        <v>22</v>
      </c>
      <c r="N10120" s="37">
        <f t="shared" si="4"/>
        <v>12</v>
      </c>
      <c r="O10120" s="37" t="str">
        <f t="array" ref="O10120">IFERROR(XLOOKUP(K10120,'Tipo de carga'!B:B,'Tipo de carga'!C:C))</f>
        <v>Diesel</v>
      </c>
    </row>
    <row r="10121">
      <c r="A10121" s="36">
        <v>1905.0</v>
      </c>
      <c r="B10121" s="37" t="str">
        <f t="array" ref="B10121">IFERROR(XLOOKUP(A10121,'Asignacion Dic'!A:A,'Asignacion Dic'!C:C))</f>
        <v>MeLi asignado SD</v>
      </c>
      <c r="C10121" s="37" t="str">
        <f t="array" ref="C10121">IFERROR(XLOOKUP(A10121,'Asignacion Dic'!A:A,'Asignacion Dic'!B:B))</f>
        <v>EC-05</v>
      </c>
      <c r="D10121" s="38">
        <v>45648.83289351852</v>
      </c>
      <c r="E10121" s="36" t="s">
        <v>367</v>
      </c>
      <c r="F10121" s="37" t="str">
        <f t="array" ref="F10121">IFERROR(XLOOKUP(E10121,Operadores!A:A,Operadores!B:B))</f>
        <v>ALTJOS</v>
      </c>
      <c r="G10121" s="36" t="s">
        <v>42</v>
      </c>
      <c r="H10121" s="39">
        <v>19.63136</v>
      </c>
      <c r="I10121" s="40">
        <v>650.0</v>
      </c>
      <c r="J10121" s="41">
        <f t="shared" si="5"/>
        <v>12760.384</v>
      </c>
      <c r="K10121" s="37" t="str">
        <f t="array" ref="K10121">IFERROR(XLOOKUP(G10121,'Tipo de carga'!A:A,'Tipo de carga'!B:B))</f>
        <v>Autoabasto</v>
      </c>
      <c r="L10121" s="37">
        <f t="shared" si="2"/>
        <v>52</v>
      </c>
      <c r="M10121" s="37">
        <f t="shared" si="3"/>
        <v>22</v>
      </c>
      <c r="N10121" s="37">
        <f t="shared" si="4"/>
        <v>12</v>
      </c>
      <c r="O10121" s="37" t="str">
        <f t="array" ref="O10121">IFERROR(XLOOKUP(K10121,'Tipo de carga'!B:B,'Tipo de carga'!C:C))</f>
        <v>Diesel</v>
      </c>
    </row>
    <row r="10122">
      <c r="A10122" s="36">
        <v>2021.0</v>
      </c>
      <c r="B10122" s="37" t="str">
        <f t="array" ref="B10122">IFERROR(XLOOKUP(A10122,'Asignacion Dic'!A:A,'Asignacion Dic'!C:C))</f>
        <v>MeLi Dedicado Merida</v>
      </c>
      <c r="C10122" s="37" t="str">
        <f t="array" ref="C10122">IFERROR(XLOOKUP(A10122,'Asignacion Dic'!A:A,'Asignacion Dic'!B:B))</f>
        <v>EC-05</v>
      </c>
      <c r="D10122" s="38">
        <v>45648.75730324074</v>
      </c>
      <c r="E10122" s="36" t="s">
        <v>320</v>
      </c>
      <c r="F10122" s="37" t="str">
        <f t="array" ref="F10122">IFERROR(XLOOKUP(E10122,Operadores!A:A,Operadores!B:B))</f>
        <v>GUTIRV</v>
      </c>
      <c r="G10122" s="36" t="s">
        <v>42</v>
      </c>
      <c r="H10122" s="39">
        <v>19.63136</v>
      </c>
      <c r="I10122" s="40">
        <v>475.0</v>
      </c>
      <c r="J10122" s="41">
        <f t="shared" si="5"/>
        <v>9324.896</v>
      </c>
      <c r="K10122" s="37" t="str">
        <f t="array" ref="K10122">IFERROR(XLOOKUP(G10122,'Tipo de carga'!A:A,'Tipo de carga'!B:B))</f>
        <v>Autoabasto</v>
      </c>
      <c r="L10122" s="37">
        <f t="shared" si="2"/>
        <v>52</v>
      </c>
      <c r="M10122" s="37">
        <f t="shared" si="3"/>
        <v>22</v>
      </c>
      <c r="N10122" s="37">
        <f t="shared" si="4"/>
        <v>12</v>
      </c>
      <c r="O10122" s="37" t="str">
        <f t="array" ref="O10122">IFERROR(XLOOKUP(K10122,'Tipo de carga'!B:B,'Tipo de carga'!C:C))</f>
        <v>Diesel</v>
      </c>
    </row>
    <row r="10123">
      <c r="A10123" s="36">
        <v>1721.0</v>
      </c>
      <c r="B10123" s="37" t="str">
        <f t="array" ref="B10123">IFERROR(XLOOKUP(A10123,'Asignacion Dic'!A:A,'Asignacion Dic'!C:C))</f>
        <v>Wm Full</v>
      </c>
      <c r="C10123" s="37" t="str">
        <f t="array" ref="C10123">IFERROR(XLOOKUP(A10123,'Asignacion Dic'!A:A,'Asignacion Dic'!B:B))</f>
        <v>EC-08</v>
      </c>
      <c r="D10123" s="38">
        <v>45648.6959375</v>
      </c>
      <c r="E10123" s="36" t="s">
        <v>283</v>
      </c>
      <c r="F10123" s="37" t="str">
        <f t="array" ref="F10123">IFERROR(XLOOKUP(E10123,Operadores!A:A,Operadores!B:B))</f>
        <v>MAYSA</v>
      </c>
      <c r="G10123" s="36" t="s">
        <v>42</v>
      </c>
      <c r="H10123" s="39">
        <v>19.63136</v>
      </c>
      <c r="I10123" s="40">
        <v>392.0</v>
      </c>
      <c r="J10123" s="41">
        <f t="shared" si="5"/>
        <v>7695.49312</v>
      </c>
      <c r="K10123" s="37" t="str">
        <f t="array" ref="K10123">IFERROR(XLOOKUP(G10123,'Tipo de carga'!A:A,'Tipo de carga'!B:B))</f>
        <v>Autoabasto</v>
      </c>
      <c r="L10123" s="37">
        <f t="shared" si="2"/>
        <v>52</v>
      </c>
      <c r="M10123" s="37">
        <f t="shared" si="3"/>
        <v>22</v>
      </c>
      <c r="N10123" s="37">
        <f t="shared" si="4"/>
        <v>12</v>
      </c>
      <c r="O10123" s="37" t="str">
        <f t="array" ref="O10123">IFERROR(XLOOKUP(K10123,'Tipo de carga'!B:B,'Tipo de carga'!C:C))</f>
        <v>Diesel</v>
      </c>
    </row>
    <row r="10124">
      <c r="A10124" s="36">
        <v>2002.0</v>
      </c>
      <c r="B10124" s="37" t="str">
        <f t="array" ref="B10124">IFERROR(XLOOKUP(A10124,'Asignacion Dic'!A:A,'Asignacion Dic'!C:C))</f>
        <v>MeLi Dedicado Merida</v>
      </c>
      <c r="C10124" s="37" t="str">
        <f t="array" ref="C10124">IFERROR(XLOOKUP(A10124,'Asignacion Dic'!A:A,'Asignacion Dic'!B:B))</f>
        <v>EC-05</v>
      </c>
      <c r="D10124" s="38">
        <v>45648.67490740741</v>
      </c>
      <c r="E10124" s="36" t="s">
        <v>535</v>
      </c>
      <c r="F10124" s="37" t="str">
        <f t="array" ref="F10124">IFERROR(XLOOKUP(E10124,Operadores!A:A,Operadores!B:B))</f>
        <v>VELALE</v>
      </c>
      <c r="G10124" s="36" t="s">
        <v>42</v>
      </c>
      <c r="H10124" s="39">
        <v>19.63136</v>
      </c>
      <c r="I10124" s="40">
        <v>382.0</v>
      </c>
      <c r="J10124" s="41">
        <f t="shared" si="5"/>
        <v>7499.17952</v>
      </c>
      <c r="K10124" s="37" t="str">
        <f t="array" ref="K10124">IFERROR(XLOOKUP(G10124,'Tipo de carga'!A:A,'Tipo de carga'!B:B))</f>
        <v>Autoabasto</v>
      </c>
      <c r="L10124" s="37">
        <f t="shared" si="2"/>
        <v>52</v>
      </c>
      <c r="M10124" s="37">
        <f t="shared" si="3"/>
        <v>22</v>
      </c>
      <c r="N10124" s="37">
        <f t="shared" si="4"/>
        <v>12</v>
      </c>
      <c r="O10124" s="37" t="str">
        <f t="array" ref="O10124">IFERROR(XLOOKUP(K10124,'Tipo de carga'!B:B,'Tipo de carga'!C:C))</f>
        <v>Diesel</v>
      </c>
    </row>
    <row r="10125">
      <c r="A10125" s="36">
        <v>1761.0</v>
      </c>
      <c r="B10125" s="37" t="str">
        <f t="array" ref="B10125">IFERROR(XLOOKUP(A10125,'Asignacion Dic'!A:A,'Asignacion Dic'!C:C))</f>
        <v>Wm Full</v>
      </c>
      <c r="C10125" s="37" t="str">
        <f t="array" ref="C10125">IFERROR(XLOOKUP(A10125,'Asignacion Dic'!A:A,'Asignacion Dic'!B:B))</f>
        <v>EC-08</v>
      </c>
      <c r="D10125" s="38">
        <v>45648.643842592595</v>
      </c>
      <c r="E10125" s="36" t="s">
        <v>278</v>
      </c>
      <c r="F10125" s="37" t="str">
        <f t="array" ref="F10125">IFERROR(XLOOKUP(E10125,Operadores!A:A,Operadores!B:B))</f>
        <v>RAMBAR</v>
      </c>
      <c r="G10125" s="36" t="s">
        <v>42</v>
      </c>
      <c r="H10125" s="39">
        <v>19.63136</v>
      </c>
      <c r="I10125" s="40">
        <v>260.0</v>
      </c>
      <c r="J10125" s="41">
        <f t="shared" si="5"/>
        <v>5104.1536</v>
      </c>
      <c r="K10125" s="37" t="str">
        <f t="array" ref="K10125">IFERROR(XLOOKUP(G10125,'Tipo de carga'!A:A,'Tipo de carga'!B:B))</f>
        <v>Autoabasto</v>
      </c>
      <c r="L10125" s="37">
        <f t="shared" si="2"/>
        <v>52</v>
      </c>
      <c r="M10125" s="37">
        <f t="shared" si="3"/>
        <v>22</v>
      </c>
      <c r="N10125" s="37">
        <f t="shared" si="4"/>
        <v>12</v>
      </c>
      <c r="O10125" s="37" t="str">
        <f t="array" ref="O10125">IFERROR(XLOOKUP(K10125,'Tipo de carga'!B:B,'Tipo de carga'!C:C))</f>
        <v>Diesel</v>
      </c>
    </row>
    <row r="10126">
      <c r="A10126" s="36">
        <v>1701.0</v>
      </c>
      <c r="B10126" s="37" t="str">
        <f t="array" ref="B10126">IFERROR(XLOOKUP(A10126,'Asignacion Dic'!A:A,'Asignacion Dic'!C:C))</f>
        <v>Wm Full</v>
      </c>
      <c r="C10126" s="37" t="str">
        <f t="array" ref="C10126">IFERROR(XLOOKUP(A10126,'Asignacion Dic'!A:A,'Asignacion Dic'!B:B))</f>
        <v>EC-08</v>
      </c>
      <c r="D10126" s="38">
        <v>45648.62267361111</v>
      </c>
      <c r="E10126" s="36" t="s">
        <v>400</v>
      </c>
      <c r="F10126" s="37" t="str">
        <f t="array" ref="F10126">IFERROR(XLOOKUP(E10126,Operadores!A:A,Operadores!B:B))</f>
        <v>HERMOI</v>
      </c>
      <c r="G10126" s="36" t="s">
        <v>42</v>
      </c>
      <c r="H10126" s="39">
        <v>19.63136</v>
      </c>
      <c r="I10126" s="40">
        <v>263.0</v>
      </c>
      <c r="J10126" s="41">
        <f t="shared" si="5"/>
        <v>5163.04768</v>
      </c>
      <c r="K10126" s="37" t="str">
        <f t="array" ref="K10126">IFERROR(XLOOKUP(G10126,'Tipo de carga'!A:A,'Tipo de carga'!B:B))</f>
        <v>Autoabasto</v>
      </c>
      <c r="L10126" s="37">
        <f t="shared" si="2"/>
        <v>52</v>
      </c>
      <c r="M10126" s="37">
        <f t="shared" si="3"/>
        <v>22</v>
      </c>
      <c r="N10126" s="37">
        <f t="shared" si="4"/>
        <v>12</v>
      </c>
      <c r="O10126" s="37" t="str">
        <f t="array" ref="O10126">IFERROR(XLOOKUP(K10126,'Tipo de carga'!B:B,'Tipo de carga'!C:C))</f>
        <v>Diesel</v>
      </c>
    </row>
    <row r="10127">
      <c r="A10127" s="36">
        <v>2008.0</v>
      </c>
      <c r="B10127" s="37" t="str">
        <f t="array" ref="B10127">IFERROR(XLOOKUP(A10127,'Asignacion Dic'!A:A,'Asignacion Dic'!C:C))</f>
        <v>MeLi Dedicado Merida</v>
      </c>
      <c r="C10127" s="37" t="str">
        <f t="array" ref="C10127">IFERROR(XLOOKUP(A10127,'Asignacion Dic'!A:A,'Asignacion Dic'!B:B))</f>
        <v>EC-05</v>
      </c>
      <c r="D10127" s="38">
        <v>45648.46674768518</v>
      </c>
      <c r="E10127" s="36" t="s">
        <v>241</v>
      </c>
      <c r="F10127" s="37" t="str">
        <f t="array" ref="F10127">IFERROR(XLOOKUP(E10127,Operadores!A:A,Operadores!B:B))</f>
        <v>CADEMM</v>
      </c>
      <c r="G10127" s="36" t="s">
        <v>42</v>
      </c>
      <c r="H10127" s="39">
        <v>19.63136</v>
      </c>
      <c r="I10127" s="40">
        <v>224.0</v>
      </c>
      <c r="J10127" s="41">
        <f t="shared" si="5"/>
        <v>4397.42464</v>
      </c>
      <c r="K10127" s="37" t="str">
        <f t="array" ref="K10127">IFERROR(XLOOKUP(G10127,'Tipo de carga'!A:A,'Tipo de carga'!B:B))</f>
        <v>Autoabasto</v>
      </c>
      <c r="L10127" s="37">
        <f t="shared" si="2"/>
        <v>52</v>
      </c>
      <c r="M10127" s="37">
        <f t="shared" si="3"/>
        <v>22</v>
      </c>
      <c r="N10127" s="37">
        <f t="shared" si="4"/>
        <v>12</v>
      </c>
      <c r="O10127" s="37" t="str">
        <f t="array" ref="O10127">IFERROR(XLOOKUP(K10127,'Tipo de carga'!B:B,'Tipo de carga'!C:C))</f>
        <v>Diesel</v>
      </c>
    </row>
    <row r="10128">
      <c r="A10128" s="36">
        <v>1722.0</v>
      </c>
      <c r="B10128" s="37" t="str">
        <f t="array" ref="B10128">IFERROR(XLOOKUP(A10128,'Asignacion Dic'!A:A,'Asignacion Dic'!C:C))</f>
        <v>Wm Full</v>
      </c>
      <c r="C10128" s="37" t="str">
        <f t="array" ref="C10128">IFERROR(XLOOKUP(A10128,'Asignacion Dic'!A:A,'Asignacion Dic'!B:B))</f>
        <v>EC-08</v>
      </c>
      <c r="D10128" s="38">
        <v>45648.45686342593</v>
      </c>
      <c r="E10128" s="36" t="s">
        <v>296</v>
      </c>
      <c r="F10128" s="37" t="str">
        <f t="array" ref="F10128">IFERROR(XLOOKUP(E10128,Operadores!A:A,Operadores!B:B))</f>
        <v>PINGUA</v>
      </c>
      <c r="G10128" s="36" t="s">
        <v>42</v>
      </c>
      <c r="H10128" s="39">
        <v>19.63136</v>
      </c>
      <c r="I10128" s="40">
        <v>494.0</v>
      </c>
      <c r="J10128" s="41">
        <f t="shared" si="5"/>
        <v>9697.89184</v>
      </c>
      <c r="K10128" s="37" t="str">
        <f t="array" ref="K10128">IFERROR(XLOOKUP(G10128,'Tipo de carga'!A:A,'Tipo de carga'!B:B))</f>
        <v>Autoabasto</v>
      </c>
      <c r="L10128" s="37">
        <f t="shared" si="2"/>
        <v>52</v>
      </c>
      <c r="M10128" s="37">
        <f t="shared" si="3"/>
        <v>22</v>
      </c>
      <c r="N10128" s="37">
        <f t="shared" si="4"/>
        <v>12</v>
      </c>
      <c r="O10128" s="37" t="str">
        <f t="array" ref="O10128">IFERROR(XLOOKUP(K10128,'Tipo de carga'!B:B,'Tipo de carga'!C:C))</f>
        <v>Diesel</v>
      </c>
    </row>
    <row r="10129">
      <c r="A10129" s="36">
        <v>2026.0</v>
      </c>
      <c r="B10129" s="37" t="str">
        <f t="array" ref="B10129">IFERROR(XLOOKUP(A10129,'Asignacion Dic'!A:A,'Asignacion Dic'!C:C))</f>
        <v>MeLi Dedicado Merida</v>
      </c>
      <c r="C10129" s="37" t="str">
        <f t="array" ref="C10129">IFERROR(XLOOKUP(A10129,'Asignacion Dic'!A:A,'Asignacion Dic'!B:B))</f>
        <v>EC-05</v>
      </c>
      <c r="D10129" s="38">
        <v>45648.44658564815</v>
      </c>
      <c r="E10129" s="36" t="s">
        <v>492</v>
      </c>
      <c r="F10129" s="37" t="str">
        <f t="array" ref="F10129">IFERROR(XLOOKUP(E10129,Operadores!A:A,Operadores!B:B))</f>
        <v>CRUTOM</v>
      </c>
      <c r="G10129" s="36" t="s">
        <v>42</v>
      </c>
      <c r="H10129" s="39">
        <v>19.63136</v>
      </c>
      <c r="I10129" s="40">
        <v>210.0</v>
      </c>
      <c r="J10129" s="41">
        <f t="shared" si="5"/>
        <v>4122.5856</v>
      </c>
      <c r="K10129" s="37" t="str">
        <f t="array" ref="K10129">IFERROR(XLOOKUP(G10129,'Tipo de carga'!A:A,'Tipo de carga'!B:B))</f>
        <v>Autoabasto</v>
      </c>
      <c r="L10129" s="37">
        <f t="shared" si="2"/>
        <v>52</v>
      </c>
      <c r="M10129" s="37">
        <f t="shared" si="3"/>
        <v>22</v>
      </c>
      <c r="N10129" s="37">
        <f t="shared" si="4"/>
        <v>12</v>
      </c>
      <c r="O10129" s="37" t="str">
        <f t="array" ref="O10129">IFERROR(XLOOKUP(K10129,'Tipo de carga'!B:B,'Tipo de carga'!C:C))</f>
        <v>Diesel</v>
      </c>
    </row>
    <row r="10130">
      <c r="A10130" s="36">
        <v>1705.0</v>
      </c>
      <c r="B10130" s="37" t="str">
        <f t="array" ref="B10130">IFERROR(XLOOKUP(A10130,'Asignacion Dic'!A:A,'Asignacion Dic'!C:C))</f>
        <v>Wm Full</v>
      </c>
      <c r="C10130" s="37" t="str">
        <f t="array" ref="C10130">IFERROR(XLOOKUP(A10130,'Asignacion Dic'!A:A,'Asignacion Dic'!B:B))</f>
        <v>EC-08</v>
      </c>
      <c r="D10130" s="38">
        <v>45648.41946759259</v>
      </c>
      <c r="E10130" s="36" t="s">
        <v>285</v>
      </c>
      <c r="F10130" s="37" t="str">
        <f t="array" ref="F10130">IFERROR(XLOOKUP(E10130,Operadores!A:A,Operadores!B:B))</f>
        <v>PERVIC</v>
      </c>
      <c r="G10130" s="36" t="s">
        <v>42</v>
      </c>
      <c r="H10130" s="39">
        <v>19.63136</v>
      </c>
      <c r="I10130" s="40">
        <v>430.0</v>
      </c>
      <c r="J10130" s="41">
        <f t="shared" si="5"/>
        <v>8441.4848</v>
      </c>
      <c r="K10130" s="37" t="str">
        <f t="array" ref="K10130">IFERROR(XLOOKUP(G10130,'Tipo de carga'!A:A,'Tipo de carga'!B:B))</f>
        <v>Autoabasto</v>
      </c>
      <c r="L10130" s="37">
        <f t="shared" si="2"/>
        <v>52</v>
      </c>
      <c r="M10130" s="37">
        <f t="shared" si="3"/>
        <v>22</v>
      </c>
      <c r="N10130" s="37">
        <f t="shared" si="4"/>
        <v>12</v>
      </c>
      <c r="O10130" s="37" t="str">
        <f t="array" ref="O10130">IFERROR(XLOOKUP(K10130,'Tipo de carga'!B:B,'Tipo de carga'!C:C))</f>
        <v>Diesel</v>
      </c>
    </row>
    <row r="10131">
      <c r="A10131" s="36">
        <v>2014.0</v>
      </c>
      <c r="B10131" s="37" t="str">
        <f t="array" ref="B10131">IFERROR(XLOOKUP(A10131,'Asignacion Dic'!A:A,'Asignacion Dic'!C:C))</f>
        <v>MeLi Asignado TD</v>
      </c>
      <c r="C10131" s="37" t="str">
        <f t="array" ref="C10131">IFERROR(XLOOKUP(A10131,'Asignacion Dic'!A:A,'Asignacion Dic'!B:B))</f>
        <v>EC-05</v>
      </c>
      <c r="D10131" s="38">
        <v>45648.31496527778</v>
      </c>
      <c r="E10131" s="36" t="s">
        <v>417</v>
      </c>
      <c r="F10131" s="37" t="str">
        <f t="array" ref="F10131">IFERROR(XLOOKUP(E10131,Operadores!A:A,Operadores!B:B))</f>
        <v>OLVJUA01</v>
      </c>
      <c r="G10131" s="36" t="s">
        <v>42</v>
      </c>
      <c r="H10131" s="39">
        <v>19.63136</v>
      </c>
      <c r="I10131" s="40">
        <v>365.0</v>
      </c>
      <c r="J10131" s="41">
        <f t="shared" si="5"/>
        <v>7165.4464</v>
      </c>
      <c r="K10131" s="37" t="str">
        <f t="array" ref="K10131">IFERROR(XLOOKUP(G10131,'Tipo de carga'!A:A,'Tipo de carga'!B:B))</f>
        <v>Autoabasto</v>
      </c>
      <c r="L10131" s="37">
        <f t="shared" si="2"/>
        <v>52</v>
      </c>
      <c r="M10131" s="37">
        <f t="shared" si="3"/>
        <v>22</v>
      </c>
      <c r="N10131" s="37">
        <f t="shared" si="4"/>
        <v>12</v>
      </c>
      <c r="O10131" s="37" t="str">
        <f t="array" ref="O10131">IFERROR(XLOOKUP(K10131,'Tipo de carga'!B:B,'Tipo de carga'!C:C))</f>
        <v>Diesel</v>
      </c>
    </row>
    <row r="10132">
      <c r="A10132" s="36">
        <v>1902.0</v>
      </c>
      <c r="B10132" s="37" t="str">
        <f t="array" ref="B10132">IFERROR(XLOOKUP(A10132,'Asignacion Dic'!A:A,'Asignacion Dic'!C:C))</f>
        <v>Pipas</v>
      </c>
      <c r="C10132" s="37" t="str">
        <f t="array" ref="C10132">IFERROR(XLOOKUP(A10132,'Asignacion Dic'!A:A,'Asignacion Dic'!B:B))</f>
        <v>EC-02</v>
      </c>
      <c r="D10132" s="38">
        <v>45648.29174768519</v>
      </c>
      <c r="E10132" s="36" t="s">
        <v>365</v>
      </c>
      <c r="F10132" s="37" t="str">
        <f t="array" ref="F10132">IFERROR(XLOOKUP(E10132,Operadores!A:A,Operadores!B:B))</f>
        <v>RUICRU</v>
      </c>
      <c r="G10132" s="36" t="s">
        <v>42</v>
      </c>
      <c r="H10132" s="39">
        <v>19.63136</v>
      </c>
      <c r="I10132" s="40">
        <v>365.0</v>
      </c>
      <c r="J10132" s="41">
        <f t="shared" si="5"/>
        <v>7165.4464</v>
      </c>
      <c r="K10132" s="37" t="str">
        <f t="array" ref="K10132">IFERROR(XLOOKUP(G10132,'Tipo de carga'!A:A,'Tipo de carga'!B:B))</f>
        <v>Autoabasto</v>
      </c>
      <c r="L10132" s="37">
        <f t="shared" si="2"/>
        <v>52</v>
      </c>
      <c r="M10132" s="37">
        <f t="shared" si="3"/>
        <v>22</v>
      </c>
      <c r="N10132" s="37">
        <f t="shared" si="4"/>
        <v>12</v>
      </c>
      <c r="O10132" s="37" t="str">
        <f t="array" ref="O10132">IFERROR(XLOOKUP(K10132,'Tipo de carga'!B:B,'Tipo de carga'!C:C))</f>
        <v>Diesel</v>
      </c>
    </row>
    <row r="10133">
      <c r="A10133" s="36">
        <v>2027.0</v>
      </c>
      <c r="B10133" s="37" t="str">
        <f t="array" ref="B10133">IFERROR(XLOOKUP(A10133,'Asignacion Dic'!A:A,'Asignacion Dic'!C:C))</f>
        <v>MeLi Dedicado Merida</v>
      </c>
      <c r="C10133" s="37" t="str">
        <f t="array" ref="C10133">IFERROR(XLOOKUP(A10133,'Asignacion Dic'!A:A,'Asignacion Dic'!B:B))</f>
        <v>EC-05</v>
      </c>
      <c r="D10133" s="38">
        <v>45648.278657407405</v>
      </c>
      <c r="E10133" s="36" t="s">
        <v>246</v>
      </c>
      <c r="F10133" s="37" t="str">
        <f t="array" ref="F10133">IFERROR(XLOOKUP(E10133,Operadores!A:A,Operadores!B:B))</f>
        <v>LUNADO</v>
      </c>
      <c r="G10133" s="36" t="s">
        <v>42</v>
      </c>
      <c r="H10133" s="39">
        <v>19.63136</v>
      </c>
      <c r="I10133" s="40">
        <v>415.0</v>
      </c>
      <c r="J10133" s="41">
        <f t="shared" si="5"/>
        <v>8147.0144</v>
      </c>
      <c r="K10133" s="37" t="str">
        <f t="array" ref="K10133">IFERROR(XLOOKUP(G10133,'Tipo de carga'!A:A,'Tipo de carga'!B:B))</f>
        <v>Autoabasto</v>
      </c>
      <c r="L10133" s="37">
        <f t="shared" si="2"/>
        <v>52</v>
      </c>
      <c r="M10133" s="37">
        <f t="shared" si="3"/>
        <v>22</v>
      </c>
      <c r="N10133" s="37">
        <f t="shared" si="4"/>
        <v>12</v>
      </c>
      <c r="O10133" s="37" t="str">
        <f t="array" ref="O10133">IFERROR(XLOOKUP(K10133,'Tipo de carga'!B:B,'Tipo de carga'!C:C))</f>
        <v>Diesel</v>
      </c>
    </row>
    <row r="10134">
      <c r="A10134" s="36">
        <v>2024.0</v>
      </c>
      <c r="B10134" s="37" t="str">
        <f t="array" ref="B10134">IFERROR(XLOOKUP(A10134,'Asignacion Dic'!A:A,'Asignacion Dic'!C:C))</f>
        <v>MeLi Dedicado Merida</v>
      </c>
      <c r="C10134" s="37" t="str">
        <f t="array" ref="C10134">IFERROR(XLOOKUP(A10134,'Asignacion Dic'!A:A,'Asignacion Dic'!B:B))</f>
        <v>EC-05</v>
      </c>
      <c r="D10134" s="38">
        <v>45648.25450231481</v>
      </c>
      <c r="E10134" s="36" t="s">
        <v>469</v>
      </c>
      <c r="F10134" s="37" t="str">
        <f t="array" ref="F10134">IFERROR(XLOOKUP(E10134,Operadores!A:A,Operadores!B:B))</f>
        <v>DELJOS01</v>
      </c>
      <c r="G10134" s="36" t="s">
        <v>42</v>
      </c>
      <c r="H10134" s="39">
        <v>19.63136</v>
      </c>
      <c r="I10134" s="40">
        <v>350.0</v>
      </c>
      <c r="J10134" s="41">
        <f t="shared" si="5"/>
        <v>6870.976</v>
      </c>
      <c r="K10134" s="37" t="str">
        <f t="array" ref="K10134">IFERROR(XLOOKUP(G10134,'Tipo de carga'!A:A,'Tipo de carga'!B:B))</f>
        <v>Autoabasto</v>
      </c>
      <c r="L10134" s="37">
        <f t="shared" si="2"/>
        <v>52</v>
      </c>
      <c r="M10134" s="37">
        <f t="shared" si="3"/>
        <v>22</v>
      </c>
      <c r="N10134" s="37">
        <f t="shared" si="4"/>
        <v>12</v>
      </c>
      <c r="O10134" s="37" t="str">
        <f t="array" ref="O10134">IFERROR(XLOOKUP(K10134,'Tipo de carga'!B:B,'Tipo de carga'!C:C))</f>
        <v>Diesel</v>
      </c>
    </row>
    <row r="10135">
      <c r="A10135" s="36">
        <v>1801.0</v>
      </c>
      <c r="B10135" s="37" t="str">
        <f t="array" ref="B10135">IFERROR(XLOOKUP(A10135,'Asignacion Dic'!A:A,'Asignacion Dic'!C:C))</f>
        <v>Sayer Full</v>
      </c>
      <c r="C10135" s="37" t="str">
        <f t="array" ref="C10135">IFERROR(XLOOKUP(A10135,'Asignacion Dic'!A:A,'Asignacion Dic'!B:B))</f>
        <v>EC-04</v>
      </c>
      <c r="D10135" s="38">
        <v>45648.131273148145</v>
      </c>
      <c r="E10135" s="36" t="s">
        <v>67</v>
      </c>
      <c r="F10135" s="37" t="str">
        <f t="array" ref="F10135">IFERROR(XLOOKUP(E10135,Operadores!A:A,Operadores!B:B))</f>
        <v>DURMA01</v>
      </c>
      <c r="G10135" s="36" t="s">
        <v>42</v>
      </c>
      <c r="H10135" s="39">
        <v>19.63136</v>
      </c>
      <c r="I10135" s="40">
        <v>500.0</v>
      </c>
      <c r="J10135" s="41">
        <f t="shared" si="5"/>
        <v>9815.68</v>
      </c>
      <c r="K10135" s="37" t="str">
        <f t="array" ref="K10135">IFERROR(XLOOKUP(G10135,'Tipo de carga'!A:A,'Tipo de carga'!B:B))</f>
        <v>Autoabasto</v>
      </c>
      <c r="L10135" s="37">
        <f t="shared" si="2"/>
        <v>52</v>
      </c>
      <c r="M10135" s="37">
        <f t="shared" si="3"/>
        <v>22</v>
      </c>
      <c r="N10135" s="37">
        <f t="shared" si="4"/>
        <v>12</v>
      </c>
      <c r="O10135" s="37" t="str">
        <f t="array" ref="O10135">IFERROR(XLOOKUP(K10135,'Tipo de carga'!B:B,'Tipo de carga'!C:C))</f>
        <v>Diesel</v>
      </c>
    </row>
    <row r="10136">
      <c r="A10136" s="36">
        <v>2031.0</v>
      </c>
      <c r="B10136" s="37" t="str">
        <f t="array" ref="B10136">IFERROR(XLOOKUP(A10136,'Asignacion Dic'!A:A,'Asignacion Dic'!C:C))</f>
        <v>MeLi Dedicado Merida</v>
      </c>
      <c r="C10136" s="37" t="str">
        <f t="array" ref="C10136">IFERROR(XLOOKUP(A10136,'Asignacion Dic'!A:A,'Asignacion Dic'!B:B))</f>
        <v>EC-05</v>
      </c>
      <c r="D10136" s="38">
        <v>45648.04703703704</v>
      </c>
      <c r="E10136" s="36" t="s">
        <v>603</v>
      </c>
      <c r="F10136" s="37" t="str">
        <f t="array" ref="F10136">IFERROR(XLOOKUP(E10136,Operadores!A:A,Operadores!B:B))</f>
        <v>SARJO</v>
      </c>
      <c r="G10136" s="36" t="s">
        <v>42</v>
      </c>
      <c r="H10136" s="39">
        <v>19.63136</v>
      </c>
      <c r="I10136" s="40">
        <v>217.0</v>
      </c>
      <c r="J10136" s="41">
        <f t="shared" si="5"/>
        <v>4260.00512</v>
      </c>
      <c r="K10136" s="37" t="str">
        <f t="array" ref="K10136">IFERROR(XLOOKUP(G10136,'Tipo de carga'!A:A,'Tipo de carga'!B:B))</f>
        <v>Autoabasto</v>
      </c>
      <c r="L10136" s="37">
        <f t="shared" si="2"/>
        <v>52</v>
      </c>
      <c r="M10136" s="37">
        <f t="shared" si="3"/>
        <v>22</v>
      </c>
      <c r="N10136" s="37">
        <f t="shared" si="4"/>
        <v>12</v>
      </c>
      <c r="O10136" s="37" t="str">
        <f t="array" ref="O10136">IFERROR(XLOOKUP(K10136,'Tipo de carga'!B:B,'Tipo de carga'!C:C))</f>
        <v>Diesel</v>
      </c>
    </row>
    <row r="10137">
      <c r="A10137" s="36">
        <v>1941.0</v>
      </c>
      <c r="B10137" s="37" t="str">
        <f t="array" ref="B10137">IFERROR(XLOOKUP(A10137,'Asignacion Dic'!A:A,'Asignacion Dic'!C:C))</f>
        <v>Available</v>
      </c>
      <c r="C10137" s="37" t="str">
        <f t="array" ref="C10137">IFERROR(XLOOKUP(A10137,'Asignacion Dic'!A:A,'Asignacion Dic'!B:B))</f>
        <v>TTE</v>
      </c>
      <c r="D10137" s="38">
        <v>45648.05972222222</v>
      </c>
      <c r="E10137" s="36" t="s">
        <v>172</v>
      </c>
      <c r="F10137" s="37" t="str">
        <f t="array" ref="F10137">IFERROR(XLOOKUP(E10137,Operadores!A:A,Operadores!B:B))</f>
        <v>REDJUL</v>
      </c>
      <c r="G10137" s="36" t="s">
        <v>425</v>
      </c>
      <c r="H10137" s="39">
        <v>24.69</v>
      </c>
      <c r="I10137" s="40">
        <v>340.0</v>
      </c>
      <c r="J10137" s="41">
        <f t="shared" si="5"/>
        <v>8394.6</v>
      </c>
      <c r="K10137" s="37" t="str">
        <f t="array" ref="K10137">IFERROR(XLOOKUP(G10137,'Tipo de carga'!A:A,'Tipo de carga'!B:B))</f>
        <v>Ticket</v>
      </c>
      <c r="L10137" s="37">
        <f t="shared" si="2"/>
        <v>52</v>
      </c>
      <c r="M10137" s="37">
        <f t="shared" si="3"/>
        <v>22</v>
      </c>
      <c r="N10137" s="37">
        <f t="shared" si="4"/>
        <v>12</v>
      </c>
      <c r="O10137" s="37" t="str">
        <f t="array" ref="O10137">IFERROR(XLOOKUP(K10137,'Tipo de carga'!B:B,'Tipo de carga'!C:C))</f>
        <v>Diesel</v>
      </c>
    </row>
    <row r="10138">
      <c r="A10138" s="36">
        <v>2017.0</v>
      </c>
      <c r="B10138" s="37" t="str">
        <f t="array" ref="B10138">IFERROR(XLOOKUP(A10138,'Asignacion Dic'!A:A,'Asignacion Dic'!C:C))</f>
        <v>MeLi Dedicado TD</v>
      </c>
      <c r="C10138" s="37" t="str">
        <f t="array" ref="C10138">IFERROR(XLOOKUP(A10138,'Asignacion Dic'!A:A,'Asignacion Dic'!B:B))</f>
        <v>EC-05</v>
      </c>
      <c r="D10138" s="38">
        <v>45648.14097222222</v>
      </c>
      <c r="E10138" s="36" t="s">
        <v>337</v>
      </c>
      <c r="F10138" s="37" t="str">
        <f t="array" ref="F10138">IFERROR(XLOOKUP(E10138,Operadores!A:A,Operadores!B:B))</f>
        <v>FLOBRA</v>
      </c>
      <c r="G10138" s="36" t="s">
        <v>425</v>
      </c>
      <c r="H10138" s="39">
        <v>27.37</v>
      </c>
      <c r="I10138" s="40">
        <v>395.0</v>
      </c>
      <c r="J10138" s="41">
        <f t="shared" si="5"/>
        <v>10811.15</v>
      </c>
      <c r="K10138" s="37" t="str">
        <f t="array" ref="K10138">IFERROR(XLOOKUP(G10138,'Tipo de carga'!A:A,'Tipo de carga'!B:B))</f>
        <v>Ticket</v>
      </c>
      <c r="L10138" s="37">
        <f t="shared" si="2"/>
        <v>52</v>
      </c>
      <c r="M10138" s="37">
        <f t="shared" si="3"/>
        <v>22</v>
      </c>
      <c r="N10138" s="37">
        <f t="shared" si="4"/>
        <v>12</v>
      </c>
      <c r="O10138" s="37" t="str">
        <f t="array" ref="O10138">IFERROR(XLOOKUP(K10138,'Tipo de carga'!B:B,'Tipo de carga'!C:C))</f>
        <v>Diesel</v>
      </c>
    </row>
    <row r="10139">
      <c r="A10139" s="36">
        <v>2016.0</v>
      </c>
      <c r="B10139" s="37" t="str">
        <f t="array" ref="B10139">IFERROR(XLOOKUP(A10139,'Asignacion Dic'!A:A,'Asignacion Dic'!C:C))</f>
        <v>MeLi Asignado TD</v>
      </c>
      <c r="C10139" s="37" t="str">
        <f t="array" ref="C10139">IFERROR(XLOOKUP(A10139,'Asignacion Dic'!A:A,'Asignacion Dic'!B:B))</f>
        <v>EC-05</v>
      </c>
      <c r="D10139" s="38">
        <v>45648.15833333333</v>
      </c>
      <c r="E10139" s="36" t="s">
        <v>578</v>
      </c>
      <c r="F10139" s="37" t="str">
        <f t="array" ref="F10139">IFERROR(XLOOKUP(E10139,Operadores!A:A,Operadores!B:B))</f>
        <v>ASTLUI</v>
      </c>
      <c r="G10139" s="36" t="s">
        <v>425</v>
      </c>
      <c r="H10139" s="39">
        <v>26.59</v>
      </c>
      <c r="I10139" s="40">
        <v>451.0</v>
      </c>
      <c r="J10139" s="41">
        <f t="shared" si="5"/>
        <v>11992.09</v>
      </c>
      <c r="K10139" s="37" t="str">
        <f t="array" ref="K10139">IFERROR(XLOOKUP(G10139,'Tipo de carga'!A:A,'Tipo de carga'!B:B))</f>
        <v>Ticket</v>
      </c>
      <c r="L10139" s="37">
        <f t="shared" si="2"/>
        <v>52</v>
      </c>
      <c r="M10139" s="37">
        <f t="shared" si="3"/>
        <v>22</v>
      </c>
      <c r="N10139" s="37">
        <f t="shared" si="4"/>
        <v>12</v>
      </c>
      <c r="O10139" s="37" t="str">
        <f t="array" ref="O10139">IFERROR(XLOOKUP(K10139,'Tipo de carga'!B:B,'Tipo de carga'!C:C))</f>
        <v>Diesel</v>
      </c>
    </row>
    <row r="10140">
      <c r="A10140" s="36">
        <v>2030.0</v>
      </c>
      <c r="B10140" s="37" t="str">
        <f t="array" ref="B10140">IFERROR(XLOOKUP(A10140,'Asignacion Dic'!A:A,'Asignacion Dic'!C:C))</f>
        <v>MeLi Dedicado TD</v>
      </c>
      <c r="C10140" s="37" t="str">
        <f t="array" ref="C10140">IFERROR(XLOOKUP(A10140,'Asignacion Dic'!A:A,'Asignacion Dic'!B:B))</f>
        <v>EC-05</v>
      </c>
      <c r="D10140" s="38">
        <v>45648.22708333333</v>
      </c>
      <c r="E10140" s="36" t="s">
        <v>323</v>
      </c>
      <c r="F10140" s="37" t="str">
        <f t="array" ref="F10140">IFERROR(XLOOKUP(E10140,Operadores!A:A,Operadores!B:B))</f>
        <v>MENBER</v>
      </c>
      <c r="G10140" s="36" t="s">
        <v>425</v>
      </c>
      <c r="H10140" s="39">
        <v>26.49</v>
      </c>
      <c r="I10140" s="40">
        <v>453.0</v>
      </c>
      <c r="J10140" s="41">
        <f t="shared" si="5"/>
        <v>11999.97</v>
      </c>
      <c r="K10140" s="37" t="str">
        <f t="array" ref="K10140">IFERROR(XLOOKUP(G10140,'Tipo de carga'!A:A,'Tipo de carga'!B:B))</f>
        <v>Ticket</v>
      </c>
      <c r="L10140" s="37">
        <f t="shared" si="2"/>
        <v>52</v>
      </c>
      <c r="M10140" s="37">
        <f t="shared" si="3"/>
        <v>22</v>
      </c>
      <c r="N10140" s="37">
        <f t="shared" si="4"/>
        <v>12</v>
      </c>
      <c r="O10140" s="37" t="str">
        <f t="array" ref="O10140">IFERROR(XLOOKUP(K10140,'Tipo de carga'!B:B,'Tipo de carga'!C:C))</f>
        <v>Diesel</v>
      </c>
    </row>
    <row r="10141">
      <c r="A10141" s="36">
        <v>1742.0</v>
      </c>
      <c r="B10141" s="37" t="str">
        <f t="array" ref="B10141">IFERROR(XLOOKUP(A10141,'Asignacion Dic'!A:A,'Asignacion Dic'!C:C))</f>
        <v>Wm Sencillo</v>
      </c>
      <c r="C10141" s="37" t="str">
        <f t="array" ref="C10141">IFERROR(XLOOKUP(A10141,'Asignacion Dic'!A:A,'Asignacion Dic'!B:B))</f>
        <v>EC-08</v>
      </c>
      <c r="D10141" s="38">
        <v>45648.40833333333</v>
      </c>
      <c r="E10141" s="36" t="s">
        <v>488</v>
      </c>
      <c r="F10141" s="37" t="str">
        <f t="array" ref="F10141">IFERROR(XLOOKUP(E10141,Operadores!A:A,Operadores!B:B))</f>
        <v>PENJUA</v>
      </c>
      <c r="G10141" s="36" t="s">
        <v>425</v>
      </c>
      <c r="H10141" s="39">
        <v>26.17</v>
      </c>
      <c r="I10141" s="40">
        <v>602.0</v>
      </c>
      <c r="J10141" s="41">
        <f t="shared" si="5"/>
        <v>15754.34</v>
      </c>
      <c r="K10141" s="37" t="str">
        <f t="array" ref="K10141">IFERROR(XLOOKUP(G10141,'Tipo de carga'!A:A,'Tipo de carga'!B:B))</f>
        <v>Ticket</v>
      </c>
      <c r="L10141" s="37">
        <f t="shared" si="2"/>
        <v>52</v>
      </c>
      <c r="M10141" s="37">
        <f t="shared" si="3"/>
        <v>22</v>
      </c>
      <c r="N10141" s="37">
        <f t="shared" si="4"/>
        <v>12</v>
      </c>
      <c r="O10141" s="37" t="str">
        <f t="array" ref="O10141">IFERROR(XLOOKUP(K10141,'Tipo de carga'!B:B,'Tipo de carga'!C:C))</f>
        <v>Diesel</v>
      </c>
    </row>
    <row r="10142">
      <c r="A10142" s="36">
        <v>1808.0</v>
      </c>
      <c r="B10142" s="37" t="str">
        <f t="array" ref="B10142">IFERROR(XLOOKUP(A10142,'Asignacion Dic'!A:A,'Asignacion Dic'!C:C))</f>
        <v>Sayer Full</v>
      </c>
      <c r="C10142" s="37" t="str">
        <f t="array" ref="C10142">IFERROR(XLOOKUP(A10142,'Asignacion Dic'!A:A,'Asignacion Dic'!B:B))</f>
        <v>EC-04</v>
      </c>
      <c r="D10142" s="38">
        <v>45648.40902777778</v>
      </c>
      <c r="E10142" s="36" t="s">
        <v>55</v>
      </c>
      <c r="F10142" s="37" t="str">
        <f t="array" ref="F10142">IFERROR(XLOOKUP(E10142,Operadores!A:A,Operadores!B:B))</f>
        <v>ZAPNO</v>
      </c>
      <c r="G10142" s="36" t="s">
        <v>425</v>
      </c>
      <c r="H10142" s="39">
        <v>27.0</v>
      </c>
      <c r="I10142" s="40">
        <v>453.0</v>
      </c>
      <c r="J10142" s="41">
        <f t="shared" si="5"/>
        <v>12231</v>
      </c>
      <c r="K10142" s="37" t="str">
        <f t="array" ref="K10142">IFERROR(XLOOKUP(G10142,'Tipo de carga'!A:A,'Tipo de carga'!B:B))</f>
        <v>Ticket</v>
      </c>
      <c r="L10142" s="37">
        <f t="shared" si="2"/>
        <v>52</v>
      </c>
      <c r="M10142" s="37">
        <f t="shared" si="3"/>
        <v>22</v>
      </c>
      <c r="N10142" s="37">
        <f t="shared" si="4"/>
        <v>12</v>
      </c>
      <c r="O10142" s="37" t="str">
        <f t="array" ref="O10142">IFERROR(XLOOKUP(K10142,'Tipo de carga'!B:B,'Tipo de carga'!C:C))</f>
        <v>Diesel</v>
      </c>
    </row>
    <row r="10143">
      <c r="A10143" s="36">
        <v>1901.0</v>
      </c>
      <c r="B10143" s="37" t="str">
        <f t="array" ref="B10143">IFERROR(XLOOKUP(A10143,'Asignacion Dic'!A:A,'Asignacion Dic'!C:C))</f>
        <v>Pipas</v>
      </c>
      <c r="C10143" s="37" t="str">
        <f t="array" ref="C10143">IFERROR(XLOOKUP(A10143,'Asignacion Dic'!A:A,'Asignacion Dic'!B:B))</f>
        <v>EC-02</v>
      </c>
      <c r="D10143" s="38">
        <v>45648.4625</v>
      </c>
      <c r="E10143" s="36" t="s">
        <v>411</v>
      </c>
      <c r="F10143" s="37" t="str">
        <f t="array" ref="F10143">IFERROR(XLOOKUP(E10143,Operadores!A:A,Operadores!B:B))</f>
        <v>APODA</v>
      </c>
      <c r="G10143" s="36" t="s">
        <v>425</v>
      </c>
      <c r="H10143" s="39">
        <v>27.39</v>
      </c>
      <c r="I10143" s="40">
        <v>192.0</v>
      </c>
      <c r="J10143" s="41">
        <f t="shared" si="5"/>
        <v>5258.88</v>
      </c>
      <c r="K10143" s="37" t="str">
        <f t="array" ref="K10143">IFERROR(XLOOKUP(G10143,'Tipo de carga'!A:A,'Tipo de carga'!B:B))</f>
        <v>Ticket</v>
      </c>
      <c r="L10143" s="37">
        <f t="shared" si="2"/>
        <v>52</v>
      </c>
      <c r="M10143" s="37">
        <f t="shared" si="3"/>
        <v>22</v>
      </c>
      <c r="N10143" s="37">
        <f t="shared" si="4"/>
        <v>12</v>
      </c>
      <c r="O10143" s="37" t="str">
        <f t="array" ref="O10143">IFERROR(XLOOKUP(K10143,'Tipo de carga'!B:B,'Tipo de carga'!C:C))</f>
        <v>Diesel</v>
      </c>
    </row>
    <row r="10144">
      <c r="A10144" s="36">
        <v>1939.0</v>
      </c>
      <c r="B10144" s="37" t="str">
        <f t="array" ref="B10144">IFERROR(XLOOKUP(A10144,'Asignacion Dic'!A:A,'Asignacion Dic'!C:C))</f>
        <v>Full Liver</v>
      </c>
      <c r="C10144" s="37" t="str">
        <f t="array" ref="C10144">IFERROR(XLOOKUP(A10144,'Asignacion Dic'!A:A,'Asignacion Dic'!B:B))</f>
        <v>EC-01</v>
      </c>
      <c r="D10144" s="38">
        <v>45648.59375</v>
      </c>
      <c r="E10144" s="36" t="s">
        <v>364</v>
      </c>
      <c r="F10144" s="37" t="str">
        <f t="array" ref="F10144">IFERROR(XLOOKUP(E10144,Operadores!A:A,Operadores!B:B))</f>
        <v>TORBR01</v>
      </c>
      <c r="G10144" s="36" t="s">
        <v>425</v>
      </c>
      <c r="H10144" s="39">
        <v>25.85</v>
      </c>
      <c r="I10144" s="40">
        <v>371.0</v>
      </c>
      <c r="J10144" s="41">
        <f t="shared" si="5"/>
        <v>9590.35</v>
      </c>
      <c r="K10144" s="37" t="str">
        <f t="array" ref="K10144">IFERROR(XLOOKUP(G10144,'Tipo de carga'!A:A,'Tipo de carga'!B:B))</f>
        <v>Ticket</v>
      </c>
      <c r="L10144" s="37">
        <f t="shared" si="2"/>
        <v>52</v>
      </c>
      <c r="M10144" s="37">
        <f t="shared" si="3"/>
        <v>22</v>
      </c>
      <c r="N10144" s="37">
        <f t="shared" si="4"/>
        <v>12</v>
      </c>
      <c r="O10144" s="37" t="str">
        <f t="array" ref="O10144">IFERROR(XLOOKUP(K10144,'Tipo de carga'!B:B,'Tipo de carga'!C:C))</f>
        <v>Diesel</v>
      </c>
    </row>
    <row r="10145">
      <c r="A10145" s="36">
        <v>1738.0</v>
      </c>
      <c r="B10145" s="37" t="str">
        <f t="array" ref="B10145">IFERROR(XLOOKUP(A10145,'Asignacion Dic'!A:A,'Asignacion Dic'!C:C))</f>
        <v>Wm Full</v>
      </c>
      <c r="C10145" s="37" t="str">
        <f t="array" ref="C10145">IFERROR(XLOOKUP(A10145,'Asignacion Dic'!A:A,'Asignacion Dic'!B:B))</f>
        <v>EC-08</v>
      </c>
      <c r="D10145" s="38">
        <v>45648.69236111111</v>
      </c>
      <c r="E10145" s="36" t="s">
        <v>295</v>
      </c>
      <c r="F10145" s="37" t="str">
        <f t="array" ref="F10145">IFERROR(XLOOKUP(E10145,Operadores!A:A,Operadores!B:B))</f>
        <v>PEROMA</v>
      </c>
      <c r="G10145" s="36" t="s">
        <v>425</v>
      </c>
      <c r="H10145" s="39">
        <v>26.29</v>
      </c>
      <c r="I10145" s="40">
        <v>365.0</v>
      </c>
      <c r="J10145" s="41">
        <f t="shared" si="5"/>
        <v>9595.85</v>
      </c>
      <c r="K10145" s="37" t="str">
        <f t="array" ref="K10145">IFERROR(XLOOKUP(G10145,'Tipo de carga'!A:A,'Tipo de carga'!B:B))</f>
        <v>Ticket</v>
      </c>
      <c r="L10145" s="37">
        <f t="shared" si="2"/>
        <v>52</v>
      </c>
      <c r="M10145" s="37">
        <f t="shared" si="3"/>
        <v>22</v>
      </c>
      <c r="N10145" s="37">
        <f t="shared" si="4"/>
        <v>12</v>
      </c>
      <c r="O10145" s="37" t="str">
        <f t="array" ref="O10145">IFERROR(XLOOKUP(K10145,'Tipo de carga'!B:B,'Tipo de carga'!C:C))</f>
        <v>Diesel</v>
      </c>
    </row>
    <row r="10146">
      <c r="A10146" s="36">
        <v>1897.0</v>
      </c>
      <c r="B10146" s="37" t="str">
        <f t="array" ref="B10146">IFERROR(XLOOKUP(A10146,'Asignacion Dic'!A:A,'Asignacion Dic'!C:C))</f>
        <v>Full Liver</v>
      </c>
      <c r="C10146" s="37" t="str">
        <f t="array" ref="C10146">IFERROR(XLOOKUP(A10146,'Asignacion Dic'!A:A,'Asignacion Dic'!B:B))</f>
        <v>EC-01</v>
      </c>
      <c r="D10146" s="38">
        <v>45648.76597222222</v>
      </c>
      <c r="E10146" s="36" t="s">
        <v>408</v>
      </c>
      <c r="F10146" s="37" t="str">
        <f t="array" ref="F10146">IFERROR(XLOOKUP(E10146,Operadores!A:A,Operadores!B:B))</f>
        <v>RODAR</v>
      </c>
      <c r="G10146" s="36" t="s">
        <v>425</v>
      </c>
      <c r="H10146" s="39">
        <v>24.99</v>
      </c>
      <c r="I10146" s="40">
        <v>192.0</v>
      </c>
      <c r="J10146" s="41">
        <f t="shared" si="5"/>
        <v>4798.08</v>
      </c>
      <c r="K10146" s="37" t="str">
        <f t="array" ref="K10146">IFERROR(XLOOKUP(G10146,'Tipo de carga'!A:A,'Tipo de carga'!B:B))</f>
        <v>Ticket</v>
      </c>
      <c r="L10146" s="37">
        <f t="shared" si="2"/>
        <v>52</v>
      </c>
      <c r="M10146" s="37">
        <f t="shared" si="3"/>
        <v>22</v>
      </c>
      <c r="N10146" s="37">
        <f t="shared" si="4"/>
        <v>12</v>
      </c>
      <c r="O10146" s="37" t="str">
        <f t="array" ref="O10146">IFERROR(XLOOKUP(K10146,'Tipo de carga'!B:B,'Tipo de carga'!C:C))</f>
        <v>Diesel</v>
      </c>
    </row>
    <row r="10147">
      <c r="A10147" s="36">
        <v>1959.0</v>
      </c>
      <c r="B10147" s="37" t="str">
        <f t="array" ref="B10147">IFERROR(XLOOKUP(A10147,'Asignacion Dic'!A:A,'Asignacion Dic'!C:C))</f>
        <v>Full Liver</v>
      </c>
      <c r="C10147" s="37" t="str">
        <f t="array" ref="C10147">IFERROR(XLOOKUP(A10147,'Asignacion Dic'!A:A,'Asignacion Dic'!B:B))</f>
        <v>EC-01</v>
      </c>
      <c r="D10147" s="38">
        <v>45648.93472222222</v>
      </c>
      <c r="E10147" s="36" t="s">
        <v>206</v>
      </c>
      <c r="F10147" s="37" t="str">
        <f t="array" ref="F10147">IFERROR(XLOOKUP(E10147,Operadores!A:A,Operadores!B:B))</f>
        <v>JARDAN</v>
      </c>
      <c r="G10147" s="36" t="s">
        <v>425</v>
      </c>
      <c r="H10147" s="39">
        <v>26.59</v>
      </c>
      <c r="I10147" s="40">
        <v>271.0</v>
      </c>
      <c r="J10147" s="41">
        <f t="shared" si="5"/>
        <v>7205.89</v>
      </c>
      <c r="K10147" s="37" t="str">
        <f t="array" ref="K10147">IFERROR(XLOOKUP(G10147,'Tipo de carga'!A:A,'Tipo de carga'!B:B))</f>
        <v>Ticket</v>
      </c>
      <c r="L10147" s="37">
        <f t="shared" si="2"/>
        <v>52</v>
      </c>
      <c r="M10147" s="37">
        <f t="shared" si="3"/>
        <v>22</v>
      </c>
      <c r="N10147" s="37">
        <f t="shared" si="4"/>
        <v>12</v>
      </c>
      <c r="O10147" s="37" t="str">
        <f t="array" ref="O10147">IFERROR(XLOOKUP(K10147,'Tipo de carga'!B:B,'Tipo de carga'!C:C))</f>
        <v>Diesel</v>
      </c>
    </row>
    <row r="10148">
      <c r="A10148" s="36">
        <v>1917.0</v>
      </c>
      <c r="B10148" s="37" t="str">
        <f t="array" ref="B10148">IFERROR(XLOOKUP(A10148,'Asignacion Dic'!A:A,'Asignacion Dic'!C:C))</f>
        <v>MeLi asignado SD</v>
      </c>
      <c r="C10148" s="37" t="str">
        <f t="array" ref="C10148">IFERROR(XLOOKUP(A10148,'Asignacion Dic'!A:A,'Asignacion Dic'!B:B))</f>
        <v>EC-05</v>
      </c>
      <c r="D10148" s="38">
        <v>45648.0</v>
      </c>
      <c r="E10148" s="36" t="s">
        <v>17</v>
      </c>
      <c r="F10148" s="37" t="str">
        <f t="array" ref="F10148">IFERROR(XLOOKUP(E10148,Operadores!A:A,Operadores!B:B))</f>
        <v>ARASAL</v>
      </c>
      <c r="G10148" s="36" t="s">
        <v>311</v>
      </c>
      <c r="H10148" s="39">
        <v>10.2</v>
      </c>
      <c r="I10148" s="40">
        <v>184.0</v>
      </c>
      <c r="J10148" s="41">
        <f t="shared" si="5"/>
        <v>1876.8</v>
      </c>
      <c r="K10148" s="37" t="str">
        <f t="array" ref="K10148">IFERROR(XLOOKUP(G10148,'Tipo de carga'!A:A,'Tipo de carga'!B:B))</f>
        <v>Natgas</v>
      </c>
      <c r="L10148" s="37">
        <f t="shared" si="2"/>
        <v>52</v>
      </c>
      <c r="M10148" s="37">
        <f t="shared" si="3"/>
        <v>22</v>
      </c>
      <c r="N10148" s="37">
        <f t="shared" si="4"/>
        <v>12</v>
      </c>
      <c r="O10148" s="37" t="str">
        <f t="array" ref="O10148">IFERROR(XLOOKUP(K10148,'Tipo de carga'!B:B,'Tipo de carga'!C:C))</f>
        <v>GNC</v>
      </c>
    </row>
    <row r="10149">
      <c r="A10149" s="36">
        <v>1912.0</v>
      </c>
      <c r="B10149" s="37" t="str">
        <f t="array" ref="B10149">IFERROR(XLOOKUP(A10149,'Asignacion Dic'!A:A,'Asignacion Dic'!C:C))</f>
        <v>MeLi asignado SD</v>
      </c>
      <c r="C10149" s="37" t="str">
        <f t="array" ref="C10149">IFERROR(XLOOKUP(A10149,'Asignacion Dic'!A:A,'Asignacion Dic'!B:B))</f>
        <v>EC-05</v>
      </c>
      <c r="D10149" s="38">
        <v>45648.0</v>
      </c>
      <c r="E10149" s="36" t="s">
        <v>345</v>
      </c>
      <c r="F10149" s="37" t="str">
        <f t="array" ref="F10149">IFERROR(XLOOKUP(E10149,Operadores!A:A,Operadores!B:B))</f>
        <v>PARMI</v>
      </c>
      <c r="G10149" s="36" t="s">
        <v>315</v>
      </c>
      <c r="H10149" s="39">
        <v>10.65</v>
      </c>
      <c r="I10149" s="40">
        <v>261.0</v>
      </c>
      <c r="J10149" s="41">
        <f t="shared" si="5"/>
        <v>2779.65</v>
      </c>
      <c r="K10149" s="37" t="str">
        <f t="array" ref="K10149">IFERROR(XLOOKUP(G10149,'Tipo de carga'!A:A,'Tipo de carga'!B:B))</f>
        <v>COMSUSTENTA</v>
      </c>
      <c r="L10149" s="37">
        <f t="shared" si="2"/>
        <v>52</v>
      </c>
      <c r="M10149" s="37">
        <f t="shared" si="3"/>
        <v>22</v>
      </c>
      <c r="N10149" s="37">
        <f t="shared" si="4"/>
        <v>12</v>
      </c>
      <c r="O10149" s="37" t="str">
        <f t="array" ref="O10149">IFERROR(XLOOKUP(K10149,'Tipo de carga'!B:B,'Tipo de carga'!C:C))</f>
        <v>GNC</v>
      </c>
    </row>
    <row r="10150">
      <c r="A10150" s="36">
        <v>1919.0</v>
      </c>
      <c r="B10150" s="37" t="str">
        <f t="array" ref="B10150">IFERROR(XLOOKUP(A10150,'Asignacion Dic'!A:A,'Asignacion Dic'!C:C))</f>
        <v>MeLi Ded Puebla</v>
      </c>
      <c r="C10150" s="37" t="str">
        <f t="array" ref="C10150">IFERROR(XLOOKUP(A10150,'Asignacion Dic'!A:A,'Asignacion Dic'!B:B))</f>
        <v>EC-05</v>
      </c>
      <c r="D10150" s="38">
        <v>45648.0</v>
      </c>
      <c r="E10150" s="36" t="s">
        <v>608</v>
      </c>
      <c r="F10150" s="37" t="str">
        <f t="array" ref="F10150">IFERROR(XLOOKUP(E10150,Operadores!A:A,Operadores!B:B))</f>
        <v>ALVRAU</v>
      </c>
      <c r="G10150" s="36" t="s">
        <v>315</v>
      </c>
      <c r="H10150" s="39">
        <v>10.65</v>
      </c>
      <c r="I10150" s="40">
        <v>236.0</v>
      </c>
      <c r="J10150" s="41">
        <f t="shared" si="5"/>
        <v>2513.4</v>
      </c>
      <c r="K10150" s="37" t="str">
        <f t="array" ref="K10150">IFERROR(XLOOKUP(G10150,'Tipo de carga'!A:A,'Tipo de carga'!B:B))</f>
        <v>COMSUSTENTA</v>
      </c>
      <c r="L10150" s="37">
        <f t="shared" si="2"/>
        <v>52</v>
      </c>
      <c r="M10150" s="37">
        <f t="shared" si="3"/>
        <v>22</v>
      </c>
      <c r="N10150" s="37">
        <f t="shared" si="4"/>
        <v>12</v>
      </c>
      <c r="O10150" s="37" t="str">
        <f t="array" ref="O10150">IFERROR(XLOOKUP(K10150,'Tipo de carga'!B:B,'Tipo de carga'!C:C))</f>
        <v>GNC</v>
      </c>
    </row>
    <row r="10151">
      <c r="A10151" s="36">
        <v>2042.0</v>
      </c>
      <c r="B10151" s="37" t="str">
        <f t="array" ref="B10151">IFERROR(XLOOKUP(A10151,'Asignacion Dic'!A:A,'Asignacion Dic'!C:C))</f>
        <v>Liverpool Local</v>
      </c>
      <c r="C10151" s="37" t="str">
        <f t="array" ref="C10151">IFERROR(XLOOKUP(A10151,'Asignacion Dic'!A:A,'Asignacion Dic'!B:B))</f>
        <v>EC-01</v>
      </c>
      <c r="D10151" s="38">
        <v>45649.99649305556</v>
      </c>
      <c r="E10151" s="36" t="s">
        <v>228</v>
      </c>
      <c r="F10151" s="37" t="str">
        <f t="array" ref="F10151">IFERROR(XLOOKUP(E10151,Operadores!A:A,Operadores!B:B))</f>
        <v>ESCALA</v>
      </c>
      <c r="G10151" s="36" t="s">
        <v>72</v>
      </c>
      <c r="H10151" s="39">
        <v>20.05377</v>
      </c>
      <c r="I10151" s="40">
        <v>332.0</v>
      </c>
      <c r="J10151" s="41">
        <f t="shared" si="5"/>
        <v>6657.85164</v>
      </c>
      <c r="K10151" s="37" t="str">
        <f t="array" ref="K10151">IFERROR(XLOOKUP(G10151,'Tipo de carga'!A:A,'Tipo de carga'!B:B))</f>
        <v>Autoabasto</v>
      </c>
      <c r="L10151" s="37">
        <f t="shared" si="2"/>
        <v>52</v>
      </c>
      <c r="M10151" s="37">
        <f t="shared" si="3"/>
        <v>23</v>
      </c>
      <c r="N10151" s="37">
        <f t="shared" si="4"/>
        <v>12</v>
      </c>
      <c r="O10151" s="37" t="str">
        <f t="array" ref="O10151">IFERROR(XLOOKUP(K10151,'Tipo de carga'!B:B,'Tipo de carga'!C:C))</f>
        <v>Diesel</v>
      </c>
    </row>
    <row r="10152">
      <c r="A10152" s="36">
        <v>1828.0</v>
      </c>
      <c r="B10152" s="37" t="str">
        <f t="array" ref="B10152">IFERROR(XLOOKUP(A10152,'Asignacion Dic'!A:A,'Asignacion Dic'!C:C))</f>
        <v>Circuitos</v>
      </c>
      <c r="C10152" s="37" t="str">
        <f t="array" ref="C10152">IFERROR(XLOOKUP(A10152,'Asignacion Dic'!A:A,'Asignacion Dic'!B:B))</f>
        <v>EC-03</v>
      </c>
      <c r="D10152" s="38">
        <v>45649.96387731482</v>
      </c>
      <c r="E10152" s="36" t="s">
        <v>414</v>
      </c>
      <c r="F10152" s="37" t="str">
        <f t="array" ref="F10152">IFERROR(XLOOKUP(E10152,Operadores!A:A,Operadores!B:B))</f>
        <v>CRUBE</v>
      </c>
      <c r="G10152" s="36" t="s">
        <v>72</v>
      </c>
      <c r="H10152" s="39">
        <v>20.05377</v>
      </c>
      <c r="I10152" s="40">
        <v>538.0</v>
      </c>
      <c r="J10152" s="41">
        <f t="shared" si="5"/>
        <v>10788.92826</v>
      </c>
      <c r="K10152" s="37" t="str">
        <f t="array" ref="K10152">IFERROR(XLOOKUP(G10152,'Tipo de carga'!A:A,'Tipo de carga'!B:B))</f>
        <v>Autoabasto</v>
      </c>
      <c r="L10152" s="37">
        <f t="shared" si="2"/>
        <v>52</v>
      </c>
      <c r="M10152" s="37">
        <f t="shared" si="3"/>
        <v>23</v>
      </c>
      <c r="N10152" s="37">
        <f t="shared" si="4"/>
        <v>12</v>
      </c>
      <c r="O10152" s="37" t="str">
        <f t="array" ref="O10152">IFERROR(XLOOKUP(K10152,'Tipo de carga'!B:B,'Tipo de carga'!C:C))</f>
        <v>Diesel</v>
      </c>
    </row>
    <row r="10153">
      <c r="A10153" s="36">
        <v>1936.0</v>
      </c>
      <c r="B10153" s="37" t="str">
        <f t="array" ref="B10153">IFERROR(XLOOKUP(A10153,'Asignacion Dic'!A:A,'Asignacion Dic'!C:C))</f>
        <v>Circuitos</v>
      </c>
      <c r="C10153" s="37" t="str">
        <f t="array" ref="C10153">IFERROR(XLOOKUP(A10153,'Asignacion Dic'!A:A,'Asignacion Dic'!B:B))</f>
        <v>EC-03</v>
      </c>
      <c r="D10153" s="38">
        <v>45649.92493055556</v>
      </c>
      <c r="E10153" s="36" t="s">
        <v>209</v>
      </c>
      <c r="F10153" s="37" t="str">
        <f t="array" ref="F10153">IFERROR(XLOOKUP(E10153,Operadores!A:A,Operadores!B:B))</f>
        <v>OCAMA</v>
      </c>
      <c r="G10153" s="36" t="s">
        <v>72</v>
      </c>
      <c r="H10153" s="39">
        <v>20.05377</v>
      </c>
      <c r="I10153" s="40">
        <v>40.0</v>
      </c>
      <c r="J10153" s="41">
        <f t="shared" si="5"/>
        <v>802.1508</v>
      </c>
      <c r="K10153" s="37" t="str">
        <f t="array" ref="K10153">IFERROR(XLOOKUP(G10153,'Tipo de carga'!A:A,'Tipo de carga'!B:B))</f>
        <v>Autoabasto</v>
      </c>
      <c r="L10153" s="37">
        <f t="shared" si="2"/>
        <v>52</v>
      </c>
      <c r="M10153" s="37">
        <f t="shared" si="3"/>
        <v>23</v>
      </c>
      <c r="N10153" s="37">
        <f t="shared" si="4"/>
        <v>12</v>
      </c>
      <c r="O10153" s="37" t="str">
        <f t="array" ref="O10153">IFERROR(XLOOKUP(K10153,'Tipo de carga'!B:B,'Tipo de carga'!C:C))</f>
        <v>Diesel</v>
      </c>
    </row>
    <row r="10154">
      <c r="A10154" s="36">
        <v>1731.0</v>
      </c>
      <c r="B10154" s="37" t="str">
        <f t="array" ref="B10154">IFERROR(XLOOKUP(A10154,'Asignacion Dic'!A:A,'Asignacion Dic'!C:C))</f>
        <v>Pilgrims Tepo</v>
      </c>
      <c r="C10154" s="37" t="str">
        <f t="array" ref="C10154">IFERROR(XLOOKUP(A10154,'Asignacion Dic'!A:A,'Asignacion Dic'!B:B))</f>
        <v>EC-02</v>
      </c>
      <c r="D10154" s="38">
        <v>45649.92122685185</v>
      </c>
      <c r="E10154" s="36" t="s">
        <v>378</v>
      </c>
      <c r="F10154" s="37" t="str">
        <f t="array" ref="F10154">IFERROR(XLOOKUP(E10154,Operadores!A:A,Operadores!B:B))</f>
        <v>RAMHEC</v>
      </c>
      <c r="G10154" s="36" t="s">
        <v>72</v>
      </c>
      <c r="H10154" s="39">
        <v>20.05377</v>
      </c>
      <c r="I10154" s="40">
        <v>135.0</v>
      </c>
      <c r="J10154" s="41">
        <f t="shared" si="5"/>
        <v>2707.25895</v>
      </c>
      <c r="K10154" s="37" t="str">
        <f t="array" ref="K10154">IFERROR(XLOOKUP(G10154,'Tipo de carga'!A:A,'Tipo de carga'!B:B))</f>
        <v>Autoabasto</v>
      </c>
      <c r="L10154" s="37">
        <f t="shared" si="2"/>
        <v>52</v>
      </c>
      <c r="M10154" s="37">
        <f t="shared" si="3"/>
        <v>23</v>
      </c>
      <c r="N10154" s="37">
        <f t="shared" si="4"/>
        <v>12</v>
      </c>
      <c r="O10154" s="37" t="str">
        <f t="array" ref="O10154">IFERROR(XLOOKUP(K10154,'Tipo de carga'!B:B,'Tipo de carga'!C:C))</f>
        <v>Diesel</v>
      </c>
    </row>
    <row r="10155">
      <c r="A10155" s="36">
        <v>2058.0</v>
      </c>
      <c r="B10155" s="37" t="str">
        <f t="array" ref="B10155">IFERROR(XLOOKUP(A10155,'Asignacion Dic'!A:A,'Asignacion Dic'!C:C))</f>
        <v>Peñafiel Tecamac</v>
      </c>
      <c r="C10155" s="37" t="str">
        <f t="array" ref="C10155">IFERROR(XLOOKUP(A10155,'Asignacion Dic'!A:A,'Asignacion Dic'!B:B))</f>
        <v>EC-02</v>
      </c>
      <c r="D10155" s="38">
        <v>45649.868993055556</v>
      </c>
      <c r="E10155" s="36" t="s">
        <v>450</v>
      </c>
      <c r="F10155" s="37" t="str">
        <f t="array" ref="F10155">IFERROR(XLOOKUP(E10155,Operadores!A:A,Operadores!B:B))</f>
        <v>PERJU04</v>
      </c>
      <c r="G10155" s="36" t="s">
        <v>72</v>
      </c>
      <c r="H10155" s="39">
        <v>20.05377</v>
      </c>
      <c r="I10155" s="40">
        <v>541.0</v>
      </c>
      <c r="J10155" s="41">
        <f t="shared" si="5"/>
        <v>10849.08957</v>
      </c>
      <c r="K10155" s="37" t="str">
        <f t="array" ref="K10155">IFERROR(XLOOKUP(G10155,'Tipo de carga'!A:A,'Tipo de carga'!B:B))</f>
        <v>Autoabasto</v>
      </c>
      <c r="L10155" s="37">
        <f t="shared" si="2"/>
        <v>52</v>
      </c>
      <c r="M10155" s="37">
        <f t="shared" si="3"/>
        <v>23</v>
      </c>
      <c r="N10155" s="37">
        <f t="shared" si="4"/>
        <v>12</v>
      </c>
      <c r="O10155" s="37" t="str">
        <f t="array" ref="O10155">IFERROR(XLOOKUP(K10155,'Tipo de carga'!B:B,'Tipo de carga'!C:C))</f>
        <v>Diesel</v>
      </c>
    </row>
    <row r="10156">
      <c r="A10156" s="36">
        <v>1931.0</v>
      </c>
      <c r="B10156" s="37" t="str">
        <f t="array" ref="B10156">IFERROR(XLOOKUP(A10156,'Asignacion Dic'!A:A,'Asignacion Dic'!C:C))</f>
        <v>Circuitos</v>
      </c>
      <c r="C10156" s="37" t="str">
        <f t="array" ref="C10156">IFERROR(XLOOKUP(A10156,'Asignacion Dic'!A:A,'Asignacion Dic'!B:B))</f>
        <v>EC-03</v>
      </c>
      <c r="D10156" s="38">
        <v>45649.85005787037</v>
      </c>
      <c r="E10156" s="36" t="s">
        <v>26</v>
      </c>
      <c r="F10156" s="37" t="str">
        <f t="array" ref="F10156">IFERROR(XLOOKUP(E10156,Operadores!A:A,Operadores!B:B))</f>
        <v>ARBJO</v>
      </c>
      <c r="G10156" s="36" t="s">
        <v>72</v>
      </c>
      <c r="H10156" s="39">
        <v>20.05377</v>
      </c>
      <c r="I10156" s="40">
        <v>403.0</v>
      </c>
      <c r="J10156" s="41">
        <f t="shared" si="5"/>
        <v>8081.66931</v>
      </c>
      <c r="K10156" s="37" t="str">
        <f t="array" ref="K10156">IFERROR(XLOOKUP(G10156,'Tipo de carga'!A:A,'Tipo de carga'!B:B))</f>
        <v>Autoabasto</v>
      </c>
      <c r="L10156" s="37">
        <f t="shared" si="2"/>
        <v>52</v>
      </c>
      <c r="M10156" s="37">
        <f t="shared" si="3"/>
        <v>23</v>
      </c>
      <c r="N10156" s="37">
        <f t="shared" si="4"/>
        <v>12</v>
      </c>
      <c r="O10156" s="37" t="str">
        <f t="array" ref="O10156">IFERROR(XLOOKUP(K10156,'Tipo de carga'!B:B,'Tipo de carga'!C:C))</f>
        <v>Diesel</v>
      </c>
    </row>
    <row r="10157">
      <c r="A10157" s="36">
        <v>1977.0</v>
      </c>
      <c r="B10157" s="37" t="str">
        <f t="array" ref="B10157">IFERROR(XLOOKUP(A10157,'Asignacion Dic'!A:A,'Asignacion Dic'!C:C))</f>
        <v>MeLi asignado SD</v>
      </c>
      <c r="C10157" s="37" t="str">
        <f t="array" ref="C10157">IFERROR(XLOOKUP(A10157,'Asignacion Dic'!A:A,'Asignacion Dic'!B:B))</f>
        <v>EC-05</v>
      </c>
      <c r="D10157" s="38">
        <v>45649.83733796296</v>
      </c>
      <c r="E10157" s="36" t="s">
        <v>216</v>
      </c>
      <c r="F10157" s="37" t="str">
        <f t="array" ref="F10157">IFERROR(XLOOKUP(E10157,Operadores!A:A,Operadores!B:B))</f>
        <v>MENCAX</v>
      </c>
      <c r="G10157" s="36" t="s">
        <v>72</v>
      </c>
      <c r="H10157" s="39">
        <v>20.05377</v>
      </c>
      <c r="I10157" s="40">
        <v>358.0</v>
      </c>
      <c r="J10157" s="41">
        <f t="shared" si="5"/>
        <v>7179.24966</v>
      </c>
      <c r="K10157" s="37" t="str">
        <f t="array" ref="K10157">IFERROR(XLOOKUP(G10157,'Tipo de carga'!A:A,'Tipo de carga'!B:B))</f>
        <v>Autoabasto</v>
      </c>
      <c r="L10157" s="37">
        <f t="shared" si="2"/>
        <v>52</v>
      </c>
      <c r="M10157" s="37">
        <f t="shared" si="3"/>
        <v>23</v>
      </c>
      <c r="N10157" s="37">
        <f t="shared" si="4"/>
        <v>12</v>
      </c>
      <c r="O10157" s="37" t="str">
        <f t="array" ref="O10157">IFERROR(XLOOKUP(K10157,'Tipo de carga'!B:B,'Tipo de carga'!C:C))</f>
        <v>Diesel</v>
      </c>
    </row>
    <row r="10158">
      <c r="A10158" s="36">
        <v>1780.0</v>
      </c>
      <c r="B10158" s="37" t="str">
        <f t="array" ref="B10158">IFERROR(XLOOKUP(A10158,'Asignacion Dic'!A:A,'Asignacion Dic'!C:C))</f>
        <v>Pilgrims Tepo</v>
      </c>
      <c r="C10158" s="37" t="str">
        <f t="array" ref="C10158">IFERROR(XLOOKUP(A10158,'Asignacion Dic'!A:A,'Asignacion Dic'!B:B))</f>
        <v>EC-02</v>
      </c>
      <c r="D10158" s="38">
        <v>45649.836168981485</v>
      </c>
      <c r="E10158" s="36" t="s">
        <v>478</v>
      </c>
      <c r="F10158" s="37" t="str">
        <f t="array" ref="F10158">IFERROR(XLOOKUP(E10158,Operadores!A:A,Operadores!B:B))</f>
        <v>CHAJUA01</v>
      </c>
      <c r="G10158" s="36" t="s">
        <v>72</v>
      </c>
      <c r="H10158" s="39">
        <v>20.05377</v>
      </c>
      <c r="I10158" s="40">
        <v>187.0</v>
      </c>
      <c r="J10158" s="41">
        <f t="shared" si="5"/>
        <v>3750.05499</v>
      </c>
      <c r="K10158" s="37" t="str">
        <f t="array" ref="K10158">IFERROR(XLOOKUP(G10158,'Tipo de carga'!A:A,'Tipo de carga'!B:B))</f>
        <v>Autoabasto</v>
      </c>
      <c r="L10158" s="37">
        <f t="shared" si="2"/>
        <v>52</v>
      </c>
      <c r="M10158" s="37">
        <f t="shared" si="3"/>
        <v>23</v>
      </c>
      <c r="N10158" s="37">
        <f t="shared" si="4"/>
        <v>12</v>
      </c>
      <c r="O10158" s="37" t="str">
        <f t="array" ref="O10158">IFERROR(XLOOKUP(K10158,'Tipo de carga'!B:B,'Tipo de carga'!C:C))</f>
        <v>Diesel</v>
      </c>
    </row>
    <row r="10159">
      <c r="A10159" s="36">
        <v>1998.0</v>
      </c>
      <c r="B10159" s="37" t="str">
        <f t="array" ref="B10159">IFERROR(XLOOKUP(A10159,'Asignacion Dic'!A:A,'Asignacion Dic'!C:C))</f>
        <v>MeLi Dedicado Merida</v>
      </c>
      <c r="C10159" s="37" t="str">
        <f t="array" ref="C10159">IFERROR(XLOOKUP(A10159,'Asignacion Dic'!A:A,'Asignacion Dic'!B:B))</f>
        <v>EC-05</v>
      </c>
      <c r="D10159" s="38">
        <v>45649.820023148146</v>
      </c>
      <c r="E10159" s="36" t="s">
        <v>398</v>
      </c>
      <c r="F10159" s="37" t="str">
        <f t="array" ref="F10159">IFERROR(XLOOKUP(E10159,Operadores!A:A,Operadores!B:B))</f>
        <v>SANEUS</v>
      </c>
      <c r="G10159" s="36" t="s">
        <v>72</v>
      </c>
      <c r="H10159" s="39">
        <v>20.05377</v>
      </c>
      <c r="I10159" s="40">
        <v>284.0</v>
      </c>
      <c r="J10159" s="41">
        <f t="shared" si="5"/>
        <v>5695.27068</v>
      </c>
      <c r="K10159" s="37" t="str">
        <f t="array" ref="K10159">IFERROR(XLOOKUP(G10159,'Tipo de carga'!A:A,'Tipo de carga'!B:B))</f>
        <v>Autoabasto</v>
      </c>
      <c r="L10159" s="37">
        <f t="shared" si="2"/>
        <v>52</v>
      </c>
      <c r="M10159" s="37">
        <f t="shared" si="3"/>
        <v>23</v>
      </c>
      <c r="N10159" s="37">
        <f t="shared" si="4"/>
        <v>12</v>
      </c>
      <c r="O10159" s="37" t="str">
        <f t="array" ref="O10159">IFERROR(XLOOKUP(K10159,'Tipo de carga'!B:B,'Tipo de carga'!C:C))</f>
        <v>Diesel</v>
      </c>
    </row>
    <row r="10160">
      <c r="A10160" s="36">
        <v>1959.0</v>
      </c>
      <c r="B10160" s="37" t="str">
        <f t="array" ref="B10160">IFERROR(XLOOKUP(A10160,'Asignacion Dic'!A:A,'Asignacion Dic'!C:C))</f>
        <v>Full Liver</v>
      </c>
      <c r="C10160" s="37" t="str">
        <f t="array" ref="C10160">IFERROR(XLOOKUP(A10160,'Asignacion Dic'!A:A,'Asignacion Dic'!B:B))</f>
        <v>EC-01</v>
      </c>
      <c r="D10160" s="38">
        <v>45649.78506944444</v>
      </c>
      <c r="E10160" s="36" t="s">
        <v>206</v>
      </c>
      <c r="F10160" s="37" t="str">
        <f t="array" ref="F10160">IFERROR(XLOOKUP(E10160,Operadores!A:A,Operadores!B:B))</f>
        <v>JARDAN</v>
      </c>
      <c r="G10160" s="36" t="s">
        <v>72</v>
      </c>
      <c r="H10160" s="39">
        <v>20.05377</v>
      </c>
      <c r="I10160" s="40">
        <v>173.0</v>
      </c>
      <c r="J10160" s="41">
        <f t="shared" si="5"/>
        <v>3469.30221</v>
      </c>
      <c r="K10160" s="37" t="str">
        <f t="array" ref="K10160">IFERROR(XLOOKUP(G10160,'Tipo de carga'!A:A,'Tipo de carga'!B:B))</f>
        <v>Autoabasto</v>
      </c>
      <c r="L10160" s="37">
        <f t="shared" si="2"/>
        <v>52</v>
      </c>
      <c r="M10160" s="37">
        <f t="shared" si="3"/>
        <v>23</v>
      </c>
      <c r="N10160" s="37">
        <f t="shared" si="4"/>
        <v>12</v>
      </c>
      <c r="O10160" s="37" t="str">
        <f t="array" ref="O10160">IFERROR(XLOOKUP(K10160,'Tipo de carga'!B:B,'Tipo de carga'!C:C))</f>
        <v>Diesel</v>
      </c>
    </row>
    <row r="10161">
      <c r="A10161" s="36">
        <v>1992.0</v>
      </c>
      <c r="B10161" s="37" t="str">
        <f t="array" ref="B10161">IFERROR(XLOOKUP(A10161,'Asignacion Dic'!A:A,'Asignacion Dic'!C:C))</f>
        <v>MeLi Dedicado TD</v>
      </c>
      <c r="C10161" s="37" t="str">
        <f t="array" ref="C10161">IFERROR(XLOOKUP(A10161,'Asignacion Dic'!A:A,'Asignacion Dic'!B:B))</f>
        <v>EC-05</v>
      </c>
      <c r="D10161" s="38">
        <v>45649.78505787037</v>
      </c>
      <c r="E10161" s="36" t="s">
        <v>460</v>
      </c>
      <c r="F10161" s="37" t="str">
        <f t="array" ref="F10161">IFERROR(XLOOKUP(E10161,Operadores!A:A,Operadores!B:B))</f>
        <v>TORAN</v>
      </c>
      <c r="G10161" s="36" t="s">
        <v>72</v>
      </c>
      <c r="H10161" s="39">
        <v>20.05377</v>
      </c>
      <c r="I10161" s="40">
        <v>167.0</v>
      </c>
      <c r="J10161" s="41">
        <f t="shared" si="5"/>
        <v>3348.97959</v>
      </c>
      <c r="K10161" s="37" t="str">
        <f t="array" ref="K10161">IFERROR(XLOOKUP(G10161,'Tipo de carga'!A:A,'Tipo de carga'!B:B))</f>
        <v>Autoabasto</v>
      </c>
      <c r="L10161" s="37">
        <f t="shared" si="2"/>
        <v>52</v>
      </c>
      <c r="M10161" s="37">
        <f t="shared" si="3"/>
        <v>23</v>
      </c>
      <c r="N10161" s="37">
        <f t="shared" si="4"/>
        <v>12</v>
      </c>
      <c r="O10161" s="37" t="str">
        <f t="array" ref="O10161">IFERROR(XLOOKUP(K10161,'Tipo de carga'!B:B,'Tipo de carga'!C:C))</f>
        <v>Diesel</v>
      </c>
    </row>
    <row r="10162">
      <c r="A10162" s="36">
        <v>1992.0</v>
      </c>
      <c r="B10162" s="37" t="str">
        <f t="array" ref="B10162">IFERROR(XLOOKUP(A10162,'Asignacion Dic'!A:A,'Asignacion Dic'!C:C))</f>
        <v>MeLi Dedicado TD</v>
      </c>
      <c r="C10162" s="37" t="str">
        <f t="array" ref="C10162">IFERROR(XLOOKUP(A10162,'Asignacion Dic'!A:A,'Asignacion Dic'!B:B))</f>
        <v>EC-05</v>
      </c>
      <c r="D10162" s="38">
        <v>45649.78090277778</v>
      </c>
      <c r="E10162" s="36" t="s">
        <v>460</v>
      </c>
      <c r="F10162" s="37" t="str">
        <f t="array" ref="F10162">IFERROR(XLOOKUP(E10162,Operadores!A:A,Operadores!B:B))</f>
        <v>TORAN</v>
      </c>
      <c r="G10162" s="36" t="s">
        <v>72</v>
      </c>
      <c r="H10162" s="39">
        <v>20.05377</v>
      </c>
      <c r="I10162" s="40">
        <v>100.0</v>
      </c>
      <c r="J10162" s="41">
        <f t="shared" si="5"/>
        <v>2005.377</v>
      </c>
      <c r="K10162" s="37" t="str">
        <f t="array" ref="K10162">IFERROR(XLOOKUP(G10162,'Tipo de carga'!A:A,'Tipo de carga'!B:B))</f>
        <v>Autoabasto</v>
      </c>
      <c r="L10162" s="37">
        <f t="shared" si="2"/>
        <v>52</v>
      </c>
      <c r="M10162" s="37">
        <f t="shared" si="3"/>
        <v>23</v>
      </c>
      <c r="N10162" s="37">
        <f t="shared" si="4"/>
        <v>12</v>
      </c>
      <c r="O10162" s="37" t="str">
        <f t="array" ref="O10162">IFERROR(XLOOKUP(K10162,'Tipo de carga'!B:B,'Tipo de carga'!C:C))</f>
        <v>Diesel</v>
      </c>
    </row>
    <row r="10163">
      <c r="A10163" s="36">
        <v>1959.0</v>
      </c>
      <c r="B10163" s="37" t="str">
        <f t="array" ref="B10163">IFERROR(XLOOKUP(A10163,'Asignacion Dic'!A:A,'Asignacion Dic'!C:C))</f>
        <v>Full Liver</v>
      </c>
      <c r="C10163" s="37" t="str">
        <f t="array" ref="C10163">IFERROR(XLOOKUP(A10163,'Asignacion Dic'!A:A,'Asignacion Dic'!B:B))</f>
        <v>EC-01</v>
      </c>
      <c r="D10163" s="38">
        <v>45649.78089120371</v>
      </c>
      <c r="E10163" s="36" t="s">
        <v>206</v>
      </c>
      <c r="F10163" s="37" t="str">
        <f t="array" ref="F10163">IFERROR(XLOOKUP(E10163,Operadores!A:A,Operadores!B:B))</f>
        <v>JARDAN</v>
      </c>
      <c r="G10163" s="36" t="s">
        <v>72</v>
      </c>
      <c r="H10163" s="39">
        <v>20.05377</v>
      </c>
      <c r="I10163" s="40">
        <v>161.0</v>
      </c>
      <c r="J10163" s="41">
        <f t="shared" si="5"/>
        <v>3228.65697</v>
      </c>
      <c r="K10163" s="37" t="str">
        <f t="array" ref="K10163">IFERROR(XLOOKUP(G10163,'Tipo de carga'!A:A,'Tipo de carga'!B:B))</f>
        <v>Autoabasto</v>
      </c>
      <c r="L10163" s="37">
        <f t="shared" si="2"/>
        <v>52</v>
      </c>
      <c r="M10163" s="37">
        <f t="shared" si="3"/>
        <v>23</v>
      </c>
      <c r="N10163" s="37">
        <f t="shared" si="4"/>
        <v>12</v>
      </c>
      <c r="O10163" s="37" t="str">
        <f t="array" ref="O10163">IFERROR(XLOOKUP(K10163,'Tipo de carga'!B:B,'Tipo de carga'!C:C))</f>
        <v>Diesel</v>
      </c>
    </row>
    <row r="10164">
      <c r="A10164" s="36">
        <v>1959.0</v>
      </c>
      <c r="B10164" s="37" t="str">
        <f t="array" ref="B10164">IFERROR(XLOOKUP(A10164,'Asignacion Dic'!A:A,'Asignacion Dic'!C:C))</f>
        <v>Full Liver</v>
      </c>
      <c r="C10164" s="37" t="str">
        <f t="array" ref="C10164">IFERROR(XLOOKUP(A10164,'Asignacion Dic'!A:A,'Asignacion Dic'!B:B))</f>
        <v>EC-01</v>
      </c>
      <c r="D10164" s="38">
        <v>45649.777291666665</v>
      </c>
      <c r="E10164" s="36" t="s">
        <v>206</v>
      </c>
      <c r="F10164" s="37" t="str">
        <f t="array" ref="F10164">IFERROR(XLOOKUP(E10164,Operadores!A:A,Operadores!B:B))</f>
        <v>JARDAN</v>
      </c>
      <c r="G10164" s="36" t="s">
        <v>72</v>
      </c>
      <c r="H10164" s="39">
        <v>20.05377</v>
      </c>
      <c r="I10164" s="40">
        <v>164.0</v>
      </c>
      <c r="J10164" s="41">
        <f t="shared" si="5"/>
        <v>3288.81828</v>
      </c>
      <c r="K10164" s="37" t="str">
        <f t="array" ref="K10164">IFERROR(XLOOKUP(G10164,'Tipo de carga'!A:A,'Tipo de carga'!B:B))</f>
        <v>Autoabasto</v>
      </c>
      <c r="L10164" s="37">
        <f t="shared" si="2"/>
        <v>52</v>
      </c>
      <c r="M10164" s="37">
        <f t="shared" si="3"/>
        <v>23</v>
      </c>
      <c r="N10164" s="37">
        <f t="shared" si="4"/>
        <v>12</v>
      </c>
      <c r="O10164" s="37" t="str">
        <f t="array" ref="O10164">IFERROR(XLOOKUP(K10164,'Tipo de carga'!B:B,'Tipo de carga'!C:C))</f>
        <v>Diesel</v>
      </c>
    </row>
    <row r="10165">
      <c r="A10165" s="36">
        <v>1992.0</v>
      </c>
      <c r="B10165" s="37" t="str">
        <f t="array" ref="B10165">IFERROR(XLOOKUP(A10165,'Asignacion Dic'!A:A,'Asignacion Dic'!C:C))</f>
        <v>MeLi Dedicado TD</v>
      </c>
      <c r="C10165" s="37" t="str">
        <f t="array" ref="C10165">IFERROR(XLOOKUP(A10165,'Asignacion Dic'!A:A,'Asignacion Dic'!B:B))</f>
        <v>EC-05</v>
      </c>
      <c r="D10165" s="38">
        <v>45649.777280092596</v>
      </c>
      <c r="E10165" s="36" t="s">
        <v>460</v>
      </c>
      <c r="F10165" s="37" t="str">
        <f t="array" ref="F10165">IFERROR(XLOOKUP(E10165,Operadores!A:A,Operadores!B:B))</f>
        <v>TORAN</v>
      </c>
      <c r="G10165" s="36" t="s">
        <v>72</v>
      </c>
      <c r="H10165" s="39">
        <v>20.05377</v>
      </c>
      <c r="I10165" s="40">
        <v>97.0</v>
      </c>
      <c r="J10165" s="41">
        <f t="shared" si="5"/>
        <v>1945.21569</v>
      </c>
      <c r="K10165" s="37" t="str">
        <f t="array" ref="K10165">IFERROR(XLOOKUP(G10165,'Tipo de carga'!A:A,'Tipo de carga'!B:B))</f>
        <v>Autoabasto</v>
      </c>
      <c r="L10165" s="37">
        <f t="shared" si="2"/>
        <v>52</v>
      </c>
      <c r="M10165" s="37">
        <f t="shared" si="3"/>
        <v>23</v>
      </c>
      <c r="N10165" s="37">
        <f t="shared" si="4"/>
        <v>12</v>
      </c>
      <c r="O10165" s="37" t="str">
        <f t="array" ref="O10165">IFERROR(XLOOKUP(K10165,'Tipo de carga'!B:B,'Tipo de carga'!C:C))</f>
        <v>Diesel</v>
      </c>
    </row>
    <row r="10166">
      <c r="A10166" s="36">
        <v>1904.0</v>
      </c>
      <c r="B10166" s="37" t="str">
        <f t="array" ref="B10166">IFERROR(XLOOKUP(A10166,'Asignacion Dic'!A:A,'Asignacion Dic'!C:C))</f>
        <v>MeLi asignado SD</v>
      </c>
      <c r="C10166" s="37" t="str">
        <f t="array" ref="C10166">IFERROR(XLOOKUP(A10166,'Asignacion Dic'!A:A,'Asignacion Dic'!B:B))</f>
        <v>EC-05</v>
      </c>
      <c r="D10166" s="38">
        <v>45649.76540509259</v>
      </c>
      <c r="E10166" s="36" t="s">
        <v>231</v>
      </c>
      <c r="F10166" s="37" t="str">
        <f t="array" ref="F10166">IFERROR(XLOOKUP(E10166,Operadores!A:A,Operadores!B:B))</f>
        <v>MARARM</v>
      </c>
      <c r="G10166" s="36" t="s">
        <v>72</v>
      </c>
      <c r="H10166" s="39">
        <v>20.05377</v>
      </c>
      <c r="I10166" s="40">
        <v>304.0</v>
      </c>
      <c r="J10166" s="41">
        <f t="shared" si="5"/>
        <v>6096.34608</v>
      </c>
      <c r="K10166" s="37" t="str">
        <f t="array" ref="K10166">IFERROR(XLOOKUP(G10166,'Tipo de carga'!A:A,'Tipo de carga'!B:B))</f>
        <v>Autoabasto</v>
      </c>
      <c r="L10166" s="37">
        <f t="shared" si="2"/>
        <v>52</v>
      </c>
      <c r="M10166" s="37">
        <f t="shared" si="3"/>
        <v>23</v>
      </c>
      <c r="N10166" s="37">
        <f t="shared" si="4"/>
        <v>12</v>
      </c>
      <c r="O10166" s="37" t="str">
        <f t="array" ref="O10166">IFERROR(XLOOKUP(K10166,'Tipo de carga'!B:B,'Tipo de carga'!C:C))</f>
        <v>Diesel</v>
      </c>
    </row>
    <row r="10167">
      <c r="A10167" s="36">
        <v>1904.0</v>
      </c>
      <c r="B10167" s="37" t="str">
        <f t="array" ref="B10167">IFERROR(XLOOKUP(A10167,'Asignacion Dic'!A:A,'Asignacion Dic'!C:C))</f>
        <v>MeLi asignado SD</v>
      </c>
      <c r="C10167" s="37" t="str">
        <f t="array" ref="C10167">IFERROR(XLOOKUP(A10167,'Asignacion Dic'!A:A,'Asignacion Dic'!B:B))</f>
        <v>EC-05</v>
      </c>
      <c r="D10167" s="38">
        <v>45649.75854166667</v>
      </c>
      <c r="E10167" s="36" t="s">
        <v>231</v>
      </c>
      <c r="F10167" s="37" t="str">
        <f t="array" ref="F10167">IFERROR(XLOOKUP(E10167,Operadores!A:A,Operadores!B:B))</f>
        <v>MARARM</v>
      </c>
      <c r="G10167" s="36" t="s">
        <v>72</v>
      </c>
      <c r="H10167" s="39">
        <v>20.05377</v>
      </c>
      <c r="I10167" s="40">
        <v>85.0</v>
      </c>
      <c r="J10167" s="41">
        <f t="shared" si="5"/>
        <v>1704.57045</v>
      </c>
      <c r="K10167" s="37" t="str">
        <f t="array" ref="K10167">IFERROR(XLOOKUP(G10167,'Tipo de carga'!A:A,'Tipo de carga'!B:B))</f>
        <v>Autoabasto</v>
      </c>
      <c r="L10167" s="37">
        <f t="shared" si="2"/>
        <v>52</v>
      </c>
      <c r="M10167" s="37">
        <f t="shared" si="3"/>
        <v>23</v>
      </c>
      <c r="N10167" s="37">
        <f t="shared" si="4"/>
        <v>12</v>
      </c>
      <c r="O10167" s="37" t="str">
        <f t="array" ref="O10167">IFERROR(XLOOKUP(K10167,'Tipo de carga'!B:B,'Tipo de carga'!C:C))</f>
        <v>Diesel</v>
      </c>
    </row>
    <row r="10168">
      <c r="A10168" s="36">
        <v>1959.0</v>
      </c>
      <c r="B10168" s="37" t="str">
        <f t="array" ref="B10168">IFERROR(XLOOKUP(A10168,'Asignacion Dic'!A:A,'Asignacion Dic'!C:C))</f>
        <v>Full Liver</v>
      </c>
      <c r="C10168" s="37" t="str">
        <f t="array" ref="C10168">IFERROR(XLOOKUP(A10168,'Asignacion Dic'!A:A,'Asignacion Dic'!B:B))</f>
        <v>EC-01</v>
      </c>
      <c r="D10168" s="38">
        <v>45649.75765046296</v>
      </c>
      <c r="E10168" s="36" t="s">
        <v>206</v>
      </c>
      <c r="F10168" s="37" t="str">
        <f t="array" ref="F10168">IFERROR(XLOOKUP(E10168,Operadores!A:A,Operadores!B:B))</f>
        <v>JARDAN</v>
      </c>
      <c r="G10168" s="36" t="s">
        <v>72</v>
      </c>
      <c r="H10168" s="39">
        <v>20.05377</v>
      </c>
      <c r="I10168" s="40">
        <v>59.0</v>
      </c>
      <c r="J10168" s="41">
        <f t="shared" si="5"/>
        <v>1183.17243</v>
      </c>
      <c r="K10168" s="37" t="str">
        <f t="array" ref="K10168">IFERROR(XLOOKUP(G10168,'Tipo de carga'!A:A,'Tipo de carga'!B:B))</f>
        <v>Autoabasto</v>
      </c>
      <c r="L10168" s="37">
        <f t="shared" si="2"/>
        <v>52</v>
      </c>
      <c r="M10168" s="37">
        <f t="shared" si="3"/>
        <v>23</v>
      </c>
      <c r="N10168" s="37">
        <f t="shared" si="4"/>
        <v>12</v>
      </c>
      <c r="O10168" s="37" t="str">
        <f t="array" ref="O10168">IFERROR(XLOOKUP(K10168,'Tipo de carga'!B:B,'Tipo de carga'!C:C))</f>
        <v>Diesel</v>
      </c>
    </row>
    <row r="10169">
      <c r="A10169" s="36">
        <v>1904.0</v>
      </c>
      <c r="B10169" s="37" t="str">
        <f t="array" ref="B10169">IFERROR(XLOOKUP(A10169,'Asignacion Dic'!A:A,'Asignacion Dic'!C:C))</f>
        <v>MeLi asignado SD</v>
      </c>
      <c r="C10169" s="37" t="str">
        <f t="array" ref="C10169">IFERROR(XLOOKUP(A10169,'Asignacion Dic'!A:A,'Asignacion Dic'!B:B))</f>
        <v>EC-05</v>
      </c>
      <c r="D10169" s="38">
        <v>45649.75491898148</v>
      </c>
      <c r="E10169" s="36" t="s">
        <v>231</v>
      </c>
      <c r="F10169" s="37" t="str">
        <f t="array" ref="F10169">IFERROR(XLOOKUP(E10169,Operadores!A:A,Operadores!B:B))</f>
        <v>MARARM</v>
      </c>
      <c r="G10169" s="36" t="s">
        <v>72</v>
      </c>
      <c r="H10169" s="39">
        <v>20.05377</v>
      </c>
      <c r="I10169" s="40">
        <v>205.0</v>
      </c>
      <c r="J10169" s="41">
        <f t="shared" si="5"/>
        <v>4111.02285</v>
      </c>
      <c r="K10169" s="37" t="str">
        <f t="array" ref="K10169">IFERROR(XLOOKUP(G10169,'Tipo de carga'!A:A,'Tipo de carga'!B:B))</f>
        <v>Autoabasto</v>
      </c>
      <c r="L10169" s="37">
        <f t="shared" si="2"/>
        <v>52</v>
      </c>
      <c r="M10169" s="37">
        <f t="shared" si="3"/>
        <v>23</v>
      </c>
      <c r="N10169" s="37">
        <f t="shared" si="4"/>
        <v>12</v>
      </c>
      <c r="O10169" s="37" t="str">
        <f t="array" ref="O10169">IFERROR(XLOOKUP(K10169,'Tipo de carga'!B:B,'Tipo de carga'!C:C))</f>
        <v>Diesel</v>
      </c>
    </row>
    <row r="10170">
      <c r="A10170" s="36">
        <v>1959.0</v>
      </c>
      <c r="B10170" s="37" t="str">
        <f t="array" ref="B10170">IFERROR(XLOOKUP(A10170,'Asignacion Dic'!A:A,'Asignacion Dic'!C:C))</f>
        <v>Full Liver</v>
      </c>
      <c r="C10170" s="37" t="str">
        <f t="array" ref="C10170">IFERROR(XLOOKUP(A10170,'Asignacion Dic'!A:A,'Asignacion Dic'!B:B))</f>
        <v>EC-01</v>
      </c>
      <c r="D10170" s="38">
        <v>45649.75491898148</v>
      </c>
      <c r="E10170" s="36" t="s">
        <v>206</v>
      </c>
      <c r="F10170" s="37" t="str">
        <f t="array" ref="F10170">IFERROR(XLOOKUP(E10170,Operadores!A:A,Operadores!B:B))</f>
        <v>JARDAN</v>
      </c>
      <c r="G10170" s="36" t="s">
        <v>72</v>
      </c>
      <c r="H10170" s="39">
        <v>20.05377</v>
      </c>
      <c r="I10170" s="40">
        <v>19.0</v>
      </c>
      <c r="J10170" s="41">
        <f t="shared" si="5"/>
        <v>381.02163</v>
      </c>
      <c r="K10170" s="37" t="str">
        <f t="array" ref="K10170">IFERROR(XLOOKUP(G10170,'Tipo de carga'!A:A,'Tipo de carga'!B:B))</f>
        <v>Autoabasto</v>
      </c>
      <c r="L10170" s="37">
        <f t="shared" si="2"/>
        <v>52</v>
      </c>
      <c r="M10170" s="37">
        <f t="shared" si="3"/>
        <v>23</v>
      </c>
      <c r="N10170" s="37">
        <f t="shared" si="4"/>
        <v>12</v>
      </c>
      <c r="O10170" s="37" t="str">
        <f t="array" ref="O10170">IFERROR(XLOOKUP(K10170,'Tipo de carga'!B:B,'Tipo de carga'!C:C))</f>
        <v>Diesel</v>
      </c>
    </row>
    <row r="10171">
      <c r="A10171" s="36">
        <v>1959.0</v>
      </c>
      <c r="B10171" s="37" t="str">
        <f t="array" ref="B10171">IFERROR(XLOOKUP(A10171,'Asignacion Dic'!A:A,'Asignacion Dic'!C:C))</f>
        <v>Full Liver</v>
      </c>
      <c r="C10171" s="37" t="str">
        <f t="array" ref="C10171">IFERROR(XLOOKUP(A10171,'Asignacion Dic'!A:A,'Asignacion Dic'!B:B))</f>
        <v>EC-01</v>
      </c>
      <c r="D10171" s="38">
        <v>45649.75144675926</v>
      </c>
      <c r="E10171" s="36" t="s">
        <v>206</v>
      </c>
      <c r="F10171" s="37" t="str">
        <f t="array" ref="F10171">IFERROR(XLOOKUP(E10171,Operadores!A:A,Operadores!B:B))</f>
        <v>JARDAN</v>
      </c>
      <c r="G10171" s="36" t="s">
        <v>72</v>
      </c>
      <c r="H10171" s="39">
        <v>20.05377</v>
      </c>
      <c r="I10171" s="40">
        <v>192.0</v>
      </c>
      <c r="J10171" s="41">
        <f t="shared" si="5"/>
        <v>3850.32384</v>
      </c>
      <c r="K10171" s="37" t="str">
        <f t="array" ref="K10171">IFERROR(XLOOKUP(G10171,'Tipo de carga'!A:A,'Tipo de carga'!B:B))</f>
        <v>Autoabasto</v>
      </c>
      <c r="L10171" s="37">
        <f t="shared" si="2"/>
        <v>52</v>
      </c>
      <c r="M10171" s="37">
        <f t="shared" si="3"/>
        <v>23</v>
      </c>
      <c r="N10171" s="37">
        <f t="shared" si="4"/>
        <v>12</v>
      </c>
      <c r="O10171" s="37" t="str">
        <f t="array" ref="O10171">IFERROR(XLOOKUP(K10171,'Tipo de carga'!B:B,'Tipo de carga'!C:C))</f>
        <v>Diesel</v>
      </c>
    </row>
    <row r="10172">
      <c r="A10172" s="36">
        <v>1904.0</v>
      </c>
      <c r="B10172" s="37" t="str">
        <f t="array" ref="B10172">IFERROR(XLOOKUP(A10172,'Asignacion Dic'!A:A,'Asignacion Dic'!C:C))</f>
        <v>MeLi asignado SD</v>
      </c>
      <c r="C10172" s="37" t="str">
        <f t="array" ref="C10172">IFERROR(XLOOKUP(A10172,'Asignacion Dic'!A:A,'Asignacion Dic'!B:B))</f>
        <v>EC-05</v>
      </c>
      <c r="D10172" s="38">
        <v>45649.751435185186</v>
      </c>
      <c r="E10172" s="36" t="s">
        <v>231</v>
      </c>
      <c r="F10172" s="37" t="str">
        <f t="array" ref="F10172">IFERROR(XLOOKUP(E10172,Operadores!A:A,Operadores!B:B))</f>
        <v>MARARM</v>
      </c>
      <c r="G10172" s="36" t="s">
        <v>72</v>
      </c>
      <c r="H10172" s="39">
        <v>20.05377</v>
      </c>
      <c r="I10172" s="40">
        <v>37.0</v>
      </c>
      <c r="J10172" s="41">
        <f t="shared" si="5"/>
        <v>741.98949</v>
      </c>
      <c r="K10172" s="37" t="str">
        <f t="array" ref="K10172">IFERROR(XLOOKUP(G10172,'Tipo de carga'!A:A,'Tipo de carga'!B:B))</f>
        <v>Autoabasto</v>
      </c>
      <c r="L10172" s="37">
        <f t="shared" si="2"/>
        <v>52</v>
      </c>
      <c r="M10172" s="37">
        <f t="shared" si="3"/>
        <v>23</v>
      </c>
      <c r="N10172" s="37">
        <f t="shared" si="4"/>
        <v>12</v>
      </c>
      <c r="O10172" s="37" t="str">
        <f t="array" ref="O10172">IFERROR(XLOOKUP(K10172,'Tipo de carga'!B:B,'Tipo de carga'!C:C))</f>
        <v>Diesel</v>
      </c>
    </row>
    <row r="10173">
      <c r="A10173" s="36">
        <v>1720.0</v>
      </c>
      <c r="B10173" s="37" t="str">
        <f t="array" ref="B10173">IFERROR(XLOOKUP(A10173,'Asignacion Dic'!A:A,'Asignacion Dic'!C:C))</f>
        <v>Pilgrims Tepo</v>
      </c>
      <c r="C10173" s="37" t="str">
        <f t="array" ref="C10173">IFERROR(XLOOKUP(A10173,'Asignacion Dic'!A:A,'Asignacion Dic'!B:B))</f>
        <v>EC-02</v>
      </c>
      <c r="D10173" s="38">
        <v>45649.751076388886</v>
      </c>
      <c r="E10173" s="36" t="s">
        <v>377</v>
      </c>
      <c r="F10173" s="37" t="str">
        <f t="array" ref="F10173">IFERROR(XLOOKUP(E10173,Operadores!A:A,Operadores!B:B))</f>
        <v>MARMIG</v>
      </c>
      <c r="G10173" s="36" t="s">
        <v>72</v>
      </c>
      <c r="H10173" s="39">
        <v>20.05377</v>
      </c>
      <c r="I10173" s="40">
        <v>205.0</v>
      </c>
      <c r="J10173" s="41">
        <f t="shared" si="5"/>
        <v>4111.02285</v>
      </c>
      <c r="K10173" s="37" t="str">
        <f t="array" ref="K10173">IFERROR(XLOOKUP(G10173,'Tipo de carga'!A:A,'Tipo de carga'!B:B))</f>
        <v>Autoabasto</v>
      </c>
      <c r="L10173" s="37">
        <f t="shared" si="2"/>
        <v>52</v>
      </c>
      <c r="M10173" s="37">
        <f t="shared" si="3"/>
        <v>23</v>
      </c>
      <c r="N10173" s="37">
        <f t="shared" si="4"/>
        <v>12</v>
      </c>
      <c r="O10173" s="37" t="str">
        <f t="array" ref="O10173">IFERROR(XLOOKUP(K10173,'Tipo de carga'!B:B,'Tipo de carga'!C:C))</f>
        <v>Diesel</v>
      </c>
    </row>
    <row r="10174">
      <c r="A10174" s="36">
        <v>2092.0</v>
      </c>
      <c r="B10174" s="37" t="str">
        <f t="array" ref="B10174">IFERROR(XLOOKUP(A10174,'Asignacion Dic'!A:A,'Asignacion Dic'!C:C))</f>
        <v>Circuitos</v>
      </c>
      <c r="C10174" s="37" t="str">
        <f t="array" ref="C10174">IFERROR(XLOOKUP(A10174,'Asignacion Dic'!A:A,'Asignacion Dic'!B:B))</f>
        <v>EC-03</v>
      </c>
      <c r="D10174" s="38">
        <v>45649.75035879629</v>
      </c>
      <c r="E10174" s="36" t="s">
        <v>413</v>
      </c>
      <c r="F10174" s="37" t="str">
        <f t="array" ref="F10174">IFERROR(XLOOKUP(E10174,Operadores!A:A,Operadores!B:B))</f>
        <v>GALANG</v>
      </c>
      <c r="G10174" s="36" t="s">
        <v>72</v>
      </c>
      <c r="H10174" s="39">
        <v>20.05377</v>
      </c>
      <c r="I10174" s="40">
        <v>93.0</v>
      </c>
      <c r="J10174" s="41">
        <f t="shared" si="5"/>
        <v>1865.00061</v>
      </c>
      <c r="K10174" s="37" t="str">
        <f t="array" ref="K10174">IFERROR(XLOOKUP(G10174,'Tipo de carga'!A:A,'Tipo de carga'!B:B))</f>
        <v>Autoabasto</v>
      </c>
      <c r="L10174" s="37">
        <f t="shared" si="2"/>
        <v>52</v>
      </c>
      <c r="M10174" s="37">
        <f t="shared" si="3"/>
        <v>23</v>
      </c>
      <c r="N10174" s="37">
        <f t="shared" si="4"/>
        <v>12</v>
      </c>
      <c r="O10174" s="37" t="str">
        <f t="array" ref="O10174">IFERROR(XLOOKUP(K10174,'Tipo de carga'!B:B,'Tipo de carga'!C:C))</f>
        <v>Diesel</v>
      </c>
    </row>
    <row r="10175">
      <c r="A10175" s="36">
        <v>1992.0</v>
      </c>
      <c r="B10175" s="37" t="str">
        <f t="array" ref="B10175">IFERROR(XLOOKUP(A10175,'Asignacion Dic'!A:A,'Asignacion Dic'!C:C))</f>
        <v>MeLi Dedicado TD</v>
      </c>
      <c r="C10175" s="37" t="str">
        <f t="array" ref="C10175">IFERROR(XLOOKUP(A10175,'Asignacion Dic'!A:A,'Asignacion Dic'!B:B))</f>
        <v>EC-05</v>
      </c>
      <c r="D10175" s="38">
        <v>45649.748391203706</v>
      </c>
      <c r="E10175" s="36" t="s">
        <v>460</v>
      </c>
      <c r="F10175" s="37" t="str">
        <f t="array" ref="F10175">IFERROR(XLOOKUP(E10175,Operadores!A:A,Operadores!B:B))</f>
        <v>TORAN</v>
      </c>
      <c r="G10175" s="36" t="s">
        <v>72</v>
      </c>
      <c r="H10175" s="39">
        <v>20.05377</v>
      </c>
      <c r="I10175" s="40">
        <v>6.0</v>
      </c>
      <c r="J10175" s="41">
        <f t="shared" si="5"/>
        <v>120.32262</v>
      </c>
      <c r="K10175" s="37" t="str">
        <f t="array" ref="K10175">IFERROR(XLOOKUP(G10175,'Tipo de carga'!A:A,'Tipo de carga'!B:B))</f>
        <v>Autoabasto</v>
      </c>
      <c r="L10175" s="37">
        <f t="shared" si="2"/>
        <v>52</v>
      </c>
      <c r="M10175" s="37">
        <f t="shared" si="3"/>
        <v>23</v>
      </c>
      <c r="N10175" s="37">
        <f t="shared" si="4"/>
        <v>12</v>
      </c>
      <c r="O10175" s="37" t="str">
        <f t="array" ref="O10175">IFERROR(XLOOKUP(K10175,'Tipo de carga'!B:B,'Tipo de carga'!C:C))</f>
        <v>Diesel</v>
      </c>
    </row>
    <row r="10176">
      <c r="A10176" s="36">
        <v>1959.0</v>
      </c>
      <c r="B10176" s="37" t="str">
        <f t="array" ref="B10176">IFERROR(XLOOKUP(A10176,'Asignacion Dic'!A:A,'Asignacion Dic'!C:C))</f>
        <v>Full Liver</v>
      </c>
      <c r="C10176" s="37" t="str">
        <f t="array" ref="C10176">IFERROR(XLOOKUP(A10176,'Asignacion Dic'!A:A,'Asignacion Dic'!B:B))</f>
        <v>EC-01</v>
      </c>
      <c r="D10176" s="38">
        <v>45649.7469212963</v>
      </c>
      <c r="E10176" s="36" t="s">
        <v>206</v>
      </c>
      <c r="F10176" s="37" t="str">
        <f t="array" ref="F10176">IFERROR(XLOOKUP(E10176,Operadores!A:A,Operadores!B:B))</f>
        <v>JARDAN</v>
      </c>
      <c r="G10176" s="36" t="s">
        <v>72</v>
      </c>
      <c r="H10176" s="39">
        <v>20.05377</v>
      </c>
      <c r="I10176" s="40">
        <v>114.0</v>
      </c>
      <c r="J10176" s="41">
        <f t="shared" si="5"/>
        <v>2286.12978</v>
      </c>
      <c r="K10176" s="37" t="str">
        <f t="array" ref="K10176">IFERROR(XLOOKUP(G10176,'Tipo de carga'!A:A,'Tipo de carga'!B:B))</f>
        <v>Autoabasto</v>
      </c>
      <c r="L10176" s="37">
        <f t="shared" si="2"/>
        <v>52</v>
      </c>
      <c r="M10176" s="37">
        <f t="shared" si="3"/>
        <v>23</v>
      </c>
      <c r="N10176" s="37">
        <f t="shared" si="4"/>
        <v>12</v>
      </c>
      <c r="O10176" s="37" t="str">
        <f t="array" ref="O10176">IFERROR(XLOOKUP(K10176,'Tipo de carga'!B:B,'Tipo de carga'!C:C))</f>
        <v>Diesel</v>
      </c>
    </row>
    <row r="10177">
      <c r="A10177" s="36">
        <v>1992.0</v>
      </c>
      <c r="B10177" s="37" t="str">
        <f t="array" ref="B10177">IFERROR(XLOOKUP(A10177,'Asignacion Dic'!A:A,'Asignacion Dic'!C:C))</f>
        <v>MeLi Dedicado TD</v>
      </c>
      <c r="C10177" s="37" t="str">
        <f t="array" ref="C10177">IFERROR(XLOOKUP(A10177,'Asignacion Dic'!A:A,'Asignacion Dic'!B:B))</f>
        <v>EC-05</v>
      </c>
      <c r="D10177" s="38">
        <v>45649.7469212963</v>
      </c>
      <c r="E10177" s="36" t="s">
        <v>460</v>
      </c>
      <c r="F10177" s="37" t="str">
        <f t="array" ref="F10177">IFERROR(XLOOKUP(E10177,Operadores!A:A,Operadores!B:B))</f>
        <v>TORAN</v>
      </c>
      <c r="G10177" s="36" t="s">
        <v>72</v>
      </c>
      <c r="H10177" s="39">
        <v>20.05377</v>
      </c>
      <c r="I10177" s="40">
        <v>51.0</v>
      </c>
      <c r="J10177" s="41">
        <f t="shared" si="5"/>
        <v>1022.74227</v>
      </c>
      <c r="K10177" s="37" t="str">
        <f t="array" ref="K10177">IFERROR(XLOOKUP(G10177,'Tipo de carga'!A:A,'Tipo de carga'!B:B))</f>
        <v>Autoabasto</v>
      </c>
      <c r="L10177" s="37">
        <f t="shared" si="2"/>
        <v>52</v>
      </c>
      <c r="M10177" s="37">
        <f t="shared" si="3"/>
        <v>23</v>
      </c>
      <c r="N10177" s="37">
        <f t="shared" si="4"/>
        <v>12</v>
      </c>
      <c r="O10177" s="37" t="str">
        <f t="array" ref="O10177">IFERROR(XLOOKUP(K10177,'Tipo de carga'!B:B,'Tipo de carga'!C:C))</f>
        <v>Diesel</v>
      </c>
    </row>
    <row r="10178">
      <c r="A10178" s="36">
        <v>1759.0</v>
      </c>
      <c r="B10178" s="37" t="str">
        <f t="array" ref="B10178">IFERROR(XLOOKUP(A10178,'Asignacion Dic'!A:A,'Asignacion Dic'!C:C))</f>
        <v>Liverpool Local</v>
      </c>
      <c r="C10178" s="37" t="str">
        <f t="array" ref="C10178">IFERROR(XLOOKUP(A10178,'Asignacion Dic'!A:A,'Asignacion Dic'!B:B))</f>
        <v>EC-01</v>
      </c>
      <c r="D10178" s="38">
        <v>45649.74248842592</v>
      </c>
      <c r="E10178" s="36" t="s">
        <v>612</v>
      </c>
      <c r="F10178" s="37" t="str">
        <f t="array" ref="F10178">IFERROR(XLOOKUP(E10178,Operadores!A:A,Operadores!B:B))</f>
        <v>RIVCAR</v>
      </c>
      <c r="G10178" s="36" t="s">
        <v>72</v>
      </c>
      <c r="H10178" s="39">
        <v>20.05377</v>
      </c>
      <c r="I10178" s="40">
        <v>534.0</v>
      </c>
      <c r="J10178" s="41">
        <f t="shared" si="5"/>
        <v>10708.71318</v>
      </c>
      <c r="K10178" s="37" t="str">
        <f t="array" ref="K10178">IFERROR(XLOOKUP(G10178,'Tipo de carga'!A:A,'Tipo de carga'!B:B))</f>
        <v>Autoabasto</v>
      </c>
      <c r="L10178" s="37">
        <f t="shared" si="2"/>
        <v>52</v>
      </c>
      <c r="M10178" s="37">
        <f t="shared" si="3"/>
        <v>23</v>
      </c>
      <c r="N10178" s="37">
        <f t="shared" si="4"/>
        <v>12</v>
      </c>
      <c r="O10178" s="37" t="str">
        <f t="array" ref="O10178">IFERROR(XLOOKUP(K10178,'Tipo de carga'!B:B,'Tipo de carga'!C:C))</f>
        <v>Diesel</v>
      </c>
    </row>
    <row r="10179">
      <c r="A10179" s="36">
        <v>2001.0</v>
      </c>
      <c r="B10179" s="37" t="str">
        <f t="array" ref="B10179">IFERROR(XLOOKUP(A10179,'Asignacion Dic'!A:A,'Asignacion Dic'!C:C))</f>
        <v>MeLi Dedicado Merida</v>
      </c>
      <c r="C10179" s="37" t="str">
        <f t="array" ref="C10179">IFERROR(XLOOKUP(A10179,'Asignacion Dic'!A:A,'Asignacion Dic'!B:B))</f>
        <v>EC-05</v>
      </c>
      <c r="D10179" s="38">
        <v>45649.72943287037</v>
      </c>
      <c r="E10179" s="36" t="s">
        <v>292</v>
      </c>
      <c r="F10179" s="37" t="str">
        <f t="array" ref="F10179">IFERROR(XLOOKUP(E10179,Operadores!A:A,Operadores!B:B))</f>
        <v>GARJUL</v>
      </c>
      <c r="G10179" s="36" t="s">
        <v>72</v>
      </c>
      <c r="H10179" s="39">
        <v>20.05377</v>
      </c>
      <c r="I10179" s="40">
        <v>270.0</v>
      </c>
      <c r="J10179" s="41">
        <f t="shared" si="5"/>
        <v>5414.5179</v>
      </c>
      <c r="K10179" s="37" t="str">
        <f t="array" ref="K10179">IFERROR(XLOOKUP(G10179,'Tipo de carga'!A:A,'Tipo de carga'!B:B))</f>
        <v>Autoabasto</v>
      </c>
      <c r="L10179" s="37">
        <f t="shared" si="2"/>
        <v>52</v>
      </c>
      <c r="M10179" s="37">
        <f t="shared" si="3"/>
        <v>23</v>
      </c>
      <c r="N10179" s="37">
        <f t="shared" si="4"/>
        <v>12</v>
      </c>
      <c r="O10179" s="37" t="str">
        <f t="array" ref="O10179">IFERROR(XLOOKUP(K10179,'Tipo de carga'!B:B,'Tipo de carga'!C:C))</f>
        <v>Diesel</v>
      </c>
    </row>
    <row r="10180">
      <c r="A10180" s="36">
        <v>2024.0</v>
      </c>
      <c r="B10180" s="37" t="str">
        <f t="array" ref="B10180">IFERROR(XLOOKUP(A10180,'Asignacion Dic'!A:A,'Asignacion Dic'!C:C))</f>
        <v>MeLi Dedicado Merida</v>
      </c>
      <c r="C10180" s="37" t="str">
        <f t="array" ref="C10180">IFERROR(XLOOKUP(A10180,'Asignacion Dic'!A:A,'Asignacion Dic'!B:B))</f>
        <v>EC-05</v>
      </c>
      <c r="D10180" s="38">
        <v>45649.72708333333</v>
      </c>
      <c r="E10180" s="36" t="s">
        <v>469</v>
      </c>
      <c r="F10180" s="37" t="str">
        <f t="array" ref="F10180">IFERROR(XLOOKUP(E10180,Operadores!A:A,Operadores!B:B))</f>
        <v>DELJOS01</v>
      </c>
      <c r="G10180" s="36" t="s">
        <v>72</v>
      </c>
      <c r="H10180" s="39">
        <v>20.05377</v>
      </c>
      <c r="I10180" s="40">
        <v>282.0</v>
      </c>
      <c r="J10180" s="41">
        <f t="shared" si="5"/>
        <v>5655.16314</v>
      </c>
      <c r="K10180" s="37" t="str">
        <f t="array" ref="K10180">IFERROR(XLOOKUP(G10180,'Tipo de carga'!A:A,'Tipo de carga'!B:B))</f>
        <v>Autoabasto</v>
      </c>
      <c r="L10180" s="37">
        <f t="shared" si="2"/>
        <v>52</v>
      </c>
      <c r="M10180" s="37">
        <f t="shared" si="3"/>
        <v>23</v>
      </c>
      <c r="N10180" s="37">
        <f t="shared" si="4"/>
        <v>12</v>
      </c>
      <c r="O10180" s="37" t="str">
        <f t="array" ref="O10180">IFERROR(XLOOKUP(K10180,'Tipo de carga'!B:B,'Tipo de carga'!C:C))</f>
        <v>Diesel</v>
      </c>
    </row>
    <row r="10181">
      <c r="A10181" s="36">
        <v>1825.0</v>
      </c>
      <c r="B10181" s="37" t="str">
        <f t="array" ref="B10181">IFERROR(XLOOKUP(A10181,'Asignacion Dic'!A:A,'Asignacion Dic'!C:C))</f>
        <v>Circuitos</v>
      </c>
      <c r="C10181" s="37" t="str">
        <f t="array" ref="C10181">IFERROR(XLOOKUP(A10181,'Asignacion Dic'!A:A,'Asignacion Dic'!B:B))</f>
        <v>EC-03</v>
      </c>
      <c r="D10181" s="38">
        <v>45649.720405092594</v>
      </c>
      <c r="E10181" s="36" t="s">
        <v>346</v>
      </c>
      <c r="F10181" s="37" t="str">
        <f t="array" ref="F10181">IFERROR(XLOOKUP(E10181,Operadores!A:A,Operadores!B:B))</f>
        <v>ESPIS</v>
      </c>
      <c r="G10181" s="36" t="s">
        <v>72</v>
      </c>
      <c r="H10181" s="39">
        <v>20.05377</v>
      </c>
      <c r="I10181" s="40">
        <v>92.0</v>
      </c>
      <c r="J10181" s="41">
        <f t="shared" si="5"/>
        <v>1844.94684</v>
      </c>
      <c r="K10181" s="37" t="str">
        <f t="array" ref="K10181">IFERROR(XLOOKUP(G10181,'Tipo de carga'!A:A,'Tipo de carga'!B:B))</f>
        <v>Autoabasto</v>
      </c>
      <c r="L10181" s="37">
        <f t="shared" si="2"/>
        <v>52</v>
      </c>
      <c r="M10181" s="37">
        <f t="shared" si="3"/>
        <v>23</v>
      </c>
      <c r="N10181" s="37">
        <f t="shared" si="4"/>
        <v>12</v>
      </c>
      <c r="O10181" s="37" t="str">
        <f t="array" ref="O10181">IFERROR(XLOOKUP(K10181,'Tipo de carga'!B:B,'Tipo de carga'!C:C))</f>
        <v>Diesel</v>
      </c>
    </row>
    <row r="10182">
      <c r="A10182" s="36">
        <v>1851.0</v>
      </c>
      <c r="B10182" s="37" t="str">
        <f t="array" ref="B10182">IFERROR(XLOOKUP(A10182,'Asignacion Dic'!A:A,'Asignacion Dic'!C:C))</f>
        <v>Circuitos</v>
      </c>
      <c r="C10182" s="37" t="str">
        <f t="array" ref="C10182">IFERROR(XLOOKUP(A10182,'Asignacion Dic'!A:A,'Asignacion Dic'!B:B))</f>
        <v>EC-03</v>
      </c>
      <c r="D10182" s="38">
        <v>45649.71246527778</v>
      </c>
      <c r="E10182" s="36" t="s">
        <v>510</v>
      </c>
      <c r="F10182" s="37" t="str">
        <f t="array" ref="F10182">IFERROR(XLOOKUP(E10182,Operadores!A:A,Operadores!B:B))</f>
        <v>ROJFEL</v>
      </c>
      <c r="G10182" s="36" t="s">
        <v>72</v>
      </c>
      <c r="H10182" s="39">
        <v>20.05377</v>
      </c>
      <c r="I10182" s="40">
        <v>893.0</v>
      </c>
      <c r="J10182" s="41">
        <f t="shared" si="5"/>
        <v>17908.01661</v>
      </c>
      <c r="K10182" s="37" t="str">
        <f t="array" ref="K10182">IFERROR(XLOOKUP(G10182,'Tipo de carga'!A:A,'Tipo de carga'!B:B))</f>
        <v>Autoabasto</v>
      </c>
      <c r="L10182" s="37">
        <f t="shared" si="2"/>
        <v>52</v>
      </c>
      <c r="M10182" s="37">
        <f t="shared" si="3"/>
        <v>23</v>
      </c>
      <c r="N10182" s="37">
        <f t="shared" si="4"/>
        <v>12</v>
      </c>
      <c r="O10182" s="37" t="str">
        <f t="array" ref="O10182">IFERROR(XLOOKUP(K10182,'Tipo de carga'!B:B,'Tipo de carga'!C:C))</f>
        <v>Diesel</v>
      </c>
    </row>
    <row r="10183">
      <c r="A10183" s="36">
        <v>1953.0</v>
      </c>
      <c r="B10183" s="37" t="str">
        <f t="array" ref="B10183">IFERROR(XLOOKUP(A10183,'Asignacion Dic'!A:A,'Asignacion Dic'!C:C))</f>
        <v>MeLi asignado SD</v>
      </c>
      <c r="C10183" s="37" t="str">
        <f t="array" ref="C10183">IFERROR(XLOOKUP(A10183,'Asignacion Dic'!A:A,'Asignacion Dic'!B:B))</f>
        <v>EC-05</v>
      </c>
      <c r="D10183" s="38">
        <v>45649.711863425924</v>
      </c>
      <c r="E10183" s="36" t="s">
        <v>172</v>
      </c>
      <c r="F10183" s="37" t="str">
        <f t="array" ref="F10183">IFERROR(XLOOKUP(E10183,Operadores!A:A,Operadores!B:B))</f>
        <v>REDJUL</v>
      </c>
      <c r="G10183" s="36" t="s">
        <v>72</v>
      </c>
      <c r="H10183" s="39">
        <v>20.05377</v>
      </c>
      <c r="I10183" s="40">
        <v>135.0</v>
      </c>
      <c r="J10183" s="41">
        <f t="shared" si="5"/>
        <v>2707.25895</v>
      </c>
      <c r="K10183" s="37" t="str">
        <f t="array" ref="K10183">IFERROR(XLOOKUP(G10183,'Tipo de carga'!A:A,'Tipo de carga'!B:B))</f>
        <v>Autoabasto</v>
      </c>
      <c r="L10183" s="37">
        <f t="shared" si="2"/>
        <v>52</v>
      </c>
      <c r="M10183" s="37">
        <f t="shared" si="3"/>
        <v>23</v>
      </c>
      <c r="N10183" s="37">
        <f t="shared" si="4"/>
        <v>12</v>
      </c>
      <c r="O10183" s="37" t="str">
        <f t="array" ref="O10183">IFERROR(XLOOKUP(K10183,'Tipo de carga'!B:B,'Tipo de carga'!C:C))</f>
        <v>Diesel</v>
      </c>
    </row>
    <row r="10184">
      <c r="A10184" s="36">
        <v>2037.0</v>
      </c>
      <c r="B10184" s="37" t="str">
        <f t="array" ref="B10184">IFERROR(XLOOKUP(A10184,'Asignacion Dic'!A:A,'Asignacion Dic'!C:C))</f>
        <v>Liverpool Local</v>
      </c>
      <c r="C10184" s="37" t="str">
        <f t="array" ref="C10184">IFERROR(XLOOKUP(A10184,'Asignacion Dic'!A:A,'Asignacion Dic'!B:B))</f>
        <v>EC-01</v>
      </c>
      <c r="D10184" s="38">
        <v>45649.695763888885</v>
      </c>
      <c r="E10184" s="36" t="s">
        <v>229</v>
      </c>
      <c r="F10184" s="37" t="str">
        <f t="array" ref="F10184">IFERROR(XLOOKUP(E10184,Operadores!A:A,Operadores!B:B))</f>
        <v>MIRJON</v>
      </c>
      <c r="G10184" s="36" t="s">
        <v>72</v>
      </c>
      <c r="H10184" s="39">
        <v>20.05377</v>
      </c>
      <c r="I10184" s="40">
        <v>469.0</v>
      </c>
      <c r="J10184" s="41">
        <f t="shared" si="5"/>
        <v>9405.21813</v>
      </c>
      <c r="K10184" s="37" t="str">
        <f t="array" ref="K10184">IFERROR(XLOOKUP(G10184,'Tipo de carga'!A:A,'Tipo de carga'!B:B))</f>
        <v>Autoabasto</v>
      </c>
      <c r="L10184" s="37">
        <f t="shared" si="2"/>
        <v>52</v>
      </c>
      <c r="M10184" s="37">
        <f t="shared" si="3"/>
        <v>23</v>
      </c>
      <c r="N10184" s="37">
        <f t="shared" si="4"/>
        <v>12</v>
      </c>
      <c r="O10184" s="37" t="str">
        <f t="array" ref="O10184">IFERROR(XLOOKUP(K10184,'Tipo de carga'!B:B,'Tipo de carga'!C:C))</f>
        <v>Diesel</v>
      </c>
    </row>
    <row r="10185">
      <c r="A10185" s="36">
        <v>1906.0</v>
      </c>
      <c r="B10185" s="37" t="str">
        <f t="array" ref="B10185">IFERROR(XLOOKUP(A10185,'Asignacion Dic'!A:A,'Asignacion Dic'!C:C))</f>
        <v>MeLi asignado SD</v>
      </c>
      <c r="C10185" s="37" t="str">
        <f t="array" ref="C10185">IFERROR(XLOOKUP(A10185,'Asignacion Dic'!A:A,'Asignacion Dic'!B:B))</f>
        <v>EC-05</v>
      </c>
      <c r="D10185" s="38">
        <v>45649.68835648148</v>
      </c>
      <c r="E10185" s="36" t="s">
        <v>179</v>
      </c>
      <c r="F10185" s="37" t="str">
        <f t="array" ref="F10185">IFERROR(XLOOKUP(E10185,Operadores!A:A,Operadores!B:B))</f>
        <v>IBAJOS</v>
      </c>
      <c r="G10185" s="36" t="s">
        <v>72</v>
      </c>
      <c r="H10185" s="39">
        <v>20.05377</v>
      </c>
      <c r="I10185" s="40">
        <v>319.0</v>
      </c>
      <c r="J10185" s="41">
        <f t="shared" si="5"/>
        <v>6397.15263</v>
      </c>
      <c r="K10185" s="37" t="str">
        <f t="array" ref="K10185">IFERROR(XLOOKUP(G10185,'Tipo de carga'!A:A,'Tipo de carga'!B:B))</f>
        <v>Autoabasto</v>
      </c>
      <c r="L10185" s="37">
        <f t="shared" si="2"/>
        <v>52</v>
      </c>
      <c r="M10185" s="37">
        <f t="shared" si="3"/>
        <v>23</v>
      </c>
      <c r="N10185" s="37">
        <f t="shared" si="4"/>
        <v>12</v>
      </c>
      <c r="O10185" s="37" t="str">
        <f t="array" ref="O10185">IFERROR(XLOOKUP(K10185,'Tipo de carga'!B:B,'Tipo de carga'!C:C))</f>
        <v>Diesel</v>
      </c>
    </row>
    <row r="10186">
      <c r="A10186" s="36">
        <v>1735.0</v>
      </c>
      <c r="B10186" s="37" t="str">
        <f t="array" ref="B10186">IFERROR(XLOOKUP(A10186,'Asignacion Dic'!A:A,'Asignacion Dic'!C:C))</f>
        <v>Pilgrims Tepo</v>
      </c>
      <c r="C10186" s="37" t="str">
        <f t="array" ref="C10186">IFERROR(XLOOKUP(A10186,'Asignacion Dic'!A:A,'Asignacion Dic'!B:B))</f>
        <v>EC-02</v>
      </c>
      <c r="D10186" s="38">
        <v>45649.67767361111</v>
      </c>
      <c r="E10186" s="36" t="s">
        <v>382</v>
      </c>
      <c r="F10186" s="37" t="str">
        <f t="array" ref="F10186">IFERROR(XLOOKUP(E10186,Operadores!A:A,Operadores!B:B))</f>
        <v>SALMIG01</v>
      </c>
      <c r="G10186" s="36" t="s">
        <v>72</v>
      </c>
      <c r="H10186" s="39">
        <v>20.05377</v>
      </c>
      <c r="I10186" s="40">
        <v>196.0</v>
      </c>
      <c r="J10186" s="41">
        <f t="shared" si="5"/>
        <v>3930.53892</v>
      </c>
      <c r="K10186" s="37" t="str">
        <f t="array" ref="K10186">IFERROR(XLOOKUP(G10186,'Tipo de carga'!A:A,'Tipo de carga'!B:B))</f>
        <v>Autoabasto</v>
      </c>
      <c r="L10186" s="37">
        <f t="shared" si="2"/>
        <v>52</v>
      </c>
      <c r="M10186" s="37">
        <f t="shared" si="3"/>
        <v>23</v>
      </c>
      <c r="N10186" s="37">
        <f t="shared" si="4"/>
        <v>12</v>
      </c>
      <c r="O10186" s="37" t="str">
        <f t="array" ref="O10186">IFERROR(XLOOKUP(K10186,'Tipo de carga'!B:B,'Tipo de carga'!C:C))</f>
        <v>Diesel</v>
      </c>
    </row>
    <row r="10187">
      <c r="A10187" s="36">
        <v>1754.0</v>
      </c>
      <c r="B10187" s="37" t="str">
        <f t="array" ref="B10187">IFERROR(XLOOKUP(A10187,'Asignacion Dic'!A:A,'Asignacion Dic'!C:C))</f>
        <v>Pilgrims Tepo</v>
      </c>
      <c r="C10187" s="37" t="str">
        <f t="array" ref="C10187">IFERROR(XLOOKUP(A10187,'Asignacion Dic'!A:A,'Asignacion Dic'!B:B))</f>
        <v>EC-02</v>
      </c>
      <c r="D10187" s="38">
        <v>45649.66806712963</v>
      </c>
      <c r="E10187" s="36" t="s">
        <v>412</v>
      </c>
      <c r="F10187" s="37" t="str">
        <f t="array" ref="F10187">IFERROR(XLOOKUP(E10187,Operadores!A:A,Operadores!B:B))</f>
        <v>SANCAR01</v>
      </c>
      <c r="G10187" s="36" t="s">
        <v>72</v>
      </c>
      <c r="H10187" s="39">
        <v>20.05377</v>
      </c>
      <c r="I10187" s="40">
        <v>88.0</v>
      </c>
      <c r="J10187" s="41">
        <f t="shared" si="5"/>
        <v>1764.73176</v>
      </c>
      <c r="K10187" s="37" t="str">
        <f t="array" ref="K10187">IFERROR(XLOOKUP(G10187,'Tipo de carga'!A:A,'Tipo de carga'!B:B))</f>
        <v>Autoabasto</v>
      </c>
      <c r="L10187" s="37">
        <f t="shared" si="2"/>
        <v>52</v>
      </c>
      <c r="M10187" s="37">
        <f t="shared" si="3"/>
        <v>23</v>
      </c>
      <c r="N10187" s="37">
        <f t="shared" si="4"/>
        <v>12</v>
      </c>
      <c r="O10187" s="37" t="str">
        <f t="array" ref="O10187">IFERROR(XLOOKUP(K10187,'Tipo de carga'!B:B,'Tipo de carga'!C:C))</f>
        <v>Diesel</v>
      </c>
    </row>
    <row r="10188">
      <c r="A10188" s="36">
        <v>1885.0</v>
      </c>
      <c r="B10188" s="37" t="str">
        <f t="array" ref="B10188">IFERROR(XLOOKUP(A10188,'Asignacion Dic'!A:A,'Asignacion Dic'!C:C))</f>
        <v>Liverpool Local</v>
      </c>
      <c r="C10188" s="37" t="str">
        <f t="array" ref="C10188">IFERROR(XLOOKUP(A10188,'Asignacion Dic'!A:A,'Asignacion Dic'!B:B))</f>
        <v>EC-01</v>
      </c>
      <c r="D10188" s="38">
        <v>45649.63873842593</v>
      </c>
      <c r="E10188" s="36" t="s">
        <v>234</v>
      </c>
      <c r="F10188" s="37" t="str">
        <f t="array" ref="F10188">IFERROR(XLOOKUP(E10188,Operadores!A:A,Operadores!B:B))</f>
        <v>MONJU</v>
      </c>
      <c r="G10188" s="36" t="s">
        <v>72</v>
      </c>
      <c r="H10188" s="39">
        <v>20.05377</v>
      </c>
      <c r="I10188" s="40">
        <v>579.0</v>
      </c>
      <c r="J10188" s="41">
        <f t="shared" si="5"/>
        <v>11611.13283</v>
      </c>
      <c r="K10188" s="37" t="str">
        <f t="array" ref="K10188">IFERROR(XLOOKUP(G10188,'Tipo de carga'!A:A,'Tipo de carga'!B:B))</f>
        <v>Autoabasto</v>
      </c>
      <c r="L10188" s="37">
        <f t="shared" si="2"/>
        <v>52</v>
      </c>
      <c r="M10188" s="37">
        <f t="shared" si="3"/>
        <v>23</v>
      </c>
      <c r="N10188" s="37">
        <f t="shared" si="4"/>
        <v>12</v>
      </c>
      <c r="O10188" s="37" t="str">
        <f t="array" ref="O10188">IFERROR(XLOOKUP(K10188,'Tipo de carga'!B:B,'Tipo de carga'!C:C))</f>
        <v>Diesel</v>
      </c>
    </row>
    <row r="10189">
      <c r="A10189" s="36">
        <v>2015.0</v>
      </c>
      <c r="B10189" s="37" t="str">
        <f t="array" ref="B10189">IFERROR(XLOOKUP(A10189,'Asignacion Dic'!A:A,'Asignacion Dic'!C:C))</f>
        <v>MeLi Asignado TD</v>
      </c>
      <c r="C10189" s="37" t="str">
        <f t="array" ref="C10189">IFERROR(XLOOKUP(A10189,'Asignacion Dic'!A:A,'Asignacion Dic'!B:B))</f>
        <v>EC-05</v>
      </c>
      <c r="D10189" s="38">
        <v>45649.59921296296</v>
      </c>
      <c r="E10189" s="36" t="s">
        <v>560</v>
      </c>
      <c r="F10189" s="37" t="str">
        <f t="array" ref="F10189">IFERROR(XLOOKUP(E10189,Operadores!A:A,Operadores!B:B))</f>
        <v>REYOFI</v>
      </c>
      <c r="G10189" s="36" t="s">
        <v>72</v>
      </c>
      <c r="H10189" s="39">
        <v>20.05377</v>
      </c>
      <c r="I10189" s="40">
        <v>314.0</v>
      </c>
      <c r="J10189" s="41">
        <f t="shared" si="5"/>
        <v>6296.88378</v>
      </c>
      <c r="K10189" s="37" t="str">
        <f t="array" ref="K10189">IFERROR(XLOOKUP(G10189,'Tipo de carga'!A:A,'Tipo de carga'!B:B))</f>
        <v>Autoabasto</v>
      </c>
      <c r="L10189" s="37">
        <f t="shared" si="2"/>
        <v>52</v>
      </c>
      <c r="M10189" s="37">
        <f t="shared" si="3"/>
        <v>23</v>
      </c>
      <c r="N10189" s="37">
        <f t="shared" si="4"/>
        <v>12</v>
      </c>
      <c r="O10189" s="37" t="str">
        <f t="array" ref="O10189">IFERROR(XLOOKUP(K10189,'Tipo de carga'!B:B,'Tipo de carga'!C:C))</f>
        <v>Diesel</v>
      </c>
    </row>
    <row r="10190">
      <c r="A10190" s="36">
        <v>2021.0</v>
      </c>
      <c r="B10190" s="37" t="str">
        <f t="array" ref="B10190">IFERROR(XLOOKUP(A10190,'Asignacion Dic'!A:A,'Asignacion Dic'!C:C))</f>
        <v>MeLi Dedicado Merida</v>
      </c>
      <c r="C10190" s="37" t="str">
        <f t="array" ref="C10190">IFERROR(XLOOKUP(A10190,'Asignacion Dic'!A:A,'Asignacion Dic'!B:B))</f>
        <v>EC-05</v>
      </c>
      <c r="D10190" s="38">
        <v>45649.58828703704</v>
      </c>
      <c r="E10190" s="36" t="s">
        <v>320</v>
      </c>
      <c r="F10190" s="37" t="str">
        <f t="array" ref="F10190">IFERROR(XLOOKUP(E10190,Operadores!A:A,Operadores!B:B))</f>
        <v>GUTIRV</v>
      </c>
      <c r="G10190" s="36" t="s">
        <v>72</v>
      </c>
      <c r="H10190" s="39">
        <v>20.05377</v>
      </c>
      <c r="I10190" s="40">
        <v>330.0</v>
      </c>
      <c r="J10190" s="41">
        <f t="shared" si="5"/>
        <v>6617.7441</v>
      </c>
      <c r="K10190" s="37" t="str">
        <f t="array" ref="K10190">IFERROR(XLOOKUP(G10190,'Tipo de carga'!A:A,'Tipo de carga'!B:B))</f>
        <v>Autoabasto</v>
      </c>
      <c r="L10190" s="37">
        <f t="shared" si="2"/>
        <v>52</v>
      </c>
      <c r="M10190" s="37">
        <f t="shared" si="3"/>
        <v>23</v>
      </c>
      <c r="N10190" s="37">
        <f t="shared" si="4"/>
        <v>12</v>
      </c>
      <c r="O10190" s="37" t="str">
        <f t="array" ref="O10190">IFERROR(XLOOKUP(K10190,'Tipo de carga'!B:B,'Tipo de carga'!C:C))</f>
        <v>Diesel</v>
      </c>
    </row>
    <row r="10191">
      <c r="A10191" s="36">
        <v>2010.0</v>
      </c>
      <c r="B10191" s="37" t="str">
        <f t="array" ref="B10191">IFERROR(XLOOKUP(A10191,'Asignacion Dic'!A:A,'Asignacion Dic'!C:C))</f>
        <v>MeLi asignado SD</v>
      </c>
      <c r="C10191" s="37" t="str">
        <f t="array" ref="C10191">IFERROR(XLOOKUP(A10191,'Asignacion Dic'!A:A,'Asignacion Dic'!B:B))</f>
        <v>EC-05</v>
      </c>
      <c r="D10191" s="38">
        <v>45649.58100694444</v>
      </c>
      <c r="E10191" s="36" t="s">
        <v>194</v>
      </c>
      <c r="F10191" s="37" t="str">
        <f t="array" ref="F10191">IFERROR(XLOOKUP(E10191,Operadores!A:A,Operadores!B:B))</f>
        <v>CHAJE</v>
      </c>
      <c r="G10191" s="36" t="s">
        <v>72</v>
      </c>
      <c r="H10191" s="39">
        <v>20.05377</v>
      </c>
      <c r="I10191" s="40">
        <v>311.0</v>
      </c>
      <c r="J10191" s="41">
        <f t="shared" si="5"/>
        <v>6236.72247</v>
      </c>
      <c r="K10191" s="37" t="str">
        <f t="array" ref="K10191">IFERROR(XLOOKUP(G10191,'Tipo de carga'!A:A,'Tipo de carga'!B:B))</f>
        <v>Autoabasto</v>
      </c>
      <c r="L10191" s="37">
        <f t="shared" si="2"/>
        <v>52</v>
      </c>
      <c r="M10191" s="37">
        <f t="shared" si="3"/>
        <v>23</v>
      </c>
      <c r="N10191" s="37">
        <f t="shared" si="4"/>
        <v>12</v>
      </c>
      <c r="O10191" s="37" t="str">
        <f t="array" ref="O10191">IFERROR(XLOOKUP(K10191,'Tipo de carga'!B:B,'Tipo de carga'!C:C))</f>
        <v>Diesel</v>
      </c>
    </row>
    <row r="10192">
      <c r="A10192" s="36">
        <v>1872.0</v>
      </c>
      <c r="B10192" s="37" t="str">
        <f t="array" ref="B10192">IFERROR(XLOOKUP(A10192,'Asignacion Dic'!A:A,'Asignacion Dic'!C:C))</f>
        <v>Circuitos</v>
      </c>
      <c r="C10192" s="37" t="str">
        <f t="array" ref="C10192">IFERROR(XLOOKUP(A10192,'Asignacion Dic'!A:A,'Asignacion Dic'!B:B))</f>
        <v>EC-03</v>
      </c>
      <c r="D10192" s="38">
        <v>45649.5772337963</v>
      </c>
      <c r="E10192" s="36" t="s">
        <v>43</v>
      </c>
      <c r="F10192" s="37" t="str">
        <f t="array" ref="F10192">IFERROR(XLOOKUP(E10192,Operadores!A:A,Operadores!B:B))</f>
        <v>HERJU01</v>
      </c>
      <c r="G10192" s="36" t="s">
        <v>72</v>
      </c>
      <c r="H10192" s="39">
        <v>20.05377</v>
      </c>
      <c r="I10192" s="40">
        <v>591.0</v>
      </c>
      <c r="J10192" s="41">
        <f t="shared" si="5"/>
        <v>11851.77807</v>
      </c>
      <c r="K10192" s="37" t="str">
        <f t="array" ref="K10192">IFERROR(XLOOKUP(G10192,'Tipo de carga'!A:A,'Tipo de carga'!B:B))</f>
        <v>Autoabasto</v>
      </c>
      <c r="L10192" s="37">
        <f t="shared" si="2"/>
        <v>52</v>
      </c>
      <c r="M10192" s="37">
        <f t="shared" si="3"/>
        <v>23</v>
      </c>
      <c r="N10192" s="37">
        <f t="shared" si="4"/>
        <v>12</v>
      </c>
      <c r="O10192" s="37" t="str">
        <f t="array" ref="O10192">IFERROR(XLOOKUP(K10192,'Tipo de carga'!B:B,'Tipo de carga'!C:C))</f>
        <v>Diesel</v>
      </c>
    </row>
    <row r="10193">
      <c r="A10193" s="36">
        <v>1876.0</v>
      </c>
      <c r="B10193" s="37" t="str">
        <f t="array" ref="B10193">IFERROR(XLOOKUP(A10193,'Asignacion Dic'!A:A,'Asignacion Dic'!C:C))</f>
        <v>Circuitos</v>
      </c>
      <c r="C10193" s="37" t="str">
        <f t="array" ref="C10193">IFERROR(XLOOKUP(A10193,'Asignacion Dic'!A:A,'Asignacion Dic'!B:B))</f>
        <v>EC-03</v>
      </c>
      <c r="D10193" s="38">
        <v>45649.566400462965</v>
      </c>
      <c r="E10193" s="36" t="s">
        <v>405</v>
      </c>
      <c r="F10193" s="37" t="str">
        <f t="array" ref="F10193">IFERROR(XLOOKUP(E10193,Operadores!A:A,Operadores!B:B))</f>
        <v>RUIFR</v>
      </c>
      <c r="G10193" s="36" t="s">
        <v>72</v>
      </c>
      <c r="H10193" s="39">
        <v>20.05377</v>
      </c>
      <c r="I10193" s="40">
        <v>653.0</v>
      </c>
      <c r="J10193" s="41">
        <f t="shared" si="5"/>
        <v>13095.11181</v>
      </c>
      <c r="K10193" s="37" t="str">
        <f t="array" ref="K10193">IFERROR(XLOOKUP(G10193,'Tipo de carga'!A:A,'Tipo de carga'!B:B))</f>
        <v>Autoabasto</v>
      </c>
      <c r="L10193" s="37">
        <f t="shared" si="2"/>
        <v>52</v>
      </c>
      <c r="M10193" s="37">
        <f t="shared" si="3"/>
        <v>23</v>
      </c>
      <c r="N10193" s="37">
        <f t="shared" si="4"/>
        <v>12</v>
      </c>
      <c r="O10193" s="37" t="str">
        <f t="array" ref="O10193">IFERROR(XLOOKUP(K10193,'Tipo de carga'!B:B,'Tipo de carga'!C:C))</f>
        <v>Diesel</v>
      </c>
    </row>
    <row r="10194">
      <c r="A10194" s="36">
        <v>2016.0</v>
      </c>
      <c r="B10194" s="37" t="str">
        <f t="array" ref="B10194">IFERROR(XLOOKUP(A10194,'Asignacion Dic'!A:A,'Asignacion Dic'!C:C))</f>
        <v>MeLi Asignado TD</v>
      </c>
      <c r="C10194" s="37" t="str">
        <f t="array" ref="C10194">IFERROR(XLOOKUP(A10194,'Asignacion Dic'!A:A,'Asignacion Dic'!B:B))</f>
        <v>EC-05</v>
      </c>
      <c r="D10194" s="38">
        <v>45649.556805555556</v>
      </c>
      <c r="E10194" s="36" t="s">
        <v>638</v>
      </c>
      <c r="F10194" s="37" t="str">
        <f t="array" ref="F10194">IFERROR(XLOOKUP(E10194,Operadores!A:A,Operadores!B:B))</f>
        <v/>
      </c>
      <c r="G10194" s="36" t="s">
        <v>72</v>
      </c>
      <c r="H10194" s="39">
        <v>20.05377</v>
      </c>
      <c r="I10194" s="40">
        <v>536.0</v>
      </c>
      <c r="J10194" s="41">
        <f t="shared" si="5"/>
        <v>10748.82072</v>
      </c>
      <c r="K10194" s="37" t="str">
        <f t="array" ref="K10194">IFERROR(XLOOKUP(G10194,'Tipo de carga'!A:A,'Tipo de carga'!B:B))</f>
        <v>Autoabasto</v>
      </c>
      <c r="L10194" s="37">
        <f t="shared" si="2"/>
        <v>52</v>
      </c>
      <c r="M10194" s="37">
        <f t="shared" si="3"/>
        <v>23</v>
      </c>
      <c r="N10194" s="37">
        <f t="shared" si="4"/>
        <v>12</v>
      </c>
      <c r="O10194" s="37" t="str">
        <f t="array" ref="O10194">IFERROR(XLOOKUP(K10194,'Tipo de carga'!B:B,'Tipo de carga'!C:C))</f>
        <v>Diesel</v>
      </c>
    </row>
    <row r="10195">
      <c r="A10195" s="36">
        <v>1988.0</v>
      </c>
      <c r="B10195" s="37" t="str">
        <f t="array" ref="B10195">IFERROR(XLOOKUP(A10195,'Asignacion Dic'!A:A,'Asignacion Dic'!C:C))</f>
        <v>MeLi asignado SD</v>
      </c>
      <c r="C10195" s="37" t="str">
        <f t="array" ref="C10195">IFERROR(XLOOKUP(A10195,'Asignacion Dic'!A:A,'Asignacion Dic'!B:B))</f>
        <v>EC-05</v>
      </c>
      <c r="D10195" s="38">
        <v>45649.55021990741</v>
      </c>
      <c r="E10195" s="36" t="s">
        <v>404</v>
      </c>
      <c r="F10195" s="37" t="str">
        <f t="array" ref="F10195">IFERROR(XLOOKUP(E10195,Operadores!A:A,Operadores!B:B))</f>
        <v>CHAJOE</v>
      </c>
      <c r="G10195" s="36" t="s">
        <v>72</v>
      </c>
      <c r="H10195" s="39">
        <v>20.05377</v>
      </c>
      <c r="I10195" s="40">
        <v>770.0</v>
      </c>
      <c r="J10195" s="41">
        <f t="shared" si="5"/>
        <v>15441.4029</v>
      </c>
      <c r="K10195" s="37" t="str">
        <f t="array" ref="K10195">IFERROR(XLOOKUP(G10195,'Tipo de carga'!A:A,'Tipo de carga'!B:B))</f>
        <v>Autoabasto</v>
      </c>
      <c r="L10195" s="37">
        <f t="shared" si="2"/>
        <v>52</v>
      </c>
      <c r="M10195" s="37">
        <f t="shared" si="3"/>
        <v>23</v>
      </c>
      <c r="N10195" s="37">
        <f t="shared" si="4"/>
        <v>12</v>
      </c>
      <c r="O10195" s="37" t="str">
        <f t="array" ref="O10195">IFERROR(XLOOKUP(K10195,'Tipo de carga'!B:B,'Tipo de carga'!C:C))</f>
        <v>Diesel</v>
      </c>
    </row>
    <row r="10196">
      <c r="A10196" s="36">
        <v>2027.0</v>
      </c>
      <c r="B10196" s="37" t="str">
        <f t="array" ref="B10196">IFERROR(XLOOKUP(A10196,'Asignacion Dic'!A:A,'Asignacion Dic'!C:C))</f>
        <v>MeLi Dedicado Merida</v>
      </c>
      <c r="C10196" s="37" t="str">
        <f t="array" ref="C10196">IFERROR(XLOOKUP(A10196,'Asignacion Dic'!A:A,'Asignacion Dic'!B:B))</f>
        <v>EC-05</v>
      </c>
      <c r="D10196" s="38">
        <v>45649.53524305556</v>
      </c>
      <c r="E10196" s="36" t="s">
        <v>246</v>
      </c>
      <c r="F10196" s="37" t="str">
        <f t="array" ref="F10196">IFERROR(XLOOKUP(E10196,Operadores!A:A,Operadores!B:B))</f>
        <v>LUNADO</v>
      </c>
      <c r="G10196" s="36" t="s">
        <v>72</v>
      </c>
      <c r="H10196" s="39">
        <v>20.05377</v>
      </c>
      <c r="I10196" s="40">
        <v>339.0</v>
      </c>
      <c r="J10196" s="41">
        <f t="shared" si="5"/>
        <v>6798.22803</v>
      </c>
      <c r="K10196" s="37" t="str">
        <f t="array" ref="K10196">IFERROR(XLOOKUP(G10196,'Tipo de carga'!A:A,'Tipo de carga'!B:B))</f>
        <v>Autoabasto</v>
      </c>
      <c r="L10196" s="37">
        <f t="shared" si="2"/>
        <v>52</v>
      </c>
      <c r="M10196" s="37">
        <f t="shared" si="3"/>
        <v>23</v>
      </c>
      <c r="N10196" s="37">
        <f t="shared" si="4"/>
        <v>12</v>
      </c>
      <c r="O10196" s="37" t="str">
        <f t="array" ref="O10196">IFERROR(XLOOKUP(K10196,'Tipo de carga'!B:B,'Tipo de carga'!C:C))</f>
        <v>Diesel</v>
      </c>
    </row>
    <row r="10197">
      <c r="A10197" s="36">
        <v>1836.0</v>
      </c>
      <c r="B10197" s="37" t="str">
        <f t="array" ref="B10197">IFERROR(XLOOKUP(A10197,'Asignacion Dic'!A:A,'Asignacion Dic'!C:C))</f>
        <v>Full Liver</v>
      </c>
      <c r="C10197" s="37" t="str">
        <f t="array" ref="C10197">IFERROR(XLOOKUP(A10197,'Asignacion Dic'!A:A,'Asignacion Dic'!B:B))</f>
        <v>EC-01</v>
      </c>
      <c r="D10197" s="38">
        <v>45649.53407407407</v>
      </c>
      <c r="E10197" s="36" t="s">
        <v>639</v>
      </c>
      <c r="F10197" s="37" t="str">
        <f t="array" ref="F10197">IFERROR(XLOOKUP(E10197,Operadores!A:A,Operadores!B:B))</f>
        <v/>
      </c>
      <c r="G10197" s="36" t="s">
        <v>72</v>
      </c>
      <c r="H10197" s="39">
        <v>20.05377</v>
      </c>
      <c r="I10197" s="40">
        <v>292.0</v>
      </c>
      <c r="J10197" s="41">
        <f t="shared" si="5"/>
        <v>5855.70084</v>
      </c>
      <c r="K10197" s="37" t="str">
        <f t="array" ref="K10197">IFERROR(XLOOKUP(G10197,'Tipo de carga'!A:A,'Tipo de carga'!B:B))</f>
        <v>Autoabasto</v>
      </c>
      <c r="L10197" s="37">
        <f t="shared" si="2"/>
        <v>52</v>
      </c>
      <c r="M10197" s="37">
        <f t="shared" si="3"/>
        <v>23</v>
      </c>
      <c r="N10197" s="37">
        <f t="shared" si="4"/>
        <v>12</v>
      </c>
      <c r="O10197" s="37" t="str">
        <f t="array" ref="O10197">IFERROR(XLOOKUP(K10197,'Tipo de carga'!B:B,'Tipo de carga'!C:C))</f>
        <v>Diesel</v>
      </c>
    </row>
    <row r="10198">
      <c r="A10198" s="36">
        <v>1984.0</v>
      </c>
      <c r="B10198" s="37" t="str">
        <f t="array" ref="B10198">IFERROR(XLOOKUP(A10198,'Asignacion Dic'!A:A,'Asignacion Dic'!C:C))</f>
        <v>MeLi asignado SD</v>
      </c>
      <c r="C10198" s="37" t="str">
        <f t="array" ref="C10198">IFERROR(XLOOKUP(A10198,'Asignacion Dic'!A:A,'Asignacion Dic'!B:B))</f>
        <v>EC-05</v>
      </c>
      <c r="D10198" s="38">
        <v>45649.52422453704</v>
      </c>
      <c r="E10198" s="36" t="s">
        <v>226</v>
      </c>
      <c r="F10198" s="37" t="str">
        <f t="array" ref="F10198">IFERROR(XLOOKUP(E10198,Operadores!A:A,Operadores!B:B))</f>
        <v>PERFID</v>
      </c>
      <c r="G10198" s="36" t="s">
        <v>72</v>
      </c>
      <c r="H10198" s="39">
        <v>20.05377</v>
      </c>
      <c r="I10198" s="40">
        <v>679.0</v>
      </c>
      <c r="J10198" s="41">
        <f t="shared" si="5"/>
        <v>13616.50983</v>
      </c>
      <c r="K10198" s="37" t="str">
        <f t="array" ref="K10198">IFERROR(XLOOKUP(G10198,'Tipo de carga'!A:A,'Tipo de carga'!B:B))</f>
        <v>Autoabasto</v>
      </c>
      <c r="L10198" s="37">
        <f t="shared" si="2"/>
        <v>52</v>
      </c>
      <c r="M10198" s="37">
        <f t="shared" si="3"/>
        <v>23</v>
      </c>
      <c r="N10198" s="37">
        <f t="shared" si="4"/>
        <v>12</v>
      </c>
      <c r="O10198" s="37" t="str">
        <f t="array" ref="O10198">IFERROR(XLOOKUP(K10198,'Tipo de carga'!B:B,'Tipo de carga'!C:C))</f>
        <v>Diesel</v>
      </c>
    </row>
    <row r="10199">
      <c r="A10199" s="36">
        <v>1836.0</v>
      </c>
      <c r="B10199" s="37" t="str">
        <f t="array" ref="B10199">IFERROR(XLOOKUP(A10199,'Asignacion Dic'!A:A,'Asignacion Dic'!C:C))</f>
        <v>Full Liver</v>
      </c>
      <c r="C10199" s="37" t="str">
        <f t="array" ref="C10199">IFERROR(XLOOKUP(A10199,'Asignacion Dic'!A:A,'Asignacion Dic'!B:B))</f>
        <v>EC-01</v>
      </c>
      <c r="D10199" s="38">
        <v>45649.44420138889</v>
      </c>
      <c r="E10199" s="36" t="s">
        <v>639</v>
      </c>
      <c r="F10199" s="37" t="str">
        <f t="array" ref="F10199">IFERROR(XLOOKUP(E10199,Operadores!A:A,Operadores!B:B))</f>
        <v/>
      </c>
      <c r="G10199" s="36" t="s">
        <v>72</v>
      </c>
      <c r="H10199" s="39">
        <v>20.05377</v>
      </c>
      <c r="I10199" s="40">
        <v>591.0</v>
      </c>
      <c r="J10199" s="41">
        <f t="shared" si="5"/>
        <v>11851.77807</v>
      </c>
      <c r="K10199" s="37" t="str">
        <f t="array" ref="K10199">IFERROR(XLOOKUP(G10199,'Tipo de carga'!A:A,'Tipo de carga'!B:B))</f>
        <v>Autoabasto</v>
      </c>
      <c r="L10199" s="37">
        <f t="shared" si="2"/>
        <v>52</v>
      </c>
      <c r="M10199" s="37">
        <f t="shared" si="3"/>
        <v>23</v>
      </c>
      <c r="N10199" s="37">
        <f t="shared" si="4"/>
        <v>12</v>
      </c>
      <c r="O10199" s="37" t="str">
        <f t="array" ref="O10199">IFERROR(XLOOKUP(K10199,'Tipo de carga'!B:B,'Tipo de carga'!C:C))</f>
        <v>Diesel</v>
      </c>
    </row>
    <row r="10200">
      <c r="A10200" s="36">
        <v>1880.0</v>
      </c>
      <c r="B10200" s="37" t="str">
        <f t="array" ref="B10200">IFERROR(XLOOKUP(A10200,'Asignacion Dic'!A:A,'Asignacion Dic'!C:C))</f>
        <v>Circuitos</v>
      </c>
      <c r="C10200" s="37" t="str">
        <f t="array" ref="C10200">IFERROR(XLOOKUP(A10200,'Asignacion Dic'!A:A,'Asignacion Dic'!B:B))</f>
        <v>EC-03</v>
      </c>
      <c r="D10200" s="38">
        <v>45649.44261574074</v>
      </c>
      <c r="E10200" s="36" t="s">
        <v>248</v>
      </c>
      <c r="F10200" s="37" t="str">
        <f t="array" ref="F10200">IFERROR(XLOOKUP(E10200,Operadores!A:A,Operadores!B:B))</f>
        <v>CRULE</v>
      </c>
      <c r="G10200" s="36" t="s">
        <v>72</v>
      </c>
      <c r="H10200" s="39">
        <v>20.05377</v>
      </c>
      <c r="I10200" s="40">
        <v>224.0</v>
      </c>
      <c r="J10200" s="41">
        <f t="shared" si="5"/>
        <v>4492.04448</v>
      </c>
      <c r="K10200" s="37" t="str">
        <f t="array" ref="K10200">IFERROR(XLOOKUP(G10200,'Tipo de carga'!A:A,'Tipo de carga'!B:B))</f>
        <v>Autoabasto</v>
      </c>
      <c r="L10200" s="37">
        <f t="shared" si="2"/>
        <v>52</v>
      </c>
      <c r="M10200" s="37">
        <f t="shared" si="3"/>
        <v>23</v>
      </c>
      <c r="N10200" s="37">
        <f t="shared" si="4"/>
        <v>12</v>
      </c>
      <c r="O10200" s="37" t="str">
        <f t="array" ref="O10200">IFERROR(XLOOKUP(K10200,'Tipo de carga'!B:B,'Tipo de carga'!C:C))</f>
        <v>Diesel</v>
      </c>
    </row>
    <row r="10201">
      <c r="A10201" s="36">
        <v>2087.0</v>
      </c>
      <c r="B10201" s="37" t="str">
        <f t="array" ref="B10201">IFERROR(XLOOKUP(A10201,'Asignacion Dic'!A:A,'Asignacion Dic'!C:C))</f>
        <v>MeLi asignado SD</v>
      </c>
      <c r="C10201" s="37" t="str">
        <f t="array" ref="C10201">IFERROR(XLOOKUP(A10201,'Asignacion Dic'!A:A,'Asignacion Dic'!B:B))</f>
        <v>EC-05</v>
      </c>
      <c r="D10201" s="38">
        <v>45649.433333333334</v>
      </c>
      <c r="E10201" s="36" t="s">
        <v>175</v>
      </c>
      <c r="F10201" s="37" t="str">
        <f t="array" ref="F10201">IFERROR(XLOOKUP(E10201,Operadores!A:A,Operadores!B:B))</f>
        <v>PERRIC</v>
      </c>
      <c r="G10201" s="36" t="s">
        <v>72</v>
      </c>
      <c r="H10201" s="39">
        <v>20.05377</v>
      </c>
      <c r="I10201" s="40">
        <v>523.0</v>
      </c>
      <c r="J10201" s="41">
        <f t="shared" si="5"/>
        <v>10488.12171</v>
      </c>
      <c r="K10201" s="37" t="str">
        <f t="array" ref="K10201">IFERROR(XLOOKUP(G10201,'Tipo de carga'!A:A,'Tipo de carga'!B:B))</f>
        <v>Autoabasto</v>
      </c>
      <c r="L10201" s="37">
        <f t="shared" si="2"/>
        <v>52</v>
      </c>
      <c r="M10201" s="37">
        <f t="shared" si="3"/>
        <v>23</v>
      </c>
      <c r="N10201" s="37">
        <f t="shared" si="4"/>
        <v>12</v>
      </c>
      <c r="O10201" s="37" t="str">
        <f t="array" ref="O10201">IFERROR(XLOOKUP(K10201,'Tipo de carga'!B:B,'Tipo de carga'!C:C))</f>
        <v>Diesel</v>
      </c>
    </row>
    <row r="10202">
      <c r="A10202" s="36">
        <v>1942.0</v>
      </c>
      <c r="B10202" s="37" t="str">
        <f t="array" ref="B10202">IFERROR(XLOOKUP(A10202,'Asignacion Dic'!A:A,'Asignacion Dic'!C:C))</f>
        <v>MeLi asignado SD</v>
      </c>
      <c r="C10202" s="37" t="str">
        <f t="array" ref="C10202">IFERROR(XLOOKUP(A10202,'Asignacion Dic'!A:A,'Asignacion Dic'!B:B))</f>
        <v>EC-05</v>
      </c>
      <c r="D10202" s="38">
        <v>45649.421168981484</v>
      </c>
      <c r="E10202" s="36" t="s">
        <v>637</v>
      </c>
      <c r="F10202" s="37" t="str">
        <f t="array" ref="F10202">IFERROR(XLOOKUP(E10202,Operadores!A:A,Operadores!B:B))</f>
        <v>GARJUA04</v>
      </c>
      <c r="G10202" s="36" t="s">
        <v>72</v>
      </c>
      <c r="H10202" s="39">
        <v>20.05377</v>
      </c>
      <c r="I10202" s="40">
        <v>348.0</v>
      </c>
      <c r="J10202" s="41">
        <f t="shared" si="5"/>
        <v>6978.71196</v>
      </c>
      <c r="K10202" s="37" t="str">
        <f t="array" ref="K10202">IFERROR(XLOOKUP(G10202,'Tipo de carga'!A:A,'Tipo de carga'!B:B))</f>
        <v>Autoabasto</v>
      </c>
      <c r="L10202" s="37">
        <f t="shared" si="2"/>
        <v>52</v>
      </c>
      <c r="M10202" s="37">
        <f t="shared" si="3"/>
        <v>23</v>
      </c>
      <c r="N10202" s="37">
        <f t="shared" si="4"/>
        <v>12</v>
      </c>
      <c r="O10202" s="37" t="str">
        <f t="array" ref="O10202">IFERROR(XLOOKUP(K10202,'Tipo de carga'!B:B,'Tipo de carga'!C:C))</f>
        <v>Diesel</v>
      </c>
    </row>
    <row r="10203">
      <c r="A10203" s="36">
        <v>1832.0</v>
      </c>
      <c r="B10203" s="37" t="str">
        <f t="array" ref="B10203">IFERROR(XLOOKUP(A10203,'Asignacion Dic'!A:A,'Asignacion Dic'!C:C))</f>
        <v>Liverpool Local</v>
      </c>
      <c r="C10203" s="37" t="str">
        <f t="array" ref="C10203">IFERROR(XLOOKUP(A10203,'Asignacion Dic'!A:A,'Asignacion Dic'!B:B))</f>
        <v>EC-01</v>
      </c>
      <c r="D10203" s="38">
        <v>45649.40766203704</v>
      </c>
      <c r="E10203" s="36" t="s">
        <v>640</v>
      </c>
      <c r="F10203" s="37" t="str">
        <f t="array" ref="F10203">IFERROR(XLOOKUP(E10203,Operadores!A:A,Operadores!B:B))</f>
        <v>INCDAN</v>
      </c>
      <c r="G10203" s="36" t="s">
        <v>72</v>
      </c>
      <c r="H10203" s="39">
        <v>20.05377</v>
      </c>
      <c r="I10203" s="40">
        <v>885.0</v>
      </c>
      <c r="J10203" s="41">
        <f t="shared" si="5"/>
        <v>17747.58645</v>
      </c>
      <c r="K10203" s="37" t="str">
        <f t="array" ref="K10203">IFERROR(XLOOKUP(G10203,'Tipo de carga'!A:A,'Tipo de carga'!B:B))</f>
        <v>Autoabasto</v>
      </c>
      <c r="L10203" s="37">
        <f t="shared" si="2"/>
        <v>52</v>
      </c>
      <c r="M10203" s="37">
        <f t="shared" si="3"/>
        <v>23</v>
      </c>
      <c r="N10203" s="37">
        <f t="shared" si="4"/>
        <v>12</v>
      </c>
      <c r="O10203" s="37" t="str">
        <f t="array" ref="O10203">IFERROR(XLOOKUP(K10203,'Tipo de carga'!B:B,'Tipo de carga'!C:C))</f>
        <v>Diesel</v>
      </c>
    </row>
    <row r="10204">
      <c r="A10204" s="36">
        <v>1743.0</v>
      </c>
      <c r="B10204" s="37" t="str">
        <f t="array" ref="B10204">IFERROR(XLOOKUP(A10204,'Asignacion Dic'!A:A,'Asignacion Dic'!C:C))</f>
        <v>Liverpool Local</v>
      </c>
      <c r="C10204" s="37" t="str">
        <f t="array" ref="C10204">IFERROR(XLOOKUP(A10204,'Asignacion Dic'!A:A,'Asignacion Dic'!B:B))</f>
        <v>EC-01</v>
      </c>
      <c r="D10204" s="38">
        <v>45649.402974537035</v>
      </c>
      <c r="E10204" s="36" t="s">
        <v>426</v>
      </c>
      <c r="F10204" s="37" t="str">
        <f t="array" ref="F10204">IFERROR(XLOOKUP(E10204,Operadores!A:A,Operadores!B:B))</f>
        <v>OLVMOI</v>
      </c>
      <c r="G10204" s="36" t="s">
        <v>72</v>
      </c>
      <c r="H10204" s="39">
        <v>20.05377</v>
      </c>
      <c r="I10204" s="40">
        <v>254.0</v>
      </c>
      <c r="J10204" s="41">
        <f t="shared" si="5"/>
        <v>5093.65758</v>
      </c>
      <c r="K10204" s="37" t="str">
        <f t="array" ref="K10204">IFERROR(XLOOKUP(G10204,'Tipo de carga'!A:A,'Tipo de carga'!B:B))</f>
        <v>Autoabasto</v>
      </c>
      <c r="L10204" s="37">
        <f t="shared" si="2"/>
        <v>52</v>
      </c>
      <c r="M10204" s="37">
        <f t="shared" si="3"/>
        <v>23</v>
      </c>
      <c r="N10204" s="37">
        <f t="shared" si="4"/>
        <v>12</v>
      </c>
      <c r="O10204" s="37" t="str">
        <f t="array" ref="O10204">IFERROR(XLOOKUP(K10204,'Tipo de carga'!B:B,'Tipo de carga'!C:C))</f>
        <v>Diesel</v>
      </c>
    </row>
    <row r="10205">
      <c r="A10205" s="36">
        <v>2035.0</v>
      </c>
      <c r="B10205" s="37" t="str">
        <f t="array" ref="B10205">IFERROR(XLOOKUP(A10205,'Asignacion Dic'!A:A,'Asignacion Dic'!C:C))</f>
        <v>Liverpool Local</v>
      </c>
      <c r="C10205" s="37" t="str">
        <f t="array" ref="C10205">IFERROR(XLOOKUP(A10205,'Asignacion Dic'!A:A,'Asignacion Dic'!B:B))</f>
        <v>EC-01</v>
      </c>
      <c r="D10205" s="38">
        <v>45649.396365740744</v>
      </c>
      <c r="E10205" s="36" t="s">
        <v>604</v>
      </c>
      <c r="F10205" s="37" t="str">
        <f t="array" ref="F10205">IFERROR(XLOOKUP(E10205,Operadores!A:A,Operadores!B:B))</f>
        <v>VELJOR</v>
      </c>
      <c r="G10205" s="36" t="s">
        <v>72</v>
      </c>
      <c r="H10205" s="39">
        <v>20.05377</v>
      </c>
      <c r="I10205" s="40">
        <v>515.0</v>
      </c>
      <c r="J10205" s="41">
        <f t="shared" si="5"/>
        <v>10327.69155</v>
      </c>
      <c r="K10205" s="37" t="str">
        <f t="array" ref="K10205">IFERROR(XLOOKUP(G10205,'Tipo de carga'!A:A,'Tipo de carga'!B:B))</f>
        <v>Autoabasto</v>
      </c>
      <c r="L10205" s="37">
        <f t="shared" si="2"/>
        <v>52</v>
      </c>
      <c r="M10205" s="37">
        <f t="shared" si="3"/>
        <v>23</v>
      </c>
      <c r="N10205" s="37">
        <f t="shared" si="4"/>
        <v>12</v>
      </c>
      <c r="O10205" s="37" t="str">
        <f t="array" ref="O10205">IFERROR(XLOOKUP(K10205,'Tipo de carga'!B:B,'Tipo de carga'!C:C))</f>
        <v>Diesel</v>
      </c>
    </row>
    <row r="10206">
      <c r="A10206" s="36">
        <v>1897.0</v>
      </c>
      <c r="B10206" s="37" t="str">
        <f t="array" ref="B10206">IFERROR(XLOOKUP(A10206,'Asignacion Dic'!A:A,'Asignacion Dic'!C:C))</f>
        <v>Full Liver</v>
      </c>
      <c r="C10206" s="37" t="str">
        <f t="array" ref="C10206">IFERROR(XLOOKUP(A10206,'Asignacion Dic'!A:A,'Asignacion Dic'!B:B))</f>
        <v>EC-01</v>
      </c>
      <c r="D10206" s="38">
        <v>45649.38383101852</v>
      </c>
      <c r="E10206" s="36" t="s">
        <v>408</v>
      </c>
      <c r="F10206" s="37" t="str">
        <f t="array" ref="F10206">IFERROR(XLOOKUP(E10206,Operadores!A:A,Operadores!B:B))</f>
        <v>RODAR</v>
      </c>
      <c r="G10206" s="36" t="s">
        <v>72</v>
      </c>
      <c r="H10206" s="39">
        <v>20.05377</v>
      </c>
      <c r="I10206" s="40">
        <v>672.0</v>
      </c>
      <c r="J10206" s="41">
        <f t="shared" si="5"/>
        <v>13476.13344</v>
      </c>
      <c r="K10206" s="37" t="str">
        <f t="array" ref="K10206">IFERROR(XLOOKUP(G10206,'Tipo de carga'!A:A,'Tipo de carga'!B:B))</f>
        <v>Autoabasto</v>
      </c>
      <c r="L10206" s="37">
        <f t="shared" si="2"/>
        <v>52</v>
      </c>
      <c r="M10206" s="37">
        <f t="shared" si="3"/>
        <v>23</v>
      </c>
      <c r="N10206" s="37">
        <f t="shared" si="4"/>
        <v>12</v>
      </c>
      <c r="O10206" s="37" t="str">
        <f t="array" ref="O10206">IFERROR(XLOOKUP(K10206,'Tipo de carga'!B:B,'Tipo de carga'!C:C))</f>
        <v>Diesel</v>
      </c>
    </row>
    <row r="10207">
      <c r="A10207" s="36">
        <v>1727.0</v>
      </c>
      <c r="B10207" s="37" t="str">
        <f t="array" ref="B10207">IFERROR(XLOOKUP(A10207,'Asignacion Dic'!A:A,'Asignacion Dic'!C:C))</f>
        <v>Liverpool Local</v>
      </c>
      <c r="C10207" s="37" t="str">
        <f t="array" ref="C10207">IFERROR(XLOOKUP(A10207,'Asignacion Dic'!A:A,'Asignacion Dic'!B:B))</f>
        <v>EC-01</v>
      </c>
      <c r="D10207" s="38">
        <v>45649.36586805555</v>
      </c>
      <c r="E10207" s="36" t="s">
        <v>631</v>
      </c>
      <c r="F10207" s="37" t="str">
        <f t="array" ref="F10207">IFERROR(XLOOKUP(E10207,Operadores!A:A,Operadores!B:B))</f>
        <v>VERPAN</v>
      </c>
      <c r="G10207" s="36" t="s">
        <v>72</v>
      </c>
      <c r="H10207" s="39">
        <v>20.05377</v>
      </c>
      <c r="I10207" s="40">
        <v>402.0</v>
      </c>
      <c r="J10207" s="41">
        <f t="shared" si="5"/>
        <v>8061.61554</v>
      </c>
      <c r="K10207" s="37" t="str">
        <f t="array" ref="K10207">IFERROR(XLOOKUP(G10207,'Tipo de carga'!A:A,'Tipo de carga'!B:B))</f>
        <v>Autoabasto</v>
      </c>
      <c r="L10207" s="37">
        <f t="shared" si="2"/>
        <v>52</v>
      </c>
      <c r="M10207" s="37">
        <f t="shared" si="3"/>
        <v>23</v>
      </c>
      <c r="N10207" s="37">
        <f t="shared" si="4"/>
        <v>12</v>
      </c>
      <c r="O10207" s="37" t="str">
        <f t="array" ref="O10207">IFERROR(XLOOKUP(K10207,'Tipo de carga'!B:B,'Tipo de carga'!C:C))</f>
        <v>Diesel</v>
      </c>
    </row>
    <row r="10208">
      <c r="A10208" s="36">
        <v>2040.0</v>
      </c>
      <c r="B10208" s="37" t="str">
        <f t="array" ref="B10208">IFERROR(XLOOKUP(A10208,'Asignacion Dic'!A:A,'Asignacion Dic'!C:C))</f>
        <v>Liverpool Local</v>
      </c>
      <c r="C10208" s="37" t="str">
        <f t="array" ref="C10208">IFERROR(XLOOKUP(A10208,'Asignacion Dic'!A:A,'Asignacion Dic'!B:B))</f>
        <v>EC-01</v>
      </c>
      <c r="D10208" s="38">
        <v>45649.365648148145</v>
      </c>
      <c r="E10208" s="36" t="s">
        <v>430</v>
      </c>
      <c r="F10208" s="37" t="str">
        <f t="array" ref="F10208">IFERROR(XLOOKUP(E10208,Operadores!A:A,Operadores!B:B))</f>
        <v>GONAL01</v>
      </c>
      <c r="G10208" s="36" t="s">
        <v>72</v>
      </c>
      <c r="H10208" s="39">
        <v>20.05377</v>
      </c>
      <c r="I10208" s="40">
        <v>193.0</v>
      </c>
      <c r="J10208" s="41">
        <f t="shared" si="5"/>
        <v>3870.37761</v>
      </c>
      <c r="K10208" s="37" t="str">
        <f t="array" ref="K10208">IFERROR(XLOOKUP(G10208,'Tipo de carga'!A:A,'Tipo de carga'!B:B))</f>
        <v>Autoabasto</v>
      </c>
      <c r="L10208" s="37">
        <f t="shared" si="2"/>
        <v>52</v>
      </c>
      <c r="M10208" s="37">
        <f t="shared" si="3"/>
        <v>23</v>
      </c>
      <c r="N10208" s="37">
        <f t="shared" si="4"/>
        <v>12</v>
      </c>
      <c r="O10208" s="37" t="str">
        <f t="array" ref="O10208">IFERROR(XLOOKUP(K10208,'Tipo de carga'!B:B,'Tipo de carga'!C:C))</f>
        <v>Diesel</v>
      </c>
    </row>
    <row r="10209">
      <c r="A10209" s="36">
        <v>1949.0</v>
      </c>
      <c r="B10209" s="37" t="str">
        <f t="array" ref="B10209">IFERROR(XLOOKUP(A10209,'Asignacion Dic'!A:A,'Asignacion Dic'!C:C))</f>
        <v>MeLi asignado SD</v>
      </c>
      <c r="C10209" s="37" t="str">
        <f t="array" ref="C10209">IFERROR(XLOOKUP(A10209,'Asignacion Dic'!A:A,'Asignacion Dic'!B:B))</f>
        <v>EC-05</v>
      </c>
      <c r="D10209" s="38">
        <v>45649.35443287037</v>
      </c>
      <c r="E10209" s="36" t="s">
        <v>641</v>
      </c>
      <c r="F10209" s="37" t="str">
        <f t="array" ref="F10209">IFERROR(XLOOKUP(E10209,Operadores!A:A,Operadores!B:B))</f>
        <v>MUÑJU</v>
      </c>
      <c r="G10209" s="36" t="s">
        <v>72</v>
      </c>
      <c r="H10209" s="39">
        <v>20.05377</v>
      </c>
      <c r="I10209" s="40">
        <v>368.0</v>
      </c>
      <c r="J10209" s="41">
        <f t="shared" si="5"/>
        <v>7379.78736</v>
      </c>
      <c r="K10209" s="37" t="str">
        <f t="array" ref="K10209">IFERROR(XLOOKUP(G10209,'Tipo de carga'!A:A,'Tipo de carga'!B:B))</f>
        <v>Autoabasto</v>
      </c>
      <c r="L10209" s="37">
        <f t="shared" si="2"/>
        <v>52</v>
      </c>
      <c r="M10209" s="37">
        <f t="shared" si="3"/>
        <v>23</v>
      </c>
      <c r="N10209" s="37">
        <f t="shared" si="4"/>
        <v>12</v>
      </c>
      <c r="O10209" s="37" t="str">
        <f t="array" ref="O10209">IFERROR(XLOOKUP(K10209,'Tipo de carga'!B:B,'Tipo de carga'!C:C))</f>
        <v>Diesel</v>
      </c>
    </row>
    <row r="10210">
      <c r="A10210" s="36">
        <v>1866.0</v>
      </c>
      <c r="B10210" s="37" t="str">
        <f t="array" ref="B10210">IFERROR(XLOOKUP(A10210,'Asignacion Dic'!A:A,'Asignacion Dic'!C:C))</f>
        <v>Pilgrims Tepo</v>
      </c>
      <c r="C10210" s="37" t="str">
        <f t="array" ref="C10210">IFERROR(XLOOKUP(A10210,'Asignacion Dic'!A:A,'Asignacion Dic'!B:B))</f>
        <v>EC-02</v>
      </c>
      <c r="D10210" s="38">
        <v>45649.33712962963</v>
      </c>
      <c r="E10210" s="36" t="s">
        <v>384</v>
      </c>
      <c r="F10210" s="37" t="str">
        <f t="array" ref="F10210">IFERROR(XLOOKUP(E10210,Operadores!A:A,Operadores!B:B))</f>
        <v>LEOJOS</v>
      </c>
      <c r="G10210" s="36" t="s">
        <v>72</v>
      </c>
      <c r="H10210" s="39">
        <v>20.05377</v>
      </c>
      <c r="I10210" s="40">
        <v>75.0</v>
      </c>
      <c r="J10210" s="41">
        <f t="shared" si="5"/>
        <v>1504.03275</v>
      </c>
      <c r="K10210" s="37" t="str">
        <f t="array" ref="K10210">IFERROR(XLOOKUP(G10210,'Tipo de carga'!A:A,'Tipo de carga'!B:B))</f>
        <v>Autoabasto</v>
      </c>
      <c r="L10210" s="37">
        <f t="shared" si="2"/>
        <v>52</v>
      </c>
      <c r="M10210" s="37">
        <f t="shared" si="3"/>
        <v>23</v>
      </c>
      <c r="N10210" s="37">
        <f t="shared" si="4"/>
        <v>12</v>
      </c>
      <c r="O10210" s="37" t="str">
        <f t="array" ref="O10210">IFERROR(XLOOKUP(K10210,'Tipo de carga'!B:B,'Tipo de carga'!C:C))</f>
        <v>Diesel</v>
      </c>
    </row>
    <row r="10211">
      <c r="A10211" s="36">
        <v>1983.0</v>
      </c>
      <c r="B10211" s="37" t="str">
        <f t="array" ref="B10211">IFERROR(XLOOKUP(A10211,'Asignacion Dic'!A:A,'Asignacion Dic'!C:C))</f>
        <v>MeLi asignado SD</v>
      </c>
      <c r="C10211" s="37" t="str">
        <f t="array" ref="C10211">IFERROR(XLOOKUP(A10211,'Asignacion Dic'!A:A,'Asignacion Dic'!B:B))</f>
        <v>EC-05</v>
      </c>
      <c r="D10211" s="38">
        <v>45649.30670138889</v>
      </c>
      <c r="E10211" s="36" t="s">
        <v>161</v>
      </c>
      <c r="F10211" s="37" t="str">
        <f t="array" ref="F10211">IFERROR(XLOOKUP(E10211,Operadores!A:A,Operadores!B:B))</f>
        <v>SANART</v>
      </c>
      <c r="G10211" s="36" t="s">
        <v>72</v>
      </c>
      <c r="H10211" s="39">
        <v>20.05377</v>
      </c>
      <c r="I10211" s="40">
        <v>629.0</v>
      </c>
      <c r="J10211" s="41">
        <f t="shared" si="5"/>
        <v>12613.82133</v>
      </c>
      <c r="K10211" s="37" t="str">
        <f t="array" ref="K10211">IFERROR(XLOOKUP(G10211,'Tipo de carga'!A:A,'Tipo de carga'!B:B))</f>
        <v>Autoabasto</v>
      </c>
      <c r="L10211" s="37">
        <f t="shared" si="2"/>
        <v>52</v>
      </c>
      <c r="M10211" s="37">
        <f t="shared" si="3"/>
        <v>23</v>
      </c>
      <c r="N10211" s="37">
        <f t="shared" si="4"/>
        <v>12</v>
      </c>
      <c r="O10211" s="37" t="str">
        <f t="array" ref="O10211">IFERROR(XLOOKUP(K10211,'Tipo de carga'!B:B,'Tipo de carga'!C:C))</f>
        <v>Diesel</v>
      </c>
    </row>
    <row r="10212">
      <c r="A10212" s="36">
        <v>1981.0</v>
      </c>
      <c r="B10212" s="37" t="str">
        <f t="array" ref="B10212">IFERROR(XLOOKUP(A10212,'Asignacion Dic'!A:A,'Asignacion Dic'!C:C))</f>
        <v>MeLi asignado SD</v>
      </c>
      <c r="C10212" s="37" t="str">
        <f t="array" ref="C10212">IFERROR(XLOOKUP(A10212,'Asignacion Dic'!A:A,'Asignacion Dic'!B:B))</f>
        <v>EC-05</v>
      </c>
      <c r="D10212" s="38">
        <v>45649.217002314814</v>
      </c>
      <c r="E10212" s="36" t="s">
        <v>630</v>
      </c>
      <c r="F10212" s="37" t="str">
        <f t="array" ref="F10212">IFERROR(XLOOKUP(E10212,Operadores!A:A,Operadores!B:B))</f>
        <v>GARSIX</v>
      </c>
      <c r="G10212" s="36" t="s">
        <v>72</v>
      </c>
      <c r="H10212" s="39">
        <v>20.05377</v>
      </c>
      <c r="I10212" s="40">
        <v>824.0</v>
      </c>
      <c r="J10212" s="41">
        <f t="shared" si="5"/>
        <v>16524.30648</v>
      </c>
      <c r="K10212" s="37" t="str">
        <f t="array" ref="K10212">IFERROR(XLOOKUP(G10212,'Tipo de carga'!A:A,'Tipo de carga'!B:B))</f>
        <v>Autoabasto</v>
      </c>
      <c r="L10212" s="37">
        <f t="shared" si="2"/>
        <v>52</v>
      </c>
      <c r="M10212" s="37">
        <f t="shared" si="3"/>
        <v>23</v>
      </c>
      <c r="N10212" s="37">
        <f t="shared" si="4"/>
        <v>12</v>
      </c>
      <c r="O10212" s="37" t="str">
        <f t="array" ref="O10212">IFERROR(XLOOKUP(K10212,'Tipo de carga'!B:B,'Tipo de carga'!C:C))</f>
        <v>Diesel</v>
      </c>
    </row>
    <row r="10213">
      <c r="A10213" s="36">
        <v>2030.0</v>
      </c>
      <c r="B10213" s="37" t="str">
        <f t="array" ref="B10213">IFERROR(XLOOKUP(A10213,'Asignacion Dic'!A:A,'Asignacion Dic'!C:C))</f>
        <v>MeLi Dedicado TD</v>
      </c>
      <c r="C10213" s="37" t="str">
        <f t="array" ref="C10213">IFERROR(XLOOKUP(A10213,'Asignacion Dic'!A:A,'Asignacion Dic'!B:B))</f>
        <v>EC-05</v>
      </c>
      <c r="D10213" s="38">
        <v>45649.17694444444</v>
      </c>
      <c r="E10213" s="36" t="s">
        <v>323</v>
      </c>
      <c r="F10213" s="37" t="str">
        <f t="array" ref="F10213">IFERROR(XLOOKUP(E10213,Operadores!A:A,Operadores!B:B))</f>
        <v>MENBER</v>
      </c>
      <c r="G10213" s="36" t="s">
        <v>72</v>
      </c>
      <c r="H10213" s="39">
        <v>20.05377</v>
      </c>
      <c r="I10213" s="40">
        <v>532.0</v>
      </c>
      <c r="J10213" s="41">
        <f t="shared" si="5"/>
        <v>10668.60564</v>
      </c>
      <c r="K10213" s="37" t="str">
        <f t="array" ref="K10213">IFERROR(XLOOKUP(G10213,'Tipo de carga'!A:A,'Tipo de carga'!B:B))</f>
        <v>Autoabasto</v>
      </c>
      <c r="L10213" s="37">
        <f t="shared" si="2"/>
        <v>52</v>
      </c>
      <c r="M10213" s="37">
        <f t="shared" si="3"/>
        <v>23</v>
      </c>
      <c r="N10213" s="37">
        <f t="shared" si="4"/>
        <v>12</v>
      </c>
      <c r="O10213" s="37" t="str">
        <f t="array" ref="O10213">IFERROR(XLOOKUP(K10213,'Tipo de carga'!B:B,'Tipo de carga'!C:C))</f>
        <v>Diesel</v>
      </c>
    </row>
    <row r="10214">
      <c r="A10214" s="36">
        <v>1936.0</v>
      </c>
      <c r="B10214" s="37" t="str">
        <f t="array" ref="B10214">IFERROR(XLOOKUP(A10214,'Asignacion Dic'!A:A,'Asignacion Dic'!C:C))</f>
        <v>Circuitos</v>
      </c>
      <c r="C10214" s="37" t="str">
        <f t="array" ref="C10214">IFERROR(XLOOKUP(A10214,'Asignacion Dic'!A:A,'Asignacion Dic'!B:B))</f>
        <v>EC-03</v>
      </c>
      <c r="D10214" s="38">
        <v>45649.17457175926</v>
      </c>
      <c r="E10214" s="36" t="s">
        <v>209</v>
      </c>
      <c r="F10214" s="37" t="str">
        <f t="array" ref="F10214">IFERROR(XLOOKUP(E10214,Operadores!A:A,Operadores!B:B))</f>
        <v>OCAMA</v>
      </c>
      <c r="G10214" s="36" t="s">
        <v>72</v>
      </c>
      <c r="H10214" s="39">
        <v>20.05377</v>
      </c>
      <c r="I10214" s="40">
        <v>255.0</v>
      </c>
      <c r="J10214" s="41">
        <f t="shared" si="5"/>
        <v>5113.71135</v>
      </c>
      <c r="K10214" s="37" t="str">
        <f t="array" ref="K10214">IFERROR(XLOOKUP(G10214,'Tipo de carga'!A:A,'Tipo de carga'!B:B))</f>
        <v>Autoabasto</v>
      </c>
      <c r="L10214" s="37">
        <f t="shared" si="2"/>
        <v>52</v>
      </c>
      <c r="M10214" s="37">
        <f t="shared" si="3"/>
        <v>23</v>
      </c>
      <c r="N10214" s="37">
        <f t="shared" si="4"/>
        <v>12</v>
      </c>
      <c r="O10214" s="37" t="str">
        <f t="array" ref="O10214">IFERROR(XLOOKUP(K10214,'Tipo de carga'!B:B,'Tipo de carga'!C:C))</f>
        <v>Diesel</v>
      </c>
    </row>
    <row r="10215">
      <c r="A10215" s="36">
        <v>2014.0</v>
      </c>
      <c r="B10215" s="37" t="str">
        <f t="array" ref="B10215">IFERROR(XLOOKUP(A10215,'Asignacion Dic'!A:A,'Asignacion Dic'!C:C))</f>
        <v>MeLi Asignado TD</v>
      </c>
      <c r="C10215" s="37" t="str">
        <f t="array" ref="C10215">IFERROR(XLOOKUP(A10215,'Asignacion Dic'!A:A,'Asignacion Dic'!B:B))</f>
        <v>EC-05</v>
      </c>
      <c r="D10215" s="38">
        <v>45649.15903935185</v>
      </c>
      <c r="E10215" s="36" t="s">
        <v>417</v>
      </c>
      <c r="F10215" s="37" t="str">
        <f t="array" ref="F10215">IFERROR(XLOOKUP(E10215,Operadores!A:A,Operadores!B:B))</f>
        <v>OLVJUA01</v>
      </c>
      <c r="G10215" s="36" t="s">
        <v>72</v>
      </c>
      <c r="H10215" s="39">
        <v>20.05377</v>
      </c>
      <c r="I10215" s="40">
        <v>290.0</v>
      </c>
      <c r="J10215" s="41">
        <f t="shared" si="5"/>
        <v>5815.5933</v>
      </c>
      <c r="K10215" s="37" t="str">
        <f t="array" ref="K10215">IFERROR(XLOOKUP(G10215,'Tipo de carga'!A:A,'Tipo de carga'!B:B))</f>
        <v>Autoabasto</v>
      </c>
      <c r="L10215" s="37">
        <f t="shared" si="2"/>
        <v>52</v>
      </c>
      <c r="M10215" s="37">
        <f t="shared" si="3"/>
        <v>23</v>
      </c>
      <c r="N10215" s="37">
        <f t="shared" si="4"/>
        <v>12</v>
      </c>
      <c r="O10215" s="37" t="str">
        <f t="array" ref="O10215">IFERROR(XLOOKUP(K10215,'Tipo de carga'!B:B,'Tipo de carga'!C:C))</f>
        <v>Diesel</v>
      </c>
    </row>
    <row r="10216">
      <c r="A10216" s="36">
        <v>1889.0</v>
      </c>
      <c r="B10216" s="37" t="str">
        <f t="array" ref="B10216">IFERROR(XLOOKUP(A10216,'Asignacion Dic'!A:A,'Asignacion Dic'!C:C))</f>
        <v>MeLi asignado SD</v>
      </c>
      <c r="C10216" s="37" t="str">
        <f t="array" ref="C10216">IFERROR(XLOOKUP(A10216,'Asignacion Dic'!A:A,'Asignacion Dic'!B:B))</f>
        <v>EC-05</v>
      </c>
      <c r="D10216" s="38">
        <v>45649.15456018518</v>
      </c>
      <c r="E10216" s="36" t="s">
        <v>211</v>
      </c>
      <c r="F10216" s="37" t="str">
        <f t="array" ref="F10216">IFERROR(XLOOKUP(E10216,Operadores!A:A,Operadores!B:B))</f>
        <v>MARANG</v>
      </c>
      <c r="G10216" s="36" t="s">
        <v>72</v>
      </c>
      <c r="H10216" s="39">
        <v>20.05377</v>
      </c>
      <c r="I10216" s="40">
        <v>325.0</v>
      </c>
      <c r="J10216" s="41">
        <f t="shared" si="5"/>
        <v>6517.47525</v>
      </c>
      <c r="K10216" s="37" t="str">
        <f t="array" ref="K10216">IFERROR(XLOOKUP(G10216,'Tipo de carga'!A:A,'Tipo de carga'!B:B))</f>
        <v>Autoabasto</v>
      </c>
      <c r="L10216" s="37">
        <f t="shared" si="2"/>
        <v>52</v>
      </c>
      <c r="M10216" s="37">
        <f t="shared" si="3"/>
        <v>23</v>
      </c>
      <c r="N10216" s="37">
        <f t="shared" si="4"/>
        <v>12</v>
      </c>
      <c r="O10216" s="37" t="str">
        <f t="array" ref="O10216">IFERROR(XLOOKUP(K10216,'Tipo de carga'!B:B,'Tipo de carga'!C:C))</f>
        <v>Diesel</v>
      </c>
    </row>
    <row r="10217">
      <c r="A10217" s="36">
        <v>1961.0</v>
      </c>
      <c r="B10217" s="37" t="str">
        <f t="array" ref="B10217">IFERROR(XLOOKUP(A10217,'Asignacion Dic'!A:A,'Asignacion Dic'!C:C))</f>
        <v>MeLi asignado SD</v>
      </c>
      <c r="C10217" s="37" t="str">
        <f t="array" ref="C10217">IFERROR(XLOOKUP(A10217,'Asignacion Dic'!A:A,'Asignacion Dic'!B:B))</f>
        <v>EC-05</v>
      </c>
      <c r="D10217" s="38">
        <v>45649.14873842592</v>
      </c>
      <c r="E10217" s="36" t="s">
        <v>196</v>
      </c>
      <c r="F10217" s="37" t="str">
        <f t="array" ref="F10217">IFERROR(XLOOKUP(E10217,Operadores!A:A,Operadores!B:B))</f>
        <v>HERJOS07</v>
      </c>
      <c r="G10217" s="36" t="s">
        <v>72</v>
      </c>
      <c r="H10217" s="39">
        <v>20.05377</v>
      </c>
      <c r="I10217" s="40">
        <v>393.0</v>
      </c>
      <c r="J10217" s="41">
        <f t="shared" si="5"/>
        <v>7881.13161</v>
      </c>
      <c r="K10217" s="37" t="str">
        <f t="array" ref="K10217">IFERROR(XLOOKUP(G10217,'Tipo de carga'!A:A,'Tipo de carga'!B:B))</f>
        <v>Autoabasto</v>
      </c>
      <c r="L10217" s="37">
        <f t="shared" si="2"/>
        <v>52</v>
      </c>
      <c r="M10217" s="37">
        <f t="shared" si="3"/>
        <v>23</v>
      </c>
      <c r="N10217" s="37">
        <f t="shared" si="4"/>
        <v>12</v>
      </c>
      <c r="O10217" s="37" t="str">
        <f t="array" ref="O10217">IFERROR(XLOOKUP(K10217,'Tipo de carga'!B:B,'Tipo de carga'!C:C))</f>
        <v>Diesel</v>
      </c>
    </row>
    <row r="10218">
      <c r="A10218" s="36">
        <v>1994.0</v>
      </c>
      <c r="B10218" s="37" t="str">
        <f t="array" ref="B10218">IFERROR(XLOOKUP(A10218,'Asignacion Dic'!A:A,'Asignacion Dic'!C:C))</f>
        <v>MeLi Dedicado TD</v>
      </c>
      <c r="C10218" s="37" t="str">
        <f t="array" ref="C10218">IFERROR(XLOOKUP(A10218,'Asignacion Dic'!A:A,'Asignacion Dic'!B:B))</f>
        <v>EC-05</v>
      </c>
      <c r="D10218" s="38">
        <v>45649.13688657407</v>
      </c>
      <c r="E10218" s="36" t="s">
        <v>339</v>
      </c>
      <c r="F10218" s="37" t="str">
        <f t="array" ref="F10218">IFERROR(XLOOKUP(E10218,Operadores!A:A,Operadores!B:B))</f>
        <v>ESCJOR</v>
      </c>
      <c r="G10218" s="36" t="s">
        <v>72</v>
      </c>
      <c r="H10218" s="39">
        <v>20.05377</v>
      </c>
      <c r="I10218" s="40">
        <v>481.0</v>
      </c>
      <c r="J10218" s="41">
        <f t="shared" si="5"/>
        <v>9645.86337</v>
      </c>
      <c r="K10218" s="37" t="str">
        <f t="array" ref="K10218">IFERROR(XLOOKUP(G10218,'Tipo de carga'!A:A,'Tipo de carga'!B:B))</f>
        <v>Autoabasto</v>
      </c>
      <c r="L10218" s="37">
        <f t="shared" si="2"/>
        <v>52</v>
      </c>
      <c r="M10218" s="37">
        <f t="shared" si="3"/>
        <v>23</v>
      </c>
      <c r="N10218" s="37">
        <f t="shared" si="4"/>
        <v>12</v>
      </c>
      <c r="O10218" s="37" t="str">
        <f t="array" ref="O10218">IFERROR(XLOOKUP(K10218,'Tipo de carga'!B:B,'Tipo de carga'!C:C))</f>
        <v>Diesel</v>
      </c>
    </row>
    <row r="10219">
      <c r="A10219" s="36">
        <v>1898.0</v>
      </c>
      <c r="B10219" s="37" t="str">
        <f t="array" ref="B10219">IFERROR(XLOOKUP(A10219,'Asignacion Dic'!A:A,'Asignacion Dic'!C:C))</f>
        <v>Full Liver</v>
      </c>
      <c r="C10219" s="37" t="str">
        <f t="array" ref="C10219">IFERROR(XLOOKUP(A10219,'Asignacion Dic'!A:A,'Asignacion Dic'!B:B))</f>
        <v>EC-01</v>
      </c>
      <c r="D10219" s="38">
        <v>45649.06780092593</v>
      </c>
      <c r="E10219" s="36" t="s">
        <v>366</v>
      </c>
      <c r="F10219" s="37" t="str">
        <f t="array" ref="F10219">IFERROR(XLOOKUP(E10219,Operadores!A:A,Operadores!B:B))</f>
        <v>CASMA</v>
      </c>
      <c r="G10219" s="36" t="s">
        <v>72</v>
      </c>
      <c r="H10219" s="39">
        <v>20.05377</v>
      </c>
      <c r="I10219" s="40">
        <v>770.0</v>
      </c>
      <c r="J10219" s="41">
        <f t="shared" si="5"/>
        <v>15441.4029</v>
      </c>
      <c r="K10219" s="37" t="str">
        <f t="array" ref="K10219">IFERROR(XLOOKUP(G10219,'Tipo de carga'!A:A,'Tipo de carga'!B:B))</f>
        <v>Autoabasto</v>
      </c>
      <c r="L10219" s="37">
        <f t="shared" si="2"/>
        <v>52</v>
      </c>
      <c r="M10219" s="37">
        <f t="shared" si="3"/>
        <v>23</v>
      </c>
      <c r="N10219" s="37">
        <f t="shared" si="4"/>
        <v>12</v>
      </c>
      <c r="O10219" s="37" t="str">
        <f t="array" ref="O10219">IFERROR(XLOOKUP(K10219,'Tipo de carga'!B:B,'Tipo de carga'!C:C))</f>
        <v>Diesel</v>
      </c>
    </row>
    <row r="10220">
      <c r="A10220" s="36">
        <v>2088.0</v>
      </c>
      <c r="B10220" s="37" t="str">
        <f t="array" ref="B10220">IFERROR(XLOOKUP(A10220,'Asignacion Dic'!A:A,'Asignacion Dic'!C:C))</f>
        <v>MeLi Ded Puebla</v>
      </c>
      <c r="C10220" s="37" t="str">
        <f t="array" ref="C10220">IFERROR(XLOOKUP(A10220,'Asignacion Dic'!A:A,'Asignacion Dic'!B:B))</f>
        <v>EC-05</v>
      </c>
      <c r="D10220" s="38">
        <v>45649.03885416667</v>
      </c>
      <c r="E10220" s="36" t="s">
        <v>447</v>
      </c>
      <c r="F10220" s="37" t="str">
        <f t="array" ref="F10220">IFERROR(XLOOKUP(E10220,Operadores!A:A,Operadores!B:B))</f>
        <v>SANMA05</v>
      </c>
      <c r="G10220" s="36" t="s">
        <v>72</v>
      </c>
      <c r="H10220" s="39">
        <v>20.05377</v>
      </c>
      <c r="I10220" s="40">
        <v>835.0</v>
      </c>
      <c r="J10220" s="41">
        <f t="shared" si="5"/>
        <v>16744.89795</v>
      </c>
      <c r="K10220" s="37" t="str">
        <f t="array" ref="K10220">IFERROR(XLOOKUP(G10220,'Tipo de carga'!A:A,'Tipo de carga'!B:B))</f>
        <v>Autoabasto</v>
      </c>
      <c r="L10220" s="37">
        <f t="shared" si="2"/>
        <v>52</v>
      </c>
      <c r="M10220" s="37">
        <f t="shared" si="3"/>
        <v>23</v>
      </c>
      <c r="N10220" s="37">
        <f t="shared" si="4"/>
        <v>12</v>
      </c>
      <c r="O10220" s="37" t="str">
        <f t="array" ref="O10220">IFERROR(XLOOKUP(K10220,'Tipo de carga'!B:B,'Tipo de carga'!C:C))</f>
        <v>Diesel</v>
      </c>
    </row>
    <row r="10221">
      <c r="A10221" s="36">
        <v>1799.0</v>
      </c>
      <c r="B10221" s="37" t="str">
        <f t="array" ref="B10221">IFERROR(XLOOKUP(A10221,'Asignacion Dic'!A:A,'Asignacion Dic'!C:C))</f>
        <v>Sayer Full</v>
      </c>
      <c r="C10221" s="37" t="str">
        <f t="array" ref="C10221">IFERROR(XLOOKUP(A10221,'Asignacion Dic'!A:A,'Asignacion Dic'!B:B))</f>
        <v>EC-04</v>
      </c>
      <c r="D10221" s="38">
        <v>45649.96815972222</v>
      </c>
      <c r="E10221" s="36" t="s">
        <v>309</v>
      </c>
      <c r="F10221" s="37" t="str">
        <f t="array" ref="F10221">IFERROR(XLOOKUP(E10221,Operadores!A:A,Operadores!B:B))</f>
        <v>FERFRA</v>
      </c>
      <c r="G10221" s="36" t="s">
        <v>19</v>
      </c>
      <c r="H10221" s="39">
        <v>19.29</v>
      </c>
      <c r="I10221" s="40">
        <v>550.0</v>
      </c>
      <c r="J10221" s="41">
        <f t="shared" si="5"/>
        <v>10609.5</v>
      </c>
      <c r="K10221" s="37" t="str">
        <f t="array" ref="K10221">IFERROR(XLOOKUP(G10221,'Tipo de carga'!A:A,'Tipo de carga'!B:B))</f>
        <v>Autoabasto</v>
      </c>
      <c r="L10221" s="37">
        <f t="shared" si="2"/>
        <v>52</v>
      </c>
      <c r="M10221" s="37">
        <f t="shared" si="3"/>
        <v>23</v>
      </c>
      <c r="N10221" s="37">
        <f t="shared" si="4"/>
        <v>12</v>
      </c>
      <c r="O10221" s="37" t="str">
        <f t="array" ref="O10221">IFERROR(XLOOKUP(K10221,'Tipo de carga'!B:B,'Tipo de carga'!C:C))</f>
        <v>Diesel</v>
      </c>
    </row>
    <row r="10222">
      <c r="A10222" s="36">
        <v>1969.0</v>
      </c>
      <c r="B10222" s="37" t="str">
        <f t="array" ref="B10222">IFERROR(XLOOKUP(A10222,'Asignacion Dic'!A:A,'Asignacion Dic'!C:C))</f>
        <v>Sayer Vuelteros</v>
      </c>
      <c r="C10222" s="37" t="str">
        <f t="array" ref="C10222">IFERROR(XLOOKUP(A10222,'Asignacion Dic'!A:A,'Asignacion Dic'!B:B))</f>
        <v>EC-04</v>
      </c>
      <c r="D10222" s="38">
        <v>45649.84243055555</v>
      </c>
      <c r="E10222" s="36" t="s">
        <v>250</v>
      </c>
      <c r="F10222" s="37" t="str">
        <f t="array" ref="F10222">IFERROR(XLOOKUP(E10222,Operadores!A:A,Operadores!B:B))</f>
        <v>FIGMAR</v>
      </c>
      <c r="G10222" s="36" t="s">
        <v>19</v>
      </c>
      <c r="H10222" s="39">
        <v>19.29</v>
      </c>
      <c r="I10222" s="40">
        <v>734.0</v>
      </c>
      <c r="J10222" s="41">
        <f t="shared" si="5"/>
        <v>14158.86</v>
      </c>
      <c r="K10222" s="37" t="str">
        <f t="array" ref="K10222">IFERROR(XLOOKUP(G10222,'Tipo de carga'!A:A,'Tipo de carga'!B:B))</f>
        <v>Autoabasto</v>
      </c>
      <c r="L10222" s="37">
        <f t="shared" si="2"/>
        <v>52</v>
      </c>
      <c r="M10222" s="37">
        <f t="shared" si="3"/>
        <v>23</v>
      </c>
      <c r="N10222" s="37">
        <f t="shared" si="4"/>
        <v>12</v>
      </c>
      <c r="O10222" s="37" t="str">
        <f t="array" ref="O10222">IFERROR(XLOOKUP(K10222,'Tipo de carga'!B:B,'Tipo de carga'!C:C))</f>
        <v>Diesel</v>
      </c>
    </row>
    <row r="10223">
      <c r="A10223" s="36">
        <v>1808.0</v>
      </c>
      <c r="B10223" s="37" t="str">
        <f t="array" ref="B10223">IFERROR(XLOOKUP(A10223,'Asignacion Dic'!A:A,'Asignacion Dic'!C:C))</f>
        <v>Sayer Full</v>
      </c>
      <c r="C10223" s="37" t="str">
        <f t="array" ref="C10223">IFERROR(XLOOKUP(A10223,'Asignacion Dic'!A:A,'Asignacion Dic'!B:B))</f>
        <v>EC-04</v>
      </c>
      <c r="D10223" s="38">
        <v>45649.76445601852</v>
      </c>
      <c r="E10223" s="36" t="s">
        <v>55</v>
      </c>
      <c r="F10223" s="37" t="str">
        <f t="array" ref="F10223">IFERROR(XLOOKUP(E10223,Operadores!A:A,Operadores!B:B))</f>
        <v>ZAPNO</v>
      </c>
      <c r="G10223" s="36" t="s">
        <v>19</v>
      </c>
      <c r="H10223" s="39">
        <v>19.29</v>
      </c>
      <c r="I10223" s="40">
        <v>705.0</v>
      </c>
      <c r="J10223" s="41">
        <f t="shared" si="5"/>
        <v>13599.45</v>
      </c>
      <c r="K10223" s="37" t="str">
        <f t="array" ref="K10223">IFERROR(XLOOKUP(G10223,'Tipo de carga'!A:A,'Tipo de carga'!B:B))</f>
        <v>Autoabasto</v>
      </c>
      <c r="L10223" s="37">
        <f t="shared" si="2"/>
        <v>52</v>
      </c>
      <c r="M10223" s="37">
        <f t="shared" si="3"/>
        <v>23</v>
      </c>
      <c r="N10223" s="37">
        <f t="shared" si="4"/>
        <v>12</v>
      </c>
      <c r="O10223" s="37" t="str">
        <f t="array" ref="O10223">IFERROR(XLOOKUP(K10223,'Tipo de carga'!B:B,'Tipo de carga'!C:C))</f>
        <v>Diesel</v>
      </c>
    </row>
    <row r="10224">
      <c r="A10224" s="36">
        <v>1853.0</v>
      </c>
      <c r="B10224" s="37" t="str">
        <f t="array" ref="B10224">IFERROR(XLOOKUP(A10224,'Asignacion Dic'!A:A,'Asignacion Dic'!C:C))</f>
        <v>Sayer Sencillo</v>
      </c>
      <c r="C10224" s="37" t="str">
        <f t="array" ref="C10224">IFERROR(XLOOKUP(A10224,'Asignacion Dic'!A:A,'Asignacion Dic'!B:B))</f>
        <v>EC-04</v>
      </c>
      <c r="D10224" s="38">
        <v>45649.76306712963</v>
      </c>
      <c r="E10224" s="36" t="s">
        <v>65</v>
      </c>
      <c r="F10224" s="37" t="str">
        <f t="array" ref="F10224">IFERROR(XLOOKUP(E10224,Operadores!A:A,Operadores!B:B))</f>
        <v>VARRUB</v>
      </c>
      <c r="G10224" s="36" t="s">
        <v>19</v>
      </c>
      <c r="H10224" s="39">
        <v>19.29</v>
      </c>
      <c r="I10224" s="40">
        <v>939.0</v>
      </c>
      <c r="J10224" s="41">
        <f t="shared" si="5"/>
        <v>18113.31</v>
      </c>
      <c r="K10224" s="37" t="str">
        <f t="array" ref="K10224">IFERROR(XLOOKUP(G10224,'Tipo de carga'!A:A,'Tipo de carga'!B:B))</f>
        <v>Autoabasto</v>
      </c>
      <c r="L10224" s="37">
        <f t="shared" si="2"/>
        <v>52</v>
      </c>
      <c r="M10224" s="37">
        <f t="shared" si="3"/>
        <v>23</v>
      </c>
      <c r="N10224" s="37">
        <f t="shared" si="4"/>
        <v>12</v>
      </c>
      <c r="O10224" s="37" t="str">
        <f t="array" ref="O10224">IFERROR(XLOOKUP(K10224,'Tipo de carga'!B:B,'Tipo de carga'!C:C))</f>
        <v>Diesel</v>
      </c>
    </row>
    <row r="10225">
      <c r="A10225" s="36">
        <v>1804.0</v>
      </c>
      <c r="B10225" s="37" t="str">
        <f t="array" ref="B10225">IFERROR(XLOOKUP(A10225,'Asignacion Dic'!A:A,'Asignacion Dic'!C:C))</f>
        <v>Sayer Full</v>
      </c>
      <c r="C10225" s="37" t="str">
        <f t="array" ref="C10225">IFERROR(XLOOKUP(A10225,'Asignacion Dic'!A:A,'Asignacion Dic'!B:B))</f>
        <v>EC-04</v>
      </c>
      <c r="D10225" s="38">
        <v>45649.65974537037</v>
      </c>
      <c r="E10225" s="36" t="s">
        <v>475</v>
      </c>
      <c r="F10225" s="37" t="str">
        <f t="array" ref="F10225">IFERROR(XLOOKUP(E10225,Operadores!A:A,Operadores!B:B))</f>
        <v>AGUERN</v>
      </c>
      <c r="G10225" s="36" t="s">
        <v>19</v>
      </c>
      <c r="H10225" s="39">
        <v>19.29</v>
      </c>
      <c r="I10225" s="40">
        <v>60.0</v>
      </c>
      <c r="J10225" s="41">
        <f t="shared" si="5"/>
        <v>1157.4</v>
      </c>
      <c r="K10225" s="37" t="str">
        <f t="array" ref="K10225">IFERROR(XLOOKUP(G10225,'Tipo de carga'!A:A,'Tipo de carga'!B:B))</f>
        <v>Autoabasto</v>
      </c>
      <c r="L10225" s="37">
        <f t="shared" si="2"/>
        <v>52</v>
      </c>
      <c r="M10225" s="37">
        <f t="shared" si="3"/>
        <v>23</v>
      </c>
      <c r="N10225" s="37">
        <f t="shared" si="4"/>
        <v>12</v>
      </c>
      <c r="O10225" s="37" t="str">
        <f t="array" ref="O10225">IFERROR(XLOOKUP(K10225,'Tipo de carga'!B:B,'Tipo de carga'!C:C))</f>
        <v>Diesel</v>
      </c>
    </row>
    <row r="10226">
      <c r="A10226" s="36">
        <v>308.0</v>
      </c>
      <c r="B10226" s="37" t="str">
        <f t="array" ref="B10226">IFERROR(XLOOKUP(A10226,'Asignacion Dic'!A:A,'Asignacion Dic'!C:C))</f>
        <v>Sayer Thorton</v>
      </c>
      <c r="C10226" s="37" t="str">
        <f t="array" ref="C10226">IFERROR(XLOOKUP(A10226,'Asignacion Dic'!A:A,'Asignacion Dic'!B:B))</f>
        <v>EC-04</v>
      </c>
      <c r="D10226" s="38">
        <v>45649.6340162037</v>
      </c>
      <c r="E10226" s="36" t="s">
        <v>590</v>
      </c>
      <c r="F10226" s="37" t="str">
        <f t="array" ref="F10226">IFERROR(XLOOKUP(E10226,Operadores!A:A,Operadores!B:B))</f>
        <v>PERJAV</v>
      </c>
      <c r="G10226" s="36" t="s">
        <v>19</v>
      </c>
      <c r="H10226" s="39">
        <v>19.29</v>
      </c>
      <c r="I10226" s="40">
        <v>116.0</v>
      </c>
      <c r="J10226" s="41">
        <f t="shared" si="5"/>
        <v>2237.64</v>
      </c>
      <c r="K10226" s="37" t="str">
        <f t="array" ref="K10226">IFERROR(XLOOKUP(G10226,'Tipo de carga'!A:A,'Tipo de carga'!B:B))</f>
        <v>Autoabasto</v>
      </c>
      <c r="L10226" s="37">
        <f t="shared" si="2"/>
        <v>52</v>
      </c>
      <c r="M10226" s="37">
        <f t="shared" si="3"/>
        <v>23</v>
      </c>
      <c r="N10226" s="37">
        <f t="shared" si="4"/>
        <v>12</v>
      </c>
      <c r="O10226" s="37" t="str">
        <f t="array" ref="O10226">IFERROR(XLOOKUP(K10226,'Tipo de carga'!B:B,'Tipo de carga'!C:C))</f>
        <v>Diesel</v>
      </c>
    </row>
    <row r="10227">
      <c r="A10227" s="36">
        <v>1890.0</v>
      </c>
      <c r="B10227" s="37" t="str">
        <f t="array" ref="B10227">IFERROR(XLOOKUP(A10227,'Asignacion Dic'!A:A,'Asignacion Dic'!C:C))</f>
        <v>Sayer Expo</v>
      </c>
      <c r="C10227" s="37" t="str">
        <f t="array" ref="C10227">IFERROR(XLOOKUP(A10227,'Asignacion Dic'!A:A,'Asignacion Dic'!B:B))</f>
        <v>EC-04</v>
      </c>
      <c r="D10227" s="38">
        <v>45649.59601851852</v>
      </c>
      <c r="E10227" s="36" t="s">
        <v>463</v>
      </c>
      <c r="F10227" s="37" t="str">
        <f t="array" ref="F10227">IFERROR(XLOOKUP(E10227,Operadores!A:A,Operadores!B:B))</f>
        <v>OSOCA01</v>
      </c>
      <c r="G10227" s="36" t="s">
        <v>19</v>
      </c>
      <c r="H10227" s="39">
        <v>19.29</v>
      </c>
      <c r="I10227" s="40">
        <v>600.0</v>
      </c>
      <c r="J10227" s="41">
        <f t="shared" si="5"/>
        <v>11574</v>
      </c>
      <c r="K10227" s="37" t="str">
        <f t="array" ref="K10227">IFERROR(XLOOKUP(G10227,'Tipo de carga'!A:A,'Tipo de carga'!B:B))</f>
        <v>Autoabasto</v>
      </c>
      <c r="L10227" s="37">
        <f t="shared" si="2"/>
        <v>52</v>
      </c>
      <c r="M10227" s="37">
        <f t="shared" si="3"/>
        <v>23</v>
      </c>
      <c r="N10227" s="37">
        <f t="shared" si="4"/>
        <v>12</v>
      </c>
      <c r="O10227" s="37" t="str">
        <f t="array" ref="O10227">IFERROR(XLOOKUP(K10227,'Tipo de carga'!B:B,'Tipo de carga'!C:C))</f>
        <v>Diesel</v>
      </c>
    </row>
    <row r="10228">
      <c r="A10228" s="36">
        <v>1903.0</v>
      </c>
      <c r="B10228" s="37" t="str">
        <f t="array" ref="B10228">IFERROR(XLOOKUP(A10228,'Asignacion Dic'!A:A,'Asignacion Dic'!C:C))</f>
        <v>Sayer Vuelteros</v>
      </c>
      <c r="C10228" s="37" t="str">
        <f t="array" ref="C10228">IFERROR(XLOOKUP(A10228,'Asignacion Dic'!A:A,'Asignacion Dic'!B:B))</f>
        <v>EC-04</v>
      </c>
      <c r="D10228" s="38">
        <v>45649.55331018518</v>
      </c>
      <c r="E10228" s="36" t="s">
        <v>45</v>
      </c>
      <c r="F10228" s="37" t="str">
        <f t="array" ref="F10228">IFERROR(XLOOKUP(E10228,Operadores!A:A,Operadores!B:B))</f>
        <v>HEREM</v>
      </c>
      <c r="G10228" s="36" t="s">
        <v>19</v>
      </c>
      <c r="H10228" s="39">
        <v>19.29</v>
      </c>
      <c r="I10228" s="40">
        <v>560.0</v>
      </c>
      <c r="J10228" s="41">
        <f t="shared" si="5"/>
        <v>10802.4</v>
      </c>
      <c r="K10228" s="37" t="str">
        <f t="array" ref="K10228">IFERROR(XLOOKUP(G10228,'Tipo de carga'!A:A,'Tipo de carga'!B:B))</f>
        <v>Autoabasto</v>
      </c>
      <c r="L10228" s="37">
        <f t="shared" si="2"/>
        <v>52</v>
      </c>
      <c r="M10228" s="37">
        <f t="shared" si="3"/>
        <v>23</v>
      </c>
      <c r="N10228" s="37">
        <f t="shared" si="4"/>
        <v>12</v>
      </c>
      <c r="O10228" s="37" t="str">
        <f t="array" ref="O10228">IFERROR(XLOOKUP(K10228,'Tipo de carga'!B:B,'Tipo de carga'!C:C))</f>
        <v>Diesel</v>
      </c>
    </row>
    <row r="10229">
      <c r="A10229" s="36">
        <v>1970.0</v>
      </c>
      <c r="B10229" s="37" t="str">
        <f t="array" ref="B10229">IFERROR(XLOOKUP(A10229,'Asignacion Dic'!A:A,'Asignacion Dic'!C:C))</f>
        <v>Sayer Vuelteros</v>
      </c>
      <c r="C10229" s="37" t="str">
        <f t="array" ref="C10229">IFERROR(XLOOKUP(A10229,'Asignacion Dic'!A:A,'Asignacion Dic'!B:B))</f>
        <v>EC-04</v>
      </c>
      <c r="D10229" s="38">
        <v>45649.538125</v>
      </c>
      <c r="E10229" s="36" t="s">
        <v>47</v>
      </c>
      <c r="F10229" s="37" t="str">
        <f t="array" ref="F10229">IFERROR(XLOOKUP(E10229,Operadores!A:A,Operadores!B:B))</f>
        <v>HERLEX</v>
      </c>
      <c r="G10229" s="36" t="s">
        <v>19</v>
      </c>
      <c r="H10229" s="39">
        <v>19.29</v>
      </c>
      <c r="I10229" s="40">
        <v>367.0</v>
      </c>
      <c r="J10229" s="41">
        <f t="shared" si="5"/>
        <v>7079.43</v>
      </c>
      <c r="K10229" s="37" t="str">
        <f t="array" ref="K10229">IFERROR(XLOOKUP(G10229,'Tipo de carga'!A:A,'Tipo de carga'!B:B))</f>
        <v>Autoabasto</v>
      </c>
      <c r="L10229" s="37">
        <f t="shared" si="2"/>
        <v>52</v>
      </c>
      <c r="M10229" s="37">
        <f t="shared" si="3"/>
        <v>23</v>
      </c>
      <c r="N10229" s="37">
        <f t="shared" si="4"/>
        <v>12</v>
      </c>
      <c r="O10229" s="37" t="str">
        <f t="array" ref="O10229">IFERROR(XLOOKUP(K10229,'Tipo de carga'!B:B,'Tipo de carga'!C:C))</f>
        <v>Diesel</v>
      </c>
    </row>
    <row r="10230">
      <c r="A10230" s="36">
        <v>1779.0</v>
      </c>
      <c r="B10230" s="37" t="str">
        <f t="array" ref="B10230">IFERROR(XLOOKUP(A10230,'Asignacion Dic'!A:A,'Asignacion Dic'!C:C))</f>
        <v>Sayer Expo</v>
      </c>
      <c r="C10230" s="37" t="str">
        <f t="array" ref="C10230">IFERROR(XLOOKUP(A10230,'Asignacion Dic'!A:A,'Asignacion Dic'!B:B))</f>
        <v>EC-04</v>
      </c>
      <c r="D10230" s="38">
        <v>45649.438368055555</v>
      </c>
      <c r="E10230" s="36" t="s">
        <v>435</v>
      </c>
      <c r="F10230" s="37" t="str">
        <f t="array" ref="F10230">IFERROR(XLOOKUP(E10230,Operadores!A:A,Operadores!B:B))</f>
        <v>DIABER</v>
      </c>
      <c r="G10230" s="36" t="s">
        <v>19</v>
      </c>
      <c r="H10230" s="39">
        <v>19.29</v>
      </c>
      <c r="I10230" s="40">
        <v>524.0</v>
      </c>
      <c r="J10230" s="41">
        <f t="shared" si="5"/>
        <v>10107.96</v>
      </c>
      <c r="K10230" s="37" t="str">
        <f t="array" ref="K10230">IFERROR(XLOOKUP(G10230,'Tipo de carga'!A:A,'Tipo de carga'!B:B))</f>
        <v>Autoabasto</v>
      </c>
      <c r="L10230" s="37">
        <f t="shared" si="2"/>
        <v>52</v>
      </c>
      <c r="M10230" s="37">
        <f t="shared" si="3"/>
        <v>23</v>
      </c>
      <c r="N10230" s="37">
        <f t="shared" si="4"/>
        <v>12</v>
      </c>
      <c r="O10230" s="37" t="str">
        <f t="array" ref="O10230">IFERROR(XLOOKUP(K10230,'Tipo de carga'!B:B,'Tipo de carga'!C:C))</f>
        <v>Diesel</v>
      </c>
    </row>
    <row r="10231">
      <c r="A10231" s="36">
        <v>1782.0</v>
      </c>
      <c r="B10231" s="37" t="str">
        <f t="array" ref="B10231">IFERROR(XLOOKUP(A10231,'Asignacion Dic'!A:A,'Asignacion Dic'!C:C))</f>
        <v>Sayer Sencillo</v>
      </c>
      <c r="C10231" s="37" t="str">
        <f t="array" ref="C10231">IFERROR(XLOOKUP(A10231,'Asignacion Dic'!A:A,'Asignacion Dic'!B:B))</f>
        <v>EC-04</v>
      </c>
      <c r="D10231" s="38">
        <v>45649.43340277778</v>
      </c>
      <c r="E10231" s="36" t="s">
        <v>624</v>
      </c>
      <c r="F10231" s="37" t="str">
        <f t="array" ref="F10231">IFERROR(XLOOKUP(E10231,Operadores!A:A,Operadores!B:B))</f>
        <v>MONORL</v>
      </c>
      <c r="G10231" s="36" t="s">
        <v>19</v>
      </c>
      <c r="H10231" s="39">
        <v>19.29</v>
      </c>
      <c r="I10231" s="40">
        <v>650.0</v>
      </c>
      <c r="J10231" s="41">
        <f t="shared" si="5"/>
        <v>12538.5</v>
      </c>
      <c r="K10231" s="37" t="str">
        <f t="array" ref="K10231">IFERROR(XLOOKUP(G10231,'Tipo de carga'!A:A,'Tipo de carga'!B:B))</f>
        <v>Autoabasto</v>
      </c>
      <c r="L10231" s="37">
        <f t="shared" si="2"/>
        <v>52</v>
      </c>
      <c r="M10231" s="37">
        <f t="shared" si="3"/>
        <v>23</v>
      </c>
      <c r="N10231" s="37">
        <f t="shared" si="4"/>
        <v>12</v>
      </c>
      <c r="O10231" s="37" t="str">
        <f t="array" ref="O10231">IFERROR(XLOOKUP(K10231,'Tipo de carga'!B:B,'Tipo de carga'!C:C))</f>
        <v>Diesel</v>
      </c>
    </row>
    <row r="10232">
      <c r="A10232" s="36">
        <v>2085.0</v>
      </c>
      <c r="B10232" s="37" t="str">
        <f t="array" ref="B10232">IFERROR(XLOOKUP(A10232,'Asignacion Dic'!A:A,'Asignacion Dic'!C:C))</f>
        <v>PISA Gdl</v>
      </c>
      <c r="C10232" s="37" t="str">
        <f t="array" ref="C10232">IFERROR(XLOOKUP(A10232,'Asignacion Dic'!A:A,'Asignacion Dic'!B:B))</f>
        <v>EC-06</v>
      </c>
      <c r="D10232" s="38">
        <v>45649.72702546296</v>
      </c>
      <c r="E10232" s="36" t="s">
        <v>583</v>
      </c>
      <c r="F10232" s="37" t="str">
        <f t="array" ref="F10232">IFERROR(XLOOKUP(E10232,Operadores!A:A,Operadores!B:B))</f>
        <v>MARLUI02</v>
      </c>
      <c r="G10232" s="36" t="s">
        <v>75</v>
      </c>
      <c r="H10232" s="39">
        <v>19.84688</v>
      </c>
      <c r="I10232" s="40">
        <v>625.0</v>
      </c>
      <c r="J10232" s="41">
        <f t="shared" si="5"/>
        <v>12404.3</v>
      </c>
      <c r="K10232" s="37" t="str">
        <f t="array" ref="K10232">IFERROR(XLOOKUP(G10232,'Tipo de carga'!A:A,'Tipo de carga'!B:B))</f>
        <v>Autoabasto</v>
      </c>
      <c r="L10232" s="37">
        <f t="shared" si="2"/>
        <v>52</v>
      </c>
      <c r="M10232" s="37">
        <f t="shared" si="3"/>
        <v>23</v>
      </c>
      <c r="N10232" s="37">
        <f t="shared" si="4"/>
        <v>12</v>
      </c>
      <c r="O10232" s="37" t="str">
        <f t="array" ref="O10232">IFERROR(XLOOKUP(K10232,'Tipo de carga'!B:B,'Tipo de carga'!C:C))</f>
        <v>Diesel</v>
      </c>
    </row>
    <row r="10233">
      <c r="A10233" s="36">
        <v>1943.0</v>
      </c>
      <c r="B10233" s="37" t="str">
        <f t="array" ref="B10233">IFERROR(XLOOKUP(A10233,'Asignacion Dic'!A:A,'Asignacion Dic'!C:C))</f>
        <v>Circuitos</v>
      </c>
      <c r="C10233" s="37" t="str">
        <f t="array" ref="C10233">IFERROR(XLOOKUP(A10233,'Asignacion Dic'!A:A,'Asignacion Dic'!B:B))</f>
        <v>EC-03</v>
      </c>
      <c r="D10233" s="38">
        <v>45649.71884259259</v>
      </c>
      <c r="E10233" s="36" t="s">
        <v>329</v>
      </c>
      <c r="F10233" s="37" t="str">
        <f t="array" ref="F10233">IFERROR(XLOOKUP(E10233,Operadores!A:A,Operadores!B:B))</f>
        <v>RODRAU01</v>
      </c>
      <c r="G10233" s="36" t="s">
        <v>75</v>
      </c>
      <c r="H10233" s="39">
        <v>19.84688</v>
      </c>
      <c r="I10233" s="40">
        <v>386.0</v>
      </c>
      <c r="J10233" s="41">
        <f t="shared" si="5"/>
        <v>7660.89568</v>
      </c>
      <c r="K10233" s="37" t="str">
        <f t="array" ref="K10233">IFERROR(XLOOKUP(G10233,'Tipo de carga'!A:A,'Tipo de carga'!B:B))</f>
        <v>Autoabasto</v>
      </c>
      <c r="L10233" s="37">
        <f t="shared" si="2"/>
        <v>52</v>
      </c>
      <c r="M10233" s="37">
        <f t="shared" si="3"/>
        <v>23</v>
      </c>
      <c r="N10233" s="37">
        <f t="shared" si="4"/>
        <v>12</v>
      </c>
      <c r="O10233" s="37" t="str">
        <f t="array" ref="O10233">IFERROR(XLOOKUP(K10233,'Tipo de carga'!B:B,'Tipo de carga'!C:C))</f>
        <v>Diesel</v>
      </c>
    </row>
    <row r="10234">
      <c r="A10234" s="36">
        <v>1796.0</v>
      </c>
      <c r="B10234" s="37" t="str">
        <f t="array" ref="B10234">IFERROR(XLOOKUP(A10234,'Asignacion Dic'!A:A,'Asignacion Dic'!C:C))</f>
        <v>Peñafiel Tlajomulco</v>
      </c>
      <c r="C10234" s="37" t="str">
        <f t="array" ref="C10234">IFERROR(XLOOKUP(A10234,'Asignacion Dic'!A:A,'Asignacion Dic'!B:B))</f>
        <v>EC-06</v>
      </c>
      <c r="D10234" s="38">
        <v>45649.70752314815</v>
      </c>
      <c r="E10234" s="36" t="s">
        <v>401</v>
      </c>
      <c r="F10234" s="37" t="str">
        <f t="array" ref="F10234">IFERROR(XLOOKUP(E10234,Operadores!A:A,Operadores!B:B))</f>
        <v>CARGUS</v>
      </c>
      <c r="G10234" s="36" t="s">
        <v>75</v>
      </c>
      <c r="H10234" s="39">
        <v>19.84688</v>
      </c>
      <c r="I10234" s="40">
        <v>592.0</v>
      </c>
      <c r="J10234" s="41">
        <f t="shared" si="5"/>
        <v>11749.35296</v>
      </c>
      <c r="K10234" s="37" t="str">
        <f t="array" ref="K10234">IFERROR(XLOOKUP(G10234,'Tipo de carga'!A:A,'Tipo de carga'!B:B))</f>
        <v>Autoabasto</v>
      </c>
      <c r="L10234" s="37">
        <f t="shared" si="2"/>
        <v>52</v>
      </c>
      <c r="M10234" s="37">
        <f t="shared" si="3"/>
        <v>23</v>
      </c>
      <c r="N10234" s="37">
        <f t="shared" si="4"/>
        <v>12</v>
      </c>
      <c r="O10234" s="37" t="str">
        <f t="array" ref="O10234">IFERROR(XLOOKUP(K10234,'Tipo de carga'!B:B,'Tipo de carga'!C:C))</f>
        <v>Diesel</v>
      </c>
    </row>
    <row r="10235">
      <c r="A10235" s="36">
        <v>2057.0</v>
      </c>
      <c r="B10235" s="37" t="str">
        <f t="array" ref="B10235">IFERROR(XLOOKUP(A10235,'Asignacion Dic'!A:A,'Asignacion Dic'!C:C))</f>
        <v>PISA Gdl</v>
      </c>
      <c r="C10235" s="37" t="str">
        <f t="array" ref="C10235">IFERROR(XLOOKUP(A10235,'Asignacion Dic'!A:A,'Asignacion Dic'!B:B))</f>
        <v>EC-06</v>
      </c>
      <c r="D10235" s="38">
        <v>45649.56497685185</v>
      </c>
      <c r="E10235" s="36" t="s">
        <v>585</v>
      </c>
      <c r="F10235" s="37" t="str">
        <f t="array" ref="F10235">IFERROR(XLOOKUP(E10235,Operadores!A:A,Operadores!B:B))</f>
        <v>MORDAV</v>
      </c>
      <c r="G10235" s="36" t="s">
        <v>75</v>
      </c>
      <c r="H10235" s="39">
        <v>19.84688</v>
      </c>
      <c r="I10235" s="40">
        <v>550.0</v>
      </c>
      <c r="J10235" s="41">
        <f t="shared" si="5"/>
        <v>10915.784</v>
      </c>
      <c r="K10235" s="37" t="str">
        <f t="array" ref="K10235">IFERROR(XLOOKUP(G10235,'Tipo de carga'!A:A,'Tipo de carga'!B:B))</f>
        <v>Autoabasto</v>
      </c>
      <c r="L10235" s="37">
        <f t="shared" si="2"/>
        <v>52</v>
      </c>
      <c r="M10235" s="37">
        <f t="shared" si="3"/>
        <v>23</v>
      </c>
      <c r="N10235" s="37">
        <f t="shared" si="4"/>
        <v>12</v>
      </c>
      <c r="O10235" s="37" t="str">
        <f t="array" ref="O10235">IFERROR(XLOOKUP(K10235,'Tipo de carga'!B:B,'Tipo de carga'!C:C))</f>
        <v>Diesel</v>
      </c>
    </row>
    <row r="10236">
      <c r="A10236" s="36">
        <v>2061.0</v>
      </c>
      <c r="B10236" s="37" t="str">
        <f t="array" ref="B10236">IFERROR(XLOOKUP(A10236,'Asignacion Dic'!A:A,'Asignacion Dic'!C:C))</f>
        <v>PISA Gdl</v>
      </c>
      <c r="C10236" s="37" t="str">
        <f t="array" ref="C10236">IFERROR(XLOOKUP(A10236,'Asignacion Dic'!A:A,'Asignacion Dic'!B:B))</f>
        <v>EC-06</v>
      </c>
      <c r="D10236" s="38">
        <v>45649.563472222224</v>
      </c>
      <c r="E10236" s="36" t="s">
        <v>270</v>
      </c>
      <c r="F10236" s="37" t="str">
        <f t="array" ref="F10236">IFERROR(XLOOKUP(E10236,Operadores!A:A,Operadores!B:B))</f>
        <v>RESEDU</v>
      </c>
      <c r="G10236" s="36" t="s">
        <v>75</v>
      </c>
      <c r="H10236" s="39">
        <v>19.84688</v>
      </c>
      <c r="I10236" s="40">
        <v>210.0</v>
      </c>
      <c r="J10236" s="41">
        <f t="shared" si="5"/>
        <v>4167.8448</v>
      </c>
      <c r="K10236" s="37" t="str">
        <f t="array" ref="K10236">IFERROR(XLOOKUP(G10236,'Tipo de carga'!A:A,'Tipo de carga'!B:B))</f>
        <v>Autoabasto</v>
      </c>
      <c r="L10236" s="37">
        <f t="shared" si="2"/>
        <v>52</v>
      </c>
      <c r="M10236" s="37">
        <f t="shared" si="3"/>
        <v>23</v>
      </c>
      <c r="N10236" s="37">
        <f t="shared" si="4"/>
        <v>12</v>
      </c>
      <c r="O10236" s="37" t="str">
        <f t="array" ref="O10236">IFERROR(XLOOKUP(K10236,'Tipo de carga'!B:B,'Tipo de carga'!C:C))</f>
        <v>Diesel</v>
      </c>
    </row>
    <row r="10237">
      <c r="A10237" s="36">
        <v>2038.0</v>
      </c>
      <c r="B10237" s="37" t="str">
        <f t="array" ref="B10237">IFERROR(XLOOKUP(A10237,'Asignacion Dic'!A:A,'Asignacion Dic'!C:C))</f>
        <v>PISA Gdl</v>
      </c>
      <c r="C10237" s="37" t="str">
        <f t="array" ref="C10237">IFERROR(XLOOKUP(A10237,'Asignacion Dic'!A:A,'Asignacion Dic'!B:B))</f>
        <v>EC-06</v>
      </c>
      <c r="D10237" s="38">
        <v>45649.55519675926</v>
      </c>
      <c r="E10237" s="36" t="s">
        <v>634</v>
      </c>
      <c r="F10237" s="37" t="str">
        <f t="array" ref="F10237">IFERROR(XLOOKUP(E10237,Operadores!A:A,Operadores!B:B))</f>
        <v>MARJON</v>
      </c>
      <c r="G10237" s="36" t="s">
        <v>75</v>
      </c>
      <c r="H10237" s="39">
        <v>19.84688</v>
      </c>
      <c r="I10237" s="40">
        <v>687.0</v>
      </c>
      <c r="J10237" s="41">
        <f t="shared" si="5"/>
        <v>13634.80656</v>
      </c>
      <c r="K10237" s="37" t="str">
        <f t="array" ref="K10237">IFERROR(XLOOKUP(G10237,'Tipo de carga'!A:A,'Tipo de carga'!B:B))</f>
        <v>Autoabasto</v>
      </c>
      <c r="L10237" s="37">
        <f t="shared" si="2"/>
        <v>52</v>
      </c>
      <c r="M10237" s="37">
        <f t="shared" si="3"/>
        <v>23</v>
      </c>
      <c r="N10237" s="37">
        <f t="shared" si="4"/>
        <v>12</v>
      </c>
      <c r="O10237" s="37" t="str">
        <f t="array" ref="O10237">IFERROR(XLOOKUP(K10237,'Tipo de carga'!B:B,'Tipo de carga'!C:C))</f>
        <v>Diesel</v>
      </c>
    </row>
    <row r="10238">
      <c r="A10238" s="36">
        <v>2044.0</v>
      </c>
      <c r="B10238" s="37" t="str">
        <f t="array" ref="B10238">IFERROR(XLOOKUP(A10238,'Asignacion Dic'!A:A,'Asignacion Dic'!C:C))</f>
        <v>PISA Gdl</v>
      </c>
      <c r="C10238" s="37" t="str">
        <f t="array" ref="C10238">IFERROR(XLOOKUP(A10238,'Asignacion Dic'!A:A,'Asignacion Dic'!B:B))</f>
        <v>EC-06</v>
      </c>
      <c r="D10238" s="38">
        <v>45649.52377314815</v>
      </c>
      <c r="E10238" s="36" t="s">
        <v>362</v>
      </c>
      <c r="F10238" s="37" t="str">
        <f t="array" ref="F10238">IFERROR(XLOOKUP(E10238,Operadores!A:A,Operadores!B:B))</f>
        <v>HUIRA</v>
      </c>
      <c r="G10238" s="36" t="s">
        <v>75</v>
      </c>
      <c r="H10238" s="39">
        <v>19.84688</v>
      </c>
      <c r="I10238" s="40">
        <v>330.0</v>
      </c>
      <c r="J10238" s="41">
        <f t="shared" si="5"/>
        <v>6549.4704</v>
      </c>
      <c r="K10238" s="37" t="str">
        <f t="array" ref="K10238">IFERROR(XLOOKUP(G10238,'Tipo de carga'!A:A,'Tipo de carga'!B:B))</f>
        <v>Autoabasto</v>
      </c>
      <c r="L10238" s="37">
        <f t="shared" si="2"/>
        <v>52</v>
      </c>
      <c r="M10238" s="37">
        <f t="shared" si="3"/>
        <v>23</v>
      </c>
      <c r="N10238" s="37">
        <f t="shared" si="4"/>
        <v>12</v>
      </c>
      <c r="O10238" s="37" t="str">
        <f t="array" ref="O10238">IFERROR(XLOOKUP(K10238,'Tipo de carga'!B:B,'Tipo de carga'!C:C))</f>
        <v>Diesel</v>
      </c>
    </row>
    <row r="10239">
      <c r="A10239" s="36">
        <v>2041.0</v>
      </c>
      <c r="B10239" s="37" t="str">
        <f t="array" ref="B10239">IFERROR(XLOOKUP(A10239,'Asignacion Dic'!A:A,'Asignacion Dic'!C:C))</f>
        <v>PISA Gdl</v>
      </c>
      <c r="C10239" s="37" t="str">
        <f t="array" ref="C10239">IFERROR(XLOOKUP(A10239,'Asignacion Dic'!A:A,'Asignacion Dic'!B:B))</f>
        <v>EC-06</v>
      </c>
      <c r="D10239" s="38">
        <v>45649.246828703705</v>
      </c>
      <c r="E10239" s="36" t="s">
        <v>600</v>
      </c>
      <c r="F10239" s="37" t="str">
        <f t="array" ref="F10239">IFERROR(XLOOKUP(E10239,Operadores!A:A,Operadores!B:B))</f>
        <v>GONRAF</v>
      </c>
      <c r="G10239" s="36" t="s">
        <v>75</v>
      </c>
      <c r="H10239" s="39">
        <v>19.84688</v>
      </c>
      <c r="I10239" s="40">
        <v>616.0</v>
      </c>
      <c r="J10239" s="41">
        <f t="shared" si="5"/>
        <v>12225.67808</v>
      </c>
      <c r="K10239" s="37" t="str">
        <f t="array" ref="K10239">IFERROR(XLOOKUP(G10239,'Tipo de carga'!A:A,'Tipo de carga'!B:B))</f>
        <v>Autoabasto</v>
      </c>
      <c r="L10239" s="37">
        <f t="shared" si="2"/>
        <v>52</v>
      </c>
      <c r="M10239" s="37">
        <f t="shared" si="3"/>
        <v>23</v>
      </c>
      <c r="N10239" s="37">
        <f t="shared" si="4"/>
        <v>12</v>
      </c>
      <c r="O10239" s="37" t="str">
        <f t="array" ref="O10239">IFERROR(XLOOKUP(K10239,'Tipo de carga'!B:B,'Tipo de carga'!C:C))</f>
        <v>Diesel</v>
      </c>
    </row>
    <row r="10240">
      <c r="A10240" s="36">
        <v>2062.0</v>
      </c>
      <c r="B10240" s="37" t="str">
        <f t="array" ref="B10240">IFERROR(XLOOKUP(A10240,'Asignacion Dic'!A:A,'Asignacion Dic'!C:C))</f>
        <v>PISA Gdl</v>
      </c>
      <c r="C10240" s="37" t="str">
        <f t="array" ref="C10240">IFERROR(XLOOKUP(A10240,'Asignacion Dic'!A:A,'Asignacion Dic'!B:B))</f>
        <v>EC-06</v>
      </c>
      <c r="D10240" s="38">
        <v>45649.132731481484</v>
      </c>
      <c r="E10240" s="36" t="s">
        <v>354</v>
      </c>
      <c r="F10240" s="37" t="str">
        <f t="array" ref="F10240">IFERROR(XLOOKUP(E10240,Operadores!A:A,Operadores!B:B))</f>
        <v>ROSCES</v>
      </c>
      <c r="G10240" s="36" t="s">
        <v>75</v>
      </c>
      <c r="H10240" s="39">
        <v>19.84688</v>
      </c>
      <c r="I10240" s="40">
        <v>530.0</v>
      </c>
      <c r="J10240" s="41">
        <f t="shared" si="5"/>
        <v>10518.8464</v>
      </c>
      <c r="K10240" s="37" t="str">
        <f t="array" ref="K10240">IFERROR(XLOOKUP(G10240,'Tipo de carga'!A:A,'Tipo de carga'!B:B))</f>
        <v>Autoabasto</v>
      </c>
      <c r="L10240" s="37">
        <f t="shared" si="2"/>
        <v>52</v>
      </c>
      <c r="M10240" s="37">
        <f t="shared" si="3"/>
        <v>23</v>
      </c>
      <c r="N10240" s="37">
        <f t="shared" si="4"/>
        <v>12</v>
      </c>
      <c r="O10240" s="37" t="str">
        <f t="array" ref="O10240">IFERROR(XLOOKUP(K10240,'Tipo de carga'!B:B,'Tipo de carga'!C:C))</f>
        <v>Diesel</v>
      </c>
    </row>
    <row r="10241">
      <c r="A10241" s="36">
        <v>1806.0</v>
      </c>
      <c r="B10241" s="37" t="str">
        <f t="array" ref="B10241">IFERROR(XLOOKUP(A10241,'Asignacion Dic'!A:A,'Asignacion Dic'!C:C))</f>
        <v>Sayer Full</v>
      </c>
      <c r="C10241" s="37" t="str">
        <f t="array" ref="C10241">IFERROR(XLOOKUP(A10241,'Asignacion Dic'!A:A,'Asignacion Dic'!B:B))</f>
        <v>EC-04</v>
      </c>
      <c r="D10241" s="38">
        <v>45649.736354166664</v>
      </c>
      <c r="E10241" s="36" t="s">
        <v>40</v>
      </c>
      <c r="F10241" s="37" t="str">
        <f t="array" ref="F10241">IFERROR(XLOOKUP(E10241,Operadores!A:A,Operadores!B:B))</f>
        <v>DIAOMA</v>
      </c>
      <c r="G10241" s="36" t="s">
        <v>274</v>
      </c>
      <c r="H10241" s="39">
        <v>18.94</v>
      </c>
      <c r="I10241" s="40">
        <v>490.0</v>
      </c>
      <c r="J10241" s="41">
        <f t="shared" si="5"/>
        <v>9280.6</v>
      </c>
      <c r="K10241" s="37" t="str">
        <f t="array" ref="K10241">IFERROR(XLOOKUP(G10241,'Tipo de carga'!A:A,'Tipo de carga'!B:B))</f>
        <v>Autoabasto</v>
      </c>
      <c r="L10241" s="37">
        <f t="shared" si="2"/>
        <v>52</v>
      </c>
      <c r="M10241" s="37">
        <f t="shared" si="3"/>
        <v>23</v>
      </c>
      <c r="N10241" s="37">
        <f t="shared" si="4"/>
        <v>12</v>
      </c>
      <c r="O10241" s="37" t="str">
        <f t="array" ref="O10241">IFERROR(XLOOKUP(K10241,'Tipo de carga'!B:B,'Tipo de carga'!C:C))</f>
        <v>Diesel</v>
      </c>
    </row>
    <row r="10242">
      <c r="A10242" s="36">
        <v>1940.0</v>
      </c>
      <c r="B10242" s="37" t="str">
        <f t="array" ref="B10242">IFERROR(XLOOKUP(A10242,'Asignacion Dic'!A:A,'Asignacion Dic'!C:C))</f>
        <v>Circuitos</v>
      </c>
      <c r="C10242" s="37" t="str">
        <f t="array" ref="C10242">IFERROR(XLOOKUP(A10242,'Asignacion Dic'!A:A,'Asignacion Dic'!B:B))</f>
        <v>EC-03</v>
      </c>
      <c r="D10242" s="38">
        <v>45649.7202662037</v>
      </c>
      <c r="E10242" s="36" t="s">
        <v>259</v>
      </c>
      <c r="F10242" s="37" t="str">
        <f t="array" ref="F10242">IFERROR(XLOOKUP(E10242,Operadores!A:A,Operadores!B:B))</f>
        <v>FLOPE</v>
      </c>
      <c r="G10242" s="36" t="s">
        <v>274</v>
      </c>
      <c r="H10242" s="39">
        <v>18.94</v>
      </c>
      <c r="I10242" s="40">
        <v>337.0</v>
      </c>
      <c r="J10242" s="41">
        <f t="shared" si="5"/>
        <v>6382.78</v>
      </c>
      <c r="K10242" s="37" t="str">
        <f t="array" ref="K10242">IFERROR(XLOOKUP(G10242,'Tipo de carga'!A:A,'Tipo de carga'!B:B))</f>
        <v>Autoabasto</v>
      </c>
      <c r="L10242" s="37">
        <f t="shared" si="2"/>
        <v>52</v>
      </c>
      <c r="M10242" s="37">
        <f t="shared" si="3"/>
        <v>23</v>
      </c>
      <c r="N10242" s="37">
        <f t="shared" si="4"/>
        <v>12</v>
      </c>
      <c r="O10242" s="37" t="str">
        <f t="array" ref="O10242">IFERROR(XLOOKUP(K10242,'Tipo de carga'!B:B,'Tipo de carga'!C:C))</f>
        <v>Diesel</v>
      </c>
    </row>
    <row r="10243">
      <c r="A10243" s="36">
        <v>1908.0</v>
      </c>
      <c r="B10243" s="37" t="str">
        <f t="array" ref="B10243">IFERROR(XLOOKUP(A10243,'Asignacion Dic'!A:A,'Asignacion Dic'!C:C))</f>
        <v>Circuitos</v>
      </c>
      <c r="C10243" s="37" t="str">
        <f t="array" ref="C10243">IFERROR(XLOOKUP(A10243,'Asignacion Dic'!A:A,'Asignacion Dic'!B:B))</f>
        <v>EC-03</v>
      </c>
      <c r="D10243" s="38">
        <v>45649.59475694445</v>
      </c>
      <c r="E10243" s="36" t="s">
        <v>359</v>
      </c>
      <c r="F10243" s="37" t="str">
        <f t="array" ref="F10243">IFERROR(XLOOKUP(E10243,Operadores!A:A,Operadores!B:B))</f>
        <v>GARJOR01</v>
      </c>
      <c r="G10243" s="36" t="s">
        <v>274</v>
      </c>
      <c r="H10243" s="39">
        <v>18.94</v>
      </c>
      <c r="I10243" s="40">
        <v>700.0</v>
      </c>
      <c r="J10243" s="41">
        <f t="shared" si="5"/>
        <v>13258</v>
      </c>
      <c r="K10243" s="37" t="str">
        <f t="array" ref="K10243">IFERROR(XLOOKUP(G10243,'Tipo de carga'!A:A,'Tipo de carga'!B:B))</f>
        <v>Autoabasto</v>
      </c>
      <c r="L10243" s="37">
        <f t="shared" si="2"/>
        <v>52</v>
      </c>
      <c r="M10243" s="37">
        <f t="shared" si="3"/>
        <v>23</v>
      </c>
      <c r="N10243" s="37">
        <f t="shared" si="4"/>
        <v>12</v>
      </c>
      <c r="O10243" s="37" t="str">
        <f t="array" ref="O10243">IFERROR(XLOOKUP(K10243,'Tipo de carga'!B:B,'Tipo de carga'!C:C))</f>
        <v>Diesel</v>
      </c>
    </row>
    <row r="10244">
      <c r="A10244" s="36">
        <v>2053.0</v>
      </c>
      <c r="B10244" s="37" t="str">
        <f t="array" ref="B10244">IFERROR(XLOOKUP(A10244,'Asignacion Dic'!A:A,'Asignacion Dic'!C:C))</f>
        <v>PISA Gdl</v>
      </c>
      <c r="C10244" s="37" t="str">
        <f t="array" ref="C10244">IFERROR(XLOOKUP(A10244,'Asignacion Dic'!A:A,'Asignacion Dic'!B:B))</f>
        <v>EC-06</v>
      </c>
      <c r="D10244" s="38">
        <v>45649.56353009259</v>
      </c>
      <c r="E10244" s="36" t="s">
        <v>356</v>
      </c>
      <c r="F10244" s="37" t="str">
        <f t="array" ref="F10244">IFERROR(XLOOKUP(E10244,Operadores!A:A,Operadores!B:B))</f>
        <v>PADLUI</v>
      </c>
      <c r="G10244" s="36" t="s">
        <v>274</v>
      </c>
      <c r="H10244" s="39">
        <v>18.94</v>
      </c>
      <c r="I10244" s="40">
        <v>478.0</v>
      </c>
      <c r="J10244" s="41">
        <f t="shared" si="5"/>
        <v>9053.32</v>
      </c>
      <c r="K10244" s="37" t="str">
        <f t="array" ref="K10244">IFERROR(XLOOKUP(G10244,'Tipo de carga'!A:A,'Tipo de carga'!B:B))</f>
        <v>Autoabasto</v>
      </c>
      <c r="L10244" s="37">
        <f t="shared" si="2"/>
        <v>52</v>
      </c>
      <c r="M10244" s="37">
        <f t="shared" si="3"/>
        <v>23</v>
      </c>
      <c r="N10244" s="37">
        <f t="shared" si="4"/>
        <v>12</v>
      </c>
      <c r="O10244" s="37" t="str">
        <f t="array" ref="O10244">IFERROR(XLOOKUP(K10244,'Tipo de carga'!B:B,'Tipo de carga'!C:C))</f>
        <v>Diesel</v>
      </c>
    </row>
    <row r="10245">
      <c r="A10245" s="36">
        <v>1740.0</v>
      </c>
      <c r="B10245" s="37" t="str">
        <f t="array" ref="B10245">IFERROR(XLOOKUP(A10245,'Asignacion Dic'!A:A,'Asignacion Dic'!C:C))</f>
        <v>Circuitos</v>
      </c>
      <c r="C10245" s="37" t="str">
        <f t="array" ref="C10245">IFERROR(XLOOKUP(A10245,'Asignacion Dic'!A:A,'Asignacion Dic'!B:B))</f>
        <v>EC-03</v>
      </c>
      <c r="D10245" s="38">
        <v>45649.999976851854</v>
      </c>
      <c r="E10245" s="36" t="s">
        <v>185</v>
      </c>
      <c r="F10245" s="37" t="str">
        <f t="array" ref="F10245">IFERROR(XLOOKUP(E10245,Operadores!A:A,Operadores!B:B))</f>
        <v>FERRI</v>
      </c>
      <c r="G10245" s="36" t="s">
        <v>609</v>
      </c>
      <c r="H10245" s="39">
        <v>19.93308</v>
      </c>
      <c r="I10245" s="40">
        <v>260.0</v>
      </c>
      <c r="J10245" s="41">
        <f t="shared" si="5"/>
        <v>5182.6008</v>
      </c>
      <c r="K10245" s="37" t="str">
        <f t="array" ref="K10245">IFERROR(XLOOKUP(G10245,'Tipo de carga'!A:A,'Tipo de carga'!B:B))</f>
        <v>Autoabasto</v>
      </c>
      <c r="L10245" s="37">
        <f t="shared" si="2"/>
        <v>52</v>
      </c>
      <c r="M10245" s="37">
        <f t="shared" si="3"/>
        <v>23</v>
      </c>
      <c r="N10245" s="37">
        <f t="shared" si="4"/>
        <v>12</v>
      </c>
      <c r="O10245" s="37" t="str">
        <f t="array" ref="O10245">IFERROR(XLOOKUP(K10245,'Tipo de carga'!B:B,'Tipo de carga'!C:C))</f>
        <v>Diesel</v>
      </c>
    </row>
    <row r="10246">
      <c r="A10246" s="36">
        <v>2003.0</v>
      </c>
      <c r="B10246" s="37" t="str">
        <f t="array" ref="B10246">IFERROR(XLOOKUP(A10246,'Asignacion Dic'!A:A,'Asignacion Dic'!C:C))</f>
        <v>MeLi Dedicado TD</v>
      </c>
      <c r="C10246" s="37" t="str">
        <f t="array" ref="C10246">IFERROR(XLOOKUP(A10246,'Asignacion Dic'!A:A,'Asignacion Dic'!B:B))</f>
        <v>EC-05</v>
      </c>
      <c r="D10246" s="38">
        <v>45649.68238425926</v>
      </c>
      <c r="E10246" s="36" t="s">
        <v>502</v>
      </c>
      <c r="F10246" s="37" t="str">
        <f t="array" ref="F10246">IFERROR(XLOOKUP(E10246,Operadores!A:A,Operadores!B:B))</f>
        <v>SALNER</v>
      </c>
      <c r="G10246" s="36" t="s">
        <v>609</v>
      </c>
      <c r="H10246" s="39">
        <v>19.93308</v>
      </c>
      <c r="I10246" s="40">
        <v>465.0</v>
      </c>
      <c r="J10246" s="41">
        <f t="shared" si="5"/>
        <v>9268.8822</v>
      </c>
      <c r="K10246" s="37" t="str">
        <f t="array" ref="K10246">IFERROR(XLOOKUP(G10246,'Tipo de carga'!A:A,'Tipo de carga'!B:B))</f>
        <v>Autoabasto</v>
      </c>
      <c r="L10246" s="37">
        <f t="shared" si="2"/>
        <v>52</v>
      </c>
      <c r="M10246" s="37">
        <f t="shared" si="3"/>
        <v>23</v>
      </c>
      <c r="N10246" s="37">
        <f t="shared" si="4"/>
        <v>12</v>
      </c>
      <c r="O10246" s="37" t="str">
        <f t="array" ref="O10246">IFERROR(XLOOKUP(K10246,'Tipo de carga'!B:B,'Tipo de carga'!C:C))</f>
        <v>Diesel</v>
      </c>
    </row>
    <row r="10247">
      <c r="A10247" s="36">
        <v>2089.0</v>
      </c>
      <c r="B10247" s="37" t="str">
        <f t="array" ref="B10247">IFERROR(XLOOKUP(A10247,'Asignacion Dic'!A:A,'Asignacion Dic'!C:C))</f>
        <v>Circuitos</v>
      </c>
      <c r="C10247" s="37" t="str">
        <f t="array" ref="C10247">IFERROR(XLOOKUP(A10247,'Asignacion Dic'!A:A,'Asignacion Dic'!B:B))</f>
        <v>EC-03</v>
      </c>
      <c r="D10247" s="38">
        <v>45649.857141203705</v>
      </c>
      <c r="E10247" s="36" t="s">
        <v>633</v>
      </c>
      <c r="F10247" s="37" t="str">
        <f t="array" ref="F10247">IFERROR(XLOOKUP(E10247,Operadores!A:A,Operadores!B:B))</f>
        <v>REYRAU</v>
      </c>
      <c r="G10247" s="36" t="s">
        <v>42</v>
      </c>
      <c r="H10247" s="39">
        <v>19.63136</v>
      </c>
      <c r="I10247" s="40">
        <v>367.0</v>
      </c>
      <c r="J10247" s="41">
        <f t="shared" si="5"/>
        <v>7204.70912</v>
      </c>
      <c r="K10247" s="37" t="str">
        <f t="array" ref="K10247">IFERROR(XLOOKUP(G10247,'Tipo de carga'!A:A,'Tipo de carga'!B:B))</f>
        <v>Autoabasto</v>
      </c>
      <c r="L10247" s="37">
        <f t="shared" si="2"/>
        <v>52</v>
      </c>
      <c r="M10247" s="37">
        <f t="shared" si="3"/>
        <v>23</v>
      </c>
      <c r="N10247" s="37">
        <f t="shared" si="4"/>
        <v>12</v>
      </c>
      <c r="O10247" s="37" t="str">
        <f t="array" ref="O10247">IFERROR(XLOOKUP(K10247,'Tipo de carga'!B:B,'Tipo de carga'!C:C))</f>
        <v>Diesel</v>
      </c>
    </row>
    <row r="10248">
      <c r="A10248" s="36">
        <v>1859.0</v>
      </c>
      <c r="B10248" s="37" t="str">
        <f t="array" ref="B10248">IFERROR(XLOOKUP(A10248,'Asignacion Dic'!A:A,'Asignacion Dic'!C:C))</f>
        <v>Circuitos</v>
      </c>
      <c r="C10248" s="37" t="str">
        <f t="array" ref="C10248">IFERROR(XLOOKUP(A10248,'Asignacion Dic'!A:A,'Asignacion Dic'!B:B))</f>
        <v>EC-03</v>
      </c>
      <c r="D10248" s="38">
        <v>45649.70009259259</v>
      </c>
      <c r="E10248" s="36" t="s">
        <v>238</v>
      </c>
      <c r="F10248" s="37" t="str">
        <f t="array" ref="F10248">IFERROR(XLOOKUP(E10248,Operadores!A:A,Operadores!B:B))</f>
        <v>JIMMI</v>
      </c>
      <c r="G10248" s="36" t="s">
        <v>42</v>
      </c>
      <c r="H10248" s="39">
        <v>19.63136</v>
      </c>
      <c r="I10248" s="40">
        <v>240.0</v>
      </c>
      <c r="J10248" s="41">
        <f t="shared" si="5"/>
        <v>4711.5264</v>
      </c>
      <c r="K10248" s="37" t="str">
        <f t="array" ref="K10248">IFERROR(XLOOKUP(G10248,'Tipo de carga'!A:A,'Tipo de carga'!B:B))</f>
        <v>Autoabasto</v>
      </c>
      <c r="L10248" s="37">
        <f t="shared" si="2"/>
        <v>52</v>
      </c>
      <c r="M10248" s="37">
        <f t="shared" si="3"/>
        <v>23</v>
      </c>
      <c r="N10248" s="37">
        <f t="shared" si="4"/>
        <v>12</v>
      </c>
      <c r="O10248" s="37" t="str">
        <f t="array" ref="O10248">IFERROR(XLOOKUP(K10248,'Tipo de carga'!B:B,'Tipo de carga'!C:C))</f>
        <v>Diesel</v>
      </c>
    </row>
    <row r="10249">
      <c r="A10249" s="36">
        <v>1997.0</v>
      </c>
      <c r="B10249" s="37" t="str">
        <f t="array" ref="B10249">IFERROR(XLOOKUP(A10249,'Asignacion Dic'!A:A,'Asignacion Dic'!C:C))</f>
        <v>MeLi Dedicado Merida</v>
      </c>
      <c r="C10249" s="37" t="str">
        <f t="array" ref="C10249">IFERROR(XLOOKUP(A10249,'Asignacion Dic'!A:A,'Asignacion Dic'!B:B))</f>
        <v>EC-05</v>
      </c>
      <c r="D10249" s="38">
        <v>45649.62332175926</v>
      </c>
      <c r="E10249" s="36" t="s">
        <v>391</v>
      </c>
      <c r="F10249" s="37" t="str">
        <f t="array" ref="F10249">IFERROR(XLOOKUP(E10249,Operadores!A:A,Operadores!B:B))</f>
        <v>HERVIC02</v>
      </c>
      <c r="G10249" s="36" t="s">
        <v>42</v>
      </c>
      <c r="H10249" s="39">
        <v>19.63136</v>
      </c>
      <c r="I10249" s="40">
        <v>465.0</v>
      </c>
      <c r="J10249" s="41">
        <f t="shared" si="5"/>
        <v>9128.5824</v>
      </c>
      <c r="K10249" s="37" t="str">
        <f t="array" ref="K10249">IFERROR(XLOOKUP(G10249,'Tipo de carga'!A:A,'Tipo de carga'!B:B))</f>
        <v>Autoabasto</v>
      </c>
      <c r="L10249" s="37">
        <f t="shared" si="2"/>
        <v>52</v>
      </c>
      <c r="M10249" s="37">
        <f t="shared" si="3"/>
        <v>23</v>
      </c>
      <c r="N10249" s="37">
        <f t="shared" si="4"/>
        <v>12</v>
      </c>
      <c r="O10249" s="37" t="str">
        <f t="array" ref="O10249">IFERROR(XLOOKUP(K10249,'Tipo de carga'!B:B,'Tipo de carga'!C:C))</f>
        <v>Diesel</v>
      </c>
    </row>
    <row r="10250">
      <c r="A10250" s="36">
        <v>2000.0</v>
      </c>
      <c r="B10250" s="37" t="str">
        <f t="array" ref="B10250">IFERROR(XLOOKUP(A10250,'Asignacion Dic'!A:A,'Asignacion Dic'!C:C))</f>
        <v>MeLi Dedicado Merida</v>
      </c>
      <c r="C10250" s="37" t="str">
        <f t="array" ref="C10250">IFERROR(XLOOKUP(A10250,'Asignacion Dic'!A:A,'Asignacion Dic'!B:B))</f>
        <v>EC-05</v>
      </c>
      <c r="D10250" s="38">
        <v>45649.59596064815</v>
      </c>
      <c r="E10250" s="36" t="s">
        <v>632</v>
      </c>
      <c r="F10250" s="37" t="str">
        <f t="array" ref="F10250">IFERROR(XLOOKUP(E10250,Operadores!A:A,Operadores!B:B))</f>
        <v>RODALE</v>
      </c>
      <c r="G10250" s="36" t="s">
        <v>42</v>
      </c>
      <c r="H10250" s="39">
        <v>19.63136</v>
      </c>
      <c r="I10250" s="40">
        <v>225.0</v>
      </c>
      <c r="J10250" s="41">
        <f t="shared" si="5"/>
        <v>4417.056</v>
      </c>
      <c r="K10250" s="37" t="str">
        <f t="array" ref="K10250">IFERROR(XLOOKUP(G10250,'Tipo de carga'!A:A,'Tipo de carga'!B:B))</f>
        <v>Autoabasto</v>
      </c>
      <c r="L10250" s="37">
        <f t="shared" si="2"/>
        <v>52</v>
      </c>
      <c r="M10250" s="37">
        <f t="shared" si="3"/>
        <v>23</v>
      </c>
      <c r="N10250" s="37">
        <f t="shared" si="4"/>
        <v>12</v>
      </c>
      <c r="O10250" s="37" t="str">
        <f t="array" ref="O10250">IFERROR(XLOOKUP(K10250,'Tipo de carga'!B:B,'Tipo de carga'!C:C))</f>
        <v>Diesel</v>
      </c>
    </row>
    <row r="10251">
      <c r="A10251" s="36">
        <v>1715.0</v>
      </c>
      <c r="B10251" s="37" t="str">
        <f t="array" ref="B10251">IFERROR(XLOOKUP(A10251,'Asignacion Dic'!A:A,'Asignacion Dic'!C:C))</f>
        <v>Wm Sencillo</v>
      </c>
      <c r="C10251" s="37" t="str">
        <f t="array" ref="C10251">IFERROR(XLOOKUP(A10251,'Asignacion Dic'!A:A,'Asignacion Dic'!B:B))</f>
        <v>EC-08</v>
      </c>
      <c r="D10251" s="38">
        <v>45649.58255787037</v>
      </c>
      <c r="E10251" s="36" t="s">
        <v>280</v>
      </c>
      <c r="F10251" s="37" t="str">
        <f t="array" ref="F10251">IFERROR(XLOOKUP(E10251,Operadores!A:A,Operadores!B:B))</f>
        <v>LEOJAI</v>
      </c>
      <c r="G10251" s="36" t="s">
        <v>42</v>
      </c>
      <c r="H10251" s="39">
        <v>19.63136</v>
      </c>
      <c r="I10251" s="40">
        <v>395.0</v>
      </c>
      <c r="J10251" s="41">
        <f t="shared" si="5"/>
        <v>7754.3872</v>
      </c>
      <c r="K10251" s="37" t="str">
        <f t="array" ref="K10251">IFERROR(XLOOKUP(G10251,'Tipo de carga'!A:A,'Tipo de carga'!B:B))</f>
        <v>Autoabasto</v>
      </c>
      <c r="L10251" s="37">
        <f t="shared" si="2"/>
        <v>52</v>
      </c>
      <c r="M10251" s="37">
        <f t="shared" si="3"/>
        <v>23</v>
      </c>
      <c r="N10251" s="37">
        <f t="shared" si="4"/>
        <v>12</v>
      </c>
      <c r="O10251" s="37" t="str">
        <f t="array" ref="O10251">IFERROR(XLOOKUP(K10251,'Tipo de carga'!B:B,'Tipo de carga'!C:C))</f>
        <v>Diesel</v>
      </c>
    </row>
    <row r="10252">
      <c r="A10252" s="36">
        <v>1817.0</v>
      </c>
      <c r="B10252" s="37" t="str">
        <f t="array" ref="B10252">IFERROR(XLOOKUP(A10252,'Asignacion Dic'!A:A,'Asignacion Dic'!C:C))</f>
        <v>Wm Full</v>
      </c>
      <c r="C10252" s="37" t="str">
        <f t="array" ref="C10252">IFERROR(XLOOKUP(A10252,'Asignacion Dic'!A:A,'Asignacion Dic'!B:B))</f>
        <v>EC-08</v>
      </c>
      <c r="D10252" s="38">
        <v>45649.52271990741</v>
      </c>
      <c r="E10252" s="36" t="s">
        <v>476</v>
      </c>
      <c r="F10252" s="37" t="str">
        <f t="array" ref="F10252">IFERROR(XLOOKUP(E10252,Operadores!A:A,Operadores!B:B))</f>
        <v>VILJE</v>
      </c>
      <c r="G10252" s="36" t="s">
        <v>42</v>
      </c>
      <c r="H10252" s="39">
        <v>19.63136</v>
      </c>
      <c r="I10252" s="40">
        <v>340.0</v>
      </c>
      <c r="J10252" s="41">
        <f t="shared" si="5"/>
        <v>6674.6624</v>
      </c>
      <c r="K10252" s="37" t="str">
        <f t="array" ref="K10252">IFERROR(XLOOKUP(G10252,'Tipo de carga'!A:A,'Tipo de carga'!B:B))</f>
        <v>Autoabasto</v>
      </c>
      <c r="L10252" s="37">
        <f t="shared" si="2"/>
        <v>52</v>
      </c>
      <c r="M10252" s="37">
        <f t="shared" si="3"/>
        <v>23</v>
      </c>
      <c r="N10252" s="37">
        <f t="shared" si="4"/>
        <v>12</v>
      </c>
      <c r="O10252" s="37" t="str">
        <f t="array" ref="O10252">IFERROR(XLOOKUP(K10252,'Tipo de carga'!B:B,'Tipo de carga'!C:C))</f>
        <v>Diesel</v>
      </c>
    </row>
    <row r="10253">
      <c r="A10253" s="36">
        <v>1958.0</v>
      </c>
      <c r="B10253" s="37" t="str">
        <f t="array" ref="B10253">IFERROR(XLOOKUP(A10253,'Asignacion Dic'!A:A,'Asignacion Dic'!C:C))</f>
        <v>Full Liver</v>
      </c>
      <c r="C10253" s="37" t="str">
        <f t="array" ref="C10253">IFERROR(XLOOKUP(A10253,'Asignacion Dic'!A:A,'Asignacion Dic'!B:B))</f>
        <v>EC-01</v>
      </c>
      <c r="D10253" s="38">
        <v>45649.50240740741</v>
      </c>
      <c r="E10253" s="36" t="s">
        <v>218</v>
      </c>
      <c r="F10253" s="37" t="str">
        <f t="array" ref="F10253">IFERROR(XLOOKUP(E10253,Operadores!A:A,Operadores!B:B))</f>
        <v>MONAL</v>
      </c>
      <c r="G10253" s="36" t="s">
        <v>42</v>
      </c>
      <c r="H10253" s="39">
        <v>19.63136</v>
      </c>
      <c r="I10253" s="40">
        <v>370.0</v>
      </c>
      <c r="J10253" s="41">
        <f t="shared" si="5"/>
        <v>7263.6032</v>
      </c>
      <c r="K10253" s="37" t="str">
        <f t="array" ref="K10253">IFERROR(XLOOKUP(G10253,'Tipo de carga'!A:A,'Tipo de carga'!B:B))</f>
        <v>Autoabasto</v>
      </c>
      <c r="L10253" s="37">
        <f t="shared" si="2"/>
        <v>52</v>
      </c>
      <c r="M10253" s="37">
        <f t="shared" si="3"/>
        <v>23</v>
      </c>
      <c r="N10253" s="37">
        <f t="shared" si="4"/>
        <v>12</v>
      </c>
      <c r="O10253" s="37" t="str">
        <f t="array" ref="O10253">IFERROR(XLOOKUP(K10253,'Tipo de carga'!B:B,'Tipo de carga'!C:C))</f>
        <v>Diesel</v>
      </c>
    </row>
    <row r="10254">
      <c r="A10254" s="36">
        <v>2026.0</v>
      </c>
      <c r="B10254" s="37" t="str">
        <f t="array" ref="B10254">IFERROR(XLOOKUP(A10254,'Asignacion Dic'!A:A,'Asignacion Dic'!C:C))</f>
        <v>MeLi Dedicado Merida</v>
      </c>
      <c r="C10254" s="37" t="str">
        <f t="array" ref="C10254">IFERROR(XLOOKUP(A10254,'Asignacion Dic'!A:A,'Asignacion Dic'!B:B))</f>
        <v>EC-05</v>
      </c>
      <c r="D10254" s="38">
        <v>45649.48800925926</v>
      </c>
      <c r="E10254" s="36" t="s">
        <v>227</v>
      </c>
      <c r="F10254" s="37" t="str">
        <f t="array" ref="F10254">IFERROR(XLOOKUP(E10254,Operadores!A:A,Operadores!B:B))</f>
        <v>PERAN01</v>
      </c>
      <c r="G10254" s="36" t="s">
        <v>42</v>
      </c>
      <c r="H10254" s="39">
        <v>19.63136</v>
      </c>
      <c r="I10254" s="40">
        <v>366.0</v>
      </c>
      <c r="J10254" s="41">
        <f t="shared" si="5"/>
        <v>7185.07776</v>
      </c>
      <c r="K10254" s="37" t="str">
        <f t="array" ref="K10254">IFERROR(XLOOKUP(G10254,'Tipo de carga'!A:A,'Tipo de carga'!B:B))</f>
        <v>Autoabasto</v>
      </c>
      <c r="L10254" s="37">
        <f t="shared" si="2"/>
        <v>52</v>
      </c>
      <c r="M10254" s="37">
        <f t="shared" si="3"/>
        <v>23</v>
      </c>
      <c r="N10254" s="37">
        <f t="shared" si="4"/>
        <v>12</v>
      </c>
      <c r="O10254" s="37" t="str">
        <f t="array" ref="O10254">IFERROR(XLOOKUP(K10254,'Tipo de carga'!B:B,'Tipo de carga'!C:C))</f>
        <v>Diesel</v>
      </c>
    </row>
    <row r="10255">
      <c r="A10255" s="36">
        <v>1728.0</v>
      </c>
      <c r="B10255" s="37" t="str">
        <f t="array" ref="B10255">IFERROR(XLOOKUP(A10255,'Asignacion Dic'!A:A,'Asignacion Dic'!C:C))</f>
        <v>Wm Full</v>
      </c>
      <c r="C10255" s="37" t="str">
        <f t="array" ref="C10255">IFERROR(XLOOKUP(A10255,'Asignacion Dic'!A:A,'Asignacion Dic'!B:B))</f>
        <v>EC-08</v>
      </c>
      <c r="D10255" s="38">
        <v>45649.47520833334</v>
      </c>
      <c r="E10255" s="36" t="s">
        <v>281</v>
      </c>
      <c r="F10255" s="37" t="str">
        <f t="array" ref="F10255">IFERROR(XLOOKUP(E10255,Operadores!A:A,Operadores!B:B))</f>
        <v>MARJO13</v>
      </c>
      <c r="G10255" s="36" t="s">
        <v>42</v>
      </c>
      <c r="H10255" s="39">
        <v>19.63136</v>
      </c>
      <c r="I10255" s="40">
        <v>385.0</v>
      </c>
      <c r="J10255" s="41">
        <f t="shared" si="5"/>
        <v>7558.0736</v>
      </c>
      <c r="K10255" s="37" t="str">
        <f t="array" ref="K10255">IFERROR(XLOOKUP(G10255,'Tipo de carga'!A:A,'Tipo de carga'!B:B))</f>
        <v>Autoabasto</v>
      </c>
      <c r="L10255" s="37">
        <f t="shared" si="2"/>
        <v>52</v>
      </c>
      <c r="M10255" s="37">
        <f t="shared" si="3"/>
        <v>23</v>
      </c>
      <c r="N10255" s="37">
        <f t="shared" si="4"/>
        <v>12</v>
      </c>
      <c r="O10255" s="37" t="str">
        <f t="array" ref="O10255">IFERROR(XLOOKUP(K10255,'Tipo de carga'!B:B,'Tipo de carga'!C:C))</f>
        <v>Diesel</v>
      </c>
    </row>
    <row r="10256">
      <c r="A10256" s="36">
        <v>1729.0</v>
      </c>
      <c r="B10256" s="37" t="str">
        <f t="array" ref="B10256">IFERROR(XLOOKUP(A10256,'Asignacion Dic'!A:A,'Asignacion Dic'!C:C))</f>
        <v>Wm Full</v>
      </c>
      <c r="C10256" s="37" t="str">
        <f t="array" ref="C10256">IFERROR(XLOOKUP(A10256,'Asignacion Dic'!A:A,'Asignacion Dic'!B:B))</f>
        <v>EC-08</v>
      </c>
      <c r="D10256" s="38">
        <v>45649.43753472222</v>
      </c>
      <c r="E10256" s="36" t="s">
        <v>500</v>
      </c>
      <c r="F10256" s="37" t="str">
        <f t="array" ref="F10256">IFERROR(XLOOKUP(E10256,Operadores!A:A,Operadores!B:B))</f>
        <v>RUIROBX</v>
      </c>
      <c r="G10256" s="36" t="s">
        <v>42</v>
      </c>
      <c r="H10256" s="39">
        <v>19.63136</v>
      </c>
      <c r="I10256" s="40">
        <v>400.0</v>
      </c>
      <c r="J10256" s="41">
        <f t="shared" si="5"/>
        <v>7852.544</v>
      </c>
      <c r="K10256" s="37" t="str">
        <f t="array" ref="K10256">IFERROR(XLOOKUP(G10256,'Tipo de carga'!A:A,'Tipo de carga'!B:B))</f>
        <v>Autoabasto</v>
      </c>
      <c r="L10256" s="37">
        <f t="shared" si="2"/>
        <v>52</v>
      </c>
      <c r="M10256" s="37">
        <f t="shared" si="3"/>
        <v>23</v>
      </c>
      <c r="N10256" s="37">
        <f t="shared" si="4"/>
        <v>12</v>
      </c>
      <c r="O10256" s="37" t="str">
        <f t="array" ref="O10256">IFERROR(XLOOKUP(K10256,'Tipo de carga'!B:B,'Tipo de carga'!C:C))</f>
        <v>Diesel</v>
      </c>
    </row>
    <row r="10257">
      <c r="A10257" s="36">
        <v>1813.0</v>
      </c>
      <c r="B10257" s="37" t="str">
        <f t="array" ref="B10257">IFERROR(XLOOKUP(A10257,'Asignacion Dic'!A:A,'Asignacion Dic'!C:C))</f>
        <v>Wm Full</v>
      </c>
      <c r="C10257" s="37" t="str">
        <f t="array" ref="C10257">IFERROR(XLOOKUP(A10257,'Asignacion Dic'!A:A,'Asignacion Dic'!B:B))</f>
        <v>EC-08</v>
      </c>
      <c r="D10257" s="38">
        <v>45649.4287962963</v>
      </c>
      <c r="E10257" s="36" t="s">
        <v>289</v>
      </c>
      <c r="F10257" s="37" t="str">
        <f t="array" ref="F10257">IFERROR(XLOOKUP(E10257,Operadores!A:A,Operadores!B:B))</f>
        <v>ALFEDI</v>
      </c>
      <c r="G10257" s="36" t="s">
        <v>42</v>
      </c>
      <c r="H10257" s="39">
        <v>19.63136</v>
      </c>
      <c r="I10257" s="40">
        <v>390.0</v>
      </c>
      <c r="J10257" s="41">
        <f t="shared" si="5"/>
        <v>7656.2304</v>
      </c>
      <c r="K10257" s="37" t="str">
        <f t="array" ref="K10257">IFERROR(XLOOKUP(G10257,'Tipo de carga'!A:A,'Tipo de carga'!B:B))</f>
        <v>Autoabasto</v>
      </c>
      <c r="L10257" s="37">
        <f t="shared" si="2"/>
        <v>52</v>
      </c>
      <c r="M10257" s="37">
        <f t="shared" si="3"/>
        <v>23</v>
      </c>
      <c r="N10257" s="37">
        <f t="shared" si="4"/>
        <v>12</v>
      </c>
      <c r="O10257" s="37" t="str">
        <f t="array" ref="O10257">IFERROR(XLOOKUP(K10257,'Tipo de carga'!B:B,'Tipo de carga'!C:C))</f>
        <v>Diesel</v>
      </c>
    </row>
    <row r="10258">
      <c r="A10258" s="36">
        <v>1746.0</v>
      </c>
      <c r="B10258" s="37" t="str">
        <f t="array" ref="B10258">IFERROR(XLOOKUP(A10258,'Asignacion Dic'!A:A,'Asignacion Dic'!C:C))</f>
        <v>Wm Full</v>
      </c>
      <c r="C10258" s="37" t="str">
        <f t="array" ref="C10258">IFERROR(XLOOKUP(A10258,'Asignacion Dic'!A:A,'Asignacion Dic'!B:B))</f>
        <v>EC-08</v>
      </c>
      <c r="D10258" s="38">
        <v>45649.421631944446</v>
      </c>
      <c r="E10258" s="36" t="s">
        <v>293</v>
      </c>
      <c r="F10258" s="37" t="str">
        <f t="array" ref="F10258">IFERROR(XLOOKUP(E10258,Operadores!A:A,Operadores!B:B))</f>
        <v>LOPFER</v>
      </c>
      <c r="G10258" s="36" t="s">
        <v>42</v>
      </c>
      <c r="H10258" s="39">
        <v>19.63136</v>
      </c>
      <c r="I10258" s="40">
        <v>390.0</v>
      </c>
      <c r="J10258" s="41">
        <f t="shared" si="5"/>
        <v>7656.2304</v>
      </c>
      <c r="K10258" s="37" t="str">
        <f t="array" ref="K10258">IFERROR(XLOOKUP(G10258,'Tipo de carga'!A:A,'Tipo de carga'!B:B))</f>
        <v>Autoabasto</v>
      </c>
      <c r="L10258" s="37">
        <f t="shared" si="2"/>
        <v>52</v>
      </c>
      <c r="M10258" s="37">
        <f t="shared" si="3"/>
        <v>23</v>
      </c>
      <c r="N10258" s="37">
        <f t="shared" si="4"/>
        <v>12</v>
      </c>
      <c r="O10258" s="37" t="str">
        <f t="array" ref="O10258">IFERROR(XLOOKUP(K10258,'Tipo de carga'!B:B,'Tipo de carga'!C:C))</f>
        <v>Diesel</v>
      </c>
    </row>
    <row r="10259">
      <c r="A10259" s="36">
        <v>1719.0</v>
      </c>
      <c r="B10259" s="37" t="str">
        <f t="array" ref="B10259">IFERROR(XLOOKUP(A10259,'Asignacion Dic'!A:A,'Asignacion Dic'!C:C))</f>
        <v>Wm Sencillo</v>
      </c>
      <c r="C10259" s="37" t="str">
        <f t="array" ref="C10259">IFERROR(XLOOKUP(A10259,'Asignacion Dic'!A:A,'Asignacion Dic'!B:B))</f>
        <v>EC-08</v>
      </c>
      <c r="D10259" s="38">
        <v>45649.41501157408</v>
      </c>
      <c r="E10259" s="36" t="s">
        <v>515</v>
      </c>
      <c r="F10259" s="37" t="str">
        <f t="array" ref="F10259">IFERROR(XLOOKUP(E10259,Operadores!A:A,Operadores!B:B))</f>
        <v>GONWEI</v>
      </c>
      <c r="G10259" s="36" t="s">
        <v>42</v>
      </c>
      <c r="H10259" s="39">
        <v>19.63136</v>
      </c>
      <c r="I10259" s="40">
        <v>237.0</v>
      </c>
      <c r="J10259" s="41">
        <f t="shared" si="5"/>
        <v>4652.63232</v>
      </c>
      <c r="K10259" s="37" t="str">
        <f t="array" ref="K10259">IFERROR(XLOOKUP(G10259,'Tipo de carga'!A:A,'Tipo de carga'!B:B))</f>
        <v>Autoabasto</v>
      </c>
      <c r="L10259" s="37">
        <f t="shared" si="2"/>
        <v>52</v>
      </c>
      <c r="M10259" s="37">
        <f t="shared" si="3"/>
        <v>23</v>
      </c>
      <c r="N10259" s="37">
        <f t="shared" si="4"/>
        <v>12</v>
      </c>
      <c r="O10259" s="37" t="str">
        <f t="array" ref="O10259">IFERROR(XLOOKUP(K10259,'Tipo de carga'!B:B,'Tipo de carga'!C:C))</f>
        <v>Diesel</v>
      </c>
    </row>
    <row r="10260">
      <c r="A10260" s="36">
        <v>1991.0</v>
      </c>
      <c r="B10260" s="37" t="str">
        <f t="array" ref="B10260">IFERROR(XLOOKUP(A10260,'Asignacion Dic'!A:A,'Asignacion Dic'!C:C))</f>
        <v>MeLi Dedicado Merida</v>
      </c>
      <c r="C10260" s="37" t="str">
        <f t="array" ref="C10260">IFERROR(XLOOKUP(A10260,'Asignacion Dic'!A:A,'Asignacion Dic'!B:B))</f>
        <v>EC-05</v>
      </c>
      <c r="D10260" s="38">
        <v>45649.40400462963</v>
      </c>
      <c r="E10260" s="36" t="s">
        <v>301</v>
      </c>
      <c r="F10260" s="37" t="str">
        <f t="array" ref="F10260">IFERROR(XLOOKUP(E10260,Operadores!A:A,Operadores!B:B))</f>
        <v>RUEREN</v>
      </c>
      <c r="G10260" s="36" t="s">
        <v>42</v>
      </c>
      <c r="H10260" s="39">
        <v>19.63136</v>
      </c>
      <c r="I10260" s="40">
        <v>220.0</v>
      </c>
      <c r="J10260" s="41">
        <f t="shared" si="5"/>
        <v>4318.8992</v>
      </c>
      <c r="K10260" s="37" t="str">
        <f t="array" ref="K10260">IFERROR(XLOOKUP(G10260,'Tipo de carga'!A:A,'Tipo de carga'!B:B))</f>
        <v>Autoabasto</v>
      </c>
      <c r="L10260" s="37">
        <f t="shared" si="2"/>
        <v>52</v>
      </c>
      <c r="M10260" s="37">
        <f t="shared" si="3"/>
        <v>23</v>
      </c>
      <c r="N10260" s="37">
        <f t="shared" si="4"/>
        <v>12</v>
      </c>
      <c r="O10260" s="37" t="str">
        <f t="array" ref="O10260">IFERROR(XLOOKUP(K10260,'Tipo de carga'!B:B,'Tipo de carga'!C:C))</f>
        <v>Diesel</v>
      </c>
    </row>
    <row r="10261">
      <c r="A10261" s="36">
        <v>1819.0</v>
      </c>
      <c r="B10261" s="37" t="str">
        <f t="array" ref="B10261">IFERROR(XLOOKUP(A10261,'Asignacion Dic'!A:A,'Asignacion Dic'!C:C))</f>
        <v>Wm Full</v>
      </c>
      <c r="C10261" s="37" t="str">
        <f t="array" ref="C10261">IFERROR(XLOOKUP(A10261,'Asignacion Dic'!A:A,'Asignacion Dic'!B:B))</f>
        <v>EC-08</v>
      </c>
      <c r="D10261" s="38">
        <v>45649.36572916667</v>
      </c>
      <c r="E10261" s="36" t="s">
        <v>287</v>
      </c>
      <c r="F10261" s="37" t="str">
        <f t="array" ref="F10261">IFERROR(XLOOKUP(E10261,Operadores!A:A,Operadores!B:B))</f>
        <v>ALVGAB</v>
      </c>
      <c r="G10261" s="36" t="s">
        <v>42</v>
      </c>
      <c r="H10261" s="39">
        <v>19.63136</v>
      </c>
      <c r="I10261" s="40">
        <v>373.0</v>
      </c>
      <c r="J10261" s="41">
        <f t="shared" si="5"/>
        <v>7322.49728</v>
      </c>
      <c r="K10261" s="37" t="str">
        <f t="array" ref="K10261">IFERROR(XLOOKUP(G10261,'Tipo de carga'!A:A,'Tipo de carga'!B:B))</f>
        <v>Autoabasto</v>
      </c>
      <c r="L10261" s="37">
        <f t="shared" si="2"/>
        <v>52</v>
      </c>
      <c r="M10261" s="37">
        <f t="shared" si="3"/>
        <v>23</v>
      </c>
      <c r="N10261" s="37">
        <f t="shared" si="4"/>
        <v>12</v>
      </c>
      <c r="O10261" s="37" t="str">
        <f t="array" ref="O10261">IFERROR(XLOOKUP(K10261,'Tipo de carga'!B:B,'Tipo de carga'!C:C))</f>
        <v>Diesel</v>
      </c>
    </row>
    <row r="10262">
      <c r="A10262" s="36">
        <v>1758.0</v>
      </c>
      <c r="B10262" s="37" t="str">
        <f t="array" ref="B10262">IFERROR(XLOOKUP(A10262,'Asignacion Dic'!A:A,'Asignacion Dic'!C:C))</f>
        <v>Wm Full</v>
      </c>
      <c r="C10262" s="37" t="str">
        <f t="array" ref="C10262">IFERROR(XLOOKUP(A10262,'Asignacion Dic'!A:A,'Asignacion Dic'!B:B))</f>
        <v>EC-08</v>
      </c>
      <c r="D10262" s="38">
        <v>45649.351435185185</v>
      </c>
      <c r="E10262" s="36" t="s">
        <v>282</v>
      </c>
      <c r="F10262" s="37" t="str">
        <f t="array" ref="F10262">IFERROR(XLOOKUP(E10262,Operadores!A:A,Operadores!B:B))</f>
        <v>MENJUA01</v>
      </c>
      <c r="G10262" s="36" t="s">
        <v>42</v>
      </c>
      <c r="H10262" s="39">
        <v>19.63136</v>
      </c>
      <c r="I10262" s="40">
        <v>489.0</v>
      </c>
      <c r="J10262" s="41">
        <f t="shared" si="5"/>
        <v>9599.73504</v>
      </c>
      <c r="K10262" s="37" t="str">
        <f t="array" ref="K10262">IFERROR(XLOOKUP(G10262,'Tipo de carga'!A:A,'Tipo de carga'!B:B))</f>
        <v>Autoabasto</v>
      </c>
      <c r="L10262" s="37">
        <f t="shared" si="2"/>
        <v>52</v>
      </c>
      <c r="M10262" s="37">
        <f t="shared" si="3"/>
        <v>23</v>
      </c>
      <c r="N10262" s="37">
        <f t="shared" si="4"/>
        <v>12</v>
      </c>
      <c r="O10262" s="37" t="str">
        <f t="array" ref="O10262">IFERROR(XLOOKUP(K10262,'Tipo de carga'!B:B,'Tipo de carga'!C:C))</f>
        <v>Diesel</v>
      </c>
    </row>
    <row r="10263">
      <c r="A10263" s="36">
        <v>2008.0</v>
      </c>
      <c r="B10263" s="37" t="str">
        <f t="array" ref="B10263">IFERROR(XLOOKUP(A10263,'Asignacion Dic'!A:A,'Asignacion Dic'!C:C))</f>
        <v>MeLi Dedicado Merida</v>
      </c>
      <c r="C10263" s="37" t="str">
        <f t="array" ref="C10263">IFERROR(XLOOKUP(A10263,'Asignacion Dic'!A:A,'Asignacion Dic'!B:B))</f>
        <v>EC-05</v>
      </c>
      <c r="D10263" s="38">
        <v>45649.33804398148</v>
      </c>
      <c r="E10263" s="36" t="s">
        <v>241</v>
      </c>
      <c r="F10263" s="37" t="str">
        <f t="array" ref="F10263">IFERROR(XLOOKUP(E10263,Operadores!A:A,Operadores!B:B))</f>
        <v>CADEMM</v>
      </c>
      <c r="G10263" s="36" t="s">
        <v>42</v>
      </c>
      <c r="H10263" s="39">
        <v>19.63136</v>
      </c>
      <c r="I10263" s="40">
        <v>426.0</v>
      </c>
      <c r="J10263" s="41">
        <f t="shared" si="5"/>
        <v>8362.95936</v>
      </c>
      <c r="K10263" s="37" t="str">
        <f t="array" ref="K10263">IFERROR(XLOOKUP(G10263,'Tipo de carga'!A:A,'Tipo de carga'!B:B))</f>
        <v>Autoabasto</v>
      </c>
      <c r="L10263" s="37">
        <f t="shared" si="2"/>
        <v>52</v>
      </c>
      <c r="M10263" s="37">
        <f t="shared" si="3"/>
        <v>23</v>
      </c>
      <c r="N10263" s="37">
        <f t="shared" si="4"/>
        <v>12</v>
      </c>
      <c r="O10263" s="37" t="str">
        <f t="array" ref="O10263">IFERROR(XLOOKUP(K10263,'Tipo de carga'!B:B,'Tipo de carga'!C:C))</f>
        <v>Diesel</v>
      </c>
    </row>
    <row r="10264">
      <c r="A10264" s="36">
        <v>1907.0</v>
      </c>
      <c r="B10264" s="37" t="str">
        <f t="array" ref="B10264">IFERROR(XLOOKUP(A10264,'Asignacion Dic'!A:A,'Asignacion Dic'!C:C))</f>
        <v>Circuitos</v>
      </c>
      <c r="C10264" s="37" t="str">
        <f t="array" ref="C10264">IFERROR(XLOOKUP(A10264,'Asignacion Dic'!A:A,'Asignacion Dic'!B:B))</f>
        <v>EC-03</v>
      </c>
      <c r="D10264" s="38">
        <v>45649.33023148148</v>
      </c>
      <c r="E10264" s="36" t="s">
        <v>237</v>
      </c>
      <c r="F10264" s="37" t="str">
        <f t="array" ref="F10264">IFERROR(XLOOKUP(E10264,Operadores!A:A,Operadores!B:B))</f>
        <v>HUAIS</v>
      </c>
      <c r="G10264" s="36" t="s">
        <v>42</v>
      </c>
      <c r="H10264" s="39">
        <v>19.63136</v>
      </c>
      <c r="I10264" s="40">
        <v>241.0</v>
      </c>
      <c r="J10264" s="41">
        <f t="shared" si="5"/>
        <v>4731.15776</v>
      </c>
      <c r="K10264" s="37" t="str">
        <f t="array" ref="K10264">IFERROR(XLOOKUP(G10264,'Tipo de carga'!A:A,'Tipo de carga'!B:B))</f>
        <v>Autoabasto</v>
      </c>
      <c r="L10264" s="37">
        <f t="shared" si="2"/>
        <v>52</v>
      </c>
      <c r="M10264" s="37">
        <f t="shared" si="3"/>
        <v>23</v>
      </c>
      <c r="N10264" s="37">
        <f t="shared" si="4"/>
        <v>12</v>
      </c>
      <c r="O10264" s="37" t="str">
        <f t="array" ref="O10264">IFERROR(XLOOKUP(K10264,'Tipo de carga'!B:B,'Tipo de carga'!C:C))</f>
        <v>Diesel</v>
      </c>
    </row>
    <row r="10265">
      <c r="A10265" s="36">
        <v>1826.0</v>
      </c>
      <c r="B10265" s="37" t="str">
        <f t="array" ref="B10265">IFERROR(XLOOKUP(A10265,'Asignacion Dic'!A:A,'Asignacion Dic'!C:C))</f>
        <v>Wm Full</v>
      </c>
      <c r="C10265" s="37" t="str">
        <f t="array" ref="C10265">IFERROR(XLOOKUP(A10265,'Asignacion Dic'!A:A,'Asignacion Dic'!B:B))</f>
        <v>EC-08</v>
      </c>
      <c r="D10265" s="38">
        <v>45649.29258101852</v>
      </c>
      <c r="E10265" s="36" t="s">
        <v>298</v>
      </c>
      <c r="F10265" s="37" t="str">
        <f t="array" ref="F10265">IFERROR(XLOOKUP(E10265,Operadores!A:A,Operadores!B:B))</f>
        <v>MORFRE01</v>
      </c>
      <c r="G10265" s="36" t="s">
        <v>42</v>
      </c>
      <c r="H10265" s="39">
        <v>19.63136</v>
      </c>
      <c r="I10265" s="40">
        <v>372.0</v>
      </c>
      <c r="J10265" s="41">
        <f t="shared" si="5"/>
        <v>7302.86592</v>
      </c>
      <c r="K10265" s="37" t="str">
        <f t="array" ref="K10265">IFERROR(XLOOKUP(G10265,'Tipo de carga'!A:A,'Tipo de carga'!B:B))</f>
        <v>Autoabasto</v>
      </c>
      <c r="L10265" s="37">
        <f t="shared" si="2"/>
        <v>52</v>
      </c>
      <c r="M10265" s="37">
        <f t="shared" si="3"/>
        <v>23</v>
      </c>
      <c r="N10265" s="37">
        <f t="shared" si="4"/>
        <v>12</v>
      </c>
      <c r="O10265" s="37" t="str">
        <f t="array" ref="O10265">IFERROR(XLOOKUP(K10265,'Tipo de carga'!B:B,'Tipo de carga'!C:C))</f>
        <v>Diesel</v>
      </c>
    </row>
    <row r="10266">
      <c r="A10266" s="36">
        <v>1975.0</v>
      </c>
      <c r="B10266" s="37" t="str">
        <f t="array" ref="B10266">IFERROR(XLOOKUP(A10266,'Asignacion Dic'!A:A,'Asignacion Dic'!C:C))</f>
        <v>Sayer Sencillo</v>
      </c>
      <c r="C10266" s="37" t="str">
        <f t="array" ref="C10266">IFERROR(XLOOKUP(A10266,'Asignacion Dic'!A:A,'Asignacion Dic'!B:B))</f>
        <v>EC-04</v>
      </c>
      <c r="D10266" s="38">
        <v>45649.19467592592</v>
      </c>
      <c r="E10266" s="36" t="s">
        <v>465</v>
      </c>
      <c r="F10266" s="37" t="str">
        <f t="array" ref="F10266">IFERROR(XLOOKUP(E10266,Operadores!A:A,Operadores!B:B))</f>
        <v>SANMAN</v>
      </c>
      <c r="G10266" s="36" t="s">
        <v>42</v>
      </c>
      <c r="H10266" s="39">
        <v>19.63136</v>
      </c>
      <c r="I10266" s="40">
        <v>431.0</v>
      </c>
      <c r="J10266" s="41">
        <f t="shared" si="5"/>
        <v>8461.11616</v>
      </c>
      <c r="K10266" s="37" t="str">
        <f t="array" ref="K10266">IFERROR(XLOOKUP(G10266,'Tipo de carga'!A:A,'Tipo de carga'!B:B))</f>
        <v>Autoabasto</v>
      </c>
      <c r="L10266" s="37">
        <f t="shared" si="2"/>
        <v>52</v>
      </c>
      <c r="M10266" s="37">
        <f t="shared" si="3"/>
        <v>23</v>
      </c>
      <c r="N10266" s="37">
        <f t="shared" si="4"/>
        <v>12</v>
      </c>
      <c r="O10266" s="37" t="str">
        <f t="array" ref="O10266">IFERROR(XLOOKUP(K10266,'Tipo de carga'!B:B,'Tipo de carga'!C:C))</f>
        <v>Diesel</v>
      </c>
    </row>
    <row r="10267">
      <c r="A10267" s="36">
        <v>1820.0</v>
      </c>
      <c r="B10267" s="37" t="str">
        <f t="array" ref="B10267">IFERROR(XLOOKUP(A10267,'Asignacion Dic'!A:A,'Asignacion Dic'!C:C))</f>
        <v>Wm Full</v>
      </c>
      <c r="C10267" s="37" t="str">
        <f t="array" ref="C10267">IFERROR(XLOOKUP(A10267,'Asignacion Dic'!A:A,'Asignacion Dic'!B:B))</f>
        <v>EC-08</v>
      </c>
      <c r="D10267" s="38">
        <v>45649.178935185184</v>
      </c>
      <c r="E10267" s="36" t="s">
        <v>303</v>
      </c>
      <c r="F10267" s="37" t="str">
        <f t="array" ref="F10267">IFERROR(XLOOKUP(E10267,Operadores!A:A,Operadores!B:B))</f>
        <v>CAMVI01</v>
      </c>
      <c r="G10267" s="36" t="s">
        <v>42</v>
      </c>
      <c r="H10267" s="39">
        <v>19.63136</v>
      </c>
      <c r="I10267" s="40">
        <v>400.0</v>
      </c>
      <c r="J10267" s="41">
        <f t="shared" si="5"/>
        <v>7852.544</v>
      </c>
      <c r="K10267" s="37" t="str">
        <f t="array" ref="K10267">IFERROR(XLOOKUP(G10267,'Tipo de carga'!A:A,'Tipo de carga'!B:B))</f>
        <v>Autoabasto</v>
      </c>
      <c r="L10267" s="37">
        <f t="shared" si="2"/>
        <v>52</v>
      </c>
      <c r="M10267" s="37">
        <f t="shared" si="3"/>
        <v>23</v>
      </c>
      <c r="N10267" s="37">
        <f t="shared" si="4"/>
        <v>12</v>
      </c>
      <c r="O10267" s="37" t="str">
        <f t="array" ref="O10267">IFERROR(XLOOKUP(K10267,'Tipo de carga'!B:B,'Tipo de carga'!C:C))</f>
        <v>Diesel</v>
      </c>
    </row>
    <row r="10268">
      <c r="A10268" s="36">
        <v>2009.0</v>
      </c>
      <c r="B10268" s="37" t="str">
        <f t="array" ref="B10268">IFERROR(XLOOKUP(A10268,'Asignacion Dic'!A:A,'Asignacion Dic'!C:C))</f>
        <v>MeLi Dedicado Merida</v>
      </c>
      <c r="C10268" s="37" t="str">
        <f t="array" ref="C10268">IFERROR(XLOOKUP(A10268,'Asignacion Dic'!A:A,'Asignacion Dic'!B:B))</f>
        <v>EC-05</v>
      </c>
      <c r="D10268" s="38">
        <v>45649.14065972222</v>
      </c>
      <c r="E10268" s="36" t="s">
        <v>294</v>
      </c>
      <c r="F10268" s="37" t="str">
        <f t="array" ref="F10268">IFERROR(XLOOKUP(E10268,Operadores!A:A,Operadores!B:B))</f>
        <v>GONCAR01</v>
      </c>
      <c r="G10268" s="36" t="s">
        <v>42</v>
      </c>
      <c r="H10268" s="39">
        <v>19.63136</v>
      </c>
      <c r="I10268" s="40">
        <v>234.0</v>
      </c>
      <c r="J10268" s="41">
        <f t="shared" si="5"/>
        <v>4593.73824</v>
      </c>
      <c r="K10268" s="37" t="str">
        <f t="array" ref="K10268">IFERROR(XLOOKUP(G10268,'Tipo de carga'!A:A,'Tipo de carga'!B:B))</f>
        <v>Autoabasto</v>
      </c>
      <c r="L10268" s="37">
        <f t="shared" si="2"/>
        <v>52</v>
      </c>
      <c r="M10268" s="37">
        <f t="shared" si="3"/>
        <v>23</v>
      </c>
      <c r="N10268" s="37">
        <f t="shared" si="4"/>
        <v>12</v>
      </c>
      <c r="O10268" s="37" t="str">
        <f t="array" ref="O10268">IFERROR(XLOOKUP(K10268,'Tipo de carga'!B:B,'Tipo de carga'!C:C))</f>
        <v>Diesel</v>
      </c>
    </row>
    <row r="10269">
      <c r="A10269" s="36">
        <v>2001.0</v>
      </c>
      <c r="B10269" s="37" t="str">
        <f t="array" ref="B10269">IFERROR(XLOOKUP(A10269,'Asignacion Dic'!A:A,'Asignacion Dic'!C:C))</f>
        <v>MeLi Dedicado Merida</v>
      </c>
      <c r="C10269" s="37" t="str">
        <f t="array" ref="C10269">IFERROR(XLOOKUP(A10269,'Asignacion Dic'!A:A,'Asignacion Dic'!B:B))</f>
        <v>EC-05</v>
      </c>
      <c r="D10269" s="38">
        <v>45649.10599537037</v>
      </c>
      <c r="E10269" s="36" t="s">
        <v>292</v>
      </c>
      <c r="F10269" s="37" t="str">
        <f t="array" ref="F10269">IFERROR(XLOOKUP(E10269,Operadores!A:A,Operadores!B:B))</f>
        <v>GARJUL</v>
      </c>
      <c r="G10269" s="36" t="s">
        <v>42</v>
      </c>
      <c r="H10269" s="39">
        <v>19.63136</v>
      </c>
      <c r="I10269" s="40">
        <v>445.0</v>
      </c>
      <c r="J10269" s="41">
        <f t="shared" si="5"/>
        <v>8735.9552</v>
      </c>
      <c r="K10269" s="37" t="str">
        <f t="array" ref="K10269">IFERROR(XLOOKUP(G10269,'Tipo de carga'!A:A,'Tipo de carga'!B:B))</f>
        <v>Autoabasto</v>
      </c>
      <c r="L10269" s="37">
        <f t="shared" si="2"/>
        <v>52</v>
      </c>
      <c r="M10269" s="37">
        <f t="shared" si="3"/>
        <v>23</v>
      </c>
      <c r="N10269" s="37">
        <f t="shared" si="4"/>
        <v>12</v>
      </c>
      <c r="O10269" s="37" t="str">
        <f t="array" ref="O10269">IFERROR(XLOOKUP(K10269,'Tipo de carga'!B:B,'Tipo de carga'!C:C))</f>
        <v>Diesel</v>
      </c>
    </row>
    <row r="10270">
      <c r="A10270" s="36">
        <v>1937.0</v>
      </c>
      <c r="B10270" s="37" t="str">
        <f t="array" ref="B10270">IFERROR(XLOOKUP(A10270,'Asignacion Dic'!A:A,'Asignacion Dic'!C:C))</f>
        <v>MeLi asignado SD</v>
      </c>
      <c r="C10270" s="37" t="str">
        <f t="array" ref="C10270">IFERROR(XLOOKUP(A10270,'Asignacion Dic'!A:A,'Asignacion Dic'!B:B))</f>
        <v>EC-05</v>
      </c>
      <c r="D10270" s="38">
        <v>45649.069444444445</v>
      </c>
      <c r="E10270" s="36"/>
      <c r="F10270" s="37"/>
      <c r="G10270" s="36" t="s">
        <v>425</v>
      </c>
      <c r="H10270" s="39">
        <v>27.29</v>
      </c>
      <c r="I10270" s="40">
        <v>439.72</v>
      </c>
      <c r="J10270" s="41">
        <f t="shared" si="5"/>
        <v>11999.9588</v>
      </c>
      <c r="K10270" s="37" t="str">
        <f t="array" ref="K10270">IFERROR(XLOOKUP(G10270,'Tipo de carga'!A:A,'Tipo de carga'!B:B))</f>
        <v>Ticket</v>
      </c>
      <c r="L10270" s="37">
        <f t="shared" si="2"/>
        <v>52</v>
      </c>
      <c r="M10270" s="37">
        <f t="shared" si="3"/>
        <v>23</v>
      </c>
      <c r="N10270" s="37">
        <f t="shared" si="4"/>
        <v>12</v>
      </c>
      <c r="O10270" s="37" t="str">
        <f t="array" ref="O10270">IFERROR(XLOOKUP(K10270,'Tipo de carga'!B:B,'Tipo de carga'!C:C))</f>
        <v>Diesel</v>
      </c>
    </row>
    <row r="10271">
      <c r="A10271" s="36">
        <v>2015.0</v>
      </c>
      <c r="B10271" s="37" t="str">
        <f t="array" ref="B10271">IFERROR(XLOOKUP(A10271,'Asignacion Dic'!A:A,'Asignacion Dic'!C:C))</f>
        <v>MeLi Asignado TD</v>
      </c>
      <c r="C10271" s="37" t="str">
        <f t="array" ref="C10271">IFERROR(XLOOKUP(A10271,'Asignacion Dic'!A:A,'Asignacion Dic'!B:B))</f>
        <v>EC-05</v>
      </c>
      <c r="D10271" s="38">
        <v>45649.069444444445</v>
      </c>
      <c r="E10271" s="36"/>
      <c r="F10271" s="37"/>
      <c r="G10271" s="36" t="s">
        <v>425</v>
      </c>
      <c r="H10271" s="39">
        <v>24.99</v>
      </c>
      <c r="I10271" s="40">
        <v>288.11</v>
      </c>
      <c r="J10271" s="41">
        <f t="shared" si="5"/>
        <v>7199.8689</v>
      </c>
      <c r="K10271" s="37" t="str">
        <f t="array" ref="K10271">IFERROR(XLOOKUP(G10271,'Tipo de carga'!A:A,'Tipo de carga'!B:B))</f>
        <v>Ticket</v>
      </c>
      <c r="L10271" s="37">
        <f t="shared" si="2"/>
        <v>52</v>
      </c>
      <c r="M10271" s="37">
        <f t="shared" si="3"/>
        <v>23</v>
      </c>
      <c r="N10271" s="37">
        <f t="shared" si="4"/>
        <v>12</v>
      </c>
      <c r="O10271" s="37" t="str">
        <f t="array" ref="O10271">IFERROR(XLOOKUP(K10271,'Tipo de carga'!B:B,'Tipo de carga'!C:C))</f>
        <v>Diesel</v>
      </c>
    </row>
    <row r="10272">
      <c r="A10272" s="36">
        <v>2025.0</v>
      </c>
      <c r="B10272" s="37" t="str">
        <f t="array" ref="B10272">IFERROR(XLOOKUP(A10272,'Asignacion Dic'!A:A,'Asignacion Dic'!C:C))</f>
        <v>MeLi Dedicado TD</v>
      </c>
      <c r="C10272" s="37" t="str">
        <f t="array" ref="C10272">IFERROR(XLOOKUP(A10272,'Asignacion Dic'!A:A,'Asignacion Dic'!B:B))</f>
        <v>EC-05</v>
      </c>
      <c r="D10272" s="38">
        <v>45649.069444444445</v>
      </c>
      <c r="E10272" s="36"/>
      <c r="F10272" s="37"/>
      <c r="G10272" s="36" t="s">
        <v>425</v>
      </c>
      <c r="H10272" s="39">
        <v>25.47</v>
      </c>
      <c r="I10272" s="40">
        <v>471.14</v>
      </c>
      <c r="J10272" s="41">
        <f t="shared" si="5"/>
        <v>11999.9358</v>
      </c>
      <c r="K10272" s="37" t="str">
        <f t="array" ref="K10272">IFERROR(XLOOKUP(G10272,'Tipo de carga'!A:A,'Tipo de carga'!B:B))</f>
        <v>Ticket</v>
      </c>
      <c r="L10272" s="37">
        <f t="shared" si="2"/>
        <v>52</v>
      </c>
      <c r="M10272" s="37">
        <f t="shared" si="3"/>
        <v>23</v>
      </c>
      <c r="N10272" s="37">
        <f t="shared" si="4"/>
        <v>12</v>
      </c>
      <c r="O10272" s="37" t="str">
        <f t="array" ref="O10272">IFERROR(XLOOKUP(K10272,'Tipo de carga'!B:B,'Tipo de carga'!C:C))</f>
        <v>Diesel</v>
      </c>
    </row>
    <row r="10273">
      <c r="A10273" s="36">
        <v>1835.0</v>
      </c>
      <c r="B10273" s="37" t="str">
        <f t="array" ref="B10273">IFERROR(XLOOKUP(A10273,'Asignacion Dic'!A:A,'Asignacion Dic'!C:C))</f>
        <v>Sayer Sencillo</v>
      </c>
      <c r="C10273" s="37" t="str">
        <f t="array" ref="C10273">IFERROR(XLOOKUP(A10273,'Asignacion Dic'!A:A,'Asignacion Dic'!B:B))</f>
        <v>EC-04</v>
      </c>
      <c r="D10273" s="38">
        <v>45649.069444444445</v>
      </c>
      <c r="E10273" s="36"/>
      <c r="F10273" s="37"/>
      <c r="G10273" s="36" t="s">
        <v>425</v>
      </c>
      <c r="H10273" s="39">
        <v>25.95</v>
      </c>
      <c r="I10273" s="40">
        <v>323.69</v>
      </c>
      <c r="J10273" s="41">
        <f t="shared" si="5"/>
        <v>8399.7555</v>
      </c>
      <c r="K10273" s="37" t="str">
        <f t="array" ref="K10273">IFERROR(XLOOKUP(G10273,'Tipo de carga'!A:A,'Tipo de carga'!B:B))</f>
        <v>Ticket</v>
      </c>
      <c r="L10273" s="37">
        <f t="shared" si="2"/>
        <v>52</v>
      </c>
      <c r="M10273" s="37">
        <f t="shared" si="3"/>
        <v>23</v>
      </c>
      <c r="N10273" s="37">
        <f t="shared" si="4"/>
        <v>12</v>
      </c>
      <c r="O10273" s="37" t="str">
        <f t="array" ref="O10273">IFERROR(XLOOKUP(K10273,'Tipo de carga'!B:B,'Tipo de carga'!C:C))</f>
        <v>Diesel</v>
      </c>
    </row>
    <row r="10274">
      <c r="A10274" s="36">
        <v>1942.0</v>
      </c>
      <c r="B10274" s="37" t="str">
        <f t="array" ref="B10274">IFERROR(XLOOKUP(A10274,'Asignacion Dic'!A:A,'Asignacion Dic'!C:C))</f>
        <v>MeLi asignado SD</v>
      </c>
      <c r="C10274" s="37" t="str">
        <f t="array" ref="C10274">IFERROR(XLOOKUP(A10274,'Asignacion Dic'!A:A,'Asignacion Dic'!B:B))</f>
        <v>EC-05</v>
      </c>
      <c r="D10274" s="38">
        <v>45649.069444444445</v>
      </c>
      <c r="E10274" s="36"/>
      <c r="F10274" s="37"/>
      <c r="G10274" s="36" t="s">
        <v>425</v>
      </c>
      <c r="H10274" s="39">
        <v>24.89</v>
      </c>
      <c r="I10274" s="40">
        <v>289.27</v>
      </c>
      <c r="J10274" s="41">
        <f t="shared" si="5"/>
        <v>7199.9303</v>
      </c>
      <c r="K10274" s="37" t="str">
        <f t="array" ref="K10274">IFERROR(XLOOKUP(G10274,'Tipo de carga'!A:A,'Tipo de carga'!B:B))</f>
        <v>Ticket</v>
      </c>
      <c r="L10274" s="37">
        <f t="shared" si="2"/>
        <v>52</v>
      </c>
      <c r="M10274" s="37">
        <f t="shared" si="3"/>
        <v>23</v>
      </c>
      <c r="N10274" s="37">
        <f t="shared" si="4"/>
        <v>12</v>
      </c>
      <c r="O10274" s="37" t="str">
        <f t="array" ref="O10274">IFERROR(XLOOKUP(K10274,'Tipo de carga'!B:B,'Tipo de carga'!C:C))</f>
        <v>Diesel</v>
      </c>
    </row>
    <row r="10275">
      <c r="A10275" s="36">
        <v>1984.0</v>
      </c>
      <c r="B10275" s="37" t="str">
        <f t="array" ref="B10275">IFERROR(XLOOKUP(A10275,'Asignacion Dic'!A:A,'Asignacion Dic'!C:C))</f>
        <v>MeLi asignado SD</v>
      </c>
      <c r="C10275" s="37" t="str">
        <f t="array" ref="C10275">IFERROR(XLOOKUP(A10275,'Asignacion Dic'!A:A,'Asignacion Dic'!B:B))</f>
        <v>EC-05</v>
      </c>
      <c r="D10275" s="38">
        <v>45649.125</v>
      </c>
      <c r="E10275" s="36"/>
      <c r="F10275" s="37"/>
      <c r="G10275" s="36" t="s">
        <v>425</v>
      </c>
      <c r="H10275" s="39">
        <v>24.89</v>
      </c>
      <c r="I10275" s="40">
        <v>204.9</v>
      </c>
      <c r="J10275" s="41">
        <f t="shared" si="5"/>
        <v>5099.961</v>
      </c>
      <c r="K10275" s="37" t="str">
        <f t="array" ref="K10275">IFERROR(XLOOKUP(G10275,'Tipo de carga'!A:A,'Tipo de carga'!B:B))</f>
        <v>Ticket</v>
      </c>
      <c r="L10275" s="37">
        <f t="shared" si="2"/>
        <v>52</v>
      </c>
      <c r="M10275" s="37">
        <f t="shared" si="3"/>
        <v>23</v>
      </c>
      <c r="N10275" s="37">
        <f t="shared" si="4"/>
        <v>12</v>
      </c>
      <c r="O10275" s="37" t="str">
        <f t="array" ref="O10275">IFERROR(XLOOKUP(K10275,'Tipo de carga'!B:B,'Tipo de carga'!C:C))</f>
        <v>Diesel</v>
      </c>
    </row>
    <row r="10276">
      <c r="A10276" s="36">
        <v>1961.0</v>
      </c>
      <c r="B10276" s="37" t="str">
        <f t="array" ref="B10276">IFERROR(XLOOKUP(A10276,'Asignacion Dic'!A:A,'Asignacion Dic'!C:C))</f>
        <v>MeLi asignado SD</v>
      </c>
      <c r="C10276" s="37" t="str">
        <f t="array" ref="C10276">IFERROR(XLOOKUP(A10276,'Asignacion Dic'!A:A,'Asignacion Dic'!B:B))</f>
        <v>EC-05</v>
      </c>
      <c r="D10276" s="38">
        <v>45649.131944444445</v>
      </c>
      <c r="E10276" s="36"/>
      <c r="F10276" s="37"/>
      <c r="G10276" s="36" t="s">
        <v>425</v>
      </c>
      <c r="H10276" s="39">
        <v>24.89</v>
      </c>
      <c r="I10276" s="40">
        <v>166.73</v>
      </c>
      <c r="J10276" s="41">
        <f t="shared" si="5"/>
        <v>4149.9097</v>
      </c>
      <c r="K10276" s="37" t="str">
        <f t="array" ref="K10276">IFERROR(XLOOKUP(G10276,'Tipo de carga'!A:A,'Tipo de carga'!B:B))</f>
        <v>Ticket</v>
      </c>
      <c r="L10276" s="37">
        <f t="shared" si="2"/>
        <v>52</v>
      </c>
      <c r="M10276" s="37">
        <f t="shared" si="3"/>
        <v>23</v>
      </c>
      <c r="N10276" s="37">
        <f t="shared" si="4"/>
        <v>12</v>
      </c>
      <c r="O10276" s="37" t="str">
        <f t="array" ref="O10276">IFERROR(XLOOKUP(K10276,'Tipo de carga'!B:B,'Tipo de carga'!C:C))</f>
        <v>Diesel</v>
      </c>
    </row>
    <row r="10277">
      <c r="A10277" s="36">
        <v>1949.0</v>
      </c>
      <c r="B10277" s="37" t="str">
        <f t="array" ref="B10277">IFERROR(XLOOKUP(A10277,'Asignacion Dic'!A:A,'Asignacion Dic'!C:C))</f>
        <v>MeLi asignado SD</v>
      </c>
      <c r="C10277" s="37" t="str">
        <f t="array" ref="C10277">IFERROR(XLOOKUP(A10277,'Asignacion Dic'!A:A,'Asignacion Dic'!B:B))</f>
        <v>EC-05</v>
      </c>
      <c r="D10277" s="38">
        <v>45649.49375</v>
      </c>
      <c r="E10277" s="36"/>
      <c r="F10277" s="37"/>
      <c r="G10277" s="36" t="s">
        <v>425</v>
      </c>
      <c r="H10277" s="39">
        <v>24.89</v>
      </c>
      <c r="I10277" s="40">
        <v>180.79</v>
      </c>
      <c r="J10277" s="41">
        <f t="shared" si="5"/>
        <v>4499.8631</v>
      </c>
      <c r="K10277" s="37" t="str">
        <f t="array" ref="K10277">IFERROR(XLOOKUP(G10277,'Tipo de carga'!A:A,'Tipo de carga'!B:B))</f>
        <v>Ticket</v>
      </c>
      <c r="L10277" s="37">
        <f t="shared" si="2"/>
        <v>52</v>
      </c>
      <c r="M10277" s="37">
        <f t="shared" si="3"/>
        <v>23</v>
      </c>
      <c r="N10277" s="37">
        <f t="shared" si="4"/>
        <v>12</v>
      </c>
      <c r="O10277" s="37" t="str">
        <f t="array" ref="O10277">IFERROR(XLOOKUP(K10277,'Tipo de carga'!B:B,'Tipo de carga'!C:C))</f>
        <v>Diesel</v>
      </c>
    </row>
    <row r="10278">
      <c r="A10278" s="36">
        <v>1801.0</v>
      </c>
      <c r="B10278" s="37" t="str">
        <f t="array" ref="B10278">IFERROR(XLOOKUP(A10278,'Asignacion Dic'!A:A,'Asignacion Dic'!C:C))</f>
        <v>Sayer Full</v>
      </c>
      <c r="C10278" s="37" t="str">
        <f t="array" ref="C10278">IFERROR(XLOOKUP(A10278,'Asignacion Dic'!A:A,'Asignacion Dic'!B:B))</f>
        <v>EC-04</v>
      </c>
      <c r="D10278" s="38">
        <v>45649.625</v>
      </c>
      <c r="E10278" s="36"/>
      <c r="F10278" s="37"/>
      <c r="G10278" s="36" t="s">
        <v>425</v>
      </c>
      <c r="H10278" s="39">
        <v>26.69</v>
      </c>
      <c r="I10278" s="40">
        <v>281.0</v>
      </c>
      <c r="J10278" s="41">
        <f t="shared" si="5"/>
        <v>7499.89</v>
      </c>
      <c r="K10278" s="37" t="str">
        <f t="array" ref="K10278">IFERROR(XLOOKUP(G10278,'Tipo de carga'!A:A,'Tipo de carga'!B:B))</f>
        <v>Ticket</v>
      </c>
      <c r="L10278" s="37">
        <f t="shared" si="2"/>
        <v>52</v>
      </c>
      <c r="M10278" s="37">
        <f t="shared" si="3"/>
        <v>23</v>
      </c>
      <c r="N10278" s="37">
        <f t="shared" si="4"/>
        <v>12</v>
      </c>
      <c r="O10278" s="37" t="str">
        <f t="array" ref="O10278">IFERROR(XLOOKUP(K10278,'Tipo de carga'!B:B,'Tipo de carga'!C:C))</f>
        <v>Diesel</v>
      </c>
    </row>
    <row r="10279">
      <c r="A10279" s="36">
        <v>2012.0</v>
      </c>
      <c r="B10279" s="37" t="str">
        <f t="array" ref="B10279">IFERROR(XLOOKUP(A10279,'Asignacion Dic'!A:A,'Asignacion Dic'!C:C))</f>
        <v>Sayer Sencillo</v>
      </c>
      <c r="C10279" s="37" t="str">
        <f t="array" ref="C10279">IFERROR(XLOOKUP(A10279,'Asignacion Dic'!A:A,'Asignacion Dic'!B:B))</f>
        <v>EC-04</v>
      </c>
      <c r="D10279" s="38">
        <v>45649.77222222222</v>
      </c>
      <c r="E10279" s="36"/>
      <c r="F10279" s="37"/>
      <c r="G10279" s="36" t="s">
        <v>425</v>
      </c>
      <c r="H10279" s="39">
        <v>26.29</v>
      </c>
      <c r="I10279" s="40">
        <v>378.85</v>
      </c>
      <c r="J10279" s="41">
        <f t="shared" si="5"/>
        <v>9959.9665</v>
      </c>
      <c r="K10279" s="37" t="str">
        <f t="array" ref="K10279">IFERROR(XLOOKUP(G10279,'Tipo de carga'!A:A,'Tipo de carga'!B:B))</f>
        <v>Ticket</v>
      </c>
      <c r="L10279" s="37">
        <f t="shared" si="2"/>
        <v>52</v>
      </c>
      <c r="M10279" s="37">
        <f t="shared" si="3"/>
        <v>23</v>
      </c>
      <c r="N10279" s="37">
        <f t="shared" si="4"/>
        <v>12</v>
      </c>
      <c r="O10279" s="37" t="str">
        <f t="array" ref="O10279">IFERROR(XLOOKUP(K10279,'Tipo de carga'!B:B,'Tipo de carga'!C:C))</f>
        <v>Diesel</v>
      </c>
    </row>
    <row r="10280">
      <c r="A10280" s="36">
        <v>1938.0</v>
      </c>
      <c r="B10280" s="37" t="str">
        <f t="array" ref="B10280">IFERROR(XLOOKUP(A10280,'Asignacion Dic'!A:A,'Asignacion Dic'!C:C))</f>
        <v>Sayer Sencillo</v>
      </c>
      <c r="C10280" s="37" t="str">
        <f t="array" ref="C10280">IFERROR(XLOOKUP(A10280,'Asignacion Dic'!A:A,'Asignacion Dic'!B:B))</f>
        <v>EC-04</v>
      </c>
      <c r="D10280" s="38">
        <v>45649.77222222222</v>
      </c>
      <c r="E10280" s="36"/>
      <c r="F10280" s="37"/>
      <c r="G10280" s="36" t="s">
        <v>425</v>
      </c>
      <c r="H10280" s="39">
        <v>24.99</v>
      </c>
      <c r="I10280" s="40">
        <v>384.15</v>
      </c>
      <c r="J10280" s="41">
        <f t="shared" si="5"/>
        <v>9599.9085</v>
      </c>
      <c r="K10280" s="37" t="str">
        <f t="array" ref="K10280">IFERROR(XLOOKUP(G10280,'Tipo de carga'!A:A,'Tipo de carga'!B:B))</f>
        <v>Ticket</v>
      </c>
      <c r="L10280" s="37">
        <f t="shared" si="2"/>
        <v>52</v>
      </c>
      <c r="M10280" s="37">
        <f t="shared" si="3"/>
        <v>23</v>
      </c>
      <c r="N10280" s="37">
        <f t="shared" si="4"/>
        <v>12</v>
      </c>
      <c r="O10280" s="37" t="str">
        <f t="array" ref="O10280">IFERROR(XLOOKUP(K10280,'Tipo de carga'!B:B,'Tipo de carga'!C:C))</f>
        <v>Diesel</v>
      </c>
    </row>
    <row r="10281">
      <c r="A10281" s="36">
        <v>1738.0</v>
      </c>
      <c r="B10281" s="37" t="str">
        <f t="array" ref="B10281">IFERROR(XLOOKUP(A10281,'Asignacion Dic'!A:A,'Asignacion Dic'!C:C))</f>
        <v>Wm Full</v>
      </c>
      <c r="C10281" s="37" t="str">
        <f t="array" ref="C10281">IFERROR(XLOOKUP(A10281,'Asignacion Dic'!A:A,'Asignacion Dic'!B:B))</f>
        <v>EC-08</v>
      </c>
      <c r="D10281" s="38">
        <v>45649.775</v>
      </c>
      <c r="E10281" s="36"/>
      <c r="F10281" s="37"/>
      <c r="G10281" s="36" t="s">
        <v>425</v>
      </c>
      <c r="H10281" s="39">
        <v>26.79</v>
      </c>
      <c r="I10281" s="40">
        <v>268.75</v>
      </c>
      <c r="J10281" s="41">
        <f t="shared" si="5"/>
        <v>7199.8125</v>
      </c>
      <c r="K10281" s="37" t="str">
        <f t="array" ref="K10281">IFERROR(XLOOKUP(G10281,'Tipo de carga'!A:A,'Tipo de carga'!B:B))</f>
        <v>Ticket</v>
      </c>
      <c r="L10281" s="37">
        <f t="shared" si="2"/>
        <v>52</v>
      </c>
      <c r="M10281" s="37">
        <f t="shared" si="3"/>
        <v>23</v>
      </c>
      <c r="N10281" s="37">
        <f t="shared" si="4"/>
        <v>12</v>
      </c>
      <c r="O10281" s="37" t="str">
        <f t="array" ref="O10281">IFERROR(XLOOKUP(K10281,'Tipo de carga'!B:B,'Tipo de carga'!C:C))</f>
        <v>Diesel</v>
      </c>
    </row>
    <row r="10282">
      <c r="A10282" s="36">
        <v>1763.0</v>
      </c>
      <c r="B10282" s="37" t="str">
        <f t="array" ref="B10282">IFERROR(XLOOKUP(A10282,'Asignacion Dic'!A:A,'Asignacion Dic'!C:C))</f>
        <v>Wm Sencillo</v>
      </c>
      <c r="C10282" s="37" t="str">
        <f t="array" ref="C10282">IFERROR(XLOOKUP(A10282,'Asignacion Dic'!A:A,'Asignacion Dic'!B:B))</f>
        <v>EC-08</v>
      </c>
      <c r="D10282" s="38">
        <v>45649.82916666667</v>
      </c>
      <c r="E10282" s="36"/>
      <c r="F10282" s="37"/>
      <c r="G10282" s="36" t="s">
        <v>425</v>
      </c>
      <c r="H10282" s="39">
        <v>26.17</v>
      </c>
      <c r="I10282" s="40">
        <v>295.0</v>
      </c>
      <c r="J10282" s="41">
        <f t="shared" si="5"/>
        <v>7720.15</v>
      </c>
      <c r="K10282" s="37" t="str">
        <f t="array" ref="K10282">IFERROR(XLOOKUP(G10282,'Tipo de carga'!A:A,'Tipo de carga'!B:B))</f>
        <v>Ticket</v>
      </c>
      <c r="L10282" s="37">
        <f t="shared" si="2"/>
        <v>52</v>
      </c>
      <c r="M10282" s="37">
        <f t="shared" si="3"/>
        <v>23</v>
      </c>
      <c r="N10282" s="37">
        <f t="shared" si="4"/>
        <v>12</v>
      </c>
      <c r="O10282" s="37" t="str">
        <f t="array" ref="O10282">IFERROR(XLOOKUP(K10282,'Tipo de carga'!B:B,'Tipo de carga'!C:C))</f>
        <v>Diesel</v>
      </c>
    </row>
    <row r="10283">
      <c r="A10283" s="36">
        <v>1854.0</v>
      </c>
      <c r="B10283" s="37" t="str">
        <f t="array" ref="B10283">IFERROR(XLOOKUP(A10283,'Asignacion Dic'!A:A,'Asignacion Dic'!C:C))</f>
        <v>Hisense</v>
      </c>
      <c r="C10283" s="37" t="str">
        <f t="array" ref="C10283">IFERROR(XLOOKUP(A10283,'Asignacion Dic'!A:A,'Asignacion Dic'!B:B))</f>
        <v>EC-03</v>
      </c>
      <c r="D10283" s="38">
        <v>45649.89236111111</v>
      </c>
      <c r="E10283" s="36"/>
      <c r="F10283" s="37"/>
      <c r="G10283" s="36" t="s">
        <v>425</v>
      </c>
      <c r="H10283" s="39">
        <v>26.59</v>
      </c>
      <c r="I10283" s="40">
        <v>361.03</v>
      </c>
      <c r="J10283" s="41">
        <f t="shared" si="5"/>
        <v>9599.7877</v>
      </c>
      <c r="K10283" s="37" t="str">
        <f t="array" ref="K10283">IFERROR(XLOOKUP(G10283,'Tipo de carga'!A:A,'Tipo de carga'!B:B))</f>
        <v>Ticket</v>
      </c>
      <c r="L10283" s="37">
        <f t="shared" si="2"/>
        <v>52</v>
      </c>
      <c r="M10283" s="37">
        <f t="shared" si="3"/>
        <v>23</v>
      </c>
      <c r="N10283" s="37">
        <f t="shared" si="4"/>
        <v>12</v>
      </c>
      <c r="O10283" s="37" t="str">
        <f t="array" ref="O10283">IFERROR(XLOOKUP(K10283,'Tipo de carga'!B:B,'Tipo de carga'!C:C))</f>
        <v>Diesel</v>
      </c>
    </row>
    <row r="10284">
      <c r="A10284" s="36">
        <v>1765.0</v>
      </c>
      <c r="B10284" s="37" t="str">
        <f t="array" ref="B10284">IFERROR(XLOOKUP(A10284,'Asignacion Dic'!A:A,'Asignacion Dic'!C:C))</f>
        <v>Circuitos</v>
      </c>
      <c r="C10284" s="37" t="str">
        <f t="array" ref="C10284">IFERROR(XLOOKUP(A10284,'Asignacion Dic'!A:A,'Asignacion Dic'!B:B))</f>
        <v>EC-03</v>
      </c>
      <c r="D10284" s="38">
        <v>45649.96944444445</v>
      </c>
      <c r="E10284" s="36"/>
      <c r="F10284" s="37"/>
      <c r="G10284" s="36" t="s">
        <v>425</v>
      </c>
      <c r="H10284" s="39">
        <v>26.59</v>
      </c>
      <c r="I10284" s="40">
        <v>243.0</v>
      </c>
      <c r="J10284" s="41">
        <f t="shared" si="5"/>
        <v>6461.37</v>
      </c>
      <c r="K10284" s="37" t="str">
        <f t="array" ref="K10284">IFERROR(XLOOKUP(G10284,'Tipo de carga'!A:A,'Tipo de carga'!B:B))</f>
        <v>Ticket</v>
      </c>
      <c r="L10284" s="37">
        <f t="shared" si="2"/>
        <v>52</v>
      </c>
      <c r="M10284" s="37">
        <f t="shared" si="3"/>
        <v>23</v>
      </c>
      <c r="N10284" s="37">
        <f t="shared" si="4"/>
        <v>12</v>
      </c>
      <c r="O10284" s="37" t="str">
        <f t="array" ref="O10284">IFERROR(XLOOKUP(K10284,'Tipo de carga'!B:B,'Tipo de carga'!C:C))</f>
        <v>Diesel</v>
      </c>
    </row>
    <row r="10285">
      <c r="A10285" s="36">
        <v>1921.0</v>
      </c>
      <c r="B10285" s="37" t="str">
        <f t="array" ref="B10285">IFERROR(XLOOKUP(A10285,'Asignacion Dic'!A:A,'Asignacion Dic'!C:C))</f>
        <v>Circuitos</v>
      </c>
      <c r="C10285" s="37" t="str">
        <f t="array" ref="C10285">IFERROR(XLOOKUP(A10285,'Asignacion Dic'!A:A,'Asignacion Dic'!B:B))</f>
        <v>EC-03</v>
      </c>
      <c r="D10285" s="38">
        <v>45649.0</v>
      </c>
      <c r="E10285" s="36" t="s">
        <v>445</v>
      </c>
      <c r="F10285" s="37" t="str">
        <f t="array" ref="F10285">IFERROR(XLOOKUP(E10285,Operadores!A:A,Operadores!B:B))</f>
        <v>MIREDM</v>
      </c>
      <c r="G10285" s="36" t="s">
        <v>628</v>
      </c>
      <c r="H10285" s="39">
        <v>9.99</v>
      </c>
      <c r="I10285" s="40">
        <v>255.0</v>
      </c>
      <c r="J10285" s="41">
        <f t="shared" si="5"/>
        <v>2547.45</v>
      </c>
      <c r="K10285" s="37" t="str">
        <f t="array" ref="K10285">IFERROR(XLOOKUP(G10285,'Tipo de carga'!A:A,'Tipo de carga'!B:B))</f>
        <v>Natgas</v>
      </c>
      <c r="L10285" s="37">
        <f t="shared" si="2"/>
        <v>52</v>
      </c>
      <c r="M10285" s="37">
        <f t="shared" si="3"/>
        <v>23</v>
      </c>
      <c r="N10285" s="37">
        <f t="shared" si="4"/>
        <v>12</v>
      </c>
      <c r="O10285" s="37" t="str">
        <f t="array" ref="O10285">IFERROR(XLOOKUP(K10285,'Tipo de carga'!B:B,'Tipo de carga'!C:C))</f>
        <v>GNC</v>
      </c>
    </row>
    <row r="10286">
      <c r="A10286" s="36">
        <v>1921.0</v>
      </c>
      <c r="B10286" s="37" t="str">
        <f t="array" ref="B10286">IFERROR(XLOOKUP(A10286,'Asignacion Dic'!A:A,'Asignacion Dic'!C:C))</f>
        <v>Circuitos</v>
      </c>
      <c r="C10286" s="37" t="str">
        <f t="array" ref="C10286">IFERROR(XLOOKUP(A10286,'Asignacion Dic'!A:A,'Asignacion Dic'!B:B))</f>
        <v>EC-03</v>
      </c>
      <c r="D10286" s="38">
        <v>45649.0</v>
      </c>
      <c r="E10286" s="36" t="s">
        <v>445</v>
      </c>
      <c r="F10286" s="37" t="str">
        <f t="array" ref="F10286">IFERROR(XLOOKUP(E10286,Operadores!A:A,Operadores!B:B))</f>
        <v>MIREDM</v>
      </c>
      <c r="G10286" s="36" t="s">
        <v>446</v>
      </c>
      <c r="H10286" s="39">
        <v>10.2</v>
      </c>
      <c r="I10286" s="40">
        <v>258.0</v>
      </c>
      <c r="J10286" s="41">
        <f t="shared" si="5"/>
        <v>2631.6</v>
      </c>
      <c r="K10286" s="37" t="str">
        <f t="array" ref="K10286">IFERROR(XLOOKUP(G10286,'Tipo de carga'!A:A,'Tipo de carga'!B:B))</f>
        <v>Natgas</v>
      </c>
      <c r="L10286" s="37">
        <f t="shared" si="2"/>
        <v>52</v>
      </c>
      <c r="M10286" s="37">
        <f t="shared" si="3"/>
        <v>23</v>
      </c>
      <c r="N10286" s="37">
        <f t="shared" si="4"/>
        <v>12</v>
      </c>
      <c r="O10286" s="37" t="str">
        <f t="array" ref="O10286">IFERROR(XLOOKUP(K10286,'Tipo de carga'!B:B,'Tipo de carga'!C:C))</f>
        <v>GNC</v>
      </c>
    </row>
    <row r="10287">
      <c r="A10287" s="36">
        <v>1921.0</v>
      </c>
      <c r="B10287" s="37" t="str">
        <f t="array" ref="B10287">IFERROR(XLOOKUP(A10287,'Asignacion Dic'!A:A,'Asignacion Dic'!C:C))</f>
        <v>Circuitos</v>
      </c>
      <c r="C10287" s="37" t="str">
        <f t="array" ref="C10287">IFERROR(XLOOKUP(A10287,'Asignacion Dic'!A:A,'Asignacion Dic'!B:B))</f>
        <v>EC-03</v>
      </c>
      <c r="D10287" s="38">
        <v>45649.0</v>
      </c>
      <c r="E10287" s="36" t="s">
        <v>445</v>
      </c>
      <c r="F10287" s="37" t="str">
        <f t="array" ref="F10287">IFERROR(XLOOKUP(E10287,Operadores!A:A,Operadores!B:B))</f>
        <v>MIREDM</v>
      </c>
      <c r="G10287" s="36" t="s">
        <v>628</v>
      </c>
      <c r="H10287" s="39">
        <v>9.99</v>
      </c>
      <c r="I10287" s="40">
        <v>251.0</v>
      </c>
      <c r="J10287" s="41">
        <f t="shared" si="5"/>
        <v>2507.49</v>
      </c>
      <c r="K10287" s="37" t="str">
        <f t="array" ref="K10287">IFERROR(XLOOKUP(G10287,'Tipo de carga'!A:A,'Tipo de carga'!B:B))</f>
        <v>Natgas</v>
      </c>
      <c r="L10287" s="37">
        <f t="shared" si="2"/>
        <v>52</v>
      </c>
      <c r="M10287" s="37">
        <f t="shared" si="3"/>
        <v>23</v>
      </c>
      <c r="N10287" s="37">
        <f t="shared" si="4"/>
        <v>12</v>
      </c>
      <c r="O10287" s="37" t="str">
        <f t="array" ref="O10287">IFERROR(XLOOKUP(K10287,'Tipo de carga'!B:B,'Tipo de carga'!C:C))</f>
        <v>GNC</v>
      </c>
    </row>
    <row r="10288">
      <c r="A10288" s="36">
        <v>1912.0</v>
      </c>
      <c r="B10288" s="37" t="str">
        <f t="array" ref="B10288">IFERROR(XLOOKUP(A10288,'Asignacion Dic'!A:A,'Asignacion Dic'!C:C))</f>
        <v>MeLi asignado SD</v>
      </c>
      <c r="C10288" s="37" t="str">
        <f t="array" ref="C10288">IFERROR(XLOOKUP(A10288,'Asignacion Dic'!A:A,'Asignacion Dic'!B:B))</f>
        <v>EC-05</v>
      </c>
      <c r="D10288" s="38">
        <v>45649.0</v>
      </c>
      <c r="E10288" s="36" t="s">
        <v>345</v>
      </c>
      <c r="F10288" s="37" t="str">
        <f t="array" ref="F10288">IFERROR(XLOOKUP(E10288,Operadores!A:A,Operadores!B:B))</f>
        <v>PARMI</v>
      </c>
      <c r="G10288" s="36" t="s">
        <v>315</v>
      </c>
      <c r="H10288" s="39">
        <v>10.65</v>
      </c>
      <c r="I10288" s="40">
        <v>241.0</v>
      </c>
      <c r="J10288" s="41">
        <f t="shared" si="5"/>
        <v>2566.65</v>
      </c>
      <c r="K10288" s="37" t="str">
        <f t="array" ref="K10288">IFERROR(XLOOKUP(G10288,'Tipo de carga'!A:A,'Tipo de carga'!B:B))</f>
        <v>COMSUSTENTA</v>
      </c>
      <c r="L10288" s="37">
        <f t="shared" si="2"/>
        <v>52</v>
      </c>
      <c r="M10288" s="37">
        <f t="shared" si="3"/>
        <v>23</v>
      </c>
      <c r="N10288" s="37">
        <f t="shared" si="4"/>
        <v>12</v>
      </c>
      <c r="O10288" s="37" t="str">
        <f t="array" ref="O10288">IFERROR(XLOOKUP(K10288,'Tipo de carga'!B:B,'Tipo de carga'!C:C))</f>
        <v>GNC</v>
      </c>
    </row>
    <row r="10289">
      <c r="A10289" s="36">
        <v>1919.0</v>
      </c>
      <c r="B10289" s="37" t="str">
        <f t="array" ref="B10289">IFERROR(XLOOKUP(A10289,'Asignacion Dic'!A:A,'Asignacion Dic'!C:C))</f>
        <v>MeLi Ded Puebla</v>
      </c>
      <c r="C10289" s="37" t="str">
        <f t="array" ref="C10289">IFERROR(XLOOKUP(A10289,'Asignacion Dic'!A:A,'Asignacion Dic'!B:B))</f>
        <v>EC-05</v>
      </c>
      <c r="D10289" s="38">
        <v>45649.0</v>
      </c>
      <c r="E10289" s="36" t="s">
        <v>608</v>
      </c>
      <c r="F10289" s="37" t="str">
        <f t="array" ref="F10289">IFERROR(XLOOKUP(E10289,Operadores!A:A,Operadores!B:B))</f>
        <v>ALVRAU</v>
      </c>
      <c r="G10289" s="36" t="s">
        <v>315</v>
      </c>
      <c r="H10289" s="39">
        <v>10.65</v>
      </c>
      <c r="I10289" s="40">
        <v>228.0</v>
      </c>
      <c r="J10289" s="41">
        <f t="shared" si="5"/>
        <v>2428.2</v>
      </c>
      <c r="K10289" s="37" t="str">
        <f t="array" ref="K10289">IFERROR(XLOOKUP(G10289,'Tipo de carga'!A:A,'Tipo de carga'!B:B))</f>
        <v>COMSUSTENTA</v>
      </c>
      <c r="L10289" s="37">
        <f t="shared" si="2"/>
        <v>52</v>
      </c>
      <c r="M10289" s="37">
        <f t="shared" si="3"/>
        <v>23</v>
      </c>
      <c r="N10289" s="37">
        <f t="shared" si="4"/>
        <v>12</v>
      </c>
      <c r="O10289" s="37" t="str">
        <f t="array" ref="O10289">IFERROR(XLOOKUP(K10289,'Tipo de carga'!B:B,'Tipo de carga'!C:C))</f>
        <v>GNC</v>
      </c>
    </row>
    <row r="10290">
      <c r="A10290" s="36">
        <v>1923.0</v>
      </c>
      <c r="B10290" s="37" t="str">
        <f t="array" ref="B10290">IFERROR(XLOOKUP(A10290,'Asignacion Dic'!A:A,'Asignacion Dic'!C:C))</f>
        <v>MeLi Ded Puebla</v>
      </c>
      <c r="C10290" s="37" t="str">
        <f t="array" ref="C10290">IFERROR(XLOOKUP(A10290,'Asignacion Dic'!A:A,'Asignacion Dic'!B:B))</f>
        <v>EC-05</v>
      </c>
      <c r="D10290" s="38">
        <v>45649.0</v>
      </c>
      <c r="E10290" s="36" t="s">
        <v>348</v>
      </c>
      <c r="F10290" s="37" t="str">
        <f t="array" ref="F10290">IFERROR(XLOOKUP(E10290,Operadores!A:A,Operadores!B:B))</f>
        <v>REYFER01</v>
      </c>
      <c r="G10290" s="36" t="s">
        <v>315</v>
      </c>
      <c r="H10290" s="39">
        <v>10.65</v>
      </c>
      <c r="I10290" s="40">
        <v>480.0</v>
      </c>
      <c r="J10290" s="41">
        <f t="shared" si="5"/>
        <v>5112</v>
      </c>
      <c r="K10290" s="37" t="str">
        <f t="array" ref="K10290">IFERROR(XLOOKUP(G10290,'Tipo de carga'!A:A,'Tipo de carga'!B:B))</f>
        <v>COMSUSTENTA</v>
      </c>
      <c r="L10290" s="37">
        <f t="shared" si="2"/>
        <v>52</v>
      </c>
      <c r="M10290" s="37">
        <f t="shared" si="3"/>
        <v>23</v>
      </c>
      <c r="N10290" s="37">
        <f t="shared" si="4"/>
        <v>12</v>
      </c>
      <c r="O10290" s="37" t="str">
        <f t="array" ref="O10290">IFERROR(XLOOKUP(K10290,'Tipo de carga'!B:B,'Tipo de carga'!C:C))</f>
        <v>GNC</v>
      </c>
    </row>
    <row r="10291">
      <c r="A10291" s="36">
        <v>1783.0</v>
      </c>
      <c r="B10291" s="37" t="str">
        <f t="array" ref="B10291">IFERROR(XLOOKUP(A10291,'Asignacion Dic'!A:A,'Asignacion Dic'!C:C))</f>
        <v>Liverpool Local</v>
      </c>
      <c r="C10291" s="37" t="str">
        <f t="array" ref="C10291">IFERROR(XLOOKUP(A10291,'Asignacion Dic'!A:A,'Asignacion Dic'!B:B))</f>
        <v>EC-01</v>
      </c>
      <c r="D10291" s="38">
        <v>45651.87153935185</v>
      </c>
      <c r="E10291" s="36" t="s">
        <v>518</v>
      </c>
      <c r="F10291" s="37" t="str">
        <f t="array" ref="F10291">IFERROR(XLOOKUP(E10291,Operadores!A:A,Operadores!B:B))</f>
        <v>RIORO</v>
      </c>
      <c r="G10291" s="36" t="s">
        <v>72</v>
      </c>
      <c r="H10291" s="39">
        <v>20.05377</v>
      </c>
      <c r="I10291" s="40">
        <v>824.46</v>
      </c>
      <c r="J10291" s="41">
        <f t="shared" si="5"/>
        <v>16533.53121</v>
      </c>
      <c r="K10291" s="37" t="str">
        <f t="array" ref="K10291">IFERROR(XLOOKUP(G10291,'Tipo de carga'!A:A,'Tipo de carga'!B:B))</f>
        <v>Autoabasto</v>
      </c>
      <c r="L10291" s="37">
        <f t="shared" si="2"/>
        <v>52</v>
      </c>
      <c r="M10291" s="37">
        <f t="shared" si="3"/>
        <v>25</v>
      </c>
      <c r="N10291" s="37">
        <f t="shared" si="4"/>
        <v>12</v>
      </c>
      <c r="O10291" s="37" t="str">
        <f t="array" ref="O10291">IFERROR(XLOOKUP(K10291,'Tipo de carga'!B:B,'Tipo de carga'!C:C))</f>
        <v>Diesel</v>
      </c>
    </row>
    <row r="10292">
      <c r="A10292" s="36">
        <v>1884.0</v>
      </c>
      <c r="B10292" s="37" t="str">
        <f t="array" ref="B10292">IFERROR(XLOOKUP(A10292,'Asignacion Dic'!A:A,'Asignacion Dic'!C:C))</f>
        <v>Liverpool Local</v>
      </c>
      <c r="C10292" s="37" t="str">
        <f t="array" ref="C10292">IFERROR(XLOOKUP(A10292,'Asignacion Dic'!A:A,'Asignacion Dic'!B:B))</f>
        <v>EC-01</v>
      </c>
      <c r="D10292" s="38">
        <v>45651.84263888889</v>
      </c>
      <c r="E10292" s="36" t="s">
        <v>481</v>
      </c>
      <c r="F10292" s="37" t="str">
        <f t="array" ref="F10292">IFERROR(XLOOKUP(E10292,Operadores!A:A,Operadores!B:B))</f>
        <v>ALVGE</v>
      </c>
      <c r="G10292" s="36" t="s">
        <v>72</v>
      </c>
      <c r="H10292" s="39">
        <v>20.05377</v>
      </c>
      <c r="I10292" s="40">
        <v>694.27</v>
      </c>
      <c r="J10292" s="41">
        <f t="shared" si="5"/>
        <v>13922.7309</v>
      </c>
      <c r="K10292" s="37" t="str">
        <f t="array" ref="K10292">IFERROR(XLOOKUP(G10292,'Tipo de carga'!A:A,'Tipo de carga'!B:B))</f>
        <v>Autoabasto</v>
      </c>
      <c r="L10292" s="37">
        <f t="shared" si="2"/>
        <v>52</v>
      </c>
      <c r="M10292" s="37">
        <f t="shared" si="3"/>
        <v>25</v>
      </c>
      <c r="N10292" s="37">
        <f t="shared" si="4"/>
        <v>12</v>
      </c>
      <c r="O10292" s="37" t="str">
        <f t="array" ref="O10292">IFERROR(XLOOKUP(K10292,'Tipo de carga'!B:B,'Tipo de carga'!C:C))</f>
        <v>Diesel</v>
      </c>
    </row>
    <row r="10293">
      <c r="A10293" s="36">
        <v>1884.0</v>
      </c>
      <c r="B10293" s="37" t="str">
        <f t="array" ref="B10293">IFERROR(XLOOKUP(A10293,'Asignacion Dic'!A:A,'Asignacion Dic'!C:C))</f>
        <v>Liverpool Local</v>
      </c>
      <c r="C10293" s="37" t="str">
        <f t="array" ref="C10293">IFERROR(XLOOKUP(A10293,'Asignacion Dic'!A:A,'Asignacion Dic'!B:B))</f>
        <v>EC-01</v>
      </c>
      <c r="D10293" s="38">
        <v>45651.83083333333</v>
      </c>
      <c r="E10293" s="36" t="s">
        <v>481</v>
      </c>
      <c r="F10293" s="37" t="str">
        <f t="array" ref="F10293">IFERROR(XLOOKUP(E10293,Operadores!A:A,Operadores!B:B))</f>
        <v>ALVGE</v>
      </c>
      <c r="G10293" s="36" t="s">
        <v>72</v>
      </c>
      <c r="H10293" s="39">
        <v>20.05377</v>
      </c>
      <c r="I10293" s="40">
        <v>166.05</v>
      </c>
      <c r="J10293" s="41">
        <f t="shared" si="5"/>
        <v>3329.928509</v>
      </c>
      <c r="K10293" s="37" t="str">
        <f t="array" ref="K10293">IFERROR(XLOOKUP(G10293,'Tipo de carga'!A:A,'Tipo de carga'!B:B))</f>
        <v>Autoabasto</v>
      </c>
      <c r="L10293" s="37">
        <f t="shared" si="2"/>
        <v>52</v>
      </c>
      <c r="M10293" s="37">
        <f t="shared" si="3"/>
        <v>25</v>
      </c>
      <c r="N10293" s="37">
        <f t="shared" si="4"/>
        <v>12</v>
      </c>
      <c r="O10293" s="37" t="str">
        <f t="array" ref="O10293">IFERROR(XLOOKUP(K10293,'Tipo de carga'!B:B,'Tipo de carga'!C:C))</f>
        <v>Diesel</v>
      </c>
    </row>
    <row r="10294">
      <c r="A10294" s="36">
        <v>1884.0</v>
      </c>
      <c r="B10294" s="37" t="str">
        <f t="array" ref="B10294">IFERROR(XLOOKUP(A10294,'Asignacion Dic'!A:A,'Asignacion Dic'!C:C))</f>
        <v>Liverpool Local</v>
      </c>
      <c r="C10294" s="37" t="str">
        <f t="array" ref="C10294">IFERROR(XLOOKUP(A10294,'Asignacion Dic'!A:A,'Asignacion Dic'!B:B))</f>
        <v>EC-01</v>
      </c>
      <c r="D10294" s="38">
        <v>45651.827372685184</v>
      </c>
      <c r="E10294" s="36" t="s">
        <v>481</v>
      </c>
      <c r="F10294" s="37" t="str">
        <f t="array" ref="F10294">IFERROR(XLOOKUP(E10294,Operadores!A:A,Operadores!B:B))</f>
        <v>ALVGE</v>
      </c>
      <c r="G10294" s="36" t="s">
        <v>72</v>
      </c>
      <c r="H10294" s="39">
        <v>20.05377</v>
      </c>
      <c r="I10294" s="40">
        <v>63.69</v>
      </c>
      <c r="J10294" s="41">
        <f t="shared" si="5"/>
        <v>1277.224611</v>
      </c>
      <c r="K10294" s="37" t="str">
        <f t="array" ref="K10294">IFERROR(XLOOKUP(G10294,'Tipo de carga'!A:A,'Tipo de carga'!B:B))</f>
        <v>Autoabasto</v>
      </c>
      <c r="L10294" s="37">
        <f t="shared" si="2"/>
        <v>52</v>
      </c>
      <c r="M10294" s="37">
        <f t="shared" si="3"/>
        <v>25</v>
      </c>
      <c r="N10294" s="37">
        <f t="shared" si="4"/>
        <v>12</v>
      </c>
      <c r="O10294" s="37" t="str">
        <f t="array" ref="O10294">IFERROR(XLOOKUP(K10294,'Tipo de carga'!B:B,'Tipo de carga'!C:C))</f>
        <v>Diesel</v>
      </c>
    </row>
    <row r="10295">
      <c r="A10295" s="36">
        <v>1948.0</v>
      </c>
      <c r="B10295" s="37" t="str">
        <f t="array" ref="B10295">IFERROR(XLOOKUP(A10295,'Asignacion Dic'!A:A,'Asignacion Dic'!C:C))</f>
        <v>Circuitos</v>
      </c>
      <c r="C10295" s="37" t="str">
        <f t="array" ref="C10295">IFERROR(XLOOKUP(A10295,'Asignacion Dic'!A:A,'Asignacion Dic'!B:B))</f>
        <v>EC-03</v>
      </c>
      <c r="D10295" s="38">
        <v>45651.7422337963</v>
      </c>
      <c r="E10295" s="36" t="s">
        <v>256</v>
      </c>
      <c r="F10295" s="37" t="str">
        <f t="array" ref="F10295">IFERROR(XLOOKUP(E10295,Operadores!A:A,Operadores!B:B))</f>
        <v>MOREFR</v>
      </c>
      <c r="G10295" s="36" t="s">
        <v>72</v>
      </c>
      <c r="H10295" s="39">
        <v>20.05377</v>
      </c>
      <c r="I10295" s="40">
        <v>455.03</v>
      </c>
      <c r="J10295" s="41">
        <f t="shared" si="5"/>
        <v>9125.066963</v>
      </c>
      <c r="K10295" s="37" t="str">
        <f t="array" ref="K10295">IFERROR(XLOOKUP(G10295,'Tipo de carga'!A:A,'Tipo de carga'!B:B))</f>
        <v>Autoabasto</v>
      </c>
      <c r="L10295" s="37">
        <f t="shared" si="2"/>
        <v>52</v>
      </c>
      <c r="M10295" s="37">
        <f t="shared" si="3"/>
        <v>25</v>
      </c>
      <c r="N10295" s="37">
        <f t="shared" si="4"/>
        <v>12</v>
      </c>
      <c r="O10295" s="37" t="str">
        <f t="array" ref="O10295">IFERROR(XLOOKUP(K10295,'Tipo de carga'!B:B,'Tipo de carga'!C:C))</f>
        <v>Diesel</v>
      </c>
    </row>
    <row r="10296">
      <c r="A10296" s="36">
        <v>2000.0</v>
      </c>
      <c r="B10296" s="37" t="str">
        <f t="array" ref="B10296">IFERROR(XLOOKUP(A10296,'Asignacion Dic'!A:A,'Asignacion Dic'!C:C))</f>
        <v>MeLi Dedicado Merida</v>
      </c>
      <c r="C10296" s="37" t="str">
        <f t="array" ref="C10296">IFERROR(XLOOKUP(A10296,'Asignacion Dic'!A:A,'Asignacion Dic'!B:B))</f>
        <v>EC-05</v>
      </c>
      <c r="D10296" s="38">
        <v>45651.6290625</v>
      </c>
      <c r="E10296" s="36" t="s">
        <v>632</v>
      </c>
      <c r="F10296" s="37" t="str">
        <f t="array" ref="F10296">IFERROR(XLOOKUP(E10296,Operadores!A:A,Operadores!B:B))</f>
        <v>RODALE</v>
      </c>
      <c r="G10296" s="36" t="s">
        <v>72</v>
      </c>
      <c r="H10296" s="39">
        <v>20.05377</v>
      </c>
      <c r="I10296" s="40">
        <v>289.29</v>
      </c>
      <c r="J10296" s="41">
        <f t="shared" si="5"/>
        <v>5801.355123</v>
      </c>
      <c r="K10296" s="37" t="str">
        <f t="array" ref="K10296">IFERROR(XLOOKUP(G10296,'Tipo de carga'!A:A,'Tipo de carga'!B:B))</f>
        <v>Autoabasto</v>
      </c>
      <c r="L10296" s="37">
        <f t="shared" si="2"/>
        <v>52</v>
      </c>
      <c r="M10296" s="37">
        <f t="shared" si="3"/>
        <v>25</v>
      </c>
      <c r="N10296" s="37">
        <f t="shared" si="4"/>
        <v>12</v>
      </c>
      <c r="O10296" s="37" t="str">
        <f t="array" ref="O10296">IFERROR(XLOOKUP(K10296,'Tipo de carga'!B:B,'Tipo de carga'!C:C))</f>
        <v>Diesel</v>
      </c>
    </row>
    <row r="10297">
      <c r="A10297" s="36">
        <v>2046.0</v>
      </c>
      <c r="B10297" s="37" t="str">
        <f t="array" ref="B10297">IFERROR(XLOOKUP(A10297,'Asignacion Dic'!A:A,'Asignacion Dic'!C:C))</f>
        <v>Liverpool Local</v>
      </c>
      <c r="C10297" s="37" t="str">
        <f t="array" ref="C10297">IFERROR(XLOOKUP(A10297,'Asignacion Dic'!A:A,'Asignacion Dic'!B:B))</f>
        <v>EC-01</v>
      </c>
      <c r="D10297" s="38">
        <v>45651.56701388889</v>
      </c>
      <c r="E10297" s="36" t="s">
        <v>523</v>
      </c>
      <c r="F10297" s="37" t="str">
        <f t="array" ref="F10297">IFERROR(XLOOKUP(E10297,Operadores!A:A,Operadores!B:B))</f>
        <v>QUIJOS</v>
      </c>
      <c r="G10297" s="36" t="s">
        <v>72</v>
      </c>
      <c r="H10297" s="39">
        <v>20.05377</v>
      </c>
      <c r="I10297" s="40">
        <v>764.26</v>
      </c>
      <c r="J10297" s="41">
        <f t="shared" si="5"/>
        <v>15326.29426</v>
      </c>
      <c r="K10297" s="37" t="str">
        <f t="array" ref="K10297">IFERROR(XLOOKUP(G10297,'Tipo de carga'!A:A,'Tipo de carga'!B:B))</f>
        <v>Autoabasto</v>
      </c>
      <c r="L10297" s="37">
        <f t="shared" si="2"/>
        <v>52</v>
      </c>
      <c r="M10297" s="37">
        <f t="shared" si="3"/>
        <v>25</v>
      </c>
      <c r="N10297" s="37">
        <f t="shared" si="4"/>
        <v>12</v>
      </c>
      <c r="O10297" s="37" t="str">
        <f t="array" ref="O10297">IFERROR(XLOOKUP(K10297,'Tipo de carga'!B:B,'Tipo de carga'!C:C))</f>
        <v>Diesel</v>
      </c>
    </row>
    <row r="10298">
      <c r="A10298" s="36">
        <v>2014.0</v>
      </c>
      <c r="B10298" s="37" t="str">
        <f t="array" ref="B10298">IFERROR(XLOOKUP(A10298,'Asignacion Dic'!A:A,'Asignacion Dic'!C:C))</f>
        <v>MeLi Asignado TD</v>
      </c>
      <c r="C10298" s="37" t="str">
        <f t="array" ref="C10298">IFERROR(XLOOKUP(A10298,'Asignacion Dic'!A:A,'Asignacion Dic'!B:B))</f>
        <v>EC-05</v>
      </c>
      <c r="D10298" s="38">
        <v>45651.27605324074</v>
      </c>
      <c r="E10298" s="36" t="s">
        <v>417</v>
      </c>
      <c r="F10298" s="37" t="str">
        <f t="array" ref="F10298">IFERROR(XLOOKUP(E10298,Operadores!A:A,Operadores!B:B))</f>
        <v>OLVJUA01</v>
      </c>
      <c r="G10298" s="36" t="s">
        <v>72</v>
      </c>
      <c r="H10298" s="39">
        <v>20.05377</v>
      </c>
      <c r="I10298" s="40">
        <v>556.76</v>
      </c>
      <c r="J10298" s="41">
        <f t="shared" si="5"/>
        <v>11165.13699</v>
      </c>
      <c r="K10298" s="37" t="str">
        <f t="array" ref="K10298">IFERROR(XLOOKUP(G10298,'Tipo de carga'!A:A,'Tipo de carga'!B:B))</f>
        <v>Autoabasto</v>
      </c>
      <c r="L10298" s="37">
        <f t="shared" si="2"/>
        <v>52</v>
      </c>
      <c r="M10298" s="37">
        <f t="shared" si="3"/>
        <v>25</v>
      </c>
      <c r="N10298" s="37">
        <f t="shared" si="4"/>
        <v>12</v>
      </c>
      <c r="O10298" s="37" t="str">
        <f t="array" ref="O10298">IFERROR(XLOOKUP(K10298,'Tipo de carga'!B:B,'Tipo de carga'!C:C))</f>
        <v>Diesel</v>
      </c>
    </row>
    <row r="10299">
      <c r="A10299" s="36">
        <v>1898.0</v>
      </c>
      <c r="B10299" s="37" t="str">
        <f t="array" ref="B10299">IFERROR(XLOOKUP(A10299,'Asignacion Dic'!A:A,'Asignacion Dic'!C:C))</f>
        <v>Full Liver</v>
      </c>
      <c r="C10299" s="37" t="str">
        <f t="array" ref="C10299">IFERROR(XLOOKUP(A10299,'Asignacion Dic'!A:A,'Asignacion Dic'!B:B))</f>
        <v>EC-01</v>
      </c>
      <c r="D10299" s="38">
        <v>45651.22541666667</v>
      </c>
      <c r="E10299" s="36" t="s">
        <v>366</v>
      </c>
      <c r="F10299" s="37" t="str">
        <f t="array" ref="F10299">IFERROR(XLOOKUP(E10299,Operadores!A:A,Operadores!B:B))</f>
        <v>CASMA</v>
      </c>
      <c r="G10299" s="36" t="s">
        <v>72</v>
      </c>
      <c r="H10299" s="39">
        <v>20.05377</v>
      </c>
      <c r="I10299" s="40">
        <v>615.6</v>
      </c>
      <c r="J10299" s="41">
        <f t="shared" si="5"/>
        <v>12345.10081</v>
      </c>
      <c r="K10299" s="37" t="str">
        <f t="array" ref="K10299">IFERROR(XLOOKUP(G10299,'Tipo de carga'!A:A,'Tipo de carga'!B:B))</f>
        <v>Autoabasto</v>
      </c>
      <c r="L10299" s="37">
        <f t="shared" si="2"/>
        <v>52</v>
      </c>
      <c r="M10299" s="37">
        <f t="shared" si="3"/>
        <v>25</v>
      </c>
      <c r="N10299" s="37">
        <f t="shared" si="4"/>
        <v>12</v>
      </c>
      <c r="O10299" s="37" t="str">
        <f t="array" ref="O10299">IFERROR(XLOOKUP(K10299,'Tipo de carga'!B:B,'Tipo de carga'!C:C))</f>
        <v>Diesel</v>
      </c>
    </row>
    <row r="10300">
      <c r="A10300" s="36">
        <v>1827.0</v>
      </c>
      <c r="B10300" s="37" t="str">
        <f t="array" ref="B10300">IFERROR(XLOOKUP(A10300,'Asignacion Dic'!A:A,'Asignacion Dic'!C:C))</f>
        <v>Full Liver</v>
      </c>
      <c r="C10300" s="37" t="str">
        <f t="array" ref="C10300">IFERROR(XLOOKUP(A10300,'Asignacion Dic'!A:A,'Asignacion Dic'!B:B))</f>
        <v>EC-01</v>
      </c>
      <c r="D10300" s="38">
        <v>45651.049409722225</v>
      </c>
      <c r="E10300" s="36" t="s">
        <v>374</v>
      </c>
      <c r="F10300" s="37" t="str">
        <f t="array" ref="F10300">IFERROR(XLOOKUP(E10300,Operadores!A:A,Operadores!B:B))</f>
        <v>ANGMA</v>
      </c>
      <c r="G10300" s="36" t="s">
        <v>72</v>
      </c>
      <c r="H10300" s="39">
        <v>20.05377</v>
      </c>
      <c r="I10300" s="40">
        <v>895.02</v>
      </c>
      <c r="J10300" s="41">
        <f t="shared" si="5"/>
        <v>17948.52523</v>
      </c>
      <c r="K10300" s="37" t="str">
        <f t="array" ref="K10300">IFERROR(XLOOKUP(G10300,'Tipo de carga'!A:A,'Tipo de carga'!B:B))</f>
        <v>Autoabasto</v>
      </c>
      <c r="L10300" s="37">
        <f t="shared" si="2"/>
        <v>52</v>
      </c>
      <c r="M10300" s="37">
        <f t="shared" si="3"/>
        <v>25</v>
      </c>
      <c r="N10300" s="37">
        <f t="shared" si="4"/>
        <v>12</v>
      </c>
      <c r="O10300" s="37" t="str">
        <f t="array" ref="O10300">IFERROR(XLOOKUP(K10300,'Tipo de carga'!B:B,'Tipo de carga'!C:C))</f>
        <v>Diesel</v>
      </c>
    </row>
    <row r="10301">
      <c r="A10301" s="36">
        <v>1993.0</v>
      </c>
      <c r="B10301" s="37" t="str">
        <f t="array" ref="B10301">IFERROR(XLOOKUP(A10301,'Asignacion Dic'!A:A,'Asignacion Dic'!C:C))</f>
        <v>MeLi Dedicado TD</v>
      </c>
      <c r="C10301" s="37" t="str">
        <f t="array" ref="C10301">IFERROR(XLOOKUP(A10301,'Asignacion Dic'!A:A,'Asignacion Dic'!B:B))</f>
        <v>EC-05</v>
      </c>
      <c r="D10301" s="38">
        <v>45650.95391203704</v>
      </c>
      <c r="E10301" s="36" t="s">
        <v>188</v>
      </c>
      <c r="F10301" s="37" t="str">
        <f t="array" ref="F10301">IFERROR(XLOOKUP(E10301,Operadores!A:A,Operadores!B:B))</f>
        <v>ZAMROB</v>
      </c>
      <c r="G10301" s="36" t="s">
        <v>72</v>
      </c>
      <c r="H10301" s="39">
        <v>20.05377</v>
      </c>
      <c r="I10301" s="40">
        <v>475.14</v>
      </c>
      <c r="J10301" s="41">
        <f t="shared" si="5"/>
        <v>9528.348278</v>
      </c>
      <c r="K10301" s="37" t="str">
        <f t="array" ref="K10301">IFERROR(XLOOKUP(G10301,'Tipo de carga'!A:A,'Tipo de carga'!B:B))</f>
        <v>Autoabasto</v>
      </c>
      <c r="L10301" s="37">
        <f t="shared" si="2"/>
        <v>52</v>
      </c>
      <c r="M10301" s="37">
        <f t="shared" si="3"/>
        <v>24</v>
      </c>
      <c r="N10301" s="37">
        <f t="shared" si="4"/>
        <v>12</v>
      </c>
      <c r="O10301" s="37" t="str">
        <f t="array" ref="O10301">IFERROR(XLOOKUP(K10301,'Tipo de carga'!B:B,'Tipo de carga'!C:C))</f>
        <v>Diesel</v>
      </c>
    </row>
    <row r="10302">
      <c r="A10302" s="36">
        <v>1957.0</v>
      </c>
      <c r="B10302" s="37" t="str">
        <f t="array" ref="B10302">IFERROR(XLOOKUP(A10302,'Asignacion Dic'!A:A,'Asignacion Dic'!C:C))</f>
        <v>MeLi asignado SD</v>
      </c>
      <c r="C10302" s="37" t="str">
        <f t="array" ref="C10302">IFERROR(XLOOKUP(A10302,'Asignacion Dic'!A:A,'Asignacion Dic'!B:B))</f>
        <v>EC-05</v>
      </c>
      <c r="D10302" s="38">
        <v>45650.88685185185</v>
      </c>
      <c r="E10302" s="36" t="s">
        <v>217</v>
      </c>
      <c r="F10302" s="37" t="str">
        <f t="array" ref="F10302">IFERROR(XLOOKUP(E10302,Operadores!A:A,Operadores!B:B))</f>
        <v>HERFRA</v>
      </c>
      <c r="G10302" s="36" t="s">
        <v>72</v>
      </c>
      <c r="H10302" s="39">
        <v>20.05377</v>
      </c>
      <c r="I10302" s="40">
        <v>689.65</v>
      </c>
      <c r="J10302" s="41">
        <f t="shared" si="5"/>
        <v>13830.08248</v>
      </c>
      <c r="K10302" s="37" t="str">
        <f t="array" ref="K10302">IFERROR(XLOOKUP(G10302,'Tipo de carga'!A:A,'Tipo de carga'!B:B))</f>
        <v>Autoabasto</v>
      </c>
      <c r="L10302" s="37">
        <f t="shared" si="2"/>
        <v>52</v>
      </c>
      <c r="M10302" s="37">
        <f t="shared" si="3"/>
        <v>24</v>
      </c>
      <c r="N10302" s="37">
        <f t="shared" si="4"/>
        <v>12</v>
      </c>
      <c r="O10302" s="37" t="str">
        <f t="array" ref="O10302">IFERROR(XLOOKUP(K10302,'Tipo de carga'!B:B,'Tipo de carga'!C:C))</f>
        <v>Diesel</v>
      </c>
    </row>
    <row r="10303">
      <c r="A10303" s="36">
        <v>1995.0</v>
      </c>
      <c r="B10303" s="37" t="str">
        <f t="array" ref="B10303">IFERROR(XLOOKUP(A10303,'Asignacion Dic'!A:A,'Asignacion Dic'!C:C))</f>
        <v>MeLi Dedicado Merida</v>
      </c>
      <c r="C10303" s="37" t="str">
        <f t="array" ref="C10303">IFERROR(XLOOKUP(A10303,'Asignacion Dic'!A:A,'Asignacion Dic'!B:B))</f>
        <v>EC-05</v>
      </c>
      <c r="D10303" s="38">
        <v>45650.85091435185</v>
      </c>
      <c r="E10303" s="36" t="s">
        <v>399</v>
      </c>
      <c r="F10303" s="37" t="str">
        <f t="array" ref="F10303">IFERROR(XLOOKUP(E10303,Operadores!A:A,Operadores!B:B))</f>
        <v>DOMLEO</v>
      </c>
      <c r="G10303" s="36" t="s">
        <v>72</v>
      </c>
      <c r="H10303" s="39">
        <v>20.05377</v>
      </c>
      <c r="I10303" s="40">
        <v>322.55</v>
      </c>
      <c r="J10303" s="41">
        <f t="shared" si="5"/>
        <v>6468.343514</v>
      </c>
      <c r="K10303" s="37" t="str">
        <f t="array" ref="K10303">IFERROR(XLOOKUP(G10303,'Tipo de carga'!A:A,'Tipo de carga'!B:B))</f>
        <v>Autoabasto</v>
      </c>
      <c r="L10303" s="37">
        <f t="shared" si="2"/>
        <v>52</v>
      </c>
      <c r="M10303" s="37">
        <f t="shared" si="3"/>
        <v>24</v>
      </c>
      <c r="N10303" s="37">
        <f t="shared" si="4"/>
        <v>12</v>
      </c>
      <c r="O10303" s="37" t="str">
        <f t="array" ref="O10303">IFERROR(XLOOKUP(K10303,'Tipo de carga'!B:B,'Tipo de carga'!C:C))</f>
        <v>Diesel</v>
      </c>
    </row>
    <row r="10304">
      <c r="A10304" s="36">
        <v>1947.0</v>
      </c>
      <c r="B10304" s="37" t="str">
        <f t="array" ref="B10304">IFERROR(XLOOKUP(A10304,'Asignacion Dic'!A:A,'Asignacion Dic'!C:C))</f>
        <v>Circuitos</v>
      </c>
      <c r="C10304" s="37" t="str">
        <f t="array" ref="C10304">IFERROR(XLOOKUP(A10304,'Asignacion Dic'!A:A,'Asignacion Dic'!B:B))</f>
        <v>EC-03</v>
      </c>
      <c r="D10304" s="38">
        <v>45650.777291666665</v>
      </c>
      <c r="E10304" s="36" t="s">
        <v>265</v>
      </c>
      <c r="F10304" s="37" t="str">
        <f t="array" ref="F10304">IFERROR(XLOOKUP(E10304,Operadores!A:A,Operadores!B:B))</f>
        <v>DAMOS</v>
      </c>
      <c r="G10304" s="36" t="s">
        <v>72</v>
      </c>
      <c r="H10304" s="39">
        <v>20.05377</v>
      </c>
      <c r="I10304" s="40">
        <v>168.87</v>
      </c>
      <c r="J10304" s="41">
        <f t="shared" si="5"/>
        <v>3386.48014</v>
      </c>
      <c r="K10304" s="37" t="str">
        <f t="array" ref="K10304">IFERROR(XLOOKUP(G10304,'Tipo de carga'!A:A,'Tipo de carga'!B:B))</f>
        <v>Autoabasto</v>
      </c>
      <c r="L10304" s="37">
        <f t="shared" si="2"/>
        <v>52</v>
      </c>
      <c r="M10304" s="37">
        <f t="shared" si="3"/>
        <v>24</v>
      </c>
      <c r="N10304" s="37">
        <f t="shared" si="4"/>
        <v>12</v>
      </c>
      <c r="O10304" s="37" t="str">
        <f t="array" ref="O10304">IFERROR(XLOOKUP(K10304,'Tipo de carga'!B:B,'Tipo de carga'!C:C))</f>
        <v>Diesel</v>
      </c>
    </row>
    <row r="10305">
      <c r="A10305" s="36">
        <v>1940.0</v>
      </c>
      <c r="B10305" s="37" t="str">
        <f t="array" ref="B10305">IFERROR(XLOOKUP(A10305,'Asignacion Dic'!A:A,'Asignacion Dic'!C:C))</f>
        <v>Circuitos</v>
      </c>
      <c r="C10305" s="37" t="str">
        <f t="array" ref="C10305">IFERROR(XLOOKUP(A10305,'Asignacion Dic'!A:A,'Asignacion Dic'!B:B))</f>
        <v>EC-03</v>
      </c>
      <c r="D10305" s="38">
        <v>45650.77523148148</v>
      </c>
      <c r="E10305" s="36" t="s">
        <v>259</v>
      </c>
      <c r="F10305" s="37" t="str">
        <f t="array" ref="F10305">IFERROR(XLOOKUP(E10305,Operadores!A:A,Operadores!B:B))</f>
        <v>FLOPE</v>
      </c>
      <c r="G10305" s="36" t="s">
        <v>72</v>
      </c>
      <c r="H10305" s="39">
        <v>20.05377</v>
      </c>
      <c r="I10305" s="40">
        <v>379.26</v>
      </c>
      <c r="J10305" s="41">
        <f t="shared" si="5"/>
        <v>7605.59281</v>
      </c>
      <c r="K10305" s="37" t="str">
        <f t="array" ref="K10305">IFERROR(XLOOKUP(G10305,'Tipo de carga'!A:A,'Tipo de carga'!B:B))</f>
        <v>Autoabasto</v>
      </c>
      <c r="L10305" s="37">
        <f t="shared" si="2"/>
        <v>52</v>
      </c>
      <c r="M10305" s="37">
        <f t="shared" si="3"/>
        <v>24</v>
      </c>
      <c r="N10305" s="37">
        <f t="shared" si="4"/>
        <v>12</v>
      </c>
      <c r="O10305" s="37" t="str">
        <f t="array" ref="O10305">IFERROR(XLOOKUP(K10305,'Tipo de carga'!B:B,'Tipo de carga'!C:C))</f>
        <v>Diesel</v>
      </c>
    </row>
    <row r="10306">
      <c r="A10306" s="36">
        <v>1984.0</v>
      </c>
      <c r="B10306" s="37" t="str">
        <f t="array" ref="B10306">IFERROR(XLOOKUP(A10306,'Asignacion Dic'!A:A,'Asignacion Dic'!C:C))</f>
        <v>MeLi asignado SD</v>
      </c>
      <c r="C10306" s="37" t="str">
        <f t="array" ref="C10306">IFERROR(XLOOKUP(A10306,'Asignacion Dic'!A:A,'Asignacion Dic'!B:B))</f>
        <v>EC-05</v>
      </c>
      <c r="D10306" s="38">
        <v>45650.76428240741</v>
      </c>
      <c r="E10306" s="36" t="s">
        <v>226</v>
      </c>
      <c r="F10306" s="37" t="str">
        <f t="array" ref="F10306">IFERROR(XLOOKUP(E10306,Operadores!A:A,Operadores!B:B))</f>
        <v>PERFID</v>
      </c>
      <c r="G10306" s="36" t="s">
        <v>72</v>
      </c>
      <c r="H10306" s="39">
        <v>20.05377</v>
      </c>
      <c r="I10306" s="40">
        <v>875.23</v>
      </c>
      <c r="J10306" s="41">
        <f t="shared" si="5"/>
        <v>17551.66112</v>
      </c>
      <c r="K10306" s="37" t="str">
        <f t="array" ref="K10306">IFERROR(XLOOKUP(G10306,'Tipo de carga'!A:A,'Tipo de carga'!B:B))</f>
        <v>Autoabasto</v>
      </c>
      <c r="L10306" s="37">
        <f t="shared" si="2"/>
        <v>52</v>
      </c>
      <c r="M10306" s="37">
        <f t="shared" si="3"/>
        <v>24</v>
      </c>
      <c r="N10306" s="37">
        <f t="shared" si="4"/>
        <v>12</v>
      </c>
      <c r="O10306" s="37" t="str">
        <f t="array" ref="O10306">IFERROR(XLOOKUP(K10306,'Tipo de carga'!B:B,'Tipo de carga'!C:C))</f>
        <v>Diesel</v>
      </c>
    </row>
    <row r="10307">
      <c r="A10307" s="36">
        <v>1945.0</v>
      </c>
      <c r="B10307" s="37" t="str">
        <f t="array" ref="B10307">IFERROR(XLOOKUP(A10307,'Asignacion Dic'!A:A,'Asignacion Dic'!C:C))</f>
        <v>MeLi asignado SD</v>
      </c>
      <c r="C10307" s="37" t="str">
        <f t="array" ref="C10307">IFERROR(XLOOKUP(A10307,'Asignacion Dic'!A:A,'Asignacion Dic'!B:B))</f>
        <v>EC-05</v>
      </c>
      <c r="D10307" s="38">
        <v>45650.68515046296</v>
      </c>
      <c r="E10307" s="36" t="s">
        <v>574</v>
      </c>
      <c r="F10307" s="37" t="str">
        <f t="array" ref="F10307">IFERROR(XLOOKUP(E10307,Operadores!A:A,Operadores!B:B))</f>
        <v>ZABFER</v>
      </c>
      <c r="G10307" s="36" t="s">
        <v>72</v>
      </c>
      <c r="H10307" s="39">
        <v>20.05377</v>
      </c>
      <c r="I10307" s="40">
        <v>328.82</v>
      </c>
      <c r="J10307" s="41">
        <f t="shared" si="5"/>
        <v>6594.080651</v>
      </c>
      <c r="K10307" s="37" t="str">
        <f t="array" ref="K10307">IFERROR(XLOOKUP(G10307,'Tipo de carga'!A:A,'Tipo de carga'!B:B))</f>
        <v>Autoabasto</v>
      </c>
      <c r="L10307" s="37">
        <f t="shared" si="2"/>
        <v>52</v>
      </c>
      <c r="M10307" s="37">
        <f t="shared" si="3"/>
        <v>24</v>
      </c>
      <c r="N10307" s="37">
        <f t="shared" si="4"/>
        <v>12</v>
      </c>
      <c r="O10307" s="37" t="str">
        <f t="array" ref="O10307">IFERROR(XLOOKUP(K10307,'Tipo de carga'!B:B,'Tipo de carga'!C:C))</f>
        <v>Diesel</v>
      </c>
    </row>
    <row r="10308">
      <c r="A10308" s="36">
        <v>1689.0</v>
      </c>
      <c r="B10308" s="37" t="str">
        <f t="array" ref="B10308">IFERROR(XLOOKUP(A10308,'Asignacion Dic'!A:A,'Asignacion Dic'!C:C))</f>
        <v>Pilgrims Tepo</v>
      </c>
      <c r="C10308" s="37" t="str">
        <f t="array" ref="C10308">IFERROR(XLOOKUP(A10308,'Asignacion Dic'!A:A,'Asignacion Dic'!B:B))</f>
        <v>EC-02</v>
      </c>
      <c r="D10308" s="38">
        <v>45650.67922453704</v>
      </c>
      <c r="E10308" s="36" t="s">
        <v>214</v>
      </c>
      <c r="F10308" s="37" t="str">
        <f t="array" ref="F10308">IFERROR(XLOOKUP(E10308,Operadores!A:A,Operadores!B:B))</f>
        <v>OROEDU</v>
      </c>
      <c r="G10308" s="36" t="s">
        <v>72</v>
      </c>
      <c r="H10308" s="39">
        <v>20.05377</v>
      </c>
      <c r="I10308" s="40">
        <v>307.29</v>
      </c>
      <c r="J10308" s="41">
        <f t="shared" si="5"/>
        <v>6162.322983</v>
      </c>
      <c r="K10308" s="37" t="str">
        <f t="array" ref="K10308">IFERROR(XLOOKUP(G10308,'Tipo de carga'!A:A,'Tipo de carga'!B:B))</f>
        <v>Autoabasto</v>
      </c>
      <c r="L10308" s="37">
        <f t="shared" si="2"/>
        <v>52</v>
      </c>
      <c r="M10308" s="37">
        <f t="shared" si="3"/>
        <v>24</v>
      </c>
      <c r="N10308" s="37">
        <f t="shared" si="4"/>
        <v>12</v>
      </c>
      <c r="O10308" s="37" t="str">
        <f t="array" ref="O10308">IFERROR(XLOOKUP(K10308,'Tipo de carga'!B:B,'Tipo de carga'!C:C))</f>
        <v>Diesel</v>
      </c>
    </row>
    <row r="10309">
      <c r="A10309" s="36">
        <v>1950.0</v>
      </c>
      <c r="B10309" s="37" t="str">
        <f t="array" ref="B10309">IFERROR(XLOOKUP(A10309,'Asignacion Dic'!A:A,'Asignacion Dic'!C:C))</f>
        <v>MeLi asignado SD</v>
      </c>
      <c r="C10309" s="37" t="str">
        <f t="array" ref="C10309">IFERROR(XLOOKUP(A10309,'Asignacion Dic'!A:A,'Asignacion Dic'!B:B))</f>
        <v>EC-05</v>
      </c>
      <c r="D10309" s="38">
        <v>45650.67582175926</v>
      </c>
      <c r="E10309" s="36" t="s">
        <v>200</v>
      </c>
      <c r="F10309" s="37" t="str">
        <f t="array" ref="F10309">IFERROR(XLOOKUP(E10309,Operadores!A:A,Operadores!B:B))</f>
        <v>MAROSC</v>
      </c>
      <c r="G10309" s="36" t="s">
        <v>72</v>
      </c>
      <c r="H10309" s="39">
        <v>20.05377</v>
      </c>
      <c r="I10309" s="40">
        <v>365.04</v>
      </c>
      <c r="J10309" s="41">
        <f t="shared" si="5"/>
        <v>7320.428201</v>
      </c>
      <c r="K10309" s="37" t="str">
        <f t="array" ref="K10309">IFERROR(XLOOKUP(G10309,'Tipo de carga'!A:A,'Tipo de carga'!B:B))</f>
        <v>Autoabasto</v>
      </c>
      <c r="L10309" s="37">
        <f t="shared" si="2"/>
        <v>52</v>
      </c>
      <c r="M10309" s="37">
        <f t="shared" si="3"/>
        <v>24</v>
      </c>
      <c r="N10309" s="37">
        <f t="shared" si="4"/>
        <v>12</v>
      </c>
      <c r="O10309" s="37" t="str">
        <f t="array" ref="O10309">IFERROR(XLOOKUP(K10309,'Tipo de carga'!B:B,'Tipo de carga'!C:C))</f>
        <v>Diesel</v>
      </c>
    </row>
    <row r="10310">
      <c r="A10310" s="36">
        <v>1720.0</v>
      </c>
      <c r="B10310" s="37" t="str">
        <f t="array" ref="B10310">IFERROR(XLOOKUP(A10310,'Asignacion Dic'!A:A,'Asignacion Dic'!C:C))</f>
        <v>Pilgrims Tepo</v>
      </c>
      <c r="C10310" s="37" t="str">
        <f t="array" ref="C10310">IFERROR(XLOOKUP(A10310,'Asignacion Dic'!A:A,'Asignacion Dic'!B:B))</f>
        <v>EC-02</v>
      </c>
      <c r="D10310" s="38">
        <v>45650.66297453704</v>
      </c>
      <c r="E10310" s="36" t="s">
        <v>171</v>
      </c>
      <c r="F10310" s="37" t="str">
        <f t="array" ref="F10310">IFERROR(XLOOKUP(E10310,Operadores!A:A,Operadores!B:B))</f>
        <v>RAMJOS</v>
      </c>
      <c r="G10310" s="36" t="s">
        <v>72</v>
      </c>
      <c r="H10310" s="39">
        <v>20.05377</v>
      </c>
      <c r="I10310" s="40">
        <v>128.29</v>
      </c>
      <c r="J10310" s="41">
        <f t="shared" si="5"/>
        <v>2572.698153</v>
      </c>
      <c r="K10310" s="37" t="str">
        <f t="array" ref="K10310">IFERROR(XLOOKUP(G10310,'Tipo de carga'!A:A,'Tipo de carga'!B:B))</f>
        <v>Autoabasto</v>
      </c>
      <c r="L10310" s="37">
        <f t="shared" si="2"/>
        <v>52</v>
      </c>
      <c r="M10310" s="37">
        <f t="shared" si="3"/>
        <v>24</v>
      </c>
      <c r="N10310" s="37">
        <f t="shared" si="4"/>
        <v>12</v>
      </c>
      <c r="O10310" s="37" t="str">
        <f t="array" ref="O10310">IFERROR(XLOOKUP(K10310,'Tipo de carga'!B:B,'Tipo de carga'!C:C))</f>
        <v>Diesel</v>
      </c>
    </row>
    <row r="10311">
      <c r="A10311" s="36">
        <v>1997.0</v>
      </c>
      <c r="B10311" s="37" t="str">
        <f t="array" ref="B10311">IFERROR(XLOOKUP(A10311,'Asignacion Dic'!A:A,'Asignacion Dic'!C:C))</f>
        <v>MeLi Dedicado Merida</v>
      </c>
      <c r="C10311" s="37" t="str">
        <f t="array" ref="C10311">IFERROR(XLOOKUP(A10311,'Asignacion Dic'!A:A,'Asignacion Dic'!B:B))</f>
        <v>EC-05</v>
      </c>
      <c r="D10311" s="38">
        <v>45650.66037037037</v>
      </c>
      <c r="E10311" s="36" t="s">
        <v>391</v>
      </c>
      <c r="F10311" s="37" t="str">
        <f t="array" ref="F10311">IFERROR(XLOOKUP(E10311,Operadores!A:A,Operadores!B:B))</f>
        <v>HERVIC02</v>
      </c>
      <c r="G10311" s="36" t="s">
        <v>72</v>
      </c>
      <c r="H10311" s="39">
        <v>20.05377</v>
      </c>
      <c r="I10311" s="40">
        <v>276.01</v>
      </c>
      <c r="J10311" s="41">
        <f t="shared" si="5"/>
        <v>5535.041058</v>
      </c>
      <c r="K10311" s="37" t="str">
        <f t="array" ref="K10311">IFERROR(XLOOKUP(G10311,'Tipo de carga'!A:A,'Tipo de carga'!B:B))</f>
        <v>Autoabasto</v>
      </c>
      <c r="L10311" s="37">
        <f t="shared" si="2"/>
        <v>52</v>
      </c>
      <c r="M10311" s="37">
        <f t="shared" si="3"/>
        <v>24</v>
      </c>
      <c r="N10311" s="37">
        <f t="shared" si="4"/>
        <v>12</v>
      </c>
      <c r="O10311" s="37" t="str">
        <f t="array" ref="O10311">IFERROR(XLOOKUP(K10311,'Tipo de carga'!B:B,'Tipo de carga'!C:C))</f>
        <v>Diesel</v>
      </c>
    </row>
    <row r="10312">
      <c r="A10312" s="36">
        <v>1837.0</v>
      </c>
      <c r="B10312" s="37" t="str">
        <f t="array" ref="B10312">IFERROR(XLOOKUP(A10312,'Asignacion Dic'!A:A,'Asignacion Dic'!C:C))</f>
        <v>Liverpool Local</v>
      </c>
      <c r="C10312" s="37" t="str">
        <f t="array" ref="C10312">IFERROR(XLOOKUP(A10312,'Asignacion Dic'!A:A,'Asignacion Dic'!B:B))</f>
        <v>EC-01</v>
      </c>
      <c r="D10312" s="38">
        <v>45650.62042824074</v>
      </c>
      <c r="E10312" s="36" t="s">
        <v>176</v>
      </c>
      <c r="F10312" s="37" t="str">
        <f t="array" ref="F10312">IFERROR(XLOOKUP(E10312,Operadores!A:A,Operadores!B:B))</f>
        <v>GONCES</v>
      </c>
      <c r="G10312" s="36" t="s">
        <v>72</v>
      </c>
      <c r="H10312" s="39">
        <v>20.05377</v>
      </c>
      <c r="I10312" s="40">
        <v>690.9</v>
      </c>
      <c r="J10312" s="41">
        <f t="shared" si="5"/>
        <v>13855.14969</v>
      </c>
      <c r="K10312" s="37" t="str">
        <f t="array" ref="K10312">IFERROR(XLOOKUP(G10312,'Tipo de carga'!A:A,'Tipo de carga'!B:B))</f>
        <v>Autoabasto</v>
      </c>
      <c r="L10312" s="37">
        <f t="shared" si="2"/>
        <v>52</v>
      </c>
      <c r="M10312" s="37">
        <f t="shared" si="3"/>
        <v>24</v>
      </c>
      <c r="N10312" s="37">
        <f t="shared" si="4"/>
        <v>12</v>
      </c>
      <c r="O10312" s="37" t="str">
        <f t="array" ref="O10312">IFERROR(XLOOKUP(K10312,'Tipo de carga'!B:B,'Tipo de carga'!C:C))</f>
        <v>Diesel</v>
      </c>
    </row>
    <row r="10313">
      <c r="A10313" s="36">
        <v>1896.0</v>
      </c>
      <c r="B10313" s="37" t="str">
        <f t="array" ref="B10313">IFERROR(XLOOKUP(A10313,'Asignacion Dic'!A:A,'Asignacion Dic'!C:C))</f>
        <v>Hisense</v>
      </c>
      <c r="C10313" s="37" t="str">
        <f t="array" ref="C10313">IFERROR(XLOOKUP(A10313,'Asignacion Dic'!A:A,'Asignacion Dic'!B:B))</f>
        <v>EC-03</v>
      </c>
      <c r="D10313" s="38">
        <v>45650.55967592593</v>
      </c>
      <c r="E10313" s="36" t="s">
        <v>353</v>
      </c>
      <c r="F10313" s="37" t="str">
        <f t="array" ref="F10313">IFERROR(XLOOKUP(E10313,Operadores!A:A,Operadores!B:B))</f>
        <v>CUAALV</v>
      </c>
      <c r="G10313" s="36" t="s">
        <v>72</v>
      </c>
      <c r="H10313" s="39">
        <v>20.05377</v>
      </c>
      <c r="I10313" s="40">
        <v>611.02</v>
      </c>
      <c r="J10313" s="41">
        <f t="shared" si="5"/>
        <v>12253.25455</v>
      </c>
      <c r="K10313" s="37" t="str">
        <f t="array" ref="K10313">IFERROR(XLOOKUP(G10313,'Tipo de carga'!A:A,'Tipo de carga'!B:B))</f>
        <v>Autoabasto</v>
      </c>
      <c r="L10313" s="37">
        <f t="shared" si="2"/>
        <v>52</v>
      </c>
      <c r="M10313" s="37">
        <f t="shared" si="3"/>
        <v>24</v>
      </c>
      <c r="N10313" s="37">
        <f t="shared" si="4"/>
        <v>12</v>
      </c>
      <c r="O10313" s="37" t="str">
        <f t="array" ref="O10313">IFERROR(XLOOKUP(K10313,'Tipo de carga'!B:B,'Tipo de carga'!C:C))</f>
        <v>Diesel</v>
      </c>
    </row>
    <row r="10314">
      <c r="A10314" s="36">
        <v>1788.0</v>
      </c>
      <c r="B10314" s="37" t="str">
        <f t="array" ref="B10314">IFERROR(XLOOKUP(A10314,'Asignacion Dic'!A:A,'Asignacion Dic'!C:C))</f>
        <v>Liverpool Local</v>
      </c>
      <c r="C10314" s="37" t="str">
        <f t="array" ref="C10314">IFERROR(XLOOKUP(A10314,'Asignacion Dic'!A:A,'Asignacion Dic'!B:B))</f>
        <v>EC-01</v>
      </c>
      <c r="D10314" s="38">
        <v>45650.545648148145</v>
      </c>
      <c r="E10314" s="36" t="s">
        <v>572</v>
      </c>
      <c r="F10314" s="37" t="str">
        <f t="array" ref="F10314">IFERROR(XLOOKUP(E10314,Operadores!A:A,Operadores!B:B))</f>
        <v>PERMAR01</v>
      </c>
      <c r="G10314" s="36" t="s">
        <v>72</v>
      </c>
      <c r="H10314" s="39">
        <v>20.05377</v>
      </c>
      <c r="I10314" s="40">
        <v>481.45</v>
      </c>
      <c r="J10314" s="41">
        <f t="shared" si="5"/>
        <v>9654.887567</v>
      </c>
      <c r="K10314" s="37" t="str">
        <f t="array" ref="K10314">IFERROR(XLOOKUP(G10314,'Tipo de carga'!A:A,'Tipo de carga'!B:B))</f>
        <v>Autoabasto</v>
      </c>
      <c r="L10314" s="37">
        <f t="shared" si="2"/>
        <v>52</v>
      </c>
      <c r="M10314" s="37">
        <f t="shared" si="3"/>
        <v>24</v>
      </c>
      <c r="N10314" s="37">
        <f t="shared" si="4"/>
        <v>12</v>
      </c>
      <c r="O10314" s="37" t="str">
        <f t="array" ref="O10314">IFERROR(XLOOKUP(K10314,'Tipo de carga'!B:B,'Tipo de carga'!C:C))</f>
        <v>Diesel</v>
      </c>
    </row>
    <row r="10315">
      <c r="A10315" s="36">
        <v>1856.0</v>
      </c>
      <c r="B10315" s="37" t="str">
        <f t="array" ref="B10315">IFERROR(XLOOKUP(A10315,'Asignacion Dic'!A:A,'Asignacion Dic'!C:C))</f>
        <v>Pipas</v>
      </c>
      <c r="C10315" s="37" t="str">
        <f t="array" ref="C10315">IFERROR(XLOOKUP(A10315,'Asignacion Dic'!A:A,'Asignacion Dic'!B:B))</f>
        <v>EC-02</v>
      </c>
      <c r="D10315" s="38">
        <v>45650.54393518518</v>
      </c>
      <c r="E10315" s="36" t="s">
        <v>454</v>
      </c>
      <c r="F10315" s="37" t="str">
        <f t="array" ref="F10315">IFERROR(XLOOKUP(E10315,Operadores!A:A,Operadores!B:B))</f>
        <v>GONAA</v>
      </c>
      <c r="G10315" s="36" t="s">
        <v>72</v>
      </c>
      <c r="H10315" s="39">
        <v>20.05377</v>
      </c>
      <c r="I10315" s="40">
        <v>679.78</v>
      </c>
      <c r="J10315" s="41">
        <f t="shared" si="5"/>
        <v>13632.15177</v>
      </c>
      <c r="K10315" s="37" t="str">
        <f t="array" ref="K10315">IFERROR(XLOOKUP(G10315,'Tipo de carga'!A:A,'Tipo de carga'!B:B))</f>
        <v>Autoabasto</v>
      </c>
      <c r="L10315" s="37">
        <f t="shared" si="2"/>
        <v>52</v>
      </c>
      <c r="M10315" s="37">
        <f t="shared" si="3"/>
        <v>24</v>
      </c>
      <c r="N10315" s="37">
        <f t="shared" si="4"/>
        <v>12</v>
      </c>
      <c r="O10315" s="37" t="str">
        <f t="array" ref="O10315">IFERROR(XLOOKUP(K10315,'Tipo de carga'!B:B,'Tipo de carga'!C:C))</f>
        <v>Diesel</v>
      </c>
    </row>
    <row r="10316">
      <c r="A10316" s="36">
        <v>1724.0</v>
      </c>
      <c r="B10316" s="37" t="str">
        <f t="array" ref="B10316">IFERROR(XLOOKUP(A10316,'Asignacion Dic'!A:A,'Asignacion Dic'!C:C))</f>
        <v>Liverpool Local</v>
      </c>
      <c r="C10316" s="37" t="str">
        <f t="array" ref="C10316">IFERROR(XLOOKUP(A10316,'Asignacion Dic'!A:A,'Asignacion Dic'!B:B))</f>
        <v>EC-01</v>
      </c>
      <c r="D10316" s="38">
        <v>45650.53113425926</v>
      </c>
      <c r="E10316" s="36" t="s">
        <v>344</v>
      </c>
      <c r="F10316" s="37" t="str">
        <f t="array" ref="F10316">IFERROR(XLOOKUP(E10316,Operadores!A:A,Operadores!B:B))</f>
        <v>MORLU01</v>
      </c>
      <c r="G10316" s="36" t="s">
        <v>72</v>
      </c>
      <c r="H10316" s="39">
        <v>20.05377</v>
      </c>
      <c r="I10316" s="40">
        <v>356.34</v>
      </c>
      <c r="J10316" s="41">
        <f t="shared" si="5"/>
        <v>7145.960402</v>
      </c>
      <c r="K10316" s="37" t="str">
        <f t="array" ref="K10316">IFERROR(XLOOKUP(G10316,'Tipo de carga'!A:A,'Tipo de carga'!B:B))</f>
        <v>Autoabasto</v>
      </c>
      <c r="L10316" s="37">
        <f t="shared" si="2"/>
        <v>52</v>
      </c>
      <c r="M10316" s="37">
        <f t="shared" si="3"/>
        <v>24</v>
      </c>
      <c r="N10316" s="37">
        <f t="shared" si="4"/>
        <v>12</v>
      </c>
      <c r="O10316" s="37" t="str">
        <f t="array" ref="O10316">IFERROR(XLOOKUP(K10316,'Tipo de carga'!B:B,'Tipo de carga'!C:C))</f>
        <v>Diesel</v>
      </c>
    </row>
    <row r="10317">
      <c r="A10317" s="36">
        <v>2089.0</v>
      </c>
      <c r="B10317" s="37" t="str">
        <f t="array" ref="B10317">IFERROR(XLOOKUP(A10317,'Asignacion Dic'!A:A,'Asignacion Dic'!C:C))</f>
        <v>Circuitos</v>
      </c>
      <c r="C10317" s="37" t="str">
        <f t="array" ref="C10317">IFERROR(XLOOKUP(A10317,'Asignacion Dic'!A:A,'Asignacion Dic'!B:B))</f>
        <v>EC-03</v>
      </c>
      <c r="D10317" s="38">
        <v>45650.52951388889</v>
      </c>
      <c r="E10317" s="36" t="s">
        <v>633</v>
      </c>
      <c r="F10317" s="37" t="str">
        <f t="array" ref="F10317">IFERROR(XLOOKUP(E10317,Operadores!A:A,Operadores!B:B))</f>
        <v>REYRAU</v>
      </c>
      <c r="G10317" s="36" t="s">
        <v>72</v>
      </c>
      <c r="H10317" s="39">
        <v>20.05377</v>
      </c>
      <c r="I10317" s="40">
        <v>373.03</v>
      </c>
      <c r="J10317" s="41">
        <f t="shared" si="5"/>
        <v>7480.657823</v>
      </c>
      <c r="K10317" s="37" t="str">
        <f t="array" ref="K10317">IFERROR(XLOOKUP(G10317,'Tipo de carga'!A:A,'Tipo de carga'!B:B))</f>
        <v>Autoabasto</v>
      </c>
      <c r="L10317" s="37">
        <f t="shared" si="2"/>
        <v>52</v>
      </c>
      <c r="M10317" s="37">
        <f t="shared" si="3"/>
        <v>24</v>
      </c>
      <c r="N10317" s="37">
        <f t="shared" si="4"/>
        <v>12</v>
      </c>
      <c r="O10317" s="37" t="str">
        <f t="array" ref="O10317">IFERROR(XLOOKUP(K10317,'Tipo de carga'!B:B,'Tipo de carga'!C:C))</f>
        <v>Diesel</v>
      </c>
    </row>
    <row r="10318">
      <c r="A10318" s="36">
        <v>1874.0</v>
      </c>
      <c r="B10318" s="37" t="str">
        <f t="array" ref="B10318">IFERROR(XLOOKUP(A10318,'Asignacion Dic'!A:A,'Asignacion Dic'!C:C))</f>
        <v>Circuitos</v>
      </c>
      <c r="C10318" s="37" t="str">
        <f t="array" ref="C10318">IFERROR(XLOOKUP(A10318,'Asignacion Dic'!A:A,'Asignacion Dic'!B:B))</f>
        <v>EC-03</v>
      </c>
      <c r="D10318" s="38">
        <v>45650.516180555554</v>
      </c>
      <c r="E10318" s="36" t="s">
        <v>588</v>
      </c>
      <c r="F10318" s="37" t="str">
        <f t="array" ref="F10318">IFERROR(XLOOKUP(E10318,Operadores!A:A,Operadores!B:B))</f>
        <v>CONMAU</v>
      </c>
      <c r="G10318" s="36" t="s">
        <v>72</v>
      </c>
      <c r="H10318" s="39">
        <v>20.05377</v>
      </c>
      <c r="I10318" s="40">
        <v>241.25</v>
      </c>
      <c r="J10318" s="41">
        <f t="shared" si="5"/>
        <v>4837.972013</v>
      </c>
      <c r="K10318" s="37" t="str">
        <f t="array" ref="K10318">IFERROR(XLOOKUP(G10318,'Tipo de carga'!A:A,'Tipo de carga'!B:B))</f>
        <v>Autoabasto</v>
      </c>
      <c r="L10318" s="37">
        <f t="shared" si="2"/>
        <v>52</v>
      </c>
      <c r="M10318" s="37">
        <f t="shared" si="3"/>
        <v>24</v>
      </c>
      <c r="N10318" s="37">
        <f t="shared" si="4"/>
        <v>12</v>
      </c>
      <c r="O10318" s="37" t="str">
        <f t="array" ref="O10318">IFERROR(XLOOKUP(K10318,'Tipo de carga'!B:B,'Tipo de carga'!C:C))</f>
        <v>Diesel</v>
      </c>
    </row>
    <row r="10319">
      <c r="A10319" s="36">
        <v>2036.0</v>
      </c>
      <c r="B10319" s="37" t="str">
        <f t="array" ref="B10319">IFERROR(XLOOKUP(A10319,'Asignacion Dic'!A:A,'Asignacion Dic'!C:C))</f>
        <v>Liverpool Local</v>
      </c>
      <c r="C10319" s="37" t="str">
        <f t="array" ref="C10319">IFERROR(XLOOKUP(A10319,'Asignacion Dic'!A:A,'Asignacion Dic'!B:B))</f>
        <v>EC-01</v>
      </c>
      <c r="D10319" s="38">
        <v>45650.5147337963</v>
      </c>
      <c r="E10319" s="36" t="s">
        <v>333</v>
      </c>
      <c r="F10319" s="37" t="str">
        <f t="array" ref="F10319">IFERROR(XLOOKUP(E10319,Operadores!A:A,Operadores!B:B))</f>
        <v>RAMJUA03</v>
      </c>
      <c r="G10319" s="36" t="s">
        <v>72</v>
      </c>
      <c r="H10319" s="39">
        <v>20.05377</v>
      </c>
      <c r="I10319" s="40">
        <v>633.06</v>
      </c>
      <c r="J10319" s="41">
        <f t="shared" si="5"/>
        <v>12695.23964</v>
      </c>
      <c r="K10319" s="37" t="str">
        <f t="array" ref="K10319">IFERROR(XLOOKUP(G10319,'Tipo de carga'!A:A,'Tipo de carga'!B:B))</f>
        <v>Autoabasto</v>
      </c>
      <c r="L10319" s="37">
        <f t="shared" si="2"/>
        <v>52</v>
      </c>
      <c r="M10319" s="37">
        <f t="shared" si="3"/>
        <v>24</v>
      </c>
      <c r="N10319" s="37">
        <f t="shared" si="4"/>
        <v>12</v>
      </c>
      <c r="O10319" s="37" t="str">
        <f t="array" ref="O10319">IFERROR(XLOOKUP(K10319,'Tipo de carga'!B:B,'Tipo de carga'!C:C))</f>
        <v>Diesel</v>
      </c>
    </row>
    <row r="10320">
      <c r="A10320" s="36">
        <v>1879.0</v>
      </c>
      <c r="B10320" s="37" t="str">
        <f t="array" ref="B10320">IFERROR(XLOOKUP(A10320,'Asignacion Dic'!A:A,'Asignacion Dic'!C:C))</f>
        <v>Circuitos</v>
      </c>
      <c r="C10320" s="37" t="str">
        <f t="array" ref="C10320">IFERROR(XLOOKUP(A10320,'Asignacion Dic'!A:A,'Asignacion Dic'!B:B))</f>
        <v>EC-03</v>
      </c>
      <c r="D10320" s="38">
        <v>45650.478634259256</v>
      </c>
      <c r="E10320" s="36" t="s">
        <v>357</v>
      </c>
      <c r="F10320" s="37" t="str">
        <f t="array" ref="F10320">IFERROR(XLOOKUP(E10320,Operadores!A:A,Operadores!B:B))</f>
        <v>ISLHI</v>
      </c>
      <c r="G10320" s="36" t="s">
        <v>72</v>
      </c>
      <c r="H10320" s="39">
        <v>20.05377</v>
      </c>
      <c r="I10320" s="40">
        <v>430.07</v>
      </c>
      <c r="J10320" s="41">
        <f t="shared" si="5"/>
        <v>8624.524864</v>
      </c>
      <c r="K10320" s="37" t="str">
        <f t="array" ref="K10320">IFERROR(XLOOKUP(G10320,'Tipo de carga'!A:A,'Tipo de carga'!B:B))</f>
        <v>Autoabasto</v>
      </c>
      <c r="L10320" s="37">
        <f t="shared" si="2"/>
        <v>52</v>
      </c>
      <c r="M10320" s="37">
        <f t="shared" si="3"/>
        <v>24</v>
      </c>
      <c r="N10320" s="37">
        <f t="shared" si="4"/>
        <v>12</v>
      </c>
      <c r="O10320" s="37" t="str">
        <f t="array" ref="O10320">IFERROR(XLOOKUP(K10320,'Tipo de carga'!B:B,'Tipo de carga'!C:C))</f>
        <v>Diesel</v>
      </c>
    </row>
    <row r="10321">
      <c r="A10321" s="36">
        <v>2019.0</v>
      </c>
      <c r="B10321" s="37" t="str">
        <f t="array" ref="B10321">IFERROR(XLOOKUP(A10321,'Asignacion Dic'!A:A,'Asignacion Dic'!C:C))</f>
        <v>MeLi Asignado TD</v>
      </c>
      <c r="C10321" s="37" t="str">
        <f t="array" ref="C10321">IFERROR(XLOOKUP(A10321,'Asignacion Dic'!A:A,'Asignacion Dic'!B:B))</f>
        <v>EC-05</v>
      </c>
      <c r="D10321" s="38">
        <v>45650.433287037034</v>
      </c>
      <c r="E10321" s="36" t="s">
        <v>598</v>
      </c>
      <c r="F10321" s="37" t="str">
        <f t="array" ref="F10321">IFERROR(XLOOKUP(E10321,Operadores!A:A,Operadores!B:B))</f>
        <v>CRUDAN</v>
      </c>
      <c r="G10321" s="36" t="s">
        <v>72</v>
      </c>
      <c r="H10321" s="39">
        <v>20.05377</v>
      </c>
      <c r="I10321" s="40">
        <v>598.48</v>
      </c>
      <c r="J10321" s="41">
        <f t="shared" si="5"/>
        <v>12001.78027</v>
      </c>
      <c r="K10321" s="37" t="str">
        <f t="array" ref="K10321">IFERROR(XLOOKUP(G10321,'Tipo de carga'!A:A,'Tipo de carga'!B:B))</f>
        <v>Autoabasto</v>
      </c>
      <c r="L10321" s="37">
        <f t="shared" si="2"/>
        <v>52</v>
      </c>
      <c r="M10321" s="37">
        <f t="shared" si="3"/>
        <v>24</v>
      </c>
      <c r="N10321" s="37">
        <f t="shared" si="4"/>
        <v>12</v>
      </c>
      <c r="O10321" s="37" t="str">
        <f t="array" ref="O10321">IFERROR(XLOOKUP(K10321,'Tipo de carga'!B:B,'Tipo de carga'!C:C))</f>
        <v>Diesel</v>
      </c>
    </row>
    <row r="10322">
      <c r="A10322" s="36">
        <v>1894.0</v>
      </c>
      <c r="B10322" s="37" t="str">
        <f t="array" ref="B10322">IFERROR(XLOOKUP(A10322,'Asignacion Dic'!A:A,'Asignacion Dic'!C:C))</f>
        <v>Pipas</v>
      </c>
      <c r="C10322" s="37" t="str">
        <f t="array" ref="C10322">IFERROR(XLOOKUP(A10322,'Asignacion Dic'!A:A,'Asignacion Dic'!B:B))</f>
        <v>EC-02</v>
      </c>
      <c r="D10322" s="38">
        <v>45650.338113425925</v>
      </c>
      <c r="E10322" s="36" t="s">
        <v>403</v>
      </c>
      <c r="F10322" s="37" t="str">
        <f t="array" ref="F10322">IFERROR(XLOOKUP(E10322,Operadores!A:A,Operadores!B:B))</f>
        <v>LOPJU</v>
      </c>
      <c r="G10322" s="36" t="s">
        <v>72</v>
      </c>
      <c r="H10322" s="39">
        <v>20.05377</v>
      </c>
      <c r="I10322" s="40">
        <v>13.1</v>
      </c>
      <c r="J10322" s="41">
        <f t="shared" si="5"/>
        <v>262.704387</v>
      </c>
      <c r="K10322" s="37" t="str">
        <f t="array" ref="K10322">IFERROR(XLOOKUP(G10322,'Tipo de carga'!A:A,'Tipo de carga'!B:B))</f>
        <v>Autoabasto</v>
      </c>
      <c r="L10322" s="37">
        <f t="shared" si="2"/>
        <v>52</v>
      </c>
      <c r="M10322" s="37">
        <f t="shared" si="3"/>
        <v>24</v>
      </c>
      <c r="N10322" s="37">
        <f t="shared" si="4"/>
        <v>12</v>
      </c>
      <c r="O10322" s="37" t="str">
        <f t="array" ref="O10322">IFERROR(XLOOKUP(K10322,'Tipo de carga'!B:B,'Tipo de carga'!C:C))</f>
        <v>Diesel</v>
      </c>
    </row>
    <row r="10323">
      <c r="A10323" s="36">
        <v>1894.0</v>
      </c>
      <c r="B10323" s="37" t="str">
        <f t="array" ref="B10323">IFERROR(XLOOKUP(A10323,'Asignacion Dic'!A:A,'Asignacion Dic'!C:C))</f>
        <v>Pipas</v>
      </c>
      <c r="C10323" s="37" t="str">
        <f t="array" ref="C10323">IFERROR(XLOOKUP(A10323,'Asignacion Dic'!A:A,'Asignacion Dic'!B:B))</f>
        <v>EC-02</v>
      </c>
      <c r="D10323" s="38">
        <v>45650.335694444446</v>
      </c>
      <c r="E10323" s="36" t="s">
        <v>403</v>
      </c>
      <c r="F10323" s="37" t="str">
        <f t="array" ref="F10323">IFERROR(XLOOKUP(E10323,Operadores!A:A,Operadores!B:B))</f>
        <v>LOPJU</v>
      </c>
      <c r="G10323" s="36" t="s">
        <v>72</v>
      </c>
      <c r="H10323" s="39">
        <v>20.05377</v>
      </c>
      <c r="I10323" s="40">
        <v>743.84</v>
      </c>
      <c r="J10323" s="41">
        <f t="shared" si="5"/>
        <v>14916.79628</v>
      </c>
      <c r="K10323" s="37" t="str">
        <f t="array" ref="K10323">IFERROR(XLOOKUP(G10323,'Tipo de carga'!A:A,'Tipo de carga'!B:B))</f>
        <v>Autoabasto</v>
      </c>
      <c r="L10323" s="37">
        <f t="shared" si="2"/>
        <v>52</v>
      </c>
      <c r="M10323" s="37">
        <f t="shared" si="3"/>
        <v>24</v>
      </c>
      <c r="N10323" s="37">
        <f t="shared" si="4"/>
        <v>12</v>
      </c>
      <c r="O10323" s="37" t="str">
        <f t="array" ref="O10323">IFERROR(XLOOKUP(K10323,'Tipo de carga'!B:B,'Tipo de carga'!C:C))</f>
        <v>Diesel</v>
      </c>
    </row>
    <row r="10324">
      <c r="A10324" s="36">
        <v>1987.0</v>
      </c>
      <c r="B10324" s="37" t="str">
        <f t="array" ref="B10324">IFERROR(XLOOKUP(A10324,'Asignacion Dic'!A:A,'Asignacion Dic'!C:C))</f>
        <v>MeLi asignado SD</v>
      </c>
      <c r="C10324" s="37" t="str">
        <f t="array" ref="C10324">IFERROR(XLOOKUP(A10324,'Asignacion Dic'!A:A,'Asignacion Dic'!B:B))</f>
        <v>EC-05</v>
      </c>
      <c r="D10324" s="38">
        <v>45650.326365740744</v>
      </c>
      <c r="E10324" s="36" t="s">
        <v>522</v>
      </c>
      <c r="F10324" s="37" t="str">
        <f t="array" ref="F10324">IFERROR(XLOOKUP(E10324,Operadores!A:A,Operadores!B:B))</f>
        <v>SORJUL</v>
      </c>
      <c r="G10324" s="36" t="s">
        <v>72</v>
      </c>
      <c r="H10324" s="39">
        <v>20.05377</v>
      </c>
      <c r="I10324" s="40">
        <v>210.94</v>
      </c>
      <c r="J10324" s="41">
        <f t="shared" si="5"/>
        <v>4230.142244</v>
      </c>
      <c r="K10324" s="37" t="str">
        <f t="array" ref="K10324">IFERROR(XLOOKUP(G10324,'Tipo de carga'!A:A,'Tipo de carga'!B:B))</f>
        <v>Autoabasto</v>
      </c>
      <c r="L10324" s="37">
        <f t="shared" si="2"/>
        <v>52</v>
      </c>
      <c r="M10324" s="37">
        <f t="shared" si="3"/>
        <v>24</v>
      </c>
      <c r="N10324" s="37">
        <f t="shared" si="4"/>
        <v>12</v>
      </c>
      <c r="O10324" s="37" t="str">
        <f t="array" ref="O10324">IFERROR(XLOOKUP(K10324,'Tipo de carga'!B:B,'Tipo de carga'!C:C))</f>
        <v>Diesel</v>
      </c>
    </row>
    <row r="10325">
      <c r="A10325" s="36">
        <v>1886.0</v>
      </c>
      <c r="B10325" s="37" t="str">
        <f t="array" ref="B10325">IFERROR(XLOOKUP(A10325,'Asignacion Dic'!A:A,'Asignacion Dic'!C:C))</f>
        <v>Circuitos</v>
      </c>
      <c r="C10325" s="37" t="str">
        <f t="array" ref="C10325">IFERROR(XLOOKUP(A10325,'Asignacion Dic'!A:A,'Asignacion Dic'!B:B))</f>
        <v>EC-03</v>
      </c>
      <c r="D10325" s="38">
        <v>45650.31866898148</v>
      </c>
      <c r="E10325" s="36" t="s">
        <v>260</v>
      </c>
      <c r="F10325" s="37" t="str">
        <f t="array" ref="F10325">IFERROR(XLOOKUP(E10325,Operadores!A:A,Operadores!B:B))</f>
        <v>CORER</v>
      </c>
      <c r="G10325" s="36" t="s">
        <v>72</v>
      </c>
      <c r="H10325" s="39">
        <v>20.05377</v>
      </c>
      <c r="I10325" s="40">
        <v>575.56</v>
      </c>
      <c r="J10325" s="41">
        <f t="shared" si="5"/>
        <v>11542.14786</v>
      </c>
      <c r="K10325" s="37" t="str">
        <f t="array" ref="K10325">IFERROR(XLOOKUP(G10325,'Tipo de carga'!A:A,'Tipo de carga'!B:B))</f>
        <v>Autoabasto</v>
      </c>
      <c r="L10325" s="37">
        <f t="shared" si="2"/>
        <v>52</v>
      </c>
      <c r="M10325" s="37">
        <f t="shared" si="3"/>
        <v>24</v>
      </c>
      <c r="N10325" s="37">
        <f t="shared" si="4"/>
        <v>12</v>
      </c>
      <c r="O10325" s="37" t="str">
        <f t="array" ref="O10325">IFERROR(XLOOKUP(K10325,'Tipo de carga'!B:B,'Tipo de carga'!C:C))</f>
        <v>Diesel</v>
      </c>
    </row>
    <row r="10326">
      <c r="A10326" s="36">
        <v>1823.0</v>
      </c>
      <c r="B10326" s="37" t="str">
        <f t="array" ref="B10326">IFERROR(XLOOKUP(A10326,'Asignacion Dic'!A:A,'Asignacion Dic'!C:C))</f>
        <v>Liverpool Local</v>
      </c>
      <c r="C10326" s="37" t="str">
        <f t="array" ref="C10326">IFERROR(XLOOKUP(A10326,'Asignacion Dic'!A:A,'Asignacion Dic'!B:B))</f>
        <v>EC-01</v>
      </c>
      <c r="D10326" s="38">
        <v>45650.28011574074</v>
      </c>
      <c r="E10326" s="36" t="s">
        <v>343</v>
      </c>
      <c r="F10326" s="37" t="str">
        <f t="array" ref="F10326">IFERROR(XLOOKUP(E10326,Operadores!A:A,Operadores!B:B))</f>
        <v>MONCAR</v>
      </c>
      <c r="G10326" s="36" t="s">
        <v>72</v>
      </c>
      <c r="H10326" s="39">
        <v>20.05377</v>
      </c>
      <c r="I10326" s="40">
        <v>698.72</v>
      </c>
      <c r="J10326" s="41">
        <f t="shared" si="5"/>
        <v>14011.97017</v>
      </c>
      <c r="K10326" s="37" t="str">
        <f t="array" ref="K10326">IFERROR(XLOOKUP(G10326,'Tipo de carga'!A:A,'Tipo de carga'!B:B))</f>
        <v>Autoabasto</v>
      </c>
      <c r="L10326" s="37">
        <f t="shared" si="2"/>
        <v>52</v>
      </c>
      <c r="M10326" s="37">
        <f t="shared" si="3"/>
        <v>24</v>
      </c>
      <c r="N10326" s="37">
        <f t="shared" si="4"/>
        <v>12</v>
      </c>
      <c r="O10326" s="37" t="str">
        <f t="array" ref="O10326">IFERROR(XLOOKUP(K10326,'Tipo de carga'!B:B,'Tipo de carga'!C:C))</f>
        <v>Diesel</v>
      </c>
    </row>
    <row r="10327">
      <c r="A10327" s="36">
        <v>1951.0</v>
      </c>
      <c r="B10327" s="37" t="str">
        <f t="array" ref="B10327">IFERROR(XLOOKUP(A10327,'Asignacion Dic'!A:A,'Asignacion Dic'!C:C))</f>
        <v>MeLi asignado SD</v>
      </c>
      <c r="C10327" s="37" t="str">
        <f t="array" ref="C10327">IFERROR(XLOOKUP(A10327,'Asignacion Dic'!A:A,'Asignacion Dic'!B:B))</f>
        <v>EC-05</v>
      </c>
      <c r="D10327" s="38">
        <v>45650.260729166665</v>
      </c>
      <c r="E10327" s="36" t="s">
        <v>207</v>
      </c>
      <c r="F10327" s="37" t="str">
        <f t="array" ref="F10327">IFERROR(XLOOKUP(E10327,Operadores!A:A,Operadores!B:B))</f>
        <v>HERJOS08</v>
      </c>
      <c r="G10327" s="36" t="s">
        <v>72</v>
      </c>
      <c r="H10327" s="39">
        <v>20.05377</v>
      </c>
      <c r="I10327" s="40">
        <v>690.02</v>
      </c>
      <c r="J10327" s="41">
        <f t="shared" si="5"/>
        <v>13837.50238</v>
      </c>
      <c r="K10327" s="37" t="str">
        <f t="array" ref="K10327">IFERROR(XLOOKUP(G10327,'Tipo de carga'!A:A,'Tipo de carga'!B:B))</f>
        <v>Autoabasto</v>
      </c>
      <c r="L10327" s="37">
        <f t="shared" si="2"/>
        <v>52</v>
      </c>
      <c r="M10327" s="37">
        <f t="shared" si="3"/>
        <v>24</v>
      </c>
      <c r="N10327" s="37">
        <f t="shared" si="4"/>
        <v>12</v>
      </c>
      <c r="O10327" s="37" t="str">
        <f t="array" ref="O10327">IFERROR(XLOOKUP(K10327,'Tipo de carga'!B:B,'Tipo de carga'!C:C))</f>
        <v>Diesel</v>
      </c>
    </row>
    <row r="10328">
      <c r="A10328" s="36">
        <v>2026.0</v>
      </c>
      <c r="B10328" s="37" t="str">
        <f t="array" ref="B10328">IFERROR(XLOOKUP(A10328,'Asignacion Dic'!A:A,'Asignacion Dic'!C:C))</f>
        <v>MeLi Dedicado Merida</v>
      </c>
      <c r="C10328" s="37" t="str">
        <f t="array" ref="C10328">IFERROR(XLOOKUP(A10328,'Asignacion Dic'!A:A,'Asignacion Dic'!B:B))</f>
        <v>EC-05</v>
      </c>
      <c r="D10328" s="38">
        <v>45650.22046296296</v>
      </c>
      <c r="E10328" s="36" t="s">
        <v>492</v>
      </c>
      <c r="F10328" s="37" t="str">
        <f t="array" ref="F10328">IFERROR(XLOOKUP(E10328,Operadores!A:A,Operadores!B:B))</f>
        <v>CRUTOM</v>
      </c>
      <c r="G10328" s="36" t="s">
        <v>72</v>
      </c>
      <c r="H10328" s="39">
        <v>20.05377</v>
      </c>
      <c r="I10328" s="40">
        <v>304.9</v>
      </c>
      <c r="J10328" s="41">
        <f t="shared" si="5"/>
        <v>6114.394473</v>
      </c>
      <c r="K10328" s="37" t="str">
        <f t="array" ref="K10328">IFERROR(XLOOKUP(G10328,'Tipo de carga'!A:A,'Tipo de carga'!B:B))</f>
        <v>Autoabasto</v>
      </c>
      <c r="L10328" s="37">
        <f t="shared" si="2"/>
        <v>52</v>
      </c>
      <c r="M10328" s="37">
        <f t="shared" si="3"/>
        <v>24</v>
      </c>
      <c r="N10328" s="37">
        <f t="shared" si="4"/>
        <v>12</v>
      </c>
      <c r="O10328" s="37" t="str">
        <f t="array" ref="O10328">IFERROR(XLOOKUP(K10328,'Tipo de carga'!B:B,'Tipo de carga'!C:C))</f>
        <v>Diesel</v>
      </c>
    </row>
    <row r="10329">
      <c r="A10329" s="36">
        <v>1752.0</v>
      </c>
      <c r="B10329" s="37" t="str">
        <f t="array" ref="B10329">IFERROR(XLOOKUP(A10329,'Asignacion Dic'!A:A,'Asignacion Dic'!C:C))</f>
        <v>Liverpool Local</v>
      </c>
      <c r="C10329" s="37" t="str">
        <f t="array" ref="C10329">IFERROR(XLOOKUP(A10329,'Asignacion Dic'!A:A,'Asignacion Dic'!B:B))</f>
        <v>EC-01</v>
      </c>
      <c r="D10329" s="38">
        <v>45650.20730324074</v>
      </c>
      <c r="E10329" s="36" t="s">
        <v>498</v>
      </c>
      <c r="F10329" s="37" t="str">
        <f t="array" ref="F10329">IFERROR(XLOOKUP(E10329,Operadores!A:A,Operadores!B:B))</f>
        <v>REYGU</v>
      </c>
      <c r="G10329" s="36" t="s">
        <v>72</v>
      </c>
      <c r="H10329" s="39">
        <v>20.05377</v>
      </c>
      <c r="I10329" s="40">
        <v>437.51</v>
      </c>
      <c r="J10329" s="41">
        <f t="shared" si="5"/>
        <v>8773.724913</v>
      </c>
      <c r="K10329" s="37" t="str">
        <f t="array" ref="K10329">IFERROR(XLOOKUP(G10329,'Tipo de carga'!A:A,'Tipo de carga'!B:B))</f>
        <v>Autoabasto</v>
      </c>
      <c r="L10329" s="37">
        <f t="shared" si="2"/>
        <v>52</v>
      </c>
      <c r="M10329" s="37">
        <f t="shared" si="3"/>
        <v>24</v>
      </c>
      <c r="N10329" s="37">
        <f t="shared" si="4"/>
        <v>12</v>
      </c>
      <c r="O10329" s="37" t="str">
        <f t="array" ref="O10329">IFERROR(XLOOKUP(K10329,'Tipo de carga'!B:B,'Tipo de carga'!C:C))</f>
        <v>Diesel</v>
      </c>
    </row>
    <row r="10330">
      <c r="A10330" s="36">
        <v>1760.0</v>
      </c>
      <c r="B10330" s="37" t="str">
        <f t="array" ref="B10330">IFERROR(XLOOKUP(A10330,'Asignacion Dic'!A:A,'Asignacion Dic'!C:C))</f>
        <v>Pipas</v>
      </c>
      <c r="C10330" s="37" t="str">
        <f t="array" ref="C10330">IFERROR(XLOOKUP(A10330,'Asignacion Dic'!A:A,'Asignacion Dic'!B:B))</f>
        <v>EC-02</v>
      </c>
      <c r="D10330" s="38">
        <v>45650.170335648145</v>
      </c>
      <c r="E10330" s="36" t="s">
        <v>154</v>
      </c>
      <c r="F10330" s="37" t="str">
        <f t="array" ref="F10330">IFERROR(XLOOKUP(E10330,Operadores!A:A,Operadores!B:B))</f>
        <v>MARJO08</v>
      </c>
      <c r="G10330" s="36" t="s">
        <v>72</v>
      </c>
      <c r="H10330" s="39">
        <v>20.05377</v>
      </c>
      <c r="I10330" s="40">
        <v>433.48</v>
      </c>
      <c r="J10330" s="41">
        <f t="shared" si="5"/>
        <v>8692.90822</v>
      </c>
      <c r="K10330" s="37" t="str">
        <f t="array" ref="K10330">IFERROR(XLOOKUP(G10330,'Tipo de carga'!A:A,'Tipo de carga'!B:B))</f>
        <v>Autoabasto</v>
      </c>
      <c r="L10330" s="37">
        <f t="shared" si="2"/>
        <v>52</v>
      </c>
      <c r="M10330" s="37">
        <f t="shared" si="3"/>
        <v>24</v>
      </c>
      <c r="N10330" s="37">
        <f t="shared" si="4"/>
        <v>12</v>
      </c>
      <c r="O10330" s="37" t="str">
        <f t="array" ref="O10330">IFERROR(XLOOKUP(K10330,'Tipo de carga'!B:B,'Tipo de carga'!C:C))</f>
        <v>Diesel</v>
      </c>
    </row>
    <row r="10331">
      <c r="A10331" s="36">
        <v>2008.0</v>
      </c>
      <c r="B10331" s="37" t="str">
        <f t="array" ref="B10331">IFERROR(XLOOKUP(A10331,'Asignacion Dic'!A:A,'Asignacion Dic'!C:C))</f>
        <v>MeLi Dedicado Merida</v>
      </c>
      <c r="C10331" s="37" t="str">
        <f t="array" ref="C10331">IFERROR(XLOOKUP(A10331,'Asignacion Dic'!A:A,'Asignacion Dic'!B:B))</f>
        <v>EC-05</v>
      </c>
      <c r="D10331" s="38">
        <v>45650.1146875</v>
      </c>
      <c r="E10331" s="36" t="s">
        <v>241</v>
      </c>
      <c r="F10331" s="37" t="str">
        <f t="array" ref="F10331">IFERROR(XLOOKUP(E10331,Operadores!A:A,Operadores!B:B))</f>
        <v>CADEMM</v>
      </c>
      <c r="G10331" s="36" t="s">
        <v>72</v>
      </c>
      <c r="H10331" s="39">
        <v>20.05377</v>
      </c>
      <c r="I10331" s="40">
        <v>316.64</v>
      </c>
      <c r="J10331" s="41">
        <f t="shared" si="5"/>
        <v>6349.825733</v>
      </c>
      <c r="K10331" s="37" t="str">
        <f t="array" ref="K10331">IFERROR(XLOOKUP(G10331,'Tipo de carga'!A:A,'Tipo de carga'!B:B))</f>
        <v>Autoabasto</v>
      </c>
      <c r="L10331" s="37">
        <f t="shared" si="2"/>
        <v>52</v>
      </c>
      <c r="M10331" s="37">
        <f t="shared" si="3"/>
        <v>24</v>
      </c>
      <c r="N10331" s="37">
        <f t="shared" si="4"/>
        <v>12</v>
      </c>
      <c r="O10331" s="37" t="str">
        <f t="array" ref="O10331">IFERROR(XLOOKUP(K10331,'Tipo de carga'!B:B,'Tipo de carga'!C:C))</f>
        <v>Diesel</v>
      </c>
    </row>
    <row r="10332">
      <c r="A10332" s="36">
        <v>1892.0</v>
      </c>
      <c r="B10332" s="37" t="str">
        <f t="array" ref="B10332">IFERROR(XLOOKUP(A10332,'Asignacion Dic'!A:A,'Asignacion Dic'!C:C))</f>
        <v>Full Liver</v>
      </c>
      <c r="C10332" s="37" t="str">
        <f t="array" ref="C10332">IFERROR(XLOOKUP(A10332,'Asignacion Dic'!A:A,'Asignacion Dic'!B:B))</f>
        <v>EC-01</v>
      </c>
      <c r="D10332" s="38">
        <v>45650.091469907406</v>
      </c>
      <c r="E10332" s="36" t="s">
        <v>151</v>
      </c>
      <c r="F10332" s="37" t="str">
        <f t="array" ref="F10332">IFERROR(XLOOKUP(E10332,Operadores!A:A,Operadores!B:B))</f>
        <v>CALVI</v>
      </c>
      <c r="G10332" s="36" t="s">
        <v>72</v>
      </c>
      <c r="H10332" s="39">
        <v>20.05377</v>
      </c>
      <c r="I10332" s="40">
        <v>379.13</v>
      </c>
      <c r="J10332" s="41">
        <f t="shared" si="5"/>
        <v>7602.98582</v>
      </c>
      <c r="K10332" s="37" t="str">
        <f t="array" ref="K10332">IFERROR(XLOOKUP(G10332,'Tipo de carga'!A:A,'Tipo de carga'!B:B))</f>
        <v>Autoabasto</v>
      </c>
      <c r="L10332" s="37">
        <f t="shared" si="2"/>
        <v>52</v>
      </c>
      <c r="M10332" s="37">
        <f t="shared" si="3"/>
        <v>24</v>
      </c>
      <c r="N10332" s="37">
        <f t="shared" si="4"/>
        <v>12</v>
      </c>
      <c r="O10332" s="37" t="str">
        <f t="array" ref="O10332">IFERROR(XLOOKUP(K10332,'Tipo de carga'!B:B,'Tipo de carga'!C:C))</f>
        <v>Diesel</v>
      </c>
    </row>
    <row r="10333">
      <c r="A10333" s="36">
        <v>2025.0</v>
      </c>
      <c r="B10333" s="37" t="str">
        <f t="array" ref="B10333">IFERROR(XLOOKUP(A10333,'Asignacion Dic'!A:A,'Asignacion Dic'!C:C))</f>
        <v>MeLi Dedicado TD</v>
      </c>
      <c r="C10333" s="37" t="str">
        <f t="array" ref="C10333">IFERROR(XLOOKUP(A10333,'Asignacion Dic'!A:A,'Asignacion Dic'!B:B))</f>
        <v>EC-05</v>
      </c>
      <c r="D10333" s="38">
        <v>45650.07809027778</v>
      </c>
      <c r="E10333" s="36" t="s">
        <v>485</v>
      </c>
      <c r="F10333" s="37" t="str">
        <f t="array" ref="F10333">IFERROR(XLOOKUP(E10333,Operadores!A:A,Operadores!B:B))</f>
        <v>HERROD</v>
      </c>
      <c r="G10333" s="36" t="s">
        <v>72</v>
      </c>
      <c r="H10333" s="39">
        <v>20.05377</v>
      </c>
      <c r="I10333" s="40">
        <v>513.04</v>
      </c>
      <c r="J10333" s="41">
        <f t="shared" si="5"/>
        <v>10288.38616</v>
      </c>
      <c r="K10333" s="37" t="str">
        <f t="array" ref="K10333">IFERROR(XLOOKUP(G10333,'Tipo de carga'!A:A,'Tipo de carga'!B:B))</f>
        <v>Autoabasto</v>
      </c>
      <c r="L10333" s="37">
        <f t="shared" si="2"/>
        <v>52</v>
      </c>
      <c r="M10333" s="37">
        <f t="shared" si="3"/>
        <v>24</v>
      </c>
      <c r="N10333" s="37">
        <f t="shared" si="4"/>
        <v>12</v>
      </c>
      <c r="O10333" s="37" t="str">
        <f t="array" ref="O10333">IFERROR(XLOOKUP(K10333,'Tipo de carga'!B:B,'Tipo de carga'!C:C))</f>
        <v>Diesel</v>
      </c>
    </row>
    <row r="10334">
      <c r="A10334" s="36">
        <v>1785.0</v>
      </c>
      <c r="B10334" s="37" t="str">
        <f t="array" ref="B10334">IFERROR(XLOOKUP(A10334,'Asignacion Dic'!A:A,'Asignacion Dic'!C:C))</f>
        <v>Patieros sucursal</v>
      </c>
      <c r="C10334" s="37" t="str">
        <f t="array" ref="C10334">IFERROR(XLOOKUP(A10334,'Asignacion Dic'!A:A,'Asignacion Dic'!B:B))</f>
        <v>EC-03</v>
      </c>
      <c r="D10334" s="38">
        <v>45650.04813657407</v>
      </c>
      <c r="E10334" s="36" t="s">
        <v>614</v>
      </c>
      <c r="F10334" s="37" t="str">
        <f t="array" ref="F10334">IFERROR(XLOOKUP(E10334,Operadores!A:A,Operadores!B:B))</f>
        <v>SALMAR01</v>
      </c>
      <c r="G10334" s="36" t="s">
        <v>72</v>
      </c>
      <c r="H10334" s="39">
        <v>20.05377</v>
      </c>
      <c r="I10334" s="40">
        <v>645.74</v>
      </c>
      <c r="J10334" s="41">
        <f t="shared" si="5"/>
        <v>12949.52144</v>
      </c>
      <c r="K10334" s="37" t="str">
        <f t="array" ref="K10334">IFERROR(XLOOKUP(G10334,'Tipo de carga'!A:A,'Tipo de carga'!B:B))</f>
        <v>Autoabasto</v>
      </c>
      <c r="L10334" s="37">
        <f t="shared" si="2"/>
        <v>52</v>
      </c>
      <c r="M10334" s="37">
        <f t="shared" si="3"/>
        <v>24</v>
      </c>
      <c r="N10334" s="37">
        <f t="shared" si="4"/>
        <v>12</v>
      </c>
      <c r="O10334" s="37" t="str">
        <f t="array" ref="O10334">IFERROR(XLOOKUP(K10334,'Tipo de carga'!B:B,'Tipo de carga'!C:C))</f>
        <v>Diesel</v>
      </c>
    </row>
    <row r="10335">
      <c r="A10335" s="36">
        <v>1980.0</v>
      </c>
      <c r="B10335" s="37" t="str">
        <f t="array" ref="B10335">IFERROR(XLOOKUP(A10335,'Asignacion Dic'!A:A,'Asignacion Dic'!C:C))</f>
        <v>MeLi asignado SD</v>
      </c>
      <c r="C10335" s="37" t="str">
        <f t="array" ref="C10335">IFERROR(XLOOKUP(A10335,'Asignacion Dic'!A:A,'Asignacion Dic'!B:B))</f>
        <v>EC-05</v>
      </c>
      <c r="D10335" s="38">
        <v>45650.037210648145</v>
      </c>
      <c r="E10335" s="36" t="s">
        <v>168</v>
      </c>
      <c r="F10335" s="37" t="str">
        <f t="array" ref="F10335">IFERROR(XLOOKUP(E10335,Operadores!A:A,Operadores!B:B))</f>
        <v>GARLUI</v>
      </c>
      <c r="G10335" s="36" t="s">
        <v>72</v>
      </c>
      <c r="H10335" s="39">
        <v>20.05377</v>
      </c>
      <c r="I10335" s="40">
        <v>113.1</v>
      </c>
      <c r="J10335" s="41">
        <f t="shared" si="5"/>
        <v>2268.081387</v>
      </c>
      <c r="K10335" s="37" t="str">
        <f t="array" ref="K10335">IFERROR(XLOOKUP(G10335,'Tipo de carga'!A:A,'Tipo de carga'!B:B))</f>
        <v>Autoabasto</v>
      </c>
      <c r="L10335" s="37">
        <f t="shared" si="2"/>
        <v>52</v>
      </c>
      <c r="M10335" s="37">
        <f t="shared" si="3"/>
        <v>24</v>
      </c>
      <c r="N10335" s="37">
        <f t="shared" si="4"/>
        <v>12</v>
      </c>
      <c r="O10335" s="37" t="str">
        <f t="array" ref="O10335">IFERROR(XLOOKUP(K10335,'Tipo de carga'!B:B,'Tipo de carga'!C:C))</f>
        <v>Diesel</v>
      </c>
    </row>
    <row r="10336">
      <c r="A10336" s="36">
        <v>1863.0</v>
      </c>
      <c r="B10336" s="37" t="str">
        <f t="array" ref="B10336">IFERROR(XLOOKUP(A10336,'Asignacion Dic'!A:A,'Asignacion Dic'!C:C))</f>
        <v>Pilgrims Tepo</v>
      </c>
      <c r="C10336" s="37" t="str">
        <f t="array" ref="C10336">IFERROR(XLOOKUP(A10336,'Asignacion Dic'!A:A,'Asignacion Dic'!B:B))</f>
        <v>EC-02</v>
      </c>
      <c r="D10336" s="38">
        <v>45650.00203703704</v>
      </c>
      <c r="E10336" s="36" t="s">
        <v>324</v>
      </c>
      <c r="F10336" s="37" t="str">
        <f t="array" ref="F10336">IFERROR(XLOOKUP(E10336,Operadores!A:A,Operadores!B:B))</f>
        <v>MORDAN</v>
      </c>
      <c r="G10336" s="36" t="s">
        <v>72</v>
      </c>
      <c r="H10336" s="39">
        <v>20.05377</v>
      </c>
      <c r="I10336" s="40">
        <v>330.88</v>
      </c>
      <c r="J10336" s="41">
        <f t="shared" si="5"/>
        <v>6635.391418</v>
      </c>
      <c r="K10336" s="37" t="str">
        <f t="array" ref="K10336">IFERROR(XLOOKUP(G10336,'Tipo de carga'!A:A,'Tipo de carga'!B:B))</f>
        <v>Autoabasto</v>
      </c>
      <c r="L10336" s="37">
        <f t="shared" si="2"/>
        <v>52</v>
      </c>
      <c r="M10336" s="37">
        <f t="shared" si="3"/>
        <v>24</v>
      </c>
      <c r="N10336" s="37">
        <f t="shared" si="4"/>
        <v>12</v>
      </c>
      <c r="O10336" s="37" t="str">
        <f t="array" ref="O10336">IFERROR(XLOOKUP(K10336,'Tipo de carga'!B:B,'Tipo de carga'!C:C))</f>
        <v>Diesel</v>
      </c>
    </row>
    <row r="10337">
      <c r="A10337" s="36">
        <v>1943.0</v>
      </c>
      <c r="B10337" s="37" t="str">
        <f t="array" ref="B10337">IFERROR(XLOOKUP(A10337,'Asignacion Dic'!A:A,'Asignacion Dic'!C:C))</f>
        <v>Circuitos</v>
      </c>
      <c r="C10337" s="37" t="str">
        <f t="array" ref="C10337">IFERROR(XLOOKUP(A10337,'Asignacion Dic'!A:A,'Asignacion Dic'!B:B))</f>
        <v>EC-03</v>
      </c>
      <c r="D10337" s="38">
        <v>45651.756423611114</v>
      </c>
      <c r="E10337" s="36" t="s">
        <v>329</v>
      </c>
      <c r="F10337" s="37" t="str">
        <f t="array" ref="F10337">IFERROR(XLOOKUP(E10337,Operadores!A:A,Operadores!B:B))</f>
        <v>RODRAU01</v>
      </c>
      <c r="G10337" s="36" t="s">
        <v>19</v>
      </c>
      <c r="H10337" s="39">
        <v>19.29</v>
      </c>
      <c r="I10337" s="40">
        <v>245.46</v>
      </c>
      <c r="J10337" s="41">
        <f t="shared" si="5"/>
        <v>4734.9234</v>
      </c>
      <c r="K10337" s="37" t="str">
        <f t="array" ref="K10337">IFERROR(XLOOKUP(G10337,'Tipo de carga'!A:A,'Tipo de carga'!B:B))</f>
        <v>Autoabasto</v>
      </c>
      <c r="L10337" s="37">
        <f t="shared" si="2"/>
        <v>52</v>
      </c>
      <c r="M10337" s="37">
        <f t="shared" si="3"/>
        <v>25</v>
      </c>
      <c r="N10337" s="37">
        <f t="shared" si="4"/>
        <v>12</v>
      </c>
      <c r="O10337" s="37" t="str">
        <f t="array" ref="O10337">IFERROR(XLOOKUP(K10337,'Tipo de carga'!B:B,'Tipo de carga'!C:C))</f>
        <v>Diesel</v>
      </c>
    </row>
    <row r="10338">
      <c r="A10338" s="36">
        <v>1858.0</v>
      </c>
      <c r="B10338" s="37" t="str">
        <f t="array" ref="B10338">IFERROR(XLOOKUP(A10338,'Asignacion Dic'!A:A,'Asignacion Dic'!C:C))</f>
        <v>Hisense</v>
      </c>
      <c r="C10338" s="37" t="str">
        <f t="array" ref="C10338">IFERROR(XLOOKUP(A10338,'Asignacion Dic'!A:A,'Asignacion Dic'!B:B))</f>
        <v>EC-03</v>
      </c>
      <c r="D10338" s="38">
        <v>45651.511875</v>
      </c>
      <c r="E10338" s="36" t="s">
        <v>70</v>
      </c>
      <c r="F10338" s="37" t="str">
        <f t="array" ref="F10338">IFERROR(XLOOKUP(E10338,Operadores!A:A,Operadores!B:B))</f>
        <v>IBAANY</v>
      </c>
      <c r="G10338" s="36" t="s">
        <v>19</v>
      </c>
      <c r="H10338" s="39">
        <v>19.29</v>
      </c>
      <c r="I10338" s="40">
        <v>689.24</v>
      </c>
      <c r="J10338" s="41">
        <f t="shared" si="5"/>
        <v>13295.4396</v>
      </c>
      <c r="K10338" s="37" t="str">
        <f t="array" ref="K10338">IFERROR(XLOOKUP(G10338,'Tipo de carga'!A:A,'Tipo de carga'!B:B))</f>
        <v>Autoabasto</v>
      </c>
      <c r="L10338" s="37">
        <f t="shared" si="2"/>
        <v>52</v>
      </c>
      <c r="M10338" s="37">
        <f t="shared" si="3"/>
        <v>25</v>
      </c>
      <c r="N10338" s="37">
        <f t="shared" si="4"/>
        <v>12</v>
      </c>
      <c r="O10338" s="37" t="str">
        <f t="array" ref="O10338">IFERROR(XLOOKUP(K10338,'Tipo de carga'!B:B,'Tipo de carga'!C:C))</f>
        <v>Diesel</v>
      </c>
    </row>
    <row r="10339">
      <c r="A10339" s="36">
        <v>1790.0</v>
      </c>
      <c r="B10339" s="37" t="str">
        <f t="array" ref="B10339">IFERROR(XLOOKUP(A10339,'Asignacion Dic'!A:A,'Asignacion Dic'!C:C))</f>
        <v>Sayer Sencillo</v>
      </c>
      <c r="C10339" s="37" t="str">
        <f t="array" ref="C10339">IFERROR(XLOOKUP(A10339,'Asignacion Dic'!A:A,'Asignacion Dic'!B:B))</f>
        <v>EC-04</v>
      </c>
      <c r="D10339" s="38">
        <v>45651.416666666664</v>
      </c>
      <c r="E10339" s="36" t="s">
        <v>263</v>
      </c>
      <c r="F10339" s="37" t="str">
        <f t="array" ref="F10339">IFERROR(XLOOKUP(E10339,Operadores!A:A,Operadores!B:B))</f>
        <v>DEJISR</v>
      </c>
      <c r="G10339" s="36" t="s">
        <v>19</v>
      </c>
      <c r="H10339" s="39">
        <v>19.29</v>
      </c>
      <c r="I10339" s="40">
        <v>421.27</v>
      </c>
      <c r="J10339" s="41">
        <f t="shared" si="5"/>
        <v>8126.2983</v>
      </c>
      <c r="K10339" s="37" t="str">
        <f t="array" ref="K10339">IFERROR(XLOOKUP(G10339,'Tipo de carga'!A:A,'Tipo de carga'!B:B))</f>
        <v>Autoabasto</v>
      </c>
      <c r="L10339" s="37">
        <f t="shared" si="2"/>
        <v>52</v>
      </c>
      <c r="M10339" s="37">
        <f t="shared" si="3"/>
        <v>25</v>
      </c>
      <c r="N10339" s="37">
        <f t="shared" si="4"/>
        <v>12</v>
      </c>
      <c r="O10339" s="37" t="str">
        <f t="array" ref="O10339">IFERROR(XLOOKUP(K10339,'Tipo de carga'!B:B,'Tipo de carga'!C:C))</f>
        <v>Diesel</v>
      </c>
    </row>
    <row r="10340">
      <c r="A10340" s="36">
        <v>1789.0</v>
      </c>
      <c r="B10340" s="37" t="str">
        <f t="array" ref="B10340">IFERROR(XLOOKUP(A10340,'Asignacion Dic'!A:A,'Asignacion Dic'!C:C))</f>
        <v>Hisense</v>
      </c>
      <c r="C10340" s="37" t="str">
        <f t="array" ref="C10340">IFERROR(XLOOKUP(A10340,'Asignacion Dic'!A:A,'Asignacion Dic'!B:B))</f>
        <v>EC-03</v>
      </c>
      <c r="D10340" s="38">
        <v>45651.08738425926</v>
      </c>
      <c r="E10340" s="36" t="s">
        <v>413</v>
      </c>
      <c r="F10340" s="37" t="str">
        <f t="array" ref="F10340">IFERROR(XLOOKUP(E10340,Operadores!A:A,Operadores!B:B))</f>
        <v>GALANG</v>
      </c>
      <c r="G10340" s="36" t="s">
        <v>19</v>
      </c>
      <c r="H10340" s="39">
        <v>19.29</v>
      </c>
      <c r="I10340" s="40">
        <v>687.42</v>
      </c>
      <c r="J10340" s="41">
        <f t="shared" si="5"/>
        <v>13260.3318</v>
      </c>
      <c r="K10340" s="37" t="str">
        <f t="array" ref="K10340">IFERROR(XLOOKUP(G10340,'Tipo de carga'!A:A,'Tipo de carga'!B:B))</f>
        <v>Autoabasto</v>
      </c>
      <c r="L10340" s="37">
        <f t="shared" si="2"/>
        <v>52</v>
      </c>
      <c r="M10340" s="37">
        <f t="shared" si="3"/>
        <v>25</v>
      </c>
      <c r="N10340" s="37">
        <f t="shared" si="4"/>
        <v>12</v>
      </c>
      <c r="O10340" s="37" t="str">
        <f t="array" ref="O10340">IFERROR(XLOOKUP(K10340,'Tipo de carga'!B:B,'Tipo de carga'!C:C))</f>
        <v>Diesel</v>
      </c>
    </row>
    <row r="10341">
      <c r="A10341" s="36">
        <v>1835.0</v>
      </c>
      <c r="B10341" s="37" t="str">
        <f t="array" ref="B10341">IFERROR(XLOOKUP(A10341,'Asignacion Dic'!A:A,'Asignacion Dic'!C:C))</f>
        <v>Sayer Sencillo</v>
      </c>
      <c r="C10341" s="37" t="str">
        <f t="array" ref="C10341">IFERROR(XLOOKUP(A10341,'Asignacion Dic'!A:A,'Asignacion Dic'!B:B))</f>
        <v>EC-04</v>
      </c>
      <c r="D10341" s="38">
        <v>45650.58460648148</v>
      </c>
      <c r="E10341" s="36" t="s">
        <v>512</v>
      </c>
      <c r="F10341" s="37" t="str">
        <f t="array" ref="F10341">IFERROR(XLOOKUP(E10341,Operadores!A:A,Operadores!B:B))</f>
        <v>GARCRU</v>
      </c>
      <c r="G10341" s="36" t="s">
        <v>19</v>
      </c>
      <c r="H10341" s="39">
        <v>19.29</v>
      </c>
      <c r="I10341" s="40">
        <v>525.01</v>
      </c>
      <c r="J10341" s="41">
        <f t="shared" si="5"/>
        <v>10127.4429</v>
      </c>
      <c r="K10341" s="37" t="str">
        <f t="array" ref="K10341">IFERROR(XLOOKUP(G10341,'Tipo de carga'!A:A,'Tipo de carga'!B:B))</f>
        <v>Autoabasto</v>
      </c>
      <c r="L10341" s="37">
        <f t="shared" si="2"/>
        <v>52</v>
      </c>
      <c r="M10341" s="37">
        <f t="shared" si="3"/>
        <v>24</v>
      </c>
      <c r="N10341" s="37">
        <f t="shared" si="4"/>
        <v>12</v>
      </c>
      <c r="O10341" s="37" t="str">
        <f t="array" ref="O10341">IFERROR(XLOOKUP(K10341,'Tipo de carga'!B:B,'Tipo de carga'!C:C))</f>
        <v>Diesel</v>
      </c>
    </row>
    <row r="10342">
      <c r="A10342" s="36">
        <v>1803.0</v>
      </c>
      <c r="B10342" s="37" t="str">
        <f t="array" ref="B10342">IFERROR(XLOOKUP(A10342,'Asignacion Dic'!A:A,'Asignacion Dic'!C:C))</f>
        <v>Sayer Full</v>
      </c>
      <c r="C10342" s="37" t="str">
        <f t="array" ref="C10342">IFERROR(XLOOKUP(A10342,'Asignacion Dic'!A:A,'Asignacion Dic'!B:B))</f>
        <v>EC-04</v>
      </c>
      <c r="D10342" s="38">
        <v>45650.49762731481</v>
      </c>
      <c r="E10342" s="36" t="s">
        <v>577</v>
      </c>
      <c r="F10342" s="37" t="str">
        <f t="array" ref="F10342">IFERROR(XLOOKUP(E10342,Operadores!A:A,Operadores!B:B))</f>
        <v>LOPREN</v>
      </c>
      <c r="G10342" s="36" t="s">
        <v>19</v>
      </c>
      <c r="H10342" s="39">
        <v>19.29</v>
      </c>
      <c r="I10342" s="40">
        <v>791.18</v>
      </c>
      <c r="J10342" s="41">
        <f t="shared" si="5"/>
        <v>15261.8622</v>
      </c>
      <c r="K10342" s="37" t="str">
        <f t="array" ref="K10342">IFERROR(XLOOKUP(G10342,'Tipo de carga'!A:A,'Tipo de carga'!B:B))</f>
        <v>Autoabasto</v>
      </c>
      <c r="L10342" s="37">
        <f t="shared" si="2"/>
        <v>52</v>
      </c>
      <c r="M10342" s="37">
        <f t="shared" si="3"/>
        <v>24</v>
      </c>
      <c r="N10342" s="37">
        <f t="shared" si="4"/>
        <v>12</v>
      </c>
      <c r="O10342" s="37" t="str">
        <f t="array" ref="O10342">IFERROR(XLOOKUP(K10342,'Tipo de carga'!B:B,'Tipo de carga'!C:C))</f>
        <v>Diesel</v>
      </c>
    </row>
    <row r="10343">
      <c r="A10343" s="36">
        <v>1968.0</v>
      </c>
      <c r="B10343" s="37" t="str">
        <f t="array" ref="B10343">IFERROR(XLOOKUP(A10343,'Asignacion Dic'!A:A,'Asignacion Dic'!C:C))</f>
        <v>Sayer Sencillo</v>
      </c>
      <c r="C10343" s="37" t="str">
        <f t="array" ref="C10343">IFERROR(XLOOKUP(A10343,'Asignacion Dic'!A:A,'Asignacion Dic'!B:B))</f>
        <v>EC-04</v>
      </c>
      <c r="D10343" s="38">
        <v>45650.31024305556</v>
      </c>
      <c r="E10343" s="36" t="s">
        <v>61</v>
      </c>
      <c r="F10343" s="37" t="str">
        <f t="array" ref="F10343">IFERROR(XLOOKUP(E10343,Operadores!A:A,Operadores!B:B))</f>
        <v>MENIG</v>
      </c>
      <c r="G10343" s="36" t="s">
        <v>19</v>
      </c>
      <c r="H10343" s="39">
        <v>19.29</v>
      </c>
      <c r="I10343" s="40">
        <v>650.0</v>
      </c>
      <c r="J10343" s="41">
        <f t="shared" si="5"/>
        <v>12538.5</v>
      </c>
      <c r="K10343" s="37" t="str">
        <f t="array" ref="K10343">IFERROR(XLOOKUP(G10343,'Tipo de carga'!A:A,'Tipo de carga'!B:B))</f>
        <v>Autoabasto</v>
      </c>
      <c r="L10343" s="37">
        <f t="shared" si="2"/>
        <v>52</v>
      </c>
      <c r="M10343" s="37">
        <f t="shared" si="3"/>
        <v>24</v>
      </c>
      <c r="N10343" s="37">
        <f t="shared" si="4"/>
        <v>12</v>
      </c>
      <c r="O10343" s="37" t="str">
        <f t="array" ref="O10343">IFERROR(XLOOKUP(K10343,'Tipo de carga'!B:B,'Tipo de carga'!C:C))</f>
        <v>Diesel</v>
      </c>
    </row>
    <row r="10344">
      <c r="A10344" s="36">
        <v>2051.0</v>
      </c>
      <c r="B10344" s="37" t="str">
        <f t="array" ref="B10344">IFERROR(XLOOKUP(A10344,'Asignacion Dic'!A:A,'Asignacion Dic'!C:C))</f>
        <v>PISA Gdl</v>
      </c>
      <c r="C10344" s="37" t="str">
        <f t="array" ref="C10344">IFERROR(XLOOKUP(A10344,'Asignacion Dic'!A:A,'Asignacion Dic'!B:B))</f>
        <v>EC-06</v>
      </c>
      <c r="D10344" s="38">
        <v>45651.87055555556</v>
      </c>
      <c r="E10344" s="36" t="s">
        <v>401</v>
      </c>
      <c r="F10344" s="37" t="str">
        <f t="array" ref="F10344">IFERROR(XLOOKUP(E10344,Operadores!A:A,Operadores!B:B))</f>
        <v>CARGUS</v>
      </c>
      <c r="G10344" s="36" t="s">
        <v>75</v>
      </c>
      <c r="H10344" s="39">
        <v>19.84688</v>
      </c>
      <c r="I10344" s="40">
        <v>633.08</v>
      </c>
      <c r="J10344" s="41">
        <f t="shared" si="5"/>
        <v>12564.66279</v>
      </c>
      <c r="K10344" s="37" t="str">
        <f t="array" ref="K10344">IFERROR(XLOOKUP(G10344,'Tipo de carga'!A:A,'Tipo de carga'!B:B))</f>
        <v>Autoabasto</v>
      </c>
      <c r="L10344" s="37">
        <f t="shared" si="2"/>
        <v>52</v>
      </c>
      <c r="M10344" s="37">
        <f t="shared" si="3"/>
        <v>25</v>
      </c>
      <c r="N10344" s="37">
        <f t="shared" si="4"/>
        <v>12</v>
      </c>
      <c r="O10344" s="37" t="str">
        <f t="array" ref="O10344">IFERROR(XLOOKUP(K10344,'Tipo de carga'!B:B,'Tipo de carga'!C:C))</f>
        <v>Diesel</v>
      </c>
    </row>
    <row r="10345">
      <c r="A10345" s="36">
        <v>1760.0</v>
      </c>
      <c r="B10345" s="37" t="str">
        <f t="array" ref="B10345">IFERROR(XLOOKUP(A10345,'Asignacion Dic'!A:A,'Asignacion Dic'!C:C))</f>
        <v>Pipas</v>
      </c>
      <c r="C10345" s="37" t="str">
        <f t="array" ref="C10345">IFERROR(XLOOKUP(A10345,'Asignacion Dic'!A:A,'Asignacion Dic'!B:B))</f>
        <v>EC-02</v>
      </c>
      <c r="D10345" s="38">
        <v>45651.66081018518</v>
      </c>
      <c r="E10345" s="36" t="s">
        <v>154</v>
      </c>
      <c r="F10345" s="37" t="str">
        <f t="array" ref="F10345">IFERROR(XLOOKUP(E10345,Operadores!A:A,Operadores!B:B))</f>
        <v>MARJO08</v>
      </c>
      <c r="G10345" s="36" t="s">
        <v>75</v>
      </c>
      <c r="H10345" s="39">
        <v>19.84688</v>
      </c>
      <c r="I10345" s="40">
        <v>365.33</v>
      </c>
      <c r="J10345" s="41">
        <f t="shared" si="5"/>
        <v>7250.66067</v>
      </c>
      <c r="K10345" s="37" t="str">
        <f t="array" ref="K10345">IFERROR(XLOOKUP(G10345,'Tipo de carga'!A:A,'Tipo de carga'!B:B))</f>
        <v>Autoabasto</v>
      </c>
      <c r="L10345" s="37">
        <f t="shared" si="2"/>
        <v>52</v>
      </c>
      <c r="M10345" s="37">
        <f t="shared" si="3"/>
        <v>25</v>
      </c>
      <c r="N10345" s="37">
        <f t="shared" si="4"/>
        <v>12</v>
      </c>
      <c r="O10345" s="37" t="str">
        <f t="array" ref="O10345">IFERROR(XLOOKUP(K10345,'Tipo de carga'!B:B,'Tipo de carga'!C:C))</f>
        <v>Diesel</v>
      </c>
    </row>
    <row r="10346">
      <c r="A10346" s="36">
        <v>1774.0</v>
      </c>
      <c r="B10346" s="37" t="str">
        <f t="array" ref="B10346">IFERROR(XLOOKUP(A10346,'Asignacion Dic'!A:A,'Asignacion Dic'!C:C))</f>
        <v>Circuitos</v>
      </c>
      <c r="C10346" s="37" t="str">
        <f t="array" ref="C10346">IFERROR(XLOOKUP(A10346,'Asignacion Dic'!A:A,'Asignacion Dic'!B:B))</f>
        <v>EC-03</v>
      </c>
      <c r="D10346" s="38">
        <v>45651.105891203704</v>
      </c>
      <c r="E10346" s="36" t="s">
        <v>595</v>
      </c>
      <c r="F10346" s="37" t="str">
        <f t="array" ref="F10346">IFERROR(XLOOKUP(E10346,Operadores!A:A,Operadores!B:B))</f>
        <v>GARFRA</v>
      </c>
      <c r="G10346" s="36" t="s">
        <v>75</v>
      </c>
      <c r="H10346" s="39">
        <v>19.84688</v>
      </c>
      <c r="I10346" s="40">
        <v>760.01</v>
      </c>
      <c r="J10346" s="41">
        <f t="shared" si="5"/>
        <v>15083.82727</v>
      </c>
      <c r="K10346" s="37" t="str">
        <f t="array" ref="K10346">IFERROR(XLOOKUP(G10346,'Tipo de carga'!A:A,'Tipo de carga'!B:B))</f>
        <v>Autoabasto</v>
      </c>
      <c r="L10346" s="37">
        <f t="shared" si="2"/>
        <v>52</v>
      </c>
      <c r="M10346" s="37">
        <f t="shared" si="3"/>
        <v>25</v>
      </c>
      <c r="N10346" s="37">
        <f t="shared" si="4"/>
        <v>12</v>
      </c>
      <c r="O10346" s="37" t="str">
        <f t="array" ref="O10346">IFERROR(XLOOKUP(K10346,'Tipo de carga'!B:B,'Tipo de carga'!C:C))</f>
        <v>Diesel</v>
      </c>
    </row>
    <row r="10347">
      <c r="A10347" s="36">
        <v>1794.0</v>
      </c>
      <c r="B10347" s="37" t="str">
        <f t="array" ref="B10347">IFERROR(XLOOKUP(A10347,'Asignacion Dic'!A:A,'Asignacion Dic'!C:C))</f>
        <v>Peñafiel Tlajomulco</v>
      </c>
      <c r="C10347" s="37" t="str">
        <f t="array" ref="C10347">IFERROR(XLOOKUP(A10347,'Asignacion Dic'!A:A,'Asignacion Dic'!B:B))</f>
        <v>EC-06</v>
      </c>
      <c r="D10347" s="38">
        <v>45650.683287037034</v>
      </c>
      <c r="E10347" s="36" t="s">
        <v>564</v>
      </c>
      <c r="F10347" s="37" t="str">
        <f t="array" ref="F10347">IFERROR(XLOOKUP(E10347,Operadores!A:A,Operadores!B:B))</f>
        <v>BUEOSC</v>
      </c>
      <c r="G10347" s="36" t="s">
        <v>75</v>
      </c>
      <c r="H10347" s="39">
        <v>19.84688</v>
      </c>
      <c r="I10347" s="40">
        <v>815.03</v>
      </c>
      <c r="J10347" s="41">
        <f t="shared" si="5"/>
        <v>16175.80261</v>
      </c>
      <c r="K10347" s="37" t="str">
        <f t="array" ref="K10347">IFERROR(XLOOKUP(G10347,'Tipo de carga'!A:A,'Tipo de carga'!B:B))</f>
        <v>Autoabasto</v>
      </c>
      <c r="L10347" s="37">
        <f t="shared" si="2"/>
        <v>52</v>
      </c>
      <c r="M10347" s="37">
        <f t="shared" si="3"/>
        <v>24</v>
      </c>
      <c r="N10347" s="37">
        <f t="shared" si="4"/>
        <v>12</v>
      </c>
      <c r="O10347" s="37" t="str">
        <f t="array" ref="O10347">IFERROR(XLOOKUP(K10347,'Tipo de carga'!B:B,'Tipo de carga'!C:C))</f>
        <v>Diesel</v>
      </c>
    </row>
    <row r="10348">
      <c r="A10348" s="36">
        <v>1937.0</v>
      </c>
      <c r="B10348" s="37" t="str">
        <f t="array" ref="B10348">IFERROR(XLOOKUP(A10348,'Asignacion Dic'!A:A,'Asignacion Dic'!C:C))</f>
        <v>MeLi asignado SD</v>
      </c>
      <c r="C10348" s="37" t="str">
        <f t="array" ref="C10348">IFERROR(XLOOKUP(A10348,'Asignacion Dic'!A:A,'Asignacion Dic'!B:B))</f>
        <v>EC-05</v>
      </c>
      <c r="D10348" s="38">
        <v>45650.34065972222</v>
      </c>
      <c r="E10348" s="36" t="s">
        <v>407</v>
      </c>
      <c r="F10348" s="37" t="str">
        <f t="array" ref="F10348">IFERROR(XLOOKUP(E10348,Operadores!A:A,Operadores!B:B))</f>
        <v>BENMAX</v>
      </c>
      <c r="G10348" s="36" t="s">
        <v>75</v>
      </c>
      <c r="H10348" s="39">
        <v>19.84688</v>
      </c>
      <c r="I10348" s="40">
        <v>350.03</v>
      </c>
      <c r="J10348" s="41">
        <f t="shared" si="5"/>
        <v>6947.003406</v>
      </c>
      <c r="K10348" s="37" t="str">
        <f t="array" ref="K10348">IFERROR(XLOOKUP(G10348,'Tipo de carga'!A:A,'Tipo de carga'!B:B))</f>
        <v>Autoabasto</v>
      </c>
      <c r="L10348" s="37">
        <f t="shared" si="2"/>
        <v>52</v>
      </c>
      <c r="M10348" s="37">
        <f t="shared" si="3"/>
        <v>24</v>
      </c>
      <c r="N10348" s="37">
        <f t="shared" si="4"/>
        <v>12</v>
      </c>
      <c r="O10348" s="37" t="str">
        <f t="array" ref="O10348">IFERROR(XLOOKUP(K10348,'Tipo de carga'!B:B,'Tipo de carga'!C:C))</f>
        <v>Diesel</v>
      </c>
    </row>
    <row r="10349">
      <c r="A10349" s="36">
        <v>1947.0</v>
      </c>
      <c r="B10349" s="37" t="str">
        <f t="array" ref="B10349">IFERROR(XLOOKUP(A10349,'Asignacion Dic'!A:A,'Asignacion Dic'!C:C))</f>
        <v>Circuitos</v>
      </c>
      <c r="C10349" s="37" t="str">
        <f t="array" ref="C10349">IFERROR(XLOOKUP(A10349,'Asignacion Dic'!A:A,'Asignacion Dic'!B:B))</f>
        <v>EC-03</v>
      </c>
      <c r="D10349" s="38">
        <v>45650.33837962963</v>
      </c>
      <c r="E10349" s="36" t="s">
        <v>265</v>
      </c>
      <c r="F10349" s="37" t="str">
        <f t="array" ref="F10349">IFERROR(XLOOKUP(E10349,Operadores!A:A,Operadores!B:B))</f>
        <v>DAMOS</v>
      </c>
      <c r="G10349" s="36" t="s">
        <v>75</v>
      </c>
      <c r="H10349" s="39">
        <v>19.84688</v>
      </c>
      <c r="I10349" s="40">
        <v>499.21</v>
      </c>
      <c r="J10349" s="41">
        <f t="shared" si="5"/>
        <v>9907.760965</v>
      </c>
      <c r="K10349" s="37" t="str">
        <f t="array" ref="K10349">IFERROR(XLOOKUP(G10349,'Tipo de carga'!A:A,'Tipo de carga'!B:B))</f>
        <v>Autoabasto</v>
      </c>
      <c r="L10349" s="37">
        <f t="shared" si="2"/>
        <v>52</v>
      </c>
      <c r="M10349" s="37">
        <f t="shared" si="3"/>
        <v>24</v>
      </c>
      <c r="N10349" s="37">
        <f t="shared" si="4"/>
        <v>12</v>
      </c>
      <c r="O10349" s="37" t="str">
        <f t="array" ref="O10349">IFERROR(XLOOKUP(K10349,'Tipo de carga'!B:B,'Tipo de carga'!C:C))</f>
        <v>Diesel</v>
      </c>
    </row>
    <row r="10350">
      <c r="A10350" s="36">
        <v>1765.0</v>
      </c>
      <c r="B10350" s="37" t="str">
        <f t="array" ref="B10350">IFERROR(XLOOKUP(A10350,'Asignacion Dic'!A:A,'Asignacion Dic'!C:C))</f>
        <v>Circuitos</v>
      </c>
      <c r="C10350" s="37" t="str">
        <f t="array" ref="C10350">IFERROR(XLOOKUP(A10350,'Asignacion Dic'!A:A,'Asignacion Dic'!B:B))</f>
        <v>EC-03</v>
      </c>
      <c r="D10350" s="38">
        <v>45650.28569444444</v>
      </c>
      <c r="E10350" s="36" t="s">
        <v>635</v>
      </c>
      <c r="F10350" s="37" t="str">
        <f t="array" ref="F10350">IFERROR(XLOOKUP(E10350,Operadores!A:A,Operadores!B:B))</f>
        <v>ACOFED</v>
      </c>
      <c r="G10350" s="36" t="s">
        <v>75</v>
      </c>
      <c r="H10350" s="39">
        <v>19.84688</v>
      </c>
      <c r="I10350" s="40">
        <v>420.65</v>
      </c>
      <c r="J10350" s="41">
        <f t="shared" si="5"/>
        <v>8348.590072</v>
      </c>
      <c r="K10350" s="37" t="str">
        <f t="array" ref="K10350">IFERROR(XLOOKUP(G10350,'Tipo de carga'!A:A,'Tipo de carga'!B:B))</f>
        <v>Autoabasto</v>
      </c>
      <c r="L10350" s="37">
        <f t="shared" si="2"/>
        <v>52</v>
      </c>
      <c r="M10350" s="37">
        <f t="shared" si="3"/>
        <v>24</v>
      </c>
      <c r="N10350" s="37">
        <f t="shared" si="4"/>
        <v>12</v>
      </c>
      <c r="O10350" s="37" t="str">
        <f t="array" ref="O10350">IFERROR(XLOOKUP(K10350,'Tipo de carga'!B:B,'Tipo de carga'!C:C))</f>
        <v>Diesel</v>
      </c>
    </row>
    <row r="10351">
      <c r="A10351" s="36">
        <v>1940.0</v>
      </c>
      <c r="B10351" s="37" t="str">
        <f t="array" ref="B10351">IFERROR(XLOOKUP(A10351,'Asignacion Dic'!A:A,'Asignacion Dic'!C:C))</f>
        <v>Circuitos</v>
      </c>
      <c r="C10351" s="37" t="str">
        <f t="array" ref="C10351">IFERROR(XLOOKUP(A10351,'Asignacion Dic'!A:A,'Asignacion Dic'!B:B))</f>
        <v>EC-03</v>
      </c>
      <c r="D10351" s="38">
        <v>45651.807280092595</v>
      </c>
      <c r="E10351" s="36" t="s">
        <v>259</v>
      </c>
      <c r="F10351" s="37" t="str">
        <f t="array" ref="F10351">IFERROR(XLOOKUP(E10351,Operadores!A:A,Operadores!B:B))</f>
        <v>FLOPE</v>
      </c>
      <c r="G10351" s="36" t="s">
        <v>274</v>
      </c>
      <c r="H10351" s="39">
        <v>18.94</v>
      </c>
      <c r="I10351" s="40">
        <v>256.88</v>
      </c>
      <c r="J10351" s="41">
        <f t="shared" si="5"/>
        <v>4865.3072</v>
      </c>
      <c r="K10351" s="37" t="str">
        <f t="array" ref="K10351">IFERROR(XLOOKUP(G10351,'Tipo de carga'!A:A,'Tipo de carga'!B:B))</f>
        <v>Autoabasto</v>
      </c>
      <c r="L10351" s="37">
        <f t="shared" si="2"/>
        <v>52</v>
      </c>
      <c r="M10351" s="37">
        <f t="shared" si="3"/>
        <v>25</v>
      </c>
      <c r="N10351" s="37">
        <f t="shared" si="4"/>
        <v>12</v>
      </c>
      <c r="O10351" s="37" t="str">
        <f t="array" ref="O10351">IFERROR(XLOOKUP(K10351,'Tipo de carga'!B:B,'Tipo de carga'!C:C))</f>
        <v>Diesel</v>
      </c>
    </row>
    <row r="10352">
      <c r="A10352" s="36">
        <v>1880.0</v>
      </c>
      <c r="B10352" s="37" t="str">
        <f t="array" ref="B10352">IFERROR(XLOOKUP(A10352,'Asignacion Dic'!A:A,'Asignacion Dic'!C:C))</f>
        <v>Circuitos</v>
      </c>
      <c r="C10352" s="37" t="str">
        <f t="array" ref="C10352">IFERROR(XLOOKUP(A10352,'Asignacion Dic'!A:A,'Asignacion Dic'!B:B))</f>
        <v>EC-03</v>
      </c>
      <c r="D10352" s="38">
        <v>45650.340520833335</v>
      </c>
      <c r="E10352" s="36" t="s">
        <v>248</v>
      </c>
      <c r="F10352" s="37" t="str">
        <f t="array" ref="F10352">IFERROR(XLOOKUP(E10352,Operadores!A:A,Operadores!B:B))</f>
        <v>CRULE</v>
      </c>
      <c r="G10352" s="36" t="s">
        <v>274</v>
      </c>
      <c r="H10352" s="39">
        <v>18.94</v>
      </c>
      <c r="I10352" s="40">
        <v>272.82</v>
      </c>
      <c r="J10352" s="41">
        <f t="shared" si="5"/>
        <v>5167.2108</v>
      </c>
      <c r="K10352" s="37" t="str">
        <f t="array" ref="K10352">IFERROR(XLOOKUP(G10352,'Tipo de carga'!A:A,'Tipo de carga'!B:B))</f>
        <v>Autoabasto</v>
      </c>
      <c r="L10352" s="37">
        <f t="shared" si="2"/>
        <v>52</v>
      </c>
      <c r="M10352" s="37">
        <f t="shared" si="3"/>
        <v>24</v>
      </c>
      <c r="N10352" s="37">
        <f t="shared" si="4"/>
        <v>12</v>
      </c>
      <c r="O10352" s="37" t="str">
        <f t="array" ref="O10352">IFERROR(XLOOKUP(K10352,'Tipo de carga'!B:B,'Tipo de carga'!C:C))</f>
        <v>Diesel</v>
      </c>
    </row>
    <row r="10353">
      <c r="A10353" s="36">
        <v>1847.0</v>
      </c>
      <c r="B10353" s="37" t="str">
        <f t="array" ref="B10353">IFERROR(XLOOKUP(A10353,'Asignacion Dic'!A:A,'Asignacion Dic'!C:C))</f>
        <v>Circuitos</v>
      </c>
      <c r="C10353" s="37" t="str">
        <f t="array" ref="C10353">IFERROR(XLOOKUP(A10353,'Asignacion Dic'!A:A,'Asignacion Dic'!B:B))</f>
        <v>EC-03</v>
      </c>
      <c r="D10353" s="38">
        <v>45651.996516203704</v>
      </c>
      <c r="E10353" s="36" t="s">
        <v>243</v>
      </c>
      <c r="F10353" s="37" t="str">
        <f t="array" ref="F10353">IFERROR(XLOOKUP(E10353,Operadores!A:A,Operadores!B:B))</f>
        <v>HERJO17X</v>
      </c>
      <c r="G10353" s="36" t="s">
        <v>609</v>
      </c>
      <c r="H10353" s="39">
        <v>19.93308</v>
      </c>
      <c r="I10353" s="40">
        <v>265.06</v>
      </c>
      <c r="J10353" s="41">
        <f t="shared" si="5"/>
        <v>5283.462185</v>
      </c>
      <c r="K10353" s="37" t="str">
        <f t="array" ref="K10353">IFERROR(XLOOKUP(G10353,'Tipo de carga'!A:A,'Tipo de carga'!B:B))</f>
        <v>Autoabasto</v>
      </c>
      <c r="L10353" s="37">
        <f t="shared" si="2"/>
        <v>52</v>
      </c>
      <c r="M10353" s="37">
        <f t="shared" si="3"/>
        <v>25</v>
      </c>
      <c r="N10353" s="37">
        <f t="shared" si="4"/>
        <v>12</v>
      </c>
      <c r="O10353" s="37" t="str">
        <f t="array" ref="O10353">IFERROR(XLOOKUP(K10353,'Tipo de carga'!B:B,'Tipo de carga'!C:C))</f>
        <v>Diesel</v>
      </c>
    </row>
    <row r="10354">
      <c r="A10354" s="36">
        <v>2031.0</v>
      </c>
      <c r="B10354" s="37" t="str">
        <f t="array" ref="B10354">IFERROR(XLOOKUP(A10354,'Asignacion Dic'!A:A,'Asignacion Dic'!C:C))</f>
        <v>MeLi Dedicado Merida</v>
      </c>
      <c r="C10354" s="37" t="str">
        <f t="array" ref="C10354">IFERROR(XLOOKUP(A10354,'Asignacion Dic'!A:A,'Asignacion Dic'!B:B))</f>
        <v>EC-05</v>
      </c>
      <c r="D10354" s="38">
        <v>45651.987291666665</v>
      </c>
      <c r="E10354" s="36" t="s">
        <v>589</v>
      </c>
      <c r="F10354" s="37" t="str">
        <f t="array" ref="F10354">IFERROR(XLOOKUP(E10354,Operadores!A:A,Operadores!B:B))</f>
        <v>LEOJUA</v>
      </c>
      <c r="G10354" s="36" t="s">
        <v>609</v>
      </c>
      <c r="H10354" s="39">
        <v>19.93308</v>
      </c>
      <c r="I10354" s="40">
        <v>336.79</v>
      </c>
      <c r="J10354" s="41">
        <f t="shared" si="5"/>
        <v>6713.262013</v>
      </c>
      <c r="K10354" s="37" t="str">
        <f t="array" ref="K10354">IFERROR(XLOOKUP(G10354,'Tipo de carga'!A:A,'Tipo de carga'!B:B))</f>
        <v>Autoabasto</v>
      </c>
      <c r="L10354" s="37">
        <f t="shared" si="2"/>
        <v>52</v>
      </c>
      <c r="M10354" s="37">
        <f t="shared" si="3"/>
        <v>25</v>
      </c>
      <c r="N10354" s="37">
        <f t="shared" si="4"/>
        <v>12</v>
      </c>
      <c r="O10354" s="37" t="str">
        <f t="array" ref="O10354">IFERROR(XLOOKUP(K10354,'Tipo de carga'!B:B,'Tipo de carga'!C:C))</f>
        <v>Diesel</v>
      </c>
    </row>
    <row r="10355">
      <c r="A10355" s="36">
        <v>1982.0</v>
      </c>
      <c r="B10355" s="37" t="str">
        <f t="array" ref="B10355">IFERROR(XLOOKUP(A10355,'Asignacion Dic'!A:A,'Asignacion Dic'!C:C))</f>
        <v>MeLi asignado SD</v>
      </c>
      <c r="C10355" s="37" t="str">
        <f t="array" ref="C10355">IFERROR(XLOOKUP(A10355,'Asignacion Dic'!A:A,'Asignacion Dic'!B:B))</f>
        <v>EC-05</v>
      </c>
      <c r="D10355" s="38">
        <v>45651.826527777775</v>
      </c>
      <c r="E10355" s="36" t="s">
        <v>190</v>
      </c>
      <c r="F10355" s="37" t="str">
        <f t="array" ref="F10355">IFERROR(XLOOKUP(E10355,Operadores!A:A,Operadores!B:B))</f>
        <v>BUSJUA</v>
      </c>
      <c r="G10355" s="36" t="s">
        <v>609</v>
      </c>
      <c r="H10355" s="39">
        <v>19.93308</v>
      </c>
      <c r="I10355" s="40">
        <v>750.08</v>
      </c>
      <c r="J10355" s="41">
        <f t="shared" si="5"/>
        <v>14951.40465</v>
      </c>
      <c r="K10355" s="37" t="str">
        <f t="array" ref="K10355">IFERROR(XLOOKUP(G10355,'Tipo de carga'!A:A,'Tipo de carga'!B:B))</f>
        <v>Autoabasto</v>
      </c>
      <c r="L10355" s="37">
        <f t="shared" si="2"/>
        <v>52</v>
      </c>
      <c r="M10355" s="37">
        <f t="shared" si="3"/>
        <v>25</v>
      </c>
      <c r="N10355" s="37">
        <f t="shared" si="4"/>
        <v>12</v>
      </c>
      <c r="O10355" s="37" t="str">
        <f t="array" ref="O10355">IFERROR(XLOOKUP(K10355,'Tipo de carga'!B:B,'Tipo de carga'!C:C))</f>
        <v>Diesel</v>
      </c>
    </row>
    <row r="10356">
      <c r="A10356" s="36">
        <v>1851.0</v>
      </c>
      <c r="B10356" s="37" t="str">
        <f t="array" ref="B10356">IFERROR(XLOOKUP(A10356,'Asignacion Dic'!A:A,'Asignacion Dic'!C:C))</f>
        <v>Circuitos</v>
      </c>
      <c r="C10356" s="37" t="str">
        <f t="array" ref="C10356">IFERROR(XLOOKUP(A10356,'Asignacion Dic'!A:A,'Asignacion Dic'!B:B))</f>
        <v>EC-03</v>
      </c>
      <c r="D10356" s="38">
        <v>45651.71462962963</v>
      </c>
      <c r="E10356" s="36" t="s">
        <v>510</v>
      </c>
      <c r="F10356" s="37" t="str">
        <f t="array" ref="F10356">IFERROR(XLOOKUP(E10356,Operadores!A:A,Operadores!B:B))</f>
        <v>ROJFEL</v>
      </c>
      <c r="G10356" s="36" t="s">
        <v>609</v>
      </c>
      <c r="H10356" s="39">
        <v>19.93308</v>
      </c>
      <c r="I10356" s="40">
        <v>522.1</v>
      </c>
      <c r="J10356" s="41">
        <f t="shared" si="5"/>
        <v>10407.06107</v>
      </c>
      <c r="K10356" s="37" t="str">
        <f t="array" ref="K10356">IFERROR(XLOOKUP(G10356,'Tipo de carga'!A:A,'Tipo de carga'!B:B))</f>
        <v>Autoabasto</v>
      </c>
      <c r="L10356" s="37">
        <f t="shared" si="2"/>
        <v>52</v>
      </c>
      <c r="M10356" s="37">
        <f t="shared" si="3"/>
        <v>25</v>
      </c>
      <c r="N10356" s="37">
        <f t="shared" si="4"/>
        <v>12</v>
      </c>
      <c r="O10356" s="37" t="str">
        <f t="array" ref="O10356">IFERROR(XLOOKUP(K10356,'Tipo de carga'!B:B,'Tipo de carga'!C:C))</f>
        <v>Diesel</v>
      </c>
    </row>
    <row r="10357">
      <c r="A10357" s="36">
        <v>1852.0</v>
      </c>
      <c r="B10357" s="37" t="str">
        <f t="array" ref="B10357">IFERROR(XLOOKUP(A10357,'Asignacion Dic'!A:A,'Asignacion Dic'!C:C))</f>
        <v>Circuitos</v>
      </c>
      <c r="C10357" s="37" t="str">
        <f t="array" ref="C10357">IFERROR(XLOOKUP(A10357,'Asignacion Dic'!A:A,'Asignacion Dic'!B:B))</f>
        <v>EC-03</v>
      </c>
      <c r="D10357" s="38">
        <v>45651.66946759259</v>
      </c>
      <c r="E10357" s="36" t="s">
        <v>197</v>
      </c>
      <c r="F10357" s="37" t="str">
        <f t="array" ref="F10357">IFERROR(XLOOKUP(E10357,Operadores!A:A,Operadores!B:B))</f>
        <v>REYALE</v>
      </c>
      <c r="G10357" s="36" t="s">
        <v>609</v>
      </c>
      <c r="H10357" s="39">
        <v>19.93308</v>
      </c>
      <c r="I10357" s="40">
        <v>560.1</v>
      </c>
      <c r="J10357" s="41">
        <f t="shared" si="5"/>
        <v>11164.51811</v>
      </c>
      <c r="K10357" s="37" t="str">
        <f t="array" ref="K10357">IFERROR(XLOOKUP(G10357,'Tipo de carga'!A:A,'Tipo de carga'!B:B))</f>
        <v>Autoabasto</v>
      </c>
      <c r="L10357" s="37">
        <f t="shared" si="2"/>
        <v>52</v>
      </c>
      <c r="M10357" s="37">
        <f t="shared" si="3"/>
        <v>25</v>
      </c>
      <c r="N10357" s="37">
        <f t="shared" si="4"/>
        <v>12</v>
      </c>
      <c r="O10357" s="37" t="str">
        <f t="array" ref="O10357">IFERROR(XLOOKUP(K10357,'Tipo de carga'!B:B,'Tipo de carga'!C:C))</f>
        <v>Diesel</v>
      </c>
    </row>
    <row r="10358">
      <c r="A10358" s="36">
        <v>2009.0</v>
      </c>
      <c r="B10358" s="37" t="str">
        <f t="array" ref="B10358">IFERROR(XLOOKUP(A10358,'Asignacion Dic'!A:A,'Asignacion Dic'!C:C))</f>
        <v>MeLi Dedicado Merida</v>
      </c>
      <c r="C10358" s="37" t="str">
        <f t="array" ref="C10358">IFERROR(XLOOKUP(A10358,'Asignacion Dic'!A:A,'Asignacion Dic'!B:B))</f>
        <v>EC-05</v>
      </c>
      <c r="D10358" s="38">
        <v>45651.39612268518</v>
      </c>
      <c r="E10358" s="36" t="s">
        <v>294</v>
      </c>
      <c r="F10358" s="37" t="str">
        <f t="array" ref="F10358">IFERROR(XLOOKUP(E10358,Operadores!A:A,Operadores!B:B))</f>
        <v>GONCAR01</v>
      </c>
      <c r="G10358" s="36" t="s">
        <v>609</v>
      </c>
      <c r="H10358" s="39">
        <v>19.93308</v>
      </c>
      <c r="I10358" s="40">
        <v>296.7</v>
      </c>
      <c r="J10358" s="41">
        <f t="shared" si="5"/>
        <v>5914.144836</v>
      </c>
      <c r="K10358" s="37" t="str">
        <f t="array" ref="K10358">IFERROR(XLOOKUP(G10358,'Tipo de carga'!A:A,'Tipo de carga'!B:B))</f>
        <v>Autoabasto</v>
      </c>
      <c r="L10358" s="37">
        <f t="shared" si="2"/>
        <v>52</v>
      </c>
      <c r="M10358" s="37">
        <f t="shared" si="3"/>
        <v>25</v>
      </c>
      <c r="N10358" s="37">
        <f t="shared" si="4"/>
        <v>12</v>
      </c>
      <c r="O10358" s="37" t="str">
        <f t="array" ref="O10358">IFERROR(XLOOKUP(K10358,'Tipo de carga'!B:B,'Tipo de carga'!C:C))</f>
        <v>Diesel</v>
      </c>
    </row>
    <row r="10359">
      <c r="A10359" s="36">
        <v>1876.0</v>
      </c>
      <c r="B10359" s="37" t="str">
        <f t="array" ref="B10359">IFERROR(XLOOKUP(A10359,'Asignacion Dic'!A:A,'Asignacion Dic'!C:C))</f>
        <v>Circuitos</v>
      </c>
      <c r="C10359" s="37" t="str">
        <f t="array" ref="C10359">IFERROR(XLOOKUP(A10359,'Asignacion Dic'!A:A,'Asignacion Dic'!B:B))</f>
        <v>EC-03</v>
      </c>
      <c r="D10359" s="38">
        <v>45650.87893518519</v>
      </c>
      <c r="E10359" s="36" t="s">
        <v>405</v>
      </c>
      <c r="F10359" s="37" t="str">
        <f t="array" ref="F10359">IFERROR(XLOOKUP(E10359,Operadores!A:A,Operadores!B:B))</f>
        <v>RUIFR</v>
      </c>
      <c r="G10359" s="36" t="s">
        <v>609</v>
      </c>
      <c r="H10359" s="39">
        <v>19.93308</v>
      </c>
      <c r="I10359" s="40">
        <v>450.56</v>
      </c>
      <c r="J10359" s="41">
        <f t="shared" si="5"/>
        <v>8981.048525</v>
      </c>
      <c r="K10359" s="37" t="str">
        <f t="array" ref="K10359">IFERROR(XLOOKUP(G10359,'Tipo de carga'!A:A,'Tipo de carga'!B:B))</f>
        <v>Autoabasto</v>
      </c>
      <c r="L10359" s="37">
        <f t="shared" si="2"/>
        <v>52</v>
      </c>
      <c r="M10359" s="37">
        <f t="shared" si="3"/>
        <v>24</v>
      </c>
      <c r="N10359" s="37">
        <f t="shared" si="4"/>
        <v>12</v>
      </c>
      <c r="O10359" s="37" t="str">
        <f t="array" ref="O10359">IFERROR(XLOOKUP(K10359,'Tipo de carga'!B:B,'Tipo de carga'!C:C))</f>
        <v>Diesel</v>
      </c>
    </row>
    <row r="10360">
      <c r="A10360" s="36">
        <v>1741.0</v>
      </c>
      <c r="B10360" s="37" t="str">
        <f t="array" ref="B10360">IFERROR(XLOOKUP(A10360,'Asignacion Dic'!A:A,'Asignacion Dic'!C:C))</f>
        <v>Hisense</v>
      </c>
      <c r="C10360" s="37" t="str">
        <f t="array" ref="C10360">IFERROR(XLOOKUP(A10360,'Asignacion Dic'!A:A,'Asignacion Dic'!B:B))</f>
        <v>EC-03</v>
      </c>
      <c r="D10360" s="38">
        <v>45650.85234953704</v>
      </c>
      <c r="E10360" s="36" t="s">
        <v>76</v>
      </c>
      <c r="F10360" s="37" t="str">
        <f t="array" ref="F10360">IFERROR(XLOOKUP(E10360,Operadores!A:A,Operadores!B:B))</f>
        <v>GALSA</v>
      </c>
      <c r="G10360" s="36" t="s">
        <v>609</v>
      </c>
      <c r="H10360" s="39">
        <v>19.93308</v>
      </c>
      <c r="I10360" s="40">
        <v>459.77</v>
      </c>
      <c r="J10360" s="41">
        <f t="shared" si="5"/>
        <v>9164.632192</v>
      </c>
      <c r="K10360" s="37" t="str">
        <f t="array" ref="K10360">IFERROR(XLOOKUP(G10360,'Tipo de carga'!A:A,'Tipo de carga'!B:B))</f>
        <v>Autoabasto</v>
      </c>
      <c r="L10360" s="37">
        <f t="shared" si="2"/>
        <v>52</v>
      </c>
      <c r="M10360" s="37">
        <f t="shared" si="3"/>
        <v>24</v>
      </c>
      <c r="N10360" s="37">
        <f t="shared" si="4"/>
        <v>12</v>
      </c>
      <c r="O10360" s="37" t="str">
        <f t="array" ref="O10360">IFERROR(XLOOKUP(K10360,'Tipo de carga'!B:B,'Tipo de carga'!C:C))</f>
        <v>Diesel</v>
      </c>
    </row>
    <row r="10361">
      <c r="A10361" s="36">
        <v>1986.0</v>
      </c>
      <c r="B10361" s="37" t="str">
        <f t="array" ref="B10361">IFERROR(XLOOKUP(A10361,'Asignacion Dic'!A:A,'Asignacion Dic'!C:C))</f>
        <v>MeLi asignado SD</v>
      </c>
      <c r="C10361" s="37" t="str">
        <f t="array" ref="C10361">IFERROR(XLOOKUP(A10361,'Asignacion Dic'!A:A,'Asignacion Dic'!B:B))</f>
        <v>EC-05</v>
      </c>
      <c r="D10361" s="38">
        <v>45650.79892361111</v>
      </c>
      <c r="E10361" s="36" t="s">
        <v>387</v>
      </c>
      <c r="F10361" s="37" t="str">
        <f t="array" ref="F10361">IFERROR(XLOOKUP(E10361,Operadores!A:A,Operadores!B:B))</f>
        <v>SOSMAR</v>
      </c>
      <c r="G10361" s="36" t="s">
        <v>609</v>
      </c>
      <c r="H10361" s="39">
        <v>19.93308</v>
      </c>
      <c r="I10361" s="40">
        <v>785.99</v>
      </c>
      <c r="J10361" s="41">
        <f t="shared" si="5"/>
        <v>15667.20155</v>
      </c>
      <c r="K10361" s="37" t="str">
        <f t="array" ref="K10361">IFERROR(XLOOKUP(G10361,'Tipo de carga'!A:A,'Tipo de carga'!B:B))</f>
        <v>Autoabasto</v>
      </c>
      <c r="L10361" s="37">
        <f t="shared" si="2"/>
        <v>52</v>
      </c>
      <c r="M10361" s="37">
        <f t="shared" si="3"/>
        <v>24</v>
      </c>
      <c r="N10361" s="37">
        <f t="shared" si="4"/>
        <v>12</v>
      </c>
      <c r="O10361" s="37" t="str">
        <f t="array" ref="O10361">IFERROR(XLOOKUP(K10361,'Tipo de carga'!B:B,'Tipo de carga'!C:C))</f>
        <v>Diesel</v>
      </c>
    </row>
    <row r="10362">
      <c r="A10362" s="36">
        <v>1888.0</v>
      </c>
      <c r="B10362" s="37" t="str">
        <f t="array" ref="B10362">IFERROR(XLOOKUP(A10362,'Asignacion Dic'!A:A,'Asignacion Dic'!C:C))</f>
        <v>Circuitos</v>
      </c>
      <c r="C10362" s="37" t="str">
        <f t="array" ref="C10362">IFERROR(XLOOKUP(A10362,'Asignacion Dic'!A:A,'Asignacion Dic'!B:B))</f>
        <v>EC-03</v>
      </c>
      <c r="D10362" s="38">
        <v>45650.764965277776</v>
      </c>
      <c r="E10362" s="36" t="s">
        <v>617</v>
      </c>
      <c r="F10362" s="37" t="str">
        <f t="array" ref="F10362">IFERROR(XLOOKUP(E10362,Operadores!A:A,Operadores!B:B))</f>
        <v>CUAJOR</v>
      </c>
      <c r="G10362" s="36" t="s">
        <v>609</v>
      </c>
      <c r="H10362" s="39">
        <v>19.93308</v>
      </c>
      <c r="I10362" s="40">
        <v>318.31</v>
      </c>
      <c r="J10362" s="41">
        <f t="shared" si="5"/>
        <v>6344.898695</v>
      </c>
      <c r="K10362" s="37" t="str">
        <f t="array" ref="K10362">IFERROR(XLOOKUP(G10362,'Tipo de carga'!A:A,'Tipo de carga'!B:B))</f>
        <v>Autoabasto</v>
      </c>
      <c r="L10362" s="37">
        <f t="shared" si="2"/>
        <v>52</v>
      </c>
      <c r="M10362" s="37">
        <f t="shared" si="3"/>
        <v>24</v>
      </c>
      <c r="N10362" s="37">
        <f t="shared" si="4"/>
        <v>12</v>
      </c>
      <c r="O10362" s="37" t="str">
        <f t="array" ref="O10362">IFERROR(XLOOKUP(K10362,'Tipo de carga'!B:B,'Tipo de carga'!C:C))</f>
        <v>Diesel</v>
      </c>
    </row>
    <row r="10363">
      <c r="A10363" s="36">
        <v>1961.0</v>
      </c>
      <c r="B10363" s="37" t="str">
        <f t="array" ref="B10363">IFERROR(XLOOKUP(A10363,'Asignacion Dic'!A:A,'Asignacion Dic'!C:C))</f>
        <v>MeLi asignado SD</v>
      </c>
      <c r="C10363" s="37" t="str">
        <f t="array" ref="C10363">IFERROR(XLOOKUP(A10363,'Asignacion Dic'!A:A,'Asignacion Dic'!B:B))</f>
        <v>EC-05</v>
      </c>
      <c r="D10363" s="38">
        <v>45650.66175925926</v>
      </c>
      <c r="E10363" s="36" t="s">
        <v>196</v>
      </c>
      <c r="F10363" s="37" t="str">
        <f t="array" ref="F10363">IFERROR(XLOOKUP(E10363,Operadores!A:A,Operadores!B:B))</f>
        <v>HERJOS07</v>
      </c>
      <c r="G10363" s="36" t="s">
        <v>609</v>
      </c>
      <c r="H10363" s="39">
        <v>19.93308</v>
      </c>
      <c r="I10363" s="40">
        <v>348.51</v>
      </c>
      <c r="J10363" s="41">
        <f t="shared" si="5"/>
        <v>6946.877711</v>
      </c>
      <c r="K10363" s="37" t="str">
        <f t="array" ref="K10363">IFERROR(XLOOKUP(G10363,'Tipo de carga'!A:A,'Tipo de carga'!B:B))</f>
        <v>Autoabasto</v>
      </c>
      <c r="L10363" s="37">
        <f t="shared" si="2"/>
        <v>52</v>
      </c>
      <c r="M10363" s="37">
        <f t="shared" si="3"/>
        <v>24</v>
      </c>
      <c r="N10363" s="37">
        <f t="shared" si="4"/>
        <v>12</v>
      </c>
      <c r="O10363" s="37" t="str">
        <f t="array" ref="O10363">IFERROR(XLOOKUP(K10363,'Tipo de carga'!B:B,'Tipo de carga'!C:C))</f>
        <v>Diesel</v>
      </c>
    </row>
    <row r="10364">
      <c r="A10364" s="36">
        <v>1992.0</v>
      </c>
      <c r="B10364" s="37" t="str">
        <f t="array" ref="B10364">IFERROR(XLOOKUP(A10364,'Asignacion Dic'!A:A,'Asignacion Dic'!C:C))</f>
        <v>MeLi Dedicado TD</v>
      </c>
      <c r="C10364" s="37" t="str">
        <f t="array" ref="C10364">IFERROR(XLOOKUP(A10364,'Asignacion Dic'!A:A,'Asignacion Dic'!B:B))</f>
        <v>EC-05</v>
      </c>
      <c r="D10364" s="38">
        <v>45650.591145833336</v>
      </c>
      <c r="E10364" s="36" t="s">
        <v>460</v>
      </c>
      <c r="F10364" s="37" t="str">
        <f t="array" ref="F10364">IFERROR(XLOOKUP(E10364,Operadores!A:A,Operadores!B:B))</f>
        <v>TORAN</v>
      </c>
      <c r="G10364" s="36" t="s">
        <v>609</v>
      </c>
      <c r="H10364" s="39">
        <v>19.93308</v>
      </c>
      <c r="I10364" s="40">
        <v>284.94</v>
      </c>
      <c r="J10364" s="41">
        <f t="shared" si="5"/>
        <v>5679.731815</v>
      </c>
      <c r="K10364" s="37" t="str">
        <f t="array" ref="K10364">IFERROR(XLOOKUP(G10364,'Tipo de carga'!A:A,'Tipo de carga'!B:B))</f>
        <v>Autoabasto</v>
      </c>
      <c r="L10364" s="37">
        <f t="shared" si="2"/>
        <v>52</v>
      </c>
      <c r="M10364" s="37">
        <f t="shared" si="3"/>
        <v>24</v>
      </c>
      <c r="N10364" s="37">
        <f t="shared" si="4"/>
        <v>12</v>
      </c>
      <c r="O10364" s="37" t="str">
        <f t="array" ref="O10364">IFERROR(XLOOKUP(K10364,'Tipo de carga'!B:B,'Tipo de carga'!C:C))</f>
        <v>Diesel</v>
      </c>
    </row>
    <row r="10365">
      <c r="A10365" s="36" t="s">
        <v>611</v>
      </c>
      <c r="B10365" s="37" t="str">
        <f t="array" ref="B10365">IFERROR(XLOOKUP(A10365,'Asignacion Dic'!A:A,'Asignacion Dic'!C:C))</f>
        <v/>
      </c>
      <c r="C10365" s="37" t="str">
        <f t="array" ref="C10365">IFERROR(XLOOKUP(A10365,'Asignacion Dic'!A:A,'Asignacion Dic'!B:B))</f>
        <v/>
      </c>
      <c r="D10365" s="38">
        <v>45650.48755787037</v>
      </c>
      <c r="E10365" s="36" t="s">
        <v>69</v>
      </c>
      <c r="F10365" s="37" t="str">
        <f t="array" ref="F10365">IFERROR(XLOOKUP(E10365,Operadores!A:A,Operadores!B:B))</f>
        <v>MTTO</v>
      </c>
      <c r="G10365" s="36" t="s">
        <v>609</v>
      </c>
      <c r="H10365" s="39">
        <v>19.93308</v>
      </c>
      <c r="I10365" s="40">
        <v>116.39</v>
      </c>
      <c r="J10365" s="41">
        <f t="shared" si="5"/>
        <v>2320.011181</v>
      </c>
      <c r="K10365" s="37" t="str">
        <f t="array" ref="K10365">IFERROR(XLOOKUP(G10365,'Tipo de carga'!A:A,'Tipo de carga'!B:B))</f>
        <v>Autoabasto</v>
      </c>
      <c r="L10365" s="37">
        <f t="shared" si="2"/>
        <v>52</v>
      </c>
      <c r="M10365" s="37">
        <f t="shared" si="3"/>
        <v>24</v>
      </c>
      <c r="N10365" s="37">
        <f t="shared" si="4"/>
        <v>12</v>
      </c>
      <c r="O10365" s="37" t="str">
        <f t="array" ref="O10365">IFERROR(XLOOKUP(K10365,'Tipo de carga'!B:B,'Tipo de carga'!C:C))</f>
        <v>Diesel</v>
      </c>
    </row>
    <row r="10366">
      <c r="A10366" s="36" t="s">
        <v>611</v>
      </c>
      <c r="B10366" s="37" t="str">
        <f t="array" ref="B10366">IFERROR(XLOOKUP(A10366,'Asignacion Dic'!A:A,'Asignacion Dic'!C:C))</f>
        <v/>
      </c>
      <c r="C10366" s="37" t="str">
        <f t="array" ref="C10366">IFERROR(XLOOKUP(A10366,'Asignacion Dic'!A:A,'Asignacion Dic'!B:B))</f>
        <v/>
      </c>
      <c r="D10366" s="38">
        <v>45650.474699074075</v>
      </c>
      <c r="E10366" s="36" t="s">
        <v>69</v>
      </c>
      <c r="F10366" s="37" t="str">
        <f t="array" ref="F10366">IFERROR(XLOOKUP(E10366,Operadores!A:A,Operadores!B:B))</f>
        <v>MTTO</v>
      </c>
      <c r="G10366" s="36" t="s">
        <v>609</v>
      </c>
      <c r="H10366" s="39">
        <v>19.93308</v>
      </c>
      <c r="I10366" s="40">
        <v>120.19</v>
      </c>
      <c r="J10366" s="41">
        <f t="shared" si="5"/>
        <v>2395.756885</v>
      </c>
      <c r="K10366" s="37" t="str">
        <f t="array" ref="K10366">IFERROR(XLOOKUP(G10366,'Tipo de carga'!A:A,'Tipo de carga'!B:B))</f>
        <v>Autoabasto</v>
      </c>
      <c r="L10366" s="37">
        <f t="shared" si="2"/>
        <v>52</v>
      </c>
      <c r="M10366" s="37">
        <f t="shared" si="3"/>
        <v>24</v>
      </c>
      <c r="N10366" s="37">
        <f t="shared" si="4"/>
        <v>12</v>
      </c>
      <c r="O10366" s="37" t="str">
        <f t="array" ref="O10366">IFERROR(XLOOKUP(K10366,'Tipo de carga'!B:B,'Tipo de carga'!C:C))</f>
        <v>Diesel</v>
      </c>
    </row>
    <row r="10367">
      <c r="A10367" s="36">
        <v>1981.0</v>
      </c>
      <c r="B10367" s="37" t="str">
        <f t="array" ref="B10367">IFERROR(XLOOKUP(A10367,'Asignacion Dic'!A:A,'Asignacion Dic'!C:C))</f>
        <v>MeLi asignado SD</v>
      </c>
      <c r="C10367" s="37" t="str">
        <f t="array" ref="C10367">IFERROR(XLOOKUP(A10367,'Asignacion Dic'!A:A,'Asignacion Dic'!B:B))</f>
        <v>EC-05</v>
      </c>
      <c r="D10367" s="38">
        <v>45650.39329861111</v>
      </c>
      <c r="E10367" s="36" t="s">
        <v>630</v>
      </c>
      <c r="F10367" s="37" t="str">
        <f t="array" ref="F10367">IFERROR(XLOOKUP(E10367,Operadores!A:A,Operadores!B:B))</f>
        <v>GARSIX</v>
      </c>
      <c r="G10367" s="36" t="s">
        <v>609</v>
      </c>
      <c r="H10367" s="39">
        <v>19.93308</v>
      </c>
      <c r="I10367" s="40">
        <v>190.0</v>
      </c>
      <c r="J10367" s="41">
        <f t="shared" si="5"/>
        <v>3787.2852</v>
      </c>
      <c r="K10367" s="37" t="str">
        <f t="array" ref="K10367">IFERROR(XLOOKUP(G10367,'Tipo de carga'!A:A,'Tipo de carga'!B:B))</f>
        <v>Autoabasto</v>
      </c>
      <c r="L10367" s="37">
        <f t="shared" si="2"/>
        <v>52</v>
      </c>
      <c r="M10367" s="37">
        <f t="shared" si="3"/>
        <v>24</v>
      </c>
      <c r="N10367" s="37">
        <f t="shared" si="4"/>
        <v>12</v>
      </c>
      <c r="O10367" s="37" t="str">
        <f t="array" ref="O10367">IFERROR(XLOOKUP(K10367,'Tipo de carga'!B:B,'Tipo de carga'!C:C))</f>
        <v>Diesel</v>
      </c>
    </row>
    <row r="10368">
      <c r="A10368" s="36">
        <v>1797.0</v>
      </c>
      <c r="B10368" s="37" t="str">
        <f t="array" ref="B10368">IFERROR(XLOOKUP(A10368,'Asignacion Dic'!A:A,'Asignacion Dic'!C:C))</f>
        <v>Hisense</v>
      </c>
      <c r="C10368" s="37" t="str">
        <f t="array" ref="C10368">IFERROR(XLOOKUP(A10368,'Asignacion Dic'!A:A,'Asignacion Dic'!B:B))</f>
        <v>EC-03</v>
      </c>
      <c r="D10368" s="38">
        <v>45651.778182870374</v>
      </c>
      <c r="E10368" s="36" t="s">
        <v>457</v>
      </c>
      <c r="F10368" s="37" t="str">
        <f t="array" ref="F10368">IFERROR(XLOOKUP(E10368,Operadores!A:A,Operadores!B:B))</f>
        <v>DEJMAR</v>
      </c>
      <c r="G10368" s="36" t="s">
        <v>42</v>
      </c>
      <c r="H10368" s="39">
        <v>19.27791</v>
      </c>
      <c r="I10368" s="40">
        <v>366.03</v>
      </c>
      <c r="J10368" s="41">
        <f t="shared" si="5"/>
        <v>7056.293397</v>
      </c>
      <c r="K10368" s="37" t="str">
        <f t="array" ref="K10368">IFERROR(XLOOKUP(G10368,'Tipo de carga'!A:A,'Tipo de carga'!B:B))</f>
        <v>Autoabasto</v>
      </c>
      <c r="L10368" s="37">
        <f t="shared" si="2"/>
        <v>52</v>
      </c>
      <c r="M10368" s="37">
        <f t="shared" si="3"/>
        <v>25</v>
      </c>
      <c r="N10368" s="37">
        <f t="shared" si="4"/>
        <v>12</v>
      </c>
      <c r="O10368" s="37" t="str">
        <f t="array" ref="O10368">IFERROR(XLOOKUP(K10368,'Tipo de carga'!B:B,'Tipo de carga'!C:C))</f>
        <v>Diesel</v>
      </c>
    </row>
    <row r="10369">
      <c r="A10369" s="36">
        <v>1758.0</v>
      </c>
      <c r="B10369" s="37" t="str">
        <f t="array" ref="B10369">IFERROR(XLOOKUP(A10369,'Asignacion Dic'!A:A,'Asignacion Dic'!C:C))</f>
        <v>Wm Full</v>
      </c>
      <c r="C10369" s="37" t="str">
        <f t="array" ref="C10369">IFERROR(XLOOKUP(A10369,'Asignacion Dic'!A:A,'Asignacion Dic'!B:B))</f>
        <v>EC-08</v>
      </c>
      <c r="D10369" s="38">
        <v>45651.47844907407</v>
      </c>
      <c r="E10369" s="36" t="s">
        <v>282</v>
      </c>
      <c r="F10369" s="37" t="str">
        <f t="array" ref="F10369">IFERROR(XLOOKUP(E10369,Operadores!A:A,Operadores!B:B))</f>
        <v>MENJUA01</v>
      </c>
      <c r="G10369" s="36" t="s">
        <v>42</v>
      </c>
      <c r="H10369" s="39">
        <v>19.27791</v>
      </c>
      <c r="I10369" s="40">
        <v>374.3</v>
      </c>
      <c r="J10369" s="41">
        <f t="shared" si="5"/>
        <v>7215.721713</v>
      </c>
      <c r="K10369" s="37" t="str">
        <f t="array" ref="K10369">IFERROR(XLOOKUP(G10369,'Tipo de carga'!A:A,'Tipo de carga'!B:B))</f>
        <v>Autoabasto</v>
      </c>
      <c r="L10369" s="37">
        <f t="shared" si="2"/>
        <v>52</v>
      </c>
      <c r="M10369" s="37">
        <f t="shared" si="3"/>
        <v>25</v>
      </c>
      <c r="N10369" s="37">
        <f t="shared" si="4"/>
        <v>12</v>
      </c>
      <c r="O10369" s="37" t="str">
        <f t="array" ref="O10369">IFERROR(XLOOKUP(K10369,'Tipo de carga'!B:B,'Tipo de carga'!C:C))</f>
        <v>Diesel</v>
      </c>
    </row>
    <row r="10370">
      <c r="A10370" s="36">
        <v>1907.0</v>
      </c>
      <c r="B10370" s="37" t="str">
        <f t="array" ref="B10370">IFERROR(XLOOKUP(A10370,'Asignacion Dic'!A:A,'Asignacion Dic'!C:C))</f>
        <v>Circuitos</v>
      </c>
      <c r="C10370" s="37" t="str">
        <f t="array" ref="C10370">IFERROR(XLOOKUP(A10370,'Asignacion Dic'!A:A,'Asignacion Dic'!B:B))</f>
        <v>EC-03</v>
      </c>
      <c r="D10370" s="38">
        <v>45651.37956018518</v>
      </c>
      <c r="E10370" s="36" t="s">
        <v>237</v>
      </c>
      <c r="F10370" s="37" t="str">
        <f t="array" ref="F10370">IFERROR(XLOOKUP(E10370,Operadores!A:A,Operadores!B:B))</f>
        <v>HUAIS</v>
      </c>
      <c r="G10370" s="36" t="s">
        <v>42</v>
      </c>
      <c r="H10370" s="39">
        <v>19.27791</v>
      </c>
      <c r="I10370" s="40">
        <v>542.84</v>
      </c>
      <c r="J10370" s="41">
        <f t="shared" si="5"/>
        <v>10464.82066</v>
      </c>
      <c r="K10370" s="37" t="str">
        <f t="array" ref="K10370">IFERROR(XLOOKUP(G10370,'Tipo de carga'!A:A,'Tipo de carga'!B:B))</f>
        <v>Autoabasto</v>
      </c>
      <c r="L10370" s="37">
        <f t="shared" si="2"/>
        <v>52</v>
      </c>
      <c r="M10370" s="37">
        <f t="shared" si="3"/>
        <v>25</v>
      </c>
      <c r="N10370" s="37">
        <f t="shared" si="4"/>
        <v>12</v>
      </c>
      <c r="O10370" s="37" t="str">
        <f t="array" ref="O10370">IFERROR(XLOOKUP(K10370,'Tipo de carga'!B:B,'Tipo de carga'!C:C))</f>
        <v>Diesel</v>
      </c>
    </row>
    <row r="10371">
      <c r="A10371" s="36">
        <v>1958.0</v>
      </c>
      <c r="B10371" s="37" t="str">
        <f t="array" ref="B10371">IFERROR(XLOOKUP(A10371,'Asignacion Dic'!A:A,'Asignacion Dic'!C:C))</f>
        <v>Full Liver</v>
      </c>
      <c r="C10371" s="37" t="str">
        <f t="array" ref="C10371">IFERROR(XLOOKUP(A10371,'Asignacion Dic'!A:A,'Asignacion Dic'!B:B))</f>
        <v>EC-01</v>
      </c>
      <c r="D10371" s="38">
        <v>45651.12053240741</v>
      </c>
      <c r="E10371" s="36" t="s">
        <v>218</v>
      </c>
      <c r="F10371" s="37" t="str">
        <f t="array" ref="F10371">IFERROR(XLOOKUP(E10371,Operadores!A:A,Operadores!B:B))</f>
        <v>MONAL</v>
      </c>
      <c r="G10371" s="36" t="s">
        <v>42</v>
      </c>
      <c r="H10371" s="39">
        <v>19.27791</v>
      </c>
      <c r="I10371" s="40">
        <v>620.0</v>
      </c>
      <c r="J10371" s="41">
        <f t="shared" si="5"/>
        <v>11952.3042</v>
      </c>
      <c r="K10371" s="37" t="str">
        <f t="array" ref="K10371">IFERROR(XLOOKUP(G10371,'Tipo de carga'!A:A,'Tipo de carga'!B:B))</f>
        <v>Autoabasto</v>
      </c>
      <c r="L10371" s="37">
        <f t="shared" si="2"/>
        <v>52</v>
      </c>
      <c r="M10371" s="37">
        <f t="shared" si="3"/>
        <v>25</v>
      </c>
      <c r="N10371" s="37">
        <f t="shared" si="4"/>
        <v>12</v>
      </c>
      <c r="O10371" s="37" t="str">
        <f t="array" ref="O10371">IFERROR(XLOOKUP(K10371,'Tipo de carga'!B:B,'Tipo de carga'!C:C))</f>
        <v>Diesel</v>
      </c>
    </row>
    <row r="10372">
      <c r="A10372" s="36">
        <v>2000.0</v>
      </c>
      <c r="B10372" s="37" t="str">
        <f t="array" ref="B10372">IFERROR(XLOOKUP(A10372,'Asignacion Dic'!A:A,'Asignacion Dic'!C:C))</f>
        <v>MeLi Dedicado Merida</v>
      </c>
      <c r="C10372" s="37" t="str">
        <f t="array" ref="C10372">IFERROR(XLOOKUP(A10372,'Asignacion Dic'!A:A,'Asignacion Dic'!B:B))</f>
        <v>EC-05</v>
      </c>
      <c r="D10372" s="38">
        <v>45651.03291666666</v>
      </c>
      <c r="E10372" s="36" t="s">
        <v>632</v>
      </c>
      <c r="F10372" s="37" t="str">
        <f t="array" ref="F10372">IFERROR(XLOOKUP(E10372,Operadores!A:A,Operadores!B:B))</f>
        <v>RODALE</v>
      </c>
      <c r="G10372" s="36" t="s">
        <v>42</v>
      </c>
      <c r="H10372" s="39">
        <v>19.27791</v>
      </c>
      <c r="I10372" s="40">
        <v>364.3</v>
      </c>
      <c r="J10372" s="41">
        <f t="shared" si="5"/>
        <v>7022.942613</v>
      </c>
      <c r="K10372" s="37" t="str">
        <f t="array" ref="K10372">IFERROR(XLOOKUP(G10372,'Tipo de carga'!A:A,'Tipo de carga'!B:B))</f>
        <v>Autoabasto</v>
      </c>
      <c r="L10372" s="37">
        <f t="shared" si="2"/>
        <v>52</v>
      </c>
      <c r="M10372" s="37">
        <f t="shared" si="3"/>
        <v>25</v>
      </c>
      <c r="N10372" s="37">
        <f t="shared" si="4"/>
        <v>12</v>
      </c>
      <c r="O10372" s="37" t="str">
        <f t="array" ref="O10372">IFERROR(XLOOKUP(K10372,'Tipo de carga'!B:B,'Tipo de carga'!C:C))</f>
        <v>Diesel</v>
      </c>
    </row>
    <row r="10373">
      <c r="A10373" s="36">
        <v>2009.0</v>
      </c>
      <c r="B10373" s="37" t="str">
        <f t="array" ref="B10373">IFERROR(XLOOKUP(A10373,'Asignacion Dic'!A:A,'Asignacion Dic'!C:C))</f>
        <v>MeLi Dedicado Merida</v>
      </c>
      <c r="C10373" s="37" t="str">
        <f t="array" ref="C10373">IFERROR(XLOOKUP(A10373,'Asignacion Dic'!A:A,'Asignacion Dic'!B:B))</f>
        <v>EC-05</v>
      </c>
      <c r="D10373" s="38">
        <v>45650.90027777778</v>
      </c>
      <c r="E10373" s="36" t="s">
        <v>294</v>
      </c>
      <c r="F10373" s="37" t="str">
        <f t="array" ref="F10373">IFERROR(XLOOKUP(E10373,Operadores!A:A,Operadores!B:B))</f>
        <v>GONCAR01</v>
      </c>
      <c r="G10373" s="36" t="s">
        <v>42</v>
      </c>
      <c r="H10373" s="39">
        <v>19.27791</v>
      </c>
      <c r="I10373" s="40">
        <v>444.13</v>
      </c>
      <c r="J10373" s="41">
        <f t="shared" si="5"/>
        <v>8561.898168</v>
      </c>
      <c r="K10373" s="37" t="str">
        <f t="array" ref="K10373">IFERROR(XLOOKUP(G10373,'Tipo de carga'!A:A,'Tipo de carga'!B:B))</f>
        <v>Autoabasto</v>
      </c>
      <c r="L10373" s="37">
        <f t="shared" si="2"/>
        <v>52</v>
      </c>
      <c r="M10373" s="37">
        <f t="shared" si="3"/>
        <v>24</v>
      </c>
      <c r="N10373" s="37">
        <f t="shared" si="4"/>
        <v>12</v>
      </c>
      <c r="O10373" s="37" t="str">
        <f t="array" ref="O10373">IFERROR(XLOOKUP(K10373,'Tipo de carga'!B:B,'Tipo de carga'!C:C))</f>
        <v>Diesel</v>
      </c>
    </row>
    <row r="10374">
      <c r="A10374" s="36">
        <v>1902.0</v>
      </c>
      <c r="B10374" s="37" t="str">
        <f t="array" ref="B10374">IFERROR(XLOOKUP(A10374,'Asignacion Dic'!A:A,'Asignacion Dic'!C:C))</f>
        <v>Pipas</v>
      </c>
      <c r="C10374" s="37" t="str">
        <f t="array" ref="C10374">IFERROR(XLOOKUP(A10374,'Asignacion Dic'!A:A,'Asignacion Dic'!B:B))</f>
        <v>EC-02</v>
      </c>
      <c r="D10374" s="38">
        <v>45650.811527777776</v>
      </c>
      <c r="E10374" s="36" t="s">
        <v>365</v>
      </c>
      <c r="F10374" s="37" t="str">
        <f t="array" ref="F10374">IFERROR(XLOOKUP(E10374,Operadores!A:A,Operadores!B:B))</f>
        <v>RUICRU</v>
      </c>
      <c r="G10374" s="36" t="s">
        <v>42</v>
      </c>
      <c r="H10374" s="39">
        <v>19.27791</v>
      </c>
      <c r="I10374" s="40">
        <v>720.03</v>
      </c>
      <c r="J10374" s="41">
        <f t="shared" si="5"/>
        <v>13880.67354</v>
      </c>
      <c r="K10374" s="37" t="str">
        <f t="array" ref="K10374">IFERROR(XLOOKUP(G10374,'Tipo de carga'!A:A,'Tipo de carga'!B:B))</f>
        <v>Autoabasto</v>
      </c>
      <c r="L10374" s="37">
        <f t="shared" si="2"/>
        <v>52</v>
      </c>
      <c r="M10374" s="37">
        <f t="shared" si="3"/>
        <v>24</v>
      </c>
      <c r="N10374" s="37">
        <f t="shared" si="4"/>
        <v>12</v>
      </c>
      <c r="O10374" s="37" t="str">
        <f t="array" ref="O10374">IFERROR(XLOOKUP(K10374,'Tipo de carga'!B:B,'Tipo de carga'!C:C))</f>
        <v>Diesel</v>
      </c>
    </row>
    <row r="10375">
      <c r="A10375" s="36">
        <v>1996.0</v>
      </c>
      <c r="B10375" s="37" t="str">
        <f t="array" ref="B10375">IFERROR(XLOOKUP(A10375,'Asignacion Dic'!A:A,'Asignacion Dic'!C:C))</f>
        <v>MeLi Dedicado Merida</v>
      </c>
      <c r="C10375" s="37" t="str">
        <f t="array" ref="C10375">IFERROR(XLOOKUP(A10375,'Asignacion Dic'!A:A,'Asignacion Dic'!B:B))</f>
        <v>EC-05</v>
      </c>
      <c r="D10375" s="38">
        <v>45650.7312962963</v>
      </c>
      <c r="E10375" s="36" t="s">
        <v>204</v>
      </c>
      <c r="F10375" s="37" t="str">
        <f t="array" ref="F10375">IFERROR(XLOOKUP(E10375,Operadores!A:A,Operadores!B:B))</f>
        <v>AGUARM</v>
      </c>
      <c r="G10375" s="36" t="s">
        <v>42</v>
      </c>
      <c r="H10375" s="39">
        <v>19.27791</v>
      </c>
      <c r="I10375" s="40">
        <v>383.82</v>
      </c>
      <c r="J10375" s="41">
        <f t="shared" si="5"/>
        <v>7399.247416</v>
      </c>
      <c r="K10375" s="37" t="str">
        <f t="array" ref="K10375">IFERROR(XLOOKUP(G10375,'Tipo de carga'!A:A,'Tipo de carga'!B:B))</f>
        <v>Autoabasto</v>
      </c>
      <c r="L10375" s="37">
        <f t="shared" si="2"/>
        <v>52</v>
      </c>
      <c r="M10375" s="37">
        <f t="shared" si="3"/>
        <v>24</v>
      </c>
      <c r="N10375" s="37">
        <f t="shared" si="4"/>
        <v>12</v>
      </c>
      <c r="O10375" s="37" t="str">
        <f t="array" ref="O10375">IFERROR(XLOOKUP(K10375,'Tipo de carga'!B:B,'Tipo de carga'!C:C))</f>
        <v>Diesel</v>
      </c>
    </row>
    <row r="10376">
      <c r="A10376" s="36">
        <v>1722.0</v>
      </c>
      <c r="B10376" s="37" t="str">
        <f t="array" ref="B10376">IFERROR(XLOOKUP(A10376,'Asignacion Dic'!A:A,'Asignacion Dic'!C:C))</f>
        <v>Wm Full</v>
      </c>
      <c r="C10376" s="37" t="str">
        <f t="array" ref="C10376">IFERROR(XLOOKUP(A10376,'Asignacion Dic'!A:A,'Asignacion Dic'!B:B))</f>
        <v>EC-08</v>
      </c>
      <c r="D10376" s="38">
        <v>45650.639085648145</v>
      </c>
      <c r="E10376" s="36" t="s">
        <v>296</v>
      </c>
      <c r="F10376" s="37" t="str">
        <f t="array" ref="F10376">IFERROR(XLOOKUP(E10376,Operadores!A:A,Operadores!B:B))</f>
        <v>PINGUA</v>
      </c>
      <c r="G10376" s="36" t="s">
        <v>42</v>
      </c>
      <c r="H10376" s="39">
        <v>19.27791</v>
      </c>
      <c r="I10376" s="40">
        <v>445.41</v>
      </c>
      <c r="J10376" s="41">
        <f t="shared" si="5"/>
        <v>8586.573893</v>
      </c>
      <c r="K10376" s="37" t="str">
        <f t="array" ref="K10376">IFERROR(XLOOKUP(G10376,'Tipo de carga'!A:A,'Tipo de carga'!B:B))</f>
        <v>Autoabasto</v>
      </c>
      <c r="L10376" s="37">
        <f t="shared" si="2"/>
        <v>52</v>
      </c>
      <c r="M10376" s="37">
        <f t="shared" si="3"/>
        <v>24</v>
      </c>
      <c r="N10376" s="37">
        <f t="shared" si="4"/>
        <v>12</v>
      </c>
      <c r="O10376" s="37" t="str">
        <f t="array" ref="O10376">IFERROR(XLOOKUP(K10376,'Tipo de carga'!B:B,'Tipo de carga'!C:C))</f>
        <v>Diesel</v>
      </c>
    </row>
    <row r="10377">
      <c r="A10377" s="36">
        <v>1728.0</v>
      </c>
      <c r="B10377" s="37" t="str">
        <f t="array" ref="B10377">IFERROR(XLOOKUP(A10377,'Asignacion Dic'!A:A,'Asignacion Dic'!C:C))</f>
        <v>Wm Full</v>
      </c>
      <c r="C10377" s="37" t="str">
        <f t="array" ref="C10377">IFERROR(XLOOKUP(A10377,'Asignacion Dic'!A:A,'Asignacion Dic'!B:B))</f>
        <v>EC-08</v>
      </c>
      <c r="D10377" s="38">
        <v>45650.61240740741</v>
      </c>
      <c r="E10377" s="36" t="s">
        <v>281</v>
      </c>
      <c r="F10377" s="37" t="str">
        <f t="array" ref="F10377">IFERROR(XLOOKUP(E10377,Operadores!A:A,Operadores!B:B))</f>
        <v>MARJO13</v>
      </c>
      <c r="G10377" s="36" t="s">
        <v>42</v>
      </c>
      <c r="H10377" s="39">
        <v>19.27791</v>
      </c>
      <c r="I10377" s="40">
        <v>390.18</v>
      </c>
      <c r="J10377" s="41">
        <f t="shared" si="5"/>
        <v>7521.854924</v>
      </c>
      <c r="K10377" s="37" t="str">
        <f t="array" ref="K10377">IFERROR(XLOOKUP(G10377,'Tipo de carga'!A:A,'Tipo de carga'!B:B))</f>
        <v>Autoabasto</v>
      </c>
      <c r="L10377" s="37">
        <f t="shared" si="2"/>
        <v>52</v>
      </c>
      <c r="M10377" s="37">
        <f t="shared" si="3"/>
        <v>24</v>
      </c>
      <c r="N10377" s="37">
        <f t="shared" si="4"/>
        <v>12</v>
      </c>
      <c r="O10377" s="37" t="str">
        <f t="array" ref="O10377">IFERROR(XLOOKUP(K10377,'Tipo de carga'!B:B,'Tipo de carga'!C:C))</f>
        <v>Diesel</v>
      </c>
    </row>
    <row r="10378">
      <c r="A10378" s="36">
        <v>1819.0</v>
      </c>
      <c r="B10378" s="37" t="str">
        <f t="array" ref="B10378">IFERROR(XLOOKUP(A10378,'Asignacion Dic'!A:A,'Asignacion Dic'!C:C))</f>
        <v>Wm Full</v>
      </c>
      <c r="C10378" s="37" t="str">
        <f t="array" ref="C10378">IFERROR(XLOOKUP(A10378,'Asignacion Dic'!A:A,'Asignacion Dic'!B:B))</f>
        <v>EC-08</v>
      </c>
      <c r="D10378" s="38">
        <v>45650.592511574076</v>
      </c>
      <c r="E10378" s="36" t="s">
        <v>287</v>
      </c>
      <c r="F10378" s="37" t="str">
        <f t="array" ref="F10378">IFERROR(XLOOKUP(E10378,Operadores!A:A,Operadores!B:B))</f>
        <v>ALVGAB</v>
      </c>
      <c r="G10378" s="36" t="s">
        <v>42</v>
      </c>
      <c r="H10378" s="39">
        <v>19.27791</v>
      </c>
      <c r="I10378" s="40">
        <v>331.02</v>
      </c>
      <c r="J10378" s="41">
        <f t="shared" si="5"/>
        <v>6381.373768</v>
      </c>
      <c r="K10378" s="37" t="str">
        <f t="array" ref="K10378">IFERROR(XLOOKUP(G10378,'Tipo de carga'!A:A,'Tipo de carga'!B:B))</f>
        <v>Autoabasto</v>
      </c>
      <c r="L10378" s="37">
        <f t="shared" si="2"/>
        <v>52</v>
      </c>
      <c r="M10378" s="37">
        <f t="shared" si="3"/>
        <v>24</v>
      </c>
      <c r="N10378" s="37">
        <f t="shared" si="4"/>
        <v>12</v>
      </c>
      <c r="O10378" s="37" t="str">
        <f t="array" ref="O10378">IFERROR(XLOOKUP(K10378,'Tipo de carga'!B:B,'Tipo de carga'!C:C))</f>
        <v>Diesel</v>
      </c>
    </row>
    <row r="10379">
      <c r="A10379" s="36">
        <v>1729.0</v>
      </c>
      <c r="B10379" s="37" t="str">
        <f t="array" ref="B10379">IFERROR(XLOOKUP(A10379,'Asignacion Dic'!A:A,'Asignacion Dic'!C:C))</f>
        <v>Wm Full</v>
      </c>
      <c r="C10379" s="37" t="str">
        <f t="array" ref="C10379">IFERROR(XLOOKUP(A10379,'Asignacion Dic'!A:A,'Asignacion Dic'!B:B))</f>
        <v>EC-08</v>
      </c>
      <c r="D10379" s="38">
        <v>45650.58425925926</v>
      </c>
      <c r="E10379" s="36" t="s">
        <v>284</v>
      </c>
      <c r="F10379" s="37" t="str">
        <f t="array" ref="F10379">IFERROR(XLOOKUP(E10379,Operadores!A:A,Operadores!B:B))</f>
        <v>CAMJU01</v>
      </c>
      <c r="G10379" s="36" t="s">
        <v>42</v>
      </c>
      <c r="H10379" s="39">
        <v>19.27791</v>
      </c>
      <c r="I10379" s="40">
        <v>401.16</v>
      </c>
      <c r="J10379" s="41">
        <f t="shared" si="5"/>
        <v>7733.526376</v>
      </c>
      <c r="K10379" s="37" t="str">
        <f t="array" ref="K10379">IFERROR(XLOOKUP(G10379,'Tipo de carga'!A:A,'Tipo de carga'!B:B))</f>
        <v>Autoabasto</v>
      </c>
      <c r="L10379" s="37">
        <f t="shared" si="2"/>
        <v>52</v>
      </c>
      <c r="M10379" s="37">
        <f t="shared" si="3"/>
        <v>24</v>
      </c>
      <c r="N10379" s="37">
        <f t="shared" si="4"/>
        <v>12</v>
      </c>
      <c r="O10379" s="37" t="str">
        <f t="array" ref="O10379">IFERROR(XLOOKUP(K10379,'Tipo de carga'!B:B,'Tipo de carga'!C:C))</f>
        <v>Diesel</v>
      </c>
    </row>
    <row r="10380">
      <c r="A10380" s="36">
        <v>1705.0</v>
      </c>
      <c r="B10380" s="37" t="str">
        <f t="array" ref="B10380">IFERROR(XLOOKUP(A10380,'Asignacion Dic'!A:A,'Asignacion Dic'!C:C))</f>
        <v>Wm Full</v>
      </c>
      <c r="C10380" s="37" t="str">
        <f t="array" ref="C10380">IFERROR(XLOOKUP(A10380,'Asignacion Dic'!A:A,'Asignacion Dic'!B:B))</f>
        <v>EC-08</v>
      </c>
      <c r="D10380" s="38">
        <v>45650.579560185186</v>
      </c>
      <c r="E10380" s="36" t="s">
        <v>285</v>
      </c>
      <c r="F10380" s="37" t="str">
        <f t="array" ref="F10380">IFERROR(XLOOKUP(E10380,Operadores!A:A,Operadores!B:B))</f>
        <v>PERVIC</v>
      </c>
      <c r="G10380" s="36" t="s">
        <v>42</v>
      </c>
      <c r="H10380" s="39">
        <v>19.27791</v>
      </c>
      <c r="I10380" s="40">
        <v>405.02</v>
      </c>
      <c r="J10380" s="41">
        <f t="shared" si="5"/>
        <v>7807.939108</v>
      </c>
      <c r="K10380" s="37" t="str">
        <f t="array" ref="K10380">IFERROR(XLOOKUP(G10380,'Tipo de carga'!A:A,'Tipo de carga'!B:B))</f>
        <v>Autoabasto</v>
      </c>
      <c r="L10380" s="37">
        <f t="shared" si="2"/>
        <v>52</v>
      </c>
      <c r="M10380" s="37">
        <f t="shared" si="3"/>
        <v>24</v>
      </c>
      <c r="N10380" s="37">
        <f t="shared" si="4"/>
        <v>12</v>
      </c>
      <c r="O10380" s="37" t="str">
        <f t="array" ref="O10380">IFERROR(XLOOKUP(K10380,'Tipo de carga'!B:B,'Tipo de carga'!C:C))</f>
        <v>Diesel</v>
      </c>
    </row>
    <row r="10381">
      <c r="A10381" s="36">
        <v>1753.0</v>
      </c>
      <c r="B10381" s="37" t="str">
        <f t="array" ref="B10381">IFERROR(XLOOKUP(A10381,'Asignacion Dic'!A:A,'Asignacion Dic'!C:C))</f>
        <v>Wm Full</v>
      </c>
      <c r="C10381" s="37" t="str">
        <f t="array" ref="C10381">IFERROR(XLOOKUP(A10381,'Asignacion Dic'!A:A,'Asignacion Dic'!B:B))</f>
        <v>EC-08</v>
      </c>
      <c r="D10381" s="38">
        <v>45650.56072916667</v>
      </c>
      <c r="E10381" s="36" t="s">
        <v>291</v>
      </c>
      <c r="F10381" s="37" t="str">
        <f t="array" ref="F10381">IFERROR(XLOOKUP(E10381,Operadores!A:A,Operadores!B:B))</f>
        <v>MENRI</v>
      </c>
      <c r="G10381" s="36" t="s">
        <v>42</v>
      </c>
      <c r="H10381" s="39">
        <v>19.27791</v>
      </c>
      <c r="I10381" s="40">
        <v>429.11</v>
      </c>
      <c r="J10381" s="41">
        <f t="shared" si="5"/>
        <v>8272.34396</v>
      </c>
      <c r="K10381" s="37" t="str">
        <f t="array" ref="K10381">IFERROR(XLOOKUP(G10381,'Tipo de carga'!A:A,'Tipo de carga'!B:B))</f>
        <v>Autoabasto</v>
      </c>
      <c r="L10381" s="37">
        <f t="shared" si="2"/>
        <v>52</v>
      </c>
      <c r="M10381" s="37">
        <f t="shared" si="3"/>
        <v>24</v>
      </c>
      <c r="N10381" s="37">
        <f t="shared" si="4"/>
        <v>12</v>
      </c>
      <c r="O10381" s="37" t="str">
        <f t="array" ref="O10381">IFERROR(XLOOKUP(K10381,'Tipo de carga'!B:B,'Tipo de carga'!C:C))</f>
        <v>Diesel</v>
      </c>
    </row>
    <row r="10382">
      <c r="A10382" s="36">
        <v>1826.0</v>
      </c>
      <c r="B10382" s="37" t="str">
        <f t="array" ref="B10382">IFERROR(XLOOKUP(A10382,'Asignacion Dic'!A:A,'Asignacion Dic'!C:C))</f>
        <v>Wm Full</v>
      </c>
      <c r="C10382" s="37" t="str">
        <f t="array" ref="C10382">IFERROR(XLOOKUP(A10382,'Asignacion Dic'!A:A,'Asignacion Dic'!B:B))</f>
        <v>EC-08</v>
      </c>
      <c r="D10382" s="38">
        <v>45650.55100694444</v>
      </c>
      <c r="E10382" s="36" t="s">
        <v>298</v>
      </c>
      <c r="F10382" s="37" t="str">
        <f t="array" ref="F10382">IFERROR(XLOOKUP(E10382,Operadores!A:A,Operadores!B:B))</f>
        <v>MORFRE01</v>
      </c>
      <c r="G10382" s="36" t="s">
        <v>42</v>
      </c>
      <c r="H10382" s="39">
        <v>19.27791</v>
      </c>
      <c r="I10382" s="40">
        <v>342.68</v>
      </c>
      <c r="J10382" s="41">
        <f t="shared" si="5"/>
        <v>6606.154199</v>
      </c>
      <c r="K10382" s="37" t="str">
        <f t="array" ref="K10382">IFERROR(XLOOKUP(G10382,'Tipo de carga'!A:A,'Tipo de carga'!B:B))</f>
        <v>Autoabasto</v>
      </c>
      <c r="L10382" s="37">
        <f t="shared" si="2"/>
        <v>52</v>
      </c>
      <c r="M10382" s="37">
        <f t="shared" si="3"/>
        <v>24</v>
      </c>
      <c r="N10382" s="37">
        <f t="shared" si="4"/>
        <v>12</v>
      </c>
      <c r="O10382" s="37" t="str">
        <f t="array" ref="O10382">IFERROR(XLOOKUP(K10382,'Tipo de carga'!B:B,'Tipo de carga'!C:C))</f>
        <v>Diesel</v>
      </c>
    </row>
    <row r="10383">
      <c r="A10383" s="36">
        <v>1738.0</v>
      </c>
      <c r="B10383" s="37" t="str">
        <f t="array" ref="B10383">IFERROR(XLOOKUP(A10383,'Asignacion Dic'!A:A,'Asignacion Dic'!C:C))</f>
        <v>Wm Full</v>
      </c>
      <c r="C10383" s="37" t="str">
        <f t="array" ref="C10383">IFERROR(XLOOKUP(A10383,'Asignacion Dic'!A:A,'Asignacion Dic'!B:B))</f>
        <v>EC-08</v>
      </c>
      <c r="D10383" s="38">
        <v>45650.54027777778</v>
      </c>
      <c r="E10383" s="36" t="s">
        <v>295</v>
      </c>
      <c r="F10383" s="37" t="str">
        <f t="array" ref="F10383">IFERROR(XLOOKUP(E10383,Operadores!A:A,Operadores!B:B))</f>
        <v>PEROMA</v>
      </c>
      <c r="G10383" s="36" t="s">
        <v>42</v>
      </c>
      <c r="H10383" s="39">
        <v>19.27791</v>
      </c>
      <c r="I10383" s="40">
        <v>419.66</v>
      </c>
      <c r="J10383" s="41">
        <f t="shared" si="5"/>
        <v>8090.167711</v>
      </c>
      <c r="K10383" s="37" t="str">
        <f t="array" ref="K10383">IFERROR(XLOOKUP(G10383,'Tipo de carga'!A:A,'Tipo de carga'!B:B))</f>
        <v>Autoabasto</v>
      </c>
      <c r="L10383" s="37">
        <f t="shared" si="2"/>
        <v>52</v>
      </c>
      <c r="M10383" s="37">
        <f t="shared" si="3"/>
        <v>24</v>
      </c>
      <c r="N10383" s="37">
        <f t="shared" si="4"/>
        <v>12</v>
      </c>
      <c r="O10383" s="37" t="str">
        <f t="array" ref="O10383">IFERROR(XLOOKUP(K10383,'Tipo de carga'!B:B,'Tipo de carga'!C:C))</f>
        <v>Diesel</v>
      </c>
    </row>
    <row r="10384">
      <c r="A10384" s="36">
        <v>1730.0</v>
      </c>
      <c r="B10384" s="37" t="str">
        <f t="array" ref="B10384">IFERROR(XLOOKUP(A10384,'Asignacion Dic'!A:A,'Asignacion Dic'!C:C))</f>
        <v>Wm Sencillo</v>
      </c>
      <c r="C10384" s="37" t="str">
        <f t="array" ref="C10384">IFERROR(XLOOKUP(A10384,'Asignacion Dic'!A:A,'Asignacion Dic'!B:B))</f>
        <v>EC-08</v>
      </c>
      <c r="D10384" s="38">
        <v>45650.44666666666</v>
      </c>
      <c r="E10384" s="36" t="s">
        <v>286</v>
      </c>
      <c r="F10384" s="37" t="str">
        <f t="array" ref="F10384">IFERROR(XLOOKUP(E10384,Operadores!A:A,Operadores!B:B))</f>
        <v>LOPERI</v>
      </c>
      <c r="G10384" s="36" t="s">
        <v>42</v>
      </c>
      <c r="H10384" s="39">
        <v>19.27791</v>
      </c>
      <c r="I10384" s="40">
        <v>397.06</v>
      </c>
      <c r="J10384" s="41">
        <f t="shared" si="5"/>
        <v>7654.486945</v>
      </c>
      <c r="K10384" s="37" t="str">
        <f t="array" ref="K10384">IFERROR(XLOOKUP(G10384,'Tipo de carga'!A:A,'Tipo de carga'!B:B))</f>
        <v>Autoabasto</v>
      </c>
      <c r="L10384" s="37">
        <f t="shared" si="2"/>
        <v>52</v>
      </c>
      <c r="M10384" s="37">
        <f t="shared" si="3"/>
        <v>24</v>
      </c>
      <c r="N10384" s="37">
        <f t="shared" si="4"/>
        <v>12</v>
      </c>
      <c r="O10384" s="37" t="str">
        <f t="array" ref="O10384">IFERROR(XLOOKUP(K10384,'Tipo de carga'!B:B,'Tipo de carga'!C:C))</f>
        <v>Diesel</v>
      </c>
    </row>
    <row r="10385">
      <c r="A10385" s="36">
        <v>1998.0</v>
      </c>
      <c r="B10385" s="37" t="str">
        <f t="array" ref="B10385">IFERROR(XLOOKUP(A10385,'Asignacion Dic'!A:A,'Asignacion Dic'!C:C))</f>
        <v>MeLi Dedicado Merida</v>
      </c>
      <c r="C10385" s="37" t="str">
        <f t="array" ref="C10385">IFERROR(XLOOKUP(A10385,'Asignacion Dic'!A:A,'Asignacion Dic'!B:B))</f>
        <v>EC-05</v>
      </c>
      <c r="D10385" s="38">
        <v>45650.444386574076</v>
      </c>
      <c r="E10385" s="36" t="s">
        <v>398</v>
      </c>
      <c r="F10385" s="37" t="str">
        <f t="array" ref="F10385">IFERROR(XLOOKUP(E10385,Operadores!A:A,Operadores!B:B))</f>
        <v>SANEUS</v>
      </c>
      <c r="G10385" s="36" t="s">
        <v>42</v>
      </c>
      <c r="H10385" s="39">
        <v>19.27791</v>
      </c>
      <c r="I10385" s="40">
        <v>246.86</v>
      </c>
      <c r="J10385" s="41">
        <f t="shared" si="5"/>
        <v>4758.944863</v>
      </c>
      <c r="K10385" s="37" t="str">
        <f t="array" ref="K10385">IFERROR(XLOOKUP(G10385,'Tipo de carga'!A:A,'Tipo de carga'!B:B))</f>
        <v>Autoabasto</v>
      </c>
      <c r="L10385" s="37">
        <f t="shared" si="2"/>
        <v>52</v>
      </c>
      <c r="M10385" s="37">
        <f t="shared" si="3"/>
        <v>24</v>
      </c>
      <c r="N10385" s="37">
        <f t="shared" si="4"/>
        <v>12</v>
      </c>
      <c r="O10385" s="37" t="str">
        <f t="array" ref="O10385">IFERROR(XLOOKUP(K10385,'Tipo de carga'!B:B,'Tipo de carga'!C:C))</f>
        <v>Diesel</v>
      </c>
    </row>
    <row r="10386">
      <c r="A10386" s="36">
        <v>1798.0</v>
      </c>
      <c r="B10386" s="37" t="str">
        <f t="array" ref="B10386">IFERROR(XLOOKUP(A10386,'Asignacion Dic'!A:A,'Asignacion Dic'!C:C))</f>
        <v>Wm Full</v>
      </c>
      <c r="C10386" s="37" t="str">
        <f t="array" ref="C10386">IFERROR(XLOOKUP(A10386,'Asignacion Dic'!A:A,'Asignacion Dic'!B:B))</f>
        <v>EC-08</v>
      </c>
      <c r="D10386" s="38">
        <v>45650.40650462963</v>
      </c>
      <c r="E10386" s="36" t="s">
        <v>299</v>
      </c>
      <c r="F10386" s="37" t="str">
        <f t="array" ref="F10386">IFERROR(XLOOKUP(E10386,Operadores!A:A,Operadores!B:B))</f>
        <v>MARWAL</v>
      </c>
      <c r="G10386" s="36" t="s">
        <v>42</v>
      </c>
      <c r="H10386" s="39">
        <v>19.27791</v>
      </c>
      <c r="I10386" s="40">
        <v>365.77</v>
      </c>
      <c r="J10386" s="41">
        <f t="shared" si="5"/>
        <v>7051.281141</v>
      </c>
      <c r="K10386" s="37" t="str">
        <f t="array" ref="K10386">IFERROR(XLOOKUP(G10386,'Tipo de carga'!A:A,'Tipo de carga'!B:B))</f>
        <v>Autoabasto</v>
      </c>
      <c r="L10386" s="37">
        <f t="shared" si="2"/>
        <v>52</v>
      </c>
      <c r="M10386" s="37">
        <f t="shared" si="3"/>
        <v>24</v>
      </c>
      <c r="N10386" s="37">
        <f t="shared" si="4"/>
        <v>12</v>
      </c>
      <c r="O10386" s="37" t="str">
        <f t="array" ref="O10386">IFERROR(XLOOKUP(K10386,'Tipo de carga'!B:B,'Tipo de carga'!C:C))</f>
        <v>Diesel</v>
      </c>
    </row>
    <row r="10387">
      <c r="A10387" s="36">
        <v>2024.0</v>
      </c>
      <c r="B10387" s="37" t="str">
        <f t="array" ref="B10387">IFERROR(XLOOKUP(A10387,'Asignacion Dic'!A:A,'Asignacion Dic'!C:C))</f>
        <v>MeLi Dedicado Merida</v>
      </c>
      <c r="C10387" s="37" t="str">
        <f t="array" ref="C10387">IFERROR(XLOOKUP(A10387,'Asignacion Dic'!A:A,'Asignacion Dic'!B:B))</f>
        <v>EC-05</v>
      </c>
      <c r="D10387" s="38">
        <v>45650.39818287037</v>
      </c>
      <c r="E10387" s="36" t="s">
        <v>469</v>
      </c>
      <c r="F10387" s="37" t="str">
        <f t="array" ref="F10387">IFERROR(XLOOKUP(E10387,Operadores!A:A,Operadores!B:B))</f>
        <v>DELJOS01</v>
      </c>
      <c r="G10387" s="36" t="s">
        <v>42</v>
      </c>
      <c r="H10387" s="39">
        <v>19.27791</v>
      </c>
      <c r="I10387" s="40">
        <v>200.0</v>
      </c>
      <c r="J10387" s="41">
        <f t="shared" si="5"/>
        <v>3855.582</v>
      </c>
      <c r="K10387" s="37" t="str">
        <f t="array" ref="K10387">IFERROR(XLOOKUP(G10387,'Tipo de carga'!A:A,'Tipo de carga'!B:B))</f>
        <v>Autoabasto</v>
      </c>
      <c r="L10387" s="37">
        <f t="shared" si="2"/>
        <v>52</v>
      </c>
      <c r="M10387" s="37">
        <f t="shared" si="3"/>
        <v>24</v>
      </c>
      <c r="N10387" s="37">
        <f t="shared" si="4"/>
        <v>12</v>
      </c>
      <c r="O10387" s="37" t="str">
        <f t="array" ref="O10387">IFERROR(XLOOKUP(K10387,'Tipo de carga'!B:B,'Tipo de carga'!C:C))</f>
        <v>Diesel</v>
      </c>
    </row>
    <row r="10388">
      <c r="A10388" s="36">
        <v>1804.0</v>
      </c>
      <c r="B10388" s="37" t="str">
        <f t="array" ref="B10388">IFERROR(XLOOKUP(A10388,'Asignacion Dic'!A:A,'Asignacion Dic'!C:C))</f>
        <v>Sayer Full</v>
      </c>
      <c r="C10388" s="37" t="str">
        <f t="array" ref="C10388">IFERROR(XLOOKUP(A10388,'Asignacion Dic'!A:A,'Asignacion Dic'!B:B))</f>
        <v>EC-04</v>
      </c>
      <c r="D10388" s="38">
        <v>45650.39121527778</v>
      </c>
      <c r="E10388" s="36" t="s">
        <v>475</v>
      </c>
      <c r="F10388" s="37" t="str">
        <f t="array" ref="F10388">IFERROR(XLOOKUP(E10388,Operadores!A:A,Operadores!B:B))</f>
        <v>AGUERN</v>
      </c>
      <c r="G10388" s="36" t="s">
        <v>42</v>
      </c>
      <c r="H10388" s="39">
        <v>19.27791</v>
      </c>
      <c r="I10388" s="40">
        <v>480.03</v>
      </c>
      <c r="J10388" s="41">
        <f t="shared" si="5"/>
        <v>9253.975137</v>
      </c>
      <c r="K10388" s="37" t="str">
        <f t="array" ref="K10388">IFERROR(XLOOKUP(G10388,'Tipo de carga'!A:A,'Tipo de carga'!B:B))</f>
        <v>Autoabasto</v>
      </c>
      <c r="L10388" s="37">
        <f t="shared" si="2"/>
        <v>52</v>
      </c>
      <c r="M10388" s="37">
        <f t="shared" si="3"/>
        <v>24</v>
      </c>
      <c r="N10388" s="37">
        <f t="shared" si="4"/>
        <v>12</v>
      </c>
      <c r="O10388" s="37" t="str">
        <f t="array" ref="O10388">IFERROR(XLOOKUP(K10388,'Tipo de carga'!B:B,'Tipo de carga'!C:C))</f>
        <v>Diesel</v>
      </c>
    </row>
    <row r="10389">
      <c r="A10389" s="36">
        <v>2031.0</v>
      </c>
      <c r="B10389" s="37" t="str">
        <f t="array" ref="B10389">IFERROR(XLOOKUP(A10389,'Asignacion Dic'!A:A,'Asignacion Dic'!C:C))</f>
        <v>MeLi Dedicado Merida</v>
      </c>
      <c r="C10389" s="37" t="str">
        <f t="array" ref="C10389">IFERROR(XLOOKUP(A10389,'Asignacion Dic'!A:A,'Asignacion Dic'!B:B))</f>
        <v>EC-05</v>
      </c>
      <c r="D10389" s="38">
        <v>45650.33587962963</v>
      </c>
      <c r="E10389" s="36" t="s">
        <v>589</v>
      </c>
      <c r="F10389" s="37" t="str">
        <f t="array" ref="F10389">IFERROR(XLOOKUP(E10389,Operadores!A:A,Operadores!B:B))</f>
        <v>LEOJUA</v>
      </c>
      <c r="G10389" s="36" t="s">
        <v>42</v>
      </c>
      <c r="H10389" s="39">
        <v>19.27791</v>
      </c>
      <c r="I10389" s="40">
        <v>370.03</v>
      </c>
      <c r="J10389" s="41">
        <f t="shared" si="5"/>
        <v>7133.405037</v>
      </c>
      <c r="K10389" s="37" t="str">
        <f t="array" ref="K10389">IFERROR(XLOOKUP(G10389,'Tipo de carga'!A:A,'Tipo de carga'!B:B))</f>
        <v>Autoabasto</v>
      </c>
      <c r="L10389" s="37">
        <f t="shared" si="2"/>
        <v>52</v>
      </c>
      <c r="M10389" s="37">
        <f t="shared" si="3"/>
        <v>24</v>
      </c>
      <c r="N10389" s="37">
        <f t="shared" si="4"/>
        <v>12</v>
      </c>
      <c r="O10389" s="37" t="str">
        <f t="array" ref="O10389">IFERROR(XLOOKUP(K10389,'Tipo de carga'!B:B,'Tipo de carga'!C:C))</f>
        <v>Diesel</v>
      </c>
    </row>
    <row r="10390">
      <c r="A10390" s="36">
        <v>1991.0</v>
      </c>
      <c r="B10390" s="37" t="str">
        <f t="array" ref="B10390">IFERROR(XLOOKUP(A10390,'Asignacion Dic'!A:A,'Asignacion Dic'!C:C))</f>
        <v>MeLi Dedicado Merida</v>
      </c>
      <c r="C10390" s="37" t="str">
        <f t="array" ref="C10390">IFERROR(XLOOKUP(A10390,'Asignacion Dic'!A:A,'Asignacion Dic'!B:B))</f>
        <v>EC-05</v>
      </c>
      <c r="D10390" s="38">
        <v>45650.31736111111</v>
      </c>
      <c r="E10390" s="36" t="s">
        <v>301</v>
      </c>
      <c r="F10390" s="37" t="str">
        <f t="array" ref="F10390">IFERROR(XLOOKUP(E10390,Operadores!A:A,Operadores!B:B))</f>
        <v>RUEREN</v>
      </c>
      <c r="G10390" s="36" t="s">
        <v>42</v>
      </c>
      <c r="H10390" s="39">
        <v>19.27791</v>
      </c>
      <c r="I10390" s="40">
        <v>417.07</v>
      </c>
      <c r="J10390" s="41">
        <f t="shared" si="5"/>
        <v>8040.237924</v>
      </c>
      <c r="K10390" s="37" t="str">
        <f t="array" ref="K10390">IFERROR(XLOOKUP(G10390,'Tipo de carga'!A:A,'Tipo de carga'!B:B))</f>
        <v>Autoabasto</v>
      </c>
      <c r="L10390" s="37">
        <f t="shared" si="2"/>
        <v>52</v>
      </c>
      <c r="M10390" s="37">
        <f t="shared" si="3"/>
        <v>24</v>
      </c>
      <c r="N10390" s="37">
        <f t="shared" si="4"/>
        <v>12</v>
      </c>
      <c r="O10390" s="37" t="str">
        <f t="array" ref="O10390">IFERROR(XLOOKUP(K10390,'Tipo de carga'!B:B,'Tipo de carga'!C:C))</f>
        <v>Diesel</v>
      </c>
    </row>
    <row r="10391">
      <c r="A10391" s="36">
        <v>1801.0</v>
      </c>
      <c r="B10391" s="37" t="str">
        <f t="array" ref="B10391">IFERROR(XLOOKUP(A10391,'Asignacion Dic'!A:A,'Asignacion Dic'!C:C))</f>
        <v>Sayer Full</v>
      </c>
      <c r="C10391" s="37" t="str">
        <f t="array" ref="C10391">IFERROR(XLOOKUP(A10391,'Asignacion Dic'!A:A,'Asignacion Dic'!B:B))</f>
        <v>EC-04</v>
      </c>
      <c r="D10391" s="38">
        <v>45650.26018518519</v>
      </c>
      <c r="E10391" s="36" t="s">
        <v>67</v>
      </c>
      <c r="F10391" s="37" t="str">
        <f t="array" ref="F10391">IFERROR(XLOOKUP(E10391,Operadores!A:A,Operadores!B:B))</f>
        <v>DURMA01</v>
      </c>
      <c r="G10391" s="36" t="s">
        <v>42</v>
      </c>
      <c r="H10391" s="39">
        <v>19.27791</v>
      </c>
      <c r="I10391" s="40">
        <v>484.96</v>
      </c>
      <c r="J10391" s="41">
        <f t="shared" si="5"/>
        <v>9349.015234</v>
      </c>
      <c r="K10391" s="37" t="str">
        <f t="array" ref="K10391">IFERROR(XLOOKUP(G10391,'Tipo de carga'!A:A,'Tipo de carga'!B:B))</f>
        <v>Autoabasto</v>
      </c>
      <c r="L10391" s="37">
        <f t="shared" si="2"/>
        <v>52</v>
      </c>
      <c r="M10391" s="37">
        <f t="shared" si="3"/>
        <v>24</v>
      </c>
      <c r="N10391" s="37">
        <f t="shared" si="4"/>
        <v>12</v>
      </c>
      <c r="O10391" s="37" t="str">
        <f t="array" ref="O10391">IFERROR(XLOOKUP(K10391,'Tipo de carga'!B:B,'Tipo de carga'!C:C))</f>
        <v>Diesel</v>
      </c>
    </row>
    <row r="10392">
      <c r="A10392" s="36">
        <v>1995.0</v>
      </c>
      <c r="B10392" s="37" t="str">
        <f t="array" ref="B10392">IFERROR(XLOOKUP(A10392,'Asignacion Dic'!A:A,'Asignacion Dic'!C:C))</f>
        <v>MeLi Dedicado Merida</v>
      </c>
      <c r="C10392" s="37" t="str">
        <f t="array" ref="C10392">IFERROR(XLOOKUP(A10392,'Asignacion Dic'!A:A,'Asignacion Dic'!B:B))</f>
        <v>EC-05</v>
      </c>
      <c r="D10392" s="38">
        <v>45650.185324074075</v>
      </c>
      <c r="E10392" s="36" t="s">
        <v>399</v>
      </c>
      <c r="F10392" s="37" t="str">
        <f t="array" ref="F10392">IFERROR(XLOOKUP(E10392,Operadores!A:A,Operadores!B:B))</f>
        <v>DOMLEO</v>
      </c>
      <c r="G10392" s="36" t="s">
        <v>42</v>
      </c>
      <c r="H10392" s="39">
        <v>19.27791</v>
      </c>
      <c r="I10392" s="40">
        <v>440.93</v>
      </c>
      <c r="J10392" s="41">
        <f t="shared" si="5"/>
        <v>8500.208856</v>
      </c>
      <c r="K10392" s="37" t="str">
        <f t="array" ref="K10392">IFERROR(XLOOKUP(G10392,'Tipo de carga'!A:A,'Tipo de carga'!B:B))</f>
        <v>Autoabasto</v>
      </c>
      <c r="L10392" s="37">
        <f t="shared" si="2"/>
        <v>52</v>
      </c>
      <c r="M10392" s="37">
        <f t="shared" si="3"/>
        <v>24</v>
      </c>
      <c r="N10392" s="37">
        <f t="shared" si="4"/>
        <v>12</v>
      </c>
      <c r="O10392" s="37" t="str">
        <f t="array" ref="O10392">IFERROR(XLOOKUP(K10392,'Tipo de carga'!B:B,'Tipo de carga'!C:C))</f>
        <v>Diesel</v>
      </c>
    </row>
    <row r="10393">
      <c r="A10393" s="36">
        <v>1901.0</v>
      </c>
      <c r="B10393" s="37" t="str">
        <f t="array" ref="B10393">IFERROR(XLOOKUP(A10393,'Asignacion Dic'!A:A,'Asignacion Dic'!C:C))</f>
        <v>Pipas</v>
      </c>
      <c r="C10393" s="37" t="str">
        <f t="array" ref="C10393">IFERROR(XLOOKUP(A10393,'Asignacion Dic'!A:A,'Asignacion Dic'!B:B))</f>
        <v>EC-02</v>
      </c>
      <c r="D10393" s="38">
        <v>45650.14344907407</v>
      </c>
      <c r="E10393" s="36" t="s">
        <v>411</v>
      </c>
      <c r="F10393" s="37" t="str">
        <f t="array" ref="F10393">IFERROR(XLOOKUP(E10393,Operadores!A:A,Operadores!B:B))</f>
        <v>APODA</v>
      </c>
      <c r="G10393" s="36" t="s">
        <v>42</v>
      </c>
      <c r="H10393" s="39">
        <v>19.27791</v>
      </c>
      <c r="I10393" s="40">
        <v>900.04</v>
      </c>
      <c r="J10393" s="41">
        <f t="shared" si="5"/>
        <v>17350.89012</v>
      </c>
      <c r="K10393" s="37" t="str">
        <f t="array" ref="K10393">IFERROR(XLOOKUP(G10393,'Tipo de carga'!A:A,'Tipo de carga'!B:B))</f>
        <v>Autoabasto</v>
      </c>
      <c r="L10393" s="37">
        <f t="shared" si="2"/>
        <v>52</v>
      </c>
      <c r="M10393" s="37">
        <f t="shared" si="3"/>
        <v>24</v>
      </c>
      <c r="N10393" s="37">
        <f t="shared" si="4"/>
        <v>12</v>
      </c>
      <c r="O10393" s="37" t="str">
        <f t="array" ref="O10393">IFERROR(XLOOKUP(K10393,'Tipo de carga'!B:B,'Tipo de carga'!C:C))</f>
        <v>Diesel</v>
      </c>
    </row>
    <row r="10394">
      <c r="A10394" s="36">
        <v>2004.0</v>
      </c>
      <c r="B10394" s="37" t="str">
        <f t="array" ref="B10394">IFERROR(XLOOKUP(A10394,'Asignacion Dic'!A:A,'Asignacion Dic'!C:C))</f>
        <v>MeLi Dedicado Merida</v>
      </c>
      <c r="C10394" s="37" t="str">
        <f t="array" ref="C10394">IFERROR(XLOOKUP(A10394,'Asignacion Dic'!A:A,'Asignacion Dic'!B:B))</f>
        <v>EC-05</v>
      </c>
      <c r="D10394" s="38">
        <v>45650.04069444445</v>
      </c>
      <c r="E10394" s="36" t="s">
        <v>582</v>
      </c>
      <c r="F10394" s="37" t="str">
        <f t="array" ref="F10394">IFERROR(XLOOKUP(E10394,Operadores!A:A,Operadores!B:B))</f>
        <v>ESTAN</v>
      </c>
      <c r="G10394" s="36" t="s">
        <v>42</v>
      </c>
      <c r="H10394" s="39">
        <v>19.27791</v>
      </c>
      <c r="I10394" s="40">
        <v>395.0</v>
      </c>
      <c r="J10394" s="41">
        <f t="shared" si="5"/>
        <v>7614.77445</v>
      </c>
      <c r="K10394" s="37" t="str">
        <f t="array" ref="K10394">IFERROR(XLOOKUP(G10394,'Tipo de carga'!A:A,'Tipo de carga'!B:B))</f>
        <v>Autoabasto</v>
      </c>
      <c r="L10394" s="37">
        <f t="shared" si="2"/>
        <v>52</v>
      </c>
      <c r="M10394" s="37">
        <f t="shared" si="3"/>
        <v>24</v>
      </c>
      <c r="N10394" s="37">
        <f t="shared" si="4"/>
        <v>12</v>
      </c>
      <c r="O10394" s="37" t="str">
        <f t="array" ref="O10394">IFERROR(XLOOKUP(K10394,'Tipo de carga'!B:B,'Tipo de carga'!C:C))</f>
        <v>Diesel</v>
      </c>
    </row>
    <row r="10395">
      <c r="A10395" s="36">
        <v>1937.0</v>
      </c>
      <c r="B10395" s="37" t="str">
        <f t="array" ref="B10395">IFERROR(XLOOKUP(A10395,'Asignacion Dic'!A:A,'Asignacion Dic'!C:C))</f>
        <v>MeLi asignado SD</v>
      </c>
      <c r="C10395" s="37" t="str">
        <f t="array" ref="C10395">IFERROR(XLOOKUP(A10395,'Asignacion Dic'!A:A,'Asignacion Dic'!B:B))</f>
        <v>EC-05</v>
      </c>
      <c r="D10395" s="38">
        <v>45650.04236111111</v>
      </c>
      <c r="E10395" s="36" t="s">
        <v>407</v>
      </c>
      <c r="F10395" s="37" t="str">
        <f t="array" ref="F10395">IFERROR(XLOOKUP(E10395,Operadores!A:A,Operadores!B:B))</f>
        <v>BENMAX</v>
      </c>
      <c r="G10395" s="36" t="s">
        <v>425</v>
      </c>
      <c r="H10395" s="39">
        <v>26.59</v>
      </c>
      <c r="I10395" s="40">
        <v>180.51</v>
      </c>
      <c r="J10395" s="41">
        <f t="shared" si="5"/>
        <v>4799.7609</v>
      </c>
      <c r="K10395" s="37" t="str">
        <f t="array" ref="K10395">IFERROR(XLOOKUP(G10395,'Tipo de carga'!A:A,'Tipo de carga'!B:B))</f>
        <v>Ticket</v>
      </c>
      <c r="L10395" s="37">
        <f t="shared" si="2"/>
        <v>52</v>
      </c>
      <c r="M10395" s="37">
        <f t="shared" si="3"/>
        <v>24</v>
      </c>
      <c r="N10395" s="37">
        <f t="shared" si="4"/>
        <v>12</v>
      </c>
      <c r="O10395" s="37" t="str">
        <f t="array" ref="O10395">IFERROR(XLOOKUP(K10395,'Tipo de carga'!B:B,'Tipo de carga'!C:C))</f>
        <v>Diesel</v>
      </c>
    </row>
    <row r="10396">
      <c r="A10396" s="36">
        <v>1790.0</v>
      </c>
      <c r="B10396" s="37" t="str">
        <f t="array" ref="B10396">IFERROR(XLOOKUP(A10396,'Asignacion Dic'!A:A,'Asignacion Dic'!C:C))</f>
        <v>Sayer Sencillo</v>
      </c>
      <c r="C10396" s="37" t="str">
        <f t="array" ref="C10396">IFERROR(XLOOKUP(A10396,'Asignacion Dic'!A:A,'Asignacion Dic'!B:B))</f>
        <v>EC-04</v>
      </c>
      <c r="D10396" s="38">
        <v>45650.13055555556</v>
      </c>
      <c r="E10396" s="36" t="s">
        <v>263</v>
      </c>
      <c r="F10396" s="37" t="str">
        <f t="array" ref="F10396">IFERROR(XLOOKUP(E10396,Operadores!A:A,Operadores!B:B))</f>
        <v>DEJISR</v>
      </c>
      <c r="G10396" s="36" t="s">
        <v>425</v>
      </c>
      <c r="H10396" s="39">
        <v>24.39</v>
      </c>
      <c r="I10396" s="40">
        <v>305.0</v>
      </c>
      <c r="J10396" s="41">
        <f t="shared" si="5"/>
        <v>7438.95</v>
      </c>
      <c r="K10396" s="37" t="str">
        <f t="array" ref="K10396">IFERROR(XLOOKUP(G10396,'Tipo de carga'!A:A,'Tipo de carga'!B:B))</f>
        <v>Ticket</v>
      </c>
      <c r="L10396" s="37">
        <f t="shared" si="2"/>
        <v>52</v>
      </c>
      <c r="M10396" s="37">
        <f t="shared" si="3"/>
        <v>24</v>
      </c>
      <c r="N10396" s="37">
        <f t="shared" si="4"/>
        <v>12</v>
      </c>
      <c r="O10396" s="37" t="str">
        <f t="array" ref="O10396">IFERROR(XLOOKUP(K10396,'Tipo de carga'!B:B,'Tipo de carga'!C:C))</f>
        <v>Diesel</v>
      </c>
    </row>
    <row r="10397">
      <c r="A10397" s="36">
        <v>1848.0</v>
      </c>
      <c r="B10397" s="37" t="str">
        <f t="array" ref="B10397">IFERROR(XLOOKUP(A10397,'Asignacion Dic'!A:A,'Asignacion Dic'!C:C))</f>
        <v>Sayer Sencillo</v>
      </c>
      <c r="C10397" s="37" t="str">
        <f t="array" ref="C10397">IFERROR(XLOOKUP(A10397,'Asignacion Dic'!A:A,'Asignacion Dic'!B:B))</f>
        <v>EC-04</v>
      </c>
      <c r="D10397" s="38">
        <v>45650.13958333333</v>
      </c>
      <c r="E10397" s="36" t="s">
        <v>257</v>
      </c>
      <c r="F10397" s="37" t="str">
        <f t="array" ref="F10397">IFERROR(XLOOKUP(E10397,Operadores!A:A,Operadores!B:B))</f>
        <v>ROSMA</v>
      </c>
      <c r="G10397" s="36" t="s">
        <v>425</v>
      </c>
      <c r="H10397" s="39">
        <v>24.69</v>
      </c>
      <c r="I10397" s="40">
        <v>359.65</v>
      </c>
      <c r="J10397" s="41">
        <f t="shared" si="5"/>
        <v>8879.7585</v>
      </c>
      <c r="K10397" s="37" t="str">
        <f t="array" ref="K10397">IFERROR(XLOOKUP(G10397,'Tipo de carga'!A:A,'Tipo de carga'!B:B))</f>
        <v>Ticket</v>
      </c>
      <c r="L10397" s="37">
        <f t="shared" si="2"/>
        <v>52</v>
      </c>
      <c r="M10397" s="37">
        <f t="shared" si="3"/>
        <v>24</v>
      </c>
      <c r="N10397" s="37">
        <f t="shared" si="4"/>
        <v>12</v>
      </c>
      <c r="O10397" s="37" t="str">
        <f t="array" ref="O10397">IFERROR(XLOOKUP(K10397,'Tipo de carga'!B:B,'Tipo de carga'!C:C))</f>
        <v>Diesel</v>
      </c>
    </row>
    <row r="10398">
      <c r="A10398" s="36">
        <v>2007.0</v>
      </c>
      <c r="B10398" s="37" t="str">
        <f t="array" ref="B10398">IFERROR(XLOOKUP(A10398,'Asignacion Dic'!A:A,'Asignacion Dic'!C:C))</f>
        <v>MeLi Asignado TD</v>
      </c>
      <c r="C10398" s="37" t="str">
        <f t="array" ref="C10398">IFERROR(XLOOKUP(A10398,'Asignacion Dic'!A:A,'Asignacion Dic'!B:B))</f>
        <v>EC-05</v>
      </c>
      <c r="D10398" s="38">
        <v>45650.15347222222</v>
      </c>
      <c r="E10398" s="36" t="s">
        <v>166</v>
      </c>
      <c r="F10398" s="37" t="str">
        <f t="array" ref="F10398">IFERROR(XLOOKUP(E10398,Operadores!A:A,Operadores!B:B))</f>
        <v>PADRI</v>
      </c>
      <c r="G10398" s="36" t="s">
        <v>425</v>
      </c>
      <c r="H10398" s="39">
        <v>25.29</v>
      </c>
      <c r="I10398" s="40">
        <v>142.34</v>
      </c>
      <c r="J10398" s="41">
        <f t="shared" si="5"/>
        <v>3599.7786</v>
      </c>
      <c r="K10398" s="37" t="str">
        <f t="array" ref="K10398">IFERROR(XLOOKUP(G10398,'Tipo de carga'!A:A,'Tipo de carga'!B:B))</f>
        <v>Ticket</v>
      </c>
      <c r="L10398" s="37">
        <f t="shared" si="2"/>
        <v>52</v>
      </c>
      <c r="M10398" s="37">
        <f t="shared" si="3"/>
        <v>24</v>
      </c>
      <c r="N10398" s="37">
        <f t="shared" si="4"/>
        <v>12</v>
      </c>
      <c r="O10398" s="37" t="str">
        <f t="array" ref="O10398">IFERROR(XLOOKUP(K10398,'Tipo de carga'!B:B,'Tipo de carga'!C:C))</f>
        <v>Diesel</v>
      </c>
    </row>
    <row r="10399">
      <c r="A10399" s="36">
        <v>1701.0</v>
      </c>
      <c r="B10399" s="37" t="str">
        <f t="array" ref="B10399">IFERROR(XLOOKUP(A10399,'Asignacion Dic'!A:A,'Asignacion Dic'!C:C))</f>
        <v>Wm Full</v>
      </c>
      <c r="C10399" s="37" t="str">
        <f t="array" ref="C10399">IFERROR(XLOOKUP(A10399,'Asignacion Dic'!A:A,'Asignacion Dic'!B:B))</f>
        <v>EC-08</v>
      </c>
      <c r="D10399" s="38">
        <v>45650.45694444444</v>
      </c>
      <c r="E10399" s="36" t="s">
        <v>400</v>
      </c>
      <c r="F10399" s="37" t="str">
        <f t="array" ref="F10399">IFERROR(XLOOKUP(E10399,Operadores!A:A,Operadores!B:B))</f>
        <v>HERMOI</v>
      </c>
      <c r="G10399" s="36" t="s">
        <v>425</v>
      </c>
      <c r="H10399" s="39">
        <v>25.19</v>
      </c>
      <c r="I10399" s="40">
        <v>375.08</v>
      </c>
      <c r="J10399" s="41">
        <f t="shared" si="5"/>
        <v>9448.2652</v>
      </c>
      <c r="K10399" s="37" t="str">
        <f t="array" ref="K10399">IFERROR(XLOOKUP(G10399,'Tipo de carga'!A:A,'Tipo de carga'!B:B))</f>
        <v>Ticket</v>
      </c>
      <c r="L10399" s="37">
        <f t="shared" si="2"/>
        <v>52</v>
      </c>
      <c r="M10399" s="37">
        <f t="shared" si="3"/>
        <v>24</v>
      </c>
      <c r="N10399" s="37">
        <f t="shared" si="4"/>
        <v>12</v>
      </c>
      <c r="O10399" s="37" t="str">
        <f t="array" ref="O10399">IFERROR(XLOOKUP(K10399,'Tipo de carga'!B:B,'Tipo de carga'!C:C))</f>
        <v>Diesel</v>
      </c>
    </row>
    <row r="10400">
      <c r="A10400" s="36">
        <v>1761.0</v>
      </c>
      <c r="B10400" s="37" t="str">
        <f t="array" ref="B10400">IFERROR(XLOOKUP(A10400,'Asignacion Dic'!A:A,'Asignacion Dic'!C:C))</f>
        <v>Wm Full</v>
      </c>
      <c r="C10400" s="37" t="str">
        <f t="array" ref="C10400">IFERROR(XLOOKUP(A10400,'Asignacion Dic'!A:A,'Asignacion Dic'!B:B))</f>
        <v>EC-08</v>
      </c>
      <c r="D10400" s="38">
        <v>45650.45763888889</v>
      </c>
      <c r="E10400" s="36" t="s">
        <v>521</v>
      </c>
      <c r="F10400" s="37" t="str">
        <f t="array" ref="F10400">IFERROR(XLOOKUP(E10400,Operadores!A:A,Operadores!B:B))</f>
        <v>COPJAI</v>
      </c>
      <c r="G10400" s="36" t="s">
        <v>425</v>
      </c>
      <c r="H10400" s="39">
        <v>25.19</v>
      </c>
      <c r="I10400" s="40">
        <v>428.74</v>
      </c>
      <c r="J10400" s="41">
        <f t="shared" si="5"/>
        <v>10799.9606</v>
      </c>
      <c r="K10400" s="37" t="str">
        <f t="array" ref="K10400">IFERROR(XLOOKUP(G10400,'Tipo de carga'!A:A,'Tipo de carga'!B:B))</f>
        <v>Ticket</v>
      </c>
      <c r="L10400" s="37">
        <f t="shared" si="2"/>
        <v>52</v>
      </c>
      <c r="M10400" s="37">
        <f t="shared" si="3"/>
        <v>24</v>
      </c>
      <c r="N10400" s="37">
        <f t="shared" si="4"/>
        <v>12</v>
      </c>
      <c r="O10400" s="37" t="str">
        <f t="array" ref="O10400">IFERROR(XLOOKUP(K10400,'Tipo de carga'!B:B,'Tipo de carga'!C:C))</f>
        <v>Diesel</v>
      </c>
    </row>
    <row r="10401">
      <c r="A10401" s="36">
        <v>1989.0</v>
      </c>
      <c r="B10401" s="37" t="str">
        <f t="array" ref="B10401">IFERROR(XLOOKUP(A10401,'Asignacion Dic'!A:A,'Asignacion Dic'!C:C))</f>
        <v>MeLi asignado SD</v>
      </c>
      <c r="C10401" s="37" t="str">
        <f t="array" ref="C10401">IFERROR(XLOOKUP(A10401,'Asignacion Dic'!A:A,'Asignacion Dic'!B:B))</f>
        <v>EC-05</v>
      </c>
      <c r="D10401" s="38">
        <v>45650.504166666666</v>
      </c>
      <c r="E10401" s="36" t="s">
        <v>220</v>
      </c>
      <c r="F10401" s="37" t="str">
        <f t="array" ref="F10401">IFERROR(XLOOKUP(E10401,Operadores!A:A,Operadores!B:B))</f>
        <v>CARCRI01</v>
      </c>
      <c r="G10401" s="36" t="s">
        <v>425</v>
      </c>
      <c r="H10401" s="39">
        <v>24.49</v>
      </c>
      <c r="I10401" s="40">
        <v>391.99</v>
      </c>
      <c r="J10401" s="41">
        <f t="shared" si="5"/>
        <v>9599.8351</v>
      </c>
      <c r="K10401" s="37" t="str">
        <f t="array" ref="K10401">IFERROR(XLOOKUP(G10401,'Tipo de carga'!A:A,'Tipo de carga'!B:B))</f>
        <v>Ticket</v>
      </c>
      <c r="L10401" s="37">
        <f t="shared" si="2"/>
        <v>52</v>
      </c>
      <c r="M10401" s="37">
        <f t="shared" si="3"/>
        <v>24</v>
      </c>
      <c r="N10401" s="37">
        <f t="shared" si="4"/>
        <v>12</v>
      </c>
      <c r="O10401" s="37" t="str">
        <f t="array" ref="O10401">IFERROR(XLOOKUP(K10401,'Tipo de carga'!B:B,'Tipo de carga'!C:C))</f>
        <v>Diesel</v>
      </c>
    </row>
    <row r="10402">
      <c r="A10402" s="36">
        <v>1951.0</v>
      </c>
      <c r="B10402" s="37" t="str">
        <f t="array" ref="B10402">IFERROR(XLOOKUP(A10402,'Asignacion Dic'!A:A,'Asignacion Dic'!C:C))</f>
        <v>MeLi asignado SD</v>
      </c>
      <c r="C10402" s="37" t="str">
        <f t="array" ref="C10402">IFERROR(XLOOKUP(A10402,'Asignacion Dic'!A:A,'Asignacion Dic'!B:B))</f>
        <v>EC-05</v>
      </c>
      <c r="D10402" s="38">
        <v>45650.504166666666</v>
      </c>
      <c r="E10402" s="36" t="s">
        <v>207</v>
      </c>
      <c r="F10402" s="37" t="str">
        <f t="array" ref="F10402">IFERROR(XLOOKUP(E10402,Operadores!A:A,Operadores!B:B))</f>
        <v>HERJOS08</v>
      </c>
      <c r="G10402" s="36" t="s">
        <v>425</v>
      </c>
      <c r="H10402" s="39">
        <v>24.89</v>
      </c>
      <c r="I10402" s="40">
        <v>389.71</v>
      </c>
      <c r="J10402" s="41">
        <f t="shared" si="5"/>
        <v>9699.8819</v>
      </c>
      <c r="K10402" s="37" t="str">
        <f t="array" ref="K10402">IFERROR(XLOOKUP(G10402,'Tipo de carga'!A:A,'Tipo de carga'!B:B))</f>
        <v>Ticket</v>
      </c>
      <c r="L10402" s="37">
        <f t="shared" si="2"/>
        <v>52</v>
      </c>
      <c r="M10402" s="37">
        <f t="shared" si="3"/>
        <v>24</v>
      </c>
      <c r="N10402" s="37">
        <f t="shared" si="4"/>
        <v>12</v>
      </c>
      <c r="O10402" s="37" t="str">
        <f t="array" ref="O10402">IFERROR(XLOOKUP(K10402,'Tipo de carga'!B:B,'Tipo de carga'!C:C))</f>
        <v>Diesel</v>
      </c>
    </row>
    <row r="10403">
      <c r="A10403" s="36">
        <v>2019.0</v>
      </c>
      <c r="B10403" s="37" t="str">
        <f t="array" ref="B10403">IFERROR(XLOOKUP(A10403,'Asignacion Dic'!A:A,'Asignacion Dic'!C:C))</f>
        <v>MeLi Asignado TD</v>
      </c>
      <c r="C10403" s="37" t="str">
        <f t="array" ref="C10403">IFERROR(XLOOKUP(A10403,'Asignacion Dic'!A:A,'Asignacion Dic'!B:B))</f>
        <v>EC-05</v>
      </c>
      <c r="D10403" s="38">
        <v>45650.592361111114</v>
      </c>
      <c r="E10403" s="36" t="s">
        <v>598</v>
      </c>
      <c r="F10403" s="37" t="str">
        <f t="array" ref="F10403">IFERROR(XLOOKUP(E10403,Operadores!A:A,Operadores!B:B))</f>
        <v>CRUDAN</v>
      </c>
      <c r="G10403" s="36" t="s">
        <v>425</v>
      </c>
      <c r="H10403" s="39">
        <v>25.79</v>
      </c>
      <c r="I10403" s="40">
        <v>372.23</v>
      </c>
      <c r="J10403" s="41">
        <f t="shared" si="5"/>
        <v>9599.8117</v>
      </c>
      <c r="K10403" s="37" t="str">
        <f t="array" ref="K10403">IFERROR(XLOOKUP(G10403,'Tipo de carga'!A:A,'Tipo de carga'!B:B))</f>
        <v>Ticket</v>
      </c>
      <c r="L10403" s="37">
        <f t="shared" si="2"/>
        <v>52</v>
      </c>
      <c r="M10403" s="37">
        <f t="shared" si="3"/>
        <v>24</v>
      </c>
      <c r="N10403" s="37">
        <f t="shared" si="4"/>
        <v>12</v>
      </c>
      <c r="O10403" s="37" t="str">
        <f t="array" ref="O10403">IFERROR(XLOOKUP(K10403,'Tipo de carga'!B:B,'Tipo de carga'!C:C))</f>
        <v>Diesel</v>
      </c>
    </row>
    <row r="10404">
      <c r="A10404" s="36">
        <v>2008.0</v>
      </c>
      <c r="B10404" s="37" t="str">
        <f t="array" ref="B10404">IFERROR(XLOOKUP(A10404,'Asignacion Dic'!A:A,'Asignacion Dic'!C:C))</f>
        <v>MeLi Dedicado Merida</v>
      </c>
      <c r="C10404" s="37" t="str">
        <f t="array" ref="C10404">IFERROR(XLOOKUP(A10404,'Asignacion Dic'!A:A,'Asignacion Dic'!B:B))</f>
        <v>EC-05</v>
      </c>
      <c r="D10404" s="38">
        <v>45650.60555555556</v>
      </c>
      <c r="E10404" s="36" t="s">
        <v>530</v>
      </c>
      <c r="F10404" s="37" t="str">
        <f t="array" ref="F10404">IFERROR(XLOOKUP(E10404,Operadores!A:A,Operadores!B:B))</f>
        <v>CADCAR</v>
      </c>
      <c r="G10404" s="36" t="s">
        <v>425</v>
      </c>
      <c r="H10404" s="39">
        <v>24.79</v>
      </c>
      <c r="I10404" s="40">
        <v>387.25</v>
      </c>
      <c r="J10404" s="41">
        <f t="shared" si="5"/>
        <v>9599.9275</v>
      </c>
      <c r="K10404" s="37" t="str">
        <f t="array" ref="K10404">IFERROR(XLOOKUP(G10404,'Tipo de carga'!A:A,'Tipo de carga'!B:B))</f>
        <v>Ticket</v>
      </c>
      <c r="L10404" s="37">
        <f t="shared" si="2"/>
        <v>52</v>
      </c>
      <c r="M10404" s="37">
        <f t="shared" si="3"/>
        <v>24</v>
      </c>
      <c r="N10404" s="37">
        <f t="shared" si="4"/>
        <v>12</v>
      </c>
      <c r="O10404" s="37" t="str">
        <f t="array" ref="O10404">IFERROR(XLOOKUP(K10404,'Tipo de carga'!B:B,'Tipo de carga'!C:C))</f>
        <v>Diesel</v>
      </c>
    </row>
    <row r="10405">
      <c r="A10405" s="36">
        <v>2024.0</v>
      </c>
      <c r="B10405" s="37" t="str">
        <f t="array" ref="B10405">IFERROR(XLOOKUP(A10405,'Asignacion Dic'!A:A,'Asignacion Dic'!C:C))</f>
        <v>MeLi Dedicado Merida</v>
      </c>
      <c r="C10405" s="37" t="str">
        <f t="array" ref="C10405">IFERROR(XLOOKUP(A10405,'Asignacion Dic'!A:A,'Asignacion Dic'!B:B))</f>
        <v>EC-05</v>
      </c>
      <c r="D10405" s="38">
        <v>45650.73819444444</v>
      </c>
      <c r="E10405" s="36" t="s">
        <v>184</v>
      </c>
      <c r="F10405" s="37" t="str">
        <f t="array" ref="F10405">IFERROR(XLOOKUP(E10405,Operadores!A:A,Operadores!B:B))</f>
        <v>TORVIC</v>
      </c>
      <c r="G10405" s="36" t="s">
        <v>425</v>
      </c>
      <c r="H10405" s="39">
        <v>25.79</v>
      </c>
      <c r="I10405" s="40">
        <v>372.23</v>
      </c>
      <c r="J10405" s="41">
        <f t="shared" si="5"/>
        <v>9599.8117</v>
      </c>
      <c r="K10405" s="37" t="str">
        <f t="array" ref="K10405">IFERROR(XLOOKUP(G10405,'Tipo de carga'!A:A,'Tipo de carga'!B:B))</f>
        <v>Ticket</v>
      </c>
      <c r="L10405" s="37">
        <f t="shared" si="2"/>
        <v>52</v>
      </c>
      <c r="M10405" s="37">
        <f t="shared" si="3"/>
        <v>24</v>
      </c>
      <c r="N10405" s="37">
        <f t="shared" si="4"/>
        <v>12</v>
      </c>
      <c r="O10405" s="37" t="str">
        <f t="array" ref="O10405">IFERROR(XLOOKUP(K10405,'Tipo de carga'!B:B,'Tipo de carga'!C:C))</f>
        <v>Diesel</v>
      </c>
    </row>
    <row r="10406">
      <c r="A10406" s="36">
        <v>1931.0</v>
      </c>
      <c r="B10406" s="37" t="str">
        <f t="array" ref="B10406">IFERROR(XLOOKUP(A10406,'Asignacion Dic'!A:A,'Asignacion Dic'!C:C))</f>
        <v>Circuitos</v>
      </c>
      <c r="C10406" s="37" t="str">
        <f t="array" ref="C10406">IFERROR(XLOOKUP(A10406,'Asignacion Dic'!A:A,'Asignacion Dic'!B:B))</f>
        <v>EC-03</v>
      </c>
      <c r="D10406" s="38">
        <v>45650.819444444445</v>
      </c>
      <c r="E10406" s="36" t="s">
        <v>26</v>
      </c>
      <c r="F10406" s="37" t="str">
        <f t="array" ref="F10406">IFERROR(XLOOKUP(E10406,Operadores!A:A,Operadores!B:B))</f>
        <v>ARBJO</v>
      </c>
      <c r="G10406" s="36" t="s">
        <v>425</v>
      </c>
      <c r="H10406" s="39">
        <v>27.0</v>
      </c>
      <c r="I10406" s="40">
        <v>266.66</v>
      </c>
      <c r="J10406" s="41">
        <f t="shared" si="5"/>
        <v>7199.82</v>
      </c>
      <c r="K10406" s="37" t="str">
        <f t="array" ref="K10406">IFERROR(XLOOKUP(G10406,'Tipo de carga'!A:A,'Tipo de carga'!B:B))</f>
        <v>Ticket</v>
      </c>
      <c r="L10406" s="37">
        <f t="shared" si="2"/>
        <v>52</v>
      </c>
      <c r="M10406" s="37">
        <f t="shared" si="3"/>
        <v>24</v>
      </c>
      <c r="N10406" s="37">
        <f t="shared" si="4"/>
        <v>12</v>
      </c>
      <c r="O10406" s="37" t="str">
        <f t="array" ref="O10406">IFERROR(XLOOKUP(K10406,'Tipo de carga'!B:B,'Tipo de carga'!C:C))</f>
        <v>Diesel</v>
      </c>
    </row>
    <row r="10407">
      <c r="A10407" s="36">
        <v>2022.0</v>
      </c>
      <c r="B10407" s="37" t="str">
        <f t="array" ref="B10407">IFERROR(XLOOKUP(A10407,'Asignacion Dic'!A:A,'Asignacion Dic'!C:C))</f>
        <v>MeLi Dedicado TD</v>
      </c>
      <c r="C10407" s="37" t="str">
        <f t="array" ref="C10407">IFERROR(XLOOKUP(A10407,'Asignacion Dic'!A:A,'Asignacion Dic'!B:B))</f>
        <v>EC-05</v>
      </c>
      <c r="D10407" s="38">
        <v>45651.47638888889</v>
      </c>
      <c r="E10407" s="36" t="s">
        <v>308</v>
      </c>
      <c r="F10407" s="37" t="str">
        <f t="array" ref="F10407">IFERROR(XLOOKUP(E10407,Operadores!A:A,Operadores!B:B))</f>
        <v>DELBL</v>
      </c>
      <c r="G10407" s="36" t="s">
        <v>425</v>
      </c>
      <c r="H10407" s="39">
        <v>26.59</v>
      </c>
      <c r="I10407" s="40">
        <v>451.29</v>
      </c>
      <c r="J10407" s="41">
        <f t="shared" si="5"/>
        <v>11999.8011</v>
      </c>
      <c r="K10407" s="37" t="str">
        <f t="array" ref="K10407">IFERROR(XLOOKUP(G10407,'Tipo de carga'!A:A,'Tipo de carga'!B:B))</f>
        <v>Ticket</v>
      </c>
      <c r="L10407" s="37">
        <f t="shared" si="2"/>
        <v>52</v>
      </c>
      <c r="M10407" s="37">
        <f t="shared" si="3"/>
        <v>25</v>
      </c>
      <c r="N10407" s="37">
        <f t="shared" si="4"/>
        <v>12</v>
      </c>
      <c r="O10407" s="37" t="str">
        <f t="array" ref="O10407">IFERROR(XLOOKUP(K10407,'Tipo de carga'!B:B,'Tipo de carga'!C:C))</f>
        <v>Diesel</v>
      </c>
    </row>
    <row r="10408">
      <c r="A10408" s="36">
        <v>1806.0</v>
      </c>
      <c r="B10408" s="37" t="str">
        <f t="array" ref="B10408">IFERROR(XLOOKUP(A10408,'Asignacion Dic'!A:A,'Asignacion Dic'!C:C))</f>
        <v>Sayer Full</v>
      </c>
      <c r="C10408" s="37" t="str">
        <f t="array" ref="C10408">IFERROR(XLOOKUP(A10408,'Asignacion Dic'!A:A,'Asignacion Dic'!B:B))</f>
        <v>EC-04</v>
      </c>
      <c r="D10408" s="38">
        <v>45651.61111111111</v>
      </c>
      <c r="E10408" s="36" t="s">
        <v>40</v>
      </c>
      <c r="F10408" s="37" t="str">
        <f t="array" ref="F10408">IFERROR(XLOOKUP(E10408,Operadores!A:A,Operadores!B:B))</f>
        <v>DIAOMA</v>
      </c>
      <c r="G10408" s="36" t="s">
        <v>425</v>
      </c>
      <c r="H10408" s="39">
        <v>25.65</v>
      </c>
      <c r="I10408" s="40">
        <v>77.98</v>
      </c>
      <c r="J10408" s="41">
        <f t="shared" si="5"/>
        <v>2000.187</v>
      </c>
      <c r="K10408" s="37" t="str">
        <f t="array" ref="K10408">IFERROR(XLOOKUP(G10408,'Tipo de carga'!A:A,'Tipo de carga'!B:B))</f>
        <v>Ticket</v>
      </c>
      <c r="L10408" s="37">
        <f t="shared" si="2"/>
        <v>52</v>
      </c>
      <c r="M10408" s="37">
        <f t="shared" si="3"/>
        <v>25</v>
      </c>
      <c r="N10408" s="37">
        <f t="shared" si="4"/>
        <v>12</v>
      </c>
      <c r="O10408" s="37" t="str">
        <f t="array" ref="O10408">IFERROR(XLOOKUP(K10408,'Tipo de carga'!B:B,'Tipo de carga'!C:C))</f>
        <v>Diesel</v>
      </c>
    </row>
    <row r="10409">
      <c r="A10409" s="36">
        <v>1945.0</v>
      </c>
      <c r="B10409" s="37" t="str">
        <f t="array" ref="B10409">IFERROR(XLOOKUP(A10409,'Asignacion Dic'!A:A,'Asignacion Dic'!C:C))</f>
        <v>MeLi asignado SD</v>
      </c>
      <c r="C10409" s="37" t="str">
        <f t="array" ref="C10409">IFERROR(XLOOKUP(A10409,'Asignacion Dic'!A:A,'Asignacion Dic'!B:B))</f>
        <v>EC-05</v>
      </c>
      <c r="D10409" s="38">
        <v>45651.71597222222</v>
      </c>
      <c r="E10409" s="36" t="s">
        <v>574</v>
      </c>
      <c r="F10409" s="37" t="str">
        <f t="array" ref="F10409">IFERROR(XLOOKUP(E10409,Operadores!A:A,Operadores!B:B))</f>
        <v>ZABFER</v>
      </c>
      <c r="G10409" s="36" t="s">
        <v>425</v>
      </c>
      <c r="H10409" s="39">
        <v>24.69</v>
      </c>
      <c r="I10409" s="40">
        <v>162.0</v>
      </c>
      <c r="J10409" s="41">
        <f t="shared" si="5"/>
        <v>3999.78</v>
      </c>
      <c r="K10409" s="37" t="str">
        <f t="array" ref="K10409">IFERROR(XLOOKUP(G10409,'Tipo de carga'!A:A,'Tipo de carga'!B:B))</f>
        <v>Ticket</v>
      </c>
      <c r="L10409" s="37">
        <f t="shared" si="2"/>
        <v>52</v>
      </c>
      <c r="M10409" s="37">
        <f t="shared" si="3"/>
        <v>25</v>
      </c>
      <c r="N10409" s="37">
        <f t="shared" si="4"/>
        <v>12</v>
      </c>
      <c r="O10409" s="37" t="str">
        <f t="array" ref="O10409">IFERROR(XLOOKUP(K10409,'Tipo de carga'!B:B,'Tipo de carga'!C:C))</f>
        <v>Diesel</v>
      </c>
    </row>
    <row r="10410">
      <c r="A10410" s="36">
        <v>1912.0</v>
      </c>
      <c r="B10410" s="37" t="str">
        <f t="array" ref="B10410">IFERROR(XLOOKUP(A10410,'Asignacion Dic'!A:A,'Asignacion Dic'!C:C))</f>
        <v>MeLi asignado SD</v>
      </c>
      <c r="C10410" s="37" t="str">
        <f t="array" ref="C10410">IFERROR(XLOOKUP(A10410,'Asignacion Dic'!A:A,'Asignacion Dic'!B:B))</f>
        <v>EC-05</v>
      </c>
      <c r="D10410" s="38">
        <v>45650.60555555556</v>
      </c>
      <c r="E10410" s="36" t="s">
        <v>345</v>
      </c>
      <c r="F10410" s="37" t="str">
        <f t="array" ref="F10410">IFERROR(XLOOKUP(E10410,Operadores!A:A,Operadores!B:B))</f>
        <v>PARMI</v>
      </c>
      <c r="G10410" s="36" t="s">
        <v>315</v>
      </c>
      <c r="H10410" s="39">
        <v>10.65</v>
      </c>
      <c r="I10410" s="40">
        <v>226.0</v>
      </c>
      <c r="J10410" s="41">
        <f t="shared" si="5"/>
        <v>2406.9</v>
      </c>
      <c r="K10410" s="37" t="str">
        <f t="array" ref="K10410">IFERROR(XLOOKUP(G10410,'Tipo de carga'!A:A,'Tipo de carga'!B:B))</f>
        <v>COMSUSTENTA</v>
      </c>
      <c r="L10410" s="37">
        <f t="shared" si="2"/>
        <v>52</v>
      </c>
      <c r="M10410" s="37">
        <f t="shared" si="3"/>
        <v>24</v>
      </c>
      <c r="N10410" s="37">
        <f t="shared" si="4"/>
        <v>12</v>
      </c>
      <c r="O10410" s="37" t="str">
        <f t="array" ref="O10410">IFERROR(XLOOKUP(K10410,'Tipo de carga'!B:B,'Tipo de carga'!C:C))</f>
        <v>GNC</v>
      </c>
    </row>
    <row r="10411">
      <c r="A10411" s="36">
        <v>1928.0</v>
      </c>
      <c r="B10411" s="37" t="str">
        <f t="array" ref="B10411">IFERROR(XLOOKUP(A10411,'Asignacion Dic'!A:A,'Asignacion Dic'!C:C))</f>
        <v>MeLi Ded Puebla</v>
      </c>
      <c r="C10411" s="37" t="str">
        <f t="array" ref="C10411">IFERROR(XLOOKUP(A10411,'Asignacion Dic'!A:A,'Asignacion Dic'!B:B))</f>
        <v>EC-05</v>
      </c>
      <c r="D10411" s="38">
        <v>45650.60555555556</v>
      </c>
      <c r="E10411" s="36" t="s">
        <v>319</v>
      </c>
      <c r="F10411" s="37" t="str">
        <f t="array" ref="F10411">IFERROR(XLOOKUP(E10411,Operadores!A:A,Operadores!B:B))</f>
        <v>BARPED</v>
      </c>
      <c r="G10411" s="36" t="s">
        <v>315</v>
      </c>
      <c r="H10411" s="39">
        <v>10.65</v>
      </c>
      <c r="I10411" s="40">
        <v>547.0</v>
      </c>
      <c r="J10411" s="41">
        <f t="shared" si="5"/>
        <v>5825.55</v>
      </c>
      <c r="K10411" s="37" t="str">
        <f t="array" ref="K10411">IFERROR(XLOOKUP(G10411,'Tipo de carga'!A:A,'Tipo de carga'!B:B))</f>
        <v>COMSUSTENTA</v>
      </c>
      <c r="L10411" s="37">
        <f t="shared" si="2"/>
        <v>52</v>
      </c>
      <c r="M10411" s="37">
        <f t="shared" si="3"/>
        <v>24</v>
      </c>
      <c r="N10411" s="37">
        <f t="shared" si="4"/>
        <v>12</v>
      </c>
      <c r="O10411" s="37" t="str">
        <f t="array" ref="O10411">IFERROR(XLOOKUP(K10411,'Tipo de carga'!B:B,'Tipo de carga'!C:C))</f>
        <v>GNC</v>
      </c>
    </row>
    <row r="10412">
      <c r="A10412" s="36">
        <v>1854.0</v>
      </c>
      <c r="B10412" s="37" t="str">
        <f t="array" ref="B10412">IFERROR(XLOOKUP(A10412,'Asignacion Dic'!A:A,'Asignacion Dic'!C:C))</f>
        <v>Hisense</v>
      </c>
      <c r="C10412" s="37" t="str">
        <f t="array" ref="C10412">IFERROR(XLOOKUP(A10412,'Asignacion Dic'!A:A,'Asignacion Dic'!B:B))</f>
        <v>EC-03</v>
      </c>
      <c r="D10412" s="38">
        <v>45652.99695601852</v>
      </c>
      <c r="E10412" s="36" t="s">
        <v>442</v>
      </c>
      <c r="F10412" s="37" t="str">
        <f t="array" ref="F10412">IFERROR(XLOOKUP(E10412,Operadores!A:A,Operadores!B:B))</f>
        <v>CARMAUX</v>
      </c>
      <c r="G10412" s="36" t="s">
        <v>72</v>
      </c>
      <c r="H10412" s="39">
        <v>19.16584</v>
      </c>
      <c r="I10412" s="40">
        <v>737.0</v>
      </c>
      <c r="J10412" s="41">
        <f t="shared" si="5"/>
        <v>14125.22408</v>
      </c>
      <c r="K10412" s="37" t="str">
        <f t="array" ref="K10412">IFERROR(XLOOKUP(G10412,'Tipo de carga'!A:A,'Tipo de carga'!B:B))</f>
        <v>Autoabasto</v>
      </c>
      <c r="L10412" s="37">
        <f t="shared" si="2"/>
        <v>52</v>
      </c>
      <c r="M10412" s="37">
        <f t="shared" si="3"/>
        <v>26</v>
      </c>
      <c r="N10412" s="37">
        <f t="shared" si="4"/>
        <v>12</v>
      </c>
      <c r="O10412" s="37" t="str">
        <f t="array" ref="O10412">IFERROR(XLOOKUP(K10412,'Tipo de carga'!B:B,'Tipo de carga'!C:C))</f>
        <v>Diesel</v>
      </c>
    </row>
    <row r="10413">
      <c r="A10413" s="36">
        <v>1941.0</v>
      </c>
      <c r="B10413" s="37" t="str">
        <f t="array" ref="B10413">IFERROR(XLOOKUP(A10413,'Asignacion Dic'!A:A,'Asignacion Dic'!C:C))</f>
        <v>Available</v>
      </c>
      <c r="C10413" s="37" t="str">
        <f t="array" ref="C10413">IFERROR(XLOOKUP(A10413,'Asignacion Dic'!A:A,'Asignacion Dic'!B:B))</f>
        <v>TTE</v>
      </c>
      <c r="D10413" s="38">
        <v>45652.98347222222</v>
      </c>
      <c r="E10413" s="36" t="s">
        <v>172</v>
      </c>
      <c r="F10413" s="37" t="str">
        <f t="array" ref="F10413">IFERROR(XLOOKUP(E10413,Operadores!A:A,Operadores!B:B))</f>
        <v>REDJUL</v>
      </c>
      <c r="G10413" s="36" t="s">
        <v>72</v>
      </c>
      <c r="H10413" s="39">
        <v>19.16584</v>
      </c>
      <c r="I10413" s="40">
        <v>17.0</v>
      </c>
      <c r="J10413" s="41">
        <f t="shared" si="5"/>
        <v>325.81928</v>
      </c>
      <c r="K10413" s="37" t="str">
        <f t="array" ref="K10413">IFERROR(XLOOKUP(G10413,'Tipo de carga'!A:A,'Tipo de carga'!B:B))</f>
        <v>Autoabasto</v>
      </c>
      <c r="L10413" s="37">
        <f t="shared" si="2"/>
        <v>52</v>
      </c>
      <c r="M10413" s="37">
        <f t="shared" si="3"/>
        <v>26</v>
      </c>
      <c r="N10413" s="37">
        <f t="shared" si="4"/>
        <v>12</v>
      </c>
      <c r="O10413" s="37" t="str">
        <f t="array" ref="O10413">IFERROR(XLOOKUP(K10413,'Tipo de carga'!B:B,'Tipo de carga'!C:C))</f>
        <v>Diesel</v>
      </c>
    </row>
    <row r="10414">
      <c r="A10414" s="36">
        <v>1740.0</v>
      </c>
      <c r="B10414" s="37" t="str">
        <f t="array" ref="B10414">IFERROR(XLOOKUP(A10414,'Asignacion Dic'!A:A,'Asignacion Dic'!C:C))</f>
        <v>Circuitos</v>
      </c>
      <c r="C10414" s="37" t="str">
        <f t="array" ref="C10414">IFERROR(XLOOKUP(A10414,'Asignacion Dic'!A:A,'Asignacion Dic'!B:B))</f>
        <v>EC-03</v>
      </c>
      <c r="D10414" s="38">
        <v>45652.97222222222</v>
      </c>
      <c r="E10414" s="36" t="s">
        <v>185</v>
      </c>
      <c r="F10414" s="37" t="str">
        <f t="array" ref="F10414">IFERROR(XLOOKUP(E10414,Operadores!A:A,Operadores!B:B))</f>
        <v>FERRI</v>
      </c>
      <c r="G10414" s="36" t="s">
        <v>72</v>
      </c>
      <c r="H10414" s="39">
        <v>19.16584</v>
      </c>
      <c r="I10414" s="40">
        <v>64.0</v>
      </c>
      <c r="J10414" s="41">
        <f t="shared" si="5"/>
        <v>1226.61376</v>
      </c>
      <c r="K10414" s="37" t="str">
        <f t="array" ref="K10414">IFERROR(XLOOKUP(G10414,'Tipo de carga'!A:A,'Tipo de carga'!B:B))</f>
        <v>Autoabasto</v>
      </c>
      <c r="L10414" s="37">
        <f t="shared" si="2"/>
        <v>52</v>
      </c>
      <c r="M10414" s="37">
        <f t="shared" si="3"/>
        <v>26</v>
      </c>
      <c r="N10414" s="37">
        <f t="shared" si="4"/>
        <v>12</v>
      </c>
      <c r="O10414" s="37" t="str">
        <f t="array" ref="O10414">IFERROR(XLOOKUP(K10414,'Tipo de carga'!B:B,'Tipo de carga'!C:C))</f>
        <v>Diesel</v>
      </c>
    </row>
    <row r="10415">
      <c r="A10415" s="36">
        <v>2024.0</v>
      </c>
      <c r="B10415" s="37" t="str">
        <f t="array" ref="B10415">IFERROR(XLOOKUP(A10415,'Asignacion Dic'!A:A,'Asignacion Dic'!C:C))</f>
        <v>MeLi Dedicado Merida</v>
      </c>
      <c r="C10415" s="37" t="str">
        <f t="array" ref="C10415">IFERROR(XLOOKUP(A10415,'Asignacion Dic'!A:A,'Asignacion Dic'!B:B))</f>
        <v>EC-05</v>
      </c>
      <c r="D10415" s="38">
        <v>45652.95002314815</v>
      </c>
      <c r="E10415" s="36" t="s">
        <v>469</v>
      </c>
      <c r="F10415" s="37" t="str">
        <f t="array" ref="F10415">IFERROR(XLOOKUP(E10415,Operadores!A:A,Operadores!B:B))</f>
        <v>DELJOS01</v>
      </c>
      <c r="G10415" s="36" t="s">
        <v>72</v>
      </c>
      <c r="H10415" s="39">
        <v>19.16584</v>
      </c>
      <c r="I10415" s="40">
        <v>318.0</v>
      </c>
      <c r="J10415" s="41">
        <f t="shared" si="5"/>
        <v>6094.73712</v>
      </c>
      <c r="K10415" s="37" t="str">
        <f t="array" ref="K10415">IFERROR(XLOOKUP(G10415,'Tipo de carga'!A:A,'Tipo de carga'!B:B))</f>
        <v>Autoabasto</v>
      </c>
      <c r="L10415" s="37">
        <f t="shared" si="2"/>
        <v>52</v>
      </c>
      <c r="M10415" s="37">
        <f t="shared" si="3"/>
        <v>26</v>
      </c>
      <c r="N10415" s="37">
        <f t="shared" si="4"/>
        <v>12</v>
      </c>
      <c r="O10415" s="37" t="str">
        <f t="array" ref="O10415">IFERROR(XLOOKUP(K10415,'Tipo de carga'!B:B,'Tipo de carga'!C:C))</f>
        <v>Diesel</v>
      </c>
    </row>
    <row r="10416">
      <c r="A10416" s="36">
        <v>1767.0</v>
      </c>
      <c r="B10416" s="37" t="str">
        <f t="array" ref="B10416">IFERROR(XLOOKUP(A10416,'Asignacion Dic'!A:A,'Asignacion Dic'!C:C))</f>
        <v>Pilgrims Tepo</v>
      </c>
      <c r="C10416" s="37" t="str">
        <f t="array" ref="C10416">IFERROR(XLOOKUP(A10416,'Asignacion Dic'!A:A,'Asignacion Dic'!B:B))</f>
        <v>EC-02</v>
      </c>
      <c r="D10416" s="38">
        <v>45652.93581018518</v>
      </c>
      <c r="E10416" s="36" t="s">
        <v>533</v>
      </c>
      <c r="F10416" s="37" t="str">
        <f t="array" ref="F10416">IFERROR(XLOOKUP(E10416,Operadores!A:A,Operadores!B:B))</f>
        <v>GALISM</v>
      </c>
      <c r="G10416" s="36" t="s">
        <v>72</v>
      </c>
      <c r="H10416" s="39">
        <v>19.16584</v>
      </c>
      <c r="I10416" s="40">
        <v>319.0</v>
      </c>
      <c r="J10416" s="41">
        <f t="shared" si="5"/>
        <v>6113.90296</v>
      </c>
      <c r="K10416" s="37" t="str">
        <f t="array" ref="K10416">IFERROR(XLOOKUP(G10416,'Tipo de carga'!A:A,'Tipo de carga'!B:B))</f>
        <v>Autoabasto</v>
      </c>
      <c r="L10416" s="37">
        <f t="shared" si="2"/>
        <v>52</v>
      </c>
      <c r="M10416" s="37">
        <f t="shared" si="3"/>
        <v>26</v>
      </c>
      <c r="N10416" s="37">
        <f t="shared" si="4"/>
        <v>12</v>
      </c>
      <c r="O10416" s="37" t="str">
        <f t="array" ref="O10416">IFERROR(XLOOKUP(K10416,'Tipo de carga'!B:B,'Tipo de carga'!C:C))</f>
        <v>Diesel</v>
      </c>
    </row>
    <row r="10417">
      <c r="A10417" s="36">
        <v>1720.0</v>
      </c>
      <c r="B10417" s="37" t="str">
        <f t="array" ref="B10417">IFERROR(XLOOKUP(A10417,'Asignacion Dic'!A:A,'Asignacion Dic'!C:C))</f>
        <v>Pilgrims Tepo</v>
      </c>
      <c r="C10417" s="37" t="str">
        <f t="array" ref="C10417">IFERROR(XLOOKUP(A10417,'Asignacion Dic'!A:A,'Asignacion Dic'!B:B))</f>
        <v>EC-02</v>
      </c>
      <c r="D10417" s="38">
        <v>45652.92287037037</v>
      </c>
      <c r="E10417" s="36" t="s">
        <v>377</v>
      </c>
      <c r="F10417" s="37" t="str">
        <f t="array" ref="F10417">IFERROR(XLOOKUP(E10417,Operadores!A:A,Operadores!B:B))</f>
        <v>MARMIG</v>
      </c>
      <c r="G10417" s="36" t="s">
        <v>72</v>
      </c>
      <c r="H10417" s="39">
        <v>19.16584</v>
      </c>
      <c r="I10417" s="40">
        <v>117.0</v>
      </c>
      <c r="J10417" s="41">
        <f t="shared" si="5"/>
        <v>2242.40328</v>
      </c>
      <c r="K10417" s="37" t="str">
        <f t="array" ref="K10417">IFERROR(XLOOKUP(G10417,'Tipo de carga'!A:A,'Tipo de carga'!B:B))</f>
        <v>Autoabasto</v>
      </c>
      <c r="L10417" s="37">
        <f t="shared" si="2"/>
        <v>52</v>
      </c>
      <c r="M10417" s="37">
        <f t="shared" si="3"/>
        <v>26</v>
      </c>
      <c r="N10417" s="37">
        <f t="shared" si="4"/>
        <v>12</v>
      </c>
      <c r="O10417" s="37" t="str">
        <f t="array" ref="O10417">IFERROR(XLOOKUP(K10417,'Tipo de carga'!B:B,'Tipo de carga'!C:C))</f>
        <v>Diesel</v>
      </c>
    </row>
    <row r="10418">
      <c r="A10418" s="36">
        <v>2035.0</v>
      </c>
      <c r="B10418" s="37" t="str">
        <f t="array" ref="B10418">IFERROR(XLOOKUP(A10418,'Asignacion Dic'!A:A,'Asignacion Dic'!C:C))</f>
        <v>Liverpool Local</v>
      </c>
      <c r="C10418" s="37" t="str">
        <f t="array" ref="C10418">IFERROR(XLOOKUP(A10418,'Asignacion Dic'!A:A,'Asignacion Dic'!B:B))</f>
        <v>EC-01</v>
      </c>
      <c r="D10418" s="38">
        <v>45652.913668981484</v>
      </c>
      <c r="E10418" s="36" t="s">
        <v>615</v>
      </c>
      <c r="F10418" s="37" t="str">
        <f t="array" ref="F10418">IFERROR(XLOOKUP(E10418,Operadores!A:A,Operadores!B:B))</f>
        <v>LOPALF</v>
      </c>
      <c r="G10418" s="36" t="s">
        <v>72</v>
      </c>
      <c r="H10418" s="39">
        <v>19.16584</v>
      </c>
      <c r="I10418" s="40">
        <v>469.0</v>
      </c>
      <c r="J10418" s="41">
        <f t="shared" si="5"/>
        <v>8988.77896</v>
      </c>
      <c r="K10418" s="37" t="str">
        <f t="array" ref="K10418">IFERROR(XLOOKUP(G10418,'Tipo de carga'!A:A,'Tipo de carga'!B:B))</f>
        <v>Autoabasto</v>
      </c>
      <c r="L10418" s="37">
        <f t="shared" si="2"/>
        <v>52</v>
      </c>
      <c r="M10418" s="37">
        <f t="shared" si="3"/>
        <v>26</v>
      </c>
      <c r="N10418" s="37">
        <f t="shared" si="4"/>
        <v>12</v>
      </c>
      <c r="O10418" s="37" t="str">
        <f t="array" ref="O10418">IFERROR(XLOOKUP(K10418,'Tipo de carga'!B:B,'Tipo de carga'!C:C))</f>
        <v>Diesel</v>
      </c>
    </row>
    <row r="10419">
      <c r="A10419" s="36">
        <v>1874.0</v>
      </c>
      <c r="B10419" s="37" t="str">
        <f t="array" ref="B10419">IFERROR(XLOOKUP(A10419,'Asignacion Dic'!A:A,'Asignacion Dic'!C:C))</f>
        <v>Circuitos</v>
      </c>
      <c r="C10419" s="37" t="str">
        <f t="array" ref="C10419">IFERROR(XLOOKUP(A10419,'Asignacion Dic'!A:A,'Asignacion Dic'!B:B))</f>
        <v>EC-03</v>
      </c>
      <c r="D10419" s="38">
        <v>45652.906435185185</v>
      </c>
      <c r="E10419" s="36" t="s">
        <v>588</v>
      </c>
      <c r="F10419" s="37" t="str">
        <f t="array" ref="F10419">IFERROR(XLOOKUP(E10419,Operadores!A:A,Operadores!B:B))</f>
        <v>CONMAU</v>
      </c>
      <c r="G10419" s="36" t="s">
        <v>72</v>
      </c>
      <c r="H10419" s="39">
        <v>19.16584</v>
      </c>
      <c r="I10419" s="40">
        <v>302.0</v>
      </c>
      <c r="J10419" s="41">
        <f t="shared" si="5"/>
        <v>5788.08368</v>
      </c>
      <c r="K10419" s="37" t="str">
        <f t="array" ref="K10419">IFERROR(XLOOKUP(G10419,'Tipo de carga'!A:A,'Tipo de carga'!B:B))</f>
        <v>Autoabasto</v>
      </c>
      <c r="L10419" s="37">
        <f t="shared" si="2"/>
        <v>52</v>
      </c>
      <c r="M10419" s="37">
        <f t="shared" si="3"/>
        <v>26</v>
      </c>
      <c r="N10419" s="37">
        <f t="shared" si="4"/>
        <v>12</v>
      </c>
      <c r="O10419" s="37" t="str">
        <f t="array" ref="O10419">IFERROR(XLOOKUP(K10419,'Tipo de carga'!B:B,'Tipo de carga'!C:C))</f>
        <v>Diesel</v>
      </c>
    </row>
    <row r="10420">
      <c r="A10420" s="36">
        <v>2058.0</v>
      </c>
      <c r="B10420" s="37" t="str">
        <f t="array" ref="B10420">IFERROR(XLOOKUP(A10420,'Asignacion Dic'!A:A,'Asignacion Dic'!C:C))</f>
        <v>Peñafiel Tecamac</v>
      </c>
      <c r="C10420" s="37" t="str">
        <f t="array" ref="C10420">IFERROR(XLOOKUP(A10420,'Asignacion Dic'!A:A,'Asignacion Dic'!B:B))</f>
        <v>EC-02</v>
      </c>
      <c r="D10420" s="38">
        <v>45652.90096064815</v>
      </c>
      <c r="E10420" s="36" t="s">
        <v>450</v>
      </c>
      <c r="F10420" s="37" t="str">
        <f t="array" ref="F10420">IFERROR(XLOOKUP(E10420,Operadores!A:A,Operadores!B:B))</f>
        <v>PERJU04</v>
      </c>
      <c r="G10420" s="36" t="s">
        <v>72</v>
      </c>
      <c r="H10420" s="39">
        <v>19.16584</v>
      </c>
      <c r="I10420" s="40">
        <v>189.0</v>
      </c>
      <c r="J10420" s="41">
        <f t="shared" si="5"/>
        <v>3622.34376</v>
      </c>
      <c r="K10420" s="37" t="str">
        <f t="array" ref="K10420">IFERROR(XLOOKUP(G10420,'Tipo de carga'!A:A,'Tipo de carga'!B:B))</f>
        <v>Autoabasto</v>
      </c>
      <c r="L10420" s="37">
        <f t="shared" si="2"/>
        <v>52</v>
      </c>
      <c r="M10420" s="37">
        <f t="shared" si="3"/>
        <v>26</v>
      </c>
      <c r="N10420" s="37">
        <f t="shared" si="4"/>
        <v>12</v>
      </c>
      <c r="O10420" s="37" t="str">
        <f t="array" ref="O10420">IFERROR(XLOOKUP(K10420,'Tipo de carga'!B:B,'Tipo de carga'!C:C))</f>
        <v>Diesel</v>
      </c>
    </row>
    <row r="10421">
      <c r="A10421" s="36">
        <v>1795.0</v>
      </c>
      <c r="B10421" s="37" t="str">
        <f t="array" ref="B10421">IFERROR(XLOOKUP(A10421,'Asignacion Dic'!A:A,'Asignacion Dic'!C:C))</f>
        <v>Pilgrims Tepo</v>
      </c>
      <c r="C10421" s="37" t="str">
        <f t="array" ref="C10421">IFERROR(XLOOKUP(A10421,'Asignacion Dic'!A:A,'Asignacion Dic'!B:B))</f>
        <v>EC-02</v>
      </c>
      <c r="D10421" s="38">
        <v>45652.89104166667</v>
      </c>
      <c r="E10421" s="36" t="s">
        <v>379</v>
      </c>
      <c r="F10421" s="37" t="str">
        <f t="array" ref="F10421">IFERROR(XLOOKUP(E10421,Operadores!A:A,Operadores!B:B))</f>
        <v>MEDAND</v>
      </c>
      <c r="G10421" s="36" t="s">
        <v>72</v>
      </c>
      <c r="H10421" s="39">
        <v>19.16584</v>
      </c>
      <c r="I10421" s="40">
        <v>46.0</v>
      </c>
      <c r="J10421" s="41">
        <f t="shared" si="5"/>
        <v>881.62864</v>
      </c>
      <c r="K10421" s="37" t="str">
        <f t="array" ref="K10421">IFERROR(XLOOKUP(G10421,'Tipo de carga'!A:A,'Tipo de carga'!B:B))</f>
        <v>Autoabasto</v>
      </c>
      <c r="L10421" s="37">
        <f t="shared" si="2"/>
        <v>52</v>
      </c>
      <c r="M10421" s="37">
        <f t="shared" si="3"/>
        <v>26</v>
      </c>
      <c r="N10421" s="37">
        <f t="shared" si="4"/>
        <v>12</v>
      </c>
      <c r="O10421" s="37" t="str">
        <f t="array" ref="O10421">IFERROR(XLOOKUP(K10421,'Tipo de carga'!B:B,'Tipo de carga'!C:C))</f>
        <v>Diesel</v>
      </c>
    </row>
    <row r="10422">
      <c r="A10422" s="36">
        <v>1998.0</v>
      </c>
      <c r="B10422" s="37" t="str">
        <f t="array" ref="B10422">IFERROR(XLOOKUP(A10422,'Asignacion Dic'!A:A,'Asignacion Dic'!C:C))</f>
        <v>MeLi Dedicado Merida</v>
      </c>
      <c r="C10422" s="37" t="str">
        <f t="array" ref="C10422">IFERROR(XLOOKUP(A10422,'Asignacion Dic'!A:A,'Asignacion Dic'!B:B))</f>
        <v>EC-05</v>
      </c>
      <c r="D10422" s="38">
        <v>45652.87291666667</v>
      </c>
      <c r="E10422" s="36" t="s">
        <v>398</v>
      </c>
      <c r="F10422" s="37" t="str">
        <f t="array" ref="F10422">IFERROR(XLOOKUP(E10422,Operadores!A:A,Operadores!B:B))</f>
        <v>SANEUS</v>
      </c>
      <c r="G10422" s="36" t="s">
        <v>72</v>
      </c>
      <c r="H10422" s="39">
        <v>19.16584</v>
      </c>
      <c r="I10422" s="40">
        <v>319.0</v>
      </c>
      <c r="J10422" s="41">
        <f t="shared" si="5"/>
        <v>6113.90296</v>
      </c>
      <c r="K10422" s="37" t="str">
        <f t="array" ref="K10422">IFERROR(XLOOKUP(G10422,'Tipo de carga'!A:A,'Tipo de carga'!B:B))</f>
        <v>Autoabasto</v>
      </c>
      <c r="L10422" s="37">
        <f t="shared" si="2"/>
        <v>52</v>
      </c>
      <c r="M10422" s="37">
        <f t="shared" si="3"/>
        <v>26</v>
      </c>
      <c r="N10422" s="37">
        <f t="shared" si="4"/>
        <v>12</v>
      </c>
      <c r="O10422" s="37" t="str">
        <f t="array" ref="O10422">IFERROR(XLOOKUP(K10422,'Tipo de carga'!B:B,'Tipo de carga'!C:C))</f>
        <v>Diesel</v>
      </c>
    </row>
    <row r="10423">
      <c r="A10423" s="36">
        <v>1807.0</v>
      </c>
      <c r="B10423" s="37" t="str">
        <f t="array" ref="B10423">IFERROR(XLOOKUP(A10423,'Asignacion Dic'!A:A,'Asignacion Dic'!C:C))</f>
        <v>Liverpool Local</v>
      </c>
      <c r="C10423" s="37" t="str">
        <f t="array" ref="C10423">IFERROR(XLOOKUP(A10423,'Asignacion Dic'!A:A,'Asignacion Dic'!B:B))</f>
        <v>EC-01</v>
      </c>
      <c r="D10423" s="38">
        <v>45652.862488425926</v>
      </c>
      <c r="E10423" s="36" t="s">
        <v>423</v>
      </c>
      <c r="F10423" s="37" t="str">
        <f t="array" ref="F10423">IFERROR(XLOOKUP(E10423,Operadores!A:A,Operadores!B:B))</f>
        <v>PERANT</v>
      </c>
      <c r="G10423" s="36" t="s">
        <v>72</v>
      </c>
      <c r="H10423" s="39">
        <v>19.16584</v>
      </c>
      <c r="I10423" s="40">
        <v>535.0</v>
      </c>
      <c r="J10423" s="41">
        <f t="shared" si="5"/>
        <v>10253.7244</v>
      </c>
      <c r="K10423" s="37" t="str">
        <f t="array" ref="K10423">IFERROR(XLOOKUP(G10423,'Tipo de carga'!A:A,'Tipo de carga'!B:B))</f>
        <v>Autoabasto</v>
      </c>
      <c r="L10423" s="37">
        <f t="shared" si="2"/>
        <v>52</v>
      </c>
      <c r="M10423" s="37">
        <f t="shared" si="3"/>
        <v>26</v>
      </c>
      <c r="N10423" s="37">
        <f t="shared" si="4"/>
        <v>12</v>
      </c>
      <c r="O10423" s="37" t="str">
        <f t="array" ref="O10423">IFERROR(XLOOKUP(K10423,'Tipo de carga'!B:B,'Tipo de carga'!C:C))</f>
        <v>Diesel</v>
      </c>
    </row>
    <row r="10424">
      <c r="A10424" s="36">
        <v>1802.0</v>
      </c>
      <c r="B10424" s="37" t="str">
        <f t="array" ref="B10424">IFERROR(XLOOKUP(A10424,'Asignacion Dic'!A:A,'Asignacion Dic'!C:C))</f>
        <v>Liverpool Local</v>
      </c>
      <c r="C10424" s="37" t="str">
        <f t="array" ref="C10424">IFERROR(XLOOKUP(A10424,'Asignacion Dic'!A:A,'Asignacion Dic'!B:B))</f>
        <v>EC-01</v>
      </c>
      <c r="D10424" s="38">
        <v>45652.848912037036</v>
      </c>
      <c r="E10424" s="36" t="s">
        <v>332</v>
      </c>
      <c r="F10424" s="37" t="str">
        <f t="array" ref="F10424">IFERROR(XLOOKUP(E10424,Operadores!A:A,Operadores!B:B))</f>
        <v>OROMAR</v>
      </c>
      <c r="G10424" s="36" t="s">
        <v>72</v>
      </c>
      <c r="H10424" s="39">
        <v>19.16584</v>
      </c>
      <c r="I10424" s="40">
        <v>778.0</v>
      </c>
      <c r="J10424" s="41">
        <f t="shared" si="5"/>
        <v>14911.02352</v>
      </c>
      <c r="K10424" s="37" t="str">
        <f t="array" ref="K10424">IFERROR(XLOOKUP(G10424,'Tipo de carga'!A:A,'Tipo de carga'!B:B))</f>
        <v>Autoabasto</v>
      </c>
      <c r="L10424" s="37">
        <f t="shared" si="2"/>
        <v>52</v>
      </c>
      <c r="M10424" s="37">
        <f t="shared" si="3"/>
        <v>26</v>
      </c>
      <c r="N10424" s="37">
        <f t="shared" si="4"/>
        <v>12</v>
      </c>
      <c r="O10424" s="37" t="str">
        <f t="array" ref="O10424">IFERROR(XLOOKUP(K10424,'Tipo de carga'!B:B,'Tipo de carga'!C:C))</f>
        <v>Diesel</v>
      </c>
    </row>
    <row r="10425">
      <c r="A10425" s="36">
        <v>1733.0</v>
      </c>
      <c r="B10425" s="37" t="str">
        <f t="array" ref="B10425">IFERROR(XLOOKUP(A10425,'Asignacion Dic'!A:A,'Asignacion Dic'!C:C))</f>
        <v>Liverpool Local</v>
      </c>
      <c r="C10425" s="37" t="str">
        <f t="array" ref="C10425">IFERROR(XLOOKUP(A10425,'Asignacion Dic'!A:A,'Asignacion Dic'!B:B))</f>
        <v>EC-01</v>
      </c>
      <c r="D10425" s="38">
        <v>45652.84259259259</v>
      </c>
      <c r="E10425" s="36" t="s">
        <v>562</v>
      </c>
      <c r="F10425" s="37" t="str">
        <f t="array" ref="F10425">IFERROR(XLOOKUP(E10425,Operadores!A:A,Operadores!B:B))</f>
        <v>ORNSER</v>
      </c>
      <c r="G10425" s="36" t="s">
        <v>72</v>
      </c>
      <c r="H10425" s="39">
        <v>19.16584</v>
      </c>
      <c r="I10425" s="40">
        <v>588.0</v>
      </c>
      <c r="J10425" s="41">
        <f t="shared" si="5"/>
        <v>11269.51392</v>
      </c>
      <c r="K10425" s="37" t="str">
        <f t="array" ref="K10425">IFERROR(XLOOKUP(G10425,'Tipo de carga'!A:A,'Tipo de carga'!B:B))</f>
        <v>Autoabasto</v>
      </c>
      <c r="L10425" s="37">
        <f t="shared" si="2"/>
        <v>52</v>
      </c>
      <c r="M10425" s="37">
        <f t="shared" si="3"/>
        <v>26</v>
      </c>
      <c r="N10425" s="37">
        <f t="shared" si="4"/>
        <v>12</v>
      </c>
      <c r="O10425" s="37" t="str">
        <f t="array" ref="O10425">IFERROR(XLOOKUP(K10425,'Tipo de carga'!B:B,'Tipo de carga'!C:C))</f>
        <v>Diesel</v>
      </c>
    </row>
    <row r="10426">
      <c r="A10426" s="36">
        <v>1863.0</v>
      </c>
      <c r="B10426" s="37" t="str">
        <f t="array" ref="B10426">IFERROR(XLOOKUP(A10426,'Asignacion Dic'!A:A,'Asignacion Dic'!C:C))</f>
        <v>Pilgrims Tepo</v>
      </c>
      <c r="C10426" s="37" t="str">
        <f t="array" ref="C10426">IFERROR(XLOOKUP(A10426,'Asignacion Dic'!A:A,'Asignacion Dic'!B:B))</f>
        <v>EC-02</v>
      </c>
      <c r="D10426" s="38">
        <v>45652.83125</v>
      </c>
      <c r="E10426" s="36" t="s">
        <v>324</v>
      </c>
      <c r="F10426" s="37" t="str">
        <f t="array" ref="F10426">IFERROR(XLOOKUP(E10426,Operadores!A:A,Operadores!B:B))</f>
        <v>MORDAN</v>
      </c>
      <c r="G10426" s="36" t="s">
        <v>72</v>
      </c>
      <c r="H10426" s="39">
        <v>19.16584</v>
      </c>
      <c r="I10426" s="40">
        <v>260.0</v>
      </c>
      <c r="J10426" s="41">
        <f t="shared" si="5"/>
        <v>4983.1184</v>
      </c>
      <c r="K10426" s="37" t="str">
        <f t="array" ref="K10426">IFERROR(XLOOKUP(G10426,'Tipo de carga'!A:A,'Tipo de carga'!B:B))</f>
        <v>Autoabasto</v>
      </c>
      <c r="L10426" s="37">
        <f t="shared" si="2"/>
        <v>52</v>
      </c>
      <c r="M10426" s="37">
        <f t="shared" si="3"/>
        <v>26</v>
      </c>
      <c r="N10426" s="37">
        <f t="shared" si="4"/>
        <v>12</v>
      </c>
      <c r="O10426" s="37" t="str">
        <f t="array" ref="O10426">IFERROR(XLOOKUP(K10426,'Tipo de carga'!B:B,'Tipo de carga'!C:C))</f>
        <v>Diesel</v>
      </c>
    </row>
    <row r="10427">
      <c r="A10427" s="36">
        <v>1901.0</v>
      </c>
      <c r="B10427" s="37" t="str">
        <f t="array" ref="B10427">IFERROR(XLOOKUP(A10427,'Asignacion Dic'!A:A,'Asignacion Dic'!C:C))</f>
        <v>Pipas</v>
      </c>
      <c r="C10427" s="37" t="str">
        <f t="array" ref="C10427">IFERROR(XLOOKUP(A10427,'Asignacion Dic'!A:A,'Asignacion Dic'!B:B))</f>
        <v>EC-02</v>
      </c>
      <c r="D10427" s="38">
        <v>45652.82145833333</v>
      </c>
      <c r="E10427" s="36" t="s">
        <v>411</v>
      </c>
      <c r="F10427" s="37" t="str">
        <f t="array" ref="F10427">IFERROR(XLOOKUP(E10427,Operadores!A:A,Operadores!B:B))</f>
        <v>APODA</v>
      </c>
      <c r="G10427" s="36" t="s">
        <v>72</v>
      </c>
      <c r="H10427" s="39">
        <v>19.16584</v>
      </c>
      <c r="I10427" s="40">
        <v>16.0</v>
      </c>
      <c r="J10427" s="41">
        <f t="shared" si="5"/>
        <v>306.65344</v>
      </c>
      <c r="K10427" s="37" t="str">
        <f t="array" ref="K10427">IFERROR(XLOOKUP(G10427,'Tipo de carga'!A:A,'Tipo de carga'!B:B))</f>
        <v>Autoabasto</v>
      </c>
      <c r="L10427" s="37">
        <f t="shared" si="2"/>
        <v>52</v>
      </c>
      <c r="M10427" s="37">
        <f t="shared" si="3"/>
        <v>26</v>
      </c>
      <c r="N10427" s="37">
        <f t="shared" si="4"/>
        <v>12</v>
      </c>
      <c r="O10427" s="37" t="str">
        <f t="array" ref="O10427">IFERROR(XLOOKUP(K10427,'Tipo de carga'!B:B,'Tipo de carga'!C:C))</f>
        <v>Diesel</v>
      </c>
    </row>
    <row r="10428">
      <c r="A10428" s="36">
        <v>1901.0</v>
      </c>
      <c r="B10428" s="37" t="str">
        <f t="array" ref="B10428">IFERROR(XLOOKUP(A10428,'Asignacion Dic'!A:A,'Asignacion Dic'!C:C))</f>
        <v>Pipas</v>
      </c>
      <c r="C10428" s="37" t="str">
        <f t="array" ref="C10428">IFERROR(XLOOKUP(A10428,'Asignacion Dic'!A:A,'Asignacion Dic'!B:B))</f>
        <v>EC-02</v>
      </c>
      <c r="D10428" s="38">
        <v>45652.81688657407</v>
      </c>
      <c r="E10428" s="36" t="s">
        <v>411</v>
      </c>
      <c r="F10428" s="37" t="str">
        <f t="array" ref="F10428">IFERROR(XLOOKUP(E10428,Operadores!A:A,Operadores!B:B))</f>
        <v>APODA</v>
      </c>
      <c r="G10428" s="36" t="s">
        <v>72</v>
      </c>
      <c r="H10428" s="39">
        <v>19.16584</v>
      </c>
      <c r="I10428" s="40">
        <v>155.0</v>
      </c>
      <c r="J10428" s="41">
        <f t="shared" si="5"/>
        <v>2970.7052</v>
      </c>
      <c r="K10428" s="37" t="str">
        <f t="array" ref="K10428">IFERROR(XLOOKUP(G10428,'Tipo de carga'!A:A,'Tipo de carga'!B:B))</f>
        <v>Autoabasto</v>
      </c>
      <c r="L10428" s="37">
        <f t="shared" si="2"/>
        <v>52</v>
      </c>
      <c r="M10428" s="37">
        <f t="shared" si="3"/>
        <v>26</v>
      </c>
      <c r="N10428" s="37">
        <f t="shared" si="4"/>
        <v>12</v>
      </c>
      <c r="O10428" s="37" t="str">
        <f t="array" ref="O10428">IFERROR(XLOOKUP(K10428,'Tipo de carga'!B:B,'Tipo de carga'!C:C))</f>
        <v>Diesel</v>
      </c>
    </row>
    <row r="10429">
      <c r="A10429" s="36">
        <v>1901.0</v>
      </c>
      <c r="B10429" s="37" t="str">
        <f t="array" ref="B10429">IFERROR(XLOOKUP(A10429,'Asignacion Dic'!A:A,'Asignacion Dic'!C:C))</f>
        <v>Pipas</v>
      </c>
      <c r="C10429" s="37" t="str">
        <f t="array" ref="C10429">IFERROR(XLOOKUP(A10429,'Asignacion Dic'!A:A,'Asignacion Dic'!B:B))</f>
        <v>EC-02</v>
      </c>
      <c r="D10429" s="38">
        <v>45652.813252314816</v>
      </c>
      <c r="E10429" s="36" t="s">
        <v>411</v>
      </c>
      <c r="F10429" s="37" t="str">
        <f t="array" ref="F10429">IFERROR(XLOOKUP(E10429,Operadores!A:A,Operadores!B:B))</f>
        <v>APODA</v>
      </c>
      <c r="G10429" s="36" t="s">
        <v>72</v>
      </c>
      <c r="H10429" s="39">
        <v>19.16584</v>
      </c>
      <c r="I10429" s="40">
        <v>122.0</v>
      </c>
      <c r="J10429" s="41">
        <f t="shared" si="5"/>
        <v>2338.23248</v>
      </c>
      <c r="K10429" s="37" t="str">
        <f t="array" ref="K10429">IFERROR(XLOOKUP(G10429,'Tipo de carga'!A:A,'Tipo de carga'!B:B))</f>
        <v>Autoabasto</v>
      </c>
      <c r="L10429" s="37">
        <f t="shared" si="2"/>
        <v>52</v>
      </c>
      <c r="M10429" s="37">
        <f t="shared" si="3"/>
        <v>26</v>
      </c>
      <c r="N10429" s="37">
        <f t="shared" si="4"/>
        <v>12</v>
      </c>
      <c r="O10429" s="37" t="str">
        <f t="array" ref="O10429">IFERROR(XLOOKUP(K10429,'Tipo de carga'!B:B,'Tipo de carga'!C:C))</f>
        <v>Diesel</v>
      </c>
    </row>
    <row r="10430">
      <c r="A10430" s="36">
        <v>1704.0</v>
      </c>
      <c r="B10430" s="37" t="str">
        <f t="array" ref="B10430">IFERROR(XLOOKUP(A10430,'Asignacion Dic'!A:A,'Asignacion Dic'!C:C))</f>
        <v>Pilgrims Tepo</v>
      </c>
      <c r="C10430" s="37" t="str">
        <f t="array" ref="C10430">IFERROR(XLOOKUP(A10430,'Asignacion Dic'!A:A,'Asignacion Dic'!B:B))</f>
        <v>EC-02</v>
      </c>
      <c r="D10430" s="38">
        <v>45652.80978009259</v>
      </c>
      <c r="E10430" s="36" t="s">
        <v>159</v>
      </c>
      <c r="F10430" s="37" t="str">
        <f t="array" ref="F10430">IFERROR(XLOOKUP(E10430,Operadores!A:A,Operadores!B:B))</f>
        <v>GONENR</v>
      </c>
      <c r="G10430" s="36" t="s">
        <v>72</v>
      </c>
      <c r="H10430" s="39">
        <v>19.16584</v>
      </c>
      <c r="I10430" s="40">
        <v>140.0</v>
      </c>
      <c r="J10430" s="41">
        <f t="shared" si="5"/>
        <v>2683.2176</v>
      </c>
      <c r="K10430" s="37" t="str">
        <f t="array" ref="K10430">IFERROR(XLOOKUP(G10430,'Tipo de carga'!A:A,'Tipo de carga'!B:B))</f>
        <v>Autoabasto</v>
      </c>
      <c r="L10430" s="37">
        <f t="shared" si="2"/>
        <v>52</v>
      </c>
      <c r="M10430" s="37">
        <f t="shared" si="3"/>
        <v>26</v>
      </c>
      <c r="N10430" s="37">
        <f t="shared" si="4"/>
        <v>12</v>
      </c>
      <c r="O10430" s="37" t="str">
        <f t="array" ref="O10430">IFERROR(XLOOKUP(K10430,'Tipo de carga'!B:B,'Tipo de carga'!C:C))</f>
        <v>Diesel</v>
      </c>
    </row>
    <row r="10431">
      <c r="A10431" s="36">
        <v>1695.0</v>
      </c>
      <c r="B10431" s="37" t="str">
        <f t="array" ref="B10431">IFERROR(XLOOKUP(A10431,'Asignacion Dic'!A:A,'Asignacion Dic'!C:C))</f>
        <v>Pilgrims Tepo</v>
      </c>
      <c r="C10431" s="37" t="str">
        <f t="array" ref="C10431">IFERROR(XLOOKUP(A10431,'Asignacion Dic'!A:A,'Asignacion Dic'!B:B))</f>
        <v>EC-02</v>
      </c>
      <c r="D10431" s="38">
        <v>45652.806493055556</v>
      </c>
      <c r="E10431" s="36" t="s">
        <v>379</v>
      </c>
      <c r="F10431" s="37" t="str">
        <f t="array" ref="F10431">IFERROR(XLOOKUP(E10431,Operadores!A:A,Operadores!B:B))</f>
        <v>MEDAND</v>
      </c>
      <c r="G10431" s="36" t="s">
        <v>72</v>
      </c>
      <c r="H10431" s="39">
        <v>19.16584</v>
      </c>
      <c r="I10431" s="40">
        <v>285.0</v>
      </c>
      <c r="J10431" s="41">
        <f t="shared" si="5"/>
        <v>5462.2644</v>
      </c>
      <c r="K10431" s="37" t="str">
        <f t="array" ref="K10431">IFERROR(XLOOKUP(G10431,'Tipo de carga'!A:A,'Tipo de carga'!B:B))</f>
        <v>Autoabasto</v>
      </c>
      <c r="L10431" s="37">
        <f t="shared" si="2"/>
        <v>52</v>
      </c>
      <c r="M10431" s="37">
        <f t="shared" si="3"/>
        <v>26</v>
      </c>
      <c r="N10431" s="37">
        <f t="shared" si="4"/>
        <v>12</v>
      </c>
      <c r="O10431" s="37" t="str">
        <f t="array" ref="O10431">IFERROR(XLOOKUP(K10431,'Tipo de carga'!B:B,'Tipo de carga'!C:C))</f>
        <v>Diesel</v>
      </c>
    </row>
    <row r="10432">
      <c r="A10432" s="36">
        <v>1752.0</v>
      </c>
      <c r="B10432" s="37" t="str">
        <f t="array" ref="B10432">IFERROR(XLOOKUP(A10432,'Asignacion Dic'!A:A,'Asignacion Dic'!C:C))</f>
        <v>Liverpool Local</v>
      </c>
      <c r="C10432" s="37" t="str">
        <f t="array" ref="C10432">IFERROR(XLOOKUP(A10432,'Asignacion Dic'!A:A,'Asignacion Dic'!B:B))</f>
        <v>EC-01</v>
      </c>
      <c r="D10432" s="38">
        <v>45652.803622685184</v>
      </c>
      <c r="E10432" s="36" t="s">
        <v>182</v>
      </c>
      <c r="F10432" s="37" t="str">
        <f t="array" ref="F10432">IFERROR(XLOOKUP(E10432,Operadores!A:A,Operadores!B:B))</f>
        <v>ROBJUA01</v>
      </c>
      <c r="G10432" s="36" t="s">
        <v>72</v>
      </c>
      <c r="H10432" s="39">
        <v>19.16584</v>
      </c>
      <c r="I10432" s="40">
        <v>320.0</v>
      </c>
      <c r="J10432" s="41">
        <f t="shared" si="5"/>
        <v>6133.0688</v>
      </c>
      <c r="K10432" s="37" t="str">
        <f t="array" ref="K10432">IFERROR(XLOOKUP(G10432,'Tipo de carga'!A:A,'Tipo de carga'!B:B))</f>
        <v>Autoabasto</v>
      </c>
      <c r="L10432" s="37">
        <f t="shared" si="2"/>
        <v>52</v>
      </c>
      <c r="M10432" s="37">
        <f t="shared" si="3"/>
        <v>26</v>
      </c>
      <c r="N10432" s="37">
        <f t="shared" si="4"/>
        <v>12</v>
      </c>
      <c r="O10432" s="37" t="str">
        <f t="array" ref="O10432">IFERROR(XLOOKUP(K10432,'Tipo de carga'!B:B,'Tipo de carga'!C:C))</f>
        <v>Diesel</v>
      </c>
    </row>
    <row r="10433">
      <c r="A10433" s="36">
        <v>1821.0</v>
      </c>
      <c r="B10433" s="37" t="str">
        <f t="array" ref="B10433">IFERROR(XLOOKUP(A10433,'Asignacion Dic'!A:A,'Asignacion Dic'!C:C))</f>
        <v>Circuitos</v>
      </c>
      <c r="C10433" s="37" t="str">
        <f t="array" ref="C10433">IFERROR(XLOOKUP(A10433,'Asignacion Dic'!A:A,'Asignacion Dic'!B:B))</f>
        <v>EC-03</v>
      </c>
      <c r="D10433" s="38">
        <v>45652.79398148148</v>
      </c>
      <c r="E10433" s="36" t="s">
        <v>198</v>
      </c>
      <c r="F10433" s="37" t="str">
        <f t="array" ref="F10433">IFERROR(XLOOKUP(E10433,Operadores!A:A,Operadores!B:B))</f>
        <v>BAULUI</v>
      </c>
      <c r="G10433" s="36" t="s">
        <v>72</v>
      </c>
      <c r="H10433" s="39">
        <v>19.16584</v>
      </c>
      <c r="I10433" s="40">
        <v>640.0</v>
      </c>
      <c r="J10433" s="41">
        <f t="shared" si="5"/>
        <v>12266.1376</v>
      </c>
      <c r="K10433" s="37" t="str">
        <f t="array" ref="K10433">IFERROR(XLOOKUP(G10433,'Tipo de carga'!A:A,'Tipo de carga'!B:B))</f>
        <v>Autoabasto</v>
      </c>
      <c r="L10433" s="37">
        <f t="shared" si="2"/>
        <v>52</v>
      </c>
      <c r="M10433" s="37">
        <f t="shared" si="3"/>
        <v>26</v>
      </c>
      <c r="N10433" s="37">
        <f t="shared" si="4"/>
        <v>12</v>
      </c>
      <c r="O10433" s="37" t="str">
        <f t="array" ref="O10433">IFERROR(XLOOKUP(K10433,'Tipo de carga'!B:B,'Tipo de carga'!C:C))</f>
        <v>Diesel</v>
      </c>
    </row>
    <row r="10434">
      <c r="A10434" s="36">
        <v>1731.0</v>
      </c>
      <c r="B10434" s="37" t="str">
        <f t="array" ref="B10434">IFERROR(XLOOKUP(A10434,'Asignacion Dic'!A:A,'Asignacion Dic'!C:C))</f>
        <v>Pilgrims Tepo</v>
      </c>
      <c r="C10434" s="37" t="str">
        <f t="array" ref="C10434">IFERROR(XLOOKUP(A10434,'Asignacion Dic'!A:A,'Asignacion Dic'!B:B))</f>
        <v>EC-02</v>
      </c>
      <c r="D10434" s="38">
        <v>45652.78498842593</v>
      </c>
      <c r="E10434" s="36" t="s">
        <v>419</v>
      </c>
      <c r="F10434" s="37" t="str">
        <f t="array" ref="F10434">IFERROR(XLOOKUP(E10434,Operadores!A:A,Operadores!B:B))</f>
        <v>ROSGIL</v>
      </c>
      <c r="G10434" s="36" t="s">
        <v>72</v>
      </c>
      <c r="H10434" s="39">
        <v>19.16584</v>
      </c>
      <c r="I10434" s="40">
        <v>264.0</v>
      </c>
      <c r="J10434" s="41">
        <f t="shared" si="5"/>
        <v>5059.78176</v>
      </c>
      <c r="K10434" s="37" t="str">
        <f t="array" ref="K10434">IFERROR(XLOOKUP(G10434,'Tipo de carga'!A:A,'Tipo de carga'!B:B))</f>
        <v>Autoabasto</v>
      </c>
      <c r="L10434" s="37">
        <f t="shared" si="2"/>
        <v>52</v>
      </c>
      <c r="M10434" s="37">
        <f t="shared" si="3"/>
        <v>26</v>
      </c>
      <c r="N10434" s="37">
        <f t="shared" si="4"/>
        <v>12</v>
      </c>
      <c r="O10434" s="37" t="str">
        <f t="array" ref="O10434">IFERROR(XLOOKUP(K10434,'Tipo de carga'!B:B,'Tipo de carga'!C:C))</f>
        <v>Diesel</v>
      </c>
    </row>
    <row r="10435">
      <c r="A10435" s="36">
        <v>1688.0</v>
      </c>
      <c r="B10435" s="37" t="str">
        <f t="array" ref="B10435">IFERROR(XLOOKUP(A10435,'Asignacion Dic'!A:A,'Asignacion Dic'!C:C))</f>
        <v>Pilgrims Tepo</v>
      </c>
      <c r="C10435" s="37" t="str">
        <f t="array" ref="C10435">IFERROR(XLOOKUP(A10435,'Asignacion Dic'!A:A,'Asignacion Dic'!B:B))</f>
        <v>EC-02</v>
      </c>
      <c r="D10435" s="38">
        <v>45652.78233796296</v>
      </c>
      <c r="E10435" s="36" t="s">
        <v>451</v>
      </c>
      <c r="F10435" s="37" t="str">
        <f t="array" ref="F10435">IFERROR(XLOOKUP(E10435,Operadores!A:A,Operadores!B:B))</f>
        <v>CARJOS02</v>
      </c>
      <c r="G10435" s="36" t="s">
        <v>72</v>
      </c>
      <c r="H10435" s="39">
        <v>19.16584</v>
      </c>
      <c r="I10435" s="40">
        <v>406.0</v>
      </c>
      <c r="J10435" s="41">
        <f t="shared" si="5"/>
        <v>7781.33104</v>
      </c>
      <c r="K10435" s="37" t="str">
        <f t="array" ref="K10435">IFERROR(XLOOKUP(G10435,'Tipo de carga'!A:A,'Tipo de carga'!B:B))</f>
        <v>Autoabasto</v>
      </c>
      <c r="L10435" s="37">
        <f t="shared" si="2"/>
        <v>52</v>
      </c>
      <c r="M10435" s="37">
        <f t="shared" si="3"/>
        <v>26</v>
      </c>
      <c r="N10435" s="37">
        <f t="shared" si="4"/>
        <v>12</v>
      </c>
      <c r="O10435" s="37" t="str">
        <f t="array" ref="O10435">IFERROR(XLOOKUP(K10435,'Tipo de carga'!B:B,'Tipo de carga'!C:C))</f>
        <v>Diesel</v>
      </c>
    </row>
    <row r="10436">
      <c r="A10436" s="36">
        <v>1683.0</v>
      </c>
      <c r="B10436" s="37" t="str">
        <f t="array" ref="B10436">IFERROR(XLOOKUP(A10436,'Asignacion Dic'!A:A,'Asignacion Dic'!C:C))</f>
        <v>Pilgrims Tepo</v>
      </c>
      <c r="C10436" s="37" t="str">
        <f t="array" ref="C10436">IFERROR(XLOOKUP(A10436,'Asignacion Dic'!A:A,'Asignacion Dic'!B:B))</f>
        <v>EC-02</v>
      </c>
      <c r="D10436" s="38">
        <v>45652.76819444444</v>
      </c>
      <c r="E10436" s="36" t="s">
        <v>373</v>
      </c>
      <c r="F10436" s="37" t="str">
        <f t="array" ref="F10436">IFERROR(XLOOKUP(E10436,Operadores!A:A,Operadores!B:B))</f>
        <v>RENOSC</v>
      </c>
      <c r="G10436" s="36" t="s">
        <v>72</v>
      </c>
      <c r="H10436" s="39">
        <v>19.16584</v>
      </c>
      <c r="I10436" s="40">
        <v>211.0</v>
      </c>
      <c r="J10436" s="41">
        <f t="shared" si="5"/>
        <v>4043.99224</v>
      </c>
      <c r="K10436" s="37" t="str">
        <f t="array" ref="K10436">IFERROR(XLOOKUP(G10436,'Tipo de carga'!A:A,'Tipo de carga'!B:B))</f>
        <v>Autoabasto</v>
      </c>
      <c r="L10436" s="37">
        <f t="shared" si="2"/>
        <v>52</v>
      </c>
      <c r="M10436" s="37">
        <f t="shared" si="3"/>
        <v>26</v>
      </c>
      <c r="N10436" s="37">
        <f t="shared" si="4"/>
        <v>12</v>
      </c>
      <c r="O10436" s="37" t="str">
        <f t="array" ref="O10436">IFERROR(XLOOKUP(K10436,'Tipo de carga'!B:B,'Tipo de carga'!C:C))</f>
        <v>Diesel</v>
      </c>
    </row>
    <row r="10437">
      <c r="A10437" s="36">
        <v>1754.0</v>
      </c>
      <c r="B10437" s="37" t="str">
        <f t="array" ref="B10437">IFERROR(XLOOKUP(A10437,'Asignacion Dic'!A:A,'Asignacion Dic'!C:C))</f>
        <v>Pilgrims Tepo</v>
      </c>
      <c r="C10437" s="37" t="str">
        <f t="array" ref="C10437">IFERROR(XLOOKUP(A10437,'Asignacion Dic'!A:A,'Asignacion Dic'!B:B))</f>
        <v>EC-02</v>
      </c>
      <c r="D10437" s="38">
        <v>45652.73710648148</v>
      </c>
      <c r="E10437" s="36" t="s">
        <v>449</v>
      </c>
      <c r="F10437" s="37" t="str">
        <f t="array" ref="F10437">IFERROR(XLOOKUP(E10437,Operadores!A:A,Operadores!B:B))</f>
        <v>PATRAM</v>
      </c>
      <c r="G10437" s="36" t="s">
        <v>72</v>
      </c>
      <c r="H10437" s="39">
        <v>19.16584</v>
      </c>
      <c r="I10437" s="40">
        <v>35.0</v>
      </c>
      <c r="J10437" s="41">
        <f t="shared" si="5"/>
        <v>670.8044</v>
      </c>
      <c r="K10437" s="37" t="str">
        <f t="array" ref="K10437">IFERROR(XLOOKUP(G10437,'Tipo de carga'!A:A,'Tipo de carga'!B:B))</f>
        <v>Autoabasto</v>
      </c>
      <c r="L10437" s="37">
        <f t="shared" si="2"/>
        <v>52</v>
      </c>
      <c r="M10437" s="37">
        <f t="shared" si="3"/>
        <v>26</v>
      </c>
      <c r="N10437" s="37">
        <f t="shared" si="4"/>
        <v>12</v>
      </c>
      <c r="O10437" s="37" t="str">
        <f t="array" ref="O10437">IFERROR(XLOOKUP(K10437,'Tipo de carga'!B:B,'Tipo de carga'!C:C))</f>
        <v>Diesel</v>
      </c>
    </row>
    <row r="10438">
      <c r="A10438" s="36">
        <v>1754.0</v>
      </c>
      <c r="B10438" s="37" t="str">
        <f t="array" ref="B10438">IFERROR(XLOOKUP(A10438,'Asignacion Dic'!A:A,'Asignacion Dic'!C:C))</f>
        <v>Pilgrims Tepo</v>
      </c>
      <c r="C10438" s="37" t="str">
        <f t="array" ref="C10438">IFERROR(XLOOKUP(A10438,'Asignacion Dic'!A:A,'Asignacion Dic'!B:B))</f>
        <v>EC-02</v>
      </c>
      <c r="D10438" s="38">
        <v>45652.73236111111</v>
      </c>
      <c r="E10438" s="36" t="s">
        <v>449</v>
      </c>
      <c r="F10438" s="37" t="str">
        <f t="array" ref="F10438">IFERROR(XLOOKUP(E10438,Operadores!A:A,Operadores!B:B))</f>
        <v>PATRAM</v>
      </c>
      <c r="G10438" s="36" t="s">
        <v>72</v>
      </c>
      <c r="H10438" s="39">
        <v>19.16584</v>
      </c>
      <c r="I10438" s="40">
        <v>57.0</v>
      </c>
      <c r="J10438" s="41">
        <f t="shared" si="5"/>
        <v>1092.45288</v>
      </c>
      <c r="K10438" s="37" t="str">
        <f t="array" ref="K10438">IFERROR(XLOOKUP(G10438,'Tipo de carga'!A:A,'Tipo de carga'!B:B))</f>
        <v>Autoabasto</v>
      </c>
      <c r="L10438" s="37">
        <f t="shared" si="2"/>
        <v>52</v>
      </c>
      <c r="M10438" s="37">
        <f t="shared" si="3"/>
        <v>26</v>
      </c>
      <c r="N10438" s="37">
        <f t="shared" si="4"/>
        <v>12</v>
      </c>
      <c r="O10438" s="37" t="str">
        <f t="array" ref="O10438">IFERROR(XLOOKUP(K10438,'Tipo de carga'!B:B,'Tipo de carga'!C:C))</f>
        <v>Diesel</v>
      </c>
    </row>
    <row r="10439">
      <c r="A10439" s="36">
        <v>1754.0</v>
      </c>
      <c r="B10439" s="37" t="str">
        <f t="array" ref="B10439">IFERROR(XLOOKUP(A10439,'Asignacion Dic'!A:A,'Asignacion Dic'!C:C))</f>
        <v>Pilgrims Tepo</v>
      </c>
      <c r="C10439" s="37" t="str">
        <f t="array" ref="C10439">IFERROR(XLOOKUP(A10439,'Asignacion Dic'!A:A,'Asignacion Dic'!B:B))</f>
        <v>EC-02</v>
      </c>
      <c r="D10439" s="38">
        <v>45652.72887731482</v>
      </c>
      <c r="E10439" s="36" t="s">
        <v>449</v>
      </c>
      <c r="F10439" s="37" t="str">
        <f t="array" ref="F10439">IFERROR(XLOOKUP(E10439,Operadores!A:A,Operadores!B:B))</f>
        <v>PATRAM</v>
      </c>
      <c r="G10439" s="36" t="s">
        <v>72</v>
      </c>
      <c r="H10439" s="39">
        <v>19.16584</v>
      </c>
      <c r="I10439" s="40">
        <v>148.0</v>
      </c>
      <c r="J10439" s="41">
        <f t="shared" si="5"/>
        <v>2836.54432</v>
      </c>
      <c r="K10439" s="37" t="str">
        <f t="array" ref="K10439">IFERROR(XLOOKUP(G10439,'Tipo de carga'!A:A,'Tipo de carga'!B:B))</f>
        <v>Autoabasto</v>
      </c>
      <c r="L10439" s="37">
        <f t="shared" si="2"/>
        <v>52</v>
      </c>
      <c r="M10439" s="37">
        <f t="shared" si="3"/>
        <v>26</v>
      </c>
      <c r="N10439" s="37">
        <f t="shared" si="4"/>
        <v>12</v>
      </c>
      <c r="O10439" s="37" t="str">
        <f t="array" ref="O10439">IFERROR(XLOOKUP(K10439,'Tipo de carga'!B:B,'Tipo de carga'!C:C))</f>
        <v>Diesel</v>
      </c>
    </row>
    <row r="10440">
      <c r="A10440" s="36">
        <v>1945.0</v>
      </c>
      <c r="B10440" s="37" t="str">
        <f t="array" ref="B10440">IFERROR(XLOOKUP(A10440,'Asignacion Dic'!A:A,'Asignacion Dic'!C:C))</f>
        <v>MeLi asignado SD</v>
      </c>
      <c r="C10440" s="37" t="str">
        <f t="array" ref="C10440">IFERROR(XLOOKUP(A10440,'Asignacion Dic'!A:A,'Asignacion Dic'!B:B))</f>
        <v>EC-05</v>
      </c>
      <c r="D10440" s="38">
        <v>45652.7196412037</v>
      </c>
      <c r="E10440" s="36" t="s">
        <v>574</v>
      </c>
      <c r="F10440" s="37" t="str">
        <f t="array" ref="F10440">IFERROR(XLOOKUP(E10440,Operadores!A:A,Operadores!B:B))</f>
        <v>ZABFER</v>
      </c>
      <c r="G10440" s="36" t="s">
        <v>72</v>
      </c>
      <c r="H10440" s="39">
        <v>19.16584</v>
      </c>
      <c r="I10440" s="40">
        <v>322.0</v>
      </c>
      <c r="J10440" s="41">
        <f t="shared" si="5"/>
        <v>6171.40048</v>
      </c>
      <c r="K10440" s="37" t="str">
        <f t="array" ref="K10440">IFERROR(XLOOKUP(G10440,'Tipo de carga'!A:A,'Tipo de carga'!B:B))</f>
        <v>Autoabasto</v>
      </c>
      <c r="L10440" s="37">
        <f t="shared" si="2"/>
        <v>52</v>
      </c>
      <c r="M10440" s="37">
        <f t="shared" si="3"/>
        <v>26</v>
      </c>
      <c r="N10440" s="37">
        <f t="shared" si="4"/>
        <v>12</v>
      </c>
      <c r="O10440" s="37" t="str">
        <f t="array" ref="O10440">IFERROR(XLOOKUP(K10440,'Tipo de carga'!B:B,'Tipo de carga'!C:C))</f>
        <v>Diesel</v>
      </c>
    </row>
    <row r="10441">
      <c r="A10441" s="36">
        <v>2007.0</v>
      </c>
      <c r="B10441" s="37" t="str">
        <f t="array" ref="B10441">IFERROR(XLOOKUP(A10441,'Asignacion Dic'!A:A,'Asignacion Dic'!C:C))</f>
        <v>MeLi Asignado TD</v>
      </c>
      <c r="C10441" s="37" t="str">
        <f t="array" ref="C10441">IFERROR(XLOOKUP(A10441,'Asignacion Dic'!A:A,'Asignacion Dic'!B:B))</f>
        <v>EC-05</v>
      </c>
      <c r="D10441" s="38">
        <v>45652.71587962963</v>
      </c>
      <c r="E10441" s="36" t="s">
        <v>467</v>
      </c>
      <c r="F10441" s="37" t="str">
        <f t="array" ref="F10441">IFERROR(XLOOKUP(E10441,Operadores!A:A,Operadores!B:B))</f>
        <v>SILAL</v>
      </c>
      <c r="G10441" s="36" t="s">
        <v>72</v>
      </c>
      <c r="H10441" s="39">
        <v>19.16584</v>
      </c>
      <c r="I10441" s="40">
        <v>514.0</v>
      </c>
      <c r="J10441" s="41">
        <f t="shared" si="5"/>
        <v>9851.24176</v>
      </c>
      <c r="K10441" s="37" t="str">
        <f t="array" ref="K10441">IFERROR(XLOOKUP(G10441,'Tipo de carga'!A:A,'Tipo de carga'!B:B))</f>
        <v>Autoabasto</v>
      </c>
      <c r="L10441" s="37">
        <f t="shared" si="2"/>
        <v>52</v>
      </c>
      <c r="M10441" s="37">
        <f t="shared" si="3"/>
        <v>26</v>
      </c>
      <c r="N10441" s="37">
        <f t="shared" si="4"/>
        <v>12</v>
      </c>
      <c r="O10441" s="37" t="str">
        <f t="array" ref="O10441">IFERROR(XLOOKUP(K10441,'Tipo de carga'!B:B,'Tipo de carga'!C:C))</f>
        <v>Diesel</v>
      </c>
    </row>
    <row r="10442">
      <c r="A10442" s="36">
        <v>2092.0</v>
      </c>
      <c r="B10442" s="37" t="str">
        <f t="array" ref="B10442">IFERROR(XLOOKUP(A10442,'Asignacion Dic'!A:A,'Asignacion Dic'!C:C))</f>
        <v>Circuitos</v>
      </c>
      <c r="C10442" s="37" t="str">
        <f t="array" ref="C10442">IFERROR(XLOOKUP(A10442,'Asignacion Dic'!A:A,'Asignacion Dic'!B:B))</f>
        <v>EC-03</v>
      </c>
      <c r="D10442" s="38">
        <v>45652.712002314816</v>
      </c>
      <c r="E10442" s="36" t="s">
        <v>550</v>
      </c>
      <c r="F10442" s="37" t="str">
        <f t="array" ref="F10442">IFERROR(XLOOKUP(E10442,Operadores!A:A,Operadores!B:B))</f>
        <v>CALJOR01</v>
      </c>
      <c r="G10442" s="36" t="s">
        <v>72</v>
      </c>
      <c r="H10442" s="39">
        <v>19.16584</v>
      </c>
      <c r="I10442" s="40">
        <v>362.0</v>
      </c>
      <c r="J10442" s="41">
        <f t="shared" si="5"/>
        <v>6938.03408</v>
      </c>
      <c r="K10442" s="37" t="str">
        <f t="array" ref="K10442">IFERROR(XLOOKUP(G10442,'Tipo de carga'!A:A,'Tipo de carga'!B:B))</f>
        <v>Autoabasto</v>
      </c>
      <c r="L10442" s="37">
        <f t="shared" si="2"/>
        <v>52</v>
      </c>
      <c r="M10442" s="37">
        <f t="shared" si="3"/>
        <v>26</v>
      </c>
      <c r="N10442" s="37">
        <f t="shared" si="4"/>
        <v>12</v>
      </c>
      <c r="O10442" s="37" t="str">
        <f t="array" ref="O10442">IFERROR(XLOOKUP(K10442,'Tipo de carga'!B:B,'Tipo de carga'!C:C))</f>
        <v>Diesel</v>
      </c>
    </row>
    <row r="10443">
      <c r="A10443" s="36">
        <v>1780.0</v>
      </c>
      <c r="B10443" s="37" t="str">
        <f t="array" ref="B10443">IFERROR(XLOOKUP(A10443,'Asignacion Dic'!A:A,'Asignacion Dic'!C:C))</f>
        <v>Pilgrims Tepo</v>
      </c>
      <c r="C10443" s="37" t="str">
        <f t="array" ref="C10443">IFERROR(XLOOKUP(A10443,'Asignacion Dic'!A:A,'Asignacion Dic'!B:B))</f>
        <v>EC-02</v>
      </c>
      <c r="D10443" s="38">
        <v>45652.69802083333</v>
      </c>
      <c r="E10443" s="36" t="s">
        <v>160</v>
      </c>
      <c r="F10443" s="37" t="str">
        <f t="array" ref="F10443">IFERROR(XLOOKUP(E10443,Operadores!A:A,Operadores!B:B))</f>
        <v>ESTMANX</v>
      </c>
      <c r="G10443" s="36" t="s">
        <v>72</v>
      </c>
      <c r="H10443" s="39">
        <v>19.16584</v>
      </c>
      <c r="I10443" s="40">
        <v>146.0</v>
      </c>
      <c r="J10443" s="41">
        <f t="shared" si="5"/>
        <v>2798.21264</v>
      </c>
      <c r="K10443" s="37" t="str">
        <f t="array" ref="K10443">IFERROR(XLOOKUP(G10443,'Tipo de carga'!A:A,'Tipo de carga'!B:B))</f>
        <v>Autoabasto</v>
      </c>
      <c r="L10443" s="37">
        <f t="shared" si="2"/>
        <v>52</v>
      </c>
      <c r="M10443" s="37">
        <f t="shared" si="3"/>
        <v>26</v>
      </c>
      <c r="N10443" s="37">
        <f t="shared" si="4"/>
        <v>12</v>
      </c>
      <c r="O10443" s="37" t="str">
        <f t="array" ref="O10443">IFERROR(XLOOKUP(K10443,'Tipo de carga'!B:B,'Tipo de carga'!C:C))</f>
        <v>Diesel</v>
      </c>
    </row>
    <row r="10444">
      <c r="A10444" s="36">
        <v>1724.0</v>
      </c>
      <c r="B10444" s="37" t="str">
        <f t="array" ref="B10444">IFERROR(XLOOKUP(A10444,'Asignacion Dic'!A:A,'Asignacion Dic'!C:C))</f>
        <v>Liverpool Local</v>
      </c>
      <c r="C10444" s="37" t="str">
        <f t="array" ref="C10444">IFERROR(XLOOKUP(A10444,'Asignacion Dic'!A:A,'Asignacion Dic'!B:B))</f>
        <v>EC-01</v>
      </c>
      <c r="D10444" s="38">
        <v>45652.685532407406</v>
      </c>
      <c r="E10444" s="36" t="s">
        <v>344</v>
      </c>
      <c r="F10444" s="37" t="str">
        <f t="array" ref="F10444">IFERROR(XLOOKUP(E10444,Operadores!A:A,Operadores!B:B))</f>
        <v>MORLU01</v>
      </c>
      <c r="G10444" s="36" t="s">
        <v>72</v>
      </c>
      <c r="H10444" s="39">
        <v>19.16584</v>
      </c>
      <c r="I10444" s="40">
        <v>109.0</v>
      </c>
      <c r="J10444" s="41">
        <f t="shared" si="5"/>
        <v>2089.07656</v>
      </c>
      <c r="K10444" s="37" t="str">
        <f t="array" ref="K10444">IFERROR(XLOOKUP(G10444,'Tipo de carga'!A:A,'Tipo de carga'!B:B))</f>
        <v>Autoabasto</v>
      </c>
      <c r="L10444" s="37">
        <f t="shared" si="2"/>
        <v>52</v>
      </c>
      <c r="M10444" s="37">
        <f t="shared" si="3"/>
        <v>26</v>
      </c>
      <c r="N10444" s="37">
        <f t="shared" si="4"/>
        <v>12</v>
      </c>
      <c r="O10444" s="37" t="str">
        <f t="array" ref="O10444">IFERROR(XLOOKUP(K10444,'Tipo de carga'!B:B,'Tipo de carga'!C:C))</f>
        <v>Diesel</v>
      </c>
    </row>
    <row r="10445">
      <c r="A10445" s="36">
        <v>1976.0</v>
      </c>
      <c r="B10445" s="37" t="str">
        <f t="array" ref="B10445">IFERROR(XLOOKUP(A10445,'Asignacion Dic'!A:A,'Asignacion Dic'!C:C))</f>
        <v>MeLi asignado SD</v>
      </c>
      <c r="C10445" s="37" t="str">
        <f t="array" ref="C10445">IFERROR(XLOOKUP(A10445,'Asignacion Dic'!A:A,'Asignacion Dic'!B:B))</f>
        <v>EC-05</v>
      </c>
      <c r="D10445" s="38">
        <v>45652.68269675926</v>
      </c>
      <c r="E10445" s="36" t="s">
        <v>178</v>
      </c>
      <c r="F10445" s="37" t="str">
        <f t="array" ref="F10445">IFERROR(XLOOKUP(E10445,Operadores!A:A,Operadores!B:B))</f>
        <v>BAUGEO</v>
      </c>
      <c r="G10445" s="36" t="s">
        <v>72</v>
      </c>
      <c r="H10445" s="39">
        <v>19.16584</v>
      </c>
      <c r="I10445" s="40">
        <v>121.0</v>
      </c>
      <c r="J10445" s="41">
        <f t="shared" si="5"/>
        <v>2319.06664</v>
      </c>
      <c r="K10445" s="37" t="str">
        <f t="array" ref="K10445">IFERROR(XLOOKUP(G10445,'Tipo de carga'!A:A,'Tipo de carga'!B:B))</f>
        <v>Autoabasto</v>
      </c>
      <c r="L10445" s="37">
        <f t="shared" si="2"/>
        <v>52</v>
      </c>
      <c r="M10445" s="37">
        <f t="shared" si="3"/>
        <v>26</v>
      </c>
      <c r="N10445" s="37">
        <f t="shared" si="4"/>
        <v>12</v>
      </c>
      <c r="O10445" s="37" t="str">
        <f t="array" ref="O10445">IFERROR(XLOOKUP(K10445,'Tipo de carga'!B:B,'Tipo de carga'!C:C))</f>
        <v>Diesel</v>
      </c>
    </row>
    <row r="10446">
      <c r="A10446" s="36">
        <v>1724.0</v>
      </c>
      <c r="B10446" s="37" t="str">
        <f t="array" ref="B10446">IFERROR(XLOOKUP(A10446,'Asignacion Dic'!A:A,'Asignacion Dic'!C:C))</f>
        <v>Liverpool Local</v>
      </c>
      <c r="C10446" s="37" t="str">
        <f t="array" ref="C10446">IFERROR(XLOOKUP(A10446,'Asignacion Dic'!A:A,'Asignacion Dic'!B:B))</f>
        <v>EC-01</v>
      </c>
      <c r="D10446" s="38">
        <v>45652.67376157407</v>
      </c>
      <c r="E10446" s="36" t="s">
        <v>344</v>
      </c>
      <c r="F10446" s="37" t="str">
        <f t="array" ref="F10446">IFERROR(XLOOKUP(E10446,Operadores!A:A,Operadores!B:B))</f>
        <v>MORLU01</v>
      </c>
      <c r="G10446" s="36" t="s">
        <v>72</v>
      </c>
      <c r="H10446" s="39">
        <v>19.16584</v>
      </c>
      <c r="I10446" s="40">
        <v>117.0</v>
      </c>
      <c r="J10446" s="41">
        <f t="shared" si="5"/>
        <v>2242.40328</v>
      </c>
      <c r="K10446" s="37" t="str">
        <f t="array" ref="K10446">IFERROR(XLOOKUP(G10446,'Tipo de carga'!A:A,'Tipo de carga'!B:B))</f>
        <v>Autoabasto</v>
      </c>
      <c r="L10446" s="37">
        <f t="shared" si="2"/>
        <v>52</v>
      </c>
      <c r="M10446" s="37">
        <f t="shared" si="3"/>
        <v>26</v>
      </c>
      <c r="N10446" s="37">
        <f t="shared" si="4"/>
        <v>12</v>
      </c>
      <c r="O10446" s="37" t="str">
        <f t="array" ref="O10446">IFERROR(XLOOKUP(K10446,'Tipo de carga'!B:B,'Tipo de carga'!C:C))</f>
        <v>Diesel</v>
      </c>
    </row>
    <row r="10447">
      <c r="A10447" s="36">
        <v>1976.0</v>
      </c>
      <c r="B10447" s="37" t="str">
        <f t="array" ref="B10447">IFERROR(XLOOKUP(A10447,'Asignacion Dic'!A:A,'Asignacion Dic'!C:C))</f>
        <v>MeLi asignado SD</v>
      </c>
      <c r="C10447" s="37" t="str">
        <f t="array" ref="C10447">IFERROR(XLOOKUP(A10447,'Asignacion Dic'!A:A,'Asignacion Dic'!B:B))</f>
        <v>EC-05</v>
      </c>
      <c r="D10447" s="38">
        <v>45652.67376157407</v>
      </c>
      <c r="E10447" s="36" t="s">
        <v>178</v>
      </c>
      <c r="F10447" s="37" t="str">
        <f t="array" ref="F10447">IFERROR(XLOOKUP(E10447,Operadores!A:A,Operadores!B:B))</f>
        <v>BAUGEO</v>
      </c>
      <c r="G10447" s="36" t="s">
        <v>72</v>
      </c>
      <c r="H10447" s="39">
        <v>19.16584</v>
      </c>
      <c r="I10447" s="40">
        <v>6.0</v>
      </c>
      <c r="J10447" s="41">
        <f t="shared" si="5"/>
        <v>114.99504</v>
      </c>
      <c r="K10447" s="37" t="str">
        <f t="array" ref="K10447">IFERROR(XLOOKUP(G10447,'Tipo de carga'!A:A,'Tipo de carga'!B:B))</f>
        <v>Autoabasto</v>
      </c>
      <c r="L10447" s="37">
        <f t="shared" si="2"/>
        <v>52</v>
      </c>
      <c r="M10447" s="37">
        <f t="shared" si="3"/>
        <v>26</v>
      </c>
      <c r="N10447" s="37">
        <f t="shared" si="4"/>
        <v>12</v>
      </c>
      <c r="O10447" s="37" t="str">
        <f t="array" ref="O10447">IFERROR(XLOOKUP(K10447,'Tipo de carga'!B:B,'Tipo de carga'!C:C))</f>
        <v>Diesel</v>
      </c>
    </row>
    <row r="10448">
      <c r="A10448" s="36">
        <v>1976.0</v>
      </c>
      <c r="B10448" s="37" t="str">
        <f t="array" ref="B10448">IFERROR(XLOOKUP(A10448,'Asignacion Dic'!A:A,'Asignacion Dic'!C:C))</f>
        <v>MeLi asignado SD</v>
      </c>
      <c r="C10448" s="37" t="str">
        <f t="array" ref="C10448">IFERROR(XLOOKUP(A10448,'Asignacion Dic'!A:A,'Asignacion Dic'!B:B))</f>
        <v>EC-05</v>
      </c>
      <c r="D10448" s="38">
        <v>45652.670266203706</v>
      </c>
      <c r="E10448" s="36" t="s">
        <v>178</v>
      </c>
      <c r="F10448" s="37" t="str">
        <f t="array" ref="F10448">IFERROR(XLOOKUP(E10448,Operadores!A:A,Operadores!B:B))</f>
        <v>BAUGEO</v>
      </c>
      <c r="G10448" s="36" t="s">
        <v>72</v>
      </c>
      <c r="H10448" s="39">
        <v>19.16584</v>
      </c>
      <c r="I10448" s="40">
        <v>203.0</v>
      </c>
      <c r="J10448" s="41">
        <f t="shared" si="5"/>
        <v>3890.66552</v>
      </c>
      <c r="K10448" s="37" t="str">
        <f t="array" ref="K10448">IFERROR(XLOOKUP(G10448,'Tipo de carga'!A:A,'Tipo de carga'!B:B))</f>
        <v>Autoabasto</v>
      </c>
      <c r="L10448" s="37">
        <f t="shared" si="2"/>
        <v>52</v>
      </c>
      <c r="M10448" s="37">
        <f t="shared" si="3"/>
        <v>26</v>
      </c>
      <c r="N10448" s="37">
        <f t="shared" si="4"/>
        <v>12</v>
      </c>
      <c r="O10448" s="37" t="str">
        <f t="array" ref="O10448">IFERROR(XLOOKUP(K10448,'Tipo de carga'!B:B,'Tipo de carga'!C:C))</f>
        <v>Diesel</v>
      </c>
    </row>
    <row r="10449">
      <c r="A10449" s="36">
        <v>1724.0</v>
      </c>
      <c r="B10449" s="37" t="str">
        <f t="array" ref="B10449">IFERROR(XLOOKUP(A10449,'Asignacion Dic'!A:A,'Asignacion Dic'!C:C))</f>
        <v>Liverpool Local</v>
      </c>
      <c r="C10449" s="37" t="str">
        <f t="array" ref="C10449">IFERROR(XLOOKUP(A10449,'Asignacion Dic'!A:A,'Asignacion Dic'!B:B))</f>
        <v>EC-01</v>
      </c>
      <c r="D10449" s="38">
        <v>45652.670266203706</v>
      </c>
      <c r="E10449" s="36" t="s">
        <v>344</v>
      </c>
      <c r="F10449" s="37" t="str">
        <f t="array" ref="F10449">IFERROR(XLOOKUP(E10449,Operadores!A:A,Operadores!B:B))</f>
        <v>MORLU01</v>
      </c>
      <c r="G10449" s="36" t="s">
        <v>72</v>
      </c>
      <c r="H10449" s="39">
        <v>19.16584</v>
      </c>
      <c r="I10449" s="40">
        <v>19.0</v>
      </c>
      <c r="J10449" s="41">
        <f t="shared" si="5"/>
        <v>364.15096</v>
      </c>
      <c r="K10449" s="37" t="str">
        <f t="array" ref="K10449">IFERROR(XLOOKUP(G10449,'Tipo de carga'!A:A,'Tipo de carga'!B:B))</f>
        <v>Autoabasto</v>
      </c>
      <c r="L10449" s="37">
        <f t="shared" si="2"/>
        <v>52</v>
      </c>
      <c r="M10449" s="37">
        <f t="shared" si="3"/>
        <v>26</v>
      </c>
      <c r="N10449" s="37">
        <f t="shared" si="4"/>
        <v>12</v>
      </c>
      <c r="O10449" s="37" t="str">
        <f t="array" ref="O10449">IFERROR(XLOOKUP(K10449,'Tipo de carga'!B:B,'Tipo de carga'!C:C))</f>
        <v>Diesel</v>
      </c>
    </row>
    <row r="10450">
      <c r="A10450" s="36">
        <v>1883.0</v>
      </c>
      <c r="B10450" s="37" t="str">
        <f t="array" ref="B10450">IFERROR(XLOOKUP(A10450,'Asignacion Dic'!A:A,'Asignacion Dic'!C:C))</f>
        <v>Circuitos</v>
      </c>
      <c r="C10450" s="37" t="str">
        <f t="array" ref="C10450">IFERROR(XLOOKUP(A10450,'Asignacion Dic'!A:A,'Asignacion Dic'!B:B))</f>
        <v>EC-03</v>
      </c>
      <c r="D10450" s="38">
        <v>45652.66636574074</v>
      </c>
      <c r="E10450" s="36" t="s">
        <v>202</v>
      </c>
      <c r="F10450" s="37" t="str">
        <f t="array" ref="F10450">IFERROR(XLOOKUP(E10450,Operadores!A:A,Operadores!B:B))</f>
        <v>JIMMI01</v>
      </c>
      <c r="G10450" s="36" t="s">
        <v>72</v>
      </c>
      <c r="H10450" s="39">
        <v>19.16584</v>
      </c>
      <c r="I10450" s="40">
        <v>752.0</v>
      </c>
      <c r="J10450" s="41">
        <f t="shared" si="5"/>
        <v>14412.71168</v>
      </c>
      <c r="K10450" s="37" t="str">
        <f t="array" ref="K10450">IFERROR(XLOOKUP(G10450,'Tipo de carga'!A:A,'Tipo de carga'!B:B))</f>
        <v>Autoabasto</v>
      </c>
      <c r="L10450" s="37">
        <f t="shared" si="2"/>
        <v>52</v>
      </c>
      <c r="M10450" s="37">
        <f t="shared" si="3"/>
        <v>26</v>
      </c>
      <c r="N10450" s="37">
        <f t="shared" si="4"/>
        <v>12</v>
      </c>
      <c r="O10450" s="37" t="str">
        <f t="array" ref="O10450">IFERROR(XLOOKUP(K10450,'Tipo de carga'!B:B,'Tipo de carga'!C:C))</f>
        <v>Diesel</v>
      </c>
    </row>
    <row r="10451">
      <c r="A10451" s="36">
        <v>1866.0</v>
      </c>
      <c r="B10451" s="37" t="str">
        <f t="array" ref="B10451">IFERROR(XLOOKUP(A10451,'Asignacion Dic'!A:A,'Asignacion Dic'!C:C))</f>
        <v>Pilgrims Tepo</v>
      </c>
      <c r="C10451" s="37" t="str">
        <f t="array" ref="C10451">IFERROR(XLOOKUP(A10451,'Asignacion Dic'!A:A,'Asignacion Dic'!B:B))</f>
        <v>EC-02</v>
      </c>
      <c r="D10451" s="38">
        <v>45652.636770833335</v>
      </c>
      <c r="E10451" s="36" t="s">
        <v>478</v>
      </c>
      <c r="F10451" s="37" t="str">
        <f t="array" ref="F10451">IFERROR(XLOOKUP(E10451,Operadores!A:A,Operadores!B:B))</f>
        <v>CHAJUA01</v>
      </c>
      <c r="G10451" s="36" t="s">
        <v>72</v>
      </c>
      <c r="H10451" s="39">
        <v>19.16584</v>
      </c>
      <c r="I10451" s="40">
        <v>303.0</v>
      </c>
      <c r="J10451" s="41">
        <f t="shared" si="5"/>
        <v>5807.24952</v>
      </c>
      <c r="K10451" s="37" t="str">
        <f t="array" ref="K10451">IFERROR(XLOOKUP(G10451,'Tipo de carga'!A:A,'Tipo de carga'!B:B))</f>
        <v>Autoabasto</v>
      </c>
      <c r="L10451" s="37">
        <f t="shared" si="2"/>
        <v>52</v>
      </c>
      <c r="M10451" s="37">
        <f t="shared" si="3"/>
        <v>26</v>
      </c>
      <c r="N10451" s="37">
        <f t="shared" si="4"/>
        <v>12</v>
      </c>
      <c r="O10451" s="37" t="str">
        <f t="array" ref="O10451">IFERROR(XLOOKUP(K10451,'Tipo de carga'!B:B,'Tipo de carga'!C:C))</f>
        <v>Diesel</v>
      </c>
    </row>
    <row r="10452">
      <c r="A10452" s="36">
        <v>2011.0</v>
      </c>
      <c r="B10452" s="37" t="str">
        <f t="array" ref="B10452">IFERROR(XLOOKUP(A10452,'Asignacion Dic'!A:A,'Asignacion Dic'!C:C))</f>
        <v>MeLi Dedicado TD</v>
      </c>
      <c r="C10452" s="37" t="str">
        <f t="array" ref="C10452">IFERROR(XLOOKUP(A10452,'Asignacion Dic'!A:A,'Asignacion Dic'!B:B))</f>
        <v>EC-05</v>
      </c>
      <c r="D10452" s="38">
        <v>45652.636516203704</v>
      </c>
      <c r="E10452" s="36" t="s">
        <v>349</v>
      </c>
      <c r="F10452" s="37" t="str">
        <f t="array" ref="F10452">IFERROR(XLOOKUP(E10452,Operadores!A:A,Operadores!B:B))</f>
        <v>GUEGAB</v>
      </c>
      <c r="G10452" s="36" t="s">
        <v>72</v>
      </c>
      <c r="H10452" s="39">
        <v>19.16584</v>
      </c>
      <c r="I10452" s="40">
        <v>588.0</v>
      </c>
      <c r="J10452" s="41">
        <f t="shared" si="5"/>
        <v>11269.51392</v>
      </c>
      <c r="K10452" s="37" t="str">
        <f t="array" ref="K10452">IFERROR(XLOOKUP(G10452,'Tipo de carga'!A:A,'Tipo de carga'!B:B))</f>
        <v>Autoabasto</v>
      </c>
      <c r="L10452" s="37">
        <f t="shared" si="2"/>
        <v>52</v>
      </c>
      <c r="M10452" s="37">
        <f t="shared" si="3"/>
        <v>26</v>
      </c>
      <c r="N10452" s="37">
        <f t="shared" si="4"/>
        <v>12</v>
      </c>
      <c r="O10452" s="37" t="str">
        <f t="array" ref="O10452">IFERROR(XLOOKUP(K10452,'Tipo de carga'!B:B,'Tipo de carga'!C:C))</f>
        <v>Diesel</v>
      </c>
    </row>
    <row r="10453">
      <c r="A10453" s="36">
        <v>1880.0</v>
      </c>
      <c r="B10453" s="37" t="str">
        <f t="array" ref="B10453">IFERROR(XLOOKUP(A10453,'Asignacion Dic'!A:A,'Asignacion Dic'!C:C))</f>
        <v>Circuitos</v>
      </c>
      <c r="C10453" s="37" t="str">
        <f t="array" ref="C10453">IFERROR(XLOOKUP(A10453,'Asignacion Dic'!A:A,'Asignacion Dic'!B:B))</f>
        <v>EC-03</v>
      </c>
      <c r="D10453" s="38">
        <v>45652.60569444444</v>
      </c>
      <c r="E10453" s="36" t="s">
        <v>248</v>
      </c>
      <c r="F10453" s="37" t="str">
        <f t="array" ref="F10453">IFERROR(XLOOKUP(E10453,Operadores!A:A,Operadores!B:B))</f>
        <v>CRULE</v>
      </c>
      <c r="G10453" s="36" t="s">
        <v>72</v>
      </c>
      <c r="H10453" s="39">
        <v>19.16584</v>
      </c>
      <c r="I10453" s="40">
        <v>96.0</v>
      </c>
      <c r="J10453" s="41">
        <f t="shared" si="5"/>
        <v>1839.92064</v>
      </c>
      <c r="K10453" s="37" t="str">
        <f t="array" ref="K10453">IFERROR(XLOOKUP(G10453,'Tipo de carga'!A:A,'Tipo de carga'!B:B))</f>
        <v>Autoabasto</v>
      </c>
      <c r="L10453" s="37">
        <f t="shared" si="2"/>
        <v>52</v>
      </c>
      <c r="M10453" s="37">
        <f t="shared" si="3"/>
        <v>26</v>
      </c>
      <c r="N10453" s="37">
        <f t="shared" si="4"/>
        <v>12</v>
      </c>
      <c r="O10453" s="37" t="str">
        <f t="array" ref="O10453">IFERROR(XLOOKUP(K10453,'Tipo de carga'!B:B,'Tipo de carga'!C:C))</f>
        <v>Diesel</v>
      </c>
    </row>
    <row r="10454">
      <c r="A10454" s="36">
        <v>1880.0</v>
      </c>
      <c r="B10454" s="37" t="str">
        <f t="array" ref="B10454">IFERROR(XLOOKUP(A10454,'Asignacion Dic'!A:A,'Asignacion Dic'!C:C))</f>
        <v>Circuitos</v>
      </c>
      <c r="C10454" s="37" t="str">
        <f t="array" ref="C10454">IFERROR(XLOOKUP(A10454,'Asignacion Dic'!A:A,'Asignacion Dic'!B:B))</f>
        <v>EC-03</v>
      </c>
      <c r="D10454" s="38">
        <v>45652.60074074074</v>
      </c>
      <c r="E10454" s="36" t="s">
        <v>248</v>
      </c>
      <c r="F10454" s="37" t="str">
        <f t="array" ref="F10454">IFERROR(XLOOKUP(E10454,Operadores!A:A,Operadores!B:B))</f>
        <v>CRULE</v>
      </c>
      <c r="G10454" s="36" t="s">
        <v>72</v>
      </c>
      <c r="H10454" s="39">
        <v>19.16584</v>
      </c>
      <c r="I10454" s="40">
        <v>307.0</v>
      </c>
      <c r="J10454" s="41">
        <f t="shared" si="5"/>
        <v>5883.91288</v>
      </c>
      <c r="K10454" s="37" t="str">
        <f t="array" ref="K10454">IFERROR(XLOOKUP(G10454,'Tipo de carga'!A:A,'Tipo de carga'!B:B))</f>
        <v>Autoabasto</v>
      </c>
      <c r="L10454" s="37">
        <f t="shared" si="2"/>
        <v>52</v>
      </c>
      <c r="M10454" s="37">
        <f t="shared" si="3"/>
        <v>26</v>
      </c>
      <c r="N10454" s="37">
        <f t="shared" si="4"/>
        <v>12</v>
      </c>
      <c r="O10454" s="37" t="str">
        <f t="array" ref="O10454">IFERROR(XLOOKUP(K10454,'Tipo de carga'!B:B,'Tipo de carga'!C:C))</f>
        <v>Diesel</v>
      </c>
    </row>
    <row r="10455">
      <c r="A10455" s="36">
        <v>1880.0</v>
      </c>
      <c r="B10455" s="37" t="str">
        <f t="array" ref="B10455">IFERROR(XLOOKUP(A10455,'Asignacion Dic'!A:A,'Asignacion Dic'!C:C))</f>
        <v>Circuitos</v>
      </c>
      <c r="C10455" s="37" t="str">
        <f t="array" ref="C10455">IFERROR(XLOOKUP(A10455,'Asignacion Dic'!A:A,'Asignacion Dic'!B:B))</f>
        <v>EC-03</v>
      </c>
      <c r="D10455" s="38">
        <v>45652.59363425926</v>
      </c>
      <c r="E10455" s="36" t="s">
        <v>248</v>
      </c>
      <c r="F10455" s="37" t="str">
        <f t="array" ref="F10455">IFERROR(XLOOKUP(E10455,Operadores!A:A,Operadores!B:B))</f>
        <v>CRULE</v>
      </c>
      <c r="G10455" s="36" t="s">
        <v>72</v>
      </c>
      <c r="H10455" s="39">
        <v>19.16584</v>
      </c>
      <c r="I10455" s="40">
        <v>194.0</v>
      </c>
      <c r="J10455" s="41">
        <f t="shared" si="5"/>
        <v>3718.17296</v>
      </c>
      <c r="K10455" s="37" t="str">
        <f t="array" ref="K10455">IFERROR(XLOOKUP(G10455,'Tipo de carga'!A:A,'Tipo de carga'!B:B))</f>
        <v>Autoabasto</v>
      </c>
      <c r="L10455" s="37">
        <f t="shared" si="2"/>
        <v>52</v>
      </c>
      <c r="M10455" s="37">
        <f t="shared" si="3"/>
        <v>26</v>
      </c>
      <c r="N10455" s="37">
        <f t="shared" si="4"/>
        <v>12</v>
      </c>
      <c r="O10455" s="37" t="str">
        <f t="array" ref="O10455">IFERROR(XLOOKUP(K10455,'Tipo de carga'!B:B,'Tipo de carga'!C:C))</f>
        <v>Diesel</v>
      </c>
    </row>
    <row r="10456">
      <c r="A10456" s="36">
        <v>2004.0</v>
      </c>
      <c r="B10456" s="37" t="str">
        <f t="array" ref="B10456">IFERROR(XLOOKUP(A10456,'Asignacion Dic'!A:A,'Asignacion Dic'!C:C))</f>
        <v>MeLi Dedicado Merida</v>
      </c>
      <c r="C10456" s="37" t="str">
        <f t="array" ref="C10456">IFERROR(XLOOKUP(A10456,'Asignacion Dic'!A:A,'Asignacion Dic'!B:B))</f>
        <v>EC-05</v>
      </c>
      <c r="D10456" s="38">
        <v>45652.59162037037</v>
      </c>
      <c r="E10456" s="36" t="s">
        <v>582</v>
      </c>
      <c r="F10456" s="37" t="str">
        <f t="array" ref="F10456">IFERROR(XLOOKUP(E10456,Operadores!A:A,Operadores!B:B))</f>
        <v>ESTAN</v>
      </c>
      <c r="G10456" s="36" t="s">
        <v>72</v>
      </c>
      <c r="H10456" s="39">
        <v>19.16584</v>
      </c>
      <c r="I10456" s="40">
        <v>80.0</v>
      </c>
      <c r="J10456" s="41">
        <f t="shared" si="5"/>
        <v>1533.2672</v>
      </c>
      <c r="K10456" s="37" t="str">
        <f t="array" ref="K10456">IFERROR(XLOOKUP(G10456,'Tipo de carga'!A:A,'Tipo de carga'!B:B))</f>
        <v>Autoabasto</v>
      </c>
      <c r="L10456" s="37">
        <f t="shared" si="2"/>
        <v>52</v>
      </c>
      <c r="M10456" s="37">
        <f t="shared" si="3"/>
        <v>26</v>
      </c>
      <c r="N10456" s="37">
        <f t="shared" si="4"/>
        <v>12</v>
      </c>
      <c r="O10456" s="37" t="str">
        <f t="array" ref="O10456">IFERROR(XLOOKUP(K10456,'Tipo de carga'!B:B,'Tipo de carga'!C:C))</f>
        <v>Diesel</v>
      </c>
    </row>
    <row r="10457">
      <c r="A10457" s="36">
        <v>2004.0</v>
      </c>
      <c r="B10457" s="37" t="str">
        <f t="array" ref="B10457">IFERROR(XLOOKUP(A10457,'Asignacion Dic'!A:A,'Asignacion Dic'!C:C))</f>
        <v>MeLi Dedicado Merida</v>
      </c>
      <c r="C10457" s="37" t="str">
        <f t="array" ref="C10457">IFERROR(XLOOKUP(A10457,'Asignacion Dic'!A:A,'Asignacion Dic'!B:B))</f>
        <v>EC-05</v>
      </c>
      <c r="D10457" s="38">
        <v>45652.58798611111</v>
      </c>
      <c r="E10457" s="36" t="s">
        <v>582</v>
      </c>
      <c r="F10457" s="37" t="str">
        <f t="array" ref="F10457">IFERROR(XLOOKUP(E10457,Operadores!A:A,Operadores!B:B))</f>
        <v>ESTAN</v>
      </c>
      <c r="G10457" s="36" t="s">
        <v>72</v>
      </c>
      <c r="H10457" s="39">
        <v>19.16584</v>
      </c>
      <c r="I10457" s="40">
        <v>139.0</v>
      </c>
      <c r="J10457" s="41">
        <f t="shared" si="5"/>
        <v>2664.05176</v>
      </c>
      <c r="K10457" s="37" t="str">
        <f t="array" ref="K10457">IFERROR(XLOOKUP(G10457,'Tipo de carga'!A:A,'Tipo de carga'!B:B))</f>
        <v>Autoabasto</v>
      </c>
      <c r="L10457" s="37">
        <f t="shared" si="2"/>
        <v>52</v>
      </c>
      <c r="M10457" s="37">
        <f t="shared" si="3"/>
        <v>26</v>
      </c>
      <c r="N10457" s="37">
        <f t="shared" si="4"/>
        <v>12</v>
      </c>
      <c r="O10457" s="37" t="str">
        <f t="array" ref="O10457">IFERROR(XLOOKUP(K10457,'Tipo de carga'!B:B,'Tipo de carga'!C:C))</f>
        <v>Diesel</v>
      </c>
    </row>
    <row r="10458">
      <c r="A10458" s="36">
        <v>2004.0</v>
      </c>
      <c r="B10458" s="37" t="str">
        <f t="array" ref="B10458">IFERROR(XLOOKUP(A10458,'Asignacion Dic'!A:A,'Asignacion Dic'!C:C))</f>
        <v>MeLi Dedicado Merida</v>
      </c>
      <c r="C10458" s="37" t="str">
        <f t="array" ref="C10458">IFERROR(XLOOKUP(A10458,'Asignacion Dic'!A:A,'Asignacion Dic'!B:B))</f>
        <v>EC-05</v>
      </c>
      <c r="D10458" s="38">
        <v>45652.584340277775</v>
      </c>
      <c r="E10458" s="36" t="s">
        <v>582</v>
      </c>
      <c r="F10458" s="37" t="str">
        <f t="array" ref="F10458">IFERROR(XLOOKUP(E10458,Operadores!A:A,Operadores!B:B))</f>
        <v>ESTAN</v>
      </c>
      <c r="G10458" s="36" t="s">
        <v>72</v>
      </c>
      <c r="H10458" s="39">
        <v>19.16584</v>
      </c>
      <c r="I10458" s="40">
        <v>60.0</v>
      </c>
      <c r="J10458" s="41">
        <f t="shared" si="5"/>
        <v>1149.9504</v>
      </c>
      <c r="K10458" s="37" t="str">
        <f t="array" ref="K10458">IFERROR(XLOOKUP(G10458,'Tipo de carga'!A:A,'Tipo de carga'!B:B))</f>
        <v>Autoabasto</v>
      </c>
      <c r="L10458" s="37">
        <f t="shared" si="2"/>
        <v>52</v>
      </c>
      <c r="M10458" s="37">
        <f t="shared" si="3"/>
        <v>26</v>
      </c>
      <c r="N10458" s="37">
        <f t="shared" si="4"/>
        <v>12</v>
      </c>
      <c r="O10458" s="37" t="str">
        <f t="array" ref="O10458">IFERROR(XLOOKUP(K10458,'Tipo de carga'!B:B,'Tipo de carga'!C:C))</f>
        <v>Diesel</v>
      </c>
    </row>
    <row r="10459">
      <c r="A10459" s="36">
        <v>1864.0</v>
      </c>
      <c r="B10459" s="37" t="str">
        <f t="array" ref="B10459">IFERROR(XLOOKUP(A10459,'Asignacion Dic'!A:A,'Asignacion Dic'!C:C))</f>
        <v>Full Liver</v>
      </c>
      <c r="C10459" s="37" t="str">
        <f t="array" ref="C10459">IFERROR(XLOOKUP(A10459,'Asignacion Dic'!A:A,'Asignacion Dic'!B:B))</f>
        <v>EC-01</v>
      </c>
      <c r="D10459" s="38">
        <v>45652.57565972222</v>
      </c>
      <c r="E10459" s="36" t="s">
        <v>336</v>
      </c>
      <c r="F10459" s="37" t="str">
        <f t="array" ref="F10459">IFERROR(XLOOKUP(E10459,Operadores!A:A,Operadores!B:B))</f>
        <v>BUEMA</v>
      </c>
      <c r="G10459" s="36" t="s">
        <v>72</v>
      </c>
      <c r="H10459" s="39">
        <v>19.16584</v>
      </c>
      <c r="I10459" s="40">
        <v>785.0</v>
      </c>
      <c r="J10459" s="41">
        <f t="shared" si="5"/>
        <v>15045.1844</v>
      </c>
      <c r="K10459" s="37" t="str">
        <f t="array" ref="K10459">IFERROR(XLOOKUP(G10459,'Tipo de carga'!A:A,'Tipo de carga'!B:B))</f>
        <v>Autoabasto</v>
      </c>
      <c r="L10459" s="37">
        <f t="shared" si="2"/>
        <v>52</v>
      </c>
      <c r="M10459" s="37">
        <f t="shared" si="3"/>
        <v>26</v>
      </c>
      <c r="N10459" s="37">
        <f t="shared" si="4"/>
        <v>12</v>
      </c>
      <c r="O10459" s="37" t="str">
        <f t="array" ref="O10459">IFERROR(XLOOKUP(K10459,'Tipo de carga'!B:B,'Tipo de carga'!C:C))</f>
        <v>Diesel</v>
      </c>
    </row>
    <row r="10460">
      <c r="A10460" s="36">
        <v>1902.0</v>
      </c>
      <c r="B10460" s="37" t="str">
        <f t="array" ref="B10460">IFERROR(XLOOKUP(A10460,'Asignacion Dic'!A:A,'Asignacion Dic'!C:C))</f>
        <v>Pipas</v>
      </c>
      <c r="C10460" s="37" t="str">
        <f t="array" ref="C10460">IFERROR(XLOOKUP(A10460,'Asignacion Dic'!A:A,'Asignacion Dic'!B:B))</f>
        <v>EC-02</v>
      </c>
      <c r="D10460" s="38">
        <v>45652.478310185186</v>
      </c>
      <c r="E10460" s="36" t="s">
        <v>365</v>
      </c>
      <c r="F10460" s="37" t="str">
        <f t="array" ref="F10460">IFERROR(XLOOKUP(E10460,Operadores!A:A,Operadores!B:B))</f>
        <v>RUICRU</v>
      </c>
      <c r="G10460" s="36" t="s">
        <v>72</v>
      </c>
      <c r="H10460" s="39">
        <v>19.16584</v>
      </c>
      <c r="I10460" s="40">
        <v>25.0</v>
      </c>
      <c r="J10460" s="41">
        <f t="shared" si="5"/>
        <v>479.146</v>
      </c>
      <c r="K10460" s="37" t="str">
        <f t="array" ref="K10460">IFERROR(XLOOKUP(G10460,'Tipo de carga'!A:A,'Tipo de carga'!B:B))</f>
        <v>Autoabasto</v>
      </c>
      <c r="L10460" s="37">
        <f t="shared" si="2"/>
        <v>52</v>
      </c>
      <c r="M10460" s="37">
        <f t="shared" si="3"/>
        <v>26</v>
      </c>
      <c r="N10460" s="37">
        <f t="shared" si="4"/>
        <v>12</v>
      </c>
      <c r="O10460" s="37" t="str">
        <f t="array" ref="O10460">IFERROR(XLOOKUP(K10460,'Tipo de carga'!B:B,'Tipo de carga'!C:C))</f>
        <v>Diesel</v>
      </c>
    </row>
    <row r="10461">
      <c r="A10461" s="36">
        <v>1902.0</v>
      </c>
      <c r="B10461" s="37" t="str">
        <f t="array" ref="B10461">IFERROR(XLOOKUP(A10461,'Asignacion Dic'!A:A,'Asignacion Dic'!C:C))</f>
        <v>Pipas</v>
      </c>
      <c r="C10461" s="37" t="str">
        <f t="array" ref="C10461">IFERROR(XLOOKUP(A10461,'Asignacion Dic'!A:A,'Asignacion Dic'!B:B))</f>
        <v>EC-02</v>
      </c>
      <c r="D10461" s="38">
        <v>45652.46275462963</v>
      </c>
      <c r="E10461" s="36" t="s">
        <v>365</v>
      </c>
      <c r="F10461" s="37" t="str">
        <f t="array" ref="F10461">IFERROR(XLOOKUP(E10461,Operadores!A:A,Operadores!B:B))</f>
        <v>RUICRU</v>
      </c>
      <c r="G10461" s="36" t="s">
        <v>72</v>
      </c>
      <c r="H10461" s="39">
        <v>19.16584</v>
      </c>
      <c r="I10461" s="40">
        <v>290.0</v>
      </c>
      <c r="J10461" s="41">
        <f t="shared" si="5"/>
        <v>5558.0936</v>
      </c>
      <c r="K10461" s="37" t="str">
        <f t="array" ref="K10461">IFERROR(XLOOKUP(G10461,'Tipo de carga'!A:A,'Tipo de carga'!B:B))</f>
        <v>Autoabasto</v>
      </c>
      <c r="L10461" s="37">
        <f t="shared" si="2"/>
        <v>52</v>
      </c>
      <c r="M10461" s="37">
        <f t="shared" si="3"/>
        <v>26</v>
      </c>
      <c r="N10461" s="37">
        <f t="shared" si="4"/>
        <v>12</v>
      </c>
      <c r="O10461" s="37" t="str">
        <f t="array" ref="O10461">IFERROR(XLOOKUP(K10461,'Tipo de carga'!B:B,'Tipo de carga'!C:C))</f>
        <v>Diesel</v>
      </c>
    </row>
    <row r="10462">
      <c r="A10462" s="36">
        <v>2002.0</v>
      </c>
      <c r="B10462" s="37" t="str">
        <f t="array" ref="B10462">IFERROR(XLOOKUP(A10462,'Asignacion Dic'!A:A,'Asignacion Dic'!C:C))</f>
        <v>MeLi Dedicado Merida</v>
      </c>
      <c r="C10462" s="37" t="str">
        <f t="array" ref="C10462">IFERROR(XLOOKUP(A10462,'Asignacion Dic'!A:A,'Asignacion Dic'!B:B))</f>
        <v>EC-05</v>
      </c>
      <c r="D10462" s="38">
        <v>45652.37716435185</v>
      </c>
      <c r="E10462" s="36" t="s">
        <v>535</v>
      </c>
      <c r="F10462" s="37" t="str">
        <f t="array" ref="F10462">IFERROR(XLOOKUP(E10462,Operadores!A:A,Operadores!B:B))</f>
        <v>VELALE</v>
      </c>
      <c r="G10462" s="36" t="s">
        <v>72</v>
      </c>
      <c r="H10462" s="39">
        <v>19.16584</v>
      </c>
      <c r="I10462" s="40">
        <v>315.0</v>
      </c>
      <c r="J10462" s="41">
        <f t="shared" si="5"/>
        <v>6037.2396</v>
      </c>
      <c r="K10462" s="37" t="str">
        <f t="array" ref="K10462">IFERROR(XLOOKUP(G10462,'Tipo de carga'!A:A,'Tipo de carga'!B:B))</f>
        <v>Autoabasto</v>
      </c>
      <c r="L10462" s="37">
        <f t="shared" si="2"/>
        <v>52</v>
      </c>
      <c r="M10462" s="37">
        <f t="shared" si="3"/>
        <v>26</v>
      </c>
      <c r="N10462" s="37">
        <f t="shared" si="4"/>
        <v>12</v>
      </c>
      <c r="O10462" s="37" t="str">
        <f t="array" ref="O10462">IFERROR(XLOOKUP(K10462,'Tipo de carga'!B:B,'Tipo de carga'!C:C))</f>
        <v>Diesel</v>
      </c>
    </row>
    <row r="10463">
      <c r="A10463" s="36">
        <v>2022.0</v>
      </c>
      <c r="B10463" s="37" t="str">
        <f t="array" ref="B10463">IFERROR(XLOOKUP(A10463,'Asignacion Dic'!A:A,'Asignacion Dic'!C:C))</f>
        <v>MeLi Dedicado TD</v>
      </c>
      <c r="C10463" s="37" t="str">
        <f t="array" ref="C10463">IFERROR(XLOOKUP(A10463,'Asignacion Dic'!A:A,'Asignacion Dic'!B:B))</f>
        <v>EC-05</v>
      </c>
      <c r="D10463" s="38">
        <v>45652.359872685185</v>
      </c>
      <c r="E10463" s="36" t="s">
        <v>308</v>
      </c>
      <c r="F10463" s="37" t="str">
        <f t="array" ref="F10463">IFERROR(XLOOKUP(E10463,Operadores!A:A,Operadores!B:B))</f>
        <v>DELBL</v>
      </c>
      <c r="G10463" s="36" t="s">
        <v>72</v>
      </c>
      <c r="H10463" s="39">
        <v>19.16584</v>
      </c>
      <c r="I10463" s="40">
        <v>533.0</v>
      </c>
      <c r="J10463" s="41">
        <f t="shared" si="5"/>
        <v>10215.39272</v>
      </c>
      <c r="K10463" s="37" t="str">
        <f t="array" ref="K10463">IFERROR(XLOOKUP(G10463,'Tipo de carga'!A:A,'Tipo de carga'!B:B))</f>
        <v>Autoabasto</v>
      </c>
      <c r="L10463" s="37">
        <f t="shared" si="2"/>
        <v>52</v>
      </c>
      <c r="M10463" s="37">
        <f t="shared" si="3"/>
        <v>26</v>
      </c>
      <c r="N10463" s="37">
        <f t="shared" si="4"/>
        <v>12</v>
      </c>
      <c r="O10463" s="37" t="str">
        <f t="array" ref="O10463">IFERROR(XLOOKUP(K10463,'Tipo de carga'!B:B,'Tipo de carga'!C:C))</f>
        <v>Diesel</v>
      </c>
    </row>
    <row r="10464">
      <c r="A10464" s="36" t="s">
        <v>125</v>
      </c>
      <c r="B10464" s="37" t="str">
        <f t="array" ref="B10464">IFERROR(XLOOKUP(A10464,'Asignacion Dic'!A:A,'Asignacion Dic'!C:C))</f>
        <v>Sayer Patios y T.</v>
      </c>
      <c r="C10464" s="37" t="str">
        <f t="array" ref="C10464">IFERROR(XLOOKUP(A10464,'Asignacion Dic'!A:A,'Asignacion Dic'!B:B))</f>
        <v>EC-04</v>
      </c>
      <c r="D10464" s="38">
        <v>45652.34515046296</v>
      </c>
      <c r="E10464" s="36" t="s">
        <v>499</v>
      </c>
      <c r="F10464" s="37" t="str">
        <f t="array" ref="F10464">IFERROR(XLOOKUP(E10464,Operadores!A:A,Operadores!B:B))</f>
        <v>MILJO</v>
      </c>
      <c r="G10464" s="36" t="s">
        <v>72</v>
      </c>
      <c r="H10464" s="39">
        <v>19.16584</v>
      </c>
      <c r="I10464" s="40">
        <v>559.0</v>
      </c>
      <c r="J10464" s="41">
        <f t="shared" si="5"/>
        <v>10713.70456</v>
      </c>
      <c r="K10464" s="37" t="str">
        <f t="array" ref="K10464">IFERROR(XLOOKUP(G10464,'Tipo de carga'!A:A,'Tipo de carga'!B:B))</f>
        <v>Autoabasto</v>
      </c>
      <c r="L10464" s="37">
        <f t="shared" si="2"/>
        <v>52</v>
      </c>
      <c r="M10464" s="37">
        <f t="shared" si="3"/>
        <v>26</v>
      </c>
      <c r="N10464" s="37">
        <f t="shared" si="4"/>
        <v>12</v>
      </c>
      <c r="O10464" s="37" t="str">
        <f t="array" ref="O10464">IFERROR(XLOOKUP(K10464,'Tipo de carga'!B:B,'Tipo de carga'!C:C))</f>
        <v>Diesel</v>
      </c>
    </row>
    <row r="10465">
      <c r="A10465" s="36">
        <v>1931.0</v>
      </c>
      <c r="B10465" s="37" t="str">
        <f t="array" ref="B10465">IFERROR(XLOOKUP(A10465,'Asignacion Dic'!A:A,'Asignacion Dic'!C:C))</f>
        <v>Circuitos</v>
      </c>
      <c r="C10465" s="37" t="str">
        <f t="array" ref="C10465">IFERROR(XLOOKUP(A10465,'Asignacion Dic'!A:A,'Asignacion Dic'!B:B))</f>
        <v>EC-03</v>
      </c>
      <c r="D10465" s="38">
        <v>45652.3215162037</v>
      </c>
      <c r="E10465" s="36" t="s">
        <v>26</v>
      </c>
      <c r="F10465" s="37" t="str">
        <f t="array" ref="F10465">IFERROR(XLOOKUP(E10465,Operadores!A:A,Operadores!B:B))</f>
        <v>ARBJO</v>
      </c>
      <c r="G10465" s="36" t="s">
        <v>72</v>
      </c>
      <c r="H10465" s="39">
        <v>19.16584</v>
      </c>
      <c r="I10465" s="40">
        <v>440.0</v>
      </c>
      <c r="J10465" s="41">
        <f t="shared" si="5"/>
        <v>8432.9696</v>
      </c>
      <c r="K10465" s="37" t="str">
        <f t="array" ref="K10465">IFERROR(XLOOKUP(G10465,'Tipo de carga'!A:A,'Tipo de carga'!B:B))</f>
        <v>Autoabasto</v>
      </c>
      <c r="L10465" s="37">
        <f t="shared" si="2"/>
        <v>52</v>
      </c>
      <c r="M10465" s="37">
        <f t="shared" si="3"/>
        <v>26</v>
      </c>
      <c r="N10465" s="37">
        <f t="shared" si="4"/>
        <v>12</v>
      </c>
      <c r="O10465" s="37" t="str">
        <f t="array" ref="O10465">IFERROR(XLOOKUP(K10465,'Tipo de carga'!B:B,'Tipo de carga'!C:C))</f>
        <v>Diesel</v>
      </c>
    </row>
    <row r="10466">
      <c r="A10466" s="36">
        <v>1748.0</v>
      </c>
      <c r="B10466" s="37" t="str">
        <f t="array" ref="B10466">IFERROR(XLOOKUP(A10466,'Asignacion Dic'!A:A,'Asignacion Dic'!C:C))</f>
        <v>Liverpool Local</v>
      </c>
      <c r="C10466" s="37" t="str">
        <f t="array" ref="C10466">IFERROR(XLOOKUP(A10466,'Asignacion Dic'!A:A,'Asignacion Dic'!B:B))</f>
        <v>EC-01</v>
      </c>
      <c r="D10466" s="38">
        <v>45652.306180555555</v>
      </c>
      <c r="E10466" s="36" t="s">
        <v>409</v>
      </c>
      <c r="F10466" s="37" t="str">
        <f t="array" ref="F10466">IFERROR(XLOOKUP(E10466,Operadores!A:A,Operadores!B:B))</f>
        <v>SANJUL</v>
      </c>
      <c r="G10466" s="36" t="s">
        <v>72</v>
      </c>
      <c r="H10466" s="39">
        <v>19.16584</v>
      </c>
      <c r="I10466" s="40">
        <v>435.0</v>
      </c>
      <c r="J10466" s="41">
        <f t="shared" si="5"/>
        <v>8337.1404</v>
      </c>
      <c r="K10466" s="37" t="str">
        <f t="array" ref="K10466">IFERROR(XLOOKUP(G10466,'Tipo de carga'!A:A,'Tipo de carga'!B:B))</f>
        <v>Autoabasto</v>
      </c>
      <c r="L10466" s="37">
        <f t="shared" si="2"/>
        <v>52</v>
      </c>
      <c r="M10466" s="37">
        <f t="shared" si="3"/>
        <v>26</v>
      </c>
      <c r="N10466" s="37">
        <f t="shared" si="4"/>
        <v>12</v>
      </c>
      <c r="O10466" s="37" t="str">
        <f t="array" ref="O10466">IFERROR(XLOOKUP(K10466,'Tipo de carga'!B:B,'Tipo de carga'!C:C))</f>
        <v>Diesel</v>
      </c>
    </row>
    <row r="10467">
      <c r="A10467" s="36">
        <v>309.0</v>
      </c>
      <c r="B10467" s="37" t="str">
        <f t="array" ref="B10467">IFERROR(XLOOKUP(A10467,'Asignacion Dic'!A:A,'Asignacion Dic'!C:C))</f>
        <v>Sayer Thorton</v>
      </c>
      <c r="C10467" s="37" t="str">
        <f t="array" ref="C10467">IFERROR(XLOOKUP(A10467,'Asignacion Dic'!A:A,'Asignacion Dic'!B:B))</f>
        <v>EC-04</v>
      </c>
      <c r="D10467" s="38">
        <v>45652.29015046296</v>
      </c>
      <c r="E10467" s="36" t="s">
        <v>264</v>
      </c>
      <c r="F10467" s="37" t="str">
        <f t="array" ref="F10467">IFERROR(XLOOKUP(E10467,Operadores!A:A,Operadores!B:B))</f>
        <v>REVELI</v>
      </c>
      <c r="G10467" s="36" t="s">
        <v>72</v>
      </c>
      <c r="H10467" s="39">
        <v>19.16584</v>
      </c>
      <c r="I10467" s="40">
        <v>175.0</v>
      </c>
      <c r="J10467" s="41">
        <f t="shared" si="5"/>
        <v>3354.022</v>
      </c>
      <c r="K10467" s="37" t="str">
        <f t="array" ref="K10467">IFERROR(XLOOKUP(G10467,'Tipo de carga'!A:A,'Tipo de carga'!B:B))</f>
        <v>Autoabasto</v>
      </c>
      <c r="L10467" s="37">
        <f t="shared" si="2"/>
        <v>52</v>
      </c>
      <c r="M10467" s="37">
        <f t="shared" si="3"/>
        <v>26</v>
      </c>
      <c r="N10467" s="37">
        <f t="shared" si="4"/>
        <v>12</v>
      </c>
      <c r="O10467" s="37" t="str">
        <f t="array" ref="O10467">IFERROR(XLOOKUP(K10467,'Tipo de carga'!B:B,'Tipo de carga'!C:C))</f>
        <v>Diesel</v>
      </c>
    </row>
    <row r="10468">
      <c r="A10468" s="36">
        <v>1956.0</v>
      </c>
      <c r="B10468" s="37" t="str">
        <f t="array" ref="B10468">IFERROR(XLOOKUP(A10468,'Asignacion Dic'!A:A,'Asignacion Dic'!C:C))</f>
        <v>MeLi asignado SD</v>
      </c>
      <c r="C10468" s="37" t="str">
        <f t="array" ref="C10468">IFERROR(XLOOKUP(A10468,'Asignacion Dic'!A:A,'Asignacion Dic'!B:B))</f>
        <v>EC-05</v>
      </c>
      <c r="D10468" s="38">
        <v>45652.218668981484</v>
      </c>
      <c r="E10468" s="36" t="s">
        <v>569</v>
      </c>
      <c r="F10468" s="37" t="str">
        <f t="array" ref="F10468">IFERROR(XLOOKUP(E10468,Operadores!A:A,Operadores!B:B))</f>
        <v>MUÑCEC</v>
      </c>
      <c r="G10468" s="36" t="s">
        <v>72</v>
      </c>
      <c r="H10468" s="39">
        <v>19.16584</v>
      </c>
      <c r="I10468" s="40">
        <v>520.0</v>
      </c>
      <c r="J10468" s="41">
        <f t="shared" si="5"/>
        <v>9966.2368</v>
      </c>
      <c r="K10468" s="37" t="str">
        <f t="array" ref="K10468">IFERROR(XLOOKUP(G10468,'Tipo de carga'!A:A,'Tipo de carga'!B:B))</f>
        <v>Autoabasto</v>
      </c>
      <c r="L10468" s="37">
        <f t="shared" si="2"/>
        <v>52</v>
      </c>
      <c r="M10468" s="37">
        <f t="shared" si="3"/>
        <v>26</v>
      </c>
      <c r="N10468" s="37">
        <f t="shared" si="4"/>
        <v>12</v>
      </c>
      <c r="O10468" s="37" t="str">
        <f t="array" ref="O10468">IFERROR(XLOOKUP(K10468,'Tipo de carga'!B:B,'Tipo de carga'!C:C))</f>
        <v>Diesel</v>
      </c>
    </row>
    <row r="10469">
      <c r="A10469" s="36">
        <v>1963.0</v>
      </c>
      <c r="B10469" s="37" t="str">
        <f t="array" ref="B10469">IFERROR(XLOOKUP(A10469,'Asignacion Dic'!A:A,'Asignacion Dic'!C:C))</f>
        <v>MeLi asignado SD</v>
      </c>
      <c r="C10469" s="37" t="str">
        <f t="array" ref="C10469">IFERROR(XLOOKUP(A10469,'Asignacion Dic'!A:A,'Asignacion Dic'!B:B))</f>
        <v>EC-05</v>
      </c>
      <c r="D10469" s="38">
        <v>45652.07166666666</v>
      </c>
      <c r="E10469" s="36" t="s">
        <v>480</v>
      </c>
      <c r="F10469" s="37" t="str">
        <f t="array" ref="F10469">IFERROR(XLOOKUP(E10469,Operadores!A:A,Operadores!B:B))</f>
        <v>VELGIO</v>
      </c>
      <c r="G10469" s="36" t="s">
        <v>72</v>
      </c>
      <c r="H10469" s="39">
        <v>19.16584</v>
      </c>
      <c r="I10469" s="40">
        <v>389.0</v>
      </c>
      <c r="J10469" s="41">
        <f t="shared" si="5"/>
        <v>7455.51176</v>
      </c>
      <c r="K10469" s="37" t="str">
        <f t="array" ref="K10469">IFERROR(XLOOKUP(G10469,'Tipo de carga'!A:A,'Tipo de carga'!B:B))</f>
        <v>Autoabasto</v>
      </c>
      <c r="L10469" s="37">
        <f t="shared" si="2"/>
        <v>52</v>
      </c>
      <c r="M10469" s="37">
        <f t="shared" si="3"/>
        <v>26</v>
      </c>
      <c r="N10469" s="37">
        <f t="shared" si="4"/>
        <v>12</v>
      </c>
      <c r="O10469" s="37" t="str">
        <f t="array" ref="O10469">IFERROR(XLOOKUP(K10469,'Tipo de carga'!B:B,'Tipo de carga'!C:C))</f>
        <v>Diesel</v>
      </c>
    </row>
    <row r="10470">
      <c r="A10470" s="36">
        <v>1971.0</v>
      </c>
      <c r="B10470" s="37" t="str">
        <f t="array" ref="B10470">IFERROR(XLOOKUP(A10470,'Asignacion Dic'!A:A,'Asignacion Dic'!C:C))</f>
        <v>Sayer Sencillo</v>
      </c>
      <c r="C10470" s="37" t="str">
        <f t="array" ref="C10470">IFERROR(XLOOKUP(A10470,'Asignacion Dic'!A:A,'Asignacion Dic'!B:B))</f>
        <v>EC-04</v>
      </c>
      <c r="D10470" s="38">
        <v>45652.865069444444</v>
      </c>
      <c r="E10470" s="36" t="s">
        <v>36</v>
      </c>
      <c r="F10470" s="37" t="str">
        <f t="array" ref="F10470">IFERROR(XLOOKUP(E10470,Operadores!A:A,Operadores!B:B))</f>
        <v>OLVOSX</v>
      </c>
      <c r="G10470" s="36" t="s">
        <v>19</v>
      </c>
      <c r="H10470" s="39">
        <v>19.29</v>
      </c>
      <c r="I10470" s="40">
        <v>636.0</v>
      </c>
      <c r="J10470" s="41">
        <f t="shared" si="5"/>
        <v>12268.44</v>
      </c>
      <c r="K10470" s="37" t="str">
        <f t="array" ref="K10470">IFERROR(XLOOKUP(G10470,'Tipo de carga'!A:A,'Tipo de carga'!B:B))</f>
        <v>Autoabasto</v>
      </c>
      <c r="L10470" s="37">
        <f t="shared" si="2"/>
        <v>52</v>
      </c>
      <c r="M10470" s="37">
        <f t="shared" si="3"/>
        <v>26</v>
      </c>
      <c r="N10470" s="37">
        <f t="shared" si="4"/>
        <v>12</v>
      </c>
      <c r="O10470" s="37" t="str">
        <f t="array" ref="O10470">IFERROR(XLOOKUP(K10470,'Tipo de carga'!B:B,'Tipo de carga'!C:C))</f>
        <v>Diesel</v>
      </c>
    </row>
    <row r="10471">
      <c r="A10471" s="36">
        <v>1846.0</v>
      </c>
      <c r="B10471" s="37" t="str">
        <f t="array" ref="B10471">IFERROR(XLOOKUP(A10471,'Asignacion Dic'!A:A,'Asignacion Dic'!C:C))</f>
        <v>Sayer Expo</v>
      </c>
      <c r="C10471" s="37" t="str">
        <f t="array" ref="C10471">IFERROR(XLOOKUP(A10471,'Asignacion Dic'!A:A,'Asignacion Dic'!B:B))</f>
        <v>EC-04</v>
      </c>
      <c r="D10471" s="38">
        <v>45652.79614583333</v>
      </c>
      <c r="E10471" s="36" t="s">
        <v>440</v>
      </c>
      <c r="F10471" s="37" t="str">
        <f t="array" ref="F10471">IFERROR(XLOOKUP(E10471,Operadores!A:A,Operadores!B:B))</f>
        <v>OLVJUA</v>
      </c>
      <c r="G10471" s="36" t="s">
        <v>19</v>
      </c>
      <c r="H10471" s="39">
        <v>19.29</v>
      </c>
      <c r="I10471" s="40">
        <v>620.0</v>
      </c>
      <c r="J10471" s="41">
        <f t="shared" si="5"/>
        <v>11959.8</v>
      </c>
      <c r="K10471" s="37" t="str">
        <f t="array" ref="K10471">IFERROR(XLOOKUP(G10471,'Tipo de carga'!A:A,'Tipo de carga'!B:B))</f>
        <v>Autoabasto</v>
      </c>
      <c r="L10471" s="37">
        <f t="shared" si="2"/>
        <v>52</v>
      </c>
      <c r="M10471" s="37">
        <f t="shared" si="3"/>
        <v>26</v>
      </c>
      <c r="N10471" s="37">
        <f t="shared" si="4"/>
        <v>12</v>
      </c>
      <c r="O10471" s="37" t="str">
        <f t="array" ref="O10471">IFERROR(XLOOKUP(K10471,'Tipo de carga'!B:B,'Tipo de carga'!C:C))</f>
        <v>Diesel</v>
      </c>
    </row>
    <row r="10472">
      <c r="A10472" s="36">
        <v>1890.0</v>
      </c>
      <c r="B10472" s="37" t="str">
        <f t="array" ref="B10472">IFERROR(XLOOKUP(A10472,'Asignacion Dic'!A:A,'Asignacion Dic'!C:C))</f>
        <v>Sayer Expo</v>
      </c>
      <c r="C10472" s="37" t="str">
        <f t="array" ref="C10472">IFERROR(XLOOKUP(A10472,'Asignacion Dic'!A:A,'Asignacion Dic'!B:B))</f>
        <v>EC-04</v>
      </c>
      <c r="D10472" s="38">
        <v>45652.766921296294</v>
      </c>
      <c r="E10472" s="36" t="s">
        <v>463</v>
      </c>
      <c r="F10472" s="37" t="str">
        <f t="array" ref="F10472">IFERROR(XLOOKUP(E10472,Operadores!A:A,Operadores!B:B))</f>
        <v>OSOCA01</v>
      </c>
      <c r="G10472" s="36" t="s">
        <v>19</v>
      </c>
      <c r="H10472" s="39">
        <v>19.29</v>
      </c>
      <c r="I10472" s="40">
        <v>602.0</v>
      </c>
      <c r="J10472" s="41">
        <f t="shared" si="5"/>
        <v>11612.58</v>
      </c>
      <c r="K10472" s="37" t="str">
        <f t="array" ref="K10472">IFERROR(XLOOKUP(G10472,'Tipo de carga'!A:A,'Tipo de carga'!B:B))</f>
        <v>Autoabasto</v>
      </c>
      <c r="L10472" s="37">
        <f t="shared" si="2"/>
        <v>52</v>
      </c>
      <c r="M10472" s="37">
        <f t="shared" si="3"/>
        <v>26</v>
      </c>
      <c r="N10472" s="37">
        <f t="shared" si="4"/>
        <v>12</v>
      </c>
      <c r="O10472" s="37" t="str">
        <f t="array" ref="O10472">IFERROR(XLOOKUP(K10472,'Tipo de carga'!B:B,'Tipo de carga'!C:C))</f>
        <v>Diesel</v>
      </c>
    </row>
    <row r="10473">
      <c r="A10473" s="36">
        <v>1966.0</v>
      </c>
      <c r="B10473" s="37" t="str">
        <f t="array" ref="B10473">IFERROR(XLOOKUP(A10473,'Asignacion Dic'!A:A,'Asignacion Dic'!C:C))</f>
        <v>Sayer Sencillo</v>
      </c>
      <c r="C10473" s="37" t="str">
        <f t="array" ref="C10473">IFERROR(XLOOKUP(A10473,'Asignacion Dic'!A:A,'Asignacion Dic'!B:B))</f>
        <v>EC-04</v>
      </c>
      <c r="D10473" s="38">
        <v>45652.67403935185</v>
      </c>
      <c r="E10473" s="36" t="s">
        <v>28</v>
      </c>
      <c r="F10473" s="37" t="str">
        <f t="array" ref="F10473">IFERROR(XLOOKUP(E10473,Operadores!A:A,Operadores!B:B))</f>
        <v>SANJE01</v>
      </c>
      <c r="G10473" s="36" t="s">
        <v>19</v>
      </c>
      <c r="H10473" s="39">
        <v>19.29</v>
      </c>
      <c r="I10473" s="40">
        <v>895.0</v>
      </c>
      <c r="J10473" s="41">
        <f t="shared" si="5"/>
        <v>17264.55</v>
      </c>
      <c r="K10473" s="37" t="str">
        <f t="array" ref="K10473">IFERROR(XLOOKUP(G10473,'Tipo de carga'!A:A,'Tipo de carga'!B:B))</f>
        <v>Autoabasto</v>
      </c>
      <c r="L10473" s="37">
        <f t="shared" si="2"/>
        <v>52</v>
      </c>
      <c r="M10473" s="37">
        <f t="shared" si="3"/>
        <v>26</v>
      </c>
      <c r="N10473" s="37">
        <f t="shared" si="4"/>
        <v>12</v>
      </c>
      <c r="O10473" s="37" t="str">
        <f t="array" ref="O10473">IFERROR(XLOOKUP(K10473,'Tipo de carga'!B:B,'Tipo de carga'!C:C))</f>
        <v>Diesel</v>
      </c>
    </row>
    <row r="10474">
      <c r="A10474" s="36">
        <v>1784.0</v>
      </c>
      <c r="B10474" s="37" t="str">
        <f t="array" ref="B10474">IFERROR(XLOOKUP(A10474,'Asignacion Dic'!A:A,'Asignacion Dic'!C:C))</f>
        <v>Sayer Sencillo</v>
      </c>
      <c r="C10474" s="37" t="str">
        <f t="array" ref="C10474">IFERROR(XLOOKUP(A10474,'Asignacion Dic'!A:A,'Asignacion Dic'!B:B))</f>
        <v>EC-04</v>
      </c>
      <c r="D10474" s="38">
        <v>45652.53662037037</v>
      </c>
      <c r="E10474" s="36" t="s">
        <v>590</v>
      </c>
      <c r="F10474" s="37" t="str">
        <f t="array" ref="F10474">IFERROR(XLOOKUP(E10474,Operadores!A:A,Operadores!B:B))</f>
        <v>PERJAV</v>
      </c>
      <c r="G10474" s="36" t="s">
        <v>19</v>
      </c>
      <c r="H10474" s="39">
        <v>19.29</v>
      </c>
      <c r="I10474" s="40">
        <v>291.0</v>
      </c>
      <c r="J10474" s="41">
        <f t="shared" si="5"/>
        <v>5613.39</v>
      </c>
      <c r="K10474" s="37" t="str">
        <f t="array" ref="K10474">IFERROR(XLOOKUP(G10474,'Tipo de carga'!A:A,'Tipo de carga'!B:B))</f>
        <v>Autoabasto</v>
      </c>
      <c r="L10474" s="37">
        <f t="shared" si="2"/>
        <v>52</v>
      </c>
      <c r="M10474" s="37">
        <f t="shared" si="3"/>
        <v>26</v>
      </c>
      <c r="N10474" s="37">
        <f t="shared" si="4"/>
        <v>12</v>
      </c>
      <c r="O10474" s="37" t="str">
        <f t="array" ref="O10474">IFERROR(XLOOKUP(K10474,'Tipo de carga'!B:B,'Tipo de carga'!C:C))</f>
        <v>Diesel</v>
      </c>
    </row>
    <row r="10475">
      <c r="A10475" s="36">
        <v>2012.0</v>
      </c>
      <c r="B10475" s="37" t="str">
        <f t="array" ref="B10475">IFERROR(XLOOKUP(A10475,'Asignacion Dic'!A:A,'Asignacion Dic'!C:C))</f>
        <v>Sayer Sencillo</v>
      </c>
      <c r="C10475" s="37" t="str">
        <f t="array" ref="C10475">IFERROR(XLOOKUP(A10475,'Asignacion Dic'!A:A,'Asignacion Dic'!B:B))</f>
        <v>EC-04</v>
      </c>
      <c r="D10475" s="38">
        <v>45652.44236111111</v>
      </c>
      <c r="E10475" s="36" t="s">
        <v>247</v>
      </c>
      <c r="F10475" s="37" t="str">
        <f t="array" ref="F10475">IFERROR(XLOOKUP(E10475,Operadores!A:A,Operadores!B:B))</f>
        <v>ZUGRO</v>
      </c>
      <c r="G10475" s="36" t="s">
        <v>19</v>
      </c>
      <c r="H10475" s="39">
        <v>19.29</v>
      </c>
      <c r="I10475" s="40">
        <v>760.0</v>
      </c>
      <c r="J10475" s="41">
        <f t="shared" si="5"/>
        <v>14660.4</v>
      </c>
      <c r="K10475" s="37" t="str">
        <f t="array" ref="K10475">IFERROR(XLOOKUP(G10475,'Tipo de carga'!A:A,'Tipo de carga'!B:B))</f>
        <v>Autoabasto</v>
      </c>
      <c r="L10475" s="37">
        <f t="shared" si="2"/>
        <v>52</v>
      </c>
      <c r="M10475" s="37">
        <f t="shared" si="3"/>
        <v>26</v>
      </c>
      <c r="N10475" s="37">
        <f t="shared" si="4"/>
        <v>12</v>
      </c>
      <c r="O10475" s="37" t="str">
        <f t="array" ref="O10475">IFERROR(XLOOKUP(K10475,'Tipo de carga'!B:B,'Tipo de carga'!C:C))</f>
        <v>Diesel</v>
      </c>
    </row>
    <row r="10476">
      <c r="A10476" s="36">
        <v>1822.0</v>
      </c>
      <c r="B10476" s="37" t="str">
        <f t="array" ref="B10476">IFERROR(XLOOKUP(A10476,'Asignacion Dic'!A:A,'Asignacion Dic'!C:C))</f>
        <v>Sayer Vuelteros</v>
      </c>
      <c r="C10476" s="37" t="str">
        <f t="array" ref="C10476">IFERROR(XLOOKUP(A10476,'Asignacion Dic'!A:A,'Asignacion Dic'!B:B))</f>
        <v>EC-04</v>
      </c>
      <c r="D10476" s="38">
        <v>45652.3503125</v>
      </c>
      <c r="E10476" s="36" t="s">
        <v>78</v>
      </c>
      <c r="F10476" s="37" t="str">
        <f t="array" ref="F10476">IFERROR(XLOOKUP(E10476,Operadores!A:A,Operadores!B:B))</f>
        <v>OLVJES</v>
      </c>
      <c r="G10476" s="36" t="s">
        <v>19</v>
      </c>
      <c r="H10476" s="39">
        <v>19.29</v>
      </c>
      <c r="I10476" s="40">
        <v>720.0</v>
      </c>
      <c r="J10476" s="41">
        <f t="shared" si="5"/>
        <v>13888.8</v>
      </c>
      <c r="K10476" s="37" t="str">
        <f t="array" ref="K10476">IFERROR(XLOOKUP(G10476,'Tipo de carga'!A:A,'Tipo de carga'!B:B))</f>
        <v>Autoabasto</v>
      </c>
      <c r="L10476" s="37">
        <f t="shared" si="2"/>
        <v>52</v>
      </c>
      <c r="M10476" s="37">
        <f t="shared" si="3"/>
        <v>26</v>
      </c>
      <c r="N10476" s="37">
        <f t="shared" si="4"/>
        <v>12</v>
      </c>
      <c r="O10476" s="37" t="str">
        <f t="array" ref="O10476">IFERROR(XLOOKUP(K10476,'Tipo de carga'!B:B,'Tipo de carga'!C:C))</f>
        <v>Diesel</v>
      </c>
    </row>
    <row r="10477">
      <c r="A10477" s="36">
        <v>2056.0</v>
      </c>
      <c r="B10477" s="37" t="str">
        <f t="array" ref="B10477">IFERROR(XLOOKUP(A10477,'Asignacion Dic'!A:A,'Asignacion Dic'!C:C))</f>
        <v>PISA Gdl</v>
      </c>
      <c r="C10477" s="37" t="str">
        <f t="array" ref="C10477">IFERROR(XLOOKUP(A10477,'Asignacion Dic'!A:A,'Asignacion Dic'!B:B))</f>
        <v>EC-06</v>
      </c>
      <c r="D10477" s="38">
        <v>45652.3058912037</v>
      </c>
      <c r="E10477" s="36" t="s">
        <v>352</v>
      </c>
      <c r="F10477" s="37" t="str">
        <f t="array" ref="F10477">IFERROR(XLOOKUP(E10477,Operadores!A:A,Operadores!B:B))</f>
        <v>AQUISA</v>
      </c>
      <c r="G10477" s="36" t="s">
        <v>75</v>
      </c>
      <c r="H10477" s="39">
        <v>19.84688</v>
      </c>
      <c r="I10477" s="40">
        <v>613.0</v>
      </c>
      <c r="J10477" s="41">
        <f t="shared" si="5"/>
        <v>12166.13744</v>
      </c>
      <c r="K10477" s="37" t="str">
        <f t="array" ref="K10477">IFERROR(XLOOKUP(G10477,'Tipo de carga'!A:A,'Tipo de carga'!B:B))</f>
        <v>Autoabasto</v>
      </c>
      <c r="L10477" s="37">
        <f t="shared" si="2"/>
        <v>52</v>
      </c>
      <c r="M10477" s="37">
        <f t="shared" si="3"/>
        <v>26</v>
      </c>
      <c r="N10477" s="37">
        <f t="shared" si="4"/>
        <v>12</v>
      </c>
      <c r="O10477" s="37" t="str">
        <f t="array" ref="O10477">IFERROR(XLOOKUP(K10477,'Tipo de carga'!B:B,'Tipo de carga'!C:C))</f>
        <v>Diesel</v>
      </c>
    </row>
    <row r="10478">
      <c r="A10478" s="36">
        <v>2053.0</v>
      </c>
      <c r="B10478" s="37" t="str">
        <f t="array" ref="B10478">IFERROR(XLOOKUP(A10478,'Asignacion Dic'!A:A,'Asignacion Dic'!C:C))</f>
        <v>PISA Gdl</v>
      </c>
      <c r="C10478" s="37" t="str">
        <f t="array" ref="C10478">IFERROR(XLOOKUP(A10478,'Asignacion Dic'!A:A,'Asignacion Dic'!B:B))</f>
        <v>EC-06</v>
      </c>
      <c r="D10478" s="38">
        <v>45652.053298611114</v>
      </c>
      <c r="E10478" s="36" t="s">
        <v>356</v>
      </c>
      <c r="F10478" s="37" t="str">
        <f t="array" ref="F10478">IFERROR(XLOOKUP(E10478,Operadores!A:A,Operadores!B:B))</f>
        <v>PADLUI</v>
      </c>
      <c r="G10478" s="36" t="s">
        <v>75</v>
      </c>
      <c r="H10478" s="39">
        <v>19.84688</v>
      </c>
      <c r="I10478" s="40">
        <v>333.0</v>
      </c>
      <c r="J10478" s="41">
        <f t="shared" si="5"/>
        <v>6609.01104</v>
      </c>
      <c r="K10478" s="37" t="str">
        <f t="array" ref="K10478">IFERROR(XLOOKUP(G10478,'Tipo de carga'!A:A,'Tipo de carga'!B:B))</f>
        <v>Autoabasto</v>
      </c>
      <c r="L10478" s="37">
        <f t="shared" si="2"/>
        <v>52</v>
      </c>
      <c r="M10478" s="37">
        <f t="shared" si="3"/>
        <v>26</v>
      </c>
      <c r="N10478" s="37">
        <f t="shared" si="4"/>
        <v>12</v>
      </c>
      <c r="O10478" s="37" t="str">
        <f t="array" ref="O10478">IFERROR(XLOOKUP(K10478,'Tipo de carga'!B:B,'Tipo de carga'!C:C))</f>
        <v>Diesel</v>
      </c>
    </row>
    <row r="10479">
      <c r="A10479" s="36">
        <v>1943.0</v>
      </c>
      <c r="B10479" s="37" t="str">
        <f t="array" ref="B10479">IFERROR(XLOOKUP(A10479,'Asignacion Dic'!A:A,'Asignacion Dic'!C:C))</f>
        <v>Circuitos</v>
      </c>
      <c r="C10479" s="37" t="str">
        <f t="array" ref="C10479">IFERROR(XLOOKUP(A10479,'Asignacion Dic'!A:A,'Asignacion Dic'!B:B))</f>
        <v>EC-03</v>
      </c>
      <c r="D10479" s="38">
        <v>45652.59105324074</v>
      </c>
      <c r="E10479" s="36" t="s">
        <v>329</v>
      </c>
      <c r="F10479" s="37" t="str">
        <f t="array" ref="F10479">IFERROR(XLOOKUP(E10479,Operadores!A:A,Operadores!B:B))</f>
        <v>RODRAU01</v>
      </c>
      <c r="G10479" s="36" t="s">
        <v>274</v>
      </c>
      <c r="H10479" s="39">
        <v>18.94</v>
      </c>
      <c r="I10479" s="40">
        <v>236.0</v>
      </c>
      <c r="J10479" s="41">
        <f t="shared" si="5"/>
        <v>4469.84</v>
      </c>
      <c r="K10479" s="37" t="str">
        <f t="array" ref="K10479">IFERROR(XLOOKUP(G10479,'Tipo de carga'!A:A,'Tipo de carga'!B:B))</f>
        <v>Autoabasto</v>
      </c>
      <c r="L10479" s="37">
        <f t="shared" si="2"/>
        <v>52</v>
      </c>
      <c r="M10479" s="37">
        <f t="shared" si="3"/>
        <v>26</v>
      </c>
      <c r="N10479" s="37">
        <f t="shared" si="4"/>
        <v>12</v>
      </c>
      <c r="O10479" s="37" t="str">
        <f t="array" ref="O10479">IFERROR(XLOOKUP(K10479,'Tipo de carga'!B:B,'Tipo de carga'!C:C))</f>
        <v>Diesel</v>
      </c>
    </row>
    <row r="10480">
      <c r="A10480" s="36">
        <v>1862.0</v>
      </c>
      <c r="B10480" s="37" t="str">
        <f t="array" ref="B10480">IFERROR(XLOOKUP(A10480,'Asignacion Dic'!A:A,'Asignacion Dic'!C:C))</f>
        <v>Circuitos</v>
      </c>
      <c r="C10480" s="37" t="str">
        <f t="array" ref="C10480">IFERROR(XLOOKUP(A10480,'Asignacion Dic'!A:A,'Asignacion Dic'!B:B))</f>
        <v>EC-03</v>
      </c>
      <c r="D10480" s="38">
        <v>45652.41034722222</v>
      </c>
      <c r="E10480" s="36" t="s">
        <v>350</v>
      </c>
      <c r="F10480" s="37" t="str">
        <f t="array" ref="F10480">IFERROR(XLOOKUP(E10480,Operadores!A:A,Operadores!B:B))</f>
        <v>PERRI</v>
      </c>
      <c r="G10480" s="36" t="s">
        <v>274</v>
      </c>
      <c r="H10480" s="39">
        <v>18.94</v>
      </c>
      <c r="I10480" s="40">
        <v>670.0</v>
      </c>
      <c r="J10480" s="41">
        <f t="shared" si="5"/>
        <v>12689.8</v>
      </c>
      <c r="K10480" s="37" t="str">
        <f t="array" ref="K10480">IFERROR(XLOOKUP(G10480,'Tipo de carga'!A:A,'Tipo de carga'!B:B))</f>
        <v>Autoabasto</v>
      </c>
      <c r="L10480" s="37">
        <f t="shared" si="2"/>
        <v>52</v>
      </c>
      <c r="M10480" s="37">
        <f t="shared" si="3"/>
        <v>26</v>
      </c>
      <c r="N10480" s="37">
        <f t="shared" si="4"/>
        <v>12</v>
      </c>
      <c r="O10480" s="37" t="str">
        <f t="array" ref="O10480">IFERROR(XLOOKUP(K10480,'Tipo de carga'!B:B,'Tipo de carga'!C:C))</f>
        <v>Diesel</v>
      </c>
    </row>
    <row r="10481">
      <c r="A10481" s="36">
        <v>1886.0</v>
      </c>
      <c r="B10481" s="37" t="str">
        <f t="array" ref="B10481">IFERROR(XLOOKUP(A10481,'Asignacion Dic'!A:A,'Asignacion Dic'!C:C))</f>
        <v>Circuitos</v>
      </c>
      <c r="C10481" s="37" t="str">
        <f t="array" ref="C10481">IFERROR(XLOOKUP(A10481,'Asignacion Dic'!A:A,'Asignacion Dic'!B:B))</f>
        <v>EC-03</v>
      </c>
      <c r="D10481" s="38">
        <v>45652.37466435185</v>
      </c>
      <c r="E10481" s="36" t="s">
        <v>260</v>
      </c>
      <c r="F10481" s="37" t="str">
        <f t="array" ref="F10481">IFERROR(XLOOKUP(E10481,Operadores!A:A,Operadores!B:B))</f>
        <v>CORER</v>
      </c>
      <c r="G10481" s="36" t="s">
        <v>274</v>
      </c>
      <c r="H10481" s="39">
        <v>18.94</v>
      </c>
      <c r="I10481" s="40">
        <v>256.0</v>
      </c>
      <c r="J10481" s="41">
        <f t="shared" si="5"/>
        <v>4848.64</v>
      </c>
      <c r="K10481" s="37" t="str">
        <f t="array" ref="K10481">IFERROR(XLOOKUP(G10481,'Tipo de carga'!A:A,'Tipo de carga'!B:B))</f>
        <v>Autoabasto</v>
      </c>
      <c r="L10481" s="37">
        <f t="shared" si="2"/>
        <v>52</v>
      </c>
      <c r="M10481" s="37">
        <f t="shared" si="3"/>
        <v>26</v>
      </c>
      <c r="N10481" s="37">
        <f t="shared" si="4"/>
        <v>12</v>
      </c>
      <c r="O10481" s="37" t="str">
        <f t="array" ref="O10481">IFERROR(XLOOKUP(K10481,'Tipo de carga'!B:B,'Tipo de carga'!C:C))</f>
        <v>Diesel</v>
      </c>
    </row>
    <row r="10482">
      <c r="A10482" s="36">
        <v>2003.0</v>
      </c>
      <c r="B10482" s="37" t="str">
        <f t="array" ref="B10482">IFERROR(XLOOKUP(A10482,'Asignacion Dic'!A:A,'Asignacion Dic'!C:C))</f>
        <v>MeLi Dedicado TD</v>
      </c>
      <c r="C10482" s="37" t="str">
        <f t="array" ref="C10482">IFERROR(XLOOKUP(A10482,'Asignacion Dic'!A:A,'Asignacion Dic'!B:B))</f>
        <v>EC-05</v>
      </c>
      <c r="D10482" s="38">
        <v>45652.78561342593</v>
      </c>
      <c r="E10482" s="36" t="s">
        <v>502</v>
      </c>
      <c r="F10482" s="37" t="str">
        <f t="array" ref="F10482">IFERROR(XLOOKUP(E10482,Operadores!A:A,Operadores!B:B))</f>
        <v>SALNER</v>
      </c>
      <c r="G10482" s="36" t="s">
        <v>609</v>
      </c>
      <c r="H10482" s="39">
        <v>20.55377</v>
      </c>
      <c r="I10482" s="40">
        <v>510.0</v>
      </c>
      <c r="J10482" s="41">
        <f t="shared" si="5"/>
        <v>10482.4227</v>
      </c>
      <c r="K10482" s="37" t="str">
        <f t="array" ref="K10482">IFERROR(XLOOKUP(G10482,'Tipo de carga'!A:A,'Tipo de carga'!B:B))</f>
        <v>Autoabasto</v>
      </c>
      <c r="L10482" s="37">
        <f t="shared" si="2"/>
        <v>52</v>
      </c>
      <c r="M10482" s="37">
        <f t="shared" si="3"/>
        <v>26</v>
      </c>
      <c r="N10482" s="37">
        <f t="shared" si="4"/>
        <v>12</v>
      </c>
      <c r="O10482" s="37" t="str">
        <f t="array" ref="O10482">IFERROR(XLOOKUP(K10482,'Tipo de carga'!B:B,'Tipo de carga'!C:C))</f>
        <v>Diesel</v>
      </c>
    </row>
    <row r="10483">
      <c r="A10483" s="36">
        <v>1937.0</v>
      </c>
      <c r="B10483" s="37" t="str">
        <f t="array" ref="B10483">IFERROR(XLOOKUP(A10483,'Asignacion Dic'!A:A,'Asignacion Dic'!C:C))</f>
        <v>MeLi asignado SD</v>
      </c>
      <c r="C10483" s="37" t="str">
        <f t="array" ref="C10483">IFERROR(XLOOKUP(A10483,'Asignacion Dic'!A:A,'Asignacion Dic'!B:B))</f>
        <v>EC-05</v>
      </c>
      <c r="D10483" s="38">
        <v>45652.71532407407</v>
      </c>
      <c r="E10483" s="36" t="s">
        <v>407</v>
      </c>
      <c r="F10483" s="37" t="str">
        <f t="array" ref="F10483">IFERROR(XLOOKUP(E10483,Operadores!A:A,Operadores!B:B))</f>
        <v>BENMAX</v>
      </c>
      <c r="G10483" s="36" t="s">
        <v>609</v>
      </c>
      <c r="H10483" s="39">
        <v>20.55377</v>
      </c>
      <c r="I10483" s="40">
        <v>207.0</v>
      </c>
      <c r="J10483" s="41">
        <f t="shared" si="5"/>
        <v>4254.63039</v>
      </c>
      <c r="K10483" s="37" t="str">
        <f t="array" ref="K10483">IFERROR(XLOOKUP(G10483,'Tipo de carga'!A:A,'Tipo de carga'!B:B))</f>
        <v>Autoabasto</v>
      </c>
      <c r="L10483" s="37">
        <f t="shared" si="2"/>
        <v>52</v>
      </c>
      <c r="M10483" s="37">
        <f t="shared" si="3"/>
        <v>26</v>
      </c>
      <c r="N10483" s="37">
        <f t="shared" si="4"/>
        <v>12</v>
      </c>
      <c r="O10483" s="37" t="str">
        <f t="array" ref="O10483">IFERROR(XLOOKUP(K10483,'Tipo de carga'!B:B,'Tipo de carga'!C:C))</f>
        <v>Diesel</v>
      </c>
    </row>
    <row r="10484">
      <c r="A10484" s="36">
        <v>2013.0</v>
      </c>
      <c r="B10484" s="37" t="str">
        <f t="array" ref="B10484">IFERROR(XLOOKUP(A10484,'Asignacion Dic'!A:A,'Asignacion Dic'!C:C))</f>
        <v>MeLi Dedicado Merida</v>
      </c>
      <c r="C10484" s="37" t="str">
        <f t="array" ref="C10484">IFERROR(XLOOKUP(A10484,'Asignacion Dic'!A:A,'Asignacion Dic'!B:B))</f>
        <v>EC-05</v>
      </c>
      <c r="D10484" s="38">
        <v>45652.57519675926</v>
      </c>
      <c r="E10484" s="36" t="s">
        <v>557</v>
      </c>
      <c r="F10484" s="37" t="str">
        <f t="array" ref="F10484">IFERROR(XLOOKUP(E10484,Operadores!A:A,Operadores!B:B))</f>
        <v>MONENR</v>
      </c>
      <c r="G10484" s="36" t="s">
        <v>609</v>
      </c>
      <c r="H10484" s="39">
        <v>20.55377</v>
      </c>
      <c r="I10484" s="40">
        <v>365.0</v>
      </c>
      <c r="J10484" s="41">
        <f t="shared" si="5"/>
        <v>7502.12605</v>
      </c>
      <c r="K10484" s="37" t="str">
        <f t="array" ref="K10484">IFERROR(XLOOKUP(G10484,'Tipo de carga'!A:A,'Tipo de carga'!B:B))</f>
        <v>Autoabasto</v>
      </c>
      <c r="L10484" s="37">
        <f t="shared" si="2"/>
        <v>52</v>
      </c>
      <c r="M10484" s="37">
        <f t="shared" si="3"/>
        <v>26</v>
      </c>
      <c r="N10484" s="37">
        <f t="shared" si="4"/>
        <v>12</v>
      </c>
      <c r="O10484" s="37" t="str">
        <f t="array" ref="O10484">IFERROR(XLOOKUP(K10484,'Tipo de carga'!B:B,'Tipo de carga'!C:C))</f>
        <v>Diesel</v>
      </c>
    </row>
    <row r="10485">
      <c r="A10485" s="36" t="s">
        <v>611</v>
      </c>
      <c r="B10485" s="37" t="str">
        <f t="array" ref="B10485">IFERROR(XLOOKUP(A10485,'Asignacion Dic'!A:A,'Asignacion Dic'!C:C))</f>
        <v/>
      </c>
      <c r="C10485" s="37" t="str">
        <f t="array" ref="C10485">IFERROR(XLOOKUP(A10485,'Asignacion Dic'!A:A,'Asignacion Dic'!B:B))</f>
        <v/>
      </c>
      <c r="D10485" s="38">
        <v>45652.52752314815</v>
      </c>
      <c r="E10485" s="36" t="s">
        <v>69</v>
      </c>
      <c r="F10485" s="37" t="str">
        <f t="array" ref="F10485">IFERROR(XLOOKUP(E10485,Operadores!A:A,Operadores!B:B))</f>
        <v>MTTO</v>
      </c>
      <c r="G10485" s="36" t="s">
        <v>609</v>
      </c>
      <c r="H10485" s="39">
        <v>20.55377</v>
      </c>
      <c r="I10485" s="40">
        <v>103.0</v>
      </c>
      <c r="J10485" s="41">
        <f t="shared" si="5"/>
        <v>2117.03831</v>
      </c>
      <c r="K10485" s="37" t="str">
        <f t="array" ref="K10485">IFERROR(XLOOKUP(G10485,'Tipo de carga'!A:A,'Tipo de carga'!B:B))</f>
        <v>Autoabasto</v>
      </c>
      <c r="L10485" s="37">
        <f t="shared" si="2"/>
        <v>52</v>
      </c>
      <c r="M10485" s="37">
        <f t="shared" si="3"/>
        <v>26</v>
      </c>
      <c r="N10485" s="37">
        <f t="shared" si="4"/>
        <v>12</v>
      </c>
      <c r="O10485" s="37" t="str">
        <f t="array" ref="O10485">IFERROR(XLOOKUP(K10485,'Tipo de carga'!B:B,'Tipo de carga'!C:C))</f>
        <v>Diesel</v>
      </c>
    </row>
    <row r="10486">
      <c r="A10486" s="36" t="s">
        <v>611</v>
      </c>
      <c r="B10486" s="37" t="str">
        <f t="array" ref="B10486">IFERROR(XLOOKUP(A10486,'Asignacion Dic'!A:A,'Asignacion Dic'!C:C))</f>
        <v/>
      </c>
      <c r="C10486" s="37" t="str">
        <f t="array" ref="C10486">IFERROR(XLOOKUP(A10486,'Asignacion Dic'!A:A,'Asignacion Dic'!B:B))</f>
        <v/>
      </c>
      <c r="D10486" s="38">
        <v>45652.51107638889</v>
      </c>
      <c r="E10486" s="36" t="s">
        <v>69</v>
      </c>
      <c r="F10486" s="37" t="str">
        <f t="array" ref="F10486">IFERROR(XLOOKUP(E10486,Operadores!A:A,Operadores!B:B))</f>
        <v>MTTO</v>
      </c>
      <c r="G10486" s="36" t="s">
        <v>609</v>
      </c>
      <c r="H10486" s="39">
        <v>20.55377</v>
      </c>
      <c r="I10486" s="40">
        <v>104.0</v>
      </c>
      <c r="J10486" s="41">
        <f t="shared" si="5"/>
        <v>2137.59208</v>
      </c>
      <c r="K10486" s="37" t="str">
        <f t="array" ref="K10486">IFERROR(XLOOKUP(G10486,'Tipo de carga'!A:A,'Tipo de carga'!B:B))</f>
        <v>Autoabasto</v>
      </c>
      <c r="L10486" s="37">
        <f t="shared" si="2"/>
        <v>52</v>
      </c>
      <c r="M10486" s="37">
        <f t="shared" si="3"/>
        <v>26</v>
      </c>
      <c r="N10486" s="37">
        <f t="shared" si="4"/>
        <v>12</v>
      </c>
      <c r="O10486" s="37" t="str">
        <f t="array" ref="O10486">IFERROR(XLOOKUP(K10486,'Tipo de carga'!B:B,'Tipo de carga'!C:C))</f>
        <v>Diesel</v>
      </c>
    </row>
    <row r="10487">
      <c r="A10487" s="36">
        <v>1762.0</v>
      </c>
      <c r="B10487" s="37" t="str">
        <f t="array" ref="B10487">IFERROR(XLOOKUP(A10487,'Asignacion Dic'!A:A,'Asignacion Dic'!C:C))</f>
        <v>Hisense</v>
      </c>
      <c r="C10487" s="37" t="str">
        <f t="array" ref="C10487">IFERROR(XLOOKUP(A10487,'Asignacion Dic'!A:A,'Asignacion Dic'!B:B))</f>
        <v>EC-03</v>
      </c>
      <c r="D10487" s="38">
        <v>45652.48207175926</v>
      </c>
      <c r="E10487" s="36" t="s">
        <v>410</v>
      </c>
      <c r="F10487" s="37" t="str">
        <f t="array" ref="F10487">IFERROR(XLOOKUP(E10487,Operadores!A:A,Operadores!B:B))</f>
        <v>LOPMA03</v>
      </c>
      <c r="G10487" s="36" t="s">
        <v>609</v>
      </c>
      <c r="H10487" s="39">
        <v>20.55377</v>
      </c>
      <c r="I10487" s="40">
        <v>80.0</v>
      </c>
      <c r="J10487" s="41">
        <f t="shared" si="5"/>
        <v>1644.3016</v>
      </c>
      <c r="K10487" s="37" t="str">
        <f t="array" ref="K10487">IFERROR(XLOOKUP(G10487,'Tipo de carga'!A:A,'Tipo de carga'!B:B))</f>
        <v>Autoabasto</v>
      </c>
      <c r="L10487" s="37">
        <f t="shared" si="2"/>
        <v>52</v>
      </c>
      <c r="M10487" s="37">
        <f t="shared" si="3"/>
        <v>26</v>
      </c>
      <c r="N10487" s="37">
        <f t="shared" si="4"/>
        <v>12</v>
      </c>
      <c r="O10487" s="37" t="str">
        <f t="array" ref="O10487">IFERROR(XLOOKUP(K10487,'Tipo de carga'!B:B,'Tipo de carga'!C:C))</f>
        <v>Diesel</v>
      </c>
    </row>
    <row r="10488">
      <c r="A10488" s="36">
        <v>1762.0</v>
      </c>
      <c r="B10488" s="37" t="str">
        <f t="array" ref="B10488">IFERROR(XLOOKUP(A10488,'Asignacion Dic'!A:A,'Asignacion Dic'!C:C))</f>
        <v>Hisense</v>
      </c>
      <c r="C10488" s="37" t="str">
        <f t="array" ref="C10488">IFERROR(XLOOKUP(A10488,'Asignacion Dic'!A:A,'Asignacion Dic'!B:B))</f>
        <v>EC-03</v>
      </c>
      <c r="D10488" s="38">
        <v>45652.47702546296</v>
      </c>
      <c r="E10488" s="36" t="s">
        <v>410</v>
      </c>
      <c r="F10488" s="37" t="str">
        <f t="array" ref="F10488">IFERROR(XLOOKUP(E10488,Operadores!A:A,Operadores!B:B))</f>
        <v>LOPMA03</v>
      </c>
      <c r="G10488" s="36" t="s">
        <v>609</v>
      </c>
      <c r="H10488" s="39">
        <v>20.55377</v>
      </c>
      <c r="I10488" s="40">
        <v>42.0</v>
      </c>
      <c r="J10488" s="41">
        <f t="shared" si="5"/>
        <v>863.25834</v>
      </c>
      <c r="K10488" s="37" t="str">
        <f t="array" ref="K10488">IFERROR(XLOOKUP(G10488,'Tipo de carga'!A:A,'Tipo de carga'!B:B))</f>
        <v>Autoabasto</v>
      </c>
      <c r="L10488" s="37">
        <f t="shared" si="2"/>
        <v>52</v>
      </c>
      <c r="M10488" s="37">
        <f t="shared" si="3"/>
        <v>26</v>
      </c>
      <c r="N10488" s="37">
        <f t="shared" si="4"/>
        <v>12</v>
      </c>
      <c r="O10488" s="37" t="str">
        <f t="array" ref="O10488">IFERROR(XLOOKUP(K10488,'Tipo de carga'!B:B,'Tipo de carga'!C:C))</f>
        <v>Diesel</v>
      </c>
    </row>
    <row r="10489">
      <c r="A10489" s="36">
        <v>1978.0</v>
      </c>
      <c r="B10489" s="37" t="str">
        <f t="array" ref="B10489">IFERROR(XLOOKUP(A10489,'Asignacion Dic'!A:A,'Asignacion Dic'!C:C))</f>
        <v>MeLi asignado SD</v>
      </c>
      <c r="C10489" s="37" t="str">
        <f t="array" ref="C10489">IFERROR(XLOOKUP(A10489,'Asignacion Dic'!A:A,'Asignacion Dic'!B:B))</f>
        <v>EC-05</v>
      </c>
      <c r="D10489" s="38">
        <v>45652.373761574076</v>
      </c>
      <c r="E10489" s="36" t="s">
        <v>225</v>
      </c>
      <c r="F10489" s="37" t="str">
        <f t="array" ref="F10489">IFERROR(XLOOKUP(E10489,Operadores!A:A,Operadores!B:B))</f>
        <v>MENERNX</v>
      </c>
      <c r="G10489" s="36" t="s">
        <v>609</v>
      </c>
      <c r="H10489" s="39">
        <v>20.55377</v>
      </c>
      <c r="I10489" s="40">
        <v>738.0</v>
      </c>
      <c r="J10489" s="41">
        <f t="shared" si="5"/>
        <v>15168.68226</v>
      </c>
      <c r="K10489" s="37" t="str">
        <f t="array" ref="K10489">IFERROR(XLOOKUP(G10489,'Tipo de carga'!A:A,'Tipo de carga'!B:B))</f>
        <v>Autoabasto</v>
      </c>
      <c r="L10489" s="37">
        <f t="shared" si="2"/>
        <v>52</v>
      </c>
      <c r="M10489" s="37">
        <f t="shared" si="3"/>
        <v>26</v>
      </c>
      <c r="N10489" s="37">
        <f t="shared" si="4"/>
        <v>12</v>
      </c>
      <c r="O10489" s="37" t="str">
        <f t="array" ref="O10489">IFERROR(XLOOKUP(K10489,'Tipo de carga'!B:B,'Tipo de carga'!C:C))</f>
        <v>Diesel</v>
      </c>
    </row>
    <row r="10490">
      <c r="A10490" s="36">
        <v>1793.0</v>
      </c>
      <c r="B10490" s="37" t="str">
        <f t="array" ref="B10490">IFERROR(XLOOKUP(A10490,'Asignacion Dic'!A:A,'Asignacion Dic'!C:C))</f>
        <v>Hisense</v>
      </c>
      <c r="C10490" s="37" t="str">
        <f t="array" ref="C10490">IFERROR(XLOOKUP(A10490,'Asignacion Dic'!A:A,'Asignacion Dic'!B:B))</f>
        <v>EC-03</v>
      </c>
      <c r="D10490" s="38">
        <v>45652.314050925925</v>
      </c>
      <c r="E10490" s="36" t="s">
        <v>371</v>
      </c>
      <c r="F10490" s="37" t="str">
        <f t="array" ref="F10490">IFERROR(XLOOKUP(E10490,Operadores!A:A,Operadores!B:B))</f>
        <v>MEDJOS01</v>
      </c>
      <c r="G10490" s="36" t="s">
        <v>609</v>
      </c>
      <c r="H10490" s="39">
        <v>20.55377</v>
      </c>
      <c r="I10490" s="40">
        <v>823.0</v>
      </c>
      <c r="J10490" s="41">
        <f t="shared" si="5"/>
        <v>16915.75271</v>
      </c>
      <c r="K10490" s="37" t="str">
        <f t="array" ref="K10490">IFERROR(XLOOKUP(G10490,'Tipo de carga'!A:A,'Tipo de carga'!B:B))</f>
        <v>Autoabasto</v>
      </c>
      <c r="L10490" s="37">
        <f t="shared" si="2"/>
        <v>52</v>
      </c>
      <c r="M10490" s="37">
        <f t="shared" si="3"/>
        <v>26</v>
      </c>
      <c r="N10490" s="37">
        <f t="shared" si="4"/>
        <v>12</v>
      </c>
      <c r="O10490" s="37" t="str">
        <f t="array" ref="O10490">IFERROR(XLOOKUP(K10490,'Tipo de carga'!B:B,'Tipo de carga'!C:C))</f>
        <v>Diesel</v>
      </c>
    </row>
    <row r="10491">
      <c r="A10491" s="36">
        <v>1946.0</v>
      </c>
      <c r="B10491" s="37" t="str">
        <f t="array" ref="B10491">IFERROR(XLOOKUP(A10491,'Asignacion Dic'!A:A,'Asignacion Dic'!C:C))</f>
        <v>MeLi asignado SD</v>
      </c>
      <c r="C10491" s="37" t="str">
        <f t="array" ref="C10491">IFERROR(XLOOKUP(A10491,'Asignacion Dic'!A:A,'Asignacion Dic'!B:B))</f>
        <v>EC-05</v>
      </c>
      <c r="D10491" s="38">
        <v>45652.218298611115</v>
      </c>
      <c r="E10491" s="36" t="s">
        <v>183</v>
      </c>
      <c r="F10491" s="37" t="str">
        <f t="array" ref="F10491">IFERROR(XLOOKUP(E10491,Operadores!A:A,Operadores!B:B))</f>
        <v>VARJUAX</v>
      </c>
      <c r="G10491" s="36" t="s">
        <v>609</v>
      </c>
      <c r="H10491" s="39">
        <v>20.55377</v>
      </c>
      <c r="I10491" s="40">
        <v>176.0</v>
      </c>
      <c r="J10491" s="41">
        <f t="shared" si="5"/>
        <v>3617.46352</v>
      </c>
      <c r="K10491" s="37" t="str">
        <f t="array" ref="K10491">IFERROR(XLOOKUP(G10491,'Tipo de carga'!A:A,'Tipo de carga'!B:B))</f>
        <v>Autoabasto</v>
      </c>
      <c r="L10491" s="37">
        <f t="shared" si="2"/>
        <v>52</v>
      </c>
      <c r="M10491" s="37">
        <f t="shared" si="3"/>
        <v>26</v>
      </c>
      <c r="N10491" s="37">
        <f t="shared" si="4"/>
        <v>12</v>
      </c>
      <c r="O10491" s="37" t="str">
        <f t="array" ref="O10491">IFERROR(XLOOKUP(K10491,'Tipo de carga'!B:B,'Tipo de carga'!C:C))</f>
        <v>Diesel</v>
      </c>
    </row>
    <row r="10492">
      <c r="A10492" s="36">
        <v>1999.0</v>
      </c>
      <c r="B10492" s="37" t="str">
        <f t="array" ref="B10492">IFERROR(XLOOKUP(A10492,'Asignacion Dic'!A:A,'Asignacion Dic'!C:C))</f>
        <v>MeLi Dedicado Merida</v>
      </c>
      <c r="C10492" s="37" t="str">
        <f t="array" ref="C10492">IFERROR(XLOOKUP(A10492,'Asignacion Dic'!A:A,'Asignacion Dic'!B:B))</f>
        <v>EC-05</v>
      </c>
      <c r="D10492" s="38">
        <v>45652.17457175926</v>
      </c>
      <c r="E10492" s="36" t="s">
        <v>543</v>
      </c>
      <c r="F10492" s="37" t="str">
        <f t="array" ref="F10492">IFERROR(XLOOKUP(E10492,Operadores!A:A,Operadores!B:B))</f>
        <v>CAMJOS</v>
      </c>
      <c r="G10492" s="36" t="s">
        <v>609</v>
      </c>
      <c r="H10492" s="39">
        <v>20.55377</v>
      </c>
      <c r="I10492" s="40">
        <v>330.0</v>
      </c>
      <c r="J10492" s="41">
        <f t="shared" si="5"/>
        <v>6782.7441</v>
      </c>
      <c r="K10492" s="37" t="str">
        <f t="array" ref="K10492">IFERROR(XLOOKUP(G10492,'Tipo de carga'!A:A,'Tipo de carga'!B:B))</f>
        <v>Autoabasto</v>
      </c>
      <c r="L10492" s="37">
        <f t="shared" si="2"/>
        <v>52</v>
      </c>
      <c r="M10492" s="37">
        <f t="shared" si="3"/>
        <v>26</v>
      </c>
      <c r="N10492" s="37">
        <f t="shared" si="4"/>
        <v>12</v>
      </c>
      <c r="O10492" s="37" t="str">
        <f t="array" ref="O10492">IFERROR(XLOOKUP(K10492,'Tipo de carga'!B:B,'Tipo de carga'!C:C))</f>
        <v>Diesel</v>
      </c>
    </row>
    <row r="10493">
      <c r="A10493" s="36">
        <v>1974.0</v>
      </c>
      <c r="B10493" s="37" t="str">
        <f t="array" ref="B10493">IFERROR(XLOOKUP(A10493,'Asignacion Dic'!A:A,'Asignacion Dic'!C:C))</f>
        <v>MeLi asignado SD</v>
      </c>
      <c r="C10493" s="37" t="str">
        <f t="array" ref="C10493">IFERROR(XLOOKUP(A10493,'Asignacion Dic'!A:A,'Asignacion Dic'!B:B))</f>
        <v>EC-05</v>
      </c>
      <c r="D10493" s="38">
        <v>45652.14388888889</v>
      </c>
      <c r="E10493" s="36" t="s">
        <v>507</v>
      </c>
      <c r="F10493" s="37" t="str">
        <f t="array" ref="F10493">IFERROR(XLOOKUP(E10493,Operadores!A:A,Operadores!B:B))</f>
        <v>SOLBRI</v>
      </c>
      <c r="G10493" s="36" t="s">
        <v>609</v>
      </c>
      <c r="H10493" s="39">
        <v>20.55377</v>
      </c>
      <c r="I10493" s="40">
        <v>689.0</v>
      </c>
      <c r="J10493" s="41">
        <f t="shared" si="5"/>
        <v>14161.54753</v>
      </c>
      <c r="K10493" s="37" t="str">
        <f t="array" ref="K10493">IFERROR(XLOOKUP(G10493,'Tipo de carga'!A:A,'Tipo de carga'!B:B))</f>
        <v>Autoabasto</v>
      </c>
      <c r="L10493" s="37">
        <f t="shared" si="2"/>
        <v>52</v>
      </c>
      <c r="M10493" s="37">
        <f t="shared" si="3"/>
        <v>26</v>
      </c>
      <c r="N10493" s="37">
        <f t="shared" si="4"/>
        <v>12</v>
      </c>
      <c r="O10493" s="37" t="str">
        <f t="array" ref="O10493">IFERROR(XLOOKUP(K10493,'Tipo de carga'!B:B,'Tipo de carga'!C:C))</f>
        <v>Diesel</v>
      </c>
    </row>
    <row r="10494">
      <c r="A10494" s="36">
        <v>1999.0</v>
      </c>
      <c r="B10494" s="37" t="str">
        <f t="array" ref="B10494">IFERROR(XLOOKUP(A10494,'Asignacion Dic'!A:A,'Asignacion Dic'!C:C))</f>
        <v>MeLi Dedicado Merida</v>
      </c>
      <c r="C10494" s="37" t="str">
        <f t="array" ref="C10494">IFERROR(XLOOKUP(A10494,'Asignacion Dic'!A:A,'Asignacion Dic'!B:B))</f>
        <v>EC-05</v>
      </c>
      <c r="D10494" s="38">
        <v>45652.93578703704</v>
      </c>
      <c r="E10494" s="36" t="s">
        <v>543</v>
      </c>
      <c r="F10494" s="37" t="str">
        <f t="array" ref="F10494">IFERROR(XLOOKUP(E10494,Operadores!A:A,Operadores!B:B))</f>
        <v>CAMJOS</v>
      </c>
      <c r="G10494" s="36" t="s">
        <v>42</v>
      </c>
      <c r="H10494" s="39">
        <v>19.27791</v>
      </c>
      <c r="I10494" s="40">
        <v>221.0</v>
      </c>
      <c r="J10494" s="41">
        <f t="shared" si="5"/>
        <v>4260.41811</v>
      </c>
      <c r="K10494" s="37" t="str">
        <f t="array" ref="K10494">IFERROR(XLOOKUP(G10494,'Tipo de carga'!A:A,'Tipo de carga'!B:B))</f>
        <v>Autoabasto</v>
      </c>
      <c r="L10494" s="37">
        <f t="shared" si="2"/>
        <v>52</v>
      </c>
      <c r="M10494" s="37">
        <f t="shared" si="3"/>
        <v>26</v>
      </c>
      <c r="N10494" s="37">
        <f t="shared" si="4"/>
        <v>12</v>
      </c>
      <c r="O10494" s="37" t="str">
        <f t="array" ref="O10494">IFERROR(XLOOKUP(K10494,'Tipo de carga'!B:B,'Tipo de carga'!C:C))</f>
        <v>Diesel</v>
      </c>
    </row>
    <row r="10495">
      <c r="A10495" s="36">
        <v>1721.0</v>
      </c>
      <c r="B10495" s="37" t="str">
        <f t="array" ref="B10495">IFERROR(XLOOKUP(A10495,'Asignacion Dic'!A:A,'Asignacion Dic'!C:C))</f>
        <v>Wm Full</v>
      </c>
      <c r="C10495" s="37" t="str">
        <f t="array" ref="C10495">IFERROR(XLOOKUP(A10495,'Asignacion Dic'!A:A,'Asignacion Dic'!B:B))</f>
        <v>EC-08</v>
      </c>
      <c r="D10495" s="38">
        <v>45652.88451388889</v>
      </c>
      <c r="E10495" s="36" t="s">
        <v>283</v>
      </c>
      <c r="F10495" s="37" t="str">
        <f t="array" ref="F10495">IFERROR(XLOOKUP(E10495,Operadores!A:A,Operadores!B:B))</f>
        <v>MAYSA</v>
      </c>
      <c r="G10495" s="36" t="s">
        <v>42</v>
      </c>
      <c r="H10495" s="39">
        <v>19.27791</v>
      </c>
      <c r="I10495" s="40">
        <v>452.0</v>
      </c>
      <c r="J10495" s="41">
        <f t="shared" si="5"/>
        <v>8713.61532</v>
      </c>
      <c r="K10495" s="37" t="str">
        <f t="array" ref="K10495">IFERROR(XLOOKUP(G10495,'Tipo de carga'!A:A,'Tipo de carga'!B:B))</f>
        <v>Autoabasto</v>
      </c>
      <c r="L10495" s="37">
        <f t="shared" si="2"/>
        <v>52</v>
      </c>
      <c r="M10495" s="37">
        <f t="shared" si="3"/>
        <v>26</v>
      </c>
      <c r="N10495" s="37">
        <f t="shared" si="4"/>
        <v>12</v>
      </c>
      <c r="O10495" s="37" t="str">
        <f t="array" ref="O10495">IFERROR(XLOOKUP(K10495,'Tipo de carga'!B:B,'Tipo de carga'!C:C))</f>
        <v>Diesel</v>
      </c>
    </row>
    <row r="10496">
      <c r="A10496" s="36">
        <v>1728.0</v>
      </c>
      <c r="B10496" s="37" t="str">
        <f t="array" ref="B10496">IFERROR(XLOOKUP(A10496,'Asignacion Dic'!A:A,'Asignacion Dic'!C:C))</f>
        <v>Wm Full</v>
      </c>
      <c r="C10496" s="37" t="str">
        <f t="array" ref="C10496">IFERROR(XLOOKUP(A10496,'Asignacion Dic'!A:A,'Asignacion Dic'!B:B))</f>
        <v>EC-08</v>
      </c>
      <c r="D10496" s="38">
        <v>45652.741898148146</v>
      </c>
      <c r="E10496" s="36" t="s">
        <v>281</v>
      </c>
      <c r="F10496" s="37" t="str">
        <f t="array" ref="F10496">IFERROR(XLOOKUP(E10496,Operadores!A:A,Operadores!B:B))</f>
        <v>MARJO13</v>
      </c>
      <c r="G10496" s="36" t="s">
        <v>42</v>
      </c>
      <c r="H10496" s="39">
        <v>19.27791</v>
      </c>
      <c r="I10496" s="40">
        <v>377.0</v>
      </c>
      <c r="J10496" s="41">
        <f t="shared" si="5"/>
        <v>7267.77207</v>
      </c>
      <c r="K10496" s="37" t="str">
        <f t="array" ref="K10496">IFERROR(XLOOKUP(G10496,'Tipo de carga'!A:A,'Tipo de carga'!B:B))</f>
        <v>Autoabasto</v>
      </c>
      <c r="L10496" s="37">
        <f t="shared" si="2"/>
        <v>52</v>
      </c>
      <c r="M10496" s="37">
        <f t="shared" si="3"/>
        <v>26</v>
      </c>
      <c r="N10496" s="37">
        <f t="shared" si="4"/>
        <v>12</v>
      </c>
      <c r="O10496" s="37" t="str">
        <f t="array" ref="O10496">IFERROR(XLOOKUP(K10496,'Tipo de carga'!B:B,'Tipo de carga'!C:C))</f>
        <v>Diesel</v>
      </c>
    </row>
    <row r="10497">
      <c r="A10497" s="36">
        <v>1736.0</v>
      </c>
      <c r="B10497" s="37" t="str">
        <f t="array" ref="B10497">IFERROR(XLOOKUP(A10497,'Asignacion Dic'!A:A,'Asignacion Dic'!C:C))</f>
        <v>Wm Full</v>
      </c>
      <c r="C10497" s="37" t="str">
        <f t="array" ref="C10497">IFERROR(XLOOKUP(A10497,'Asignacion Dic'!A:A,'Asignacion Dic'!B:B))</f>
        <v>EC-08</v>
      </c>
      <c r="D10497" s="38">
        <v>45652.53480324074</v>
      </c>
      <c r="E10497" s="36" t="s">
        <v>476</v>
      </c>
      <c r="F10497" s="37" t="str">
        <f t="array" ref="F10497">IFERROR(XLOOKUP(E10497,Operadores!A:A,Operadores!B:B))</f>
        <v>VILJE</v>
      </c>
      <c r="G10497" s="36" t="s">
        <v>42</v>
      </c>
      <c r="H10497" s="39">
        <v>19.27791</v>
      </c>
      <c r="I10497" s="40">
        <v>188.0</v>
      </c>
      <c r="J10497" s="41">
        <f t="shared" si="5"/>
        <v>3624.24708</v>
      </c>
      <c r="K10497" s="37" t="str">
        <f t="array" ref="K10497">IFERROR(XLOOKUP(G10497,'Tipo de carga'!A:A,'Tipo de carga'!B:B))</f>
        <v>Autoabasto</v>
      </c>
      <c r="L10497" s="37">
        <f t="shared" si="2"/>
        <v>52</v>
      </c>
      <c r="M10497" s="37">
        <f t="shared" si="3"/>
        <v>26</v>
      </c>
      <c r="N10497" s="37">
        <f t="shared" si="4"/>
        <v>12</v>
      </c>
      <c r="O10497" s="37" t="str">
        <f t="array" ref="O10497">IFERROR(XLOOKUP(K10497,'Tipo de carga'!B:B,'Tipo de carga'!C:C))</f>
        <v>Diesel</v>
      </c>
    </row>
    <row r="10498">
      <c r="A10498" s="36">
        <v>1715.0</v>
      </c>
      <c r="B10498" s="37" t="str">
        <f t="array" ref="B10498">IFERROR(XLOOKUP(A10498,'Asignacion Dic'!A:A,'Asignacion Dic'!C:C))</f>
        <v>Wm Sencillo</v>
      </c>
      <c r="C10498" s="37" t="str">
        <f t="array" ref="C10498">IFERROR(XLOOKUP(A10498,'Asignacion Dic'!A:A,'Asignacion Dic'!B:B))</f>
        <v>EC-08</v>
      </c>
      <c r="D10498" s="38">
        <v>45652.4197337963</v>
      </c>
      <c r="E10498" s="36" t="s">
        <v>280</v>
      </c>
      <c r="F10498" s="37" t="str">
        <f t="array" ref="F10498">IFERROR(XLOOKUP(E10498,Operadores!A:A,Operadores!B:B))</f>
        <v>LEOJAI</v>
      </c>
      <c r="G10498" s="36" t="s">
        <v>42</v>
      </c>
      <c r="H10498" s="39">
        <v>19.27791</v>
      </c>
      <c r="I10498" s="40">
        <v>411.0</v>
      </c>
      <c r="J10498" s="41">
        <f t="shared" si="5"/>
        <v>7923.22101</v>
      </c>
      <c r="K10498" s="37" t="str">
        <f t="array" ref="K10498">IFERROR(XLOOKUP(G10498,'Tipo de carga'!A:A,'Tipo de carga'!B:B))</f>
        <v>Autoabasto</v>
      </c>
      <c r="L10498" s="37">
        <f t="shared" si="2"/>
        <v>52</v>
      </c>
      <c r="M10498" s="37">
        <f t="shared" si="3"/>
        <v>26</v>
      </c>
      <c r="N10498" s="37">
        <f t="shared" si="4"/>
        <v>12</v>
      </c>
      <c r="O10498" s="37" t="str">
        <f t="array" ref="O10498">IFERROR(XLOOKUP(K10498,'Tipo de carga'!B:B,'Tipo de carga'!C:C))</f>
        <v>Diesel</v>
      </c>
    </row>
    <row r="10499">
      <c r="A10499" s="36">
        <v>1816.0</v>
      </c>
      <c r="B10499" s="37" t="str">
        <f t="array" ref="B10499">IFERROR(XLOOKUP(A10499,'Asignacion Dic'!A:A,'Asignacion Dic'!C:C))</f>
        <v>Wm Full</v>
      </c>
      <c r="C10499" s="37" t="str">
        <f t="array" ref="C10499">IFERROR(XLOOKUP(A10499,'Asignacion Dic'!A:A,'Asignacion Dic'!B:B))</f>
        <v>EC-08</v>
      </c>
      <c r="D10499" s="38">
        <v>45652.413136574076</v>
      </c>
      <c r="E10499" s="36" t="s">
        <v>471</v>
      </c>
      <c r="F10499" s="37" t="str">
        <f t="array" ref="F10499">IFERROR(XLOOKUP(E10499,Operadores!A:A,Operadores!B:B))</f>
        <v>RICFRA</v>
      </c>
      <c r="G10499" s="36" t="s">
        <v>42</v>
      </c>
      <c r="H10499" s="39">
        <v>19.27791</v>
      </c>
      <c r="I10499" s="40">
        <v>365.0</v>
      </c>
      <c r="J10499" s="41">
        <f t="shared" si="5"/>
        <v>7036.43715</v>
      </c>
      <c r="K10499" s="37" t="str">
        <f t="array" ref="K10499">IFERROR(XLOOKUP(G10499,'Tipo de carga'!A:A,'Tipo de carga'!B:B))</f>
        <v>Autoabasto</v>
      </c>
      <c r="L10499" s="37">
        <f t="shared" si="2"/>
        <v>52</v>
      </c>
      <c r="M10499" s="37">
        <f t="shared" si="3"/>
        <v>26</v>
      </c>
      <c r="N10499" s="37">
        <f t="shared" si="4"/>
        <v>12</v>
      </c>
      <c r="O10499" s="37" t="str">
        <f t="array" ref="O10499">IFERROR(XLOOKUP(K10499,'Tipo de carga'!B:B,'Tipo de carga'!C:C))</f>
        <v>Diesel</v>
      </c>
    </row>
    <row r="10500">
      <c r="A10500" s="36">
        <v>1813.0</v>
      </c>
      <c r="B10500" s="37" t="str">
        <f t="array" ref="B10500">IFERROR(XLOOKUP(A10500,'Asignacion Dic'!A:A,'Asignacion Dic'!C:C))</f>
        <v>Wm Full</v>
      </c>
      <c r="C10500" s="37" t="str">
        <f t="array" ref="C10500">IFERROR(XLOOKUP(A10500,'Asignacion Dic'!A:A,'Asignacion Dic'!B:B))</f>
        <v>EC-08</v>
      </c>
      <c r="D10500" s="38">
        <v>45652.40974537037</v>
      </c>
      <c r="E10500" s="36" t="s">
        <v>289</v>
      </c>
      <c r="F10500" s="37" t="str">
        <f t="array" ref="F10500">IFERROR(XLOOKUP(E10500,Operadores!A:A,Operadores!B:B))</f>
        <v>ALFEDI</v>
      </c>
      <c r="G10500" s="36" t="s">
        <v>42</v>
      </c>
      <c r="H10500" s="39">
        <v>19.27791</v>
      </c>
      <c r="I10500" s="40">
        <v>357.0</v>
      </c>
      <c r="J10500" s="41">
        <f t="shared" si="5"/>
        <v>6882.21387</v>
      </c>
      <c r="K10500" s="37" t="str">
        <f t="array" ref="K10500">IFERROR(XLOOKUP(G10500,'Tipo de carga'!A:A,'Tipo de carga'!B:B))</f>
        <v>Autoabasto</v>
      </c>
      <c r="L10500" s="37">
        <f t="shared" si="2"/>
        <v>52</v>
      </c>
      <c r="M10500" s="37">
        <f t="shared" si="3"/>
        <v>26</v>
      </c>
      <c r="N10500" s="37">
        <f t="shared" si="4"/>
        <v>12</v>
      </c>
      <c r="O10500" s="37" t="str">
        <f t="array" ref="O10500">IFERROR(XLOOKUP(K10500,'Tipo de carga'!B:B,'Tipo de carga'!C:C))</f>
        <v>Diesel</v>
      </c>
    </row>
    <row r="10501">
      <c r="A10501" s="36">
        <v>2024.0</v>
      </c>
      <c r="B10501" s="37" t="str">
        <f t="array" ref="B10501">IFERROR(XLOOKUP(A10501,'Asignacion Dic'!A:A,'Asignacion Dic'!C:C))</f>
        <v>MeLi Dedicado Merida</v>
      </c>
      <c r="C10501" s="37" t="str">
        <f t="array" ref="C10501">IFERROR(XLOOKUP(A10501,'Asignacion Dic'!A:A,'Asignacion Dic'!B:B))</f>
        <v>EC-05</v>
      </c>
      <c r="D10501" s="38">
        <v>45652.17256944445</v>
      </c>
      <c r="E10501" s="36" t="s">
        <v>469</v>
      </c>
      <c r="F10501" s="37" t="str">
        <f t="array" ref="F10501">IFERROR(XLOOKUP(E10501,Operadores!A:A,Operadores!B:B))</f>
        <v>DELJOS01</v>
      </c>
      <c r="G10501" s="36" t="s">
        <v>42</v>
      </c>
      <c r="H10501" s="39">
        <v>19.27791</v>
      </c>
      <c r="I10501" s="40">
        <v>360.0</v>
      </c>
      <c r="J10501" s="41">
        <f t="shared" si="5"/>
        <v>6940.0476</v>
      </c>
      <c r="K10501" s="37" t="str">
        <f t="array" ref="K10501">IFERROR(XLOOKUP(G10501,'Tipo de carga'!A:A,'Tipo de carga'!B:B))</f>
        <v>Autoabasto</v>
      </c>
      <c r="L10501" s="37">
        <f t="shared" si="2"/>
        <v>52</v>
      </c>
      <c r="M10501" s="37">
        <f t="shared" si="3"/>
        <v>26</v>
      </c>
      <c r="N10501" s="37">
        <f t="shared" si="4"/>
        <v>12</v>
      </c>
      <c r="O10501" s="37" t="str">
        <f t="array" ref="O10501">IFERROR(XLOOKUP(K10501,'Tipo de carga'!B:B,'Tipo de carga'!C:C))</f>
        <v>Diesel</v>
      </c>
    </row>
    <row r="10502">
      <c r="A10502" s="36">
        <v>1998.0</v>
      </c>
      <c r="B10502" s="37" t="str">
        <f t="array" ref="B10502">IFERROR(XLOOKUP(A10502,'Asignacion Dic'!A:A,'Asignacion Dic'!C:C))</f>
        <v>MeLi Dedicado Merida</v>
      </c>
      <c r="C10502" s="37" t="str">
        <f t="array" ref="C10502">IFERROR(XLOOKUP(A10502,'Asignacion Dic'!A:A,'Asignacion Dic'!B:B))</f>
        <v>EC-05</v>
      </c>
      <c r="D10502" s="38">
        <v>45652.11104166666</v>
      </c>
      <c r="E10502" s="36" t="s">
        <v>398</v>
      </c>
      <c r="F10502" s="37" t="str">
        <f t="array" ref="F10502">IFERROR(XLOOKUP(E10502,Operadores!A:A,Operadores!B:B))</f>
        <v>SANEUS</v>
      </c>
      <c r="G10502" s="36" t="s">
        <v>42</v>
      </c>
      <c r="H10502" s="39">
        <v>19.27791</v>
      </c>
      <c r="I10502" s="40">
        <v>421.0</v>
      </c>
      <c r="J10502" s="41">
        <f t="shared" si="5"/>
        <v>8116.00011</v>
      </c>
      <c r="K10502" s="37" t="str">
        <f t="array" ref="K10502">IFERROR(XLOOKUP(G10502,'Tipo de carga'!A:A,'Tipo de carga'!B:B))</f>
        <v>Autoabasto</v>
      </c>
      <c r="L10502" s="37">
        <f t="shared" si="2"/>
        <v>52</v>
      </c>
      <c r="M10502" s="37">
        <f t="shared" si="3"/>
        <v>26</v>
      </c>
      <c r="N10502" s="37">
        <f t="shared" si="4"/>
        <v>12</v>
      </c>
      <c r="O10502" s="37" t="str">
        <f t="array" ref="O10502">IFERROR(XLOOKUP(K10502,'Tipo de carga'!B:B,'Tipo de carga'!C:C))</f>
        <v>Diesel</v>
      </c>
    </row>
    <row r="10503">
      <c r="A10503" s="36">
        <v>1859.0</v>
      </c>
      <c r="B10503" s="37" t="str">
        <f t="array" ref="B10503">IFERROR(XLOOKUP(A10503,'Asignacion Dic'!A:A,'Asignacion Dic'!C:C))</f>
        <v>Circuitos</v>
      </c>
      <c r="C10503" s="37" t="str">
        <f t="array" ref="C10503">IFERROR(XLOOKUP(A10503,'Asignacion Dic'!A:A,'Asignacion Dic'!B:B))</f>
        <v>EC-03</v>
      </c>
      <c r="D10503" s="38">
        <v>45652.026712962965</v>
      </c>
      <c r="E10503" s="36" t="s">
        <v>238</v>
      </c>
      <c r="F10503" s="37" t="str">
        <f t="array" ref="F10503">IFERROR(XLOOKUP(E10503,Operadores!A:A,Operadores!B:B))</f>
        <v>JIMMI</v>
      </c>
      <c r="G10503" s="36" t="s">
        <v>42</v>
      </c>
      <c r="H10503" s="39">
        <v>19.27791</v>
      </c>
      <c r="I10503" s="40">
        <v>509.0</v>
      </c>
      <c r="J10503" s="41">
        <f t="shared" si="5"/>
        <v>9812.45619</v>
      </c>
      <c r="K10503" s="37" t="str">
        <f t="array" ref="K10503">IFERROR(XLOOKUP(G10503,'Tipo de carga'!A:A,'Tipo de carga'!B:B))</f>
        <v>Autoabasto</v>
      </c>
      <c r="L10503" s="37">
        <f t="shared" si="2"/>
        <v>52</v>
      </c>
      <c r="M10503" s="37">
        <f t="shared" si="3"/>
        <v>26</v>
      </c>
      <c r="N10503" s="37">
        <f t="shared" si="4"/>
        <v>12</v>
      </c>
      <c r="O10503" s="37" t="str">
        <f t="array" ref="O10503">IFERROR(XLOOKUP(K10503,'Tipo de carga'!B:B,'Tipo de carga'!C:C))</f>
        <v>Diesel</v>
      </c>
    </row>
    <row r="10504">
      <c r="A10504" s="36">
        <v>1879.0</v>
      </c>
      <c r="B10504" s="37" t="str">
        <f t="array" ref="B10504">IFERROR(XLOOKUP(A10504,'Asignacion Dic'!A:A,'Asignacion Dic'!C:C))</f>
        <v>Circuitos</v>
      </c>
      <c r="C10504" s="37" t="str">
        <f t="array" ref="C10504">IFERROR(XLOOKUP(A10504,'Asignacion Dic'!A:A,'Asignacion Dic'!B:B))</f>
        <v>EC-03</v>
      </c>
      <c r="D10504" s="38">
        <v>45652.014560185184</v>
      </c>
      <c r="E10504" s="36" t="s">
        <v>357</v>
      </c>
      <c r="F10504" s="37" t="str">
        <f t="array" ref="F10504">IFERROR(XLOOKUP(E10504,Operadores!A:A,Operadores!B:B))</f>
        <v>ISLHI</v>
      </c>
      <c r="G10504" s="36" t="s">
        <v>42</v>
      </c>
      <c r="H10504" s="39">
        <v>19.27791</v>
      </c>
      <c r="I10504" s="40">
        <v>260.0</v>
      </c>
      <c r="J10504" s="41">
        <f t="shared" si="5"/>
        <v>5012.2566</v>
      </c>
      <c r="K10504" s="37" t="str">
        <f t="array" ref="K10504">IFERROR(XLOOKUP(G10504,'Tipo de carga'!A:A,'Tipo de carga'!B:B))</f>
        <v>Autoabasto</v>
      </c>
      <c r="L10504" s="37">
        <f t="shared" si="2"/>
        <v>52</v>
      </c>
      <c r="M10504" s="37">
        <f t="shared" si="3"/>
        <v>26</v>
      </c>
      <c r="N10504" s="37">
        <f t="shared" si="4"/>
        <v>12</v>
      </c>
      <c r="O10504" s="37" t="str">
        <f t="array" ref="O10504">IFERROR(XLOOKUP(K10504,'Tipo de carga'!B:B,'Tipo de carga'!C:C))</f>
        <v>Diesel</v>
      </c>
    </row>
    <row r="10505">
      <c r="A10505" s="36">
        <v>2002.0</v>
      </c>
      <c r="B10505" s="37" t="str">
        <f t="array" ref="B10505">IFERROR(XLOOKUP(A10505,'Asignacion Dic'!A:A,'Asignacion Dic'!C:C))</f>
        <v>MeLi Dedicado Merida</v>
      </c>
      <c r="C10505" s="37" t="str">
        <f t="array" ref="C10505">IFERROR(XLOOKUP(A10505,'Asignacion Dic'!A:A,'Asignacion Dic'!B:B))</f>
        <v>EC-05</v>
      </c>
      <c r="D10505" s="38">
        <v>45652.438888888886</v>
      </c>
      <c r="E10505" s="36" t="s">
        <v>535</v>
      </c>
      <c r="F10505" s="37" t="str">
        <f t="array" ref="F10505">IFERROR(XLOOKUP(E10505,Operadores!A:A,Operadores!B:B))</f>
        <v>VELALE</v>
      </c>
      <c r="G10505" s="36" t="s">
        <v>425</v>
      </c>
      <c r="H10505" s="39">
        <v>24.89</v>
      </c>
      <c r="I10505" s="40">
        <v>358.0</v>
      </c>
      <c r="J10505" s="41">
        <f t="shared" si="5"/>
        <v>8910.62</v>
      </c>
      <c r="K10505" s="37" t="str">
        <f t="array" ref="K10505">IFERROR(XLOOKUP(G10505,'Tipo de carga'!A:A,'Tipo de carga'!B:B))</f>
        <v>Ticket</v>
      </c>
      <c r="L10505" s="37">
        <f t="shared" si="2"/>
        <v>52</v>
      </c>
      <c r="M10505" s="37">
        <f t="shared" si="3"/>
        <v>26</v>
      </c>
      <c r="N10505" s="37">
        <f t="shared" si="4"/>
        <v>12</v>
      </c>
      <c r="O10505" s="37" t="str">
        <f t="array" ref="O10505">IFERROR(XLOOKUP(K10505,'Tipo de carga'!B:B,'Tipo de carga'!C:C))</f>
        <v>Diesel</v>
      </c>
    </row>
    <row r="10506">
      <c r="A10506" s="36">
        <v>1856.0</v>
      </c>
      <c r="B10506" s="37" t="str">
        <f t="array" ref="B10506">IFERROR(XLOOKUP(A10506,'Asignacion Dic'!A:A,'Asignacion Dic'!C:C))</f>
        <v>Pipas</v>
      </c>
      <c r="C10506" s="37" t="str">
        <f t="array" ref="C10506">IFERROR(XLOOKUP(A10506,'Asignacion Dic'!A:A,'Asignacion Dic'!B:B))</f>
        <v>EC-02</v>
      </c>
      <c r="D10506" s="38">
        <v>45652.490277777775</v>
      </c>
      <c r="E10506" s="36" t="s">
        <v>454</v>
      </c>
      <c r="F10506" s="37" t="str">
        <f t="array" ref="F10506">IFERROR(XLOOKUP(E10506,Operadores!A:A,Operadores!B:B))</f>
        <v>GONAA</v>
      </c>
      <c r="G10506" s="36" t="s">
        <v>425</v>
      </c>
      <c r="H10506" s="39">
        <v>26.04</v>
      </c>
      <c r="I10506" s="40">
        <v>294.0</v>
      </c>
      <c r="J10506" s="41">
        <f t="shared" si="5"/>
        <v>7655.76</v>
      </c>
      <c r="K10506" s="37" t="str">
        <f t="array" ref="K10506">IFERROR(XLOOKUP(G10506,'Tipo de carga'!A:A,'Tipo de carga'!B:B))</f>
        <v>Ticket</v>
      </c>
      <c r="L10506" s="37">
        <f t="shared" si="2"/>
        <v>52</v>
      </c>
      <c r="M10506" s="37">
        <f t="shared" si="3"/>
        <v>26</v>
      </c>
      <c r="N10506" s="37">
        <f t="shared" si="4"/>
        <v>12</v>
      </c>
      <c r="O10506" s="37" t="str">
        <f t="array" ref="O10506">IFERROR(XLOOKUP(K10506,'Tipo de carga'!B:B,'Tipo de carga'!C:C))</f>
        <v>Diesel</v>
      </c>
    </row>
    <row r="10507">
      <c r="A10507" s="36">
        <v>1701.0</v>
      </c>
      <c r="B10507" s="37" t="str">
        <f t="array" ref="B10507">IFERROR(XLOOKUP(A10507,'Asignacion Dic'!A:A,'Asignacion Dic'!C:C))</f>
        <v>Wm Full</v>
      </c>
      <c r="C10507" s="37" t="str">
        <f t="array" ref="C10507">IFERROR(XLOOKUP(A10507,'Asignacion Dic'!A:A,'Asignacion Dic'!B:B))</f>
        <v>EC-08</v>
      </c>
      <c r="D10507" s="38">
        <v>45652.518055555556</v>
      </c>
      <c r="E10507" s="36" t="s">
        <v>400</v>
      </c>
      <c r="F10507" s="37" t="str">
        <f t="array" ref="F10507">IFERROR(XLOOKUP(E10507,Operadores!A:A,Operadores!B:B))</f>
        <v>HERMOI</v>
      </c>
      <c r="G10507" s="36" t="s">
        <v>425</v>
      </c>
      <c r="H10507" s="39">
        <v>25.35</v>
      </c>
      <c r="I10507" s="40">
        <v>210.0</v>
      </c>
      <c r="J10507" s="41">
        <f t="shared" si="5"/>
        <v>5323.5</v>
      </c>
      <c r="K10507" s="37" t="str">
        <f t="array" ref="K10507">IFERROR(XLOOKUP(G10507,'Tipo de carga'!A:A,'Tipo de carga'!B:B))</f>
        <v>Ticket</v>
      </c>
      <c r="L10507" s="37">
        <f t="shared" si="2"/>
        <v>52</v>
      </c>
      <c r="M10507" s="37">
        <f t="shared" si="3"/>
        <v>26</v>
      </c>
      <c r="N10507" s="37">
        <f t="shared" si="4"/>
        <v>12</v>
      </c>
      <c r="O10507" s="37" t="str">
        <f t="array" ref="O10507">IFERROR(XLOOKUP(K10507,'Tipo de carga'!B:B,'Tipo de carga'!C:C))</f>
        <v>Diesel</v>
      </c>
    </row>
    <row r="10508">
      <c r="A10508" s="36">
        <v>1761.0</v>
      </c>
      <c r="B10508" s="37" t="str">
        <f t="array" ref="B10508">IFERROR(XLOOKUP(A10508,'Asignacion Dic'!A:A,'Asignacion Dic'!C:C))</f>
        <v>Wm Full</v>
      </c>
      <c r="C10508" s="37" t="str">
        <f t="array" ref="C10508">IFERROR(XLOOKUP(A10508,'Asignacion Dic'!A:A,'Asignacion Dic'!B:B))</f>
        <v>EC-08</v>
      </c>
      <c r="D10508" s="38">
        <v>45652.52916666667</v>
      </c>
      <c r="E10508" s="36" t="s">
        <v>521</v>
      </c>
      <c r="F10508" s="37" t="str">
        <f t="array" ref="F10508">IFERROR(XLOOKUP(E10508,Operadores!A:A,Operadores!B:B))</f>
        <v>COPJAI</v>
      </c>
      <c r="G10508" s="36" t="s">
        <v>425</v>
      </c>
      <c r="H10508" s="39">
        <v>25.35</v>
      </c>
      <c r="I10508" s="40">
        <v>264.0</v>
      </c>
      <c r="J10508" s="41">
        <f t="shared" si="5"/>
        <v>6692.4</v>
      </c>
      <c r="K10508" s="37" t="str">
        <f t="array" ref="K10508">IFERROR(XLOOKUP(G10508,'Tipo de carga'!A:A,'Tipo de carga'!B:B))</f>
        <v>Ticket</v>
      </c>
      <c r="L10508" s="37">
        <f t="shared" si="2"/>
        <v>52</v>
      </c>
      <c r="M10508" s="37">
        <f t="shared" si="3"/>
        <v>26</v>
      </c>
      <c r="N10508" s="37">
        <f t="shared" si="4"/>
        <v>12</v>
      </c>
      <c r="O10508" s="37" t="str">
        <f t="array" ref="O10508">IFERROR(XLOOKUP(K10508,'Tipo de carga'!B:B,'Tipo de carga'!C:C))</f>
        <v>Diesel</v>
      </c>
    </row>
    <row r="10509">
      <c r="A10509" s="36">
        <v>1976.0</v>
      </c>
      <c r="B10509" s="37" t="str">
        <f t="array" ref="B10509">IFERROR(XLOOKUP(A10509,'Asignacion Dic'!A:A,'Asignacion Dic'!C:C))</f>
        <v>MeLi asignado SD</v>
      </c>
      <c r="C10509" s="37" t="str">
        <f t="array" ref="C10509">IFERROR(XLOOKUP(A10509,'Asignacion Dic'!A:A,'Asignacion Dic'!B:B))</f>
        <v>EC-05</v>
      </c>
      <c r="D10509" s="38">
        <v>45652.71805555555</v>
      </c>
      <c r="E10509" s="36" t="s">
        <v>17</v>
      </c>
      <c r="F10509" s="37" t="str">
        <f t="array" ref="F10509">IFERROR(XLOOKUP(E10509,Operadores!A:A,Operadores!B:B))</f>
        <v>ARASAL</v>
      </c>
      <c r="G10509" s="36" t="s">
        <v>425</v>
      </c>
      <c r="H10509" s="39">
        <v>24.79</v>
      </c>
      <c r="I10509" s="40">
        <v>387.0</v>
      </c>
      <c r="J10509" s="41">
        <f t="shared" si="5"/>
        <v>9593.73</v>
      </c>
      <c r="K10509" s="37" t="str">
        <f t="array" ref="K10509">IFERROR(XLOOKUP(G10509,'Tipo de carga'!A:A,'Tipo de carga'!B:B))</f>
        <v>Ticket</v>
      </c>
      <c r="L10509" s="37">
        <f t="shared" si="2"/>
        <v>52</v>
      </c>
      <c r="M10509" s="37">
        <f t="shared" si="3"/>
        <v>26</v>
      </c>
      <c r="N10509" s="37">
        <f t="shared" si="4"/>
        <v>12</v>
      </c>
      <c r="O10509" s="37" t="str">
        <f t="array" ref="O10509">IFERROR(XLOOKUP(K10509,'Tipo de carga'!B:B,'Tipo de carga'!C:C))</f>
        <v>Diesel</v>
      </c>
    </row>
    <row r="10510">
      <c r="A10510" s="36">
        <v>1723.0</v>
      </c>
      <c r="B10510" s="37" t="str">
        <f t="array" ref="B10510">IFERROR(XLOOKUP(A10510,'Asignacion Dic'!A:A,'Asignacion Dic'!C:C))</f>
        <v>Wm Sencillo</v>
      </c>
      <c r="C10510" s="37" t="str">
        <f t="array" ref="C10510">IFERROR(XLOOKUP(A10510,'Asignacion Dic'!A:A,'Asignacion Dic'!B:B))</f>
        <v>EC-08</v>
      </c>
      <c r="D10510" s="38">
        <v>45652.771527777775</v>
      </c>
      <c r="E10510" s="36" t="s">
        <v>552</v>
      </c>
      <c r="F10510" s="37" t="str">
        <f t="array" ref="F10510">IFERROR(XLOOKUP(E10510,Operadores!A:A,Operadores!B:B))</f>
        <v>GAROMA</v>
      </c>
      <c r="G10510" s="36" t="s">
        <v>425</v>
      </c>
      <c r="H10510" s="39">
        <v>26.17</v>
      </c>
      <c r="I10510" s="40">
        <v>413.0</v>
      </c>
      <c r="J10510" s="41">
        <f t="shared" si="5"/>
        <v>10808.21</v>
      </c>
      <c r="K10510" s="37" t="str">
        <f t="array" ref="K10510">IFERROR(XLOOKUP(G10510,'Tipo de carga'!A:A,'Tipo de carga'!B:B))</f>
        <v>Ticket</v>
      </c>
      <c r="L10510" s="37">
        <f t="shared" si="2"/>
        <v>52</v>
      </c>
      <c r="M10510" s="37">
        <f t="shared" si="3"/>
        <v>26</v>
      </c>
      <c r="N10510" s="37">
        <f t="shared" si="4"/>
        <v>12</v>
      </c>
      <c r="O10510" s="37" t="str">
        <f t="array" ref="O10510">IFERROR(XLOOKUP(K10510,'Tipo de carga'!B:B,'Tipo de carga'!C:C))</f>
        <v>Diesel</v>
      </c>
    </row>
    <row r="10511">
      <c r="A10511" s="36">
        <v>1872.0</v>
      </c>
      <c r="B10511" s="37" t="str">
        <f t="array" ref="B10511">IFERROR(XLOOKUP(A10511,'Asignacion Dic'!A:A,'Asignacion Dic'!C:C))</f>
        <v>Circuitos</v>
      </c>
      <c r="C10511" s="37" t="str">
        <f t="array" ref="C10511">IFERROR(XLOOKUP(A10511,'Asignacion Dic'!A:A,'Asignacion Dic'!B:B))</f>
        <v>EC-03</v>
      </c>
      <c r="D10511" s="38">
        <v>45652.94583333333</v>
      </c>
      <c r="E10511" s="36" t="s">
        <v>43</v>
      </c>
      <c r="F10511" s="37" t="str">
        <f t="array" ref="F10511">IFERROR(XLOOKUP(E10511,Operadores!A:A,Operadores!B:B))</f>
        <v>HERJU01</v>
      </c>
      <c r="G10511" s="36" t="s">
        <v>425</v>
      </c>
      <c r="H10511" s="39">
        <v>24.89</v>
      </c>
      <c r="I10511" s="40">
        <v>337.0</v>
      </c>
      <c r="J10511" s="41">
        <f t="shared" si="5"/>
        <v>8387.93</v>
      </c>
      <c r="K10511" s="37" t="str">
        <f t="array" ref="K10511">IFERROR(XLOOKUP(G10511,'Tipo de carga'!A:A,'Tipo de carga'!B:B))</f>
        <v>Ticket</v>
      </c>
      <c r="L10511" s="37">
        <f t="shared" si="2"/>
        <v>52</v>
      </c>
      <c r="M10511" s="37">
        <f t="shared" si="3"/>
        <v>26</v>
      </c>
      <c r="N10511" s="37">
        <f t="shared" si="4"/>
        <v>12</v>
      </c>
      <c r="O10511" s="37" t="str">
        <f t="array" ref="O10511">IFERROR(XLOOKUP(K10511,'Tipo de carga'!B:B,'Tipo de carga'!C:C))</f>
        <v>Diesel</v>
      </c>
    </row>
    <row r="10512">
      <c r="A10512" s="36">
        <v>1921.0</v>
      </c>
      <c r="B10512" s="37" t="str">
        <f t="array" ref="B10512">IFERROR(XLOOKUP(A10512,'Asignacion Dic'!A:A,'Asignacion Dic'!C:C))</f>
        <v>Circuitos</v>
      </c>
      <c r="C10512" s="37" t="str">
        <f t="array" ref="C10512">IFERROR(XLOOKUP(A10512,'Asignacion Dic'!A:A,'Asignacion Dic'!B:B))</f>
        <v>EC-03</v>
      </c>
      <c r="D10512" s="38">
        <v>45652.0</v>
      </c>
      <c r="E10512" s="36" t="s">
        <v>445</v>
      </c>
      <c r="F10512" s="37" t="str">
        <f t="array" ref="F10512">IFERROR(XLOOKUP(E10512,Operadores!A:A,Operadores!B:B))</f>
        <v>MIREDM</v>
      </c>
      <c r="G10512" s="36" t="s">
        <v>628</v>
      </c>
      <c r="H10512" s="39">
        <v>9.99</v>
      </c>
      <c r="I10512" s="40">
        <v>241.0</v>
      </c>
      <c r="J10512" s="41">
        <f t="shared" si="5"/>
        <v>2407.59</v>
      </c>
      <c r="K10512" s="37" t="str">
        <f t="array" ref="K10512">IFERROR(XLOOKUP(G10512,'Tipo de carga'!A:A,'Tipo de carga'!B:B))</f>
        <v>Natgas</v>
      </c>
      <c r="L10512" s="37">
        <f t="shared" si="2"/>
        <v>52</v>
      </c>
      <c r="M10512" s="37">
        <f t="shared" si="3"/>
        <v>26</v>
      </c>
      <c r="N10512" s="37">
        <f t="shared" si="4"/>
        <v>12</v>
      </c>
      <c r="O10512" s="37" t="str">
        <f t="array" ref="O10512">IFERROR(XLOOKUP(K10512,'Tipo de carga'!B:B,'Tipo de carga'!C:C))</f>
        <v>GNC</v>
      </c>
    </row>
    <row r="10513">
      <c r="A10513" s="36">
        <v>1921.0</v>
      </c>
      <c r="B10513" s="37" t="str">
        <f t="array" ref="B10513">IFERROR(XLOOKUP(A10513,'Asignacion Dic'!A:A,'Asignacion Dic'!C:C))</f>
        <v>Circuitos</v>
      </c>
      <c r="C10513" s="37" t="str">
        <f t="array" ref="C10513">IFERROR(XLOOKUP(A10513,'Asignacion Dic'!A:A,'Asignacion Dic'!B:B))</f>
        <v>EC-03</v>
      </c>
      <c r="D10513" s="38">
        <v>45652.0</v>
      </c>
      <c r="E10513" s="36" t="s">
        <v>445</v>
      </c>
      <c r="F10513" s="37" t="str">
        <f t="array" ref="F10513">IFERROR(XLOOKUP(E10513,Operadores!A:A,Operadores!B:B))</f>
        <v>MIREDM</v>
      </c>
      <c r="G10513" s="36" t="s">
        <v>446</v>
      </c>
      <c r="H10513" s="39">
        <v>10.2</v>
      </c>
      <c r="I10513" s="40">
        <v>287.0</v>
      </c>
      <c r="J10513" s="41">
        <f t="shared" si="5"/>
        <v>2927.4</v>
      </c>
      <c r="K10513" s="37" t="str">
        <f t="array" ref="K10513">IFERROR(XLOOKUP(G10513,'Tipo de carga'!A:A,'Tipo de carga'!B:B))</f>
        <v>Natgas</v>
      </c>
      <c r="L10513" s="37">
        <f t="shared" si="2"/>
        <v>52</v>
      </c>
      <c r="M10513" s="37">
        <f t="shared" si="3"/>
        <v>26</v>
      </c>
      <c r="N10513" s="37">
        <f t="shared" si="4"/>
        <v>12</v>
      </c>
      <c r="O10513" s="37" t="str">
        <f t="array" ref="O10513">IFERROR(XLOOKUP(K10513,'Tipo de carga'!B:B,'Tipo de carga'!C:C))</f>
        <v>GNC</v>
      </c>
    </row>
    <row r="10514">
      <c r="A10514" s="36">
        <v>1912.0</v>
      </c>
      <c r="B10514" s="37" t="str">
        <f t="array" ref="B10514">IFERROR(XLOOKUP(A10514,'Asignacion Dic'!A:A,'Asignacion Dic'!C:C))</f>
        <v>MeLi asignado SD</v>
      </c>
      <c r="C10514" s="37" t="str">
        <f t="array" ref="C10514">IFERROR(XLOOKUP(A10514,'Asignacion Dic'!A:A,'Asignacion Dic'!B:B))</f>
        <v>EC-05</v>
      </c>
      <c r="D10514" s="38">
        <v>45652.0</v>
      </c>
      <c r="E10514" s="36" t="s">
        <v>345</v>
      </c>
      <c r="F10514" s="37" t="str">
        <f t="array" ref="F10514">IFERROR(XLOOKUP(E10514,Operadores!A:A,Operadores!B:B))</f>
        <v>PARMI</v>
      </c>
      <c r="G10514" s="36" t="s">
        <v>315</v>
      </c>
      <c r="H10514" s="39">
        <v>10.65</v>
      </c>
      <c r="I10514" s="40">
        <v>244.0</v>
      </c>
      <c r="J10514" s="41">
        <f t="shared" si="5"/>
        <v>2598.6</v>
      </c>
      <c r="K10514" s="37" t="str">
        <f t="array" ref="K10514">IFERROR(XLOOKUP(G10514,'Tipo de carga'!A:A,'Tipo de carga'!B:B))</f>
        <v>COMSUSTENTA</v>
      </c>
      <c r="L10514" s="37">
        <f t="shared" si="2"/>
        <v>52</v>
      </c>
      <c r="M10514" s="37">
        <f t="shared" si="3"/>
        <v>26</v>
      </c>
      <c r="N10514" s="37">
        <f t="shared" si="4"/>
        <v>12</v>
      </c>
      <c r="O10514" s="37" t="str">
        <f t="array" ref="O10514">IFERROR(XLOOKUP(K10514,'Tipo de carga'!B:B,'Tipo de carga'!C:C))</f>
        <v>GNC</v>
      </c>
    </row>
    <row r="10515">
      <c r="A10515" s="36">
        <v>1919.0</v>
      </c>
      <c r="B10515" s="37" t="str">
        <f t="array" ref="B10515">IFERROR(XLOOKUP(A10515,'Asignacion Dic'!A:A,'Asignacion Dic'!C:C))</f>
        <v>MeLi Ded Puebla</v>
      </c>
      <c r="C10515" s="37" t="str">
        <f t="array" ref="C10515">IFERROR(XLOOKUP(A10515,'Asignacion Dic'!A:A,'Asignacion Dic'!B:B))</f>
        <v>EC-05</v>
      </c>
      <c r="D10515" s="38">
        <v>45652.0</v>
      </c>
      <c r="E10515" s="36" t="s">
        <v>608</v>
      </c>
      <c r="F10515" s="37" t="str">
        <f t="array" ref="F10515">IFERROR(XLOOKUP(E10515,Operadores!A:A,Operadores!B:B))</f>
        <v>ALVRAU</v>
      </c>
      <c r="G10515" s="36" t="s">
        <v>315</v>
      </c>
      <c r="H10515" s="39">
        <v>10.65</v>
      </c>
      <c r="I10515" s="40">
        <v>224.0</v>
      </c>
      <c r="J10515" s="41">
        <f t="shared" si="5"/>
        <v>2385.6</v>
      </c>
      <c r="K10515" s="37" t="str">
        <f t="array" ref="K10515">IFERROR(XLOOKUP(G10515,'Tipo de carga'!A:A,'Tipo de carga'!B:B))</f>
        <v>COMSUSTENTA</v>
      </c>
      <c r="L10515" s="37">
        <f t="shared" si="2"/>
        <v>52</v>
      </c>
      <c r="M10515" s="37">
        <f t="shared" si="3"/>
        <v>26</v>
      </c>
      <c r="N10515" s="37">
        <f t="shared" si="4"/>
        <v>12</v>
      </c>
      <c r="O10515" s="37" t="str">
        <f t="array" ref="O10515">IFERROR(XLOOKUP(K10515,'Tipo de carga'!B:B,'Tipo de carga'!C:C))</f>
        <v>GNC</v>
      </c>
    </row>
    <row r="10516">
      <c r="A10516" s="36">
        <v>2057.0</v>
      </c>
      <c r="B10516" s="37" t="str">
        <f t="array" ref="B10516">IFERROR(XLOOKUP(A10516,'Asignacion Dic'!A:A,'Asignacion Dic'!C:C))</f>
        <v>PISA Gdl</v>
      </c>
      <c r="C10516" s="37" t="str">
        <f t="array" ref="C10516">IFERROR(XLOOKUP(A10516,'Asignacion Dic'!A:A,'Asignacion Dic'!B:B))</f>
        <v>EC-06</v>
      </c>
      <c r="D10516" s="38">
        <v>45653.99820601852</v>
      </c>
      <c r="E10516" s="36" t="s">
        <v>585</v>
      </c>
      <c r="F10516" s="37" t="str">
        <f t="array" ref="F10516">IFERROR(XLOOKUP(E10516,Operadores!A:A,Operadores!B:B))</f>
        <v>MORDAV</v>
      </c>
      <c r="G10516" s="36" t="s">
        <v>72</v>
      </c>
      <c r="H10516" s="39">
        <v>19.16584</v>
      </c>
      <c r="I10516" s="40">
        <v>400.49</v>
      </c>
      <c r="J10516" s="41">
        <f t="shared" si="5"/>
        <v>7675.727262</v>
      </c>
      <c r="K10516" s="37" t="str">
        <f t="array" ref="K10516">IFERROR(XLOOKUP(G10516,'Tipo de carga'!A:A,'Tipo de carga'!B:B))</f>
        <v>Autoabasto</v>
      </c>
      <c r="L10516" s="37">
        <f t="shared" si="2"/>
        <v>52</v>
      </c>
      <c r="M10516" s="37">
        <f t="shared" si="3"/>
        <v>27</v>
      </c>
      <c r="N10516" s="37">
        <f t="shared" si="4"/>
        <v>12</v>
      </c>
      <c r="O10516" s="37" t="str">
        <f t="array" ref="O10516">IFERROR(XLOOKUP(K10516,'Tipo de carga'!B:B,'Tipo de carga'!C:C))</f>
        <v>Diesel</v>
      </c>
    </row>
    <row r="10517">
      <c r="A10517" s="36">
        <v>1996.0</v>
      </c>
      <c r="B10517" s="37" t="str">
        <f t="array" ref="B10517">IFERROR(XLOOKUP(A10517,'Asignacion Dic'!A:A,'Asignacion Dic'!C:C))</f>
        <v>MeLi Dedicado Merida</v>
      </c>
      <c r="C10517" s="37" t="str">
        <f t="array" ref="C10517">IFERROR(XLOOKUP(A10517,'Asignacion Dic'!A:A,'Asignacion Dic'!B:B))</f>
        <v>EC-05</v>
      </c>
      <c r="D10517" s="38">
        <v>45653.94787037037</v>
      </c>
      <c r="E10517" s="36" t="s">
        <v>204</v>
      </c>
      <c r="F10517" s="37" t="str">
        <f t="array" ref="F10517">IFERROR(XLOOKUP(E10517,Operadores!A:A,Operadores!B:B))</f>
        <v>AGUARM</v>
      </c>
      <c r="G10517" s="36" t="s">
        <v>72</v>
      </c>
      <c r="H10517" s="39">
        <v>19.16584</v>
      </c>
      <c r="I10517" s="40">
        <v>323.69</v>
      </c>
      <c r="J10517" s="41">
        <f t="shared" si="5"/>
        <v>6203.79075</v>
      </c>
      <c r="K10517" s="37" t="str">
        <f t="array" ref="K10517">IFERROR(XLOOKUP(G10517,'Tipo de carga'!A:A,'Tipo de carga'!B:B))</f>
        <v>Autoabasto</v>
      </c>
      <c r="L10517" s="37">
        <f t="shared" si="2"/>
        <v>52</v>
      </c>
      <c r="M10517" s="37">
        <f t="shared" si="3"/>
        <v>27</v>
      </c>
      <c r="N10517" s="37">
        <f t="shared" si="4"/>
        <v>12</v>
      </c>
      <c r="O10517" s="37" t="str">
        <f t="array" ref="O10517">IFERROR(XLOOKUP(K10517,'Tipo de carga'!B:B,'Tipo de carga'!C:C))</f>
        <v>Diesel</v>
      </c>
    </row>
    <row r="10518">
      <c r="A10518" s="36">
        <v>1683.0</v>
      </c>
      <c r="B10518" s="37" t="str">
        <f t="array" ref="B10518">IFERROR(XLOOKUP(A10518,'Asignacion Dic'!A:A,'Asignacion Dic'!C:C))</f>
        <v>Pilgrims Tepo</v>
      </c>
      <c r="C10518" s="37" t="str">
        <f t="array" ref="C10518">IFERROR(XLOOKUP(A10518,'Asignacion Dic'!A:A,'Asignacion Dic'!B:B))</f>
        <v>EC-02</v>
      </c>
      <c r="D10518" s="38">
        <v>45653.89333333333</v>
      </c>
      <c r="E10518" s="36" t="s">
        <v>373</v>
      </c>
      <c r="F10518" s="37" t="str">
        <f t="array" ref="F10518">IFERROR(XLOOKUP(E10518,Operadores!A:A,Operadores!B:B))</f>
        <v>RENOSC</v>
      </c>
      <c r="G10518" s="36" t="s">
        <v>72</v>
      </c>
      <c r="H10518" s="39">
        <v>19.16584</v>
      </c>
      <c r="I10518" s="40">
        <v>113.51</v>
      </c>
      <c r="J10518" s="41">
        <f t="shared" si="5"/>
        <v>2175.514498</v>
      </c>
      <c r="K10518" s="37" t="str">
        <f t="array" ref="K10518">IFERROR(XLOOKUP(G10518,'Tipo de carga'!A:A,'Tipo de carga'!B:B))</f>
        <v>Autoabasto</v>
      </c>
      <c r="L10518" s="37">
        <f t="shared" si="2"/>
        <v>52</v>
      </c>
      <c r="M10518" s="37">
        <f t="shared" si="3"/>
        <v>27</v>
      </c>
      <c r="N10518" s="37">
        <f t="shared" si="4"/>
        <v>12</v>
      </c>
      <c r="O10518" s="37" t="str">
        <f t="array" ref="O10518">IFERROR(XLOOKUP(K10518,'Tipo de carga'!B:B,'Tipo de carga'!C:C))</f>
        <v>Diesel</v>
      </c>
    </row>
    <row r="10519">
      <c r="A10519" s="36">
        <v>1957.0</v>
      </c>
      <c r="B10519" s="37" t="str">
        <f t="array" ref="B10519">IFERROR(XLOOKUP(A10519,'Asignacion Dic'!A:A,'Asignacion Dic'!C:C))</f>
        <v>MeLi asignado SD</v>
      </c>
      <c r="C10519" s="37" t="str">
        <f t="array" ref="C10519">IFERROR(XLOOKUP(A10519,'Asignacion Dic'!A:A,'Asignacion Dic'!B:B))</f>
        <v>EC-05</v>
      </c>
      <c r="D10519" s="38">
        <v>45653.86896990741</v>
      </c>
      <c r="E10519" s="36" t="s">
        <v>217</v>
      </c>
      <c r="F10519" s="37" t="str">
        <f t="array" ref="F10519">IFERROR(XLOOKUP(E10519,Operadores!A:A,Operadores!B:B))</f>
        <v>HERFRA</v>
      </c>
      <c r="G10519" s="36" t="s">
        <v>72</v>
      </c>
      <c r="H10519" s="39">
        <v>19.16584</v>
      </c>
      <c r="I10519" s="40">
        <v>647.28</v>
      </c>
      <c r="J10519" s="41">
        <f t="shared" si="5"/>
        <v>12405.66492</v>
      </c>
      <c r="K10519" s="37" t="str">
        <f t="array" ref="K10519">IFERROR(XLOOKUP(G10519,'Tipo de carga'!A:A,'Tipo de carga'!B:B))</f>
        <v>Autoabasto</v>
      </c>
      <c r="L10519" s="37">
        <f t="shared" si="2"/>
        <v>52</v>
      </c>
      <c r="M10519" s="37">
        <f t="shared" si="3"/>
        <v>27</v>
      </c>
      <c r="N10519" s="37">
        <f t="shared" si="4"/>
        <v>12</v>
      </c>
      <c r="O10519" s="37" t="str">
        <f t="array" ref="O10519">IFERROR(XLOOKUP(K10519,'Tipo de carga'!B:B,'Tipo de carga'!C:C))</f>
        <v>Diesel</v>
      </c>
    </row>
    <row r="10520">
      <c r="A10520" s="36">
        <v>1974.0</v>
      </c>
      <c r="B10520" s="37" t="str">
        <f t="array" ref="B10520">IFERROR(XLOOKUP(A10520,'Asignacion Dic'!A:A,'Asignacion Dic'!C:C))</f>
        <v>MeLi asignado SD</v>
      </c>
      <c r="C10520" s="37" t="str">
        <f t="array" ref="C10520">IFERROR(XLOOKUP(A10520,'Asignacion Dic'!A:A,'Asignacion Dic'!B:B))</f>
        <v>EC-05</v>
      </c>
      <c r="D10520" s="38">
        <v>45653.86071759259</v>
      </c>
      <c r="E10520" s="36" t="s">
        <v>507</v>
      </c>
      <c r="F10520" s="37" t="str">
        <f t="array" ref="F10520">IFERROR(XLOOKUP(E10520,Operadores!A:A,Operadores!B:B))</f>
        <v>SOLBRI</v>
      </c>
      <c r="G10520" s="36" t="s">
        <v>72</v>
      </c>
      <c r="H10520" s="39">
        <v>19.16584</v>
      </c>
      <c r="I10520" s="40">
        <v>240.05</v>
      </c>
      <c r="J10520" s="41">
        <f t="shared" si="5"/>
        <v>4600.759892</v>
      </c>
      <c r="K10520" s="37" t="str">
        <f t="array" ref="K10520">IFERROR(XLOOKUP(G10520,'Tipo de carga'!A:A,'Tipo de carga'!B:B))</f>
        <v>Autoabasto</v>
      </c>
      <c r="L10520" s="37">
        <f t="shared" si="2"/>
        <v>52</v>
      </c>
      <c r="M10520" s="37">
        <f t="shared" si="3"/>
        <v>27</v>
      </c>
      <c r="N10520" s="37">
        <f t="shared" si="4"/>
        <v>12</v>
      </c>
      <c r="O10520" s="37" t="str">
        <f t="array" ref="O10520">IFERROR(XLOOKUP(K10520,'Tipo de carga'!B:B,'Tipo de carga'!C:C))</f>
        <v>Diesel</v>
      </c>
    </row>
    <row r="10521">
      <c r="A10521" s="36">
        <v>1767.0</v>
      </c>
      <c r="B10521" s="37" t="str">
        <f t="array" ref="B10521">IFERROR(XLOOKUP(A10521,'Asignacion Dic'!A:A,'Asignacion Dic'!C:C))</f>
        <v>Pilgrims Tepo</v>
      </c>
      <c r="C10521" s="37" t="str">
        <f t="array" ref="C10521">IFERROR(XLOOKUP(A10521,'Asignacion Dic'!A:A,'Asignacion Dic'!B:B))</f>
        <v>EC-02</v>
      </c>
      <c r="D10521" s="38">
        <v>45653.83074074074</v>
      </c>
      <c r="E10521" s="36" t="s">
        <v>159</v>
      </c>
      <c r="F10521" s="37" t="str">
        <f t="array" ref="F10521">IFERROR(XLOOKUP(E10521,Operadores!A:A,Operadores!B:B))</f>
        <v>GONENR</v>
      </c>
      <c r="G10521" s="36" t="s">
        <v>72</v>
      </c>
      <c r="H10521" s="39">
        <v>19.16584</v>
      </c>
      <c r="I10521" s="40">
        <v>72.15</v>
      </c>
      <c r="J10521" s="41">
        <f t="shared" si="5"/>
        <v>1382.815356</v>
      </c>
      <c r="K10521" s="37" t="str">
        <f t="array" ref="K10521">IFERROR(XLOOKUP(G10521,'Tipo de carga'!A:A,'Tipo de carga'!B:B))</f>
        <v>Autoabasto</v>
      </c>
      <c r="L10521" s="37">
        <f t="shared" si="2"/>
        <v>52</v>
      </c>
      <c r="M10521" s="37">
        <f t="shared" si="3"/>
        <v>27</v>
      </c>
      <c r="N10521" s="37">
        <f t="shared" si="4"/>
        <v>12</v>
      </c>
      <c r="O10521" s="37" t="str">
        <f t="array" ref="O10521">IFERROR(XLOOKUP(K10521,'Tipo de carga'!B:B,'Tipo de carga'!C:C))</f>
        <v>Diesel</v>
      </c>
    </row>
    <row r="10522">
      <c r="A10522" s="36">
        <v>1695.0</v>
      </c>
      <c r="B10522" s="37" t="str">
        <f t="array" ref="B10522">IFERROR(XLOOKUP(A10522,'Asignacion Dic'!A:A,'Asignacion Dic'!C:C))</f>
        <v>Pilgrims Tepo</v>
      </c>
      <c r="C10522" s="37" t="str">
        <f t="array" ref="C10522">IFERROR(XLOOKUP(A10522,'Asignacion Dic'!A:A,'Asignacion Dic'!B:B))</f>
        <v>EC-02</v>
      </c>
      <c r="D10522" s="38">
        <v>45653.82179398148</v>
      </c>
      <c r="E10522" s="36" t="s">
        <v>428</v>
      </c>
      <c r="F10522" s="37" t="str">
        <f t="array" ref="F10522">IFERROR(XLOOKUP(E10522,Operadores!A:A,Operadores!B:B))</f>
        <v>MARADO</v>
      </c>
      <c r="G10522" s="36" t="s">
        <v>72</v>
      </c>
      <c r="H10522" s="39">
        <v>19.16584</v>
      </c>
      <c r="I10522" s="40">
        <v>165.17</v>
      </c>
      <c r="J10522" s="41">
        <f t="shared" si="5"/>
        <v>3165.621793</v>
      </c>
      <c r="K10522" s="37" t="str">
        <f t="array" ref="K10522">IFERROR(XLOOKUP(G10522,'Tipo de carga'!A:A,'Tipo de carga'!B:B))</f>
        <v>Autoabasto</v>
      </c>
      <c r="L10522" s="37">
        <f t="shared" si="2"/>
        <v>52</v>
      </c>
      <c r="M10522" s="37">
        <f t="shared" si="3"/>
        <v>27</v>
      </c>
      <c r="N10522" s="37">
        <f t="shared" si="4"/>
        <v>12</v>
      </c>
      <c r="O10522" s="37" t="str">
        <f t="array" ref="O10522">IFERROR(XLOOKUP(K10522,'Tipo de carga'!B:B,'Tipo de carga'!C:C))</f>
        <v>Diesel</v>
      </c>
    </row>
    <row r="10523">
      <c r="A10523" s="36">
        <v>1732.0</v>
      </c>
      <c r="B10523" s="37" t="str">
        <f t="array" ref="B10523">IFERROR(XLOOKUP(A10523,'Asignacion Dic'!A:A,'Asignacion Dic'!C:C))</f>
        <v>Patieros sucursal</v>
      </c>
      <c r="C10523" s="37" t="str">
        <f t="array" ref="C10523">IFERROR(XLOOKUP(A10523,'Asignacion Dic'!A:A,'Asignacion Dic'!B:B))</f>
        <v>EC-03</v>
      </c>
      <c r="D10523" s="38">
        <v>45653.81166666667</v>
      </c>
      <c r="E10523" s="36" t="s">
        <v>554</v>
      </c>
      <c r="F10523" s="37" t="str">
        <f t="array" ref="F10523">IFERROR(XLOOKUP(E10523,Operadores!A:A,Operadores!B:B))</f>
        <v>GONAR</v>
      </c>
      <c r="G10523" s="36" t="s">
        <v>72</v>
      </c>
      <c r="H10523" s="39">
        <v>19.16584</v>
      </c>
      <c r="I10523" s="40">
        <v>451.49</v>
      </c>
      <c r="J10523" s="41">
        <f t="shared" si="5"/>
        <v>8653.185102</v>
      </c>
      <c r="K10523" s="37" t="str">
        <f t="array" ref="K10523">IFERROR(XLOOKUP(G10523,'Tipo de carga'!A:A,'Tipo de carga'!B:B))</f>
        <v>Autoabasto</v>
      </c>
      <c r="L10523" s="37">
        <f t="shared" si="2"/>
        <v>52</v>
      </c>
      <c r="M10523" s="37">
        <f t="shared" si="3"/>
        <v>27</v>
      </c>
      <c r="N10523" s="37">
        <f t="shared" si="4"/>
        <v>12</v>
      </c>
      <c r="O10523" s="37" t="str">
        <f t="array" ref="O10523">IFERROR(XLOOKUP(K10523,'Tipo de carga'!B:B,'Tipo de carga'!C:C))</f>
        <v>Diesel</v>
      </c>
    </row>
    <row r="10524">
      <c r="A10524" s="36">
        <v>1992.0</v>
      </c>
      <c r="B10524" s="37" t="str">
        <f t="array" ref="B10524">IFERROR(XLOOKUP(A10524,'Asignacion Dic'!A:A,'Asignacion Dic'!C:C))</f>
        <v>MeLi Dedicado TD</v>
      </c>
      <c r="C10524" s="37" t="str">
        <f t="array" ref="C10524">IFERROR(XLOOKUP(A10524,'Asignacion Dic'!A:A,'Asignacion Dic'!B:B))</f>
        <v>EC-05</v>
      </c>
      <c r="D10524" s="38">
        <v>45653.796273148146</v>
      </c>
      <c r="E10524" s="36" t="s">
        <v>418</v>
      </c>
      <c r="F10524" s="37" t="str">
        <f t="array" ref="F10524">IFERROR(XLOOKUP(E10524,Operadores!A:A,Operadores!B:B))</f>
        <v>MENMI</v>
      </c>
      <c r="G10524" s="36" t="s">
        <v>72</v>
      </c>
      <c r="H10524" s="39">
        <v>19.16584</v>
      </c>
      <c r="I10524" s="40">
        <v>340.85</v>
      </c>
      <c r="J10524" s="41">
        <f t="shared" si="5"/>
        <v>6532.676564</v>
      </c>
      <c r="K10524" s="37" t="str">
        <f t="array" ref="K10524">IFERROR(XLOOKUP(G10524,'Tipo de carga'!A:A,'Tipo de carga'!B:B))</f>
        <v>Autoabasto</v>
      </c>
      <c r="L10524" s="37">
        <f t="shared" si="2"/>
        <v>52</v>
      </c>
      <c r="M10524" s="37">
        <f t="shared" si="3"/>
        <v>27</v>
      </c>
      <c r="N10524" s="37">
        <f t="shared" si="4"/>
        <v>12</v>
      </c>
      <c r="O10524" s="37" t="str">
        <f t="array" ref="O10524">IFERROR(XLOOKUP(K10524,'Tipo de carga'!B:B,'Tipo de carga'!C:C))</f>
        <v>Diesel</v>
      </c>
    </row>
    <row r="10525">
      <c r="A10525" s="36">
        <v>1945.0</v>
      </c>
      <c r="B10525" s="37" t="str">
        <f t="array" ref="B10525">IFERROR(XLOOKUP(A10525,'Asignacion Dic'!A:A,'Asignacion Dic'!C:C))</f>
        <v>MeLi asignado SD</v>
      </c>
      <c r="C10525" s="37" t="str">
        <f t="array" ref="C10525">IFERROR(XLOOKUP(A10525,'Asignacion Dic'!A:A,'Asignacion Dic'!B:B))</f>
        <v>EC-05</v>
      </c>
      <c r="D10525" s="38">
        <v>45653.7828125</v>
      </c>
      <c r="E10525" s="36" t="s">
        <v>574</v>
      </c>
      <c r="F10525" s="37" t="str">
        <f t="array" ref="F10525">IFERROR(XLOOKUP(E10525,Operadores!A:A,Operadores!B:B))</f>
        <v>ZABFER</v>
      </c>
      <c r="G10525" s="36" t="s">
        <v>72</v>
      </c>
      <c r="H10525" s="39">
        <v>19.16584</v>
      </c>
      <c r="I10525" s="40">
        <v>58.64</v>
      </c>
      <c r="J10525" s="41">
        <f t="shared" si="5"/>
        <v>1123.884858</v>
      </c>
      <c r="K10525" s="37" t="str">
        <f t="array" ref="K10525">IFERROR(XLOOKUP(G10525,'Tipo de carga'!A:A,'Tipo de carga'!B:B))</f>
        <v>Autoabasto</v>
      </c>
      <c r="L10525" s="37">
        <f t="shared" si="2"/>
        <v>52</v>
      </c>
      <c r="M10525" s="37">
        <f t="shared" si="3"/>
        <v>27</v>
      </c>
      <c r="N10525" s="37">
        <f t="shared" si="4"/>
        <v>12</v>
      </c>
      <c r="O10525" s="37" t="str">
        <f t="array" ref="O10525">IFERROR(XLOOKUP(K10525,'Tipo de carga'!B:B,'Tipo de carga'!C:C))</f>
        <v>Diesel</v>
      </c>
    </row>
    <row r="10526">
      <c r="A10526" s="36">
        <v>1735.0</v>
      </c>
      <c r="B10526" s="37" t="str">
        <f t="array" ref="B10526">IFERROR(XLOOKUP(A10526,'Asignacion Dic'!A:A,'Asignacion Dic'!C:C))</f>
        <v>Pilgrims Tepo</v>
      </c>
      <c r="C10526" s="37" t="str">
        <f t="array" ref="C10526">IFERROR(XLOOKUP(A10526,'Asignacion Dic'!A:A,'Asignacion Dic'!B:B))</f>
        <v>EC-02</v>
      </c>
      <c r="D10526" s="38">
        <v>45653.77209490741</v>
      </c>
      <c r="E10526" s="36" t="s">
        <v>382</v>
      </c>
      <c r="F10526" s="37" t="str">
        <f t="array" ref="F10526">IFERROR(XLOOKUP(E10526,Operadores!A:A,Operadores!B:B))</f>
        <v>SALMIG01</v>
      </c>
      <c r="G10526" s="36" t="s">
        <v>72</v>
      </c>
      <c r="H10526" s="39">
        <v>19.16584</v>
      </c>
      <c r="I10526" s="40">
        <v>369.83</v>
      </c>
      <c r="J10526" s="41">
        <f t="shared" si="5"/>
        <v>7088.102607</v>
      </c>
      <c r="K10526" s="37" t="str">
        <f t="array" ref="K10526">IFERROR(XLOOKUP(G10526,'Tipo de carga'!A:A,'Tipo de carga'!B:B))</f>
        <v>Autoabasto</v>
      </c>
      <c r="L10526" s="37">
        <f t="shared" si="2"/>
        <v>52</v>
      </c>
      <c r="M10526" s="37">
        <f t="shared" si="3"/>
        <v>27</v>
      </c>
      <c r="N10526" s="37">
        <f t="shared" si="4"/>
        <v>12</v>
      </c>
      <c r="O10526" s="37" t="str">
        <f t="array" ref="O10526">IFERROR(XLOOKUP(K10526,'Tipo de carga'!B:B,'Tipo de carga'!C:C))</f>
        <v>Diesel</v>
      </c>
    </row>
    <row r="10527">
      <c r="A10527" s="36">
        <v>1780.0</v>
      </c>
      <c r="B10527" s="37" t="str">
        <f t="array" ref="B10527">IFERROR(XLOOKUP(A10527,'Asignacion Dic'!A:A,'Asignacion Dic'!C:C))</f>
        <v>Pilgrims Tepo</v>
      </c>
      <c r="C10527" s="37" t="str">
        <f t="array" ref="C10527">IFERROR(XLOOKUP(A10527,'Asignacion Dic'!A:A,'Asignacion Dic'!B:B))</f>
        <v>EC-02</v>
      </c>
      <c r="D10527" s="38">
        <v>45653.7615625</v>
      </c>
      <c r="E10527" s="36" t="s">
        <v>478</v>
      </c>
      <c r="F10527" s="37" t="str">
        <f t="array" ref="F10527">IFERROR(XLOOKUP(E10527,Operadores!A:A,Operadores!B:B))</f>
        <v>CHAJUA01</v>
      </c>
      <c r="G10527" s="36" t="s">
        <v>72</v>
      </c>
      <c r="H10527" s="39">
        <v>19.16584</v>
      </c>
      <c r="I10527" s="40">
        <v>75.83</v>
      </c>
      <c r="J10527" s="41">
        <f t="shared" si="5"/>
        <v>1453.345647</v>
      </c>
      <c r="K10527" s="37" t="str">
        <f t="array" ref="K10527">IFERROR(XLOOKUP(G10527,'Tipo de carga'!A:A,'Tipo de carga'!B:B))</f>
        <v>Autoabasto</v>
      </c>
      <c r="L10527" s="37">
        <f t="shared" si="2"/>
        <v>52</v>
      </c>
      <c r="M10527" s="37">
        <f t="shared" si="3"/>
        <v>27</v>
      </c>
      <c r="N10527" s="37">
        <f t="shared" si="4"/>
        <v>12</v>
      </c>
      <c r="O10527" s="37" t="str">
        <f t="array" ref="O10527">IFERROR(XLOOKUP(K10527,'Tipo de carga'!B:B,'Tipo de carga'!C:C))</f>
        <v>Diesel</v>
      </c>
    </row>
    <row r="10528">
      <c r="A10528" s="36">
        <v>1689.0</v>
      </c>
      <c r="B10528" s="37" t="str">
        <f t="array" ref="B10528">IFERROR(XLOOKUP(A10528,'Asignacion Dic'!A:A,'Asignacion Dic'!C:C))</f>
        <v>Pilgrims Tepo</v>
      </c>
      <c r="C10528" s="37" t="str">
        <f t="array" ref="C10528">IFERROR(XLOOKUP(A10528,'Asignacion Dic'!A:A,'Asignacion Dic'!B:B))</f>
        <v>EC-02</v>
      </c>
      <c r="D10528" s="38">
        <v>45653.735625</v>
      </c>
      <c r="E10528" s="36" t="s">
        <v>326</v>
      </c>
      <c r="F10528" s="37" t="str">
        <f t="array" ref="F10528">IFERROR(XLOOKUP(E10528,Operadores!A:A,Operadores!B:B))</f>
        <v>SANJOR</v>
      </c>
      <c r="G10528" s="36" t="s">
        <v>72</v>
      </c>
      <c r="H10528" s="39">
        <v>19.16584</v>
      </c>
      <c r="I10528" s="40">
        <v>242.09</v>
      </c>
      <c r="J10528" s="41">
        <f t="shared" si="5"/>
        <v>4639.858206</v>
      </c>
      <c r="K10528" s="37" t="str">
        <f t="array" ref="K10528">IFERROR(XLOOKUP(G10528,'Tipo de carga'!A:A,'Tipo de carga'!B:B))</f>
        <v>Autoabasto</v>
      </c>
      <c r="L10528" s="37">
        <f t="shared" si="2"/>
        <v>52</v>
      </c>
      <c r="M10528" s="37">
        <f t="shared" si="3"/>
        <v>27</v>
      </c>
      <c r="N10528" s="37">
        <f t="shared" si="4"/>
        <v>12</v>
      </c>
      <c r="O10528" s="37" t="str">
        <f t="array" ref="O10528">IFERROR(XLOOKUP(K10528,'Tipo de carga'!B:B,'Tipo de carga'!C:C))</f>
        <v>Diesel</v>
      </c>
    </row>
    <row r="10529">
      <c r="A10529" s="36">
        <v>1720.0</v>
      </c>
      <c r="B10529" s="37" t="str">
        <f t="array" ref="B10529">IFERROR(XLOOKUP(A10529,'Asignacion Dic'!A:A,'Asignacion Dic'!C:C))</f>
        <v>Pilgrims Tepo</v>
      </c>
      <c r="C10529" s="37" t="str">
        <f t="array" ref="C10529">IFERROR(XLOOKUP(A10529,'Asignacion Dic'!A:A,'Asignacion Dic'!B:B))</f>
        <v>EC-02</v>
      </c>
      <c r="D10529" s="38">
        <v>45653.72677083333</v>
      </c>
      <c r="E10529" s="36" t="s">
        <v>377</v>
      </c>
      <c r="F10529" s="37" t="str">
        <f t="array" ref="F10529">IFERROR(XLOOKUP(E10529,Operadores!A:A,Operadores!B:B))</f>
        <v>MARMIG</v>
      </c>
      <c r="G10529" s="36" t="s">
        <v>72</v>
      </c>
      <c r="H10529" s="39">
        <v>19.16584</v>
      </c>
      <c r="I10529" s="40">
        <v>103.05</v>
      </c>
      <c r="J10529" s="41">
        <f t="shared" si="5"/>
        <v>1975.039812</v>
      </c>
      <c r="K10529" s="37" t="str">
        <f t="array" ref="K10529">IFERROR(XLOOKUP(G10529,'Tipo de carga'!A:A,'Tipo de carga'!B:B))</f>
        <v>Autoabasto</v>
      </c>
      <c r="L10529" s="37">
        <f t="shared" si="2"/>
        <v>52</v>
      </c>
      <c r="M10529" s="37">
        <f t="shared" si="3"/>
        <v>27</v>
      </c>
      <c r="N10529" s="37">
        <f t="shared" si="4"/>
        <v>12</v>
      </c>
      <c r="O10529" s="37" t="str">
        <f t="array" ref="O10529">IFERROR(XLOOKUP(K10529,'Tipo de carga'!B:B,'Tipo de carga'!C:C))</f>
        <v>Diesel</v>
      </c>
    </row>
    <row r="10530">
      <c r="A10530" s="36">
        <v>2014.0</v>
      </c>
      <c r="B10530" s="37" t="str">
        <f t="array" ref="B10530">IFERROR(XLOOKUP(A10530,'Asignacion Dic'!A:A,'Asignacion Dic'!C:C))</f>
        <v>MeLi Asignado TD</v>
      </c>
      <c r="C10530" s="37" t="str">
        <f t="array" ref="C10530">IFERROR(XLOOKUP(A10530,'Asignacion Dic'!A:A,'Asignacion Dic'!B:B))</f>
        <v>EC-05</v>
      </c>
      <c r="D10530" s="38">
        <v>45653.664872685185</v>
      </c>
      <c r="E10530" s="36" t="s">
        <v>417</v>
      </c>
      <c r="F10530" s="37" t="str">
        <f t="array" ref="F10530">IFERROR(XLOOKUP(E10530,Operadores!A:A,Operadores!B:B))</f>
        <v>OLVJUA01</v>
      </c>
      <c r="G10530" s="36" t="s">
        <v>72</v>
      </c>
      <c r="H10530" s="39">
        <v>19.16584</v>
      </c>
      <c r="I10530" s="40">
        <v>296.8</v>
      </c>
      <c r="J10530" s="41">
        <f t="shared" si="5"/>
        <v>5688.421312</v>
      </c>
      <c r="K10530" s="37" t="str">
        <f t="array" ref="K10530">IFERROR(XLOOKUP(G10530,'Tipo de carga'!A:A,'Tipo de carga'!B:B))</f>
        <v>Autoabasto</v>
      </c>
      <c r="L10530" s="37">
        <f t="shared" si="2"/>
        <v>52</v>
      </c>
      <c r="M10530" s="37">
        <f t="shared" si="3"/>
        <v>27</v>
      </c>
      <c r="N10530" s="37">
        <f t="shared" si="4"/>
        <v>12</v>
      </c>
      <c r="O10530" s="37" t="str">
        <f t="array" ref="O10530">IFERROR(XLOOKUP(K10530,'Tipo de carga'!B:B,'Tipo de carga'!C:C))</f>
        <v>Diesel</v>
      </c>
    </row>
    <row r="10531">
      <c r="A10531" s="36">
        <v>1987.0</v>
      </c>
      <c r="B10531" s="37" t="str">
        <f t="array" ref="B10531">IFERROR(XLOOKUP(A10531,'Asignacion Dic'!A:A,'Asignacion Dic'!C:C))</f>
        <v>MeLi asignado SD</v>
      </c>
      <c r="C10531" s="37" t="str">
        <f t="array" ref="C10531">IFERROR(XLOOKUP(A10531,'Asignacion Dic'!A:A,'Asignacion Dic'!B:B))</f>
        <v>EC-05</v>
      </c>
      <c r="D10531" s="38">
        <v>45653.60693287037</v>
      </c>
      <c r="E10531" s="36" t="s">
        <v>522</v>
      </c>
      <c r="F10531" s="37" t="str">
        <f t="array" ref="F10531">IFERROR(XLOOKUP(E10531,Operadores!A:A,Operadores!B:B))</f>
        <v>SORJUL</v>
      </c>
      <c r="G10531" s="36" t="s">
        <v>72</v>
      </c>
      <c r="H10531" s="39">
        <v>19.16584</v>
      </c>
      <c r="I10531" s="40">
        <v>250.97</v>
      </c>
      <c r="J10531" s="41">
        <f t="shared" si="5"/>
        <v>4810.050865</v>
      </c>
      <c r="K10531" s="37" t="str">
        <f t="array" ref="K10531">IFERROR(XLOOKUP(G10531,'Tipo de carga'!A:A,'Tipo de carga'!B:B))</f>
        <v>Autoabasto</v>
      </c>
      <c r="L10531" s="37">
        <f t="shared" si="2"/>
        <v>52</v>
      </c>
      <c r="M10531" s="37">
        <f t="shared" si="3"/>
        <v>27</v>
      </c>
      <c r="N10531" s="37">
        <f t="shared" si="4"/>
        <v>12</v>
      </c>
      <c r="O10531" s="37" t="str">
        <f t="array" ref="O10531">IFERROR(XLOOKUP(K10531,'Tipo de carga'!B:B,'Tipo de carga'!C:C))</f>
        <v>Diesel</v>
      </c>
    </row>
    <row r="10532">
      <c r="A10532" s="36">
        <v>1989.0</v>
      </c>
      <c r="B10532" s="37" t="str">
        <f t="array" ref="B10532">IFERROR(XLOOKUP(A10532,'Asignacion Dic'!A:A,'Asignacion Dic'!C:C))</f>
        <v>MeLi asignado SD</v>
      </c>
      <c r="C10532" s="37" t="str">
        <f t="array" ref="C10532">IFERROR(XLOOKUP(A10532,'Asignacion Dic'!A:A,'Asignacion Dic'!B:B))</f>
        <v>EC-05</v>
      </c>
      <c r="D10532" s="38">
        <v>45653.600497685184</v>
      </c>
      <c r="E10532" s="36" t="s">
        <v>220</v>
      </c>
      <c r="F10532" s="37" t="str">
        <f t="array" ref="F10532">IFERROR(XLOOKUP(E10532,Operadores!A:A,Operadores!B:B))</f>
        <v>CARCRI01</v>
      </c>
      <c r="G10532" s="36" t="s">
        <v>72</v>
      </c>
      <c r="H10532" s="39">
        <v>19.16584</v>
      </c>
      <c r="I10532" s="40">
        <v>690.85</v>
      </c>
      <c r="J10532" s="41">
        <f t="shared" si="5"/>
        <v>13240.72056</v>
      </c>
      <c r="K10532" s="37" t="str">
        <f t="array" ref="K10532">IFERROR(XLOOKUP(G10532,'Tipo de carga'!A:A,'Tipo de carga'!B:B))</f>
        <v>Autoabasto</v>
      </c>
      <c r="L10532" s="37">
        <f t="shared" si="2"/>
        <v>52</v>
      </c>
      <c r="M10532" s="37">
        <f t="shared" si="3"/>
        <v>27</v>
      </c>
      <c r="N10532" s="37">
        <f t="shared" si="4"/>
        <v>12</v>
      </c>
      <c r="O10532" s="37" t="str">
        <f t="array" ref="O10532">IFERROR(XLOOKUP(K10532,'Tipo de carga'!B:B,'Tipo de carga'!C:C))</f>
        <v>Diesel</v>
      </c>
    </row>
    <row r="10533">
      <c r="A10533" s="36">
        <v>1986.0</v>
      </c>
      <c r="B10533" s="37" t="str">
        <f t="array" ref="B10533">IFERROR(XLOOKUP(A10533,'Asignacion Dic'!A:A,'Asignacion Dic'!C:C))</f>
        <v>MeLi asignado SD</v>
      </c>
      <c r="C10533" s="37" t="str">
        <f t="array" ref="C10533">IFERROR(XLOOKUP(A10533,'Asignacion Dic'!A:A,'Asignacion Dic'!B:B))</f>
        <v>EC-05</v>
      </c>
      <c r="D10533" s="38">
        <v>45653.576469907406</v>
      </c>
      <c r="E10533" s="36" t="s">
        <v>387</v>
      </c>
      <c r="F10533" s="37" t="str">
        <f t="array" ref="F10533">IFERROR(XLOOKUP(E10533,Operadores!A:A,Operadores!B:B))</f>
        <v>SOSMAR</v>
      </c>
      <c r="G10533" s="36" t="s">
        <v>72</v>
      </c>
      <c r="H10533" s="39">
        <v>19.16584</v>
      </c>
      <c r="I10533" s="40">
        <v>235.77</v>
      </c>
      <c r="J10533" s="41">
        <f t="shared" si="5"/>
        <v>4518.730097</v>
      </c>
      <c r="K10533" s="37" t="str">
        <f t="array" ref="K10533">IFERROR(XLOOKUP(G10533,'Tipo de carga'!A:A,'Tipo de carga'!B:B))</f>
        <v>Autoabasto</v>
      </c>
      <c r="L10533" s="37">
        <f t="shared" si="2"/>
        <v>52</v>
      </c>
      <c r="M10533" s="37">
        <f t="shared" si="3"/>
        <v>27</v>
      </c>
      <c r="N10533" s="37">
        <f t="shared" si="4"/>
        <v>12</v>
      </c>
      <c r="O10533" s="37" t="str">
        <f t="array" ref="O10533">IFERROR(XLOOKUP(K10533,'Tipo de carga'!B:B,'Tipo de carga'!C:C))</f>
        <v>Diesel</v>
      </c>
    </row>
    <row r="10534">
      <c r="A10534" s="36">
        <v>1812.0</v>
      </c>
      <c r="B10534" s="37" t="str">
        <f t="array" ref="B10534">IFERROR(XLOOKUP(A10534,'Asignacion Dic'!A:A,'Asignacion Dic'!C:C))</f>
        <v>Patieros sucursal</v>
      </c>
      <c r="C10534" s="37" t="str">
        <f t="array" ref="C10534">IFERROR(XLOOKUP(A10534,'Asignacion Dic'!A:A,'Asignacion Dic'!B:B))</f>
        <v>EC-03</v>
      </c>
      <c r="D10534" s="38">
        <v>45653.54510416667</v>
      </c>
      <c r="E10534" s="36" t="s">
        <v>167</v>
      </c>
      <c r="F10534" s="37" t="str">
        <f t="array" ref="F10534">IFERROR(XLOOKUP(E10534,Operadores!A:A,Operadores!B:B))</f>
        <v>REYVI01</v>
      </c>
      <c r="G10534" s="36" t="s">
        <v>72</v>
      </c>
      <c r="H10534" s="39">
        <v>19.16584</v>
      </c>
      <c r="I10534" s="40">
        <v>202.2</v>
      </c>
      <c r="J10534" s="41">
        <f t="shared" si="5"/>
        <v>3875.332848</v>
      </c>
      <c r="K10534" s="37" t="str">
        <f t="array" ref="K10534">IFERROR(XLOOKUP(G10534,'Tipo de carga'!A:A,'Tipo de carga'!B:B))</f>
        <v>Autoabasto</v>
      </c>
      <c r="L10534" s="37">
        <f t="shared" si="2"/>
        <v>52</v>
      </c>
      <c r="M10534" s="37">
        <f t="shared" si="3"/>
        <v>27</v>
      </c>
      <c r="N10534" s="37">
        <f t="shared" si="4"/>
        <v>12</v>
      </c>
      <c r="O10534" s="37" t="str">
        <f t="array" ref="O10534">IFERROR(XLOOKUP(K10534,'Tipo de carga'!B:B,'Tipo de carga'!C:C))</f>
        <v>Diesel</v>
      </c>
    </row>
    <row r="10535">
      <c r="A10535" s="36">
        <v>1812.0</v>
      </c>
      <c r="B10535" s="37" t="str">
        <f t="array" ref="B10535">IFERROR(XLOOKUP(A10535,'Asignacion Dic'!A:A,'Asignacion Dic'!C:C))</f>
        <v>Patieros sucursal</v>
      </c>
      <c r="C10535" s="37" t="str">
        <f t="array" ref="C10535">IFERROR(XLOOKUP(A10535,'Asignacion Dic'!A:A,'Asignacion Dic'!B:B))</f>
        <v>EC-03</v>
      </c>
      <c r="D10535" s="38">
        <v>45653.537407407406</v>
      </c>
      <c r="E10535" s="36" t="s">
        <v>167</v>
      </c>
      <c r="F10535" s="37" t="str">
        <f t="array" ref="F10535">IFERROR(XLOOKUP(E10535,Operadores!A:A,Operadores!B:B))</f>
        <v>REYVI01</v>
      </c>
      <c r="G10535" s="36" t="s">
        <v>72</v>
      </c>
      <c r="H10535" s="39">
        <v>19.16584</v>
      </c>
      <c r="I10535" s="40">
        <v>398.86</v>
      </c>
      <c r="J10535" s="41">
        <f t="shared" si="5"/>
        <v>7644.486942</v>
      </c>
      <c r="K10535" s="37" t="str">
        <f t="array" ref="K10535">IFERROR(XLOOKUP(G10535,'Tipo de carga'!A:A,'Tipo de carga'!B:B))</f>
        <v>Autoabasto</v>
      </c>
      <c r="L10535" s="37">
        <f t="shared" si="2"/>
        <v>52</v>
      </c>
      <c r="M10535" s="37">
        <f t="shared" si="3"/>
        <v>27</v>
      </c>
      <c r="N10535" s="37">
        <f t="shared" si="4"/>
        <v>12</v>
      </c>
      <c r="O10535" s="37" t="str">
        <f t="array" ref="O10535">IFERROR(XLOOKUP(K10535,'Tipo de carga'!B:B,'Tipo de carga'!C:C))</f>
        <v>Diesel</v>
      </c>
    </row>
    <row r="10536">
      <c r="A10536" s="36">
        <v>1872.0</v>
      </c>
      <c r="B10536" s="37" t="str">
        <f t="array" ref="B10536">IFERROR(XLOOKUP(A10536,'Asignacion Dic'!A:A,'Asignacion Dic'!C:C))</f>
        <v>Circuitos</v>
      </c>
      <c r="C10536" s="37" t="str">
        <f t="array" ref="C10536">IFERROR(XLOOKUP(A10536,'Asignacion Dic'!A:A,'Asignacion Dic'!B:B))</f>
        <v>EC-03</v>
      </c>
      <c r="D10536" s="38">
        <v>45653.52342592592</v>
      </c>
      <c r="E10536" s="36" t="s">
        <v>43</v>
      </c>
      <c r="F10536" s="37" t="str">
        <f t="array" ref="F10536">IFERROR(XLOOKUP(E10536,Operadores!A:A,Operadores!B:B))</f>
        <v>HERJU01</v>
      </c>
      <c r="G10536" s="36" t="s">
        <v>72</v>
      </c>
      <c r="H10536" s="39">
        <v>19.16584</v>
      </c>
      <c r="I10536" s="40">
        <v>155.94</v>
      </c>
      <c r="J10536" s="41">
        <f t="shared" si="5"/>
        <v>2988.72109</v>
      </c>
      <c r="K10536" s="37" t="str">
        <f t="array" ref="K10536">IFERROR(XLOOKUP(G10536,'Tipo de carga'!A:A,'Tipo de carga'!B:B))</f>
        <v>Autoabasto</v>
      </c>
      <c r="L10536" s="37">
        <f t="shared" si="2"/>
        <v>52</v>
      </c>
      <c r="M10536" s="37">
        <f t="shared" si="3"/>
        <v>27</v>
      </c>
      <c r="N10536" s="37">
        <f t="shared" si="4"/>
        <v>12</v>
      </c>
      <c r="O10536" s="37" t="str">
        <f t="array" ref="O10536">IFERROR(XLOOKUP(K10536,'Tipo de carga'!B:B,'Tipo de carga'!C:C))</f>
        <v>Diesel</v>
      </c>
    </row>
    <row r="10537">
      <c r="A10537" s="36">
        <v>1872.0</v>
      </c>
      <c r="B10537" s="37" t="str">
        <f t="array" ref="B10537">IFERROR(XLOOKUP(A10537,'Asignacion Dic'!A:A,'Asignacion Dic'!C:C))</f>
        <v>Circuitos</v>
      </c>
      <c r="C10537" s="37" t="str">
        <f t="array" ref="C10537">IFERROR(XLOOKUP(A10537,'Asignacion Dic'!A:A,'Asignacion Dic'!B:B))</f>
        <v>EC-03</v>
      </c>
      <c r="D10537" s="38">
        <v>45653.51975694444</v>
      </c>
      <c r="E10537" s="36" t="s">
        <v>43</v>
      </c>
      <c r="F10537" s="37" t="str">
        <f t="array" ref="F10537">IFERROR(XLOOKUP(E10537,Operadores!A:A,Operadores!B:B))</f>
        <v>HERJU01</v>
      </c>
      <c r="G10537" s="36" t="s">
        <v>72</v>
      </c>
      <c r="H10537" s="39">
        <v>19.16584</v>
      </c>
      <c r="I10537" s="40">
        <v>425.32</v>
      </c>
      <c r="J10537" s="41">
        <f t="shared" si="5"/>
        <v>8151.615069</v>
      </c>
      <c r="K10537" s="37" t="str">
        <f t="array" ref="K10537">IFERROR(XLOOKUP(G10537,'Tipo de carga'!A:A,'Tipo de carga'!B:B))</f>
        <v>Autoabasto</v>
      </c>
      <c r="L10537" s="37">
        <f t="shared" si="2"/>
        <v>52</v>
      </c>
      <c r="M10537" s="37">
        <f t="shared" si="3"/>
        <v>27</v>
      </c>
      <c r="N10537" s="37">
        <f t="shared" si="4"/>
        <v>12</v>
      </c>
      <c r="O10537" s="37" t="str">
        <f t="array" ref="O10537">IFERROR(XLOOKUP(K10537,'Tipo de carga'!B:B,'Tipo de carga'!C:C))</f>
        <v>Diesel</v>
      </c>
    </row>
    <row r="10538">
      <c r="A10538" s="36">
        <v>1953.0</v>
      </c>
      <c r="B10538" s="37" t="str">
        <f t="array" ref="B10538">IFERROR(XLOOKUP(A10538,'Asignacion Dic'!A:A,'Asignacion Dic'!C:C))</f>
        <v>MeLi asignado SD</v>
      </c>
      <c r="C10538" s="37" t="str">
        <f t="array" ref="C10538">IFERROR(XLOOKUP(A10538,'Asignacion Dic'!A:A,'Asignacion Dic'!B:B))</f>
        <v>EC-05</v>
      </c>
      <c r="D10538" s="38">
        <v>45653.519583333335</v>
      </c>
      <c r="E10538" s="36" t="s">
        <v>376</v>
      </c>
      <c r="F10538" s="37" t="str">
        <f t="array" ref="F10538">IFERROR(XLOOKUP(E10538,Operadores!A:A,Operadores!B:B))</f>
        <v>GUTBE</v>
      </c>
      <c r="G10538" s="36" t="s">
        <v>72</v>
      </c>
      <c r="H10538" s="39">
        <v>19.16584</v>
      </c>
      <c r="I10538" s="40">
        <v>128.58</v>
      </c>
      <c r="J10538" s="41">
        <f t="shared" si="5"/>
        <v>2464.343707</v>
      </c>
      <c r="K10538" s="37" t="str">
        <f t="array" ref="K10538">IFERROR(XLOOKUP(G10538,'Tipo de carga'!A:A,'Tipo de carga'!B:B))</f>
        <v>Autoabasto</v>
      </c>
      <c r="L10538" s="37">
        <f t="shared" si="2"/>
        <v>52</v>
      </c>
      <c r="M10538" s="37">
        <f t="shared" si="3"/>
        <v>27</v>
      </c>
      <c r="N10538" s="37">
        <f t="shared" si="4"/>
        <v>12</v>
      </c>
      <c r="O10538" s="37" t="str">
        <f t="array" ref="O10538">IFERROR(XLOOKUP(K10538,'Tipo de carga'!B:B,'Tipo de carga'!C:C))</f>
        <v>Diesel</v>
      </c>
    </row>
    <row r="10539">
      <c r="A10539" s="36">
        <v>1759.0</v>
      </c>
      <c r="B10539" s="37" t="str">
        <f t="array" ref="B10539">IFERROR(XLOOKUP(A10539,'Asignacion Dic'!A:A,'Asignacion Dic'!C:C))</f>
        <v>Liverpool Local</v>
      </c>
      <c r="C10539" s="37" t="str">
        <f t="array" ref="C10539">IFERROR(XLOOKUP(A10539,'Asignacion Dic'!A:A,'Asignacion Dic'!B:B))</f>
        <v>EC-01</v>
      </c>
      <c r="D10539" s="38">
        <v>45653.518912037034</v>
      </c>
      <c r="E10539" s="36" t="s">
        <v>618</v>
      </c>
      <c r="F10539" s="37" t="str">
        <f t="array" ref="F10539">IFERROR(XLOOKUP(E10539,Operadores!A:A,Operadores!B:B))</f>
        <v>GORHUG</v>
      </c>
      <c r="G10539" s="36" t="s">
        <v>72</v>
      </c>
      <c r="H10539" s="39">
        <v>19.16584</v>
      </c>
      <c r="I10539" s="40">
        <v>510.19</v>
      </c>
      <c r="J10539" s="41">
        <f t="shared" si="5"/>
        <v>9778.21991</v>
      </c>
      <c r="K10539" s="37" t="str">
        <f t="array" ref="K10539">IFERROR(XLOOKUP(G10539,'Tipo de carga'!A:A,'Tipo de carga'!B:B))</f>
        <v>Autoabasto</v>
      </c>
      <c r="L10539" s="37">
        <f t="shared" si="2"/>
        <v>52</v>
      </c>
      <c r="M10539" s="37">
        <f t="shared" si="3"/>
        <v>27</v>
      </c>
      <c r="N10539" s="37">
        <f t="shared" si="4"/>
        <v>12</v>
      </c>
      <c r="O10539" s="37" t="str">
        <f t="array" ref="O10539">IFERROR(XLOOKUP(K10539,'Tipo de carga'!B:B,'Tipo de carga'!C:C))</f>
        <v>Diesel</v>
      </c>
    </row>
    <row r="10540">
      <c r="A10540" s="36">
        <v>1953.0</v>
      </c>
      <c r="B10540" s="37" t="str">
        <f t="array" ref="B10540">IFERROR(XLOOKUP(A10540,'Asignacion Dic'!A:A,'Asignacion Dic'!C:C))</f>
        <v>MeLi asignado SD</v>
      </c>
      <c r="C10540" s="37" t="str">
        <f t="array" ref="C10540">IFERROR(XLOOKUP(A10540,'Asignacion Dic'!A:A,'Asignacion Dic'!B:B))</f>
        <v>EC-05</v>
      </c>
      <c r="D10540" s="38">
        <v>45653.514085648145</v>
      </c>
      <c r="E10540" s="36" t="s">
        <v>376</v>
      </c>
      <c r="F10540" s="37" t="str">
        <f t="array" ref="F10540">IFERROR(XLOOKUP(E10540,Operadores!A:A,Operadores!B:B))</f>
        <v>GUTBE</v>
      </c>
      <c r="G10540" s="36" t="s">
        <v>72</v>
      </c>
      <c r="H10540" s="39">
        <v>19.16584</v>
      </c>
      <c r="I10540" s="40">
        <v>131.67</v>
      </c>
      <c r="J10540" s="41">
        <f t="shared" si="5"/>
        <v>2523.566153</v>
      </c>
      <c r="K10540" s="37" t="str">
        <f t="array" ref="K10540">IFERROR(XLOOKUP(G10540,'Tipo de carga'!A:A,'Tipo de carga'!B:B))</f>
        <v>Autoabasto</v>
      </c>
      <c r="L10540" s="37">
        <f t="shared" si="2"/>
        <v>52</v>
      </c>
      <c r="M10540" s="37">
        <f t="shared" si="3"/>
        <v>27</v>
      </c>
      <c r="N10540" s="37">
        <f t="shared" si="4"/>
        <v>12</v>
      </c>
      <c r="O10540" s="37" t="str">
        <f t="array" ref="O10540">IFERROR(XLOOKUP(K10540,'Tipo de carga'!B:B,'Tipo de carga'!C:C))</f>
        <v>Diesel</v>
      </c>
    </row>
    <row r="10541">
      <c r="A10541" s="36">
        <v>1953.0</v>
      </c>
      <c r="B10541" s="37" t="str">
        <f t="array" ref="B10541">IFERROR(XLOOKUP(A10541,'Asignacion Dic'!A:A,'Asignacion Dic'!C:C))</f>
        <v>MeLi asignado SD</v>
      </c>
      <c r="C10541" s="37" t="str">
        <f t="array" ref="C10541">IFERROR(XLOOKUP(A10541,'Asignacion Dic'!A:A,'Asignacion Dic'!B:B))</f>
        <v>EC-05</v>
      </c>
      <c r="D10541" s="38">
        <v>45653.510613425926</v>
      </c>
      <c r="E10541" s="36" t="s">
        <v>376</v>
      </c>
      <c r="F10541" s="37" t="str">
        <f t="array" ref="F10541">IFERROR(XLOOKUP(E10541,Operadores!A:A,Operadores!B:B))</f>
        <v>GUTBE</v>
      </c>
      <c r="G10541" s="36" t="s">
        <v>72</v>
      </c>
      <c r="H10541" s="39">
        <v>19.16584</v>
      </c>
      <c r="I10541" s="40">
        <v>10.92</v>
      </c>
      <c r="J10541" s="41">
        <f t="shared" si="5"/>
        <v>209.2909728</v>
      </c>
      <c r="K10541" s="37" t="str">
        <f t="array" ref="K10541">IFERROR(XLOOKUP(G10541,'Tipo de carga'!A:A,'Tipo de carga'!B:B))</f>
        <v>Autoabasto</v>
      </c>
      <c r="L10541" s="37">
        <f t="shared" si="2"/>
        <v>52</v>
      </c>
      <c r="M10541" s="37">
        <f t="shared" si="3"/>
        <v>27</v>
      </c>
      <c r="N10541" s="37">
        <f t="shared" si="4"/>
        <v>12</v>
      </c>
      <c r="O10541" s="37" t="str">
        <f t="array" ref="O10541">IFERROR(XLOOKUP(K10541,'Tipo de carga'!B:B,'Tipo de carga'!C:C))</f>
        <v>Diesel</v>
      </c>
    </row>
    <row r="10542">
      <c r="A10542" s="36">
        <v>1870.0</v>
      </c>
      <c r="B10542" s="37" t="str">
        <f t="array" ref="B10542">IFERROR(XLOOKUP(A10542,'Asignacion Dic'!A:A,'Asignacion Dic'!C:C))</f>
        <v>Circuitos</v>
      </c>
      <c r="C10542" s="37" t="str">
        <f t="array" ref="C10542">IFERROR(XLOOKUP(A10542,'Asignacion Dic'!A:A,'Asignacion Dic'!B:B))</f>
        <v>EC-03</v>
      </c>
      <c r="D10542" s="38">
        <v>45653.50863425926</v>
      </c>
      <c r="E10542" s="36" t="s">
        <v>385</v>
      </c>
      <c r="F10542" s="37" t="str">
        <f t="array" ref="F10542">IFERROR(XLOOKUP(E10542,Operadores!A:A,Operadores!B:B))</f>
        <v>RIOFE</v>
      </c>
      <c r="G10542" s="36" t="s">
        <v>72</v>
      </c>
      <c r="H10542" s="39">
        <v>19.16584</v>
      </c>
      <c r="I10542" s="40">
        <v>365.0</v>
      </c>
      <c r="J10542" s="41">
        <f t="shared" si="5"/>
        <v>6995.5316</v>
      </c>
      <c r="K10542" s="37" t="str">
        <f t="array" ref="K10542">IFERROR(XLOOKUP(G10542,'Tipo de carga'!A:A,'Tipo de carga'!B:B))</f>
        <v>Autoabasto</v>
      </c>
      <c r="L10542" s="37">
        <f t="shared" si="2"/>
        <v>52</v>
      </c>
      <c r="M10542" s="37">
        <f t="shared" si="3"/>
        <v>27</v>
      </c>
      <c r="N10542" s="37">
        <f t="shared" si="4"/>
        <v>12</v>
      </c>
      <c r="O10542" s="37" t="str">
        <f t="array" ref="O10542">IFERROR(XLOOKUP(K10542,'Tipo de carga'!B:B,'Tipo de carga'!C:C))</f>
        <v>Diesel</v>
      </c>
    </row>
    <row r="10543">
      <c r="A10543" s="36">
        <v>1879.0</v>
      </c>
      <c r="B10543" s="37" t="str">
        <f t="array" ref="B10543">IFERROR(XLOOKUP(A10543,'Asignacion Dic'!A:A,'Asignacion Dic'!C:C))</f>
        <v>Circuitos</v>
      </c>
      <c r="C10543" s="37" t="str">
        <f t="array" ref="C10543">IFERROR(XLOOKUP(A10543,'Asignacion Dic'!A:A,'Asignacion Dic'!B:B))</f>
        <v>EC-03</v>
      </c>
      <c r="D10543" s="38">
        <v>45653.49952546296</v>
      </c>
      <c r="E10543" s="36" t="s">
        <v>357</v>
      </c>
      <c r="F10543" s="37" t="str">
        <f t="array" ref="F10543">IFERROR(XLOOKUP(E10543,Operadores!A:A,Operadores!B:B))</f>
        <v>ISLHI</v>
      </c>
      <c r="G10543" s="36" t="s">
        <v>72</v>
      </c>
      <c r="H10543" s="39">
        <v>19.16584</v>
      </c>
      <c r="I10543" s="40">
        <v>325.09</v>
      </c>
      <c r="J10543" s="41">
        <f t="shared" si="5"/>
        <v>6230.622926</v>
      </c>
      <c r="K10543" s="37" t="str">
        <f t="array" ref="K10543">IFERROR(XLOOKUP(G10543,'Tipo de carga'!A:A,'Tipo de carga'!B:B))</f>
        <v>Autoabasto</v>
      </c>
      <c r="L10543" s="37">
        <f t="shared" si="2"/>
        <v>52</v>
      </c>
      <c r="M10543" s="37">
        <f t="shared" si="3"/>
        <v>27</v>
      </c>
      <c r="N10543" s="37">
        <f t="shared" si="4"/>
        <v>12</v>
      </c>
      <c r="O10543" s="37" t="str">
        <f t="array" ref="O10543">IFERROR(XLOOKUP(K10543,'Tipo de carga'!B:B,'Tipo de carga'!C:C))</f>
        <v>Diesel</v>
      </c>
    </row>
    <row r="10544">
      <c r="A10544" s="36">
        <v>1872.0</v>
      </c>
      <c r="B10544" s="37" t="str">
        <f t="array" ref="B10544">IFERROR(XLOOKUP(A10544,'Asignacion Dic'!A:A,'Asignacion Dic'!C:C))</f>
        <v>Circuitos</v>
      </c>
      <c r="C10544" s="37" t="str">
        <f t="array" ref="C10544">IFERROR(XLOOKUP(A10544,'Asignacion Dic'!A:A,'Asignacion Dic'!B:B))</f>
        <v>EC-03</v>
      </c>
      <c r="D10544" s="38">
        <v>45653.49196759259</v>
      </c>
      <c r="E10544" s="36" t="s">
        <v>43</v>
      </c>
      <c r="F10544" s="37" t="str">
        <f t="array" ref="F10544">IFERROR(XLOOKUP(E10544,Operadores!A:A,Operadores!B:B))</f>
        <v>HERJU01</v>
      </c>
      <c r="G10544" s="36" t="s">
        <v>72</v>
      </c>
      <c r="H10544" s="39">
        <v>19.16584</v>
      </c>
      <c r="I10544" s="40">
        <v>21.61</v>
      </c>
      <c r="J10544" s="41">
        <f t="shared" si="5"/>
        <v>414.1738024</v>
      </c>
      <c r="K10544" s="37" t="str">
        <f t="array" ref="K10544">IFERROR(XLOOKUP(G10544,'Tipo de carga'!A:A,'Tipo de carga'!B:B))</f>
        <v>Autoabasto</v>
      </c>
      <c r="L10544" s="37">
        <f t="shared" si="2"/>
        <v>52</v>
      </c>
      <c r="M10544" s="37">
        <f t="shared" si="3"/>
        <v>27</v>
      </c>
      <c r="N10544" s="37">
        <f t="shared" si="4"/>
        <v>12</v>
      </c>
      <c r="O10544" s="37" t="str">
        <f t="array" ref="O10544">IFERROR(XLOOKUP(K10544,'Tipo de carga'!B:B,'Tipo de carga'!C:C))</f>
        <v>Diesel</v>
      </c>
    </row>
    <row r="10545">
      <c r="A10545" s="36">
        <v>1812.0</v>
      </c>
      <c r="B10545" s="37" t="str">
        <f t="array" ref="B10545">IFERROR(XLOOKUP(A10545,'Asignacion Dic'!A:A,'Asignacion Dic'!C:C))</f>
        <v>Patieros sucursal</v>
      </c>
      <c r="C10545" s="37" t="str">
        <f t="array" ref="C10545">IFERROR(XLOOKUP(A10545,'Asignacion Dic'!A:A,'Asignacion Dic'!B:B))</f>
        <v>EC-03</v>
      </c>
      <c r="D10545" s="38">
        <v>45653.488900462966</v>
      </c>
      <c r="E10545" s="36" t="s">
        <v>167</v>
      </c>
      <c r="F10545" s="37" t="str">
        <f t="array" ref="F10545">IFERROR(XLOOKUP(E10545,Operadores!A:A,Operadores!B:B))</f>
        <v>REYVI01</v>
      </c>
      <c r="G10545" s="36" t="s">
        <v>72</v>
      </c>
      <c r="H10545" s="39">
        <v>19.16584</v>
      </c>
      <c r="I10545" s="40">
        <v>58.44</v>
      </c>
      <c r="J10545" s="41">
        <f t="shared" si="5"/>
        <v>1120.05169</v>
      </c>
      <c r="K10545" s="37" t="str">
        <f t="array" ref="K10545">IFERROR(XLOOKUP(G10545,'Tipo de carga'!A:A,'Tipo de carga'!B:B))</f>
        <v>Autoabasto</v>
      </c>
      <c r="L10545" s="37">
        <f t="shared" si="2"/>
        <v>52</v>
      </c>
      <c r="M10545" s="37">
        <f t="shared" si="3"/>
        <v>27</v>
      </c>
      <c r="N10545" s="37">
        <f t="shared" si="4"/>
        <v>12</v>
      </c>
      <c r="O10545" s="37" t="str">
        <f t="array" ref="O10545">IFERROR(XLOOKUP(K10545,'Tipo de carga'!B:B,'Tipo de carga'!C:C))</f>
        <v>Diesel</v>
      </c>
    </row>
    <row r="10546">
      <c r="A10546" s="36">
        <v>1872.0</v>
      </c>
      <c r="B10546" s="37" t="str">
        <f t="array" ref="B10546">IFERROR(XLOOKUP(A10546,'Asignacion Dic'!A:A,'Asignacion Dic'!C:C))</f>
        <v>Circuitos</v>
      </c>
      <c r="C10546" s="37" t="str">
        <f t="array" ref="C10546">IFERROR(XLOOKUP(A10546,'Asignacion Dic'!A:A,'Asignacion Dic'!B:B))</f>
        <v>EC-03</v>
      </c>
      <c r="D10546" s="38">
        <v>45653.488900462966</v>
      </c>
      <c r="E10546" s="36" t="s">
        <v>43</v>
      </c>
      <c r="F10546" s="37" t="str">
        <f t="array" ref="F10546">IFERROR(XLOOKUP(E10546,Operadores!A:A,Operadores!B:B))</f>
        <v>HERJU01</v>
      </c>
      <c r="G10546" s="36" t="s">
        <v>72</v>
      </c>
      <c r="H10546" s="39">
        <v>19.16584</v>
      </c>
      <c r="I10546" s="40">
        <v>44.23</v>
      </c>
      <c r="J10546" s="41">
        <f t="shared" si="5"/>
        <v>847.7051032</v>
      </c>
      <c r="K10546" s="37" t="str">
        <f t="array" ref="K10546">IFERROR(XLOOKUP(G10546,'Tipo de carga'!A:A,'Tipo de carga'!B:B))</f>
        <v>Autoabasto</v>
      </c>
      <c r="L10546" s="37">
        <f t="shared" si="2"/>
        <v>52</v>
      </c>
      <c r="M10546" s="37">
        <f t="shared" si="3"/>
        <v>27</v>
      </c>
      <c r="N10546" s="37">
        <f t="shared" si="4"/>
        <v>12</v>
      </c>
      <c r="O10546" s="37" t="str">
        <f t="array" ref="O10546">IFERROR(XLOOKUP(K10546,'Tipo de carga'!B:B,'Tipo de carga'!C:C))</f>
        <v>Diesel</v>
      </c>
    </row>
    <row r="10547">
      <c r="A10547" s="36">
        <v>1872.0</v>
      </c>
      <c r="B10547" s="37" t="str">
        <f t="array" ref="B10547">IFERROR(XLOOKUP(A10547,'Asignacion Dic'!A:A,'Asignacion Dic'!C:C))</f>
        <v>Circuitos</v>
      </c>
      <c r="C10547" s="37" t="str">
        <f t="array" ref="C10547">IFERROR(XLOOKUP(A10547,'Asignacion Dic'!A:A,'Asignacion Dic'!B:B))</f>
        <v>EC-03</v>
      </c>
      <c r="D10547" s="38">
        <v>45653.485300925924</v>
      </c>
      <c r="E10547" s="36" t="s">
        <v>43</v>
      </c>
      <c r="F10547" s="37" t="str">
        <f t="array" ref="F10547">IFERROR(XLOOKUP(E10547,Operadores!A:A,Operadores!B:B))</f>
        <v>HERJU01</v>
      </c>
      <c r="G10547" s="36" t="s">
        <v>72</v>
      </c>
      <c r="H10547" s="39">
        <v>19.16584</v>
      </c>
      <c r="I10547" s="40">
        <v>81.18</v>
      </c>
      <c r="J10547" s="41">
        <f t="shared" si="5"/>
        <v>1555.882891</v>
      </c>
      <c r="K10547" s="37" t="str">
        <f t="array" ref="K10547">IFERROR(XLOOKUP(G10547,'Tipo de carga'!A:A,'Tipo de carga'!B:B))</f>
        <v>Autoabasto</v>
      </c>
      <c r="L10547" s="37">
        <f t="shared" si="2"/>
        <v>52</v>
      </c>
      <c r="M10547" s="37">
        <f t="shared" si="3"/>
        <v>27</v>
      </c>
      <c r="N10547" s="37">
        <f t="shared" si="4"/>
        <v>12</v>
      </c>
      <c r="O10547" s="37" t="str">
        <f t="array" ref="O10547">IFERROR(XLOOKUP(K10547,'Tipo de carga'!B:B,'Tipo de carga'!C:C))</f>
        <v>Diesel</v>
      </c>
    </row>
    <row r="10548">
      <c r="A10548" s="36">
        <v>1941.0</v>
      </c>
      <c r="B10548" s="37" t="str">
        <f t="array" ref="B10548">IFERROR(XLOOKUP(A10548,'Asignacion Dic'!A:A,'Asignacion Dic'!C:C))</f>
        <v>Available</v>
      </c>
      <c r="C10548" s="37" t="str">
        <f t="array" ref="C10548">IFERROR(XLOOKUP(A10548,'Asignacion Dic'!A:A,'Asignacion Dic'!B:B))</f>
        <v>TTE</v>
      </c>
      <c r="D10548" s="38">
        <v>45653.45333333333</v>
      </c>
      <c r="E10548" s="36" t="s">
        <v>168</v>
      </c>
      <c r="F10548" s="37" t="str">
        <f t="array" ref="F10548">IFERROR(XLOOKUP(E10548,Operadores!A:A,Operadores!B:B))</f>
        <v>GARLUI</v>
      </c>
      <c r="G10548" s="36" t="s">
        <v>72</v>
      </c>
      <c r="H10548" s="39">
        <v>19.16584</v>
      </c>
      <c r="I10548" s="40">
        <v>100.06</v>
      </c>
      <c r="J10548" s="41">
        <f t="shared" si="5"/>
        <v>1917.73395</v>
      </c>
      <c r="K10548" s="37" t="str">
        <f t="array" ref="K10548">IFERROR(XLOOKUP(G10548,'Tipo de carga'!A:A,'Tipo de carga'!B:B))</f>
        <v>Autoabasto</v>
      </c>
      <c r="L10548" s="37">
        <f t="shared" si="2"/>
        <v>52</v>
      </c>
      <c r="M10548" s="37">
        <f t="shared" si="3"/>
        <v>27</v>
      </c>
      <c r="N10548" s="37">
        <f t="shared" si="4"/>
        <v>12</v>
      </c>
      <c r="O10548" s="37" t="str">
        <f t="array" ref="O10548">IFERROR(XLOOKUP(K10548,'Tipo de carga'!B:B,'Tipo de carga'!C:C))</f>
        <v>Diesel</v>
      </c>
    </row>
    <row r="10549">
      <c r="A10549" s="36">
        <v>1765.0</v>
      </c>
      <c r="B10549" s="37" t="str">
        <f t="array" ref="B10549">IFERROR(XLOOKUP(A10549,'Asignacion Dic'!A:A,'Asignacion Dic'!C:C))</f>
        <v>Circuitos</v>
      </c>
      <c r="C10549" s="37" t="str">
        <f t="array" ref="C10549">IFERROR(XLOOKUP(A10549,'Asignacion Dic'!A:A,'Asignacion Dic'!B:B))</f>
        <v>EC-03</v>
      </c>
      <c r="D10549" s="38">
        <v>45653.44739583333</v>
      </c>
      <c r="E10549" s="36" t="s">
        <v>635</v>
      </c>
      <c r="F10549" s="37" t="str">
        <f t="array" ref="F10549">IFERROR(XLOOKUP(E10549,Operadores!A:A,Operadores!B:B))</f>
        <v>ACOFED</v>
      </c>
      <c r="G10549" s="36" t="s">
        <v>72</v>
      </c>
      <c r="H10549" s="39">
        <v>19.16584</v>
      </c>
      <c r="I10549" s="40">
        <v>260.6</v>
      </c>
      <c r="J10549" s="41">
        <f t="shared" si="5"/>
        <v>4994.617904</v>
      </c>
      <c r="K10549" s="37" t="str">
        <f t="array" ref="K10549">IFERROR(XLOOKUP(G10549,'Tipo de carga'!A:A,'Tipo de carga'!B:B))</f>
        <v>Autoabasto</v>
      </c>
      <c r="L10549" s="37">
        <f t="shared" si="2"/>
        <v>52</v>
      </c>
      <c r="M10549" s="37">
        <f t="shared" si="3"/>
        <v>27</v>
      </c>
      <c r="N10549" s="37">
        <f t="shared" si="4"/>
        <v>12</v>
      </c>
      <c r="O10549" s="37" t="str">
        <f t="array" ref="O10549">IFERROR(XLOOKUP(K10549,'Tipo de carga'!B:B,'Tipo de carga'!C:C))</f>
        <v>Diesel</v>
      </c>
    </row>
    <row r="10550">
      <c r="A10550" s="36">
        <v>2086.0</v>
      </c>
      <c r="B10550" s="37" t="str">
        <f t="array" ref="B10550">IFERROR(XLOOKUP(A10550,'Asignacion Dic'!A:A,'Asignacion Dic'!C:C))</f>
        <v>MeLi asignado SD</v>
      </c>
      <c r="C10550" s="37" t="str">
        <f t="array" ref="C10550">IFERROR(XLOOKUP(A10550,'Asignacion Dic'!A:A,'Asignacion Dic'!B:B))</f>
        <v>EC-05</v>
      </c>
      <c r="D10550" s="38">
        <v>45653.4353587963</v>
      </c>
      <c r="E10550" s="36" t="s">
        <v>318</v>
      </c>
      <c r="F10550" s="37" t="str">
        <f t="array" ref="F10550">IFERROR(XLOOKUP(E10550,Operadores!A:A,Operadores!B:B))</f>
        <v>SOSERN</v>
      </c>
      <c r="G10550" s="36" t="s">
        <v>72</v>
      </c>
      <c r="H10550" s="39">
        <v>19.16584</v>
      </c>
      <c r="I10550" s="40">
        <v>428.28</v>
      </c>
      <c r="J10550" s="41">
        <f t="shared" si="5"/>
        <v>8208.345955</v>
      </c>
      <c r="K10550" s="37" t="str">
        <f t="array" ref="K10550">IFERROR(XLOOKUP(G10550,'Tipo de carga'!A:A,'Tipo de carga'!B:B))</f>
        <v>Autoabasto</v>
      </c>
      <c r="L10550" s="37">
        <f t="shared" si="2"/>
        <v>52</v>
      </c>
      <c r="M10550" s="37">
        <f t="shared" si="3"/>
        <v>27</v>
      </c>
      <c r="N10550" s="37">
        <f t="shared" si="4"/>
        <v>12</v>
      </c>
      <c r="O10550" s="37" t="str">
        <f t="array" ref="O10550">IFERROR(XLOOKUP(K10550,'Tipo de carga'!B:B,'Tipo de carga'!C:C))</f>
        <v>Diesel</v>
      </c>
    </row>
    <row r="10551">
      <c r="A10551" s="36">
        <v>1838.0</v>
      </c>
      <c r="B10551" s="37" t="str">
        <f t="array" ref="B10551">IFERROR(XLOOKUP(A10551,'Asignacion Dic'!A:A,'Asignacion Dic'!C:C))</f>
        <v>Liverpool Local</v>
      </c>
      <c r="C10551" s="37" t="str">
        <f t="array" ref="C10551">IFERROR(XLOOKUP(A10551,'Asignacion Dic'!A:A,'Asignacion Dic'!B:B))</f>
        <v>EC-01</v>
      </c>
      <c r="D10551" s="38">
        <v>45653.39465277778</v>
      </c>
      <c r="E10551" s="36" t="s">
        <v>421</v>
      </c>
      <c r="F10551" s="37" t="str">
        <f t="array" ref="F10551">IFERROR(XLOOKUP(E10551,Operadores!A:A,Operadores!B:B))</f>
        <v>CORANT</v>
      </c>
      <c r="G10551" s="36" t="s">
        <v>72</v>
      </c>
      <c r="H10551" s="39">
        <v>19.16584</v>
      </c>
      <c r="I10551" s="40">
        <v>834.65</v>
      </c>
      <c r="J10551" s="41">
        <f t="shared" si="5"/>
        <v>15996.76836</v>
      </c>
      <c r="K10551" s="37" t="str">
        <f t="array" ref="K10551">IFERROR(XLOOKUP(G10551,'Tipo de carga'!A:A,'Tipo de carga'!B:B))</f>
        <v>Autoabasto</v>
      </c>
      <c r="L10551" s="37">
        <f t="shared" si="2"/>
        <v>52</v>
      </c>
      <c r="M10551" s="37">
        <f t="shared" si="3"/>
        <v>27</v>
      </c>
      <c r="N10551" s="37">
        <f t="shared" si="4"/>
        <v>12</v>
      </c>
      <c r="O10551" s="37" t="str">
        <f t="array" ref="O10551">IFERROR(XLOOKUP(K10551,'Tipo de carga'!B:B,'Tipo de carga'!C:C))</f>
        <v>Diesel</v>
      </c>
    </row>
    <row r="10552">
      <c r="A10552" s="36">
        <v>1954.0</v>
      </c>
      <c r="B10552" s="37" t="str">
        <f t="array" ref="B10552">IFERROR(XLOOKUP(A10552,'Asignacion Dic'!A:A,'Asignacion Dic'!C:C))</f>
        <v>MeLi asignado SD</v>
      </c>
      <c r="C10552" s="37" t="str">
        <f t="array" ref="C10552">IFERROR(XLOOKUP(A10552,'Asignacion Dic'!A:A,'Asignacion Dic'!B:B))</f>
        <v>EC-05</v>
      </c>
      <c r="D10552" s="38">
        <v>45653.291446759256</v>
      </c>
      <c r="E10552" s="36" t="s">
        <v>529</v>
      </c>
      <c r="F10552" s="37" t="str">
        <f t="array" ref="F10552">IFERROR(XLOOKUP(E10552,Operadores!A:A,Operadores!B:B))</f>
        <v>ESTZAI</v>
      </c>
      <c r="G10552" s="36" t="s">
        <v>72</v>
      </c>
      <c r="H10552" s="39">
        <v>19.16584</v>
      </c>
      <c r="I10552" s="40">
        <v>835.03</v>
      </c>
      <c r="J10552" s="41">
        <f t="shared" si="5"/>
        <v>16004.05138</v>
      </c>
      <c r="K10552" s="37" t="str">
        <f t="array" ref="K10552">IFERROR(XLOOKUP(G10552,'Tipo de carga'!A:A,'Tipo de carga'!B:B))</f>
        <v>Autoabasto</v>
      </c>
      <c r="L10552" s="37">
        <f t="shared" si="2"/>
        <v>52</v>
      </c>
      <c r="M10552" s="37">
        <f t="shared" si="3"/>
        <v>27</v>
      </c>
      <c r="N10552" s="37">
        <f t="shared" si="4"/>
        <v>12</v>
      </c>
      <c r="O10552" s="37" t="str">
        <f t="array" ref="O10552">IFERROR(XLOOKUP(K10552,'Tipo de carga'!B:B,'Tipo de carga'!C:C))</f>
        <v>Diesel</v>
      </c>
    </row>
    <row r="10553">
      <c r="A10553" s="36">
        <v>1979.0</v>
      </c>
      <c r="B10553" s="37" t="str">
        <f t="array" ref="B10553">IFERROR(XLOOKUP(A10553,'Asignacion Dic'!A:A,'Asignacion Dic'!C:C))</f>
        <v>MeLi asignado SD</v>
      </c>
      <c r="C10553" s="37" t="str">
        <f t="array" ref="C10553">IFERROR(XLOOKUP(A10553,'Asignacion Dic'!A:A,'Asignacion Dic'!B:B))</f>
        <v>EC-05</v>
      </c>
      <c r="D10553" s="38">
        <v>45653.25821759259</v>
      </c>
      <c r="E10553" s="36" t="s">
        <v>370</v>
      </c>
      <c r="F10553" s="37" t="str">
        <f t="array" ref="F10553">IFERROR(XLOOKUP(E10553,Operadores!A:A,Operadores!B:B))</f>
        <v>GALODI</v>
      </c>
      <c r="G10553" s="36" t="s">
        <v>72</v>
      </c>
      <c r="H10553" s="39">
        <v>19.16584</v>
      </c>
      <c r="I10553" s="40">
        <v>690.29</v>
      </c>
      <c r="J10553" s="41">
        <f t="shared" si="5"/>
        <v>13229.98769</v>
      </c>
      <c r="K10553" s="37" t="str">
        <f t="array" ref="K10553">IFERROR(XLOOKUP(G10553,'Tipo de carga'!A:A,'Tipo de carga'!B:B))</f>
        <v>Autoabasto</v>
      </c>
      <c r="L10553" s="37">
        <f t="shared" si="2"/>
        <v>52</v>
      </c>
      <c r="M10553" s="37">
        <f t="shared" si="3"/>
        <v>27</v>
      </c>
      <c r="N10553" s="37">
        <f t="shared" si="4"/>
        <v>12</v>
      </c>
      <c r="O10553" s="37" t="str">
        <f t="array" ref="O10553">IFERROR(XLOOKUP(K10553,'Tipo de carga'!B:B,'Tipo de carga'!C:C))</f>
        <v>Diesel</v>
      </c>
    </row>
    <row r="10554">
      <c r="A10554" s="36">
        <v>1939.0</v>
      </c>
      <c r="B10554" s="37" t="str">
        <f t="array" ref="B10554">IFERROR(XLOOKUP(A10554,'Asignacion Dic'!A:A,'Asignacion Dic'!C:C))</f>
        <v>Full Liver</v>
      </c>
      <c r="C10554" s="37" t="str">
        <f t="array" ref="C10554">IFERROR(XLOOKUP(A10554,'Asignacion Dic'!A:A,'Asignacion Dic'!B:B))</f>
        <v>EC-01</v>
      </c>
      <c r="D10554" s="38">
        <v>45653.21165509259</v>
      </c>
      <c r="E10554" s="36" t="s">
        <v>364</v>
      </c>
      <c r="F10554" s="37" t="str">
        <f t="array" ref="F10554">IFERROR(XLOOKUP(E10554,Operadores!A:A,Operadores!B:B))</f>
        <v>TORBR01</v>
      </c>
      <c r="G10554" s="36" t="s">
        <v>72</v>
      </c>
      <c r="H10554" s="39">
        <v>19.16584</v>
      </c>
      <c r="I10554" s="40">
        <v>597.42</v>
      </c>
      <c r="J10554" s="41">
        <f t="shared" si="5"/>
        <v>11450.05613</v>
      </c>
      <c r="K10554" s="37" t="str">
        <f t="array" ref="K10554">IFERROR(XLOOKUP(G10554,'Tipo de carga'!A:A,'Tipo de carga'!B:B))</f>
        <v>Autoabasto</v>
      </c>
      <c r="L10554" s="37">
        <f t="shared" si="2"/>
        <v>52</v>
      </c>
      <c r="M10554" s="37">
        <f t="shared" si="3"/>
        <v>27</v>
      </c>
      <c r="N10554" s="37">
        <f t="shared" si="4"/>
        <v>12</v>
      </c>
      <c r="O10554" s="37" t="str">
        <f t="array" ref="O10554">IFERROR(XLOOKUP(K10554,'Tipo de carga'!B:B,'Tipo de carga'!C:C))</f>
        <v>Diesel</v>
      </c>
    </row>
    <row r="10555">
      <c r="A10555" s="36">
        <v>1697.0</v>
      </c>
      <c r="B10555" s="37" t="str">
        <f t="array" ref="B10555">IFERROR(XLOOKUP(A10555,'Asignacion Dic'!A:A,'Asignacion Dic'!C:C))</f>
        <v>Pilgrims Tepo</v>
      </c>
      <c r="C10555" s="37" t="str">
        <f t="array" ref="C10555">IFERROR(XLOOKUP(A10555,'Asignacion Dic'!A:A,'Asignacion Dic'!B:B))</f>
        <v>EC-02</v>
      </c>
      <c r="D10555" s="38">
        <v>45653.20055555556</v>
      </c>
      <c r="E10555" s="36" t="s">
        <v>592</v>
      </c>
      <c r="F10555" s="37" t="str">
        <f t="array" ref="F10555">IFERROR(XLOOKUP(E10555,Operadores!A:A,Operadores!B:B))</f>
        <v>SANKEV</v>
      </c>
      <c r="G10555" s="36" t="s">
        <v>72</v>
      </c>
      <c r="H10555" s="39">
        <v>19.16584</v>
      </c>
      <c r="I10555" s="40">
        <v>407.35</v>
      </c>
      <c r="J10555" s="41">
        <f t="shared" si="5"/>
        <v>7807.204924</v>
      </c>
      <c r="K10555" s="37" t="str">
        <f t="array" ref="K10555">IFERROR(XLOOKUP(G10555,'Tipo de carga'!A:A,'Tipo de carga'!B:B))</f>
        <v>Autoabasto</v>
      </c>
      <c r="L10555" s="37">
        <f t="shared" si="2"/>
        <v>52</v>
      </c>
      <c r="M10555" s="37">
        <f t="shared" si="3"/>
        <v>27</v>
      </c>
      <c r="N10555" s="37">
        <f t="shared" si="4"/>
        <v>12</v>
      </c>
      <c r="O10555" s="37" t="str">
        <f t="array" ref="O10555">IFERROR(XLOOKUP(K10555,'Tipo de carga'!B:B,'Tipo de carga'!C:C))</f>
        <v>Diesel</v>
      </c>
    </row>
    <row r="10556">
      <c r="A10556" s="36">
        <v>2042.0</v>
      </c>
      <c r="B10556" s="37" t="str">
        <f t="array" ref="B10556">IFERROR(XLOOKUP(A10556,'Asignacion Dic'!A:A,'Asignacion Dic'!C:C))</f>
        <v>Liverpool Local</v>
      </c>
      <c r="C10556" s="37" t="str">
        <f t="array" ref="C10556">IFERROR(XLOOKUP(A10556,'Asignacion Dic'!A:A,'Asignacion Dic'!B:B))</f>
        <v>EC-01</v>
      </c>
      <c r="D10556" s="38">
        <v>45653.14134259259</v>
      </c>
      <c r="E10556" s="36" t="s">
        <v>468</v>
      </c>
      <c r="F10556" s="37" t="str">
        <f t="array" ref="F10556">IFERROR(XLOOKUP(E10556,Operadores!A:A,Operadores!B:B))</f>
        <v>JUAOSC</v>
      </c>
      <c r="G10556" s="36" t="s">
        <v>72</v>
      </c>
      <c r="H10556" s="39">
        <v>19.16584</v>
      </c>
      <c r="I10556" s="40">
        <v>333.56</v>
      </c>
      <c r="J10556" s="41">
        <f t="shared" si="5"/>
        <v>6392.95759</v>
      </c>
      <c r="K10556" s="37" t="str">
        <f t="array" ref="K10556">IFERROR(XLOOKUP(G10556,'Tipo de carga'!A:A,'Tipo de carga'!B:B))</f>
        <v>Autoabasto</v>
      </c>
      <c r="L10556" s="37">
        <f t="shared" si="2"/>
        <v>52</v>
      </c>
      <c r="M10556" s="37">
        <f t="shared" si="3"/>
        <v>27</v>
      </c>
      <c r="N10556" s="37">
        <f t="shared" si="4"/>
        <v>12</v>
      </c>
      <c r="O10556" s="37" t="str">
        <f t="array" ref="O10556">IFERROR(XLOOKUP(K10556,'Tipo de carga'!B:B,'Tipo de carga'!C:C))</f>
        <v>Diesel</v>
      </c>
    </row>
    <row r="10557">
      <c r="A10557" s="36">
        <v>1987.0</v>
      </c>
      <c r="B10557" s="37" t="str">
        <f t="array" ref="B10557">IFERROR(XLOOKUP(A10557,'Asignacion Dic'!A:A,'Asignacion Dic'!C:C))</f>
        <v>MeLi asignado SD</v>
      </c>
      <c r="C10557" s="37" t="str">
        <f t="array" ref="C10557">IFERROR(XLOOKUP(A10557,'Asignacion Dic'!A:A,'Asignacion Dic'!B:B))</f>
        <v>EC-05</v>
      </c>
      <c r="D10557" s="38">
        <v>45653.12509259259</v>
      </c>
      <c r="E10557" s="36" t="s">
        <v>522</v>
      </c>
      <c r="F10557" s="37" t="str">
        <f t="array" ref="F10557">IFERROR(XLOOKUP(E10557,Operadores!A:A,Operadores!B:B))</f>
        <v>SORJUL</v>
      </c>
      <c r="G10557" s="36" t="s">
        <v>72</v>
      </c>
      <c r="H10557" s="39">
        <v>19.16584</v>
      </c>
      <c r="I10557" s="40">
        <v>684.47</v>
      </c>
      <c r="J10557" s="41">
        <f t="shared" si="5"/>
        <v>13118.4425</v>
      </c>
      <c r="K10557" s="37" t="str">
        <f t="array" ref="K10557">IFERROR(XLOOKUP(G10557,'Tipo de carga'!A:A,'Tipo de carga'!B:B))</f>
        <v>Autoabasto</v>
      </c>
      <c r="L10557" s="37">
        <f t="shared" si="2"/>
        <v>52</v>
      </c>
      <c r="M10557" s="37">
        <f t="shared" si="3"/>
        <v>27</v>
      </c>
      <c r="N10557" s="37">
        <f t="shared" si="4"/>
        <v>12</v>
      </c>
      <c r="O10557" s="37" t="str">
        <f t="array" ref="O10557">IFERROR(XLOOKUP(K10557,'Tipo de carga'!B:B,'Tipo de carga'!C:C))</f>
        <v>Diesel</v>
      </c>
    </row>
    <row r="10558">
      <c r="A10558" s="36">
        <v>1889.0</v>
      </c>
      <c r="B10558" s="37" t="str">
        <f t="array" ref="B10558">IFERROR(XLOOKUP(A10558,'Asignacion Dic'!A:A,'Asignacion Dic'!C:C))</f>
        <v>MeLi asignado SD</v>
      </c>
      <c r="C10558" s="37" t="str">
        <f t="array" ref="C10558">IFERROR(XLOOKUP(A10558,'Asignacion Dic'!A:A,'Asignacion Dic'!B:B))</f>
        <v>EC-05</v>
      </c>
      <c r="D10558" s="38">
        <v>45653.04010416667</v>
      </c>
      <c r="E10558" s="36" t="s">
        <v>211</v>
      </c>
      <c r="F10558" s="37" t="str">
        <f t="array" ref="F10558">IFERROR(XLOOKUP(E10558,Operadores!A:A,Operadores!B:B))</f>
        <v>MARANG</v>
      </c>
      <c r="G10558" s="36" t="s">
        <v>72</v>
      </c>
      <c r="H10558" s="39">
        <v>19.16584</v>
      </c>
      <c r="I10558" s="40">
        <v>366.38</v>
      </c>
      <c r="J10558" s="41">
        <f t="shared" si="5"/>
        <v>7021.980459</v>
      </c>
      <c r="K10558" s="37" t="str">
        <f t="array" ref="K10558">IFERROR(XLOOKUP(G10558,'Tipo de carga'!A:A,'Tipo de carga'!B:B))</f>
        <v>Autoabasto</v>
      </c>
      <c r="L10558" s="37">
        <f t="shared" si="2"/>
        <v>52</v>
      </c>
      <c r="M10558" s="37">
        <f t="shared" si="3"/>
        <v>27</v>
      </c>
      <c r="N10558" s="37">
        <f t="shared" si="4"/>
        <v>12</v>
      </c>
      <c r="O10558" s="37" t="str">
        <f t="array" ref="O10558">IFERROR(XLOOKUP(K10558,'Tipo de carga'!B:B,'Tipo de carga'!C:C))</f>
        <v>Diesel</v>
      </c>
    </row>
    <row r="10559">
      <c r="A10559" s="36">
        <v>1881.0</v>
      </c>
      <c r="B10559" s="37" t="str">
        <f t="array" ref="B10559">IFERROR(XLOOKUP(A10559,'Asignacion Dic'!A:A,'Asignacion Dic'!C:C))</f>
        <v>Circuitos</v>
      </c>
      <c r="C10559" s="37" t="str">
        <f t="array" ref="C10559">IFERROR(XLOOKUP(A10559,'Asignacion Dic'!A:A,'Asignacion Dic'!B:B))</f>
        <v>EC-03</v>
      </c>
      <c r="D10559" s="38">
        <v>45653.03469907407</v>
      </c>
      <c r="E10559" s="36" t="s">
        <v>210</v>
      </c>
      <c r="F10559" s="37" t="str">
        <f t="array" ref="F10559">IFERROR(XLOOKUP(E10559,Operadores!A:A,Operadores!B:B))</f>
        <v>CERJER</v>
      </c>
      <c r="G10559" s="36" t="s">
        <v>72</v>
      </c>
      <c r="H10559" s="39">
        <v>19.16584</v>
      </c>
      <c r="I10559" s="40">
        <v>630.01</v>
      </c>
      <c r="J10559" s="41">
        <f t="shared" si="5"/>
        <v>12074.67086</v>
      </c>
      <c r="K10559" s="37" t="str">
        <f t="array" ref="K10559">IFERROR(XLOOKUP(G10559,'Tipo de carga'!A:A,'Tipo de carga'!B:B))</f>
        <v>Autoabasto</v>
      </c>
      <c r="L10559" s="37">
        <f t="shared" si="2"/>
        <v>52</v>
      </c>
      <c r="M10559" s="37">
        <f t="shared" si="3"/>
        <v>27</v>
      </c>
      <c r="N10559" s="37">
        <f t="shared" si="4"/>
        <v>12</v>
      </c>
      <c r="O10559" s="37" t="str">
        <f t="array" ref="O10559">IFERROR(XLOOKUP(K10559,'Tipo de carga'!B:B,'Tipo de carga'!C:C))</f>
        <v>Diesel</v>
      </c>
    </row>
    <row r="10560">
      <c r="A10560" s="36">
        <v>1942.0</v>
      </c>
      <c r="B10560" s="37" t="str">
        <f t="array" ref="B10560">IFERROR(XLOOKUP(A10560,'Asignacion Dic'!A:A,'Asignacion Dic'!C:C))</f>
        <v>MeLi asignado SD</v>
      </c>
      <c r="C10560" s="37" t="str">
        <f t="array" ref="C10560">IFERROR(XLOOKUP(A10560,'Asignacion Dic'!A:A,'Asignacion Dic'!B:B))</f>
        <v>EC-05</v>
      </c>
      <c r="D10560" s="38">
        <v>45653.02327546296</v>
      </c>
      <c r="E10560" s="36" t="s">
        <v>637</v>
      </c>
      <c r="F10560" s="37" t="str">
        <f t="array" ref="F10560">IFERROR(XLOOKUP(E10560,Operadores!A:A,Operadores!B:B))</f>
        <v>GARJUA04</v>
      </c>
      <c r="G10560" s="36" t="s">
        <v>72</v>
      </c>
      <c r="H10560" s="39">
        <v>19.16584</v>
      </c>
      <c r="I10560" s="40">
        <v>353.85</v>
      </c>
      <c r="J10560" s="41">
        <f t="shared" si="5"/>
        <v>6781.832484</v>
      </c>
      <c r="K10560" s="37" t="str">
        <f t="array" ref="K10560">IFERROR(XLOOKUP(G10560,'Tipo de carga'!A:A,'Tipo de carga'!B:B))</f>
        <v>Autoabasto</v>
      </c>
      <c r="L10560" s="37">
        <f t="shared" si="2"/>
        <v>52</v>
      </c>
      <c r="M10560" s="37">
        <f t="shared" si="3"/>
        <v>27</v>
      </c>
      <c r="N10560" s="37">
        <f t="shared" si="4"/>
        <v>12</v>
      </c>
      <c r="O10560" s="37" t="str">
        <f t="array" ref="O10560">IFERROR(XLOOKUP(K10560,'Tipo de carga'!B:B,'Tipo de carga'!C:C))</f>
        <v>Diesel</v>
      </c>
    </row>
    <row r="10561">
      <c r="A10561" s="36">
        <v>1958.0</v>
      </c>
      <c r="B10561" s="37" t="str">
        <f t="array" ref="B10561">IFERROR(XLOOKUP(A10561,'Asignacion Dic'!A:A,'Asignacion Dic'!C:C))</f>
        <v>Full Liver</v>
      </c>
      <c r="C10561" s="37" t="str">
        <f t="array" ref="C10561">IFERROR(XLOOKUP(A10561,'Asignacion Dic'!A:A,'Asignacion Dic'!B:B))</f>
        <v>EC-01</v>
      </c>
      <c r="D10561" s="38">
        <v>45653.01841435185</v>
      </c>
      <c r="E10561" s="36" t="s">
        <v>218</v>
      </c>
      <c r="F10561" s="37" t="str">
        <f t="array" ref="F10561">IFERROR(XLOOKUP(E10561,Operadores!A:A,Operadores!B:B))</f>
        <v>MONAL</v>
      </c>
      <c r="G10561" s="36" t="s">
        <v>72</v>
      </c>
      <c r="H10561" s="39">
        <v>19.16584</v>
      </c>
      <c r="I10561" s="40">
        <v>310.06</v>
      </c>
      <c r="J10561" s="41">
        <f t="shared" si="5"/>
        <v>5942.56035</v>
      </c>
      <c r="K10561" s="37" t="str">
        <f t="array" ref="K10561">IFERROR(XLOOKUP(G10561,'Tipo de carga'!A:A,'Tipo de carga'!B:B))</f>
        <v>Autoabasto</v>
      </c>
      <c r="L10561" s="37">
        <f t="shared" si="2"/>
        <v>52</v>
      </c>
      <c r="M10561" s="37">
        <f t="shared" si="3"/>
        <v>27</v>
      </c>
      <c r="N10561" s="37">
        <f t="shared" si="4"/>
        <v>12</v>
      </c>
      <c r="O10561" s="37" t="str">
        <f t="array" ref="O10561">IFERROR(XLOOKUP(K10561,'Tipo de carga'!B:B,'Tipo de carga'!C:C))</f>
        <v>Diesel</v>
      </c>
    </row>
    <row r="10562">
      <c r="A10562" s="36">
        <v>1982.0</v>
      </c>
      <c r="B10562" s="37" t="str">
        <f t="array" ref="B10562">IFERROR(XLOOKUP(A10562,'Asignacion Dic'!A:A,'Asignacion Dic'!C:C))</f>
        <v>MeLi asignado SD</v>
      </c>
      <c r="C10562" s="37" t="str">
        <f t="array" ref="C10562">IFERROR(XLOOKUP(A10562,'Asignacion Dic'!A:A,'Asignacion Dic'!B:B))</f>
        <v>EC-05</v>
      </c>
      <c r="D10562" s="38">
        <v>45653.00798611111</v>
      </c>
      <c r="E10562" s="36" t="s">
        <v>190</v>
      </c>
      <c r="F10562" s="37" t="str">
        <f t="array" ref="F10562">IFERROR(XLOOKUP(E10562,Operadores!A:A,Operadores!B:B))</f>
        <v>BUSJUA</v>
      </c>
      <c r="G10562" s="36" t="s">
        <v>72</v>
      </c>
      <c r="H10562" s="39">
        <v>19.16584</v>
      </c>
      <c r="I10562" s="40">
        <v>341.29</v>
      </c>
      <c r="J10562" s="41">
        <f t="shared" si="5"/>
        <v>6541.109534</v>
      </c>
      <c r="K10562" s="37" t="str">
        <f t="array" ref="K10562">IFERROR(XLOOKUP(G10562,'Tipo de carga'!A:A,'Tipo de carga'!B:B))</f>
        <v>Autoabasto</v>
      </c>
      <c r="L10562" s="37">
        <f t="shared" si="2"/>
        <v>52</v>
      </c>
      <c r="M10562" s="37">
        <f t="shared" si="3"/>
        <v>27</v>
      </c>
      <c r="N10562" s="37">
        <f t="shared" si="4"/>
        <v>12</v>
      </c>
      <c r="O10562" s="37" t="str">
        <f t="array" ref="O10562">IFERROR(XLOOKUP(K10562,'Tipo de carga'!B:B,'Tipo de carga'!C:C))</f>
        <v>Diesel</v>
      </c>
    </row>
    <row r="10563">
      <c r="A10563" s="36">
        <v>2078.0</v>
      </c>
      <c r="B10563" s="37" t="str">
        <f t="array" ref="B10563">IFERROR(XLOOKUP(A10563,'Asignacion Dic'!A:A,'Asignacion Dic'!C:C))</f>
        <v>Protans</v>
      </c>
      <c r="C10563" s="37" t="str">
        <f t="array" ref="C10563">IFERROR(XLOOKUP(A10563,'Asignacion Dic'!A:A,'Asignacion Dic'!B:B))</f>
        <v>EC-03</v>
      </c>
      <c r="D10563" s="38">
        <v>45653.98909722222</v>
      </c>
      <c r="E10563" s="36" t="s">
        <v>254</v>
      </c>
      <c r="F10563" s="37" t="str">
        <f t="array" ref="F10563">IFERROR(XLOOKUP(E10563,Operadores!A:A,Operadores!B:B))</f>
        <v>PERFE</v>
      </c>
      <c r="G10563" s="36" t="s">
        <v>19</v>
      </c>
      <c r="H10563" s="39">
        <v>19.29</v>
      </c>
      <c r="I10563" s="40">
        <v>461.39</v>
      </c>
      <c r="J10563" s="41">
        <f t="shared" si="5"/>
        <v>8900.2131</v>
      </c>
      <c r="K10563" s="37" t="str">
        <f t="array" ref="K10563">IFERROR(XLOOKUP(G10563,'Tipo de carga'!A:A,'Tipo de carga'!B:B))</f>
        <v>Autoabasto</v>
      </c>
      <c r="L10563" s="37">
        <f t="shared" si="2"/>
        <v>52</v>
      </c>
      <c r="M10563" s="37">
        <f t="shared" si="3"/>
        <v>27</v>
      </c>
      <c r="N10563" s="37">
        <f t="shared" si="4"/>
        <v>12</v>
      </c>
      <c r="O10563" s="37" t="str">
        <f t="array" ref="O10563">IFERROR(XLOOKUP(K10563,'Tipo de carga'!B:B,'Tipo de carga'!C:C))</f>
        <v>Diesel</v>
      </c>
    </row>
    <row r="10564">
      <c r="A10564" s="36">
        <v>2079.0</v>
      </c>
      <c r="B10564" s="37" t="str">
        <f t="array" ref="B10564">IFERROR(XLOOKUP(A10564,'Asignacion Dic'!A:A,'Asignacion Dic'!C:C))</f>
        <v>Protans</v>
      </c>
      <c r="C10564" s="37" t="str">
        <f t="array" ref="C10564">IFERROR(XLOOKUP(A10564,'Asignacion Dic'!A:A,'Asignacion Dic'!B:B))</f>
        <v>EC-03</v>
      </c>
      <c r="D10564" s="38">
        <v>45653.98908564815</v>
      </c>
      <c r="E10564" s="36" t="s">
        <v>249</v>
      </c>
      <c r="F10564" s="37" t="str">
        <f t="array" ref="F10564">IFERROR(XLOOKUP(E10564,Operadores!A:A,Operadores!B:B))</f>
        <v>LOPJOS03</v>
      </c>
      <c r="G10564" s="36" t="s">
        <v>19</v>
      </c>
      <c r="H10564" s="39">
        <v>19.29</v>
      </c>
      <c r="I10564" s="40">
        <v>369.87</v>
      </c>
      <c r="J10564" s="41">
        <f t="shared" si="5"/>
        <v>7134.7923</v>
      </c>
      <c r="K10564" s="37" t="str">
        <f t="array" ref="K10564">IFERROR(XLOOKUP(G10564,'Tipo de carga'!A:A,'Tipo de carga'!B:B))</f>
        <v>Autoabasto</v>
      </c>
      <c r="L10564" s="37">
        <f t="shared" si="2"/>
        <v>52</v>
      </c>
      <c r="M10564" s="37">
        <f t="shared" si="3"/>
        <v>27</v>
      </c>
      <c r="N10564" s="37">
        <f t="shared" si="4"/>
        <v>12</v>
      </c>
      <c r="O10564" s="37" t="str">
        <f t="array" ref="O10564">IFERROR(XLOOKUP(K10564,'Tipo de carga'!B:B,'Tipo de carga'!C:C))</f>
        <v>Diesel</v>
      </c>
    </row>
    <row r="10565">
      <c r="A10565" s="36">
        <v>1858.0</v>
      </c>
      <c r="B10565" s="37" t="str">
        <f t="array" ref="B10565">IFERROR(XLOOKUP(A10565,'Asignacion Dic'!A:A,'Asignacion Dic'!C:C))</f>
        <v>Hisense</v>
      </c>
      <c r="C10565" s="37" t="str">
        <f t="array" ref="C10565">IFERROR(XLOOKUP(A10565,'Asignacion Dic'!A:A,'Asignacion Dic'!B:B))</f>
        <v>EC-03</v>
      </c>
      <c r="D10565" s="38">
        <v>45653.80023148148</v>
      </c>
      <c r="E10565" s="36" t="s">
        <v>70</v>
      </c>
      <c r="F10565" s="37" t="str">
        <f t="array" ref="F10565">IFERROR(XLOOKUP(E10565,Operadores!A:A,Operadores!B:B))</f>
        <v>IBAANY</v>
      </c>
      <c r="G10565" s="36" t="s">
        <v>19</v>
      </c>
      <c r="H10565" s="39">
        <v>19.29</v>
      </c>
      <c r="I10565" s="40">
        <v>783.92</v>
      </c>
      <c r="J10565" s="41">
        <f t="shared" si="5"/>
        <v>15121.8168</v>
      </c>
      <c r="K10565" s="37" t="str">
        <f t="array" ref="K10565">IFERROR(XLOOKUP(G10565,'Tipo de carga'!A:A,'Tipo de carga'!B:B))</f>
        <v>Autoabasto</v>
      </c>
      <c r="L10565" s="37">
        <f t="shared" si="2"/>
        <v>52</v>
      </c>
      <c r="M10565" s="37">
        <f t="shared" si="3"/>
        <v>27</v>
      </c>
      <c r="N10565" s="37">
        <f t="shared" si="4"/>
        <v>12</v>
      </c>
      <c r="O10565" s="37" t="str">
        <f t="array" ref="O10565">IFERROR(XLOOKUP(K10565,'Tipo de carga'!B:B,'Tipo de carga'!C:C))</f>
        <v>Diesel</v>
      </c>
    </row>
    <row r="10566">
      <c r="A10566" s="36">
        <v>1805.0</v>
      </c>
      <c r="B10566" s="37" t="str">
        <f t="array" ref="B10566">IFERROR(XLOOKUP(A10566,'Asignacion Dic'!A:A,'Asignacion Dic'!C:C))</f>
        <v>Sayer Full</v>
      </c>
      <c r="C10566" s="37" t="str">
        <f t="array" ref="C10566">IFERROR(XLOOKUP(A10566,'Asignacion Dic'!A:A,'Asignacion Dic'!B:B))</f>
        <v>EC-04</v>
      </c>
      <c r="D10566" s="38">
        <v>45653.74842592593</v>
      </c>
      <c r="E10566" s="36" t="s">
        <v>435</v>
      </c>
      <c r="F10566" s="37" t="str">
        <f t="array" ref="F10566">IFERROR(XLOOKUP(E10566,Operadores!A:A,Operadores!B:B))</f>
        <v>DIABER</v>
      </c>
      <c r="G10566" s="36" t="s">
        <v>19</v>
      </c>
      <c r="H10566" s="39">
        <v>19.29</v>
      </c>
      <c r="I10566" s="40">
        <v>88.33</v>
      </c>
      <c r="J10566" s="41">
        <f t="shared" si="5"/>
        <v>1703.8857</v>
      </c>
      <c r="K10566" s="37" t="str">
        <f t="array" ref="K10566">IFERROR(XLOOKUP(G10566,'Tipo de carga'!A:A,'Tipo de carga'!B:B))</f>
        <v>Autoabasto</v>
      </c>
      <c r="L10566" s="37">
        <f t="shared" si="2"/>
        <v>52</v>
      </c>
      <c r="M10566" s="37">
        <f t="shared" si="3"/>
        <v>27</v>
      </c>
      <c r="N10566" s="37">
        <f t="shared" si="4"/>
        <v>12</v>
      </c>
      <c r="O10566" s="37" t="str">
        <f t="array" ref="O10566">IFERROR(XLOOKUP(K10566,'Tipo de carga'!B:B,'Tipo de carga'!C:C))</f>
        <v>Diesel</v>
      </c>
    </row>
    <row r="10567">
      <c r="A10567" s="36">
        <v>1938.0</v>
      </c>
      <c r="B10567" s="37" t="str">
        <f t="array" ref="B10567">IFERROR(XLOOKUP(A10567,'Asignacion Dic'!A:A,'Asignacion Dic'!C:C))</f>
        <v>Sayer Sencillo</v>
      </c>
      <c r="C10567" s="37" t="str">
        <f t="array" ref="C10567">IFERROR(XLOOKUP(A10567,'Asignacion Dic'!A:A,'Asignacion Dic'!B:B))</f>
        <v>EC-04</v>
      </c>
      <c r="D10567" s="38">
        <v>45653.66630787037</v>
      </c>
      <c r="E10567" s="36" t="s">
        <v>38</v>
      </c>
      <c r="F10567" s="37" t="str">
        <f t="array" ref="F10567">IFERROR(XLOOKUP(E10567,Operadores!A:A,Operadores!B:B))</f>
        <v>SOSCA01</v>
      </c>
      <c r="G10567" s="36" t="s">
        <v>19</v>
      </c>
      <c r="H10567" s="39">
        <v>19.29</v>
      </c>
      <c r="I10567" s="40">
        <v>440.0</v>
      </c>
      <c r="J10567" s="41">
        <f t="shared" si="5"/>
        <v>8487.6</v>
      </c>
      <c r="K10567" s="37" t="str">
        <f t="array" ref="K10567">IFERROR(XLOOKUP(G10567,'Tipo de carga'!A:A,'Tipo de carga'!B:B))</f>
        <v>Autoabasto</v>
      </c>
      <c r="L10567" s="37">
        <f t="shared" si="2"/>
        <v>52</v>
      </c>
      <c r="M10567" s="37">
        <f t="shared" si="3"/>
        <v>27</v>
      </c>
      <c r="N10567" s="37">
        <f t="shared" si="4"/>
        <v>12</v>
      </c>
      <c r="O10567" s="37" t="str">
        <f t="array" ref="O10567">IFERROR(XLOOKUP(K10567,'Tipo de carga'!B:B,'Tipo de carga'!C:C))</f>
        <v>Diesel</v>
      </c>
    </row>
    <row r="10568">
      <c r="A10568" s="36">
        <v>1800.0</v>
      </c>
      <c r="B10568" s="37" t="str">
        <f t="array" ref="B10568">IFERROR(XLOOKUP(A10568,'Asignacion Dic'!A:A,'Asignacion Dic'!C:C))</f>
        <v>Sayer Full</v>
      </c>
      <c r="C10568" s="37" t="str">
        <f t="array" ref="C10568">IFERROR(XLOOKUP(A10568,'Asignacion Dic'!A:A,'Asignacion Dic'!B:B))</f>
        <v>EC-04</v>
      </c>
      <c r="D10568" s="38">
        <v>45653.66554398148</v>
      </c>
      <c r="E10568" s="36" t="s">
        <v>73</v>
      </c>
      <c r="F10568" s="37" t="str">
        <f t="array" ref="F10568">IFERROR(XLOOKUP(E10568,Operadores!A:A,Operadores!B:B))</f>
        <v>PERJU03</v>
      </c>
      <c r="G10568" s="36" t="s">
        <v>19</v>
      </c>
      <c r="H10568" s="39">
        <v>19.29</v>
      </c>
      <c r="I10568" s="40">
        <v>690.0</v>
      </c>
      <c r="J10568" s="41">
        <f t="shared" si="5"/>
        <v>13310.1</v>
      </c>
      <c r="K10568" s="37" t="str">
        <f t="array" ref="K10568">IFERROR(XLOOKUP(G10568,'Tipo de carga'!A:A,'Tipo de carga'!B:B))</f>
        <v>Autoabasto</v>
      </c>
      <c r="L10568" s="37">
        <f t="shared" si="2"/>
        <v>52</v>
      </c>
      <c r="M10568" s="37">
        <f t="shared" si="3"/>
        <v>27</v>
      </c>
      <c r="N10568" s="37">
        <f t="shared" si="4"/>
        <v>12</v>
      </c>
      <c r="O10568" s="37" t="str">
        <f t="array" ref="O10568">IFERROR(XLOOKUP(K10568,'Tipo de carga'!B:B,'Tipo de carga'!C:C))</f>
        <v>Diesel</v>
      </c>
    </row>
    <row r="10569">
      <c r="A10569" s="36">
        <v>1786.0</v>
      </c>
      <c r="B10569" s="37" t="str">
        <f t="array" ref="B10569">IFERROR(XLOOKUP(A10569,'Asignacion Dic'!A:A,'Asignacion Dic'!C:C))</f>
        <v>Sayer Sencillo</v>
      </c>
      <c r="C10569" s="37" t="str">
        <f t="array" ref="C10569">IFERROR(XLOOKUP(A10569,'Asignacion Dic'!A:A,'Asignacion Dic'!B:B))</f>
        <v>EC-04</v>
      </c>
      <c r="D10569" s="38">
        <v>45653.645370370374</v>
      </c>
      <c r="E10569" s="36" t="s">
        <v>610</v>
      </c>
      <c r="F10569" s="37" t="str">
        <f t="array" ref="F10569">IFERROR(XLOOKUP(E10569,Operadores!A:A,Operadores!B:B))</f>
        <v>GARISM</v>
      </c>
      <c r="G10569" s="36" t="s">
        <v>19</v>
      </c>
      <c r="H10569" s="39">
        <v>19.29</v>
      </c>
      <c r="I10569" s="40">
        <v>665.05</v>
      </c>
      <c r="J10569" s="41">
        <f t="shared" si="5"/>
        <v>12828.8145</v>
      </c>
      <c r="K10569" s="37" t="str">
        <f t="array" ref="K10569">IFERROR(XLOOKUP(G10569,'Tipo de carga'!A:A,'Tipo de carga'!B:B))</f>
        <v>Autoabasto</v>
      </c>
      <c r="L10569" s="37">
        <f t="shared" si="2"/>
        <v>52</v>
      </c>
      <c r="M10569" s="37">
        <f t="shared" si="3"/>
        <v>27</v>
      </c>
      <c r="N10569" s="37">
        <f t="shared" si="4"/>
        <v>12</v>
      </c>
      <c r="O10569" s="37" t="str">
        <f t="array" ref="O10569">IFERROR(XLOOKUP(K10569,'Tipo de carga'!B:B,'Tipo de carga'!C:C))</f>
        <v>Diesel</v>
      </c>
    </row>
    <row r="10570">
      <c r="A10570" s="36">
        <v>1975.0</v>
      </c>
      <c r="B10570" s="37" t="str">
        <f t="array" ref="B10570">IFERROR(XLOOKUP(A10570,'Asignacion Dic'!A:A,'Asignacion Dic'!C:C))</f>
        <v>Sayer Sencillo</v>
      </c>
      <c r="C10570" s="37" t="str">
        <f t="array" ref="C10570">IFERROR(XLOOKUP(A10570,'Asignacion Dic'!A:A,'Asignacion Dic'!B:B))</f>
        <v>EC-04</v>
      </c>
      <c r="D10570" s="38">
        <v>45653.5655787037</v>
      </c>
      <c r="E10570" s="36" t="s">
        <v>465</v>
      </c>
      <c r="F10570" s="37" t="str">
        <f t="array" ref="F10570">IFERROR(XLOOKUP(E10570,Operadores!A:A,Operadores!B:B))</f>
        <v>SANMAN</v>
      </c>
      <c r="G10570" s="36" t="s">
        <v>19</v>
      </c>
      <c r="H10570" s="39">
        <v>19.29</v>
      </c>
      <c r="I10570" s="40">
        <v>785.32</v>
      </c>
      <c r="J10570" s="41">
        <f t="shared" si="5"/>
        <v>15148.8228</v>
      </c>
      <c r="K10570" s="37" t="str">
        <f t="array" ref="K10570">IFERROR(XLOOKUP(G10570,'Tipo de carga'!A:A,'Tipo de carga'!B:B))</f>
        <v>Autoabasto</v>
      </c>
      <c r="L10570" s="37">
        <f t="shared" si="2"/>
        <v>52</v>
      </c>
      <c r="M10570" s="37">
        <f t="shared" si="3"/>
        <v>27</v>
      </c>
      <c r="N10570" s="37">
        <f t="shared" si="4"/>
        <v>12</v>
      </c>
      <c r="O10570" s="37" t="str">
        <f t="array" ref="O10570">IFERROR(XLOOKUP(K10570,'Tipo de carga'!B:B,'Tipo de carga'!C:C))</f>
        <v>Diesel</v>
      </c>
    </row>
    <row r="10571">
      <c r="A10571" s="36">
        <v>1972.0</v>
      </c>
      <c r="B10571" s="37" t="str">
        <f t="array" ref="B10571">IFERROR(XLOOKUP(A10571,'Asignacion Dic'!A:A,'Asignacion Dic'!C:C))</f>
        <v>Sayer Sencillo</v>
      </c>
      <c r="C10571" s="37" t="str">
        <f t="array" ref="C10571">IFERROR(XLOOKUP(A10571,'Asignacion Dic'!A:A,'Asignacion Dic'!B:B))</f>
        <v>EC-04</v>
      </c>
      <c r="D10571" s="38">
        <v>45653.54350694444</v>
      </c>
      <c r="E10571" s="36" t="s">
        <v>59</v>
      </c>
      <c r="F10571" s="37" t="str">
        <f t="array" ref="F10571">IFERROR(XLOOKUP(E10571,Operadores!A:A,Operadores!B:B))</f>
        <v>ROMJOS</v>
      </c>
      <c r="G10571" s="36" t="s">
        <v>19</v>
      </c>
      <c r="H10571" s="39">
        <v>19.29</v>
      </c>
      <c r="I10571" s="40">
        <v>825.01</v>
      </c>
      <c r="J10571" s="41">
        <f t="shared" si="5"/>
        <v>15914.4429</v>
      </c>
      <c r="K10571" s="37" t="str">
        <f t="array" ref="K10571">IFERROR(XLOOKUP(G10571,'Tipo de carga'!A:A,'Tipo de carga'!B:B))</f>
        <v>Autoabasto</v>
      </c>
      <c r="L10571" s="37">
        <f t="shared" si="2"/>
        <v>52</v>
      </c>
      <c r="M10571" s="37">
        <f t="shared" si="3"/>
        <v>27</v>
      </c>
      <c r="N10571" s="37">
        <f t="shared" si="4"/>
        <v>12</v>
      </c>
      <c r="O10571" s="37" t="str">
        <f t="array" ref="O10571">IFERROR(XLOOKUP(K10571,'Tipo de carga'!B:B,'Tipo de carga'!C:C))</f>
        <v>Diesel</v>
      </c>
    </row>
    <row r="10572">
      <c r="A10572" s="36">
        <v>309.0</v>
      </c>
      <c r="B10572" s="37" t="str">
        <f t="array" ref="B10572">IFERROR(XLOOKUP(A10572,'Asignacion Dic'!A:A,'Asignacion Dic'!C:C))</f>
        <v>Sayer Thorton</v>
      </c>
      <c r="C10572" s="37" t="str">
        <f t="array" ref="C10572">IFERROR(XLOOKUP(A10572,'Asignacion Dic'!A:A,'Asignacion Dic'!B:B))</f>
        <v>EC-04</v>
      </c>
      <c r="D10572" s="38">
        <v>45653.45630787037</v>
      </c>
      <c r="E10572" s="36" t="s">
        <v>264</v>
      </c>
      <c r="F10572" s="37" t="str">
        <f t="array" ref="F10572">IFERROR(XLOOKUP(E10572,Operadores!A:A,Operadores!B:B))</f>
        <v>REVELI</v>
      </c>
      <c r="G10572" s="36" t="s">
        <v>19</v>
      </c>
      <c r="H10572" s="39">
        <v>19.29</v>
      </c>
      <c r="I10572" s="40">
        <v>205.01</v>
      </c>
      <c r="J10572" s="41">
        <f t="shared" si="5"/>
        <v>3954.6429</v>
      </c>
      <c r="K10572" s="37" t="str">
        <f t="array" ref="K10572">IFERROR(XLOOKUP(G10572,'Tipo de carga'!A:A,'Tipo de carga'!B:B))</f>
        <v>Autoabasto</v>
      </c>
      <c r="L10572" s="37">
        <f t="shared" si="2"/>
        <v>52</v>
      </c>
      <c r="M10572" s="37">
        <f t="shared" si="3"/>
        <v>27</v>
      </c>
      <c r="N10572" s="37">
        <f t="shared" si="4"/>
        <v>12</v>
      </c>
      <c r="O10572" s="37" t="str">
        <f t="array" ref="O10572">IFERROR(XLOOKUP(K10572,'Tipo de carga'!B:B,'Tipo de carga'!C:C))</f>
        <v>Diesel</v>
      </c>
    </row>
    <row r="10573">
      <c r="A10573" s="36">
        <v>1848.0</v>
      </c>
      <c r="B10573" s="37" t="str">
        <f t="array" ref="B10573">IFERROR(XLOOKUP(A10573,'Asignacion Dic'!A:A,'Asignacion Dic'!C:C))</f>
        <v>Sayer Sencillo</v>
      </c>
      <c r="C10573" s="37" t="str">
        <f t="array" ref="C10573">IFERROR(XLOOKUP(A10573,'Asignacion Dic'!A:A,'Asignacion Dic'!B:B))</f>
        <v>EC-04</v>
      </c>
      <c r="D10573" s="38">
        <v>45653.42533564815</v>
      </c>
      <c r="E10573" s="36" t="s">
        <v>257</v>
      </c>
      <c r="F10573" s="37" t="str">
        <f t="array" ref="F10573">IFERROR(XLOOKUP(E10573,Operadores!A:A,Operadores!B:B))</f>
        <v>ROSMA</v>
      </c>
      <c r="G10573" s="36" t="s">
        <v>19</v>
      </c>
      <c r="H10573" s="39">
        <v>19.29</v>
      </c>
      <c r="I10573" s="40">
        <v>560.19</v>
      </c>
      <c r="J10573" s="41">
        <f t="shared" si="5"/>
        <v>10806.0651</v>
      </c>
      <c r="K10573" s="37" t="str">
        <f t="array" ref="K10573">IFERROR(XLOOKUP(G10573,'Tipo de carga'!A:A,'Tipo de carga'!B:B))</f>
        <v>Autoabasto</v>
      </c>
      <c r="L10573" s="37">
        <f t="shared" si="2"/>
        <v>52</v>
      </c>
      <c r="M10573" s="37">
        <f t="shared" si="3"/>
        <v>27</v>
      </c>
      <c r="N10573" s="37">
        <f t="shared" si="4"/>
        <v>12</v>
      </c>
      <c r="O10573" s="37" t="str">
        <f t="array" ref="O10573">IFERROR(XLOOKUP(K10573,'Tipo de carga'!B:B,'Tipo de carga'!C:C))</f>
        <v>Diesel</v>
      </c>
    </row>
    <row r="10574">
      <c r="A10574" s="36">
        <v>1806.0</v>
      </c>
      <c r="B10574" s="37" t="str">
        <f t="array" ref="B10574">IFERROR(XLOOKUP(A10574,'Asignacion Dic'!A:A,'Asignacion Dic'!C:C))</f>
        <v>Sayer Full</v>
      </c>
      <c r="C10574" s="37" t="str">
        <f t="array" ref="C10574">IFERROR(XLOOKUP(A10574,'Asignacion Dic'!A:A,'Asignacion Dic'!B:B))</f>
        <v>EC-04</v>
      </c>
      <c r="D10574" s="38">
        <v>45653.17208333333</v>
      </c>
      <c r="E10574" s="36" t="s">
        <v>40</v>
      </c>
      <c r="F10574" s="37" t="str">
        <f t="array" ref="F10574">IFERROR(XLOOKUP(E10574,Operadores!A:A,Operadores!B:B))</f>
        <v>DIAOMA</v>
      </c>
      <c r="G10574" s="36" t="s">
        <v>19</v>
      </c>
      <c r="H10574" s="39">
        <v>19.29</v>
      </c>
      <c r="I10574" s="40">
        <v>424.4</v>
      </c>
      <c r="J10574" s="41">
        <f t="shared" si="5"/>
        <v>8186.676</v>
      </c>
      <c r="K10574" s="37" t="str">
        <f t="array" ref="K10574">IFERROR(XLOOKUP(G10574,'Tipo de carga'!A:A,'Tipo de carga'!B:B))</f>
        <v>Autoabasto</v>
      </c>
      <c r="L10574" s="37">
        <f t="shared" si="2"/>
        <v>52</v>
      </c>
      <c r="M10574" s="37">
        <f t="shared" si="3"/>
        <v>27</v>
      </c>
      <c r="N10574" s="37">
        <f t="shared" si="4"/>
        <v>12</v>
      </c>
      <c r="O10574" s="37" t="str">
        <f t="array" ref="O10574">IFERROR(XLOOKUP(K10574,'Tipo de carga'!B:B,'Tipo de carga'!C:C))</f>
        <v>Diesel</v>
      </c>
    </row>
    <row r="10575">
      <c r="A10575" s="36">
        <v>2038.0</v>
      </c>
      <c r="B10575" s="37" t="str">
        <f t="array" ref="B10575">IFERROR(XLOOKUP(A10575,'Asignacion Dic'!A:A,'Asignacion Dic'!C:C))</f>
        <v>PISA Gdl</v>
      </c>
      <c r="C10575" s="37" t="str">
        <f t="array" ref="C10575">IFERROR(XLOOKUP(A10575,'Asignacion Dic'!A:A,'Asignacion Dic'!B:B))</f>
        <v>EC-06</v>
      </c>
      <c r="D10575" s="38">
        <v>45653.771898148145</v>
      </c>
      <c r="E10575" s="36" t="s">
        <v>634</v>
      </c>
      <c r="F10575" s="37" t="str">
        <f t="array" ref="F10575">IFERROR(XLOOKUP(E10575,Operadores!A:A,Operadores!B:B))</f>
        <v>MARJON</v>
      </c>
      <c r="G10575" s="36" t="s">
        <v>75</v>
      </c>
      <c r="H10575" s="39">
        <v>19.84688</v>
      </c>
      <c r="I10575" s="40">
        <v>658.08</v>
      </c>
      <c r="J10575" s="41">
        <f t="shared" si="5"/>
        <v>13060.83479</v>
      </c>
      <c r="K10575" s="37" t="str">
        <f t="array" ref="K10575">IFERROR(XLOOKUP(G10575,'Tipo de carga'!A:A,'Tipo de carga'!B:B))</f>
        <v>Autoabasto</v>
      </c>
      <c r="L10575" s="37">
        <f t="shared" si="2"/>
        <v>52</v>
      </c>
      <c r="M10575" s="37">
        <f t="shared" si="3"/>
        <v>27</v>
      </c>
      <c r="N10575" s="37">
        <f t="shared" si="4"/>
        <v>12</v>
      </c>
      <c r="O10575" s="37" t="str">
        <f t="array" ref="O10575">IFERROR(XLOOKUP(K10575,'Tipo de carga'!B:B,'Tipo de carga'!C:C))</f>
        <v>Diesel</v>
      </c>
    </row>
    <row r="10576">
      <c r="A10576" s="36">
        <v>2063.0</v>
      </c>
      <c r="B10576" s="37" t="str">
        <f t="array" ref="B10576">IFERROR(XLOOKUP(A10576,'Asignacion Dic'!A:A,'Asignacion Dic'!C:C))</f>
        <v>PISA Gdl</v>
      </c>
      <c r="C10576" s="37" t="str">
        <f t="array" ref="C10576">IFERROR(XLOOKUP(A10576,'Asignacion Dic'!A:A,'Asignacion Dic'!B:B))</f>
        <v>EC-06</v>
      </c>
      <c r="D10576" s="38">
        <v>45653.74190972222</v>
      </c>
      <c r="E10576" s="36" t="s">
        <v>269</v>
      </c>
      <c r="F10576" s="37" t="str">
        <f t="array" ref="F10576">IFERROR(XLOOKUP(E10576,Operadores!A:A,Operadores!B:B))</f>
        <v>GOMLUI02</v>
      </c>
      <c r="G10576" s="36" t="s">
        <v>75</v>
      </c>
      <c r="H10576" s="39">
        <v>19.84688</v>
      </c>
      <c r="I10576" s="40">
        <v>245.04</v>
      </c>
      <c r="J10576" s="41">
        <f t="shared" si="5"/>
        <v>4863.279475</v>
      </c>
      <c r="K10576" s="37" t="str">
        <f t="array" ref="K10576">IFERROR(XLOOKUP(G10576,'Tipo de carga'!A:A,'Tipo de carga'!B:B))</f>
        <v>Autoabasto</v>
      </c>
      <c r="L10576" s="37">
        <f t="shared" si="2"/>
        <v>52</v>
      </c>
      <c r="M10576" s="37">
        <f t="shared" si="3"/>
        <v>27</v>
      </c>
      <c r="N10576" s="37">
        <f t="shared" si="4"/>
        <v>12</v>
      </c>
      <c r="O10576" s="37" t="str">
        <f t="array" ref="O10576">IFERROR(XLOOKUP(K10576,'Tipo de carga'!B:B,'Tipo de carga'!C:C))</f>
        <v>Diesel</v>
      </c>
    </row>
    <row r="10577">
      <c r="A10577" s="36">
        <v>1876.0</v>
      </c>
      <c r="B10577" s="37" t="str">
        <f t="array" ref="B10577">IFERROR(XLOOKUP(A10577,'Asignacion Dic'!A:A,'Asignacion Dic'!C:C))</f>
        <v>Circuitos</v>
      </c>
      <c r="C10577" s="37" t="str">
        <f t="array" ref="C10577">IFERROR(XLOOKUP(A10577,'Asignacion Dic'!A:A,'Asignacion Dic'!B:B))</f>
        <v>EC-03</v>
      </c>
      <c r="D10577" s="38">
        <v>45653.68898148148</v>
      </c>
      <c r="E10577" s="36" t="s">
        <v>405</v>
      </c>
      <c r="F10577" s="37" t="str">
        <f t="array" ref="F10577">IFERROR(XLOOKUP(E10577,Operadores!A:A,Operadores!B:B))</f>
        <v>RUIFR</v>
      </c>
      <c r="G10577" s="36" t="s">
        <v>75</v>
      </c>
      <c r="H10577" s="39">
        <v>19.84688</v>
      </c>
      <c r="I10577" s="40">
        <v>340.54</v>
      </c>
      <c r="J10577" s="41">
        <f t="shared" si="5"/>
        <v>6758.656515</v>
      </c>
      <c r="K10577" s="37" t="str">
        <f t="array" ref="K10577">IFERROR(XLOOKUP(G10577,'Tipo de carga'!A:A,'Tipo de carga'!B:B))</f>
        <v>Autoabasto</v>
      </c>
      <c r="L10577" s="37">
        <f t="shared" si="2"/>
        <v>52</v>
      </c>
      <c r="M10577" s="37">
        <f t="shared" si="3"/>
        <v>27</v>
      </c>
      <c r="N10577" s="37">
        <f t="shared" si="4"/>
        <v>12</v>
      </c>
      <c r="O10577" s="37" t="str">
        <f t="array" ref="O10577">IFERROR(XLOOKUP(K10577,'Tipo de carga'!B:B,'Tipo de carga'!C:C))</f>
        <v>Diesel</v>
      </c>
    </row>
    <row r="10578">
      <c r="A10578" s="36">
        <v>1888.0</v>
      </c>
      <c r="B10578" s="37" t="str">
        <f t="array" ref="B10578">IFERROR(XLOOKUP(A10578,'Asignacion Dic'!A:A,'Asignacion Dic'!C:C))</f>
        <v>Circuitos</v>
      </c>
      <c r="C10578" s="37" t="str">
        <f t="array" ref="C10578">IFERROR(XLOOKUP(A10578,'Asignacion Dic'!A:A,'Asignacion Dic'!B:B))</f>
        <v>EC-03</v>
      </c>
      <c r="D10578" s="38">
        <v>45653.68054398148</v>
      </c>
      <c r="E10578" s="36" t="s">
        <v>617</v>
      </c>
      <c r="F10578" s="37" t="str">
        <f t="array" ref="F10578">IFERROR(XLOOKUP(E10578,Operadores!A:A,Operadores!B:B))</f>
        <v>CUAJOR</v>
      </c>
      <c r="G10578" s="36" t="s">
        <v>75</v>
      </c>
      <c r="H10578" s="39">
        <v>19.84688</v>
      </c>
      <c r="I10578" s="40">
        <v>765.9</v>
      </c>
      <c r="J10578" s="41">
        <f t="shared" si="5"/>
        <v>15200.72539</v>
      </c>
      <c r="K10578" s="37" t="str">
        <f t="array" ref="K10578">IFERROR(XLOOKUP(G10578,'Tipo de carga'!A:A,'Tipo de carga'!B:B))</f>
        <v>Autoabasto</v>
      </c>
      <c r="L10578" s="37">
        <f t="shared" si="2"/>
        <v>52</v>
      </c>
      <c r="M10578" s="37">
        <f t="shared" si="3"/>
        <v>27</v>
      </c>
      <c r="N10578" s="37">
        <f t="shared" si="4"/>
        <v>12</v>
      </c>
      <c r="O10578" s="37" t="str">
        <f t="array" ref="O10578">IFERROR(XLOOKUP(K10578,'Tipo de carga'!B:B,'Tipo de carga'!C:C))</f>
        <v>Diesel</v>
      </c>
    </row>
    <row r="10579">
      <c r="A10579" s="36">
        <v>1932.0</v>
      </c>
      <c r="B10579" s="37" t="str">
        <f t="array" ref="B10579">IFERROR(XLOOKUP(A10579,'Asignacion Dic'!A:A,'Asignacion Dic'!C:C))</f>
        <v>Circuitos</v>
      </c>
      <c r="C10579" s="37" t="str">
        <f t="array" ref="C10579">IFERROR(XLOOKUP(A10579,'Asignacion Dic'!A:A,'Asignacion Dic'!B:B))</f>
        <v>EC-03</v>
      </c>
      <c r="D10579" s="38">
        <v>45653.59945601852</v>
      </c>
      <c r="E10579" s="36" t="s">
        <v>185</v>
      </c>
      <c r="F10579" s="37" t="str">
        <f t="array" ref="F10579">IFERROR(XLOOKUP(E10579,Operadores!A:A,Operadores!B:B))</f>
        <v>FERRI</v>
      </c>
      <c r="G10579" s="36" t="s">
        <v>75</v>
      </c>
      <c r="H10579" s="39">
        <v>19.84688</v>
      </c>
      <c r="I10579" s="40">
        <v>173.32</v>
      </c>
      <c r="J10579" s="41">
        <f t="shared" si="5"/>
        <v>3439.861242</v>
      </c>
      <c r="K10579" s="37" t="str">
        <f t="array" ref="K10579">IFERROR(XLOOKUP(G10579,'Tipo de carga'!A:A,'Tipo de carga'!B:B))</f>
        <v>Autoabasto</v>
      </c>
      <c r="L10579" s="37">
        <f t="shared" si="2"/>
        <v>52</v>
      </c>
      <c r="M10579" s="37">
        <f t="shared" si="3"/>
        <v>27</v>
      </c>
      <c r="N10579" s="37">
        <f t="shared" si="4"/>
        <v>12</v>
      </c>
      <c r="O10579" s="37" t="str">
        <f t="array" ref="O10579">IFERROR(XLOOKUP(K10579,'Tipo de carga'!B:B,'Tipo de carga'!C:C))</f>
        <v>Diesel</v>
      </c>
    </row>
    <row r="10580">
      <c r="A10580" s="36">
        <v>2077.0</v>
      </c>
      <c r="B10580" s="37" t="str">
        <f t="array" ref="B10580">IFERROR(XLOOKUP(A10580,'Asignacion Dic'!A:A,'Asignacion Dic'!C:C))</f>
        <v>PISA Gdl</v>
      </c>
      <c r="C10580" s="37" t="str">
        <f t="array" ref="C10580">IFERROR(XLOOKUP(A10580,'Asignacion Dic'!A:A,'Asignacion Dic'!B:B))</f>
        <v>EC-06</v>
      </c>
      <c r="D10580" s="38">
        <v>45653.49254629629</v>
      </c>
      <c r="E10580" s="36" t="s">
        <v>573</v>
      </c>
      <c r="F10580" s="37" t="str">
        <f t="array" ref="F10580">IFERROR(XLOOKUP(E10580,Operadores!A:A,Operadores!B:B))</f>
        <v>FLOJOS02</v>
      </c>
      <c r="G10580" s="36" t="s">
        <v>75</v>
      </c>
      <c r="H10580" s="39">
        <v>19.84688</v>
      </c>
      <c r="I10580" s="40">
        <v>426.76</v>
      </c>
      <c r="J10580" s="41">
        <f t="shared" si="5"/>
        <v>8469.854509</v>
      </c>
      <c r="K10580" s="37" t="str">
        <f t="array" ref="K10580">IFERROR(XLOOKUP(G10580,'Tipo de carga'!A:A,'Tipo de carga'!B:B))</f>
        <v>Autoabasto</v>
      </c>
      <c r="L10580" s="37">
        <f t="shared" si="2"/>
        <v>52</v>
      </c>
      <c r="M10580" s="37">
        <f t="shared" si="3"/>
        <v>27</v>
      </c>
      <c r="N10580" s="37">
        <f t="shared" si="4"/>
        <v>12</v>
      </c>
      <c r="O10580" s="37" t="str">
        <f t="array" ref="O10580">IFERROR(XLOOKUP(K10580,'Tipo de carga'!B:B,'Tipo de carga'!C:C))</f>
        <v>Diesel</v>
      </c>
    </row>
    <row r="10581">
      <c r="A10581" s="36">
        <v>2085.0</v>
      </c>
      <c r="B10581" s="37" t="str">
        <f t="array" ref="B10581">IFERROR(XLOOKUP(A10581,'Asignacion Dic'!A:A,'Asignacion Dic'!C:C))</f>
        <v>PISA Gdl</v>
      </c>
      <c r="C10581" s="37" t="str">
        <f t="array" ref="C10581">IFERROR(XLOOKUP(A10581,'Asignacion Dic'!A:A,'Asignacion Dic'!B:B))</f>
        <v>EC-06</v>
      </c>
      <c r="D10581" s="38">
        <v>45653.454097222224</v>
      </c>
      <c r="E10581" s="36" t="s">
        <v>583</v>
      </c>
      <c r="F10581" s="37" t="str">
        <f t="array" ref="F10581">IFERROR(XLOOKUP(E10581,Operadores!A:A,Operadores!B:B))</f>
        <v>MARLUI02</v>
      </c>
      <c r="G10581" s="36" t="s">
        <v>75</v>
      </c>
      <c r="H10581" s="39">
        <v>19.84688</v>
      </c>
      <c r="I10581" s="40">
        <v>842.74</v>
      </c>
      <c r="J10581" s="41">
        <f t="shared" si="5"/>
        <v>16725.75965</v>
      </c>
      <c r="K10581" s="37" t="str">
        <f t="array" ref="K10581">IFERROR(XLOOKUP(G10581,'Tipo de carga'!A:A,'Tipo de carga'!B:B))</f>
        <v>Autoabasto</v>
      </c>
      <c r="L10581" s="37">
        <f t="shared" si="2"/>
        <v>52</v>
      </c>
      <c r="M10581" s="37">
        <f t="shared" si="3"/>
        <v>27</v>
      </c>
      <c r="N10581" s="37">
        <f t="shared" si="4"/>
        <v>12</v>
      </c>
      <c r="O10581" s="37" t="str">
        <f t="array" ref="O10581">IFERROR(XLOOKUP(K10581,'Tipo de carga'!B:B,'Tipo de carga'!C:C))</f>
        <v>Diesel</v>
      </c>
    </row>
    <row r="10582">
      <c r="A10582" s="36">
        <v>1931.0</v>
      </c>
      <c r="B10582" s="37" t="str">
        <f t="array" ref="B10582">IFERROR(XLOOKUP(A10582,'Asignacion Dic'!A:A,'Asignacion Dic'!C:C))</f>
        <v>Circuitos</v>
      </c>
      <c r="C10582" s="37" t="str">
        <f t="array" ref="C10582">IFERROR(XLOOKUP(A10582,'Asignacion Dic'!A:A,'Asignacion Dic'!B:B))</f>
        <v>EC-03</v>
      </c>
      <c r="D10582" s="38">
        <v>45653.43342592593</v>
      </c>
      <c r="E10582" s="36" t="s">
        <v>26</v>
      </c>
      <c r="F10582" s="37" t="str">
        <f t="array" ref="F10582">IFERROR(XLOOKUP(E10582,Operadores!A:A,Operadores!B:B))</f>
        <v>ARBJO</v>
      </c>
      <c r="G10582" s="36" t="s">
        <v>75</v>
      </c>
      <c r="H10582" s="39">
        <v>19.84688</v>
      </c>
      <c r="I10582" s="40">
        <v>190.04</v>
      </c>
      <c r="J10582" s="41">
        <f t="shared" si="5"/>
        <v>3771.701075</v>
      </c>
      <c r="K10582" s="37" t="str">
        <f t="array" ref="K10582">IFERROR(XLOOKUP(G10582,'Tipo de carga'!A:A,'Tipo de carga'!B:B))</f>
        <v>Autoabasto</v>
      </c>
      <c r="L10582" s="37">
        <f t="shared" si="2"/>
        <v>52</v>
      </c>
      <c r="M10582" s="37">
        <f t="shared" si="3"/>
        <v>27</v>
      </c>
      <c r="N10582" s="37">
        <f t="shared" si="4"/>
        <v>12</v>
      </c>
      <c r="O10582" s="37" t="str">
        <f t="array" ref="O10582">IFERROR(XLOOKUP(K10582,'Tipo de carga'!B:B,'Tipo de carga'!C:C))</f>
        <v>Diesel</v>
      </c>
    </row>
    <row r="10583">
      <c r="A10583" s="36">
        <v>2041.0</v>
      </c>
      <c r="B10583" s="37" t="str">
        <f t="array" ref="B10583">IFERROR(XLOOKUP(A10583,'Asignacion Dic'!A:A,'Asignacion Dic'!C:C))</f>
        <v>PISA Gdl</v>
      </c>
      <c r="C10583" s="37" t="str">
        <f t="array" ref="C10583">IFERROR(XLOOKUP(A10583,'Asignacion Dic'!A:A,'Asignacion Dic'!B:B))</f>
        <v>EC-06</v>
      </c>
      <c r="D10583" s="38">
        <v>45653.42630787037</v>
      </c>
      <c r="E10583" s="36" t="s">
        <v>600</v>
      </c>
      <c r="F10583" s="37" t="str">
        <f t="array" ref="F10583">IFERROR(XLOOKUP(E10583,Operadores!A:A,Operadores!B:B))</f>
        <v>GONRAF</v>
      </c>
      <c r="G10583" s="36" t="s">
        <v>75</v>
      </c>
      <c r="H10583" s="39">
        <v>19.84688</v>
      </c>
      <c r="I10583" s="40">
        <v>749.38</v>
      </c>
      <c r="J10583" s="41">
        <f t="shared" si="5"/>
        <v>14872.85493</v>
      </c>
      <c r="K10583" s="37" t="str">
        <f t="array" ref="K10583">IFERROR(XLOOKUP(G10583,'Tipo de carga'!A:A,'Tipo de carga'!B:B))</f>
        <v>Autoabasto</v>
      </c>
      <c r="L10583" s="37">
        <f t="shared" si="2"/>
        <v>52</v>
      </c>
      <c r="M10583" s="37">
        <f t="shared" si="3"/>
        <v>27</v>
      </c>
      <c r="N10583" s="37">
        <f t="shared" si="4"/>
        <v>12</v>
      </c>
      <c r="O10583" s="37" t="str">
        <f t="array" ref="O10583">IFERROR(XLOOKUP(K10583,'Tipo de carga'!B:B,'Tipo de carga'!C:C))</f>
        <v>Diesel</v>
      </c>
    </row>
    <row r="10584">
      <c r="A10584" s="36">
        <v>1774.0</v>
      </c>
      <c r="B10584" s="37" t="str">
        <f t="array" ref="B10584">IFERROR(XLOOKUP(A10584,'Asignacion Dic'!A:A,'Asignacion Dic'!C:C))</f>
        <v>Circuitos</v>
      </c>
      <c r="C10584" s="37" t="str">
        <f t="array" ref="C10584">IFERROR(XLOOKUP(A10584,'Asignacion Dic'!A:A,'Asignacion Dic'!B:B))</f>
        <v>EC-03</v>
      </c>
      <c r="D10584" s="38">
        <v>45653.00377314815</v>
      </c>
      <c r="E10584" s="36" t="s">
        <v>595</v>
      </c>
      <c r="F10584" s="37" t="str">
        <f t="array" ref="F10584">IFERROR(XLOOKUP(E10584,Operadores!A:A,Operadores!B:B))</f>
        <v>GARFRA</v>
      </c>
      <c r="G10584" s="36" t="s">
        <v>75</v>
      </c>
      <c r="H10584" s="39">
        <v>19.84688</v>
      </c>
      <c r="I10584" s="40">
        <v>666.6</v>
      </c>
      <c r="J10584" s="41">
        <f t="shared" si="5"/>
        <v>13229.93021</v>
      </c>
      <c r="K10584" s="37" t="str">
        <f t="array" ref="K10584">IFERROR(XLOOKUP(G10584,'Tipo de carga'!A:A,'Tipo de carga'!B:B))</f>
        <v>Autoabasto</v>
      </c>
      <c r="L10584" s="37">
        <f t="shared" si="2"/>
        <v>52</v>
      </c>
      <c r="M10584" s="37">
        <f t="shared" si="3"/>
        <v>27</v>
      </c>
      <c r="N10584" s="37">
        <f t="shared" si="4"/>
        <v>12</v>
      </c>
      <c r="O10584" s="37" t="str">
        <f t="array" ref="O10584">IFERROR(XLOOKUP(K10584,'Tipo de carga'!B:B,'Tipo de carga'!C:C))</f>
        <v>Diesel</v>
      </c>
    </row>
    <row r="10585">
      <c r="A10585" s="36">
        <v>1947.0</v>
      </c>
      <c r="B10585" s="37" t="str">
        <f t="array" ref="B10585">IFERROR(XLOOKUP(A10585,'Asignacion Dic'!A:A,'Asignacion Dic'!C:C))</f>
        <v>Circuitos</v>
      </c>
      <c r="C10585" s="37" t="str">
        <f t="array" ref="C10585">IFERROR(XLOOKUP(A10585,'Asignacion Dic'!A:A,'Asignacion Dic'!B:B))</f>
        <v>EC-03</v>
      </c>
      <c r="D10585" s="38">
        <v>45653.00271990741</v>
      </c>
      <c r="E10585" s="36" t="s">
        <v>265</v>
      </c>
      <c r="F10585" s="37" t="str">
        <f t="array" ref="F10585">IFERROR(XLOOKUP(E10585,Operadores!A:A,Operadores!B:B))</f>
        <v>DAMOS</v>
      </c>
      <c r="G10585" s="36" t="s">
        <v>75</v>
      </c>
      <c r="H10585" s="39">
        <v>19.84688</v>
      </c>
      <c r="I10585" s="40">
        <v>515.05</v>
      </c>
      <c r="J10585" s="41">
        <f t="shared" si="5"/>
        <v>10222.13554</v>
      </c>
      <c r="K10585" s="37" t="str">
        <f t="array" ref="K10585">IFERROR(XLOOKUP(G10585,'Tipo de carga'!A:A,'Tipo de carga'!B:B))</f>
        <v>Autoabasto</v>
      </c>
      <c r="L10585" s="37">
        <f t="shared" si="2"/>
        <v>52</v>
      </c>
      <c r="M10585" s="37">
        <f t="shared" si="3"/>
        <v>27</v>
      </c>
      <c r="N10585" s="37">
        <f t="shared" si="4"/>
        <v>12</v>
      </c>
      <c r="O10585" s="37" t="str">
        <f t="array" ref="O10585">IFERROR(XLOOKUP(K10585,'Tipo de carga'!B:B,'Tipo de carga'!C:C))</f>
        <v>Diesel</v>
      </c>
    </row>
    <row r="10586">
      <c r="A10586" s="36">
        <v>1948.0</v>
      </c>
      <c r="B10586" s="37" t="str">
        <f t="array" ref="B10586">IFERROR(XLOOKUP(A10586,'Asignacion Dic'!A:A,'Asignacion Dic'!C:C))</f>
        <v>Circuitos</v>
      </c>
      <c r="C10586" s="37" t="str">
        <f t="array" ref="C10586">IFERROR(XLOOKUP(A10586,'Asignacion Dic'!A:A,'Asignacion Dic'!B:B))</f>
        <v>EC-03</v>
      </c>
      <c r="D10586" s="38">
        <v>45653.70390046296</v>
      </c>
      <c r="E10586" s="36" t="s">
        <v>256</v>
      </c>
      <c r="F10586" s="37" t="str">
        <f t="array" ref="F10586">IFERROR(XLOOKUP(E10586,Operadores!A:A,Operadores!B:B))</f>
        <v>MOREFR</v>
      </c>
      <c r="G10586" s="36" t="s">
        <v>274</v>
      </c>
      <c r="H10586" s="39">
        <v>18.94</v>
      </c>
      <c r="I10586" s="40">
        <v>400.01</v>
      </c>
      <c r="J10586" s="41">
        <f t="shared" si="5"/>
        <v>7576.1894</v>
      </c>
      <c r="K10586" s="37" t="str">
        <f t="array" ref="K10586">IFERROR(XLOOKUP(G10586,'Tipo de carga'!A:A,'Tipo de carga'!B:B))</f>
        <v>Autoabasto</v>
      </c>
      <c r="L10586" s="37">
        <f t="shared" si="2"/>
        <v>52</v>
      </c>
      <c r="M10586" s="37">
        <f t="shared" si="3"/>
        <v>27</v>
      </c>
      <c r="N10586" s="37">
        <f t="shared" si="4"/>
        <v>12</v>
      </c>
      <c r="O10586" s="37" t="str">
        <f t="array" ref="O10586">IFERROR(XLOOKUP(K10586,'Tipo de carga'!B:B,'Tipo de carga'!C:C))</f>
        <v>Diesel</v>
      </c>
    </row>
    <row r="10587">
      <c r="A10587" s="36">
        <v>2044.0</v>
      </c>
      <c r="B10587" s="37" t="str">
        <f t="array" ref="B10587">IFERROR(XLOOKUP(A10587,'Asignacion Dic'!A:A,'Asignacion Dic'!C:C))</f>
        <v>PISA Gdl</v>
      </c>
      <c r="C10587" s="37" t="str">
        <f t="array" ref="C10587">IFERROR(XLOOKUP(A10587,'Asignacion Dic'!A:A,'Asignacion Dic'!B:B))</f>
        <v>EC-06</v>
      </c>
      <c r="D10587" s="38">
        <v>45653.50875</v>
      </c>
      <c r="E10587" s="36" t="s">
        <v>362</v>
      </c>
      <c r="F10587" s="37" t="str">
        <f t="array" ref="F10587">IFERROR(XLOOKUP(E10587,Operadores!A:A,Operadores!B:B))</f>
        <v>HUIRA</v>
      </c>
      <c r="G10587" s="36" t="s">
        <v>274</v>
      </c>
      <c r="H10587" s="39">
        <v>18.94</v>
      </c>
      <c r="I10587" s="40">
        <v>522.06</v>
      </c>
      <c r="J10587" s="41">
        <f t="shared" si="5"/>
        <v>9887.8164</v>
      </c>
      <c r="K10587" s="37" t="str">
        <f t="array" ref="K10587">IFERROR(XLOOKUP(G10587,'Tipo de carga'!A:A,'Tipo de carga'!B:B))</f>
        <v>Autoabasto</v>
      </c>
      <c r="L10587" s="37">
        <f t="shared" si="2"/>
        <v>52</v>
      </c>
      <c r="M10587" s="37">
        <f t="shared" si="3"/>
        <v>27</v>
      </c>
      <c r="N10587" s="37">
        <f t="shared" si="4"/>
        <v>12</v>
      </c>
      <c r="O10587" s="37" t="str">
        <f t="array" ref="O10587">IFERROR(XLOOKUP(K10587,'Tipo de carga'!B:B,'Tipo de carga'!C:C))</f>
        <v>Diesel</v>
      </c>
    </row>
    <row r="10588">
      <c r="A10588" s="36">
        <v>2003.0</v>
      </c>
      <c r="B10588" s="37" t="str">
        <f t="array" ref="B10588">IFERROR(XLOOKUP(A10588,'Asignacion Dic'!A:A,'Asignacion Dic'!C:C))</f>
        <v>MeLi Dedicado TD</v>
      </c>
      <c r="C10588" s="37" t="str">
        <f t="array" ref="C10588">IFERROR(XLOOKUP(A10588,'Asignacion Dic'!A:A,'Asignacion Dic'!B:B))</f>
        <v>EC-05</v>
      </c>
      <c r="D10588" s="38">
        <v>45653.97170138889</v>
      </c>
      <c r="E10588" s="36" t="s">
        <v>622</v>
      </c>
      <c r="F10588" s="37" t="str">
        <f t="array" ref="F10588">IFERROR(XLOOKUP(E10588,Operadores!A:A,Operadores!B:B))</f>
        <v>MALART</v>
      </c>
      <c r="G10588" s="36" t="s">
        <v>609</v>
      </c>
      <c r="H10588" s="39">
        <v>20.55377</v>
      </c>
      <c r="I10588" s="40">
        <v>510.0</v>
      </c>
      <c r="J10588" s="41">
        <f t="shared" si="5"/>
        <v>10482.4227</v>
      </c>
      <c r="K10588" s="37" t="str">
        <f t="array" ref="K10588">IFERROR(XLOOKUP(G10588,'Tipo de carga'!A:A,'Tipo de carga'!B:B))</f>
        <v>Autoabasto</v>
      </c>
      <c r="L10588" s="37">
        <f t="shared" si="2"/>
        <v>52</v>
      </c>
      <c r="M10588" s="37">
        <f t="shared" si="3"/>
        <v>27</v>
      </c>
      <c r="N10588" s="37">
        <f t="shared" si="4"/>
        <v>12</v>
      </c>
      <c r="O10588" s="37" t="str">
        <f t="array" ref="O10588">IFERROR(XLOOKUP(K10588,'Tipo de carga'!B:B,'Tipo de carga'!C:C))</f>
        <v>Diesel</v>
      </c>
    </row>
    <row r="10589">
      <c r="A10589" s="36">
        <v>1934.0</v>
      </c>
      <c r="B10589" s="37" t="str">
        <f t="array" ref="B10589">IFERROR(XLOOKUP(A10589,'Asignacion Dic'!A:A,'Asignacion Dic'!C:C))</f>
        <v>Circuitos</v>
      </c>
      <c r="C10589" s="37" t="str">
        <f t="array" ref="C10589">IFERROR(XLOOKUP(A10589,'Asignacion Dic'!A:A,'Asignacion Dic'!B:B))</f>
        <v>EC-03</v>
      </c>
      <c r="D10589" s="38">
        <v>45653.400613425925</v>
      </c>
      <c r="E10589" s="36" t="s">
        <v>272</v>
      </c>
      <c r="F10589" s="37" t="str">
        <f t="array" ref="F10589">IFERROR(XLOOKUP(E10589,Operadores!A:A,Operadores!B:B))</f>
        <v>AVIEN</v>
      </c>
      <c r="G10589" s="36" t="s">
        <v>609</v>
      </c>
      <c r="H10589" s="39">
        <v>20.55377</v>
      </c>
      <c r="I10589" s="40">
        <v>420.18</v>
      </c>
      <c r="J10589" s="41">
        <f t="shared" si="5"/>
        <v>8636.283079</v>
      </c>
      <c r="K10589" s="37" t="str">
        <f t="array" ref="K10589">IFERROR(XLOOKUP(G10589,'Tipo de carga'!A:A,'Tipo de carga'!B:B))</f>
        <v>Autoabasto</v>
      </c>
      <c r="L10589" s="37">
        <f t="shared" si="2"/>
        <v>52</v>
      </c>
      <c r="M10589" s="37">
        <f t="shared" si="3"/>
        <v>27</v>
      </c>
      <c r="N10589" s="37">
        <f t="shared" si="4"/>
        <v>12</v>
      </c>
      <c r="O10589" s="37" t="str">
        <f t="array" ref="O10589">IFERROR(XLOOKUP(K10589,'Tipo de carga'!B:B,'Tipo de carga'!C:C))</f>
        <v>Diesel</v>
      </c>
    </row>
    <row r="10590">
      <c r="A10590" s="36">
        <v>1753.0</v>
      </c>
      <c r="B10590" s="37" t="str">
        <f t="array" ref="B10590">IFERROR(XLOOKUP(A10590,'Asignacion Dic'!A:A,'Asignacion Dic'!C:C))</f>
        <v>Wm Full</v>
      </c>
      <c r="C10590" s="37" t="str">
        <f t="array" ref="C10590">IFERROR(XLOOKUP(A10590,'Asignacion Dic'!A:A,'Asignacion Dic'!B:B))</f>
        <v>EC-08</v>
      </c>
      <c r="D10590" s="38">
        <v>45653.9728125</v>
      </c>
      <c r="E10590" s="36" t="s">
        <v>291</v>
      </c>
      <c r="F10590" s="37" t="str">
        <f t="array" ref="F10590">IFERROR(XLOOKUP(E10590,Operadores!A:A,Operadores!B:B))</f>
        <v>MENRI</v>
      </c>
      <c r="G10590" s="36" t="s">
        <v>42</v>
      </c>
      <c r="H10590" s="39">
        <v>19.27791</v>
      </c>
      <c r="I10590" s="40">
        <v>451.72</v>
      </c>
      <c r="J10590" s="41">
        <f t="shared" si="5"/>
        <v>8708.217505</v>
      </c>
      <c r="K10590" s="37" t="str">
        <f t="array" ref="K10590">IFERROR(XLOOKUP(G10590,'Tipo de carga'!A:A,'Tipo de carga'!B:B))</f>
        <v>Autoabasto</v>
      </c>
      <c r="L10590" s="37">
        <f t="shared" si="2"/>
        <v>52</v>
      </c>
      <c r="M10590" s="37">
        <f t="shared" si="3"/>
        <v>27</v>
      </c>
      <c r="N10590" s="37">
        <f t="shared" si="4"/>
        <v>12</v>
      </c>
      <c r="O10590" s="37" t="str">
        <f t="array" ref="O10590">IFERROR(XLOOKUP(K10590,'Tipo de carga'!B:B,'Tipo de carga'!C:C))</f>
        <v>Diesel</v>
      </c>
    </row>
    <row r="10591">
      <c r="A10591" s="36">
        <v>1741.0</v>
      </c>
      <c r="B10591" s="37" t="str">
        <f t="array" ref="B10591">IFERROR(XLOOKUP(A10591,'Asignacion Dic'!A:A,'Asignacion Dic'!C:C))</f>
        <v>Hisense</v>
      </c>
      <c r="C10591" s="37" t="str">
        <f t="array" ref="C10591">IFERROR(XLOOKUP(A10591,'Asignacion Dic'!A:A,'Asignacion Dic'!B:B))</f>
        <v>EC-03</v>
      </c>
      <c r="D10591" s="38">
        <v>45653.948645833334</v>
      </c>
      <c r="E10591" s="36" t="s">
        <v>76</v>
      </c>
      <c r="F10591" s="37" t="str">
        <f t="array" ref="F10591">IFERROR(XLOOKUP(E10591,Operadores!A:A,Operadores!B:B))</f>
        <v>GALSA</v>
      </c>
      <c r="G10591" s="36" t="s">
        <v>42</v>
      </c>
      <c r="H10591" s="39">
        <v>19.27791</v>
      </c>
      <c r="I10591" s="40">
        <v>350.04</v>
      </c>
      <c r="J10591" s="41">
        <f t="shared" si="5"/>
        <v>6748.039616</v>
      </c>
      <c r="K10591" s="37" t="str">
        <f t="array" ref="K10591">IFERROR(XLOOKUP(G10591,'Tipo de carga'!A:A,'Tipo de carga'!B:B))</f>
        <v>Autoabasto</v>
      </c>
      <c r="L10591" s="37">
        <f t="shared" si="2"/>
        <v>52</v>
      </c>
      <c r="M10591" s="37">
        <f t="shared" si="3"/>
        <v>27</v>
      </c>
      <c r="N10591" s="37">
        <f t="shared" si="4"/>
        <v>12</v>
      </c>
      <c r="O10591" s="37" t="str">
        <f t="array" ref="O10591">IFERROR(XLOOKUP(K10591,'Tipo de carga'!B:B,'Tipo de carga'!C:C))</f>
        <v>Diesel</v>
      </c>
    </row>
    <row r="10592">
      <c r="A10592" s="36">
        <v>1730.0</v>
      </c>
      <c r="B10592" s="37" t="str">
        <f t="array" ref="B10592">IFERROR(XLOOKUP(A10592,'Asignacion Dic'!A:A,'Asignacion Dic'!C:C))</f>
        <v>Wm Sencillo</v>
      </c>
      <c r="C10592" s="37" t="str">
        <f t="array" ref="C10592">IFERROR(XLOOKUP(A10592,'Asignacion Dic'!A:A,'Asignacion Dic'!B:B))</f>
        <v>EC-08</v>
      </c>
      <c r="D10592" s="38">
        <v>45653.88615740741</v>
      </c>
      <c r="E10592" s="36" t="s">
        <v>287</v>
      </c>
      <c r="F10592" s="37" t="str">
        <f t="array" ref="F10592">IFERROR(XLOOKUP(E10592,Operadores!A:A,Operadores!B:B))</f>
        <v>ALVGAB</v>
      </c>
      <c r="G10592" s="36" t="s">
        <v>42</v>
      </c>
      <c r="H10592" s="39">
        <v>19.27791</v>
      </c>
      <c r="I10592" s="40">
        <v>401.09</v>
      </c>
      <c r="J10592" s="41">
        <f t="shared" si="5"/>
        <v>7732.176922</v>
      </c>
      <c r="K10592" s="37" t="str">
        <f t="array" ref="K10592">IFERROR(XLOOKUP(G10592,'Tipo de carga'!A:A,'Tipo de carga'!B:B))</f>
        <v>Autoabasto</v>
      </c>
      <c r="L10592" s="37">
        <f t="shared" si="2"/>
        <v>52</v>
      </c>
      <c r="M10592" s="37">
        <f t="shared" si="3"/>
        <v>27</v>
      </c>
      <c r="N10592" s="37">
        <f t="shared" si="4"/>
        <v>12</v>
      </c>
      <c r="O10592" s="37" t="str">
        <f t="array" ref="O10592">IFERROR(XLOOKUP(K10592,'Tipo de carga'!B:B,'Tipo de carga'!C:C))</f>
        <v>Diesel</v>
      </c>
    </row>
    <row r="10593">
      <c r="A10593" s="36">
        <v>1798.0</v>
      </c>
      <c r="B10593" s="37" t="str">
        <f t="array" ref="B10593">IFERROR(XLOOKUP(A10593,'Asignacion Dic'!A:A,'Asignacion Dic'!C:C))</f>
        <v>Wm Full</v>
      </c>
      <c r="C10593" s="37" t="str">
        <f t="array" ref="C10593">IFERROR(XLOOKUP(A10593,'Asignacion Dic'!A:A,'Asignacion Dic'!B:B))</f>
        <v>EC-08</v>
      </c>
      <c r="D10593" s="38">
        <v>45653.88579861111</v>
      </c>
      <c r="E10593" s="36" t="s">
        <v>299</v>
      </c>
      <c r="F10593" s="37" t="str">
        <f t="array" ref="F10593">IFERROR(XLOOKUP(E10593,Operadores!A:A,Operadores!B:B))</f>
        <v>MARWAL</v>
      </c>
      <c r="G10593" s="36" t="s">
        <v>42</v>
      </c>
      <c r="H10593" s="39">
        <v>19.27791</v>
      </c>
      <c r="I10593" s="40">
        <v>353.5</v>
      </c>
      <c r="J10593" s="41">
        <f t="shared" si="5"/>
        <v>6814.741185</v>
      </c>
      <c r="K10593" s="37" t="str">
        <f t="array" ref="K10593">IFERROR(XLOOKUP(G10593,'Tipo de carga'!A:A,'Tipo de carga'!B:B))</f>
        <v>Autoabasto</v>
      </c>
      <c r="L10593" s="37">
        <f t="shared" si="2"/>
        <v>52</v>
      </c>
      <c r="M10593" s="37">
        <f t="shared" si="3"/>
        <v>27</v>
      </c>
      <c r="N10593" s="37">
        <f t="shared" si="4"/>
        <v>12</v>
      </c>
      <c r="O10593" s="37" t="str">
        <f t="array" ref="O10593">IFERROR(XLOOKUP(K10593,'Tipo de carga'!B:B,'Tipo de carga'!C:C))</f>
        <v>Diesel</v>
      </c>
    </row>
    <row r="10594">
      <c r="A10594" s="36">
        <v>1817.0</v>
      </c>
      <c r="B10594" s="37" t="str">
        <f t="array" ref="B10594">IFERROR(XLOOKUP(A10594,'Asignacion Dic'!A:A,'Asignacion Dic'!C:C))</f>
        <v>Wm Full</v>
      </c>
      <c r="C10594" s="37" t="str">
        <f t="array" ref="C10594">IFERROR(XLOOKUP(A10594,'Asignacion Dic'!A:A,'Asignacion Dic'!B:B))</f>
        <v>EC-08</v>
      </c>
      <c r="D10594" s="38">
        <v>45653.86987268519</v>
      </c>
      <c r="E10594" s="36" t="s">
        <v>500</v>
      </c>
      <c r="F10594" s="37" t="str">
        <f t="array" ref="F10594">IFERROR(XLOOKUP(E10594,Operadores!A:A,Operadores!B:B))</f>
        <v>RUIROBX</v>
      </c>
      <c r="G10594" s="36" t="s">
        <v>42</v>
      </c>
      <c r="H10594" s="39">
        <v>19.27791</v>
      </c>
      <c r="I10594" s="40">
        <v>717.06</v>
      </c>
      <c r="J10594" s="41">
        <f t="shared" si="5"/>
        <v>13823.41814</v>
      </c>
      <c r="K10594" s="37" t="str">
        <f t="array" ref="K10594">IFERROR(XLOOKUP(G10594,'Tipo de carga'!A:A,'Tipo de carga'!B:B))</f>
        <v>Autoabasto</v>
      </c>
      <c r="L10594" s="37">
        <f t="shared" si="2"/>
        <v>52</v>
      </c>
      <c r="M10594" s="37">
        <f t="shared" si="3"/>
        <v>27</v>
      </c>
      <c r="N10594" s="37">
        <f t="shared" si="4"/>
        <v>12</v>
      </c>
      <c r="O10594" s="37" t="str">
        <f t="array" ref="O10594">IFERROR(XLOOKUP(K10594,'Tipo de carga'!B:B,'Tipo de carga'!C:C))</f>
        <v>Diesel</v>
      </c>
    </row>
    <row r="10595">
      <c r="A10595" s="36">
        <v>1746.0</v>
      </c>
      <c r="B10595" s="37" t="str">
        <f t="array" ref="B10595">IFERROR(XLOOKUP(A10595,'Asignacion Dic'!A:A,'Asignacion Dic'!C:C))</f>
        <v>Wm Full</v>
      </c>
      <c r="C10595" s="37" t="str">
        <f t="array" ref="C10595">IFERROR(XLOOKUP(A10595,'Asignacion Dic'!A:A,'Asignacion Dic'!B:B))</f>
        <v>EC-08</v>
      </c>
      <c r="D10595" s="38">
        <v>45653.85319444445</v>
      </c>
      <c r="E10595" s="36" t="s">
        <v>293</v>
      </c>
      <c r="F10595" s="37" t="str">
        <f t="array" ref="F10595">IFERROR(XLOOKUP(E10595,Operadores!A:A,Operadores!B:B))</f>
        <v>LOPFER</v>
      </c>
      <c r="G10595" s="36" t="s">
        <v>42</v>
      </c>
      <c r="H10595" s="39">
        <v>19.27791</v>
      </c>
      <c r="I10595" s="40">
        <v>405.04</v>
      </c>
      <c r="J10595" s="41">
        <f t="shared" si="5"/>
        <v>7808.324666</v>
      </c>
      <c r="K10595" s="37" t="str">
        <f t="array" ref="K10595">IFERROR(XLOOKUP(G10595,'Tipo de carga'!A:A,'Tipo de carga'!B:B))</f>
        <v>Autoabasto</v>
      </c>
      <c r="L10595" s="37">
        <f t="shared" si="2"/>
        <v>52</v>
      </c>
      <c r="M10595" s="37">
        <f t="shared" si="3"/>
        <v>27</v>
      </c>
      <c r="N10595" s="37">
        <f t="shared" si="4"/>
        <v>12</v>
      </c>
      <c r="O10595" s="37" t="str">
        <f t="array" ref="O10595">IFERROR(XLOOKUP(K10595,'Tipo de carga'!B:B,'Tipo de carga'!C:C))</f>
        <v>Diesel</v>
      </c>
    </row>
    <row r="10596">
      <c r="A10596" s="36">
        <v>2013.0</v>
      </c>
      <c r="B10596" s="37" t="str">
        <f t="array" ref="B10596">IFERROR(XLOOKUP(A10596,'Asignacion Dic'!A:A,'Asignacion Dic'!C:C))</f>
        <v>MeLi Dedicado Merida</v>
      </c>
      <c r="C10596" s="37" t="str">
        <f t="array" ref="C10596">IFERROR(XLOOKUP(A10596,'Asignacion Dic'!A:A,'Asignacion Dic'!B:B))</f>
        <v>EC-05</v>
      </c>
      <c r="D10596" s="38">
        <v>45653.84278935185</v>
      </c>
      <c r="E10596" s="36" t="s">
        <v>556</v>
      </c>
      <c r="F10596" s="37" t="str">
        <f t="array" ref="F10596">IFERROR(XLOOKUP(E10596,Operadores!A:A,Operadores!B:B))</f>
        <v>MONJON</v>
      </c>
      <c r="G10596" s="36" t="s">
        <v>42</v>
      </c>
      <c r="H10596" s="39">
        <v>19.27791</v>
      </c>
      <c r="I10596" s="40">
        <v>240.03</v>
      </c>
      <c r="J10596" s="41">
        <f t="shared" si="5"/>
        <v>4627.276737</v>
      </c>
      <c r="K10596" s="37" t="str">
        <f t="array" ref="K10596">IFERROR(XLOOKUP(G10596,'Tipo de carga'!A:A,'Tipo de carga'!B:B))</f>
        <v>Autoabasto</v>
      </c>
      <c r="L10596" s="37">
        <f t="shared" si="2"/>
        <v>52</v>
      </c>
      <c r="M10596" s="37">
        <f t="shared" si="3"/>
        <v>27</v>
      </c>
      <c r="N10596" s="37">
        <f t="shared" si="4"/>
        <v>12</v>
      </c>
      <c r="O10596" s="37" t="str">
        <f t="array" ref="O10596">IFERROR(XLOOKUP(K10596,'Tipo de carga'!B:B,'Tipo de carga'!C:C))</f>
        <v>Diesel</v>
      </c>
    </row>
    <row r="10597">
      <c r="A10597" s="36">
        <v>2027.0</v>
      </c>
      <c r="B10597" s="37" t="str">
        <f t="array" ref="B10597">IFERROR(XLOOKUP(A10597,'Asignacion Dic'!A:A,'Asignacion Dic'!C:C))</f>
        <v>MeLi Dedicado Merida</v>
      </c>
      <c r="C10597" s="37" t="str">
        <f t="array" ref="C10597">IFERROR(XLOOKUP(A10597,'Asignacion Dic'!A:A,'Asignacion Dic'!B:B))</f>
        <v>EC-05</v>
      </c>
      <c r="D10597" s="38">
        <v>45653.746886574074</v>
      </c>
      <c r="E10597" s="36" t="s">
        <v>246</v>
      </c>
      <c r="F10597" s="37" t="str">
        <f t="array" ref="F10597">IFERROR(XLOOKUP(E10597,Operadores!A:A,Operadores!B:B))</f>
        <v>LUNADO</v>
      </c>
      <c r="G10597" s="36" t="s">
        <v>42</v>
      </c>
      <c r="H10597" s="39">
        <v>19.27791</v>
      </c>
      <c r="I10597" s="40">
        <v>288.63</v>
      </c>
      <c r="J10597" s="41">
        <f t="shared" si="5"/>
        <v>5564.183163</v>
      </c>
      <c r="K10597" s="37" t="str">
        <f t="array" ref="K10597">IFERROR(XLOOKUP(G10597,'Tipo de carga'!A:A,'Tipo de carga'!B:B))</f>
        <v>Autoabasto</v>
      </c>
      <c r="L10597" s="37">
        <f t="shared" si="2"/>
        <v>52</v>
      </c>
      <c r="M10597" s="37">
        <f t="shared" si="3"/>
        <v>27</v>
      </c>
      <c r="N10597" s="37">
        <f t="shared" si="4"/>
        <v>12</v>
      </c>
      <c r="O10597" s="37" t="str">
        <f t="array" ref="O10597">IFERROR(XLOOKUP(K10597,'Tipo de carga'!B:B,'Tipo de carga'!C:C))</f>
        <v>Diesel</v>
      </c>
    </row>
    <row r="10598">
      <c r="A10598" s="36">
        <v>1894.0</v>
      </c>
      <c r="B10598" s="37" t="str">
        <f t="array" ref="B10598">IFERROR(XLOOKUP(A10598,'Asignacion Dic'!A:A,'Asignacion Dic'!C:C))</f>
        <v>Pipas</v>
      </c>
      <c r="C10598" s="37" t="str">
        <f t="array" ref="C10598">IFERROR(XLOOKUP(A10598,'Asignacion Dic'!A:A,'Asignacion Dic'!B:B))</f>
        <v>EC-02</v>
      </c>
      <c r="D10598" s="38">
        <v>45653.724027777775</v>
      </c>
      <c r="E10598" s="36" t="s">
        <v>403</v>
      </c>
      <c r="F10598" s="37" t="str">
        <f t="array" ref="F10598">IFERROR(XLOOKUP(E10598,Operadores!A:A,Operadores!B:B))</f>
        <v>LOPJU</v>
      </c>
      <c r="G10598" s="36" t="s">
        <v>42</v>
      </c>
      <c r="H10598" s="39">
        <v>19.27791</v>
      </c>
      <c r="I10598" s="40">
        <v>330.0</v>
      </c>
      <c r="J10598" s="41">
        <f t="shared" si="5"/>
        <v>6361.7103</v>
      </c>
      <c r="K10598" s="37" t="str">
        <f t="array" ref="K10598">IFERROR(XLOOKUP(G10598,'Tipo de carga'!A:A,'Tipo de carga'!B:B))</f>
        <v>Autoabasto</v>
      </c>
      <c r="L10598" s="37">
        <f t="shared" si="2"/>
        <v>52</v>
      </c>
      <c r="M10598" s="37">
        <f t="shared" si="3"/>
        <v>27</v>
      </c>
      <c r="N10598" s="37">
        <f t="shared" si="4"/>
        <v>12</v>
      </c>
      <c r="O10598" s="37" t="str">
        <f t="array" ref="O10598">IFERROR(XLOOKUP(K10598,'Tipo de carga'!B:B,'Tipo de carga'!C:C))</f>
        <v>Diesel</v>
      </c>
    </row>
    <row r="10599">
      <c r="A10599" s="36">
        <v>2020.0</v>
      </c>
      <c r="B10599" s="37" t="str">
        <f t="array" ref="B10599">IFERROR(XLOOKUP(A10599,'Asignacion Dic'!A:A,'Asignacion Dic'!C:C))</f>
        <v>MeLi Dedicado Merida</v>
      </c>
      <c r="C10599" s="37" t="str">
        <f t="array" ref="C10599">IFERROR(XLOOKUP(A10599,'Asignacion Dic'!A:A,'Asignacion Dic'!B:B))</f>
        <v>EC-05</v>
      </c>
      <c r="D10599" s="38">
        <v>45653.67712962963</v>
      </c>
      <c r="E10599" s="36" t="s">
        <v>241</v>
      </c>
      <c r="F10599" s="37" t="str">
        <f t="array" ref="F10599">IFERROR(XLOOKUP(E10599,Operadores!A:A,Operadores!B:B))</f>
        <v>CADEMM</v>
      </c>
      <c r="G10599" s="36" t="s">
        <v>42</v>
      </c>
      <c r="H10599" s="39">
        <v>19.27791</v>
      </c>
      <c r="I10599" s="40">
        <v>274.18</v>
      </c>
      <c r="J10599" s="41">
        <f t="shared" si="5"/>
        <v>5285.617364</v>
      </c>
      <c r="K10599" s="37" t="str">
        <f t="array" ref="K10599">IFERROR(XLOOKUP(G10599,'Tipo de carga'!A:A,'Tipo de carga'!B:B))</f>
        <v>Autoabasto</v>
      </c>
      <c r="L10599" s="37">
        <f t="shared" si="2"/>
        <v>52</v>
      </c>
      <c r="M10599" s="37">
        <f t="shared" si="3"/>
        <v>27</v>
      </c>
      <c r="N10599" s="37">
        <f t="shared" si="4"/>
        <v>12</v>
      </c>
      <c r="O10599" s="37" t="str">
        <f t="array" ref="O10599">IFERROR(XLOOKUP(K10599,'Tipo de carga'!B:B,'Tipo de carga'!C:C))</f>
        <v>Diesel</v>
      </c>
    </row>
    <row r="10600">
      <c r="A10600" s="36">
        <v>1865.0</v>
      </c>
      <c r="B10600" s="37" t="str">
        <f t="array" ref="B10600">IFERROR(XLOOKUP(A10600,'Asignacion Dic'!A:A,'Asignacion Dic'!C:C))</f>
        <v>Circuitos</v>
      </c>
      <c r="C10600" s="37" t="str">
        <f t="array" ref="C10600">IFERROR(XLOOKUP(A10600,'Asignacion Dic'!A:A,'Asignacion Dic'!B:B))</f>
        <v>EC-03</v>
      </c>
      <c r="D10600" s="38">
        <v>45653.66290509259</v>
      </c>
      <c r="E10600" s="36" t="s">
        <v>633</v>
      </c>
      <c r="F10600" s="37" t="str">
        <f t="array" ref="F10600">IFERROR(XLOOKUP(E10600,Operadores!A:A,Operadores!B:B))</f>
        <v>REYRAU</v>
      </c>
      <c r="G10600" s="36" t="s">
        <v>42</v>
      </c>
      <c r="H10600" s="39">
        <v>19.27791</v>
      </c>
      <c r="I10600" s="40">
        <v>302.98</v>
      </c>
      <c r="J10600" s="41">
        <f t="shared" si="5"/>
        <v>5840.821172</v>
      </c>
      <c r="K10600" s="37" t="str">
        <f t="array" ref="K10600">IFERROR(XLOOKUP(G10600,'Tipo de carga'!A:A,'Tipo de carga'!B:B))</f>
        <v>Autoabasto</v>
      </c>
      <c r="L10600" s="37">
        <f t="shared" si="2"/>
        <v>52</v>
      </c>
      <c r="M10600" s="37">
        <f t="shared" si="3"/>
        <v>27</v>
      </c>
      <c r="N10600" s="37">
        <f t="shared" si="4"/>
        <v>12</v>
      </c>
      <c r="O10600" s="37" t="str">
        <f t="array" ref="O10600">IFERROR(XLOOKUP(K10600,'Tipo de carga'!B:B,'Tipo de carga'!C:C))</f>
        <v>Diesel</v>
      </c>
    </row>
    <row r="10601">
      <c r="A10601" s="36">
        <v>1905.0</v>
      </c>
      <c r="B10601" s="37" t="str">
        <f t="array" ref="B10601">IFERROR(XLOOKUP(A10601,'Asignacion Dic'!A:A,'Asignacion Dic'!C:C))</f>
        <v>MeLi asignado SD</v>
      </c>
      <c r="C10601" s="37" t="str">
        <f t="array" ref="C10601">IFERROR(XLOOKUP(A10601,'Asignacion Dic'!A:A,'Asignacion Dic'!B:B))</f>
        <v>EC-05</v>
      </c>
      <c r="D10601" s="38">
        <v>45653.60912037037</v>
      </c>
      <c r="E10601" s="36" t="s">
        <v>367</v>
      </c>
      <c r="F10601" s="37" t="str">
        <f t="array" ref="F10601">IFERROR(XLOOKUP(E10601,Operadores!A:A,Operadores!B:B))</f>
        <v>ALTJOS</v>
      </c>
      <c r="G10601" s="36" t="s">
        <v>42</v>
      </c>
      <c r="H10601" s="39">
        <v>19.27791</v>
      </c>
      <c r="I10601" s="40">
        <v>620.93</v>
      </c>
      <c r="J10601" s="41">
        <f t="shared" si="5"/>
        <v>11970.23266</v>
      </c>
      <c r="K10601" s="37" t="str">
        <f t="array" ref="K10601">IFERROR(XLOOKUP(G10601,'Tipo de carga'!A:A,'Tipo de carga'!B:B))</f>
        <v>Autoabasto</v>
      </c>
      <c r="L10601" s="37">
        <f t="shared" si="2"/>
        <v>52</v>
      </c>
      <c r="M10601" s="37">
        <f t="shared" si="3"/>
        <v>27</v>
      </c>
      <c r="N10601" s="37">
        <f t="shared" si="4"/>
        <v>12</v>
      </c>
      <c r="O10601" s="37" t="str">
        <f t="array" ref="O10601">IFERROR(XLOOKUP(K10601,'Tipo de carga'!B:B,'Tipo de carga'!C:C))</f>
        <v>Diesel</v>
      </c>
    </row>
    <row r="10602">
      <c r="A10602" s="36">
        <v>1826.0</v>
      </c>
      <c r="B10602" s="37" t="str">
        <f t="array" ref="B10602">IFERROR(XLOOKUP(A10602,'Asignacion Dic'!A:A,'Asignacion Dic'!C:C))</f>
        <v>Wm Full</v>
      </c>
      <c r="C10602" s="37" t="str">
        <f t="array" ref="C10602">IFERROR(XLOOKUP(A10602,'Asignacion Dic'!A:A,'Asignacion Dic'!B:B))</f>
        <v>EC-08</v>
      </c>
      <c r="D10602" s="38">
        <v>45653.58951388889</v>
      </c>
      <c r="E10602" s="36" t="s">
        <v>298</v>
      </c>
      <c r="F10602" s="37" t="str">
        <f t="array" ref="F10602">IFERROR(XLOOKUP(E10602,Operadores!A:A,Operadores!B:B))</f>
        <v>MORFRE01</v>
      </c>
      <c r="G10602" s="36" t="s">
        <v>42</v>
      </c>
      <c r="H10602" s="39">
        <v>19.27791</v>
      </c>
      <c r="I10602" s="40">
        <v>384.34</v>
      </c>
      <c r="J10602" s="41">
        <f t="shared" si="5"/>
        <v>7409.271929</v>
      </c>
      <c r="K10602" s="37" t="str">
        <f t="array" ref="K10602">IFERROR(XLOOKUP(G10602,'Tipo de carga'!A:A,'Tipo de carga'!B:B))</f>
        <v>Autoabasto</v>
      </c>
      <c r="L10602" s="37">
        <f t="shared" si="2"/>
        <v>52</v>
      </c>
      <c r="M10602" s="37">
        <f t="shared" si="3"/>
        <v>27</v>
      </c>
      <c r="N10602" s="37">
        <f t="shared" si="4"/>
        <v>12</v>
      </c>
      <c r="O10602" s="37" t="str">
        <f t="array" ref="O10602">IFERROR(XLOOKUP(K10602,'Tipo de carga'!B:B,'Tipo de carga'!C:C))</f>
        <v>Diesel</v>
      </c>
    </row>
    <row r="10603">
      <c r="A10603" s="36">
        <v>2021.0</v>
      </c>
      <c r="B10603" s="37" t="str">
        <f t="array" ref="B10603">IFERROR(XLOOKUP(A10603,'Asignacion Dic'!A:A,'Asignacion Dic'!C:C))</f>
        <v>MeLi Dedicado Merida</v>
      </c>
      <c r="C10603" s="37" t="str">
        <f t="array" ref="C10603">IFERROR(XLOOKUP(A10603,'Asignacion Dic'!A:A,'Asignacion Dic'!B:B))</f>
        <v>EC-05</v>
      </c>
      <c r="D10603" s="38">
        <v>45653.5609837963</v>
      </c>
      <c r="E10603" s="36" t="s">
        <v>320</v>
      </c>
      <c r="F10603" s="37" t="str">
        <f t="array" ref="F10603">IFERROR(XLOOKUP(E10603,Operadores!A:A,Operadores!B:B))</f>
        <v>GUTIRV</v>
      </c>
      <c r="G10603" s="36" t="s">
        <v>42</v>
      </c>
      <c r="H10603" s="39">
        <v>19.27791</v>
      </c>
      <c r="I10603" s="40">
        <v>230.08</v>
      </c>
      <c r="J10603" s="41">
        <f t="shared" si="5"/>
        <v>4435.461533</v>
      </c>
      <c r="K10603" s="37" t="str">
        <f t="array" ref="K10603">IFERROR(XLOOKUP(G10603,'Tipo de carga'!A:A,'Tipo de carga'!B:B))</f>
        <v>Autoabasto</v>
      </c>
      <c r="L10603" s="37">
        <f t="shared" si="2"/>
        <v>52</v>
      </c>
      <c r="M10603" s="37">
        <f t="shared" si="3"/>
        <v>27</v>
      </c>
      <c r="N10603" s="37">
        <f t="shared" si="4"/>
        <v>12</v>
      </c>
      <c r="O10603" s="37" t="str">
        <f t="array" ref="O10603">IFERROR(XLOOKUP(K10603,'Tipo de carga'!B:B,'Tipo de carga'!C:C))</f>
        <v>Diesel</v>
      </c>
    </row>
    <row r="10604">
      <c r="A10604" s="36">
        <v>1761.0</v>
      </c>
      <c r="B10604" s="37" t="str">
        <f t="array" ref="B10604">IFERROR(XLOOKUP(A10604,'Asignacion Dic'!A:A,'Asignacion Dic'!C:C))</f>
        <v>Wm Full</v>
      </c>
      <c r="C10604" s="37" t="str">
        <f t="array" ref="C10604">IFERROR(XLOOKUP(A10604,'Asignacion Dic'!A:A,'Asignacion Dic'!B:B))</f>
        <v>EC-08</v>
      </c>
      <c r="D10604" s="38">
        <v>45653.48150462963</v>
      </c>
      <c r="E10604" s="36" t="s">
        <v>521</v>
      </c>
      <c r="F10604" s="37" t="str">
        <f t="array" ref="F10604">IFERROR(XLOOKUP(E10604,Operadores!A:A,Operadores!B:B))</f>
        <v>COPJAI</v>
      </c>
      <c r="G10604" s="36" t="s">
        <v>42</v>
      </c>
      <c r="H10604" s="39">
        <v>19.27791</v>
      </c>
      <c r="I10604" s="40">
        <v>270.06</v>
      </c>
      <c r="J10604" s="41">
        <f t="shared" si="5"/>
        <v>5206.192375</v>
      </c>
      <c r="K10604" s="37" t="str">
        <f t="array" ref="K10604">IFERROR(XLOOKUP(G10604,'Tipo de carga'!A:A,'Tipo de carga'!B:B))</f>
        <v>Autoabasto</v>
      </c>
      <c r="L10604" s="37">
        <f t="shared" si="2"/>
        <v>52</v>
      </c>
      <c r="M10604" s="37">
        <f t="shared" si="3"/>
        <v>27</v>
      </c>
      <c r="N10604" s="37">
        <f t="shared" si="4"/>
        <v>12</v>
      </c>
      <c r="O10604" s="37" t="str">
        <f t="array" ref="O10604">IFERROR(XLOOKUP(K10604,'Tipo de carga'!B:B,'Tipo de carga'!C:C))</f>
        <v>Diesel</v>
      </c>
    </row>
    <row r="10605">
      <c r="A10605" s="36">
        <v>1820.0</v>
      </c>
      <c r="B10605" s="37" t="str">
        <f t="array" ref="B10605">IFERROR(XLOOKUP(A10605,'Asignacion Dic'!A:A,'Asignacion Dic'!C:C))</f>
        <v>Wm Full</v>
      </c>
      <c r="C10605" s="37" t="str">
        <f t="array" ref="C10605">IFERROR(XLOOKUP(A10605,'Asignacion Dic'!A:A,'Asignacion Dic'!B:B))</f>
        <v>EC-08</v>
      </c>
      <c r="D10605" s="38">
        <v>45653.47693287037</v>
      </c>
      <c r="E10605" s="36" t="s">
        <v>293</v>
      </c>
      <c r="F10605" s="37" t="str">
        <f t="array" ref="F10605">IFERROR(XLOOKUP(E10605,Operadores!A:A,Operadores!B:B))</f>
        <v>LOPFER</v>
      </c>
      <c r="G10605" s="36" t="s">
        <v>42</v>
      </c>
      <c r="H10605" s="39">
        <v>19.27791</v>
      </c>
      <c r="I10605" s="40">
        <v>390.01</v>
      </c>
      <c r="J10605" s="41">
        <f t="shared" si="5"/>
        <v>7518.577679</v>
      </c>
      <c r="K10605" s="37" t="str">
        <f t="array" ref="K10605">IFERROR(XLOOKUP(G10605,'Tipo de carga'!A:A,'Tipo de carga'!B:B))</f>
        <v>Autoabasto</v>
      </c>
      <c r="L10605" s="37">
        <f t="shared" si="2"/>
        <v>52</v>
      </c>
      <c r="M10605" s="37">
        <f t="shared" si="3"/>
        <v>27</v>
      </c>
      <c r="N10605" s="37">
        <f t="shared" si="4"/>
        <v>12</v>
      </c>
      <c r="O10605" s="37" t="str">
        <f t="array" ref="O10605">IFERROR(XLOOKUP(K10605,'Tipo de carga'!B:B,'Tipo de carga'!C:C))</f>
        <v>Diesel</v>
      </c>
    </row>
    <row r="10606">
      <c r="A10606" s="36">
        <v>1701.0</v>
      </c>
      <c r="B10606" s="37" t="str">
        <f t="array" ref="B10606">IFERROR(XLOOKUP(A10606,'Asignacion Dic'!A:A,'Asignacion Dic'!C:C))</f>
        <v>Wm Full</v>
      </c>
      <c r="C10606" s="37" t="str">
        <f t="array" ref="C10606">IFERROR(XLOOKUP(A10606,'Asignacion Dic'!A:A,'Asignacion Dic'!B:B))</f>
        <v>EC-08</v>
      </c>
      <c r="D10606" s="38">
        <v>45653.373449074075</v>
      </c>
      <c r="E10606" s="36" t="s">
        <v>400</v>
      </c>
      <c r="F10606" s="37" t="str">
        <f t="array" ref="F10606">IFERROR(XLOOKUP(E10606,Operadores!A:A,Operadores!B:B))</f>
        <v>HERMOI</v>
      </c>
      <c r="G10606" s="36" t="s">
        <v>42</v>
      </c>
      <c r="H10606" s="39">
        <v>19.27791</v>
      </c>
      <c r="I10606" s="40">
        <v>240.0</v>
      </c>
      <c r="J10606" s="41">
        <f t="shared" si="5"/>
        <v>4626.6984</v>
      </c>
      <c r="K10606" s="37" t="str">
        <f t="array" ref="K10606">IFERROR(XLOOKUP(G10606,'Tipo de carga'!A:A,'Tipo de carga'!B:B))</f>
        <v>Autoabasto</v>
      </c>
      <c r="L10606" s="37">
        <f t="shared" si="2"/>
        <v>52</v>
      </c>
      <c r="M10606" s="37">
        <f t="shared" si="3"/>
        <v>27</v>
      </c>
      <c r="N10606" s="37">
        <f t="shared" si="4"/>
        <v>12</v>
      </c>
      <c r="O10606" s="37" t="str">
        <f t="array" ref="O10606">IFERROR(XLOOKUP(K10606,'Tipo de carga'!B:B,'Tipo de carga'!C:C))</f>
        <v>Diesel</v>
      </c>
    </row>
    <row r="10607">
      <c r="A10607" s="36">
        <v>1729.0</v>
      </c>
      <c r="B10607" s="37" t="str">
        <f t="array" ref="B10607">IFERROR(XLOOKUP(A10607,'Asignacion Dic'!A:A,'Asignacion Dic'!C:C))</f>
        <v>Wm Full</v>
      </c>
      <c r="C10607" s="37" t="str">
        <f t="array" ref="C10607">IFERROR(XLOOKUP(A10607,'Asignacion Dic'!A:A,'Asignacion Dic'!B:B))</f>
        <v>EC-08</v>
      </c>
      <c r="D10607" s="38">
        <v>45653.34413194445</v>
      </c>
      <c r="E10607" s="36" t="s">
        <v>284</v>
      </c>
      <c r="F10607" s="37" t="str">
        <f t="array" ref="F10607">IFERROR(XLOOKUP(E10607,Operadores!A:A,Operadores!B:B))</f>
        <v>CAMJU01</v>
      </c>
      <c r="G10607" s="36" t="s">
        <v>42</v>
      </c>
      <c r="H10607" s="39">
        <v>19.27791</v>
      </c>
      <c r="I10607" s="40">
        <v>400.15</v>
      </c>
      <c r="J10607" s="41">
        <f t="shared" si="5"/>
        <v>7714.055687</v>
      </c>
      <c r="K10607" s="37" t="str">
        <f t="array" ref="K10607">IFERROR(XLOOKUP(G10607,'Tipo de carga'!A:A,'Tipo de carga'!B:B))</f>
        <v>Autoabasto</v>
      </c>
      <c r="L10607" s="37">
        <f t="shared" si="2"/>
        <v>52</v>
      </c>
      <c r="M10607" s="37">
        <f t="shared" si="3"/>
        <v>27</v>
      </c>
      <c r="N10607" s="37">
        <f t="shared" si="4"/>
        <v>12</v>
      </c>
      <c r="O10607" s="37" t="str">
        <f t="array" ref="O10607">IFERROR(XLOOKUP(K10607,'Tipo de carga'!B:B,'Tipo de carga'!C:C))</f>
        <v>Diesel</v>
      </c>
    </row>
    <row r="10608">
      <c r="A10608" s="36">
        <v>2000.0</v>
      </c>
      <c r="B10608" s="37" t="str">
        <f t="array" ref="B10608">IFERROR(XLOOKUP(A10608,'Asignacion Dic'!A:A,'Asignacion Dic'!C:C))</f>
        <v>MeLi Dedicado Merida</v>
      </c>
      <c r="C10608" s="37" t="str">
        <f t="array" ref="C10608">IFERROR(XLOOKUP(A10608,'Asignacion Dic'!A:A,'Asignacion Dic'!B:B))</f>
        <v>EC-05</v>
      </c>
      <c r="D10608" s="38">
        <v>45653.323275462964</v>
      </c>
      <c r="E10608" s="36" t="s">
        <v>632</v>
      </c>
      <c r="F10608" s="37" t="str">
        <f t="array" ref="F10608">IFERROR(XLOOKUP(E10608,Operadores!A:A,Operadores!B:B))</f>
        <v>RODALE</v>
      </c>
      <c r="G10608" s="36" t="s">
        <v>42</v>
      </c>
      <c r="H10608" s="39">
        <v>19.27791</v>
      </c>
      <c r="I10608" s="40">
        <v>204.76</v>
      </c>
      <c r="J10608" s="41">
        <f t="shared" si="5"/>
        <v>3947.344852</v>
      </c>
      <c r="K10608" s="37" t="str">
        <f t="array" ref="K10608">IFERROR(XLOOKUP(G10608,'Tipo de carga'!A:A,'Tipo de carga'!B:B))</f>
        <v>Autoabasto</v>
      </c>
      <c r="L10608" s="37">
        <f t="shared" si="2"/>
        <v>52</v>
      </c>
      <c r="M10608" s="37">
        <f t="shared" si="3"/>
        <v>27</v>
      </c>
      <c r="N10608" s="37">
        <f t="shared" si="4"/>
        <v>12</v>
      </c>
      <c r="O10608" s="37" t="str">
        <f t="array" ref="O10608">IFERROR(XLOOKUP(K10608,'Tipo de carga'!B:B,'Tipo de carga'!C:C))</f>
        <v>Diesel</v>
      </c>
    </row>
    <row r="10609">
      <c r="A10609" s="36">
        <v>1705.0</v>
      </c>
      <c r="B10609" s="37" t="str">
        <f t="array" ref="B10609">IFERROR(XLOOKUP(A10609,'Asignacion Dic'!A:A,'Asignacion Dic'!C:C))</f>
        <v>Wm Full</v>
      </c>
      <c r="C10609" s="37" t="str">
        <f t="array" ref="C10609">IFERROR(XLOOKUP(A10609,'Asignacion Dic'!A:A,'Asignacion Dic'!B:B))</f>
        <v>EC-08</v>
      </c>
      <c r="D10609" s="38">
        <v>45653.321539351855</v>
      </c>
      <c r="E10609" s="36" t="s">
        <v>285</v>
      </c>
      <c r="F10609" s="37" t="str">
        <f t="array" ref="F10609">IFERROR(XLOOKUP(E10609,Operadores!A:A,Operadores!B:B))</f>
        <v>PERVIC</v>
      </c>
      <c r="G10609" s="36" t="s">
        <v>42</v>
      </c>
      <c r="H10609" s="39">
        <v>19.27791</v>
      </c>
      <c r="I10609" s="40">
        <v>427.76</v>
      </c>
      <c r="J10609" s="41">
        <f t="shared" si="5"/>
        <v>8246.318782</v>
      </c>
      <c r="K10609" s="37" t="str">
        <f t="array" ref="K10609">IFERROR(XLOOKUP(G10609,'Tipo de carga'!A:A,'Tipo de carga'!B:B))</f>
        <v>Autoabasto</v>
      </c>
      <c r="L10609" s="37">
        <f t="shared" si="2"/>
        <v>52</v>
      </c>
      <c r="M10609" s="37">
        <f t="shared" si="3"/>
        <v>27</v>
      </c>
      <c r="N10609" s="37">
        <f t="shared" si="4"/>
        <v>12</v>
      </c>
      <c r="O10609" s="37" t="str">
        <f t="array" ref="O10609">IFERROR(XLOOKUP(K10609,'Tipo de carga'!B:B,'Tipo de carga'!C:C))</f>
        <v>Diesel</v>
      </c>
    </row>
    <row r="10610">
      <c r="A10610" s="36">
        <v>1804.0</v>
      </c>
      <c r="B10610" s="37" t="str">
        <f t="array" ref="B10610">IFERROR(XLOOKUP(A10610,'Asignacion Dic'!A:A,'Asignacion Dic'!C:C))</f>
        <v>Sayer Full</v>
      </c>
      <c r="C10610" s="37" t="str">
        <f t="array" ref="C10610">IFERROR(XLOOKUP(A10610,'Asignacion Dic'!A:A,'Asignacion Dic'!B:B))</f>
        <v>EC-04</v>
      </c>
      <c r="D10610" s="38">
        <v>45653.19327546296</v>
      </c>
      <c r="E10610" s="36" t="s">
        <v>475</v>
      </c>
      <c r="F10610" s="37" t="str">
        <f t="array" ref="F10610">IFERROR(XLOOKUP(E10610,Operadores!A:A,Operadores!B:B))</f>
        <v>AGUERN</v>
      </c>
      <c r="G10610" s="36" t="s">
        <v>42</v>
      </c>
      <c r="H10610" s="39">
        <v>19.27791</v>
      </c>
      <c r="I10610" s="40">
        <v>590.01</v>
      </c>
      <c r="J10610" s="41">
        <f t="shared" si="5"/>
        <v>11374.15968</v>
      </c>
      <c r="K10610" s="37" t="str">
        <f t="array" ref="K10610">IFERROR(XLOOKUP(G10610,'Tipo de carga'!A:A,'Tipo de carga'!B:B))</f>
        <v>Autoabasto</v>
      </c>
      <c r="L10610" s="37">
        <f t="shared" si="2"/>
        <v>52</v>
      </c>
      <c r="M10610" s="37">
        <f t="shared" si="3"/>
        <v>27</v>
      </c>
      <c r="N10610" s="37">
        <f t="shared" si="4"/>
        <v>12</v>
      </c>
      <c r="O10610" s="37" t="str">
        <f t="array" ref="O10610">IFERROR(XLOOKUP(K10610,'Tipo de carga'!B:B,'Tipo de carga'!C:C))</f>
        <v>Diesel</v>
      </c>
    </row>
    <row r="10611">
      <c r="A10611" s="36">
        <v>1997.0</v>
      </c>
      <c r="B10611" s="37" t="str">
        <f t="array" ref="B10611">IFERROR(XLOOKUP(A10611,'Asignacion Dic'!A:A,'Asignacion Dic'!C:C))</f>
        <v>MeLi Dedicado Merida</v>
      </c>
      <c r="C10611" s="37" t="str">
        <f t="array" ref="C10611">IFERROR(XLOOKUP(A10611,'Asignacion Dic'!A:A,'Asignacion Dic'!B:B))</f>
        <v>EC-05</v>
      </c>
      <c r="D10611" s="38">
        <v>45653.18640046296</v>
      </c>
      <c r="E10611" s="36" t="s">
        <v>391</v>
      </c>
      <c r="F10611" s="37" t="str">
        <f t="array" ref="F10611">IFERROR(XLOOKUP(E10611,Operadores!A:A,Operadores!B:B))</f>
        <v>HERVIC02</v>
      </c>
      <c r="G10611" s="36" t="s">
        <v>42</v>
      </c>
      <c r="H10611" s="39">
        <v>19.27791</v>
      </c>
      <c r="I10611" s="40">
        <v>255.03</v>
      </c>
      <c r="J10611" s="41">
        <f t="shared" si="5"/>
        <v>4916.445387</v>
      </c>
      <c r="K10611" s="37" t="str">
        <f t="array" ref="K10611">IFERROR(XLOOKUP(G10611,'Tipo de carga'!A:A,'Tipo de carga'!B:B))</f>
        <v>Autoabasto</v>
      </c>
      <c r="L10611" s="37">
        <f t="shared" si="2"/>
        <v>52</v>
      </c>
      <c r="M10611" s="37">
        <f t="shared" si="3"/>
        <v>27</v>
      </c>
      <c r="N10611" s="37">
        <f t="shared" si="4"/>
        <v>12</v>
      </c>
      <c r="O10611" s="37" t="str">
        <f t="array" ref="O10611">IFERROR(XLOOKUP(K10611,'Tipo de carga'!B:B,'Tipo de carga'!C:C))</f>
        <v>Diesel</v>
      </c>
    </row>
    <row r="10612">
      <c r="A10612" s="36">
        <v>2001.0</v>
      </c>
      <c r="B10612" s="37" t="str">
        <f t="array" ref="B10612">IFERROR(XLOOKUP(A10612,'Asignacion Dic'!A:A,'Asignacion Dic'!C:C))</f>
        <v>MeLi Dedicado Merida</v>
      </c>
      <c r="C10612" s="37" t="str">
        <f t="array" ref="C10612">IFERROR(XLOOKUP(A10612,'Asignacion Dic'!A:A,'Asignacion Dic'!B:B))</f>
        <v>EC-05</v>
      </c>
      <c r="D10612" s="38">
        <v>45653.174166666664</v>
      </c>
      <c r="E10612" s="36" t="s">
        <v>292</v>
      </c>
      <c r="F10612" s="37" t="str">
        <f t="array" ref="F10612">IFERROR(XLOOKUP(E10612,Operadores!A:A,Operadores!B:B))</f>
        <v>GARJUL</v>
      </c>
      <c r="G10612" s="36" t="s">
        <v>42</v>
      </c>
      <c r="H10612" s="39">
        <v>19.27791</v>
      </c>
      <c r="I10612" s="40">
        <v>225.04</v>
      </c>
      <c r="J10612" s="41">
        <f t="shared" si="5"/>
        <v>4338.300866</v>
      </c>
      <c r="K10612" s="37" t="str">
        <f t="array" ref="K10612">IFERROR(XLOOKUP(G10612,'Tipo de carga'!A:A,'Tipo de carga'!B:B))</f>
        <v>Autoabasto</v>
      </c>
      <c r="L10612" s="37">
        <f t="shared" si="2"/>
        <v>52</v>
      </c>
      <c r="M10612" s="37">
        <f t="shared" si="3"/>
        <v>27</v>
      </c>
      <c r="N10612" s="37">
        <f t="shared" si="4"/>
        <v>12</v>
      </c>
      <c r="O10612" s="37" t="str">
        <f t="array" ref="O10612">IFERROR(XLOOKUP(K10612,'Tipo de carga'!B:B,'Tipo de carga'!C:C))</f>
        <v>Diesel</v>
      </c>
    </row>
    <row r="10613">
      <c r="A10613" s="36">
        <v>1907.0</v>
      </c>
      <c r="B10613" s="37" t="str">
        <f t="array" ref="B10613">IFERROR(XLOOKUP(A10613,'Asignacion Dic'!A:A,'Asignacion Dic'!C:C))</f>
        <v>Circuitos</v>
      </c>
      <c r="C10613" s="37" t="str">
        <f t="array" ref="C10613">IFERROR(XLOOKUP(A10613,'Asignacion Dic'!A:A,'Asignacion Dic'!B:B))</f>
        <v>EC-03</v>
      </c>
      <c r="D10613" s="38">
        <v>45653.10126157408</v>
      </c>
      <c r="E10613" s="36" t="s">
        <v>237</v>
      </c>
      <c r="F10613" s="37" t="str">
        <f t="array" ref="F10613">IFERROR(XLOOKUP(E10613,Operadores!A:A,Operadores!B:B))</f>
        <v>HUAIS</v>
      </c>
      <c r="G10613" s="36" t="s">
        <v>42</v>
      </c>
      <c r="H10613" s="39">
        <v>19.27791</v>
      </c>
      <c r="I10613" s="40">
        <v>490.63</v>
      </c>
      <c r="J10613" s="41">
        <f t="shared" si="5"/>
        <v>9458.320983</v>
      </c>
      <c r="K10613" s="37" t="str">
        <f t="array" ref="K10613">IFERROR(XLOOKUP(G10613,'Tipo de carga'!A:A,'Tipo de carga'!B:B))</f>
        <v>Autoabasto</v>
      </c>
      <c r="L10613" s="37">
        <f t="shared" si="2"/>
        <v>52</v>
      </c>
      <c r="M10613" s="37">
        <f t="shared" si="3"/>
        <v>27</v>
      </c>
      <c r="N10613" s="37">
        <f t="shared" si="4"/>
        <v>12</v>
      </c>
      <c r="O10613" s="37" t="str">
        <f t="array" ref="O10613">IFERROR(XLOOKUP(K10613,'Tipo de carga'!B:B,'Tipo de carga'!C:C))</f>
        <v>Diesel</v>
      </c>
    </row>
    <row r="10614">
      <c r="A10614" s="36">
        <v>2002.0</v>
      </c>
      <c r="B10614" s="37" t="str">
        <f t="array" ref="B10614">IFERROR(XLOOKUP(A10614,'Asignacion Dic'!A:A,'Asignacion Dic'!C:C))</f>
        <v>MeLi Dedicado Merida</v>
      </c>
      <c r="C10614" s="37" t="str">
        <f t="array" ref="C10614">IFERROR(XLOOKUP(A10614,'Asignacion Dic'!A:A,'Asignacion Dic'!B:B))</f>
        <v>EC-05</v>
      </c>
      <c r="D10614" s="38">
        <v>45653.06612268519</v>
      </c>
      <c r="E10614" s="36" t="s">
        <v>535</v>
      </c>
      <c r="F10614" s="37" t="str">
        <f t="array" ref="F10614">IFERROR(XLOOKUP(E10614,Operadores!A:A,Operadores!B:B))</f>
        <v>VELALE</v>
      </c>
      <c r="G10614" s="36" t="s">
        <v>42</v>
      </c>
      <c r="H10614" s="39">
        <v>19.27791</v>
      </c>
      <c r="I10614" s="40">
        <v>215.0</v>
      </c>
      <c r="J10614" s="41">
        <f t="shared" si="5"/>
        <v>4144.75065</v>
      </c>
      <c r="K10614" s="37" t="str">
        <f t="array" ref="K10614">IFERROR(XLOOKUP(G10614,'Tipo de carga'!A:A,'Tipo de carga'!B:B))</f>
        <v>Autoabasto</v>
      </c>
      <c r="L10614" s="37">
        <f t="shared" si="2"/>
        <v>52</v>
      </c>
      <c r="M10614" s="37">
        <f t="shared" si="3"/>
        <v>27</v>
      </c>
      <c r="N10614" s="37">
        <f t="shared" si="4"/>
        <v>12</v>
      </c>
      <c r="O10614" s="37" t="str">
        <f t="array" ref="O10614">IFERROR(XLOOKUP(K10614,'Tipo de carga'!B:B,'Tipo de carga'!C:C))</f>
        <v>Diesel</v>
      </c>
    </row>
    <row r="10615">
      <c r="A10615" s="36">
        <v>1958.0</v>
      </c>
      <c r="B10615" s="37" t="str">
        <f t="array" ref="B10615">IFERROR(XLOOKUP(A10615,'Asignacion Dic'!A:A,'Asignacion Dic'!C:C))</f>
        <v>Full Liver</v>
      </c>
      <c r="C10615" s="37" t="str">
        <f t="array" ref="C10615">IFERROR(XLOOKUP(A10615,'Asignacion Dic'!A:A,'Asignacion Dic'!B:B))</f>
        <v>EC-01</v>
      </c>
      <c r="D10615" s="38">
        <v>45653.0</v>
      </c>
      <c r="E10615" s="36" t="s">
        <v>218</v>
      </c>
      <c r="F10615" s="37" t="str">
        <f t="array" ref="F10615">IFERROR(XLOOKUP(E10615,Operadores!A:A,Operadores!B:B))</f>
        <v>MONAL</v>
      </c>
      <c r="G10615" s="36" t="s">
        <v>425</v>
      </c>
      <c r="H10615" s="39">
        <v>24.79</v>
      </c>
      <c r="I10615" s="40">
        <v>387.25</v>
      </c>
      <c r="J10615" s="41">
        <f t="shared" si="5"/>
        <v>9599.9275</v>
      </c>
      <c r="K10615" s="37" t="str">
        <f t="array" ref="K10615">IFERROR(XLOOKUP(G10615,'Tipo de carga'!A:A,'Tipo de carga'!B:B))</f>
        <v>Ticket</v>
      </c>
      <c r="L10615" s="37">
        <f t="shared" si="2"/>
        <v>52</v>
      </c>
      <c r="M10615" s="37">
        <f t="shared" si="3"/>
        <v>27</v>
      </c>
      <c r="N10615" s="37">
        <f t="shared" si="4"/>
        <v>12</v>
      </c>
      <c r="O10615" s="37" t="str">
        <f t="array" ref="O10615">IFERROR(XLOOKUP(K10615,'Tipo de carga'!B:B,'Tipo de carga'!C:C))</f>
        <v>Diesel</v>
      </c>
    </row>
    <row r="10616">
      <c r="A10616" s="36">
        <v>1999.0</v>
      </c>
      <c r="B10616" s="37" t="str">
        <f t="array" ref="B10616">IFERROR(XLOOKUP(A10616,'Asignacion Dic'!A:A,'Asignacion Dic'!C:C))</f>
        <v>MeLi Dedicado Merida</v>
      </c>
      <c r="C10616" s="37" t="str">
        <f t="array" ref="C10616">IFERROR(XLOOKUP(A10616,'Asignacion Dic'!A:A,'Asignacion Dic'!B:B))</f>
        <v>EC-05</v>
      </c>
      <c r="D10616" s="38">
        <v>45653.0</v>
      </c>
      <c r="E10616" s="36" t="s">
        <v>543</v>
      </c>
      <c r="F10616" s="37" t="str">
        <f t="array" ref="F10616">IFERROR(XLOOKUP(E10616,Operadores!A:A,Operadores!B:B))</f>
        <v>CAMJOS</v>
      </c>
      <c r="G10616" s="36" t="s">
        <v>425</v>
      </c>
      <c r="H10616" s="39">
        <v>26.15</v>
      </c>
      <c r="I10616" s="40">
        <v>367.11</v>
      </c>
      <c r="J10616" s="41">
        <f t="shared" si="5"/>
        <v>9599.9265</v>
      </c>
      <c r="K10616" s="37" t="str">
        <f t="array" ref="K10616">IFERROR(XLOOKUP(G10616,'Tipo de carga'!A:A,'Tipo de carga'!B:B))</f>
        <v>Ticket</v>
      </c>
      <c r="L10616" s="37">
        <f t="shared" si="2"/>
        <v>52</v>
      </c>
      <c r="M10616" s="37">
        <f t="shared" si="3"/>
        <v>27</v>
      </c>
      <c r="N10616" s="37">
        <f t="shared" si="4"/>
        <v>12</v>
      </c>
      <c r="O10616" s="37" t="str">
        <f t="array" ref="O10616">IFERROR(XLOOKUP(K10616,'Tipo de carga'!B:B,'Tipo de carga'!C:C))</f>
        <v>Diesel</v>
      </c>
    </row>
    <row r="10617">
      <c r="A10617" s="36">
        <v>1942.0</v>
      </c>
      <c r="B10617" s="37" t="str">
        <f t="array" ref="B10617">IFERROR(XLOOKUP(A10617,'Asignacion Dic'!A:A,'Asignacion Dic'!C:C))</f>
        <v>MeLi asignado SD</v>
      </c>
      <c r="C10617" s="37" t="str">
        <f t="array" ref="C10617">IFERROR(XLOOKUP(A10617,'Asignacion Dic'!A:A,'Asignacion Dic'!B:B))</f>
        <v>EC-05</v>
      </c>
      <c r="D10617" s="38">
        <v>45653.0</v>
      </c>
      <c r="E10617" s="36" t="s">
        <v>637</v>
      </c>
      <c r="F10617" s="37" t="str">
        <f t="array" ref="F10617">IFERROR(XLOOKUP(E10617,Operadores!A:A,Operadores!B:B))</f>
        <v>GARJUA04</v>
      </c>
      <c r="G10617" s="36" t="s">
        <v>425</v>
      </c>
      <c r="H10617" s="39">
        <v>24.79</v>
      </c>
      <c r="I10617" s="40">
        <v>219.84</v>
      </c>
      <c r="J10617" s="41">
        <f t="shared" si="5"/>
        <v>5449.8336</v>
      </c>
      <c r="K10617" s="37" t="str">
        <f t="array" ref="K10617">IFERROR(XLOOKUP(G10617,'Tipo de carga'!A:A,'Tipo de carga'!B:B))</f>
        <v>Ticket</v>
      </c>
      <c r="L10617" s="37">
        <f t="shared" si="2"/>
        <v>52</v>
      </c>
      <c r="M10617" s="37">
        <f t="shared" si="3"/>
        <v>27</v>
      </c>
      <c r="N10617" s="37">
        <f t="shared" si="4"/>
        <v>12</v>
      </c>
      <c r="O10617" s="37" t="str">
        <f t="array" ref="O10617">IFERROR(XLOOKUP(K10617,'Tipo de carga'!B:B,'Tipo de carga'!C:C))</f>
        <v>Diesel</v>
      </c>
    </row>
    <row r="10618">
      <c r="A10618" s="36">
        <v>1954.0</v>
      </c>
      <c r="B10618" s="37" t="str">
        <f t="array" ref="B10618">IFERROR(XLOOKUP(A10618,'Asignacion Dic'!A:A,'Asignacion Dic'!C:C))</f>
        <v>MeLi asignado SD</v>
      </c>
      <c r="C10618" s="37" t="str">
        <f t="array" ref="C10618">IFERROR(XLOOKUP(A10618,'Asignacion Dic'!A:A,'Asignacion Dic'!B:B))</f>
        <v>EC-05</v>
      </c>
      <c r="D10618" s="38">
        <v>45653.0</v>
      </c>
      <c r="E10618" s="36" t="s">
        <v>529</v>
      </c>
      <c r="F10618" s="37" t="str">
        <f t="array" ref="F10618">IFERROR(XLOOKUP(E10618,Operadores!A:A,Operadores!B:B))</f>
        <v>ESTZAI</v>
      </c>
      <c r="G10618" s="36" t="s">
        <v>425</v>
      </c>
      <c r="H10618" s="39">
        <v>24.79</v>
      </c>
      <c r="I10618" s="40">
        <v>270.27</v>
      </c>
      <c r="J10618" s="41">
        <f t="shared" si="5"/>
        <v>6699.9933</v>
      </c>
      <c r="K10618" s="37" t="str">
        <f t="array" ref="K10618">IFERROR(XLOOKUP(G10618,'Tipo de carga'!A:A,'Tipo de carga'!B:B))</f>
        <v>Ticket</v>
      </c>
      <c r="L10618" s="37">
        <f t="shared" si="2"/>
        <v>52</v>
      </c>
      <c r="M10618" s="37">
        <f t="shared" si="3"/>
        <v>27</v>
      </c>
      <c r="N10618" s="37">
        <f t="shared" si="4"/>
        <v>12</v>
      </c>
      <c r="O10618" s="37" t="str">
        <f t="array" ref="O10618">IFERROR(XLOOKUP(K10618,'Tipo de carga'!B:B,'Tipo de carga'!C:C))</f>
        <v>Diesel</v>
      </c>
    </row>
    <row r="10619">
      <c r="A10619" s="36">
        <v>1762.0</v>
      </c>
      <c r="B10619" s="37" t="str">
        <f t="array" ref="B10619">IFERROR(XLOOKUP(A10619,'Asignacion Dic'!A:A,'Asignacion Dic'!C:C))</f>
        <v>Hisense</v>
      </c>
      <c r="C10619" s="37" t="str">
        <f t="array" ref="C10619">IFERROR(XLOOKUP(A10619,'Asignacion Dic'!A:A,'Asignacion Dic'!B:B))</f>
        <v>EC-03</v>
      </c>
      <c r="D10619" s="38">
        <v>45653.0</v>
      </c>
      <c r="E10619" s="36" t="s">
        <v>538</v>
      </c>
      <c r="F10619" s="37" t="str">
        <f t="array" ref="F10619">IFERROR(XLOOKUP(E10619,Operadores!A:A,Operadores!B:B))</f>
        <v>LOPMA03</v>
      </c>
      <c r="G10619" s="36" t="s">
        <v>425</v>
      </c>
      <c r="H10619" s="39">
        <v>25.89</v>
      </c>
      <c r="I10619" s="40">
        <v>471.22</v>
      </c>
      <c r="J10619" s="41">
        <f t="shared" si="5"/>
        <v>12199.8858</v>
      </c>
      <c r="K10619" s="37" t="str">
        <f t="array" ref="K10619">IFERROR(XLOOKUP(G10619,'Tipo de carga'!A:A,'Tipo de carga'!B:B))</f>
        <v>Ticket</v>
      </c>
      <c r="L10619" s="37">
        <f t="shared" si="2"/>
        <v>52</v>
      </c>
      <c r="M10619" s="37">
        <f t="shared" si="3"/>
        <v>27</v>
      </c>
      <c r="N10619" s="37">
        <f t="shared" si="4"/>
        <v>12</v>
      </c>
      <c r="O10619" s="37" t="str">
        <f t="array" ref="O10619">IFERROR(XLOOKUP(K10619,'Tipo de carga'!B:B,'Tipo de carga'!C:C))</f>
        <v>Diesel</v>
      </c>
    </row>
    <row r="10620">
      <c r="A10620" s="36">
        <v>308.0</v>
      </c>
      <c r="B10620" s="37" t="str">
        <f t="array" ref="B10620">IFERROR(XLOOKUP(A10620,'Asignacion Dic'!A:A,'Asignacion Dic'!C:C))</f>
        <v>Sayer Thorton</v>
      </c>
      <c r="C10620" s="37" t="str">
        <f t="array" ref="C10620">IFERROR(XLOOKUP(A10620,'Asignacion Dic'!A:A,'Asignacion Dic'!B:B))</f>
        <v>EC-04</v>
      </c>
      <c r="D10620" s="38">
        <v>45653.0</v>
      </c>
      <c r="E10620" s="36" t="s">
        <v>261</v>
      </c>
      <c r="F10620" s="37" t="str">
        <f t="array" ref="F10620">IFERROR(XLOOKUP(E10620,Operadores!A:A,Operadores!B:B))</f>
        <v>FLOTIT</v>
      </c>
      <c r="G10620" s="36" t="s">
        <v>425</v>
      </c>
      <c r="H10620" s="39">
        <v>26.29</v>
      </c>
      <c r="I10620" s="40">
        <v>136.93</v>
      </c>
      <c r="J10620" s="41">
        <f t="shared" si="5"/>
        <v>3599.8897</v>
      </c>
      <c r="K10620" s="37" t="str">
        <f t="array" ref="K10620">IFERROR(XLOOKUP(G10620,'Tipo de carga'!A:A,'Tipo de carga'!B:B))</f>
        <v>Ticket</v>
      </c>
      <c r="L10620" s="37">
        <f t="shared" si="2"/>
        <v>52</v>
      </c>
      <c r="M10620" s="37">
        <f t="shared" si="3"/>
        <v>27</v>
      </c>
      <c r="N10620" s="37">
        <f t="shared" si="4"/>
        <v>12</v>
      </c>
      <c r="O10620" s="37" t="str">
        <f t="array" ref="O10620">IFERROR(XLOOKUP(K10620,'Tipo de carga'!B:B,'Tipo de carga'!C:C))</f>
        <v>Diesel</v>
      </c>
    </row>
    <row r="10621">
      <c r="A10621" s="36">
        <v>1959.0</v>
      </c>
      <c r="B10621" s="37" t="str">
        <f t="array" ref="B10621">IFERROR(XLOOKUP(A10621,'Asignacion Dic'!A:A,'Asignacion Dic'!C:C))</f>
        <v>Full Liver</v>
      </c>
      <c r="C10621" s="37" t="str">
        <f t="array" ref="C10621">IFERROR(XLOOKUP(A10621,'Asignacion Dic'!A:A,'Asignacion Dic'!B:B))</f>
        <v>EC-01</v>
      </c>
      <c r="D10621" s="38">
        <v>45653.0</v>
      </c>
      <c r="E10621" s="36" t="s">
        <v>206</v>
      </c>
      <c r="F10621" s="37" t="str">
        <f t="array" ref="F10621">IFERROR(XLOOKUP(E10621,Operadores!A:A,Operadores!B:B))</f>
        <v>JARDAN</v>
      </c>
      <c r="G10621" s="36" t="s">
        <v>425</v>
      </c>
      <c r="H10621" s="39">
        <v>25.29</v>
      </c>
      <c r="I10621" s="40">
        <v>237.24</v>
      </c>
      <c r="J10621" s="41">
        <f t="shared" si="5"/>
        <v>5999.7996</v>
      </c>
      <c r="K10621" s="37" t="str">
        <f t="array" ref="K10621">IFERROR(XLOOKUP(G10621,'Tipo de carga'!A:A,'Tipo de carga'!B:B))</f>
        <v>Ticket</v>
      </c>
      <c r="L10621" s="37">
        <f t="shared" si="2"/>
        <v>52</v>
      </c>
      <c r="M10621" s="37">
        <f t="shared" si="3"/>
        <v>27</v>
      </c>
      <c r="N10621" s="37">
        <f t="shared" si="4"/>
        <v>12</v>
      </c>
      <c r="O10621" s="37" t="str">
        <f t="array" ref="O10621">IFERROR(XLOOKUP(K10621,'Tipo de carga'!B:B,'Tipo de carga'!C:C))</f>
        <v>Diesel</v>
      </c>
    </row>
    <row r="10622">
      <c r="A10622" s="36">
        <v>1946.0</v>
      </c>
      <c r="B10622" s="37" t="str">
        <f t="array" ref="B10622">IFERROR(XLOOKUP(A10622,'Asignacion Dic'!A:A,'Asignacion Dic'!C:C))</f>
        <v>MeLi asignado SD</v>
      </c>
      <c r="C10622" s="37" t="str">
        <f t="array" ref="C10622">IFERROR(XLOOKUP(A10622,'Asignacion Dic'!A:A,'Asignacion Dic'!B:B))</f>
        <v>EC-05</v>
      </c>
      <c r="D10622" s="38">
        <v>45653.0</v>
      </c>
      <c r="E10622" s="36" t="s">
        <v>183</v>
      </c>
      <c r="F10622" s="37" t="str">
        <f t="array" ref="F10622">IFERROR(XLOOKUP(E10622,Operadores!A:A,Operadores!B:B))</f>
        <v>VARJUAX</v>
      </c>
      <c r="G10622" s="36" t="s">
        <v>425</v>
      </c>
      <c r="H10622" s="39">
        <v>25.74</v>
      </c>
      <c r="I10622" s="40">
        <v>291.37</v>
      </c>
      <c r="J10622" s="41">
        <f t="shared" si="5"/>
        <v>7499.8638</v>
      </c>
      <c r="K10622" s="37" t="str">
        <f t="array" ref="K10622">IFERROR(XLOOKUP(G10622,'Tipo de carga'!A:A,'Tipo de carga'!B:B))</f>
        <v>Ticket</v>
      </c>
      <c r="L10622" s="37">
        <f t="shared" si="2"/>
        <v>52</v>
      </c>
      <c r="M10622" s="37">
        <f t="shared" si="3"/>
        <v>27</v>
      </c>
      <c r="N10622" s="37">
        <f t="shared" si="4"/>
        <v>12</v>
      </c>
      <c r="O10622" s="37" t="str">
        <f t="array" ref="O10622">IFERROR(XLOOKUP(K10622,'Tipo de carga'!B:B,'Tipo de carga'!C:C))</f>
        <v>Diesel</v>
      </c>
    </row>
    <row r="10623">
      <c r="A10623" s="36">
        <v>2017.0</v>
      </c>
      <c r="B10623" s="37" t="str">
        <f t="array" ref="B10623">IFERROR(XLOOKUP(A10623,'Asignacion Dic'!A:A,'Asignacion Dic'!C:C))</f>
        <v>MeLi Dedicado TD</v>
      </c>
      <c r="C10623" s="37" t="str">
        <f t="array" ref="C10623">IFERROR(XLOOKUP(A10623,'Asignacion Dic'!A:A,'Asignacion Dic'!B:B))</f>
        <v>EC-05</v>
      </c>
      <c r="D10623" s="38">
        <v>45653.0</v>
      </c>
      <c r="E10623" s="36" t="s">
        <v>337</v>
      </c>
      <c r="F10623" s="37" t="str">
        <f t="array" ref="F10623">IFERROR(XLOOKUP(E10623,Operadores!A:A,Operadores!B:B))</f>
        <v>FLOBRA</v>
      </c>
      <c r="G10623" s="36" t="s">
        <v>425</v>
      </c>
      <c r="H10623" s="39">
        <v>27.29</v>
      </c>
      <c r="I10623" s="40">
        <v>439.72</v>
      </c>
      <c r="J10623" s="41">
        <f t="shared" si="5"/>
        <v>11999.9588</v>
      </c>
      <c r="K10623" s="37" t="str">
        <f t="array" ref="K10623">IFERROR(XLOOKUP(G10623,'Tipo de carga'!A:A,'Tipo de carga'!B:B))</f>
        <v>Ticket</v>
      </c>
      <c r="L10623" s="37">
        <f t="shared" si="2"/>
        <v>52</v>
      </c>
      <c r="M10623" s="37">
        <f t="shared" si="3"/>
        <v>27</v>
      </c>
      <c r="N10623" s="37">
        <f t="shared" si="4"/>
        <v>12</v>
      </c>
      <c r="O10623" s="37" t="str">
        <f t="array" ref="O10623">IFERROR(XLOOKUP(K10623,'Tipo de carga'!B:B,'Tipo de carga'!C:C))</f>
        <v>Diesel</v>
      </c>
    </row>
    <row r="10624">
      <c r="A10624" s="36">
        <v>1856.0</v>
      </c>
      <c r="B10624" s="37" t="str">
        <f t="array" ref="B10624">IFERROR(XLOOKUP(A10624,'Asignacion Dic'!A:A,'Asignacion Dic'!C:C))</f>
        <v>Pipas</v>
      </c>
      <c r="C10624" s="37" t="str">
        <f t="array" ref="C10624">IFERROR(XLOOKUP(A10624,'Asignacion Dic'!A:A,'Asignacion Dic'!B:B))</f>
        <v>EC-02</v>
      </c>
      <c r="D10624" s="38">
        <v>45653.0</v>
      </c>
      <c r="E10624" s="36" t="s">
        <v>454</v>
      </c>
      <c r="F10624" s="37" t="str">
        <f t="array" ref="F10624">IFERROR(XLOOKUP(E10624,Operadores!A:A,Operadores!B:B))</f>
        <v>GONAA</v>
      </c>
      <c r="G10624" s="36" t="s">
        <v>532</v>
      </c>
      <c r="H10624" s="39">
        <v>21.183084</v>
      </c>
      <c r="I10624" s="40">
        <v>650.0</v>
      </c>
      <c r="J10624" s="41">
        <f t="shared" si="5"/>
        <v>13769.0046</v>
      </c>
      <c r="K10624" s="37" t="str">
        <f t="array" ref="K10624">IFERROR(XLOOKUP(G10624,'Tipo de carga'!A:A,'Tipo de carga'!B:B))</f>
        <v>Nieto</v>
      </c>
      <c r="L10624" s="37">
        <f t="shared" si="2"/>
        <v>52</v>
      </c>
      <c r="M10624" s="37">
        <f t="shared" si="3"/>
        <v>27</v>
      </c>
      <c r="N10624" s="37">
        <f t="shared" si="4"/>
        <v>12</v>
      </c>
      <c r="O10624" s="37" t="str">
        <f t="array" ref="O10624">IFERROR(XLOOKUP(K10624,'Tipo de carga'!B:B,'Tipo de carga'!C:C))</f>
        <v>Diesel</v>
      </c>
    </row>
    <row r="10625">
      <c r="A10625" s="36">
        <v>1912.0</v>
      </c>
      <c r="B10625" s="37" t="str">
        <f t="array" ref="B10625">IFERROR(XLOOKUP(A10625,'Asignacion Dic'!A:A,'Asignacion Dic'!C:C))</f>
        <v>MeLi asignado SD</v>
      </c>
      <c r="C10625" s="37" t="str">
        <f t="array" ref="C10625">IFERROR(XLOOKUP(A10625,'Asignacion Dic'!A:A,'Asignacion Dic'!B:B))</f>
        <v>EC-05</v>
      </c>
      <c r="D10625" s="38">
        <v>45653.0</v>
      </c>
      <c r="E10625" s="36"/>
      <c r="F10625" s="37"/>
      <c r="G10625" s="36" t="s">
        <v>315</v>
      </c>
      <c r="H10625" s="39">
        <v>10.65</v>
      </c>
      <c r="I10625" s="40">
        <v>244.0</v>
      </c>
      <c r="J10625" s="41">
        <f t="shared" si="5"/>
        <v>2598.6</v>
      </c>
      <c r="K10625" s="37" t="str">
        <f t="array" ref="K10625">IFERROR(XLOOKUP(G10625,'Tipo de carga'!A:A,'Tipo de carga'!B:B))</f>
        <v>COMSUSTENTA</v>
      </c>
      <c r="L10625" s="37">
        <f t="shared" si="2"/>
        <v>52</v>
      </c>
      <c r="M10625" s="37">
        <f t="shared" si="3"/>
        <v>27</v>
      </c>
      <c r="N10625" s="37">
        <f t="shared" si="4"/>
        <v>12</v>
      </c>
      <c r="O10625" s="37" t="str">
        <f t="array" ref="O10625">IFERROR(XLOOKUP(K10625,'Tipo de carga'!B:B,'Tipo de carga'!C:C))</f>
        <v>GNC</v>
      </c>
    </row>
    <row r="10626">
      <c r="A10626" s="36">
        <v>1920.0</v>
      </c>
      <c r="B10626" s="37" t="str">
        <f t="array" ref="B10626">IFERROR(XLOOKUP(A10626,'Asignacion Dic'!A:A,'Asignacion Dic'!C:C))</f>
        <v>MeLi asignado SD</v>
      </c>
      <c r="C10626" s="37" t="str">
        <f t="array" ref="C10626">IFERROR(XLOOKUP(A10626,'Asignacion Dic'!A:A,'Asignacion Dic'!B:B))</f>
        <v>EC-05</v>
      </c>
      <c r="D10626" s="38">
        <v>45653.0</v>
      </c>
      <c r="E10626" s="36"/>
      <c r="F10626" s="37"/>
      <c r="G10626" s="36" t="s">
        <v>315</v>
      </c>
      <c r="H10626" s="39">
        <v>10.65</v>
      </c>
      <c r="I10626" s="40">
        <v>345.0</v>
      </c>
      <c r="J10626" s="41">
        <f t="shared" si="5"/>
        <v>3674.25</v>
      </c>
      <c r="K10626" s="37" t="str">
        <f t="array" ref="K10626">IFERROR(XLOOKUP(G10626,'Tipo de carga'!A:A,'Tipo de carga'!B:B))</f>
        <v>COMSUSTENTA</v>
      </c>
      <c r="L10626" s="37">
        <f t="shared" si="2"/>
        <v>52</v>
      </c>
      <c r="M10626" s="37">
        <f t="shared" si="3"/>
        <v>27</v>
      </c>
      <c r="N10626" s="37">
        <f t="shared" si="4"/>
        <v>12</v>
      </c>
      <c r="O10626" s="37" t="str">
        <f t="array" ref="O10626">IFERROR(XLOOKUP(K10626,'Tipo de carga'!B:B,'Tipo de carga'!C:C))</f>
        <v>GNC</v>
      </c>
    </row>
    <row r="10627">
      <c r="A10627" s="36">
        <v>1923.0</v>
      </c>
      <c r="B10627" s="37" t="str">
        <f t="array" ref="B10627">IFERROR(XLOOKUP(A10627,'Asignacion Dic'!A:A,'Asignacion Dic'!C:C))</f>
        <v>MeLi Ded Puebla</v>
      </c>
      <c r="C10627" s="37" t="str">
        <f t="array" ref="C10627">IFERROR(XLOOKUP(A10627,'Asignacion Dic'!A:A,'Asignacion Dic'!B:B))</f>
        <v>EC-05</v>
      </c>
      <c r="D10627" s="38">
        <v>45653.0</v>
      </c>
      <c r="E10627" s="36"/>
      <c r="F10627" s="37"/>
      <c r="G10627" s="36" t="s">
        <v>315</v>
      </c>
      <c r="H10627" s="39">
        <v>10.65</v>
      </c>
      <c r="I10627" s="40">
        <v>260.0</v>
      </c>
      <c r="J10627" s="41">
        <f t="shared" si="5"/>
        <v>2769</v>
      </c>
      <c r="K10627" s="37" t="str">
        <f t="array" ref="K10627">IFERROR(XLOOKUP(G10627,'Tipo de carga'!A:A,'Tipo de carga'!B:B))</f>
        <v>COMSUSTENTA</v>
      </c>
      <c r="L10627" s="37">
        <f t="shared" si="2"/>
        <v>52</v>
      </c>
      <c r="M10627" s="37">
        <f t="shared" si="3"/>
        <v>27</v>
      </c>
      <c r="N10627" s="37">
        <f t="shared" si="4"/>
        <v>12</v>
      </c>
      <c r="O10627" s="37" t="str">
        <f t="array" ref="O10627">IFERROR(XLOOKUP(K10627,'Tipo de carga'!B:B,'Tipo de carga'!C:C))</f>
        <v>GNC</v>
      </c>
    </row>
    <row r="10628">
      <c r="A10628" s="36">
        <v>1928.0</v>
      </c>
      <c r="B10628" s="37" t="str">
        <f t="array" ref="B10628">IFERROR(XLOOKUP(A10628,'Asignacion Dic'!A:A,'Asignacion Dic'!C:C))</f>
        <v>MeLi Ded Puebla</v>
      </c>
      <c r="C10628" s="37" t="str">
        <f t="array" ref="C10628">IFERROR(XLOOKUP(A10628,'Asignacion Dic'!A:A,'Asignacion Dic'!B:B))</f>
        <v>EC-05</v>
      </c>
      <c r="D10628" s="38">
        <v>45653.0</v>
      </c>
      <c r="E10628" s="36"/>
      <c r="F10628" s="37"/>
      <c r="G10628" s="36" t="s">
        <v>315</v>
      </c>
      <c r="H10628" s="39">
        <v>10.65</v>
      </c>
      <c r="I10628" s="40">
        <v>331.0</v>
      </c>
      <c r="J10628" s="41">
        <f t="shared" si="5"/>
        <v>3525.15</v>
      </c>
      <c r="K10628" s="37" t="str">
        <f t="array" ref="K10628">IFERROR(XLOOKUP(G10628,'Tipo de carga'!A:A,'Tipo de carga'!B:B))</f>
        <v>COMSUSTENTA</v>
      </c>
      <c r="L10628" s="37">
        <f t="shared" si="2"/>
        <v>52</v>
      </c>
      <c r="M10628" s="37">
        <f t="shared" si="3"/>
        <v>27</v>
      </c>
      <c r="N10628" s="37">
        <f t="shared" si="4"/>
        <v>12</v>
      </c>
      <c r="O10628" s="37" t="str">
        <f t="array" ref="O10628">IFERROR(XLOOKUP(K10628,'Tipo de carga'!B:B,'Tipo de carga'!C:C))</f>
        <v>GNC</v>
      </c>
    </row>
    <row r="10629">
      <c r="A10629" s="36">
        <v>1942.0</v>
      </c>
      <c r="B10629" s="37" t="str">
        <f t="array" ref="B10629">IFERROR(XLOOKUP(A10629,'Asignacion Dic'!A:A,'Asignacion Dic'!C:C))</f>
        <v>MeLi asignado SD</v>
      </c>
      <c r="C10629" s="37" t="str">
        <f t="array" ref="C10629">IFERROR(XLOOKUP(A10629,'Asignacion Dic'!A:A,'Asignacion Dic'!B:B))</f>
        <v>EC-05</v>
      </c>
      <c r="D10629" s="38">
        <v>45654.980844907404</v>
      </c>
      <c r="E10629" s="36" t="s">
        <v>637</v>
      </c>
      <c r="F10629" s="37" t="str">
        <f t="array" ref="F10629">IFERROR(XLOOKUP(E10629,Operadores!A:A,Operadores!B:B))</f>
        <v>GARJUA04</v>
      </c>
      <c r="G10629" s="36" t="s">
        <v>72</v>
      </c>
      <c r="H10629" s="39">
        <v>19.16584</v>
      </c>
      <c r="I10629" s="40">
        <v>407.0</v>
      </c>
      <c r="J10629" s="41">
        <f t="shared" si="5"/>
        <v>7800.49688</v>
      </c>
      <c r="K10629" s="37" t="str">
        <f t="array" ref="K10629">IFERROR(XLOOKUP(G10629,'Tipo de carga'!A:A,'Tipo de carga'!B:B))</f>
        <v>Autoabasto</v>
      </c>
      <c r="L10629" s="37">
        <f t="shared" si="2"/>
        <v>52</v>
      </c>
      <c r="M10629" s="37">
        <f t="shared" si="3"/>
        <v>28</v>
      </c>
      <c r="N10629" s="37">
        <f t="shared" si="4"/>
        <v>12</v>
      </c>
      <c r="O10629" s="37" t="str">
        <f t="array" ref="O10629">IFERROR(XLOOKUP(K10629,'Tipo de carga'!B:B,'Tipo de carga'!C:C))</f>
        <v>Diesel</v>
      </c>
    </row>
    <row r="10630">
      <c r="A10630" s="36">
        <v>2002.0</v>
      </c>
      <c r="B10630" s="37" t="str">
        <f t="array" ref="B10630">IFERROR(XLOOKUP(A10630,'Asignacion Dic'!A:A,'Asignacion Dic'!C:C))</f>
        <v>MeLi Dedicado Merida</v>
      </c>
      <c r="C10630" s="37" t="str">
        <f t="array" ref="C10630">IFERROR(XLOOKUP(A10630,'Asignacion Dic'!A:A,'Asignacion Dic'!B:B))</f>
        <v>EC-05</v>
      </c>
      <c r="D10630" s="38">
        <v>45654.94694444445</v>
      </c>
      <c r="E10630" s="36" t="s">
        <v>535</v>
      </c>
      <c r="F10630" s="37" t="str">
        <f t="array" ref="F10630">IFERROR(XLOOKUP(E10630,Operadores!A:A,Operadores!B:B))</f>
        <v>VELALE</v>
      </c>
      <c r="G10630" s="36" t="s">
        <v>72</v>
      </c>
      <c r="H10630" s="39">
        <v>19.16584</v>
      </c>
      <c r="I10630" s="40">
        <v>293.0</v>
      </c>
      <c r="J10630" s="41">
        <f t="shared" si="5"/>
        <v>5615.59112</v>
      </c>
      <c r="K10630" s="37" t="str">
        <f t="array" ref="K10630">IFERROR(XLOOKUP(G10630,'Tipo de carga'!A:A,'Tipo de carga'!B:B))</f>
        <v>Autoabasto</v>
      </c>
      <c r="L10630" s="37">
        <f t="shared" si="2"/>
        <v>52</v>
      </c>
      <c r="M10630" s="37">
        <f t="shared" si="3"/>
        <v>28</v>
      </c>
      <c r="N10630" s="37">
        <f t="shared" si="4"/>
        <v>12</v>
      </c>
      <c r="O10630" s="37" t="str">
        <f t="array" ref="O10630">IFERROR(XLOOKUP(K10630,'Tipo de carga'!B:B,'Tipo de carga'!C:C))</f>
        <v>Diesel</v>
      </c>
    </row>
    <row r="10631">
      <c r="A10631" s="36">
        <v>2031.0</v>
      </c>
      <c r="B10631" s="37" t="str">
        <f t="array" ref="B10631">IFERROR(XLOOKUP(A10631,'Asignacion Dic'!A:A,'Asignacion Dic'!C:C))</f>
        <v>MeLi Dedicado Merida</v>
      </c>
      <c r="C10631" s="37" t="str">
        <f t="array" ref="C10631">IFERROR(XLOOKUP(A10631,'Asignacion Dic'!A:A,'Asignacion Dic'!B:B))</f>
        <v>EC-05</v>
      </c>
      <c r="D10631" s="38">
        <v>45654.86783564815</v>
      </c>
      <c r="E10631" s="36" t="s">
        <v>589</v>
      </c>
      <c r="F10631" s="37" t="str">
        <f t="array" ref="F10631">IFERROR(XLOOKUP(E10631,Operadores!A:A,Operadores!B:B))</f>
        <v>LEOJUA</v>
      </c>
      <c r="G10631" s="36" t="s">
        <v>72</v>
      </c>
      <c r="H10631" s="39">
        <v>19.16584</v>
      </c>
      <c r="I10631" s="40">
        <v>303.0</v>
      </c>
      <c r="J10631" s="41">
        <f t="shared" si="5"/>
        <v>5807.24952</v>
      </c>
      <c r="K10631" s="37" t="str">
        <f t="array" ref="K10631">IFERROR(XLOOKUP(G10631,'Tipo de carga'!A:A,'Tipo de carga'!B:B))</f>
        <v>Autoabasto</v>
      </c>
      <c r="L10631" s="37">
        <f t="shared" si="2"/>
        <v>52</v>
      </c>
      <c r="M10631" s="37">
        <f t="shared" si="3"/>
        <v>28</v>
      </c>
      <c r="N10631" s="37">
        <f t="shared" si="4"/>
        <v>12</v>
      </c>
      <c r="O10631" s="37" t="str">
        <f t="array" ref="O10631">IFERROR(XLOOKUP(K10631,'Tipo de carga'!B:B,'Tipo de carga'!C:C))</f>
        <v>Diesel</v>
      </c>
    </row>
    <row r="10632">
      <c r="A10632" s="36">
        <v>2007.0</v>
      </c>
      <c r="B10632" s="37" t="str">
        <f t="array" ref="B10632">IFERROR(XLOOKUP(A10632,'Asignacion Dic'!A:A,'Asignacion Dic'!C:C))</f>
        <v>MeLi Asignado TD</v>
      </c>
      <c r="C10632" s="37" t="str">
        <f t="array" ref="C10632">IFERROR(XLOOKUP(A10632,'Asignacion Dic'!A:A,'Asignacion Dic'!B:B))</f>
        <v>EC-05</v>
      </c>
      <c r="D10632" s="38">
        <v>45654.85769675926</v>
      </c>
      <c r="E10632" s="36" t="s">
        <v>467</v>
      </c>
      <c r="F10632" s="37" t="str">
        <f t="array" ref="F10632">IFERROR(XLOOKUP(E10632,Operadores!A:A,Operadores!B:B))</f>
        <v>SILAL</v>
      </c>
      <c r="G10632" s="36" t="s">
        <v>72</v>
      </c>
      <c r="H10632" s="39">
        <v>19.16584</v>
      </c>
      <c r="I10632" s="40">
        <v>489.0</v>
      </c>
      <c r="J10632" s="41">
        <f t="shared" si="5"/>
        <v>9372.09576</v>
      </c>
      <c r="K10632" s="37" t="str">
        <f t="array" ref="K10632">IFERROR(XLOOKUP(G10632,'Tipo de carga'!A:A,'Tipo de carga'!B:B))</f>
        <v>Autoabasto</v>
      </c>
      <c r="L10632" s="37">
        <f t="shared" si="2"/>
        <v>52</v>
      </c>
      <c r="M10632" s="37">
        <f t="shared" si="3"/>
        <v>28</v>
      </c>
      <c r="N10632" s="37">
        <f t="shared" si="4"/>
        <v>12</v>
      </c>
      <c r="O10632" s="37" t="str">
        <f t="array" ref="O10632">IFERROR(XLOOKUP(K10632,'Tipo de carga'!B:B,'Tipo de carga'!C:C))</f>
        <v>Diesel</v>
      </c>
    </row>
    <row r="10633">
      <c r="A10633" s="36">
        <v>1999.0</v>
      </c>
      <c r="B10633" s="37" t="str">
        <f t="array" ref="B10633">IFERROR(XLOOKUP(A10633,'Asignacion Dic'!A:A,'Asignacion Dic'!C:C))</f>
        <v>MeLi Dedicado Merida</v>
      </c>
      <c r="C10633" s="37" t="str">
        <f t="array" ref="C10633">IFERROR(XLOOKUP(A10633,'Asignacion Dic'!A:A,'Asignacion Dic'!B:B))</f>
        <v>EC-05</v>
      </c>
      <c r="D10633" s="38">
        <v>45654.84305555555</v>
      </c>
      <c r="E10633" s="36" t="s">
        <v>543</v>
      </c>
      <c r="F10633" s="37" t="str">
        <f t="array" ref="F10633">IFERROR(XLOOKUP(E10633,Operadores!A:A,Operadores!B:B))</f>
        <v>CAMJOS</v>
      </c>
      <c r="G10633" s="36" t="s">
        <v>72</v>
      </c>
      <c r="H10633" s="39">
        <v>19.16584</v>
      </c>
      <c r="I10633" s="40">
        <v>328.0</v>
      </c>
      <c r="J10633" s="41">
        <f t="shared" si="5"/>
        <v>6286.39552</v>
      </c>
      <c r="K10633" s="37" t="str">
        <f t="array" ref="K10633">IFERROR(XLOOKUP(G10633,'Tipo de carga'!A:A,'Tipo de carga'!B:B))</f>
        <v>Autoabasto</v>
      </c>
      <c r="L10633" s="37">
        <f t="shared" si="2"/>
        <v>52</v>
      </c>
      <c r="M10633" s="37">
        <f t="shared" si="3"/>
        <v>28</v>
      </c>
      <c r="N10633" s="37">
        <f t="shared" si="4"/>
        <v>12</v>
      </c>
      <c r="O10633" s="37" t="str">
        <f t="array" ref="O10633">IFERROR(XLOOKUP(K10633,'Tipo de carga'!B:B,'Tipo de carga'!C:C))</f>
        <v>Diesel</v>
      </c>
    </row>
    <row r="10634">
      <c r="A10634" s="36">
        <v>1852.0</v>
      </c>
      <c r="B10634" s="37" t="str">
        <f t="array" ref="B10634">IFERROR(XLOOKUP(A10634,'Asignacion Dic'!A:A,'Asignacion Dic'!C:C))</f>
        <v>Circuitos</v>
      </c>
      <c r="C10634" s="37" t="str">
        <f t="array" ref="C10634">IFERROR(XLOOKUP(A10634,'Asignacion Dic'!A:A,'Asignacion Dic'!B:B))</f>
        <v>EC-03</v>
      </c>
      <c r="D10634" s="38">
        <v>45654.82078703704</v>
      </c>
      <c r="E10634" s="36" t="s">
        <v>197</v>
      </c>
      <c r="F10634" s="37" t="str">
        <f t="array" ref="F10634">IFERROR(XLOOKUP(E10634,Operadores!A:A,Operadores!B:B))</f>
        <v>REYALE</v>
      </c>
      <c r="G10634" s="36" t="s">
        <v>72</v>
      </c>
      <c r="H10634" s="39">
        <v>19.16584</v>
      </c>
      <c r="I10634" s="40">
        <v>613.0</v>
      </c>
      <c r="J10634" s="41">
        <f t="shared" si="5"/>
        <v>11748.65992</v>
      </c>
      <c r="K10634" s="37" t="str">
        <f t="array" ref="K10634">IFERROR(XLOOKUP(G10634,'Tipo de carga'!A:A,'Tipo de carga'!B:B))</f>
        <v>Autoabasto</v>
      </c>
      <c r="L10634" s="37">
        <f t="shared" si="2"/>
        <v>52</v>
      </c>
      <c r="M10634" s="37">
        <f t="shared" si="3"/>
        <v>28</v>
      </c>
      <c r="N10634" s="37">
        <f t="shared" si="4"/>
        <v>12</v>
      </c>
      <c r="O10634" s="37" t="str">
        <f t="array" ref="O10634">IFERROR(XLOOKUP(K10634,'Tipo de carga'!B:B,'Tipo de carga'!C:C))</f>
        <v>Diesel</v>
      </c>
    </row>
    <row r="10635">
      <c r="A10635" s="36">
        <v>2082.0</v>
      </c>
      <c r="B10635" s="37" t="str">
        <f t="array" ref="B10635">IFERROR(XLOOKUP(A10635,'Asignacion Dic'!A:A,'Asignacion Dic'!C:C))</f>
        <v>Peñafiel Tecamac</v>
      </c>
      <c r="C10635" s="37" t="str">
        <f t="array" ref="C10635">IFERROR(XLOOKUP(A10635,'Asignacion Dic'!A:A,'Asignacion Dic'!B:B))</f>
        <v>EC-02</v>
      </c>
      <c r="D10635" s="38">
        <v>45654.790613425925</v>
      </c>
      <c r="E10635" s="36" t="s">
        <v>432</v>
      </c>
      <c r="F10635" s="37" t="str">
        <f t="array" ref="F10635">IFERROR(XLOOKUP(E10635,Operadores!A:A,Operadores!B:B))</f>
        <v>CALPED</v>
      </c>
      <c r="G10635" s="36" t="s">
        <v>72</v>
      </c>
      <c r="H10635" s="39">
        <v>19.16584</v>
      </c>
      <c r="I10635" s="40">
        <v>417.0</v>
      </c>
      <c r="J10635" s="41">
        <f t="shared" si="5"/>
        <v>7992.15528</v>
      </c>
      <c r="K10635" s="37" t="str">
        <f t="array" ref="K10635">IFERROR(XLOOKUP(G10635,'Tipo de carga'!A:A,'Tipo de carga'!B:B))</f>
        <v>Autoabasto</v>
      </c>
      <c r="L10635" s="37">
        <f t="shared" si="2"/>
        <v>52</v>
      </c>
      <c r="M10635" s="37">
        <f t="shared" si="3"/>
        <v>28</v>
      </c>
      <c r="N10635" s="37">
        <f t="shared" si="4"/>
        <v>12</v>
      </c>
      <c r="O10635" s="37" t="str">
        <f t="array" ref="O10635">IFERROR(XLOOKUP(K10635,'Tipo de carga'!B:B,'Tipo de carga'!C:C))</f>
        <v>Diesel</v>
      </c>
    </row>
    <row r="10636">
      <c r="A10636" s="36">
        <v>1907.0</v>
      </c>
      <c r="B10636" s="37" t="str">
        <f t="array" ref="B10636">IFERROR(XLOOKUP(A10636,'Asignacion Dic'!A:A,'Asignacion Dic'!C:C))</f>
        <v>Circuitos</v>
      </c>
      <c r="C10636" s="37" t="str">
        <f t="array" ref="C10636">IFERROR(XLOOKUP(A10636,'Asignacion Dic'!A:A,'Asignacion Dic'!B:B))</f>
        <v>EC-03</v>
      </c>
      <c r="D10636" s="38">
        <v>45654.77951388889</v>
      </c>
      <c r="E10636" s="36" t="s">
        <v>237</v>
      </c>
      <c r="F10636" s="37" t="str">
        <f t="array" ref="F10636">IFERROR(XLOOKUP(E10636,Operadores!A:A,Operadores!B:B))</f>
        <v>HUAIS</v>
      </c>
      <c r="G10636" s="36" t="s">
        <v>72</v>
      </c>
      <c r="H10636" s="39">
        <v>19.16584</v>
      </c>
      <c r="I10636" s="40">
        <v>773.0</v>
      </c>
      <c r="J10636" s="41">
        <f t="shared" si="5"/>
        <v>14815.19432</v>
      </c>
      <c r="K10636" s="37" t="str">
        <f t="array" ref="K10636">IFERROR(XLOOKUP(G10636,'Tipo de carga'!A:A,'Tipo de carga'!B:B))</f>
        <v>Autoabasto</v>
      </c>
      <c r="L10636" s="37">
        <f t="shared" si="2"/>
        <v>52</v>
      </c>
      <c r="M10636" s="37">
        <f t="shared" si="3"/>
        <v>28</v>
      </c>
      <c r="N10636" s="37">
        <f t="shared" si="4"/>
        <v>12</v>
      </c>
      <c r="O10636" s="37" t="str">
        <f t="array" ref="O10636">IFERROR(XLOOKUP(K10636,'Tipo de carga'!B:B,'Tipo de carga'!C:C))</f>
        <v>Diesel</v>
      </c>
    </row>
    <row r="10637">
      <c r="A10637" s="36">
        <v>2069.0</v>
      </c>
      <c r="B10637" s="37" t="str">
        <f t="array" ref="B10637">IFERROR(XLOOKUP(A10637,'Asignacion Dic'!A:A,'Asignacion Dic'!C:C))</f>
        <v>Peñafiel Tecamac</v>
      </c>
      <c r="C10637" s="37" t="str">
        <f t="array" ref="C10637">IFERROR(XLOOKUP(A10637,'Asignacion Dic'!A:A,'Asignacion Dic'!B:B))</f>
        <v>EC-02</v>
      </c>
      <c r="D10637" s="38">
        <v>45654.76561342592</v>
      </c>
      <c r="E10637" s="36" t="s">
        <v>203</v>
      </c>
      <c r="F10637" s="37" t="str">
        <f t="array" ref="F10637">IFERROR(XLOOKUP(E10637,Operadores!A:A,Operadores!B:B))</f>
        <v>VALJUA</v>
      </c>
      <c r="G10637" s="36" t="s">
        <v>72</v>
      </c>
      <c r="H10637" s="39">
        <v>19.16584</v>
      </c>
      <c r="I10637" s="40">
        <v>319.0</v>
      </c>
      <c r="J10637" s="41">
        <f t="shared" si="5"/>
        <v>6113.90296</v>
      </c>
      <c r="K10637" s="37" t="str">
        <f t="array" ref="K10637">IFERROR(XLOOKUP(G10637,'Tipo de carga'!A:A,'Tipo de carga'!B:B))</f>
        <v>Autoabasto</v>
      </c>
      <c r="L10637" s="37">
        <f t="shared" si="2"/>
        <v>52</v>
      </c>
      <c r="M10637" s="37">
        <f t="shared" si="3"/>
        <v>28</v>
      </c>
      <c r="N10637" s="37">
        <f t="shared" si="4"/>
        <v>12</v>
      </c>
      <c r="O10637" s="37" t="str">
        <f t="array" ref="O10637">IFERROR(XLOOKUP(K10637,'Tipo de carga'!B:B,'Tipo de carga'!C:C))</f>
        <v>Diesel</v>
      </c>
    </row>
    <row r="10638">
      <c r="A10638" s="36">
        <v>1980.0</v>
      </c>
      <c r="B10638" s="37" t="str">
        <f t="array" ref="B10638">IFERROR(XLOOKUP(A10638,'Asignacion Dic'!A:A,'Asignacion Dic'!C:C))</f>
        <v>MeLi asignado SD</v>
      </c>
      <c r="C10638" s="37" t="str">
        <f t="array" ref="C10638">IFERROR(XLOOKUP(A10638,'Asignacion Dic'!A:A,'Asignacion Dic'!B:B))</f>
        <v>EC-05</v>
      </c>
      <c r="D10638" s="38">
        <v>45654.76130787037</v>
      </c>
      <c r="E10638" s="36" t="s">
        <v>168</v>
      </c>
      <c r="F10638" s="37" t="str">
        <f t="array" ref="F10638">IFERROR(XLOOKUP(E10638,Operadores!A:A,Operadores!B:B))</f>
        <v>GARLUI</v>
      </c>
      <c r="G10638" s="36" t="s">
        <v>72</v>
      </c>
      <c r="H10638" s="39">
        <v>19.16584</v>
      </c>
      <c r="I10638" s="40">
        <v>821.0</v>
      </c>
      <c r="J10638" s="41">
        <f t="shared" si="5"/>
        <v>15735.15464</v>
      </c>
      <c r="K10638" s="37" t="str">
        <f t="array" ref="K10638">IFERROR(XLOOKUP(G10638,'Tipo de carga'!A:A,'Tipo de carga'!B:B))</f>
        <v>Autoabasto</v>
      </c>
      <c r="L10638" s="37">
        <f t="shared" si="2"/>
        <v>52</v>
      </c>
      <c r="M10638" s="37">
        <f t="shared" si="3"/>
        <v>28</v>
      </c>
      <c r="N10638" s="37">
        <f t="shared" si="4"/>
        <v>12</v>
      </c>
      <c r="O10638" s="37" t="str">
        <f t="array" ref="O10638">IFERROR(XLOOKUP(K10638,'Tipo de carga'!B:B,'Tipo de carga'!C:C))</f>
        <v>Diesel</v>
      </c>
    </row>
    <row r="10639">
      <c r="A10639" s="36">
        <v>1863.0</v>
      </c>
      <c r="B10639" s="37" t="str">
        <f t="array" ref="B10639">IFERROR(XLOOKUP(A10639,'Asignacion Dic'!A:A,'Asignacion Dic'!C:C))</f>
        <v>Pilgrims Tepo</v>
      </c>
      <c r="C10639" s="37" t="str">
        <f t="array" ref="C10639">IFERROR(XLOOKUP(A10639,'Asignacion Dic'!A:A,'Asignacion Dic'!B:B))</f>
        <v>EC-02</v>
      </c>
      <c r="D10639" s="38">
        <v>45654.75636574074</v>
      </c>
      <c r="E10639" s="36" t="s">
        <v>212</v>
      </c>
      <c r="F10639" s="37" t="str">
        <f t="array" ref="F10639">IFERROR(XLOOKUP(E10639,Operadores!A:A,Operadores!B:B))</f>
        <v>SANJES01</v>
      </c>
      <c r="G10639" s="36" t="s">
        <v>72</v>
      </c>
      <c r="H10639" s="39">
        <v>19.16584</v>
      </c>
      <c r="I10639" s="40">
        <v>255.0</v>
      </c>
      <c r="J10639" s="41">
        <f t="shared" si="5"/>
        <v>4887.2892</v>
      </c>
      <c r="K10639" s="37" t="str">
        <f t="array" ref="K10639">IFERROR(XLOOKUP(G10639,'Tipo de carga'!A:A,'Tipo de carga'!B:B))</f>
        <v>Autoabasto</v>
      </c>
      <c r="L10639" s="37">
        <f t="shared" si="2"/>
        <v>52</v>
      </c>
      <c r="M10639" s="37">
        <f t="shared" si="3"/>
        <v>28</v>
      </c>
      <c r="N10639" s="37">
        <f t="shared" si="4"/>
        <v>12</v>
      </c>
      <c r="O10639" s="37" t="str">
        <f t="array" ref="O10639">IFERROR(XLOOKUP(K10639,'Tipo de carga'!B:B,'Tipo de carga'!C:C))</f>
        <v>Diesel</v>
      </c>
    </row>
    <row r="10640">
      <c r="A10640" s="36">
        <v>1695.0</v>
      </c>
      <c r="B10640" s="37" t="str">
        <f t="array" ref="B10640">IFERROR(XLOOKUP(A10640,'Asignacion Dic'!A:A,'Asignacion Dic'!C:C))</f>
        <v>Pilgrims Tepo</v>
      </c>
      <c r="C10640" s="37" t="str">
        <f t="array" ref="C10640">IFERROR(XLOOKUP(A10640,'Asignacion Dic'!A:A,'Asignacion Dic'!B:B))</f>
        <v>EC-02</v>
      </c>
      <c r="D10640" s="38">
        <v>45654.74387731482</v>
      </c>
      <c r="E10640" s="36" t="s">
        <v>163</v>
      </c>
      <c r="F10640" s="37" t="str">
        <f t="array" ref="F10640">IFERROR(XLOOKUP(E10640,Operadores!A:A,Operadores!B:B))</f>
        <v>JORJON</v>
      </c>
      <c r="G10640" s="36" t="s">
        <v>72</v>
      </c>
      <c r="H10640" s="39">
        <v>19.16584</v>
      </c>
      <c r="I10640" s="40">
        <v>90.0</v>
      </c>
      <c r="J10640" s="41">
        <f t="shared" si="5"/>
        <v>1724.9256</v>
      </c>
      <c r="K10640" s="37" t="str">
        <f t="array" ref="K10640">IFERROR(XLOOKUP(G10640,'Tipo de carga'!A:A,'Tipo de carga'!B:B))</f>
        <v>Autoabasto</v>
      </c>
      <c r="L10640" s="37">
        <f t="shared" si="2"/>
        <v>52</v>
      </c>
      <c r="M10640" s="37">
        <f t="shared" si="3"/>
        <v>28</v>
      </c>
      <c r="N10640" s="37">
        <f t="shared" si="4"/>
        <v>12</v>
      </c>
      <c r="O10640" s="37" t="str">
        <f t="array" ref="O10640">IFERROR(XLOOKUP(K10640,'Tipo de carga'!B:B,'Tipo de carga'!C:C))</f>
        <v>Diesel</v>
      </c>
    </row>
    <row r="10641">
      <c r="A10641" s="36">
        <v>2072.0</v>
      </c>
      <c r="B10641" s="37" t="str">
        <f t="array" ref="B10641">IFERROR(XLOOKUP(A10641,'Asignacion Dic'!A:A,'Asignacion Dic'!C:C))</f>
        <v>Peñafiel Tecamac</v>
      </c>
      <c r="C10641" s="37" t="str">
        <f t="array" ref="C10641">IFERROR(XLOOKUP(A10641,'Asignacion Dic'!A:A,'Asignacion Dic'!B:B))</f>
        <v>EC-02</v>
      </c>
      <c r="D10641" s="38">
        <v>45654.730150462965</v>
      </c>
      <c r="E10641" s="36" t="s">
        <v>642</v>
      </c>
      <c r="F10641" s="37" t="str">
        <f t="array" ref="F10641">IFERROR(XLOOKUP(E10641,Operadores!A:A,Operadores!B:B))</f>
        <v>ALCART</v>
      </c>
      <c r="G10641" s="36" t="s">
        <v>72</v>
      </c>
      <c r="H10641" s="39">
        <v>19.16584</v>
      </c>
      <c r="I10641" s="40">
        <v>638.0</v>
      </c>
      <c r="J10641" s="41">
        <f t="shared" si="5"/>
        <v>12227.80592</v>
      </c>
      <c r="K10641" s="37" t="str">
        <f t="array" ref="K10641">IFERROR(XLOOKUP(G10641,'Tipo de carga'!A:A,'Tipo de carga'!B:B))</f>
        <v>Autoabasto</v>
      </c>
      <c r="L10641" s="37">
        <f t="shared" si="2"/>
        <v>52</v>
      </c>
      <c r="M10641" s="37">
        <f t="shared" si="3"/>
        <v>28</v>
      </c>
      <c r="N10641" s="37">
        <f t="shared" si="4"/>
        <v>12</v>
      </c>
      <c r="O10641" s="37" t="str">
        <f t="array" ref="O10641">IFERROR(XLOOKUP(K10641,'Tipo de carga'!B:B,'Tipo de carga'!C:C))</f>
        <v>Diesel</v>
      </c>
    </row>
    <row r="10642">
      <c r="A10642" s="36">
        <v>2011.0</v>
      </c>
      <c r="B10642" s="37" t="str">
        <f t="array" ref="B10642">IFERROR(XLOOKUP(A10642,'Asignacion Dic'!A:A,'Asignacion Dic'!C:C))</f>
        <v>MeLi Dedicado TD</v>
      </c>
      <c r="C10642" s="37" t="str">
        <f t="array" ref="C10642">IFERROR(XLOOKUP(A10642,'Asignacion Dic'!A:A,'Asignacion Dic'!B:B))</f>
        <v>EC-05</v>
      </c>
      <c r="D10642" s="38">
        <v>45654.72775462963</v>
      </c>
      <c r="E10642" s="36" t="s">
        <v>349</v>
      </c>
      <c r="F10642" s="37" t="str">
        <f t="array" ref="F10642">IFERROR(XLOOKUP(E10642,Operadores!A:A,Operadores!B:B))</f>
        <v>GUEGAB</v>
      </c>
      <c r="G10642" s="36" t="s">
        <v>72</v>
      </c>
      <c r="H10642" s="39">
        <v>19.16584</v>
      </c>
      <c r="I10642" s="40">
        <v>400.0</v>
      </c>
      <c r="J10642" s="41">
        <f t="shared" si="5"/>
        <v>7666.336</v>
      </c>
      <c r="K10642" s="37" t="str">
        <f t="array" ref="K10642">IFERROR(XLOOKUP(G10642,'Tipo de carga'!A:A,'Tipo de carga'!B:B))</f>
        <v>Autoabasto</v>
      </c>
      <c r="L10642" s="37">
        <f t="shared" si="2"/>
        <v>52</v>
      </c>
      <c r="M10642" s="37">
        <f t="shared" si="3"/>
        <v>28</v>
      </c>
      <c r="N10642" s="37">
        <f t="shared" si="4"/>
        <v>12</v>
      </c>
      <c r="O10642" s="37" t="str">
        <f t="array" ref="O10642">IFERROR(XLOOKUP(K10642,'Tipo de carga'!B:B,'Tipo de carga'!C:C))</f>
        <v>Diesel</v>
      </c>
    </row>
    <row r="10643">
      <c r="A10643" s="36">
        <v>1949.0</v>
      </c>
      <c r="B10643" s="37" t="str">
        <f t="array" ref="B10643">IFERROR(XLOOKUP(A10643,'Asignacion Dic'!A:A,'Asignacion Dic'!C:C))</f>
        <v>MeLi asignado SD</v>
      </c>
      <c r="C10643" s="37" t="str">
        <f t="array" ref="C10643">IFERROR(XLOOKUP(A10643,'Asignacion Dic'!A:A,'Asignacion Dic'!B:B))</f>
        <v>EC-05</v>
      </c>
      <c r="D10643" s="38">
        <v>45654.70543981482</v>
      </c>
      <c r="E10643" s="36" t="s">
        <v>641</v>
      </c>
      <c r="F10643" s="37" t="str">
        <f t="array" ref="F10643">IFERROR(XLOOKUP(E10643,Operadores!A:A,Operadores!B:B))</f>
        <v>MUÑJU</v>
      </c>
      <c r="G10643" s="36" t="s">
        <v>72</v>
      </c>
      <c r="H10643" s="39">
        <v>19.16584</v>
      </c>
      <c r="I10643" s="40">
        <v>364.0</v>
      </c>
      <c r="J10643" s="41">
        <f t="shared" si="5"/>
        <v>6976.36576</v>
      </c>
      <c r="K10643" s="37" t="str">
        <f t="array" ref="K10643">IFERROR(XLOOKUP(G10643,'Tipo de carga'!A:A,'Tipo de carga'!B:B))</f>
        <v>Autoabasto</v>
      </c>
      <c r="L10643" s="37">
        <f t="shared" si="2"/>
        <v>52</v>
      </c>
      <c r="M10643" s="37">
        <f t="shared" si="3"/>
        <v>28</v>
      </c>
      <c r="N10643" s="37">
        <f t="shared" si="4"/>
        <v>12</v>
      </c>
      <c r="O10643" s="37" t="str">
        <f t="array" ref="O10643">IFERROR(XLOOKUP(K10643,'Tipo de carga'!B:B,'Tipo de carga'!C:C))</f>
        <v>Diesel</v>
      </c>
    </row>
    <row r="10644">
      <c r="A10644" s="36">
        <v>1689.0</v>
      </c>
      <c r="B10644" s="37" t="str">
        <f t="array" ref="B10644">IFERROR(XLOOKUP(A10644,'Asignacion Dic'!A:A,'Asignacion Dic'!C:C))</f>
        <v>Pilgrims Tepo</v>
      </c>
      <c r="C10644" s="37" t="str">
        <f t="array" ref="C10644">IFERROR(XLOOKUP(A10644,'Asignacion Dic'!A:A,'Asignacion Dic'!B:B))</f>
        <v>EC-02</v>
      </c>
      <c r="D10644" s="38">
        <v>45654.696608796294</v>
      </c>
      <c r="E10644" s="36" t="s">
        <v>214</v>
      </c>
      <c r="F10644" s="37" t="str">
        <f t="array" ref="F10644">IFERROR(XLOOKUP(E10644,Operadores!A:A,Operadores!B:B))</f>
        <v>OROEDU</v>
      </c>
      <c r="G10644" s="36" t="s">
        <v>72</v>
      </c>
      <c r="H10644" s="39">
        <v>19.16584</v>
      </c>
      <c r="I10644" s="40">
        <v>138.0</v>
      </c>
      <c r="J10644" s="41">
        <f t="shared" si="5"/>
        <v>2644.88592</v>
      </c>
      <c r="K10644" s="37" t="str">
        <f t="array" ref="K10644">IFERROR(XLOOKUP(G10644,'Tipo de carga'!A:A,'Tipo de carga'!B:B))</f>
        <v>Autoabasto</v>
      </c>
      <c r="L10644" s="37">
        <f t="shared" si="2"/>
        <v>52</v>
      </c>
      <c r="M10644" s="37">
        <f t="shared" si="3"/>
        <v>28</v>
      </c>
      <c r="N10644" s="37">
        <f t="shared" si="4"/>
        <v>12</v>
      </c>
      <c r="O10644" s="37" t="str">
        <f t="array" ref="O10644">IFERROR(XLOOKUP(K10644,'Tipo de carga'!B:B,'Tipo de carga'!C:C))</f>
        <v>Diesel</v>
      </c>
    </row>
    <row r="10645">
      <c r="A10645" s="36">
        <v>1688.0</v>
      </c>
      <c r="B10645" s="37" t="str">
        <f t="array" ref="B10645">IFERROR(XLOOKUP(A10645,'Asignacion Dic'!A:A,'Asignacion Dic'!C:C))</f>
        <v>Pilgrims Tepo</v>
      </c>
      <c r="C10645" s="37" t="str">
        <f t="array" ref="C10645">IFERROR(XLOOKUP(A10645,'Asignacion Dic'!A:A,'Asignacion Dic'!B:B))</f>
        <v>EC-02</v>
      </c>
      <c r="D10645" s="38">
        <v>45654.683842592596</v>
      </c>
      <c r="E10645" s="36" t="s">
        <v>420</v>
      </c>
      <c r="F10645" s="37" t="str">
        <f t="array" ref="F10645">IFERROR(XLOOKUP(E10645,Operadores!A:A,Operadores!B:B))</f>
        <v>SANJUA07</v>
      </c>
      <c r="G10645" s="36" t="s">
        <v>72</v>
      </c>
      <c r="H10645" s="39">
        <v>19.16584</v>
      </c>
      <c r="I10645" s="40">
        <v>261.0</v>
      </c>
      <c r="J10645" s="41">
        <f t="shared" si="5"/>
        <v>5002.28424</v>
      </c>
      <c r="K10645" s="37" t="str">
        <f t="array" ref="K10645">IFERROR(XLOOKUP(G10645,'Tipo de carga'!A:A,'Tipo de carga'!B:B))</f>
        <v>Autoabasto</v>
      </c>
      <c r="L10645" s="37">
        <f t="shared" si="2"/>
        <v>52</v>
      </c>
      <c r="M10645" s="37">
        <f t="shared" si="3"/>
        <v>28</v>
      </c>
      <c r="N10645" s="37">
        <f t="shared" si="4"/>
        <v>12</v>
      </c>
      <c r="O10645" s="37" t="str">
        <f t="array" ref="O10645">IFERROR(XLOOKUP(K10645,'Tipo de carga'!B:B,'Tipo de carga'!C:C))</f>
        <v>Diesel</v>
      </c>
    </row>
    <row r="10646">
      <c r="A10646" s="36">
        <v>1795.0</v>
      </c>
      <c r="B10646" s="37" t="str">
        <f t="array" ref="B10646">IFERROR(XLOOKUP(A10646,'Asignacion Dic'!A:A,'Asignacion Dic'!C:C))</f>
        <v>Pilgrims Tepo</v>
      </c>
      <c r="C10646" s="37" t="str">
        <f t="array" ref="C10646">IFERROR(XLOOKUP(A10646,'Asignacion Dic'!A:A,'Asignacion Dic'!B:B))</f>
        <v>EC-02</v>
      </c>
      <c r="D10646" s="38">
        <v>45654.68340277778</v>
      </c>
      <c r="E10646" s="36" t="s">
        <v>219</v>
      </c>
      <c r="F10646" s="37" t="str">
        <f t="array" ref="F10646">IFERROR(XLOOKUP(E10646,Operadores!A:A,Operadores!B:B))</f>
        <v>MAREVA</v>
      </c>
      <c r="G10646" s="36" t="s">
        <v>72</v>
      </c>
      <c r="H10646" s="39">
        <v>19.16584</v>
      </c>
      <c r="I10646" s="40">
        <v>10.0</v>
      </c>
      <c r="J10646" s="41">
        <f t="shared" si="5"/>
        <v>191.6584</v>
      </c>
      <c r="K10646" s="37" t="str">
        <f t="array" ref="K10646">IFERROR(XLOOKUP(G10646,'Tipo de carga'!A:A,'Tipo de carga'!B:B))</f>
        <v>Autoabasto</v>
      </c>
      <c r="L10646" s="37">
        <f t="shared" si="2"/>
        <v>52</v>
      </c>
      <c r="M10646" s="37">
        <f t="shared" si="3"/>
        <v>28</v>
      </c>
      <c r="N10646" s="37">
        <f t="shared" si="4"/>
        <v>12</v>
      </c>
      <c r="O10646" s="37" t="str">
        <f t="array" ref="O10646">IFERROR(XLOOKUP(K10646,'Tipo de carga'!B:B,'Tipo de carga'!C:C))</f>
        <v>Diesel</v>
      </c>
    </row>
    <row r="10647">
      <c r="A10647" s="36">
        <v>1697.0</v>
      </c>
      <c r="B10647" s="37" t="str">
        <f t="array" ref="B10647">IFERROR(XLOOKUP(A10647,'Asignacion Dic'!A:A,'Asignacion Dic'!C:C))</f>
        <v>Pilgrims Tepo</v>
      </c>
      <c r="C10647" s="37" t="str">
        <f t="array" ref="C10647">IFERROR(XLOOKUP(A10647,'Asignacion Dic'!A:A,'Asignacion Dic'!B:B))</f>
        <v>EC-02</v>
      </c>
      <c r="D10647" s="38">
        <v>45654.67774305555</v>
      </c>
      <c r="E10647" s="36" t="s">
        <v>230</v>
      </c>
      <c r="F10647" s="37" t="str">
        <f t="array" ref="F10647">IFERROR(XLOOKUP(E10647,Operadores!A:A,Operadores!B:B))</f>
        <v>DELJOS</v>
      </c>
      <c r="G10647" s="36" t="s">
        <v>72</v>
      </c>
      <c r="H10647" s="39">
        <v>19.16584</v>
      </c>
      <c r="I10647" s="40">
        <v>218.0</v>
      </c>
      <c r="J10647" s="41">
        <f t="shared" si="5"/>
        <v>4178.15312</v>
      </c>
      <c r="K10647" s="37" t="str">
        <f t="array" ref="K10647">IFERROR(XLOOKUP(G10647,'Tipo de carga'!A:A,'Tipo de carga'!B:B))</f>
        <v>Autoabasto</v>
      </c>
      <c r="L10647" s="37">
        <f t="shared" si="2"/>
        <v>52</v>
      </c>
      <c r="M10647" s="37">
        <f t="shared" si="3"/>
        <v>28</v>
      </c>
      <c r="N10647" s="37">
        <f t="shared" si="4"/>
        <v>12</v>
      </c>
      <c r="O10647" s="37" t="str">
        <f t="array" ref="O10647">IFERROR(XLOOKUP(K10647,'Tipo de carga'!B:B,'Tipo de carga'!C:C))</f>
        <v>Diesel</v>
      </c>
    </row>
    <row r="10648">
      <c r="A10648" s="36">
        <v>1946.0</v>
      </c>
      <c r="B10648" s="37" t="str">
        <f t="array" ref="B10648">IFERROR(XLOOKUP(A10648,'Asignacion Dic'!A:A,'Asignacion Dic'!C:C))</f>
        <v>MeLi asignado SD</v>
      </c>
      <c r="C10648" s="37" t="str">
        <f t="array" ref="C10648">IFERROR(XLOOKUP(A10648,'Asignacion Dic'!A:A,'Asignacion Dic'!B:B))</f>
        <v>EC-05</v>
      </c>
      <c r="D10648" s="38">
        <v>45654.67097222222</v>
      </c>
      <c r="E10648" s="36" t="s">
        <v>183</v>
      </c>
      <c r="F10648" s="37" t="str">
        <f t="array" ref="F10648">IFERROR(XLOOKUP(E10648,Operadores!A:A,Operadores!B:B))</f>
        <v>VARJUAX</v>
      </c>
      <c r="G10648" s="36" t="s">
        <v>72</v>
      </c>
      <c r="H10648" s="39">
        <v>19.16584</v>
      </c>
      <c r="I10648" s="40">
        <v>257.0</v>
      </c>
      <c r="J10648" s="41">
        <f t="shared" si="5"/>
        <v>4925.62088</v>
      </c>
      <c r="K10648" s="37" t="str">
        <f t="array" ref="K10648">IFERROR(XLOOKUP(G10648,'Tipo de carga'!A:A,'Tipo de carga'!B:B))</f>
        <v>Autoabasto</v>
      </c>
      <c r="L10648" s="37">
        <f t="shared" si="2"/>
        <v>52</v>
      </c>
      <c r="M10648" s="37">
        <f t="shared" si="3"/>
        <v>28</v>
      </c>
      <c r="N10648" s="37">
        <f t="shared" si="4"/>
        <v>12</v>
      </c>
      <c r="O10648" s="37" t="str">
        <f t="array" ref="O10648">IFERROR(XLOOKUP(K10648,'Tipo de carga'!B:B,'Tipo de carga'!C:C))</f>
        <v>Diesel</v>
      </c>
    </row>
    <row r="10649">
      <c r="A10649" s="36">
        <v>1795.0</v>
      </c>
      <c r="B10649" s="37" t="str">
        <f t="array" ref="B10649">IFERROR(XLOOKUP(A10649,'Asignacion Dic'!A:A,'Asignacion Dic'!C:C))</f>
        <v>Pilgrims Tepo</v>
      </c>
      <c r="C10649" s="37" t="str">
        <f t="array" ref="C10649">IFERROR(XLOOKUP(A10649,'Asignacion Dic'!A:A,'Asignacion Dic'!B:B))</f>
        <v>EC-02</v>
      </c>
      <c r="D10649" s="38">
        <v>45654.6687962963</v>
      </c>
      <c r="E10649" s="36" t="s">
        <v>219</v>
      </c>
      <c r="F10649" s="37" t="str">
        <f t="array" ref="F10649">IFERROR(XLOOKUP(E10649,Operadores!A:A,Operadores!B:B))</f>
        <v>MAREVA</v>
      </c>
      <c r="G10649" s="36" t="s">
        <v>72</v>
      </c>
      <c r="H10649" s="39">
        <v>19.16584</v>
      </c>
      <c r="I10649" s="40">
        <v>250.0</v>
      </c>
      <c r="J10649" s="41">
        <f t="shared" si="5"/>
        <v>4791.46</v>
      </c>
      <c r="K10649" s="37" t="str">
        <f t="array" ref="K10649">IFERROR(XLOOKUP(G10649,'Tipo de carga'!A:A,'Tipo de carga'!B:B))</f>
        <v>Autoabasto</v>
      </c>
      <c r="L10649" s="37">
        <f t="shared" si="2"/>
        <v>52</v>
      </c>
      <c r="M10649" s="37">
        <f t="shared" si="3"/>
        <v>28</v>
      </c>
      <c r="N10649" s="37">
        <f t="shared" si="4"/>
        <v>12</v>
      </c>
      <c r="O10649" s="37" t="str">
        <f t="array" ref="O10649">IFERROR(XLOOKUP(K10649,'Tipo de carga'!B:B,'Tipo de carga'!C:C))</f>
        <v>Diesel</v>
      </c>
    </row>
    <row r="10650">
      <c r="A10650" s="36">
        <v>1727.0</v>
      </c>
      <c r="B10650" s="37" t="str">
        <f t="array" ref="B10650">IFERROR(XLOOKUP(A10650,'Asignacion Dic'!A:A,'Asignacion Dic'!C:C))</f>
        <v>Liverpool Local</v>
      </c>
      <c r="C10650" s="37" t="str">
        <f t="array" ref="C10650">IFERROR(XLOOKUP(A10650,'Asignacion Dic'!A:A,'Asignacion Dic'!B:B))</f>
        <v>EC-01</v>
      </c>
      <c r="D10650" s="38">
        <v>45654.65819444445</v>
      </c>
      <c r="E10650" s="36" t="s">
        <v>388</v>
      </c>
      <c r="F10650" s="37" t="str">
        <f t="array" ref="F10650">IFERROR(XLOOKUP(E10650,Operadores!A:A,Operadores!B:B))</f>
        <v>SANBEN</v>
      </c>
      <c r="G10650" s="36" t="s">
        <v>72</v>
      </c>
      <c r="H10650" s="39">
        <v>19.16584</v>
      </c>
      <c r="I10650" s="40">
        <v>415.0</v>
      </c>
      <c r="J10650" s="41">
        <f t="shared" si="5"/>
        <v>7953.8236</v>
      </c>
      <c r="K10650" s="37" t="str">
        <f t="array" ref="K10650">IFERROR(XLOOKUP(G10650,'Tipo de carga'!A:A,'Tipo de carga'!B:B))</f>
        <v>Autoabasto</v>
      </c>
      <c r="L10650" s="37">
        <f t="shared" si="2"/>
        <v>52</v>
      </c>
      <c r="M10650" s="37">
        <f t="shared" si="3"/>
        <v>28</v>
      </c>
      <c r="N10650" s="37">
        <f t="shared" si="4"/>
        <v>12</v>
      </c>
      <c r="O10650" s="37" t="str">
        <f t="array" ref="O10650">IFERROR(XLOOKUP(K10650,'Tipo de carga'!B:B,'Tipo de carga'!C:C))</f>
        <v>Diesel</v>
      </c>
    </row>
    <row r="10651">
      <c r="A10651" s="36">
        <v>1992.0</v>
      </c>
      <c r="B10651" s="37" t="str">
        <f t="array" ref="B10651">IFERROR(XLOOKUP(A10651,'Asignacion Dic'!A:A,'Asignacion Dic'!C:C))</f>
        <v>MeLi Dedicado TD</v>
      </c>
      <c r="C10651" s="37" t="str">
        <f t="array" ref="C10651">IFERROR(XLOOKUP(A10651,'Asignacion Dic'!A:A,'Asignacion Dic'!B:B))</f>
        <v>EC-05</v>
      </c>
      <c r="D10651" s="38">
        <v>45654.64625</v>
      </c>
      <c r="E10651" s="36" t="s">
        <v>460</v>
      </c>
      <c r="F10651" s="37" t="str">
        <f t="array" ref="F10651">IFERROR(XLOOKUP(E10651,Operadores!A:A,Operadores!B:B))</f>
        <v>TORAN</v>
      </c>
      <c r="G10651" s="36" t="s">
        <v>72</v>
      </c>
      <c r="H10651" s="39">
        <v>19.16584</v>
      </c>
      <c r="I10651" s="40">
        <v>291.0</v>
      </c>
      <c r="J10651" s="41">
        <f t="shared" si="5"/>
        <v>5577.25944</v>
      </c>
      <c r="K10651" s="37" t="str">
        <f t="array" ref="K10651">IFERROR(XLOOKUP(G10651,'Tipo de carga'!A:A,'Tipo de carga'!B:B))</f>
        <v>Autoabasto</v>
      </c>
      <c r="L10651" s="37">
        <f t="shared" si="2"/>
        <v>52</v>
      </c>
      <c r="M10651" s="37">
        <f t="shared" si="3"/>
        <v>28</v>
      </c>
      <c r="N10651" s="37">
        <f t="shared" si="4"/>
        <v>12</v>
      </c>
      <c r="O10651" s="37" t="str">
        <f t="array" ref="O10651">IFERROR(XLOOKUP(K10651,'Tipo de carga'!B:B,'Tipo de carga'!C:C))</f>
        <v>Diesel</v>
      </c>
    </row>
    <row r="10652">
      <c r="A10652" s="36">
        <v>1754.0</v>
      </c>
      <c r="B10652" s="37" t="str">
        <f t="array" ref="B10652">IFERROR(XLOOKUP(A10652,'Asignacion Dic'!A:A,'Asignacion Dic'!C:C))</f>
        <v>Pilgrims Tepo</v>
      </c>
      <c r="C10652" s="37" t="str">
        <f t="array" ref="C10652">IFERROR(XLOOKUP(A10652,'Asignacion Dic'!A:A,'Asignacion Dic'!B:B))</f>
        <v>EC-02</v>
      </c>
      <c r="D10652" s="38">
        <v>45654.64096064815</v>
      </c>
      <c r="E10652" s="36" t="s">
        <v>412</v>
      </c>
      <c r="F10652" s="37" t="str">
        <f t="array" ref="F10652">IFERROR(XLOOKUP(E10652,Operadores!A:A,Operadores!B:B))</f>
        <v>SANCAR01</v>
      </c>
      <c r="G10652" s="36" t="s">
        <v>72</v>
      </c>
      <c r="H10652" s="39">
        <v>19.16584</v>
      </c>
      <c r="I10652" s="40">
        <v>155.0</v>
      </c>
      <c r="J10652" s="41">
        <f t="shared" si="5"/>
        <v>2970.7052</v>
      </c>
      <c r="K10652" s="37" t="str">
        <f t="array" ref="K10652">IFERROR(XLOOKUP(G10652,'Tipo de carga'!A:A,'Tipo de carga'!B:B))</f>
        <v>Autoabasto</v>
      </c>
      <c r="L10652" s="37">
        <f t="shared" si="2"/>
        <v>52</v>
      </c>
      <c r="M10652" s="37">
        <f t="shared" si="3"/>
        <v>28</v>
      </c>
      <c r="N10652" s="37">
        <f t="shared" si="4"/>
        <v>12</v>
      </c>
      <c r="O10652" s="37" t="str">
        <f t="array" ref="O10652">IFERROR(XLOOKUP(K10652,'Tipo de carga'!B:B,'Tipo de carga'!C:C))</f>
        <v>Diesel</v>
      </c>
    </row>
    <row r="10653">
      <c r="A10653" s="36">
        <v>1856.0</v>
      </c>
      <c r="B10653" s="37" t="str">
        <f t="array" ref="B10653">IFERROR(XLOOKUP(A10653,'Asignacion Dic'!A:A,'Asignacion Dic'!C:C))</f>
        <v>Pipas</v>
      </c>
      <c r="C10653" s="37" t="str">
        <f t="array" ref="C10653">IFERROR(XLOOKUP(A10653,'Asignacion Dic'!A:A,'Asignacion Dic'!B:B))</f>
        <v>EC-02</v>
      </c>
      <c r="D10653" s="38">
        <v>45654.63621527778</v>
      </c>
      <c r="E10653" s="36" t="s">
        <v>454</v>
      </c>
      <c r="F10653" s="37" t="str">
        <f t="array" ref="F10653">IFERROR(XLOOKUP(E10653,Operadores!A:A,Operadores!B:B))</f>
        <v>GONAA</v>
      </c>
      <c r="G10653" s="36" t="s">
        <v>72</v>
      </c>
      <c r="H10653" s="39">
        <v>19.16584</v>
      </c>
      <c r="I10653" s="40">
        <v>440.0</v>
      </c>
      <c r="J10653" s="41">
        <f t="shared" si="5"/>
        <v>8432.9696</v>
      </c>
      <c r="K10653" s="37" t="str">
        <f t="array" ref="K10653">IFERROR(XLOOKUP(G10653,'Tipo de carga'!A:A,'Tipo de carga'!B:B))</f>
        <v>Autoabasto</v>
      </c>
      <c r="L10653" s="37">
        <f t="shared" si="2"/>
        <v>52</v>
      </c>
      <c r="M10653" s="37">
        <f t="shared" si="3"/>
        <v>28</v>
      </c>
      <c r="N10653" s="37">
        <f t="shared" si="4"/>
        <v>12</v>
      </c>
      <c r="O10653" s="37" t="str">
        <f t="array" ref="O10653">IFERROR(XLOOKUP(K10653,'Tipo de carga'!B:B,'Tipo de carga'!C:C))</f>
        <v>Diesel</v>
      </c>
    </row>
    <row r="10654">
      <c r="A10654" s="36">
        <v>1906.0</v>
      </c>
      <c r="B10654" s="37" t="str">
        <f t="array" ref="B10654">IFERROR(XLOOKUP(A10654,'Asignacion Dic'!A:A,'Asignacion Dic'!C:C))</f>
        <v>MeLi asignado SD</v>
      </c>
      <c r="C10654" s="37" t="str">
        <f t="array" ref="C10654">IFERROR(XLOOKUP(A10654,'Asignacion Dic'!A:A,'Asignacion Dic'!B:B))</f>
        <v>EC-05</v>
      </c>
      <c r="D10654" s="38">
        <v>45654.624768518515</v>
      </c>
      <c r="E10654" s="36" t="s">
        <v>179</v>
      </c>
      <c r="F10654" s="37" t="str">
        <f t="array" ref="F10654">IFERROR(XLOOKUP(E10654,Operadores!A:A,Operadores!B:B))</f>
        <v>IBAJOS</v>
      </c>
      <c r="G10654" s="36" t="s">
        <v>72</v>
      </c>
      <c r="H10654" s="39">
        <v>19.16584</v>
      </c>
      <c r="I10654" s="40">
        <v>647.0</v>
      </c>
      <c r="J10654" s="41">
        <f t="shared" si="5"/>
        <v>12400.29848</v>
      </c>
      <c r="K10654" s="37" t="str">
        <f t="array" ref="K10654">IFERROR(XLOOKUP(G10654,'Tipo de carga'!A:A,'Tipo de carga'!B:B))</f>
        <v>Autoabasto</v>
      </c>
      <c r="L10654" s="37">
        <f t="shared" si="2"/>
        <v>52</v>
      </c>
      <c r="M10654" s="37">
        <f t="shared" si="3"/>
        <v>28</v>
      </c>
      <c r="N10654" s="37">
        <f t="shared" si="4"/>
        <v>12</v>
      </c>
      <c r="O10654" s="37" t="str">
        <f t="array" ref="O10654">IFERROR(XLOOKUP(K10654,'Tipo de carga'!B:B,'Tipo de carga'!C:C))</f>
        <v>Diesel</v>
      </c>
    </row>
    <row r="10655">
      <c r="A10655" s="36">
        <v>2016.0</v>
      </c>
      <c r="B10655" s="37" t="str">
        <f t="array" ref="B10655">IFERROR(XLOOKUP(A10655,'Asignacion Dic'!A:A,'Asignacion Dic'!C:C))</f>
        <v>MeLi Asignado TD</v>
      </c>
      <c r="C10655" s="37" t="str">
        <f t="array" ref="C10655">IFERROR(XLOOKUP(A10655,'Asignacion Dic'!A:A,'Asignacion Dic'!B:B))</f>
        <v>EC-05</v>
      </c>
      <c r="D10655" s="38">
        <v>45654.61278935185</v>
      </c>
      <c r="E10655" s="36" t="s">
        <v>578</v>
      </c>
      <c r="F10655" s="37" t="str">
        <f t="array" ref="F10655">IFERROR(XLOOKUP(E10655,Operadores!A:A,Operadores!B:B))</f>
        <v>ASTLUI</v>
      </c>
      <c r="G10655" s="36" t="s">
        <v>72</v>
      </c>
      <c r="H10655" s="39">
        <v>19.16584</v>
      </c>
      <c r="I10655" s="40">
        <v>567.0</v>
      </c>
      <c r="J10655" s="41">
        <f t="shared" si="5"/>
        <v>10867.03128</v>
      </c>
      <c r="K10655" s="37" t="str">
        <f t="array" ref="K10655">IFERROR(XLOOKUP(G10655,'Tipo de carga'!A:A,'Tipo de carga'!B:B))</f>
        <v>Autoabasto</v>
      </c>
      <c r="L10655" s="37">
        <f t="shared" si="2"/>
        <v>52</v>
      </c>
      <c r="M10655" s="37">
        <f t="shared" si="3"/>
        <v>28</v>
      </c>
      <c r="N10655" s="37">
        <f t="shared" si="4"/>
        <v>12</v>
      </c>
      <c r="O10655" s="37" t="str">
        <f t="array" ref="O10655">IFERROR(XLOOKUP(K10655,'Tipo de carga'!B:B,'Tipo de carga'!C:C))</f>
        <v>Diesel</v>
      </c>
    </row>
    <row r="10656">
      <c r="A10656" s="36">
        <v>1731.0</v>
      </c>
      <c r="B10656" s="37" t="str">
        <f t="array" ref="B10656">IFERROR(XLOOKUP(A10656,'Asignacion Dic'!A:A,'Asignacion Dic'!C:C))</f>
        <v>Pilgrims Tepo</v>
      </c>
      <c r="C10656" s="37" t="str">
        <f t="array" ref="C10656">IFERROR(XLOOKUP(A10656,'Asignacion Dic'!A:A,'Asignacion Dic'!B:B))</f>
        <v>EC-02</v>
      </c>
      <c r="D10656" s="38">
        <v>45654.590902777774</v>
      </c>
      <c r="E10656" s="36" t="s">
        <v>378</v>
      </c>
      <c r="F10656" s="37" t="str">
        <f t="array" ref="F10656">IFERROR(XLOOKUP(E10656,Operadores!A:A,Operadores!B:B))</f>
        <v>RAMHEC</v>
      </c>
      <c r="G10656" s="36" t="s">
        <v>72</v>
      </c>
      <c r="H10656" s="39">
        <v>19.16584</v>
      </c>
      <c r="I10656" s="40">
        <v>289.0</v>
      </c>
      <c r="J10656" s="41">
        <f t="shared" si="5"/>
        <v>5538.92776</v>
      </c>
      <c r="K10656" s="37" t="str">
        <f t="array" ref="K10656">IFERROR(XLOOKUP(G10656,'Tipo de carga'!A:A,'Tipo de carga'!B:B))</f>
        <v>Autoabasto</v>
      </c>
      <c r="L10656" s="37">
        <f t="shared" si="2"/>
        <v>52</v>
      </c>
      <c r="M10656" s="37">
        <f t="shared" si="3"/>
        <v>28</v>
      </c>
      <c r="N10656" s="37">
        <f t="shared" si="4"/>
        <v>12</v>
      </c>
      <c r="O10656" s="37" t="str">
        <f t="array" ref="O10656">IFERROR(XLOOKUP(K10656,'Tipo de carga'!B:B,'Tipo de carga'!C:C))</f>
        <v>Diesel</v>
      </c>
    </row>
    <row r="10657">
      <c r="A10657" s="36">
        <v>1963.0</v>
      </c>
      <c r="B10657" s="37" t="str">
        <f t="array" ref="B10657">IFERROR(XLOOKUP(A10657,'Asignacion Dic'!A:A,'Asignacion Dic'!C:C))</f>
        <v>MeLi asignado SD</v>
      </c>
      <c r="C10657" s="37" t="str">
        <f t="array" ref="C10657">IFERROR(XLOOKUP(A10657,'Asignacion Dic'!A:A,'Asignacion Dic'!B:B))</f>
        <v>EC-05</v>
      </c>
      <c r="D10657" s="38">
        <v>45654.543807870374</v>
      </c>
      <c r="E10657" s="36" t="s">
        <v>480</v>
      </c>
      <c r="F10657" s="37" t="str">
        <f t="array" ref="F10657">IFERROR(XLOOKUP(E10657,Operadores!A:A,Operadores!B:B))</f>
        <v>VELGIO</v>
      </c>
      <c r="G10657" s="36" t="s">
        <v>72</v>
      </c>
      <c r="H10657" s="39">
        <v>19.16584</v>
      </c>
      <c r="I10657" s="40">
        <v>455.0</v>
      </c>
      <c r="J10657" s="41">
        <f t="shared" si="5"/>
        <v>8720.4572</v>
      </c>
      <c r="K10657" s="37" t="str">
        <f t="array" ref="K10657">IFERROR(XLOOKUP(G10657,'Tipo de carga'!A:A,'Tipo de carga'!B:B))</f>
        <v>Autoabasto</v>
      </c>
      <c r="L10657" s="37">
        <f t="shared" si="2"/>
        <v>52</v>
      </c>
      <c r="M10657" s="37">
        <f t="shared" si="3"/>
        <v>28</v>
      </c>
      <c r="N10657" s="37">
        <f t="shared" si="4"/>
        <v>12</v>
      </c>
      <c r="O10657" s="37" t="str">
        <f t="array" ref="O10657">IFERROR(XLOOKUP(K10657,'Tipo de carga'!B:B,'Tipo de carga'!C:C))</f>
        <v>Diesel</v>
      </c>
    </row>
    <row r="10658">
      <c r="A10658" s="36">
        <v>2015.0</v>
      </c>
      <c r="B10658" s="37" t="str">
        <f t="array" ref="B10658">IFERROR(XLOOKUP(A10658,'Asignacion Dic'!A:A,'Asignacion Dic'!C:C))</f>
        <v>MeLi Asignado TD</v>
      </c>
      <c r="C10658" s="37" t="str">
        <f t="array" ref="C10658">IFERROR(XLOOKUP(A10658,'Asignacion Dic'!A:A,'Asignacion Dic'!B:B))</f>
        <v>EC-05</v>
      </c>
      <c r="D10658" s="38">
        <v>45654.5396412037</v>
      </c>
      <c r="E10658" s="36" t="s">
        <v>561</v>
      </c>
      <c r="F10658" s="37" t="str">
        <f t="array" ref="F10658">IFERROR(XLOOKUP(E10658,Operadores!A:A,Operadores!B:B))</f>
        <v>VILYON</v>
      </c>
      <c r="G10658" s="36" t="s">
        <v>72</v>
      </c>
      <c r="H10658" s="39">
        <v>19.16584</v>
      </c>
      <c r="I10658" s="40">
        <v>383.0</v>
      </c>
      <c r="J10658" s="41">
        <f t="shared" si="5"/>
        <v>7340.51672</v>
      </c>
      <c r="K10658" s="37" t="str">
        <f t="array" ref="K10658">IFERROR(XLOOKUP(G10658,'Tipo de carga'!A:A,'Tipo de carga'!B:B))</f>
        <v>Autoabasto</v>
      </c>
      <c r="L10658" s="37">
        <f t="shared" si="2"/>
        <v>52</v>
      </c>
      <c r="M10658" s="37">
        <f t="shared" si="3"/>
        <v>28</v>
      </c>
      <c r="N10658" s="37">
        <f t="shared" si="4"/>
        <v>12</v>
      </c>
      <c r="O10658" s="37" t="str">
        <f t="array" ref="O10658">IFERROR(XLOOKUP(K10658,'Tipo de carga'!B:B,'Tipo de carga'!C:C))</f>
        <v>Diesel</v>
      </c>
    </row>
    <row r="10659">
      <c r="A10659" s="36">
        <v>1905.0</v>
      </c>
      <c r="B10659" s="37" t="str">
        <f t="array" ref="B10659">IFERROR(XLOOKUP(A10659,'Asignacion Dic'!A:A,'Asignacion Dic'!C:C))</f>
        <v>MeLi asignado SD</v>
      </c>
      <c r="C10659" s="37" t="str">
        <f t="array" ref="C10659">IFERROR(XLOOKUP(A10659,'Asignacion Dic'!A:A,'Asignacion Dic'!B:B))</f>
        <v>EC-05</v>
      </c>
      <c r="D10659" s="38">
        <v>45654.51363425926</v>
      </c>
      <c r="E10659" s="36" t="s">
        <v>367</v>
      </c>
      <c r="F10659" s="37" t="str">
        <f t="array" ref="F10659">IFERROR(XLOOKUP(E10659,Operadores!A:A,Operadores!B:B))</f>
        <v>ALTJOS</v>
      </c>
      <c r="G10659" s="36" t="s">
        <v>72</v>
      </c>
      <c r="H10659" s="39">
        <v>19.16584</v>
      </c>
      <c r="I10659" s="40">
        <v>344.0</v>
      </c>
      <c r="J10659" s="41">
        <f t="shared" si="5"/>
        <v>6593.04896</v>
      </c>
      <c r="K10659" s="37" t="str">
        <f t="array" ref="K10659">IFERROR(XLOOKUP(G10659,'Tipo de carga'!A:A,'Tipo de carga'!B:B))</f>
        <v>Autoabasto</v>
      </c>
      <c r="L10659" s="37">
        <f t="shared" si="2"/>
        <v>52</v>
      </c>
      <c r="M10659" s="37">
        <f t="shared" si="3"/>
        <v>28</v>
      </c>
      <c r="N10659" s="37">
        <f t="shared" si="4"/>
        <v>12</v>
      </c>
      <c r="O10659" s="37" t="str">
        <f t="array" ref="O10659">IFERROR(XLOOKUP(K10659,'Tipo de carga'!B:B,'Tipo de carga'!C:C))</f>
        <v>Diesel</v>
      </c>
    </row>
    <row r="10660">
      <c r="A10660" s="36">
        <v>1936.0</v>
      </c>
      <c r="B10660" s="37" t="str">
        <f t="array" ref="B10660">IFERROR(XLOOKUP(A10660,'Asignacion Dic'!A:A,'Asignacion Dic'!C:C))</f>
        <v>Circuitos</v>
      </c>
      <c r="C10660" s="37" t="str">
        <f t="array" ref="C10660">IFERROR(XLOOKUP(A10660,'Asignacion Dic'!A:A,'Asignacion Dic'!B:B))</f>
        <v>EC-03</v>
      </c>
      <c r="D10660" s="38">
        <v>45654.38217592592</v>
      </c>
      <c r="E10660" s="36" t="s">
        <v>209</v>
      </c>
      <c r="F10660" s="37" t="str">
        <f t="array" ref="F10660">IFERROR(XLOOKUP(E10660,Operadores!A:A,Operadores!B:B))</f>
        <v>OCAMA</v>
      </c>
      <c r="G10660" s="36" t="s">
        <v>72</v>
      </c>
      <c r="H10660" s="39">
        <v>19.16584</v>
      </c>
      <c r="I10660" s="40">
        <v>313.0</v>
      </c>
      <c r="J10660" s="41">
        <f t="shared" si="5"/>
        <v>5998.90792</v>
      </c>
      <c r="K10660" s="37" t="str">
        <f t="array" ref="K10660">IFERROR(XLOOKUP(G10660,'Tipo de carga'!A:A,'Tipo de carga'!B:B))</f>
        <v>Autoabasto</v>
      </c>
      <c r="L10660" s="37">
        <f t="shared" si="2"/>
        <v>52</v>
      </c>
      <c r="M10660" s="37">
        <f t="shared" si="3"/>
        <v>28</v>
      </c>
      <c r="N10660" s="37">
        <f t="shared" si="4"/>
        <v>12</v>
      </c>
      <c r="O10660" s="37" t="str">
        <f t="array" ref="O10660">IFERROR(XLOOKUP(K10660,'Tipo de carga'!B:B,'Tipo de carga'!C:C))</f>
        <v>Diesel</v>
      </c>
    </row>
    <row r="10661">
      <c r="A10661" s="36">
        <v>1981.0</v>
      </c>
      <c r="B10661" s="37" t="str">
        <f t="array" ref="B10661">IFERROR(XLOOKUP(A10661,'Asignacion Dic'!A:A,'Asignacion Dic'!C:C))</f>
        <v>MeLi asignado SD</v>
      </c>
      <c r="C10661" s="37" t="str">
        <f t="array" ref="C10661">IFERROR(XLOOKUP(A10661,'Asignacion Dic'!A:A,'Asignacion Dic'!B:B))</f>
        <v>EC-05</v>
      </c>
      <c r="D10661" s="38">
        <v>45654.38144675926</v>
      </c>
      <c r="E10661" s="36" t="s">
        <v>630</v>
      </c>
      <c r="F10661" s="37" t="str">
        <f t="array" ref="F10661">IFERROR(XLOOKUP(E10661,Operadores!A:A,Operadores!B:B))</f>
        <v>GARSIX</v>
      </c>
      <c r="G10661" s="36" t="s">
        <v>72</v>
      </c>
      <c r="H10661" s="39">
        <v>19.16584</v>
      </c>
      <c r="I10661" s="40">
        <v>447.0</v>
      </c>
      <c r="J10661" s="41">
        <f t="shared" si="5"/>
        <v>8567.13048</v>
      </c>
      <c r="K10661" s="37" t="str">
        <f t="array" ref="K10661">IFERROR(XLOOKUP(G10661,'Tipo de carga'!A:A,'Tipo de carga'!B:B))</f>
        <v>Autoabasto</v>
      </c>
      <c r="L10661" s="37">
        <f t="shared" si="2"/>
        <v>52</v>
      </c>
      <c r="M10661" s="37">
        <f t="shared" si="3"/>
        <v>28</v>
      </c>
      <c r="N10661" s="37">
        <f t="shared" si="4"/>
        <v>12</v>
      </c>
      <c r="O10661" s="37" t="str">
        <f t="array" ref="O10661">IFERROR(XLOOKUP(K10661,'Tipo de carga'!B:B,'Tipo de carga'!C:C))</f>
        <v>Diesel</v>
      </c>
    </row>
    <row r="10662">
      <c r="A10662" s="36">
        <v>1833.0</v>
      </c>
      <c r="B10662" s="37" t="str">
        <f t="array" ref="B10662">IFERROR(XLOOKUP(A10662,'Asignacion Dic'!A:A,'Asignacion Dic'!C:C))</f>
        <v>Liverpool Local</v>
      </c>
      <c r="C10662" s="37" t="str">
        <f t="array" ref="C10662">IFERROR(XLOOKUP(A10662,'Asignacion Dic'!A:A,'Asignacion Dic'!B:B))</f>
        <v>EC-01</v>
      </c>
      <c r="D10662" s="38">
        <v>45654.36929398148</v>
      </c>
      <c r="E10662" s="36" t="s">
        <v>541</v>
      </c>
      <c r="F10662" s="37" t="str">
        <f t="array" ref="F10662">IFERROR(XLOOKUP(E10662,Operadores!A:A,Operadores!B:B))</f>
        <v>VILGUS</v>
      </c>
      <c r="G10662" s="36" t="s">
        <v>72</v>
      </c>
      <c r="H10662" s="39">
        <v>19.16584</v>
      </c>
      <c r="I10662" s="40">
        <v>584.0</v>
      </c>
      <c r="J10662" s="41">
        <f t="shared" si="5"/>
        <v>11192.85056</v>
      </c>
      <c r="K10662" s="37" t="str">
        <f t="array" ref="K10662">IFERROR(XLOOKUP(G10662,'Tipo de carga'!A:A,'Tipo de carga'!B:B))</f>
        <v>Autoabasto</v>
      </c>
      <c r="L10662" s="37">
        <f t="shared" si="2"/>
        <v>52</v>
      </c>
      <c r="M10662" s="37">
        <f t="shared" si="3"/>
        <v>28</v>
      </c>
      <c r="N10662" s="37">
        <f t="shared" si="4"/>
        <v>12</v>
      </c>
      <c r="O10662" s="37" t="str">
        <f t="array" ref="O10662">IFERROR(XLOOKUP(K10662,'Tipo de carga'!B:B,'Tipo de carga'!C:C))</f>
        <v>Diesel</v>
      </c>
    </row>
    <row r="10663">
      <c r="A10663" s="36">
        <v>2035.0</v>
      </c>
      <c r="B10663" s="37" t="str">
        <f t="array" ref="B10663">IFERROR(XLOOKUP(A10663,'Asignacion Dic'!A:A,'Asignacion Dic'!C:C))</f>
        <v>Liverpool Local</v>
      </c>
      <c r="C10663" s="37" t="str">
        <f t="array" ref="C10663">IFERROR(XLOOKUP(A10663,'Asignacion Dic'!A:A,'Asignacion Dic'!B:B))</f>
        <v>EC-01</v>
      </c>
      <c r="D10663" s="38">
        <v>45654.35288194445</v>
      </c>
      <c r="E10663" s="36" t="s">
        <v>615</v>
      </c>
      <c r="F10663" s="37" t="str">
        <f t="array" ref="F10663">IFERROR(XLOOKUP(E10663,Operadores!A:A,Operadores!B:B))</f>
        <v>LOPALF</v>
      </c>
      <c r="G10663" s="36" t="s">
        <v>72</v>
      </c>
      <c r="H10663" s="39">
        <v>19.16584</v>
      </c>
      <c r="I10663" s="40">
        <v>77.0</v>
      </c>
      <c r="J10663" s="41">
        <f t="shared" si="5"/>
        <v>1475.76968</v>
      </c>
      <c r="K10663" s="37" t="str">
        <f t="array" ref="K10663">IFERROR(XLOOKUP(G10663,'Tipo de carga'!A:A,'Tipo de carga'!B:B))</f>
        <v>Autoabasto</v>
      </c>
      <c r="L10663" s="37">
        <f t="shared" si="2"/>
        <v>52</v>
      </c>
      <c r="M10663" s="37">
        <f t="shared" si="3"/>
        <v>28</v>
      </c>
      <c r="N10663" s="37">
        <f t="shared" si="4"/>
        <v>12</v>
      </c>
      <c r="O10663" s="37" t="str">
        <f t="array" ref="O10663">IFERROR(XLOOKUP(K10663,'Tipo de carga'!B:B,'Tipo de carga'!C:C))</f>
        <v>Diesel</v>
      </c>
    </row>
    <row r="10664">
      <c r="A10664" s="36">
        <v>1941.0</v>
      </c>
      <c r="B10664" s="37" t="str">
        <f t="array" ref="B10664">IFERROR(XLOOKUP(A10664,'Asignacion Dic'!A:A,'Asignacion Dic'!C:C))</f>
        <v>Available</v>
      </c>
      <c r="C10664" s="37" t="str">
        <f t="array" ref="C10664">IFERROR(XLOOKUP(A10664,'Asignacion Dic'!A:A,'Asignacion Dic'!B:B))</f>
        <v>TTE</v>
      </c>
      <c r="D10664" s="38">
        <v>45654.34743055556</v>
      </c>
      <c r="E10664" s="36" t="s">
        <v>168</v>
      </c>
      <c r="F10664" s="37" t="str">
        <f t="array" ref="F10664">IFERROR(XLOOKUP(E10664,Operadores!A:A,Operadores!B:B))</f>
        <v>GARLUI</v>
      </c>
      <c r="G10664" s="36" t="s">
        <v>72</v>
      </c>
      <c r="H10664" s="39">
        <v>19.16584</v>
      </c>
      <c r="I10664" s="40">
        <v>100.0</v>
      </c>
      <c r="J10664" s="41">
        <f t="shared" si="5"/>
        <v>1916.584</v>
      </c>
      <c r="K10664" s="37" t="str">
        <f t="array" ref="K10664">IFERROR(XLOOKUP(G10664,'Tipo de carga'!A:A,'Tipo de carga'!B:B))</f>
        <v>Autoabasto</v>
      </c>
      <c r="L10664" s="37">
        <f t="shared" si="2"/>
        <v>52</v>
      </c>
      <c r="M10664" s="37">
        <f t="shared" si="3"/>
        <v>28</v>
      </c>
      <c r="N10664" s="37">
        <f t="shared" si="4"/>
        <v>12</v>
      </c>
      <c r="O10664" s="37" t="str">
        <f t="array" ref="O10664">IFERROR(XLOOKUP(K10664,'Tipo de carga'!B:B,'Tipo de carga'!C:C))</f>
        <v>Diesel</v>
      </c>
    </row>
    <row r="10665">
      <c r="A10665" s="36">
        <v>1935.0</v>
      </c>
      <c r="B10665" s="37" t="str">
        <f t="array" ref="B10665">IFERROR(XLOOKUP(A10665,'Asignacion Dic'!A:A,'Asignacion Dic'!C:C))</f>
        <v>Patieros sucursal</v>
      </c>
      <c r="C10665" s="37" t="str">
        <f t="array" ref="C10665">IFERROR(XLOOKUP(A10665,'Asignacion Dic'!A:A,'Asignacion Dic'!B:B))</f>
        <v>EC-03</v>
      </c>
      <c r="D10665" s="38">
        <v>45654.34678240741</v>
      </c>
      <c r="E10665" s="36" t="s">
        <v>155</v>
      </c>
      <c r="F10665" s="37" t="str">
        <f t="array" ref="F10665">IFERROR(XLOOKUP(E10665,Operadores!A:A,Operadores!B:B))</f>
        <v>RODMA</v>
      </c>
      <c r="G10665" s="36" t="s">
        <v>72</v>
      </c>
      <c r="H10665" s="39">
        <v>19.16584</v>
      </c>
      <c r="I10665" s="40">
        <v>505.0</v>
      </c>
      <c r="J10665" s="41">
        <f t="shared" si="5"/>
        <v>9678.7492</v>
      </c>
      <c r="K10665" s="37" t="str">
        <f t="array" ref="K10665">IFERROR(XLOOKUP(G10665,'Tipo de carga'!A:A,'Tipo de carga'!B:B))</f>
        <v>Autoabasto</v>
      </c>
      <c r="L10665" s="37">
        <f t="shared" si="2"/>
        <v>52</v>
      </c>
      <c r="M10665" s="37">
        <f t="shared" si="3"/>
        <v>28</v>
      </c>
      <c r="N10665" s="37">
        <f t="shared" si="4"/>
        <v>12</v>
      </c>
      <c r="O10665" s="37" t="str">
        <f t="array" ref="O10665">IFERROR(XLOOKUP(K10665,'Tipo de carga'!B:B,'Tipo de carga'!C:C))</f>
        <v>Diesel</v>
      </c>
    </row>
    <row r="10666">
      <c r="A10666" s="36">
        <v>1885.0</v>
      </c>
      <c r="B10666" s="37" t="str">
        <f t="array" ref="B10666">IFERROR(XLOOKUP(A10666,'Asignacion Dic'!A:A,'Asignacion Dic'!C:C))</f>
        <v>Liverpool Local</v>
      </c>
      <c r="C10666" s="37" t="str">
        <f t="array" ref="C10666">IFERROR(XLOOKUP(A10666,'Asignacion Dic'!A:A,'Asignacion Dic'!B:B))</f>
        <v>EC-01</v>
      </c>
      <c r="D10666" s="38">
        <v>45654.33321759259</v>
      </c>
      <c r="E10666" s="36" t="s">
        <v>342</v>
      </c>
      <c r="F10666" s="37" t="str">
        <f t="array" ref="F10666">IFERROR(XLOOKUP(E10666,Operadores!A:A,Operadores!B:B))</f>
        <v>PANJU</v>
      </c>
      <c r="G10666" s="36" t="s">
        <v>72</v>
      </c>
      <c r="H10666" s="39">
        <v>19.16584</v>
      </c>
      <c r="I10666" s="40">
        <v>565.0</v>
      </c>
      <c r="J10666" s="41">
        <f t="shared" si="5"/>
        <v>10828.6996</v>
      </c>
      <c r="K10666" s="37" t="str">
        <f t="array" ref="K10666">IFERROR(XLOOKUP(G10666,'Tipo de carga'!A:A,'Tipo de carga'!B:B))</f>
        <v>Autoabasto</v>
      </c>
      <c r="L10666" s="37">
        <f t="shared" si="2"/>
        <v>52</v>
      </c>
      <c r="M10666" s="37">
        <f t="shared" si="3"/>
        <v>28</v>
      </c>
      <c r="N10666" s="37">
        <f t="shared" si="4"/>
        <v>12</v>
      </c>
      <c r="O10666" s="37" t="str">
        <f t="array" ref="O10666">IFERROR(XLOOKUP(K10666,'Tipo de carga'!B:B,'Tipo de carga'!C:C))</f>
        <v>Diesel</v>
      </c>
    </row>
    <row r="10667">
      <c r="A10667" s="36">
        <v>2037.0</v>
      </c>
      <c r="B10667" s="37" t="str">
        <f t="array" ref="B10667">IFERROR(XLOOKUP(A10667,'Asignacion Dic'!A:A,'Asignacion Dic'!C:C))</f>
        <v>Liverpool Local</v>
      </c>
      <c r="C10667" s="37" t="str">
        <f t="array" ref="C10667">IFERROR(XLOOKUP(A10667,'Asignacion Dic'!A:A,'Asignacion Dic'!B:B))</f>
        <v>EC-01</v>
      </c>
      <c r="D10667" s="38">
        <v>45654.32733796296</v>
      </c>
      <c r="E10667" s="36" t="s">
        <v>422</v>
      </c>
      <c r="F10667" s="37" t="str">
        <f t="array" ref="F10667">IFERROR(XLOOKUP(E10667,Operadores!A:A,Operadores!B:B))</f>
        <v>ANGMIG</v>
      </c>
      <c r="G10667" s="36" t="s">
        <v>72</v>
      </c>
      <c r="H10667" s="39">
        <v>19.16584</v>
      </c>
      <c r="I10667" s="40">
        <v>350.0</v>
      </c>
      <c r="J10667" s="41">
        <f t="shared" si="5"/>
        <v>6708.044</v>
      </c>
      <c r="K10667" s="37" t="str">
        <f t="array" ref="K10667">IFERROR(XLOOKUP(G10667,'Tipo de carga'!A:A,'Tipo de carga'!B:B))</f>
        <v>Autoabasto</v>
      </c>
      <c r="L10667" s="37">
        <f t="shared" si="2"/>
        <v>52</v>
      </c>
      <c r="M10667" s="37">
        <f t="shared" si="3"/>
        <v>28</v>
      </c>
      <c r="N10667" s="37">
        <f t="shared" si="4"/>
        <v>12</v>
      </c>
      <c r="O10667" s="37" t="str">
        <f t="array" ref="O10667">IFERROR(XLOOKUP(K10667,'Tipo de carga'!B:B,'Tipo de carga'!C:C))</f>
        <v>Diesel</v>
      </c>
    </row>
    <row r="10668">
      <c r="A10668" s="36">
        <v>1961.0</v>
      </c>
      <c r="B10668" s="37" t="str">
        <f t="array" ref="B10668">IFERROR(XLOOKUP(A10668,'Asignacion Dic'!A:A,'Asignacion Dic'!C:C))</f>
        <v>MeLi asignado SD</v>
      </c>
      <c r="C10668" s="37" t="str">
        <f t="array" ref="C10668">IFERROR(XLOOKUP(A10668,'Asignacion Dic'!A:A,'Asignacion Dic'!B:B))</f>
        <v>EC-05</v>
      </c>
      <c r="D10668" s="38">
        <v>45654.29417824074</v>
      </c>
      <c r="E10668" s="36" t="s">
        <v>196</v>
      </c>
      <c r="F10668" s="37" t="str">
        <f t="array" ref="F10668">IFERROR(XLOOKUP(E10668,Operadores!A:A,Operadores!B:B))</f>
        <v>HERJOS07</v>
      </c>
      <c r="G10668" s="36" t="s">
        <v>72</v>
      </c>
      <c r="H10668" s="39">
        <v>19.16584</v>
      </c>
      <c r="I10668" s="40">
        <v>409.0</v>
      </c>
      <c r="J10668" s="41">
        <f t="shared" si="5"/>
        <v>7838.82856</v>
      </c>
      <c r="K10668" s="37" t="str">
        <f t="array" ref="K10668">IFERROR(XLOOKUP(G10668,'Tipo de carga'!A:A,'Tipo de carga'!B:B))</f>
        <v>Autoabasto</v>
      </c>
      <c r="L10668" s="37">
        <f t="shared" si="2"/>
        <v>52</v>
      </c>
      <c r="M10668" s="37">
        <f t="shared" si="3"/>
        <v>28</v>
      </c>
      <c r="N10668" s="37">
        <f t="shared" si="4"/>
        <v>12</v>
      </c>
      <c r="O10668" s="37" t="str">
        <f t="array" ref="O10668">IFERROR(XLOOKUP(K10668,'Tipo de carga'!B:B,'Tipo de carga'!C:C))</f>
        <v>Diesel</v>
      </c>
    </row>
    <row r="10669">
      <c r="A10669" s="36">
        <v>1994.0</v>
      </c>
      <c r="B10669" s="37" t="str">
        <f t="array" ref="B10669">IFERROR(XLOOKUP(A10669,'Asignacion Dic'!A:A,'Asignacion Dic'!C:C))</f>
        <v>MeLi Dedicado TD</v>
      </c>
      <c r="C10669" s="37" t="str">
        <f t="array" ref="C10669">IFERROR(XLOOKUP(A10669,'Asignacion Dic'!A:A,'Asignacion Dic'!B:B))</f>
        <v>EC-05</v>
      </c>
      <c r="D10669" s="38">
        <v>45654.283854166664</v>
      </c>
      <c r="E10669" s="36" t="s">
        <v>339</v>
      </c>
      <c r="F10669" s="37" t="str">
        <f t="array" ref="F10669">IFERROR(XLOOKUP(E10669,Operadores!A:A,Operadores!B:B))</f>
        <v>ESCJOR</v>
      </c>
      <c r="G10669" s="36" t="s">
        <v>72</v>
      </c>
      <c r="H10669" s="39">
        <v>19.16584</v>
      </c>
      <c r="I10669" s="40">
        <v>498.0</v>
      </c>
      <c r="J10669" s="41">
        <f t="shared" si="5"/>
        <v>9544.58832</v>
      </c>
      <c r="K10669" s="37" t="str">
        <f t="array" ref="K10669">IFERROR(XLOOKUP(G10669,'Tipo de carga'!A:A,'Tipo de carga'!B:B))</f>
        <v>Autoabasto</v>
      </c>
      <c r="L10669" s="37">
        <f t="shared" si="2"/>
        <v>52</v>
      </c>
      <c r="M10669" s="37">
        <f t="shared" si="3"/>
        <v>28</v>
      </c>
      <c r="N10669" s="37">
        <f t="shared" si="4"/>
        <v>12</v>
      </c>
      <c r="O10669" s="37" t="str">
        <f t="array" ref="O10669">IFERROR(XLOOKUP(K10669,'Tipo de carga'!B:B,'Tipo de carga'!C:C))</f>
        <v>Diesel</v>
      </c>
    </row>
    <row r="10670">
      <c r="A10670" s="36">
        <v>1825.0</v>
      </c>
      <c r="B10670" s="37" t="str">
        <f t="array" ref="B10670">IFERROR(XLOOKUP(A10670,'Asignacion Dic'!A:A,'Asignacion Dic'!C:C))</f>
        <v>Circuitos</v>
      </c>
      <c r="C10670" s="37" t="str">
        <f t="array" ref="C10670">IFERROR(XLOOKUP(A10670,'Asignacion Dic'!A:A,'Asignacion Dic'!B:B))</f>
        <v>EC-03</v>
      </c>
      <c r="D10670" s="38">
        <v>45654.272210648145</v>
      </c>
      <c r="E10670" s="36" t="s">
        <v>346</v>
      </c>
      <c r="F10670" s="37" t="str">
        <f t="array" ref="F10670">IFERROR(XLOOKUP(E10670,Operadores!A:A,Operadores!B:B))</f>
        <v>ESPIS</v>
      </c>
      <c r="G10670" s="36" t="s">
        <v>72</v>
      </c>
      <c r="H10670" s="39">
        <v>19.16584</v>
      </c>
      <c r="I10670" s="40">
        <v>527.0</v>
      </c>
      <c r="J10670" s="41">
        <f t="shared" si="5"/>
        <v>10100.39768</v>
      </c>
      <c r="K10670" s="37" t="str">
        <f t="array" ref="K10670">IFERROR(XLOOKUP(G10670,'Tipo de carga'!A:A,'Tipo de carga'!B:B))</f>
        <v>Autoabasto</v>
      </c>
      <c r="L10670" s="37">
        <f t="shared" si="2"/>
        <v>52</v>
      </c>
      <c r="M10670" s="37">
        <f t="shared" si="3"/>
        <v>28</v>
      </c>
      <c r="N10670" s="37">
        <f t="shared" si="4"/>
        <v>12</v>
      </c>
      <c r="O10670" s="37" t="str">
        <f t="array" ref="O10670">IFERROR(XLOOKUP(K10670,'Tipo de carga'!B:B,'Tipo de carga'!C:C))</f>
        <v>Diesel</v>
      </c>
    </row>
    <row r="10671">
      <c r="A10671" s="36">
        <v>2040.0</v>
      </c>
      <c r="B10671" s="37" t="str">
        <f t="array" ref="B10671">IFERROR(XLOOKUP(A10671,'Asignacion Dic'!A:A,'Asignacion Dic'!C:C))</f>
        <v>Liverpool Local</v>
      </c>
      <c r="C10671" s="37" t="str">
        <f t="array" ref="C10671">IFERROR(XLOOKUP(A10671,'Asignacion Dic'!A:A,'Asignacion Dic'!B:B))</f>
        <v>EC-01</v>
      </c>
      <c r="D10671" s="38">
        <v>45654.27072916667</v>
      </c>
      <c r="E10671" s="36" t="s">
        <v>643</v>
      </c>
      <c r="F10671" s="37" t="str">
        <f t="array" ref="F10671">IFERROR(XLOOKUP(E10671,Operadores!A:A,Operadores!B:B))</f>
        <v>RUEPAT</v>
      </c>
      <c r="G10671" s="36" t="s">
        <v>72</v>
      </c>
      <c r="H10671" s="39">
        <v>19.16584</v>
      </c>
      <c r="I10671" s="40">
        <v>589.0</v>
      </c>
      <c r="J10671" s="41">
        <f t="shared" si="5"/>
        <v>11288.67976</v>
      </c>
      <c r="K10671" s="37" t="str">
        <f t="array" ref="K10671">IFERROR(XLOOKUP(G10671,'Tipo de carga'!A:A,'Tipo de carga'!B:B))</f>
        <v>Autoabasto</v>
      </c>
      <c r="L10671" s="37">
        <f t="shared" si="2"/>
        <v>52</v>
      </c>
      <c r="M10671" s="37">
        <f t="shared" si="3"/>
        <v>28</v>
      </c>
      <c r="N10671" s="37">
        <f t="shared" si="4"/>
        <v>12</v>
      </c>
      <c r="O10671" s="37" t="str">
        <f t="array" ref="O10671">IFERROR(XLOOKUP(K10671,'Tipo de carga'!B:B,'Tipo de carga'!C:C))</f>
        <v>Diesel</v>
      </c>
    </row>
    <row r="10672">
      <c r="A10672" s="36">
        <v>1809.0</v>
      </c>
      <c r="B10672" s="37" t="str">
        <f t="array" ref="B10672">IFERROR(XLOOKUP(A10672,'Asignacion Dic'!A:A,'Asignacion Dic'!C:C))</f>
        <v>Full Liver</v>
      </c>
      <c r="C10672" s="37" t="str">
        <f t="array" ref="C10672">IFERROR(XLOOKUP(A10672,'Asignacion Dic'!A:A,'Asignacion Dic'!B:B))</f>
        <v>EC-01</v>
      </c>
      <c r="D10672" s="38">
        <v>45654.25797453704</v>
      </c>
      <c r="E10672" s="36" t="s">
        <v>253</v>
      </c>
      <c r="F10672" s="37" t="str">
        <f t="array" ref="F10672">IFERROR(XLOOKUP(E10672,Operadores!A:A,Operadores!B:B))</f>
        <v>MARFRA</v>
      </c>
      <c r="G10672" s="36" t="s">
        <v>72</v>
      </c>
      <c r="H10672" s="39">
        <v>19.16584</v>
      </c>
      <c r="I10672" s="40">
        <v>868.0</v>
      </c>
      <c r="J10672" s="41">
        <f t="shared" si="5"/>
        <v>16635.94912</v>
      </c>
      <c r="K10672" s="37" t="str">
        <f t="array" ref="K10672">IFERROR(XLOOKUP(G10672,'Tipo de carga'!A:A,'Tipo de carga'!B:B))</f>
        <v>Autoabasto</v>
      </c>
      <c r="L10672" s="37">
        <f t="shared" si="2"/>
        <v>52</v>
      </c>
      <c r="M10672" s="37">
        <f t="shared" si="3"/>
        <v>28</v>
      </c>
      <c r="N10672" s="37">
        <f t="shared" si="4"/>
        <v>12</v>
      </c>
      <c r="O10672" s="37" t="str">
        <f t="array" ref="O10672">IFERROR(XLOOKUP(K10672,'Tipo de carga'!B:B,'Tipo de carga'!C:C))</f>
        <v>Diesel</v>
      </c>
    </row>
    <row r="10673">
      <c r="A10673" s="36">
        <v>1839.0</v>
      </c>
      <c r="B10673" s="37" t="str">
        <f t="array" ref="B10673">IFERROR(XLOOKUP(A10673,'Asignacion Dic'!A:A,'Asignacion Dic'!C:C))</f>
        <v>Liverpool Local</v>
      </c>
      <c r="C10673" s="37" t="str">
        <f t="array" ref="C10673">IFERROR(XLOOKUP(A10673,'Asignacion Dic'!A:A,'Asignacion Dic'!B:B))</f>
        <v>EC-01</v>
      </c>
      <c r="D10673" s="38">
        <v>45654.24283564815</v>
      </c>
      <c r="E10673" s="36" t="s">
        <v>347</v>
      </c>
      <c r="F10673" s="37" t="str">
        <f t="array" ref="F10673">IFERROR(XLOOKUP(E10673,Operadores!A:A,Operadores!B:B))</f>
        <v>QUIALA</v>
      </c>
      <c r="G10673" s="36" t="s">
        <v>72</v>
      </c>
      <c r="H10673" s="39">
        <v>19.16584</v>
      </c>
      <c r="I10673" s="40">
        <v>821.0</v>
      </c>
      <c r="J10673" s="41">
        <f t="shared" si="5"/>
        <v>15735.15464</v>
      </c>
      <c r="K10673" s="37" t="str">
        <f t="array" ref="K10673">IFERROR(XLOOKUP(G10673,'Tipo de carga'!A:A,'Tipo de carga'!B:B))</f>
        <v>Autoabasto</v>
      </c>
      <c r="L10673" s="37">
        <f t="shared" si="2"/>
        <v>52</v>
      </c>
      <c r="M10673" s="37">
        <f t="shared" si="3"/>
        <v>28</v>
      </c>
      <c r="N10673" s="37">
        <f t="shared" si="4"/>
        <v>12</v>
      </c>
      <c r="O10673" s="37" t="str">
        <f t="array" ref="O10673">IFERROR(XLOOKUP(K10673,'Tipo de carga'!B:B,'Tipo de carga'!C:C))</f>
        <v>Diesel</v>
      </c>
    </row>
    <row r="10674">
      <c r="A10674" s="36">
        <v>1892.0</v>
      </c>
      <c r="B10674" s="37" t="str">
        <f t="array" ref="B10674">IFERROR(XLOOKUP(A10674,'Asignacion Dic'!A:A,'Asignacion Dic'!C:C))</f>
        <v>Full Liver</v>
      </c>
      <c r="C10674" s="37" t="str">
        <f t="array" ref="C10674">IFERROR(XLOOKUP(A10674,'Asignacion Dic'!A:A,'Asignacion Dic'!B:B))</f>
        <v>EC-01</v>
      </c>
      <c r="D10674" s="38">
        <v>45654.21111111111</v>
      </c>
      <c r="E10674" s="36" t="s">
        <v>151</v>
      </c>
      <c r="F10674" s="37" t="str">
        <f t="array" ref="F10674">IFERROR(XLOOKUP(E10674,Operadores!A:A,Operadores!B:B))</f>
        <v>CALVI</v>
      </c>
      <c r="G10674" s="36" t="s">
        <v>72</v>
      </c>
      <c r="H10674" s="39">
        <v>19.16584</v>
      </c>
      <c r="I10674" s="40">
        <v>836.0</v>
      </c>
      <c r="J10674" s="41">
        <f t="shared" si="5"/>
        <v>16022.64224</v>
      </c>
      <c r="K10674" s="37" t="str">
        <f t="array" ref="K10674">IFERROR(XLOOKUP(G10674,'Tipo de carga'!A:A,'Tipo de carga'!B:B))</f>
        <v>Autoabasto</v>
      </c>
      <c r="L10674" s="37">
        <f t="shared" si="2"/>
        <v>52</v>
      </c>
      <c r="M10674" s="37">
        <f t="shared" si="3"/>
        <v>28</v>
      </c>
      <c r="N10674" s="37">
        <f t="shared" si="4"/>
        <v>12</v>
      </c>
      <c r="O10674" s="37" t="str">
        <f t="array" ref="O10674">IFERROR(XLOOKUP(K10674,'Tipo de carga'!B:B,'Tipo de carga'!C:C))</f>
        <v>Diesel</v>
      </c>
    </row>
    <row r="10675">
      <c r="A10675" s="36">
        <v>1788.0</v>
      </c>
      <c r="B10675" s="37" t="str">
        <f t="array" ref="B10675">IFERROR(XLOOKUP(A10675,'Asignacion Dic'!A:A,'Asignacion Dic'!C:C))</f>
        <v>Liverpool Local</v>
      </c>
      <c r="C10675" s="37" t="str">
        <f t="array" ref="C10675">IFERROR(XLOOKUP(A10675,'Asignacion Dic'!A:A,'Asignacion Dic'!B:B))</f>
        <v>EC-01</v>
      </c>
      <c r="D10675" s="38">
        <v>45654.18677083333</v>
      </c>
      <c r="E10675" s="36" t="s">
        <v>579</v>
      </c>
      <c r="F10675" s="37" t="str">
        <f t="array" ref="F10675">IFERROR(XLOOKUP(E10675,Operadores!A:A,Operadores!B:B))</f>
        <v>CABJUA</v>
      </c>
      <c r="G10675" s="36" t="s">
        <v>72</v>
      </c>
      <c r="H10675" s="39">
        <v>19.16584</v>
      </c>
      <c r="I10675" s="40">
        <v>504.0</v>
      </c>
      <c r="J10675" s="41">
        <f t="shared" si="5"/>
        <v>9659.58336</v>
      </c>
      <c r="K10675" s="37" t="str">
        <f t="array" ref="K10675">IFERROR(XLOOKUP(G10675,'Tipo de carga'!A:A,'Tipo de carga'!B:B))</f>
        <v>Autoabasto</v>
      </c>
      <c r="L10675" s="37">
        <f t="shared" si="2"/>
        <v>52</v>
      </c>
      <c r="M10675" s="37">
        <f t="shared" si="3"/>
        <v>28</v>
      </c>
      <c r="N10675" s="37">
        <f t="shared" si="4"/>
        <v>12</v>
      </c>
      <c r="O10675" s="37" t="str">
        <f t="array" ref="O10675">IFERROR(XLOOKUP(K10675,'Tipo de carga'!B:B,'Tipo de carga'!C:C))</f>
        <v>Diesel</v>
      </c>
    </row>
    <row r="10676">
      <c r="A10676" s="36">
        <v>1884.0</v>
      </c>
      <c r="B10676" s="37" t="str">
        <f t="array" ref="B10676">IFERROR(XLOOKUP(A10676,'Asignacion Dic'!A:A,'Asignacion Dic'!C:C))</f>
        <v>Liverpool Local</v>
      </c>
      <c r="C10676" s="37" t="str">
        <f t="array" ref="C10676">IFERROR(XLOOKUP(A10676,'Asignacion Dic'!A:A,'Asignacion Dic'!B:B))</f>
        <v>EC-01</v>
      </c>
      <c r="D10676" s="38">
        <v>45654.174675925926</v>
      </c>
      <c r="E10676" s="36" t="s">
        <v>334</v>
      </c>
      <c r="F10676" s="37" t="str">
        <f t="array" ref="F10676">IFERROR(XLOOKUP(E10676,Operadores!A:A,Operadores!B:B))</f>
        <v>LOPJAV</v>
      </c>
      <c r="G10676" s="36" t="s">
        <v>72</v>
      </c>
      <c r="H10676" s="39">
        <v>19.16584</v>
      </c>
      <c r="I10676" s="40">
        <v>424.0</v>
      </c>
      <c r="J10676" s="41">
        <f t="shared" si="5"/>
        <v>8126.31616</v>
      </c>
      <c r="K10676" s="37" t="str">
        <f t="array" ref="K10676">IFERROR(XLOOKUP(G10676,'Tipo de carga'!A:A,'Tipo de carga'!B:B))</f>
        <v>Autoabasto</v>
      </c>
      <c r="L10676" s="37">
        <f t="shared" si="2"/>
        <v>52</v>
      </c>
      <c r="M10676" s="37">
        <f t="shared" si="3"/>
        <v>28</v>
      </c>
      <c r="N10676" s="37">
        <f t="shared" si="4"/>
        <v>12</v>
      </c>
      <c r="O10676" s="37" t="str">
        <f t="array" ref="O10676">IFERROR(XLOOKUP(K10676,'Tipo de carga'!B:B,'Tipo de carga'!C:C))</f>
        <v>Diesel</v>
      </c>
    </row>
    <row r="10677">
      <c r="A10677" s="36">
        <v>2084.0</v>
      </c>
      <c r="B10677" s="37" t="str">
        <f t="array" ref="B10677">IFERROR(XLOOKUP(A10677,'Asignacion Dic'!A:A,'Asignacion Dic'!C:C))</f>
        <v>PISA Gdl</v>
      </c>
      <c r="C10677" s="37" t="str">
        <f t="array" ref="C10677">IFERROR(XLOOKUP(A10677,'Asignacion Dic'!A:A,'Asignacion Dic'!B:B))</f>
        <v>EC-06</v>
      </c>
      <c r="D10677" s="38">
        <v>45654.15541666667</v>
      </c>
      <c r="E10677" s="36" t="s">
        <v>267</v>
      </c>
      <c r="F10677" s="37" t="str">
        <f t="array" ref="F10677">IFERROR(XLOOKUP(E10677,Operadores!A:A,Operadores!B:B))</f>
        <v>LOPEDU</v>
      </c>
      <c r="G10677" s="36" t="s">
        <v>72</v>
      </c>
      <c r="H10677" s="39">
        <v>19.16584</v>
      </c>
      <c r="I10677" s="40">
        <v>468.0</v>
      </c>
      <c r="J10677" s="41">
        <f t="shared" si="5"/>
        <v>8969.61312</v>
      </c>
      <c r="K10677" s="37" t="str">
        <f t="array" ref="K10677">IFERROR(XLOOKUP(G10677,'Tipo de carga'!A:A,'Tipo de carga'!B:B))</f>
        <v>Autoabasto</v>
      </c>
      <c r="L10677" s="37">
        <f t="shared" si="2"/>
        <v>52</v>
      </c>
      <c r="M10677" s="37">
        <f t="shared" si="3"/>
        <v>28</v>
      </c>
      <c r="N10677" s="37">
        <f t="shared" si="4"/>
        <v>12</v>
      </c>
      <c r="O10677" s="37" t="str">
        <f t="array" ref="O10677">IFERROR(XLOOKUP(K10677,'Tipo de carga'!B:B,'Tipo de carga'!C:C))</f>
        <v>Diesel</v>
      </c>
    </row>
    <row r="10678">
      <c r="A10678" s="36">
        <v>2046.0</v>
      </c>
      <c r="B10678" s="37" t="str">
        <f t="array" ref="B10678">IFERROR(XLOOKUP(A10678,'Asignacion Dic'!A:A,'Asignacion Dic'!C:C))</f>
        <v>Liverpool Local</v>
      </c>
      <c r="C10678" s="37" t="str">
        <f t="array" ref="C10678">IFERROR(XLOOKUP(A10678,'Asignacion Dic'!A:A,'Asignacion Dic'!B:B))</f>
        <v>EC-01</v>
      </c>
      <c r="D10678" s="38">
        <v>45654.146840277775</v>
      </c>
      <c r="E10678" s="36" t="s">
        <v>523</v>
      </c>
      <c r="F10678" s="37" t="str">
        <f t="array" ref="F10678">IFERROR(XLOOKUP(E10678,Operadores!A:A,Operadores!B:B))</f>
        <v>QUIJOS</v>
      </c>
      <c r="G10678" s="36" t="s">
        <v>72</v>
      </c>
      <c r="H10678" s="39">
        <v>19.16584</v>
      </c>
      <c r="I10678" s="40">
        <v>272.0</v>
      </c>
      <c r="J10678" s="41">
        <f t="shared" si="5"/>
        <v>5213.10848</v>
      </c>
      <c r="K10678" s="37" t="str">
        <f t="array" ref="K10678">IFERROR(XLOOKUP(G10678,'Tipo de carga'!A:A,'Tipo de carga'!B:B))</f>
        <v>Autoabasto</v>
      </c>
      <c r="L10678" s="37">
        <f t="shared" si="2"/>
        <v>52</v>
      </c>
      <c r="M10678" s="37">
        <f t="shared" si="3"/>
        <v>28</v>
      </c>
      <c r="N10678" s="37">
        <f t="shared" si="4"/>
        <v>12</v>
      </c>
      <c r="O10678" s="37" t="str">
        <f t="array" ref="O10678">IFERROR(XLOOKUP(K10678,'Tipo de carga'!B:B,'Tipo de carga'!C:C))</f>
        <v>Diesel</v>
      </c>
    </row>
    <row r="10679">
      <c r="A10679" s="36">
        <v>1991.0</v>
      </c>
      <c r="B10679" s="37" t="str">
        <f t="array" ref="B10679">IFERROR(XLOOKUP(A10679,'Asignacion Dic'!A:A,'Asignacion Dic'!C:C))</f>
        <v>MeLi Dedicado Merida</v>
      </c>
      <c r="C10679" s="37" t="str">
        <f t="array" ref="C10679">IFERROR(XLOOKUP(A10679,'Asignacion Dic'!A:A,'Asignacion Dic'!B:B))</f>
        <v>EC-05</v>
      </c>
      <c r="D10679" s="38">
        <v>45654.01069444444</v>
      </c>
      <c r="E10679" s="36" t="s">
        <v>301</v>
      </c>
      <c r="F10679" s="37" t="str">
        <f t="array" ref="F10679">IFERROR(XLOOKUP(E10679,Operadores!A:A,Operadores!B:B))</f>
        <v>RUEREN</v>
      </c>
      <c r="G10679" s="36" t="s">
        <v>72</v>
      </c>
      <c r="H10679" s="39">
        <v>19.16584</v>
      </c>
      <c r="I10679" s="40">
        <v>400.0</v>
      </c>
      <c r="J10679" s="41">
        <f t="shared" si="5"/>
        <v>7666.336</v>
      </c>
      <c r="K10679" s="37" t="str">
        <f t="array" ref="K10679">IFERROR(XLOOKUP(G10679,'Tipo de carga'!A:A,'Tipo de carga'!B:B))</f>
        <v>Autoabasto</v>
      </c>
      <c r="L10679" s="37">
        <f t="shared" si="2"/>
        <v>52</v>
      </c>
      <c r="M10679" s="37">
        <f t="shared" si="3"/>
        <v>28</v>
      </c>
      <c r="N10679" s="37">
        <f t="shared" si="4"/>
        <v>12</v>
      </c>
      <c r="O10679" s="37" t="str">
        <f t="array" ref="O10679">IFERROR(XLOOKUP(K10679,'Tipo de carga'!B:B,'Tipo de carga'!C:C))</f>
        <v>Diesel</v>
      </c>
    </row>
    <row r="10680">
      <c r="A10680" s="36">
        <v>1890.0</v>
      </c>
      <c r="B10680" s="37" t="str">
        <f t="array" ref="B10680">IFERROR(XLOOKUP(A10680,'Asignacion Dic'!A:A,'Asignacion Dic'!C:C))</f>
        <v>Sayer Expo</v>
      </c>
      <c r="C10680" s="37" t="str">
        <f t="array" ref="C10680">IFERROR(XLOOKUP(A10680,'Asignacion Dic'!A:A,'Asignacion Dic'!B:B))</f>
        <v>EC-04</v>
      </c>
      <c r="D10680" s="38">
        <v>45654.25701388889</v>
      </c>
      <c r="E10680" s="36" t="s">
        <v>463</v>
      </c>
      <c r="F10680" s="37" t="str">
        <f t="array" ref="F10680">IFERROR(XLOOKUP(E10680,Operadores!A:A,Operadores!B:B))</f>
        <v>OSOCA01</v>
      </c>
      <c r="G10680" s="36" t="s">
        <v>19</v>
      </c>
      <c r="H10680" s="39">
        <v>19.29</v>
      </c>
      <c r="I10680" s="40">
        <v>587.0</v>
      </c>
      <c r="J10680" s="41">
        <f t="shared" si="5"/>
        <v>11323.23</v>
      </c>
      <c r="K10680" s="37" t="str">
        <f t="array" ref="K10680">IFERROR(XLOOKUP(G10680,'Tipo de carga'!A:A,'Tipo de carga'!B:B))</f>
        <v>Autoabasto</v>
      </c>
      <c r="L10680" s="37">
        <f t="shared" si="2"/>
        <v>52</v>
      </c>
      <c r="M10680" s="37">
        <f t="shared" si="3"/>
        <v>28</v>
      </c>
      <c r="N10680" s="37">
        <f t="shared" si="4"/>
        <v>12</v>
      </c>
      <c r="O10680" s="37" t="str">
        <f t="array" ref="O10680">IFERROR(XLOOKUP(K10680,'Tipo de carga'!B:B,'Tipo de carga'!C:C))</f>
        <v>Diesel</v>
      </c>
    </row>
    <row r="10681">
      <c r="A10681" s="36">
        <v>1846.0</v>
      </c>
      <c r="B10681" s="37" t="str">
        <f t="array" ref="B10681">IFERROR(XLOOKUP(A10681,'Asignacion Dic'!A:A,'Asignacion Dic'!C:C))</f>
        <v>Sayer Expo</v>
      </c>
      <c r="C10681" s="37" t="str">
        <f t="array" ref="C10681">IFERROR(XLOOKUP(A10681,'Asignacion Dic'!A:A,'Asignacion Dic'!B:B))</f>
        <v>EC-04</v>
      </c>
      <c r="D10681" s="38">
        <v>45654.25701388889</v>
      </c>
      <c r="E10681" s="36" t="s">
        <v>440</v>
      </c>
      <c r="F10681" s="37" t="str">
        <f t="array" ref="F10681">IFERROR(XLOOKUP(E10681,Operadores!A:A,Operadores!B:B))</f>
        <v>OLVJUA</v>
      </c>
      <c r="G10681" s="36" t="s">
        <v>19</v>
      </c>
      <c r="H10681" s="39">
        <v>19.29</v>
      </c>
      <c r="I10681" s="40">
        <v>720.03</v>
      </c>
      <c r="J10681" s="41">
        <f t="shared" si="5"/>
        <v>13889.3787</v>
      </c>
      <c r="K10681" s="37" t="str">
        <f t="array" ref="K10681">IFERROR(XLOOKUP(G10681,'Tipo de carga'!A:A,'Tipo de carga'!B:B))</f>
        <v>Autoabasto</v>
      </c>
      <c r="L10681" s="37">
        <f t="shared" si="2"/>
        <v>52</v>
      </c>
      <c r="M10681" s="37">
        <f t="shared" si="3"/>
        <v>28</v>
      </c>
      <c r="N10681" s="37">
        <f t="shared" si="4"/>
        <v>12</v>
      </c>
      <c r="O10681" s="37" t="str">
        <f t="array" ref="O10681">IFERROR(XLOOKUP(K10681,'Tipo de carga'!B:B,'Tipo de carga'!C:C))</f>
        <v>Diesel</v>
      </c>
    </row>
    <row r="10682">
      <c r="A10682" s="36">
        <v>1784.0</v>
      </c>
      <c r="B10682" s="37" t="str">
        <f t="array" ref="B10682">IFERROR(XLOOKUP(A10682,'Asignacion Dic'!A:A,'Asignacion Dic'!C:C))</f>
        <v>Sayer Sencillo</v>
      </c>
      <c r="C10682" s="37" t="str">
        <f t="array" ref="C10682">IFERROR(XLOOKUP(A10682,'Asignacion Dic'!A:A,'Asignacion Dic'!B:B))</f>
        <v>EC-04</v>
      </c>
      <c r="D10682" s="38">
        <v>45654.25701388889</v>
      </c>
      <c r="E10682" s="36" t="s">
        <v>590</v>
      </c>
      <c r="F10682" s="37" t="str">
        <f t="array" ref="F10682">IFERROR(XLOOKUP(E10682,Operadores!A:A,Operadores!B:B))</f>
        <v>PERJAV</v>
      </c>
      <c r="G10682" s="36" t="s">
        <v>19</v>
      </c>
      <c r="H10682" s="39">
        <v>19.29</v>
      </c>
      <c r="I10682" s="40">
        <v>661.92</v>
      </c>
      <c r="J10682" s="41">
        <f t="shared" si="5"/>
        <v>12768.4368</v>
      </c>
      <c r="K10682" s="37" t="str">
        <f t="array" ref="K10682">IFERROR(XLOOKUP(G10682,'Tipo de carga'!A:A,'Tipo de carga'!B:B))</f>
        <v>Autoabasto</v>
      </c>
      <c r="L10682" s="37">
        <f t="shared" si="2"/>
        <v>52</v>
      </c>
      <c r="M10682" s="37">
        <f t="shared" si="3"/>
        <v>28</v>
      </c>
      <c r="N10682" s="37">
        <f t="shared" si="4"/>
        <v>12</v>
      </c>
      <c r="O10682" s="37" t="str">
        <f t="array" ref="O10682">IFERROR(XLOOKUP(K10682,'Tipo de carga'!B:B,'Tipo de carga'!C:C))</f>
        <v>Diesel</v>
      </c>
    </row>
    <row r="10683">
      <c r="A10683" s="36">
        <v>1789.0</v>
      </c>
      <c r="B10683" s="37" t="str">
        <f t="array" ref="B10683">IFERROR(XLOOKUP(A10683,'Asignacion Dic'!A:A,'Asignacion Dic'!C:C))</f>
        <v>Hisense</v>
      </c>
      <c r="C10683" s="37" t="str">
        <f t="array" ref="C10683">IFERROR(XLOOKUP(A10683,'Asignacion Dic'!A:A,'Asignacion Dic'!B:B))</f>
        <v>EC-03</v>
      </c>
      <c r="D10683" s="38">
        <v>45654.25701388889</v>
      </c>
      <c r="E10683" s="36" t="s">
        <v>413</v>
      </c>
      <c r="F10683" s="37" t="str">
        <f t="array" ref="F10683">IFERROR(XLOOKUP(E10683,Operadores!A:A,Operadores!B:B))</f>
        <v>GALANG</v>
      </c>
      <c r="G10683" s="36" t="s">
        <v>19</v>
      </c>
      <c r="H10683" s="39">
        <v>19.29</v>
      </c>
      <c r="I10683" s="40">
        <v>718.0</v>
      </c>
      <c r="J10683" s="41">
        <f t="shared" si="5"/>
        <v>13850.22</v>
      </c>
      <c r="K10683" s="37" t="str">
        <f t="array" ref="K10683">IFERROR(XLOOKUP(G10683,'Tipo de carga'!A:A,'Tipo de carga'!B:B))</f>
        <v>Autoabasto</v>
      </c>
      <c r="L10683" s="37">
        <f t="shared" si="2"/>
        <v>52</v>
      </c>
      <c r="M10683" s="37">
        <f t="shared" si="3"/>
        <v>28</v>
      </c>
      <c r="N10683" s="37">
        <f t="shared" si="4"/>
        <v>12</v>
      </c>
      <c r="O10683" s="37" t="str">
        <f t="array" ref="O10683">IFERROR(XLOOKUP(K10683,'Tipo de carga'!B:B,'Tipo de carga'!C:C))</f>
        <v>Diesel</v>
      </c>
    </row>
    <row r="10684">
      <c r="A10684" s="36">
        <v>1895.0</v>
      </c>
      <c r="B10684" s="37" t="str">
        <f t="array" ref="B10684">IFERROR(XLOOKUP(A10684,'Asignacion Dic'!A:A,'Asignacion Dic'!C:C))</f>
        <v>Sayer Sencillo</v>
      </c>
      <c r="C10684" s="37" t="str">
        <f t="array" ref="C10684">IFERROR(XLOOKUP(A10684,'Asignacion Dic'!A:A,'Asignacion Dic'!B:B))</f>
        <v>EC-04</v>
      </c>
      <c r="D10684" s="38">
        <v>45654.03150462963</v>
      </c>
      <c r="E10684" s="36" t="s">
        <v>258</v>
      </c>
      <c r="F10684" s="37" t="str">
        <f t="array" ref="F10684">IFERROR(XLOOKUP(E10684,Operadores!A:A,Operadores!B:B))</f>
        <v>REYJU02</v>
      </c>
      <c r="G10684" s="36" t="s">
        <v>19</v>
      </c>
      <c r="H10684" s="39">
        <v>19.29</v>
      </c>
      <c r="I10684" s="40">
        <v>520.0</v>
      </c>
      <c r="J10684" s="41">
        <f t="shared" si="5"/>
        <v>10030.8</v>
      </c>
      <c r="K10684" s="37" t="str">
        <f t="array" ref="K10684">IFERROR(XLOOKUP(G10684,'Tipo de carga'!A:A,'Tipo de carga'!B:B))</f>
        <v>Autoabasto</v>
      </c>
      <c r="L10684" s="37">
        <f t="shared" si="2"/>
        <v>52</v>
      </c>
      <c r="M10684" s="37">
        <f t="shared" si="3"/>
        <v>28</v>
      </c>
      <c r="N10684" s="37">
        <f t="shared" si="4"/>
        <v>12</v>
      </c>
      <c r="O10684" s="37" t="str">
        <f t="array" ref="O10684">IFERROR(XLOOKUP(K10684,'Tipo de carga'!B:B,'Tipo de carga'!C:C))</f>
        <v>Diesel</v>
      </c>
    </row>
    <row r="10685">
      <c r="A10685" s="36">
        <v>2059.0</v>
      </c>
      <c r="B10685" s="37" t="str">
        <f t="array" ref="B10685">IFERROR(XLOOKUP(A10685,'Asignacion Dic'!A:A,'Asignacion Dic'!C:C))</f>
        <v>PISA Gdl</v>
      </c>
      <c r="C10685" s="37" t="str">
        <f t="array" ref="C10685">IFERROR(XLOOKUP(A10685,'Asignacion Dic'!A:A,'Asignacion Dic'!B:B))</f>
        <v>EC-06</v>
      </c>
      <c r="D10685" s="38">
        <v>45654.38245370371</v>
      </c>
      <c r="E10685" s="36" t="s">
        <v>629</v>
      </c>
      <c r="F10685" s="37" t="str">
        <f t="array" ref="F10685">IFERROR(XLOOKUP(E10685,Operadores!A:A,Operadores!B:B))</f>
        <v>SANVIC01</v>
      </c>
      <c r="G10685" s="36" t="s">
        <v>75</v>
      </c>
      <c r="H10685" s="39">
        <v>19.84688</v>
      </c>
      <c r="I10685" s="40">
        <v>140.01</v>
      </c>
      <c r="J10685" s="41">
        <f t="shared" si="5"/>
        <v>2778.761669</v>
      </c>
      <c r="K10685" s="37" t="str">
        <f t="array" ref="K10685">IFERROR(XLOOKUP(G10685,'Tipo de carga'!A:A,'Tipo de carga'!B:B))</f>
        <v>Autoabasto</v>
      </c>
      <c r="L10685" s="37">
        <f t="shared" si="2"/>
        <v>52</v>
      </c>
      <c r="M10685" s="37">
        <f t="shared" si="3"/>
        <v>28</v>
      </c>
      <c r="N10685" s="37">
        <f t="shared" si="4"/>
        <v>12</v>
      </c>
      <c r="O10685" s="37" t="str">
        <f t="array" ref="O10685">IFERROR(XLOOKUP(K10685,'Tipo de carga'!B:B,'Tipo de carga'!C:C))</f>
        <v>Diesel</v>
      </c>
    </row>
    <row r="10686">
      <c r="A10686" s="36">
        <v>1760.0</v>
      </c>
      <c r="B10686" s="37" t="str">
        <f t="array" ref="B10686">IFERROR(XLOOKUP(A10686,'Asignacion Dic'!A:A,'Asignacion Dic'!C:C))</f>
        <v>Pipas</v>
      </c>
      <c r="C10686" s="37" t="str">
        <f t="array" ref="C10686">IFERROR(XLOOKUP(A10686,'Asignacion Dic'!A:A,'Asignacion Dic'!B:B))</f>
        <v>EC-02</v>
      </c>
      <c r="D10686" s="38">
        <v>45654.38245370371</v>
      </c>
      <c r="E10686" s="36" t="s">
        <v>154</v>
      </c>
      <c r="F10686" s="37" t="str">
        <f t="array" ref="F10686">IFERROR(XLOOKUP(E10686,Operadores!A:A,Operadores!B:B))</f>
        <v>MARJO08</v>
      </c>
      <c r="G10686" s="36" t="s">
        <v>75</v>
      </c>
      <c r="H10686" s="39">
        <v>19.84688</v>
      </c>
      <c r="I10686" s="40">
        <v>416.2</v>
      </c>
      <c r="J10686" s="41">
        <f t="shared" si="5"/>
        <v>8260.271456</v>
      </c>
      <c r="K10686" s="37" t="str">
        <f t="array" ref="K10686">IFERROR(XLOOKUP(G10686,'Tipo de carga'!A:A,'Tipo de carga'!B:B))</f>
        <v>Autoabasto</v>
      </c>
      <c r="L10686" s="37">
        <f t="shared" si="2"/>
        <v>52</v>
      </c>
      <c r="M10686" s="37">
        <f t="shared" si="3"/>
        <v>28</v>
      </c>
      <c r="N10686" s="37">
        <f t="shared" si="4"/>
        <v>12</v>
      </c>
      <c r="O10686" s="37" t="str">
        <f t="array" ref="O10686">IFERROR(XLOOKUP(K10686,'Tipo de carga'!B:B,'Tipo de carga'!C:C))</f>
        <v>Diesel</v>
      </c>
    </row>
    <row r="10687">
      <c r="A10687" s="36">
        <v>2044.0</v>
      </c>
      <c r="B10687" s="37" t="str">
        <f t="array" ref="B10687">IFERROR(XLOOKUP(A10687,'Asignacion Dic'!A:A,'Asignacion Dic'!C:C))</f>
        <v>PISA Gdl</v>
      </c>
      <c r="C10687" s="37" t="str">
        <f t="array" ref="C10687">IFERROR(XLOOKUP(A10687,'Asignacion Dic'!A:A,'Asignacion Dic'!B:B))</f>
        <v>EC-06</v>
      </c>
      <c r="D10687" s="38">
        <v>45654.38245370371</v>
      </c>
      <c r="E10687" s="36" t="s">
        <v>362</v>
      </c>
      <c r="F10687" s="37" t="str">
        <f t="array" ref="F10687">IFERROR(XLOOKUP(E10687,Operadores!A:A,Operadores!B:B))</f>
        <v>HUIRA</v>
      </c>
      <c r="G10687" s="36" t="s">
        <v>75</v>
      </c>
      <c r="H10687" s="39">
        <v>19.84688</v>
      </c>
      <c r="I10687" s="40">
        <v>340.25</v>
      </c>
      <c r="J10687" s="41">
        <f t="shared" si="5"/>
        <v>6752.90092</v>
      </c>
      <c r="K10687" s="37" t="str">
        <f t="array" ref="K10687">IFERROR(XLOOKUP(G10687,'Tipo de carga'!A:A,'Tipo de carga'!B:B))</f>
        <v>Autoabasto</v>
      </c>
      <c r="L10687" s="37">
        <f t="shared" si="2"/>
        <v>52</v>
      </c>
      <c r="M10687" s="37">
        <f t="shared" si="3"/>
        <v>28</v>
      </c>
      <c r="N10687" s="37">
        <f t="shared" si="4"/>
        <v>12</v>
      </c>
      <c r="O10687" s="37" t="str">
        <f t="array" ref="O10687">IFERROR(XLOOKUP(K10687,'Tipo de carga'!B:B,'Tipo de carga'!C:C))</f>
        <v>Diesel</v>
      </c>
    </row>
    <row r="10688">
      <c r="A10688" s="36">
        <v>2051.0</v>
      </c>
      <c r="B10688" s="37" t="str">
        <f t="array" ref="B10688">IFERROR(XLOOKUP(A10688,'Asignacion Dic'!A:A,'Asignacion Dic'!C:C))</f>
        <v>PISA Gdl</v>
      </c>
      <c r="C10688" s="37" t="str">
        <f t="array" ref="C10688">IFERROR(XLOOKUP(A10688,'Asignacion Dic'!A:A,'Asignacion Dic'!B:B))</f>
        <v>EC-06</v>
      </c>
      <c r="D10688" s="38">
        <v>45654.38245370371</v>
      </c>
      <c r="E10688" s="36" t="s">
        <v>401</v>
      </c>
      <c r="F10688" s="37" t="str">
        <f t="array" ref="F10688">IFERROR(XLOOKUP(E10688,Operadores!A:A,Operadores!B:B))</f>
        <v>CARGUS</v>
      </c>
      <c r="G10688" s="36" t="s">
        <v>75</v>
      </c>
      <c r="H10688" s="39">
        <v>19.84688</v>
      </c>
      <c r="I10688" s="40">
        <v>296.84</v>
      </c>
      <c r="J10688" s="41">
        <f t="shared" si="5"/>
        <v>5891.347859</v>
      </c>
      <c r="K10688" s="37" t="str">
        <f t="array" ref="K10688">IFERROR(XLOOKUP(G10688,'Tipo de carga'!A:A,'Tipo de carga'!B:B))</f>
        <v>Autoabasto</v>
      </c>
      <c r="L10688" s="37">
        <f t="shared" si="2"/>
        <v>52</v>
      </c>
      <c r="M10688" s="37">
        <f t="shared" si="3"/>
        <v>28</v>
      </c>
      <c r="N10688" s="37">
        <f t="shared" si="4"/>
        <v>12</v>
      </c>
      <c r="O10688" s="37" t="str">
        <f t="array" ref="O10688">IFERROR(XLOOKUP(K10688,'Tipo de carga'!B:B,'Tipo de carga'!C:C))</f>
        <v>Diesel</v>
      </c>
    </row>
    <row r="10689">
      <c r="A10689" s="36">
        <v>2062.0</v>
      </c>
      <c r="B10689" s="37" t="str">
        <f t="array" ref="B10689">IFERROR(XLOOKUP(A10689,'Asignacion Dic'!A:A,'Asignacion Dic'!C:C))</f>
        <v>PISA Gdl</v>
      </c>
      <c r="C10689" s="37" t="str">
        <f t="array" ref="C10689">IFERROR(XLOOKUP(A10689,'Asignacion Dic'!A:A,'Asignacion Dic'!B:B))</f>
        <v>EC-06</v>
      </c>
      <c r="D10689" s="38">
        <v>45654.488078703704</v>
      </c>
      <c r="E10689" s="36" t="s">
        <v>354</v>
      </c>
      <c r="F10689" s="37" t="str">
        <f t="array" ref="F10689">IFERROR(XLOOKUP(E10689,Operadores!A:A,Operadores!B:B))</f>
        <v>ROSCES</v>
      </c>
      <c r="G10689" s="36" t="s">
        <v>274</v>
      </c>
      <c r="H10689" s="39">
        <v>18.94</v>
      </c>
      <c r="I10689" s="40">
        <v>413.0</v>
      </c>
      <c r="J10689" s="41">
        <f t="shared" si="5"/>
        <v>7822.22</v>
      </c>
      <c r="K10689" s="37" t="str">
        <f t="array" ref="K10689">IFERROR(XLOOKUP(G10689,'Tipo de carga'!A:A,'Tipo de carga'!B:B))</f>
        <v>Autoabasto</v>
      </c>
      <c r="L10689" s="37">
        <f t="shared" si="2"/>
        <v>52</v>
      </c>
      <c r="M10689" s="37">
        <f t="shared" si="3"/>
        <v>28</v>
      </c>
      <c r="N10689" s="37">
        <f t="shared" si="4"/>
        <v>12</v>
      </c>
      <c r="O10689" s="37" t="str">
        <f t="array" ref="O10689">IFERROR(XLOOKUP(K10689,'Tipo de carga'!B:B,'Tipo de carga'!C:C))</f>
        <v>Diesel</v>
      </c>
    </row>
    <row r="10690">
      <c r="A10690" s="36">
        <v>2061.0</v>
      </c>
      <c r="B10690" s="37" t="str">
        <f t="array" ref="B10690">IFERROR(XLOOKUP(A10690,'Asignacion Dic'!A:A,'Asignacion Dic'!C:C))</f>
        <v>PISA Gdl</v>
      </c>
      <c r="C10690" s="37" t="str">
        <f t="array" ref="C10690">IFERROR(XLOOKUP(A10690,'Asignacion Dic'!A:A,'Asignacion Dic'!B:B))</f>
        <v>EC-06</v>
      </c>
      <c r="D10690" s="38">
        <v>45654.38984953704</v>
      </c>
      <c r="E10690" s="36" t="s">
        <v>270</v>
      </c>
      <c r="F10690" s="37" t="str">
        <f t="array" ref="F10690">IFERROR(XLOOKUP(E10690,Operadores!A:A,Operadores!B:B))</f>
        <v>RESEDU</v>
      </c>
      <c r="G10690" s="36" t="s">
        <v>274</v>
      </c>
      <c r="H10690" s="39">
        <v>18.94</v>
      </c>
      <c r="I10690" s="40">
        <v>480.0</v>
      </c>
      <c r="J10690" s="41">
        <f t="shared" si="5"/>
        <v>9091.2</v>
      </c>
      <c r="K10690" s="37" t="str">
        <f t="array" ref="K10690">IFERROR(XLOOKUP(G10690,'Tipo de carga'!A:A,'Tipo de carga'!B:B))</f>
        <v>Autoabasto</v>
      </c>
      <c r="L10690" s="37">
        <f t="shared" si="2"/>
        <v>52</v>
      </c>
      <c r="M10690" s="37">
        <f t="shared" si="3"/>
        <v>28</v>
      </c>
      <c r="N10690" s="37">
        <f t="shared" si="4"/>
        <v>12</v>
      </c>
      <c r="O10690" s="37" t="str">
        <f t="array" ref="O10690">IFERROR(XLOOKUP(K10690,'Tipo de carga'!B:B,'Tipo de carga'!C:C))</f>
        <v>Diesel</v>
      </c>
    </row>
    <row r="10691">
      <c r="A10691" s="36" t="s">
        <v>611</v>
      </c>
      <c r="B10691" s="37" t="str">
        <f t="array" ref="B10691">IFERROR(XLOOKUP(A10691,'Asignacion Dic'!A:A,'Asignacion Dic'!C:C))</f>
        <v/>
      </c>
      <c r="C10691" s="37" t="str">
        <f t="array" ref="C10691">IFERROR(XLOOKUP(A10691,'Asignacion Dic'!A:A,'Asignacion Dic'!B:B))</f>
        <v/>
      </c>
      <c r="D10691" s="38">
        <v>45654.813622685186</v>
      </c>
      <c r="E10691" s="36" t="s">
        <v>69</v>
      </c>
      <c r="F10691" s="37" t="str">
        <f t="array" ref="F10691">IFERROR(XLOOKUP(E10691,Operadores!A:A,Operadores!B:B))</f>
        <v>MTTO</v>
      </c>
      <c r="G10691" s="36" t="s">
        <v>609</v>
      </c>
      <c r="H10691" s="39">
        <v>20.55377</v>
      </c>
      <c r="I10691" s="40">
        <v>105.0</v>
      </c>
      <c r="J10691" s="41">
        <f t="shared" si="5"/>
        <v>2158.14585</v>
      </c>
      <c r="K10691" s="37" t="str">
        <f t="array" ref="K10691">IFERROR(XLOOKUP(G10691,'Tipo de carga'!A:A,'Tipo de carga'!B:B))</f>
        <v>Autoabasto</v>
      </c>
      <c r="L10691" s="37">
        <f t="shared" si="2"/>
        <v>52</v>
      </c>
      <c r="M10691" s="37">
        <f t="shared" si="3"/>
        <v>28</v>
      </c>
      <c r="N10691" s="37">
        <f t="shared" si="4"/>
        <v>12</v>
      </c>
      <c r="O10691" s="37" t="str">
        <f t="array" ref="O10691">IFERROR(XLOOKUP(K10691,'Tipo de carga'!B:B,'Tipo de carga'!C:C))</f>
        <v>Diesel</v>
      </c>
    </row>
    <row r="10692">
      <c r="A10692" s="36">
        <v>2070.0</v>
      </c>
      <c r="B10692" s="37" t="str">
        <f t="array" ref="B10692">IFERROR(XLOOKUP(A10692,'Asignacion Dic'!A:A,'Asignacion Dic'!C:C))</f>
        <v>PISA Gdl</v>
      </c>
      <c r="C10692" s="37" t="str">
        <f t="array" ref="C10692">IFERROR(XLOOKUP(A10692,'Asignacion Dic'!A:A,'Asignacion Dic'!B:B))</f>
        <v>EC-06</v>
      </c>
      <c r="D10692" s="38">
        <v>45654.809583333335</v>
      </c>
      <c r="E10692" s="36" t="s">
        <v>551</v>
      </c>
      <c r="F10692" s="37" t="str">
        <f t="array" ref="F10692">IFERROR(XLOOKUP(E10692,Operadores!A:A,Operadores!B:B))</f>
        <v>HUELUI</v>
      </c>
      <c r="G10692" s="36" t="s">
        <v>609</v>
      </c>
      <c r="H10692" s="39">
        <v>20.55377</v>
      </c>
      <c r="I10692" s="40">
        <v>728.0</v>
      </c>
      <c r="J10692" s="41">
        <f t="shared" si="5"/>
        <v>14963.14456</v>
      </c>
      <c r="K10692" s="37" t="str">
        <f t="array" ref="K10692">IFERROR(XLOOKUP(G10692,'Tipo de carga'!A:A,'Tipo de carga'!B:B))</f>
        <v>Autoabasto</v>
      </c>
      <c r="L10692" s="37">
        <f t="shared" si="2"/>
        <v>52</v>
      </c>
      <c r="M10692" s="37">
        <f t="shared" si="3"/>
        <v>28</v>
      </c>
      <c r="N10692" s="37">
        <f t="shared" si="4"/>
        <v>12</v>
      </c>
      <c r="O10692" s="37" t="str">
        <f t="array" ref="O10692">IFERROR(XLOOKUP(K10692,'Tipo de carga'!B:B,'Tipo de carga'!C:C))</f>
        <v>Diesel</v>
      </c>
    </row>
    <row r="10693">
      <c r="A10693" s="36">
        <v>1765.0</v>
      </c>
      <c r="B10693" s="37" t="str">
        <f t="array" ref="B10693">IFERROR(XLOOKUP(A10693,'Asignacion Dic'!A:A,'Asignacion Dic'!C:C))</f>
        <v>Circuitos</v>
      </c>
      <c r="C10693" s="37" t="str">
        <f t="array" ref="C10693">IFERROR(XLOOKUP(A10693,'Asignacion Dic'!A:A,'Asignacion Dic'!B:B))</f>
        <v>EC-03</v>
      </c>
      <c r="D10693" s="38">
        <v>45654.77789351852</v>
      </c>
      <c r="E10693" s="36" t="s">
        <v>635</v>
      </c>
      <c r="F10693" s="37" t="str">
        <f t="array" ref="F10693">IFERROR(XLOOKUP(E10693,Operadores!A:A,Operadores!B:B))</f>
        <v>ACOFED</v>
      </c>
      <c r="G10693" s="36" t="s">
        <v>609</v>
      </c>
      <c r="H10693" s="39">
        <v>20.55377</v>
      </c>
      <c r="I10693" s="40">
        <v>364.0</v>
      </c>
      <c r="J10693" s="41">
        <f t="shared" si="5"/>
        <v>7481.57228</v>
      </c>
      <c r="K10693" s="37" t="str">
        <f t="array" ref="K10693">IFERROR(XLOOKUP(G10693,'Tipo de carga'!A:A,'Tipo de carga'!B:B))</f>
        <v>Autoabasto</v>
      </c>
      <c r="L10693" s="37">
        <f t="shared" si="2"/>
        <v>52</v>
      </c>
      <c r="M10693" s="37">
        <f t="shared" si="3"/>
        <v>28</v>
      </c>
      <c r="N10693" s="37">
        <f t="shared" si="4"/>
        <v>12</v>
      </c>
      <c r="O10693" s="37" t="str">
        <f t="array" ref="O10693">IFERROR(XLOOKUP(K10693,'Tipo de carga'!B:B,'Tipo de carga'!C:C))</f>
        <v>Diesel</v>
      </c>
    </row>
    <row r="10694">
      <c r="A10694" s="36" t="s">
        <v>611</v>
      </c>
      <c r="B10694" s="37" t="str">
        <f t="array" ref="B10694">IFERROR(XLOOKUP(A10694,'Asignacion Dic'!A:A,'Asignacion Dic'!C:C))</f>
        <v/>
      </c>
      <c r="C10694" s="37" t="str">
        <f t="array" ref="C10694">IFERROR(XLOOKUP(A10694,'Asignacion Dic'!A:A,'Asignacion Dic'!B:B))</f>
        <v/>
      </c>
      <c r="D10694" s="38">
        <v>45654.45085648148</v>
      </c>
      <c r="E10694" s="36" t="s">
        <v>69</v>
      </c>
      <c r="F10694" s="37" t="str">
        <f t="array" ref="F10694">IFERROR(XLOOKUP(E10694,Operadores!A:A,Operadores!B:B))</f>
        <v>MTTO</v>
      </c>
      <c r="G10694" s="36" t="s">
        <v>609</v>
      </c>
      <c r="H10694" s="39">
        <v>20.55377</v>
      </c>
      <c r="I10694" s="40">
        <v>101.0</v>
      </c>
      <c r="J10694" s="41">
        <f t="shared" si="5"/>
        <v>2075.93077</v>
      </c>
      <c r="K10694" s="37" t="str">
        <f t="array" ref="K10694">IFERROR(XLOOKUP(G10694,'Tipo de carga'!A:A,'Tipo de carga'!B:B))</f>
        <v>Autoabasto</v>
      </c>
      <c r="L10694" s="37">
        <f t="shared" si="2"/>
        <v>52</v>
      </c>
      <c r="M10694" s="37">
        <f t="shared" si="3"/>
        <v>28</v>
      </c>
      <c r="N10694" s="37">
        <f t="shared" si="4"/>
        <v>12</v>
      </c>
      <c r="O10694" s="37" t="str">
        <f t="array" ref="O10694">IFERROR(XLOOKUP(K10694,'Tipo de carga'!B:B,'Tipo de carga'!C:C))</f>
        <v>Diesel</v>
      </c>
    </row>
    <row r="10695">
      <c r="A10695" s="36">
        <v>1850.0</v>
      </c>
      <c r="B10695" s="37" t="str">
        <f t="array" ref="B10695">IFERROR(XLOOKUP(A10695,'Asignacion Dic'!A:A,'Asignacion Dic'!C:C))</f>
        <v>Hisense</v>
      </c>
      <c r="C10695" s="37" t="str">
        <f t="array" ref="C10695">IFERROR(XLOOKUP(A10695,'Asignacion Dic'!A:A,'Asignacion Dic'!B:B))</f>
        <v>EC-03</v>
      </c>
      <c r="D10695" s="38">
        <v>45654.446747685186</v>
      </c>
      <c r="E10695" s="36" t="s">
        <v>487</v>
      </c>
      <c r="F10695" s="37" t="str">
        <f t="array" ref="F10695">IFERROR(XLOOKUP(E10695,Operadores!A:A,Operadores!B:B))</f>
        <v>DOMSAL</v>
      </c>
      <c r="G10695" s="36" t="s">
        <v>609</v>
      </c>
      <c r="H10695" s="39">
        <v>20.55377</v>
      </c>
      <c r="I10695" s="40">
        <v>473.0</v>
      </c>
      <c r="J10695" s="41">
        <f t="shared" si="5"/>
        <v>9721.93321</v>
      </c>
      <c r="K10695" s="37" t="str">
        <f t="array" ref="K10695">IFERROR(XLOOKUP(G10695,'Tipo de carga'!A:A,'Tipo de carga'!B:B))</f>
        <v>Autoabasto</v>
      </c>
      <c r="L10695" s="37">
        <f t="shared" si="2"/>
        <v>52</v>
      </c>
      <c r="M10695" s="37">
        <f t="shared" si="3"/>
        <v>28</v>
      </c>
      <c r="N10695" s="37">
        <f t="shared" si="4"/>
        <v>12</v>
      </c>
      <c r="O10695" s="37" t="str">
        <f t="array" ref="O10695">IFERROR(XLOOKUP(K10695,'Tipo de carga'!B:B,'Tipo de carga'!C:C))</f>
        <v>Diesel</v>
      </c>
    </row>
    <row r="10696">
      <c r="A10696" s="36">
        <v>1898.0</v>
      </c>
      <c r="B10696" s="37" t="str">
        <f t="array" ref="B10696">IFERROR(XLOOKUP(A10696,'Asignacion Dic'!A:A,'Asignacion Dic'!C:C))</f>
        <v>Full Liver</v>
      </c>
      <c r="C10696" s="37" t="str">
        <f t="array" ref="C10696">IFERROR(XLOOKUP(A10696,'Asignacion Dic'!A:A,'Asignacion Dic'!B:B))</f>
        <v>EC-01</v>
      </c>
      <c r="D10696" s="38">
        <v>45654.98438657408</v>
      </c>
      <c r="E10696" s="36" t="s">
        <v>366</v>
      </c>
      <c r="F10696" s="37" t="str">
        <f t="array" ref="F10696">IFERROR(XLOOKUP(E10696,Operadores!A:A,Operadores!B:B))</f>
        <v>CASMA</v>
      </c>
      <c r="G10696" s="36" t="s">
        <v>42</v>
      </c>
      <c r="H10696" s="39">
        <v>19.27791</v>
      </c>
      <c r="I10696" s="40">
        <v>813.0</v>
      </c>
      <c r="J10696" s="41">
        <f t="shared" si="5"/>
        <v>15672.94083</v>
      </c>
      <c r="K10696" s="37" t="str">
        <f t="array" ref="K10696">IFERROR(XLOOKUP(G10696,'Tipo de carga'!A:A,'Tipo de carga'!B:B))</f>
        <v>Autoabasto</v>
      </c>
      <c r="L10696" s="37">
        <f t="shared" si="2"/>
        <v>52</v>
      </c>
      <c r="M10696" s="37">
        <f t="shared" si="3"/>
        <v>28</v>
      </c>
      <c r="N10696" s="37">
        <f t="shared" si="4"/>
        <v>12</v>
      </c>
      <c r="O10696" s="37" t="str">
        <f t="array" ref="O10696">IFERROR(XLOOKUP(K10696,'Tipo de carga'!B:B,'Tipo de carga'!C:C))</f>
        <v>Diesel</v>
      </c>
    </row>
    <row r="10697">
      <c r="A10697" s="36">
        <v>1715.0</v>
      </c>
      <c r="B10697" s="37" t="str">
        <f t="array" ref="B10697">IFERROR(XLOOKUP(A10697,'Asignacion Dic'!A:A,'Asignacion Dic'!C:C))</f>
        <v>Wm Sencillo</v>
      </c>
      <c r="C10697" s="37" t="str">
        <f t="array" ref="C10697">IFERROR(XLOOKUP(A10697,'Asignacion Dic'!A:A,'Asignacion Dic'!B:B))</f>
        <v>EC-08</v>
      </c>
      <c r="D10697" s="38">
        <v>45654.83185185185</v>
      </c>
      <c r="E10697" s="36" t="s">
        <v>280</v>
      </c>
      <c r="F10697" s="37" t="str">
        <f t="array" ref="F10697">IFERROR(XLOOKUP(E10697,Operadores!A:A,Operadores!B:B))</f>
        <v>LEOJAI</v>
      </c>
      <c r="G10697" s="36" t="s">
        <v>42</v>
      </c>
      <c r="H10697" s="39">
        <v>19.27791</v>
      </c>
      <c r="I10697" s="40">
        <v>442.0</v>
      </c>
      <c r="J10697" s="41">
        <f t="shared" si="5"/>
        <v>8520.83622</v>
      </c>
      <c r="K10697" s="37" t="str">
        <f t="array" ref="K10697">IFERROR(XLOOKUP(G10697,'Tipo de carga'!A:A,'Tipo de carga'!B:B))</f>
        <v>Autoabasto</v>
      </c>
      <c r="L10697" s="37">
        <f t="shared" si="2"/>
        <v>52</v>
      </c>
      <c r="M10697" s="37">
        <f t="shared" si="3"/>
        <v>28</v>
      </c>
      <c r="N10697" s="37">
        <f t="shared" si="4"/>
        <v>12</v>
      </c>
      <c r="O10697" s="37" t="str">
        <f t="array" ref="O10697">IFERROR(XLOOKUP(K10697,'Tipo de carga'!B:B,'Tipo de carga'!C:C))</f>
        <v>Diesel</v>
      </c>
    </row>
    <row r="10698">
      <c r="A10698" s="36">
        <v>1813.0</v>
      </c>
      <c r="B10698" s="37" t="str">
        <f t="array" ref="B10698">IFERROR(XLOOKUP(A10698,'Asignacion Dic'!A:A,'Asignacion Dic'!C:C))</f>
        <v>Wm Full</v>
      </c>
      <c r="C10698" s="37" t="str">
        <f t="array" ref="C10698">IFERROR(XLOOKUP(A10698,'Asignacion Dic'!A:A,'Asignacion Dic'!B:B))</f>
        <v>EC-08</v>
      </c>
      <c r="D10698" s="38">
        <v>45654.82962962963</v>
      </c>
      <c r="E10698" s="36" t="s">
        <v>289</v>
      </c>
      <c r="F10698" s="37" t="str">
        <f t="array" ref="F10698">IFERROR(XLOOKUP(E10698,Operadores!A:A,Operadores!B:B))</f>
        <v>ALFEDI</v>
      </c>
      <c r="G10698" s="36" t="s">
        <v>42</v>
      </c>
      <c r="H10698" s="39">
        <v>19.27791</v>
      </c>
      <c r="I10698" s="40">
        <v>436.0</v>
      </c>
      <c r="J10698" s="41">
        <f t="shared" si="5"/>
        <v>8405.16876</v>
      </c>
      <c r="K10698" s="37" t="str">
        <f t="array" ref="K10698">IFERROR(XLOOKUP(G10698,'Tipo de carga'!A:A,'Tipo de carga'!B:B))</f>
        <v>Autoabasto</v>
      </c>
      <c r="L10698" s="37">
        <f t="shared" si="2"/>
        <v>52</v>
      </c>
      <c r="M10698" s="37">
        <f t="shared" si="3"/>
        <v>28</v>
      </c>
      <c r="N10698" s="37">
        <f t="shared" si="4"/>
        <v>12</v>
      </c>
      <c r="O10698" s="37" t="str">
        <f t="array" ref="O10698">IFERROR(XLOOKUP(K10698,'Tipo de carga'!B:B,'Tipo de carga'!C:C))</f>
        <v>Diesel</v>
      </c>
    </row>
    <row r="10699">
      <c r="A10699" s="36">
        <v>1722.0</v>
      </c>
      <c r="B10699" s="37" t="str">
        <f t="array" ref="B10699">IFERROR(XLOOKUP(A10699,'Asignacion Dic'!A:A,'Asignacion Dic'!C:C))</f>
        <v>Wm Full</v>
      </c>
      <c r="C10699" s="37" t="str">
        <f t="array" ref="C10699">IFERROR(XLOOKUP(A10699,'Asignacion Dic'!A:A,'Asignacion Dic'!B:B))</f>
        <v>EC-08</v>
      </c>
      <c r="D10699" s="38">
        <v>45654.714155092595</v>
      </c>
      <c r="E10699" s="36" t="s">
        <v>282</v>
      </c>
      <c r="F10699" s="37" t="str">
        <f t="array" ref="F10699">IFERROR(XLOOKUP(E10699,Operadores!A:A,Operadores!B:B))</f>
        <v>MENJUA01</v>
      </c>
      <c r="G10699" s="36" t="s">
        <v>42</v>
      </c>
      <c r="H10699" s="39">
        <v>19.27791</v>
      </c>
      <c r="I10699" s="40">
        <v>498.0</v>
      </c>
      <c r="J10699" s="41">
        <f t="shared" si="5"/>
        <v>9600.39918</v>
      </c>
      <c r="K10699" s="37" t="str">
        <f t="array" ref="K10699">IFERROR(XLOOKUP(G10699,'Tipo de carga'!A:A,'Tipo de carga'!B:B))</f>
        <v>Autoabasto</v>
      </c>
      <c r="L10699" s="37">
        <f t="shared" si="2"/>
        <v>52</v>
      </c>
      <c r="M10699" s="37">
        <f t="shared" si="3"/>
        <v>28</v>
      </c>
      <c r="N10699" s="37">
        <f t="shared" si="4"/>
        <v>12</v>
      </c>
      <c r="O10699" s="37" t="str">
        <f t="array" ref="O10699">IFERROR(XLOOKUP(K10699,'Tipo de carga'!B:B,'Tipo de carga'!C:C))</f>
        <v>Diesel</v>
      </c>
    </row>
    <row r="10700">
      <c r="A10700" s="36">
        <v>1816.0</v>
      </c>
      <c r="B10700" s="37" t="str">
        <f t="array" ref="B10700">IFERROR(XLOOKUP(A10700,'Asignacion Dic'!A:A,'Asignacion Dic'!C:C))</f>
        <v>Wm Full</v>
      </c>
      <c r="C10700" s="37" t="str">
        <f t="array" ref="C10700">IFERROR(XLOOKUP(A10700,'Asignacion Dic'!A:A,'Asignacion Dic'!B:B))</f>
        <v>EC-08</v>
      </c>
      <c r="D10700" s="38">
        <v>45654.6694212963</v>
      </c>
      <c r="E10700" s="36" t="s">
        <v>288</v>
      </c>
      <c r="F10700" s="37" t="str">
        <f t="array" ref="F10700">IFERROR(XLOOKUP(E10700,Operadores!A:A,Operadores!B:B))</f>
        <v>RODMIG</v>
      </c>
      <c r="G10700" s="36" t="s">
        <v>42</v>
      </c>
      <c r="H10700" s="39">
        <v>19.27791</v>
      </c>
      <c r="I10700" s="40">
        <v>398.0</v>
      </c>
      <c r="J10700" s="41">
        <f t="shared" si="5"/>
        <v>7672.60818</v>
      </c>
      <c r="K10700" s="37" t="str">
        <f t="array" ref="K10700">IFERROR(XLOOKUP(G10700,'Tipo de carga'!A:A,'Tipo de carga'!B:B))</f>
        <v>Autoabasto</v>
      </c>
      <c r="L10700" s="37">
        <f t="shared" si="2"/>
        <v>52</v>
      </c>
      <c r="M10700" s="37">
        <f t="shared" si="3"/>
        <v>28</v>
      </c>
      <c r="N10700" s="37">
        <f t="shared" si="4"/>
        <v>12</v>
      </c>
      <c r="O10700" s="37" t="str">
        <f t="array" ref="O10700">IFERROR(XLOOKUP(K10700,'Tipo de carga'!B:B,'Tipo de carga'!C:C))</f>
        <v>Diesel</v>
      </c>
    </row>
    <row r="10701">
      <c r="A10701" s="36">
        <v>2020.0</v>
      </c>
      <c r="B10701" s="37" t="str">
        <f t="array" ref="B10701">IFERROR(XLOOKUP(A10701,'Asignacion Dic'!A:A,'Asignacion Dic'!C:C))</f>
        <v>MeLi Dedicado Merida</v>
      </c>
      <c r="C10701" s="37" t="str">
        <f t="array" ref="C10701">IFERROR(XLOOKUP(A10701,'Asignacion Dic'!A:A,'Asignacion Dic'!B:B))</f>
        <v>EC-05</v>
      </c>
      <c r="D10701" s="38">
        <v>45654.65510416667</v>
      </c>
      <c r="E10701" s="36" t="s">
        <v>241</v>
      </c>
      <c r="F10701" s="37" t="str">
        <f t="array" ref="F10701">IFERROR(XLOOKUP(E10701,Operadores!A:A,Operadores!B:B))</f>
        <v>CADEMM</v>
      </c>
      <c r="G10701" s="36" t="s">
        <v>42</v>
      </c>
      <c r="H10701" s="39">
        <v>19.27791</v>
      </c>
      <c r="I10701" s="40">
        <v>430.0</v>
      </c>
      <c r="J10701" s="41">
        <f t="shared" si="5"/>
        <v>8289.5013</v>
      </c>
      <c r="K10701" s="37" t="str">
        <f t="array" ref="K10701">IFERROR(XLOOKUP(G10701,'Tipo de carga'!A:A,'Tipo de carga'!B:B))</f>
        <v>Autoabasto</v>
      </c>
      <c r="L10701" s="37">
        <f t="shared" si="2"/>
        <v>52</v>
      </c>
      <c r="M10701" s="37">
        <f t="shared" si="3"/>
        <v>28</v>
      </c>
      <c r="N10701" s="37">
        <f t="shared" si="4"/>
        <v>12</v>
      </c>
      <c r="O10701" s="37" t="str">
        <f t="array" ref="O10701">IFERROR(XLOOKUP(K10701,'Tipo de carga'!B:B,'Tipo de carga'!C:C))</f>
        <v>Diesel</v>
      </c>
    </row>
    <row r="10702">
      <c r="A10702" s="36">
        <v>1964.0</v>
      </c>
      <c r="B10702" s="37" t="str">
        <f t="array" ref="B10702">IFERROR(XLOOKUP(A10702,'Asignacion Dic'!A:A,'Asignacion Dic'!C:C))</f>
        <v>MeLi asignado SD</v>
      </c>
      <c r="C10702" s="37" t="str">
        <f t="array" ref="C10702">IFERROR(XLOOKUP(A10702,'Asignacion Dic'!A:A,'Asignacion Dic'!B:B))</f>
        <v>EC-05</v>
      </c>
      <c r="D10702" s="38">
        <v>45654.55674768519</v>
      </c>
      <c r="E10702" s="36" t="s">
        <v>236</v>
      </c>
      <c r="F10702" s="37" t="str">
        <f t="array" ref="F10702">IFERROR(XLOOKUP(E10702,Operadores!A:A,Operadores!B:B))</f>
        <v>BENOSC</v>
      </c>
      <c r="G10702" s="36" t="s">
        <v>42</v>
      </c>
      <c r="H10702" s="39">
        <v>19.27791</v>
      </c>
      <c r="I10702" s="40">
        <v>598.0</v>
      </c>
      <c r="J10702" s="41">
        <f t="shared" si="5"/>
        <v>11528.19018</v>
      </c>
      <c r="K10702" s="37" t="str">
        <f t="array" ref="K10702">IFERROR(XLOOKUP(G10702,'Tipo de carga'!A:A,'Tipo de carga'!B:B))</f>
        <v>Autoabasto</v>
      </c>
      <c r="L10702" s="37">
        <f t="shared" si="2"/>
        <v>52</v>
      </c>
      <c r="M10702" s="37">
        <f t="shared" si="3"/>
        <v>28</v>
      </c>
      <c r="N10702" s="37">
        <f t="shared" si="4"/>
        <v>12</v>
      </c>
      <c r="O10702" s="37" t="str">
        <f t="array" ref="O10702">IFERROR(XLOOKUP(K10702,'Tipo de carga'!B:B,'Tipo de carga'!C:C))</f>
        <v>Diesel</v>
      </c>
    </row>
    <row r="10703">
      <c r="A10703" s="36">
        <v>1896.0</v>
      </c>
      <c r="B10703" s="37" t="str">
        <f t="array" ref="B10703">IFERROR(XLOOKUP(A10703,'Asignacion Dic'!A:A,'Asignacion Dic'!C:C))</f>
        <v>Hisense</v>
      </c>
      <c r="C10703" s="37" t="str">
        <f t="array" ref="C10703">IFERROR(XLOOKUP(A10703,'Asignacion Dic'!A:A,'Asignacion Dic'!B:B))</f>
        <v>EC-03</v>
      </c>
      <c r="D10703" s="38">
        <v>45654.52898148148</v>
      </c>
      <c r="E10703" s="36" t="s">
        <v>353</v>
      </c>
      <c r="F10703" s="37" t="str">
        <f t="array" ref="F10703">IFERROR(XLOOKUP(E10703,Operadores!A:A,Operadores!B:B))</f>
        <v>CUAALV</v>
      </c>
      <c r="G10703" s="36" t="s">
        <v>42</v>
      </c>
      <c r="H10703" s="39">
        <v>19.27791</v>
      </c>
      <c r="I10703" s="40">
        <v>150.0</v>
      </c>
      <c r="J10703" s="41">
        <f t="shared" si="5"/>
        <v>2891.6865</v>
      </c>
      <c r="K10703" s="37" t="str">
        <f t="array" ref="K10703">IFERROR(XLOOKUP(G10703,'Tipo de carga'!A:A,'Tipo de carga'!B:B))</f>
        <v>Autoabasto</v>
      </c>
      <c r="L10703" s="37">
        <f t="shared" si="2"/>
        <v>52</v>
      </c>
      <c r="M10703" s="37">
        <f t="shared" si="3"/>
        <v>28</v>
      </c>
      <c r="N10703" s="37">
        <f t="shared" si="4"/>
        <v>12</v>
      </c>
      <c r="O10703" s="37" t="str">
        <f t="array" ref="O10703">IFERROR(XLOOKUP(K10703,'Tipo de carga'!B:B,'Tipo de carga'!C:C))</f>
        <v>Diesel</v>
      </c>
    </row>
    <row r="10704">
      <c r="A10704" s="36">
        <v>1991.0</v>
      </c>
      <c r="B10704" s="37" t="str">
        <f t="array" ref="B10704">IFERROR(XLOOKUP(A10704,'Asignacion Dic'!A:A,'Asignacion Dic'!C:C))</f>
        <v>MeLi Dedicado Merida</v>
      </c>
      <c r="C10704" s="37" t="str">
        <f t="array" ref="C10704">IFERROR(XLOOKUP(A10704,'Asignacion Dic'!A:A,'Asignacion Dic'!B:B))</f>
        <v>EC-05</v>
      </c>
      <c r="D10704" s="38">
        <v>45654.528703703705</v>
      </c>
      <c r="E10704" s="36" t="s">
        <v>301</v>
      </c>
      <c r="F10704" s="37" t="str">
        <f t="array" ref="F10704">IFERROR(XLOOKUP(E10704,Operadores!A:A,Operadores!B:B))</f>
        <v>RUEREN</v>
      </c>
      <c r="G10704" s="36" t="s">
        <v>42</v>
      </c>
      <c r="H10704" s="39">
        <v>19.27791</v>
      </c>
      <c r="I10704" s="40">
        <v>263.0</v>
      </c>
      <c r="J10704" s="41">
        <f t="shared" si="5"/>
        <v>5070.09033</v>
      </c>
      <c r="K10704" s="37" t="str">
        <f t="array" ref="K10704">IFERROR(XLOOKUP(G10704,'Tipo de carga'!A:A,'Tipo de carga'!B:B))</f>
        <v>Autoabasto</v>
      </c>
      <c r="L10704" s="37">
        <f t="shared" si="2"/>
        <v>52</v>
      </c>
      <c r="M10704" s="37">
        <f t="shared" si="3"/>
        <v>28</v>
      </c>
      <c r="N10704" s="37">
        <f t="shared" si="4"/>
        <v>12</v>
      </c>
      <c r="O10704" s="37" t="str">
        <f t="array" ref="O10704">IFERROR(XLOOKUP(K10704,'Tipo de carga'!B:B,'Tipo de carga'!C:C))</f>
        <v>Diesel</v>
      </c>
    </row>
    <row r="10705">
      <c r="A10705" s="36">
        <v>1859.0</v>
      </c>
      <c r="B10705" s="37" t="str">
        <f t="array" ref="B10705">IFERROR(XLOOKUP(A10705,'Asignacion Dic'!A:A,'Asignacion Dic'!C:C))</f>
        <v>Circuitos</v>
      </c>
      <c r="C10705" s="37" t="str">
        <f t="array" ref="C10705">IFERROR(XLOOKUP(A10705,'Asignacion Dic'!A:A,'Asignacion Dic'!B:B))</f>
        <v>EC-03</v>
      </c>
      <c r="D10705" s="38">
        <v>45654.46722222222</v>
      </c>
      <c r="E10705" s="36" t="s">
        <v>238</v>
      </c>
      <c r="F10705" s="37" t="str">
        <f t="array" ref="F10705">IFERROR(XLOOKUP(E10705,Operadores!A:A,Operadores!B:B))</f>
        <v>JIMMI</v>
      </c>
      <c r="G10705" s="36" t="s">
        <v>42</v>
      </c>
      <c r="H10705" s="39">
        <v>19.27791</v>
      </c>
      <c r="I10705" s="40">
        <v>548.0</v>
      </c>
      <c r="J10705" s="41">
        <f t="shared" si="5"/>
        <v>10564.29468</v>
      </c>
      <c r="K10705" s="37" t="str">
        <f t="array" ref="K10705">IFERROR(XLOOKUP(G10705,'Tipo de carga'!A:A,'Tipo de carga'!B:B))</f>
        <v>Autoabasto</v>
      </c>
      <c r="L10705" s="37">
        <f t="shared" si="2"/>
        <v>52</v>
      </c>
      <c r="M10705" s="37">
        <f t="shared" si="3"/>
        <v>28</v>
      </c>
      <c r="N10705" s="37">
        <f t="shared" si="4"/>
        <v>12</v>
      </c>
      <c r="O10705" s="37" t="str">
        <f t="array" ref="O10705">IFERROR(XLOOKUP(K10705,'Tipo de carga'!B:B,'Tipo de carga'!C:C))</f>
        <v>Diesel</v>
      </c>
    </row>
    <row r="10706">
      <c r="A10706" s="36">
        <v>1995.0</v>
      </c>
      <c r="B10706" s="37" t="str">
        <f t="array" ref="B10706">IFERROR(XLOOKUP(A10706,'Asignacion Dic'!A:A,'Asignacion Dic'!C:C))</f>
        <v>MeLi Dedicado Merida</v>
      </c>
      <c r="C10706" s="37" t="str">
        <f t="array" ref="C10706">IFERROR(XLOOKUP(A10706,'Asignacion Dic'!A:A,'Asignacion Dic'!B:B))</f>
        <v>EC-05</v>
      </c>
      <c r="D10706" s="38">
        <v>45654.39984953704</v>
      </c>
      <c r="E10706" s="36" t="s">
        <v>368</v>
      </c>
      <c r="F10706" s="37" t="str">
        <f t="array" ref="F10706">IFERROR(XLOOKUP(E10706,Operadores!A:A,Operadores!B:B))</f>
        <v>GARMAR</v>
      </c>
      <c r="G10706" s="36" t="s">
        <v>42</v>
      </c>
      <c r="H10706" s="39">
        <v>19.27791</v>
      </c>
      <c r="I10706" s="40">
        <v>234.0</v>
      </c>
      <c r="J10706" s="41">
        <f t="shared" si="5"/>
        <v>4511.03094</v>
      </c>
      <c r="K10706" s="37" t="str">
        <f t="array" ref="K10706">IFERROR(XLOOKUP(G10706,'Tipo de carga'!A:A,'Tipo de carga'!B:B))</f>
        <v>Autoabasto</v>
      </c>
      <c r="L10706" s="37">
        <f t="shared" si="2"/>
        <v>52</v>
      </c>
      <c r="M10706" s="37">
        <f t="shared" si="3"/>
        <v>28</v>
      </c>
      <c r="N10706" s="37">
        <f t="shared" si="4"/>
        <v>12</v>
      </c>
      <c r="O10706" s="37" t="str">
        <f t="array" ref="O10706">IFERROR(XLOOKUP(K10706,'Tipo de carga'!B:B,'Tipo de carga'!C:C))</f>
        <v>Diesel</v>
      </c>
    </row>
    <row r="10707">
      <c r="A10707" s="36">
        <v>2006.0</v>
      </c>
      <c r="B10707" s="37" t="str">
        <f t="array" ref="B10707">IFERROR(XLOOKUP(A10707,'Asignacion Dic'!A:A,'Asignacion Dic'!C:C))</f>
        <v>MeLi Dedicado Merida</v>
      </c>
      <c r="C10707" s="37" t="str">
        <f t="array" ref="C10707">IFERROR(XLOOKUP(A10707,'Asignacion Dic'!A:A,'Asignacion Dic'!B:B))</f>
        <v>EC-05</v>
      </c>
      <c r="D10707" s="38">
        <v>45654.38280092592</v>
      </c>
      <c r="E10707" s="36" t="s">
        <v>482</v>
      </c>
      <c r="F10707" s="37" t="str">
        <f t="array" ref="F10707">IFERROR(XLOOKUP(E10707,Operadores!A:A,Operadores!B:B))</f>
        <v>RIVJOS</v>
      </c>
      <c r="G10707" s="36" t="s">
        <v>42</v>
      </c>
      <c r="H10707" s="39">
        <v>19.27791</v>
      </c>
      <c r="I10707" s="40">
        <v>240.0</v>
      </c>
      <c r="J10707" s="41">
        <f t="shared" si="5"/>
        <v>4626.6984</v>
      </c>
      <c r="K10707" s="37" t="str">
        <f t="array" ref="K10707">IFERROR(XLOOKUP(G10707,'Tipo de carga'!A:A,'Tipo de carga'!B:B))</f>
        <v>Autoabasto</v>
      </c>
      <c r="L10707" s="37">
        <f t="shared" si="2"/>
        <v>52</v>
      </c>
      <c r="M10707" s="37">
        <f t="shared" si="3"/>
        <v>28</v>
      </c>
      <c r="N10707" s="37">
        <f t="shared" si="4"/>
        <v>12</v>
      </c>
      <c r="O10707" s="37" t="str">
        <f t="array" ref="O10707">IFERROR(XLOOKUP(K10707,'Tipo de carga'!B:B,'Tipo de carga'!C:C))</f>
        <v>Diesel</v>
      </c>
    </row>
    <row r="10708">
      <c r="A10708" s="36">
        <v>1758.0</v>
      </c>
      <c r="B10708" s="37" t="str">
        <f t="array" ref="B10708">IFERROR(XLOOKUP(A10708,'Asignacion Dic'!A:A,'Asignacion Dic'!C:C))</f>
        <v>Wm Full</v>
      </c>
      <c r="C10708" s="37" t="str">
        <f t="array" ref="C10708">IFERROR(XLOOKUP(A10708,'Asignacion Dic'!A:A,'Asignacion Dic'!B:B))</f>
        <v>EC-08</v>
      </c>
      <c r="D10708" s="38">
        <v>45654.361342592594</v>
      </c>
      <c r="E10708" s="36" t="s">
        <v>296</v>
      </c>
      <c r="F10708" s="37" t="str">
        <f t="array" ref="F10708">IFERROR(XLOOKUP(E10708,Operadores!A:A,Operadores!B:B))</f>
        <v>PINGUA</v>
      </c>
      <c r="G10708" s="36" t="s">
        <v>42</v>
      </c>
      <c r="H10708" s="39">
        <v>19.27791</v>
      </c>
      <c r="I10708" s="40">
        <v>479.0</v>
      </c>
      <c r="J10708" s="41">
        <f t="shared" si="5"/>
        <v>9234.11889</v>
      </c>
      <c r="K10708" s="37" t="str">
        <f t="array" ref="K10708">IFERROR(XLOOKUP(G10708,'Tipo de carga'!A:A,'Tipo de carga'!B:B))</f>
        <v>Autoabasto</v>
      </c>
      <c r="L10708" s="37">
        <f t="shared" si="2"/>
        <v>52</v>
      </c>
      <c r="M10708" s="37">
        <f t="shared" si="3"/>
        <v>28</v>
      </c>
      <c r="N10708" s="37">
        <f t="shared" si="4"/>
        <v>12</v>
      </c>
      <c r="O10708" s="37" t="str">
        <f t="array" ref="O10708">IFERROR(XLOOKUP(K10708,'Tipo de carga'!B:B,'Tipo de carga'!C:C))</f>
        <v>Diesel</v>
      </c>
    </row>
    <row r="10709">
      <c r="A10709" s="36">
        <v>2004.0</v>
      </c>
      <c r="B10709" s="37" t="str">
        <f t="array" ref="B10709">IFERROR(XLOOKUP(A10709,'Asignacion Dic'!A:A,'Asignacion Dic'!C:C))</f>
        <v>MeLi Dedicado Merida</v>
      </c>
      <c r="C10709" s="37" t="str">
        <f t="array" ref="C10709">IFERROR(XLOOKUP(A10709,'Asignacion Dic'!A:A,'Asignacion Dic'!B:B))</f>
        <v>EC-05</v>
      </c>
      <c r="D10709" s="38">
        <v>45654.35126157408</v>
      </c>
      <c r="E10709" s="36" t="s">
        <v>582</v>
      </c>
      <c r="F10709" s="37" t="str">
        <f t="array" ref="F10709">IFERROR(XLOOKUP(E10709,Operadores!A:A,Operadores!B:B))</f>
        <v>ESTAN</v>
      </c>
      <c r="G10709" s="36" t="s">
        <v>42</v>
      </c>
      <c r="H10709" s="39">
        <v>19.27791</v>
      </c>
      <c r="I10709" s="40">
        <v>230.0</v>
      </c>
      <c r="J10709" s="41">
        <f t="shared" si="5"/>
        <v>4433.9193</v>
      </c>
      <c r="K10709" s="37" t="str">
        <f t="array" ref="K10709">IFERROR(XLOOKUP(G10709,'Tipo de carga'!A:A,'Tipo de carga'!B:B))</f>
        <v>Autoabasto</v>
      </c>
      <c r="L10709" s="37">
        <f t="shared" si="2"/>
        <v>52</v>
      </c>
      <c r="M10709" s="37">
        <f t="shared" si="3"/>
        <v>28</v>
      </c>
      <c r="N10709" s="37">
        <f t="shared" si="4"/>
        <v>12</v>
      </c>
      <c r="O10709" s="37" t="str">
        <f t="array" ref="O10709">IFERROR(XLOOKUP(K10709,'Tipo de carga'!B:B,'Tipo de carga'!C:C))</f>
        <v>Diesel</v>
      </c>
    </row>
    <row r="10710">
      <c r="A10710" s="36">
        <v>2000.0</v>
      </c>
      <c r="B10710" s="37" t="str">
        <f t="array" ref="B10710">IFERROR(XLOOKUP(A10710,'Asignacion Dic'!A:A,'Asignacion Dic'!C:C))</f>
        <v>MeLi Dedicado Merida</v>
      </c>
      <c r="C10710" s="37" t="str">
        <f t="array" ref="C10710">IFERROR(XLOOKUP(A10710,'Asignacion Dic'!A:A,'Asignacion Dic'!B:B))</f>
        <v>EC-05</v>
      </c>
      <c r="D10710" s="38">
        <v>45654.25336805556</v>
      </c>
      <c r="E10710" s="36" t="s">
        <v>632</v>
      </c>
      <c r="F10710" s="37" t="str">
        <f t="array" ref="F10710">IFERROR(XLOOKUP(E10710,Operadores!A:A,Operadores!B:B))</f>
        <v>RODALE</v>
      </c>
      <c r="G10710" s="36" t="s">
        <v>42</v>
      </c>
      <c r="H10710" s="39">
        <v>19.27791</v>
      </c>
      <c r="I10710" s="40">
        <v>375.0</v>
      </c>
      <c r="J10710" s="41">
        <f t="shared" si="5"/>
        <v>7229.21625</v>
      </c>
      <c r="K10710" s="37" t="str">
        <f t="array" ref="K10710">IFERROR(XLOOKUP(G10710,'Tipo de carga'!A:A,'Tipo de carga'!B:B))</f>
        <v>Autoabasto</v>
      </c>
      <c r="L10710" s="37">
        <f t="shared" si="2"/>
        <v>52</v>
      </c>
      <c r="M10710" s="37">
        <f t="shared" si="3"/>
        <v>28</v>
      </c>
      <c r="N10710" s="37">
        <f t="shared" si="4"/>
        <v>12</v>
      </c>
      <c r="O10710" s="37" t="str">
        <f t="array" ref="O10710">IFERROR(XLOOKUP(K10710,'Tipo de carga'!B:B,'Tipo de carga'!C:C))</f>
        <v>Diesel</v>
      </c>
    </row>
    <row r="10711">
      <c r="A10711" s="36">
        <v>2002.0</v>
      </c>
      <c r="B10711" s="37" t="str">
        <f t="array" ref="B10711">IFERROR(XLOOKUP(A10711,'Asignacion Dic'!A:A,'Asignacion Dic'!C:C))</f>
        <v>MeLi Dedicado Merida</v>
      </c>
      <c r="C10711" s="37" t="str">
        <f t="array" ref="C10711">IFERROR(XLOOKUP(A10711,'Asignacion Dic'!A:A,'Asignacion Dic'!B:B))</f>
        <v>EC-05</v>
      </c>
      <c r="D10711" s="38">
        <v>45654.24587962963</v>
      </c>
      <c r="E10711" s="36" t="s">
        <v>535</v>
      </c>
      <c r="F10711" s="37" t="str">
        <f t="array" ref="F10711">IFERROR(XLOOKUP(E10711,Operadores!A:A,Operadores!B:B))</f>
        <v>VELALE</v>
      </c>
      <c r="G10711" s="36" t="s">
        <v>42</v>
      </c>
      <c r="H10711" s="39">
        <v>19.27791</v>
      </c>
      <c r="I10711" s="40">
        <v>414.0</v>
      </c>
      <c r="J10711" s="41">
        <f t="shared" si="5"/>
        <v>7981.05474</v>
      </c>
      <c r="K10711" s="37" t="str">
        <f t="array" ref="K10711">IFERROR(XLOOKUP(G10711,'Tipo de carga'!A:A,'Tipo de carga'!B:B))</f>
        <v>Autoabasto</v>
      </c>
      <c r="L10711" s="37">
        <f t="shared" si="2"/>
        <v>52</v>
      </c>
      <c r="M10711" s="37">
        <f t="shared" si="3"/>
        <v>28</v>
      </c>
      <c r="N10711" s="37">
        <f t="shared" si="4"/>
        <v>12</v>
      </c>
      <c r="O10711" s="37" t="str">
        <f t="array" ref="O10711">IFERROR(XLOOKUP(K10711,'Tipo de carga'!B:B,'Tipo de carga'!C:C))</f>
        <v>Diesel</v>
      </c>
    </row>
    <row r="10712">
      <c r="A10712" s="36">
        <v>1999.0</v>
      </c>
      <c r="B10712" s="37" t="str">
        <f t="array" ref="B10712">IFERROR(XLOOKUP(A10712,'Asignacion Dic'!A:A,'Asignacion Dic'!C:C))</f>
        <v>MeLi Dedicado Merida</v>
      </c>
      <c r="C10712" s="37" t="str">
        <f t="array" ref="C10712">IFERROR(XLOOKUP(A10712,'Asignacion Dic'!A:A,'Asignacion Dic'!B:B))</f>
        <v>EC-05</v>
      </c>
      <c r="D10712" s="38">
        <v>45654.113969907405</v>
      </c>
      <c r="E10712" s="36" t="s">
        <v>543</v>
      </c>
      <c r="F10712" s="37" t="str">
        <f t="array" ref="F10712">IFERROR(XLOOKUP(E10712,Operadores!A:A,Operadores!B:B))</f>
        <v>CAMJOS</v>
      </c>
      <c r="G10712" s="36" t="s">
        <v>42</v>
      </c>
      <c r="H10712" s="39">
        <v>19.27791</v>
      </c>
      <c r="I10712" s="40">
        <v>425.0</v>
      </c>
      <c r="J10712" s="41">
        <f t="shared" si="5"/>
        <v>8193.11175</v>
      </c>
      <c r="K10712" s="37" t="str">
        <f t="array" ref="K10712">IFERROR(XLOOKUP(G10712,'Tipo de carga'!A:A,'Tipo de carga'!B:B))</f>
        <v>Autoabasto</v>
      </c>
      <c r="L10712" s="37">
        <f t="shared" si="2"/>
        <v>52</v>
      </c>
      <c r="M10712" s="37">
        <f t="shared" si="3"/>
        <v>28</v>
      </c>
      <c r="N10712" s="37">
        <f t="shared" si="4"/>
        <v>12</v>
      </c>
      <c r="O10712" s="37" t="str">
        <f t="array" ref="O10712">IFERROR(XLOOKUP(K10712,'Tipo de carga'!B:B,'Tipo de carga'!C:C))</f>
        <v>Diesel</v>
      </c>
    </row>
    <row r="10713">
      <c r="A10713" s="36">
        <v>2031.0</v>
      </c>
      <c r="B10713" s="37" t="str">
        <f t="array" ref="B10713">IFERROR(XLOOKUP(A10713,'Asignacion Dic'!A:A,'Asignacion Dic'!C:C))</f>
        <v>MeLi Dedicado Merida</v>
      </c>
      <c r="C10713" s="37" t="str">
        <f t="array" ref="C10713">IFERROR(XLOOKUP(A10713,'Asignacion Dic'!A:A,'Asignacion Dic'!B:B))</f>
        <v>EC-05</v>
      </c>
      <c r="D10713" s="38">
        <v>45654.07113425926</v>
      </c>
      <c r="E10713" s="36" t="s">
        <v>589</v>
      </c>
      <c r="F10713" s="37" t="str">
        <f t="array" ref="F10713">IFERROR(XLOOKUP(E10713,Operadores!A:A,Operadores!B:B))</f>
        <v>LEOJUA</v>
      </c>
      <c r="G10713" s="36" t="s">
        <v>42</v>
      </c>
      <c r="H10713" s="39">
        <v>19.27791</v>
      </c>
      <c r="I10713" s="40">
        <v>649.0</v>
      </c>
      <c r="J10713" s="41">
        <f t="shared" si="5"/>
        <v>12511.36359</v>
      </c>
      <c r="K10713" s="37" t="str">
        <f t="array" ref="K10713">IFERROR(XLOOKUP(G10713,'Tipo de carga'!A:A,'Tipo de carga'!B:B))</f>
        <v>Autoabasto</v>
      </c>
      <c r="L10713" s="37">
        <f t="shared" si="2"/>
        <v>52</v>
      </c>
      <c r="M10713" s="37">
        <f t="shared" si="3"/>
        <v>28</v>
      </c>
      <c r="N10713" s="37">
        <f t="shared" si="4"/>
        <v>12</v>
      </c>
      <c r="O10713" s="37" t="str">
        <f t="array" ref="O10713">IFERROR(XLOOKUP(K10713,'Tipo de carga'!B:B,'Tipo de carga'!C:C))</f>
        <v>Diesel</v>
      </c>
    </row>
    <row r="10714">
      <c r="A10714" s="36">
        <v>2011.0</v>
      </c>
      <c r="B10714" s="37" t="str">
        <f t="array" ref="B10714">IFERROR(XLOOKUP(A10714,'Asignacion Dic'!A:A,'Asignacion Dic'!C:C))</f>
        <v>MeLi Dedicado TD</v>
      </c>
      <c r="C10714" s="37" t="str">
        <f t="array" ref="C10714">IFERROR(XLOOKUP(A10714,'Asignacion Dic'!A:A,'Asignacion Dic'!B:B))</f>
        <v>EC-05</v>
      </c>
      <c r="D10714" s="38">
        <v>45654.072916666664</v>
      </c>
      <c r="E10714" s="36" t="s">
        <v>349</v>
      </c>
      <c r="F10714" s="37" t="str">
        <f t="array" ref="F10714">IFERROR(XLOOKUP(E10714,Operadores!A:A,Operadores!B:B))</f>
        <v>GUEGAB</v>
      </c>
      <c r="G10714" s="36" t="s">
        <v>425</v>
      </c>
      <c r="H10714" s="39">
        <v>26.59</v>
      </c>
      <c r="I10714" s="40">
        <v>451.0</v>
      </c>
      <c r="J10714" s="41">
        <f t="shared" si="5"/>
        <v>11992.09</v>
      </c>
      <c r="K10714" s="37" t="str">
        <f t="array" ref="K10714">IFERROR(XLOOKUP(G10714,'Tipo de carga'!A:A,'Tipo de carga'!B:B))</f>
        <v>Ticket</v>
      </c>
      <c r="L10714" s="37">
        <f t="shared" si="2"/>
        <v>52</v>
      </c>
      <c r="M10714" s="37">
        <f t="shared" si="3"/>
        <v>28</v>
      </c>
      <c r="N10714" s="37">
        <f t="shared" si="4"/>
        <v>12</v>
      </c>
      <c r="O10714" s="37" t="str">
        <f t="array" ref="O10714">IFERROR(XLOOKUP(K10714,'Tipo de carga'!B:B,'Tipo de carga'!C:C))</f>
        <v>Diesel</v>
      </c>
    </row>
    <row r="10715">
      <c r="A10715" s="36">
        <v>2015.0</v>
      </c>
      <c r="B10715" s="37" t="str">
        <f t="array" ref="B10715">IFERROR(XLOOKUP(A10715,'Asignacion Dic'!A:A,'Asignacion Dic'!C:C))</f>
        <v>MeLi Asignado TD</v>
      </c>
      <c r="C10715" s="37" t="str">
        <f t="array" ref="C10715">IFERROR(XLOOKUP(A10715,'Asignacion Dic'!A:A,'Asignacion Dic'!B:B))</f>
        <v>EC-05</v>
      </c>
      <c r="D10715" s="38">
        <v>45654.16111111111</v>
      </c>
      <c r="E10715" s="36" t="s">
        <v>561</v>
      </c>
      <c r="F10715" s="37" t="str">
        <f t="array" ref="F10715">IFERROR(XLOOKUP(E10715,Operadores!A:A,Operadores!B:B))</f>
        <v>VILYON</v>
      </c>
      <c r="G10715" s="36" t="s">
        <v>425</v>
      </c>
      <c r="H10715" s="39">
        <v>24.89</v>
      </c>
      <c r="I10715" s="40">
        <v>241.0</v>
      </c>
      <c r="J10715" s="41">
        <f t="shared" si="5"/>
        <v>5998.49</v>
      </c>
      <c r="K10715" s="37" t="str">
        <f t="array" ref="K10715">IFERROR(XLOOKUP(G10715,'Tipo de carga'!A:A,'Tipo de carga'!B:B))</f>
        <v>Ticket</v>
      </c>
      <c r="L10715" s="37">
        <f t="shared" si="2"/>
        <v>52</v>
      </c>
      <c r="M10715" s="37">
        <f t="shared" si="3"/>
        <v>28</v>
      </c>
      <c r="N10715" s="37">
        <f t="shared" si="4"/>
        <v>12</v>
      </c>
      <c r="O10715" s="37" t="str">
        <f t="array" ref="O10715">IFERROR(XLOOKUP(K10715,'Tipo de carga'!B:B,'Tipo de carga'!C:C))</f>
        <v>Diesel</v>
      </c>
    </row>
    <row r="10716">
      <c r="A10716" s="36">
        <v>2025.0</v>
      </c>
      <c r="B10716" s="37" t="str">
        <f t="array" ref="B10716">IFERROR(XLOOKUP(A10716,'Asignacion Dic'!A:A,'Asignacion Dic'!C:C))</f>
        <v>MeLi Dedicado TD</v>
      </c>
      <c r="C10716" s="37" t="str">
        <f t="array" ref="C10716">IFERROR(XLOOKUP(A10716,'Asignacion Dic'!A:A,'Asignacion Dic'!B:B))</f>
        <v>EC-05</v>
      </c>
      <c r="D10716" s="38">
        <v>45654.209027777775</v>
      </c>
      <c r="E10716" s="36" t="s">
        <v>485</v>
      </c>
      <c r="F10716" s="37" t="str">
        <f t="array" ref="F10716">IFERROR(XLOOKUP(E10716,Operadores!A:A,Operadores!B:B))</f>
        <v>HERROD</v>
      </c>
      <c r="G10716" s="36" t="s">
        <v>425</v>
      </c>
      <c r="H10716" s="39">
        <v>25.47</v>
      </c>
      <c r="I10716" s="40">
        <v>471.0</v>
      </c>
      <c r="J10716" s="41">
        <f t="shared" si="5"/>
        <v>11996.37</v>
      </c>
      <c r="K10716" s="37" t="str">
        <f t="array" ref="K10716">IFERROR(XLOOKUP(G10716,'Tipo de carga'!A:A,'Tipo de carga'!B:B))</f>
        <v>Ticket</v>
      </c>
      <c r="L10716" s="37">
        <f t="shared" si="2"/>
        <v>52</v>
      </c>
      <c r="M10716" s="37">
        <f t="shared" si="3"/>
        <v>28</v>
      </c>
      <c r="N10716" s="37">
        <f t="shared" si="4"/>
        <v>12</v>
      </c>
      <c r="O10716" s="37" t="str">
        <f t="array" ref="O10716">IFERROR(XLOOKUP(K10716,'Tipo de carga'!B:B,'Tipo de carga'!C:C))</f>
        <v>Diesel</v>
      </c>
    </row>
    <row r="10717">
      <c r="A10717" s="36">
        <v>1760.0</v>
      </c>
      <c r="B10717" s="37" t="str">
        <f t="array" ref="B10717">IFERROR(XLOOKUP(A10717,'Asignacion Dic'!A:A,'Asignacion Dic'!C:C))</f>
        <v>Pipas</v>
      </c>
      <c r="C10717" s="37" t="str">
        <f t="array" ref="C10717">IFERROR(XLOOKUP(A10717,'Asignacion Dic'!A:A,'Asignacion Dic'!B:B))</f>
        <v>EC-02</v>
      </c>
      <c r="D10717" s="38">
        <v>45654.444444444445</v>
      </c>
      <c r="E10717" s="36" t="s">
        <v>154</v>
      </c>
      <c r="F10717" s="37" t="str">
        <f t="array" ref="F10717">IFERROR(XLOOKUP(E10717,Operadores!A:A,Operadores!B:B))</f>
        <v>MARJO08</v>
      </c>
      <c r="G10717" s="36" t="s">
        <v>425</v>
      </c>
      <c r="H10717" s="39">
        <v>26.95</v>
      </c>
      <c r="I10717" s="40">
        <v>445.0</v>
      </c>
      <c r="J10717" s="41">
        <f t="shared" si="5"/>
        <v>11992.75</v>
      </c>
      <c r="K10717" s="37" t="str">
        <f t="array" ref="K10717">IFERROR(XLOOKUP(G10717,'Tipo de carga'!A:A,'Tipo de carga'!B:B))</f>
        <v>Ticket</v>
      </c>
      <c r="L10717" s="37">
        <f t="shared" si="2"/>
        <v>52</v>
      </c>
      <c r="M10717" s="37">
        <f t="shared" si="3"/>
        <v>28</v>
      </c>
      <c r="N10717" s="37">
        <f t="shared" si="4"/>
        <v>12</v>
      </c>
      <c r="O10717" s="37" t="str">
        <f t="array" ref="O10717">IFERROR(XLOOKUP(K10717,'Tipo de carga'!B:B,'Tipo de carga'!C:C))</f>
        <v>Diesel</v>
      </c>
    </row>
    <row r="10718">
      <c r="A10718" s="36" t="s">
        <v>118</v>
      </c>
      <c r="B10718" s="37" t="str">
        <f t="array" ref="B10718">IFERROR(XLOOKUP(A10718,'Asignacion Dic'!A:A,'Asignacion Dic'!C:C))</f>
        <v>Sayer Patios y T.</v>
      </c>
      <c r="C10718" s="37" t="str">
        <f t="array" ref="C10718">IFERROR(XLOOKUP(A10718,'Asignacion Dic'!A:A,'Asignacion Dic'!B:B))</f>
        <v>EC-04</v>
      </c>
      <c r="D10718" s="38">
        <v>45654.45416666667</v>
      </c>
      <c r="E10718" s="36" t="s">
        <v>306</v>
      </c>
      <c r="F10718" s="37" t="str">
        <f t="array" ref="F10718">IFERROR(XLOOKUP(E10718,Operadores!A:A,Operadores!B:B))</f>
        <v>TAMDAV</v>
      </c>
      <c r="G10718" s="36" t="s">
        <v>425</v>
      </c>
      <c r="H10718" s="39">
        <v>25.65</v>
      </c>
      <c r="I10718" s="40">
        <v>429.0</v>
      </c>
      <c r="J10718" s="41">
        <f t="shared" si="5"/>
        <v>11003.85</v>
      </c>
      <c r="K10718" s="37" t="str">
        <f t="array" ref="K10718">IFERROR(XLOOKUP(G10718,'Tipo de carga'!A:A,'Tipo de carga'!B:B))</f>
        <v>Ticket</v>
      </c>
      <c r="L10718" s="37">
        <f t="shared" si="2"/>
        <v>52</v>
      </c>
      <c r="M10718" s="37">
        <f t="shared" si="3"/>
        <v>28</v>
      </c>
      <c r="N10718" s="37">
        <f t="shared" si="4"/>
        <v>12</v>
      </c>
      <c r="O10718" s="37" t="str">
        <f t="array" ref="O10718">IFERROR(XLOOKUP(K10718,'Tipo de carga'!B:B,'Tipo de carga'!C:C))</f>
        <v>Diesel</v>
      </c>
    </row>
    <row r="10719">
      <c r="A10719" s="36">
        <v>2007.0</v>
      </c>
      <c r="B10719" s="37" t="str">
        <f t="array" ref="B10719">IFERROR(XLOOKUP(A10719,'Asignacion Dic'!A:A,'Asignacion Dic'!C:C))</f>
        <v>MeLi Asignado TD</v>
      </c>
      <c r="C10719" s="37" t="str">
        <f t="array" ref="C10719">IFERROR(XLOOKUP(A10719,'Asignacion Dic'!A:A,'Asignacion Dic'!B:B))</f>
        <v>EC-05</v>
      </c>
      <c r="D10719" s="38">
        <v>45654.470138888886</v>
      </c>
      <c r="E10719" s="36" t="s">
        <v>166</v>
      </c>
      <c r="F10719" s="37" t="str">
        <f t="array" ref="F10719">IFERROR(XLOOKUP(E10719,Operadores!A:A,Operadores!B:B))</f>
        <v>PADRI</v>
      </c>
      <c r="G10719" s="36" t="s">
        <v>425</v>
      </c>
      <c r="H10719" s="39">
        <v>26.15</v>
      </c>
      <c r="I10719" s="40">
        <v>138.0</v>
      </c>
      <c r="J10719" s="41">
        <f t="shared" si="5"/>
        <v>3608.7</v>
      </c>
      <c r="K10719" s="37" t="str">
        <f t="array" ref="K10719">IFERROR(XLOOKUP(G10719,'Tipo de carga'!A:A,'Tipo de carga'!B:B))</f>
        <v>Ticket</v>
      </c>
      <c r="L10719" s="37">
        <f t="shared" si="2"/>
        <v>52</v>
      </c>
      <c r="M10719" s="37">
        <f t="shared" si="3"/>
        <v>28</v>
      </c>
      <c r="N10719" s="37">
        <f t="shared" si="4"/>
        <v>12</v>
      </c>
      <c r="O10719" s="37" t="str">
        <f t="array" ref="O10719">IFERROR(XLOOKUP(K10719,'Tipo de carga'!B:B,'Tipo de carga'!C:C))</f>
        <v>Diesel</v>
      </c>
    </row>
    <row r="10720">
      <c r="A10720" s="36">
        <v>1905.0</v>
      </c>
      <c r="B10720" s="37" t="str">
        <f t="array" ref="B10720">IFERROR(XLOOKUP(A10720,'Asignacion Dic'!A:A,'Asignacion Dic'!C:C))</f>
        <v>MeLi asignado SD</v>
      </c>
      <c r="C10720" s="37" t="str">
        <f t="array" ref="C10720">IFERROR(XLOOKUP(A10720,'Asignacion Dic'!A:A,'Asignacion Dic'!B:B))</f>
        <v>EC-05</v>
      </c>
      <c r="D10720" s="38">
        <v>45654.49375</v>
      </c>
      <c r="E10720" s="36" t="s">
        <v>367</v>
      </c>
      <c r="F10720" s="37" t="str">
        <f t="array" ref="F10720">IFERROR(XLOOKUP(E10720,Operadores!A:A,Operadores!B:B))</f>
        <v>ALTJOS</v>
      </c>
      <c r="G10720" s="36" t="s">
        <v>425</v>
      </c>
      <c r="H10720" s="39">
        <v>24.88</v>
      </c>
      <c r="I10720" s="40">
        <v>386.0</v>
      </c>
      <c r="J10720" s="41">
        <f t="shared" si="5"/>
        <v>9603.68</v>
      </c>
      <c r="K10720" s="37" t="str">
        <f t="array" ref="K10720">IFERROR(XLOOKUP(G10720,'Tipo de carga'!A:A,'Tipo de carga'!B:B))</f>
        <v>Ticket</v>
      </c>
      <c r="L10720" s="37">
        <f t="shared" si="2"/>
        <v>52</v>
      </c>
      <c r="M10720" s="37">
        <f t="shared" si="3"/>
        <v>28</v>
      </c>
      <c r="N10720" s="37">
        <f t="shared" si="4"/>
        <v>12</v>
      </c>
      <c r="O10720" s="37" t="str">
        <f t="array" ref="O10720">IFERROR(XLOOKUP(K10720,'Tipo de carga'!B:B,'Tipo de carga'!C:C))</f>
        <v>Diesel</v>
      </c>
    </row>
    <row r="10721">
      <c r="A10721" s="36">
        <v>1991.0</v>
      </c>
      <c r="B10721" s="37" t="str">
        <f t="array" ref="B10721">IFERROR(XLOOKUP(A10721,'Asignacion Dic'!A:A,'Asignacion Dic'!C:C))</f>
        <v>MeLi Dedicado Merida</v>
      </c>
      <c r="C10721" s="37" t="str">
        <f t="array" ref="C10721">IFERROR(XLOOKUP(A10721,'Asignacion Dic'!A:A,'Asignacion Dic'!B:B))</f>
        <v>EC-05</v>
      </c>
      <c r="D10721" s="38">
        <v>45654.54791666667</v>
      </c>
      <c r="E10721" s="36" t="s">
        <v>301</v>
      </c>
      <c r="F10721" s="37" t="str">
        <f t="array" ref="F10721">IFERROR(XLOOKUP(E10721,Operadores!A:A,Operadores!B:B))</f>
        <v>RUEREN</v>
      </c>
      <c r="G10721" s="36" t="s">
        <v>425</v>
      </c>
      <c r="H10721" s="39">
        <v>24.49</v>
      </c>
      <c r="I10721" s="40">
        <v>392.0</v>
      </c>
      <c r="J10721" s="41">
        <f t="shared" si="5"/>
        <v>9600.08</v>
      </c>
      <c r="K10721" s="37" t="str">
        <f t="array" ref="K10721">IFERROR(XLOOKUP(G10721,'Tipo de carga'!A:A,'Tipo de carga'!B:B))</f>
        <v>Ticket</v>
      </c>
      <c r="L10721" s="37">
        <f t="shared" si="2"/>
        <v>52</v>
      </c>
      <c r="M10721" s="37">
        <f t="shared" si="3"/>
        <v>28</v>
      </c>
      <c r="N10721" s="37">
        <f t="shared" si="4"/>
        <v>12</v>
      </c>
      <c r="O10721" s="37" t="str">
        <f t="array" ref="O10721">IFERROR(XLOOKUP(K10721,'Tipo de carga'!B:B,'Tipo de carga'!C:C))</f>
        <v>Diesel</v>
      </c>
    </row>
    <row r="10722">
      <c r="A10722" s="36">
        <v>1959.0</v>
      </c>
      <c r="B10722" s="37" t="str">
        <f t="array" ref="B10722">IFERROR(XLOOKUP(A10722,'Asignacion Dic'!A:A,'Asignacion Dic'!C:C))</f>
        <v>Full Liver</v>
      </c>
      <c r="C10722" s="37" t="str">
        <f t="array" ref="C10722">IFERROR(XLOOKUP(A10722,'Asignacion Dic'!A:A,'Asignacion Dic'!B:B))</f>
        <v>EC-01</v>
      </c>
      <c r="D10722" s="38">
        <v>45654.646527777775</v>
      </c>
      <c r="E10722" s="36" t="s">
        <v>206</v>
      </c>
      <c r="F10722" s="37" t="str">
        <f t="array" ref="F10722">IFERROR(XLOOKUP(E10722,Operadores!A:A,Operadores!B:B))</f>
        <v>JARDAN</v>
      </c>
      <c r="G10722" s="36" t="s">
        <v>425</v>
      </c>
      <c r="H10722" s="39">
        <v>26.15</v>
      </c>
      <c r="I10722" s="40">
        <v>138.0</v>
      </c>
      <c r="J10722" s="41">
        <f t="shared" si="5"/>
        <v>3608.7</v>
      </c>
      <c r="K10722" s="37" t="str">
        <f t="array" ref="K10722">IFERROR(XLOOKUP(G10722,'Tipo de carga'!A:A,'Tipo de carga'!B:B))</f>
        <v>Ticket</v>
      </c>
      <c r="L10722" s="37">
        <f t="shared" si="2"/>
        <v>52</v>
      </c>
      <c r="M10722" s="37">
        <f t="shared" si="3"/>
        <v>28</v>
      </c>
      <c r="N10722" s="37">
        <f t="shared" si="4"/>
        <v>12</v>
      </c>
      <c r="O10722" s="37" t="str">
        <f t="array" ref="O10722">IFERROR(XLOOKUP(K10722,'Tipo de carga'!B:B,'Tipo de carga'!C:C))</f>
        <v>Diesel</v>
      </c>
    </row>
    <row r="10723">
      <c r="A10723" s="36">
        <v>1939.0</v>
      </c>
      <c r="B10723" s="37" t="str">
        <f t="array" ref="B10723">IFERROR(XLOOKUP(A10723,'Asignacion Dic'!A:A,'Asignacion Dic'!C:C))</f>
        <v>Full Liver</v>
      </c>
      <c r="C10723" s="37" t="str">
        <f t="array" ref="C10723">IFERROR(XLOOKUP(A10723,'Asignacion Dic'!A:A,'Asignacion Dic'!B:B))</f>
        <v>EC-01</v>
      </c>
      <c r="D10723" s="38">
        <v>45654.75902777778</v>
      </c>
      <c r="E10723" s="36" t="s">
        <v>364</v>
      </c>
      <c r="F10723" s="37" t="str">
        <f t="array" ref="F10723">IFERROR(XLOOKUP(E10723,Operadores!A:A,Operadores!B:B))</f>
        <v>TORBR01</v>
      </c>
      <c r="G10723" s="36" t="s">
        <v>425</v>
      </c>
      <c r="H10723" s="39">
        <v>25.85</v>
      </c>
      <c r="I10723" s="40">
        <v>418.0</v>
      </c>
      <c r="J10723" s="41">
        <f t="shared" si="5"/>
        <v>10805.3</v>
      </c>
      <c r="K10723" s="37" t="str">
        <f t="array" ref="K10723">IFERROR(XLOOKUP(G10723,'Tipo de carga'!A:A,'Tipo de carga'!B:B))</f>
        <v>Ticket</v>
      </c>
      <c r="L10723" s="37">
        <f t="shared" si="2"/>
        <v>52</v>
      </c>
      <c r="M10723" s="37">
        <f t="shared" si="3"/>
        <v>28</v>
      </c>
      <c r="N10723" s="37">
        <f t="shared" si="4"/>
        <v>12</v>
      </c>
      <c r="O10723" s="37" t="str">
        <f t="array" ref="O10723">IFERROR(XLOOKUP(K10723,'Tipo de carga'!B:B,'Tipo de carga'!C:C))</f>
        <v>Diesel</v>
      </c>
    </row>
    <row r="10724">
      <c r="A10724" s="36">
        <v>1723.0</v>
      </c>
      <c r="B10724" s="37" t="str">
        <f t="array" ref="B10724">IFERROR(XLOOKUP(A10724,'Asignacion Dic'!A:A,'Asignacion Dic'!C:C))</f>
        <v>Wm Sencillo</v>
      </c>
      <c r="C10724" s="37" t="str">
        <f t="array" ref="C10724">IFERROR(XLOOKUP(A10724,'Asignacion Dic'!A:A,'Asignacion Dic'!B:B))</f>
        <v>EC-08</v>
      </c>
      <c r="D10724" s="38">
        <v>45654.81736111111</v>
      </c>
      <c r="E10724" s="36" t="s">
        <v>552</v>
      </c>
      <c r="F10724" s="37" t="str">
        <f t="array" ref="F10724">IFERROR(XLOOKUP(E10724,Operadores!A:A,Operadores!B:B))</f>
        <v>GAROMA</v>
      </c>
      <c r="G10724" s="36" t="s">
        <v>425</v>
      </c>
      <c r="H10724" s="39">
        <v>26.17</v>
      </c>
      <c r="I10724" s="40">
        <v>173.0</v>
      </c>
      <c r="J10724" s="41">
        <f t="shared" si="5"/>
        <v>4527.41</v>
      </c>
      <c r="K10724" s="37" t="str">
        <f t="array" ref="K10724">IFERROR(XLOOKUP(G10724,'Tipo de carga'!A:A,'Tipo de carga'!B:B))</f>
        <v>Ticket</v>
      </c>
      <c r="L10724" s="37">
        <f t="shared" si="2"/>
        <v>52</v>
      </c>
      <c r="M10724" s="37">
        <f t="shared" si="3"/>
        <v>28</v>
      </c>
      <c r="N10724" s="37">
        <f t="shared" si="4"/>
        <v>12</v>
      </c>
      <c r="O10724" s="37" t="str">
        <f t="array" ref="O10724">IFERROR(XLOOKUP(K10724,'Tipo de carga'!B:B,'Tipo de carga'!C:C))</f>
        <v>Diesel</v>
      </c>
    </row>
    <row r="10725">
      <c r="A10725" s="36">
        <v>1791.0</v>
      </c>
      <c r="B10725" s="37" t="str">
        <f t="array" ref="B10725">IFERROR(XLOOKUP(A10725,'Asignacion Dic'!A:A,'Asignacion Dic'!C:C))</f>
        <v>Wm Sencillo</v>
      </c>
      <c r="C10725" s="37" t="str">
        <f t="array" ref="C10725">IFERROR(XLOOKUP(A10725,'Asignacion Dic'!A:A,'Asignacion Dic'!B:B))</f>
        <v>EC-08</v>
      </c>
      <c r="D10725" s="38">
        <v>45654.822916666664</v>
      </c>
      <c r="E10725" s="36" t="s">
        <v>536</v>
      </c>
      <c r="F10725" s="37" t="str">
        <f t="array" ref="F10725">IFERROR(XLOOKUP(E10725,Operadores!A:A,Operadores!B:B))</f>
        <v>VIDJOS</v>
      </c>
      <c r="G10725" s="36" t="s">
        <v>425</v>
      </c>
      <c r="H10725" s="39">
        <v>26.17</v>
      </c>
      <c r="I10725" s="40">
        <v>382.0</v>
      </c>
      <c r="J10725" s="41">
        <f t="shared" si="5"/>
        <v>9996.94</v>
      </c>
      <c r="K10725" s="37" t="str">
        <f t="array" ref="K10725">IFERROR(XLOOKUP(G10725,'Tipo de carga'!A:A,'Tipo de carga'!B:B))</f>
        <v>Ticket</v>
      </c>
      <c r="L10725" s="37">
        <f t="shared" si="2"/>
        <v>52</v>
      </c>
      <c r="M10725" s="37">
        <f t="shared" si="3"/>
        <v>28</v>
      </c>
      <c r="N10725" s="37">
        <f t="shared" si="4"/>
        <v>12</v>
      </c>
      <c r="O10725" s="37" t="str">
        <f t="array" ref="O10725">IFERROR(XLOOKUP(K10725,'Tipo de carga'!B:B,'Tipo de carga'!C:C))</f>
        <v>Diesel</v>
      </c>
    </row>
    <row r="10726">
      <c r="A10726" s="36">
        <v>1791.0</v>
      </c>
      <c r="B10726" s="37" t="str">
        <f t="array" ref="B10726">IFERROR(XLOOKUP(A10726,'Asignacion Dic'!A:A,'Asignacion Dic'!C:C))</f>
        <v>Wm Sencillo</v>
      </c>
      <c r="C10726" s="37" t="str">
        <f t="array" ref="C10726">IFERROR(XLOOKUP(A10726,'Asignacion Dic'!A:A,'Asignacion Dic'!B:B))</f>
        <v>EC-08</v>
      </c>
      <c r="D10726" s="38">
        <v>45654.82361111111</v>
      </c>
      <c r="E10726" s="36" t="s">
        <v>536</v>
      </c>
      <c r="F10726" s="37" t="str">
        <f t="array" ref="F10726">IFERROR(XLOOKUP(E10726,Operadores!A:A,Operadores!B:B))</f>
        <v>VIDJOS</v>
      </c>
      <c r="G10726" s="36" t="s">
        <v>425</v>
      </c>
      <c r="H10726" s="39">
        <v>26.17</v>
      </c>
      <c r="I10726" s="40">
        <v>394.0</v>
      </c>
      <c r="J10726" s="41">
        <f t="shared" si="5"/>
        <v>10310.98</v>
      </c>
      <c r="K10726" s="37" t="str">
        <f t="array" ref="K10726">IFERROR(XLOOKUP(G10726,'Tipo de carga'!A:A,'Tipo de carga'!B:B))</f>
        <v>Ticket</v>
      </c>
      <c r="L10726" s="37">
        <f t="shared" si="2"/>
        <v>52</v>
      </c>
      <c r="M10726" s="37">
        <f t="shared" si="3"/>
        <v>28</v>
      </c>
      <c r="N10726" s="37">
        <f t="shared" si="4"/>
        <v>12</v>
      </c>
      <c r="O10726" s="37" t="str">
        <f t="array" ref="O10726">IFERROR(XLOOKUP(K10726,'Tipo de carga'!B:B,'Tipo de carga'!C:C))</f>
        <v>Diesel</v>
      </c>
    </row>
    <row r="10727">
      <c r="A10727" s="36">
        <v>1725.0</v>
      </c>
      <c r="B10727" s="37" t="str">
        <f t="array" ref="B10727">IFERROR(XLOOKUP(A10727,'Asignacion Dic'!A:A,'Asignacion Dic'!C:C))</f>
        <v>Wm Sencillo</v>
      </c>
      <c r="C10727" s="37" t="str">
        <f t="array" ref="C10727">IFERROR(XLOOKUP(A10727,'Asignacion Dic'!A:A,'Asignacion Dic'!B:B))</f>
        <v>EC-08</v>
      </c>
      <c r="D10727" s="38">
        <v>45654.83611111111</v>
      </c>
      <c r="E10727" s="36" t="s">
        <v>497</v>
      </c>
      <c r="F10727" s="37" t="str">
        <f t="array" ref="F10727">IFERROR(XLOOKUP(E10727,Operadores!A:A,Operadores!B:B))</f>
        <v>SOTLAZ</v>
      </c>
      <c r="G10727" s="36" t="s">
        <v>425</v>
      </c>
      <c r="H10727" s="39">
        <v>26.17</v>
      </c>
      <c r="I10727" s="40">
        <v>382.0</v>
      </c>
      <c r="J10727" s="41">
        <f t="shared" si="5"/>
        <v>9996.94</v>
      </c>
      <c r="K10727" s="37" t="str">
        <f t="array" ref="K10727">IFERROR(XLOOKUP(G10727,'Tipo de carga'!A:A,'Tipo de carga'!B:B))</f>
        <v>Ticket</v>
      </c>
      <c r="L10727" s="37">
        <f t="shared" si="2"/>
        <v>52</v>
      </c>
      <c r="M10727" s="37">
        <f t="shared" si="3"/>
        <v>28</v>
      </c>
      <c r="N10727" s="37">
        <f t="shared" si="4"/>
        <v>12</v>
      </c>
      <c r="O10727" s="37" t="str">
        <f t="array" ref="O10727">IFERROR(XLOOKUP(K10727,'Tipo de carga'!B:B,'Tipo de carga'!C:C))</f>
        <v>Diesel</v>
      </c>
    </row>
    <row r="10728">
      <c r="A10728" s="36">
        <v>1742.0</v>
      </c>
      <c r="B10728" s="37" t="str">
        <f t="array" ref="B10728">IFERROR(XLOOKUP(A10728,'Asignacion Dic'!A:A,'Asignacion Dic'!C:C))</f>
        <v>Wm Sencillo</v>
      </c>
      <c r="C10728" s="37" t="str">
        <f t="array" ref="C10728">IFERROR(XLOOKUP(A10728,'Asignacion Dic'!A:A,'Asignacion Dic'!B:B))</f>
        <v>EC-08</v>
      </c>
      <c r="D10728" s="38">
        <v>45654.853472222225</v>
      </c>
      <c r="E10728" s="36" t="s">
        <v>488</v>
      </c>
      <c r="F10728" s="37" t="str">
        <f t="array" ref="F10728">IFERROR(XLOOKUP(E10728,Operadores!A:A,Operadores!B:B))</f>
        <v>PENJUA</v>
      </c>
      <c r="G10728" s="36" t="s">
        <v>425</v>
      </c>
      <c r="H10728" s="39">
        <v>26.17</v>
      </c>
      <c r="I10728" s="40">
        <v>310.0</v>
      </c>
      <c r="J10728" s="41">
        <f t="shared" si="5"/>
        <v>8112.7</v>
      </c>
      <c r="K10728" s="37" t="str">
        <f t="array" ref="K10728">IFERROR(XLOOKUP(G10728,'Tipo de carga'!A:A,'Tipo de carga'!B:B))</f>
        <v>Ticket</v>
      </c>
      <c r="L10728" s="37">
        <f t="shared" si="2"/>
        <v>52</v>
      </c>
      <c r="M10728" s="37">
        <f t="shared" si="3"/>
        <v>28</v>
      </c>
      <c r="N10728" s="37">
        <f t="shared" si="4"/>
        <v>12</v>
      </c>
      <c r="O10728" s="37" t="str">
        <f t="array" ref="O10728">IFERROR(XLOOKUP(K10728,'Tipo de carga'!B:B,'Tipo de carga'!C:C))</f>
        <v>Diesel</v>
      </c>
    </row>
    <row r="10729">
      <c r="A10729" s="36">
        <v>1739.0</v>
      </c>
      <c r="B10729" s="37" t="str">
        <f t="array" ref="B10729">IFERROR(XLOOKUP(A10729,'Asignacion Dic'!A:A,'Asignacion Dic'!C:C))</f>
        <v>Wm Sencillo</v>
      </c>
      <c r="C10729" s="37" t="str">
        <f t="array" ref="C10729">IFERROR(XLOOKUP(A10729,'Asignacion Dic'!A:A,'Asignacion Dic'!B:B))</f>
        <v>EC-08</v>
      </c>
      <c r="D10729" s="38">
        <v>45654.865277777775</v>
      </c>
      <c r="E10729" s="36" t="s">
        <v>489</v>
      </c>
      <c r="F10729" s="37" t="str">
        <f t="array" ref="F10729">IFERROR(XLOOKUP(E10729,Operadores!A:A,Operadores!B:B))</f>
        <v>LOPJUA</v>
      </c>
      <c r="G10729" s="36" t="s">
        <v>425</v>
      </c>
      <c r="H10729" s="39">
        <v>26.17</v>
      </c>
      <c r="I10729" s="40">
        <v>175.0</v>
      </c>
      <c r="J10729" s="41">
        <f t="shared" si="5"/>
        <v>4579.75</v>
      </c>
      <c r="K10729" s="37" t="str">
        <f t="array" ref="K10729">IFERROR(XLOOKUP(G10729,'Tipo de carga'!A:A,'Tipo de carga'!B:B))</f>
        <v>Ticket</v>
      </c>
      <c r="L10729" s="37">
        <f t="shared" si="2"/>
        <v>52</v>
      </c>
      <c r="M10729" s="37">
        <f t="shared" si="3"/>
        <v>28</v>
      </c>
      <c r="N10729" s="37">
        <f t="shared" si="4"/>
        <v>12</v>
      </c>
      <c r="O10729" s="37" t="str">
        <f t="array" ref="O10729">IFERROR(XLOOKUP(K10729,'Tipo de carga'!B:B,'Tipo de carga'!C:C))</f>
        <v>Diesel</v>
      </c>
    </row>
    <row r="10730">
      <c r="A10730" s="36">
        <v>1755.0</v>
      </c>
      <c r="B10730" s="37" t="str">
        <f t="array" ref="B10730">IFERROR(XLOOKUP(A10730,'Asignacion Dic'!A:A,'Asignacion Dic'!C:C))</f>
        <v>Wm Full</v>
      </c>
      <c r="C10730" s="37" t="str">
        <f t="array" ref="C10730">IFERROR(XLOOKUP(A10730,'Asignacion Dic'!A:A,'Asignacion Dic'!B:B))</f>
        <v>EC-08</v>
      </c>
      <c r="D10730" s="38">
        <v>45654.89166666667</v>
      </c>
      <c r="E10730" s="36" t="s">
        <v>459</v>
      </c>
      <c r="F10730" s="37" t="str">
        <f t="array" ref="F10730">IFERROR(XLOOKUP(E10730,Operadores!A:A,Operadores!B:B))</f>
        <v>PERVIC01</v>
      </c>
      <c r="G10730" s="36" t="s">
        <v>425</v>
      </c>
      <c r="H10730" s="39">
        <v>26.17</v>
      </c>
      <c r="I10730" s="40">
        <v>441.0</v>
      </c>
      <c r="J10730" s="41">
        <f t="shared" si="5"/>
        <v>11540.97</v>
      </c>
      <c r="K10730" s="37" t="str">
        <f t="array" ref="K10730">IFERROR(XLOOKUP(G10730,'Tipo de carga'!A:A,'Tipo de carga'!B:B))</f>
        <v>Ticket</v>
      </c>
      <c r="L10730" s="37">
        <f t="shared" si="2"/>
        <v>52</v>
      </c>
      <c r="M10730" s="37">
        <f t="shared" si="3"/>
        <v>28</v>
      </c>
      <c r="N10730" s="37">
        <f t="shared" si="4"/>
        <v>12</v>
      </c>
      <c r="O10730" s="37" t="str">
        <f t="array" ref="O10730">IFERROR(XLOOKUP(K10730,'Tipo de carga'!B:B,'Tipo de carga'!C:C))</f>
        <v>Diesel</v>
      </c>
    </row>
    <row r="10731">
      <c r="A10731" s="36">
        <v>1719.0</v>
      </c>
      <c r="B10731" s="37" t="str">
        <f t="array" ref="B10731">IFERROR(XLOOKUP(A10731,'Asignacion Dic'!A:A,'Asignacion Dic'!C:C))</f>
        <v>Wm Sencillo</v>
      </c>
      <c r="C10731" s="37" t="str">
        <f t="array" ref="C10731">IFERROR(XLOOKUP(A10731,'Asignacion Dic'!A:A,'Asignacion Dic'!B:B))</f>
        <v>EC-08</v>
      </c>
      <c r="D10731" s="38">
        <v>45654.94861111111</v>
      </c>
      <c r="E10731" s="36" t="s">
        <v>515</v>
      </c>
      <c r="F10731" s="37" t="str">
        <f t="array" ref="F10731">IFERROR(XLOOKUP(E10731,Operadores!A:A,Operadores!B:B))</f>
        <v>GONWEI</v>
      </c>
      <c r="G10731" s="36" t="s">
        <v>425</v>
      </c>
      <c r="H10731" s="39">
        <v>26.17</v>
      </c>
      <c r="I10731" s="40">
        <v>324.0</v>
      </c>
      <c r="J10731" s="41">
        <f t="shared" si="5"/>
        <v>8479.08</v>
      </c>
      <c r="K10731" s="37" t="str">
        <f t="array" ref="K10731">IFERROR(XLOOKUP(G10731,'Tipo de carga'!A:A,'Tipo de carga'!B:B))</f>
        <v>Ticket</v>
      </c>
      <c r="L10731" s="37">
        <f t="shared" si="2"/>
        <v>52</v>
      </c>
      <c r="M10731" s="37">
        <f t="shared" si="3"/>
        <v>28</v>
      </c>
      <c r="N10731" s="37">
        <f t="shared" si="4"/>
        <v>12</v>
      </c>
      <c r="O10731" s="37" t="str">
        <f t="array" ref="O10731">IFERROR(XLOOKUP(K10731,'Tipo de carga'!B:B,'Tipo de carga'!C:C))</f>
        <v>Diesel</v>
      </c>
    </row>
    <row r="10732">
      <c r="A10732" s="36">
        <v>1770.0</v>
      </c>
      <c r="B10732" s="37" t="str">
        <f t="array" ref="B10732">IFERROR(XLOOKUP(A10732,'Asignacion Dic'!A:A,'Asignacion Dic'!C:C))</f>
        <v>Wm Full</v>
      </c>
      <c r="C10732" s="37" t="str">
        <f t="array" ref="C10732">IFERROR(XLOOKUP(A10732,'Asignacion Dic'!A:A,'Asignacion Dic'!B:B))</f>
        <v>EC-08</v>
      </c>
      <c r="D10732" s="38">
        <v>45654.961805555555</v>
      </c>
      <c r="E10732" s="36" t="s">
        <v>514</v>
      </c>
      <c r="F10732" s="37" t="str">
        <f t="array" ref="F10732">IFERROR(XLOOKUP(E10732,Operadores!A:A,Operadores!B:B))</f>
        <v>NUCRIG</v>
      </c>
      <c r="G10732" s="36" t="s">
        <v>425</v>
      </c>
      <c r="H10732" s="39">
        <v>26.17</v>
      </c>
      <c r="I10732" s="40">
        <v>186.0</v>
      </c>
      <c r="J10732" s="41">
        <f t="shared" si="5"/>
        <v>4867.62</v>
      </c>
      <c r="K10732" s="37" t="str">
        <f t="array" ref="K10732">IFERROR(XLOOKUP(G10732,'Tipo de carga'!A:A,'Tipo de carga'!B:B))</f>
        <v>Ticket</v>
      </c>
      <c r="L10732" s="37">
        <f t="shared" si="2"/>
        <v>52</v>
      </c>
      <c r="M10732" s="37">
        <f t="shared" si="3"/>
        <v>28</v>
      </c>
      <c r="N10732" s="37">
        <f t="shared" si="4"/>
        <v>12</v>
      </c>
      <c r="O10732" s="37" t="str">
        <f t="array" ref="O10732">IFERROR(XLOOKUP(K10732,'Tipo de carga'!B:B,'Tipo de carga'!C:C))</f>
        <v>Diesel</v>
      </c>
    </row>
    <row r="10733">
      <c r="A10733" s="36">
        <v>1769.0</v>
      </c>
      <c r="B10733" s="37" t="str">
        <f t="array" ref="B10733">IFERROR(XLOOKUP(A10733,'Asignacion Dic'!A:A,'Asignacion Dic'!C:C))</f>
        <v>Wm Sencillo</v>
      </c>
      <c r="C10733" s="37" t="str">
        <f t="array" ref="C10733">IFERROR(XLOOKUP(A10733,'Asignacion Dic'!A:A,'Asignacion Dic'!B:B))</f>
        <v>EC-08</v>
      </c>
      <c r="D10733" s="38">
        <v>45654.96805555555</v>
      </c>
      <c r="E10733" s="36" t="s">
        <v>486</v>
      </c>
      <c r="F10733" s="37" t="str">
        <f t="array" ref="F10733">IFERROR(XLOOKUP(E10733,Operadores!A:A,Operadores!B:B))</f>
        <v>TOVREN</v>
      </c>
      <c r="G10733" s="36" t="s">
        <v>425</v>
      </c>
      <c r="H10733" s="39">
        <v>26.17</v>
      </c>
      <c r="I10733" s="40">
        <v>452.0</v>
      </c>
      <c r="J10733" s="41">
        <f t="shared" si="5"/>
        <v>11828.84</v>
      </c>
      <c r="K10733" s="37" t="str">
        <f t="array" ref="K10733">IFERROR(XLOOKUP(G10733,'Tipo de carga'!A:A,'Tipo de carga'!B:B))</f>
        <v>Ticket</v>
      </c>
      <c r="L10733" s="37">
        <f t="shared" si="2"/>
        <v>52</v>
      </c>
      <c r="M10733" s="37">
        <f t="shared" si="3"/>
        <v>28</v>
      </c>
      <c r="N10733" s="37">
        <f t="shared" si="4"/>
        <v>12</v>
      </c>
      <c r="O10733" s="37" t="str">
        <f t="array" ref="O10733">IFERROR(XLOOKUP(K10733,'Tipo de carga'!B:B,'Tipo de carga'!C:C))</f>
        <v>Diesel</v>
      </c>
    </row>
    <row r="10734">
      <c r="A10734" s="36">
        <v>1726.0</v>
      </c>
      <c r="B10734" s="37" t="str">
        <f t="array" ref="B10734">IFERROR(XLOOKUP(A10734,'Asignacion Dic'!A:A,'Asignacion Dic'!C:C))</f>
        <v>Wm Sencillo</v>
      </c>
      <c r="C10734" s="37" t="str">
        <f t="array" ref="C10734">IFERROR(XLOOKUP(A10734,'Asignacion Dic'!A:A,'Asignacion Dic'!B:B))</f>
        <v>EC-08</v>
      </c>
      <c r="D10734" s="38">
        <v>45654.97430555556</v>
      </c>
      <c r="E10734" s="36" t="s">
        <v>505</v>
      </c>
      <c r="F10734" s="37" t="str">
        <f t="array" ref="F10734">IFERROR(XLOOKUP(E10734,Operadores!A:A,Operadores!B:B))</f>
        <v>JUAJUA01</v>
      </c>
      <c r="G10734" s="36" t="s">
        <v>425</v>
      </c>
      <c r="H10734" s="39">
        <v>26.17</v>
      </c>
      <c r="I10734" s="40">
        <v>168.0</v>
      </c>
      <c r="J10734" s="41">
        <f t="shared" si="5"/>
        <v>4396.56</v>
      </c>
      <c r="K10734" s="37" t="str">
        <f t="array" ref="K10734">IFERROR(XLOOKUP(G10734,'Tipo de carga'!A:A,'Tipo de carga'!B:B))</f>
        <v>Ticket</v>
      </c>
      <c r="L10734" s="37">
        <f t="shared" si="2"/>
        <v>52</v>
      </c>
      <c r="M10734" s="37">
        <f t="shared" si="3"/>
        <v>28</v>
      </c>
      <c r="N10734" s="37">
        <f t="shared" si="4"/>
        <v>12</v>
      </c>
      <c r="O10734" s="37" t="str">
        <f t="array" ref="O10734">IFERROR(XLOOKUP(K10734,'Tipo de carga'!B:B,'Tipo de carga'!C:C))</f>
        <v>Diesel</v>
      </c>
    </row>
    <row r="10735">
      <c r="A10735" s="36">
        <v>1921.0</v>
      </c>
      <c r="B10735" s="37" t="str">
        <f t="array" ref="B10735">IFERROR(XLOOKUP(A10735,'Asignacion Dic'!A:A,'Asignacion Dic'!C:C))</f>
        <v>Circuitos</v>
      </c>
      <c r="C10735" s="37" t="str">
        <f t="array" ref="C10735">IFERROR(XLOOKUP(A10735,'Asignacion Dic'!A:A,'Asignacion Dic'!B:B))</f>
        <v>EC-03</v>
      </c>
      <c r="D10735" s="38">
        <v>45654.0</v>
      </c>
      <c r="E10735" s="36" t="s">
        <v>445</v>
      </c>
      <c r="F10735" s="37" t="str">
        <f t="array" ref="F10735">IFERROR(XLOOKUP(E10735,Operadores!A:A,Operadores!B:B))</f>
        <v>MIREDM</v>
      </c>
      <c r="G10735" s="36" t="s">
        <v>628</v>
      </c>
      <c r="H10735" s="39">
        <v>9.99</v>
      </c>
      <c r="I10735" s="40">
        <v>238.38</v>
      </c>
      <c r="J10735" s="41">
        <f t="shared" si="5"/>
        <v>2381.4162</v>
      </c>
      <c r="K10735" s="37" t="str">
        <f t="array" ref="K10735">IFERROR(XLOOKUP(G10735,'Tipo de carga'!A:A,'Tipo de carga'!B:B))</f>
        <v>Natgas</v>
      </c>
      <c r="L10735" s="37">
        <f t="shared" si="2"/>
        <v>52</v>
      </c>
      <c r="M10735" s="37">
        <f t="shared" si="3"/>
        <v>28</v>
      </c>
      <c r="N10735" s="37">
        <f t="shared" si="4"/>
        <v>12</v>
      </c>
      <c r="O10735" s="37" t="str">
        <f t="array" ref="O10735">IFERROR(XLOOKUP(K10735,'Tipo de carga'!B:B,'Tipo de carga'!C:C))</f>
        <v>GNC</v>
      </c>
    </row>
    <row r="10736">
      <c r="A10736" s="36">
        <v>1921.0</v>
      </c>
      <c r="B10736" s="37" t="str">
        <f t="array" ref="B10736">IFERROR(XLOOKUP(A10736,'Asignacion Dic'!A:A,'Asignacion Dic'!C:C))</f>
        <v>Circuitos</v>
      </c>
      <c r="C10736" s="37" t="str">
        <f t="array" ref="C10736">IFERROR(XLOOKUP(A10736,'Asignacion Dic'!A:A,'Asignacion Dic'!B:B))</f>
        <v>EC-03</v>
      </c>
      <c r="D10736" s="38">
        <v>45654.0</v>
      </c>
      <c r="E10736" s="36" t="s">
        <v>445</v>
      </c>
      <c r="F10736" s="37" t="str">
        <f t="array" ref="F10736">IFERROR(XLOOKUP(E10736,Operadores!A:A,Operadores!B:B))</f>
        <v>MIREDM</v>
      </c>
      <c r="G10736" s="36" t="s">
        <v>446</v>
      </c>
      <c r="H10736" s="39">
        <v>10.2</v>
      </c>
      <c r="I10736" s="40">
        <v>263.83</v>
      </c>
      <c r="J10736" s="41">
        <f t="shared" si="5"/>
        <v>2691.066</v>
      </c>
      <c r="K10736" s="37" t="str">
        <f t="array" ref="K10736">IFERROR(XLOOKUP(G10736,'Tipo de carga'!A:A,'Tipo de carga'!B:B))</f>
        <v>Natgas</v>
      </c>
      <c r="L10736" s="37">
        <f t="shared" si="2"/>
        <v>52</v>
      </c>
      <c r="M10736" s="37">
        <f t="shared" si="3"/>
        <v>28</v>
      </c>
      <c r="N10736" s="37">
        <f t="shared" si="4"/>
        <v>12</v>
      </c>
      <c r="O10736" s="37" t="str">
        <f t="array" ref="O10736">IFERROR(XLOOKUP(K10736,'Tipo de carga'!B:B,'Tipo de carga'!C:C))</f>
        <v>GNC</v>
      </c>
    </row>
    <row r="10737">
      <c r="A10737" s="36">
        <v>1995.0</v>
      </c>
      <c r="B10737" s="37" t="str">
        <f t="array" ref="B10737">IFERROR(XLOOKUP(A10737,'Asignacion Dic'!A:A,'Asignacion Dic'!C:C))</f>
        <v>MeLi Dedicado Merida</v>
      </c>
      <c r="C10737" s="37" t="str">
        <f t="array" ref="C10737">IFERROR(XLOOKUP(A10737,'Asignacion Dic'!A:A,'Asignacion Dic'!B:B))</f>
        <v>EC-05</v>
      </c>
      <c r="D10737" s="38">
        <v>45655.98070601852</v>
      </c>
      <c r="E10737" s="36" t="s">
        <v>368</v>
      </c>
      <c r="F10737" s="37" t="str">
        <f t="array" ref="F10737">IFERROR(XLOOKUP(E10737,Operadores!A:A,Operadores!B:B))</f>
        <v>GARMAR</v>
      </c>
      <c r="G10737" s="36" t="s">
        <v>72</v>
      </c>
      <c r="H10737" s="39">
        <v>19.16584</v>
      </c>
      <c r="I10737" s="40">
        <v>319.0</v>
      </c>
      <c r="J10737" s="41">
        <f t="shared" si="5"/>
        <v>6113.90296</v>
      </c>
      <c r="K10737" s="37" t="str">
        <f t="array" ref="K10737">IFERROR(XLOOKUP(G10737,'Tipo de carga'!A:A,'Tipo de carga'!B:B))</f>
        <v>Autoabasto</v>
      </c>
      <c r="L10737" s="37">
        <f t="shared" si="2"/>
        <v>53</v>
      </c>
      <c r="M10737" s="37">
        <f t="shared" si="3"/>
        <v>29</v>
      </c>
      <c r="N10737" s="37">
        <f t="shared" si="4"/>
        <v>12</v>
      </c>
      <c r="O10737" s="37" t="str">
        <f t="array" ref="O10737">IFERROR(XLOOKUP(K10737,'Tipo de carga'!B:B,'Tipo de carga'!C:C))</f>
        <v>Diesel</v>
      </c>
    </row>
    <row r="10738">
      <c r="A10738" s="36">
        <v>1988.0</v>
      </c>
      <c r="B10738" s="37" t="str">
        <f t="array" ref="B10738">IFERROR(XLOOKUP(A10738,'Asignacion Dic'!A:A,'Asignacion Dic'!C:C))</f>
        <v>MeLi asignado SD</v>
      </c>
      <c r="C10738" s="37" t="str">
        <f t="array" ref="C10738">IFERROR(XLOOKUP(A10738,'Asignacion Dic'!A:A,'Asignacion Dic'!B:B))</f>
        <v>EC-05</v>
      </c>
      <c r="D10738" s="38">
        <v>45655.968148148146</v>
      </c>
      <c r="E10738" s="36" t="s">
        <v>404</v>
      </c>
      <c r="F10738" s="37" t="str">
        <f t="array" ref="F10738">IFERROR(XLOOKUP(E10738,Operadores!A:A,Operadores!B:B))</f>
        <v>CHAJOE</v>
      </c>
      <c r="G10738" s="36" t="s">
        <v>72</v>
      </c>
      <c r="H10738" s="39">
        <v>19.16584</v>
      </c>
      <c r="I10738" s="40">
        <v>354.0</v>
      </c>
      <c r="J10738" s="41">
        <f t="shared" si="5"/>
        <v>6784.70736</v>
      </c>
      <c r="K10738" s="37" t="str">
        <f t="array" ref="K10738">IFERROR(XLOOKUP(G10738,'Tipo de carga'!A:A,'Tipo de carga'!B:B))</f>
        <v>Autoabasto</v>
      </c>
      <c r="L10738" s="37">
        <f t="shared" si="2"/>
        <v>53</v>
      </c>
      <c r="M10738" s="37">
        <f t="shared" si="3"/>
        <v>29</v>
      </c>
      <c r="N10738" s="37">
        <f t="shared" si="4"/>
        <v>12</v>
      </c>
      <c r="O10738" s="37" t="str">
        <f t="array" ref="O10738">IFERROR(XLOOKUP(K10738,'Tipo de carga'!B:B,'Tipo de carga'!C:C))</f>
        <v>Diesel</v>
      </c>
    </row>
    <row r="10739">
      <c r="A10739" s="36">
        <v>2001.0</v>
      </c>
      <c r="B10739" s="37" t="str">
        <f t="array" ref="B10739">IFERROR(XLOOKUP(A10739,'Asignacion Dic'!A:A,'Asignacion Dic'!C:C))</f>
        <v>MeLi Dedicado Merida</v>
      </c>
      <c r="C10739" s="37" t="str">
        <f t="array" ref="C10739">IFERROR(XLOOKUP(A10739,'Asignacion Dic'!A:A,'Asignacion Dic'!B:B))</f>
        <v>EC-05</v>
      </c>
      <c r="D10739" s="38">
        <v>45655.95890046296</v>
      </c>
      <c r="E10739" s="36" t="s">
        <v>494</v>
      </c>
      <c r="F10739" s="37" t="str">
        <f t="array" ref="F10739">IFERROR(XLOOKUP(E10739,Operadores!A:A,Operadores!B:B))</f>
        <v>TRESER</v>
      </c>
      <c r="G10739" s="36" t="s">
        <v>72</v>
      </c>
      <c r="H10739" s="39">
        <v>19.16584</v>
      </c>
      <c r="I10739" s="40">
        <v>260.0</v>
      </c>
      <c r="J10739" s="41">
        <f t="shared" si="5"/>
        <v>4983.1184</v>
      </c>
      <c r="K10739" s="37" t="str">
        <f t="array" ref="K10739">IFERROR(XLOOKUP(G10739,'Tipo de carga'!A:A,'Tipo de carga'!B:B))</f>
        <v>Autoabasto</v>
      </c>
      <c r="L10739" s="37">
        <f t="shared" si="2"/>
        <v>53</v>
      </c>
      <c r="M10739" s="37">
        <f t="shared" si="3"/>
        <v>29</v>
      </c>
      <c r="N10739" s="37">
        <f t="shared" si="4"/>
        <v>12</v>
      </c>
      <c r="O10739" s="37" t="str">
        <f t="array" ref="O10739">IFERROR(XLOOKUP(K10739,'Tipo de carga'!B:B,'Tipo de carga'!C:C))</f>
        <v>Diesel</v>
      </c>
    </row>
    <row r="10740">
      <c r="A10740" s="36">
        <v>2030.0</v>
      </c>
      <c r="B10740" s="37" t="str">
        <f t="array" ref="B10740">IFERROR(XLOOKUP(A10740,'Asignacion Dic'!A:A,'Asignacion Dic'!C:C))</f>
        <v>MeLi Dedicado TD</v>
      </c>
      <c r="C10740" s="37" t="str">
        <f t="array" ref="C10740">IFERROR(XLOOKUP(A10740,'Asignacion Dic'!A:A,'Asignacion Dic'!B:B))</f>
        <v>EC-05</v>
      </c>
      <c r="D10740" s="38">
        <v>45655.92780092593</v>
      </c>
      <c r="E10740" s="36" t="s">
        <v>323</v>
      </c>
      <c r="F10740" s="37" t="str">
        <f t="array" ref="F10740">IFERROR(XLOOKUP(E10740,Operadores!A:A,Operadores!B:B))</f>
        <v>MENBER</v>
      </c>
      <c r="G10740" s="36" t="s">
        <v>72</v>
      </c>
      <c r="H10740" s="39">
        <v>19.16584</v>
      </c>
      <c r="I10740" s="40">
        <v>550.0</v>
      </c>
      <c r="J10740" s="41">
        <f t="shared" si="5"/>
        <v>10541.212</v>
      </c>
      <c r="K10740" s="37" t="str">
        <f t="array" ref="K10740">IFERROR(XLOOKUP(G10740,'Tipo de carga'!A:A,'Tipo de carga'!B:B))</f>
        <v>Autoabasto</v>
      </c>
      <c r="L10740" s="37">
        <f t="shared" si="2"/>
        <v>53</v>
      </c>
      <c r="M10740" s="37">
        <f t="shared" si="3"/>
        <v>29</v>
      </c>
      <c r="N10740" s="37">
        <f t="shared" si="4"/>
        <v>12</v>
      </c>
      <c r="O10740" s="37" t="str">
        <f t="array" ref="O10740">IFERROR(XLOOKUP(K10740,'Tipo de carga'!B:B,'Tipo de carga'!C:C))</f>
        <v>Diesel</v>
      </c>
    </row>
    <row r="10741">
      <c r="A10741" s="36">
        <v>2021.0</v>
      </c>
      <c r="B10741" s="37" t="str">
        <f t="array" ref="B10741">IFERROR(XLOOKUP(A10741,'Asignacion Dic'!A:A,'Asignacion Dic'!C:C))</f>
        <v>MeLi Dedicado Merida</v>
      </c>
      <c r="C10741" s="37" t="str">
        <f t="array" ref="C10741">IFERROR(XLOOKUP(A10741,'Asignacion Dic'!A:A,'Asignacion Dic'!B:B))</f>
        <v>EC-05</v>
      </c>
      <c r="D10741" s="38">
        <v>45655.91900462963</v>
      </c>
      <c r="E10741" s="36" t="s">
        <v>320</v>
      </c>
      <c r="F10741" s="37" t="str">
        <f t="array" ref="F10741">IFERROR(XLOOKUP(E10741,Operadores!A:A,Operadores!B:B))</f>
        <v>GUTIRV</v>
      </c>
      <c r="G10741" s="36" t="s">
        <v>72</v>
      </c>
      <c r="H10741" s="39">
        <v>19.16584</v>
      </c>
      <c r="I10741" s="40">
        <v>286.0</v>
      </c>
      <c r="J10741" s="41">
        <f t="shared" si="5"/>
        <v>5481.43024</v>
      </c>
      <c r="K10741" s="37" t="str">
        <f t="array" ref="K10741">IFERROR(XLOOKUP(G10741,'Tipo de carga'!A:A,'Tipo de carga'!B:B))</f>
        <v>Autoabasto</v>
      </c>
      <c r="L10741" s="37">
        <f t="shared" si="2"/>
        <v>53</v>
      </c>
      <c r="M10741" s="37">
        <f t="shared" si="3"/>
        <v>29</v>
      </c>
      <c r="N10741" s="37">
        <f t="shared" si="4"/>
        <v>12</v>
      </c>
      <c r="O10741" s="37" t="str">
        <f t="array" ref="O10741">IFERROR(XLOOKUP(K10741,'Tipo de carga'!B:B,'Tipo de carga'!C:C))</f>
        <v>Diesel</v>
      </c>
    </row>
    <row r="10742">
      <c r="A10742" s="36">
        <v>1977.0</v>
      </c>
      <c r="B10742" s="37" t="str">
        <f t="array" ref="B10742">IFERROR(XLOOKUP(A10742,'Asignacion Dic'!A:A,'Asignacion Dic'!C:C))</f>
        <v>MeLi asignado SD</v>
      </c>
      <c r="C10742" s="37" t="str">
        <f t="array" ref="C10742">IFERROR(XLOOKUP(A10742,'Asignacion Dic'!A:A,'Asignacion Dic'!B:B))</f>
        <v>EC-05</v>
      </c>
      <c r="D10742" s="38">
        <v>45655.90178240741</v>
      </c>
      <c r="E10742" s="36" t="s">
        <v>216</v>
      </c>
      <c r="F10742" s="37" t="str">
        <f t="array" ref="F10742">IFERROR(XLOOKUP(E10742,Operadores!A:A,Operadores!B:B))</f>
        <v>MENCAX</v>
      </c>
      <c r="G10742" s="36" t="s">
        <v>72</v>
      </c>
      <c r="H10742" s="39">
        <v>19.16584</v>
      </c>
      <c r="I10742" s="40">
        <v>619.0</v>
      </c>
      <c r="J10742" s="41">
        <f t="shared" si="5"/>
        <v>11863.65496</v>
      </c>
      <c r="K10742" s="37" t="str">
        <f t="array" ref="K10742">IFERROR(XLOOKUP(G10742,'Tipo de carga'!A:A,'Tipo de carga'!B:B))</f>
        <v>Autoabasto</v>
      </c>
      <c r="L10742" s="37">
        <f t="shared" si="2"/>
        <v>53</v>
      </c>
      <c r="M10742" s="37">
        <f t="shared" si="3"/>
        <v>29</v>
      </c>
      <c r="N10742" s="37">
        <f t="shared" si="4"/>
        <v>12</v>
      </c>
      <c r="O10742" s="37" t="str">
        <f t="array" ref="O10742">IFERROR(XLOOKUP(K10742,'Tipo de carga'!B:B,'Tipo de carga'!C:C))</f>
        <v>Diesel</v>
      </c>
    </row>
    <row r="10743">
      <c r="A10743" s="36">
        <v>2027.0</v>
      </c>
      <c r="B10743" s="37" t="str">
        <f t="array" ref="B10743">IFERROR(XLOOKUP(A10743,'Asignacion Dic'!A:A,'Asignacion Dic'!C:C))</f>
        <v>MeLi Dedicado Merida</v>
      </c>
      <c r="C10743" s="37" t="str">
        <f t="array" ref="C10743">IFERROR(XLOOKUP(A10743,'Asignacion Dic'!A:A,'Asignacion Dic'!B:B))</f>
        <v>EC-05</v>
      </c>
      <c r="D10743" s="38">
        <v>45655.872094907405</v>
      </c>
      <c r="E10743" s="36" t="s">
        <v>452</v>
      </c>
      <c r="F10743" s="37" t="str">
        <f t="array" ref="F10743">IFERROR(XLOOKUP(E10743,Operadores!A:A,Operadores!B:B))</f>
        <v>AGUMAU</v>
      </c>
      <c r="G10743" s="36" t="s">
        <v>72</v>
      </c>
      <c r="H10743" s="39">
        <v>19.16584</v>
      </c>
      <c r="I10743" s="40">
        <v>372.0</v>
      </c>
      <c r="J10743" s="41">
        <f t="shared" si="5"/>
        <v>7129.69248</v>
      </c>
      <c r="K10743" s="37" t="str">
        <f t="array" ref="K10743">IFERROR(XLOOKUP(G10743,'Tipo de carga'!A:A,'Tipo de carga'!B:B))</f>
        <v>Autoabasto</v>
      </c>
      <c r="L10743" s="37">
        <f t="shared" si="2"/>
        <v>53</v>
      </c>
      <c r="M10743" s="37">
        <f t="shared" si="3"/>
        <v>29</v>
      </c>
      <c r="N10743" s="37">
        <f t="shared" si="4"/>
        <v>12</v>
      </c>
      <c r="O10743" s="37" t="str">
        <f t="array" ref="O10743">IFERROR(XLOOKUP(K10743,'Tipo de carga'!B:B,'Tipo de carga'!C:C))</f>
        <v>Diesel</v>
      </c>
    </row>
    <row r="10744">
      <c r="A10744" s="36">
        <v>2018.0</v>
      </c>
      <c r="B10744" s="37" t="str">
        <f t="array" ref="B10744">IFERROR(XLOOKUP(A10744,'Asignacion Dic'!A:A,'Asignacion Dic'!C:C))</f>
        <v>MeLi Dedicado TD</v>
      </c>
      <c r="C10744" s="37" t="str">
        <f t="array" ref="C10744">IFERROR(XLOOKUP(A10744,'Asignacion Dic'!A:A,'Asignacion Dic'!B:B))</f>
        <v>EC-05</v>
      </c>
      <c r="D10744" s="38">
        <v>45655.728125</v>
      </c>
      <c r="E10744" s="36" t="s">
        <v>591</v>
      </c>
      <c r="F10744" s="37" t="str">
        <f t="array" ref="F10744">IFERROR(XLOOKUP(E10744,Operadores!A:A,Operadores!B:B))</f>
        <v>MACFRA</v>
      </c>
      <c r="G10744" s="36" t="s">
        <v>72</v>
      </c>
      <c r="H10744" s="39">
        <v>19.16584</v>
      </c>
      <c r="I10744" s="40">
        <v>612.0</v>
      </c>
      <c r="J10744" s="41">
        <f t="shared" si="5"/>
        <v>11729.49408</v>
      </c>
      <c r="K10744" s="37" t="str">
        <f t="array" ref="K10744">IFERROR(XLOOKUP(G10744,'Tipo de carga'!A:A,'Tipo de carga'!B:B))</f>
        <v>Autoabasto</v>
      </c>
      <c r="L10744" s="37">
        <f t="shared" si="2"/>
        <v>53</v>
      </c>
      <c r="M10744" s="37">
        <f t="shared" si="3"/>
        <v>29</v>
      </c>
      <c r="N10744" s="37">
        <f t="shared" si="4"/>
        <v>12</v>
      </c>
      <c r="O10744" s="37" t="str">
        <f t="array" ref="O10744">IFERROR(XLOOKUP(K10744,'Tipo de carga'!B:B,'Tipo de carga'!C:C))</f>
        <v>Diesel</v>
      </c>
    </row>
    <row r="10745">
      <c r="A10745" s="36">
        <v>1780.0</v>
      </c>
      <c r="B10745" s="37" t="str">
        <f t="array" ref="B10745">IFERROR(XLOOKUP(A10745,'Asignacion Dic'!A:A,'Asignacion Dic'!C:C))</f>
        <v>Pilgrims Tepo</v>
      </c>
      <c r="C10745" s="37" t="str">
        <f t="array" ref="C10745">IFERROR(XLOOKUP(A10745,'Asignacion Dic'!A:A,'Asignacion Dic'!B:B))</f>
        <v>EC-02</v>
      </c>
      <c r="D10745" s="38">
        <v>45655.67873842592</v>
      </c>
      <c r="E10745" s="36" t="s">
        <v>160</v>
      </c>
      <c r="F10745" s="37" t="str">
        <f t="array" ref="F10745">IFERROR(XLOOKUP(E10745,Operadores!A:A,Operadores!B:B))</f>
        <v>ESTMANX</v>
      </c>
      <c r="G10745" s="36" t="s">
        <v>72</v>
      </c>
      <c r="H10745" s="39">
        <v>19.16584</v>
      </c>
      <c r="I10745" s="40">
        <v>174.0</v>
      </c>
      <c r="J10745" s="41">
        <f t="shared" si="5"/>
        <v>3334.85616</v>
      </c>
      <c r="K10745" s="37" t="str">
        <f t="array" ref="K10745">IFERROR(XLOOKUP(G10745,'Tipo de carga'!A:A,'Tipo de carga'!B:B))</f>
        <v>Autoabasto</v>
      </c>
      <c r="L10745" s="37">
        <f t="shared" si="2"/>
        <v>53</v>
      </c>
      <c r="M10745" s="37">
        <f t="shared" si="3"/>
        <v>29</v>
      </c>
      <c r="N10745" s="37">
        <f t="shared" si="4"/>
        <v>12</v>
      </c>
      <c r="O10745" s="37" t="str">
        <f t="array" ref="O10745">IFERROR(XLOOKUP(K10745,'Tipo de carga'!B:B,'Tipo de carga'!C:C))</f>
        <v>Diesel</v>
      </c>
    </row>
    <row r="10746">
      <c r="A10746" s="36">
        <v>1851.0</v>
      </c>
      <c r="B10746" s="37" t="str">
        <f t="array" ref="B10746">IFERROR(XLOOKUP(A10746,'Asignacion Dic'!A:A,'Asignacion Dic'!C:C))</f>
        <v>Circuitos</v>
      </c>
      <c r="C10746" s="37" t="str">
        <f t="array" ref="C10746">IFERROR(XLOOKUP(A10746,'Asignacion Dic'!A:A,'Asignacion Dic'!B:B))</f>
        <v>EC-03</v>
      </c>
      <c r="D10746" s="38">
        <v>45655.66303240741</v>
      </c>
      <c r="E10746" s="36" t="s">
        <v>510</v>
      </c>
      <c r="F10746" s="37" t="str">
        <f t="array" ref="F10746">IFERROR(XLOOKUP(E10746,Operadores!A:A,Operadores!B:B))</f>
        <v>ROJFEL</v>
      </c>
      <c r="G10746" s="36" t="s">
        <v>72</v>
      </c>
      <c r="H10746" s="39">
        <v>19.16584</v>
      </c>
      <c r="I10746" s="40">
        <v>654.0</v>
      </c>
      <c r="J10746" s="41">
        <f t="shared" si="5"/>
        <v>12534.45936</v>
      </c>
      <c r="K10746" s="37" t="str">
        <f t="array" ref="K10746">IFERROR(XLOOKUP(G10746,'Tipo de carga'!A:A,'Tipo de carga'!B:B))</f>
        <v>Autoabasto</v>
      </c>
      <c r="L10746" s="37">
        <f t="shared" si="2"/>
        <v>53</v>
      </c>
      <c r="M10746" s="37">
        <f t="shared" si="3"/>
        <v>29</v>
      </c>
      <c r="N10746" s="37">
        <f t="shared" si="4"/>
        <v>12</v>
      </c>
      <c r="O10746" s="37" t="str">
        <f t="array" ref="O10746">IFERROR(XLOOKUP(K10746,'Tipo de carga'!B:B,'Tipo de carga'!C:C))</f>
        <v>Diesel</v>
      </c>
    </row>
    <row r="10747">
      <c r="A10747" s="36">
        <v>1683.0</v>
      </c>
      <c r="B10747" s="37" t="str">
        <f t="array" ref="B10747">IFERROR(XLOOKUP(A10747,'Asignacion Dic'!A:A,'Asignacion Dic'!C:C))</f>
        <v>Pilgrims Tepo</v>
      </c>
      <c r="C10747" s="37" t="str">
        <f t="array" ref="C10747">IFERROR(XLOOKUP(A10747,'Asignacion Dic'!A:A,'Asignacion Dic'!B:B))</f>
        <v>EC-02</v>
      </c>
      <c r="D10747" s="38">
        <v>45655.646574074075</v>
      </c>
      <c r="E10747" s="36" t="s">
        <v>163</v>
      </c>
      <c r="F10747" s="37" t="str">
        <f t="array" ref="F10747">IFERROR(XLOOKUP(E10747,Operadores!A:A,Operadores!B:B))</f>
        <v>JORJON</v>
      </c>
      <c r="G10747" s="36" t="s">
        <v>72</v>
      </c>
      <c r="H10747" s="39">
        <v>19.16584</v>
      </c>
      <c r="I10747" s="40">
        <v>84.0</v>
      </c>
      <c r="J10747" s="41">
        <f t="shared" si="5"/>
        <v>1609.93056</v>
      </c>
      <c r="K10747" s="37" t="str">
        <f t="array" ref="K10747">IFERROR(XLOOKUP(G10747,'Tipo de carga'!A:A,'Tipo de carga'!B:B))</f>
        <v>Autoabasto</v>
      </c>
      <c r="L10747" s="37">
        <f t="shared" si="2"/>
        <v>53</v>
      </c>
      <c r="M10747" s="37">
        <f t="shared" si="3"/>
        <v>29</v>
      </c>
      <c r="N10747" s="37">
        <f t="shared" si="4"/>
        <v>12</v>
      </c>
      <c r="O10747" s="37" t="str">
        <f t="array" ref="O10747">IFERROR(XLOOKUP(K10747,'Tipo de carga'!B:B,'Tipo de carga'!C:C))</f>
        <v>Diesel</v>
      </c>
    </row>
    <row r="10748">
      <c r="A10748" s="36">
        <v>1827.0</v>
      </c>
      <c r="B10748" s="37" t="str">
        <f t="array" ref="B10748">IFERROR(XLOOKUP(A10748,'Asignacion Dic'!A:A,'Asignacion Dic'!C:C))</f>
        <v>Full Liver</v>
      </c>
      <c r="C10748" s="37" t="str">
        <f t="array" ref="C10748">IFERROR(XLOOKUP(A10748,'Asignacion Dic'!A:A,'Asignacion Dic'!B:B))</f>
        <v>EC-01</v>
      </c>
      <c r="D10748" s="38">
        <v>45655.63762731481</v>
      </c>
      <c r="E10748" s="36" t="s">
        <v>374</v>
      </c>
      <c r="F10748" s="37" t="str">
        <f t="array" ref="F10748">IFERROR(XLOOKUP(E10748,Operadores!A:A,Operadores!B:B))</f>
        <v>ANGMA</v>
      </c>
      <c r="G10748" s="36" t="s">
        <v>72</v>
      </c>
      <c r="H10748" s="39">
        <v>19.16584</v>
      </c>
      <c r="I10748" s="40">
        <v>914.0</v>
      </c>
      <c r="J10748" s="41">
        <f t="shared" si="5"/>
        <v>17517.57776</v>
      </c>
      <c r="K10748" s="37" t="str">
        <f t="array" ref="K10748">IFERROR(XLOOKUP(G10748,'Tipo de carga'!A:A,'Tipo de carga'!B:B))</f>
        <v>Autoabasto</v>
      </c>
      <c r="L10748" s="37">
        <f t="shared" si="2"/>
        <v>53</v>
      </c>
      <c r="M10748" s="37">
        <f t="shared" si="3"/>
        <v>29</v>
      </c>
      <c r="N10748" s="37">
        <f t="shared" si="4"/>
        <v>12</v>
      </c>
      <c r="O10748" s="37" t="str">
        <f t="array" ref="O10748">IFERROR(XLOOKUP(K10748,'Tipo de carga'!B:B,'Tipo de carga'!C:C))</f>
        <v>Diesel</v>
      </c>
    </row>
    <row r="10749">
      <c r="A10749" s="36">
        <v>1757.0</v>
      </c>
      <c r="B10749" s="37" t="str">
        <f t="array" ref="B10749">IFERROR(XLOOKUP(A10749,'Asignacion Dic'!A:A,'Asignacion Dic'!C:C))</f>
        <v>Pilgrims Tepo</v>
      </c>
      <c r="C10749" s="37" t="str">
        <f t="array" ref="C10749">IFERROR(XLOOKUP(A10749,'Asignacion Dic'!A:A,'Asignacion Dic'!B:B))</f>
        <v>EC-02</v>
      </c>
      <c r="D10749" s="38">
        <v>45655.60413194444</v>
      </c>
      <c r="E10749" s="36" t="s">
        <v>171</v>
      </c>
      <c r="F10749" s="37" t="str">
        <f t="array" ref="F10749">IFERROR(XLOOKUP(E10749,Operadores!A:A,Operadores!B:B))</f>
        <v>RAMJOS</v>
      </c>
      <c r="G10749" s="36" t="s">
        <v>72</v>
      </c>
      <c r="H10749" s="39">
        <v>19.16584</v>
      </c>
      <c r="I10749" s="40">
        <v>236.0</v>
      </c>
      <c r="J10749" s="41">
        <f t="shared" si="5"/>
        <v>4523.13824</v>
      </c>
      <c r="K10749" s="37" t="str">
        <f t="array" ref="K10749">IFERROR(XLOOKUP(G10749,'Tipo de carga'!A:A,'Tipo de carga'!B:B))</f>
        <v>Autoabasto</v>
      </c>
      <c r="L10749" s="37">
        <f t="shared" si="2"/>
        <v>53</v>
      </c>
      <c r="M10749" s="37">
        <f t="shared" si="3"/>
        <v>29</v>
      </c>
      <c r="N10749" s="37">
        <f t="shared" si="4"/>
        <v>12</v>
      </c>
      <c r="O10749" s="37" t="str">
        <f t="array" ref="O10749">IFERROR(XLOOKUP(K10749,'Tipo de carga'!B:B,'Tipo de carga'!C:C))</f>
        <v>Diesel</v>
      </c>
    </row>
    <row r="10750">
      <c r="A10750" s="36">
        <v>1783.0</v>
      </c>
      <c r="B10750" s="37" t="str">
        <f t="array" ref="B10750">IFERROR(XLOOKUP(A10750,'Asignacion Dic'!A:A,'Asignacion Dic'!C:C))</f>
        <v>Liverpool Local</v>
      </c>
      <c r="C10750" s="37" t="str">
        <f t="array" ref="C10750">IFERROR(XLOOKUP(A10750,'Asignacion Dic'!A:A,'Asignacion Dic'!B:B))</f>
        <v>EC-01</v>
      </c>
      <c r="D10750" s="38">
        <v>45655.571967592594</v>
      </c>
      <c r="E10750" s="36" t="s">
        <v>644</v>
      </c>
      <c r="F10750" s="37" t="str">
        <f t="array" ref="F10750">IFERROR(XLOOKUP(E10750,Operadores!A:A,Operadores!B:B))</f>
        <v>FLOIRV</v>
      </c>
      <c r="G10750" s="36" t="s">
        <v>72</v>
      </c>
      <c r="H10750" s="39">
        <v>19.16584</v>
      </c>
      <c r="I10750" s="40">
        <v>426.0</v>
      </c>
      <c r="J10750" s="41">
        <f t="shared" si="5"/>
        <v>8164.64784</v>
      </c>
      <c r="K10750" s="37" t="str">
        <f t="array" ref="K10750">IFERROR(XLOOKUP(G10750,'Tipo de carga'!A:A,'Tipo de carga'!B:B))</f>
        <v>Autoabasto</v>
      </c>
      <c r="L10750" s="37">
        <f t="shared" si="2"/>
        <v>53</v>
      </c>
      <c r="M10750" s="37">
        <f t="shared" si="3"/>
        <v>29</v>
      </c>
      <c r="N10750" s="37">
        <f t="shared" si="4"/>
        <v>12</v>
      </c>
      <c r="O10750" s="37" t="str">
        <f t="array" ref="O10750">IFERROR(XLOOKUP(K10750,'Tipo de carga'!B:B,'Tipo de carga'!C:C))</f>
        <v>Diesel</v>
      </c>
    </row>
    <row r="10751">
      <c r="A10751" s="36">
        <v>2087.0</v>
      </c>
      <c r="B10751" s="37" t="str">
        <f t="array" ref="B10751">IFERROR(XLOOKUP(A10751,'Asignacion Dic'!A:A,'Asignacion Dic'!C:C))</f>
        <v>MeLi asignado SD</v>
      </c>
      <c r="C10751" s="37" t="str">
        <f t="array" ref="C10751">IFERROR(XLOOKUP(A10751,'Asignacion Dic'!A:A,'Asignacion Dic'!B:B))</f>
        <v>EC-05</v>
      </c>
      <c r="D10751" s="38">
        <v>45655.54912037037</v>
      </c>
      <c r="E10751" s="36" t="s">
        <v>175</v>
      </c>
      <c r="F10751" s="37" t="str">
        <f t="array" ref="F10751">IFERROR(XLOOKUP(E10751,Operadores!A:A,Operadores!B:B))</f>
        <v>PERRIC</v>
      </c>
      <c r="G10751" s="36" t="s">
        <v>72</v>
      </c>
      <c r="H10751" s="39">
        <v>19.16584</v>
      </c>
      <c r="I10751" s="40">
        <v>500.0</v>
      </c>
      <c r="J10751" s="41">
        <f t="shared" si="5"/>
        <v>9582.92</v>
      </c>
      <c r="K10751" s="37" t="str">
        <f t="array" ref="K10751">IFERROR(XLOOKUP(G10751,'Tipo de carga'!A:A,'Tipo de carga'!B:B))</f>
        <v>Autoabasto</v>
      </c>
      <c r="L10751" s="37">
        <f t="shared" si="2"/>
        <v>53</v>
      </c>
      <c r="M10751" s="37">
        <f t="shared" si="3"/>
        <v>29</v>
      </c>
      <c r="N10751" s="37">
        <f t="shared" si="4"/>
        <v>12</v>
      </c>
      <c r="O10751" s="37" t="str">
        <f t="array" ref="O10751">IFERROR(XLOOKUP(K10751,'Tipo de carga'!B:B,'Tipo de carga'!C:C))</f>
        <v>Diesel</v>
      </c>
    </row>
    <row r="10752">
      <c r="A10752" s="36">
        <v>1894.0</v>
      </c>
      <c r="B10752" s="37" t="str">
        <f t="array" ref="B10752">IFERROR(XLOOKUP(A10752,'Asignacion Dic'!A:A,'Asignacion Dic'!C:C))</f>
        <v>Pipas</v>
      </c>
      <c r="C10752" s="37" t="str">
        <f t="array" ref="C10752">IFERROR(XLOOKUP(A10752,'Asignacion Dic'!A:A,'Asignacion Dic'!B:B))</f>
        <v>EC-02</v>
      </c>
      <c r="D10752" s="38">
        <v>45655.5387962963</v>
      </c>
      <c r="E10752" s="36" t="s">
        <v>403</v>
      </c>
      <c r="F10752" s="37" t="str">
        <f t="array" ref="F10752">IFERROR(XLOOKUP(E10752,Operadores!A:A,Operadores!B:B))</f>
        <v>LOPJU</v>
      </c>
      <c r="G10752" s="36" t="s">
        <v>72</v>
      </c>
      <c r="H10752" s="39">
        <v>19.16584</v>
      </c>
      <c r="I10752" s="40">
        <v>536.0</v>
      </c>
      <c r="J10752" s="41">
        <f t="shared" si="5"/>
        <v>10272.89024</v>
      </c>
      <c r="K10752" s="37" t="str">
        <f t="array" ref="K10752">IFERROR(XLOOKUP(G10752,'Tipo de carga'!A:A,'Tipo de carga'!B:B))</f>
        <v>Autoabasto</v>
      </c>
      <c r="L10752" s="37">
        <f t="shared" si="2"/>
        <v>53</v>
      </c>
      <c r="M10752" s="37">
        <f t="shared" si="3"/>
        <v>29</v>
      </c>
      <c r="N10752" s="37">
        <f t="shared" si="4"/>
        <v>12</v>
      </c>
      <c r="O10752" s="37" t="str">
        <f t="array" ref="O10752">IFERROR(XLOOKUP(K10752,'Tipo de carga'!B:B,'Tipo de carga'!C:C))</f>
        <v>Diesel</v>
      </c>
    </row>
    <row r="10753">
      <c r="A10753" s="36">
        <v>1874.0</v>
      </c>
      <c r="B10753" s="37" t="str">
        <f t="array" ref="B10753">IFERROR(XLOOKUP(A10753,'Asignacion Dic'!A:A,'Asignacion Dic'!C:C))</f>
        <v>Circuitos</v>
      </c>
      <c r="C10753" s="37" t="str">
        <f t="array" ref="C10753">IFERROR(XLOOKUP(A10753,'Asignacion Dic'!A:A,'Asignacion Dic'!B:B))</f>
        <v>EC-03</v>
      </c>
      <c r="D10753" s="38">
        <v>45655.53597222222</v>
      </c>
      <c r="E10753" s="36" t="s">
        <v>588</v>
      </c>
      <c r="F10753" s="37" t="str">
        <f t="array" ref="F10753">IFERROR(XLOOKUP(E10753,Operadores!A:A,Operadores!B:B))</f>
        <v>CONMAU</v>
      </c>
      <c r="G10753" s="36" t="s">
        <v>72</v>
      </c>
      <c r="H10753" s="39">
        <v>19.16584</v>
      </c>
      <c r="I10753" s="40">
        <v>340.0</v>
      </c>
      <c r="J10753" s="41">
        <f t="shared" si="5"/>
        <v>6516.3856</v>
      </c>
      <c r="K10753" s="37" t="str">
        <f t="array" ref="K10753">IFERROR(XLOOKUP(G10753,'Tipo de carga'!A:A,'Tipo de carga'!B:B))</f>
        <v>Autoabasto</v>
      </c>
      <c r="L10753" s="37">
        <f t="shared" si="2"/>
        <v>53</v>
      </c>
      <c r="M10753" s="37">
        <f t="shared" si="3"/>
        <v>29</v>
      </c>
      <c r="N10753" s="37">
        <f t="shared" si="4"/>
        <v>12</v>
      </c>
      <c r="O10753" s="37" t="str">
        <f t="array" ref="O10753">IFERROR(XLOOKUP(K10753,'Tipo de carga'!B:B,'Tipo de carga'!C:C))</f>
        <v>Diesel</v>
      </c>
    </row>
    <row r="10754">
      <c r="A10754" s="36">
        <v>2088.0</v>
      </c>
      <c r="B10754" s="37" t="str">
        <f t="array" ref="B10754">IFERROR(XLOOKUP(A10754,'Asignacion Dic'!A:A,'Asignacion Dic'!C:C))</f>
        <v>MeLi Ded Puebla</v>
      </c>
      <c r="C10754" s="37" t="str">
        <f t="array" ref="C10754">IFERROR(XLOOKUP(A10754,'Asignacion Dic'!A:A,'Asignacion Dic'!B:B))</f>
        <v>EC-05</v>
      </c>
      <c r="D10754" s="38">
        <v>45655.52276620371</v>
      </c>
      <c r="E10754" s="36" t="s">
        <v>447</v>
      </c>
      <c r="F10754" s="37" t="str">
        <f t="array" ref="F10754">IFERROR(XLOOKUP(E10754,Operadores!A:A,Operadores!B:B))</f>
        <v>SANMA05</v>
      </c>
      <c r="G10754" s="36" t="s">
        <v>72</v>
      </c>
      <c r="H10754" s="39">
        <v>19.16584</v>
      </c>
      <c r="I10754" s="40">
        <v>616.0</v>
      </c>
      <c r="J10754" s="41">
        <f t="shared" si="5"/>
        <v>11806.15744</v>
      </c>
      <c r="K10754" s="37" t="str">
        <f t="array" ref="K10754">IFERROR(XLOOKUP(G10754,'Tipo de carga'!A:A,'Tipo de carga'!B:B))</f>
        <v>Autoabasto</v>
      </c>
      <c r="L10754" s="37">
        <f t="shared" si="2"/>
        <v>53</v>
      </c>
      <c r="M10754" s="37">
        <f t="shared" si="3"/>
        <v>29</v>
      </c>
      <c r="N10754" s="37">
        <f t="shared" si="4"/>
        <v>12</v>
      </c>
      <c r="O10754" s="37" t="str">
        <f t="array" ref="O10754">IFERROR(XLOOKUP(K10754,'Tipo de carga'!B:B,'Tipo de carga'!C:C))</f>
        <v>Diesel</v>
      </c>
    </row>
    <row r="10755">
      <c r="A10755" s="36">
        <v>2086.0</v>
      </c>
      <c r="B10755" s="37" t="str">
        <f t="array" ref="B10755">IFERROR(XLOOKUP(A10755,'Asignacion Dic'!A:A,'Asignacion Dic'!C:C))</f>
        <v>MeLi asignado SD</v>
      </c>
      <c r="C10755" s="37" t="str">
        <f t="array" ref="C10755">IFERROR(XLOOKUP(A10755,'Asignacion Dic'!A:A,'Asignacion Dic'!B:B))</f>
        <v>EC-05</v>
      </c>
      <c r="D10755" s="38">
        <v>45655.522361111114</v>
      </c>
      <c r="E10755" s="36" t="s">
        <v>318</v>
      </c>
      <c r="F10755" s="37" t="str">
        <f t="array" ref="F10755">IFERROR(XLOOKUP(E10755,Operadores!A:A,Operadores!B:B))</f>
        <v>SOSERN</v>
      </c>
      <c r="G10755" s="36" t="s">
        <v>72</v>
      </c>
      <c r="H10755" s="39">
        <v>19.16584</v>
      </c>
      <c r="I10755" s="40">
        <v>250.0</v>
      </c>
      <c r="J10755" s="41">
        <f t="shared" si="5"/>
        <v>4791.46</v>
      </c>
      <c r="K10755" s="37" t="str">
        <f t="array" ref="K10755">IFERROR(XLOOKUP(G10755,'Tipo de carga'!A:A,'Tipo de carga'!B:B))</f>
        <v>Autoabasto</v>
      </c>
      <c r="L10755" s="37">
        <f t="shared" si="2"/>
        <v>53</v>
      </c>
      <c r="M10755" s="37">
        <f t="shared" si="3"/>
        <v>29</v>
      </c>
      <c r="N10755" s="37">
        <f t="shared" si="4"/>
        <v>12</v>
      </c>
      <c r="O10755" s="37" t="str">
        <f t="array" ref="O10755">IFERROR(XLOOKUP(K10755,'Tipo de carga'!B:B,'Tipo de carga'!C:C))</f>
        <v>Diesel</v>
      </c>
    </row>
    <row r="10756">
      <c r="A10756" s="36">
        <v>1689.0</v>
      </c>
      <c r="B10756" s="37" t="str">
        <f t="array" ref="B10756">IFERROR(XLOOKUP(A10756,'Asignacion Dic'!A:A,'Asignacion Dic'!C:C))</f>
        <v>Pilgrims Tepo</v>
      </c>
      <c r="C10756" s="37" t="str">
        <f t="array" ref="C10756">IFERROR(XLOOKUP(A10756,'Asignacion Dic'!A:A,'Asignacion Dic'!B:B))</f>
        <v>EC-02</v>
      </c>
      <c r="D10756" s="38">
        <v>45655.5102662037</v>
      </c>
      <c r="E10756" s="36" t="s">
        <v>326</v>
      </c>
      <c r="F10756" s="37" t="str">
        <f t="array" ref="F10756">IFERROR(XLOOKUP(E10756,Operadores!A:A,Operadores!B:B))</f>
        <v>SANJOR</v>
      </c>
      <c r="G10756" s="36" t="s">
        <v>72</v>
      </c>
      <c r="H10756" s="39">
        <v>19.16584</v>
      </c>
      <c r="I10756" s="40">
        <v>104.0</v>
      </c>
      <c r="J10756" s="41">
        <f t="shared" si="5"/>
        <v>1993.24736</v>
      </c>
      <c r="K10756" s="37" t="str">
        <f t="array" ref="K10756">IFERROR(XLOOKUP(G10756,'Tipo de carga'!A:A,'Tipo de carga'!B:B))</f>
        <v>Autoabasto</v>
      </c>
      <c r="L10756" s="37">
        <f t="shared" si="2"/>
        <v>53</v>
      </c>
      <c r="M10756" s="37">
        <f t="shared" si="3"/>
        <v>29</v>
      </c>
      <c r="N10756" s="37">
        <f t="shared" si="4"/>
        <v>12</v>
      </c>
      <c r="O10756" s="37" t="str">
        <f t="array" ref="O10756">IFERROR(XLOOKUP(K10756,'Tipo de carga'!B:B,'Tipo de carga'!C:C))</f>
        <v>Diesel</v>
      </c>
    </row>
    <row r="10757">
      <c r="A10757" s="36">
        <v>1901.0</v>
      </c>
      <c r="B10757" s="37" t="str">
        <f t="array" ref="B10757">IFERROR(XLOOKUP(A10757,'Asignacion Dic'!A:A,'Asignacion Dic'!C:C))</f>
        <v>Pipas</v>
      </c>
      <c r="C10757" s="37" t="str">
        <f t="array" ref="C10757">IFERROR(XLOOKUP(A10757,'Asignacion Dic'!A:A,'Asignacion Dic'!B:B))</f>
        <v>EC-02</v>
      </c>
      <c r="D10757" s="38">
        <v>45655.50209490741</v>
      </c>
      <c r="E10757" s="36" t="s">
        <v>411</v>
      </c>
      <c r="F10757" s="37" t="str">
        <f t="array" ref="F10757">IFERROR(XLOOKUP(E10757,Operadores!A:A,Operadores!B:B))</f>
        <v>APODA</v>
      </c>
      <c r="G10757" s="36" t="s">
        <v>72</v>
      </c>
      <c r="H10757" s="39">
        <v>19.16584</v>
      </c>
      <c r="I10757" s="40">
        <v>710.0</v>
      </c>
      <c r="J10757" s="41">
        <f t="shared" si="5"/>
        <v>13607.7464</v>
      </c>
      <c r="K10757" s="37" t="str">
        <f t="array" ref="K10757">IFERROR(XLOOKUP(G10757,'Tipo de carga'!A:A,'Tipo de carga'!B:B))</f>
        <v>Autoabasto</v>
      </c>
      <c r="L10757" s="37">
        <f t="shared" si="2"/>
        <v>53</v>
      </c>
      <c r="M10757" s="37">
        <f t="shared" si="3"/>
        <v>29</v>
      </c>
      <c r="N10757" s="37">
        <f t="shared" si="4"/>
        <v>12</v>
      </c>
      <c r="O10757" s="37" t="str">
        <f t="array" ref="O10757">IFERROR(XLOOKUP(K10757,'Tipo de carga'!B:B,'Tipo de carga'!C:C))</f>
        <v>Diesel</v>
      </c>
    </row>
    <row r="10758">
      <c r="A10758" s="36">
        <v>1964.0</v>
      </c>
      <c r="B10758" s="37" t="str">
        <f t="array" ref="B10758">IFERROR(XLOOKUP(A10758,'Asignacion Dic'!A:A,'Asignacion Dic'!C:C))</f>
        <v>MeLi asignado SD</v>
      </c>
      <c r="C10758" s="37" t="str">
        <f t="array" ref="C10758">IFERROR(XLOOKUP(A10758,'Asignacion Dic'!A:A,'Asignacion Dic'!B:B))</f>
        <v>EC-05</v>
      </c>
      <c r="D10758" s="38">
        <v>45655.499548611115</v>
      </c>
      <c r="E10758" s="36" t="s">
        <v>236</v>
      </c>
      <c r="F10758" s="37" t="str">
        <f t="array" ref="F10758">IFERROR(XLOOKUP(E10758,Operadores!A:A,Operadores!B:B))</f>
        <v>BENOSC</v>
      </c>
      <c r="G10758" s="36" t="s">
        <v>72</v>
      </c>
      <c r="H10758" s="39">
        <v>19.16584</v>
      </c>
      <c r="I10758" s="40">
        <v>316.0</v>
      </c>
      <c r="J10758" s="41">
        <f t="shared" si="5"/>
        <v>6056.40544</v>
      </c>
      <c r="K10758" s="37" t="str">
        <f t="array" ref="K10758">IFERROR(XLOOKUP(G10758,'Tipo de carga'!A:A,'Tipo de carga'!B:B))</f>
        <v>Autoabasto</v>
      </c>
      <c r="L10758" s="37">
        <f t="shared" si="2"/>
        <v>53</v>
      </c>
      <c r="M10758" s="37">
        <f t="shared" si="3"/>
        <v>29</v>
      </c>
      <c r="N10758" s="37">
        <f t="shared" si="4"/>
        <v>12</v>
      </c>
      <c r="O10758" s="37" t="str">
        <f t="array" ref="O10758">IFERROR(XLOOKUP(K10758,'Tipo de carga'!B:B,'Tipo de carga'!C:C))</f>
        <v>Diesel</v>
      </c>
    </row>
    <row r="10759">
      <c r="A10759" s="36">
        <v>1883.0</v>
      </c>
      <c r="B10759" s="37" t="str">
        <f t="array" ref="B10759">IFERROR(XLOOKUP(A10759,'Asignacion Dic'!A:A,'Asignacion Dic'!C:C))</f>
        <v>Circuitos</v>
      </c>
      <c r="C10759" s="37" t="str">
        <f t="array" ref="C10759">IFERROR(XLOOKUP(A10759,'Asignacion Dic'!A:A,'Asignacion Dic'!B:B))</f>
        <v>EC-03</v>
      </c>
      <c r="D10759" s="38">
        <v>45655.4531712963</v>
      </c>
      <c r="E10759" s="36" t="s">
        <v>202</v>
      </c>
      <c r="F10759" s="37" t="str">
        <f t="array" ref="F10759">IFERROR(XLOOKUP(E10759,Operadores!A:A,Operadores!B:B))</f>
        <v>JIMMI01</v>
      </c>
      <c r="G10759" s="36" t="s">
        <v>72</v>
      </c>
      <c r="H10759" s="39">
        <v>19.16584</v>
      </c>
      <c r="I10759" s="40">
        <v>660.0</v>
      </c>
      <c r="J10759" s="41">
        <f t="shared" si="5"/>
        <v>12649.4544</v>
      </c>
      <c r="K10759" s="37" t="str">
        <f t="array" ref="K10759">IFERROR(XLOOKUP(G10759,'Tipo de carga'!A:A,'Tipo de carga'!B:B))</f>
        <v>Autoabasto</v>
      </c>
      <c r="L10759" s="37">
        <f t="shared" si="2"/>
        <v>53</v>
      </c>
      <c r="M10759" s="37">
        <f t="shared" si="3"/>
        <v>29</v>
      </c>
      <c r="N10759" s="37">
        <f t="shared" si="4"/>
        <v>12</v>
      </c>
      <c r="O10759" s="37" t="str">
        <f t="array" ref="O10759">IFERROR(XLOOKUP(K10759,'Tipo de carga'!B:B,'Tipo de carga'!C:C))</f>
        <v>Diesel</v>
      </c>
    </row>
    <row r="10760">
      <c r="A10760" s="36">
        <v>1724.0</v>
      </c>
      <c r="B10760" s="37" t="str">
        <f t="array" ref="B10760">IFERROR(XLOOKUP(A10760,'Asignacion Dic'!A:A,'Asignacion Dic'!C:C))</f>
        <v>Liverpool Local</v>
      </c>
      <c r="C10760" s="37" t="str">
        <f t="array" ref="C10760">IFERROR(XLOOKUP(A10760,'Asignacion Dic'!A:A,'Asignacion Dic'!B:B))</f>
        <v>EC-01</v>
      </c>
      <c r="D10760" s="38">
        <v>45655.430868055555</v>
      </c>
      <c r="E10760" s="36" t="s">
        <v>427</v>
      </c>
      <c r="F10760" s="37" t="str">
        <f t="array" ref="F10760">IFERROR(XLOOKUP(E10760,Operadores!A:A,Operadores!B:B))</f>
        <v>REYJA01</v>
      </c>
      <c r="G10760" s="36" t="s">
        <v>72</v>
      </c>
      <c r="H10760" s="39">
        <v>19.16584</v>
      </c>
      <c r="I10760" s="40">
        <v>241.0</v>
      </c>
      <c r="J10760" s="41">
        <f t="shared" si="5"/>
        <v>4618.96744</v>
      </c>
      <c r="K10760" s="37" t="str">
        <f t="array" ref="K10760">IFERROR(XLOOKUP(G10760,'Tipo de carga'!A:A,'Tipo de carga'!B:B))</f>
        <v>Autoabasto</v>
      </c>
      <c r="L10760" s="37">
        <f t="shared" si="2"/>
        <v>53</v>
      </c>
      <c r="M10760" s="37">
        <f t="shared" si="3"/>
        <v>29</v>
      </c>
      <c r="N10760" s="37">
        <f t="shared" si="4"/>
        <v>12</v>
      </c>
      <c r="O10760" s="37" t="str">
        <f t="array" ref="O10760">IFERROR(XLOOKUP(K10760,'Tipo de carga'!B:B,'Tipo de carga'!C:C))</f>
        <v>Diesel</v>
      </c>
    </row>
    <row r="10761">
      <c r="A10761" s="36">
        <v>1879.0</v>
      </c>
      <c r="B10761" s="37" t="str">
        <f t="array" ref="B10761">IFERROR(XLOOKUP(A10761,'Asignacion Dic'!A:A,'Asignacion Dic'!C:C))</f>
        <v>Circuitos</v>
      </c>
      <c r="C10761" s="37" t="str">
        <f t="array" ref="C10761">IFERROR(XLOOKUP(A10761,'Asignacion Dic'!A:A,'Asignacion Dic'!B:B))</f>
        <v>EC-03</v>
      </c>
      <c r="D10761" s="38">
        <v>45655.42223379629</v>
      </c>
      <c r="E10761" s="36" t="s">
        <v>357</v>
      </c>
      <c r="F10761" s="37" t="str">
        <f t="array" ref="F10761">IFERROR(XLOOKUP(E10761,Operadores!A:A,Operadores!B:B))</f>
        <v>ISLHI</v>
      </c>
      <c r="G10761" s="36" t="s">
        <v>72</v>
      </c>
      <c r="H10761" s="39">
        <v>19.16584</v>
      </c>
      <c r="I10761" s="40">
        <v>310.0</v>
      </c>
      <c r="J10761" s="41">
        <f t="shared" si="5"/>
        <v>5941.4104</v>
      </c>
      <c r="K10761" s="37" t="str">
        <f t="array" ref="K10761">IFERROR(XLOOKUP(G10761,'Tipo de carga'!A:A,'Tipo de carga'!B:B))</f>
        <v>Autoabasto</v>
      </c>
      <c r="L10761" s="37">
        <f t="shared" si="2"/>
        <v>53</v>
      </c>
      <c r="M10761" s="37">
        <f t="shared" si="3"/>
        <v>29</v>
      </c>
      <c r="N10761" s="37">
        <f t="shared" si="4"/>
        <v>12</v>
      </c>
      <c r="O10761" s="37" t="str">
        <f t="array" ref="O10761">IFERROR(XLOOKUP(K10761,'Tipo de carga'!B:B,'Tipo de carga'!C:C))</f>
        <v>Diesel</v>
      </c>
    </row>
    <row r="10762">
      <c r="A10762" s="36">
        <v>2023.0</v>
      </c>
      <c r="B10762" s="37" t="str">
        <f t="array" ref="B10762">IFERROR(XLOOKUP(A10762,'Asignacion Dic'!A:A,'Asignacion Dic'!C:C))</f>
        <v>MeLi Asignado TD</v>
      </c>
      <c r="C10762" s="37" t="str">
        <f t="array" ref="C10762">IFERROR(XLOOKUP(A10762,'Asignacion Dic'!A:A,'Asignacion Dic'!B:B))</f>
        <v>EC-05</v>
      </c>
      <c r="D10762" s="38">
        <v>45655.37048611111</v>
      </c>
      <c r="E10762" s="36" t="s">
        <v>327</v>
      </c>
      <c r="F10762" s="37" t="str">
        <f t="array" ref="F10762">IFERROR(XLOOKUP(E10762,Operadores!A:A,Operadores!B:B))</f>
        <v>ESCSAU</v>
      </c>
      <c r="G10762" s="36" t="s">
        <v>72</v>
      </c>
      <c r="H10762" s="39">
        <v>19.16584</v>
      </c>
      <c r="I10762" s="40">
        <v>578.0</v>
      </c>
      <c r="J10762" s="41">
        <f t="shared" si="5"/>
        <v>11077.85552</v>
      </c>
      <c r="K10762" s="37" t="str">
        <f t="array" ref="K10762">IFERROR(XLOOKUP(G10762,'Tipo de carga'!A:A,'Tipo de carga'!B:B))</f>
        <v>Autoabasto</v>
      </c>
      <c r="L10762" s="37">
        <f t="shared" si="2"/>
        <v>53</v>
      </c>
      <c r="M10762" s="37">
        <f t="shared" si="3"/>
        <v>29</v>
      </c>
      <c r="N10762" s="37">
        <f t="shared" si="4"/>
        <v>12</v>
      </c>
      <c r="O10762" s="37" t="str">
        <f t="array" ref="O10762">IFERROR(XLOOKUP(K10762,'Tipo de carga'!B:B,'Tipo de carga'!C:C))</f>
        <v>Diesel</v>
      </c>
    </row>
    <row r="10763">
      <c r="A10763" s="36">
        <v>1821.0</v>
      </c>
      <c r="B10763" s="37" t="str">
        <f t="array" ref="B10763">IFERROR(XLOOKUP(A10763,'Asignacion Dic'!A:A,'Asignacion Dic'!C:C))</f>
        <v>Circuitos</v>
      </c>
      <c r="C10763" s="37" t="str">
        <f t="array" ref="C10763">IFERROR(XLOOKUP(A10763,'Asignacion Dic'!A:A,'Asignacion Dic'!B:B))</f>
        <v>EC-03</v>
      </c>
      <c r="D10763" s="38">
        <v>45655.31290509259</v>
      </c>
      <c r="E10763" s="36" t="s">
        <v>198</v>
      </c>
      <c r="F10763" s="37" t="str">
        <f t="array" ref="F10763">IFERROR(XLOOKUP(E10763,Operadores!A:A,Operadores!B:B))</f>
        <v>BAULUI</v>
      </c>
      <c r="G10763" s="36" t="s">
        <v>72</v>
      </c>
      <c r="H10763" s="39">
        <v>19.16584</v>
      </c>
      <c r="I10763" s="40">
        <v>340.0</v>
      </c>
      <c r="J10763" s="41">
        <f t="shared" si="5"/>
        <v>6516.3856</v>
      </c>
      <c r="K10763" s="37" t="str">
        <f t="array" ref="K10763">IFERROR(XLOOKUP(G10763,'Tipo de carga'!A:A,'Tipo de carga'!B:B))</f>
        <v>Autoabasto</v>
      </c>
      <c r="L10763" s="37">
        <f t="shared" si="2"/>
        <v>53</v>
      </c>
      <c r="M10763" s="37">
        <f t="shared" si="3"/>
        <v>29</v>
      </c>
      <c r="N10763" s="37">
        <f t="shared" si="4"/>
        <v>12</v>
      </c>
      <c r="O10763" s="37" t="str">
        <f t="array" ref="O10763">IFERROR(XLOOKUP(K10763,'Tipo de carga'!B:B,'Tipo de carga'!C:C))</f>
        <v>Diesel</v>
      </c>
    </row>
    <row r="10764">
      <c r="A10764" s="36">
        <v>1944.0</v>
      </c>
      <c r="B10764" s="37" t="str">
        <f t="array" ref="B10764">IFERROR(XLOOKUP(A10764,'Asignacion Dic'!A:A,'Asignacion Dic'!C:C))</f>
        <v>MeLi asignado SD</v>
      </c>
      <c r="C10764" s="37" t="str">
        <f t="array" ref="C10764">IFERROR(XLOOKUP(A10764,'Asignacion Dic'!A:A,'Asignacion Dic'!B:B))</f>
        <v>EC-05</v>
      </c>
      <c r="D10764" s="38">
        <v>45655.28407407407</v>
      </c>
      <c r="E10764" s="36" t="s">
        <v>221</v>
      </c>
      <c r="F10764" s="37" t="str">
        <f t="array" ref="F10764">IFERROR(XLOOKUP(E10764,Operadores!A:A,Operadores!B:B))</f>
        <v>ORTARM</v>
      </c>
      <c r="G10764" s="36" t="s">
        <v>72</v>
      </c>
      <c r="H10764" s="39">
        <v>19.16584</v>
      </c>
      <c r="I10764" s="40">
        <v>116.0</v>
      </c>
      <c r="J10764" s="41">
        <f t="shared" si="5"/>
        <v>2223.23744</v>
      </c>
      <c r="K10764" s="37" t="str">
        <f t="array" ref="K10764">IFERROR(XLOOKUP(G10764,'Tipo de carga'!A:A,'Tipo de carga'!B:B))</f>
        <v>Autoabasto</v>
      </c>
      <c r="L10764" s="37">
        <f t="shared" si="2"/>
        <v>53</v>
      </c>
      <c r="M10764" s="37">
        <f t="shared" si="3"/>
        <v>29</v>
      </c>
      <c r="N10764" s="37">
        <f t="shared" si="4"/>
        <v>12</v>
      </c>
      <c r="O10764" s="37" t="str">
        <f t="array" ref="O10764">IFERROR(XLOOKUP(K10764,'Tipo de carga'!B:B,'Tipo de carga'!C:C))</f>
        <v>Diesel</v>
      </c>
    </row>
    <row r="10765">
      <c r="A10765" s="36">
        <v>2020.0</v>
      </c>
      <c r="B10765" s="37" t="str">
        <f t="array" ref="B10765">IFERROR(XLOOKUP(A10765,'Asignacion Dic'!A:A,'Asignacion Dic'!C:C))</f>
        <v>MeLi Dedicado Merida</v>
      </c>
      <c r="C10765" s="37" t="str">
        <f t="array" ref="C10765">IFERROR(XLOOKUP(A10765,'Asignacion Dic'!A:A,'Asignacion Dic'!B:B))</f>
        <v>EC-05</v>
      </c>
      <c r="D10765" s="38">
        <v>45655.27099537037</v>
      </c>
      <c r="E10765" s="36" t="s">
        <v>241</v>
      </c>
      <c r="F10765" s="37" t="str">
        <f t="array" ref="F10765">IFERROR(XLOOKUP(E10765,Operadores!A:A,Operadores!B:B))</f>
        <v>CADEMM</v>
      </c>
      <c r="G10765" s="36" t="s">
        <v>72</v>
      </c>
      <c r="H10765" s="39">
        <v>19.16584</v>
      </c>
      <c r="I10765" s="40">
        <v>289.0</v>
      </c>
      <c r="J10765" s="41">
        <f t="shared" si="5"/>
        <v>5538.92776</v>
      </c>
      <c r="K10765" s="37" t="str">
        <f t="array" ref="K10765">IFERROR(XLOOKUP(G10765,'Tipo de carga'!A:A,'Tipo de carga'!B:B))</f>
        <v>Autoabasto</v>
      </c>
      <c r="L10765" s="37">
        <f t="shared" si="2"/>
        <v>53</v>
      </c>
      <c r="M10765" s="37">
        <f t="shared" si="3"/>
        <v>29</v>
      </c>
      <c r="N10765" s="37">
        <f t="shared" si="4"/>
        <v>12</v>
      </c>
      <c r="O10765" s="37" t="str">
        <f t="array" ref="O10765">IFERROR(XLOOKUP(K10765,'Tipo de carga'!B:B,'Tipo de carga'!C:C))</f>
        <v>Diesel</v>
      </c>
    </row>
    <row r="10766">
      <c r="A10766" s="36">
        <v>1859.0</v>
      </c>
      <c r="B10766" s="37" t="str">
        <f t="array" ref="B10766">IFERROR(XLOOKUP(A10766,'Asignacion Dic'!A:A,'Asignacion Dic'!C:C))</f>
        <v>Circuitos</v>
      </c>
      <c r="C10766" s="37" t="str">
        <f t="array" ref="C10766">IFERROR(XLOOKUP(A10766,'Asignacion Dic'!A:A,'Asignacion Dic'!B:B))</f>
        <v>EC-03</v>
      </c>
      <c r="D10766" s="38">
        <v>45655.25644675926</v>
      </c>
      <c r="E10766" s="36" t="s">
        <v>238</v>
      </c>
      <c r="F10766" s="37" t="str">
        <f t="array" ref="F10766">IFERROR(XLOOKUP(E10766,Operadores!A:A,Operadores!B:B))</f>
        <v>JIMMI</v>
      </c>
      <c r="G10766" s="36" t="s">
        <v>72</v>
      </c>
      <c r="H10766" s="39">
        <v>19.16584</v>
      </c>
      <c r="I10766" s="40">
        <v>318.0</v>
      </c>
      <c r="J10766" s="41">
        <f t="shared" si="5"/>
        <v>6094.73712</v>
      </c>
      <c r="K10766" s="37" t="str">
        <f t="array" ref="K10766">IFERROR(XLOOKUP(G10766,'Tipo de carga'!A:A,'Tipo de carga'!B:B))</f>
        <v>Autoabasto</v>
      </c>
      <c r="L10766" s="37">
        <f t="shared" si="2"/>
        <v>53</v>
      </c>
      <c r="M10766" s="37">
        <f t="shared" si="3"/>
        <v>29</v>
      </c>
      <c r="N10766" s="37">
        <f t="shared" si="4"/>
        <v>12</v>
      </c>
      <c r="O10766" s="37" t="str">
        <f t="array" ref="O10766">IFERROR(XLOOKUP(K10766,'Tipo de carga'!B:B,'Tipo de carga'!C:C))</f>
        <v>Diesel</v>
      </c>
    </row>
    <row r="10767">
      <c r="A10767" s="36">
        <v>1807.0</v>
      </c>
      <c r="B10767" s="37" t="str">
        <f t="array" ref="B10767">IFERROR(XLOOKUP(A10767,'Asignacion Dic'!A:A,'Asignacion Dic'!C:C))</f>
        <v>Liverpool Local</v>
      </c>
      <c r="C10767" s="37" t="str">
        <f t="array" ref="C10767">IFERROR(XLOOKUP(A10767,'Asignacion Dic'!A:A,'Asignacion Dic'!B:B))</f>
        <v>EC-01</v>
      </c>
      <c r="D10767" s="38">
        <v>45655.25069444445</v>
      </c>
      <c r="E10767" s="36" t="s">
        <v>423</v>
      </c>
      <c r="F10767" s="37" t="str">
        <f t="array" ref="F10767">IFERROR(XLOOKUP(E10767,Operadores!A:A,Operadores!B:B))</f>
        <v>PERANT</v>
      </c>
      <c r="G10767" s="36" t="s">
        <v>72</v>
      </c>
      <c r="H10767" s="39">
        <v>19.16584</v>
      </c>
      <c r="I10767" s="40">
        <v>548.0</v>
      </c>
      <c r="J10767" s="41">
        <f t="shared" si="5"/>
        <v>10502.88032</v>
      </c>
      <c r="K10767" s="37" t="str">
        <f t="array" ref="K10767">IFERROR(XLOOKUP(G10767,'Tipo de carga'!A:A,'Tipo de carga'!B:B))</f>
        <v>Autoabasto</v>
      </c>
      <c r="L10767" s="37">
        <f t="shared" si="2"/>
        <v>53</v>
      </c>
      <c r="M10767" s="37">
        <f t="shared" si="3"/>
        <v>29</v>
      </c>
      <c r="N10767" s="37">
        <f t="shared" si="4"/>
        <v>12</v>
      </c>
      <c r="O10767" s="37" t="str">
        <f t="array" ref="O10767">IFERROR(XLOOKUP(K10767,'Tipo de carga'!B:B,'Tipo de carga'!C:C))</f>
        <v>Diesel</v>
      </c>
    </row>
    <row r="10768">
      <c r="A10768" s="36">
        <v>1993.0</v>
      </c>
      <c r="B10768" s="37" t="str">
        <f t="array" ref="B10768">IFERROR(XLOOKUP(A10768,'Asignacion Dic'!A:A,'Asignacion Dic'!C:C))</f>
        <v>MeLi Dedicado TD</v>
      </c>
      <c r="C10768" s="37" t="str">
        <f t="array" ref="C10768">IFERROR(XLOOKUP(A10768,'Asignacion Dic'!A:A,'Asignacion Dic'!B:B))</f>
        <v>EC-05</v>
      </c>
      <c r="D10768" s="38">
        <v>45655.23615740741</v>
      </c>
      <c r="E10768" s="36" t="s">
        <v>188</v>
      </c>
      <c r="F10768" s="37" t="str">
        <f t="array" ref="F10768">IFERROR(XLOOKUP(E10768,Operadores!A:A,Operadores!B:B))</f>
        <v>ZAMROB</v>
      </c>
      <c r="G10768" s="36" t="s">
        <v>72</v>
      </c>
      <c r="H10768" s="39">
        <v>19.16584</v>
      </c>
      <c r="I10768" s="40">
        <v>539.0</v>
      </c>
      <c r="J10768" s="41">
        <f t="shared" si="5"/>
        <v>10330.38776</v>
      </c>
      <c r="K10768" s="37" t="str">
        <f t="array" ref="K10768">IFERROR(XLOOKUP(G10768,'Tipo de carga'!A:A,'Tipo de carga'!B:B))</f>
        <v>Autoabasto</v>
      </c>
      <c r="L10768" s="37">
        <f t="shared" si="2"/>
        <v>53</v>
      </c>
      <c r="M10768" s="37">
        <f t="shared" si="3"/>
        <v>29</v>
      </c>
      <c r="N10768" s="37">
        <f t="shared" si="4"/>
        <v>12</v>
      </c>
      <c r="O10768" s="37" t="str">
        <f t="array" ref="O10768">IFERROR(XLOOKUP(K10768,'Tipo de carga'!B:B,'Tipo de carga'!C:C))</f>
        <v>Diesel</v>
      </c>
    </row>
    <row r="10769">
      <c r="A10769" s="36">
        <v>2025.0</v>
      </c>
      <c r="B10769" s="37" t="str">
        <f t="array" ref="B10769">IFERROR(XLOOKUP(A10769,'Asignacion Dic'!A:A,'Asignacion Dic'!C:C))</f>
        <v>MeLi Dedicado TD</v>
      </c>
      <c r="C10769" s="37" t="str">
        <f t="array" ref="C10769">IFERROR(XLOOKUP(A10769,'Asignacion Dic'!A:A,'Asignacion Dic'!B:B))</f>
        <v>EC-05</v>
      </c>
      <c r="D10769" s="38">
        <v>45655.075949074075</v>
      </c>
      <c r="E10769" s="36" t="s">
        <v>485</v>
      </c>
      <c r="F10769" s="37" t="str">
        <f t="array" ref="F10769">IFERROR(XLOOKUP(E10769,Operadores!A:A,Operadores!B:B))</f>
        <v>HERROD</v>
      </c>
      <c r="G10769" s="36" t="s">
        <v>72</v>
      </c>
      <c r="H10769" s="39">
        <v>19.16584</v>
      </c>
      <c r="I10769" s="40">
        <v>506.0</v>
      </c>
      <c r="J10769" s="41">
        <f t="shared" si="5"/>
        <v>9697.91504</v>
      </c>
      <c r="K10769" s="37" t="str">
        <f t="array" ref="K10769">IFERROR(XLOOKUP(G10769,'Tipo de carga'!A:A,'Tipo de carga'!B:B))</f>
        <v>Autoabasto</v>
      </c>
      <c r="L10769" s="37">
        <f t="shared" si="2"/>
        <v>53</v>
      </c>
      <c r="M10769" s="37">
        <f t="shared" si="3"/>
        <v>29</v>
      </c>
      <c r="N10769" s="37">
        <f t="shared" si="4"/>
        <v>12</v>
      </c>
      <c r="O10769" s="37" t="str">
        <f t="array" ref="O10769">IFERROR(XLOOKUP(K10769,'Tipo de carga'!B:B,'Tipo de carga'!C:C))</f>
        <v>Diesel</v>
      </c>
    </row>
    <row r="10770">
      <c r="A10770" s="36">
        <v>1937.0</v>
      </c>
      <c r="B10770" s="37" t="str">
        <f t="array" ref="B10770">IFERROR(XLOOKUP(A10770,'Asignacion Dic'!A:A,'Asignacion Dic'!C:C))</f>
        <v>MeLi asignado SD</v>
      </c>
      <c r="C10770" s="37" t="str">
        <f t="array" ref="C10770">IFERROR(XLOOKUP(A10770,'Asignacion Dic'!A:A,'Asignacion Dic'!B:B))</f>
        <v>EC-05</v>
      </c>
      <c r="D10770" s="38">
        <v>45655.01232638889</v>
      </c>
      <c r="E10770" s="36" t="s">
        <v>407</v>
      </c>
      <c r="F10770" s="37" t="str">
        <f t="array" ref="F10770">IFERROR(XLOOKUP(E10770,Operadores!A:A,Operadores!B:B))</f>
        <v>BENMAX</v>
      </c>
      <c r="G10770" s="36" t="s">
        <v>72</v>
      </c>
      <c r="H10770" s="39">
        <v>19.16584</v>
      </c>
      <c r="I10770" s="40">
        <v>346.0</v>
      </c>
      <c r="J10770" s="41">
        <f t="shared" si="5"/>
        <v>6631.38064</v>
      </c>
      <c r="K10770" s="37" t="str">
        <f t="array" ref="K10770">IFERROR(XLOOKUP(G10770,'Tipo de carga'!A:A,'Tipo de carga'!B:B))</f>
        <v>Autoabasto</v>
      </c>
      <c r="L10770" s="37">
        <f t="shared" si="2"/>
        <v>53</v>
      </c>
      <c r="M10770" s="37">
        <f t="shared" si="3"/>
        <v>29</v>
      </c>
      <c r="N10770" s="37">
        <f t="shared" si="4"/>
        <v>12</v>
      </c>
      <c r="O10770" s="37" t="str">
        <f t="array" ref="O10770">IFERROR(XLOOKUP(K10770,'Tipo de carga'!B:B,'Tipo de carga'!C:C))</f>
        <v>Diesel</v>
      </c>
    </row>
    <row r="10771">
      <c r="A10771" s="36">
        <v>2000.0</v>
      </c>
      <c r="B10771" s="37" t="str">
        <f t="array" ref="B10771">IFERROR(XLOOKUP(A10771,'Asignacion Dic'!A:A,'Asignacion Dic'!C:C))</f>
        <v>MeLi Dedicado Merida</v>
      </c>
      <c r="C10771" s="37" t="str">
        <f t="array" ref="C10771">IFERROR(XLOOKUP(A10771,'Asignacion Dic'!A:A,'Asignacion Dic'!B:B))</f>
        <v>EC-05</v>
      </c>
      <c r="D10771" s="38">
        <v>45655.01090277778</v>
      </c>
      <c r="E10771" s="36" t="s">
        <v>632</v>
      </c>
      <c r="F10771" s="37" t="str">
        <f t="array" ref="F10771">IFERROR(XLOOKUP(E10771,Operadores!A:A,Operadores!B:B))</f>
        <v>RODALE</v>
      </c>
      <c r="G10771" s="36" t="s">
        <v>72</v>
      </c>
      <c r="H10771" s="39">
        <v>19.16584</v>
      </c>
      <c r="I10771" s="40">
        <v>336.0</v>
      </c>
      <c r="J10771" s="41">
        <f t="shared" si="5"/>
        <v>6439.72224</v>
      </c>
      <c r="K10771" s="37" t="str">
        <f t="array" ref="K10771">IFERROR(XLOOKUP(G10771,'Tipo de carga'!A:A,'Tipo de carga'!B:B))</f>
        <v>Autoabasto</v>
      </c>
      <c r="L10771" s="37">
        <f t="shared" si="2"/>
        <v>53</v>
      </c>
      <c r="M10771" s="37">
        <f t="shared" si="3"/>
        <v>29</v>
      </c>
      <c r="N10771" s="37">
        <f t="shared" si="4"/>
        <v>12</v>
      </c>
      <c r="O10771" s="37" t="str">
        <f t="array" ref="O10771">IFERROR(XLOOKUP(K10771,'Tipo de carga'!B:B,'Tipo de carga'!C:C))</f>
        <v>Diesel</v>
      </c>
    </row>
    <row r="10772">
      <c r="A10772" s="36">
        <v>1886.0</v>
      </c>
      <c r="B10772" s="37" t="str">
        <f t="array" ref="B10772">IFERROR(XLOOKUP(A10772,'Asignacion Dic'!A:A,'Asignacion Dic'!C:C))</f>
        <v>Circuitos</v>
      </c>
      <c r="C10772" s="37" t="str">
        <f t="array" ref="C10772">IFERROR(XLOOKUP(A10772,'Asignacion Dic'!A:A,'Asignacion Dic'!B:B))</f>
        <v>EC-03</v>
      </c>
      <c r="D10772" s="38">
        <v>45655.01090277778</v>
      </c>
      <c r="E10772" s="36" t="s">
        <v>260</v>
      </c>
      <c r="F10772" s="37" t="str">
        <f t="array" ref="F10772">IFERROR(XLOOKUP(E10772,Operadores!A:A,Operadores!B:B))</f>
        <v>CORER</v>
      </c>
      <c r="G10772" s="36" t="s">
        <v>19</v>
      </c>
      <c r="H10772" s="39">
        <v>20.1917</v>
      </c>
      <c r="I10772" s="40">
        <v>391.61</v>
      </c>
      <c r="J10772" s="41">
        <f t="shared" si="5"/>
        <v>7907.271637</v>
      </c>
      <c r="K10772" s="37" t="str">
        <f t="array" ref="K10772">IFERROR(XLOOKUP(G10772,'Tipo de carga'!A:A,'Tipo de carga'!B:B))</f>
        <v>Autoabasto</v>
      </c>
      <c r="L10772" s="37">
        <f t="shared" si="2"/>
        <v>53</v>
      </c>
      <c r="M10772" s="37">
        <f t="shared" si="3"/>
        <v>29</v>
      </c>
      <c r="N10772" s="37">
        <f t="shared" si="4"/>
        <v>12</v>
      </c>
      <c r="O10772" s="37" t="str">
        <f t="array" ref="O10772">IFERROR(XLOOKUP(K10772,'Tipo de carga'!B:B,'Tipo de carga'!C:C))</f>
        <v>Diesel</v>
      </c>
    </row>
    <row r="10773">
      <c r="A10773" s="36">
        <v>1948.0</v>
      </c>
      <c r="B10773" s="37" t="str">
        <f t="array" ref="B10773">IFERROR(XLOOKUP(A10773,'Asignacion Dic'!A:A,'Asignacion Dic'!C:C))</f>
        <v>Circuitos</v>
      </c>
      <c r="C10773" s="37" t="str">
        <f t="array" ref="C10773">IFERROR(XLOOKUP(A10773,'Asignacion Dic'!A:A,'Asignacion Dic'!B:B))</f>
        <v>EC-03</v>
      </c>
      <c r="D10773" s="38">
        <v>45655.01090277778</v>
      </c>
      <c r="E10773" s="36" t="s">
        <v>256</v>
      </c>
      <c r="F10773" s="37" t="str">
        <f t="array" ref="F10773">IFERROR(XLOOKUP(E10773,Operadores!A:A,Operadores!B:B))</f>
        <v>MOREFR</v>
      </c>
      <c r="G10773" s="36" t="s">
        <v>19</v>
      </c>
      <c r="H10773" s="39">
        <v>20.1917</v>
      </c>
      <c r="I10773" s="40">
        <v>395.06</v>
      </c>
      <c r="J10773" s="41">
        <f t="shared" si="5"/>
        <v>7976.933002</v>
      </c>
      <c r="K10773" s="37" t="str">
        <f t="array" ref="K10773">IFERROR(XLOOKUP(G10773,'Tipo de carga'!A:A,'Tipo de carga'!B:B))</f>
        <v>Autoabasto</v>
      </c>
      <c r="L10773" s="37">
        <f t="shared" si="2"/>
        <v>53</v>
      </c>
      <c r="M10773" s="37">
        <f t="shared" si="3"/>
        <v>29</v>
      </c>
      <c r="N10773" s="37">
        <f t="shared" si="4"/>
        <v>12</v>
      </c>
      <c r="O10773" s="37" t="str">
        <f t="array" ref="O10773">IFERROR(XLOOKUP(K10773,'Tipo de carga'!B:B,'Tipo de carga'!C:C))</f>
        <v>Diesel</v>
      </c>
    </row>
    <row r="10774">
      <c r="A10774" s="36">
        <v>1877.0</v>
      </c>
      <c r="B10774" s="37" t="str">
        <f t="array" ref="B10774">IFERROR(XLOOKUP(A10774,'Asignacion Dic'!A:A,'Asignacion Dic'!C:C))</f>
        <v>Circuitos</v>
      </c>
      <c r="C10774" s="37" t="str">
        <f t="array" ref="C10774">IFERROR(XLOOKUP(A10774,'Asignacion Dic'!A:A,'Asignacion Dic'!B:B))</f>
        <v>EC-03</v>
      </c>
      <c r="D10774" s="38">
        <v>45655.01090277778</v>
      </c>
      <c r="E10774" s="36" t="s">
        <v>397</v>
      </c>
      <c r="F10774" s="37" t="str">
        <f t="array" ref="F10774">IFERROR(XLOOKUP(E10774,Operadores!A:A,Operadores!B:B))</f>
        <v>GRERI</v>
      </c>
      <c r="G10774" s="36" t="s">
        <v>19</v>
      </c>
      <c r="H10774" s="39">
        <v>20.1917</v>
      </c>
      <c r="I10774" s="40">
        <v>440.05</v>
      </c>
      <c r="J10774" s="41">
        <f t="shared" si="5"/>
        <v>8885.357585</v>
      </c>
      <c r="K10774" s="37" t="str">
        <f t="array" ref="K10774">IFERROR(XLOOKUP(G10774,'Tipo de carga'!A:A,'Tipo de carga'!B:B))</f>
        <v>Autoabasto</v>
      </c>
      <c r="L10774" s="37">
        <f t="shared" si="2"/>
        <v>53</v>
      </c>
      <c r="M10774" s="37">
        <f t="shared" si="3"/>
        <v>29</v>
      </c>
      <c r="N10774" s="37">
        <f t="shared" si="4"/>
        <v>12</v>
      </c>
      <c r="O10774" s="37" t="str">
        <f t="array" ref="O10774">IFERROR(XLOOKUP(K10774,'Tipo de carga'!B:B,'Tipo de carga'!C:C))</f>
        <v>Diesel</v>
      </c>
    </row>
    <row r="10775">
      <c r="A10775" s="36">
        <v>1934.0</v>
      </c>
      <c r="B10775" s="37" t="str">
        <f t="array" ref="B10775">IFERROR(XLOOKUP(A10775,'Asignacion Dic'!A:A,'Asignacion Dic'!C:C))</f>
        <v>Circuitos</v>
      </c>
      <c r="C10775" s="37" t="str">
        <f t="array" ref="C10775">IFERROR(XLOOKUP(A10775,'Asignacion Dic'!A:A,'Asignacion Dic'!B:B))</f>
        <v>EC-03</v>
      </c>
      <c r="D10775" s="38">
        <v>45655.440474537034</v>
      </c>
      <c r="E10775" s="36" t="s">
        <v>272</v>
      </c>
      <c r="F10775" s="37" t="str">
        <f t="array" ref="F10775">IFERROR(XLOOKUP(E10775,Operadores!A:A,Operadores!B:B))</f>
        <v>AVIEN</v>
      </c>
      <c r="G10775" s="36" t="s">
        <v>75</v>
      </c>
      <c r="H10775" s="39">
        <v>19.84688</v>
      </c>
      <c r="I10775" s="40">
        <v>480.0</v>
      </c>
      <c r="J10775" s="41">
        <f t="shared" si="5"/>
        <v>9526.5024</v>
      </c>
      <c r="K10775" s="37" t="str">
        <f t="array" ref="K10775">IFERROR(XLOOKUP(G10775,'Tipo de carga'!A:A,'Tipo de carga'!B:B))</f>
        <v>Autoabasto</v>
      </c>
      <c r="L10775" s="37">
        <f t="shared" si="2"/>
        <v>53</v>
      </c>
      <c r="M10775" s="37">
        <f t="shared" si="3"/>
        <v>29</v>
      </c>
      <c r="N10775" s="37">
        <f t="shared" si="4"/>
        <v>12</v>
      </c>
      <c r="O10775" s="37" t="str">
        <f t="array" ref="O10775">IFERROR(XLOOKUP(K10775,'Tipo de carga'!B:B,'Tipo de carga'!C:C))</f>
        <v>Diesel</v>
      </c>
    </row>
    <row r="10776">
      <c r="A10776" s="36">
        <v>2038.0</v>
      </c>
      <c r="B10776" s="37" t="str">
        <f t="array" ref="B10776">IFERROR(XLOOKUP(A10776,'Asignacion Dic'!A:A,'Asignacion Dic'!C:C))</f>
        <v>PISA Gdl</v>
      </c>
      <c r="C10776" s="37" t="str">
        <f t="array" ref="C10776">IFERROR(XLOOKUP(A10776,'Asignacion Dic'!A:A,'Asignacion Dic'!B:B))</f>
        <v>EC-06</v>
      </c>
      <c r="D10776" s="38">
        <v>45655.440474537034</v>
      </c>
      <c r="E10776" s="36" t="s">
        <v>634</v>
      </c>
      <c r="F10776" s="37" t="str">
        <f t="array" ref="F10776">IFERROR(XLOOKUP(E10776,Operadores!A:A,Operadores!B:B))</f>
        <v>MARJON</v>
      </c>
      <c r="G10776" s="36" t="s">
        <v>75</v>
      </c>
      <c r="H10776" s="39">
        <v>19.84688</v>
      </c>
      <c r="I10776" s="40">
        <v>415.0</v>
      </c>
      <c r="J10776" s="41">
        <f t="shared" si="5"/>
        <v>8236.4552</v>
      </c>
      <c r="K10776" s="37" t="str">
        <f t="array" ref="K10776">IFERROR(XLOOKUP(G10776,'Tipo de carga'!A:A,'Tipo de carga'!B:B))</f>
        <v>Autoabasto</v>
      </c>
      <c r="L10776" s="37">
        <f t="shared" si="2"/>
        <v>53</v>
      </c>
      <c r="M10776" s="37">
        <f t="shared" si="3"/>
        <v>29</v>
      </c>
      <c r="N10776" s="37">
        <f t="shared" si="4"/>
        <v>12</v>
      </c>
      <c r="O10776" s="37" t="str">
        <f t="array" ref="O10776">IFERROR(XLOOKUP(K10776,'Tipo de carga'!B:B,'Tipo de carga'!C:C))</f>
        <v>Diesel</v>
      </c>
    </row>
    <row r="10777">
      <c r="A10777" s="36">
        <v>1794.0</v>
      </c>
      <c r="B10777" s="37" t="str">
        <f t="array" ref="B10777">IFERROR(XLOOKUP(A10777,'Asignacion Dic'!A:A,'Asignacion Dic'!C:C))</f>
        <v>Peñafiel Tlajomulco</v>
      </c>
      <c r="C10777" s="37" t="str">
        <f t="array" ref="C10777">IFERROR(XLOOKUP(A10777,'Asignacion Dic'!A:A,'Asignacion Dic'!B:B))</f>
        <v>EC-06</v>
      </c>
      <c r="D10777" s="38">
        <v>45655.245891203704</v>
      </c>
      <c r="E10777" s="36" t="s">
        <v>564</v>
      </c>
      <c r="F10777" s="37" t="str">
        <f t="array" ref="F10777">IFERROR(XLOOKUP(E10777,Operadores!A:A,Operadores!B:B))</f>
        <v>BUEOSC</v>
      </c>
      <c r="G10777" s="36" t="s">
        <v>75</v>
      </c>
      <c r="H10777" s="39">
        <v>19.84688</v>
      </c>
      <c r="I10777" s="40">
        <v>567.0</v>
      </c>
      <c r="J10777" s="41">
        <f t="shared" si="5"/>
        <v>11253.18096</v>
      </c>
      <c r="K10777" s="37" t="str">
        <f t="array" ref="K10777">IFERROR(XLOOKUP(G10777,'Tipo de carga'!A:A,'Tipo de carga'!B:B))</f>
        <v>Autoabasto</v>
      </c>
      <c r="L10777" s="37">
        <f t="shared" si="2"/>
        <v>53</v>
      </c>
      <c r="M10777" s="37">
        <f t="shared" si="3"/>
        <v>29</v>
      </c>
      <c r="N10777" s="37">
        <f t="shared" si="4"/>
        <v>12</v>
      </c>
      <c r="O10777" s="37" t="str">
        <f t="array" ref="O10777">IFERROR(XLOOKUP(K10777,'Tipo de carga'!B:B,'Tipo de carga'!C:C))</f>
        <v>Diesel</v>
      </c>
    </row>
    <row r="10778">
      <c r="A10778" s="36">
        <v>2061.0</v>
      </c>
      <c r="B10778" s="37" t="str">
        <f t="array" ref="B10778">IFERROR(XLOOKUP(A10778,'Asignacion Dic'!A:A,'Asignacion Dic'!C:C))</f>
        <v>PISA Gdl</v>
      </c>
      <c r="C10778" s="37" t="str">
        <f t="array" ref="C10778">IFERROR(XLOOKUP(A10778,'Asignacion Dic'!A:A,'Asignacion Dic'!B:B))</f>
        <v>EC-06</v>
      </c>
      <c r="D10778" s="38">
        <v>45655.08128472222</v>
      </c>
      <c r="E10778" s="36" t="s">
        <v>270</v>
      </c>
      <c r="F10778" s="37" t="str">
        <f t="array" ref="F10778">IFERROR(XLOOKUP(E10778,Operadores!A:A,Operadores!B:B))</f>
        <v>RESEDU</v>
      </c>
      <c r="G10778" s="36" t="s">
        <v>75</v>
      </c>
      <c r="H10778" s="39">
        <v>19.84688</v>
      </c>
      <c r="I10778" s="40">
        <v>342.0</v>
      </c>
      <c r="J10778" s="41">
        <f t="shared" si="5"/>
        <v>6787.63296</v>
      </c>
      <c r="K10778" s="37" t="str">
        <f t="array" ref="K10778">IFERROR(XLOOKUP(G10778,'Tipo de carga'!A:A,'Tipo de carga'!B:B))</f>
        <v>Autoabasto</v>
      </c>
      <c r="L10778" s="37">
        <f t="shared" si="2"/>
        <v>53</v>
      </c>
      <c r="M10778" s="37">
        <f t="shared" si="3"/>
        <v>29</v>
      </c>
      <c r="N10778" s="37">
        <f t="shared" si="4"/>
        <v>12</v>
      </c>
      <c r="O10778" s="37" t="str">
        <f t="array" ref="O10778">IFERROR(XLOOKUP(K10778,'Tipo de carga'!B:B,'Tipo de carga'!C:C))</f>
        <v>Diesel</v>
      </c>
    </row>
    <row r="10779">
      <c r="A10779" s="36">
        <v>1932.0</v>
      </c>
      <c r="B10779" s="37" t="str">
        <f t="array" ref="B10779">IFERROR(XLOOKUP(A10779,'Asignacion Dic'!A:A,'Asignacion Dic'!C:C))</f>
        <v>Circuitos</v>
      </c>
      <c r="C10779" s="37" t="str">
        <f t="array" ref="C10779">IFERROR(XLOOKUP(A10779,'Asignacion Dic'!A:A,'Asignacion Dic'!B:B))</f>
        <v>EC-03</v>
      </c>
      <c r="D10779" s="38">
        <v>45655.0646412037</v>
      </c>
      <c r="E10779" s="36" t="s">
        <v>185</v>
      </c>
      <c r="F10779" s="37" t="str">
        <f t="array" ref="F10779">IFERROR(XLOOKUP(E10779,Operadores!A:A,Operadores!B:B))</f>
        <v>FERRI</v>
      </c>
      <c r="G10779" s="36" t="s">
        <v>75</v>
      </c>
      <c r="H10779" s="39">
        <v>19.84688</v>
      </c>
      <c r="I10779" s="40">
        <v>415.0</v>
      </c>
      <c r="J10779" s="41">
        <f t="shared" si="5"/>
        <v>8236.4552</v>
      </c>
      <c r="K10779" s="37" t="str">
        <f t="array" ref="K10779">IFERROR(XLOOKUP(G10779,'Tipo de carga'!A:A,'Tipo de carga'!B:B))</f>
        <v>Autoabasto</v>
      </c>
      <c r="L10779" s="37">
        <f t="shared" si="2"/>
        <v>53</v>
      </c>
      <c r="M10779" s="37">
        <f t="shared" si="3"/>
        <v>29</v>
      </c>
      <c r="N10779" s="37">
        <f t="shared" si="4"/>
        <v>12</v>
      </c>
      <c r="O10779" s="37" t="str">
        <f t="array" ref="O10779">IFERROR(XLOOKUP(K10779,'Tipo de carga'!B:B,'Tipo de carga'!C:C))</f>
        <v>Diesel</v>
      </c>
    </row>
    <row r="10780">
      <c r="A10780" s="36">
        <v>2056.0</v>
      </c>
      <c r="B10780" s="37" t="str">
        <f t="array" ref="B10780">IFERROR(XLOOKUP(A10780,'Asignacion Dic'!A:A,'Asignacion Dic'!C:C))</f>
        <v>PISA Gdl</v>
      </c>
      <c r="C10780" s="37" t="str">
        <f t="array" ref="C10780">IFERROR(XLOOKUP(A10780,'Asignacion Dic'!A:A,'Asignacion Dic'!B:B))</f>
        <v>EC-06</v>
      </c>
      <c r="D10780" s="38">
        <v>45655.77092592593</v>
      </c>
      <c r="E10780" s="36" t="s">
        <v>352</v>
      </c>
      <c r="F10780" s="37" t="str">
        <f t="array" ref="F10780">IFERROR(XLOOKUP(E10780,Operadores!A:A,Operadores!B:B))</f>
        <v>AQUISA</v>
      </c>
      <c r="G10780" s="36" t="s">
        <v>274</v>
      </c>
      <c r="H10780" s="39">
        <v>18.94</v>
      </c>
      <c r="I10780" s="40">
        <v>584.0</v>
      </c>
      <c r="J10780" s="41">
        <f t="shared" si="5"/>
        <v>11060.96</v>
      </c>
      <c r="K10780" s="37" t="str">
        <f t="array" ref="K10780">IFERROR(XLOOKUP(G10780,'Tipo de carga'!A:A,'Tipo de carga'!B:B))</f>
        <v>Autoabasto</v>
      </c>
      <c r="L10780" s="37">
        <f t="shared" si="2"/>
        <v>53</v>
      </c>
      <c r="M10780" s="37">
        <f t="shared" si="3"/>
        <v>29</v>
      </c>
      <c r="N10780" s="37">
        <f t="shared" si="4"/>
        <v>12</v>
      </c>
      <c r="O10780" s="37" t="str">
        <f t="array" ref="O10780">IFERROR(XLOOKUP(K10780,'Tipo de carga'!B:B,'Tipo de carga'!C:C))</f>
        <v>Diesel</v>
      </c>
    </row>
    <row r="10781">
      <c r="A10781" s="36">
        <v>1950.0</v>
      </c>
      <c r="B10781" s="37" t="str">
        <f t="array" ref="B10781">IFERROR(XLOOKUP(A10781,'Asignacion Dic'!A:A,'Asignacion Dic'!C:C))</f>
        <v>MeLi asignado SD</v>
      </c>
      <c r="C10781" s="37" t="str">
        <f t="array" ref="C10781">IFERROR(XLOOKUP(A10781,'Asignacion Dic'!A:A,'Asignacion Dic'!B:B))</f>
        <v>EC-05</v>
      </c>
      <c r="D10781" s="38">
        <v>45655.55778935185</v>
      </c>
      <c r="E10781" s="36" t="s">
        <v>200</v>
      </c>
      <c r="F10781" s="37" t="str">
        <f t="array" ref="F10781">IFERROR(XLOOKUP(E10781,Operadores!A:A,Operadores!B:B))</f>
        <v>MAROSC</v>
      </c>
      <c r="G10781" s="36" t="s">
        <v>274</v>
      </c>
      <c r="H10781" s="39">
        <v>18.94</v>
      </c>
      <c r="I10781" s="40">
        <v>440.0</v>
      </c>
      <c r="J10781" s="41">
        <f t="shared" si="5"/>
        <v>8333.6</v>
      </c>
      <c r="K10781" s="37" t="str">
        <f t="array" ref="K10781">IFERROR(XLOOKUP(G10781,'Tipo de carga'!A:A,'Tipo de carga'!B:B))</f>
        <v>Autoabasto</v>
      </c>
      <c r="L10781" s="37">
        <f t="shared" si="2"/>
        <v>53</v>
      </c>
      <c r="M10781" s="37">
        <f t="shared" si="3"/>
        <v>29</v>
      </c>
      <c r="N10781" s="37">
        <f t="shared" si="4"/>
        <v>12</v>
      </c>
      <c r="O10781" s="37" t="str">
        <f t="array" ref="O10781">IFERROR(XLOOKUP(K10781,'Tipo de carga'!B:B,'Tipo de carga'!C:C))</f>
        <v>Diesel</v>
      </c>
    </row>
    <row r="10782">
      <c r="A10782" s="36">
        <v>2081.0</v>
      </c>
      <c r="B10782" s="37" t="str">
        <f t="array" ref="B10782">IFERROR(XLOOKUP(A10782,'Asignacion Dic'!A:A,'Asignacion Dic'!C:C))</f>
        <v>Patieros Crisa</v>
      </c>
      <c r="C10782" s="37" t="str">
        <f t="array" ref="C10782">IFERROR(XLOOKUP(A10782,'Asignacion Dic'!A:A,'Asignacion Dic'!B:B))</f>
        <v>EC-07</v>
      </c>
      <c r="D10782" s="38">
        <v>45655.54525462963</v>
      </c>
      <c r="E10782" s="36" t="s">
        <v>358</v>
      </c>
      <c r="F10782" s="37" t="str">
        <f t="array" ref="F10782">IFERROR(XLOOKUP(E10782,Operadores!A:A,Operadores!B:B))</f>
        <v>CHAJES01</v>
      </c>
      <c r="G10782" s="36" t="s">
        <v>274</v>
      </c>
      <c r="H10782" s="39">
        <v>18.94</v>
      </c>
      <c r="I10782" s="40">
        <v>789.0</v>
      </c>
      <c r="J10782" s="41">
        <f t="shared" si="5"/>
        <v>14943.66</v>
      </c>
      <c r="K10782" s="37" t="str">
        <f t="array" ref="K10782">IFERROR(XLOOKUP(G10782,'Tipo de carga'!A:A,'Tipo de carga'!B:B))</f>
        <v>Autoabasto</v>
      </c>
      <c r="L10782" s="37">
        <f t="shared" si="2"/>
        <v>53</v>
      </c>
      <c r="M10782" s="37">
        <f t="shared" si="3"/>
        <v>29</v>
      </c>
      <c r="N10782" s="37">
        <f t="shared" si="4"/>
        <v>12</v>
      </c>
      <c r="O10782" s="37" t="str">
        <f t="array" ref="O10782">IFERROR(XLOOKUP(K10782,'Tipo de carga'!B:B,'Tipo de carga'!C:C))</f>
        <v>Diesel</v>
      </c>
    </row>
    <row r="10783">
      <c r="A10783" s="36">
        <v>1984.0</v>
      </c>
      <c r="B10783" s="37" t="str">
        <f t="array" ref="B10783">IFERROR(XLOOKUP(A10783,'Asignacion Dic'!A:A,'Asignacion Dic'!C:C))</f>
        <v>MeLi asignado SD</v>
      </c>
      <c r="C10783" s="37" t="str">
        <f t="array" ref="C10783">IFERROR(XLOOKUP(A10783,'Asignacion Dic'!A:A,'Asignacion Dic'!B:B))</f>
        <v>EC-05</v>
      </c>
      <c r="D10783" s="38">
        <v>45655.95686342593</v>
      </c>
      <c r="E10783" s="36" t="s">
        <v>226</v>
      </c>
      <c r="F10783" s="37" t="str">
        <f t="array" ref="F10783">IFERROR(XLOOKUP(E10783,Operadores!A:A,Operadores!B:B))</f>
        <v>PERFID</v>
      </c>
      <c r="G10783" s="36" t="s">
        <v>609</v>
      </c>
      <c r="H10783" s="39">
        <v>20.55377</v>
      </c>
      <c r="I10783" s="40">
        <v>713.0</v>
      </c>
      <c r="J10783" s="41">
        <f t="shared" si="5"/>
        <v>14654.83801</v>
      </c>
      <c r="K10783" s="37" t="str">
        <f t="array" ref="K10783">IFERROR(XLOOKUP(G10783,'Tipo de carga'!A:A,'Tipo de carga'!B:B))</f>
        <v>Autoabasto</v>
      </c>
      <c r="L10783" s="37">
        <f t="shared" si="2"/>
        <v>53</v>
      </c>
      <c r="M10783" s="37">
        <f t="shared" si="3"/>
        <v>29</v>
      </c>
      <c r="N10783" s="37">
        <f t="shared" si="4"/>
        <v>12</v>
      </c>
      <c r="O10783" s="37" t="str">
        <f t="array" ref="O10783">IFERROR(XLOOKUP(K10783,'Tipo de carga'!B:B,'Tipo de carga'!C:C))</f>
        <v>Diesel</v>
      </c>
    </row>
    <row r="10784">
      <c r="A10784" s="36">
        <v>1979.0</v>
      </c>
      <c r="B10784" s="37" t="str">
        <f t="array" ref="B10784">IFERROR(XLOOKUP(A10784,'Asignacion Dic'!A:A,'Asignacion Dic'!C:C))</f>
        <v>MeLi asignado SD</v>
      </c>
      <c r="C10784" s="37" t="str">
        <f t="array" ref="C10784">IFERROR(XLOOKUP(A10784,'Asignacion Dic'!A:A,'Asignacion Dic'!B:B))</f>
        <v>EC-05</v>
      </c>
      <c r="D10784" s="38">
        <v>45655.822962962964</v>
      </c>
      <c r="E10784" s="36" t="s">
        <v>370</v>
      </c>
      <c r="F10784" s="37" t="str">
        <f t="array" ref="F10784">IFERROR(XLOOKUP(E10784,Operadores!A:A,Operadores!B:B))</f>
        <v>GALODI</v>
      </c>
      <c r="G10784" s="36" t="s">
        <v>609</v>
      </c>
      <c r="H10784" s="39">
        <v>20.55377</v>
      </c>
      <c r="I10784" s="40">
        <v>682.0</v>
      </c>
      <c r="J10784" s="41">
        <f t="shared" si="5"/>
        <v>14017.67114</v>
      </c>
      <c r="K10784" s="37" t="str">
        <f t="array" ref="K10784">IFERROR(XLOOKUP(G10784,'Tipo de carga'!A:A,'Tipo de carga'!B:B))</f>
        <v>Autoabasto</v>
      </c>
      <c r="L10784" s="37">
        <f t="shared" si="2"/>
        <v>53</v>
      </c>
      <c r="M10784" s="37">
        <f t="shared" si="3"/>
        <v>29</v>
      </c>
      <c r="N10784" s="37">
        <f t="shared" si="4"/>
        <v>12</v>
      </c>
      <c r="O10784" s="37" t="str">
        <f t="array" ref="O10784">IFERROR(XLOOKUP(K10784,'Tipo de carga'!B:B,'Tipo de carga'!C:C))</f>
        <v>Diesel</v>
      </c>
    </row>
    <row r="10785">
      <c r="A10785" s="36">
        <v>1961.0</v>
      </c>
      <c r="B10785" s="37" t="str">
        <f t="array" ref="B10785">IFERROR(XLOOKUP(A10785,'Asignacion Dic'!A:A,'Asignacion Dic'!C:C))</f>
        <v>MeLi asignado SD</v>
      </c>
      <c r="C10785" s="37" t="str">
        <f t="array" ref="C10785">IFERROR(XLOOKUP(A10785,'Asignacion Dic'!A:A,'Asignacion Dic'!B:B))</f>
        <v>EC-05</v>
      </c>
      <c r="D10785" s="38">
        <v>45655.7765162037</v>
      </c>
      <c r="E10785" s="36" t="s">
        <v>196</v>
      </c>
      <c r="F10785" s="37" t="str">
        <f t="array" ref="F10785">IFERROR(XLOOKUP(E10785,Operadores!A:A,Operadores!B:B))</f>
        <v>HERJOS07</v>
      </c>
      <c r="G10785" s="36" t="s">
        <v>609</v>
      </c>
      <c r="H10785" s="39">
        <v>20.55377</v>
      </c>
      <c r="I10785" s="40">
        <v>373.0</v>
      </c>
      <c r="J10785" s="41">
        <f t="shared" si="5"/>
        <v>7666.55621</v>
      </c>
      <c r="K10785" s="37" t="str">
        <f t="array" ref="K10785">IFERROR(XLOOKUP(G10785,'Tipo de carga'!A:A,'Tipo de carga'!B:B))</f>
        <v>Autoabasto</v>
      </c>
      <c r="L10785" s="37">
        <f t="shared" si="2"/>
        <v>53</v>
      </c>
      <c r="M10785" s="37">
        <f t="shared" si="3"/>
        <v>29</v>
      </c>
      <c r="N10785" s="37">
        <f t="shared" si="4"/>
        <v>12</v>
      </c>
      <c r="O10785" s="37" t="str">
        <f t="array" ref="O10785">IFERROR(XLOOKUP(K10785,'Tipo de carga'!B:B,'Tipo de carga'!C:C))</f>
        <v>Diesel</v>
      </c>
    </row>
    <row r="10786">
      <c r="A10786" s="36">
        <v>2013.0</v>
      </c>
      <c r="B10786" s="37" t="str">
        <f t="array" ref="B10786">IFERROR(XLOOKUP(A10786,'Asignacion Dic'!A:A,'Asignacion Dic'!C:C))</f>
        <v>MeLi Dedicado Merida</v>
      </c>
      <c r="C10786" s="37" t="str">
        <f t="array" ref="C10786">IFERROR(XLOOKUP(A10786,'Asignacion Dic'!A:A,'Asignacion Dic'!B:B))</f>
        <v>EC-05</v>
      </c>
      <c r="D10786" s="38">
        <v>45655.70695601852</v>
      </c>
      <c r="E10786" s="36" t="s">
        <v>557</v>
      </c>
      <c r="F10786" s="37" t="str">
        <f t="array" ref="F10786">IFERROR(XLOOKUP(E10786,Operadores!A:A,Operadores!B:B))</f>
        <v>MONENR</v>
      </c>
      <c r="G10786" s="36" t="s">
        <v>609</v>
      </c>
      <c r="H10786" s="39">
        <v>20.55377</v>
      </c>
      <c r="I10786" s="40">
        <v>294.0</v>
      </c>
      <c r="J10786" s="41">
        <f t="shared" si="5"/>
        <v>6042.80838</v>
      </c>
      <c r="K10786" s="37" t="str">
        <f t="array" ref="K10786">IFERROR(XLOOKUP(G10786,'Tipo de carga'!A:A,'Tipo de carga'!B:B))</f>
        <v>Autoabasto</v>
      </c>
      <c r="L10786" s="37">
        <f t="shared" si="2"/>
        <v>53</v>
      </c>
      <c r="M10786" s="37">
        <f t="shared" si="3"/>
        <v>29</v>
      </c>
      <c r="N10786" s="37">
        <f t="shared" si="4"/>
        <v>12</v>
      </c>
      <c r="O10786" s="37" t="str">
        <f t="array" ref="O10786">IFERROR(XLOOKUP(K10786,'Tipo de carga'!B:B,'Tipo de carga'!C:C))</f>
        <v>Diesel</v>
      </c>
    </row>
    <row r="10787">
      <c r="A10787" s="36">
        <v>1762.0</v>
      </c>
      <c r="B10787" s="37" t="str">
        <f t="array" ref="B10787">IFERROR(XLOOKUP(A10787,'Asignacion Dic'!A:A,'Asignacion Dic'!C:C))</f>
        <v>Hisense</v>
      </c>
      <c r="C10787" s="37" t="str">
        <f t="array" ref="C10787">IFERROR(XLOOKUP(A10787,'Asignacion Dic'!A:A,'Asignacion Dic'!B:B))</f>
        <v>EC-03</v>
      </c>
      <c r="D10787" s="38">
        <v>45655.697384259256</v>
      </c>
      <c r="E10787" s="36" t="s">
        <v>410</v>
      </c>
      <c r="F10787" s="37" t="str">
        <f t="array" ref="F10787">IFERROR(XLOOKUP(E10787,Operadores!A:A,Operadores!B:B))</f>
        <v>LOPMA03</v>
      </c>
      <c r="G10787" s="36" t="s">
        <v>609</v>
      </c>
      <c r="H10787" s="39">
        <v>20.55377</v>
      </c>
      <c r="I10787" s="40">
        <v>480.0</v>
      </c>
      <c r="J10787" s="41">
        <f t="shared" si="5"/>
        <v>9865.8096</v>
      </c>
      <c r="K10787" s="37" t="str">
        <f t="array" ref="K10787">IFERROR(XLOOKUP(G10787,'Tipo de carga'!A:A,'Tipo de carga'!B:B))</f>
        <v>Autoabasto</v>
      </c>
      <c r="L10787" s="37">
        <f t="shared" si="2"/>
        <v>53</v>
      </c>
      <c r="M10787" s="37">
        <f t="shared" si="3"/>
        <v>29</v>
      </c>
      <c r="N10787" s="37">
        <f t="shared" si="4"/>
        <v>12</v>
      </c>
      <c r="O10787" s="37" t="str">
        <f t="array" ref="O10787">IFERROR(XLOOKUP(K10787,'Tipo de carga'!B:B,'Tipo de carga'!C:C))</f>
        <v>Diesel</v>
      </c>
    </row>
    <row r="10788">
      <c r="A10788" s="36">
        <v>1947.0</v>
      </c>
      <c r="B10788" s="37" t="str">
        <f t="array" ref="B10788">IFERROR(XLOOKUP(A10788,'Asignacion Dic'!A:A,'Asignacion Dic'!C:C))</f>
        <v>Circuitos</v>
      </c>
      <c r="C10788" s="37" t="str">
        <f t="array" ref="C10788">IFERROR(XLOOKUP(A10788,'Asignacion Dic'!A:A,'Asignacion Dic'!B:B))</f>
        <v>EC-03</v>
      </c>
      <c r="D10788" s="38">
        <v>45655.04046296296</v>
      </c>
      <c r="E10788" s="36" t="s">
        <v>265</v>
      </c>
      <c r="F10788" s="37" t="str">
        <f t="array" ref="F10788">IFERROR(XLOOKUP(E10788,Operadores!A:A,Operadores!B:B))</f>
        <v>DAMOS</v>
      </c>
      <c r="G10788" s="36" t="s">
        <v>609</v>
      </c>
      <c r="H10788" s="39">
        <v>20.55377</v>
      </c>
      <c r="I10788" s="40">
        <v>196.0</v>
      </c>
      <c r="J10788" s="41">
        <f t="shared" si="5"/>
        <v>4028.53892</v>
      </c>
      <c r="K10788" s="37" t="str">
        <f t="array" ref="K10788">IFERROR(XLOOKUP(G10788,'Tipo de carga'!A:A,'Tipo de carga'!B:B))</f>
        <v>Autoabasto</v>
      </c>
      <c r="L10788" s="37">
        <f t="shared" si="2"/>
        <v>53</v>
      </c>
      <c r="M10788" s="37">
        <f t="shared" si="3"/>
        <v>29</v>
      </c>
      <c r="N10788" s="37">
        <f t="shared" si="4"/>
        <v>12</v>
      </c>
      <c r="O10788" s="37" t="str">
        <f t="array" ref="O10788">IFERROR(XLOOKUP(K10788,'Tipo de carga'!B:B,'Tipo de carga'!C:C))</f>
        <v>Diesel</v>
      </c>
    </row>
    <row r="10789">
      <c r="A10789" s="36">
        <v>2051.0</v>
      </c>
      <c r="B10789" s="37" t="str">
        <f t="array" ref="B10789">IFERROR(XLOOKUP(A10789,'Asignacion Dic'!A:A,'Asignacion Dic'!C:C))</f>
        <v>PISA Gdl</v>
      </c>
      <c r="C10789" s="37" t="str">
        <f t="array" ref="C10789">IFERROR(XLOOKUP(A10789,'Asignacion Dic'!A:A,'Asignacion Dic'!B:B))</f>
        <v>EC-06</v>
      </c>
      <c r="D10789" s="38">
        <v>45655.03704861111</v>
      </c>
      <c r="E10789" s="36" t="s">
        <v>401</v>
      </c>
      <c r="F10789" s="37" t="str">
        <f t="array" ref="F10789">IFERROR(XLOOKUP(E10789,Operadores!A:A,Operadores!B:B))</f>
        <v>CARGUS</v>
      </c>
      <c r="G10789" s="36" t="s">
        <v>609</v>
      </c>
      <c r="H10789" s="39">
        <v>20.55377</v>
      </c>
      <c r="I10789" s="40">
        <v>250.0</v>
      </c>
      <c r="J10789" s="41">
        <f t="shared" si="5"/>
        <v>5138.4425</v>
      </c>
      <c r="K10789" s="37" t="str">
        <f t="array" ref="K10789">IFERROR(XLOOKUP(G10789,'Tipo de carga'!A:A,'Tipo de carga'!B:B))</f>
        <v>Autoabasto</v>
      </c>
      <c r="L10789" s="37">
        <f t="shared" si="2"/>
        <v>53</v>
      </c>
      <c r="M10789" s="37">
        <f t="shared" si="3"/>
        <v>29</v>
      </c>
      <c r="N10789" s="37">
        <f t="shared" si="4"/>
        <v>12</v>
      </c>
      <c r="O10789" s="37" t="str">
        <f t="array" ref="O10789">IFERROR(XLOOKUP(K10789,'Tipo de carga'!B:B,'Tipo de carga'!C:C))</f>
        <v>Diesel</v>
      </c>
    </row>
    <row r="10790">
      <c r="A10790" s="36">
        <v>1947.0</v>
      </c>
      <c r="B10790" s="37" t="str">
        <f t="array" ref="B10790">IFERROR(XLOOKUP(A10790,'Asignacion Dic'!A:A,'Asignacion Dic'!C:C))</f>
        <v>Circuitos</v>
      </c>
      <c r="C10790" s="37" t="str">
        <f t="array" ref="C10790">IFERROR(XLOOKUP(A10790,'Asignacion Dic'!A:A,'Asignacion Dic'!B:B))</f>
        <v>EC-03</v>
      </c>
      <c r="D10790" s="38">
        <v>45655.93077546296</v>
      </c>
      <c r="E10790" s="36" t="s">
        <v>265</v>
      </c>
      <c r="F10790" s="37" t="str">
        <f t="array" ref="F10790">IFERROR(XLOOKUP(E10790,Operadores!A:A,Operadores!B:B))</f>
        <v>DAMOS</v>
      </c>
      <c r="G10790" s="36" t="s">
        <v>42</v>
      </c>
      <c r="H10790" s="39">
        <v>19.27791</v>
      </c>
      <c r="I10790" s="40">
        <v>255.0</v>
      </c>
      <c r="J10790" s="41">
        <f t="shared" si="5"/>
        <v>4915.86705</v>
      </c>
      <c r="K10790" s="37" t="str">
        <f t="array" ref="K10790">IFERROR(XLOOKUP(G10790,'Tipo de carga'!A:A,'Tipo de carga'!B:B))</f>
        <v>Autoabasto</v>
      </c>
      <c r="L10790" s="37">
        <f t="shared" si="2"/>
        <v>53</v>
      </c>
      <c r="M10790" s="37">
        <f t="shared" si="3"/>
        <v>29</v>
      </c>
      <c r="N10790" s="37">
        <f t="shared" si="4"/>
        <v>12</v>
      </c>
      <c r="O10790" s="37" t="str">
        <f t="array" ref="O10790">IFERROR(XLOOKUP(K10790,'Tipo de carga'!B:B,'Tipo de carga'!C:C))</f>
        <v>Diesel</v>
      </c>
    </row>
    <row r="10791">
      <c r="A10791" s="36">
        <v>2006.0</v>
      </c>
      <c r="B10791" s="37" t="str">
        <f t="array" ref="B10791">IFERROR(XLOOKUP(A10791,'Asignacion Dic'!A:A,'Asignacion Dic'!C:C))</f>
        <v>MeLi Dedicado Merida</v>
      </c>
      <c r="C10791" s="37" t="str">
        <f t="array" ref="C10791">IFERROR(XLOOKUP(A10791,'Asignacion Dic'!A:A,'Asignacion Dic'!B:B))</f>
        <v>EC-05</v>
      </c>
      <c r="D10791" s="38">
        <v>45655.878599537034</v>
      </c>
      <c r="E10791" s="36" t="s">
        <v>625</v>
      </c>
      <c r="F10791" s="37" t="str">
        <f t="array" ref="F10791">IFERROR(XLOOKUP(E10791,Operadores!A:A,Operadores!B:B))</f>
        <v>BERJES</v>
      </c>
      <c r="G10791" s="36" t="s">
        <v>42</v>
      </c>
      <c r="H10791" s="39">
        <v>19.27791</v>
      </c>
      <c r="I10791" s="40">
        <v>435.0</v>
      </c>
      <c r="J10791" s="41">
        <f t="shared" si="5"/>
        <v>8385.89085</v>
      </c>
      <c r="K10791" s="37" t="str">
        <f t="array" ref="K10791">IFERROR(XLOOKUP(G10791,'Tipo de carga'!A:A,'Tipo de carga'!B:B))</f>
        <v>Autoabasto</v>
      </c>
      <c r="L10791" s="37">
        <f t="shared" si="2"/>
        <v>53</v>
      </c>
      <c r="M10791" s="37">
        <f t="shared" si="3"/>
        <v>29</v>
      </c>
      <c r="N10791" s="37">
        <f t="shared" si="4"/>
        <v>12</v>
      </c>
      <c r="O10791" s="37" t="str">
        <f t="array" ref="O10791">IFERROR(XLOOKUP(K10791,'Tipo de carga'!B:B,'Tipo de carga'!C:C))</f>
        <v>Diesel</v>
      </c>
    </row>
    <row r="10792">
      <c r="A10792" s="36">
        <v>1817.0</v>
      </c>
      <c r="B10792" s="37" t="str">
        <f t="array" ref="B10792">IFERROR(XLOOKUP(A10792,'Asignacion Dic'!A:A,'Asignacion Dic'!C:C))</f>
        <v>Wm Full</v>
      </c>
      <c r="C10792" s="37" t="str">
        <f t="array" ref="C10792">IFERROR(XLOOKUP(A10792,'Asignacion Dic'!A:A,'Asignacion Dic'!B:B))</f>
        <v>EC-08</v>
      </c>
      <c r="D10792" s="38">
        <v>45655.84028935185</v>
      </c>
      <c r="E10792" s="36" t="s">
        <v>500</v>
      </c>
      <c r="F10792" s="37" t="str">
        <f t="array" ref="F10792">IFERROR(XLOOKUP(E10792,Operadores!A:A,Operadores!B:B))</f>
        <v>RUIROBX</v>
      </c>
      <c r="G10792" s="36" t="s">
        <v>42</v>
      </c>
      <c r="H10792" s="39">
        <v>19.27791</v>
      </c>
      <c r="I10792" s="40">
        <v>365.0</v>
      </c>
      <c r="J10792" s="41">
        <f t="shared" si="5"/>
        <v>7036.43715</v>
      </c>
      <c r="K10792" s="37" t="str">
        <f t="array" ref="K10792">IFERROR(XLOOKUP(G10792,'Tipo de carga'!A:A,'Tipo de carga'!B:B))</f>
        <v>Autoabasto</v>
      </c>
      <c r="L10792" s="37">
        <f t="shared" si="2"/>
        <v>53</v>
      </c>
      <c r="M10792" s="37">
        <f t="shared" si="3"/>
        <v>29</v>
      </c>
      <c r="N10792" s="37">
        <f t="shared" si="4"/>
        <v>12</v>
      </c>
      <c r="O10792" s="37" t="str">
        <f t="array" ref="O10792">IFERROR(XLOOKUP(K10792,'Tipo de carga'!B:B,'Tipo de carga'!C:C))</f>
        <v>Diesel</v>
      </c>
    </row>
    <row r="10793">
      <c r="A10793" s="36">
        <v>1959.0</v>
      </c>
      <c r="B10793" s="37" t="str">
        <f t="array" ref="B10793">IFERROR(XLOOKUP(A10793,'Asignacion Dic'!A:A,'Asignacion Dic'!C:C))</f>
        <v>Full Liver</v>
      </c>
      <c r="C10793" s="37" t="str">
        <f t="array" ref="C10793">IFERROR(XLOOKUP(A10793,'Asignacion Dic'!A:A,'Asignacion Dic'!B:B))</f>
        <v>EC-01</v>
      </c>
      <c r="D10793" s="38">
        <v>45655.68451388889</v>
      </c>
      <c r="E10793" s="36" t="s">
        <v>206</v>
      </c>
      <c r="F10793" s="37" t="str">
        <f t="array" ref="F10793">IFERROR(XLOOKUP(E10793,Operadores!A:A,Operadores!B:B))</f>
        <v>JARDAN</v>
      </c>
      <c r="G10793" s="36" t="s">
        <v>42</v>
      </c>
      <c r="H10793" s="39">
        <v>19.27791</v>
      </c>
      <c r="I10793" s="40">
        <v>839.0</v>
      </c>
      <c r="J10793" s="41">
        <f t="shared" si="5"/>
        <v>16174.16649</v>
      </c>
      <c r="K10793" s="37" t="str">
        <f t="array" ref="K10793">IFERROR(XLOOKUP(G10793,'Tipo de carga'!A:A,'Tipo de carga'!B:B))</f>
        <v>Autoabasto</v>
      </c>
      <c r="L10793" s="37">
        <f t="shared" si="2"/>
        <v>53</v>
      </c>
      <c r="M10793" s="37">
        <f t="shared" si="3"/>
        <v>29</v>
      </c>
      <c r="N10793" s="37">
        <f t="shared" si="4"/>
        <v>12</v>
      </c>
      <c r="O10793" s="37" t="str">
        <f t="array" ref="O10793">IFERROR(XLOOKUP(K10793,'Tipo de carga'!B:B,'Tipo de carga'!C:C))</f>
        <v>Diesel</v>
      </c>
    </row>
    <row r="10794">
      <c r="A10794" s="36">
        <v>1820.0</v>
      </c>
      <c r="B10794" s="37" t="str">
        <f t="array" ref="B10794">IFERROR(XLOOKUP(A10794,'Asignacion Dic'!A:A,'Asignacion Dic'!C:C))</f>
        <v>Wm Full</v>
      </c>
      <c r="C10794" s="37" t="str">
        <f t="array" ref="C10794">IFERROR(XLOOKUP(A10794,'Asignacion Dic'!A:A,'Asignacion Dic'!B:B))</f>
        <v>EC-08</v>
      </c>
      <c r="D10794" s="38">
        <v>45655.66695601852</v>
      </c>
      <c r="E10794" s="36" t="s">
        <v>303</v>
      </c>
      <c r="F10794" s="37" t="str">
        <f t="array" ref="F10794">IFERROR(XLOOKUP(E10794,Operadores!A:A,Operadores!B:B))</f>
        <v>CAMVI01</v>
      </c>
      <c r="G10794" s="36" t="s">
        <v>42</v>
      </c>
      <c r="H10794" s="39">
        <v>19.27791</v>
      </c>
      <c r="I10794" s="40">
        <v>384.0</v>
      </c>
      <c r="J10794" s="41">
        <f t="shared" si="5"/>
        <v>7402.71744</v>
      </c>
      <c r="K10794" s="37" t="str">
        <f t="array" ref="K10794">IFERROR(XLOOKUP(G10794,'Tipo de carga'!A:A,'Tipo de carga'!B:B))</f>
        <v>Autoabasto</v>
      </c>
      <c r="L10794" s="37">
        <f t="shared" si="2"/>
        <v>53</v>
      </c>
      <c r="M10794" s="37">
        <f t="shared" si="3"/>
        <v>29</v>
      </c>
      <c r="N10794" s="37">
        <f t="shared" si="4"/>
        <v>12</v>
      </c>
      <c r="O10794" s="37" t="str">
        <f t="array" ref="O10794">IFERROR(XLOOKUP(K10794,'Tipo de carga'!B:B,'Tipo de carga'!C:C))</f>
        <v>Diesel</v>
      </c>
    </row>
    <row r="10795">
      <c r="A10795" s="36">
        <v>1728.0</v>
      </c>
      <c r="B10795" s="37" t="str">
        <f t="array" ref="B10795">IFERROR(XLOOKUP(A10795,'Asignacion Dic'!A:A,'Asignacion Dic'!C:C))</f>
        <v>Wm Full</v>
      </c>
      <c r="C10795" s="37" t="str">
        <f t="array" ref="C10795">IFERROR(XLOOKUP(A10795,'Asignacion Dic'!A:A,'Asignacion Dic'!B:B))</f>
        <v>EC-08</v>
      </c>
      <c r="D10795" s="38">
        <v>45655.52686342593</v>
      </c>
      <c r="E10795" s="36" t="s">
        <v>281</v>
      </c>
      <c r="F10795" s="37" t="str">
        <f t="array" ref="F10795">IFERROR(XLOOKUP(E10795,Operadores!A:A,Operadores!B:B))</f>
        <v>MARJO13</v>
      </c>
      <c r="G10795" s="36" t="s">
        <v>42</v>
      </c>
      <c r="H10795" s="39">
        <v>19.27791</v>
      </c>
      <c r="I10795" s="40">
        <v>410.0</v>
      </c>
      <c r="J10795" s="41">
        <f t="shared" si="5"/>
        <v>7903.9431</v>
      </c>
      <c r="K10795" s="37" t="str">
        <f t="array" ref="K10795">IFERROR(XLOOKUP(G10795,'Tipo de carga'!A:A,'Tipo de carga'!B:B))</f>
        <v>Autoabasto</v>
      </c>
      <c r="L10795" s="37">
        <f t="shared" si="2"/>
        <v>53</v>
      </c>
      <c r="M10795" s="37">
        <f t="shared" si="3"/>
        <v>29</v>
      </c>
      <c r="N10795" s="37">
        <f t="shared" si="4"/>
        <v>12</v>
      </c>
      <c r="O10795" s="37" t="str">
        <f t="array" ref="O10795">IFERROR(XLOOKUP(K10795,'Tipo de carga'!B:B,'Tipo de carga'!C:C))</f>
        <v>Diesel</v>
      </c>
    </row>
    <row r="10796">
      <c r="A10796" s="36">
        <v>1991.0</v>
      </c>
      <c r="B10796" s="37" t="str">
        <f t="array" ref="B10796">IFERROR(XLOOKUP(A10796,'Asignacion Dic'!A:A,'Asignacion Dic'!C:C))</f>
        <v>MeLi Dedicado Merida</v>
      </c>
      <c r="C10796" s="37" t="str">
        <f t="array" ref="C10796">IFERROR(XLOOKUP(A10796,'Asignacion Dic'!A:A,'Asignacion Dic'!B:B))</f>
        <v>EC-05</v>
      </c>
      <c r="D10796" s="38">
        <v>45655.500439814816</v>
      </c>
      <c r="E10796" s="36" t="s">
        <v>301</v>
      </c>
      <c r="F10796" s="37" t="str">
        <f t="array" ref="F10796">IFERROR(XLOOKUP(E10796,Operadores!A:A,Operadores!B:B))</f>
        <v>RUEREN</v>
      </c>
      <c r="G10796" s="36" t="s">
        <v>42</v>
      </c>
      <c r="H10796" s="39">
        <v>19.27791</v>
      </c>
      <c r="I10796" s="40">
        <v>425.0</v>
      </c>
      <c r="J10796" s="41">
        <f t="shared" si="5"/>
        <v>8193.11175</v>
      </c>
      <c r="K10796" s="37" t="str">
        <f t="array" ref="K10796">IFERROR(XLOOKUP(G10796,'Tipo de carga'!A:A,'Tipo de carga'!B:B))</f>
        <v>Autoabasto</v>
      </c>
      <c r="L10796" s="37">
        <f t="shared" si="2"/>
        <v>53</v>
      </c>
      <c r="M10796" s="37">
        <f t="shared" si="3"/>
        <v>29</v>
      </c>
      <c r="N10796" s="37">
        <f t="shared" si="4"/>
        <v>12</v>
      </c>
      <c r="O10796" s="37" t="str">
        <f t="array" ref="O10796">IFERROR(XLOOKUP(K10796,'Tipo de carga'!B:B,'Tipo de carga'!C:C))</f>
        <v>Diesel</v>
      </c>
    </row>
    <row r="10797">
      <c r="A10797" s="36">
        <v>2031.0</v>
      </c>
      <c r="B10797" s="37" t="str">
        <f t="array" ref="B10797">IFERROR(XLOOKUP(A10797,'Asignacion Dic'!A:A,'Asignacion Dic'!C:C))</f>
        <v>MeLi Dedicado Merida</v>
      </c>
      <c r="C10797" s="37" t="str">
        <f t="array" ref="C10797">IFERROR(XLOOKUP(A10797,'Asignacion Dic'!A:A,'Asignacion Dic'!B:B))</f>
        <v>EC-05</v>
      </c>
      <c r="D10797" s="38">
        <v>45655.482141203705</v>
      </c>
      <c r="E10797" s="36" t="s">
        <v>589</v>
      </c>
      <c r="F10797" s="37" t="str">
        <f t="array" ref="F10797">IFERROR(XLOOKUP(E10797,Operadores!A:A,Operadores!B:B))</f>
        <v>LEOJUA</v>
      </c>
      <c r="G10797" s="36" t="s">
        <v>42</v>
      </c>
      <c r="H10797" s="39">
        <v>19.27791</v>
      </c>
      <c r="I10797" s="40">
        <v>213.0</v>
      </c>
      <c r="J10797" s="41">
        <f t="shared" si="5"/>
        <v>4106.19483</v>
      </c>
      <c r="K10797" s="37" t="str">
        <f t="array" ref="K10797">IFERROR(XLOOKUP(G10797,'Tipo de carga'!A:A,'Tipo de carga'!B:B))</f>
        <v>Autoabasto</v>
      </c>
      <c r="L10797" s="37">
        <f t="shared" si="2"/>
        <v>53</v>
      </c>
      <c r="M10797" s="37">
        <f t="shared" si="3"/>
        <v>29</v>
      </c>
      <c r="N10797" s="37">
        <f t="shared" si="4"/>
        <v>12</v>
      </c>
      <c r="O10797" s="37" t="str">
        <f t="array" ref="O10797">IFERROR(XLOOKUP(K10797,'Tipo de carga'!B:B,'Tipo de carga'!C:C))</f>
        <v>Diesel</v>
      </c>
    </row>
    <row r="10798">
      <c r="A10798" s="36">
        <v>1998.0</v>
      </c>
      <c r="B10798" s="37" t="str">
        <f t="array" ref="B10798">IFERROR(XLOOKUP(A10798,'Asignacion Dic'!A:A,'Asignacion Dic'!C:C))</f>
        <v>MeLi Dedicado Merida</v>
      </c>
      <c r="C10798" s="37" t="str">
        <f t="array" ref="C10798">IFERROR(XLOOKUP(A10798,'Asignacion Dic'!A:A,'Asignacion Dic'!B:B))</f>
        <v>EC-05</v>
      </c>
      <c r="D10798" s="38">
        <v>45655.45613425926</v>
      </c>
      <c r="E10798" s="36" t="s">
        <v>645</v>
      </c>
      <c r="F10798" s="37" t="str">
        <f t="array" ref="F10798">IFERROR(XLOOKUP(E10798,Operadores!A:A,Operadores!B:B))</f>
        <v>HERHUG</v>
      </c>
      <c r="G10798" s="36" t="s">
        <v>42</v>
      </c>
      <c r="H10798" s="39">
        <v>19.27791</v>
      </c>
      <c r="I10798" s="40">
        <v>243.0</v>
      </c>
      <c r="J10798" s="41">
        <f t="shared" si="5"/>
        <v>4684.53213</v>
      </c>
      <c r="K10798" s="37" t="str">
        <f t="array" ref="K10798">IFERROR(XLOOKUP(G10798,'Tipo de carga'!A:A,'Tipo de carga'!B:B))</f>
        <v>Autoabasto</v>
      </c>
      <c r="L10798" s="37">
        <f t="shared" si="2"/>
        <v>53</v>
      </c>
      <c r="M10798" s="37">
        <f t="shared" si="3"/>
        <v>29</v>
      </c>
      <c r="N10798" s="37">
        <f t="shared" si="4"/>
        <v>12</v>
      </c>
      <c r="O10798" s="37" t="str">
        <f t="array" ref="O10798">IFERROR(XLOOKUP(K10798,'Tipo de carga'!B:B,'Tipo de carga'!C:C))</f>
        <v>Diesel</v>
      </c>
    </row>
    <row r="10799">
      <c r="A10799" s="36">
        <v>2029.0</v>
      </c>
      <c r="B10799" s="37" t="str">
        <f t="array" ref="B10799">IFERROR(XLOOKUP(A10799,'Asignacion Dic'!A:A,'Asignacion Dic'!C:C))</f>
        <v>MeLi Dedicado Merida</v>
      </c>
      <c r="C10799" s="37" t="str">
        <f t="array" ref="C10799">IFERROR(XLOOKUP(A10799,'Asignacion Dic'!A:A,'Asignacion Dic'!B:B))</f>
        <v>EC-05</v>
      </c>
      <c r="D10799" s="38">
        <v>45655.42318287037</v>
      </c>
      <c r="E10799" s="36" t="s">
        <v>240</v>
      </c>
      <c r="F10799" s="37" t="str">
        <f t="array" ref="F10799">IFERROR(XLOOKUP(E10799,Operadores!A:A,Operadores!B:B))</f>
        <v>ACOHER</v>
      </c>
      <c r="G10799" s="36" t="s">
        <v>42</v>
      </c>
      <c r="H10799" s="39">
        <v>19.27791</v>
      </c>
      <c r="I10799" s="40">
        <v>229.0</v>
      </c>
      <c r="J10799" s="41">
        <f t="shared" si="5"/>
        <v>4414.64139</v>
      </c>
      <c r="K10799" s="37" t="str">
        <f t="array" ref="K10799">IFERROR(XLOOKUP(G10799,'Tipo de carga'!A:A,'Tipo de carga'!B:B))</f>
        <v>Autoabasto</v>
      </c>
      <c r="L10799" s="37">
        <f t="shared" si="2"/>
        <v>53</v>
      </c>
      <c r="M10799" s="37">
        <f t="shared" si="3"/>
        <v>29</v>
      </c>
      <c r="N10799" s="37">
        <f t="shared" si="4"/>
        <v>12</v>
      </c>
      <c r="O10799" s="37" t="str">
        <f t="array" ref="O10799">IFERROR(XLOOKUP(K10799,'Tipo de carga'!B:B,'Tipo de carga'!C:C))</f>
        <v>Diesel</v>
      </c>
    </row>
    <row r="10800">
      <c r="A10800" s="36">
        <v>1736.0</v>
      </c>
      <c r="B10800" s="37" t="str">
        <f t="array" ref="B10800">IFERROR(XLOOKUP(A10800,'Asignacion Dic'!A:A,'Asignacion Dic'!C:C))</f>
        <v>Wm Full</v>
      </c>
      <c r="C10800" s="37" t="str">
        <f t="array" ref="C10800">IFERROR(XLOOKUP(A10800,'Asignacion Dic'!A:A,'Asignacion Dic'!B:B))</f>
        <v>EC-08</v>
      </c>
      <c r="D10800" s="38">
        <v>45655.378483796296</v>
      </c>
      <c r="E10800" s="36" t="s">
        <v>476</v>
      </c>
      <c r="F10800" s="37" t="str">
        <f t="array" ref="F10800">IFERROR(XLOOKUP(E10800,Operadores!A:A,Operadores!B:B))</f>
        <v>VILJE</v>
      </c>
      <c r="G10800" s="36" t="s">
        <v>42</v>
      </c>
      <c r="H10800" s="39">
        <v>19.27791</v>
      </c>
      <c r="I10800" s="40">
        <v>210.0</v>
      </c>
      <c r="J10800" s="41">
        <f t="shared" si="5"/>
        <v>4048.3611</v>
      </c>
      <c r="K10800" s="37" t="str">
        <f t="array" ref="K10800">IFERROR(XLOOKUP(G10800,'Tipo de carga'!A:A,'Tipo de carga'!B:B))</f>
        <v>Autoabasto</v>
      </c>
      <c r="L10800" s="37">
        <f t="shared" si="2"/>
        <v>53</v>
      </c>
      <c r="M10800" s="37">
        <f t="shared" si="3"/>
        <v>29</v>
      </c>
      <c r="N10800" s="37">
        <f t="shared" si="4"/>
        <v>12</v>
      </c>
      <c r="O10800" s="37" t="str">
        <f t="array" ref="O10800">IFERROR(XLOOKUP(K10800,'Tipo de carga'!B:B,'Tipo de carga'!C:C))</f>
        <v>Diesel</v>
      </c>
    </row>
    <row r="10801">
      <c r="A10801" s="36">
        <v>1701.0</v>
      </c>
      <c r="B10801" s="37" t="str">
        <f t="array" ref="B10801">IFERROR(XLOOKUP(A10801,'Asignacion Dic'!A:A,'Asignacion Dic'!C:C))</f>
        <v>Wm Full</v>
      </c>
      <c r="C10801" s="37" t="str">
        <f t="array" ref="C10801">IFERROR(XLOOKUP(A10801,'Asignacion Dic'!A:A,'Asignacion Dic'!B:B))</f>
        <v>EC-08</v>
      </c>
      <c r="D10801" s="38">
        <v>45655.36215277778</v>
      </c>
      <c r="E10801" s="36" t="s">
        <v>400</v>
      </c>
      <c r="F10801" s="37" t="str">
        <f t="array" ref="F10801">IFERROR(XLOOKUP(E10801,Operadores!A:A,Operadores!B:B))</f>
        <v>HERMOI</v>
      </c>
      <c r="G10801" s="36" t="s">
        <v>42</v>
      </c>
      <c r="H10801" s="39">
        <v>19.27791</v>
      </c>
      <c r="I10801" s="40">
        <v>420.0</v>
      </c>
      <c r="J10801" s="41">
        <f t="shared" si="5"/>
        <v>8096.7222</v>
      </c>
      <c r="K10801" s="37" t="str">
        <f t="array" ref="K10801">IFERROR(XLOOKUP(G10801,'Tipo de carga'!A:A,'Tipo de carga'!B:B))</f>
        <v>Autoabasto</v>
      </c>
      <c r="L10801" s="37">
        <f t="shared" si="2"/>
        <v>53</v>
      </c>
      <c r="M10801" s="37">
        <f t="shared" si="3"/>
        <v>29</v>
      </c>
      <c r="N10801" s="37">
        <f t="shared" si="4"/>
        <v>12</v>
      </c>
      <c r="O10801" s="37" t="str">
        <f t="array" ref="O10801">IFERROR(XLOOKUP(K10801,'Tipo de carga'!B:B,'Tipo de carga'!C:C))</f>
        <v>Diesel</v>
      </c>
    </row>
    <row r="10802">
      <c r="A10802" s="36">
        <v>1995.0</v>
      </c>
      <c r="B10802" s="37" t="str">
        <f t="array" ref="B10802">IFERROR(XLOOKUP(A10802,'Asignacion Dic'!A:A,'Asignacion Dic'!C:C))</f>
        <v>MeLi Dedicado Merida</v>
      </c>
      <c r="C10802" s="37" t="str">
        <f t="array" ref="C10802">IFERROR(XLOOKUP(A10802,'Asignacion Dic'!A:A,'Asignacion Dic'!B:B))</f>
        <v>EC-05</v>
      </c>
      <c r="D10802" s="38">
        <v>45655.295949074076</v>
      </c>
      <c r="E10802" s="36" t="s">
        <v>368</v>
      </c>
      <c r="F10802" s="37" t="str">
        <f t="array" ref="F10802">IFERROR(XLOOKUP(E10802,Operadores!A:A,Operadores!B:B))</f>
        <v>GARMAR</v>
      </c>
      <c r="G10802" s="36" t="s">
        <v>42</v>
      </c>
      <c r="H10802" s="39">
        <v>19.27791</v>
      </c>
      <c r="I10802" s="40">
        <v>339.0</v>
      </c>
      <c r="J10802" s="41">
        <f t="shared" si="5"/>
        <v>6535.21149</v>
      </c>
      <c r="K10802" s="37" t="str">
        <f t="array" ref="K10802">IFERROR(XLOOKUP(G10802,'Tipo de carga'!A:A,'Tipo de carga'!B:B))</f>
        <v>Autoabasto</v>
      </c>
      <c r="L10802" s="37">
        <f t="shared" si="2"/>
        <v>53</v>
      </c>
      <c r="M10802" s="37">
        <f t="shared" si="3"/>
        <v>29</v>
      </c>
      <c r="N10802" s="37">
        <f t="shared" si="4"/>
        <v>12</v>
      </c>
      <c r="O10802" s="37" t="str">
        <f t="array" ref="O10802">IFERROR(XLOOKUP(K10802,'Tipo de carga'!B:B,'Tipo de carga'!C:C))</f>
        <v>Diesel</v>
      </c>
    </row>
    <row r="10803">
      <c r="A10803" s="36">
        <v>2004.0</v>
      </c>
      <c r="B10803" s="37" t="str">
        <f t="array" ref="B10803">IFERROR(XLOOKUP(A10803,'Asignacion Dic'!A:A,'Asignacion Dic'!C:C))</f>
        <v>MeLi Dedicado Merida</v>
      </c>
      <c r="C10803" s="37" t="str">
        <f t="array" ref="C10803">IFERROR(XLOOKUP(A10803,'Asignacion Dic'!A:A,'Asignacion Dic'!B:B))</f>
        <v>EC-05</v>
      </c>
      <c r="D10803" s="38">
        <v>45655.28119212963</v>
      </c>
      <c r="E10803" s="36" t="s">
        <v>582</v>
      </c>
      <c r="F10803" s="37" t="str">
        <f t="array" ref="F10803">IFERROR(XLOOKUP(E10803,Operadores!A:A,Operadores!B:B))</f>
        <v>ESTAN</v>
      </c>
      <c r="G10803" s="36" t="s">
        <v>42</v>
      </c>
      <c r="H10803" s="39">
        <v>19.27791</v>
      </c>
      <c r="I10803" s="40">
        <v>386.0</v>
      </c>
      <c r="J10803" s="41">
        <f t="shared" si="5"/>
        <v>7441.27326</v>
      </c>
      <c r="K10803" s="37" t="str">
        <f t="array" ref="K10803">IFERROR(XLOOKUP(G10803,'Tipo de carga'!A:A,'Tipo de carga'!B:B))</f>
        <v>Autoabasto</v>
      </c>
      <c r="L10803" s="37">
        <f t="shared" si="2"/>
        <v>53</v>
      </c>
      <c r="M10803" s="37">
        <f t="shared" si="3"/>
        <v>29</v>
      </c>
      <c r="N10803" s="37">
        <f t="shared" si="4"/>
        <v>12</v>
      </c>
      <c r="O10803" s="37" t="str">
        <f t="array" ref="O10803">IFERROR(XLOOKUP(K10803,'Tipo de carga'!B:B,'Tipo de carga'!C:C))</f>
        <v>Diesel</v>
      </c>
    </row>
    <row r="10804">
      <c r="A10804" s="36">
        <v>1705.0</v>
      </c>
      <c r="B10804" s="37" t="str">
        <f t="array" ref="B10804">IFERROR(XLOOKUP(A10804,'Asignacion Dic'!A:A,'Asignacion Dic'!C:C))</f>
        <v>Wm Full</v>
      </c>
      <c r="C10804" s="37" t="str">
        <f t="array" ref="C10804">IFERROR(XLOOKUP(A10804,'Asignacion Dic'!A:A,'Asignacion Dic'!B:B))</f>
        <v>EC-08</v>
      </c>
      <c r="D10804" s="38">
        <v>45655.25662037037</v>
      </c>
      <c r="E10804" s="36" t="s">
        <v>285</v>
      </c>
      <c r="F10804" s="37" t="str">
        <f t="array" ref="F10804">IFERROR(XLOOKUP(E10804,Operadores!A:A,Operadores!B:B))</f>
        <v>PERVIC</v>
      </c>
      <c r="G10804" s="36" t="s">
        <v>42</v>
      </c>
      <c r="H10804" s="39">
        <v>19.27791</v>
      </c>
      <c r="I10804" s="40">
        <v>418.0</v>
      </c>
      <c r="J10804" s="41">
        <f t="shared" si="5"/>
        <v>8058.16638</v>
      </c>
      <c r="K10804" s="37" t="str">
        <f t="array" ref="K10804">IFERROR(XLOOKUP(G10804,'Tipo de carga'!A:A,'Tipo de carga'!B:B))</f>
        <v>Autoabasto</v>
      </c>
      <c r="L10804" s="37">
        <f t="shared" si="2"/>
        <v>53</v>
      </c>
      <c r="M10804" s="37">
        <f t="shared" si="3"/>
        <v>29</v>
      </c>
      <c r="N10804" s="37">
        <f t="shared" si="4"/>
        <v>12</v>
      </c>
      <c r="O10804" s="37" t="str">
        <f t="array" ref="O10804">IFERROR(XLOOKUP(K10804,'Tipo de carga'!B:B,'Tipo de carga'!C:C))</f>
        <v>Diesel</v>
      </c>
    </row>
    <row r="10805">
      <c r="A10805" s="36">
        <v>1729.0</v>
      </c>
      <c r="B10805" s="37" t="str">
        <f t="array" ref="B10805">IFERROR(XLOOKUP(A10805,'Asignacion Dic'!A:A,'Asignacion Dic'!C:C))</f>
        <v>Wm Full</v>
      </c>
      <c r="C10805" s="37" t="str">
        <f t="array" ref="C10805">IFERROR(XLOOKUP(A10805,'Asignacion Dic'!A:A,'Asignacion Dic'!B:B))</f>
        <v>EC-08</v>
      </c>
      <c r="D10805" s="38">
        <v>45655.243842592594</v>
      </c>
      <c r="E10805" s="36" t="s">
        <v>284</v>
      </c>
      <c r="F10805" s="37" t="str">
        <f t="array" ref="F10805">IFERROR(XLOOKUP(E10805,Operadores!A:A,Operadores!B:B))</f>
        <v>CAMJU01</v>
      </c>
      <c r="G10805" s="36" t="s">
        <v>42</v>
      </c>
      <c r="H10805" s="39">
        <v>19.27791</v>
      </c>
      <c r="I10805" s="40">
        <v>413.0</v>
      </c>
      <c r="J10805" s="41">
        <f t="shared" si="5"/>
        <v>7961.77683</v>
      </c>
      <c r="K10805" s="37" t="str">
        <f t="array" ref="K10805">IFERROR(XLOOKUP(G10805,'Tipo de carga'!A:A,'Tipo de carga'!B:B))</f>
        <v>Autoabasto</v>
      </c>
      <c r="L10805" s="37">
        <f t="shared" si="2"/>
        <v>53</v>
      </c>
      <c r="M10805" s="37">
        <f t="shared" si="3"/>
        <v>29</v>
      </c>
      <c r="N10805" s="37">
        <f t="shared" si="4"/>
        <v>12</v>
      </c>
      <c r="O10805" s="37" t="str">
        <f t="array" ref="O10805">IFERROR(XLOOKUP(K10805,'Tipo de carga'!B:B,'Tipo de carga'!C:C))</f>
        <v>Diesel</v>
      </c>
    </row>
    <row r="10806">
      <c r="A10806" s="36">
        <v>2021.0</v>
      </c>
      <c r="B10806" s="37" t="str">
        <f t="array" ref="B10806">IFERROR(XLOOKUP(A10806,'Asignacion Dic'!A:A,'Asignacion Dic'!C:C))</f>
        <v>MeLi Dedicado Merida</v>
      </c>
      <c r="C10806" s="37" t="str">
        <f t="array" ref="C10806">IFERROR(XLOOKUP(A10806,'Asignacion Dic'!A:A,'Asignacion Dic'!B:B))</f>
        <v>EC-05</v>
      </c>
      <c r="D10806" s="38">
        <v>45655.209074074075</v>
      </c>
      <c r="E10806" s="36" t="s">
        <v>320</v>
      </c>
      <c r="F10806" s="37" t="str">
        <f t="array" ref="F10806">IFERROR(XLOOKUP(E10806,Operadores!A:A,Operadores!B:B))</f>
        <v>GUTIRV</v>
      </c>
      <c r="G10806" s="36" t="s">
        <v>42</v>
      </c>
      <c r="H10806" s="39">
        <v>19.27791</v>
      </c>
      <c r="I10806" s="40">
        <v>430.0</v>
      </c>
      <c r="J10806" s="41">
        <f t="shared" si="5"/>
        <v>8289.5013</v>
      </c>
      <c r="K10806" s="37" t="str">
        <f t="array" ref="K10806">IFERROR(XLOOKUP(G10806,'Tipo de carga'!A:A,'Tipo de carga'!B:B))</f>
        <v>Autoabasto</v>
      </c>
      <c r="L10806" s="37">
        <f t="shared" si="2"/>
        <v>53</v>
      </c>
      <c r="M10806" s="37">
        <f t="shared" si="3"/>
        <v>29</v>
      </c>
      <c r="N10806" s="37">
        <f t="shared" si="4"/>
        <v>12</v>
      </c>
      <c r="O10806" s="37" t="str">
        <f t="array" ref="O10806">IFERROR(XLOOKUP(K10806,'Tipo de carga'!B:B,'Tipo de carga'!C:C))</f>
        <v>Diesel</v>
      </c>
    </row>
    <row r="10807">
      <c r="A10807" s="36">
        <v>2013.0</v>
      </c>
      <c r="B10807" s="37" t="str">
        <f t="array" ref="B10807">IFERROR(XLOOKUP(A10807,'Asignacion Dic'!A:A,'Asignacion Dic'!C:C))</f>
        <v>MeLi Dedicado Merida</v>
      </c>
      <c r="C10807" s="37" t="str">
        <f t="array" ref="C10807">IFERROR(XLOOKUP(A10807,'Asignacion Dic'!A:A,'Asignacion Dic'!B:B))</f>
        <v>EC-05</v>
      </c>
      <c r="D10807" s="38">
        <v>45655.19060185185</v>
      </c>
      <c r="E10807" s="36" t="s">
        <v>556</v>
      </c>
      <c r="F10807" s="37" t="str">
        <f t="array" ref="F10807">IFERROR(XLOOKUP(E10807,Operadores!A:A,Operadores!B:B))</f>
        <v>MONJON</v>
      </c>
      <c r="G10807" s="36" t="s">
        <v>42</v>
      </c>
      <c r="H10807" s="39">
        <v>19.27791</v>
      </c>
      <c r="I10807" s="40">
        <v>425.0</v>
      </c>
      <c r="J10807" s="41">
        <f t="shared" si="5"/>
        <v>8193.11175</v>
      </c>
      <c r="K10807" s="37" t="str">
        <f t="array" ref="K10807">IFERROR(XLOOKUP(G10807,'Tipo de carga'!A:A,'Tipo de carga'!B:B))</f>
        <v>Autoabasto</v>
      </c>
      <c r="L10807" s="37">
        <f t="shared" si="2"/>
        <v>53</v>
      </c>
      <c r="M10807" s="37">
        <f t="shared" si="3"/>
        <v>29</v>
      </c>
      <c r="N10807" s="37">
        <f t="shared" si="4"/>
        <v>12</v>
      </c>
      <c r="O10807" s="37" t="str">
        <f t="array" ref="O10807">IFERROR(XLOOKUP(K10807,'Tipo de carga'!B:B,'Tipo de carga'!C:C))</f>
        <v>Diesel</v>
      </c>
    </row>
    <row r="10808">
      <c r="A10808" s="36">
        <v>2001.0</v>
      </c>
      <c r="B10808" s="37" t="str">
        <f t="array" ref="B10808">IFERROR(XLOOKUP(A10808,'Asignacion Dic'!A:A,'Asignacion Dic'!C:C))</f>
        <v>MeLi Dedicado Merida</v>
      </c>
      <c r="C10808" s="37" t="str">
        <f t="array" ref="C10808">IFERROR(XLOOKUP(A10808,'Asignacion Dic'!A:A,'Asignacion Dic'!B:B))</f>
        <v>EC-05</v>
      </c>
      <c r="D10808" s="38">
        <v>45655.185740740744</v>
      </c>
      <c r="E10808" s="36" t="s">
        <v>292</v>
      </c>
      <c r="F10808" s="37" t="str">
        <f t="array" ref="F10808">IFERROR(XLOOKUP(E10808,Operadores!A:A,Operadores!B:B))</f>
        <v>GARJUL</v>
      </c>
      <c r="G10808" s="36" t="s">
        <v>42</v>
      </c>
      <c r="H10808" s="39">
        <v>19.27791</v>
      </c>
      <c r="I10808" s="40">
        <v>395.0</v>
      </c>
      <c r="J10808" s="41">
        <f t="shared" si="5"/>
        <v>7614.77445</v>
      </c>
      <c r="K10808" s="37" t="str">
        <f t="array" ref="K10808">IFERROR(XLOOKUP(G10808,'Tipo de carga'!A:A,'Tipo de carga'!B:B))</f>
        <v>Autoabasto</v>
      </c>
      <c r="L10808" s="37">
        <f t="shared" si="2"/>
        <v>53</v>
      </c>
      <c r="M10808" s="37">
        <f t="shared" si="3"/>
        <v>29</v>
      </c>
      <c r="N10808" s="37">
        <f t="shared" si="4"/>
        <v>12</v>
      </c>
      <c r="O10808" s="37" t="str">
        <f t="array" ref="O10808">IFERROR(XLOOKUP(K10808,'Tipo de carga'!B:B,'Tipo de carga'!C:C))</f>
        <v>Diesel</v>
      </c>
    </row>
    <row r="10809">
      <c r="A10809" s="36">
        <v>1997.0</v>
      </c>
      <c r="B10809" s="37" t="str">
        <f t="array" ref="B10809">IFERROR(XLOOKUP(A10809,'Asignacion Dic'!A:A,'Asignacion Dic'!C:C))</f>
        <v>MeLi Dedicado Merida</v>
      </c>
      <c r="C10809" s="37" t="str">
        <f t="array" ref="C10809">IFERROR(XLOOKUP(A10809,'Asignacion Dic'!A:A,'Asignacion Dic'!B:B))</f>
        <v>EC-05</v>
      </c>
      <c r="D10809" s="38">
        <v>45655.17870370371</v>
      </c>
      <c r="E10809" s="36" t="s">
        <v>391</v>
      </c>
      <c r="F10809" s="37" t="str">
        <f t="array" ref="F10809">IFERROR(XLOOKUP(E10809,Operadores!A:A,Operadores!B:B))</f>
        <v>HERVIC02</v>
      </c>
      <c r="G10809" s="36" t="s">
        <v>42</v>
      </c>
      <c r="H10809" s="39">
        <v>19.27791</v>
      </c>
      <c r="I10809" s="40">
        <v>440.0</v>
      </c>
      <c r="J10809" s="41">
        <f t="shared" si="5"/>
        <v>8482.2804</v>
      </c>
      <c r="K10809" s="37" t="str">
        <f t="array" ref="K10809">IFERROR(XLOOKUP(G10809,'Tipo de carga'!A:A,'Tipo de carga'!B:B))</f>
        <v>Autoabasto</v>
      </c>
      <c r="L10809" s="37">
        <f t="shared" si="2"/>
        <v>53</v>
      </c>
      <c r="M10809" s="37">
        <f t="shared" si="3"/>
        <v>29</v>
      </c>
      <c r="N10809" s="37">
        <f t="shared" si="4"/>
        <v>12</v>
      </c>
      <c r="O10809" s="37" t="str">
        <f t="array" ref="O10809">IFERROR(XLOOKUP(K10809,'Tipo de carga'!B:B,'Tipo de carga'!C:C))</f>
        <v>Diesel</v>
      </c>
    </row>
    <row r="10810">
      <c r="A10810" s="36">
        <v>1996.0</v>
      </c>
      <c r="B10810" s="37" t="str">
        <f t="array" ref="B10810">IFERROR(XLOOKUP(A10810,'Asignacion Dic'!A:A,'Asignacion Dic'!C:C))</f>
        <v>MeLi Dedicado Merida</v>
      </c>
      <c r="C10810" s="37" t="str">
        <f t="array" ref="C10810">IFERROR(XLOOKUP(A10810,'Asignacion Dic'!A:A,'Asignacion Dic'!B:B))</f>
        <v>EC-05</v>
      </c>
      <c r="D10810" s="38">
        <v>45655.1193287037</v>
      </c>
      <c r="E10810" s="36" t="s">
        <v>204</v>
      </c>
      <c r="F10810" s="37" t="str">
        <f t="array" ref="F10810">IFERROR(XLOOKUP(E10810,Operadores!A:A,Operadores!B:B))</f>
        <v>AGUARM</v>
      </c>
      <c r="G10810" s="36" t="s">
        <v>42</v>
      </c>
      <c r="H10810" s="39">
        <v>19.27791</v>
      </c>
      <c r="I10810" s="40">
        <v>226.0</v>
      </c>
      <c r="J10810" s="41">
        <f t="shared" si="5"/>
        <v>4356.80766</v>
      </c>
      <c r="K10810" s="37" t="str">
        <f t="array" ref="K10810">IFERROR(XLOOKUP(G10810,'Tipo de carga'!A:A,'Tipo de carga'!B:B))</f>
        <v>Autoabasto</v>
      </c>
      <c r="L10810" s="37">
        <f t="shared" si="2"/>
        <v>53</v>
      </c>
      <c r="M10810" s="37">
        <f t="shared" si="3"/>
        <v>29</v>
      </c>
      <c r="N10810" s="37">
        <f t="shared" si="4"/>
        <v>12</v>
      </c>
      <c r="O10810" s="37" t="str">
        <f t="array" ref="O10810">IFERROR(XLOOKUP(K10810,'Tipo de carga'!B:B,'Tipo de carga'!C:C))</f>
        <v>Diesel</v>
      </c>
    </row>
    <row r="10811">
      <c r="A10811" s="36">
        <v>2027.0</v>
      </c>
      <c r="B10811" s="37" t="str">
        <f t="array" ref="B10811">IFERROR(XLOOKUP(A10811,'Asignacion Dic'!A:A,'Asignacion Dic'!C:C))</f>
        <v>MeLi Dedicado Merida</v>
      </c>
      <c r="C10811" s="37" t="str">
        <f t="array" ref="C10811">IFERROR(XLOOKUP(A10811,'Asignacion Dic'!A:A,'Asignacion Dic'!B:B))</f>
        <v>EC-05</v>
      </c>
      <c r="D10811" s="38">
        <v>45655.071921296294</v>
      </c>
      <c r="E10811" s="36" t="s">
        <v>246</v>
      </c>
      <c r="F10811" s="37" t="str">
        <f t="array" ref="F10811">IFERROR(XLOOKUP(E10811,Operadores!A:A,Operadores!B:B))</f>
        <v>LUNADO</v>
      </c>
      <c r="G10811" s="36" t="s">
        <v>42</v>
      </c>
      <c r="H10811" s="39">
        <v>19.27791</v>
      </c>
      <c r="I10811" s="40">
        <v>383.0</v>
      </c>
      <c r="J10811" s="41">
        <f t="shared" si="5"/>
        <v>7383.43953</v>
      </c>
      <c r="K10811" s="37" t="str">
        <f t="array" ref="K10811">IFERROR(XLOOKUP(G10811,'Tipo de carga'!A:A,'Tipo de carga'!B:B))</f>
        <v>Autoabasto</v>
      </c>
      <c r="L10811" s="37">
        <f t="shared" si="2"/>
        <v>53</v>
      </c>
      <c r="M10811" s="37">
        <f t="shared" si="3"/>
        <v>29</v>
      </c>
      <c r="N10811" s="37">
        <f t="shared" si="4"/>
        <v>12</v>
      </c>
      <c r="O10811" s="37" t="str">
        <f t="array" ref="O10811">IFERROR(XLOOKUP(K10811,'Tipo de carga'!B:B,'Tipo de carga'!C:C))</f>
        <v>Diesel</v>
      </c>
    </row>
    <row r="10812">
      <c r="A10812" s="36">
        <v>1811.0</v>
      </c>
      <c r="B10812" s="37" t="str">
        <f t="array" ref="B10812">IFERROR(XLOOKUP(A10812,'Asignacion Dic'!A:A,'Asignacion Dic'!C:C))</f>
        <v>Wm Sencillo</v>
      </c>
      <c r="C10812" s="37" t="str">
        <f t="array" ref="C10812">IFERROR(XLOOKUP(A10812,'Asignacion Dic'!A:A,'Asignacion Dic'!B:B))</f>
        <v>EC-08</v>
      </c>
      <c r="D10812" s="38">
        <v>45655.01458333333</v>
      </c>
      <c r="E10812" s="36" t="s">
        <v>495</v>
      </c>
      <c r="F10812" s="37" t="str">
        <f t="array" ref="F10812">IFERROR(XLOOKUP(E10812,Operadores!A:A,Operadores!B:B))</f>
        <v>DELALE</v>
      </c>
      <c r="G10812" s="36" t="s">
        <v>425</v>
      </c>
      <c r="H10812" s="39">
        <v>26.17</v>
      </c>
      <c r="I10812" s="40">
        <v>382.0</v>
      </c>
      <c r="J10812" s="41">
        <f t="shared" si="5"/>
        <v>9996.94</v>
      </c>
      <c r="K10812" s="37" t="str">
        <f t="array" ref="K10812">IFERROR(XLOOKUP(G10812,'Tipo de carga'!A:A,'Tipo de carga'!B:B))</f>
        <v>Ticket</v>
      </c>
      <c r="L10812" s="37">
        <f t="shared" si="2"/>
        <v>53</v>
      </c>
      <c r="M10812" s="37">
        <f t="shared" si="3"/>
        <v>29</v>
      </c>
      <c r="N10812" s="37">
        <f t="shared" si="4"/>
        <v>12</v>
      </c>
      <c r="O10812" s="37" t="str">
        <f t="array" ref="O10812">IFERROR(XLOOKUP(K10812,'Tipo de carga'!B:B,'Tipo de carga'!C:C))</f>
        <v>Diesel</v>
      </c>
    </row>
    <row r="10813">
      <c r="A10813" s="36">
        <v>1682.0</v>
      </c>
      <c r="B10813" s="37" t="str">
        <f t="array" ref="B10813">IFERROR(XLOOKUP(A10813,'Asignacion Dic'!A:A,'Asignacion Dic'!C:C))</f>
        <v>Wm Sencillo</v>
      </c>
      <c r="C10813" s="37" t="str">
        <f t="array" ref="C10813">IFERROR(XLOOKUP(A10813,'Asignacion Dic'!A:A,'Asignacion Dic'!B:B))</f>
        <v>EC-08</v>
      </c>
      <c r="D10813" s="38">
        <v>45655.02638888889</v>
      </c>
      <c r="E10813" s="36" t="s">
        <v>646</v>
      </c>
      <c r="F10813" s="37" t="str">
        <f t="array" ref="F10813">IFERROR(XLOOKUP(E10813,Operadores!A:A,Operadores!B:B))</f>
        <v>CAMJOR</v>
      </c>
      <c r="G10813" s="36" t="s">
        <v>425</v>
      </c>
      <c r="H10813" s="39">
        <v>26.17</v>
      </c>
      <c r="I10813" s="40">
        <v>261.0</v>
      </c>
      <c r="J10813" s="41">
        <f t="shared" si="5"/>
        <v>6830.37</v>
      </c>
      <c r="K10813" s="37" t="str">
        <f t="array" ref="K10813">IFERROR(XLOOKUP(G10813,'Tipo de carga'!A:A,'Tipo de carga'!B:B))</f>
        <v>Ticket</v>
      </c>
      <c r="L10813" s="37">
        <f t="shared" si="2"/>
        <v>53</v>
      </c>
      <c r="M10813" s="37">
        <f t="shared" si="3"/>
        <v>29</v>
      </c>
      <c r="N10813" s="37">
        <f t="shared" si="4"/>
        <v>12</v>
      </c>
      <c r="O10813" s="37" t="str">
        <f t="array" ref="O10813">IFERROR(XLOOKUP(K10813,'Tipo de carga'!B:B,'Tipo de carga'!C:C))</f>
        <v>Diesel</v>
      </c>
    </row>
    <row r="10814">
      <c r="A10814" s="36">
        <v>1737.0</v>
      </c>
      <c r="B10814" s="37" t="str">
        <f t="array" ref="B10814">IFERROR(XLOOKUP(A10814,'Asignacion Dic'!A:A,'Asignacion Dic'!C:C))</f>
        <v>Wm Sencillo</v>
      </c>
      <c r="C10814" s="37" t="str">
        <f t="array" ref="C10814">IFERROR(XLOOKUP(A10814,'Asignacion Dic'!A:A,'Asignacion Dic'!B:B))</f>
        <v>EC-08</v>
      </c>
      <c r="D10814" s="38">
        <v>45655.03194444445</v>
      </c>
      <c r="E10814" s="36" t="s">
        <v>503</v>
      </c>
      <c r="F10814" s="37" t="str">
        <f t="array" ref="F10814">IFERROR(XLOOKUP(E10814,Operadores!A:A,Operadores!B:B))</f>
        <v>GARERW</v>
      </c>
      <c r="G10814" s="36" t="s">
        <v>425</v>
      </c>
      <c r="H10814" s="39">
        <v>26.17</v>
      </c>
      <c r="I10814" s="40">
        <v>196.0</v>
      </c>
      <c r="J10814" s="41">
        <f t="shared" si="5"/>
        <v>5129.32</v>
      </c>
      <c r="K10814" s="37" t="str">
        <f t="array" ref="K10814">IFERROR(XLOOKUP(G10814,'Tipo de carga'!A:A,'Tipo de carga'!B:B))</f>
        <v>Ticket</v>
      </c>
      <c r="L10814" s="37">
        <f t="shared" si="2"/>
        <v>53</v>
      </c>
      <c r="M10814" s="37">
        <f t="shared" si="3"/>
        <v>29</v>
      </c>
      <c r="N10814" s="37">
        <f t="shared" si="4"/>
        <v>12</v>
      </c>
      <c r="O10814" s="37" t="str">
        <f t="array" ref="O10814">IFERROR(XLOOKUP(K10814,'Tipo de carga'!B:B,'Tipo de carga'!C:C))</f>
        <v>Diesel</v>
      </c>
    </row>
    <row r="10815">
      <c r="A10815" s="36">
        <v>1716.0</v>
      </c>
      <c r="B10815" s="37" t="str">
        <f t="array" ref="B10815">IFERROR(XLOOKUP(A10815,'Asignacion Dic'!A:A,'Asignacion Dic'!C:C))</f>
        <v>Wm Sencillo</v>
      </c>
      <c r="C10815" s="37" t="str">
        <f t="array" ref="C10815">IFERROR(XLOOKUP(A10815,'Asignacion Dic'!A:A,'Asignacion Dic'!B:B))</f>
        <v>EC-08</v>
      </c>
      <c r="D10815" s="38">
        <v>45655.040972222225</v>
      </c>
      <c r="E10815" s="36" t="s">
        <v>549</v>
      </c>
      <c r="F10815" s="37" t="str">
        <f t="array" ref="F10815">IFERROR(XLOOKUP(E10815,Operadores!A:A,Operadores!B:B))</f>
        <v>BAUTRI</v>
      </c>
      <c r="G10815" s="36" t="s">
        <v>425</v>
      </c>
      <c r="H10815" s="39">
        <v>26.17</v>
      </c>
      <c r="I10815" s="40">
        <v>280.0</v>
      </c>
      <c r="J10815" s="41">
        <f t="shared" si="5"/>
        <v>7327.6</v>
      </c>
      <c r="K10815" s="37" t="str">
        <f t="array" ref="K10815">IFERROR(XLOOKUP(G10815,'Tipo de carga'!A:A,'Tipo de carga'!B:B))</f>
        <v>Ticket</v>
      </c>
      <c r="L10815" s="37">
        <f t="shared" si="2"/>
        <v>53</v>
      </c>
      <c r="M10815" s="37">
        <f t="shared" si="3"/>
        <v>29</v>
      </c>
      <c r="N10815" s="37">
        <f t="shared" si="4"/>
        <v>12</v>
      </c>
      <c r="O10815" s="37" t="str">
        <f t="array" ref="O10815">IFERROR(XLOOKUP(K10815,'Tipo de carga'!B:B,'Tipo de carga'!C:C))</f>
        <v>Diesel</v>
      </c>
    </row>
    <row r="10816">
      <c r="A10816" s="36">
        <v>2030.0</v>
      </c>
      <c r="B10816" s="37" t="str">
        <f t="array" ref="B10816">IFERROR(XLOOKUP(A10816,'Asignacion Dic'!A:A,'Asignacion Dic'!C:C))</f>
        <v>MeLi Dedicado TD</v>
      </c>
      <c r="C10816" s="37" t="str">
        <f t="array" ref="C10816">IFERROR(XLOOKUP(A10816,'Asignacion Dic'!A:A,'Asignacion Dic'!B:B))</f>
        <v>EC-05</v>
      </c>
      <c r="D10816" s="38">
        <v>45655.09166666667</v>
      </c>
      <c r="E10816" s="36" t="s">
        <v>323</v>
      </c>
      <c r="F10816" s="37" t="str">
        <f t="array" ref="F10816">IFERROR(XLOOKUP(E10816,Operadores!A:A,Operadores!B:B))</f>
        <v>MENBER</v>
      </c>
      <c r="G10816" s="36" t="s">
        <v>425</v>
      </c>
      <c r="H10816" s="39">
        <v>26.49</v>
      </c>
      <c r="I10816" s="40">
        <v>453.0</v>
      </c>
      <c r="J10816" s="41">
        <f t="shared" si="5"/>
        <v>11999.97</v>
      </c>
      <c r="K10816" s="37" t="str">
        <f t="array" ref="K10816">IFERROR(XLOOKUP(G10816,'Tipo de carga'!A:A,'Tipo de carga'!B:B))</f>
        <v>Ticket</v>
      </c>
      <c r="L10816" s="37">
        <f t="shared" si="2"/>
        <v>53</v>
      </c>
      <c r="M10816" s="37">
        <f t="shared" si="3"/>
        <v>29</v>
      </c>
      <c r="N10816" s="37">
        <f t="shared" si="4"/>
        <v>12</v>
      </c>
      <c r="O10816" s="37" t="str">
        <f t="array" ref="O10816">IFERROR(XLOOKUP(K10816,'Tipo de carga'!B:B,'Tipo de carga'!C:C))</f>
        <v>Diesel</v>
      </c>
    </row>
    <row r="10817">
      <c r="A10817" s="36">
        <v>1875.0</v>
      </c>
      <c r="B10817" s="37" t="str">
        <f t="array" ref="B10817">IFERROR(XLOOKUP(A10817,'Asignacion Dic'!A:A,'Asignacion Dic'!C:C))</f>
        <v>Circuitos</v>
      </c>
      <c r="C10817" s="37" t="str">
        <f t="array" ref="C10817">IFERROR(XLOOKUP(A10817,'Asignacion Dic'!A:A,'Asignacion Dic'!B:B))</f>
        <v>EC-03</v>
      </c>
      <c r="D10817" s="38">
        <v>45655.09444444445</v>
      </c>
      <c r="E10817" s="36" t="s">
        <v>201</v>
      </c>
      <c r="F10817" s="37" t="str">
        <f t="array" ref="F10817">IFERROR(XLOOKUP(E10817,Operadores!A:A,Operadores!B:B))</f>
        <v>CARJOR</v>
      </c>
      <c r="G10817" s="36" t="s">
        <v>425</v>
      </c>
      <c r="H10817" s="39">
        <v>26.95</v>
      </c>
      <c r="I10817" s="40">
        <v>267.0</v>
      </c>
      <c r="J10817" s="41">
        <f t="shared" si="5"/>
        <v>7195.65</v>
      </c>
      <c r="K10817" s="37" t="str">
        <f t="array" ref="K10817">IFERROR(XLOOKUP(G10817,'Tipo de carga'!A:A,'Tipo de carga'!B:B))</f>
        <v>Ticket</v>
      </c>
      <c r="L10817" s="37">
        <f t="shared" si="2"/>
        <v>53</v>
      </c>
      <c r="M10817" s="37">
        <f t="shared" si="3"/>
        <v>29</v>
      </c>
      <c r="N10817" s="37">
        <f t="shared" si="4"/>
        <v>12</v>
      </c>
      <c r="O10817" s="37" t="str">
        <f t="array" ref="O10817">IFERROR(XLOOKUP(K10817,'Tipo de carga'!B:B,'Tipo de carga'!C:C))</f>
        <v>Diesel</v>
      </c>
    </row>
    <row r="10818">
      <c r="A10818" s="36">
        <v>1761.0</v>
      </c>
      <c r="B10818" s="37" t="str">
        <f t="array" ref="B10818">IFERROR(XLOOKUP(A10818,'Asignacion Dic'!A:A,'Asignacion Dic'!C:C))</f>
        <v>Wm Full</v>
      </c>
      <c r="C10818" s="37" t="str">
        <f t="array" ref="C10818">IFERROR(XLOOKUP(A10818,'Asignacion Dic'!A:A,'Asignacion Dic'!B:B))</f>
        <v>EC-08</v>
      </c>
      <c r="D10818" s="38">
        <v>45655.425</v>
      </c>
      <c r="E10818" s="36" t="s">
        <v>278</v>
      </c>
      <c r="F10818" s="37" t="str">
        <f t="array" ref="F10818">IFERROR(XLOOKUP(E10818,Operadores!A:A,Operadores!B:B))</f>
        <v>RAMBAR</v>
      </c>
      <c r="G10818" s="36" t="s">
        <v>425</v>
      </c>
      <c r="H10818" s="39">
        <v>25.19</v>
      </c>
      <c r="I10818" s="40">
        <v>376.0</v>
      </c>
      <c r="J10818" s="41">
        <f t="shared" si="5"/>
        <v>9471.44</v>
      </c>
      <c r="K10818" s="37" t="str">
        <f t="array" ref="K10818">IFERROR(XLOOKUP(G10818,'Tipo de carga'!A:A,'Tipo de carga'!B:B))</f>
        <v>Ticket</v>
      </c>
      <c r="L10818" s="37">
        <f t="shared" si="2"/>
        <v>53</v>
      </c>
      <c r="M10818" s="37">
        <f t="shared" si="3"/>
        <v>29</v>
      </c>
      <c r="N10818" s="37">
        <f t="shared" si="4"/>
        <v>12</v>
      </c>
      <c r="O10818" s="37" t="str">
        <f t="array" ref="O10818">IFERROR(XLOOKUP(K10818,'Tipo de carga'!B:B,'Tipo de carga'!C:C))</f>
        <v>Diesel</v>
      </c>
    </row>
    <row r="10819">
      <c r="A10819" s="36">
        <v>2017.0</v>
      </c>
      <c r="B10819" s="37" t="str">
        <f t="array" ref="B10819">IFERROR(XLOOKUP(A10819,'Asignacion Dic'!A:A,'Asignacion Dic'!C:C))</f>
        <v>MeLi Dedicado TD</v>
      </c>
      <c r="C10819" s="37" t="str">
        <f t="array" ref="C10819">IFERROR(XLOOKUP(A10819,'Asignacion Dic'!A:A,'Asignacion Dic'!B:B))</f>
        <v>EC-05</v>
      </c>
      <c r="D10819" s="38">
        <v>45655.71319444444</v>
      </c>
      <c r="E10819" s="36" t="s">
        <v>337</v>
      </c>
      <c r="F10819" s="37" t="str">
        <f t="array" ref="F10819">IFERROR(XLOOKUP(E10819,Operadores!A:A,Operadores!B:B))</f>
        <v>FLOBRA</v>
      </c>
      <c r="G10819" s="36" t="s">
        <v>425</v>
      </c>
      <c r="H10819" s="39">
        <v>25.74</v>
      </c>
      <c r="I10819" s="40">
        <v>466.0</v>
      </c>
      <c r="J10819" s="41">
        <f t="shared" si="5"/>
        <v>11994.84</v>
      </c>
      <c r="K10819" s="37" t="str">
        <f t="array" ref="K10819">IFERROR(XLOOKUP(G10819,'Tipo de carga'!A:A,'Tipo de carga'!B:B))</f>
        <v>Ticket</v>
      </c>
      <c r="L10819" s="37">
        <f t="shared" si="2"/>
        <v>53</v>
      </c>
      <c r="M10819" s="37">
        <f t="shared" si="3"/>
        <v>29</v>
      </c>
      <c r="N10819" s="37">
        <f t="shared" si="4"/>
        <v>12</v>
      </c>
      <c r="O10819" s="37" t="str">
        <f t="array" ref="O10819">IFERROR(XLOOKUP(K10819,'Tipo de carga'!B:B,'Tipo de carga'!C:C))</f>
        <v>Diesel</v>
      </c>
    </row>
    <row r="10820">
      <c r="A10820" s="36">
        <v>1758.0</v>
      </c>
      <c r="B10820" s="37" t="str">
        <f t="array" ref="B10820">IFERROR(XLOOKUP(A10820,'Asignacion Dic'!A:A,'Asignacion Dic'!C:C))</f>
        <v>Wm Full</v>
      </c>
      <c r="C10820" s="37" t="str">
        <f t="array" ref="C10820">IFERROR(XLOOKUP(A10820,'Asignacion Dic'!A:A,'Asignacion Dic'!B:B))</f>
        <v>EC-08</v>
      </c>
      <c r="D10820" s="38">
        <v>45655.816666666666</v>
      </c>
      <c r="E10820" s="36" t="s">
        <v>296</v>
      </c>
      <c r="F10820" s="37" t="str">
        <f t="array" ref="F10820">IFERROR(XLOOKUP(E10820,Operadores!A:A,Operadores!B:B))</f>
        <v>PINGUA</v>
      </c>
      <c r="G10820" s="36" t="s">
        <v>425</v>
      </c>
      <c r="H10820" s="39">
        <v>25.51</v>
      </c>
      <c r="I10820" s="40">
        <v>376.0</v>
      </c>
      <c r="J10820" s="41">
        <f t="shared" si="5"/>
        <v>9591.76</v>
      </c>
      <c r="K10820" s="37" t="str">
        <f t="array" ref="K10820">IFERROR(XLOOKUP(G10820,'Tipo de carga'!A:A,'Tipo de carga'!B:B))</f>
        <v>Ticket</v>
      </c>
      <c r="L10820" s="37">
        <f t="shared" si="2"/>
        <v>53</v>
      </c>
      <c r="M10820" s="37">
        <f t="shared" si="3"/>
        <v>29</v>
      </c>
      <c r="N10820" s="37">
        <f t="shared" si="4"/>
        <v>12</v>
      </c>
      <c r="O10820" s="37" t="str">
        <f t="array" ref="O10820">IFERROR(XLOOKUP(K10820,'Tipo de carga'!B:B,'Tipo de carga'!C:C))</f>
        <v>Diesel</v>
      </c>
    </row>
    <row r="10821">
      <c r="A10821" s="36">
        <v>1714.0</v>
      </c>
      <c r="B10821" s="37" t="str">
        <f t="array" ref="B10821">IFERROR(XLOOKUP(A10821,'Asignacion Dic'!A:A,'Asignacion Dic'!C:C))</f>
        <v>Wm Sencillo</v>
      </c>
      <c r="C10821" s="37" t="str">
        <f t="array" ref="C10821">IFERROR(XLOOKUP(A10821,'Asignacion Dic'!A:A,'Asignacion Dic'!B:B))</f>
        <v>EC-08</v>
      </c>
      <c r="D10821" s="38">
        <v>45655.81736111111</v>
      </c>
      <c r="E10821" s="36" t="s">
        <v>576</v>
      </c>
      <c r="F10821" s="37" t="str">
        <f t="array" ref="F10821">IFERROR(XLOOKUP(E10821,Operadores!A:A,Operadores!B:B))</f>
        <v>DELANG</v>
      </c>
      <c r="G10821" s="36" t="s">
        <v>425</v>
      </c>
      <c r="H10821" s="39">
        <v>25.17</v>
      </c>
      <c r="I10821" s="40">
        <v>433.0</v>
      </c>
      <c r="J10821" s="41">
        <f t="shared" si="5"/>
        <v>10898.61</v>
      </c>
      <c r="K10821" s="37" t="str">
        <f t="array" ref="K10821">IFERROR(XLOOKUP(G10821,'Tipo de carga'!A:A,'Tipo de carga'!B:B))</f>
        <v>Ticket</v>
      </c>
      <c r="L10821" s="37">
        <f t="shared" si="2"/>
        <v>53</v>
      </c>
      <c r="M10821" s="37">
        <f t="shared" si="3"/>
        <v>29</v>
      </c>
      <c r="N10821" s="37">
        <f t="shared" si="4"/>
        <v>12</v>
      </c>
      <c r="O10821" s="37" t="str">
        <f t="array" ref="O10821">IFERROR(XLOOKUP(K10821,'Tipo de carga'!B:B,'Tipo de carga'!C:C))</f>
        <v>Diesel</v>
      </c>
    </row>
    <row r="10822">
      <c r="A10822" s="36">
        <v>1758.0</v>
      </c>
      <c r="B10822" s="37" t="str">
        <f t="array" ref="B10822">IFERROR(XLOOKUP(A10822,'Asignacion Dic'!A:A,'Asignacion Dic'!C:C))</f>
        <v>Wm Full</v>
      </c>
      <c r="C10822" s="37" t="str">
        <f t="array" ref="C10822">IFERROR(XLOOKUP(A10822,'Asignacion Dic'!A:A,'Asignacion Dic'!B:B))</f>
        <v>EC-08</v>
      </c>
      <c r="D10822" s="38">
        <v>45655.85208333333</v>
      </c>
      <c r="E10822" s="36" t="s">
        <v>296</v>
      </c>
      <c r="F10822" s="37" t="str">
        <f t="array" ref="F10822">IFERROR(XLOOKUP(E10822,Operadores!A:A,Operadores!B:B))</f>
        <v>PINGUA</v>
      </c>
      <c r="G10822" s="36" t="s">
        <v>425</v>
      </c>
      <c r="H10822" s="39">
        <v>25.51</v>
      </c>
      <c r="I10822" s="40">
        <v>405.0</v>
      </c>
      <c r="J10822" s="41">
        <f t="shared" si="5"/>
        <v>10331.55</v>
      </c>
      <c r="K10822" s="37" t="str">
        <f t="array" ref="K10822">IFERROR(XLOOKUP(G10822,'Tipo de carga'!A:A,'Tipo de carga'!B:B))</f>
        <v>Ticket</v>
      </c>
      <c r="L10822" s="37">
        <f t="shared" si="2"/>
        <v>53</v>
      </c>
      <c r="M10822" s="37">
        <f t="shared" si="3"/>
        <v>29</v>
      </c>
      <c r="N10822" s="37">
        <f t="shared" si="4"/>
        <v>12</v>
      </c>
      <c r="O10822" s="37" t="str">
        <f t="array" ref="O10822">IFERROR(XLOOKUP(K10822,'Tipo de carga'!B:B,'Tipo de carga'!C:C))</f>
        <v>Diesel</v>
      </c>
    </row>
    <row r="10823">
      <c r="A10823" s="36">
        <v>1763.0</v>
      </c>
      <c r="B10823" s="37" t="str">
        <f t="array" ref="B10823">IFERROR(XLOOKUP(A10823,'Asignacion Dic'!A:A,'Asignacion Dic'!C:C))</f>
        <v>Wm Sencillo</v>
      </c>
      <c r="C10823" s="37" t="str">
        <f t="array" ref="C10823">IFERROR(XLOOKUP(A10823,'Asignacion Dic'!A:A,'Asignacion Dic'!B:B))</f>
        <v>EC-08</v>
      </c>
      <c r="D10823" s="38">
        <v>45655.87152777778</v>
      </c>
      <c r="E10823" s="36" t="s">
        <v>504</v>
      </c>
      <c r="F10823" s="37" t="str">
        <f t="array" ref="F10823">IFERROR(XLOOKUP(E10823,Operadores!A:A,Operadores!B:B))</f>
        <v>SOLLUI</v>
      </c>
      <c r="G10823" s="36" t="s">
        <v>425</v>
      </c>
      <c r="H10823" s="39">
        <v>26.17</v>
      </c>
      <c r="I10823" s="40">
        <v>153.0</v>
      </c>
      <c r="J10823" s="41">
        <f t="shared" si="5"/>
        <v>4004.01</v>
      </c>
      <c r="K10823" s="37" t="str">
        <f t="array" ref="K10823">IFERROR(XLOOKUP(G10823,'Tipo de carga'!A:A,'Tipo de carga'!B:B))</f>
        <v>Ticket</v>
      </c>
      <c r="L10823" s="37">
        <f t="shared" si="2"/>
        <v>53</v>
      </c>
      <c r="M10823" s="37">
        <f t="shared" si="3"/>
        <v>29</v>
      </c>
      <c r="N10823" s="37">
        <f t="shared" si="4"/>
        <v>12</v>
      </c>
      <c r="O10823" s="37" t="str">
        <f t="array" ref="O10823">IFERROR(XLOOKUP(K10823,'Tipo de carga'!B:B,'Tipo de carga'!C:C))</f>
        <v>Diesel</v>
      </c>
    </row>
    <row r="10824">
      <c r="A10824" s="36">
        <v>2022.0</v>
      </c>
      <c r="B10824" s="37" t="str">
        <f t="array" ref="B10824">IFERROR(XLOOKUP(A10824,'Asignacion Dic'!A:A,'Asignacion Dic'!C:C))</f>
        <v>MeLi Dedicado TD</v>
      </c>
      <c r="C10824" s="37" t="str">
        <f t="array" ref="C10824">IFERROR(XLOOKUP(A10824,'Asignacion Dic'!A:A,'Asignacion Dic'!B:B))</f>
        <v>EC-05</v>
      </c>
      <c r="D10824" s="38">
        <v>45655.881944444445</v>
      </c>
      <c r="E10824" s="36" t="s">
        <v>308</v>
      </c>
      <c r="F10824" s="37" t="str">
        <f t="array" ref="F10824">IFERROR(XLOOKUP(E10824,Operadores!A:A,Operadores!B:B))</f>
        <v>DELBL</v>
      </c>
      <c r="G10824" s="36" t="s">
        <v>425</v>
      </c>
      <c r="H10824" s="39">
        <v>26.59</v>
      </c>
      <c r="I10824" s="40">
        <v>451.0</v>
      </c>
      <c r="J10824" s="41">
        <f t="shared" si="5"/>
        <v>11992.09</v>
      </c>
      <c r="K10824" s="37" t="str">
        <f t="array" ref="K10824">IFERROR(XLOOKUP(G10824,'Tipo de carga'!A:A,'Tipo de carga'!B:B))</f>
        <v>Ticket</v>
      </c>
      <c r="L10824" s="37">
        <f t="shared" si="2"/>
        <v>53</v>
      </c>
      <c r="M10824" s="37">
        <f t="shared" si="3"/>
        <v>29</v>
      </c>
      <c r="N10824" s="37">
        <f t="shared" si="4"/>
        <v>12</v>
      </c>
      <c r="O10824" s="37" t="str">
        <f t="array" ref="O10824">IFERROR(XLOOKUP(K10824,'Tipo de carga'!B:B,'Tipo de carga'!C:C))</f>
        <v>Diesel</v>
      </c>
    </row>
    <row r="10825">
      <c r="A10825" s="36">
        <v>1912.0</v>
      </c>
      <c r="B10825" s="37" t="str">
        <f t="array" ref="B10825">IFERROR(XLOOKUP(A10825,'Asignacion Dic'!A:A,'Asignacion Dic'!C:C))</f>
        <v>MeLi asignado SD</v>
      </c>
      <c r="C10825" s="37" t="str">
        <f t="array" ref="C10825">IFERROR(XLOOKUP(A10825,'Asignacion Dic'!A:A,'Asignacion Dic'!B:B))</f>
        <v>EC-05</v>
      </c>
      <c r="D10825" s="38">
        <v>45655.0</v>
      </c>
      <c r="E10825" s="36" t="s">
        <v>345</v>
      </c>
      <c r="F10825" s="37" t="str">
        <f t="array" ref="F10825">IFERROR(XLOOKUP(E10825,Operadores!A:A,Operadores!B:B))</f>
        <v>PARMI</v>
      </c>
      <c r="G10825" s="36" t="s">
        <v>315</v>
      </c>
      <c r="H10825" s="39">
        <v>10.65</v>
      </c>
      <c r="I10825" s="40">
        <v>524.0</v>
      </c>
      <c r="J10825" s="41">
        <f t="shared" si="5"/>
        <v>5580.6</v>
      </c>
      <c r="K10825" s="37" t="str">
        <f t="array" ref="K10825">IFERROR(XLOOKUP(G10825,'Tipo de carga'!A:A,'Tipo de carga'!B:B))</f>
        <v>COMSUSTENTA</v>
      </c>
      <c r="L10825" s="37">
        <f t="shared" si="2"/>
        <v>53</v>
      </c>
      <c r="M10825" s="37">
        <f t="shared" si="3"/>
        <v>29</v>
      </c>
      <c r="N10825" s="37">
        <f t="shared" si="4"/>
        <v>12</v>
      </c>
      <c r="O10825" s="37" t="str">
        <f t="array" ref="O10825">IFERROR(XLOOKUP(K10825,'Tipo de carga'!B:B,'Tipo de carga'!C:C))</f>
        <v>GNC</v>
      </c>
    </row>
    <row r="10826">
      <c r="A10826" s="36">
        <v>1928.0</v>
      </c>
      <c r="B10826" s="37" t="str">
        <f t="array" ref="B10826">IFERROR(XLOOKUP(A10826,'Asignacion Dic'!A:A,'Asignacion Dic'!C:C))</f>
        <v>MeLi Ded Puebla</v>
      </c>
      <c r="C10826" s="37" t="str">
        <f t="array" ref="C10826">IFERROR(XLOOKUP(A10826,'Asignacion Dic'!A:A,'Asignacion Dic'!B:B))</f>
        <v>EC-05</v>
      </c>
      <c r="D10826" s="38">
        <v>45655.0</v>
      </c>
      <c r="E10826" s="36" t="s">
        <v>319</v>
      </c>
      <c r="F10826" s="37" t="str">
        <f t="array" ref="F10826">IFERROR(XLOOKUP(E10826,Operadores!A:A,Operadores!B:B))</f>
        <v>BARPED</v>
      </c>
      <c r="G10826" s="36" t="s">
        <v>315</v>
      </c>
      <c r="H10826" s="39">
        <v>10.65</v>
      </c>
      <c r="I10826" s="40">
        <v>284.0</v>
      </c>
      <c r="J10826" s="41">
        <f t="shared" si="5"/>
        <v>3024.6</v>
      </c>
      <c r="K10826" s="37" t="str">
        <f t="array" ref="K10826">IFERROR(XLOOKUP(G10826,'Tipo de carga'!A:A,'Tipo de carga'!B:B))</f>
        <v>COMSUSTENTA</v>
      </c>
      <c r="L10826" s="37">
        <f t="shared" si="2"/>
        <v>53</v>
      </c>
      <c r="M10826" s="37">
        <f t="shared" si="3"/>
        <v>29</v>
      </c>
      <c r="N10826" s="37">
        <f t="shared" si="4"/>
        <v>12</v>
      </c>
      <c r="O10826" s="37" t="str">
        <f t="array" ref="O10826">IFERROR(XLOOKUP(K10826,'Tipo de carga'!B:B,'Tipo de carga'!C:C))</f>
        <v>GNC</v>
      </c>
    </row>
    <row r="10827">
      <c r="A10827" s="36">
        <v>1795.0</v>
      </c>
      <c r="B10827" s="37" t="str">
        <f t="array" ref="B10827">IFERROR(XLOOKUP(A10827,'Asignacion Dic'!A:A,'Asignacion Dic'!C:C))</f>
        <v>Pilgrims Tepo</v>
      </c>
      <c r="C10827" s="37" t="str">
        <f t="array" ref="C10827">IFERROR(XLOOKUP(A10827,'Asignacion Dic'!A:A,'Asignacion Dic'!B:B))</f>
        <v>EC-02</v>
      </c>
      <c r="D10827" s="38">
        <v>45656.9578587963</v>
      </c>
      <c r="E10827" s="36" t="s">
        <v>379</v>
      </c>
      <c r="F10827" s="37" t="str">
        <f t="array" ref="F10827">IFERROR(XLOOKUP(E10827,Operadores!A:A,Operadores!B:B))</f>
        <v>MEDAND</v>
      </c>
      <c r="G10827" s="36" t="s">
        <v>72</v>
      </c>
      <c r="H10827" s="39">
        <v>19.16584</v>
      </c>
      <c r="I10827" s="40">
        <v>232.0</v>
      </c>
      <c r="J10827" s="41">
        <f t="shared" si="5"/>
        <v>4446.47488</v>
      </c>
      <c r="K10827" s="37" t="str">
        <f t="array" ref="K10827">IFERROR(XLOOKUP(G10827,'Tipo de carga'!A:A,'Tipo de carga'!B:B))</f>
        <v>Autoabasto</v>
      </c>
      <c r="L10827" s="37">
        <f t="shared" si="2"/>
        <v>53</v>
      </c>
      <c r="M10827" s="37">
        <f t="shared" si="3"/>
        <v>30</v>
      </c>
      <c r="N10827" s="37">
        <f t="shared" si="4"/>
        <v>12</v>
      </c>
      <c r="O10827" s="37" t="str">
        <f t="array" ref="O10827">IFERROR(XLOOKUP(K10827,'Tipo de carga'!B:B,'Tipo de carga'!C:C))</f>
        <v>Diesel</v>
      </c>
    </row>
    <row r="10828">
      <c r="A10828" s="36">
        <v>1902.0</v>
      </c>
      <c r="B10828" s="37" t="str">
        <f t="array" ref="B10828">IFERROR(XLOOKUP(A10828,'Asignacion Dic'!A:A,'Asignacion Dic'!C:C))</f>
        <v>Pipas</v>
      </c>
      <c r="C10828" s="37" t="str">
        <f t="array" ref="C10828">IFERROR(XLOOKUP(A10828,'Asignacion Dic'!A:A,'Asignacion Dic'!B:B))</f>
        <v>EC-02</v>
      </c>
      <c r="D10828" s="38">
        <v>45656.93966435185</v>
      </c>
      <c r="E10828" s="36" t="s">
        <v>647</v>
      </c>
      <c r="F10828" s="37" t="str">
        <f t="array" ref="F10828">IFERROR(XLOOKUP(E10828,Operadores!A:A,Operadores!B:B))</f>
        <v>PACJOS</v>
      </c>
      <c r="G10828" s="36" t="s">
        <v>72</v>
      </c>
      <c r="H10828" s="39">
        <v>19.16584</v>
      </c>
      <c r="I10828" s="40">
        <v>404.0</v>
      </c>
      <c r="J10828" s="41">
        <f t="shared" si="5"/>
        <v>7742.99936</v>
      </c>
      <c r="K10828" s="37" t="str">
        <f t="array" ref="K10828">IFERROR(XLOOKUP(G10828,'Tipo de carga'!A:A,'Tipo de carga'!B:B))</f>
        <v>Autoabasto</v>
      </c>
      <c r="L10828" s="37">
        <f t="shared" si="2"/>
        <v>53</v>
      </c>
      <c r="M10828" s="37">
        <f t="shared" si="3"/>
        <v>30</v>
      </c>
      <c r="N10828" s="37">
        <f t="shared" si="4"/>
        <v>12</v>
      </c>
      <c r="O10828" s="37" t="str">
        <f t="array" ref="O10828">IFERROR(XLOOKUP(K10828,'Tipo de carga'!B:B,'Tipo de carga'!C:C))</f>
        <v>Diesel</v>
      </c>
    </row>
    <row r="10829">
      <c r="A10829" s="36">
        <v>2022.0</v>
      </c>
      <c r="B10829" s="37" t="str">
        <f t="array" ref="B10829">IFERROR(XLOOKUP(A10829,'Asignacion Dic'!A:A,'Asignacion Dic'!C:C))</f>
        <v>MeLi Dedicado TD</v>
      </c>
      <c r="C10829" s="37" t="str">
        <f t="array" ref="C10829">IFERROR(XLOOKUP(A10829,'Asignacion Dic'!A:A,'Asignacion Dic'!B:B))</f>
        <v>EC-05</v>
      </c>
      <c r="D10829" s="38">
        <v>45656.92606481481</v>
      </c>
      <c r="E10829" s="36" t="s">
        <v>308</v>
      </c>
      <c r="F10829" s="37" t="str">
        <f t="array" ref="F10829">IFERROR(XLOOKUP(E10829,Operadores!A:A,Operadores!B:B))</f>
        <v>DELBL</v>
      </c>
      <c r="G10829" s="36" t="s">
        <v>72</v>
      </c>
      <c r="H10829" s="39">
        <v>19.16584</v>
      </c>
      <c r="I10829" s="40">
        <v>505.0</v>
      </c>
      <c r="J10829" s="41">
        <f t="shared" si="5"/>
        <v>9678.7492</v>
      </c>
      <c r="K10829" s="37" t="str">
        <f t="array" ref="K10829">IFERROR(XLOOKUP(G10829,'Tipo de carga'!A:A,'Tipo de carga'!B:B))</f>
        <v>Autoabasto</v>
      </c>
      <c r="L10829" s="37">
        <f t="shared" si="2"/>
        <v>53</v>
      </c>
      <c r="M10829" s="37">
        <f t="shared" si="3"/>
        <v>30</v>
      </c>
      <c r="N10829" s="37">
        <f t="shared" si="4"/>
        <v>12</v>
      </c>
      <c r="O10829" s="37" t="str">
        <f t="array" ref="O10829">IFERROR(XLOOKUP(K10829,'Tipo de carga'!B:B,'Tipo de carga'!C:C))</f>
        <v>Diesel</v>
      </c>
    </row>
    <row r="10830">
      <c r="A10830" s="36">
        <v>1959.0</v>
      </c>
      <c r="B10830" s="37" t="str">
        <f t="array" ref="B10830">IFERROR(XLOOKUP(A10830,'Asignacion Dic'!A:A,'Asignacion Dic'!C:C))</f>
        <v>Full Liver</v>
      </c>
      <c r="C10830" s="37" t="str">
        <f t="array" ref="C10830">IFERROR(XLOOKUP(A10830,'Asignacion Dic'!A:A,'Asignacion Dic'!B:B))</f>
        <v>EC-01</v>
      </c>
      <c r="D10830" s="38">
        <v>45656.92398148148</v>
      </c>
      <c r="E10830" s="36" t="s">
        <v>206</v>
      </c>
      <c r="F10830" s="37" t="str">
        <f t="array" ref="F10830">IFERROR(XLOOKUP(E10830,Operadores!A:A,Operadores!B:B))</f>
        <v>JARDAN</v>
      </c>
      <c r="G10830" s="36" t="s">
        <v>72</v>
      </c>
      <c r="H10830" s="39">
        <v>19.16584</v>
      </c>
      <c r="I10830" s="40">
        <v>398.0</v>
      </c>
      <c r="J10830" s="41">
        <f t="shared" si="5"/>
        <v>7628.00432</v>
      </c>
      <c r="K10830" s="37" t="str">
        <f t="array" ref="K10830">IFERROR(XLOOKUP(G10830,'Tipo de carga'!A:A,'Tipo de carga'!B:B))</f>
        <v>Autoabasto</v>
      </c>
      <c r="L10830" s="37">
        <f t="shared" si="2"/>
        <v>53</v>
      </c>
      <c r="M10830" s="37">
        <f t="shared" si="3"/>
        <v>30</v>
      </c>
      <c r="N10830" s="37">
        <f t="shared" si="4"/>
        <v>12</v>
      </c>
      <c r="O10830" s="37" t="str">
        <f t="array" ref="O10830">IFERROR(XLOOKUP(K10830,'Tipo de carga'!B:B,'Tipo de carga'!C:C))</f>
        <v>Diesel</v>
      </c>
    </row>
    <row r="10831">
      <c r="A10831" s="36">
        <v>1896.0</v>
      </c>
      <c r="B10831" s="37" t="str">
        <f t="array" ref="B10831">IFERROR(XLOOKUP(A10831,'Asignacion Dic'!A:A,'Asignacion Dic'!C:C))</f>
        <v>Hisense</v>
      </c>
      <c r="C10831" s="37" t="str">
        <f t="array" ref="C10831">IFERROR(XLOOKUP(A10831,'Asignacion Dic'!A:A,'Asignacion Dic'!B:B))</f>
        <v>EC-03</v>
      </c>
      <c r="D10831" s="38">
        <v>45656.9047337963</v>
      </c>
      <c r="E10831" s="36" t="s">
        <v>353</v>
      </c>
      <c r="F10831" s="37" t="str">
        <f t="array" ref="F10831">IFERROR(XLOOKUP(E10831,Operadores!A:A,Operadores!B:B))</f>
        <v>CUAALV</v>
      </c>
      <c r="G10831" s="36" t="s">
        <v>72</v>
      </c>
      <c r="H10831" s="39">
        <v>19.16584</v>
      </c>
      <c r="I10831" s="40">
        <v>17.0</v>
      </c>
      <c r="J10831" s="41">
        <f t="shared" si="5"/>
        <v>325.81928</v>
      </c>
      <c r="K10831" s="37" t="str">
        <f t="array" ref="K10831">IFERROR(XLOOKUP(G10831,'Tipo de carga'!A:A,'Tipo de carga'!B:B))</f>
        <v>Autoabasto</v>
      </c>
      <c r="L10831" s="37">
        <f t="shared" si="2"/>
        <v>53</v>
      </c>
      <c r="M10831" s="37">
        <f t="shared" si="3"/>
        <v>30</v>
      </c>
      <c r="N10831" s="37">
        <f t="shared" si="4"/>
        <v>12</v>
      </c>
      <c r="O10831" s="37" t="str">
        <f t="array" ref="O10831">IFERROR(XLOOKUP(K10831,'Tipo de carga'!B:B,'Tipo de carga'!C:C))</f>
        <v>Diesel</v>
      </c>
    </row>
    <row r="10832">
      <c r="A10832" s="36">
        <v>1825.0</v>
      </c>
      <c r="B10832" s="37" t="str">
        <f t="array" ref="B10832">IFERROR(XLOOKUP(A10832,'Asignacion Dic'!A:A,'Asignacion Dic'!C:C))</f>
        <v>Circuitos</v>
      </c>
      <c r="C10832" s="37" t="str">
        <f t="array" ref="C10832">IFERROR(XLOOKUP(A10832,'Asignacion Dic'!A:A,'Asignacion Dic'!B:B))</f>
        <v>EC-03</v>
      </c>
      <c r="D10832" s="38">
        <v>45656.88212962963</v>
      </c>
      <c r="E10832" s="36" t="s">
        <v>346</v>
      </c>
      <c r="F10832" s="37" t="str">
        <f t="array" ref="F10832">IFERROR(XLOOKUP(E10832,Operadores!A:A,Operadores!B:B))</f>
        <v>ESPIS</v>
      </c>
      <c r="G10832" s="36" t="s">
        <v>72</v>
      </c>
      <c r="H10832" s="39">
        <v>19.16584</v>
      </c>
      <c r="I10832" s="40">
        <v>347.0</v>
      </c>
      <c r="J10832" s="41">
        <f t="shared" si="5"/>
        <v>6650.54648</v>
      </c>
      <c r="K10832" s="37" t="str">
        <f t="array" ref="K10832">IFERROR(XLOOKUP(G10832,'Tipo de carga'!A:A,'Tipo de carga'!B:B))</f>
        <v>Autoabasto</v>
      </c>
      <c r="L10832" s="37">
        <f t="shared" si="2"/>
        <v>53</v>
      </c>
      <c r="M10832" s="37">
        <f t="shared" si="3"/>
        <v>30</v>
      </c>
      <c r="N10832" s="37">
        <f t="shared" si="4"/>
        <v>12</v>
      </c>
      <c r="O10832" s="37" t="str">
        <f t="array" ref="O10832">IFERROR(XLOOKUP(K10832,'Tipo de carga'!B:B,'Tipo de carga'!C:C))</f>
        <v>Diesel</v>
      </c>
    </row>
    <row r="10833">
      <c r="A10833" s="36">
        <v>1790.0</v>
      </c>
      <c r="B10833" s="37" t="str">
        <f t="array" ref="B10833">IFERROR(XLOOKUP(A10833,'Asignacion Dic'!A:A,'Asignacion Dic'!C:C))</f>
        <v>Sayer Sencillo</v>
      </c>
      <c r="C10833" s="37" t="str">
        <f t="array" ref="C10833">IFERROR(XLOOKUP(A10833,'Asignacion Dic'!A:A,'Asignacion Dic'!B:B))</f>
        <v>EC-04</v>
      </c>
      <c r="D10833" s="38">
        <v>45656.85466435185</v>
      </c>
      <c r="E10833" s="36" t="s">
        <v>263</v>
      </c>
      <c r="F10833" s="37" t="str">
        <f t="array" ref="F10833">IFERROR(XLOOKUP(E10833,Operadores!A:A,Operadores!B:B))</f>
        <v>DEJISR</v>
      </c>
      <c r="G10833" s="36" t="s">
        <v>72</v>
      </c>
      <c r="H10833" s="39">
        <v>19.16584</v>
      </c>
      <c r="I10833" s="40">
        <v>84.0</v>
      </c>
      <c r="J10833" s="41">
        <f t="shared" si="5"/>
        <v>1609.93056</v>
      </c>
      <c r="K10833" s="37" t="str">
        <f t="array" ref="K10833">IFERROR(XLOOKUP(G10833,'Tipo de carga'!A:A,'Tipo de carga'!B:B))</f>
        <v>Autoabasto</v>
      </c>
      <c r="L10833" s="37">
        <f t="shared" si="2"/>
        <v>53</v>
      </c>
      <c r="M10833" s="37">
        <f t="shared" si="3"/>
        <v>30</v>
      </c>
      <c r="N10833" s="37">
        <f t="shared" si="4"/>
        <v>12</v>
      </c>
      <c r="O10833" s="37" t="str">
        <f t="array" ref="O10833">IFERROR(XLOOKUP(K10833,'Tipo de carga'!B:B,'Tipo de carga'!C:C))</f>
        <v>Diesel</v>
      </c>
    </row>
    <row r="10834">
      <c r="A10834" s="36">
        <v>2066.0</v>
      </c>
      <c r="B10834" s="37" t="str">
        <f t="array" ref="B10834">IFERROR(XLOOKUP(A10834,'Asignacion Dic'!A:A,'Asignacion Dic'!C:C))</f>
        <v>Peñafiel Tecamac</v>
      </c>
      <c r="C10834" s="37" t="str">
        <f t="array" ref="C10834">IFERROR(XLOOKUP(A10834,'Asignacion Dic'!A:A,'Asignacion Dic'!B:B))</f>
        <v>EC-02</v>
      </c>
      <c r="D10834" s="38">
        <v>45656.830509259256</v>
      </c>
      <c r="E10834" s="36" t="s">
        <v>208</v>
      </c>
      <c r="F10834" s="37" t="str">
        <f t="array" ref="F10834">IFERROR(XLOOKUP(E10834,Operadores!A:A,Operadores!B:B))</f>
        <v>TORJUA</v>
      </c>
      <c r="G10834" s="36" t="s">
        <v>72</v>
      </c>
      <c r="H10834" s="39">
        <v>19.16584</v>
      </c>
      <c r="I10834" s="40">
        <v>457.0</v>
      </c>
      <c r="J10834" s="41">
        <f t="shared" si="5"/>
        <v>8758.78888</v>
      </c>
      <c r="K10834" s="37" t="str">
        <f t="array" ref="K10834">IFERROR(XLOOKUP(G10834,'Tipo de carga'!A:A,'Tipo de carga'!B:B))</f>
        <v>Autoabasto</v>
      </c>
      <c r="L10834" s="37">
        <f t="shared" si="2"/>
        <v>53</v>
      </c>
      <c r="M10834" s="37">
        <f t="shared" si="3"/>
        <v>30</v>
      </c>
      <c r="N10834" s="37">
        <f t="shared" si="4"/>
        <v>12</v>
      </c>
      <c r="O10834" s="37" t="str">
        <f t="array" ref="O10834">IFERROR(XLOOKUP(K10834,'Tipo de carga'!B:B,'Tipo de carga'!C:C))</f>
        <v>Diesel</v>
      </c>
    </row>
    <row r="10835">
      <c r="A10835" s="36">
        <v>1874.0</v>
      </c>
      <c r="B10835" s="37" t="str">
        <f t="array" ref="B10835">IFERROR(XLOOKUP(A10835,'Asignacion Dic'!A:A,'Asignacion Dic'!C:C))</f>
        <v>Circuitos</v>
      </c>
      <c r="C10835" s="37" t="str">
        <f t="array" ref="C10835">IFERROR(XLOOKUP(A10835,'Asignacion Dic'!A:A,'Asignacion Dic'!B:B))</f>
        <v>EC-03</v>
      </c>
      <c r="D10835" s="38">
        <v>45656.82167824074</v>
      </c>
      <c r="E10835" s="36" t="s">
        <v>588</v>
      </c>
      <c r="F10835" s="37" t="str">
        <f t="array" ref="F10835">IFERROR(XLOOKUP(E10835,Operadores!A:A,Operadores!B:B))</f>
        <v>CONMAU</v>
      </c>
      <c r="G10835" s="36" t="s">
        <v>72</v>
      </c>
      <c r="H10835" s="39">
        <v>19.16584</v>
      </c>
      <c r="I10835" s="40">
        <v>280.0</v>
      </c>
      <c r="J10835" s="41">
        <f t="shared" si="5"/>
        <v>5366.4352</v>
      </c>
      <c r="K10835" s="37" t="str">
        <f t="array" ref="K10835">IFERROR(XLOOKUP(G10835,'Tipo de carga'!A:A,'Tipo de carga'!B:B))</f>
        <v>Autoabasto</v>
      </c>
      <c r="L10835" s="37">
        <f t="shared" si="2"/>
        <v>53</v>
      </c>
      <c r="M10835" s="37">
        <f t="shared" si="3"/>
        <v>30</v>
      </c>
      <c r="N10835" s="37">
        <f t="shared" si="4"/>
        <v>12</v>
      </c>
      <c r="O10835" s="37" t="str">
        <f t="array" ref="O10835">IFERROR(XLOOKUP(K10835,'Tipo de carga'!B:B,'Tipo de carga'!C:C))</f>
        <v>Diesel</v>
      </c>
    </row>
    <row r="10836">
      <c r="A10836" s="36">
        <v>1876.0</v>
      </c>
      <c r="B10836" s="37" t="str">
        <f t="array" ref="B10836">IFERROR(XLOOKUP(A10836,'Asignacion Dic'!A:A,'Asignacion Dic'!C:C))</f>
        <v>Circuitos</v>
      </c>
      <c r="C10836" s="37" t="str">
        <f t="array" ref="C10836">IFERROR(XLOOKUP(A10836,'Asignacion Dic'!A:A,'Asignacion Dic'!B:B))</f>
        <v>EC-03</v>
      </c>
      <c r="D10836" s="38">
        <v>45656.81553240741</v>
      </c>
      <c r="E10836" s="36" t="s">
        <v>405</v>
      </c>
      <c r="F10836" s="37" t="str">
        <f t="array" ref="F10836">IFERROR(XLOOKUP(E10836,Operadores!A:A,Operadores!B:B))</f>
        <v>RUIFR</v>
      </c>
      <c r="G10836" s="36" t="s">
        <v>72</v>
      </c>
      <c r="H10836" s="39">
        <v>19.16584</v>
      </c>
      <c r="I10836" s="40">
        <v>477.0</v>
      </c>
      <c r="J10836" s="41">
        <f t="shared" si="5"/>
        <v>9142.10568</v>
      </c>
      <c r="K10836" s="37" t="str">
        <f t="array" ref="K10836">IFERROR(XLOOKUP(G10836,'Tipo de carga'!A:A,'Tipo de carga'!B:B))</f>
        <v>Autoabasto</v>
      </c>
      <c r="L10836" s="37">
        <f t="shared" si="2"/>
        <v>53</v>
      </c>
      <c r="M10836" s="37">
        <f t="shared" si="3"/>
        <v>30</v>
      </c>
      <c r="N10836" s="37">
        <f t="shared" si="4"/>
        <v>12</v>
      </c>
      <c r="O10836" s="37" t="str">
        <f t="array" ref="O10836">IFERROR(XLOOKUP(K10836,'Tipo de carga'!B:B,'Tipo de carga'!C:C))</f>
        <v>Diesel</v>
      </c>
    </row>
    <row r="10837">
      <c r="A10837" s="36">
        <v>1941.0</v>
      </c>
      <c r="B10837" s="37" t="str">
        <f t="array" ref="B10837">IFERROR(XLOOKUP(A10837,'Asignacion Dic'!A:A,'Asignacion Dic'!C:C))</f>
        <v>Available</v>
      </c>
      <c r="C10837" s="37" t="str">
        <f t="array" ref="C10837">IFERROR(XLOOKUP(A10837,'Asignacion Dic'!A:A,'Asignacion Dic'!B:B))</f>
        <v>TTE</v>
      </c>
      <c r="D10837" s="38">
        <v>45656.80855324074</v>
      </c>
      <c r="E10837" s="36" t="s">
        <v>172</v>
      </c>
      <c r="F10837" s="37" t="str">
        <f t="array" ref="F10837">IFERROR(XLOOKUP(E10837,Operadores!A:A,Operadores!B:B))</f>
        <v>REDJUL</v>
      </c>
      <c r="G10837" s="36" t="s">
        <v>72</v>
      </c>
      <c r="H10837" s="39">
        <v>19.16584</v>
      </c>
      <c r="I10837" s="40">
        <v>461.0</v>
      </c>
      <c r="J10837" s="41">
        <f t="shared" si="5"/>
        <v>8835.45224</v>
      </c>
      <c r="K10837" s="37" t="str">
        <f t="array" ref="K10837">IFERROR(XLOOKUP(G10837,'Tipo de carga'!A:A,'Tipo de carga'!B:B))</f>
        <v>Autoabasto</v>
      </c>
      <c r="L10837" s="37">
        <f t="shared" si="2"/>
        <v>53</v>
      </c>
      <c r="M10837" s="37">
        <f t="shared" si="3"/>
        <v>30</v>
      </c>
      <c r="N10837" s="37">
        <f t="shared" si="4"/>
        <v>12</v>
      </c>
      <c r="O10837" s="37" t="str">
        <f t="array" ref="O10837">IFERROR(XLOOKUP(K10837,'Tipo de carga'!B:B,'Tipo de carga'!C:C))</f>
        <v>Diesel</v>
      </c>
    </row>
    <row r="10838">
      <c r="A10838" s="36">
        <v>1704.0</v>
      </c>
      <c r="B10838" s="37" t="str">
        <f t="array" ref="B10838">IFERROR(XLOOKUP(A10838,'Asignacion Dic'!A:A,'Asignacion Dic'!C:C))</f>
        <v>Pilgrims Tepo</v>
      </c>
      <c r="C10838" s="37" t="str">
        <f t="array" ref="C10838">IFERROR(XLOOKUP(A10838,'Asignacion Dic'!A:A,'Asignacion Dic'!B:B))</f>
        <v>EC-02</v>
      </c>
      <c r="D10838" s="38">
        <v>45656.80023148148</v>
      </c>
      <c r="E10838" s="36" t="s">
        <v>477</v>
      </c>
      <c r="F10838" s="37" t="str">
        <f t="array" ref="F10838">IFERROR(XLOOKUP(E10838,Operadores!A:A,Operadores!B:B))</f>
        <v>GARJOS01</v>
      </c>
      <c r="G10838" s="36" t="s">
        <v>72</v>
      </c>
      <c r="H10838" s="39">
        <v>19.16584</v>
      </c>
      <c r="I10838" s="40">
        <v>317.0</v>
      </c>
      <c r="J10838" s="41">
        <f t="shared" si="5"/>
        <v>6075.57128</v>
      </c>
      <c r="K10838" s="37" t="str">
        <f t="array" ref="K10838">IFERROR(XLOOKUP(G10838,'Tipo de carga'!A:A,'Tipo de carga'!B:B))</f>
        <v>Autoabasto</v>
      </c>
      <c r="L10838" s="37">
        <f t="shared" si="2"/>
        <v>53</v>
      </c>
      <c r="M10838" s="37">
        <f t="shared" si="3"/>
        <v>30</v>
      </c>
      <c r="N10838" s="37">
        <f t="shared" si="4"/>
        <v>12</v>
      </c>
      <c r="O10838" s="37" t="str">
        <f t="array" ref="O10838">IFERROR(XLOOKUP(K10838,'Tipo de carga'!B:B,'Tipo de carga'!C:C))</f>
        <v>Diesel</v>
      </c>
    </row>
    <row r="10839">
      <c r="A10839" s="36">
        <v>1866.0</v>
      </c>
      <c r="B10839" s="37" t="str">
        <f t="array" ref="B10839">IFERROR(XLOOKUP(A10839,'Asignacion Dic'!A:A,'Asignacion Dic'!C:C))</f>
        <v>Pilgrims Tepo</v>
      </c>
      <c r="C10839" s="37" t="str">
        <f t="array" ref="C10839">IFERROR(XLOOKUP(A10839,'Asignacion Dic'!A:A,'Asignacion Dic'!B:B))</f>
        <v>EC-02</v>
      </c>
      <c r="D10839" s="38">
        <v>45656.79583333333</v>
      </c>
      <c r="E10839" s="36" t="s">
        <v>380</v>
      </c>
      <c r="F10839" s="37" t="str">
        <f t="array" ref="F10839">IFERROR(XLOOKUP(E10839,Operadores!A:A,Operadores!B:B))</f>
        <v>FRAMAU</v>
      </c>
      <c r="G10839" s="36" t="s">
        <v>72</v>
      </c>
      <c r="H10839" s="39">
        <v>19.16584</v>
      </c>
      <c r="I10839" s="40">
        <v>90.0</v>
      </c>
      <c r="J10839" s="41">
        <f t="shared" si="5"/>
        <v>1724.9256</v>
      </c>
      <c r="K10839" s="37" t="str">
        <f t="array" ref="K10839">IFERROR(XLOOKUP(G10839,'Tipo de carga'!A:A,'Tipo de carga'!B:B))</f>
        <v>Autoabasto</v>
      </c>
      <c r="L10839" s="37">
        <f t="shared" si="2"/>
        <v>53</v>
      </c>
      <c r="M10839" s="37">
        <f t="shared" si="3"/>
        <v>30</v>
      </c>
      <c r="N10839" s="37">
        <f t="shared" si="4"/>
        <v>12</v>
      </c>
      <c r="O10839" s="37" t="str">
        <f t="array" ref="O10839">IFERROR(XLOOKUP(K10839,'Tipo de carga'!B:B,'Tipo de carga'!C:C))</f>
        <v>Diesel</v>
      </c>
    </row>
    <row r="10840">
      <c r="A10840" s="36">
        <v>1697.0</v>
      </c>
      <c r="B10840" s="37" t="str">
        <f t="array" ref="B10840">IFERROR(XLOOKUP(A10840,'Asignacion Dic'!A:A,'Asignacion Dic'!C:C))</f>
        <v>Pilgrims Tepo</v>
      </c>
      <c r="C10840" s="37" t="str">
        <f t="array" ref="C10840">IFERROR(XLOOKUP(A10840,'Asignacion Dic'!A:A,'Asignacion Dic'!B:B))</f>
        <v>EC-02</v>
      </c>
      <c r="D10840" s="38">
        <v>45656.79077546296</v>
      </c>
      <c r="E10840" s="36" t="s">
        <v>449</v>
      </c>
      <c r="F10840" s="37" t="str">
        <f t="array" ref="F10840">IFERROR(XLOOKUP(E10840,Operadores!A:A,Operadores!B:B))</f>
        <v>PATRAM</v>
      </c>
      <c r="G10840" s="36" t="s">
        <v>72</v>
      </c>
      <c r="H10840" s="39">
        <v>19.16584</v>
      </c>
      <c r="I10840" s="40">
        <v>134.0</v>
      </c>
      <c r="J10840" s="41">
        <f t="shared" si="5"/>
        <v>2568.22256</v>
      </c>
      <c r="K10840" s="37" t="str">
        <f t="array" ref="K10840">IFERROR(XLOOKUP(G10840,'Tipo de carga'!A:A,'Tipo de carga'!B:B))</f>
        <v>Autoabasto</v>
      </c>
      <c r="L10840" s="37">
        <f t="shared" si="2"/>
        <v>53</v>
      </c>
      <c r="M10840" s="37">
        <f t="shared" si="3"/>
        <v>30</v>
      </c>
      <c r="N10840" s="37">
        <f t="shared" si="4"/>
        <v>12</v>
      </c>
      <c r="O10840" s="37" t="str">
        <f t="array" ref="O10840">IFERROR(XLOOKUP(K10840,'Tipo de carga'!B:B,'Tipo de carga'!C:C))</f>
        <v>Diesel</v>
      </c>
    </row>
    <row r="10841">
      <c r="A10841" s="36">
        <v>1735.0</v>
      </c>
      <c r="B10841" s="37" t="str">
        <f t="array" ref="B10841">IFERROR(XLOOKUP(A10841,'Asignacion Dic'!A:A,'Asignacion Dic'!C:C))</f>
        <v>Pilgrims Tepo</v>
      </c>
      <c r="C10841" s="37" t="str">
        <f t="array" ref="C10841">IFERROR(XLOOKUP(A10841,'Asignacion Dic'!A:A,'Asignacion Dic'!B:B))</f>
        <v>EC-02</v>
      </c>
      <c r="D10841" s="38">
        <v>45656.78841435185</v>
      </c>
      <c r="E10841" s="36" t="s">
        <v>382</v>
      </c>
      <c r="F10841" s="37" t="str">
        <f t="array" ref="F10841">IFERROR(XLOOKUP(E10841,Operadores!A:A,Operadores!B:B))</f>
        <v>SALMIG01</v>
      </c>
      <c r="G10841" s="36" t="s">
        <v>72</v>
      </c>
      <c r="H10841" s="39">
        <v>19.16584</v>
      </c>
      <c r="I10841" s="40">
        <v>319.0</v>
      </c>
      <c r="J10841" s="41">
        <f t="shared" si="5"/>
        <v>6113.90296</v>
      </c>
      <c r="K10841" s="37" t="str">
        <f t="array" ref="K10841">IFERROR(XLOOKUP(G10841,'Tipo de carga'!A:A,'Tipo de carga'!B:B))</f>
        <v>Autoabasto</v>
      </c>
      <c r="L10841" s="37">
        <f t="shared" si="2"/>
        <v>53</v>
      </c>
      <c r="M10841" s="37">
        <f t="shared" si="3"/>
        <v>30</v>
      </c>
      <c r="N10841" s="37">
        <f t="shared" si="4"/>
        <v>12</v>
      </c>
      <c r="O10841" s="37" t="str">
        <f t="array" ref="O10841">IFERROR(XLOOKUP(K10841,'Tipo de carga'!B:B,'Tipo de carga'!C:C))</f>
        <v>Diesel</v>
      </c>
    </row>
    <row r="10842">
      <c r="A10842" s="36">
        <v>1688.0</v>
      </c>
      <c r="B10842" s="37" t="str">
        <f t="array" ref="B10842">IFERROR(XLOOKUP(A10842,'Asignacion Dic'!A:A,'Asignacion Dic'!C:C))</f>
        <v>Pilgrims Tepo</v>
      </c>
      <c r="C10842" s="37" t="str">
        <f t="array" ref="C10842">IFERROR(XLOOKUP(A10842,'Asignacion Dic'!A:A,'Asignacion Dic'!B:B))</f>
        <v>EC-02</v>
      </c>
      <c r="D10842" s="38">
        <v>45656.77832175926</v>
      </c>
      <c r="E10842" s="36" t="s">
        <v>451</v>
      </c>
      <c r="F10842" s="37" t="str">
        <f t="array" ref="F10842">IFERROR(XLOOKUP(E10842,Operadores!A:A,Operadores!B:B))</f>
        <v>CARJOS02</v>
      </c>
      <c r="G10842" s="36" t="s">
        <v>72</v>
      </c>
      <c r="H10842" s="39">
        <v>19.16584</v>
      </c>
      <c r="I10842" s="40">
        <v>276.0</v>
      </c>
      <c r="J10842" s="41">
        <f t="shared" si="5"/>
        <v>5289.77184</v>
      </c>
      <c r="K10842" s="37" t="str">
        <f t="array" ref="K10842">IFERROR(XLOOKUP(G10842,'Tipo de carga'!A:A,'Tipo de carga'!B:B))</f>
        <v>Autoabasto</v>
      </c>
      <c r="L10842" s="37">
        <f t="shared" si="2"/>
        <v>53</v>
      </c>
      <c r="M10842" s="37">
        <f t="shared" si="3"/>
        <v>30</v>
      </c>
      <c r="N10842" s="37">
        <f t="shared" si="4"/>
        <v>12</v>
      </c>
      <c r="O10842" s="37" t="str">
        <f t="array" ref="O10842">IFERROR(XLOOKUP(K10842,'Tipo de carga'!B:B,'Tipo de carga'!C:C))</f>
        <v>Diesel</v>
      </c>
    </row>
    <row r="10843">
      <c r="A10843" s="36">
        <v>1996.0</v>
      </c>
      <c r="B10843" s="37" t="str">
        <f t="array" ref="B10843">IFERROR(XLOOKUP(A10843,'Asignacion Dic'!A:A,'Asignacion Dic'!C:C))</f>
        <v>MeLi Dedicado Merida</v>
      </c>
      <c r="C10843" s="37" t="str">
        <f t="array" ref="C10843">IFERROR(XLOOKUP(A10843,'Asignacion Dic'!A:A,'Asignacion Dic'!B:B))</f>
        <v>EC-05</v>
      </c>
      <c r="D10843" s="38">
        <v>45656.77305555555</v>
      </c>
      <c r="E10843" s="36" t="s">
        <v>204</v>
      </c>
      <c r="F10843" s="37" t="str">
        <f t="array" ref="F10843">IFERROR(XLOOKUP(E10843,Operadores!A:A,Operadores!B:B))</f>
        <v>AGUARM</v>
      </c>
      <c r="G10843" s="36" t="s">
        <v>72</v>
      </c>
      <c r="H10843" s="39">
        <v>19.16584</v>
      </c>
      <c r="I10843" s="40">
        <v>269.0</v>
      </c>
      <c r="J10843" s="41">
        <f t="shared" si="5"/>
        <v>5155.61096</v>
      </c>
      <c r="K10843" s="37" t="str">
        <f t="array" ref="K10843">IFERROR(XLOOKUP(G10843,'Tipo de carga'!A:A,'Tipo de carga'!B:B))</f>
        <v>Autoabasto</v>
      </c>
      <c r="L10843" s="37">
        <f t="shared" si="2"/>
        <v>53</v>
      </c>
      <c r="M10843" s="37">
        <f t="shared" si="3"/>
        <v>30</v>
      </c>
      <c r="N10843" s="37">
        <f t="shared" si="4"/>
        <v>12</v>
      </c>
      <c r="O10843" s="37" t="str">
        <f t="array" ref="O10843">IFERROR(XLOOKUP(K10843,'Tipo de carga'!B:B,'Tipo de carga'!C:C))</f>
        <v>Diesel</v>
      </c>
    </row>
    <row r="10844">
      <c r="A10844" s="36">
        <v>1695.0</v>
      </c>
      <c r="B10844" s="37" t="str">
        <f t="array" ref="B10844">IFERROR(XLOOKUP(A10844,'Asignacion Dic'!A:A,'Asignacion Dic'!C:C))</f>
        <v>Pilgrims Tepo</v>
      </c>
      <c r="C10844" s="37" t="str">
        <f t="array" ref="C10844">IFERROR(XLOOKUP(A10844,'Asignacion Dic'!A:A,'Asignacion Dic'!B:B))</f>
        <v>EC-02</v>
      </c>
      <c r="D10844" s="38">
        <v>45656.76924768519</v>
      </c>
      <c r="E10844" s="36" t="s">
        <v>428</v>
      </c>
      <c r="F10844" s="37" t="str">
        <f t="array" ref="F10844">IFERROR(XLOOKUP(E10844,Operadores!A:A,Operadores!B:B))</f>
        <v>MARADO</v>
      </c>
      <c r="G10844" s="36" t="s">
        <v>72</v>
      </c>
      <c r="H10844" s="39">
        <v>19.16584</v>
      </c>
      <c r="I10844" s="40">
        <v>221.0</v>
      </c>
      <c r="J10844" s="41">
        <f t="shared" si="5"/>
        <v>4235.65064</v>
      </c>
      <c r="K10844" s="37" t="str">
        <f t="array" ref="K10844">IFERROR(XLOOKUP(G10844,'Tipo de carga'!A:A,'Tipo de carga'!B:B))</f>
        <v>Autoabasto</v>
      </c>
      <c r="L10844" s="37">
        <f t="shared" si="2"/>
        <v>53</v>
      </c>
      <c r="M10844" s="37">
        <f t="shared" si="3"/>
        <v>30</v>
      </c>
      <c r="N10844" s="37">
        <f t="shared" si="4"/>
        <v>12</v>
      </c>
      <c r="O10844" s="37" t="str">
        <f t="array" ref="O10844">IFERROR(XLOOKUP(K10844,'Tipo de carga'!B:B,'Tipo de carga'!C:C))</f>
        <v>Diesel</v>
      </c>
    </row>
    <row r="10845">
      <c r="A10845" s="36">
        <v>1689.0</v>
      </c>
      <c r="B10845" s="37" t="str">
        <f t="array" ref="B10845">IFERROR(XLOOKUP(A10845,'Asignacion Dic'!A:A,'Asignacion Dic'!C:C))</f>
        <v>Pilgrims Tepo</v>
      </c>
      <c r="C10845" s="37" t="str">
        <f t="array" ref="C10845">IFERROR(XLOOKUP(A10845,'Asignacion Dic'!A:A,'Asignacion Dic'!B:B))</f>
        <v>EC-02</v>
      </c>
      <c r="D10845" s="38">
        <v>45656.76164351852</v>
      </c>
      <c r="E10845" s="36" t="s">
        <v>214</v>
      </c>
      <c r="F10845" s="37" t="str">
        <f t="array" ref="F10845">IFERROR(XLOOKUP(E10845,Operadores!A:A,Operadores!B:B))</f>
        <v>OROEDU</v>
      </c>
      <c r="G10845" s="36" t="s">
        <v>72</v>
      </c>
      <c r="H10845" s="39">
        <v>19.16584</v>
      </c>
      <c r="I10845" s="40">
        <v>89.0</v>
      </c>
      <c r="J10845" s="41">
        <f t="shared" si="5"/>
        <v>1705.75976</v>
      </c>
      <c r="K10845" s="37" t="str">
        <f t="array" ref="K10845">IFERROR(XLOOKUP(G10845,'Tipo de carga'!A:A,'Tipo de carga'!B:B))</f>
        <v>Autoabasto</v>
      </c>
      <c r="L10845" s="37">
        <f t="shared" si="2"/>
        <v>53</v>
      </c>
      <c r="M10845" s="37">
        <f t="shared" si="3"/>
        <v>30</v>
      </c>
      <c r="N10845" s="37">
        <f t="shared" si="4"/>
        <v>12</v>
      </c>
      <c r="O10845" s="37" t="str">
        <f t="array" ref="O10845">IFERROR(XLOOKUP(K10845,'Tipo de carga'!B:B,'Tipo de carga'!C:C))</f>
        <v>Diesel</v>
      </c>
    </row>
    <row r="10846">
      <c r="A10846" s="36">
        <v>1731.0</v>
      </c>
      <c r="B10846" s="37" t="str">
        <f t="array" ref="B10846">IFERROR(XLOOKUP(A10846,'Asignacion Dic'!A:A,'Asignacion Dic'!C:C))</f>
        <v>Pilgrims Tepo</v>
      </c>
      <c r="C10846" s="37" t="str">
        <f t="array" ref="C10846">IFERROR(XLOOKUP(A10846,'Asignacion Dic'!A:A,'Asignacion Dic'!B:B))</f>
        <v>EC-02</v>
      </c>
      <c r="D10846" s="38">
        <v>45656.75763888889</v>
      </c>
      <c r="E10846" s="36" t="s">
        <v>419</v>
      </c>
      <c r="F10846" s="37" t="str">
        <f t="array" ref="F10846">IFERROR(XLOOKUP(E10846,Operadores!A:A,Operadores!B:B))</f>
        <v>ROSGIL</v>
      </c>
      <c r="G10846" s="36" t="s">
        <v>72</v>
      </c>
      <c r="H10846" s="39">
        <v>19.16584</v>
      </c>
      <c r="I10846" s="40">
        <v>169.0</v>
      </c>
      <c r="J10846" s="41">
        <f t="shared" si="5"/>
        <v>3239.02696</v>
      </c>
      <c r="K10846" s="37" t="str">
        <f t="array" ref="K10846">IFERROR(XLOOKUP(G10846,'Tipo de carga'!A:A,'Tipo de carga'!B:B))</f>
        <v>Autoabasto</v>
      </c>
      <c r="L10846" s="37">
        <f t="shared" si="2"/>
        <v>53</v>
      </c>
      <c r="M10846" s="37">
        <f t="shared" si="3"/>
        <v>30</v>
      </c>
      <c r="N10846" s="37">
        <f t="shared" si="4"/>
        <v>12</v>
      </c>
      <c r="O10846" s="37" t="str">
        <f t="array" ref="O10846">IFERROR(XLOOKUP(K10846,'Tipo de carga'!B:B,'Tipo de carga'!C:C))</f>
        <v>Diesel</v>
      </c>
    </row>
    <row r="10847">
      <c r="A10847" s="36">
        <v>1896.0</v>
      </c>
      <c r="B10847" s="37" t="str">
        <f t="array" ref="B10847">IFERROR(XLOOKUP(A10847,'Asignacion Dic'!A:A,'Asignacion Dic'!C:C))</f>
        <v>Hisense</v>
      </c>
      <c r="C10847" s="37" t="str">
        <f t="array" ref="C10847">IFERROR(XLOOKUP(A10847,'Asignacion Dic'!A:A,'Asignacion Dic'!B:B))</f>
        <v>EC-03</v>
      </c>
      <c r="D10847" s="38">
        <v>45656.75184027778</v>
      </c>
      <c r="E10847" s="36" t="s">
        <v>353</v>
      </c>
      <c r="F10847" s="37" t="str">
        <f t="array" ref="F10847">IFERROR(XLOOKUP(E10847,Operadores!A:A,Operadores!B:B))</f>
        <v>CUAALV</v>
      </c>
      <c r="G10847" s="36" t="s">
        <v>72</v>
      </c>
      <c r="H10847" s="39">
        <v>19.16584</v>
      </c>
      <c r="I10847" s="40">
        <v>447.0</v>
      </c>
      <c r="J10847" s="41">
        <f t="shared" si="5"/>
        <v>8567.13048</v>
      </c>
      <c r="K10847" s="37" t="str">
        <f t="array" ref="K10847">IFERROR(XLOOKUP(G10847,'Tipo de carga'!A:A,'Tipo de carga'!B:B))</f>
        <v>Autoabasto</v>
      </c>
      <c r="L10847" s="37">
        <f t="shared" si="2"/>
        <v>53</v>
      </c>
      <c r="M10847" s="37">
        <f t="shared" si="3"/>
        <v>30</v>
      </c>
      <c r="N10847" s="37">
        <f t="shared" si="4"/>
        <v>12</v>
      </c>
      <c r="O10847" s="37" t="str">
        <f t="array" ref="O10847">IFERROR(XLOOKUP(K10847,'Tipo de carga'!B:B,'Tipo de carga'!C:C))</f>
        <v>Diesel</v>
      </c>
    </row>
    <row r="10848">
      <c r="A10848" s="36">
        <v>1863.0</v>
      </c>
      <c r="B10848" s="37" t="str">
        <f t="array" ref="B10848">IFERROR(XLOOKUP(A10848,'Asignacion Dic'!A:A,'Asignacion Dic'!C:C))</f>
        <v>Pilgrims Tepo</v>
      </c>
      <c r="C10848" s="37" t="str">
        <f t="array" ref="C10848">IFERROR(XLOOKUP(A10848,'Asignacion Dic'!A:A,'Asignacion Dic'!B:B))</f>
        <v>EC-02</v>
      </c>
      <c r="D10848" s="38">
        <v>45656.694247685184</v>
      </c>
      <c r="E10848" s="36" t="s">
        <v>324</v>
      </c>
      <c r="F10848" s="37" t="str">
        <f t="array" ref="F10848">IFERROR(XLOOKUP(E10848,Operadores!A:A,Operadores!B:B))</f>
        <v>MORDAN</v>
      </c>
      <c r="G10848" s="36" t="s">
        <v>72</v>
      </c>
      <c r="H10848" s="39">
        <v>19.16584</v>
      </c>
      <c r="I10848" s="40">
        <v>181.0</v>
      </c>
      <c r="J10848" s="41">
        <f t="shared" si="5"/>
        <v>3469.01704</v>
      </c>
      <c r="K10848" s="37" t="str">
        <f t="array" ref="K10848">IFERROR(XLOOKUP(G10848,'Tipo de carga'!A:A,'Tipo de carga'!B:B))</f>
        <v>Autoabasto</v>
      </c>
      <c r="L10848" s="37">
        <f t="shared" si="2"/>
        <v>53</v>
      </c>
      <c r="M10848" s="37">
        <f t="shared" si="3"/>
        <v>30</v>
      </c>
      <c r="N10848" s="37">
        <f t="shared" si="4"/>
        <v>12</v>
      </c>
      <c r="O10848" s="37" t="str">
        <f t="array" ref="O10848">IFERROR(XLOOKUP(K10848,'Tipo de carga'!B:B,'Tipo de carga'!C:C))</f>
        <v>Diesel</v>
      </c>
    </row>
    <row r="10849">
      <c r="A10849" s="36">
        <v>2058.0</v>
      </c>
      <c r="B10849" s="37" t="str">
        <f t="array" ref="B10849">IFERROR(XLOOKUP(A10849,'Asignacion Dic'!A:A,'Asignacion Dic'!C:C))</f>
        <v>Peñafiel Tecamac</v>
      </c>
      <c r="C10849" s="37" t="str">
        <f t="array" ref="C10849">IFERROR(XLOOKUP(A10849,'Asignacion Dic'!A:A,'Asignacion Dic'!B:B))</f>
        <v>EC-02</v>
      </c>
      <c r="D10849" s="38">
        <v>45656.673159722224</v>
      </c>
      <c r="E10849" s="36" t="s">
        <v>450</v>
      </c>
      <c r="F10849" s="37" t="str">
        <f t="array" ref="F10849">IFERROR(XLOOKUP(E10849,Operadores!A:A,Operadores!B:B))</f>
        <v>PERJU04</v>
      </c>
      <c r="G10849" s="36" t="s">
        <v>72</v>
      </c>
      <c r="H10849" s="39">
        <v>19.16584</v>
      </c>
      <c r="I10849" s="40">
        <v>336.0</v>
      </c>
      <c r="J10849" s="41">
        <f t="shared" si="5"/>
        <v>6439.72224</v>
      </c>
      <c r="K10849" s="37" t="str">
        <f t="array" ref="K10849">IFERROR(XLOOKUP(G10849,'Tipo de carga'!A:A,'Tipo de carga'!B:B))</f>
        <v>Autoabasto</v>
      </c>
      <c r="L10849" s="37">
        <f t="shared" si="2"/>
        <v>53</v>
      </c>
      <c r="M10849" s="37">
        <f t="shared" si="3"/>
        <v>30</v>
      </c>
      <c r="N10849" s="37">
        <f t="shared" si="4"/>
        <v>12</v>
      </c>
      <c r="O10849" s="37" t="str">
        <f t="array" ref="O10849">IFERROR(XLOOKUP(K10849,'Tipo de carga'!B:B,'Tipo de carga'!C:C))</f>
        <v>Diesel</v>
      </c>
    </row>
    <row r="10850">
      <c r="A10850" s="36">
        <v>1904.0</v>
      </c>
      <c r="B10850" s="37" t="str">
        <f t="array" ref="B10850">IFERROR(XLOOKUP(A10850,'Asignacion Dic'!A:A,'Asignacion Dic'!C:C))</f>
        <v>MeLi asignado SD</v>
      </c>
      <c r="C10850" s="37" t="str">
        <f t="array" ref="C10850">IFERROR(XLOOKUP(A10850,'Asignacion Dic'!A:A,'Asignacion Dic'!B:B))</f>
        <v>EC-05</v>
      </c>
      <c r="D10850" s="38">
        <v>45656.58555555555</v>
      </c>
      <c r="E10850" s="36" t="s">
        <v>231</v>
      </c>
      <c r="F10850" s="37" t="str">
        <f t="array" ref="F10850">IFERROR(XLOOKUP(E10850,Operadores!A:A,Operadores!B:B))</f>
        <v>MARARM</v>
      </c>
      <c r="G10850" s="36" t="s">
        <v>72</v>
      </c>
      <c r="H10850" s="39">
        <v>19.16584</v>
      </c>
      <c r="I10850" s="40">
        <v>305.0</v>
      </c>
      <c r="J10850" s="41">
        <f t="shared" si="5"/>
        <v>5845.5812</v>
      </c>
      <c r="K10850" s="37" t="str">
        <f t="array" ref="K10850">IFERROR(XLOOKUP(G10850,'Tipo de carga'!A:A,'Tipo de carga'!B:B))</f>
        <v>Autoabasto</v>
      </c>
      <c r="L10850" s="37">
        <f t="shared" si="2"/>
        <v>53</v>
      </c>
      <c r="M10850" s="37">
        <f t="shared" si="3"/>
        <v>30</v>
      </c>
      <c r="N10850" s="37">
        <f t="shared" si="4"/>
        <v>12</v>
      </c>
      <c r="O10850" s="37" t="str">
        <f t="array" ref="O10850">IFERROR(XLOOKUP(K10850,'Tipo de carga'!B:B,'Tipo de carga'!C:C))</f>
        <v>Diesel</v>
      </c>
    </row>
    <row r="10851">
      <c r="A10851" s="36">
        <v>2043.0</v>
      </c>
      <c r="B10851" s="37" t="str">
        <f t="array" ref="B10851">IFERROR(XLOOKUP(A10851,'Asignacion Dic'!A:A,'Asignacion Dic'!C:C))</f>
        <v>Liverpool Local</v>
      </c>
      <c r="C10851" s="37" t="str">
        <f t="array" ref="C10851">IFERROR(XLOOKUP(A10851,'Asignacion Dic'!A:A,'Asignacion Dic'!B:B))</f>
        <v>EC-01</v>
      </c>
      <c r="D10851" s="38">
        <v>45656.55259259259</v>
      </c>
      <c r="E10851" s="36" t="s">
        <v>416</v>
      </c>
      <c r="F10851" s="37" t="str">
        <f t="array" ref="F10851">IFERROR(XLOOKUP(E10851,Operadores!A:A,Operadores!B:B))</f>
        <v>GONULI</v>
      </c>
      <c r="G10851" s="36" t="s">
        <v>72</v>
      </c>
      <c r="H10851" s="39">
        <v>19.16584</v>
      </c>
      <c r="I10851" s="40">
        <v>508.0</v>
      </c>
      <c r="J10851" s="41">
        <f t="shared" si="5"/>
        <v>9736.24672</v>
      </c>
      <c r="K10851" s="37" t="str">
        <f t="array" ref="K10851">IFERROR(XLOOKUP(G10851,'Tipo de carga'!A:A,'Tipo de carga'!B:B))</f>
        <v>Autoabasto</v>
      </c>
      <c r="L10851" s="37">
        <f t="shared" si="2"/>
        <v>53</v>
      </c>
      <c r="M10851" s="37">
        <f t="shared" si="3"/>
        <v>30</v>
      </c>
      <c r="N10851" s="37">
        <f t="shared" si="4"/>
        <v>12</v>
      </c>
      <c r="O10851" s="37" t="str">
        <f t="array" ref="O10851">IFERROR(XLOOKUP(K10851,'Tipo de carga'!B:B,'Tipo de carga'!C:C))</f>
        <v>Diesel</v>
      </c>
    </row>
    <row r="10852">
      <c r="A10852" s="36">
        <v>1847.0</v>
      </c>
      <c r="B10852" s="37" t="str">
        <f t="array" ref="B10852">IFERROR(XLOOKUP(A10852,'Asignacion Dic'!A:A,'Asignacion Dic'!C:C))</f>
        <v>Circuitos</v>
      </c>
      <c r="C10852" s="37" t="str">
        <f t="array" ref="C10852">IFERROR(XLOOKUP(A10852,'Asignacion Dic'!A:A,'Asignacion Dic'!B:B))</f>
        <v>EC-03</v>
      </c>
      <c r="D10852" s="38">
        <v>45656.530023148145</v>
      </c>
      <c r="E10852" s="36" t="s">
        <v>243</v>
      </c>
      <c r="F10852" s="37" t="str">
        <f t="array" ref="F10852">IFERROR(XLOOKUP(E10852,Operadores!A:A,Operadores!B:B))</f>
        <v>HERJO17X</v>
      </c>
      <c r="G10852" s="36" t="s">
        <v>72</v>
      </c>
      <c r="H10852" s="39">
        <v>19.16584</v>
      </c>
      <c r="I10852" s="40">
        <v>630.0</v>
      </c>
      <c r="J10852" s="41">
        <f t="shared" si="5"/>
        <v>12074.4792</v>
      </c>
      <c r="K10852" s="37" t="str">
        <f t="array" ref="K10852">IFERROR(XLOOKUP(G10852,'Tipo de carga'!A:A,'Tipo de carga'!B:B))</f>
        <v>Autoabasto</v>
      </c>
      <c r="L10852" s="37">
        <f t="shared" si="2"/>
        <v>53</v>
      </c>
      <c r="M10852" s="37">
        <f t="shared" si="3"/>
        <v>30</v>
      </c>
      <c r="N10852" s="37">
        <f t="shared" si="4"/>
        <v>12</v>
      </c>
      <c r="O10852" s="37" t="str">
        <f t="array" ref="O10852">IFERROR(XLOOKUP(K10852,'Tipo de carga'!B:B,'Tipo de carga'!C:C))</f>
        <v>Diesel</v>
      </c>
    </row>
    <row r="10853">
      <c r="A10853" s="36">
        <v>1931.0</v>
      </c>
      <c r="B10853" s="37" t="str">
        <f t="array" ref="B10853">IFERROR(XLOOKUP(A10853,'Asignacion Dic'!A:A,'Asignacion Dic'!C:C))</f>
        <v>Circuitos</v>
      </c>
      <c r="C10853" s="37" t="str">
        <f t="array" ref="C10853">IFERROR(XLOOKUP(A10853,'Asignacion Dic'!A:A,'Asignacion Dic'!B:B))</f>
        <v>EC-03</v>
      </c>
      <c r="D10853" s="38">
        <v>45656.51758101852</v>
      </c>
      <c r="E10853" s="36" t="s">
        <v>26</v>
      </c>
      <c r="F10853" s="37" t="str">
        <f t="array" ref="F10853">IFERROR(XLOOKUP(E10853,Operadores!A:A,Operadores!B:B))</f>
        <v>ARBJO</v>
      </c>
      <c r="G10853" s="36" t="s">
        <v>72</v>
      </c>
      <c r="H10853" s="39">
        <v>19.16584</v>
      </c>
      <c r="I10853" s="40">
        <v>287.0</v>
      </c>
      <c r="J10853" s="41">
        <f t="shared" si="5"/>
        <v>5500.59608</v>
      </c>
      <c r="K10853" s="37" t="str">
        <f t="array" ref="K10853">IFERROR(XLOOKUP(G10853,'Tipo de carga'!A:A,'Tipo de carga'!B:B))</f>
        <v>Autoabasto</v>
      </c>
      <c r="L10853" s="37">
        <f t="shared" si="2"/>
        <v>53</v>
      </c>
      <c r="M10853" s="37">
        <f t="shared" si="3"/>
        <v>30</v>
      </c>
      <c r="N10853" s="37">
        <f t="shared" si="4"/>
        <v>12</v>
      </c>
      <c r="O10853" s="37" t="str">
        <f t="array" ref="O10853">IFERROR(XLOOKUP(K10853,'Tipo de carga'!B:B,'Tipo de carga'!C:C))</f>
        <v>Diesel</v>
      </c>
    </row>
    <row r="10854">
      <c r="A10854" s="36">
        <v>1944.0</v>
      </c>
      <c r="B10854" s="37" t="str">
        <f t="array" ref="B10854">IFERROR(XLOOKUP(A10854,'Asignacion Dic'!A:A,'Asignacion Dic'!C:C))</f>
        <v>MeLi asignado SD</v>
      </c>
      <c r="C10854" s="37" t="str">
        <f t="array" ref="C10854">IFERROR(XLOOKUP(A10854,'Asignacion Dic'!A:A,'Asignacion Dic'!B:B))</f>
        <v>EC-05</v>
      </c>
      <c r="D10854" s="38">
        <v>45656.51510416667</v>
      </c>
      <c r="E10854" s="36" t="s">
        <v>221</v>
      </c>
      <c r="F10854" s="37" t="str">
        <f t="array" ref="F10854">IFERROR(XLOOKUP(E10854,Operadores!A:A,Operadores!B:B))</f>
        <v>ORTARM</v>
      </c>
      <c r="G10854" s="36" t="s">
        <v>72</v>
      </c>
      <c r="H10854" s="39">
        <v>19.16584</v>
      </c>
      <c r="I10854" s="40">
        <v>345.0</v>
      </c>
      <c r="J10854" s="41">
        <f t="shared" si="5"/>
        <v>6612.2148</v>
      </c>
      <c r="K10854" s="37" t="str">
        <f t="array" ref="K10854">IFERROR(XLOOKUP(G10854,'Tipo de carga'!A:A,'Tipo de carga'!B:B))</f>
        <v>Autoabasto</v>
      </c>
      <c r="L10854" s="37">
        <f t="shared" si="2"/>
        <v>53</v>
      </c>
      <c r="M10854" s="37">
        <f t="shared" si="3"/>
        <v>30</v>
      </c>
      <c r="N10854" s="37">
        <f t="shared" si="4"/>
        <v>12</v>
      </c>
      <c r="O10854" s="37" t="str">
        <f t="array" ref="O10854">IFERROR(XLOOKUP(K10854,'Tipo de carga'!B:B,'Tipo de carga'!C:C))</f>
        <v>Diesel</v>
      </c>
    </row>
    <row r="10855">
      <c r="A10855" s="36">
        <v>1752.0</v>
      </c>
      <c r="B10855" s="37" t="str">
        <f t="array" ref="B10855">IFERROR(XLOOKUP(A10855,'Asignacion Dic'!A:A,'Asignacion Dic'!C:C))</f>
        <v>Liverpool Local</v>
      </c>
      <c r="C10855" s="37" t="str">
        <f t="array" ref="C10855">IFERROR(XLOOKUP(A10855,'Asignacion Dic'!A:A,'Asignacion Dic'!B:B))</f>
        <v>EC-01</v>
      </c>
      <c r="D10855" s="38">
        <v>45656.5053587963</v>
      </c>
      <c r="E10855" s="36" t="s">
        <v>182</v>
      </c>
      <c r="F10855" s="37" t="str">
        <f t="array" ref="F10855">IFERROR(XLOOKUP(E10855,Operadores!A:A,Operadores!B:B))</f>
        <v>ROBJUA01</v>
      </c>
      <c r="G10855" s="36" t="s">
        <v>72</v>
      </c>
      <c r="H10855" s="39">
        <v>19.16584</v>
      </c>
      <c r="I10855" s="40">
        <v>435.0</v>
      </c>
      <c r="J10855" s="41">
        <f t="shared" si="5"/>
        <v>8337.1404</v>
      </c>
      <c r="K10855" s="37" t="str">
        <f t="array" ref="K10855">IFERROR(XLOOKUP(G10855,'Tipo de carga'!A:A,'Tipo de carga'!B:B))</f>
        <v>Autoabasto</v>
      </c>
      <c r="L10855" s="37">
        <f t="shared" si="2"/>
        <v>53</v>
      </c>
      <c r="M10855" s="37">
        <f t="shared" si="3"/>
        <v>30</v>
      </c>
      <c r="N10855" s="37">
        <f t="shared" si="4"/>
        <v>12</v>
      </c>
      <c r="O10855" s="37" t="str">
        <f t="array" ref="O10855">IFERROR(XLOOKUP(K10855,'Tipo de carga'!B:B,'Tipo de carga'!C:C))</f>
        <v>Diesel</v>
      </c>
    </row>
    <row r="10856">
      <c r="A10856" s="36">
        <v>1983.0</v>
      </c>
      <c r="B10856" s="37" t="str">
        <f t="array" ref="B10856">IFERROR(XLOOKUP(A10856,'Asignacion Dic'!A:A,'Asignacion Dic'!C:C))</f>
        <v>MeLi asignado SD</v>
      </c>
      <c r="C10856" s="37" t="str">
        <f t="array" ref="C10856">IFERROR(XLOOKUP(A10856,'Asignacion Dic'!A:A,'Asignacion Dic'!B:B))</f>
        <v>EC-05</v>
      </c>
      <c r="D10856" s="38">
        <v>45656.49957175926</v>
      </c>
      <c r="E10856" s="36" t="s">
        <v>161</v>
      </c>
      <c r="F10856" s="37" t="str">
        <f t="array" ref="F10856">IFERROR(XLOOKUP(E10856,Operadores!A:A,Operadores!B:B))</f>
        <v>SANART</v>
      </c>
      <c r="G10856" s="36" t="s">
        <v>72</v>
      </c>
      <c r="H10856" s="39">
        <v>19.16584</v>
      </c>
      <c r="I10856" s="40">
        <v>401.0</v>
      </c>
      <c r="J10856" s="41">
        <f t="shared" si="5"/>
        <v>7685.50184</v>
      </c>
      <c r="K10856" s="37" t="str">
        <f t="array" ref="K10856">IFERROR(XLOOKUP(G10856,'Tipo de carga'!A:A,'Tipo de carga'!B:B))</f>
        <v>Autoabasto</v>
      </c>
      <c r="L10856" s="37">
        <f t="shared" si="2"/>
        <v>53</v>
      </c>
      <c r="M10856" s="37">
        <f t="shared" si="3"/>
        <v>30</v>
      </c>
      <c r="N10856" s="37">
        <f t="shared" si="4"/>
        <v>12</v>
      </c>
      <c r="O10856" s="37" t="str">
        <f t="array" ref="O10856">IFERROR(XLOOKUP(K10856,'Tipo de carga'!B:B,'Tipo de carga'!C:C))</f>
        <v>Diesel</v>
      </c>
    </row>
    <row r="10857">
      <c r="A10857" s="36">
        <v>1960.0</v>
      </c>
      <c r="B10857" s="37" t="str">
        <f t="array" ref="B10857">IFERROR(XLOOKUP(A10857,'Asignacion Dic'!A:A,'Asignacion Dic'!C:C))</f>
        <v>MeLi asignado SD</v>
      </c>
      <c r="C10857" s="37" t="str">
        <f t="array" ref="C10857">IFERROR(XLOOKUP(A10857,'Asignacion Dic'!A:A,'Asignacion Dic'!B:B))</f>
        <v>EC-05</v>
      </c>
      <c r="D10857" s="38">
        <v>45656.48091435185</v>
      </c>
      <c r="E10857" s="36" t="s">
        <v>224</v>
      </c>
      <c r="F10857" s="37" t="str">
        <f t="array" ref="F10857">IFERROR(XLOOKUP(E10857,Operadores!A:A,Operadores!B:B))</f>
        <v>MARJUA02</v>
      </c>
      <c r="G10857" s="36" t="s">
        <v>72</v>
      </c>
      <c r="H10857" s="39">
        <v>19.16584</v>
      </c>
      <c r="I10857" s="40">
        <v>670.0</v>
      </c>
      <c r="J10857" s="41">
        <f t="shared" si="5"/>
        <v>12841.1128</v>
      </c>
      <c r="K10857" s="37" t="str">
        <f t="array" ref="K10857">IFERROR(XLOOKUP(G10857,'Tipo de carga'!A:A,'Tipo de carga'!B:B))</f>
        <v>Autoabasto</v>
      </c>
      <c r="L10857" s="37">
        <f t="shared" si="2"/>
        <v>53</v>
      </c>
      <c r="M10857" s="37">
        <f t="shared" si="3"/>
        <v>30</v>
      </c>
      <c r="N10857" s="37">
        <f t="shared" si="4"/>
        <v>12</v>
      </c>
      <c r="O10857" s="37" t="str">
        <f t="array" ref="O10857">IFERROR(XLOOKUP(K10857,'Tipo de carga'!B:B,'Tipo de carga'!C:C))</f>
        <v>Diesel</v>
      </c>
    </row>
    <row r="10858">
      <c r="A10858" s="36">
        <v>1880.0</v>
      </c>
      <c r="B10858" s="37" t="str">
        <f t="array" ref="B10858">IFERROR(XLOOKUP(A10858,'Asignacion Dic'!A:A,'Asignacion Dic'!C:C))</f>
        <v>Circuitos</v>
      </c>
      <c r="C10858" s="37" t="str">
        <f t="array" ref="C10858">IFERROR(XLOOKUP(A10858,'Asignacion Dic'!A:A,'Asignacion Dic'!B:B))</f>
        <v>EC-03</v>
      </c>
      <c r="D10858" s="38">
        <v>45656.46413194444</v>
      </c>
      <c r="E10858" s="36" t="s">
        <v>248</v>
      </c>
      <c r="F10858" s="37" t="str">
        <f t="array" ref="F10858">IFERROR(XLOOKUP(E10858,Operadores!A:A,Operadores!B:B))</f>
        <v>CRULE</v>
      </c>
      <c r="G10858" s="36" t="s">
        <v>72</v>
      </c>
      <c r="H10858" s="39">
        <v>19.16584</v>
      </c>
      <c r="I10858" s="40">
        <v>598.0</v>
      </c>
      <c r="J10858" s="41">
        <f t="shared" si="5"/>
        <v>11461.17232</v>
      </c>
      <c r="K10858" s="37" t="str">
        <f t="array" ref="K10858">IFERROR(XLOOKUP(G10858,'Tipo de carga'!A:A,'Tipo de carga'!B:B))</f>
        <v>Autoabasto</v>
      </c>
      <c r="L10858" s="37">
        <f t="shared" si="2"/>
        <v>53</v>
      </c>
      <c r="M10858" s="37">
        <f t="shared" si="3"/>
        <v>30</v>
      </c>
      <c r="N10858" s="37">
        <f t="shared" si="4"/>
        <v>12</v>
      </c>
      <c r="O10858" s="37" t="str">
        <f t="array" ref="O10858">IFERROR(XLOOKUP(K10858,'Tipo de carga'!B:B,'Tipo de carga'!C:C))</f>
        <v>Diesel</v>
      </c>
    </row>
    <row r="10859">
      <c r="A10859" s="36">
        <v>2006.0</v>
      </c>
      <c r="B10859" s="37" t="str">
        <f t="array" ref="B10859">IFERROR(XLOOKUP(A10859,'Asignacion Dic'!A:A,'Asignacion Dic'!C:C))</f>
        <v>MeLi Dedicado Merida</v>
      </c>
      <c r="C10859" s="37" t="str">
        <f t="array" ref="C10859">IFERROR(XLOOKUP(A10859,'Asignacion Dic'!A:A,'Asignacion Dic'!B:B))</f>
        <v>EC-05</v>
      </c>
      <c r="D10859" s="38">
        <v>45656.449282407404</v>
      </c>
      <c r="E10859" s="36" t="s">
        <v>482</v>
      </c>
      <c r="F10859" s="37" t="str">
        <f t="array" ref="F10859">IFERROR(XLOOKUP(E10859,Operadores!A:A,Operadores!B:B))</f>
        <v>RIVJOS</v>
      </c>
      <c r="G10859" s="36" t="s">
        <v>72</v>
      </c>
      <c r="H10859" s="39">
        <v>19.16584</v>
      </c>
      <c r="I10859" s="40">
        <v>279.0</v>
      </c>
      <c r="J10859" s="41">
        <f t="shared" si="5"/>
        <v>5347.26936</v>
      </c>
      <c r="K10859" s="37" t="str">
        <f t="array" ref="K10859">IFERROR(XLOOKUP(G10859,'Tipo de carga'!A:A,'Tipo de carga'!B:B))</f>
        <v>Autoabasto</v>
      </c>
      <c r="L10859" s="37">
        <f t="shared" si="2"/>
        <v>53</v>
      </c>
      <c r="M10859" s="37">
        <f t="shared" si="3"/>
        <v>30</v>
      </c>
      <c r="N10859" s="37">
        <f t="shared" si="4"/>
        <v>12</v>
      </c>
      <c r="O10859" s="37" t="str">
        <f t="array" ref="O10859">IFERROR(XLOOKUP(K10859,'Tipo de carga'!B:B,'Tipo de carga'!C:C))</f>
        <v>Diesel</v>
      </c>
    </row>
    <row r="10860">
      <c r="A10860" s="36" t="s">
        <v>553</v>
      </c>
      <c r="B10860" s="37" t="str">
        <f t="array" ref="B10860">IFERROR(XLOOKUP(A10860,'Asignacion Dic'!A:A,'Asignacion Dic'!C:C))</f>
        <v/>
      </c>
      <c r="C10860" s="37" t="str">
        <f t="array" ref="C10860">IFERROR(XLOOKUP(A10860,'Asignacion Dic'!A:A,'Asignacion Dic'!B:B))</f>
        <v/>
      </c>
      <c r="D10860" s="38">
        <v>45656.43310185185</v>
      </c>
      <c r="E10860" s="36" t="s">
        <v>69</v>
      </c>
      <c r="F10860" s="37" t="str">
        <f t="array" ref="F10860">IFERROR(XLOOKUP(E10860,Operadores!A:A,Operadores!B:B))</f>
        <v>MTTO</v>
      </c>
      <c r="G10860" s="36" t="s">
        <v>72</v>
      </c>
      <c r="H10860" s="39">
        <v>19.16584</v>
      </c>
      <c r="I10860" s="40">
        <v>19.0</v>
      </c>
      <c r="J10860" s="41">
        <f t="shared" si="5"/>
        <v>364.15096</v>
      </c>
      <c r="K10860" s="37" t="str">
        <f t="array" ref="K10860">IFERROR(XLOOKUP(G10860,'Tipo de carga'!A:A,'Tipo de carga'!B:B))</f>
        <v>Autoabasto</v>
      </c>
      <c r="L10860" s="37">
        <f t="shared" si="2"/>
        <v>53</v>
      </c>
      <c r="M10860" s="37">
        <f t="shared" si="3"/>
        <v>30</v>
      </c>
      <c r="N10860" s="37">
        <f t="shared" si="4"/>
        <v>12</v>
      </c>
      <c r="O10860" s="37" t="str">
        <f t="array" ref="O10860">IFERROR(XLOOKUP(K10860,'Tipo de carga'!B:B,'Tipo de carga'!C:C))</f>
        <v>Diesel</v>
      </c>
    </row>
    <row r="10861">
      <c r="A10861" s="36">
        <v>2035.0</v>
      </c>
      <c r="B10861" s="37" t="str">
        <f t="array" ref="B10861">IFERROR(XLOOKUP(A10861,'Asignacion Dic'!A:A,'Asignacion Dic'!C:C))</f>
        <v>Liverpool Local</v>
      </c>
      <c r="C10861" s="37" t="str">
        <f t="array" ref="C10861">IFERROR(XLOOKUP(A10861,'Asignacion Dic'!A:A,'Asignacion Dic'!B:B))</f>
        <v>EC-01</v>
      </c>
      <c r="D10861" s="38">
        <v>45656.321875</v>
      </c>
      <c r="E10861" s="36" t="s">
        <v>615</v>
      </c>
      <c r="F10861" s="37" t="str">
        <f t="array" ref="F10861">IFERROR(XLOOKUP(E10861,Operadores!A:A,Operadores!B:B))</f>
        <v>LOPALF</v>
      </c>
      <c r="G10861" s="36" t="s">
        <v>72</v>
      </c>
      <c r="H10861" s="39">
        <v>19.16584</v>
      </c>
      <c r="I10861" s="40">
        <v>80.0</v>
      </c>
      <c r="J10861" s="41">
        <f t="shared" si="5"/>
        <v>1533.2672</v>
      </c>
      <c r="K10861" s="37" t="str">
        <f t="array" ref="K10861">IFERROR(XLOOKUP(G10861,'Tipo de carga'!A:A,'Tipo de carga'!B:B))</f>
        <v>Autoabasto</v>
      </c>
      <c r="L10861" s="37">
        <f t="shared" si="2"/>
        <v>53</v>
      </c>
      <c r="M10861" s="37">
        <f t="shared" si="3"/>
        <v>30</v>
      </c>
      <c r="N10861" s="37">
        <f t="shared" si="4"/>
        <v>12</v>
      </c>
      <c r="O10861" s="37" t="str">
        <f t="array" ref="O10861">IFERROR(XLOOKUP(K10861,'Tipo de carga'!B:B,'Tipo de carga'!C:C))</f>
        <v>Diesel</v>
      </c>
    </row>
    <row r="10862">
      <c r="A10862" s="36">
        <v>2042.0</v>
      </c>
      <c r="B10862" s="37" t="str">
        <f t="array" ref="B10862">IFERROR(XLOOKUP(A10862,'Asignacion Dic'!A:A,'Asignacion Dic'!C:C))</f>
        <v>Liverpool Local</v>
      </c>
      <c r="C10862" s="37" t="str">
        <f t="array" ref="C10862">IFERROR(XLOOKUP(A10862,'Asignacion Dic'!A:A,'Asignacion Dic'!B:B))</f>
        <v>EC-01</v>
      </c>
      <c r="D10862" s="38">
        <v>45656.3090625</v>
      </c>
      <c r="E10862" s="36" t="s">
        <v>468</v>
      </c>
      <c r="F10862" s="37" t="str">
        <f t="array" ref="F10862">IFERROR(XLOOKUP(E10862,Operadores!A:A,Operadores!B:B))</f>
        <v>JUAOSC</v>
      </c>
      <c r="G10862" s="36" t="s">
        <v>72</v>
      </c>
      <c r="H10862" s="39">
        <v>19.16584</v>
      </c>
      <c r="I10862" s="40">
        <v>282.0</v>
      </c>
      <c r="J10862" s="41">
        <f t="shared" si="5"/>
        <v>5404.76688</v>
      </c>
      <c r="K10862" s="37" t="str">
        <f t="array" ref="K10862">IFERROR(XLOOKUP(G10862,'Tipo de carga'!A:A,'Tipo de carga'!B:B))</f>
        <v>Autoabasto</v>
      </c>
      <c r="L10862" s="37">
        <f t="shared" si="2"/>
        <v>53</v>
      </c>
      <c r="M10862" s="37">
        <f t="shared" si="3"/>
        <v>30</v>
      </c>
      <c r="N10862" s="37">
        <f t="shared" si="4"/>
        <v>12</v>
      </c>
      <c r="O10862" s="37" t="str">
        <f t="array" ref="O10862">IFERROR(XLOOKUP(K10862,'Tipo de carga'!B:B,'Tipo de carga'!C:C))</f>
        <v>Diesel</v>
      </c>
    </row>
    <row r="10863">
      <c r="A10863" s="36">
        <v>1994.0</v>
      </c>
      <c r="B10863" s="37" t="str">
        <f t="array" ref="B10863">IFERROR(XLOOKUP(A10863,'Asignacion Dic'!A:A,'Asignacion Dic'!C:C))</f>
        <v>MeLi Dedicado TD</v>
      </c>
      <c r="C10863" s="37" t="str">
        <f t="array" ref="C10863">IFERROR(XLOOKUP(A10863,'Asignacion Dic'!A:A,'Asignacion Dic'!B:B))</f>
        <v>EC-05</v>
      </c>
      <c r="D10863" s="38">
        <v>45656.30569444445</v>
      </c>
      <c r="E10863" s="36" t="s">
        <v>339</v>
      </c>
      <c r="F10863" s="37" t="str">
        <f t="array" ref="F10863">IFERROR(XLOOKUP(E10863,Operadores!A:A,Operadores!B:B))</f>
        <v>ESCJOR</v>
      </c>
      <c r="G10863" s="36" t="s">
        <v>72</v>
      </c>
      <c r="H10863" s="39">
        <v>19.16584</v>
      </c>
      <c r="I10863" s="40">
        <v>443.0</v>
      </c>
      <c r="J10863" s="41">
        <f t="shared" si="5"/>
        <v>8490.46712</v>
      </c>
      <c r="K10863" s="37" t="str">
        <f t="array" ref="K10863">IFERROR(XLOOKUP(G10863,'Tipo de carga'!A:A,'Tipo de carga'!B:B))</f>
        <v>Autoabasto</v>
      </c>
      <c r="L10863" s="37">
        <f t="shared" si="2"/>
        <v>53</v>
      </c>
      <c r="M10863" s="37">
        <f t="shared" si="3"/>
        <v>30</v>
      </c>
      <c r="N10863" s="37">
        <f t="shared" si="4"/>
        <v>12</v>
      </c>
      <c r="O10863" s="37" t="str">
        <f t="array" ref="O10863">IFERROR(XLOOKUP(K10863,'Tipo de carga'!B:B,'Tipo de carga'!C:C))</f>
        <v>Diesel</v>
      </c>
    </row>
    <row r="10864">
      <c r="A10864" s="36">
        <v>1865.0</v>
      </c>
      <c r="B10864" s="37" t="str">
        <f t="array" ref="B10864">IFERROR(XLOOKUP(A10864,'Asignacion Dic'!A:A,'Asignacion Dic'!C:C))</f>
        <v>Circuitos</v>
      </c>
      <c r="C10864" s="37" t="str">
        <f t="array" ref="C10864">IFERROR(XLOOKUP(A10864,'Asignacion Dic'!A:A,'Asignacion Dic'!B:B))</f>
        <v>EC-03</v>
      </c>
      <c r="D10864" s="38">
        <v>45656.29194444444</v>
      </c>
      <c r="E10864" s="36" t="s">
        <v>633</v>
      </c>
      <c r="F10864" s="37" t="str">
        <f t="array" ref="F10864">IFERROR(XLOOKUP(E10864,Operadores!A:A,Operadores!B:B))</f>
        <v>REYRAU</v>
      </c>
      <c r="G10864" s="36" t="s">
        <v>72</v>
      </c>
      <c r="H10864" s="39">
        <v>19.16584</v>
      </c>
      <c r="I10864" s="40">
        <v>475.0</v>
      </c>
      <c r="J10864" s="41">
        <f t="shared" si="5"/>
        <v>9103.774</v>
      </c>
      <c r="K10864" s="37" t="str">
        <f t="array" ref="K10864">IFERROR(XLOOKUP(G10864,'Tipo de carga'!A:A,'Tipo de carga'!B:B))</f>
        <v>Autoabasto</v>
      </c>
      <c r="L10864" s="37">
        <f t="shared" si="2"/>
        <v>53</v>
      </c>
      <c r="M10864" s="37">
        <f t="shared" si="3"/>
        <v>30</v>
      </c>
      <c r="N10864" s="37">
        <f t="shared" si="4"/>
        <v>12</v>
      </c>
      <c r="O10864" s="37" t="str">
        <f t="array" ref="O10864">IFERROR(XLOOKUP(K10864,'Tipo de carga'!B:B,'Tipo de carga'!C:C))</f>
        <v>Diesel</v>
      </c>
    </row>
    <row r="10865">
      <c r="A10865" s="36">
        <v>1997.0</v>
      </c>
      <c r="B10865" s="37" t="str">
        <f t="array" ref="B10865">IFERROR(XLOOKUP(A10865,'Asignacion Dic'!A:A,'Asignacion Dic'!C:C))</f>
        <v>MeLi Dedicado Merida</v>
      </c>
      <c r="C10865" s="37" t="str">
        <f t="array" ref="C10865">IFERROR(XLOOKUP(A10865,'Asignacion Dic'!A:A,'Asignacion Dic'!B:B))</f>
        <v>EC-05</v>
      </c>
      <c r="D10865" s="38">
        <v>45656.20348379629</v>
      </c>
      <c r="E10865" s="36" t="s">
        <v>290</v>
      </c>
      <c r="F10865" s="37" t="str">
        <f t="array" ref="F10865">IFERROR(XLOOKUP(E10865,Operadores!A:A,Operadores!B:B))</f>
        <v>MARLEO</v>
      </c>
      <c r="G10865" s="36" t="s">
        <v>72</v>
      </c>
      <c r="H10865" s="39">
        <v>19.16584</v>
      </c>
      <c r="I10865" s="40">
        <v>326.0</v>
      </c>
      <c r="J10865" s="41">
        <f t="shared" si="5"/>
        <v>6248.06384</v>
      </c>
      <c r="K10865" s="37" t="str">
        <f t="array" ref="K10865">IFERROR(XLOOKUP(G10865,'Tipo de carga'!A:A,'Tipo de carga'!B:B))</f>
        <v>Autoabasto</v>
      </c>
      <c r="L10865" s="37">
        <f t="shared" si="2"/>
        <v>53</v>
      </c>
      <c r="M10865" s="37">
        <f t="shared" si="3"/>
        <v>30</v>
      </c>
      <c r="N10865" s="37">
        <f t="shared" si="4"/>
        <v>12</v>
      </c>
      <c r="O10865" s="37" t="str">
        <f t="array" ref="O10865">IFERROR(XLOOKUP(K10865,'Tipo de carga'!B:B,'Tipo de carga'!C:C))</f>
        <v>Diesel</v>
      </c>
    </row>
    <row r="10866">
      <c r="A10866" s="36">
        <v>1991.0</v>
      </c>
      <c r="B10866" s="37" t="str">
        <f t="array" ref="B10866">IFERROR(XLOOKUP(A10866,'Asignacion Dic'!A:A,'Asignacion Dic'!C:C))</f>
        <v>MeLi Dedicado Merida</v>
      </c>
      <c r="C10866" s="37" t="str">
        <f t="array" ref="C10866">IFERROR(XLOOKUP(A10866,'Asignacion Dic'!A:A,'Asignacion Dic'!B:B))</f>
        <v>EC-05</v>
      </c>
      <c r="D10866" s="38">
        <v>45656.09813657407</v>
      </c>
      <c r="E10866" s="36" t="s">
        <v>301</v>
      </c>
      <c r="F10866" s="37" t="str">
        <f t="array" ref="F10866">IFERROR(XLOOKUP(E10866,Operadores!A:A,Operadores!B:B))</f>
        <v>RUEREN</v>
      </c>
      <c r="G10866" s="36" t="s">
        <v>72</v>
      </c>
      <c r="H10866" s="39">
        <v>19.16584</v>
      </c>
      <c r="I10866" s="40">
        <v>313.0</v>
      </c>
      <c r="J10866" s="41">
        <f t="shared" si="5"/>
        <v>5998.90792</v>
      </c>
      <c r="K10866" s="37" t="str">
        <f t="array" ref="K10866">IFERROR(XLOOKUP(G10866,'Tipo de carga'!A:A,'Tipo de carga'!B:B))</f>
        <v>Autoabasto</v>
      </c>
      <c r="L10866" s="37">
        <f t="shared" si="2"/>
        <v>53</v>
      </c>
      <c r="M10866" s="37">
        <f t="shared" si="3"/>
        <v>30</v>
      </c>
      <c r="N10866" s="37">
        <f t="shared" si="4"/>
        <v>12</v>
      </c>
      <c r="O10866" s="37" t="str">
        <f t="array" ref="O10866">IFERROR(XLOOKUP(K10866,'Tipo de carga'!B:B,'Tipo de carga'!C:C))</f>
        <v>Diesel</v>
      </c>
    </row>
    <row r="10867">
      <c r="A10867" s="36">
        <v>1954.0</v>
      </c>
      <c r="B10867" s="37" t="str">
        <f t="array" ref="B10867">IFERROR(XLOOKUP(A10867,'Asignacion Dic'!A:A,'Asignacion Dic'!C:C))</f>
        <v>MeLi asignado SD</v>
      </c>
      <c r="C10867" s="37" t="str">
        <f t="array" ref="C10867">IFERROR(XLOOKUP(A10867,'Asignacion Dic'!A:A,'Asignacion Dic'!B:B))</f>
        <v>EC-05</v>
      </c>
      <c r="D10867" s="38">
        <v>45656.08519675926</v>
      </c>
      <c r="E10867" s="36" t="s">
        <v>529</v>
      </c>
      <c r="F10867" s="37" t="str">
        <f t="array" ref="F10867">IFERROR(XLOOKUP(E10867,Operadores!A:A,Operadores!B:B))</f>
        <v>ESTZAI</v>
      </c>
      <c r="G10867" s="36" t="s">
        <v>72</v>
      </c>
      <c r="H10867" s="39">
        <v>19.16584</v>
      </c>
      <c r="I10867" s="40">
        <v>401.0</v>
      </c>
      <c r="J10867" s="41">
        <f t="shared" si="5"/>
        <v>7685.50184</v>
      </c>
      <c r="K10867" s="37" t="str">
        <f t="array" ref="K10867">IFERROR(XLOOKUP(G10867,'Tipo de carga'!A:A,'Tipo de carga'!B:B))</f>
        <v>Autoabasto</v>
      </c>
      <c r="L10867" s="37">
        <f t="shared" si="2"/>
        <v>53</v>
      </c>
      <c r="M10867" s="37">
        <f t="shared" si="3"/>
        <v>30</v>
      </c>
      <c r="N10867" s="37">
        <f t="shared" si="4"/>
        <v>12</v>
      </c>
      <c r="O10867" s="37" t="str">
        <f t="array" ref="O10867">IFERROR(XLOOKUP(K10867,'Tipo de carga'!B:B,'Tipo de carga'!C:C))</f>
        <v>Diesel</v>
      </c>
    </row>
    <row r="10868">
      <c r="A10868" s="36">
        <v>2004.0</v>
      </c>
      <c r="B10868" s="37" t="str">
        <f t="array" ref="B10868">IFERROR(XLOOKUP(A10868,'Asignacion Dic'!A:A,'Asignacion Dic'!C:C))</f>
        <v>MeLi Dedicado Merida</v>
      </c>
      <c r="C10868" s="37" t="str">
        <f t="array" ref="C10868">IFERROR(XLOOKUP(A10868,'Asignacion Dic'!A:A,'Asignacion Dic'!B:B))</f>
        <v>EC-05</v>
      </c>
      <c r="D10868" s="38">
        <v>45656.079988425925</v>
      </c>
      <c r="E10868" s="36" t="s">
        <v>582</v>
      </c>
      <c r="F10868" s="37" t="str">
        <f t="array" ref="F10868">IFERROR(XLOOKUP(E10868,Operadores!A:A,Operadores!B:B))</f>
        <v>ESTAN</v>
      </c>
      <c r="G10868" s="36" t="s">
        <v>72</v>
      </c>
      <c r="H10868" s="39">
        <v>19.16584</v>
      </c>
      <c r="I10868" s="40">
        <v>305.0</v>
      </c>
      <c r="J10868" s="41">
        <f t="shared" si="5"/>
        <v>5845.5812</v>
      </c>
      <c r="K10868" s="37" t="str">
        <f t="array" ref="K10868">IFERROR(XLOOKUP(G10868,'Tipo de carga'!A:A,'Tipo de carga'!B:B))</f>
        <v>Autoabasto</v>
      </c>
      <c r="L10868" s="37">
        <f t="shared" si="2"/>
        <v>53</v>
      </c>
      <c r="M10868" s="37">
        <f t="shared" si="3"/>
        <v>30</v>
      </c>
      <c r="N10868" s="37">
        <f t="shared" si="4"/>
        <v>12</v>
      </c>
      <c r="O10868" s="37" t="str">
        <f t="array" ref="O10868">IFERROR(XLOOKUP(K10868,'Tipo de carga'!B:B,'Tipo de carga'!C:C))</f>
        <v>Diesel</v>
      </c>
    </row>
    <row r="10869">
      <c r="A10869" s="36">
        <v>1950.0</v>
      </c>
      <c r="B10869" s="37" t="str">
        <f t="array" ref="B10869">IFERROR(XLOOKUP(A10869,'Asignacion Dic'!A:A,'Asignacion Dic'!C:C))</f>
        <v>MeLi asignado SD</v>
      </c>
      <c r="C10869" s="37" t="str">
        <f t="array" ref="C10869">IFERROR(XLOOKUP(A10869,'Asignacion Dic'!A:A,'Asignacion Dic'!B:B))</f>
        <v>EC-05</v>
      </c>
      <c r="D10869" s="38">
        <v>45656.02885416667</v>
      </c>
      <c r="E10869" s="36" t="s">
        <v>200</v>
      </c>
      <c r="F10869" s="37" t="str">
        <f t="array" ref="F10869">IFERROR(XLOOKUP(E10869,Operadores!A:A,Operadores!B:B))</f>
        <v>MAROSC</v>
      </c>
      <c r="G10869" s="36" t="s">
        <v>72</v>
      </c>
      <c r="H10869" s="39">
        <v>19.16584</v>
      </c>
      <c r="I10869" s="40">
        <v>263.0</v>
      </c>
      <c r="J10869" s="41">
        <f t="shared" si="5"/>
        <v>5040.61592</v>
      </c>
      <c r="K10869" s="37" t="str">
        <f t="array" ref="K10869">IFERROR(XLOOKUP(G10869,'Tipo de carga'!A:A,'Tipo de carga'!B:B))</f>
        <v>Autoabasto</v>
      </c>
      <c r="L10869" s="37">
        <f t="shared" si="2"/>
        <v>53</v>
      </c>
      <c r="M10869" s="37">
        <f t="shared" si="3"/>
        <v>30</v>
      </c>
      <c r="N10869" s="37">
        <f t="shared" si="4"/>
        <v>12</v>
      </c>
      <c r="O10869" s="37" t="str">
        <f t="array" ref="O10869">IFERROR(XLOOKUP(K10869,'Tipo de carga'!B:B,'Tipo de carga'!C:C))</f>
        <v>Diesel</v>
      </c>
    </row>
    <row r="10870">
      <c r="A10870" s="36">
        <v>1903.0</v>
      </c>
      <c r="B10870" s="37" t="str">
        <f t="array" ref="B10870">IFERROR(XLOOKUP(A10870,'Asignacion Dic'!A:A,'Asignacion Dic'!C:C))</f>
        <v>Sayer Vuelteros</v>
      </c>
      <c r="C10870" s="37" t="str">
        <f t="array" ref="C10870">IFERROR(XLOOKUP(A10870,'Asignacion Dic'!A:A,'Asignacion Dic'!B:B))</f>
        <v>EC-04</v>
      </c>
      <c r="D10870" s="38">
        <v>45656.49201388889</v>
      </c>
      <c r="E10870" s="36" t="s">
        <v>45</v>
      </c>
      <c r="F10870" s="37" t="str">
        <f t="array" ref="F10870">IFERROR(XLOOKUP(E10870,Operadores!A:A,Operadores!B:B))</f>
        <v>HEREM</v>
      </c>
      <c r="G10870" s="36" t="s">
        <v>19</v>
      </c>
      <c r="H10870" s="39">
        <v>19.29</v>
      </c>
      <c r="I10870" s="40">
        <v>197.45</v>
      </c>
      <c r="J10870" s="41">
        <f t="shared" si="5"/>
        <v>3808.8105</v>
      </c>
      <c r="K10870" s="37" t="str">
        <f t="array" ref="K10870">IFERROR(XLOOKUP(G10870,'Tipo de carga'!A:A,'Tipo de carga'!B:B))</f>
        <v>Autoabasto</v>
      </c>
      <c r="L10870" s="37">
        <f t="shared" si="2"/>
        <v>53</v>
      </c>
      <c r="M10870" s="37">
        <f t="shared" si="3"/>
        <v>30</v>
      </c>
      <c r="N10870" s="37">
        <f t="shared" si="4"/>
        <v>12</v>
      </c>
      <c r="O10870" s="37" t="str">
        <f t="array" ref="O10870">IFERROR(XLOOKUP(K10870,'Tipo de carga'!B:B,'Tipo de carga'!C:C))</f>
        <v>Diesel</v>
      </c>
    </row>
    <row r="10871">
      <c r="A10871" s="36">
        <v>1779.0</v>
      </c>
      <c r="B10871" s="37" t="str">
        <f t="array" ref="B10871">IFERROR(XLOOKUP(A10871,'Asignacion Dic'!A:A,'Asignacion Dic'!C:C))</f>
        <v>Sayer Expo</v>
      </c>
      <c r="C10871" s="37" t="str">
        <f t="array" ref="C10871">IFERROR(XLOOKUP(A10871,'Asignacion Dic'!A:A,'Asignacion Dic'!B:B))</f>
        <v>EC-04</v>
      </c>
      <c r="D10871" s="38">
        <v>45656.49201388889</v>
      </c>
      <c r="E10871" s="36" t="s">
        <v>435</v>
      </c>
      <c r="F10871" s="37" t="str">
        <f t="array" ref="F10871">IFERROR(XLOOKUP(E10871,Operadores!A:A,Operadores!B:B))</f>
        <v>DIABER</v>
      </c>
      <c r="G10871" s="36" t="s">
        <v>19</v>
      </c>
      <c r="H10871" s="39">
        <v>19.29</v>
      </c>
      <c r="I10871" s="40">
        <v>125.44</v>
      </c>
      <c r="J10871" s="41">
        <f t="shared" si="5"/>
        <v>2419.7376</v>
      </c>
      <c r="K10871" s="37" t="str">
        <f t="array" ref="K10871">IFERROR(XLOOKUP(G10871,'Tipo de carga'!A:A,'Tipo de carga'!B:B))</f>
        <v>Autoabasto</v>
      </c>
      <c r="L10871" s="37">
        <f t="shared" si="2"/>
        <v>53</v>
      </c>
      <c r="M10871" s="37">
        <f t="shared" si="3"/>
        <v>30</v>
      </c>
      <c r="N10871" s="37">
        <f t="shared" si="4"/>
        <v>12</v>
      </c>
      <c r="O10871" s="37" t="str">
        <f t="array" ref="O10871">IFERROR(XLOOKUP(K10871,'Tipo de carga'!B:B,'Tipo de carga'!C:C))</f>
        <v>Diesel</v>
      </c>
    </row>
    <row r="10872">
      <c r="A10872" s="36">
        <v>1792.0</v>
      </c>
      <c r="B10872" s="37" t="str">
        <f t="array" ref="B10872">IFERROR(XLOOKUP(A10872,'Asignacion Dic'!A:A,'Asignacion Dic'!C:C))</f>
        <v>Sayer Sencillo</v>
      </c>
      <c r="C10872" s="37" t="str">
        <f t="array" ref="C10872">IFERROR(XLOOKUP(A10872,'Asignacion Dic'!A:A,'Asignacion Dic'!B:B))</f>
        <v>EC-04</v>
      </c>
      <c r="D10872" s="38">
        <v>45656.49201388889</v>
      </c>
      <c r="E10872" s="36" t="s">
        <v>251</v>
      </c>
      <c r="F10872" s="37" t="str">
        <f t="array" ref="F10872">IFERROR(XLOOKUP(E10872,Operadores!A:A,Operadores!B:B))</f>
        <v>MORMA03</v>
      </c>
      <c r="G10872" s="36" t="s">
        <v>19</v>
      </c>
      <c r="H10872" s="39">
        <v>19.29</v>
      </c>
      <c r="I10872" s="40">
        <v>986.48</v>
      </c>
      <c r="J10872" s="41">
        <f t="shared" si="5"/>
        <v>19029.1992</v>
      </c>
      <c r="K10872" s="37" t="str">
        <f t="array" ref="K10872">IFERROR(XLOOKUP(G10872,'Tipo de carga'!A:A,'Tipo de carga'!B:B))</f>
        <v>Autoabasto</v>
      </c>
      <c r="L10872" s="37">
        <f t="shared" si="2"/>
        <v>53</v>
      </c>
      <c r="M10872" s="37">
        <f t="shared" si="3"/>
        <v>30</v>
      </c>
      <c r="N10872" s="37">
        <f t="shared" si="4"/>
        <v>12</v>
      </c>
      <c r="O10872" s="37" t="str">
        <f t="array" ref="O10872">IFERROR(XLOOKUP(K10872,'Tipo de carga'!B:B,'Tipo de carga'!C:C))</f>
        <v>Diesel</v>
      </c>
    </row>
    <row r="10873">
      <c r="A10873" s="36">
        <v>1846.0</v>
      </c>
      <c r="B10873" s="37" t="str">
        <f t="array" ref="B10873">IFERROR(XLOOKUP(A10873,'Asignacion Dic'!A:A,'Asignacion Dic'!C:C))</f>
        <v>Sayer Expo</v>
      </c>
      <c r="C10873" s="37" t="str">
        <f t="array" ref="C10873">IFERROR(XLOOKUP(A10873,'Asignacion Dic'!A:A,'Asignacion Dic'!B:B))</f>
        <v>EC-04</v>
      </c>
      <c r="D10873" s="38">
        <v>45656.49201388889</v>
      </c>
      <c r="E10873" s="36" t="s">
        <v>440</v>
      </c>
      <c r="F10873" s="37" t="str">
        <f t="array" ref="F10873">IFERROR(XLOOKUP(E10873,Operadores!A:A,Operadores!B:B))</f>
        <v>OLVJUA</v>
      </c>
      <c r="G10873" s="36" t="s">
        <v>19</v>
      </c>
      <c r="H10873" s="39">
        <v>19.29</v>
      </c>
      <c r="I10873" s="40">
        <v>640.0</v>
      </c>
      <c r="J10873" s="41">
        <f t="shared" si="5"/>
        <v>12345.6</v>
      </c>
      <c r="K10873" s="37" t="str">
        <f t="array" ref="K10873">IFERROR(XLOOKUP(G10873,'Tipo de carga'!A:A,'Tipo de carga'!B:B))</f>
        <v>Autoabasto</v>
      </c>
      <c r="L10873" s="37">
        <f t="shared" si="2"/>
        <v>53</v>
      </c>
      <c r="M10873" s="37">
        <f t="shared" si="3"/>
        <v>30</v>
      </c>
      <c r="N10873" s="37">
        <f t="shared" si="4"/>
        <v>12</v>
      </c>
      <c r="O10873" s="37" t="str">
        <f t="array" ref="O10873">IFERROR(XLOOKUP(K10873,'Tipo de carga'!B:B,'Tipo de carga'!C:C))</f>
        <v>Diesel</v>
      </c>
    </row>
    <row r="10874">
      <c r="A10874" s="36">
        <v>308.0</v>
      </c>
      <c r="B10874" s="37" t="str">
        <f t="array" ref="B10874">IFERROR(XLOOKUP(A10874,'Asignacion Dic'!A:A,'Asignacion Dic'!C:C))</f>
        <v>Sayer Thorton</v>
      </c>
      <c r="C10874" s="37" t="str">
        <f t="array" ref="C10874">IFERROR(XLOOKUP(A10874,'Asignacion Dic'!A:A,'Asignacion Dic'!B:B))</f>
        <v>EC-04</v>
      </c>
      <c r="D10874" s="38">
        <v>45656.49201388889</v>
      </c>
      <c r="E10874" s="36" t="s">
        <v>261</v>
      </c>
      <c r="F10874" s="37" t="str">
        <f t="array" ref="F10874">IFERROR(XLOOKUP(E10874,Operadores!A:A,Operadores!B:B))</f>
        <v>FLOTIT</v>
      </c>
      <c r="G10874" s="36" t="s">
        <v>19</v>
      </c>
      <c r="H10874" s="39">
        <v>19.29</v>
      </c>
      <c r="I10874" s="40">
        <v>299.92</v>
      </c>
      <c r="J10874" s="41">
        <f t="shared" si="5"/>
        <v>5785.4568</v>
      </c>
      <c r="K10874" s="37" t="str">
        <f t="array" ref="K10874">IFERROR(XLOOKUP(G10874,'Tipo de carga'!A:A,'Tipo de carga'!B:B))</f>
        <v>Autoabasto</v>
      </c>
      <c r="L10874" s="37">
        <f t="shared" si="2"/>
        <v>53</v>
      </c>
      <c r="M10874" s="37">
        <f t="shared" si="3"/>
        <v>30</v>
      </c>
      <c r="N10874" s="37">
        <f t="shared" si="4"/>
        <v>12</v>
      </c>
      <c r="O10874" s="37" t="str">
        <f t="array" ref="O10874">IFERROR(XLOOKUP(K10874,'Tipo de carga'!B:B,'Tipo de carga'!C:C))</f>
        <v>Diesel</v>
      </c>
    </row>
    <row r="10875">
      <c r="A10875" s="36">
        <v>1784.0</v>
      </c>
      <c r="B10875" s="37" t="str">
        <f t="array" ref="B10875">IFERROR(XLOOKUP(A10875,'Asignacion Dic'!A:A,'Asignacion Dic'!C:C))</f>
        <v>Sayer Sencillo</v>
      </c>
      <c r="C10875" s="37" t="str">
        <f t="array" ref="C10875">IFERROR(XLOOKUP(A10875,'Asignacion Dic'!A:A,'Asignacion Dic'!B:B))</f>
        <v>EC-04</v>
      </c>
      <c r="D10875" s="38">
        <v>45656.49201388889</v>
      </c>
      <c r="E10875" s="36" t="s">
        <v>590</v>
      </c>
      <c r="F10875" s="37" t="str">
        <f t="array" ref="F10875">IFERROR(XLOOKUP(E10875,Operadores!A:A,Operadores!B:B))</f>
        <v>PERJAV</v>
      </c>
      <c r="G10875" s="36" t="s">
        <v>19</v>
      </c>
      <c r="H10875" s="39">
        <v>19.29</v>
      </c>
      <c r="I10875" s="40">
        <v>601.0</v>
      </c>
      <c r="J10875" s="41">
        <f t="shared" si="5"/>
        <v>11593.29</v>
      </c>
      <c r="K10875" s="37" t="str">
        <f t="array" ref="K10875">IFERROR(XLOOKUP(G10875,'Tipo de carga'!A:A,'Tipo de carga'!B:B))</f>
        <v>Autoabasto</v>
      </c>
      <c r="L10875" s="37">
        <f t="shared" si="2"/>
        <v>53</v>
      </c>
      <c r="M10875" s="37">
        <f t="shared" si="3"/>
        <v>30</v>
      </c>
      <c r="N10875" s="37">
        <f t="shared" si="4"/>
        <v>12</v>
      </c>
      <c r="O10875" s="37" t="str">
        <f t="array" ref="O10875">IFERROR(XLOOKUP(K10875,'Tipo de carga'!B:B,'Tipo de carga'!C:C))</f>
        <v>Diesel</v>
      </c>
    </row>
    <row r="10876">
      <c r="A10876" s="36">
        <v>1800.0</v>
      </c>
      <c r="B10876" s="37" t="str">
        <f t="array" ref="B10876">IFERROR(XLOOKUP(A10876,'Asignacion Dic'!A:A,'Asignacion Dic'!C:C))</f>
        <v>Sayer Full</v>
      </c>
      <c r="C10876" s="37" t="str">
        <f t="array" ref="C10876">IFERROR(XLOOKUP(A10876,'Asignacion Dic'!A:A,'Asignacion Dic'!B:B))</f>
        <v>EC-04</v>
      </c>
      <c r="D10876" s="38">
        <v>45656.470509259256</v>
      </c>
      <c r="E10876" s="36" t="s">
        <v>73</v>
      </c>
      <c r="F10876" s="37" t="str">
        <f t="array" ref="F10876">IFERROR(XLOOKUP(E10876,Operadores!A:A,Operadores!B:B))</f>
        <v>PERJU03</v>
      </c>
      <c r="G10876" s="36" t="s">
        <v>19</v>
      </c>
      <c r="H10876" s="39">
        <v>19.29</v>
      </c>
      <c r="I10876" s="40">
        <v>650.0</v>
      </c>
      <c r="J10876" s="41">
        <f t="shared" si="5"/>
        <v>12538.5</v>
      </c>
      <c r="K10876" s="37" t="str">
        <f t="array" ref="K10876">IFERROR(XLOOKUP(G10876,'Tipo de carga'!A:A,'Tipo de carga'!B:B))</f>
        <v>Autoabasto</v>
      </c>
      <c r="L10876" s="37">
        <f t="shared" si="2"/>
        <v>53</v>
      </c>
      <c r="M10876" s="37">
        <f t="shared" si="3"/>
        <v>30</v>
      </c>
      <c r="N10876" s="37">
        <f t="shared" si="4"/>
        <v>12</v>
      </c>
      <c r="O10876" s="37" t="str">
        <f t="array" ref="O10876">IFERROR(XLOOKUP(K10876,'Tipo de carga'!B:B,'Tipo de carga'!C:C))</f>
        <v>Diesel</v>
      </c>
    </row>
    <row r="10877">
      <c r="A10877" s="36">
        <v>1787.0</v>
      </c>
      <c r="B10877" s="37" t="str">
        <f t="array" ref="B10877">IFERROR(XLOOKUP(A10877,'Asignacion Dic'!A:A,'Asignacion Dic'!C:C))</f>
        <v>Sayer Sencillo</v>
      </c>
      <c r="C10877" s="37" t="str">
        <f t="array" ref="C10877">IFERROR(XLOOKUP(A10877,'Asignacion Dic'!A:A,'Asignacion Dic'!B:B))</f>
        <v>EC-04</v>
      </c>
      <c r="D10877" s="38">
        <v>45656.43599537037</v>
      </c>
      <c r="E10877" s="36" t="s">
        <v>392</v>
      </c>
      <c r="F10877" s="37" t="str">
        <f t="array" ref="F10877">IFERROR(XLOOKUP(E10877,Operadores!A:A,Operadores!B:B))</f>
        <v>MUÑGER</v>
      </c>
      <c r="G10877" s="36" t="s">
        <v>19</v>
      </c>
      <c r="H10877" s="39">
        <v>19.29</v>
      </c>
      <c r="I10877" s="40">
        <v>75.0</v>
      </c>
      <c r="J10877" s="41">
        <f t="shared" si="5"/>
        <v>1446.75</v>
      </c>
      <c r="K10877" s="37" t="str">
        <f t="array" ref="K10877">IFERROR(XLOOKUP(G10877,'Tipo de carga'!A:A,'Tipo de carga'!B:B))</f>
        <v>Autoabasto</v>
      </c>
      <c r="L10877" s="37">
        <f t="shared" si="2"/>
        <v>53</v>
      </c>
      <c r="M10877" s="37">
        <f t="shared" si="3"/>
        <v>30</v>
      </c>
      <c r="N10877" s="37">
        <f t="shared" si="4"/>
        <v>12</v>
      </c>
      <c r="O10877" s="37" t="str">
        <f t="array" ref="O10877">IFERROR(XLOOKUP(K10877,'Tipo de carga'!B:B,'Tipo de carga'!C:C))</f>
        <v>Diesel</v>
      </c>
    </row>
    <row r="10878">
      <c r="A10878" s="36">
        <v>1806.0</v>
      </c>
      <c r="B10878" s="37" t="str">
        <f t="array" ref="B10878">IFERROR(XLOOKUP(A10878,'Asignacion Dic'!A:A,'Asignacion Dic'!C:C))</f>
        <v>Sayer Full</v>
      </c>
      <c r="C10878" s="37" t="str">
        <f t="array" ref="C10878">IFERROR(XLOOKUP(A10878,'Asignacion Dic'!A:A,'Asignacion Dic'!B:B))</f>
        <v>EC-04</v>
      </c>
      <c r="D10878" s="38">
        <v>45656.42903935185</v>
      </c>
      <c r="E10878" s="36" t="s">
        <v>40</v>
      </c>
      <c r="F10878" s="37" t="str">
        <f t="array" ref="F10878">IFERROR(XLOOKUP(E10878,Operadores!A:A,Operadores!B:B))</f>
        <v>DIAOMA</v>
      </c>
      <c r="G10878" s="36" t="s">
        <v>19</v>
      </c>
      <c r="H10878" s="39">
        <v>19.29</v>
      </c>
      <c r="I10878" s="40">
        <v>873.0</v>
      </c>
      <c r="J10878" s="41">
        <f t="shared" si="5"/>
        <v>16840.17</v>
      </c>
      <c r="K10878" s="37" t="str">
        <f t="array" ref="K10878">IFERROR(XLOOKUP(G10878,'Tipo de carga'!A:A,'Tipo de carga'!B:B))</f>
        <v>Autoabasto</v>
      </c>
      <c r="L10878" s="37">
        <f t="shared" si="2"/>
        <v>53</v>
      </c>
      <c r="M10878" s="37">
        <f t="shared" si="3"/>
        <v>30</v>
      </c>
      <c r="N10878" s="37">
        <f t="shared" si="4"/>
        <v>12</v>
      </c>
      <c r="O10878" s="37" t="str">
        <f t="array" ref="O10878">IFERROR(XLOOKUP(K10878,'Tipo de carga'!B:B,'Tipo de carga'!C:C))</f>
        <v>Diesel</v>
      </c>
    </row>
    <row r="10879">
      <c r="A10879" s="36">
        <v>1822.0</v>
      </c>
      <c r="B10879" s="37" t="str">
        <f t="array" ref="B10879">IFERROR(XLOOKUP(A10879,'Asignacion Dic'!A:A,'Asignacion Dic'!C:C))</f>
        <v>Sayer Vuelteros</v>
      </c>
      <c r="C10879" s="37" t="str">
        <f t="array" ref="C10879">IFERROR(XLOOKUP(A10879,'Asignacion Dic'!A:A,'Asignacion Dic'!B:B))</f>
        <v>EC-04</v>
      </c>
      <c r="D10879" s="38">
        <v>45656.410104166665</v>
      </c>
      <c r="E10879" s="36" t="s">
        <v>78</v>
      </c>
      <c r="F10879" s="37" t="str">
        <f t="array" ref="F10879">IFERROR(XLOOKUP(E10879,Operadores!A:A,Operadores!B:B))</f>
        <v>OLVJES</v>
      </c>
      <c r="G10879" s="36" t="s">
        <v>19</v>
      </c>
      <c r="H10879" s="39">
        <v>19.29</v>
      </c>
      <c r="I10879" s="40">
        <v>235.0</v>
      </c>
      <c r="J10879" s="41">
        <f t="shared" si="5"/>
        <v>4533.15</v>
      </c>
      <c r="K10879" s="37" t="str">
        <f t="array" ref="K10879">IFERROR(XLOOKUP(G10879,'Tipo de carga'!A:A,'Tipo de carga'!B:B))</f>
        <v>Autoabasto</v>
      </c>
      <c r="L10879" s="37">
        <f t="shared" si="2"/>
        <v>53</v>
      </c>
      <c r="M10879" s="37">
        <f t="shared" si="3"/>
        <v>30</v>
      </c>
      <c r="N10879" s="37">
        <f t="shared" si="4"/>
        <v>12</v>
      </c>
      <c r="O10879" s="37" t="str">
        <f t="array" ref="O10879">IFERROR(XLOOKUP(K10879,'Tipo de carga'!B:B,'Tipo de carga'!C:C))</f>
        <v>Diesel</v>
      </c>
    </row>
    <row r="10880">
      <c r="A10880" s="36">
        <v>2084.0</v>
      </c>
      <c r="B10880" s="37" t="str">
        <f t="array" ref="B10880">IFERROR(XLOOKUP(A10880,'Asignacion Dic'!A:A,'Asignacion Dic'!C:C))</f>
        <v>PISA Gdl</v>
      </c>
      <c r="C10880" s="37" t="str">
        <f t="array" ref="C10880">IFERROR(XLOOKUP(A10880,'Asignacion Dic'!A:A,'Asignacion Dic'!B:B))</f>
        <v>EC-06</v>
      </c>
      <c r="D10880" s="38">
        <v>45656.64262731482</v>
      </c>
      <c r="E10880" s="36" t="s">
        <v>267</v>
      </c>
      <c r="F10880" s="37" t="str">
        <f t="array" ref="F10880">IFERROR(XLOOKUP(E10880,Operadores!A:A,Operadores!B:B))</f>
        <v>LOPEDU</v>
      </c>
      <c r="G10880" s="36" t="s">
        <v>75</v>
      </c>
      <c r="H10880" s="39">
        <v>19.84688</v>
      </c>
      <c r="I10880" s="40">
        <v>235.0</v>
      </c>
      <c r="J10880" s="41">
        <f t="shared" si="5"/>
        <v>4664.0168</v>
      </c>
      <c r="K10880" s="37" t="str">
        <f t="array" ref="K10880">IFERROR(XLOOKUP(G10880,'Tipo de carga'!A:A,'Tipo de carga'!B:B))</f>
        <v>Autoabasto</v>
      </c>
      <c r="L10880" s="37">
        <f t="shared" si="2"/>
        <v>53</v>
      </c>
      <c r="M10880" s="37">
        <f t="shared" si="3"/>
        <v>30</v>
      </c>
      <c r="N10880" s="37">
        <f t="shared" si="4"/>
        <v>12</v>
      </c>
      <c r="O10880" s="37" t="str">
        <f t="array" ref="O10880">IFERROR(XLOOKUP(K10880,'Tipo de carga'!B:B,'Tipo de carga'!C:C))</f>
        <v>Diesel</v>
      </c>
    </row>
    <row r="10881">
      <c r="A10881" s="36">
        <v>1936.0</v>
      </c>
      <c r="B10881" s="37" t="str">
        <f t="array" ref="B10881">IFERROR(XLOOKUP(A10881,'Asignacion Dic'!A:A,'Asignacion Dic'!C:C))</f>
        <v>Circuitos</v>
      </c>
      <c r="C10881" s="37" t="str">
        <f t="array" ref="C10881">IFERROR(XLOOKUP(A10881,'Asignacion Dic'!A:A,'Asignacion Dic'!B:B))</f>
        <v>EC-03</v>
      </c>
      <c r="D10881" s="38">
        <v>45656.6412037037</v>
      </c>
      <c r="E10881" s="36" t="s">
        <v>209</v>
      </c>
      <c r="F10881" s="37" t="str">
        <f t="array" ref="F10881">IFERROR(XLOOKUP(E10881,Operadores!A:A,Operadores!B:B))</f>
        <v>OCAMA</v>
      </c>
      <c r="G10881" s="36" t="s">
        <v>75</v>
      </c>
      <c r="H10881" s="39">
        <v>19.84688</v>
      </c>
      <c r="I10881" s="40">
        <v>286.0</v>
      </c>
      <c r="J10881" s="41">
        <f t="shared" si="5"/>
        <v>5676.20768</v>
      </c>
      <c r="K10881" s="37" t="str">
        <f t="array" ref="K10881">IFERROR(XLOOKUP(G10881,'Tipo de carga'!A:A,'Tipo de carga'!B:B))</f>
        <v>Autoabasto</v>
      </c>
      <c r="L10881" s="37">
        <f t="shared" si="2"/>
        <v>53</v>
      </c>
      <c r="M10881" s="37">
        <f t="shared" si="3"/>
        <v>30</v>
      </c>
      <c r="N10881" s="37">
        <f t="shared" si="4"/>
        <v>12</v>
      </c>
      <c r="O10881" s="37" t="str">
        <f t="array" ref="O10881">IFERROR(XLOOKUP(K10881,'Tipo de carga'!B:B,'Tipo de carga'!C:C))</f>
        <v>Diesel</v>
      </c>
    </row>
    <row r="10882">
      <c r="A10882" s="36">
        <v>2062.0</v>
      </c>
      <c r="B10882" s="37" t="str">
        <f t="array" ref="B10882">IFERROR(XLOOKUP(A10882,'Asignacion Dic'!A:A,'Asignacion Dic'!C:C))</f>
        <v>PISA Gdl</v>
      </c>
      <c r="C10882" s="37" t="str">
        <f t="array" ref="C10882">IFERROR(XLOOKUP(A10882,'Asignacion Dic'!A:A,'Asignacion Dic'!B:B))</f>
        <v>EC-06</v>
      </c>
      <c r="D10882" s="38">
        <v>45656.47170138889</v>
      </c>
      <c r="E10882" s="36" t="s">
        <v>354</v>
      </c>
      <c r="F10882" s="37" t="str">
        <f t="array" ref="F10882">IFERROR(XLOOKUP(E10882,Operadores!A:A,Operadores!B:B))</f>
        <v>ROSCES</v>
      </c>
      <c r="G10882" s="36" t="s">
        <v>75</v>
      </c>
      <c r="H10882" s="39">
        <v>19.84688</v>
      </c>
      <c r="I10882" s="40">
        <v>389.0</v>
      </c>
      <c r="J10882" s="41">
        <f t="shared" si="5"/>
        <v>7720.43632</v>
      </c>
      <c r="K10882" s="37" t="str">
        <f t="array" ref="K10882">IFERROR(XLOOKUP(G10882,'Tipo de carga'!A:A,'Tipo de carga'!B:B))</f>
        <v>Autoabasto</v>
      </c>
      <c r="L10882" s="37">
        <f t="shared" si="2"/>
        <v>53</v>
      </c>
      <c r="M10882" s="37">
        <f t="shared" si="3"/>
        <v>30</v>
      </c>
      <c r="N10882" s="37">
        <f t="shared" si="4"/>
        <v>12</v>
      </c>
      <c r="O10882" s="37" t="str">
        <f t="array" ref="O10882">IFERROR(XLOOKUP(K10882,'Tipo de carga'!B:B,'Tipo de carga'!C:C))</f>
        <v>Diesel</v>
      </c>
    </row>
    <row r="10883">
      <c r="A10883" s="36">
        <v>1875.0</v>
      </c>
      <c r="B10883" s="37" t="str">
        <f t="array" ref="B10883">IFERROR(XLOOKUP(A10883,'Asignacion Dic'!A:A,'Asignacion Dic'!C:C))</f>
        <v>Circuitos</v>
      </c>
      <c r="C10883" s="37" t="str">
        <f t="array" ref="C10883">IFERROR(XLOOKUP(A10883,'Asignacion Dic'!A:A,'Asignacion Dic'!B:B))</f>
        <v>EC-03</v>
      </c>
      <c r="D10883" s="38">
        <v>45656.404386574075</v>
      </c>
      <c r="E10883" s="36" t="s">
        <v>201</v>
      </c>
      <c r="F10883" s="37" t="str">
        <f t="array" ref="F10883">IFERROR(XLOOKUP(E10883,Operadores!A:A,Operadores!B:B))</f>
        <v>CARJOR</v>
      </c>
      <c r="G10883" s="36" t="s">
        <v>75</v>
      </c>
      <c r="H10883" s="39">
        <v>19.84688</v>
      </c>
      <c r="I10883" s="40">
        <v>508.0</v>
      </c>
      <c r="J10883" s="41">
        <f t="shared" si="5"/>
        <v>10082.21504</v>
      </c>
      <c r="K10883" s="37" t="str">
        <f t="array" ref="K10883">IFERROR(XLOOKUP(G10883,'Tipo de carga'!A:A,'Tipo de carga'!B:B))</f>
        <v>Autoabasto</v>
      </c>
      <c r="L10883" s="37">
        <f t="shared" si="2"/>
        <v>53</v>
      </c>
      <c r="M10883" s="37">
        <f t="shared" si="3"/>
        <v>30</v>
      </c>
      <c r="N10883" s="37">
        <f t="shared" si="4"/>
        <v>12</v>
      </c>
      <c r="O10883" s="37" t="str">
        <f t="array" ref="O10883">IFERROR(XLOOKUP(K10883,'Tipo de carga'!B:B,'Tipo de carga'!C:C))</f>
        <v>Diesel</v>
      </c>
    </row>
    <row r="10884">
      <c r="A10884" s="36">
        <v>1870.0</v>
      </c>
      <c r="B10884" s="37" t="str">
        <f t="array" ref="B10884">IFERROR(XLOOKUP(A10884,'Asignacion Dic'!A:A,'Asignacion Dic'!C:C))</f>
        <v>Circuitos</v>
      </c>
      <c r="C10884" s="37" t="str">
        <f t="array" ref="C10884">IFERROR(XLOOKUP(A10884,'Asignacion Dic'!A:A,'Asignacion Dic'!B:B))</f>
        <v>EC-03</v>
      </c>
      <c r="D10884" s="38">
        <v>45656.22430555556</v>
      </c>
      <c r="E10884" s="36" t="s">
        <v>385</v>
      </c>
      <c r="F10884" s="37" t="str">
        <f t="array" ref="F10884">IFERROR(XLOOKUP(E10884,Operadores!A:A,Operadores!B:B))</f>
        <v>RIOFE</v>
      </c>
      <c r="G10884" s="36" t="s">
        <v>75</v>
      </c>
      <c r="H10884" s="39">
        <v>19.84688</v>
      </c>
      <c r="I10884" s="40">
        <v>735.0</v>
      </c>
      <c r="J10884" s="41">
        <f t="shared" si="5"/>
        <v>14587.4568</v>
      </c>
      <c r="K10884" s="37" t="str">
        <f t="array" ref="K10884">IFERROR(XLOOKUP(G10884,'Tipo de carga'!A:A,'Tipo de carga'!B:B))</f>
        <v>Autoabasto</v>
      </c>
      <c r="L10884" s="37">
        <f t="shared" si="2"/>
        <v>53</v>
      </c>
      <c r="M10884" s="37">
        <f t="shared" si="3"/>
        <v>30</v>
      </c>
      <c r="N10884" s="37">
        <f t="shared" si="4"/>
        <v>12</v>
      </c>
      <c r="O10884" s="37" t="str">
        <f t="array" ref="O10884">IFERROR(XLOOKUP(K10884,'Tipo de carga'!B:B,'Tipo de carga'!C:C))</f>
        <v>Diesel</v>
      </c>
    </row>
    <row r="10885">
      <c r="A10885" s="36">
        <v>2054.0</v>
      </c>
      <c r="B10885" s="37" t="str">
        <f t="array" ref="B10885">IFERROR(XLOOKUP(A10885,'Asignacion Dic'!A:A,'Asignacion Dic'!C:C))</f>
        <v>Crisa</v>
      </c>
      <c r="C10885" s="37" t="str">
        <f t="array" ref="C10885">IFERROR(XLOOKUP(A10885,'Asignacion Dic'!A:A,'Asignacion Dic'!B:B))</f>
        <v>EC-07</v>
      </c>
      <c r="D10885" s="38">
        <v>45656.72318287037</v>
      </c>
      <c r="E10885" s="36" t="s">
        <v>438</v>
      </c>
      <c r="F10885" s="37" t="str">
        <f t="array" ref="F10885">IFERROR(XLOOKUP(E10885,Operadores!A:A,Operadores!B:B))</f>
        <v>SALJES</v>
      </c>
      <c r="G10885" s="36" t="s">
        <v>274</v>
      </c>
      <c r="H10885" s="39">
        <v>18.94</v>
      </c>
      <c r="I10885" s="40">
        <v>870.0</v>
      </c>
      <c r="J10885" s="41">
        <f t="shared" si="5"/>
        <v>16477.8</v>
      </c>
      <c r="K10885" s="37" t="str">
        <f t="array" ref="K10885">IFERROR(XLOOKUP(G10885,'Tipo de carga'!A:A,'Tipo de carga'!B:B))</f>
        <v>Autoabasto</v>
      </c>
      <c r="L10885" s="37">
        <f t="shared" si="2"/>
        <v>53</v>
      </c>
      <c r="M10885" s="37">
        <f t="shared" si="3"/>
        <v>30</v>
      </c>
      <c r="N10885" s="37">
        <f t="shared" si="4"/>
        <v>12</v>
      </c>
      <c r="O10885" s="37" t="str">
        <f t="array" ref="O10885">IFERROR(XLOOKUP(K10885,'Tipo de carga'!B:B,'Tipo de carga'!C:C))</f>
        <v>Diesel</v>
      </c>
    </row>
    <row r="10886">
      <c r="A10886" s="36">
        <v>1803.0</v>
      </c>
      <c r="B10886" s="37" t="str">
        <f t="array" ref="B10886">IFERROR(XLOOKUP(A10886,'Asignacion Dic'!A:A,'Asignacion Dic'!C:C))</f>
        <v>Sayer Full</v>
      </c>
      <c r="C10886" s="37" t="str">
        <f t="array" ref="C10886">IFERROR(XLOOKUP(A10886,'Asignacion Dic'!A:A,'Asignacion Dic'!B:B))</f>
        <v>EC-04</v>
      </c>
      <c r="D10886" s="38">
        <v>45656.70033564815</v>
      </c>
      <c r="E10886" s="36" t="s">
        <v>577</v>
      </c>
      <c r="F10886" s="37" t="str">
        <f t="array" ref="F10886">IFERROR(XLOOKUP(E10886,Operadores!A:A,Operadores!B:B))</f>
        <v>LOPREN</v>
      </c>
      <c r="G10886" s="36" t="s">
        <v>274</v>
      </c>
      <c r="H10886" s="39">
        <v>18.94</v>
      </c>
      <c r="I10886" s="40">
        <v>523.0</v>
      </c>
      <c r="J10886" s="41">
        <f t="shared" si="5"/>
        <v>9905.62</v>
      </c>
      <c r="K10886" s="37" t="str">
        <f t="array" ref="K10886">IFERROR(XLOOKUP(G10886,'Tipo de carga'!A:A,'Tipo de carga'!B:B))</f>
        <v>Autoabasto</v>
      </c>
      <c r="L10886" s="37">
        <f t="shared" si="2"/>
        <v>53</v>
      </c>
      <c r="M10886" s="37">
        <f t="shared" si="3"/>
        <v>30</v>
      </c>
      <c r="N10886" s="37">
        <f t="shared" si="4"/>
        <v>12</v>
      </c>
      <c r="O10886" s="37" t="str">
        <f t="array" ref="O10886">IFERROR(XLOOKUP(K10886,'Tipo de carga'!B:B,'Tipo de carga'!C:C))</f>
        <v>Diesel</v>
      </c>
    </row>
    <row r="10887">
      <c r="A10887" s="36">
        <v>1948.0</v>
      </c>
      <c r="B10887" s="37" t="str">
        <f t="array" ref="B10887">IFERROR(XLOOKUP(A10887,'Asignacion Dic'!A:A,'Asignacion Dic'!C:C))</f>
        <v>Circuitos</v>
      </c>
      <c r="C10887" s="37" t="str">
        <f t="array" ref="C10887">IFERROR(XLOOKUP(A10887,'Asignacion Dic'!A:A,'Asignacion Dic'!B:B))</f>
        <v>EC-03</v>
      </c>
      <c r="D10887" s="38">
        <v>45656.68597222222</v>
      </c>
      <c r="E10887" s="36" t="s">
        <v>256</v>
      </c>
      <c r="F10887" s="37" t="str">
        <f t="array" ref="F10887">IFERROR(XLOOKUP(E10887,Operadores!A:A,Operadores!B:B))</f>
        <v>MOREFR</v>
      </c>
      <c r="G10887" s="36" t="s">
        <v>274</v>
      </c>
      <c r="H10887" s="39">
        <v>18.94</v>
      </c>
      <c r="I10887" s="40">
        <v>388.0</v>
      </c>
      <c r="J10887" s="41">
        <f t="shared" si="5"/>
        <v>7348.72</v>
      </c>
      <c r="K10887" s="37" t="str">
        <f t="array" ref="K10887">IFERROR(XLOOKUP(G10887,'Tipo de carga'!A:A,'Tipo de carga'!B:B))</f>
        <v>Autoabasto</v>
      </c>
      <c r="L10887" s="37">
        <f t="shared" si="2"/>
        <v>53</v>
      </c>
      <c r="M10887" s="37">
        <f t="shared" si="3"/>
        <v>30</v>
      </c>
      <c r="N10887" s="37">
        <f t="shared" si="4"/>
        <v>12</v>
      </c>
      <c r="O10887" s="37" t="str">
        <f t="array" ref="O10887">IFERROR(XLOOKUP(K10887,'Tipo de carga'!B:B,'Tipo de carga'!C:C))</f>
        <v>Diesel</v>
      </c>
    </row>
    <row r="10888">
      <c r="A10888" s="36">
        <v>1764.0</v>
      </c>
      <c r="B10888" s="37" t="str">
        <f t="array" ref="B10888">IFERROR(XLOOKUP(A10888,'Asignacion Dic'!A:A,'Asignacion Dic'!C:C))</f>
        <v>Polaris</v>
      </c>
      <c r="C10888" s="37" t="str">
        <f t="array" ref="C10888">IFERROR(XLOOKUP(A10888,'Asignacion Dic'!A:A,'Asignacion Dic'!B:B))</f>
        <v>EC-07</v>
      </c>
      <c r="D10888" s="38">
        <v>45656.656180555554</v>
      </c>
      <c r="E10888" s="36" t="s">
        <v>458</v>
      </c>
      <c r="F10888" s="37" t="str">
        <f t="array" ref="F10888">IFERROR(XLOOKUP(E10888,Operadores!A:A,Operadores!B:B))</f>
        <v>ZAVJOS01X</v>
      </c>
      <c r="G10888" s="36" t="s">
        <v>274</v>
      </c>
      <c r="H10888" s="39">
        <v>18.94</v>
      </c>
      <c r="I10888" s="40">
        <v>433.0</v>
      </c>
      <c r="J10888" s="41">
        <f t="shared" si="5"/>
        <v>8201.02</v>
      </c>
      <c r="K10888" s="37" t="str">
        <f t="array" ref="K10888">IFERROR(XLOOKUP(G10888,'Tipo de carga'!A:A,'Tipo de carga'!B:B))</f>
        <v>Autoabasto</v>
      </c>
      <c r="L10888" s="37">
        <f t="shared" si="2"/>
        <v>53</v>
      </c>
      <c r="M10888" s="37">
        <f t="shared" si="3"/>
        <v>30</v>
      </c>
      <c r="N10888" s="37">
        <f t="shared" si="4"/>
        <v>12</v>
      </c>
      <c r="O10888" s="37" t="str">
        <f t="array" ref="O10888">IFERROR(XLOOKUP(K10888,'Tipo de carga'!B:B,'Tipo de carga'!C:C))</f>
        <v>Diesel</v>
      </c>
    </row>
    <row r="10889">
      <c r="A10889" s="36">
        <v>1877.0</v>
      </c>
      <c r="B10889" s="37" t="str">
        <f t="array" ref="B10889">IFERROR(XLOOKUP(A10889,'Asignacion Dic'!A:A,'Asignacion Dic'!C:C))</f>
        <v>Circuitos</v>
      </c>
      <c r="C10889" s="37" t="str">
        <f t="array" ref="C10889">IFERROR(XLOOKUP(A10889,'Asignacion Dic'!A:A,'Asignacion Dic'!B:B))</f>
        <v>EC-03</v>
      </c>
      <c r="D10889" s="38">
        <v>45656.54923611111</v>
      </c>
      <c r="E10889" s="36" t="s">
        <v>397</v>
      </c>
      <c r="F10889" s="37" t="str">
        <f t="array" ref="F10889">IFERROR(XLOOKUP(E10889,Operadores!A:A,Operadores!B:B))</f>
        <v>GRERI</v>
      </c>
      <c r="G10889" s="36" t="s">
        <v>274</v>
      </c>
      <c r="H10889" s="39">
        <v>18.94</v>
      </c>
      <c r="I10889" s="40">
        <v>230.0</v>
      </c>
      <c r="J10889" s="41">
        <f t="shared" si="5"/>
        <v>4356.2</v>
      </c>
      <c r="K10889" s="37" t="str">
        <f t="array" ref="K10889">IFERROR(XLOOKUP(G10889,'Tipo de carga'!A:A,'Tipo de carga'!B:B))</f>
        <v>Autoabasto</v>
      </c>
      <c r="L10889" s="37">
        <f t="shared" si="2"/>
        <v>53</v>
      </c>
      <c r="M10889" s="37">
        <f t="shared" si="3"/>
        <v>30</v>
      </c>
      <c r="N10889" s="37">
        <f t="shared" si="4"/>
        <v>12</v>
      </c>
      <c r="O10889" s="37" t="str">
        <f t="array" ref="O10889">IFERROR(XLOOKUP(K10889,'Tipo de carga'!B:B,'Tipo de carga'!C:C))</f>
        <v>Diesel</v>
      </c>
    </row>
    <row r="10890">
      <c r="A10890" s="36" t="s">
        <v>611</v>
      </c>
      <c r="B10890" s="37" t="str">
        <f t="array" ref="B10890">IFERROR(XLOOKUP(A10890,'Asignacion Dic'!A:A,'Asignacion Dic'!C:C))</f>
        <v/>
      </c>
      <c r="C10890" s="37" t="str">
        <f t="array" ref="C10890">IFERROR(XLOOKUP(A10890,'Asignacion Dic'!A:A,'Asignacion Dic'!B:B))</f>
        <v/>
      </c>
      <c r="D10890" s="38">
        <v>45656.4224537037</v>
      </c>
      <c r="E10890" s="36" t="s">
        <v>69</v>
      </c>
      <c r="F10890" s="37" t="str">
        <f t="array" ref="F10890">IFERROR(XLOOKUP(E10890,Operadores!A:A,Operadores!B:B))</f>
        <v>MTTO</v>
      </c>
      <c r="G10890" s="36" t="s">
        <v>609</v>
      </c>
      <c r="H10890" s="39">
        <v>20.55377</v>
      </c>
      <c r="I10890" s="40">
        <v>79.0</v>
      </c>
      <c r="J10890" s="41">
        <f t="shared" si="5"/>
        <v>1623.74783</v>
      </c>
      <c r="K10890" s="37" t="str">
        <f t="array" ref="K10890">IFERROR(XLOOKUP(G10890,'Tipo de carga'!A:A,'Tipo de carga'!B:B))</f>
        <v>Autoabasto</v>
      </c>
      <c r="L10890" s="37">
        <f t="shared" si="2"/>
        <v>53</v>
      </c>
      <c r="M10890" s="37">
        <f t="shared" si="3"/>
        <v>30</v>
      </c>
      <c r="N10890" s="37">
        <f t="shared" si="4"/>
        <v>12</v>
      </c>
      <c r="O10890" s="37" t="str">
        <f t="array" ref="O10890">IFERROR(XLOOKUP(K10890,'Tipo de carga'!B:B,'Tipo de carga'!C:C))</f>
        <v>Diesel</v>
      </c>
    </row>
    <row r="10891">
      <c r="A10891" s="36" t="s">
        <v>611</v>
      </c>
      <c r="B10891" s="37" t="str">
        <f t="array" ref="B10891">IFERROR(XLOOKUP(A10891,'Asignacion Dic'!A:A,'Asignacion Dic'!C:C))</f>
        <v/>
      </c>
      <c r="C10891" s="37" t="str">
        <f t="array" ref="C10891">IFERROR(XLOOKUP(A10891,'Asignacion Dic'!A:A,'Asignacion Dic'!B:B))</f>
        <v/>
      </c>
      <c r="D10891" s="38">
        <v>45656.40834490741</v>
      </c>
      <c r="E10891" s="36" t="s">
        <v>69</v>
      </c>
      <c r="F10891" s="37" t="str">
        <f t="array" ref="F10891">IFERROR(XLOOKUP(E10891,Operadores!A:A,Operadores!B:B))</f>
        <v>MTTO</v>
      </c>
      <c r="G10891" s="36" t="s">
        <v>609</v>
      </c>
      <c r="H10891" s="39">
        <v>20.55377</v>
      </c>
      <c r="I10891" s="40">
        <v>121.0</v>
      </c>
      <c r="J10891" s="41">
        <f t="shared" si="5"/>
        <v>2487.00617</v>
      </c>
      <c r="K10891" s="37" t="str">
        <f t="array" ref="K10891">IFERROR(XLOOKUP(G10891,'Tipo de carga'!A:A,'Tipo de carga'!B:B))</f>
        <v>Autoabasto</v>
      </c>
      <c r="L10891" s="37">
        <f t="shared" si="2"/>
        <v>53</v>
      </c>
      <c r="M10891" s="37">
        <f t="shared" si="3"/>
        <v>30</v>
      </c>
      <c r="N10891" s="37">
        <f t="shared" si="4"/>
        <v>12</v>
      </c>
      <c r="O10891" s="37" t="str">
        <f t="array" ref="O10891">IFERROR(XLOOKUP(K10891,'Tipo de carga'!B:B,'Tipo de carga'!C:C))</f>
        <v>Diesel</v>
      </c>
    </row>
    <row r="10892">
      <c r="A10892" s="36">
        <v>1797.0</v>
      </c>
      <c r="B10892" s="37" t="str">
        <f t="array" ref="B10892">IFERROR(XLOOKUP(A10892,'Asignacion Dic'!A:A,'Asignacion Dic'!C:C))</f>
        <v>Hisense</v>
      </c>
      <c r="C10892" s="37" t="str">
        <f t="array" ref="C10892">IFERROR(XLOOKUP(A10892,'Asignacion Dic'!A:A,'Asignacion Dic'!B:B))</f>
        <v>EC-03</v>
      </c>
      <c r="D10892" s="38">
        <v>45656.24113425926</v>
      </c>
      <c r="E10892" s="36" t="s">
        <v>457</v>
      </c>
      <c r="F10892" s="37" t="str">
        <f t="array" ref="F10892">IFERROR(XLOOKUP(E10892,Operadores!A:A,Operadores!B:B))</f>
        <v>DEJMAR</v>
      </c>
      <c r="G10892" s="36" t="s">
        <v>609</v>
      </c>
      <c r="H10892" s="39">
        <v>20.55377</v>
      </c>
      <c r="I10892" s="40">
        <v>787.0</v>
      </c>
      <c r="J10892" s="41">
        <f t="shared" si="5"/>
        <v>16175.81699</v>
      </c>
      <c r="K10892" s="37" t="str">
        <f t="array" ref="K10892">IFERROR(XLOOKUP(G10892,'Tipo de carga'!A:A,'Tipo de carga'!B:B))</f>
        <v>Autoabasto</v>
      </c>
      <c r="L10892" s="37">
        <f t="shared" si="2"/>
        <v>53</v>
      </c>
      <c r="M10892" s="37">
        <f t="shared" si="3"/>
        <v>30</v>
      </c>
      <c r="N10892" s="37">
        <f t="shared" si="4"/>
        <v>12</v>
      </c>
      <c r="O10892" s="37" t="str">
        <f t="array" ref="O10892">IFERROR(XLOOKUP(K10892,'Tipo de carga'!B:B,'Tipo de carga'!C:C))</f>
        <v>Diesel</v>
      </c>
    </row>
    <row r="10893">
      <c r="A10893" s="36">
        <v>1741.0</v>
      </c>
      <c r="B10893" s="37" t="str">
        <f t="array" ref="B10893">IFERROR(XLOOKUP(A10893,'Asignacion Dic'!A:A,'Asignacion Dic'!C:C))</f>
        <v>Hisense</v>
      </c>
      <c r="C10893" s="37" t="str">
        <f t="array" ref="C10893">IFERROR(XLOOKUP(A10893,'Asignacion Dic'!A:A,'Asignacion Dic'!B:B))</f>
        <v>EC-03</v>
      </c>
      <c r="D10893" s="38">
        <v>45656.163819444446</v>
      </c>
      <c r="E10893" s="36" t="s">
        <v>76</v>
      </c>
      <c r="F10893" s="37" t="str">
        <f t="array" ref="F10893">IFERROR(XLOOKUP(E10893,Operadores!A:A,Operadores!B:B))</f>
        <v>GALSA</v>
      </c>
      <c r="G10893" s="36" t="s">
        <v>609</v>
      </c>
      <c r="H10893" s="39">
        <v>20.55377</v>
      </c>
      <c r="I10893" s="40">
        <v>348.0</v>
      </c>
      <c r="J10893" s="41">
        <f t="shared" si="5"/>
        <v>7152.71196</v>
      </c>
      <c r="K10893" s="37" t="str">
        <f t="array" ref="K10893">IFERROR(XLOOKUP(G10893,'Tipo de carga'!A:A,'Tipo de carga'!B:B))</f>
        <v>Autoabasto</v>
      </c>
      <c r="L10893" s="37">
        <f t="shared" si="2"/>
        <v>53</v>
      </c>
      <c r="M10893" s="37">
        <f t="shared" si="3"/>
        <v>30</v>
      </c>
      <c r="N10893" s="37">
        <f t="shared" si="4"/>
        <v>12</v>
      </c>
      <c r="O10893" s="37" t="str">
        <f t="array" ref="O10893">IFERROR(XLOOKUP(K10893,'Tipo de carga'!B:B,'Tipo de carga'!C:C))</f>
        <v>Diesel</v>
      </c>
    </row>
    <row r="10894">
      <c r="A10894" s="36">
        <v>2021.0</v>
      </c>
      <c r="B10894" s="37" t="str">
        <f t="array" ref="B10894">IFERROR(XLOOKUP(A10894,'Asignacion Dic'!A:A,'Asignacion Dic'!C:C))</f>
        <v>MeLi Dedicado Merida</v>
      </c>
      <c r="C10894" s="37" t="str">
        <f t="array" ref="C10894">IFERROR(XLOOKUP(A10894,'Asignacion Dic'!A:A,'Asignacion Dic'!B:B))</f>
        <v>EC-05</v>
      </c>
      <c r="D10894" s="38">
        <v>45656.9840625</v>
      </c>
      <c r="E10894" s="36" t="s">
        <v>320</v>
      </c>
      <c r="F10894" s="37" t="str">
        <f t="array" ref="F10894">IFERROR(XLOOKUP(E10894,Operadores!A:A,Operadores!B:B))</f>
        <v>GUTIRV</v>
      </c>
      <c r="G10894" s="36" t="s">
        <v>42</v>
      </c>
      <c r="H10894" s="39">
        <v>19.27791</v>
      </c>
      <c r="I10894" s="40">
        <v>250.0</v>
      </c>
      <c r="J10894" s="41">
        <f t="shared" si="5"/>
        <v>4819.4775</v>
      </c>
      <c r="K10894" s="37" t="str">
        <f t="array" ref="K10894">IFERROR(XLOOKUP(G10894,'Tipo de carga'!A:A,'Tipo de carga'!B:B))</f>
        <v>Autoabasto</v>
      </c>
      <c r="L10894" s="37">
        <f t="shared" si="2"/>
        <v>53</v>
      </c>
      <c r="M10894" s="37">
        <f t="shared" si="3"/>
        <v>30</v>
      </c>
      <c r="N10894" s="37">
        <f t="shared" si="4"/>
        <v>12</v>
      </c>
      <c r="O10894" s="37" t="str">
        <f t="array" ref="O10894">IFERROR(XLOOKUP(K10894,'Tipo de carga'!B:B,'Tipo de carga'!C:C))</f>
        <v>Diesel</v>
      </c>
    </row>
    <row r="10895">
      <c r="A10895" s="36">
        <v>2020.0</v>
      </c>
      <c r="B10895" s="37" t="str">
        <f t="array" ref="B10895">IFERROR(XLOOKUP(A10895,'Asignacion Dic'!A:A,'Asignacion Dic'!C:C))</f>
        <v>MeLi Dedicado Merida</v>
      </c>
      <c r="C10895" s="37" t="str">
        <f t="array" ref="C10895">IFERROR(XLOOKUP(A10895,'Asignacion Dic'!A:A,'Asignacion Dic'!B:B))</f>
        <v>EC-05</v>
      </c>
      <c r="D10895" s="38">
        <v>45656.93664351852</v>
      </c>
      <c r="E10895" s="36" t="s">
        <v>241</v>
      </c>
      <c r="F10895" s="37" t="str">
        <f t="array" ref="F10895">IFERROR(XLOOKUP(E10895,Operadores!A:A,Operadores!B:B))</f>
        <v>CADEMM</v>
      </c>
      <c r="G10895" s="36" t="s">
        <v>42</v>
      </c>
      <c r="H10895" s="39">
        <v>19.27791</v>
      </c>
      <c r="I10895" s="40">
        <v>265.0</v>
      </c>
      <c r="J10895" s="41">
        <f t="shared" si="5"/>
        <v>5108.64615</v>
      </c>
      <c r="K10895" s="37" t="str">
        <f t="array" ref="K10895">IFERROR(XLOOKUP(G10895,'Tipo de carga'!A:A,'Tipo de carga'!B:B))</f>
        <v>Autoabasto</v>
      </c>
      <c r="L10895" s="37">
        <f t="shared" si="2"/>
        <v>53</v>
      </c>
      <c r="M10895" s="37">
        <f t="shared" si="3"/>
        <v>30</v>
      </c>
      <c r="N10895" s="37">
        <f t="shared" si="4"/>
        <v>12</v>
      </c>
      <c r="O10895" s="37" t="str">
        <f t="array" ref="O10895">IFERROR(XLOOKUP(K10895,'Tipo de carga'!B:B,'Tipo de carga'!C:C))</f>
        <v>Diesel</v>
      </c>
    </row>
    <row r="10896">
      <c r="A10896" s="36">
        <v>1715.0</v>
      </c>
      <c r="B10896" s="37" t="str">
        <f t="array" ref="B10896">IFERROR(XLOOKUP(A10896,'Asignacion Dic'!A:A,'Asignacion Dic'!C:C))</f>
        <v>Wm Sencillo</v>
      </c>
      <c r="C10896" s="37" t="str">
        <f t="array" ref="C10896">IFERROR(XLOOKUP(A10896,'Asignacion Dic'!A:A,'Asignacion Dic'!B:B))</f>
        <v>EC-08</v>
      </c>
      <c r="D10896" s="38">
        <v>45656.68667824074</v>
      </c>
      <c r="E10896" s="36" t="s">
        <v>280</v>
      </c>
      <c r="F10896" s="37" t="str">
        <f t="array" ref="F10896">IFERROR(XLOOKUP(E10896,Operadores!A:A,Operadores!B:B))</f>
        <v>LEOJAI</v>
      </c>
      <c r="G10896" s="36" t="s">
        <v>42</v>
      </c>
      <c r="H10896" s="39">
        <v>19.27791</v>
      </c>
      <c r="I10896" s="40">
        <v>415.0</v>
      </c>
      <c r="J10896" s="41">
        <f t="shared" si="5"/>
        <v>8000.33265</v>
      </c>
      <c r="K10896" s="37" t="str">
        <f t="array" ref="K10896">IFERROR(XLOOKUP(G10896,'Tipo de carga'!A:A,'Tipo de carga'!B:B))</f>
        <v>Autoabasto</v>
      </c>
      <c r="L10896" s="37">
        <f t="shared" si="2"/>
        <v>53</v>
      </c>
      <c r="M10896" s="37">
        <f t="shared" si="3"/>
        <v>30</v>
      </c>
      <c r="N10896" s="37">
        <f t="shared" si="4"/>
        <v>12</v>
      </c>
      <c r="O10896" s="37" t="str">
        <f t="array" ref="O10896">IFERROR(XLOOKUP(K10896,'Tipo de carga'!B:B,'Tipo de carga'!C:C))</f>
        <v>Diesel</v>
      </c>
    </row>
    <row r="10897">
      <c r="A10897" s="36">
        <v>1813.0</v>
      </c>
      <c r="B10897" s="37" t="str">
        <f t="array" ref="B10897">IFERROR(XLOOKUP(A10897,'Asignacion Dic'!A:A,'Asignacion Dic'!C:C))</f>
        <v>Wm Full</v>
      </c>
      <c r="C10897" s="37" t="str">
        <f t="array" ref="C10897">IFERROR(XLOOKUP(A10897,'Asignacion Dic'!A:A,'Asignacion Dic'!B:B))</f>
        <v>EC-08</v>
      </c>
      <c r="D10897" s="38">
        <v>45656.68127314815</v>
      </c>
      <c r="E10897" s="36" t="s">
        <v>289</v>
      </c>
      <c r="F10897" s="37" t="str">
        <f t="array" ref="F10897">IFERROR(XLOOKUP(E10897,Operadores!A:A,Operadores!B:B))</f>
        <v>ALFEDI</v>
      </c>
      <c r="G10897" s="36" t="s">
        <v>42</v>
      </c>
      <c r="H10897" s="39">
        <v>19.27791</v>
      </c>
      <c r="I10897" s="40">
        <v>362.0</v>
      </c>
      <c r="J10897" s="41">
        <f t="shared" si="5"/>
        <v>6978.60342</v>
      </c>
      <c r="K10897" s="37" t="str">
        <f t="array" ref="K10897">IFERROR(XLOOKUP(G10897,'Tipo de carga'!A:A,'Tipo de carga'!B:B))</f>
        <v>Autoabasto</v>
      </c>
      <c r="L10897" s="37">
        <f t="shared" si="2"/>
        <v>53</v>
      </c>
      <c r="M10897" s="37">
        <f t="shared" si="3"/>
        <v>30</v>
      </c>
      <c r="N10897" s="37">
        <f t="shared" si="4"/>
        <v>12</v>
      </c>
      <c r="O10897" s="37" t="str">
        <f t="array" ref="O10897">IFERROR(XLOOKUP(K10897,'Tipo de carga'!B:B,'Tipo de carga'!C:C))</f>
        <v>Diesel</v>
      </c>
    </row>
    <row r="10898">
      <c r="A10898" s="36">
        <v>1819.0</v>
      </c>
      <c r="B10898" s="37" t="str">
        <f t="array" ref="B10898">IFERROR(XLOOKUP(A10898,'Asignacion Dic'!A:A,'Asignacion Dic'!C:C))</f>
        <v>Wm Full</v>
      </c>
      <c r="C10898" s="37" t="str">
        <f t="array" ref="C10898">IFERROR(XLOOKUP(A10898,'Asignacion Dic'!A:A,'Asignacion Dic'!B:B))</f>
        <v>EC-08</v>
      </c>
      <c r="D10898" s="38">
        <v>45656.676041666666</v>
      </c>
      <c r="E10898" s="36" t="s">
        <v>521</v>
      </c>
      <c r="F10898" s="37" t="str">
        <f t="array" ref="F10898">IFERROR(XLOOKUP(E10898,Operadores!A:A,Operadores!B:B))</f>
        <v>COPJAI</v>
      </c>
      <c r="G10898" s="36" t="s">
        <v>42</v>
      </c>
      <c r="H10898" s="39">
        <v>19.27791</v>
      </c>
      <c r="I10898" s="40">
        <v>415.0</v>
      </c>
      <c r="J10898" s="41">
        <f t="shared" si="5"/>
        <v>8000.33265</v>
      </c>
      <c r="K10898" s="37" t="str">
        <f t="array" ref="K10898">IFERROR(XLOOKUP(G10898,'Tipo de carga'!A:A,'Tipo de carga'!B:B))</f>
        <v>Autoabasto</v>
      </c>
      <c r="L10898" s="37">
        <f t="shared" si="2"/>
        <v>53</v>
      </c>
      <c r="M10898" s="37">
        <f t="shared" si="3"/>
        <v>30</v>
      </c>
      <c r="N10898" s="37">
        <f t="shared" si="4"/>
        <v>12</v>
      </c>
      <c r="O10898" s="37" t="str">
        <f t="array" ref="O10898">IFERROR(XLOOKUP(K10898,'Tipo de carga'!B:B,'Tipo de carga'!C:C))</f>
        <v>Diesel</v>
      </c>
    </row>
    <row r="10899">
      <c r="A10899" s="36">
        <v>2024.0</v>
      </c>
      <c r="B10899" s="37" t="str">
        <f t="array" ref="B10899">IFERROR(XLOOKUP(A10899,'Asignacion Dic'!A:A,'Asignacion Dic'!C:C))</f>
        <v>MeLi Dedicado Merida</v>
      </c>
      <c r="C10899" s="37" t="str">
        <f t="array" ref="C10899">IFERROR(XLOOKUP(A10899,'Asignacion Dic'!A:A,'Asignacion Dic'!B:B))</f>
        <v>EC-05</v>
      </c>
      <c r="D10899" s="38">
        <v>45656.65893518519</v>
      </c>
      <c r="E10899" s="36" t="s">
        <v>246</v>
      </c>
      <c r="F10899" s="37" t="str">
        <f t="array" ref="F10899">IFERROR(XLOOKUP(E10899,Operadores!A:A,Operadores!B:B))</f>
        <v>LUNADO</v>
      </c>
      <c r="G10899" s="36" t="s">
        <v>42</v>
      </c>
      <c r="H10899" s="39">
        <v>19.27791</v>
      </c>
      <c r="I10899" s="40">
        <v>240.0</v>
      </c>
      <c r="J10899" s="41">
        <f t="shared" si="5"/>
        <v>4626.6984</v>
      </c>
      <c r="K10899" s="37" t="str">
        <f t="array" ref="K10899">IFERROR(XLOOKUP(G10899,'Tipo de carga'!A:A,'Tipo de carga'!B:B))</f>
        <v>Autoabasto</v>
      </c>
      <c r="L10899" s="37">
        <f t="shared" si="2"/>
        <v>53</v>
      </c>
      <c r="M10899" s="37">
        <f t="shared" si="3"/>
        <v>30</v>
      </c>
      <c r="N10899" s="37">
        <f t="shared" si="4"/>
        <v>12</v>
      </c>
      <c r="O10899" s="37" t="str">
        <f t="array" ref="O10899">IFERROR(XLOOKUP(K10899,'Tipo de carga'!B:B,'Tipo de carga'!C:C))</f>
        <v>Diesel</v>
      </c>
    </row>
    <row r="10900">
      <c r="A10900" s="36">
        <v>1753.0</v>
      </c>
      <c r="B10900" s="37" t="str">
        <f t="array" ref="B10900">IFERROR(XLOOKUP(A10900,'Asignacion Dic'!A:A,'Asignacion Dic'!C:C))</f>
        <v>Wm Full</v>
      </c>
      <c r="C10900" s="37" t="str">
        <f t="array" ref="C10900">IFERROR(XLOOKUP(A10900,'Asignacion Dic'!A:A,'Asignacion Dic'!B:B))</f>
        <v>EC-08</v>
      </c>
      <c r="D10900" s="38">
        <v>45656.55122685185</v>
      </c>
      <c r="E10900" s="36" t="s">
        <v>291</v>
      </c>
      <c r="F10900" s="37" t="str">
        <f t="array" ref="F10900">IFERROR(XLOOKUP(E10900,Operadores!A:A,Operadores!B:B))</f>
        <v>MENRI</v>
      </c>
      <c r="G10900" s="36" t="s">
        <v>42</v>
      </c>
      <c r="H10900" s="39">
        <v>19.27791</v>
      </c>
      <c r="I10900" s="40">
        <v>437.0</v>
      </c>
      <c r="J10900" s="41">
        <f t="shared" si="5"/>
        <v>8424.44667</v>
      </c>
      <c r="K10900" s="37" t="str">
        <f t="array" ref="K10900">IFERROR(XLOOKUP(G10900,'Tipo de carga'!A:A,'Tipo de carga'!B:B))</f>
        <v>Autoabasto</v>
      </c>
      <c r="L10900" s="37">
        <f t="shared" si="2"/>
        <v>53</v>
      </c>
      <c r="M10900" s="37">
        <f t="shared" si="3"/>
        <v>30</v>
      </c>
      <c r="N10900" s="37">
        <f t="shared" si="4"/>
        <v>12</v>
      </c>
      <c r="O10900" s="37" t="str">
        <f t="array" ref="O10900">IFERROR(XLOOKUP(K10900,'Tipo de carga'!B:B,'Tipo de carga'!C:C))</f>
        <v>Diesel</v>
      </c>
    </row>
    <row r="10901">
      <c r="A10901" s="36">
        <v>2031.0</v>
      </c>
      <c r="B10901" s="37" t="str">
        <f t="array" ref="B10901">IFERROR(XLOOKUP(A10901,'Asignacion Dic'!A:A,'Asignacion Dic'!C:C))</f>
        <v>MeLi Dedicado Merida</v>
      </c>
      <c r="C10901" s="37" t="str">
        <f t="array" ref="C10901">IFERROR(XLOOKUP(A10901,'Asignacion Dic'!A:A,'Asignacion Dic'!B:B))</f>
        <v>EC-05</v>
      </c>
      <c r="D10901" s="38">
        <v>45656.5340162037</v>
      </c>
      <c r="E10901" s="36" t="s">
        <v>589</v>
      </c>
      <c r="F10901" s="37" t="str">
        <f t="array" ref="F10901">IFERROR(XLOOKUP(E10901,Operadores!A:A,Operadores!B:B))</f>
        <v>LEOJUA</v>
      </c>
      <c r="G10901" s="36" t="s">
        <v>42</v>
      </c>
      <c r="H10901" s="39">
        <v>19.27791</v>
      </c>
      <c r="I10901" s="40">
        <v>401.0</v>
      </c>
      <c r="J10901" s="41">
        <f t="shared" si="5"/>
        <v>7730.44191</v>
      </c>
      <c r="K10901" s="37" t="str">
        <f t="array" ref="K10901">IFERROR(XLOOKUP(G10901,'Tipo de carga'!A:A,'Tipo de carga'!B:B))</f>
        <v>Autoabasto</v>
      </c>
      <c r="L10901" s="37">
        <f t="shared" si="2"/>
        <v>53</v>
      </c>
      <c r="M10901" s="37">
        <f t="shared" si="3"/>
        <v>30</v>
      </c>
      <c r="N10901" s="37">
        <f t="shared" si="4"/>
        <v>12</v>
      </c>
      <c r="O10901" s="37" t="str">
        <f t="array" ref="O10901">IFERROR(XLOOKUP(K10901,'Tipo de carga'!B:B,'Tipo de carga'!C:C))</f>
        <v>Diesel</v>
      </c>
    </row>
    <row r="10902">
      <c r="A10902" s="36">
        <v>2013.0</v>
      </c>
      <c r="B10902" s="37" t="str">
        <f t="array" ref="B10902">IFERROR(XLOOKUP(A10902,'Asignacion Dic'!A:A,'Asignacion Dic'!C:C))</f>
        <v>MeLi Dedicado Merida</v>
      </c>
      <c r="C10902" s="37" t="str">
        <f t="array" ref="C10902">IFERROR(XLOOKUP(A10902,'Asignacion Dic'!A:A,'Asignacion Dic'!B:B))</f>
        <v>EC-05</v>
      </c>
      <c r="D10902" s="38">
        <v>45656.40814814815</v>
      </c>
      <c r="E10902" s="36" t="s">
        <v>557</v>
      </c>
      <c r="F10902" s="37" t="str">
        <f t="array" ref="F10902">IFERROR(XLOOKUP(E10902,Operadores!A:A,Operadores!B:B))</f>
        <v>MONENR</v>
      </c>
      <c r="G10902" s="36" t="s">
        <v>42</v>
      </c>
      <c r="H10902" s="39">
        <v>19.27791</v>
      </c>
      <c r="I10902" s="40">
        <v>257.0</v>
      </c>
      <c r="J10902" s="41">
        <f t="shared" si="5"/>
        <v>4954.42287</v>
      </c>
      <c r="K10902" s="37" t="str">
        <f t="array" ref="K10902">IFERROR(XLOOKUP(G10902,'Tipo de carga'!A:A,'Tipo de carga'!B:B))</f>
        <v>Autoabasto</v>
      </c>
      <c r="L10902" s="37">
        <f t="shared" si="2"/>
        <v>53</v>
      </c>
      <c r="M10902" s="37">
        <f t="shared" si="3"/>
        <v>30</v>
      </c>
      <c r="N10902" s="37">
        <f t="shared" si="4"/>
        <v>12</v>
      </c>
      <c r="O10902" s="37" t="str">
        <f t="array" ref="O10902">IFERROR(XLOOKUP(K10902,'Tipo de carga'!B:B,'Tipo de carga'!C:C))</f>
        <v>Diesel</v>
      </c>
    </row>
    <row r="10903">
      <c r="A10903" s="36">
        <v>1798.0</v>
      </c>
      <c r="B10903" s="37" t="str">
        <f t="array" ref="B10903">IFERROR(XLOOKUP(A10903,'Asignacion Dic'!A:A,'Asignacion Dic'!C:C))</f>
        <v>Wm Full</v>
      </c>
      <c r="C10903" s="37" t="str">
        <f t="array" ref="C10903">IFERROR(XLOOKUP(A10903,'Asignacion Dic'!A:A,'Asignacion Dic'!B:B))</f>
        <v>EC-08</v>
      </c>
      <c r="D10903" s="38">
        <v>45656.39945601852</v>
      </c>
      <c r="E10903" s="36" t="s">
        <v>299</v>
      </c>
      <c r="F10903" s="37" t="str">
        <f t="array" ref="F10903">IFERROR(XLOOKUP(E10903,Operadores!A:A,Operadores!B:B))</f>
        <v>MARWAL</v>
      </c>
      <c r="G10903" s="36" t="s">
        <v>42</v>
      </c>
      <c r="H10903" s="39">
        <v>19.27791</v>
      </c>
      <c r="I10903" s="40">
        <v>338.0</v>
      </c>
      <c r="J10903" s="41">
        <f t="shared" si="5"/>
        <v>6515.93358</v>
      </c>
      <c r="K10903" s="37" t="str">
        <f t="array" ref="K10903">IFERROR(XLOOKUP(G10903,'Tipo de carga'!A:A,'Tipo de carga'!B:B))</f>
        <v>Autoabasto</v>
      </c>
      <c r="L10903" s="37">
        <f t="shared" si="2"/>
        <v>53</v>
      </c>
      <c r="M10903" s="37">
        <f t="shared" si="3"/>
        <v>30</v>
      </c>
      <c r="N10903" s="37">
        <f t="shared" si="4"/>
        <v>12</v>
      </c>
      <c r="O10903" s="37" t="str">
        <f t="array" ref="O10903">IFERROR(XLOOKUP(K10903,'Tipo de carga'!B:B,'Tipo de carga'!C:C))</f>
        <v>Diesel</v>
      </c>
    </row>
    <row r="10904">
      <c r="A10904" s="36">
        <v>1682.0</v>
      </c>
      <c r="B10904" s="37" t="str">
        <f t="array" ref="B10904">IFERROR(XLOOKUP(A10904,'Asignacion Dic'!A:A,'Asignacion Dic'!C:C))</f>
        <v>Wm Sencillo</v>
      </c>
      <c r="C10904" s="37" t="str">
        <f t="array" ref="C10904">IFERROR(XLOOKUP(A10904,'Asignacion Dic'!A:A,'Asignacion Dic'!B:B))</f>
        <v>EC-08</v>
      </c>
      <c r="D10904" s="38">
        <v>45656.39202546296</v>
      </c>
      <c r="E10904" s="36" t="s">
        <v>303</v>
      </c>
      <c r="F10904" s="37" t="str">
        <f t="array" ref="F10904">IFERROR(XLOOKUP(E10904,Operadores!A:A,Operadores!B:B))</f>
        <v>CAMVI01</v>
      </c>
      <c r="G10904" s="36" t="s">
        <v>42</v>
      </c>
      <c r="H10904" s="39">
        <v>19.27791</v>
      </c>
      <c r="I10904" s="40">
        <v>120.0</v>
      </c>
      <c r="J10904" s="41">
        <f t="shared" si="5"/>
        <v>2313.3492</v>
      </c>
      <c r="K10904" s="37" t="str">
        <f t="array" ref="K10904">IFERROR(XLOOKUP(G10904,'Tipo de carga'!A:A,'Tipo de carga'!B:B))</f>
        <v>Autoabasto</v>
      </c>
      <c r="L10904" s="37">
        <f t="shared" si="2"/>
        <v>53</v>
      </c>
      <c r="M10904" s="37">
        <f t="shared" si="3"/>
        <v>30</v>
      </c>
      <c r="N10904" s="37">
        <f t="shared" si="4"/>
        <v>12</v>
      </c>
      <c r="O10904" s="37" t="str">
        <f t="array" ref="O10904">IFERROR(XLOOKUP(K10904,'Tipo de carga'!B:B,'Tipo de carga'!C:C))</f>
        <v>Diesel</v>
      </c>
    </row>
    <row r="10905">
      <c r="A10905" s="36">
        <v>2029.0</v>
      </c>
      <c r="B10905" s="37" t="str">
        <f t="array" ref="B10905">IFERROR(XLOOKUP(A10905,'Asignacion Dic'!A:A,'Asignacion Dic'!C:C))</f>
        <v>MeLi Dedicado Merida</v>
      </c>
      <c r="C10905" s="37" t="str">
        <f t="array" ref="C10905">IFERROR(XLOOKUP(A10905,'Asignacion Dic'!A:A,'Asignacion Dic'!B:B))</f>
        <v>EC-05</v>
      </c>
      <c r="D10905" s="38">
        <v>45656.35600694444</v>
      </c>
      <c r="E10905" s="36" t="s">
        <v>240</v>
      </c>
      <c r="F10905" s="37" t="str">
        <f t="array" ref="F10905">IFERROR(XLOOKUP(E10905,Operadores!A:A,Operadores!B:B))</f>
        <v>ACOHER</v>
      </c>
      <c r="G10905" s="36" t="s">
        <v>42</v>
      </c>
      <c r="H10905" s="39">
        <v>19.27791</v>
      </c>
      <c r="I10905" s="40">
        <v>340.0</v>
      </c>
      <c r="J10905" s="41">
        <f t="shared" si="5"/>
        <v>6554.4894</v>
      </c>
      <c r="K10905" s="37" t="str">
        <f t="array" ref="K10905">IFERROR(XLOOKUP(G10905,'Tipo de carga'!A:A,'Tipo de carga'!B:B))</f>
        <v>Autoabasto</v>
      </c>
      <c r="L10905" s="37">
        <f t="shared" si="2"/>
        <v>53</v>
      </c>
      <c r="M10905" s="37">
        <f t="shared" si="3"/>
        <v>30</v>
      </c>
      <c r="N10905" s="37">
        <f t="shared" si="4"/>
        <v>12</v>
      </c>
      <c r="O10905" s="37" t="str">
        <f t="array" ref="O10905">IFERROR(XLOOKUP(K10905,'Tipo de carga'!B:B,'Tipo de carga'!C:C))</f>
        <v>Diesel</v>
      </c>
    </row>
    <row r="10906">
      <c r="A10906" s="36">
        <v>1999.0</v>
      </c>
      <c r="B10906" s="37" t="str">
        <f t="array" ref="B10906">IFERROR(XLOOKUP(A10906,'Asignacion Dic'!A:A,'Asignacion Dic'!C:C))</f>
        <v>MeLi Dedicado Merida</v>
      </c>
      <c r="C10906" s="37" t="str">
        <f t="array" ref="C10906">IFERROR(XLOOKUP(A10906,'Asignacion Dic'!A:A,'Asignacion Dic'!B:B))</f>
        <v>EC-05</v>
      </c>
      <c r="D10906" s="38">
        <v>45656.226018518515</v>
      </c>
      <c r="E10906" s="36" t="s">
        <v>543</v>
      </c>
      <c r="F10906" s="37" t="str">
        <f t="array" ref="F10906">IFERROR(XLOOKUP(E10906,Operadores!A:A,Operadores!B:B))</f>
        <v>CAMJOS</v>
      </c>
      <c r="G10906" s="36" t="s">
        <v>42</v>
      </c>
      <c r="H10906" s="39">
        <v>19.27791</v>
      </c>
      <c r="I10906" s="40">
        <v>227.0</v>
      </c>
      <c r="J10906" s="41">
        <f t="shared" si="5"/>
        <v>4376.08557</v>
      </c>
      <c r="K10906" s="37" t="str">
        <f t="array" ref="K10906">IFERROR(XLOOKUP(G10906,'Tipo de carga'!A:A,'Tipo de carga'!B:B))</f>
        <v>Autoabasto</v>
      </c>
      <c r="L10906" s="37">
        <f t="shared" si="2"/>
        <v>53</v>
      </c>
      <c r="M10906" s="37">
        <f t="shared" si="3"/>
        <v>30</v>
      </c>
      <c r="N10906" s="37">
        <f t="shared" si="4"/>
        <v>12</v>
      </c>
      <c r="O10906" s="37" t="str">
        <f t="array" ref="O10906">IFERROR(XLOOKUP(K10906,'Tipo de carga'!B:B,'Tipo de carga'!C:C))</f>
        <v>Diesel</v>
      </c>
    </row>
    <row r="10907">
      <c r="A10907" s="36">
        <v>1996.0</v>
      </c>
      <c r="B10907" s="37" t="str">
        <f t="array" ref="B10907">IFERROR(XLOOKUP(A10907,'Asignacion Dic'!A:A,'Asignacion Dic'!C:C))</f>
        <v>MeLi Dedicado Merida</v>
      </c>
      <c r="C10907" s="37" t="str">
        <f t="array" ref="C10907">IFERROR(XLOOKUP(A10907,'Asignacion Dic'!A:A,'Asignacion Dic'!B:B))</f>
        <v>EC-05</v>
      </c>
      <c r="D10907" s="38">
        <v>45656.22027777778</v>
      </c>
      <c r="E10907" s="36" t="s">
        <v>204</v>
      </c>
      <c r="F10907" s="37" t="str">
        <f t="array" ref="F10907">IFERROR(XLOOKUP(E10907,Operadores!A:A,Operadores!B:B))</f>
        <v>AGUARM</v>
      </c>
      <c r="G10907" s="36" t="s">
        <v>42</v>
      </c>
      <c r="H10907" s="39">
        <v>19.27791</v>
      </c>
      <c r="I10907" s="40">
        <v>396.0</v>
      </c>
      <c r="J10907" s="41">
        <f t="shared" si="5"/>
        <v>7634.05236</v>
      </c>
      <c r="K10907" s="37" t="str">
        <f t="array" ref="K10907">IFERROR(XLOOKUP(G10907,'Tipo de carga'!A:A,'Tipo de carga'!B:B))</f>
        <v>Autoabasto</v>
      </c>
      <c r="L10907" s="37">
        <f t="shared" si="2"/>
        <v>53</v>
      </c>
      <c r="M10907" s="37">
        <f t="shared" si="3"/>
        <v>30</v>
      </c>
      <c r="N10907" s="37">
        <f t="shared" si="4"/>
        <v>12</v>
      </c>
      <c r="O10907" s="37" t="str">
        <f t="array" ref="O10907">IFERROR(XLOOKUP(K10907,'Tipo de carga'!B:B,'Tipo de carga'!C:C))</f>
        <v>Diesel</v>
      </c>
    </row>
    <row r="10908">
      <c r="A10908" s="36">
        <v>1826.0</v>
      </c>
      <c r="B10908" s="37" t="str">
        <f t="array" ref="B10908">IFERROR(XLOOKUP(A10908,'Asignacion Dic'!A:A,'Asignacion Dic'!C:C))</f>
        <v>Wm Full</v>
      </c>
      <c r="C10908" s="37" t="str">
        <f t="array" ref="C10908">IFERROR(XLOOKUP(A10908,'Asignacion Dic'!A:A,'Asignacion Dic'!B:B))</f>
        <v>EC-08</v>
      </c>
      <c r="D10908" s="38">
        <v>45656.18570601852</v>
      </c>
      <c r="E10908" s="36" t="s">
        <v>298</v>
      </c>
      <c r="F10908" s="37" t="str">
        <f t="array" ref="F10908">IFERROR(XLOOKUP(E10908,Operadores!A:A,Operadores!B:B))</f>
        <v>MORFRE01</v>
      </c>
      <c r="G10908" s="36" t="s">
        <v>42</v>
      </c>
      <c r="H10908" s="39">
        <v>19.27791</v>
      </c>
      <c r="I10908" s="40">
        <v>349.0</v>
      </c>
      <c r="J10908" s="41">
        <f t="shared" si="5"/>
        <v>6727.99059</v>
      </c>
      <c r="K10908" s="37" t="str">
        <f t="array" ref="K10908">IFERROR(XLOOKUP(G10908,'Tipo de carga'!A:A,'Tipo de carga'!B:B))</f>
        <v>Autoabasto</v>
      </c>
      <c r="L10908" s="37">
        <f t="shared" si="2"/>
        <v>53</v>
      </c>
      <c r="M10908" s="37">
        <f t="shared" si="3"/>
        <v>30</v>
      </c>
      <c r="N10908" s="37">
        <f t="shared" si="4"/>
        <v>12</v>
      </c>
      <c r="O10908" s="37" t="str">
        <f t="array" ref="O10908">IFERROR(XLOOKUP(K10908,'Tipo de carga'!B:B,'Tipo de carga'!C:C))</f>
        <v>Diesel</v>
      </c>
    </row>
    <row r="10909">
      <c r="A10909" s="36">
        <v>2002.0</v>
      </c>
      <c r="B10909" s="37" t="str">
        <f t="array" ref="B10909">IFERROR(XLOOKUP(A10909,'Asignacion Dic'!A:A,'Asignacion Dic'!C:C))</f>
        <v>MeLi Dedicado Merida</v>
      </c>
      <c r="C10909" s="37" t="str">
        <f t="array" ref="C10909">IFERROR(XLOOKUP(A10909,'Asignacion Dic'!A:A,'Asignacion Dic'!B:B))</f>
        <v>EC-05</v>
      </c>
      <c r="D10909" s="38">
        <v>45656.16625</v>
      </c>
      <c r="E10909" s="36" t="s">
        <v>535</v>
      </c>
      <c r="F10909" s="37" t="str">
        <f t="array" ref="F10909">IFERROR(XLOOKUP(E10909,Operadores!A:A,Operadores!B:B))</f>
        <v>VELALE</v>
      </c>
      <c r="G10909" s="36" t="s">
        <v>42</v>
      </c>
      <c r="H10909" s="39">
        <v>19.27791</v>
      </c>
      <c r="I10909" s="40">
        <v>234.0</v>
      </c>
      <c r="J10909" s="41">
        <f t="shared" si="5"/>
        <v>4511.03094</v>
      </c>
      <c r="K10909" s="37" t="str">
        <f t="array" ref="K10909">IFERROR(XLOOKUP(G10909,'Tipo de carga'!A:A,'Tipo de carga'!B:B))</f>
        <v>Autoabasto</v>
      </c>
      <c r="L10909" s="37">
        <f t="shared" si="2"/>
        <v>53</v>
      </c>
      <c r="M10909" s="37">
        <f t="shared" si="3"/>
        <v>30</v>
      </c>
      <c r="N10909" s="37">
        <f t="shared" si="4"/>
        <v>12</v>
      </c>
      <c r="O10909" s="37" t="str">
        <f t="array" ref="O10909">IFERROR(XLOOKUP(K10909,'Tipo de carga'!B:B,'Tipo de carga'!C:C))</f>
        <v>Diesel</v>
      </c>
    </row>
    <row r="10910">
      <c r="A10910" s="36">
        <v>2026.0</v>
      </c>
      <c r="B10910" s="37" t="str">
        <f t="array" ref="B10910">IFERROR(XLOOKUP(A10910,'Asignacion Dic'!A:A,'Asignacion Dic'!C:C))</f>
        <v>MeLi Dedicado Merida</v>
      </c>
      <c r="C10910" s="37" t="str">
        <f t="array" ref="C10910">IFERROR(XLOOKUP(A10910,'Asignacion Dic'!A:A,'Asignacion Dic'!B:B))</f>
        <v>EC-05</v>
      </c>
      <c r="D10910" s="38">
        <v>45656.0496875</v>
      </c>
      <c r="E10910" s="36" t="s">
        <v>227</v>
      </c>
      <c r="F10910" s="37" t="str">
        <f t="array" ref="F10910">IFERROR(XLOOKUP(E10910,Operadores!A:A,Operadores!B:B))</f>
        <v>PERAN01</v>
      </c>
      <c r="G10910" s="36" t="s">
        <v>42</v>
      </c>
      <c r="H10910" s="39">
        <v>19.27791</v>
      </c>
      <c r="I10910" s="40">
        <v>230.0</v>
      </c>
      <c r="J10910" s="41">
        <f t="shared" si="5"/>
        <v>4433.9193</v>
      </c>
      <c r="K10910" s="37" t="str">
        <f t="array" ref="K10910">IFERROR(XLOOKUP(G10910,'Tipo de carga'!A:A,'Tipo de carga'!B:B))</f>
        <v>Autoabasto</v>
      </c>
      <c r="L10910" s="37">
        <f t="shared" si="2"/>
        <v>53</v>
      </c>
      <c r="M10910" s="37">
        <f t="shared" si="3"/>
        <v>30</v>
      </c>
      <c r="N10910" s="37">
        <f t="shared" si="4"/>
        <v>12</v>
      </c>
      <c r="O10910" s="37" t="str">
        <f t="array" ref="O10910">IFERROR(XLOOKUP(K10910,'Tipo de carga'!B:B,'Tipo de carga'!C:C))</f>
        <v>Diesel</v>
      </c>
    </row>
    <row r="10911">
      <c r="A10911" s="36">
        <v>2016.0</v>
      </c>
      <c r="B10911" s="37" t="str">
        <f t="array" ref="B10911">IFERROR(XLOOKUP(A10911,'Asignacion Dic'!A:A,'Asignacion Dic'!C:C))</f>
        <v>MeLi Asignado TD</v>
      </c>
      <c r="C10911" s="37" t="str">
        <f t="array" ref="C10911">IFERROR(XLOOKUP(A10911,'Asignacion Dic'!A:A,'Asignacion Dic'!B:B))</f>
        <v>EC-05</v>
      </c>
      <c r="D10911" s="38">
        <v>45656.188888888886</v>
      </c>
      <c r="E10911" s="36" t="s">
        <v>578</v>
      </c>
      <c r="F10911" s="37" t="str">
        <f t="array" ref="F10911">IFERROR(XLOOKUP(E10911,Operadores!A:A,Operadores!B:B))</f>
        <v>ASTLUI</v>
      </c>
      <c r="G10911" s="36" t="s">
        <v>425</v>
      </c>
      <c r="H10911" s="39">
        <v>25.47</v>
      </c>
      <c r="I10911" s="40">
        <v>471.0</v>
      </c>
      <c r="J10911" s="41">
        <f t="shared" si="5"/>
        <v>11996.37</v>
      </c>
      <c r="K10911" s="37" t="str">
        <f t="array" ref="K10911">IFERROR(XLOOKUP(G10911,'Tipo de carga'!A:A,'Tipo de carga'!B:B))</f>
        <v>Ticket</v>
      </c>
      <c r="L10911" s="37">
        <f t="shared" si="2"/>
        <v>53</v>
      </c>
      <c r="M10911" s="37">
        <f t="shared" si="3"/>
        <v>30</v>
      </c>
      <c r="N10911" s="37">
        <f t="shared" si="4"/>
        <v>12</v>
      </c>
      <c r="O10911" s="37" t="str">
        <f t="array" ref="O10911">IFERROR(XLOOKUP(K10911,'Tipo de carga'!B:B,'Tipo de carga'!C:C))</f>
        <v>Diesel</v>
      </c>
    </row>
    <row r="10912">
      <c r="A10912" s="36">
        <v>1941.0</v>
      </c>
      <c r="B10912" s="37" t="str">
        <f t="array" ref="B10912">IFERROR(XLOOKUP(A10912,'Asignacion Dic'!A:A,'Asignacion Dic'!C:C))</f>
        <v>Available</v>
      </c>
      <c r="C10912" s="37" t="str">
        <f t="array" ref="C10912">IFERROR(XLOOKUP(A10912,'Asignacion Dic'!A:A,'Asignacion Dic'!B:B))</f>
        <v>TTE</v>
      </c>
      <c r="D10912" s="38">
        <v>45656.29791666667</v>
      </c>
      <c r="E10912" s="36" t="s">
        <v>172</v>
      </c>
      <c r="F10912" s="37" t="str">
        <f t="array" ref="F10912">IFERROR(XLOOKUP(E10912,Operadores!A:A,Operadores!B:B))</f>
        <v>REDJUL</v>
      </c>
      <c r="G10912" s="36" t="s">
        <v>425</v>
      </c>
      <c r="H10912" s="39">
        <v>24.69</v>
      </c>
      <c r="I10912" s="40">
        <v>101.0</v>
      </c>
      <c r="J10912" s="41">
        <f t="shared" si="5"/>
        <v>2493.69</v>
      </c>
      <c r="K10912" s="37" t="str">
        <f t="array" ref="K10912">IFERROR(XLOOKUP(G10912,'Tipo de carga'!A:A,'Tipo de carga'!B:B))</f>
        <v>Ticket</v>
      </c>
      <c r="L10912" s="37">
        <f t="shared" si="2"/>
        <v>53</v>
      </c>
      <c r="M10912" s="37">
        <f t="shared" si="3"/>
        <v>30</v>
      </c>
      <c r="N10912" s="37">
        <f t="shared" si="4"/>
        <v>12</v>
      </c>
      <c r="O10912" s="37" t="str">
        <f t="array" ref="O10912">IFERROR(XLOOKUP(K10912,'Tipo de carga'!B:B,'Tipo de carga'!C:C))</f>
        <v>Diesel</v>
      </c>
    </row>
    <row r="10913">
      <c r="A10913" s="36">
        <v>1983.0</v>
      </c>
      <c r="B10913" s="37" t="str">
        <f t="array" ref="B10913">IFERROR(XLOOKUP(A10913,'Asignacion Dic'!A:A,'Asignacion Dic'!C:C))</f>
        <v>MeLi asignado SD</v>
      </c>
      <c r="C10913" s="37" t="str">
        <f t="array" ref="C10913">IFERROR(XLOOKUP(A10913,'Asignacion Dic'!A:A,'Asignacion Dic'!B:B))</f>
        <v>EC-05</v>
      </c>
      <c r="D10913" s="38">
        <v>45656.52638888889</v>
      </c>
      <c r="E10913" s="36" t="s">
        <v>161</v>
      </c>
      <c r="F10913" s="37" t="str">
        <f t="array" ref="F10913">IFERROR(XLOOKUP(E10913,Operadores!A:A,Operadores!B:B))</f>
        <v>SANART</v>
      </c>
      <c r="G10913" s="36" t="s">
        <v>425</v>
      </c>
      <c r="H10913" s="39">
        <v>24.79</v>
      </c>
      <c r="I10913" s="40">
        <v>290.0</v>
      </c>
      <c r="J10913" s="41">
        <f t="shared" si="5"/>
        <v>7189.1</v>
      </c>
      <c r="K10913" s="37" t="str">
        <f t="array" ref="K10913">IFERROR(XLOOKUP(G10913,'Tipo de carga'!A:A,'Tipo de carga'!B:B))</f>
        <v>Ticket</v>
      </c>
      <c r="L10913" s="37">
        <f t="shared" si="2"/>
        <v>53</v>
      </c>
      <c r="M10913" s="37">
        <f t="shared" si="3"/>
        <v>30</v>
      </c>
      <c r="N10913" s="37">
        <f t="shared" si="4"/>
        <v>12</v>
      </c>
      <c r="O10913" s="37" t="str">
        <f t="array" ref="O10913">IFERROR(XLOOKUP(K10913,'Tipo de carga'!B:B,'Tipo de carga'!C:C))</f>
        <v>Diesel</v>
      </c>
    </row>
    <row r="10914">
      <c r="A10914" s="36">
        <v>1944.0</v>
      </c>
      <c r="B10914" s="37" t="str">
        <f t="array" ref="B10914">IFERROR(XLOOKUP(A10914,'Asignacion Dic'!A:A,'Asignacion Dic'!C:C))</f>
        <v>MeLi asignado SD</v>
      </c>
      <c r="C10914" s="37" t="str">
        <f t="array" ref="C10914">IFERROR(XLOOKUP(A10914,'Asignacion Dic'!A:A,'Asignacion Dic'!B:B))</f>
        <v>EC-05</v>
      </c>
      <c r="D10914" s="38">
        <v>45656.52638888889</v>
      </c>
      <c r="E10914" s="36"/>
      <c r="F10914" s="37"/>
      <c r="G10914" s="36" t="s">
        <v>425</v>
      </c>
      <c r="H10914" s="39">
        <v>24.79</v>
      </c>
      <c r="I10914" s="40">
        <v>213.79</v>
      </c>
      <c r="J10914" s="41">
        <f t="shared" si="5"/>
        <v>5299.8541</v>
      </c>
      <c r="K10914" s="37" t="str">
        <f t="array" ref="K10914">IFERROR(XLOOKUP(G10914,'Tipo de carga'!A:A,'Tipo de carga'!B:B))</f>
        <v>Ticket</v>
      </c>
      <c r="L10914" s="37">
        <f t="shared" si="2"/>
        <v>53</v>
      </c>
      <c r="M10914" s="37">
        <f t="shared" si="3"/>
        <v>30</v>
      </c>
      <c r="N10914" s="37">
        <f t="shared" si="4"/>
        <v>12</v>
      </c>
      <c r="O10914" s="37" t="str">
        <f t="array" ref="O10914">IFERROR(XLOOKUP(K10914,'Tipo de carga'!B:B,'Tipo de carga'!C:C))</f>
        <v>Diesel</v>
      </c>
    </row>
    <row r="10915">
      <c r="A10915" s="36">
        <v>1762.0</v>
      </c>
      <c r="B10915" s="37" t="str">
        <f t="array" ref="B10915">IFERROR(XLOOKUP(A10915,'Asignacion Dic'!A:A,'Asignacion Dic'!C:C))</f>
        <v>Hisense</v>
      </c>
      <c r="C10915" s="37" t="str">
        <f t="array" ref="C10915">IFERROR(XLOOKUP(A10915,'Asignacion Dic'!A:A,'Asignacion Dic'!B:B))</f>
        <v>EC-03</v>
      </c>
      <c r="D10915" s="38">
        <v>45656.614583333336</v>
      </c>
      <c r="E10915" s="36" t="s">
        <v>538</v>
      </c>
      <c r="F10915" s="37" t="str">
        <f t="array" ref="F10915">IFERROR(XLOOKUP(E10915,Operadores!A:A,Operadores!B:B))</f>
        <v>LOPMA03</v>
      </c>
      <c r="G10915" s="36" t="s">
        <v>425</v>
      </c>
      <c r="H10915" s="39">
        <v>25.85</v>
      </c>
      <c r="I10915" s="40">
        <v>201.0</v>
      </c>
      <c r="J10915" s="41">
        <f t="shared" si="5"/>
        <v>5195.85</v>
      </c>
      <c r="K10915" s="37" t="str">
        <f t="array" ref="K10915">IFERROR(XLOOKUP(G10915,'Tipo de carga'!A:A,'Tipo de carga'!B:B))</f>
        <v>Ticket</v>
      </c>
      <c r="L10915" s="37">
        <f t="shared" si="2"/>
        <v>53</v>
      </c>
      <c r="M10915" s="37">
        <f t="shared" si="3"/>
        <v>30</v>
      </c>
      <c r="N10915" s="37">
        <f t="shared" si="4"/>
        <v>12</v>
      </c>
      <c r="O10915" s="37" t="str">
        <f t="array" ref="O10915">IFERROR(XLOOKUP(K10915,'Tipo de carga'!B:B,'Tipo de carga'!C:C))</f>
        <v>Diesel</v>
      </c>
    </row>
    <row r="10916">
      <c r="A10916" s="36">
        <v>1921.0</v>
      </c>
      <c r="B10916" s="37" t="str">
        <f t="array" ref="B10916">IFERROR(XLOOKUP(A10916,'Asignacion Dic'!A:A,'Asignacion Dic'!C:C))</f>
        <v>Circuitos</v>
      </c>
      <c r="C10916" s="37" t="str">
        <f t="array" ref="C10916">IFERROR(XLOOKUP(A10916,'Asignacion Dic'!A:A,'Asignacion Dic'!B:B))</f>
        <v>EC-03</v>
      </c>
      <c r="D10916" s="38">
        <v>45656.0</v>
      </c>
      <c r="E10916" s="36" t="s">
        <v>445</v>
      </c>
      <c r="F10916" s="37" t="str">
        <f t="array" ref="F10916">IFERROR(XLOOKUP(E10916,Operadores!A:A,Operadores!B:B))</f>
        <v>MIREDM</v>
      </c>
      <c r="G10916" s="36" t="s">
        <v>446</v>
      </c>
      <c r="H10916" s="39">
        <v>10.2</v>
      </c>
      <c r="I10916" s="40">
        <v>249.48</v>
      </c>
      <c r="J10916" s="41">
        <f t="shared" si="5"/>
        <v>2544.696</v>
      </c>
      <c r="K10916" s="37" t="str">
        <f t="array" ref="K10916">IFERROR(XLOOKUP(G10916,'Tipo de carga'!A:A,'Tipo de carga'!B:B))</f>
        <v>Natgas</v>
      </c>
      <c r="L10916" s="37">
        <f t="shared" si="2"/>
        <v>53</v>
      </c>
      <c r="M10916" s="37">
        <f t="shared" si="3"/>
        <v>30</v>
      </c>
      <c r="N10916" s="37">
        <f t="shared" si="4"/>
        <v>12</v>
      </c>
      <c r="O10916" s="37" t="str">
        <f t="array" ref="O10916">IFERROR(XLOOKUP(K10916,'Tipo de carga'!B:B,'Tipo de carga'!C:C))</f>
        <v>GNC</v>
      </c>
    </row>
    <row r="10917">
      <c r="A10917" s="36">
        <v>1919.0</v>
      </c>
      <c r="B10917" s="37" t="str">
        <f t="array" ref="B10917">IFERROR(XLOOKUP(A10917,'Asignacion Dic'!A:A,'Asignacion Dic'!C:C))</f>
        <v>MeLi Ded Puebla</v>
      </c>
      <c r="C10917" s="37" t="str">
        <f t="array" ref="C10917">IFERROR(XLOOKUP(A10917,'Asignacion Dic'!A:A,'Asignacion Dic'!B:B))</f>
        <v>EC-05</v>
      </c>
      <c r="D10917" s="38">
        <v>45656.0</v>
      </c>
      <c r="E10917" s="36" t="s">
        <v>608</v>
      </c>
      <c r="F10917" s="37" t="str">
        <f t="array" ref="F10917">IFERROR(XLOOKUP(E10917,Operadores!A:A,Operadores!B:B))</f>
        <v>ALVRAU</v>
      </c>
      <c r="G10917" s="36" t="s">
        <v>315</v>
      </c>
      <c r="H10917" s="39">
        <v>10.65</v>
      </c>
      <c r="I10917" s="40">
        <v>211.0</v>
      </c>
      <c r="J10917" s="41">
        <f t="shared" si="5"/>
        <v>2247.15</v>
      </c>
      <c r="K10917" s="37" t="str">
        <f t="array" ref="K10917">IFERROR(XLOOKUP(G10917,'Tipo de carga'!A:A,'Tipo de carga'!B:B))</f>
        <v>COMSUSTENTA</v>
      </c>
      <c r="L10917" s="37">
        <f t="shared" si="2"/>
        <v>53</v>
      </c>
      <c r="M10917" s="37">
        <f t="shared" si="3"/>
        <v>30</v>
      </c>
      <c r="N10917" s="37">
        <f t="shared" si="4"/>
        <v>12</v>
      </c>
      <c r="O10917" s="37" t="str">
        <f t="array" ref="O10917">IFERROR(XLOOKUP(K10917,'Tipo de carga'!B:B,'Tipo de carga'!C:C))</f>
        <v>GNC</v>
      </c>
    </row>
    <row r="10918">
      <c r="A10918" s="36">
        <v>1921.0</v>
      </c>
      <c r="B10918" s="37" t="str">
        <f t="array" ref="B10918">IFERROR(XLOOKUP(A10918,'Asignacion Dic'!A:A,'Asignacion Dic'!C:C))</f>
        <v>Circuitos</v>
      </c>
      <c r="C10918" s="37" t="str">
        <f t="array" ref="C10918">IFERROR(XLOOKUP(A10918,'Asignacion Dic'!A:A,'Asignacion Dic'!B:B))</f>
        <v>EC-03</v>
      </c>
      <c r="D10918" s="38">
        <v>45656.0</v>
      </c>
      <c r="E10918" s="36" t="s">
        <v>445</v>
      </c>
      <c r="F10918" s="37" t="str">
        <f t="array" ref="F10918">IFERROR(XLOOKUP(E10918,Operadores!A:A,Operadores!B:B))</f>
        <v>MIREDM</v>
      </c>
      <c r="G10918" s="36" t="s">
        <v>315</v>
      </c>
      <c r="H10918" s="39">
        <v>10.65</v>
      </c>
      <c r="I10918" s="40">
        <v>265.0</v>
      </c>
      <c r="J10918" s="41">
        <f t="shared" si="5"/>
        <v>2822.25</v>
      </c>
      <c r="K10918" s="37" t="str">
        <f t="array" ref="K10918">IFERROR(XLOOKUP(G10918,'Tipo de carga'!A:A,'Tipo de carga'!B:B))</f>
        <v>COMSUSTENTA</v>
      </c>
      <c r="L10918" s="37">
        <f t="shared" si="2"/>
        <v>53</v>
      </c>
      <c r="M10918" s="37">
        <f t="shared" si="3"/>
        <v>30</v>
      </c>
      <c r="N10918" s="37">
        <f t="shared" si="4"/>
        <v>12</v>
      </c>
      <c r="O10918" s="37" t="str">
        <f t="array" ref="O10918">IFERROR(XLOOKUP(K10918,'Tipo de carga'!B:B,'Tipo de carga'!C:C))</f>
        <v>GNC</v>
      </c>
    </row>
    <row r="10919">
      <c r="A10919" s="36">
        <v>1943.0</v>
      </c>
      <c r="B10919" s="37" t="str">
        <f t="array" ref="B10919">IFERROR(XLOOKUP(A10919,'Asignacion Dic'!A:A,'Asignacion Dic'!C:C))</f>
        <v>Circuitos</v>
      </c>
      <c r="C10919" s="37" t="str">
        <f t="array" ref="C10919">IFERROR(XLOOKUP(A10919,'Asignacion Dic'!A:A,'Asignacion Dic'!B:B))</f>
        <v>EC-03</v>
      </c>
      <c r="D10919" s="38">
        <v>45657.95599537037</v>
      </c>
      <c r="E10919" s="36" t="s">
        <v>329</v>
      </c>
      <c r="F10919" s="37" t="str">
        <f t="array" ref="F10919">IFERROR(XLOOKUP(E10919,Operadores!A:A,Operadores!B:B))</f>
        <v>RODRAU01</v>
      </c>
      <c r="G10919" s="36" t="s">
        <v>72</v>
      </c>
      <c r="H10919" s="39">
        <v>19.17</v>
      </c>
      <c r="I10919" s="40">
        <v>502.0</v>
      </c>
      <c r="J10919" s="41">
        <f t="shared" si="5"/>
        <v>9623.34</v>
      </c>
      <c r="K10919" s="37" t="str">
        <f t="array" ref="K10919">IFERROR(XLOOKUP(G10919,'Tipo de carga'!A:A,'Tipo de carga'!B:B))</f>
        <v>Autoabasto</v>
      </c>
      <c r="L10919" s="37">
        <f t="shared" si="2"/>
        <v>53</v>
      </c>
      <c r="M10919" s="37">
        <f t="shared" si="3"/>
        <v>31</v>
      </c>
      <c r="N10919" s="37">
        <f t="shared" si="4"/>
        <v>12</v>
      </c>
      <c r="O10919" s="37" t="str">
        <f t="array" ref="O10919">IFERROR(XLOOKUP(K10919,'Tipo de carga'!B:B,'Tipo de carga'!C:C))</f>
        <v>Diesel</v>
      </c>
    </row>
    <row r="10920">
      <c r="A10920" s="36">
        <v>1993.0</v>
      </c>
      <c r="B10920" s="37" t="str">
        <f t="array" ref="B10920">IFERROR(XLOOKUP(A10920,'Asignacion Dic'!A:A,'Asignacion Dic'!C:C))</f>
        <v>MeLi Dedicado TD</v>
      </c>
      <c r="C10920" s="37" t="str">
        <f t="array" ref="C10920">IFERROR(XLOOKUP(A10920,'Asignacion Dic'!A:A,'Asignacion Dic'!B:B))</f>
        <v>EC-05</v>
      </c>
      <c r="D10920" s="38">
        <v>45657.93052083333</v>
      </c>
      <c r="E10920" s="36" t="s">
        <v>188</v>
      </c>
      <c r="F10920" s="37" t="str">
        <f t="array" ref="F10920">IFERROR(XLOOKUP(E10920,Operadores!A:A,Operadores!B:B))</f>
        <v>ZAMROB</v>
      </c>
      <c r="G10920" s="36" t="s">
        <v>72</v>
      </c>
      <c r="H10920" s="39">
        <v>19.17</v>
      </c>
      <c r="I10920" s="40">
        <v>494.0</v>
      </c>
      <c r="J10920" s="41">
        <f t="shared" si="5"/>
        <v>9469.98</v>
      </c>
      <c r="K10920" s="37" t="str">
        <f t="array" ref="K10920">IFERROR(XLOOKUP(G10920,'Tipo de carga'!A:A,'Tipo de carga'!B:B))</f>
        <v>Autoabasto</v>
      </c>
      <c r="L10920" s="37">
        <f t="shared" si="2"/>
        <v>53</v>
      </c>
      <c r="M10920" s="37">
        <f t="shared" si="3"/>
        <v>31</v>
      </c>
      <c r="N10920" s="37">
        <f t="shared" si="4"/>
        <v>12</v>
      </c>
      <c r="O10920" s="37" t="str">
        <f t="array" ref="O10920">IFERROR(XLOOKUP(K10920,'Tipo de carga'!B:B,'Tipo de carga'!C:C))</f>
        <v>Diesel</v>
      </c>
    </row>
    <row r="10921">
      <c r="A10921" s="36">
        <v>1899.0</v>
      </c>
      <c r="B10921" s="37" t="str">
        <f t="array" ref="B10921">IFERROR(XLOOKUP(A10921,'Asignacion Dic'!A:A,'Asignacion Dic'!C:C))</f>
        <v>Full Liver</v>
      </c>
      <c r="C10921" s="37" t="str">
        <f t="array" ref="C10921">IFERROR(XLOOKUP(A10921,'Asignacion Dic'!A:A,'Asignacion Dic'!B:B))</f>
        <v>EC-01</v>
      </c>
      <c r="D10921" s="38">
        <v>45657.72712962963</v>
      </c>
      <c r="E10921" s="36" t="s">
        <v>555</v>
      </c>
      <c r="F10921" s="37" t="str">
        <f t="array" ref="F10921">IFERROR(XLOOKUP(E10921,Operadores!A:A,Operadores!B:B))</f>
        <v>GONALA</v>
      </c>
      <c r="G10921" s="36" t="s">
        <v>72</v>
      </c>
      <c r="H10921" s="39">
        <v>19.17</v>
      </c>
      <c r="I10921" s="40">
        <v>731.0</v>
      </c>
      <c r="J10921" s="41">
        <f t="shared" si="5"/>
        <v>14013.27</v>
      </c>
      <c r="K10921" s="37" t="str">
        <f t="array" ref="K10921">IFERROR(XLOOKUP(G10921,'Tipo de carga'!A:A,'Tipo de carga'!B:B))</f>
        <v>Autoabasto</v>
      </c>
      <c r="L10921" s="37">
        <f t="shared" si="2"/>
        <v>53</v>
      </c>
      <c r="M10921" s="37">
        <f t="shared" si="3"/>
        <v>31</v>
      </c>
      <c r="N10921" s="37">
        <f t="shared" si="4"/>
        <v>12</v>
      </c>
      <c r="O10921" s="37" t="str">
        <f t="array" ref="O10921">IFERROR(XLOOKUP(K10921,'Tipo de carga'!B:B,'Tipo de carga'!C:C))</f>
        <v>Diesel</v>
      </c>
    </row>
    <row r="10922">
      <c r="A10922" s="36">
        <v>1837.0</v>
      </c>
      <c r="B10922" s="37" t="str">
        <f t="array" ref="B10922">IFERROR(XLOOKUP(A10922,'Asignacion Dic'!A:A,'Asignacion Dic'!C:C))</f>
        <v>Liverpool Local</v>
      </c>
      <c r="C10922" s="37" t="str">
        <f t="array" ref="C10922">IFERROR(XLOOKUP(A10922,'Asignacion Dic'!A:A,'Asignacion Dic'!B:B))</f>
        <v>EC-01</v>
      </c>
      <c r="D10922" s="38">
        <v>45657.703101851854</v>
      </c>
      <c r="E10922" s="36" t="s">
        <v>461</v>
      </c>
      <c r="F10922" s="37" t="str">
        <f t="array" ref="F10922">IFERROR(XLOOKUP(E10922,Operadores!A:A,Operadores!B:B))</f>
        <v>JUAJOR</v>
      </c>
      <c r="G10922" s="36" t="s">
        <v>72</v>
      </c>
      <c r="H10922" s="39">
        <v>19.17</v>
      </c>
      <c r="I10922" s="40">
        <v>747.0</v>
      </c>
      <c r="J10922" s="41">
        <f t="shared" si="5"/>
        <v>14319.99</v>
      </c>
      <c r="K10922" s="37" t="str">
        <f t="array" ref="K10922">IFERROR(XLOOKUP(G10922,'Tipo de carga'!A:A,'Tipo de carga'!B:B))</f>
        <v>Autoabasto</v>
      </c>
      <c r="L10922" s="37">
        <f t="shared" si="2"/>
        <v>53</v>
      </c>
      <c r="M10922" s="37">
        <f t="shared" si="3"/>
        <v>31</v>
      </c>
      <c r="N10922" s="37">
        <f t="shared" si="4"/>
        <v>12</v>
      </c>
      <c r="O10922" s="37" t="str">
        <f t="array" ref="O10922">IFERROR(XLOOKUP(K10922,'Tipo de carga'!B:B,'Tipo de carga'!C:C))</f>
        <v>Diesel</v>
      </c>
    </row>
    <row r="10923">
      <c r="A10923" s="36">
        <v>1992.0</v>
      </c>
      <c r="B10923" s="37" t="str">
        <f t="array" ref="B10923">IFERROR(XLOOKUP(A10923,'Asignacion Dic'!A:A,'Asignacion Dic'!C:C))</f>
        <v>MeLi Dedicado TD</v>
      </c>
      <c r="C10923" s="37" t="str">
        <f t="array" ref="C10923">IFERROR(XLOOKUP(A10923,'Asignacion Dic'!A:A,'Asignacion Dic'!B:B))</f>
        <v>EC-05</v>
      </c>
      <c r="D10923" s="38">
        <v>45657.62611111111</v>
      </c>
      <c r="E10923" s="36" t="s">
        <v>418</v>
      </c>
      <c r="F10923" s="37" t="str">
        <f t="array" ref="F10923">IFERROR(XLOOKUP(E10923,Operadores!A:A,Operadores!B:B))</f>
        <v>MENMI</v>
      </c>
      <c r="G10923" s="36" t="s">
        <v>72</v>
      </c>
      <c r="H10923" s="39">
        <v>19.17</v>
      </c>
      <c r="I10923" s="40">
        <v>304.0</v>
      </c>
      <c r="J10923" s="41">
        <f t="shared" si="5"/>
        <v>5827.68</v>
      </c>
      <c r="K10923" s="37" t="str">
        <f t="array" ref="K10923">IFERROR(XLOOKUP(G10923,'Tipo de carga'!A:A,'Tipo de carga'!B:B))</f>
        <v>Autoabasto</v>
      </c>
      <c r="L10923" s="37">
        <f t="shared" si="2"/>
        <v>53</v>
      </c>
      <c r="M10923" s="37">
        <f t="shared" si="3"/>
        <v>31</v>
      </c>
      <c r="N10923" s="37">
        <f t="shared" si="4"/>
        <v>12</v>
      </c>
      <c r="O10923" s="37" t="str">
        <f t="array" ref="O10923">IFERROR(XLOOKUP(K10923,'Tipo de carga'!B:B,'Tipo de carga'!C:C))</f>
        <v>Diesel</v>
      </c>
    </row>
    <row r="10924">
      <c r="A10924" s="36">
        <v>1762.0</v>
      </c>
      <c r="B10924" s="37" t="str">
        <f t="array" ref="B10924">IFERROR(XLOOKUP(A10924,'Asignacion Dic'!A:A,'Asignacion Dic'!C:C))</f>
        <v>Hisense</v>
      </c>
      <c r="C10924" s="37" t="str">
        <f t="array" ref="C10924">IFERROR(XLOOKUP(A10924,'Asignacion Dic'!A:A,'Asignacion Dic'!B:B))</f>
        <v>EC-03</v>
      </c>
      <c r="D10924" s="38">
        <v>45657.61636574074</v>
      </c>
      <c r="E10924" s="36" t="s">
        <v>410</v>
      </c>
      <c r="F10924" s="37" t="str">
        <f t="array" ref="F10924">IFERROR(XLOOKUP(E10924,Operadores!A:A,Operadores!B:B))</f>
        <v>LOPMA03</v>
      </c>
      <c r="G10924" s="36" t="s">
        <v>72</v>
      </c>
      <c r="H10924" s="39">
        <v>19.17</v>
      </c>
      <c r="I10924" s="40">
        <v>453.0</v>
      </c>
      <c r="J10924" s="41">
        <f t="shared" si="5"/>
        <v>8684.01</v>
      </c>
      <c r="K10924" s="37" t="str">
        <f t="array" ref="K10924">IFERROR(XLOOKUP(G10924,'Tipo de carga'!A:A,'Tipo de carga'!B:B))</f>
        <v>Autoabasto</v>
      </c>
      <c r="L10924" s="37">
        <f t="shared" si="2"/>
        <v>53</v>
      </c>
      <c r="M10924" s="37">
        <f t="shared" si="3"/>
        <v>31</v>
      </c>
      <c r="N10924" s="37">
        <f t="shared" si="4"/>
        <v>12</v>
      </c>
      <c r="O10924" s="37" t="str">
        <f t="array" ref="O10924">IFERROR(XLOOKUP(K10924,'Tipo de carga'!B:B,'Tipo de carga'!C:C))</f>
        <v>Diesel</v>
      </c>
    </row>
    <row r="10925">
      <c r="A10925" s="36">
        <v>1757.0</v>
      </c>
      <c r="B10925" s="37" t="str">
        <f t="array" ref="B10925">IFERROR(XLOOKUP(A10925,'Asignacion Dic'!A:A,'Asignacion Dic'!C:C))</f>
        <v>Pilgrims Tepo</v>
      </c>
      <c r="C10925" s="37" t="str">
        <f t="array" ref="C10925">IFERROR(XLOOKUP(A10925,'Asignacion Dic'!A:A,'Asignacion Dic'!B:B))</f>
        <v>EC-02</v>
      </c>
      <c r="D10925" s="38">
        <v>45657.570543981485</v>
      </c>
      <c r="E10925" s="36" t="s">
        <v>377</v>
      </c>
      <c r="F10925" s="37" t="str">
        <f t="array" ref="F10925">IFERROR(XLOOKUP(E10925,Operadores!A:A,Operadores!B:B))</f>
        <v>MARMIG</v>
      </c>
      <c r="G10925" s="36" t="s">
        <v>72</v>
      </c>
      <c r="H10925" s="39">
        <v>19.17</v>
      </c>
      <c r="I10925" s="40">
        <v>163.0</v>
      </c>
      <c r="J10925" s="41">
        <f t="shared" si="5"/>
        <v>3124.71</v>
      </c>
      <c r="K10925" s="37" t="str">
        <f t="array" ref="K10925">IFERROR(XLOOKUP(G10925,'Tipo de carga'!A:A,'Tipo de carga'!B:B))</f>
        <v>Autoabasto</v>
      </c>
      <c r="L10925" s="37">
        <f t="shared" si="2"/>
        <v>53</v>
      </c>
      <c r="M10925" s="37">
        <f t="shared" si="3"/>
        <v>31</v>
      </c>
      <c r="N10925" s="37">
        <f t="shared" si="4"/>
        <v>12</v>
      </c>
      <c r="O10925" s="37" t="str">
        <f t="array" ref="O10925">IFERROR(XLOOKUP(K10925,'Tipo de carga'!B:B,'Tipo de carga'!C:C))</f>
        <v>Diesel</v>
      </c>
    </row>
    <row r="10926">
      <c r="A10926" s="36">
        <v>2087.0</v>
      </c>
      <c r="B10926" s="37" t="str">
        <f t="array" ref="B10926">IFERROR(XLOOKUP(A10926,'Asignacion Dic'!A:A,'Asignacion Dic'!C:C))</f>
        <v>MeLi asignado SD</v>
      </c>
      <c r="C10926" s="37" t="str">
        <f t="array" ref="C10926">IFERROR(XLOOKUP(A10926,'Asignacion Dic'!A:A,'Asignacion Dic'!B:B))</f>
        <v>EC-05</v>
      </c>
      <c r="D10926" s="38">
        <v>45657.56266203704</v>
      </c>
      <c r="E10926" s="36" t="s">
        <v>175</v>
      </c>
      <c r="F10926" s="37" t="str">
        <f t="array" ref="F10926">IFERROR(XLOOKUP(E10926,Operadores!A:A,Operadores!B:B))</f>
        <v>PERRIC</v>
      </c>
      <c r="G10926" s="36" t="s">
        <v>72</v>
      </c>
      <c r="H10926" s="39">
        <v>19.17</v>
      </c>
      <c r="I10926" s="40">
        <v>471.0</v>
      </c>
      <c r="J10926" s="41">
        <f t="shared" si="5"/>
        <v>9029.07</v>
      </c>
      <c r="K10926" s="37" t="str">
        <f t="array" ref="K10926">IFERROR(XLOOKUP(G10926,'Tipo de carga'!A:A,'Tipo de carga'!B:B))</f>
        <v>Autoabasto</v>
      </c>
      <c r="L10926" s="37">
        <f t="shared" si="2"/>
        <v>53</v>
      </c>
      <c r="M10926" s="37">
        <f t="shared" si="3"/>
        <v>31</v>
      </c>
      <c r="N10926" s="37">
        <f t="shared" si="4"/>
        <v>12</v>
      </c>
      <c r="O10926" s="37" t="str">
        <f t="array" ref="O10926">IFERROR(XLOOKUP(K10926,'Tipo de carga'!B:B,'Tipo de carga'!C:C))</f>
        <v>Diesel</v>
      </c>
    </row>
    <row r="10927">
      <c r="A10927" s="36">
        <v>2014.0</v>
      </c>
      <c r="B10927" s="37" t="str">
        <f t="array" ref="B10927">IFERROR(XLOOKUP(A10927,'Asignacion Dic'!A:A,'Asignacion Dic'!C:C))</f>
        <v>MeLi Asignado TD</v>
      </c>
      <c r="C10927" s="37" t="str">
        <f t="array" ref="C10927">IFERROR(XLOOKUP(A10927,'Asignacion Dic'!A:A,'Asignacion Dic'!B:B))</f>
        <v>EC-05</v>
      </c>
      <c r="D10927" s="38">
        <v>45657.548993055556</v>
      </c>
      <c r="E10927" s="36" t="s">
        <v>417</v>
      </c>
      <c r="F10927" s="37" t="str">
        <f t="array" ref="F10927">IFERROR(XLOOKUP(E10927,Operadores!A:A,Operadores!B:B))</f>
        <v>OLVJUA01</v>
      </c>
      <c r="G10927" s="36" t="s">
        <v>72</v>
      </c>
      <c r="H10927" s="39">
        <v>19.17</v>
      </c>
      <c r="I10927" s="40">
        <v>602.0</v>
      </c>
      <c r="J10927" s="41">
        <f t="shared" si="5"/>
        <v>11540.34</v>
      </c>
      <c r="K10927" s="37" t="str">
        <f t="array" ref="K10927">IFERROR(XLOOKUP(G10927,'Tipo de carga'!A:A,'Tipo de carga'!B:B))</f>
        <v>Autoabasto</v>
      </c>
      <c r="L10927" s="37">
        <f t="shared" si="2"/>
        <v>53</v>
      </c>
      <c r="M10927" s="37">
        <f t="shared" si="3"/>
        <v>31</v>
      </c>
      <c r="N10927" s="37">
        <f t="shared" si="4"/>
        <v>12</v>
      </c>
      <c r="O10927" s="37" t="str">
        <f t="array" ref="O10927">IFERROR(XLOOKUP(K10927,'Tipo de carga'!B:B,'Tipo de carga'!C:C))</f>
        <v>Diesel</v>
      </c>
    </row>
    <row r="10928">
      <c r="A10928" s="36">
        <v>1862.0</v>
      </c>
      <c r="B10928" s="37" t="str">
        <f t="array" ref="B10928">IFERROR(XLOOKUP(A10928,'Asignacion Dic'!A:A,'Asignacion Dic'!C:C))</f>
        <v>Circuitos</v>
      </c>
      <c r="C10928" s="37" t="str">
        <f t="array" ref="C10928">IFERROR(XLOOKUP(A10928,'Asignacion Dic'!A:A,'Asignacion Dic'!B:B))</f>
        <v>EC-03</v>
      </c>
      <c r="D10928" s="38">
        <v>45657.53564814815</v>
      </c>
      <c r="E10928" s="36" t="s">
        <v>350</v>
      </c>
      <c r="F10928" s="37" t="str">
        <f t="array" ref="F10928">IFERROR(XLOOKUP(E10928,Operadores!A:A,Operadores!B:B))</f>
        <v>PERRI</v>
      </c>
      <c r="G10928" s="36" t="s">
        <v>72</v>
      </c>
      <c r="H10928" s="39">
        <v>19.17</v>
      </c>
      <c r="I10928" s="40">
        <v>583.0</v>
      </c>
      <c r="J10928" s="41">
        <f t="shared" si="5"/>
        <v>11176.11</v>
      </c>
      <c r="K10928" s="37" t="str">
        <f t="array" ref="K10928">IFERROR(XLOOKUP(G10928,'Tipo de carga'!A:A,'Tipo de carga'!B:B))</f>
        <v>Autoabasto</v>
      </c>
      <c r="L10928" s="37">
        <f t="shared" si="2"/>
        <v>53</v>
      </c>
      <c r="M10928" s="37">
        <f t="shared" si="3"/>
        <v>31</v>
      </c>
      <c r="N10928" s="37">
        <f t="shared" si="4"/>
        <v>12</v>
      </c>
      <c r="O10928" s="37" t="str">
        <f t="array" ref="O10928">IFERROR(XLOOKUP(K10928,'Tipo de carga'!B:B,'Tipo de carga'!C:C))</f>
        <v>Diesel</v>
      </c>
    </row>
    <row r="10929">
      <c r="A10929" s="36">
        <v>1906.0</v>
      </c>
      <c r="B10929" s="37" t="str">
        <f t="array" ref="B10929">IFERROR(XLOOKUP(A10929,'Asignacion Dic'!A:A,'Asignacion Dic'!C:C))</f>
        <v>MeLi asignado SD</v>
      </c>
      <c r="C10929" s="37" t="str">
        <f t="array" ref="C10929">IFERROR(XLOOKUP(A10929,'Asignacion Dic'!A:A,'Asignacion Dic'!B:B))</f>
        <v>EC-05</v>
      </c>
      <c r="D10929" s="38">
        <v>45657.52413194445</v>
      </c>
      <c r="E10929" s="36" t="s">
        <v>179</v>
      </c>
      <c r="F10929" s="37" t="str">
        <f t="array" ref="F10929">IFERROR(XLOOKUP(E10929,Operadores!A:A,Operadores!B:B))</f>
        <v>IBAJOS</v>
      </c>
      <c r="G10929" s="36" t="s">
        <v>72</v>
      </c>
      <c r="H10929" s="39">
        <v>19.17</v>
      </c>
      <c r="I10929" s="40">
        <v>333.0</v>
      </c>
      <c r="J10929" s="41">
        <f t="shared" si="5"/>
        <v>6383.61</v>
      </c>
      <c r="K10929" s="37" t="str">
        <f t="array" ref="K10929">IFERROR(XLOOKUP(G10929,'Tipo de carga'!A:A,'Tipo de carga'!B:B))</f>
        <v>Autoabasto</v>
      </c>
      <c r="L10929" s="37">
        <f t="shared" si="2"/>
        <v>53</v>
      </c>
      <c r="M10929" s="37">
        <f t="shared" si="3"/>
        <v>31</v>
      </c>
      <c r="N10929" s="37">
        <f t="shared" si="4"/>
        <v>12</v>
      </c>
      <c r="O10929" s="37" t="str">
        <f t="array" ref="O10929">IFERROR(XLOOKUP(K10929,'Tipo de carga'!B:B,'Tipo de carga'!C:C))</f>
        <v>Diesel</v>
      </c>
    </row>
    <row r="10930">
      <c r="A10930" s="36">
        <v>1852.0</v>
      </c>
      <c r="B10930" s="37" t="str">
        <f t="array" ref="B10930">IFERROR(XLOOKUP(A10930,'Asignacion Dic'!A:A,'Asignacion Dic'!C:C))</f>
        <v>Circuitos</v>
      </c>
      <c r="C10930" s="37" t="str">
        <f t="array" ref="C10930">IFERROR(XLOOKUP(A10930,'Asignacion Dic'!A:A,'Asignacion Dic'!B:B))</f>
        <v>EC-03</v>
      </c>
      <c r="D10930" s="38">
        <v>45657.49582175926</v>
      </c>
      <c r="E10930" s="36" t="s">
        <v>197</v>
      </c>
      <c r="F10930" s="37" t="str">
        <f t="array" ref="F10930">IFERROR(XLOOKUP(E10930,Operadores!A:A,Operadores!B:B))</f>
        <v>REYALE</v>
      </c>
      <c r="G10930" s="36" t="s">
        <v>72</v>
      </c>
      <c r="H10930" s="39">
        <v>19.17</v>
      </c>
      <c r="I10930" s="40">
        <v>255.0</v>
      </c>
      <c r="J10930" s="41">
        <f t="shared" si="5"/>
        <v>4888.35</v>
      </c>
      <c r="K10930" s="37" t="str">
        <f t="array" ref="K10930">IFERROR(XLOOKUP(G10930,'Tipo de carga'!A:A,'Tipo de carga'!B:B))</f>
        <v>Autoabasto</v>
      </c>
      <c r="L10930" s="37">
        <f t="shared" si="2"/>
        <v>53</v>
      </c>
      <c r="M10930" s="37">
        <f t="shared" si="3"/>
        <v>31</v>
      </c>
      <c r="N10930" s="37">
        <f t="shared" si="4"/>
        <v>12</v>
      </c>
      <c r="O10930" s="37" t="str">
        <f t="array" ref="O10930">IFERROR(XLOOKUP(K10930,'Tipo de carga'!B:B,'Tipo de carga'!C:C))</f>
        <v>Diesel</v>
      </c>
    </row>
    <row r="10931">
      <c r="A10931" s="36">
        <v>1940.0</v>
      </c>
      <c r="B10931" s="37" t="str">
        <f t="array" ref="B10931">IFERROR(XLOOKUP(A10931,'Asignacion Dic'!A:A,'Asignacion Dic'!C:C))</f>
        <v>Circuitos</v>
      </c>
      <c r="C10931" s="37" t="str">
        <f t="array" ref="C10931">IFERROR(XLOOKUP(A10931,'Asignacion Dic'!A:A,'Asignacion Dic'!B:B))</f>
        <v>EC-03</v>
      </c>
      <c r="D10931" s="38">
        <v>45657.48873842593</v>
      </c>
      <c r="E10931" s="36" t="s">
        <v>259</v>
      </c>
      <c r="F10931" s="37" t="str">
        <f t="array" ref="F10931">IFERROR(XLOOKUP(E10931,Operadores!A:A,Operadores!B:B))</f>
        <v>FLOPE</v>
      </c>
      <c r="G10931" s="36" t="s">
        <v>72</v>
      </c>
      <c r="H10931" s="39">
        <v>19.17</v>
      </c>
      <c r="I10931" s="40">
        <v>388.0</v>
      </c>
      <c r="J10931" s="41">
        <f t="shared" si="5"/>
        <v>7437.96</v>
      </c>
      <c r="K10931" s="37" t="str">
        <f t="array" ref="K10931">IFERROR(XLOOKUP(G10931,'Tipo de carga'!A:A,'Tipo de carga'!B:B))</f>
        <v>Autoabasto</v>
      </c>
      <c r="L10931" s="37">
        <f t="shared" si="2"/>
        <v>53</v>
      </c>
      <c r="M10931" s="37">
        <f t="shared" si="3"/>
        <v>31</v>
      </c>
      <c r="N10931" s="37">
        <f t="shared" si="4"/>
        <v>12</v>
      </c>
      <c r="O10931" s="37" t="str">
        <f t="array" ref="O10931">IFERROR(XLOOKUP(K10931,'Tipo de carga'!B:B,'Tipo de carga'!C:C))</f>
        <v>Diesel</v>
      </c>
    </row>
    <row r="10932">
      <c r="A10932" s="36">
        <v>1946.0</v>
      </c>
      <c r="B10932" s="37" t="str">
        <f t="array" ref="B10932">IFERROR(XLOOKUP(A10932,'Asignacion Dic'!A:A,'Asignacion Dic'!C:C))</f>
        <v>MeLi asignado SD</v>
      </c>
      <c r="C10932" s="37" t="str">
        <f t="array" ref="C10932">IFERROR(XLOOKUP(A10932,'Asignacion Dic'!A:A,'Asignacion Dic'!B:B))</f>
        <v>EC-05</v>
      </c>
      <c r="D10932" s="38">
        <v>45657.477175925924</v>
      </c>
      <c r="E10932" s="36" t="s">
        <v>168</v>
      </c>
      <c r="F10932" s="37" t="str">
        <f t="array" ref="F10932">IFERROR(XLOOKUP(E10932,Operadores!A:A,Operadores!B:B))</f>
        <v>GARLUI</v>
      </c>
      <c r="G10932" s="36" t="s">
        <v>72</v>
      </c>
      <c r="H10932" s="39">
        <v>19.17</v>
      </c>
      <c r="I10932" s="40">
        <v>100.0</v>
      </c>
      <c r="J10932" s="41">
        <f t="shared" si="5"/>
        <v>1917</v>
      </c>
      <c r="K10932" s="37" t="str">
        <f t="array" ref="K10932">IFERROR(XLOOKUP(G10932,'Tipo de carga'!A:A,'Tipo de carga'!B:B))</f>
        <v>Autoabasto</v>
      </c>
      <c r="L10932" s="37">
        <f t="shared" si="2"/>
        <v>53</v>
      </c>
      <c r="M10932" s="37">
        <f t="shared" si="3"/>
        <v>31</v>
      </c>
      <c r="N10932" s="37">
        <f t="shared" si="4"/>
        <v>12</v>
      </c>
      <c r="O10932" s="37" t="str">
        <f t="array" ref="O10932">IFERROR(XLOOKUP(K10932,'Tipo de carga'!B:B,'Tipo de carga'!C:C))</f>
        <v>Diesel</v>
      </c>
    </row>
    <row r="10933">
      <c r="A10933" s="36">
        <v>1949.0</v>
      </c>
      <c r="B10933" s="37" t="str">
        <f t="array" ref="B10933">IFERROR(XLOOKUP(A10933,'Asignacion Dic'!A:A,'Asignacion Dic'!C:C))</f>
        <v>MeLi asignado SD</v>
      </c>
      <c r="C10933" s="37" t="str">
        <f t="array" ref="C10933">IFERROR(XLOOKUP(A10933,'Asignacion Dic'!A:A,'Asignacion Dic'!B:B))</f>
        <v>EC-05</v>
      </c>
      <c r="D10933" s="38">
        <v>45657.451840277776</v>
      </c>
      <c r="E10933" s="36" t="s">
        <v>641</v>
      </c>
      <c r="F10933" s="37" t="str">
        <f t="array" ref="F10933">IFERROR(XLOOKUP(E10933,Operadores!A:A,Operadores!B:B))</f>
        <v>MUÑJU</v>
      </c>
      <c r="G10933" s="36" t="s">
        <v>72</v>
      </c>
      <c r="H10933" s="39">
        <v>19.17</v>
      </c>
      <c r="I10933" s="40">
        <v>356.0</v>
      </c>
      <c r="J10933" s="41">
        <f t="shared" si="5"/>
        <v>6824.52</v>
      </c>
      <c r="K10933" s="37" t="str">
        <f t="array" ref="K10933">IFERROR(XLOOKUP(G10933,'Tipo de carga'!A:A,'Tipo de carga'!B:B))</f>
        <v>Autoabasto</v>
      </c>
      <c r="L10933" s="37">
        <f t="shared" si="2"/>
        <v>53</v>
      </c>
      <c r="M10933" s="37">
        <f t="shared" si="3"/>
        <v>31</v>
      </c>
      <c r="N10933" s="37">
        <f t="shared" si="4"/>
        <v>12</v>
      </c>
      <c r="O10933" s="37" t="str">
        <f t="array" ref="O10933">IFERROR(XLOOKUP(K10933,'Tipo de carga'!B:B,'Tipo de carga'!C:C))</f>
        <v>Diesel</v>
      </c>
    </row>
    <row r="10934">
      <c r="A10934" s="36">
        <v>2035.0</v>
      </c>
      <c r="B10934" s="37" t="str">
        <f t="array" ref="B10934">IFERROR(XLOOKUP(A10934,'Asignacion Dic'!A:A,'Asignacion Dic'!C:C))</f>
        <v>Liverpool Local</v>
      </c>
      <c r="C10934" s="37" t="str">
        <f t="array" ref="C10934">IFERROR(XLOOKUP(A10934,'Asignacion Dic'!A:A,'Asignacion Dic'!B:B))</f>
        <v>EC-01</v>
      </c>
      <c r="D10934" s="38">
        <v>45657.41608796296</v>
      </c>
      <c r="E10934" s="36" t="s">
        <v>604</v>
      </c>
      <c r="F10934" s="37" t="str">
        <f t="array" ref="F10934">IFERROR(XLOOKUP(E10934,Operadores!A:A,Operadores!B:B))</f>
        <v>VELJOR</v>
      </c>
      <c r="G10934" s="36" t="s">
        <v>72</v>
      </c>
      <c r="H10934" s="39">
        <v>19.17</v>
      </c>
      <c r="I10934" s="40">
        <v>43.0</v>
      </c>
      <c r="J10934" s="41">
        <f t="shared" si="5"/>
        <v>824.31</v>
      </c>
      <c r="K10934" s="37" t="str">
        <f t="array" ref="K10934">IFERROR(XLOOKUP(G10934,'Tipo de carga'!A:A,'Tipo de carga'!B:B))</f>
        <v>Autoabasto</v>
      </c>
      <c r="L10934" s="37">
        <f t="shared" si="2"/>
        <v>53</v>
      </c>
      <c r="M10934" s="37">
        <f t="shared" si="3"/>
        <v>31</v>
      </c>
      <c r="N10934" s="37">
        <f t="shared" si="4"/>
        <v>12</v>
      </c>
      <c r="O10934" s="37" t="str">
        <f t="array" ref="O10934">IFERROR(XLOOKUP(K10934,'Tipo de carga'!B:B,'Tipo de carga'!C:C))</f>
        <v>Diesel</v>
      </c>
    </row>
    <row r="10935">
      <c r="A10935" s="36">
        <v>1748.0</v>
      </c>
      <c r="B10935" s="37" t="str">
        <f t="array" ref="B10935">IFERROR(XLOOKUP(A10935,'Asignacion Dic'!A:A,'Asignacion Dic'!C:C))</f>
        <v>Liverpool Local</v>
      </c>
      <c r="C10935" s="37" t="str">
        <f t="array" ref="C10935">IFERROR(XLOOKUP(A10935,'Asignacion Dic'!A:A,'Asignacion Dic'!B:B))</f>
        <v>EC-01</v>
      </c>
      <c r="D10935" s="38">
        <v>45657.399305555555</v>
      </c>
      <c r="E10935" s="36" t="s">
        <v>525</v>
      </c>
      <c r="F10935" s="37" t="str">
        <f t="array" ref="F10935">IFERROR(XLOOKUP(E10935,Operadores!A:A,Operadores!B:B))</f>
        <v>LEMANT</v>
      </c>
      <c r="G10935" s="36" t="s">
        <v>72</v>
      </c>
      <c r="H10935" s="39">
        <v>19.17</v>
      </c>
      <c r="I10935" s="40">
        <v>349.0</v>
      </c>
      <c r="J10935" s="41">
        <f t="shared" si="5"/>
        <v>6690.33</v>
      </c>
      <c r="K10935" s="37" t="str">
        <f t="array" ref="K10935">IFERROR(XLOOKUP(G10935,'Tipo de carga'!A:A,'Tipo de carga'!B:B))</f>
        <v>Autoabasto</v>
      </c>
      <c r="L10935" s="37">
        <f t="shared" si="2"/>
        <v>53</v>
      </c>
      <c r="M10935" s="37">
        <f t="shared" si="3"/>
        <v>31</v>
      </c>
      <c r="N10935" s="37">
        <f t="shared" si="4"/>
        <v>12</v>
      </c>
      <c r="O10935" s="37" t="str">
        <f t="array" ref="O10935">IFERROR(XLOOKUP(K10935,'Tipo de carga'!B:B,'Tipo de carga'!C:C))</f>
        <v>Diesel</v>
      </c>
    </row>
    <row r="10936">
      <c r="A10936" s="36">
        <v>2031.0</v>
      </c>
      <c r="B10936" s="37" t="str">
        <f t="array" ref="B10936">IFERROR(XLOOKUP(A10936,'Asignacion Dic'!A:A,'Asignacion Dic'!C:C))</f>
        <v>MeLi Dedicado Merida</v>
      </c>
      <c r="C10936" s="37" t="str">
        <f t="array" ref="C10936">IFERROR(XLOOKUP(A10936,'Asignacion Dic'!A:A,'Asignacion Dic'!B:B))</f>
        <v>EC-05</v>
      </c>
      <c r="D10936" s="38">
        <v>45657.37164351852</v>
      </c>
      <c r="E10936" s="36" t="s">
        <v>603</v>
      </c>
      <c r="F10936" s="37" t="str">
        <f t="array" ref="F10936">IFERROR(XLOOKUP(E10936,Operadores!A:A,Operadores!B:B))</f>
        <v>SARJO</v>
      </c>
      <c r="G10936" s="36" t="s">
        <v>72</v>
      </c>
      <c r="H10936" s="39">
        <v>19.17</v>
      </c>
      <c r="I10936" s="40">
        <v>337.0</v>
      </c>
      <c r="J10936" s="41">
        <f t="shared" si="5"/>
        <v>6460.29</v>
      </c>
      <c r="K10936" s="37" t="str">
        <f t="array" ref="K10936">IFERROR(XLOOKUP(G10936,'Tipo de carga'!A:A,'Tipo de carga'!B:B))</f>
        <v>Autoabasto</v>
      </c>
      <c r="L10936" s="37">
        <f t="shared" si="2"/>
        <v>53</v>
      </c>
      <c r="M10936" s="37">
        <f t="shared" si="3"/>
        <v>31</v>
      </c>
      <c r="N10936" s="37">
        <f t="shared" si="4"/>
        <v>12</v>
      </c>
      <c r="O10936" s="37" t="str">
        <f t="array" ref="O10936">IFERROR(XLOOKUP(K10936,'Tipo de carga'!B:B,'Tipo de carga'!C:C))</f>
        <v>Diesel</v>
      </c>
    </row>
    <row r="10937">
      <c r="A10937" s="36">
        <v>1823.0</v>
      </c>
      <c r="B10937" s="37" t="str">
        <f t="array" ref="B10937">IFERROR(XLOOKUP(A10937,'Asignacion Dic'!A:A,'Asignacion Dic'!C:C))</f>
        <v>Liverpool Local</v>
      </c>
      <c r="C10937" s="37" t="str">
        <f t="array" ref="C10937">IFERROR(XLOOKUP(A10937,'Asignacion Dic'!A:A,'Asignacion Dic'!B:B))</f>
        <v>EC-01</v>
      </c>
      <c r="D10937" s="38">
        <v>45657.357511574075</v>
      </c>
      <c r="E10937" s="36" t="s">
        <v>343</v>
      </c>
      <c r="F10937" s="37" t="str">
        <f t="array" ref="F10937">IFERROR(XLOOKUP(E10937,Operadores!A:A,Operadores!B:B))</f>
        <v>MONCAR</v>
      </c>
      <c r="G10937" s="36" t="s">
        <v>72</v>
      </c>
      <c r="H10937" s="39">
        <v>19.17</v>
      </c>
      <c r="I10937" s="40">
        <v>816.0</v>
      </c>
      <c r="J10937" s="41">
        <f t="shared" si="5"/>
        <v>15642.72</v>
      </c>
      <c r="K10937" s="37" t="str">
        <f t="array" ref="K10937">IFERROR(XLOOKUP(G10937,'Tipo de carga'!A:A,'Tipo de carga'!B:B))</f>
        <v>Autoabasto</v>
      </c>
      <c r="L10937" s="37">
        <f t="shared" si="2"/>
        <v>53</v>
      </c>
      <c r="M10937" s="37">
        <f t="shared" si="3"/>
        <v>31</v>
      </c>
      <c r="N10937" s="37">
        <f t="shared" si="4"/>
        <v>12</v>
      </c>
      <c r="O10937" s="37" t="str">
        <f t="array" ref="O10937">IFERROR(XLOOKUP(K10937,'Tipo de carga'!B:B,'Tipo de carga'!C:C))</f>
        <v>Diesel</v>
      </c>
    </row>
    <row r="10938">
      <c r="A10938" s="36">
        <v>2043.0</v>
      </c>
      <c r="B10938" s="37" t="str">
        <f t="array" ref="B10938">IFERROR(XLOOKUP(A10938,'Asignacion Dic'!A:A,'Asignacion Dic'!C:C))</f>
        <v>Liverpool Local</v>
      </c>
      <c r="C10938" s="37" t="str">
        <f t="array" ref="C10938">IFERROR(XLOOKUP(A10938,'Asignacion Dic'!A:A,'Asignacion Dic'!B:B))</f>
        <v>EC-01</v>
      </c>
      <c r="D10938" s="38">
        <v>45657.33740740741</v>
      </c>
      <c r="E10938" s="36" t="s">
        <v>233</v>
      </c>
      <c r="F10938" s="37" t="str">
        <f t="array" ref="F10938">IFERROR(XLOOKUP(E10938,Operadores!A:A,Operadores!B:B))</f>
        <v>QUILA</v>
      </c>
      <c r="G10938" s="36" t="s">
        <v>72</v>
      </c>
      <c r="H10938" s="39">
        <v>19.17</v>
      </c>
      <c r="I10938" s="40">
        <v>95.0</v>
      </c>
      <c r="J10938" s="41">
        <f t="shared" si="5"/>
        <v>1821.15</v>
      </c>
      <c r="K10938" s="37" t="str">
        <f t="array" ref="K10938">IFERROR(XLOOKUP(G10938,'Tipo de carga'!A:A,'Tipo de carga'!B:B))</f>
        <v>Autoabasto</v>
      </c>
      <c r="L10938" s="37">
        <f t="shared" si="2"/>
        <v>53</v>
      </c>
      <c r="M10938" s="37">
        <f t="shared" si="3"/>
        <v>31</v>
      </c>
      <c r="N10938" s="37">
        <f t="shared" si="4"/>
        <v>12</v>
      </c>
      <c r="O10938" s="37" t="str">
        <f t="array" ref="O10938">IFERROR(XLOOKUP(K10938,'Tipo de carga'!B:B,'Tipo de carga'!C:C))</f>
        <v>Diesel</v>
      </c>
    </row>
    <row r="10939">
      <c r="A10939" s="36">
        <v>1866.0</v>
      </c>
      <c r="B10939" s="37" t="str">
        <f t="array" ref="B10939">IFERROR(XLOOKUP(A10939,'Asignacion Dic'!A:A,'Asignacion Dic'!C:C))</f>
        <v>Pilgrims Tepo</v>
      </c>
      <c r="C10939" s="37" t="str">
        <f t="array" ref="C10939">IFERROR(XLOOKUP(A10939,'Asignacion Dic'!A:A,'Asignacion Dic'!B:B))</f>
        <v>EC-02</v>
      </c>
      <c r="D10939" s="38">
        <v>45657.32928240741</v>
      </c>
      <c r="E10939" s="36" t="s">
        <v>380</v>
      </c>
      <c r="F10939" s="37" t="str">
        <f t="array" ref="F10939">IFERROR(XLOOKUP(E10939,Operadores!A:A,Operadores!B:B))</f>
        <v>FRAMAU</v>
      </c>
      <c r="G10939" s="36" t="s">
        <v>72</v>
      </c>
      <c r="H10939" s="39">
        <v>19.17</v>
      </c>
      <c r="I10939" s="40">
        <v>46.0</v>
      </c>
      <c r="J10939" s="41">
        <f t="shared" si="5"/>
        <v>881.82</v>
      </c>
      <c r="K10939" s="37" t="str">
        <f t="array" ref="K10939">IFERROR(XLOOKUP(G10939,'Tipo de carga'!A:A,'Tipo de carga'!B:B))</f>
        <v>Autoabasto</v>
      </c>
      <c r="L10939" s="37">
        <f t="shared" si="2"/>
        <v>53</v>
      </c>
      <c r="M10939" s="37">
        <f t="shared" si="3"/>
        <v>31</v>
      </c>
      <c r="N10939" s="37">
        <f t="shared" si="4"/>
        <v>12</v>
      </c>
      <c r="O10939" s="37" t="str">
        <f t="array" ref="O10939">IFERROR(XLOOKUP(K10939,'Tipo de carga'!B:B,'Tipo de carga'!C:C))</f>
        <v>Diesel</v>
      </c>
    </row>
    <row r="10940">
      <c r="A10940" s="36">
        <v>1865.0</v>
      </c>
      <c r="B10940" s="37" t="str">
        <f t="array" ref="B10940">IFERROR(XLOOKUP(A10940,'Asignacion Dic'!A:A,'Asignacion Dic'!C:C))</f>
        <v>Circuitos</v>
      </c>
      <c r="C10940" s="37" t="str">
        <f t="array" ref="C10940">IFERROR(XLOOKUP(A10940,'Asignacion Dic'!A:A,'Asignacion Dic'!B:B))</f>
        <v>EC-03</v>
      </c>
      <c r="D10940" s="38">
        <v>45657.309699074074</v>
      </c>
      <c r="E10940" s="36" t="s">
        <v>633</v>
      </c>
      <c r="F10940" s="37" t="str">
        <f t="array" ref="F10940">IFERROR(XLOOKUP(E10940,Operadores!A:A,Operadores!B:B))</f>
        <v>REYRAU</v>
      </c>
      <c r="G10940" s="36" t="s">
        <v>72</v>
      </c>
      <c r="H10940" s="39">
        <v>19.17</v>
      </c>
      <c r="I10940" s="40">
        <v>368.0</v>
      </c>
      <c r="J10940" s="41">
        <f t="shared" si="5"/>
        <v>7054.56</v>
      </c>
      <c r="K10940" s="37" t="str">
        <f t="array" ref="K10940">IFERROR(XLOOKUP(G10940,'Tipo de carga'!A:A,'Tipo de carga'!B:B))</f>
        <v>Autoabasto</v>
      </c>
      <c r="L10940" s="37">
        <f t="shared" si="2"/>
        <v>53</v>
      </c>
      <c r="M10940" s="37">
        <f t="shared" si="3"/>
        <v>31</v>
      </c>
      <c r="N10940" s="37">
        <f t="shared" si="4"/>
        <v>12</v>
      </c>
      <c r="O10940" s="37" t="str">
        <f t="array" ref="O10940">IFERROR(XLOOKUP(K10940,'Tipo de carga'!B:B,'Tipo de carga'!C:C))</f>
        <v>Diesel</v>
      </c>
    </row>
    <row r="10941">
      <c r="A10941" s="36">
        <v>2016.0</v>
      </c>
      <c r="B10941" s="37" t="str">
        <f t="array" ref="B10941">IFERROR(XLOOKUP(A10941,'Asignacion Dic'!A:A,'Asignacion Dic'!C:C))</f>
        <v>MeLi Asignado TD</v>
      </c>
      <c r="C10941" s="37" t="str">
        <f t="array" ref="C10941">IFERROR(XLOOKUP(A10941,'Asignacion Dic'!A:A,'Asignacion Dic'!B:B))</f>
        <v>EC-05</v>
      </c>
      <c r="D10941" s="38">
        <v>45657.219502314816</v>
      </c>
      <c r="E10941" s="36" t="s">
        <v>578</v>
      </c>
      <c r="F10941" s="37" t="str">
        <f t="array" ref="F10941">IFERROR(XLOOKUP(E10941,Operadores!A:A,Operadores!B:B))</f>
        <v>ASTLUI</v>
      </c>
      <c r="G10941" s="36" t="s">
        <v>72</v>
      </c>
      <c r="H10941" s="39">
        <v>19.17</v>
      </c>
      <c r="I10941" s="40">
        <v>503.0</v>
      </c>
      <c r="J10941" s="41">
        <f t="shared" si="5"/>
        <v>9642.51</v>
      </c>
      <c r="K10941" s="37" t="str">
        <f t="array" ref="K10941">IFERROR(XLOOKUP(G10941,'Tipo de carga'!A:A,'Tipo de carga'!B:B))</f>
        <v>Autoabasto</v>
      </c>
      <c r="L10941" s="37">
        <f t="shared" si="2"/>
        <v>53</v>
      </c>
      <c r="M10941" s="37">
        <f t="shared" si="3"/>
        <v>31</v>
      </c>
      <c r="N10941" s="37">
        <f t="shared" si="4"/>
        <v>12</v>
      </c>
      <c r="O10941" s="37" t="str">
        <f t="array" ref="O10941">IFERROR(XLOOKUP(K10941,'Tipo de carga'!B:B,'Tipo de carga'!C:C))</f>
        <v>Diesel</v>
      </c>
    </row>
    <row r="10942">
      <c r="A10942" s="36">
        <v>1936.0</v>
      </c>
      <c r="B10942" s="37" t="str">
        <f t="array" ref="B10942">IFERROR(XLOOKUP(A10942,'Asignacion Dic'!A:A,'Asignacion Dic'!C:C))</f>
        <v>Circuitos</v>
      </c>
      <c r="C10942" s="37" t="str">
        <f t="array" ref="C10942">IFERROR(XLOOKUP(A10942,'Asignacion Dic'!A:A,'Asignacion Dic'!B:B))</f>
        <v>EC-03</v>
      </c>
      <c r="D10942" s="38">
        <v>45657.19950231481</v>
      </c>
      <c r="E10942" s="36" t="s">
        <v>209</v>
      </c>
      <c r="F10942" s="37" t="str">
        <f t="array" ref="F10942">IFERROR(XLOOKUP(E10942,Operadores!A:A,Operadores!B:B))</f>
        <v>OCAMA</v>
      </c>
      <c r="G10942" s="36" t="s">
        <v>72</v>
      </c>
      <c r="H10942" s="39">
        <v>19.17</v>
      </c>
      <c r="I10942" s="40">
        <v>180.0</v>
      </c>
      <c r="J10942" s="41">
        <f t="shared" si="5"/>
        <v>3450.6</v>
      </c>
      <c r="K10942" s="37" t="str">
        <f t="array" ref="K10942">IFERROR(XLOOKUP(G10942,'Tipo de carga'!A:A,'Tipo de carga'!B:B))</f>
        <v>Autoabasto</v>
      </c>
      <c r="L10942" s="37">
        <f t="shared" si="2"/>
        <v>53</v>
      </c>
      <c r="M10942" s="37">
        <f t="shared" si="3"/>
        <v>31</v>
      </c>
      <c r="N10942" s="37">
        <f t="shared" si="4"/>
        <v>12</v>
      </c>
      <c r="O10942" s="37" t="str">
        <f t="array" ref="O10942">IFERROR(XLOOKUP(K10942,'Tipo de carga'!B:B,'Tipo de carga'!C:C))</f>
        <v>Diesel</v>
      </c>
    </row>
    <row r="10943">
      <c r="A10943" s="36">
        <v>1759.0</v>
      </c>
      <c r="B10943" s="37" t="str">
        <f t="array" ref="B10943">IFERROR(XLOOKUP(A10943,'Asignacion Dic'!A:A,'Asignacion Dic'!C:C))</f>
        <v>Liverpool Local</v>
      </c>
      <c r="C10943" s="37" t="str">
        <f t="array" ref="C10943">IFERROR(XLOOKUP(A10943,'Asignacion Dic'!A:A,'Asignacion Dic'!B:B))</f>
        <v>EC-01</v>
      </c>
      <c r="D10943" s="38">
        <v>45657.17724537037</v>
      </c>
      <c r="E10943" s="36" t="s">
        <v>618</v>
      </c>
      <c r="F10943" s="37" t="str">
        <f t="array" ref="F10943">IFERROR(XLOOKUP(E10943,Operadores!A:A,Operadores!B:B))</f>
        <v>GORHUG</v>
      </c>
      <c r="G10943" s="36" t="s">
        <v>72</v>
      </c>
      <c r="H10943" s="39">
        <v>19.17</v>
      </c>
      <c r="I10943" s="40">
        <v>540.0</v>
      </c>
      <c r="J10943" s="41">
        <f t="shared" si="5"/>
        <v>10351.8</v>
      </c>
      <c r="K10943" s="37" t="str">
        <f t="array" ref="K10943">IFERROR(XLOOKUP(G10943,'Tipo de carga'!A:A,'Tipo de carga'!B:B))</f>
        <v>Autoabasto</v>
      </c>
      <c r="L10943" s="37">
        <f t="shared" si="2"/>
        <v>53</v>
      </c>
      <c r="M10943" s="37">
        <f t="shared" si="3"/>
        <v>31</v>
      </c>
      <c r="N10943" s="37">
        <f t="shared" si="4"/>
        <v>12</v>
      </c>
      <c r="O10943" s="37" t="str">
        <f t="array" ref="O10943">IFERROR(XLOOKUP(K10943,'Tipo de carga'!B:B,'Tipo de carga'!C:C))</f>
        <v>Diesel</v>
      </c>
    </row>
    <row r="10944">
      <c r="A10944" s="36">
        <v>2046.0</v>
      </c>
      <c r="B10944" s="37" t="str">
        <f t="array" ref="B10944">IFERROR(XLOOKUP(A10944,'Asignacion Dic'!A:A,'Asignacion Dic'!C:C))</f>
        <v>Liverpool Local</v>
      </c>
      <c r="C10944" s="37" t="str">
        <f t="array" ref="C10944">IFERROR(XLOOKUP(A10944,'Asignacion Dic'!A:A,'Asignacion Dic'!B:B))</f>
        <v>EC-01</v>
      </c>
      <c r="D10944" s="38">
        <v>45657.16607638889</v>
      </c>
      <c r="E10944" s="36" t="s">
        <v>189</v>
      </c>
      <c r="F10944" s="37" t="str">
        <f t="array" ref="F10944">IFERROR(XLOOKUP(E10944,Operadores!A:A,Operadores!B:B))</f>
        <v>ORTROB</v>
      </c>
      <c r="G10944" s="36" t="s">
        <v>72</v>
      </c>
      <c r="H10944" s="39">
        <v>19.17</v>
      </c>
      <c r="I10944" s="40">
        <v>175.0</v>
      </c>
      <c r="J10944" s="41">
        <f t="shared" si="5"/>
        <v>3354.75</v>
      </c>
      <c r="K10944" s="37" t="str">
        <f t="array" ref="K10944">IFERROR(XLOOKUP(G10944,'Tipo de carga'!A:A,'Tipo de carga'!B:B))</f>
        <v>Autoabasto</v>
      </c>
      <c r="L10944" s="37">
        <f t="shared" si="2"/>
        <v>53</v>
      </c>
      <c r="M10944" s="37">
        <f t="shared" si="3"/>
        <v>31</v>
      </c>
      <c r="N10944" s="37">
        <f t="shared" si="4"/>
        <v>12</v>
      </c>
      <c r="O10944" s="37" t="str">
        <f t="array" ref="O10944">IFERROR(XLOOKUP(K10944,'Tipo de carga'!B:B,'Tipo de carga'!C:C))</f>
        <v>Diesel</v>
      </c>
    </row>
    <row r="10945">
      <c r="A10945" s="36">
        <v>2029.0</v>
      </c>
      <c r="B10945" s="37" t="str">
        <f t="array" ref="B10945">IFERROR(XLOOKUP(A10945,'Asignacion Dic'!A:A,'Asignacion Dic'!C:C))</f>
        <v>MeLi Dedicado Merida</v>
      </c>
      <c r="C10945" s="37" t="str">
        <f t="array" ref="C10945">IFERROR(XLOOKUP(A10945,'Asignacion Dic'!A:A,'Asignacion Dic'!B:B))</f>
        <v>EC-05</v>
      </c>
      <c r="D10945" s="38">
        <v>45657.15851851852</v>
      </c>
      <c r="E10945" s="36" t="s">
        <v>516</v>
      </c>
      <c r="F10945" s="37" t="str">
        <f t="array" ref="F10945">IFERROR(XLOOKUP(E10945,Operadores!A:A,Operadores!B:B))</f>
        <v>HERJUV</v>
      </c>
      <c r="G10945" s="36" t="s">
        <v>72</v>
      </c>
      <c r="H10945" s="39">
        <v>19.17</v>
      </c>
      <c r="I10945" s="40">
        <v>263.0</v>
      </c>
      <c r="J10945" s="41">
        <f t="shared" si="5"/>
        <v>5041.71</v>
      </c>
      <c r="K10945" s="37" t="str">
        <f t="array" ref="K10945">IFERROR(XLOOKUP(G10945,'Tipo de carga'!A:A,'Tipo de carga'!B:B))</f>
        <v>Autoabasto</v>
      </c>
      <c r="L10945" s="37">
        <f t="shared" si="2"/>
        <v>53</v>
      </c>
      <c r="M10945" s="37">
        <f t="shared" si="3"/>
        <v>31</v>
      </c>
      <c r="N10945" s="37">
        <f t="shared" si="4"/>
        <v>12</v>
      </c>
      <c r="O10945" s="37" t="str">
        <f t="array" ref="O10945">IFERROR(XLOOKUP(K10945,'Tipo de carga'!B:B,'Tipo de carga'!C:C))</f>
        <v>Diesel</v>
      </c>
    </row>
    <row r="10946">
      <c r="A10946" s="36">
        <v>1785.0</v>
      </c>
      <c r="B10946" s="37" t="str">
        <f t="array" ref="B10946">IFERROR(XLOOKUP(A10946,'Asignacion Dic'!A:A,'Asignacion Dic'!C:C))</f>
        <v>Patieros sucursal</v>
      </c>
      <c r="C10946" s="37" t="str">
        <f t="array" ref="C10946">IFERROR(XLOOKUP(A10946,'Asignacion Dic'!A:A,'Asignacion Dic'!B:B))</f>
        <v>EC-03</v>
      </c>
      <c r="D10946" s="38">
        <v>45657.088784722226</v>
      </c>
      <c r="E10946" s="36" t="s">
        <v>614</v>
      </c>
      <c r="F10946" s="37" t="str">
        <f t="array" ref="F10946">IFERROR(XLOOKUP(E10946,Operadores!A:A,Operadores!B:B))</f>
        <v>SALMAR01</v>
      </c>
      <c r="G10946" s="36" t="s">
        <v>72</v>
      </c>
      <c r="H10946" s="39">
        <v>19.17</v>
      </c>
      <c r="I10946" s="40">
        <v>371.0</v>
      </c>
      <c r="J10946" s="41">
        <f t="shared" si="5"/>
        <v>7112.07</v>
      </c>
      <c r="K10946" s="37" t="str">
        <f t="array" ref="K10946">IFERROR(XLOOKUP(G10946,'Tipo de carga'!A:A,'Tipo de carga'!B:B))</f>
        <v>Autoabasto</v>
      </c>
      <c r="L10946" s="37">
        <f t="shared" si="2"/>
        <v>53</v>
      </c>
      <c r="M10946" s="37">
        <f t="shared" si="3"/>
        <v>31</v>
      </c>
      <c r="N10946" s="37">
        <f t="shared" si="4"/>
        <v>12</v>
      </c>
      <c r="O10946" s="37" t="str">
        <f t="array" ref="O10946">IFERROR(XLOOKUP(K10946,'Tipo de carga'!B:B,'Tipo de carga'!C:C))</f>
        <v>Diesel</v>
      </c>
    </row>
    <row r="10947">
      <c r="A10947" s="36">
        <v>2003.0</v>
      </c>
      <c r="B10947" s="37" t="str">
        <f t="array" ref="B10947">IFERROR(XLOOKUP(A10947,'Asignacion Dic'!A:A,'Asignacion Dic'!C:C))</f>
        <v>MeLi Dedicado TD</v>
      </c>
      <c r="C10947" s="37" t="str">
        <f t="array" ref="C10947">IFERROR(XLOOKUP(A10947,'Asignacion Dic'!A:A,'Asignacion Dic'!B:B))</f>
        <v>EC-05</v>
      </c>
      <c r="D10947" s="38">
        <v>45657.00332175926</v>
      </c>
      <c r="E10947" s="36" t="s">
        <v>502</v>
      </c>
      <c r="F10947" s="37" t="str">
        <f t="array" ref="F10947">IFERROR(XLOOKUP(E10947,Operadores!A:A,Operadores!B:B))</f>
        <v>SALNER</v>
      </c>
      <c r="G10947" s="36" t="s">
        <v>72</v>
      </c>
      <c r="H10947" s="39">
        <v>19.17</v>
      </c>
      <c r="I10947" s="40">
        <v>495.0</v>
      </c>
      <c r="J10947" s="41">
        <f t="shared" si="5"/>
        <v>9489.15</v>
      </c>
      <c r="K10947" s="37" t="str">
        <f t="array" ref="K10947">IFERROR(XLOOKUP(G10947,'Tipo de carga'!A:A,'Tipo de carga'!B:B))</f>
        <v>Autoabasto</v>
      </c>
      <c r="L10947" s="37">
        <f t="shared" si="2"/>
        <v>53</v>
      </c>
      <c r="M10947" s="37">
        <f t="shared" si="3"/>
        <v>31</v>
      </c>
      <c r="N10947" s="37">
        <f t="shared" si="4"/>
        <v>12</v>
      </c>
      <c r="O10947" s="37" t="str">
        <f t="array" ref="O10947">IFERROR(XLOOKUP(K10947,'Tipo de carga'!B:B,'Tipo de carga'!C:C))</f>
        <v>Diesel</v>
      </c>
    </row>
    <row r="10948">
      <c r="A10948" s="36">
        <v>2071.0</v>
      </c>
      <c r="B10948" s="37" t="str">
        <f t="array" ref="B10948">IFERROR(XLOOKUP(A10948,'Asignacion Dic'!A:A,'Asignacion Dic'!C:C))</f>
        <v>PISA Gdl</v>
      </c>
      <c r="C10948" s="37" t="str">
        <f t="array" ref="C10948">IFERROR(XLOOKUP(A10948,'Asignacion Dic'!A:A,'Asignacion Dic'!B:B))</f>
        <v>EC-06</v>
      </c>
      <c r="D10948" s="38">
        <v>45657.00332175926</v>
      </c>
      <c r="E10948" s="36" t="s">
        <v>63</v>
      </c>
      <c r="F10948" s="37" t="str">
        <f t="array" ref="F10948">IFERROR(XLOOKUP(E10948,Operadores!A:A,Operadores!B:B))</f>
        <v>DIAFRA</v>
      </c>
      <c r="G10948" s="36" t="s">
        <v>19</v>
      </c>
      <c r="H10948" s="39">
        <v>20.1917</v>
      </c>
      <c r="I10948" s="40">
        <v>787.97</v>
      </c>
      <c r="J10948" s="41">
        <f t="shared" si="5"/>
        <v>15910.45385</v>
      </c>
      <c r="K10948" s="37" t="str">
        <f t="array" ref="K10948">IFERROR(XLOOKUP(G10948,'Tipo de carga'!A:A,'Tipo de carga'!B:B))</f>
        <v>Autoabasto</v>
      </c>
      <c r="L10948" s="37">
        <f t="shared" si="2"/>
        <v>53</v>
      </c>
      <c r="M10948" s="37">
        <f t="shared" si="3"/>
        <v>31</v>
      </c>
      <c r="N10948" s="37">
        <f t="shared" si="4"/>
        <v>12</v>
      </c>
      <c r="O10948" s="37" t="str">
        <f t="array" ref="O10948">IFERROR(XLOOKUP(K10948,'Tipo de carga'!B:B,'Tipo de carga'!C:C))</f>
        <v>Diesel</v>
      </c>
    </row>
    <row r="10949">
      <c r="A10949" s="36">
        <v>2063.0</v>
      </c>
      <c r="B10949" s="37" t="str">
        <f t="array" ref="B10949">IFERROR(XLOOKUP(A10949,'Asignacion Dic'!A:A,'Asignacion Dic'!C:C))</f>
        <v>PISA Gdl</v>
      </c>
      <c r="C10949" s="37" t="str">
        <f t="array" ref="C10949">IFERROR(XLOOKUP(A10949,'Asignacion Dic'!A:A,'Asignacion Dic'!B:B))</f>
        <v>EC-06</v>
      </c>
      <c r="D10949" s="38">
        <v>45657.59638888889</v>
      </c>
      <c r="E10949" s="36" t="s">
        <v>269</v>
      </c>
      <c r="F10949" s="37" t="str">
        <f t="array" ref="F10949">IFERROR(XLOOKUP(E10949,Operadores!A:A,Operadores!B:B))</f>
        <v>GOMLUI02</v>
      </c>
      <c r="G10949" s="36" t="s">
        <v>75</v>
      </c>
      <c r="H10949" s="39">
        <v>20.05377</v>
      </c>
      <c r="I10949" s="40">
        <v>540.0</v>
      </c>
      <c r="J10949" s="41">
        <f t="shared" si="5"/>
        <v>10829.0358</v>
      </c>
      <c r="K10949" s="37" t="str">
        <f t="array" ref="K10949">IFERROR(XLOOKUP(G10949,'Tipo de carga'!A:A,'Tipo de carga'!B:B))</f>
        <v>Autoabasto</v>
      </c>
      <c r="L10949" s="37">
        <f t="shared" si="2"/>
        <v>53</v>
      </c>
      <c r="M10949" s="37">
        <f t="shared" si="3"/>
        <v>31</v>
      </c>
      <c r="N10949" s="37">
        <f t="shared" si="4"/>
        <v>12</v>
      </c>
      <c r="O10949" s="37" t="str">
        <f t="array" ref="O10949">IFERROR(XLOOKUP(K10949,'Tipo de carga'!B:B,'Tipo de carga'!C:C))</f>
        <v>Diesel</v>
      </c>
    </row>
    <row r="10950">
      <c r="A10950" s="36">
        <v>2077.0</v>
      </c>
      <c r="B10950" s="37" t="str">
        <f t="array" ref="B10950">IFERROR(XLOOKUP(A10950,'Asignacion Dic'!A:A,'Asignacion Dic'!C:C))</f>
        <v>PISA Gdl</v>
      </c>
      <c r="C10950" s="37" t="str">
        <f t="array" ref="C10950">IFERROR(XLOOKUP(A10950,'Asignacion Dic'!A:A,'Asignacion Dic'!B:B))</f>
        <v>EC-06</v>
      </c>
      <c r="D10950" s="38">
        <v>45657.45247685185</v>
      </c>
      <c r="E10950" s="36" t="s">
        <v>573</v>
      </c>
      <c r="F10950" s="37" t="str">
        <f t="array" ref="F10950">IFERROR(XLOOKUP(E10950,Operadores!A:A,Operadores!B:B))</f>
        <v>FLOJOS02</v>
      </c>
      <c r="G10950" s="36" t="s">
        <v>75</v>
      </c>
      <c r="H10950" s="39">
        <v>20.05377</v>
      </c>
      <c r="I10950" s="40">
        <v>289.0</v>
      </c>
      <c r="J10950" s="41">
        <f t="shared" si="5"/>
        <v>5795.53953</v>
      </c>
      <c r="K10950" s="37" t="str">
        <f t="array" ref="K10950">IFERROR(XLOOKUP(G10950,'Tipo de carga'!A:A,'Tipo de carga'!B:B))</f>
        <v>Autoabasto</v>
      </c>
      <c r="L10950" s="37">
        <f t="shared" si="2"/>
        <v>53</v>
      </c>
      <c r="M10950" s="37">
        <f t="shared" si="3"/>
        <v>31</v>
      </c>
      <c r="N10950" s="37">
        <f t="shared" si="4"/>
        <v>12</v>
      </c>
      <c r="O10950" s="37" t="str">
        <f t="array" ref="O10950">IFERROR(XLOOKUP(K10950,'Tipo de carga'!B:B,'Tipo de carga'!C:C))</f>
        <v>Diesel</v>
      </c>
    </row>
    <row r="10951">
      <c r="A10951" s="36">
        <v>2056.0</v>
      </c>
      <c r="B10951" s="37" t="str">
        <f t="array" ref="B10951">IFERROR(XLOOKUP(A10951,'Asignacion Dic'!A:A,'Asignacion Dic'!C:C))</f>
        <v>PISA Gdl</v>
      </c>
      <c r="C10951" s="37" t="str">
        <f t="array" ref="C10951">IFERROR(XLOOKUP(A10951,'Asignacion Dic'!A:A,'Asignacion Dic'!B:B))</f>
        <v>EC-06</v>
      </c>
      <c r="D10951" s="38">
        <v>45657.39709490741</v>
      </c>
      <c r="E10951" s="36" t="s">
        <v>352</v>
      </c>
      <c r="F10951" s="37" t="str">
        <f t="array" ref="F10951">IFERROR(XLOOKUP(E10951,Operadores!A:A,Operadores!B:B))</f>
        <v>AQUISA</v>
      </c>
      <c r="G10951" s="36" t="s">
        <v>75</v>
      </c>
      <c r="H10951" s="39">
        <v>20.05377</v>
      </c>
      <c r="I10951" s="40">
        <v>267.0</v>
      </c>
      <c r="J10951" s="41">
        <f t="shared" si="5"/>
        <v>5354.35659</v>
      </c>
      <c r="K10951" s="37" t="str">
        <f t="array" ref="K10951">IFERROR(XLOOKUP(G10951,'Tipo de carga'!A:A,'Tipo de carga'!B:B))</f>
        <v>Autoabasto</v>
      </c>
      <c r="L10951" s="37">
        <f t="shared" si="2"/>
        <v>53</v>
      </c>
      <c r="M10951" s="37">
        <f t="shared" si="3"/>
        <v>31</v>
      </c>
      <c r="N10951" s="37">
        <f t="shared" si="4"/>
        <v>12</v>
      </c>
      <c r="O10951" s="37" t="str">
        <f t="array" ref="O10951">IFERROR(XLOOKUP(K10951,'Tipo de carga'!B:B,'Tipo de carga'!C:C))</f>
        <v>Diesel</v>
      </c>
    </row>
    <row r="10952">
      <c r="A10952" s="36">
        <v>1886.0</v>
      </c>
      <c r="B10952" s="37" t="str">
        <f t="array" ref="B10952">IFERROR(XLOOKUP(A10952,'Asignacion Dic'!A:A,'Asignacion Dic'!C:C))</f>
        <v>Circuitos</v>
      </c>
      <c r="C10952" s="37" t="str">
        <f t="array" ref="C10952">IFERROR(XLOOKUP(A10952,'Asignacion Dic'!A:A,'Asignacion Dic'!B:B))</f>
        <v>EC-03</v>
      </c>
      <c r="D10952" s="38">
        <v>45657.80633101852</v>
      </c>
      <c r="E10952" s="36" t="s">
        <v>260</v>
      </c>
      <c r="F10952" s="37" t="str">
        <f t="array" ref="F10952">IFERROR(XLOOKUP(E10952,Operadores!A:A,Operadores!B:B))</f>
        <v>CORER</v>
      </c>
      <c r="G10952" s="36" t="s">
        <v>274</v>
      </c>
      <c r="H10952" s="39">
        <v>19.36</v>
      </c>
      <c r="I10952" s="40">
        <v>505.0</v>
      </c>
      <c r="J10952" s="41">
        <f t="shared" si="5"/>
        <v>9776.8</v>
      </c>
      <c r="K10952" s="37" t="str">
        <f t="array" ref="K10952">IFERROR(XLOOKUP(G10952,'Tipo de carga'!A:A,'Tipo de carga'!B:B))</f>
        <v>Autoabasto</v>
      </c>
      <c r="L10952" s="37">
        <f t="shared" si="2"/>
        <v>53</v>
      </c>
      <c r="M10952" s="37">
        <f t="shared" si="3"/>
        <v>31</v>
      </c>
      <c r="N10952" s="37">
        <f t="shared" si="4"/>
        <v>12</v>
      </c>
      <c r="O10952" s="37" t="str">
        <f t="array" ref="O10952">IFERROR(XLOOKUP(K10952,'Tipo de carga'!B:B,'Tipo de carga'!C:C))</f>
        <v>Diesel</v>
      </c>
    </row>
    <row r="10953">
      <c r="A10953" s="36">
        <v>2076.0</v>
      </c>
      <c r="B10953" s="37" t="str">
        <f t="array" ref="B10953">IFERROR(XLOOKUP(A10953,'Asignacion Dic'!A:A,'Asignacion Dic'!C:C))</f>
        <v>Patieros Crisa</v>
      </c>
      <c r="C10953" s="37" t="str">
        <f t="array" ref="C10953">IFERROR(XLOOKUP(A10953,'Asignacion Dic'!A:A,'Asignacion Dic'!B:B))</f>
        <v>EC-07</v>
      </c>
      <c r="D10953" s="38">
        <v>45657.75709490741</v>
      </c>
      <c r="E10953" s="36" t="s">
        <v>395</v>
      </c>
      <c r="F10953" s="37" t="str">
        <f t="array" ref="F10953">IFERROR(XLOOKUP(E10953,Operadores!A:A,Operadores!B:B))</f>
        <v>BALGER</v>
      </c>
      <c r="G10953" s="36" t="s">
        <v>274</v>
      </c>
      <c r="H10953" s="39">
        <v>19.36</v>
      </c>
      <c r="I10953" s="40">
        <v>745.0</v>
      </c>
      <c r="J10953" s="41">
        <f t="shared" si="5"/>
        <v>14423.2</v>
      </c>
      <c r="K10953" s="37" t="str">
        <f t="array" ref="K10953">IFERROR(XLOOKUP(G10953,'Tipo de carga'!A:A,'Tipo de carga'!B:B))</f>
        <v>Autoabasto</v>
      </c>
      <c r="L10953" s="37">
        <f t="shared" si="2"/>
        <v>53</v>
      </c>
      <c r="M10953" s="37">
        <f t="shared" si="3"/>
        <v>31</v>
      </c>
      <c r="N10953" s="37">
        <f t="shared" si="4"/>
        <v>12</v>
      </c>
      <c r="O10953" s="37" t="str">
        <f t="array" ref="O10953">IFERROR(XLOOKUP(K10953,'Tipo de carga'!B:B,'Tipo de carga'!C:C))</f>
        <v>Diesel</v>
      </c>
    </row>
    <row r="10954">
      <c r="A10954" s="36">
        <v>2048.0</v>
      </c>
      <c r="B10954" s="37" t="str">
        <f t="array" ref="B10954">IFERROR(XLOOKUP(A10954,'Asignacion Dic'!A:A,'Asignacion Dic'!C:C))</f>
        <v>Crisa</v>
      </c>
      <c r="C10954" s="37" t="str">
        <f t="array" ref="C10954">IFERROR(XLOOKUP(A10954,'Asignacion Dic'!A:A,'Asignacion Dic'!B:B))</f>
        <v>EC-07</v>
      </c>
      <c r="D10954" s="38">
        <v>45657.71386574074</v>
      </c>
      <c r="E10954" s="36" t="s">
        <v>648</v>
      </c>
      <c r="F10954" s="37" t="str">
        <f t="array" ref="F10954">IFERROR(XLOOKUP(E10954,Operadores!A:A,Operadores!B:B))</f>
        <v/>
      </c>
      <c r="G10954" s="36" t="s">
        <v>274</v>
      </c>
      <c r="H10954" s="39">
        <v>19.36</v>
      </c>
      <c r="I10954" s="40">
        <v>213.0</v>
      </c>
      <c r="J10954" s="41">
        <f t="shared" si="5"/>
        <v>4123.68</v>
      </c>
      <c r="K10954" s="37" t="str">
        <f t="array" ref="K10954">IFERROR(XLOOKUP(G10954,'Tipo de carga'!A:A,'Tipo de carga'!B:B))</f>
        <v>Autoabasto</v>
      </c>
      <c r="L10954" s="37">
        <f t="shared" si="2"/>
        <v>53</v>
      </c>
      <c r="M10954" s="37">
        <f t="shared" si="3"/>
        <v>31</v>
      </c>
      <c r="N10954" s="37">
        <f t="shared" si="4"/>
        <v>12</v>
      </c>
      <c r="O10954" s="37" t="str">
        <f t="array" ref="O10954">IFERROR(XLOOKUP(K10954,'Tipo de carga'!B:B,'Tipo de carga'!C:C))</f>
        <v>Diesel</v>
      </c>
    </row>
    <row r="10955">
      <c r="A10955" s="36">
        <v>2049.0</v>
      </c>
      <c r="B10955" s="37" t="str">
        <f t="array" ref="B10955">IFERROR(XLOOKUP(A10955,'Asignacion Dic'!A:A,'Asignacion Dic'!C:C))</f>
        <v>Crisa</v>
      </c>
      <c r="C10955" s="37" t="str">
        <f t="array" ref="C10955">IFERROR(XLOOKUP(A10955,'Asignacion Dic'!A:A,'Asignacion Dic'!B:B))</f>
        <v>EC-07</v>
      </c>
      <c r="D10955" s="38">
        <v>45657.71364583333</v>
      </c>
      <c r="E10955" s="36" t="s">
        <v>649</v>
      </c>
      <c r="F10955" s="37" t="str">
        <f t="array" ref="F10955">IFERROR(XLOOKUP(E10955,Operadores!A:A,Operadores!B:B))</f>
        <v/>
      </c>
      <c r="G10955" s="36" t="s">
        <v>274</v>
      </c>
      <c r="H10955" s="39">
        <v>19.36</v>
      </c>
      <c r="I10955" s="40">
        <v>663.0</v>
      </c>
      <c r="J10955" s="41">
        <f t="shared" si="5"/>
        <v>12835.68</v>
      </c>
      <c r="K10955" s="37" t="str">
        <f t="array" ref="K10955">IFERROR(XLOOKUP(G10955,'Tipo de carga'!A:A,'Tipo de carga'!B:B))</f>
        <v>Autoabasto</v>
      </c>
      <c r="L10955" s="37">
        <f t="shared" si="2"/>
        <v>53</v>
      </c>
      <c r="M10955" s="37">
        <f t="shared" si="3"/>
        <v>31</v>
      </c>
      <c r="N10955" s="37">
        <f t="shared" si="4"/>
        <v>12</v>
      </c>
      <c r="O10955" s="37" t="str">
        <f t="array" ref="O10955">IFERROR(XLOOKUP(K10955,'Tipo de carga'!B:B,'Tipo de carga'!C:C))</f>
        <v>Diesel</v>
      </c>
    </row>
    <row r="10956">
      <c r="A10956" s="36">
        <v>2050.0</v>
      </c>
      <c r="B10956" s="37" t="str">
        <f t="array" ref="B10956">IFERROR(XLOOKUP(A10956,'Asignacion Dic'!A:A,'Asignacion Dic'!C:C))</f>
        <v>Crisa</v>
      </c>
      <c r="C10956" s="37" t="str">
        <f t="array" ref="C10956">IFERROR(XLOOKUP(A10956,'Asignacion Dic'!A:A,'Asignacion Dic'!B:B))</f>
        <v>EC-07</v>
      </c>
      <c r="D10956" s="38">
        <v>45657.704513888886</v>
      </c>
      <c r="E10956" s="36" t="s">
        <v>650</v>
      </c>
      <c r="F10956" s="37" t="str">
        <f t="array" ref="F10956">IFERROR(XLOOKUP(E10956,Operadores!A:A,Operadores!B:B))</f>
        <v/>
      </c>
      <c r="G10956" s="36" t="s">
        <v>274</v>
      </c>
      <c r="H10956" s="39">
        <v>19.36</v>
      </c>
      <c r="I10956" s="40">
        <v>628.0</v>
      </c>
      <c r="J10956" s="41">
        <f t="shared" si="5"/>
        <v>12158.08</v>
      </c>
      <c r="K10956" s="37" t="str">
        <f t="array" ref="K10956">IFERROR(XLOOKUP(G10956,'Tipo de carga'!A:A,'Tipo de carga'!B:B))</f>
        <v>Autoabasto</v>
      </c>
      <c r="L10956" s="37">
        <f t="shared" si="2"/>
        <v>53</v>
      </c>
      <c r="M10956" s="37">
        <f t="shared" si="3"/>
        <v>31</v>
      </c>
      <c r="N10956" s="37">
        <f t="shared" si="4"/>
        <v>12</v>
      </c>
      <c r="O10956" s="37" t="str">
        <f t="array" ref="O10956">IFERROR(XLOOKUP(K10956,'Tipo de carga'!B:B,'Tipo de carga'!C:C))</f>
        <v>Diesel</v>
      </c>
    </row>
    <row r="10957">
      <c r="A10957" s="36">
        <v>2052.0</v>
      </c>
      <c r="B10957" s="37" t="str">
        <f t="array" ref="B10957">IFERROR(XLOOKUP(A10957,'Asignacion Dic'!A:A,'Asignacion Dic'!C:C))</f>
        <v>Patieros Crisa</v>
      </c>
      <c r="C10957" s="37" t="str">
        <f t="array" ref="C10957">IFERROR(XLOOKUP(A10957,'Asignacion Dic'!A:A,'Asignacion Dic'!B:B))</f>
        <v>EC-07</v>
      </c>
      <c r="D10957" s="38">
        <v>45657.565787037034</v>
      </c>
      <c r="E10957" s="36" t="s">
        <v>394</v>
      </c>
      <c r="F10957" s="37" t="str">
        <f t="array" ref="F10957">IFERROR(XLOOKUP(E10957,Operadores!A:A,Operadores!B:B))</f>
        <v>GAYJOS</v>
      </c>
      <c r="G10957" s="36" t="s">
        <v>274</v>
      </c>
      <c r="H10957" s="39">
        <v>19.36</v>
      </c>
      <c r="I10957" s="40">
        <v>485.0</v>
      </c>
      <c r="J10957" s="41">
        <f t="shared" si="5"/>
        <v>9389.6</v>
      </c>
      <c r="K10957" s="37" t="str">
        <f t="array" ref="K10957">IFERROR(XLOOKUP(G10957,'Tipo de carga'!A:A,'Tipo de carga'!B:B))</f>
        <v>Autoabasto</v>
      </c>
      <c r="L10957" s="37">
        <f t="shared" si="2"/>
        <v>53</v>
      </c>
      <c r="M10957" s="37">
        <f t="shared" si="3"/>
        <v>31</v>
      </c>
      <c r="N10957" s="37">
        <f t="shared" si="4"/>
        <v>12</v>
      </c>
      <c r="O10957" s="37" t="str">
        <f t="array" ref="O10957">IFERROR(XLOOKUP(K10957,'Tipo de carga'!B:B,'Tipo de carga'!C:C))</f>
        <v>Diesel</v>
      </c>
    </row>
    <row r="10958">
      <c r="A10958" s="36">
        <v>2055.0</v>
      </c>
      <c r="B10958" s="37" t="str">
        <f t="array" ref="B10958">IFERROR(XLOOKUP(A10958,'Asignacion Dic'!A:A,'Asignacion Dic'!C:C))</f>
        <v>Crisa</v>
      </c>
      <c r="C10958" s="37" t="str">
        <f t="array" ref="C10958">IFERROR(XLOOKUP(A10958,'Asignacion Dic'!A:A,'Asignacion Dic'!B:B))</f>
        <v>EC-07</v>
      </c>
      <c r="D10958" s="38">
        <v>45657.52704861111</v>
      </c>
      <c r="E10958" s="36" t="s">
        <v>439</v>
      </c>
      <c r="F10958" s="37" t="str">
        <f t="array" ref="F10958">IFERROR(XLOOKUP(E10958,Operadores!A:A,Operadores!B:B))</f>
        <v>RAMJUA04</v>
      </c>
      <c r="G10958" s="36" t="s">
        <v>274</v>
      </c>
      <c r="H10958" s="39">
        <v>19.36</v>
      </c>
      <c r="I10958" s="40">
        <v>356.0</v>
      </c>
      <c r="J10958" s="41">
        <f t="shared" si="5"/>
        <v>6892.16</v>
      </c>
      <c r="K10958" s="37" t="str">
        <f t="array" ref="K10958">IFERROR(XLOOKUP(G10958,'Tipo de carga'!A:A,'Tipo de carga'!B:B))</f>
        <v>Autoabasto</v>
      </c>
      <c r="L10958" s="37">
        <f t="shared" si="2"/>
        <v>53</v>
      </c>
      <c r="M10958" s="37">
        <f t="shared" si="3"/>
        <v>31</v>
      </c>
      <c r="N10958" s="37">
        <f t="shared" si="4"/>
        <v>12</v>
      </c>
      <c r="O10958" s="37" t="str">
        <f t="array" ref="O10958">IFERROR(XLOOKUP(K10958,'Tipo de carga'!B:B,'Tipo de carga'!C:C))</f>
        <v>Diesel</v>
      </c>
    </row>
    <row r="10959">
      <c r="A10959" s="36">
        <v>2064.0</v>
      </c>
      <c r="B10959" s="37" t="str">
        <f t="array" ref="B10959">IFERROR(XLOOKUP(A10959,'Asignacion Dic'!A:A,'Asignacion Dic'!C:C))</f>
        <v>Patieros Crisa</v>
      </c>
      <c r="C10959" s="37" t="str">
        <f t="array" ref="C10959">IFERROR(XLOOKUP(A10959,'Asignacion Dic'!A:A,'Asignacion Dic'!B:B))</f>
        <v>EC-07</v>
      </c>
      <c r="D10959" s="38">
        <v>45657.51085648148</v>
      </c>
      <c r="E10959" s="36" t="s">
        <v>441</v>
      </c>
      <c r="F10959" s="37" t="str">
        <f t="array" ref="F10959">IFERROR(XLOOKUP(E10959,Operadores!A:A,Operadores!B:B))</f>
        <v>CARJOS01</v>
      </c>
      <c r="G10959" s="36" t="s">
        <v>274</v>
      </c>
      <c r="H10959" s="39">
        <v>19.36</v>
      </c>
      <c r="I10959" s="40">
        <v>346.0</v>
      </c>
      <c r="J10959" s="41">
        <f t="shared" si="5"/>
        <v>6698.56</v>
      </c>
      <c r="K10959" s="37" t="str">
        <f t="array" ref="K10959">IFERROR(XLOOKUP(G10959,'Tipo de carga'!A:A,'Tipo de carga'!B:B))</f>
        <v>Autoabasto</v>
      </c>
      <c r="L10959" s="37">
        <f t="shared" si="2"/>
        <v>53</v>
      </c>
      <c r="M10959" s="37">
        <f t="shared" si="3"/>
        <v>31</v>
      </c>
      <c r="N10959" s="37">
        <f t="shared" si="4"/>
        <v>12</v>
      </c>
      <c r="O10959" s="37" t="str">
        <f t="array" ref="O10959">IFERROR(XLOOKUP(K10959,'Tipo de carga'!B:B,'Tipo de carga'!C:C))</f>
        <v>Diesel</v>
      </c>
    </row>
    <row r="10960">
      <c r="A10960" s="36">
        <v>1789.0</v>
      </c>
      <c r="B10960" s="37" t="str">
        <f t="array" ref="B10960">IFERROR(XLOOKUP(A10960,'Asignacion Dic'!A:A,'Asignacion Dic'!C:C))</f>
        <v>Hisense</v>
      </c>
      <c r="C10960" s="37" t="str">
        <f t="array" ref="C10960">IFERROR(XLOOKUP(A10960,'Asignacion Dic'!A:A,'Asignacion Dic'!B:B))</f>
        <v>EC-03</v>
      </c>
      <c r="D10960" s="38">
        <v>45657.79578703704</v>
      </c>
      <c r="E10960" s="36" t="s">
        <v>413</v>
      </c>
      <c r="F10960" s="37" t="str">
        <f t="array" ref="F10960">IFERROR(XLOOKUP(E10960,Operadores!A:A,Operadores!B:B))</f>
        <v>GALANG</v>
      </c>
      <c r="G10960" s="36" t="s">
        <v>609</v>
      </c>
      <c r="H10960" s="39">
        <v>20.55377</v>
      </c>
      <c r="I10960" s="40">
        <v>831.0</v>
      </c>
      <c r="J10960" s="41">
        <f t="shared" si="5"/>
        <v>17080.18287</v>
      </c>
      <c r="K10960" s="37" t="str">
        <f t="array" ref="K10960">IFERROR(XLOOKUP(G10960,'Tipo de carga'!A:A,'Tipo de carga'!B:B))</f>
        <v>Autoabasto</v>
      </c>
      <c r="L10960" s="37">
        <f t="shared" si="2"/>
        <v>53</v>
      </c>
      <c r="M10960" s="37">
        <f t="shared" si="3"/>
        <v>31</v>
      </c>
      <c r="N10960" s="37">
        <f t="shared" si="4"/>
        <v>12</v>
      </c>
      <c r="O10960" s="37" t="str">
        <f t="array" ref="O10960">IFERROR(XLOOKUP(K10960,'Tipo de carga'!B:B,'Tipo de carga'!C:C))</f>
        <v>Diesel</v>
      </c>
    </row>
    <row r="10961">
      <c r="A10961" s="36">
        <v>1984.0</v>
      </c>
      <c r="B10961" s="37" t="str">
        <f t="array" ref="B10961">IFERROR(XLOOKUP(A10961,'Asignacion Dic'!A:A,'Asignacion Dic'!C:C))</f>
        <v>MeLi asignado SD</v>
      </c>
      <c r="C10961" s="37" t="str">
        <f t="array" ref="C10961">IFERROR(XLOOKUP(A10961,'Asignacion Dic'!A:A,'Asignacion Dic'!B:B))</f>
        <v>EC-05</v>
      </c>
      <c r="D10961" s="38">
        <v>45657.67810185185</v>
      </c>
      <c r="E10961" s="36" t="s">
        <v>226</v>
      </c>
      <c r="F10961" s="37" t="str">
        <f t="array" ref="F10961">IFERROR(XLOOKUP(E10961,Operadores!A:A,Operadores!B:B))</f>
        <v>PERFID</v>
      </c>
      <c r="G10961" s="36" t="s">
        <v>609</v>
      </c>
      <c r="H10961" s="39">
        <v>20.55377</v>
      </c>
      <c r="I10961" s="40">
        <v>330.0</v>
      </c>
      <c r="J10961" s="41">
        <f t="shared" si="5"/>
        <v>6782.7441</v>
      </c>
      <c r="K10961" s="37" t="str">
        <f t="array" ref="K10961">IFERROR(XLOOKUP(G10961,'Tipo de carga'!A:A,'Tipo de carga'!B:B))</f>
        <v>Autoabasto</v>
      </c>
      <c r="L10961" s="37">
        <f t="shared" si="2"/>
        <v>53</v>
      </c>
      <c r="M10961" s="37">
        <f t="shared" si="3"/>
        <v>31</v>
      </c>
      <c r="N10961" s="37">
        <f t="shared" si="4"/>
        <v>12</v>
      </c>
      <c r="O10961" s="37" t="str">
        <f t="array" ref="O10961">IFERROR(XLOOKUP(K10961,'Tipo de carga'!B:B,'Tipo de carga'!C:C))</f>
        <v>Diesel</v>
      </c>
    </row>
    <row r="10962">
      <c r="A10962" s="36">
        <v>1950.0</v>
      </c>
      <c r="B10962" s="37" t="str">
        <f t="array" ref="B10962">IFERROR(XLOOKUP(A10962,'Asignacion Dic'!A:A,'Asignacion Dic'!C:C))</f>
        <v>MeLi asignado SD</v>
      </c>
      <c r="C10962" s="37" t="str">
        <f t="array" ref="C10962">IFERROR(XLOOKUP(A10962,'Asignacion Dic'!A:A,'Asignacion Dic'!B:B))</f>
        <v>EC-05</v>
      </c>
      <c r="D10962" s="38">
        <v>45657.66454861111</v>
      </c>
      <c r="E10962" s="36" t="s">
        <v>200</v>
      </c>
      <c r="F10962" s="37" t="str">
        <f t="array" ref="F10962">IFERROR(XLOOKUP(E10962,Operadores!A:A,Operadores!B:B))</f>
        <v>MAROSC</v>
      </c>
      <c r="G10962" s="36" t="s">
        <v>609</v>
      </c>
      <c r="H10962" s="39">
        <v>20.55377</v>
      </c>
      <c r="I10962" s="40">
        <v>320.0</v>
      </c>
      <c r="J10962" s="41">
        <f t="shared" si="5"/>
        <v>6577.2064</v>
      </c>
      <c r="K10962" s="37" t="str">
        <f t="array" ref="K10962">IFERROR(XLOOKUP(G10962,'Tipo de carga'!A:A,'Tipo de carga'!B:B))</f>
        <v>Autoabasto</v>
      </c>
      <c r="L10962" s="37">
        <f t="shared" si="2"/>
        <v>53</v>
      </c>
      <c r="M10962" s="37">
        <f t="shared" si="3"/>
        <v>31</v>
      </c>
      <c r="N10962" s="37">
        <f t="shared" si="4"/>
        <v>12</v>
      </c>
      <c r="O10962" s="37" t="str">
        <f t="array" ref="O10962">IFERROR(XLOOKUP(K10962,'Tipo de carga'!B:B,'Tipo de carga'!C:C))</f>
        <v>Diesel</v>
      </c>
    </row>
    <row r="10963">
      <c r="A10963" s="36">
        <v>1961.0</v>
      </c>
      <c r="B10963" s="37" t="str">
        <f t="array" ref="B10963">IFERROR(XLOOKUP(A10963,'Asignacion Dic'!A:A,'Asignacion Dic'!C:C))</f>
        <v>MeLi asignado SD</v>
      </c>
      <c r="C10963" s="37" t="str">
        <f t="array" ref="C10963">IFERROR(XLOOKUP(A10963,'Asignacion Dic'!A:A,'Asignacion Dic'!B:B))</f>
        <v>EC-05</v>
      </c>
      <c r="D10963" s="38">
        <v>45657.65226851852</v>
      </c>
      <c r="E10963" s="36" t="s">
        <v>196</v>
      </c>
      <c r="F10963" s="37" t="str">
        <f t="array" ref="F10963">IFERROR(XLOOKUP(E10963,Operadores!A:A,Operadores!B:B))</f>
        <v>HERJOS07</v>
      </c>
      <c r="G10963" s="36" t="s">
        <v>609</v>
      </c>
      <c r="H10963" s="39">
        <v>20.55377</v>
      </c>
      <c r="I10963" s="40">
        <v>355.0</v>
      </c>
      <c r="J10963" s="41">
        <f t="shared" si="5"/>
        <v>7296.58835</v>
      </c>
      <c r="K10963" s="37" t="str">
        <f t="array" ref="K10963">IFERROR(XLOOKUP(G10963,'Tipo de carga'!A:A,'Tipo de carga'!B:B))</f>
        <v>Autoabasto</v>
      </c>
      <c r="L10963" s="37">
        <f t="shared" si="2"/>
        <v>53</v>
      </c>
      <c r="M10963" s="37">
        <f t="shared" si="3"/>
        <v>31</v>
      </c>
      <c r="N10963" s="37">
        <f t="shared" si="4"/>
        <v>12</v>
      </c>
      <c r="O10963" s="37" t="str">
        <f t="array" ref="O10963">IFERROR(XLOOKUP(K10963,'Tipo de carga'!B:B,'Tipo de carga'!C:C))</f>
        <v>Diesel</v>
      </c>
    </row>
    <row r="10964">
      <c r="A10964" s="36" t="s">
        <v>611</v>
      </c>
      <c r="B10964" s="37" t="str">
        <f t="array" ref="B10964">IFERROR(XLOOKUP(A10964,'Asignacion Dic'!A:A,'Asignacion Dic'!C:C))</f>
        <v/>
      </c>
      <c r="C10964" s="37" t="str">
        <f t="array" ref="C10964">IFERROR(XLOOKUP(A10964,'Asignacion Dic'!A:A,'Asignacion Dic'!B:B))</f>
        <v/>
      </c>
      <c r="D10964" s="38">
        <v>45657.6384837963</v>
      </c>
      <c r="E10964" s="36"/>
      <c r="F10964" s="37" t="str">
        <f t="array" ref="F10964">IFERROR(XLOOKUP(E10964,Operadores!A:A,Operadores!B:B))</f>
        <v/>
      </c>
      <c r="G10964" s="36" t="s">
        <v>609</v>
      </c>
      <c r="H10964" s="39">
        <v>20.55377</v>
      </c>
      <c r="I10964" s="40">
        <v>65.0</v>
      </c>
      <c r="J10964" s="41">
        <f t="shared" si="5"/>
        <v>1335.99505</v>
      </c>
      <c r="K10964" s="37" t="str">
        <f t="array" ref="K10964">IFERROR(XLOOKUP(G10964,'Tipo de carga'!A:A,'Tipo de carga'!B:B))</f>
        <v>Autoabasto</v>
      </c>
      <c r="L10964" s="37">
        <f t="shared" si="2"/>
        <v>53</v>
      </c>
      <c r="M10964" s="37">
        <f t="shared" si="3"/>
        <v>31</v>
      </c>
      <c r="N10964" s="37">
        <f t="shared" si="4"/>
        <v>12</v>
      </c>
      <c r="O10964" s="37" t="str">
        <f t="array" ref="O10964">IFERROR(XLOOKUP(K10964,'Tipo de carga'!B:B,'Tipo de carga'!C:C))</f>
        <v>Diesel</v>
      </c>
    </row>
    <row r="10965">
      <c r="A10965" s="36">
        <v>1952.0</v>
      </c>
      <c r="B10965" s="37" t="str">
        <f t="array" ref="B10965">IFERROR(XLOOKUP(A10965,'Asignacion Dic'!A:A,'Asignacion Dic'!C:C))</f>
        <v>MeLi asignado SD</v>
      </c>
      <c r="C10965" s="37" t="str">
        <f t="array" ref="C10965">IFERROR(XLOOKUP(A10965,'Asignacion Dic'!A:A,'Asignacion Dic'!B:B))</f>
        <v>EC-05</v>
      </c>
      <c r="D10965" s="38">
        <v>45657.63555555556</v>
      </c>
      <c r="E10965" s="36" t="s">
        <v>363</v>
      </c>
      <c r="F10965" s="37" t="str">
        <f t="array" ref="F10965">IFERROR(XLOOKUP(E10965,Operadores!A:A,Operadores!B:B))</f>
        <v>TREJUA</v>
      </c>
      <c r="G10965" s="36" t="s">
        <v>609</v>
      </c>
      <c r="H10965" s="39">
        <v>20.55377</v>
      </c>
      <c r="I10965" s="40">
        <v>846.0</v>
      </c>
      <c r="J10965" s="41">
        <f t="shared" si="5"/>
        <v>17388.48942</v>
      </c>
      <c r="K10965" s="37" t="str">
        <f t="array" ref="K10965">IFERROR(XLOOKUP(G10965,'Tipo de carga'!A:A,'Tipo de carga'!B:B))</f>
        <v>Autoabasto</v>
      </c>
      <c r="L10965" s="37">
        <f t="shared" si="2"/>
        <v>53</v>
      </c>
      <c r="M10965" s="37">
        <f t="shared" si="3"/>
        <v>31</v>
      </c>
      <c r="N10965" s="37">
        <f t="shared" si="4"/>
        <v>12</v>
      </c>
      <c r="O10965" s="37" t="str">
        <f t="array" ref="O10965">IFERROR(XLOOKUP(K10965,'Tipo de carga'!B:B,'Tipo de carga'!C:C))</f>
        <v>Diesel</v>
      </c>
    </row>
    <row r="10966">
      <c r="A10966" s="36">
        <v>1932.0</v>
      </c>
      <c r="B10966" s="37" t="str">
        <f t="array" ref="B10966">IFERROR(XLOOKUP(A10966,'Asignacion Dic'!A:A,'Asignacion Dic'!C:C))</f>
        <v>Circuitos</v>
      </c>
      <c r="C10966" s="37" t="str">
        <f t="array" ref="C10966">IFERROR(XLOOKUP(A10966,'Asignacion Dic'!A:A,'Asignacion Dic'!B:B))</f>
        <v>EC-03</v>
      </c>
      <c r="D10966" s="38">
        <v>45657.34810185185</v>
      </c>
      <c r="E10966" s="36" t="s">
        <v>185</v>
      </c>
      <c r="F10966" s="37" t="str">
        <f t="array" ref="F10966">IFERROR(XLOOKUP(E10966,Operadores!A:A,Operadores!B:B))</f>
        <v>FERRI</v>
      </c>
      <c r="G10966" s="36" t="s">
        <v>609</v>
      </c>
      <c r="H10966" s="39">
        <v>20.55377</v>
      </c>
      <c r="I10966" s="40">
        <v>233.0</v>
      </c>
      <c r="J10966" s="41">
        <f t="shared" si="5"/>
        <v>4789.02841</v>
      </c>
      <c r="K10966" s="37" t="str">
        <f t="array" ref="K10966">IFERROR(XLOOKUP(G10966,'Tipo de carga'!A:A,'Tipo de carga'!B:B))</f>
        <v>Autoabasto</v>
      </c>
      <c r="L10966" s="37">
        <f t="shared" si="2"/>
        <v>53</v>
      </c>
      <c r="M10966" s="37">
        <f t="shared" si="3"/>
        <v>31</v>
      </c>
      <c r="N10966" s="37">
        <f t="shared" si="4"/>
        <v>12</v>
      </c>
      <c r="O10966" s="37" t="str">
        <f t="array" ref="O10966">IFERROR(XLOOKUP(K10966,'Tipo de carga'!B:B,'Tipo de carga'!C:C))</f>
        <v>Diesel</v>
      </c>
    </row>
    <row r="10967">
      <c r="A10967" s="36">
        <v>1987.0</v>
      </c>
      <c r="B10967" s="37" t="str">
        <f t="array" ref="B10967">IFERROR(XLOOKUP(A10967,'Asignacion Dic'!A:A,'Asignacion Dic'!C:C))</f>
        <v>MeLi asignado SD</v>
      </c>
      <c r="C10967" s="37" t="str">
        <f t="array" ref="C10967">IFERROR(XLOOKUP(A10967,'Asignacion Dic'!A:A,'Asignacion Dic'!B:B))</f>
        <v>EC-05</v>
      </c>
      <c r="D10967" s="38">
        <v>45657.02141203704</v>
      </c>
      <c r="E10967" s="36" t="s">
        <v>522</v>
      </c>
      <c r="F10967" s="37" t="str">
        <f t="array" ref="F10967">IFERROR(XLOOKUP(E10967,Operadores!A:A,Operadores!B:B))</f>
        <v>SORJUL</v>
      </c>
      <c r="G10967" s="36" t="s">
        <v>609</v>
      </c>
      <c r="H10967" s="39">
        <v>20.55377</v>
      </c>
      <c r="I10967" s="40">
        <v>598.0</v>
      </c>
      <c r="J10967" s="41">
        <f t="shared" si="5"/>
        <v>12291.15446</v>
      </c>
      <c r="K10967" s="37" t="str">
        <f t="array" ref="K10967">IFERROR(XLOOKUP(G10967,'Tipo de carga'!A:A,'Tipo de carga'!B:B))</f>
        <v>Autoabasto</v>
      </c>
      <c r="L10967" s="37">
        <f t="shared" si="2"/>
        <v>53</v>
      </c>
      <c r="M10967" s="37">
        <f t="shared" si="3"/>
        <v>31</v>
      </c>
      <c r="N10967" s="37">
        <f t="shared" si="4"/>
        <v>12</v>
      </c>
      <c r="O10967" s="37" t="str">
        <f t="array" ref="O10967">IFERROR(XLOOKUP(K10967,'Tipo de carga'!B:B,'Tipo de carga'!C:C))</f>
        <v>Diesel</v>
      </c>
    </row>
    <row r="10968">
      <c r="A10968" s="36">
        <v>2013.0</v>
      </c>
      <c r="B10968" s="37" t="str">
        <f t="array" ref="B10968">IFERROR(XLOOKUP(A10968,'Asignacion Dic'!A:A,'Asignacion Dic'!C:C))</f>
        <v>MeLi Dedicado Merida</v>
      </c>
      <c r="C10968" s="37" t="str">
        <f t="array" ref="C10968">IFERROR(XLOOKUP(A10968,'Asignacion Dic'!A:A,'Asignacion Dic'!B:B))</f>
        <v>EC-05</v>
      </c>
      <c r="D10968" s="38">
        <v>45657.81613425926</v>
      </c>
      <c r="E10968" s="36" t="s">
        <v>556</v>
      </c>
      <c r="F10968" s="37" t="str">
        <f t="array" ref="F10968">IFERROR(XLOOKUP(E10968,Operadores!A:A,Operadores!B:B))</f>
        <v>MONJON</v>
      </c>
      <c r="G10968" s="36" t="s">
        <v>42</v>
      </c>
      <c r="H10968" s="39">
        <v>20.06239</v>
      </c>
      <c r="I10968" s="40">
        <v>434.0</v>
      </c>
      <c r="J10968" s="41">
        <f t="shared" si="5"/>
        <v>8707.07726</v>
      </c>
      <c r="K10968" s="37" t="str">
        <f t="array" ref="K10968">IFERROR(XLOOKUP(G10968,'Tipo de carga'!A:A,'Tipo de carga'!B:B))</f>
        <v>Autoabasto</v>
      </c>
      <c r="L10968" s="37">
        <f t="shared" si="2"/>
        <v>53</v>
      </c>
      <c r="M10968" s="37">
        <f t="shared" si="3"/>
        <v>31</v>
      </c>
      <c r="N10968" s="37">
        <f t="shared" si="4"/>
        <v>12</v>
      </c>
      <c r="O10968" s="37" t="str">
        <f t="array" ref="O10968">IFERROR(XLOOKUP(K10968,'Tipo de carga'!B:B,'Tipo de carga'!C:C))</f>
        <v>Diesel</v>
      </c>
    </row>
    <row r="10969">
      <c r="A10969" s="36">
        <v>2020.0</v>
      </c>
      <c r="B10969" s="37" t="str">
        <f t="array" ref="B10969">IFERROR(XLOOKUP(A10969,'Asignacion Dic'!A:A,'Asignacion Dic'!C:C))</f>
        <v>MeLi Dedicado Merida</v>
      </c>
      <c r="C10969" s="37" t="str">
        <f t="array" ref="C10969">IFERROR(XLOOKUP(A10969,'Asignacion Dic'!A:A,'Asignacion Dic'!B:B))</f>
        <v>EC-05</v>
      </c>
      <c r="D10969" s="38">
        <v>45657.813206018516</v>
      </c>
      <c r="E10969" s="36" t="s">
        <v>241</v>
      </c>
      <c r="F10969" s="37" t="str">
        <f t="array" ref="F10969">IFERROR(XLOOKUP(E10969,Operadores!A:A,Operadores!B:B))</f>
        <v>CADEMM</v>
      </c>
      <c r="G10969" s="36" t="s">
        <v>42</v>
      </c>
      <c r="H10969" s="39">
        <v>20.06239</v>
      </c>
      <c r="I10969" s="40">
        <v>390.0</v>
      </c>
      <c r="J10969" s="41">
        <f t="shared" si="5"/>
        <v>7824.3321</v>
      </c>
      <c r="K10969" s="37" t="str">
        <f t="array" ref="K10969">IFERROR(XLOOKUP(G10969,'Tipo de carga'!A:A,'Tipo de carga'!B:B))</f>
        <v>Autoabasto</v>
      </c>
      <c r="L10969" s="37">
        <f t="shared" si="2"/>
        <v>53</v>
      </c>
      <c r="M10969" s="37">
        <f t="shared" si="3"/>
        <v>31</v>
      </c>
      <c r="N10969" s="37">
        <f t="shared" si="4"/>
        <v>12</v>
      </c>
      <c r="O10969" s="37" t="str">
        <f t="array" ref="O10969">IFERROR(XLOOKUP(K10969,'Tipo de carga'!B:B,'Tipo de carga'!C:C))</f>
        <v>Diesel</v>
      </c>
    </row>
    <row r="10970">
      <c r="A10970" s="36">
        <v>1730.0</v>
      </c>
      <c r="B10970" s="37" t="str">
        <f t="array" ref="B10970">IFERROR(XLOOKUP(A10970,'Asignacion Dic'!A:A,'Asignacion Dic'!C:C))</f>
        <v>Wm Sencillo</v>
      </c>
      <c r="C10970" s="37" t="str">
        <f t="array" ref="C10970">IFERROR(XLOOKUP(A10970,'Asignacion Dic'!A:A,'Asignacion Dic'!B:B))</f>
        <v>EC-08</v>
      </c>
      <c r="D10970" s="38">
        <v>45657.736921296295</v>
      </c>
      <c r="E10970" s="36" t="s">
        <v>287</v>
      </c>
      <c r="F10970" s="37" t="str">
        <f t="array" ref="F10970">IFERROR(XLOOKUP(E10970,Operadores!A:A,Operadores!B:B))</f>
        <v>ALVGAB</v>
      </c>
      <c r="G10970" s="36" t="s">
        <v>42</v>
      </c>
      <c r="H10970" s="39">
        <v>20.06239</v>
      </c>
      <c r="I10970" s="40">
        <v>373.0</v>
      </c>
      <c r="J10970" s="41">
        <f t="shared" si="5"/>
        <v>7483.27147</v>
      </c>
      <c r="K10970" s="37" t="str">
        <f t="array" ref="K10970">IFERROR(XLOOKUP(G10970,'Tipo de carga'!A:A,'Tipo de carga'!B:B))</f>
        <v>Autoabasto</v>
      </c>
      <c r="L10970" s="37">
        <f t="shared" si="2"/>
        <v>53</v>
      </c>
      <c r="M10970" s="37">
        <f t="shared" si="3"/>
        <v>31</v>
      </c>
      <c r="N10970" s="37">
        <f t="shared" si="4"/>
        <v>12</v>
      </c>
      <c r="O10970" s="37" t="str">
        <f t="array" ref="O10970">IFERROR(XLOOKUP(K10970,'Tipo de carga'!B:B,'Tipo de carga'!C:C))</f>
        <v>Diesel</v>
      </c>
    </row>
    <row r="10971">
      <c r="A10971" s="36">
        <v>1999.0</v>
      </c>
      <c r="B10971" s="37" t="str">
        <f t="array" ref="B10971">IFERROR(XLOOKUP(A10971,'Asignacion Dic'!A:A,'Asignacion Dic'!C:C))</f>
        <v>MeLi Dedicado Merida</v>
      </c>
      <c r="C10971" s="37" t="str">
        <f t="array" ref="C10971">IFERROR(XLOOKUP(A10971,'Asignacion Dic'!A:A,'Asignacion Dic'!B:B))</f>
        <v>EC-05</v>
      </c>
      <c r="D10971" s="38">
        <v>45657.73061342593</v>
      </c>
      <c r="E10971" s="36" t="s">
        <v>543</v>
      </c>
      <c r="F10971" s="37" t="str">
        <f t="array" ref="F10971">IFERROR(XLOOKUP(E10971,Operadores!A:A,Operadores!B:B))</f>
        <v>CAMJOS</v>
      </c>
      <c r="G10971" s="36" t="s">
        <v>42</v>
      </c>
      <c r="H10971" s="39">
        <v>20.06239</v>
      </c>
      <c r="I10971" s="40">
        <v>420.0</v>
      </c>
      <c r="J10971" s="41">
        <f t="shared" si="5"/>
        <v>8426.2038</v>
      </c>
      <c r="K10971" s="37" t="str">
        <f t="array" ref="K10971">IFERROR(XLOOKUP(G10971,'Tipo de carga'!A:A,'Tipo de carga'!B:B))</f>
        <v>Autoabasto</v>
      </c>
      <c r="L10971" s="37">
        <f t="shared" si="2"/>
        <v>53</v>
      </c>
      <c r="M10971" s="37">
        <f t="shared" si="3"/>
        <v>31</v>
      </c>
      <c r="N10971" s="37">
        <f t="shared" si="4"/>
        <v>12</v>
      </c>
      <c r="O10971" s="37" t="str">
        <f t="array" ref="O10971">IFERROR(XLOOKUP(K10971,'Tipo de carga'!B:B,'Tipo de carga'!C:C))</f>
        <v>Diesel</v>
      </c>
    </row>
    <row r="10972">
      <c r="A10972" s="36">
        <v>1758.0</v>
      </c>
      <c r="B10972" s="37" t="str">
        <f t="array" ref="B10972">IFERROR(XLOOKUP(A10972,'Asignacion Dic'!A:A,'Asignacion Dic'!C:C))</f>
        <v>Wm Full</v>
      </c>
      <c r="C10972" s="37" t="str">
        <f t="array" ref="C10972">IFERROR(XLOOKUP(A10972,'Asignacion Dic'!A:A,'Asignacion Dic'!B:B))</f>
        <v>EC-08</v>
      </c>
      <c r="D10972" s="38">
        <v>45657.720034722224</v>
      </c>
      <c r="E10972" s="36" t="s">
        <v>296</v>
      </c>
      <c r="F10972" s="37" t="str">
        <f t="array" ref="F10972">IFERROR(XLOOKUP(E10972,Operadores!A:A,Operadores!B:B))</f>
        <v>PINGUA</v>
      </c>
      <c r="G10972" s="36" t="s">
        <v>42</v>
      </c>
      <c r="H10972" s="39">
        <v>20.06239</v>
      </c>
      <c r="I10972" s="40">
        <v>379.0</v>
      </c>
      <c r="J10972" s="41">
        <f t="shared" si="5"/>
        <v>7603.64581</v>
      </c>
      <c r="K10972" s="37" t="str">
        <f t="array" ref="K10972">IFERROR(XLOOKUP(G10972,'Tipo de carga'!A:A,'Tipo de carga'!B:B))</f>
        <v>Autoabasto</v>
      </c>
      <c r="L10972" s="37">
        <f t="shared" si="2"/>
        <v>53</v>
      </c>
      <c r="M10972" s="37">
        <f t="shared" si="3"/>
        <v>31</v>
      </c>
      <c r="N10972" s="37">
        <f t="shared" si="4"/>
        <v>12</v>
      </c>
      <c r="O10972" s="37" t="str">
        <f t="array" ref="O10972">IFERROR(XLOOKUP(K10972,'Tipo de carga'!B:B,'Tipo de carga'!C:C))</f>
        <v>Diesel</v>
      </c>
    </row>
    <row r="10973">
      <c r="A10973" s="36">
        <v>1816.0</v>
      </c>
      <c r="B10973" s="37" t="str">
        <f t="array" ref="B10973">IFERROR(XLOOKUP(A10973,'Asignacion Dic'!A:A,'Asignacion Dic'!C:C))</f>
        <v>Wm Full</v>
      </c>
      <c r="C10973" s="37" t="str">
        <f t="array" ref="C10973">IFERROR(XLOOKUP(A10973,'Asignacion Dic'!A:A,'Asignacion Dic'!B:B))</f>
        <v>EC-08</v>
      </c>
      <c r="D10973" s="38">
        <v>45657.57256944444</v>
      </c>
      <c r="E10973" s="36" t="s">
        <v>288</v>
      </c>
      <c r="F10973" s="37" t="str">
        <f t="array" ref="F10973">IFERROR(XLOOKUP(E10973,Operadores!A:A,Operadores!B:B))</f>
        <v>RODMIG</v>
      </c>
      <c r="G10973" s="36" t="s">
        <v>42</v>
      </c>
      <c r="H10973" s="39">
        <v>20.06239</v>
      </c>
      <c r="I10973" s="40">
        <v>723.0</v>
      </c>
      <c r="J10973" s="41">
        <f t="shared" si="5"/>
        <v>14505.10797</v>
      </c>
      <c r="K10973" s="37" t="str">
        <f t="array" ref="K10973">IFERROR(XLOOKUP(G10973,'Tipo de carga'!A:A,'Tipo de carga'!B:B))</f>
        <v>Autoabasto</v>
      </c>
      <c r="L10973" s="37">
        <f t="shared" si="2"/>
        <v>53</v>
      </c>
      <c r="M10973" s="37">
        <f t="shared" si="3"/>
        <v>31</v>
      </c>
      <c r="N10973" s="37">
        <f t="shared" si="4"/>
        <v>12</v>
      </c>
      <c r="O10973" s="37" t="str">
        <f t="array" ref="O10973">IFERROR(XLOOKUP(K10973,'Tipo de carga'!B:B,'Tipo de carga'!C:C))</f>
        <v>Diesel</v>
      </c>
    </row>
    <row r="10974">
      <c r="A10974" s="36">
        <v>1736.0</v>
      </c>
      <c r="B10974" s="37" t="str">
        <f t="array" ref="B10974">IFERROR(XLOOKUP(A10974,'Asignacion Dic'!A:A,'Asignacion Dic'!C:C))</f>
        <v>Wm Full</v>
      </c>
      <c r="C10974" s="37" t="str">
        <f t="array" ref="C10974">IFERROR(XLOOKUP(A10974,'Asignacion Dic'!A:A,'Asignacion Dic'!B:B))</f>
        <v>EC-08</v>
      </c>
      <c r="D10974" s="38">
        <v>45657.54079861111</v>
      </c>
      <c r="E10974" s="36" t="s">
        <v>476</v>
      </c>
      <c r="F10974" s="37" t="str">
        <f t="array" ref="F10974">IFERROR(XLOOKUP(E10974,Operadores!A:A,Operadores!B:B))</f>
        <v>VILJE</v>
      </c>
      <c r="G10974" s="36" t="s">
        <v>42</v>
      </c>
      <c r="H10974" s="39">
        <v>20.06239</v>
      </c>
      <c r="I10974" s="40">
        <v>450.0</v>
      </c>
      <c r="J10974" s="41">
        <f t="shared" si="5"/>
        <v>9028.0755</v>
      </c>
      <c r="K10974" s="37" t="str">
        <f t="array" ref="K10974">IFERROR(XLOOKUP(G10974,'Tipo de carga'!A:A,'Tipo de carga'!B:B))</f>
        <v>Autoabasto</v>
      </c>
      <c r="L10974" s="37">
        <f t="shared" si="2"/>
        <v>53</v>
      </c>
      <c r="M10974" s="37">
        <f t="shared" si="3"/>
        <v>31</v>
      </c>
      <c r="N10974" s="37">
        <f t="shared" si="4"/>
        <v>12</v>
      </c>
      <c r="O10974" s="37" t="str">
        <f t="array" ref="O10974">IFERROR(XLOOKUP(K10974,'Tipo de carga'!B:B,'Tipo de carga'!C:C))</f>
        <v>Diesel</v>
      </c>
    </row>
    <row r="10975">
      <c r="A10975" s="36">
        <v>1721.0</v>
      </c>
      <c r="B10975" s="37" t="str">
        <f t="array" ref="B10975">IFERROR(XLOOKUP(A10975,'Asignacion Dic'!A:A,'Asignacion Dic'!C:C))</f>
        <v>Wm Full</v>
      </c>
      <c r="C10975" s="37" t="str">
        <f t="array" ref="C10975">IFERROR(XLOOKUP(A10975,'Asignacion Dic'!A:A,'Asignacion Dic'!B:B))</f>
        <v>EC-08</v>
      </c>
      <c r="D10975" s="38">
        <v>45657.51296296297</v>
      </c>
      <c r="E10975" s="36" t="s">
        <v>471</v>
      </c>
      <c r="F10975" s="37" t="str">
        <f t="array" ref="F10975">IFERROR(XLOOKUP(E10975,Operadores!A:A,Operadores!B:B))</f>
        <v>RICFRA</v>
      </c>
      <c r="G10975" s="36" t="s">
        <v>42</v>
      </c>
      <c r="H10975" s="39">
        <v>20.06239</v>
      </c>
      <c r="I10975" s="40">
        <v>406.0</v>
      </c>
      <c r="J10975" s="41">
        <f t="shared" si="5"/>
        <v>8145.33034</v>
      </c>
      <c r="K10975" s="37" t="str">
        <f t="array" ref="K10975">IFERROR(XLOOKUP(G10975,'Tipo de carga'!A:A,'Tipo de carga'!B:B))</f>
        <v>Autoabasto</v>
      </c>
      <c r="L10975" s="37">
        <f t="shared" si="2"/>
        <v>53</v>
      </c>
      <c r="M10975" s="37">
        <f t="shared" si="3"/>
        <v>31</v>
      </c>
      <c r="N10975" s="37">
        <f t="shared" si="4"/>
        <v>12</v>
      </c>
      <c r="O10975" s="37" t="str">
        <f t="array" ref="O10975">IFERROR(XLOOKUP(K10975,'Tipo de carga'!B:B,'Tipo de carga'!C:C))</f>
        <v>Diesel</v>
      </c>
    </row>
    <row r="10976">
      <c r="A10976" s="36">
        <v>1722.0</v>
      </c>
      <c r="B10976" s="37" t="str">
        <f t="array" ref="B10976">IFERROR(XLOOKUP(A10976,'Asignacion Dic'!A:A,'Asignacion Dic'!C:C))</f>
        <v>Wm Full</v>
      </c>
      <c r="C10976" s="37" t="str">
        <f t="array" ref="C10976">IFERROR(XLOOKUP(A10976,'Asignacion Dic'!A:A,'Asignacion Dic'!B:B))</f>
        <v>EC-08</v>
      </c>
      <c r="D10976" s="38">
        <v>45657.50743055555</v>
      </c>
      <c r="E10976" s="36" t="s">
        <v>282</v>
      </c>
      <c r="F10976" s="37" t="str">
        <f t="array" ref="F10976">IFERROR(XLOOKUP(E10976,Operadores!A:A,Operadores!B:B))</f>
        <v>MENJUA01</v>
      </c>
      <c r="G10976" s="36" t="s">
        <v>42</v>
      </c>
      <c r="H10976" s="39">
        <v>20.06239</v>
      </c>
      <c r="I10976" s="40">
        <v>456.0</v>
      </c>
      <c r="J10976" s="41">
        <f t="shared" si="5"/>
        <v>9148.44984</v>
      </c>
      <c r="K10976" s="37" t="str">
        <f t="array" ref="K10976">IFERROR(XLOOKUP(G10976,'Tipo de carga'!A:A,'Tipo de carga'!B:B))</f>
        <v>Autoabasto</v>
      </c>
      <c r="L10976" s="37">
        <f t="shared" si="2"/>
        <v>53</v>
      </c>
      <c r="M10976" s="37">
        <f t="shared" si="3"/>
        <v>31</v>
      </c>
      <c r="N10976" s="37">
        <f t="shared" si="4"/>
        <v>12</v>
      </c>
      <c r="O10976" s="37" t="str">
        <f t="array" ref="O10976">IFERROR(XLOOKUP(K10976,'Tipo de carga'!B:B,'Tipo de carga'!C:C))</f>
        <v>Diesel</v>
      </c>
    </row>
    <row r="10977">
      <c r="A10977" s="36">
        <v>1705.0</v>
      </c>
      <c r="B10977" s="37" t="str">
        <f t="array" ref="B10977">IFERROR(XLOOKUP(A10977,'Asignacion Dic'!A:A,'Asignacion Dic'!C:C))</f>
        <v>Wm Full</v>
      </c>
      <c r="C10977" s="37" t="str">
        <f t="array" ref="C10977">IFERROR(XLOOKUP(A10977,'Asignacion Dic'!A:A,'Asignacion Dic'!B:B))</f>
        <v>EC-08</v>
      </c>
      <c r="D10977" s="38">
        <v>45657.47143518519</v>
      </c>
      <c r="E10977" s="36" t="s">
        <v>285</v>
      </c>
      <c r="F10977" s="37" t="str">
        <f t="array" ref="F10977">IFERROR(XLOOKUP(E10977,Operadores!A:A,Operadores!B:B))</f>
        <v>PERVIC</v>
      </c>
      <c r="G10977" s="36" t="s">
        <v>42</v>
      </c>
      <c r="H10977" s="39">
        <v>20.06239</v>
      </c>
      <c r="I10977" s="40">
        <v>396.0</v>
      </c>
      <c r="J10977" s="41">
        <f t="shared" si="5"/>
        <v>7944.70644</v>
      </c>
      <c r="K10977" s="37" t="str">
        <f t="array" ref="K10977">IFERROR(XLOOKUP(G10977,'Tipo de carga'!A:A,'Tipo de carga'!B:B))</f>
        <v>Autoabasto</v>
      </c>
      <c r="L10977" s="37">
        <f t="shared" si="2"/>
        <v>53</v>
      </c>
      <c r="M10977" s="37">
        <f t="shared" si="3"/>
        <v>31</v>
      </c>
      <c r="N10977" s="37">
        <f t="shared" si="4"/>
        <v>12</v>
      </c>
      <c r="O10977" s="37" t="str">
        <f t="array" ref="O10977">IFERROR(XLOOKUP(K10977,'Tipo de carga'!B:B,'Tipo de carga'!C:C))</f>
        <v>Diesel</v>
      </c>
    </row>
    <row r="10978">
      <c r="A10978" s="36">
        <v>1728.0</v>
      </c>
      <c r="B10978" s="37" t="str">
        <f t="array" ref="B10978">IFERROR(XLOOKUP(A10978,'Asignacion Dic'!A:A,'Asignacion Dic'!C:C))</f>
        <v>Wm Full</v>
      </c>
      <c r="C10978" s="37" t="str">
        <f t="array" ref="C10978">IFERROR(XLOOKUP(A10978,'Asignacion Dic'!A:A,'Asignacion Dic'!B:B))</f>
        <v>EC-08</v>
      </c>
      <c r="D10978" s="38">
        <v>45657.468252314815</v>
      </c>
      <c r="E10978" s="36" t="s">
        <v>281</v>
      </c>
      <c r="F10978" s="37" t="str">
        <f t="array" ref="F10978">IFERROR(XLOOKUP(E10978,Operadores!A:A,Operadores!B:B))</f>
        <v>MARJO13</v>
      </c>
      <c r="G10978" s="36" t="s">
        <v>42</v>
      </c>
      <c r="H10978" s="39">
        <v>20.06239</v>
      </c>
      <c r="I10978" s="40">
        <v>388.0</v>
      </c>
      <c r="J10978" s="41">
        <f t="shared" si="5"/>
        <v>7784.20732</v>
      </c>
      <c r="K10978" s="37" t="str">
        <f t="array" ref="K10978">IFERROR(XLOOKUP(G10978,'Tipo de carga'!A:A,'Tipo de carga'!B:B))</f>
        <v>Autoabasto</v>
      </c>
      <c r="L10978" s="37">
        <f t="shared" si="2"/>
        <v>53</v>
      </c>
      <c r="M10978" s="37">
        <f t="shared" si="3"/>
        <v>31</v>
      </c>
      <c r="N10978" s="37">
        <f t="shared" si="4"/>
        <v>12</v>
      </c>
      <c r="O10978" s="37" t="str">
        <f t="array" ref="O10978">IFERROR(XLOOKUP(K10978,'Tipo de carga'!B:B,'Tipo de carga'!C:C))</f>
        <v>Diesel</v>
      </c>
    </row>
    <row r="10979">
      <c r="A10979" s="36">
        <v>1729.0</v>
      </c>
      <c r="B10979" s="37" t="str">
        <f t="array" ref="B10979">IFERROR(XLOOKUP(A10979,'Asignacion Dic'!A:A,'Asignacion Dic'!C:C))</f>
        <v>Wm Full</v>
      </c>
      <c r="C10979" s="37" t="str">
        <f t="array" ref="C10979">IFERROR(XLOOKUP(A10979,'Asignacion Dic'!A:A,'Asignacion Dic'!B:B))</f>
        <v>EC-08</v>
      </c>
      <c r="D10979" s="38">
        <v>45657.46121527778</v>
      </c>
      <c r="E10979" s="36" t="s">
        <v>284</v>
      </c>
      <c r="F10979" s="37" t="str">
        <f t="array" ref="F10979">IFERROR(XLOOKUP(E10979,Operadores!A:A,Operadores!B:B))</f>
        <v>CAMJU01</v>
      </c>
      <c r="G10979" s="36" t="s">
        <v>42</v>
      </c>
      <c r="H10979" s="39">
        <v>20.06239</v>
      </c>
      <c r="I10979" s="40">
        <v>420.0</v>
      </c>
      <c r="J10979" s="41">
        <f t="shared" si="5"/>
        <v>8426.2038</v>
      </c>
      <c r="K10979" s="37" t="str">
        <f t="array" ref="K10979">IFERROR(XLOOKUP(G10979,'Tipo de carga'!A:A,'Tipo de carga'!B:B))</f>
        <v>Autoabasto</v>
      </c>
      <c r="L10979" s="37">
        <f t="shared" si="2"/>
        <v>53</v>
      </c>
      <c r="M10979" s="37">
        <f t="shared" si="3"/>
        <v>31</v>
      </c>
      <c r="N10979" s="37">
        <f t="shared" si="4"/>
        <v>12</v>
      </c>
      <c r="O10979" s="37" t="str">
        <f t="array" ref="O10979">IFERROR(XLOOKUP(K10979,'Tipo de carga'!B:B,'Tipo de carga'!C:C))</f>
        <v>Diesel</v>
      </c>
    </row>
    <row r="10980">
      <c r="A10980" s="36">
        <v>1820.0</v>
      </c>
      <c r="B10980" s="37" t="str">
        <f t="array" ref="B10980">IFERROR(XLOOKUP(A10980,'Asignacion Dic'!A:A,'Asignacion Dic'!C:C))</f>
        <v>Wm Full</v>
      </c>
      <c r="C10980" s="37" t="str">
        <f t="array" ref="C10980">IFERROR(XLOOKUP(A10980,'Asignacion Dic'!A:A,'Asignacion Dic'!B:B))</f>
        <v>EC-08</v>
      </c>
      <c r="D10980" s="38">
        <v>45657.45700231481</v>
      </c>
      <c r="E10980" s="36" t="s">
        <v>303</v>
      </c>
      <c r="F10980" s="37" t="str">
        <f t="array" ref="F10980">IFERROR(XLOOKUP(E10980,Operadores!A:A,Operadores!B:B))</f>
        <v>CAMVI01</v>
      </c>
      <c r="G10980" s="36" t="s">
        <v>42</v>
      </c>
      <c r="H10980" s="39">
        <v>20.06239</v>
      </c>
      <c r="I10980" s="40">
        <v>354.0</v>
      </c>
      <c r="J10980" s="41">
        <f t="shared" si="5"/>
        <v>7102.08606</v>
      </c>
      <c r="K10980" s="37" t="str">
        <f t="array" ref="K10980">IFERROR(XLOOKUP(G10980,'Tipo de carga'!A:A,'Tipo de carga'!B:B))</f>
        <v>Autoabasto</v>
      </c>
      <c r="L10980" s="37">
        <f t="shared" si="2"/>
        <v>53</v>
      </c>
      <c r="M10980" s="37">
        <f t="shared" si="3"/>
        <v>31</v>
      </c>
      <c r="N10980" s="37">
        <f t="shared" si="4"/>
        <v>12</v>
      </c>
      <c r="O10980" s="37" t="str">
        <f t="array" ref="O10980">IFERROR(XLOOKUP(K10980,'Tipo de carga'!B:B,'Tipo de carga'!C:C))</f>
        <v>Diesel</v>
      </c>
    </row>
    <row r="10981">
      <c r="A10981" s="36">
        <v>1964.0</v>
      </c>
      <c r="B10981" s="37" t="str">
        <f t="array" ref="B10981">IFERROR(XLOOKUP(A10981,'Asignacion Dic'!A:A,'Asignacion Dic'!C:C))</f>
        <v>MeLi asignado SD</v>
      </c>
      <c r="C10981" s="37" t="str">
        <f t="array" ref="C10981">IFERROR(XLOOKUP(A10981,'Asignacion Dic'!A:A,'Asignacion Dic'!B:B))</f>
        <v>EC-05</v>
      </c>
      <c r="D10981" s="38">
        <v>45657.44736111111</v>
      </c>
      <c r="E10981" s="36" t="s">
        <v>236</v>
      </c>
      <c r="F10981" s="37" t="str">
        <f t="array" ref="F10981">IFERROR(XLOOKUP(E10981,Operadores!A:A,Operadores!B:B))</f>
        <v>BENOSC</v>
      </c>
      <c r="G10981" s="36" t="s">
        <v>42</v>
      </c>
      <c r="H10981" s="39">
        <v>20.06239</v>
      </c>
      <c r="I10981" s="40">
        <v>245.0</v>
      </c>
      <c r="J10981" s="41">
        <f t="shared" si="5"/>
        <v>4915.28555</v>
      </c>
      <c r="K10981" s="37" t="str">
        <f t="array" ref="K10981">IFERROR(XLOOKUP(G10981,'Tipo de carga'!A:A,'Tipo de carga'!B:B))</f>
        <v>Autoabasto</v>
      </c>
      <c r="L10981" s="37">
        <f t="shared" si="2"/>
        <v>53</v>
      </c>
      <c r="M10981" s="37">
        <f t="shared" si="3"/>
        <v>31</v>
      </c>
      <c r="N10981" s="37">
        <f t="shared" si="4"/>
        <v>12</v>
      </c>
      <c r="O10981" s="37" t="str">
        <f t="array" ref="O10981">IFERROR(XLOOKUP(K10981,'Tipo de carga'!B:B,'Tipo de carga'!C:C))</f>
        <v>Diesel</v>
      </c>
    </row>
    <row r="10982">
      <c r="A10982" s="36">
        <v>2004.0</v>
      </c>
      <c r="B10982" s="37" t="str">
        <f t="array" ref="B10982">IFERROR(XLOOKUP(A10982,'Asignacion Dic'!A:A,'Asignacion Dic'!C:C))</f>
        <v>MeLi Dedicado Merida</v>
      </c>
      <c r="C10982" s="37" t="str">
        <f t="array" ref="C10982">IFERROR(XLOOKUP(A10982,'Asignacion Dic'!A:A,'Asignacion Dic'!B:B))</f>
        <v>EC-05</v>
      </c>
      <c r="D10982" s="38">
        <v>45657.4444212963</v>
      </c>
      <c r="E10982" s="36" t="s">
        <v>582</v>
      </c>
      <c r="F10982" s="37" t="str">
        <f t="array" ref="F10982">IFERROR(XLOOKUP(E10982,Operadores!A:A,Operadores!B:B))</f>
        <v>ESTAN</v>
      </c>
      <c r="G10982" s="36" t="s">
        <v>42</v>
      </c>
      <c r="H10982" s="39">
        <v>20.06239</v>
      </c>
      <c r="I10982" s="40">
        <v>223.0</v>
      </c>
      <c r="J10982" s="41">
        <f t="shared" si="5"/>
        <v>4473.91297</v>
      </c>
      <c r="K10982" s="37" t="str">
        <f t="array" ref="K10982">IFERROR(XLOOKUP(G10982,'Tipo de carga'!A:A,'Tipo de carga'!B:B))</f>
        <v>Autoabasto</v>
      </c>
      <c r="L10982" s="37">
        <f t="shared" si="2"/>
        <v>53</v>
      </c>
      <c r="M10982" s="37">
        <f t="shared" si="3"/>
        <v>31</v>
      </c>
      <c r="N10982" s="37">
        <f t="shared" si="4"/>
        <v>12</v>
      </c>
      <c r="O10982" s="37" t="str">
        <f t="array" ref="O10982">IFERROR(XLOOKUP(K10982,'Tipo de carga'!B:B,'Tipo de carga'!C:C))</f>
        <v>Diesel</v>
      </c>
    </row>
    <row r="10983">
      <c r="A10983" s="36">
        <v>1998.0</v>
      </c>
      <c r="B10983" s="37" t="str">
        <f t="array" ref="B10983">IFERROR(XLOOKUP(A10983,'Asignacion Dic'!A:A,'Asignacion Dic'!C:C))</f>
        <v>MeLi Dedicado Merida</v>
      </c>
      <c r="C10983" s="37" t="str">
        <f t="array" ref="C10983">IFERROR(XLOOKUP(A10983,'Asignacion Dic'!A:A,'Asignacion Dic'!B:B))</f>
        <v>EC-05</v>
      </c>
      <c r="D10983" s="38">
        <v>45657.375451388885</v>
      </c>
      <c r="E10983" s="36" t="s">
        <v>645</v>
      </c>
      <c r="F10983" s="37" t="str">
        <f t="array" ref="F10983">IFERROR(XLOOKUP(E10983,Operadores!A:A,Operadores!B:B))</f>
        <v>HERHUG</v>
      </c>
      <c r="G10983" s="36" t="s">
        <v>42</v>
      </c>
      <c r="H10983" s="39">
        <v>20.06239</v>
      </c>
      <c r="I10983" s="40">
        <v>416.0</v>
      </c>
      <c r="J10983" s="41">
        <f t="shared" si="5"/>
        <v>8345.95424</v>
      </c>
      <c r="K10983" s="37" t="str">
        <f t="array" ref="K10983">IFERROR(XLOOKUP(G10983,'Tipo de carga'!A:A,'Tipo de carga'!B:B))</f>
        <v>Autoabasto</v>
      </c>
      <c r="L10983" s="37">
        <f t="shared" si="2"/>
        <v>53</v>
      </c>
      <c r="M10983" s="37">
        <f t="shared" si="3"/>
        <v>31</v>
      </c>
      <c r="N10983" s="37">
        <f t="shared" si="4"/>
        <v>12</v>
      </c>
      <c r="O10983" s="37" t="str">
        <f t="array" ref="O10983">IFERROR(XLOOKUP(K10983,'Tipo de carga'!B:B,'Tipo de carga'!C:C))</f>
        <v>Diesel</v>
      </c>
    </row>
    <row r="10984">
      <c r="A10984" s="36">
        <v>2026.0</v>
      </c>
      <c r="B10984" s="37" t="str">
        <f t="array" ref="B10984">IFERROR(XLOOKUP(A10984,'Asignacion Dic'!A:A,'Asignacion Dic'!C:C))</f>
        <v>MeLi Dedicado Merida</v>
      </c>
      <c r="C10984" s="37" t="str">
        <f t="array" ref="C10984">IFERROR(XLOOKUP(A10984,'Asignacion Dic'!A:A,'Asignacion Dic'!B:B))</f>
        <v>EC-05</v>
      </c>
      <c r="D10984" s="38">
        <v>45657.35755787037</v>
      </c>
      <c r="E10984" s="36" t="s">
        <v>227</v>
      </c>
      <c r="F10984" s="37" t="str">
        <f t="array" ref="F10984">IFERROR(XLOOKUP(E10984,Operadores!A:A,Operadores!B:B))</f>
        <v>PERAN01</v>
      </c>
      <c r="G10984" s="36" t="s">
        <v>42</v>
      </c>
      <c r="H10984" s="39">
        <v>20.06239</v>
      </c>
      <c r="I10984" s="40">
        <v>335.0</v>
      </c>
      <c r="J10984" s="41">
        <f t="shared" si="5"/>
        <v>6720.90065</v>
      </c>
      <c r="K10984" s="37" t="str">
        <f t="array" ref="K10984">IFERROR(XLOOKUP(G10984,'Tipo de carga'!A:A,'Tipo de carga'!B:B))</f>
        <v>Autoabasto</v>
      </c>
      <c r="L10984" s="37">
        <f t="shared" si="2"/>
        <v>53</v>
      </c>
      <c r="M10984" s="37">
        <f t="shared" si="3"/>
        <v>31</v>
      </c>
      <c r="N10984" s="37">
        <f t="shared" si="4"/>
        <v>12</v>
      </c>
      <c r="O10984" s="37" t="str">
        <f t="array" ref="O10984">IFERROR(XLOOKUP(K10984,'Tipo de carga'!B:B,'Tipo de carga'!C:C))</f>
        <v>Diesel</v>
      </c>
    </row>
    <row r="10985">
      <c r="A10985" s="36">
        <v>2002.0</v>
      </c>
      <c r="B10985" s="37" t="str">
        <f t="array" ref="B10985">IFERROR(XLOOKUP(A10985,'Asignacion Dic'!A:A,'Asignacion Dic'!C:C))</f>
        <v>MeLi Dedicado Merida</v>
      </c>
      <c r="C10985" s="37" t="str">
        <f t="array" ref="C10985">IFERROR(XLOOKUP(A10985,'Asignacion Dic'!A:A,'Asignacion Dic'!B:B))</f>
        <v>EC-05</v>
      </c>
      <c r="D10985" s="38">
        <v>45657.18185185185</v>
      </c>
      <c r="E10985" s="36" t="s">
        <v>535</v>
      </c>
      <c r="F10985" s="37" t="str">
        <f t="array" ref="F10985">IFERROR(XLOOKUP(E10985,Operadores!A:A,Operadores!B:B))</f>
        <v>VELALE</v>
      </c>
      <c r="G10985" s="36" t="s">
        <v>42</v>
      </c>
      <c r="H10985" s="39">
        <v>20.06239</v>
      </c>
      <c r="I10985" s="40">
        <v>390.0</v>
      </c>
      <c r="J10985" s="41">
        <f t="shared" si="5"/>
        <v>7824.3321</v>
      </c>
      <c r="K10985" s="37" t="str">
        <f t="array" ref="K10985">IFERROR(XLOOKUP(G10985,'Tipo de carga'!A:A,'Tipo de carga'!B:B))</f>
        <v>Autoabasto</v>
      </c>
      <c r="L10985" s="37">
        <f t="shared" si="2"/>
        <v>53</v>
      </c>
      <c r="M10985" s="37">
        <f t="shared" si="3"/>
        <v>31</v>
      </c>
      <c r="N10985" s="37">
        <f t="shared" si="4"/>
        <v>12</v>
      </c>
      <c r="O10985" s="37" t="str">
        <f t="array" ref="O10985">IFERROR(XLOOKUP(K10985,'Tipo de carga'!B:B,'Tipo de carga'!C:C))</f>
        <v>Diesel</v>
      </c>
    </row>
    <row r="10986">
      <c r="A10986" s="36">
        <v>1826.0</v>
      </c>
      <c r="B10986" s="37" t="str">
        <f t="array" ref="B10986">IFERROR(XLOOKUP(A10986,'Asignacion Dic'!A:A,'Asignacion Dic'!C:C))</f>
        <v>Wm Full</v>
      </c>
      <c r="C10986" s="37" t="str">
        <f t="array" ref="C10986">IFERROR(XLOOKUP(A10986,'Asignacion Dic'!A:A,'Asignacion Dic'!B:B))</f>
        <v>EC-08</v>
      </c>
      <c r="D10986" s="38">
        <v>45657.139074074075</v>
      </c>
      <c r="E10986" s="36" t="s">
        <v>298</v>
      </c>
      <c r="F10986" s="37" t="str">
        <f t="array" ref="F10986">IFERROR(XLOOKUP(E10986,Operadores!A:A,Operadores!B:B))</f>
        <v>MORFRE01</v>
      </c>
      <c r="G10986" s="36" t="s">
        <v>42</v>
      </c>
      <c r="H10986" s="39">
        <v>20.06239</v>
      </c>
      <c r="I10986" s="40">
        <v>335.0</v>
      </c>
      <c r="J10986" s="41">
        <f t="shared" si="5"/>
        <v>6720.90065</v>
      </c>
      <c r="K10986" s="37" t="str">
        <f t="array" ref="K10986">IFERROR(XLOOKUP(G10986,'Tipo de carga'!A:A,'Tipo de carga'!B:B))</f>
        <v>Autoabasto</v>
      </c>
      <c r="L10986" s="37">
        <f t="shared" si="2"/>
        <v>53</v>
      </c>
      <c r="M10986" s="37">
        <f t="shared" si="3"/>
        <v>31</v>
      </c>
      <c r="N10986" s="37">
        <f t="shared" si="4"/>
        <v>12</v>
      </c>
      <c r="O10986" s="37" t="str">
        <f t="array" ref="O10986">IFERROR(XLOOKUP(K10986,'Tipo de carga'!B:B,'Tipo de carga'!C:C))</f>
        <v>Diesel</v>
      </c>
    </row>
    <row r="10987">
      <c r="A10987" s="36">
        <v>1761.0</v>
      </c>
      <c r="B10987" s="37" t="str">
        <f t="array" ref="B10987">IFERROR(XLOOKUP(A10987,'Asignacion Dic'!A:A,'Asignacion Dic'!C:C))</f>
        <v>Wm Full</v>
      </c>
      <c r="C10987" s="37" t="str">
        <f t="array" ref="C10987">IFERROR(XLOOKUP(A10987,'Asignacion Dic'!A:A,'Asignacion Dic'!B:B))</f>
        <v>EC-08</v>
      </c>
      <c r="D10987" s="38">
        <v>45657.23819444444</v>
      </c>
      <c r="E10987" s="36" t="s">
        <v>278</v>
      </c>
      <c r="F10987" s="37" t="str">
        <f t="array" ref="F10987">IFERROR(XLOOKUP(E10987,Operadores!A:A,Operadores!B:B))</f>
        <v>RAMBAR</v>
      </c>
      <c r="G10987" s="36" t="s">
        <v>425</v>
      </c>
      <c r="H10987" s="39">
        <v>25.35</v>
      </c>
      <c r="I10987" s="40">
        <v>379.0</v>
      </c>
      <c r="J10987" s="41">
        <f t="shared" si="5"/>
        <v>9607.65</v>
      </c>
      <c r="K10987" s="37" t="str">
        <f t="array" ref="K10987">IFERROR(XLOOKUP(G10987,'Tipo de carga'!A:A,'Tipo de carga'!B:B))</f>
        <v>Ticket</v>
      </c>
      <c r="L10987" s="37">
        <f t="shared" si="2"/>
        <v>53</v>
      </c>
      <c r="M10987" s="37">
        <f t="shared" si="3"/>
        <v>31</v>
      </c>
      <c r="N10987" s="37">
        <f t="shared" si="4"/>
        <v>12</v>
      </c>
      <c r="O10987" s="37" t="str">
        <f t="array" ref="O10987">IFERROR(XLOOKUP(K10987,'Tipo de carga'!B:B,'Tipo de carga'!C:C))</f>
        <v>Diesel</v>
      </c>
    </row>
    <row r="10988">
      <c r="A10988" s="36">
        <v>1758.0</v>
      </c>
      <c r="B10988" s="37" t="str">
        <f t="array" ref="B10988">IFERROR(XLOOKUP(A10988,'Asignacion Dic'!A:A,'Asignacion Dic'!C:C))</f>
        <v>Wm Full</v>
      </c>
      <c r="C10988" s="37" t="str">
        <f t="array" ref="C10988">IFERROR(XLOOKUP(A10988,'Asignacion Dic'!A:A,'Asignacion Dic'!B:B))</f>
        <v>EC-08</v>
      </c>
      <c r="D10988" s="38">
        <v>45657.24097222222</v>
      </c>
      <c r="E10988" s="36" t="s">
        <v>296</v>
      </c>
      <c r="F10988" s="37" t="str">
        <f t="array" ref="F10988">IFERROR(XLOOKUP(E10988,Operadores!A:A,Operadores!B:B))</f>
        <v>PINGUA</v>
      </c>
      <c r="G10988" s="36" t="s">
        <v>425</v>
      </c>
      <c r="H10988" s="39">
        <v>25.35</v>
      </c>
      <c r="I10988" s="40">
        <v>379.0</v>
      </c>
      <c r="J10988" s="41">
        <f t="shared" si="5"/>
        <v>9607.65</v>
      </c>
      <c r="K10988" s="37" t="str">
        <f t="array" ref="K10988">IFERROR(XLOOKUP(G10988,'Tipo de carga'!A:A,'Tipo de carga'!B:B))</f>
        <v>Ticket</v>
      </c>
      <c r="L10988" s="37">
        <f t="shared" si="2"/>
        <v>53</v>
      </c>
      <c r="M10988" s="37">
        <f t="shared" si="3"/>
        <v>31</v>
      </c>
      <c r="N10988" s="37">
        <f t="shared" si="4"/>
        <v>12</v>
      </c>
      <c r="O10988" s="37" t="str">
        <f t="array" ref="O10988">IFERROR(XLOOKUP(K10988,'Tipo de carga'!B:B,'Tipo de carga'!C:C))</f>
        <v>Diesel</v>
      </c>
    </row>
    <row r="10989">
      <c r="A10989" s="36">
        <v>1949.0</v>
      </c>
      <c r="B10989" s="37" t="str">
        <f t="array" ref="B10989">IFERROR(XLOOKUP(A10989,'Asignacion Dic'!A:A,'Asignacion Dic'!C:C))</f>
        <v>MeLi asignado SD</v>
      </c>
      <c r="C10989" s="37" t="str">
        <f t="array" ref="C10989">IFERROR(XLOOKUP(A10989,'Asignacion Dic'!A:A,'Asignacion Dic'!B:B))</f>
        <v>EC-05</v>
      </c>
      <c r="D10989" s="38">
        <v>45657.50833333333</v>
      </c>
      <c r="E10989" s="36" t="s">
        <v>641</v>
      </c>
      <c r="F10989" s="37" t="str">
        <f t="array" ref="F10989">IFERROR(XLOOKUP(E10989,Operadores!A:A,Operadores!B:B))</f>
        <v>MUÑJU</v>
      </c>
      <c r="G10989" s="36" t="s">
        <v>425</v>
      </c>
      <c r="H10989" s="39">
        <v>24.79</v>
      </c>
      <c r="I10989" s="40">
        <v>355.0</v>
      </c>
      <c r="J10989" s="41">
        <f t="shared" si="5"/>
        <v>8800.45</v>
      </c>
      <c r="K10989" s="37" t="str">
        <f t="array" ref="K10989">IFERROR(XLOOKUP(G10989,'Tipo de carga'!A:A,'Tipo de carga'!B:B))</f>
        <v>Ticket</v>
      </c>
      <c r="L10989" s="37">
        <f t="shared" si="2"/>
        <v>53</v>
      </c>
      <c r="M10989" s="37">
        <f t="shared" si="3"/>
        <v>31</v>
      </c>
      <c r="N10989" s="37">
        <f t="shared" si="4"/>
        <v>12</v>
      </c>
      <c r="O10989" s="37" t="str">
        <f t="array" ref="O10989">IFERROR(XLOOKUP(K10989,'Tipo de carga'!B:B,'Tipo de carga'!C:C))</f>
        <v>Diesel</v>
      </c>
    </row>
    <row r="10990">
      <c r="A10990" s="36">
        <v>2031.0</v>
      </c>
      <c r="B10990" s="37" t="str">
        <f t="array" ref="B10990">IFERROR(XLOOKUP(A10990,'Asignacion Dic'!A:A,'Asignacion Dic'!C:C))</f>
        <v>MeLi Dedicado Merida</v>
      </c>
      <c r="C10990" s="37" t="str">
        <f t="array" ref="C10990">IFERROR(XLOOKUP(A10990,'Asignacion Dic'!A:A,'Asignacion Dic'!B:B))</f>
        <v>EC-05</v>
      </c>
      <c r="D10990" s="38">
        <v>45657.50902777778</v>
      </c>
      <c r="E10990" s="36" t="s">
        <v>589</v>
      </c>
      <c r="F10990" s="37" t="str">
        <f t="array" ref="F10990">IFERROR(XLOOKUP(E10990,Operadores!A:A,Operadores!B:B))</f>
        <v>LEOJUA</v>
      </c>
      <c r="G10990" s="36" t="s">
        <v>425</v>
      </c>
      <c r="H10990" s="39">
        <v>24.79</v>
      </c>
      <c r="I10990" s="40">
        <v>125.0</v>
      </c>
      <c r="J10990" s="41">
        <f t="shared" si="5"/>
        <v>3098.75</v>
      </c>
      <c r="K10990" s="37" t="str">
        <f t="array" ref="K10990">IFERROR(XLOOKUP(G10990,'Tipo de carga'!A:A,'Tipo de carga'!B:B))</f>
        <v>Ticket</v>
      </c>
      <c r="L10990" s="37">
        <f t="shared" si="2"/>
        <v>53</v>
      </c>
      <c r="M10990" s="37">
        <f t="shared" si="3"/>
        <v>31</v>
      </c>
      <c r="N10990" s="37">
        <f t="shared" si="4"/>
        <v>12</v>
      </c>
      <c r="O10990" s="37" t="str">
        <f t="array" ref="O10990">IFERROR(XLOOKUP(K10990,'Tipo de carga'!B:B,'Tipo de carga'!C:C))</f>
        <v>Diesel</v>
      </c>
    </row>
    <row r="10991">
      <c r="A10991" s="36">
        <v>1827.0</v>
      </c>
      <c r="B10991" s="37" t="str">
        <f t="array" ref="B10991">IFERROR(XLOOKUP(A10991,'Asignacion Dic'!A:A,'Asignacion Dic'!C:C))</f>
        <v>Full Liver</v>
      </c>
      <c r="C10991" s="37" t="str">
        <f t="array" ref="C10991">IFERROR(XLOOKUP(A10991,'Asignacion Dic'!A:A,'Asignacion Dic'!B:B))</f>
        <v>EC-01</v>
      </c>
      <c r="D10991" s="38">
        <v>45657.61944444444</v>
      </c>
      <c r="E10991" s="36" t="s">
        <v>374</v>
      </c>
      <c r="F10991" s="37" t="str">
        <f t="array" ref="F10991">IFERROR(XLOOKUP(E10991,Operadores!A:A,Operadores!B:B))</f>
        <v>ANGMA</v>
      </c>
      <c r="G10991" s="36" t="s">
        <v>425</v>
      </c>
      <c r="H10991" s="39">
        <v>26.17</v>
      </c>
      <c r="I10991" s="40">
        <v>183.0</v>
      </c>
      <c r="J10991" s="41">
        <f t="shared" si="5"/>
        <v>4789.11</v>
      </c>
      <c r="K10991" s="37" t="str">
        <f t="array" ref="K10991">IFERROR(XLOOKUP(G10991,'Tipo de carga'!A:A,'Tipo de carga'!B:B))</f>
        <v>Ticket</v>
      </c>
      <c r="L10991" s="37">
        <f t="shared" si="2"/>
        <v>53</v>
      </c>
      <c r="M10991" s="37">
        <f t="shared" si="3"/>
        <v>31</v>
      </c>
      <c r="N10991" s="37">
        <f t="shared" si="4"/>
        <v>12</v>
      </c>
      <c r="O10991" s="37" t="str">
        <f t="array" ref="O10991">IFERROR(XLOOKUP(K10991,'Tipo de carga'!B:B,'Tipo de carga'!C:C))</f>
        <v>Diesel</v>
      </c>
    </row>
    <row r="10992">
      <c r="A10992" s="36">
        <v>1943.0</v>
      </c>
      <c r="B10992" s="37" t="str">
        <f t="array" ref="B10992">IFERROR(XLOOKUP(A10992,'Asignacion Dic'!A:A,'Asignacion Dic'!C:C))</f>
        <v>Circuitos</v>
      </c>
      <c r="C10992" s="37" t="str">
        <f t="array" ref="C10992">IFERROR(XLOOKUP(A10992,'Asignacion Dic'!A:A,'Asignacion Dic'!B:B))</f>
        <v>EC-03</v>
      </c>
      <c r="D10992" s="38">
        <v>45657.67847222222</v>
      </c>
      <c r="E10992" s="36" t="s">
        <v>651</v>
      </c>
      <c r="F10992" s="37" t="str">
        <f t="array" ref="F10992">IFERROR(XLOOKUP(E10992,Operadores!A:A,Operadores!B:B))</f>
        <v>RODRAU</v>
      </c>
      <c r="G10992" s="36" t="s">
        <v>425</v>
      </c>
      <c r="H10992" s="39">
        <v>25.69</v>
      </c>
      <c r="I10992" s="40">
        <v>149.0</v>
      </c>
      <c r="J10992" s="41">
        <f t="shared" si="5"/>
        <v>3827.81</v>
      </c>
      <c r="K10992" s="37" t="str">
        <f t="array" ref="K10992">IFERROR(XLOOKUP(G10992,'Tipo de carga'!A:A,'Tipo de carga'!B:B))</f>
        <v>Ticket</v>
      </c>
      <c r="L10992" s="37">
        <f t="shared" si="2"/>
        <v>53</v>
      </c>
      <c r="M10992" s="37">
        <f t="shared" si="3"/>
        <v>31</v>
      </c>
      <c r="N10992" s="37">
        <f t="shared" si="4"/>
        <v>12</v>
      </c>
      <c r="O10992" s="37" t="str">
        <f t="array" ref="O10992">IFERROR(XLOOKUP(K10992,'Tipo de carga'!B:B,'Tipo de carga'!C:C))</f>
        <v>Diesel</v>
      </c>
    </row>
    <row r="10993">
      <c r="A10993" s="36">
        <v>1912.0</v>
      </c>
      <c r="B10993" s="37" t="str">
        <f t="array" ref="B10993">IFERROR(XLOOKUP(A10993,'Asignacion Dic'!A:A,'Asignacion Dic'!C:C))</f>
        <v>MeLi asignado SD</v>
      </c>
      <c r="C10993" s="37" t="str">
        <f t="array" ref="C10993">IFERROR(XLOOKUP(A10993,'Asignacion Dic'!A:A,'Asignacion Dic'!B:B))</f>
        <v>EC-05</v>
      </c>
      <c r="D10993" s="38">
        <v>45657.0</v>
      </c>
      <c r="E10993" s="36" t="s">
        <v>345</v>
      </c>
      <c r="F10993" s="37" t="str">
        <f t="array" ref="F10993">IFERROR(XLOOKUP(E10993,Operadores!A:A,Operadores!B:B))</f>
        <v>PARMI</v>
      </c>
      <c r="G10993" s="36" t="s">
        <v>315</v>
      </c>
      <c r="H10993" s="39">
        <v>10.65</v>
      </c>
      <c r="I10993" s="40">
        <v>235.0</v>
      </c>
      <c r="J10993" s="41">
        <f t="shared" si="5"/>
        <v>2502.75</v>
      </c>
      <c r="K10993" s="37" t="str">
        <f t="array" ref="K10993">IFERROR(XLOOKUP(G10993,'Tipo de carga'!A:A,'Tipo de carga'!B:B))</f>
        <v>COMSUSTENTA</v>
      </c>
      <c r="L10993" s="37">
        <f t="shared" si="2"/>
        <v>53</v>
      </c>
      <c r="M10993" s="37">
        <f t="shared" si="3"/>
        <v>31</v>
      </c>
      <c r="N10993" s="37">
        <f t="shared" si="4"/>
        <v>12</v>
      </c>
      <c r="O10993" s="37" t="str">
        <f t="array" ref="O10993">IFERROR(XLOOKUP(K10993,'Tipo de carga'!B:B,'Tipo de carga'!C:C))</f>
        <v>GNC</v>
      </c>
    </row>
    <row r="10994">
      <c r="A10994" s="36">
        <v>1920.0</v>
      </c>
      <c r="B10994" s="37" t="str">
        <f t="array" ref="B10994">IFERROR(XLOOKUP(A10994,'Asignacion Dic'!A:A,'Asignacion Dic'!C:C))</f>
        <v>MeLi asignado SD</v>
      </c>
      <c r="C10994" s="37" t="str">
        <f t="array" ref="C10994">IFERROR(XLOOKUP(A10994,'Asignacion Dic'!A:A,'Asignacion Dic'!B:B))</f>
        <v>EC-05</v>
      </c>
      <c r="D10994" s="38">
        <v>45657.0</v>
      </c>
      <c r="E10994" s="36" t="s">
        <v>369</v>
      </c>
      <c r="F10994" s="37" t="str">
        <f t="array" ref="F10994">IFERROR(XLOOKUP(E10994,Operadores!A:A,Operadores!B:B))</f>
        <v>DIAOSC</v>
      </c>
      <c r="G10994" s="36" t="s">
        <v>315</v>
      </c>
      <c r="H10994" s="39">
        <v>10.65</v>
      </c>
      <c r="I10994" s="40">
        <v>340.0</v>
      </c>
      <c r="J10994" s="41">
        <f t="shared" si="5"/>
        <v>3621</v>
      </c>
      <c r="K10994" s="37" t="str">
        <f t="array" ref="K10994">IFERROR(XLOOKUP(G10994,'Tipo de carga'!A:A,'Tipo de carga'!B:B))</f>
        <v>COMSUSTENTA</v>
      </c>
      <c r="L10994" s="37">
        <f t="shared" si="2"/>
        <v>53</v>
      </c>
      <c r="M10994" s="37">
        <f t="shared" si="3"/>
        <v>31</v>
      </c>
      <c r="N10994" s="37">
        <f t="shared" si="4"/>
        <v>12</v>
      </c>
      <c r="O10994" s="37" t="str">
        <f t="array" ref="O10994">IFERROR(XLOOKUP(K10994,'Tipo de carga'!B:B,'Tipo de carga'!C:C))</f>
        <v>GNC</v>
      </c>
    </row>
    <row r="10995">
      <c r="A10995" s="36">
        <v>1928.0</v>
      </c>
      <c r="B10995" s="37" t="str">
        <f t="array" ref="B10995">IFERROR(XLOOKUP(A10995,'Asignacion Dic'!A:A,'Asignacion Dic'!C:C))</f>
        <v>MeLi Ded Puebla</v>
      </c>
      <c r="C10995" s="37" t="str">
        <f t="array" ref="C10995">IFERROR(XLOOKUP(A10995,'Asignacion Dic'!A:A,'Asignacion Dic'!B:B))</f>
        <v>EC-05</v>
      </c>
      <c r="D10995" s="38">
        <v>45657.0</v>
      </c>
      <c r="E10995" s="36" t="s">
        <v>319</v>
      </c>
      <c r="F10995" s="37" t="str">
        <f t="array" ref="F10995">IFERROR(XLOOKUP(E10995,Operadores!A:A,Operadores!B:B))</f>
        <v>BARPED</v>
      </c>
      <c r="G10995" s="36" t="s">
        <v>315</v>
      </c>
      <c r="H10995" s="39">
        <v>10.65</v>
      </c>
      <c r="I10995" s="40">
        <v>282.0</v>
      </c>
      <c r="J10995" s="41">
        <f t="shared" si="5"/>
        <v>3003.3</v>
      </c>
      <c r="K10995" s="37" t="str">
        <f t="array" ref="K10995">IFERROR(XLOOKUP(G10995,'Tipo de carga'!A:A,'Tipo de carga'!B:B))</f>
        <v>COMSUSTENTA</v>
      </c>
      <c r="L10995" s="37">
        <f t="shared" si="2"/>
        <v>53</v>
      </c>
      <c r="M10995" s="37">
        <f t="shared" si="3"/>
        <v>31</v>
      </c>
      <c r="N10995" s="37">
        <f t="shared" si="4"/>
        <v>12</v>
      </c>
      <c r="O10995" s="37" t="str">
        <f t="array" ref="O10995">IFERROR(XLOOKUP(K10995,'Tipo de carga'!B:B,'Tipo de carga'!C:C))</f>
        <v>GNC</v>
      </c>
    </row>
  </sheetData>
  <autoFilter ref="$A$1:$O$10995"/>
  <customSheetViews>
    <customSheetView guid="{B8B674B5-3732-4606-9CCA-24E22D801A28}" filter="1" showAutoFilter="1">
      <autoFilter ref="$A$1:$O$1">
        <filterColumn colId="0">
          <filters/>
        </filterColumn>
      </autoFilter>
    </customSheetView>
    <customSheetView guid="{5A69F93E-42D9-4718-B53E-D97605FA2D25}" filter="1" showAutoFilter="1">
      <autoFilter ref="$A$1:$O$1"/>
    </customSheetView>
    <customSheetView guid="{4D1F5EB2-7F2F-429F-B7AC-7684B340A988}" filter="1" showAutoFilter="1">
      <autoFilter ref="$A$1:$O$1">
        <filterColumn colId="0">
          <filters/>
        </filterColumn>
      </autoFilter>
    </customSheetView>
    <customSheetView guid="{C8293066-64D8-48DC-9951-49C9BABCFF40}" filter="1" showAutoFilter="1">
      <autoFilter ref="$A$1:$O$1">
        <filterColumn colId="13">
          <filters/>
        </filterColumn>
        <filterColumn colId="12">
          <filters/>
        </filterColumn>
      </autoFilter>
    </customSheetView>
    <customSheetView guid="{1E31B23A-5147-48FE-910A-5AD7418C1657}" filter="1" showAutoFilter="1">
      <autoFilter ref="$A$1:$O$1">
        <filterColumn colId="0">
          <filters/>
        </filterColumn>
      </autoFilter>
    </customSheetView>
  </customSheetViews>
  <dataValidations>
    <dataValidation type="list" allowBlank="1" showErrorMessage="1" sqref="O2:O10995">
      <formula1>"Diesel,Urea,GNC"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C1" s="57" t="s">
        <v>653</v>
      </c>
      <c r="D1" s="58" t="s">
        <v>654</v>
      </c>
    </row>
    <row r="2">
      <c r="C2" s="60">
        <v>1.0</v>
      </c>
      <c r="D2" s="61">
        <v>2185.59</v>
      </c>
      <c r="E2" s="59">
        <f t="shared" ref="E2:E33" si="1">B2-D2</f>
        <v>0</v>
      </c>
    </row>
    <row r="3">
      <c r="C3" s="60">
        <v>2.0</v>
      </c>
      <c r="D3" s="61">
        <v>2930.26</v>
      </c>
      <c r="E3" s="59">
        <f t="shared" si="1"/>
        <v>0</v>
      </c>
    </row>
    <row r="4">
      <c r="C4" s="60">
        <v>3.0</v>
      </c>
      <c r="D4" s="61">
        <v>2919.5599999999995</v>
      </c>
      <c r="E4" s="59">
        <f t="shared" si="1"/>
        <v>0</v>
      </c>
    </row>
    <row r="5">
      <c r="C5" s="60">
        <v>4.0</v>
      </c>
      <c r="D5" s="61">
        <v>3221.3399999999997</v>
      </c>
      <c r="E5" s="59">
        <f t="shared" si="1"/>
        <v>-0.18</v>
      </c>
    </row>
    <row r="6">
      <c r="C6" s="60">
        <v>5.0</v>
      </c>
      <c r="D6" s="61">
        <v>1329.52</v>
      </c>
      <c r="E6" s="59">
        <f t="shared" si="1"/>
        <v>-0.52</v>
      </c>
    </row>
    <row r="7">
      <c r="C7" s="60">
        <v>6.0</v>
      </c>
      <c r="D7" s="61">
        <v>814.5799999999999</v>
      </c>
      <c r="E7" s="59">
        <f t="shared" si="1"/>
        <v>-0.58</v>
      </c>
    </row>
    <row r="8">
      <c r="C8" s="60">
        <v>7.0</v>
      </c>
      <c r="D8" s="61">
        <v>3069.8399999999997</v>
      </c>
      <c r="E8" s="59">
        <f t="shared" si="1"/>
        <v>0</v>
      </c>
    </row>
    <row r="9">
      <c r="C9" s="60">
        <v>8.0</v>
      </c>
      <c r="D9" s="61">
        <v>4847.4400000000005</v>
      </c>
      <c r="E9" s="59">
        <f t="shared" si="1"/>
        <v>0</v>
      </c>
    </row>
    <row r="10">
      <c r="C10" s="60">
        <v>9.0</v>
      </c>
      <c r="D10" s="61">
        <v>5974.829999999999</v>
      </c>
      <c r="E10" s="59">
        <f t="shared" si="1"/>
        <v>0</v>
      </c>
    </row>
    <row r="11">
      <c r="C11" s="60">
        <v>10.0</v>
      </c>
      <c r="D11" s="61">
        <v>3486.8799999999997</v>
      </c>
      <c r="E11" s="59">
        <f t="shared" si="1"/>
        <v>0</v>
      </c>
    </row>
    <row r="12">
      <c r="C12" s="60">
        <v>11.0</v>
      </c>
      <c r="D12" s="61">
        <v>3148.1499999999996</v>
      </c>
      <c r="E12" s="59">
        <f t="shared" si="1"/>
        <v>-1.03</v>
      </c>
    </row>
    <row r="13">
      <c r="C13" s="60">
        <v>12.0</v>
      </c>
      <c r="D13" s="61">
        <v>4724.030000000001</v>
      </c>
      <c r="E13" s="59">
        <f t="shared" si="1"/>
        <v>-0.03</v>
      </c>
    </row>
    <row r="14">
      <c r="C14" s="60">
        <v>13.0</v>
      </c>
      <c r="D14" s="61">
        <v>1904.9399999999998</v>
      </c>
      <c r="E14" s="59">
        <f t="shared" si="1"/>
        <v>0.06</v>
      </c>
    </row>
    <row r="15">
      <c r="C15" s="60">
        <v>14.0</v>
      </c>
      <c r="D15" s="61">
        <v>4950.77</v>
      </c>
      <c r="E15" s="59">
        <f t="shared" si="1"/>
        <v>1.32</v>
      </c>
    </row>
    <row r="16">
      <c r="C16" s="60">
        <v>15.0</v>
      </c>
      <c r="D16" s="61">
        <v>4680.170000000001</v>
      </c>
      <c r="E16" s="59">
        <f t="shared" si="1"/>
        <v>-0.17</v>
      </c>
    </row>
    <row r="17">
      <c r="C17" s="60">
        <v>16.0</v>
      </c>
      <c r="D17" s="61">
        <v>6196.95</v>
      </c>
      <c r="E17" s="59">
        <f t="shared" si="1"/>
        <v>0</v>
      </c>
    </row>
    <row r="18">
      <c r="C18" s="60">
        <v>17.0</v>
      </c>
      <c r="D18" s="61">
        <v>2425.43</v>
      </c>
      <c r="E18" s="59">
        <f t="shared" si="1"/>
        <v>0</v>
      </c>
    </row>
    <row r="19">
      <c r="C19" s="60">
        <v>18.0</v>
      </c>
      <c r="D19" s="61">
        <v>6225.830000000001</v>
      </c>
      <c r="E19" s="59">
        <f t="shared" si="1"/>
        <v>-49.56</v>
      </c>
    </row>
    <row r="20">
      <c r="C20" s="60">
        <v>19.0</v>
      </c>
      <c r="D20" s="61">
        <v>3225.33</v>
      </c>
      <c r="E20" s="59">
        <f t="shared" si="1"/>
        <v>-0.33</v>
      </c>
    </row>
    <row r="21">
      <c r="C21" s="60">
        <v>20.0</v>
      </c>
      <c r="D21" s="61">
        <v>1869.13</v>
      </c>
      <c r="E21" s="59">
        <f t="shared" si="1"/>
        <v>-0.13</v>
      </c>
    </row>
    <row r="22">
      <c r="C22" s="60">
        <v>21.0</v>
      </c>
      <c r="D22" s="61">
        <v>3895.12</v>
      </c>
      <c r="E22" s="59">
        <f t="shared" si="1"/>
        <v>0.55</v>
      </c>
    </row>
    <row r="23">
      <c r="C23" s="60">
        <v>22.0</v>
      </c>
      <c r="D23" s="61">
        <v>4659.88</v>
      </c>
      <c r="E23" s="59">
        <f t="shared" si="1"/>
        <v>0.25</v>
      </c>
    </row>
    <row r="24">
      <c r="C24" s="60">
        <v>23.0</v>
      </c>
      <c r="D24" s="61">
        <v>6552.73</v>
      </c>
      <c r="E24" s="59">
        <f t="shared" si="1"/>
        <v>-1.47</v>
      </c>
    </row>
    <row r="25">
      <c r="C25" s="60">
        <v>24.0</v>
      </c>
      <c r="D25" s="61">
        <v>6589.21</v>
      </c>
      <c r="E25" s="59">
        <f t="shared" si="1"/>
        <v>-2.21</v>
      </c>
    </row>
    <row r="26">
      <c r="C26" s="60">
        <v>25.0</v>
      </c>
      <c r="D26" s="61">
        <v>4902.34</v>
      </c>
      <c r="E26" s="59">
        <f t="shared" si="1"/>
        <v>1.66</v>
      </c>
    </row>
    <row r="27">
      <c r="C27" s="60">
        <v>26.0</v>
      </c>
      <c r="D27" s="61">
        <v>3368.96</v>
      </c>
      <c r="E27" s="59">
        <f t="shared" si="1"/>
        <v>1.04</v>
      </c>
    </row>
    <row r="28">
      <c r="C28" s="60">
        <v>27.0</v>
      </c>
      <c r="D28" s="61">
        <v>2216.97</v>
      </c>
      <c r="E28" s="59">
        <f t="shared" si="1"/>
        <v>0.03</v>
      </c>
    </row>
    <row r="29">
      <c r="C29" s="60">
        <v>28.0</v>
      </c>
      <c r="D29" s="61">
        <v>5050.99</v>
      </c>
      <c r="E29" s="59">
        <f t="shared" si="1"/>
        <v>0.01</v>
      </c>
    </row>
    <row r="30">
      <c r="C30" s="60">
        <v>29.0</v>
      </c>
      <c r="D30" s="61">
        <v>4687.55</v>
      </c>
      <c r="E30" s="59">
        <f t="shared" si="1"/>
        <v>0.42</v>
      </c>
    </row>
    <row r="31">
      <c r="C31" s="60">
        <v>30.0</v>
      </c>
      <c r="D31" s="61">
        <v>3863.46</v>
      </c>
      <c r="E31" s="59">
        <f t="shared" si="1"/>
        <v>0.07</v>
      </c>
    </row>
    <row r="32">
      <c r="C32" s="60">
        <v>31.0</v>
      </c>
      <c r="D32" s="61">
        <v>6508.120000000001</v>
      </c>
      <c r="E32" s="59">
        <f t="shared" si="1"/>
        <v>-2.12</v>
      </c>
    </row>
    <row r="33">
      <c r="C33" s="62" t="s">
        <v>655</v>
      </c>
      <c r="D33" s="63">
        <v>122425.90000000002</v>
      </c>
      <c r="E33" s="59">
        <f t="shared" si="1"/>
        <v>-52.92</v>
      </c>
    </row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55" t="s">
        <v>10</v>
      </c>
      <c r="B1" s="56" t="s">
        <v>652</v>
      </c>
      <c r="E1" s="64" t="s">
        <v>656</v>
      </c>
      <c r="F1" s="65"/>
      <c r="G1" s="65"/>
      <c r="H1" s="65"/>
      <c r="I1" s="66"/>
    </row>
    <row r="2">
      <c r="A2" s="56" t="s">
        <v>20</v>
      </c>
      <c r="B2" s="59">
        <v>1314871.020000004</v>
      </c>
      <c r="E2" s="67" t="s">
        <v>657</v>
      </c>
      <c r="F2" s="67" t="s">
        <v>658</v>
      </c>
      <c r="G2" s="67" t="s">
        <v>659</v>
      </c>
      <c r="H2" s="67" t="s">
        <v>660</v>
      </c>
      <c r="I2" s="67" t="s">
        <v>661</v>
      </c>
    </row>
    <row r="3">
      <c r="A3" s="56" t="s">
        <v>315</v>
      </c>
      <c r="B3" s="59">
        <v>33458.0</v>
      </c>
      <c r="E3" s="68">
        <v>1314701.26</v>
      </c>
      <c r="F3" s="68">
        <v>2143.75</v>
      </c>
      <c r="G3" s="69">
        <v>138211.35</v>
      </c>
      <c r="H3" s="68">
        <v>1455056.36</v>
      </c>
      <c r="I3" s="70">
        <v>0.905</v>
      </c>
    </row>
    <row r="4">
      <c r="A4" s="56" t="s">
        <v>662</v>
      </c>
      <c r="B4" s="59">
        <v>1004.79</v>
      </c>
      <c r="E4" s="59">
        <f>B2</f>
        <v>1314871.02</v>
      </c>
      <c r="F4" s="59">
        <f>B5</f>
        <v>10924.299</v>
      </c>
      <c r="G4" s="59">
        <f>B6</f>
        <v>2143.75</v>
      </c>
    </row>
    <row r="5">
      <c r="A5" s="56" t="s">
        <v>663</v>
      </c>
      <c r="B5" s="59">
        <v>10924.299000000003</v>
      </c>
      <c r="E5" s="55">
        <f t="shared" ref="E5:I5" si="1">E3-E4</f>
        <v>-169.76</v>
      </c>
      <c r="F5" s="55">
        <f t="shared" si="1"/>
        <v>-8780.549</v>
      </c>
      <c r="G5" s="71">
        <f t="shared" si="1"/>
        <v>136067.6</v>
      </c>
      <c r="H5" s="55">
        <f t="shared" si="1"/>
        <v>1455056.36</v>
      </c>
      <c r="I5" s="72">
        <f t="shared" si="1"/>
        <v>0.905</v>
      </c>
    </row>
    <row r="6">
      <c r="A6" s="56" t="s">
        <v>532</v>
      </c>
      <c r="B6" s="59">
        <v>2143.75</v>
      </c>
    </row>
    <row r="7">
      <c r="A7" s="56" t="s">
        <v>305</v>
      </c>
      <c r="B7" s="59">
        <v>138126.42</v>
      </c>
    </row>
    <row r="8">
      <c r="A8" s="56" t="s">
        <v>655</v>
      </c>
      <c r="B8" s="59">
        <v>1500528.2790000043</v>
      </c>
    </row>
    <row r="10">
      <c r="C10" s="73" t="s">
        <v>653</v>
      </c>
      <c r="D10" s="58" t="s">
        <v>654</v>
      </c>
    </row>
    <row r="11">
      <c r="C11" s="74">
        <v>1.0</v>
      </c>
      <c r="D11" s="61">
        <v>3347.4</v>
      </c>
      <c r="E11" s="59">
        <f t="shared" ref="E11:E41" si="2">B11-D11</f>
        <v>0.6</v>
      </c>
    </row>
    <row r="12">
      <c r="C12" s="74">
        <v>2.0</v>
      </c>
      <c r="D12" s="61">
        <v>1784.94</v>
      </c>
      <c r="E12" s="59">
        <f t="shared" si="2"/>
        <v>1.06</v>
      </c>
    </row>
    <row r="13">
      <c r="C13" s="74">
        <v>3.0</v>
      </c>
      <c r="D13" s="61">
        <v>3445.12</v>
      </c>
      <c r="E13" s="59">
        <f t="shared" si="2"/>
        <v>-0.12</v>
      </c>
    </row>
    <row r="14">
      <c r="C14" s="74">
        <v>4.0</v>
      </c>
      <c r="D14" s="61">
        <v>2315.65</v>
      </c>
      <c r="E14" s="59">
        <f t="shared" si="2"/>
        <v>-0.65</v>
      </c>
    </row>
    <row r="15">
      <c r="C15" s="74">
        <v>5.0</v>
      </c>
      <c r="D15" s="61">
        <v>5143.830000000001</v>
      </c>
      <c r="E15" s="59">
        <f t="shared" si="2"/>
        <v>0</v>
      </c>
    </row>
    <row r="16">
      <c r="C16" s="74">
        <v>6.0</v>
      </c>
      <c r="D16" s="61">
        <v>3817.75</v>
      </c>
      <c r="E16" s="59">
        <f t="shared" si="2"/>
        <v>2.61</v>
      </c>
    </row>
    <row r="17">
      <c r="C17" s="74">
        <v>7.0</v>
      </c>
      <c r="D17" s="61">
        <v>3114.49</v>
      </c>
      <c r="E17" s="59">
        <f t="shared" si="2"/>
        <v>0</v>
      </c>
    </row>
    <row r="18">
      <c r="C18" s="74">
        <v>8.0</v>
      </c>
      <c r="D18" s="61">
        <v>4973.7</v>
      </c>
      <c r="E18" s="59">
        <f t="shared" si="2"/>
        <v>0.3</v>
      </c>
      <c r="H18" s="20">
        <v>2004.0</v>
      </c>
      <c r="I18" s="20">
        <v>1.0</v>
      </c>
    </row>
    <row r="19">
      <c r="C19" s="74">
        <v>9.0</v>
      </c>
      <c r="D19" s="61">
        <v>3334.11</v>
      </c>
      <c r="E19" s="59">
        <f t="shared" si="2"/>
        <v>0.89</v>
      </c>
      <c r="H19" s="20">
        <v>1953.0</v>
      </c>
      <c r="I19" s="20">
        <v>1.0</v>
      </c>
    </row>
    <row r="20">
      <c r="C20" s="74">
        <v>10.0</v>
      </c>
      <c r="D20" s="61">
        <v>1874.35</v>
      </c>
      <c r="E20" s="59">
        <f t="shared" si="2"/>
        <v>-0.35</v>
      </c>
      <c r="H20" s="20">
        <v>1976.0</v>
      </c>
      <c r="I20" s="20">
        <v>9.0</v>
      </c>
    </row>
    <row r="21">
      <c r="C21" s="74">
        <v>11.0</v>
      </c>
      <c r="D21" s="61">
        <v>5707.9</v>
      </c>
      <c r="E21" s="59">
        <f t="shared" si="2"/>
        <v>0.43</v>
      </c>
      <c r="H21" s="20">
        <v>1944.0</v>
      </c>
      <c r="I21" s="20">
        <v>9.0</v>
      </c>
    </row>
    <row r="22">
      <c r="C22" s="74">
        <v>12.0</v>
      </c>
      <c r="D22" s="61">
        <v>6278.68</v>
      </c>
      <c r="E22" s="59">
        <f t="shared" si="2"/>
        <v>-0.68</v>
      </c>
      <c r="H22" s="36">
        <v>1949.0</v>
      </c>
      <c r="I22" s="20">
        <v>11.0</v>
      </c>
    </row>
    <row r="23">
      <c r="C23" s="74">
        <v>13.0</v>
      </c>
      <c r="D23" s="61">
        <v>3441.0299999999993</v>
      </c>
      <c r="E23" s="59">
        <f t="shared" si="2"/>
        <v>-40.03</v>
      </c>
      <c r="H23" s="36">
        <v>1957.0</v>
      </c>
      <c r="I23" s="20">
        <v>11.0</v>
      </c>
    </row>
    <row r="24">
      <c r="C24" s="74">
        <v>14.0</v>
      </c>
      <c r="D24" s="61">
        <v>4957.89</v>
      </c>
      <c r="E24" s="59">
        <f t="shared" si="2"/>
        <v>0</v>
      </c>
      <c r="H24" s="20">
        <v>2002.0</v>
      </c>
      <c r="I24" s="20">
        <v>14.0</v>
      </c>
    </row>
    <row r="25">
      <c r="C25" s="74">
        <v>15.0</v>
      </c>
      <c r="D25" s="61">
        <v>3864.3299999999995</v>
      </c>
      <c r="E25" s="59">
        <f t="shared" si="2"/>
        <v>0</v>
      </c>
      <c r="H25" s="20">
        <v>1963.0</v>
      </c>
      <c r="I25" s="20">
        <v>14.0</v>
      </c>
    </row>
    <row r="26">
      <c r="C26" s="74">
        <v>16.0</v>
      </c>
      <c r="D26" s="61">
        <v>3526.09</v>
      </c>
      <c r="E26" s="59">
        <f t="shared" si="2"/>
        <v>1.26</v>
      </c>
      <c r="H26" s="20">
        <v>1981.0</v>
      </c>
      <c r="I26" s="20">
        <v>15.0</v>
      </c>
    </row>
    <row r="27">
      <c r="C27" s="74">
        <v>17.0</v>
      </c>
      <c r="D27" s="61">
        <v>3022.54</v>
      </c>
      <c r="E27" s="59">
        <f t="shared" si="2"/>
        <v>0.46</v>
      </c>
      <c r="H27" s="20">
        <v>1957.0</v>
      </c>
      <c r="I27" s="20">
        <v>16.0</v>
      </c>
    </row>
    <row r="28">
      <c r="C28" s="74">
        <v>18.0</v>
      </c>
      <c r="D28" s="61">
        <v>1442.05</v>
      </c>
      <c r="E28" s="59">
        <f t="shared" si="2"/>
        <v>-0.05</v>
      </c>
      <c r="H28" s="20">
        <v>1990.0</v>
      </c>
      <c r="I28" s="20">
        <v>16.0</v>
      </c>
    </row>
    <row r="29">
      <c r="C29" s="74">
        <v>19.0</v>
      </c>
      <c r="D29" s="61">
        <v>5892.359999999999</v>
      </c>
      <c r="E29" s="59">
        <f t="shared" si="2"/>
        <v>0.05</v>
      </c>
      <c r="H29" s="20">
        <v>1960.0</v>
      </c>
      <c r="I29" s="20">
        <v>19.0</v>
      </c>
    </row>
    <row r="30">
      <c r="C30" s="74">
        <v>20.0</v>
      </c>
      <c r="D30" s="61">
        <v>5098.62</v>
      </c>
      <c r="E30" s="59">
        <f t="shared" si="2"/>
        <v>-0.59</v>
      </c>
      <c r="H30" s="20">
        <v>1937.0</v>
      </c>
      <c r="I30" s="20">
        <v>20.0</v>
      </c>
    </row>
    <row r="31">
      <c r="C31" s="74">
        <v>21.0</v>
      </c>
      <c r="D31" s="61">
        <v>6056.620000000001</v>
      </c>
      <c r="E31" s="59">
        <f t="shared" si="2"/>
        <v>0</v>
      </c>
      <c r="H31" s="20">
        <v>2024.0</v>
      </c>
      <c r="I31" s="20">
        <v>20.0</v>
      </c>
    </row>
    <row r="32">
      <c r="C32" s="74">
        <v>22.0</v>
      </c>
      <c r="D32" s="61">
        <v>8567.820000000002</v>
      </c>
      <c r="E32" s="59">
        <f t="shared" si="2"/>
        <v>0</v>
      </c>
      <c r="H32" s="20">
        <v>1988.0</v>
      </c>
      <c r="I32" s="20">
        <v>21.0</v>
      </c>
    </row>
    <row r="33">
      <c r="C33" s="74">
        <v>23.0</v>
      </c>
      <c r="D33" s="61">
        <v>4986.8</v>
      </c>
      <c r="E33" s="59">
        <f t="shared" si="2"/>
        <v>-51.12</v>
      </c>
      <c r="H33" s="20">
        <v>2020.0</v>
      </c>
      <c r="I33" s="20">
        <v>21.0</v>
      </c>
    </row>
    <row r="34">
      <c r="C34" s="74">
        <v>24.0</v>
      </c>
      <c r="D34" s="61">
        <v>5390.740000000001</v>
      </c>
      <c r="E34" s="59">
        <f t="shared" si="2"/>
        <v>0.26</v>
      </c>
      <c r="H34" s="20">
        <v>2001.0</v>
      </c>
      <c r="I34" s="20">
        <v>22.0</v>
      </c>
    </row>
    <row r="35">
      <c r="C35" s="74">
        <v>25.0</v>
      </c>
      <c r="D35" s="61">
        <v>7449.999999999999</v>
      </c>
      <c r="E35" s="59">
        <f t="shared" si="2"/>
        <v>1.27</v>
      </c>
      <c r="H35" s="20">
        <v>1984.0</v>
      </c>
      <c r="I35" s="20">
        <v>22.0</v>
      </c>
    </row>
    <row r="36">
      <c r="C36" s="74">
        <v>26.0</v>
      </c>
      <c r="D36" s="61">
        <v>2865.7799999999997</v>
      </c>
      <c r="E36" s="59">
        <f t="shared" si="2"/>
        <v>-0.58</v>
      </c>
      <c r="H36" s="20">
        <v>2004.0</v>
      </c>
      <c r="I36" s="20">
        <v>25.0</v>
      </c>
    </row>
    <row r="37">
      <c r="C37" s="74">
        <v>27.0</v>
      </c>
      <c r="D37" s="61">
        <v>6359.22</v>
      </c>
      <c r="E37" s="59">
        <f t="shared" si="2"/>
        <v>0</v>
      </c>
      <c r="H37" s="20">
        <v>2007.0</v>
      </c>
      <c r="I37" s="20">
        <v>25.0</v>
      </c>
    </row>
    <row r="38">
      <c r="C38" s="74">
        <v>28.0</v>
      </c>
      <c r="D38" s="61">
        <v>7615.01</v>
      </c>
      <c r="E38" s="59">
        <f t="shared" si="2"/>
        <v>0</v>
      </c>
      <c r="H38" s="20">
        <v>1983.0</v>
      </c>
      <c r="I38" s="20">
        <v>26.0</v>
      </c>
    </row>
    <row r="39">
      <c r="C39" s="74">
        <v>29.0</v>
      </c>
      <c r="D39" s="61">
        <v>7909.580000000001</v>
      </c>
      <c r="E39" s="59">
        <f t="shared" si="2"/>
        <v>0</v>
      </c>
      <c r="H39" s="20">
        <v>2013.0</v>
      </c>
      <c r="I39" s="20">
        <v>26.0</v>
      </c>
    </row>
    <row r="40">
      <c r="C40" s="74">
        <v>30.0</v>
      </c>
      <c r="D40" s="61">
        <v>4626.950000000001</v>
      </c>
      <c r="E40" s="59">
        <f t="shared" si="2"/>
        <v>0.05</v>
      </c>
      <c r="H40" s="20">
        <v>1880.0</v>
      </c>
      <c r="I40" s="20">
        <v>28.0</v>
      </c>
    </row>
    <row r="41">
      <c r="C41" s="62" t="s">
        <v>655</v>
      </c>
      <c r="D41" s="63">
        <v>138211.35</v>
      </c>
      <c r="E41" s="59">
        <f t="shared" si="2"/>
        <v>-84.93</v>
      </c>
      <c r="H41" s="20">
        <v>1871.0</v>
      </c>
      <c r="I41" s="20">
        <v>29.0</v>
      </c>
    </row>
  </sheetData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</sheetData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4.75"/>
  </cols>
  <sheetData>
    <row r="1">
      <c r="A1" s="75" t="s">
        <v>664</v>
      </c>
      <c r="B1" s="75" t="s">
        <v>665</v>
      </c>
    </row>
    <row r="2">
      <c r="A2" s="76" t="s">
        <v>666</v>
      </c>
      <c r="B2" s="77" t="s">
        <v>667</v>
      </c>
    </row>
    <row r="3">
      <c r="A3" s="76" t="s">
        <v>668</v>
      </c>
      <c r="B3" s="77" t="s">
        <v>669</v>
      </c>
    </row>
    <row r="4">
      <c r="A4" s="76" t="s">
        <v>670</v>
      </c>
      <c r="B4" s="77" t="s">
        <v>671</v>
      </c>
    </row>
    <row r="5">
      <c r="A5" s="76" t="s">
        <v>672</v>
      </c>
      <c r="B5" s="77" t="s">
        <v>673</v>
      </c>
    </row>
    <row r="6">
      <c r="A6" s="76" t="s">
        <v>674</v>
      </c>
      <c r="B6" s="77" t="s">
        <v>675</v>
      </c>
    </row>
    <row r="7">
      <c r="A7" s="76" t="s">
        <v>676</v>
      </c>
      <c r="B7" s="77" t="s">
        <v>677</v>
      </c>
    </row>
    <row r="8">
      <c r="A8" s="76" t="s">
        <v>678</v>
      </c>
      <c r="B8" s="77" t="s">
        <v>679</v>
      </c>
    </row>
    <row r="9">
      <c r="A9" s="76" t="s">
        <v>680</v>
      </c>
      <c r="B9" s="77" t="s">
        <v>681</v>
      </c>
    </row>
    <row r="10">
      <c r="A10" s="76" t="s">
        <v>682</v>
      </c>
      <c r="B10" s="77" t="s">
        <v>683</v>
      </c>
    </row>
    <row r="11">
      <c r="A11" s="76" t="s">
        <v>684</v>
      </c>
      <c r="B11" s="77" t="s">
        <v>685</v>
      </c>
    </row>
    <row r="12">
      <c r="A12" s="76" t="s">
        <v>686</v>
      </c>
      <c r="B12" s="77" t="s">
        <v>687</v>
      </c>
    </row>
    <row r="13">
      <c r="A13" s="76" t="s">
        <v>688</v>
      </c>
      <c r="B13" s="77" t="s">
        <v>689</v>
      </c>
    </row>
    <row r="14">
      <c r="A14" s="76" t="s">
        <v>690</v>
      </c>
      <c r="B14" s="77" t="s">
        <v>691</v>
      </c>
    </row>
    <row r="15">
      <c r="A15" s="76" t="s">
        <v>692</v>
      </c>
      <c r="B15" s="77" t="s">
        <v>693</v>
      </c>
    </row>
    <row r="16">
      <c r="A16" s="76" t="s">
        <v>694</v>
      </c>
      <c r="B16" s="77" t="s">
        <v>695</v>
      </c>
    </row>
    <row r="17">
      <c r="A17" s="76" t="s">
        <v>696</v>
      </c>
      <c r="B17" s="77" t="s">
        <v>697</v>
      </c>
    </row>
    <row r="18">
      <c r="A18" s="76" t="s">
        <v>698</v>
      </c>
      <c r="B18" s="77" t="s">
        <v>699</v>
      </c>
    </row>
    <row r="19">
      <c r="A19" s="76" t="s">
        <v>700</v>
      </c>
      <c r="B19" s="77" t="s">
        <v>701</v>
      </c>
    </row>
    <row r="20">
      <c r="A20" s="76" t="s">
        <v>702</v>
      </c>
      <c r="B20" s="77" t="s">
        <v>703</v>
      </c>
    </row>
    <row r="21">
      <c r="A21" s="76" t="s">
        <v>704</v>
      </c>
      <c r="B21" s="77" t="s">
        <v>705</v>
      </c>
    </row>
    <row r="22">
      <c r="A22" s="76" t="s">
        <v>706</v>
      </c>
      <c r="B22" s="77" t="s">
        <v>707</v>
      </c>
    </row>
    <row r="23">
      <c r="A23" s="76" t="s">
        <v>708</v>
      </c>
      <c r="B23" s="77" t="s">
        <v>709</v>
      </c>
    </row>
    <row r="24">
      <c r="A24" s="76" t="s">
        <v>710</v>
      </c>
      <c r="B24" s="77" t="s">
        <v>711</v>
      </c>
    </row>
    <row r="25">
      <c r="A25" s="76" t="s">
        <v>712</v>
      </c>
      <c r="B25" s="77" t="s">
        <v>713</v>
      </c>
    </row>
    <row r="26">
      <c r="A26" s="76" t="s">
        <v>481</v>
      </c>
      <c r="B26" s="77" t="s">
        <v>714</v>
      </c>
    </row>
    <row r="27">
      <c r="A27" s="76" t="s">
        <v>715</v>
      </c>
      <c r="B27" s="77" t="s">
        <v>716</v>
      </c>
    </row>
    <row r="28">
      <c r="A28" s="76" t="s">
        <v>717</v>
      </c>
      <c r="B28" s="77" t="s">
        <v>718</v>
      </c>
    </row>
    <row r="29">
      <c r="A29" s="76" t="s">
        <v>719</v>
      </c>
      <c r="B29" s="77" t="s">
        <v>720</v>
      </c>
    </row>
    <row r="30">
      <c r="A30" s="76" t="s">
        <v>721</v>
      </c>
      <c r="B30" s="77" t="s">
        <v>722</v>
      </c>
    </row>
    <row r="31">
      <c r="A31" s="76" t="s">
        <v>723</v>
      </c>
      <c r="B31" s="77" t="s">
        <v>724</v>
      </c>
    </row>
    <row r="32">
      <c r="A32" s="76" t="s">
        <v>725</v>
      </c>
      <c r="B32" s="77" t="s">
        <v>726</v>
      </c>
    </row>
    <row r="33">
      <c r="A33" s="76" t="s">
        <v>374</v>
      </c>
      <c r="B33" s="77" t="s">
        <v>727</v>
      </c>
    </row>
    <row r="34">
      <c r="A34" s="76" t="s">
        <v>728</v>
      </c>
      <c r="B34" s="77" t="s">
        <v>729</v>
      </c>
    </row>
    <row r="35">
      <c r="A35" s="76" t="s">
        <v>730</v>
      </c>
      <c r="B35" s="77" t="s">
        <v>731</v>
      </c>
    </row>
    <row r="36">
      <c r="A36" s="76" t="s">
        <v>732</v>
      </c>
      <c r="B36" s="77" t="s">
        <v>733</v>
      </c>
    </row>
    <row r="37">
      <c r="A37" s="76" t="s">
        <v>734</v>
      </c>
      <c r="B37" s="77" t="s">
        <v>735</v>
      </c>
    </row>
    <row r="38">
      <c r="A38" s="76" t="s">
        <v>736</v>
      </c>
      <c r="B38" s="77" t="s">
        <v>737</v>
      </c>
    </row>
    <row r="39">
      <c r="A39" s="76" t="s">
        <v>411</v>
      </c>
      <c r="B39" s="77" t="s">
        <v>738</v>
      </c>
    </row>
    <row r="40">
      <c r="A40" s="76" t="s">
        <v>739</v>
      </c>
      <c r="B40" s="77" t="s">
        <v>740</v>
      </c>
    </row>
    <row r="41">
      <c r="A41" s="76" t="s">
        <v>741</v>
      </c>
      <c r="B41" s="77" t="s">
        <v>742</v>
      </c>
    </row>
    <row r="42">
      <c r="A42" s="76" t="s">
        <v>743</v>
      </c>
      <c r="B42" s="77" t="s">
        <v>744</v>
      </c>
    </row>
    <row r="43">
      <c r="A43" s="76" t="s">
        <v>745</v>
      </c>
      <c r="B43" s="77" t="s">
        <v>746</v>
      </c>
    </row>
    <row r="44">
      <c r="A44" s="76" t="s">
        <v>747</v>
      </c>
      <c r="B44" s="77" t="s">
        <v>748</v>
      </c>
    </row>
    <row r="45">
      <c r="A45" s="76" t="s">
        <v>749</v>
      </c>
      <c r="B45" s="77" t="s">
        <v>750</v>
      </c>
    </row>
    <row r="46">
      <c r="A46" s="76" t="s">
        <v>751</v>
      </c>
      <c r="B46" s="77" t="s">
        <v>752</v>
      </c>
    </row>
    <row r="47">
      <c r="A47" s="76" t="s">
        <v>753</v>
      </c>
      <c r="B47" s="77" t="s">
        <v>754</v>
      </c>
    </row>
    <row r="48">
      <c r="A48" s="76" t="s">
        <v>755</v>
      </c>
      <c r="B48" s="77" t="s">
        <v>756</v>
      </c>
    </row>
    <row r="49">
      <c r="A49" s="76" t="s">
        <v>757</v>
      </c>
      <c r="B49" s="77" t="s">
        <v>758</v>
      </c>
    </row>
    <row r="50">
      <c r="A50" s="76" t="s">
        <v>759</v>
      </c>
      <c r="B50" s="77" t="s">
        <v>760</v>
      </c>
    </row>
    <row r="51">
      <c r="A51" s="76" t="s">
        <v>272</v>
      </c>
      <c r="B51" s="77" t="s">
        <v>761</v>
      </c>
    </row>
    <row r="52">
      <c r="A52" s="76" t="s">
        <v>762</v>
      </c>
      <c r="B52" s="77" t="s">
        <v>763</v>
      </c>
    </row>
    <row r="53">
      <c r="A53" s="76" t="s">
        <v>764</v>
      </c>
      <c r="B53" s="77" t="s">
        <v>765</v>
      </c>
    </row>
    <row r="54">
      <c r="A54" s="76" t="s">
        <v>766</v>
      </c>
      <c r="B54" s="77" t="s">
        <v>767</v>
      </c>
    </row>
    <row r="55">
      <c r="A55" s="76" t="s">
        <v>768</v>
      </c>
      <c r="B55" s="77" t="s">
        <v>769</v>
      </c>
    </row>
    <row r="56">
      <c r="A56" s="76" t="s">
        <v>770</v>
      </c>
      <c r="B56" s="77" t="s">
        <v>771</v>
      </c>
    </row>
    <row r="57">
      <c r="A57" s="76" t="s">
        <v>772</v>
      </c>
      <c r="B57" s="77" t="s">
        <v>773</v>
      </c>
    </row>
    <row r="58">
      <c r="A58" s="76" t="s">
        <v>774</v>
      </c>
      <c r="B58" s="77" t="s">
        <v>775</v>
      </c>
    </row>
    <row r="59">
      <c r="A59" s="76" t="s">
        <v>776</v>
      </c>
      <c r="B59" s="77" t="s">
        <v>777</v>
      </c>
    </row>
    <row r="60">
      <c r="A60" s="76" t="s">
        <v>778</v>
      </c>
      <c r="B60" s="77" t="s">
        <v>779</v>
      </c>
    </row>
    <row r="61">
      <c r="A61" s="76" t="s">
        <v>780</v>
      </c>
      <c r="B61" s="77" t="s">
        <v>781</v>
      </c>
    </row>
    <row r="62">
      <c r="A62" s="76" t="s">
        <v>782</v>
      </c>
      <c r="B62" s="77" t="s">
        <v>783</v>
      </c>
    </row>
    <row r="63">
      <c r="A63" s="76" t="s">
        <v>239</v>
      </c>
      <c r="B63" s="77" t="s">
        <v>784</v>
      </c>
    </row>
    <row r="64">
      <c r="A64" s="76" t="s">
        <v>785</v>
      </c>
      <c r="B64" s="77" t="s">
        <v>786</v>
      </c>
    </row>
    <row r="65">
      <c r="A65" s="76" t="s">
        <v>787</v>
      </c>
      <c r="B65" s="77" t="s">
        <v>788</v>
      </c>
    </row>
    <row r="66">
      <c r="A66" s="76" t="s">
        <v>789</v>
      </c>
      <c r="B66" s="77" t="s">
        <v>790</v>
      </c>
    </row>
    <row r="67">
      <c r="A67" s="76" t="s">
        <v>791</v>
      </c>
      <c r="B67" s="77" t="s">
        <v>792</v>
      </c>
    </row>
    <row r="68">
      <c r="A68" s="76" t="s">
        <v>793</v>
      </c>
      <c r="B68" s="77" t="s">
        <v>794</v>
      </c>
    </row>
    <row r="69">
      <c r="A69" s="76" t="s">
        <v>336</v>
      </c>
      <c r="B69" s="77" t="s">
        <v>795</v>
      </c>
    </row>
    <row r="70">
      <c r="A70" s="76" t="s">
        <v>796</v>
      </c>
      <c r="B70" s="77" t="s">
        <v>797</v>
      </c>
    </row>
    <row r="71">
      <c r="A71" s="76" t="s">
        <v>798</v>
      </c>
      <c r="B71" s="77" t="s">
        <v>799</v>
      </c>
    </row>
    <row r="72">
      <c r="A72" s="76" t="s">
        <v>406</v>
      </c>
      <c r="B72" s="77" t="s">
        <v>800</v>
      </c>
    </row>
    <row r="73">
      <c r="A73" s="76" t="s">
        <v>801</v>
      </c>
      <c r="B73" s="77" t="s">
        <v>802</v>
      </c>
    </row>
    <row r="74">
      <c r="A74" s="76" t="s">
        <v>803</v>
      </c>
      <c r="B74" s="77" t="s">
        <v>804</v>
      </c>
    </row>
    <row r="75">
      <c r="A75" s="76" t="s">
        <v>805</v>
      </c>
      <c r="B75" s="77" t="s">
        <v>806</v>
      </c>
    </row>
    <row r="76">
      <c r="A76" s="76" t="s">
        <v>807</v>
      </c>
      <c r="B76" s="77" t="s">
        <v>808</v>
      </c>
    </row>
    <row r="77">
      <c r="A77" s="76" t="s">
        <v>809</v>
      </c>
      <c r="B77" s="77" t="s">
        <v>810</v>
      </c>
    </row>
    <row r="78">
      <c r="A78" s="76" t="s">
        <v>811</v>
      </c>
      <c r="B78" s="77" t="s">
        <v>812</v>
      </c>
    </row>
    <row r="79">
      <c r="A79" s="76" t="s">
        <v>151</v>
      </c>
      <c r="B79" s="77" t="s">
        <v>813</v>
      </c>
    </row>
    <row r="80">
      <c r="A80" s="76" t="s">
        <v>814</v>
      </c>
      <c r="B80" s="77" t="s">
        <v>815</v>
      </c>
    </row>
    <row r="81">
      <c r="A81" s="76" t="s">
        <v>816</v>
      </c>
      <c r="B81" s="77" t="s">
        <v>817</v>
      </c>
    </row>
    <row r="82">
      <c r="A82" s="76" t="s">
        <v>818</v>
      </c>
      <c r="B82" s="77" t="s">
        <v>819</v>
      </c>
    </row>
    <row r="83">
      <c r="A83" s="76" t="s">
        <v>820</v>
      </c>
      <c r="B83" s="77" t="s">
        <v>821</v>
      </c>
    </row>
    <row r="84">
      <c r="A84" s="76" t="s">
        <v>822</v>
      </c>
      <c r="B84" s="77" t="s">
        <v>823</v>
      </c>
    </row>
    <row r="85">
      <c r="A85" s="76" t="s">
        <v>824</v>
      </c>
      <c r="B85" s="77" t="s">
        <v>825</v>
      </c>
    </row>
    <row r="86">
      <c r="A86" s="76" t="s">
        <v>826</v>
      </c>
      <c r="B86" s="77" t="s">
        <v>827</v>
      </c>
    </row>
    <row r="87">
      <c r="A87" s="76" t="s">
        <v>828</v>
      </c>
      <c r="B87" s="77" t="s">
        <v>829</v>
      </c>
    </row>
    <row r="88">
      <c r="A88" s="76" t="s">
        <v>830</v>
      </c>
      <c r="B88" s="77" t="s">
        <v>831</v>
      </c>
    </row>
    <row r="89">
      <c r="A89" s="76" t="s">
        <v>832</v>
      </c>
      <c r="B89" s="77" t="s">
        <v>833</v>
      </c>
    </row>
    <row r="90">
      <c r="A90" s="76" t="s">
        <v>834</v>
      </c>
      <c r="B90" s="77" t="s">
        <v>835</v>
      </c>
    </row>
    <row r="91">
      <c r="A91" s="76" t="s">
        <v>836</v>
      </c>
      <c r="B91" s="77" t="s">
        <v>837</v>
      </c>
    </row>
    <row r="92">
      <c r="A92" s="76" t="s">
        <v>838</v>
      </c>
      <c r="B92" s="77" t="s">
        <v>839</v>
      </c>
    </row>
    <row r="93">
      <c r="A93" s="76" t="s">
        <v>840</v>
      </c>
      <c r="B93" s="77" t="s">
        <v>841</v>
      </c>
    </row>
    <row r="94">
      <c r="A94" s="76" t="s">
        <v>842</v>
      </c>
      <c r="B94" s="77" t="s">
        <v>843</v>
      </c>
    </row>
    <row r="95">
      <c r="A95" s="76" t="s">
        <v>844</v>
      </c>
      <c r="B95" s="77" t="s">
        <v>845</v>
      </c>
    </row>
    <row r="96">
      <c r="A96" s="76" t="s">
        <v>846</v>
      </c>
      <c r="B96" s="77" t="s">
        <v>847</v>
      </c>
    </row>
    <row r="97">
      <c r="A97" s="76" t="s">
        <v>848</v>
      </c>
      <c r="B97" s="77" t="s">
        <v>849</v>
      </c>
    </row>
    <row r="98">
      <c r="A98" s="76" t="s">
        <v>850</v>
      </c>
      <c r="B98" s="77" t="s">
        <v>851</v>
      </c>
    </row>
    <row r="99">
      <c r="A99" s="76" t="s">
        <v>852</v>
      </c>
      <c r="B99" s="77" t="s">
        <v>853</v>
      </c>
    </row>
    <row r="100">
      <c r="A100" s="76" t="s">
        <v>854</v>
      </c>
      <c r="B100" s="77" t="s">
        <v>855</v>
      </c>
    </row>
    <row r="101">
      <c r="A101" s="76" t="s">
        <v>856</v>
      </c>
      <c r="B101" s="77" t="s">
        <v>857</v>
      </c>
    </row>
    <row r="102">
      <c r="A102" s="76" t="s">
        <v>366</v>
      </c>
      <c r="B102" s="77" t="s">
        <v>858</v>
      </c>
    </row>
    <row r="103">
      <c r="A103" s="76" t="s">
        <v>859</v>
      </c>
      <c r="B103" s="77" t="s">
        <v>860</v>
      </c>
    </row>
    <row r="104">
      <c r="A104" s="76" t="s">
        <v>861</v>
      </c>
      <c r="B104" s="77" t="s">
        <v>862</v>
      </c>
    </row>
    <row r="105">
      <c r="A105" s="76" t="s">
        <v>863</v>
      </c>
      <c r="B105" s="77" t="s">
        <v>864</v>
      </c>
    </row>
    <row r="106">
      <c r="A106" s="76" t="s">
        <v>865</v>
      </c>
      <c r="B106" s="77" t="s">
        <v>866</v>
      </c>
    </row>
    <row r="107">
      <c r="A107" s="76" t="s">
        <v>53</v>
      </c>
      <c r="B107" s="77" t="s">
        <v>54</v>
      </c>
    </row>
    <row r="108">
      <c r="A108" s="76" t="s">
        <v>867</v>
      </c>
      <c r="B108" s="77" t="s">
        <v>868</v>
      </c>
    </row>
    <row r="109">
      <c r="A109" s="76" t="s">
        <v>869</v>
      </c>
      <c r="B109" s="77" t="s">
        <v>870</v>
      </c>
    </row>
    <row r="110">
      <c r="A110" s="76" t="s">
        <v>871</v>
      </c>
      <c r="B110" s="77" t="s">
        <v>872</v>
      </c>
    </row>
    <row r="111">
      <c r="A111" s="76" t="s">
        <v>873</v>
      </c>
      <c r="B111" s="77" t="s">
        <v>874</v>
      </c>
    </row>
    <row r="112">
      <c r="A112" s="76" t="s">
        <v>875</v>
      </c>
      <c r="B112" s="77" t="s">
        <v>876</v>
      </c>
    </row>
    <row r="113">
      <c r="A113" s="76" t="s">
        <v>877</v>
      </c>
      <c r="B113" s="77" t="s">
        <v>878</v>
      </c>
    </row>
    <row r="114">
      <c r="A114" s="76" t="s">
        <v>879</v>
      </c>
      <c r="B114" s="77" t="s">
        <v>880</v>
      </c>
    </row>
    <row r="115">
      <c r="A115" s="76" t="s">
        <v>881</v>
      </c>
      <c r="B115" s="77" t="s">
        <v>882</v>
      </c>
    </row>
    <row r="116">
      <c r="A116" s="76" t="s">
        <v>883</v>
      </c>
      <c r="B116" s="77" t="s">
        <v>884</v>
      </c>
    </row>
    <row r="117">
      <c r="A117" s="76" t="s">
        <v>885</v>
      </c>
      <c r="B117" s="77" t="s">
        <v>886</v>
      </c>
    </row>
    <row r="118">
      <c r="A118" s="76" t="s">
        <v>887</v>
      </c>
      <c r="B118" s="77" t="s">
        <v>888</v>
      </c>
    </row>
    <row r="119">
      <c r="A119" s="76" t="s">
        <v>437</v>
      </c>
      <c r="B119" s="77" t="s">
        <v>889</v>
      </c>
    </row>
    <row r="120">
      <c r="A120" s="76" t="s">
        <v>194</v>
      </c>
      <c r="B120" s="77" t="s">
        <v>890</v>
      </c>
    </row>
    <row r="121">
      <c r="A121" s="76" t="s">
        <v>891</v>
      </c>
      <c r="B121" s="77" t="s">
        <v>892</v>
      </c>
    </row>
    <row r="122">
      <c r="A122" s="76" t="s">
        <v>893</v>
      </c>
      <c r="B122" s="77" t="s">
        <v>894</v>
      </c>
    </row>
    <row r="123">
      <c r="A123" s="76" t="s">
        <v>895</v>
      </c>
      <c r="B123" s="77" t="s">
        <v>896</v>
      </c>
    </row>
    <row r="124">
      <c r="A124" s="76" t="s">
        <v>897</v>
      </c>
      <c r="B124" s="77" t="s">
        <v>898</v>
      </c>
    </row>
    <row r="125">
      <c r="A125" s="76" t="s">
        <v>899</v>
      </c>
      <c r="B125" s="77" t="s">
        <v>900</v>
      </c>
    </row>
    <row r="126">
      <c r="A126" s="76" t="s">
        <v>901</v>
      </c>
      <c r="B126" s="77" t="s">
        <v>902</v>
      </c>
    </row>
    <row r="127">
      <c r="A127" s="76" t="s">
        <v>903</v>
      </c>
      <c r="B127" s="77" t="s">
        <v>904</v>
      </c>
    </row>
    <row r="128">
      <c r="A128" s="76" t="s">
        <v>905</v>
      </c>
      <c r="B128" s="77" t="s">
        <v>906</v>
      </c>
    </row>
    <row r="129">
      <c r="A129" s="76" t="s">
        <v>907</v>
      </c>
      <c r="B129" s="77" t="s">
        <v>908</v>
      </c>
    </row>
    <row r="130">
      <c r="A130" s="76" t="s">
        <v>909</v>
      </c>
      <c r="B130" s="77" t="s">
        <v>910</v>
      </c>
    </row>
    <row r="131">
      <c r="A131" s="76" t="s">
        <v>911</v>
      </c>
      <c r="B131" s="77" t="s">
        <v>912</v>
      </c>
    </row>
    <row r="132">
      <c r="A132" s="76" t="s">
        <v>913</v>
      </c>
      <c r="B132" s="77" t="s">
        <v>914</v>
      </c>
    </row>
    <row r="133">
      <c r="A133" s="76" t="s">
        <v>915</v>
      </c>
      <c r="B133" s="77" t="s">
        <v>916</v>
      </c>
    </row>
    <row r="134">
      <c r="A134" s="76" t="s">
        <v>917</v>
      </c>
      <c r="B134" s="77" t="s">
        <v>918</v>
      </c>
    </row>
    <row r="135">
      <c r="A135" s="76" t="s">
        <v>919</v>
      </c>
      <c r="B135" s="77" t="s">
        <v>920</v>
      </c>
    </row>
    <row r="136">
      <c r="A136" s="76" t="s">
        <v>921</v>
      </c>
      <c r="B136" s="77" t="s">
        <v>922</v>
      </c>
    </row>
    <row r="137">
      <c r="A137" s="76" t="s">
        <v>923</v>
      </c>
      <c r="B137" s="77" t="s">
        <v>924</v>
      </c>
    </row>
    <row r="138">
      <c r="A138" s="76" t="s">
        <v>260</v>
      </c>
      <c r="B138" s="77" t="s">
        <v>925</v>
      </c>
    </row>
    <row r="139">
      <c r="A139" s="76" t="s">
        <v>248</v>
      </c>
      <c r="B139" s="77" t="s">
        <v>926</v>
      </c>
    </row>
    <row r="140">
      <c r="A140" s="76" t="s">
        <v>927</v>
      </c>
      <c r="B140" s="77" t="s">
        <v>928</v>
      </c>
    </row>
    <row r="141">
      <c r="A141" s="76" t="s">
        <v>929</v>
      </c>
      <c r="B141" s="77" t="s">
        <v>930</v>
      </c>
    </row>
    <row r="142">
      <c r="A142" s="76" t="s">
        <v>931</v>
      </c>
      <c r="B142" s="77" t="s">
        <v>932</v>
      </c>
    </row>
    <row r="143">
      <c r="A143" s="76" t="s">
        <v>933</v>
      </c>
      <c r="B143" s="77" t="s">
        <v>934</v>
      </c>
    </row>
    <row r="144">
      <c r="A144" s="76" t="s">
        <v>935</v>
      </c>
      <c r="B144" s="77" t="s">
        <v>936</v>
      </c>
    </row>
    <row r="145">
      <c r="A145" s="76" t="s">
        <v>414</v>
      </c>
      <c r="B145" s="77" t="s">
        <v>937</v>
      </c>
    </row>
    <row r="146">
      <c r="A146" s="76" t="s">
        <v>938</v>
      </c>
      <c r="B146" s="77" t="s">
        <v>939</v>
      </c>
    </row>
    <row r="147">
      <c r="A147" s="76" t="s">
        <v>940</v>
      </c>
      <c r="B147" s="77" t="s">
        <v>941</v>
      </c>
    </row>
    <row r="148">
      <c r="A148" s="76" t="s">
        <v>942</v>
      </c>
      <c r="B148" s="77" t="s">
        <v>943</v>
      </c>
    </row>
    <row r="149">
      <c r="A149" s="76" t="s">
        <v>944</v>
      </c>
      <c r="B149" s="77" t="s">
        <v>945</v>
      </c>
    </row>
    <row r="150">
      <c r="A150" s="76" t="s">
        <v>946</v>
      </c>
      <c r="B150" s="77" t="s">
        <v>947</v>
      </c>
    </row>
    <row r="151">
      <c r="A151" s="76" t="s">
        <v>265</v>
      </c>
      <c r="B151" s="77" t="s">
        <v>948</v>
      </c>
    </row>
    <row r="152">
      <c r="A152" s="76" t="s">
        <v>949</v>
      </c>
      <c r="B152" s="77" t="s">
        <v>950</v>
      </c>
    </row>
    <row r="153">
      <c r="A153" s="76" t="s">
        <v>951</v>
      </c>
      <c r="B153" s="77" t="s">
        <v>952</v>
      </c>
    </row>
    <row r="154">
      <c r="A154" s="76" t="s">
        <v>953</v>
      </c>
      <c r="B154" s="77" t="s">
        <v>954</v>
      </c>
    </row>
    <row r="155">
      <c r="A155" s="76" t="s">
        <v>955</v>
      </c>
      <c r="B155" s="77" t="s">
        <v>956</v>
      </c>
    </row>
    <row r="156">
      <c r="A156" s="76" t="s">
        <v>957</v>
      </c>
      <c r="B156" s="77" t="s">
        <v>958</v>
      </c>
    </row>
    <row r="157">
      <c r="A157" s="76" t="s">
        <v>959</v>
      </c>
      <c r="B157" s="77" t="s">
        <v>960</v>
      </c>
    </row>
    <row r="158">
      <c r="A158" s="76" t="s">
        <v>308</v>
      </c>
      <c r="B158" s="77" t="s">
        <v>961</v>
      </c>
    </row>
    <row r="159">
      <c r="A159" s="76" t="s">
        <v>962</v>
      </c>
      <c r="B159" s="77" t="s">
        <v>963</v>
      </c>
    </row>
    <row r="160">
      <c r="A160" s="76" t="s">
        <v>964</v>
      </c>
      <c r="B160" s="77" t="s">
        <v>965</v>
      </c>
    </row>
    <row r="161">
      <c r="A161" s="76" t="s">
        <v>966</v>
      </c>
      <c r="B161" s="77" t="s">
        <v>967</v>
      </c>
    </row>
    <row r="162">
      <c r="A162" s="76" t="s">
        <v>968</v>
      </c>
      <c r="B162" s="77" t="s">
        <v>969</v>
      </c>
    </row>
    <row r="163">
      <c r="A163" s="76" t="s">
        <v>970</v>
      </c>
      <c r="B163" s="77" t="s">
        <v>971</v>
      </c>
    </row>
    <row r="164">
      <c r="A164" s="76" t="s">
        <v>972</v>
      </c>
      <c r="B164" s="77" t="s">
        <v>973</v>
      </c>
    </row>
    <row r="165">
      <c r="A165" s="76" t="s">
        <v>974</v>
      </c>
      <c r="B165" s="77" t="s">
        <v>975</v>
      </c>
    </row>
    <row r="166">
      <c r="A166" s="76" t="s">
        <v>976</v>
      </c>
      <c r="B166" s="77" t="s">
        <v>977</v>
      </c>
    </row>
    <row r="167">
      <c r="A167" s="76" t="s">
        <v>978</v>
      </c>
      <c r="B167" s="77" t="s">
        <v>979</v>
      </c>
    </row>
    <row r="168">
      <c r="A168" s="76" t="s">
        <v>980</v>
      </c>
      <c r="B168" s="77" t="s">
        <v>981</v>
      </c>
    </row>
    <row r="169">
      <c r="A169" s="76" t="s">
        <v>67</v>
      </c>
      <c r="B169" s="77" t="s">
        <v>68</v>
      </c>
    </row>
    <row r="170">
      <c r="A170" s="76" t="s">
        <v>982</v>
      </c>
      <c r="B170" s="77" t="s">
        <v>983</v>
      </c>
    </row>
    <row r="171">
      <c r="A171" s="76" t="s">
        <v>984</v>
      </c>
      <c r="B171" s="77" t="s">
        <v>985</v>
      </c>
    </row>
    <row r="172">
      <c r="A172" s="76" t="s">
        <v>986</v>
      </c>
      <c r="B172" s="77" t="s">
        <v>987</v>
      </c>
    </row>
    <row r="173">
      <c r="A173" s="76" t="s">
        <v>988</v>
      </c>
      <c r="B173" s="77" t="s">
        <v>989</v>
      </c>
    </row>
    <row r="174">
      <c r="A174" s="76" t="s">
        <v>990</v>
      </c>
      <c r="B174" s="77" t="s">
        <v>991</v>
      </c>
    </row>
    <row r="175">
      <c r="A175" s="76" t="s">
        <v>992</v>
      </c>
      <c r="B175" s="77" t="s">
        <v>993</v>
      </c>
    </row>
    <row r="176">
      <c r="A176" s="76" t="s">
        <v>994</v>
      </c>
      <c r="B176" s="77" t="s">
        <v>995</v>
      </c>
      <c r="F176" s="20" t="s">
        <v>996</v>
      </c>
    </row>
    <row r="177">
      <c r="A177" s="76" t="s">
        <v>559</v>
      </c>
      <c r="B177" s="77" t="s">
        <v>997</v>
      </c>
    </row>
    <row r="178">
      <c r="A178" s="76" t="s">
        <v>998</v>
      </c>
      <c r="B178" s="77" t="s">
        <v>999</v>
      </c>
    </row>
    <row r="179">
      <c r="A179" s="76" t="s">
        <v>1000</v>
      </c>
      <c r="B179" s="77" t="s">
        <v>1001</v>
      </c>
    </row>
    <row r="180">
      <c r="A180" s="76" t="s">
        <v>1002</v>
      </c>
      <c r="B180" s="77" t="s">
        <v>1003</v>
      </c>
    </row>
    <row r="181">
      <c r="A181" s="76" t="s">
        <v>415</v>
      </c>
      <c r="B181" s="77" t="s">
        <v>1004</v>
      </c>
    </row>
    <row r="182">
      <c r="A182" s="76" t="s">
        <v>346</v>
      </c>
      <c r="B182" s="77" t="s">
        <v>1005</v>
      </c>
    </row>
    <row r="183">
      <c r="A183" s="76" t="s">
        <v>1006</v>
      </c>
      <c r="B183" s="77" t="s">
        <v>1007</v>
      </c>
    </row>
    <row r="184">
      <c r="A184" s="76" t="s">
        <v>1008</v>
      </c>
      <c r="B184" s="77" t="s">
        <v>1009</v>
      </c>
    </row>
    <row r="185">
      <c r="A185" s="76" t="s">
        <v>1010</v>
      </c>
      <c r="B185" s="77" t="s">
        <v>1011</v>
      </c>
    </row>
    <row r="186">
      <c r="A186" s="76" t="s">
        <v>1012</v>
      </c>
      <c r="B186" s="77" t="s">
        <v>1013</v>
      </c>
    </row>
    <row r="187">
      <c r="A187" s="76" t="s">
        <v>1014</v>
      </c>
      <c r="B187" s="77" t="s">
        <v>1015</v>
      </c>
    </row>
    <row r="188">
      <c r="A188" s="76" t="s">
        <v>1016</v>
      </c>
      <c r="B188" s="77" t="s">
        <v>1017</v>
      </c>
    </row>
    <row r="189">
      <c r="A189" s="76" t="s">
        <v>582</v>
      </c>
      <c r="B189" s="77" t="s">
        <v>1018</v>
      </c>
    </row>
    <row r="190">
      <c r="A190" s="76" t="s">
        <v>1019</v>
      </c>
      <c r="B190" s="77" t="s">
        <v>1020</v>
      </c>
    </row>
    <row r="191">
      <c r="A191" s="76" t="s">
        <v>49</v>
      </c>
      <c r="B191" s="77" t="s">
        <v>50</v>
      </c>
    </row>
    <row r="192">
      <c r="A192" s="76" t="s">
        <v>1021</v>
      </c>
      <c r="B192" s="77" t="s">
        <v>1022</v>
      </c>
    </row>
    <row r="193">
      <c r="A193" s="76" t="s">
        <v>1023</v>
      </c>
      <c r="B193" s="77" t="s">
        <v>1024</v>
      </c>
    </row>
    <row r="194">
      <c r="A194" s="76" t="s">
        <v>1025</v>
      </c>
      <c r="B194" s="77" t="s">
        <v>1026</v>
      </c>
    </row>
    <row r="195">
      <c r="A195" s="76" t="s">
        <v>185</v>
      </c>
      <c r="B195" s="77" t="s">
        <v>1027</v>
      </c>
    </row>
    <row r="196">
      <c r="A196" s="76" t="s">
        <v>1028</v>
      </c>
      <c r="B196" s="77" t="s">
        <v>1029</v>
      </c>
    </row>
    <row r="197">
      <c r="A197" s="76" t="s">
        <v>1030</v>
      </c>
      <c r="B197" s="77" t="s">
        <v>1031</v>
      </c>
    </row>
    <row r="198">
      <c r="A198" s="76" t="s">
        <v>1032</v>
      </c>
      <c r="B198" s="77" t="s">
        <v>1033</v>
      </c>
    </row>
    <row r="199">
      <c r="A199" s="76" t="s">
        <v>1034</v>
      </c>
      <c r="B199" s="77" t="s">
        <v>1035</v>
      </c>
    </row>
    <row r="200">
      <c r="A200" s="76" t="s">
        <v>1036</v>
      </c>
      <c r="B200" s="77" t="s">
        <v>1037</v>
      </c>
    </row>
    <row r="201">
      <c r="A201" s="76" t="s">
        <v>1038</v>
      </c>
      <c r="B201" s="77" t="s">
        <v>1039</v>
      </c>
    </row>
    <row r="202">
      <c r="A202" s="76" t="s">
        <v>259</v>
      </c>
      <c r="B202" s="77" t="s">
        <v>1040</v>
      </c>
    </row>
    <row r="203">
      <c r="A203" s="76" t="s">
        <v>1041</v>
      </c>
      <c r="B203" s="77" t="s">
        <v>1042</v>
      </c>
    </row>
    <row r="204">
      <c r="A204" s="76" t="s">
        <v>1043</v>
      </c>
      <c r="B204" s="77" t="s">
        <v>1044</v>
      </c>
    </row>
    <row r="205">
      <c r="A205" s="76" t="s">
        <v>1045</v>
      </c>
      <c r="B205" s="77" t="s">
        <v>1046</v>
      </c>
    </row>
    <row r="206">
      <c r="A206" s="76" t="s">
        <v>1047</v>
      </c>
      <c r="B206" s="77" t="s">
        <v>1048</v>
      </c>
    </row>
    <row r="207">
      <c r="A207" s="76" t="s">
        <v>1049</v>
      </c>
      <c r="B207" s="77" t="s">
        <v>1050</v>
      </c>
    </row>
    <row r="208">
      <c r="A208" s="76" t="s">
        <v>1051</v>
      </c>
      <c r="B208" s="77" t="s">
        <v>1052</v>
      </c>
    </row>
    <row r="209">
      <c r="A209" s="76" t="s">
        <v>1053</v>
      </c>
      <c r="B209" s="77" t="s">
        <v>1054</v>
      </c>
    </row>
    <row r="210">
      <c r="A210" s="76" t="s">
        <v>1055</v>
      </c>
      <c r="B210" s="77" t="s">
        <v>1056</v>
      </c>
    </row>
    <row r="211">
      <c r="A211" s="76" t="s">
        <v>1057</v>
      </c>
      <c r="B211" s="77" t="s">
        <v>1058</v>
      </c>
    </row>
    <row r="212">
      <c r="A212" s="76" t="s">
        <v>1059</v>
      </c>
      <c r="B212" s="77" t="s">
        <v>1060</v>
      </c>
    </row>
    <row r="213">
      <c r="A213" s="76" t="s">
        <v>1061</v>
      </c>
      <c r="B213" s="77" t="s">
        <v>1062</v>
      </c>
    </row>
    <row r="214">
      <c r="A214" s="76" t="s">
        <v>1063</v>
      </c>
      <c r="B214" s="77" t="s">
        <v>1064</v>
      </c>
    </row>
    <row r="215">
      <c r="A215" s="76" t="s">
        <v>1065</v>
      </c>
      <c r="B215" s="77" t="s">
        <v>1066</v>
      </c>
    </row>
    <row r="216">
      <c r="A216" s="76" t="s">
        <v>1067</v>
      </c>
      <c r="B216" s="77" t="s">
        <v>1068</v>
      </c>
    </row>
    <row r="217">
      <c r="A217" s="76" t="s">
        <v>1069</v>
      </c>
      <c r="B217" s="77" t="s">
        <v>1070</v>
      </c>
    </row>
    <row r="218">
      <c r="A218" s="76" t="s">
        <v>1071</v>
      </c>
      <c r="B218" s="77" t="s">
        <v>1072</v>
      </c>
    </row>
    <row r="219">
      <c r="A219" s="76" t="s">
        <v>1073</v>
      </c>
      <c r="B219" s="77" t="s">
        <v>1074</v>
      </c>
    </row>
    <row r="220">
      <c r="A220" s="76" t="s">
        <v>1075</v>
      </c>
      <c r="B220" s="77" t="s">
        <v>1076</v>
      </c>
    </row>
    <row r="221">
      <c r="A221" s="76" t="s">
        <v>1077</v>
      </c>
      <c r="B221" s="77" t="s">
        <v>1078</v>
      </c>
    </row>
    <row r="222">
      <c r="A222" s="76" t="s">
        <v>1079</v>
      </c>
      <c r="B222" s="77" t="s">
        <v>1080</v>
      </c>
    </row>
    <row r="223">
      <c r="A223" s="76" t="s">
        <v>1081</v>
      </c>
      <c r="B223" s="77" t="s">
        <v>1082</v>
      </c>
    </row>
    <row r="224">
      <c r="A224" s="76" t="s">
        <v>1083</v>
      </c>
      <c r="B224" s="77" t="s">
        <v>1084</v>
      </c>
    </row>
    <row r="225">
      <c r="A225" s="76" t="s">
        <v>1085</v>
      </c>
      <c r="B225" s="77" t="s">
        <v>1086</v>
      </c>
    </row>
    <row r="226">
      <c r="A226" s="76" t="s">
        <v>1087</v>
      </c>
      <c r="B226" s="77" t="s">
        <v>1088</v>
      </c>
    </row>
    <row r="227">
      <c r="A227" s="76" t="s">
        <v>1089</v>
      </c>
      <c r="B227" s="77" t="s">
        <v>1090</v>
      </c>
    </row>
    <row r="228">
      <c r="A228" s="76" t="s">
        <v>1091</v>
      </c>
      <c r="B228" s="77" t="s">
        <v>1092</v>
      </c>
    </row>
    <row r="229">
      <c r="A229" s="76" t="s">
        <v>1093</v>
      </c>
      <c r="B229" s="77" t="s">
        <v>1094</v>
      </c>
    </row>
    <row r="230">
      <c r="A230" s="76" t="s">
        <v>1095</v>
      </c>
      <c r="B230" s="77" t="s">
        <v>1096</v>
      </c>
    </row>
    <row r="231">
      <c r="A231" s="76" t="s">
        <v>1097</v>
      </c>
      <c r="B231" s="77" t="s">
        <v>1098</v>
      </c>
    </row>
    <row r="232">
      <c r="A232" s="76" t="s">
        <v>1099</v>
      </c>
      <c r="B232" s="77" t="s">
        <v>1100</v>
      </c>
    </row>
    <row r="233">
      <c r="A233" s="76" t="s">
        <v>1101</v>
      </c>
      <c r="B233" s="77" t="s">
        <v>1102</v>
      </c>
    </row>
    <row r="234">
      <c r="A234" s="76" t="s">
        <v>1103</v>
      </c>
      <c r="B234" s="77" t="s">
        <v>1104</v>
      </c>
    </row>
    <row r="235">
      <c r="A235" s="76" t="s">
        <v>1105</v>
      </c>
      <c r="B235" s="77" t="s">
        <v>1106</v>
      </c>
    </row>
    <row r="236">
      <c r="A236" s="76" t="s">
        <v>1107</v>
      </c>
      <c r="B236" s="77" t="s">
        <v>1108</v>
      </c>
    </row>
    <row r="237">
      <c r="A237" s="76" t="s">
        <v>1109</v>
      </c>
      <c r="B237" s="77" t="s">
        <v>1110</v>
      </c>
    </row>
    <row r="238">
      <c r="A238" s="76" t="s">
        <v>1111</v>
      </c>
      <c r="B238" s="77" t="s">
        <v>1112</v>
      </c>
    </row>
    <row r="239">
      <c r="A239" s="76" t="s">
        <v>1113</v>
      </c>
      <c r="B239" s="77" t="s">
        <v>1114</v>
      </c>
    </row>
    <row r="240">
      <c r="A240" s="76" t="s">
        <v>1115</v>
      </c>
      <c r="B240" s="77" t="s">
        <v>1116</v>
      </c>
    </row>
    <row r="241">
      <c r="A241" s="76" t="s">
        <v>1117</v>
      </c>
      <c r="B241" s="77" t="s">
        <v>1118</v>
      </c>
    </row>
    <row r="242">
      <c r="A242" s="76" t="s">
        <v>1119</v>
      </c>
      <c r="B242" s="77" t="s">
        <v>1120</v>
      </c>
    </row>
    <row r="243">
      <c r="A243" s="76" t="s">
        <v>1121</v>
      </c>
      <c r="B243" s="77" t="s">
        <v>1122</v>
      </c>
    </row>
    <row r="244">
      <c r="A244" s="76" t="s">
        <v>1123</v>
      </c>
      <c r="B244" s="77" t="s">
        <v>1124</v>
      </c>
    </row>
    <row r="245">
      <c r="A245" s="76" t="s">
        <v>1125</v>
      </c>
      <c r="B245" s="77" t="s">
        <v>1126</v>
      </c>
    </row>
    <row r="246">
      <c r="A246" s="76" t="s">
        <v>1127</v>
      </c>
      <c r="B246" s="77" t="s">
        <v>1128</v>
      </c>
    </row>
    <row r="247">
      <c r="A247" s="76" t="s">
        <v>1129</v>
      </c>
      <c r="B247" s="77" t="s">
        <v>1130</v>
      </c>
    </row>
    <row r="248">
      <c r="A248" s="76" t="s">
        <v>1131</v>
      </c>
      <c r="B248" s="77" t="s">
        <v>1132</v>
      </c>
    </row>
    <row r="249">
      <c r="A249" s="76" t="s">
        <v>1133</v>
      </c>
      <c r="B249" s="77" t="s">
        <v>1134</v>
      </c>
    </row>
    <row r="250">
      <c r="A250" s="76" t="s">
        <v>1135</v>
      </c>
      <c r="B250" s="77" t="s">
        <v>1136</v>
      </c>
    </row>
    <row r="251">
      <c r="A251" s="76" t="s">
        <v>1137</v>
      </c>
      <c r="B251" s="77" t="s">
        <v>1138</v>
      </c>
    </row>
    <row r="252">
      <c r="A252" s="76" t="s">
        <v>1139</v>
      </c>
      <c r="B252" s="77" t="s">
        <v>1140</v>
      </c>
    </row>
    <row r="253">
      <c r="A253" s="76" t="s">
        <v>454</v>
      </c>
      <c r="B253" s="77" t="s">
        <v>1141</v>
      </c>
    </row>
    <row r="254">
      <c r="A254" s="76" t="s">
        <v>1142</v>
      </c>
      <c r="B254" s="77" t="s">
        <v>1143</v>
      </c>
    </row>
    <row r="255">
      <c r="A255" s="76" t="s">
        <v>1144</v>
      </c>
      <c r="B255" s="77" t="s">
        <v>1145</v>
      </c>
    </row>
    <row r="256">
      <c r="A256" s="76" t="s">
        <v>1146</v>
      </c>
      <c r="B256" s="77" t="s">
        <v>1147</v>
      </c>
    </row>
    <row r="257">
      <c r="A257" s="76" t="s">
        <v>1148</v>
      </c>
      <c r="B257" s="77" t="s">
        <v>1149</v>
      </c>
    </row>
    <row r="258">
      <c r="A258" s="76" t="s">
        <v>1150</v>
      </c>
      <c r="B258" s="77" t="s">
        <v>1151</v>
      </c>
    </row>
    <row r="259">
      <c r="A259" s="76" t="s">
        <v>1152</v>
      </c>
      <c r="B259" s="77" t="s">
        <v>1153</v>
      </c>
    </row>
    <row r="260">
      <c r="A260" s="76" t="s">
        <v>1154</v>
      </c>
      <c r="B260" s="77" t="s">
        <v>1155</v>
      </c>
    </row>
    <row r="261">
      <c r="A261" s="76" t="s">
        <v>1156</v>
      </c>
      <c r="B261" s="77" t="s">
        <v>1157</v>
      </c>
    </row>
    <row r="262">
      <c r="A262" s="76" t="s">
        <v>554</v>
      </c>
      <c r="B262" s="77" t="s">
        <v>1158</v>
      </c>
    </row>
    <row r="263">
      <c r="A263" s="76" t="s">
        <v>1159</v>
      </c>
      <c r="B263" s="77" t="s">
        <v>1160</v>
      </c>
    </row>
    <row r="264">
      <c r="A264" s="76" t="s">
        <v>1161</v>
      </c>
      <c r="B264" s="77" t="s">
        <v>1162</v>
      </c>
    </row>
    <row r="265">
      <c r="A265" s="76" t="s">
        <v>1163</v>
      </c>
      <c r="B265" s="77" t="s">
        <v>1164</v>
      </c>
    </row>
    <row r="266">
      <c r="A266" s="76" t="s">
        <v>1165</v>
      </c>
      <c r="B266" s="77" t="s">
        <v>1166</v>
      </c>
    </row>
    <row r="267">
      <c r="A267" s="76" t="s">
        <v>1167</v>
      </c>
      <c r="B267" s="77" t="s">
        <v>1168</v>
      </c>
    </row>
    <row r="268">
      <c r="A268" s="76" t="s">
        <v>1169</v>
      </c>
      <c r="B268" s="77" t="s">
        <v>1170</v>
      </c>
    </row>
    <row r="269">
      <c r="A269" s="76" t="s">
        <v>397</v>
      </c>
      <c r="B269" s="77" t="s">
        <v>1171</v>
      </c>
    </row>
    <row r="270">
      <c r="A270" s="76" t="s">
        <v>1172</v>
      </c>
      <c r="B270" s="77" t="s">
        <v>1173</v>
      </c>
    </row>
    <row r="271">
      <c r="A271" s="76" t="s">
        <v>1174</v>
      </c>
      <c r="B271" s="77" t="s">
        <v>1175</v>
      </c>
    </row>
    <row r="272">
      <c r="A272" s="76" t="s">
        <v>1176</v>
      </c>
      <c r="B272" s="77" t="s">
        <v>1177</v>
      </c>
    </row>
    <row r="273">
      <c r="A273" s="76" t="s">
        <v>1178</v>
      </c>
      <c r="B273" s="77" t="s">
        <v>1179</v>
      </c>
    </row>
    <row r="274">
      <c r="A274" s="76" t="s">
        <v>1180</v>
      </c>
      <c r="B274" s="77" t="s">
        <v>1181</v>
      </c>
    </row>
    <row r="275">
      <c r="A275" s="76" t="s">
        <v>1182</v>
      </c>
      <c r="B275" s="77" t="s">
        <v>1183</v>
      </c>
    </row>
    <row r="276">
      <c r="A276" s="76" t="s">
        <v>1184</v>
      </c>
      <c r="B276" s="77" t="s">
        <v>1185</v>
      </c>
    </row>
    <row r="277">
      <c r="A277" s="76" t="s">
        <v>1186</v>
      </c>
      <c r="B277" s="77" t="s">
        <v>1187</v>
      </c>
    </row>
    <row r="278">
      <c r="A278" s="76" t="s">
        <v>376</v>
      </c>
      <c r="B278" s="77" t="s">
        <v>1188</v>
      </c>
    </row>
    <row r="279">
      <c r="A279" s="76" t="s">
        <v>338</v>
      </c>
      <c r="B279" s="77" t="s">
        <v>1189</v>
      </c>
    </row>
    <row r="280">
      <c r="A280" s="76" t="s">
        <v>1190</v>
      </c>
      <c r="B280" s="77" t="s">
        <v>1191</v>
      </c>
    </row>
    <row r="281">
      <c r="A281" s="76" t="s">
        <v>1192</v>
      </c>
      <c r="B281" s="77" t="s">
        <v>1193</v>
      </c>
    </row>
    <row r="282">
      <c r="A282" s="76" t="s">
        <v>1194</v>
      </c>
      <c r="B282" s="77" t="s">
        <v>1195</v>
      </c>
    </row>
    <row r="283">
      <c r="A283" s="76" t="s">
        <v>45</v>
      </c>
      <c r="B283" s="77" t="s">
        <v>46</v>
      </c>
    </row>
    <row r="284">
      <c r="A284" s="76" t="s">
        <v>1196</v>
      </c>
      <c r="B284" s="77" t="s">
        <v>1197</v>
      </c>
    </row>
    <row r="285">
      <c r="A285" s="76" t="s">
        <v>1198</v>
      </c>
      <c r="B285" s="77" t="s">
        <v>1199</v>
      </c>
    </row>
    <row r="286">
      <c r="A286" s="76" t="s">
        <v>1200</v>
      </c>
      <c r="B286" s="77" t="s">
        <v>1201</v>
      </c>
    </row>
    <row r="287">
      <c r="A287" s="76" t="s">
        <v>243</v>
      </c>
      <c r="B287" s="77" t="s">
        <v>1202</v>
      </c>
    </row>
    <row r="288">
      <c r="A288" s="76" t="s">
        <v>1203</v>
      </c>
      <c r="B288" s="77" t="s">
        <v>1204</v>
      </c>
    </row>
    <row r="289">
      <c r="A289" s="76" t="s">
        <v>1205</v>
      </c>
      <c r="B289" s="77" t="s">
        <v>1206</v>
      </c>
    </row>
    <row r="290">
      <c r="A290" s="76" t="s">
        <v>1207</v>
      </c>
      <c r="B290" s="77" t="s">
        <v>1208</v>
      </c>
    </row>
    <row r="291">
      <c r="A291" s="76" t="s">
        <v>1209</v>
      </c>
      <c r="B291" s="77" t="s">
        <v>1210</v>
      </c>
    </row>
    <row r="292">
      <c r="A292" s="76" t="s">
        <v>1211</v>
      </c>
      <c r="B292" s="77" t="s">
        <v>1212</v>
      </c>
    </row>
    <row r="293">
      <c r="A293" s="76" t="s">
        <v>1213</v>
      </c>
      <c r="B293" s="77" t="s">
        <v>1214</v>
      </c>
    </row>
    <row r="294">
      <c r="A294" s="76" t="s">
        <v>1215</v>
      </c>
      <c r="B294" s="77" t="s">
        <v>1216</v>
      </c>
    </row>
    <row r="295">
      <c r="A295" s="76" t="s">
        <v>1217</v>
      </c>
      <c r="B295" s="77" t="s">
        <v>1218</v>
      </c>
    </row>
    <row r="296">
      <c r="A296" s="76" t="s">
        <v>1219</v>
      </c>
      <c r="B296" s="77" t="s">
        <v>1220</v>
      </c>
    </row>
    <row r="297">
      <c r="A297" s="76" t="s">
        <v>1221</v>
      </c>
      <c r="B297" s="77" t="s">
        <v>1222</v>
      </c>
    </row>
    <row r="298">
      <c r="A298" s="76" t="s">
        <v>1223</v>
      </c>
      <c r="B298" s="77" t="s">
        <v>1224</v>
      </c>
    </row>
    <row r="299">
      <c r="A299" s="76" t="s">
        <v>1225</v>
      </c>
      <c r="B299" s="77" t="s">
        <v>1226</v>
      </c>
    </row>
    <row r="300">
      <c r="A300" s="76" t="s">
        <v>1227</v>
      </c>
      <c r="B300" s="77" t="s">
        <v>1228</v>
      </c>
    </row>
    <row r="301">
      <c r="A301" s="76" t="s">
        <v>1229</v>
      </c>
      <c r="B301" s="77" t="s">
        <v>1230</v>
      </c>
    </row>
    <row r="302">
      <c r="A302" s="76" t="s">
        <v>1231</v>
      </c>
      <c r="B302" s="77" t="s">
        <v>1232</v>
      </c>
    </row>
    <row r="303">
      <c r="A303" s="76" t="s">
        <v>1233</v>
      </c>
      <c r="B303" s="77" t="s">
        <v>1234</v>
      </c>
    </row>
    <row r="304">
      <c r="A304" s="76" t="s">
        <v>1235</v>
      </c>
      <c r="B304" s="77" t="s">
        <v>1236</v>
      </c>
    </row>
    <row r="305">
      <c r="A305" s="76" t="s">
        <v>43</v>
      </c>
      <c r="B305" s="77" t="s">
        <v>44</v>
      </c>
    </row>
    <row r="306">
      <c r="A306" s="76" t="s">
        <v>314</v>
      </c>
      <c r="B306" s="77" t="s">
        <v>1237</v>
      </c>
    </row>
    <row r="307">
      <c r="A307" s="76" t="s">
        <v>1238</v>
      </c>
      <c r="B307" s="77" t="s">
        <v>1239</v>
      </c>
    </row>
    <row r="308">
      <c r="A308" s="76" t="s">
        <v>1240</v>
      </c>
      <c r="B308" s="77" t="s">
        <v>1241</v>
      </c>
    </row>
    <row r="309">
      <c r="A309" s="76" t="s">
        <v>1242</v>
      </c>
      <c r="B309" s="77" t="s">
        <v>1243</v>
      </c>
    </row>
    <row r="310">
      <c r="A310" s="76" t="s">
        <v>1244</v>
      </c>
      <c r="B310" s="77" t="s">
        <v>1245</v>
      </c>
    </row>
    <row r="311">
      <c r="A311" s="76" t="s">
        <v>1246</v>
      </c>
      <c r="B311" s="77" t="s">
        <v>1247</v>
      </c>
    </row>
    <row r="312">
      <c r="A312" s="76" t="s">
        <v>1248</v>
      </c>
      <c r="B312" s="77" t="s">
        <v>1249</v>
      </c>
    </row>
    <row r="313">
      <c r="A313" s="76" t="s">
        <v>1250</v>
      </c>
      <c r="B313" s="77" t="s">
        <v>1251</v>
      </c>
    </row>
    <row r="314">
      <c r="A314" s="76" t="s">
        <v>1252</v>
      </c>
      <c r="B314" s="77" t="s">
        <v>1253</v>
      </c>
    </row>
    <row r="315">
      <c r="A315" s="76" t="s">
        <v>1254</v>
      </c>
      <c r="B315" s="77" t="s">
        <v>1255</v>
      </c>
    </row>
    <row r="316">
      <c r="A316" s="76" t="s">
        <v>1256</v>
      </c>
      <c r="B316" s="77" t="s">
        <v>1257</v>
      </c>
    </row>
    <row r="317">
      <c r="A317" s="76" t="s">
        <v>1258</v>
      </c>
      <c r="B317" s="77" t="s">
        <v>1259</v>
      </c>
    </row>
    <row r="318">
      <c r="A318" s="76" t="s">
        <v>1260</v>
      </c>
      <c r="B318" s="77" t="s">
        <v>1261</v>
      </c>
    </row>
    <row r="319">
      <c r="A319" s="76" t="s">
        <v>1262</v>
      </c>
      <c r="B319" s="77" t="s">
        <v>1263</v>
      </c>
    </row>
    <row r="320">
      <c r="A320" s="76" t="s">
        <v>1264</v>
      </c>
      <c r="B320" s="77" t="s">
        <v>1265</v>
      </c>
    </row>
    <row r="321">
      <c r="A321" s="76" t="s">
        <v>1266</v>
      </c>
      <c r="B321" s="77" t="s">
        <v>1267</v>
      </c>
    </row>
    <row r="322">
      <c r="A322" s="76" t="s">
        <v>568</v>
      </c>
      <c r="B322" s="77" t="s">
        <v>1268</v>
      </c>
    </row>
    <row r="323">
      <c r="A323" s="76" t="s">
        <v>1269</v>
      </c>
      <c r="B323" s="77" t="s">
        <v>1270</v>
      </c>
    </row>
    <row r="324">
      <c r="A324" s="76" t="s">
        <v>1271</v>
      </c>
      <c r="B324" s="77" t="s">
        <v>1272</v>
      </c>
    </row>
    <row r="325">
      <c r="A325" s="76" t="s">
        <v>1273</v>
      </c>
      <c r="B325" s="77" t="s">
        <v>1274</v>
      </c>
    </row>
    <row r="326">
      <c r="A326" s="76" t="s">
        <v>1275</v>
      </c>
      <c r="B326" s="77" t="s">
        <v>1276</v>
      </c>
    </row>
    <row r="327">
      <c r="A327" s="76" t="s">
        <v>237</v>
      </c>
      <c r="B327" s="77" t="s">
        <v>1277</v>
      </c>
    </row>
    <row r="328">
      <c r="A328" s="76" t="s">
        <v>297</v>
      </c>
      <c r="B328" s="77" t="s">
        <v>1278</v>
      </c>
    </row>
    <row r="329">
      <c r="A329" s="76" t="s">
        <v>1279</v>
      </c>
      <c r="B329" s="77" t="s">
        <v>1280</v>
      </c>
    </row>
    <row r="330">
      <c r="A330" s="76" t="s">
        <v>362</v>
      </c>
      <c r="B330" s="77" t="s">
        <v>1281</v>
      </c>
    </row>
    <row r="331">
      <c r="A331" s="76" t="s">
        <v>1282</v>
      </c>
      <c r="B331" s="77" t="s">
        <v>1283</v>
      </c>
    </row>
    <row r="332">
      <c r="A332" s="76" t="s">
        <v>1284</v>
      </c>
      <c r="B332" s="77" t="s">
        <v>1285</v>
      </c>
    </row>
    <row r="333">
      <c r="A333" s="76" t="s">
        <v>357</v>
      </c>
      <c r="B333" s="77" t="s">
        <v>1286</v>
      </c>
    </row>
    <row r="334">
      <c r="A334" s="76" t="s">
        <v>1287</v>
      </c>
      <c r="B334" s="77" t="s">
        <v>1288</v>
      </c>
    </row>
    <row r="335">
      <c r="A335" s="76" t="s">
        <v>1289</v>
      </c>
      <c r="B335" s="77" t="s">
        <v>1290</v>
      </c>
    </row>
    <row r="336">
      <c r="A336" s="76" t="s">
        <v>1291</v>
      </c>
      <c r="B336" s="77" t="s">
        <v>1292</v>
      </c>
    </row>
    <row r="337">
      <c r="A337" s="76" t="s">
        <v>1293</v>
      </c>
      <c r="B337" s="77" t="s">
        <v>1294</v>
      </c>
    </row>
    <row r="338">
      <c r="A338" s="76" t="s">
        <v>1295</v>
      </c>
      <c r="B338" s="77" t="s">
        <v>1296</v>
      </c>
    </row>
    <row r="339">
      <c r="A339" s="76" t="s">
        <v>1297</v>
      </c>
      <c r="B339" s="77" t="s">
        <v>1298</v>
      </c>
    </row>
    <row r="340">
      <c r="A340" s="76" t="s">
        <v>1299</v>
      </c>
      <c r="B340" s="77" t="s">
        <v>1300</v>
      </c>
    </row>
    <row r="341">
      <c r="A341" s="76" t="s">
        <v>1301</v>
      </c>
      <c r="B341" s="77" t="s">
        <v>1302</v>
      </c>
    </row>
    <row r="342">
      <c r="A342" s="76" t="s">
        <v>1303</v>
      </c>
      <c r="B342" s="77" t="s">
        <v>1304</v>
      </c>
    </row>
    <row r="343">
      <c r="A343" s="76" t="s">
        <v>1305</v>
      </c>
      <c r="B343" s="77" t="s">
        <v>1306</v>
      </c>
    </row>
    <row r="344">
      <c r="A344" s="76" t="s">
        <v>1307</v>
      </c>
      <c r="B344" s="77" t="s">
        <v>1308</v>
      </c>
    </row>
    <row r="345">
      <c r="A345" s="76" t="s">
        <v>1309</v>
      </c>
      <c r="B345" s="77" t="s">
        <v>1310</v>
      </c>
    </row>
    <row r="346">
      <c r="A346" s="76" t="s">
        <v>1311</v>
      </c>
      <c r="B346" s="77" t="s">
        <v>1312</v>
      </c>
    </row>
    <row r="347">
      <c r="A347" s="76" t="s">
        <v>1313</v>
      </c>
      <c r="B347" s="77" t="s">
        <v>1314</v>
      </c>
    </row>
    <row r="348">
      <c r="A348" s="76" t="s">
        <v>238</v>
      </c>
      <c r="B348" s="77" t="s">
        <v>1315</v>
      </c>
    </row>
    <row r="349">
      <c r="A349" s="76" t="s">
        <v>1316</v>
      </c>
      <c r="B349" s="77" t="s">
        <v>1317</v>
      </c>
    </row>
    <row r="350">
      <c r="A350" s="76" t="s">
        <v>1318</v>
      </c>
      <c r="B350" s="77" t="s">
        <v>1319</v>
      </c>
    </row>
    <row r="351">
      <c r="A351" s="76" t="s">
        <v>1320</v>
      </c>
      <c r="B351" s="77" t="s">
        <v>1321</v>
      </c>
    </row>
    <row r="352">
      <c r="A352" s="76" t="s">
        <v>1322</v>
      </c>
      <c r="B352" s="77" t="s">
        <v>1323</v>
      </c>
    </row>
    <row r="353">
      <c r="A353" s="76" t="s">
        <v>276</v>
      </c>
      <c r="B353" s="77" t="s">
        <v>1324</v>
      </c>
    </row>
    <row r="354">
      <c r="A354" s="76" t="s">
        <v>1325</v>
      </c>
      <c r="B354" s="77" t="s">
        <v>1326</v>
      </c>
    </row>
    <row r="355">
      <c r="A355" s="76" t="s">
        <v>1327</v>
      </c>
      <c r="B355" s="77" t="s">
        <v>1328</v>
      </c>
    </row>
    <row r="356">
      <c r="A356" s="76" t="s">
        <v>1329</v>
      </c>
      <c r="B356" s="78"/>
    </row>
    <row r="357">
      <c r="A357" s="76" t="s">
        <v>1330</v>
      </c>
      <c r="B357" s="77" t="s">
        <v>1331</v>
      </c>
    </row>
    <row r="358">
      <c r="A358" s="76" t="s">
        <v>1332</v>
      </c>
      <c r="B358" s="77" t="s">
        <v>1333</v>
      </c>
    </row>
    <row r="359">
      <c r="A359" s="76" t="s">
        <v>1334</v>
      </c>
      <c r="B359" s="77" t="s">
        <v>1335</v>
      </c>
    </row>
    <row r="360">
      <c r="A360" s="76" t="s">
        <v>1336</v>
      </c>
      <c r="B360" s="77" t="s">
        <v>1337</v>
      </c>
    </row>
    <row r="361">
      <c r="A361" s="76" t="s">
        <v>1338</v>
      </c>
      <c r="B361" s="77" t="s">
        <v>1339</v>
      </c>
    </row>
    <row r="362">
      <c r="A362" s="76" t="s">
        <v>1340</v>
      </c>
      <c r="B362" s="77" t="s">
        <v>1341</v>
      </c>
    </row>
    <row r="363">
      <c r="A363" s="76" t="s">
        <v>1342</v>
      </c>
      <c r="B363" s="77" t="s">
        <v>1343</v>
      </c>
    </row>
    <row r="364">
      <c r="A364" s="76" t="s">
        <v>1344</v>
      </c>
      <c r="B364" s="77" t="s">
        <v>1345</v>
      </c>
    </row>
    <row r="365">
      <c r="A365" s="76" t="s">
        <v>1346</v>
      </c>
      <c r="B365" s="77" t="s">
        <v>1347</v>
      </c>
    </row>
    <row r="366">
      <c r="A366" s="76" t="s">
        <v>1348</v>
      </c>
      <c r="B366" s="77" t="s">
        <v>1349</v>
      </c>
    </row>
    <row r="367">
      <c r="A367" s="76" t="s">
        <v>1350</v>
      </c>
      <c r="B367" s="77" t="s">
        <v>1351</v>
      </c>
    </row>
    <row r="368">
      <c r="A368" s="76" t="s">
        <v>1352</v>
      </c>
      <c r="B368" s="77" t="s">
        <v>1353</v>
      </c>
    </row>
    <row r="369">
      <c r="A369" s="76" t="s">
        <v>1354</v>
      </c>
      <c r="B369" s="77" t="s">
        <v>1355</v>
      </c>
    </row>
    <row r="370">
      <c r="A370" s="76" t="s">
        <v>1356</v>
      </c>
      <c r="B370" s="77" t="s">
        <v>1357</v>
      </c>
    </row>
    <row r="371">
      <c r="A371" s="76" t="s">
        <v>1358</v>
      </c>
      <c r="B371" s="77" t="s">
        <v>1359</v>
      </c>
    </row>
    <row r="372">
      <c r="A372" s="76" t="s">
        <v>1360</v>
      </c>
      <c r="B372" s="77" t="s">
        <v>1361</v>
      </c>
    </row>
    <row r="373">
      <c r="A373" s="76" t="s">
        <v>1362</v>
      </c>
      <c r="B373" s="77" t="s">
        <v>1363</v>
      </c>
    </row>
    <row r="374">
      <c r="A374" s="76" t="s">
        <v>1364</v>
      </c>
      <c r="B374" s="77" t="s">
        <v>1365</v>
      </c>
    </row>
    <row r="375">
      <c r="A375" s="76" t="s">
        <v>1366</v>
      </c>
      <c r="B375" s="77" t="s">
        <v>1367</v>
      </c>
    </row>
    <row r="376">
      <c r="A376" s="76" t="s">
        <v>1368</v>
      </c>
      <c r="B376" s="77" t="s">
        <v>1369</v>
      </c>
    </row>
    <row r="377">
      <c r="A377" s="76" t="s">
        <v>1370</v>
      </c>
      <c r="B377" s="77" t="s">
        <v>1371</v>
      </c>
    </row>
    <row r="378">
      <c r="A378" s="76" t="s">
        <v>1372</v>
      </c>
      <c r="B378" s="77" t="s">
        <v>1373</v>
      </c>
    </row>
    <row r="379">
      <c r="A379" s="76" t="s">
        <v>1374</v>
      </c>
      <c r="B379" s="77" t="s">
        <v>1375</v>
      </c>
    </row>
    <row r="380">
      <c r="A380" s="76" t="s">
        <v>1376</v>
      </c>
      <c r="B380" s="77" t="s">
        <v>1377</v>
      </c>
    </row>
    <row r="381">
      <c r="A381" s="76" t="s">
        <v>403</v>
      </c>
      <c r="B381" s="77" t="s">
        <v>1378</v>
      </c>
    </row>
    <row r="382">
      <c r="A382" s="76" t="s">
        <v>1379</v>
      </c>
      <c r="B382" s="77" t="s">
        <v>1380</v>
      </c>
    </row>
    <row r="383">
      <c r="A383" s="76" t="s">
        <v>1381</v>
      </c>
      <c r="B383" s="77" t="s">
        <v>1382</v>
      </c>
    </row>
    <row r="384">
      <c r="A384" s="76" t="s">
        <v>1383</v>
      </c>
      <c r="B384" s="77" t="s">
        <v>1384</v>
      </c>
    </row>
    <row r="385">
      <c r="A385" s="76" t="s">
        <v>1385</v>
      </c>
      <c r="B385" s="77" t="s">
        <v>1386</v>
      </c>
    </row>
    <row r="386">
      <c r="A386" s="76" t="s">
        <v>1387</v>
      </c>
      <c r="B386" s="77" t="s">
        <v>1388</v>
      </c>
    </row>
    <row r="387">
      <c r="A387" s="76" t="s">
        <v>1389</v>
      </c>
      <c r="B387" s="77" t="s">
        <v>1390</v>
      </c>
    </row>
    <row r="388">
      <c r="A388" s="76" t="s">
        <v>1391</v>
      </c>
      <c r="B388" s="77" t="s">
        <v>1392</v>
      </c>
    </row>
    <row r="389">
      <c r="A389" s="76" t="s">
        <v>1393</v>
      </c>
      <c r="B389" s="77" t="s">
        <v>1394</v>
      </c>
    </row>
    <row r="390">
      <c r="A390" s="76" t="s">
        <v>1395</v>
      </c>
      <c r="B390" s="77" t="s">
        <v>1396</v>
      </c>
    </row>
    <row r="391">
      <c r="A391" s="76" t="s">
        <v>1397</v>
      </c>
      <c r="B391" s="77" t="s">
        <v>1398</v>
      </c>
    </row>
    <row r="392">
      <c r="A392" s="76" t="s">
        <v>1399</v>
      </c>
      <c r="B392" s="77" t="s">
        <v>1400</v>
      </c>
    </row>
    <row r="393">
      <c r="A393" s="76" t="s">
        <v>1401</v>
      </c>
      <c r="B393" s="77" t="s">
        <v>1402</v>
      </c>
    </row>
    <row r="394">
      <c r="A394" s="76" t="s">
        <v>1403</v>
      </c>
      <c r="B394" s="77" t="s">
        <v>1404</v>
      </c>
    </row>
    <row r="395">
      <c r="A395" s="76" t="s">
        <v>1405</v>
      </c>
      <c r="B395" s="77" t="s">
        <v>1406</v>
      </c>
    </row>
    <row r="396">
      <c r="A396" s="76" t="s">
        <v>1407</v>
      </c>
      <c r="B396" s="77" t="s">
        <v>1408</v>
      </c>
    </row>
    <row r="397">
      <c r="A397" s="76" t="s">
        <v>1409</v>
      </c>
      <c r="B397" s="77" t="s">
        <v>1410</v>
      </c>
    </row>
    <row r="398">
      <c r="A398" s="76" t="s">
        <v>1411</v>
      </c>
      <c r="B398" s="77" t="s">
        <v>1412</v>
      </c>
    </row>
    <row r="399">
      <c r="A399" s="76" t="s">
        <v>281</v>
      </c>
      <c r="B399" s="77" t="s">
        <v>1413</v>
      </c>
    </row>
    <row r="400">
      <c r="A400" s="76" t="s">
        <v>1414</v>
      </c>
      <c r="B400" s="77" t="s">
        <v>1415</v>
      </c>
    </row>
    <row r="401">
      <c r="A401" s="76" t="s">
        <v>1416</v>
      </c>
      <c r="B401" s="77" t="s">
        <v>1417</v>
      </c>
    </row>
    <row r="402">
      <c r="A402" s="76" t="s">
        <v>1418</v>
      </c>
      <c r="B402" s="77" t="s">
        <v>1419</v>
      </c>
    </row>
    <row r="403">
      <c r="A403" s="76" t="s">
        <v>1420</v>
      </c>
      <c r="B403" s="77" t="s">
        <v>1421</v>
      </c>
    </row>
    <row r="404">
      <c r="A404" s="76" t="s">
        <v>1422</v>
      </c>
      <c r="B404" s="77" t="s">
        <v>1423</v>
      </c>
    </row>
    <row r="405">
      <c r="A405" s="76" t="s">
        <v>1424</v>
      </c>
      <c r="B405" s="77" t="s">
        <v>1425</v>
      </c>
    </row>
    <row r="406">
      <c r="A406" s="76" t="s">
        <v>1426</v>
      </c>
      <c r="B406" s="77" t="s">
        <v>1427</v>
      </c>
    </row>
    <row r="407">
      <c r="A407" s="76" t="s">
        <v>1428</v>
      </c>
      <c r="B407" s="77" t="s">
        <v>1429</v>
      </c>
    </row>
    <row r="408">
      <c r="A408" s="76" t="s">
        <v>1430</v>
      </c>
      <c r="B408" s="77" t="s">
        <v>1431</v>
      </c>
    </row>
    <row r="409">
      <c r="A409" s="76" t="s">
        <v>1432</v>
      </c>
      <c r="B409" s="77" t="s">
        <v>1433</v>
      </c>
    </row>
    <row r="410">
      <c r="A410" s="76" t="s">
        <v>1434</v>
      </c>
      <c r="B410" s="77" t="s">
        <v>1435</v>
      </c>
    </row>
    <row r="411">
      <c r="A411" s="76" t="s">
        <v>1436</v>
      </c>
      <c r="B411" s="77" t="s">
        <v>1437</v>
      </c>
    </row>
    <row r="412">
      <c r="A412" s="76" t="s">
        <v>1438</v>
      </c>
      <c r="B412" s="77" t="s">
        <v>1439</v>
      </c>
    </row>
    <row r="413">
      <c r="A413" s="76" t="s">
        <v>154</v>
      </c>
      <c r="B413" s="77" t="s">
        <v>1440</v>
      </c>
    </row>
    <row r="414">
      <c r="A414" s="76" t="s">
        <v>1441</v>
      </c>
      <c r="B414" s="77" t="s">
        <v>1442</v>
      </c>
    </row>
    <row r="415">
      <c r="A415" s="76" t="s">
        <v>1443</v>
      </c>
      <c r="B415" s="77" t="s">
        <v>1444</v>
      </c>
    </row>
    <row r="416">
      <c r="A416" s="76" t="s">
        <v>1445</v>
      </c>
      <c r="B416" s="77" t="s">
        <v>1446</v>
      </c>
    </row>
    <row r="417">
      <c r="A417" s="76" t="s">
        <v>1447</v>
      </c>
      <c r="B417" s="77" t="s">
        <v>1448</v>
      </c>
    </row>
    <row r="418">
      <c r="A418" s="76" t="s">
        <v>1449</v>
      </c>
      <c r="B418" s="77" t="s">
        <v>1450</v>
      </c>
    </row>
    <row r="419">
      <c r="A419" s="76" t="s">
        <v>283</v>
      </c>
      <c r="B419" s="77" t="s">
        <v>1451</v>
      </c>
    </row>
    <row r="420">
      <c r="A420" s="76" t="s">
        <v>1452</v>
      </c>
      <c r="B420" s="77" t="s">
        <v>1453</v>
      </c>
    </row>
    <row r="421">
      <c r="A421" s="76" t="s">
        <v>1454</v>
      </c>
      <c r="B421" s="77" t="s">
        <v>1455</v>
      </c>
    </row>
    <row r="422">
      <c r="A422" s="76" t="s">
        <v>1456</v>
      </c>
      <c r="B422" s="77" t="s">
        <v>1457</v>
      </c>
    </row>
    <row r="423">
      <c r="A423" s="76" t="s">
        <v>1458</v>
      </c>
      <c r="B423" s="77" t="s">
        <v>1459</v>
      </c>
    </row>
    <row r="424">
      <c r="A424" s="76" t="s">
        <v>1460</v>
      </c>
      <c r="B424" s="77" t="s">
        <v>1461</v>
      </c>
    </row>
    <row r="425">
      <c r="A425" s="76" t="s">
        <v>1462</v>
      </c>
      <c r="B425" s="77" t="s">
        <v>1463</v>
      </c>
    </row>
    <row r="426">
      <c r="A426" s="76" t="s">
        <v>1464</v>
      </c>
      <c r="B426" s="77" t="s">
        <v>1465</v>
      </c>
    </row>
    <row r="427">
      <c r="A427" s="76" t="s">
        <v>1466</v>
      </c>
      <c r="B427" s="77" t="s">
        <v>1467</v>
      </c>
    </row>
    <row r="428">
      <c r="A428" s="76" t="s">
        <v>1468</v>
      </c>
      <c r="B428" s="77" t="s">
        <v>1469</v>
      </c>
    </row>
    <row r="429">
      <c r="A429" s="76" t="s">
        <v>1470</v>
      </c>
      <c r="B429" s="77" t="s">
        <v>1471</v>
      </c>
    </row>
    <row r="430">
      <c r="A430" s="76" t="s">
        <v>1472</v>
      </c>
      <c r="B430" s="77" t="s">
        <v>1473</v>
      </c>
    </row>
    <row r="431">
      <c r="A431" s="76" t="s">
        <v>1474</v>
      </c>
      <c r="B431" s="77" t="s">
        <v>1475</v>
      </c>
    </row>
    <row r="432">
      <c r="A432" s="76" t="s">
        <v>1476</v>
      </c>
      <c r="B432" s="77" t="s">
        <v>1477</v>
      </c>
    </row>
    <row r="433">
      <c r="A433" s="76" t="s">
        <v>61</v>
      </c>
      <c r="B433" s="77" t="s">
        <v>62</v>
      </c>
    </row>
    <row r="434">
      <c r="A434" s="76" t="s">
        <v>1478</v>
      </c>
      <c r="B434" s="77" t="s">
        <v>1479</v>
      </c>
    </row>
    <row r="435">
      <c r="A435" s="76" t="s">
        <v>1480</v>
      </c>
      <c r="B435" s="77" t="s">
        <v>1481</v>
      </c>
    </row>
    <row r="436">
      <c r="A436" s="76" t="s">
        <v>1482</v>
      </c>
      <c r="B436" s="77" t="s">
        <v>1483</v>
      </c>
    </row>
    <row r="437">
      <c r="A437" s="76" t="s">
        <v>1484</v>
      </c>
      <c r="B437" s="77" t="s">
        <v>1485</v>
      </c>
    </row>
    <row r="438">
      <c r="A438" s="76" t="s">
        <v>1486</v>
      </c>
      <c r="B438" s="77" t="s">
        <v>1487</v>
      </c>
    </row>
    <row r="439">
      <c r="A439" s="76" t="s">
        <v>1488</v>
      </c>
      <c r="B439" s="77" t="s">
        <v>1489</v>
      </c>
    </row>
    <row r="440">
      <c r="A440" s="76" t="s">
        <v>1490</v>
      </c>
      <c r="B440" s="77" t="s">
        <v>1491</v>
      </c>
    </row>
    <row r="441">
      <c r="A441" s="76" t="s">
        <v>499</v>
      </c>
      <c r="B441" s="77" t="s">
        <v>1492</v>
      </c>
    </row>
    <row r="442">
      <c r="A442" s="76" t="s">
        <v>1493</v>
      </c>
      <c r="B442" s="77" t="s">
        <v>1494</v>
      </c>
    </row>
    <row r="443">
      <c r="A443" s="76" t="s">
        <v>1495</v>
      </c>
      <c r="B443" s="77" t="s">
        <v>1496</v>
      </c>
    </row>
    <row r="444">
      <c r="A444" s="76" t="s">
        <v>1497</v>
      </c>
      <c r="B444" s="77" t="s">
        <v>1498</v>
      </c>
    </row>
    <row r="445">
      <c r="A445" s="76" t="s">
        <v>1499</v>
      </c>
      <c r="B445" s="77" t="s">
        <v>1500</v>
      </c>
    </row>
    <row r="446">
      <c r="A446" s="76" t="s">
        <v>1501</v>
      </c>
      <c r="B446" s="77" t="s">
        <v>1502</v>
      </c>
    </row>
    <row r="447">
      <c r="A447" s="76" t="s">
        <v>218</v>
      </c>
      <c r="B447" s="77" t="s">
        <v>1503</v>
      </c>
    </row>
    <row r="448">
      <c r="A448" s="76" t="s">
        <v>51</v>
      </c>
      <c r="B448" s="77" t="s">
        <v>52</v>
      </c>
    </row>
    <row r="449">
      <c r="A449" s="76" t="s">
        <v>1504</v>
      </c>
      <c r="B449" s="77" t="s">
        <v>1505</v>
      </c>
    </row>
    <row r="450">
      <c r="A450" s="76" t="s">
        <v>1506</v>
      </c>
      <c r="B450" s="77" t="s">
        <v>1507</v>
      </c>
    </row>
    <row r="451">
      <c r="A451" s="76" t="s">
        <v>1508</v>
      </c>
      <c r="B451" s="77" t="s">
        <v>1509</v>
      </c>
    </row>
    <row r="452">
      <c r="A452" s="76" t="s">
        <v>234</v>
      </c>
      <c r="B452" s="77" t="s">
        <v>1510</v>
      </c>
    </row>
    <row r="453">
      <c r="A453" s="76" t="s">
        <v>1511</v>
      </c>
      <c r="B453" s="77" t="s">
        <v>1512</v>
      </c>
    </row>
    <row r="454">
      <c r="A454" s="76" t="s">
        <v>1513</v>
      </c>
      <c r="B454" s="77" t="s">
        <v>1514</v>
      </c>
    </row>
    <row r="455">
      <c r="A455" s="76" t="s">
        <v>1515</v>
      </c>
      <c r="B455" s="77" t="s">
        <v>1516</v>
      </c>
    </row>
    <row r="456">
      <c r="A456" s="76" t="s">
        <v>344</v>
      </c>
      <c r="B456" s="77" t="s">
        <v>1517</v>
      </c>
    </row>
    <row r="457">
      <c r="A457" s="76" t="s">
        <v>466</v>
      </c>
      <c r="B457" s="77" t="s">
        <v>1518</v>
      </c>
    </row>
    <row r="458">
      <c r="A458" s="76" t="s">
        <v>1519</v>
      </c>
      <c r="B458" s="77" t="s">
        <v>1520</v>
      </c>
    </row>
    <row r="459">
      <c r="A459" s="76" t="s">
        <v>1521</v>
      </c>
      <c r="B459" s="77" t="s">
        <v>1522</v>
      </c>
    </row>
    <row r="460">
      <c r="A460" s="76" t="s">
        <v>1523</v>
      </c>
      <c r="B460" s="77" t="s">
        <v>1524</v>
      </c>
    </row>
    <row r="461">
      <c r="A461" s="76" t="s">
        <v>1525</v>
      </c>
      <c r="B461" s="77" t="s">
        <v>1526</v>
      </c>
    </row>
    <row r="462">
      <c r="A462" s="76" t="s">
        <v>1527</v>
      </c>
      <c r="B462" s="77" t="s">
        <v>1528</v>
      </c>
    </row>
    <row r="463">
      <c r="A463" s="76" t="s">
        <v>470</v>
      </c>
      <c r="B463" s="77" t="s">
        <v>1529</v>
      </c>
    </row>
    <row r="464">
      <c r="A464" s="76" t="s">
        <v>1530</v>
      </c>
      <c r="B464" s="77" t="s">
        <v>1531</v>
      </c>
    </row>
    <row r="465">
      <c r="A465" s="76" t="s">
        <v>1532</v>
      </c>
      <c r="B465" s="77" t="s">
        <v>1533</v>
      </c>
    </row>
    <row r="466">
      <c r="A466" s="76" t="s">
        <v>1534</v>
      </c>
      <c r="B466" s="77" t="s">
        <v>1535</v>
      </c>
    </row>
    <row r="467">
      <c r="A467" s="76" t="s">
        <v>1536</v>
      </c>
      <c r="B467" s="77" t="s">
        <v>1537</v>
      </c>
    </row>
    <row r="468">
      <c r="A468" s="76" t="s">
        <v>165</v>
      </c>
      <c r="B468" s="77" t="s">
        <v>1538</v>
      </c>
    </row>
    <row r="469">
      <c r="A469" s="76" t="s">
        <v>1539</v>
      </c>
      <c r="B469" s="77" t="s">
        <v>1540</v>
      </c>
    </row>
    <row r="470">
      <c r="A470" s="76" t="s">
        <v>1541</v>
      </c>
      <c r="B470" s="77" t="s">
        <v>1542</v>
      </c>
    </row>
    <row r="471">
      <c r="A471" s="76" t="s">
        <v>1543</v>
      </c>
      <c r="B471" s="77" t="s">
        <v>1544</v>
      </c>
    </row>
    <row r="472">
      <c r="A472" s="76" t="s">
        <v>1545</v>
      </c>
      <c r="B472" s="77" t="s">
        <v>1546</v>
      </c>
    </row>
    <row r="473">
      <c r="A473" s="76" t="s">
        <v>1547</v>
      </c>
      <c r="B473" s="77" t="s">
        <v>1548</v>
      </c>
    </row>
    <row r="474">
      <c r="A474" s="76" t="s">
        <v>1549</v>
      </c>
      <c r="B474" s="77" t="s">
        <v>1550</v>
      </c>
    </row>
    <row r="475">
      <c r="A475" s="76" t="s">
        <v>1551</v>
      </c>
      <c r="B475" s="77" t="s">
        <v>1552</v>
      </c>
    </row>
    <row r="476">
      <c r="A476" s="76" t="s">
        <v>1553</v>
      </c>
      <c r="B476" s="77" t="s">
        <v>1554</v>
      </c>
    </row>
    <row r="477">
      <c r="A477" s="76" t="s">
        <v>1555</v>
      </c>
      <c r="B477" s="77" t="s">
        <v>1556</v>
      </c>
    </row>
    <row r="478">
      <c r="A478" s="76" t="s">
        <v>279</v>
      </c>
      <c r="B478" s="77" t="s">
        <v>1557</v>
      </c>
    </row>
    <row r="479">
      <c r="A479" s="76" t="s">
        <v>539</v>
      </c>
      <c r="B479" s="77" t="s">
        <v>1558</v>
      </c>
    </row>
    <row r="480">
      <c r="A480" s="76" t="s">
        <v>1559</v>
      </c>
      <c r="B480" s="77" t="s">
        <v>1560</v>
      </c>
    </row>
    <row r="481">
      <c r="A481" s="76" t="s">
        <v>1561</v>
      </c>
      <c r="B481" s="77" t="s">
        <v>1562</v>
      </c>
    </row>
    <row r="482">
      <c r="A482" s="76" t="s">
        <v>1563</v>
      </c>
      <c r="B482" s="77" t="s">
        <v>1564</v>
      </c>
    </row>
    <row r="483">
      <c r="A483" s="76" t="s">
        <v>1565</v>
      </c>
      <c r="B483" s="77" t="s">
        <v>1566</v>
      </c>
    </row>
    <row r="484">
      <c r="A484" s="76" t="s">
        <v>1567</v>
      </c>
      <c r="B484" s="77" t="s">
        <v>1568</v>
      </c>
    </row>
    <row r="485">
      <c r="A485" s="76" t="s">
        <v>1569</v>
      </c>
      <c r="B485" s="77" t="s">
        <v>1570</v>
      </c>
    </row>
    <row r="486">
      <c r="A486" s="76" t="s">
        <v>1571</v>
      </c>
      <c r="B486" s="77" t="s">
        <v>1572</v>
      </c>
    </row>
    <row r="487">
      <c r="A487" s="76" t="s">
        <v>1573</v>
      </c>
      <c r="B487" s="77" t="s">
        <v>1574</v>
      </c>
    </row>
    <row r="488">
      <c r="A488" s="76" t="s">
        <v>1575</v>
      </c>
      <c r="B488" s="77" t="s">
        <v>1576</v>
      </c>
    </row>
    <row r="489">
      <c r="A489" s="76" t="s">
        <v>1577</v>
      </c>
      <c r="B489" s="77" t="s">
        <v>1578</v>
      </c>
    </row>
    <row r="490">
      <c r="A490" s="76" t="s">
        <v>209</v>
      </c>
      <c r="B490" s="77" t="s">
        <v>1579</v>
      </c>
    </row>
    <row r="491">
      <c r="A491" s="76" t="s">
        <v>1580</v>
      </c>
      <c r="B491" s="77" t="s">
        <v>1581</v>
      </c>
    </row>
    <row r="492">
      <c r="A492" s="76" t="s">
        <v>1582</v>
      </c>
      <c r="B492" s="77" t="s">
        <v>1583</v>
      </c>
    </row>
    <row r="493">
      <c r="A493" s="76" t="s">
        <v>1584</v>
      </c>
      <c r="B493" s="77" t="s">
        <v>1585</v>
      </c>
    </row>
    <row r="494">
      <c r="A494" s="76" t="s">
        <v>1586</v>
      </c>
      <c r="B494" s="77" t="s">
        <v>1587</v>
      </c>
    </row>
    <row r="495">
      <c r="A495" s="76" t="s">
        <v>1588</v>
      </c>
      <c r="B495" s="77" t="s">
        <v>1589</v>
      </c>
    </row>
    <row r="496">
      <c r="A496" s="76" t="s">
        <v>1590</v>
      </c>
      <c r="B496" s="77" t="s">
        <v>1591</v>
      </c>
    </row>
    <row r="497">
      <c r="A497" s="76" t="s">
        <v>1592</v>
      </c>
      <c r="B497" s="77" t="s">
        <v>1593</v>
      </c>
    </row>
    <row r="498">
      <c r="A498" s="76" t="s">
        <v>1594</v>
      </c>
      <c r="B498" s="77" t="s">
        <v>1595</v>
      </c>
    </row>
    <row r="499">
      <c r="A499" s="76" t="s">
        <v>1596</v>
      </c>
      <c r="B499" s="77" t="s">
        <v>1597</v>
      </c>
    </row>
    <row r="500">
      <c r="A500" s="76" t="s">
        <v>1598</v>
      </c>
      <c r="B500" s="77" t="s">
        <v>1599</v>
      </c>
    </row>
    <row r="501">
      <c r="A501" s="76" t="s">
        <v>1600</v>
      </c>
      <c r="B501" s="77" t="s">
        <v>1601</v>
      </c>
    </row>
    <row r="502">
      <c r="A502" s="76" t="s">
        <v>1602</v>
      </c>
      <c r="B502" s="77" t="s">
        <v>1603</v>
      </c>
    </row>
    <row r="503">
      <c r="A503" s="76" t="s">
        <v>1604</v>
      </c>
      <c r="B503" s="77" t="s">
        <v>1605</v>
      </c>
    </row>
    <row r="504">
      <c r="A504" s="76" t="s">
        <v>1606</v>
      </c>
      <c r="B504" s="77" t="s">
        <v>1607</v>
      </c>
    </row>
    <row r="505">
      <c r="A505" s="76" t="s">
        <v>1608</v>
      </c>
      <c r="B505" s="77" t="s">
        <v>1609</v>
      </c>
    </row>
    <row r="506">
      <c r="A506" s="76" t="s">
        <v>1610</v>
      </c>
      <c r="B506" s="77" t="s">
        <v>1611</v>
      </c>
    </row>
    <row r="507">
      <c r="A507" s="76" t="s">
        <v>463</v>
      </c>
      <c r="B507" s="77" t="s">
        <v>1612</v>
      </c>
    </row>
    <row r="508">
      <c r="A508" s="76" t="s">
        <v>1613</v>
      </c>
      <c r="B508" s="78"/>
    </row>
    <row r="509">
      <c r="A509" s="76" t="s">
        <v>1614</v>
      </c>
      <c r="B509" s="77" t="s">
        <v>1615</v>
      </c>
    </row>
    <row r="510">
      <c r="A510" s="76" t="s">
        <v>1616</v>
      </c>
      <c r="B510" s="77" t="s">
        <v>1617</v>
      </c>
    </row>
    <row r="511">
      <c r="A511" s="76" t="s">
        <v>1618</v>
      </c>
      <c r="B511" s="77" t="s">
        <v>1619</v>
      </c>
    </row>
    <row r="512">
      <c r="A512" s="76" t="s">
        <v>166</v>
      </c>
      <c r="B512" s="77" t="s">
        <v>1620</v>
      </c>
    </row>
    <row r="513">
      <c r="A513" s="76" t="s">
        <v>1621</v>
      </c>
      <c r="B513" s="77" t="s">
        <v>1622</v>
      </c>
    </row>
    <row r="514">
      <c r="A514" s="76" t="s">
        <v>1623</v>
      </c>
      <c r="B514" s="77" t="s">
        <v>1624</v>
      </c>
    </row>
    <row r="515">
      <c r="A515" s="76" t="s">
        <v>1625</v>
      </c>
      <c r="B515" s="77" t="s">
        <v>1626</v>
      </c>
    </row>
    <row r="516">
      <c r="A516" s="76" t="s">
        <v>1627</v>
      </c>
      <c r="B516" s="77" t="s">
        <v>1628</v>
      </c>
    </row>
    <row r="517">
      <c r="A517" s="76" t="s">
        <v>1629</v>
      </c>
      <c r="B517" s="77" t="s">
        <v>1630</v>
      </c>
    </row>
    <row r="518">
      <c r="A518" s="76" t="s">
        <v>342</v>
      </c>
      <c r="B518" s="77" t="s">
        <v>1631</v>
      </c>
    </row>
    <row r="519">
      <c r="A519" s="76" t="s">
        <v>1632</v>
      </c>
      <c r="B519" s="77" t="s">
        <v>1633</v>
      </c>
    </row>
    <row r="520">
      <c r="A520" s="76" t="s">
        <v>1634</v>
      </c>
      <c r="B520" s="77" t="s">
        <v>1635</v>
      </c>
    </row>
    <row r="521">
      <c r="A521" s="76" t="s">
        <v>1636</v>
      </c>
      <c r="B521" s="77" t="s">
        <v>1637</v>
      </c>
    </row>
    <row r="522">
      <c r="A522" s="76" t="s">
        <v>1638</v>
      </c>
      <c r="B522" s="77" t="s">
        <v>1639</v>
      </c>
    </row>
    <row r="523">
      <c r="A523" s="76" t="s">
        <v>1640</v>
      </c>
      <c r="B523" s="77" t="s">
        <v>1641</v>
      </c>
    </row>
    <row r="524">
      <c r="A524" s="76" t="s">
        <v>1642</v>
      </c>
      <c r="B524" s="77" t="s">
        <v>1643</v>
      </c>
    </row>
    <row r="525">
      <c r="A525" s="76" t="s">
        <v>1644</v>
      </c>
      <c r="B525" s="77" t="s">
        <v>1645</v>
      </c>
    </row>
    <row r="526">
      <c r="A526" s="76" t="s">
        <v>1646</v>
      </c>
      <c r="B526" s="77" t="s">
        <v>1647</v>
      </c>
    </row>
    <row r="527">
      <c r="A527" s="76" t="s">
        <v>1648</v>
      </c>
      <c r="B527" s="77" t="s">
        <v>1649</v>
      </c>
    </row>
    <row r="528">
      <c r="A528" s="76" t="s">
        <v>1650</v>
      </c>
      <c r="B528" s="77" t="s">
        <v>1651</v>
      </c>
    </row>
    <row r="529">
      <c r="A529" s="76" t="s">
        <v>1652</v>
      </c>
      <c r="B529" s="77" t="s">
        <v>1653</v>
      </c>
    </row>
    <row r="530">
      <c r="A530" s="76" t="s">
        <v>1654</v>
      </c>
      <c r="B530" s="77" t="s">
        <v>1655</v>
      </c>
    </row>
    <row r="531">
      <c r="A531" s="76" t="s">
        <v>350</v>
      </c>
      <c r="B531" s="77" t="s">
        <v>1656</v>
      </c>
    </row>
    <row r="532">
      <c r="A532" s="76" t="s">
        <v>456</v>
      </c>
      <c r="B532" s="77" t="s">
        <v>1657</v>
      </c>
    </row>
    <row r="533">
      <c r="A533" s="76" t="s">
        <v>1658</v>
      </c>
      <c r="B533" s="77" t="s">
        <v>1659</v>
      </c>
    </row>
    <row r="534">
      <c r="A534" s="76" t="s">
        <v>1660</v>
      </c>
      <c r="B534" s="77" t="s">
        <v>1661</v>
      </c>
    </row>
    <row r="535">
      <c r="A535" s="76" t="s">
        <v>1662</v>
      </c>
      <c r="B535" s="77" t="s">
        <v>1663</v>
      </c>
    </row>
    <row r="536">
      <c r="A536" s="76" t="s">
        <v>1664</v>
      </c>
      <c r="B536" s="77" t="s">
        <v>1665</v>
      </c>
    </row>
    <row r="537">
      <c r="A537" s="76" t="s">
        <v>1666</v>
      </c>
      <c r="B537" s="77" t="s">
        <v>1667</v>
      </c>
    </row>
    <row r="538">
      <c r="A538" s="76" t="s">
        <v>73</v>
      </c>
      <c r="B538" s="77" t="s">
        <v>74</v>
      </c>
    </row>
    <row r="539">
      <c r="A539" s="76" t="s">
        <v>1668</v>
      </c>
      <c r="B539" s="77" t="s">
        <v>1669</v>
      </c>
    </row>
    <row r="540">
      <c r="A540" s="76" t="s">
        <v>450</v>
      </c>
      <c r="B540" s="77" t="s">
        <v>1670</v>
      </c>
    </row>
    <row r="541">
      <c r="A541" s="76" t="s">
        <v>1671</v>
      </c>
      <c r="B541" s="77" t="s">
        <v>1672</v>
      </c>
    </row>
    <row r="542">
      <c r="A542" s="76" t="s">
        <v>1673</v>
      </c>
      <c r="B542" s="77" t="s">
        <v>1674</v>
      </c>
    </row>
    <row r="543">
      <c r="A543" s="76" t="s">
        <v>227</v>
      </c>
      <c r="B543" s="77" t="s">
        <v>1675</v>
      </c>
    </row>
    <row r="544">
      <c r="A544" s="76" t="s">
        <v>1676</v>
      </c>
      <c r="B544" s="77" t="s">
        <v>1677</v>
      </c>
    </row>
    <row r="545">
      <c r="A545" s="76" t="s">
        <v>254</v>
      </c>
      <c r="B545" s="77" t="s">
        <v>1678</v>
      </c>
    </row>
    <row r="546">
      <c r="A546" s="76" t="s">
        <v>1679</v>
      </c>
      <c r="B546" s="77" t="s">
        <v>1680</v>
      </c>
    </row>
    <row r="547">
      <c r="A547" s="76" t="s">
        <v>1681</v>
      </c>
      <c r="B547" s="77" t="s">
        <v>1682</v>
      </c>
    </row>
    <row r="548">
      <c r="A548" s="76" t="s">
        <v>1683</v>
      </c>
      <c r="B548" s="77" t="s">
        <v>1684</v>
      </c>
    </row>
    <row r="549">
      <c r="A549" s="76" t="s">
        <v>1685</v>
      </c>
      <c r="B549" s="77" t="s">
        <v>1686</v>
      </c>
    </row>
    <row r="550">
      <c r="A550" s="76" t="s">
        <v>1687</v>
      </c>
      <c r="B550" s="77" t="s">
        <v>1688</v>
      </c>
    </row>
    <row r="551">
      <c r="A551" s="76" t="s">
        <v>1689</v>
      </c>
      <c r="B551" s="77" t="s">
        <v>1690</v>
      </c>
    </row>
    <row r="552">
      <c r="A552" s="76" t="s">
        <v>1691</v>
      </c>
      <c r="B552" s="77" t="s">
        <v>1692</v>
      </c>
    </row>
    <row r="553">
      <c r="A553" s="76" t="s">
        <v>1693</v>
      </c>
      <c r="B553" s="77" t="s">
        <v>1694</v>
      </c>
    </row>
    <row r="554">
      <c r="A554" s="76" t="s">
        <v>1695</v>
      </c>
      <c r="B554" s="77" t="s">
        <v>1696</v>
      </c>
    </row>
    <row r="555">
      <c r="A555" s="76" t="s">
        <v>1697</v>
      </c>
      <c r="B555" s="77" t="s">
        <v>1698</v>
      </c>
    </row>
    <row r="556">
      <c r="A556" s="76" t="s">
        <v>233</v>
      </c>
      <c r="B556" s="77" t="s">
        <v>1699</v>
      </c>
    </row>
    <row r="557">
      <c r="A557" s="76" t="s">
        <v>1700</v>
      </c>
      <c r="B557" s="77" t="s">
        <v>1701</v>
      </c>
    </row>
    <row r="558">
      <c r="A558" s="76" t="s">
        <v>1700</v>
      </c>
      <c r="B558" s="77" t="s">
        <v>1701</v>
      </c>
    </row>
    <row r="559">
      <c r="A559" s="76" t="s">
        <v>1702</v>
      </c>
      <c r="B559" s="77" t="s">
        <v>1703</v>
      </c>
    </row>
    <row r="560">
      <c r="A560" s="76" t="s">
        <v>1704</v>
      </c>
      <c r="B560" s="77" t="s">
        <v>1705</v>
      </c>
    </row>
    <row r="561">
      <c r="A561" s="76" t="s">
        <v>1706</v>
      </c>
      <c r="B561" s="77" t="s">
        <v>1707</v>
      </c>
    </row>
    <row r="562">
      <c r="A562" s="76" t="s">
        <v>1708</v>
      </c>
      <c r="B562" s="77" t="s">
        <v>1709</v>
      </c>
    </row>
    <row r="563">
      <c r="A563" s="76" t="s">
        <v>1710</v>
      </c>
      <c r="B563" s="77" t="s">
        <v>1711</v>
      </c>
    </row>
    <row r="564">
      <c r="A564" s="76" t="s">
        <v>1712</v>
      </c>
      <c r="B564" s="77" t="s">
        <v>1713</v>
      </c>
    </row>
    <row r="565">
      <c r="A565" s="76" t="s">
        <v>1714</v>
      </c>
      <c r="B565" s="77" t="s">
        <v>1715</v>
      </c>
    </row>
    <row r="566">
      <c r="A566" s="76" t="s">
        <v>1716</v>
      </c>
      <c r="B566" s="77" t="s">
        <v>1717</v>
      </c>
    </row>
    <row r="567">
      <c r="A567" s="76" t="s">
        <v>1718</v>
      </c>
      <c r="B567" s="77" t="s">
        <v>1719</v>
      </c>
    </row>
    <row r="568">
      <c r="A568" s="76" t="s">
        <v>1720</v>
      </c>
      <c r="B568" s="77" t="s">
        <v>1721</v>
      </c>
    </row>
    <row r="569">
      <c r="A569" s="76" t="s">
        <v>1722</v>
      </c>
      <c r="B569" s="77" t="s">
        <v>1723</v>
      </c>
    </row>
    <row r="570">
      <c r="A570" s="76" t="s">
        <v>1724</v>
      </c>
      <c r="B570" s="77" t="s">
        <v>1725</v>
      </c>
    </row>
    <row r="571">
      <c r="A571" s="76" t="s">
        <v>1726</v>
      </c>
      <c r="B571" s="77" t="s">
        <v>1727</v>
      </c>
    </row>
    <row r="572">
      <c r="A572" s="76" t="s">
        <v>1728</v>
      </c>
      <c r="B572" s="77" t="s">
        <v>1729</v>
      </c>
    </row>
    <row r="573">
      <c r="A573" s="76" t="s">
        <v>1730</v>
      </c>
      <c r="B573" s="77" t="s">
        <v>1731</v>
      </c>
    </row>
    <row r="574">
      <c r="A574" s="76" t="s">
        <v>1732</v>
      </c>
      <c r="B574" s="77" t="s">
        <v>1733</v>
      </c>
    </row>
    <row r="575">
      <c r="A575" s="76" t="s">
        <v>1734</v>
      </c>
      <c r="B575" s="77" t="s">
        <v>1735</v>
      </c>
    </row>
    <row r="576">
      <c r="A576" s="76" t="s">
        <v>427</v>
      </c>
      <c r="B576" s="77" t="s">
        <v>1736</v>
      </c>
    </row>
    <row r="577">
      <c r="A577" s="76" t="s">
        <v>1737</v>
      </c>
      <c r="B577" s="77" t="s">
        <v>1738</v>
      </c>
    </row>
    <row r="578">
      <c r="A578" s="76" t="s">
        <v>1739</v>
      </c>
      <c r="B578" s="77" t="s">
        <v>1740</v>
      </c>
    </row>
    <row r="579">
      <c r="A579" s="76" t="s">
        <v>1741</v>
      </c>
      <c r="B579" s="77" t="s">
        <v>1742</v>
      </c>
    </row>
    <row r="580">
      <c r="A580" s="76" t="s">
        <v>258</v>
      </c>
      <c r="B580" s="77" t="s">
        <v>1743</v>
      </c>
    </row>
    <row r="581">
      <c r="A581" s="76" t="s">
        <v>1744</v>
      </c>
      <c r="B581" s="77" t="s">
        <v>1745</v>
      </c>
    </row>
    <row r="582">
      <c r="A582" s="76" t="s">
        <v>1746</v>
      </c>
      <c r="B582" s="77" t="s">
        <v>1747</v>
      </c>
    </row>
    <row r="583">
      <c r="A583" s="76" t="s">
        <v>1748</v>
      </c>
      <c r="B583" s="77" t="s">
        <v>1749</v>
      </c>
    </row>
    <row r="584">
      <c r="A584" s="76" t="s">
        <v>1750</v>
      </c>
      <c r="B584" s="77" t="s">
        <v>1751</v>
      </c>
    </row>
    <row r="585">
      <c r="A585" s="76" t="s">
        <v>1752</v>
      </c>
      <c r="B585" s="77" t="s">
        <v>1753</v>
      </c>
    </row>
    <row r="586">
      <c r="A586" s="76" t="s">
        <v>167</v>
      </c>
      <c r="B586" s="77" t="s">
        <v>1754</v>
      </c>
    </row>
    <row r="587">
      <c r="A587" s="76" t="s">
        <v>1755</v>
      </c>
      <c r="B587" s="77" t="s">
        <v>1756</v>
      </c>
    </row>
    <row r="588">
      <c r="A588" s="76" t="s">
        <v>1757</v>
      </c>
      <c r="B588" s="77" t="s">
        <v>1758</v>
      </c>
    </row>
    <row r="589">
      <c r="A589" s="76" t="s">
        <v>1759</v>
      </c>
      <c r="B589" s="77" t="s">
        <v>1760</v>
      </c>
    </row>
    <row r="590">
      <c r="A590" s="76" t="s">
        <v>1761</v>
      </c>
      <c r="B590" s="77" t="s">
        <v>1762</v>
      </c>
    </row>
    <row r="591">
      <c r="A591" s="76" t="s">
        <v>1763</v>
      </c>
      <c r="B591" s="77" t="s">
        <v>1764</v>
      </c>
    </row>
    <row r="592">
      <c r="A592" s="76" t="s">
        <v>1765</v>
      </c>
      <c r="B592" s="77" t="s">
        <v>1766</v>
      </c>
    </row>
    <row r="593">
      <c r="A593" s="76" t="s">
        <v>1767</v>
      </c>
      <c r="B593" s="77" t="s">
        <v>1768</v>
      </c>
    </row>
    <row r="594">
      <c r="A594" s="76" t="s">
        <v>1769</v>
      </c>
      <c r="B594" s="77" t="s">
        <v>1770</v>
      </c>
    </row>
    <row r="595">
      <c r="A595" s="76" t="s">
        <v>443</v>
      </c>
      <c r="B595" s="77" t="s">
        <v>1771</v>
      </c>
    </row>
    <row r="596">
      <c r="A596" s="76" t="s">
        <v>1772</v>
      </c>
      <c r="B596" s="77" t="s">
        <v>1773</v>
      </c>
    </row>
    <row r="597">
      <c r="A597" s="76" t="s">
        <v>192</v>
      </c>
      <c r="B597" s="77" t="s">
        <v>1774</v>
      </c>
    </row>
    <row r="598">
      <c r="A598" s="76" t="s">
        <v>408</v>
      </c>
      <c r="B598" s="77" t="s">
        <v>1775</v>
      </c>
    </row>
    <row r="599">
      <c r="A599" s="76" t="s">
        <v>155</v>
      </c>
      <c r="B599" s="77" t="s">
        <v>1776</v>
      </c>
    </row>
    <row r="600">
      <c r="A600" s="76" t="s">
        <v>1777</v>
      </c>
      <c r="B600" s="77" t="s">
        <v>1778</v>
      </c>
    </row>
    <row r="601">
      <c r="A601" s="76" t="s">
        <v>1779</v>
      </c>
      <c r="B601" s="77" t="s">
        <v>1780</v>
      </c>
    </row>
    <row r="602">
      <c r="A602" s="76" t="s">
        <v>1781</v>
      </c>
      <c r="B602" s="77" t="s">
        <v>1782</v>
      </c>
    </row>
    <row r="603">
      <c r="A603" s="76" t="s">
        <v>1783</v>
      </c>
      <c r="B603" s="77" t="s">
        <v>1784</v>
      </c>
    </row>
    <row r="604">
      <c r="A604" s="76" t="s">
        <v>1785</v>
      </c>
      <c r="B604" s="77" t="s">
        <v>1786</v>
      </c>
    </row>
    <row r="605">
      <c r="A605" s="76" t="s">
        <v>1787</v>
      </c>
      <c r="B605" s="77" t="s">
        <v>1788</v>
      </c>
    </row>
    <row r="606">
      <c r="A606" s="76" t="s">
        <v>1789</v>
      </c>
      <c r="B606" s="77" t="s">
        <v>1790</v>
      </c>
    </row>
    <row r="607">
      <c r="A607" s="76" t="s">
        <v>1791</v>
      </c>
      <c r="B607" s="77" t="s">
        <v>1792</v>
      </c>
    </row>
    <row r="608">
      <c r="A608" s="76" t="s">
        <v>1793</v>
      </c>
      <c r="B608" s="77" t="s">
        <v>1794</v>
      </c>
    </row>
    <row r="609">
      <c r="A609" s="76" t="s">
        <v>1795</v>
      </c>
      <c r="B609" s="77" t="s">
        <v>1796</v>
      </c>
    </row>
    <row r="610">
      <c r="A610" s="76" t="s">
        <v>1797</v>
      </c>
      <c r="B610" s="77" t="s">
        <v>1798</v>
      </c>
    </row>
    <row r="611">
      <c r="A611" s="76" t="s">
        <v>1799</v>
      </c>
      <c r="B611" s="77" t="s">
        <v>1800</v>
      </c>
    </row>
    <row r="612">
      <c r="A612" s="76" t="s">
        <v>1801</v>
      </c>
      <c r="B612" s="77" t="s">
        <v>1802</v>
      </c>
    </row>
    <row r="613">
      <c r="A613" s="76" t="s">
        <v>1803</v>
      </c>
      <c r="B613" s="77" t="s">
        <v>1804</v>
      </c>
    </row>
    <row r="614">
      <c r="A614" s="76" t="s">
        <v>1805</v>
      </c>
      <c r="B614" s="77" t="s">
        <v>1806</v>
      </c>
    </row>
    <row r="615">
      <c r="A615" s="76" t="s">
        <v>1807</v>
      </c>
      <c r="B615" s="77" t="s">
        <v>1808</v>
      </c>
    </row>
    <row r="616">
      <c r="A616" s="76" t="s">
        <v>1809</v>
      </c>
      <c r="B616" s="77" t="s">
        <v>1810</v>
      </c>
    </row>
    <row r="617">
      <c r="A617" s="76" t="s">
        <v>1811</v>
      </c>
      <c r="B617" s="77" t="s">
        <v>1812</v>
      </c>
    </row>
    <row r="618">
      <c r="A618" s="76" t="s">
        <v>1813</v>
      </c>
      <c r="B618" s="77" t="s">
        <v>1814</v>
      </c>
    </row>
    <row r="619">
      <c r="A619" s="76" t="s">
        <v>1815</v>
      </c>
      <c r="B619" s="77" t="s">
        <v>1816</v>
      </c>
    </row>
    <row r="620">
      <c r="A620" s="76" t="s">
        <v>257</v>
      </c>
      <c r="B620" s="77" t="s">
        <v>1817</v>
      </c>
    </row>
    <row r="621">
      <c r="A621" s="76" t="s">
        <v>1818</v>
      </c>
      <c r="B621" s="77" t="s">
        <v>1819</v>
      </c>
    </row>
    <row r="622">
      <c r="A622" s="76" t="s">
        <v>1820</v>
      </c>
      <c r="B622" s="77" t="s">
        <v>1821</v>
      </c>
    </row>
    <row r="623">
      <c r="A623" s="76" t="s">
        <v>1822</v>
      </c>
      <c r="B623" s="77" t="s">
        <v>1823</v>
      </c>
    </row>
    <row r="624">
      <c r="A624" s="76" t="s">
        <v>1824</v>
      </c>
      <c r="B624" s="77" t="s">
        <v>1825</v>
      </c>
    </row>
    <row r="625">
      <c r="A625" s="76" t="s">
        <v>1826</v>
      </c>
      <c r="B625" s="77" t="s">
        <v>1827</v>
      </c>
    </row>
    <row r="626">
      <c r="A626" s="76" t="s">
        <v>405</v>
      </c>
      <c r="B626" s="77" t="s">
        <v>1828</v>
      </c>
    </row>
    <row r="627">
      <c r="A627" s="76" t="s">
        <v>1829</v>
      </c>
      <c r="B627" s="77" t="s">
        <v>1830</v>
      </c>
    </row>
    <row r="628">
      <c r="A628" s="76" t="s">
        <v>1831</v>
      </c>
      <c r="B628" s="77" t="s">
        <v>1832</v>
      </c>
    </row>
    <row r="629">
      <c r="A629" s="76" t="s">
        <v>1833</v>
      </c>
      <c r="B629" s="77" t="s">
        <v>1834</v>
      </c>
    </row>
    <row r="630">
      <c r="A630" s="76" t="s">
        <v>1835</v>
      </c>
      <c r="B630" s="77" t="s">
        <v>1836</v>
      </c>
    </row>
    <row r="631">
      <c r="A631" s="76" t="s">
        <v>1837</v>
      </c>
      <c r="B631" s="77" t="s">
        <v>1838</v>
      </c>
    </row>
    <row r="632">
      <c r="A632" s="76" t="s">
        <v>1839</v>
      </c>
      <c r="B632" s="77" t="s">
        <v>1840</v>
      </c>
    </row>
    <row r="633">
      <c r="A633" s="76" t="s">
        <v>1841</v>
      </c>
      <c r="B633" s="77" t="s">
        <v>1842</v>
      </c>
    </row>
    <row r="634">
      <c r="A634" s="76" t="s">
        <v>1843</v>
      </c>
      <c r="B634" s="77" t="s">
        <v>1844</v>
      </c>
    </row>
    <row r="635">
      <c r="A635" s="76" t="s">
        <v>1845</v>
      </c>
      <c r="B635" s="77" t="s">
        <v>1846</v>
      </c>
    </row>
    <row r="636">
      <c r="A636" s="76" t="s">
        <v>1847</v>
      </c>
      <c r="B636" s="77" t="s">
        <v>1848</v>
      </c>
    </row>
    <row r="637">
      <c r="A637" s="76" t="s">
        <v>1849</v>
      </c>
      <c r="B637" s="77" t="s">
        <v>1850</v>
      </c>
    </row>
    <row r="638">
      <c r="A638" s="76" t="s">
        <v>1851</v>
      </c>
      <c r="B638" s="77" t="s">
        <v>1852</v>
      </c>
    </row>
    <row r="639">
      <c r="A639" s="76" t="s">
        <v>1853</v>
      </c>
      <c r="B639" s="77" t="s">
        <v>1854</v>
      </c>
    </row>
    <row r="640">
      <c r="A640" s="76" t="s">
        <v>1855</v>
      </c>
      <c r="B640" s="77" t="s">
        <v>1856</v>
      </c>
    </row>
    <row r="641">
      <c r="A641" s="76" t="s">
        <v>1857</v>
      </c>
      <c r="B641" s="77" t="s">
        <v>1858</v>
      </c>
    </row>
    <row r="642">
      <c r="A642" s="76" t="s">
        <v>447</v>
      </c>
      <c r="B642" s="77" t="s">
        <v>1859</v>
      </c>
    </row>
    <row r="643">
      <c r="A643" s="76" t="s">
        <v>1860</v>
      </c>
      <c r="B643" s="77" t="s">
        <v>1861</v>
      </c>
    </row>
    <row r="644">
      <c r="A644" s="76" t="s">
        <v>1862</v>
      </c>
      <c r="B644" s="77" t="s">
        <v>1863</v>
      </c>
    </row>
    <row r="645">
      <c r="A645" s="76" t="s">
        <v>28</v>
      </c>
      <c r="B645" s="77" t="s">
        <v>29</v>
      </c>
    </row>
    <row r="646">
      <c r="A646" s="76" t="s">
        <v>1864</v>
      </c>
      <c r="B646" s="77" t="s">
        <v>1865</v>
      </c>
    </row>
    <row r="647">
      <c r="A647" s="76" t="s">
        <v>1866</v>
      </c>
      <c r="B647" s="77" t="s">
        <v>1867</v>
      </c>
    </row>
    <row r="648">
      <c r="A648" s="76" t="s">
        <v>1868</v>
      </c>
      <c r="B648" s="77" t="s">
        <v>1869</v>
      </c>
    </row>
    <row r="649">
      <c r="A649" s="76" t="s">
        <v>1870</v>
      </c>
      <c r="B649" s="77" t="s">
        <v>1871</v>
      </c>
    </row>
    <row r="650">
      <c r="A650" s="76" t="s">
        <v>1872</v>
      </c>
      <c r="B650" s="77" t="s">
        <v>1873</v>
      </c>
    </row>
    <row r="651">
      <c r="A651" s="76" t="s">
        <v>1874</v>
      </c>
      <c r="B651" s="77" t="s">
        <v>1875</v>
      </c>
    </row>
    <row r="652">
      <c r="A652" s="76" t="s">
        <v>1876</v>
      </c>
      <c r="B652" s="77" t="s">
        <v>1877</v>
      </c>
    </row>
    <row r="653">
      <c r="A653" s="76" t="s">
        <v>1878</v>
      </c>
      <c r="B653" s="77" t="s">
        <v>1879</v>
      </c>
    </row>
    <row r="654">
      <c r="A654" s="76" t="s">
        <v>1880</v>
      </c>
      <c r="B654" s="77" t="s">
        <v>1881</v>
      </c>
    </row>
    <row r="655">
      <c r="A655" s="76" t="s">
        <v>1882</v>
      </c>
      <c r="B655" s="77" t="s">
        <v>1883</v>
      </c>
    </row>
    <row r="656">
      <c r="A656" s="76" t="s">
        <v>1884</v>
      </c>
      <c r="B656" s="77" t="s">
        <v>1885</v>
      </c>
    </row>
    <row r="657">
      <c r="A657" s="76" t="s">
        <v>1886</v>
      </c>
      <c r="B657" s="77" t="s">
        <v>1887</v>
      </c>
    </row>
    <row r="658">
      <c r="A658" s="76" t="s">
        <v>1888</v>
      </c>
      <c r="B658" s="77" t="s">
        <v>1889</v>
      </c>
    </row>
    <row r="659">
      <c r="A659" s="76" t="s">
        <v>1890</v>
      </c>
      <c r="B659" s="77" t="s">
        <v>1891</v>
      </c>
    </row>
    <row r="660">
      <c r="A660" s="76" t="s">
        <v>1892</v>
      </c>
      <c r="B660" s="77" t="s">
        <v>1893</v>
      </c>
    </row>
    <row r="661">
      <c r="A661" s="76" t="s">
        <v>1894</v>
      </c>
      <c r="B661" s="77" t="s">
        <v>1895</v>
      </c>
    </row>
    <row r="662">
      <c r="A662" s="76" t="s">
        <v>1896</v>
      </c>
      <c r="B662" s="77" t="s">
        <v>1897</v>
      </c>
    </row>
    <row r="663">
      <c r="A663" s="76" t="s">
        <v>1898</v>
      </c>
      <c r="B663" s="77" t="s">
        <v>1899</v>
      </c>
    </row>
    <row r="664">
      <c r="A664" s="76" t="s">
        <v>1900</v>
      </c>
      <c r="B664" s="77" t="s">
        <v>1901</v>
      </c>
    </row>
    <row r="665">
      <c r="A665" s="76" t="s">
        <v>1902</v>
      </c>
      <c r="B665" s="77" t="s">
        <v>1903</v>
      </c>
    </row>
    <row r="666">
      <c r="A666" s="76" t="s">
        <v>1904</v>
      </c>
      <c r="B666" s="77" t="s">
        <v>1905</v>
      </c>
    </row>
    <row r="667">
      <c r="A667" s="76" t="s">
        <v>1906</v>
      </c>
      <c r="B667" s="77" t="s">
        <v>1907</v>
      </c>
    </row>
    <row r="668">
      <c r="A668" s="76" t="s">
        <v>479</v>
      </c>
      <c r="B668" s="77" t="s">
        <v>1908</v>
      </c>
    </row>
    <row r="669">
      <c r="A669" s="76" t="s">
        <v>1909</v>
      </c>
      <c r="B669" s="77" t="s">
        <v>1910</v>
      </c>
    </row>
    <row r="670">
      <c r="A670" s="76" t="s">
        <v>1911</v>
      </c>
      <c r="B670" s="77" t="s">
        <v>1912</v>
      </c>
    </row>
    <row r="671">
      <c r="A671" s="76" t="s">
        <v>38</v>
      </c>
      <c r="B671" s="77" t="s">
        <v>39</v>
      </c>
    </row>
    <row r="672">
      <c r="A672" s="76" t="s">
        <v>1913</v>
      </c>
      <c r="B672" s="77" t="s">
        <v>1914</v>
      </c>
    </row>
    <row r="673">
      <c r="A673" s="76" t="s">
        <v>1915</v>
      </c>
      <c r="B673" s="77" t="s">
        <v>1916</v>
      </c>
    </row>
    <row r="674">
      <c r="A674" s="76" t="s">
        <v>1917</v>
      </c>
      <c r="B674" s="77" t="s">
        <v>1918</v>
      </c>
    </row>
    <row r="675">
      <c r="A675" s="76" t="s">
        <v>1919</v>
      </c>
      <c r="B675" s="77" t="s">
        <v>1920</v>
      </c>
    </row>
    <row r="676">
      <c r="A676" s="76" t="s">
        <v>1921</v>
      </c>
      <c r="B676" s="77" t="s">
        <v>1922</v>
      </c>
    </row>
    <row r="677">
      <c r="A677" s="76" t="s">
        <v>1923</v>
      </c>
      <c r="B677" s="77" t="s">
        <v>1924</v>
      </c>
    </row>
    <row r="678">
      <c r="A678" s="76" t="s">
        <v>1925</v>
      </c>
      <c r="B678" s="77" t="s">
        <v>1926</v>
      </c>
    </row>
    <row r="679">
      <c r="A679" s="76" t="s">
        <v>1927</v>
      </c>
      <c r="B679" s="77" t="s">
        <v>1928</v>
      </c>
    </row>
    <row r="680">
      <c r="A680" s="76" t="s">
        <v>1929</v>
      </c>
      <c r="B680" s="77" t="s">
        <v>1930</v>
      </c>
    </row>
    <row r="681">
      <c r="A681" s="76" t="s">
        <v>1931</v>
      </c>
      <c r="B681" s="77" t="s">
        <v>1932</v>
      </c>
    </row>
    <row r="682">
      <c r="A682" s="76" t="s">
        <v>1933</v>
      </c>
      <c r="B682" s="77" t="s">
        <v>1934</v>
      </c>
    </row>
    <row r="683">
      <c r="A683" s="76" t="s">
        <v>1935</v>
      </c>
      <c r="B683" s="77" t="s">
        <v>1936</v>
      </c>
    </row>
    <row r="684">
      <c r="A684" s="76" t="s">
        <v>1937</v>
      </c>
      <c r="B684" s="77" t="s">
        <v>1938</v>
      </c>
    </row>
    <row r="685">
      <c r="A685" s="76" t="s">
        <v>1939</v>
      </c>
      <c r="B685" s="77" t="s">
        <v>1940</v>
      </c>
    </row>
    <row r="686">
      <c r="A686" s="76" t="s">
        <v>1941</v>
      </c>
      <c r="B686" s="77" t="s">
        <v>1942</v>
      </c>
    </row>
    <row r="687">
      <c r="A687" s="76" t="s">
        <v>1943</v>
      </c>
      <c r="B687" s="77" t="s">
        <v>1944</v>
      </c>
    </row>
    <row r="688">
      <c r="A688" s="76" t="s">
        <v>1945</v>
      </c>
      <c r="B688" s="77" t="s">
        <v>1946</v>
      </c>
    </row>
    <row r="689">
      <c r="A689" s="76" t="s">
        <v>1947</v>
      </c>
      <c r="B689" s="77" t="s">
        <v>1948</v>
      </c>
    </row>
    <row r="690">
      <c r="A690" s="76" t="s">
        <v>364</v>
      </c>
      <c r="B690" s="77" t="s">
        <v>1949</v>
      </c>
    </row>
    <row r="691">
      <c r="A691" s="76" t="s">
        <v>1950</v>
      </c>
      <c r="B691" s="77" t="s">
        <v>1951</v>
      </c>
    </row>
    <row r="692">
      <c r="A692" s="76" t="s">
        <v>1952</v>
      </c>
      <c r="B692" s="77" t="s">
        <v>1953</v>
      </c>
    </row>
    <row r="693">
      <c r="A693" s="76" t="s">
        <v>1954</v>
      </c>
      <c r="B693" s="77" t="s">
        <v>1955</v>
      </c>
    </row>
    <row r="694">
      <c r="A694" s="76" t="s">
        <v>1956</v>
      </c>
      <c r="B694" s="77" t="s">
        <v>1957</v>
      </c>
    </row>
    <row r="695">
      <c r="A695" s="76" t="s">
        <v>1958</v>
      </c>
      <c r="B695" s="77" t="s">
        <v>1959</v>
      </c>
    </row>
    <row r="696">
      <c r="A696" s="76" t="s">
        <v>1960</v>
      </c>
      <c r="B696" s="77" t="s">
        <v>1961</v>
      </c>
    </row>
    <row r="697">
      <c r="A697" s="76" t="s">
        <v>1962</v>
      </c>
      <c r="B697" s="77" t="s">
        <v>1963</v>
      </c>
    </row>
    <row r="698">
      <c r="A698" s="76" t="s">
        <v>1964</v>
      </c>
      <c r="B698" s="77" t="s">
        <v>1965</v>
      </c>
    </row>
    <row r="699">
      <c r="A699" s="76" t="s">
        <v>1966</v>
      </c>
      <c r="B699" s="77" t="s">
        <v>1967</v>
      </c>
    </row>
    <row r="700">
      <c r="A700" s="76" t="s">
        <v>1968</v>
      </c>
      <c r="B700" s="77" t="s">
        <v>1969</v>
      </c>
    </row>
    <row r="701">
      <c r="A701" s="76" t="s">
        <v>1970</v>
      </c>
      <c r="B701" s="77" t="s">
        <v>1971</v>
      </c>
    </row>
    <row r="702">
      <c r="A702" s="76" t="s">
        <v>1972</v>
      </c>
      <c r="B702" s="77" t="s">
        <v>1973</v>
      </c>
    </row>
    <row r="703">
      <c r="A703" s="76" t="s">
        <v>1974</v>
      </c>
      <c r="B703" s="77" t="s">
        <v>1975</v>
      </c>
    </row>
    <row r="704">
      <c r="A704" s="76" t="s">
        <v>1976</v>
      </c>
      <c r="B704" s="77" t="s">
        <v>1977</v>
      </c>
    </row>
    <row r="705">
      <c r="A705" s="76" t="s">
        <v>1978</v>
      </c>
      <c r="B705" s="77" t="s">
        <v>1979</v>
      </c>
    </row>
    <row r="706">
      <c r="A706" s="76" t="s">
        <v>1980</v>
      </c>
      <c r="B706" s="77" t="s">
        <v>1981</v>
      </c>
    </row>
    <row r="707">
      <c r="A707" s="76" t="s">
        <v>1982</v>
      </c>
      <c r="B707" s="77" t="s">
        <v>1983</v>
      </c>
    </row>
    <row r="708">
      <c r="A708" s="76" t="s">
        <v>1984</v>
      </c>
      <c r="B708" s="77" t="s">
        <v>1985</v>
      </c>
    </row>
    <row r="709">
      <c r="A709" s="76" t="s">
        <v>1986</v>
      </c>
      <c r="B709" s="77" t="s">
        <v>1987</v>
      </c>
    </row>
    <row r="710">
      <c r="A710" s="76" t="s">
        <v>273</v>
      </c>
      <c r="B710" s="77" t="s">
        <v>1988</v>
      </c>
    </row>
    <row r="711">
      <c r="A711" s="76" t="s">
        <v>1989</v>
      </c>
      <c r="B711" s="77" t="s">
        <v>1990</v>
      </c>
    </row>
    <row r="712">
      <c r="A712" s="76" t="s">
        <v>1991</v>
      </c>
      <c r="B712" s="77" t="s">
        <v>1992</v>
      </c>
    </row>
    <row r="713">
      <c r="A713" s="76" t="s">
        <v>1993</v>
      </c>
      <c r="B713" s="77" t="s">
        <v>1994</v>
      </c>
    </row>
    <row r="714">
      <c r="A714" s="76" t="s">
        <v>1995</v>
      </c>
      <c r="B714" s="77" t="s">
        <v>1996</v>
      </c>
    </row>
    <row r="715">
      <c r="A715" s="76" t="s">
        <v>1997</v>
      </c>
      <c r="B715" s="77" t="s">
        <v>1998</v>
      </c>
    </row>
    <row r="716">
      <c r="A716" s="76" t="s">
        <v>1999</v>
      </c>
      <c r="B716" s="77" t="s">
        <v>2000</v>
      </c>
    </row>
    <row r="717">
      <c r="A717" s="76" t="s">
        <v>2001</v>
      </c>
      <c r="B717" s="77" t="s">
        <v>2002</v>
      </c>
    </row>
    <row r="718">
      <c r="A718" s="76" t="s">
        <v>2003</v>
      </c>
      <c r="B718" s="77" t="s">
        <v>2004</v>
      </c>
    </row>
    <row r="719">
      <c r="A719" s="76" t="s">
        <v>340</v>
      </c>
      <c r="B719" s="77" t="s">
        <v>2005</v>
      </c>
    </row>
    <row r="720">
      <c r="A720" s="76" t="s">
        <v>2006</v>
      </c>
      <c r="B720" s="77" t="s">
        <v>2007</v>
      </c>
    </row>
    <row r="721">
      <c r="A721" s="76" t="s">
        <v>2008</v>
      </c>
      <c r="B721" s="77" t="s">
        <v>2009</v>
      </c>
    </row>
    <row r="722">
      <c r="A722" s="76" t="s">
        <v>2010</v>
      </c>
      <c r="B722" s="77" t="s">
        <v>2011</v>
      </c>
    </row>
    <row r="723">
      <c r="A723" s="76" t="s">
        <v>2012</v>
      </c>
      <c r="B723" s="77" t="s">
        <v>2013</v>
      </c>
    </row>
    <row r="724">
      <c r="A724" s="76" t="s">
        <v>335</v>
      </c>
      <c r="B724" s="77" t="s">
        <v>2014</v>
      </c>
    </row>
    <row r="725">
      <c r="A725" s="76" t="s">
        <v>2015</v>
      </c>
      <c r="B725" s="77" t="s">
        <v>2016</v>
      </c>
    </row>
    <row r="726">
      <c r="A726" s="76" t="s">
        <v>2017</v>
      </c>
      <c r="B726" s="77" t="s">
        <v>2018</v>
      </c>
    </row>
    <row r="727">
      <c r="A727" s="76" t="s">
        <v>2019</v>
      </c>
      <c r="B727" s="77" t="s">
        <v>2020</v>
      </c>
    </row>
    <row r="728">
      <c r="A728" s="76" t="s">
        <v>476</v>
      </c>
      <c r="B728" s="77" t="s">
        <v>2021</v>
      </c>
    </row>
    <row r="729">
      <c r="A729" s="76" t="s">
        <v>2022</v>
      </c>
      <c r="B729" s="77" t="s">
        <v>2023</v>
      </c>
    </row>
    <row r="730">
      <c r="A730" s="76" t="s">
        <v>2024</v>
      </c>
      <c r="B730" s="77" t="s">
        <v>2025</v>
      </c>
    </row>
    <row r="731">
      <c r="A731" s="76" t="s">
        <v>2026</v>
      </c>
      <c r="B731" s="77" t="s">
        <v>2027</v>
      </c>
    </row>
    <row r="732">
      <c r="A732" s="76" t="s">
        <v>2028</v>
      </c>
      <c r="B732" s="77" t="s">
        <v>2029</v>
      </c>
    </row>
    <row r="733">
      <c r="A733" s="76" t="s">
        <v>2030</v>
      </c>
      <c r="B733" s="77" t="s">
        <v>2031</v>
      </c>
    </row>
    <row r="734">
      <c r="A734" s="76" t="s">
        <v>2032</v>
      </c>
      <c r="B734" s="77" t="s">
        <v>2033</v>
      </c>
    </row>
    <row r="735">
      <c r="A735" s="76" t="s">
        <v>2034</v>
      </c>
      <c r="B735" s="77" t="s">
        <v>2035</v>
      </c>
    </row>
    <row r="736">
      <c r="A736" s="76" t="s">
        <v>55</v>
      </c>
      <c r="B736" s="77" t="s">
        <v>56</v>
      </c>
    </row>
    <row r="737">
      <c r="A737" s="76" t="s">
        <v>2036</v>
      </c>
      <c r="B737" s="77" t="s">
        <v>2037</v>
      </c>
    </row>
    <row r="738">
      <c r="A738" s="76" t="s">
        <v>2038</v>
      </c>
      <c r="B738" s="77" t="s">
        <v>2039</v>
      </c>
    </row>
    <row r="739">
      <c r="A739" s="76" t="s">
        <v>2040</v>
      </c>
      <c r="B739" s="77" t="s">
        <v>2041</v>
      </c>
    </row>
    <row r="740">
      <c r="A740" s="76" t="s">
        <v>2042</v>
      </c>
      <c r="B740" s="77" t="s">
        <v>2043</v>
      </c>
    </row>
    <row r="741">
      <c r="A741" s="76" t="s">
        <v>247</v>
      </c>
      <c r="B741" s="77" t="s">
        <v>2044</v>
      </c>
    </row>
    <row r="742">
      <c r="A742" s="76" t="s">
        <v>2045</v>
      </c>
      <c r="B742" s="77" t="s">
        <v>2046</v>
      </c>
    </row>
    <row r="743">
      <c r="A743" s="76" t="s">
        <v>2047</v>
      </c>
      <c r="B743" s="78"/>
    </row>
    <row r="744">
      <c r="A744" s="76" t="s">
        <v>2048</v>
      </c>
      <c r="B744" s="77" t="s">
        <v>2049</v>
      </c>
    </row>
    <row r="745">
      <c r="A745" s="76" t="s">
        <v>2050</v>
      </c>
      <c r="B745" s="77" t="s">
        <v>2051</v>
      </c>
    </row>
    <row r="746">
      <c r="A746" s="76" t="s">
        <v>307</v>
      </c>
      <c r="B746" s="77" t="s">
        <v>2052</v>
      </c>
    </row>
    <row r="747">
      <c r="A747" s="76" t="s">
        <v>2053</v>
      </c>
      <c r="B747" s="77" t="s">
        <v>2054</v>
      </c>
    </row>
    <row r="748">
      <c r="A748" s="76" t="s">
        <v>2055</v>
      </c>
      <c r="B748" s="77" t="s">
        <v>2056</v>
      </c>
    </row>
    <row r="749">
      <c r="A749" s="76" t="s">
        <v>2057</v>
      </c>
      <c r="B749" s="77" t="s">
        <v>2058</v>
      </c>
    </row>
    <row r="750">
      <c r="A750" s="76" t="s">
        <v>277</v>
      </c>
      <c r="B750" s="77" t="s">
        <v>2059</v>
      </c>
    </row>
    <row r="751">
      <c r="A751" s="76" t="s">
        <v>28</v>
      </c>
      <c r="B751" s="77" t="s">
        <v>29</v>
      </c>
    </row>
    <row r="752">
      <c r="A752" s="76" t="s">
        <v>2060</v>
      </c>
      <c r="B752" s="77" t="s">
        <v>2061</v>
      </c>
    </row>
    <row r="753">
      <c r="A753" s="76" t="s">
        <v>2062</v>
      </c>
      <c r="B753" s="77" t="s">
        <v>2063</v>
      </c>
    </row>
    <row r="754">
      <c r="A754" s="76" t="s">
        <v>2064</v>
      </c>
      <c r="B754" s="77" t="s">
        <v>2065</v>
      </c>
    </row>
    <row r="755">
      <c r="A755" s="76" t="s">
        <v>2066</v>
      </c>
      <c r="B755" s="77" t="s">
        <v>2067</v>
      </c>
    </row>
    <row r="756">
      <c r="A756" s="76" t="s">
        <v>385</v>
      </c>
      <c r="B756" s="77" t="s">
        <v>2068</v>
      </c>
    </row>
    <row r="757">
      <c r="A757" s="76" t="s">
        <v>245</v>
      </c>
      <c r="B757" s="77" t="s">
        <v>2069</v>
      </c>
    </row>
    <row r="758">
      <c r="A758" s="76" t="s">
        <v>2070</v>
      </c>
      <c r="B758" s="77" t="s">
        <v>2071</v>
      </c>
    </row>
    <row r="759">
      <c r="A759" s="76" t="s">
        <v>2072</v>
      </c>
      <c r="B759" s="77" t="s">
        <v>2073</v>
      </c>
    </row>
    <row r="760">
      <c r="A760" s="76" t="s">
        <v>2074</v>
      </c>
      <c r="B760" s="77" t="s">
        <v>2075</v>
      </c>
    </row>
    <row r="761">
      <c r="A761" s="76" t="s">
        <v>2076</v>
      </c>
      <c r="B761" s="77" t="s">
        <v>2077</v>
      </c>
    </row>
    <row r="762">
      <c r="A762" s="76" t="s">
        <v>602</v>
      </c>
      <c r="B762" s="77" t="s">
        <v>2078</v>
      </c>
    </row>
    <row r="763">
      <c r="A763" s="76" t="s">
        <v>602</v>
      </c>
      <c r="B763" s="77" t="s">
        <v>2079</v>
      </c>
    </row>
    <row r="764">
      <c r="A764" s="76" t="s">
        <v>2080</v>
      </c>
      <c r="B764" s="77" t="s">
        <v>2081</v>
      </c>
    </row>
    <row r="765">
      <c r="A765" s="76" t="s">
        <v>2082</v>
      </c>
      <c r="B765" s="77" t="s">
        <v>2083</v>
      </c>
    </row>
    <row r="766">
      <c r="A766" s="76" t="s">
        <v>2084</v>
      </c>
      <c r="B766" s="77" t="s">
        <v>2085</v>
      </c>
    </row>
    <row r="767">
      <c r="A767" s="76" t="s">
        <v>2086</v>
      </c>
      <c r="B767" s="77" t="s">
        <v>2087</v>
      </c>
    </row>
    <row r="768">
      <c r="A768" s="76" t="s">
        <v>2088</v>
      </c>
      <c r="B768" s="77" t="s">
        <v>2089</v>
      </c>
    </row>
    <row r="769">
      <c r="A769" s="76" t="s">
        <v>2090</v>
      </c>
      <c r="B769" s="77" t="s">
        <v>2091</v>
      </c>
    </row>
    <row r="770">
      <c r="A770" s="76" t="s">
        <v>2092</v>
      </c>
      <c r="B770" s="77" t="s">
        <v>2093</v>
      </c>
    </row>
    <row r="771">
      <c r="A771" s="76" t="s">
        <v>2094</v>
      </c>
      <c r="B771" s="77" t="s">
        <v>2095</v>
      </c>
    </row>
    <row r="772">
      <c r="A772" s="76" t="s">
        <v>2096</v>
      </c>
      <c r="B772" s="77" t="s">
        <v>2097</v>
      </c>
    </row>
    <row r="773">
      <c r="A773" s="76" t="s">
        <v>2098</v>
      </c>
      <c r="B773" s="77" t="s">
        <v>2099</v>
      </c>
    </row>
    <row r="774">
      <c r="A774" s="76" t="s">
        <v>2100</v>
      </c>
      <c r="B774" s="77" t="s">
        <v>2101</v>
      </c>
    </row>
    <row r="775">
      <c r="A775" s="76" t="s">
        <v>2102</v>
      </c>
      <c r="B775" s="77" t="s">
        <v>2103</v>
      </c>
    </row>
    <row r="776">
      <c r="A776" s="76" t="s">
        <v>2104</v>
      </c>
      <c r="B776" s="77" t="s">
        <v>2105</v>
      </c>
    </row>
    <row r="777">
      <c r="A777" s="76" t="s">
        <v>2106</v>
      </c>
      <c r="B777" s="77" t="s">
        <v>2107</v>
      </c>
    </row>
    <row r="778">
      <c r="A778" s="76" t="s">
        <v>255</v>
      </c>
      <c r="B778" s="77" t="s">
        <v>2108</v>
      </c>
    </row>
    <row r="779">
      <c r="A779" s="76" t="s">
        <v>2109</v>
      </c>
      <c r="B779" s="77" t="s">
        <v>2110</v>
      </c>
    </row>
    <row r="780">
      <c r="A780" s="76" t="s">
        <v>2111</v>
      </c>
      <c r="B780" s="77" t="s">
        <v>2112</v>
      </c>
    </row>
    <row r="781">
      <c r="A781" s="76" t="s">
        <v>2113</v>
      </c>
      <c r="B781" s="77" t="s">
        <v>2114</v>
      </c>
    </row>
    <row r="782">
      <c r="A782" s="76" t="s">
        <v>2115</v>
      </c>
      <c r="B782" s="77" t="s">
        <v>2116</v>
      </c>
    </row>
    <row r="783">
      <c r="A783" s="76" t="s">
        <v>2117</v>
      </c>
      <c r="B783" s="77" t="s">
        <v>2118</v>
      </c>
    </row>
    <row r="784">
      <c r="A784" s="76" t="s">
        <v>2119</v>
      </c>
      <c r="B784" s="77" t="s">
        <v>2120</v>
      </c>
    </row>
    <row r="785">
      <c r="A785" s="76" t="s">
        <v>2121</v>
      </c>
      <c r="B785" s="77" t="s">
        <v>2122</v>
      </c>
    </row>
    <row r="786">
      <c r="A786" s="76" t="s">
        <v>453</v>
      </c>
      <c r="B786" s="77" t="s">
        <v>2123</v>
      </c>
    </row>
    <row r="787">
      <c r="A787" s="76" t="s">
        <v>2124</v>
      </c>
      <c r="B787" s="77" t="s">
        <v>2125</v>
      </c>
    </row>
    <row r="788">
      <c r="A788" s="76" t="s">
        <v>2126</v>
      </c>
      <c r="B788" s="77" t="s">
        <v>2127</v>
      </c>
    </row>
    <row r="789">
      <c r="A789" s="76" t="s">
        <v>2128</v>
      </c>
      <c r="B789" s="77" t="s">
        <v>2129</v>
      </c>
    </row>
    <row r="790">
      <c r="A790" s="76" t="s">
        <v>2130</v>
      </c>
      <c r="B790" s="77" t="s">
        <v>2131</v>
      </c>
    </row>
    <row r="791">
      <c r="A791" s="76" t="s">
        <v>2132</v>
      </c>
      <c r="B791" s="77" t="s">
        <v>2133</v>
      </c>
    </row>
    <row r="792">
      <c r="A792" s="76" t="s">
        <v>284</v>
      </c>
      <c r="B792" s="77" t="s">
        <v>2134</v>
      </c>
    </row>
    <row r="793">
      <c r="A793" s="76" t="s">
        <v>2135</v>
      </c>
      <c r="B793" s="77" t="s">
        <v>2136</v>
      </c>
    </row>
    <row r="794">
      <c r="A794" s="76" t="s">
        <v>2137</v>
      </c>
      <c r="B794" s="77" t="s">
        <v>2138</v>
      </c>
    </row>
    <row r="795">
      <c r="A795" s="76" t="s">
        <v>538</v>
      </c>
      <c r="B795" s="77" t="s">
        <v>2139</v>
      </c>
    </row>
    <row r="796">
      <c r="A796" s="76" t="s">
        <v>2140</v>
      </c>
      <c r="B796" s="77" t="s">
        <v>2141</v>
      </c>
    </row>
    <row r="797">
      <c r="A797" s="76" t="s">
        <v>2142</v>
      </c>
      <c r="B797" s="77" t="s">
        <v>2143</v>
      </c>
    </row>
    <row r="798">
      <c r="A798" s="76" t="s">
        <v>2144</v>
      </c>
      <c r="B798" s="77" t="s">
        <v>2145</v>
      </c>
    </row>
    <row r="799">
      <c r="A799" s="76" t="s">
        <v>2146</v>
      </c>
      <c r="B799" s="77" t="s">
        <v>2147</v>
      </c>
    </row>
    <row r="800">
      <c r="A800" s="76" t="s">
        <v>2148</v>
      </c>
      <c r="B800" s="77" t="s">
        <v>2149</v>
      </c>
    </row>
    <row r="801">
      <c r="A801" s="76" t="s">
        <v>2150</v>
      </c>
      <c r="B801" s="77" t="s">
        <v>2151</v>
      </c>
    </row>
    <row r="802">
      <c r="A802" s="76" t="s">
        <v>2152</v>
      </c>
      <c r="B802" s="77" t="s">
        <v>2153</v>
      </c>
    </row>
    <row r="803">
      <c r="A803" s="76" t="s">
        <v>518</v>
      </c>
      <c r="B803" s="77" t="s">
        <v>2154</v>
      </c>
    </row>
    <row r="804">
      <c r="A804" s="76" t="s">
        <v>2155</v>
      </c>
      <c r="B804" s="77" t="s">
        <v>2156</v>
      </c>
    </row>
    <row r="805">
      <c r="A805" s="76" t="s">
        <v>2157</v>
      </c>
      <c r="B805" s="77" t="s">
        <v>2158</v>
      </c>
    </row>
    <row r="806">
      <c r="A806" s="76" t="s">
        <v>2159</v>
      </c>
      <c r="B806" s="77" t="s">
        <v>2160</v>
      </c>
    </row>
    <row r="807">
      <c r="A807" s="76" t="s">
        <v>2161</v>
      </c>
      <c r="B807" s="77" t="s">
        <v>2162</v>
      </c>
    </row>
    <row r="808">
      <c r="A808" s="76" t="s">
        <v>2163</v>
      </c>
      <c r="B808" s="77" t="s">
        <v>2164</v>
      </c>
    </row>
    <row r="809">
      <c r="A809" s="76" t="s">
        <v>2165</v>
      </c>
      <c r="B809" s="77" t="s">
        <v>2166</v>
      </c>
    </row>
    <row r="810">
      <c r="A810" s="76" t="s">
        <v>2167</v>
      </c>
      <c r="B810" s="77" t="s">
        <v>2168</v>
      </c>
    </row>
    <row r="811">
      <c r="A811" s="76" t="s">
        <v>2169</v>
      </c>
      <c r="B811" s="77" t="s">
        <v>2170</v>
      </c>
    </row>
    <row r="812">
      <c r="A812" s="76" t="s">
        <v>2171</v>
      </c>
      <c r="B812" s="77" t="s">
        <v>2172</v>
      </c>
    </row>
    <row r="813">
      <c r="A813" s="76" t="s">
        <v>2173</v>
      </c>
      <c r="B813" s="77" t="s">
        <v>2174</v>
      </c>
    </row>
    <row r="814">
      <c r="A814" s="76" t="s">
        <v>2175</v>
      </c>
      <c r="B814" s="77" t="s">
        <v>2176</v>
      </c>
    </row>
    <row r="815">
      <c r="A815" s="76" t="s">
        <v>2177</v>
      </c>
      <c r="B815" s="77" t="s">
        <v>2178</v>
      </c>
    </row>
    <row r="816">
      <c r="A816" s="76" t="s">
        <v>2179</v>
      </c>
      <c r="B816" s="77" t="s">
        <v>2180</v>
      </c>
    </row>
    <row r="817">
      <c r="A817" s="76" t="s">
        <v>2181</v>
      </c>
      <c r="B817" s="77" t="s">
        <v>2182</v>
      </c>
    </row>
    <row r="818">
      <c r="A818" s="76" t="s">
        <v>251</v>
      </c>
      <c r="B818" s="77" t="s">
        <v>2183</v>
      </c>
    </row>
    <row r="819">
      <c r="A819" s="76" t="s">
        <v>2184</v>
      </c>
      <c r="B819" s="77" t="s">
        <v>2185</v>
      </c>
    </row>
    <row r="820">
      <c r="A820" s="76" t="s">
        <v>26</v>
      </c>
      <c r="B820" s="77" t="s">
        <v>27</v>
      </c>
    </row>
    <row r="821">
      <c r="A821" s="76" t="s">
        <v>2186</v>
      </c>
      <c r="B821" s="77" t="s">
        <v>2187</v>
      </c>
    </row>
    <row r="822">
      <c r="A822" s="76" t="s">
        <v>2188</v>
      </c>
      <c r="B822" s="77" t="s">
        <v>2189</v>
      </c>
    </row>
    <row r="823">
      <c r="A823" s="76" t="s">
        <v>2190</v>
      </c>
      <c r="B823" s="77" t="s">
        <v>2191</v>
      </c>
    </row>
    <row r="824">
      <c r="A824" s="76" t="s">
        <v>2192</v>
      </c>
      <c r="B824" s="77" t="s">
        <v>2193</v>
      </c>
    </row>
    <row r="825">
      <c r="A825" s="76" t="s">
        <v>2194</v>
      </c>
      <c r="B825" s="77" t="s">
        <v>2195</v>
      </c>
    </row>
    <row r="826">
      <c r="A826" s="76" t="s">
        <v>2196</v>
      </c>
      <c r="B826" s="77" t="s">
        <v>2197</v>
      </c>
    </row>
    <row r="827">
      <c r="A827" s="76" t="s">
        <v>2198</v>
      </c>
      <c r="B827" s="77" t="s">
        <v>2199</v>
      </c>
    </row>
    <row r="828">
      <c r="A828" s="76" t="s">
        <v>2200</v>
      </c>
      <c r="B828" s="77" t="s">
        <v>2201</v>
      </c>
    </row>
    <row r="829">
      <c r="A829" s="76" t="s">
        <v>2202</v>
      </c>
      <c r="B829" s="77" t="s">
        <v>2203</v>
      </c>
    </row>
    <row r="830">
      <c r="A830" s="76" t="s">
        <v>2204</v>
      </c>
      <c r="B830" s="77" t="s">
        <v>2205</v>
      </c>
    </row>
    <row r="831">
      <c r="A831" s="76" t="s">
        <v>2206</v>
      </c>
      <c r="B831" s="77" t="s">
        <v>2207</v>
      </c>
    </row>
    <row r="832">
      <c r="A832" s="76" t="s">
        <v>2208</v>
      </c>
      <c r="B832" s="77" t="s">
        <v>2209</v>
      </c>
    </row>
    <row r="833">
      <c r="A833" s="76" t="s">
        <v>2210</v>
      </c>
      <c r="B833" s="77" t="s">
        <v>2211</v>
      </c>
    </row>
    <row r="834">
      <c r="A834" s="76" t="s">
        <v>2212</v>
      </c>
      <c r="B834" s="77" t="s">
        <v>2213</v>
      </c>
    </row>
    <row r="835">
      <c r="A835" s="76" t="s">
        <v>2214</v>
      </c>
      <c r="B835" s="77" t="s">
        <v>2215</v>
      </c>
    </row>
    <row r="836">
      <c r="A836" s="76" t="s">
        <v>2216</v>
      </c>
      <c r="B836" s="77" t="s">
        <v>2217</v>
      </c>
    </row>
    <row r="837">
      <c r="A837" s="76" t="s">
        <v>2218</v>
      </c>
      <c r="B837" s="77" t="s">
        <v>2219</v>
      </c>
    </row>
    <row r="838">
      <c r="A838" s="76" t="s">
        <v>2220</v>
      </c>
      <c r="B838" s="77" t="s">
        <v>2221</v>
      </c>
    </row>
    <row r="839">
      <c r="A839" s="76" t="s">
        <v>341</v>
      </c>
      <c r="B839" s="77" t="s">
        <v>2222</v>
      </c>
    </row>
    <row r="840">
      <c r="A840" s="76" t="s">
        <v>2223</v>
      </c>
      <c r="B840" s="77" t="s">
        <v>2224</v>
      </c>
    </row>
    <row r="841">
      <c r="A841" s="76" t="s">
        <v>2225</v>
      </c>
      <c r="B841" s="77" t="s">
        <v>2226</v>
      </c>
    </row>
    <row r="842">
      <c r="A842" s="76" t="s">
        <v>2227</v>
      </c>
      <c r="B842" s="77" t="s">
        <v>2228</v>
      </c>
    </row>
    <row r="843">
      <c r="A843" s="76" t="s">
        <v>2229</v>
      </c>
      <c r="B843" s="77" t="s">
        <v>2230</v>
      </c>
    </row>
    <row r="844">
      <c r="A844" s="76" t="s">
        <v>2231</v>
      </c>
      <c r="B844" s="77" t="s">
        <v>2232</v>
      </c>
    </row>
    <row r="845">
      <c r="A845" s="76" t="s">
        <v>2233</v>
      </c>
      <c r="B845" s="77" t="s">
        <v>2234</v>
      </c>
    </row>
    <row r="846">
      <c r="A846" s="76" t="s">
        <v>2235</v>
      </c>
      <c r="B846" s="77" t="s">
        <v>2236</v>
      </c>
    </row>
    <row r="847">
      <c r="A847" s="76" t="s">
        <v>2237</v>
      </c>
      <c r="B847" s="77" t="s">
        <v>2238</v>
      </c>
    </row>
    <row r="848">
      <c r="A848" s="76" t="s">
        <v>2239</v>
      </c>
      <c r="B848" s="77" t="s">
        <v>2240</v>
      </c>
    </row>
    <row r="849">
      <c r="A849" s="76" t="s">
        <v>2241</v>
      </c>
      <c r="B849" s="77" t="s">
        <v>2242</v>
      </c>
    </row>
    <row r="850">
      <c r="A850" s="76" t="s">
        <v>2243</v>
      </c>
      <c r="B850" s="77" t="s">
        <v>2244</v>
      </c>
    </row>
    <row r="851">
      <c r="A851" s="76" t="s">
        <v>430</v>
      </c>
      <c r="B851" s="77" t="s">
        <v>2245</v>
      </c>
    </row>
    <row r="852">
      <c r="A852" s="76" t="s">
        <v>345</v>
      </c>
      <c r="B852" s="77" t="s">
        <v>2246</v>
      </c>
    </row>
    <row r="853">
      <c r="A853" s="76" t="s">
        <v>2247</v>
      </c>
      <c r="B853" s="77" t="s">
        <v>2248</v>
      </c>
    </row>
    <row r="854">
      <c r="A854" s="76" t="s">
        <v>2249</v>
      </c>
      <c r="B854" s="77" t="s">
        <v>2250</v>
      </c>
    </row>
    <row r="855">
      <c r="A855" s="76" t="s">
        <v>2251</v>
      </c>
      <c r="B855" s="77" t="s">
        <v>2252</v>
      </c>
    </row>
    <row r="856">
      <c r="A856" s="76" t="s">
        <v>2253</v>
      </c>
      <c r="B856" s="77" t="s">
        <v>2254</v>
      </c>
    </row>
    <row r="857">
      <c r="A857" s="76" t="s">
        <v>2255</v>
      </c>
      <c r="B857" s="77" t="s">
        <v>2256</v>
      </c>
    </row>
    <row r="858">
      <c r="A858" s="76" t="s">
        <v>2257</v>
      </c>
      <c r="B858" s="77" t="s">
        <v>2258</v>
      </c>
    </row>
    <row r="859">
      <c r="A859" s="76" t="s">
        <v>2259</v>
      </c>
      <c r="B859" s="77" t="s">
        <v>2260</v>
      </c>
    </row>
    <row r="860">
      <c r="A860" s="76" t="s">
        <v>2261</v>
      </c>
      <c r="B860" s="77" t="s">
        <v>134</v>
      </c>
    </row>
    <row r="861">
      <c r="A861" s="76" t="s">
        <v>2262</v>
      </c>
      <c r="B861" s="77" t="s">
        <v>2263</v>
      </c>
    </row>
    <row r="862">
      <c r="A862" s="76" t="s">
        <v>2264</v>
      </c>
      <c r="B862" s="77" t="s">
        <v>2265</v>
      </c>
    </row>
    <row r="863">
      <c r="A863" s="76" t="s">
        <v>2266</v>
      </c>
      <c r="B863" s="77" t="s">
        <v>2267</v>
      </c>
    </row>
    <row r="864">
      <c r="A864" s="76" t="s">
        <v>2268</v>
      </c>
      <c r="B864" s="77" t="s">
        <v>2269</v>
      </c>
    </row>
    <row r="865">
      <c r="A865" s="76" t="s">
        <v>2270</v>
      </c>
      <c r="B865" s="77" t="s">
        <v>2271</v>
      </c>
    </row>
    <row r="866">
      <c r="A866" s="76" t="s">
        <v>2272</v>
      </c>
      <c r="B866" s="77" t="s">
        <v>2273</v>
      </c>
    </row>
    <row r="867">
      <c r="A867" s="76" t="s">
        <v>2274</v>
      </c>
      <c r="B867" s="77" t="s">
        <v>2275</v>
      </c>
    </row>
    <row r="868">
      <c r="A868" s="76" t="s">
        <v>1182</v>
      </c>
      <c r="B868" s="77" t="s">
        <v>1183</v>
      </c>
    </row>
    <row r="869">
      <c r="A869" s="76" t="s">
        <v>2276</v>
      </c>
      <c r="B869" s="77" t="s">
        <v>2277</v>
      </c>
    </row>
    <row r="870">
      <c r="A870" s="76" t="s">
        <v>2278</v>
      </c>
      <c r="B870" s="77" t="s">
        <v>2279</v>
      </c>
    </row>
    <row r="871">
      <c r="A871" s="76" t="s">
        <v>303</v>
      </c>
      <c r="B871" s="77" t="s">
        <v>2280</v>
      </c>
    </row>
    <row r="872">
      <c r="A872" s="76" t="s">
        <v>2281</v>
      </c>
      <c r="B872" s="77" t="s">
        <v>2282</v>
      </c>
    </row>
    <row r="873">
      <c r="A873" s="76" t="s">
        <v>2283</v>
      </c>
      <c r="B873" s="77" t="s">
        <v>2284</v>
      </c>
    </row>
    <row r="874">
      <c r="A874" s="76" t="s">
        <v>2285</v>
      </c>
      <c r="B874" s="77" t="s">
        <v>2286</v>
      </c>
    </row>
    <row r="875">
      <c r="A875" s="76" t="s">
        <v>2287</v>
      </c>
      <c r="B875" s="77" t="s">
        <v>2288</v>
      </c>
    </row>
    <row r="876">
      <c r="A876" s="76" t="s">
        <v>2289</v>
      </c>
      <c r="B876" s="77" t="s">
        <v>2290</v>
      </c>
    </row>
    <row r="877">
      <c r="A877" s="76" t="s">
        <v>76</v>
      </c>
      <c r="B877" s="77" t="s">
        <v>77</v>
      </c>
    </row>
    <row r="878">
      <c r="A878" s="76" t="s">
        <v>2291</v>
      </c>
      <c r="B878" s="77" t="s">
        <v>2292</v>
      </c>
    </row>
    <row r="879">
      <c r="A879" s="76" t="s">
        <v>2293</v>
      </c>
      <c r="B879" s="77" t="s">
        <v>2294</v>
      </c>
    </row>
    <row r="880">
      <c r="A880" s="76" t="s">
        <v>2295</v>
      </c>
      <c r="B880" s="77" t="s">
        <v>2296</v>
      </c>
    </row>
    <row r="881">
      <c r="A881" s="76" t="s">
        <v>2297</v>
      </c>
      <c r="B881" s="77" t="s">
        <v>2298</v>
      </c>
    </row>
    <row r="882">
      <c r="A882" s="76" t="s">
        <v>2299</v>
      </c>
      <c r="B882" s="77" t="s">
        <v>2300</v>
      </c>
    </row>
    <row r="883">
      <c r="A883" s="76" t="s">
        <v>2301</v>
      </c>
      <c r="B883" s="77" t="s">
        <v>2302</v>
      </c>
    </row>
    <row r="884">
      <c r="A884" s="76" t="s">
        <v>2303</v>
      </c>
      <c r="B884" s="77" t="s">
        <v>2304</v>
      </c>
    </row>
    <row r="885">
      <c r="A885" s="76" t="s">
        <v>427</v>
      </c>
      <c r="B885" s="77" t="s">
        <v>2305</v>
      </c>
    </row>
    <row r="886">
      <c r="A886" s="76" t="s">
        <v>2306</v>
      </c>
      <c r="B886" s="77" t="s">
        <v>2307</v>
      </c>
    </row>
    <row r="887">
      <c r="A887" s="76" t="s">
        <v>2308</v>
      </c>
      <c r="B887" s="77" t="s">
        <v>2309</v>
      </c>
    </row>
    <row r="888">
      <c r="A888" s="76" t="s">
        <v>2310</v>
      </c>
      <c r="B888" s="77" t="s">
        <v>2311</v>
      </c>
    </row>
    <row r="889">
      <c r="A889" s="76" t="s">
        <v>2312</v>
      </c>
      <c r="B889" s="77" t="s">
        <v>2313</v>
      </c>
    </row>
    <row r="890">
      <c r="A890" s="76" t="s">
        <v>202</v>
      </c>
      <c r="B890" s="77" t="s">
        <v>2314</v>
      </c>
    </row>
    <row r="891">
      <c r="A891" s="76" t="s">
        <v>2315</v>
      </c>
      <c r="B891" s="77" t="s">
        <v>2316</v>
      </c>
    </row>
    <row r="892">
      <c r="A892" s="76" t="s">
        <v>2317</v>
      </c>
      <c r="B892" s="77" t="s">
        <v>2318</v>
      </c>
    </row>
    <row r="893">
      <c r="A893" s="76" t="s">
        <v>2319</v>
      </c>
      <c r="B893" s="77" t="s">
        <v>2320</v>
      </c>
    </row>
    <row r="894">
      <c r="A894" s="76" t="s">
        <v>2321</v>
      </c>
      <c r="B894" s="77" t="s">
        <v>2322</v>
      </c>
    </row>
    <row r="895">
      <c r="A895" s="76" t="s">
        <v>2323</v>
      </c>
      <c r="B895" s="77" t="s">
        <v>2324</v>
      </c>
    </row>
    <row r="896">
      <c r="A896" s="76" t="s">
        <v>197</v>
      </c>
      <c r="B896" s="77" t="s">
        <v>2325</v>
      </c>
    </row>
    <row r="897">
      <c r="A897" s="76" t="s">
        <v>2326</v>
      </c>
      <c r="B897" s="77" t="s">
        <v>2327</v>
      </c>
    </row>
    <row r="898">
      <c r="A898" s="76" t="s">
        <v>213</v>
      </c>
      <c r="B898" s="77" t="s">
        <v>2328</v>
      </c>
    </row>
    <row r="899">
      <c r="A899" s="76" t="s">
        <v>2329</v>
      </c>
      <c r="B899" s="77" t="s">
        <v>2330</v>
      </c>
    </row>
    <row r="900">
      <c r="A900" s="76" t="s">
        <v>2331</v>
      </c>
      <c r="B900" s="77" t="s">
        <v>2332</v>
      </c>
    </row>
    <row r="901">
      <c r="A901" s="76" t="s">
        <v>2333</v>
      </c>
      <c r="B901" s="77" t="s">
        <v>2334</v>
      </c>
    </row>
    <row r="902">
      <c r="A902" s="76" t="s">
        <v>2335</v>
      </c>
      <c r="B902" s="77" t="s">
        <v>2336</v>
      </c>
    </row>
    <row r="903">
      <c r="A903" s="76" t="s">
        <v>2337</v>
      </c>
      <c r="B903" s="77" t="s">
        <v>2338</v>
      </c>
    </row>
    <row r="904">
      <c r="A904" s="76" t="s">
        <v>2339</v>
      </c>
      <c r="B904" s="77" t="s">
        <v>2340</v>
      </c>
    </row>
    <row r="905">
      <c r="A905" s="76" t="s">
        <v>2341</v>
      </c>
      <c r="B905" s="77" t="s">
        <v>2342</v>
      </c>
    </row>
    <row r="906">
      <c r="A906" s="76" t="s">
        <v>2343</v>
      </c>
      <c r="B906" s="77" t="s">
        <v>2344</v>
      </c>
    </row>
    <row r="907">
      <c r="A907" s="76" t="s">
        <v>47</v>
      </c>
      <c r="B907" s="77" t="s">
        <v>48</v>
      </c>
    </row>
    <row r="908">
      <c r="A908" s="76" t="s">
        <v>306</v>
      </c>
      <c r="B908" s="77" t="s">
        <v>2345</v>
      </c>
    </row>
    <row r="909">
      <c r="A909" s="76" t="s">
        <v>2346</v>
      </c>
      <c r="B909" s="77" t="s">
        <v>2347</v>
      </c>
    </row>
    <row r="910">
      <c r="A910" s="76" t="s">
        <v>2348</v>
      </c>
      <c r="B910" s="77" t="s">
        <v>2349</v>
      </c>
    </row>
    <row r="911">
      <c r="A911" s="76" t="s">
        <v>2350</v>
      </c>
      <c r="B911" s="77" t="s">
        <v>2351</v>
      </c>
    </row>
    <row r="912">
      <c r="A912" s="76" t="s">
        <v>2352</v>
      </c>
      <c r="B912" s="77" t="s">
        <v>2353</v>
      </c>
    </row>
    <row r="913">
      <c r="A913" s="76" t="s">
        <v>2354</v>
      </c>
      <c r="B913" s="77" t="s">
        <v>2355</v>
      </c>
    </row>
    <row r="914">
      <c r="A914" s="76" t="s">
        <v>2356</v>
      </c>
      <c r="B914" s="77" t="s">
        <v>2357</v>
      </c>
    </row>
    <row r="915">
      <c r="A915" s="76" t="s">
        <v>2358</v>
      </c>
      <c r="B915" s="77" t="s">
        <v>2359</v>
      </c>
    </row>
    <row r="916">
      <c r="A916" s="76" t="s">
        <v>2360</v>
      </c>
      <c r="B916" s="77" t="s">
        <v>2361</v>
      </c>
    </row>
    <row r="917">
      <c r="A917" s="76" t="s">
        <v>2362</v>
      </c>
      <c r="B917" s="77" t="s">
        <v>2363</v>
      </c>
    </row>
    <row r="918">
      <c r="A918" s="76" t="s">
        <v>2364</v>
      </c>
      <c r="B918" s="77" t="s">
        <v>2365</v>
      </c>
    </row>
    <row r="919">
      <c r="A919" s="76" t="s">
        <v>2366</v>
      </c>
      <c r="B919" s="77" t="s">
        <v>2367</v>
      </c>
    </row>
    <row r="920">
      <c r="A920" s="76" t="s">
        <v>2368</v>
      </c>
      <c r="B920" s="77" t="s">
        <v>2369</v>
      </c>
    </row>
    <row r="921">
      <c r="A921" s="76" t="s">
        <v>2370</v>
      </c>
      <c r="B921" s="77" t="s">
        <v>2371</v>
      </c>
    </row>
    <row r="922">
      <c r="A922" s="76" t="s">
        <v>323</v>
      </c>
      <c r="B922" s="77" t="s">
        <v>2372</v>
      </c>
    </row>
    <row r="923">
      <c r="A923" s="76" t="s">
        <v>2373</v>
      </c>
      <c r="B923" s="77" t="s">
        <v>2374</v>
      </c>
    </row>
    <row r="924">
      <c r="A924" s="76" t="s">
        <v>2375</v>
      </c>
      <c r="B924" s="77" t="s">
        <v>2376</v>
      </c>
    </row>
    <row r="925">
      <c r="A925" s="76" t="s">
        <v>2377</v>
      </c>
      <c r="B925" s="77" t="s">
        <v>2378</v>
      </c>
    </row>
    <row r="926">
      <c r="A926" s="76" t="s">
        <v>2379</v>
      </c>
      <c r="B926" s="77" t="s">
        <v>2380</v>
      </c>
    </row>
    <row r="927">
      <c r="A927" s="76" t="s">
        <v>2381</v>
      </c>
      <c r="B927" s="77" t="s">
        <v>2382</v>
      </c>
    </row>
    <row r="928">
      <c r="A928" s="76" t="s">
        <v>2383</v>
      </c>
      <c r="B928" s="77" t="s">
        <v>2384</v>
      </c>
    </row>
    <row r="929">
      <c r="A929" s="76" t="s">
        <v>2385</v>
      </c>
      <c r="B929" s="77" t="s">
        <v>2386</v>
      </c>
    </row>
    <row r="930">
      <c r="A930" s="76" t="s">
        <v>2387</v>
      </c>
      <c r="B930" s="77" t="s">
        <v>2388</v>
      </c>
    </row>
    <row r="931">
      <c r="A931" s="76" t="s">
        <v>2389</v>
      </c>
      <c r="B931" s="77" t="s">
        <v>2390</v>
      </c>
    </row>
    <row r="932">
      <c r="A932" s="76" t="s">
        <v>2391</v>
      </c>
      <c r="B932" s="77" t="s">
        <v>2392</v>
      </c>
    </row>
    <row r="933">
      <c r="A933" s="76" t="s">
        <v>2393</v>
      </c>
      <c r="B933" s="77" t="s">
        <v>2394</v>
      </c>
    </row>
    <row r="934">
      <c r="A934" s="76" t="s">
        <v>2395</v>
      </c>
      <c r="B934" s="77" t="s">
        <v>2396</v>
      </c>
    </row>
    <row r="935">
      <c r="A935" s="76" t="s">
        <v>2397</v>
      </c>
      <c r="B935" s="77" t="s">
        <v>2398</v>
      </c>
    </row>
    <row r="936">
      <c r="A936" s="76" t="s">
        <v>2399</v>
      </c>
      <c r="B936" s="77" t="s">
        <v>2400</v>
      </c>
    </row>
    <row r="937">
      <c r="A937" s="76" t="s">
        <v>2401</v>
      </c>
      <c r="B937" s="77" t="s">
        <v>2402</v>
      </c>
    </row>
    <row r="938">
      <c r="A938" s="76" t="s">
        <v>368</v>
      </c>
      <c r="B938" s="77" t="s">
        <v>2403</v>
      </c>
    </row>
    <row r="939">
      <c r="A939" s="76" t="s">
        <v>1137</v>
      </c>
      <c r="B939" s="77" t="s">
        <v>1138</v>
      </c>
    </row>
    <row r="940">
      <c r="A940" s="76" t="s">
        <v>2404</v>
      </c>
      <c r="B940" s="77" t="s">
        <v>2405</v>
      </c>
    </row>
    <row r="941">
      <c r="A941" s="76" t="s">
        <v>2406</v>
      </c>
      <c r="B941" s="77" t="s">
        <v>2407</v>
      </c>
    </row>
    <row r="942">
      <c r="A942" s="76" t="s">
        <v>2408</v>
      </c>
      <c r="B942" s="77" t="s">
        <v>2409</v>
      </c>
    </row>
    <row r="943">
      <c r="A943" s="76" t="s">
        <v>2410</v>
      </c>
      <c r="B943" s="77" t="s">
        <v>2411</v>
      </c>
    </row>
    <row r="944">
      <c r="A944" s="76" t="s">
        <v>2412</v>
      </c>
      <c r="B944" s="77" t="s">
        <v>2413</v>
      </c>
    </row>
    <row r="945">
      <c r="A945" s="76" t="s">
        <v>2414</v>
      </c>
      <c r="B945" s="77" t="s">
        <v>2415</v>
      </c>
    </row>
    <row r="946">
      <c r="A946" s="76" t="s">
        <v>2416</v>
      </c>
      <c r="B946" s="77" t="s">
        <v>2417</v>
      </c>
    </row>
    <row r="947">
      <c r="A947" s="76" t="s">
        <v>2418</v>
      </c>
      <c r="B947" s="77" t="s">
        <v>2419</v>
      </c>
    </row>
    <row r="948">
      <c r="A948" s="76" t="s">
        <v>2420</v>
      </c>
      <c r="B948" s="77" t="s">
        <v>2421</v>
      </c>
    </row>
    <row r="949">
      <c r="A949" s="76" t="s">
        <v>2422</v>
      </c>
      <c r="B949" s="77" t="s">
        <v>2423</v>
      </c>
    </row>
    <row r="950">
      <c r="A950" s="76" t="s">
        <v>2424</v>
      </c>
      <c r="B950" s="77" t="s">
        <v>2425</v>
      </c>
    </row>
    <row r="951">
      <c r="A951" s="76" t="s">
        <v>2426</v>
      </c>
      <c r="B951" s="77" t="s">
        <v>2427</v>
      </c>
    </row>
    <row r="952">
      <c r="A952" s="76" t="s">
        <v>2428</v>
      </c>
      <c r="B952" s="77" t="s">
        <v>2429</v>
      </c>
    </row>
    <row r="953">
      <c r="A953" s="76" t="s">
        <v>2430</v>
      </c>
      <c r="B953" s="77" t="s">
        <v>2431</v>
      </c>
    </row>
    <row r="954">
      <c r="A954" s="76" t="s">
        <v>2432</v>
      </c>
      <c r="B954" s="77" t="s">
        <v>2433</v>
      </c>
    </row>
    <row r="955">
      <c r="A955" s="76" t="s">
        <v>2434</v>
      </c>
      <c r="B955" s="77" t="s">
        <v>2435</v>
      </c>
    </row>
    <row r="956">
      <c r="A956" s="76" t="s">
        <v>2436</v>
      </c>
      <c r="B956" s="77" t="s">
        <v>2437</v>
      </c>
    </row>
    <row r="957">
      <c r="A957" s="76" t="s">
        <v>2438</v>
      </c>
      <c r="B957" s="77" t="s">
        <v>2439</v>
      </c>
    </row>
    <row r="958">
      <c r="A958" s="76" t="s">
        <v>2440</v>
      </c>
      <c r="B958" s="77" t="s">
        <v>2441</v>
      </c>
    </row>
    <row r="959">
      <c r="A959" s="76" t="s">
        <v>2442</v>
      </c>
      <c r="B959" s="77" t="s">
        <v>2443</v>
      </c>
    </row>
    <row r="960">
      <c r="A960" s="76" t="s">
        <v>2444</v>
      </c>
      <c r="B960" s="77" t="s">
        <v>2445</v>
      </c>
    </row>
    <row r="961">
      <c r="A961" s="76" t="s">
        <v>2446</v>
      </c>
      <c r="B961" s="77" t="s">
        <v>2447</v>
      </c>
    </row>
    <row r="962">
      <c r="A962" s="76" t="s">
        <v>2448</v>
      </c>
      <c r="B962" s="77" t="s">
        <v>2449</v>
      </c>
    </row>
    <row r="963">
      <c r="A963" s="76" t="s">
        <v>2450</v>
      </c>
      <c r="B963" s="77" t="s">
        <v>2451</v>
      </c>
    </row>
    <row r="964">
      <c r="A964" s="76" t="s">
        <v>2452</v>
      </c>
      <c r="B964" s="77" t="s">
        <v>2453</v>
      </c>
    </row>
    <row r="965">
      <c r="A965" s="76" t="s">
        <v>2454</v>
      </c>
      <c r="B965" s="77" t="s">
        <v>2455</v>
      </c>
    </row>
    <row r="966">
      <c r="A966" s="76" t="s">
        <v>2456</v>
      </c>
      <c r="B966" s="77" t="s">
        <v>2457</v>
      </c>
    </row>
    <row r="967">
      <c r="A967" s="76" t="s">
        <v>2458</v>
      </c>
      <c r="B967" s="77" t="s">
        <v>2459</v>
      </c>
    </row>
    <row r="968">
      <c r="A968" s="76" t="s">
        <v>2460</v>
      </c>
      <c r="B968" s="77" t="s">
        <v>2461</v>
      </c>
    </row>
    <row r="969">
      <c r="A969" s="76" t="s">
        <v>2462</v>
      </c>
      <c r="B969" s="77" t="s">
        <v>2463</v>
      </c>
    </row>
    <row r="970">
      <c r="A970" s="76" t="s">
        <v>2464</v>
      </c>
      <c r="B970" s="77" t="s">
        <v>2465</v>
      </c>
    </row>
    <row r="971">
      <c r="A971" s="76" t="s">
        <v>2466</v>
      </c>
      <c r="B971" s="77" t="s">
        <v>2467</v>
      </c>
    </row>
    <row r="972">
      <c r="A972" s="76" t="s">
        <v>2468</v>
      </c>
      <c r="B972" s="77" t="s">
        <v>2469</v>
      </c>
    </row>
    <row r="973">
      <c r="A973" s="76" t="s">
        <v>2470</v>
      </c>
      <c r="B973" s="77" t="s">
        <v>2471</v>
      </c>
    </row>
    <row r="974">
      <c r="A974" s="76" t="s">
        <v>807</v>
      </c>
      <c r="B974" s="77" t="s">
        <v>808</v>
      </c>
    </row>
    <row r="975">
      <c r="A975" s="76" t="s">
        <v>2472</v>
      </c>
      <c r="B975" s="77" t="s">
        <v>1669</v>
      </c>
    </row>
    <row r="976">
      <c r="A976" s="76" t="s">
        <v>651</v>
      </c>
      <c r="B976" s="77" t="s">
        <v>2473</v>
      </c>
    </row>
    <row r="977">
      <c r="A977" s="76" t="s">
        <v>2474</v>
      </c>
      <c r="B977" s="77" t="s">
        <v>2475</v>
      </c>
    </row>
    <row r="978">
      <c r="A978" s="76" t="s">
        <v>2474</v>
      </c>
      <c r="B978" s="77" t="s">
        <v>2476</v>
      </c>
    </row>
    <row r="979">
      <c r="A979" s="76" t="s">
        <v>2477</v>
      </c>
      <c r="B979" s="77" t="s">
        <v>2478</v>
      </c>
    </row>
    <row r="980">
      <c r="A980" s="76" t="s">
        <v>2479</v>
      </c>
      <c r="B980" s="77" t="s">
        <v>2480</v>
      </c>
    </row>
    <row r="981">
      <c r="A981" s="76" t="s">
        <v>2481</v>
      </c>
      <c r="B981" s="77" t="s">
        <v>2482</v>
      </c>
    </row>
    <row r="982">
      <c r="A982" s="76" t="s">
        <v>2483</v>
      </c>
      <c r="B982" s="77" t="s">
        <v>2484</v>
      </c>
    </row>
    <row r="983">
      <c r="A983" s="76" t="s">
        <v>2485</v>
      </c>
      <c r="B983" s="77" t="s">
        <v>2486</v>
      </c>
    </row>
    <row r="984">
      <c r="A984" s="76" t="s">
        <v>2487</v>
      </c>
      <c r="B984" s="77" t="s">
        <v>2488</v>
      </c>
    </row>
    <row r="985">
      <c r="A985" s="76" t="s">
        <v>2489</v>
      </c>
      <c r="B985" s="77" t="s">
        <v>2490</v>
      </c>
    </row>
    <row r="986">
      <c r="A986" s="76" t="s">
        <v>2491</v>
      </c>
      <c r="B986" s="77" t="s">
        <v>2492</v>
      </c>
    </row>
    <row r="987">
      <c r="A987" s="76" t="s">
        <v>285</v>
      </c>
      <c r="B987" s="77" t="s">
        <v>2493</v>
      </c>
    </row>
    <row r="988">
      <c r="A988" s="76" t="s">
        <v>2494</v>
      </c>
      <c r="B988" s="77" t="s">
        <v>2495</v>
      </c>
    </row>
    <row r="989">
      <c r="A989" s="76" t="s">
        <v>268</v>
      </c>
      <c r="B989" s="77" t="s">
        <v>2496</v>
      </c>
    </row>
    <row r="990">
      <c r="A990" s="76" t="s">
        <v>2497</v>
      </c>
      <c r="B990" s="77" t="s">
        <v>2498</v>
      </c>
    </row>
    <row r="991">
      <c r="A991" s="76" t="s">
        <v>2499</v>
      </c>
      <c r="B991" s="77" t="s">
        <v>2500</v>
      </c>
    </row>
    <row r="992">
      <c r="A992" s="76" t="s">
        <v>442</v>
      </c>
      <c r="B992" s="77" t="s">
        <v>2501</v>
      </c>
    </row>
    <row r="993">
      <c r="A993" s="76" t="s">
        <v>2502</v>
      </c>
      <c r="B993" s="77" t="s">
        <v>2503</v>
      </c>
    </row>
    <row r="994">
      <c r="A994" s="76" t="s">
        <v>34</v>
      </c>
      <c r="B994" s="77" t="s">
        <v>35</v>
      </c>
    </row>
    <row r="995">
      <c r="A995" s="76" t="s">
        <v>2504</v>
      </c>
      <c r="B995" s="77" t="s">
        <v>2505</v>
      </c>
    </row>
    <row r="996">
      <c r="A996" s="76" t="s">
        <v>2506</v>
      </c>
      <c r="B996" s="77" t="s">
        <v>2507</v>
      </c>
    </row>
    <row r="997">
      <c r="A997" s="76" t="s">
        <v>17</v>
      </c>
      <c r="B997" s="77" t="s">
        <v>18</v>
      </c>
    </row>
    <row r="998">
      <c r="A998" s="76" t="s">
        <v>2508</v>
      </c>
      <c r="B998" s="77" t="s">
        <v>2509</v>
      </c>
    </row>
    <row r="999">
      <c r="A999" s="76" t="s">
        <v>2510</v>
      </c>
      <c r="B999" s="77" t="s">
        <v>2511</v>
      </c>
    </row>
    <row r="1000">
      <c r="A1000" s="76" t="s">
        <v>2512</v>
      </c>
      <c r="B1000" s="77" t="s">
        <v>2513</v>
      </c>
    </row>
    <row r="1001">
      <c r="A1001" s="76" t="s">
        <v>2514</v>
      </c>
      <c r="B1001" s="77" t="s">
        <v>2515</v>
      </c>
    </row>
    <row r="1002">
      <c r="A1002" s="76" t="s">
        <v>2516</v>
      </c>
      <c r="B1002" s="77" t="s">
        <v>2517</v>
      </c>
    </row>
    <row r="1003">
      <c r="A1003" s="76" t="s">
        <v>2518</v>
      </c>
      <c r="B1003" s="77" t="s">
        <v>2519</v>
      </c>
    </row>
    <row r="1004">
      <c r="A1004" s="76" t="s">
        <v>2520</v>
      </c>
      <c r="B1004" s="77" t="s">
        <v>2521</v>
      </c>
    </row>
    <row r="1005">
      <c r="A1005" s="76" t="s">
        <v>2522</v>
      </c>
      <c r="B1005" s="77" t="s">
        <v>2523</v>
      </c>
    </row>
    <row r="1006">
      <c r="A1006" s="76" t="s">
        <v>2524</v>
      </c>
      <c r="B1006" s="77" t="s">
        <v>2525</v>
      </c>
    </row>
    <row r="1007">
      <c r="A1007" s="76" t="s">
        <v>2526</v>
      </c>
      <c r="B1007" s="77" t="s">
        <v>2527</v>
      </c>
    </row>
    <row r="1008">
      <c r="A1008" s="76" t="s">
        <v>2528</v>
      </c>
      <c r="B1008" s="77" t="s">
        <v>2529</v>
      </c>
    </row>
    <row r="1009">
      <c r="A1009" s="76" t="s">
        <v>2530</v>
      </c>
      <c r="B1009" s="77" t="s">
        <v>2531</v>
      </c>
    </row>
    <row r="1010">
      <c r="A1010" s="76" t="s">
        <v>2532</v>
      </c>
      <c r="B1010" s="77" t="s">
        <v>2533</v>
      </c>
    </row>
    <row r="1011">
      <c r="A1011" s="76" t="s">
        <v>2534</v>
      </c>
      <c r="B1011" s="77" t="s">
        <v>2535</v>
      </c>
    </row>
    <row r="1012">
      <c r="A1012" s="76" t="s">
        <v>1741</v>
      </c>
      <c r="B1012" s="77" t="s">
        <v>1742</v>
      </c>
    </row>
    <row r="1013">
      <c r="A1013" s="76" t="s">
        <v>2536</v>
      </c>
      <c r="B1013" s="77" t="s">
        <v>2537</v>
      </c>
    </row>
    <row r="1014">
      <c r="A1014" s="76" t="s">
        <v>2538</v>
      </c>
      <c r="B1014" s="77" t="s">
        <v>2539</v>
      </c>
    </row>
    <row r="1015">
      <c r="A1015" s="76" t="s">
        <v>426</v>
      </c>
      <c r="B1015" s="77" t="s">
        <v>2540</v>
      </c>
    </row>
    <row r="1016">
      <c r="A1016" s="76" t="s">
        <v>2541</v>
      </c>
      <c r="B1016" s="77" t="s">
        <v>2542</v>
      </c>
    </row>
    <row r="1017">
      <c r="A1017" s="76" t="s">
        <v>2543</v>
      </c>
      <c r="B1017" s="77" t="s">
        <v>2544</v>
      </c>
    </row>
    <row r="1018">
      <c r="A1018" s="76" t="s">
        <v>460</v>
      </c>
      <c r="B1018" s="77" t="s">
        <v>2545</v>
      </c>
    </row>
    <row r="1019">
      <c r="A1019" s="76" t="s">
        <v>2546</v>
      </c>
      <c r="B1019" s="77" t="s">
        <v>2547</v>
      </c>
    </row>
    <row r="1020">
      <c r="A1020" s="76" t="s">
        <v>2548</v>
      </c>
      <c r="B1020" s="77" t="s">
        <v>2549</v>
      </c>
    </row>
    <row r="1021">
      <c r="A1021" s="76" t="s">
        <v>2550</v>
      </c>
      <c r="B1021" s="77" t="s">
        <v>2551</v>
      </c>
    </row>
    <row r="1022">
      <c r="A1022" s="76" t="s">
        <v>2552</v>
      </c>
      <c r="B1022" s="77" t="s">
        <v>2553</v>
      </c>
    </row>
    <row r="1023">
      <c r="A1023" s="76" t="s">
        <v>2554</v>
      </c>
      <c r="B1023" s="77" t="s">
        <v>2555</v>
      </c>
    </row>
    <row r="1024">
      <c r="A1024" s="76" t="s">
        <v>373</v>
      </c>
      <c r="B1024" s="77" t="s">
        <v>2556</v>
      </c>
    </row>
    <row r="1025">
      <c r="A1025" s="76" t="s">
        <v>2557</v>
      </c>
      <c r="B1025" s="77" t="s">
        <v>2558</v>
      </c>
    </row>
    <row r="1026">
      <c r="A1026" s="76" t="s">
        <v>186</v>
      </c>
      <c r="B1026" s="77" t="s">
        <v>2559</v>
      </c>
    </row>
    <row r="1027">
      <c r="A1027" s="76" t="s">
        <v>332</v>
      </c>
      <c r="B1027" s="77" t="s">
        <v>2560</v>
      </c>
    </row>
    <row r="1028">
      <c r="A1028" s="76" t="s">
        <v>2561</v>
      </c>
      <c r="B1028" s="77" t="s">
        <v>2562</v>
      </c>
    </row>
    <row r="1029">
      <c r="A1029" s="76" t="s">
        <v>455</v>
      </c>
      <c r="B1029" s="77" t="s">
        <v>2563</v>
      </c>
    </row>
    <row r="1030">
      <c r="A1030" s="76" t="s">
        <v>2564</v>
      </c>
      <c r="B1030" s="77" t="s">
        <v>2565</v>
      </c>
    </row>
    <row r="1031">
      <c r="A1031" s="76" t="s">
        <v>2566</v>
      </c>
      <c r="B1031" s="77" t="s">
        <v>2567</v>
      </c>
    </row>
    <row r="1032">
      <c r="A1032" s="76" t="s">
        <v>210</v>
      </c>
      <c r="B1032" s="77" t="s">
        <v>2568</v>
      </c>
    </row>
    <row r="1033">
      <c r="A1033" s="76" t="s">
        <v>288</v>
      </c>
      <c r="B1033" s="77" t="s">
        <v>2569</v>
      </c>
    </row>
    <row r="1034">
      <c r="A1034" s="76" t="s">
        <v>2570</v>
      </c>
      <c r="B1034" s="77" t="s">
        <v>2571</v>
      </c>
    </row>
    <row r="1035">
      <c r="A1035" s="76" t="s">
        <v>2572</v>
      </c>
      <c r="B1035" s="77" t="s">
        <v>2573</v>
      </c>
    </row>
    <row r="1036">
      <c r="A1036" s="76" t="s">
        <v>2574</v>
      </c>
      <c r="B1036" s="77" t="s">
        <v>2575</v>
      </c>
    </row>
    <row r="1037">
      <c r="A1037" s="76" t="s">
        <v>2576</v>
      </c>
      <c r="B1037" s="77" t="s">
        <v>2577</v>
      </c>
    </row>
    <row r="1038">
      <c r="A1038" s="76" t="s">
        <v>2578</v>
      </c>
      <c r="B1038" s="77" t="s">
        <v>2579</v>
      </c>
    </row>
    <row r="1039">
      <c r="A1039" s="76" t="s">
        <v>2580</v>
      </c>
      <c r="B1039" s="77" t="s">
        <v>2581</v>
      </c>
    </row>
    <row r="1040">
      <c r="A1040" s="76" t="s">
        <v>2582</v>
      </c>
      <c r="B1040" s="77" t="s">
        <v>2583</v>
      </c>
    </row>
    <row r="1041">
      <c r="A1041" s="76" t="s">
        <v>215</v>
      </c>
      <c r="B1041" s="77" t="s">
        <v>2584</v>
      </c>
    </row>
    <row r="1042">
      <c r="A1042" s="76" t="s">
        <v>2585</v>
      </c>
      <c r="B1042" s="77" t="s">
        <v>2586</v>
      </c>
    </row>
    <row r="1043">
      <c r="A1043" s="76" t="s">
        <v>419</v>
      </c>
      <c r="B1043" s="77" t="s">
        <v>2587</v>
      </c>
    </row>
    <row r="1044">
      <c r="A1044" s="76" t="s">
        <v>230</v>
      </c>
      <c r="B1044" s="77" t="s">
        <v>2588</v>
      </c>
    </row>
    <row r="1045">
      <c r="A1045" s="76" t="s">
        <v>378</v>
      </c>
      <c r="B1045" s="77" t="s">
        <v>2589</v>
      </c>
    </row>
    <row r="1046">
      <c r="A1046" s="76" t="s">
        <v>2590</v>
      </c>
      <c r="B1046" s="77" t="s">
        <v>2591</v>
      </c>
    </row>
    <row r="1047">
      <c r="A1047" s="76" t="s">
        <v>2592</v>
      </c>
      <c r="B1047" s="77" t="s">
        <v>2593</v>
      </c>
    </row>
    <row r="1048">
      <c r="A1048" s="76" t="s">
        <v>326</v>
      </c>
      <c r="B1048" s="77" t="s">
        <v>2594</v>
      </c>
    </row>
    <row r="1049">
      <c r="A1049" s="76" t="s">
        <v>171</v>
      </c>
      <c r="B1049" s="77" t="s">
        <v>2595</v>
      </c>
    </row>
    <row r="1050">
      <c r="A1050" s="76" t="s">
        <v>2596</v>
      </c>
      <c r="B1050" s="77" t="s">
        <v>2597</v>
      </c>
    </row>
    <row r="1051">
      <c r="A1051" s="76" t="s">
        <v>2598</v>
      </c>
      <c r="B1051" s="77" t="s">
        <v>2599</v>
      </c>
    </row>
    <row r="1052">
      <c r="A1052" s="76" t="s">
        <v>2600</v>
      </c>
      <c r="B1052" s="77" t="s">
        <v>2601</v>
      </c>
    </row>
    <row r="1053">
      <c r="A1053" s="76" t="s">
        <v>2602</v>
      </c>
      <c r="B1053" s="77" t="s">
        <v>2603</v>
      </c>
    </row>
    <row r="1054">
      <c r="A1054" s="76" t="s">
        <v>2604</v>
      </c>
      <c r="B1054" s="77" t="s">
        <v>2605</v>
      </c>
    </row>
    <row r="1055">
      <c r="A1055" s="76" t="s">
        <v>2606</v>
      </c>
      <c r="B1055" s="77" t="s">
        <v>2607</v>
      </c>
    </row>
    <row r="1056">
      <c r="A1056" s="76" t="s">
        <v>2608</v>
      </c>
      <c r="B1056" s="77" t="s">
        <v>2609</v>
      </c>
    </row>
    <row r="1057">
      <c r="A1057" s="76" t="s">
        <v>2610</v>
      </c>
      <c r="B1057" s="77" t="s">
        <v>2611</v>
      </c>
    </row>
    <row r="1058">
      <c r="A1058" s="76" t="s">
        <v>214</v>
      </c>
      <c r="B1058" s="77" t="s">
        <v>2612</v>
      </c>
    </row>
    <row r="1059">
      <c r="A1059" s="76" t="s">
        <v>2613</v>
      </c>
      <c r="B1059" s="77" t="s">
        <v>2614</v>
      </c>
    </row>
    <row r="1060">
      <c r="A1060" s="76" t="s">
        <v>326</v>
      </c>
      <c r="B1060" s="77" t="s">
        <v>2594</v>
      </c>
    </row>
    <row r="1061">
      <c r="A1061" s="76" t="s">
        <v>373</v>
      </c>
      <c r="B1061" s="77" t="s">
        <v>2556</v>
      </c>
    </row>
    <row r="1062">
      <c r="A1062" s="76" t="s">
        <v>171</v>
      </c>
      <c r="B1062" s="77" t="s">
        <v>2595</v>
      </c>
    </row>
    <row r="1063">
      <c r="A1063" s="76" t="s">
        <v>378</v>
      </c>
      <c r="B1063" s="77" t="s">
        <v>2589</v>
      </c>
    </row>
    <row r="1064">
      <c r="A1064" s="76" t="s">
        <v>2598</v>
      </c>
      <c r="B1064" s="77" t="s">
        <v>2599</v>
      </c>
    </row>
    <row r="1065">
      <c r="A1065" s="76" t="s">
        <v>214</v>
      </c>
      <c r="B1065" s="77" t="s">
        <v>2612</v>
      </c>
    </row>
    <row r="1066">
      <c r="A1066" s="76" t="s">
        <v>2578</v>
      </c>
      <c r="B1066" s="77" t="s">
        <v>2579</v>
      </c>
    </row>
    <row r="1067">
      <c r="A1067" s="76" t="s">
        <v>2580</v>
      </c>
      <c r="B1067" s="77" t="s">
        <v>2581</v>
      </c>
    </row>
    <row r="1068">
      <c r="A1068" s="76" t="s">
        <v>390</v>
      </c>
      <c r="B1068" s="77" t="s">
        <v>2615</v>
      </c>
    </row>
    <row r="1069">
      <c r="A1069" s="76" t="s">
        <v>2592</v>
      </c>
      <c r="B1069" s="77" t="s">
        <v>2593</v>
      </c>
    </row>
    <row r="1070">
      <c r="A1070" s="76" t="s">
        <v>2582</v>
      </c>
      <c r="B1070" s="77" t="s">
        <v>2583</v>
      </c>
    </row>
    <row r="1071">
      <c r="A1071" s="76" t="s">
        <v>2585</v>
      </c>
      <c r="B1071" s="77" t="s">
        <v>2586</v>
      </c>
    </row>
    <row r="1072">
      <c r="A1072" s="76" t="s">
        <v>2528</v>
      </c>
      <c r="B1072" s="77" t="s">
        <v>2529</v>
      </c>
    </row>
    <row r="1073">
      <c r="A1073" s="76" t="s">
        <v>2570</v>
      </c>
      <c r="B1073" s="77" t="s">
        <v>2571</v>
      </c>
    </row>
    <row r="1074">
      <c r="A1074" s="76" t="s">
        <v>215</v>
      </c>
      <c r="B1074" s="77" t="s">
        <v>2584</v>
      </c>
    </row>
    <row r="1075">
      <c r="A1075" s="76" t="s">
        <v>230</v>
      </c>
      <c r="B1075" s="77" t="s">
        <v>2588</v>
      </c>
    </row>
    <row r="1076">
      <c r="A1076" s="76" t="s">
        <v>2590</v>
      </c>
      <c r="B1076" s="77" t="s">
        <v>2591</v>
      </c>
    </row>
    <row r="1077">
      <c r="A1077" s="76" t="s">
        <v>2524</v>
      </c>
      <c r="B1077" s="77" t="s">
        <v>2525</v>
      </c>
    </row>
    <row r="1078">
      <c r="A1078" s="76" t="s">
        <v>2375</v>
      </c>
      <c r="B1078" s="77" t="s">
        <v>2376</v>
      </c>
    </row>
    <row r="1079">
      <c r="A1079" s="76" t="s">
        <v>2613</v>
      </c>
      <c r="B1079" s="77" t="s">
        <v>2614</v>
      </c>
    </row>
    <row r="1080">
      <c r="A1080" s="76" t="s">
        <v>2616</v>
      </c>
      <c r="B1080" s="77" t="s">
        <v>2617</v>
      </c>
    </row>
    <row r="1081">
      <c r="A1081" s="76" t="s">
        <v>2618</v>
      </c>
      <c r="B1081" s="77" t="s">
        <v>2619</v>
      </c>
    </row>
    <row r="1082">
      <c r="A1082" s="76" t="s">
        <v>2620</v>
      </c>
      <c r="B1082" s="77" t="s">
        <v>2621</v>
      </c>
    </row>
    <row r="1083">
      <c r="A1083" s="76" t="s">
        <v>428</v>
      </c>
      <c r="B1083" s="77" t="s">
        <v>2622</v>
      </c>
    </row>
    <row r="1084">
      <c r="A1084" s="76" t="s">
        <v>2623</v>
      </c>
      <c r="B1084" s="77" t="s">
        <v>2624</v>
      </c>
    </row>
    <row r="1085">
      <c r="A1085" s="76" t="s">
        <v>2625</v>
      </c>
      <c r="B1085" s="77" t="s">
        <v>2626</v>
      </c>
    </row>
    <row r="1086">
      <c r="A1086" s="76" t="s">
        <v>2627</v>
      </c>
      <c r="B1086" s="77" t="s">
        <v>2628</v>
      </c>
    </row>
    <row r="1087">
      <c r="A1087" s="76" t="s">
        <v>541</v>
      </c>
      <c r="B1087" s="77" t="s">
        <v>2629</v>
      </c>
    </row>
    <row r="1088">
      <c r="A1088" s="76" t="s">
        <v>2630</v>
      </c>
      <c r="B1088" s="77" t="s">
        <v>2631</v>
      </c>
    </row>
    <row r="1089">
      <c r="A1089" s="76" t="s">
        <v>2632</v>
      </c>
      <c r="B1089" s="77" t="s">
        <v>2633</v>
      </c>
    </row>
    <row r="1090">
      <c r="A1090" s="76" t="s">
        <v>2634</v>
      </c>
      <c r="B1090" s="77" t="s">
        <v>2635</v>
      </c>
    </row>
    <row r="1091">
      <c r="A1091" s="76" t="s">
        <v>2636</v>
      </c>
      <c r="B1091" s="77" t="s">
        <v>2637</v>
      </c>
    </row>
    <row r="1092">
      <c r="A1092" s="76" t="s">
        <v>2638</v>
      </c>
      <c r="B1092" s="77" t="s">
        <v>2639</v>
      </c>
    </row>
    <row r="1093">
      <c r="A1093" s="76" t="s">
        <v>2640</v>
      </c>
      <c r="B1093" s="77" t="s">
        <v>2641</v>
      </c>
    </row>
    <row r="1094">
      <c r="A1094" s="76" t="s">
        <v>2642</v>
      </c>
      <c r="B1094" s="77" t="s">
        <v>2643</v>
      </c>
    </row>
    <row r="1095">
      <c r="A1095" s="76" t="s">
        <v>2644</v>
      </c>
      <c r="B1095" s="77" t="s">
        <v>2645</v>
      </c>
    </row>
    <row r="1096">
      <c r="A1096" s="76" t="s">
        <v>2646</v>
      </c>
      <c r="B1096" s="77" t="s">
        <v>2647</v>
      </c>
    </row>
    <row r="1097">
      <c r="A1097" s="76" t="s">
        <v>2648</v>
      </c>
      <c r="B1097" s="77" t="s">
        <v>2649</v>
      </c>
    </row>
    <row r="1098">
      <c r="A1098" s="76" t="s">
        <v>2650</v>
      </c>
      <c r="B1098" s="77" t="s">
        <v>1883</v>
      </c>
    </row>
    <row r="1099">
      <c r="A1099" s="76" t="s">
        <v>2651</v>
      </c>
      <c r="B1099" s="77" t="s">
        <v>2652</v>
      </c>
    </row>
    <row r="1100">
      <c r="A1100" s="76" t="s">
        <v>2653</v>
      </c>
      <c r="B1100" s="77" t="s">
        <v>2654</v>
      </c>
    </row>
    <row r="1101">
      <c r="A1101" s="76" t="s">
        <v>2655</v>
      </c>
      <c r="B1101" s="77" t="s">
        <v>2656</v>
      </c>
    </row>
    <row r="1102">
      <c r="A1102" s="76" t="s">
        <v>2657</v>
      </c>
      <c r="B1102" s="77" t="s">
        <v>2658</v>
      </c>
    </row>
    <row r="1103">
      <c r="A1103" s="76" t="s">
        <v>1167</v>
      </c>
      <c r="B1103" s="77" t="s">
        <v>2659</v>
      </c>
    </row>
    <row r="1104">
      <c r="A1104" s="76" t="s">
        <v>2660</v>
      </c>
      <c r="B1104" s="77" t="s">
        <v>2661</v>
      </c>
    </row>
    <row r="1105">
      <c r="A1105" s="76" t="s">
        <v>2662</v>
      </c>
      <c r="B1105" s="77" t="s">
        <v>2663</v>
      </c>
    </row>
    <row r="1106">
      <c r="A1106" s="76" t="s">
        <v>2664</v>
      </c>
      <c r="B1106" s="77" t="s">
        <v>2665</v>
      </c>
    </row>
    <row r="1107">
      <c r="A1107" s="76" t="s">
        <v>2666</v>
      </c>
      <c r="B1107" s="77" t="s">
        <v>2667</v>
      </c>
    </row>
    <row r="1108">
      <c r="A1108" s="76" t="s">
        <v>2668</v>
      </c>
      <c r="B1108" s="77" t="s">
        <v>2669</v>
      </c>
    </row>
    <row r="1109">
      <c r="A1109" s="76" t="s">
        <v>410</v>
      </c>
      <c r="B1109" s="77" t="s">
        <v>2139</v>
      </c>
    </row>
    <row r="1110">
      <c r="A1110" s="76" t="s">
        <v>2483</v>
      </c>
      <c r="B1110" s="77" t="s">
        <v>2484</v>
      </c>
    </row>
    <row r="1111">
      <c r="A1111" s="76" t="s">
        <v>2670</v>
      </c>
      <c r="B1111" s="77" t="s">
        <v>2671</v>
      </c>
    </row>
    <row r="1112">
      <c r="A1112" s="76" t="s">
        <v>2672</v>
      </c>
      <c r="B1112" s="77" t="s">
        <v>2673</v>
      </c>
    </row>
    <row r="1113">
      <c r="A1113" s="76" t="s">
        <v>2674</v>
      </c>
      <c r="B1113" s="77" t="s">
        <v>2675</v>
      </c>
    </row>
    <row r="1114">
      <c r="A1114" s="76" t="s">
        <v>2676</v>
      </c>
      <c r="B1114" s="77" t="s">
        <v>2677</v>
      </c>
    </row>
    <row r="1115">
      <c r="A1115" s="76" t="s">
        <v>2678</v>
      </c>
      <c r="B1115" s="77" t="s">
        <v>2679</v>
      </c>
    </row>
    <row r="1116">
      <c r="A1116" s="76" t="s">
        <v>2680</v>
      </c>
      <c r="B1116" s="77" t="s">
        <v>2681</v>
      </c>
    </row>
    <row r="1117">
      <c r="A1117" s="76" t="s">
        <v>2682</v>
      </c>
      <c r="B1117" s="77" t="s">
        <v>2683</v>
      </c>
    </row>
    <row r="1118">
      <c r="A1118" s="76" t="s">
        <v>2684</v>
      </c>
      <c r="B1118" s="77" t="s">
        <v>2685</v>
      </c>
    </row>
    <row r="1119">
      <c r="A1119" s="76" t="s">
        <v>2686</v>
      </c>
      <c r="B1119" s="77" t="s">
        <v>2687</v>
      </c>
    </row>
    <row r="1120">
      <c r="A1120" s="76" t="s">
        <v>2688</v>
      </c>
      <c r="B1120" s="77" t="s">
        <v>2689</v>
      </c>
    </row>
    <row r="1121">
      <c r="A1121" s="76" t="s">
        <v>2690</v>
      </c>
      <c r="B1121" s="77" t="s">
        <v>2691</v>
      </c>
    </row>
    <row r="1122">
      <c r="A1122" s="76" t="s">
        <v>2692</v>
      </c>
      <c r="B1122" s="77" t="s">
        <v>2693</v>
      </c>
    </row>
    <row r="1123">
      <c r="A1123" s="76" t="s">
        <v>2694</v>
      </c>
      <c r="B1123" s="77" t="s">
        <v>2695</v>
      </c>
    </row>
    <row r="1124">
      <c r="A1124" s="76" t="s">
        <v>2696</v>
      </c>
      <c r="B1124" s="77" t="s">
        <v>2697</v>
      </c>
    </row>
    <row r="1125">
      <c r="A1125" s="76" t="s">
        <v>2698</v>
      </c>
      <c r="B1125" s="77" t="s">
        <v>2699</v>
      </c>
    </row>
    <row r="1126">
      <c r="A1126" s="76" t="s">
        <v>2700</v>
      </c>
      <c r="B1126" s="77" t="s">
        <v>2701</v>
      </c>
    </row>
    <row r="1127">
      <c r="A1127" s="76" t="s">
        <v>485</v>
      </c>
      <c r="B1127" s="77" t="s">
        <v>2702</v>
      </c>
    </row>
    <row r="1128">
      <c r="A1128" s="76" t="s">
        <v>2703</v>
      </c>
      <c r="B1128" s="77" t="s">
        <v>2704</v>
      </c>
    </row>
    <row r="1129">
      <c r="A1129" s="76" t="s">
        <v>2705</v>
      </c>
      <c r="B1129" s="77" t="s">
        <v>2706</v>
      </c>
    </row>
    <row r="1130">
      <c r="A1130" s="76" t="s">
        <v>349</v>
      </c>
      <c r="B1130" s="77" t="s">
        <v>2707</v>
      </c>
    </row>
    <row r="1131">
      <c r="A1131" s="76" t="s">
        <v>2708</v>
      </c>
      <c r="B1131" s="77" t="s">
        <v>2709</v>
      </c>
    </row>
    <row r="1132">
      <c r="A1132" s="76" t="s">
        <v>172</v>
      </c>
      <c r="B1132" s="77" t="s">
        <v>2710</v>
      </c>
    </row>
    <row r="1133">
      <c r="A1133" s="76" t="s">
        <v>2711</v>
      </c>
      <c r="B1133" s="77" t="s">
        <v>2712</v>
      </c>
    </row>
    <row r="1134">
      <c r="A1134" s="76" t="s">
        <v>2713</v>
      </c>
      <c r="B1134" s="77" t="s">
        <v>2714</v>
      </c>
    </row>
    <row r="1135">
      <c r="A1135" s="76" t="s">
        <v>2715</v>
      </c>
      <c r="B1135" s="77" t="s">
        <v>2716</v>
      </c>
    </row>
    <row r="1136">
      <c r="A1136" s="76" t="s">
        <v>2717</v>
      </c>
      <c r="B1136" s="77" t="s">
        <v>2718</v>
      </c>
    </row>
    <row r="1137">
      <c r="A1137" s="76" t="s">
        <v>413</v>
      </c>
      <c r="B1137" s="77" t="s">
        <v>2719</v>
      </c>
    </row>
    <row r="1138">
      <c r="A1138" s="76" t="s">
        <v>2720</v>
      </c>
      <c r="B1138" s="77" t="s">
        <v>2721</v>
      </c>
    </row>
    <row r="1139">
      <c r="A1139" s="76" t="s">
        <v>2722</v>
      </c>
      <c r="B1139" s="77" t="s">
        <v>2723</v>
      </c>
    </row>
    <row r="1140">
      <c r="A1140" s="76" t="s">
        <v>2724</v>
      </c>
      <c r="B1140" s="77" t="s">
        <v>2725</v>
      </c>
    </row>
    <row r="1141">
      <c r="A1141" s="76" t="s">
        <v>2726</v>
      </c>
      <c r="B1141" s="77" t="s">
        <v>2727</v>
      </c>
    </row>
    <row r="1142">
      <c r="A1142" s="76" t="s">
        <v>2728</v>
      </c>
      <c r="B1142" s="77" t="s">
        <v>2729</v>
      </c>
    </row>
    <row r="1143">
      <c r="A1143" s="76" t="s">
        <v>2730</v>
      </c>
      <c r="B1143" s="77" t="s">
        <v>2731</v>
      </c>
    </row>
    <row r="1144">
      <c r="A1144" s="76" t="s">
        <v>2732</v>
      </c>
      <c r="B1144" s="77" t="s">
        <v>2733</v>
      </c>
    </row>
    <row r="1145">
      <c r="A1145" s="76" t="s">
        <v>2734</v>
      </c>
      <c r="B1145" s="77" t="s">
        <v>2735</v>
      </c>
    </row>
    <row r="1146">
      <c r="A1146" s="76" t="s">
        <v>640</v>
      </c>
      <c r="B1146" s="77" t="s">
        <v>2736</v>
      </c>
    </row>
    <row r="1147">
      <c r="A1147" s="76" t="s">
        <v>2737</v>
      </c>
      <c r="B1147" s="77" t="s">
        <v>2738</v>
      </c>
    </row>
    <row r="1148">
      <c r="A1148" s="76" t="s">
        <v>2739</v>
      </c>
      <c r="B1148" s="77" t="s">
        <v>2740</v>
      </c>
    </row>
    <row r="1149">
      <c r="A1149" s="76" t="s">
        <v>2741</v>
      </c>
      <c r="B1149" s="77" t="s">
        <v>2742</v>
      </c>
    </row>
    <row r="1150">
      <c r="A1150" s="76" t="s">
        <v>2743</v>
      </c>
      <c r="B1150" s="77" t="s">
        <v>2744</v>
      </c>
    </row>
    <row r="1151">
      <c r="A1151" s="76" t="s">
        <v>2745</v>
      </c>
      <c r="B1151" s="77" t="s">
        <v>2746</v>
      </c>
    </row>
    <row r="1152">
      <c r="A1152" s="76" t="s">
        <v>2747</v>
      </c>
      <c r="B1152" s="77" t="s">
        <v>2748</v>
      </c>
    </row>
    <row r="1153">
      <c r="A1153" s="76" t="s">
        <v>2749</v>
      </c>
      <c r="B1153" s="77" t="s">
        <v>2750</v>
      </c>
    </row>
    <row r="1154">
      <c r="A1154" s="76" t="s">
        <v>2751</v>
      </c>
      <c r="B1154" s="77" t="s">
        <v>2752</v>
      </c>
    </row>
    <row r="1155">
      <c r="A1155" s="76" t="s">
        <v>2753</v>
      </c>
      <c r="B1155" s="77" t="s">
        <v>2754</v>
      </c>
    </row>
    <row r="1156">
      <c r="A1156" s="76" t="s">
        <v>2755</v>
      </c>
      <c r="B1156" s="77" t="s">
        <v>2756</v>
      </c>
    </row>
    <row r="1157">
      <c r="A1157" s="76" t="s">
        <v>2038</v>
      </c>
      <c r="B1157" s="77" t="s">
        <v>2039</v>
      </c>
    </row>
    <row r="1158">
      <c r="A1158" s="76" t="s">
        <v>1142</v>
      </c>
      <c r="B1158" s="77" t="s">
        <v>1143</v>
      </c>
    </row>
    <row r="1159">
      <c r="A1159" s="76" t="s">
        <v>30</v>
      </c>
      <c r="B1159" s="77" t="s">
        <v>2757</v>
      </c>
    </row>
    <row r="1160">
      <c r="A1160" s="76" t="s">
        <v>2758</v>
      </c>
      <c r="B1160" s="77" t="s">
        <v>2759</v>
      </c>
    </row>
    <row r="1161">
      <c r="A1161" s="76" t="s">
        <v>2760</v>
      </c>
      <c r="B1161" s="77" t="s">
        <v>2761</v>
      </c>
    </row>
    <row r="1162">
      <c r="A1162" s="76" t="s">
        <v>542</v>
      </c>
      <c r="B1162" s="77" t="s">
        <v>2762</v>
      </c>
    </row>
    <row r="1163">
      <c r="A1163" s="76" t="s">
        <v>2763</v>
      </c>
      <c r="B1163" s="77" t="s">
        <v>2764</v>
      </c>
    </row>
    <row r="1164">
      <c r="A1164" s="76" t="s">
        <v>2765</v>
      </c>
      <c r="B1164" s="77" t="s">
        <v>2766</v>
      </c>
    </row>
    <row r="1165">
      <c r="A1165" s="76" t="s">
        <v>2767</v>
      </c>
      <c r="B1165" s="77" t="s">
        <v>2768</v>
      </c>
    </row>
    <row r="1166">
      <c r="A1166" s="76" t="s">
        <v>2769</v>
      </c>
      <c r="B1166" s="77" t="s">
        <v>2770</v>
      </c>
    </row>
    <row r="1167">
      <c r="A1167" s="76" t="s">
        <v>2771</v>
      </c>
      <c r="B1167" s="77" t="s">
        <v>2772</v>
      </c>
    </row>
    <row r="1168">
      <c r="A1168" s="76" t="s">
        <v>2773</v>
      </c>
      <c r="B1168" s="77" t="s">
        <v>2774</v>
      </c>
    </row>
    <row r="1169">
      <c r="A1169" s="76" t="s">
        <v>2775</v>
      </c>
      <c r="B1169" s="77" t="s">
        <v>2776</v>
      </c>
    </row>
    <row r="1170">
      <c r="A1170" s="76" t="s">
        <v>2777</v>
      </c>
      <c r="B1170" s="77" t="s">
        <v>2778</v>
      </c>
    </row>
    <row r="1171">
      <c r="A1171" s="76" t="s">
        <v>2779</v>
      </c>
      <c r="B1171" s="77" t="s">
        <v>2780</v>
      </c>
    </row>
    <row r="1172">
      <c r="A1172" s="76" t="s">
        <v>2781</v>
      </c>
      <c r="B1172" s="77" t="s">
        <v>2782</v>
      </c>
    </row>
    <row r="1173">
      <c r="A1173" s="76" t="s">
        <v>2783</v>
      </c>
      <c r="B1173" s="77" t="s">
        <v>2784</v>
      </c>
    </row>
    <row r="1174">
      <c r="A1174" s="76" t="s">
        <v>2785</v>
      </c>
      <c r="B1174" s="77" t="s">
        <v>2786</v>
      </c>
    </row>
    <row r="1175">
      <c r="A1175" s="76" t="s">
        <v>2787</v>
      </c>
      <c r="B1175" s="77" t="s">
        <v>2788</v>
      </c>
    </row>
    <row r="1176">
      <c r="A1176" s="76" t="s">
        <v>2789</v>
      </c>
      <c r="B1176" s="77" t="s">
        <v>2790</v>
      </c>
    </row>
    <row r="1177">
      <c r="A1177" s="76" t="s">
        <v>2791</v>
      </c>
      <c r="B1177" s="77" t="s">
        <v>2792</v>
      </c>
    </row>
    <row r="1178">
      <c r="A1178" s="76" t="s">
        <v>2793</v>
      </c>
      <c r="B1178" s="77" t="s">
        <v>2794</v>
      </c>
    </row>
    <row r="1179">
      <c r="A1179" s="76" t="s">
        <v>312</v>
      </c>
      <c r="B1179" s="77" t="s">
        <v>2795</v>
      </c>
    </row>
    <row r="1180">
      <c r="A1180" s="76" t="s">
        <v>2796</v>
      </c>
      <c r="B1180" s="77" t="s">
        <v>2797</v>
      </c>
    </row>
    <row r="1181">
      <c r="A1181" s="76" t="s">
        <v>2798</v>
      </c>
      <c r="B1181" s="77" t="s">
        <v>2799</v>
      </c>
    </row>
    <row r="1182">
      <c r="A1182" s="76" t="s">
        <v>2800</v>
      </c>
      <c r="B1182" s="77" t="s">
        <v>2801</v>
      </c>
    </row>
    <row r="1183">
      <c r="A1183" s="76" t="s">
        <v>2802</v>
      </c>
      <c r="B1183" s="77" t="s">
        <v>2803</v>
      </c>
    </row>
    <row r="1184">
      <c r="A1184" s="76" t="s">
        <v>2804</v>
      </c>
      <c r="B1184" s="77" t="s">
        <v>2805</v>
      </c>
    </row>
    <row r="1185">
      <c r="A1185" s="76" t="s">
        <v>2806</v>
      </c>
      <c r="B1185" s="77" t="s">
        <v>2807</v>
      </c>
    </row>
    <row r="1186">
      <c r="A1186" s="76" t="s">
        <v>326</v>
      </c>
      <c r="B1186" s="77" t="s">
        <v>2594</v>
      </c>
    </row>
    <row r="1187">
      <c r="A1187" s="76" t="s">
        <v>295</v>
      </c>
      <c r="B1187" s="77" t="s">
        <v>2808</v>
      </c>
    </row>
    <row r="1188">
      <c r="A1188" s="76" t="s">
        <v>2809</v>
      </c>
      <c r="B1188" s="77" t="s">
        <v>2810</v>
      </c>
    </row>
    <row r="1189">
      <c r="A1189" s="76" t="s">
        <v>2811</v>
      </c>
      <c r="B1189" s="77" t="s">
        <v>2812</v>
      </c>
    </row>
    <row r="1190">
      <c r="A1190" s="76" t="s">
        <v>2813</v>
      </c>
      <c r="B1190" s="77" t="s">
        <v>2814</v>
      </c>
    </row>
    <row r="1191">
      <c r="A1191" s="76" t="s">
        <v>264</v>
      </c>
      <c r="B1191" s="77" t="s">
        <v>2815</v>
      </c>
    </row>
    <row r="1192">
      <c r="A1192" s="76" t="s">
        <v>2816</v>
      </c>
      <c r="B1192" s="77" t="s">
        <v>2817</v>
      </c>
    </row>
    <row r="1193">
      <c r="A1193" s="76" t="s">
        <v>2818</v>
      </c>
      <c r="B1193" s="77" t="s">
        <v>2819</v>
      </c>
    </row>
    <row r="1194">
      <c r="A1194" s="76" t="s">
        <v>2820</v>
      </c>
      <c r="B1194" s="77" t="s">
        <v>2821</v>
      </c>
    </row>
    <row r="1195">
      <c r="A1195" s="76" t="s">
        <v>2822</v>
      </c>
      <c r="B1195" s="77" t="s">
        <v>2823</v>
      </c>
    </row>
    <row r="1196">
      <c r="A1196" s="76" t="s">
        <v>2824</v>
      </c>
      <c r="B1196" s="77" t="s">
        <v>2825</v>
      </c>
    </row>
    <row r="1197">
      <c r="A1197" s="76" t="s">
        <v>2826</v>
      </c>
      <c r="B1197" s="77" t="s">
        <v>2827</v>
      </c>
    </row>
    <row r="1198">
      <c r="A1198" s="76" t="s">
        <v>2828</v>
      </c>
      <c r="B1198" s="77" t="s">
        <v>2829</v>
      </c>
    </row>
    <row r="1199">
      <c r="A1199" s="76" t="s">
        <v>2830</v>
      </c>
      <c r="B1199" s="77" t="s">
        <v>2831</v>
      </c>
    </row>
    <row r="1200">
      <c r="A1200" s="76" t="s">
        <v>2832</v>
      </c>
      <c r="B1200" s="77" t="s">
        <v>2833</v>
      </c>
    </row>
    <row r="1201">
      <c r="A1201" s="76" t="s">
        <v>2834</v>
      </c>
      <c r="B1201" s="77" t="s">
        <v>2835</v>
      </c>
    </row>
    <row r="1202">
      <c r="A1202" s="76" t="s">
        <v>2836</v>
      </c>
      <c r="B1202" s="77" t="s">
        <v>2837</v>
      </c>
    </row>
    <row r="1203">
      <c r="A1203" s="76" t="s">
        <v>325</v>
      </c>
      <c r="B1203" s="77" t="s">
        <v>2838</v>
      </c>
    </row>
    <row r="1204">
      <c r="A1204" s="76" t="s">
        <v>2839</v>
      </c>
      <c r="B1204" s="77" t="s">
        <v>2840</v>
      </c>
    </row>
    <row r="1205">
      <c r="A1205" s="76" t="s">
        <v>636</v>
      </c>
      <c r="B1205" s="77" t="s">
        <v>2841</v>
      </c>
    </row>
    <row r="1206">
      <c r="A1206" s="76" t="s">
        <v>2842</v>
      </c>
      <c r="B1206" s="77" t="s">
        <v>2429</v>
      </c>
    </row>
    <row r="1207">
      <c r="A1207" s="76" t="s">
        <v>2843</v>
      </c>
      <c r="B1207" s="77" t="s">
        <v>2844</v>
      </c>
    </row>
    <row r="1208">
      <c r="A1208" s="76" t="s">
        <v>2188</v>
      </c>
      <c r="B1208" s="77" t="s">
        <v>2845</v>
      </c>
    </row>
    <row r="1209">
      <c r="A1209" s="76" t="s">
        <v>2846</v>
      </c>
      <c r="B1209" s="77" t="s">
        <v>2847</v>
      </c>
    </row>
    <row r="1210">
      <c r="A1210" s="76" t="s">
        <v>2848</v>
      </c>
      <c r="B1210" s="77" t="s">
        <v>2849</v>
      </c>
    </row>
    <row r="1211">
      <c r="A1211" s="76" t="s">
        <v>2850</v>
      </c>
      <c r="B1211" s="77" t="s">
        <v>2851</v>
      </c>
    </row>
    <row r="1212">
      <c r="A1212" s="76" t="s">
        <v>2852</v>
      </c>
      <c r="B1212" s="77" t="s">
        <v>2853</v>
      </c>
    </row>
    <row r="1213">
      <c r="A1213" s="76" t="s">
        <v>2854</v>
      </c>
      <c r="B1213" s="77" t="s">
        <v>2855</v>
      </c>
    </row>
    <row r="1214">
      <c r="A1214" s="76" t="s">
        <v>2856</v>
      </c>
      <c r="B1214" s="77" t="s">
        <v>2857</v>
      </c>
    </row>
    <row r="1215">
      <c r="A1215" s="76" t="s">
        <v>2858</v>
      </c>
      <c r="B1215" s="77" t="s">
        <v>2859</v>
      </c>
    </row>
    <row r="1216">
      <c r="A1216" s="76" t="s">
        <v>2860</v>
      </c>
      <c r="B1216" s="77" t="s">
        <v>2861</v>
      </c>
    </row>
    <row r="1217">
      <c r="A1217" s="76" t="s">
        <v>2862</v>
      </c>
      <c r="B1217" s="77" t="s">
        <v>2863</v>
      </c>
    </row>
    <row r="1218">
      <c r="A1218" s="76" t="s">
        <v>2864</v>
      </c>
      <c r="B1218" s="77" t="s">
        <v>2865</v>
      </c>
    </row>
    <row r="1219">
      <c r="A1219" s="76" t="s">
        <v>2866</v>
      </c>
      <c r="B1219" s="77" t="s">
        <v>2867</v>
      </c>
    </row>
    <row r="1220">
      <c r="A1220" s="76" t="s">
        <v>206</v>
      </c>
      <c r="B1220" s="77" t="s">
        <v>2868</v>
      </c>
    </row>
    <row r="1221">
      <c r="A1221" s="76" t="s">
        <v>2869</v>
      </c>
      <c r="B1221" s="77" t="s">
        <v>2870</v>
      </c>
    </row>
    <row r="1222">
      <c r="A1222" s="76" t="s">
        <v>2871</v>
      </c>
      <c r="B1222" s="77" t="s">
        <v>2872</v>
      </c>
    </row>
    <row r="1223">
      <c r="A1223" s="76" t="s">
        <v>2873</v>
      </c>
      <c r="B1223" s="77" t="s">
        <v>2874</v>
      </c>
    </row>
    <row r="1224">
      <c r="A1224" s="76" t="s">
        <v>2875</v>
      </c>
      <c r="B1224" s="77" t="s">
        <v>2876</v>
      </c>
    </row>
    <row r="1225">
      <c r="A1225" s="76" t="s">
        <v>57</v>
      </c>
      <c r="B1225" s="77" t="s">
        <v>58</v>
      </c>
    </row>
    <row r="1226">
      <c r="A1226" s="76" t="s">
        <v>2877</v>
      </c>
      <c r="B1226" s="77" t="s">
        <v>2878</v>
      </c>
    </row>
    <row r="1227">
      <c r="A1227" s="76" t="s">
        <v>2879</v>
      </c>
      <c r="B1227" s="77" t="s">
        <v>2880</v>
      </c>
    </row>
    <row r="1228">
      <c r="A1228" s="76" t="s">
        <v>624</v>
      </c>
      <c r="B1228" s="77" t="s">
        <v>2881</v>
      </c>
    </row>
    <row r="1229">
      <c r="A1229" s="76" t="s">
        <v>2882</v>
      </c>
      <c r="B1229" s="77" t="s">
        <v>2883</v>
      </c>
    </row>
    <row r="1230">
      <c r="A1230" s="76" t="s">
        <v>2884</v>
      </c>
      <c r="B1230" s="77" t="s">
        <v>2885</v>
      </c>
    </row>
    <row r="1231">
      <c r="A1231" s="76" t="s">
        <v>2053</v>
      </c>
      <c r="B1231" s="77" t="s">
        <v>2054</v>
      </c>
    </row>
    <row r="1232">
      <c r="A1232" s="76" t="s">
        <v>2886</v>
      </c>
      <c r="B1232" s="77" t="s">
        <v>2887</v>
      </c>
    </row>
    <row r="1233">
      <c r="A1233" s="76" t="s">
        <v>2888</v>
      </c>
      <c r="B1233" s="77" t="s">
        <v>2889</v>
      </c>
    </row>
    <row r="1234">
      <c r="A1234" s="76" t="s">
        <v>2890</v>
      </c>
      <c r="B1234" s="77" t="s">
        <v>2891</v>
      </c>
    </row>
    <row r="1235">
      <c r="A1235" s="76" t="s">
        <v>2892</v>
      </c>
      <c r="B1235" s="77" t="s">
        <v>2893</v>
      </c>
    </row>
    <row r="1236">
      <c r="A1236" s="76" t="s">
        <v>2894</v>
      </c>
      <c r="B1236" s="77" t="s">
        <v>2895</v>
      </c>
    </row>
    <row r="1237">
      <c r="A1237" s="76" t="s">
        <v>515</v>
      </c>
      <c r="B1237" s="77" t="s">
        <v>2896</v>
      </c>
    </row>
    <row r="1238">
      <c r="A1238" s="76" t="s">
        <v>2897</v>
      </c>
      <c r="B1238" s="77" t="s">
        <v>2898</v>
      </c>
    </row>
    <row r="1239">
      <c r="A1239" s="76" t="s">
        <v>2899</v>
      </c>
      <c r="B1239" s="77" t="s">
        <v>2900</v>
      </c>
    </row>
    <row r="1240">
      <c r="A1240" s="76" t="s">
        <v>2901</v>
      </c>
      <c r="B1240" s="77" t="s">
        <v>2902</v>
      </c>
    </row>
    <row r="1241">
      <c r="A1241" s="76" t="s">
        <v>2903</v>
      </c>
      <c r="B1241" s="77" t="s">
        <v>2904</v>
      </c>
    </row>
    <row r="1242">
      <c r="A1242" s="76" t="s">
        <v>2905</v>
      </c>
      <c r="B1242" s="77" t="s">
        <v>2906</v>
      </c>
    </row>
    <row r="1243">
      <c r="A1243" s="76" t="s">
        <v>2907</v>
      </c>
      <c r="B1243" s="77" t="s">
        <v>2908</v>
      </c>
    </row>
    <row r="1244">
      <c r="A1244" s="76" t="s">
        <v>2909</v>
      </c>
      <c r="B1244" s="77" t="s">
        <v>2910</v>
      </c>
    </row>
    <row r="1245">
      <c r="A1245" s="76" t="s">
        <v>178</v>
      </c>
      <c r="B1245" s="77" t="s">
        <v>2911</v>
      </c>
    </row>
    <row r="1246">
      <c r="A1246" s="76" t="s">
        <v>2912</v>
      </c>
      <c r="B1246" s="77" t="s">
        <v>2913</v>
      </c>
    </row>
    <row r="1247">
      <c r="A1247" s="76" t="s">
        <v>2914</v>
      </c>
      <c r="B1247" s="77" t="s">
        <v>2915</v>
      </c>
    </row>
    <row r="1248">
      <c r="A1248" s="76" t="s">
        <v>2916</v>
      </c>
      <c r="B1248" s="77" t="s">
        <v>2917</v>
      </c>
    </row>
    <row r="1249">
      <c r="A1249" s="76" t="s">
        <v>2918</v>
      </c>
      <c r="B1249" s="77" t="s">
        <v>2919</v>
      </c>
    </row>
    <row r="1250">
      <c r="A1250" s="76" t="s">
        <v>2920</v>
      </c>
      <c r="B1250" s="77" t="s">
        <v>2921</v>
      </c>
    </row>
    <row r="1251">
      <c r="A1251" s="76" t="s">
        <v>2922</v>
      </c>
      <c r="B1251" s="77" t="s">
        <v>2923</v>
      </c>
    </row>
    <row r="1252">
      <c r="A1252" s="76" t="s">
        <v>2924</v>
      </c>
      <c r="B1252" s="77" t="s">
        <v>2925</v>
      </c>
    </row>
    <row r="1253">
      <c r="A1253" s="76" t="s">
        <v>2926</v>
      </c>
      <c r="B1253" s="77" t="s">
        <v>2927</v>
      </c>
    </row>
    <row r="1254">
      <c r="A1254" s="76" t="s">
        <v>2928</v>
      </c>
      <c r="B1254" s="77" t="s">
        <v>2929</v>
      </c>
    </row>
    <row r="1255">
      <c r="A1255" s="76" t="s">
        <v>2930</v>
      </c>
      <c r="B1255" s="77" t="s">
        <v>2931</v>
      </c>
    </row>
    <row r="1256">
      <c r="A1256" s="76" t="s">
        <v>2932</v>
      </c>
      <c r="B1256" s="77" t="s">
        <v>2933</v>
      </c>
    </row>
    <row r="1257">
      <c r="A1257" s="76" t="s">
        <v>291</v>
      </c>
      <c r="B1257" s="77" t="s">
        <v>2934</v>
      </c>
    </row>
    <row r="1258">
      <c r="A1258" s="76" t="s">
        <v>2935</v>
      </c>
      <c r="B1258" s="77" t="s">
        <v>2936</v>
      </c>
    </row>
    <row r="1259">
      <c r="A1259" s="76" t="s">
        <v>623</v>
      </c>
      <c r="B1259" s="77" t="s">
        <v>2937</v>
      </c>
    </row>
    <row r="1260">
      <c r="A1260" s="76" t="s">
        <v>2938</v>
      </c>
      <c r="B1260" s="77" t="s">
        <v>2939</v>
      </c>
    </row>
    <row r="1261">
      <c r="A1261" s="76" t="s">
        <v>2940</v>
      </c>
      <c r="B1261" s="77" t="s">
        <v>2941</v>
      </c>
    </row>
    <row r="1262">
      <c r="A1262" s="76" t="s">
        <v>369</v>
      </c>
      <c r="B1262" s="77" t="s">
        <v>2942</v>
      </c>
    </row>
    <row r="1263">
      <c r="A1263" s="76" t="s">
        <v>2943</v>
      </c>
      <c r="B1263" s="77" t="s">
        <v>2944</v>
      </c>
    </row>
    <row r="1264">
      <c r="A1264" s="76" t="s">
        <v>2945</v>
      </c>
      <c r="B1264" s="77" t="s">
        <v>2593</v>
      </c>
    </row>
    <row r="1265">
      <c r="A1265" s="76" t="s">
        <v>2946</v>
      </c>
      <c r="B1265" s="77" t="s">
        <v>2947</v>
      </c>
    </row>
    <row r="1266">
      <c r="A1266" s="76" t="s">
        <v>2948</v>
      </c>
      <c r="B1266" s="77" t="s">
        <v>2949</v>
      </c>
    </row>
    <row r="1267">
      <c r="A1267" s="76" t="s">
        <v>183</v>
      </c>
      <c r="B1267" s="77" t="s">
        <v>2950</v>
      </c>
    </row>
    <row r="1268">
      <c r="A1268" s="76" t="s">
        <v>2951</v>
      </c>
      <c r="B1268" s="77" t="s">
        <v>2952</v>
      </c>
    </row>
    <row r="1269">
      <c r="A1269" s="76" t="s">
        <v>2953</v>
      </c>
      <c r="B1269" s="77" t="s">
        <v>2954</v>
      </c>
    </row>
    <row r="1270">
      <c r="A1270" s="76" t="s">
        <v>2955</v>
      </c>
      <c r="B1270" s="77" t="s">
        <v>2956</v>
      </c>
    </row>
    <row r="1271">
      <c r="A1271" s="76" t="s">
        <v>2957</v>
      </c>
      <c r="B1271" s="77" t="s">
        <v>2958</v>
      </c>
    </row>
    <row r="1272">
      <c r="A1272" s="76" t="s">
        <v>2959</v>
      </c>
      <c r="B1272" s="77" t="s">
        <v>2960</v>
      </c>
    </row>
    <row r="1273">
      <c r="A1273" s="76" t="s">
        <v>2961</v>
      </c>
      <c r="B1273" s="77" t="s">
        <v>2962</v>
      </c>
    </row>
    <row r="1274">
      <c r="A1274" s="76" t="s">
        <v>310</v>
      </c>
      <c r="B1274" s="77" t="s">
        <v>2963</v>
      </c>
    </row>
    <row r="1275">
      <c r="A1275" s="76" t="s">
        <v>404</v>
      </c>
      <c r="B1275" s="77" t="s">
        <v>2964</v>
      </c>
    </row>
    <row r="1276">
      <c r="A1276" s="76" t="s">
        <v>2965</v>
      </c>
      <c r="B1276" s="77" t="s">
        <v>2966</v>
      </c>
    </row>
    <row r="1277">
      <c r="A1277" s="76" t="s">
        <v>2967</v>
      </c>
      <c r="B1277" s="78"/>
    </row>
    <row r="1278">
      <c r="A1278" s="76" t="s">
        <v>2968</v>
      </c>
      <c r="B1278" s="77" t="s">
        <v>2969</v>
      </c>
    </row>
    <row r="1279">
      <c r="A1279" s="76" t="s">
        <v>2970</v>
      </c>
      <c r="B1279" s="77" t="s">
        <v>2971</v>
      </c>
    </row>
    <row r="1280">
      <c r="A1280" s="76" t="s">
        <v>347</v>
      </c>
      <c r="B1280" s="77" t="s">
        <v>2972</v>
      </c>
    </row>
    <row r="1281">
      <c r="A1281" s="76" t="s">
        <v>2973</v>
      </c>
      <c r="B1281" s="77" t="s">
        <v>2974</v>
      </c>
    </row>
    <row r="1282">
      <c r="A1282" s="76" t="s">
        <v>176</v>
      </c>
      <c r="B1282" s="77" t="s">
        <v>2975</v>
      </c>
    </row>
    <row r="1283">
      <c r="A1283" s="76" t="s">
        <v>2976</v>
      </c>
      <c r="B1283" s="77" t="s">
        <v>2977</v>
      </c>
    </row>
    <row r="1284">
      <c r="A1284" s="76" t="s">
        <v>2978</v>
      </c>
      <c r="B1284" s="77" t="s">
        <v>2979</v>
      </c>
    </row>
    <row r="1285">
      <c r="A1285" s="76" t="s">
        <v>2980</v>
      </c>
      <c r="B1285" s="77" t="s">
        <v>2981</v>
      </c>
    </row>
    <row r="1286">
      <c r="A1286" s="76" t="s">
        <v>2982</v>
      </c>
      <c r="B1286" s="77" t="s">
        <v>2983</v>
      </c>
    </row>
    <row r="1287">
      <c r="A1287" s="76" t="s">
        <v>2984</v>
      </c>
      <c r="B1287" s="77" t="s">
        <v>2985</v>
      </c>
    </row>
    <row r="1288">
      <c r="A1288" s="76" t="s">
        <v>2986</v>
      </c>
      <c r="B1288" s="77" t="s">
        <v>2987</v>
      </c>
    </row>
    <row r="1289">
      <c r="A1289" s="76" t="s">
        <v>2988</v>
      </c>
      <c r="B1289" s="77" t="s">
        <v>2989</v>
      </c>
    </row>
    <row r="1290">
      <c r="A1290" s="76" t="s">
        <v>2990</v>
      </c>
      <c r="B1290" s="77" t="s">
        <v>2991</v>
      </c>
    </row>
    <row r="1291">
      <c r="A1291" s="76" t="s">
        <v>2992</v>
      </c>
      <c r="B1291" s="77" t="s">
        <v>2993</v>
      </c>
    </row>
    <row r="1292">
      <c r="A1292" s="76" t="s">
        <v>498</v>
      </c>
      <c r="B1292" s="77" t="s">
        <v>1742</v>
      </c>
    </row>
    <row r="1293">
      <c r="A1293" s="76" t="s">
        <v>2994</v>
      </c>
      <c r="B1293" s="77" t="s">
        <v>2995</v>
      </c>
    </row>
    <row r="1294">
      <c r="A1294" s="76" t="s">
        <v>2996</v>
      </c>
      <c r="B1294" s="77" t="s">
        <v>2997</v>
      </c>
    </row>
    <row r="1295">
      <c r="A1295" s="76" t="s">
        <v>2998</v>
      </c>
      <c r="B1295" s="77" t="s">
        <v>2999</v>
      </c>
    </row>
    <row r="1296">
      <c r="A1296" s="76" t="s">
        <v>3000</v>
      </c>
      <c r="B1296" s="77" t="s">
        <v>3001</v>
      </c>
    </row>
    <row r="1297">
      <c r="A1297" s="76" t="s">
        <v>3002</v>
      </c>
      <c r="B1297" s="77" t="s">
        <v>3003</v>
      </c>
    </row>
    <row r="1298">
      <c r="A1298" s="76" t="s">
        <v>3004</v>
      </c>
      <c r="B1298" s="77" t="s">
        <v>3005</v>
      </c>
    </row>
    <row r="1299">
      <c r="A1299" s="76" t="s">
        <v>3006</v>
      </c>
      <c r="B1299" s="77" t="s">
        <v>3007</v>
      </c>
    </row>
    <row r="1300">
      <c r="A1300" s="76" t="s">
        <v>302</v>
      </c>
      <c r="B1300" s="77" t="s">
        <v>3008</v>
      </c>
    </row>
    <row r="1301">
      <c r="A1301" s="76" t="s">
        <v>3009</v>
      </c>
      <c r="B1301" s="77" t="s">
        <v>3010</v>
      </c>
    </row>
    <row r="1302">
      <c r="A1302" s="76" t="s">
        <v>3011</v>
      </c>
      <c r="B1302" s="77" t="s">
        <v>3012</v>
      </c>
    </row>
    <row r="1303">
      <c r="A1303" s="76" t="s">
        <v>3013</v>
      </c>
      <c r="B1303" s="77" t="s">
        <v>3014</v>
      </c>
    </row>
    <row r="1304">
      <c r="A1304" s="76" t="s">
        <v>3015</v>
      </c>
      <c r="B1304" s="77" t="s">
        <v>3016</v>
      </c>
    </row>
    <row r="1305">
      <c r="A1305" s="76" t="s">
        <v>416</v>
      </c>
      <c r="B1305" s="77" t="s">
        <v>3017</v>
      </c>
    </row>
    <row r="1306">
      <c r="A1306" s="76" t="s">
        <v>3018</v>
      </c>
      <c r="B1306" s="77" t="s">
        <v>3019</v>
      </c>
    </row>
    <row r="1307">
      <c r="A1307" s="76" t="s">
        <v>3020</v>
      </c>
      <c r="B1307" s="77" t="s">
        <v>3021</v>
      </c>
    </row>
    <row r="1308">
      <c r="A1308" s="76" t="s">
        <v>3022</v>
      </c>
      <c r="B1308" s="77" t="s">
        <v>3023</v>
      </c>
    </row>
    <row r="1309">
      <c r="A1309" s="76" t="s">
        <v>3024</v>
      </c>
      <c r="B1309" s="77" t="s">
        <v>2219</v>
      </c>
    </row>
    <row r="1310">
      <c r="A1310" s="76" t="s">
        <v>421</v>
      </c>
      <c r="B1310" s="77" t="s">
        <v>3025</v>
      </c>
    </row>
    <row r="1311">
      <c r="A1311" s="76" t="s">
        <v>359</v>
      </c>
      <c r="B1311" s="77" t="s">
        <v>3026</v>
      </c>
    </row>
    <row r="1312">
      <c r="A1312" s="76" t="s">
        <v>3027</v>
      </c>
      <c r="B1312" s="77" t="s">
        <v>3028</v>
      </c>
    </row>
    <row r="1313">
      <c r="A1313" s="76" t="s">
        <v>3029</v>
      </c>
      <c r="B1313" s="77" t="s">
        <v>3030</v>
      </c>
    </row>
    <row r="1314">
      <c r="A1314" s="76" t="s">
        <v>179</v>
      </c>
      <c r="B1314" s="77" t="s">
        <v>3031</v>
      </c>
    </row>
    <row r="1315">
      <c r="A1315" s="76" t="s">
        <v>3032</v>
      </c>
      <c r="B1315" s="77" t="s">
        <v>3033</v>
      </c>
    </row>
    <row r="1316">
      <c r="A1316" s="76" t="s">
        <v>3034</v>
      </c>
      <c r="B1316" s="77" t="s">
        <v>3035</v>
      </c>
    </row>
    <row r="1317">
      <c r="A1317" s="76" t="s">
        <v>3036</v>
      </c>
      <c r="B1317" s="77" t="s">
        <v>3037</v>
      </c>
    </row>
    <row r="1318">
      <c r="A1318" s="76" t="s">
        <v>3038</v>
      </c>
      <c r="B1318" s="77" t="s">
        <v>3039</v>
      </c>
    </row>
    <row r="1319">
      <c r="A1319" s="76" t="s">
        <v>3040</v>
      </c>
      <c r="B1319" s="77" t="s">
        <v>3041</v>
      </c>
    </row>
    <row r="1320">
      <c r="A1320" s="76" t="s">
        <v>3042</v>
      </c>
      <c r="B1320" s="77" t="s">
        <v>2923</v>
      </c>
    </row>
    <row r="1321">
      <c r="A1321" s="76" t="s">
        <v>3043</v>
      </c>
      <c r="B1321" s="77" t="s">
        <v>3044</v>
      </c>
    </row>
    <row r="1322">
      <c r="A1322" s="76" t="s">
        <v>3045</v>
      </c>
      <c r="B1322" s="77" t="s">
        <v>3046</v>
      </c>
    </row>
    <row r="1323">
      <c r="A1323" s="76" t="s">
        <v>3047</v>
      </c>
      <c r="B1323" s="77" t="s">
        <v>3048</v>
      </c>
    </row>
    <row r="1324">
      <c r="A1324" s="76" t="s">
        <v>3049</v>
      </c>
      <c r="B1324" s="77" t="s">
        <v>3050</v>
      </c>
    </row>
    <row r="1325">
      <c r="A1325" s="76" t="s">
        <v>3051</v>
      </c>
      <c r="B1325" s="77" t="s">
        <v>3052</v>
      </c>
    </row>
    <row r="1326">
      <c r="A1326" s="76" t="s">
        <v>3053</v>
      </c>
      <c r="B1326" s="77" t="s">
        <v>3054</v>
      </c>
    </row>
    <row r="1327">
      <c r="A1327" s="76" t="s">
        <v>222</v>
      </c>
      <c r="B1327" s="77" t="s">
        <v>3055</v>
      </c>
    </row>
    <row r="1328">
      <c r="A1328" s="76" t="s">
        <v>3056</v>
      </c>
      <c r="B1328" s="77" t="s">
        <v>3057</v>
      </c>
    </row>
    <row r="1329">
      <c r="A1329" s="76" t="s">
        <v>3058</v>
      </c>
      <c r="B1329" s="77" t="s">
        <v>3059</v>
      </c>
    </row>
    <row r="1330">
      <c r="A1330" s="76" t="s">
        <v>3060</v>
      </c>
      <c r="B1330" s="77" t="s">
        <v>3061</v>
      </c>
    </row>
    <row r="1331">
      <c r="A1331" s="76" t="s">
        <v>3062</v>
      </c>
      <c r="B1331" s="77" t="s">
        <v>3063</v>
      </c>
    </row>
    <row r="1332">
      <c r="A1332" s="76" t="s">
        <v>3064</v>
      </c>
      <c r="B1332" s="77" t="s">
        <v>3065</v>
      </c>
    </row>
    <row r="1333">
      <c r="A1333" s="76" t="s">
        <v>3066</v>
      </c>
      <c r="B1333" s="77" t="s">
        <v>3067</v>
      </c>
    </row>
    <row r="1334">
      <c r="A1334" s="76" t="s">
        <v>3068</v>
      </c>
      <c r="B1334" s="77" t="s">
        <v>1643</v>
      </c>
    </row>
    <row r="1335">
      <c r="A1335" s="76" t="s">
        <v>3069</v>
      </c>
      <c r="B1335" s="77" t="s">
        <v>3070</v>
      </c>
    </row>
    <row r="1336">
      <c r="A1336" s="76" t="s">
        <v>162</v>
      </c>
      <c r="B1336" s="77" t="s">
        <v>3071</v>
      </c>
    </row>
    <row r="1337">
      <c r="A1337" s="76" t="s">
        <v>3072</v>
      </c>
      <c r="B1337" s="77" t="s">
        <v>3073</v>
      </c>
    </row>
    <row r="1338">
      <c r="A1338" s="76" t="s">
        <v>3074</v>
      </c>
      <c r="B1338" s="77" t="s">
        <v>3075</v>
      </c>
    </row>
    <row r="1339">
      <c r="A1339" s="76" t="s">
        <v>3076</v>
      </c>
      <c r="B1339" s="77" t="s">
        <v>3077</v>
      </c>
    </row>
    <row r="1340">
      <c r="A1340" s="76" t="s">
        <v>3078</v>
      </c>
      <c r="B1340" s="77" t="s">
        <v>3079</v>
      </c>
    </row>
    <row r="1341">
      <c r="A1341" s="76" t="s">
        <v>3056</v>
      </c>
      <c r="B1341" s="77" t="s">
        <v>3057</v>
      </c>
    </row>
    <row r="1342">
      <c r="A1342" s="76" t="s">
        <v>3080</v>
      </c>
      <c r="B1342" s="77" t="s">
        <v>3081</v>
      </c>
    </row>
    <row r="1343">
      <c r="A1343" s="76" t="s">
        <v>438</v>
      </c>
      <c r="B1343" s="77" t="s">
        <v>3082</v>
      </c>
    </row>
    <row r="1344">
      <c r="A1344" s="76" t="s">
        <v>3083</v>
      </c>
      <c r="B1344" s="77" t="s">
        <v>3084</v>
      </c>
    </row>
    <row r="1345">
      <c r="A1345" s="76" t="s">
        <v>3085</v>
      </c>
      <c r="B1345" s="77" t="s">
        <v>3086</v>
      </c>
    </row>
    <row r="1346">
      <c r="A1346" s="76" t="s">
        <v>3087</v>
      </c>
      <c r="B1346" s="77" t="s">
        <v>3088</v>
      </c>
    </row>
    <row r="1347">
      <c r="A1347" s="76" t="s">
        <v>3089</v>
      </c>
      <c r="B1347" s="77" t="s">
        <v>3090</v>
      </c>
    </row>
    <row r="1348">
      <c r="A1348" s="76" t="s">
        <v>3091</v>
      </c>
      <c r="B1348" s="77" t="s">
        <v>3092</v>
      </c>
    </row>
    <row r="1349">
      <c r="A1349" s="76" t="s">
        <v>3093</v>
      </c>
      <c r="B1349" s="77" t="s">
        <v>3094</v>
      </c>
    </row>
    <row r="1350">
      <c r="A1350" s="76" t="s">
        <v>3095</v>
      </c>
      <c r="B1350" s="77" t="s">
        <v>3096</v>
      </c>
    </row>
    <row r="1351">
      <c r="A1351" s="76" t="s">
        <v>2884</v>
      </c>
      <c r="B1351" s="77" t="s">
        <v>2885</v>
      </c>
    </row>
    <row r="1352">
      <c r="A1352" s="76" t="s">
        <v>3097</v>
      </c>
      <c r="B1352" s="77" t="s">
        <v>3098</v>
      </c>
    </row>
    <row r="1353">
      <c r="A1353" s="76" t="s">
        <v>3099</v>
      </c>
      <c r="B1353" s="77" t="s">
        <v>3100</v>
      </c>
    </row>
    <row r="1354">
      <c r="A1354" s="76" t="s">
        <v>186</v>
      </c>
      <c r="B1354" s="77" t="s">
        <v>2559</v>
      </c>
    </row>
    <row r="1355">
      <c r="A1355" s="76" t="s">
        <v>3101</v>
      </c>
      <c r="B1355" s="77" t="s">
        <v>3102</v>
      </c>
    </row>
    <row r="1356">
      <c r="A1356" s="76" t="s">
        <v>3103</v>
      </c>
      <c r="B1356" s="77" t="s">
        <v>3104</v>
      </c>
    </row>
    <row r="1357">
      <c r="A1357" s="76" t="s">
        <v>201</v>
      </c>
      <c r="B1357" s="77" t="s">
        <v>3105</v>
      </c>
    </row>
    <row r="1358">
      <c r="A1358" s="76" t="s">
        <v>3106</v>
      </c>
      <c r="B1358" s="77" t="s">
        <v>3107</v>
      </c>
    </row>
    <row r="1359">
      <c r="A1359" s="76" t="s">
        <v>3108</v>
      </c>
      <c r="B1359" s="77" t="s">
        <v>3109</v>
      </c>
    </row>
    <row r="1360">
      <c r="A1360" s="76" t="s">
        <v>3110</v>
      </c>
      <c r="B1360" s="77" t="s">
        <v>3098</v>
      </c>
    </row>
    <row r="1361">
      <c r="A1361" s="76" t="s">
        <v>3111</v>
      </c>
      <c r="B1361" s="77" t="s">
        <v>3112</v>
      </c>
    </row>
    <row r="1362">
      <c r="A1362" s="76" t="s">
        <v>3113</v>
      </c>
      <c r="B1362" s="77" t="s">
        <v>3114</v>
      </c>
    </row>
    <row r="1363">
      <c r="A1363" s="76" t="s">
        <v>3115</v>
      </c>
      <c r="B1363" s="77" t="s">
        <v>3116</v>
      </c>
    </row>
    <row r="1364">
      <c r="A1364" s="76" t="s">
        <v>3117</v>
      </c>
      <c r="B1364" s="77" t="s">
        <v>3118</v>
      </c>
    </row>
    <row r="1365">
      <c r="A1365" s="76" t="s">
        <v>59</v>
      </c>
      <c r="B1365" s="77" t="s">
        <v>60</v>
      </c>
    </row>
    <row r="1366">
      <c r="A1366" s="76" t="s">
        <v>3119</v>
      </c>
      <c r="B1366" s="77" t="s">
        <v>3120</v>
      </c>
    </row>
    <row r="1367">
      <c r="A1367" s="76" t="s">
        <v>3121</v>
      </c>
      <c r="B1367" s="77" t="s">
        <v>3122</v>
      </c>
    </row>
    <row r="1368">
      <c r="A1368" s="76" t="s">
        <v>3123</v>
      </c>
      <c r="B1368" s="77" t="s">
        <v>3124</v>
      </c>
    </row>
    <row r="1369">
      <c r="A1369" s="76" t="s">
        <v>3125</v>
      </c>
      <c r="B1369" s="77" t="s">
        <v>3126</v>
      </c>
    </row>
    <row r="1370">
      <c r="A1370" s="76" t="s">
        <v>3101</v>
      </c>
      <c r="B1370" s="77" t="s">
        <v>3102</v>
      </c>
    </row>
    <row r="1371">
      <c r="A1371" s="76" t="s">
        <v>3127</v>
      </c>
      <c r="B1371" s="77" t="s">
        <v>3128</v>
      </c>
    </row>
    <row r="1372">
      <c r="A1372" s="76" t="s">
        <v>3129</v>
      </c>
      <c r="B1372" s="77" t="s">
        <v>3130</v>
      </c>
    </row>
    <row r="1373">
      <c r="A1373" s="76" t="s">
        <v>3131</v>
      </c>
      <c r="B1373" s="77" t="s">
        <v>3132</v>
      </c>
    </row>
    <row r="1374">
      <c r="A1374" s="76" t="s">
        <v>3133</v>
      </c>
      <c r="B1374" s="77" t="s">
        <v>3134</v>
      </c>
    </row>
    <row r="1375">
      <c r="A1375" s="76" t="s">
        <v>3135</v>
      </c>
      <c r="B1375" s="77" t="s">
        <v>3136</v>
      </c>
    </row>
    <row r="1376">
      <c r="A1376" s="76" t="s">
        <v>3137</v>
      </c>
      <c r="B1376" s="77" t="s">
        <v>3138</v>
      </c>
    </row>
    <row r="1377">
      <c r="A1377" s="76" t="s">
        <v>590</v>
      </c>
      <c r="B1377" s="77" t="s">
        <v>3139</v>
      </c>
    </row>
    <row r="1378">
      <c r="A1378" s="76" t="s">
        <v>3140</v>
      </c>
      <c r="B1378" s="77" t="s">
        <v>3141</v>
      </c>
    </row>
    <row r="1379">
      <c r="A1379" s="76" t="s">
        <v>566</v>
      </c>
      <c r="B1379" s="77" t="s">
        <v>3142</v>
      </c>
    </row>
    <row r="1380">
      <c r="A1380" s="76" t="s">
        <v>3143</v>
      </c>
      <c r="B1380" s="77" t="s">
        <v>3144</v>
      </c>
    </row>
    <row r="1381">
      <c r="A1381" s="76" t="s">
        <v>3145</v>
      </c>
      <c r="B1381" s="77" t="s">
        <v>3146</v>
      </c>
    </row>
    <row r="1382">
      <c r="A1382" s="76" t="s">
        <v>3147</v>
      </c>
      <c r="B1382" s="77" t="s">
        <v>3148</v>
      </c>
    </row>
    <row r="1383">
      <c r="A1383" s="76" t="s">
        <v>3149</v>
      </c>
      <c r="B1383" s="77" t="s">
        <v>3150</v>
      </c>
    </row>
    <row r="1384">
      <c r="A1384" s="76" t="s">
        <v>2811</v>
      </c>
      <c r="B1384" s="77" t="s">
        <v>3151</v>
      </c>
    </row>
    <row r="1385">
      <c r="A1385" s="76" t="s">
        <v>3152</v>
      </c>
      <c r="B1385" s="77" t="s">
        <v>3153</v>
      </c>
    </row>
    <row r="1386">
      <c r="A1386" s="76" t="s">
        <v>3154</v>
      </c>
      <c r="B1386" s="77" t="s">
        <v>3155</v>
      </c>
    </row>
    <row r="1387">
      <c r="A1387" s="76" t="s">
        <v>3156</v>
      </c>
      <c r="B1387" s="77" t="s">
        <v>3157</v>
      </c>
    </row>
    <row r="1388">
      <c r="A1388" s="76" t="s">
        <v>467</v>
      </c>
      <c r="B1388" s="77" t="s">
        <v>2079</v>
      </c>
    </row>
    <row r="1389">
      <c r="A1389" s="76" t="s">
        <v>3158</v>
      </c>
      <c r="B1389" s="77" t="s">
        <v>3159</v>
      </c>
    </row>
    <row r="1390">
      <c r="A1390" s="76" t="s">
        <v>3160</v>
      </c>
      <c r="B1390" s="77" t="s">
        <v>3161</v>
      </c>
    </row>
    <row r="1391">
      <c r="A1391" s="76" t="s">
        <v>3162</v>
      </c>
      <c r="B1391" s="77" t="s">
        <v>3163</v>
      </c>
    </row>
    <row r="1392">
      <c r="A1392" s="76" t="s">
        <v>3164</v>
      </c>
      <c r="B1392" s="77" t="s">
        <v>3165</v>
      </c>
    </row>
    <row r="1393">
      <c r="A1393" s="76" t="s">
        <v>333</v>
      </c>
      <c r="B1393" s="77" t="s">
        <v>3166</v>
      </c>
    </row>
    <row r="1394">
      <c r="A1394" s="76" t="s">
        <v>621</v>
      </c>
      <c r="B1394" s="77" t="s">
        <v>3167</v>
      </c>
    </row>
    <row r="1395">
      <c r="A1395" s="76" t="s">
        <v>3168</v>
      </c>
      <c r="B1395" s="77" t="s">
        <v>3169</v>
      </c>
    </row>
    <row r="1396">
      <c r="A1396" s="76" t="s">
        <v>3170</v>
      </c>
      <c r="B1396" s="77" t="s">
        <v>3171</v>
      </c>
    </row>
    <row r="1397">
      <c r="A1397" s="76" t="s">
        <v>434</v>
      </c>
      <c r="B1397" s="77" t="s">
        <v>3172</v>
      </c>
    </row>
    <row r="1398">
      <c r="A1398" s="76" t="s">
        <v>3173</v>
      </c>
      <c r="B1398" s="77" t="s">
        <v>3174</v>
      </c>
    </row>
    <row r="1399">
      <c r="A1399" s="76" t="s">
        <v>3175</v>
      </c>
      <c r="B1399" s="77" t="s">
        <v>3176</v>
      </c>
    </row>
    <row r="1400">
      <c r="A1400" s="76" t="s">
        <v>3177</v>
      </c>
      <c r="B1400" s="77" t="s">
        <v>3178</v>
      </c>
    </row>
    <row r="1401">
      <c r="A1401" s="76" t="s">
        <v>3179</v>
      </c>
      <c r="B1401" s="77" t="s">
        <v>3180</v>
      </c>
    </row>
    <row r="1402">
      <c r="A1402" s="76" t="s">
        <v>3181</v>
      </c>
      <c r="B1402" s="77" t="s">
        <v>3182</v>
      </c>
    </row>
    <row r="1403">
      <c r="A1403" s="76" t="s">
        <v>3183</v>
      </c>
      <c r="B1403" s="77" t="s">
        <v>3184</v>
      </c>
    </row>
    <row r="1404">
      <c r="A1404" s="76" t="s">
        <v>3185</v>
      </c>
      <c r="B1404" s="77" t="s">
        <v>3186</v>
      </c>
    </row>
    <row r="1405">
      <c r="A1405" s="76" t="s">
        <v>3187</v>
      </c>
      <c r="B1405" s="77" t="s">
        <v>3182</v>
      </c>
    </row>
    <row r="1406">
      <c r="A1406" s="76" t="s">
        <v>613</v>
      </c>
      <c r="B1406" s="77" t="s">
        <v>3188</v>
      </c>
    </row>
    <row r="1407">
      <c r="A1407" s="76" t="s">
        <v>22</v>
      </c>
      <c r="B1407" s="77" t="s">
        <v>23</v>
      </c>
    </row>
    <row r="1408">
      <c r="A1408" s="76" t="s">
        <v>24</v>
      </c>
      <c r="B1408" s="77" t="s">
        <v>25</v>
      </c>
    </row>
    <row r="1409">
      <c r="A1409" s="76" t="s">
        <v>3189</v>
      </c>
      <c r="B1409" s="77" t="s">
        <v>3190</v>
      </c>
    </row>
    <row r="1410">
      <c r="A1410" s="76" t="s">
        <v>3191</v>
      </c>
      <c r="B1410" s="77" t="s">
        <v>3192</v>
      </c>
    </row>
    <row r="1411">
      <c r="A1411" s="76" t="s">
        <v>3193</v>
      </c>
      <c r="B1411" s="77" t="s">
        <v>3194</v>
      </c>
    </row>
    <row r="1412">
      <c r="A1412" s="76" t="s">
        <v>3195</v>
      </c>
      <c r="B1412" s="77" t="s">
        <v>3196</v>
      </c>
    </row>
    <row r="1413">
      <c r="A1413" s="76" t="s">
        <v>3197</v>
      </c>
      <c r="B1413" s="77" t="s">
        <v>3198</v>
      </c>
    </row>
    <row r="1414">
      <c r="A1414" s="76" t="s">
        <v>3199</v>
      </c>
      <c r="B1414" s="77" t="s">
        <v>3200</v>
      </c>
    </row>
    <row r="1415">
      <c r="A1415" s="76" t="s">
        <v>3201</v>
      </c>
      <c r="B1415" s="77" t="s">
        <v>3202</v>
      </c>
    </row>
    <row r="1416">
      <c r="A1416" s="76" t="s">
        <v>3203</v>
      </c>
      <c r="B1416" s="77" t="s">
        <v>3204</v>
      </c>
    </row>
    <row r="1417">
      <c r="A1417" s="76" t="s">
        <v>3205</v>
      </c>
      <c r="B1417" s="77" t="s">
        <v>3206</v>
      </c>
    </row>
    <row r="1418">
      <c r="A1418" s="76" t="s">
        <v>3207</v>
      </c>
      <c r="B1418" s="77" t="s">
        <v>3208</v>
      </c>
    </row>
    <row r="1419">
      <c r="A1419" s="76" t="s">
        <v>3209</v>
      </c>
      <c r="B1419" s="77" t="s">
        <v>3210</v>
      </c>
    </row>
    <row r="1420">
      <c r="A1420" s="76" t="s">
        <v>3211</v>
      </c>
      <c r="B1420" s="77" t="s">
        <v>3212</v>
      </c>
    </row>
    <row r="1421">
      <c r="A1421" s="76" t="s">
        <v>3213</v>
      </c>
      <c r="B1421" s="77" t="s">
        <v>3214</v>
      </c>
    </row>
    <row r="1422">
      <c r="A1422" s="76" t="s">
        <v>3215</v>
      </c>
      <c r="B1422" s="77" t="s">
        <v>3216</v>
      </c>
    </row>
    <row r="1423">
      <c r="A1423" s="76" t="s">
        <v>3217</v>
      </c>
      <c r="B1423" s="77" t="s">
        <v>3218</v>
      </c>
    </row>
    <row r="1424">
      <c r="A1424" s="76" t="s">
        <v>3219</v>
      </c>
      <c r="B1424" s="77" t="s">
        <v>3220</v>
      </c>
    </row>
    <row r="1425">
      <c r="A1425" s="76" t="s">
        <v>3221</v>
      </c>
      <c r="B1425" s="77" t="s">
        <v>3222</v>
      </c>
    </row>
    <row r="1426">
      <c r="A1426" s="76" t="s">
        <v>3223</v>
      </c>
      <c r="B1426" s="77" t="s">
        <v>3224</v>
      </c>
    </row>
    <row r="1427">
      <c r="A1427" s="76" t="s">
        <v>3225</v>
      </c>
      <c r="B1427" s="77" t="s">
        <v>3226</v>
      </c>
    </row>
    <row r="1428">
      <c r="A1428" s="76" t="s">
        <v>436</v>
      </c>
      <c r="B1428" s="77" t="s">
        <v>3227</v>
      </c>
    </row>
    <row r="1429">
      <c r="A1429" s="76" t="s">
        <v>3228</v>
      </c>
      <c r="B1429" s="78"/>
    </row>
    <row r="1430">
      <c r="A1430" s="76" t="s">
        <v>221</v>
      </c>
      <c r="B1430" s="77" t="s">
        <v>3229</v>
      </c>
    </row>
    <row r="1431">
      <c r="A1431" s="76" t="s">
        <v>441</v>
      </c>
      <c r="B1431" s="77" t="s">
        <v>3230</v>
      </c>
    </row>
    <row r="1432">
      <c r="A1432" s="76" t="s">
        <v>3231</v>
      </c>
      <c r="B1432" s="77" t="s">
        <v>3226</v>
      </c>
    </row>
    <row r="1433">
      <c r="A1433" s="76" t="s">
        <v>3232</v>
      </c>
      <c r="B1433" s="77" t="s">
        <v>3233</v>
      </c>
    </row>
    <row r="1434">
      <c r="A1434" s="76" t="s">
        <v>555</v>
      </c>
      <c r="B1434" s="77" t="s">
        <v>3234</v>
      </c>
    </row>
    <row r="1435">
      <c r="A1435" s="76" t="s">
        <v>3235</v>
      </c>
      <c r="B1435" s="77" t="s">
        <v>3236</v>
      </c>
    </row>
    <row r="1436">
      <c r="A1436" s="76" t="s">
        <v>367</v>
      </c>
      <c r="B1436" s="77" t="s">
        <v>3237</v>
      </c>
    </row>
    <row r="1437">
      <c r="A1437" s="76" t="s">
        <v>196</v>
      </c>
      <c r="B1437" s="77" t="s">
        <v>3238</v>
      </c>
    </row>
    <row r="1438">
      <c r="A1438" s="76" t="s">
        <v>596</v>
      </c>
      <c r="B1438" s="77" t="s">
        <v>3239</v>
      </c>
    </row>
    <row r="1439">
      <c r="A1439" s="76" t="s">
        <v>3240</v>
      </c>
      <c r="B1439" s="77" t="s">
        <v>3241</v>
      </c>
    </row>
    <row r="1440">
      <c r="A1440" s="76" t="s">
        <v>3242</v>
      </c>
      <c r="B1440" s="77" t="s">
        <v>3243</v>
      </c>
    </row>
    <row r="1441">
      <c r="A1441" s="76" t="s">
        <v>457</v>
      </c>
      <c r="B1441" s="77" t="s">
        <v>3244</v>
      </c>
    </row>
    <row r="1442">
      <c r="A1442" s="76" t="s">
        <v>3245</v>
      </c>
      <c r="B1442" s="77" t="s">
        <v>3246</v>
      </c>
    </row>
    <row r="1443">
      <c r="A1443" s="76" t="s">
        <v>182</v>
      </c>
      <c r="B1443" s="77" t="s">
        <v>3247</v>
      </c>
    </row>
    <row r="1444">
      <c r="A1444" s="76" t="s">
        <v>3248</v>
      </c>
      <c r="B1444" s="77" t="s">
        <v>3249</v>
      </c>
    </row>
    <row r="1445">
      <c r="A1445" s="76" t="s">
        <v>3250</v>
      </c>
      <c r="B1445" s="77" t="s">
        <v>3122</v>
      </c>
    </row>
    <row r="1446">
      <c r="A1446" s="76" t="s">
        <v>513</v>
      </c>
      <c r="B1446" s="77" t="s">
        <v>3251</v>
      </c>
    </row>
    <row r="1447">
      <c r="A1447" s="76" t="s">
        <v>3252</v>
      </c>
      <c r="B1447" s="77" t="s">
        <v>3253</v>
      </c>
    </row>
    <row r="1448">
      <c r="A1448" s="76" t="s">
        <v>3254</v>
      </c>
      <c r="B1448" s="77" t="s">
        <v>3255</v>
      </c>
    </row>
    <row r="1449">
      <c r="A1449" s="76" t="s">
        <v>328</v>
      </c>
      <c r="B1449" s="77" t="s">
        <v>3256</v>
      </c>
    </row>
    <row r="1450">
      <c r="A1450" s="76" t="s">
        <v>3257</v>
      </c>
      <c r="B1450" s="77" t="s">
        <v>3258</v>
      </c>
    </row>
    <row r="1451">
      <c r="A1451" s="76" t="s">
        <v>271</v>
      </c>
      <c r="B1451" s="77" t="s">
        <v>3259</v>
      </c>
    </row>
    <row r="1452">
      <c r="A1452" s="76" t="s">
        <v>3260</v>
      </c>
      <c r="B1452" s="77" t="s">
        <v>3261</v>
      </c>
    </row>
    <row r="1453">
      <c r="A1453" s="76" t="s">
        <v>3262</v>
      </c>
      <c r="B1453" s="77" t="s">
        <v>3263</v>
      </c>
    </row>
    <row r="1454">
      <c r="A1454" s="76" t="s">
        <v>3264</v>
      </c>
      <c r="B1454" s="77" t="s">
        <v>3265</v>
      </c>
    </row>
    <row r="1455">
      <c r="A1455" s="76" t="s">
        <v>3266</v>
      </c>
      <c r="B1455" s="77" t="s">
        <v>3267</v>
      </c>
    </row>
    <row r="1456">
      <c r="A1456" s="76" t="s">
        <v>326</v>
      </c>
      <c r="B1456" s="77" t="s">
        <v>2594</v>
      </c>
    </row>
    <row r="1457">
      <c r="A1457" s="76" t="s">
        <v>232</v>
      </c>
      <c r="B1457" s="77" t="s">
        <v>3268</v>
      </c>
    </row>
    <row r="1458">
      <c r="A1458" s="76" t="s">
        <v>256</v>
      </c>
      <c r="B1458" s="77" t="s">
        <v>3269</v>
      </c>
    </row>
    <row r="1459">
      <c r="A1459" s="76" t="s">
        <v>3270</v>
      </c>
      <c r="B1459" s="77" t="s">
        <v>3271</v>
      </c>
    </row>
    <row r="1460">
      <c r="A1460" s="76" t="s">
        <v>3272</v>
      </c>
      <c r="B1460" s="77" t="s">
        <v>3273</v>
      </c>
    </row>
    <row r="1461">
      <c r="A1461" s="76" t="s">
        <v>3274</v>
      </c>
      <c r="B1461" s="77" t="s">
        <v>3275</v>
      </c>
    </row>
    <row r="1462">
      <c r="A1462" s="76" t="s">
        <v>3276</v>
      </c>
      <c r="B1462" s="77" t="s">
        <v>3277</v>
      </c>
    </row>
    <row r="1463">
      <c r="A1463" s="76" t="s">
        <v>3278</v>
      </c>
      <c r="B1463" s="77" t="s">
        <v>3279</v>
      </c>
    </row>
    <row r="1464">
      <c r="A1464" s="76" t="s">
        <v>319</v>
      </c>
      <c r="B1464" s="77" t="s">
        <v>3280</v>
      </c>
    </row>
    <row r="1465">
      <c r="A1465" s="76" t="s">
        <v>3281</v>
      </c>
      <c r="B1465" s="77" t="s">
        <v>3282</v>
      </c>
    </row>
    <row r="1466">
      <c r="A1466" s="76" t="s">
        <v>389</v>
      </c>
      <c r="B1466" s="77" t="s">
        <v>3283</v>
      </c>
    </row>
    <row r="1467">
      <c r="A1467" s="76" t="s">
        <v>3284</v>
      </c>
      <c r="B1467" s="77" t="s">
        <v>3285</v>
      </c>
    </row>
    <row r="1468">
      <c r="A1468" s="76" t="s">
        <v>3286</v>
      </c>
      <c r="B1468" s="77" t="s">
        <v>3287</v>
      </c>
    </row>
    <row r="1469">
      <c r="A1469" s="76" t="s">
        <v>3288</v>
      </c>
      <c r="B1469" s="77" t="s">
        <v>3287</v>
      </c>
    </row>
    <row r="1470">
      <c r="A1470" s="76" t="s">
        <v>3289</v>
      </c>
      <c r="B1470" s="77" t="s">
        <v>3290</v>
      </c>
    </row>
    <row r="1471">
      <c r="A1471" s="76" t="s">
        <v>3291</v>
      </c>
      <c r="B1471" s="77" t="s">
        <v>3292</v>
      </c>
    </row>
    <row r="1472">
      <c r="A1472" s="76" t="s">
        <v>3293</v>
      </c>
      <c r="B1472" s="77" t="s">
        <v>3294</v>
      </c>
    </row>
    <row r="1473">
      <c r="A1473" s="76" t="s">
        <v>512</v>
      </c>
      <c r="B1473" s="77" t="s">
        <v>3295</v>
      </c>
    </row>
    <row r="1474">
      <c r="A1474" s="76" t="s">
        <v>3296</v>
      </c>
      <c r="B1474" s="77" t="s">
        <v>3297</v>
      </c>
    </row>
    <row r="1475">
      <c r="A1475" s="76" t="s">
        <v>418</v>
      </c>
      <c r="B1475" s="77" t="s">
        <v>3298</v>
      </c>
    </row>
    <row r="1476">
      <c r="A1476" s="76" t="s">
        <v>65</v>
      </c>
      <c r="B1476" s="77" t="s">
        <v>66</v>
      </c>
    </row>
    <row r="1477">
      <c r="A1477" s="76" t="s">
        <v>353</v>
      </c>
      <c r="B1477" s="77" t="s">
        <v>3299</v>
      </c>
    </row>
    <row r="1478">
      <c r="A1478" s="76" t="s">
        <v>40</v>
      </c>
      <c r="B1478" s="77" t="s">
        <v>41</v>
      </c>
    </row>
    <row r="1479">
      <c r="A1479" s="76" t="s">
        <v>32</v>
      </c>
      <c r="B1479" s="77" t="s">
        <v>33</v>
      </c>
    </row>
    <row r="1480">
      <c r="A1480" s="76" t="s">
        <v>3300</v>
      </c>
      <c r="B1480" s="77" t="s">
        <v>3301</v>
      </c>
    </row>
    <row r="1481">
      <c r="A1481" s="76" t="s">
        <v>3302</v>
      </c>
      <c r="B1481" s="77" t="s">
        <v>3303</v>
      </c>
    </row>
    <row r="1482">
      <c r="A1482" s="76" t="s">
        <v>631</v>
      </c>
      <c r="B1482" s="77" t="s">
        <v>3304</v>
      </c>
    </row>
    <row r="1483">
      <c r="A1483" s="76" t="s">
        <v>3305</v>
      </c>
      <c r="B1483" s="77" t="s">
        <v>3306</v>
      </c>
    </row>
    <row r="1484">
      <c r="A1484" s="76" t="s">
        <v>3307</v>
      </c>
      <c r="B1484" s="77" t="s">
        <v>3308</v>
      </c>
    </row>
    <row r="1485">
      <c r="A1485" s="76" t="s">
        <v>388</v>
      </c>
      <c r="B1485" s="77" t="s">
        <v>3309</v>
      </c>
    </row>
    <row r="1486">
      <c r="A1486" s="76" t="s">
        <v>3310</v>
      </c>
      <c r="B1486" s="77" t="s">
        <v>3311</v>
      </c>
    </row>
    <row r="1487">
      <c r="A1487" s="76" t="s">
        <v>2590</v>
      </c>
      <c r="B1487" s="77" t="s">
        <v>3312</v>
      </c>
    </row>
    <row r="1488">
      <c r="A1488" s="76" t="s">
        <v>70</v>
      </c>
      <c r="B1488" s="77" t="s">
        <v>71</v>
      </c>
    </row>
    <row r="1489">
      <c r="A1489" s="76" t="s">
        <v>3313</v>
      </c>
      <c r="B1489" s="77" t="s">
        <v>3314</v>
      </c>
    </row>
    <row r="1490">
      <c r="A1490" s="76" t="s">
        <v>188</v>
      </c>
      <c r="B1490" s="77" t="s">
        <v>3315</v>
      </c>
    </row>
    <row r="1491">
      <c r="A1491" s="76" t="s">
        <v>228</v>
      </c>
      <c r="B1491" s="77" t="s">
        <v>3316</v>
      </c>
    </row>
    <row r="1492">
      <c r="A1492" s="76" t="s">
        <v>544</v>
      </c>
      <c r="B1492" s="77" t="s">
        <v>3317</v>
      </c>
    </row>
    <row r="1493">
      <c r="A1493" s="76" t="s">
        <v>299</v>
      </c>
      <c r="B1493" s="77" t="s">
        <v>3318</v>
      </c>
    </row>
    <row r="1494">
      <c r="A1494" s="76" t="s">
        <v>3319</v>
      </c>
      <c r="B1494" s="77" t="s">
        <v>3320</v>
      </c>
    </row>
    <row r="1495">
      <c r="A1495" s="76" t="s">
        <v>293</v>
      </c>
      <c r="B1495" s="77" t="s">
        <v>3321</v>
      </c>
    </row>
    <row r="1496">
      <c r="A1496" s="76" t="s">
        <v>3322</v>
      </c>
      <c r="B1496" s="77" t="s">
        <v>3323</v>
      </c>
    </row>
    <row r="1497">
      <c r="A1497" s="76" t="s">
        <v>500</v>
      </c>
      <c r="B1497" s="77" t="s">
        <v>3324</v>
      </c>
    </row>
    <row r="1498">
      <c r="A1498" s="76" t="s">
        <v>289</v>
      </c>
      <c r="B1498" s="77" t="s">
        <v>3325</v>
      </c>
    </row>
    <row r="1499">
      <c r="A1499" s="76" t="s">
        <v>3326</v>
      </c>
      <c r="B1499" s="77" t="s">
        <v>3327</v>
      </c>
    </row>
    <row r="1500">
      <c r="A1500" s="76" t="s">
        <v>542</v>
      </c>
      <c r="B1500" s="77" t="s">
        <v>3328</v>
      </c>
    </row>
    <row r="1501">
      <c r="A1501" s="76" t="s">
        <v>3329</v>
      </c>
      <c r="B1501" s="77" t="s">
        <v>3330</v>
      </c>
    </row>
    <row r="1502">
      <c r="A1502" s="76" t="s">
        <v>280</v>
      </c>
      <c r="B1502" s="77" t="s">
        <v>3331</v>
      </c>
    </row>
    <row r="1503">
      <c r="A1503" s="76" t="s">
        <v>497</v>
      </c>
      <c r="B1503" s="77" t="s">
        <v>3332</v>
      </c>
    </row>
    <row r="1504">
      <c r="A1504" s="76" t="s">
        <v>3333</v>
      </c>
      <c r="B1504" s="77" t="s">
        <v>3334</v>
      </c>
    </row>
    <row r="1505">
      <c r="A1505" s="76" t="s">
        <v>3335</v>
      </c>
      <c r="B1505" s="77" t="s">
        <v>3336</v>
      </c>
    </row>
    <row r="1506">
      <c r="A1506" s="76" t="s">
        <v>3337</v>
      </c>
      <c r="B1506" s="77" t="s">
        <v>3338</v>
      </c>
    </row>
    <row r="1507">
      <c r="A1507" s="76" t="s">
        <v>3339</v>
      </c>
      <c r="B1507" s="77" t="s">
        <v>3340</v>
      </c>
    </row>
    <row r="1508">
      <c r="A1508" s="76" t="s">
        <v>3341</v>
      </c>
      <c r="B1508" s="77" t="s">
        <v>3342</v>
      </c>
    </row>
    <row r="1509">
      <c r="A1509" s="76" t="s">
        <v>3343</v>
      </c>
      <c r="B1509" s="77" t="s">
        <v>3344</v>
      </c>
    </row>
    <row r="1510">
      <c r="A1510" s="76" t="s">
        <v>207</v>
      </c>
      <c r="B1510" s="77" t="s">
        <v>3345</v>
      </c>
    </row>
    <row r="1511">
      <c r="A1511" s="76" t="s">
        <v>211</v>
      </c>
      <c r="B1511" s="77" t="s">
        <v>3346</v>
      </c>
    </row>
    <row r="1512">
      <c r="A1512" s="76" t="s">
        <v>468</v>
      </c>
      <c r="B1512" s="77" t="s">
        <v>3347</v>
      </c>
    </row>
    <row r="1513">
      <c r="A1513" s="76" t="s">
        <v>3348</v>
      </c>
      <c r="B1513" s="77" t="s">
        <v>3349</v>
      </c>
    </row>
    <row r="1514">
      <c r="A1514" s="76" t="s">
        <v>552</v>
      </c>
      <c r="B1514" s="77" t="s">
        <v>3350</v>
      </c>
    </row>
    <row r="1515">
      <c r="A1515" s="76" t="s">
        <v>3351</v>
      </c>
      <c r="B1515" s="77" t="s">
        <v>3352</v>
      </c>
    </row>
    <row r="1516">
      <c r="A1516" s="76" t="s">
        <v>3353</v>
      </c>
      <c r="B1516" s="77" t="s">
        <v>3354</v>
      </c>
    </row>
    <row r="1517">
      <c r="A1517" s="76" t="s">
        <v>387</v>
      </c>
      <c r="B1517" s="77" t="s">
        <v>3355</v>
      </c>
    </row>
    <row r="1518">
      <c r="A1518" s="76" t="s">
        <v>3356</v>
      </c>
      <c r="B1518" s="77" t="s">
        <v>3357</v>
      </c>
    </row>
    <row r="1519">
      <c r="A1519" s="76" t="s">
        <v>3358</v>
      </c>
      <c r="B1519" s="77" t="s">
        <v>3359</v>
      </c>
    </row>
    <row r="1520">
      <c r="A1520" s="76" t="s">
        <v>205</v>
      </c>
      <c r="B1520" s="77" t="s">
        <v>3360</v>
      </c>
    </row>
    <row r="1521">
      <c r="A1521" s="76" t="s">
        <v>398</v>
      </c>
      <c r="B1521" s="77" t="s">
        <v>3361</v>
      </c>
    </row>
    <row r="1522">
      <c r="A1522" s="76" t="s">
        <v>3362</v>
      </c>
      <c r="B1522" s="77" t="s">
        <v>3363</v>
      </c>
    </row>
    <row r="1523">
      <c r="A1523" s="76" t="s">
        <v>3364</v>
      </c>
      <c r="B1523" s="77" t="s">
        <v>3365</v>
      </c>
    </row>
    <row r="1524">
      <c r="A1524" s="76" t="s">
        <v>253</v>
      </c>
      <c r="B1524" s="77" t="s">
        <v>3366</v>
      </c>
    </row>
    <row r="1525">
      <c r="A1525" s="76" t="s">
        <v>3367</v>
      </c>
      <c r="B1525" s="77" t="s">
        <v>3368</v>
      </c>
    </row>
    <row r="1526">
      <c r="A1526" s="76" t="s">
        <v>461</v>
      </c>
      <c r="B1526" s="77" t="s">
        <v>3369</v>
      </c>
    </row>
    <row r="1527">
      <c r="A1527" s="76" t="s">
        <v>506</v>
      </c>
      <c r="B1527" s="77" t="s">
        <v>3370</v>
      </c>
    </row>
    <row r="1528">
      <c r="A1528" s="76" t="s">
        <v>3371</v>
      </c>
      <c r="B1528" s="77" t="s">
        <v>3372</v>
      </c>
    </row>
    <row r="1529">
      <c r="A1529" s="76" t="s">
        <v>3373</v>
      </c>
      <c r="B1529" s="77" t="s">
        <v>3374</v>
      </c>
    </row>
    <row r="1530">
      <c r="A1530" s="76" t="s">
        <v>266</v>
      </c>
      <c r="B1530" s="77" t="s">
        <v>3375</v>
      </c>
    </row>
    <row r="1531">
      <c r="A1531" s="76" t="s">
        <v>3376</v>
      </c>
      <c r="B1531" s="77" t="s">
        <v>3377</v>
      </c>
    </row>
    <row r="1532">
      <c r="A1532" s="76" t="s">
        <v>3378</v>
      </c>
      <c r="B1532" s="77" t="s">
        <v>3379</v>
      </c>
    </row>
    <row r="1533">
      <c r="A1533" s="76" t="s">
        <v>3380</v>
      </c>
      <c r="B1533" s="77" t="s">
        <v>3381</v>
      </c>
    </row>
    <row r="1534">
      <c r="A1534" s="76" t="s">
        <v>3382</v>
      </c>
      <c r="B1534" s="78"/>
    </row>
    <row r="1535">
      <c r="A1535" s="76" t="s">
        <v>3383</v>
      </c>
      <c r="B1535" s="77" t="s">
        <v>3384</v>
      </c>
    </row>
    <row r="1536">
      <c r="A1536" s="76" t="s">
        <v>3385</v>
      </c>
      <c r="B1536" s="77" t="s">
        <v>3386</v>
      </c>
    </row>
    <row r="1537">
      <c r="A1537" s="76" t="s">
        <v>161</v>
      </c>
      <c r="B1537" s="77" t="s">
        <v>3387</v>
      </c>
    </row>
    <row r="1538">
      <c r="A1538" s="76" t="s">
        <v>3388</v>
      </c>
      <c r="B1538" s="77" t="s">
        <v>3389</v>
      </c>
    </row>
    <row r="1539">
      <c r="A1539" s="76" t="s">
        <v>179</v>
      </c>
      <c r="B1539" s="77" t="s">
        <v>3390</v>
      </c>
    </row>
    <row r="1540">
      <c r="A1540" s="76" t="s">
        <v>3391</v>
      </c>
      <c r="B1540" s="77" t="s">
        <v>3392</v>
      </c>
    </row>
    <row r="1541">
      <c r="A1541" s="76" t="s">
        <v>3393</v>
      </c>
      <c r="B1541" s="77" t="s">
        <v>3394</v>
      </c>
    </row>
    <row r="1542">
      <c r="A1542" s="76" t="s">
        <v>3395</v>
      </c>
      <c r="B1542" s="77" t="s">
        <v>3396</v>
      </c>
    </row>
    <row r="1543">
      <c r="A1543" s="76" t="s">
        <v>3397</v>
      </c>
      <c r="B1543" s="77" t="s">
        <v>3398</v>
      </c>
    </row>
    <row r="1544">
      <c r="A1544" s="76" t="s">
        <v>3399</v>
      </c>
      <c r="B1544" s="77" t="s">
        <v>3400</v>
      </c>
    </row>
    <row r="1545">
      <c r="A1545" s="76" t="s">
        <v>3401</v>
      </c>
      <c r="B1545" s="77" t="s">
        <v>3402</v>
      </c>
    </row>
    <row r="1546">
      <c r="A1546" s="76" t="s">
        <v>3403</v>
      </c>
      <c r="B1546" s="77" t="s">
        <v>3404</v>
      </c>
    </row>
    <row r="1547">
      <c r="A1547" s="76" t="s">
        <v>3405</v>
      </c>
      <c r="B1547" s="77" t="s">
        <v>3406</v>
      </c>
    </row>
    <row r="1548">
      <c r="A1548" s="76" t="s">
        <v>3407</v>
      </c>
      <c r="B1548" s="77" t="s">
        <v>3408</v>
      </c>
    </row>
    <row r="1549">
      <c r="A1549" s="76" t="s">
        <v>231</v>
      </c>
      <c r="B1549" s="77" t="s">
        <v>3409</v>
      </c>
    </row>
    <row r="1550">
      <c r="A1550" s="76" t="s">
        <v>3410</v>
      </c>
      <c r="B1550" s="77" t="s">
        <v>3411</v>
      </c>
    </row>
    <row r="1551">
      <c r="A1551" s="76" t="s">
        <v>401</v>
      </c>
      <c r="B1551" s="77" t="s">
        <v>3412</v>
      </c>
    </row>
    <row r="1552">
      <c r="A1552" s="76" t="s">
        <v>3413</v>
      </c>
      <c r="B1552" s="77" t="s">
        <v>3414</v>
      </c>
    </row>
    <row r="1553">
      <c r="A1553" s="76" t="s">
        <v>226</v>
      </c>
      <c r="B1553" s="77" t="s">
        <v>3415</v>
      </c>
    </row>
    <row r="1554">
      <c r="A1554" s="76" t="s">
        <v>3416</v>
      </c>
      <c r="B1554" s="77" t="s">
        <v>3417</v>
      </c>
    </row>
    <row r="1555">
      <c r="A1555" s="76" t="s">
        <v>3418</v>
      </c>
      <c r="B1555" s="77" t="s">
        <v>3419</v>
      </c>
    </row>
    <row r="1556">
      <c r="A1556" s="76" t="s">
        <v>3420</v>
      </c>
      <c r="B1556" s="77" t="s">
        <v>3421</v>
      </c>
    </row>
    <row r="1557">
      <c r="A1557" s="76" t="s">
        <v>3422</v>
      </c>
      <c r="B1557" s="77" t="s">
        <v>3423</v>
      </c>
    </row>
    <row r="1558">
      <c r="A1558" s="76" t="s">
        <v>3424</v>
      </c>
      <c r="B1558" s="77" t="s">
        <v>3425</v>
      </c>
    </row>
    <row r="1559">
      <c r="A1559" s="76" t="s">
        <v>3426</v>
      </c>
      <c r="B1559" s="77" t="s">
        <v>3427</v>
      </c>
    </row>
    <row r="1560">
      <c r="A1560" s="76" t="s">
        <v>3428</v>
      </c>
      <c r="B1560" s="77" t="s">
        <v>3429</v>
      </c>
    </row>
    <row r="1561">
      <c r="A1561" s="76" t="s">
        <v>3430</v>
      </c>
      <c r="B1561" s="77" t="s">
        <v>3431</v>
      </c>
    </row>
    <row r="1562">
      <c r="A1562" s="76" t="s">
        <v>3432</v>
      </c>
      <c r="B1562" s="77" t="s">
        <v>3433</v>
      </c>
    </row>
    <row r="1563">
      <c r="A1563" s="76" t="s">
        <v>3434</v>
      </c>
      <c r="B1563" s="77" t="s">
        <v>3435</v>
      </c>
    </row>
    <row r="1564">
      <c r="A1564" s="76" t="s">
        <v>225</v>
      </c>
      <c r="B1564" s="77" t="s">
        <v>3436</v>
      </c>
    </row>
    <row r="1565">
      <c r="A1565" s="76" t="s">
        <v>3437</v>
      </c>
      <c r="B1565" s="77" t="s">
        <v>3438</v>
      </c>
    </row>
    <row r="1566">
      <c r="A1566" s="76" t="s">
        <v>3439</v>
      </c>
      <c r="B1566" s="77" t="s">
        <v>3440</v>
      </c>
    </row>
    <row r="1567">
      <c r="A1567" s="76" t="s">
        <v>3441</v>
      </c>
      <c r="B1567" s="77" t="s">
        <v>3442</v>
      </c>
    </row>
    <row r="1568">
      <c r="A1568" s="76" t="s">
        <v>3443</v>
      </c>
      <c r="B1568" s="77" t="s">
        <v>3444</v>
      </c>
    </row>
    <row r="1569">
      <c r="A1569" s="76" t="s">
        <v>473</v>
      </c>
      <c r="B1569" s="77" t="s">
        <v>3445</v>
      </c>
    </row>
    <row r="1570">
      <c r="A1570" s="76" t="s">
        <v>465</v>
      </c>
      <c r="B1570" s="77" t="s">
        <v>3446</v>
      </c>
    </row>
    <row r="1571">
      <c r="A1571" s="76" t="s">
        <v>3447</v>
      </c>
      <c r="B1571" s="77" t="s">
        <v>3448</v>
      </c>
    </row>
    <row r="1572">
      <c r="A1572" s="76" t="s">
        <v>3449</v>
      </c>
      <c r="B1572" s="77" t="s">
        <v>3450</v>
      </c>
    </row>
    <row r="1573">
      <c r="A1573" s="76" t="s">
        <v>3451</v>
      </c>
      <c r="B1573" s="77" t="s">
        <v>3452</v>
      </c>
    </row>
    <row r="1574">
      <c r="A1574" s="76" t="s">
        <v>3453</v>
      </c>
      <c r="B1574" s="77" t="s">
        <v>3454</v>
      </c>
    </row>
    <row r="1575">
      <c r="A1575" s="76" t="s">
        <v>3455</v>
      </c>
      <c r="B1575" s="77" t="s">
        <v>3456</v>
      </c>
    </row>
    <row r="1576">
      <c r="A1576" s="76" t="s">
        <v>3457</v>
      </c>
      <c r="B1576" s="77" t="s">
        <v>3458</v>
      </c>
    </row>
    <row r="1577">
      <c r="A1577" s="76" t="s">
        <v>3459</v>
      </c>
      <c r="B1577" s="77" t="s">
        <v>3460</v>
      </c>
    </row>
    <row r="1578">
      <c r="A1578" s="76" t="s">
        <v>3461</v>
      </c>
      <c r="B1578" s="77" t="s">
        <v>3462</v>
      </c>
    </row>
    <row r="1579">
      <c r="A1579" s="76" t="s">
        <v>3463</v>
      </c>
      <c r="B1579" s="77" t="s">
        <v>3464</v>
      </c>
    </row>
    <row r="1580">
      <c r="A1580" s="76" t="s">
        <v>3465</v>
      </c>
      <c r="B1580" s="77" t="s">
        <v>3466</v>
      </c>
    </row>
    <row r="1581">
      <c r="A1581" s="76" t="s">
        <v>382</v>
      </c>
      <c r="B1581" s="77" t="s">
        <v>3467</v>
      </c>
    </row>
    <row r="1582">
      <c r="A1582" s="76" t="s">
        <v>181</v>
      </c>
      <c r="B1582" s="77" t="s">
        <v>3468</v>
      </c>
    </row>
    <row r="1583">
      <c r="A1583" s="76" t="s">
        <v>508</v>
      </c>
      <c r="B1583" s="77" t="s">
        <v>3469</v>
      </c>
    </row>
    <row r="1584">
      <c r="A1584" s="76" t="s">
        <v>3470</v>
      </c>
      <c r="B1584" s="77" t="s">
        <v>3471</v>
      </c>
    </row>
    <row r="1585">
      <c r="A1585" s="76" t="s">
        <v>3472</v>
      </c>
      <c r="B1585" s="77" t="s">
        <v>3473</v>
      </c>
    </row>
    <row r="1586">
      <c r="A1586" s="76" t="s">
        <v>160</v>
      </c>
      <c r="B1586" s="77" t="s">
        <v>3474</v>
      </c>
    </row>
    <row r="1587">
      <c r="A1587" s="76" t="s">
        <v>3475</v>
      </c>
      <c r="B1587" s="77" t="s">
        <v>3476</v>
      </c>
    </row>
    <row r="1588">
      <c r="A1588" s="76" t="s">
        <v>3477</v>
      </c>
      <c r="B1588" s="77" t="s">
        <v>3478</v>
      </c>
    </row>
    <row r="1589">
      <c r="A1589" s="76" t="s">
        <v>3479</v>
      </c>
      <c r="B1589" s="77" t="s">
        <v>3480</v>
      </c>
    </row>
    <row r="1590">
      <c r="A1590" s="76" t="s">
        <v>2737</v>
      </c>
      <c r="B1590" s="77" t="s">
        <v>3481</v>
      </c>
    </row>
    <row r="1591">
      <c r="A1591" s="76" t="s">
        <v>477</v>
      </c>
      <c r="B1591" s="77" t="s">
        <v>3482</v>
      </c>
    </row>
    <row r="1592">
      <c r="A1592" s="76" t="s">
        <v>3483</v>
      </c>
      <c r="B1592" s="77" t="s">
        <v>3484</v>
      </c>
    </row>
    <row r="1593">
      <c r="A1593" s="76" t="s">
        <v>527</v>
      </c>
      <c r="B1593" s="77" t="s">
        <v>3485</v>
      </c>
    </row>
    <row r="1594">
      <c r="A1594" s="76" t="s">
        <v>3486</v>
      </c>
      <c r="B1594" s="77" t="s">
        <v>3487</v>
      </c>
    </row>
    <row r="1595">
      <c r="A1595" s="76" t="s">
        <v>275</v>
      </c>
      <c r="B1595" s="77" t="s">
        <v>3488</v>
      </c>
    </row>
    <row r="1596">
      <c r="A1596" s="76" t="s">
        <v>3489</v>
      </c>
      <c r="B1596" s="77" t="s">
        <v>3490</v>
      </c>
    </row>
    <row r="1597">
      <c r="A1597" s="76" t="s">
        <v>458</v>
      </c>
      <c r="B1597" s="77" t="s">
        <v>3491</v>
      </c>
    </row>
    <row r="1598">
      <c r="A1598" s="76" t="s">
        <v>3492</v>
      </c>
      <c r="B1598" s="77" t="s">
        <v>3493</v>
      </c>
    </row>
    <row r="1599">
      <c r="A1599" s="76" t="s">
        <v>164</v>
      </c>
      <c r="B1599" s="77" t="s">
        <v>3494</v>
      </c>
    </row>
    <row r="1600">
      <c r="A1600" s="76" t="s">
        <v>3495</v>
      </c>
      <c r="B1600" s="77" t="s">
        <v>3496</v>
      </c>
    </row>
    <row r="1601">
      <c r="A1601" s="76" t="s">
        <v>519</v>
      </c>
      <c r="B1601" s="77" t="s">
        <v>3497</v>
      </c>
    </row>
    <row r="1602">
      <c r="A1602" s="76" t="s">
        <v>327</v>
      </c>
      <c r="B1602" s="77" t="s">
        <v>3498</v>
      </c>
    </row>
    <row r="1603">
      <c r="A1603" s="76" t="s">
        <v>3499</v>
      </c>
      <c r="B1603" s="77" t="s">
        <v>3500</v>
      </c>
    </row>
    <row r="1604">
      <c r="A1604" s="76" t="s">
        <v>3501</v>
      </c>
      <c r="B1604" s="77" t="s">
        <v>3502</v>
      </c>
    </row>
    <row r="1605">
      <c r="A1605" s="76" t="s">
        <v>3503</v>
      </c>
      <c r="B1605" s="77" t="s">
        <v>3504</v>
      </c>
    </row>
    <row r="1606">
      <c r="A1606" s="76" t="s">
        <v>3505</v>
      </c>
      <c r="B1606" s="77" t="s">
        <v>3506</v>
      </c>
    </row>
    <row r="1607">
      <c r="A1607" s="76" t="s">
        <v>3507</v>
      </c>
      <c r="B1607" s="77" t="s">
        <v>3508</v>
      </c>
    </row>
    <row r="1608">
      <c r="A1608" s="76" t="s">
        <v>193</v>
      </c>
      <c r="B1608" s="77" t="s">
        <v>3509</v>
      </c>
    </row>
    <row r="1609">
      <c r="A1609" s="76" t="s">
        <v>324</v>
      </c>
      <c r="B1609" s="77" t="s">
        <v>3510</v>
      </c>
    </row>
    <row r="1610">
      <c r="A1610" s="76" t="s">
        <v>383</v>
      </c>
      <c r="B1610" s="77" t="s">
        <v>3511</v>
      </c>
    </row>
    <row r="1611">
      <c r="A1611" s="76" t="s">
        <v>380</v>
      </c>
      <c r="B1611" s="77" t="s">
        <v>3512</v>
      </c>
    </row>
    <row r="1612">
      <c r="A1612" s="76" t="s">
        <v>3513</v>
      </c>
      <c r="B1612" s="77" t="s">
        <v>3514</v>
      </c>
    </row>
    <row r="1613">
      <c r="A1613" s="76" t="s">
        <v>379</v>
      </c>
      <c r="B1613" s="77" t="s">
        <v>3515</v>
      </c>
    </row>
    <row r="1614">
      <c r="A1614" s="76" t="s">
        <v>3516</v>
      </c>
      <c r="B1614" s="77" t="s">
        <v>3517</v>
      </c>
    </row>
    <row r="1615">
      <c r="A1615" s="76" t="s">
        <v>3518</v>
      </c>
      <c r="B1615" s="77" t="s">
        <v>3519</v>
      </c>
    </row>
    <row r="1616">
      <c r="A1616" s="76" t="s">
        <v>244</v>
      </c>
      <c r="B1616" s="77" t="s">
        <v>3520</v>
      </c>
    </row>
    <row r="1617">
      <c r="A1617" s="76" t="s">
        <v>36</v>
      </c>
      <c r="B1617" s="77" t="s">
        <v>37</v>
      </c>
    </row>
    <row r="1618">
      <c r="A1618" s="76" t="s">
        <v>3521</v>
      </c>
      <c r="B1618" s="77" t="s">
        <v>3522</v>
      </c>
    </row>
    <row r="1619">
      <c r="A1619" s="76" t="s">
        <v>3523</v>
      </c>
      <c r="B1619" s="77" t="s">
        <v>3524</v>
      </c>
    </row>
    <row r="1620">
      <c r="A1620" s="76" t="s">
        <v>3525</v>
      </c>
      <c r="B1620" s="77" t="s">
        <v>3526</v>
      </c>
    </row>
    <row r="1621">
      <c r="A1621" s="76" t="s">
        <v>3527</v>
      </c>
      <c r="B1621" s="77" t="s">
        <v>3528</v>
      </c>
    </row>
    <row r="1622">
      <c r="A1622" s="76" t="s">
        <v>220</v>
      </c>
      <c r="B1622" s="77" t="s">
        <v>3529</v>
      </c>
    </row>
    <row r="1623">
      <c r="A1623" s="76" t="s">
        <v>216</v>
      </c>
      <c r="B1623" s="77" t="s">
        <v>3530</v>
      </c>
    </row>
    <row r="1624">
      <c r="A1624" s="76" t="s">
        <v>483</v>
      </c>
      <c r="B1624" s="77" t="s">
        <v>3531</v>
      </c>
    </row>
    <row r="1625">
      <c r="A1625" s="76" t="s">
        <v>3532</v>
      </c>
      <c r="B1625" s="77" t="s">
        <v>3533</v>
      </c>
    </row>
    <row r="1626">
      <c r="A1626" s="76" t="s">
        <v>3534</v>
      </c>
      <c r="B1626" s="77" t="s">
        <v>3535</v>
      </c>
    </row>
    <row r="1627">
      <c r="A1627" s="76" t="s">
        <v>3536</v>
      </c>
      <c r="B1627" s="77" t="s">
        <v>3537</v>
      </c>
    </row>
    <row r="1628">
      <c r="A1628" s="76" t="s">
        <v>3538</v>
      </c>
      <c r="B1628" s="77" t="s">
        <v>3539</v>
      </c>
    </row>
    <row r="1629">
      <c r="A1629" s="76" t="s">
        <v>3540</v>
      </c>
      <c r="B1629" s="77" t="s">
        <v>3541</v>
      </c>
    </row>
    <row r="1630">
      <c r="A1630" s="76" t="s">
        <v>3542</v>
      </c>
      <c r="B1630" s="77" t="s">
        <v>3543</v>
      </c>
    </row>
    <row r="1631">
      <c r="A1631" s="76" t="s">
        <v>3544</v>
      </c>
      <c r="B1631" s="77" t="s">
        <v>3545</v>
      </c>
    </row>
    <row r="1632">
      <c r="A1632" s="76" t="s">
        <v>517</v>
      </c>
      <c r="B1632" s="77" t="s">
        <v>3546</v>
      </c>
    </row>
    <row r="1633">
      <c r="A1633" s="76" t="s">
        <v>348</v>
      </c>
      <c r="B1633" s="77" t="s">
        <v>3547</v>
      </c>
    </row>
    <row r="1634">
      <c r="A1634" s="76" t="s">
        <v>3548</v>
      </c>
      <c r="B1634" s="77" t="s">
        <v>2942</v>
      </c>
    </row>
    <row r="1635">
      <c r="A1635" s="76" t="s">
        <v>3549</v>
      </c>
      <c r="B1635" s="77" t="s">
        <v>3550</v>
      </c>
    </row>
    <row r="1636">
      <c r="A1636" s="76" t="s">
        <v>3551</v>
      </c>
      <c r="B1636" s="77" t="s">
        <v>3552</v>
      </c>
    </row>
    <row r="1637">
      <c r="A1637" s="76" t="s">
        <v>3553</v>
      </c>
      <c r="B1637" s="77" t="s">
        <v>3554</v>
      </c>
    </row>
    <row r="1638">
      <c r="A1638" s="76" t="s">
        <v>263</v>
      </c>
      <c r="B1638" s="77" t="s">
        <v>3555</v>
      </c>
    </row>
    <row r="1639">
      <c r="A1639" s="76" t="s">
        <v>3556</v>
      </c>
      <c r="B1639" s="77" t="s">
        <v>3557</v>
      </c>
    </row>
    <row r="1640">
      <c r="A1640" s="76" t="s">
        <v>3558</v>
      </c>
      <c r="B1640" s="77" t="s">
        <v>3559</v>
      </c>
    </row>
    <row r="1641">
      <c r="A1641" s="76" t="s">
        <v>3560</v>
      </c>
      <c r="B1641" s="77" t="s">
        <v>3561</v>
      </c>
    </row>
    <row r="1642">
      <c r="A1642" s="76" t="s">
        <v>63</v>
      </c>
      <c r="B1642" s="77" t="s">
        <v>64</v>
      </c>
    </row>
    <row r="1643">
      <c r="A1643" s="76" t="s">
        <v>351</v>
      </c>
      <c r="B1643" s="77" t="s">
        <v>3562</v>
      </c>
    </row>
    <row r="1644">
      <c r="A1644" s="76" t="s">
        <v>3563</v>
      </c>
      <c r="B1644" s="77" t="s">
        <v>2917</v>
      </c>
    </row>
    <row r="1645">
      <c r="A1645" s="76" t="s">
        <v>3564</v>
      </c>
      <c r="B1645" s="77" t="s">
        <v>3565</v>
      </c>
    </row>
    <row r="1646">
      <c r="A1646" s="76" t="s">
        <v>3566</v>
      </c>
      <c r="B1646" s="77" t="s">
        <v>3567</v>
      </c>
    </row>
    <row r="1647">
      <c r="A1647" s="76" t="s">
        <v>3568</v>
      </c>
      <c r="B1647" s="77" t="s">
        <v>3569</v>
      </c>
    </row>
    <row r="1648">
      <c r="A1648" s="76" t="s">
        <v>317</v>
      </c>
      <c r="B1648" s="77" t="s">
        <v>3570</v>
      </c>
    </row>
    <row r="1649">
      <c r="A1649" s="76" t="s">
        <v>3571</v>
      </c>
      <c r="B1649" s="77" t="s">
        <v>3572</v>
      </c>
    </row>
    <row r="1650">
      <c r="A1650" s="76" t="s">
        <v>243</v>
      </c>
      <c r="B1650" s="77" t="s">
        <v>1202</v>
      </c>
    </row>
    <row r="1651">
      <c r="A1651" s="76" t="s">
        <v>3573</v>
      </c>
      <c r="B1651" s="77" t="s">
        <v>3574</v>
      </c>
    </row>
    <row r="1652">
      <c r="A1652" s="76" t="s">
        <v>3575</v>
      </c>
      <c r="B1652" s="77" t="s">
        <v>3576</v>
      </c>
    </row>
    <row r="1653">
      <c r="A1653" s="76" t="s">
        <v>545</v>
      </c>
      <c r="B1653" s="77" t="s">
        <v>3577</v>
      </c>
    </row>
    <row r="1654">
      <c r="A1654" s="76" t="s">
        <v>3578</v>
      </c>
      <c r="B1654" s="77" t="s">
        <v>3579</v>
      </c>
    </row>
    <row r="1655">
      <c r="A1655" s="76" t="s">
        <v>3580</v>
      </c>
      <c r="B1655" s="77" t="s">
        <v>3581</v>
      </c>
    </row>
    <row r="1656">
      <c r="A1656" s="76" t="s">
        <v>384</v>
      </c>
      <c r="B1656" s="77" t="s">
        <v>3582</v>
      </c>
    </row>
    <row r="1657">
      <c r="A1657" s="76" t="s">
        <v>3583</v>
      </c>
      <c r="B1657" s="77" t="s">
        <v>3584</v>
      </c>
    </row>
    <row r="1658">
      <c r="A1658" s="76" t="s">
        <v>432</v>
      </c>
      <c r="B1658" s="77" t="s">
        <v>3585</v>
      </c>
    </row>
    <row r="1659">
      <c r="A1659" s="76" t="s">
        <v>3586</v>
      </c>
      <c r="B1659" s="77" t="s">
        <v>3587</v>
      </c>
    </row>
    <row r="1660">
      <c r="A1660" s="76" t="s">
        <v>3588</v>
      </c>
      <c r="B1660" s="77" t="s">
        <v>3589</v>
      </c>
    </row>
    <row r="1661">
      <c r="A1661" s="76" t="s">
        <v>3590</v>
      </c>
      <c r="B1661" s="77" t="s">
        <v>3591</v>
      </c>
    </row>
    <row r="1662">
      <c r="A1662" s="76" t="s">
        <v>3592</v>
      </c>
      <c r="B1662" s="77" t="s">
        <v>3593</v>
      </c>
    </row>
    <row r="1663">
      <c r="A1663" s="76" t="s">
        <v>3594</v>
      </c>
      <c r="B1663" s="77" t="s">
        <v>3595</v>
      </c>
    </row>
    <row r="1664">
      <c r="A1664" s="76" t="s">
        <v>3596</v>
      </c>
      <c r="B1664" s="77" t="s">
        <v>3597</v>
      </c>
    </row>
    <row r="1665">
      <c r="A1665" s="76" t="s">
        <v>3598</v>
      </c>
      <c r="B1665" s="77" t="s">
        <v>3599</v>
      </c>
    </row>
    <row r="1666">
      <c r="A1666" s="76" t="s">
        <v>236</v>
      </c>
      <c r="B1666" s="77" t="s">
        <v>3600</v>
      </c>
    </row>
    <row r="1667">
      <c r="A1667" s="76" t="s">
        <v>208</v>
      </c>
      <c r="B1667" s="77" t="s">
        <v>3601</v>
      </c>
    </row>
    <row r="1668">
      <c r="A1668" s="76" t="s">
        <v>339</v>
      </c>
      <c r="B1668" s="77" t="s">
        <v>3602</v>
      </c>
    </row>
    <row r="1669">
      <c r="A1669" s="76" t="s">
        <v>3603</v>
      </c>
      <c r="B1669" s="77" t="s">
        <v>3604</v>
      </c>
    </row>
    <row r="1670">
      <c r="A1670" s="76" t="s">
        <v>3605</v>
      </c>
      <c r="B1670" s="77" t="s">
        <v>3606</v>
      </c>
    </row>
    <row r="1671">
      <c r="A1671" s="76" t="s">
        <v>3607</v>
      </c>
      <c r="B1671" s="77" t="s">
        <v>3608</v>
      </c>
    </row>
    <row r="1672">
      <c r="A1672" s="76" t="s">
        <v>3609</v>
      </c>
      <c r="B1672" s="77" t="s">
        <v>3610</v>
      </c>
    </row>
    <row r="1673">
      <c r="A1673" s="76" t="s">
        <v>3611</v>
      </c>
      <c r="B1673" s="77" t="s">
        <v>3612</v>
      </c>
    </row>
    <row r="1674">
      <c r="A1674" s="76" t="s">
        <v>3613</v>
      </c>
      <c r="B1674" s="77" t="s">
        <v>3614</v>
      </c>
    </row>
    <row r="1675">
      <c r="A1675" s="76" t="s">
        <v>3615</v>
      </c>
      <c r="B1675" s="77" t="s">
        <v>3616</v>
      </c>
    </row>
    <row r="1676">
      <c r="A1676" s="76" t="s">
        <v>3617</v>
      </c>
      <c r="B1676" s="77" t="s">
        <v>3618</v>
      </c>
    </row>
    <row r="1677">
      <c r="A1677" s="76" t="s">
        <v>3619</v>
      </c>
      <c r="B1677" s="77" t="s">
        <v>3620</v>
      </c>
    </row>
    <row r="1678">
      <c r="A1678" s="76" t="s">
        <v>409</v>
      </c>
      <c r="B1678" s="77" t="s">
        <v>3621</v>
      </c>
    </row>
    <row r="1679">
      <c r="A1679" s="76" t="s">
        <v>3622</v>
      </c>
      <c r="B1679" s="77" t="s">
        <v>3623</v>
      </c>
    </row>
    <row r="1680">
      <c r="A1680" s="76" t="s">
        <v>3624</v>
      </c>
      <c r="B1680" s="77" t="s">
        <v>3625</v>
      </c>
    </row>
    <row r="1681">
      <c r="A1681" s="76" t="s">
        <v>3626</v>
      </c>
      <c r="B1681" s="77" t="s">
        <v>3627</v>
      </c>
    </row>
    <row r="1682">
      <c r="A1682" s="76" t="s">
        <v>195</v>
      </c>
      <c r="B1682" s="77" t="s">
        <v>3628</v>
      </c>
    </row>
    <row r="1683">
      <c r="A1683" s="76" t="s">
        <v>3629</v>
      </c>
      <c r="B1683" s="77" t="s">
        <v>3630</v>
      </c>
    </row>
    <row r="1684">
      <c r="A1684" s="76" t="s">
        <v>3631</v>
      </c>
      <c r="B1684" s="77" t="s">
        <v>3632</v>
      </c>
    </row>
    <row r="1685">
      <c r="A1685" s="76" t="s">
        <v>78</v>
      </c>
      <c r="B1685" s="77" t="s">
        <v>79</v>
      </c>
    </row>
    <row r="1686">
      <c r="A1686" s="76" t="s">
        <v>3633</v>
      </c>
      <c r="B1686" s="77" t="s">
        <v>3634</v>
      </c>
    </row>
    <row r="1687">
      <c r="A1687" s="76" t="s">
        <v>3635</v>
      </c>
      <c r="B1687" s="77" t="s">
        <v>3636</v>
      </c>
    </row>
    <row r="1688">
      <c r="A1688" s="76" t="s">
        <v>3637</v>
      </c>
      <c r="B1688" s="77" t="s">
        <v>3638</v>
      </c>
    </row>
    <row r="1689">
      <c r="A1689" s="76" t="s">
        <v>514</v>
      </c>
      <c r="B1689" s="77" t="s">
        <v>3639</v>
      </c>
    </row>
    <row r="1690">
      <c r="A1690" s="76" t="s">
        <v>278</v>
      </c>
      <c r="B1690" s="77" t="s">
        <v>3640</v>
      </c>
    </row>
    <row r="1691">
      <c r="A1691" s="76" t="s">
        <v>3641</v>
      </c>
      <c r="B1691" s="77" t="s">
        <v>3642</v>
      </c>
    </row>
    <row r="1692">
      <c r="A1692" s="76" t="s">
        <v>329</v>
      </c>
      <c r="B1692" s="77" t="s">
        <v>3643</v>
      </c>
    </row>
    <row r="1693">
      <c r="A1693" s="76" t="s">
        <v>3644</v>
      </c>
      <c r="B1693" s="77" t="s">
        <v>3645</v>
      </c>
    </row>
    <row r="1694">
      <c r="A1694" s="76" t="s">
        <v>562</v>
      </c>
      <c r="B1694" s="77" t="s">
        <v>3646</v>
      </c>
    </row>
    <row r="1695">
      <c r="A1695" s="76" t="s">
        <v>3647</v>
      </c>
      <c r="B1695" s="77" t="s">
        <v>3648</v>
      </c>
    </row>
    <row r="1696">
      <c r="A1696" s="76" t="s">
        <v>3649</v>
      </c>
      <c r="B1696" s="77" t="s">
        <v>3650</v>
      </c>
    </row>
    <row r="1697">
      <c r="A1697" s="76" t="s">
        <v>3651</v>
      </c>
      <c r="B1697" s="77" t="s">
        <v>3652</v>
      </c>
    </row>
    <row r="1698">
      <c r="A1698" s="76" t="s">
        <v>445</v>
      </c>
      <c r="B1698" s="77" t="s">
        <v>3653</v>
      </c>
    </row>
    <row r="1699">
      <c r="A1699" s="76" t="s">
        <v>3654</v>
      </c>
      <c r="B1699" s="77" t="s">
        <v>3655</v>
      </c>
    </row>
    <row r="1700">
      <c r="A1700" s="76" t="s">
        <v>423</v>
      </c>
      <c r="B1700" s="77" t="s">
        <v>3656</v>
      </c>
    </row>
    <row r="1701">
      <c r="A1701" s="76" t="s">
        <v>180</v>
      </c>
      <c r="B1701" s="77" t="s">
        <v>3657</v>
      </c>
    </row>
    <row r="1702">
      <c r="A1702" s="76" t="s">
        <v>3658</v>
      </c>
      <c r="B1702" s="77" t="s">
        <v>3659</v>
      </c>
    </row>
    <row r="1703">
      <c r="A1703" s="76" t="s">
        <v>3660</v>
      </c>
      <c r="B1703" s="77" t="s">
        <v>3661</v>
      </c>
    </row>
    <row r="1704">
      <c r="A1704" s="76" t="s">
        <v>3662</v>
      </c>
      <c r="B1704" s="77" t="s">
        <v>3663</v>
      </c>
    </row>
    <row r="1705">
      <c r="A1705" s="76" t="s">
        <v>3664</v>
      </c>
      <c r="B1705" s="77" t="s">
        <v>3665</v>
      </c>
    </row>
    <row r="1706">
      <c r="A1706" s="76" t="s">
        <v>3666</v>
      </c>
      <c r="B1706" s="77" t="s">
        <v>3667</v>
      </c>
    </row>
    <row r="1707">
      <c r="A1707" s="76" t="s">
        <v>370</v>
      </c>
      <c r="B1707" s="77" t="s">
        <v>3668</v>
      </c>
    </row>
    <row r="1708">
      <c r="A1708" s="76" t="s">
        <v>3669</v>
      </c>
      <c r="B1708" s="77" t="s">
        <v>3670</v>
      </c>
    </row>
    <row r="1709">
      <c r="A1709" s="76" t="s">
        <v>534</v>
      </c>
      <c r="B1709" s="77" t="s">
        <v>3671</v>
      </c>
    </row>
    <row r="1710">
      <c r="A1710" s="76" t="s">
        <v>219</v>
      </c>
      <c r="B1710" s="77" t="s">
        <v>3672</v>
      </c>
    </row>
    <row r="1711">
      <c r="A1711" s="76" t="s">
        <v>464</v>
      </c>
      <c r="B1711" s="77" t="s">
        <v>3673</v>
      </c>
    </row>
    <row r="1712">
      <c r="A1712" s="76" t="s">
        <v>3674</v>
      </c>
      <c r="B1712" s="77" t="s">
        <v>3675</v>
      </c>
    </row>
    <row r="1713">
      <c r="A1713" s="76" t="s">
        <v>3676</v>
      </c>
      <c r="B1713" s="77" t="s">
        <v>3677</v>
      </c>
    </row>
    <row r="1714">
      <c r="A1714" s="76" t="s">
        <v>282</v>
      </c>
      <c r="B1714" s="77" t="s">
        <v>3678</v>
      </c>
    </row>
    <row r="1715">
      <c r="A1715" s="76" t="s">
        <v>523</v>
      </c>
      <c r="B1715" s="77" t="s">
        <v>3679</v>
      </c>
    </row>
    <row r="1716">
      <c r="A1716" s="76" t="s">
        <v>3680</v>
      </c>
      <c r="B1716" s="77" t="s">
        <v>3681</v>
      </c>
    </row>
    <row r="1717">
      <c r="A1717" s="76" t="s">
        <v>3682</v>
      </c>
      <c r="B1717" s="77" t="s">
        <v>3683</v>
      </c>
    </row>
    <row r="1718">
      <c r="A1718" s="76" t="s">
        <v>3684</v>
      </c>
      <c r="B1718" s="77" t="s">
        <v>3685</v>
      </c>
    </row>
    <row r="1719">
      <c r="A1719" s="76" t="s">
        <v>252</v>
      </c>
      <c r="B1719" s="77" t="s">
        <v>3686</v>
      </c>
    </row>
    <row r="1720">
      <c r="A1720" s="76" t="s">
        <v>3687</v>
      </c>
      <c r="B1720" s="77" t="s">
        <v>3688</v>
      </c>
    </row>
    <row r="1721">
      <c r="A1721" s="76" t="s">
        <v>3689</v>
      </c>
      <c r="B1721" s="77" t="s">
        <v>3690</v>
      </c>
    </row>
    <row r="1722">
      <c r="A1722" s="76" t="s">
        <v>419</v>
      </c>
      <c r="B1722" s="77" t="s">
        <v>2587</v>
      </c>
    </row>
    <row r="1723">
      <c r="A1723" s="76" t="s">
        <v>247</v>
      </c>
      <c r="B1723" s="77" t="s">
        <v>2044</v>
      </c>
    </row>
    <row r="1724">
      <c r="A1724" s="76" t="s">
        <v>3691</v>
      </c>
      <c r="B1724" s="77" t="s">
        <v>3692</v>
      </c>
    </row>
    <row r="1725">
      <c r="A1725" s="76" t="s">
        <v>163</v>
      </c>
      <c r="B1725" s="77" t="s">
        <v>3693</v>
      </c>
    </row>
    <row r="1726">
      <c r="A1726" s="76" t="s">
        <v>189</v>
      </c>
      <c r="B1726" s="77" t="s">
        <v>3694</v>
      </c>
    </row>
    <row r="1727">
      <c r="A1727" s="76" t="s">
        <v>3695</v>
      </c>
      <c r="B1727" s="77" t="s">
        <v>3696</v>
      </c>
    </row>
    <row r="1728">
      <c r="A1728" s="76" t="s">
        <v>3697</v>
      </c>
      <c r="B1728" s="77" t="s">
        <v>3698</v>
      </c>
    </row>
    <row r="1729">
      <c r="A1729" s="76" t="s">
        <v>3699</v>
      </c>
      <c r="B1729" s="77" t="s">
        <v>3700</v>
      </c>
    </row>
    <row r="1730">
      <c r="A1730" s="76" t="s">
        <v>3701</v>
      </c>
      <c r="B1730" s="77" t="s">
        <v>3702</v>
      </c>
    </row>
    <row r="1731">
      <c r="A1731" s="76" t="s">
        <v>3703</v>
      </c>
      <c r="B1731" s="77" t="s">
        <v>3704</v>
      </c>
    </row>
    <row r="1732">
      <c r="A1732" s="76" t="s">
        <v>3705</v>
      </c>
      <c r="B1732" s="77" t="s">
        <v>3706</v>
      </c>
    </row>
    <row r="1733">
      <c r="A1733" s="76" t="s">
        <v>594</v>
      </c>
      <c r="B1733" s="77" t="s">
        <v>3707</v>
      </c>
    </row>
    <row r="1734">
      <c r="A1734" s="76" t="s">
        <v>386</v>
      </c>
      <c r="B1734" s="77" t="s">
        <v>3708</v>
      </c>
    </row>
    <row r="1735">
      <c r="A1735" s="76" t="s">
        <v>3709</v>
      </c>
      <c r="B1735" s="77" t="s">
        <v>3710</v>
      </c>
    </row>
    <row r="1736">
      <c r="A1736" s="76" t="s">
        <v>3711</v>
      </c>
      <c r="B1736" s="77" t="s">
        <v>3712</v>
      </c>
    </row>
    <row r="1737">
      <c r="A1737" s="76" t="s">
        <v>504</v>
      </c>
      <c r="B1737" s="77" t="s">
        <v>3713</v>
      </c>
    </row>
    <row r="1738">
      <c r="A1738" s="76" t="s">
        <v>489</v>
      </c>
      <c r="B1738" s="77" t="s">
        <v>3714</v>
      </c>
    </row>
    <row r="1739">
      <c r="A1739" s="76" t="s">
        <v>3715</v>
      </c>
      <c r="B1739" s="77" t="s">
        <v>3716</v>
      </c>
    </row>
    <row r="1740">
      <c r="A1740" s="76" t="s">
        <v>3717</v>
      </c>
      <c r="B1740" s="77" t="s">
        <v>3718</v>
      </c>
    </row>
    <row r="1741">
      <c r="A1741" s="76" t="s">
        <v>3719</v>
      </c>
      <c r="B1741" s="77" t="s">
        <v>3720</v>
      </c>
    </row>
    <row r="1742">
      <c r="A1742" s="76" t="s">
        <v>3721</v>
      </c>
      <c r="B1742" s="77" t="s">
        <v>3722</v>
      </c>
    </row>
    <row r="1743">
      <c r="A1743" s="76" t="s">
        <v>455</v>
      </c>
      <c r="B1743" s="77" t="s">
        <v>2563</v>
      </c>
    </row>
    <row r="1744">
      <c r="A1744" s="76" t="s">
        <v>407</v>
      </c>
      <c r="B1744" s="77" t="s">
        <v>3723</v>
      </c>
    </row>
    <row r="1745">
      <c r="A1745" s="76" t="s">
        <v>267</v>
      </c>
      <c r="B1745" s="77" t="s">
        <v>3724</v>
      </c>
    </row>
    <row r="1746">
      <c r="A1746" s="76" t="s">
        <v>249</v>
      </c>
      <c r="B1746" s="77" t="s">
        <v>3725</v>
      </c>
    </row>
    <row r="1747">
      <c r="A1747" s="76" t="s">
        <v>375</v>
      </c>
      <c r="B1747" s="77" t="s">
        <v>3726</v>
      </c>
    </row>
    <row r="1748">
      <c r="A1748" s="76" t="s">
        <v>3727</v>
      </c>
      <c r="B1748" s="77" t="s">
        <v>3728</v>
      </c>
    </row>
    <row r="1749">
      <c r="A1749" s="76" t="s">
        <v>3729</v>
      </c>
      <c r="B1749" s="77" t="s">
        <v>3730</v>
      </c>
    </row>
    <row r="1750">
      <c r="A1750" s="20" t="s">
        <v>250</v>
      </c>
      <c r="B1750" s="36" t="s">
        <v>3731</v>
      </c>
    </row>
    <row r="1751">
      <c r="A1751" s="20" t="s">
        <v>199</v>
      </c>
      <c r="B1751" s="36" t="s">
        <v>3732</v>
      </c>
    </row>
    <row r="1752">
      <c r="A1752" s="20" t="s">
        <v>200</v>
      </c>
      <c r="B1752" s="36" t="s">
        <v>3733</v>
      </c>
    </row>
    <row r="1753">
      <c r="A1753" s="20" t="s">
        <v>3734</v>
      </c>
      <c r="B1753" s="36" t="s">
        <v>3735</v>
      </c>
    </row>
    <row r="1754">
      <c r="A1754" s="20" t="s">
        <v>435</v>
      </c>
      <c r="B1754" s="36" t="s">
        <v>3736</v>
      </c>
    </row>
    <row r="1755">
      <c r="A1755" s="20" t="s">
        <v>3737</v>
      </c>
      <c r="B1755" s="36" t="s">
        <v>3738</v>
      </c>
    </row>
    <row r="1756">
      <c r="A1756" s="20" t="s">
        <v>270</v>
      </c>
      <c r="B1756" s="36" t="s">
        <v>3739</v>
      </c>
    </row>
    <row r="1757">
      <c r="A1757" s="20" t="s">
        <v>3740</v>
      </c>
      <c r="B1757" s="36" t="s">
        <v>3741</v>
      </c>
    </row>
    <row r="1758">
      <c r="A1758" s="20" t="s">
        <v>3742</v>
      </c>
      <c r="B1758" s="36" t="s">
        <v>3743</v>
      </c>
    </row>
    <row r="1759">
      <c r="A1759" s="20" t="s">
        <v>537</v>
      </c>
      <c r="B1759" s="36" t="s">
        <v>3744</v>
      </c>
    </row>
    <row r="1760">
      <c r="A1760" s="20" t="s">
        <v>261</v>
      </c>
      <c r="B1760" s="36" t="s">
        <v>3745</v>
      </c>
    </row>
    <row r="1761">
      <c r="A1761" s="20" t="s">
        <v>550</v>
      </c>
      <c r="B1761" s="36" t="s">
        <v>3746</v>
      </c>
    </row>
    <row r="1762">
      <c r="A1762" s="20" t="s">
        <v>360</v>
      </c>
      <c r="B1762" s="36" t="s">
        <v>3747</v>
      </c>
    </row>
    <row r="1763">
      <c r="A1763" s="20" t="s">
        <v>156</v>
      </c>
      <c r="B1763" s="36" t="s">
        <v>156</v>
      </c>
    </row>
    <row r="1764">
      <c r="A1764" s="20" t="s">
        <v>69</v>
      </c>
      <c r="B1764" s="36" t="s">
        <v>3748</v>
      </c>
    </row>
    <row r="1765">
      <c r="A1765" s="20" t="s">
        <v>223</v>
      </c>
      <c r="B1765" s="36" t="s">
        <v>3749</v>
      </c>
    </row>
    <row r="1766">
      <c r="A1766" s="20" t="s">
        <v>174</v>
      </c>
      <c r="B1766" s="36" t="s">
        <v>3750</v>
      </c>
    </row>
    <row r="1767">
      <c r="A1767" s="20" t="s">
        <v>3751</v>
      </c>
      <c r="B1767" s="36" t="s">
        <v>3752</v>
      </c>
    </row>
    <row r="1768">
      <c r="A1768" s="20" t="s">
        <v>320</v>
      </c>
      <c r="B1768" s="36" t="s">
        <v>3753</v>
      </c>
    </row>
    <row r="1769">
      <c r="A1769" s="20" t="s">
        <v>3754</v>
      </c>
      <c r="B1769" s="36" t="s">
        <v>3755</v>
      </c>
    </row>
    <row r="1770">
      <c r="A1770" s="20" t="s">
        <v>456</v>
      </c>
      <c r="B1770" s="36" t="s">
        <v>1657</v>
      </c>
    </row>
    <row r="1771">
      <c r="A1771" s="20" t="s">
        <v>509</v>
      </c>
      <c r="B1771" s="36" t="s">
        <v>3756</v>
      </c>
    </row>
    <row r="1772">
      <c r="A1772" s="20" t="s">
        <v>3757</v>
      </c>
      <c r="B1772" s="36" t="s">
        <v>3758</v>
      </c>
    </row>
    <row r="1773">
      <c r="A1773" s="20" t="s">
        <v>246</v>
      </c>
      <c r="B1773" s="36" t="s">
        <v>3759</v>
      </c>
    </row>
    <row r="1774">
      <c r="A1774" s="20" t="s">
        <v>170</v>
      </c>
      <c r="B1774" s="36" t="s">
        <v>3760</v>
      </c>
    </row>
    <row r="1775">
      <c r="A1775" s="20" t="s">
        <v>301</v>
      </c>
      <c r="B1775" s="36" t="s">
        <v>3761</v>
      </c>
    </row>
    <row r="1776">
      <c r="A1776" s="20" t="s">
        <v>3762</v>
      </c>
      <c r="B1776" s="36" t="s">
        <v>3763</v>
      </c>
    </row>
    <row r="1777">
      <c r="A1777" s="20" t="s">
        <v>3764</v>
      </c>
      <c r="B1777" s="36" t="s">
        <v>3765</v>
      </c>
    </row>
    <row r="1778">
      <c r="A1778" s="20" t="s">
        <v>3766</v>
      </c>
      <c r="B1778" s="36" t="s">
        <v>3767</v>
      </c>
    </row>
    <row r="1779">
      <c r="A1779" s="20" t="s">
        <v>3768</v>
      </c>
      <c r="B1779" s="36" t="s">
        <v>3769</v>
      </c>
    </row>
    <row r="1780">
      <c r="A1780" s="20" t="s">
        <v>365</v>
      </c>
      <c r="B1780" s="36" t="s">
        <v>3770</v>
      </c>
    </row>
    <row r="1781">
      <c r="A1781" s="20" t="s">
        <v>3771</v>
      </c>
      <c r="B1781" s="36" t="s">
        <v>3627</v>
      </c>
    </row>
    <row r="1782">
      <c r="A1782" s="20" t="s">
        <v>3772</v>
      </c>
      <c r="B1782" s="36" t="s">
        <v>3773</v>
      </c>
    </row>
    <row r="1783">
      <c r="A1783" s="20" t="s">
        <v>3774</v>
      </c>
      <c r="B1783" s="36" t="s">
        <v>3775</v>
      </c>
    </row>
    <row r="1784">
      <c r="A1784" s="20" t="s">
        <v>3776</v>
      </c>
      <c r="B1784" s="36" t="s">
        <v>3777</v>
      </c>
    </row>
    <row r="1785">
      <c r="A1785" s="20" t="s">
        <v>526</v>
      </c>
      <c r="B1785" s="36" t="s">
        <v>3778</v>
      </c>
    </row>
    <row r="1786">
      <c r="A1786" s="20" t="s">
        <v>3779</v>
      </c>
      <c r="B1786" s="36" t="s">
        <v>3780</v>
      </c>
    </row>
    <row r="1787">
      <c r="A1787" s="20" t="s">
        <v>3781</v>
      </c>
      <c r="B1787" s="36" t="s">
        <v>3782</v>
      </c>
    </row>
    <row r="1788">
      <c r="A1788" s="20" t="s">
        <v>262</v>
      </c>
      <c r="B1788" s="36" t="s">
        <v>3783</v>
      </c>
    </row>
    <row r="1789">
      <c r="A1789" s="20" t="s">
        <v>3784</v>
      </c>
      <c r="B1789" s="36" t="s">
        <v>3785</v>
      </c>
    </row>
    <row r="1790">
      <c r="A1790" s="20" t="s">
        <v>316</v>
      </c>
      <c r="B1790" s="36" t="s">
        <v>3786</v>
      </c>
    </row>
    <row r="1791">
      <c r="A1791" s="20" t="s">
        <v>318</v>
      </c>
      <c r="B1791" s="36" t="s">
        <v>3787</v>
      </c>
    </row>
    <row r="1792">
      <c r="A1792" s="20" t="s">
        <v>3788</v>
      </c>
      <c r="B1792" s="36" t="s">
        <v>3789</v>
      </c>
    </row>
    <row r="1793">
      <c r="A1793" s="20" t="s">
        <v>391</v>
      </c>
      <c r="B1793" s="36" t="s">
        <v>3790</v>
      </c>
    </row>
    <row r="1794">
      <c r="A1794" s="20" t="s">
        <v>3791</v>
      </c>
      <c r="B1794" s="36" t="s">
        <v>3792</v>
      </c>
    </row>
    <row r="1795">
      <c r="A1795" s="20" t="s">
        <v>153</v>
      </c>
      <c r="B1795" s="36" t="s">
        <v>3793</v>
      </c>
    </row>
    <row r="1796">
      <c r="A1796" s="20" t="s">
        <v>399</v>
      </c>
      <c r="B1796" s="36" t="s">
        <v>3794</v>
      </c>
    </row>
    <row r="1797">
      <c r="A1797" s="20" t="s">
        <v>173</v>
      </c>
      <c r="B1797" s="36" t="s">
        <v>3795</v>
      </c>
    </row>
    <row r="1798">
      <c r="A1798" s="20" t="s">
        <v>224</v>
      </c>
      <c r="B1798" s="36" t="s">
        <v>3796</v>
      </c>
    </row>
    <row r="1799">
      <c r="A1799" s="20" t="s">
        <v>3797</v>
      </c>
      <c r="B1799" s="36" t="s">
        <v>3798</v>
      </c>
    </row>
    <row r="1800">
      <c r="A1800" s="20" t="s">
        <v>203</v>
      </c>
      <c r="B1800" s="36" t="s">
        <v>3799</v>
      </c>
    </row>
    <row r="1801">
      <c r="A1801" s="20" t="s">
        <v>3800</v>
      </c>
      <c r="B1801" s="36" t="s">
        <v>3801</v>
      </c>
    </row>
    <row r="1802">
      <c r="A1802" s="20" t="s">
        <v>3802</v>
      </c>
      <c r="B1802" s="36" t="s">
        <v>3803</v>
      </c>
    </row>
    <row r="1803">
      <c r="A1803" s="20" t="s">
        <v>3804</v>
      </c>
      <c r="B1803" s="36" t="s">
        <v>3805</v>
      </c>
    </row>
    <row r="1804">
      <c r="A1804" s="20" t="s">
        <v>3806</v>
      </c>
      <c r="B1804" s="36" t="s">
        <v>3807</v>
      </c>
    </row>
    <row r="1805">
      <c r="A1805" s="20" t="s">
        <v>3808</v>
      </c>
      <c r="B1805" s="36" t="s">
        <v>3809</v>
      </c>
    </row>
    <row r="1806">
      <c r="A1806" s="20" t="s">
        <v>3810</v>
      </c>
      <c r="B1806" s="36" t="s">
        <v>3811</v>
      </c>
    </row>
    <row r="1807">
      <c r="A1807" s="20" t="s">
        <v>3812</v>
      </c>
      <c r="B1807" s="36"/>
    </row>
    <row r="1808">
      <c r="A1808" s="20" t="s">
        <v>575</v>
      </c>
      <c r="B1808" s="36" t="s">
        <v>3813</v>
      </c>
    </row>
    <row r="1809">
      <c r="A1809" s="20" t="s">
        <v>330</v>
      </c>
      <c r="B1809" s="36" t="s">
        <v>3814</v>
      </c>
    </row>
    <row r="1810">
      <c r="A1810" s="20" t="s">
        <v>168</v>
      </c>
      <c r="B1810" s="36" t="s">
        <v>3815</v>
      </c>
    </row>
    <row r="1811">
      <c r="A1811" s="20" t="s">
        <v>3816</v>
      </c>
      <c r="B1811" s="36" t="s">
        <v>3817</v>
      </c>
    </row>
    <row r="1812">
      <c r="A1812" s="20" t="s">
        <v>3818</v>
      </c>
      <c r="B1812" s="36" t="s">
        <v>3819</v>
      </c>
    </row>
    <row r="1813">
      <c r="A1813" s="20" t="s">
        <v>472</v>
      </c>
      <c r="B1813" s="36" t="s">
        <v>3820</v>
      </c>
    </row>
    <row r="1814">
      <c r="A1814" s="20" t="s">
        <v>377</v>
      </c>
      <c r="B1814" s="36" t="s">
        <v>3821</v>
      </c>
    </row>
    <row r="1815">
      <c r="A1815" s="20" t="s">
        <v>3822</v>
      </c>
      <c r="B1815" s="36" t="s">
        <v>3823</v>
      </c>
    </row>
    <row r="1816">
      <c r="A1816" s="20" t="s">
        <v>3824</v>
      </c>
      <c r="B1816" s="36" t="s">
        <v>3825</v>
      </c>
    </row>
    <row r="1817">
      <c r="A1817" s="20" t="s">
        <v>331</v>
      </c>
      <c r="B1817" s="36" t="s">
        <v>3826</v>
      </c>
    </row>
    <row r="1818">
      <c r="A1818" s="20" t="s">
        <v>3827</v>
      </c>
      <c r="B1818" s="36" t="s">
        <v>3828</v>
      </c>
    </row>
    <row r="1819">
      <c r="A1819" s="20" t="s">
        <v>495</v>
      </c>
      <c r="B1819" s="36" t="s">
        <v>3829</v>
      </c>
    </row>
    <row r="1820">
      <c r="A1820" s="20" t="s">
        <v>451</v>
      </c>
      <c r="B1820" s="36" t="s">
        <v>3830</v>
      </c>
    </row>
    <row r="1821">
      <c r="A1821" s="20" t="s">
        <v>159</v>
      </c>
      <c r="B1821" s="36" t="s">
        <v>3831</v>
      </c>
    </row>
    <row r="1822">
      <c r="A1822" s="20" t="s">
        <v>363</v>
      </c>
      <c r="B1822" s="36" t="s">
        <v>3832</v>
      </c>
    </row>
    <row r="1823">
      <c r="A1823" s="20" t="s">
        <v>290</v>
      </c>
      <c r="B1823" s="36" t="s">
        <v>3833</v>
      </c>
    </row>
    <row r="1824">
      <c r="A1824" s="20" t="s">
        <v>3827</v>
      </c>
      <c r="B1824" s="36" t="s">
        <v>3828</v>
      </c>
    </row>
    <row r="1825">
      <c r="A1825" s="20" t="s">
        <v>3834</v>
      </c>
      <c r="B1825" s="36" t="s">
        <v>3835</v>
      </c>
    </row>
    <row r="1826">
      <c r="A1826" s="20" t="s">
        <v>451</v>
      </c>
      <c r="B1826" s="36" t="s">
        <v>3830</v>
      </c>
    </row>
    <row r="1827">
      <c r="A1827" s="20" t="s">
        <v>3836</v>
      </c>
      <c r="B1827" s="36" t="s">
        <v>3837</v>
      </c>
    </row>
    <row r="1828">
      <c r="A1828" s="20" t="s">
        <v>204</v>
      </c>
      <c r="B1828" s="36" t="s">
        <v>3838</v>
      </c>
    </row>
    <row r="1829">
      <c r="A1829" s="20" t="s">
        <v>157</v>
      </c>
      <c r="B1829" s="36" t="s">
        <v>3839</v>
      </c>
    </row>
    <row r="1830">
      <c r="A1830" s="20" t="s">
        <v>158</v>
      </c>
      <c r="B1830" s="36" t="s">
        <v>3840</v>
      </c>
    </row>
    <row r="1831">
      <c r="A1831" s="20" t="s">
        <v>381</v>
      </c>
      <c r="B1831" s="36" t="s">
        <v>3841</v>
      </c>
    </row>
    <row r="1832">
      <c r="A1832" s="20" t="s">
        <v>3842</v>
      </c>
      <c r="B1832" s="36" t="s">
        <v>3843</v>
      </c>
    </row>
    <row r="1833">
      <c r="A1833" s="20" t="s">
        <v>491</v>
      </c>
      <c r="B1833" s="36" t="s">
        <v>3844</v>
      </c>
    </row>
    <row r="1834">
      <c r="A1834" s="20" t="s">
        <v>3845</v>
      </c>
      <c r="B1834" s="36" t="s">
        <v>3846</v>
      </c>
    </row>
    <row r="1835">
      <c r="A1835" s="20" t="s">
        <v>3847</v>
      </c>
      <c r="B1835" s="36" t="s">
        <v>3848</v>
      </c>
    </row>
    <row r="1836">
      <c r="A1836" s="20" t="s">
        <v>191</v>
      </c>
      <c r="B1836" s="36" t="s">
        <v>3849</v>
      </c>
    </row>
    <row r="1837">
      <c r="A1837" s="20" t="s">
        <v>309</v>
      </c>
      <c r="B1837" s="36" t="s">
        <v>3850</v>
      </c>
    </row>
    <row r="1838">
      <c r="A1838" s="20" t="s">
        <v>440</v>
      </c>
      <c r="B1838" s="36" t="s">
        <v>3851</v>
      </c>
    </row>
    <row r="1839">
      <c r="A1839" s="20" t="s">
        <v>402</v>
      </c>
      <c r="B1839" s="36" t="s">
        <v>3852</v>
      </c>
    </row>
    <row r="1840">
      <c r="A1840" s="20" t="s">
        <v>3853</v>
      </c>
      <c r="B1840" s="36" t="s">
        <v>3854</v>
      </c>
    </row>
    <row r="1841">
      <c r="A1841" s="20" t="s">
        <v>321</v>
      </c>
      <c r="B1841" s="36" t="s">
        <v>3855</v>
      </c>
    </row>
    <row r="1842">
      <c r="A1842" s="79" t="s">
        <v>395</v>
      </c>
      <c r="B1842" s="80" t="s">
        <v>3856</v>
      </c>
    </row>
    <row r="1843">
      <c r="A1843" s="20" t="s">
        <v>3857</v>
      </c>
      <c r="B1843" s="36" t="s">
        <v>3858</v>
      </c>
    </row>
    <row r="1844">
      <c r="A1844" s="20" t="s">
        <v>300</v>
      </c>
      <c r="B1844" s="36" t="s">
        <v>3859</v>
      </c>
    </row>
    <row r="1845">
      <c r="A1845" s="20" t="s">
        <v>482</v>
      </c>
      <c r="B1845" s="36" t="s">
        <v>3860</v>
      </c>
    </row>
    <row r="1846">
      <c r="A1846" s="20" t="s">
        <v>354</v>
      </c>
      <c r="B1846" s="36" t="s">
        <v>3861</v>
      </c>
    </row>
    <row r="1847">
      <c r="A1847" s="20" t="s">
        <v>3862</v>
      </c>
      <c r="B1847" s="36" t="s">
        <v>3863</v>
      </c>
    </row>
    <row r="1848">
      <c r="A1848" s="20" t="s">
        <v>424</v>
      </c>
      <c r="B1848" s="36" t="s">
        <v>3864</v>
      </c>
    </row>
    <row r="1849">
      <c r="A1849" s="20" t="s">
        <v>361</v>
      </c>
      <c r="B1849" s="36" t="s">
        <v>3865</v>
      </c>
    </row>
    <row r="1850">
      <c r="A1850" s="20" t="s">
        <v>525</v>
      </c>
      <c r="B1850" s="36" t="s">
        <v>3866</v>
      </c>
    </row>
    <row r="1851">
      <c r="A1851" s="20" t="s">
        <v>343</v>
      </c>
      <c r="B1851" s="36" t="s">
        <v>3867</v>
      </c>
    </row>
    <row r="1852">
      <c r="A1852" s="20" t="s">
        <v>486</v>
      </c>
      <c r="B1852" s="36" t="s">
        <v>3868</v>
      </c>
    </row>
    <row r="1853">
      <c r="A1853" s="20" t="s">
        <v>505</v>
      </c>
      <c r="B1853" s="36" t="s">
        <v>3869</v>
      </c>
    </row>
    <row r="1854">
      <c r="A1854" s="20" t="s">
        <v>242</v>
      </c>
      <c r="B1854" s="36" t="s">
        <v>3870</v>
      </c>
    </row>
    <row r="1855">
      <c r="A1855" s="20" t="s">
        <v>3871</v>
      </c>
      <c r="B1855" s="36" t="s">
        <v>3872</v>
      </c>
    </row>
    <row r="1856">
      <c r="A1856" s="20" t="s">
        <v>417</v>
      </c>
      <c r="B1856" s="36" t="s">
        <v>3873</v>
      </c>
    </row>
    <row r="1857">
      <c r="A1857" s="20" t="s">
        <v>372</v>
      </c>
      <c r="B1857" s="36" t="s">
        <v>3874</v>
      </c>
    </row>
    <row r="1858">
      <c r="A1858" s="20" t="s">
        <v>503</v>
      </c>
      <c r="B1858" s="36" t="s">
        <v>3875</v>
      </c>
    </row>
    <row r="1859">
      <c r="A1859" s="20" t="s">
        <v>3876</v>
      </c>
      <c r="B1859" s="36" t="s">
        <v>3877</v>
      </c>
    </row>
    <row r="1860">
      <c r="A1860" s="20" t="s">
        <v>287</v>
      </c>
      <c r="B1860" s="36" t="s">
        <v>3878</v>
      </c>
    </row>
    <row r="1861">
      <c r="A1861" s="20" t="s">
        <v>198</v>
      </c>
      <c r="B1861" s="36" t="s">
        <v>3879</v>
      </c>
    </row>
    <row r="1862">
      <c r="A1862" s="20" t="s">
        <v>3880</v>
      </c>
      <c r="B1862" s="36" t="s">
        <v>3881</v>
      </c>
    </row>
    <row r="1863">
      <c r="A1863" s="20" t="s">
        <v>294</v>
      </c>
      <c r="B1863" s="36" t="s">
        <v>3882</v>
      </c>
    </row>
    <row r="1864">
      <c r="A1864" s="20" t="s">
        <v>3883</v>
      </c>
      <c r="B1864" s="36" t="s">
        <v>3884</v>
      </c>
    </row>
    <row r="1865">
      <c r="A1865" s="81" t="s">
        <v>3885</v>
      </c>
      <c r="B1865" s="82" t="s">
        <v>3886</v>
      </c>
    </row>
    <row r="1866">
      <c r="A1866" s="20" t="s">
        <v>298</v>
      </c>
      <c r="B1866" s="36" t="s">
        <v>3887</v>
      </c>
    </row>
    <row r="1867">
      <c r="A1867" s="20" t="s">
        <v>269</v>
      </c>
      <c r="B1867" s="36" t="s">
        <v>3888</v>
      </c>
    </row>
    <row r="1868">
      <c r="A1868" s="20" t="s">
        <v>516</v>
      </c>
      <c r="B1868" s="36" t="s">
        <v>3889</v>
      </c>
    </row>
    <row r="1869">
      <c r="A1869" s="20" t="s">
        <v>400</v>
      </c>
      <c r="B1869" s="36" t="s">
        <v>3890</v>
      </c>
    </row>
    <row r="1870">
      <c r="A1870" s="20" t="s">
        <v>287</v>
      </c>
      <c r="B1870" s="36" t="s">
        <v>3878</v>
      </c>
    </row>
    <row r="1871">
      <c r="A1871" s="20" t="s">
        <v>488</v>
      </c>
      <c r="B1871" s="36" t="s">
        <v>3891</v>
      </c>
    </row>
    <row r="1872">
      <c r="A1872" s="20" t="s">
        <v>501</v>
      </c>
      <c r="B1872" s="36" t="s">
        <v>3892</v>
      </c>
    </row>
    <row r="1873">
      <c r="A1873" s="20" t="s">
        <v>549</v>
      </c>
      <c r="B1873" s="36" t="s">
        <v>3893</v>
      </c>
    </row>
    <row r="1874">
      <c r="A1874" s="20" t="s">
        <v>3876</v>
      </c>
      <c r="B1874" s="36" t="s">
        <v>3877</v>
      </c>
    </row>
    <row r="1875">
      <c r="A1875" s="20" t="s">
        <v>536</v>
      </c>
      <c r="B1875" s="36" t="s">
        <v>3894</v>
      </c>
    </row>
    <row r="1876">
      <c r="A1876" s="20" t="s">
        <v>152</v>
      </c>
      <c r="B1876" s="36" t="s">
        <v>3895</v>
      </c>
    </row>
    <row r="1877">
      <c r="A1877" s="20" t="s">
        <v>420</v>
      </c>
      <c r="B1877" s="36" t="s">
        <v>3896</v>
      </c>
    </row>
    <row r="1878">
      <c r="A1878" s="20" t="s">
        <v>3897</v>
      </c>
      <c r="B1878" s="36" t="s">
        <v>3898</v>
      </c>
    </row>
    <row r="1879">
      <c r="A1879" s="20" t="s">
        <v>304</v>
      </c>
      <c r="B1879" s="36" t="s">
        <v>3899</v>
      </c>
    </row>
    <row r="1880">
      <c r="A1880" s="20" t="s">
        <v>217</v>
      </c>
      <c r="B1880" s="36" t="s">
        <v>3900</v>
      </c>
    </row>
    <row r="1881">
      <c r="A1881" s="20" t="s">
        <v>3901</v>
      </c>
      <c r="B1881" s="36" t="s">
        <v>3902</v>
      </c>
    </row>
    <row r="1882">
      <c r="A1882" s="20" t="s">
        <v>292</v>
      </c>
      <c r="B1882" s="36" t="s">
        <v>3903</v>
      </c>
    </row>
    <row r="1883">
      <c r="A1883" s="20" t="s">
        <v>469</v>
      </c>
      <c r="B1883" s="36" t="s">
        <v>3904</v>
      </c>
    </row>
    <row r="1884">
      <c r="A1884" s="20" t="s">
        <v>184</v>
      </c>
      <c r="B1884" s="36" t="s">
        <v>3905</v>
      </c>
    </row>
    <row r="1885">
      <c r="A1885" s="20" t="s">
        <v>296</v>
      </c>
      <c r="B1885" s="36" t="s">
        <v>3906</v>
      </c>
    </row>
    <row r="1886">
      <c r="A1886" s="20" t="s">
        <v>393</v>
      </c>
      <c r="B1886" s="36" t="s">
        <v>3907</v>
      </c>
    </row>
    <row r="1887">
      <c r="A1887" s="20" t="s">
        <v>3908</v>
      </c>
      <c r="B1887" s="36" t="s">
        <v>3909</v>
      </c>
    </row>
    <row r="1888">
      <c r="A1888" s="20" t="s">
        <v>240</v>
      </c>
      <c r="B1888" s="36" t="s">
        <v>3910</v>
      </c>
    </row>
    <row r="1889">
      <c r="A1889" s="20" t="s">
        <v>3911</v>
      </c>
      <c r="B1889" s="36" t="s">
        <v>3912</v>
      </c>
    </row>
    <row r="1890">
      <c r="A1890" s="20" t="s">
        <v>358</v>
      </c>
      <c r="B1890" s="36" t="s">
        <v>3886</v>
      </c>
    </row>
    <row r="1891">
      <c r="A1891" s="20" t="s">
        <v>356</v>
      </c>
      <c r="B1891" s="36" t="s">
        <v>3913</v>
      </c>
    </row>
    <row r="1892">
      <c r="A1892" s="20" t="s">
        <v>355</v>
      </c>
      <c r="B1892" s="36" t="s">
        <v>3914</v>
      </c>
    </row>
    <row r="1893">
      <c r="A1893" s="20" t="s">
        <v>334</v>
      </c>
      <c r="B1893" s="36" t="s">
        <v>3915</v>
      </c>
    </row>
    <row r="1894">
      <c r="A1894" s="20" t="s">
        <v>492</v>
      </c>
      <c r="B1894" s="36" t="s">
        <v>3916</v>
      </c>
    </row>
    <row r="1895">
      <c r="A1895" s="20" t="s">
        <v>371</v>
      </c>
      <c r="B1895" s="36" t="s">
        <v>3917</v>
      </c>
    </row>
    <row r="1896">
      <c r="A1896" s="20" t="s">
        <v>548</v>
      </c>
      <c r="B1896" s="36" t="s">
        <v>3918</v>
      </c>
    </row>
    <row r="1897">
      <c r="A1897" s="20" t="s">
        <v>352</v>
      </c>
      <c r="B1897" s="36" t="s">
        <v>3919</v>
      </c>
    </row>
    <row r="1898">
      <c r="A1898" s="20" t="s">
        <v>478</v>
      </c>
      <c r="B1898" s="36" t="s">
        <v>3920</v>
      </c>
    </row>
    <row r="1899">
      <c r="A1899" s="20" t="s">
        <v>3921</v>
      </c>
      <c r="B1899" s="36" t="s">
        <v>3922</v>
      </c>
    </row>
    <row r="1900">
      <c r="A1900" s="20" t="s">
        <v>444</v>
      </c>
      <c r="B1900" s="36" t="s">
        <v>3923</v>
      </c>
    </row>
    <row r="1901">
      <c r="A1901" s="20" t="s">
        <v>459</v>
      </c>
      <c r="B1901" s="36" t="s">
        <v>3323</v>
      </c>
    </row>
    <row r="1902">
      <c r="A1902" s="20" t="s">
        <v>494</v>
      </c>
      <c r="B1902" s="36" t="s">
        <v>3924</v>
      </c>
    </row>
    <row r="1903">
      <c r="A1903" s="20" t="s">
        <v>396</v>
      </c>
      <c r="B1903" s="36" t="s">
        <v>3925</v>
      </c>
    </row>
    <row r="1904">
      <c r="A1904" s="20" t="s">
        <v>190</v>
      </c>
      <c r="B1904" s="36" t="s">
        <v>3926</v>
      </c>
    </row>
    <row r="1905">
      <c r="A1905" s="20" t="s">
        <v>169</v>
      </c>
      <c r="B1905" s="36" t="s">
        <v>3927</v>
      </c>
    </row>
    <row r="1906">
      <c r="A1906" s="20" t="s">
        <v>439</v>
      </c>
      <c r="B1906" s="36" t="s">
        <v>3928</v>
      </c>
    </row>
    <row r="1907">
      <c r="A1907" s="20" t="s">
        <v>449</v>
      </c>
      <c r="B1907" s="36" t="s">
        <v>3929</v>
      </c>
    </row>
    <row r="1908">
      <c r="A1908" s="20" t="s">
        <v>212</v>
      </c>
      <c r="B1908" s="36" t="s">
        <v>3930</v>
      </c>
    </row>
    <row r="1909">
      <c r="A1909" s="20" t="s">
        <v>286</v>
      </c>
      <c r="B1909" s="36" t="s">
        <v>3931</v>
      </c>
    </row>
    <row r="1910">
      <c r="A1910" s="20" t="s">
        <v>422</v>
      </c>
      <c r="B1910" s="36" t="s">
        <v>3932</v>
      </c>
    </row>
    <row r="1911">
      <c r="A1911" s="20" t="s">
        <v>394</v>
      </c>
      <c r="B1911" s="36" t="s">
        <v>3933</v>
      </c>
    </row>
    <row r="1912">
      <c r="A1912" s="20" t="s">
        <v>229</v>
      </c>
      <c r="B1912" s="36" t="s">
        <v>3934</v>
      </c>
    </row>
    <row r="1913">
      <c r="A1913" s="20" t="s">
        <v>392</v>
      </c>
      <c r="B1913" s="36" t="s">
        <v>3935</v>
      </c>
    </row>
    <row r="1914">
      <c r="A1914" s="20" t="s">
        <v>433</v>
      </c>
      <c r="B1914" s="36" t="s">
        <v>3936</v>
      </c>
    </row>
    <row r="1915">
      <c r="A1915" s="20" t="s">
        <v>431</v>
      </c>
      <c r="B1915" s="36" t="s">
        <v>3937</v>
      </c>
    </row>
    <row r="1916">
      <c r="A1916" s="20" t="s">
        <v>429</v>
      </c>
      <c r="B1916" s="36" t="s">
        <v>3938</v>
      </c>
    </row>
    <row r="1917">
      <c r="A1917" s="20" t="s">
        <v>235</v>
      </c>
      <c r="B1917" s="36" t="s">
        <v>3939</v>
      </c>
    </row>
    <row r="1918">
      <c r="A1918" s="20" t="s">
        <v>322</v>
      </c>
      <c r="B1918" s="36" t="s">
        <v>3940</v>
      </c>
    </row>
    <row r="1919">
      <c r="A1919" s="20" t="s">
        <v>241</v>
      </c>
      <c r="B1919" s="36" t="s">
        <v>3941</v>
      </c>
    </row>
    <row r="1920">
      <c r="A1920" s="20" t="s">
        <v>175</v>
      </c>
      <c r="B1920" s="36" t="s">
        <v>3942</v>
      </c>
    </row>
    <row r="1921">
      <c r="A1921" s="20" t="s">
        <v>412</v>
      </c>
      <c r="B1921" s="36" t="s">
        <v>3943</v>
      </c>
    </row>
    <row r="1922">
      <c r="A1922" s="20" t="s">
        <v>177</v>
      </c>
      <c r="B1922" s="36" t="s">
        <v>3944</v>
      </c>
    </row>
    <row r="1923">
      <c r="A1923" s="20" t="s">
        <v>337</v>
      </c>
      <c r="B1923" s="36" t="s">
        <v>626</v>
      </c>
    </row>
    <row r="1924">
      <c r="A1924" s="20" t="s">
        <v>452</v>
      </c>
      <c r="B1924" s="36" t="s">
        <v>3945</v>
      </c>
    </row>
    <row r="1925">
      <c r="A1925" s="20" t="s">
        <v>471</v>
      </c>
      <c r="B1925" s="36" t="s">
        <v>3946</v>
      </c>
    </row>
    <row r="1926">
      <c r="A1926" s="20" t="s">
        <v>511</v>
      </c>
      <c r="B1926" s="36" t="s">
        <v>3947</v>
      </c>
    </row>
    <row r="1927">
      <c r="A1927" s="20" t="s">
        <v>510</v>
      </c>
      <c r="B1927" s="36" t="s">
        <v>3948</v>
      </c>
    </row>
    <row r="1928">
      <c r="A1928" s="20" t="s">
        <v>507</v>
      </c>
      <c r="B1928" s="36" t="s">
        <v>3949</v>
      </c>
    </row>
    <row r="1929">
      <c r="A1929" s="20" t="s">
        <v>474</v>
      </c>
      <c r="B1929" s="36" t="s">
        <v>3950</v>
      </c>
    </row>
    <row r="1930">
      <c r="A1930" s="20" t="s">
        <v>502</v>
      </c>
      <c r="B1930" s="36" t="s">
        <v>3951</v>
      </c>
    </row>
    <row r="1931">
      <c r="A1931" s="20" t="s">
        <v>493</v>
      </c>
      <c r="B1931" s="36" t="s">
        <v>3952</v>
      </c>
    </row>
    <row r="1932">
      <c r="A1932" s="20" t="s">
        <v>487</v>
      </c>
      <c r="B1932" s="36" t="s">
        <v>3953</v>
      </c>
    </row>
    <row r="1933">
      <c r="A1933" s="20" t="s">
        <v>462</v>
      </c>
      <c r="B1933" s="36" t="s">
        <v>3954</v>
      </c>
    </row>
    <row r="1934">
      <c r="A1934" s="20" t="s">
        <v>490</v>
      </c>
      <c r="B1934" s="36" t="s">
        <v>3955</v>
      </c>
    </row>
    <row r="1935">
      <c r="A1935" s="20" t="s">
        <v>521</v>
      </c>
      <c r="B1935" s="36" t="s">
        <v>3956</v>
      </c>
    </row>
    <row r="1936">
      <c r="A1936" s="20" t="s">
        <v>475</v>
      </c>
      <c r="B1936" s="36" t="s">
        <v>3957</v>
      </c>
    </row>
    <row r="1937">
      <c r="A1937" s="20" t="s">
        <v>535</v>
      </c>
      <c r="B1937" s="36" t="s">
        <v>3958</v>
      </c>
    </row>
    <row r="1938">
      <c r="A1938" s="20" t="s">
        <v>484</v>
      </c>
      <c r="B1938" s="36" t="s">
        <v>3959</v>
      </c>
    </row>
    <row r="1939">
      <c r="A1939" s="20" t="s">
        <v>529</v>
      </c>
      <c r="B1939" s="36" t="s">
        <v>3960</v>
      </c>
    </row>
    <row r="1940">
      <c r="A1940" s="20" t="s">
        <v>533</v>
      </c>
      <c r="B1940" s="36" t="s">
        <v>3961</v>
      </c>
    </row>
    <row r="1941">
      <c r="A1941" s="20" t="s">
        <v>530</v>
      </c>
      <c r="B1941" s="36" t="s">
        <v>3962</v>
      </c>
    </row>
    <row r="1942">
      <c r="A1942" s="20" t="s">
        <v>520</v>
      </c>
      <c r="B1942" s="36" t="s">
        <v>3963</v>
      </c>
    </row>
    <row r="1943">
      <c r="A1943" s="20" t="s">
        <v>528</v>
      </c>
      <c r="B1943" s="36" t="s">
        <v>3964</v>
      </c>
    </row>
    <row r="1944">
      <c r="A1944" s="20" t="s">
        <v>524</v>
      </c>
      <c r="B1944" s="36" t="s">
        <v>3965</v>
      </c>
    </row>
    <row r="1945">
      <c r="A1945" s="20" t="s">
        <v>522</v>
      </c>
      <c r="B1945" s="36" t="s">
        <v>3966</v>
      </c>
    </row>
    <row r="1946">
      <c r="A1946" s="20" t="s">
        <v>480</v>
      </c>
      <c r="B1946" s="36" t="s">
        <v>3967</v>
      </c>
    </row>
    <row r="1947">
      <c r="A1947" s="20" t="s">
        <v>551</v>
      </c>
      <c r="B1947" s="36" t="s">
        <v>3968</v>
      </c>
    </row>
    <row r="1948">
      <c r="A1948" s="20" t="s">
        <v>543</v>
      </c>
      <c r="B1948" s="36" t="s">
        <v>3969</v>
      </c>
    </row>
    <row r="1949">
      <c r="A1949" s="20" t="s">
        <v>540</v>
      </c>
      <c r="B1949" s="36" t="s">
        <v>3970</v>
      </c>
    </row>
    <row r="1950">
      <c r="A1950" s="20" t="s">
        <v>547</v>
      </c>
      <c r="B1950" s="36" t="s">
        <v>3971</v>
      </c>
    </row>
    <row r="1951">
      <c r="A1951" s="20" t="s">
        <v>546</v>
      </c>
      <c r="B1951" s="36" t="s">
        <v>3972</v>
      </c>
    </row>
    <row r="1952">
      <c r="A1952" s="20" t="s">
        <v>563</v>
      </c>
      <c r="B1952" s="36" t="s">
        <v>3973</v>
      </c>
    </row>
    <row r="1953">
      <c r="A1953" s="20" t="s">
        <v>556</v>
      </c>
      <c r="B1953" s="36" t="s">
        <v>3974</v>
      </c>
    </row>
    <row r="1954">
      <c r="A1954" s="20" t="s">
        <v>557</v>
      </c>
      <c r="B1954" s="36" t="s">
        <v>3975</v>
      </c>
    </row>
    <row r="1955">
      <c r="A1955" s="20" t="s">
        <v>573</v>
      </c>
      <c r="B1955" s="36" t="s">
        <v>3976</v>
      </c>
    </row>
    <row r="1956">
      <c r="A1956" s="20" t="s">
        <v>564</v>
      </c>
      <c r="B1956" s="36" t="s">
        <v>3977</v>
      </c>
    </row>
    <row r="1957">
      <c r="A1957" s="20" t="s">
        <v>574</v>
      </c>
      <c r="B1957" s="36" t="s">
        <v>3978</v>
      </c>
    </row>
    <row r="1958">
      <c r="A1958" s="20" t="s">
        <v>561</v>
      </c>
      <c r="B1958" s="36" t="s">
        <v>3979</v>
      </c>
    </row>
    <row r="1959">
      <c r="A1959" s="20" t="s">
        <v>572</v>
      </c>
      <c r="B1959" s="36" t="s">
        <v>3980</v>
      </c>
    </row>
    <row r="1960">
      <c r="A1960" s="20" t="s">
        <v>565</v>
      </c>
      <c r="B1960" s="36" t="s">
        <v>3981</v>
      </c>
    </row>
    <row r="1961">
      <c r="A1961" s="20" t="s">
        <v>571</v>
      </c>
      <c r="B1961" s="36" t="s">
        <v>3982</v>
      </c>
    </row>
    <row r="1962">
      <c r="A1962" s="20" t="s">
        <v>569</v>
      </c>
      <c r="B1962" s="36" t="s">
        <v>3983</v>
      </c>
    </row>
    <row r="1963">
      <c r="A1963" s="20" t="s">
        <v>570</v>
      </c>
      <c r="B1963" s="36" t="s">
        <v>3984</v>
      </c>
    </row>
    <row r="1964">
      <c r="A1964" s="20" t="s">
        <v>560</v>
      </c>
      <c r="B1964" s="36" t="s">
        <v>3985</v>
      </c>
    </row>
    <row r="1965">
      <c r="A1965" s="20" t="s">
        <v>576</v>
      </c>
      <c r="B1965" s="36" t="s">
        <v>3986</v>
      </c>
    </row>
    <row r="1966">
      <c r="A1966" s="20" t="s">
        <v>591</v>
      </c>
      <c r="B1966" s="36" t="s">
        <v>3987</v>
      </c>
    </row>
    <row r="1967">
      <c r="A1967" s="20" t="s">
        <v>586</v>
      </c>
      <c r="B1967" s="36" t="s">
        <v>3988</v>
      </c>
    </row>
    <row r="1968">
      <c r="A1968" s="20" t="s">
        <v>580</v>
      </c>
      <c r="B1968" s="36" t="s">
        <v>3989</v>
      </c>
    </row>
    <row r="1969">
      <c r="A1969" s="20" t="s">
        <v>588</v>
      </c>
      <c r="B1969" s="36" t="s">
        <v>3990</v>
      </c>
    </row>
    <row r="1970">
      <c r="A1970" s="20" t="s">
        <v>589</v>
      </c>
      <c r="B1970" s="36" t="s">
        <v>3991</v>
      </c>
    </row>
    <row r="1971">
      <c r="A1971" s="20" t="s">
        <v>578</v>
      </c>
      <c r="B1971" s="36" t="s">
        <v>3992</v>
      </c>
    </row>
    <row r="1972">
      <c r="A1972" s="20" t="s">
        <v>587</v>
      </c>
      <c r="B1972" s="36" t="s">
        <v>3993</v>
      </c>
    </row>
    <row r="1973">
      <c r="A1973" s="20" t="s">
        <v>581</v>
      </c>
      <c r="B1973" s="36" t="s">
        <v>3994</v>
      </c>
    </row>
    <row r="1974">
      <c r="A1974" s="20" t="s">
        <v>585</v>
      </c>
      <c r="B1974" s="36" t="s">
        <v>3995</v>
      </c>
    </row>
    <row r="1975">
      <c r="A1975" s="20" t="s">
        <v>584</v>
      </c>
      <c r="B1975" s="36" t="s">
        <v>3996</v>
      </c>
    </row>
    <row r="1976">
      <c r="A1976" s="20" t="s">
        <v>577</v>
      </c>
      <c r="B1976" s="36" t="s">
        <v>3997</v>
      </c>
    </row>
    <row r="1977">
      <c r="A1977" s="20" t="s">
        <v>583</v>
      </c>
      <c r="B1977" s="36" t="s">
        <v>3998</v>
      </c>
    </row>
    <row r="1978">
      <c r="A1978" s="20" t="s">
        <v>579</v>
      </c>
      <c r="B1978" s="36" t="s">
        <v>3999</v>
      </c>
    </row>
    <row r="1979">
      <c r="A1979" s="20" t="s">
        <v>569</v>
      </c>
      <c r="B1979" s="36" t="s">
        <v>3983</v>
      </c>
    </row>
    <row r="1980">
      <c r="A1980" s="20" t="s">
        <v>598</v>
      </c>
      <c r="B1980" s="36" t="s">
        <v>4000</v>
      </c>
    </row>
    <row r="1981">
      <c r="A1981" s="20" t="s">
        <v>601</v>
      </c>
      <c r="B1981" s="36" t="s">
        <v>4001</v>
      </c>
    </row>
    <row r="1982">
      <c r="A1982" s="20" t="s">
        <v>600</v>
      </c>
      <c r="B1982" s="36" t="s">
        <v>4002</v>
      </c>
    </row>
    <row r="1983">
      <c r="A1983" s="20" t="s">
        <v>599</v>
      </c>
      <c r="B1983" s="36" t="s">
        <v>4003</v>
      </c>
    </row>
    <row r="1984">
      <c r="A1984" s="20" t="s">
        <v>595</v>
      </c>
      <c r="B1984" s="36" t="s">
        <v>4004</v>
      </c>
    </row>
    <row r="1985">
      <c r="A1985" s="20" t="s">
        <v>4005</v>
      </c>
      <c r="B1985" s="36" t="s">
        <v>4006</v>
      </c>
    </row>
    <row r="1986">
      <c r="A1986" s="20" t="s">
        <v>592</v>
      </c>
      <c r="B1986" s="36" t="s">
        <v>4007</v>
      </c>
    </row>
    <row r="1987">
      <c r="A1987" s="20" t="s">
        <v>606</v>
      </c>
      <c r="B1987" s="36" t="s">
        <v>4008</v>
      </c>
    </row>
    <row r="1988">
      <c r="A1988" s="20" t="s">
        <v>605</v>
      </c>
      <c r="B1988" s="36" t="s">
        <v>4009</v>
      </c>
    </row>
    <row r="1989">
      <c r="A1989" s="20" t="s">
        <v>604</v>
      </c>
      <c r="B1989" s="36" t="s">
        <v>4010</v>
      </c>
    </row>
    <row r="1990">
      <c r="A1990" s="20" t="s">
        <v>603</v>
      </c>
      <c r="B1990" s="36" t="s">
        <v>4011</v>
      </c>
    </row>
    <row r="1991">
      <c r="A1991" s="20" t="s">
        <v>608</v>
      </c>
      <c r="B1991" s="36" t="s">
        <v>4012</v>
      </c>
    </row>
    <row r="1992">
      <c r="A1992" s="20" t="s">
        <v>616</v>
      </c>
      <c r="B1992" s="36" t="s">
        <v>4013</v>
      </c>
    </row>
    <row r="1993">
      <c r="A1993" s="20" t="s">
        <v>615</v>
      </c>
      <c r="B1993" s="36" t="s">
        <v>4014</v>
      </c>
    </row>
    <row r="1994">
      <c r="A1994" s="20" t="s">
        <v>614</v>
      </c>
      <c r="B1994" s="36" t="s">
        <v>4015</v>
      </c>
    </row>
    <row r="1995">
      <c r="A1995" s="20" t="s">
        <v>620</v>
      </c>
      <c r="B1995" s="36" t="s">
        <v>4016</v>
      </c>
    </row>
    <row r="1996">
      <c r="A1996" s="20" t="s">
        <v>619</v>
      </c>
      <c r="B1996" s="36" t="s">
        <v>4017</v>
      </c>
    </row>
    <row r="1997">
      <c r="A1997" s="20" t="s">
        <v>610</v>
      </c>
      <c r="B1997" s="36" t="s">
        <v>4018</v>
      </c>
    </row>
    <row r="1998">
      <c r="A1998" s="20" t="s">
        <v>618</v>
      </c>
      <c r="B1998" s="36" t="s">
        <v>4019</v>
      </c>
    </row>
    <row r="1999">
      <c r="A1999" s="20" t="s">
        <v>617</v>
      </c>
      <c r="B1999" s="36" t="s">
        <v>4020</v>
      </c>
    </row>
    <row r="2000">
      <c r="A2000" s="20" t="s">
        <v>625</v>
      </c>
      <c r="B2000" s="36" t="s">
        <v>4021</v>
      </c>
    </row>
    <row r="2001">
      <c r="A2001" s="20" t="s">
        <v>629</v>
      </c>
      <c r="B2001" s="36" t="s">
        <v>4022</v>
      </c>
    </row>
    <row r="2002">
      <c r="A2002" s="20" t="s">
        <v>622</v>
      </c>
      <c r="B2002" s="36" t="s">
        <v>4023</v>
      </c>
    </row>
    <row r="2003">
      <c r="A2003" s="20" t="s">
        <v>612</v>
      </c>
      <c r="B2003" s="36" t="s">
        <v>4024</v>
      </c>
    </row>
    <row r="2004">
      <c r="A2004" s="20" t="s">
        <v>630</v>
      </c>
      <c r="B2004" s="36" t="s">
        <v>4025</v>
      </c>
    </row>
    <row r="2005">
      <c r="A2005" s="20" t="s">
        <v>632</v>
      </c>
      <c r="B2005" s="36" t="s">
        <v>4026</v>
      </c>
    </row>
    <row r="2006">
      <c r="A2006" s="20" t="s">
        <v>634</v>
      </c>
      <c r="B2006" s="36" t="s">
        <v>4027</v>
      </c>
    </row>
    <row r="2007">
      <c r="A2007" s="20" t="s">
        <v>633</v>
      </c>
      <c r="B2007" s="36" t="s">
        <v>4028</v>
      </c>
    </row>
    <row r="2008">
      <c r="A2008" s="20" t="s">
        <v>635</v>
      </c>
      <c r="B2008" s="36" t="s">
        <v>4029</v>
      </c>
    </row>
    <row r="2009">
      <c r="A2009" s="20" t="s">
        <v>637</v>
      </c>
      <c r="B2009" s="36" t="s">
        <v>4030</v>
      </c>
    </row>
    <row r="2010">
      <c r="A2010" s="20" t="s">
        <v>646</v>
      </c>
      <c r="B2010" s="36" t="s">
        <v>4031</v>
      </c>
    </row>
    <row r="2011">
      <c r="A2011" s="20" t="s">
        <v>645</v>
      </c>
      <c r="B2011" s="36" t="s">
        <v>4032</v>
      </c>
    </row>
    <row r="2012">
      <c r="A2012" s="20" t="s">
        <v>644</v>
      </c>
      <c r="B2012" s="36" t="s">
        <v>4033</v>
      </c>
    </row>
    <row r="2013">
      <c r="A2013" s="20" t="s">
        <v>643</v>
      </c>
      <c r="B2013" s="36" t="s">
        <v>4034</v>
      </c>
    </row>
    <row r="2014">
      <c r="A2014" s="20" t="s">
        <v>641</v>
      </c>
      <c r="B2014" s="36" t="s">
        <v>1540</v>
      </c>
    </row>
    <row r="2015">
      <c r="A2015" s="20" t="s">
        <v>642</v>
      </c>
      <c r="B2015" s="36" t="s">
        <v>4035</v>
      </c>
    </row>
    <row r="2016">
      <c r="A2016" s="20" t="s">
        <v>647</v>
      </c>
      <c r="B2016" s="36" t="s">
        <v>4036</v>
      </c>
    </row>
    <row r="2017">
      <c r="A2017" s="20"/>
      <c r="B2017" s="36"/>
    </row>
    <row r="2018">
      <c r="A2018" s="20"/>
      <c r="B2018" s="36"/>
    </row>
    <row r="2019">
      <c r="A2019" s="20"/>
      <c r="B2019" s="36"/>
    </row>
    <row r="2020">
      <c r="A2020" s="20"/>
      <c r="B2020" s="36"/>
    </row>
    <row r="2021">
      <c r="A2021" s="20"/>
      <c r="B2021" s="36"/>
    </row>
    <row r="2022">
      <c r="A2022" s="20"/>
      <c r="B2022" s="36"/>
    </row>
    <row r="2023">
      <c r="A2023" s="20"/>
      <c r="B2023" s="36"/>
    </row>
    <row r="2024">
      <c r="A2024" s="20"/>
      <c r="B2024" s="36"/>
    </row>
    <row r="2025">
      <c r="A2025" s="20"/>
      <c r="B2025" s="36"/>
    </row>
    <row r="2026">
      <c r="A2026" s="20"/>
      <c r="B2026" s="36"/>
    </row>
    <row r="2027">
      <c r="A2027" s="20"/>
      <c r="B2027" s="36"/>
    </row>
    <row r="2028">
      <c r="A2028" s="20"/>
      <c r="B2028" s="36"/>
    </row>
    <row r="2029">
      <c r="A2029" s="20"/>
      <c r="B2029" s="36"/>
    </row>
    <row r="2030">
      <c r="A2030" s="20"/>
      <c r="B2030" s="36"/>
    </row>
    <row r="2031">
      <c r="A2031" s="20"/>
      <c r="B2031" s="36"/>
    </row>
    <row r="2032">
      <c r="A2032" s="20"/>
      <c r="B2032" s="36"/>
    </row>
    <row r="2033">
      <c r="A2033" s="20"/>
      <c r="B2033" s="36"/>
    </row>
    <row r="2034">
      <c r="A2034" s="20"/>
      <c r="B2034" s="36"/>
    </row>
    <row r="2035">
      <c r="A2035" s="20"/>
      <c r="B2035" s="36"/>
    </row>
    <row r="2036">
      <c r="A2036" s="20"/>
      <c r="B2036" s="36"/>
    </row>
    <row r="2037">
      <c r="A2037" s="20"/>
      <c r="B2037" s="36"/>
    </row>
    <row r="2038">
      <c r="A2038" s="20"/>
      <c r="B2038" s="36"/>
    </row>
    <row r="2039">
      <c r="A2039" s="20"/>
      <c r="B2039" s="36"/>
    </row>
    <row r="2040">
      <c r="A2040" s="20"/>
      <c r="B2040" s="36"/>
    </row>
    <row r="2041">
      <c r="A2041" s="20"/>
      <c r="B2041" s="36"/>
    </row>
    <row r="2042">
      <c r="A2042" s="20"/>
      <c r="B2042" s="36"/>
    </row>
    <row r="2043">
      <c r="A2043" s="20"/>
      <c r="B2043" s="36"/>
    </row>
    <row r="2044">
      <c r="A2044" s="20"/>
      <c r="B2044" s="36"/>
    </row>
    <row r="2045">
      <c r="A2045" s="20"/>
      <c r="B2045" s="36"/>
    </row>
    <row r="2046">
      <c r="A2046" s="20"/>
      <c r="B2046" s="36"/>
    </row>
    <row r="2047">
      <c r="A2047" s="20"/>
      <c r="B2047" s="36"/>
    </row>
    <row r="2048">
      <c r="A2048" s="20"/>
      <c r="B2048" s="36"/>
    </row>
    <row r="2049">
      <c r="A2049" s="20"/>
      <c r="B2049" s="36"/>
    </row>
    <row r="2050">
      <c r="A2050" s="20"/>
      <c r="B2050" s="36"/>
    </row>
    <row r="2051">
      <c r="A2051" s="20"/>
      <c r="B2051" s="36"/>
    </row>
    <row r="2052">
      <c r="A2052" s="20"/>
      <c r="B2052" s="36"/>
    </row>
    <row r="2053">
      <c r="A2053" s="20"/>
      <c r="B2053" s="36"/>
    </row>
    <row r="2054">
      <c r="A2054" s="20"/>
      <c r="B2054" s="36"/>
    </row>
    <row r="2055">
      <c r="A2055" s="20"/>
      <c r="B2055" s="36"/>
    </row>
    <row r="2056">
      <c r="A2056" s="20"/>
      <c r="B2056" s="36"/>
    </row>
    <row r="2057">
      <c r="A2057" s="20"/>
      <c r="B2057" s="36"/>
    </row>
    <row r="2058">
      <c r="A2058" s="20"/>
      <c r="B2058" s="36"/>
    </row>
    <row r="2059">
      <c r="A2059" s="20"/>
      <c r="B2059" s="36"/>
    </row>
    <row r="2060">
      <c r="A2060" s="20"/>
      <c r="B2060" s="36"/>
    </row>
    <row r="2061">
      <c r="A2061" s="20"/>
      <c r="B2061" s="36"/>
    </row>
    <row r="2062">
      <c r="A2062" s="20"/>
      <c r="B2062" s="36"/>
    </row>
    <row r="2063">
      <c r="A2063" s="20"/>
      <c r="B2063" s="36"/>
    </row>
    <row r="2064">
      <c r="A2064" s="20"/>
      <c r="B2064" s="36"/>
    </row>
    <row r="2065">
      <c r="A2065" s="20"/>
      <c r="B2065" s="36"/>
    </row>
    <row r="2066">
      <c r="A2066" s="20"/>
      <c r="B2066" s="36"/>
    </row>
    <row r="2067">
      <c r="A2067" s="20"/>
      <c r="B2067" s="36"/>
    </row>
    <row r="2068">
      <c r="A2068" s="20"/>
      <c r="B2068" s="36"/>
    </row>
    <row r="2069">
      <c r="A2069" s="20"/>
      <c r="B2069" s="36"/>
    </row>
    <row r="2070">
      <c r="A2070" s="20"/>
      <c r="B2070" s="36"/>
    </row>
    <row r="2071">
      <c r="A2071" s="20"/>
      <c r="B2071" s="36"/>
    </row>
    <row r="2072">
      <c r="A2072" s="20"/>
      <c r="B2072" s="36"/>
    </row>
    <row r="2073">
      <c r="A2073" s="20"/>
      <c r="B2073" s="36"/>
    </row>
    <row r="2074">
      <c r="A2074" s="20"/>
      <c r="B2074" s="36"/>
    </row>
    <row r="2075">
      <c r="A2075" s="20"/>
      <c r="B2075" s="36"/>
    </row>
    <row r="2076">
      <c r="A2076" s="20"/>
      <c r="B2076" s="36"/>
    </row>
    <row r="2077">
      <c r="A2077" s="20"/>
      <c r="B2077" s="36"/>
    </row>
    <row r="2078">
      <c r="A2078" s="20"/>
      <c r="B2078" s="36"/>
    </row>
    <row r="2079">
      <c r="A2079" s="20"/>
      <c r="B2079" s="36"/>
    </row>
    <row r="2080">
      <c r="A2080" s="20"/>
      <c r="B2080" s="36"/>
    </row>
    <row r="2081">
      <c r="A2081" s="20"/>
      <c r="B2081" s="36"/>
    </row>
    <row r="2082">
      <c r="A2082" s="20"/>
      <c r="B2082" s="36"/>
    </row>
    <row r="2083">
      <c r="A2083" s="20"/>
      <c r="B2083" s="36"/>
    </row>
    <row r="2084">
      <c r="A2084" s="20"/>
      <c r="B2084" s="36"/>
    </row>
    <row r="2085">
      <c r="A2085" s="20"/>
      <c r="B2085" s="36"/>
    </row>
    <row r="2086">
      <c r="A2086" s="20"/>
      <c r="B2086" s="36"/>
    </row>
    <row r="2087">
      <c r="A2087" s="20"/>
      <c r="B2087" s="36"/>
    </row>
    <row r="2088">
      <c r="A2088" s="20"/>
      <c r="B2088" s="36"/>
    </row>
    <row r="2089">
      <c r="A2089" s="20"/>
      <c r="B2089" s="36"/>
    </row>
    <row r="2090">
      <c r="A2090" s="20"/>
      <c r="B2090" s="36"/>
    </row>
    <row r="2091">
      <c r="A2091" s="20"/>
      <c r="B2091" s="36"/>
    </row>
    <row r="2092">
      <c r="A2092" s="20"/>
      <c r="B2092" s="36"/>
    </row>
    <row r="2093">
      <c r="A2093" s="20"/>
      <c r="B2093" s="36"/>
    </row>
    <row r="2094">
      <c r="A2094" s="20"/>
      <c r="B2094" s="36"/>
    </row>
    <row r="2095">
      <c r="A2095" s="20"/>
      <c r="B2095" s="36"/>
    </row>
    <row r="2096">
      <c r="A2096" s="20"/>
      <c r="B2096" s="36"/>
    </row>
    <row r="2097">
      <c r="A2097" s="20"/>
      <c r="B2097" s="36"/>
    </row>
    <row r="2098">
      <c r="A2098" s="20"/>
      <c r="B2098" s="36"/>
    </row>
    <row r="2099">
      <c r="A2099" s="20"/>
      <c r="B2099" s="36"/>
    </row>
    <row r="2100">
      <c r="A2100" s="20"/>
      <c r="B2100" s="36"/>
    </row>
    <row r="2101">
      <c r="A2101" s="20"/>
      <c r="B2101" s="36"/>
    </row>
    <row r="2102">
      <c r="A2102" s="20"/>
      <c r="B2102" s="36"/>
    </row>
    <row r="2103">
      <c r="A2103" s="20"/>
      <c r="B2103" s="36"/>
    </row>
    <row r="2104">
      <c r="A2104" s="20"/>
      <c r="B2104" s="36"/>
    </row>
    <row r="2105">
      <c r="A2105" s="20"/>
      <c r="B2105" s="36"/>
    </row>
    <row r="2106">
      <c r="A2106" s="20"/>
      <c r="B2106" s="36"/>
    </row>
    <row r="2107">
      <c r="A2107" s="20"/>
      <c r="B2107" s="36"/>
    </row>
    <row r="2108">
      <c r="A2108" s="20"/>
      <c r="B2108" s="36"/>
    </row>
    <row r="2109">
      <c r="A2109" s="20"/>
      <c r="B2109" s="36"/>
    </row>
    <row r="2110">
      <c r="A2110" s="20"/>
      <c r="B2110" s="36"/>
    </row>
    <row r="2111">
      <c r="A2111" s="20"/>
      <c r="B2111" s="36"/>
    </row>
    <row r="2112">
      <c r="A2112" s="20"/>
      <c r="B2112" s="36"/>
    </row>
    <row r="2113">
      <c r="A2113" s="20"/>
      <c r="B2113" s="36"/>
    </row>
    <row r="2114">
      <c r="A2114" s="20"/>
      <c r="B2114" s="36"/>
    </row>
    <row r="2115">
      <c r="A2115" s="20"/>
      <c r="B2115" s="36"/>
    </row>
    <row r="2116">
      <c r="A2116" s="20"/>
      <c r="B2116" s="36"/>
    </row>
    <row r="2117">
      <c r="A2117" s="20"/>
      <c r="B2117" s="36"/>
    </row>
    <row r="2118">
      <c r="A2118" s="20"/>
      <c r="B2118" s="36"/>
    </row>
    <row r="2119">
      <c r="A2119" s="20"/>
      <c r="B2119" s="36"/>
    </row>
    <row r="2120">
      <c r="A2120" s="20"/>
      <c r="B2120" s="36"/>
    </row>
    <row r="2121">
      <c r="A2121" s="20"/>
      <c r="B2121" s="36"/>
    </row>
    <row r="2122">
      <c r="A2122" s="20"/>
      <c r="B2122" s="36"/>
    </row>
    <row r="2123">
      <c r="A2123" s="20"/>
      <c r="B2123" s="36"/>
    </row>
    <row r="2124">
      <c r="A2124" s="20"/>
      <c r="B2124" s="36"/>
    </row>
    <row r="2125">
      <c r="A2125" s="20"/>
      <c r="B2125" s="36"/>
    </row>
    <row r="2126">
      <c r="A2126" s="20"/>
      <c r="B2126" s="36"/>
    </row>
    <row r="2127">
      <c r="A2127" s="20"/>
      <c r="B2127" s="36"/>
    </row>
    <row r="2128">
      <c r="A2128" s="20"/>
      <c r="B2128" s="36"/>
    </row>
    <row r="2129">
      <c r="A2129" s="20"/>
      <c r="B2129" s="36"/>
    </row>
    <row r="2130">
      <c r="A2130" s="20"/>
      <c r="B2130" s="36"/>
    </row>
    <row r="2131">
      <c r="A2131" s="20"/>
      <c r="B2131" s="36"/>
    </row>
    <row r="2132">
      <c r="A2132" s="20"/>
      <c r="B2132" s="36"/>
    </row>
    <row r="2133">
      <c r="A2133" s="20"/>
      <c r="B2133" s="36"/>
    </row>
    <row r="2134">
      <c r="A2134" s="20"/>
      <c r="B2134" s="36"/>
    </row>
    <row r="2135">
      <c r="A2135" s="20"/>
      <c r="B2135" s="36"/>
    </row>
    <row r="2136">
      <c r="A2136" s="20"/>
      <c r="B2136" s="36"/>
    </row>
    <row r="2137">
      <c r="A2137" s="20"/>
      <c r="B2137" s="36"/>
    </row>
    <row r="2138">
      <c r="A2138" s="20"/>
      <c r="B2138" s="36"/>
    </row>
    <row r="2139">
      <c r="A2139" s="20"/>
      <c r="B2139" s="36"/>
    </row>
    <row r="2140">
      <c r="A2140" s="20"/>
      <c r="B2140" s="36"/>
    </row>
    <row r="2141">
      <c r="A2141" s="20"/>
      <c r="B2141" s="36"/>
    </row>
    <row r="2142">
      <c r="A2142" s="20"/>
      <c r="B2142" s="36"/>
    </row>
    <row r="2143">
      <c r="A2143" s="20"/>
      <c r="B2143" s="36"/>
    </row>
    <row r="2144">
      <c r="A2144" s="20"/>
      <c r="B2144" s="36"/>
    </row>
    <row r="2145">
      <c r="A2145" s="20"/>
      <c r="B2145" s="36"/>
    </row>
    <row r="2146">
      <c r="A2146" s="20"/>
      <c r="B2146" s="36"/>
    </row>
    <row r="2147">
      <c r="A2147" s="20"/>
      <c r="B2147" s="36"/>
    </row>
    <row r="2148">
      <c r="A2148" s="20"/>
      <c r="B2148" s="36"/>
    </row>
    <row r="2149">
      <c r="A2149" s="20"/>
      <c r="B2149" s="36"/>
    </row>
    <row r="2150">
      <c r="A2150" s="20"/>
      <c r="B2150" s="36"/>
    </row>
    <row r="2151">
      <c r="A2151" s="20"/>
      <c r="B2151" s="36"/>
    </row>
    <row r="2152">
      <c r="A2152" s="20"/>
      <c r="B2152" s="36"/>
    </row>
    <row r="2153">
      <c r="A2153" s="20"/>
      <c r="B2153" s="36"/>
    </row>
    <row r="2154">
      <c r="A2154" s="20"/>
      <c r="B2154" s="36"/>
    </row>
    <row r="2155">
      <c r="A2155" s="20"/>
      <c r="B2155" s="36"/>
    </row>
    <row r="2156">
      <c r="A2156" s="20"/>
      <c r="B2156" s="36"/>
    </row>
    <row r="2157">
      <c r="A2157" s="20"/>
      <c r="B2157" s="36"/>
    </row>
    <row r="2158">
      <c r="A2158" s="20"/>
      <c r="B2158" s="36"/>
    </row>
    <row r="2159">
      <c r="A2159" s="20"/>
      <c r="B2159" s="36"/>
    </row>
    <row r="2160">
      <c r="A2160" s="20"/>
      <c r="B2160" s="36"/>
    </row>
    <row r="2161">
      <c r="A2161" s="20"/>
      <c r="B2161" s="36"/>
    </row>
    <row r="2162">
      <c r="A2162" s="20"/>
      <c r="B2162" s="36"/>
    </row>
    <row r="2163">
      <c r="A2163" s="20"/>
      <c r="B2163" s="36"/>
    </row>
    <row r="2164">
      <c r="A2164" s="20"/>
      <c r="B2164" s="36"/>
    </row>
    <row r="2165">
      <c r="A2165" s="20"/>
      <c r="B2165" s="36"/>
    </row>
    <row r="2166">
      <c r="A2166" s="20"/>
      <c r="B2166" s="36"/>
    </row>
    <row r="2167">
      <c r="A2167" s="20"/>
      <c r="B2167" s="36"/>
    </row>
    <row r="2168">
      <c r="A2168" s="20"/>
      <c r="B2168" s="36"/>
    </row>
    <row r="2169">
      <c r="A2169" s="20"/>
      <c r="B2169" s="36"/>
    </row>
    <row r="2170">
      <c r="A2170" s="20"/>
      <c r="B2170" s="36"/>
    </row>
    <row r="2171">
      <c r="A2171" s="20"/>
      <c r="B2171" s="36"/>
    </row>
    <row r="2172">
      <c r="A2172" s="20"/>
      <c r="B2172" s="36"/>
    </row>
    <row r="2173">
      <c r="A2173" s="20"/>
      <c r="B2173" s="36"/>
    </row>
    <row r="2174">
      <c r="A2174" s="20"/>
      <c r="B2174" s="36"/>
    </row>
    <row r="2175">
      <c r="A2175" s="20"/>
      <c r="B2175" s="36"/>
    </row>
    <row r="2176">
      <c r="A2176" s="20"/>
      <c r="B2176" s="36"/>
    </row>
    <row r="2177">
      <c r="A2177" s="20"/>
      <c r="B2177" s="36"/>
    </row>
    <row r="2178">
      <c r="A2178" s="20"/>
      <c r="B2178" s="36"/>
    </row>
    <row r="2179">
      <c r="A2179" s="20"/>
      <c r="B2179" s="36"/>
    </row>
    <row r="2180">
      <c r="A2180" s="20"/>
      <c r="B2180" s="36"/>
    </row>
    <row r="2181">
      <c r="A2181" s="20"/>
      <c r="B2181" s="36"/>
    </row>
    <row r="2182">
      <c r="A2182" s="20"/>
      <c r="B2182" s="36"/>
    </row>
    <row r="2183">
      <c r="A2183" s="20"/>
      <c r="B2183" s="36"/>
    </row>
    <row r="2184">
      <c r="A2184" s="20"/>
      <c r="B2184" s="36"/>
    </row>
    <row r="2185">
      <c r="A2185" s="20"/>
      <c r="B2185" s="36"/>
    </row>
    <row r="2186">
      <c r="A2186" s="20"/>
      <c r="B2186" s="36"/>
    </row>
    <row r="2187">
      <c r="A2187" s="20"/>
      <c r="B2187" s="36"/>
    </row>
    <row r="2188">
      <c r="A2188" s="20"/>
      <c r="B2188" s="36"/>
    </row>
    <row r="2189">
      <c r="A2189" s="20"/>
      <c r="B2189" s="36"/>
    </row>
    <row r="2190">
      <c r="A2190" s="20"/>
      <c r="B2190" s="36"/>
    </row>
    <row r="2191">
      <c r="A2191" s="20"/>
      <c r="B2191" s="36"/>
    </row>
    <row r="2192">
      <c r="A2192" s="20"/>
      <c r="B2192" s="36"/>
    </row>
    <row r="2193">
      <c r="A2193" s="20"/>
      <c r="B2193" s="36"/>
    </row>
    <row r="2194">
      <c r="A2194" s="20"/>
      <c r="B2194" s="36"/>
    </row>
    <row r="2195">
      <c r="A2195" s="20"/>
      <c r="B2195" s="36"/>
    </row>
    <row r="2196">
      <c r="A2196" s="20"/>
      <c r="B2196" s="36"/>
    </row>
    <row r="2197">
      <c r="A2197" s="20"/>
      <c r="B2197" s="36"/>
    </row>
    <row r="2198">
      <c r="A2198" s="20"/>
      <c r="B2198" s="36"/>
    </row>
    <row r="2199">
      <c r="A2199" s="20"/>
      <c r="B2199" s="36"/>
    </row>
    <row r="2200">
      <c r="A2200" s="20"/>
      <c r="B2200" s="36"/>
    </row>
    <row r="2201">
      <c r="A2201" s="20"/>
      <c r="B2201" s="36"/>
    </row>
    <row r="2202">
      <c r="A2202" s="20"/>
      <c r="B2202" s="36"/>
    </row>
    <row r="2203">
      <c r="A2203" s="20"/>
      <c r="B2203" s="36"/>
    </row>
    <row r="2204">
      <c r="A2204" s="20"/>
      <c r="B2204" s="36"/>
    </row>
    <row r="2205">
      <c r="A2205" s="20"/>
      <c r="B2205" s="36"/>
    </row>
    <row r="2206">
      <c r="A2206" s="20"/>
      <c r="B2206" s="36"/>
    </row>
    <row r="2207">
      <c r="A2207" s="20"/>
      <c r="B2207" s="36"/>
    </row>
    <row r="2208">
      <c r="A2208" s="20"/>
      <c r="B2208" s="36"/>
    </row>
    <row r="2209">
      <c r="A2209" s="20"/>
      <c r="B2209" s="36"/>
    </row>
    <row r="2210">
      <c r="A2210" s="20"/>
      <c r="B2210" s="36"/>
    </row>
    <row r="2211">
      <c r="A2211" s="20"/>
      <c r="B2211" s="36"/>
    </row>
    <row r="2212">
      <c r="A2212" s="20"/>
      <c r="B2212" s="36"/>
    </row>
    <row r="2213">
      <c r="A2213" s="20"/>
      <c r="B2213" s="36"/>
    </row>
    <row r="2214">
      <c r="A2214" s="20"/>
      <c r="B2214" s="36"/>
    </row>
    <row r="2215">
      <c r="A2215" s="20"/>
      <c r="B2215" s="36"/>
    </row>
    <row r="2216">
      <c r="A2216" s="20"/>
      <c r="B2216" s="36"/>
    </row>
    <row r="2217">
      <c r="A2217" s="20"/>
      <c r="B2217" s="36"/>
    </row>
    <row r="2218">
      <c r="A2218" s="20"/>
      <c r="B2218" s="36"/>
    </row>
    <row r="2219">
      <c r="A2219" s="20"/>
      <c r="B2219" s="36"/>
    </row>
    <row r="2220">
      <c r="A2220" s="20"/>
      <c r="B2220" s="36"/>
    </row>
    <row r="2221">
      <c r="A2221" s="20"/>
      <c r="B2221" s="36"/>
    </row>
    <row r="2222">
      <c r="A2222" s="20"/>
      <c r="B2222" s="36"/>
    </row>
    <row r="2223">
      <c r="A2223" s="20"/>
      <c r="B2223" s="36"/>
    </row>
    <row r="2224">
      <c r="A2224" s="20"/>
      <c r="B2224" s="36"/>
    </row>
    <row r="2225">
      <c r="A2225" s="20"/>
      <c r="B2225" s="36"/>
    </row>
    <row r="2226">
      <c r="A2226" s="20"/>
      <c r="B2226" s="36"/>
    </row>
    <row r="2227">
      <c r="A2227" s="20"/>
      <c r="B2227" s="36"/>
    </row>
    <row r="2228">
      <c r="A2228" s="20"/>
      <c r="B2228" s="36"/>
    </row>
    <row r="2229">
      <c r="A2229" s="20"/>
      <c r="B2229" s="36"/>
    </row>
    <row r="2230">
      <c r="A2230" s="20"/>
      <c r="B2230" s="36"/>
    </row>
    <row r="2231">
      <c r="A2231" s="20"/>
      <c r="B2231" s="36"/>
    </row>
    <row r="2232">
      <c r="A2232" s="20"/>
      <c r="B2232" s="36"/>
    </row>
    <row r="2233">
      <c r="A2233" s="20"/>
      <c r="B2233" s="36"/>
    </row>
    <row r="2234">
      <c r="A2234" s="20"/>
      <c r="B2234" s="36"/>
    </row>
    <row r="2235">
      <c r="A2235" s="20"/>
      <c r="B2235" s="36"/>
    </row>
    <row r="2236">
      <c r="A2236" s="20"/>
      <c r="B2236" s="36"/>
    </row>
    <row r="2237">
      <c r="A2237" s="20"/>
      <c r="B2237" s="36"/>
    </row>
    <row r="2238">
      <c r="A2238" s="20"/>
      <c r="B2238" s="36"/>
    </row>
    <row r="2239">
      <c r="A2239" s="20"/>
      <c r="B2239" s="36"/>
    </row>
    <row r="2240">
      <c r="A2240" s="20"/>
      <c r="B2240" s="36"/>
    </row>
    <row r="2241">
      <c r="A2241" s="20"/>
      <c r="B2241" s="36"/>
    </row>
    <row r="2242">
      <c r="A2242" s="20"/>
      <c r="B2242" s="36"/>
    </row>
    <row r="2243">
      <c r="A2243" s="20"/>
      <c r="B2243" s="36"/>
    </row>
    <row r="2244">
      <c r="A2244" s="20"/>
      <c r="B2244" s="36"/>
    </row>
    <row r="2245">
      <c r="A2245" s="20"/>
      <c r="B2245" s="36"/>
    </row>
    <row r="2246">
      <c r="A2246" s="20"/>
      <c r="B2246" s="36"/>
    </row>
    <row r="2247">
      <c r="A2247" s="20"/>
      <c r="B2247" s="36"/>
    </row>
    <row r="2248">
      <c r="A2248" s="20"/>
      <c r="B2248" s="36"/>
    </row>
    <row r="2249">
      <c r="A2249" s="20"/>
      <c r="B2249" s="36"/>
    </row>
    <row r="2250">
      <c r="A2250" s="20"/>
      <c r="B2250" s="36"/>
    </row>
    <row r="2251">
      <c r="A2251" s="20"/>
      <c r="B2251" s="36"/>
    </row>
    <row r="2252">
      <c r="A2252" s="20"/>
      <c r="B2252" s="36"/>
    </row>
    <row r="2253">
      <c r="A2253" s="20"/>
      <c r="B2253" s="36"/>
    </row>
    <row r="2254">
      <c r="A2254" s="20"/>
      <c r="B2254" s="36"/>
    </row>
    <row r="2255">
      <c r="A2255" s="20"/>
      <c r="B2255" s="36"/>
    </row>
    <row r="2256">
      <c r="A2256" s="20"/>
      <c r="B2256" s="36"/>
    </row>
    <row r="2257">
      <c r="A2257" s="20"/>
      <c r="B2257" s="36"/>
    </row>
    <row r="2258">
      <c r="A2258" s="20"/>
      <c r="B2258" s="36"/>
    </row>
    <row r="2259">
      <c r="A2259" s="20"/>
      <c r="B2259" s="36"/>
    </row>
    <row r="2260">
      <c r="A2260" s="20"/>
      <c r="B2260" s="36"/>
    </row>
    <row r="2261">
      <c r="A2261" s="20"/>
      <c r="B2261" s="36"/>
    </row>
    <row r="2262">
      <c r="A2262" s="20"/>
      <c r="B2262" s="36"/>
    </row>
    <row r="2263">
      <c r="A2263" s="20"/>
      <c r="B2263" s="36"/>
    </row>
    <row r="2264">
      <c r="A2264" s="20"/>
      <c r="B2264" s="36"/>
    </row>
    <row r="2265">
      <c r="A2265" s="20"/>
      <c r="B2265" s="36"/>
    </row>
    <row r="2266">
      <c r="A2266" s="20"/>
      <c r="B2266" s="36"/>
    </row>
    <row r="2267">
      <c r="A2267" s="20"/>
      <c r="B2267" s="36"/>
    </row>
    <row r="2268">
      <c r="A2268" s="20"/>
      <c r="B2268" s="36"/>
    </row>
    <row r="2269">
      <c r="A2269" s="20"/>
      <c r="B2269" s="36"/>
    </row>
    <row r="2270">
      <c r="A2270" s="20"/>
      <c r="B2270" s="36"/>
    </row>
    <row r="2271">
      <c r="A2271" s="20"/>
      <c r="B2271" s="36"/>
    </row>
    <row r="2272">
      <c r="A2272" s="20"/>
      <c r="B2272" s="36"/>
    </row>
    <row r="2273">
      <c r="A2273" s="20"/>
      <c r="B2273" s="36"/>
    </row>
    <row r="2274">
      <c r="A2274" s="20"/>
      <c r="B2274" s="36"/>
    </row>
    <row r="2275">
      <c r="A2275" s="20"/>
      <c r="B2275" s="36"/>
    </row>
    <row r="2276">
      <c r="A2276" s="20"/>
      <c r="B2276" s="36"/>
    </row>
    <row r="2277">
      <c r="A2277" s="20"/>
      <c r="B2277" s="36"/>
    </row>
    <row r="2278">
      <c r="A2278" s="20"/>
      <c r="B2278" s="36"/>
    </row>
    <row r="2279">
      <c r="A2279" s="20"/>
      <c r="B2279" s="36"/>
    </row>
    <row r="2280">
      <c r="A2280" s="20"/>
      <c r="B2280" s="36"/>
    </row>
    <row r="2281">
      <c r="A2281" s="20"/>
      <c r="B2281" s="36"/>
    </row>
    <row r="2282">
      <c r="A2282" s="20"/>
      <c r="B2282" s="36"/>
    </row>
    <row r="2283">
      <c r="A2283" s="20"/>
      <c r="B2283" s="36"/>
    </row>
    <row r="2284">
      <c r="A2284" s="20"/>
      <c r="B2284" s="36"/>
    </row>
    <row r="2285">
      <c r="A2285" s="20"/>
      <c r="B2285" s="36"/>
    </row>
    <row r="2286">
      <c r="A2286" s="20"/>
      <c r="B2286" s="36"/>
    </row>
    <row r="2287">
      <c r="A2287" s="20"/>
      <c r="B2287" s="36"/>
    </row>
    <row r="2288">
      <c r="A2288" s="20"/>
      <c r="B2288" s="36"/>
    </row>
    <row r="2289">
      <c r="A2289" s="20"/>
      <c r="B2289" s="36"/>
    </row>
    <row r="2290">
      <c r="A2290" s="20"/>
      <c r="B2290" s="36"/>
    </row>
    <row r="2291">
      <c r="A2291" s="20"/>
      <c r="B2291" s="36"/>
    </row>
    <row r="2292">
      <c r="A2292" s="20"/>
      <c r="B2292" s="36"/>
    </row>
    <row r="2293">
      <c r="A2293" s="20"/>
      <c r="B2293" s="36"/>
    </row>
    <row r="2294">
      <c r="A2294" s="20"/>
      <c r="B2294" s="36"/>
    </row>
    <row r="2295">
      <c r="A2295" s="20"/>
      <c r="B2295" s="36"/>
    </row>
    <row r="2296">
      <c r="A2296" s="20"/>
      <c r="B2296" s="36"/>
    </row>
    <row r="2297">
      <c r="A2297" s="20"/>
      <c r="B2297" s="36"/>
    </row>
    <row r="2298">
      <c r="A2298" s="20"/>
      <c r="B2298" s="36"/>
    </row>
    <row r="2299">
      <c r="A2299" s="20"/>
      <c r="B2299" s="36"/>
    </row>
    <row r="2300">
      <c r="A2300" s="20"/>
      <c r="B2300" s="36"/>
    </row>
    <row r="2301">
      <c r="A2301" s="20"/>
      <c r="B2301" s="36"/>
    </row>
    <row r="2302">
      <c r="A2302" s="20"/>
      <c r="B2302" s="36"/>
    </row>
    <row r="2303">
      <c r="A2303" s="20"/>
      <c r="B2303" s="36"/>
    </row>
    <row r="2304">
      <c r="A2304" s="20"/>
      <c r="B2304" s="36"/>
    </row>
    <row r="2305">
      <c r="A2305" s="20"/>
      <c r="B2305" s="36"/>
    </row>
    <row r="2306">
      <c r="A2306" s="20"/>
      <c r="B2306" s="36"/>
    </row>
    <row r="2307">
      <c r="A2307" s="20"/>
      <c r="B2307" s="36"/>
    </row>
    <row r="2308">
      <c r="A2308" s="20"/>
      <c r="B2308" s="36"/>
    </row>
    <row r="2309">
      <c r="A2309" s="20"/>
      <c r="B2309" s="36"/>
    </row>
    <row r="2310">
      <c r="A2310" s="20"/>
      <c r="B2310" s="36"/>
    </row>
    <row r="2311">
      <c r="A2311" s="20"/>
      <c r="B2311" s="36"/>
    </row>
    <row r="2312">
      <c r="A2312" s="20"/>
      <c r="B2312" s="36"/>
    </row>
    <row r="2313">
      <c r="A2313" s="20"/>
      <c r="B2313" s="36"/>
    </row>
    <row r="2314">
      <c r="A2314" s="20"/>
      <c r="B2314" s="36"/>
    </row>
    <row r="2315">
      <c r="A2315" s="20"/>
      <c r="B2315" s="36"/>
    </row>
    <row r="2316">
      <c r="A2316" s="20"/>
      <c r="B2316" s="36"/>
    </row>
    <row r="2317">
      <c r="A2317" s="20"/>
      <c r="B2317" s="36"/>
    </row>
    <row r="2318">
      <c r="A2318" s="20"/>
      <c r="B2318" s="36"/>
    </row>
    <row r="2319">
      <c r="A2319" s="20"/>
      <c r="B2319" s="36"/>
    </row>
    <row r="2320">
      <c r="A2320" s="20"/>
      <c r="B2320" s="36"/>
    </row>
    <row r="2321">
      <c r="A2321" s="20"/>
      <c r="B2321" s="36"/>
    </row>
    <row r="2322">
      <c r="A2322" s="20"/>
      <c r="B2322" s="36"/>
    </row>
    <row r="2323">
      <c r="A2323" s="20"/>
      <c r="B2323" s="36"/>
    </row>
    <row r="2324">
      <c r="A2324" s="20"/>
      <c r="B2324" s="36"/>
    </row>
    <row r="2325">
      <c r="A2325" s="20"/>
      <c r="B2325" s="36"/>
    </row>
    <row r="2326">
      <c r="A2326" s="20"/>
      <c r="B2326" s="36"/>
    </row>
    <row r="2327">
      <c r="A2327" s="20"/>
      <c r="B2327" s="36"/>
    </row>
    <row r="2328">
      <c r="A2328" s="20"/>
      <c r="B2328" s="36"/>
    </row>
    <row r="2329">
      <c r="A2329" s="20"/>
      <c r="B2329" s="36"/>
    </row>
    <row r="2330">
      <c r="A2330" s="20"/>
      <c r="B2330" s="36"/>
    </row>
    <row r="2331">
      <c r="A2331" s="20"/>
      <c r="B2331" s="36"/>
    </row>
    <row r="2332">
      <c r="A2332" s="20"/>
      <c r="B2332" s="36"/>
    </row>
    <row r="2333">
      <c r="A2333" s="20"/>
      <c r="B2333" s="36"/>
    </row>
    <row r="2334">
      <c r="A2334" s="20"/>
      <c r="B2334" s="36"/>
    </row>
    <row r="2335">
      <c r="A2335" s="20"/>
      <c r="B2335" s="36"/>
    </row>
    <row r="2336">
      <c r="A2336" s="20"/>
      <c r="B2336" s="36"/>
    </row>
    <row r="2337">
      <c r="A2337" s="20"/>
      <c r="B2337" s="36"/>
    </row>
    <row r="2338">
      <c r="A2338" s="20"/>
      <c r="B2338" s="36"/>
    </row>
    <row r="2339">
      <c r="A2339" s="20"/>
      <c r="B2339" s="36"/>
    </row>
    <row r="2340">
      <c r="A2340" s="20"/>
      <c r="B2340" s="36"/>
    </row>
    <row r="2341">
      <c r="A2341" s="20"/>
      <c r="B2341" s="36"/>
    </row>
    <row r="2342">
      <c r="A2342" s="20"/>
      <c r="B2342" s="36"/>
    </row>
    <row r="2343">
      <c r="A2343" s="20"/>
      <c r="B2343" s="36"/>
    </row>
    <row r="2344">
      <c r="A2344" s="20"/>
      <c r="B2344" s="36"/>
    </row>
    <row r="2345">
      <c r="A2345" s="20"/>
      <c r="B2345" s="36"/>
    </row>
    <row r="2346">
      <c r="A2346" s="20"/>
      <c r="B2346" s="36"/>
    </row>
    <row r="2347">
      <c r="A2347" s="20"/>
      <c r="B2347" s="36"/>
    </row>
    <row r="2348">
      <c r="A2348" s="20"/>
      <c r="B2348" s="36"/>
    </row>
    <row r="2349">
      <c r="A2349" s="20"/>
      <c r="B2349" s="36"/>
    </row>
    <row r="2350">
      <c r="A2350" s="20"/>
      <c r="B2350" s="36"/>
    </row>
    <row r="2351">
      <c r="A2351" s="20"/>
      <c r="B2351" s="36"/>
    </row>
    <row r="2352">
      <c r="A2352" s="20"/>
      <c r="B2352" s="36"/>
    </row>
    <row r="2353">
      <c r="A2353" s="20"/>
      <c r="B2353" s="36"/>
    </row>
    <row r="2354">
      <c r="A2354" s="20"/>
      <c r="B2354" s="36"/>
    </row>
    <row r="2355">
      <c r="A2355" s="20"/>
      <c r="B2355" s="36"/>
    </row>
    <row r="2356">
      <c r="A2356" s="20"/>
      <c r="B2356" s="36"/>
    </row>
    <row r="2357">
      <c r="A2357" s="20"/>
      <c r="B2357" s="36"/>
    </row>
    <row r="2358">
      <c r="A2358" s="20"/>
      <c r="B2358" s="36"/>
    </row>
    <row r="2359">
      <c r="A2359" s="20"/>
      <c r="B2359" s="36"/>
    </row>
    <row r="2360">
      <c r="A2360" s="20"/>
      <c r="B2360" s="36"/>
    </row>
    <row r="2361">
      <c r="A2361" s="20"/>
      <c r="B2361" s="36"/>
    </row>
    <row r="2362">
      <c r="A2362" s="20"/>
      <c r="B2362" s="36"/>
    </row>
    <row r="2363">
      <c r="A2363" s="20"/>
      <c r="B2363" s="36"/>
    </row>
    <row r="2364">
      <c r="A2364" s="20"/>
      <c r="B2364" s="36"/>
    </row>
    <row r="2365">
      <c r="A2365" s="20"/>
      <c r="B2365" s="36"/>
    </row>
    <row r="2366">
      <c r="A2366" s="20"/>
      <c r="B2366" s="36"/>
    </row>
    <row r="2367">
      <c r="A2367" s="20"/>
      <c r="B2367" s="36"/>
    </row>
    <row r="2368">
      <c r="A2368" s="20"/>
      <c r="B2368" s="36"/>
    </row>
    <row r="2369">
      <c r="A2369" s="20"/>
      <c r="B2369" s="36"/>
    </row>
    <row r="2370">
      <c r="A2370" s="20"/>
      <c r="B2370" s="36"/>
    </row>
    <row r="2371">
      <c r="A2371" s="20"/>
      <c r="B2371" s="36"/>
    </row>
    <row r="2372">
      <c r="A2372" s="20"/>
      <c r="B2372" s="36"/>
    </row>
    <row r="2373">
      <c r="A2373" s="20"/>
      <c r="B2373" s="36"/>
    </row>
    <row r="2374">
      <c r="A2374" s="20"/>
      <c r="B2374" s="36"/>
    </row>
    <row r="2375">
      <c r="A2375" s="20"/>
      <c r="B2375" s="36"/>
    </row>
    <row r="2376">
      <c r="A2376" s="20"/>
      <c r="B2376" s="36"/>
    </row>
    <row r="2377">
      <c r="A2377" s="20"/>
      <c r="B2377" s="36"/>
    </row>
    <row r="2378">
      <c r="A2378" s="20"/>
      <c r="B2378" s="36"/>
    </row>
    <row r="2379">
      <c r="A2379" s="20"/>
      <c r="B2379" s="36"/>
    </row>
    <row r="2380">
      <c r="A2380" s="20"/>
      <c r="B2380" s="36"/>
    </row>
    <row r="2381">
      <c r="A2381" s="20"/>
      <c r="B2381" s="36"/>
    </row>
    <row r="2382">
      <c r="A2382" s="20"/>
      <c r="B2382" s="36"/>
    </row>
    <row r="2383">
      <c r="A2383" s="20"/>
      <c r="B2383" s="36"/>
    </row>
    <row r="2384">
      <c r="A2384" s="20"/>
      <c r="B2384" s="36"/>
    </row>
    <row r="2385">
      <c r="A2385" s="20"/>
      <c r="B2385" s="36"/>
    </row>
    <row r="2386">
      <c r="A2386" s="20"/>
      <c r="B2386" s="36"/>
    </row>
    <row r="2387">
      <c r="A2387" s="20"/>
      <c r="B2387" s="36"/>
    </row>
    <row r="2388">
      <c r="A2388" s="20"/>
      <c r="B2388" s="36"/>
    </row>
    <row r="2389">
      <c r="A2389" s="20"/>
      <c r="B2389" s="36"/>
    </row>
    <row r="2390">
      <c r="A2390" s="20"/>
      <c r="B2390" s="36"/>
    </row>
    <row r="2391">
      <c r="A2391" s="20"/>
      <c r="B2391" s="36"/>
    </row>
    <row r="2392">
      <c r="A2392" s="20"/>
      <c r="B2392" s="36"/>
    </row>
    <row r="2393">
      <c r="A2393" s="20"/>
      <c r="B2393" s="36"/>
    </row>
    <row r="2394">
      <c r="A2394" s="20"/>
      <c r="B2394" s="36"/>
    </row>
    <row r="2395">
      <c r="A2395" s="20"/>
      <c r="B2395" s="36"/>
    </row>
    <row r="2396">
      <c r="A2396" s="20"/>
      <c r="B2396" s="36"/>
    </row>
    <row r="2397">
      <c r="A2397" s="20"/>
      <c r="B2397" s="36"/>
    </row>
    <row r="2398">
      <c r="A2398" s="20"/>
      <c r="B2398" s="36"/>
    </row>
    <row r="2399">
      <c r="A2399" s="20"/>
      <c r="B2399" s="36"/>
    </row>
    <row r="2400">
      <c r="A2400" s="20"/>
      <c r="B2400" s="36"/>
    </row>
    <row r="2401">
      <c r="A2401" s="20"/>
      <c r="B2401" s="36"/>
    </row>
    <row r="2402">
      <c r="A2402" s="20"/>
      <c r="B2402" s="36"/>
    </row>
    <row r="2403">
      <c r="A2403" s="20"/>
      <c r="B2403" s="36"/>
    </row>
    <row r="2404">
      <c r="A2404" s="20"/>
      <c r="B2404" s="36"/>
    </row>
    <row r="2405">
      <c r="A2405" s="20"/>
      <c r="B2405" s="36"/>
    </row>
    <row r="2406">
      <c r="A2406" s="20"/>
      <c r="B2406" s="36"/>
    </row>
    <row r="2407">
      <c r="A2407" s="20"/>
      <c r="B2407" s="36"/>
    </row>
    <row r="2408">
      <c r="A2408" s="20"/>
      <c r="B2408" s="36"/>
    </row>
    <row r="2409">
      <c r="A2409" s="20"/>
      <c r="B2409" s="36"/>
    </row>
    <row r="2410">
      <c r="A2410" s="20"/>
      <c r="B2410" s="36"/>
    </row>
    <row r="2411">
      <c r="A2411" s="20"/>
      <c r="B2411" s="36"/>
    </row>
    <row r="2412">
      <c r="A2412" s="20"/>
      <c r="B2412" s="36"/>
    </row>
    <row r="2413">
      <c r="A2413" s="20"/>
      <c r="B2413" s="36"/>
    </row>
    <row r="2414">
      <c r="A2414" s="20"/>
      <c r="B2414" s="36"/>
    </row>
    <row r="2415">
      <c r="A2415" s="20"/>
      <c r="B2415" s="36"/>
    </row>
    <row r="2416">
      <c r="A2416" s="20"/>
      <c r="B2416" s="36"/>
    </row>
    <row r="2417">
      <c r="A2417" s="20"/>
      <c r="B2417" s="36"/>
    </row>
    <row r="2418">
      <c r="A2418" s="20"/>
      <c r="B2418" s="36"/>
    </row>
    <row r="2419">
      <c r="A2419" s="20"/>
      <c r="B2419" s="36"/>
    </row>
    <row r="2420">
      <c r="A2420" s="20"/>
      <c r="B2420" s="36"/>
    </row>
    <row r="2421">
      <c r="A2421" s="20"/>
      <c r="B2421" s="36"/>
    </row>
    <row r="2422">
      <c r="A2422" s="20"/>
      <c r="B2422" s="36"/>
    </row>
    <row r="2423">
      <c r="A2423" s="20"/>
      <c r="B2423" s="36"/>
    </row>
    <row r="2424">
      <c r="A2424" s="20"/>
      <c r="B2424" s="36"/>
    </row>
    <row r="2425">
      <c r="A2425" s="20"/>
      <c r="B2425" s="36"/>
    </row>
    <row r="2426">
      <c r="A2426" s="20"/>
      <c r="B2426" s="36"/>
    </row>
    <row r="2427">
      <c r="A2427" s="20"/>
      <c r="B2427" s="36"/>
    </row>
    <row r="2428">
      <c r="A2428" s="20"/>
      <c r="B2428" s="36"/>
    </row>
    <row r="2429">
      <c r="A2429" s="20"/>
      <c r="B2429" s="36"/>
    </row>
    <row r="2430">
      <c r="A2430" s="20"/>
      <c r="B2430" s="36"/>
    </row>
    <row r="2431">
      <c r="A2431" s="20"/>
      <c r="B2431" s="36"/>
    </row>
    <row r="2432">
      <c r="A2432" s="20"/>
      <c r="B2432" s="36"/>
    </row>
    <row r="2433">
      <c r="A2433" s="20"/>
      <c r="B2433" s="36"/>
    </row>
    <row r="2434">
      <c r="A2434" s="20"/>
      <c r="B2434" s="36"/>
    </row>
    <row r="2435">
      <c r="A2435" s="20"/>
      <c r="B2435" s="36"/>
    </row>
    <row r="2436">
      <c r="A2436" s="20"/>
      <c r="B2436" s="36"/>
    </row>
    <row r="2437">
      <c r="A2437" s="20"/>
      <c r="B2437" s="36"/>
    </row>
    <row r="2438">
      <c r="A2438" s="20"/>
      <c r="B2438" s="36"/>
    </row>
    <row r="2439">
      <c r="A2439" s="20"/>
      <c r="B2439" s="36"/>
    </row>
    <row r="2440">
      <c r="A2440" s="20"/>
      <c r="B2440" s="36"/>
    </row>
    <row r="2441">
      <c r="A2441" s="20"/>
      <c r="B2441" s="36"/>
    </row>
    <row r="2442">
      <c r="A2442" s="20"/>
      <c r="B2442" s="36"/>
    </row>
    <row r="2443">
      <c r="A2443" s="20"/>
      <c r="B2443" s="36"/>
    </row>
    <row r="2444">
      <c r="A2444" s="20"/>
      <c r="B2444" s="36"/>
    </row>
    <row r="2445">
      <c r="A2445" s="20"/>
      <c r="B2445" s="36"/>
    </row>
    <row r="2446">
      <c r="A2446" s="20"/>
      <c r="B2446" s="36"/>
    </row>
    <row r="2447">
      <c r="A2447" s="20"/>
      <c r="B2447" s="36"/>
    </row>
    <row r="2448">
      <c r="A2448" s="20"/>
      <c r="B2448" s="36"/>
    </row>
    <row r="2449">
      <c r="A2449" s="20"/>
      <c r="B2449" s="36"/>
    </row>
    <row r="2450">
      <c r="A2450" s="20"/>
      <c r="B2450" s="36"/>
    </row>
    <row r="2451">
      <c r="A2451" s="20"/>
      <c r="B2451" s="36"/>
    </row>
    <row r="2452">
      <c r="A2452" s="20"/>
      <c r="B2452" s="36"/>
    </row>
    <row r="2453">
      <c r="A2453" s="20"/>
      <c r="B2453" s="36"/>
    </row>
    <row r="2454">
      <c r="A2454" s="20"/>
      <c r="B2454" s="36"/>
    </row>
    <row r="2455">
      <c r="A2455" s="20"/>
      <c r="B2455" s="36"/>
    </row>
    <row r="2456">
      <c r="A2456" s="20"/>
      <c r="B2456" s="36"/>
    </row>
    <row r="2457">
      <c r="A2457" s="20"/>
      <c r="B2457" s="36"/>
    </row>
    <row r="2458">
      <c r="A2458" s="20"/>
      <c r="B2458" s="36"/>
    </row>
    <row r="2459">
      <c r="A2459" s="20"/>
      <c r="B2459" s="36"/>
    </row>
    <row r="2460">
      <c r="A2460" s="20"/>
      <c r="B2460" s="36"/>
    </row>
    <row r="2461">
      <c r="A2461" s="20"/>
      <c r="B2461" s="36"/>
    </row>
    <row r="2462">
      <c r="A2462" s="20"/>
      <c r="B2462" s="36"/>
    </row>
    <row r="2463">
      <c r="A2463" s="20"/>
      <c r="B2463" s="36"/>
    </row>
    <row r="2464">
      <c r="A2464" s="20"/>
      <c r="B2464" s="36"/>
    </row>
    <row r="2465">
      <c r="A2465" s="20"/>
      <c r="B2465" s="36"/>
    </row>
    <row r="2466">
      <c r="A2466" s="20"/>
      <c r="B2466" s="36"/>
    </row>
    <row r="2467">
      <c r="A2467" s="20"/>
      <c r="B2467" s="36"/>
    </row>
    <row r="2468">
      <c r="A2468" s="20"/>
      <c r="B2468" s="36"/>
    </row>
    <row r="2469">
      <c r="A2469" s="20"/>
      <c r="B2469" s="36"/>
    </row>
    <row r="2470">
      <c r="A2470" s="20"/>
      <c r="B2470" s="36"/>
    </row>
    <row r="2471">
      <c r="A2471" s="20"/>
      <c r="B2471" s="36"/>
    </row>
    <row r="2472">
      <c r="A2472" s="20"/>
      <c r="B2472" s="36"/>
    </row>
    <row r="2473">
      <c r="A2473" s="20"/>
      <c r="B2473" s="36"/>
    </row>
    <row r="2474">
      <c r="A2474" s="20"/>
      <c r="B2474" s="36"/>
    </row>
    <row r="2475">
      <c r="A2475" s="20"/>
      <c r="B2475" s="36"/>
    </row>
    <row r="2476">
      <c r="A2476" s="20"/>
      <c r="B2476" s="36"/>
    </row>
    <row r="2477">
      <c r="A2477" s="20"/>
      <c r="B2477" s="36"/>
    </row>
    <row r="2478">
      <c r="A2478" s="20"/>
      <c r="B2478" s="36"/>
    </row>
    <row r="2479">
      <c r="A2479" s="20"/>
      <c r="B2479" s="36"/>
    </row>
    <row r="2480">
      <c r="A2480" s="20"/>
      <c r="B2480" s="36"/>
    </row>
    <row r="2481">
      <c r="A2481" s="20"/>
      <c r="B2481" s="36"/>
    </row>
    <row r="2482">
      <c r="A2482" s="20"/>
      <c r="B2482" s="36"/>
    </row>
    <row r="2483">
      <c r="A2483" s="20"/>
      <c r="B2483" s="36"/>
    </row>
    <row r="2484">
      <c r="A2484" s="20"/>
      <c r="B2484" s="36"/>
    </row>
    <row r="2485">
      <c r="A2485" s="20"/>
      <c r="B2485" s="36"/>
    </row>
    <row r="2486">
      <c r="A2486" s="20"/>
      <c r="B2486" s="36"/>
    </row>
    <row r="2487">
      <c r="A2487" s="20"/>
      <c r="B2487" s="36"/>
    </row>
    <row r="2488">
      <c r="A2488" s="20"/>
      <c r="B2488" s="36"/>
    </row>
    <row r="2489">
      <c r="A2489" s="20"/>
      <c r="B2489" s="36"/>
    </row>
    <row r="2490">
      <c r="A2490" s="20"/>
      <c r="B2490" s="36"/>
    </row>
    <row r="2491">
      <c r="A2491" s="20"/>
      <c r="B2491" s="36"/>
    </row>
    <row r="2492">
      <c r="A2492" s="20"/>
      <c r="B2492" s="36"/>
    </row>
    <row r="2493">
      <c r="A2493" s="20"/>
      <c r="B2493" s="36"/>
    </row>
    <row r="2494">
      <c r="A2494" s="20"/>
      <c r="B2494" s="36"/>
    </row>
    <row r="2495">
      <c r="A2495" s="20"/>
      <c r="B2495" s="36"/>
    </row>
    <row r="2496">
      <c r="A2496" s="20"/>
      <c r="B2496" s="36"/>
    </row>
    <row r="2497">
      <c r="A2497" s="20"/>
      <c r="B2497" s="36"/>
    </row>
    <row r="2498">
      <c r="A2498" s="20"/>
      <c r="B2498" s="36"/>
    </row>
    <row r="2499">
      <c r="A2499" s="20"/>
      <c r="B2499" s="36"/>
    </row>
    <row r="2500">
      <c r="A2500" s="20"/>
      <c r="B2500" s="36"/>
    </row>
    <row r="2501">
      <c r="A2501" s="20"/>
      <c r="B2501" s="36"/>
    </row>
    <row r="2502">
      <c r="A2502" s="20"/>
      <c r="B2502" s="36"/>
    </row>
    <row r="2503">
      <c r="A2503" s="20"/>
      <c r="B2503" s="36"/>
    </row>
    <row r="2504">
      <c r="A2504" s="20"/>
      <c r="B2504" s="36"/>
    </row>
    <row r="2505">
      <c r="A2505" s="20"/>
      <c r="B2505" s="36"/>
    </row>
    <row r="2506">
      <c r="A2506" s="20"/>
      <c r="B2506" s="36"/>
    </row>
    <row r="2507">
      <c r="A2507" s="20"/>
      <c r="B2507" s="36"/>
    </row>
    <row r="2508">
      <c r="A2508" s="20"/>
      <c r="B2508" s="36"/>
    </row>
    <row r="2509">
      <c r="A2509" s="20"/>
      <c r="B2509" s="36"/>
    </row>
    <row r="2510">
      <c r="A2510" s="20"/>
      <c r="B2510" s="36"/>
    </row>
    <row r="2511">
      <c r="A2511" s="20"/>
      <c r="B2511" s="36"/>
    </row>
    <row r="2512">
      <c r="A2512" s="20"/>
      <c r="B2512" s="36"/>
    </row>
    <row r="2513">
      <c r="A2513" s="20"/>
      <c r="B2513" s="36"/>
    </row>
    <row r="2514">
      <c r="A2514" s="20"/>
      <c r="B2514" s="36"/>
    </row>
    <row r="2515">
      <c r="A2515" s="20"/>
      <c r="B2515" s="36"/>
    </row>
    <row r="2516">
      <c r="A2516" s="20"/>
      <c r="B2516" s="36"/>
    </row>
    <row r="2517">
      <c r="A2517" s="20"/>
      <c r="B2517" s="36"/>
    </row>
    <row r="2518">
      <c r="A2518" s="20"/>
      <c r="B2518" s="36"/>
    </row>
    <row r="2519">
      <c r="A2519" s="20"/>
      <c r="B2519" s="36"/>
    </row>
    <row r="2520">
      <c r="A2520" s="20"/>
      <c r="B2520" s="36"/>
    </row>
    <row r="2521">
      <c r="A2521" s="20"/>
      <c r="B2521" s="36"/>
    </row>
    <row r="2522">
      <c r="A2522" s="20"/>
      <c r="B2522" s="36"/>
    </row>
    <row r="2523">
      <c r="A2523" s="20"/>
      <c r="B2523" s="36"/>
    </row>
    <row r="2524">
      <c r="A2524" s="20"/>
      <c r="B2524" s="36"/>
    </row>
    <row r="2525">
      <c r="A2525" s="20"/>
      <c r="B2525" s="36"/>
    </row>
    <row r="2526">
      <c r="A2526" s="20"/>
      <c r="B2526" s="36"/>
    </row>
    <row r="2527">
      <c r="A2527" s="20"/>
      <c r="B2527" s="36"/>
    </row>
    <row r="2528">
      <c r="A2528" s="20"/>
      <c r="B2528" s="36"/>
    </row>
    <row r="2529">
      <c r="A2529" s="20"/>
      <c r="B2529" s="36"/>
    </row>
    <row r="2530">
      <c r="A2530" s="20"/>
      <c r="B2530" s="36"/>
    </row>
    <row r="2531">
      <c r="A2531" s="20"/>
      <c r="B2531" s="36"/>
    </row>
    <row r="2532">
      <c r="A2532" s="20"/>
      <c r="B2532" s="36"/>
    </row>
    <row r="2533">
      <c r="A2533" s="20"/>
      <c r="B2533" s="36"/>
    </row>
    <row r="2534">
      <c r="A2534" s="20"/>
      <c r="B2534" s="36"/>
    </row>
    <row r="2535">
      <c r="A2535" s="20"/>
      <c r="B2535" s="36"/>
    </row>
    <row r="2536">
      <c r="A2536" s="20"/>
      <c r="B2536" s="36"/>
    </row>
    <row r="2537">
      <c r="A2537" s="20"/>
      <c r="B2537" s="36"/>
    </row>
    <row r="2538">
      <c r="A2538" s="20"/>
      <c r="B2538" s="36"/>
    </row>
    <row r="2539">
      <c r="A2539" s="20"/>
      <c r="B2539" s="36"/>
    </row>
    <row r="2540">
      <c r="A2540" s="20"/>
      <c r="B2540" s="36"/>
    </row>
    <row r="2541">
      <c r="A2541" s="20"/>
      <c r="B2541" s="36"/>
    </row>
    <row r="2542">
      <c r="A2542" s="20"/>
      <c r="B2542" s="36"/>
    </row>
    <row r="2543">
      <c r="A2543" s="20"/>
      <c r="B2543" s="36"/>
    </row>
    <row r="2544">
      <c r="A2544" s="20"/>
      <c r="B2544" s="36"/>
    </row>
    <row r="2545">
      <c r="A2545" s="20"/>
      <c r="B2545" s="36"/>
    </row>
    <row r="2546">
      <c r="A2546" s="20"/>
      <c r="B2546" s="36"/>
    </row>
    <row r="2547">
      <c r="A2547" s="20"/>
      <c r="B2547" s="36"/>
    </row>
    <row r="2548">
      <c r="A2548" s="20"/>
      <c r="B2548" s="36"/>
    </row>
    <row r="2549">
      <c r="A2549" s="20"/>
      <c r="B2549" s="36"/>
    </row>
    <row r="2550">
      <c r="A2550" s="20"/>
      <c r="B2550" s="36"/>
    </row>
    <row r="2551">
      <c r="A2551" s="20"/>
      <c r="B2551" s="36"/>
    </row>
    <row r="2552">
      <c r="A2552" s="20"/>
      <c r="B2552" s="36"/>
    </row>
    <row r="2553">
      <c r="A2553" s="20"/>
      <c r="B2553" s="36"/>
    </row>
    <row r="2554">
      <c r="A2554" s="20"/>
      <c r="B2554" s="36"/>
    </row>
    <row r="2555">
      <c r="A2555" s="20"/>
      <c r="B2555" s="36"/>
    </row>
    <row r="2556">
      <c r="A2556" s="20"/>
      <c r="B2556" s="36"/>
    </row>
    <row r="2557">
      <c r="A2557" s="20"/>
      <c r="B2557" s="36"/>
    </row>
    <row r="2558">
      <c r="A2558" s="20"/>
      <c r="B2558" s="36"/>
    </row>
    <row r="2559">
      <c r="A2559" s="20"/>
      <c r="B2559" s="36"/>
    </row>
    <row r="2560">
      <c r="A2560" s="20"/>
      <c r="B2560" s="36"/>
    </row>
    <row r="2561">
      <c r="A2561" s="20"/>
      <c r="B2561" s="36"/>
    </row>
    <row r="2562">
      <c r="A2562" s="20"/>
      <c r="B2562" s="36"/>
    </row>
    <row r="2563">
      <c r="A2563" s="20"/>
      <c r="B2563" s="36"/>
    </row>
    <row r="2564">
      <c r="A2564" s="20"/>
      <c r="B2564" s="36"/>
    </row>
    <row r="2565">
      <c r="A2565" s="20"/>
      <c r="B2565" s="36"/>
    </row>
    <row r="2566">
      <c r="A2566" s="20"/>
      <c r="B2566" s="36"/>
    </row>
    <row r="2567">
      <c r="A2567" s="20"/>
      <c r="B2567" s="36"/>
    </row>
    <row r="2568">
      <c r="A2568" s="20"/>
      <c r="B2568" s="36"/>
    </row>
    <row r="2569">
      <c r="A2569" s="20"/>
      <c r="B2569" s="36"/>
    </row>
    <row r="2570">
      <c r="A2570" s="20"/>
      <c r="B2570" s="36"/>
    </row>
    <row r="2571">
      <c r="A2571" s="20"/>
      <c r="B2571" s="36"/>
    </row>
    <row r="2572">
      <c r="A2572" s="20"/>
      <c r="B2572" s="36"/>
    </row>
    <row r="2573">
      <c r="A2573" s="20"/>
      <c r="B2573" s="36"/>
    </row>
    <row r="2574">
      <c r="A2574" s="20"/>
      <c r="B2574" s="36"/>
    </row>
    <row r="2575">
      <c r="A2575" s="20"/>
      <c r="B2575" s="36"/>
    </row>
    <row r="2576">
      <c r="A2576" s="20"/>
      <c r="B2576" s="36"/>
    </row>
    <row r="2577">
      <c r="A2577" s="20"/>
      <c r="B2577" s="36"/>
    </row>
    <row r="2578">
      <c r="A2578" s="20"/>
      <c r="B2578" s="36"/>
    </row>
    <row r="2579">
      <c r="A2579" s="20"/>
      <c r="B2579" s="36"/>
    </row>
    <row r="2580">
      <c r="A2580" s="20"/>
      <c r="B2580" s="36"/>
    </row>
    <row r="2581">
      <c r="A2581" s="20"/>
      <c r="B2581" s="36"/>
    </row>
    <row r="2582">
      <c r="A2582" s="20"/>
      <c r="B2582" s="36"/>
    </row>
    <row r="2583">
      <c r="A2583" s="20"/>
      <c r="B2583" s="36"/>
    </row>
    <row r="2584">
      <c r="A2584" s="20"/>
      <c r="B2584" s="36"/>
    </row>
    <row r="2585">
      <c r="A2585" s="20"/>
      <c r="B2585" s="36"/>
    </row>
    <row r="2586">
      <c r="A2586" s="20"/>
      <c r="B2586" s="36"/>
    </row>
    <row r="2587">
      <c r="A2587" s="20"/>
      <c r="B2587" s="36"/>
    </row>
    <row r="2588">
      <c r="A2588" s="20"/>
      <c r="B2588" s="36"/>
    </row>
    <row r="2589">
      <c r="A2589" s="20"/>
      <c r="B2589" s="36"/>
    </row>
    <row r="2590">
      <c r="A2590" s="20"/>
      <c r="B2590" s="36"/>
    </row>
    <row r="2591">
      <c r="A2591" s="20"/>
      <c r="B2591" s="36"/>
    </row>
    <row r="2592">
      <c r="A2592" s="20"/>
      <c r="B2592" s="36"/>
    </row>
    <row r="2593">
      <c r="A2593" s="20"/>
      <c r="B2593" s="36"/>
    </row>
    <row r="2594">
      <c r="A2594" s="20"/>
      <c r="B2594" s="36"/>
    </row>
    <row r="2595">
      <c r="A2595" s="20"/>
      <c r="B2595" s="36"/>
    </row>
    <row r="2596">
      <c r="A2596" s="20"/>
      <c r="B2596" s="36"/>
    </row>
    <row r="2597">
      <c r="A2597" s="20"/>
      <c r="B2597" s="36"/>
    </row>
    <row r="2598">
      <c r="A2598" s="20"/>
      <c r="B2598" s="36"/>
    </row>
    <row r="2599">
      <c r="A2599" s="20"/>
      <c r="B2599" s="36"/>
    </row>
    <row r="2600">
      <c r="A2600" s="20"/>
      <c r="B2600" s="36"/>
    </row>
    <row r="2601">
      <c r="A2601" s="20"/>
      <c r="B2601" s="36"/>
    </row>
    <row r="2602">
      <c r="A2602" s="20"/>
      <c r="B2602" s="36"/>
    </row>
    <row r="2603">
      <c r="A2603" s="20"/>
      <c r="B2603" s="36"/>
    </row>
    <row r="2604">
      <c r="A2604" s="20"/>
      <c r="B2604" s="36"/>
    </row>
    <row r="2605">
      <c r="A2605" s="20"/>
      <c r="B2605" s="36"/>
    </row>
    <row r="2606">
      <c r="A2606" s="20"/>
      <c r="B2606" s="36"/>
    </row>
    <row r="2607">
      <c r="A2607" s="20"/>
      <c r="B2607" s="36"/>
    </row>
    <row r="2608">
      <c r="A2608" s="20"/>
      <c r="B2608" s="36"/>
    </row>
    <row r="2609">
      <c r="A2609" s="20"/>
      <c r="B2609" s="36"/>
    </row>
    <row r="2610">
      <c r="A2610" s="20"/>
      <c r="B2610" s="36"/>
    </row>
    <row r="2611">
      <c r="A2611" s="20"/>
      <c r="B2611" s="36"/>
    </row>
    <row r="2612">
      <c r="A2612" s="20"/>
      <c r="B2612" s="36"/>
    </row>
    <row r="2613">
      <c r="A2613" s="20"/>
      <c r="B2613" s="36"/>
    </row>
    <row r="2614">
      <c r="A2614" s="20"/>
      <c r="B2614" s="36"/>
    </row>
    <row r="2615">
      <c r="A2615" s="20"/>
      <c r="B2615" s="36"/>
    </row>
    <row r="2616">
      <c r="A2616" s="20"/>
      <c r="B2616" s="36"/>
    </row>
    <row r="2617">
      <c r="A2617" s="20"/>
      <c r="B2617" s="36"/>
    </row>
    <row r="2618">
      <c r="A2618" s="20"/>
      <c r="B2618" s="36"/>
    </row>
    <row r="2619">
      <c r="A2619" s="20"/>
      <c r="B2619" s="36"/>
    </row>
    <row r="2620">
      <c r="A2620" s="20"/>
      <c r="B2620" s="36"/>
    </row>
    <row r="2621">
      <c r="A2621" s="20"/>
      <c r="B2621" s="36"/>
    </row>
    <row r="2622">
      <c r="A2622" s="20"/>
      <c r="B2622" s="36"/>
    </row>
    <row r="2623">
      <c r="A2623" s="20"/>
      <c r="B2623" s="36"/>
    </row>
    <row r="2624">
      <c r="A2624" s="20"/>
      <c r="B2624" s="36"/>
    </row>
    <row r="2625">
      <c r="A2625" s="20"/>
      <c r="B2625" s="36"/>
    </row>
    <row r="2626">
      <c r="A2626" s="20"/>
      <c r="B2626" s="36"/>
    </row>
    <row r="2627">
      <c r="A2627" s="20"/>
      <c r="B2627" s="36"/>
    </row>
    <row r="2628">
      <c r="A2628" s="20"/>
      <c r="B2628" s="36"/>
    </row>
    <row r="2629">
      <c r="A2629" s="20"/>
      <c r="B2629" s="36"/>
    </row>
    <row r="2630">
      <c r="A2630" s="20"/>
      <c r="B2630" s="36"/>
    </row>
    <row r="2631">
      <c r="A2631" s="20"/>
      <c r="B2631" s="36"/>
    </row>
    <row r="2632">
      <c r="A2632" s="20"/>
      <c r="B2632" s="36"/>
    </row>
    <row r="2633">
      <c r="A2633" s="20"/>
      <c r="B2633" s="36"/>
    </row>
    <row r="2634">
      <c r="A2634" s="20"/>
      <c r="B2634" s="36"/>
    </row>
    <row r="2635">
      <c r="A2635" s="20"/>
      <c r="B2635" s="36"/>
    </row>
    <row r="2636">
      <c r="A2636" s="20"/>
      <c r="B2636" s="36"/>
    </row>
    <row r="2637">
      <c r="A2637" s="20"/>
      <c r="B2637" s="36"/>
    </row>
    <row r="2638">
      <c r="A2638" s="20"/>
      <c r="B2638" s="36"/>
    </row>
    <row r="2639">
      <c r="A2639" s="20"/>
      <c r="B2639" s="36"/>
    </row>
    <row r="2640">
      <c r="A2640" s="20"/>
      <c r="B2640" s="36"/>
    </row>
    <row r="2641">
      <c r="A2641" s="20"/>
      <c r="B2641" s="36"/>
    </row>
    <row r="2642">
      <c r="A2642" s="20"/>
      <c r="B2642" s="36"/>
    </row>
    <row r="2643">
      <c r="A2643" s="20"/>
      <c r="B2643" s="36"/>
    </row>
    <row r="2644">
      <c r="A2644" s="20"/>
      <c r="B2644" s="36"/>
    </row>
    <row r="2645">
      <c r="A2645" s="20"/>
      <c r="B2645" s="36"/>
    </row>
    <row r="2646">
      <c r="A2646" s="20"/>
      <c r="B2646" s="36"/>
    </row>
    <row r="2647">
      <c r="A2647" s="20"/>
      <c r="B2647" s="36"/>
    </row>
    <row r="2648">
      <c r="A2648" s="20"/>
      <c r="B2648" s="36"/>
    </row>
    <row r="2649">
      <c r="A2649" s="20"/>
      <c r="B2649" s="36"/>
    </row>
    <row r="2650">
      <c r="A2650" s="20"/>
      <c r="B2650" s="36"/>
    </row>
    <row r="2651">
      <c r="A2651" s="20"/>
      <c r="B2651" s="36"/>
    </row>
    <row r="2652">
      <c r="A2652" s="20"/>
      <c r="B2652" s="36"/>
    </row>
    <row r="2653">
      <c r="A2653" s="20"/>
      <c r="B2653" s="36"/>
    </row>
    <row r="2654">
      <c r="A2654" s="20"/>
      <c r="B2654" s="36"/>
    </row>
    <row r="2655">
      <c r="A2655" s="20"/>
      <c r="B2655" s="36"/>
    </row>
    <row r="2656">
      <c r="A2656" s="20"/>
      <c r="B2656" s="36"/>
    </row>
    <row r="2657">
      <c r="A2657" s="20"/>
      <c r="B2657" s="36"/>
    </row>
    <row r="2658">
      <c r="A2658" s="20"/>
      <c r="B2658" s="36"/>
    </row>
    <row r="2659">
      <c r="A2659" s="20"/>
      <c r="B2659" s="36"/>
    </row>
    <row r="2660">
      <c r="A2660" s="20"/>
      <c r="B2660" s="36"/>
    </row>
    <row r="2661">
      <c r="A2661" s="20"/>
      <c r="B2661" s="36"/>
    </row>
    <row r="2662">
      <c r="A2662" s="20"/>
      <c r="B2662" s="36"/>
    </row>
    <row r="2663">
      <c r="A2663" s="20"/>
      <c r="B2663" s="36"/>
    </row>
    <row r="2664">
      <c r="A2664" s="20"/>
      <c r="B2664" s="36"/>
    </row>
    <row r="2665">
      <c r="A2665" s="20"/>
      <c r="B2665" s="36"/>
    </row>
    <row r="2666">
      <c r="A2666" s="20"/>
      <c r="B2666" s="36"/>
    </row>
    <row r="2667">
      <c r="A2667" s="20"/>
      <c r="B2667" s="36"/>
    </row>
    <row r="2668">
      <c r="A2668" s="20"/>
      <c r="B2668" s="36"/>
    </row>
    <row r="2669">
      <c r="A2669" s="20"/>
      <c r="B2669" s="36"/>
    </row>
    <row r="2670">
      <c r="A2670" s="20"/>
      <c r="B2670" s="36"/>
    </row>
    <row r="2671">
      <c r="A2671" s="20"/>
      <c r="B2671" s="36"/>
    </row>
    <row r="2672">
      <c r="A2672" s="20"/>
      <c r="B2672" s="36"/>
    </row>
    <row r="2673">
      <c r="A2673" s="20"/>
      <c r="B2673" s="36"/>
    </row>
    <row r="2674">
      <c r="A2674" s="20"/>
      <c r="B2674" s="36"/>
    </row>
    <row r="2675">
      <c r="A2675" s="20"/>
      <c r="B2675" s="36"/>
    </row>
    <row r="2676">
      <c r="A2676" s="20"/>
      <c r="B2676" s="36"/>
    </row>
    <row r="2677">
      <c r="A2677" s="20"/>
      <c r="B2677" s="36"/>
    </row>
    <row r="2678">
      <c r="A2678" s="20"/>
      <c r="B2678" s="36"/>
    </row>
    <row r="2679">
      <c r="A2679" s="20"/>
      <c r="B2679" s="36"/>
    </row>
    <row r="2680">
      <c r="A2680" s="20"/>
      <c r="B2680" s="36"/>
    </row>
    <row r="2681">
      <c r="A2681" s="20"/>
      <c r="B2681" s="36"/>
    </row>
    <row r="2682">
      <c r="A2682" s="20"/>
      <c r="B2682" s="36"/>
    </row>
    <row r="2683">
      <c r="A2683" s="20"/>
      <c r="B2683" s="36"/>
    </row>
    <row r="2684">
      <c r="A2684" s="20"/>
      <c r="B2684" s="36"/>
    </row>
    <row r="2685">
      <c r="A2685" s="20"/>
      <c r="B2685" s="36"/>
    </row>
    <row r="2686">
      <c r="A2686" s="20"/>
      <c r="B2686" s="36"/>
    </row>
    <row r="2687">
      <c r="A2687" s="20"/>
      <c r="B2687" s="36"/>
    </row>
    <row r="2688">
      <c r="A2688" s="20"/>
      <c r="B2688" s="36"/>
    </row>
    <row r="2689">
      <c r="A2689" s="20"/>
      <c r="B2689" s="36"/>
    </row>
    <row r="2690">
      <c r="A2690" s="20"/>
      <c r="B2690" s="36"/>
    </row>
    <row r="2691">
      <c r="A2691" s="20"/>
      <c r="B2691" s="36"/>
    </row>
    <row r="2692">
      <c r="A2692" s="20"/>
      <c r="B2692" s="36"/>
    </row>
    <row r="2693">
      <c r="A2693" s="20"/>
      <c r="B2693" s="36"/>
    </row>
    <row r="2694">
      <c r="A2694" s="20"/>
      <c r="B2694" s="36"/>
    </row>
    <row r="2695">
      <c r="A2695" s="20"/>
      <c r="B2695" s="36"/>
    </row>
    <row r="2696">
      <c r="A2696" s="20"/>
      <c r="B2696" s="36"/>
    </row>
    <row r="2697">
      <c r="A2697" s="20"/>
      <c r="B2697" s="36"/>
    </row>
    <row r="2698">
      <c r="A2698" s="20"/>
      <c r="B2698" s="36"/>
    </row>
    <row r="2699">
      <c r="A2699" s="20"/>
      <c r="B2699" s="36"/>
    </row>
    <row r="2700">
      <c r="A2700" s="20"/>
      <c r="B2700" s="36"/>
    </row>
    <row r="2701">
      <c r="A2701" s="20"/>
      <c r="B2701" s="36"/>
    </row>
    <row r="2702">
      <c r="A2702" s="20"/>
      <c r="B2702" s="36"/>
    </row>
  </sheetData>
  <autoFilter ref="$A$1:$B$270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0.38"/>
    <col customWidth="1" min="2" max="2" width="20.63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</sheetData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D1" s="83">
        <v>1.0</v>
      </c>
      <c r="E1" s="83">
        <v>0.75</v>
      </c>
      <c r="F1" s="83">
        <v>0.8</v>
      </c>
      <c r="G1" s="83">
        <v>0.85</v>
      </c>
      <c r="H1" s="83">
        <v>0.9</v>
      </c>
    </row>
    <row r="2">
      <c r="D2" s="84">
        <f t="shared" ref="D2:D14" si="1">C2*90</f>
        <v>15390</v>
      </c>
      <c r="E2" s="84">
        <f t="shared" ref="E2:E14" si="2">D2*$E$1</f>
        <v>11542.5</v>
      </c>
      <c r="F2" s="84">
        <f t="shared" ref="F2:F14" si="3">D2*$F$1</f>
        <v>12312</v>
      </c>
      <c r="G2" s="84">
        <f t="shared" ref="G2:G14" si="4">D2*$G$1</f>
        <v>13081.5</v>
      </c>
      <c r="H2" s="84">
        <f t="shared" ref="H2:H14" si="5">D2*$H$1</f>
        <v>13851</v>
      </c>
    </row>
    <row r="3">
      <c r="D3" s="84">
        <f t="shared" si="1"/>
        <v>23490</v>
      </c>
      <c r="E3" s="84">
        <f t="shared" si="2"/>
        <v>17617.5</v>
      </c>
      <c r="F3" s="84">
        <f t="shared" si="3"/>
        <v>18792</v>
      </c>
      <c r="G3" s="84">
        <f t="shared" si="4"/>
        <v>19966.5</v>
      </c>
      <c r="H3" s="84">
        <f t="shared" si="5"/>
        <v>21141</v>
      </c>
    </row>
    <row r="4">
      <c r="D4" s="84">
        <f t="shared" si="1"/>
        <v>17010</v>
      </c>
      <c r="E4" s="84">
        <f t="shared" si="2"/>
        <v>12757.5</v>
      </c>
      <c r="F4" s="84">
        <f t="shared" si="3"/>
        <v>13608</v>
      </c>
      <c r="G4" s="84">
        <f t="shared" si="4"/>
        <v>14458.5</v>
      </c>
      <c r="H4" s="84">
        <f t="shared" si="5"/>
        <v>15309</v>
      </c>
    </row>
    <row r="5">
      <c r="D5" s="84">
        <f t="shared" si="1"/>
        <v>55890</v>
      </c>
      <c r="E5" s="84">
        <f t="shared" si="2"/>
        <v>41917.5</v>
      </c>
      <c r="F5" s="84">
        <f t="shared" si="3"/>
        <v>44712</v>
      </c>
      <c r="G5" s="84">
        <f t="shared" si="4"/>
        <v>47506.5</v>
      </c>
      <c r="H5" s="84">
        <f t="shared" si="5"/>
        <v>50301</v>
      </c>
    </row>
    <row r="6">
      <c r="D6" s="84">
        <f t="shared" si="1"/>
        <v>55890</v>
      </c>
      <c r="E6" s="84">
        <f t="shared" si="2"/>
        <v>41917.5</v>
      </c>
      <c r="F6" s="84">
        <f t="shared" si="3"/>
        <v>44712</v>
      </c>
      <c r="G6" s="84">
        <f t="shared" si="4"/>
        <v>47506.5</v>
      </c>
      <c r="H6" s="84">
        <f t="shared" si="5"/>
        <v>50301</v>
      </c>
    </row>
    <row r="7">
      <c r="D7" s="84">
        <f t="shared" si="1"/>
        <v>0</v>
      </c>
      <c r="E7" s="84">
        <f t="shared" si="2"/>
        <v>0</v>
      </c>
      <c r="F7" s="84">
        <f t="shared" si="3"/>
        <v>0</v>
      </c>
      <c r="G7" s="84">
        <f t="shared" si="4"/>
        <v>0</v>
      </c>
      <c r="H7" s="84">
        <f t="shared" si="5"/>
        <v>0</v>
      </c>
    </row>
    <row r="8">
      <c r="D8" s="84">
        <f t="shared" si="1"/>
        <v>0</v>
      </c>
      <c r="E8" s="84">
        <f t="shared" si="2"/>
        <v>0</v>
      </c>
      <c r="F8" s="84">
        <f t="shared" si="3"/>
        <v>0</v>
      </c>
      <c r="G8" s="84">
        <f t="shared" si="4"/>
        <v>0</v>
      </c>
      <c r="H8" s="84">
        <f t="shared" si="5"/>
        <v>0</v>
      </c>
    </row>
    <row r="9">
      <c r="D9" s="84">
        <f t="shared" si="1"/>
        <v>0</v>
      </c>
      <c r="E9" s="84">
        <f t="shared" si="2"/>
        <v>0</v>
      </c>
      <c r="F9" s="84">
        <f t="shared" si="3"/>
        <v>0</v>
      </c>
      <c r="G9" s="84">
        <f t="shared" si="4"/>
        <v>0</v>
      </c>
      <c r="H9" s="84">
        <f t="shared" si="5"/>
        <v>0</v>
      </c>
    </row>
    <row r="10">
      <c r="D10" s="84">
        <f t="shared" si="1"/>
        <v>0</v>
      </c>
      <c r="E10" s="84">
        <f t="shared" si="2"/>
        <v>0</v>
      </c>
      <c r="F10" s="84">
        <f t="shared" si="3"/>
        <v>0</v>
      </c>
      <c r="G10" s="84">
        <f t="shared" si="4"/>
        <v>0</v>
      </c>
      <c r="H10" s="84">
        <f t="shared" si="5"/>
        <v>0</v>
      </c>
    </row>
    <row r="11">
      <c r="D11" s="84">
        <f t="shared" si="1"/>
        <v>0</v>
      </c>
      <c r="E11" s="84">
        <f t="shared" si="2"/>
        <v>0</v>
      </c>
      <c r="F11" s="84">
        <f t="shared" si="3"/>
        <v>0</v>
      </c>
      <c r="G11" s="84">
        <f t="shared" si="4"/>
        <v>0</v>
      </c>
      <c r="H11" s="84">
        <f t="shared" si="5"/>
        <v>0</v>
      </c>
    </row>
    <row r="12">
      <c r="D12" s="84">
        <f t="shared" si="1"/>
        <v>0</v>
      </c>
      <c r="E12" s="84">
        <f t="shared" si="2"/>
        <v>0</v>
      </c>
      <c r="F12" s="84">
        <f t="shared" si="3"/>
        <v>0</v>
      </c>
      <c r="G12" s="84">
        <f t="shared" si="4"/>
        <v>0</v>
      </c>
      <c r="H12" s="84">
        <f t="shared" si="5"/>
        <v>0</v>
      </c>
    </row>
    <row r="13">
      <c r="D13" s="84">
        <f t="shared" si="1"/>
        <v>0</v>
      </c>
      <c r="E13" s="84">
        <f t="shared" si="2"/>
        <v>0</v>
      </c>
      <c r="F13" s="84">
        <f t="shared" si="3"/>
        <v>0</v>
      </c>
      <c r="G13" s="84">
        <f t="shared" si="4"/>
        <v>0</v>
      </c>
      <c r="H13" s="84">
        <f t="shared" si="5"/>
        <v>0</v>
      </c>
    </row>
    <row r="14">
      <c r="D14" s="84">
        <f t="shared" si="1"/>
        <v>0</v>
      </c>
      <c r="E14" s="84">
        <f t="shared" si="2"/>
        <v>0</v>
      </c>
      <c r="F14" s="84">
        <f t="shared" si="3"/>
        <v>0</v>
      </c>
      <c r="G14" s="84">
        <f t="shared" si="4"/>
        <v>0</v>
      </c>
      <c r="H14" s="84">
        <f t="shared" si="5"/>
        <v>0</v>
      </c>
    </row>
    <row r="15">
      <c r="D15" s="55">
        <f t="shared" ref="D15:H15" si="6">D14/11</f>
        <v>0</v>
      </c>
      <c r="E15" s="55">
        <f t="shared" si="6"/>
        <v>0</v>
      </c>
      <c r="F15" s="55">
        <f t="shared" si="6"/>
        <v>0</v>
      </c>
      <c r="G15" s="55">
        <f t="shared" si="6"/>
        <v>0</v>
      </c>
      <c r="H15" s="55">
        <f t="shared" si="6"/>
        <v>0</v>
      </c>
    </row>
    <row r="17">
      <c r="F17" s="55">
        <f>SUM(D15:H15)/5</f>
        <v>0</v>
      </c>
    </row>
  </sheetData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2" t="s">
        <v>80</v>
      </c>
      <c r="B1" s="85" t="s">
        <v>2</v>
      </c>
      <c r="C1" s="16" t="s">
        <v>4042</v>
      </c>
    </row>
    <row r="2">
      <c r="A2" s="86">
        <v>307.0</v>
      </c>
      <c r="B2" s="86" t="s">
        <v>16</v>
      </c>
      <c r="C2" s="16" t="s">
        <v>81</v>
      </c>
    </row>
    <row r="3">
      <c r="A3" s="86">
        <v>308.0</v>
      </c>
      <c r="B3" s="86" t="s">
        <v>16</v>
      </c>
      <c r="C3" s="16" t="s">
        <v>81</v>
      </c>
    </row>
    <row r="4">
      <c r="A4" s="86">
        <v>309.0</v>
      </c>
      <c r="B4" s="86" t="s">
        <v>16</v>
      </c>
      <c r="C4" s="16" t="s">
        <v>81</v>
      </c>
    </row>
    <row r="5">
      <c r="A5" s="87">
        <v>1618.0</v>
      </c>
      <c r="B5" s="86" t="s">
        <v>82</v>
      </c>
      <c r="C5" s="16" t="s">
        <v>83</v>
      </c>
    </row>
    <row r="6">
      <c r="A6" s="86">
        <v>1622.0</v>
      </c>
      <c r="B6" s="86" t="s">
        <v>82</v>
      </c>
      <c r="C6" s="16" t="s">
        <v>83</v>
      </c>
    </row>
    <row r="7">
      <c r="A7" s="86">
        <v>1627.0</v>
      </c>
      <c r="B7" s="86" t="s">
        <v>82</v>
      </c>
      <c r="C7" s="16" t="s">
        <v>83</v>
      </c>
    </row>
    <row r="8">
      <c r="A8" s="86">
        <v>1628.0</v>
      </c>
      <c r="B8" s="86" t="s">
        <v>82</v>
      </c>
      <c r="C8" s="16" t="s">
        <v>135</v>
      </c>
    </row>
    <row r="9">
      <c r="A9" s="86">
        <v>1629.0</v>
      </c>
      <c r="B9" s="86" t="s">
        <v>82</v>
      </c>
      <c r="C9" s="16" t="s">
        <v>83</v>
      </c>
    </row>
    <row r="10">
      <c r="A10" s="86">
        <v>1630.0</v>
      </c>
      <c r="B10" s="86" t="s">
        <v>82</v>
      </c>
      <c r="C10" s="16" t="s">
        <v>83</v>
      </c>
    </row>
    <row r="11">
      <c r="A11" s="86">
        <v>1633.0</v>
      </c>
      <c r="B11" s="86" t="s">
        <v>82</v>
      </c>
      <c r="C11" s="16" t="s">
        <v>83</v>
      </c>
    </row>
    <row r="12">
      <c r="A12" s="86">
        <v>1635.0</v>
      </c>
      <c r="B12" s="86" t="s">
        <v>82</v>
      </c>
      <c r="C12" s="16" t="s">
        <v>83</v>
      </c>
    </row>
    <row r="13">
      <c r="A13" s="86">
        <v>1636.0</v>
      </c>
      <c r="B13" s="86" t="s">
        <v>82</v>
      </c>
      <c r="C13" s="16" t="s">
        <v>135</v>
      </c>
    </row>
    <row r="14">
      <c r="A14" s="86">
        <v>1637.0</v>
      </c>
      <c r="B14" s="86" t="s">
        <v>82</v>
      </c>
      <c r="C14" s="16" t="s">
        <v>83</v>
      </c>
    </row>
    <row r="15">
      <c r="A15" s="86">
        <v>1639.0</v>
      </c>
      <c r="B15" s="86" t="s">
        <v>82</v>
      </c>
      <c r="C15" s="16" t="s">
        <v>135</v>
      </c>
    </row>
    <row r="16">
      <c r="A16" s="86">
        <v>1640.0</v>
      </c>
      <c r="B16" s="86" t="s">
        <v>82</v>
      </c>
      <c r="C16" s="16" t="s">
        <v>135</v>
      </c>
    </row>
    <row r="17">
      <c r="A17" s="86">
        <v>1641.0</v>
      </c>
      <c r="B17" s="86" t="s">
        <v>82</v>
      </c>
      <c r="C17" s="16" t="s">
        <v>135</v>
      </c>
    </row>
    <row r="18">
      <c r="A18" s="86">
        <v>1643.0</v>
      </c>
      <c r="B18" s="86" t="s">
        <v>82</v>
      </c>
      <c r="C18" s="16" t="s">
        <v>83</v>
      </c>
    </row>
    <row r="19">
      <c r="A19" s="86">
        <v>1649.0</v>
      </c>
      <c r="B19" s="86" t="s">
        <v>82</v>
      </c>
      <c r="C19" s="16" t="s">
        <v>135</v>
      </c>
    </row>
    <row r="20">
      <c r="A20" s="86">
        <v>1657.0</v>
      </c>
      <c r="B20" s="86" t="s">
        <v>82</v>
      </c>
      <c r="C20" s="16" t="s">
        <v>83</v>
      </c>
    </row>
    <row r="21">
      <c r="A21" s="86">
        <v>1660.0</v>
      </c>
      <c r="B21" s="86" t="s">
        <v>82</v>
      </c>
      <c r="C21" s="16" t="s">
        <v>83</v>
      </c>
    </row>
    <row r="22">
      <c r="A22" s="86">
        <v>1661.0</v>
      </c>
      <c r="B22" s="86" t="s">
        <v>82</v>
      </c>
      <c r="C22" s="16" t="s">
        <v>83</v>
      </c>
    </row>
    <row r="23">
      <c r="A23" s="86">
        <v>1662.0</v>
      </c>
      <c r="B23" s="86" t="s">
        <v>82</v>
      </c>
      <c r="C23" s="16" t="s">
        <v>83</v>
      </c>
    </row>
    <row r="24">
      <c r="A24" s="86">
        <v>1664.0</v>
      </c>
      <c r="B24" s="86" t="s">
        <v>82</v>
      </c>
      <c r="C24" s="16" t="s">
        <v>83</v>
      </c>
    </row>
    <row r="25">
      <c r="A25" s="86">
        <v>1665.0</v>
      </c>
      <c r="B25" s="86" t="s">
        <v>82</v>
      </c>
      <c r="C25" s="16" t="s">
        <v>135</v>
      </c>
    </row>
    <row r="26">
      <c r="A26" s="86">
        <v>1666.0</v>
      </c>
      <c r="B26" s="86" t="s">
        <v>82</v>
      </c>
      <c r="C26" s="16" t="s">
        <v>83</v>
      </c>
    </row>
    <row r="27">
      <c r="A27" s="87">
        <v>1667.0</v>
      </c>
      <c r="B27" s="86" t="s">
        <v>82</v>
      </c>
      <c r="C27" s="16" t="s">
        <v>83</v>
      </c>
    </row>
    <row r="28">
      <c r="A28" s="86">
        <v>1668.0</v>
      </c>
      <c r="B28" s="86" t="s">
        <v>82</v>
      </c>
      <c r="C28" s="16" t="s">
        <v>83</v>
      </c>
    </row>
    <row r="29">
      <c r="A29" s="86">
        <v>1669.0</v>
      </c>
      <c r="B29" s="86" t="s">
        <v>88</v>
      </c>
      <c r="C29" s="16" t="s">
        <v>91</v>
      </c>
    </row>
    <row r="30">
      <c r="A30" s="86">
        <v>1670.0</v>
      </c>
      <c r="B30" s="86" t="s">
        <v>88</v>
      </c>
      <c r="C30" s="16" t="s">
        <v>91</v>
      </c>
    </row>
    <row r="31">
      <c r="A31" s="86">
        <v>1671.0</v>
      </c>
      <c r="B31" s="86" t="s">
        <v>82</v>
      </c>
      <c r="C31" s="16" t="s">
        <v>83</v>
      </c>
    </row>
    <row r="32">
      <c r="A32" s="86">
        <v>1672.0</v>
      </c>
      <c r="B32" s="86" t="s">
        <v>82</v>
      </c>
      <c r="C32" s="16" t="s">
        <v>83</v>
      </c>
    </row>
    <row r="33">
      <c r="A33" s="86">
        <v>1673.0</v>
      </c>
      <c r="B33" s="86" t="s">
        <v>82</v>
      </c>
      <c r="C33" s="16" t="s">
        <v>83</v>
      </c>
    </row>
    <row r="34">
      <c r="A34" s="86">
        <v>1675.0</v>
      </c>
      <c r="B34" s="86" t="s">
        <v>82</v>
      </c>
      <c r="C34" s="16" t="s">
        <v>83</v>
      </c>
    </row>
    <row r="35">
      <c r="A35" s="86">
        <v>1676.0</v>
      </c>
      <c r="B35" s="86" t="s">
        <v>82</v>
      </c>
      <c r="C35" s="16" t="s">
        <v>83</v>
      </c>
    </row>
    <row r="36">
      <c r="A36" s="86">
        <v>1677.0</v>
      </c>
      <c r="B36" s="86" t="s">
        <v>82</v>
      </c>
      <c r="C36" s="16" t="s">
        <v>83</v>
      </c>
    </row>
    <row r="37">
      <c r="A37" s="86">
        <v>1678.0</v>
      </c>
      <c r="B37" s="86" t="s">
        <v>82</v>
      </c>
      <c r="C37" s="16" t="s">
        <v>83</v>
      </c>
    </row>
    <row r="38">
      <c r="A38" s="86">
        <v>1679.0</v>
      </c>
      <c r="B38" s="86" t="s">
        <v>82</v>
      </c>
      <c r="C38" s="16" t="s">
        <v>83</v>
      </c>
    </row>
    <row r="39">
      <c r="A39" s="86">
        <v>1680.0</v>
      </c>
      <c r="B39" s="86" t="s">
        <v>82</v>
      </c>
      <c r="C39" s="16" t="s">
        <v>83</v>
      </c>
    </row>
    <row r="40">
      <c r="A40" s="86">
        <v>1682.0</v>
      </c>
      <c r="B40" s="86" t="s">
        <v>101</v>
      </c>
      <c r="C40" s="16" t="s">
        <v>102</v>
      </c>
    </row>
    <row r="41">
      <c r="A41" s="86">
        <v>1683.0</v>
      </c>
      <c r="B41" s="86" t="s">
        <v>86</v>
      </c>
      <c r="C41" s="16" t="s">
        <v>87</v>
      </c>
    </row>
    <row r="42">
      <c r="A42" s="86">
        <v>1684.0</v>
      </c>
      <c r="B42" s="86" t="s">
        <v>82</v>
      </c>
      <c r="C42" s="16" t="s">
        <v>83</v>
      </c>
    </row>
    <row r="43">
      <c r="A43" s="86">
        <v>1685.0</v>
      </c>
      <c r="B43" s="86" t="s">
        <v>86</v>
      </c>
      <c r="C43" s="16" t="s">
        <v>87</v>
      </c>
    </row>
    <row r="44">
      <c r="A44" s="86">
        <v>1688.0</v>
      </c>
      <c r="B44" s="86" t="s">
        <v>86</v>
      </c>
      <c r="C44" s="16" t="s">
        <v>87</v>
      </c>
    </row>
    <row r="45">
      <c r="A45" s="86">
        <v>1689.0</v>
      </c>
      <c r="B45" s="86" t="s">
        <v>86</v>
      </c>
      <c r="C45" s="16" t="s">
        <v>87</v>
      </c>
    </row>
    <row r="46">
      <c r="A46" s="86">
        <v>1690.0</v>
      </c>
      <c r="B46" s="86" t="s">
        <v>82</v>
      </c>
      <c r="C46" s="16" t="s">
        <v>83</v>
      </c>
    </row>
    <row r="47">
      <c r="A47" s="86">
        <v>1692.0</v>
      </c>
      <c r="B47" s="86" t="s">
        <v>82</v>
      </c>
      <c r="C47" s="16" t="s">
        <v>83</v>
      </c>
    </row>
    <row r="48">
      <c r="A48" s="86">
        <v>1693.0</v>
      </c>
      <c r="B48" s="86" t="s">
        <v>82</v>
      </c>
      <c r="C48" s="16" t="s">
        <v>135</v>
      </c>
    </row>
    <row r="49">
      <c r="A49" s="86">
        <v>1694.0</v>
      </c>
      <c r="B49" s="86" t="s">
        <v>82</v>
      </c>
      <c r="C49" s="16" t="s">
        <v>83</v>
      </c>
    </row>
    <row r="50">
      <c r="A50" s="86">
        <v>1695.0</v>
      </c>
      <c r="B50" s="86" t="s">
        <v>86</v>
      </c>
      <c r="C50" s="16" t="s">
        <v>87</v>
      </c>
    </row>
    <row r="51">
      <c r="A51" s="86">
        <v>1696.0</v>
      </c>
      <c r="B51" s="86" t="s">
        <v>82</v>
      </c>
      <c r="C51" s="16" t="s">
        <v>83</v>
      </c>
    </row>
    <row r="52">
      <c r="A52" s="86">
        <v>1697.0</v>
      </c>
      <c r="B52" s="86" t="s">
        <v>86</v>
      </c>
      <c r="C52" s="16" t="s">
        <v>87</v>
      </c>
    </row>
    <row r="53">
      <c r="A53" s="86">
        <v>1698.0</v>
      </c>
      <c r="B53" s="86" t="s">
        <v>82</v>
      </c>
      <c r="C53" s="16" t="s">
        <v>83</v>
      </c>
    </row>
    <row r="54">
      <c r="A54" s="86">
        <v>1701.0</v>
      </c>
      <c r="B54" s="86" t="s">
        <v>101</v>
      </c>
      <c r="C54" s="16" t="s">
        <v>103</v>
      </c>
    </row>
    <row r="55">
      <c r="A55" s="86">
        <v>1702.0</v>
      </c>
      <c r="B55" s="86" t="s">
        <v>82</v>
      </c>
      <c r="C55" s="16" t="s">
        <v>83</v>
      </c>
    </row>
    <row r="56">
      <c r="A56" s="87">
        <v>1704.0</v>
      </c>
      <c r="B56" s="86" t="s">
        <v>86</v>
      </c>
      <c r="C56" s="16" t="s">
        <v>87</v>
      </c>
    </row>
    <row r="57">
      <c r="A57" s="86">
        <v>1705.0</v>
      </c>
      <c r="B57" s="86" t="s">
        <v>101</v>
      </c>
      <c r="C57" s="16" t="s">
        <v>103</v>
      </c>
    </row>
    <row r="58">
      <c r="A58" s="86">
        <v>1706.0</v>
      </c>
      <c r="B58" s="86" t="s">
        <v>82</v>
      </c>
      <c r="C58" s="16" t="s">
        <v>83</v>
      </c>
    </row>
    <row r="59">
      <c r="A59" s="87">
        <v>1707.0</v>
      </c>
      <c r="B59" s="86" t="s">
        <v>82</v>
      </c>
      <c r="C59" s="16" t="s">
        <v>83</v>
      </c>
    </row>
    <row r="60">
      <c r="A60" s="86">
        <v>1708.0</v>
      </c>
      <c r="B60" s="86" t="s">
        <v>82</v>
      </c>
      <c r="C60" s="16" t="s">
        <v>83</v>
      </c>
    </row>
    <row r="61">
      <c r="A61" s="86">
        <v>1709.0</v>
      </c>
      <c r="B61" s="86" t="s">
        <v>82</v>
      </c>
      <c r="C61" s="16" t="s">
        <v>83</v>
      </c>
    </row>
    <row r="62">
      <c r="A62" s="86">
        <v>1710.0</v>
      </c>
      <c r="B62" s="86" t="s">
        <v>82</v>
      </c>
      <c r="C62" s="16" t="s">
        <v>83</v>
      </c>
    </row>
    <row r="63">
      <c r="A63" s="86">
        <v>1711.0</v>
      </c>
      <c r="B63" s="86" t="s">
        <v>93</v>
      </c>
      <c r="C63" s="16" t="s">
        <v>94</v>
      </c>
    </row>
    <row r="64">
      <c r="A64" s="86">
        <v>1712.0</v>
      </c>
      <c r="B64" s="86" t="s">
        <v>16</v>
      </c>
      <c r="C64" s="16" t="s">
        <v>139</v>
      </c>
    </row>
    <row r="65">
      <c r="A65" s="86">
        <v>1713.0</v>
      </c>
      <c r="B65" s="86" t="s">
        <v>82</v>
      </c>
      <c r="C65" s="16" t="s">
        <v>83</v>
      </c>
    </row>
    <row r="66">
      <c r="A66" s="86">
        <v>1714.0</v>
      </c>
      <c r="B66" s="86" t="s">
        <v>101</v>
      </c>
      <c r="C66" s="16" t="s">
        <v>102</v>
      </c>
    </row>
    <row r="67">
      <c r="A67" s="86">
        <v>1715.0</v>
      </c>
      <c r="B67" s="86" t="s">
        <v>101</v>
      </c>
      <c r="C67" s="16" t="s">
        <v>102</v>
      </c>
    </row>
    <row r="68">
      <c r="A68" s="86">
        <v>1716.0</v>
      </c>
      <c r="B68" s="86" t="s">
        <v>101</v>
      </c>
      <c r="C68" s="16" t="s">
        <v>102</v>
      </c>
    </row>
    <row r="69">
      <c r="A69" s="86">
        <v>1717.0</v>
      </c>
      <c r="B69" s="86" t="s">
        <v>101</v>
      </c>
      <c r="C69" s="16" t="s">
        <v>102</v>
      </c>
    </row>
    <row r="70">
      <c r="A70" s="86">
        <v>1718.0</v>
      </c>
      <c r="B70" s="86" t="s">
        <v>82</v>
      </c>
      <c r="C70" s="16" t="s">
        <v>135</v>
      </c>
    </row>
    <row r="71">
      <c r="A71" s="86">
        <v>1719.0</v>
      </c>
      <c r="B71" s="86" t="s">
        <v>101</v>
      </c>
      <c r="C71" s="16" t="s">
        <v>102</v>
      </c>
    </row>
    <row r="72">
      <c r="A72" s="87">
        <v>1720.0</v>
      </c>
      <c r="B72" s="86" t="s">
        <v>86</v>
      </c>
      <c r="C72" s="16" t="s">
        <v>87</v>
      </c>
    </row>
    <row r="73">
      <c r="A73" s="86">
        <v>1721.0</v>
      </c>
      <c r="B73" s="86" t="s">
        <v>101</v>
      </c>
      <c r="C73" s="16" t="s">
        <v>103</v>
      </c>
    </row>
    <row r="74">
      <c r="A74" s="86">
        <v>1722.0</v>
      </c>
      <c r="B74" s="86" t="s">
        <v>101</v>
      </c>
      <c r="C74" s="16" t="s">
        <v>103</v>
      </c>
    </row>
    <row r="75">
      <c r="A75" s="86">
        <v>1723.0</v>
      </c>
      <c r="B75" s="86" t="s">
        <v>101</v>
      </c>
      <c r="C75" s="16" t="s">
        <v>102</v>
      </c>
    </row>
    <row r="76">
      <c r="A76" s="86">
        <v>1724.0</v>
      </c>
      <c r="B76" s="86" t="s">
        <v>84</v>
      </c>
      <c r="C76" s="16" t="s">
        <v>85</v>
      </c>
    </row>
    <row r="77">
      <c r="A77" s="86">
        <v>1725.0</v>
      </c>
      <c r="B77" s="86" t="s">
        <v>101</v>
      </c>
      <c r="C77" s="16" t="s">
        <v>102</v>
      </c>
    </row>
    <row r="78">
      <c r="A78" s="86">
        <v>1726.0</v>
      </c>
      <c r="B78" s="86" t="s">
        <v>101</v>
      </c>
      <c r="C78" s="16" t="s">
        <v>102</v>
      </c>
    </row>
    <row r="79">
      <c r="A79" s="86">
        <v>1727.0</v>
      </c>
      <c r="B79" s="86" t="s">
        <v>84</v>
      </c>
      <c r="C79" s="16" t="s">
        <v>85</v>
      </c>
    </row>
    <row r="80">
      <c r="A80" s="86">
        <v>1728.0</v>
      </c>
      <c r="B80" s="86" t="s">
        <v>101</v>
      </c>
      <c r="C80" s="16" t="s">
        <v>103</v>
      </c>
    </row>
    <row r="81">
      <c r="A81" s="86">
        <v>1729.0</v>
      </c>
      <c r="B81" s="86" t="s">
        <v>101</v>
      </c>
      <c r="C81" s="16" t="s">
        <v>103</v>
      </c>
    </row>
    <row r="82">
      <c r="A82" s="86">
        <v>1730.0</v>
      </c>
      <c r="B82" s="86" t="s">
        <v>101</v>
      </c>
      <c r="C82" s="16" t="s">
        <v>102</v>
      </c>
    </row>
    <row r="83">
      <c r="A83" s="86">
        <v>1731.0</v>
      </c>
      <c r="B83" s="86" t="s">
        <v>86</v>
      </c>
      <c r="C83" s="16" t="s">
        <v>87</v>
      </c>
    </row>
    <row r="84">
      <c r="A84" s="86">
        <v>1732.0</v>
      </c>
      <c r="B84" s="86" t="s">
        <v>84</v>
      </c>
      <c r="C84" s="16" t="s">
        <v>85</v>
      </c>
    </row>
    <row r="85">
      <c r="A85" s="86">
        <v>1733.0</v>
      </c>
      <c r="B85" s="86" t="s">
        <v>84</v>
      </c>
      <c r="C85" s="16" t="s">
        <v>85</v>
      </c>
    </row>
    <row r="86">
      <c r="A86" s="86">
        <v>1734.0</v>
      </c>
      <c r="B86" s="86" t="s">
        <v>88</v>
      </c>
      <c r="C86" s="16" t="s">
        <v>89</v>
      </c>
    </row>
    <row r="87">
      <c r="A87" s="87">
        <v>1735.0</v>
      </c>
      <c r="B87" s="86" t="s">
        <v>86</v>
      </c>
      <c r="C87" s="16" t="s">
        <v>87</v>
      </c>
    </row>
    <row r="88">
      <c r="A88" s="86">
        <v>1736.0</v>
      </c>
      <c r="B88" s="86" t="s">
        <v>101</v>
      </c>
      <c r="C88" s="16" t="s">
        <v>103</v>
      </c>
    </row>
    <row r="89">
      <c r="A89" s="86">
        <v>1737.0</v>
      </c>
      <c r="B89" s="86" t="s">
        <v>101</v>
      </c>
      <c r="C89" s="16" t="s">
        <v>102</v>
      </c>
    </row>
    <row r="90">
      <c r="A90" s="86">
        <v>1738.0</v>
      </c>
      <c r="B90" s="86" t="s">
        <v>101</v>
      </c>
      <c r="C90" s="16" t="s">
        <v>103</v>
      </c>
    </row>
    <row r="91">
      <c r="A91" s="86">
        <v>1739.0</v>
      </c>
      <c r="B91" s="86" t="s">
        <v>101</v>
      </c>
      <c r="C91" s="16" t="s">
        <v>102</v>
      </c>
    </row>
    <row r="92">
      <c r="A92" s="86">
        <v>1740.0</v>
      </c>
      <c r="B92" s="86" t="s">
        <v>93</v>
      </c>
      <c r="C92" s="16" t="s">
        <v>94</v>
      </c>
    </row>
    <row r="93">
      <c r="A93" s="86">
        <v>1741.0</v>
      </c>
      <c r="B93" s="86" t="s">
        <v>93</v>
      </c>
      <c r="C93" s="16" t="s">
        <v>143</v>
      </c>
    </row>
    <row r="94">
      <c r="A94" s="87">
        <v>1742.0</v>
      </c>
      <c r="B94" s="86" t="s">
        <v>101</v>
      </c>
      <c r="C94" s="16" t="s">
        <v>102</v>
      </c>
    </row>
    <row r="95">
      <c r="A95" s="86">
        <v>1743.0</v>
      </c>
      <c r="B95" s="86" t="s">
        <v>84</v>
      </c>
      <c r="C95" s="16" t="s">
        <v>85</v>
      </c>
    </row>
    <row r="96">
      <c r="A96" s="86">
        <v>1745.0</v>
      </c>
      <c r="B96" s="86" t="s">
        <v>93</v>
      </c>
      <c r="C96" s="16" t="s">
        <v>100</v>
      </c>
    </row>
    <row r="97">
      <c r="A97" s="86">
        <v>1746.0</v>
      </c>
      <c r="B97" s="86" t="s">
        <v>101</v>
      </c>
      <c r="C97" s="16" t="s">
        <v>103</v>
      </c>
    </row>
    <row r="98">
      <c r="A98" s="86">
        <v>1747.0</v>
      </c>
      <c r="B98" s="86" t="s">
        <v>101</v>
      </c>
      <c r="C98" s="16" t="s">
        <v>103</v>
      </c>
    </row>
    <row r="99">
      <c r="A99" s="86">
        <v>1748.0</v>
      </c>
      <c r="B99" s="86" t="s">
        <v>84</v>
      </c>
      <c r="C99" s="16" t="s">
        <v>85</v>
      </c>
    </row>
    <row r="100">
      <c r="A100" s="86">
        <v>1749.0</v>
      </c>
      <c r="B100" s="86" t="s">
        <v>84</v>
      </c>
      <c r="C100" s="16" t="s">
        <v>85</v>
      </c>
    </row>
    <row r="101">
      <c r="A101" s="86">
        <v>1750.0</v>
      </c>
      <c r="B101" s="86" t="s">
        <v>93</v>
      </c>
      <c r="C101" s="16" t="s">
        <v>100</v>
      </c>
    </row>
    <row r="102">
      <c r="A102" s="86">
        <v>1751.0</v>
      </c>
      <c r="B102" s="86" t="s">
        <v>84</v>
      </c>
      <c r="C102" s="16" t="s">
        <v>85</v>
      </c>
    </row>
    <row r="103">
      <c r="A103" s="86">
        <v>1752.0</v>
      </c>
      <c r="B103" s="86" t="s">
        <v>84</v>
      </c>
      <c r="C103" s="16" t="s">
        <v>85</v>
      </c>
    </row>
    <row r="104">
      <c r="A104" s="86">
        <v>1753.0</v>
      </c>
      <c r="B104" s="86" t="s">
        <v>101</v>
      </c>
      <c r="C104" s="16" t="s">
        <v>103</v>
      </c>
    </row>
    <row r="105">
      <c r="A105" s="87">
        <v>1754.0</v>
      </c>
      <c r="B105" s="86" t="s">
        <v>86</v>
      </c>
      <c r="C105" s="16" t="s">
        <v>87</v>
      </c>
    </row>
    <row r="106">
      <c r="A106" s="86">
        <v>1755.0</v>
      </c>
      <c r="B106" s="86" t="s">
        <v>101</v>
      </c>
      <c r="C106" s="16" t="s">
        <v>103</v>
      </c>
    </row>
    <row r="107">
      <c r="A107" s="88">
        <v>1756.0</v>
      </c>
      <c r="B107" s="86" t="s">
        <v>97</v>
      </c>
      <c r="C107" s="16" t="s">
        <v>136</v>
      </c>
    </row>
    <row r="108">
      <c r="A108" s="86">
        <v>1757.0</v>
      </c>
      <c r="B108" s="86" t="s">
        <v>86</v>
      </c>
      <c r="C108" s="16" t="s">
        <v>87</v>
      </c>
    </row>
    <row r="109">
      <c r="A109" s="86">
        <v>1758.0</v>
      </c>
      <c r="B109" s="86" t="s">
        <v>101</v>
      </c>
      <c r="C109" s="16" t="s">
        <v>103</v>
      </c>
    </row>
    <row r="110">
      <c r="A110" s="86">
        <v>1759.0</v>
      </c>
      <c r="B110" s="86" t="s">
        <v>84</v>
      </c>
      <c r="C110" s="16" t="s">
        <v>85</v>
      </c>
    </row>
    <row r="111">
      <c r="A111" s="86">
        <v>1760.0</v>
      </c>
      <c r="B111" s="86" t="s">
        <v>86</v>
      </c>
      <c r="C111" s="16" t="s">
        <v>111</v>
      </c>
    </row>
    <row r="112">
      <c r="A112" s="86">
        <v>1761.0</v>
      </c>
      <c r="B112" s="86" t="s">
        <v>101</v>
      </c>
      <c r="C112" s="16" t="s">
        <v>103</v>
      </c>
    </row>
    <row r="113">
      <c r="A113" s="86">
        <v>1762.0</v>
      </c>
      <c r="B113" s="86" t="s">
        <v>93</v>
      </c>
      <c r="C113" s="16" t="s">
        <v>143</v>
      </c>
    </row>
    <row r="114">
      <c r="A114" s="86">
        <v>1763.0</v>
      </c>
      <c r="B114" s="86" t="s">
        <v>101</v>
      </c>
      <c r="C114" s="16" t="s">
        <v>102</v>
      </c>
    </row>
    <row r="115">
      <c r="A115" s="86">
        <v>1764.0</v>
      </c>
      <c r="B115" s="86" t="s">
        <v>88</v>
      </c>
      <c r="C115" s="16" t="s">
        <v>144</v>
      </c>
    </row>
    <row r="116">
      <c r="A116" s="86">
        <v>1765.0</v>
      </c>
      <c r="B116" s="86" t="s">
        <v>88</v>
      </c>
      <c r="C116" s="16" t="s">
        <v>91</v>
      </c>
    </row>
    <row r="117">
      <c r="A117" s="87">
        <v>1766.0</v>
      </c>
      <c r="B117" s="86" t="s">
        <v>82</v>
      </c>
      <c r="C117" s="16" t="s">
        <v>135</v>
      </c>
    </row>
    <row r="118">
      <c r="A118" s="86">
        <v>1767.0</v>
      </c>
      <c r="B118" s="86" t="s">
        <v>86</v>
      </c>
      <c r="C118" s="16" t="s">
        <v>87</v>
      </c>
    </row>
    <row r="119">
      <c r="A119" s="86">
        <v>1768.0</v>
      </c>
      <c r="B119" s="86" t="s">
        <v>93</v>
      </c>
      <c r="C119" s="16" t="s">
        <v>94</v>
      </c>
    </row>
    <row r="120">
      <c r="A120" s="86">
        <v>1769.0</v>
      </c>
      <c r="B120" s="86" t="s">
        <v>101</v>
      </c>
      <c r="C120" s="16" t="s">
        <v>102</v>
      </c>
    </row>
    <row r="121">
      <c r="A121" s="86">
        <v>1770.0</v>
      </c>
      <c r="B121" s="86" t="s">
        <v>101</v>
      </c>
      <c r="C121" s="16" t="s">
        <v>103</v>
      </c>
    </row>
    <row r="122">
      <c r="A122" s="86">
        <v>1774.0</v>
      </c>
      <c r="B122" s="86" t="s">
        <v>93</v>
      </c>
      <c r="C122" s="16" t="s">
        <v>94</v>
      </c>
    </row>
    <row r="123">
      <c r="A123" s="86">
        <v>1777.0</v>
      </c>
      <c r="B123" s="86" t="s">
        <v>84</v>
      </c>
      <c r="C123" s="16" t="s">
        <v>85</v>
      </c>
    </row>
    <row r="124">
      <c r="A124" s="87">
        <v>1778.0</v>
      </c>
      <c r="B124" s="86" t="s">
        <v>93</v>
      </c>
      <c r="C124" s="16" t="s">
        <v>94</v>
      </c>
    </row>
    <row r="125">
      <c r="A125" s="86">
        <v>1779.0</v>
      </c>
      <c r="B125" s="86" t="s">
        <v>16</v>
      </c>
      <c r="C125" s="16" t="s">
        <v>146</v>
      </c>
    </row>
    <row r="126">
      <c r="A126" s="86">
        <v>1780.0</v>
      </c>
      <c r="B126" s="86" t="s">
        <v>86</v>
      </c>
      <c r="C126" s="16" t="s">
        <v>87</v>
      </c>
    </row>
    <row r="127">
      <c r="A127" s="86">
        <v>1782.0</v>
      </c>
      <c r="B127" s="86" t="s">
        <v>16</v>
      </c>
      <c r="C127" s="16" t="s">
        <v>139</v>
      </c>
    </row>
    <row r="128">
      <c r="A128" s="86">
        <v>1783.0</v>
      </c>
      <c r="B128" s="86" t="s">
        <v>84</v>
      </c>
      <c r="C128" s="16" t="s">
        <v>85</v>
      </c>
    </row>
    <row r="129">
      <c r="A129" s="86">
        <v>1784.0</v>
      </c>
      <c r="B129" s="86" t="s">
        <v>16</v>
      </c>
      <c r="C129" s="16" t="s">
        <v>139</v>
      </c>
    </row>
    <row r="130">
      <c r="A130" s="86">
        <v>1785.0</v>
      </c>
      <c r="B130" s="86" t="s">
        <v>93</v>
      </c>
      <c r="C130" s="16" t="s">
        <v>100</v>
      </c>
    </row>
    <row r="131">
      <c r="A131" s="86">
        <v>1786.0</v>
      </c>
      <c r="B131" s="86" t="s">
        <v>16</v>
      </c>
      <c r="C131" s="16" t="s">
        <v>139</v>
      </c>
    </row>
    <row r="132">
      <c r="A132" s="86">
        <v>1787.0</v>
      </c>
      <c r="B132" s="86" t="s">
        <v>16</v>
      </c>
      <c r="C132" s="16" t="s">
        <v>139</v>
      </c>
    </row>
    <row r="133">
      <c r="A133" s="86">
        <v>1788.0</v>
      </c>
      <c r="B133" s="86" t="s">
        <v>84</v>
      </c>
      <c r="C133" s="16" t="s">
        <v>85</v>
      </c>
    </row>
    <row r="134">
      <c r="A134" s="86">
        <v>1789.0</v>
      </c>
      <c r="B134" s="86" t="s">
        <v>93</v>
      </c>
      <c r="C134" s="16" t="s">
        <v>143</v>
      </c>
    </row>
    <row r="135">
      <c r="A135" s="86">
        <v>1790.0</v>
      </c>
      <c r="B135" s="86" t="s">
        <v>16</v>
      </c>
      <c r="C135" s="16" t="s">
        <v>139</v>
      </c>
    </row>
    <row r="136">
      <c r="A136" s="86">
        <v>1791.0</v>
      </c>
      <c r="B136" s="86" t="s">
        <v>101</v>
      </c>
      <c r="C136" s="16" t="s">
        <v>102</v>
      </c>
    </row>
    <row r="137">
      <c r="A137" s="86">
        <v>1792.0</v>
      </c>
      <c r="B137" s="86" t="s">
        <v>16</v>
      </c>
      <c r="C137" s="16" t="s">
        <v>139</v>
      </c>
    </row>
    <row r="138">
      <c r="A138" s="86">
        <v>1793.0</v>
      </c>
      <c r="B138" s="86" t="s">
        <v>93</v>
      </c>
      <c r="C138" s="16" t="s">
        <v>143</v>
      </c>
    </row>
    <row r="139">
      <c r="A139" s="86">
        <v>1794.0</v>
      </c>
      <c r="B139" s="86" t="s">
        <v>97</v>
      </c>
      <c r="C139" s="16" t="s">
        <v>147</v>
      </c>
    </row>
    <row r="140">
      <c r="A140" s="86">
        <v>1795.0</v>
      </c>
      <c r="B140" s="86" t="s">
        <v>86</v>
      </c>
      <c r="C140" s="16" t="s">
        <v>87</v>
      </c>
    </row>
    <row r="141">
      <c r="A141" s="86">
        <v>1796.0</v>
      </c>
      <c r="B141" s="86" t="s">
        <v>97</v>
      </c>
      <c r="C141" s="16" t="s">
        <v>147</v>
      </c>
    </row>
    <row r="142">
      <c r="A142" s="86">
        <v>1797.0</v>
      </c>
      <c r="B142" s="86" t="s">
        <v>93</v>
      </c>
      <c r="C142" s="16" t="s">
        <v>143</v>
      </c>
    </row>
    <row r="143">
      <c r="A143" s="86">
        <v>1798.0</v>
      </c>
      <c r="B143" s="86" t="s">
        <v>101</v>
      </c>
      <c r="C143" s="16" t="s">
        <v>103</v>
      </c>
    </row>
    <row r="144">
      <c r="A144" s="86">
        <v>1799.0</v>
      </c>
      <c r="B144" s="86" t="s">
        <v>16</v>
      </c>
      <c r="C144" s="16" t="s">
        <v>140</v>
      </c>
    </row>
    <row r="145">
      <c r="A145" s="86">
        <v>1800.0</v>
      </c>
      <c r="B145" s="86" t="s">
        <v>16</v>
      </c>
      <c r="C145" s="16" t="s">
        <v>140</v>
      </c>
    </row>
    <row r="146">
      <c r="A146" s="86">
        <v>1801.0</v>
      </c>
      <c r="B146" s="86" t="s">
        <v>16</v>
      </c>
      <c r="C146" s="16" t="s">
        <v>140</v>
      </c>
    </row>
    <row r="147">
      <c r="A147" s="86">
        <v>1802.0</v>
      </c>
      <c r="B147" s="86" t="s">
        <v>84</v>
      </c>
      <c r="C147" s="16" t="s">
        <v>85</v>
      </c>
    </row>
    <row r="148">
      <c r="A148" s="86">
        <v>1803.0</v>
      </c>
      <c r="B148" s="86" t="s">
        <v>16</v>
      </c>
      <c r="C148" s="16" t="s">
        <v>140</v>
      </c>
    </row>
    <row r="149">
      <c r="A149" s="86">
        <v>1804.0</v>
      </c>
      <c r="B149" s="86" t="s">
        <v>16</v>
      </c>
      <c r="C149" s="16" t="s">
        <v>140</v>
      </c>
    </row>
    <row r="150">
      <c r="A150" s="86">
        <v>1805.0</v>
      </c>
      <c r="B150" s="86" t="s">
        <v>16</v>
      </c>
      <c r="C150" s="16" t="s">
        <v>140</v>
      </c>
    </row>
    <row r="151">
      <c r="A151" s="86">
        <v>1806.0</v>
      </c>
      <c r="B151" s="86" t="s">
        <v>16</v>
      </c>
      <c r="C151" s="16" t="s">
        <v>139</v>
      </c>
    </row>
    <row r="152">
      <c r="A152" s="86">
        <v>1807.0</v>
      </c>
      <c r="B152" s="86" t="s">
        <v>84</v>
      </c>
      <c r="C152" s="16" t="s">
        <v>85</v>
      </c>
    </row>
    <row r="153">
      <c r="A153" s="86">
        <v>1808.0</v>
      </c>
      <c r="B153" s="86" t="s">
        <v>16</v>
      </c>
      <c r="C153" s="16" t="s">
        <v>140</v>
      </c>
    </row>
    <row r="154">
      <c r="A154" s="86">
        <v>1809.0</v>
      </c>
      <c r="B154" s="86" t="s">
        <v>84</v>
      </c>
      <c r="C154" s="16" t="s">
        <v>114</v>
      </c>
    </row>
    <row r="155">
      <c r="A155" s="86">
        <v>1810.0</v>
      </c>
      <c r="B155" s="86" t="s">
        <v>93</v>
      </c>
      <c r="C155" s="16" t="s">
        <v>143</v>
      </c>
    </row>
    <row r="156">
      <c r="A156" s="86">
        <v>1811.0</v>
      </c>
      <c r="B156" s="86" t="s">
        <v>101</v>
      </c>
      <c r="C156" s="16" t="s">
        <v>102</v>
      </c>
    </row>
    <row r="157">
      <c r="A157" s="86">
        <v>1812.0</v>
      </c>
      <c r="B157" s="86" t="s">
        <v>93</v>
      </c>
      <c r="C157" s="16" t="s">
        <v>100</v>
      </c>
    </row>
    <row r="158">
      <c r="A158" s="86">
        <v>1813.0</v>
      </c>
      <c r="B158" s="86" t="s">
        <v>101</v>
      </c>
      <c r="C158" s="16" t="s">
        <v>103</v>
      </c>
    </row>
    <row r="159">
      <c r="A159" s="86">
        <v>1814.0</v>
      </c>
      <c r="B159" s="86" t="s">
        <v>101</v>
      </c>
      <c r="C159" s="16" t="s">
        <v>103</v>
      </c>
    </row>
    <row r="160">
      <c r="A160" s="86">
        <v>1816.0</v>
      </c>
      <c r="B160" s="86" t="s">
        <v>101</v>
      </c>
      <c r="C160" s="16" t="s">
        <v>103</v>
      </c>
    </row>
    <row r="161">
      <c r="A161" s="86">
        <v>1817.0</v>
      </c>
      <c r="B161" s="86" t="s">
        <v>101</v>
      </c>
      <c r="C161" s="16" t="s">
        <v>103</v>
      </c>
    </row>
    <row r="162">
      <c r="A162" s="86">
        <v>1818.0</v>
      </c>
      <c r="B162" s="86" t="s">
        <v>101</v>
      </c>
      <c r="C162" s="16" t="s">
        <v>103</v>
      </c>
    </row>
    <row r="163">
      <c r="A163" s="86">
        <v>1819.0</v>
      </c>
      <c r="B163" s="86" t="s">
        <v>101</v>
      </c>
      <c r="C163" s="16" t="s">
        <v>103</v>
      </c>
    </row>
    <row r="164">
      <c r="A164" s="86">
        <v>1820.0</v>
      </c>
      <c r="B164" s="86" t="s">
        <v>101</v>
      </c>
      <c r="C164" s="16" t="s">
        <v>103</v>
      </c>
    </row>
    <row r="165">
      <c r="A165" s="86">
        <v>1821.0</v>
      </c>
      <c r="B165" s="86" t="s">
        <v>93</v>
      </c>
      <c r="C165" s="16" t="s">
        <v>94</v>
      </c>
    </row>
    <row r="166">
      <c r="A166" s="86">
        <v>1822.0</v>
      </c>
      <c r="B166" s="86" t="s">
        <v>16</v>
      </c>
      <c r="C166" s="16" t="s">
        <v>137</v>
      </c>
    </row>
    <row r="167">
      <c r="A167" s="86">
        <v>1823.0</v>
      </c>
      <c r="B167" s="86" t="s">
        <v>84</v>
      </c>
      <c r="C167" s="16" t="s">
        <v>85</v>
      </c>
    </row>
    <row r="168">
      <c r="A168" s="86">
        <v>1824.0</v>
      </c>
      <c r="B168" s="86" t="s">
        <v>101</v>
      </c>
      <c r="C168" s="16" t="s">
        <v>103</v>
      </c>
    </row>
    <row r="169">
      <c r="A169" s="86">
        <v>1825.0</v>
      </c>
      <c r="B169" s="86" t="s">
        <v>93</v>
      </c>
      <c r="C169" s="16" t="s">
        <v>94</v>
      </c>
    </row>
    <row r="170">
      <c r="A170" s="86">
        <v>1826.0</v>
      </c>
      <c r="B170" s="86" t="s">
        <v>101</v>
      </c>
      <c r="C170" s="16" t="s">
        <v>103</v>
      </c>
    </row>
    <row r="171">
      <c r="A171" s="86">
        <v>1827.0</v>
      </c>
      <c r="B171" s="86" t="s">
        <v>84</v>
      </c>
      <c r="C171" s="16" t="s">
        <v>114</v>
      </c>
    </row>
    <row r="172">
      <c r="A172" s="86">
        <v>1828.0</v>
      </c>
      <c r="B172" s="86" t="s">
        <v>93</v>
      </c>
      <c r="C172" s="16" t="s">
        <v>94</v>
      </c>
    </row>
    <row r="173">
      <c r="A173" s="86">
        <v>1829.0</v>
      </c>
      <c r="B173" s="86" t="s">
        <v>93</v>
      </c>
      <c r="C173" s="16" t="s">
        <v>94</v>
      </c>
    </row>
    <row r="174">
      <c r="A174" s="89">
        <v>1830.0</v>
      </c>
      <c r="B174" s="86" t="s">
        <v>88</v>
      </c>
      <c r="C174" s="16" t="s">
        <v>89</v>
      </c>
    </row>
    <row r="175">
      <c r="A175" s="90">
        <v>1831.0</v>
      </c>
      <c r="B175" s="86" t="s">
        <v>84</v>
      </c>
      <c r="C175" s="16" t="s">
        <v>114</v>
      </c>
    </row>
    <row r="176">
      <c r="A176" s="90">
        <v>1832.0</v>
      </c>
      <c r="B176" s="86" t="s">
        <v>84</v>
      </c>
      <c r="C176" s="16" t="s">
        <v>85</v>
      </c>
    </row>
    <row r="177">
      <c r="A177" s="86">
        <v>1833.0</v>
      </c>
      <c r="B177" s="86" t="s">
        <v>84</v>
      </c>
      <c r="C177" s="16" t="s">
        <v>85</v>
      </c>
    </row>
    <row r="178">
      <c r="A178" s="90">
        <v>1834.0</v>
      </c>
      <c r="B178" s="86" t="s">
        <v>16</v>
      </c>
      <c r="C178" s="16" t="s">
        <v>140</v>
      </c>
    </row>
    <row r="179">
      <c r="A179" s="86">
        <v>1835.0</v>
      </c>
      <c r="B179" s="86" t="s">
        <v>16</v>
      </c>
      <c r="C179" s="16" t="s">
        <v>140</v>
      </c>
    </row>
    <row r="180">
      <c r="A180" s="87">
        <v>1836.0</v>
      </c>
      <c r="B180" s="86" t="s">
        <v>84</v>
      </c>
      <c r="C180" s="16" t="s">
        <v>114</v>
      </c>
    </row>
    <row r="181">
      <c r="A181" s="86">
        <v>1837.0</v>
      </c>
      <c r="B181" s="86" t="s">
        <v>84</v>
      </c>
      <c r="C181" s="16" t="s">
        <v>85</v>
      </c>
    </row>
    <row r="182">
      <c r="A182" s="86">
        <v>1838.0</v>
      </c>
      <c r="B182" s="86" t="s">
        <v>84</v>
      </c>
      <c r="C182" s="16" t="s">
        <v>85</v>
      </c>
    </row>
    <row r="183">
      <c r="A183" s="86">
        <v>1839.0</v>
      </c>
      <c r="B183" s="86" t="s">
        <v>84</v>
      </c>
      <c r="C183" s="16" t="s">
        <v>85</v>
      </c>
    </row>
    <row r="184">
      <c r="A184" s="86">
        <v>1846.0</v>
      </c>
      <c r="B184" s="86" t="s">
        <v>16</v>
      </c>
      <c r="C184" s="16" t="s">
        <v>146</v>
      </c>
    </row>
    <row r="185">
      <c r="A185" s="86">
        <v>1847.0</v>
      </c>
      <c r="B185" s="86" t="s">
        <v>93</v>
      </c>
      <c r="C185" s="16" t="s">
        <v>94</v>
      </c>
    </row>
    <row r="186">
      <c r="A186" s="86">
        <v>1848.0</v>
      </c>
      <c r="B186" s="86" t="s">
        <v>16</v>
      </c>
      <c r="C186" s="16" t="s">
        <v>139</v>
      </c>
    </row>
    <row r="187">
      <c r="A187" s="86">
        <v>1849.0</v>
      </c>
      <c r="B187" s="86" t="s">
        <v>93</v>
      </c>
      <c r="C187" s="16" t="s">
        <v>94</v>
      </c>
    </row>
    <row r="188">
      <c r="A188" s="86">
        <v>1850.0</v>
      </c>
      <c r="B188" s="86" t="s">
        <v>93</v>
      </c>
      <c r="C188" s="16" t="s">
        <v>143</v>
      </c>
    </row>
    <row r="189">
      <c r="A189" s="86">
        <v>1851.0</v>
      </c>
      <c r="B189" s="86" t="s">
        <v>93</v>
      </c>
      <c r="C189" s="16" t="s">
        <v>94</v>
      </c>
    </row>
    <row r="190">
      <c r="A190" s="86">
        <v>1852.0</v>
      </c>
      <c r="B190" s="86" t="s">
        <v>93</v>
      </c>
      <c r="C190" s="16" t="s">
        <v>94</v>
      </c>
    </row>
    <row r="191">
      <c r="A191" s="86">
        <v>1853.0</v>
      </c>
      <c r="B191" s="86" t="s">
        <v>16</v>
      </c>
      <c r="C191" s="16" t="s">
        <v>139</v>
      </c>
    </row>
    <row r="192">
      <c r="A192" s="87">
        <v>1854.0</v>
      </c>
      <c r="B192" s="86" t="s">
        <v>93</v>
      </c>
      <c r="C192" s="16" t="s">
        <v>143</v>
      </c>
    </row>
    <row r="193">
      <c r="A193" s="86">
        <v>1855.0</v>
      </c>
      <c r="B193" s="86" t="s">
        <v>93</v>
      </c>
      <c r="C193" s="16" t="s">
        <v>94</v>
      </c>
    </row>
    <row r="194">
      <c r="A194" s="86">
        <v>1856.0</v>
      </c>
      <c r="B194" s="86" t="s">
        <v>86</v>
      </c>
      <c r="C194" s="16" t="s">
        <v>111</v>
      </c>
    </row>
    <row r="195">
      <c r="A195" s="86">
        <v>1857.0</v>
      </c>
      <c r="B195" s="86" t="s">
        <v>86</v>
      </c>
      <c r="C195" s="16" t="s">
        <v>111</v>
      </c>
    </row>
    <row r="196">
      <c r="A196" s="86">
        <v>1858.0</v>
      </c>
      <c r="B196" s="86" t="s">
        <v>93</v>
      </c>
      <c r="C196" s="16" t="s">
        <v>143</v>
      </c>
    </row>
    <row r="197">
      <c r="A197" s="86">
        <v>1859.0</v>
      </c>
      <c r="B197" s="86" t="s">
        <v>93</v>
      </c>
      <c r="C197" s="16" t="s">
        <v>94</v>
      </c>
    </row>
    <row r="198">
      <c r="A198" s="86">
        <v>1860.0</v>
      </c>
      <c r="B198" s="86" t="s">
        <v>93</v>
      </c>
      <c r="C198" s="16" t="s">
        <v>94</v>
      </c>
    </row>
    <row r="199">
      <c r="A199" s="86">
        <v>1861.0</v>
      </c>
      <c r="B199" s="86" t="s">
        <v>86</v>
      </c>
      <c r="C199" s="16" t="s">
        <v>87</v>
      </c>
    </row>
    <row r="200">
      <c r="A200" s="86">
        <v>1862.0</v>
      </c>
      <c r="B200" s="86" t="s">
        <v>93</v>
      </c>
      <c r="C200" s="16" t="s">
        <v>94</v>
      </c>
    </row>
    <row r="201">
      <c r="A201" s="86">
        <v>1863.0</v>
      </c>
      <c r="B201" s="86" t="s">
        <v>86</v>
      </c>
      <c r="C201" s="16" t="s">
        <v>87</v>
      </c>
    </row>
    <row r="202">
      <c r="A202" s="86">
        <v>1864.0</v>
      </c>
      <c r="B202" s="86" t="s">
        <v>84</v>
      </c>
      <c r="C202" s="16" t="s">
        <v>114</v>
      </c>
    </row>
    <row r="203">
      <c r="A203" s="86">
        <v>1865.0</v>
      </c>
      <c r="B203" s="86" t="s">
        <v>93</v>
      </c>
      <c r="C203" s="16" t="s">
        <v>94</v>
      </c>
    </row>
    <row r="204">
      <c r="A204" s="86">
        <v>1866.0</v>
      </c>
      <c r="B204" s="86" t="s">
        <v>86</v>
      </c>
      <c r="C204" s="16" t="s">
        <v>87</v>
      </c>
    </row>
    <row r="205">
      <c r="A205" s="86">
        <v>1867.0</v>
      </c>
      <c r="B205" s="86" t="s">
        <v>93</v>
      </c>
      <c r="C205" s="16" t="s">
        <v>94</v>
      </c>
    </row>
    <row r="206">
      <c r="A206" s="86">
        <v>1868.0</v>
      </c>
      <c r="B206" s="86" t="s">
        <v>88</v>
      </c>
      <c r="C206" s="16" t="s">
        <v>91</v>
      </c>
    </row>
    <row r="207">
      <c r="A207" s="86">
        <v>1869.0</v>
      </c>
      <c r="B207" s="86" t="s">
        <v>93</v>
      </c>
      <c r="C207" s="16" t="s">
        <v>94</v>
      </c>
    </row>
    <row r="208">
      <c r="A208" s="86">
        <v>1870.0</v>
      </c>
      <c r="B208" s="86" t="s">
        <v>93</v>
      </c>
      <c r="C208" s="16" t="s">
        <v>94</v>
      </c>
    </row>
    <row r="209">
      <c r="A209" s="86">
        <v>1871.0</v>
      </c>
      <c r="B209" s="86" t="s">
        <v>93</v>
      </c>
      <c r="C209" s="16" t="s">
        <v>94</v>
      </c>
    </row>
    <row r="210">
      <c r="A210" s="86">
        <v>1872.0</v>
      </c>
      <c r="B210" s="86" t="s">
        <v>93</v>
      </c>
      <c r="C210" s="16" t="s">
        <v>94</v>
      </c>
    </row>
    <row r="211">
      <c r="A211" s="86">
        <v>1873.0</v>
      </c>
      <c r="B211" s="86" t="s">
        <v>93</v>
      </c>
      <c r="C211" s="16" t="s">
        <v>94</v>
      </c>
    </row>
    <row r="212">
      <c r="A212" s="86">
        <v>1874.0</v>
      </c>
      <c r="B212" s="86" t="s">
        <v>82</v>
      </c>
      <c r="C212" s="16" t="s">
        <v>135</v>
      </c>
    </row>
    <row r="213">
      <c r="A213" s="86">
        <v>1875.0</v>
      </c>
      <c r="B213" s="86" t="s">
        <v>93</v>
      </c>
      <c r="C213" s="16" t="s">
        <v>94</v>
      </c>
    </row>
    <row r="214">
      <c r="A214" s="86">
        <v>1876.0</v>
      </c>
      <c r="B214" s="86" t="s">
        <v>93</v>
      </c>
      <c r="C214" s="16" t="s">
        <v>94</v>
      </c>
    </row>
    <row r="215">
      <c r="A215" s="86">
        <v>1877.0</v>
      </c>
      <c r="B215" s="86" t="s">
        <v>93</v>
      </c>
      <c r="C215" s="16" t="s">
        <v>94</v>
      </c>
    </row>
    <row r="216">
      <c r="A216" s="86">
        <v>1878.0</v>
      </c>
      <c r="B216" s="86" t="s">
        <v>93</v>
      </c>
      <c r="C216" s="16" t="s">
        <v>94</v>
      </c>
    </row>
    <row r="217">
      <c r="A217" s="86">
        <v>1879.0</v>
      </c>
      <c r="B217" s="86" t="s">
        <v>93</v>
      </c>
      <c r="C217" s="16" t="s">
        <v>94</v>
      </c>
    </row>
    <row r="218">
      <c r="A218" s="86">
        <v>1880.0</v>
      </c>
      <c r="B218" s="86" t="s">
        <v>93</v>
      </c>
      <c r="C218" s="16" t="s">
        <v>94</v>
      </c>
    </row>
    <row r="219">
      <c r="A219" s="86">
        <v>1881.0</v>
      </c>
      <c r="B219" s="86" t="s">
        <v>93</v>
      </c>
      <c r="C219" s="16" t="s">
        <v>94</v>
      </c>
    </row>
    <row r="220">
      <c r="A220" s="86">
        <v>1882.0</v>
      </c>
      <c r="B220" s="86" t="s">
        <v>16</v>
      </c>
      <c r="C220" s="16" t="s">
        <v>139</v>
      </c>
    </row>
    <row r="221">
      <c r="A221" s="86">
        <v>1883.0</v>
      </c>
      <c r="B221" s="86" t="s">
        <v>93</v>
      </c>
      <c r="C221" s="16" t="s">
        <v>94</v>
      </c>
    </row>
    <row r="222">
      <c r="A222" s="86">
        <v>1884.0</v>
      </c>
      <c r="B222" s="86" t="s">
        <v>84</v>
      </c>
      <c r="C222" s="16" t="s">
        <v>85</v>
      </c>
    </row>
    <row r="223">
      <c r="A223" s="86">
        <v>1885.0</v>
      </c>
      <c r="B223" s="86" t="s">
        <v>84</v>
      </c>
      <c r="C223" s="16" t="s">
        <v>85</v>
      </c>
    </row>
    <row r="224">
      <c r="A224" s="86">
        <v>1886.0</v>
      </c>
      <c r="B224" s="86" t="s">
        <v>93</v>
      </c>
      <c r="C224" s="16" t="s">
        <v>94</v>
      </c>
    </row>
    <row r="225">
      <c r="A225" s="86">
        <v>1887.0</v>
      </c>
      <c r="B225" s="86" t="s">
        <v>93</v>
      </c>
      <c r="C225" s="16" t="s">
        <v>94</v>
      </c>
    </row>
    <row r="226">
      <c r="A226" s="86">
        <v>1888.0</v>
      </c>
      <c r="B226" s="86" t="s">
        <v>93</v>
      </c>
      <c r="C226" s="16" t="s">
        <v>94</v>
      </c>
    </row>
    <row r="227">
      <c r="A227" s="86">
        <v>1889.0</v>
      </c>
      <c r="B227" s="86" t="s">
        <v>108</v>
      </c>
      <c r="C227" s="16" t="s">
        <v>115</v>
      </c>
    </row>
    <row r="228">
      <c r="A228" s="86">
        <v>1890.0</v>
      </c>
      <c r="B228" s="86" t="s">
        <v>16</v>
      </c>
      <c r="C228" s="16" t="s">
        <v>139</v>
      </c>
    </row>
    <row r="229">
      <c r="A229" s="86">
        <v>1891.0</v>
      </c>
      <c r="B229" s="86" t="s">
        <v>93</v>
      </c>
      <c r="C229" s="16" t="s">
        <v>94</v>
      </c>
    </row>
    <row r="230">
      <c r="A230" s="86">
        <v>1892.0</v>
      </c>
      <c r="B230" s="86" t="s">
        <v>84</v>
      </c>
      <c r="C230" s="16" t="s">
        <v>114</v>
      </c>
    </row>
    <row r="231">
      <c r="A231" s="86">
        <v>1893.0</v>
      </c>
      <c r="B231" s="86" t="s">
        <v>84</v>
      </c>
      <c r="C231" s="16" t="s">
        <v>114</v>
      </c>
    </row>
    <row r="232">
      <c r="A232" s="86">
        <v>1894.0</v>
      </c>
      <c r="B232" s="86" t="s">
        <v>86</v>
      </c>
      <c r="C232" s="16" t="s">
        <v>111</v>
      </c>
    </row>
    <row r="233">
      <c r="A233" s="87">
        <v>1895.0</v>
      </c>
      <c r="B233" s="86" t="s">
        <v>16</v>
      </c>
      <c r="C233" s="16" t="s">
        <v>139</v>
      </c>
    </row>
    <row r="234">
      <c r="A234" s="87">
        <v>1896.0</v>
      </c>
      <c r="B234" s="86" t="s">
        <v>93</v>
      </c>
      <c r="C234" s="16" t="s">
        <v>143</v>
      </c>
    </row>
    <row r="235">
      <c r="A235" s="86">
        <v>1897.0</v>
      </c>
      <c r="B235" s="86" t="s">
        <v>84</v>
      </c>
      <c r="C235" s="16" t="s">
        <v>114</v>
      </c>
    </row>
    <row r="236">
      <c r="A236" s="86">
        <v>1898.0</v>
      </c>
      <c r="B236" s="86" t="s">
        <v>84</v>
      </c>
      <c r="C236" s="16" t="s">
        <v>114</v>
      </c>
    </row>
    <row r="237">
      <c r="A237" s="86">
        <v>1899.0</v>
      </c>
      <c r="B237" s="86" t="s">
        <v>84</v>
      </c>
      <c r="C237" s="16" t="s">
        <v>114</v>
      </c>
    </row>
    <row r="238">
      <c r="A238" s="86">
        <v>1900.0</v>
      </c>
      <c r="B238" s="86" t="s">
        <v>84</v>
      </c>
      <c r="C238" s="16" t="s">
        <v>114</v>
      </c>
    </row>
    <row r="239">
      <c r="A239" s="87">
        <v>1901.0</v>
      </c>
      <c r="B239" s="86" t="s">
        <v>86</v>
      </c>
      <c r="C239" s="16" t="s">
        <v>111</v>
      </c>
    </row>
    <row r="240">
      <c r="A240" s="87">
        <v>1902.0</v>
      </c>
      <c r="B240" s="86" t="s">
        <v>86</v>
      </c>
      <c r="C240" s="16" t="s">
        <v>111</v>
      </c>
    </row>
    <row r="241">
      <c r="A241" s="87">
        <v>1903.0</v>
      </c>
      <c r="B241" s="86" t="s">
        <v>16</v>
      </c>
      <c r="C241" s="16" t="s">
        <v>137</v>
      </c>
    </row>
    <row r="242">
      <c r="A242" s="86">
        <v>1904.0</v>
      </c>
      <c r="B242" s="86" t="s">
        <v>108</v>
      </c>
      <c r="C242" s="16" t="s">
        <v>115</v>
      </c>
    </row>
    <row r="243">
      <c r="A243" s="86">
        <v>1905.0</v>
      </c>
      <c r="B243" s="86" t="s">
        <v>108</v>
      </c>
      <c r="C243" s="16" t="s">
        <v>115</v>
      </c>
    </row>
    <row r="244">
      <c r="A244" s="86">
        <v>1906.0</v>
      </c>
      <c r="B244" s="86" t="s">
        <v>108</v>
      </c>
      <c r="C244" s="16" t="s">
        <v>115</v>
      </c>
    </row>
    <row r="245">
      <c r="A245" s="86">
        <v>1907.0</v>
      </c>
      <c r="B245" s="86" t="s">
        <v>93</v>
      </c>
      <c r="C245" s="16" t="s">
        <v>94</v>
      </c>
    </row>
    <row r="246">
      <c r="A246" s="86">
        <v>1908.0</v>
      </c>
      <c r="B246" s="86" t="s">
        <v>93</v>
      </c>
      <c r="C246" s="16" t="s">
        <v>94</v>
      </c>
    </row>
    <row r="247">
      <c r="A247" s="86">
        <v>1909.0</v>
      </c>
      <c r="B247" s="86" t="s">
        <v>93</v>
      </c>
      <c r="C247" s="16" t="s">
        <v>94</v>
      </c>
    </row>
    <row r="248">
      <c r="A248" s="86">
        <v>1910.0</v>
      </c>
      <c r="B248" s="86" t="s">
        <v>108</v>
      </c>
      <c r="C248" s="16" t="s">
        <v>148</v>
      </c>
    </row>
    <row r="249">
      <c r="A249" s="86">
        <v>1911.0</v>
      </c>
      <c r="B249" s="86" t="s">
        <v>82</v>
      </c>
      <c r="C249" s="16" t="s">
        <v>135</v>
      </c>
    </row>
    <row r="250">
      <c r="A250" s="86">
        <v>1912.0</v>
      </c>
      <c r="B250" s="86" t="s">
        <v>108</v>
      </c>
      <c r="C250" s="16" t="s">
        <v>115</v>
      </c>
    </row>
    <row r="251">
      <c r="A251" s="86">
        <v>1913.0</v>
      </c>
      <c r="B251" s="86" t="s">
        <v>82</v>
      </c>
      <c r="C251" s="16" t="s">
        <v>135</v>
      </c>
    </row>
    <row r="252">
      <c r="A252" s="87">
        <v>1914.0</v>
      </c>
      <c r="B252" s="86" t="s">
        <v>82</v>
      </c>
      <c r="C252" s="16" t="s">
        <v>135</v>
      </c>
    </row>
    <row r="253">
      <c r="A253" s="86">
        <v>1915.0</v>
      </c>
      <c r="B253" s="86" t="s">
        <v>82</v>
      </c>
      <c r="C253" s="16" t="s">
        <v>135</v>
      </c>
    </row>
    <row r="254">
      <c r="A254" s="86">
        <v>1916.0</v>
      </c>
      <c r="B254" s="86" t="s">
        <v>108</v>
      </c>
      <c r="C254" s="16" t="s">
        <v>148</v>
      </c>
    </row>
    <row r="255">
      <c r="A255" s="86">
        <v>1917.0</v>
      </c>
      <c r="B255" s="86" t="s">
        <v>108</v>
      </c>
      <c r="C255" s="16" t="s">
        <v>115</v>
      </c>
    </row>
    <row r="256">
      <c r="A256" s="86">
        <v>1918.0</v>
      </c>
      <c r="B256" s="86" t="s">
        <v>108</v>
      </c>
      <c r="C256" s="16" t="s">
        <v>115</v>
      </c>
    </row>
    <row r="257">
      <c r="A257" s="86">
        <v>1919.0</v>
      </c>
      <c r="B257" s="86" t="s">
        <v>108</v>
      </c>
      <c r="C257" s="16" t="s">
        <v>148</v>
      </c>
    </row>
    <row r="258">
      <c r="A258" s="87">
        <v>1920.0</v>
      </c>
      <c r="B258" s="86" t="s">
        <v>108</v>
      </c>
      <c r="C258" s="16" t="s">
        <v>115</v>
      </c>
    </row>
    <row r="259">
      <c r="A259" s="86">
        <v>1921.0</v>
      </c>
      <c r="B259" s="86" t="s">
        <v>93</v>
      </c>
      <c r="C259" s="16" t="s">
        <v>94</v>
      </c>
    </row>
    <row r="260">
      <c r="A260" s="86">
        <v>1922.0</v>
      </c>
      <c r="B260" s="86" t="s">
        <v>108</v>
      </c>
      <c r="C260" s="16" t="s">
        <v>148</v>
      </c>
    </row>
    <row r="261">
      <c r="A261" s="86">
        <v>1923.0</v>
      </c>
      <c r="B261" s="86" t="s">
        <v>108</v>
      </c>
      <c r="C261" s="16" t="s">
        <v>148</v>
      </c>
    </row>
    <row r="262">
      <c r="A262" s="86">
        <v>1924.0</v>
      </c>
      <c r="B262" s="86" t="s">
        <v>82</v>
      </c>
      <c r="C262" s="16" t="s">
        <v>135</v>
      </c>
    </row>
    <row r="263">
      <c r="A263" s="87">
        <v>1925.0</v>
      </c>
      <c r="B263" s="86" t="s">
        <v>82</v>
      </c>
      <c r="C263" s="16" t="s">
        <v>135</v>
      </c>
    </row>
    <row r="264">
      <c r="A264" s="86">
        <v>1926.0</v>
      </c>
      <c r="B264" s="86" t="s">
        <v>108</v>
      </c>
      <c r="C264" s="16" t="s">
        <v>115</v>
      </c>
    </row>
    <row r="265">
      <c r="A265" s="86">
        <v>1927.0</v>
      </c>
      <c r="B265" s="86" t="s">
        <v>108</v>
      </c>
      <c r="C265" s="16" t="s">
        <v>115</v>
      </c>
    </row>
    <row r="266">
      <c r="A266" s="86">
        <v>1928.0</v>
      </c>
      <c r="B266" s="86" t="s">
        <v>108</v>
      </c>
      <c r="C266" s="16" t="s">
        <v>148</v>
      </c>
    </row>
    <row r="267">
      <c r="A267" s="86">
        <v>1929.0</v>
      </c>
      <c r="B267" s="86" t="s">
        <v>82</v>
      </c>
      <c r="C267" s="16" t="s">
        <v>135</v>
      </c>
    </row>
    <row r="268">
      <c r="A268" s="86">
        <v>1930.0</v>
      </c>
      <c r="B268" s="86" t="s">
        <v>108</v>
      </c>
      <c r="C268" s="16" t="s">
        <v>115</v>
      </c>
    </row>
    <row r="269">
      <c r="A269" s="86">
        <v>1931.0</v>
      </c>
      <c r="B269" s="86" t="s">
        <v>93</v>
      </c>
      <c r="C269" s="16" t="s">
        <v>94</v>
      </c>
    </row>
    <row r="270">
      <c r="A270" s="86">
        <v>1932.0</v>
      </c>
      <c r="B270" s="86" t="s">
        <v>93</v>
      </c>
      <c r="C270" s="16" t="s">
        <v>94</v>
      </c>
    </row>
    <row r="271">
      <c r="A271" s="86">
        <v>1933.0</v>
      </c>
      <c r="B271" s="86" t="s">
        <v>93</v>
      </c>
      <c r="C271" s="16" t="s">
        <v>94</v>
      </c>
    </row>
    <row r="272">
      <c r="A272" s="86">
        <v>1934.0</v>
      </c>
      <c r="B272" s="86" t="s">
        <v>93</v>
      </c>
      <c r="C272" s="16" t="s">
        <v>94</v>
      </c>
    </row>
    <row r="273">
      <c r="A273" s="86">
        <v>1935.0</v>
      </c>
      <c r="B273" s="86" t="s">
        <v>93</v>
      </c>
      <c r="C273" s="16" t="s">
        <v>100</v>
      </c>
    </row>
    <row r="274">
      <c r="A274" s="86">
        <v>1936.0</v>
      </c>
      <c r="B274" s="86" t="s">
        <v>93</v>
      </c>
      <c r="C274" s="16" t="s">
        <v>94</v>
      </c>
    </row>
    <row r="275">
      <c r="A275" s="86">
        <v>1937.0</v>
      </c>
      <c r="B275" s="86" t="s">
        <v>108</v>
      </c>
      <c r="C275" s="16" t="s">
        <v>115</v>
      </c>
    </row>
    <row r="276">
      <c r="A276" s="86">
        <v>1938.0</v>
      </c>
      <c r="B276" s="86" t="s">
        <v>16</v>
      </c>
      <c r="C276" s="16" t="s">
        <v>139</v>
      </c>
    </row>
    <row r="277">
      <c r="A277" s="86">
        <v>1939.0</v>
      </c>
      <c r="B277" s="86" t="s">
        <v>84</v>
      </c>
      <c r="C277" s="16" t="s">
        <v>114</v>
      </c>
    </row>
    <row r="278">
      <c r="A278" s="86">
        <v>1940.0</v>
      </c>
      <c r="B278" s="86" t="s">
        <v>93</v>
      </c>
      <c r="C278" s="16" t="s">
        <v>94</v>
      </c>
    </row>
    <row r="279">
      <c r="A279" s="86">
        <v>1941.0</v>
      </c>
      <c r="B279" s="86" t="s">
        <v>108</v>
      </c>
      <c r="C279" s="16" t="s">
        <v>115</v>
      </c>
    </row>
    <row r="280">
      <c r="A280" s="86">
        <v>1942.0</v>
      </c>
      <c r="B280" s="86" t="s">
        <v>108</v>
      </c>
      <c r="C280" s="16" t="s">
        <v>115</v>
      </c>
    </row>
    <row r="281">
      <c r="A281" s="86">
        <v>1943.0</v>
      </c>
      <c r="B281" s="86" t="s">
        <v>93</v>
      </c>
      <c r="C281" s="16" t="s">
        <v>94</v>
      </c>
    </row>
    <row r="282">
      <c r="A282" s="86">
        <v>1944.0</v>
      </c>
      <c r="B282" s="86" t="s">
        <v>108</v>
      </c>
      <c r="C282" s="16" t="s">
        <v>115</v>
      </c>
    </row>
    <row r="283">
      <c r="A283" s="86">
        <v>1945.0</v>
      </c>
      <c r="B283" s="86" t="s">
        <v>108</v>
      </c>
      <c r="C283" s="16" t="s">
        <v>115</v>
      </c>
    </row>
    <row r="284">
      <c r="A284" s="86">
        <v>1946.0</v>
      </c>
      <c r="B284" s="86" t="s">
        <v>108</v>
      </c>
      <c r="C284" s="16" t="s">
        <v>115</v>
      </c>
    </row>
    <row r="285">
      <c r="A285" s="86">
        <v>1947.0</v>
      </c>
      <c r="B285" s="86" t="s">
        <v>93</v>
      </c>
      <c r="C285" s="16" t="s">
        <v>94</v>
      </c>
    </row>
    <row r="286">
      <c r="A286" s="86">
        <v>1948.0</v>
      </c>
      <c r="B286" s="86" t="s">
        <v>93</v>
      </c>
      <c r="C286" s="16" t="s">
        <v>94</v>
      </c>
    </row>
    <row r="287">
      <c r="A287" s="86">
        <v>1949.0</v>
      </c>
      <c r="B287" s="86" t="s">
        <v>108</v>
      </c>
      <c r="C287" s="16" t="s">
        <v>115</v>
      </c>
    </row>
    <row r="288">
      <c r="A288" s="86">
        <v>1950.0</v>
      </c>
      <c r="B288" s="86" t="s">
        <v>108</v>
      </c>
      <c r="C288" s="16" t="s">
        <v>115</v>
      </c>
    </row>
    <row r="289">
      <c r="A289" s="86">
        <v>1951.0</v>
      </c>
      <c r="B289" s="86" t="s">
        <v>108</v>
      </c>
      <c r="C289" s="16" t="s">
        <v>115</v>
      </c>
    </row>
    <row r="290">
      <c r="A290" s="86">
        <v>1952.0</v>
      </c>
      <c r="B290" s="86" t="s">
        <v>108</v>
      </c>
      <c r="C290" s="16" t="s">
        <v>115</v>
      </c>
    </row>
    <row r="291">
      <c r="A291" s="86">
        <v>1953.0</v>
      </c>
      <c r="B291" s="86" t="s">
        <v>108</v>
      </c>
      <c r="C291" s="16" t="s">
        <v>115</v>
      </c>
    </row>
    <row r="292">
      <c r="A292" s="86">
        <v>1954.0</v>
      </c>
      <c r="B292" s="86" t="s">
        <v>108</v>
      </c>
      <c r="C292" s="16" t="s">
        <v>115</v>
      </c>
    </row>
    <row r="293">
      <c r="A293" s="86">
        <v>1955.0</v>
      </c>
      <c r="B293" s="86" t="s">
        <v>93</v>
      </c>
      <c r="C293" s="16" t="s">
        <v>94</v>
      </c>
    </row>
    <row r="294">
      <c r="A294" s="86">
        <v>1956.0</v>
      </c>
      <c r="B294" s="86" t="s">
        <v>108</v>
      </c>
      <c r="C294" s="16" t="s">
        <v>115</v>
      </c>
    </row>
    <row r="295">
      <c r="A295" s="86">
        <v>1957.0</v>
      </c>
      <c r="B295" s="86" t="s">
        <v>108</v>
      </c>
      <c r="C295" s="16" t="s">
        <v>115</v>
      </c>
    </row>
    <row r="296">
      <c r="A296" s="86">
        <v>1958.0</v>
      </c>
      <c r="B296" s="86" t="s">
        <v>84</v>
      </c>
      <c r="C296" s="16" t="s">
        <v>114</v>
      </c>
    </row>
    <row r="297">
      <c r="A297" s="86">
        <v>1959.0</v>
      </c>
      <c r="B297" s="86" t="s">
        <v>84</v>
      </c>
      <c r="C297" s="16" t="s">
        <v>114</v>
      </c>
    </row>
    <row r="298">
      <c r="A298" s="86">
        <v>1960.0</v>
      </c>
      <c r="B298" s="86" t="s">
        <v>108</v>
      </c>
      <c r="C298" s="16" t="s">
        <v>115</v>
      </c>
    </row>
    <row r="299">
      <c r="A299" s="86">
        <v>1961.0</v>
      </c>
      <c r="B299" s="86" t="s">
        <v>108</v>
      </c>
      <c r="C299" s="16" t="s">
        <v>115</v>
      </c>
    </row>
    <row r="300">
      <c r="A300" s="86">
        <v>1963.0</v>
      </c>
      <c r="B300" s="86" t="s">
        <v>108</v>
      </c>
      <c r="C300" s="16" t="s">
        <v>115</v>
      </c>
    </row>
    <row r="301">
      <c r="A301" s="86">
        <v>1964.0</v>
      </c>
      <c r="B301" s="86" t="s">
        <v>108</v>
      </c>
      <c r="C301" s="16" t="s">
        <v>115</v>
      </c>
    </row>
    <row r="302">
      <c r="A302" s="86">
        <v>1965.0</v>
      </c>
      <c r="B302" s="86" t="s">
        <v>93</v>
      </c>
      <c r="C302" s="16" t="s">
        <v>94</v>
      </c>
    </row>
    <row r="303">
      <c r="A303" s="86">
        <v>1966.0</v>
      </c>
      <c r="B303" s="86" t="s">
        <v>16</v>
      </c>
      <c r="C303" s="16" t="s">
        <v>139</v>
      </c>
    </row>
    <row r="304">
      <c r="A304" s="86">
        <v>1967.0</v>
      </c>
      <c r="B304" s="86" t="s">
        <v>16</v>
      </c>
      <c r="C304" s="16" t="s">
        <v>139</v>
      </c>
    </row>
    <row r="305">
      <c r="A305" s="86">
        <v>1968.0</v>
      </c>
      <c r="B305" s="86" t="s">
        <v>16</v>
      </c>
      <c r="C305" s="16" t="s">
        <v>139</v>
      </c>
    </row>
    <row r="306">
      <c r="A306" s="86">
        <v>1969.0</v>
      </c>
      <c r="B306" s="86" t="s">
        <v>16</v>
      </c>
      <c r="C306" s="16" t="s">
        <v>137</v>
      </c>
    </row>
    <row r="307">
      <c r="A307" s="86">
        <v>1970.0</v>
      </c>
      <c r="B307" s="86" t="s">
        <v>16</v>
      </c>
      <c r="C307" s="16" t="s">
        <v>137</v>
      </c>
    </row>
    <row r="308">
      <c r="A308" s="86">
        <v>1971.0</v>
      </c>
      <c r="B308" s="86" t="s">
        <v>16</v>
      </c>
      <c r="C308" s="16" t="s">
        <v>139</v>
      </c>
    </row>
    <row r="309">
      <c r="A309" s="86">
        <v>1972.0</v>
      </c>
      <c r="B309" s="86" t="s">
        <v>16</v>
      </c>
      <c r="C309" s="16" t="s">
        <v>139</v>
      </c>
    </row>
    <row r="310">
      <c r="A310" s="86">
        <v>1973.0</v>
      </c>
      <c r="B310" s="86" t="s">
        <v>16</v>
      </c>
      <c r="C310" s="16" t="s">
        <v>139</v>
      </c>
    </row>
    <row r="311">
      <c r="A311" s="86">
        <v>1974.0</v>
      </c>
      <c r="B311" s="86" t="s">
        <v>108</v>
      </c>
      <c r="C311" s="16" t="s">
        <v>115</v>
      </c>
    </row>
    <row r="312">
      <c r="A312" s="86">
        <v>1975.0</v>
      </c>
      <c r="B312" s="86" t="s">
        <v>16</v>
      </c>
      <c r="C312" s="16" t="s">
        <v>146</v>
      </c>
    </row>
    <row r="313">
      <c r="A313" s="86">
        <v>1976.0</v>
      </c>
      <c r="B313" s="86" t="s">
        <v>108</v>
      </c>
      <c r="C313" s="16" t="s">
        <v>115</v>
      </c>
    </row>
    <row r="314">
      <c r="A314" s="86">
        <v>1977.0</v>
      </c>
      <c r="B314" s="86" t="s">
        <v>108</v>
      </c>
      <c r="C314" s="16" t="s">
        <v>115</v>
      </c>
    </row>
    <row r="315">
      <c r="A315" s="86">
        <v>1978.0</v>
      </c>
      <c r="B315" s="86" t="s">
        <v>108</v>
      </c>
      <c r="C315" s="16" t="s">
        <v>115</v>
      </c>
    </row>
    <row r="316">
      <c r="A316" s="86">
        <v>1979.0</v>
      </c>
      <c r="B316" s="86" t="s">
        <v>108</v>
      </c>
      <c r="C316" s="16" t="s">
        <v>115</v>
      </c>
    </row>
    <row r="317">
      <c r="A317" s="86">
        <v>1980.0</v>
      </c>
      <c r="B317" s="86" t="s">
        <v>108</v>
      </c>
      <c r="C317" s="16" t="s">
        <v>115</v>
      </c>
    </row>
    <row r="318">
      <c r="A318" s="86">
        <v>1981.0</v>
      </c>
      <c r="B318" s="86" t="s">
        <v>108</v>
      </c>
      <c r="C318" s="16" t="s">
        <v>115</v>
      </c>
    </row>
    <row r="319">
      <c r="A319" s="86">
        <v>1982.0</v>
      </c>
      <c r="B319" s="86" t="s">
        <v>108</v>
      </c>
      <c r="C319" s="16" t="s">
        <v>115</v>
      </c>
    </row>
    <row r="320">
      <c r="A320" s="86">
        <v>1983.0</v>
      </c>
      <c r="B320" s="86" t="s">
        <v>108</v>
      </c>
      <c r="C320" s="16" t="s">
        <v>115</v>
      </c>
    </row>
    <row r="321">
      <c r="A321" s="86">
        <v>1984.0</v>
      </c>
      <c r="B321" s="86" t="s">
        <v>108</v>
      </c>
      <c r="C321" s="16" t="s">
        <v>115</v>
      </c>
    </row>
    <row r="322">
      <c r="A322" s="86">
        <v>1985.0</v>
      </c>
      <c r="B322" s="86" t="s">
        <v>108</v>
      </c>
      <c r="C322" s="16" t="s">
        <v>117</v>
      </c>
    </row>
    <row r="323">
      <c r="A323" s="86">
        <v>1986.0</v>
      </c>
      <c r="B323" s="86" t="s">
        <v>108</v>
      </c>
      <c r="C323" s="16" t="s">
        <v>115</v>
      </c>
    </row>
    <row r="324">
      <c r="A324" s="86">
        <v>1987.0</v>
      </c>
      <c r="B324" s="86" t="s">
        <v>108</v>
      </c>
      <c r="C324" s="16" t="s">
        <v>115</v>
      </c>
    </row>
    <row r="325">
      <c r="A325" s="86">
        <v>1988.0</v>
      </c>
      <c r="B325" s="86" t="s">
        <v>108</v>
      </c>
      <c r="C325" s="16" t="s">
        <v>115</v>
      </c>
    </row>
    <row r="326">
      <c r="A326" s="86">
        <v>1989.0</v>
      </c>
      <c r="B326" s="86" t="s">
        <v>108</v>
      </c>
      <c r="C326" s="16" t="s">
        <v>115</v>
      </c>
    </row>
    <row r="327">
      <c r="A327" s="86">
        <v>1990.0</v>
      </c>
      <c r="B327" s="86" t="s">
        <v>108</v>
      </c>
      <c r="C327" s="16" t="s">
        <v>115</v>
      </c>
    </row>
    <row r="328">
      <c r="A328" s="86">
        <v>1991.0</v>
      </c>
      <c r="B328" s="86" t="s">
        <v>108</v>
      </c>
      <c r="C328" s="16" t="s">
        <v>149</v>
      </c>
    </row>
    <row r="329">
      <c r="A329" s="86">
        <v>1992.0</v>
      </c>
      <c r="B329" s="86" t="s">
        <v>108</v>
      </c>
      <c r="C329" s="16" t="s">
        <v>117</v>
      </c>
    </row>
    <row r="330">
      <c r="A330" s="86">
        <v>1993.0</v>
      </c>
      <c r="B330" s="86" t="s">
        <v>108</v>
      </c>
      <c r="C330" s="16" t="s">
        <v>117</v>
      </c>
    </row>
    <row r="331">
      <c r="A331" s="86">
        <v>1994.0</v>
      </c>
      <c r="B331" s="86" t="s">
        <v>108</v>
      </c>
      <c r="C331" s="16" t="s">
        <v>117</v>
      </c>
    </row>
    <row r="332">
      <c r="A332" s="86">
        <v>1995.0</v>
      </c>
      <c r="B332" s="86" t="s">
        <v>108</v>
      </c>
      <c r="C332" s="16" t="s">
        <v>149</v>
      </c>
    </row>
    <row r="333">
      <c r="A333" s="86">
        <v>1996.0</v>
      </c>
      <c r="B333" s="86" t="s">
        <v>108</v>
      </c>
      <c r="C333" s="16" t="s">
        <v>149</v>
      </c>
    </row>
    <row r="334">
      <c r="A334" s="86">
        <v>1997.0</v>
      </c>
      <c r="B334" s="86" t="s">
        <v>108</v>
      </c>
      <c r="C334" s="16" t="s">
        <v>149</v>
      </c>
    </row>
    <row r="335">
      <c r="A335" s="86">
        <v>1998.0</v>
      </c>
      <c r="B335" s="86" t="s">
        <v>108</v>
      </c>
      <c r="C335" s="16" t="s">
        <v>149</v>
      </c>
    </row>
    <row r="336">
      <c r="A336" s="86">
        <v>1999.0</v>
      </c>
      <c r="B336" s="86" t="s">
        <v>108</v>
      </c>
      <c r="C336" s="16" t="s">
        <v>149</v>
      </c>
    </row>
    <row r="337">
      <c r="A337" s="86">
        <v>2000.0</v>
      </c>
      <c r="B337" s="86" t="s">
        <v>108</v>
      </c>
      <c r="C337" s="16" t="s">
        <v>149</v>
      </c>
    </row>
    <row r="338">
      <c r="A338" s="86">
        <v>2001.0</v>
      </c>
      <c r="B338" s="86" t="s">
        <v>108</v>
      </c>
      <c r="C338" s="16" t="s">
        <v>149</v>
      </c>
    </row>
    <row r="339">
      <c r="A339" s="86">
        <v>2002.0</v>
      </c>
      <c r="B339" s="86" t="s">
        <v>108</v>
      </c>
      <c r="C339" s="16" t="s">
        <v>149</v>
      </c>
    </row>
    <row r="340">
      <c r="A340" s="86">
        <v>2003.0</v>
      </c>
      <c r="B340" s="86" t="s">
        <v>108</v>
      </c>
      <c r="C340" s="16" t="s">
        <v>117</v>
      </c>
    </row>
    <row r="341">
      <c r="A341" s="86">
        <v>2004.0</v>
      </c>
      <c r="B341" s="86" t="s">
        <v>108</v>
      </c>
      <c r="C341" s="16" t="s">
        <v>149</v>
      </c>
    </row>
    <row r="342">
      <c r="A342" s="86">
        <v>2005.0</v>
      </c>
      <c r="B342" s="86" t="s">
        <v>108</v>
      </c>
      <c r="C342" s="16" t="s">
        <v>149</v>
      </c>
    </row>
    <row r="343">
      <c r="A343" s="86">
        <v>2006.0</v>
      </c>
      <c r="B343" s="86" t="s">
        <v>108</v>
      </c>
      <c r="C343" s="16" t="s">
        <v>149</v>
      </c>
    </row>
    <row r="344">
      <c r="A344" s="86">
        <v>2007.0</v>
      </c>
      <c r="B344" s="86" t="s">
        <v>108</v>
      </c>
      <c r="C344" s="16" t="s">
        <v>116</v>
      </c>
    </row>
    <row r="345">
      <c r="A345" s="86">
        <v>2008.0</v>
      </c>
      <c r="B345" s="86" t="s">
        <v>108</v>
      </c>
      <c r="C345" s="16" t="s">
        <v>149</v>
      </c>
    </row>
    <row r="346">
      <c r="A346" s="86">
        <v>2009.0</v>
      </c>
      <c r="B346" s="86" t="s">
        <v>108</v>
      </c>
      <c r="C346" s="16" t="s">
        <v>149</v>
      </c>
    </row>
    <row r="347">
      <c r="A347" s="86">
        <v>2010.0</v>
      </c>
      <c r="B347" s="86" t="s">
        <v>108</v>
      </c>
      <c r="C347" s="16" t="s">
        <v>115</v>
      </c>
    </row>
    <row r="348">
      <c r="A348" s="86">
        <v>2011.0</v>
      </c>
      <c r="B348" s="86" t="s">
        <v>108</v>
      </c>
      <c r="C348" s="16" t="s">
        <v>117</v>
      </c>
    </row>
    <row r="349">
      <c r="A349" s="86">
        <v>2012.0</v>
      </c>
      <c r="B349" s="86" t="s">
        <v>16</v>
      </c>
      <c r="C349" s="16" t="s">
        <v>139</v>
      </c>
    </row>
    <row r="350">
      <c r="A350" s="86">
        <v>2013.0</v>
      </c>
      <c r="B350" s="86" t="s">
        <v>108</v>
      </c>
      <c r="C350" s="16" t="s">
        <v>149</v>
      </c>
    </row>
    <row r="351">
      <c r="A351" s="86">
        <v>2014.0</v>
      </c>
      <c r="B351" s="86" t="s">
        <v>108</v>
      </c>
      <c r="C351" s="16" t="s">
        <v>116</v>
      </c>
    </row>
    <row r="352">
      <c r="A352" s="86">
        <v>2015.0</v>
      </c>
      <c r="B352" s="86" t="s">
        <v>108</v>
      </c>
      <c r="C352" s="16" t="s">
        <v>116</v>
      </c>
    </row>
    <row r="353">
      <c r="A353" s="86">
        <v>2016.0</v>
      </c>
      <c r="B353" s="86" t="s">
        <v>108</v>
      </c>
      <c r="C353" s="16" t="s">
        <v>116</v>
      </c>
    </row>
    <row r="354">
      <c r="A354" s="86">
        <v>2017.0</v>
      </c>
      <c r="B354" s="86" t="s">
        <v>108</v>
      </c>
      <c r="C354" s="16" t="s">
        <v>117</v>
      </c>
    </row>
    <row r="355">
      <c r="A355" s="86">
        <v>2018.0</v>
      </c>
      <c r="B355" s="86" t="s">
        <v>108</v>
      </c>
      <c r="C355" s="16" t="s">
        <v>117</v>
      </c>
    </row>
    <row r="356">
      <c r="A356" s="86">
        <v>2019.0</v>
      </c>
      <c r="B356" s="86" t="s">
        <v>108</v>
      </c>
      <c r="C356" s="16" t="s">
        <v>116</v>
      </c>
    </row>
    <row r="357">
      <c r="A357" s="86">
        <v>2020.0</v>
      </c>
      <c r="B357" s="86" t="s">
        <v>108</v>
      </c>
      <c r="C357" s="16" t="s">
        <v>149</v>
      </c>
    </row>
    <row r="358">
      <c r="A358" s="86">
        <v>2021.0</v>
      </c>
      <c r="B358" s="86" t="s">
        <v>108</v>
      </c>
      <c r="C358" s="16" t="s">
        <v>149</v>
      </c>
    </row>
    <row r="359">
      <c r="A359" s="86">
        <v>2022.0</v>
      </c>
      <c r="B359" s="86" t="s">
        <v>108</v>
      </c>
      <c r="C359" s="16" t="s">
        <v>117</v>
      </c>
    </row>
    <row r="360">
      <c r="A360" s="86">
        <v>2023.0</v>
      </c>
      <c r="B360" s="86" t="s">
        <v>108</v>
      </c>
      <c r="C360" s="16" t="s">
        <v>116</v>
      </c>
    </row>
    <row r="361">
      <c r="A361" s="86">
        <v>2024.0</v>
      </c>
      <c r="B361" s="86" t="s">
        <v>108</v>
      </c>
      <c r="C361" s="16" t="s">
        <v>149</v>
      </c>
    </row>
    <row r="362">
      <c r="A362" s="86">
        <v>2025.0</v>
      </c>
      <c r="B362" s="86" t="s">
        <v>108</v>
      </c>
      <c r="C362" s="16" t="s">
        <v>117</v>
      </c>
    </row>
    <row r="363">
      <c r="A363" s="86">
        <v>2026.0</v>
      </c>
      <c r="B363" s="86" t="s">
        <v>108</v>
      </c>
      <c r="C363" s="16" t="s">
        <v>149</v>
      </c>
    </row>
    <row r="364">
      <c r="A364" s="86">
        <v>2027.0</v>
      </c>
      <c r="B364" s="86" t="s">
        <v>108</v>
      </c>
      <c r="C364" s="16" t="s">
        <v>149</v>
      </c>
    </row>
    <row r="365">
      <c r="A365" s="86">
        <v>2028.0</v>
      </c>
      <c r="B365" s="86" t="s">
        <v>108</v>
      </c>
      <c r="C365" s="16" t="s">
        <v>149</v>
      </c>
    </row>
    <row r="366">
      <c r="A366" s="86">
        <v>2029.0</v>
      </c>
      <c r="B366" s="86" t="s">
        <v>108</v>
      </c>
      <c r="C366" s="16" t="s">
        <v>149</v>
      </c>
    </row>
    <row r="367">
      <c r="A367" s="86">
        <v>2030.0</v>
      </c>
      <c r="B367" s="86" t="s">
        <v>108</v>
      </c>
      <c r="C367" s="16" t="s">
        <v>117</v>
      </c>
    </row>
    <row r="368">
      <c r="A368" s="86">
        <v>2031.0</v>
      </c>
      <c r="B368" s="86" t="s">
        <v>108</v>
      </c>
      <c r="C368" s="16" t="s">
        <v>149</v>
      </c>
    </row>
    <row r="369">
      <c r="A369" s="86">
        <v>2032.0</v>
      </c>
      <c r="B369" s="86" t="s">
        <v>82</v>
      </c>
      <c r="C369" s="16" t="s">
        <v>135</v>
      </c>
    </row>
    <row r="370">
      <c r="A370" s="86">
        <v>2033.0</v>
      </c>
      <c r="B370" s="86" t="s">
        <v>82</v>
      </c>
      <c r="C370" s="16" t="s">
        <v>135</v>
      </c>
    </row>
    <row r="371">
      <c r="A371" s="86">
        <v>2034.0</v>
      </c>
      <c r="B371" s="86" t="s">
        <v>84</v>
      </c>
      <c r="C371" s="16" t="s">
        <v>85</v>
      </c>
    </row>
    <row r="372">
      <c r="A372" s="86">
        <v>2035.0</v>
      </c>
      <c r="B372" s="86" t="s">
        <v>84</v>
      </c>
      <c r="C372" s="16" t="s">
        <v>85</v>
      </c>
    </row>
    <row r="373">
      <c r="A373" s="86">
        <v>2036.0</v>
      </c>
      <c r="B373" s="86" t="s">
        <v>84</v>
      </c>
      <c r="C373" s="16" t="s">
        <v>85</v>
      </c>
    </row>
    <row r="374">
      <c r="A374" s="86">
        <v>2037.0</v>
      </c>
      <c r="B374" s="86" t="s">
        <v>84</v>
      </c>
      <c r="C374" s="16" t="s">
        <v>85</v>
      </c>
    </row>
    <row r="375">
      <c r="A375" s="86">
        <v>2038.0</v>
      </c>
      <c r="B375" s="86" t="s">
        <v>97</v>
      </c>
      <c r="C375" s="16" t="s">
        <v>136</v>
      </c>
    </row>
    <row r="376">
      <c r="A376" s="86">
        <v>2039.0</v>
      </c>
      <c r="B376" s="86" t="s">
        <v>97</v>
      </c>
      <c r="C376" s="16" t="s">
        <v>136</v>
      </c>
    </row>
    <row r="377">
      <c r="A377" s="86">
        <v>2040.0</v>
      </c>
      <c r="B377" s="86" t="s">
        <v>84</v>
      </c>
      <c r="C377" s="16" t="s">
        <v>85</v>
      </c>
    </row>
    <row r="378">
      <c r="A378" s="86">
        <v>2041.0</v>
      </c>
      <c r="B378" s="86" t="s">
        <v>97</v>
      </c>
      <c r="C378" s="16" t="s">
        <v>136</v>
      </c>
    </row>
    <row r="379">
      <c r="A379" s="86">
        <v>2042.0</v>
      </c>
      <c r="B379" s="86" t="s">
        <v>84</v>
      </c>
      <c r="C379" s="16" t="s">
        <v>85</v>
      </c>
    </row>
    <row r="380">
      <c r="A380" s="86">
        <v>2043.0</v>
      </c>
      <c r="B380" s="86" t="s">
        <v>82</v>
      </c>
      <c r="C380" s="16" t="s">
        <v>135</v>
      </c>
    </row>
    <row r="381">
      <c r="A381" s="86">
        <v>2044.0</v>
      </c>
      <c r="B381" s="86" t="s">
        <v>97</v>
      </c>
      <c r="C381" s="16" t="s">
        <v>136</v>
      </c>
    </row>
    <row r="382">
      <c r="A382" s="86">
        <v>2045.0</v>
      </c>
      <c r="B382" s="86" t="s">
        <v>84</v>
      </c>
      <c r="C382" s="16" t="s">
        <v>85</v>
      </c>
    </row>
    <row r="383">
      <c r="A383" s="86">
        <v>2046.0</v>
      </c>
      <c r="B383" s="86" t="s">
        <v>84</v>
      </c>
      <c r="C383" s="16" t="s">
        <v>85</v>
      </c>
    </row>
    <row r="384">
      <c r="A384" s="86">
        <v>2047.0</v>
      </c>
      <c r="B384" s="86" t="s">
        <v>84</v>
      </c>
      <c r="C384" s="16" t="s">
        <v>85</v>
      </c>
    </row>
    <row r="385">
      <c r="A385" s="86">
        <v>2048.0</v>
      </c>
      <c r="B385" s="86" t="s">
        <v>88</v>
      </c>
      <c r="C385" s="16" t="s">
        <v>89</v>
      </c>
    </row>
    <row r="386">
      <c r="A386" s="86">
        <v>2049.0</v>
      </c>
      <c r="B386" s="86" t="s">
        <v>88</v>
      </c>
      <c r="C386" s="16" t="s">
        <v>89</v>
      </c>
    </row>
    <row r="387">
      <c r="A387" s="86">
        <v>2050.0</v>
      </c>
      <c r="B387" s="86" t="s">
        <v>88</v>
      </c>
      <c r="C387" s="16" t="s">
        <v>91</v>
      </c>
    </row>
    <row r="388">
      <c r="A388" s="86">
        <v>2051.0</v>
      </c>
      <c r="B388" s="86" t="s">
        <v>97</v>
      </c>
      <c r="C388" s="16" t="s">
        <v>136</v>
      </c>
    </row>
    <row r="389">
      <c r="A389" s="86">
        <v>2052.0</v>
      </c>
      <c r="B389" s="86" t="s">
        <v>88</v>
      </c>
      <c r="C389" s="16" t="s">
        <v>91</v>
      </c>
    </row>
    <row r="390">
      <c r="A390" s="86">
        <v>2053.0</v>
      </c>
      <c r="B390" s="86" t="s">
        <v>97</v>
      </c>
      <c r="C390" s="16" t="s">
        <v>136</v>
      </c>
    </row>
    <row r="391">
      <c r="A391" s="86">
        <v>2054.0</v>
      </c>
      <c r="B391" s="86" t="s">
        <v>88</v>
      </c>
      <c r="C391" s="16" t="s">
        <v>89</v>
      </c>
    </row>
    <row r="392">
      <c r="A392" s="86">
        <v>2055.0</v>
      </c>
      <c r="B392" s="86" t="s">
        <v>88</v>
      </c>
      <c r="C392" s="16" t="s">
        <v>89</v>
      </c>
    </row>
    <row r="393">
      <c r="A393" s="86">
        <v>2056.0</v>
      </c>
      <c r="B393" s="86" t="s">
        <v>97</v>
      </c>
      <c r="C393" s="16" t="s">
        <v>136</v>
      </c>
    </row>
    <row r="394">
      <c r="A394" s="86">
        <v>2057.0</v>
      </c>
      <c r="B394" s="86" t="s">
        <v>97</v>
      </c>
      <c r="C394" s="16" t="s">
        <v>136</v>
      </c>
    </row>
    <row r="395">
      <c r="A395" s="86">
        <v>2058.0</v>
      </c>
      <c r="B395" s="86" t="s">
        <v>86</v>
      </c>
      <c r="C395" s="16" t="s">
        <v>95</v>
      </c>
    </row>
    <row r="396">
      <c r="A396" s="86">
        <v>2059.0</v>
      </c>
      <c r="B396" s="86" t="s">
        <v>97</v>
      </c>
      <c r="C396" s="16" t="s">
        <v>136</v>
      </c>
    </row>
    <row r="397">
      <c r="A397" s="86">
        <v>2060.0</v>
      </c>
      <c r="B397" s="86" t="s">
        <v>97</v>
      </c>
      <c r="C397" s="16" t="s">
        <v>136</v>
      </c>
    </row>
    <row r="398">
      <c r="A398" s="86">
        <v>2061.0</v>
      </c>
      <c r="B398" s="86" t="s">
        <v>97</v>
      </c>
      <c r="C398" s="16" t="s">
        <v>136</v>
      </c>
    </row>
    <row r="399">
      <c r="A399" s="86">
        <v>2062.0</v>
      </c>
      <c r="B399" s="86" t="s">
        <v>97</v>
      </c>
      <c r="C399" s="16" t="s">
        <v>136</v>
      </c>
    </row>
    <row r="400">
      <c r="A400" s="86">
        <v>2063.0</v>
      </c>
      <c r="B400" s="86" t="s">
        <v>97</v>
      </c>
      <c r="C400" s="16" t="s">
        <v>136</v>
      </c>
    </row>
    <row r="401">
      <c r="A401" s="86">
        <v>2064.0</v>
      </c>
      <c r="B401" s="86" t="s">
        <v>82</v>
      </c>
      <c r="C401" s="16" t="s">
        <v>135</v>
      </c>
    </row>
    <row r="402">
      <c r="A402" s="86">
        <v>2065.0</v>
      </c>
      <c r="B402" s="86" t="s">
        <v>97</v>
      </c>
      <c r="C402" s="16" t="s">
        <v>136</v>
      </c>
    </row>
    <row r="403">
      <c r="A403" s="86">
        <v>2066.0</v>
      </c>
      <c r="B403" s="86" t="s">
        <v>86</v>
      </c>
      <c r="C403" s="16" t="s">
        <v>95</v>
      </c>
    </row>
    <row r="404">
      <c r="A404" s="86">
        <v>2067.0</v>
      </c>
      <c r="B404" s="86" t="s">
        <v>82</v>
      </c>
      <c r="C404" s="16" t="s">
        <v>135</v>
      </c>
    </row>
    <row r="405">
      <c r="A405" s="86">
        <v>2068.0</v>
      </c>
      <c r="B405" s="86" t="s">
        <v>97</v>
      </c>
      <c r="C405" s="16" t="s">
        <v>136</v>
      </c>
    </row>
    <row r="406">
      <c r="A406" s="86">
        <v>2069.0</v>
      </c>
      <c r="B406" s="86" t="s">
        <v>86</v>
      </c>
      <c r="C406" s="16" t="s">
        <v>95</v>
      </c>
    </row>
    <row r="407">
      <c r="A407" s="86">
        <v>2070.0</v>
      </c>
      <c r="B407" s="86" t="s">
        <v>97</v>
      </c>
      <c r="C407" s="16" t="s">
        <v>136</v>
      </c>
    </row>
    <row r="408">
      <c r="A408" s="86">
        <v>2071.0</v>
      </c>
      <c r="B408" s="86" t="s">
        <v>97</v>
      </c>
      <c r="C408" s="16" t="s">
        <v>136</v>
      </c>
    </row>
    <row r="409">
      <c r="A409" s="86">
        <v>2072.0</v>
      </c>
      <c r="B409" s="86" t="s">
        <v>86</v>
      </c>
      <c r="C409" s="16" t="s">
        <v>95</v>
      </c>
    </row>
    <row r="410">
      <c r="A410" s="86">
        <v>2073.0</v>
      </c>
      <c r="B410" s="86" t="s">
        <v>82</v>
      </c>
      <c r="C410" s="16" t="s">
        <v>135</v>
      </c>
    </row>
    <row r="411">
      <c r="A411" s="86">
        <v>2074.0</v>
      </c>
      <c r="B411" s="86" t="s">
        <v>97</v>
      </c>
      <c r="C411" s="16" t="s">
        <v>136</v>
      </c>
    </row>
    <row r="412">
      <c r="A412" s="86">
        <v>2075.0</v>
      </c>
      <c r="B412" s="86" t="s">
        <v>86</v>
      </c>
      <c r="C412" s="16" t="s">
        <v>95</v>
      </c>
    </row>
    <row r="413">
      <c r="A413" s="86">
        <v>2076.0</v>
      </c>
      <c r="B413" s="86" t="s">
        <v>82</v>
      </c>
      <c r="C413" s="16" t="s">
        <v>135</v>
      </c>
    </row>
    <row r="414">
      <c r="A414" s="86">
        <v>2077.0</v>
      </c>
      <c r="B414" s="86" t="s">
        <v>82</v>
      </c>
      <c r="C414" s="16" t="s">
        <v>135</v>
      </c>
    </row>
    <row r="415">
      <c r="A415" s="86">
        <v>2078.0</v>
      </c>
      <c r="B415" s="86" t="s">
        <v>93</v>
      </c>
      <c r="C415" s="16" t="s">
        <v>96</v>
      </c>
    </row>
    <row r="416">
      <c r="A416" s="86">
        <v>2079.0</v>
      </c>
      <c r="B416" s="86" t="s">
        <v>93</v>
      </c>
      <c r="C416" s="16" t="s">
        <v>96</v>
      </c>
    </row>
    <row r="417">
      <c r="A417" s="86">
        <v>2080.0</v>
      </c>
      <c r="B417" s="86" t="s">
        <v>82</v>
      </c>
      <c r="C417" s="16" t="s">
        <v>135</v>
      </c>
    </row>
    <row r="418">
      <c r="A418" s="86">
        <v>2081.0</v>
      </c>
      <c r="B418" s="86" t="s">
        <v>82</v>
      </c>
      <c r="C418" s="16" t="s">
        <v>135</v>
      </c>
    </row>
    <row r="419">
      <c r="A419" s="86">
        <v>2082.0</v>
      </c>
      <c r="B419" s="86" t="s">
        <v>82</v>
      </c>
      <c r="C419" s="16" t="s">
        <v>135</v>
      </c>
    </row>
    <row r="420">
      <c r="A420" s="86">
        <v>2083.0</v>
      </c>
      <c r="B420" s="86" t="s">
        <v>82</v>
      </c>
      <c r="C420" s="16" t="s">
        <v>135</v>
      </c>
    </row>
    <row r="421">
      <c r="A421" s="86">
        <v>2084.0</v>
      </c>
      <c r="B421" s="86" t="s">
        <v>97</v>
      </c>
      <c r="C421" s="16" t="s">
        <v>136</v>
      </c>
    </row>
    <row r="422">
      <c r="A422" s="86">
        <v>2085.0</v>
      </c>
      <c r="B422" s="86" t="s">
        <v>97</v>
      </c>
      <c r="C422" s="16" t="s">
        <v>136</v>
      </c>
    </row>
    <row r="423">
      <c r="A423" s="86">
        <v>2086.0</v>
      </c>
      <c r="B423" s="86" t="s">
        <v>82</v>
      </c>
      <c r="C423" s="16" t="s">
        <v>135</v>
      </c>
    </row>
    <row r="424">
      <c r="A424" s="86">
        <v>2087.0</v>
      </c>
      <c r="B424" s="86" t="s">
        <v>82</v>
      </c>
      <c r="C424" s="16" t="s">
        <v>135</v>
      </c>
    </row>
    <row r="425">
      <c r="A425" s="86">
        <v>2088.0</v>
      </c>
      <c r="B425" s="86" t="s">
        <v>82</v>
      </c>
      <c r="C425" s="16" t="s">
        <v>135</v>
      </c>
    </row>
    <row r="426">
      <c r="A426" s="86" t="s">
        <v>118</v>
      </c>
      <c r="B426" s="86" t="s">
        <v>16</v>
      </c>
      <c r="C426" s="16" t="s">
        <v>119</v>
      </c>
    </row>
    <row r="427">
      <c r="A427" s="86" t="s">
        <v>120</v>
      </c>
      <c r="B427" s="86" t="s">
        <v>84</v>
      </c>
      <c r="C427" s="16" t="s">
        <v>150</v>
      </c>
    </row>
    <row r="428">
      <c r="A428" s="86" t="s">
        <v>121</v>
      </c>
      <c r="B428" s="86" t="s">
        <v>84</v>
      </c>
      <c r="C428" s="16" t="s">
        <v>150</v>
      </c>
    </row>
    <row r="429">
      <c r="A429" s="86" t="s">
        <v>122</v>
      </c>
      <c r="B429" s="86" t="s">
        <v>84</v>
      </c>
      <c r="C429" s="16" t="s">
        <v>150</v>
      </c>
    </row>
    <row r="430">
      <c r="A430" s="86" t="s">
        <v>123</v>
      </c>
      <c r="B430" s="86" t="s">
        <v>84</v>
      </c>
      <c r="C430" s="16" t="s">
        <v>150</v>
      </c>
    </row>
    <row r="431">
      <c r="A431" s="86" t="s">
        <v>124</v>
      </c>
      <c r="B431" s="86" t="s">
        <v>16</v>
      </c>
      <c r="C431" s="16" t="s">
        <v>119</v>
      </c>
    </row>
    <row r="432">
      <c r="A432" s="86" t="s">
        <v>125</v>
      </c>
      <c r="B432" s="86" t="s">
        <v>16</v>
      </c>
      <c r="C432" s="16" t="s">
        <v>119</v>
      </c>
    </row>
    <row r="433">
      <c r="A433" s="86" t="s">
        <v>126</v>
      </c>
      <c r="B433" s="86" t="s">
        <v>16</v>
      </c>
      <c r="C433" s="16" t="s">
        <v>119</v>
      </c>
    </row>
    <row r="434">
      <c r="A434" s="86" t="s">
        <v>127</v>
      </c>
      <c r="B434" s="86" t="s">
        <v>16</v>
      </c>
      <c r="C434" s="16" t="s">
        <v>119</v>
      </c>
    </row>
    <row r="435">
      <c r="A435" s="86" t="s">
        <v>128</v>
      </c>
      <c r="B435" s="86" t="s">
        <v>86</v>
      </c>
      <c r="C435" s="16" t="s">
        <v>95</v>
      </c>
    </row>
    <row r="436">
      <c r="A436" s="16"/>
      <c r="B436" s="16"/>
      <c r="C436" s="16"/>
    </row>
    <row r="437">
      <c r="A437" s="16"/>
      <c r="B437" s="16"/>
      <c r="C437" s="16"/>
    </row>
    <row r="438">
      <c r="A438" s="16"/>
      <c r="B438" s="16"/>
      <c r="C438" s="16"/>
    </row>
    <row r="439">
      <c r="A439" s="16"/>
      <c r="B439" s="16"/>
      <c r="C439" s="16"/>
    </row>
    <row r="440">
      <c r="A440" s="16"/>
      <c r="B440" s="16"/>
      <c r="C440" s="16"/>
    </row>
    <row r="441">
      <c r="A441" s="16"/>
      <c r="B441" s="16"/>
      <c r="C441" s="16"/>
    </row>
    <row r="442">
      <c r="A442" s="16"/>
      <c r="B442" s="16"/>
      <c r="C442" s="16"/>
    </row>
    <row r="443">
      <c r="A443" s="16"/>
      <c r="B443" s="16"/>
      <c r="C443" s="16"/>
    </row>
    <row r="444">
      <c r="A444" s="16"/>
      <c r="B444" s="16"/>
      <c r="C444" s="16"/>
    </row>
    <row r="445">
      <c r="A445" s="16"/>
      <c r="B445" s="16"/>
      <c r="C445" s="16"/>
    </row>
    <row r="446">
      <c r="A446" s="16"/>
      <c r="B446" s="16"/>
      <c r="C446" s="16"/>
    </row>
    <row r="447">
      <c r="A447" s="16"/>
      <c r="B447" s="16"/>
      <c r="C447" s="16"/>
    </row>
    <row r="448">
      <c r="A448" s="16"/>
      <c r="B448" s="16"/>
      <c r="C448" s="16"/>
    </row>
    <row r="449">
      <c r="A449" s="16"/>
      <c r="B449" s="16"/>
      <c r="C449" s="16"/>
    </row>
    <row r="450">
      <c r="A450" s="16"/>
      <c r="B450" s="16"/>
      <c r="C450" s="16"/>
    </row>
    <row r="451">
      <c r="A451" s="16"/>
      <c r="B451" s="16"/>
      <c r="C451" s="16"/>
    </row>
    <row r="452">
      <c r="A452" s="16"/>
      <c r="B452" s="16"/>
      <c r="C452" s="16"/>
    </row>
    <row r="453">
      <c r="A453" s="16"/>
      <c r="B453" s="16"/>
      <c r="C453" s="16"/>
    </row>
    <row r="454">
      <c r="A454" s="16"/>
      <c r="B454" s="16"/>
      <c r="C454" s="16"/>
    </row>
    <row r="455">
      <c r="A455" s="16"/>
      <c r="B455" s="16"/>
      <c r="C455" s="16"/>
    </row>
    <row r="456">
      <c r="A456" s="16"/>
      <c r="B456" s="16"/>
      <c r="C456" s="16"/>
    </row>
    <row r="457">
      <c r="A457" s="16"/>
      <c r="B457" s="16"/>
      <c r="C457" s="16"/>
    </row>
    <row r="458">
      <c r="A458" s="16"/>
      <c r="B458" s="16"/>
      <c r="C458" s="16"/>
    </row>
    <row r="459">
      <c r="A459" s="16"/>
      <c r="B459" s="16"/>
      <c r="C459" s="16"/>
    </row>
    <row r="460">
      <c r="A460" s="16"/>
      <c r="B460" s="16"/>
      <c r="C460" s="16"/>
    </row>
    <row r="461">
      <c r="A461" s="16"/>
      <c r="B461" s="16"/>
      <c r="C461" s="16"/>
    </row>
    <row r="462">
      <c r="A462" s="16"/>
      <c r="B462" s="16"/>
      <c r="C462" s="16"/>
    </row>
    <row r="463">
      <c r="A463" s="16"/>
      <c r="B463" s="16"/>
      <c r="C463" s="16"/>
    </row>
    <row r="464">
      <c r="A464" s="16"/>
      <c r="B464" s="16"/>
      <c r="C464" s="16"/>
    </row>
    <row r="465">
      <c r="A465" s="16"/>
      <c r="B465" s="16"/>
      <c r="C465" s="16"/>
    </row>
    <row r="466">
      <c r="A466" s="16"/>
      <c r="B466" s="16"/>
      <c r="C466" s="16"/>
    </row>
    <row r="467">
      <c r="A467" s="16"/>
      <c r="B467" s="16"/>
      <c r="C467" s="16"/>
    </row>
    <row r="468">
      <c r="A468" s="16"/>
      <c r="B468" s="16"/>
      <c r="C468" s="16"/>
    </row>
    <row r="469">
      <c r="A469" s="16"/>
      <c r="B469" s="16"/>
      <c r="C469" s="16"/>
    </row>
    <row r="470">
      <c r="A470" s="16"/>
      <c r="B470" s="16"/>
      <c r="C470" s="16"/>
    </row>
    <row r="471">
      <c r="A471" s="16"/>
      <c r="B471" s="16"/>
      <c r="C471" s="16"/>
    </row>
    <row r="472">
      <c r="A472" s="16"/>
      <c r="B472" s="16"/>
      <c r="C472" s="16"/>
    </row>
    <row r="473">
      <c r="A473" s="16"/>
      <c r="B473" s="16"/>
      <c r="C473" s="16"/>
    </row>
    <row r="474">
      <c r="A474" s="16"/>
      <c r="B474" s="16"/>
      <c r="C474" s="16"/>
    </row>
    <row r="475">
      <c r="A475" s="16"/>
      <c r="B475" s="16"/>
      <c r="C475" s="16"/>
    </row>
    <row r="476">
      <c r="A476" s="16"/>
      <c r="B476" s="16"/>
      <c r="C476" s="16"/>
    </row>
    <row r="477">
      <c r="A477" s="16"/>
      <c r="B477" s="16"/>
      <c r="C477" s="16"/>
    </row>
    <row r="478">
      <c r="A478" s="16"/>
      <c r="B478" s="16"/>
      <c r="C478" s="16"/>
    </row>
    <row r="479">
      <c r="A479" s="16"/>
      <c r="B479" s="16"/>
      <c r="C479" s="16"/>
    </row>
    <row r="480">
      <c r="A480" s="16"/>
      <c r="B480" s="16"/>
      <c r="C480" s="16"/>
    </row>
    <row r="481">
      <c r="A481" s="16"/>
      <c r="B481" s="16"/>
      <c r="C481" s="16"/>
    </row>
    <row r="482">
      <c r="A482" s="16"/>
      <c r="B482" s="16"/>
      <c r="C482" s="16"/>
    </row>
    <row r="483">
      <c r="A483" s="16"/>
      <c r="B483" s="16"/>
      <c r="C483" s="16"/>
    </row>
    <row r="484">
      <c r="A484" s="16"/>
      <c r="B484" s="16"/>
      <c r="C484" s="16"/>
    </row>
    <row r="485">
      <c r="A485" s="16"/>
      <c r="B485" s="16"/>
      <c r="C485" s="16"/>
    </row>
    <row r="486">
      <c r="A486" s="16"/>
      <c r="B486" s="16"/>
      <c r="C486" s="16"/>
    </row>
    <row r="487">
      <c r="A487" s="16"/>
      <c r="B487" s="16"/>
      <c r="C487" s="16"/>
    </row>
    <row r="488">
      <c r="A488" s="16"/>
      <c r="B488" s="16"/>
      <c r="C488" s="16"/>
    </row>
    <row r="489">
      <c r="A489" s="16"/>
      <c r="B489" s="16"/>
      <c r="C489" s="16"/>
    </row>
    <row r="490">
      <c r="A490" s="16"/>
      <c r="B490" s="16"/>
      <c r="C490" s="16"/>
    </row>
    <row r="491">
      <c r="A491" s="16"/>
      <c r="B491" s="16"/>
      <c r="C491" s="16"/>
    </row>
    <row r="492">
      <c r="A492" s="16"/>
      <c r="B492" s="16"/>
      <c r="C492" s="16"/>
    </row>
    <row r="493">
      <c r="A493" s="16"/>
      <c r="B493" s="16"/>
      <c r="C493" s="16"/>
    </row>
    <row r="494">
      <c r="A494" s="16"/>
      <c r="B494" s="16"/>
      <c r="C494" s="16"/>
    </row>
    <row r="495">
      <c r="A495" s="16"/>
      <c r="B495" s="16"/>
      <c r="C495" s="16"/>
    </row>
    <row r="496">
      <c r="A496" s="16"/>
      <c r="B496" s="16"/>
      <c r="C496" s="16"/>
    </row>
    <row r="497">
      <c r="A497" s="16"/>
      <c r="B497" s="16"/>
      <c r="C497" s="16"/>
    </row>
    <row r="498">
      <c r="A498" s="16"/>
      <c r="B498" s="16"/>
      <c r="C498" s="16"/>
    </row>
    <row r="499">
      <c r="A499" s="16"/>
      <c r="B499" s="16"/>
      <c r="C499" s="16"/>
    </row>
    <row r="500">
      <c r="A500" s="16"/>
      <c r="B500" s="16"/>
      <c r="C500" s="16"/>
    </row>
    <row r="501">
      <c r="A501" s="16"/>
      <c r="B501" s="16"/>
      <c r="C501" s="16"/>
    </row>
    <row r="502">
      <c r="A502" s="16"/>
      <c r="B502" s="16"/>
      <c r="C502" s="16"/>
    </row>
    <row r="503">
      <c r="A503" s="16"/>
      <c r="B503" s="16"/>
      <c r="C503" s="16"/>
    </row>
    <row r="504">
      <c r="A504" s="16"/>
      <c r="B504" s="16"/>
      <c r="C504" s="16"/>
    </row>
    <row r="505">
      <c r="A505" s="16"/>
      <c r="B505" s="16"/>
      <c r="C505" s="16"/>
    </row>
    <row r="506">
      <c r="A506" s="16"/>
      <c r="B506" s="16"/>
      <c r="C506" s="16"/>
    </row>
    <row r="507">
      <c r="A507" s="16"/>
      <c r="B507" s="16"/>
      <c r="C507" s="16"/>
    </row>
    <row r="508">
      <c r="A508" s="16"/>
      <c r="B508" s="16"/>
      <c r="C508" s="16"/>
    </row>
    <row r="509">
      <c r="A509" s="16"/>
      <c r="B509" s="16"/>
      <c r="C509" s="16"/>
    </row>
    <row r="510">
      <c r="A510" s="16"/>
      <c r="B510" s="16"/>
      <c r="C510" s="16"/>
    </row>
    <row r="511">
      <c r="A511" s="16"/>
      <c r="B511" s="16"/>
      <c r="C511" s="16"/>
    </row>
    <row r="512">
      <c r="A512" s="16"/>
      <c r="B512" s="16"/>
      <c r="C512" s="16"/>
    </row>
    <row r="513">
      <c r="A513" s="16"/>
      <c r="B513" s="16"/>
      <c r="C513" s="16"/>
    </row>
    <row r="514">
      <c r="A514" s="16"/>
      <c r="B514" s="16"/>
      <c r="C514" s="16"/>
    </row>
    <row r="515">
      <c r="A515" s="16"/>
      <c r="B515" s="16"/>
      <c r="C515" s="16"/>
    </row>
    <row r="516">
      <c r="A516" s="16"/>
      <c r="B516" s="16"/>
      <c r="C516" s="16"/>
    </row>
    <row r="517">
      <c r="A517" s="16"/>
      <c r="B517" s="16"/>
      <c r="C517" s="16"/>
    </row>
    <row r="518">
      <c r="A518" s="16"/>
      <c r="B518" s="16"/>
      <c r="C518" s="16"/>
    </row>
    <row r="519">
      <c r="A519" s="16"/>
      <c r="B519" s="16"/>
      <c r="C519" s="16"/>
    </row>
    <row r="520">
      <c r="A520" s="16"/>
      <c r="B520" s="16"/>
      <c r="C520" s="16"/>
    </row>
    <row r="521">
      <c r="A521" s="16"/>
      <c r="B521" s="16"/>
      <c r="C521" s="16"/>
    </row>
    <row r="522">
      <c r="A522" s="16"/>
      <c r="B522" s="16"/>
      <c r="C522" s="16"/>
    </row>
    <row r="523">
      <c r="A523" s="16"/>
      <c r="B523" s="16"/>
      <c r="C523" s="16"/>
    </row>
    <row r="524">
      <c r="A524" s="16"/>
      <c r="B524" s="16"/>
      <c r="C524" s="16"/>
    </row>
    <row r="525">
      <c r="A525" s="16"/>
      <c r="B525" s="16"/>
      <c r="C525" s="16"/>
    </row>
    <row r="526">
      <c r="A526" s="16"/>
      <c r="B526" s="16"/>
      <c r="C526" s="16"/>
    </row>
    <row r="527">
      <c r="A527" s="16"/>
      <c r="B527" s="16"/>
      <c r="C527" s="16"/>
    </row>
    <row r="528">
      <c r="A528" s="16"/>
      <c r="B528" s="16"/>
      <c r="C528" s="16"/>
    </row>
    <row r="529">
      <c r="A529" s="16"/>
      <c r="B529" s="16"/>
      <c r="C529" s="16"/>
    </row>
    <row r="530">
      <c r="A530" s="16"/>
      <c r="B530" s="16"/>
      <c r="C530" s="16"/>
    </row>
    <row r="531">
      <c r="A531" s="16"/>
      <c r="B531" s="16"/>
      <c r="C531" s="16"/>
    </row>
    <row r="532">
      <c r="A532" s="16"/>
      <c r="B532" s="16"/>
      <c r="C532" s="16"/>
    </row>
    <row r="533">
      <c r="A533" s="16"/>
      <c r="B533" s="16"/>
      <c r="C533" s="16"/>
    </row>
    <row r="534">
      <c r="A534" s="16"/>
      <c r="B534" s="16"/>
      <c r="C534" s="16"/>
    </row>
    <row r="535">
      <c r="A535" s="16"/>
      <c r="B535" s="16"/>
      <c r="C535" s="16"/>
    </row>
    <row r="536">
      <c r="A536" s="16"/>
      <c r="B536" s="16"/>
      <c r="C536" s="16"/>
    </row>
    <row r="537">
      <c r="A537" s="16"/>
      <c r="B537" s="16"/>
      <c r="C537" s="16"/>
    </row>
    <row r="538">
      <c r="A538" s="16"/>
      <c r="B538" s="16"/>
      <c r="C538" s="16"/>
    </row>
    <row r="539">
      <c r="A539" s="16"/>
      <c r="B539" s="16"/>
      <c r="C539" s="16"/>
    </row>
    <row r="540">
      <c r="A540" s="16"/>
      <c r="B540" s="16"/>
      <c r="C540" s="16"/>
    </row>
    <row r="541">
      <c r="A541" s="16"/>
      <c r="B541" s="16"/>
      <c r="C541" s="16"/>
    </row>
    <row r="542">
      <c r="A542" s="16"/>
      <c r="B542" s="16"/>
      <c r="C542" s="16"/>
    </row>
    <row r="543">
      <c r="A543" s="16"/>
      <c r="B543" s="16"/>
      <c r="C543" s="16"/>
    </row>
    <row r="544">
      <c r="A544" s="16"/>
      <c r="B544" s="16"/>
      <c r="C544" s="16"/>
    </row>
    <row r="545">
      <c r="A545" s="16"/>
      <c r="B545" s="16"/>
      <c r="C545" s="16"/>
    </row>
    <row r="546">
      <c r="A546" s="16"/>
      <c r="B546" s="16"/>
      <c r="C546" s="16"/>
    </row>
    <row r="547">
      <c r="A547" s="16"/>
      <c r="B547" s="16"/>
      <c r="C547" s="16"/>
    </row>
    <row r="548">
      <c r="A548" s="16"/>
      <c r="B548" s="16"/>
      <c r="C548" s="16"/>
    </row>
    <row r="549">
      <c r="A549" s="16"/>
      <c r="B549" s="16"/>
      <c r="C549" s="16"/>
    </row>
    <row r="550">
      <c r="A550" s="16"/>
      <c r="B550" s="16"/>
      <c r="C550" s="16"/>
    </row>
    <row r="551">
      <c r="A551" s="16"/>
      <c r="B551" s="16"/>
      <c r="C551" s="16"/>
    </row>
    <row r="552">
      <c r="A552" s="16"/>
      <c r="B552" s="16"/>
      <c r="C552" s="16"/>
    </row>
    <row r="553">
      <c r="A553" s="16"/>
      <c r="B553" s="16"/>
      <c r="C553" s="16"/>
    </row>
    <row r="554">
      <c r="A554" s="16"/>
      <c r="B554" s="16"/>
      <c r="C554" s="16"/>
    </row>
    <row r="555">
      <c r="A555" s="16"/>
      <c r="B555" s="16"/>
      <c r="C555" s="16"/>
    </row>
    <row r="556">
      <c r="A556" s="16"/>
      <c r="B556" s="16"/>
      <c r="C556" s="16"/>
    </row>
    <row r="557">
      <c r="A557" s="16"/>
      <c r="B557" s="16"/>
      <c r="C557" s="16"/>
    </row>
    <row r="558">
      <c r="A558" s="16"/>
      <c r="B558" s="16"/>
      <c r="C558" s="16"/>
    </row>
    <row r="559">
      <c r="A559" s="16"/>
      <c r="B559" s="16"/>
      <c r="C559" s="16"/>
    </row>
    <row r="560">
      <c r="A560" s="16"/>
      <c r="B560" s="16"/>
      <c r="C560" s="16"/>
    </row>
    <row r="561">
      <c r="A561" s="16"/>
      <c r="B561" s="16"/>
      <c r="C561" s="16"/>
    </row>
    <row r="562">
      <c r="A562" s="16"/>
      <c r="B562" s="16"/>
      <c r="C562" s="16"/>
    </row>
    <row r="563">
      <c r="A563" s="16"/>
      <c r="B563" s="16"/>
      <c r="C563" s="16"/>
    </row>
    <row r="564">
      <c r="A564" s="16"/>
      <c r="B564" s="16"/>
      <c r="C564" s="16"/>
    </row>
    <row r="565">
      <c r="A565" s="16"/>
      <c r="B565" s="16"/>
      <c r="C565" s="16"/>
    </row>
    <row r="566">
      <c r="A566" s="16"/>
      <c r="B566" s="16"/>
      <c r="C566" s="16"/>
    </row>
    <row r="567">
      <c r="A567" s="16"/>
      <c r="B567" s="16"/>
      <c r="C567" s="16"/>
    </row>
    <row r="568">
      <c r="A568" s="16"/>
      <c r="B568" s="16"/>
      <c r="C568" s="16"/>
    </row>
    <row r="569">
      <c r="A569" s="16"/>
      <c r="B569" s="16"/>
      <c r="C569" s="16"/>
    </row>
    <row r="570">
      <c r="A570" s="16"/>
      <c r="B570" s="16"/>
      <c r="C570" s="16"/>
    </row>
    <row r="571">
      <c r="A571" s="16"/>
      <c r="B571" s="16"/>
      <c r="C571" s="16"/>
    </row>
    <row r="572">
      <c r="A572" s="16"/>
      <c r="B572" s="16"/>
      <c r="C572" s="16"/>
    </row>
    <row r="573">
      <c r="A573" s="16"/>
      <c r="B573" s="16"/>
      <c r="C573" s="16"/>
    </row>
    <row r="574">
      <c r="A574" s="16"/>
      <c r="B574" s="16"/>
      <c r="C574" s="16"/>
    </row>
    <row r="575">
      <c r="A575" s="16"/>
      <c r="B575" s="16"/>
      <c r="C575" s="16"/>
    </row>
    <row r="576">
      <c r="A576" s="16"/>
      <c r="B576" s="16"/>
      <c r="C576" s="16"/>
    </row>
    <row r="577">
      <c r="A577" s="16"/>
      <c r="B577" s="16"/>
      <c r="C577" s="16"/>
    </row>
    <row r="578">
      <c r="A578" s="16"/>
      <c r="B578" s="16"/>
      <c r="C578" s="16"/>
    </row>
    <row r="579">
      <c r="A579" s="16"/>
      <c r="B579" s="16"/>
      <c r="C579" s="16"/>
    </row>
    <row r="580">
      <c r="A580" s="16"/>
      <c r="B580" s="16"/>
      <c r="C580" s="16"/>
    </row>
    <row r="581">
      <c r="A581" s="16"/>
      <c r="B581" s="16"/>
      <c r="C581" s="16"/>
    </row>
    <row r="582">
      <c r="A582" s="16"/>
      <c r="B582" s="16"/>
      <c r="C582" s="16"/>
    </row>
    <row r="583">
      <c r="A583" s="16"/>
      <c r="B583" s="16"/>
      <c r="C583" s="16"/>
    </row>
    <row r="584">
      <c r="A584" s="16"/>
      <c r="B584" s="16"/>
      <c r="C584" s="16"/>
    </row>
    <row r="585">
      <c r="A585" s="16"/>
      <c r="B585" s="16"/>
      <c r="C585" s="16"/>
    </row>
    <row r="586">
      <c r="A586" s="16"/>
      <c r="B586" s="16"/>
      <c r="C586" s="16"/>
    </row>
    <row r="587">
      <c r="A587" s="16"/>
      <c r="B587" s="16"/>
      <c r="C587" s="16"/>
    </row>
    <row r="588">
      <c r="A588" s="16"/>
      <c r="B588" s="16"/>
      <c r="C588" s="16"/>
    </row>
    <row r="589">
      <c r="A589" s="16"/>
      <c r="B589" s="16"/>
      <c r="C589" s="16"/>
    </row>
    <row r="590">
      <c r="A590" s="16"/>
      <c r="B590" s="16"/>
      <c r="C590" s="16"/>
    </row>
    <row r="591">
      <c r="A591" s="16"/>
      <c r="B591" s="16"/>
      <c r="C591" s="16"/>
    </row>
    <row r="592">
      <c r="A592" s="16"/>
      <c r="B592" s="16"/>
      <c r="C592" s="16"/>
    </row>
    <row r="593">
      <c r="A593" s="16"/>
      <c r="B593" s="16"/>
      <c r="C593" s="16"/>
    </row>
    <row r="594">
      <c r="A594" s="16"/>
      <c r="B594" s="16"/>
      <c r="C594" s="16"/>
    </row>
    <row r="595">
      <c r="A595" s="16"/>
      <c r="B595" s="16"/>
      <c r="C595" s="16"/>
    </row>
    <row r="596">
      <c r="A596" s="16"/>
      <c r="B596" s="16"/>
      <c r="C596" s="16"/>
    </row>
    <row r="597">
      <c r="A597" s="16"/>
      <c r="B597" s="16"/>
      <c r="C597" s="16"/>
    </row>
    <row r="598">
      <c r="A598" s="16"/>
      <c r="B598" s="16"/>
      <c r="C598" s="16"/>
    </row>
    <row r="599">
      <c r="A599" s="16"/>
      <c r="B599" s="16"/>
      <c r="C599" s="16"/>
    </row>
    <row r="600">
      <c r="A600" s="16"/>
      <c r="B600" s="16"/>
      <c r="C600" s="16"/>
    </row>
    <row r="601">
      <c r="A601" s="16"/>
      <c r="B601" s="16"/>
      <c r="C601" s="16"/>
    </row>
    <row r="602">
      <c r="A602" s="16"/>
      <c r="B602" s="16"/>
      <c r="C602" s="16"/>
    </row>
    <row r="603">
      <c r="A603" s="16"/>
      <c r="B603" s="16"/>
      <c r="C603" s="16"/>
    </row>
    <row r="604">
      <c r="A604" s="16"/>
      <c r="B604" s="16"/>
      <c r="C604" s="16"/>
    </row>
    <row r="605">
      <c r="A605" s="16"/>
      <c r="B605" s="16"/>
      <c r="C605" s="16"/>
    </row>
    <row r="606">
      <c r="A606" s="16"/>
      <c r="B606" s="16"/>
      <c r="C606" s="16"/>
    </row>
    <row r="607">
      <c r="A607" s="16"/>
      <c r="B607" s="16"/>
      <c r="C607" s="16"/>
    </row>
    <row r="608">
      <c r="A608" s="16"/>
      <c r="B608" s="16"/>
      <c r="C608" s="16"/>
    </row>
    <row r="609">
      <c r="A609" s="16"/>
      <c r="B609" s="16"/>
      <c r="C609" s="16"/>
    </row>
    <row r="610">
      <c r="A610" s="16"/>
      <c r="B610" s="16"/>
      <c r="C610" s="16"/>
    </row>
    <row r="611">
      <c r="A611" s="16"/>
      <c r="B611" s="16"/>
      <c r="C611" s="16"/>
    </row>
    <row r="612">
      <c r="A612" s="16"/>
      <c r="B612" s="16"/>
      <c r="C612" s="16"/>
    </row>
    <row r="613">
      <c r="A613" s="16"/>
      <c r="B613" s="16"/>
      <c r="C613" s="16"/>
    </row>
    <row r="614">
      <c r="A614" s="16"/>
      <c r="B614" s="16"/>
      <c r="C614" s="16"/>
    </row>
    <row r="615">
      <c r="A615" s="16"/>
      <c r="B615" s="16"/>
      <c r="C615" s="16"/>
    </row>
    <row r="616">
      <c r="A616" s="16"/>
      <c r="B616" s="16"/>
      <c r="C616" s="16"/>
    </row>
    <row r="617">
      <c r="A617" s="16"/>
      <c r="B617" s="16"/>
      <c r="C617" s="16"/>
    </row>
    <row r="618">
      <c r="A618" s="16"/>
      <c r="B618" s="16"/>
      <c r="C618" s="16"/>
    </row>
    <row r="619">
      <c r="A619" s="16"/>
      <c r="B619" s="16"/>
      <c r="C619" s="16"/>
    </row>
    <row r="620">
      <c r="A620" s="16"/>
      <c r="B620" s="16"/>
      <c r="C620" s="16"/>
    </row>
    <row r="621">
      <c r="A621" s="16"/>
      <c r="B621" s="16"/>
      <c r="C621" s="16"/>
    </row>
    <row r="622">
      <c r="A622" s="16"/>
      <c r="B622" s="16"/>
      <c r="C622" s="16"/>
    </row>
    <row r="623">
      <c r="A623" s="16"/>
      <c r="B623" s="16"/>
      <c r="C623" s="16"/>
    </row>
    <row r="624">
      <c r="A624" s="16"/>
      <c r="B624" s="16"/>
      <c r="C624" s="16"/>
    </row>
    <row r="625">
      <c r="A625" s="16"/>
      <c r="B625" s="16"/>
      <c r="C625" s="16"/>
    </row>
    <row r="626">
      <c r="A626" s="16"/>
      <c r="B626" s="16"/>
      <c r="C626" s="16"/>
    </row>
    <row r="627">
      <c r="A627" s="16"/>
      <c r="B627" s="16"/>
      <c r="C627" s="16"/>
    </row>
    <row r="628">
      <c r="A628" s="16"/>
      <c r="B628" s="16"/>
      <c r="C628" s="16"/>
    </row>
    <row r="629">
      <c r="A629" s="16"/>
      <c r="B629" s="16"/>
      <c r="C629" s="16"/>
    </row>
    <row r="630">
      <c r="A630" s="16"/>
      <c r="B630" s="16"/>
      <c r="C630" s="16"/>
    </row>
    <row r="631">
      <c r="A631" s="16"/>
      <c r="B631" s="16"/>
      <c r="C631" s="16"/>
    </row>
    <row r="632">
      <c r="A632" s="16"/>
      <c r="B632" s="16"/>
      <c r="C632" s="16"/>
    </row>
    <row r="633">
      <c r="A633" s="16"/>
      <c r="B633" s="16"/>
      <c r="C633" s="16"/>
    </row>
    <row r="634">
      <c r="A634" s="16"/>
      <c r="B634" s="16"/>
      <c r="C634" s="16"/>
    </row>
    <row r="635">
      <c r="A635" s="16"/>
      <c r="B635" s="16"/>
      <c r="C635" s="16"/>
    </row>
    <row r="636">
      <c r="A636" s="16"/>
      <c r="B636" s="16"/>
      <c r="C636" s="16"/>
    </row>
    <row r="637">
      <c r="A637" s="16"/>
      <c r="B637" s="16"/>
      <c r="C637" s="16"/>
    </row>
    <row r="638">
      <c r="A638" s="16"/>
      <c r="B638" s="16"/>
      <c r="C638" s="16"/>
    </row>
    <row r="639">
      <c r="A639" s="16"/>
      <c r="B639" s="16"/>
      <c r="C639" s="16"/>
    </row>
    <row r="640">
      <c r="A640" s="16"/>
      <c r="B640" s="16"/>
      <c r="C640" s="16"/>
    </row>
    <row r="641">
      <c r="A641" s="16"/>
      <c r="B641" s="16"/>
      <c r="C641" s="16"/>
    </row>
    <row r="642">
      <c r="A642" s="16"/>
      <c r="B642" s="16"/>
      <c r="C642" s="16"/>
    </row>
    <row r="643">
      <c r="A643" s="16"/>
      <c r="B643" s="16"/>
      <c r="C643" s="16"/>
    </row>
    <row r="644">
      <c r="A644" s="16"/>
      <c r="B644" s="16"/>
      <c r="C644" s="16"/>
    </row>
    <row r="645">
      <c r="A645" s="16"/>
      <c r="B645" s="16"/>
      <c r="C645" s="16"/>
    </row>
    <row r="646">
      <c r="A646" s="16"/>
      <c r="B646" s="16"/>
      <c r="C646" s="16"/>
    </row>
    <row r="647">
      <c r="A647" s="16"/>
      <c r="B647" s="16"/>
      <c r="C647" s="16"/>
    </row>
    <row r="648">
      <c r="A648" s="16"/>
      <c r="B648" s="16"/>
      <c r="C648" s="16"/>
    </row>
    <row r="649">
      <c r="A649" s="16"/>
      <c r="B649" s="16"/>
      <c r="C649" s="16"/>
    </row>
    <row r="650">
      <c r="A650" s="16"/>
      <c r="B650" s="16"/>
      <c r="C650" s="16"/>
    </row>
    <row r="651">
      <c r="A651" s="16"/>
      <c r="B651" s="16"/>
      <c r="C651" s="16"/>
    </row>
    <row r="652">
      <c r="A652" s="16"/>
      <c r="B652" s="16"/>
      <c r="C652" s="16"/>
    </row>
    <row r="653">
      <c r="A653" s="16"/>
      <c r="B653" s="16"/>
      <c r="C653" s="16"/>
    </row>
    <row r="654">
      <c r="A654" s="16"/>
      <c r="B654" s="16"/>
      <c r="C654" s="16"/>
    </row>
    <row r="655">
      <c r="A655" s="16"/>
      <c r="B655" s="16"/>
      <c r="C655" s="16"/>
    </row>
    <row r="656">
      <c r="A656" s="16"/>
      <c r="B656" s="16"/>
      <c r="C656" s="16"/>
    </row>
    <row r="657">
      <c r="A657" s="16"/>
      <c r="B657" s="16"/>
      <c r="C657" s="16"/>
    </row>
    <row r="658">
      <c r="A658" s="16"/>
      <c r="B658" s="16"/>
      <c r="C658" s="16"/>
    </row>
    <row r="659">
      <c r="A659" s="16"/>
      <c r="B659" s="16"/>
      <c r="C659" s="16"/>
    </row>
    <row r="660">
      <c r="A660" s="16"/>
      <c r="B660" s="16"/>
      <c r="C660" s="16"/>
    </row>
    <row r="661">
      <c r="A661" s="16"/>
      <c r="B661" s="16"/>
      <c r="C661" s="16"/>
    </row>
    <row r="662">
      <c r="A662" s="16"/>
      <c r="B662" s="16"/>
      <c r="C662" s="16"/>
    </row>
    <row r="663">
      <c r="A663" s="16"/>
      <c r="B663" s="16"/>
      <c r="C663" s="16"/>
    </row>
    <row r="664">
      <c r="A664" s="16"/>
      <c r="B664" s="16"/>
      <c r="C664" s="16"/>
    </row>
    <row r="665">
      <c r="A665" s="16"/>
      <c r="B665" s="16"/>
      <c r="C665" s="16"/>
    </row>
    <row r="666">
      <c r="A666" s="16"/>
      <c r="B666" s="16"/>
      <c r="C666" s="16"/>
    </row>
    <row r="667">
      <c r="A667" s="16"/>
      <c r="B667" s="16"/>
      <c r="C667" s="16"/>
    </row>
    <row r="668">
      <c r="A668" s="16"/>
      <c r="B668" s="16"/>
      <c r="C668" s="16"/>
    </row>
    <row r="669">
      <c r="A669" s="16"/>
      <c r="B669" s="16"/>
      <c r="C669" s="16"/>
    </row>
    <row r="670">
      <c r="A670" s="16"/>
      <c r="B670" s="16"/>
      <c r="C670" s="16"/>
    </row>
    <row r="671">
      <c r="A671" s="16"/>
      <c r="B671" s="16"/>
      <c r="C671" s="16"/>
    </row>
    <row r="672">
      <c r="A672" s="16"/>
      <c r="B672" s="16"/>
      <c r="C672" s="16"/>
    </row>
    <row r="673">
      <c r="A673" s="16"/>
      <c r="B673" s="16"/>
      <c r="C673" s="16"/>
    </row>
    <row r="674">
      <c r="A674" s="16"/>
      <c r="B674" s="16"/>
      <c r="C674" s="16"/>
    </row>
    <row r="675">
      <c r="A675" s="16"/>
      <c r="B675" s="16"/>
      <c r="C675" s="16"/>
    </row>
    <row r="676">
      <c r="A676" s="16"/>
      <c r="B676" s="16"/>
      <c r="C676" s="16"/>
    </row>
    <row r="677">
      <c r="A677" s="16"/>
      <c r="B677" s="16"/>
      <c r="C677" s="16"/>
    </row>
    <row r="678">
      <c r="A678" s="16"/>
      <c r="B678" s="16"/>
      <c r="C678" s="16"/>
    </row>
    <row r="679">
      <c r="A679" s="16"/>
      <c r="B679" s="16"/>
      <c r="C679" s="16"/>
    </row>
    <row r="680">
      <c r="A680" s="16"/>
      <c r="B680" s="16"/>
      <c r="C680" s="16"/>
    </row>
    <row r="681">
      <c r="A681" s="16"/>
      <c r="B681" s="16"/>
      <c r="C681" s="16"/>
    </row>
    <row r="682">
      <c r="A682" s="16"/>
      <c r="B682" s="16"/>
      <c r="C682" s="16"/>
    </row>
    <row r="683">
      <c r="A683" s="16"/>
      <c r="B683" s="16"/>
      <c r="C683" s="16"/>
    </row>
    <row r="684">
      <c r="A684" s="16"/>
      <c r="B684" s="16"/>
      <c r="C684" s="16"/>
    </row>
    <row r="685">
      <c r="A685" s="16"/>
      <c r="B685" s="16"/>
      <c r="C685" s="16"/>
    </row>
    <row r="686">
      <c r="A686" s="16"/>
      <c r="B686" s="16"/>
      <c r="C686" s="16"/>
    </row>
    <row r="687">
      <c r="A687" s="16"/>
      <c r="B687" s="16"/>
      <c r="C687" s="16"/>
    </row>
    <row r="688">
      <c r="A688" s="16"/>
      <c r="B688" s="16"/>
      <c r="C688" s="16"/>
    </row>
    <row r="689">
      <c r="A689" s="16"/>
      <c r="B689" s="16"/>
      <c r="C689" s="16"/>
    </row>
    <row r="690">
      <c r="A690" s="16"/>
      <c r="B690" s="16"/>
      <c r="C690" s="16"/>
    </row>
    <row r="691">
      <c r="A691" s="16"/>
      <c r="B691" s="16"/>
      <c r="C691" s="16"/>
    </row>
    <row r="692">
      <c r="A692" s="16"/>
      <c r="B692" s="16"/>
      <c r="C692" s="16"/>
    </row>
    <row r="693">
      <c r="A693" s="16"/>
      <c r="B693" s="16"/>
      <c r="C693" s="16"/>
    </row>
    <row r="694">
      <c r="A694" s="16"/>
      <c r="B694" s="16"/>
      <c r="C694" s="16"/>
    </row>
    <row r="695">
      <c r="A695" s="16"/>
      <c r="B695" s="16"/>
      <c r="C695" s="16"/>
    </row>
    <row r="696">
      <c r="A696" s="16"/>
      <c r="B696" s="16"/>
      <c r="C696" s="16"/>
    </row>
    <row r="697">
      <c r="A697" s="16"/>
      <c r="B697" s="16"/>
      <c r="C697" s="16"/>
    </row>
    <row r="698">
      <c r="A698" s="16"/>
      <c r="B698" s="16"/>
      <c r="C698" s="16"/>
    </row>
    <row r="699">
      <c r="A699" s="16"/>
      <c r="B699" s="16"/>
      <c r="C699" s="16"/>
    </row>
    <row r="700">
      <c r="A700" s="16"/>
      <c r="B700" s="16"/>
      <c r="C700" s="16"/>
    </row>
    <row r="701">
      <c r="A701" s="16"/>
      <c r="B701" s="16"/>
      <c r="C701" s="16"/>
    </row>
    <row r="702">
      <c r="A702" s="16"/>
      <c r="B702" s="16"/>
      <c r="C702" s="16"/>
    </row>
    <row r="703">
      <c r="A703" s="16"/>
      <c r="B703" s="16"/>
      <c r="C703" s="16"/>
    </row>
    <row r="704">
      <c r="A704" s="16"/>
      <c r="B704" s="16"/>
      <c r="C704" s="16"/>
    </row>
    <row r="705">
      <c r="A705" s="16"/>
      <c r="B705" s="16"/>
      <c r="C705" s="16"/>
    </row>
    <row r="706">
      <c r="A706" s="16"/>
      <c r="B706" s="16"/>
      <c r="C706" s="16"/>
    </row>
    <row r="707">
      <c r="A707" s="16"/>
      <c r="B707" s="16"/>
      <c r="C707" s="16"/>
    </row>
    <row r="708">
      <c r="A708" s="16"/>
      <c r="B708" s="16"/>
      <c r="C708" s="16"/>
    </row>
    <row r="709">
      <c r="A709" s="16"/>
      <c r="B709" s="16"/>
      <c r="C709" s="16"/>
    </row>
    <row r="710">
      <c r="A710" s="16"/>
      <c r="B710" s="16"/>
      <c r="C710" s="16"/>
    </row>
    <row r="711">
      <c r="A711" s="16"/>
      <c r="B711" s="16"/>
      <c r="C711" s="16"/>
    </row>
    <row r="712">
      <c r="A712" s="16"/>
      <c r="B712" s="16"/>
      <c r="C712" s="16"/>
    </row>
    <row r="713">
      <c r="A713" s="16"/>
      <c r="B713" s="16"/>
      <c r="C713" s="16"/>
    </row>
    <row r="714">
      <c r="A714" s="16"/>
      <c r="B714" s="16"/>
      <c r="C714" s="16"/>
    </row>
    <row r="715">
      <c r="A715" s="16"/>
      <c r="B715" s="16"/>
      <c r="C715" s="16"/>
    </row>
    <row r="716">
      <c r="A716" s="16"/>
      <c r="B716" s="16"/>
      <c r="C716" s="16"/>
    </row>
    <row r="717">
      <c r="A717" s="16"/>
      <c r="B717" s="16"/>
      <c r="C717" s="16"/>
    </row>
    <row r="718">
      <c r="A718" s="16"/>
      <c r="B718" s="16"/>
      <c r="C718" s="16"/>
    </row>
    <row r="719">
      <c r="A719" s="16"/>
      <c r="B719" s="16"/>
      <c r="C719" s="16"/>
    </row>
    <row r="720">
      <c r="A720" s="16"/>
      <c r="B720" s="16"/>
      <c r="C720" s="16"/>
    </row>
    <row r="721">
      <c r="A721" s="16"/>
      <c r="B721" s="16"/>
      <c r="C721" s="16"/>
    </row>
    <row r="722">
      <c r="A722" s="16"/>
      <c r="B722" s="16"/>
      <c r="C722" s="16"/>
    </row>
    <row r="723">
      <c r="A723" s="16"/>
      <c r="B723" s="16"/>
      <c r="C723" s="16"/>
    </row>
    <row r="724">
      <c r="A724" s="16"/>
      <c r="B724" s="16"/>
      <c r="C724" s="16"/>
    </row>
    <row r="725">
      <c r="A725" s="16"/>
      <c r="B725" s="16"/>
      <c r="C725" s="16"/>
    </row>
    <row r="726">
      <c r="A726" s="16"/>
      <c r="B726" s="16"/>
      <c r="C726" s="16"/>
    </row>
    <row r="727">
      <c r="A727" s="16"/>
      <c r="B727" s="16"/>
      <c r="C727" s="16"/>
    </row>
    <row r="728">
      <c r="A728" s="16"/>
      <c r="B728" s="16"/>
      <c r="C728" s="16"/>
    </row>
    <row r="729">
      <c r="A729" s="16"/>
      <c r="B729" s="16"/>
      <c r="C729" s="16"/>
    </row>
    <row r="730">
      <c r="A730" s="16"/>
      <c r="B730" s="16"/>
      <c r="C730" s="16"/>
    </row>
    <row r="731">
      <c r="A731" s="16"/>
      <c r="B731" s="16"/>
      <c r="C731" s="16"/>
    </row>
    <row r="732">
      <c r="A732" s="16"/>
      <c r="B732" s="16"/>
      <c r="C732" s="16"/>
    </row>
    <row r="733">
      <c r="A733" s="16"/>
      <c r="B733" s="16"/>
      <c r="C733" s="16"/>
    </row>
    <row r="734">
      <c r="A734" s="16"/>
      <c r="B734" s="16"/>
      <c r="C734" s="16"/>
    </row>
    <row r="735">
      <c r="A735" s="16"/>
      <c r="B735" s="16"/>
      <c r="C735" s="16"/>
    </row>
    <row r="736">
      <c r="A736" s="16"/>
      <c r="B736" s="16"/>
      <c r="C736" s="16"/>
    </row>
    <row r="737">
      <c r="A737" s="16"/>
      <c r="B737" s="16"/>
      <c r="C737" s="16"/>
    </row>
    <row r="738">
      <c r="A738" s="16"/>
      <c r="B738" s="16"/>
      <c r="C738" s="16"/>
    </row>
    <row r="739">
      <c r="A739" s="16"/>
      <c r="B739" s="16"/>
      <c r="C739" s="16"/>
    </row>
    <row r="740">
      <c r="A740" s="16"/>
      <c r="B740" s="16"/>
      <c r="C740" s="16"/>
    </row>
    <row r="741">
      <c r="A741" s="16"/>
      <c r="B741" s="16"/>
      <c r="C741" s="16"/>
    </row>
    <row r="742">
      <c r="A742" s="16"/>
      <c r="B742" s="16"/>
      <c r="C742" s="16"/>
    </row>
    <row r="743">
      <c r="A743" s="16"/>
      <c r="B743" s="16"/>
      <c r="C743" s="16"/>
    </row>
    <row r="744">
      <c r="A744" s="16"/>
      <c r="B744" s="16"/>
      <c r="C744" s="16"/>
    </row>
    <row r="745">
      <c r="A745" s="16"/>
      <c r="B745" s="16"/>
      <c r="C745" s="16"/>
    </row>
    <row r="746">
      <c r="A746" s="16"/>
      <c r="B746" s="16"/>
      <c r="C746" s="16"/>
    </row>
    <row r="747">
      <c r="A747" s="16"/>
      <c r="B747" s="16"/>
      <c r="C747" s="16"/>
    </row>
    <row r="748">
      <c r="A748" s="16"/>
      <c r="B748" s="16"/>
      <c r="C748" s="16"/>
    </row>
    <row r="749">
      <c r="A749" s="16"/>
      <c r="B749" s="16"/>
      <c r="C749" s="16"/>
    </row>
    <row r="750">
      <c r="A750" s="16"/>
      <c r="B750" s="16"/>
      <c r="C750" s="16"/>
    </row>
    <row r="751">
      <c r="A751" s="16"/>
      <c r="B751" s="16"/>
      <c r="C751" s="16"/>
    </row>
    <row r="752">
      <c r="A752" s="16"/>
      <c r="B752" s="16"/>
      <c r="C752" s="16"/>
    </row>
    <row r="753">
      <c r="A753" s="16"/>
      <c r="B753" s="16"/>
      <c r="C753" s="16"/>
    </row>
    <row r="754">
      <c r="A754" s="16"/>
      <c r="B754" s="16"/>
      <c r="C754" s="16"/>
    </row>
    <row r="755">
      <c r="A755" s="16"/>
      <c r="B755" s="16"/>
      <c r="C755" s="16"/>
    </row>
    <row r="756">
      <c r="A756" s="16"/>
      <c r="B756" s="16"/>
      <c r="C756" s="16"/>
    </row>
    <row r="757">
      <c r="A757" s="16"/>
      <c r="B757" s="16"/>
      <c r="C757" s="16"/>
    </row>
    <row r="758">
      <c r="A758" s="16"/>
      <c r="B758" s="16"/>
      <c r="C758" s="16"/>
    </row>
    <row r="759">
      <c r="A759" s="16"/>
      <c r="B759" s="16"/>
      <c r="C759" s="16"/>
    </row>
    <row r="760">
      <c r="A760" s="16"/>
      <c r="B760" s="16"/>
      <c r="C760" s="16"/>
    </row>
    <row r="761">
      <c r="A761" s="16"/>
      <c r="B761" s="16"/>
      <c r="C761" s="16"/>
    </row>
    <row r="762">
      <c r="A762" s="16"/>
      <c r="B762" s="16"/>
      <c r="C762" s="16"/>
    </row>
    <row r="763">
      <c r="A763" s="16"/>
      <c r="B763" s="16"/>
      <c r="C763" s="16"/>
    </row>
    <row r="764">
      <c r="A764" s="16"/>
      <c r="B764" s="16"/>
      <c r="C764" s="16"/>
    </row>
    <row r="765">
      <c r="A765" s="16"/>
      <c r="B765" s="16"/>
      <c r="C765" s="16"/>
    </row>
    <row r="766">
      <c r="A766" s="16"/>
      <c r="B766" s="16"/>
      <c r="C766" s="16"/>
    </row>
    <row r="767">
      <c r="A767" s="16"/>
      <c r="B767" s="16"/>
      <c r="C767" s="16"/>
    </row>
    <row r="768">
      <c r="A768" s="16"/>
      <c r="B768" s="16"/>
      <c r="C768" s="16"/>
    </row>
    <row r="769">
      <c r="A769" s="16"/>
      <c r="B769" s="16"/>
      <c r="C769" s="16"/>
    </row>
    <row r="770">
      <c r="A770" s="16"/>
      <c r="B770" s="16"/>
      <c r="C770" s="16"/>
    </row>
    <row r="771">
      <c r="A771" s="16"/>
      <c r="B771" s="16"/>
      <c r="C771" s="16"/>
    </row>
    <row r="772">
      <c r="A772" s="16"/>
      <c r="B772" s="16"/>
      <c r="C772" s="16"/>
    </row>
    <row r="773">
      <c r="A773" s="16"/>
      <c r="B773" s="16"/>
      <c r="C773" s="16"/>
    </row>
    <row r="774">
      <c r="A774" s="16"/>
      <c r="B774" s="16"/>
      <c r="C774" s="16"/>
    </row>
    <row r="775">
      <c r="A775" s="16"/>
      <c r="B775" s="16"/>
      <c r="C775" s="16"/>
    </row>
    <row r="776">
      <c r="A776" s="16"/>
      <c r="B776" s="16"/>
      <c r="C776" s="16"/>
    </row>
    <row r="777">
      <c r="A777" s="16"/>
      <c r="B777" s="16"/>
      <c r="C777" s="16"/>
    </row>
    <row r="778">
      <c r="A778" s="16"/>
      <c r="B778" s="16"/>
      <c r="C778" s="16"/>
    </row>
    <row r="779">
      <c r="A779" s="16"/>
      <c r="B779" s="16"/>
      <c r="C779" s="16"/>
    </row>
    <row r="780">
      <c r="A780" s="16"/>
      <c r="B780" s="16"/>
      <c r="C780" s="16"/>
    </row>
    <row r="781">
      <c r="A781" s="16"/>
      <c r="B781" s="16"/>
      <c r="C781" s="16"/>
    </row>
    <row r="782">
      <c r="A782" s="16"/>
      <c r="B782" s="16"/>
      <c r="C782" s="16"/>
    </row>
    <row r="783">
      <c r="A783" s="16"/>
      <c r="B783" s="16"/>
      <c r="C783" s="16"/>
    </row>
    <row r="784">
      <c r="A784" s="16"/>
      <c r="B784" s="16"/>
      <c r="C784" s="16"/>
    </row>
    <row r="785">
      <c r="A785" s="16"/>
      <c r="B785" s="16"/>
      <c r="C785" s="16"/>
    </row>
    <row r="786">
      <c r="A786" s="16"/>
      <c r="B786" s="16"/>
      <c r="C786" s="16"/>
    </row>
    <row r="787">
      <c r="A787" s="16"/>
      <c r="B787" s="16"/>
      <c r="C787" s="16"/>
    </row>
    <row r="788">
      <c r="A788" s="16"/>
      <c r="B788" s="16"/>
      <c r="C788" s="16"/>
    </row>
    <row r="789">
      <c r="A789" s="16"/>
      <c r="B789" s="16"/>
      <c r="C789" s="16"/>
    </row>
    <row r="790">
      <c r="A790" s="16"/>
      <c r="B790" s="16"/>
      <c r="C790" s="16"/>
    </row>
    <row r="791">
      <c r="A791" s="16"/>
      <c r="B791" s="16"/>
      <c r="C791" s="16"/>
    </row>
    <row r="792">
      <c r="A792" s="16"/>
      <c r="B792" s="16"/>
      <c r="C792" s="16"/>
    </row>
    <row r="793">
      <c r="A793" s="16"/>
      <c r="B793" s="16"/>
      <c r="C793" s="16"/>
    </row>
    <row r="794">
      <c r="A794" s="16"/>
      <c r="B794" s="16"/>
      <c r="C794" s="16"/>
    </row>
    <row r="795">
      <c r="A795" s="16"/>
      <c r="B795" s="16"/>
      <c r="C795" s="16"/>
    </row>
    <row r="796">
      <c r="A796" s="16"/>
      <c r="B796" s="16"/>
      <c r="C796" s="16"/>
    </row>
    <row r="797">
      <c r="A797" s="16"/>
      <c r="B797" s="16"/>
      <c r="C797" s="16"/>
    </row>
    <row r="798">
      <c r="A798" s="16"/>
      <c r="B798" s="16"/>
      <c r="C798" s="16"/>
    </row>
    <row r="799">
      <c r="A799" s="16"/>
      <c r="B799" s="16"/>
      <c r="C799" s="16"/>
    </row>
    <row r="800">
      <c r="A800" s="16"/>
      <c r="B800" s="16"/>
      <c r="C800" s="16"/>
    </row>
    <row r="801">
      <c r="A801" s="16"/>
      <c r="B801" s="16"/>
      <c r="C801" s="16"/>
    </row>
    <row r="802">
      <c r="A802" s="16"/>
      <c r="B802" s="16"/>
      <c r="C802" s="16"/>
    </row>
    <row r="803">
      <c r="A803" s="16"/>
      <c r="B803" s="16"/>
      <c r="C803" s="16"/>
    </row>
    <row r="804">
      <c r="A804" s="16"/>
      <c r="B804" s="16"/>
      <c r="C804" s="16"/>
    </row>
    <row r="805">
      <c r="A805" s="16"/>
      <c r="B805" s="16"/>
      <c r="C805" s="16"/>
    </row>
    <row r="806">
      <c r="A806" s="16"/>
      <c r="B806" s="16"/>
      <c r="C806" s="16"/>
    </row>
    <row r="807">
      <c r="A807" s="16"/>
      <c r="B807" s="16"/>
      <c r="C807" s="16"/>
    </row>
    <row r="808">
      <c r="A808" s="16"/>
      <c r="B808" s="16"/>
      <c r="C808" s="16"/>
    </row>
    <row r="809">
      <c r="A809" s="16"/>
      <c r="B809" s="16"/>
      <c r="C809" s="16"/>
    </row>
    <row r="810">
      <c r="A810" s="16"/>
      <c r="B810" s="16"/>
      <c r="C810" s="16"/>
    </row>
    <row r="811">
      <c r="A811" s="16"/>
      <c r="B811" s="16"/>
      <c r="C811" s="16"/>
    </row>
    <row r="812">
      <c r="A812" s="16"/>
      <c r="B812" s="16"/>
      <c r="C812" s="16"/>
    </row>
    <row r="813">
      <c r="A813" s="16"/>
      <c r="B813" s="16"/>
      <c r="C813" s="16"/>
    </row>
    <row r="814">
      <c r="A814" s="16"/>
      <c r="B814" s="16"/>
      <c r="C814" s="16"/>
    </row>
    <row r="815">
      <c r="A815" s="16"/>
      <c r="B815" s="16"/>
      <c r="C815" s="16"/>
    </row>
    <row r="816">
      <c r="A816" s="16"/>
      <c r="B816" s="16"/>
      <c r="C816" s="16"/>
    </row>
    <row r="817">
      <c r="A817" s="16"/>
      <c r="B817" s="16"/>
      <c r="C817" s="16"/>
    </row>
    <row r="818">
      <c r="A818" s="16"/>
      <c r="B818" s="16"/>
      <c r="C818" s="16"/>
    </row>
    <row r="819">
      <c r="A819" s="16"/>
      <c r="B819" s="16"/>
      <c r="C819" s="16"/>
    </row>
    <row r="820">
      <c r="A820" s="16"/>
      <c r="B820" s="16"/>
      <c r="C820" s="16"/>
    </row>
    <row r="821">
      <c r="A821" s="16"/>
      <c r="B821" s="16"/>
      <c r="C821" s="16"/>
    </row>
    <row r="822">
      <c r="A822" s="16"/>
      <c r="B822" s="16"/>
      <c r="C822" s="16"/>
    </row>
    <row r="823">
      <c r="A823" s="16"/>
      <c r="B823" s="16"/>
      <c r="C823" s="16"/>
    </row>
    <row r="824">
      <c r="A824" s="16"/>
      <c r="B824" s="16"/>
      <c r="C824" s="16"/>
    </row>
    <row r="825">
      <c r="A825" s="16"/>
      <c r="B825" s="16"/>
      <c r="C825" s="16"/>
    </row>
    <row r="826">
      <c r="A826" s="16"/>
      <c r="B826" s="16"/>
      <c r="C826" s="16"/>
    </row>
    <row r="827">
      <c r="A827" s="16"/>
      <c r="B827" s="16"/>
      <c r="C827" s="16"/>
    </row>
    <row r="828">
      <c r="A828" s="16"/>
      <c r="B828" s="16"/>
      <c r="C828" s="16"/>
    </row>
    <row r="829">
      <c r="A829" s="16"/>
      <c r="B829" s="16"/>
      <c r="C829" s="16"/>
    </row>
    <row r="830">
      <c r="A830" s="16"/>
      <c r="B830" s="16"/>
      <c r="C830" s="16"/>
    </row>
    <row r="831">
      <c r="A831" s="16"/>
      <c r="B831" s="16"/>
      <c r="C831" s="16"/>
    </row>
    <row r="832">
      <c r="A832" s="16"/>
      <c r="B832" s="16"/>
      <c r="C832" s="16"/>
    </row>
    <row r="833">
      <c r="A833" s="16"/>
      <c r="B833" s="16"/>
      <c r="C833" s="16"/>
    </row>
    <row r="834">
      <c r="A834" s="16"/>
      <c r="B834" s="16"/>
      <c r="C834" s="16"/>
    </row>
    <row r="835">
      <c r="A835" s="16"/>
      <c r="B835" s="16"/>
      <c r="C835" s="16"/>
    </row>
    <row r="836">
      <c r="A836" s="16"/>
      <c r="B836" s="16"/>
      <c r="C836" s="16"/>
    </row>
    <row r="837">
      <c r="A837" s="16"/>
      <c r="B837" s="16"/>
      <c r="C837" s="16"/>
    </row>
    <row r="838">
      <c r="A838" s="16"/>
      <c r="B838" s="16"/>
      <c r="C838" s="16"/>
    </row>
    <row r="839">
      <c r="A839" s="16"/>
      <c r="B839" s="16"/>
      <c r="C839" s="16"/>
    </row>
    <row r="840">
      <c r="A840" s="16"/>
      <c r="B840" s="16"/>
      <c r="C840" s="16"/>
    </row>
    <row r="841">
      <c r="A841" s="16"/>
      <c r="B841" s="16"/>
      <c r="C841" s="16"/>
    </row>
    <row r="842">
      <c r="A842" s="16"/>
      <c r="B842" s="16"/>
      <c r="C842" s="16"/>
    </row>
    <row r="843">
      <c r="A843" s="16"/>
      <c r="B843" s="16"/>
      <c r="C843" s="16"/>
    </row>
    <row r="844">
      <c r="A844" s="16"/>
      <c r="B844" s="16"/>
      <c r="C844" s="16"/>
    </row>
    <row r="845">
      <c r="A845" s="16"/>
      <c r="B845" s="16"/>
      <c r="C845" s="16"/>
    </row>
    <row r="846">
      <c r="A846" s="16"/>
      <c r="B846" s="16"/>
      <c r="C846" s="16"/>
    </row>
    <row r="847">
      <c r="A847" s="16"/>
      <c r="B847" s="16"/>
      <c r="C847" s="16"/>
    </row>
    <row r="848">
      <c r="A848" s="16"/>
      <c r="B848" s="16"/>
      <c r="C848" s="16"/>
    </row>
    <row r="849">
      <c r="A849" s="16"/>
      <c r="B849" s="16"/>
      <c r="C849" s="16"/>
    </row>
    <row r="850">
      <c r="A850" s="16"/>
      <c r="B850" s="16"/>
      <c r="C850" s="16"/>
    </row>
    <row r="851">
      <c r="A851" s="16"/>
      <c r="B851" s="16"/>
      <c r="C851" s="16"/>
    </row>
    <row r="852">
      <c r="A852" s="16"/>
      <c r="B852" s="16"/>
      <c r="C852" s="16"/>
    </row>
    <row r="853">
      <c r="A853" s="16"/>
      <c r="B853" s="16"/>
      <c r="C853" s="16"/>
    </row>
    <row r="854">
      <c r="A854" s="16"/>
      <c r="B854" s="16"/>
      <c r="C854" s="16"/>
    </row>
    <row r="855">
      <c r="A855" s="16"/>
      <c r="B855" s="16"/>
      <c r="C855" s="16"/>
    </row>
    <row r="856">
      <c r="A856" s="16"/>
      <c r="B856" s="16"/>
      <c r="C856" s="16"/>
    </row>
    <row r="857">
      <c r="A857" s="16"/>
      <c r="B857" s="16"/>
      <c r="C857" s="16"/>
    </row>
    <row r="858">
      <c r="A858" s="16"/>
      <c r="B858" s="16"/>
      <c r="C858" s="16"/>
    </row>
    <row r="859">
      <c r="A859" s="16"/>
      <c r="B859" s="16"/>
      <c r="C859" s="16"/>
    </row>
    <row r="860">
      <c r="A860" s="16"/>
      <c r="B860" s="16"/>
      <c r="C860" s="16"/>
    </row>
    <row r="861">
      <c r="A861" s="16"/>
      <c r="B861" s="16"/>
      <c r="C861" s="16"/>
    </row>
    <row r="862">
      <c r="A862" s="16"/>
      <c r="B862" s="16"/>
      <c r="C862" s="16"/>
    </row>
    <row r="863">
      <c r="A863" s="16"/>
      <c r="B863" s="16"/>
      <c r="C863" s="16"/>
    </row>
    <row r="864">
      <c r="A864" s="16"/>
      <c r="B864" s="16"/>
      <c r="C864" s="16"/>
    </row>
    <row r="865">
      <c r="A865" s="16"/>
      <c r="B865" s="16"/>
      <c r="C865" s="16"/>
    </row>
    <row r="866">
      <c r="A866" s="16"/>
      <c r="B866" s="16"/>
      <c r="C866" s="16"/>
    </row>
    <row r="867">
      <c r="A867" s="16"/>
      <c r="B867" s="16"/>
      <c r="C867" s="16"/>
    </row>
    <row r="868">
      <c r="A868" s="16"/>
      <c r="B868" s="16"/>
      <c r="C868" s="16"/>
    </row>
    <row r="869">
      <c r="A869" s="16"/>
      <c r="B869" s="16"/>
      <c r="C869" s="16"/>
    </row>
    <row r="870">
      <c r="A870" s="16"/>
      <c r="B870" s="16"/>
      <c r="C870" s="16"/>
    </row>
    <row r="871">
      <c r="A871" s="16"/>
      <c r="B871" s="16"/>
      <c r="C871" s="16"/>
    </row>
    <row r="872">
      <c r="A872" s="16"/>
      <c r="B872" s="16"/>
      <c r="C872" s="16"/>
    </row>
    <row r="873">
      <c r="A873" s="16"/>
      <c r="B873" s="16"/>
      <c r="C873" s="16"/>
    </row>
    <row r="874">
      <c r="A874" s="16"/>
      <c r="B874" s="16"/>
      <c r="C874" s="16"/>
    </row>
    <row r="875">
      <c r="A875" s="16"/>
      <c r="B875" s="16"/>
      <c r="C875" s="16"/>
    </row>
    <row r="876">
      <c r="A876" s="16"/>
      <c r="B876" s="16"/>
      <c r="C876" s="16"/>
    </row>
    <row r="877">
      <c r="A877" s="16"/>
      <c r="B877" s="16"/>
      <c r="C877" s="16"/>
    </row>
    <row r="878">
      <c r="A878" s="16"/>
      <c r="B878" s="16"/>
      <c r="C878" s="16"/>
    </row>
    <row r="879">
      <c r="A879" s="16"/>
      <c r="B879" s="16"/>
      <c r="C879" s="16"/>
    </row>
    <row r="880">
      <c r="A880" s="16"/>
      <c r="B880" s="16"/>
      <c r="C880" s="16"/>
    </row>
    <row r="881">
      <c r="A881" s="16"/>
      <c r="B881" s="16"/>
      <c r="C881" s="16"/>
    </row>
    <row r="882">
      <c r="A882" s="16"/>
      <c r="B882" s="16"/>
      <c r="C882" s="16"/>
    </row>
    <row r="883">
      <c r="A883" s="16"/>
      <c r="B883" s="16"/>
      <c r="C883" s="16"/>
    </row>
    <row r="884">
      <c r="A884" s="16"/>
      <c r="B884" s="16"/>
      <c r="C884" s="16"/>
    </row>
    <row r="885">
      <c r="A885" s="16"/>
      <c r="B885" s="16"/>
      <c r="C885" s="16"/>
    </row>
    <row r="886">
      <c r="A886" s="16"/>
      <c r="B886" s="16"/>
      <c r="C886" s="16"/>
    </row>
    <row r="887">
      <c r="A887" s="16"/>
      <c r="B887" s="16"/>
      <c r="C887" s="16"/>
    </row>
    <row r="888">
      <c r="A888" s="16"/>
      <c r="B888" s="16"/>
      <c r="C888" s="16"/>
    </row>
    <row r="889">
      <c r="A889" s="16"/>
      <c r="B889" s="16"/>
      <c r="C889" s="16"/>
    </row>
    <row r="890">
      <c r="A890" s="16"/>
      <c r="B890" s="16"/>
      <c r="C890" s="16"/>
    </row>
    <row r="891">
      <c r="A891" s="16"/>
      <c r="B891" s="16"/>
      <c r="C891" s="16"/>
    </row>
    <row r="892">
      <c r="A892" s="16"/>
      <c r="B892" s="16"/>
      <c r="C892" s="16"/>
    </row>
    <row r="893">
      <c r="A893" s="16"/>
      <c r="B893" s="16"/>
      <c r="C893" s="16"/>
    </row>
    <row r="894">
      <c r="A894" s="16"/>
      <c r="B894" s="16"/>
      <c r="C894" s="16"/>
    </row>
    <row r="895">
      <c r="A895" s="16"/>
      <c r="B895" s="16"/>
      <c r="C895" s="16"/>
    </row>
    <row r="896">
      <c r="A896" s="16"/>
      <c r="B896" s="16"/>
      <c r="C896" s="16"/>
    </row>
    <row r="897">
      <c r="A897" s="16"/>
      <c r="B897" s="16"/>
      <c r="C897" s="16"/>
    </row>
    <row r="898">
      <c r="A898" s="16"/>
      <c r="B898" s="16"/>
      <c r="C898" s="16"/>
    </row>
    <row r="899">
      <c r="A899" s="16"/>
      <c r="B899" s="16"/>
      <c r="C899" s="16"/>
    </row>
    <row r="900">
      <c r="A900" s="16"/>
      <c r="B900" s="16"/>
      <c r="C900" s="16"/>
    </row>
    <row r="901">
      <c r="A901" s="16"/>
      <c r="B901" s="16"/>
      <c r="C901" s="16"/>
    </row>
    <row r="902">
      <c r="A902" s="16"/>
      <c r="B902" s="16"/>
      <c r="C902" s="16"/>
    </row>
    <row r="903">
      <c r="A903" s="16"/>
      <c r="B903" s="16"/>
      <c r="C903" s="16"/>
    </row>
    <row r="904">
      <c r="A904" s="16"/>
      <c r="B904" s="16"/>
      <c r="C904" s="16"/>
    </row>
    <row r="905">
      <c r="A905" s="16"/>
      <c r="B905" s="16"/>
      <c r="C905" s="16"/>
    </row>
    <row r="906">
      <c r="A906" s="16"/>
      <c r="B906" s="16"/>
      <c r="C906" s="16"/>
    </row>
    <row r="907">
      <c r="A907" s="16"/>
      <c r="B907" s="16"/>
      <c r="C907" s="16"/>
    </row>
    <row r="908">
      <c r="A908" s="16"/>
      <c r="B908" s="16"/>
      <c r="C908" s="16"/>
    </row>
    <row r="909">
      <c r="A909" s="16"/>
      <c r="B909" s="16"/>
      <c r="C909" s="16"/>
    </row>
    <row r="910">
      <c r="A910" s="16"/>
      <c r="B910" s="16"/>
      <c r="C910" s="16"/>
    </row>
    <row r="911">
      <c r="A911" s="16"/>
      <c r="B911" s="16"/>
      <c r="C911" s="16"/>
    </row>
    <row r="912">
      <c r="A912" s="16"/>
      <c r="B912" s="16"/>
      <c r="C912" s="16"/>
    </row>
    <row r="913">
      <c r="A913" s="16"/>
      <c r="B913" s="16"/>
      <c r="C913" s="16"/>
    </row>
    <row r="914">
      <c r="A914" s="16"/>
      <c r="B914" s="16"/>
      <c r="C914" s="16"/>
    </row>
    <row r="915">
      <c r="A915" s="16"/>
      <c r="B915" s="16"/>
      <c r="C915" s="16"/>
    </row>
    <row r="916">
      <c r="A916" s="16"/>
      <c r="B916" s="16"/>
      <c r="C916" s="16"/>
    </row>
    <row r="917">
      <c r="A917" s="16"/>
      <c r="B917" s="16"/>
      <c r="C917" s="16"/>
    </row>
    <row r="918">
      <c r="A918" s="16"/>
      <c r="B918" s="16"/>
      <c r="C918" s="16"/>
    </row>
    <row r="919">
      <c r="A919" s="16"/>
      <c r="B919" s="16"/>
      <c r="C919" s="16"/>
    </row>
    <row r="920">
      <c r="A920" s="16"/>
      <c r="B920" s="16"/>
      <c r="C920" s="16"/>
    </row>
    <row r="921">
      <c r="A921" s="16"/>
      <c r="B921" s="16"/>
      <c r="C921" s="16"/>
    </row>
    <row r="922">
      <c r="A922" s="16"/>
      <c r="B922" s="16"/>
      <c r="C922" s="16"/>
    </row>
    <row r="923">
      <c r="A923" s="16"/>
      <c r="B923" s="16"/>
      <c r="C923" s="16"/>
    </row>
    <row r="924">
      <c r="A924" s="16"/>
      <c r="B924" s="16"/>
      <c r="C924" s="16"/>
    </row>
    <row r="925">
      <c r="A925" s="16"/>
      <c r="B925" s="16"/>
      <c r="C925" s="16"/>
    </row>
    <row r="926">
      <c r="A926" s="16"/>
      <c r="B926" s="16"/>
      <c r="C926" s="16"/>
    </row>
    <row r="927">
      <c r="A927" s="16"/>
      <c r="B927" s="16"/>
      <c r="C927" s="16"/>
    </row>
    <row r="928">
      <c r="A928" s="16"/>
      <c r="B928" s="16"/>
      <c r="C928" s="16"/>
    </row>
    <row r="929">
      <c r="A929" s="16"/>
      <c r="B929" s="16"/>
      <c r="C929" s="16"/>
    </row>
    <row r="930">
      <c r="A930" s="16"/>
      <c r="B930" s="16"/>
      <c r="C930" s="16"/>
    </row>
    <row r="931">
      <c r="A931" s="16"/>
      <c r="B931" s="16"/>
      <c r="C931" s="16"/>
    </row>
    <row r="932">
      <c r="A932" s="16"/>
      <c r="B932" s="16"/>
      <c r="C932" s="16"/>
    </row>
    <row r="933">
      <c r="A933" s="16"/>
      <c r="B933" s="16"/>
      <c r="C933" s="16"/>
    </row>
    <row r="934">
      <c r="A934" s="16"/>
      <c r="B934" s="16"/>
      <c r="C934" s="16"/>
    </row>
    <row r="935">
      <c r="A935" s="16"/>
      <c r="B935" s="16"/>
      <c r="C935" s="16"/>
    </row>
    <row r="936">
      <c r="A936" s="16"/>
      <c r="B936" s="16"/>
      <c r="C936" s="16"/>
    </row>
    <row r="937">
      <c r="A937" s="16"/>
      <c r="B937" s="16"/>
      <c r="C937" s="16"/>
    </row>
    <row r="938">
      <c r="A938" s="16"/>
      <c r="B938" s="16"/>
      <c r="C938" s="16"/>
    </row>
    <row r="939">
      <c r="A939" s="16"/>
      <c r="B939" s="16"/>
      <c r="C939" s="16"/>
    </row>
    <row r="940">
      <c r="A940" s="16"/>
      <c r="B940" s="16"/>
      <c r="C940" s="16"/>
    </row>
    <row r="941">
      <c r="A941" s="16"/>
      <c r="B941" s="16"/>
      <c r="C941" s="16"/>
    </row>
    <row r="942">
      <c r="A942" s="16"/>
      <c r="B942" s="16"/>
      <c r="C942" s="16"/>
    </row>
    <row r="943">
      <c r="A943" s="16"/>
      <c r="B943" s="16"/>
      <c r="C943" s="16"/>
    </row>
    <row r="944">
      <c r="A944" s="16"/>
      <c r="B944" s="16"/>
      <c r="C944" s="16"/>
    </row>
    <row r="945">
      <c r="A945" s="16"/>
      <c r="B945" s="16"/>
      <c r="C945" s="16"/>
    </row>
    <row r="946">
      <c r="A946" s="16"/>
      <c r="B946" s="16"/>
      <c r="C946" s="16"/>
    </row>
    <row r="947">
      <c r="A947" s="16"/>
      <c r="B947" s="16"/>
      <c r="C947" s="16"/>
    </row>
    <row r="948">
      <c r="A948" s="16"/>
      <c r="B948" s="16"/>
      <c r="C948" s="16"/>
    </row>
    <row r="949">
      <c r="A949" s="16"/>
      <c r="B949" s="16"/>
      <c r="C949" s="16"/>
    </row>
    <row r="950">
      <c r="A950" s="16"/>
      <c r="B950" s="16"/>
      <c r="C950" s="16"/>
    </row>
    <row r="951">
      <c r="A951" s="16"/>
      <c r="B951" s="16"/>
      <c r="C951" s="16"/>
    </row>
    <row r="952">
      <c r="A952" s="16"/>
      <c r="B952" s="16"/>
      <c r="C952" s="16"/>
    </row>
    <row r="953">
      <c r="A953" s="16"/>
      <c r="B953" s="16"/>
      <c r="C953" s="16"/>
    </row>
    <row r="954">
      <c r="A954" s="16"/>
      <c r="B954" s="16"/>
      <c r="C954" s="16"/>
    </row>
    <row r="955">
      <c r="A955" s="16"/>
      <c r="B955" s="16"/>
      <c r="C955" s="16"/>
    </row>
    <row r="956">
      <c r="A956" s="16"/>
      <c r="B956" s="16"/>
      <c r="C956" s="16"/>
    </row>
    <row r="957">
      <c r="A957" s="16"/>
      <c r="B957" s="16"/>
      <c r="C957" s="16"/>
    </row>
    <row r="958">
      <c r="A958" s="16"/>
      <c r="B958" s="16"/>
      <c r="C958" s="16"/>
    </row>
    <row r="959">
      <c r="A959" s="16"/>
      <c r="B959" s="16"/>
      <c r="C959" s="16"/>
    </row>
    <row r="960">
      <c r="A960" s="16"/>
      <c r="B960" s="16"/>
      <c r="C960" s="16"/>
    </row>
    <row r="961">
      <c r="A961" s="16"/>
      <c r="B961" s="16"/>
      <c r="C961" s="16"/>
    </row>
    <row r="962">
      <c r="A962" s="16"/>
      <c r="B962" s="16"/>
      <c r="C962" s="16"/>
    </row>
    <row r="963">
      <c r="A963" s="16"/>
      <c r="B963" s="16"/>
      <c r="C963" s="16"/>
    </row>
    <row r="964">
      <c r="A964" s="16"/>
      <c r="B964" s="16"/>
      <c r="C964" s="16"/>
    </row>
    <row r="965">
      <c r="A965" s="16"/>
      <c r="B965" s="16"/>
      <c r="C965" s="16"/>
    </row>
    <row r="966">
      <c r="A966" s="16"/>
      <c r="B966" s="16"/>
      <c r="C966" s="16"/>
    </row>
    <row r="967">
      <c r="A967" s="16"/>
      <c r="B967" s="16"/>
      <c r="C967" s="16"/>
    </row>
    <row r="968">
      <c r="A968" s="16"/>
      <c r="B968" s="16"/>
      <c r="C968" s="16"/>
    </row>
    <row r="969">
      <c r="A969" s="16"/>
      <c r="B969" s="16"/>
      <c r="C969" s="16"/>
    </row>
    <row r="970">
      <c r="A970" s="16"/>
      <c r="B970" s="16"/>
      <c r="C970" s="16"/>
    </row>
    <row r="971">
      <c r="A971" s="16"/>
      <c r="B971" s="16"/>
      <c r="C971" s="16"/>
    </row>
    <row r="972">
      <c r="A972" s="16"/>
      <c r="B972" s="16"/>
      <c r="C972" s="16"/>
    </row>
    <row r="973">
      <c r="A973" s="16"/>
      <c r="B973" s="16"/>
      <c r="C973" s="16"/>
    </row>
    <row r="974">
      <c r="A974" s="16"/>
      <c r="B974" s="16"/>
      <c r="C974" s="16"/>
    </row>
    <row r="975">
      <c r="A975" s="16"/>
      <c r="B975" s="16"/>
      <c r="C975" s="16"/>
    </row>
    <row r="976">
      <c r="A976" s="16"/>
      <c r="B976" s="16"/>
      <c r="C976" s="16"/>
    </row>
    <row r="977">
      <c r="A977" s="16"/>
      <c r="B977" s="16"/>
      <c r="C977" s="16"/>
    </row>
    <row r="978">
      <c r="A978" s="16"/>
      <c r="B978" s="16"/>
      <c r="C978" s="16"/>
    </row>
    <row r="979">
      <c r="A979" s="16"/>
      <c r="B979" s="16"/>
      <c r="C979" s="16"/>
    </row>
    <row r="980">
      <c r="A980" s="16"/>
      <c r="B980" s="16"/>
      <c r="C980" s="16"/>
    </row>
    <row r="981">
      <c r="A981" s="16"/>
      <c r="B981" s="16"/>
      <c r="C981" s="16"/>
    </row>
    <row r="982">
      <c r="A982" s="16"/>
      <c r="B982" s="16"/>
      <c r="C982" s="16"/>
    </row>
    <row r="983">
      <c r="A983" s="16"/>
      <c r="B983" s="16"/>
      <c r="C983" s="16"/>
    </row>
    <row r="984">
      <c r="A984" s="16"/>
      <c r="B984" s="16"/>
      <c r="C984" s="16"/>
    </row>
    <row r="985">
      <c r="A985" s="16"/>
      <c r="B985" s="16"/>
      <c r="C985" s="16"/>
    </row>
    <row r="986">
      <c r="A986" s="16"/>
      <c r="B986" s="16"/>
      <c r="C986" s="16"/>
    </row>
    <row r="987">
      <c r="A987" s="16"/>
      <c r="B987" s="16"/>
      <c r="C987" s="16"/>
    </row>
    <row r="988">
      <c r="A988" s="16"/>
      <c r="B988" s="16"/>
      <c r="C988" s="16"/>
    </row>
    <row r="989">
      <c r="A989" s="16"/>
      <c r="B989" s="16"/>
      <c r="C989" s="16"/>
    </row>
    <row r="990">
      <c r="A990" s="16"/>
      <c r="B990" s="16"/>
      <c r="C990" s="16"/>
    </row>
    <row r="991">
      <c r="A991" s="16"/>
      <c r="B991" s="16"/>
      <c r="C991" s="16"/>
    </row>
    <row r="992">
      <c r="A992" s="16"/>
      <c r="B992" s="16"/>
      <c r="C992" s="16"/>
    </row>
    <row r="993">
      <c r="A993" s="16"/>
      <c r="B993" s="16"/>
      <c r="C993" s="16"/>
    </row>
    <row r="994">
      <c r="A994" s="16"/>
      <c r="B994" s="16"/>
      <c r="C994" s="16"/>
    </row>
    <row r="995">
      <c r="A995" s="16"/>
      <c r="B995" s="16"/>
      <c r="C995" s="16"/>
    </row>
    <row r="996">
      <c r="A996" s="16"/>
      <c r="B996" s="16"/>
      <c r="C996" s="16"/>
    </row>
    <row r="997">
      <c r="A997" s="16"/>
      <c r="B997" s="16"/>
      <c r="C997" s="16"/>
    </row>
    <row r="998">
      <c r="A998" s="16"/>
      <c r="B998" s="16"/>
      <c r="C998" s="16"/>
    </row>
    <row r="999">
      <c r="A999" s="16"/>
      <c r="B999" s="16"/>
      <c r="C999" s="16"/>
    </row>
    <row r="1000">
      <c r="A1000" s="16"/>
      <c r="B1000" s="16"/>
      <c r="C1000" s="16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F1" s="64" t="s">
        <v>656</v>
      </c>
      <c r="G1" s="91"/>
      <c r="H1" s="91"/>
      <c r="I1" s="91"/>
      <c r="J1" s="92"/>
      <c r="L1" s="93"/>
      <c r="M1" s="94" t="s">
        <v>4043</v>
      </c>
      <c r="N1" s="94" t="s">
        <v>4044</v>
      </c>
      <c r="O1" s="93"/>
      <c r="P1" s="93"/>
      <c r="Q1" s="93"/>
      <c r="R1" s="93"/>
    </row>
    <row r="2">
      <c r="F2" s="67" t="s">
        <v>657</v>
      </c>
      <c r="G2" s="67" t="s">
        <v>658</v>
      </c>
      <c r="H2" s="67" t="s">
        <v>659</v>
      </c>
      <c r="I2" s="67" t="s">
        <v>660</v>
      </c>
      <c r="J2" s="67" t="s">
        <v>661</v>
      </c>
      <c r="L2" s="93"/>
      <c r="M2" s="95" t="s">
        <v>315</v>
      </c>
      <c r="N2" s="96"/>
      <c r="O2" s="95" t="s">
        <v>4045</v>
      </c>
      <c r="P2" s="96"/>
      <c r="Q2" s="95" t="s">
        <v>4046</v>
      </c>
      <c r="R2" s="96"/>
    </row>
    <row r="3">
      <c r="F3" s="68">
        <v>1071294.77</v>
      </c>
      <c r="G3" s="68">
        <v>3909.0</v>
      </c>
      <c r="H3" s="69">
        <v>97790.27</v>
      </c>
      <c r="I3" s="68">
        <v>1172994.04</v>
      </c>
      <c r="J3" s="70">
        <v>0.9166</v>
      </c>
      <c r="L3" s="97" t="s">
        <v>4047</v>
      </c>
      <c r="M3" s="98" t="s">
        <v>4048</v>
      </c>
      <c r="N3" s="98" t="s">
        <v>4049</v>
      </c>
      <c r="O3" s="98" t="s">
        <v>4048</v>
      </c>
      <c r="P3" s="98" t="s">
        <v>4049</v>
      </c>
      <c r="Q3" s="98" t="s">
        <v>4048</v>
      </c>
      <c r="R3" s="98" t="s">
        <v>4049</v>
      </c>
    </row>
    <row r="4">
      <c r="F4" s="56" t="str">
        <f>B2</f>
        <v/>
      </c>
      <c r="G4" s="56" t="str">
        <f>B5</f>
        <v/>
      </c>
      <c r="H4" s="56" t="str">
        <f>B6</f>
        <v/>
      </c>
      <c r="L4" s="99">
        <v>36.0</v>
      </c>
      <c r="M4" s="100">
        <v>7433.0</v>
      </c>
      <c r="N4" s="101">
        <v>8.620000000000003</v>
      </c>
      <c r="O4" s="101">
        <v>1062.28</v>
      </c>
      <c r="P4" s="101">
        <v>9.18</v>
      </c>
      <c r="Q4" s="101">
        <v>3493.7599999999998</v>
      </c>
      <c r="R4" s="101">
        <v>8.61</v>
      </c>
    </row>
    <row r="5">
      <c r="F5" s="55">
        <f t="shared" ref="F5:H5" si="1">F3-F4</f>
        <v>1071294.77</v>
      </c>
      <c r="G5" s="55">
        <f t="shared" si="1"/>
        <v>3909</v>
      </c>
      <c r="H5" s="71">
        <f t="shared" si="1"/>
        <v>97790.27</v>
      </c>
      <c r="L5" s="99">
        <v>37.0</v>
      </c>
      <c r="M5" s="100">
        <v>9385.0</v>
      </c>
      <c r="N5" s="101">
        <v>8.620000000000003</v>
      </c>
      <c r="O5" s="101">
        <v>2158.9</v>
      </c>
      <c r="P5" s="101">
        <v>9.18</v>
      </c>
      <c r="Q5" s="101">
        <v>4490.58</v>
      </c>
      <c r="R5" s="101">
        <v>8.610000000000003</v>
      </c>
    </row>
    <row r="6">
      <c r="L6" s="99">
        <v>38.0</v>
      </c>
      <c r="M6" s="100">
        <v>8041.0</v>
      </c>
      <c r="N6" s="101">
        <v>8.620000000000003</v>
      </c>
      <c r="O6" s="101">
        <v>1757.61</v>
      </c>
      <c r="P6" s="101">
        <v>9.179999999999998</v>
      </c>
      <c r="Q6" s="101">
        <v>3884.5899999999997</v>
      </c>
      <c r="R6" s="101">
        <v>8.61</v>
      </c>
    </row>
    <row r="7">
      <c r="L7" s="99">
        <v>39.0</v>
      </c>
      <c r="M7" s="100">
        <v>10261.0</v>
      </c>
      <c r="N7" s="101">
        <v>8.620000000000003</v>
      </c>
      <c r="O7" s="101">
        <v>2004.08</v>
      </c>
      <c r="P7" s="101">
        <v>9.179999999999998</v>
      </c>
      <c r="Q7" s="101">
        <v>5161.85</v>
      </c>
      <c r="R7" s="101">
        <v>8.610000000000003</v>
      </c>
    </row>
    <row r="8">
      <c r="L8" s="99">
        <v>40.0</v>
      </c>
      <c r="M8" s="100">
        <v>1997.0</v>
      </c>
      <c r="N8" s="101">
        <v>8.62</v>
      </c>
      <c r="O8" s="101">
        <v>229.51</v>
      </c>
      <c r="P8" s="101">
        <v>9.18</v>
      </c>
      <c r="Q8" s="101">
        <v>1372.4199999999998</v>
      </c>
      <c r="R8" s="101">
        <v>8.61</v>
      </c>
    </row>
    <row r="9">
      <c r="L9" s="102" t="s">
        <v>655</v>
      </c>
      <c r="M9" s="103">
        <v>37117.0</v>
      </c>
      <c r="N9" s="104">
        <v>8.619999999999985</v>
      </c>
      <c r="O9" s="104">
        <v>7212.38</v>
      </c>
      <c r="P9" s="104">
        <v>9.180000000000005</v>
      </c>
      <c r="Q9" s="104">
        <v>18403.200000000004</v>
      </c>
      <c r="R9" s="104">
        <v>8.61000000000001</v>
      </c>
    </row>
    <row r="10">
      <c r="M10" s="56" t="str">
        <f>B3</f>
        <v/>
      </c>
      <c r="O10" s="56" t="str">
        <f>B4</f>
        <v/>
      </c>
      <c r="Q10" s="56" t="str">
        <f>B5</f>
        <v/>
      </c>
    </row>
    <row r="11">
      <c r="M11" s="105">
        <f>M9-M10</f>
        <v>37117</v>
      </c>
      <c r="O11" s="55">
        <f>O9-O10</f>
        <v>7212.38</v>
      </c>
      <c r="Q11" s="55">
        <f>Q9-Q10</f>
        <v>18403.2</v>
      </c>
    </row>
    <row r="14"/>
    <row r="15"/>
  </sheetData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 hidden="1"/>
    <row r="3">
      <c r="A3" s="37"/>
      <c r="B3" s="37"/>
    </row>
    <row r="4">
      <c r="A4" s="37"/>
      <c r="B4" s="37"/>
    </row>
    <row r="5">
      <c r="A5" s="37"/>
      <c r="B5" s="37"/>
    </row>
    <row r="6">
      <c r="A6" s="37"/>
      <c r="B6" s="37"/>
    </row>
    <row r="7">
      <c r="A7" s="37"/>
      <c r="B7" s="37"/>
    </row>
    <row r="8">
      <c r="A8" s="37"/>
      <c r="B8" s="37"/>
    </row>
    <row r="9">
      <c r="A9" s="37"/>
      <c r="B9" s="37"/>
    </row>
    <row r="10">
      <c r="A10" s="37"/>
      <c r="B10" s="37"/>
    </row>
    <row r="11">
      <c r="A11" s="37"/>
      <c r="B11" s="37"/>
    </row>
    <row r="12">
      <c r="A12" s="37"/>
      <c r="B12" s="37"/>
    </row>
    <row r="13">
      <c r="A13" s="37"/>
      <c r="B13" s="37"/>
    </row>
    <row r="14">
      <c r="A14" s="37"/>
      <c r="B14" s="37"/>
    </row>
    <row r="15">
      <c r="A15" s="37"/>
      <c r="B15" s="37"/>
    </row>
    <row r="16">
      <c r="A16" s="37"/>
      <c r="B16" s="37"/>
    </row>
    <row r="17">
      <c r="A17" s="37"/>
      <c r="B17" s="37"/>
    </row>
    <row r="18">
      <c r="A18" s="37"/>
      <c r="B18" s="37"/>
    </row>
    <row r="19">
      <c r="A19" s="37"/>
      <c r="B19" s="37"/>
    </row>
    <row r="20">
      <c r="A20" s="37"/>
      <c r="B20" s="37"/>
    </row>
    <row r="21">
      <c r="A21" s="37"/>
      <c r="B21" s="37"/>
    </row>
    <row r="22">
      <c r="A22" s="37"/>
      <c r="B22" s="37"/>
    </row>
    <row r="23">
      <c r="A23" s="37"/>
      <c r="B23" s="37"/>
    </row>
    <row r="24">
      <c r="A24" s="37"/>
      <c r="B24" s="37"/>
    </row>
    <row r="25">
      <c r="A25" s="37"/>
      <c r="B25" s="37"/>
    </row>
    <row r="26">
      <c r="A26" s="37"/>
      <c r="B26" s="37"/>
    </row>
    <row r="27">
      <c r="A27" s="37"/>
      <c r="B27" s="37"/>
    </row>
    <row r="28">
      <c r="A28" s="37"/>
      <c r="B28" s="37"/>
    </row>
    <row r="29">
      <c r="A29" s="37"/>
      <c r="B29" s="37"/>
    </row>
    <row r="30">
      <c r="A30" s="37"/>
      <c r="B30" s="37"/>
    </row>
    <row r="31">
      <c r="A31" s="37"/>
      <c r="B31" s="37"/>
    </row>
    <row r="32">
      <c r="A32" s="37"/>
      <c r="B32" s="37"/>
    </row>
    <row r="33">
      <c r="A33" s="37"/>
      <c r="B33" s="37"/>
    </row>
    <row r="34">
      <c r="A34" s="37"/>
      <c r="B34" s="37"/>
    </row>
  </sheetData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" t="s">
        <v>80</v>
      </c>
      <c r="B1" s="20" t="s">
        <v>2</v>
      </c>
      <c r="C1" s="20" t="s">
        <v>4051</v>
      </c>
    </row>
    <row r="2">
      <c r="A2" s="20">
        <v>307.0</v>
      </c>
      <c r="B2" s="20" t="s">
        <v>16</v>
      </c>
      <c r="C2" s="20" t="s">
        <v>81</v>
      </c>
    </row>
    <row r="3">
      <c r="A3" s="20">
        <v>308.0</v>
      </c>
      <c r="B3" s="20" t="s">
        <v>16</v>
      </c>
      <c r="C3" s="20" t="s">
        <v>81</v>
      </c>
    </row>
    <row r="4">
      <c r="A4" s="20">
        <v>309.0</v>
      </c>
      <c r="B4" s="20" t="s">
        <v>16</v>
      </c>
      <c r="C4" s="20" t="s">
        <v>81</v>
      </c>
    </row>
    <row r="5">
      <c r="A5" s="20">
        <v>1618.0</v>
      </c>
      <c r="B5" s="20" t="s">
        <v>82</v>
      </c>
      <c r="C5" s="20" t="s">
        <v>83</v>
      </c>
    </row>
    <row r="6">
      <c r="A6" s="20">
        <v>1622.0</v>
      </c>
      <c r="B6" s="20" t="s">
        <v>82</v>
      </c>
      <c r="C6" s="20" t="s">
        <v>135</v>
      </c>
    </row>
    <row r="7">
      <c r="A7" s="20">
        <v>1627.0</v>
      </c>
      <c r="B7" s="20" t="s">
        <v>82</v>
      </c>
      <c r="C7" s="20" t="s">
        <v>135</v>
      </c>
    </row>
    <row r="8">
      <c r="A8" s="20">
        <v>1628.0</v>
      </c>
      <c r="B8" s="20" t="s">
        <v>84</v>
      </c>
      <c r="C8" s="20" t="s">
        <v>85</v>
      </c>
    </row>
    <row r="9">
      <c r="A9" s="20">
        <v>1629.0</v>
      </c>
      <c r="B9" s="20" t="s">
        <v>82</v>
      </c>
      <c r="C9" s="20" t="s">
        <v>135</v>
      </c>
    </row>
    <row r="10">
      <c r="A10" s="20">
        <v>1630.0</v>
      </c>
      <c r="B10" s="20" t="s">
        <v>82</v>
      </c>
      <c r="C10" s="20" t="s">
        <v>135</v>
      </c>
    </row>
    <row r="11">
      <c r="A11" s="20">
        <v>1633.0</v>
      </c>
      <c r="B11" s="20" t="s">
        <v>82</v>
      </c>
      <c r="C11" s="20" t="s">
        <v>135</v>
      </c>
    </row>
    <row r="12">
      <c r="A12" s="20">
        <v>1635.0</v>
      </c>
      <c r="B12" s="20" t="s">
        <v>82</v>
      </c>
      <c r="C12" s="20" t="s">
        <v>135</v>
      </c>
    </row>
    <row r="13">
      <c r="A13" s="20">
        <v>1636.0</v>
      </c>
      <c r="B13" s="20" t="s">
        <v>82</v>
      </c>
      <c r="C13" s="20" t="s">
        <v>135</v>
      </c>
    </row>
    <row r="14">
      <c r="A14" s="20">
        <v>1637.0</v>
      </c>
      <c r="B14" s="20" t="s">
        <v>82</v>
      </c>
      <c r="C14" s="20" t="s">
        <v>83</v>
      </c>
    </row>
    <row r="15">
      <c r="A15" s="20">
        <v>1639.0</v>
      </c>
      <c r="B15" s="20" t="s">
        <v>84</v>
      </c>
      <c r="C15" s="20" t="s">
        <v>85</v>
      </c>
    </row>
    <row r="16">
      <c r="A16" s="20">
        <v>1640.0</v>
      </c>
      <c r="B16" s="20" t="s">
        <v>84</v>
      </c>
      <c r="C16" s="20" t="s">
        <v>85</v>
      </c>
    </row>
    <row r="17">
      <c r="A17" s="20">
        <v>1641.0</v>
      </c>
      <c r="B17" s="20" t="s">
        <v>84</v>
      </c>
      <c r="C17" s="20" t="s">
        <v>85</v>
      </c>
    </row>
    <row r="18">
      <c r="A18" s="20">
        <v>1642.0</v>
      </c>
      <c r="B18" s="20" t="s">
        <v>82</v>
      </c>
      <c r="C18" s="20" t="s">
        <v>135</v>
      </c>
    </row>
    <row r="19">
      <c r="A19" s="20">
        <v>1643.0</v>
      </c>
      <c r="B19" s="20" t="s">
        <v>82</v>
      </c>
      <c r="C19" s="20" t="s">
        <v>83</v>
      </c>
    </row>
    <row r="20">
      <c r="A20" s="20">
        <v>1649.0</v>
      </c>
      <c r="B20" s="20" t="s">
        <v>84</v>
      </c>
      <c r="C20" s="20" t="s">
        <v>85</v>
      </c>
    </row>
    <row r="21">
      <c r="A21" s="20">
        <v>1657.0</v>
      </c>
      <c r="B21" s="20" t="s">
        <v>82</v>
      </c>
      <c r="C21" s="20" t="s">
        <v>135</v>
      </c>
    </row>
    <row r="22">
      <c r="A22" s="20">
        <v>1658.0</v>
      </c>
      <c r="B22" s="20" t="s">
        <v>82</v>
      </c>
      <c r="C22" s="20" t="s">
        <v>83</v>
      </c>
    </row>
    <row r="23">
      <c r="A23" s="20">
        <v>1659.0</v>
      </c>
      <c r="B23" s="20" t="s">
        <v>82</v>
      </c>
      <c r="C23" s="20" t="s">
        <v>83</v>
      </c>
    </row>
    <row r="24">
      <c r="A24" s="20">
        <v>1660.0</v>
      </c>
      <c r="B24" s="20" t="s">
        <v>82</v>
      </c>
      <c r="C24" s="20" t="s">
        <v>135</v>
      </c>
    </row>
    <row r="25">
      <c r="A25" s="20">
        <v>1661.0</v>
      </c>
      <c r="B25" s="20" t="s">
        <v>82</v>
      </c>
      <c r="C25" s="20" t="s">
        <v>83</v>
      </c>
    </row>
    <row r="26">
      <c r="A26" s="20">
        <v>1662.0</v>
      </c>
      <c r="B26" s="20" t="s">
        <v>82</v>
      </c>
      <c r="C26" s="20" t="s">
        <v>83</v>
      </c>
    </row>
    <row r="27">
      <c r="A27" s="20">
        <v>1663.0</v>
      </c>
      <c r="B27" s="20" t="s">
        <v>82</v>
      </c>
      <c r="C27" s="20" t="s">
        <v>83</v>
      </c>
    </row>
    <row r="28">
      <c r="A28" s="20">
        <v>1664.0</v>
      </c>
      <c r="B28" s="20" t="s">
        <v>82</v>
      </c>
      <c r="C28" s="20" t="s">
        <v>83</v>
      </c>
    </row>
    <row r="29">
      <c r="A29" s="20">
        <v>1665.0</v>
      </c>
      <c r="B29" s="20" t="s">
        <v>93</v>
      </c>
      <c r="C29" s="20" t="s">
        <v>96</v>
      </c>
    </row>
    <row r="30">
      <c r="A30" s="20">
        <v>1666.0</v>
      </c>
      <c r="B30" s="20" t="s">
        <v>82</v>
      </c>
      <c r="C30" s="20" t="s">
        <v>83</v>
      </c>
    </row>
    <row r="31">
      <c r="A31" s="20">
        <v>1667.0</v>
      </c>
      <c r="B31" s="20" t="s">
        <v>82</v>
      </c>
      <c r="C31" s="20" t="s">
        <v>83</v>
      </c>
    </row>
    <row r="32">
      <c r="A32" s="20">
        <v>1668.0</v>
      </c>
      <c r="B32" s="20" t="s">
        <v>82</v>
      </c>
      <c r="C32" s="20" t="s">
        <v>83</v>
      </c>
    </row>
    <row r="33">
      <c r="A33" s="20">
        <v>1669.0</v>
      </c>
      <c r="B33" s="20" t="s">
        <v>82</v>
      </c>
      <c r="C33" s="20" t="s">
        <v>135</v>
      </c>
    </row>
    <row r="34">
      <c r="A34" s="20">
        <v>1670.0</v>
      </c>
      <c r="B34" s="20" t="s">
        <v>82</v>
      </c>
      <c r="C34" s="20" t="s">
        <v>135</v>
      </c>
    </row>
    <row r="35">
      <c r="A35" s="20">
        <v>1671.0</v>
      </c>
      <c r="B35" s="20" t="s">
        <v>82</v>
      </c>
      <c r="C35" s="20" t="s">
        <v>83</v>
      </c>
    </row>
    <row r="36">
      <c r="A36" s="20">
        <v>1672.0</v>
      </c>
      <c r="B36" s="20" t="s">
        <v>82</v>
      </c>
      <c r="C36" s="20" t="s">
        <v>135</v>
      </c>
    </row>
    <row r="37">
      <c r="A37" s="20">
        <v>1673.0</v>
      </c>
      <c r="B37" s="20" t="s">
        <v>82</v>
      </c>
      <c r="C37" s="20" t="s">
        <v>83</v>
      </c>
    </row>
    <row r="38">
      <c r="A38" s="20">
        <v>1674.0</v>
      </c>
      <c r="B38" s="20" t="s">
        <v>82</v>
      </c>
      <c r="C38" s="20" t="s">
        <v>83</v>
      </c>
    </row>
    <row r="39">
      <c r="A39" s="20">
        <v>1675.0</v>
      </c>
      <c r="B39" s="20" t="s">
        <v>16</v>
      </c>
      <c r="C39" s="20" t="s">
        <v>119</v>
      </c>
    </row>
    <row r="40">
      <c r="A40" s="20">
        <v>1676.0</v>
      </c>
      <c r="B40" s="20" t="s">
        <v>82</v>
      </c>
      <c r="C40" s="20" t="s">
        <v>83</v>
      </c>
    </row>
    <row r="41">
      <c r="A41" s="20">
        <v>1677.0</v>
      </c>
      <c r="B41" s="20" t="s">
        <v>82</v>
      </c>
      <c r="C41" s="20" t="s">
        <v>135</v>
      </c>
    </row>
    <row r="42">
      <c r="A42" s="20">
        <v>1678.0</v>
      </c>
      <c r="B42" s="20" t="s">
        <v>82</v>
      </c>
      <c r="C42" s="20" t="s">
        <v>83</v>
      </c>
    </row>
    <row r="43">
      <c r="A43" s="20">
        <v>1679.0</v>
      </c>
      <c r="B43" s="20" t="s">
        <v>82</v>
      </c>
      <c r="C43" s="20" t="s">
        <v>83</v>
      </c>
    </row>
    <row r="44">
      <c r="A44" s="20">
        <v>1680.0</v>
      </c>
      <c r="B44" s="20" t="s">
        <v>82</v>
      </c>
      <c r="C44" s="20" t="s">
        <v>83</v>
      </c>
    </row>
    <row r="45">
      <c r="A45" s="20">
        <v>1682.0</v>
      </c>
      <c r="B45" s="20" t="s">
        <v>101</v>
      </c>
      <c r="C45" s="20" t="s">
        <v>102</v>
      </c>
    </row>
    <row r="46">
      <c r="A46" s="20">
        <v>1683.0</v>
      </c>
      <c r="B46" s="20" t="s">
        <v>86</v>
      </c>
      <c r="C46" s="20" t="s">
        <v>87</v>
      </c>
    </row>
    <row r="47">
      <c r="A47" s="20">
        <v>1684.0</v>
      </c>
      <c r="B47" s="20" t="s">
        <v>82</v>
      </c>
      <c r="C47" s="20" t="s">
        <v>135</v>
      </c>
    </row>
    <row r="48">
      <c r="A48" s="20">
        <v>1685.0</v>
      </c>
      <c r="B48" s="20" t="s">
        <v>86</v>
      </c>
      <c r="C48" s="20" t="s">
        <v>87</v>
      </c>
    </row>
    <row r="49">
      <c r="A49" s="20">
        <v>1687.0</v>
      </c>
      <c r="B49" s="20" t="s">
        <v>82</v>
      </c>
      <c r="C49" s="20" t="s">
        <v>83</v>
      </c>
    </row>
    <row r="50">
      <c r="A50" s="20">
        <v>1688.0</v>
      </c>
      <c r="B50" s="20" t="s">
        <v>86</v>
      </c>
      <c r="C50" s="20" t="s">
        <v>87</v>
      </c>
    </row>
    <row r="51">
      <c r="A51" s="20">
        <v>1689.0</v>
      </c>
      <c r="B51" s="20" t="s">
        <v>86</v>
      </c>
      <c r="C51" s="20" t="s">
        <v>87</v>
      </c>
    </row>
    <row r="52">
      <c r="A52" s="20">
        <v>1690.0</v>
      </c>
      <c r="B52" s="20" t="s">
        <v>82</v>
      </c>
      <c r="C52" s="20" t="s">
        <v>135</v>
      </c>
    </row>
    <row r="53">
      <c r="A53" s="20">
        <v>1691.0</v>
      </c>
      <c r="B53" s="20" t="s">
        <v>82</v>
      </c>
      <c r="C53" s="20" t="s">
        <v>83</v>
      </c>
    </row>
    <row r="54">
      <c r="A54" s="20">
        <v>1692.0</v>
      </c>
      <c r="B54" s="20" t="s">
        <v>82</v>
      </c>
      <c r="C54" s="20" t="s">
        <v>135</v>
      </c>
    </row>
    <row r="55">
      <c r="A55" s="20">
        <v>1693.0</v>
      </c>
      <c r="B55" s="20" t="s">
        <v>84</v>
      </c>
      <c r="C55" s="20" t="s">
        <v>85</v>
      </c>
    </row>
    <row r="56">
      <c r="A56" s="20">
        <v>1694.0</v>
      </c>
      <c r="B56" s="20" t="s">
        <v>82</v>
      </c>
      <c r="C56" s="20" t="s">
        <v>135</v>
      </c>
    </row>
    <row r="57">
      <c r="A57" s="20">
        <v>1695.0</v>
      </c>
      <c r="B57" s="20" t="s">
        <v>86</v>
      </c>
      <c r="C57" s="20" t="s">
        <v>87</v>
      </c>
    </row>
    <row r="58">
      <c r="A58" s="20">
        <v>1696.0</v>
      </c>
      <c r="B58" s="20" t="s">
        <v>82</v>
      </c>
      <c r="C58" s="20" t="s">
        <v>135</v>
      </c>
    </row>
    <row r="59">
      <c r="A59" s="20">
        <v>1697.0</v>
      </c>
      <c r="B59" s="20" t="s">
        <v>86</v>
      </c>
      <c r="C59" s="20" t="s">
        <v>87</v>
      </c>
    </row>
    <row r="60">
      <c r="A60" s="20">
        <v>1698.0</v>
      </c>
      <c r="B60" s="20" t="s">
        <v>82</v>
      </c>
      <c r="C60" s="20" t="s">
        <v>135</v>
      </c>
    </row>
    <row r="61">
      <c r="A61" s="20">
        <v>1701.0</v>
      </c>
      <c r="B61" s="20" t="s">
        <v>101</v>
      </c>
      <c r="C61" s="20" t="s">
        <v>103</v>
      </c>
    </row>
    <row r="62">
      <c r="A62" s="20">
        <v>1702.0</v>
      </c>
      <c r="B62" s="20" t="s">
        <v>82</v>
      </c>
      <c r="C62" s="20" t="s">
        <v>135</v>
      </c>
    </row>
    <row r="63">
      <c r="A63" s="20">
        <v>1704.0</v>
      </c>
      <c r="B63" s="20" t="s">
        <v>86</v>
      </c>
      <c r="C63" s="20" t="s">
        <v>87</v>
      </c>
    </row>
    <row r="64">
      <c r="A64" s="20">
        <v>1705.0</v>
      </c>
      <c r="B64" s="20" t="s">
        <v>101</v>
      </c>
      <c r="C64" s="20" t="s">
        <v>103</v>
      </c>
    </row>
    <row r="65">
      <c r="A65" s="20">
        <v>1706.0</v>
      </c>
      <c r="B65" s="20" t="s">
        <v>82</v>
      </c>
      <c r="C65" s="20" t="s">
        <v>83</v>
      </c>
    </row>
    <row r="66">
      <c r="A66" s="20">
        <v>1707.0</v>
      </c>
      <c r="B66" s="20" t="s">
        <v>82</v>
      </c>
      <c r="C66" s="20" t="s">
        <v>83</v>
      </c>
    </row>
    <row r="67">
      <c r="A67" s="20">
        <v>1708.0</v>
      </c>
      <c r="B67" s="20" t="s">
        <v>82</v>
      </c>
      <c r="C67" s="20" t="s">
        <v>135</v>
      </c>
    </row>
    <row r="68">
      <c r="A68" s="20">
        <v>1709.0</v>
      </c>
      <c r="B68" s="20" t="s">
        <v>82</v>
      </c>
      <c r="C68" s="20" t="s">
        <v>83</v>
      </c>
    </row>
    <row r="69">
      <c r="A69" s="20">
        <v>1710.0</v>
      </c>
      <c r="B69" s="20" t="s">
        <v>82</v>
      </c>
      <c r="C69" s="20" t="s">
        <v>135</v>
      </c>
    </row>
    <row r="70">
      <c r="A70" s="20">
        <v>1711.0</v>
      </c>
      <c r="B70" s="20" t="s">
        <v>86</v>
      </c>
      <c r="C70" s="20" t="s">
        <v>95</v>
      </c>
    </row>
    <row r="71">
      <c r="A71" s="20">
        <v>1712.0</v>
      </c>
      <c r="B71" s="20" t="s">
        <v>16</v>
      </c>
      <c r="C71" s="20" t="s">
        <v>139</v>
      </c>
    </row>
    <row r="72">
      <c r="A72" s="20">
        <v>1713.0</v>
      </c>
      <c r="B72" s="20" t="s">
        <v>82</v>
      </c>
      <c r="C72" s="20" t="s">
        <v>135</v>
      </c>
    </row>
    <row r="73">
      <c r="A73" s="20">
        <v>1714.0</v>
      </c>
      <c r="B73" s="20" t="s">
        <v>101</v>
      </c>
      <c r="C73" s="20" t="s">
        <v>102</v>
      </c>
    </row>
    <row r="74">
      <c r="A74" s="20">
        <v>1715.0</v>
      </c>
      <c r="B74" s="20" t="s">
        <v>101</v>
      </c>
      <c r="C74" s="20" t="s">
        <v>102</v>
      </c>
    </row>
    <row r="75">
      <c r="A75" s="20">
        <v>1716.0</v>
      </c>
      <c r="B75" s="20" t="s">
        <v>101</v>
      </c>
      <c r="C75" s="20" t="s">
        <v>102</v>
      </c>
    </row>
    <row r="76">
      <c r="A76" s="20">
        <v>1717.0</v>
      </c>
      <c r="B76" s="20" t="s">
        <v>101</v>
      </c>
      <c r="C76" s="20" t="s">
        <v>102</v>
      </c>
    </row>
    <row r="77">
      <c r="A77" s="20">
        <v>1718.0</v>
      </c>
      <c r="B77" s="20" t="s">
        <v>97</v>
      </c>
      <c r="C77" s="20" t="s">
        <v>136</v>
      </c>
    </row>
    <row r="78">
      <c r="A78" s="20">
        <v>1719.0</v>
      </c>
      <c r="B78" s="20" t="s">
        <v>101</v>
      </c>
      <c r="C78" s="20" t="s">
        <v>102</v>
      </c>
    </row>
    <row r="79">
      <c r="A79" s="20">
        <v>1720.0</v>
      </c>
      <c r="B79" s="20" t="s">
        <v>86</v>
      </c>
      <c r="C79" s="20" t="s">
        <v>87</v>
      </c>
    </row>
    <row r="80">
      <c r="A80" s="20">
        <v>1721.0</v>
      </c>
      <c r="B80" s="20" t="s">
        <v>101</v>
      </c>
      <c r="C80" s="20" t="s">
        <v>103</v>
      </c>
    </row>
    <row r="81">
      <c r="A81" s="20">
        <v>1722.0</v>
      </c>
      <c r="B81" s="20" t="s">
        <v>101</v>
      </c>
      <c r="C81" s="20" t="s">
        <v>103</v>
      </c>
    </row>
    <row r="82">
      <c r="A82" s="20">
        <v>1723.0</v>
      </c>
      <c r="B82" s="20" t="s">
        <v>101</v>
      </c>
      <c r="C82" s="20" t="s">
        <v>102</v>
      </c>
    </row>
    <row r="83">
      <c r="A83" s="20">
        <v>1724.0</v>
      </c>
      <c r="B83" s="20" t="s">
        <v>84</v>
      </c>
      <c r="C83" s="20" t="s">
        <v>85</v>
      </c>
    </row>
    <row r="84">
      <c r="A84" s="20">
        <v>1725.0</v>
      </c>
      <c r="B84" s="20" t="s">
        <v>101</v>
      </c>
      <c r="C84" s="20" t="s">
        <v>102</v>
      </c>
    </row>
    <row r="85">
      <c r="A85" s="20">
        <v>1726.0</v>
      </c>
      <c r="B85" s="20" t="s">
        <v>101</v>
      </c>
      <c r="C85" s="20" t="s">
        <v>102</v>
      </c>
    </row>
    <row r="86">
      <c r="A86" s="20">
        <v>1727.0</v>
      </c>
      <c r="B86" s="20" t="s">
        <v>97</v>
      </c>
      <c r="C86" s="20" t="s">
        <v>136</v>
      </c>
    </row>
    <row r="87">
      <c r="A87" s="20">
        <v>1728.0</v>
      </c>
      <c r="B87" s="20" t="s">
        <v>101</v>
      </c>
      <c r="C87" s="20" t="s">
        <v>103</v>
      </c>
    </row>
    <row r="88">
      <c r="A88" s="20">
        <v>1729.0</v>
      </c>
      <c r="B88" s="20" t="s">
        <v>101</v>
      </c>
      <c r="C88" s="20" t="s">
        <v>103</v>
      </c>
    </row>
    <row r="89">
      <c r="A89" s="20">
        <v>1730.0</v>
      </c>
      <c r="B89" s="20" t="s">
        <v>101</v>
      </c>
      <c r="C89" s="20" t="s">
        <v>102</v>
      </c>
    </row>
    <row r="90">
      <c r="A90" s="20">
        <v>1731.0</v>
      </c>
      <c r="B90" s="20" t="s">
        <v>86</v>
      </c>
      <c r="C90" s="20" t="s">
        <v>87</v>
      </c>
    </row>
    <row r="91">
      <c r="A91" s="20">
        <v>1732.0</v>
      </c>
      <c r="B91" s="20" t="s">
        <v>108</v>
      </c>
      <c r="C91" s="20" t="s">
        <v>149</v>
      </c>
    </row>
    <row r="92">
      <c r="A92" s="20">
        <v>1733.0</v>
      </c>
      <c r="B92" s="20" t="s">
        <v>97</v>
      </c>
      <c r="C92" s="20" t="s">
        <v>136</v>
      </c>
    </row>
    <row r="93">
      <c r="A93" s="20">
        <v>1734.0</v>
      </c>
      <c r="B93" s="20" t="s">
        <v>88</v>
      </c>
      <c r="C93" s="20" t="s">
        <v>4052</v>
      </c>
    </row>
    <row r="94">
      <c r="A94" s="20">
        <v>1735.0</v>
      </c>
      <c r="B94" s="20" t="s">
        <v>86</v>
      </c>
      <c r="C94" s="20" t="s">
        <v>87</v>
      </c>
    </row>
    <row r="95">
      <c r="A95" s="20">
        <v>1736.0</v>
      </c>
      <c r="B95" s="20" t="s">
        <v>101</v>
      </c>
      <c r="C95" s="20" t="s">
        <v>103</v>
      </c>
    </row>
    <row r="96">
      <c r="A96" s="20">
        <v>1737.0</v>
      </c>
      <c r="B96" s="20" t="s">
        <v>101</v>
      </c>
      <c r="C96" s="20" t="s">
        <v>102</v>
      </c>
    </row>
    <row r="97">
      <c r="A97" s="20">
        <v>1738.0</v>
      </c>
      <c r="B97" s="20" t="s">
        <v>101</v>
      </c>
      <c r="C97" s="20" t="s">
        <v>103</v>
      </c>
    </row>
    <row r="98">
      <c r="A98" s="20">
        <v>1739.0</v>
      </c>
      <c r="B98" s="20" t="s">
        <v>101</v>
      </c>
      <c r="C98" s="20" t="s">
        <v>102</v>
      </c>
    </row>
    <row r="99">
      <c r="A99" s="20">
        <v>1740.0</v>
      </c>
      <c r="B99" s="20" t="s">
        <v>93</v>
      </c>
      <c r="C99" s="20" t="s">
        <v>96</v>
      </c>
    </row>
    <row r="100">
      <c r="A100" s="20">
        <v>1741.0</v>
      </c>
      <c r="B100" s="20" t="s">
        <v>93</v>
      </c>
      <c r="C100" s="20" t="s">
        <v>94</v>
      </c>
    </row>
    <row r="101">
      <c r="A101" s="20">
        <v>1742.0</v>
      </c>
      <c r="B101" s="20" t="s">
        <v>101</v>
      </c>
      <c r="C101" s="20" t="s">
        <v>102</v>
      </c>
    </row>
    <row r="102">
      <c r="A102" s="20">
        <v>1743.0</v>
      </c>
      <c r="B102" s="20" t="s">
        <v>84</v>
      </c>
      <c r="C102" s="20" t="s">
        <v>85</v>
      </c>
    </row>
    <row r="103">
      <c r="A103" s="20">
        <v>1745.0</v>
      </c>
      <c r="B103" s="20" t="s">
        <v>88</v>
      </c>
      <c r="C103" s="20" t="s">
        <v>4052</v>
      </c>
    </row>
    <row r="104">
      <c r="A104" s="20">
        <v>1746.0</v>
      </c>
      <c r="B104" s="20" t="s">
        <v>101</v>
      </c>
      <c r="C104" s="20" t="s">
        <v>103</v>
      </c>
    </row>
    <row r="105">
      <c r="A105" s="20">
        <v>1747.0</v>
      </c>
      <c r="B105" s="20" t="s">
        <v>101</v>
      </c>
      <c r="C105" s="20" t="s">
        <v>103</v>
      </c>
    </row>
    <row r="106">
      <c r="A106" s="20">
        <v>1748.0</v>
      </c>
      <c r="B106" s="20" t="s">
        <v>97</v>
      </c>
      <c r="C106" s="20" t="s">
        <v>136</v>
      </c>
    </row>
    <row r="107">
      <c r="A107" s="20">
        <v>1749.0</v>
      </c>
      <c r="B107" s="20" t="s">
        <v>84</v>
      </c>
      <c r="C107" s="20" t="s">
        <v>85</v>
      </c>
    </row>
    <row r="108">
      <c r="A108" s="20">
        <v>1750.0</v>
      </c>
      <c r="B108" s="20" t="s">
        <v>93</v>
      </c>
      <c r="C108" s="20" t="s">
        <v>100</v>
      </c>
    </row>
    <row r="109">
      <c r="A109" s="20">
        <v>1751.0</v>
      </c>
      <c r="B109" s="20" t="s">
        <v>84</v>
      </c>
      <c r="C109" s="20" t="s">
        <v>85</v>
      </c>
    </row>
    <row r="110">
      <c r="A110" s="20">
        <v>1752.0</v>
      </c>
      <c r="B110" s="20" t="s">
        <v>84</v>
      </c>
      <c r="C110" s="20" t="s">
        <v>85</v>
      </c>
    </row>
    <row r="111">
      <c r="A111" s="20">
        <v>1753.0</v>
      </c>
      <c r="B111" s="20" t="s">
        <v>101</v>
      </c>
      <c r="C111" s="20" t="s">
        <v>103</v>
      </c>
    </row>
    <row r="112">
      <c r="A112" s="20">
        <v>1754.0</v>
      </c>
      <c r="B112" s="20" t="s">
        <v>86</v>
      </c>
      <c r="C112" s="20" t="s">
        <v>87</v>
      </c>
    </row>
    <row r="113">
      <c r="A113" s="20">
        <v>1755.0</v>
      </c>
      <c r="B113" s="20" t="s">
        <v>101</v>
      </c>
      <c r="C113" s="20" t="s">
        <v>103</v>
      </c>
    </row>
    <row r="114">
      <c r="A114" s="20">
        <v>1756.0</v>
      </c>
      <c r="B114" s="20" t="s">
        <v>97</v>
      </c>
      <c r="C114" s="20" t="s">
        <v>136</v>
      </c>
    </row>
    <row r="115">
      <c r="A115" s="20">
        <v>1757.0</v>
      </c>
      <c r="B115" s="20" t="s">
        <v>86</v>
      </c>
      <c r="C115" s="20" t="s">
        <v>87</v>
      </c>
    </row>
    <row r="116">
      <c r="A116" s="20">
        <v>1758.0</v>
      </c>
      <c r="B116" s="20" t="s">
        <v>101</v>
      </c>
      <c r="C116" s="20" t="s">
        <v>103</v>
      </c>
    </row>
    <row r="117">
      <c r="A117" s="20">
        <v>1759.0</v>
      </c>
      <c r="B117" s="20" t="s">
        <v>84</v>
      </c>
      <c r="C117" s="20" t="s">
        <v>85</v>
      </c>
    </row>
    <row r="118">
      <c r="A118" s="20">
        <v>1760.0</v>
      </c>
      <c r="B118" s="20" t="s">
        <v>86</v>
      </c>
      <c r="C118" s="20" t="s">
        <v>111</v>
      </c>
    </row>
    <row r="119">
      <c r="A119" s="20">
        <v>1761.0</v>
      </c>
      <c r="B119" s="20" t="s">
        <v>101</v>
      </c>
      <c r="C119" s="20" t="s">
        <v>103</v>
      </c>
    </row>
    <row r="120">
      <c r="A120" s="20">
        <v>1762.0</v>
      </c>
      <c r="B120" s="20" t="s">
        <v>86</v>
      </c>
      <c r="C120" s="20" t="s">
        <v>95</v>
      </c>
    </row>
    <row r="121">
      <c r="A121" s="20">
        <v>1763.0</v>
      </c>
      <c r="B121" s="20" t="s">
        <v>101</v>
      </c>
      <c r="C121" s="20" t="s">
        <v>102</v>
      </c>
    </row>
    <row r="122">
      <c r="A122" s="20">
        <v>1764.0</v>
      </c>
      <c r="B122" s="20" t="s">
        <v>88</v>
      </c>
      <c r="C122" s="20" t="s">
        <v>144</v>
      </c>
    </row>
    <row r="123">
      <c r="A123" s="20">
        <v>1765.0</v>
      </c>
      <c r="B123" s="20" t="s">
        <v>82</v>
      </c>
      <c r="C123" s="20" t="s">
        <v>135</v>
      </c>
    </row>
    <row r="124">
      <c r="A124" s="20">
        <v>1766.0</v>
      </c>
      <c r="B124" s="20" t="s">
        <v>82</v>
      </c>
      <c r="C124" s="20" t="s">
        <v>135</v>
      </c>
    </row>
    <row r="125">
      <c r="A125" s="20">
        <v>1767.0</v>
      </c>
      <c r="B125" s="20" t="s">
        <v>86</v>
      </c>
      <c r="C125" s="20" t="s">
        <v>87</v>
      </c>
    </row>
    <row r="126">
      <c r="A126" s="20">
        <v>1768.0</v>
      </c>
      <c r="B126" s="20" t="s">
        <v>86</v>
      </c>
      <c r="C126" s="20" t="s">
        <v>95</v>
      </c>
    </row>
    <row r="127">
      <c r="A127" s="20">
        <v>1769.0</v>
      </c>
      <c r="B127" s="20" t="s">
        <v>101</v>
      </c>
      <c r="C127" s="20" t="s">
        <v>102</v>
      </c>
    </row>
    <row r="128">
      <c r="A128" s="20">
        <v>1770.0</v>
      </c>
      <c r="B128" s="20" t="s">
        <v>101</v>
      </c>
      <c r="C128" s="20" t="s">
        <v>103</v>
      </c>
    </row>
    <row r="129">
      <c r="A129" s="20">
        <v>1774.0</v>
      </c>
      <c r="B129" s="20" t="s">
        <v>97</v>
      </c>
      <c r="C129" s="20" t="s">
        <v>136</v>
      </c>
    </row>
    <row r="130">
      <c r="A130" s="20">
        <v>1777.0</v>
      </c>
      <c r="B130" s="20" t="s">
        <v>84</v>
      </c>
      <c r="C130" s="20" t="s">
        <v>85</v>
      </c>
    </row>
    <row r="131">
      <c r="A131" s="20">
        <v>1778.0</v>
      </c>
      <c r="B131" s="20" t="s">
        <v>82</v>
      </c>
      <c r="C131" s="20" t="s">
        <v>135</v>
      </c>
    </row>
    <row r="132">
      <c r="A132" s="20">
        <v>1779.0</v>
      </c>
      <c r="B132" s="20" t="s">
        <v>16</v>
      </c>
      <c r="C132" s="20" t="s">
        <v>137</v>
      </c>
    </row>
    <row r="133">
      <c r="A133" s="20">
        <v>1780.0</v>
      </c>
      <c r="B133" s="20" t="s">
        <v>86</v>
      </c>
      <c r="C133" s="20" t="s">
        <v>87</v>
      </c>
    </row>
    <row r="134">
      <c r="A134" s="20">
        <v>1782.0</v>
      </c>
      <c r="B134" s="20" t="s">
        <v>16</v>
      </c>
      <c r="C134" s="20" t="s">
        <v>139</v>
      </c>
    </row>
    <row r="135">
      <c r="A135" s="20">
        <v>1783.0</v>
      </c>
      <c r="B135" s="20" t="s">
        <v>84</v>
      </c>
      <c r="C135" s="20" t="s">
        <v>85</v>
      </c>
    </row>
    <row r="136">
      <c r="A136" s="20">
        <v>1784.0</v>
      </c>
      <c r="B136" s="20" t="s">
        <v>16</v>
      </c>
      <c r="C136" s="20" t="s">
        <v>139</v>
      </c>
    </row>
    <row r="137">
      <c r="A137" s="20">
        <v>1785.0</v>
      </c>
      <c r="B137" s="20" t="s">
        <v>93</v>
      </c>
      <c r="C137" s="20" t="s">
        <v>100</v>
      </c>
    </row>
    <row r="138">
      <c r="A138" s="20">
        <v>1786.0</v>
      </c>
      <c r="B138" s="20" t="s">
        <v>16</v>
      </c>
      <c r="C138" s="20" t="s">
        <v>139</v>
      </c>
    </row>
    <row r="139">
      <c r="A139" s="20">
        <v>1787.0</v>
      </c>
      <c r="B139" s="20" t="s">
        <v>16</v>
      </c>
      <c r="C139" s="20" t="s">
        <v>139</v>
      </c>
    </row>
    <row r="140">
      <c r="A140" s="20">
        <v>1788.0</v>
      </c>
      <c r="B140" s="20" t="s">
        <v>97</v>
      </c>
      <c r="C140" s="20" t="s">
        <v>136</v>
      </c>
    </row>
    <row r="141">
      <c r="A141" s="20">
        <v>1789.0</v>
      </c>
      <c r="B141" s="20" t="s">
        <v>16</v>
      </c>
      <c r="C141" s="20" t="s">
        <v>112</v>
      </c>
    </row>
    <row r="142">
      <c r="A142" s="20">
        <v>1790.0</v>
      </c>
      <c r="B142" s="20" t="s">
        <v>16</v>
      </c>
      <c r="C142" s="20" t="s">
        <v>139</v>
      </c>
    </row>
    <row r="143">
      <c r="A143" s="20">
        <v>1791.0</v>
      </c>
      <c r="B143" s="20" t="s">
        <v>101</v>
      </c>
      <c r="C143" s="20" t="s">
        <v>102</v>
      </c>
    </row>
    <row r="144">
      <c r="A144" s="20">
        <v>1792.0</v>
      </c>
      <c r="B144" s="20" t="s">
        <v>16</v>
      </c>
      <c r="C144" s="20" t="s">
        <v>139</v>
      </c>
    </row>
    <row r="145">
      <c r="A145" s="20">
        <v>1793.0</v>
      </c>
      <c r="B145" s="20" t="s">
        <v>93</v>
      </c>
      <c r="C145" s="20" t="s">
        <v>94</v>
      </c>
    </row>
    <row r="146">
      <c r="A146" s="20">
        <v>1794.0</v>
      </c>
      <c r="B146" s="20" t="s">
        <v>97</v>
      </c>
      <c r="C146" s="20" t="s">
        <v>147</v>
      </c>
    </row>
    <row r="147">
      <c r="A147" s="20">
        <v>1795.0</v>
      </c>
      <c r="B147" s="20" t="s">
        <v>86</v>
      </c>
      <c r="C147" s="20" t="s">
        <v>87</v>
      </c>
    </row>
    <row r="148">
      <c r="A148" s="20">
        <v>1796.0</v>
      </c>
      <c r="B148" s="20" t="s">
        <v>97</v>
      </c>
      <c r="C148" s="20" t="s">
        <v>147</v>
      </c>
    </row>
    <row r="149">
      <c r="A149" s="20">
        <v>1797.0</v>
      </c>
      <c r="B149" s="20" t="s">
        <v>16</v>
      </c>
      <c r="C149" s="20" t="s">
        <v>112</v>
      </c>
    </row>
    <row r="150">
      <c r="A150" s="20">
        <v>1798.0</v>
      </c>
      <c r="B150" s="20" t="s">
        <v>101</v>
      </c>
      <c r="C150" s="20" t="s">
        <v>103</v>
      </c>
    </row>
    <row r="151">
      <c r="A151" s="20">
        <v>1799.0</v>
      </c>
      <c r="B151" s="20" t="s">
        <v>16</v>
      </c>
      <c r="C151" s="20" t="s">
        <v>140</v>
      </c>
    </row>
    <row r="152">
      <c r="A152" s="20">
        <v>1800.0</v>
      </c>
      <c r="B152" s="20" t="s">
        <v>16</v>
      </c>
      <c r="C152" s="20" t="s">
        <v>140</v>
      </c>
    </row>
    <row r="153">
      <c r="A153" s="20">
        <v>1801.0</v>
      </c>
      <c r="B153" s="20" t="s">
        <v>16</v>
      </c>
      <c r="C153" s="20" t="s">
        <v>140</v>
      </c>
    </row>
    <row r="154">
      <c r="A154" s="20">
        <v>1802.0</v>
      </c>
      <c r="B154" s="20" t="s">
        <v>84</v>
      </c>
      <c r="C154" s="20" t="s">
        <v>85</v>
      </c>
    </row>
    <row r="155">
      <c r="A155" s="20">
        <v>1803.0</v>
      </c>
      <c r="B155" s="20" t="s">
        <v>16</v>
      </c>
      <c r="C155" s="20" t="s">
        <v>140</v>
      </c>
    </row>
    <row r="156">
      <c r="A156" s="20">
        <v>1804.0</v>
      </c>
      <c r="B156" s="20" t="s">
        <v>16</v>
      </c>
      <c r="C156" s="20" t="s">
        <v>140</v>
      </c>
    </row>
    <row r="157">
      <c r="A157" s="20">
        <v>1805.0</v>
      </c>
      <c r="B157" s="20" t="s">
        <v>16</v>
      </c>
      <c r="C157" s="20" t="s">
        <v>140</v>
      </c>
    </row>
    <row r="158">
      <c r="A158" s="20">
        <v>1806.0</v>
      </c>
      <c r="B158" s="20" t="s">
        <v>16</v>
      </c>
      <c r="C158" s="20" t="s">
        <v>112</v>
      </c>
    </row>
    <row r="159">
      <c r="A159" s="20">
        <v>1807.0</v>
      </c>
      <c r="B159" s="20" t="s">
        <v>84</v>
      </c>
      <c r="C159" s="20" t="s">
        <v>85</v>
      </c>
    </row>
    <row r="160">
      <c r="A160" s="20">
        <v>1808.0</v>
      </c>
      <c r="B160" s="20" t="s">
        <v>16</v>
      </c>
      <c r="C160" s="20" t="s">
        <v>140</v>
      </c>
    </row>
    <row r="161">
      <c r="A161" s="20">
        <v>1809.0</v>
      </c>
      <c r="B161" s="20" t="s">
        <v>84</v>
      </c>
      <c r="C161" s="20" t="s">
        <v>114</v>
      </c>
    </row>
    <row r="162">
      <c r="A162" s="20">
        <v>1810.0</v>
      </c>
      <c r="B162" s="20" t="s">
        <v>86</v>
      </c>
      <c r="C162" s="20" t="s">
        <v>95</v>
      </c>
    </row>
    <row r="163">
      <c r="A163" s="20">
        <v>1811.0</v>
      </c>
      <c r="B163" s="20" t="s">
        <v>101</v>
      </c>
      <c r="C163" s="20" t="s">
        <v>102</v>
      </c>
    </row>
    <row r="164">
      <c r="A164" s="20">
        <v>1812.0</v>
      </c>
      <c r="B164" s="20" t="s">
        <v>93</v>
      </c>
      <c r="C164" s="20" t="s">
        <v>100</v>
      </c>
    </row>
    <row r="165">
      <c r="A165" s="20">
        <v>1813.0</v>
      </c>
      <c r="B165" s="20" t="s">
        <v>101</v>
      </c>
      <c r="C165" s="20" t="s">
        <v>103</v>
      </c>
    </row>
    <row r="166">
      <c r="A166" s="20">
        <v>1814.0</v>
      </c>
      <c r="B166" s="20" t="s">
        <v>101</v>
      </c>
      <c r="C166" s="20" t="s">
        <v>103</v>
      </c>
    </row>
    <row r="167">
      <c r="A167" s="20">
        <v>1816.0</v>
      </c>
      <c r="B167" s="20" t="s">
        <v>101</v>
      </c>
      <c r="C167" s="20" t="s">
        <v>103</v>
      </c>
    </row>
    <row r="168">
      <c r="A168" s="20">
        <v>1817.0</v>
      </c>
      <c r="B168" s="20" t="s">
        <v>101</v>
      </c>
      <c r="C168" s="20" t="s">
        <v>103</v>
      </c>
    </row>
    <row r="169">
      <c r="A169" s="20">
        <v>1818.0</v>
      </c>
      <c r="B169" s="20" t="s">
        <v>101</v>
      </c>
      <c r="C169" s="20" t="s">
        <v>103</v>
      </c>
    </row>
    <row r="170">
      <c r="A170" s="20">
        <v>1819.0</v>
      </c>
      <c r="B170" s="20" t="s">
        <v>101</v>
      </c>
      <c r="C170" s="20" t="s">
        <v>103</v>
      </c>
    </row>
    <row r="171">
      <c r="A171" s="20">
        <v>1820.0</v>
      </c>
      <c r="B171" s="20" t="s">
        <v>101</v>
      </c>
      <c r="C171" s="20" t="s">
        <v>103</v>
      </c>
    </row>
    <row r="172">
      <c r="A172" s="20">
        <v>1821.0</v>
      </c>
      <c r="B172" s="20" t="s">
        <v>93</v>
      </c>
      <c r="C172" s="20" t="s">
        <v>94</v>
      </c>
    </row>
    <row r="173">
      <c r="A173" s="20">
        <v>1822.0</v>
      </c>
      <c r="B173" s="20" t="s">
        <v>16</v>
      </c>
      <c r="C173" s="20" t="s">
        <v>137</v>
      </c>
    </row>
    <row r="174">
      <c r="A174" s="20">
        <v>1823.0</v>
      </c>
      <c r="B174" s="20" t="s">
        <v>84</v>
      </c>
      <c r="C174" s="20" t="s">
        <v>85</v>
      </c>
    </row>
    <row r="175">
      <c r="A175" s="20">
        <v>1824.0</v>
      </c>
      <c r="B175" s="20" t="s">
        <v>101</v>
      </c>
      <c r="C175" s="20" t="s">
        <v>103</v>
      </c>
    </row>
    <row r="176">
      <c r="A176" s="20">
        <v>1825.0</v>
      </c>
      <c r="B176" s="20" t="s">
        <v>93</v>
      </c>
      <c r="C176" s="20" t="s">
        <v>94</v>
      </c>
    </row>
    <row r="177">
      <c r="A177" s="20">
        <v>1826.0</v>
      </c>
      <c r="B177" s="20" t="s">
        <v>101</v>
      </c>
      <c r="C177" s="20" t="s">
        <v>103</v>
      </c>
    </row>
    <row r="178">
      <c r="A178" s="20">
        <v>1827.0</v>
      </c>
      <c r="B178" s="20" t="s">
        <v>84</v>
      </c>
      <c r="C178" s="20" t="s">
        <v>114</v>
      </c>
    </row>
    <row r="179">
      <c r="A179" s="20">
        <v>1828.0</v>
      </c>
      <c r="B179" s="20" t="s">
        <v>88</v>
      </c>
      <c r="C179" s="20" t="s">
        <v>4052</v>
      </c>
    </row>
    <row r="180">
      <c r="A180" s="20">
        <v>1829.0</v>
      </c>
      <c r="B180" s="20" t="s">
        <v>93</v>
      </c>
      <c r="C180" s="20" t="s">
        <v>94</v>
      </c>
    </row>
    <row r="181">
      <c r="A181" s="20">
        <v>1830.0</v>
      </c>
      <c r="B181" s="20" t="s">
        <v>88</v>
      </c>
      <c r="C181" s="20" t="s">
        <v>4052</v>
      </c>
    </row>
    <row r="182">
      <c r="A182" s="20">
        <v>1831.0</v>
      </c>
      <c r="B182" s="20" t="s">
        <v>84</v>
      </c>
      <c r="C182" s="20" t="s">
        <v>114</v>
      </c>
    </row>
    <row r="183">
      <c r="A183" s="20">
        <v>1832.0</v>
      </c>
      <c r="B183" s="20" t="s">
        <v>84</v>
      </c>
      <c r="C183" s="20" t="s">
        <v>85</v>
      </c>
    </row>
    <row r="184">
      <c r="A184" s="20">
        <v>1833.0</v>
      </c>
      <c r="B184" s="20" t="s">
        <v>84</v>
      </c>
      <c r="C184" s="20" t="s">
        <v>85</v>
      </c>
    </row>
    <row r="185">
      <c r="A185" s="20">
        <v>1834.0</v>
      </c>
      <c r="B185" s="20" t="s">
        <v>16</v>
      </c>
      <c r="C185" s="20" t="s">
        <v>140</v>
      </c>
    </row>
    <row r="186">
      <c r="A186" s="20">
        <v>1835.0</v>
      </c>
      <c r="B186" s="20" t="s">
        <v>16</v>
      </c>
      <c r="C186" s="20" t="s">
        <v>140</v>
      </c>
    </row>
    <row r="187">
      <c r="A187" s="20">
        <v>1836.0</v>
      </c>
      <c r="B187" s="20" t="s">
        <v>84</v>
      </c>
      <c r="C187" s="20" t="s">
        <v>114</v>
      </c>
    </row>
    <row r="188">
      <c r="A188" s="20">
        <v>1837.0</v>
      </c>
      <c r="B188" s="20" t="s">
        <v>84</v>
      </c>
      <c r="C188" s="20" t="s">
        <v>85</v>
      </c>
    </row>
    <row r="189">
      <c r="A189" s="20">
        <v>1838.0</v>
      </c>
      <c r="B189" s="20" t="s">
        <v>84</v>
      </c>
      <c r="C189" s="20" t="s">
        <v>85</v>
      </c>
    </row>
    <row r="190">
      <c r="A190" s="20">
        <v>1839.0</v>
      </c>
      <c r="B190" s="20" t="s">
        <v>84</v>
      </c>
      <c r="C190" s="20" t="s">
        <v>85</v>
      </c>
    </row>
    <row r="191">
      <c r="A191" s="20">
        <v>1846.0</v>
      </c>
      <c r="B191" s="20" t="s">
        <v>16</v>
      </c>
      <c r="C191" s="20" t="s">
        <v>112</v>
      </c>
    </row>
    <row r="192">
      <c r="A192" s="20">
        <v>1847.0</v>
      </c>
      <c r="B192" s="20" t="s">
        <v>93</v>
      </c>
      <c r="C192" s="20" t="s">
        <v>94</v>
      </c>
    </row>
    <row r="193">
      <c r="A193" s="20">
        <v>1848.0</v>
      </c>
      <c r="B193" s="20" t="s">
        <v>16</v>
      </c>
      <c r="C193" s="20" t="s">
        <v>137</v>
      </c>
    </row>
    <row r="194">
      <c r="A194" s="20">
        <v>1849.0</v>
      </c>
      <c r="B194" s="20" t="s">
        <v>93</v>
      </c>
      <c r="C194" s="20" t="s">
        <v>94</v>
      </c>
    </row>
    <row r="195">
      <c r="A195" s="20">
        <v>1850.0</v>
      </c>
      <c r="B195" s="20" t="s">
        <v>93</v>
      </c>
      <c r="C195" s="20" t="s">
        <v>94</v>
      </c>
    </row>
    <row r="196">
      <c r="A196" s="20">
        <v>1851.0</v>
      </c>
      <c r="B196" s="20" t="s">
        <v>97</v>
      </c>
      <c r="C196" s="20" t="s">
        <v>136</v>
      </c>
    </row>
    <row r="197">
      <c r="A197" s="20">
        <v>1852.0</v>
      </c>
      <c r="B197" s="20" t="s">
        <v>93</v>
      </c>
      <c r="C197" s="20" t="s">
        <v>94</v>
      </c>
    </row>
    <row r="198">
      <c r="A198" s="20">
        <v>1853.0</v>
      </c>
      <c r="B198" s="20" t="s">
        <v>16</v>
      </c>
      <c r="C198" s="20" t="s">
        <v>139</v>
      </c>
    </row>
    <row r="199">
      <c r="A199" s="20">
        <v>1854.0</v>
      </c>
      <c r="B199" s="20" t="s">
        <v>93</v>
      </c>
      <c r="C199" s="20" t="s">
        <v>94</v>
      </c>
    </row>
    <row r="200">
      <c r="A200" s="20">
        <v>1855.0</v>
      </c>
      <c r="B200" s="20" t="s">
        <v>93</v>
      </c>
      <c r="C200" s="20" t="s">
        <v>94</v>
      </c>
    </row>
    <row r="201">
      <c r="A201" s="20">
        <v>1856.0</v>
      </c>
      <c r="B201" s="20" t="s">
        <v>86</v>
      </c>
      <c r="C201" s="20" t="s">
        <v>111</v>
      </c>
    </row>
    <row r="202">
      <c r="A202" s="20">
        <v>1857.0</v>
      </c>
      <c r="B202" s="20" t="s">
        <v>86</v>
      </c>
      <c r="C202" s="20" t="s">
        <v>111</v>
      </c>
    </row>
    <row r="203">
      <c r="A203" s="20">
        <v>1858.0</v>
      </c>
      <c r="B203" s="20" t="s">
        <v>86</v>
      </c>
      <c r="C203" s="20" t="s">
        <v>95</v>
      </c>
    </row>
    <row r="204">
      <c r="A204" s="20">
        <v>1859.0</v>
      </c>
      <c r="B204" s="20" t="s">
        <v>93</v>
      </c>
      <c r="C204" s="20" t="s">
        <v>94</v>
      </c>
    </row>
    <row r="205">
      <c r="A205" s="20">
        <v>1860.0</v>
      </c>
      <c r="B205" s="20" t="s">
        <v>93</v>
      </c>
      <c r="C205" s="20" t="s">
        <v>94</v>
      </c>
    </row>
    <row r="206">
      <c r="A206" s="20">
        <v>1861.0</v>
      </c>
      <c r="B206" s="20" t="s">
        <v>86</v>
      </c>
      <c r="C206" s="20" t="s">
        <v>87</v>
      </c>
    </row>
    <row r="207">
      <c r="A207" s="20">
        <v>1862.0</v>
      </c>
      <c r="B207" s="20" t="s">
        <v>88</v>
      </c>
      <c r="C207" s="20" t="s">
        <v>4052</v>
      </c>
    </row>
    <row r="208">
      <c r="A208" s="20">
        <v>1863.0</v>
      </c>
      <c r="B208" s="20" t="s">
        <v>86</v>
      </c>
      <c r="C208" s="20" t="s">
        <v>87</v>
      </c>
    </row>
    <row r="209">
      <c r="A209" s="20">
        <v>1864.0</v>
      </c>
      <c r="B209" s="20" t="s">
        <v>84</v>
      </c>
      <c r="C209" s="20" t="s">
        <v>114</v>
      </c>
    </row>
    <row r="210">
      <c r="A210" s="20">
        <v>1865.0</v>
      </c>
      <c r="B210" s="20" t="s">
        <v>93</v>
      </c>
      <c r="C210" s="20" t="s">
        <v>94</v>
      </c>
    </row>
    <row r="211">
      <c r="A211" s="20">
        <v>1866.0</v>
      </c>
      <c r="B211" s="20" t="s">
        <v>86</v>
      </c>
      <c r="C211" s="20" t="s">
        <v>87</v>
      </c>
    </row>
    <row r="212">
      <c r="A212" s="20">
        <v>1867.0</v>
      </c>
      <c r="B212" s="20" t="s">
        <v>93</v>
      </c>
      <c r="C212" s="20" t="s">
        <v>94</v>
      </c>
    </row>
    <row r="213">
      <c r="A213" s="20">
        <v>1868.0</v>
      </c>
      <c r="B213" s="20" t="s">
        <v>88</v>
      </c>
      <c r="C213" s="20" t="s">
        <v>4052</v>
      </c>
    </row>
    <row r="214">
      <c r="A214" s="20">
        <v>1869.0</v>
      </c>
      <c r="B214" s="20" t="s">
        <v>93</v>
      </c>
      <c r="C214" s="20" t="s">
        <v>94</v>
      </c>
    </row>
    <row r="215">
      <c r="A215" s="20">
        <v>1870.0</v>
      </c>
      <c r="B215" s="20" t="s">
        <v>93</v>
      </c>
      <c r="C215" s="20" t="s">
        <v>94</v>
      </c>
    </row>
    <row r="216">
      <c r="A216" s="20">
        <v>1871.0</v>
      </c>
      <c r="B216" s="20" t="s">
        <v>93</v>
      </c>
      <c r="C216" s="20" t="s">
        <v>94</v>
      </c>
    </row>
    <row r="217">
      <c r="A217" s="20">
        <v>1872.0</v>
      </c>
      <c r="B217" s="20" t="s">
        <v>88</v>
      </c>
      <c r="C217" s="20" t="s">
        <v>4052</v>
      </c>
    </row>
    <row r="218">
      <c r="A218" s="20">
        <v>1873.0</v>
      </c>
      <c r="B218" s="20" t="s">
        <v>93</v>
      </c>
      <c r="C218" s="20" t="s">
        <v>94</v>
      </c>
    </row>
    <row r="219">
      <c r="A219" s="20">
        <v>1874.0</v>
      </c>
      <c r="B219" s="20" t="s">
        <v>82</v>
      </c>
      <c r="C219" s="20" t="s">
        <v>135</v>
      </c>
    </row>
    <row r="220">
      <c r="A220" s="20">
        <v>1875.0</v>
      </c>
      <c r="B220" s="20" t="s">
        <v>88</v>
      </c>
      <c r="C220" s="20" t="s">
        <v>4052</v>
      </c>
    </row>
    <row r="221">
      <c r="A221" s="20">
        <v>1876.0</v>
      </c>
      <c r="B221" s="20" t="s">
        <v>93</v>
      </c>
      <c r="C221" s="20" t="s">
        <v>94</v>
      </c>
    </row>
    <row r="222">
      <c r="A222" s="20">
        <v>1877.0</v>
      </c>
      <c r="B222" s="20" t="s">
        <v>93</v>
      </c>
      <c r="C222" s="20" t="s">
        <v>94</v>
      </c>
    </row>
    <row r="223">
      <c r="A223" s="20">
        <v>1878.0</v>
      </c>
      <c r="B223" s="20" t="s">
        <v>93</v>
      </c>
      <c r="C223" s="20" t="s">
        <v>94</v>
      </c>
    </row>
    <row r="224">
      <c r="A224" s="20">
        <v>1879.0</v>
      </c>
      <c r="B224" s="20" t="s">
        <v>93</v>
      </c>
      <c r="C224" s="20" t="s">
        <v>94</v>
      </c>
    </row>
    <row r="225">
      <c r="A225" s="20">
        <v>1880.0</v>
      </c>
      <c r="B225" s="20" t="s">
        <v>93</v>
      </c>
      <c r="C225" s="20" t="s">
        <v>94</v>
      </c>
    </row>
    <row r="226">
      <c r="A226" s="20">
        <v>1881.0</v>
      </c>
      <c r="B226" s="20" t="s">
        <v>93</v>
      </c>
      <c r="C226" s="20" t="s">
        <v>94</v>
      </c>
    </row>
    <row r="227">
      <c r="A227" s="20">
        <v>1882.0</v>
      </c>
      <c r="B227" s="20" t="s">
        <v>16</v>
      </c>
      <c r="C227" s="20" t="s">
        <v>139</v>
      </c>
    </row>
    <row r="228">
      <c r="A228" s="20">
        <v>1883.0</v>
      </c>
      <c r="B228" s="20" t="s">
        <v>93</v>
      </c>
      <c r="C228" s="20" t="s">
        <v>94</v>
      </c>
    </row>
    <row r="229">
      <c r="A229" s="20">
        <v>1884.0</v>
      </c>
      <c r="B229" s="20" t="s">
        <v>97</v>
      </c>
      <c r="C229" s="20" t="s">
        <v>136</v>
      </c>
    </row>
    <row r="230">
      <c r="A230" s="20">
        <v>1885.0</v>
      </c>
      <c r="B230" s="20" t="s">
        <v>84</v>
      </c>
      <c r="C230" s="20" t="s">
        <v>85</v>
      </c>
    </row>
    <row r="231">
      <c r="A231" s="20">
        <v>1886.0</v>
      </c>
      <c r="B231" s="20" t="s">
        <v>93</v>
      </c>
      <c r="C231" s="20" t="s">
        <v>94</v>
      </c>
    </row>
    <row r="232">
      <c r="A232" s="20">
        <v>1887.0</v>
      </c>
      <c r="B232" s="20" t="s">
        <v>93</v>
      </c>
      <c r="C232" s="20" t="s">
        <v>94</v>
      </c>
    </row>
    <row r="233">
      <c r="A233" s="20">
        <v>1888.0</v>
      </c>
      <c r="B233" s="20" t="s">
        <v>93</v>
      </c>
      <c r="C233" s="20" t="s">
        <v>94</v>
      </c>
    </row>
    <row r="234">
      <c r="A234" s="20">
        <v>1889.0</v>
      </c>
      <c r="B234" s="20" t="s">
        <v>97</v>
      </c>
      <c r="C234" s="20" t="s">
        <v>136</v>
      </c>
    </row>
    <row r="235">
      <c r="A235" s="20">
        <v>1890.0</v>
      </c>
      <c r="B235" s="20" t="s">
        <v>16</v>
      </c>
      <c r="C235" s="20" t="s">
        <v>139</v>
      </c>
    </row>
    <row r="236">
      <c r="A236" s="20">
        <v>1891.0</v>
      </c>
      <c r="B236" s="20" t="s">
        <v>93</v>
      </c>
      <c r="C236" s="20" t="s">
        <v>94</v>
      </c>
    </row>
    <row r="237">
      <c r="A237" s="20">
        <v>1892.0</v>
      </c>
      <c r="B237" s="20" t="s">
        <v>84</v>
      </c>
      <c r="C237" s="20" t="s">
        <v>114</v>
      </c>
    </row>
    <row r="238">
      <c r="A238" s="20">
        <v>1893.0</v>
      </c>
      <c r="B238" s="20" t="s">
        <v>84</v>
      </c>
      <c r="C238" s="20" t="s">
        <v>114</v>
      </c>
    </row>
    <row r="239">
      <c r="A239" s="20">
        <v>1894.0</v>
      </c>
      <c r="B239" s="20" t="s">
        <v>86</v>
      </c>
      <c r="C239" s="20" t="s">
        <v>111</v>
      </c>
    </row>
    <row r="240">
      <c r="A240" s="20">
        <v>1895.0</v>
      </c>
      <c r="B240" s="20" t="s">
        <v>16</v>
      </c>
      <c r="C240" s="20" t="s">
        <v>139</v>
      </c>
    </row>
    <row r="241">
      <c r="A241" s="20">
        <v>1896.0</v>
      </c>
      <c r="B241" s="20" t="s">
        <v>93</v>
      </c>
      <c r="C241" s="20" t="s">
        <v>94</v>
      </c>
    </row>
    <row r="242">
      <c r="A242" s="20">
        <v>1897.0</v>
      </c>
      <c r="B242" s="20" t="s">
        <v>84</v>
      </c>
      <c r="C242" s="20" t="s">
        <v>114</v>
      </c>
    </row>
    <row r="243">
      <c r="A243" s="20">
        <v>1898.0</v>
      </c>
      <c r="B243" s="20" t="s">
        <v>84</v>
      </c>
      <c r="C243" s="20" t="s">
        <v>114</v>
      </c>
    </row>
    <row r="244">
      <c r="A244" s="20">
        <v>1899.0</v>
      </c>
      <c r="B244" s="20" t="s">
        <v>84</v>
      </c>
      <c r="C244" s="20" t="s">
        <v>114</v>
      </c>
    </row>
    <row r="245">
      <c r="A245" s="20">
        <v>1900.0</v>
      </c>
      <c r="B245" s="20" t="s">
        <v>84</v>
      </c>
      <c r="C245" s="20" t="s">
        <v>114</v>
      </c>
    </row>
    <row r="246">
      <c r="A246" s="20">
        <v>1901.0</v>
      </c>
      <c r="B246" s="20" t="s">
        <v>86</v>
      </c>
      <c r="C246" s="20" t="s">
        <v>111</v>
      </c>
    </row>
    <row r="247">
      <c r="A247" s="20">
        <v>1902.0</v>
      </c>
      <c r="B247" s="20" t="s">
        <v>86</v>
      </c>
      <c r="C247" s="20" t="s">
        <v>111</v>
      </c>
    </row>
    <row r="248">
      <c r="A248" s="20">
        <v>1903.0</v>
      </c>
      <c r="B248" s="20" t="s">
        <v>16</v>
      </c>
      <c r="C248" s="20" t="s">
        <v>137</v>
      </c>
    </row>
    <row r="249">
      <c r="A249" s="20">
        <v>1904.0</v>
      </c>
      <c r="B249" s="20" t="s">
        <v>97</v>
      </c>
      <c r="C249" s="20" t="s">
        <v>136</v>
      </c>
    </row>
    <row r="250">
      <c r="A250" s="20">
        <v>1905.0</v>
      </c>
      <c r="B250" s="20" t="s">
        <v>97</v>
      </c>
      <c r="C250" s="20" t="s">
        <v>136</v>
      </c>
    </row>
    <row r="251">
      <c r="A251" s="20">
        <v>1906.0</v>
      </c>
      <c r="B251" s="20" t="s">
        <v>97</v>
      </c>
      <c r="C251" s="20" t="s">
        <v>136</v>
      </c>
    </row>
    <row r="252">
      <c r="A252" s="20">
        <v>1907.0</v>
      </c>
      <c r="B252" s="20" t="s">
        <v>97</v>
      </c>
      <c r="C252" s="20" t="s">
        <v>136</v>
      </c>
    </row>
    <row r="253">
      <c r="A253" s="20">
        <v>1908.0</v>
      </c>
      <c r="B253" s="20" t="s">
        <v>88</v>
      </c>
      <c r="C253" s="20" t="s">
        <v>4052</v>
      </c>
    </row>
    <row r="254">
      <c r="A254" s="20">
        <v>1909.0</v>
      </c>
      <c r="B254" s="20" t="s">
        <v>93</v>
      </c>
      <c r="C254" s="20" t="s">
        <v>94</v>
      </c>
    </row>
    <row r="255">
      <c r="A255" s="20">
        <v>1910.0</v>
      </c>
      <c r="B255" s="20" t="s">
        <v>108</v>
      </c>
      <c r="C255" s="20" t="s">
        <v>148</v>
      </c>
    </row>
    <row r="256">
      <c r="A256" s="20">
        <v>1911.0</v>
      </c>
      <c r="B256" s="20" t="s">
        <v>16</v>
      </c>
      <c r="C256" s="20" t="s">
        <v>112</v>
      </c>
    </row>
    <row r="257">
      <c r="A257" s="20">
        <v>1912.0</v>
      </c>
      <c r="B257" s="20" t="s">
        <v>108</v>
      </c>
      <c r="C257" s="20" t="s">
        <v>115</v>
      </c>
    </row>
    <row r="258">
      <c r="A258" s="20">
        <v>1913.0</v>
      </c>
      <c r="B258" s="20" t="s">
        <v>82</v>
      </c>
      <c r="C258" s="20" t="s">
        <v>135</v>
      </c>
    </row>
    <row r="259">
      <c r="A259" s="20">
        <v>1914.0</v>
      </c>
      <c r="B259" s="20" t="s">
        <v>82</v>
      </c>
      <c r="C259" s="20" t="s">
        <v>135</v>
      </c>
    </row>
    <row r="260">
      <c r="A260" s="20">
        <v>1915.0</v>
      </c>
      <c r="B260" s="20" t="s">
        <v>16</v>
      </c>
      <c r="C260" s="20" t="s">
        <v>112</v>
      </c>
    </row>
    <row r="261">
      <c r="A261" s="20">
        <v>1916.0</v>
      </c>
      <c r="B261" s="20" t="s">
        <v>108</v>
      </c>
      <c r="C261" s="20" t="s">
        <v>148</v>
      </c>
    </row>
    <row r="262">
      <c r="A262" s="20">
        <v>1917.0</v>
      </c>
      <c r="B262" s="20" t="s">
        <v>108</v>
      </c>
      <c r="C262" s="20" t="s">
        <v>115</v>
      </c>
    </row>
    <row r="263">
      <c r="A263" s="20">
        <v>1918.0</v>
      </c>
      <c r="B263" s="20" t="s">
        <v>108</v>
      </c>
      <c r="C263" s="20" t="s">
        <v>115</v>
      </c>
    </row>
    <row r="264">
      <c r="A264" s="20">
        <v>1919.0</v>
      </c>
      <c r="B264" s="20" t="s">
        <v>108</v>
      </c>
      <c r="C264" s="20" t="s">
        <v>148</v>
      </c>
    </row>
    <row r="265">
      <c r="A265" s="20">
        <v>1920.0</v>
      </c>
      <c r="B265" s="20" t="s">
        <v>108</v>
      </c>
      <c r="C265" s="20" t="s">
        <v>115</v>
      </c>
    </row>
    <row r="266">
      <c r="A266" s="20">
        <v>1921.0</v>
      </c>
      <c r="B266" s="20" t="s">
        <v>93</v>
      </c>
      <c r="C266" s="20" t="s">
        <v>94</v>
      </c>
    </row>
    <row r="267">
      <c r="A267" s="20">
        <v>1922.0</v>
      </c>
      <c r="B267" s="20" t="s">
        <v>82</v>
      </c>
      <c r="C267" s="20" t="s">
        <v>135</v>
      </c>
    </row>
    <row r="268">
      <c r="A268" s="20">
        <v>1923.0</v>
      </c>
      <c r="B268" s="20" t="s">
        <v>108</v>
      </c>
      <c r="C268" s="20" t="s">
        <v>148</v>
      </c>
    </row>
    <row r="269">
      <c r="A269" s="20">
        <v>1924.0</v>
      </c>
      <c r="B269" s="20" t="s">
        <v>108</v>
      </c>
      <c r="C269" s="20" t="s">
        <v>148</v>
      </c>
    </row>
    <row r="270">
      <c r="A270" s="20">
        <v>1925.0</v>
      </c>
      <c r="B270" s="20" t="s">
        <v>108</v>
      </c>
      <c r="C270" s="20" t="s">
        <v>115</v>
      </c>
    </row>
    <row r="271">
      <c r="A271" s="20">
        <v>1926.0</v>
      </c>
      <c r="B271" s="20" t="s">
        <v>108</v>
      </c>
      <c r="C271" s="20" t="s">
        <v>115</v>
      </c>
    </row>
    <row r="272">
      <c r="A272" s="20">
        <v>1927.0</v>
      </c>
      <c r="B272" s="20" t="s">
        <v>82</v>
      </c>
      <c r="C272" s="20" t="s">
        <v>135</v>
      </c>
    </row>
    <row r="273">
      <c r="A273" s="20">
        <v>1928.0</v>
      </c>
      <c r="B273" s="20" t="s">
        <v>108</v>
      </c>
      <c r="C273" s="20" t="s">
        <v>148</v>
      </c>
    </row>
    <row r="274">
      <c r="A274" s="20">
        <v>1929.0</v>
      </c>
      <c r="B274" s="20" t="s">
        <v>82</v>
      </c>
      <c r="C274" s="20" t="s">
        <v>135</v>
      </c>
    </row>
    <row r="275">
      <c r="A275" s="20">
        <v>1930.0</v>
      </c>
      <c r="B275" s="20" t="s">
        <v>108</v>
      </c>
      <c r="C275" s="20" t="s">
        <v>115</v>
      </c>
    </row>
    <row r="276">
      <c r="A276" s="20">
        <v>1931.0</v>
      </c>
      <c r="B276" s="20" t="s">
        <v>93</v>
      </c>
      <c r="C276" s="20" t="s">
        <v>94</v>
      </c>
    </row>
    <row r="277">
      <c r="A277" s="20">
        <v>1932.0</v>
      </c>
      <c r="B277" s="20" t="s">
        <v>93</v>
      </c>
      <c r="C277" s="20" t="s">
        <v>94</v>
      </c>
    </row>
    <row r="278">
      <c r="A278" s="20">
        <v>1933.0</v>
      </c>
      <c r="B278" s="20" t="s">
        <v>93</v>
      </c>
      <c r="C278" s="20" t="s">
        <v>94</v>
      </c>
    </row>
    <row r="279">
      <c r="A279" s="20">
        <v>1934.0</v>
      </c>
      <c r="B279" s="20" t="s">
        <v>93</v>
      </c>
      <c r="C279" s="20" t="s">
        <v>94</v>
      </c>
    </row>
    <row r="280">
      <c r="A280" s="20">
        <v>1935.0</v>
      </c>
      <c r="B280" s="20" t="s">
        <v>93</v>
      </c>
      <c r="C280" s="20" t="s">
        <v>100</v>
      </c>
    </row>
    <row r="281">
      <c r="A281" s="20">
        <v>1936.0</v>
      </c>
      <c r="B281" s="20" t="s">
        <v>93</v>
      </c>
      <c r="C281" s="20" t="s">
        <v>94</v>
      </c>
    </row>
    <row r="282">
      <c r="A282" s="20">
        <v>1937.0</v>
      </c>
      <c r="B282" s="20" t="s">
        <v>97</v>
      </c>
      <c r="C282" s="20" t="s">
        <v>136</v>
      </c>
    </row>
    <row r="283">
      <c r="A283" s="20">
        <v>1938.0</v>
      </c>
      <c r="B283" s="20" t="s">
        <v>16</v>
      </c>
      <c r="C283" s="20" t="s">
        <v>139</v>
      </c>
    </row>
    <row r="284">
      <c r="A284" s="20">
        <v>1939.0</v>
      </c>
      <c r="B284" s="20" t="s">
        <v>84</v>
      </c>
      <c r="C284" s="20" t="s">
        <v>114</v>
      </c>
    </row>
    <row r="285">
      <c r="A285" s="20">
        <v>1940.0</v>
      </c>
      <c r="B285" s="20" t="s">
        <v>88</v>
      </c>
      <c r="C285" s="20" t="s">
        <v>4052</v>
      </c>
    </row>
    <row r="286">
      <c r="A286" s="20">
        <v>1941.0</v>
      </c>
      <c r="B286" s="20" t="s">
        <v>97</v>
      </c>
      <c r="C286" s="20" t="s">
        <v>136</v>
      </c>
    </row>
    <row r="287">
      <c r="A287" s="20">
        <v>1942.0</v>
      </c>
      <c r="B287" s="20" t="s">
        <v>97</v>
      </c>
      <c r="C287" s="20" t="s">
        <v>136</v>
      </c>
    </row>
    <row r="288">
      <c r="A288" s="20">
        <v>1943.0</v>
      </c>
      <c r="B288" s="20" t="s">
        <v>93</v>
      </c>
      <c r="C288" s="20" t="s">
        <v>94</v>
      </c>
    </row>
    <row r="289">
      <c r="A289" s="20">
        <v>1944.0</v>
      </c>
      <c r="B289" s="20" t="s">
        <v>108</v>
      </c>
      <c r="C289" s="20" t="s">
        <v>115</v>
      </c>
    </row>
    <row r="290">
      <c r="A290" s="20">
        <v>1945.0</v>
      </c>
      <c r="B290" s="20" t="s">
        <v>108</v>
      </c>
      <c r="C290" s="20" t="s">
        <v>115</v>
      </c>
    </row>
    <row r="291">
      <c r="A291" s="20">
        <v>1946.0</v>
      </c>
      <c r="B291" s="20" t="s">
        <v>108</v>
      </c>
      <c r="C291" s="20" t="s">
        <v>115</v>
      </c>
    </row>
    <row r="292">
      <c r="A292" s="20">
        <v>1947.0</v>
      </c>
      <c r="B292" s="20" t="s">
        <v>93</v>
      </c>
      <c r="C292" s="20" t="s">
        <v>94</v>
      </c>
    </row>
    <row r="293">
      <c r="A293" s="20">
        <v>1948.0</v>
      </c>
      <c r="B293" s="20" t="s">
        <v>88</v>
      </c>
      <c r="C293" s="20" t="s">
        <v>4052</v>
      </c>
    </row>
    <row r="294">
      <c r="A294" s="20">
        <v>1949.0</v>
      </c>
      <c r="B294" s="20" t="s">
        <v>108</v>
      </c>
      <c r="C294" s="20" t="s">
        <v>115</v>
      </c>
    </row>
    <row r="295">
      <c r="A295" s="20">
        <v>1950.0</v>
      </c>
      <c r="B295" s="20" t="s">
        <v>108</v>
      </c>
      <c r="C295" s="20" t="s">
        <v>115</v>
      </c>
    </row>
    <row r="296">
      <c r="A296" s="20">
        <v>1951.0</v>
      </c>
      <c r="B296" s="20" t="s">
        <v>108</v>
      </c>
      <c r="C296" s="20" t="s">
        <v>117</v>
      </c>
    </row>
    <row r="297">
      <c r="A297" s="20">
        <v>1952.0</v>
      </c>
      <c r="B297" s="20" t="s">
        <v>108</v>
      </c>
      <c r="C297" s="20" t="s">
        <v>115</v>
      </c>
    </row>
    <row r="298">
      <c r="A298" s="20">
        <v>1953.0</v>
      </c>
      <c r="B298" s="20" t="s">
        <v>108</v>
      </c>
      <c r="C298" s="20" t="s">
        <v>115</v>
      </c>
    </row>
    <row r="299">
      <c r="A299" s="20">
        <v>1954.0</v>
      </c>
      <c r="B299" s="20" t="s">
        <v>108</v>
      </c>
      <c r="C299" s="20" t="s">
        <v>115</v>
      </c>
    </row>
    <row r="300">
      <c r="A300" s="20">
        <v>1955.0</v>
      </c>
      <c r="B300" s="20" t="s">
        <v>93</v>
      </c>
      <c r="C300" s="20" t="s">
        <v>94</v>
      </c>
    </row>
    <row r="301">
      <c r="A301" s="20">
        <v>1956.0</v>
      </c>
      <c r="B301" s="20" t="s">
        <v>97</v>
      </c>
      <c r="C301" s="20" t="s">
        <v>136</v>
      </c>
    </row>
    <row r="302">
      <c r="A302" s="20">
        <v>1957.0</v>
      </c>
      <c r="B302" s="20" t="s">
        <v>108</v>
      </c>
      <c r="C302" s="20" t="s">
        <v>115</v>
      </c>
    </row>
    <row r="303">
      <c r="A303" s="20">
        <v>1958.0</v>
      </c>
      <c r="B303" s="20" t="s">
        <v>84</v>
      </c>
      <c r="C303" s="20" t="s">
        <v>114</v>
      </c>
    </row>
    <row r="304">
      <c r="A304" s="20">
        <v>1959.0</v>
      </c>
      <c r="B304" s="20" t="s">
        <v>84</v>
      </c>
      <c r="C304" s="20" t="s">
        <v>114</v>
      </c>
    </row>
    <row r="305">
      <c r="A305" s="20">
        <v>1960.0</v>
      </c>
      <c r="B305" s="20" t="s">
        <v>108</v>
      </c>
      <c r="C305" s="20" t="s">
        <v>115</v>
      </c>
    </row>
    <row r="306">
      <c r="A306" s="20">
        <v>1961.0</v>
      </c>
      <c r="B306" s="20" t="s">
        <v>108</v>
      </c>
      <c r="C306" s="20" t="s">
        <v>115</v>
      </c>
    </row>
    <row r="307">
      <c r="A307" s="20">
        <v>1963.0</v>
      </c>
      <c r="B307" s="20" t="s">
        <v>108</v>
      </c>
      <c r="C307" s="20" t="s">
        <v>149</v>
      </c>
    </row>
    <row r="308">
      <c r="A308" s="20">
        <v>1964.0</v>
      </c>
      <c r="B308" s="20" t="s">
        <v>108</v>
      </c>
      <c r="C308" s="20" t="s">
        <v>115</v>
      </c>
    </row>
    <row r="309">
      <c r="A309" s="20">
        <v>1965.0</v>
      </c>
      <c r="B309" s="20" t="s">
        <v>93</v>
      </c>
      <c r="C309" s="20" t="s">
        <v>94</v>
      </c>
    </row>
    <row r="310">
      <c r="A310" s="20">
        <v>1966.0</v>
      </c>
      <c r="B310" s="20" t="s">
        <v>16</v>
      </c>
      <c r="C310" s="20" t="s">
        <v>139</v>
      </c>
    </row>
    <row r="311">
      <c r="A311" s="20">
        <v>1967.0</v>
      </c>
      <c r="B311" s="20" t="s">
        <v>16</v>
      </c>
      <c r="C311" s="20" t="s">
        <v>139</v>
      </c>
    </row>
    <row r="312">
      <c r="A312" s="20">
        <v>1968.0</v>
      </c>
      <c r="B312" s="20" t="s">
        <v>16</v>
      </c>
      <c r="C312" s="20" t="s">
        <v>139</v>
      </c>
    </row>
    <row r="313">
      <c r="A313" s="20">
        <v>1969.0</v>
      </c>
      <c r="B313" s="20" t="s">
        <v>16</v>
      </c>
      <c r="C313" s="20" t="s">
        <v>139</v>
      </c>
    </row>
    <row r="314">
      <c r="A314" s="20">
        <v>1970.0</v>
      </c>
      <c r="B314" s="20" t="s">
        <v>16</v>
      </c>
      <c r="C314" s="20" t="s">
        <v>137</v>
      </c>
    </row>
    <row r="315">
      <c r="A315" s="20">
        <v>1971.0</v>
      </c>
      <c r="B315" s="20" t="s">
        <v>16</v>
      </c>
      <c r="C315" s="20" t="s">
        <v>139</v>
      </c>
    </row>
    <row r="316">
      <c r="A316" s="20">
        <v>1972.0</v>
      </c>
      <c r="B316" s="20" t="s">
        <v>16</v>
      </c>
      <c r="C316" s="20" t="s">
        <v>139</v>
      </c>
    </row>
    <row r="317">
      <c r="A317" s="20">
        <v>1973.0</v>
      </c>
      <c r="B317" s="20" t="s">
        <v>16</v>
      </c>
      <c r="C317" s="20" t="s">
        <v>139</v>
      </c>
    </row>
    <row r="318">
      <c r="A318" s="20">
        <v>1974.0</v>
      </c>
      <c r="B318" s="20" t="s">
        <v>108</v>
      </c>
      <c r="C318" s="20" t="s">
        <v>115</v>
      </c>
    </row>
    <row r="319">
      <c r="A319" s="20">
        <v>1975.0</v>
      </c>
      <c r="B319" s="20" t="s">
        <v>16</v>
      </c>
      <c r="C319" s="20" t="s">
        <v>139</v>
      </c>
    </row>
    <row r="320">
      <c r="A320" s="20">
        <v>1976.0</v>
      </c>
      <c r="B320" s="20" t="s">
        <v>108</v>
      </c>
      <c r="C320" s="20" t="s">
        <v>115</v>
      </c>
    </row>
    <row r="321">
      <c r="A321" s="20">
        <v>1977.0</v>
      </c>
      <c r="B321" s="20" t="s">
        <v>82</v>
      </c>
      <c r="C321" s="20" t="s">
        <v>135</v>
      </c>
    </row>
    <row r="322">
      <c r="A322" s="20">
        <v>1978.0</v>
      </c>
      <c r="B322" s="20" t="s">
        <v>108</v>
      </c>
      <c r="C322" s="20" t="s">
        <v>117</v>
      </c>
    </row>
    <row r="323">
      <c r="A323" s="20">
        <v>1979.0</v>
      </c>
      <c r="B323" s="20" t="s">
        <v>108</v>
      </c>
      <c r="C323" s="20" t="s">
        <v>115</v>
      </c>
    </row>
    <row r="324">
      <c r="A324" s="20">
        <v>1980.0</v>
      </c>
      <c r="B324" s="20" t="s">
        <v>108</v>
      </c>
      <c r="C324" s="20" t="s">
        <v>115</v>
      </c>
    </row>
    <row r="325">
      <c r="A325" s="20">
        <v>1981.0</v>
      </c>
      <c r="B325" s="20" t="s">
        <v>108</v>
      </c>
      <c r="C325" s="20" t="s">
        <v>115</v>
      </c>
    </row>
    <row r="326">
      <c r="A326" s="20">
        <v>1982.0</v>
      </c>
      <c r="B326" s="20" t="s">
        <v>108</v>
      </c>
      <c r="C326" s="20" t="s">
        <v>115</v>
      </c>
    </row>
    <row r="327">
      <c r="A327" s="20">
        <v>1983.0</v>
      </c>
      <c r="B327" s="20" t="s">
        <v>108</v>
      </c>
      <c r="C327" s="20" t="s">
        <v>117</v>
      </c>
    </row>
    <row r="328">
      <c r="A328" s="20">
        <v>1984.0</v>
      </c>
      <c r="B328" s="20" t="s">
        <v>108</v>
      </c>
      <c r="C328" s="20" t="s">
        <v>117</v>
      </c>
    </row>
    <row r="329">
      <c r="A329" s="20">
        <v>1985.0</v>
      </c>
      <c r="B329" s="20" t="s">
        <v>108</v>
      </c>
      <c r="C329" s="20" t="s">
        <v>117</v>
      </c>
    </row>
    <row r="330">
      <c r="A330" s="20">
        <v>1986.0</v>
      </c>
      <c r="B330" s="20" t="s">
        <v>108</v>
      </c>
      <c r="C330" s="20" t="s">
        <v>115</v>
      </c>
    </row>
    <row r="331">
      <c r="A331" s="20">
        <v>1987.0</v>
      </c>
      <c r="B331" s="20" t="s">
        <v>108</v>
      </c>
      <c r="C331" s="20" t="s">
        <v>115</v>
      </c>
    </row>
    <row r="332">
      <c r="A332" s="20">
        <v>1988.0</v>
      </c>
      <c r="B332" s="20" t="s">
        <v>108</v>
      </c>
      <c r="C332" s="20" t="s">
        <v>115</v>
      </c>
    </row>
    <row r="333">
      <c r="A333" s="20">
        <v>1989.0</v>
      </c>
      <c r="B333" s="20" t="s">
        <v>108</v>
      </c>
      <c r="C333" s="20" t="s">
        <v>115</v>
      </c>
    </row>
    <row r="334">
      <c r="A334" s="20">
        <v>1990.0</v>
      </c>
      <c r="B334" s="20" t="s">
        <v>108</v>
      </c>
      <c r="C334" s="20" t="s">
        <v>115</v>
      </c>
    </row>
    <row r="335">
      <c r="A335" s="20">
        <v>1991.0</v>
      </c>
      <c r="B335" s="20" t="s">
        <v>108</v>
      </c>
      <c r="C335" s="20" t="s">
        <v>149</v>
      </c>
    </row>
    <row r="336">
      <c r="A336" s="20">
        <v>1992.0</v>
      </c>
      <c r="B336" s="20" t="s">
        <v>108</v>
      </c>
      <c r="C336" s="20" t="s">
        <v>115</v>
      </c>
    </row>
    <row r="337">
      <c r="A337" s="20">
        <v>1993.0</v>
      </c>
      <c r="B337" s="20" t="s">
        <v>108</v>
      </c>
      <c r="C337" s="20" t="s">
        <v>117</v>
      </c>
    </row>
    <row r="338">
      <c r="A338" s="20">
        <v>1994.0</v>
      </c>
      <c r="B338" s="20" t="s">
        <v>108</v>
      </c>
      <c r="C338" s="20" t="s">
        <v>117</v>
      </c>
    </row>
    <row r="339">
      <c r="A339" s="20">
        <v>1995.0</v>
      </c>
      <c r="B339" s="20" t="s">
        <v>108</v>
      </c>
      <c r="C339" s="20" t="s">
        <v>149</v>
      </c>
    </row>
    <row r="340">
      <c r="A340" s="20">
        <v>1996.0</v>
      </c>
      <c r="B340" s="20" t="s">
        <v>108</v>
      </c>
      <c r="C340" s="20" t="s">
        <v>149</v>
      </c>
    </row>
    <row r="341">
      <c r="A341" s="20">
        <v>1997.0</v>
      </c>
      <c r="B341" s="20" t="s">
        <v>108</v>
      </c>
      <c r="C341" s="20" t="s">
        <v>149</v>
      </c>
    </row>
    <row r="342">
      <c r="A342" s="20">
        <v>1998.0</v>
      </c>
      <c r="B342" s="20" t="s">
        <v>108</v>
      </c>
      <c r="C342" s="20" t="s">
        <v>149</v>
      </c>
    </row>
    <row r="343">
      <c r="A343" s="20">
        <v>1999.0</v>
      </c>
      <c r="B343" s="20" t="s">
        <v>108</v>
      </c>
      <c r="C343" s="20" t="s">
        <v>149</v>
      </c>
    </row>
    <row r="344">
      <c r="A344" s="20">
        <v>2000.0</v>
      </c>
      <c r="B344" s="20" t="s">
        <v>108</v>
      </c>
      <c r="C344" s="20" t="s">
        <v>149</v>
      </c>
    </row>
    <row r="345">
      <c r="A345" s="20">
        <v>2001.0</v>
      </c>
      <c r="B345" s="20" t="s">
        <v>108</v>
      </c>
      <c r="C345" s="20" t="s">
        <v>149</v>
      </c>
    </row>
    <row r="346">
      <c r="A346" s="20">
        <v>2002.0</v>
      </c>
      <c r="B346" s="20" t="s">
        <v>108</v>
      </c>
      <c r="C346" s="20" t="s">
        <v>149</v>
      </c>
    </row>
    <row r="347">
      <c r="A347" s="20">
        <v>2004.0</v>
      </c>
      <c r="B347" s="20" t="s">
        <v>108</v>
      </c>
      <c r="C347" s="20" t="s">
        <v>115</v>
      </c>
    </row>
    <row r="348">
      <c r="A348" s="20">
        <v>2005.0</v>
      </c>
      <c r="B348" s="20" t="s">
        <v>108</v>
      </c>
      <c r="C348" s="20" t="s">
        <v>149</v>
      </c>
    </row>
    <row r="349">
      <c r="A349" s="20">
        <v>2006.0</v>
      </c>
      <c r="B349" s="20" t="s">
        <v>108</v>
      </c>
      <c r="C349" s="20" t="s">
        <v>149</v>
      </c>
    </row>
    <row r="350">
      <c r="A350" s="20">
        <v>2007.0</v>
      </c>
      <c r="B350" s="20" t="s">
        <v>108</v>
      </c>
      <c r="C350" s="20" t="s">
        <v>116</v>
      </c>
    </row>
    <row r="351">
      <c r="A351" s="20">
        <v>2008.0</v>
      </c>
      <c r="B351" s="20" t="s">
        <v>82</v>
      </c>
      <c r="C351" s="20" t="s">
        <v>135</v>
      </c>
    </row>
    <row r="352">
      <c r="A352" s="20">
        <v>2009.0</v>
      </c>
      <c r="B352" s="20" t="s">
        <v>108</v>
      </c>
      <c r="C352" s="20" t="s">
        <v>149</v>
      </c>
    </row>
    <row r="353">
      <c r="A353" s="20">
        <v>2010.0</v>
      </c>
      <c r="B353" s="20" t="s">
        <v>108</v>
      </c>
      <c r="C353" s="20" t="s">
        <v>115</v>
      </c>
    </row>
    <row r="354">
      <c r="A354" s="20">
        <v>2011.0</v>
      </c>
      <c r="B354" s="20" t="s">
        <v>108</v>
      </c>
      <c r="C354" s="20" t="s">
        <v>115</v>
      </c>
    </row>
    <row r="355">
      <c r="A355" s="20">
        <v>2013.0</v>
      </c>
      <c r="B355" s="20" t="s">
        <v>82</v>
      </c>
      <c r="C355" s="20" t="s">
        <v>135</v>
      </c>
    </row>
    <row r="356">
      <c r="A356" s="20">
        <v>2014.0</v>
      </c>
      <c r="B356" s="20" t="s">
        <v>108</v>
      </c>
      <c r="C356" s="20" t="s">
        <v>115</v>
      </c>
    </row>
    <row r="357">
      <c r="A357" s="20">
        <v>2015.0</v>
      </c>
      <c r="B357" s="20" t="s">
        <v>108</v>
      </c>
      <c r="C357" s="20" t="s">
        <v>115</v>
      </c>
    </row>
    <row r="358">
      <c r="A358" s="20">
        <v>2016.0</v>
      </c>
      <c r="B358" s="20" t="s">
        <v>108</v>
      </c>
      <c r="C358" s="20" t="s">
        <v>115</v>
      </c>
    </row>
    <row r="359">
      <c r="A359" s="20">
        <v>2017.0</v>
      </c>
      <c r="B359" s="20" t="s">
        <v>108</v>
      </c>
      <c r="C359" s="20" t="s">
        <v>115</v>
      </c>
    </row>
    <row r="360">
      <c r="A360" s="20">
        <v>2018.0</v>
      </c>
      <c r="B360" s="20" t="s">
        <v>108</v>
      </c>
      <c r="C360" s="20" t="s">
        <v>115</v>
      </c>
    </row>
    <row r="361">
      <c r="A361" s="20">
        <v>2019.0</v>
      </c>
      <c r="B361" s="20" t="s">
        <v>108</v>
      </c>
      <c r="C361" s="20" t="s">
        <v>115</v>
      </c>
    </row>
    <row r="362">
      <c r="A362" s="20">
        <v>2020.0</v>
      </c>
      <c r="B362" s="20" t="s">
        <v>82</v>
      </c>
      <c r="C362" s="20" t="s">
        <v>135</v>
      </c>
    </row>
    <row r="363">
      <c r="A363" s="20">
        <v>2022.0</v>
      </c>
      <c r="B363" s="20" t="s">
        <v>82</v>
      </c>
      <c r="C363" s="20" t="s">
        <v>135</v>
      </c>
    </row>
    <row r="364">
      <c r="A364" s="20">
        <v>2021.0</v>
      </c>
      <c r="B364" s="20" t="s">
        <v>82</v>
      </c>
      <c r="C364" s="20" t="s">
        <v>135</v>
      </c>
    </row>
    <row r="365">
      <c r="A365" s="20">
        <v>2003.0</v>
      </c>
      <c r="B365" s="20" t="s">
        <v>108</v>
      </c>
      <c r="C365" s="20" t="s">
        <v>115</v>
      </c>
    </row>
    <row r="366">
      <c r="A366" s="20">
        <v>2023.0</v>
      </c>
      <c r="B366" s="20" t="s">
        <v>108</v>
      </c>
      <c r="C366" s="20" t="s">
        <v>116</v>
      </c>
    </row>
    <row r="367">
      <c r="A367" s="20">
        <v>2024.0</v>
      </c>
      <c r="B367" s="20" t="s">
        <v>82</v>
      </c>
      <c r="C367" s="20" t="s">
        <v>135</v>
      </c>
    </row>
    <row r="368">
      <c r="A368" s="20">
        <v>2025.0</v>
      </c>
      <c r="B368" s="20" t="s">
        <v>82</v>
      </c>
      <c r="C368" s="20" t="s">
        <v>135</v>
      </c>
    </row>
    <row r="369">
      <c r="A369" s="20">
        <v>2026.0</v>
      </c>
      <c r="B369" s="20" t="s">
        <v>82</v>
      </c>
      <c r="C369" s="20" t="s">
        <v>135</v>
      </c>
    </row>
    <row r="370">
      <c r="A370" s="20">
        <v>2027.0</v>
      </c>
      <c r="B370" s="20" t="s">
        <v>82</v>
      </c>
      <c r="C370" s="20" t="s">
        <v>135</v>
      </c>
    </row>
    <row r="371">
      <c r="A371" s="20">
        <v>2028.0</v>
      </c>
      <c r="B371" s="20" t="s">
        <v>82</v>
      </c>
      <c r="C371" s="20" t="s">
        <v>135</v>
      </c>
    </row>
    <row r="372">
      <c r="A372" s="20">
        <v>2029.0</v>
      </c>
      <c r="B372" s="20" t="s">
        <v>82</v>
      </c>
      <c r="C372" s="20" t="s">
        <v>135</v>
      </c>
    </row>
    <row r="373">
      <c r="A373" s="20">
        <v>2030.0</v>
      </c>
      <c r="B373" s="20" t="s">
        <v>82</v>
      </c>
      <c r="C373" s="20" t="s">
        <v>135</v>
      </c>
    </row>
    <row r="374">
      <c r="A374" s="20">
        <v>2031.0</v>
      </c>
      <c r="B374" s="20" t="s">
        <v>82</v>
      </c>
      <c r="C374" s="20" t="s">
        <v>135</v>
      </c>
    </row>
    <row r="375">
      <c r="A375" s="20">
        <v>2012.0</v>
      </c>
      <c r="B375" s="20" t="s">
        <v>16</v>
      </c>
      <c r="C375" s="20" t="s">
        <v>139</v>
      </c>
    </row>
    <row r="376">
      <c r="A376" s="20">
        <v>2032.0</v>
      </c>
      <c r="B376" s="20" t="s">
        <v>82</v>
      </c>
      <c r="C376" s="20" t="s">
        <v>135</v>
      </c>
    </row>
    <row r="377">
      <c r="A377" s="20">
        <v>2033.0</v>
      </c>
      <c r="B377" s="20" t="s">
        <v>82</v>
      </c>
      <c r="C377" s="20" t="s">
        <v>135</v>
      </c>
    </row>
    <row r="378">
      <c r="A378" s="20">
        <v>2034.0</v>
      </c>
      <c r="B378" s="20" t="s">
        <v>84</v>
      </c>
      <c r="C378" s="20" t="s">
        <v>85</v>
      </c>
    </row>
    <row r="379">
      <c r="A379" s="20">
        <v>2035.0</v>
      </c>
      <c r="B379" s="20" t="s">
        <v>82</v>
      </c>
      <c r="C379" s="20" t="s">
        <v>135</v>
      </c>
    </row>
    <row r="380">
      <c r="A380" s="20">
        <v>2036.0</v>
      </c>
      <c r="B380" s="20" t="s">
        <v>84</v>
      </c>
      <c r="C380" s="20" t="s">
        <v>85</v>
      </c>
    </row>
    <row r="381">
      <c r="A381" s="20">
        <v>2037.0</v>
      </c>
      <c r="B381" s="20" t="s">
        <v>84</v>
      </c>
      <c r="C381" s="20" t="s">
        <v>85</v>
      </c>
    </row>
    <row r="382">
      <c r="A382" s="20">
        <v>2038.0</v>
      </c>
      <c r="B382" s="20" t="s">
        <v>82</v>
      </c>
      <c r="C382" s="20" t="s">
        <v>135</v>
      </c>
    </row>
    <row r="383">
      <c r="A383" s="20">
        <v>2039.0</v>
      </c>
      <c r="B383" s="20" t="s">
        <v>82</v>
      </c>
      <c r="C383" s="20" t="s">
        <v>135</v>
      </c>
    </row>
    <row r="384">
      <c r="A384" s="20">
        <v>2040.0</v>
      </c>
      <c r="B384" s="20" t="s">
        <v>84</v>
      </c>
      <c r="C384" s="20" t="s">
        <v>85</v>
      </c>
    </row>
    <row r="385">
      <c r="A385" s="20">
        <v>2041.0</v>
      </c>
      <c r="B385" s="20" t="s">
        <v>82</v>
      </c>
      <c r="C385" s="20" t="s">
        <v>135</v>
      </c>
    </row>
    <row r="386">
      <c r="A386" s="20">
        <v>2042.0</v>
      </c>
      <c r="B386" s="20" t="s">
        <v>82</v>
      </c>
      <c r="C386" s="20" t="s">
        <v>135</v>
      </c>
    </row>
    <row r="387">
      <c r="A387" s="20">
        <v>2043.0</v>
      </c>
      <c r="B387" s="20" t="s">
        <v>84</v>
      </c>
      <c r="C387" s="20" t="s">
        <v>85</v>
      </c>
    </row>
    <row r="388">
      <c r="A388" s="20">
        <v>2044.0</v>
      </c>
      <c r="B388" s="20" t="s">
        <v>82</v>
      </c>
      <c r="C388" s="20" t="s">
        <v>135</v>
      </c>
    </row>
    <row r="389">
      <c r="A389" s="20">
        <v>2045.0</v>
      </c>
      <c r="B389" s="20" t="s">
        <v>84</v>
      </c>
      <c r="C389" s="20" t="s">
        <v>85</v>
      </c>
    </row>
    <row r="390">
      <c r="A390" s="20">
        <v>2046.0</v>
      </c>
      <c r="B390" s="20" t="s">
        <v>82</v>
      </c>
      <c r="C390" s="20" t="s">
        <v>135</v>
      </c>
    </row>
    <row r="391">
      <c r="A391" s="20">
        <v>2047.0</v>
      </c>
      <c r="B391" s="20" t="s">
        <v>84</v>
      </c>
      <c r="C391" s="20" t="s">
        <v>85</v>
      </c>
    </row>
    <row r="392">
      <c r="A392" s="20">
        <v>2048.0</v>
      </c>
      <c r="B392" s="20" t="s">
        <v>88</v>
      </c>
      <c r="C392" s="20" t="s">
        <v>89</v>
      </c>
    </row>
    <row r="393">
      <c r="A393" s="20">
        <v>2049.0</v>
      </c>
      <c r="B393" s="20" t="s">
        <v>88</v>
      </c>
      <c r="C393" s="20" t="s">
        <v>89</v>
      </c>
    </row>
    <row r="394">
      <c r="A394" s="20">
        <v>2050.0</v>
      </c>
      <c r="B394" s="20" t="s">
        <v>88</v>
      </c>
      <c r="C394" s="20" t="s">
        <v>89</v>
      </c>
    </row>
    <row r="395">
      <c r="A395" s="20">
        <v>2051.0</v>
      </c>
      <c r="B395" s="20" t="s">
        <v>88</v>
      </c>
      <c r="C395" s="20" t="s">
        <v>91</v>
      </c>
    </row>
    <row r="396">
      <c r="A396" s="20">
        <v>2052.0</v>
      </c>
      <c r="B396" s="20" t="s">
        <v>88</v>
      </c>
      <c r="C396" s="20" t="s">
        <v>91</v>
      </c>
    </row>
    <row r="397">
      <c r="A397" s="20">
        <v>2053.0</v>
      </c>
      <c r="B397" s="20" t="s">
        <v>88</v>
      </c>
      <c r="C397" s="20" t="s">
        <v>91</v>
      </c>
    </row>
    <row r="398">
      <c r="A398" s="20">
        <v>2054.0</v>
      </c>
      <c r="B398" s="20" t="s">
        <v>88</v>
      </c>
      <c r="C398" s="20" t="s">
        <v>89</v>
      </c>
    </row>
    <row r="399">
      <c r="A399" s="20">
        <v>2055.0</v>
      </c>
      <c r="B399" s="20" t="s">
        <v>88</v>
      </c>
      <c r="C399" s="20" t="s">
        <v>89</v>
      </c>
    </row>
    <row r="400">
      <c r="A400" s="20">
        <v>2056.0</v>
      </c>
      <c r="B400" s="20" t="s">
        <v>97</v>
      </c>
      <c r="C400" s="20" t="s">
        <v>136</v>
      </c>
    </row>
    <row r="401">
      <c r="A401" s="20">
        <v>2057.0</v>
      </c>
      <c r="B401" s="20" t="s">
        <v>88</v>
      </c>
      <c r="C401" s="20" t="s">
        <v>89</v>
      </c>
    </row>
    <row r="402">
      <c r="A402" s="20">
        <v>2058.0</v>
      </c>
      <c r="B402" s="20" t="s">
        <v>82</v>
      </c>
      <c r="C402" s="20" t="s">
        <v>135</v>
      </c>
    </row>
    <row r="403">
      <c r="A403" s="20">
        <v>2059.0</v>
      </c>
      <c r="B403" s="20" t="s">
        <v>82</v>
      </c>
      <c r="C403" s="20" t="s">
        <v>135</v>
      </c>
    </row>
    <row r="404">
      <c r="A404" s="20">
        <v>2060.0</v>
      </c>
      <c r="B404" s="20" t="s">
        <v>82</v>
      </c>
      <c r="C404" s="20" t="s">
        <v>135</v>
      </c>
    </row>
    <row r="405">
      <c r="A405" s="20">
        <v>2061.0</v>
      </c>
      <c r="B405" s="20" t="s">
        <v>82</v>
      </c>
      <c r="C405" s="20" t="s">
        <v>135</v>
      </c>
    </row>
    <row r="406">
      <c r="A406" s="20">
        <v>2062.0</v>
      </c>
      <c r="B406" s="20" t="s">
        <v>82</v>
      </c>
      <c r="C406" s="20" t="s">
        <v>135</v>
      </c>
    </row>
    <row r="407">
      <c r="A407" s="20">
        <v>2063.0</v>
      </c>
      <c r="B407" s="20" t="s">
        <v>82</v>
      </c>
      <c r="C407" s="20" t="s">
        <v>135</v>
      </c>
    </row>
    <row r="408">
      <c r="A408" s="20">
        <v>2064.0</v>
      </c>
      <c r="B408" s="20" t="s">
        <v>82</v>
      </c>
      <c r="C408" s="20" t="s">
        <v>135</v>
      </c>
    </row>
    <row r="409">
      <c r="A409" s="20">
        <v>2065.0</v>
      </c>
      <c r="B409" s="20" t="s">
        <v>88</v>
      </c>
      <c r="C409" s="20" t="s">
        <v>89</v>
      </c>
    </row>
    <row r="410">
      <c r="A410" s="20">
        <v>2066.0</v>
      </c>
      <c r="B410" s="20" t="s">
        <v>82</v>
      </c>
      <c r="C410" s="20" t="s">
        <v>135</v>
      </c>
    </row>
    <row r="411">
      <c r="A411" s="20">
        <v>2067.0</v>
      </c>
      <c r="B411" s="20" t="s">
        <v>82</v>
      </c>
      <c r="C411" s="20" t="s">
        <v>135</v>
      </c>
    </row>
    <row r="412">
      <c r="A412" s="20">
        <v>2068.0</v>
      </c>
      <c r="B412" s="20" t="s">
        <v>82</v>
      </c>
      <c r="C412" s="20" t="s">
        <v>135</v>
      </c>
    </row>
    <row r="413">
      <c r="A413" s="20">
        <v>2069.0</v>
      </c>
      <c r="B413" s="20" t="s">
        <v>82</v>
      </c>
      <c r="C413" s="20" t="s">
        <v>135</v>
      </c>
    </row>
    <row r="414">
      <c r="A414" s="20">
        <v>2070.0</v>
      </c>
      <c r="B414" s="20" t="s">
        <v>82</v>
      </c>
      <c r="C414" s="20" t="s">
        <v>135</v>
      </c>
    </row>
    <row r="415">
      <c r="A415" s="20">
        <v>2071.0</v>
      </c>
      <c r="B415" s="20" t="s">
        <v>82</v>
      </c>
      <c r="C415" s="20" t="s">
        <v>135</v>
      </c>
    </row>
    <row r="416">
      <c r="A416" s="20">
        <v>2072.0</v>
      </c>
      <c r="B416" s="20" t="s">
        <v>82</v>
      </c>
      <c r="C416" s="20" t="s">
        <v>135</v>
      </c>
    </row>
    <row r="417">
      <c r="A417" s="20">
        <v>2073.0</v>
      </c>
      <c r="B417" s="20" t="s">
        <v>82</v>
      </c>
      <c r="C417" s="20" t="s">
        <v>135</v>
      </c>
    </row>
    <row r="418">
      <c r="A418" s="20">
        <v>2074.0</v>
      </c>
      <c r="B418" s="20" t="s">
        <v>82</v>
      </c>
      <c r="C418" s="20" t="s">
        <v>135</v>
      </c>
    </row>
    <row r="419">
      <c r="A419" s="20">
        <v>2075.0</v>
      </c>
      <c r="B419" s="20" t="s">
        <v>82</v>
      </c>
      <c r="C419" s="20" t="s">
        <v>135</v>
      </c>
    </row>
    <row r="420">
      <c r="A420" s="20">
        <v>2076.0</v>
      </c>
      <c r="B420" s="20" t="s">
        <v>82</v>
      </c>
      <c r="C420" s="20" t="s">
        <v>135</v>
      </c>
    </row>
    <row r="421">
      <c r="A421" s="20">
        <v>2077.0</v>
      </c>
      <c r="B421" s="20" t="s">
        <v>82</v>
      </c>
      <c r="C421" s="20" t="s">
        <v>135</v>
      </c>
    </row>
    <row r="422">
      <c r="A422" s="20">
        <v>2078.0</v>
      </c>
      <c r="B422" s="20" t="s">
        <v>82</v>
      </c>
      <c r="C422" s="20" t="s">
        <v>135</v>
      </c>
    </row>
    <row r="423">
      <c r="A423" s="20">
        <v>2079.0</v>
      </c>
      <c r="B423" s="20" t="s">
        <v>82</v>
      </c>
      <c r="C423" s="20" t="s">
        <v>135</v>
      </c>
    </row>
    <row r="424">
      <c r="A424" s="20">
        <v>2080.0</v>
      </c>
      <c r="B424" s="20" t="s">
        <v>82</v>
      </c>
      <c r="C424" s="20" t="s">
        <v>135</v>
      </c>
    </row>
    <row r="425">
      <c r="A425" s="20">
        <v>2081.0</v>
      </c>
      <c r="B425" s="20" t="s">
        <v>82</v>
      </c>
      <c r="C425" s="20" t="s">
        <v>135</v>
      </c>
    </row>
    <row r="426">
      <c r="A426" s="20">
        <v>2082.0</v>
      </c>
      <c r="B426" s="20" t="s">
        <v>82</v>
      </c>
      <c r="C426" s="20" t="s">
        <v>135</v>
      </c>
    </row>
    <row r="427">
      <c r="A427" s="20">
        <v>2083.0</v>
      </c>
      <c r="B427" s="20" t="s">
        <v>82</v>
      </c>
      <c r="C427" s="20" t="s">
        <v>135</v>
      </c>
    </row>
    <row r="428">
      <c r="A428" s="20">
        <v>2084.0</v>
      </c>
      <c r="B428" s="20" t="s">
        <v>82</v>
      </c>
      <c r="C428" s="20" t="s">
        <v>135</v>
      </c>
    </row>
    <row r="429">
      <c r="A429" s="20">
        <v>2085.0</v>
      </c>
      <c r="B429" s="20" t="s">
        <v>82</v>
      </c>
      <c r="C429" s="20" t="s">
        <v>135</v>
      </c>
    </row>
    <row r="430">
      <c r="A430" s="20">
        <v>2086.0</v>
      </c>
      <c r="B430" s="20" t="s">
        <v>82</v>
      </c>
      <c r="C430" s="20" t="s">
        <v>135</v>
      </c>
    </row>
    <row r="431">
      <c r="A431" s="20">
        <v>2087.0</v>
      </c>
      <c r="B431" s="20" t="s">
        <v>82</v>
      </c>
      <c r="C431" s="20" t="s">
        <v>135</v>
      </c>
    </row>
    <row r="432">
      <c r="A432" s="20">
        <v>2088.0</v>
      </c>
      <c r="B432" s="20" t="s">
        <v>82</v>
      </c>
      <c r="C432" s="20" t="s">
        <v>135</v>
      </c>
    </row>
    <row r="433">
      <c r="A433" s="20" t="s">
        <v>118</v>
      </c>
      <c r="B433" s="20" t="s">
        <v>16</v>
      </c>
      <c r="C433" s="20" t="s">
        <v>119</v>
      </c>
    </row>
    <row r="434">
      <c r="A434" s="20" t="s">
        <v>120</v>
      </c>
      <c r="B434" s="20" t="s">
        <v>84</v>
      </c>
      <c r="C434" s="20" t="s">
        <v>85</v>
      </c>
    </row>
    <row r="435">
      <c r="A435" s="20" t="s">
        <v>121</v>
      </c>
      <c r="B435" s="20" t="s">
        <v>84</v>
      </c>
      <c r="C435" s="20" t="s">
        <v>85</v>
      </c>
    </row>
    <row r="436">
      <c r="A436" s="20" t="s">
        <v>122</v>
      </c>
      <c r="B436" s="20" t="s">
        <v>84</v>
      </c>
      <c r="C436" s="20" t="s">
        <v>85</v>
      </c>
    </row>
    <row r="437">
      <c r="A437" s="20" t="s">
        <v>123</v>
      </c>
      <c r="B437" s="20" t="s">
        <v>84</v>
      </c>
      <c r="C437" s="20" t="s">
        <v>85</v>
      </c>
    </row>
    <row r="438">
      <c r="A438" s="20" t="s">
        <v>124</v>
      </c>
      <c r="B438" s="20" t="s">
        <v>16</v>
      </c>
      <c r="C438" s="20" t="s">
        <v>119</v>
      </c>
    </row>
    <row r="439">
      <c r="A439" s="20" t="s">
        <v>125</v>
      </c>
      <c r="B439" s="20" t="s">
        <v>16</v>
      </c>
      <c r="C439" s="20" t="s">
        <v>119</v>
      </c>
    </row>
    <row r="440">
      <c r="A440" s="20" t="s">
        <v>126</v>
      </c>
      <c r="B440" s="20" t="s">
        <v>16</v>
      </c>
      <c r="C440" s="20" t="s">
        <v>119</v>
      </c>
    </row>
    <row r="441">
      <c r="A441" s="20" t="s">
        <v>127</v>
      </c>
      <c r="B441" s="20" t="s">
        <v>16</v>
      </c>
      <c r="C441" s="20" t="s">
        <v>119</v>
      </c>
    </row>
    <row r="442">
      <c r="A442" s="20" t="s">
        <v>128</v>
      </c>
      <c r="B442" s="20" t="s">
        <v>86</v>
      </c>
      <c r="C442" s="20" t="s">
        <v>95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7.63"/>
  </cols>
  <sheetData>
    <row r="1">
      <c r="A1" s="107" t="s">
        <v>80</v>
      </c>
      <c r="B1" s="107" t="s">
        <v>2</v>
      </c>
      <c r="C1" s="108">
        <v>45536.0</v>
      </c>
    </row>
    <row r="2">
      <c r="A2" s="18">
        <v>307.0</v>
      </c>
      <c r="B2" s="16" t="s">
        <v>16</v>
      </c>
      <c r="C2" s="16" t="s">
        <v>81</v>
      </c>
    </row>
    <row r="3">
      <c r="A3" s="18">
        <v>308.0</v>
      </c>
      <c r="B3" s="16" t="s">
        <v>16</v>
      </c>
      <c r="C3" s="16" t="s">
        <v>81</v>
      </c>
    </row>
    <row r="4">
      <c r="A4" s="18">
        <v>309.0</v>
      </c>
      <c r="B4" s="16" t="s">
        <v>16</v>
      </c>
      <c r="C4" s="16" t="s">
        <v>81</v>
      </c>
    </row>
    <row r="5">
      <c r="A5" s="18">
        <v>1586.0</v>
      </c>
      <c r="B5" s="16" t="s">
        <v>82</v>
      </c>
      <c r="C5" s="16" t="s">
        <v>83</v>
      </c>
    </row>
    <row r="6">
      <c r="A6" s="18">
        <v>1604.0</v>
      </c>
      <c r="B6" s="16" t="s">
        <v>82</v>
      </c>
      <c r="C6" s="16" t="s">
        <v>83</v>
      </c>
    </row>
    <row r="7">
      <c r="A7" s="18">
        <v>1618.0</v>
      </c>
      <c r="B7" s="16" t="s">
        <v>82</v>
      </c>
      <c r="C7" s="16" t="s">
        <v>83</v>
      </c>
    </row>
    <row r="8">
      <c r="A8" s="18">
        <v>1622.0</v>
      </c>
      <c r="B8" s="16" t="s">
        <v>84</v>
      </c>
      <c r="C8" s="16" t="s">
        <v>85</v>
      </c>
    </row>
    <row r="9">
      <c r="A9" s="18">
        <v>1627.0</v>
      </c>
      <c r="B9" s="16" t="s">
        <v>84</v>
      </c>
      <c r="C9" s="16" t="s">
        <v>85</v>
      </c>
    </row>
    <row r="10">
      <c r="A10" s="18">
        <v>1628.0</v>
      </c>
      <c r="B10" s="16" t="s">
        <v>84</v>
      </c>
      <c r="C10" s="16" t="s">
        <v>85</v>
      </c>
    </row>
    <row r="11">
      <c r="A11" s="18">
        <v>1629.0</v>
      </c>
      <c r="B11" s="16" t="s">
        <v>84</v>
      </c>
      <c r="C11" s="16" t="s">
        <v>85</v>
      </c>
    </row>
    <row r="12">
      <c r="A12" s="18">
        <v>1630.0</v>
      </c>
      <c r="B12" s="16" t="s">
        <v>84</v>
      </c>
      <c r="C12" s="16" t="s">
        <v>85</v>
      </c>
    </row>
    <row r="13">
      <c r="A13" s="18">
        <v>1633.0</v>
      </c>
      <c r="B13" s="16" t="s">
        <v>84</v>
      </c>
      <c r="C13" s="16" t="s">
        <v>85</v>
      </c>
    </row>
    <row r="14">
      <c r="A14" s="18">
        <v>1635.0</v>
      </c>
      <c r="B14" s="16" t="s">
        <v>84</v>
      </c>
      <c r="C14" s="16" t="s">
        <v>85</v>
      </c>
    </row>
    <row r="15">
      <c r="A15" s="18">
        <v>1636.0</v>
      </c>
      <c r="B15" s="16" t="s">
        <v>82</v>
      </c>
      <c r="C15" s="16" t="s">
        <v>135</v>
      </c>
    </row>
    <row r="16">
      <c r="A16" s="18">
        <v>1637.0</v>
      </c>
      <c r="B16" s="16" t="s">
        <v>82</v>
      </c>
      <c r="C16" s="16" t="s">
        <v>83</v>
      </c>
    </row>
    <row r="17">
      <c r="A17" s="18">
        <v>1639.0</v>
      </c>
      <c r="B17" s="16" t="s">
        <v>84</v>
      </c>
      <c r="C17" s="16" t="s">
        <v>85</v>
      </c>
    </row>
    <row r="18">
      <c r="A18" s="18">
        <v>1640.0</v>
      </c>
      <c r="B18" s="16" t="s">
        <v>84</v>
      </c>
      <c r="C18" s="16" t="s">
        <v>85</v>
      </c>
    </row>
    <row r="19">
      <c r="A19" s="18">
        <v>1641.0</v>
      </c>
      <c r="B19" s="16" t="s">
        <v>84</v>
      </c>
      <c r="C19" s="16" t="s">
        <v>85</v>
      </c>
    </row>
    <row r="20">
      <c r="A20" s="18">
        <v>1642.0</v>
      </c>
      <c r="B20" s="16" t="s">
        <v>84</v>
      </c>
      <c r="C20" s="16" t="s">
        <v>85</v>
      </c>
    </row>
    <row r="21">
      <c r="A21" s="18">
        <v>1643.0</v>
      </c>
      <c r="B21" s="16" t="s">
        <v>82</v>
      </c>
      <c r="C21" s="16" t="s">
        <v>83</v>
      </c>
    </row>
    <row r="22">
      <c r="A22" s="18">
        <v>1649.0</v>
      </c>
      <c r="B22" s="16" t="s">
        <v>84</v>
      </c>
      <c r="C22" s="16" t="s">
        <v>85</v>
      </c>
    </row>
    <row r="23">
      <c r="A23" s="18">
        <v>1657.0</v>
      </c>
      <c r="B23" s="16" t="s">
        <v>88</v>
      </c>
      <c r="C23" s="16" t="s">
        <v>89</v>
      </c>
    </row>
    <row r="24">
      <c r="A24" s="18">
        <v>1658.0</v>
      </c>
      <c r="B24" s="16" t="s">
        <v>82</v>
      </c>
      <c r="C24" s="16" t="s">
        <v>83</v>
      </c>
    </row>
    <row r="25">
      <c r="A25" s="18">
        <v>1659.0</v>
      </c>
      <c r="B25" s="16" t="s">
        <v>82</v>
      </c>
      <c r="C25" s="16" t="s">
        <v>83</v>
      </c>
    </row>
    <row r="26">
      <c r="A26" s="18">
        <v>1660.0</v>
      </c>
      <c r="B26" s="16" t="s">
        <v>88</v>
      </c>
      <c r="C26" s="16" t="s">
        <v>91</v>
      </c>
    </row>
    <row r="27">
      <c r="A27" s="18">
        <v>1661.0</v>
      </c>
      <c r="B27" s="16" t="s">
        <v>82</v>
      </c>
      <c r="C27" s="16" t="s">
        <v>83</v>
      </c>
    </row>
    <row r="28">
      <c r="A28" s="18">
        <v>1662.0</v>
      </c>
      <c r="B28" s="16" t="s">
        <v>82</v>
      </c>
      <c r="C28" s="16" t="s">
        <v>83</v>
      </c>
    </row>
    <row r="29">
      <c r="A29" s="18">
        <v>1663.0</v>
      </c>
      <c r="B29" s="16" t="s">
        <v>82</v>
      </c>
      <c r="C29" s="16" t="s">
        <v>83</v>
      </c>
    </row>
    <row r="30">
      <c r="A30" s="18">
        <v>1664.0</v>
      </c>
      <c r="B30" s="16" t="s">
        <v>82</v>
      </c>
      <c r="C30" s="16" t="s">
        <v>83</v>
      </c>
    </row>
    <row r="31">
      <c r="A31" s="18">
        <v>1665.0</v>
      </c>
      <c r="B31" s="16" t="s">
        <v>16</v>
      </c>
      <c r="C31" s="16" t="s">
        <v>96</v>
      </c>
    </row>
    <row r="32">
      <c r="A32" s="18">
        <v>1666.0</v>
      </c>
      <c r="B32" s="16" t="s">
        <v>82</v>
      </c>
      <c r="C32" s="16" t="s">
        <v>83</v>
      </c>
    </row>
    <row r="33">
      <c r="A33" s="18">
        <v>1667.0</v>
      </c>
      <c r="B33" s="16" t="s">
        <v>82</v>
      </c>
      <c r="C33" s="16" t="s">
        <v>83</v>
      </c>
    </row>
    <row r="34">
      <c r="A34" s="18">
        <v>1668.0</v>
      </c>
      <c r="B34" s="16" t="s">
        <v>82</v>
      </c>
      <c r="C34" s="16" t="s">
        <v>83</v>
      </c>
    </row>
    <row r="35">
      <c r="A35" s="18">
        <v>1669.0</v>
      </c>
      <c r="B35" s="16" t="s">
        <v>88</v>
      </c>
      <c r="C35" s="16" t="s">
        <v>91</v>
      </c>
    </row>
    <row r="36">
      <c r="A36" s="18">
        <v>1670.0</v>
      </c>
      <c r="B36" s="16" t="s">
        <v>88</v>
      </c>
      <c r="C36" s="16" t="s">
        <v>91</v>
      </c>
    </row>
    <row r="37">
      <c r="A37" s="18">
        <v>1671.0</v>
      </c>
      <c r="B37" s="16" t="s">
        <v>82</v>
      </c>
      <c r="C37" s="16" t="s">
        <v>83</v>
      </c>
    </row>
    <row r="38">
      <c r="A38" s="18">
        <v>1672.0</v>
      </c>
      <c r="B38" s="16" t="s">
        <v>88</v>
      </c>
      <c r="C38" s="16" t="s">
        <v>91</v>
      </c>
    </row>
    <row r="39">
      <c r="A39" s="18">
        <v>1673.0</v>
      </c>
      <c r="B39" s="16" t="s">
        <v>82</v>
      </c>
      <c r="C39" s="16" t="s">
        <v>83</v>
      </c>
    </row>
    <row r="40">
      <c r="A40" s="18">
        <v>1674.0</v>
      </c>
      <c r="B40" s="16" t="s">
        <v>82</v>
      </c>
      <c r="C40" s="16" t="s">
        <v>83</v>
      </c>
    </row>
    <row r="41">
      <c r="A41" s="18">
        <v>1675.0</v>
      </c>
      <c r="B41" s="16" t="s">
        <v>82</v>
      </c>
      <c r="C41" s="16" t="s">
        <v>135</v>
      </c>
    </row>
    <row r="42">
      <c r="A42" s="18">
        <v>1676.0</v>
      </c>
      <c r="B42" s="16" t="s">
        <v>82</v>
      </c>
      <c r="C42" s="16" t="s">
        <v>83</v>
      </c>
    </row>
    <row r="43">
      <c r="A43" s="18">
        <v>1677.0</v>
      </c>
      <c r="B43" s="16" t="s">
        <v>82</v>
      </c>
      <c r="C43" s="16" t="s">
        <v>135</v>
      </c>
    </row>
    <row r="44">
      <c r="A44" s="18">
        <v>1678.0</v>
      </c>
      <c r="B44" s="16" t="s">
        <v>82</v>
      </c>
      <c r="C44" s="16" t="s">
        <v>83</v>
      </c>
    </row>
    <row r="45">
      <c r="A45" s="18">
        <v>1679.0</v>
      </c>
      <c r="B45" s="16" t="s">
        <v>82</v>
      </c>
      <c r="C45" s="16" t="s">
        <v>83</v>
      </c>
    </row>
    <row r="46">
      <c r="A46" s="18">
        <v>1680.0</v>
      </c>
      <c r="B46" s="16" t="s">
        <v>82</v>
      </c>
      <c r="C46" s="16" t="s">
        <v>83</v>
      </c>
    </row>
    <row r="47">
      <c r="A47" s="18">
        <v>1682.0</v>
      </c>
      <c r="B47" s="16" t="s">
        <v>101</v>
      </c>
      <c r="C47" s="16" t="s">
        <v>102</v>
      </c>
    </row>
    <row r="48">
      <c r="A48" s="18">
        <v>1683.0</v>
      </c>
      <c r="B48" s="16" t="s">
        <v>86</v>
      </c>
      <c r="C48" s="16" t="s">
        <v>87</v>
      </c>
    </row>
    <row r="49">
      <c r="A49" s="18">
        <v>1684.0</v>
      </c>
      <c r="B49" s="16" t="s">
        <v>16</v>
      </c>
      <c r="C49" s="16" t="s">
        <v>90</v>
      </c>
    </row>
    <row r="50">
      <c r="A50" s="18">
        <v>1685.0</v>
      </c>
      <c r="B50" s="16" t="s">
        <v>86</v>
      </c>
      <c r="C50" s="16" t="s">
        <v>87</v>
      </c>
    </row>
    <row r="51">
      <c r="A51" s="18">
        <v>1687.0</v>
      </c>
      <c r="B51" s="16" t="s">
        <v>82</v>
      </c>
      <c r="C51" s="16" t="s">
        <v>83</v>
      </c>
    </row>
    <row r="52">
      <c r="A52" s="18">
        <v>1688.0</v>
      </c>
      <c r="B52" s="16" t="s">
        <v>86</v>
      </c>
      <c r="C52" s="16" t="s">
        <v>87</v>
      </c>
    </row>
    <row r="53">
      <c r="A53" s="18">
        <v>1689.0</v>
      </c>
      <c r="B53" s="16" t="s">
        <v>86</v>
      </c>
      <c r="C53" s="16" t="s">
        <v>87</v>
      </c>
    </row>
    <row r="54">
      <c r="A54" s="18">
        <v>1690.0</v>
      </c>
      <c r="B54" s="16" t="s">
        <v>82</v>
      </c>
      <c r="C54" s="16" t="s">
        <v>135</v>
      </c>
    </row>
    <row r="55">
      <c r="A55" s="18">
        <v>1691.0</v>
      </c>
      <c r="B55" s="16" t="s">
        <v>82</v>
      </c>
      <c r="C55" s="16" t="s">
        <v>83</v>
      </c>
    </row>
    <row r="56">
      <c r="A56" s="18">
        <v>1692.0</v>
      </c>
      <c r="B56" s="16" t="s">
        <v>82</v>
      </c>
      <c r="C56" s="16" t="s">
        <v>135</v>
      </c>
    </row>
    <row r="57">
      <c r="A57" s="18">
        <v>1693.0</v>
      </c>
      <c r="B57" s="16" t="s">
        <v>84</v>
      </c>
      <c r="C57" s="16" t="s">
        <v>85</v>
      </c>
    </row>
    <row r="58">
      <c r="A58" s="18">
        <v>1694.0</v>
      </c>
      <c r="B58" s="16" t="s">
        <v>88</v>
      </c>
      <c r="C58" s="16" t="s">
        <v>89</v>
      </c>
    </row>
    <row r="59">
      <c r="A59" s="18">
        <v>1695.0</v>
      </c>
      <c r="B59" s="16" t="s">
        <v>86</v>
      </c>
      <c r="C59" s="16" t="s">
        <v>87</v>
      </c>
    </row>
    <row r="60">
      <c r="A60" s="18">
        <v>1696.0</v>
      </c>
      <c r="B60" s="16" t="s">
        <v>16</v>
      </c>
      <c r="C60" s="16" t="s">
        <v>112</v>
      </c>
    </row>
    <row r="61">
      <c r="A61" s="18">
        <v>1697.0</v>
      </c>
      <c r="B61" s="16" t="s">
        <v>86</v>
      </c>
      <c r="C61" s="16" t="s">
        <v>87</v>
      </c>
    </row>
    <row r="62">
      <c r="A62" s="18">
        <v>1698.0</v>
      </c>
      <c r="B62" s="16" t="s">
        <v>16</v>
      </c>
      <c r="C62" s="16" t="s">
        <v>112</v>
      </c>
    </row>
    <row r="63">
      <c r="A63" s="18">
        <v>1701.0</v>
      </c>
      <c r="B63" s="16" t="s">
        <v>101</v>
      </c>
      <c r="C63" s="16" t="s">
        <v>103</v>
      </c>
    </row>
    <row r="64">
      <c r="A64" s="18">
        <v>1702.0</v>
      </c>
      <c r="B64" s="16" t="s">
        <v>16</v>
      </c>
      <c r="C64" s="16" t="s">
        <v>112</v>
      </c>
    </row>
    <row r="65">
      <c r="A65" s="18">
        <v>1704.0</v>
      </c>
      <c r="B65" s="16" t="s">
        <v>86</v>
      </c>
      <c r="C65" s="16" t="s">
        <v>87</v>
      </c>
    </row>
    <row r="66">
      <c r="A66" s="18">
        <v>1705.0</v>
      </c>
      <c r="B66" s="16" t="s">
        <v>101</v>
      </c>
      <c r="C66" s="16" t="s">
        <v>103</v>
      </c>
    </row>
    <row r="67">
      <c r="A67" s="18">
        <v>1706.0</v>
      </c>
      <c r="B67" s="16" t="s">
        <v>82</v>
      </c>
      <c r="C67" s="16" t="s">
        <v>83</v>
      </c>
    </row>
    <row r="68">
      <c r="A68" s="18">
        <v>1707.0</v>
      </c>
      <c r="B68" s="16" t="s">
        <v>82</v>
      </c>
      <c r="C68" s="16" t="s">
        <v>83</v>
      </c>
    </row>
    <row r="69">
      <c r="A69" s="18">
        <v>1708.0</v>
      </c>
      <c r="B69" s="16" t="s">
        <v>88</v>
      </c>
      <c r="C69" s="16" t="s">
        <v>104</v>
      </c>
    </row>
    <row r="70">
      <c r="A70" s="18">
        <v>1709.0</v>
      </c>
      <c r="B70" s="16" t="s">
        <v>82</v>
      </c>
      <c r="C70" s="16" t="s">
        <v>83</v>
      </c>
    </row>
    <row r="71">
      <c r="A71" s="18">
        <v>1710.0</v>
      </c>
      <c r="B71" s="16" t="s">
        <v>88</v>
      </c>
      <c r="C71" s="16" t="s">
        <v>104</v>
      </c>
    </row>
    <row r="72">
      <c r="A72" s="18">
        <v>1711.0</v>
      </c>
      <c r="B72" s="16" t="s">
        <v>86</v>
      </c>
      <c r="C72" s="16" t="s">
        <v>95</v>
      </c>
    </row>
    <row r="73">
      <c r="A73" s="18">
        <v>1712.0</v>
      </c>
      <c r="B73" s="16" t="s">
        <v>88</v>
      </c>
      <c r="C73" s="16" t="s">
        <v>104</v>
      </c>
    </row>
    <row r="74">
      <c r="A74" s="18">
        <v>1713.0</v>
      </c>
      <c r="B74" s="16" t="s">
        <v>86</v>
      </c>
      <c r="C74" s="16" t="s">
        <v>95</v>
      </c>
    </row>
    <row r="75">
      <c r="A75" s="18">
        <v>1714.0</v>
      </c>
      <c r="B75" s="16" t="s">
        <v>101</v>
      </c>
      <c r="C75" s="16" t="s">
        <v>102</v>
      </c>
    </row>
    <row r="76">
      <c r="A76" s="18">
        <v>1715.0</v>
      </c>
      <c r="B76" s="16" t="s">
        <v>101</v>
      </c>
      <c r="C76" s="16" t="s">
        <v>102</v>
      </c>
    </row>
    <row r="77">
      <c r="A77" s="18">
        <v>1716.0</v>
      </c>
      <c r="B77" s="16" t="s">
        <v>101</v>
      </c>
      <c r="C77" s="16" t="s">
        <v>102</v>
      </c>
    </row>
    <row r="78">
      <c r="A78" s="18">
        <v>1717.0</v>
      </c>
      <c r="B78" s="16" t="s">
        <v>101</v>
      </c>
      <c r="C78" s="16" t="s">
        <v>102</v>
      </c>
    </row>
    <row r="79">
      <c r="A79" s="18">
        <v>1718.0</v>
      </c>
      <c r="B79" s="16" t="s">
        <v>97</v>
      </c>
      <c r="C79" s="16" t="s">
        <v>136</v>
      </c>
    </row>
    <row r="80">
      <c r="A80" s="18">
        <v>1719.0</v>
      </c>
      <c r="B80" s="16" t="s">
        <v>101</v>
      </c>
      <c r="C80" s="16" t="s">
        <v>102</v>
      </c>
    </row>
    <row r="81">
      <c r="A81" s="18">
        <v>1720.0</v>
      </c>
      <c r="B81" s="16" t="s">
        <v>86</v>
      </c>
      <c r="C81" s="16" t="s">
        <v>87</v>
      </c>
    </row>
    <row r="82">
      <c r="A82" s="18">
        <v>1721.0</v>
      </c>
      <c r="B82" s="16" t="s">
        <v>101</v>
      </c>
      <c r="C82" s="16" t="s">
        <v>103</v>
      </c>
    </row>
    <row r="83">
      <c r="A83" s="18">
        <v>1722.0</v>
      </c>
      <c r="B83" s="16" t="s">
        <v>101</v>
      </c>
      <c r="C83" s="16" t="s">
        <v>103</v>
      </c>
    </row>
    <row r="84">
      <c r="A84" s="18">
        <v>1723.0</v>
      </c>
      <c r="B84" s="16" t="s">
        <v>101</v>
      </c>
      <c r="C84" s="16" t="s">
        <v>102</v>
      </c>
    </row>
    <row r="85">
      <c r="A85" s="18">
        <v>1724.0</v>
      </c>
      <c r="B85" s="16" t="s">
        <v>84</v>
      </c>
      <c r="C85" s="16" t="s">
        <v>85</v>
      </c>
    </row>
    <row r="86">
      <c r="A86" s="18">
        <v>1725.0</v>
      </c>
      <c r="B86" s="16" t="s">
        <v>101</v>
      </c>
      <c r="C86" s="16" t="s">
        <v>102</v>
      </c>
    </row>
    <row r="87">
      <c r="A87" s="18">
        <v>1726.0</v>
      </c>
      <c r="B87" s="16" t="s">
        <v>101</v>
      </c>
      <c r="C87" s="16" t="s">
        <v>102</v>
      </c>
    </row>
    <row r="88">
      <c r="A88" s="18">
        <v>1727.0</v>
      </c>
      <c r="B88" s="16" t="s">
        <v>97</v>
      </c>
      <c r="C88" s="16" t="s">
        <v>136</v>
      </c>
    </row>
    <row r="89">
      <c r="A89" s="18">
        <v>1728.0</v>
      </c>
      <c r="B89" s="16" t="s">
        <v>101</v>
      </c>
      <c r="C89" s="16" t="s">
        <v>103</v>
      </c>
    </row>
    <row r="90">
      <c r="A90" s="18">
        <v>1729.0</v>
      </c>
      <c r="B90" s="16" t="s">
        <v>101</v>
      </c>
      <c r="C90" s="16" t="s">
        <v>103</v>
      </c>
    </row>
    <row r="91">
      <c r="A91" s="18">
        <v>1730.0</v>
      </c>
      <c r="B91" s="16" t="s">
        <v>101</v>
      </c>
      <c r="C91" s="16" t="s">
        <v>102</v>
      </c>
    </row>
    <row r="92">
      <c r="A92" s="18">
        <v>1731.0</v>
      </c>
      <c r="B92" s="16" t="s">
        <v>86</v>
      </c>
      <c r="C92" s="16" t="s">
        <v>87</v>
      </c>
    </row>
    <row r="93">
      <c r="A93" s="18">
        <v>1732.0</v>
      </c>
      <c r="B93" s="16" t="s">
        <v>86</v>
      </c>
      <c r="C93" s="16" t="s">
        <v>111</v>
      </c>
    </row>
    <row r="94">
      <c r="A94" s="18">
        <v>1733.0</v>
      </c>
      <c r="B94" s="16" t="s">
        <v>97</v>
      </c>
      <c r="C94" s="16" t="s">
        <v>136</v>
      </c>
    </row>
    <row r="95">
      <c r="A95" s="18">
        <v>1734.0</v>
      </c>
      <c r="B95" s="16" t="s">
        <v>88</v>
      </c>
      <c r="C95" s="16" t="s">
        <v>89</v>
      </c>
    </row>
    <row r="96">
      <c r="A96" s="18">
        <v>1735.0</v>
      </c>
      <c r="B96" s="16" t="s">
        <v>86</v>
      </c>
      <c r="C96" s="16" t="s">
        <v>87</v>
      </c>
    </row>
    <row r="97">
      <c r="A97" s="18">
        <v>1736.0</v>
      </c>
      <c r="B97" s="16" t="s">
        <v>101</v>
      </c>
      <c r="C97" s="16" t="s">
        <v>103</v>
      </c>
    </row>
    <row r="98">
      <c r="A98" s="18">
        <v>1737.0</v>
      </c>
      <c r="B98" s="16" t="s">
        <v>101</v>
      </c>
      <c r="C98" s="16" t="s">
        <v>102</v>
      </c>
    </row>
    <row r="99">
      <c r="A99" s="18">
        <v>1738.0</v>
      </c>
      <c r="B99" s="16" t="s">
        <v>101</v>
      </c>
      <c r="C99" s="16" t="s">
        <v>103</v>
      </c>
    </row>
    <row r="100">
      <c r="A100" s="18">
        <v>1739.0</v>
      </c>
      <c r="B100" s="16" t="s">
        <v>101</v>
      </c>
      <c r="C100" s="16" t="s">
        <v>102</v>
      </c>
    </row>
    <row r="101">
      <c r="A101" s="18">
        <v>1740.0</v>
      </c>
      <c r="B101" s="16" t="s">
        <v>16</v>
      </c>
      <c r="C101" s="16" t="s">
        <v>96</v>
      </c>
    </row>
    <row r="102">
      <c r="A102" s="18">
        <v>1741.0</v>
      </c>
      <c r="B102" s="16" t="s">
        <v>16</v>
      </c>
      <c r="C102" s="16" t="s">
        <v>112</v>
      </c>
    </row>
    <row r="103">
      <c r="A103" s="18">
        <v>1742.0</v>
      </c>
      <c r="B103" s="16" t="s">
        <v>101</v>
      </c>
      <c r="C103" s="16" t="s">
        <v>102</v>
      </c>
    </row>
    <row r="104">
      <c r="A104" s="18">
        <v>1743.0</v>
      </c>
      <c r="B104" s="16" t="s">
        <v>84</v>
      </c>
      <c r="C104" s="16" t="s">
        <v>85</v>
      </c>
    </row>
    <row r="105">
      <c r="A105" s="18">
        <v>1745.0</v>
      </c>
      <c r="B105" s="16" t="s">
        <v>93</v>
      </c>
      <c r="C105" s="16" t="s">
        <v>100</v>
      </c>
    </row>
    <row r="106">
      <c r="A106" s="18">
        <v>1746.0</v>
      </c>
      <c r="B106" s="16" t="s">
        <v>101</v>
      </c>
      <c r="C106" s="16" t="s">
        <v>103</v>
      </c>
    </row>
    <row r="107">
      <c r="A107" s="18">
        <v>1747.0</v>
      </c>
      <c r="B107" s="16" t="s">
        <v>101</v>
      </c>
      <c r="C107" s="16" t="s">
        <v>103</v>
      </c>
    </row>
    <row r="108">
      <c r="A108" s="18">
        <v>1748.0</v>
      </c>
      <c r="B108" s="16" t="s">
        <v>97</v>
      </c>
      <c r="C108" s="16" t="s">
        <v>136</v>
      </c>
    </row>
    <row r="109">
      <c r="A109" s="18">
        <v>1749.0</v>
      </c>
      <c r="B109" s="16" t="s">
        <v>84</v>
      </c>
      <c r="C109" s="16" t="s">
        <v>85</v>
      </c>
    </row>
    <row r="110">
      <c r="A110" s="18">
        <v>1750.0</v>
      </c>
      <c r="B110" s="16" t="s">
        <v>93</v>
      </c>
      <c r="C110" s="16" t="s">
        <v>100</v>
      </c>
    </row>
    <row r="111">
      <c r="A111" s="18">
        <v>1751.0</v>
      </c>
      <c r="B111" s="16" t="s">
        <v>84</v>
      </c>
      <c r="C111" s="16" t="s">
        <v>85</v>
      </c>
    </row>
    <row r="112">
      <c r="A112" s="18">
        <v>1752.0</v>
      </c>
      <c r="B112" s="16" t="s">
        <v>84</v>
      </c>
      <c r="C112" s="16" t="s">
        <v>85</v>
      </c>
    </row>
    <row r="113">
      <c r="A113" s="18">
        <v>1753.0</v>
      </c>
      <c r="B113" s="16" t="s">
        <v>101</v>
      </c>
      <c r="C113" s="16" t="s">
        <v>103</v>
      </c>
    </row>
    <row r="114">
      <c r="A114" s="18">
        <v>1754.0</v>
      </c>
      <c r="B114" s="16" t="s">
        <v>86</v>
      </c>
      <c r="C114" s="16" t="s">
        <v>87</v>
      </c>
    </row>
    <row r="115">
      <c r="A115" s="18">
        <v>1755.0</v>
      </c>
      <c r="B115" s="16" t="s">
        <v>101</v>
      </c>
      <c r="C115" s="16" t="s">
        <v>103</v>
      </c>
    </row>
    <row r="116">
      <c r="A116" s="18">
        <v>1756.0</v>
      </c>
      <c r="B116" s="16" t="s">
        <v>97</v>
      </c>
      <c r="C116" s="16" t="s">
        <v>136</v>
      </c>
    </row>
    <row r="117">
      <c r="A117" s="18">
        <v>1757.0</v>
      </c>
      <c r="B117" s="16" t="s">
        <v>86</v>
      </c>
      <c r="C117" s="16" t="s">
        <v>87</v>
      </c>
    </row>
    <row r="118">
      <c r="A118" s="18">
        <v>1758.0</v>
      </c>
      <c r="B118" s="16" t="s">
        <v>101</v>
      </c>
      <c r="C118" s="16" t="s">
        <v>103</v>
      </c>
    </row>
    <row r="119">
      <c r="A119" s="18">
        <v>1759.0</v>
      </c>
      <c r="B119" s="16" t="s">
        <v>84</v>
      </c>
      <c r="C119" s="16" t="s">
        <v>85</v>
      </c>
    </row>
    <row r="120">
      <c r="A120" s="18">
        <v>1760.0</v>
      </c>
      <c r="B120" s="16" t="s">
        <v>86</v>
      </c>
      <c r="C120" s="16" t="s">
        <v>111</v>
      </c>
    </row>
    <row r="121">
      <c r="A121" s="18">
        <v>1761.0</v>
      </c>
      <c r="B121" s="16" t="s">
        <v>101</v>
      </c>
      <c r="C121" s="16" t="s">
        <v>103</v>
      </c>
    </row>
    <row r="122">
      <c r="A122" s="18">
        <v>1762.0</v>
      </c>
      <c r="B122" s="16" t="s">
        <v>86</v>
      </c>
      <c r="C122" s="16" t="s">
        <v>95</v>
      </c>
    </row>
    <row r="123">
      <c r="A123" s="18">
        <v>1763.0</v>
      </c>
      <c r="B123" s="16" t="s">
        <v>101</v>
      </c>
      <c r="C123" s="16" t="s">
        <v>102</v>
      </c>
    </row>
    <row r="124">
      <c r="A124" s="18">
        <v>1764.0</v>
      </c>
      <c r="B124" s="16" t="s">
        <v>88</v>
      </c>
      <c r="C124" s="16" t="s">
        <v>144</v>
      </c>
    </row>
    <row r="125">
      <c r="A125" s="18">
        <v>1765.0</v>
      </c>
      <c r="B125" s="16" t="s">
        <v>88</v>
      </c>
      <c r="C125" s="16" t="s">
        <v>89</v>
      </c>
    </row>
    <row r="126">
      <c r="A126" s="18">
        <v>1766.0</v>
      </c>
      <c r="B126" s="16" t="s">
        <v>93</v>
      </c>
      <c r="C126" s="16" t="s">
        <v>94</v>
      </c>
    </row>
    <row r="127">
      <c r="A127" s="18">
        <v>1767.0</v>
      </c>
      <c r="B127" s="16" t="s">
        <v>86</v>
      </c>
      <c r="C127" s="16" t="s">
        <v>87</v>
      </c>
    </row>
    <row r="128">
      <c r="A128" s="18">
        <v>1768.0</v>
      </c>
      <c r="B128" s="16" t="s">
        <v>86</v>
      </c>
      <c r="C128" s="16" t="s">
        <v>95</v>
      </c>
    </row>
    <row r="129">
      <c r="A129" s="18">
        <v>1769.0</v>
      </c>
      <c r="B129" s="16" t="s">
        <v>101</v>
      </c>
      <c r="C129" s="16" t="s">
        <v>102</v>
      </c>
    </row>
    <row r="130">
      <c r="A130" s="18">
        <v>1770.0</v>
      </c>
      <c r="B130" s="16" t="s">
        <v>101</v>
      </c>
      <c r="C130" s="16" t="s">
        <v>103</v>
      </c>
    </row>
    <row r="131">
      <c r="A131" s="18">
        <v>1774.0</v>
      </c>
      <c r="B131" s="16" t="s">
        <v>97</v>
      </c>
      <c r="C131" s="16" t="s">
        <v>136</v>
      </c>
    </row>
    <row r="132">
      <c r="A132" s="18">
        <v>1777.0</v>
      </c>
      <c r="B132" s="16" t="s">
        <v>84</v>
      </c>
      <c r="C132" s="16" t="s">
        <v>85</v>
      </c>
    </row>
    <row r="133">
      <c r="A133" s="18">
        <v>1778.0</v>
      </c>
      <c r="B133" s="16" t="s">
        <v>88</v>
      </c>
      <c r="C133" s="16" t="s">
        <v>91</v>
      </c>
    </row>
    <row r="134">
      <c r="A134" s="18">
        <v>1779.0</v>
      </c>
      <c r="B134" s="16" t="s">
        <v>86</v>
      </c>
      <c r="C134" s="16" t="s">
        <v>106</v>
      </c>
    </row>
    <row r="135">
      <c r="A135" s="18">
        <v>1780.0</v>
      </c>
      <c r="B135" s="16" t="s">
        <v>86</v>
      </c>
      <c r="C135" s="16" t="s">
        <v>106</v>
      </c>
    </row>
    <row r="136">
      <c r="A136" s="18">
        <v>1782.0</v>
      </c>
      <c r="B136" s="16" t="s">
        <v>88</v>
      </c>
      <c r="C136" s="16" t="s">
        <v>104</v>
      </c>
    </row>
    <row r="137">
      <c r="A137" s="18">
        <v>1783.0</v>
      </c>
      <c r="B137" s="16" t="s">
        <v>84</v>
      </c>
      <c r="C137" s="16" t="s">
        <v>85</v>
      </c>
    </row>
    <row r="138">
      <c r="A138" s="18">
        <v>1784.0</v>
      </c>
      <c r="B138" s="16" t="s">
        <v>88</v>
      </c>
      <c r="C138" s="16" t="s">
        <v>104</v>
      </c>
    </row>
    <row r="139">
      <c r="A139" s="18">
        <v>1785.0</v>
      </c>
      <c r="B139" s="16" t="s">
        <v>93</v>
      </c>
      <c r="C139" s="16" t="s">
        <v>100</v>
      </c>
    </row>
    <row r="140">
      <c r="A140" s="18">
        <v>1786.0</v>
      </c>
      <c r="B140" s="16" t="s">
        <v>88</v>
      </c>
      <c r="C140" s="16" t="s">
        <v>104</v>
      </c>
    </row>
    <row r="141">
      <c r="A141" s="18">
        <v>1787.0</v>
      </c>
      <c r="B141" s="16" t="s">
        <v>88</v>
      </c>
      <c r="C141" s="16" t="s">
        <v>104</v>
      </c>
    </row>
    <row r="142">
      <c r="A142" s="18">
        <v>1788.0</v>
      </c>
      <c r="B142" s="16" t="s">
        <v>97</v>
      </c>
      <c r="C142" s="16" t="s">
        <v>136</v>
      </c>
    </row>
    <row r="143">
      <c r="A143" s="18">
        <v>1789.0</v>
      </c>
      <c r="B143" s="16" t="s">
        <v>16</v>
      </c>
      <c r="C143" s="16" t="s">
        <v>112</v>
      </c>
    </row>
    <row r="144">
      <c r="A144" s="18">
        <v>1790.0</v>
      </c>
      <c r="B144" s="16" t="s">
        <v>16</v>
      </c>
      <c r="C144" s="16" t="s">
        <v>139</v>
      </c>
    </row>
    <row r="145">
      <c r="A145" s="18">
        <v>1791.0</v>
      </c>
      <c r="B145" s="16" t="s">
        <v>101</v>
      </c>
      <c r="C145" s="16" t="s">
        <v>102</v>
      </c>
    </row>
    <row r="146">
      <c r="A146" s="18">
        <v>1792.0</v>
      </c>
      <c r="B146" s="16" t="s">
        <v>16</v>
      </c>
      <c r="C146" s="16" t="s">
        <v>112</v>
      </c>
    </row>
    <row r="147">
      <c r="A147" s="18">
        <v>1793.0</v>
      </c>
      <c r="B147" s="16" t="s">
        <v>16</v>
      </c>
      <c r="C147" s="16" t="s">
        <v>112</v>
      </c>
    </row>
    <row r="148">
      <c r="A148" s="18">
        <v>1794.0</v>
      </c>
      <c r="B148" s="16" t="s">
        <v>97</v>
      </c>
      <c r="C148" s="16" t="s">
        <v>136</v>
      </c>
    </row>
    <row r="149">
      <c r="A149" s="18">
        <v>1795.0</v>
      </c>
      <c r="B149" s="16" t="s">
        <v>86</v>
      </c>
      <c r="C149" s="16" t="s">
        <v>87</v>
      </c>
    </row>
    <row r="150">
      <c r="A150" s="18">
        <v>1796.0</v>
      </c>
      <c r="B150" s="16" t="s">
        <v>97</v>
      </c>
      <c r="C150" s="16" t="s">
        <v>136</v>
      </c>
    </row>
    <row r="151">
      <c r="A151" s="18">
        <v>1797.0</v>
      </c>
      <c r="B151" s="16" t="s">
        <v>16</v>
      </c>
      <c r="C151" s="16" t="s">
        <v>112</v>
      </c>
    </row>
    <row r="152">
      <c r="A152" s="18">
        <v>1798.0</v>
      </c>
      <c r="B152" s="16" t="s">
        <v>101</v>
      </c>
      <c r="C152" s="16" t="s">
        <v>103</v>
      </c>
    </row>
    <row r="153">
      <c r="A153" s="18">
        <v>1799.0</v>
      </c>
      <c r="B153" s="16" t="s">
        <v>16</v>
      </c>
      <c r="C153" s="16" t="s">
        <v>140</v>
      </c>
    </row>
    <row r="154">
      <c r="A154" s="18">
        <v>1800.0</v>
      </c>
      <c r="B154" s="16" t="s">
        <v>16</v>
      </c>
      <c r="C154" s="16" t="s">
        <v>140</v>
      </c>
    </row>
    <row r="155">
      <c r="A155" s="18">
        <v>1801.0</v>
      </c>
      <c r="B155" s="16" t="s">
        <v>16</v>
      </c>
      <c r="C155" s="16" t="s">
        <v>140</v>
      </c>
    </row>
    <row r="156">
      <c r="A156" s="18">
        <v>1802.0</v>
      </c>
      <c r="B156" s="16" t="s">
        <v>84</v>
      </c>
      <c r="C156" s="16" t="s">
        <v>85</v>
      </c>
    </row>
    <row r="157">
      <c r="A157" s="18">
        <v>1803.0</v>
      </c>
      <c r="B157" s="16" t="s">
        <v>16</v>
      </c>
      <c r="C157" s="16" t="s">
        <v>140</v>
      </c>
    </row>
    <row r="158">
      <c r="A158" s="18">
        <v>1804.0</v>
      </c>
      <c r="B158" s="16" t="s">
        <v>16</v>
      </c>
      <c r="C158" s="16" t="s">
        <v>139</v>
      </c>
    </row>
    <row r="159">
      <c r="A159" s="18">
        <v>1805.0</v>
      </c>
      <c r="B159" s="16" t="s">
        <v>16</v>
      </c>
      <c r="C159" s="16" t="s">
        <v>140</v>
      </c>
    </row>
    <row r="160">
      <c r="A160" s="18">
        <v>1806.0</v>
      </c>
      <c r="B160" s="16" t="s">
        <v>16</v>
      </c>
      <c r="C160" s="16" t="s">
        <v>112</v>
      </c>
    </row>
    <row r="161">
      <c r="A161" s="18">
        <v>1807.0</v>
      </c>
      <c r="B161" s="16" t="s">
        <v>84</v>
      </c>
      <c r="C161" s="16" t="s">
        <v>85</v>
      </c>
    </row>
    <row r="162">
      <c r="A162" s="18">
        <v>1808.0</v>
      </c>
      <c r="B162" s="16" t="s">
        <v>16</v>
      </c>
      <c r="C162" s="16" t="s">
        <v>140</v>
      </c>
    </row>
    <row r="163">
      <c r="A163" s="18">
        <v>1809.0</v>
      </c>
      <c r="B163" s="16" t="s">
        <v>84</v>
      </c>
      <c r="C163" s="16" t="s">
        <v>114</v>
      </c>
    </row>
    <row r="164">
      <c r="A164" s="18">
        <v>1810.0</v>
      </c>
      <c r="B164" s="16" t="s">
        <v>86</v>
      </c>
      <c r="C164" s="16" t="s">
        <v>95</v>
      </c>
    </row>
    <row r="165">
      <c r="A165" s="18">
        <v>1811.0</v>
      </c>
      <c r="B165" s="16" t="s">
        <v>101</v>
      </c>
      <c r="C165" s="16" t="s">
        <v>102</v>
      </c>
    </row>
    <row r="166">
      <c r="A166" s="18">
        <v>1812.0</v>
      </c>
      <c r="B166" s="16" t="s">
        <v>93</v>
      </c>
      <c r="C166" s="16" t="s">
        <v>100</v>
      </c>
    </row>
    <row r="167">
      <c r="A167" s="18">
        <v>1813.0</v>
      </c>
      <c r="B167" s="16" t="s">
        <v>101</v>
      </c>
      <c r="C167" s="16" t="s">
        <v>103</v>
      </c>
    </row>
    <row r="168">
      <c r="A168" s="18">
        <v>1814.0</v>
      </c>
      <c r="B168" s="16" t="s">
        <v>101</v>
      </c>
      <c r="C168" s="16" t="s">
        <v>103</v>
      </c>
    </row>
    <row r="169">
      <c r="A169" s="18">
        <v>1816.0</v>
      </c>
      <c r="B169" s="16" t="s">
        <v>101</v>
      </c>
      <c r="C169" s="16" t="s">
        <v>103</v>
      </c>
    </row>
    <row r="170">
      <c r="A170" s="18">
        <v>1817.0</v>
      </c>
      <c r="B170" s="16" t="s">
        <v>101</v>
      </c>
      <c r="C170" s="16" t="s">
        <v>103</v>
      </c>
    </row>
    <row r="171">
      <c r="A171" s="18">
        <v>1818.0</v>
      </c>
      <c r="B171" s="16" t="s">
        <v>101</v>
      </c>
      <c r="C171" s="16" t="s">
        <v>103</v>
      </c>
    </row>
    <row r="172">
      <c r="A172" s="18">
        <v>1819.0</v>
      </c>
      <c r="B172" s="16" t="s">
        <v>101</v>
      </c>
      <c r="C172" s="16" t="s">
        <v>103</v>
      </c>
    </row>
    <row r="173">
      <c r="A173" s="18">
        <v>1820.0</v>
      </c>
      <c r="B173" s="16" t="s">
        <v>101</v>
      </c>
      <c r="C173" s="16" t="s">
        <v>103</v>
      </c>
    </row>
    <row r="174">
      <c r="A174" s="18">
        <v>1821.0</v>
      </c>
      <c r="B174" s="16" t="s">
        <v>93</v>
      </c>
      <c r="C174" s="16" t="s">
        <v>94</v>
      </c>
    </row>
    <row r="175">
      <c r="A175" s="18">
        <v>1822.0</v>
      </c>
      <c r="B175" s="16" t="s">
        <v>16</v>
      </c>
      <c r="C175" s="16" t="s">
        <v>137</v>
      </c>
    </row>
    <row r="176">
      <c r="A176" s="18">
        <v>1823.0</v>
      </c>
      <c r="B176" s="16" t="s">
        <v>84</v>
      </c>
      <c r="C176" s="16" t="s">
        <v>85</v>
      </c>
    </row>
    <row r="177">
      <c r="A177" s="18">
        <v>1824.0</v>
      </c>
      <c r="B177" s="16" t="s">
        <v>101</v>
      </c>
      <c r="C177" s="16" t="s">
        <v>103</v>
      </c>
    </row>
    <row r="178">
      <c r="A178" s="18">
        <v>1825.0</v>
      </c>
      <c r="B178" s="16" t="s">
        <v>93</v>
      </c>
      <c r="C178" s="16" t="s">
        <v>94</v>
      </c>
    </row>
    <row r="179">
      <c r="A179" s="18">
        <v>1826.0</v>
      </c>
      <c r="B179" s="16" t="s">
        <v>101</v>
      </c>
      <c r="C179" s="16" t="s">
        <v>103</v>
      </c>
    </row>
    <row r="180">
      <c r="A180" s="18">
        <v>1827.0</v>
      </c>
      <c r="B180" s="16" t="s">
        <v>84</v>
      </c>
      <c r="C180" s="16" t="s">
        <v>114</v>
      </c>
    </row>
    <row r="181">
      <c r="A181" s="18">
        <v>1828.0</v>
      </c>
      <c r="B181" s="16" t="s">
        <v>93</v>
      </c>
      <c r="C181" s="16" t="s">
        <v>94</v>
      </c>
    </row>
    <row r="182">
      <c r="A182" s="18">
        <v>1829.0</v>
      </c>
      <c r="B182" s="16" t="s">
        <v>93</v>
      </c>
      <c r="C182" s="16" t="s">
        <v>94</v>
      </c>
    </row>
    <row r="183">
      <c r="A183" s="18">
        <v>1830.0</v>
      </c>
      <c r="B183" s="16" t="s">
        <v>88</v>
      </c>
      <c r="C183" s="16" t="s">
        <v>89</v>
      </c>
    </row>
    <row r="184">
      <c r="A184" s="18">
        <v>1831.0</v>
      </c>
      <c r="B184" s="16" t="s">
        <v>84</v>
      </c>
      <c r="C184" s="16" t="s">
        <v>114</v>
      </c>
    </row>
    <row r="185">
      <c r="A185" s="18">
        <v>1832.0</v>
      </c>
      <c r="B185" s="16" t="s">
        <v>84</v>
      </c>
      <c r="C185" s="16" t="s">
        <v>85</v>
      </c>
    </row>
    <row r="186">
      <c r="A186" s="18">
        <v>1833.0</v>
      </c>
      <c r="B186" s="16" t="s">
        <v>84</v>
      </c>
      <c r="C186" s="16" t="s">
        <v>85</v>
      </c>
    </row>
    <row r="187">
      <c r="A187" s="18">
        <v>1834.0</v>
      </c>
      <c r="B187" s="16" t="s">
        <v>16</v>
      </c>
      <c r="C187" s="16" t="s">
        <v>140</v>
      </c>
    </row>
    <row r="188">
      <c r="A188" s="18">
        <v>1835.0</v>
      </c>
      <c r="B188" s="16" t="s">
        <v>88</v>
      </c>
      <c r="C188" s="16" t="s">
        <v>104</v>
      </c>
    </row>
    <row r="189">
      <c r="A189" s="18">
        <v>1836.0</v>
      </c>
      <c r="B189" s="16" t="s">
        <v>84</v>
      </c>
      <c r="C189" s="16" t="s">
        <v>114</v>
      </c>
    </row>
    <row r="190">
      <c r="A190" s="18">
        <v>1837.0</v>
      </c>
      <c r="B190" s="16" t="s">
        <v>84</v>
      </c>
      <c r="C190" s="16" t="s">
        <v>85</v>
      </c>
    </row>
    <row r="191">
      <c r="A191" s="18">
        <v>1838.0</v>
      </c>
      <c r="B191" s="16" t="s">
        <v>84</v>
      </c>
      <c r="C191" s="16" t="s">
        <v>85</v>
      </c>
    </row>
    <row r="192">
      <c r="A192" s="18">
        <v>1839.0</v>
      </c>
      <c r="B192" s="16" t="s">
        <v>84</v>
      </c>
      <c r="C192" s="16" t="s">
        <v>85</v>
      </c>
    </row>
    <row r="193">
      <c r="A193" s="18">
        <v>1846.0</v>
      </c>
      <c r="B193" s="16" t="s">
        <v>16</v>
      </c>
      <c r="C193" s="16" t="s">
        <v>112</v>
      </c>
    </row>
    <row r="194">
      <c r="A194" s="18">
        <v>1847.0</v>
      </c>
      <c r="B194" s="16" t="s">
        <v>93</v>
      </c>
      <c r="C194" s="16" t="s">
        <v>94</v>
      </c>
    </row>
    <row r="195">
      <c r="A195" s="18">
        <v>1848.0</v>
      </c>
      <c r="B195" s="16" t="s">
        <v>16</v>
      </c>
      <c r="C195" s="16" t="s">
        <v>137</v>
      </c>
    </row>
    <row r="196">
      <c r="A196" s="18">
        <v>1849.0</v>
      </c>
      <c r="B196" s="16" t="s">
        <v>93</v>
      </c>
      <c r="C196" s="16" t="s">
        <v>94</v>
      </c>
    </row>
    <row r="197">
      <c r="A197" s="18">
        <v>1850.0</v>
      </c>
      <c r="B197" s="16" t="s">
        <v>93</v>
      </c>
      <c r="C197" s="16" t="s">
        <v>94</v>
      </c>
    </row>
    <row r="198">
      <c r="A198" s="18">
        <v>1851.0</v>
      </c>
      <c r="B198" s="16" t="s">
        <v>97</v>
      </c>
      <c r="C198" s="16" t="s">
        <v>136</v>
      </c>
    </row>
    <row r="199">
      <c r="A199" s="18">
        <v>1852.0</v>
      </c>
      <c r="B199" s="16" t="s">
        <v>93</v>
      </c>
      <c r="C199" s="16" t="s">
        <v>94</v>
      </c>
    </row>
    <row r="200">
      <c r="A200" s="18">
        <v>1853.0</v>
      </c>
      <c r="B200" s="16" t="s">
        <v>16</v>
      </c>
      <c r="C200" s="16" t="s">
        <v>139</v>
      </c>
    </row>
    <row r="201">
      <c r="A201" s="18">
        <v>1854.0</v>
      </c>
      <c r="B201" s="16" t="s">
        <v>86</v>
      </c>
      <c r="C201" s="16" t="s">
        <v>111</v>
      </c>
    </row>
    <row r="202">
      <c r="A202" s="18">
        <v>1855.0</v>
      </c>
      <c r="B202" s="16" t="s">
        <v>93</v>
      </c>
      <c r="C202" s="16" t="s">
        <v>94</v>
      </c>
    </row>
    <row r="203">
      <c r="A203" s="18">
        <v>1856.0</v>
      </c>
      <c r="B203" s="16" t="s">
        <v>86</v>
      </c>
      <c r="C203" s="16" t="s">
        <v>111</v>
      </c>
    </row>
    <row r="204">
      <c r="A204" s="18">
        <v>1857.0</v>
      </c>
      <c r="B204" s="16" t="s">
        <v>86</v>
      </c>
      <c r="C204" s="16" t="s">
        <v>111</v>
      </c>
    </row>
    <row r="205">
      <c r="A205" s="18">
        <v>1858.0</v>
      </c>
      <c r="B205" s="16" t="s">
        <v>86</v>
      </c>
      <c r="C205" s="16" t="s">
        <v>95</v>
      </c>
    </row>
    <row r="206">
      <c r="A206" s="18">
        <v>1859.0</v>
      </c>
      <c r="B206" s="16" t="s">
        <v>93</v>
      </c>
      <c r="C206" s="16" t="s">
        <v>94</v>
      </c>
    </row>
    <row r="207">
      <c r="A207" s="18">
        <v>1860.0</v>
      </c>
      <c r="B207" s="16" t="s">
        <v>86</v>
      </c>
      <c r="C207" s="16" t="s">
        <v>95</v>
      </c>
    </row>
    <row r="208">
      <c r="A208" s="18">
        <v>1861.0</v>
      </c>
      <c r="B208" s="16" t="s">
        <v>86</v>
      </c>
      <c r="C208" s="16" t="s">
        <v>87</v>
      </c>
    </row>
    <row r="209">
      <c r="A209" s="18">
        <v>1862.0</v>
      </c>
      <c r="B209" s="16" t="s">
        <v>93</v>
      </c>
      <c r="C209" s="16" t="s">
        <v>94</v>
      </c>
    </row>
    <row r="210">
      <c r="A210" s="18">
        <v>1863.0</v>
      </c>
      <c r="B210" s="16" t="s">
        <v>86</v>
      </c>
      <c r="C210" s="16" t="s">
        <v>87</v>
      </c>
    </row>
    <row r="211">
      <c r="A211" s="18">
        <v>1864.0</v>
      </c>
      <c r="B211" s="16" t="s">
        <v>84</v>
      </c>
      <c r="C211" s="16" t="s">
        <v>85</v>
      </c>
    </row>
    <row r="212">
      <c r="A212" s="18">
        <v>1865.0</v>
      </c>
      <c r="B212" s="16" t="s">
        <v>93</v>
      </c>
      <c r="C212" s="16" t="s">
        <v>94</v>
      </c>
    </row>
    <row r="213">
      <c r="A213" s="18">
        <v>1866.0</v>
      </c>
      <c r="B213" s="16" t="s">
        <v>86</v>
      </c>
      <c r="C213" s="16" t="s">
        <v>87</v>
      </c>
    </row>
    <row r="214">
      <c r="A214" s="18">
        <v>1867.0</v>
      </c>
      <c r="B214" s="16" t="s">
        <v>93</v>
      </c>
      <c r="C214" s="16" t="s">
        <v>94</v>
      </c>
    </row>
    <row r="215">
      <c r="A215" s="18">
        <v>1868.0</v>
      </c>
      <c r="B215" s="16" t="s">
        <v>88</v>
      </c>
      <c r="C215" s="16" t="s">
        <v>104</v>
      </c>
    </row>
    <row r="216">
      <c r="A216" s="18">
        <v>1869.0</v>
      </c>
      <c r="B216" s="16" t="s">
        <v>93</v>
      </c>
      <c r="C216" s="16" t="s">
        <v>94</v>
      </c>
    </row>
    <row r="217">
      <c r="A217" s="18">
        <v>1870.0</v>
      </c>
      <c r="B217" s="16" t="s">
        <v>93</v>
      </c>
      <c r="C217" s="16" t="s">
        <v>94</v>
      </c>
    </row>
    <row r="218">
      <c r="A218" s="18">
        <v>1871.0</v>
      </c>
      <c r="B218" s="16" t="s">
        <v>93</v>
      </c>
      <c r="C218" s="16" t="s">
        <v>94</v>
      </c>
    </row>
    <row r="219">
      <c r="A219" s="18">
        <v>1872.0</v>
      </c>
      <c r="B219" s="16" t="s">
        <v>93</v>
      </c>
      <c r="C219" s="16" t="s">
        <v>94</v>
      </c>
    </row>
    <row r="220">
      <c r="A220" s="18">
        <v>1873.0</v>
      </c>
      <c r="B220" s="16" t="s">
        <v>93</v>
      </c>
      <c r="C220" s="16" t="s">
        <v>94</v>
      </c>
    </row>
    <row r="221">
      <c r="A221" s="18">
        <v>1874.0</v>
      </c>
      <c r="B221" s="16" t="s">
        <v>93</v>
      </c>
      <c r="C221" s="16" t="s">
        <v>94</v>
      </c>
    </row>
    <row r="222">
      <c r="A222" s="18">
        <v>1875.0</v>
      </c>
      <c r="B222" s="16" t="s">
        <v>93</v>
      </c>
      <c r="C222" s="16" t="s">
        <v>94</v>
      </c>
    </row>
    <row r="223">
      <c r="A223" s="18">
        <v>1876.0</v>
      </c>
      <c r="B223" s="16" t="s">
        <v>93</v>
      </c>
      <c r="C223" s="16" t="s">
        <v>94</v>
      </c>
    </row>
    <row r="224">
      <c r="A224" s="18">
        <v>1877.0</v>
      </c>
      <c r="B224" s="16" t="s">
        <v>93</v>
      </c>
      <c r="C224" s="16" t="s">
        <v>94</v>
      </c>
    </row>
    <row r="225">
      <c r="A225" s="18">
        <v>1878.0</v>
      </c>
      <c r="B225" s="16" t="s">
        <v>93</v>
      </c>
      <c r="C225" s="16" t="s">
        <v>94</v>
      </c>
    </row>
    <row r="226">
      <c r="A226" s="18">
        <v>1879.0</v>
      </c>
      <c r="B226" s="16" t="s">
        <v>93</v>
      </c>
      <c r="C226" s="16" t="s">
        <v>94</v>
      </c>
    </row>
    <row r="227">
      <c r="A227" s="18">
        <v>1880.0</v>
      </c>
      <c r="B227" s="16" t="s">
        <v>93</v>
      </c>
      <c r="C227" s="16" t="s">
        <v>94</v>
      </c>
    </row>
    <row r="228">
      <c r="A228" s="18">
        <v>1881.0</v>
      </c>
      <c r="B228" s="16" t="s">
        <v>93</v>
      </c>
      <c r="C228" s="16" t="s">
        <v>94</v>
      </c>
    </row>
    <row r="229">
      <c r="A229" s="18">
        <v>1882.0</v>
      </c>
      <c r="B229" s="16" t="s">
        <v>16</v>
      </c>
      <c r="C229" s="16" t="s">
        <v>139</v>
      </c>
    </row>
    <row r="230">
      <c r="A230" s="18">
        <v>1883.0</v>
      </c>
      <c r="B230" s="16" t="s">
        <v>93</v>
      </c>
      <c r="C230" s="16" t="s">
        <v>94</v>
      </c>
    </row>
    <row r="231">
      <c r="A231" s="18">
        <v>1884.0</v>
      </c>
      <c r="B231" s="16" t="s">
        <v>97</v>
      </c>
      <c r="C231" s="16" t="s">
        <v>136</v>
      </c>
    </row>
    <row r="232">
      <c r="A232" s="18">
        <v>1885.0</v>
      </c>
      <c r="B232" s="16" t="s">
        <v>84</v>
      </c>
      <c r="C232" s="16" t="s">
        <v>85</v>
      </c>
    </row>
    <row r="233">
      <c r="A233" s="18">
        <v>1886.0</v>
      </c>
      <c r="B233" s="16" t="s">
        <v>93</v>
      </c>
      <c r="C233" s="16" t="s">
        <v>94</v>
      </c>
    </row>
    <row r="234">
      <c r="A234" s="18">
        <v>1887.0</v>
      </c>
      <c r="B234" s="16" t="s">
        <v>93</v>
      </c>
      <c r="C234" s="16" t="s">
        <v>94</v>
      </c>
    </row>
    <row r="235">
      <c r="A235" s="18">
        <v>1888.0</v>
      </c>
      <c r="B235" s="16" t="s">
        <v>93</v>
      </c>
      <c r="C235" s="16" t="s">
        <v>94</v>
      </c>
    </row>
    <row r="236">
      <c r="A236" s="18">
        <v>1889.0</v>
      </c>
      <c r="B236" s="16" t="s">
        <v>97</v>
      </c>
      <c r="C236" s="16" t="s">
        <v>136</v>
      </c>
    </row>
    <row r="237">
      <c r="A237" s="18">
        <v>1890.0</v>
      </c>
      <c r="B237" s="16" t="s">
        <v>16</v>
      </c>
      <c r="C237" s="16" t="s">
        <v>112</v>
      </c>
    </row>
    <row r="238">
      <c r="A238" s="18">
        <v>1891.0</v>
      </c>
      <c r="B238" s="16" t="s">
        <v>93</v>
      </c>
      <c r="C238" s="16" t="s">
        <v>94</v>
      </c>
    </row>
    <row r="239">
      <c r="A239" s="18">
        <v>1892.0</v>
      </c>
      <c r="B239" s="16" t="s">
        <v>84</v>
      </c>
      <c r="C239" s="16" t="s">
        <v>114</v>
      </c>
    </row>
    <row r="240">
      <c r="A240" s="18">
        <v>1893.0</v>
      </c>
      <c r="B240" s="16" t="s">
        <v>84</v>
      </c>
      <c r="C240" s="16" t="s">
        <v>114</v>
      </c>
    </row>
    <row r="241">
      <c r="A241" s="18">
        <v>1894.0</v>
      </c>
      <c r="B241" s="16" t="s">
        <v>86</v>
      </c>
      <c r="C241" s="16" t="s">
        <v>111</v>
      </c>
    </row>
    <row r="242">
      <c r="A242" s="18">
        <v>1895.0</v>
      </c>
      <c r="B242" s="16" t="s">
        <v>16</v>
      </c>
      <c r="C242" s="16" t="s">
        <v>139</v>
      </c>
    </row>
    <row r="243">
      <c r="A243" s="18">
        <v>1896.0</v>
      </c>
      <c r="B243" s="16" t="s">
        <v>93</v>
      </c>
      <c r="C243" s="16" t="s">
        <v>94</v>
      </c>
    </row>
    <row r="244">
      <c r="A244" s="18">
        <v>1897.0</v>
      </c>
      <c r="B244" s="16" t="s">
        <v>84</v>
      </c>
      <c r="C244" s="16" t="s">
        <v>114</v>
      </c>
    </row>
    <row r="245">
      <c r="A245" s="18">
        <v>1898.0</v>
      </c>
      <c r="B245" s="16" t="s">
        <v>84</v>
      </c>
      <c r="C245" s="16" t="s">
        <v>114</v>
      </c>
    </row>
    <row r="246">
      <c r="A246" s="18">
        <v>1899.0</v>
      </c>
      <c r="B246" s="16" t="s">
        <v>84</v>
      </c>
      <c r="C246" s="16" t="s">
        <v>114</v>
      </c>
    </row>
    <row r="247">
      <c r="A247" s="18">
        <v>1900.0</v>
      </c>
      <c r="B247" s="16" t="s">
        <v>84</v>
      </c>
      <c r="C247" s="16" t="s">
        <v>114</v>
      </c>
    </row>
    <row r="248">
      <c r="A248" s="18">
        <v>1901.0</v>
      </c>
      <c r="B248" s="16" t="s">
        <v>86</v>
      </c>
      <c r="C248" s="16" t="s">
        <v>111</v>
      </c>
    </row>
    <row r="249">
      <c r="A249" s="18">
        <v>1902.0</v>
      </c>
      <c r="B249" s="16" t="s">
        <v>86</v>
      </c>
      <c r="C249" s="16" t="s">
        <v>111</v>
      </c>
    </row>
    <row r="250">
      <c r="A250" s="18">
        <v>1903.0</v>
      </c>
      <c r="B250" s="16" t="s">
        <v>16</v>
      </c>
      <c r="C250" s="16" t="s">
        <v>137</v>
      </c>
    </row>
    <row r="251">
      <c r="A251" s="18">
        <v>1904.0</v>
      </c>
      <c r="B251" s="16" t="s">
        <v>97</v>
      </c>
      <c r="C251" s="16" t="s">
        <v>136</v>
      </c>
    </row>
    <row r="252">
      <c r="A252" s="18">
        <v>1905.0</v>
      </c>
      <c r="B252" s="16" t="s">
        <v>97</v>
      </c>
      <c r="C252" s="16" t="s">
        <v>136</v>
      </c>
    </row>
    <row r="253">
      <c r="A253" s="18">
        <v>1906.0</v>
      </c>
      <c r="B253" s="16" t="s">
        <v>97</v>
      </c>
      <c r="C253" s="16" t="s">
        <v>136</v>
      </c>
    </row>
    <row r="254">
      <c r="A254" s="18">
        <v>1907.0</v>
      </c>
      <c r="B254" s="16" t="s">
        <v>97</v>
      </c>
      <c r="C254" s="16" t="s">
        <v>136</v>
      </c>
    </row>
    <row r="255">
      <c r="A255" s="18">
        <v>1908.0</v>
      </c>
      <c r="B255" s="16" t="s">
        <v>93</v>
      </c>
      <c r="C255" s="16" t="s">
        <v>94</v>
      </c>
    </row>
    <row r="256">
      <c r="A256" s="18">
        <v>1909.0</v>
      </c>
      <c r="B256" s="16" t="s">
        <v>93</v>
      </c>
      <c r="C256" s="16" t="s">
        <v>94</v>
      </c>
    </row>
    <row r="257">
      <c r="A257" s="18">
        <v>1910.0</v>
      </c>
      <c r="B257" s="16" t="s">
        <v>108</v>
      </c>
      <c r="C257" s="16" t="s">
        <v>148</v>
      </c>
    </row>
    <row r="258">
      <c r="A258" s="18">
        <v>1911.0</v>
      </c>
      <c r="B258" s="16" t="s">
        <v>16</v>
      </c>
      <c r="C258" s="16" t="s">
        <v>112</v>
      </c>
    </row>
    <row r="259">
      <c r="A259" s="18">
        <v>1912.0</v>
      </c>
      <c r="B259" s="16" t="s">
        <v>108</v>
      </c>
      <c r="C259" s="16" t="s">
        <v>115</v>
      </c>
    </row>
    <row r="260">
      <c r="A260" s="18">
        <v>1913.0</v>
      </c>
      <c r="B260" s="16" t="s">
        <v>108</v>
      </c>
      <c r="C260" s="16" t="s">
        <v>148</v>
      </c>
    </row>
    <row r="261">
      <c r="A261" s="18">
        <v>1914.0</v>
      </c>
      <c r="B261" s="16" t="s">
        <v>82</v>
      </c>
      <c r="C261" s="16" t="s">
        <v>135</v>
      </c>
    </row>
    <row r="262">
      <c r="A262" s="18">
        <v>1915.0</v>
      </c>
      <c r="B262" s="16" t="s">
        <v>16</v>
      </c>
      <c r="C262" s="16" t="s">
        <v>112</v>
      </c>
    </row>
    <row r="263">
      <c r="A263" s="18">
        <v>1916.0</v>
      </c>
      <c r="B263" s="16" t="s">
        <v>108</v>
      </c>
      <c r="C263" s="16" t="s">
        <v>148</v>
      </c>
    </row>
    <row r="264">
      <c r="A264" s="18">
        <v>1917.0</v>
      </c>
      <c r="B264" s="16" t="s">
        <v>108</v>
      </c>
      <c r="C264" s="16" t="s">
        <v>115</v>
      </c>
    </row>
    <row r="265">
      <c r="A265" s="18">
        <v>1918.0</v>
      </c>
      <c r="B265" s="16" t="s">
        <v>108</v>
      </c>
      <c r="C265" s="16" t="s">
        <v>115</v>
      </c>
    </row>
    <row r="266">
      <c r="A266" s="18">
        <v>1919.0</v>
      </c>
      <c r="B266" s="16" t="s">
        <v>108</v>
      </c>
      <c r="C266" s="16" t="s">
        <v>148</v>
      </c>
    </row>
    <row r="267">
      <c r="A267" s="18">
        <v>1920.0</v>
      </c>
      <c r="B267" s="16" t="s">
        <v>108</v>
      </c>
      <c r="C267" s="16" t="s">
        <v>115</v>
      </c>
    </row>
    <row r="268">
      <c r="A268" s="18">
        <v>1921.0</v>
      </c>
      <c r="B268" s="16" t="s">
        <v>93</v>
      </c>
      <c r="C268" s="16" t="s">
        <v>94</v>
      </c>
    </row>
    <row r="269">
      <c r="A269" s="18">
        <v>1922.0</v>
      </c>
      <c r="B269" s="16" t="s">
        <v>82</v>
      </c>
      <c r="C269" s="16" t="s">
        <v>135</v>
      </c>
    </row>
    <row r="270">
      <c r="A270" s="18">
        <v>1923.0</v>
      </c>
      <c r="B270" s="16" t="s">
        <v>108</v>
      </c>
      <c r="C270" s="16" t="s">
        <v>148</v>
      </c>
    </row>
    <row r="271">
      <c r="A271" s="18">
        <v>1924.0</v>
      </c>
      <c r="B271" s="16" t="s">
        <v>108</v>
      </c>
      <c r="C271" s="16" t="s">
        <v>115</v>
      </c>
    </row>
    <row r="272">
      <c r="A272" s="18">
        <v>1925.0</v>
      </c>
      <c r="B272" s="16" t="s">
        <v>108</v>
      </c>
      <c r="C272" s="16" t="s">
        <v>115</v>
      </c>
    </row>
    <row r="273">
      <c r="A273" s="18">
        <v>1926.0</v>
      </c>
      <c r="B273" s="16" t="s">
        <v>108</v>
      </c>
      <c r="C273" s="16" t="s">
        <v>115</v>
      </c>
    </row>
    <row r="274">
      <c r="A274" s="18">
        <v>1927.0</v>
      </c>
      <c r="B274" s="16" t="s">
        <v>82</v>
      </c>
      <c r="C274" s="16" t="s">
        <v>135</v>
      </c>
    </row>
    <row r="275">
      <c r="A275" s="18">
        <v>1928.0</v>
      </c>
      <c r="B275" s="16" t="s">
        <v>108</v>
      </c>
      <c r="C275" s="16" t="s">
        <v>148</v>
      </c>
    </row>
    <row r="276">
      <c r="A276" s="18">
        <v>1929.0</v>
      </c>
      <c r="B276" s="16" t="s">
        <v>16</v>
      </c>
      <c r="C276" s="16" t="s">
        <v>112</v>
      </c>
    </row>
    <row r="277">
      <c r="A277" s="18">
        <v>1930.0</v>
      </c>
      <c r="B277" s="16" t="s">
        <v>108</v>
      </c>
      <c r="C277" s="16" t="s">
        <v>115</v>
      </c>
    </row>
    <row r="278">
      <c r="A278" s="18">
        <v>1931.0</v>
      </c>
      <c r="B278" s="16" t="s">
        <v>93</v>
      </c>
      <c r="C278" s="16" t="s">
        <v>94</v>
      </c>
    </row>
    <row r="279">
      <c r="A279" s="18">
        <v>1932.0</v>
      </c>
      <c r="B279" s="16" t="s">
        <v>93</v>
      </c>
      <c r="C279" s="16" t="s">
        <v>94</v>
      </c>
    </row>
    <row r="280">
      <c r="A280" s="18">
        <v>1933.0</v>
      </c>
      <c r="B280" s="16" t="s">
        <v>93</v>
      </c>
      <c r="C280" s="16" t="s">
        <v>94</v>
      </c>
    </row>
    <row r="281">
      <c r="A281" s="18">
        <v>1934.0</v>
      </c>
      <c r="B281" s="16" t="s">
        <v>93</v>
      </c>
      <c r="C281" s="16" t="s">
        <v>94</v>
      </c>
    </row>
    <row r="282">
      <c r="A282" s="18">
        <v>1935.0</v>
      </c>
      <c r="B282" s="16" t="s">
        <v>93</v>
      </c>
      <c r="C282" s="16" t="s">
        <v>100</v>
      </c>
    </row>
    <row r="283">
      <c r="A283" s="18">
        <v>1936.0</v>
      </c>
      <c r="B283" s="16" t="s">
        <v>93</v>
      </c>
      <c r="C283" s="16" t="s">
        <v>94</v>
      </c>
    </row>
    <row r="284">
      <c r="A284" s="18">
        <v>1937.0</v>
      </c>
      <c r="B284" s="16" t="s">
        <v>97</v>
      </c>
      <c r="C284" s="16" t="s">
        <v>136</v>
      </c>
    </row>
    <row r="285">
      <c r="A285" s="18">
        <v>1938.0</v>
      </c>
      <c r="B285" s="16" t="s">
        <v>16</v>
      </c>
      <c r="C285" s="16" t="s">
        <v>139</v>
      </c>
    </row>
    <row r="286">
      <c r="A286" s="18">
        <v>1939.0</v>
      </c>
      <c r="B286" s="16" t="s">
        <v>84</v>
      </c>
      <c r="C286" s="16" t="s">
        <v>114</v>
      </c>
    </row>
    <row r="287">
      <c r="A287" s="18">
        <v>1940.0</v>
      </c>
      <c r="B287" s="16" t="s">
        <v>93</v>
      </c>
      <c r="C287" s="16" t="s">
        <v>94</v>
      </c>
    </row>
    <row r="288">
      <c r="A288" s="18">
        <v>1941.0</v>
      </c>
      <c r="B288" s="16" t="s">
        <v>97</v>
      </c>
      <c r="C288" s="16" t="s">
        <v>136</v>
      </c>
    </row>
    <row r="289">
      <c r="A289" s="18">
        <v>1942.0</v>
      </c>
      <c r="B289" s="16" t="s">
        <v>97</v>
      </c>
      <c r="C289" s="16" t="s">
        <v>136</v>
      </c>
    </row>
    <row r="290">
      <c r="A290" s="18">
        <v>1943.0</v>
      </c>
      <c r="B290" s="16" t="s">
        <v>93</v>
      </c>
      <c r="C290" s="16" t="s">
        <v>94</v>
      </c>
    </row>
    <row r="291">
      <c r="A291" s="18">
        <v>1944.0</v>
      </c>
      <c r="B291" s="16" t="s">
        <v>108</v>
      </c>
      <c r="C291" s="16" t="s">
        <v>115</v>
      </c>
    </row>
    <row r="292">
      <c r="A292" s="18">
        <v>1945.0</v>
      </c>
      <c r="B292" s="16" t="s">
        <v>108</v>
      </c>
      <c r="C292" s="16" t="s">
        <v>115</v>
      </c>
    </row>
    <row r="293">
      <c r="A293" s="18">
        <v>1946.0</v>
      </c>
      <c r="B293" s="16" t="s">
        <v>108</v>
      </c>
      <c r="C293" s="16" t="s">
        <v>115</v>
      </c>
    </row>
    <row r="294">
      <c r="A294" s="18">
        <v>1947.0</v>
      </c>
      <c r="B294" s="16" t="s">
        <v>93</v>
      </c>
      <c r="C294" s="16" t="s">
        <v>94</v>
      </c>
    </row>
    <row r="295">
      <c r="A295" s="18">
        <v>1948.0</v>
      </c>
      <c r="B295" s="16" t="s">
        <v>93</v>
      </c>
      <c r="C295" s="16" t="s">
        <v>94</v>
      </c>
    </row>
    <row r="296">
      <c r="A296" s="18">
        <v>1949.0</v>
      </c>
      <c r="B296" s="16" t="s">
        <v>108</v>
      </c>
      <c r="C296" s="16" t="s">
        <v>115</v>
      </c>
    </row>
    <row r="297">
      <c r="A297" s="18">
        <v>1950.0</v>
      </c>
      <c r="B297" s="16" t="s">
        <v>108</v>
      </c>
      <c r="C297" s="16" t="s">
        <v>115</v>
      </c>
    </row>
    <row r="298">
      <c r="A298" s="18">
        <v>1951.0</v>
      </c>
      <c r="B298" s="16" t="s">
        <v>108</v>
      </c>
      <c r="C298" s="16" t="s">
        <v>117</v>
      </c>
    </row>
    <row r="299">
      <c r="A299" s="18">
        <v>1952.0</v>
      </c>
      <c r="B299" s="16" t="s">
        <v>108</v>
      </c>
      <c r="C299" s="16" t="s">
        <v>115</v>
      </c>
    </row>
    <row r="300">
      <c r="A300" s="18">
        <v>1953.0</v>
      </c>
      <c r="B300" s="16" t="s">
        <v>108</v>
      </c>
      <c r="C300" s="16" t="s">
        <v>115</v>
      </c>
    </row>
    <row r="301">
      <c r="A301" s="18">
        <v>1954.0</v>
      </c>
      <c r="B301" s="16" t="s">
        <v>108</v>
      </c>
      <c r="C301" s="16" t="s">
        <v>115</v>
      </c>
    </row>
    <row r="302">
      <c r="A302" s="18">
        <v>1955.0</v>
      </c>
      <c r="B302" s="16" t="s">
        <v>93</v>
      </c>
      <c r="C302" s="16" t="s">
        <v>94</v>
      </c>
    </row>
    <row r="303">
      <c r="A303" s="18">
        <v>1956.0</v>
      </c>
      <c r="B303" s="16" t="s">
        <v>97</v>
      </c>
      <c r="C303" s="16" t="s">
        <v>136</v>
      </c>
    </row>
    <row r="304">
      <c r="A304" s="18">
        <v>1957.0</v>
      </c>
      <c r="B304" s="16" t="s">
        <v>84</v>
      </c>
      <c r="C304" s="16" t="s">
        <v>85</v>
      </c>
    </row>
    <row r="305">
      <c r="A305" s="18">
        <v>1958.0</v>
      </c>
      <c r="B305" s="16" t="s">
        <v>84</v>
      </c>
      <c r="C305" s="16" t="s">
        <v>85</v>
      </c>
    </row>
    <row r="306">
      <c r="A306" s="18">
        <v>1959.0</v>
      </c>
      <c r="B306" s="16" t="s">
        <v>108</v>
      </c>
      <c r="C306" s="16" t="s">
        <v>116</v>
      </c>
    </row>
    <row r="307">
      <c r="A307" s="18">
        <v>1960.0</v>
      </c>
      <c r="B307" s="16" t="s">
        <v>108</v>
      </c>
      <c r="C307" s="16" t="s">
        <v>115</v>
      </c>
    </row>
    <row r="308">
      <c r="A308" s="18">
        <v>1961.0</v>
      </c>
      <c r="B308" s="16" t="s">
        <v>108</v>
      </c>
      <c r="C308" s="16" t="s">
        <v>115</v>
      </c>
    </row>
    <row r="309">
      <c r="A309" s="18">
        <v>1963.0</v>
      </c>
      <c r="B309" s="16" t="s">
        <v>108</v>
      </c>
      <c r="C309" s="16" t="s">
        <v>149</v>
      </c>
    </row>
    <row r="310">
      <c r="A310" s="18">
        <v>1964.0</v>
      </c>
      <c r="B310" s="16" t="s">
        <v>108</v>
      </c>
      <c r="C310" s="16" t="s">
        <v>115</v>
      </c>
    </row>
    <row r="311">
      <c r="A311" s="18">
        <v>1965.0</v>
      </c>
      <c r="B311" s="16" t="s">
        <v>93</v>
      </c>
      <c r="C311" s="16" t="s">
        <v>94</v>
      </c>
    </row>
    <row r="312">
      <c r="A312" s="18">
        <v>1966.0</v>
      </c>
      <c r="B312" s="16" t="s">
        <v>16</v>
      </c>
      <c r="C312" s="16" t="s">
        <v>139</v>
      </c>
    </row>
    <row r="313">
      <c r="A313" s="18">
        <v>1967.0</v>
      </c>
      <c r="B313" s="16" t="s">
        <v>16</v>
      </c>
      <c r="C313" s="16" t="s">
        <v>139</v>
      </c>
    </row>
    <row r="314">
      <c r="A314" s="18">
        <v>1968.0</v>
      </c>
      <c r="B314" s="16" t="s">
        <v>16</v>
      </c>
      <c r="C314" s="16" t="s">
        <v>139</v>
      </c>
    </row>
    <row r="315">
      <c r="A315" s="18">
        <v>1969.0</v>
      </c>
      <c r="B315" s="16" t="s">
        <v>16</v>
      </c>
      <c r="C315" s="16" t="s">
        <v>139</v>
      </c>
    </row>
    <row r="316">
      <c r="A316" s="18">
        <v>1970.0</v>
      </c>
      <c r="B316" s="16" t="s">
        <v>16</v>
      </c>
      <c r="C316" s="16" t="s">
        <v>137</v>
      </c>
    </row>
    <row r="317">
      <c r="A317" s="18">
        <v>1971.0</v>
      </c>
      <c r="B317" s="16" t="s">
        <v>16</v>
      </c>
      <c r="C317" s="16" t="s">
        <v>139</v>
      </c>
    </row>
    <row r="318">
      <c r="A318" s="18">
        <v>1972.0</v>
      </c>
      <c r="B318" s="16" t="s">
        <v>16</v>
      </c>
      <c r="C318" s="16" t="s">
        <v>139</v>
      </c>
    </row>
    <row r="319">
      <c r="A319" s="18">
        <v>1973.0</v>
      </c>
      <c r="B319" s="16" t="s">
        <v>16</v>
      </c>
      <c r="C319" s="16" t="s">
        <v>139</v>
      </c>
    </row>
    <row r="320">
      <c r="A320" s="18">
        <v>1974.0</v>
      </c>
      <c r="B320" s="16" t="s">
        <v>108</v>
      </c>
      <c r="C320" s="16" t="s">
        <v>115</v>
      </c>
    </row>
    <row r="321">
      <c r="A321" s="18">
        <v>1975.0</v>
      </c>
      <c r="B321" s="16" t="s">
        <v>16</v>
      </c>
      <c r="C321" s="16" t="s">
        <v>139</v>
      </c>
    </row>
    <row r="322">
      <c r="A322" s="18">
        <v>1976.0</v>
      </c>
      <c r="B322" s="16" t="s">
        <v>108</v>
      </c>
      <c r="C322" s="16" t="s">
        <v>115</v>
      </c>
    </row>
    <row r="323">
      <c r="A323" s="18">
        <v>1977.0</v>
      </c>
      <c r="B323" s="16" t="s">
        <v>82</v>
      </c>
      <c r="C323" s="16" t="s">
        <v>135</v>
      </c>
    </row>
    <row r="324">
      <c r="A324" s="18">
        <v>1978.0</v>
      </c>
      <c r="B324" s="16" t="s">
        <v>108</v>
      </c>
      <c r="C324" s="16" t="s">
        <v>117</v>
      </c>
    </row>
    <row r="325">
      <c r="A325" s="18">
        <v>1979.0</v>
      </c>
      <c r="B325" s="16" t="s">
        <v>108</v>
      </c>
      <c r="C325" s="16" t="s">
        <v>115</v>
      </c>
    </row>
    <row r="326">
      <c r="A326" s="18">
        <v>1980.0</v>
      </c>
      <c r="B326" s="16" t="s">
        <v>108</v>
      </c>
      <c r="C326" s="16" t="s">
        <v>115</v>
      </c>
    </row>
    <row r="327">
      <c r="A327" s="18">
        <v>1981.0</v>
      </c>
      <c r="B327" s="16" t="s">
        <v>108</v>
      </c>
      <c r="C327" s="16" t="s">
        <v>115</v>
      </c>
    </row>
    <row r="328">
      <c r="A328" s="18">
        <v>1982.0</v>
      </c>
      <c r="B328" s="16" t="s">
        <v>108</v>
      </c>
      <c r="C328" s="16" t="s">
        <v>115</v>
      </c>
    </row>
    <row r="329">
      <c r="A329" s="18">
        <v>1983.0</v>
      </c>
      <c r="B329" s="16" t="s">
        <v>108</v>
      </c>
      <c r="C329" s="16" t="s">
        <v>117</v>
      </c>
    </row>
    <row r="330">
      <c r="A330" s="18">
        <v>1984.0</v>
      </c>
      <c r="B330" s="16" t="s">
        <v>108</v>
      </c>
      <c r="C330" s="16" t="s">
        <v>117</v>
      </c>
    </row>
    <row r="331">
      <c r="A331" s="18">
        <v>1985.0</v>
      </c>
      <c r="B331" s="16" t="s">
        <v>108</v>
      </c>
      <c r="C331" s="16" t="s">
        <v>117</v>
      </c>
    </row>
    <row r="332">
      <c r="A332" s="18">
        <v>1986.0</v>
      </c>
      <c r="B332" s="16" t="s">
        <v>108</v>
      </c>
      <c r="C332" s="16" t="s">
        <v>115</v>
      </c>
    </row>
    <row r="333">
      <c r="A333" s="18">
        <v>1987.0</v>
      </c>
      <c r="B333" s="16" t="s">
        <v>108</v>
      </c>
      <c r="C333" s="16" t="s">
        <v>115</v>
      </c>
    </row>
    <row r="334">
      <c r="A334" s="18">
        <v>1988.0</v>
      </c>
      <c r="B334" s="16" t="s">
        <v>108</v>
      </c>
      <c r="C334" s="16" t="s">
        <v>115</v>
      </c>
    </row>
    <row r="335">
      <c r="A335" s="18">
        <v>1989.0</v>
      </c>
      <c r="B335" s="16" t="s">
        <v>108</v>
      </c>
      <c r="C335" s="16" t="s">
        <v>115</v>
      </c>
    </row>
    <row r="336">
      <c r="A336" s="18">
        <v>1990.0</v>
      </c>
      <c r="B336" s="16" t="s">
        <v>108</v>
      </c>
      <c r="C336" s="16" t="s">
        <v>115</v>
      </c>
    </row>
    <row r="337">
      <c r="A337" s="18">
        <v>1991.0</v>
      </c>
      <c r="B337" s="16" t="s">
        <v>108</v>
      </c>
      <c r="C337" s="16" t="s">
        <v>149</v>
      </c>
    </row>
    <row r="338">
      <c r="A338" s="18">
        <v>1992.0</v>
      </c>
      <c r="B338" s="16" t="s">
        <v>108</v>
      </c>
      <c r="C338" s="16" t="s">
        <v>115</v>
      </c>
    </row>
    <row r="339">
      <c r="A339" s="18">
        <v>1993.0</v>
      </c>
      <c r="B339" s="16" t="s">
        <v>108</v>
      </c>
      <c r="C339" s="16" t="s">
        <v>117</v>
      </c>
    </row>
    <row r="340">
      <c r="A340" s="18">
        <v>1994.0</v>
      </c>
      <c r="B340" s="16" t="s">
        <v>108</v>
      </c>
      <c r="C340" s="16" t="s">
        <v>117</v>
      </c>
    </row>
    <row r="341">
      <c r="A341" s="18">
        <v>1995.0</v>
      </c>
      <c r="B341" s="16" t="s">
        <v>108</v>
      </c>
      <c r="C341" s="16" t="s">
        <v>149</v>
      </c>
    </row>
    <row r="342">
      <c r="A342" s="18">
        <v>1996.0</v>
      </c>
      <c r="B342" s="16" t="s">
        <v>108</v>
      </c>
      <c r="C342" s="16" t="s">
        <v>149</v>
      </c>
    </row>
    <row r="343">
      <c r="A343" s="18">
        <v>1997.0</v>
      </c>
      <c r="B343" s="16" t="s">
        <v>108</v>
      </c>
      <c r="C343" s="16" t="s">
        <v>149</v>
      </c>
    </row>
    <row r="344">
      <c r="A344" s="18">
        <v>1998.0</v>
      </c>
      <c r="B344" s="16" t="s">
        <v>108</v>
      </c>
      <c r="C344" s="16" t="s">
        <v>149</v>
      </c>
    </row>
    <row r="345">
      <c r="A345" s="18">
        <v>1999.0</v>
      </c>
      <c r="B345" s="16" t="s">
        <v>108</v>
      </c>
      <c r="C345" s="16" t="s">
        <v>149</v>
      </c>
    </row>
    <row r="346">
      <c r="A346" s="18">
        <v>2000.0</v>
      </c>
      <c r="B346" s="16" t="s">
        <v>108</v>
      </c>
      <c r="C346" s="16" t="s">
        <v>149</v>
      </c>
    </row>
    <row r="347">
      <c r="A347" s="18">
        <v>2001.0</v>
      </c>
      <c r="B347" s="16" t="s">
        <v>108</v>
      </c>
      <c r="C347" s="16" t="s">
        <v>149</v>
      </c>
    </row>
    <row r="348">
      <c r="A348" s="18">
        <v>2002.0</v>
      </c>
      <c r="B348" s="16" t="s">
        <v>108</v>
      </c>
      <c r="C348" s="16" t="s">
        <v>149</v>
      </c>
    </row>
    <row r="349">
      <c r="A349" s="18">
        <v>2004.0</v>
      </c>
      <c r="B349" s="16" t="s">
        <v>108</v>
      </c>
      <c r="C349" s="16" t="s">
        <v>115</v>
      </c>
    </row>
    <row r="350">
      <c r="A350" s="18">
        <v>2005.0</v>
      </c>
      <c r="B350" s="16" t="s">
        <v>108</v>
      </c>
      <c r="C350" s="16" t="s">
        <v>149</v>
      </c>
    </row>
    <row r="351">
      <c r="A351" s="18">
        <v>2006.0</v>
      </c>
      <c r="B351" s="16" t="s">
        <v>108</v>
      </c>
      <c r="C351" s="16" t="s">
        <v>149</v>
      </c>
    </row>
    <row r="352">
      <c r="A352" s="18">
        <v>2007.0</v>
      </c>
      <c r="B352" s="16" t="s">
        <v>108</v>
      </c>
      <c r="C352" s="16" t="s">
        <v>115</v>
      </c>
    </row>
    <row r="353">
      <c r="A353" s="18">
        <v>2008.0</v>
      </c>
      <c r="B353" s="16" t="s">
        <v>108</v>
      </c>
      <c r="C353" s="16" t="s">
        <v>116</v>
      </c>
    </row>
    <row r="354">
      <c r="A354" s="18">
        <v>2009.0</v>
      </c>
      <c r="B354" s="16" t="s">
        <v>108</v>
      </c>
      <c r="C354" s="16" t="s">
        <v>149</v>
      </c>
    </row>
    <row r="355">
      <c r="A355" s="18">
        <v>2010.0</v>
      </c>
      <c r="B355" s="16" t="s">
        <v>108</v>
      </c>
      <c r="C355" s="16" t="s">
        <v>115</v>
      </c>
    </row>
    <row r="356">
      <c r="A356" s="18">
        <v>2011.0</v>
      </c>
      <c r="B356" s="16" t="s">
        <v>82</v>
      </c>
      <c r="C356" s="16" t="s">
        <v>135</v>
      </c>
    </row>
    <row r="357">
      <c r="A357" s="18">
        <v>2012.0</v>
      </c>
      <c r="B357" s="16" t="s">
        <v>16</v>
      </c>
      <c r="C357" s="16" t="s">
        <v>139</v>
      </c>
    </row>
    <row r="358">
      <c r="A358" s="18">
        <v>2032.0</v>
      </c>
      <c r="B358" s="16" t="s">
        <v>82</v>
      </c>
      <c r="C358" s="16" t="s">
        <v>135</v>
      </c>
    </row>
    <row r="359">
      <c r="A359" s="18">
        <v>2033.0</v>
      </c>
      <c r="B359" s="16" t="s">
        <v>82</v>
      </c>
      <c r="C359" s="16" t="s">
        <v>135</v>
      </c>
    </row>
    <row r="360">
      <c r="A360" s="18">
        <v>2034.0</v>
      </c>
      <c r="B360" s="16" t="s">
        <v>82</v>
      </c>
      <c r="C360" s="16" t="s">
        <v>135</v>
      </c>
    </row>
    <row r="361">
      <c r="A361" s="18">
        <v>2035.0</v>
      </c>
      <c r="B361" s="16" t="s">
        <v>82</v>
      </c>
      <c r="C361" s="16" t="s">
        <v>135</v>
      </c>
    </row>
    <row r="362">
      <c r="A362" s="18">
        <v>2036.0</v>
      </c>
      <c r="B362" s="16" t="s">
        <v>82</v>
      </c>
      <c r="C362" s="16" t="s">
        <v>135</v>
      </c>
    </row>
    <row r="363">
      <c r="A363" s="18">
        <v>2037.0</v>
      </c>
      <c r="B363" s="16" t="s">
        <v>82</v>
      </c>
      <c r="C363" s="16" t="s">
        <v>135</v>
      </c>
    </row>
    <row r="364">
      <c r="A364" s="18">
        <v>2038.0</v>
      </c>
      <c r="B364" s="16" t="s">
        <v>82</v>
      </c>
      <c r="C364" s="16" t="s">
        <v>135</v>
      </c>
    </row>
    <row r="365">
      <c r="A365" s="18">
        <v>2039.0</v>
      </c>
      <c r="B365" s="16" t="s">
        <v>82</v>
      </c>
      <c r="C365" s="16" t="s">
        <v>135</v>
      </c>
    </row>
    <row r="366">
      <c r="A366" s="18">
        <v>2040.0</v>
      </c>
      <c r="B366" s="16" t="s">
        <v>82</v>
      </c>
      <c r="C366" s="16" t="s">
        <v>135</v>
      </c>
    </row>
    <row r="367">
      <c r="A367" s="18">
        <v>2041.0</v>
      </c>
      <c r="B367" s="16" t="s">
        <v>82</v>
      </c>
      <c r="C367" s="16" t="s">
        <v>135</v>
      </c>
    </row>
    <row r="368">
      <c r="A368" s="18">
        <v>2042.0</v>
      </c>
      <c r="B368" s="16" t="s">
        <v>82</v>
      </c>
      <c r="C368" s="16" t="s">
        <v>135</v>
      </c>
    </row>
    <row r="369">
      <c r="A369" s="18">
        <v>2043.0</v>
      </c>
      <c r="B369" s="16" t="s">
        <v>82</v>
      </c>
      <c r="C369" s="16" t="s">
        <v>135</v>
      </c>
    </row>
    <row r="370">
      <c r="A370" s="18">
        <v>2044.0</v>
      </c>
      <c r="B370" s="16" t="s">
        <v>82</v>
      </c>
      <c r="C370" s="16" t="s">
        <v>135</v>
      </c>
    </row>
    <row r="371">
      <c r="A371" s="18">
        <v>2045.0</v>
      </c>
      <c r="B371" s="16" t="s">
        <v>82</v>
      </c>
      <c r="C371" s="16" t="s">
        <v>135</v>
      </c>
    </row>
    <row r="372">
      <c r="A372" s="18">
        <v>2046.0</v>
      </c>
      <c r="B372" s="16" t="s">
        <v>82</v>
      </c>
      <c r="C372" s="16" t="s">
        <v>135</v>
      </c>
    </row>
    <row r="373">
      <c r="A373" s="16" t="s">
        <v>118</v>
      </c>
      <c r="B373" s="16" t="s">
        <v>16</v>
      </c>
      <c r="C373" s="16" t="s">
        <v>119</v>
      </c>
    </row>
    <row r="374">
      <c r="A374" s="16" t="s">
        <v>120</v>
      </c>
      <c r="B374" s="16" t="s">
        <v>16</v>
      </c>
      <c r="C374" s="16" t="s">
        <v>90</v>
      </c>
    </row>
    <row r="375">
      <c r="A375" s="16" t="s">
        <v>121</v>
      </c>
      <c r="B375" s="16" t="s">
        <v>16</v>
      </c>
      <c r="C375" s="16" t="s">
        <v>90</v>
      </c>
    </row>
    <row r="376">
      <c r="A376" s="16" t="s">
        <v>122</v>
      </c>
      <c r="B376" s="16" t="s">
        <v>16</v>
      </c>
      <c r="C376" s="16" t="s">
        <v>90</v>
      </c>
    </row>
    <row r="377">
      <c r="A377" s="16" t="s">
        <v>123</v>
      </c>
      <c r="B377" s="16" t="s">
        <v>16</v>
      </c>
      <c r="C377" s="16" t="s">
        <v>90</v>
      </c>
    </row>
    <row r="378">
      <c r="A378" s="16" t="s">
        <v>124</v>
      </c>
      <c r="B378" s="16" t="s">
        <v>16</v>
      </c>
      <c r="C378" s="16" t="s">
        <v>119</v>
      </c>
    </row>
    <row r="379">
      <c r="A379" s="16" t="s">
        <v>125</v>
      </c>
      <c r="B379" s="16" t="s">
        <v>16</v>
      </c>
      <c r="C379" s="16" t="s">
        <v>119</v>
      </c>
    </row>
    <row r="380">
      <c r="A380" s="16" t="s">
        <v>126</v>
      </c>
      <c r="B380" s="16" t="s">
        <v>16</v>
      </c>
      <c r="C380" s="16" t="s">
        <v>90</v>
      </c>
    </row>
    <row r="381">
      <c r="A381" s="16" t="s">
        <v>127</v>
      </c>
      <c r="B381" s="16" t="s">
        <v>16</v>
      </c>
      <c r="C381" s="16" t="s">
        <v>119</v>
      </c>
    </row>
    <row r="382">
      <c r="A382" s="16" t="s">
        <v>128</v>
      </c>
      <c r="B382" s="16" t="s">
        <v>82</v>
      </c>
      <c r="C382" s="16" t="s">
        <v>135</v>
      </c>
    </row>
    <row r="383">
      <c r="A383" s="16"/>
      <c r="B383" s="16"/>
      <c r="C383" s="16"/>
    </row>
    <row r="384">
      <c r="A384" s="16"/>
      <c r="B384" s="16"/>
      <c r="C384" s="16"/>
    </row>
    <row r="385">
      <c r="A385" s="16"/>
      <c r="B385" s="16"/>
      <c r="C385" s="16"/>
    </row>
    <row r="386">
      <c r="A386" s="16"/>
      <c r="B386" s="16"/>
      <c r="C386" s="16"/>
    </row>
    <row r="387">
      <c r="A387" s="16"/>
      <c r="B387" s="16"/>
      <c r="C387" s="16"/>
    </row>
    <row r="388">
      <c r="A388" s="16"/>
      <c r="B388" s="16"/>
      <c r="C388" s="16"/>
    </row>
    <row r="389">
      <c r="A389" s="16"/>
      <c r="B389" s="16"/>
      <c r="C389" s="16"/>
    </row>
    <row r="390">
      <c r="A390" s="16"/>
      <c r="B390" s="16"/>
      <c r="C390" s="16"/>
    </row>
    <row r="391">
      <c r="A391" s="16"/>
      <c r="B391" s="16"/>
      <c r="C391" s="16"/>
    </row>
    <row r="392">
      <c r="A392" s="16"/>
      <c r="B392" s="16"/>
      <c r="C392" s="16"/>
    </row>
    <row r="393">
      <c r="A393" s="16"/>
      <c r="B393" s="16"/>
      <c r="C393" s="16"/>
    </row>
    <row r="394">
      <c r="A394" s="16"/>
      <c r="B394" s="16"/>
      <c r="C394" s="16"/>
    </row>
    <row r="395">
      <c r="A395" s="16"/>
      <c r="B395" s="16"/>
      <c r="C395" s="16"/>
    </row>
    <row r="396">
      <c r="A396" s="16"/>
      <c r="B396" s="16"/>
      <c r="C396" s="16"/>
    </row>
    <row r="397">
      <c r="A397" s="16"/>
      <c r="B397" s="16"/>
      <c r="C397" s="16"/>
    </row>
    <row r="398">
      <c r="A398" s="16"/>
      <c r="B398" s="16"/>
      <c r="C398" s="16"/>
    </row>
    <row r="399">
      <c r="A399" s="16"/>
      <c r="B399" s="16"/>
      <c r="C399" s="16"/>
    </row>
    <row r="400">
      <c r="A400" s="16"/>
      <c r="B400" s="16"/>
      <c r="C400" s="16"/>
    </row>
    <row r="401">
      <c r="A401" s="16"/>
      <c r="B401" s="16"/>
      <c r="C401" s="16"/>
    </row>
    <row r="402">
      <c r="A402" s="16"/>
      <c r="B402" s="16"/>
      <c r="C402" s="16"/>
    </row>
    <row r="403">
      <c r="A403" s="16"/>
      <c r="B403" s="16"/>
      <c r="C403" s="16"/>
    </row>
    <row r="404">
      <c r="A404" s="16"/>
      <c r="B404" s="16"/>
      <c r="C404" s="16"/>
    </row>
    <row r="405">
      <c r="A405" s="16"/>
      <c r="B405" s="16"/>
      <c r="C405" s="16"/>
    </row>
    <row r="406">
      <c r="A406" s="16"/>
      <c r="B406" s="16"/>
      <c r="C406" s="16"/>
    </row>
    <row r="407">
      <c r="A407" s="16"/>
      <c r="B407" s="16"/>
      <c r="C407" s="16"/>
    </row>
    <row r="408">
      <c r="A408" s="16"/>
      <c r="B408" s="16"/>
      <c r="C408" s="16"/>
    </row>
    <row r="409">
      <c r="A409" s="16"/>
      <c r="B409" s="16"/>
      <c r="C409" s="16"/>
    </row>
    <row r="410">
      <c r="A410" s="16"/>
      <c r="B410" s="16"/>
      <c r="C410" s="16"/>
    </row>
    <row r="411">
      <c r="A411" s="16"/>
      <c r="B411" s="16"/>
      <c r="C411" s="16"/>
    </row>
    <row r="412">
      <c r="A412" s="16"/>
      <c r="B412" s="16"/>
      <c r="C412" s="16"/>
    </row>
    <row r="413">
      <c r="A413" s="16"/>
      <c r="B413" s="16"/>
      <c r="C413" s="16"/>
    </row>
    <row r="414">
      <c r="A414" s="16"/>
      <c r="B414" s="16"/>
      <c r="C414" s="16"/>
    </row>
    <row r="415">
      <c r="A415" s="16"/>
      <c r="B415" s="16"/>
      <c r="C415" s="16"/>
    </row>
    <row r="416">
      <c r="A416" s="16"/>
      <c r="B416" s="16"/>
      <c r="C416" s="16"/>
    </row>
    <row r="417">
      <c r="A417" s="16"/>
      <c r="B417" s="16"/>
      <c r="C417" s="16"/>
    </row>
    <row r="418">
      <c r="A418" s="16"/>
      <c r="B418" s="16"/>
      <c r="C418" s="16"/>
    </row>
    <row r="419">
      <c r="A419" s="16"/>
      <c r="B419" s="16"/>
      <c r="C419" s="16"/>
    </row>
    <row r="420">
      <c r="A420" s="16"/>
      <c r="B420" s="16"/>
      <c r="C420" s="16"/>
    </row>
    <row r="421">
      <c r="A421" s="16"/>
      <c r="B421" s="16"/>
      <c r="C421" s="16"/>
    </row>
    <row r="422">
      <c r="A422" s="16"/>
      <c r="B422" s="16"/>
      <c r="C422" s="16"/>
    </row>
    <row r="423">
      <c r="A423" s="16"/>
      <c r="B423" s="16"/>
      <c r="C423" s="16"/>
    </row>
    <row r="424">
      <c r="A424" s="16"/>
      <c r="B424" s="16"/>
      <c r="C424" s="16"/>
    </row>
    <row r="425">
      <c r="A425" s="16"/>
      <c r="B425" s="16"/>
      <c r="C425" s="16"/>
    </row>
    <row r="426">
      <c r="A426" s="16"/>
      <c r="B426" s="16"/>
      <c r="C426" s="16"/>
    </row>
    <row r="427">
      <c r="A427" s="16"/>
      <c r="B427" s="16"/>
      <c r="C427" s="16"/>
    </row>
    <row r="428">
      <c r="A428" s="16"/>
      <c r="B428" s="16"/>
      <c r="C428" s="16"/>
    </row>
    <row r="429">
      <c r="A429" s="16"/>
      <c r="B429" s="16"/>
      <c r="C429" s="16"/>
    </row>
    <row r="430">
      <c r="A430" s="16"/>
      <c r="B430" s="16"/>
      <c r="C430" s="16"/>
    </row>
    <row r="431">
      <c r="A431" s="16"/>
      <c r="B431" s="16"/>
      <c r="C431" s="16"/>
    </row>
    <row r="432">
      <c r="A432" s="16"/>
      <c r="B432" s="16"/>
      <c r="C432" s="16"/>
    </row>
    <row r="433">
      <c r="A433" s="16"/>
      <c r="B433" s="16"/>
      <c r="C433" s="16"/>
    </row>
    <row r="434">
      <c r="A434" s="16"/>
      <c r="B434" s="16"/>
      <c r="C434" s="16"/>
    </row>
    <row r="435">
      <c r="A435" s="16"/>
      <c r="B435" s="16"/>
      <c r="C435" s="16"/>
    </row>
    <row r="436">
      <c r="A436" s="16"/>
      <c r="B436" s="16"/>
      <c r="C436" s="16"/>
    </row>
    <row r="437">
      <c r="A437" s="16"/>
      <c r="B437" s="16"/>
      <c r="C437" s="16"/>
    </row>
    <row r="438">
      <c r="A438" s="16"/>
      <c r="B438" s="16"/>
      <c r="C438" s="16"/>
    </row>
    <row r="439">
      <c r="A439" s="16"/>
      <c r="B439" s="16"/>
      <c r="C439" s="16"/>
    </row>
    <row r="440">
      <c r="A440" s="16"/>
      <c r="B440" s="16"/>
      <c r="C440" s="16"/>
    </row>
    <row r="441">
      <c r="A441" s="16"/>
      <c r="B441" s="16"/>
      <c r="C441" s="16"/>
    </row>
    <row r="442">
      <c r="A442" s="16"/>
      <c r="B442" s="16"/>
      <c r="C442" s="16"/>
    </row>
    <row r="443">
      <c r="A443" s="16"/>
      <c r="B443" s="16"/>
      <c r="C443" s="16"/>
    </row>
    <row r="444">
      <c r="A444" s="16"/>
      <c r="B444" s="16"/>
      <c r="C444" s="16"/>
    </row>
    <row r="445">
      <c r="A445" s="16"/>
      <c r="B445" s="16"/>
      <c r="C445" s="16"/>
    </row>
    <row r="446">
      <c r="A446" s="16"/>
      <c r="B446" s="16"/>
      <c r="C446" s="16"/>
    </row>
    <row r="447">
      <c r="A447" s="16"/>
      <c r="B447" s="16"/>
      <c r="C447" s="16"/>
    </row>
    <row r="448">
      <c r="A448" s="16"/>
      <c r="B448" s="16"/>
      <c r="C448" s="16"/>
    </row>
    <row r="449">
      <c r="A449" s="16"/>
      <c r="B449" s="16"/>
      <c r="C449" s="16"/>
    </row>
    <row r="450">
      <c r="A450" s="16"/>
      <c r="B450" s="16"/>
      <c r="C450" s="16"/>
    </row>
    <row r="451">
      <c r="A451" s="16"/>
      <c r="B451" s="16"/>
      <c r="C451" s="16"/>
    </row>
    <row r="452">
      <c r="A452" s="16"/>
      <c r="B452" s="16"/>
      <c r="C452" s="16"/>
    </row>
    <row r="453">
      <c r="A453" s="16"/>
      <c r="B453" s="16"/>
      <c r="C453" s="16"/>
    </row>
    <row r="454">
      <c r="A454" s="16"/>
      <c r="B454" s="16"/>
      <c r="C454" s="16"/>
    </row>
    <row r="455">
      <c r="A455" s="16"/>
      <c r="B455" s="16"/>
      <c r="C455" s="16"/>
    </row>
    <row r="456">
      <c r="A456" s="16"/>
      <c r="B456" s="16"/>
      <c r="C456" s="16"/>
    </row>
    <row r="457">
      <c r="A457" s="16"/>
      <c r="B457" s="16"/>
      <c r="C457" s="16"/>
    </row>
    <row r="458">
      <c r="A458" s="16"/>
      <c r="B458" s="16"/>
      <c r="C458" s="16"/>
    </row>
    <row r="459">
      <c r="A459" s="16"/>
      <c r="B459" s="16"/>
      <c r="C459" s="16"/>
    </row>
    <row r="460">
      <c r="A460" s="16"/>
      <c r="B460" s="16"/>
      <c r="C460" s="16"/>
    </row>
    <row r="461">
      <c r="A461" s="16"/>
      <c r="B461" s="16"/>
      <c r="C461" s="16"/>
    </row>
    <row r="462">
      <c r="A462" s="16"/>
      <c r="B462" s="16"/>
      <c r="C462" s="16"/>
    </row>
    <row r="463">
      <c r="A463" s="16"/>
      <c r="B463" s="16"/>
      <c r="C463" s="16"/>
    </row>
    <row r="464">
      <c r="A464" s="16"/>
      <c r="B464" s="16"/>
      <c r="C464" s="16"/>
    </row>
    <row r="465">
      <c r="A465" s="16"/>
      <c r="B465" s="16"/>
      <c r="C465" s="16"/>
    </row>
    <row r="466">
      <c r="A466" s="16"/>
      <c r="B466" s="16"/>
      <c r="C466" s="16"/>
    </row>
    <row r="467">
      <c r="A467" s="16"/>
      <c r="B467" s="16"/>
      <c r="C467" s="16"/>
    </row>
    <row r="468">
      <c r="A468" s="16"/>
      <c r="B468" s="16"/>
      <c r="C468" s="16"/>
    </row>
    <row r="469">
      <c r="A469" s="16"/>
      <c r="B469" s="16"/>
      <c r="C469" s="16"/>
    </row>
    <row r="470">
      <c r="A470" s="16"/>
      <c r="B470" s="16"/>
      <c r="C470" s="16"/>
    </row>
    <row r="471">
      <c r="A471" s="16"/>
      <c r="B471" s="16"/>
      <c r="C471" s="16"/>
    </row>
    <row r="472">
      <c r="A472" s="16"/>
      <c r="B472" s="16"/>
      <c r="C472" s="16"/>
    </row>
    <row r="473">
      <c r="A473" s="16"/>
      <c r="B473" s="16"/>
      <c r="C473" s="16"/>
    </row>
    <row r="474">
      <c r="A474" s="16"/>
      <c r="B474" s="16"/>
      <c r="C474" s="16"/>
    </row>
    <row r="475">
      <c r="A475" s="16"/>
      <c r="B475" s="16"/>
      <c r="C475" s="16"/>
    </row>
    <row r="476">
      <c r="A476" s="16"/>
      <c r="B476" s="16"/>
      <c r="C476" s="16"/>
    </row>
    <row r="477">
      <c r="A477" s="16"/>
      <c r="B477" s="16"/>
      <c r="C477" s="16"/>
    </row>
    <row r="478">
      <c r="A478" s="16"/>
      <c r="B478" s="16"/>
      <c r="C478" s="16"/>
    </row>
    <row r="479">
      <c r="A479" s="16"/>
      <c r="B479" s="16"/>
      <c r="C479" s="16"/>
    </row>
    <row r="480">
      <c r="A480" s="16"/>
      <c r="B480" s="16"/>
      <c r="C480" s="16"/>
    </row>
    <row r="481">
      <c r="A481" s="16"/>
      <c r="B481" s="16"/>
      <c r="C481" s="16"/>
    </row>
    <row r="482">
      <c r="A482" s="16"/>
      <c r="B482" s="16"/>
      <c r="C482" s="16"/>
    </row>
    <row r="483">
      <c r="A483" s="16"/>
      <c r="B483" s="16"/>
      <c r="C483" s="16"/>
    </row>
    <row r="484">
      <c r="A484" s="16"/>
      <c r="B484" s="16"/>
      <c r="C484" s="16"/>
    </row>
    <row r="485">
      <c r="A485" s="16"/>
      <c r="B485" s="16"/>
      <c r="C485" s="16"/>
    </row>
    <row r="486">
      <c r="A486" s="16"/>
      <c r="B486" s="16"/>
      <c r="C486" s="16"/>
    </row>
    <row r="487">
      <c r="A487" s="16"/>
      <c r="B487" s="16"/>
      <c r="C487" s="16"/>
    </row>
    <row r="488">
      <c r="A488" s="16"/>
      <c r="B488" s="16"/>
      <c r="C488" s="16"/>
    </row>
    <row r="489">
      <c r="A489" s="16"/>
      <c r="B489" s="16"/>
      <c r="C489" s="16"/>
    </row>
    <row r="490">
      <c r="A490" s="16"/>
      <c r="B490" s="16"/>
      <c r="C490" s="16"/>
    </row>
    <row r="491">
      <c r="A491" s="16"/>
      <c r="B491" s="16"/>
      <c r="C491" s="16"/>
    </row>
    <row r="492">
      <c r="A492" s="16"/>
      <c r="B492" s="16"/>
      <c r="C492" s="16"/>
    </row>
    <row r="493">
      <c r="A493" s="16"/>
      <c r="B493" s="16"/>
      <c r="C493" s="16"/>
    </row>
    <row r="494">
      <c r="A494" s="16"/>
      <c r="B494" s="16"/>
      <c r="C494" s="16"/>
    </row>
    <row r="495">
      <c r="A495" s="16"/>
      <c r="B495" s="16"/>
      <c r="C495" s="16"/>
    </row>
    <row r="496">
      <c r="A496" s="16"/>
      <c r="B496" s="16"/>
      <c r="C496" s="16"/>
    </row>
    <row r="497">
      <c r="A497" s="16"/>
      <c r="B497" s="16"/>
      <c r="C497" s="16"/>
    </row>
    <row r="498">
      <c r="A498" s="16"/>
      <c r="B498" s="16"/>
      <c r="C498" s="16"/>
    </row>
    <row r="499">
      <c r="A499" s="16"/>
      <c r="B499" s="16"/>
      <c r="C499" s="16"/>
    </row>
    <row r="500">
      <c r="A500" s="16"/>
      <c r="B500" s="16"/>
      <c r="C500" s="16"/>
    </row>
    <row r="501">
      <c r="A501" s="16"/>
      <c r="B501" s="16"/>
      <c r="C501" s="16"/>
    </row>
    <row r="502">
      <c r="A502" s="16"/>
      <c r="B502" s="16"/>
      <c r="C502" s="16"/>
    </row>
    <row r="503">
      <c r="A503" s="16"/>
      <c r="B503" s="16"/>
      <c r="C503" s="16"/>
    </row>
    <row r="504">
      <c r="A504" s="16"/>
      <c r="B504" s="16"/>
      <c r="C504" s="16"/>
    </row>
    <row r="505">
      <c r="A505" s="16"/>
      <c r="B505" s="16"/>
      <c r="C505" s="16"/>
    </row>
    <row r="506">
      <c r="A506" s="16"/>
      <c r="B506" s="16"/>
      <c r="C506" s="16"/>
    </row>
    <row r="507">
      <c r="A507" s="16"/>
      <c r="B507" s="16"/>
      <c r="C507" s="16"/>
    </row>
    <row r="508">
      <c r="A508" s="16"/>
      <c r="B508" s="16"/>
      <c r="C508" s="16"/>
    </row>
    <row r="509">
      <c r="A509" s="16"/>
      <c r="B509" s="16"/>
      <c r="C509" s="16"/>
    </row>
    <row r="510">
      <c r="A510" s="16"/>
      <c r="B510" s="16"/>
      <c r="C510" s="16"/>
    </row>
    <row r="511">
      <c r="A511" s="16"/>
      <c r="B511" s="16"/>
      <c r="C511" s="16"/>
    </row>
    <row r="512">
      <c r="A512" s="16"/>
      <c r="B512" s="16"/>
      <c r="C512" s="16"/>
    </row>
    <row r="513">
      <c r="A513" s="16"/>
      <c r="B513" s="16"/>
      <c r="C513" s="16"/>
    </row>
    <row r="514">
      <c r="A514" s="16"/>
      <c r="B514" s="16"/>
      <c r="C514" s="16"/>
    </row>
    <row r="515">
      <c r="A515" s="16"/>
      <c r="B515" s="16"/>
      <c r="C515" s="16"/>
    </row>
    <row r="516">
      <c r="A516" s="16"/>
      <c r="B516" s="16"/>
      <c r="C516" s="16"/>
    </row>
    <row r="517">
      <c r="A517" s="16"/>
      <c r="B517" s="16"/>
      <c r="C517" s="16"/>
    </row>
    <row r="518">
      <c r="A518" s="16"/>
      <c r="B518" s="16"/>
      <c r="C518" s="16"/>
    </row>
    <row r="519">
      <c r="A519" s="16"/>
      <c r="B519" s="16"/>
      <c r="C519" s="16"/>
    </row>
    <row r="520">
      <c r="A520" s="16"/>
      <c r="B520" s="16"/>
      <c r="C520" s="16"/>
    </row>
    <row r="521">
      <c r="A521" s="16"/>
      <c r="B521" s="16"/>
      <c r="C521" s="16"/>
    </row>
    <row r="522">
      <c r="A522" s="16"/>
      <c r="B522" s="16"/>
      <c r="C522" s="16"/>
    </row>
    <row r="523">
      <c r="A523" s="16"/>
      <c r="B523" s="16"/>
      <c r="C523" s="16"/>
    </row>
    <row r="524">
      <c r="A524" s="16"/>
      <c r="B524" s="16"/>
      <c r="C524" s="16"/>
    </row>
    <row r="525">
      <c r="A525" s="16"/>
      <c r="B525" s="16"/>
      <c r="C525" s="16"/>
    </row>
    <row r="526">
      <c r="A526" s="16"/>
      <c r="B526" s="16"/>
      <c r="C526" s="16"/>
    </row>
    <row r="527">
      <c r="A527" s="16"/>
      <c r="B527" s="16"/>
      <c r="C527" s="16"/>
    </row>
    <row r="528">
      <c r="A528" s="16"/>
      <c r="B528" s="16"/>
      <c r="C528" s="16"/>
    </row>
    <row r="529">
      <c r="A529" s="16"/>
      <c r="B529" s="16"/>
      <c r="C529" s="16"/>
    </row>
    <row r="530">
      <c r="A530" s="16"/>
      <c r="B530" s="16"/>
      <c r="C530" s="16"/>
    </row>
    <row r="531">
      <c r="A531" s="16"/>
      <c r="B531" s="16"/>
      <c r="C531" s="16"/>
    </row>
    <row r="532">
      <c r="A532" s="16"/>
      <c r="B532" s="16"/>
      <c r="C532" s="16"/>
    </row>
    <row r="533">
      <c r="A533" s="16"/>
      <c r="B533" s="16"/>
      <c r="C533" s="16"/>
    </row>
    <row r="534">
      <c r="A534" s="16"/>
      <c r="B534" s="16"/>
      <c r="C534" s="16"/>
    </row>
    <row r="535">
      <c r="A535" s="16"/>
      <c r="B535" s="16"/>
      <c r="C535" s="16"/>
    </row>
    <row r="536">
      <c r="A536" s="16"/>
      <c r="B536" s="16"/>
      <c r="C536" s="16"/>
    </row>
    <row r="537">
      <c r="A537" s="16"/>
      <c r="B537" s="16"/>
      <c r="C537" s="16"/>
    </row>
    <row r="538">
      <c r="A538" s="16"/>
      <c r="B538" s="16"/>
      <c r="C538" s="16"/>
    </row>
    <row r="539">
      <c r="A539" s="16"/>
      <c r="B539" s="16"/>
      <c r="C539" s="16"/>
    </row>
    <row r="540">
      <c r="A540" s="16"/>
      <c r="B540" s="16"/>
      <c r="C540" s="16"/>
    </row>
    <row r="541">
      <c r="A541" s="16"/>
      <c r="B541" s="16"/>
      <c r="C541" s="16"/>
    </row>
    <row r="542">
      <c r="A542" s="16"/>
      <c r="B542" s="16"/>
      <c r="C542" s="16"/>
    </row>
    <row r="543">
      <c r="A543" s="16"/>
      <c r="B543" s="16"/>
      <c r="C543" s="16"/>
    </row>
    <row r="544">
      <c r="A544" s="16"/>
      <c r="B544" s="16"/>
      <c r="C544" s="16"/>
    </row>
    <row r="545">
      <c r="A545" s="16"/>
      <c r="B545" s="16"/>
      <c r="C545" s="16"/>
    </row>
    <row r="546">
      <c r="A546" s="16"/>
      <c r="B546" s="16"/>
      <c r="C546" s="16"/>
    </row>
    <row r="547">
      <c r="A547" s="16"/>
      <c r="B547" s="16"/>
      <c r="C547" s="16"/>
    </row>
    <row r="548">
      <c r="A548" s="16"/>
      <c r="B548" s="16"/>
      <c r="C548" s="16"/>
    </row>
    <row r="549">
      <c r="A549" s="16"/>
      <c r="B549" s="16"/>
      <c r="C549" s="16"/>
    </row>
    <row r="550">
      <c r="A550" s="16"/>
      <c r="B550" s="16"/>
      <c r="C550" s="16"/>
    </row>
    <row r="551">
      <c r="A551" s="16"/>
      <c r="B551" s="16"/>
      <c r="C551" s="16"/>
    </row>
    <row r="552">
      <c r="A552" s="16"/>
      <c r="B552" s="16"/>
      <c r="C552" s="16"/>
    </row>
    <row r="553">
      <c r="A553" s="16"/>
      <c r="B553" s="16"/>
      <c r="C553" s="16"/>
    </row>
    <row r="554">
      <c r="A554" s="16"/>
      <c r="B554" s="16"/>
      <c r="C554" s="16"/>
    </row>
    <row r="555">
      <c r="A555" s="16"/>
      <c r="B555" s="16"/>
      <c r="C555" s="16"/>
    </row>
    <row r="556">
      <c r="A556" s="16"/>
      <c r="B556" s="16"/>
      <c r="C556" s="16"/>
    </row>
    <row r="557">
      <c r="A557" s="16"/>
      <c r="B557" s="16"/>
      <c r="C557" s="16"/>
    </row>
    <row r="558">
      <c r="A558" s="16"/>
      <c r="B558" s="16"/>
      <c r="C558" s="16"/>
    </row>
    <row r="559">
      <c r="A559" s="16"/>
      <c r="B559" s="16"/>
      <c r="C559" s="16"/>
    </row>
    <row r="560">
      <c r="A560" s="16"/>
      <c r="B560" s="16"/>
      <c r="C560" s="16"/>
    </row>
    <row r="561">
      <c r="A561" s="16"/>
      <c r="B561" s="16"/>
      <c r="C561" s="16"/>
    </row>
    <row r="562">
      <c r="A562" s="16"/>
      <c r="B562" s="16"/>
      <c r="C562" s="16"/>
    </row>
    <row r="563">
      <c r="A563" s="16"/>
      <c r="B563" s="16"/>
      <c r="C563" s="16"/>
    </row>
    <row r="564">
      <c r="A564" s="16"/>
      <c r="B564" s="16"/>
      <c r="C564" s="16"/>
    </row>
    <row r="565">
      <c r="A565" s="16"/>
      <c r="B565" s="16"/>
      <c r="C565" s="16"/>
    </row>
    <row r="566">
      <c r="A566" s="16"/>
      <c r="B566" s="16"/>
      <c r="C566" s="16"/>
    </row>
    <row r="567">
      <c r="A567" s="16"/>
      <c r="B567" s="16"/>
      <c r="C567" s="16"/>
    </row>
    <row r="568">
      <c r="A568" s="16"/>
      <c r="B568" s="16"/>
      <c r="C568" s="16"/>
    </row>
    <row r="569">
      <c r="A569" s="16"/>
      <c r="B569" s="16"/>
      <c r="C569" s="16"/>
    </row>
    <row r="570">
      <c r="A570" s="16"/>
      <c r="B570" s="16"/>
      <c r="C570" s="16"/>
    </row>
    <row r="571">
      <c r="A571" s="16"/>
      <c r="B571" s="16"/>
      <c r="C571" s="16"/>
    </row>
    <row r="572">
      <c r="A572" s="16"/>
      <c r="B572" s="16"/>
      <c r="C572" s="16"/>
    </row>
    <row r="573">
      <c r="A573" s="16"/>
      <c r="B573" s="16"/>
      <c r="C573" s="16"/>
    </row>
    <row r="574">
      <c r="A574" s="16"/>
      <c r="B574" s="16"/>
      <c r="C574" s="16"/>
    </row>
    <row r="575">
      <c r="A575" s="16"/>
      <c r="B575" s="16"/>
      <c r="C575" s="16"/>
    </row>
    <row r="576">
      <c r="A576" s="16"/>
      <c r="B576" s="16"/>
      <c r="C576" s="16"/>
    </row>
    <row r="577">
      <c r="A577" s="16"/>
      <c r="B577" s="16"/>
      <c r="C577" s="16"/>
    </row>
    <row r="578">
      <c r="A578" s="16"/>
      <c r="B578" s="16"/>
      <c r="C578" s="16"/>
    </row>
    <row r="579">
      <c r="A579" s="16"/>
      <c r="B579" s="16"/>
      <c r="C579" s="16"/>
    </row>
    <row r="580">
      <c r="A580" s="16"/>
      <c r="B580" s="16"/>
      <c r="C580" s="16"/>
    </row>
    <row r="581">
      <c r="A581" s="16"/>
      <c r="B581" s="16"/>
      <c r="C581" s="16"/>
    </row>
    <row r="582">
      <c r="A582" s="16"/>
      <c r="B582" s="16"/>
      <c r="C582" s="16"/>
    </row>
    <row r="583">
      <c r="A583" s="16"/>
      <c r="B583" s="16"/>
      <c r="C583" s="16"/>
    </row>
    <row r="584">
      <c r="A584" s="16"/>
      <c r="B584" s="16"/>
      <c r="C584" s="16"/>
    </row>
    <row r="585">
      <c r="A585" s="16"/>
      <c r="B585" s="16"/>
      <c r="C585" s="16"/>
    </row>
    <row r="586">
      <c r="A586" s="16"/>
      <c r="B586" s="16"/>
      <c r="C586" s="16"/>
    </row>
    <row r="587">
      <c r="A587" s="16"/>
      <c r="B587" s="16"/>
      <c r="C587" s="16"/>
    </row>
    <row r="588">
      <c r="A588" s="16"/>
      <c r="B588" s="16"/>
      <c r="C588" s="16"/>
    </row>
    <row r="589">
      <c r="A589" s="16"/>
      <c r="B589" s="16"/>
      <c r="C589" s="16"/>
    </row>
    <row r="590">
      <c r="A590" s="16"/>
      <c r="B590" s="16"/>
      <c r="C590" s="16"/>
    </row>
    <row r="591">
      <c r="A591" s="16"/>
      <c r="B591" s="16"/>
      <c r="C591" s="16"/>
    </row>
    <row r="592">
      <c r="A592" s="16"/>
      <c r="B592" s="16"/>
      <c r="C592" s="16"/>
    </row>
    <row r="593">
      <c r="A593" s="16"/>
      <c r="B593" s="16"/>
      <c r="C593" s="16"/>
    </row>
    <row r="594">
      <c r="A594" s="16"/>
      <c r="B594" s="16"/>
      <c r="C594" s="16"/>
    </row>
    <row r="595">
      <c r="A595" s="16"/>
      <c r="B595" s="16"/>
      <c r="C595" s="16"/>
    </row>
    <row r="596">
      <c r="A596" s="16"/>
      <c r="B596" s="16"/>
      <c r="C596" s="16"/>
    </row>
    <row r="597">
      <c r="A597" s="16"/>
      <c r="B597" s="16"/>
      <c r="C597" s="16"/>
    </row>
    <row r="598">
      <c r="A598" s="16"/>
      <c r="B598" s="16"/>
      <c r="C598" s="16"/>
    </row>
    <row r="599">
      <c r="A599" s="16"/>
      <c r="B599" s="16"/>
      <c r="C599" s="16"/>
    </row>
    <row r="600">
      <c r="A600" s="16"/>
      <c r="B600" s="16"/>
      <c r="C600" s="16"/>
    </row>
    <row r="601">
      <c r="A601" s="16"/>
      <c r="B601" s="16"/>
      <c r="C601" s="16"/>
    </row>
    <row r="602">
      <c r="A602" s="16"/>
      <c r="B602" s="16"/>
      <c r="C602" s="16"/>
    </row>
    <row r="603">
      <c r="A603" s="16"/>
      <c r="B603" s="16"/>
      <c r="C603" s="16"/>
    </row>
    <row r="604">
      <c r="A604" s="16"/>
      <c r="B604" s="16"/>
      <c r="C604" s="16"/>
    </row>
    <row r="605">
      <c r="A605" s="16"/>
      <c r="B605" s="16"/>
      <c r="C605" s="16"/>
    </row>
    <row r="606">
      <c r="A606" s="16"/>
      <c r="B606" s="16"/>
      <c r="C606" s="16"/>
    </row>
    <row r="607">
      <c r="A607" s="16"/>
      <c r="B607" s="16"/>
      <c r="C607" s="16"/>
    </row>
    <row r="608">
      <c r="A608" s="16"/>
      <c r="B608" s="16"/>
      <c r="C608" s="16"/>
    </row>
    <row r="609">
      <c r="A609" s="16"/>
      <c r="B609" s="16"/>
      <c r="C609" s="16"/>
    </row>
    <row r="610">
      <c r="A610" s="16"/>
      <c r="B610" s="16"/>
      <c r="C610" s="16"/>
    </row>
    <row r="611">
      <c r="A611" s="16"/>
      <c r="B611" s="16"/>
      <c r="C611" s="16"/>
    </row>
    <row r="612">
      <c r="A612" s="16"/>
      <c r="B612" s="16"/>
      <c r="C612" s="16"/>
    </row>
    <row r="613">
      <c r="A613" s="16"/>
      <c r="B613" s="16"/>
      <c r="C613" s="16"/>
    </row>
    <row r="614">
      <c r="A614" s="16"/>
      <c r="B614" s="16"/>
      <c r="C614" s="16"/>
    </row>
    <row r="615">
      <c r="A615" s="16"/>
      <c r="B615" s="16"/>
      <c r="C615" s="16"/>
    </row>
    <row r="616">
      <c r="A616" s="16"/>
      <c r="B616" s="16"/>
      <c r="C616" s="16"/>
    </row>
    <row r="617">
      <c r="A617" s="16"/>
      <c r="B617" s="16"/>
      <c r="C617" s="16"/>
    </row>
    <row r="618">
      <c r="A618" s="16"/>
      <c r="B618" s="16"/>
      <c r="C618" s="16"/>
    </row>
    <row r="619">
      <c r="A619" s="16"/>
      <c r="B619" s="16"/>
      <c r="C619" s="16"/>
    </row>
    <row r="620">
      <c r="A620" s="16"/>
      <c r="B620" s="16"/>
      <c r="C620" s="16"/>
    </row>
    <row r="621">
      <c r="A621" s="16"/>
      <c r="B621" s="16"/>
      <c r="C621" s="16"/>
    </row>
    <row r="622">
      <c r="A622" s="16"/>
      <c r="B622" s="16"/>
      <c r="C622" s="16"/>
    </row>
    <row r="623">
      <c r="A623" s="16"/>
      <c r="B623" s="16"/>
      <c r="C623" s="16"/>
    </row>
    <row r="624">
      <c r="A624" s="16"/>
      <c r="B624" s="16"/>
      <c r="C624" s="16"/>
    </row>
    <row r="625">
      <c r="A625" s="16"/>
      <c r="B625" s="16"/>
      <c r="C625" s="16"/>
    </row>
    <row r="626">
      <c r="A626" s="16"/>
      <c r="B626" s="16"/>
      <c r="C626" s="16"/>
    </row>
    <row r="627">
      <c r="A627" s="16"/>
      <c r="B627" s="16"/>
      <c r="C627" s="16"/>
    </row>
    <row r="628">
      <c r="A628" s="16"/>
      <c r="B628" s="16"/>
      <c r="C628" s="16"/>
    </row>
    <row r="629">
      <c r="A629" s="16"/>
      <c r="B629" s="16"/>
      <c r="C629" s="16"/>
    </row>
    <row r="630">
      <c r="A630" s="16"/>
      <c r="B630" s="16"/>
      <c r="C630" s="16"/>
    </row>
    <row r="631">
      <c r="A631" s="16"/>
      <c r="B631" s="16"/>
      <c r="C631" s="16"/>
    </row>
    <row r="632">
      <c r="A632" s="16"/>
      <c r="B632" s="16"/>
      <c r="C632" s="16"/>
    </row>
    <row r="633">
      <c r="A633" s="16"/>
      <c r="B633" s="16"/>
      <c r="C633" s="16"/>
    </row>
    <row r="634">
      <c r="A634" s="16"/>
      <c r="B634" s="16"/>
      <c r="C634" s="16"/>
    </row>
    <row r="635">
      <c r="A635" s="16"/>
      <c r="B635" s="16"/>
      <c r="C635" s="16"/>
    </row>
    <row r="636">
      <c r="A636" s="16"/>
      <c r="B636" s="16"/>
      <c r="C636" s="16"/>
    </row>
    <row r="637">
      <c r="A637" s="16"/>
      <c r="B637" s="16"/>
      <c r="C637" s="16"/>
    </row>
    <row r="638">
      <c r="A638" s="16"/>
      <c r="B638" s="16"/>
      <c r="C638" s="16"/>
    </row>
    <row r="639">
      <c r="A639" s="16"/>
      <c r="B639" s="16"/>
      <c r="C639" s="16"/>
    </row>
    <row r="640">
      <c r="A640" s="16"/>
      <c r="B640" s="16"/>
      <c r="C640" s="16"/>
    </row>
    <row r="641">
      <c r="A641" s="16"/>
      <c r="B641" s="16"/>
      <c r="C641" s="16"/>
    </row>
    <row r="642">
      <c r="A642" s="16"/>
      <c r="B642" s="16"/>
      <c r="C642" s="16"/>
    </row>
    <row r="643">
      <c r="A643" s="16"/>
      <c r="B643" s="16"/>
      <c r="C643" s="16"/>
    </row>
    <row r="644">
      <c r="A644" s="16"/>
      <c r="B644" s="16"/>
      <c r="C644" s="16"/>
    </row>
    <row r="645">
      <c r="A645" s="16"/>
      <c r="B645" s="16"/>
      <c r="C645" s="16"/>
    </row>
    <row r="646">
      <c r="A646" s="16"/>
      <c r="B646" s="16"/>
      <c r="C646" s="16"/>
    </row>
    <row r="647">
      <c r="A647" s="16"/>
      <c r="B647" s="16"/>
      <c r="C647" s="16"/>
    </row>
    <row r="648">
      <c r="A648" s="16"/>
      <c r="B648" s="16"/>
      <c r="C648" s="16"/>
    </row>
    <row r="649">
      <c r="A649" s="16"/>
      <c r="B649" s="16"/>
      <c r="C649" s="16"/>
    </row>
    <row r="650">
      <c r="A650" s="16"/>
      <c r="B650" s="16"/>
      <c r="C650" s="16"/>
    </row>
    <row r="651">
      <c r="A651" s="16"/>
      <c r="B651" s="16"/>
      <c r="C651" s="16"/>
    </row>
    <row r="652">
      <c r="A652" s="16"/>
      <c r="B652" s="16"/>
      <c r="C652" s="16"/>
    </row>
    <row r="653">
      <c r="A653" s="16"/>
      <c r="B653" s="16"/>
      <c r="C653" s="16"/>
    </row>
    <row r="654">
      <c r="A654" s="16"/>
      <c r="B654" s="16"/>
      <c r="C654" s="16"/>
    </row>
    <row r="655">
      <c r="A655" s="16"/>
      <c r="B655" s="16"/>
      <c r="C655" s="16"/>
    </row>
    <row r="656">
      <c r="A656" s="16"/>
      <c r="B656" s="16"/>
      <c r="C656" s="16"/>
    </row>
    <row r="657">
      <c r="A657" s="16"/>
      <c r="B657" s="16"/>
      <c r="C657" s="16"/>
    </row>
    <row r="658">
      <c r="A658" s="16"/>
      <c r="B658" s="16"/>
      <c r="C658" s="16"/>
    </row>
    <row r="659">
      <c r="A659" s="16"/>
      <c r="B659" s="16"/>
      <c r="C659" s="16"/>
    </row>
    <row r="660">
      <c r="A660" s="16"/>
      <c r="B660" s="16"/>
      <c r="C660" s="16"/>
    </row>
    <row r="661">
      <c r="A661" s="16"/>
      <c r="B661" s="16"/>
      <c r="C661" s="16"/>
    </row>
    <row r="662">
      <c r="A662" s="16"/>
      <c r="B662" s="16"/>
      <c r="C662" s="16"/>
    </row>
    <row r="663">
      <c r="A663" s="16"/>
      <c r="B663" s="16"/>
      <c r="C663" s="16"/>
    </row>
    <row r="664">
      <c r="A664" s="16"/>
      <c r="B664" s="16"/>
      <c r="C664" s="16"/>
    </row>
    <row r="665">
      <c r="A665" s="16"/>
      <c r="B665" s="16"/>
      <c r="C665" s="16"/>
    </row>
    <row r="666">
      <c r="A666" s="16"/>
      <c r="B666" s="16"/>
      <c r="C666" s="16"/>
    </row>
    <row r="667">
      <c r="A667" s="16"/>
      <c r="B667" s="16"/>
      <c r="C667" s="16"/>
    </row>
    <row r="668">
      <c r="A668" s="16"/>
      <c r="B668" s="16"/>
      <c r="C668" s="16"/>
    </row>
    <row r="669">
      <c r="A669" s="16"/>
      <c r="B669" s="16"/>
      <c r="C669" s="16"/>
    </row>
    <row r="670">
      <c r="A670" s="16"/>
      <c r="B670" s="16"/>
      <c r="C670" s="16"/>
    </row>
    <row r="671">
      <c r="A671" s="16"/>
      <c r="B671" s="16"/>
      <c r="C671" s="16"/>
    </row>
    <row r="672">
      <c r="A672" s="16"/>
      <c r="B672" s="16"/>
      <c r="C672" s="16"/>
    </row>
    <row r="673">
      <c r="A673" s="16"/>
      <c r="B673" s="16"/>
      <c r="C673" s="16"/>
    </row>
    <row r="674">
      <c r="A674" s="16"/>
      <c r="B674" s="16"/>
      <c r="C674" s="16"/>
    </row>
    <row r="675">
      <c r="A675" s="16"/>
      <c r="B675" s="16"/>
      <c r="C675" s="16"/>
    </row>
    <row r="676">
      <c r="A676" s="16"/>
      <c r="B676" s="16"/>
      <c r="C676" s="16"/>
    </row>
    <row r="677">
      <c r="A677" s="16"/>
      <c r="B677" s="16"/>
      <c r="C677" s="16"/>
    </row>
    <row r="678">
      <c r="A678" s="16"/>
      <c r="B678" s="16"/>
      <c r="C678" s="16"/>
    </row>
    <row r="679">
      <c r="A679" s="16"/>
      <c r="B679" s="16"/>
      <c r="C679" s="16"/>
    </row>
    <row r="680">
      <c r="A680" s="16"/>
      <c r="B680" s="16"/>
      <c r="C680" s="16"/>
    </row>
    <row r="681">
      <c r="A681" s="16"/>
      <c r="B681" s="16"/>
      <c r="C681" s="16"/>
    </row>
    <row r="682">
      <c r="A682" s="16"/>
      <c r="B682" s="16"/>
      <c r="C682" s="16"/>
    </row>
    <row r="683">
      <c r="A683" s="16"/>
      <c r="B683" s="16"/>
      <c r="C683" s="16"/>
    </row>
    <row r="684">
      <c r="A684" s="16"/>
      <c r="B684" s="16"/>
      <c r="C684" s="16"/>
    </row>
    <row r="685">
      <c r="A685" s="16"/>
      <c r="B685" s="16"/>
      <c r="C685" s="16"/>
    </row>
    <row r="686">
      <c r="A686" s="16"/>
      <c r="B686" s="16"/>
      <c r="C686" s="16"/>
    </row>
    <row r="687">
      <c r="A687" s="16"/>
      <c r="B687" s="16"/>
      <c r="C687" s="16"/>
    </row>
    <row r="688">
      <c r="A688" s="16"/>
      <c r="B688" s="16"/>
      <c r="C688" s="16"/>
    </row>
    <row r="689">
      <c r="A689" s="16"/>
      <c r="B689" s="16"/>
      <c r="C689" s="16"/>
    </row>
    <row r="690">
      <c r="A690" s="16"/>
      <c r="B690" s="16"/>
      <c r="C690" s="16"/>
    </row>
    <row r="691">
      <c r="A691" s="16"/>
      <c r="B691" s="16"/>
      <c r="C691" s="16"/>
    </row>
    <row r="692">
      <c r="A692" s="16"/>
      <c r="B692" s="16"/>
      <c r="C692" s="16"/>
    </row>
    <row r="693">
      <c r="A693" s="16"/>
      <c r="B693" s="16"/>
      <c r="C693" s="16"/>
    </row>
    <row r="694">
      <c r="A694" s="16"/>
      <c r="B694" s="16"/>
      <c r="C694" s="16"/>
    </row>
    <row r="695">
      <c r="A695" s="16"/>
      <c r="B695" s="16"/>
      <c r="C695" s="16"/>
    </row>
    <row r="696">
      <c r="A696" s="16"/>
      <c r="B696" s="16"/>
      <c r="C696" s="16"/>
    </row>
    <row r="697">
      <c r="A697" s="16"/>
      <c r="B697" s="16"/>
      <c r="C697" s="16"/>
    </row>
    <row r="698">
      <c r="A698" s="16"/>
      <c r="B698" s="16"/>
      <c r="C698" s="16"/>
    </row>
    <row r="699">
      <c r="A699" s="16"/>
      <c r="B699" s="16"/>
      <c r="C699" s="16"/>
    </row>
    <row r="700">
      <c r="A700" s="16"/>
      <c r="B700" s="16"/>
      <c r="C700" s="16"/>
    </row>
    <row r="701">
      <c r="A701" s="16"/>
      <c r="B701" s="16"/>
      <c r="C701" s="16"/>
    </row>
    <row r="702">
      <c r="A702" s="16"/>
      <c r="B702" s="16"/>
      <c r="C702" s="16"/>
    </row>
    <row r="703">
      <c r="A703" s="16"/>
      <c r="B703" s="16"/>
      <c r="C703" s="16"/>
    </row>
    <row r="704">
      <c r="A704" s="16"/>
      <c r="B704" s="16"/>
      <c r="C704" s="16"/>
    </row>
    <row r="705">
      <c r="A705" s="16"/>
      <c r="B705" s="16"/>
      <c r="C705" s="16"/>
    </row>
    <row r="706">
      <c r="A706" s="16"/>
      <c r="B706" s="16"/>
      <c r="C706" s="16"/>
    </row>
    <row r="707">
      <c r="A707" s="16"/>
      <c r="B707" s="16"/>
      <c r="C707" s="16"/>
    </row>
    <row r="708">
      <c r="A708" s="16"/>
      <c r="B708" s="16"/>
      <c r="C708" s="16"/>
    </row>
    <row r="709">
      <c r="A709" s="16"/>
      <c r="B709" s="16"/>
      <c r="C709" s="16"/>
    </row>
    <row r="710">
      <c r="A710" s="16"/>
      <c r="B710" s="16"/>
      <c r="C710" s="16"/>
    </row>
    <row r="711">
      <c r="A711" s="16"/>
      <c r="B711" s="16"/>
      <c r="C711" s="16"/>
    </row>
    <row r="712">
      <c r="A712" s="16"/>
      <c r="B712" s="16"/>
      <c r="C712" s="16"/>
    </row>
    <row r="713">
      <c r="A713" s="16"/>
      <c r="B713" s="16"/>
      <c r="C713" s="16"/>
    </row>
    <row r="714">
      <c r="A714" s="16"/>
      <c r="B714" s="16"/>
      <c r="C714" s="16"/>
    </row>
    <row r="715">
      <c r="A715" s="16"/>
      <c r="B715" s="16"/>
      <c r="C715" s="16"/>
    </row>
    <row r="716">
      <c r="A716" s="16"/>
      <c r="B716" s="16"/>
      <c r="C716" s="16"/>
    </row>
    <row r="717">
      <c r="A717" s="16"/>
      <c r="B717" s="16"/>
      <c r="C717" s="16"/>
    </row>
    <row r="718">
      <c r="A718" s="16"/>
      <c r="B718" s="16"/>
      <c r="C718" s="16"/>
    </row>
    <row r="719">
      <c r="A719" s="16"/>
      <c r="B719" s="16"/>
      <c r="C719" s="16"/>
    </row>
    <row r="720">
      <c r="A720" s="16"/>
      <c r="B720" s="16"/>
      <c r="C720" s="16"/>
    </row>
    <row r="721">
      <c r="A721" s="16"/>
      <c r="B721" s="16"/>
      <c r="C721" s="16"/>
    </row>
    <row r="722">
      <c r="A722" s="16"/>
      <c r="B722" s="16"/>
      <c r="C722" s="16"/>
    </row>
    <row r="723">
      <c r="A723" s="16"/>
      <c r="B723" s="16"/>
      <c r="C723" s="16"/>
    </row>
    <row r="724">
      <c r="A724" s="16"/>
      <c r="B724" s="16"/>
      <c r="C724" s="16"/>
    </row>
    <row r="725">
      <c r="A725" s="16"/>
      <c r="B725" s="16"/>
      <c r="C725" s="16"/>
    </row>
    <row r="726">
      <c r="A726" s="16"/>
      <c r="B726" s="16"/>
      <c r="C726" s="16"/>
    </row>
    <row r="727">
      <c r="A727" s="16"/>
      <c r="B727" s="16"/>
      <c r="C727" s="16"/>
    </row>
    <row r="728">
      <c r="A728" s="16"/>
      <c r="B728" s="16"/>
      <c r="C728" s="16"/>
    </row>
    <row r="729">
      <c r="A729" s="16"/>
      <c r="B729" s="16"/>
      <c r="C729" s="16"/>
    </row>
    <row r="730">
      <c r="A730" s="16"/>
      <c r="B730" s="16"/>
      <c r="C730" s="16"/>
    </row>
    <row r="731">
      <c r="A731" s="16"/>
      <c r="B731" s="16"/>
      <c r="C731" s="16"/>
    </row>
    <row r="732">
      <c r="A732" s="16"/>
      <c r="B732" s="16"/>
      <c r="C732" s="16"/>
    </row>
    <row r="733">
      <c r="A733" s="16"/>
      <c r="B733" s="16"/>
      <c r="C733" s="16"/>
    </row>
    <row r="734">
      <c r="A734" s="16"/>
      <c r="B734" s="16"/>
      <c r="C734" s="16"/>
    </row>
    <row r="735">
      <c r="A735" s="16"/>
      <c r="B735" s="16"/>
      <c r="C735" s="16"/>
    </row>
    <row r="736">
      <c r="A736" s="16"/>
      <c r="B736" s="16"/>
      <c r="C736" s="16"/>
    </row>
    <row r="737">
      <c r="A737" s="16"/>
      <c r="B737" s="16"/>
      <c r="C737" s="16"/>
    </row>
    <row r="738">
      <c r="A738" s="16"/>
      <c r="B738" s="16"/>
      <c r="C738" s="16"/>
    </row>
    <row r="739">
      <c r="A739" s="16"/>
      <c r="B739" s="16"/>
      <c r="C739" s="16"/>
    </row>
    <row r="740">
      <c r="A740" s="16"/>
      <c r="B740" s="16"/>
      <c r="C740" s="16"/>
    </row>
    <row r="741">
      <c r="A741" s="16"/>
      <c r="B741" s="16"/>
      <c r="C741" s="16"/>
    </row>
    <row r="742">
      <c r="A742" s="16"/>
      <c r="B742" s="16"/>
      <c r="C742" s="16"/>
    </row>
    <row r="743">
      <c r="A743" s="16"/>
      <c r="B743" s="16"/>
      <c r="C743" s="16"/>
    </row>
    <row r="744">
      <c r="A744" s="16"/>
      <c r="B744" s="16"/>
      <c r="C744" s="16"/>
    </row>
    <row r="745">
      <c r="A745" s="16"/>
      <c r="B745" s="16"/>
      <c r="C745" s="16"/>
    </row>
    <row r="746">
      <c r="A746" s="16"/>
      <c r="B746" s="16"/>
      <c r="C746" s="16"/>
    </row>
    <row r="747">
      <c r="A747" s="16"/>
      <c r="B747" s="16"/>
      <c r="C747" s="16"/>
    </row>
    <row r="748">
      <c r="A748" s="16"/>
      <c r="B748" s="16"/>
      <c r="C748" s="16"/>
    </row>
    <row r="749">
      <c r="A749" s="16"/>
      <c r="B749" s="16"/>
      <c r="C749" s="16"/>
    </row>
    <row r="750">
      <c r="A750" s="16"/>
      <c r="B750" s="16"/>
      <c r="C750" s="16"/>
    </row>
    <row r="751">
      <c r="A751" s="16"/>
      <c r="B751" s="16"/>
      <c r="C751" s="16"/>
    </row>
    <row r="752">
      <c r="A752" s="16"/>
      <c r="B752" s="16"/>
      <c r="C752" s="16"/>
    </row>
    <row r="753">
      <c r="A753" s="16"/>
      <c r="B753" s="16"/>
      <c r="C753" s="16"/>
    </row>
    <row r="754">
      <c r="A754" s="16"/>
      <c r="B754" s="16"/>
      <c r="C754" s="16"/>
    </row>
    <row r="755">
      <c r="A755" s="16"/>
      <c r="B755" s="16"/>
      <c r="C755" s="16"/>
    </row>
    <row r="756">
      <c r="A756" s="16"/>
      <c r="B756" s="16"/>
      <c r="C756" s="16"/>
    </row>
    <row r="757">
      <c r="A757" s="16"/>
      <c r="B757" s="16"/>
      <c r="C757" s="16"/>
    </row>
    <row r="758">
      <c r="A758" s="16"/>
      <c r="B758" s="16"/>
      <c r="C758" s="16"/>
    </row>
    <row r="759">
      <c r="A759" s="16"/>
      <c r="B759" s="16"/>
      <c r="C759" s="16"/>
    </row>
    <row r="760">
      <c r="A760" s="16"/>
      <c r="B760" s="16"/>
      <c r="C760" s="16"/>
    </row>
    <row r="761">
      <c r="A761" s="16"/>
      <c r="B761" s="16"/>
      <c r="C761" s="16"/>
    </row>
    <row r="762">
      <c r="A762" s="16"/>
      <c r="B762" s="16"/>
      <c r="C762" s="16"/>
    </row>
    <row r="763">
      <c r="A763" s="16"/>
      <c r="B763" s="16"/>
      <c r="C763" s="16"/>
    </row>
    <row r="764">
      <c r="A764" s="16"/>
      <c r="B764" s="16"/>
      <c r="C764" s="16"/>
    </row>
    <row r="765">
      <c r="A765" s="16"/>
      <c r="B765" s="16"/>
      <c r="C765" s="16"/>
    </row>
    <row r="766">
      <c r="A766" s="16"/>
      <c r="B766" s="16"/>
      <c r="C766" s="16"/>
    </row>
    <row r="767">
      <c r="A767" s="16"/>
      <c r="B767" s="16"/>
      <c r="C767" s="16"/>
    </row>
    <row r="768">
      <c r="A768" s="16"/>
      <c r="B768" s="16"/>
      <c r="C768" s="16"/>
    </row>
    <row r="769">
      <c r="A769" s="16"/>
      <c r="B769" s="16"/>
      <c r="C769" s="16"/>
    </row>
    <row r="770">
      <c r="A770" s="16"/>
      <c r="B770" s="16"/>
      <c r="C770" s="16"/>
    </row>
    <row r="771">
      <c r="A771" s="16"/>
      <c r="B771" s="16"/>
      <c r="C771" s="16"/>
    </row>
    <row r="772">
      <c r="A772" s="16"/>
      <c r="B772" s="16"/>
      <c r="C772" s="16"/>
    </row>
    <row r="773">
      <c r="A773" s="16"/>
      <c r="B773" s="16"/>
      <c r="C773" s="16"/>
    </row>
    <row r="774">
      <c r="A774" s="16"/>
      <c r="B774" s="16"/>
      <c r="C774" s="16"/>
    </row>
    <row r="775">
      <c r="A775" s="16"/>
      <c r="B775" s="16"/>
      <c r="C775" s="16"/>
    </row>
    <row r="776">
      <c r="A776" s="16"/>
      <c r="B776" s="16"/>
      <c r="C776" s="16"/>
    </row>
    <row r="777">
      <c r="A777" s="16"/>
      <c r="B777" s="16"/>
      <c r="C777" s="16"/>
    </row>
    <row r="778">
      <c r="A778" s="16"/>
      <c r="B778" s="16"/>
      <c r="C778" s="16"/>
    </row>
    <row r="779">
      <c r="A779" s="16"/>
      <c r="B779" s="16"/>
      <c r="C779" s="16"/>
    </row>
    <row r="780">
      <c r="A780" s="16"/>
      <c r="B780" s="16"/>
      <c r="C780" s="16"/>
    </row>
    <row r="781">
      <c r="A781" s="16"/>
      <c r="B781" s="16"/>
      <c r="C781" s="16"/>
    </row>
    <row r="782">
      <c r="A782" s="16"/>
      <c r="B782" s="16"/>
      <c r="C782" s="16"/>
    </row>
    <row r="783">
      <c r="A783" s="16"/>
      <c r="B783" s="16"/>
      <c r="C783" s="16"/>
    </row>
    <row r="784">
      <c r="A784" s="16"/>
      <c r="B784" s="16"/>
      <c r="C784" s="16"/>
    </row>
    <row r="785">
      <c r="A785" s="16"/>
      <c r="B785" s="16"/>
      <c r="C785" s="16"/>
    </row>
    <row r="786">
      <c r="A786" s="16"/>
      <c r="B786" s="16"/>
      <c r="C786" s="16"/>
    </row>
    <row r="787">
      <c r="A787" s="16"/>
      <c r="B787" s="16"/>
      <c r="C787" s="16"/>
    </row>
    <row r="788">
      <c r="A788" s="16"/>
      <c r="B788" s="16"/>
      <c r="C788" s="16"/>
    </row>
    <row r="789">
      <c r="A789" s="16"/>
      <c r="B789" s="16"/>
      <c r="C789" s="16"/>
    </row>
    <row r="790">
      <c r="A790" s="16"/>
      <c r="B790" s="16"/>
      <c r="C790" s="16"/>
    </row>
    <row r="791">
      <c r="A791" s="16"/>
      <c r="B791" s="16"/>
      <c r="C791" s="16"/>
    </row>
    <row r="792">
      <c r="A792" s="16"/>
      <c r="B792" s="16"/>
      <c r="C792" s="16"/>
    </row>
    <row r="793">
      <c r="A793" s="16"/>
      <c r="B793" s="16"/>
      <c r="C793" s="16"/>
    </row>
    <row r="794">
      <c r="A794" s="16"/>
      <c r="B794" s="16"/>
      <c r="C794" s="16"/>
    </row>
    <row r="795">
      <c r="A795" s="16"/>
      <c r="B795" s="16"/>
      <c r="C795" s="16"/>
    </row>
    <row r="796">
      <c r="A796" s="16"/>
      <c r="B796" s="16"/>
      <c r="C796" s="16"/>
    </row>
    <row r="797">
      <c r="A797" s="16"/>
      <c r="B797" s="16"/>
      <c r="C797" s="16"/>
    </row>
    <row r="798">
      <c r="A798" s="16"/>
      <c r="B798" s="16"/>
      <c r="C798" s="16"/>
    </row>
    <row r="799">
      <c r="A799" s="16"/>
      <c r="B799" s="16"/>
      <c r="C799" s="16"/>
    </row>
    <row r="800">
      <c r="A800" s="16"/>
      <c r="B800" s="16"/>
      <c r="C800" s="16"/>
    </row>
    <row r="801">
      <c r="A801" s="16"/>
      <c r="B801" s="16"/>
      <c r="C801" s="16"/>
    </row>
    <row r="802">
      <c r="A802" s="16"/>
      <c r="B802" s="16"/>
      <c r="C802" s="16"/>
    </row>
    <row r="803">
      <c r="A803" s="16"/>
      <c r="B803" s="16"/>
      <c r="C803" s="16"/>
    </row>
    <row r="804">
      <c r="A804" s="16"/>
      <c r="B804" s="16"/>
      <c r="C804" s="16"/>
    </row>
    <row r="805">
      <c r="A805" s="16"/>
      <c r="B805" s="16"/>
      <c r="C805" s="16"/>
    </row>
    <row r="806">
      <c r="A806" s="16"/>
      <c r="B806" s="16"/>
      <c r="C806" s="16"/>
    </row>
    <row r="807">
      <c r="A807" s="16"/>
      <c r="B807" s="16"/>
      <c r="C807" s="16"/>
    </row>
    <row r="808">
      <c r="A808" s="16"/>
      <c r="B808" s="16"/>
      <c r="C808" s="16"/>
    </row>
    <row r="809">
      <c r="A809" s="16"/>
      <c r="B809" s="16"/>
      <c r="C809" s="16"/>
    </row>
    <row r="810">
      <c r="A810" s="16"/>
      <c r="B810" s="16"/>
      <c r="C810" s="16"/>
    </row>
    <row r="811">
      <c r="A811" s="16"/>
      <c r="B811" s="16"/>
      <c r="C811" s="16"/>
    </row>
    <row r="812">
      <c r="A812" s="16"/>
      <c r="B812" s="16"/>
      <c r="C812" s="16"/>
    </row>
    <row r="813">
      <c r="A813" s="16"/>
      <c r="B813" s="16"/>
      <c r="C813" s="16"/>
    </row>
    <row r="814">
      <c r="A814" s="16"/>
      <c r="B814" s="16"/>
      <c r="C814" s="16"/>
    </row>
    <row r="815">
      <c r="A815" s="16"/>
      <c r="B815" s="16"/>
      <c r="C815" s="16"/>
    </row>
    <row r="816">
      <c r="A816" s="16"/>
      <c r="B816" s="16"/>
      <c r="C816" s="16"/>
    </row>
    <row r="817">
      <c r="A817" s="16"/>
      <c r="B817" s="16"/>
      <c r="C817" s="16"/>
    </row>
    <row r="818">
      <c r="A818" s="16"/>
      <c r="B818" s="16"/>
      <c r="C818" s="16"/>
    </row>
    <row r="819">
      <c r="A819" s="16"/>
      <c r="B819" s="16"/>
      <c r="C819" s="16"/>
    </row>
    <row r="820">
      <c r="A820" s="16"/>
      <c r="B820" s="16"/>
      <c r="C820" s="16"/>
    </row>
    <row r="821">
      <c r="A821" s="16"/>
      <c r="B821" s="16"/>
      <c r="C821" s="16"/>
    </row>
    <row r="822">
      <c r="A822" s="16"/>
      <c r="B822" s="16"/>
      <c r="C822" s="16"/>
    </row>
    <row r="823">
      <c r="A823" s="16"/>
      <c r="B823" s="16"/>
      <c r="C823" s="16"/>
    </row>
    <row r="824">
      <c r="A824" s="16"/>
      <c r="B824" s="16"/>
      <c r="C824" s="16"/>
    </row>
    <row r="825">
      <c r="A825" s="16"/>
      <c r="B825" s="16"/>
      <c r="C825" s="16"/>
    </row>
    <row r="826">
      <c r="A826" s="16"/>
      <c r="B826" s="16"/>
      <c r="C826" s="16"/>
    </row>
    <row r="827">
      <c r="A827" s="16"/>
      <c r="B827" s="16"/>
      <c r="C827" s="16"/>
    </row>
    <row r="828">
      <c r="A828" s="16"/>
      <c r="B828" s="16"/>
      <c r="C828" s="16"/>
    </row>
    <row r="829">
      <c r="A829" s="16"/>
      <c r="B829" s="16"/>
      <c r="C829" s="16"/>
    </row>
    <row r="830">
      <c r="A830" s="16"/>
      <c r="B830" s="16"/>
      <c r="C830" s="16"/>
    </row>
    <row r="831">
      <c r="A831" s="16"/>
      <c r="B831" s="16"/>
      <c r="C831" s="16"/>
    </row>
    <row r="832">
      <c r="A832" s="16"/>
      <c r="B832" s="16"/>
      <c r="C832" s="16"/>
    </row>
    <row r="833">
      <c r="A833" s="16"/>
      <c r="B833" s="16"/>
      <c r="C833" s="16"/>
    </row>
    <row r="834">
      <c r="A834" s="16"/>
      <c r="B834" s="16"/>
      <c r="C834" s="16"/>
    </row>
    <row r="835">
      <c r="A835" s="16"/>
      <c r="B835" s="16"/>
      <c r="C835" s="16"/>
    </row>
    <row r="836">
      <c r="A836" s="16"/>
      <c r="B836" s="16"/>
      <c r="C836" s="16"/>
    </row>
    <row r="837">
      <c r="A837" s="16"/>
      <c r="B837" s="16"/>
      <c r="C837" s="16"/>
    </row>
    <row r="838">
      <c r="A838" s="16"/>
      <c r="B838" s="16"/>
      <c r="C838" s="16"/>
    </row>
    <row r="839">
      <c r="A839" s="16"/>
      <c r="B839" s="16"/>
      <c r="C839" s="16"/>
    </row>
    <row r="840">
      <c r="A840" s="16"/>
      <c r="B840" s="16"/>
      <c r="C840" s="16"/>
    </row>
    <row r="841">
      <c r="A841" s="16"/>
      <c r="B841" s="16"/>
      <c r="C841" s="16"/>
    </row>
    <row r="842">
      <c r="A842" s="16"/>
      <c r="B842" s="16"/>
      <c r="C842" s="16"/>
    </row>
    <row r="843">
      <c r="A843" s="16"/>
      <c r="B843" s="16"/>
      <c r="C843" s="16"/>
    </row>
    <row r="844">
      <c r="A844" s="16"/>
      <c r="B844" s="16"/>
      <c r="C844" s="16"/>
    </row>
    <row r="845">
      <c r="A845" s="16"/>
      <c r="B845" s="16"/>
      <c r="C845" s="16"/>
    </row>
    <row r="846">
      <c r="A846" s="16"/>
      <c r="B846" s="16"/>
      <c r="C846" s="16"/>
    </row>
    <row r="847">
      <c r="A847" s="16"/>
      <c r="B847" s="16"/>
      <c r="C847" s="16"/>
    </row>
    <row r="848">
      <c r="A848" s="16"/>
      <c r="B848" s="16"/>
      <c r="C848" s="16"/>
    </row>
    <row r="849">
      <c r="A849" s="16"/>
      <c r="B849" s="16"/>
      <c r="C849" s="16"/>
    </row>
    <row r="850">
      <c r="A850" s="16"/>
      <c r="B850" s="16"/>
      <c r="C850" s="16"/>
    </row>
    <row r="851">
      <c r="A851" s="16"/>
      <c r="B851" s="16"/>
      <c r="C851" s="16"/>
    </row>
    <row r="852">
      <c r="A852" s="16"/>
      <c r="B852" s="16"/>
      <c r="C852" s="16"/>
    </row>
    <row r="853">
      <c r="A853" s="16"/>
      <c r="B853" s="16"/>
      <c r="C853" s="16"/>
    </row>
    <row r="854">
      <c r="A854" s="16"/>
      <c r="B854" s="16"/>
      <c r="C854" s="16"/>
    </row>
    <row r="855">
      <c r="A855" s="16"/>
      <c r="B855" s="16"/>
      <c r="C855" s="16"/>
    </row>
    <row r="856">
      <c r="A856" s="16"/>
      <c r="B856" s="16"/>
      <c r="C856" s="16"/>
    </row>
    <row r="857">
      <c r="A857" s="16"/>
      <c r="B857" s="16"/>
      <c r="C857" s="16"/>
    </row>
    <row r="858">
      <c r="A858" s="16"/>
      <c r="B858" s="16"/>
      <c r="C858" s="16"/>
    </row>
    <row r="859">
      <c r="A859" s="16"/>
      <c r="B859" s="16"/>
      <c r="C859" s="16"/>
    </row>
    <row r="860">
      <c r="A860" s="16"/>
      <c r="B860" s="16"/>
      <c r="C860" s="16"/>
    </row>
    <row r="861">
      <c r="A861" s="16"/>
      <c r="B861" s="16"/>
      <c r="C861" s="16"/>
    </row>
    <row r="862">
      <c r="A862" s="16"/>
      <c r="B862" s="16"/>
      <c r="C862" s="16"/>
    </row>
    <row r="863">
      <c r="A863" s="16"/>
      <c r="B863" s="16"/>
      <c r="C863" s="16"/>
    </row>
    <row r="864">
      <c r="A864" s="16"/>
      <c r="B864" s="16"/>
      <c r="C864" s="16"/>
    </row>
    <row r="865">
      <c r="A865" s="16"/>
      <c r="B865" s="16"/>
      <c r="C865" s="16"/>
    </row>
    <row r="866">
      <c r="A866" s="16"/>
      <c r="B866" s="16"/>
      <c r="C866" s="16"/>
    </row>
    <row r="867">
      <c r="A867" s="16"/>
      <c r="B867" s="16"/>
      <c r="C867" s="16"/>
    </row>
    <row r="868">
      <c r="A868" s="16"/>
      <c r="B868" s="16"/>
      <c r="C868" s="16"/>
    </row>
    <row r="869">
      <c r="A869" s="16"/>
      <c r="B869" s="16"/>
      <c r="C869" s="16"/>
    </row>
    <row r="870">
      <c r="A870" s="16"/>
      <c r="B870" s="16"/>
      <c r="C870" s="16"/>
    </row>
    <row r="871">
      <c r="A871" s="16"/>
      <c r="B871" s="16"/>
      <c r="C871" s="16"/>
    </row>
    <row r="872">
      <c r="A872" s="16"/>
      <c r="B872" s="16"/>
      <c r="C872" s="16"/>
    </row>
    <row r="873">
      <c r="A873" s="16"/>
      <c r="B873" s="16"/>
      <c r="C873" s="16"/>
    </row>
    <row r="874">
      <c r="A874" s="16"/>
      <c r="B874" s="16"/>
      <c r="C874" s="16"/>
    </row>
    <row r="875">
      <c r="A875" s="16"/>
      <c r="B875" s="16"/>
      <c r="C875" s="16"/>
    </row>
    <row r="876">
      <c r="A876" s="16"/>
      <c r="B876" s="16"/>
      <c r="C876" s="16"/>
    </row>
    <row r="877">
      <c r="A877" s="16"/>
      <c r="B877" s="16"/>
      <c r="C877" s="16"/>
    </row>
    <row r="878">
      <c r="A878" s="16"/>
      <c r="B878" s="16"/>
      <c r="C878" s="16"/>
    </row>
    <row r="879">
      <c r="A879" s="16"/>
      <c r="B879" s="16"/>
      <c r="C879" s="16"/>
    </row>
    <row r="880">
      <c r="A880" s="16"/>
      <c r="B880" s="16"/>
      <c r="C880" s="16"/>
    </row>
    <row r="881">
      <c r="A881" s="16"/>
      <c r="B881" s="16"/>
      <c r="C881" s="16"/>
    </row>
    <row r="882">
      <c r="A882" s="16"/>
      <c r="B882" s="16"/>
      <c r="C882" s="16"/>
    </row>
    <row r="883">
      <c r="A883" s="16"/>
      <c r="B883" s="16"/>
      <c r="C883" s="16"/>
    </row>
    <row r="884">
      <c r="A884" s="16"/>
      <c r="B884" s="16"/>
      <c r="C884" s="16"/>
    </row>
    <row r="885">
      <c r="A885" s="16"/>
      <c r="B885" s="16"/>
      <c r="C885" s="16"/>
    </row>
    <row r="886">
      <c r="A886" s="16"/>
      <c r="B886" s="16"/>
      <c r="C886" s="16"/>
    </row>
    <row r="887">
      <c r="A887" s="16"/>
      <c r="B887" s="16"/>
      <c r="C887" s="16"/>
    </row>
    <row r="888">
      <c r="A888" s="16"/>
      <c r="B888" s="16"/>
      <c r="C888" s="16"/>
    </row>
    <row r="889">
      <c r="A889" s="16"/>
      <c r="B889" s="16"/>
      <c r="C889" s="16"/>
    </row>
    <row r="890">
      <c r="A890" s="16"/>
      <c r="B890" s="16"/>
      <c r="C890" s="16"/>
    </row>
    <row r="891">
      <c r="A891" s="16"/>
      <c r="B891" s="16"/>
      <c r="C891" s="16"/>
    </row>
    <row r="892">
      <c r="A892" s="16"/>
      <c r="B892" s="16"/>
      <c r="C892" s="16"/>
    </row>
    <row r="893">
      <c r="A893" s="16"/>
      <c r="B893" s="16"/>
      <c r="C893" s="16"/>
    </row>
    <row r="894">
      <c r="A894" s="16"/>
      <c r="B894" s="16"/>
      <c r="C894" s="16"/>
    </row>
    <row r="895">
      <c r="A895" s="16"/>
      <c r="B895" s="16"/>
      <c r="C895" s="16"/>
    </row>
    <row r="896">
      <c r="A896" s="16"/>
      <c r="B896" s="16"/>
      <c r="C896" s="16"/>
    </row>
    <row r="897">
      <c r="A897" s="16"/>
      <c r="B897" s="16"/>
      <c r="C897" s="16"/>
    </row>
    <row r="898">
      <c r="A898" s="16"/>
      <c r="B898" s="16"/>
      <c r="C898" s="16"/>
    </row>
    <row r="899">
      <c r="A899" s="16"/>
      <c r="B899" s="16"/>
      <c r="C899" s="16"/>
    </row>
    <row r="900">
      <c r="A900" s="16"/>
      <c r="B900" s="16"/>
      <c r="C900" s="16"/>
    </row>
    <row r="901">
      <c r="A901" s="16"/>
      <c r="B901" s="16"/>
      <c r="C901" s="16"/>
    </row>
    <row r="902">
      <c r="A902" s="16"/>
      <c r="B902" s="16"/>
      <c r="C902" s="16"/>
    </row>
    <row r="903">
      <c r="A903" s="16"/>
      <c r="B903" s="16"/>
      <c r="C903" s="16"/>
    </row>
    <row r="904">
      <c r="A904" s="16"/>
      <c r="B904" s="16"/>
      <c r="C904" s="16"/>
    </row>
    <row r="905">
      <c r="A905" s="16"/>
      <c r="B905" s="16"/>
      <c r="C905" s="16"/>
    </row>
    <row r="906">
      <c r="A906" s="16"/>
      <c r="B906" s="16"/>
      <c r="C906" s="16"/>
    </row>
    <row r="907">
      <c r="A907" s="16"/>
      <c r="B907" s="16"/>
      <c r="C907" s="16"/>
    </row>
    <row r="908">
      <c r="A908" s="16"/>
      <c r="B908" s="16"/>
      <c r="C908" s="16"/>
    </row>
    <row r="909">
      <c r="A909" s="16"/>
      <c r="B909" s="16"/>
      <c r="C909" s="16"/>
    </row>
    <row r="910">
      <c r="A910" s="16"/>
      <c r="B910" s="16"/>
      <c r="C910" s="16"/>
    </row>
    <row r="911">
      <c r="A911" s="16"/>
      <c r="B911" s="16"/>
      <c r="C911" s="16"/>
    </row>
    <row r="912">
      <c r="A912" s="16"/>
      <c r="B912" s="16"/>
      <c r="C912" s="16"/>
    </row>
    <row r="913">
      <c r="A913" s="16"/>
      <c r="B913" s="16"/>
      <c r="C913" s="16"/>
    </row>
    <row r="914">
      <c r="A914" s="16"/>
      <c r="B914" s="16"/>
      <c r="C914" s="16"/>
    </row>
    <row r="915">
      <c r="A915" s="16"/>
      <c r="B915" s="16"/>
      <c r="C915" s="16"/>
    </row>
    <row r="916">
      <c r="A916" s="16"/>
      <c r="B916" s="16"/>
      <c r="C916" s="16"/>
    </row>
    <row r="917">
      <c r="A917" s="16"/>
      <c r="B917" s="16"/>
      <c r="C917" s="16"/>
    </row>
    <row r="918">
      <c r="A918" s="16"/>
      <c r="B918" s="16"/>
      <c r="C918" s="16"/>
    </row>
    <row r="919">
      <c r="A919" s="16"/>
      <c r="B919" s="16"/>
      <c r="C919" s="16"/>
    </row>
    <row r="920">
      <c r="A920" s="16"/>
      <c r="B920" s="16"/>
      <c r="C920" s="16"/>
    </row>
    <row r="921">
      <c r="A921" s="16"/>
      <c r="B921" s="16"/>
      <c r="C921" s="16"/>
    </row>
    <row r="922">
      <c r="A922" s="16"/>
      <c r="B922" s="16"/>
      <c r="C922" s="16"/>
    </row>
    <row r="923">
      <c r="A923" s="16"/>
      <c r="B923" s="16"/>
      <c r="C923" s="16"/>
    </row>
    <row r="924">
      <c r="A924" s="16"/>
      <c r="B924" s="16"/>
      <c r="C924" s="16"/>
    </row>
    <row r="925">
      <c r="A925" s="16"/>
      <c r="B925" s="16"/>
      <c r="C925" s="16"/>
    </row>
    <row r="926">
      <c r="A926" s="16"/>
      <c r="B926" s="16"/>
      <c r="C926" s="16"/>
    </row>
    <row r="927">
      <c r="A927" s="16"/>
      <c r="B927" s="16"/>
      <c r="C927" s="16"/>
    </row>
    <row r="928">
      <c r="A928" s="16"/>
      <c r="B928" s="16"/>
      <c r="C928" s="16"/>
    </row>
    <row r="929">
      <c r="A929" s="16"/>
      <c r="B929" s="16"/>
      <c r="C929" s="16"/>
    </row>
    <row r="930">
      <c r="A930" s="16"/>
      <c r="B930" s="16"/>
      <c r="C930" s="16"/>
    </row>
    <row r="931">
      <c r="A931" s="16"/>
      <c r="B931" s="16"/>
      <c r="C931" s="16"/>
    </row>
    <row r="932">
      <c r="A932" s="16"/>
      <c r="B932" s="16"/>
      <c r="C932" s="16"/>
    </row>
    <row r="933">
      <c r="A933" s="16"/>
      <c r="B933" s="16"/>
      <c r="C933" s="16"/>
    </row>
    <row r="934">
      <c r="A934" s="16"/>
      <c r="B934" s="16"/>
      <c r="C934" s="16"/>
    </row>
    <row r="935">
      <c r="A935" s="16"/>
      <c r="B935" s="16"/>
      <c r="C935" s="16"/>
    </row>
    <row r="936">
      <c r="A936" s="16"/>
      <c r="B936" s="16"/>
      <c r="C936" s="16"/>
    </row>
    <row r="937">
      <c r="A937" s="16"/>
      <c r="B937" s="16"/>
      <c r="C937" s="16"/>
    </row>
    <row r="938">
      <c r="A938" s="16"/>
      <c r="B938" s="16"/>
      <c r="C938" s="16"/>
    </row>
    <row r="939">
      <c r="A939" s="16"/>
      <c r="B939" s="16"/>
      <c r="C939" s="16"/>
    </row>
    <row r="940">
      <c r="A940" s="16"/>
      <c r="B940" s="16"/>
      <c r="C940" s="16"/>
    </row>
    <row r="941">
      <c r="A941" s="16"/>
      <c r="B941" s="16"/>
      <c r="C941" s="16"/>
    </row>
    <row r="942">
      <c r="A942" s="16"/>
      <c r="B942" s="16"/>
      <c r="C942" s="16"/>
    </row>
    <row r="943">
      <c r="A943" s="16"/>
      <c r="B943" s="16"/>
      <c r="C943" s="16"/>
    </row>
    <row r="944">
      <c r="A944" s="16"/>
      <c r="B944" s="16"/>
      <c r="C944" s="16"/>
    </row>
    <row r="945">
      <c r="A945" s="16"/>
      <c r="B945" s="16"/>
      <c r="C945" s="16"/>
    </row>
    <row r="946">
      <c r="A946" s="16"/>
      <c r="B946" s="16"/>
      <c r="C946" s="16"/>
    </row>
    <row r="947">
      <c r="A947" s="16"/>
      <c r="B947" s="16"/>
      <c r="C947" s="16"/>
    </row>
    <row r="948">
      <c r="A948" s="16"/>
      <c r="B948" s="16"/>
      <c r="C948" s="16"/>
    </row>
    <row r="949">
      <c r="A949" s="16"/>
      <c r="B949" s="16"/>
      <c r="C949" s="16"/>
    </row>
    <row r="950">
      <c r="A950" s="16"/>
      <c r="B950" s="16"/>
      <c r="C950" s="16"/>
    </row>
    <row r="951">
      <c r="A951" s="16"/>
      <c r="B951" s="16"/>
      <c r="C951" s="16"/>
    </row>
    <row r="952">
      <c r="A952" s="16"/>
      <c r="B952" s="16"/>
      <c r="C952" s="16"/>
    </row>
    <row r="953">
      <c r="A953" s="16"/>
      <c r="B953" s="16"/>
      <c r="C953" s="16"/>
    </row>
    <row r="954">
      <c r="A954" s="16"/>
      <c r="B954" s="16"/>
      <c r="C954" s="16"/>
    </row>
    <row r="955">
      <c r="A955" s="16"/>
      <c r="B955" s="16"/>
      <c r="C955" s="16"/>
    </row>
    <row r="956">
      <c r="A956" s="16"/>
      <c r="B956" s="16"/>
      <c r="C956" s="16"/>
    </row>
    <row r="957">
      <c r="A957" s="16"/>
      <c r="B957" s="16"/>
      <c r="C957" s="16"/>
    </row>
    <row r="958">
      <c r="A958" s="16"/>
      <c r="B958" s="16"/>
      <c r="C958" s="16"/>
    </row>
    <row r="959">
      <c r="A959" s="16"/>
      <c r="B959" s="16"/>
      <c r="C959" s="16"/>
    </row>
    <row r="960">
      <c r="A960" s="16"/>
      <c r="B960" s="16"/>
      <c r="C960" s="16"/>
    </row>
    <row r="961">
      <c r="A961" s="16"/>
      <c r="B961" s="16"/>
      <c r="C961" s="16"/>
    </row>
    <row r="962">
      <c r="A962" s="16"/>
      <c r="B962" s="16"/>
      <c r="C962" s="16"/>
    </row>
    <row r="963">
      <c r="A963" s="16"/>
      <c r="B963" s="16"/>
      <c r="C963" s="16"/>
    </row>
    <row r="964">
      <c r="A964" s="16"/>
      <c r="B964" s="16"/>
      <c r="C964" s="16"/>
    </row>
    <row r="965">
      <c r="A965" s="16"/>
      <c r="B965" s="16"/>
      <c r="C965" s="16"/>
    </row>
    <row r="966">
      <c r="A966" s="16"/>
      <c r="B966" s="16"/>
      <c r="C966" s="16"/>
    </row>
    <row r="967">
      <c r="A967" s="16"/>
      <c r="B967" s="16"/>
      <c r="C967" s="16"/>
    </row>
    <row r="968">
      <c r="A968" s="16"/>
      <c r="B968" s="16"/>
      <c r="C968" s="16"/>
    </row>
    <row r="969">
      <c r="A969" s="16"/>
      <c r="B969" s="16"/>
      <c r="C969" s="16"/>
    </row>
    <row r="970">
      <c r="A970" s="16"/>
      <c r="B970" s="16"/>
      <c r="C970" s="16"/>
    </row>
    <row r="971">
      <c r="A971" s="16"/>
      <c r="B971" s="16"/>
      <c r="C971" s="16"/>
    </row>
    <row r="972">
      <c r="A972" s="16"/>
      <c r="B972" s="16"/>
      <c r="C972" s="16"/>
    </row>
    <row r="973">
      <c r="A973" s="16"/>
      <c r="B973" s="16"/>
      <c r="C973" s="16"/>
    </row>
    <row r="974">
      <c r="A974" s="16"/>
      <c r="B974" s="16"/>
      <c r="C974" s="16"/>
    </row>
    <row r="975">
      <c r="A975" s="16"/>
      <c r="B975" s="16"/>
      <c r="C975" s="16"/>
    </row>
    <row r="976">
      <c r="A976" s="16"/>
      <c r="B976" s="16"/>
      <c r="C976" s="16"/>
    </row>
    <row r="977">
      <c r="A977" s="16"/>
      <c r="B977" s="16"/>
      <c r="C977" s="16"/>
    </row>
    <row r="978">
      <c r="A978" s="16"/>
      <c r="B978" s="16"/>
      <c r="C978" s="16"/>
    </row>
    <row r="979">
      <c r="A979" s="16"/>
      <c r="B979" s="16"/>
      <c r="C979" s="16"/>
    </row>
    <row r="980">
      <c r="A980" s="16"/>
      <c r="B980" s="16"/>
      <c r="C980" s="16"/>
    </row>
    <row r="981">
      <c r="A981" s="16"/>
      <c r="B981" s="16"/>
      <c r="C981" s="16"/>
    </row>
    <row r="982">
      <c r="A982" s="16"/>
      <c r="B982" s="16"/>
      <c r="C982" s="16"/>
    </row>
    <row r="983">
      <c r="A983" s="16"/>
      <c r="B983" s="16"/>
      <c r="C983" s="16"/>
    </row>
    <row r="984">
      <c r="A984" s="16"/>
      <c r="B984" s="16"/>
      <c r="C984" s="16"/>
    </row>
    <row r="985">
      <c r="A985" s="16"/>
      <c r="B985" s="16"/>
      <c r="C985" s="16"/>
    </row>
    <row r="986">
      <c r="A986" s="16"/>
      <c r="B986" s="16"/>
      <c r="C986" s="16"/>
    </row>
    <row r="987">
      <c r="A987" s="16"/>
      <c r="B987" s="16"/>
      <c r="C987" s="16"/>
    </row>
    <row r="988">
      <c r="A988" s="16"/>
      <c r="B988" s="16"/>
      <c r="C988" s="16"/>
    </row>
    <row r="989">
      <c r="A989" s="16"/>
      <c r="B989" s="16"/>
      <c r="C989" s="16"/>
    </row>
    <row r="990">
      <c r="A990" s="16"/>
      <c r="B990" s="16"/>
      <c r="C990" s="16"/>
    </row>
    <row r="991">
      <c r="A991" s="16"/>
      <c r="B991" s="16"/>
      <c r="C991" s="16"/>
    </row>
    <row r="992">
      <c r="A992" s="16"/>
      <c r="B992" s="16"/>
      <c r="C992" s="16"/>
    </row>
    <row r="993">
      <c r="A993" s="16"/>
      <c r="B993" s="16"/>
      <c r="C993" s="16"/>
    </row>
    <row r="994">
      <c r="A994" s="16"/>
      <c r="B994" s="16"/>
      <c r="C994" s="16"/>
    </row>
    <row r="995">
      <c r="A995" s="16"/>
      <c r="B995" s="16"/>
      <c r="C995" s="16"/>
    </row>
    <row r="996">
      <c r="A996" s="16"/>
      <c r="B996" s="16"/>
      <c r="C996" s="16"/>
    </row>
    <row r="997">
      <c r="A997" s="16"/>
      <c r="B997" s="16"/>
      <c r="C997" s="16"/>
    </row>
    <row r="998">
      <c r="A998" s="16"/>
      <c r="B998" s="16"/>
      <c r="C998" s="16"/>
    </row>
    <row r="999">
      <c r="A999" s="16"/>
      <c r="B999" s="16"/>
      <c r="C999" s="16"/>
    </row>
    <row r="1000">
      <c r="A1000" s="16"/>
      <c r="B1000" s="16"/>
      <c r="C1000" s="16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6" t="s">
        <v>80</v>
      </c>
      <c r="B1" s="16" t="s">
        <v>2</v>
      </c>
      <c r="C1" s="17">
        <v>45505.0</v>
      </c>
    </row>
    <row r="2">
      <c r="A2" s="18">
        <v>307.0</v>
      </c>
      <c r="B2" s="16" t="s">
        <v>16</v>
      </c>
      <c r="C2" s="16" t="s">
        <v>81</v>
      </c>
    </row>
    <row r="3">
      <c r="A3" s="18">
        <v>308.0</v>
      </c>
      <c r="B3" s="16" t="s">
        <v>16</v>
      </c>
      <c r="C3" s="16" t="s">
        <v>81</v>
      </c>
    </row>
    <row r="4">
      <c r="A4" s="18">
        <v>309.0</v>
      </c>
      <c r="B4" s="16" t="s">
        <v>16</v>
      </c>
      <c r="C4" s="16" t="s">
        <v>81</v>
      </c>
    </row>
    <row r="5">
      <c r="A5" s="18">
        <v>1586.0</v>
      </c>
      <c r="B5" s="16" t="s">
        <v>82</v>
      </c>
      <c r="C5" s="16" t="s">
        <v>83</v>
      </c>
    </row>
    <row r="6">
      <c r="A6" s="18">
        <v>1604.0</v>
      </c>
      <c r="B6" s="16" t="s">
        <v>82</v>
      </c>
      <c r="C6" s="16" t="s">
        <v>83</v>
      </c>
    </row>
    <row r="7">
      <c r="A7" s="18">
        <v>1618.0</v>
      </c>
      <c r="B7" s="16" t="s">
        <v>82</v>
      </c>
      <c r="C7" s="16" t="s">
        <v>135</v>
      </c>
    </row>
    <row r="8">
      <c r="A8" s="18">
        <v>1622.0</v>
      </c>
      <c r="B8" s="16" t="s">
        <v>84</v>
      </c>
      <c r="C8" s="16" t="s">
        <v>85</v>
      </c>
    </row>
    <row r="9">
      <c r="A9" s="18">
        <v>1627.0</v>
      </c>
      <c r="B9" s="16" t="s">
        <v>84</v>
      </c>
      <c r="C9" s="16" t="s">
        <v>85</v>
      </c>
    </row>
    <row r="10">
      <c r="A10" s="18">
        <v>1628.0</v>
      </c>
      <c r="B10" s="16" t="s">
        <v>84</v>
      </c>
      <c r="C10" s="16" t="s">
        <v>85</v>
      </c>
    </row>
    <row r="11">
      <c r="A11" s="18">
        <v>1629.0</v>
      </c>
      <c r="B11" s="16" t="s">
        <v>84</v>
      </c>
      <c r="C11" s="16" t="s">
        <v>85</v>
      </c>
    </row>
    <row r="12">
      <c r="A12" s="18">
        <v>1630.0</v>
      </c>
      <c r="B12" s="16" t="s">
        <v>84</v>
      </c>
      <c r="C12" s="16" t="s">
        <v>85</v>
      </c>
    </row>
    <row r="13">
      <c r="A13" s="18">
        <v>1633.0</v>
      </c>
      <c r="B13" s="16" t="s">
        <v>84</v>
      </c>
      <c r="C13" s="16" t="s">
        <v>85</v>
      </c>
    </row>
    <row r="14">
      <c r="A14" s="18">
        <v>1635.0</v>
      </c>
      <c r="B14" s="16" t="s">
        <v>84</v>
      </c>
      <c r="C14" s="16" t="s">
        <v>85</v>
      </c>
    </row>
    <row r="15">
      <c r="A15" s="18">
        <v>1636.0</v>
      </c>
      <c r="B15" s="16" t="s">
        <v>82</v>
      </c>
      <c r="C15" s="16" t="s">
        <v>135</v>
      </c>
    </row>
    <row r="16">
      <c r="A16" s="18">
        <v>1637.0</v>
      </c>
      <c r="B16" s="16" t="s">
        <v>82</v>
      </c>
      <c r="C16" s="16" t="s">
        <v>83</v>
      </c>
    </row>
    <row r="17">
      <c r="A17" s="18">
        <v>1639.0</v>
      </c>
      <c r="B17" s="16" t="s">
        <v>84</v>
      </c>
      <c r="C17" s="16" t="s">
        <v>85</v>
      </c>
    </row>
    <row r="18">
      <c r="A18" s="18">
        <v>1640.0</v>
      </c>
      <c r="B18" s="16" t="s">
        <v>84</v>
      </c>
      <c r="C18" s="16" t="s">
        <v>85</v>
      </c>
    </row>
    <row r="19">
      <c r="A19" s="18">
        <v>1641.0</v>
      </c>
      <c r="B19" s="16" t="s">
        <v>84</v>
      </c>
      <c r="C19" s="16" t="s">
        <v>85</v>
      </c>
    </row>
    <row r="20">
      <c r="A20" s="18">
        <v>1642.0</v>
      </c>
      <c r="B20" s="16" t="s">
        <v>84</v>
      </c>
      <c r="C20" s="16" t="s">
        <v>85</v>
      </c>
    </row>
    <row r="21">
      <c r="A21" s="18">
        <v>1643.0</v>
      </c>
      <c r="B21" s="16" t="s">
        <v>84</v>
      </c>
      <c r="C21" s="16" t="s">
        <v>85</v>
      </c>
    </row>
    <row r="22">
      <c r="A22" s="18">
        <v>1649.0</v>
      </c>
      <c r="B22" s="16" t="s">
        <v>84</v>
      </c>
      <c r="C22" s="16" t="s">
        <v>85</v>
      </c>
    </row>
    <row r="23">
      <c r="A23" s="18">
        <v>1657.0</v>
      </c>
      <c r="B23" s="16" t="s">
        <v>88</v>
      </c>
      <c r="C23" s="16" t="s">
        <v>89</v>
      </c>
    </row>
    <row r="24">
      <c r="A24" s="18">
        <v>1658.0</v>
      </c>
      <c r="B24" s="16" t="s">
        <v>82</v>
      </c>
      <c r="C24" s="16" t="s">
        <v>83</v>
      </c>
    </row>
    <row r="25">
      <c r="A25" s="18">
        <v>1659.0</v>
      </c>
      <c r="B25" s="16" t="s">
        <v>82</v>
      </c>
      <c r="C25" s="16" t="s">
        <v>83</v>
      </c>
    </row>
    <row r="26">
      <c r="A26" s="18">
        <v>1660.0</v>
      </c>
      <c r="B26" s="16" t="s">
        <v>88</v>
      </c>
      <c r="C26" s="16" t="s">
        <v>91</v>
      </c>
    </row>
    <row r="27">
      <c r="A27" s="18">
        <v>1661.0</v>
      </c>
      <c r="B27" s="16" t="s">
        <v>82</v>
      </c>
      <c r="C27" s="16" t="s">
        <v>83</v>
      </c>
    </row>
    <row r="28">
      <c r="A28" s="18">
        <v>1662.0</v>
      </c>
      <c r="B28" s="16" t="s">
        <v>82</v>
      </c>
      <c r="C28" s="16" t="s">
        <v>135</v>
      </c>
    </row>
    <row r="29">
      <c r="A29" s="18">
        <v>1663.0</v>
      </c>
      <c r="B29" s="16" t="s">
        <v>82</v>
      </c>
      <c r="C29" s="16" t="s">
        <v>83</v>
      </c>
    </row>
    <row r="30">
      <c r="A30" s="18">
        <v>1664.0</v>
      </c>
      <c r="B30" s="16" t="s">
        <v>82</v>
      </c>
      <c r="C30" s="16" t="s">
        <v>83</v>
      </c>
    </row>
    <row r="31">
      <c r="A31" s="18">
        <v>1665.0</v>
      </c>
      <c r="B31" s="16" t="s">
        <v>16</v>
      </c>
      <c r="C31" s="16" t="s">
        <v>96</v>
      </c>
    </row>
    <row r="32">
      <c r="A32" s="18">
        <v>1666.0</v>
      </c>
      <c r="B32" s="16" t="s">
        <v>82</v>
      </c>
      <c r="C32" s="16" t="s">
        <v>83</v>
      </c>
    </row>
    <row r="33">
      <c r="A33" s="18">
        <v>1667.0</v>
      </c>
      <c r="B33" s="16" t="s">
        <v>82</v>
      </c>
      <c r="C33" s="16" t="s">
        <v>135</v>
      </c>
    </row>
    <row r="34">
      <c r="A34" s="18">
        <v>1668.0</v>
      </c>
      <c r="B34" s="16" t="s">
        <v>82</v>
      </c>
      <c r="C34" s="16" t="s">
        <v>135</v>
      </c>
    </row>
    <row r="35">
      <c r="A35" s="18">
        <v>1669.0</v>
      </c>
      <c r="B35" s="16" t="s">
        <v>88</v>
      </c>
      <c r="C35" s="16" t="s">
        <v>91</v>
      </c>
    </row>
    <row r="36">
      <c r="A36" s="18">
        <v>1670.0</v>
      </c>
      <c r="B36" s="16" t="s">
        <v>88</v>
      </c>
      <c r="C36" s="16" t="s">
        <v>91</v>
      </c>
    </row>
    <row r="37">
      <c r="A37" s="18">
        <v>1671.0</v>
      </c>
      <c r="B37" s="16" t="s">
        <v>82</v>
      </c>
      <c r="C37" s="16" t="s">
        <v>135</v>
      </c>
    </row>
    <row r="38">
      <c r="A38" s="18">
        <v>1672.0</v>
      </c>
      <c r="B38" s="16" t="s">
        <v>88</v>
      </c>
      <c r="C38" s="16" t="s">
        <v>91</v>
      </c>
    </row>
    <row r="39">
      <c r="A39" s="18">
        <v>1673.0</v>
      </c>
      <c r="B39" s="16" t="s">
        <v>86</v>
      </c>
      <c r="C39" s="16" t="s">
        <v>92</v>
      </c>
    </row>
    <row r="40">
      <c r="A40" s="18">
        <v>1674.0</v>
      </c>
      <c r="B40" s="16" t="s">
        <v>82</v>
      </c>
      <c r="C40" s="16" t="s">
        <v>83</v>
      </c>
    </row>
    <row r="41">
      <c r="A41" s="18">
        <v>1675.0</v>
      </c>
      <c r="B41" s="16" t="s">
        <v>93</v>
      </c>
      <c r="C41" s="16" t="s">
        <v>100</v>
      </c>
    </row>
    <row r="42">
      <c r="A42" s="18">
        <v>1676.0</v>
      </c>
      <c r="B42" s="16" t="s">
        <v>86</v>
      </c>
      <c r="C42" s="16" t="s">
        <v>92</v>
      </c>
    </row>
    <row r="43">
      <c r="A43" s="18">
        <v>1677.0</v>
      </c>
      <c r="B43" s="16" t="s">
        <v>86</v>
      </c>
      <c r="C43" s="16" t="s">
        <v>95</v>
      </c>
    </row>
    <row r="44">
      <c r="A44" s="18">
        <v>1678.0</v>
      </c>
      <c r="B44" s="16" t="s">
        <v>86</v>
      </c>
      <c r="C44" s="16" t="s">
        <v>92</v>
      </c>
    </row>
    <row r="45">
      <c r="A45" s="18">
        <v>1679.0</v>
      </c>
      <c r="B45" s="16" t="s">
        <v>82</v>
      </c>
      <c r="C45" s="16" t="s">
        <v>135</v>
      </c>
    </row>
    <row r="46">
      <c r="A46" s="18">
        <v>1680.0</v>
      </c>
      <c r="B46" s="16" t="s">
        <v>86</v>
      </c>
      <c r="C46" s="16" t="s">
        <v>92</v>
      </c>
    </row>
    <row r="47">
      <c r="A47" s="18">
        <v>1682.0</v>
      </c>
      <c r="B47" s="16" t="s">
        <v>101</v>
      </c>
      <c r="C47" s="16" t="s">
        <v>102</v>
      </c>
    </row>
    <row r="48">
      <c r="A48" s="18">
        <v>1683.0</v>
      </c>
      <c r="B48" s="16" t="s">
        <v>86</v>
      </c>
      <c r="C48" s="16" t="s">
        <v>87</v>
      </c>
    </row>
    <row r="49">
      <c r="A49" s="18">
        <v>1684.0</v>
      </c>
      <c r="B49" s="16" t="s">
        <v>16</v>
      </c>
      <c r="C49" s="16" t="s">
        <v>90</v>
      </c>
    </row>
    <row r="50">
      <c r="A50" s="18">
        <v>1685.0</v>
      </c>
      <c r="B50" s="16" t="s">
        <v>86</v>
      </c>
      <c r="C50" s="16" t="s">
        <v>87</v>
      </c>
    </row>
    <row r="51">
      <c r="A51" s="18">
        <v>1687.0</v>
      </c>
      <c r="B51" s="16" t="s">
        <v>16</v>
      </c>
      <c r="C51" s="16" t="s">
        <v>112</v>
      </c>
    </row>
    <row r="52">
      <c r="A52" s="18">
        <v>1688.0</v>
      </c>
      <c r="B52" s="16" t="s">
        <v>86</v>
      </c>
      <c r="C52" s="16" t="s">
        <v>87</v>
      </c>
    </row>
    <row r="53">
      <c r="A53" s="18">
        <v>1689.0</v>
      </c>
      <c r="B53" s="16" t="s">
        <v>86</v>
      </c>
      <c r="C53" s="16" t="s">
        <v>87</v>
      </c>
    </row>
    <row r="54">
      <c r="A54" s="18">
        <v>1690.0</v>
      </c>
      <c r="B54" s="16" t="s">
        <v>16</v>
      </c>
      <c r="C54" s="16" t="s">
        <v>112</v>
      </c>
    </row>
    <row r="55">
      <c r="A55" s="18">
        <v>1691.0</v>
      </c>
      <c r="B55" s="16" t="s">
        <v>16</v>
      </c>
      <c r="C55" s="16" t="s">
        <v>112</v>
      </c>
    </row>
    <row r="56">
      <c r="A56" s="18">
        <v>1692.0</v>
      </c>
      <c r="B56" s="16" t="s">
        <v>16</v>
      </c>
      <c r="C56" s="16" t="s">
        <v>112</v>
      </c>
    </row>
    <row r="57">
      <c r="A57" s="18">
        <v>1693.0</v>
      </c>
      <c r="B57" s="16" t="s">
        <v>84</v>
      </c>
      <c r="C57" s="16" t="s">
        <v>85</v>
      </c>
    </row>
    <row r="58">
      <c r="A58" s="18">
        <v>1694.0</v>
      </c>
      <c r="B58" s="16" t="s">
        <v>88</v>
      </c>
      <c r="C58" s="16" t="s">
        <v>89</v>
      </c>
    </row>
    <row r="59">
      <c r="A59" s="18">
        <v>1695.0</v>
      </c>
      <c r="B59" s="16" t="s">
        <v>86</v>
      </c>
      <c r="C59" s="16" t="s">
        <v>87</v>
      </c>
    </row>
    <row r="60">
      <c r="A60" s="18">
        <v>1696.0</v>
      </c>
      <c r="B60" s="16" t="s">
        <v>16</v>
      </c>
      <c r="C60" s="16" t="s">
        <v>112</v>
      </c>
    </row>
    <row r="61">
      <c r="A61" s="18">
        <v>1697.0</v>
      </c>
      <c r="B61" s="16" t="s">
        <v>86</v>
      </c>
      <c r="C61" s="16" t="s">
        <v>87</v>
      </c>
    </row>
    <row r="62">
      <c r="A62" s="18">
        <v>1698.0</v>
      </c>
      <c r="B62" s="16" t="s">
        <v>16</v>
      </c>
      <c r="C62" s="16" t="s">
        <v>112</v>
      </c>
    </row>
    <row r="63">
      <c r="A63" s="18">
        <v>1701.0</v>
      </c>
      <c r="B63" s="16" t="s">
        <v>101</v>
      </c>
      <c r="C63" s="16" t="s">
        <v>103</v>
      </c>
    </row>
    <row r="64">
      <c r="A64" s="18">
        <v>1702.0</v>
      </c>
      <c r="B64" s="16" t="s">
        <v>16</v>
      </c>
      <c r="C64" s="16" t="s">
        <v>112</v>
      </c>
    </row>
    <row r="65">
      <c r="A65" s="18">
        <v>1704.0</v>
      </c>
      <c r="B65" s="16" t="s">
        <v>86</v>
      </c>
      <c r="C65" s="16" t="s">
        <v>87</v>
      </c>
    </row>
    <row r="66">
      <c r="A66" s="18">
        <v>1705.0</v>
      </c>
      <c r="B66" s="16" t="s">
        <v>101</v>
      </c>
      <c r="C66" s="16" t="s">
        <v>103</v>
      </c>
    </row>
    <row r="67">
      <c r="A67" s="18">
        <v>1706.0</v>
      </c>
      <c r="B67" s="16" t="s">
        <v>82</v>
      </c>
      <c r="C67" s="16" t="s">
        <v>135</v>
      </c>
    </row>
    <row r="68">
      <c r="A68" s="18">
        <v>1707.0</v>
      </c>
      <c r="B68" s="16" t="s">
        <v>82</v>
      </c>
      <c r="C68" s="16" t="s">
        <v>135</v>
      </c>
    </row>
    <row r="69">
      <c r="A69" s="18">
        <v>1708.0</v>
      </c>
      <c r="B69" s="16" t="s">
        <v>88</v>
      </c>
      <c r="C69" s="16" t="s">
        <v>104</v>
      </c>
    </row>
    <row r="70">
      <c r="A70" s="18">
        <v>1709.0</v>
      </c>
      <c r="B70" s="16" t="s">
        <v>86</v>
      </c>
      <c r="C70" s="16" t="s">
        <v>113</v>
      </c>
    </row>
    <row r="71">
      <c r="A71" s="18">
        <v>1710.0</v>
      </c>
      <c r="B71" s="16" t="s">
        <v>88</v>
      </c>
      <c r="C71" s="16" t="s">
        <v>104</v>
      </c>
    </row>
    <row r="72">
      <c r="A72" s="18">
        <v>1711.0</v>
      </c>
      <c r="B72" s="16" t="s">
        <v>86</v>
      </c>
      <c r="C72" s="16" t="s">
        <v>95</v>
      </c>
    </row>
    <row r="73">
      <c r="A73" s="18">
        <v>1712.0</v>
      </c>
      <c r="B73" s="16" t="s">
        <v>88</v>
      </c>
      <c r="C73" s="16" t="s">
        <v>104</v>
      </c>
    </row>
    <row r="74">
      <c r="A74" s="18">
        <v>1713.0</v>
      </c>
      <c r="B74" s="16" t="s">
        <v>86</v>
      </c>
      <c r="C74" s="16" t="s">
        <v>87</v>
      </c>
    </row>
    <row r="75">
      <c r="A75" s="18">
        <v>1714.0</v>
      </c>
      <c r="B75" s="16" t="s">
        <v>101</v>
      </c>
      <c r="C75" s="16" t="s">
        <v>102</v>
      </c>
    </row>
    <row r="76">
      <c r="A76" s="18">
        <v>1715.0</v>
      </c>
      <c r="B76" s="16" t="s">
        <v>101</v>
      </c>
      <c r="C76" s="16" t="s">
        <v>102</v>
      </c>
    </row>
    <row r="77">
      <c r="A77" s="18">
        <v>1716.0</v>
      </c>
      <c r="B77" s="16" t="s">
        <v>101</v>
      </c>
      <c r="C77" s="16" t="s">
        <v>102</v>
      </c>
    </row>
    <row r="78">
      <c r="A78" s="18">
        <v>1717.0</v>
      </c>
      <c r="B78" s="16" t="s">
        <v>16</v>
      </c>
      <c r="C78" s="16" t="s">
        <v>139</v>
      </c>
    </row>
    <row r="79">
      <c r="A79" s="18">
        <v>1718.0</v>
      </c>
      <c r="B79" s="16" t="s">
        <v>97</v>
      </c>
      <c r="C79" s="16" t="s">
        <v>136</v>
      </c>
    </row>
    <row r="80">
      <c r="A80" s="18">
        <v>1719.0</v>
      </c>
      <c r="B80" s="16" t="s">
        <v>86</v>
      </c>
      <c r="C80" s="16" t="s">
        <v>107</v>
      </c>
    </row>
    <row r="81">
      <c r="A81" s="18">
        <v>1720.0</v>
      </c>
      <c r="B81" s="16" t="s">
        <v>86</v>
      </c>
      <c r="C81" s="16" t="s">
        <v>87</v>
      </c>
    </row>
    <row r="82">
      <c r="A82" s="18">
        <v>1721.0</v>
      </c>
      <c r="B82" s="16" t="s">
        <v>101</v>
      </c>
      <c r="C82" s="16" t="s">
        <v>103</v>
      </c>
    </row>
    <row r="83">
      <c r="A83" s="18">
        <v>1722.0</v>
      </c>
      <c r="B83" s="16" t="s">
        <v>101</v>
      </c>
      <c r="C83" s="16" t="s">
        <v>103</v>
      </c>
    </row>
    <row r="84">
      <c r="A84" s="18">
        <v>1723.0</v>
      </c>
      <c r="B84" s="16" t="s">
        <v>101</v>
      </c>
      <c r="C84" s="16" t="s">
        <v>102</v>
      </c>
    </row>
    <row r="85">
      <c r="A85" s="18">
        <v>1724.0</v>
      </c>
      <c r="B85" s="16" t="s">
        <v>86</v>
      </c>
      <c r="C85" s="16" t="s">
        <v>92</v>
      </c>
    </row>
    <row r="86">
      <c r="A86" s="18">
        <v>1725.0</v>
      </c>
      <c r="B86" s="16" t="s">
        <v>101</v>
      </c>
      <c r="C86" s="16" t="s">
        <v>102</v>
      </c>
    </row>
    <row r="87">
      <c r="A87" s="18">
        <v>1726.0</v>
      </c>
      <c r="B87" s="16" t="s">
        <v>86</v>
      </c>
      <c r="C87" s="16" t="s">
        <v>107</v>
      </c>
    </row>
    <row r="88">
      <c r="A88" s="18">
        <v>1727.0</v>
      </c>
      <c r="B88" s="16" t="s">
        <v>97</v>
      </c>
      <c r="C88" s="16" t="s">
        <v>136</v>
      </c>
    </row>
    <row r="89">
      <c r="A89" s="18">
        <v>1728.0</v>
      </c>
      <c r="B89" s="16" t="s">
        <v>101</v>
      </c>
      <c r="C89" s="16" t="s">
        <v>102</v>
      </c>
    </row>
    <row r="90">
      <c r="A90" s="18">
        <v>1729.0</v>
      </c>
      <c r="B90" s="16" t="s">
        <v>101</v>
      </c>
      <c r="C90" s="16" t="s">
        <v>102</v>
      </c>
    </row>
    <row r="91">
      <c r="A91" s="18">
        <v>1730.0</v>
      </c>
      <c r="B91" s="16" t="s">
        <v>101</v>
      </c>
      <c r="C91" s="16" t="s">
        <v>102</v>
      </c>
    </row>
    <row r="92">
      <c r="A92" s="18">
        <v>1731.0</v>
      </c>
      <c r="B92" s="16" t="s">
        <v>86</v>
      </c>
      <c r="C92" s="16" t="s">
        <v>87</v>
      </c>
    </row>
    <row r="93">
      <c r="A93" s="18">
        <v>1732.0</v>
      </c>
      <c r="B93" s="16" t="s">
        <v>93</v>
      </c>
      <c r="C93" s="16" t="s">
        <v>94</v>
      </c>
    </row>
    <row r="94">
      <c r="A94" s="18">
        <v>1733.0</v>
      </c>
      <c r="B94" s="16" t="s">
        <v>97</v>
      </c>
      <c r="C94" s="16" t="s">
        <v>136</v>
      </c>
    </row>
    <row r="95">
      <c r="A95" s="18">
        <v>1734.0</v>
      </c>
      <c r="B95" s="16" t="s">
        <v>88</v>
      </c>
      <c r="C95" s="16" t="s">
        <v>89</v>
      </c>
    </row>
    <row r="96">
      <c r="A96" s="18">
        <v>1735.0</v>
      </c>
      <c r="B96" s="16" t="s">
        <v>86</v>
      </c>
      <c r="C96" s="16" t="s">
        <v>87</v>
      </c>
    </row>
    <row r="97">
      <c r="A97" s="18">
        <v>1736.0</v>
      </c>
      <c r="B97" s="16" t="s">
        <v>101</v>
      </c>
      <c r="C97" s="16" t="s">
        <v>103</v>
      </c>
    </row>
    <row r="98">
      <c r="A98" s="18">
        <v>1737.0</v>
      </c>
      <c r="B98" s="16" t="s">
        <v>86</v>
      </c>
      <c r="C98" s="16" t="s">
        <v>107</v>
      </c>
    </row>
    <row r="99">
      <c r="A99" s="18">
        <v>1738.0</v>
      </c>
      <c r="B99" s="16" t="s">
        <v>101</v>
      </c>
      <c r="C99" s="16" t="s">
        <v>103</v>
      </c>
    </row>
    <row r="100">
      <c r="A100" s="18">
        <v>1739.0</v>
      </c>
      <c r="B100" s="16" t="s">
        <v>101</v>
      </c>
      <c r="C100" s="16" t="s">
        <v>102</v>
      </c>
    </row>
    <row r="101">
      <c r="A101" s="18">
        <v>1740.0</v>
      </c>
      <c r="B101" s="16" t="s">
        <v>16</v>
      </c>
      <c r="C101" s="16" t="s">
        <v>96</v>
      </c>
    </row>
    <row r="102">
      <c r="A102" s="18">
        <v>1741.0</v>
      </c>
      <c r="B102" s="16" t="s">
        <v>16</v>
      </c>
      <c r="C102" s="16" t="s">
        <v>112</v>
      </c>
    </row>
    <row r="103">
      <c r="A103" s="18">
        <v>1742.0</v>
      </c>
      <c r="B103" s="16" t="s">
        <v>86</v>
      </c>
      <c r="C103" s="16" t="s">
        <v>95</v>
      </c>
    </row>
    <row r="104">
      <c r="A104" s="18">
        <v>1743.0</v>
      </c>
      <c r="B104" s="16" t="s">
        <v>84</v>
      </c>
      <c r="C104" s="16" t="s">
        <v>85</v>
      </c>
    </row>
    <row r="105">
      <c r="A105" s="18">
        <v>1745.0</v>
      </c>
      <c r="B105" s="16" t="s">
        <v>93</v>
      </c>
      <c r="C105" s="16" t="s">
        <v>94</v>
      </c>
    </row>
    <row r="106">
      <c r="A106" s="18">
        <v>1746.0</v>
      </c>
      <c r="B106" s="16" t="s">
        <v>101</v>
      </c>
      <c r="C106" s="16" t="s">
        <v>103</v>
      </c>
    </row>
    <row r="107">
      <c r="A107" s="18">
        <v>1747.0</v>
      </c>
      <c r="B107" s="16" t="s">
        <v>101</v>
      </c>
      <c r="C107" s="16" t="s">
        <v>103</v>
      </c>
    </row>
    <row r="108">
      <c r="A108" s="18">
        <v>1748.0</v>
      </c>
      <c r="B108" s="16" t="s">
        <v>97</v>
      </c>
      <c r="C108" s="16" t="s">
        <v>136</v>
      </c>
    </row>
    <row r="109">
      <c r="A109" s="18">
        <v>1749.0</v>
      </c>
      <c r="B109" s="16" t="s">
        <v>84</v>
      </c>
      <c r="C109" s="16" t="s">
        <v>85</v>
      </c>
    </row>
    <row r="110">
      <c r="A110" s="18">
        <v>1750.0</v>
      </c>
      <c r="B110" s="16" t="s">
        <v>93</v>
      </c>
      <c r="C110" s="16" t="s">
        <v>100</v>
      </c>
    </row>
    <row r="111">
      <c r="A111" s="18">
        <v>1751.0</v>
      </c>
      <c r="B111" s="16" t="s">
        <v>84</v>
      </c>
      <c r="C111" s="16" t="s">
        <v>85</v>
      </c>
    </row>
    <row r="112">
      <c r="A112" s="18">
        <v>1752.0</v>
      </c>
      <c r="B112" s="16" t="s">
        <v>84</v>
      </c>
      <c r="C112" s="16" t="s">
        <v>85</v>
      </c>
    </row>
    <row r="113">
      <c r="A113" s="18">
        <v>1753.0</v>
      </c>
      <c r="B113" s="16" t="s">
        <v>101</v>
      </c>
      <c r="C113" s="16" t="s">
        <v>103</v>
      </c>
    </row>
    <row r="114">
      <c r="A114" s="18">
        <v>1754.0</v>
      </c>
      <c r="B114" s="16" t="s">
        <v>86</v>
      </c>
      <c r="C114" s="16" t="s">
        <v>87</v>
      </c>
    </row>
    <row r="115">
      <c r="A115" s="18">
        <v>1755.0</v>
      </c>
      <c r="B115" s="16" t="s">
        <v>101</v>
      </c>
      <c r="C115" s="16" t="s">
        <v>102</v>
      </c>
    </row>
    <row r="116">
      <c r="A116" s="18">
        <v>1756.0</v>
      </c>
      <c r="B116" s="16" t="s">
        <v>97</v>
      </c>
      <c r="C116" s="16" t="s">
        <v>136</v>
      </c>
    </row>
    <row r="117">
      <c r="A117" s="18">
        <v>1757.0</v>
      </c>
      <c r="B117" s="16" t="s">
        <v>86</v>
      </c>
      <c r="C117" s="16" t="s">
        <v>87</v>
      </c>
    </row>
    <row r="118">
      <c r="A118" s="18">
        <v>1758.0</v>
      </c>
      <c r="B118" s="16" t="s">
        <v>101</v>
      </c>
      <c r="C118" s="16" t="s">
        <v>102</v>
      </c>
    </row>
    <row r="119">
      <c r="A119" s="18">
        <v>1759.0</v>
      </c>
      <c r="B119" s="16" t="s">
        <v>84</v>
      </c>
      <c r="C119" s="16" t="s">
        <v>85</v>
      </c>
    </row>
    <row r="120">
      <c r="A120" s="18">
        <v>1760.0</v>
      </c>
      <c r="B120" s="16" t="s">
        <v>86</v>
      </c>
      <c r="C120" s="16" t="s">
        <v>111</v>
      </c>
    </row>
    <row r="121">
      <c r="A121" s="18">
        <v>1761.0</v>
      </c>
      <c r="B121" s="16" t="s">
        <v>101</v>
      </c>
      <c r="C121" s="16" t="s">
        <v>103</v>
      </c>
    </row>
    <row r="122">
      <c r="A122" s="18">
        <v>1762.0</v>
      </c>
      <c r="B122" s="16" t="s">
        <v>86</v>
      </c>
      <c r="C122" s="16" t="s">
        <v>95</v>
      </c>
    </row>
    <row r="123">
      <c r="A123" s="18">
        <v>1763.0</v>
      </c>
      <c r="B123" s="16" t="s">
        <v>86</v>
      </c>
      <c r="C123" s="16" t="s">
        <v>107</v>
      </c>
    </row>
    <row r="124">
      <c r="A124" s="18">
        <v>1764.0</v>
      </c>
      <c r="B124" s="16" t="s">
        <v>88</v>
      </c>
      <c r="C124" s="16" t="s">
        <v>144</v>
      </c>
    </row>
    <row r="125">
      <c r="A125" s="18">
        <v>1765.0</v>
      </c>
      <c r="B125" s="16" t="s">
        <v>88</v>
      </c>
      <c r="C125" s="16" t="s">
        <v>89</v>
      </c>
    </row>
    <row r="126">
      <c r="A126" s="18">
        <v>1766.0</v>
      </c>
      <c r="B126" s="16" t="s">
        <v>16</v>
      </c>
      <c r="C126" s="16" t="s">
        <v>96</v>
      </c>
    </row>
    <row r="127">
      <c r="A127" s="18">
        <v>1767.0</v>
      </c>
      <c r="B127" s="16" t="s">
        <v>86</v>
      </c>
      <c r="C127" s="16" t="s">
        <v>87</v>
      </c>
    </row>
    <row r="128">
      <c r="A128" s="18">
        <v>1768.0</v>
      </c>
      <c r="B128" s="16" t="s">
        <v>86</v>
      </c>
      <c r="C128" s="16" t="s">
        <v>95</v>
      </c>
    </row>
    <row r="129">
      <c r="A129" s="18">
        <v>1769.0</v>
      </c>
      <c r="B129" s="16" t="s">
        <v>93</v>
      </c>
      <c r="C129" s="16" t="s">
        <v>94</v>
      </c>
    </row>
    <row r="130">
      <c r="A130" s="18">
        <v>1770.0</v>
      </c>
      <c r="B130" s="16" t="s">
        <v>101</v>
      </c>
      <c r="C130" s="16" t="s">
        <v>102</v>
      </c>
    </row>
    <row r="131">
      <c r="A131" s="18">
        <v>1774.0</v>
      </c>
      <c r="B131" s="16" t="s">
        <v>97</v>
      </c>
      <c r="C131" s="16" t="s">
        <v>136</v>
      </c>
    </row>
    <row r="132">
      <c r="A132" s="18">
        <v>1777.0</v>
      </c>
      <c r="B132" s="16" t="s">
        <v>84</v>
      </c>
      <c r="C132" s="16" t="s">
        <v>85</v>
      </c>
    </row>
    <row r="133">
      <c r="A133" s="18">
        <v>1778.0</v>
      </c>
      <c r="B133" s="16" t="s">
        <v>88</v>
      </c>
      <c r="C133" s="16" t="s">
        <v>104</v>
      </c>
    </row>
    <row r="134">
      <c r="A134" s="18">
        <v>1779.0</v>
      </c>
      <c r="B134" s="16" t="s">
        <v>86</v>
      </c>
      <c r="C134" s="16" t="s">
        <v>113</v>
      </c>
    </row>
    <row r="135">
      <c r="A135" s="18">
        <v>1780.0</v>
      </c>
      <c r="B135" s="16" t="s">
        <v>86</v>
      </c>
      <c r="C135" s="16" t="s">
        <v>106</v>
      </c>
    </row>
    <row r="136">
      <c r="A136" s="18">
        <v>1782.0</v>
      </c>
      <c r="B136" s="16" t="s">
        <v>86</v>
      </c>
      <c r="C136" s="16" t="s">
        <v>113</v>
      </c>
    </row>
    <row r="137">
      <c r="A137" s="18">
        <v>1783.0</v>
      </c>
      <c r="B137" s="16" t="s">
        <v>84</v>
      </c>
      <c r="C137" s="16" t="s">
        <v>85</v>
      </c>
    </row>
    <row r="138">
      <c r="A138" s="18">
        <v>1784.0</v>
      </c>
      <c r="B138" s="16" t="s">
        <v>88</v>
      </c>
      <c r="C138" s="16" t="s">
        <v>104</v>
      </c>
    </row>
    <row r="139">
      <c r="A139" s="18">
        <v>1785.0</v>
      </c>
      <c r="B139" s="16" t="s">
        <v>93</v>
      </c>
      <c r="C139" s="16" t="s">
        <v>100</v>
      </c>
    </row>
    <row r="140">
      <c r="A140" s="18">
        <v>1786.0</v>
      </c>
      <c r="B140" s="16" t="s">
        <v>88</v>
      </c>
      <c r="C140" s="16" t="s">
        <v>104</v>
      </c>
    </row>
    <row r="141">
      <c r="A141" s="18">
        <v>1787.0</v>
      </c>
      <c r="B141" s="16" t="s">
        <v>88</v>
      </c>
      <c r="C141" s="16" t="s">
        <v>104</v>
      </c>
    </row>
    <row r="142">
      <c r="A142" s="18">
        <v>1788.0</v>
      </c>
      <c r="B142" s="16" t="s">
        <v>97</v>
      </c>
      <c r="C142" s="16" t="s">
        <v>136</v>
      </c>
    </row>
    <row r="143">
      <c r="A143" s="18">
        <v>1789.0</v>
      </c>
      <c r="B143" s="16" t="s">
        <v>16</v>
      </c>
      <c r="C143" s="16" t="s">
        <v>112</v>
      </c>
    </row>
    <row r="144">
      <c r="A144" s="18">
        <v>1790.0</v>
      </c>
      <c r="B144" s="16" t="s">
        <v>16</v>
      </c>
      <c r="C144" s="16" t="s">
        <v>139</v>
      </c>
    </row>
    <row r="145">
      <c r="A145" s="18">
        <v>1791.0</v>
      </c>
      <c r="B145" s="16" t="s">
        <v>16</v>
      </c>
      <c r="C145" s="16" t="s">
        <v>139</v>
      </c>
    </row>
    <row r="146">
      <c r="A146" s="18">
        <v>1792.0</v>
      </c>
      <c r="B146" s="16" t="s">
        <v>16</v>
      </c>
      <c r="C146" s="16" t="s">
        <v>112</v>
      </c>
    </row>
    <row r="147">
      <c r="A147" s="18">
        <v>1793.0</v>
      </c>
      <c r="B147" s="16" t="s">
        <v>16</v>
      </c>
      <c r="C147" s="16" t="s">
        <v>112</v>
      </c>
    </row>
    <row r="148">
      <c r="A148" s="18">
        <v>1794.0</v>
      </c>
      <c r="B148" s="16" t="s">
        <v>97</v>
      </c>
      <c r="C148" s="16" t="s">
        <v>136</v>
      </c>
    </row>
    <row r="149">
      <c r="A149" s="18">
        <v>1795.0</v>
      </c>
      <c r="B149" s="16" t="s">
        <v>86</v>
      </c>
      <c r="C149" s="16" t="s">
        <v>87</v>
      </c>
    </row>
    <row r="150">
      <c r="A150" s="18">
        <v>1796.0</v>
      </c>
      <c r="B150" s="16" t="s">
        <v>97</v>
      </c>
      <c r="C150" s="16" t="s">
        <v>136</v>
      </c>
    </row>
    <row r="151">
      <c r="A151" s="18">
        <v>1797.0</v>
      </c>
      <c r="B151" s="16" t="s">
        <v>16</v>
      </c>
      <c r="C151" s="16" t="s">
        <v>112</v>
      </c>
    </row>
    <row r="152">
      <c r="A152" s="18">
        <v>1798.0</v>
      </c>
      <c r="B152" s="16" t="s">
        <v>101</v>
      </c>
      <c r="C152" s="16" t="s">
        <v>103</v>
      </c>
    </row>
    <row r="153">
      <c r="A153" s="18">
        <v>1799.0</v>
      </c>
      <c r="B153" s="16" t="s">
        <v>16</v>
      </c>
      <c r="C153" s="16" t="s">
        <v>140</v>
      </c>
    </row>
    <row r="154">
      <c r="A154" s="18">
        <v>1800.0</v>
      </c>
      <c r="B154" s="16" t="s">
        <v>16</v>
      </c>
      <c r="C154" s="16" t="s">
        <v>140</v>
      </c>
    </row>
    <row r="155">
      <c r="A155" s="18">
        <v>1801.0</v>
      </c>
      <c r="B155" s="16" t="s">
        <v>16</v>
      </c>
      <c r="C155" s="16" t="s">
        <v>140</v>
      </c>
    </row>
    <row r="156">
      <c r="A156" s="18">
        <v>1802.0</v>
      </c>
      <c r="B156" s="16" t="s">
        <v>84</v>
      </c>
      <c r="C156" s="16" t="s">
        <v>85</v>
      </c>
    </row>
    <row r="157">
      <c r="A157" s="18">
        <v>1803.0</v>
      </c>
      <c r="B157" s="16" t="s">
        <v>16</v>
      </c>
      <c r="C157" s="16" t="s">
        <v>140</v>
      </c>
    </row>
    <row r="158">
      <c r="A158" s="18">
        <v>1804.0</v>
      </c>
      <c r="B158" s="16" t="s">
        <v>16</v>
      </c>
      <c r="C158" s="16" t="s">
        <v>139</v>
      </c>
    </row>
    <row r="159">
      <c r="A159" s="18">
        <v>1805.0</v>
      </c>
      <c r="B159" s="16" t="s">
        <v>16</v>
      </c>
      <c r="C159" s="16" t="s">
        <v>140</v>
      </c>
    </row>
    <row r="160">
      <c r="A160" s="18">
        <v>1806.0</v>
      </c>
      <c r="B160" s="16" t="s">
        <v>16</v>
      </c>
      <c r="C160" s="16" t="s">
        <v>112</v>
      </c>
    </row>
    <row r="161">
      <c r="A161" s="18">
        <v>1807.0</v>
      </c>
      <c r="B161" s="16" t="s">
        <v>84</v>
      </c>
      <c r="C161" s="16" t="s">
        <v>85</v>
      </c>
    </row>
    <row r="162">
      <c r="A162" s="18">
        <v>1808.0</v>
      </c>
      <c r="B162" s="16" t="s">
        <v>16</v>
      </c>
      <c r="C162" s="16" t="s">
        <v>140</v>
      </c>
    </row>
    <row r="163">
      <c r="A163" s="18">
        <v>1809.0</v>
      </c>
      <c r="B163" s="16" t="s">
        <v>84</v>
      </c>
      <c r="C163" s="16" t="s">
        <v>114</v>
      </c>
    </row>
    <row r="164">
      <c r="A164" s="18">
        <v>1810.0</v>
      </c>
      <c r="B164" s="16" t="s">
        <v>86</v>
      </c>
      <c r="C164" s="16" t="s">
        <v>95</v>
      </c>
    </row>
    <row r="165">
      <c r="A165" s="18">
        <v>1811.0</v>
      </c>
      <c r="B165" s="16" t="s">
        <v>86</v>
      </c>
      <c r="C165" s="16" t="s">
        <v>95</v>
      </c>
    </row>
    <row r="166">
      <c r="A166" s="18">
        <v>1812.0</v>
      </c>
      <c r="B166" s="16" t="s">
        <v>93</v>
      </c>
      <c r="C166" s="16" t="s">
        <v>100</v>
      </c>
    </row>
    <row r="167">
      <c r="A167" s="18">
        <v>1813.0</v>
      </c>
      <c r="B167" s="16" t="s">
        <v>101</v>
      </c>
      <c r="C167" s="16" t="s">
        <v>103</v>
      </c>
    </row>
    <row r="168">
      <c r="A168" s="18">
        <v>1814.0</v>
      </c>
      <c r="B168" s="16" t="s">
        <v>101</v>
      </c>
      <c r="C168" s="16" t="s">
        <v>102</v>
      </c>
    </row>
    <row r="169">
      <c r="A169" s="18">
        <v>1815.0</v>
      </c>
      <c r="B169" s="16" t="s">
        <v>82</v>
      </c>
      <c r="C169" s="16" t="s">
        <v>135</v>
      </c>
    </row>
    <row r="170">
      <c r="A170" s="18">
        <v>1816.0</v>
      </c>
      <c r="B170" s="16" t="s">
        <v>101</v>
      </c>
      <c r="C170" s="16" t="s">
        <v>103</v>
      </c>
    </row>
    <row r="171">
      <c r="A171" s="18">
        <v>1817.0</v>
      </c>
      <c r="B171" s="16" t="s">
        <v>101</v>
      </c>
      <c r="C171" s="16" t="s">
        <v>103</v>
      </c>
    </row>
    <row r="172">
      <c r="A172" s="18">
        <v>1818.0</v>
      </c>
      <c r="B172" s="16" t="s">
        <v>101</v>
      </c>
      <c r="C172" s="16" t="s">
        <v>103</v>
      </c>
    </row>
    <row r="173">
      <c r="A173" s="18">
        <v>1819.0</v>
      </c>
      <c r="B173" s="16" t="s">
        <v>101</v>
      </c>
      <c r="C173" s="16" t="s">
        <v>103</v>
      </c>
    </row>
    <row r="174">
      <c r="A174" s="18">
        <v>1820.0</v>
      </c>
      <c r="B174" s="16" t="s">
        <v>101</v>
      </c>
      <c r="C174" s="16" t="s">
        <v>103</v>
      </c>
    </row>
    <row r="175">
      <c r="A175" s="18">
        <v>1821.0</v>
      </c>
      <c r="B175" s="16" t="s">
        <v>93</v>
      </c>
      <c r="C175" s="16" t="s">
        <v>94</v>
      </c>
    </row>
    <row r="176">
      <c r="A176" s="18">
        <v>1822.0</v>
      </c>
      <c r="B176" s="16" t="s">
        <v>16</v>
      </c>
      <c r="C176" s="16" t="s">
        <v>137</v>
      </c>
    </row>
    <row r="177">
      <c r="A177" s="18">
        <v>1823.0</v>
      </c>
      <c r="B177" s="16" t="s">
        <v>82</v>
      </c>
      <c r="C177" s="16" t="s">
        <v>135</v>
      </c>
    </row>
    <row r="178">
      <c r="A178" s="18">
        <v>1824.0</v>
      </c>
      <c r="B178" s="16" t="s">
        <v>101</v>
      </c>
      <c r="C178" s="16" t="s">
        <v>103</v>
      </c>
    </row>
    <row r="179">
      <c r="A179" s="18">
        <v>1825.0</v>
      </c>
      <c r="B179" s="16" t="s">
        <v>93</v>
      </c>
      <c r="C179" s="16" t="s">
        <v>94</v>
      </c>
    </row>
    <row r="180">
      <c r="A180" s="18">
        <v>1826.0</v>
      </c>
      <c r="B180" s="16" t="s">
        <v>101</v>
      </c>
      <c r="C180" s="16" t="s">
        <v>103</v>
      </c>
    </row>
    <row r="181">
      <c r="A181" s="18">
        <v>1827.0</v>
      </c>
      <c r="B181" s="16" t="s">
        <v>84</v>
      </c>
      <c r="C181" s="16" t="s">
        <v>114</v>
      </c>
    </row>
    <row r="182">
      <c r="A182" s="18">
        <v>1828.0</v>
      </c>
      <c r="B182" s="16" t="s">
        <v>93</v>
      </c>
      <c r="C182" s="16" t="s">
        <v>94</v>
      </c>
    </row>
    <row r="183">
      <c r="A183" s="18">
        <v>1829.0</v>
      </c>
      <c r="B183" s="16" t="s">
        <v>93</v>
      </c>
      <c r="C183" s="16" t="s">
        <v>94</v>
      </c>
    </row>
    <row r="184">
      <c r="A184" s="18">
        <v>1830.0</v>
      </c>
      <c r="B184" s="16" t="s">
        <v>88</v>
      </c>
      <c r="C184" s="16" t="s">
        <v>89</v>
      </c>
    </row>
    <row r="185">
      <c r="A185" s="18">
        <v>1831.0</v>
      </c>
      <c r="B185" s="16" t="s">
        <v>84</v>
      </c>
      <c r="C185" s="16" t="s">
        <v>114</v>
      </c>
    </row>
    <row r="186">
      <c r="A186" s="18">
        <v>1832.0</v>
      </c>
      <c r="B186" s="16" t="s">
        <v>84</v>
      </c>
      <c r="C186" s="16" t="s">
        <v>85</v>
      </c>
    </row>
    <row r="187">
      <c r="A187" s="18">
        <v>1833.0</v>
      </c>
      <c r="B187" s="16" t="s">
        <v>84</v>
      </c>
      <c r="C187" s="16" t="s">
        <v>85</v>
      </c>
    </row>
    <row r="188">
      <c r="A188" s="18">
        <v>1834.0</v>
      </c>
      <c r="B188" s="16" t="s">
        <v>16</v>
      </c>
      <c r="C188" s="16" t="s">
        <v>140</v>
      </c>
    </row>
    <row r="189">
      <c r="A189" s="18">
        <v>1835.0</v>
      </c>
      <c r="B189" s="16" t="s">
        <v>88</v>
      </c>
      <c r="C189" s="16" t="s">
        <v>104</v>
      </c>
    </row>
    <row r="190">
      <c r="A190" s="18">
        <v>1836.0</v>
      </c>
      <c r="B190" s="16" t="s">
        <v>84</v>
      </c>
      <c r="C190" s="16" t="s">
        <v>114</v>
      </c>
    </row>
    <row r="191">
      <c r="A191" s="18">
        <v>1837.0</v>
      </c>
      <c r="B191" s="16" t="s">
        <v>84</v>
      </c>
      <c r="C191" s="16" t="s">
        <v>85</v>
      </c>
    </row>
    <row r="192">
      <c r="A192" s="18">
        <v>1838.0</v>
      </c>
      <c r="B192" s="16" t="s">
        <v>84</v>
      </c>
      <c r="C192" s="16" t="s">
        <v>85</v>
      </c>
    </row>
    <row r="193">
      <c r="A193" s="18">
        <v>1839.0</v>
      </c>
      <c r="B193" s="16" t="s">
        <v>84</v>
      </c>
      <c r="C193" s="16" t="s">
        <v>85</v>
      </c>
    </row>
    <row r="194">
      <c r="A194" s="18">
        <v>1846.0</v>
      </c>
      <c r="B194" s="16" t="s">
        <v>16</v>
      </c>
      <c r="C194" s="16" t="s">
        <v>112</v>
      </c>
    </row>
    <row r="195">
      <c r="A195" s="18">
        <v>1847.0</v>
      </c>
      <c r="B195" s="16" t="s">
        <v>93</v>
      </c>
      <c r="C195" s="16" t="s">
        <v>94</v>
      </c>
    </row>
    <row r="196">
      <c r="A196" s="18">
        <v>1848.0</v>
      </c>
      <c r="B196" s="16" t="s">
        <v>16</v>
      </c>
      <c r="C196" s="16" t="s">
        <v>137</v>
      </c>
    </row>
    <row r="197">
      <c r="A197" s="18">
        <v>1849.0</v>
      </c>
      <c r="B197" s="16" t="s">
        <v>93</v>
      </c>
      <c r="C197" s="16" t="s">
        <v>94</v>
      </c>
    </row>
    <row r="198">
      <c r="A198" s="18">
        <v>1850.0</v>
      </c>
      <c r="B198" s="16" t="s">
        <v>93</v>
      </c>
      <c r="C198" s="16" t="s">
        <v>94</v>
      </c>
    </row>
    <row r="199">
      <c r="A199" s="18">
        <v>1851.0</v>
      </c>
      <c r="B199" s="16" t="s">
        <v>97</v>
      </c>
      <c r="C199" s="16" t="s">
        <v>136</v>
      </c>
    </row>
    <row r="200">
      <c r="A200" s="18">
        <v>1852.0</v>
      </c>
      <c r="B200" s="16" t="s">
        <v>93</v>
      </c>
      <c r="C200" s="16" t="s">
        <v>94</v>
      </c>
    </row>
    <row r="201">
      <c r="A201" s="18">
        <v>1853.0</v>
      </c>
      <c r="B201" s="16" t="s">
        <v>16</v>
      </c>
      <c r="C201" s="16" t="s">
        <v>139</v>
      </c>
    </row>
    <row r="202">
      <c r="A202" s="18">
        <v>1854.0</v>
      </c>
      <c r="B202" s="16" t="s">
        <v>86</v>
      </c>
      <c r="C202" s="16" t="s">
        <v>111</v>
      </c>
    </row>
    <row r="203">
      <c r="A203" s="18">
        <v>1855.0</v>
      </c>
      <c r="B203" s="16" t="s">
        <v>93</v>
      </c>
      <c r="C203" s="16" t="s">
        <v>94</v>
      </c>
    </row>
    <row r="204">
      <c r="A204" s="18">
        <v>1856.0</v>
      </c>
      <c r="B204" s="16" t="s">
        <v>86</v>
      </c>
      <c r="C204" s="16" t="s">
        <v>111</v>
      </c>
    </row>
    <row r="205">
      <c r="A205" s="18">
        <v>1857.0</v>
      </c>
      <c r="B205" s="16" t="s">
        <v>86</v>
      </c>
      <c r="C205" s="16" t="s">
        <v>111</v>
      </c>
    </row>
    <row r="206">
      <c r="A206" s="18">
        <v>1858.0</v>
      </c>
      <c r="B206" s="16" t="s">
        <v>86</v>
      </c>
      <c r="C206" s="16" t="s">
        <v>107</v>
      </c>
    </row>
    <row r="207">
      <c r="A207" s="18">
        <v>1859.0</v>
      </c>
      <c r="B207" s="16" t="s">
        <v>93</v>
      </c>
      <c r="C207" s="16" t="s">
        <v>94</v>
      </c>
    </row>
    <row r="208">
      <c r="A208" s="18">
        <v>1860.0</v>
      </c>
      <c r="B208" s="16" t="s">
        <v>86</v>
      </c>
      <c r="C208" s="16" t="s">
        <v>107</v>
      </c>
    </row>
    <row r="209">
      <c r="A209" s="18">
        <v>1861.0</v>
      </c>
      <c r="B209" s="16" t="s">
        <v>86</v>
      </c>
      <c r="C209" s="16" t="s">
        <v>107</v>
      </c>
    </row>
    <row r="210">
      <c r="A210" s="18">
        <v>1862.0</v>
      </c>
      <c r="B210" s="16" t="s">
        <v>93</v>
      </c>
      <c r="C210" s="16" t="s">
        <v>94</v>
      </c>
    </row>
    <row r="211">
      <c r="A211" s="18">
        <v>1863.0</v>
      </c>
      <c r="B211" s="16" t="s">
        <v>86</v>
      </c>
      <c r="C211" s="16" t="s">
        <v>92</v>
      </c>
    </row>
    <row r="212">
      <c r="A212" s="18">
        <v>1864.0</v>
      </c>
      <c r="B212" s="16" t="s">
        <v>84</v>
      </c>
      <c r="C212" s="16" t="s">
        <v>85</v>
      </c>
    </row>
    <row r="213">
      <c r="A213" s="18">
        <v>1865.0</v>
      </c>
      <c r="B213" s="16" t="s">
        <v>93</v>
      </c>
      <c r="C213" s="16" t="s">
        <v>94</v>
      </c>
    </row>
    <row r="214">
      <c r="A214" s="18">
        <v>1866.0</v>
      </c>
      <c r="B214" s="16" t="s">
        <v>86</v>
      </c>
      <c r="C214" s="16" t="s">
        <v>107</v>
      </c>
    </row>
    <row r="215">
      <c r="A215" s="18">
        <v>1867.0</v>
      </c>
      <c r="B215" s="16" t="s">
        <v>93</v>
      </c>
      <c r="C215" s="16" t="s">
        <v>94</v>
      </c>
    </row>
    <row r="216">
      <c r="A216" s="18">
        <v>1868.0</v>
      </c>
      <c r="B216" s="16" t="s">
        <v>88</v>
      </c>
      <c r="C216" s="16" t="s">
        <v>104</v>
      </c>
    </row>
    <row r="217">
      <c r="A217" s="18">
        <v>1869.0</v>
      </c>
      <c r="B217" s="16" t="s">
        <v>93</v>
      </c>
      <c r="C217" s="16" t="s">
        <v>94</v>
      </c>
    </row>
    <row r="218">
      <c r="A218" s="18">
        <v>1870.0</v>
      </c>
      <c r="B218" s="16" t="s">
        <v>93</v>
      </c>
      <c r="C218" s="16" t="s">
        <v>94</v>
      </c>
    </row>
    <row r="219">
      <c r="A219" s="18">
        <v>1871.0</v>
      </c>
      <c r="B219" s="16" t="s">
        <v>93</v>
      </c>
      <c r="C219" s="16" t="s">
        <v>94</v>
      </c>
    </row>
    <row r="220">
      <c r="A220" s="18">
        <v>1872.0</v>
      </c>
      <c r="B220" s="16" t="s">
        <v>93</v>
      </c>
      <c r="C220" s="16" t="s">
        <v>94</v>
      </c>
    </row>
    <row r="221">
      <c r="A221" s="18">
        <v>1873.0</v>
      </c>
      <c r="B221" s="16" t="s">
        <v>93</v>
      </c>
      <c r="C221" s="16" t="s">
        <v>94</v>
      </c>
    </row>
    <row r="222">
      <c r="A222" s="18">
        <v>1874.0</v>
      </c>
      <c r="B222" s="16" t="s">
        <v>93</v>
      </c>
      <c r="C222" s="16" t="s">
        <v>94</v>
      </c>
    </row>
    <row r="223">
      <c r="A223" s="18">
        <v>1875.0</v>
      </c>
      <c r="B223" s="16" t="s">
        <v>93</v>
      </c>
      <c r="C223" s="16" t="s">
        <v>94</v>
      </c>
    </row>
    <row r="224">
      <c r="A224" s="18">
        <v>1876.0</v>
      </c>
      <c r="B224" s="16" t="s">
        <v>93</v>
      </c>
      <c r="C224" s="16" t="s">
        <v>94</v>
      </c>
    </row>
    <row r="225">
      <c r="A225" s="18">
        <v>1877.0</v>
      </c>
      <c r="B225" s="16" t="s">
        <v>93</v>
      </c>
      <c r="C225" s="16" t="s">
        <v>94</v>
      </c>
    </row>
    <row r="226">
      <c r="A226" s="18">
        <v>1878.0</v>
      </c>
      <c r="B226" s="16" t="s">
        <v>93</v>
      </c>
      <c r="C226" s="16" t="s">
        <v>94</v>
      </c>
    </row>
    <row r="227">
      <c r="A227" s="18">
        <v>1879.0</v>
      </c>
      <c r="B227" s="16" t="s">
        <v>93</v>
      </c>
      <c r="C227" s="16" t="s">
        <v>94</v>
      </c>
    </row>
    <row r="228">
      <c r="A228" s="18">
        <v>1880.0</v>
      </c>
      <c r="B228" s="16" t="s">
        <v>93</v>
      </c>
      <c r="C228" s="16" t="s">
        <v>94</v>
      </c>
    </row>
    <row r="229">
      <c r="A229" s="18">
        <v>1881.0</v>
      </c>
      <c r="B229" s="16" t="s">
        <v>93</v>
      </c>
      <c r="C229" s="16" t="s">
        <v>94</v>
      </c>
    </row>
    <row r="230">
      <c r="A230" s="18">
        <v>1882.0</v>
      </c>
      <c r="B230" s="16" t="s">
        <v>16</v>
      </c>
      <c r="C230" s="16" t="s">
        <v>139</v>
      </c>
    </row>
    <row r="231">
      <c r="A231" s="18">
        <v>1883.0</v>
      </c>
      <c r="B231" s="16" t="s">
        <v>93</v>
      </c>
      <c r="C231" s="16" t="s">
        <v>94</v>
      </c>
    </row>
    <row r="232">
      <c r="A232" s="18">
        <v>1884.0</v>
      </c>
      <c r="B232" s="16" t="s">
        <v>97</v>
      </c>
      <c r="C232" s="16" t="s">
        <v>136</v>
      </c>
    </row>
    <row r="233">
      <c r="A233" s="18">
        <v>1885.0</v>
      </c>
      <c r="B233" s="16" t="s">
        <v>84</v>
      </c>
      <c r="C233" s="16" t="s">
        <v>85</v>
      </c>
    </row>
    <row r="234">
      <c r="A234" s="18">
        <v>1886.0</v>
      </c>
      <c r="B234" s="16" t="s">
        <v>93</v>
      </c>
      <c r="C234" s="16" t="s">
        <v>94</v>
      </c>
    </row>
    <row r="235">
      <c r="A235" s="18">
        <v>1887.0</v>
      </c>
      <c r="B235" s="16" t="s">
        <v>93</v>
      </c>
      <c r="C235" s="16" t="s">
        <v>94</v>
      </c>
    </row>
    <row r="236">
      <c r="A236" s="18">
        <v>1888.0</v>
      </c>
      <c r="B236" s="16" t="s">
        <v>93</v>
      </c>
      <c r="C236" s="16" t="s">
        <v>94</v>
      </c>
    </row>
    <row r="237">
      <c r="A237" s="18">
        <v>1889.0</v>
      </c>
      <c r="B237" s="16" t="s">
        <v>97</v>
      </c>
      <c r="C237" s="16" t="s">
        <v>136</v>
      </c>
    </row>
    <row r="238">
      <c r="A238" s="18">
        <v>1890.0</v>
      </c>
      <c r="B238" s="16" t="s">
        <v>86</v>
      </c>
      <c r="C238" s="16" t="s">
        <v>106</v>
      </c>
    </row>
    <row r="239">
      <c r="A239" s="18">
        <v>1891.0</v>
      </c>
      <c r="B239" s="16" t="s">
        <v>93</v>
      </c>
      <c r="C239" s="16" t="s">
        <v>94</v>
      </c>
    </row>
    <row r="240">
      <c r="A240" s="18">
        <v>1892.0</v>
      </c>
      <c r="B240" s="16" t="s">
        <v>84</v>
      </c>
      <c r="C240" s="16" t="s">
        <v>114</v>
      </c>
    </row>
    <row r="241">
      <c r="A241" s="18">
        <v>1893.0</v>
      </c>
      <c r="B241" s="16" t="s">
        <v>84</v>
      </c>
      <c r="C241" s="16" t="s">
        <v>114</v>
      </c>
    </row>
    <row r="242">
      <c r="A242" s="18">
        <v>1894.0</v>
      </c>
      <c r="B242" s="16" t="s">
        <v>86</v>
      </c>
      <c r="C242" s="16" t="s">
        <v>111</v>
      </c>
    </row>
    <row r="243">
      <c r="A243" s="18">
        <v>1895.0</v>
      </c>
      <c r="B243" s="16" t="s">
        <v>16</v>
      </c>
      <c r="C243" s="16" t="s">
        <v>139</v>
      </c>
    </row>
    <row r="244">
      <c r="A244" s="18">
        <v>1896.0</v>
      </c>
      <c r="B244" s="16" t="s">
        <v>93</v>
      </c>
      <c r="C244" s="16" t="s">
        <v>94</v>
      </c>
    </row>
    <row r="245">
      <c r="A245" s="18">
        <v>1897.0</v>
      </c>
      <c r="B245" s="16" t="s">
        <v>84</v>
      </c>
      <c r="C245" s="16" t="s">
        <v>114</v>
      </c>
    </row>
    <row r="246">
      <c r="A246" s="18">
        <v>1898.0</v>
      </c>
      <c r="B246" s="16" t="s">
        <v>84</v>
      </c>
      <c r="C246" s="16" t="s">
        <v>114</v>
      </c>
    </row>
    <row r="247">
      <c r="A247" s="18">
        <v>1899.0</v>
      </c>
      <c r="B247" s="16" t="s">
        <v>84</v>
      </c>
      <c r="C247" s="16" t="s">
        <v>114</v>
      </c>
    </row>
    <row r="248">
      <c r="A248" s="18">
        <v>1900.0</v>
      </c>
      <c r="B248" s="16" t="s">
        <v>84</v>
      </c>
      <c r="C248" s="16" t="s">
        <v>114</v>
      </c>
    </row>
    <row r="249">
      <c r="A249" s="18">
        <v>1901.0</v>
      </c>
      <c r="B249" s="16" t="s">
        <v>86</v>
      </c>
      <c r="C249" s="16" t="s">
        <v>111</v>
      </c>
    </row>
    <row r="250">
      <c r="A250" s="18">
        <v>1902.0</v>
      </c>
      <c r="B250" s="16" t="s">
        <v>86</v>
      </c>
      <c r="C250" s="16" t="s">
        <v>111</v>
      </c>
    </row>
    <row r="251">
      <c r="A251" s="18">
        <v>1903.0</v>
      </c>
      <c r="B251" s="16" t="s">
        <v>16</v>
      </c>
      <c r="C251" s="16" t="s">
        <v>137</v>
      </c>
    </row>
    <row r="252">
      <c r="A252" s="18">
        <v>1904.0</v>
      </c>
      <c r="B252" s="16" t="s">
        <v>97</v>
      </c>
      <c r="C252" s="16" t="s">
        <v>136</v>
      </c>
    </row>
    <row r="253">
      <c r="A253" s="18">
        <v>1905.0</v>
      </c>
      <c r="B253" s="16" t="s">
        <v>97</v>
      </c>
      <c r="C253" s="16" t="s">
        <v>136</v>
      </c>
    </row>
    <row r="254">
      <c r="A254" s="18">
        <v>1906.0</v>
      </c>
      <c r="B254" s="16" t="s">
        <v>97</v>
      </c>
      <c r="C254" s="16" t="s">
        <v>136</v>
      </c>
    </row>
    <row r="255">
      <c r="A255" s="18">
        <v>1907.0</v>
      </c>
      <c r="B255" s="16" t="s">
        <v>97</v>
      </c>
      <c r="C255" s="16" t="s">
        <v>136</v>
      </c>
    </row>
    <row r="256">
      <c r="A256" s="18">
        <v>1908.0</v>
      </c>
      <c r="B256" s="16" t="s">
        <v>93</v>
      </c>
      <c r="C256" s="16" t="s">
        <v>94</v>
      </c>
    </row>
    <row r="257">
      <c r="A257" s="18">
        <v>1909.0</v>
      </c>
      <c r="B257" s="16" t="s">
        <v>93</v>
      </c>
      <c r="C257" s="16" t="s">
        <v>94</v>
      </c>
    </row>
    <row r="258">
      <c r="A258" s="18">
        <v>1910.0</v>
      </c>
      <c r="B258" s="16" t="s">
        <v>108</v>
      </c>
      <c r="C258" s="16" t="s">
        <v>148</v>
      </c>
    </row>
    <row r="259">
      <c r="A259" s="18">
        <v>1911.0</v>
      </c>
      <c r="B259" s="16" t="s">
        <v>16</v>
      </c>
      <c r="C259" s="16" t="s">
        <v>112</v>
      </c>
    </row>
    <row r="260">
      <c r="A260" s="18">
        <v>1912.0</v>
      </c>
      <c r="B260" s="16" t="s">
        <v>108</v>
      </c>
      <c r="C260" s="16" t="s">
        <v>115</v>
      </c>
    </row>
    <row r="261">
      <c r="A261" s="18">
        <v>1913.0</v>
      </c>
      <c r="B261" s="16" t="s">
        <v>108</v>
      </c>
      <c r="C261" s="16" t="s">
        <v>148</v>
      </c>
    </row>
    <row r="262">
      <c r="A262" s="18">
        <v>1914.0</v>
      </c>
      <c r="B262" s="16" t="s">
        <v>82</v>
      </c>
      <c r="C262" s="16" t="s">
        <v>135</v>
      </c>
    </row>
    <row r="263">
      <c r="A263" s="18">
        <v>1915.0</v>
      </c>
      <c r="B263" s="16" t="s">
        <v>16</v>
      </c>
      <c r="C263" s="16" t="s">
        <v>112</v>
      </c>
    </row>
    <row r="264">
      <c r="A264" s="18">
        <v>1916.0</v>
      </c>
      <c r="B264" s="16" t="s">
        <v>108</v>
      </c>
      <c r="C264" s="16" t="s">
        <v>148</v>
      </c>
    </row>
    <row r="265">
      <c r="A265" s="18">
        <v>1917.0</v>
      </c>
      <c r="B265" s="16" t="s">
        <v>108</v>
      </c>
      <c r="C265" s="16" t="s">
        <v>115</v>
      </c>
    </row>
    <row r="266">
      <c r="A266" s="18">
        <v>1918.0</v>
      </c>
      <c r="B266" s="16" t="s">
        <v>82</v>
      </c>
      <c r="C266" s="16" t="s">
        <v>135</v>
      </c>
    </row>
    <row r="267">
      <c r="A267" s="18">
        <v>1919.0</v>
      </c>
      <c r="B267" s="16" t="s">
        <v>108</v>
      </c>
      <c r="C267" s="16" t="s">
        <v>148</v>
      </c>
    </row>
    <row r="268">
      <c r="A268" s="18">
        <v>1920.0</v>
      </c>
      <c r="B268" s="16" t="s">
        <v>108</v>
      </c>
      <c r="C268" s="16" t="s">
        <v>115</v>
      </c>
    </row>
    <row r="269">
      <c r="A269" s="18">
        <v>1921.0</v>
      </c>
      <c r="B269" s="16" t="s">
        <v>93</v>
      </c>
      <c r="C269" s="16" t="s">
        <v>94</v>
      </c>
    </row>
    <row r="270">
      <c r="A270" s="18">
        <v>1922.0</v>
      </c>
      <c r="B270" s="16" t="s">
        <v>82</v>
      </c>
      <c r="C270" s="16" t="s">
        <v>135</v>
      </c>
    </row>
    <row r="271">
      <c r="A271" s="18">
        <v>1923.0</v>
      </c>
      <c r="B271" s="16" t="s">
        <v>108</v>
      </c>
      <c r="C271" s="16" t="s">
        <v>148</v>
      </c>
    </row>
    <row r="272">
      <c r="A272" s="18">
        <v>1924.0</v>
      </c>
      <c r="B272" s="16" t="s">
        <v>82</v>
      </c>
      <c r="C272" s="16" t="s">
        <v>135</v>
      </c>
    </row>
    <row r="273">
      <c r="A273" s="18">
        <v>1925.0</v>
      </c>
      <c r="B273" s="16" t="s">
        <v>108</v>
      </c>
      <c r="C273" s="16" t="s">
        <v>115</v>
      </c>
    </row>
    <row r="274">
      <c r="A274" s="18">
        <v>1926.0</v>
      </c>
      <c r="B274" s="16" t="s">
        <v>108</v>
      </c>
      <c r="C274" s="16" t="s">
        <v>115</v>
      </c>
    </row>
    <row r="275">
      <c r="A275" s="18">
        <v>1927.0</v>
      </c>
      <c r="B275" s="16" t="s">
        <v>108</v>
      </c>
      <c r="C275" s="16" t="s">
        <v>148</v>
      </c>
    </row>
    <row r="276">
      <c r="A276" s="18">
        <v>1928.0</v>
      </c>
      <c r="B276" s="16" t="s">
        <v>108</v>
      </c>
      <c r="C276" s="16" t="s">
        <v>148</v>
      </c>
    </row>
    <row r="277">
      <c r="A277" s="18">
        <v>1929.0</v>
      </c>
      <c r="B277" s="16" t="s">
        <v>16</v>
      </c>
      <c r="C277" s="16" t="s">
        <v>112</v>
      </c>
    </row>
    <row r="278">
      <c r="A278" s="18">
        <v>1930.0</v>
      </c>
      <c r="B278" s="16" t="s">
        <v>108</v>
      </c>
      <c r="C278" s="16" t="s">
        <v>115</v>
      </c>
    </row>
    <row r="279">
      <c r="A279" s="18">
        <v>1931.0</v>
      </c>
      <c r="B279" s="16" t="s">
        <v>93</v>
      </c>
      <c r="C279" s="16" t="s">
        <v>94</v>
      </c>
    </row>
    <row r="280">
      <c r="A280" s="18">
        <v>1932.0</v>
      </c>
      <c r="B280" s="16" t="s">
        <v>93</v>
      </c>
      <c r="C280" s="16" t="s">
        <v>94</v>
      </c>
    </row>
    <row r="281">
      <c r="A281" s="18">
        <v>1933.0</v>
      </c>
      <c r="B281" s="16" t="s">
        <v>93</v>
      </c>
      <c r="C281" s="16" t="s">
        <v>94</v>
      </c>
    </row>
    <row r="282">
      <c r="A282" s="18">
        <v>1934.0</v>
      </c>
      <c r="B282" s="16" t="s">
        <v>93</v>
      </c>
      <c r="C282" s="16" t="s">
        <v>94</v>
      </c>
    </row>
    <row r="283">
      <c r="A283" s="18">
        <v>1935.0</v>
      </c>
      <c r="B283" s="16" t="s">
        <v>93</v>
      </c>
      <c r="C283" s="16" t="s">
        <v>100</v>
      </c>
    </row>
    <row r="284">
      <c r="A284" s="18">
        <v>1936.0</v>
      </c>
      <c r="B284" s="16" t="s">
        <v>93</v>
      </c>
      <c r="C284" s="16" t="s">
        <v>94</v>
      </c>
    </row>
    <row r="285">
      <c r="A285" s="18">
        <v>1937.0</v>
      </c>
      <c r="B285" s="16" t="s">
        <v>97</v>
      </c>
      <c r="C285" s="16" t="s">
        <v>136</v>
      </c>
    </row>
    <row r="286">
      <c r="A286" s="18">
        <v>1938.0</v>
      </c>
      <c r="B286" s="16" t="s">
        <v>16</v>
      </c>
      <c r="C286" s="16" t="s">
        <v>139</v>
      </c>
    </row>
    <row r="287">
      <c r="A287" s="18">
        <v>1939.0</v>
      </c>
      <c r="B287" s="16" t="s">
        <v>84</v>
      </c>
      <c r="C287" s="16" t="s">
        <v>114</v>
      </c>
    </row>
    <row r="288">
      <c r="A288" s="18">
        <v>1940.0</v>
      </c>
      <c r="B288" s="16" t="s">
        <v>93</v>
      </c>
      <c r="C288" s="16" t="s">
        <v>94</v>
      </c>
    </row>
    <row r="289">
      <c r="A289" s="18">
        <v>1941.0</v>
      </c>
      <c r="B289" s="16" t="s">
        <v>97</v>
      </c>
      <c r="C289" s="16" t="s">
        <v>136</v>
      </c>
    </row>
    <row r="290">
      <c r="A290" s="18">
        <v>1942.0</v>
      </c>
      <c r="B290" s="16" t="s">
        <v>97</v>
      </c>
      <c r="C290" s="16" t="s">
        <v>136</v>
      </c>
    </row>
    <row r="291">
      <c r="A291" s="18">
        <v>1943.0</v>
      </c>
      <c r="B291" s="16" t="s">
        <v>108</v>
      </c>
      <c r="C291" s="16" t="s">
        <v>115</v>
      </c>
    </row>
    <row r="292">
      <c r="A292" s="18">
        <v>1944.0</v>
      </c>
      <c r="B292" s="16" t="s">
        <v>108</v>
      </c>
      <c r="C292" s="16" t="s">
        <v>115</v>
      </c>
    </row>
    <row r="293">
      <c r="A293" s="18">
        <v>1945.0</v>
      </c>
      <c r="B293" s="16" t="s">
        <v>108</v>
      </c>
      <c r="C293" s="16" t="s">
        <v>115</v>
      </c>
    </row>
    <row r="294">
      <c r="A294" s="18">
        <v>1946.0</v>
      </c>
      <c r="B294" s="16" t="s">
        <v>108</v>
      </c>
      <c r="C294" s="16" t="s">
        <v>115</v>
      </c>
    </row>
    <row r="295">
      <c r="A295" s="18">
        <v>1947.0</v>
      </c>
      <c r="B295" s="16" t="s">
        <v>93</v>
      </c>
      <c r="C295" s="16" t="s">
        <v>94</v>
      </c>
    </row>
    <row r="296">
      <c r="A296" s="18">
        <v>1948.0</v>
      </c>
      <c r="B296" s="16" t="s">
        <v>93</v>
      </c>
      <c r="C296" s="16" t="s">
        <v>94</v>
      </c>
    </row>
    <row r="297">
      <c r="A297" s="18">
        <v>1949.0</v>
      </c>
      <c r="B297" s="16" t="s">
        <v>108</v>
      </c>
      <c r="C297" s="16" t="s">
        <v>115</v>
      </c>
    </row>
    <row r="298">
      <c r="A298" s="18">
        <v>1950.0</v>
      </c>
      <c r="B298" s="16" t="s">
        <v>108</v>
      </c>
      <c r="C298" s="16" t="s">
        <v>115</v>
      </c>
    </row>
    <row r="299">
      <c r="A299" s="18">
        <v>1951.0</v>
      </c>
      <c r="B299" s="16" t="s">
        <v>108</v>
      </c>
      <c r="C299" s="16" t="s">
        <v>117</v>
      </c>
    </row>
    <row r="300">
      <c r="A300" s="18">
        <v>1952.0</v>
      </c>
      <c r="B300" s="16" t="s">
        <v>108</v>
      </c>
      <c r="C300" s="16" t="s">
        <v>115</v>
      </c>
    </row>
    <row r="301">
      <c r="A301" s="18">
        <v>1953.0</v>
      </c>
      <c r="B301" s="16" t="s">
        <v>108</v>
      </c>
      <c r="C301" s="16" t="s">
        <v>115</v>
      </c>
    </row>
    <row r="302">
      <c r="A302" s="18">
        <v>1954.0</v>
      </c>
      <c r="B302" s="16" t="s">
        <v>108</v>
      </c>
      <c r="C302" s="16" t="s">
        <v>115</v>
      </c>
    </row>
    <row r="303">
      <c r="A303" s="18">
        <v>1955.0</v>
      </c>
      <c r="B303" s="16" t="s">
        <v>108</v>
      </c>
      <c r="C303" s="16" t="s">
        <v>115</v>
      </c>
    </row>
    <row r="304">
      <c r="A304" s="18">
        <v>1956.0</v>
      </c>
      <c r="B304" s="16" t="s">
        <v>97</v>
      </c>
      <c r="C304" s="16" t="s">
        <v>136</v>
      </c>
    </row>
    <row r="305">
      <c r="A305" s="18">
        <v>1957.0</v>
      </c>
      <c r="B305" s="16" t="s">
        <v>108</v>
      </c>
      <c r="C305" s="16" t="s">
        <v>115</v>
      </c>
    </row>
    <row r="306">
      <c r="A306" s="18">
        <v>1958.0</v>
      </c>
      <c r="B306" s="16" t="s">
        <v>108</v>
      </c>
      <c r="C306" s="16" t="s">
        <v>115</v>
      </c>
    </row>
    <row r="307">
      <c r="A307" s="18">
        <v>1959.0</v>
      </c>
      <c r="B307" s="16" t="s">
        <v>108</v>
      </c>
      <c r="C307" s="16" t="s">
        <v>115</v>
      </c>
    </row>
    <row r="308">
      <c r="A308" s="18">
        <v>1960.0</v>
      </c>
      <c r="B308" s="16" t="s">
        <v>108</v>
      </c>
      <c r="C308" s="16" t="s">
        <v>115</v>
      </c>
    </row>
    <row r="309">
      <c r="A309" s="18">
        <v>1961.0</v>
      </c>
      <c r="B309" s="16" t="s">
        <v>108</v>
      </c>
      <c r="C309" s="16" t="s">
        <v>115</v>
      </c>
    </row>
    <row r="310">
      <c r="A310" s="18">
        <v>1963.0</v>
      </c>
      <c r="B310" s="16" t="s">
        <v>108</v>
      </c>
      <c r="C310" s="16" t="s">
        <v>149</v>
      </c>
    </row>
    <row r="311">
      <c r="A311" s="18">
        <v>1964.0</v>
      </c>
      <c r="B311" s="16" t="s">
        <v>108</v>
      </c>
      <c r="C311" s="16" t="s">
        <v>115</v>
      </c>
    </row>
    <row r="312">
      <c r="A312" s="18">
        <v>1965.0</v>
      </c>
      <c r="B312" s="16" t="s">
        <v>93</v>
      </c>
      <c r="C312" s="16" t="s">
        <v>94</v>
      </c>
    </row>
    <row r="313">
      <c r="A313" s="18">
        <v>1966.0</v>
      </c>
      <c r="B313" s="16" t="s">
        <v>16</v>
      </c>
      <c r="C313" s="16" t="s">
        <v>139</v>
      </c>
    </row>
    <row r="314">
      <c r="A314" s="18">
        <v>1967.0</v>
      </c>
      <c r="B314" s="16" t="s">
        <v>16</v>
      </c>
      <c r="C314" s="16" t="s">
        <v>139</v>
      </c>
    </row>
    <row r="315">
      <c r="A315" s="18">
        <v>1968.0</v>
      </c>
      <c r="B315" s="16" t="s">
        <v>16</v>
      </c>
      <c r="C315" s="16" t="s">
        <v>139</v>
      </c>
    </row>
    <row r="316">
      <c r="A316" s="18">
        <v>1969.0</v>
      </c>
      <c r="B316" s="16" t="s">
        <v>16</v>
      </c>
      <c r="C316" s="16" t="s">
        <v>139</v>
      </c>
    </row>
    <row r="317">
      <c r="A317" s="18">
        <v>1970.0</v>
      </c>
      <c r="B317" s="16" t="s">
        <v>16</v>
      </c>
      <c r="C317" s="16" t="s">
        <v>137</v>
      </c>
    </row>
    <row r="318">
      <c r="A318" s="18">
        <v>1971.0</v>
      </c>
      <c r="B318" s="16" t="s">
        <v>16</v>
      </c>
      <c r="C318" s="16" t="s">
        <v>139</v>
      </c>
    </row>
    <row r="319">
      <c r="A319" s="18">
        <v>1972.0</v>
      </c>
      <c r="B319" s="16" t="s">
        <v>16</v>
      </c>
      <c r="C319" s="16" t="s">
        <v>139</v>
      </c>
    </row>
    <row r="320">
      <c r="A320" s="18">
        <v>1973.0</v>
      </c>
      <c r="B320" s="16" t="s">
        <v>16</v>
      </c>
      <c r="C320" s="16" t="s">
        <v>139</v>
      </c>
    </row>
    <row r="321">
      <c r="A321" s="18">
        <v>1974.0</v>
      </c>
      <c r="B321" s="16" t="s">
        <v>108</v>
      </c>
      <c r="C321" s="16" t="s">
        <v>115</v>
      </c>
    </row>
    <row r="322">
      <c r="A322" s="18">
        <v>1975.0</v>
      </c>
      <c r="B322" s="16" t="s">
        <v>16</v>
      </c>
      <c r="C322" s="16" t="s">
        <v>139</v>
      </c>
    </row>
    <row r="323">
      <c r="A323" s="18">
        <v>1976.0</v>
      </c>
      <c r="B323" s="16" t="s">
        <v>108</v>
      </c>
      <c r="C323" s="16" t="s">
        <v>115</v>
      </c>
    </row>
    <row r="324">
      <c r="A324" s="18">
        <v>1977.0</v>
      </c>
      <c r="B324" s="16" t="s">
        <v>82</v>
      </c>
      <c r="C324" s="16" t="s">
        <v>135</v>
      </c>
    </row>
    <row r="325">
      <c r="A325" s="18">
        <v>1978.0</v>
      </c>
      <c r="B325" s="16" t="s">
        <v>108</v>
      </c>
      <c r="C325" s="16" t="s">
        <v>117</v>
      </c>
    </row>
    <row r="326">
      <c r="A326" s="18">
        <v>1979.0</v>
      </c>
      <c r="B326" s="16" t="s">
        <v>108</v>
      </c>
      <c r="C326" s="16" t="s">
        <v>115</v>
      </c>
    </row>
    <row r="327">
      <c r="A327" s="18">
        <v>1980.0</v>
      </c>
      <c r="B327" s="16" t="s">
        <v>108</v>
      </c>
      <c r="C327" s="16" t="s">
        <v>115</v>
      </c>
    </row>
    <row r="328">
      <c r="A328" s="18">
        <v>1981.0</v>
      </c>
      <c r="B328" s="16" t="s">
        <v>108</v>
      </c>
      <c r="C328" s="16" t="s">
        <v>115</v>
      </c>
    </row>
    <row r="329">
      <c r="A329" s="18">
        <v>1982.0</v>
      </c>
      <c r="B329" s="16" t="s">
        <v>108</v>
      </c>
      <c r="C329" s="16" t="s">
        <v>115</v>
      </c>
    </row>
    <row r="330">
      <c r="A330" s="18">
        <v>1983.0</v>
      </c>
      <c r="B330" s="16" t="s">
        <v>108</v>
      </c>
      <c r="C330" s="16" t="s">
        <v>117</v>
      </c>
    </row>
    <row r="331">
      <c r="A331" s="18">
        <v>1984.0</v>
      </c>
      <c r="B331" s="16" t="s">
        <v>108</v>
      </c>
      <c r="C331" s="16" t="s">
        <v>117</v>
      </c>
    </row>
    <row r="332">
      <c r="A332" s="18">
        <v>1985.0</v>
      </c>
      <c r="B332" s="16" t="s">
        <v>108</v>
      </c>
      <c r="C332" s="16" t="s">
        <v>117</v>
      </c>
    </row>
    <row r="333">
      <c r="A333" s="18">
        <v>1986.0</v>
      </c>
      <c r="B333" s="16" t="s">
        <v>108</v>
      </c>
      <c r="C333" s="16" t="s">
        <v>115</v>
      </c>
    </row>
    <row r="334">
      <c r="A334" s="18">
        <v>1987.0</v>
      </c>
      <c r="B334" s="16" t="s">
        <v>108</v>
      </c>
      <c r="C334" s="16" t="s">
        <v>115</v>
      </c>
    </row>
    <row r="335">
      <c r="A335" s="18">
        <v>1988.0</v>
      </c>
      <c r="B335" s="16" t="s">
        <v>108</v>
      </c>
      <c r="C335" s="16" t="s">
        <v>115</v>
      </c>
    </row>
    <row r="336">
      <c r="A336" s="18">
        <v>1989.0</v>
      </c>
      <c r="B336" s="16" t="s">
        <v>108</v>
      </c>
      <c r="C336" s="16" t="s">
        <v>115</v>
      </c>
    </row>
    <row r="337">
      <c r="A337" s="18">
        <v>1990.0</v>
      </c>
      <c r="B337" s="16" t="s">
        <v>108</v>
      </c>
      <c r="C337" s="16" t="s">
        <v>115</v>
      </c>
    </row>
    <row r="338">
      <c r="A338" s="18">
        <v>1991.0</v>
      </c>
      <c r="B338" s="16" t="s">
        <v>108</v>
      </c>
      <c r="C338" s="16" t="s">
        <v>149</v>
      </c>
    </row>
    <row r="339">
      <c r="A339" s="18">
        <v>1992.0</v>
      </c>
      <c r="B339" s="16" t="s">
        <v>82</v>
      </c>
      <c r="C339" s="16" t="s">
        <v>135</v>
      </c>
    </row>
    <row r="340">
      <c r="A340" s="18">
        <v>1993.0</v>
      </c>
      <c r="B340" s="16" t="s">
        <v>108</v>
      </c>
      <c r="C340" s="16" t="s">
        <v>117</v>
      </c>
    </row>
    <row r="341">
      <c r="A341" s="18">
        <v>1994.0</v>
      </c>
      <c r="B341" s="16" t="s">
        <v>108</v>
      </c>
      <c r="C341" s="16" t="s">
        <v>117</v>
      </c>
    </row>
    <row r="342">
      <c r="A342" s="18">
        <v>1995.0</v>
      </c>
      <c r="B342" s="16" t="s">
        <v>108</v>
      </c>
      <c r="C342" s="16" t="s">
        <v>149</v>
      </c>
    </row>
    <row r="343">
      <c r="A343" s="18">
        <v>1996.0</v>
      </c>
      <c r="B343" s="16" t="s">
        <v>108</v>
      </c>
      <c r="C343" s="16" t="s">
        <v>149</v>
      </c>
    </row>
    <row r="344">
      <c r="A344" s="18">
        <v>1997.0</v>
      </c>
      <c r="B344" s="16" t="s">
        <v>108</v>
      </c>
      <c r="C344" s="16" t="s">
        <v>149</v>
      </c>
    </row>
    <row r="345">
      <c r="A345" s="18">
        <v>1998.0</v>
      </c>
      <c r="B345" s="16" t="s">
        <v>108</v>
      </c>
      <c r="C345" s="16" t="s">
        <v>149</v>
      </c>
    </row>
    <row r="346">
      <c r="A346" s="18">
        <v>1999.0</v>
      </c>
      <c r="B346" s="16" t="s">
        <v>108</v>
      </c>
      <c r="C346" s="16" t="s">
        <v>149</v>
      </c>
    </row>
    <row r="347">
      <c r="A347" s="18">
        <v>2000.0</v>
      </c>
      <c r="B347" s="16" t="s">
        <v>108</v>
      </c>
      <c r="C347" s="16" t="s">
        <v>149</v>
      </c>
    </row>
    <row r="348">
      <c r="A348" s="18">
        <v>2001.0</v>
      </c>
      <c r="B348" s="16" t="s">
        <v>108</v>
      </c>
      <c r="C348" s="16" t="s">
        <v>149</v>
      </c>
    </row>
    <row r="349">
      <c r="A349" s="18">
        <v>2002.0</v>
      </c>
      <c r="B349" s="16" t="s">
        <v>108</v>
      </c>
      <c r="C349" s="16" t="s">
        <v>149</v>
      </c>
    </row>
    <row r="350">
      <c r="A350" s="18">
        <v>2004.0</v>
      </c>
      <c r="B350" s="16" t="s">
        <v>108</v>
      </c>
      <c r="C350" s="16" t="s">
        <v>149</v>
      </c>
    </row>
    <row r="351">
      <c r="A351" s="18">
        <v>2005.0</v>
      </c>
      <c r="B351" s="16" t="s">
        <v>108</v>
      </c>
      <c r="C351" s="16" t="s">
        <v>149</v>
      </c>
    </row>
    <row r="352">
      <c r="A352" s="18">
        <v>2006.0</v>
      </c>
      <c r="B352" s="16" t="s">
        <v>108</v>
      </c>
      <c r="C352" s="16" t="s">
        <v>149</v>
      </c>
    </row>
    <row r="353">
      <c r="A353" s="18">
        <v>2007.0</v>
      </c>
      <c r="B353" s="16" t="s">
        <v>108</v>
      </c>
      <c r="C353" s="16" t="s">
        <v>116</v>
      </c>
    </row>
    <row r="354">
      <c r="A354" s="18">
        <v>2008.0</v>
      </c>
      <c r="B354" s="16" t="s">
        <v>108</v>
      </c>
      <c r="C354" s="16" t="s">
        <v>116</v>
      </c>
    </row>
    <row r="355">
      <c r="A355" s="18">
        <v>2009.0</v>
      </c>
      <c r="B355" s="16" t="s">
        <v>108</v>
      </c>
      <c r="C355" s="16" t="s">
        <v>4053</v>
      </c>
    </row>
    <row r="356">
      <c r="A356" s="18">
        <v>2010.0</v>
      </c>
      <c r="B356" s="16" t="s">
        <v>82</v>
      </c>
      <c r="C356" s="16" t="s">
        <v>135</v>
      </c>
    </row>
    <row r="357">
      <c r="A357" s="18">
        <v>2011.0</v>
      </c>
      <c r="B357" s="16" t="s">
        <v>82</v>
      </c>
      <c r="C357" s="16" t="s">
        <v>135</v>
      </c>
    </row>
    <row r="358">
      <c r="A358" s="18">
        <v>2012.0</v>
      </c>
      <c r="B358" s="16" t="s">
        <v>82</v>
      </c>
      <c r="C358" s="16" t="s">
        <v>135</v>
      </c>
    </row>
    <row r="359">
      <c r="A359" s="18">
        <v>2032.0</v>
      </c>
      <c r="B359" s="16" t="s">
        <v>82</v>
      </c>
      <c r="C359" s="16" t="s">
        <v>135</v>
      </c>
    </row>
    <row r="360">
      <c r="A360" s="18">
        <v>2033.0</v>
      </c>
      <c r="B360" s="16" t="s">
        <v>82</v>
      </c>
      <c r="C360" s="16" t="s">
        <v>135</v>
      </c>
    </row>
    <row r="361">
      <c r="A361" s="18">
        <v>2034.0</v>
      </c>
      <c r="B361" s="16" t="s">
        <v>82</v>
      </c>
      <c r="C361" s="16" t="s">
        <v>135</v>
      </c>
    </row>
    <row r="362">
      <c r="A362" s="18">
        <v>2035.0</v>
      </c>
      <c r="B362" s="16" t="s">
        <v>82</v>
      </c>
      <c r="C362" s="16" t="s">
        <v>135</v>
      </c>
    </row>
    <row r="363">
      <c r="A363" s="18">
        <v>2036.0</v>
      </c>
      <c r="B363" s="16" t="s">
        <v>82</v>
      </c>
      <c r="C363" s="16" t="s">
        <v>135</v>
      </c>
    </row>
    <row r="364">
      <c r="A364" s="18">
        <v>2037.0</v>
      </c>
      <c r="B364" s="16" t="s">
        <v>82</v>
      </c>
      <c r="C364" s="16" t="s">
        <v>135</v>
      </c>
    </row>
    <row r="365">
      <c r="A365" s="18">
        <v>2038.0</v>
      </c>
      <c r="B365" s="16" t="s">
        <v>82</v>
      </c>
      <c r="C365" s="16" t="s">
        <v>135</v>
      </c>
    </row>
    <row r="366">
      <c r="A366" s="18">
        <v>2039.0</v>
      </c>
      <c r="B366" s="16" t="s">
        <v>82</v>
      </c>
      <c r="C366" s="16" t="s">
        <v>135</v>
      </c>
    </row>
    <row r="367">
      <c r="A367" s="18">
        <v>2040.0</v>
      </c>
      <c r="B367" s="16" t="s">
        <v>82</v>
      </c>
      <c r="C367" s="16" t="s">
        <v>135</v>
      </c>
    </row>
    <row r="368">
      <c r="A368" s="18">
        <v>2041.0</v>
      </c>
      <c r="B368" s="16" t="s">
        <v>82</v>
      </c>
      <c r="C368" s="16" t="s">
        <v>135</v>
      </c>
    </row>
    <row r="369">
      <c r="A369" s="18">
        <v>2042.0</v>
      </c>
      <c r="B369" s="16" t="s">
        <v>82</v>
      </c>
      <c r="C369" s="16" t="s">
        <v>135</v>
      </c>
    </row>
    <row r="370">
      <c r="A370" s="18">
        <v>2043.0</v>
      </c>
      <c r="B370" s="16" t="s">
        <v>82</v>
      </c>
      <c r="C370" s="16" t="s">
        <v>135</v>
      </c>
    </row>
    <row r="371">
      <c r="A371" s="18">
        <v>2044.0</v>
      </c>
      <c r="B371" s="16" t="s">
        <v>82</v>
      </c>
      <c r="C371" s="16" t="s">
        <v>135</v>
      </c>
    </row>
    <row r="372">
      <c r="A372" s="18">
        <v>2045.0</v>
      </c>
      <c r="B372" s="16" t="s">
        <v>82</v>
      </c>
      <c r="C372" s="16" t="s">
        <v>135</v>
      </c>
    </row>
    <row r="373">
      <c r="A373" s="18">
        <v>2046.0</v>
      </c>
      <c r="B373" s="16" t="s">
        <v>82</v>
      </c>
      <c r="C373" s="16" t="s">
        <v>135</v>
      </c>
    </row>
    <row r="374">
      <c r="A374" s="16" t="s">
        <v>118</v>
      </c>
      <c r="B374" s="16" t="s">
        <v>16</v>
      </c>
      <c r="C374" s="16" t="s">
        <v>119</v>
      </c>
    </row>
    <row r="375">
      <c r="A375" s="16" t="s">
        <v>120</v>
      </c>
      <c r="B375" s="16" t="s">
        <v>16</v>
      </c>
      <c r="C375" s="16" t="s">
        <v>90</v>
      </c>
    </row>
    <row r="376">
      <c r="A376" s="16" t="s">
        <v>121</v>
      </c>
      <c r="B376" s="16" t="s">
        <v>16</v>
      </c>
      <c r="C376" s="16" t="s">
        <v>90</v>
      </c>
    </row>
    <row r="377">
      <c r="A377" s="16" t="s">
        <v>122</v>
      </c>
      <c r="B377" s="16" t="s">
        <v>16</v>
      </c>
      <c r="C377" s="16" t="s">
        <v>90</v>
      </c>
    </row>
    <row r="378">
      <c r="A378" s="16" t="s">
        <v>123</v>
      </c>
      <c r="B378" s="16" t="s">
        <v>16</v>
      </c>
      <c r="C378" s="16" t="s">
        <v>90</v>
      </c>
    </row>
    <row r="379">
      <c r="A379" s="16" t="s">
        <v>124</v>
      </c>
      <c r="B379" s="16" t="s">
        <v>16</v>
      </c>
      <c r="C379" s="16" t="s">
        <v>119</v>
      </c>
    </row>
    <row r="380">
      <c r="A380" s="16" t="s">
        <v>125</v>
      </c>
      <c r="B380" s="16" t="s">
        <v>16</v>
      </c>
      <c r="C380" s="16" t="s">
        <v>119</v>
      </c>
    </row>
    <row r="381">
      <c r="A381" s="16" t="s">
        <v>126</v>
      </c>
      <c r="B381" s="16" t="s">
        <v>16</v>
      </c>
      <c r="C381" s="16" t="s">
        <v>90</v>
      </c>
    </row>
    <row r="382">
      <c r="A382" s="16" t="s">
        <v>127</v>
      </c>
      <c r="B382" s="16" t="s">
        <v>16</v>
      </c>
      <c r="C382" s="16" t="s">
        <v>119</v>
      </c>
    </row>
    <row r="383">
      <c r="A383" s="16" t="s">
        <v>128</v>
      </c>
      <c r="B383" s="16" t="s">
        <v>82</v>
      </c>
      <c r="C383" s="16" t="s">
        <v>135</v>
      </c>
    </row>
    <row r="384">
      <c r="A384" s="16"/>
      <c r="B384" s="16"/>
      <c r="C384" s="16"/>
    </row>
    <row r="385">
      <c r="A385" s="16"/>
      <c r="B385" s="16"/>
      <c r="C385" s="16"/>
    </row>
    <row r="386">
      <c r="A386" s="16"/>
      <c r="B386" s="16"/>
      <c r="C386" s="16"/>
    </row>
    <row r="387">
      <c r="A387" s="16"/>
      <c r="B387" s="16"/>
      <c r="C387" s="16"/>
    </row>
    <row r="388">
      <c r="A388" s="16"/>
      <c r="B388" s="16"/>
      <c r="C388" s="16"/>
    </row>
    <row r="389">
      <c r="A389" s="16"/>
      <c r="B389" s="16"/>
      <c r="C389" s="16"/>
    </row>
    <row r="390">
      <c r="A390" s="16"/>
      <c r="B390" s="16"/>
      <c r="C390" s="16"/>
    </row>
    <row r="391">
      <c r="A391" s="16"/>
      <c r="B391" s="16"/>
      <c r="C391" s="16"/>
    </row>
    <row r="392">
      <c r="A392" s="16"/>
      <c r="B392" s="16"/>
      <c r="C392" s="16"/>
    </row>
    <row r="393">
      <c r="A393" s="16"/>
      <c r="B393" s="16"/>
      <c r="C393" s="16"/>
    </row>
    <row r="394">
      <c r="A394" s="16"/>
      <c r="B394" s="16"/>
      <c r="C394" s="16"/>
    </row>
    <row r="395">
      <c r="A395" s="16"/>
      <c r="B395" s="16"/>
      <c r="C395" s="16"/>
    </row>
    <row r="396">
      <c r="A396" s="16"/>
      <c r="B396" s="16"/>
      <c r="C396" s="16"/>
    </row>
    <row r="397">
      <c r="A397" s="16"/>
      <c r="B397" s="16"/>
      <c r="C397" s="16"/>
    </row>
    <row r="398">
      <c r="A398" s="16"/>
      <c r="B398" s="16"/>
      <c r="C398" s="16"/>
    </row>
    <row r="399">
      <c r="A399" s="16"/>
      <c r="B399" s="16"/>
      <c r="C399" s="16"/>
    </row>
    <row r="400">
      <c r="A400" s="16"/>
      <c r="B400" s="16"/>
      <c r="C400" s="16"/>
    </row>
    <row r="401">
      <c r="A401" s="16"/>
      <c r="B401" s="16"/>
      <c r="C401" s="16"/>
    </row>
    <row r="402">
      <c r="A402" s="16"/>
      <c r="B402" s="16"/>
      <c r="C402" s="16"/>
    </row>
    <row r="403">
      <c r="A403" s="16"/>
      <c r="B403" s="16"/>
      <c r="C403" s="16"/>
    </row>
    <row r="404">
      <c r="A404" s="16"/>
      <c r="B404" s="16"/>
      <c r="C404" s="16"/>
    </row>
    <row r="405">
      <c r="A405" s="16"/>
      <c r="B405" s="16"/>
      <c r="C405" s="16"/>
    </row>
    <row r="406">
      <c r="A406" s="16"/>
      <c r="B406" s="16"/>
      <c r="C406" s="16"/>
    </row>
    <row r="407">
      <c r="A407" s="16"/>
      <c r="B407" s="16"/>
      <c r="C407" s="16"/>
    </row>
    <row r="408">
      <c r="A408" s="16"/>
      <c r="B408" s="16"/>
      <c r="C408" s="16"/>
    </row>
    <row r="409">
      <c r="A409" s="16"/>
      <c r="B409" s="16"/>
      <c r="C409" s="16"/>
    </row>
    <row r="410">
      <c r="A410" s="16"/>
      <c r="B410" s="16"/>
      <c r="C410" s="16"/>
    </row>
    <row r="411">
      <c r="A411" s="16"/>
      <c r="B411" s="16"/>
      <c r="C411" s="16"/>
    </row>
    <row r="412">
      <c r="A412" s="16"/>
      <c r="B412" s="16"/>
      <c r="C412" s="16"/>
    </row>
    <row r="413">
      <c r="A413" s="16"/>
      <c r="B413" s="16"/>
      <c r="C413" s="16"/>
    </row>
    <row r="414">
      <c r="A414" s="16"/>
      <c r="B414" s="16"/>
      <c r="C414" s="16"/>
    </row>
    <row r="415">
      <c r="A415" s="16"/>
      <c r="B415" s="16"/>
      <c r="C415" s="16"/>
    </row>
    <row r="416">
      <c r="A416" s="16"/>
      <c r="B416" s="16"/>
      <c r="C416" s="16"/>
    </row>
    <row r="417">
      <c r="A417" s="16"/>
      <c r="B417" s="16"/>
      <c r="C417" s="16"/>
    </row>
    <row r="418">
      <c r="A418" s="16"/>
      <c r="B418" s="16"/>
      <c r="C418" s="16"/>
    </row>
    <row r="419">
      <c r="A419" s="16"/>
      <c r="B419" s="16"/>
      <c r="C419" s="16"/>
    </row>
    <row r="420">
      <c r="A420" s="16"/>
      <c r="B420" s="16"/>
      <c r="C420" s="16"/>
    </row>
    <row r="421">
      <c r="A421" s="16"/>
      <c r="B421" s="16"/>
      <c r="C421" s="16"/>
    </row>
    <row r="422">
      <c r="A422" s="16"/>
      <c r="B422" s="16"/>
      <c r="C422" s="16"/>
    </row>
    <row r="423">
      <c r="A423" s="16"/>
      <c r="B423" s="16"/>
      <c r="C423" s="16"/>
    </row>
    <row r="424">
      <c r="A424" s="16"/>
      <c r="B424" s="16"/>
      <c r="C424" s="16"/>
    </row>
    <row r="425">
      <c r="A425" s="16"/>
      <c r="B425" s="16"/>
      <c r="C425" s="16"/>
    </row>
    <row r="426">
      <c r="A426" s="16"/>
      <c r="B426" s="16"/>
      <c r="C426" s="16"/>
    </row>
    <row r="427">
      <c r="A427" s="16"/>
      <c r="B427" s="16"/>
      <c r="C427" s="16"/>
    </row>
    <row r="428">
      <c r="A428" s="16"/>
      <c r="B428" s="16"/>
      <c r="C428" s="16"/>
    </row>
    <row r="429">
      <c r="A429" s="16"/>
      <c r="B429" s="16"/>
      <c r="C429" s="16"/>
    </row>
    <row r="430">
      <c r="A430" s="16"/>
      <c r="B430" s="16"/>
      <c r="C430" s="16"/>
    </row>
    <row r="431">
      <c r="A431" s="16"/>
      <c r="B431" s="16"/>
      <c r="C431" s="16"/>
    </row>
    <row r="432">
      <c r="A432" s="16"/>
      <c r="B432" s="16"/>
      <c r="C432" s="16"/>
    </row>
    <row r="433">
      <c r="A433" s="16"/>
      <c r="B433" s="16"/>
      <c r="C433" s="16"/>
    </row>
    <row r="434">
      <c r="A434" s="16"/>
      <c r="B434" s="16"/>
      <c r="C434" s="16"/>
    </row>
    <row r="435">
      <c r="A435" s="16"/>
      <c r="B435" s="16"/>
      <c r="C435" s="16"/>
    </row>
    <row r="436">
      <c r="A436" s="16"/>
      <c r="B436" s="16"/>
      <c r="C436" s="16"/>
    </row>
    <row r="437">
      <c r="A437" s="16"/>
      <c r="B437" s="16"/>
      <c r="C437" s="16"/>
    </row>
    <row r="438">
      <c r="A438" s="16"/>
      <c r="B438" s="16"/>
      <c r="C438" s="16"/>
    </row>
    <row r="439">
      <c r="A439" s="16"/>
      <c r="B439" s="16"/>
      <c r="C439" s="16"/>
    </row>
    <row r="440">
      <c r="A440" s="16"/>
      <c r="B440" s="16"/>
      <c r="C440" s="16"/>
    </row>
    <row r="441">
      <c r="A441" s="16"/>
      <c r="B441" s="16"/>
      <c r="C441" s="16"/>
    </row>
    <row r="442">
      <c r="A442" s="16"/>
      <c r="B442" s="16"/>
      <c r="C442" s="16"/>
    </row>
    <row r="443">
      <c r="A443" s="16"/>
      <c r="B443" s="16"/>
      <c r="C443" s="16"/>
    </row>
    <row r="444">
      <c r="A444" s="16"/>
      <c r="B444" s="16"/>
      <c r="C444" s="16"/>
    </row>
    <row r="445">
      <c r="A445" s="16"/>
      <c r="B445" s="16"/>
      <c r="C445" s="16"/>
    </row>
    <row r="446">
      <c r="A446" s="16"/>
      <c r="B446" s="16"/>
      <c r="C446" s="16"/>
    </row>
    <row r="447">
      <c r="A447" s="16"/>
      <c r="B447" s="16"/>
      <c r="C447" s="16"/>
    </row>
    <row r="448">
      <c r="A448" s="16"/>
      <c r="B448" s="16"/>
      <c r="C448" s="16"/>
    </row>
    <row r="449">
      <c r="A449" s="16"/>
      <c r="B449" s="16"/>
      <c r="C449" s="16"/>
    </row>
    <row r="450">
      <c r="A450" s="16"/>
      <c r="B450" s="16"/>
      <c r="C450" s="16"/>
    </row>
    <row r="451">
      <c r="A451" s="16"/>
      <c r="B451" s="16"/>
      <c r="C451" s="16"/>
    </row>
    <row r="452">
      <c r="A452" s="16"/>
      <c r="B452" s="16"/>
      <c r="C452" s="16"/>
    </row>
    <row r="453">
      <c r="A453" s="16"/>
      <c r="B453" s="16"/>
      <c r="C453" s="16"/>
    </row>
    <row r="454">
      <c r="A454" s="16"/>
      <c r="B454" s="16"/>
      <c r="C454" s="16"/>
    </row>
    <row r="455">
      <c r="A455" s="16"/>
      <c r="B455" s="16"/>
      <c r="C455" s="16"/>
    </row>
    <row r="456">
      <c r="A456" s="16"/>
      <c r="B456" s="16"/>
      <c r="C456" s="16"/>
    </row>
    <row r="457">
      <c r="A457" s="16"/>
      <c r="B457" s="16"/>
      <c r="C457" s="16"/>
    </row>
    <row r="458">
      <c r="A458" s="16"/>
      <c r="B458" s="16"/>
      <c r="C458" s="16"/>
    </row>
    <row r="459">
      <c r="A459" s="16"/>
      <c r="B459" s="16"/>
      <c r="C459" s="16"/>
    </row>
    <row r="460">
      <c r="A460" s="16"/>
      <c r="B460" s="16"/>
      <c r="C460" s="16"/>
    </row>
    <row r="461">
      <c r="A461" s="16"/>
      <c r="B461" s="16"/>
      <c r="C461" s="16"/>
    </row>
    <row r="462">
      <c r="A462" s="16"/>
      <c r="B462" s="16"/>
      <c r="C462" s="16"/>
    </row>
    <row r="463">
      <c r="A463" s="16"/>
      <c r="B463" s="16"/>
      <c r="C463" s="16"/>
    </row>
    <row r="464">
      <c r="A464" s="16"/>
      <c r="B464" s="16"/>
      <c r="C464" s="16"/>
    </row>
    <row r="465">
      <c r="A465" s="16"/>
      <c r="B465" s="16"/>
      <c r="C465" s="16"/>
    </row>
    <row r="466">
      <c r="A466" s="16"/>
      <c r="B466" s="16"/>
      <c r="C466" s="16"/>
    </row>
    <row r="467">
      <c r="A467" s="16"/>
      <c r="B467" s="16"/>
      <c r="C467" s="16"/>
    </row>
    <row r="468">
      <c r="A468" s="16"/>
      <c r="B468" s="16"/>
      <c r="C468" s="16"/>
    </row>
    <row r="469">
      <c r="A469" s="16"/>
      <c r="B469" s="16"/>
      <c r="C469" s="16"/>
    </row>
    <row r="470">
      <c r="A470" s="16"/>
      <c r="B470" s="16"/>
      <c r="C470" s="16"/>
    </row>
    <row r="471">
      <c r="A471" s="16"/>
      <c r="B471" s="16"/>
      <c r="C471" s="16"/>
    </row>
    <row r="472">
      <c r="A472" s="16"/>
      <c r="B472" s="16"/>
      <c r="C472" s="16"/>
    </row>
    <row r="473">
      <c r="A473" s="16"/>
      <c r="B473" s="16"/>
      <c r="C473" s="16"/>
    </row>
    <row r="474">
      <c r="A474" s="16"/>
      <c r="B474" s="16"/>
      <c r="C474" s="16"/>
    </row>
    <row r="475">
      <c r="A475" s="16"/>
      <c r="B475" s="16"/>
      <c r="C475" s="16"/>
    </row>
    <row r="476">
      <c r="A476" s="16"/>
      <c r="B476" s="16"/>
      <c r="C476" s="16"/>
    </row>
    <row r="477">
      <c r="A477" s="16"/>
      <c r="B477" s="16"/>
      <c r="C477" s="16"/>
    </row>
    <row r="478">
      <c r="A478" s="16"/>
      <c r="B478" s="16"/>
      <c r="C478" s="16"/>
    </row>
    <row r="479">
      <c r="A479" s="16"/>
      <c r="B479" s="16"/>
      <c r="C479" s="16"/>
    </row>
    <row r="480">
      <c r="A480" s="16"/>
      <c r="B480" s="16"/>
      <c r="C480" s="16"/>
    </row>
    <row r="481">
      <c r="A481" s="16"/>
      <c r="B481" s="16"/>
      <c r="C481" s="16"/>
    </row>
    <row r="482">
      <c r="A482" s="16"/>
      <c r="B482" s="16"/>
      <c r="C482" s="16"/>
    </row>
    <row r="483">
      <c r="A483" s="16"/>
      <c r="B483" s="16"/>
      <c r="C483" s="16"/>
    </row>
    <row r="484">
      <c r="A484" s="16"/>
      <c r="B484" s="16"/>
      <c r="C484" s="16"/>
    </row>
    <row r="485">
      <c r="A485" s="16"/>
      <c r="B485" s="16"/>
      <c r="C485" s="16"/>
    </row>
    <row r="486">
      <c r="A486" s="16"/>
      <c r="B486" s="16"/>
      <c r="C486" s="16"/>
    </row>
    <row r="487">
      <c r="A487" s="16"/>
      <c r="B487" s="16"/>
      <c r="C487" s="16"/>
    </row>
    <row r="488">
      <c r="A488" s="16"/>
      <c r="B488" s="16"/>
      <c r="C488" s="16"/>
    </row>
    <row r="489">
      <c r="A489" s="16"/>
      <c r="B489" s="16"/>
      <c r="C489" s="16"/>
    </row>
    <row r="490">
      <c r="A490" s="16"/>
      <c r="B490" s="16"/>
      <c r="C490" s="16"/>
    </row>
    <row r="491">
      <c r="A491" s="16"/>
      <c r="B491" s="16"/>
      <c r="C491" s="16"/>
    </row>
    <row r="492">
      <c r="A492" s="16"/>
      <c r="B492" s="16"/>
      <c r="C492" s="16"/>
    </row>
    <row r="493">
      <c r="A493" s="16"/>
      <c r="B493" s="16"/>
      <c r="C493" s="16"/>
    </row>
    <row r="494">
      <c r="A494" s="16"/>
      <c r="B494" s="16"/>
      <c r="C494" s="16"/>
    </row>
    <row r="495">
      <c r="A495" s="16"/>
      <c r="B495" s="16"/>
      <c r="C495" s="16"/>
    </row>
    <row r="496">
      <c r="A496" s="16"/>
      <c r="B496" s="16"/>
      <c r="C496" s="16"/>
    </row>
    <row r="497">
      <c r="A497" s="16"/>
      <c r="B497" s="16"/>
      <c r="C497" s="16"/>
    </row>
    <row r="498">
      <c r="A498" s="16"/>
      <c r="B498" s="16"/>
      <c r="C498" s="16"/>
    </row>
    <row r="499">
      <c r="A499" s="16"/>
      <c r="B499" s="16"/>
      <c r="C499" s="16"/>
    </row>
    <row r="500">
      <c r="A500" s="16"/>
      <c r="B500" s="16"/>
      <c r="C500" s="16"/>
    </row>
    <row r="501">
      <c r="A501" s="16"/>
      <c r="B501" s="16"/>
      <c r="C501" s="16"/>
    </row>
    <row r="502">
      <c r="A502" s="16"/>
      <c r="B502" s="16"/>
      <c r="C502" s="16"/>
    </row>
    <row r="503">
      <c r="A503" s="16"/>
      <c r="B503" s="16"/>
      <c r="C503" s="16"/>
    </row>
    <row r="504">
      <c r="A504" s="16"/>
      <c r="B504" s="16"/>
      <c r="C504" s="16"/>
    </row>
    <row r="505">
      <c r="A505" s="16"/>
      <c r="B505" s="16"/>
      <c r="C505" s="16"/>
    </row>
    <row r="506">
      <c r="A506" s="16"/>
      <c r="B506" s="16"/>
      <c r="C506" s="16"/>
    </row>
    <row r="507">
      <c r="A507" s="16"/>
      <c r="B507" s="16"/>
      <c r="C507" s="16"/>
    </row>
    <row r="508">
      <c r="A508" s="16"/>
      <c r="B508" s="16"/>
      <c r="C508" s="16"/>
    </row>
    <row r="509">
      <c r="A509" s="16"/>
      <c r="B509" s="16"/>
      <c r="C509" s="16"/>
    </row>
    <row r="510">
      <c r="A510" s="16"/>
      <c r="B510" s="16"/>
      <c r="C510" s="16"/>
    </row>
    <row r="511">
      <c r="A511" s="16"/>
      <c r="B511" s="16"/>
      <c r="C511" s="16"/>
    </row>
    <row r="512">
      <c r="A512" s="16"/>
      <c r="B512" s="16"/>
      <c r="C512" s="16"/>
    </row>
    <row r="513">
      <c r="A513" s="16"/>
      <c r="B513" s="16"/>
      <c r="C513" s="16"/>
    </row>
    <row r="514">
      <c r="A514" s="16"/>
      <c r="B514" s="16"/>
      <c r="C514" s="16"/>
    </row>
    <row r="515">
      <c r="A515" s="16"/>
      <c r="B515" s="16"/>
      <c r="C515" s="16"/>
    </row>
    <row r="516">
      <c r="A516" s="16"/>
      <c r="B516" s="16"/>
      <c r="C516" s="16"/>
    </row>
    <row r="517">
      <c r="A517" s="16"/>
      <c r="B517" s="16"/>
      <c r="C517" s="16"/>
    </row>
    <row r="518">
      <c r="A518" s="16"/>
      <c r="B518" s="16"/>
      <c r="C518" s="16"/>
    </row>
    <row r="519">
      <c r="A519" s="16"/>
      <c r="B519" s="16"/>
      <c r="C519" s="16"/>
    </row>
    <row r="520">
      <c r="A520" s="16"/>
      <c r="B520" s="16"/>
      <c r="C520" s="16"/>
    </row>
    <row r="521">
      <c r="A521" s="16"/>
      <c r="B521" s="16"/>
      <c r="C521" s="16"/>
    </row>
    <row r="522">
      <c r="A522" s="16"/>
      <c r="B522" s="16"/>
      <c r="C522" s="16"/>
    </row>
    <row r="523">
      <c r="A523" s="16"/>
      <c r="B523" s="16"/>
      <c r="C523" s="16"/>
    </row>
    <row r="524">
      <c r="A524" s="16"/>
      <c r="B524" s="16"/>
      <c r="C524" s="16"/>
    </row>
    <row r="525">
      <c r="A525" s="16"/>
      <c r="B525" s="16"/>
      <c r="C525" s="16"/>
    </row>
    <row r="526">
      <c r="A526" s="16"/>
      <c r="B526" s="16"/>
      <c r="C526" s="16"/>
    </row>
    <row r="527">
      <c r="A527" s="16"/>
      <c r="B527" s="16"/>
      <c r="C527" s="16"/>
    </row>
    <row r="528">
      <c r="A528" s="16"/>
      <c r="B528" s="16"/>
      <c r="C528" s="16"/>
    </row>
    <row r="529">
      <c r="A529" s="16"/>
      <c r="B529" s="16"/>
      <c r="C529" s="16"/>
    </row>
    <row r="530">
      <c r="A530" s="16"/>
      <c r="B530" s="16"/>
      <c r="C530" s="16"/>
    </row>
    <row r="531">
      <c r="A531" s="16"/>
      <c r="B531" s="16"/>
      <c r="C531" s="16"/>
    </row>
    <row r="532">
      <c r="A532" s="16"/>
      <c r="B532" s="16"/>
      <c r="C532" s="16"/>
    </row>
    <row r="533">
      <c r="A533" s="16"/>
      <c r="B533" s="16"/>
      <c r="C533" s="16"/>
    </row>
    <row r="534">
      <c r="A534" s="16"/>
      <c r="B534" s="16"/>
      <c r="C534" s="16"/>
    </row>
    <row r="535">
      <c r="A535" s="16"/>
      <c r="B535" s="16"/>
      <c r="C535" s="16"/>
    </row>
    <row r="536">
      <c r="A536" s="16"/>
      <c r="B536" s="16"/>
      <c r="C536" s="16"/>
    </row>
    <row r="537">
      <c r="A537" s="16"/>
      <c r="B537" s="16"/>
      <c r="C537" s="16"/>
    </row>
    <row r="538">
      <c r="A538" s="16"/>
      <c r="B538" s="16"/>
      <c r="C538" s="16"/>
    </row>
    <row r="539">
      <c r="A539" s="16"/>
      <c r="B539" s="16"/>
      <c r="C539" s="16"/>
    </row>
    <row r="540">
      <c r="A540" s="16"/>
      <c r="B540" s="16"/>
      <c r="C540" s="16"/>
    </row>
    <row r="541">
      <c r="A541" s="16"/>
      <c r="B541" s="16"/>
      <c r="C541" s="16"/>
    </row>
    <row r="542">
      <c r="A542" s="16"/>
      <c r="B542" s="16"/>
      <c r="C542" s="16"/>
    </row>
    <row r="543">
      <c r="A543" s="16"/>
      <c r="B543" s="16"/>
      <c r="C543" s="16"/>
    </row>
    <row r="544">
      <c r="A544" s="16"/>
      <c r="B544" s="16"/>
      <c r="C544" s="16"/>
    </row>
    <row r="545">
      <c r="A545" s="16"/>
      <c r="B545" s="16"/>
      <c r="C545" s="16"/>
    </row>
    <row r="546">
      <c r="A546" s="16"/>
      <c r="B546" s="16"/>
      <c r="C546" s="16"/>
    </row>
    <row r="547">
      <c r="A547" s="16"/>
      <c r="B547" s="16"/>
      <c r="C547" s="16"/>
    </row>
    <row r="548">
      <c r="A548" s="16"/>
      <c r="B548" s="16"/>
      <c r="C548" s="16"/>
    </row>
    <row r="549">
      <c r="A549" s="16"/>
      <c r="B549" s="16"/>
      <c r="C549" s="16"/>
    </row>
    <row r="550">
      <c r="A550" s="16"/>
      <c r="B550" s="16"/>
      <c r="C550" s="16"/>
    </row>
    <row r="551">
      <c r="A551" s="16"/>
      <c r="B551" s="16"/>
      <c r="C551" s="16"/>
    </row>
    <row r="552">
      <c r="A552" s="16"/>
      <c r="B552" s="16"/>
      <c r="C552" s="16"/>
    </row>
    <row r="553">
      <c r="A553" s="16"/>
      <c r="B553" s="16"/>
      <c r="C553" s="16"/>
    </row>
    <row r="554">
      <c r="A554" s="16"/>
      <c r="B554" s="16"/>
      <c r="C554" s="16"/>
    </row>
    <row r="555">
      <c r="A555" s="16"/>
      <c r="B555" s="16"/>
      <c r="C555" s="16"/>
    </row>
    <row r="556">
      <c r="A556" s="16"/>
      <c r="B556" s="16"/>
      <c r="C556" s="16"/>
    </row>
    <row r="557">
      <c r="A557" s="16"/>
      <c r="B557" s="16"/>
      <c r="C557" s="16"/>
    </row>
    <row r="558">
      <c r="A558" s="16"/>
      <c r="B558" s="16"/>
      <c r="C558" s="16"/>
    </row>
    <row r="559">
      <c r="A559" s="16"/>
      <c r="B559" s="16"/>
      <c r="C559" s="16"/>
    </row>
    <row r="560">
      <c r="A560" s="16"/>
      <c r="B560" s="16"/>
      <c r="C560" s="16"/>
    </row>
    <row r="561">
      <c r="A561" s="16"/>
      <c r="B561" s="16"/>
      <c r="C561" s="16"/>
    </row>
    <row r="562">
      <c r="A562" s="16"/>
      <c r="B562" s="16"/>
      <c r="C562" s="16"/>
    </row>
    <row r="563">
      <c r="A563" s="16"/>
      <c r="B563" s="16"/>
      <c r="C563" s="16"/>
    </row>
    <row r="564">
      <c r="A564" s="16"/>
      <c r="B564" s="16"/>
      <c r="C564" s="16"/>
    </row>
    <row r="565">
      <c r="A565" s="16"/>
      <c r="B565" s="16"/>
      <c r="C565" s="16"/>
    </row>
    <row r="566">
      <c r="A566" s="16"/>
      <c r="B566" s="16"/>
      <c r="C566" s="16"/>
    </row>
    <row r="567">
      <c r="A567" s="16"/>
      <c r="B567" s="16"/>
      <c r="C567" s="16"/>
    </row>
    <row r="568">
      <c r="A568" s="16"/>
      <c r="B568" s="16"/>
      <c r="C568" s="16"/>
    </row>
    <row r="569">
      <c r="A569" s="16"/>
      <c r="B569" s="16"/>
      <c r="C569" s="16"/>
    </row>
    <row r="570">
      <c r="A570" s="16"/>
      <c r="B570" s="16"/>
      <c r="C570" s="16"/>
    </row>
    <row r="571">
      <c r="A571" s="16"/>
      <c r="B571" s="16"/>
      <c r="C571" s="16"/>
    </row>
    <row r="572">
      <c r="A572" s="16"/>
      <c r="B572" s="16"/>
      <c r="C572" s="16"/>
    </row>
    <row r="573">
      <c r="A573" s="16"/>
      <c r="B573" s="16"/>
      <c r="C573" s="16"/>
    </row>
    <row r="574">
      <c r="A574" s="16"/>
      <c r="B574" s="16"/>
      <c r="C574" s="16"/>
    </row>
    <row r="575">
      <c r="A575" s="16"/>
      <c r="B575" s="16"/>
      <c r="C575" s="16"/>
    </row>
    <row r="576">
      <c r="A576" s="16"/>
      <c r="B576" s="16"/>
      <c r="C576" s="16"/>
    </row>
    <row r="577">
      <c r="A577" s="16"/>
      <c r="B577" s="16"/>
      <c r="C577" s="16"/>
    </row>
    <row r="578">
      <c r="A578" s="16"/>
      <c r="B578" s="16"/>
      <c r="C578" s="16"/>
    </row>
    <row r="579">
      <c r="A579" s="16"/>
      <c r="B579" s="16"/>
      <c r="C579" s="16"/>
    </row>
    <row r="580">
      <c r="A580" s="16"/>
      <c r="B580" s="16"/>
      <c r="C580" s="16"/>
    </row>
    <row r="581">
      <c r="A581" s="16"/>
      <c r="B581" s="16"/>
      <c r="C581" s="16"/>
    </row>
    <row r="582">
      <c r="A582" s="16"/>
      <c r="B582" s="16"/>
      <c r="C582" s="16"/>
    </row>
    <row r="583">
      <c r="A583" s="16"/>
      <c r="B583" s="16"/>
      <c r="C583" s="16"/>
    </row>
    <row r="584">
      <c r="A584" s="16"/>
      <c r="B584" s="16"/>
      <c r="C584" s="16"/>
    </row>
    <row r="585">
      <c r="A585" s="16"/>
      <c r="B585" s="16"/>
      <c r="C585" s="16"/>
    </row>
    <row r="586">
      <c r="A586" s="16"/>
      <c r="B586" s="16"/>
      <c r="C586" s="16"/>
    </row>
    <row r="587">
      <c r="A587" s="16"/>
      <c r="B587" s="16"/>
      <c r="C587" s="16"/>
    </row>
    <row r="588">
      <c r="A588" s="16"/>
      <c r="B588" s="16"/>
      <c r="C588" s="16"/>
    </row>
    <row r="589">
      <c r="A589" s="16"/>
      <c r="B589" s="16"/>
      <c r="C589" s="16"/>
    </row>
    <row r="590">
      <c r="A590" s="16"/>
      <c r="B590" s="16"/>
      <c r="C590" s="16"/>
    </row>
    <row r="591">
      <c r="A591" s="16"/>
      <c r="B591" s="16"/>
      <c r="C591" s="16"/>
    </row>
    <row r="592">
      <c r="A592" s="16"/>
      <c r="B592" s="16"/>
      <c r="C592" s="16"/>
    </row>
    <row r="593">
      <c r="A593" s="16"/>
      <c r="B593" s="16"/>
      <c r="C593" s="16"/>
    </row>
    <row r="594">
      <c r="A594" s="16"/>
      <c r="B594" s="16"/>
      <c r="C594" s="16"/>
    </row>
    <row r="595">
      <c r="A595" s="16"/>
      <c r="B595" s="16"/>
      <c r="C595" s="16"/>
    </row>
    <row r="596">
      <c r="A596" s="16"/>
      <c r="B596" s="16"/>
      <c r="C596" s="16"/>
    </row>
    <row r="597">
      <c r="A597" s="16"/>
      <c r="B597" s="16"/>
      <c r="C597" s="16"/>
    </row>
    <row r="598">
      <c r="A598" s="16"/>
      <c r="B598" s="16"/>
      <c r="C598" s="16"/>
    </row>
    <row r="599">
      <c r="A599" s="16"/>
      <c r="B599" s="16"/>
      <c r="C599" s="16"/>
    </row>
    <row r="600">
      <c r="A600" s="16"/>
      <c r="B600" s="16"/>
      <c r="C600" s="16"/>
    </row>
    <row r="601">
      <c r="A601" s="16"/>
      <c r="B601" s="16"/>
      <c r="C601" s="16"/>
    </row>
    <row r="602">
      <c r="A602" s="16"/>
      <c r="B602" s="16"/>
      <c r="C602" s="16"/>
    </row>
    <row r="603">
      <c r="A603" s="16"/>
      <c r="B603" s="16"/>
      <c r="C603" s="16"/>
    </row>
    <row r="604">
      <c r="A604" s="16"/>
      <c r="B604" s="16"/>
      <c r="C604" s="16"/>
    </row>
    <row r="605">
      <c r="A605" s="16"/>
      <c r="B605" s="16"/>
      <c r="C605" s="16"/>
    </row>
    <row r="606">
      <c r="A606" s="16"/>
      <c r="B606" s="16"/>
      <c r="C606" s="16"/>
    </row>
    <row r="607">
      <c r="A607" s="16"/>
      <c r="B607" s="16"/>
      <c r="C607" s="16"/>
    </row>
    <row r="608">
      <c r="A608" s="16"/>
      <c r="B608" s="16"/>
      <c r="C608" s="16"/>
    </row>
    <row r="609">
      <c r="A609" s="16"/>
      <c r="B609" s="16"/>
      <c r="C609" s="16"/>
    </row>
    <row r="610">
      <c r="A610" s="16"/>
      <c r="B610" s="16"/>
      <c r="C610" s="16"/>
    </row>
    <row r="611">
      <c r="A611" s="16"/>
      <c r="B611" s="16"/>
      <c r="C611" s="16"/>
    </row>
    <row r="612">
      <c r="A612" s="16"/>
      <c r="B612" s="16"/>
      <c r="C612" s="16"/>
    </row>
    <row r="613">
      <c r="A613" s="16"/>
      <c r="B613" s="16"/>
      <c r="C613" s="16"/>
    </row>
    <row r="614">
      <c r="A614" s="16"/>
      <c r="B614" s="16"/>
      <c r="C614" s="16"/>
    </row>
    <row r="615">
      <c r="A615" s="16"/>
      <c r="B615" s="16"/>
      <c r="C615" s="16"/>
    </row>
    <row r="616">
      <c r="A616" s="16"/>
      <c r="B616" s="16"/>
      <c r="C616" s="16"/>
    </row>
    <row r="617">
      <c r="A617" s="16"/>
      <c r="B617" s="16"/>
      <c r="C617" s="16"/>
    </row>
    <row r="618">
      <c r="A618" s="16"/>
      <c r="B618" s="16"/>
      <c r="C618" s="16"/>
    </row>
    <row r="619">
      <c r="A619" s="16"/>
      <c r="B619" s="16"/>
      <c r="C619" s="16"/>
    </row>
    <row r="620">
      <c r="A620" s="16"/>
      <c r="B620" s="16"/>
      <c r="C620" s="16"/>
    </row>
    <row r="621">
      <c r="A621" s="16"/>
      <c r="B621" s="16"/>
      <c r="C621" s="16"/>
    </row>
    <row r="622">
      <c r="A622" s="16"/>
      <c r="B622" s="16"/>
      <c r="C622" s="16"/>
    </row>
    <row r="623">
      <c r="A623" s="16"/>
      <c r="B623" s="16"/>
      <c r="C623" s="16"/>
    </row>
    <row r="624">
      <c r="A624" s="16"/>
      <c r="B624" s="16"/>
      <c r="C624" s="16"/>
    </row>
    <row r="625">
      <c r="A625" s="16"/>
      <c r="B625" s="16"/>
      <c r="C625" s="16"/>
    </row>
    <row r="626">
      <c r="A626" s="16"/>
      <c r="B626" s="16"/>
      <c r="C626" s="16"/>
    </row>
    <row r="627">
      <c r="A627" s="16"/>
      <c r="B627" s="16"/>
      <c r="C627" s="16"/>
    </row>
    <row r="628">
      <c r="A628" s="16"/>
      <c r="B628" s="16"/>
      <c r="C628" s="16"/>
    </row>
    <row r="629">
      <c r="A629" s="16"/>
      <c r="B629" s="16"/>
      <c r="C629" s="16"/>
    </row>
    <row r="630">
      <c r="A630" s="16"/>
      <c r="B630" s="16"/>
      <c r="C630" s="16"/>
    </row>
    <row r="631">
      <c r="A631" s="16"/>
      <c r="B631" s="16"/>
      <c r="C631" s="16"/>
    </row>
    <row r="632">
      <c r="A632" s="16"/>
      <c r="B632" s="16"/>
      <c r="C632" s="16"/>
    </row>
    <row r="633">
      <c r="A633" s="16"/>
      <c r="B633" s="16"/>
      <c r="C633" s="16"/>
    </row>
    <row r="634">
      <c r="A634" s="16"/>
      <c r="B634" s="16"/>
      <c r="C634" s="16"/>
    </row>
    <row r="635">
      <c r="A635" s="16"/>
      <c r="B635" s="16"/>
      <c r="C635" s="16"/>
    </row>
    <row r="636">
      <c r="A636" s="16"/>
      <c r="B636" s="16"/>
      <c r="C636" s="16"/>
    </row>
    <row r="637">
      <c r="A637" s="16"/>
      <c r="B637" s="16"/>
      <c r="C637" s="16"/>
    </row>
    <row r="638">
      <c r="A638" s="16"/>
      <c r="B638" s="16"/>
      <c r="C638" s="16"/>
    </row>
    <row r="639">
      <c r="A639" s="16"/>
      <c r="B639" s="16"/>
      <c r="C639" s="16"/>
    </row>
    <row r="640">
      <c r="A640" s="16"/>
      <c r="B640" s="16"/>
      <c r="C640" s="16"/>
    </row>
    <row r="641">
      <c r="A641" s="16"/>
      <c r="B641" s="16"/>
      <c r="C641" s="16"/>
    </row>
    <row r="642">
      <c r="A642" s="16"/>
      <c r="B642" s="16"/>
      <c r="C642" s="16"/>
    </row>
    <row r="643">
      <c r="A643" s="16"/>
      <c r="B643" s="16"/>
      <c r="C643" s="16"/>
    </row>
    <row r="644">
      <c r="A644" s="16"/>
      <c r="B644" s="16"/>
      <c r="C644" s="16"/>
    </row>
    <row r="645">
      <c r="A645" s="16"/>
      <c r="B645" s="16"/>
      <c r="C645" s="16"/>
    </row>
    <row r="646">
      <c r="A646" s="16"/>
      <c r="B646" s="16"/>
      <c r="C646" s="16"/>
    </row>
    <row r="647">
      <c r="A647" s="16"/>
      <c r="B647" s="16"/>
      <c r="C647" s="16"/>
    </row>
    <row r="648">
      <c r="A648" s="16"/>
      <c r="B648" s="16"/>
      <c r="C648" s="16"/>
    </row>
    <row r="649">
      <c r="A649" s="16"/>
      <c r="B649" s="16"/>
      <c r="C649" s="16"/>
    </row>
    <row r="650">
      <c r="A650" s="16"/>
      <c r="B650" s="16"/>
      <c r="C650" s="16"/>
    </row>
    <row r="651">
      <c r="A651" s="16"/>
      <c r="B651" s="16"/>
      <c r="C651" s="16"/>
    </row>
    <row r="652">
      <c r="A652" s="16"/>
      <c r="B652" s="16"/>
      <c r="C652" s="16"/>
    </row>
    <row r="653">
      <c r="A653" s="16"/>
      <c r="B653" s="16"/>
      <c r="C653" s="16"/>
    </row>
    <row r="654">
      <c r="A654" s="16"/>
      <c r="B654" s="16"/>
      <c r="C654" s="16"/>
    </row>
    <row r="655">
      <c r="A655" s="16"/>
      <c r="B655" s="16"/>
      <c r="C655" s="16"/>
    </row>
    <row r="656">
      <c r="A656" s="16"/>
      <c r="B656" s="16"/>
      <c r="C656" s="16"/>
    </row>
    <row r="657">
      <c r="A657" s="16"/>
      <c r="B657" s="16"/>
      <c r="C657" s="16"/>
    </row>
    <row r="658">
      <c r="A658" s="16"/>
      <c r="B658" s="16"/>
      <c r="C658" s="16"/>
    </row>
    <row r="659">
      <c r="A659" s="16"/>
      <c r="B659" s="16"/>
      <c r="C659" s="16"/>
    </row>
    <row r="660">
      <c r="A660" s="16"/>
      <c r="B660" s="16"/>
      <c r="C660" s="16"/>
    </row>
    <row r="661">
      <c r="A661" s="16"/>
      <c r="B661" s="16"/>
      <c r="C661" s="16"/>
    </row>
    <row r="662">
      <c r="A662" s="16"/>
      <c r="B662" s="16"/>
      <c r="C662" s="16"/>
    </row>
    <row r="663">
      <c r="A663" s="16"/>
      <c r="B663" s="16"/>
      <c r="C663" s="16"/>
    </row>
    <row r="664">
      <c r="A664" s="16"/>
      <c r="B664" s="16"/>
      <c r="C664" s="16"/>
    </row>
    <row r="665">
      <c r="A665" s="16"/>
      <c r="B665" s="16"/>
      <c r="C665" s="16"/>
    </row>
    <row r="666">
      <c r="A666" s="16"/>
      <c r="B666" s="16"/>
      <c r="C666" s="16"/>
    </row>
    <row r="667">
      <c r="A667" s="16"/>
      <c r="B667" s="16"/>
      <c r="C667" s="16"/>
    </row>
    <row r="668">
      <c r="A668" s="16"/>
      <c r="B668" s="16"/>
      <c r="C668" s="16"/>
    </row>
    <row r="669">
      <c r="A669" s="16"/>
      <c r="B669" s="16"/>
      <c r="C669" s="16"/>
    </row>
    <row r="670">
      <c r="A670" s="16"/>
      <c r="B670" s="16"/>
      <c r="C670" s="16"/>
    </row>
    <row r="671">
      <c r="A671" s="16"/>
      <c r="B671" s="16"/>
      <c r="C671" s="16"/>
    </row>
    <row r="672">
      <c r="A672" s="16"/>
      <c r="B672" s="16"/>
      <c r="C672" s="16"/>
    </row>
    <row r="673">
      <c r="A673" s="16"/>
      <c r="B673" s="16"/>
      <c r="C673" s="16"/>
    </row>
    <row r="674">
      <c r="A674" s="16"/>
      <c r="B674" s="16"/>
      <c r="C674" s="16"/>
    </row>
    <row r="675">
      <c r="A675" s="16"/>
      <c r="B675" s="16"/>
      <c r="C675" s="16"/>
    </row>
    <row r="676">
      <c r="A676" s="16"/>
      <c r="B676" s="16"/>
      <c r="C676" s="16"/>
    </row>
    <row r="677">
      <c r="A677" s="16"/>
      <c r="B677" s="16"/>
      <c r="C677" s="16"/>
    </row>
    <row r="678">
      <c r="A678" s="16"/>
      <c r="B678" s="16"/>
      <c r="C678" s="16"/>
    </row>
    <row r="679">
      <c r="A679" s="16"/>
      <c r="B679" s="16"/>
      <c r="C679" s="16"/>
    </row>
    <row r="680">
      <c r="A680" s="16"/>
      <c r="B680" s="16"/>
      <c r="C680" s="16"/>
    </row>
    <row r="681">
      <c r="A681" s="16"/>
      <c r="B681" s="16"/>
      <c r="C681" s="16"/>
    </row>
    <row r="682">
      <c r="A682" s="16"/>
      <c r="B682" s="16"/>
      <c r="C682" s="16"/>
    </row>
    <row r="683">
      <c r="A683" s="16"/>
      <c r="B683" s="16"/>
      <c r="C683" s="16"/>
    </row>
    <row r="684">
      <c r="A684" s="16"/>
      <c r="B684" s="16"/>
      <c r="C684" s="16"/>
    </row>
    <row r="685">
      <c r="A685" s="16"/>
      <c r="B685" s="16"/>
      <c r="C685" s="16"/>
    </row>
    <row r="686">
      <c r="A686" s="16"/>
      <c r="B686" s="16"/>
      <c r="C686" s="16"/>
    </row>
    <row r="687">
      <c r="A687" s="16"/>
      <c r="B687" s="16"/>
      <c r="C687" s="16"/>
    </row>
    <row r="688">
      <c r="A688" s="16"/>
      <c r="B688" s="16"/>
      <c r="C688" s="16"/>
    </row>
    <row r="689">
      <c r="A689" s="16"/>
      <c r="B689" s="16"/>
      <c r="C689" s="16"/>
    </row>
    <row r="690">
      <c r="A690" s="16"/>
      <c r="B690" s="16"/>
      <c r="C690" s="16"/>
    </row>
    <row r="691">
      <c r="A691" s="16"/>
      <c r="B691" s="16"/>
      <c r="C691" s="16"/>
    </row>
    <row r="692">
      <c r="A692" s="16"/>
      <c r="B692" s="16"/>
      <c r="C692" s="16"/>
    </row>
    <row r="693">
      <c r="A693" s="16"/>
      <c r="B693" s="16"/>
      <c r="C693" s="16"/>
    </row>
    <row r="694">
      <c r="A694" s="16"/>
      <c r="B694" s="16"/>
      <c r="C694" s="16"/>
    </row>
    <row r="695">
      <c r="A695" s="16"/>
      <c r="B695" s="16"/>
      <c r="C695" s="16"/>
    </row>
    <row r="696">
      <c r="A696" s="16"/>
      <c r="B696" s="16"/>
      <c r="C696" s="16"/>
    </row>
    <row r="697">
      <c r="A697" s="16"/>
      <c r="B697" s="16"/>
      <c r="C697" s="16"/>
    </row>
    <row r="698">
      <c r="A698" s="16"/>
      <c r="B698" s="16"/>
      <c r="C698" s="16"/>
    </row>
    <row r="699">
      <c r="A699" s="16"/>
      <c r="B699" s="16"/>
      <c r="C699" s="16"/>
    </row>
    <row r="700">
      <c r="A700" s="16"/>
      <c r="B700" s="16"/>
      <c r="C700" s="16"/>
    </row>
    <row r="701">
      <c r="A701" s="16"/>
      <c r="B701" s="16"/>
      <c r="C701" s="16"/>
    </row>
    <row r="702">
      <c r="A702" s="16"/>
      <c r="B702" s="16"/>
      <c r="C702" s="16"/>
    </row>
    <row r="703">
      <c r="A703" s="16"/>
      <c r="B703" s="16"/>
      <c r="C703" s="16"/>
    </row>
    <row r="704">
      <c r="A704" s="16"/>
      <c r="B704" s="16"/>
      <c r="C704" s="16"/>
    </row>
    <row r="705">
      <c r="A705" s="16"/>
      <c r="B705" s="16"/>
      <c r="C705" s="16"/>
    </row>
    <row r="706">
      <c r="A706" s="16"/>
      <c r="B706" s="16"/>
      <c r="C706" s="16"/>
    </row>
    <row r="707">
      <c r="A707" s="16"/>
      <c r="B707" s="16"/>
      <c r="C707" s="16"/>
    </row>
    <row r="708">
      <c r="A708" s="16"/>
      <c r="B708" s="16"/>
      <c r="C708" s="16"/>
    </row>
    <row r="709">
      <c r="A709" s="16"/>
      <c r="B709" s="16"/>
      <c r="C709" s="16"/>
    </row>
    <row r="710">
      <c r="A710" s="16"/>
      <c r="B710" s="16"/>
      <c r="C710" s="16"/>
    </row>
    <row r="711">
      <c r="A711" s="16"/>
      <c r="B711" s="16"/>
      <c r="C711" s="16"/>
    </row>
    <row r="712">
      <c r="A712" s="16"/>
      <c r="B712" s="16"/>
      <c r="C712" s="16"/>
    </row>
    <row r="713">
      <c r="A713" s="16"/>
      <c r="B713" s="16"/>
      <c r="C713" s="16"/>
    </row>
    <row r="714">
      <c r="A714" s="16"/>
      <c r="B714" s="16"/>
      <c r="C714" s="16"/>
    </row>
    <row r="715">
      <c r="A715" s="16"/>
      <c r="B715" s="16"/>
      <c r="C715" s="16"/>
    </row>
    <row r="716">
      <c r="A716" s="16"/>
      <c r="B716" s="16"/>
      <c r="C716" s="16"/>
    </row>
    <row r="717">
      <c r="A717" s="16"/>
      <c r="B717" s="16"/>
      <c r="C717" s="16"/>
    </row>
    <row r="718">
      <c r="A718" s="16"/>
      <c r="B718" s="16"/>
      <c r="C718" s="16"/>
    </row>
    <row r="719">
      <c r="A719" s="16"/>
      <c r="B719" s="16"/>
      <c r="C719" s="16"/>
    </row>
    <row r="720">
      <c r="A720" s="16"/>
      <c r="B720" s="16"/>
      <c r="C720" s="16"/>
    </row>
    <row r="721">
      <c r="A721" s="16"/>
      <c r="B721" s="16"/>
      <c r="C721" s="16"/>
    </row>
    <row r="722">
      <c r="A722" s="16"/>
      <c r="B722" s="16"/>
      <c r="C722" s="16"/>
    </row>
    <row r="723">
      <c r="A723" s="16"/>
      <c r="B723" s="16"/>
      <c r="C723" s="16"/>
    </row>
    <row r="724">
      <c r="A724" s="16"/>
      <c r="B724" s="16"/>
      <c r="C724" s="16"/>
    </row>
    <row r="725">
      <c r="A725" s="16"/>
      <c r="B725" s="16"/>
      <c r="C725" s="16"/>
    </row>
    <row r="726">
      <c r="A726" s="16"/>
      <c r="B726" s="16"/>
      <c r="C726" s="16"/>
    </row>
    <row r="727">
      <c r="A727" s="16"/>
      <c r="B727" s="16"/>
      <c r="C727" s="16"/>
    </row>
    <row r="728">
      <c r="A728" s="16"/>
      <c r="B728" s="16"/>
      <c r="C728" s="16"/>
    </row>
    <row r="729">
      <c r="A729" s="16"/>
      <c r="B729" s="16"/>
      <c r="C729" s="16"/>
    </row>
    <row r="730">
      <c r="A730" s="16"/>
      <c r="B730" s="16"/>
      <c r="C730" s="16"/>
    </row>
    <row r="731">
      <c r="A731" s="16"/>
      <c r="B731" s="16"/>
      <c r="C731" s="16"/>
    </row>
    <row r="732">
      <c r="A732" s="16"/>
      <c r="B732" s="16"/>
      <c r="C732" s="16"/>
    </row>
    <row r="733">
      <c r="A733" s="16"/>
      <c r="B733" s="16"/>
      <c r="C733" s="16"/>
    </row>
    <row r="734">
      <c r="A734" s="16"/>
      <c r="B734" s="16"/>
      <c r="C734" s="16"/>
    </row>
    <row r="735">
      <c r="A735" s="16"/>
      <c r="B735" s="16"/>
      <c r="C735" s="16"/>
    </row>
    <row r="736">
      <c r="A736" s="16"/>
      <c r="B736" s="16"/>
      <c r="C736" s="16"/>
    </row>
    <row r="737">
      <c r="A737" s="16"/>
      <c r="B737" s="16"/>
      <c r="C737" s="16"/>
    </row>
    <row r="738">
      <c r="A738" s="16"/>
      <c r="B738" s="16"/>
      <c r="C738" s="16"/>
    </row>
    <row r="739">
      <c r="A739" s="16"/>
      <c r="B739" s="16"/>
      <c r="C739" s="16"/>
    </row>
    <row r="740">
      <c r="A740" s="16"/>
      <c r="B740" s="16"/>
      <c r="C740" s="16"/>
    </row>
    <row r="741">
      <c r="A741" s="16"/>
      <c r="B741" s="16"/>
      <c r="C741" s="16"/>
    </row>
    <row r="742">
      <c r="A742" s="16"/>
      <c r="B742" s="16"/>
      <c r="C742" s="16"/>
    </row>
    <row r="743">
      <c r="A743" s="16"/>
      <c r="B743" s="16"/>
      <c r="C743" s="16"/>
    </row>
    <row r="744">
      <c r="A744" s="16"/>
      <c r="B744" s="16"/>
      <c r="C744" s="16"/>
    </row>
    <row r="745">
      <c r="A745" s="16"/>
      <c r="B745" s="16"/>
      <c r="C745" s="16"/>
    </row>
    <row r="746">
      <c r="A746" s="16"/>
      <c r="B746" s="16"/>
      <c r="C746" s="16"/>
    </row>
    <row r="747">
      <c r="A747" s="16"/>
      <c r="B747" s="16"/>
      <c r="C747" s="16"/>
    </row>
    <row r="748">
      <c r="A748" s="16"/>
      <c r="B748" s="16"/>
      <c r="C748" s="16"/>
    </row>
    <row r="749">
      <c r="A749" s="16"/>
      <c r="B749" s="16"/>
      <c r="C749" s="16"/>
    </row>
    <row r="750">
      <c r="A750" s="16"/>
      <c r="B750" s="16"/>
      <c r="C750" s="16"/>
    </row>
    <row r="751">
      <c r="A751" s="16"/>
      <c r="B751" s="16"/>
      <c r="C751" s="16"/>
    </row>
    <row r="752">
      <c r="A752" s="16"/>
      <c r="B752" s="16"/>
      <c r="C752" s="16"/>
    </row>
    <row r="753">
      <c r="A753" s="16"/>
      <c r="B753" s="16"/>
      <c r="C753" s="16"/>
    </row>
    <row r="754">
      <c r="A754" s="16"/>
      <c r="B754" s="16"/>
      <c r="C754" s="16"/>
    </row>
    <row r="755">
      <c r="A755" s="16"/>
      <c r="B755" s="16"/>
      <c r="C755" s="16"/>
    </row>
    <row r="756">
      <c r="A756" s="16"/>
      <c r="B756" s="16"/>
      <c r="C756" s="16"/>
    </row>
    <row r="757">
      <c r="A757" s="16"/>
      <c r="B757" s="16"/>
      <c r="C757" s="16"/>
    </row>
    <row r="758">
      <c r="A758" s="16"/>
      <c r="B758" s="16"/>
      <c r="C758" s="16"/>
    </row>
    <row r="759">
      <c r="A759" s="16"/>
      <c r="B759" s="16"/>
      <c r="C759" s="16"/>
    </row>
    <row r="760">
      <c r="A760" s="16"/>
      <c r="B760" s="16"/>
      <c r="C760" s="16"/>
    </row>
    <row r="761">
      <c r="A761" s="16"/>
      <c r="B761" s="16"/>
      <c r="C761" s="16"/>
    </row>
    <row r="762">
      <c r="A762" s="16"/>
      <c r="B762" s="16"/>
      <c r="C762" s="16"/>
    </row>
    <row r="763">
      <c r="A763" s="16"/>
      <c r="B763" s="16"/>
      <c r="C763" s="16"/>
    </row>
    <row r="764">
      <c r="A764" s="16"/>
      <c r="B764" s="16"/>
      <c r="C764" s="16"/>
    </row>
    <row r="765">
      <c r="A765" s="16"/>
      <c r="B765" s="16"/>
      <c r="C765" s="16"/>
    </row>
    <row r="766">
      <c r="A766" s="16"/>
      <c r="B766" s="16"/>
      <c r="C766" s="16"/>
    </row>
    <row r="767">
      <c r="A767" s="16"/>
      <c r="B767" s="16"/>
      <c r="C767" s="16"/>
    </row>
    <row r="768">
      <c r="A768" s="16"/>
      <c r="B768" s="16"/>
      <c r="C768" s="16"/>
    </row>
    <row r="769">
      <c r="A769" s="16"/>
      <c r="B769" s="16"/>
      <c r="C769" s="16"/>
    </row>
    <row r="770">
      <c r="A770" s="16"/>
      <c r="B770" s="16"/>
      <c r="C770" s="16"/>
    </row>
    <row r="771">
      <c r="A771" s="16"/>
      <c r="B771" s="16"/>
      <c r="C771" s="16"/>
    </row>
    <row r="772">
      <c r="A772" s="16"/>
      <c r="B772" s="16"/>
      <c r="C772" s="16"/>
    </row>
    <row r="773">
      <c r="A773" s="16"/>
      <c r="B773" s="16"/>
      <c r="C773" s="16"/>
    </row>
    <row r="774">
      <c r="A774" s="16"/>
      <c r="B774" s="16"/>
      <c r="C774" s="16"/>
    </row>
    <row r="775">
      <c r="A775" s="16"/>
      <c r="B775" s="16"/>
      <c r="C775" s="16"/>
    </row>
    <row r="776">
      <c r="A776" s="16"/>
      <c r="B776" s="16"/>
      <c r="C776" s="16"/>
    </row>
    <row r="777">
      <c r="A777" s="16"/>
      <c r="B777" s="16"/>
      <c r="C777" s="16"/>
    </row>
    <row r="778">
      <c r="A778" s="16"/>
      <c r="B778" s="16"/>
      <c r="C778" s="16"/>
    </row>
    <row r="779">
      <c r="A779" s="16"/>
      <c r="B779" s="16"/>
      <c r="C779" s="16"/>
    </row>
    <row r="780">
      <c r="A780" s="16"/>
      <c r="B780" s="16"/>
      <c r="C780" s="16"/>
    </row>
    <row r="781">
      <c r="A781" s="16"/>
      <c r="B781" s="16"/>
      <c r="C781" s="16"/>
    </row>
    <row r="782">
      <c r="A782" s="16"/>
      <c r="B782" s="16"/>
      <c r="C782" s="16"/>
    </row>
    <row r="783">
      <c r="A783" s="16"/>
      <c r="B783" s="16"/>
      <c r="C783" s="16"/>
    </row>
    <row r="784">
      <c r="A784" s="16"/>
      <c r="B784" s="16"/>
      <c r="C784" s="16"/>
    </row>
    <row r="785">
      <c r="A785" s="16"/>
      <c r="B785" s="16"/>
      <c r="C785" s="16"/>
    </row>
    <row r="786">
      <c r="A786" s="16"/>
      <c r="B786" s="16"/>
      <c r="C786" s="16"/>
    </row>
    <row r="787">
      <c r="A787" s="16"/>
      <c r="B787" s="16"/>
      <c r="C787" s="16"/>
    </row>
    <row r="788">
      <c r="A788" s="16"/>
      <c r="B788" s="16"/>
      <c r="C788" s="16"/>
    </row>
    <row r="789">
      <c r="A789" s="16"/>
      <c r="B789" s="16"/>
      <c r="C789" s="16"/>
    </row>
    <row r="790">
      <c r="A790" s="16"/>
      <c r="B790" s="16"/>
      <c r="C790" s="16"/>
    </row>
    <row r="791">
      <c r="A791" s="16"/>
      <c r="B791" s="16"/>
      <c r="C791" s="16"/>
    </row>
    <row r="792">
      <c r="A792" s="16"/>
      <c r="B792" s="16"/>
      <c r="C792" s="16"/>
    </row>
    <row r="793">
      <c r="A793" s="16"/>
      <c r="B793" s="16"/>
      <c r="C793" s="16"/>
    </row>
    <row r="794">
      <c r="A794" s="16"/>
      <c r="B794" s="16"/>
      <c r="C794" s="16"/>
    </row>
    <row r="795">
      <c r="A795" s="16"/>
      <c r="B795" s="16"/>
      <c r="C795" s="16"/>
    </row>
    <row r="796">
      <c r="A796" s="16"/>
      <c r="B796" s="16"/>
      <c r="C796" s="16"/>
    </row>
    <row r="797">
      <c r="A797" s="16"/>
      <c r="B797" s="16"/>
      <c r="C797" s="16"/>
    </row>
    <row r="798">
      <c r="A798" s="16"/>
      <c r="B798" s="16"/>
      <c r="C798" s="16"/>
    </row>
    <row r="799">
      <c r="A799" s="16"/>
      <c r="B799" s="16"/>
      <c r="C799" s="16"/>
    </row>
    <row r="800">
      <c r="A800" s="16"/>
      <c r="B800" s="16"/>
      <c r="C800" s="16"/>
    </row>
    <row r="801">
      <c r="A801" s="16"/>
      <c r="B801" s="16"/>
      <c r="C801" s="16"/>
    </row>
    <row r="802">
      <c r="A802" s="16"/>
      <c r="B802" s="16"/>
      <c r="C802" s="16"/>
    </row>
    <row r="803">
      <c r="A803" s="16"/>
      <c r="B803" s="16"/>
      <c r="C803" s="16"/>
    </row>
    <row r="804">
      <c r="A804" s="16"/>
      <c r="B804" s="16"/>
      <c r="C804" s="16"/>
    </row>
    <row r="805">
      <c r="A805" s="16"/>
      <c r="B805" s="16"/>
      <c r="C805" s="16"/>
    </row>
    <row r="806">
      <c r="A806" s="16"/>
      <c r="B806" s="16"/>
      <c r="C806" s="16"/>
    </row>
    <row r="807">
      <c r="A807" s="16"/>
      <c r="B807" s="16"/>
      <c r="C807" s="16"/>
    </row>
    <row r="808">
      <c r="A808" s="16"/>
      <c r="B808" s="16"/>
      <c r="C808" s="16"/>
    </row>
    <row r="809">
      <c r="A809" s="16"/>
      <c r="B809" s="16"/>
      <c r="C809" s="16"/>
    </row>
    <row r="810">
      <c r="A810" s="16"/>
      <c r="B810" s="16"/>
      <c r="C810" s="16"/>
    </row>
    <row r="811">
      <c r="A811" s="16"/>
      <c r="B811" s="16"/>
      <c r="C811" s="16"/>
    </row>
    <row r="812">
      <c r="A812" s="16"/>
      <c r="B812" s="16"/>
      <c r="C812" s="16"/>
    </row>
    <row r="813">
      <c r="A813" s="16"/>
      <c r="B813" s="16"/>
      <c r="C813" s="16"/>
    </row>
    <row r="814">
      <c r="A814" s="16"/>
      <c r="B814" s="16"/>
      <c r="C814" s="16"/>
    </row>
    <row r="815">
      <c r="A815" s="16"/>
      <c r="B815" s="16"/>
      <c r="C815" s="16"/>
    </row>
    <row r="816">
      <c r="A816" s="16"/>
      <c r="B816" s="16"/>
      <c r="C816" s="16"/>
    </row>
    <row r="817">
      <c r="A817" s="16"/>
      <c r="B817" s="16"/>
      <c r="C817" s="16"/>
    </row>
    <row r="818">
      <c r="A818" s="16"/>
      <c r="B818" s="16"/>
      <c r="C818" s="16"/>
    </row>
    <row r="819">
      <c r="A819" s="16"/>
      <c r="B819" s="16"/>
      <c r="C819" s="16"/>
    </row>
    <row r="820">
      <c r="A820" s="16"/>
      <c r="B820" s="16"/>
      <c r="C820" s="16"/>
    </row>
    <row r="821">
      <c r="A821" s="16"/>
      <c r="B821" s="16"/>
      <c r="C821" s="16"/>
    </row>
    <row r="822">
      <c r="A822" s="16"/>
      <c r="B822" s="16"/>
      <c r="C822" s="16"/>
    </row>
    <row r="823">
      <c r="A823" s="16"/>
      <c r="B823" s="16"/>
      <c r="C823" s="16"/>
    </row>
    <row r="824">
      <c r="A824" s="16"/>
      <c r="B824" s="16"/>
      <c r="C824" s="16"/>
    </row>
    <row r="825">
      <c r="A825" s="16"/>
      <c r="B825" s="16"/>
      <c r="C825" s="16"/>
    </row>
    <row r="826">
      <c r="A826" s="16"/>
      <c r="B826" s="16"/>
      <c r="C826" s="16"/>
    </row>
    <row r="827">
      <c r="A827" s="16"/>
      <c r="B827" s="16"/>
      <c r="C827" s="16"/>
    </row>
    <row r="828">
      <c r="A828" s="16"/>
      <c r="B828" s="16"/>
      <c r="C828" s="16"/>
    </row>
    <row r="829">
      <c r="A829" s="16"/>
      <c r="B829" s="16"/>
      <c r="C829" s="16"/>
    </row>
    <row r="830">
      <c r="A830" s="16"/>
      <c r="B830" s="16"/>
      <c r="C830" s="16"/>
    </row>
    <row r="831">
      <c r="A831" s="16"/>
      <c r="B831" s="16"/>
      <c r="C831" s="16"/>
    </row>
    <row r="832">
      <c r="A832" s="16"/>
      <c r="B832" s="16"/>
      <c r="C832" s="16"/>
    </row>
    <row r="833">
      <c r="A833" s="16"/>
      <c r="B833" s="16"/>
      <c r="C833" s="16"/>
    </row>
    <row r="834">
      <c r="A834" s="16"/>
      <c r="B834" s="16"/>
      <c r="C834" s="16"/>
    </row>
    <row r="835">
      <c r="A835" s="16"/>
      <c r="B835" s="16"/>
      <c r="C835" s="16"/>
    </row>
    <row r="836">
      <c r="A836" s="16"/>
      <c r="B836" s="16"/>
      <c r="C836" s="16"/>
    </row>
    <row r="837">
      <c r="A837" s="16"/>
      <c r="B837" s="16"/>
      <c r="C837" s="16"/>
    </row>
    <row r="838">
      <c r="A838" s="16"/>
      <c r="B838" s="16"/>
      <c r="C838" s="16"/>
    </row>
    <row r="839">
      <c r="A839" s="16"/>
      <c r="B839" s="16"/>
      <c r="C839" s="16"/>
    </row>
    <row r="840">
      <c r="A840" s="16"/>
      <c r="B840" s="16"/>
      <c r="C840" s="16"/>
    </row>
    <row r="841">
      <c r="A841" s="16"/>
      <c r="B841" s="16"/>
      <c r="C841" s="16"/>
    </row>
    <row r="842">
      <c r="A842" s="16"/>
      <c r="B842" s="16"/>
      <c r="C842" s="16"/>
    </row>
    <row r="843">
      <c r="A843" s="16"/>
      <c r="B843" s="16"/>
      <c r="C843" s="16"/>
    </row>
    <row r="844">
      <c r="A844" s="16"/>
      <c r="B844" s="16"/>
      <c r="C844" s="16"/>
    </row>
    <row r="845">
      <c r="A845" s="16"/>
      <c r="B845" s="16"/>
      <c r="C845" s="16"/>
    </row>
    <row r="846">
      <c r="A846" s="16"/>
      <c r="B846" s="16"/>
      <c r="C846" s="16"/>
    </row>
    <row r="847">
      <c r="A847" s="16"/>
      <c r="B847" s="16"/>
      <c r="C847" s="16"/>
    </row>
    <row r="848">
      <c r="A848" s="16"/>
      <c r="B848" s="16"/>
      <c r="C848" s="16"/>
    </row>
    <row r="849">
      <c r="A849" s="16"/>
      <c r="B849" s="16"/>
      <c r="C849" s="16"/>
    </row>
    <row r="850">
      <c r="A850" s="16"/>
      <c r="B850" s="16"/>
      <c r="C850" s="16"/>
    </row>
    <row r="851">
      <c r="A851" s="16"/>
      <c r="B851" s="16"/>
      <c r="C851" s="16"/>
    </row>
    <row r="852">
      <c r="A852" s="16"/>
      <c r="B852" s="16"/>
      <c r="C852" s="16"/>
    </row>
    <row r="853">
      <c r="A853" s="16"/>
      <c r="B853" s="16"/>
      <c r="C853" s="16"/>
    </row>
    <row r="854">
      <c r="A854" s="16"/>
      <c r="B854" s="16"/>
      <c r="C854" s="16"/>
    </row>
    <row r="855">
      <c r="A855" s="16"/>
      <c r="B855" s="16"/>
      <c r="C855" s="16"/>
    </row>
    <row r="856">
      <c r="A856" s="16"/>
      <c r="B856" s="16"/>
      <c r="C856" s="16"/>
    </row>
    <row r="857">
      <c r="A857" s="16"/>
      <c r="B857" s="16"/>
      <c r="C857" s="16"/>
    </row>
    <row r="858">
      <c r="A858" s="16"/>
      <c r="B858" s="16"/>
      <c r="C858" s="16"/>
    </row>
    <row r="859">
      <c r="A859" s="16"/>
      <c r="B859" s="16"/>
      <c r="C859" s="16"/>
    </row>
    <row r="860">
      <c r="A860" s="16"/>
      <c r="B860" s="16"/>
      <c r="C860" s="16"/>
    </row>
    <row r="861">
      <c r="A861" s="16"/>
      <c r="B861" s="16"/>
      <c r="C861" s="16"/>
    </row>
    <row r="862">
      <c r="A862" s="16"/>
      <c r="B862" s="16"/>
      <c r="C862" s="16"/>
    </row>
    <row r="863">
      <c r="A863" s="16"/>
      <c r="B863" s="16"/>
      <c r="C863" s="16"/>
    </row>
    <row r="864">
      <c r="A864" s="16"/>
      <c r="B864" s="16"/>
      <c r="C864" s="16"/>
    </row>
    <row r="865">
      <c r="A865" s="16"/>
      <c r="B865" s="16"/>
      <c r="C865" s="16"/>
    </row>
    <row r="866">
      <c r="A866" s="16"/>
      <c r="B866" s="16"/>
      <c r="C866" s="16"/>
    </row>
    <row r="867">
      <c r="A867" s="16"/>
      <c r="B867" s="16"/>
      <c r="C867" s="16"/>
    </row>
    <row r="868">
      <c r="A868" s="16"/>
      <c r="B868" s="16"/>
      <c r="C868" s="16"/>
    </row>
    <row r="869">
      <c r="A869" s="16"/>
      <c r="B869" s="16"/>
      <c r="C869" s="16"/>
    </row>
    <row r="870">
      <c r="A870" s="16"/>
      <c r="B870" s="16"/>
      <c r="C870" s="16"/>
    </row>
    <row r="871">
      <c r="A871" s="16"/>
      <c r="B871" s="16"/>
      <c r="C871" s="16"/>
    </row>
    <row r="872">
      <c r="A872" s="16"/>
      <c r="B872" s="16"/>
      <c r="C872" s="16"/>
    </row>
    <row r="873">
      <c r="A873" s="16"/>
      <c r="B873" s="16"/>
      <c r="C873" s="16"/>
    </row>
    <row r="874">
      <c r="A874" s="16"/>
      <c r="B874" s="16"/>
      <c r="C874" s="16"/>
    </row>
    <row r="875">
      <c r="A875" s="16"/>
      <c r="B875" s="16"/>
      <c r="C875" s="16"/>
    </row>
    <row r="876">
      <c r="A876" s="16"/>
      <c r="B876" s="16"/>
      <c r="C876" s="16"/>
    </row>
    <row r="877">
      <c r="A877" s="16"/>
      <c r="B877" s="16"/>
      <c r="C877" s="16"/>
    </row>
    <row r="878">
      <c r="A878" s="16"/>
      <c r="B878" s="16"/>
      <c r="C878" s="16"/>
    </row>
    <row r="879">
      <c r="A879" s="16"/>
      <c r="B879" s="16"/>
      <c r="C879" s="16"/>
    </row>
    <row r="880">
      <c r="A880" s="16"/>
      <c r="B880" s="16"/>
      <c r="C880" s="16"/>
    </row>
    <row r="881">
      <c r="A881" s="16"/>
      <c r="B881" s="16"/>
      <c r="C881" s="16"/>
    </row>
    <row r="882">
      <c r="A882" s="16"/>
      <c r="B882" s="16"/>
      <c r="C882" s="16"/>
    </row>
    <row r="883">
      <c r="A883" s="16"/>
      <c r="B883" s="16"/>
      <c r="C883" s="16"/>
    </row>
    <row r="884">
      <c r="A884" s="16"/>
      <c r="B884" s="16"/>
      <c r="C884" s="16"/>
    </row>
    <row r="885">
      <c r="A885" s="16"/>
      <c r="B885" s="16"/>
      <c r="C885" s="16"/>
    </row>
    <row r="886">
      <c r="A886" s="16"/>
      <c r="B886" s="16"/>
      <c r="C886" s="16"/>
    </row>
    <row r="887">
      <c r="A887" s="16"/>
      <c r="B887" s="16"/>
      <c r="C887" s="16"/>
    </row>
    <row r="888">
      <c r="A888" s="16"/>
      <c r="B888" s="16"/>
      <c r="C888" s="16"/>
    </row>
    <row r="889">
      <c r="A889" s="16"/>
      <c r="B889" s="16"/>
      <c r="C889" s="16"/>
    </row>
    <row r="890">
      <c r="A890" s="16"/>
      <c r="B890" s="16"/>
      <c r="C890" s="16"/>
    </row>
    <row r="891">
      <c r="A891" s="16"/>
      <c r="B891" s="16"/>
      <c r="C891" s="16"/>
    </row>
    <row r="892">
      <c r="A892" s="16"/>
      <c r="B892" s="16"/>
      <c r="C892" s="16"/>
    </row>
    <row r="893">
      <c r="A893" s="16"/>
      <c r="B893" s="16"/>
      <c r="C893" s="16"/>
    </row>
    <row r="894">
      <c r="A894" s="16"/>
      <c r="B894" s="16"/>
      <c r="C894" s="16"/>
    </row>
    <row r="895">
      <c r="A895" s="16"/>
      <c r="B895" s="16"/>
      <c r="C895" s="16"/>
    </row>
    <row r="896">
      <c r="A896" s="16"/>
      <c r="B896" s="16"/>
      <c r="C896" s="16"/>
    </row>
    <row r="897">
      <c r="A897" s="16"/>
      <c r="B897" s="16"/>
      <c r="C897" s="16"/>
    </row>
    <row r="898">
      <c r="A898" s="16"/>
      <c r="B898" s="16"/>
      <c r="C898" s="16"/>
    </row>
    <row r="899">
      <c r="A899" s="16"/>
      <c r="B899" s="16"/>
      <c r="C899" s="16"/>
    </row>
    <row r="900">
      <c r="A900" s="16"/>
      <c r="B900" s="16"/>
      <c r="C900" s="16"/>
    </row>
    <row r="901">
      <c r="A901" s="16"/>
      <c r="B901" s="16"/>
      <c r="C901" s="16"/>
    </row>
    <row r="902">
      <c r="A902" s="16"/>
      <c r="B902" s="16"/>
      <c r="C902" s="16"/>
    </row>
    <row r="903">
      <c r="A903" s="16"/>
      <c r="B903" s="16"/>
      <c r="C903" s="16"/>
    </row>
    <row r="904">
      <c r="A904" s="16"/>
      <c r="B904" s="16"/>
      <c r="C904" s="16"/>
    </row>
    <row r="905">
      <c r="A905" s="16"/>
      <c r="B905" s="16"/>
      <c r="C905" s="16"/>
    </row>
    <row r="906">
      <c r="A906" s="16"/>
      <c r="B906" s="16"/>
      <c r="C906" s="16"/>
    </row>
    <row r="907">
      <c r="A907" s="16"/>
      <c r="B907" s="16"/>
      <c r="C907" s="16"/>
    </row>
    <row r="908">
      <c r="A908" s="16"/>
      <c r="B908" s="16"/>
      <c r="C908" s="16"/>
    </row>
    <row r="909">
      <c r="A909" s="16"/>
      <c r="B909" s="16"/>
      <c r="C909" s="16"/>
    </row>
    <row r="910">
      <c r="A910" s="16"/>
      <c r="B910" s="16"/>
      <c r="C910" s="16"/>
    </row>
    <row r="911">
      <c r="A911" s="16"/>
      <c r="B911" s="16"/>
      <c r="C911" s="16"/>
    </row>
    <row r="912">
      <c r="A912" s="16"/>
      <c r="B912" s="16"/>
      <c r="C912" s="16"/>
    </row>
    <row r="913">
      <c r="A913" s="16"/>
      <c r="B913" s="16"/>
      <c r="C913" s="16"/>
    </row>
    <row r="914">
      <c r="A914" s="16"/>
      <c r="B914" s="16"/>
      <c r="C914" s="16"/>
    </row>
    <row r="915">
      <c r="A915" s="16"/>
      <c r="B915" s="16"/>
      <c r="C915" s="16"/>
    </row>
    <row r="916">
      <c r="A916" s="16"/>
      <c r="B916" s="16"/>
      <c r="C916" s="16"/>
    </row>
    <row r="917">
      <c r="A917" s="16"/>
      <c r="B917" s="16"/>
      <c r="C917" s="16"/>
    </row>
    <row r="918">
      <c r="A918" s="16"/>
      <c r="B918" s="16"/>
      <c r="C918" s="16"/>
    </row>
    <row r="919">
      <c r="A919" s="16"/>
      <c r="B919" s="16"/>
      <c r="C919" s="16"/>
    </row>
    <row r="920">
      <c r="A920" s="16"/>
      <c r="B920" s="16"/>
      <c r="C920" s="16"/>
    </row>
    <row r="921">
      <c r="A921" s="16"/>
      <c r="B921" s="16"/>
      <c r="C921" s="16"/>
    </row>
    <row r="922">
      <c r="A922" s="16"/>
      <c r="B922" s="16"/>
      <c r="C922" s="16"/>
    </row>
    <row r="923">
      <c r="A923" s="16"/>
      <c r="B923" s="16"/>
      <c r="C923" s="16"/>
    </row>
    <row r="924">
      <c r="A924" s="16"/>
      <c r="B924" s="16"/>
      <c r="C924" s="16"/>
    </row>
    <row r="925">
      <c r="A925" s="16"/>
      <c r="B925" s="16"/>
      <c r="C925" s="16"/>
    </row>
    <row r="926">
      <c r="A926" s="16"/>
      <c r="B926" s="16"/>
      <c r="C926" s="16"/>
    </row>
    <row r="927">
      <c r="A927" s="16"/>
      <c r="B927" s="16"/>
      <c r="C927" s="16"/>
    </row>
    <row r="928">
      <c r="A928" s="16"/>
      <c r="B928" s="16"/>
      <c r="C928" s="16"/>
    </row>
    <row r="929">
      <c r="A929" s="16"/>
      <c r="B929" s="16"/>
      <c r="C929" s="16"/>
    </row>
    <row r="930">
      <c r="A930" s="16"/>
      <c r="B930" s="16"/>
      <c r="C930" s="16"/>
    </row>
    <row r="931">
      <c r="A931" s="16"/>
      <c r="B931" s="16"/>
      <c r="C931" s="16"/>
    </row>
    <row r="932">
      <c r="A932" s="16"/>
      <c r="B932" s="16"/>
      <c r="C932" s="16"/>
    </row>
    <row r="933">
      <c r="A933" s="16"/>
      <c r="B933" s="16"/>
      <c r="C933" s="16"/>
    </row>
    <row r="934">
      <c r="A934" s="16"/>
      <c r="B934" s="16"/>
      <c r="C934" s="16"/>
    </row>
    <row r="935">
      <c r="A935" s="16"/>
      <c r="B935" s="16"/>
      <c r="C935" s="16"/>
    </row>
    <row r="936">
      <c r="A936" s="16"/>
      <c r="B936" s="16"/>
      <c r="C936" s="16"/>
    </row>
    <row r="937">
      <c r="A937" s="16"/>
      <c r="B937" s="16"/>
      <c r="C937" s="16"/>
    </row>
    <row r="938">
      <c r="A938" s="16"/>
      <c r="B938" s="16"/>
      <c r="C938" s="16"/>
    </row>
    <row r="939">
      <c r="A939" s="16"/>
      <c r="B939" s="16"/>
      <c r="C939" s="16"/>
    </row>
    <row r="940">
      <c r="A940" s="16"/>
      <c r="B940" s="16"/>
      <c r="C940" s="16"/>
    </row>
    <row r="941">
      <c r="A941" s="16"/>
      <c r="B941" s="16"/>
      <c r="C941" s="16"/>
    </row>
    <row r="942">
      <c r="A942" s="16"/>
      <c r="B942" s="16"/>
      <c r="C942" s="16"/>
    </row>
    <row r="943">
      <c r="A943" s="16"/>
      <c r="B943" s="16"/>
      <c r="C943" s="16"/>
    </row>
    <row r="944">
      <c r="A944" s="16"/>
      <c r="B944" s="16"/>
      <c r="C944" s="16"/>
    </row>
    <row r="945">
      <c r="A945" s="16"/>
      <c r="B945" s="16"/>
      <c r="C945" s="16"/>
    </row>
    <row r="946">
      <c r="A946" s="16"/>
      <c r="B946" s="16"/>
      <c r="C946" s="16"/>
    </row>
    <row r="947">
      <c r="A947" s="16"/>
      <c r="B947" s="16"/>
      <c r="C947" s="16"/>
    </row>
    <row r="948">
      <c r="A948" s="16"/>
      <c r="B948" s="16"/>
      <c r="C948" s="16"/>
    </row>
    <row r="949">
      <c r="A949" s="16"/>
      <c r="B949" s="16"/>
      <c r="C949" s="16"/>
    </row>
    <row r="950">
      <c r="A950" s="16"/>
      <c r="B950" s="16"/>
      <c r="C950" s="16"/>
    </row>
    <row r="951">
      <c r="A951" s="16"/>
      <c r="B951" s="16"/>
      <c r="C951" s="16"/>
    </row>
    <row r="952">
      <c r="A952" s="16"/>
      <c r="B952" s="16"/>
      <c r="C952" s="16"/>
    </row>
    <row r="953">
      <c r="A953" s="16"/>
      <c r="B953" s="16"/>
      <c r="C953" s="16"/>
    </row>
    <row r="954">
      <c r="A954" s="16"/>
      <c r="B954" s="16"/>
      <c r="C954" s="16"/>
    </row>
    <row r="955">
      <c r="A955" s="16"/>
      <c r="B955" s="16"/>
      <c r="C955" s="16"/>
    </row>
    <row r="956">
      <c r="A956" s="16"/>
      <c r="B956" s="16"/>
      <c r="C956" s="16"/>
    </row>
    <row r="957">
      <c r="A957" s="16"/>
      <c r="B957" s="16"/>
      <c r="C957" s="16"/>
    </row>
    <row r="958">
      <c r="A958" s="16"/>
      <c r="B958" s="16"/>
      <c r="C958" s="16"/>
    </row>
    <row r="959">
      <c r="A959" s="16"/>
      <c r="B959" s="16"/>
      <c r="C959" s="16"/>
    </row>
    <row r="960">
      <c r="A960" s="16"/>
      <c r="B960" s="16"/>
      <c r="C960" s="16"/>
    </row>
    <row r="961">
      <c r="A961" s="16"/>
      <c r="B961" s="16"/>
      <c r="C961" s="16"/>
    </row>
    <row r="962">
      <c r="A962" s="16"/>
      <c r="B962" s="16"/>
      <c r="C962" s="16"/>
    </row>
    <row r="963">
      <c r="A963" s="16"/>
      <c r="B963" s="16"/>
      <c r="C963" s="16"/>
    </row>
    <row r="964">
      <c r="A964" s="16"/>
      <c r="B964" s="16"/>
      <c r="C964" s="16"/>
    </row>
    <row r="965">
      <c r="A965" s="16"/>
      <c r="B965" s="16"/>
      <c r="C965" s="16"/>
    </row>
    <row r="966">
      <c r="A966" s="16"/>
      <c r="B966" s="16"/>
      <c r="C966" s="16"/>
    </row>
    <row r="967">
      <c r="A967" s="16"/>
      <c r="B967" s="16"/>
      <c r="C967" s="16"/>
    </row>
    <row r="968">
      <c r="A968" s="16"/>
      <c r="B968" s="16"/>
      <c r="C968" s="16"/>
    </row>
    <row r="969">
      <c r="A969" s="16"/>
      <c r="B969" s="16"/>
      <c r="C969" s="16"/>
    </row>
    <row r="970">
      <c r="A970" s="16"/>
      <c r="B970" s="16"/>
      <c r="C970" s="16"/>
    </row>
    <row r="971">
      <c r="A971" s="16"/>
      <c r="B971" s="16"/>
      <c r="C971" s="16"/>
    </row>
    <row r="972">
      <c r="A972" s="16"/>
      <c r="B972" s="16"/>
      <c r="C972" s="16"/>
    </row>
    <row r="973">
      <c r="A973" s="16"/>
      <c r="B973" s="16"/>
      <c r="C973" s="16"/>
    </row>
    <row r="974">
      <c r="A974" s="16"/>
      <c r="B974" s="16"/>
      <c r="C974" s="16"/>
    </row>
    <row r="975">
      <c r="A975" s="16"/>
      <c r="B975" s="16"/>
      <c r="C975" s="16"/>
    </row>
    <row r="976">
      <c r="A976" s="16"/>
      <c r="B976" s="16"/>
      <c r="C976" s="16"/>
    </row>
    <row r="977">
      <c r="A977" s="16"/>
      <c r="B977" s="16"/>
      <c r="C977" s="16"/>
    </row>
    <row r="978">
      <c r="A978" s="16"/>
      <c r="B978" s="16"/>
      <c r="C978" s="16"/>
    </row>
    <row r="979">
      <c r="A979" s="16"/>
      <c r="B979" s="16"/>
      <c r="C979" s="16"/>
    </row>
    <row r="980">
      <c r="A980" s="16"/>
      <c r="B980" s="16"/>
      <c r="C980" s="16"/>
    </row>
    <row r="981">
      <c r="A981" s="16"/>
      <c r="B981" s="16"/>
      <c r="C981" s="16"/>
    </row>
    <row r="982">
      <c r="A982" s="16"/>
      <c r="B982" s="16"/>
      <c r="C982" s="16"/>
    </row>
    <row r="983">
      <c r="A983" s="16"/>
      <c r="B983" s="16"/>
      <c r="C983" s="16"/>
    </row>
    <row r="984">
      <c r="A984" s="16"/>
      <c r="B984" s="16"/>
      <c r="C984" s="16"/>
    </row>
    <row r="985">
      <c r="A985" s="16"/>
      <c r="B985" s="16"/>
      <c r="C985" s="16"/>
    </row>
    <row r="986">
      <c r="A986" s="16"/>
      <c r="B986" s="16"/>
      <c r="C986" s="16"/>
    </row>
    <row r="987">
      <c r="A987" s="16"/>
      <c r="B987" s="16"/>
      <c r="C987" s="16"/>
    </row>
    <row r="988">
      <c r="A988" s="16"/>
      <c r="B988" s="16"/>
      <c r="C988" s="16"/>
    </row>
    <row r="989">
      <c r="A989" s="16"/>
      <c r="B989" s="16"/>
      <c r="C989" s="16"/>
    </row>
    <row r="990">
      <c r="A990" s="16"/>
      <c r="B990" s="16"/>
      <c r="C990" s="16"/>
    </row>
    <row r="991">
      <c r="A991" s="16"/>
      <c r="B991" s="16"/>
      <c r="C991" s="16"/>
    </row>
    <row r="992">
      <c r="A992" s="16"/>
      <c r="B992" s="16"/>
      <c r="C992" s="16"/>
    </row>
    <row r="993">
      <c r="A993" s="16"/>
      <c r="B993" s="16"/>
      <c r="C993" s="16"/>
    </row>
    <row r="994">
      <c r="A994" s="16"/>
      <c r="B994" s="16"/>
      <c r="C994" s="16"/>
    </row>
    <row r="995">
      <c r="A995" s="16"/>
      <c r="B995" s="16"/>
      <c r="C995" s="16"/>
    </row>
    <row r="996">
      <c r="A996" s="16"/>
      <c r="B996" s="16"/>
      <c r="C996" s="16"/>
    </row>
    <row r="997">
      <c r="A997" s="16"/>
      <c r="B997" s="16"/>
      <c r="C997" s="16"/>
    </row>
    <row r="998">
      <c r="A998" s="16"/>
      <c r="B998" s="16"/>
      <c r="C998" s="16"/>
    </row>
    <row r="999">
      <c r="A999" s="16"/>
      <c r="B999" s="16"/>
      <c r="C999" s="16"/>
    </row>
    <row r="1000">
      <c r="A1000" s="16"/>
      <c r="B1000" s="16"/>
      <c r="C1000" s="16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</sheetData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E1" s="109" t="s">
        <v>4054</v>
      </c>
      <c r="F1" s="109" t="s">
        <v>4055</v>
      </c>
      <c r="G1" s="109" t="s">
        <v>4056</v>
      </c>
      <c r="H1" s="109" t="s">
        <v>4057</v>
      </c>
      <c r="J1" s="109" t="s">
        <v>4054</v>
      </c>
      <c r="K1" s="109" t="s">
        <v>4055</v>
      </c>
      <c r="L1" s="109" t="s">
        <v>4056</v>
      </c>
      <c r="M1" s="109" t="s">
        <v>4057</v>
      </c>
      <c r="O1" s="109" t="s">
        <v>4054</v>
      </c>
      <c r="P1" s="109" t="s">
        <v>4055</v>
      </c>
      <c r="Q1" s="109" t="s">
        <v>4056</v>
      </c>
      <c r="R1" s="109" t="s">
        <v>4057</v>
      </c>
    </row>
    <row r="2">
      <c r="E2" s="110">
        <v>45509.49586805556</v>
      </c>
      <c r="F2" s="111">
        <v>2012.0</v>
      </c>
      <c r="G2" s="112">
        <v>600.0</v>
      </c>
      <c r="H2" s="113">
        <v>12233.988599999999</v>
      </c>
      <c r="J2" s="114">
        <v>45513.78486111111</v>
      </c>
      <c r="K2" s="77">
        <v>2008.0</v>
      </c>
      <c r="L2" s="115">
        <v>441.0</v>
      </c>
      <c r="M2" s="116">
        <v>8991.981620999999</v>
      </c>
      <c r="O2" s="114">
        <v>45563.594826388886</v>
      </c>
      <c r="P2" s="77">
        <v>2055.0</v>
      </c>
      <c r="Q2" s="115">
        <v>997.0</v>
      </c>
      <c r="R2" s="116">
        <v>19242.100000000002</v>
      </c>
    </row>
    <row r="3">
      <c r="E3" s="110">
        <v>45511.66605324074</v>
      </c>
      <c r="F3" s="111">
        <v>2010.0</v>
      </c>
      <c r="G3" s="112">
        <v>150.03</v>
      </c>
      <c r="H3" s="113">
        <v>2938.43852019</v>
      </c>
      <c r="J3" s="114">
        <v>45513.4955787037</v>
      </c>
      <c r="K3" s="77">
        <v>2009.0</v>
      </c>
      <c r="L3" s="115">
        <v>476.0</v>
      </c>
      <c r="M3" s="116">
        <v>9705.630955999999</v>
      </c>
      <c r="O3" s="114">
        <v>45567.51472222222</v>
      </c>
      <c r="P3" s="77">
        <v>2047.0</v>
      </c>
      <c r="Q3" s="115">
        <v>974.25</v>
      </c>
      <c r="R3" s="116">
        <v>18932.682087</v>
      </c>
    </row>
    <row r="4">
      <c r="E4" s="110">
        <v>45511.65634259259</v>
      </c>
      <c r="F4" s="111">
        <v>2008.0</v>
      </c>
      <c r="G4" s="112">
        <v>150.03</v>
      </c>
      <c r="H4" s="113">
        <v>2938.43852019</v>
      </c>
      <c r="J4" s="114">
        <v>45513.48241898148</v>
      </c>
      <c r="K4" s="77">
        <v>2005.0</v>
      </c>
      <c r="L4" s="115">
        <v>658.0</v>
      </c>
      <c r="M4" s="116">
        <v>13416.607498</v>
      </c>
      <c r="O4" s="114">
        <v>45565.75449074074</v>
      </c>
      <c r="P4" s="77">
        <v>2031.0</v>
      </c>
      <c r="Q4" s="115">
        <v>443.59</v>
      </c>
      <c r="R4" s="116">
        <v>8620.32173156</v>
      </c>
    </row>
    <row r="5">
      <c r="E5" s="110">
        <v>45511.64730324074</v>
      </c>
      <c r="F5" s="111">
        <v>2007.0</v>
      </c>
      <c r="G5" s="112">
        <v>150.51</v>
      </c>
      <c r="H5" s="113">
        <v>2947.8396432299996</v>
      </c>
      <c r="J5" s="114">
        <v>45513.465462962966</v>
      </c>
      <c r="K5" s="77">
        <v>2004.0</v>
      </c>
      <c r="L5" s="115">
        <v>468.0</v>
      </c>
      <c r="M5" s="116">
        <v>9542.511107999999</v>
      </c>
      <c r="O5" s="114">
        <v>45565.745046296295</v>
      </c>
      <c r="P5" s="77">
        <v>2030.0</v>
      </c>
      <c r="Q5" s="115">
        <v>590.42</v>
      </c>
      <c r="R5" s="116">
        <v>11473.68145528</v>
      </c>
    </row>
    <row r="6">
      <c r="E6" s="110">
        <v>45511.638657407406</v>
      </c>
      <c r="F6" s="111">
        <v>2004.0</v>
      </c>
      <c r="G6" s="112">
        <v>150.01</v>
      </c>
      <c r="H6" s="113">
        <v>2938.04680673</v>
      </c>
      <c r="J6" s="114">
        <v>45513.45655092593</v>
      </c>
      <c r="K6" s="77">
        <v>2007.0</v>
      </c>
      <c r="L6" s="115">
        <v>455.0</v>
      </c>
      <c r="M6" s="116">
        <v>9277.441354999999</v>
      </c>
      <c r="O6" s="114">
        <v>45565.69733796296</v>
      </c>
      <c r="P6" s="77">
        <v>2046.0</v>
      </c>
      <c r="Q6" s="115">
        <v>992.4</v>
      </c>
      <c r="R6" s="116">
        <v>19285.3925616</v>
      </c>
    </row>
    <row r="7">
      <c r="E7" s="110">
        <v>45511.62283564815</v>
      </c>
      <c r="F7" s="111">
        <v>2009.0</v>
      </c>
      <c r="G7" s="112">
        <v>100.32</v>
      </c>
      <c r="H7" s="113">
        <v>1964.8347153599998</v>
      </c>
      <c r="J7" s="114">
        <v>45518.45810185185</v>
      </c>
      <c r="K7" s="77">
        <v>2010.0</v>
      </c>
      <c r="L7" s="115">
        <v>462.0</v>
      </c>
      <c r="M7" s="116">
        <v>9097.56771</v>
      </c>
      <c r="O7" s="114">
        <v>45568.77305555555</v>
      </c>
      <c r="P7" s="77">
        <v>2036.0</v>
      </c>
      <c r="Q7" s="115">
        <v>47.92</v>
      </c>
      <c r="R7" s="116">
        <v>924.2106134400001</v>
      </c>
    </row>
    <row r="8">
      <c r="E8" s="110">
        <v>45511.52521990741</v>
      </c>
      <c r="F8" s="111">
        <v>2006.0</v>
      </c>
      <c r="G8" s="112">
        <v>150.09</v>
      </c>
      <c r="H8" s="113">
        <v>2939.61366057</v>
      </c>
      <c r="J8" s="114">
        <v>45519.514861111114</v>
      </c>
      <c r="K8" s="77">
        <v>2006.0</v>
      </c>
      <c r="L8" s="115">
        <v>531.96</v>
      </c>
      <c r="M8" s="116">
        <v>10475.1993918</v>
      </c>
      <c r="O8" s="114">
        <v>45568.49319444445</v>
      </c>
      <c r="P8" s="77">
        <v>2036.0</v>
      </c>
      <c r="Q8" s="115">
        <v>965.92</v>
      </c>
      <c r="R8" s="116">
        <v>18770.80449728</v>
      </c>
    </row>
    <row r="9">
      <c r="E9" s="117" t="s">
        <v>4058</v>
      </c>
      <c r="F9" s="118"/>
      <c r="G9" s="119">
        <f t="shared" ref="G9:H9" si="1">SUM(G2:G8)</f>
        <v>1450.99</v>
      </c>
      <c r="H9" s="113">
        <f t="shared" si="1"/>
        <v>28901.20047</v>
      </c>
      <c r="J9" s="120" t="s">
        <v>4058</v>
      </c>
      <c r="K9" s="118"/>
      <c r="L9" s="121">
        <f t="shared" ref="L9:M9" si="2">SUM(L2:L8)</f>
        <v>3491.96</v>
      </c>
      <c r="M9" s="122">
        <f t="shared" si="2"/>
        <v>70506.93964</v>
      </c>
      <c r="O9" s="120" t="s">
        <v>4058</v>
      </c>
      <c r="P9" s="118"/>
      <c r="Q9" s="121">
        <f t="shared" ref="Q9:R9" si="3">SUM(Q2:Q8)</f>
        <v>5011.5</v>
      </c>
      <c r="R9" s="122">
        <f t="shared" si="3"/>
        <v>97249.19295</v>
      </c>
    </row>
    <row r="10">
      <c r="J10" s="37"/>
      <c r="K10" s="37"/>
      <c r="L10" s="37"/>
      <c r="M10" s="37"/>
    </row>
    <row r="11">
      <c r="J11" s="37"/>
      <c r="K11" s="37"/>
      <c r="L11" s="37"/>
      <c r="M11" s="37"/>
    </row>
    <row r="12">
      <c r="J12" s="37"/>
      <c r="K12" s="37"/>
      <c r="L12" s="37"/>
      <c r="M12" s="37"/>
    </row>
    <row r="13">
      <c r="J13" s="37"/>
      <c r="K13" s="37"/>
      <c r="L13" s="37"/>
      <c r="M13" s="37"/>
    </row>
    <row r="14">
      <c r="J14" s="37"/>
      <c r="K14" s="37"/>
      <c r="L14" s="37"/>
      <c r="M14" s="37"/>
    </row>
    <row r="15">
      <c r="J15" s="37"/>
      <c r="K15" s="37"/>
      <c r="L15" s="37"/>
      <c r="M15" s="37"/>
    </row>
    <row r="16">
      <c r="E16" s="109" t="s">
        <v>4054</v>
      </c>
      <c r="F16" s="109" t="s">
        <v>4055</v>
      </c>
      <c r="G16" s="109" t="s">
        <v>4056</v>
      </c>
      <c r="H16" s="109" t="s">
        <v>4057</v>
      </c>
      <c r="J16" s="109" t="s">
        <v>4054</v>
      </c>
      <c r="K16" s="109" t="s">
        <v>4055</v>
      </c>
      <c r="L16" s="109" t="s">
        <v>4056</v>
      </c>
      <c r="M16" s="109" t="s">
        <v>4057</v>
      </c>
      <c r="O16" s="109" t="s">
        <v>4054</v>
      </c>
      <c r="P16" s="109" t="s">
        <v>4055</v>
      </c>
      <c r="Q16" s="109" t="s">
        <v>4056</v>
      </c>
      <c r="R16" s="109" t="s">
        <v>4057</v>
      </c>
    </row>
    <row r="17">
      <c r="E17" s="114">
        <v>45522.0</v>
      </c>
      <c r="F17" s="77">
        <v>2006.0</v>
      </c>
      <c r="G17" s="115">
        <v>49.0</v>
      </c>
      <c r="H17" s="116">
        <v>954.7555920000001</v>
      </c>
      <c r="J17" s="123">
        <v>45532.53900462963</v>
      </c>
      <c r="K17" s="77">
        <v>1604.0</v>
      </c>
      <c r="L17" s="115">
        <v>100.0</v>
      </c>
      <c r="M17" s="116">
        <v>1974.3428999999999</v>
      </c>
      <c r="O17" s="114">
        <v>45569.42901620371</v>
      </c>
      <c r="P17" s="77">
        <v>2040.0</v>
      </c>
      <c r="Q17" s="115">
        <v>984.0</v>
      </c>
      <c r="R17" s="116">
        <v>19122.154656000002</v>
      </c>
    </row>
    <row r="18">
      <c r="E18" s="114">
        <v>45524.0</v>
      </c>
      <c r="F18" s="77">
        <v>2009.0</v>
      </c>
      <c r="G18" s="115">
        <v>57.0</v>
      </c>
      <c r="H18" s="116">
        <v>1110.634056</v>
      </c>
      <c r="J18" s="123">
        <v>45534.67482638889</v>
      </c>
      <c r="K18" s="77">
        <v>1586.0</v>
      </c>
      <c r="L18" s="115">
        <v>60.0</v>
      </c>
      <c r="M18" s="116">
        <v>1184.60574</v>
      </c>
      <c r="O18" s="114">
        <v>45570.611180555556</v>
      </c>
      <c r="P18" s="77">
        <v>2039.0</v>
      </c>
      <c r="Q18" s="115">
        <v>998.0</v>
      </c>
      <c r="R18" s="116">
        <v>19394.217832000002</v>
      </c>
    </row>
    <row r="19">
      <c r="E19" s="114">
        <v>45526.0</v>
      </c>
      <c r="F19" s="77">
        <v>2011.0</v>
      </c>
      <c r="G19" s="115">
        <v>100.0</v>
      </c>
      <c r="H19" s="116">
        <v>1980.3774</v>
      </c>
      <c r="J19" s="120" t="s">
        <v>4058</v>
      </c>
      <c r="K19" s="118"/>
      <c r="L19" s="124">
        <f t="shared" ref="L19:M19" si="4">SUM(L12:L18)</f>
        <v>160</v>
      </c>
      <c r="M19" s="122">
        <f t="shared" si="4"/>
        <v>3158.94864</v>
      </c>
      <c r="O19" s="114">
        <v>45570.59232638889</v>
      </c>
      <c r="P19" s="77">
        <v>2052.0</v>
      </c>
      <c r="Q19" s="115">
        <v>508.0</v>
      </c>
      <c r="R19" s="116">
        <v>9872.006672000001</v>
      </c>
    </row>
    <row r="20">
      <c r="E20" s="114">
        <v>45526.0</v>
      </c>
      <c r="F20" s="77">
        <v>2013.0</v>
      </c>
      <c r="G20" s="115">
        <v>100.0</v>
      </c>
      <c r="H20" s="116">
        <v>1980.3774</v>
      </c>
      <c r="J20" s="37"/>
      <c r="K20" s="37"/>
      <c r="L20" s="37"/>
      <c r="M20" s="37"/>
      <c r="O20" s="114">
        <v>45572.63600694444</v>
      </c>
      <c r="P20" s="77">
        <v>2028.0</v>
      </c>
      <c r="Q20" s="115">
        <v>151.0</v>
      </c>
      <c r="R20" s="116">
        <v>2925.28374</v>
      </c>
    </row>
    <row r="21">
      <c r="E21" s="114">
        <v>45524.0</v>
      </c>
      <c r="F21" s="77">
        <v>2032.0</v>
      </c>
      <c r="G21" s="115">
        <v>959.0</v>
      </c>
      <c r="H21" s="125">
        <v>18884.35</v>
      </c>
      <c r="J21" s="37"/>
      <c r="K21" s="37"/>
      <c r="L21" s="37"/>
      <c r="M21" s="37"/>
      <c r="O21" s="114">
        <v>45573.76131944444</v>
      </c>
      <c r="P21" s="77">
        <v>2024.0</v>
      </c>
      <c r="Q21" s="115">
        <v>558.11</v>
      </c>
      <c r="R21" s="116">
        <v>10812.1199214</v>
      </c>
    </row>
    <row r="22">
      <c r="E22" s="114">
        <v>45524.0</v>
      </c>
      <c r="F22" s="77">
        <v>2033.0</v>
      </c>
      <c r="G22" s="115">
        <v>887.0</v>
      </c>
      <c r="H22" s="116">
        <v>17466.542335</v>
      </c>
      <c r="J22" s="109" t="s">
        <v>4054</v>
      </c>
      <c r="K22" s="109" t="s">
        <v>4055</v>
      </c>
      <c r="L22" s="109" t="s">
        <v>4056</v>
      </c>
      <c r="M22" s="109" t="s">
        <v>4057</v>
      </c>
      <c r="O22" s="114">
        <v>45573.71045138889</v>
      </c>
      <c r="P22" s="77">
        <v>2025.0</v>
      </c>
      <c r="Q22" s="115">
        <v>594.12</v>
      </c>
      <c r="R22" s="116">
        <v>11509.7322888</v>
      </c>
    </row>
    <row r="23">
      <c r="E23" s="120" t="s">
        <v>4058</v>
      </c>
      <c r="F23" s="118"/>
      <c r="G23" s="124">
        <f t="shared" ref="G23:H23" si="5">SUM(G16:G22)</f>
        <v>2152</v>
      </c>
      <c r="H23" s="122">
        <f t="shared" si="5"/>
        <v>42377.03678</v>
      </c>
      <c r="J23" s="114">
        <v>45548.0</v>
      </c>
      <c r="K23" s="77">
        <v>2010.0</v>
      </c>
      <c r="L23" s="115">
        <v>71.0</v>
      </c>
      <c r="M23" s="125">
        <v>1455.24</v>
      </c>
      <c r="O23" s="114">
        <v>45575.723541666666</v>
      </c>
      <c r="P23" s="77">
        <v>2026.0</v>
      </c>
      <c r="Q23" s="115">
        <v>234.9</v>
      </c>
      <c r="R23" s="116">
        <v>4550.656626</v>
      </c>
    </row>
    <row r="24">
      <c r="J24" s="114">
        <v>45553.0</v>
      </c>
      <c r="K24" s="77">
        <v>2045.0</v>
      </c>
      <c r="L24" s="115">
        <v>76.0</v>
      </c>
      <c r="M24" s="125">
        <v>1495.26</v>
      </c>
      <c r="O24" s="114">
        <v>45575.69388888889</v>
      </c>
      <c r="P24" s="77">
        <v>2029.0</v>
      </c>
      <c r="Q24" s="115">
        <v>552.72</v>
      </c>
      <c r="R24" s="116">
        <v>10707.7008528</v>
      </c>
    </row>
    <row r="25">
      <c r="J25" s="114">
        <v>45553.0</v>
      </c>
      <c r="K25" s="77">
        <v>2038.0</v>
      </c>
      <c r="L25" s="115">
        <v>1.0</v>
      </c>
      <c r="M25" s="125">
        <v>19.69</v>
      </c>
      <c r="O25" s="114">
        <v>45575.66185185185</v>
      </c>
      <c r="P25" s="77">
        <v>2028.0</v>
      </c>
      <c r="Q25" s="115">
        <v>447.16</v>
      </c>
      <c r="R25" s="116">
        <v>8662.7144184</v>
      </c>
    </row>
    <row r="26">
      <c r="J26" s="123">
        <v>45553.0</v>
      </c>
      <c r="K26" s="77">
        <v>2035.0</v>
      </c>
      <c r="L26" s="77">
        <v>895.0</v>
      </c>
      <c r="M26" s="126">
        <v>17608.64</v>
      </c>
      <c r="O26" s="120" t="s">
        <v>4058</v>
      </c>
      <c r="P26" s="118"/>
      <c r="Q26" s="121">
        <f t="shared" ref="Q26:R26" si="6">SUM(Q19:Q25)</f>
        <v>3046.01</v>
      </c>
      <c r="R26" s="122">
        <f t="shared" si="6"/>
        <v>59040.21452</v>
      </c>
    </row>
    <row r="27">
      <c r="J27" s="123">
        <v>45553.0</v>
      </c>
      <c r="K27" s="77">
        <v>2034.0</v>
      </c>
      <c r="L27" s="77">
        <v>940.0</v>
      </c>
      <c r="M27" s="126">
        <v>18493.99</v>
      </c>
    </row>
    <row r="28">
      <c r="J28" s="123">
        <v>45554.0</v>
      </c>
      <c r="K28" s="77">
        <v>2027.0</v>
      </c>
      <c r="L28" s="77">
        <v>333.0</v>
      </c>
      <c r="M28" s="126">
        <v>6551.6</v>
      </c>
    </row>
    <row r="29">
      <c r="J29" s="123">
        <v>45554.0</v>
      </c>
      <c r="K29" s="77">
        <v>2026.0</v>
      </c>
      <c r="L29" s="77">
        <v>200.0</v>
      </c>
      <c r="M29" s="126">
        <v>3943.75</v>
      </c>
    </row>
    <row r="30">
      <c r="J30" s="123">
        <v>45554.0</v>
      </c>
      <c r="K30" s="77">
        <v>2026.0</v>
      </c>
      <c r="L30" s="77">
        <v>100.0</v>
      </c>
      <c r="M30" s="126">
        <v>1968.23</v>
      </c>
    </row>
    <row r="31">
      <c r="J31" s="123">
        <v>45554.0</v>
      </c>
      <c r="K31" s="77">
        <v>2027.0</v>
      </c>
      <c r="L31" s="77">
        <v>100.0</v>
      </c>
      <c r="M31" s="126">
        <v>1972.95</v>
      </c>
    </row>
    <row r="32">
      <c r="J32" s="123">
        <v>45554.0</v>
      </c>
      <c r="K32" s="77">
        <v>2011.0</v>
      </c>
      <c r="L32" s="77">
        <v>100.0</v>
      </c>
      <c r="M32" s="126">
        <v>1976.69</v>
      </c>
    </row>
    <row r="33">
      <c r="J33" s="123">
        <v>45554.0</v>
      </c>
      <c r="K33" s="77">
        <v>2017.0</v>
      </c>
      <c r="L33" s="77">
        <v>100.0</v>
      </c>
      <c r="M33" s="126">
        <v>1974.73</v>
      </c>
    </row>
    <row r="34">
      <c r="J34" s="123">
        <v>45554.0</v>
      </c>
      <c r="K34" s="77">
        <v>2018.0</v>
      </c>
      <c r="L34" s="77">
        <v>117.0</v>
      </c>
      <c r="M34" s="126">
        <v>2303.68</v>
      </c>
    </row>
    <row r="35">
      <c r="J35" s="123">
        <v>45554.0</v>
      </c>
      <c r="K35" s="77">
        <v>2013.0</v>
      </c>
      <c r="L35" s="77">
        <v>108.0</v>
      </c>
      <c r="M35" s="126">
        <v>2132.51</v>
      </c>
    </row>
    <row r="36">
      <c r="J36" s="123">
        <v>45554.0</v>
      </c>
      <c r="K36" s="77">
        <v>2019.0</v>
      </c>
      <c r="L36" s="77">
        <v>101.0</v>
      </c>
      <c r="M36" s="126">
        <v>1980.23</v>
      </c>
    </row>
    <row r="37">
      <c r="J37" s="123">
        <v>45554.0</v>
      </c>
      <c r="K37" s="77">
        <v>2016.0</v>
      </c>
      <c r="L37" s="77">
        <v>101.0</v>
      </c>
      <c r="M37" s="126">
        <v>1982.01</v>
      </c>
    </row>
    <row r="38">
      <c r="J38" s="123">
        <v>45554.0</v>
      </c>
      <c r="K38" s="77">
        <v>2022.0</v>
      </c>
      <c r="L38" s="77">
        <v>100.0</v>
      </c>
      <c r="M38" s="126">
        <v>1970.99</v>
      </c>
    </row>
    <row r="39">
      <c r="J39" s="123">
        <v>45554.0</v>
      </c>
      <c r="K39" s="77">
        <v>2021.0</v>
      </c>
      <c r="L39" s="77">
        <v>100.0</v>
      </c>
      <c r="M39" s="126">
        <v>1972.17</v>
      </c>
    </row>
    <row r="40">
      <c r="J40" s="123">
        <v>45554.0</v>
      </c>
      <c r="K40" s="77">
        <v>2020.0</v>
      </c>
      <c r="L40" s="77">
        <v>100.0</v>
      </c>
      <c r="M40" s="126">
        <v>1974.33</v>
      </c>
    </row>
    <row r="41">
      <c r="J41" s="123">
        <v>45554.0</v>
      </c>
      <c r="K41" s="77">
        <v>2014.0</v>
      </c>
      <c r="L41" s="77">
        <v>105.0</v>
      </c>
      <c r="M41" s="126">
        <v>2063.06</v>
      </c>
    </row>
    <row r="42">
      <c r="J42" s="123">
        <v>45554.0</v>
      </c>
      <c r="K42" s="77">
        <v>2015.0</v>
      </c>
      <c r="L42" s="77">
        <v>117.0</v>
      </c>
      <c r="M42" s="126">
        <v>2293.45</v>
      </c>
    </row>
    <row r="43">
      <c r="J43" s="123">
        <v>45554.0</v>
      </c>
      <c r="K43" s="77">
        <v>2020.0</v>
      </c>
      <c r="L43" s="77">
        <v>104.0</v>
      </c>
      <c r="M43" s="126">
        <v>2044.18</v>
      </c>
    </row>
    <row r="44">
      <c r="J44" s="120" t="s">
        <v>4058</v>
      </c>
      <c r="K44" s="118"/>
      <c r="L44" s="121">
        <f t="shared" ref="L44:M44" si="7">SUM(L23:L43)</f>
        <v>3969</v>
      </c>
      <c r="M44" s="122">
        <f t="shared" si="7"/>
        <v>78177.38</v>
      </c>
    </row>
    <row r="48">
      <c r="J48" s="37"/>
      <c r="K48" s="37"/>
      <c r="L48" s="37"/>
      <c r="M48" s="37"/>
    </row>
    <row r="49">
      <c r="J49" s="37"/>
      <c r="K49" s="37"/>
      <c r="L49" s="37"/>
      <c r="M49" s="37"/>
    </row>
    <row r="50">
      <c r="J50" s="37"/>
      <c r="K50" s="37"/>
      <c r="L50" s="37"/>
      <c r="M50" s="37"/>
    </row>
    <row r="51">
      <c r="J51" s="37"/>
      <c r="K51" s="37"/>
      <c r="L51" s="37"/>
      <c r="M51" s="37"/>
    </row>
    <row r="52">
      <c r="J52" s="37"/>
      <c r="K52" s="37"/>
      <c r="L52" s="37"/>
      <c r="M52" s="37"/>
    </row>
    <row r="53">
      <c r="J53" s="37"/>
      <c r="K53" s="37"/>
      <c r="L53" s="37"/>
      <c r="M53" s="37"/>
    </row>
    <row r="54">
      <c r="J54" s="37"/>
      <c r="K54" s="37"/>
      <c r="L54" s="37"/>
      <c r="M54" s="37"/>
    </row>
    <row r="55">
      <c r="J55" s="37"/>
      <c r="K55" s="37"/>
      <c r="L55" s="37"/>
      <c r="M55" s="37"/>
    </row>
    <row r="56">
      <c r="J56" s="37"/>
      <c r="K56" s="37"/>
      <c r="L56" s="37"/>
      <c r="M56" s="37"/>
    </row>
    <row r="57">
      <c r="J57" s="37"/>
      <c r="K57" s="37"/>
      <c r="L57" s="37"/>
      <c r="M57" s="37"/>
    </row>
    <row r="58">
      <c r="J58" s="37"/>
      <c r="K58" s="37"/>
      <c r="L58" s="37"/>
      <c r="M58" s="37"/>
    </row>
    <row r="59">
      <c r="J59" s="37"/>
      <c r="K59" s="37"/>
      <c r="L59" s="37"/>
      <c r="M59" s="37"/>
    </row>
    <row r="60">
      <c r="J60" s="37"/>
      <c r="K60" s="37"/>
      <c r="L60" s="37"/>
      <c r="M60" s="37"/>
    </row>
    <row r="61">
      <c r="J61" s="37"/>
      <c r="K61" s="37"/>
      <c r="L61" s="37"/>
      <c r="M61" s="37"/>
    </row>
    <row r="62">
      <c r="J62" s="37"/>
      <c r="K62" s="37"/>
      <c r="L62" s="37"/>
      <c r="M62" s="37"/>
    </row>
    <row r="63">
      <c r="J63" s="37"/>
      <c r="K63" s="37"/>
      <c r="L63" s="37"/>
      <c r="M63" s="37"/>
    </row>
    <row r="64">
      <c r="J64" s="37"/>
      <c r="K64" s="37"/>
      <c r="L64" s="37"/>
      <c r="M64" s="37"/>
    </row>
    <row r="65">
      <c r="J65" s="37"/>
      <c r="K65" s="37"/>
      <c r="L65" s="37"/>
      <c r="M65" s="37"/>
    </row>
    <row r="66">
      <c r="J66" s="37"/>
      <c r="K66" s="37"/>
      <c r="L66" s="37"/>
      <c r="M66" s="37"/>
    </row>
    <row r="67">
      <c r="J67" s="37"/>
      <c r="K67" s="37"/>
      <c r="L67" s="37"/>
      <c r="M67" s="37"/>
    </row>
    <row r="68">
      <c r="J68" s="37"/>
      <c r="K68" s="37"/>
      <c r="L68" s="37"/>
      <c r="M68" s="37"/>
    </row>
    <row r="69">
      <c r="J69" s="37"/>
      <c r="K69" s="37"/>
      <c r="L69" s="37"/>
      <c r="M69" s="37"/>
    </row>
    <row r="70">
      <c r="J70" s="37"/>
      <c r="K70" s="37"/>
      <c r="L70" s="37"/>
      <c r="M70" s="37"/>
    </row>
    <row r="71">
      <c r="J71" s="37"/>
      <c r="K71" s="37"/>
      <c r="L71" s="37"/>
      <c r="M71" s="37"/>
    </row>
    <row r="72">
      <c r="J72" s="37"/>
      <c r="K72" s="37"/>
      <c r="L72" s="37"/>
      <c r="M72" s="37"/>
    </row>
    <row r="73">
      <c r="J73" s="37"/>
      <c r="K73" s="37"/>
      <c r="L73" s="37"/>
      <c r="M73" s="37"/>
    </row>
    <row r="74">
      <c r="J74" s="37"/>
      <c r="K74" s="37"/>
      <c r="L74" s="37"/>
      <c r="M74" s="37"/>
    </row>
    <row r="75">
      <c r="J75" s="37"/>
      <c r="K75" s="37"/>
      <c r="L75" s="37"/>
      <c r="M75" s="37"/>
    </row>
    <row r="76">
      <c r="J76" s="37"/>
      <c r="K76" s="37"/>
      <c r="L76" s="37"/>
      <c r="M76" s="37"/>
    </row>
    <row r="77">
      <c r="J77" s="37"/>
      <c r="K77" s="37"/>
      <c r="L77" s="37"/>
      <c r="M77" s="37"/>
    </row>
    <row r="78">
      <c r="J78" s="37"/>
      <c r="K78" s="37"/>
      <c r="L78" s="37"/>
      <c r="M78" s="37"/>
    </row>
    <row r="79">
      <c r="J79" s="37"/>
      <c r="K79" s="37"/>
      <c r="L79" s="37"/>
      <c r="M79" s="37"/>
    </row>
    <row r="80">
      <c r="J80" s="37"/>
      <c r="K80" s="37"/>
      <c r="L80" s="37"/>
      <c r="M80" s="37"/>
    </row>
    <row r="81">
      <c r="J81" s="37"/>
      <c r="K81" s="37"/>
      <c r="L81" s="37"/>
      <c r="M81" s="37"/>
    </row>
    <row r="82">
      <c r="J82" s="37"/>
      <c r="K82" s="37"/>
      <c r="L82" s="37"/>
      <c r="M82" s="37"/>
    </row>
    <row r="83">
      <c r="J83" s="37"/>
      <c r="K83" s="37"/>
      <c r="L83" s="37"/>
      <c r="M83" s="37"/>
    </row>
    <row r="84">
      <c r="J84" s="37"/>
      <c r="K84" s="37"/>
      <c r="L84" s="37"/>
      <c r="M84" s="37"/>
    </row>
    <row r="85">
      <c r="J85" s="37"/>
      <c r="K85" s="37"/>
      <c r="L85" s="37"/>
      <c r="M85" s="37"/>
    </row>
    <row r="86">
      <c r="J86" s="37"/>
      <c r="K86" s="37"/>
      <c r="L86" s="37"/>
      <c r="M86" s="37"/>
    </row>
    <row r="87">
      <c r="J87" s="37"/>
      <c r="K87" s="37"/>
      <c r="L87" s="37"/>
      <c r="M87" s="37"/>
    </row>
    <row r="88">
      <c r="J88" s="37"/>
      <c r="K88" s="37"/>
      <c r="L88" s="37"/>
      <c r="M88" s="37"/>
    </row>
    <row r="89">
      <c r="J89" s="37"/>
      <c r="K89" s="37"/>
      <c r="L89" s="37"/>
      <c r="M89" s="37"/>
    </row>
    <row r="90">
      <c r="J90" s="37"/>
      <c r="K90" s="37"/>
      <c r="L90" s="37"/>
      <c r="M90" s="37"/>
    </row>
    <row r="91">
      <c r="J91" s="37"/>
      <c r="K91" s="37"/>
      <c r="L91" s="37"/>
      <c r="M91" s="37"/>
    </row>
    <row r="92">
      <c r="J92" s="37"/>
      <c r="K92" s="37"/>
      <c r="L92" s="37"/>
      <c r="M92" s="37"/>
    </row>
    <row r="93">
      <c r="J93" s="37"/>
      <c r="K93" s="37"/>
      <c r="L93" s="37"/>
      <c r="M93" s="37"/>
    </row>
    <row r="94">
      <c r="J94" s="37"/>
      <c r="K94" s="37"/>
      <c r="L94" s="37"/>
      <c r="M94" s="37"/>
    </row>
    <row r="95">
      <c r="J95" s="37"/>
      <c r="K95" s="37"/>
      <c r="L95" s="37"/>
      <c r="M95" s="37"/>
    </row>
    <row r="96">
      <c r="J96" s="37"/>
      <c r="K96" s="37"/>
      <c r="L96" s="37"/>
      <c r="M96" s="37"/>
    </row>
    <row r="97">
      <c r="J97" s="37"/>
      <c r="K97" s="37"/>
      <c r="L97" s="37"/>
      <c r="M97" s="37"/>
    </row>
    <row r="98">
      <c r="J98" s="37"/>
      <c r="K98" s="37"/>
      <c r="L98" s="37"/>
      <c r="M98" s="37"/>
    </row>
    <row r="99">
      <c r="J99" s="37"/>
      <c r="K99" s="37"/>
      <c r="L99" s="37"/>
      <c r="M99" s="37"/>
    </row>
    <row r="100">
      <c r="J100" s="37"/>
      <c r="K100" s="37"/>
      <c r="L100" s="37"/>
      <c r="M100" s="37"/>
    </row>
    <row r="101">
      <c r="J101" s="37"/>
      <c r="K101" s="37"/>
      <c r="L101" s="37"/>
      <c r="M101" s="37"/>
    </row>
    <row r="102">
      <c r="J102" s="37"/>
      <c r="K102" s="37"/>
      <c r="L102" s="37"/>
      <c r="M102" s="37"/>
    </row>
    <row r="103">
      <c r="J103" s="37"/>
      <c r="K103" s="37"/>
      <c r="L103" s="37"/>
      <c r="M103" s="37"/>
    </row>
    <row r="104">
      <c r="J104" s="37"/>
      <c r="K104" s="37"/>
      <c r="L104" s="37"/>
      <c r="M104" s="37"/>
    </row>
    <row r="105">
      <c r="J105" s="37"/>
      <c r="K105" s="37"/>
      <c r="L105" s="37"/>
      <c r="M105" s="37"/>
    </row>
    <row r="106">
      <c r="J106" s="37"/>
      <c r="K106" s="37"/>
      <c r="L106" s="37"/>
      <c r="M106" s="37"/>
    </row>
    <row r="107">
      <c r="J107" s="37"/>
      <c r="K107" s="37"/>
      <c r="L107" s="37"/>
      <c r="M107" s="37"/>
    </row>
    <row r="108">
      <c r="J108" s="37"/>
      <c r="K108" s="37"/>
      <c r="L108" s="37"/>
      <c r="M108" s="37"/>
    </row>
    <row r="109">
      <c r="J109" s="37"/>
      <c r="K109" s="37"/>
      <c r="L109" s="37"/>
      <c r="M109" s="37"/>
    </row>
    <row r="110">
      <c r="J110" s="37"/>
      <c r="K110" s="37"/>
      <c r="L110" s="37"/>
      <c r="M110" s="37"/>
    </row>
    <row r="111">
      <c r="J111" s="37"/>
      <c r="K111" s="37"/>
      <c r="L111" s="37"/>
      <c r="M111" s="37"/>
    </row>
    <row r="112">
      <c r="J112" s="37"/>
      <c r="K112" s="37"/>
      <c r="L112" s="37"/>
      <c r="M112" s="37"/>
    </row>
    <row r="113">
      <c r="J113" s="37"/>
      <c r="K113" s="37"/>
      <c r="L113" s="37"/>
      <c r="M113" s="37"/>
    </row>
    <row r="114">
      <c r="J114" s="37"/>
      <c r="K114" s="37"/>
      <c r="L114" s="37"/>
      <c r="M114" s="37"/>
    </row>
    <row r="115">
      <c r="J115" s="37"/>
      <c r="K115" s="37"/>
      <c r="L115" s="37"/>
      <c r="M115" s="37"/>
    </row>
    <row r="116">
      <c r="J116" s="37"/>
      <c r="K116" s="37"/>
      <c r="L116" s="37"/>
      <c r="M116" s="37"/>
    </row>
    <row r="117">
      <c r="J117" s="37"/>
      <c r="K117" s="37"/>
      <c r="L117" s="37"/>
      <c r="M117" s="37"/>
    </row>
    <row r="118">
      <c r="J118" s="37"/>
      <c r="K118" s="37"/>
      <c r="L118" s="37"/>
      <c r="M118" s="37"/>
    </row>
    <row r="119">
      <c r="J119" s="37"/>
      <c r="K119" s="37"/>
      <c r="L119" s="37"/>
      <c r="M119" s="37"/>
    </row>
    <row r="120">
      <c r="J120" s="37"/>
      <c r="K120" s="37"/>
      <c r="L120" s="37"/>
      <c r="M120" s="37"/>
    </row>
    <row r="121">
      <c r="J121" s="37"/>
      <c r="K121" s="37"/>
      <c r="L121" s="37"/>
      <c r="M121" s="37"/>
    </row>
    <row r="122">
      <c r="J122" s="37"/>
      <c r="K122" s="37"/>
      <c r="L122" s="37"/>
      <c r="M122" s="37"/>
    </row>
    <row r="123">
      <c r="J123" s="37"/>
      <c r="K123" s="37"/>
      <c r="L123" s="37"/>
      <c r="M123" s="37"/>
    </row>
    <row r="124">
      <c r="J124" s="37"/>
      <c r="K124" s="37"/>
      <c r="L124" s="37"/>
      <c r="M124" s="37"/>
    </row>
    <row r="125">
      <c r="J125" s="37"/>
      <c r="K125" s="37"/>
      <c r="L125" s="37"/>
      <c r="M125" s="37"/>
    </row>
    <row r="126">
      <c r="J126" s="37"/>
      <c r="K126" s="37"/>
      <c r="L126" s="37"/>
      <c r="M126" s="37"/>
    </row>
    <row r="127">
      <c r="J127" s="37"/>
      <c r="K127" s="37"/>
      <c r="L127" s="37"/>
      <c r="M127" s="37"/>
    </row>
    <row r="128">
      <c r="J128" s="37"/>
      <c r="K128" s="37"/>
      <c r="L128" s="37"/>
      <c r="M128" s="37"/>
    </row>
    <row r="129">
      <c r="J129" s="37"/>
      <c r="K129" s="37"/>
      <c r="L129" s="37"/>
      <c r="M129" s="37"/>
    </row>
    <row r="130">
      <c r="J130" s="37"/>
      <c r="K130" s="37"/>
      <c r="L130" s="37"/>
      <c r="M130" s="37"/>
    </row>
    <row r="131">
      <c r="J131" s="37"/>
      <c r="K131" s="37"/>
      <c r="L131" s="37"/>
      <c r="M131" s="37"/>
    </row>
    <row r="132">
      <c r="J132" s="37"/>
      <c r="K132" s="37"/>
      <c r="L132" s="37"/>
      <c r="M132" s="37"/>
    </row>
    <row r="133">
      <c r="J133" s="37"/>
      <c r="K133" s="37"/>
      <c r="L133" s="37"/>
      <c r="M133" s="37"/>
    </row>
    <row r="134">
      <c r="J134" s="37"/>
      <c r="K134" s="37"/>
      <c r="L134" s="37"/>
      <c r="M134" s="37"/>
    </row>
    <row r="135">
      <c r="J135" s="37"/>
      <c r="K135" s="37"/>
      <c r="L135" s="37"/>
      <c r="M135" s="37"/>
    </row>
    <row r="136">
      <c r="J136" s="37"/>
      <c r="K136" s="37"/>
      <c r="L136" s="37"/>
      <c r="M136" s="37"/>
    </row>
    <row r="137">
      <c r="J137" s="37"/>
      <c r="K137" s="37"/>
      <c r="L137" s="37"/>
      <c r="M137" s="37"/>
    </row>
    <row r="138">
      <c r="J138" s="37"/>
      <c r="K138" s="37"/>
      <c r="L138" s="37"/>
      <c r="M138" s="37"/>
    </row>
    <row r="139">
      <c r="J139" s="37"/>
      <c r="K139" s="37"/>
      <c r="L139" s="37"/>
      <c r="M139" s="37"/>
    </row>
    <row r="140">
      <c r="J140" s="37"/>
      <c r="K140" s="37"/>
      <c r="L140" s="37"/>
      <c r="M140" s="37"/>
    </row>
    <row r="141">
      <c r="J141" s="37"/>
      <c r="K141" s="37"/>
      <c r="L141" s="37"/>
      <c r="M141" s="37"/>
    </row>
    <row r="142">
      <c r="J142" s="37"/>
      <c r="K142" s="37"/>
      <c r="L142" s="37"/>
      <c r="M142" s="37"/>
    </row>
    <row r="143">
      <c r="J143" s="37"/>
      <c r="K143" s="37"/>
      <c r="L143" s="37"/>
      <c r="M143" s="37"/>
    </row>
    <row r="144">
      <c r="J144" s="37"/>
      <c r="K144" s="37"/>
      <c r="L144" s="37"/>
      <c r="M144" s="37"/>
    </row>
    <row r="145">
      <c r="J145" s="37"/>
      <c r="K145" s="37"/>
      <c r="L145" s="37"/>
      <c r="M145" s="37"/>
    </row>
    <row r="146">
      <c r="J146" s="37"/>
      <c r="K146" s="37"/>
      <c r="L146" s="37"/>
      <c r="M146" s="37"/>
    </row>
    <row r="147">
      <c r="J147" s="37"/>
      <c r="K147" s="37"/>
      <c r="L147" s="37"/>
      <c r="M147" s="37"/>
    </row>
    <row r="148">
      <c r="J148" s="37"/>
      <c r="K148" s="37"/>
      <c r="L148" s="37"/>
      <c r="M148" s="37"/>
    </row>
    <row r="149">
      <c r="J149" s="37"/>
      <c r="K149" s="37"/>
      <c r="L149" s="37"/>
      <c r="M149" s="37"/>
    </row>
    <row r="150">
      <c r="J150" s="37"/>
      <c r="K150" s="37"/>
      <c r="L150" s="37"/>
      <c r="M150" s="37"/>
    </row>
    <row r="151">
      <c r="J151" s="37"/>
      <c r="K151" s="37"/>
      <c r="L151" s="37"/>
      <c r="M151" s="37"/>
    </row>
    <row r="152">
      <c r="J152" s="37"/>
      <c r="K152" s="37"/>
      <c r="L152" s="37"/>
      <c r="M152" s="37"/>
    </row>
    <row r="153">
      <c r="J153" s="37"/>
      <c r="K153" s="37"/>
      <c r="L153" s="37"/>
      <c r="M153" s="37"/>
    </row>
    <row r="154">
      <c r="J154" s="37"/>
      <c r="K154" s="37"/>
      <c r="L154" s="37"/>
      <c r="M154" s="37"/>
    </row>
    <row r="155">
      <c r="J155" s="37"/>
      <c r="K155" s="37"/>
      <c r="L155" s="37"/>
      <c r="M155" s="37"/>
    </row>
    <row r="156">
      <c r="J156" s="37"/>
      <c r="K156" s="37"/>
      <c r="L156" s="37"/>
      <c r="M156" s="37"/>
    </row>
    <row r="157">
      <c r="J157" s="37"/>
      <c r="K157" s="37"/>
      <c r="L157" s="37"/>
      <c r="M157" s="37"/>
    </row>
    <row r="158">
      <c r="J158" s="37"/>
      <c r="K158" s="37"/>
      <c r="L158" s="37"/>
      <c r="M158" s="37"/>
    </row>
    <row r="159">
      <c r="J159" s="37"/>
      <c r="K159" s="37"/>
      <c r="L159" s="37"/>
      <c r="M159" s="37"/>
    </row>
    <row r="160">
      <c r="J160" s="37"/>
      <c r="K160" s="37"/>
      <c r="L160" s="37"/>
      <c r="M160" s="37"/>
    </row>
    <row r="161">
      <c r="J161" s="37"/>
      <c r="K161" s="37"/>
      <c r="L161" s="37"/>
      <c r="M161" s="37"/>
    </row>
    <row r="162">
      <c r="J162" s="37"/>
      <c r="K162" s="37"/>
      <c r="L162" s="37"/>
      <c r="M162" s="37"/>
    </row>
    <row r="163">
      <c r="J163" s="37"/>
      <c r="K163" s="37"/>
      <c r="L163" s="37"/>
      <c r="M163" s="37"/>
    </row>
    <row r="164">
      <c r="J164" s="37"/>
      <c r="K164" s="37"/>
      <c r="L164" s="37"/>
      <c r="M164" s="37"/>
    </row>
    <row r="165">
      <c r="J165" s="37"/>
      <c r="K165" s="37"/>
      <c r="L165" s="37"/>
      <c r="M165" s="37"/>
    </row>
    <row r="166">
      <c r="J166" s="37"/>
      <c r="K166" s="37"/>
      <c r="L166" s="37"/>
      <c r="M166" s="37"/>
    </row>
    <row r="167">
      <c r="J167" s="37"/>
      <c r="K167" s="37"/>
      <c r="L167" s="37"/>
      <c r="M167" s="37"/>
    </row>
    <row r="168">
      <c r="J168" s="37"/>
      <c r="K168" s="37"/>
      <c r="L168" s="37"/>
      <c r="M168" s="37"/>
    </row>
    <row r="169">
      <c r="J169" s="37"/>
      <c r="K169" s="37"/>
      <c r="L169" s="37"/>
      <c r="M169" s="37"/>
    </row>
    <row r="170">
      <c r="J170" s="37"/>
      <c r="K170" s="37"/>
      <c r="L170" s="37"/>
      <c r="M170" s="37"/>
    </row>
    <row r="171">
      <c r="J171" s="37"/>
      <c r="K171" s="37"/>
      <c r="L171" s="37"/>
      <c r="M171" s="37"/>
    </row>
    <row r="172">
      <c r="J172" s="37"/>
      <c r="K172" s="37"/>
      <c r="L172" s="37"/>
      <c r="M172" s="37"/>
    </row>
    <row r="173">
      <c r="J173" s="37"/>
      <c r="K173" s="37"/>
      <c r="L173" s="37"/>
      <c r="M173" s="37"/>
    </row>
    <row r="174">
      <c r="J174" s="37"/>
      <c r="K174" s="37"/>
      <c r="L174" s="37"/>
      <c r="M174" s="37"/>
    </row>
    <row r="175">
      <c r="J175" s="37"/>
      <c r="K175" s="37"/>
      <c r="L175" s="37"/>
      <c r="M175" s="37"/>
    </row>
    <row r="176">
      <c r="J176" s="37"/>
      <c r="K176" s="37"/>
      <c r="L176" s="37"/>
      <c r="M176" s="37"/>
    </row>
    <row r="177">
      <c r="J177" s="37"/>
      <c r="K177" s="37"/>
      <c r="L177" s="37"/>
      <c r="M177" s="37"/>
    </row>
    <row r="178">
      <c r="J178" s="37"/>
      <c r="K178" s="37"/>
      <c r="L178" s="37"/>
      <c r="M178" s="37"/>
    </row>
    <row r="179">
      <c r="J179" s="37"/>
      <c r="K179" s="37"/>
      <c r="L179" s="37"/>
      <c r="M179" s="37"/>
    </row>
    <row r="180">
      <c r="J180" s="37"/>
      <c r="K180" s="37"/>
      <c r="L180" s="37"/>
      <c r="M180" s="37"/>
    </row>
    <row r="181">
      <c r="J181" s="37"/>
      <c r="K181" s="37"/>
      <c r="L181" s="37"/>
      <c r="M181" s="37"/>
    </row>
    <row r="182">
      <c r="J182" s="37"/>
      <c r="K182" s="37"/>
      <c r="L182" s="37"/>
      <c r="M182" s="37"/>
    </row>
    <row r="183">
      <c r="J183" s="37"/>
      <c r="K183" s="37"/>
      <c r="L183" s="37"/>
      <c r="M183" s="37"/>
    </row>
    <row r="184">
      <c r="J184" s="37"/>
      <c r="K184" s="37"/>
      <c r="L184" s="37"/>
      <c r="M184" s="37"/>
    </row>
    <row r="185">
      <c r="J185" s="37"/>
      <c r="K185" s="37"/>
      <c r="L185" s="37"/>
      <c r="M185" s="37"/>
    </row>
    <row r="186">
      <c r="J186" s="37"/>
      <c r="K186" s="37"/>
      <c r="L186" s="37"/>
      <c r="M186" s="37"/>
    </row>
    <row r="187">
      <c r="J187" s="37"/>
      <c r="K187" s="37"/>
      <c r="L187" s="37"/>
      <c r="M187" s="37"/>
    </row>
    <row r="188">
      <c r="J188" s="37"/>
      <c r="K188" s="37"/>
      <c r="L188" s="37"/>
      <c r="M188" s="37"/>
    </row>
    <row r="189">
      <c r="J189" s="37"/>
      <c r="K189" s="37"/>
      <c r="L189" s="37"/>
      <c r="M189" s="37"/>
    </row>
    <row r="190">
      <c r="J190" s="37"/>
      <c r="K190" s="37"/>
      <c r="L190" s="37"/>
      <c r="M190" s="37"/>
    </row>
    <row r="191">
      <c r="J191" s="37"/>
      <c r="K191" s="37"/>
      <c r="L191" s="37"/>
      <c r="M191" s="37"/>
    </row>
    <row r="192">
      <c r="J192" s="37"/>
      <c r="K192" s="37"/>
      <c r="L192" s="37"/>
      <c r="M192" s="37"/>
    </row>
    <row r="193">
      <c r="J193" s="37"/>
      <c r="K193" s="37"/>
      <c r="L193" s="37"/>
      <c r="M193" s="37"/>
    </row>
    <row r="194">
      <c r="J194" s="37"/>
      <c r="K194" s="37"/>
      <c r="L194" s="37"/>
      <c r="M194" s="37"/>
    </row>
    <row r="195">
      <c r="J195" s="37"/>
      <c r="K195" s="37"/>
      <c r="L195" s="37"/>
      <c r="M195" s="37"/>
    </row>
    <row r="196">
      <c r="J196" s="37"/>
      <c r="K196" s="37"/>
      <c r="L196" s="37"/>
      <c r="M196" s="37"/>
    </row>
    <row r="197">
      <c r="J197" s="37"/>
      <c r="K197" s="37"/>
      <c r="L197" s="37"/>
      <c r="M197" s="37"/>
    </row>
    <row r="198">
      <c r="J198" s="37"/>
      <c r="K198" s="37"/>
      <c r="L198" s="37"/>
      <c r="M198" s="37"/>
    </row>
    <row r="199">
      <c r="J199" s="37"/>
      <c r="K199" s="37"/>
      <c r="L199" s="37"/>
      <c r="M199" s="37"/>
    </row>
    <row r="200">
      <c r="J200" s="37"/>
      <c r="K200" s="37"/>
      <c r="L200" s="37"/>
      <c r="M200" s="37"/>
    </row>
    <row r="201">
      <c r="J201" s="37"/>
      <c r="K201" s="37"/>
      <c r="L201" s="37"/>
      <c r="M201" s="37"/>
    </row>
    <row r="202">
      <c r="J202" s="37"/>
      <c r="K202" s="37"/>
      <c r="L202" s="37"/>
      <c r="M202" s="37"/>
    </row>
    <row r="203">
      <c r="J203" s="37"/>
      <c r="K203" s="37"/>
      <c r="L203" s="37"/>
      <c r="M203" s="37"/>
    </row>
    <row r="204">
      <c r="J204" s="37"/>
      <c r="K204" s="37"/>
      <c r="L204" s="37"/>
      <c r="M204" s="37"/>
    </row>
    <row r="205">
      <c r="J205" s="37"/>
      <c r="K205" s="37"/>
      <c r="L205" s="37"/>
      <c r="M205" s="37"/>
    </row>
    <row r="206">
      <c r="J206" s="37"/>
      <c r="K206" s="37"/>
      <c r="L206" s="37"/>
      <c r="M206" s="37"/>
    </row>
    <row r="207">
      <c r="J207" s="37"/>
      <c r="K207" s="37"/>
      <c r="L207" s="37"/>
      <c r="M207" s="37"/>
    </row>
    <row r="208">
      <c r="J208" s="37"/>
      <c r="K208" s="37"/>
      <c r="L208" s="37"/>
      <c r="M208" s="37"/>
    </row>
    <row r="209">
      <c r="J209" s="37"/>
      <c r="K209" s="37"/>
      <c r="L209" s="37"/>
      <c r="M209" s="37"/>
    </row>
    <row r="210">
      <c r="J210" s="37"/>
      <c r="K210" s="37"/>
      <c r="L210" s="37"/>
      <c r="M210" s="37"/>
    </row>
    <row r="211">
      <c r="J211" s="37"/>
      <c r="K211" s="37"/>
      <c r="L211" s="37"/>
      <c r="M211" s="37"/>
    </row>
    <row r="212">
      <c r="J212" s="37"/>
      <c r="K212" s="37"/>
      <c r="L212" s="37"/>
      <c r="M212" s="37"/>
    </row>
    <row r="213">
      <c r="J213" s="37"/>
      <c r="K213" s="37"/>
      <c r="L213" s="37"/>
      <c r="M213" s="37"/>
    </row>
    <row r="214">
      <c r="J214" s="37"/>
      <c r="K214" s="37"/>
      <c r="L214" s="37"/>
      <c r="M214" s="37"/>
    </row>
    <row r="215">
      <c r="J215" s="37"/>
      <c r="K215" s="37"/>
      <c r="L215" s="37"/>
      <c r="M215" s="37"/>
    </row>
    <row r="216">
      <c r="J216" s="37"/>
      <c r="K216" s="37"/>
      <c r="L216" s="37"/>
      <c r="M216" s="37"/>
    </row>
    <row r="217">
      <c r="J217" s="37"/>
      <c r="K217" s="37"/>
      <c r="L217" s="37"/>
      <c r="M217" s="37"/>
    </row>
    <row r="218">
      <c r="J218" s="37"/>
      <c r="K218" s="37"/>
      <c r="L218" s="37"/>
      <c r="M218" s="37"/>
    </row>
    <row r="219">
      <c r="J219" s="37"/>
      <c r="K219" s="37"/>
      <c r="L219" s="37"/>
      <c r="M219" s="37"/>
    </row>
    <row r="220">
      <c r="J220" s="37"/>
      <c r="K220" s="37"/>
      <c r="L220" s="37"/>
      <c r="M220" s="37"/>
    </row>
    <row r="221">
      <c r="J221" s="37"/>
      <c r="K221" s="37"/>
      <c r="L221" s="37"/>
      <c r="M221" s="37"/>
    </row>
    <row r="222">
      <c r="J222" s="37"/>
      <c r="K222" s="37"/>
      <c r="L222" s="37"/>
      <c r="M222" s="37"/>
    </row>
    <row r="223">
      <c r="J223" s="37"/>
      <c r="K223" s="37"/>
      <c r="L223" s="37"/>
      <c r="M223" s="37"/>
    </row>
    <row r="224">
      <c r="J224" s="37"/>
      <c r="K224" s="37"/>
      <c r="L224" s="37"/>
      <c r="M224" s="37"/>
    </row>
    <row r="225">
      <c r="J225" s="37"/>
      <c r="K225" s="37"/>
      <c r="L225" s="37"/>
      <c r="M225" s="37"/>
    </row>
    <row r="226">
      <c r="J226" s="37"/>
      <c r="K226" s="37"/>
      <c r="L226" s="37"/>
      <c r="M226" s="37"/>
    </row>
    <row r="227">
      <c r="J227" s="37"/>
      <c r="K227" s="37"/>
      <c r="L227" s="37"/>
      <c r="M227" s="37"/>
    </row>
    <row r="228">
      <c r="J228" s="37"/>
      <c r="K228" s="37"/>
      <c r="L228" s="37"/>
      <c r="M228" s="37"/>
    </row>
    <row r="229">
      <c r="J229" s="37"/>
      <c r="K229" s="37"/>
      <c r="L229" s="37"/>
      <c r="M229" s="37"/>
    </row>
    <row r="230">
      <c r="J230" s="37"/>
      <c r="K230" s="37"/>
      <c r="L230" s="37"/>
      <c r="M230" s="37"/>
    </row>
    <row r="231">
      <c r="J231" s="37"/>
      <c r="K231" s="37"/>
      <c r="L231" s="37"/>
      <c r="M231" s="37"/>
    </row>
    <row r="232">
      <c r="J232" s="37"/>
      <c r="K232" s="37"/>
      <c r="L232" s="37"/>
      <c r="M232" s="37"/>
    </row>
    <row r="233">
      <c r="J233" s="37"/>
      <c r="K233" s="37"/>
      <c r="L233" s="37"/>
      <c r="M233" s="37"/>
    </row>
    <row r="234">
      <c r="J234" s="37"/>
      <c r="K234" s="37"/>
      <c r="L234" s="37"/>
      <c r="M234" s="37"/>
    </row>
    <row r="235">
      <c r="J235" s="37"/>
      <c r="K235" s="37"/>
      <c r="L235" s="37"/>
      <c r="M235" s="37"/>
    </row>
    <row r="236">
      <c r="J236" s="37"/>
      <c r="K236" s="37"/>
      <c r="L236" s="37"/>
      <c r="M236" s="37"/>
    </row>
    <row r="237">
      <c r="J237" s="37"/>
      <c r="K237" s="37"/>
      <c r="L237" s="37"/>
      <c r="M237" s="37"/>
    </row>
    <row r="238">
      <c r="J238" s="37"/>
      <c r="K238" s="37"/>
      <c r="L238" s="37"/>
      <c r="M238" s="37"/>
    </row>
    <row r="239">
      <c r="J239" s="37"/>
      <c r="K239" s="37"/>
      <c r="L239" s="37"/>
      <c r="M239" s="37"/>
    </row>
    <row r="240">
      <c r="J240" s="37"/>
      <c r="K240" s="37"/>
      <c r="L240" s="37"/>
      <c r="M240" s="37"/>
    </row>
    <row r="241">
      <c r="J241" s="37"/>
      <c r="K241" s="37"/>
      <c r="L241" s="37"/>
      <c r="M241" s="37"/>
    </row>
    <row r="242">
      <c r="J242" s="37"/>
      <c r="K242" s="37"/>
      <c r="L242" s="37"/>
      <c r="M242" s="37"/>
    </row>
    <row r="243">
      <c r="J243" s="37"/>
      <c r="K243" s="37"/>
      <c r="L243" s="37"/>
      <c r="M243" s="37"/>
    </row>
    <row r="244">
      <c r="J244" s="37"/>
      <c r="K244" s="37"/>
      <c r="L244" s="37"/>
      <c r="M244" s="37"/>
    </row>
    <row r="245">
      <c r="J245" s="37"/>
      <c r="K245" s="37"/>
      <c r="L245" s="37"/>
      <c r="M245" s="37"/>
    </row>
    <row r="246">
      <c r="J246" s="37"/>
      <c r="K246" s="37"/>
      <c r="L246" s="37"/>
      <c r="M246" s="37"/>
    </row>
    <row r="247">
      <c r="J247" s="37"/>
      <c r="K247" s="37"/>
      <c r="L247" s="37"/>
      <c r="M247" s="37"/>
    </row>
    <row r="248">
      <c r="J248" s="37"/>
      <c r="K248" s="37"/>
      <c r="L248" s="37"/>
      <c r="M248" s="37"/>
    </row>
    <row r="249">
      <c r="J249" s="37"/>
      <c r="K249" s="37"/>
      <c r="L249" s="37"/>
      <c r="M249" s="37"/>
    </row>
    <row r="250">
      <c r="J250" s="37"/>
      <c r="K250" s="37"/>
      <c r="L250" s="37"/>
      <c r="M250" s="37"/>
    </row>
    <row r="251">
      <c r="J251" s="37"/>
      <c r="K251" s="37"/>
      <c r="L251" s="37"/>
      <c r="M251" s="37"/>
    </row>
    <row r="252">
      <c r="J252" s="37"/>
      <c r="K252" s="37"/>
      <c r="L252" s="37"/>
      <c r="M252" s="37"/>
    </row>
    <row r="253">
      <c r="J253" s="37"/>
      <c r="K253" s="37"/>
      <c r="L253" s="37"/>
      <c r="M253" s="37"/>
    </row>
    <row r="254">
      <c r="J254" s="37"/>
      <c r="K254" s="37"/>
      <c r="L254" s="37"/>
      <c r="M254" s="37"/>
    </row>
    <row r="255">
      <c r="J255" s="37"/>
      <c r="K255" s="37"/>
      <c r="L255" s="37"/>
      <c r="M255" s="37"/>
    </row>
    <row r="256">
      <c r="J256" s="37"/>
      <c r="K256" s="37"/>
      <c r="L256" s="37"/>
      <c r="M256" s="37"/>
    </row>
    <row r="257">
      <c r="J257" s="37"/>
      <c r="K257" s="37"/>
      <c r="L257" s="37"/>
      <c r="M257" s="37"/>
    </row>
    <row r="258">
      <c r="J258" s="37"/>
      <c r="K258" s="37"/>
      <c r="L258" s="37"/>
      <c r="M258" s="37"/>
    </row>
    <row r="259">
      <c r="J259" s="37"/>
      <c r="K259" s="37"/>
      <c r="L259" s="37"/>
      <c r="M259" s="37"/>
    </row>
    <row r="260">
      <c r="J260" s="37"/>
      <c r="K260" s="37"/>
      <c r="L260" s="37"/>
      <c r="M260" s="37"/>
    </row>
    <row r="261">
      <c r="J261" s="37"/>
      <c r="K261" s="37"/>
      <c r="L261" s="37"/>
      <c r="M261" s="37"/>
    </row>
    <row r="262">
      <c r="J262" s="37"/>
      <c r="K262" s="37"/>
      <c r="L262" s="37"/>
      <c r="M262" s="37"/>
    </row>
    <row r="263">
      <c r="J263" s="37"/>
      <c r="K263" s="37"/>
      <c r="L263" s="37"/>
      <c r="M263" s="37"/>
    </row>
    <row r="264">
      <c r="J264" s="37"/>
      <c r="K264" s="37"/>
      <c r="L264" s="37"/>
      <c r="M264" s="37"/>
    </row>
    <row r="265">
      <c r="J265" s="37"/>
      <c r="K265" s="37"/>
      <c r="L265" s="37"/>
      <c r="M265" s="37"/>
    </row>
    <row r="266">
      <c r="J266" s="37"/>
      <c r="K266" s="37"/>
      <c r="L266" s="37"/>
      <c r="M266" s="37"/>
    </row>
    <row r="267">
      <c r="J267" s="37"/>
      <c r="K267" s="37"/>
      <c r="L267" s="37"/>
      <c r="M267" s="37"/>
    </row>
    <row r="268">
      <c r="J268" s="37"/>
      <c r="K268" s="37"/>
      <c r="L268" s="37"/>
      <c r="M268" s="37"/>
    </row>
    <row r="269">
      <c r="J269" s="37"/>
      <c r="K269" s="37"/>
      <c r="L269" s="37"/>
      <c r="M269" s="37"/>
    </row>
    <row r="270">
      <c r="J270" s="37"/>
      <c r="K270" s="37"/>
      <c r="L270" s="37"/>
      <c r="M270" s="37"/>
    </row>
    <row r="271">
      <c r="J271" s="37"/>
      <c r="K271" s="37"/>
      <c r="L271" s="37"/>
      <c r="M271" s="37"/>
    </row>
    <row r="272">
      <c r="J272" s="37"/>
      <c r="K272" s="37"/>
      <c r="L272" s="37"/>
      <c r="M272" s="37"/>
    </row>
    <row r="273">
      <c r="J273" s="37"/>
      <c r="K273" s="37"/>
      <c r="L273" s="37"/>
      <c r="M273" s="37"/>
    </row>
    <row r="274">
      <c r="J274" s="37"/>
      <c r="K274" s="37"/>
      <c r="L274" s="37"/>
      <c r="M274" s="37"/>
    </row>
    <row r="275">
      <c r="J275" s="37"/>
      <c r="K275" s="37"/>
      <c r="L275" s="37"/>
      <c r="M275" s="37"/>
    </row>
    <row r="276">
      <c r="J276" s="37"/>
      <c r="K276" s="37"/>
      <c r="L276" s="37"/>
      <c r="M276" s="37"/>
    </row>
    <row r="277">
      <c r="J277" s="37"/>
      <c r="K277" s="37"/>
      <c r="L277" s="37"/>
      <c r="M277" s="37"/>
    </row>
    <row r="278">
      <c r="J278" s="37"/>
      <c r="K278" s="37"/>
      <c r="L278" s="37"/>
      <c r="M278" s="37"/>
    </row>
    <row r="279">
      <c r="J279" s="37"/>
      <c r="K279" s="37"/>
      <c r="L279" s="37"/>
      <c r="M279" s="37"/>
    </row>
    <row r="280">
      <c r="J280" s="37"/>
      <c r="K280" s="37"/>
      <c r="L280" s="37"/>
      <c r="M280" s="37"/>
    </row>
    <row r="281">
      <c r="J281" s="37"/>
      <c r="K281" s="37"/>
      <c r="L281" s="37"/>
      <c r="M281" s="37"/>
    </row>
    <row r="282">
      <c r="J282" s="37"/>
      <c r="K282" s="37"/>
      <c r="L282" s="37"/>
      <c r="M282" s="37"/>
    </row>
    <row r="283">
      <c r="J283" s="37"/>
      <c r="K283" s="37"/>
      <c r="L283" s="37"/>
      <c r="M283" s="37"/>
    </row>
    <row r="284">
      <c r="J284" s="37"/>
      <c r="K284" s="37"/>
      <c r="L284" s="37"/>
      <c r="M284" s="37"/>
    </row>
    <row r="285">
      <c r="J285" s="37"/>
      <c r="K285" s="37"/>
      <c r="L285" s="37"/>
      <c r="M285" s="37"/>
    </row>
    <row r="286">
      <c r="J286" s="37"/>
      <c r="K286" s="37"/>
      <c r="L286" s="37"/>
      <c r="M286" s="37"/>
    </row>
    <row r="287">
      <c r="J287" s="37"/>
      <c r="K287" s="37"/>
      <c r="L287" s="37"/>
      <c r="M287" s="37"/>
    </row>
    <row r="288">
      <c r="J288" s="37"/>
      <c r="K288" s="37"/>
      <c r="L288" s="37"/>
      <c r="M288" s="37"/>
    </row>
    <row r="289">
      <c r="J289" s="37"/>
      <c r="K289" s="37"/>
      <c r="L289" s="37"/>
      <c r="M289" s="37"/>
    </row>
    <row r="290">
      <c r="J290" s="37"/>
      <c r="K290" s="37"/>
      <c r="L290" s="37"/>
      <c r="M290" s="37"/>
    </row>
    <row r="291">
      <c r="J291" s="37"/>
      <c r="K291" s="37"/>
      <c r="L291" s="37"/>
      <c r="M291" s="37"/>
    </row>
    <row r="292">
      <c r="J292" s="37"/>
      <c r="K292" s="37"/>
      <c r="L292" s="37"/>
      <c r="M292" s="37"/>
    </row>
    <row r="293">
      <c r="J293" s="37"/>
      <c r="K293" s="37"/>
      <c r="L293" s="37"/>
      <c r="M293" s="37"/>
    </row>
    <row r="294">
      <c r="J294" s="37"/>
      <c r="K294" s="37"/>
      <c r="L294" s="37"/>
      <c r="M294" s="37"/>
    </row>
    <row r="295">
      <c r="J295" s="37"/>
      <c r="K295" s="37"/>
      <c r="L295" s="37"/>
      <c r="M295" s="37"/>
    </row>
    <row r="296">
      <c r="J296" s="37"/>
      <c r="K296" s="37"/>
      <c r="L296" s="37"/>
      <c r="M296" s="37"/>
    </row>
    <row r="297">
      <c r="J297" s="37"/>
      <c r="K297" s="37"/>
      <c r="L297" s="37"/>
      <c r="M297" s="37"/>
    </row>
    <row r="298">
      <c r="J298" s="37"/>
      <c r="K298" s="37"/>
      <c r="L298" s="37"/>
      <c r="M298" s="37"/>
    </row>
    <row r="299">
      <c r="J299" s="37"/>
      <c r="K299" s="37"/>
      <c r="L299" s="37"/>
      <c r="M299" s="37"/>
    </row>
    <row r="300">
      <c r="J300" s="37"/>
      <c r="K300" s="37"/>
      <c r="L300" s="37"/>
      <c r="M300" s="37"/>
    </row>
    <row r="301">
      <c r="J301" s="37"/>
      <c r="K301" s="37"/>
      <c r="L301" s="37"/>
      <c r="M301" s="37"/>
    </row>
    <row r="302">
      <c r="J302" s="37"/>
      <c r="K302" s="37"/>
      <c r="L302" s="37"/>
      <c r="M302" s="37"/>
    </row>
    <row r="303">
      <c r="J303" s="37"/>
      <c r="K303" s="37"/>
      <c r="L303" s="37"/>
      <c r="M303" s="37"/>
    </row>
    <row r="304">
      <c r="J304" s="37"/>
      <c r="K304" s="37"/>
      <c r="L304" s="37"/>
      <c r="M304" s="37"/>
    </row>
    <row r="305">
      <c r="J305" s="37"/>
      <c r="K305" s="37"/>
      <c r="L305" s="37"/>
      <c r="M305" s="37"/>
    </row>
    <row r="306">
      <c r="J306" s="37"/>
      <c r="K306" s="37"/>
      <c r="L306" s="37"/>
      <c r="M306" s="37"/>
    </row>
    <row r="307">
      <c r="J307" s="37"/>
      <c r="K307" s="37"/>
      <c r="L307" s="37"/>
      <c r="M307" s="37"/>
    </row>
    <row r="308">
      <c r="J308" s="37"/>
      <c r="K308" s="37"/>
      <c r="L308" s="37"/>
      <c r="M308" s="37"/>
    </row>
    <row r="309">
      <c r="J309" s="37"/>
      <c r="K309" s="37"/>
      <c r="L309" s="37"/>
      <c r="M309" s="37"/>
    </row>
    <row r="310">
      <c r="J310" s="37"/>
      <c r="K310" s="37"/>
      <c r="L310" s="37"/>
      <c r="M310" s="37"/>
    </row>
    <row r="311">
      <c r="J311" s="37"/>
      <c r="K311" s="37"/>
      <c r="L311" s="37"/>
      <c r="M311" s="37"/>
    </row>
    <row r="312">
      <c r="J312" s="37"/>
      <c r="K312" s="37"/>
      <c r="L312" s="37"/>
      <c r="M312" s="37"/>
    </row>
    <row r="313">
      <c r="J313" s="37"/>
      <c r="K313" s="37"/>
      <c r="L313" s="37"/>
      <c r="M313" s="37"/>
    </row>
    <row r="314">
      <c r="J314" s="37"/>
      <c r="K314" s="37"/>
      <c r="L314" s="37"/>
      <c r="M314" s="37"/>
    </row>
    <row r="315">
      <c r="J315" s="37"/>
      <c r="K315" s="37"/>
      <c r="L315" s="37"/>
      <c r="M315" s="37"/>
    </row>
    <row r="316">
      <c r="J316" s="37"/>
      <c r="K316" s="37"/>
      <c r="L316" s="37"/>
      <c r="M316" s="37"/>
    </row>
    <row r="317">
      <c r="J317" s="37"/>
      <c r="K317" s="37"/>
      <c r="L317" s="37"/>
      <c r="M317" s="37"/>
    </row>
    <row r="318">
      <c r="J318" s="37"/>
      <c r="K318" s="37"/>
      <c r="L318" s="37"/>
      <c r="M318" s="37"/>
    </row>
    <row r="319">
      <c r="J319" s="37"/>
      <c r="K319" s="37"/>
      <c r="L319" s="37"/>
      <c r="M319" s="37"/>
    </row>
    <row r="320">
      <c r="J320" s="37"/>
      <c r="K320" s="37"/>
      <c r="L320" s="37"/>
      <c r="M320" s="37"/>
    </row>
    <row r="321">
      <c r="J321" s="37"/>
      <c r="K321" s="37"/>
      <c r="L321" s="37"/>
      <c r="M321" s="37"/>
    </row>
    <row r="322">
      <c r="J322" s="37"/>
      <c r="K322" s="37"/>
      <c r="L322" s="37"/>
      <c r="M322" s="37"/>
    </row>
    <row r="323">
      <c r="J323" s="37"/>
      <c r="K323" s="37"/>
      <c r="L323" s="37"/>
      <c r="M323" s="37"/>
    </row>
    <row r="324">
      <c r="J324" s="37"/>
      <c r="K324" s="37"/>
      <c r="L324" s="37"/>
      <c r="M324" s="37"/>
    </row>
    <row r="325">
      <c r="J325" s="37"/>
      <c r="K325" s="37"/>
      <c r="L325" s="37"/>
      <c r="M325" s="37"/>
    </row>
    <row r="326">
      <c r="J326" s="37"/>
      <c r="K326" s="37"/>
      <c r="L326" s="37"/>
      <c r="M326" s="37"/>
    </row>
    <row r="327">
      <c r="J327" s="37"/>
      <c r="K327" s="37"/>
      <c r="L327" s="37"/>
      <c r="M327" s="37"/>
    </row>
    <row r="328">
      <c r="J328" s="37"/>
      <c r="K328" s="37"/>
      <c r="L328" s="37"/>
      <c r="M328" s="37"/>
    </row>
    <row r="329">
      <c r="J329" s="37"/>
      <c r="K329" s="37"/>
      <c r="L329" s="37"/>
      <c r="M329" s="37"/>
    </row>
    <row r="330">
      <c r="J330" s="37"/>
      <c r="K330" s="37"/>
      <c r="L330" s="37"/>
      <c r="M330" s="37"/>
    </row>
    <row r="331">
      <c r="J331" s="37"/>
      <c r="K331" s="37"/>
      <c r="L331" s="37"/>
      <c r="M331" s="37"/>
    </row>
    <row r="332">
      <c r="J332" s="37"/>
      <c r="K332" s="37"/>
      <c r="L332" s="37"/>
      <c r="M332" s="37"/>
    </row>
    <row r="333">
      <c r="J333" s="37"/>
      <c r="K333" s="37"/>
      <c r="L333" s="37"/>
      <c r="M333" s="37"/>
    </row>
    <row r="334">
      <c r="J334" s="37"/>
      <c r="K334" s="37"/>
      <c r="L334" s="37"/>
      <c r="M334" s="37"/>
    </row>
    <row r="335">
      <c r="J335" s="37"/>
      <c r="K335" s="37"/>
      <c r="L335" s="37"/>
      <c r="M335" s="37"/>
    </row>
    <row r="336">
      <c r="J336" s="37"/>
      <c r="K336" s="37"/>
      <c r="L336" s="37"/>
      <c r="M336" s="37"/>
    </row>
    <row r="337">
      <c r="J337" s="37"/>
      <c r="K337" s="37"/>
      <c r="L337" s="37"/>
      <c r="M337" s="37"/>
    </row>
    <row r="338">
      <c r="J338" s="37"/>
      <c r="K338" s="37"/>
      <c r="L338" s="37"/>
      <c r="M338" s="37"/>
    </row>
    <row r="339">
      <c r="J339" s="37"/>
      <c r="K339" s="37"/>
      <c r="L339" s="37"/>
      <c r="M339" s="37"/>
    </row>
    <row r="340">
      <c r="J340" s="37"/>
      <c r="K340" s="37"/>
      <c r="L340" s="37"/>
      <c r="M340" s="37"/>
    </row>
    <row r="341">
      <c r="J341" s="37"/>
      <c r="K341" s="37"/>
      <c r="L341" s="37"/>
      <c r="M341" s="37"/>
    </row>
    <row r="342">
      <c r="J342" s="37"/>
      <c r="K342" s="37"/>
      <c r="L342" s="37"/>
      <c r="M342" s="37"/>
    </row>
    <row r="343">
      <c r="J343" s="37"/>
      <c r="K343" s="37"/>
      <c r="L343" s="37"/>
      <c r="M343" s="37"/>
    </row>
    <row r="344">
      <c r="J344" s="37"/>
      <c r="K344" s="37"/>
      <c r="L344" s="37"/>
      <c r="M344" s="37"/>
    </row>
    <row r="345">
      <c r="J345" s="37"/>
      <c r="K345" s="37"/>
      <c r="L345" s="37"/>
      <c r="M345" s="37"/>
    </row>
    <row r="346">
      <c r="J346" s="37"/>
      <c r="K346" s="37"/>
      <c r="L346" s="37"/>
      <c r="M346" s="37"/>
    </row>
    <row r="347">
      <c r="J347" s="37"/>
      <c r="K347" s="37"/>
      <c r="L347" s="37"/>
      <c r="M347" s="37"/>
    </row>
    <row r="348">
      <c r="J348" s="37"/>
      <c r="K348" s="37"/>
      <c r="L348" s="37"/>
      <c r="M348" s="37"/>
    </row>
    <row r="349">
      <c r="J349" s="37"/>
      <c r="K349" s="37"/>
      <c r="L349" s="37"/>
      <c r="M349" s="37"/>
    </row>
    <row r="350">
      <c r="J350" s="37"/>
      <c r="K350" s="37"/>
      <c r="L350" s="37"/>
      <c r="M350" s="37"/>
    </row>
    <row r="351">
      <c r="J351" s="37"/>
      <c r="K351" s="37"/>
      <c r="L351" s="37"/>
      <c r="M351" s="37"/>
    </row>
    <row r="352">
      <c r="J352" s="37"/>
      <c r="K352" s="37"/>
      <c r="L352" s="37"/>
      <c r="M352" s="37"/>
    </row>
    <row r="353">
      <c r="J353" s="37"/>
      <c r="K353" s="37"/>
      <c r="L353" s="37"/>
      <c r="M353" s="37"/>
    </row>
    <row r="354">
      <c r="J354" s="37"/>
      <c r="K354" s="37"/>
      <c r="L354" s="37"/>
      <c r="M354" s="37"/>
    </row>
    <row r="355">
      <c r="J355" s="37"/>
      <c r="K355" s="37"/>
      <c r="L355" s="37"/>
      <c r="M355" s="37"/>
    </row>
    <row r="356">
      <c r="J356" s="37"/>
      <c r="K356" s="37"/>
      <c r="L356" s="37"/>
      <c r="M356" s="37"/>
    </row>
    <row r="357">
      <c r="J357" s="37"/>
      <c r="K357" s="37"/>
      <c r="L357" s="37"/>
      <c r="M357" s="37"/>
    </row>
    <row r="358">
      <c r="J358" s="37"/>
      <c r="K358" s="37"/>
      <c r="L358" s="37"/>
      <c r="M358" s="37"/>
    </row>
    <row r="359">
      <c r="J359" s="37"/>
      <c r="K359" s="37"/>
      <c r="L359" s="37"/>
      <c r="M359" s="37"/>
    </row>
    <row r="360">
      <c r="J360" s="37"/>
      <c r="K360" s="37"/>
      <c r="L360" s="37"/>
      <c r="M360" s="37"/>
    </row>
    <row r="361">
      <c r="J361" s="37"/>
      <c r="K361" s="37"/>
      <c r="L361" s="37"/>
      <c r="M361" s="37"/>
    </row>
    <row r="362">
      <c r="J362" s="37"/>
      <c r="K362" s="37"/>
      <c r="L362" s="37"/>
      <c r="M362" s="37"/>
    </row>
    <row r="363">
      <c r="J363" s="37"/>
      <c r="K363" s="37"/>
      <c r="L363" s="37"/>
      <c r="M363" s="37"/>
    </row>
    <row r="364">
      <c r="J364" s="37"/>
      <c r="K364" s="37"/>
      <c r="L364" s="37"/>
      <c r="M364" s="37"/>
    </row>
    <row r="365">
      <c r="J365" s="37"/>
      <c r="K365" s="37"/>
      <c r="L365" s="37"/>
      <c r="M365" s="37"/>
    </row>
    <row r="366">
      <c r="J366" s="37"/>
      <c r="K366" s="37"/>
      <c r="L366" s="37"/>
      <c r="M366" s="37"/>
    </row>
    <row r="367">
      <c r="J367" s="37"/>
      <c r="K367" s="37"/>
      <c r="L367" s="37"/>
      <c r="M367" s="37"/>
    </row>
    <row r="368">
      <c r="J368" s="37"/>
      <c r="K368" s="37"/>
      <c r="L368" s="37"/>
      <c r="M368" s="37"/>
    </row>
    <row r="369">
      <c r="J369" s="37"/>
      <c r="K369" s="37"/>
      <c r="L369" s="37"/>
      <c r="M369" s="37"/>
    </row>
    <row r="370">
      <c r="J370" s="37"/>
      <c r="K370" s="37"/>
      <c r="L370" s="37"/>
      <c r="M370" s="37"/>
    </row>
    <row r="371">
      <c r="J371" s="37"/>
      <c r="K371" s="37"/>
      <c r="L371" s="37"/>
      <c r="M371" s="37"/>
    </row>
    <row r="372">
      <c r="J372" s="37"/>
      <c r="K372" s="37"/>
      <c r="L372" s="37"/>
      <c r="M372" s="37"/>
    </row>
    <row r="373">
      <c r="J373" s="37"/>
      <c r="K373" s="37"/>
      <c r="L373" s="37"/>
      <c r="M373" s="37"/>
    </row>
    <row r="374">
      <c r="J374" s="37"/>
      <c r="K374" s="37"/>
      <c r="L374" s="37"/>
      <c r="M374" s="37"/>
    </row>
    <row r="375">
      <c r="J375" s="37"/>
      <c r="K375" s="37"/>
      <c r="L375" s="37"/>
      <c r="M375" s="37"/>
    </row>
    <row r="376">
      <c r="J376" s="37"/>
      <c r="K376" s="37"/>
      <c r="L376" s="37"/>
      <c r="M376" s="37"/>
    </row>
    <row r="377">
      <c r="J377" s="37"/>
      <c r="K377" s="37"/>
      <c r="L377" s="37"/>
      <c r="M377" s="37"/>
    </row>
    <row r="378">
      <c r="J378" s="37"/>
      <c r="K378" s="37"/>
      <c r="L378" s="37"/>
      <c r="M378" s="37"/>
    </row>
    <row r="379">
      <c r="J379" s="37"/>
      <c r="K379" s="37"/>
      <c r="L379" s="37"/>
      <c r="M379" s="37"/>
    </row>
    <row r="380">
      <c r="J380" s="37"/>
      <c r="K380" s="37"/>
      <c r="L380" s="37"/>
      <c r="M380" s="37"/>
    </row>
    <row r="381">
      <c r="J381" s="37"/>
      <c r="K381" s="37"/>
      <c r="L381" s="37"/>
      <c r="M381" s="37"/>
    </row>
    <row r="382">
      <c r="J382" s="37"/>
      <c r="K382" s="37"/>
      <c r="L382" s="37"/>
      <c r="M382" s="37"/>
    </row>
    <row r="383">
      <c r="J383" s="37"/>
      <c r="K383" s="37"/>
      <c r="L383" s="37"/>
      <c r="M383" s="37"/>
    </row>
    <row r="384">
      <c r="J384" s="37"/>
      <c r="K384" s="37"/>
      <c r="L384" s="37"/>
      <c r="M384" s="37"/>
    </row>
    <row r="385">
      <c r="J385" s="37"/>
      <c r="K385" s="37"/>
      <c r="L385" s="37"/>
      <c r="M385" s="37"/>
    </row>
    <row r="386">
      <c r="J386" s="37"/>
      <c r="K386" s="37"/>
      <c r="L386" s="37"/>
      <c r="M386" s="37"/>
    </row>
    <row r="387">
      <c r="J387" s="37"/>
      <c r="K387" s="37"/>
      <c r="L387" s="37"/>
      <c r="M387" s="37"/>
    </row>
    <row r="388">
      <c r="J388" s="37"/>
      <c r="K388" s="37"/>
      <c r="L388" s="37"/>
      <c r="M388" s="37"/>
    </row>
    <row r="389">
      <c r="J389" s="37"/>
      <c r="K389" s="37"/>
      <c r="L389" s="37"/>
      <c r="M389" s="37"/>
    </row>
    <row r="390">
      <c r="J390" s="37"/>
      <c r="K390" s="37"/>
      <c r="L390" s="37"/>
      <c r="M390" s="37"/>
    </row>
    <row r="391">
      <c r="J391" s="37"/>
      <c r="K391" s="37"/>
      <c r="L391" s="37"/>
      <c r="M391" s="37"/>
    </row>
    <row r="392">
      <c r="J392" s="37"/>
      <c r="K392" s="37"/>
      <c r="L392" s="37"/>
      <c r="M392" s="37"/>
    </row>
    <row r="393">
      <c r="J393" s="37"/>
      <c r="K393" s="37"/>
      <c r="L393" s="37"/>
      <c r="M393" s="37"/>
    </row>
    <row r="394">
      <c r="J394" s="37"/>
      <c r="K394" s="37"/>
      <c r="L394" s="37"/>
      <c r="M394" s="37"/>
    </row>
    <row r="395">
      <c r="J395" s="37"/>
      <c r="K395" s="37"/>
      <c r="L395" s="37"/>
      <c r="M395" s="37"/>
    </row>
    <row r="396">
      <c r="J396" s="37"/>
      <c r="K396" s="37"/>
      <c r="L396" s="37"/>
      <c r="M396" s="37"/>
    </row>
    <row r="397">
      <c r="J397" s="37"/>
      <c r="K397" s="37"/>
      <c r="L397" s="37"/>
      <c r="M397" s="37"/>
    </row>
    <row r="398">
      <c r="J398" s="37"/>
      <c r="K398" s="37"/>
      <c r="L398" s="37"/>
      <c r="M398" s="37"/>
    </row>
    <row r="399">
      <c r="J399" s="37"/>
      <c r="K399" s="37"/>
      <c r="L399" s="37"/>
      <c r="M399" s="37"/>
    </row>
    <row r="400">
      <c r="J400" s="37"/>
      <c r="K400" s="37"/>
      <c r="L400" s="37"/>
      <c r="M400" s="37"/>
    </row>
    <row r="401">
      <c r="J401" s="37"/>
      <c r="K401" s="37"/>
      <c r="L401" s="37"/>
      <c r="M401" s="37"/>
    </row>
    <row r="402">
      <c r="J402" s="37"/>
      <c r="K402" s="37"/>
      <c r="L402" s="37"/>
      <c r="M402" s="37"/>
    </row>
    <row r="403">
      <c r="J403" s="37"/>
      <c r="K403" s="37"/>
      <c r="L403" s="37"/>
      <c r="M403" s="37"/>
    </row>
    <row r="404">
      <c r="J404" s="37"/>
      <c r="K404" s="37"/>
      <c r="L404" s="37"/>
      <c r="M404" s="37"/>
    </row>
    <row r="405">
      <c r="J405" s="37"/>
      <c r="K405" s="37"/>
      <c r="L405" s="37"/>
      <c r="M405" s="37"/>
    </row>
    <row r="406">
      <c r="J406" s="37"/>
      <c r="K406" s="37"/>
      <c r="L406" s="37"/>
      <c r="M406" s="37"/>
    </row>
    <row r="407">
      <c r="J407" s="37"/>
      <c r="K407" s="37"/>
      <c r="L407" s="37"/>
      <c r="M407" s="37"/>
    </row>
    <row r="408">
      <c r="J408" s="37"/>
      <c r="K408" s="37"/>
      <c r="L408" s="37"/>
      <c r="M408" s="37"/>
    </row>
    <row r="409">
      <c r="J409" s="37"/>
      <c r="K409" s="37"/>
      <c r="L409" s="37"/>
      <c r="M409" s="37"/>
    </row>
    <row r="410">
      <c r="J410" s="37"/>
      <c r="K410" s="37"/>
      <c r="L410" s="37"/>
      <c r="M410" s="37"/>
    </row>
    <row r="411">
      <c r="J411" s="37"/>
      <c r="K411" s="37"/>
      <c r="L411" s="37"/>
      <c r="M411" s="37"/>
    </row>
    <row r="412">
      <c r="J412" s="37"/>
      <c r="K412" s="37"/>
      <c r="L412" s="37"/>
      <c r="M412" s="37"/>
    </row>
    <row r="413">
      <c r="J413" s="37"/>
      <c r="K413" s="37"/>
      <c r="L413" s="37"/>
      <c r="M413" s="37"/>
    </row>
    <row r="414">
      <c r="J414" s="37"/>
      <c r="K414" s="37"/>
      <c r="L414" s="37"/>
      <c r="M414" s="37"/>
    </row>
    <row r="415">
      <c r="J415" s="37"/>
      <c r="K415" s="37"/>
      <c r="L415" s="37"/>
      <c r="M415" s="37"/>
    </row>
    <row r="416">
      <c r="J416" s="37"/>
      <c r="K416" s="37"/>
      <c r="L416" s="37"/>
      <c r="M416" s="37"/>
    </row>
    <row r="417">
      <c r="J417" s="37"/>
      <c r="K417" s="37"/>
      <c r="L417" s="37"/>
      <c r="M417" s="37"/>
    </row>
    <row r="418">
      <c r="J418" s="37"/>
      <c r="K418" s="37"/>
      <c r="L418" s="37"/>
      <c r="M418" s="37"/>
    </row>
    <row r="419">
      <c r="J419" s="37"/>
      <c r="K419" s="37"/>
      <c r="L419" s="37"/>
      <c r="M419" s="37"/>
    </row>
    <row r="420">
      <c r="J420" s="37"/>
      <c r="K420" s="37"/>
      <c r="L420" s="37"/>
      <c r="M420" s="37"/>
    </row>
    <row r="421">
      <c r="J421" s="37"/>
      <c r="K421" s="37"/>
      <c r="L421" s="37"/>
      <c r="M421" s="37"/>
    </row>
    <row r="422">
      <c r="J422" s="37"/>
      <c r="K422" s="37"/>
      <c r="L422" s="37"/>
      <c r="M422" s="37"/>
    </row>
    <row r="423">
      <c r="J423" s="37"/>
      <c r="K423" s="37"/>
      <c r="L423" s="37"/>
      <c r="M423" s="37"/>
    </row>
    <row r="424">
      <c r="J424" s="37"/>
      <c r="K424" s="37"/>
      <c r="L424" s="37"/>
      <c r="M424" s="37"/>
    </row>
    <row r="425">
      <c r="J425" s="37"/>
      <c r="K425" s="37"/>
      <c r="L425" s="37"/>
      <c r="M425" s="37"/>
    </row>
    <row r="426">
      <c r="J426" s="37"/>
      <c r="K426" s="37"/>
      <c r="L426" s="37"/>
      <c r="M426" s="37"/>
    </row>
    <row r="427">
      <c r="J427" s="37"/>
      <c r="K427" s="37"/>
      <c r="L427" s="37"/>
      <c r="M427" s="37"/>
    </row>
    <row r="428">
      <c r="J428" s="37"/>
      <c r="K428" s="37"/>
      <c r="L428" s="37"/>
      <c r="M428" s="37"/>
    </row>
    <row r="429">
      <c r="J429" s="37"/>
      <c r="K429" s="37"/>
      <c r="L429" s="37"/>
      <c r="M429" s="37"/>
    </row>
    <row r="430">
      <c r="J430" s="37"/>
      <c r="K430" s="37"/>
      <c r="L430" s="37"/>
      <c r="M430" s="37"/>
    </row>
    <row r="431">
      <c r="J431" s="37"/>
      <c r="K431" s="37"/>
      <c r="L431" s="37"/>
      <c r="M431" s="37"/>
    </row>
    <row r="432">
      <c r="J432" s="37"/>
      <c r="K432" s="37"/>
      <c r="L432" s="37"/>
      <c r="M432" s="37"/>
    </row>
    <row r="433">
      <c r="J433" s="37"/>
      <c r="K433" s="37"/>
      <c r="L433" s="37"/>
      <c r="M433" s="37"/>
    </row>
    <row r="434">
      <c r="J434" s="37"/>
      <c r="K434" s="37"/>
      <c r="L434" s="37"/>
      <c r="M434" s="37"/>
    </row>
    <row r="435">
      <c r="J435" s="37"/>
      <c r="K435" s="37"/>
      <c r="L435" s="37"/>
      <c r="M435" s="37"/>
    </row>
    <row r="436">
      <c r="J436" s="37"/>
      <c r="K436" s="37"/>
      <c r="L436" s="37"/>
      <c r="M436" s="37"/>
    </row>
    <row r="437">
      <c r="J437" s="37"/>
      <c r="K437" s="37"/>
      <c r="L437" s="37"/>
      <c r="M437" s="37"/>
    </row>
    <row r="438">
      <c r="J438" s="37"/>
      <c r="K438" s="37"/>
      <c r="L438" s="37"/>
      <c r="M438" s="37"/>
    </row>
    <row r="439">
      <c r="J439" s="37"/>
      <c r="K439" s="37"/>
      <c r="L439" s="37"/>
      <c r="M439" s="37"/>
    </row>
    <row r="440">
      <c r="J440" s="37"/>
      <c r="K440" s="37"/>
      <c r="L440" s="37"/>
      <c r="M440" s="37"/>
    </row>
    <row r="441">
      <c r="J441" s="37"/>
      <c r="K441" s="37"/>
      <c r="L441" s="37"/>
      <c r="M441" s="37"/>
    </row>
    <row r="442">
      <c r="J442" s="37"/>
      <c r="K442" s="37"/>
      <c r="L442" s="37"/>
      <c r="M442" s="37"/>
    </row>
    <row r="443">
      <c r="J443" s="37"/>
      <c r="K443" s="37"/>
      <c r="L443" s="37"/>
      <c r="M443" s="37"/>
    </row>
    <row r="444">
      <c r="J444" s="37"/>
      <c r="K444" s="37"/>
      <c r="L444" s="37"/>
      <c r="M444" s="37"/>
    </row>
    <row r="445">
      <c r="J445" s="37"/>
      <c r="K445" s="37"/>
      <c r="L445" s="37"/>
      <c r="M445" s="37"/>
    </row>
    <row r="446">
      <c r="J446" s="37"/>
      <c r="K446" s="37"/>
      <c r="L446" s="37"/>
      <c r="M446" s="37"/>
    </row>
    <row r="447">
      <c r="J447" s="37"/>
      <c r="K447" s="37"/>
      <c r="L447" s="37"/>
      <c r="M447" s="37"/>
    </row>
    <row r="448">
      <c r="J448" s="37"/>
      <c r="K448" s="37"/>
      <c r="L448" s="37"/>
      <c r="M448" s="37"/>
    </row>
    <row r="449">
      <c r="J449" s="37"/>
      <c r="K449" s="37"/>
      <c r="L449" s="37"/>
      <c r="M449" s="37"/>
    </row>
    <row r="450">
      <c r="J450" s="37"/>
      <c r="K450" s="37"/>
      <c r="L450" s="37"/>
      <c r="M450" s="37"/>
    </row>
    <row r="451">
      <c r="J451" s="37"/>
      <c r="K451" s="37"/>
      <c r="L451" s="37"/>
      <c r="M451" s="37"/>
    </row>
    <row r="452">
      <c r="J452" s="37"/>
      <c r="K452" s="37"/>
      <c r="L452" s="37"/>
      <c r="M452" s="37"/>
    </row>
    <row r="453">
      <c r="J453" s="37"/>
      <c r="K453" s="37"/>
      <c r="L453" s="37"/>
      <c r="M453" s="37"/>
    </row>
    <row r="454">
      <c r="J454" s="37"/>
      <c r="K454" s="37"/>
      <c r="L454" s="37"/>
      <c r="M454" s="37"/>
    </row>
    <row r="455">
      <c r="J455" s="37"/>
      <c r="K455" s="37"/>
      <c r="L455" s="37"/>
      <c r="M455" s="37"/>
    </row>
    <row r="456">
      <c r="J456" s="37"/>
      <c r="K456" s="37"/>
      <c r="L456" s="37"/>
      <c r="M456" s="37"/>
    </row>
    <row r="457">
      <c r="J457" s="37"/>
      <c r="K457" s="37"/>
      <c r="L457" s="37"/>
      <c r="M457" s="37"/>
    </row>
    <row r="458">
      <c r="J458" s="37"/>
      <c r="K458" s="37"/>
      <c r="L458" s="37"/>
      <c r="M458" s="37"/>
    </row>
    <row r="459">
      <c r="J459" s="37"/>
      <c r="K459" s="37"/>
      <c r="L459" s="37"/>
      <c r="M459" s="37"/>
    </row>
    <row r="460">
      <c r="J460" s="37"/>
      <c r="K460" s="37"/>
      <c r="L460" s="37"/>
      <c r="M460" s="37"/>
    </row>
    <row r="461">
      <c r="J461" s="37"/>
      <c r="K461" s="37"/>
      <c r="L461" s="37"/>
      <c r="M461" s="37"/>
    </row>
    <row r="462">
      <c r="J462" s="37"/>
      <c r="K462" s="37"/>
      <c r="L462" s="37"/>
      <c r="M462" s="37"/>
    </row>
    <row r="463">
      <c r="J463" s="37"/>
      <c r="K463" s="37"/>
      <c r="L463" s="37"/>
      <c r="M463" s="37"/>
    </row>
    <row r="464">
      <c r="J464" s="37"/>
      <c r="K464" s="37"/>
      <c r="L464" s="37"/>
      <c r="M464" s="37"/>
    </row>
    <row r="465">
      <c r="J465" s="37"/>
      <c r="K465" s="37"/>
      <c r="L465" s="37"/>
      <c r="M465" s="37"/>
    </row>
    <row r="466">
      <c r="J466" s="37"/>
      <c r="K466" s="37"/>
      <c r="L466" s="37"/>
      <c r="M466" s="37"/>
    </row>
    <row r="467">
      <c r="J467" s="37"/>
      <c r="K467" s="37"/>
      <c r="L467" s="37"/>
      <c r="M467" s="37"/>
    </row>
    <row r="468">
      <c r="J468" s="37"/>
      <c r="K468" s="37"/>
      <c r="L468" s="37"/>
      <c r="M468" s="37"/>
    </row>
    <row r="469">
      <c r="J469" s="37"/>
      <c r="K469" s="37"/>
      <c r="L469" s="37"/>
      <c r="M469" s="37"/>
    </row>
    <row r="470">
      <c r="J470" s="37"/>
      <c r="K470" s="37"/>
      <c r="L470" s="37"/>
      <c r="M470" s="37"/>
    </row>
    <row r="471">
      <c r="J471" s="37"/>
      <c r="K471" s="37"/>
      <c r="L471" s="37"/>
      <c r="M471" s="37"/>
    </row>
    <row r="472">
      <c r="J472" s="37"/>
      <c r="K472" s="37"/>
      <c r="L472" s="37"/>
      <c r="M472" s="37"/>
    </row>
    <row r="473">
      <c r="J473" s="37"/>
      <c r="K473" s="37"/>
      <c r="L473" s="37"/>
      <c r="M473" s="37"/>
    </row>
    <row r="474">
      <c r="J474" s="37"/>
      <c r="K474" s="37"/>
      <c r="L474" s="37"/>
      <c r="M474" s="37"/>
    </row>
    <row r="475">
      <c r="J475" s="37"/>
      <c r="K475" s="37"/>
      <c r="L475" s="37"/>
      <c r="M475" s="37"/>
    </row>
    <row r="476">
      <c r="J476" s="37"/>
      <c r="K476" s="37"/>
      <c r="L476" s="37"/>
      <c r="M476" s="37"/>
    </row>
    <row r="477">
      <c r="J477" s="37"/>
      <c r="K477" s="37"/>
      <c r="L477" s="37"/>
      <c r="M477" s="37"/>
    </row>
    <row r="478">
      <c r="J478" s="37"/>
      <c r="K478" s="37"/>
      <c r="L478" s="37"/>
      <c r="M478" s="37"/>
    </row>
    <row r="479">
      <c r="J479" s="37"/>
      <c r="K479" s="37"/>
      <c r="L479" s="37"/>
      <c r="M479" s="37"/>
    </row>
    <row r="480">
      <c r="J480" s="37"/>
      <c r="K480" s="37"/>
      <c r="L480" s="37"/>
      <c r="M480" s="37"/>
    </row>
    <row r="481">
      <c r="J481" s="37"/>
      <c r="K481" s="37"/>
      <c r="L481" s="37"/>
      <c r="M481" s="37"/>
    </row>
    <row r="482">
      <c r="J482" s="37"/>
      <c r="K482" s="37"/>
      <c r="L482" s="37"/>
      <c r="M482" s="37"/>
    </row>
    <row r="483">
      <c r="J483" s="37"/>
      <c r="K483" s="37"/>
      <c r="L483" s="37"/>
      <c r="M483" s="37"/>
    </row>
    <row r="484">
      <c r="J484" s="37"/>
      <c r="K484" s="37"/>
      <c r="L484" s="37"/>
      <c r="M484" s="37"/>
    </row>
    <row r="485">
      <c r="J485" s="37"/>
      <c r="K485" s="37"/>
      <c r="L485" s="37"/>
      <c r="M485" s="37"/>
    </row>
    <row r="486">
      <c r="J486" s="37"/>
      <c r="K486" s="37"/>
      <c r="L486" s="37"/>
      <c r="M486" s="37"/>
    </row>
    <row r="487">
      <c r="J487" s="37"/>
      <c r="K487" s="37"/>
      <c r="L487" s="37"/>
      <c r="M487" s="37"/>
    </row>
    <row r="488">
      <c r="J488" s="37"/>
      <c r="K488" s="37"/>
      <c r="L488" s="37"/>
      <c r="M488" s="37"/>
    </row>
    <row r="489">
      <c r="J489" s="37"/>
      <c r="K489" s="37"/>
      <c r="L489" s="37"/>
      <c r="M489" s="37"/>
    </row>
    <row r="490">
      <c r="J490" s="37"/>
      <c r="K490" s="37"/>
      <c r="L490" s="37"/>
      <c r="M490" s="37"/>
    </row>
    <row r="491">
      <c r="J491" s="37"/>
      <c r="K491" s="37"/>
      <c r="L491" s="37"/>
      <c r="M491" s="37"/>
    </row>
    <row r="492">
      <c r="J492" s="37"/>
      <c r="K492" s="37"/>
      <c r="L492" s="37"/>
      <c r="M492" s="37"/>
    </row>
    <row r="493">
      <c r="J493" s="37"/>
      <c r="K493" s="37"/>
      <c r="L493" s="37"/>
      <c r="M493" s="37"/>
    </row>
    <row r="494">
      <c r="J494" s="37"/>
      <c r="K494" s="37"/>
      <c r="L494" s="37"/>
      <c r="M494" s="37"/>
    </row>
    <row r="495">
      <c r="J495" s="37"/>
      <c r="K495" s="37"/>
      <c r="L495" s="37"/>
      <c r="M495" s="37"/>
    </row>
    <row r="496">
      <c r="J496" s="37"/>
      <c r="K496" s="37"/>
      <c r="L496" s="37"/>
      <c r="M496" s="37"/>
    </row>
    <row r="497">
      <c r="J497" s="37"/>
      <c r="K497" s="37"/>
      <c r="L497" s="37"/>
      <c r="M497" s="37"/>
    </row>
    <row r="498">
      <c r="J498" s="37"/>
      <c r="K498" s="37"/>
      <c r="L498" s="37"/>
      <c r="M498" s="37"/>
    </row>
    <row r="499">
      <c r="J499" s="37"/>
      <c r="K499" s="37"/>
      <c r="L499" s="37"/>
      <c r="M499" s="37"/>
    </row>
    <row r="500">
      <c r="J500" s="37"/>
      <c r="K500" s="37"/>
      <c r="L500" s="37"/>
      <c r="M500" s="37"/>
    </row>
    <row r="501">
      <c r="J501" s="37"/>
      <c r="K501" s="37"/>
      <c r="L501" s="37"/>
      <c r="M501" s="37"/>
    </row>
    <row r="502">
      <c r="J502" s="37"/>
      <c r="K502" s="37"/>
      <c r="L502" s="37"/>
      <c r="M502" s="37"/>
    </row>
    <row r="503">
      <c r="J503" s="37"/>
      <c r="K503" s="37"/>
      <c r="L503" s="37"/>
      <c r="M503" s="37"/>
    </row>
    <row r="504">
      <c r="J504" s="37"/>
      <c r="K504" s="37"/>
      <c r="L504" s="37"/>
      <c r="M504" s="37"/>
    </row>
    <row r="505">
      <c r="J505" s="37"/>
      <c r="K505" s="37"/>
      <c r="L505" s="37"/>
      <c r="M505" s="37"/>
    </row>
    <row r="506">
      <c r="J506" s="37"/>
      <c r="K506" s="37"/>
      <c r="L506" s="37"/>
      <c r="M506" s="37"/>
    </row>
    <row r="507">
      <c r="J507" s="37"/>
      <c r="K507" s="37"/>
      <c r="L507" s="37"/>
      <c r="M507" s="37"/>
    </row>
    <row r="508">
      <c r="J508" s="37"/>
      <c r="K508" s="37"/>
      <c r="L508" s="37"/>
      <c r="M508" s="37"/>
    </row>
    <row r="509">
      <c r="J509" s="37"/>
      <c r="K509" s="37"/>
      <c r="L509" s="37"/>
      <c r="M509" s="37"/>
    </row>
    <row r="510">
      <c r="J510" s="37"/>
      <c r="K510" s="37"/>
      <c r="L510" s="37"/>
      <c r="M510" s="37"/>
    </row>
    <row r="511">
      <c r="J511" s="37"/>
      <c r="K511" s="37"/>
      <c r="L511" s="37"/>
      <c r="M511" s="37"/>
    </row>
    <row r="512">
      <c r="J512" s="37"/>
      <c r="K512" s="37"/>
      <c r="L512" s="37"/>
      <c r="M512" s="37"/>
    </row>
    <row r="513">
      <c r="J513" s="37"/>
      <c r="K513" s="37"/>
      <c r="L513" s="37"/>
      <c r="M513" s="37"/>
    </row>
    <row r="514">
      <c r="J514" s="37"/>
      <c r="K514" s="37"/>
      <c r="L514" s="37"/>
      <c r="M514" s="37"/>
    </row>
    <row r="515">
      <c r="J515" s="37"/>
      <c r="K515" s="37"/>
      <c r="L515" s="37"/>
      <c r="M515" s="37"/>
    </row>
    <row r="516">
      <c r="J516" s="37"/>
      <c r="K516" s="37"/>
      <c r="L516" s="37"/>
      <c r="M516" s="37"/>
    </row>
    <row r="517">
      <c r="J517" s="37"/>
      <c r="K517" s="37"/>
      <c r="L517" s="37"/>
      <c r="M517" s="37"/>
    </row>
    <row r="518">
      <c r="J518" s="37"/>
      <c r="K518" s="37"/>
      <c r="L518" s="37"/>
      <c r="M518" s="37"/>
    </row>
    <row r="519">
      <c r="J519" s="37"/>
      <c r="K519" s="37"/>
      <c r="L519" s="37"/>
      <c r="M519" s="37"/>
    </row>
    <row r="520">
      <c r="J520" s="37"/>
      <c r="K520" s="37"/>
      <c r="L520" s="37"/>
      <c r="M520" s="37"/>
    </row>
    <row r="521">
      <c r="J521" s="37"/>
      <c r="K521" s="37"/>
      <c r="L521" s="37"/>
      <c r="M521" s="37"/>
    </row>
    <row r="522">
      <c r="J522" s="37"/>
      <c r="K522" s="37"/>
      <c r="L522" s="37"/>
      <c r="M522" s="37"/>
    </row>
    <row r="523">
      <c r="J523" s="37"/>
      <c r="K523" s="37"/>
      <c r="L523" s="37"/>
      <c r="M523" s="37"/>
    </row>
    <row r="524">
      <c r="J524" s="37"/>
      <c r="K524" s="37"/>
      <c r="L524" s="37"/>
      <c r="M524" s="37"/>
    </row>
    <row r="525">
      <c r="J525" s="37"/>
      <c r="K525" s="37"/>
      <c r="L525" s="37"/>
      <c r="M525" s="37"/>
    </row>
    <row r="526">
      <c r="J526" s="37"/>
      <c r="K526" s="37"/>
      <c r="L526" s="37"/>
      <c r="M526" s="37"/>
    </row>
    <row r="527">
      <c r="J527" s="37"/>
      <c r="K527" s="37"/>
      <c r="L527" s="37"/>
      <c r="M527" s="37"/>
    </row>
    <row r="528">
      <c r="J528" s="37"/>
      <c r="K528" s="37"/>
      <c r="L528" s="37"/>
      <c r="M528" s="37"/>
    </row>
    <row r="529">
      <c r="J529" s="37"/>
      <c r="K529" s="37"/>
      <c r="L529" s="37"/>
      <c r="M529" s="37"/>
    </row>
    <row r="530">
      <c r="J530" s="37"/>
      <c r="K530" s="37"/>
      <c r="L530" s="37"/>
      <c r="M530" s="37"/>
    </row>
    <row r="531">
      <c r="J531" s="37"/>
      <c r="K531" s="37"/>
      <c r="L531" s="37"/>
      <c r="M531" s="37"/>
    </row>
    <row r="532">
      <c r="J532" s="37"/>
      <c r="K532" s="37"/>
      <c r="L532" s="37"/>
      <c r="M532" s="37"/>
    </row>
    <row r="533">
      <c r="J533" s="37"/>
      <c r="K533" s="37"/>
      <c r="L533" s="37"/>
      <c r="M533" s="37"/>
    </row>
    <row r="534">
      <c r="J534" s="37"/>
      <c r="K534" s="37"/>
      <c r="L534" s="37"/>
      <c r="M534" s="37"/>
    </row>
    <row r="535">
      <c r="J535" s="37"/>
      <c r="K535" s="37"/>
      <c r="L535" s="37"/>
      <c r="M535" s="37"/>
    </row>
    <row r="536">
      <c r="J536" s="37"/>
      <c r="K536" s="37"/>
      <c r="L536" s="37"/>
      <c r="M536" s="37"/>
    </row>
    <row r="537">
      <c r="J537" s="37"/>
      <c r="K537" s="37"/>
      <c r="L537" s="37"/>
      <c r="M537" s="37"/>
    </row>
    <row r="538">
      <c r="J538" s="37"/>
      <c r="K538" s="37"/>
      <c r="L538" s="37"/>
      <c r="M538" s="37"/>
    </row>
    <row r="539">
      <c r="J539" s="37"/>
      <c r="K539" s="37"/>
      <c r="L539" s="37"/>
      <c r="M539" s="37"/>
    </row>
    <row r="540">
      <c r="J540" s="37"/>
      <c r="K540" s="37"/>
      <c r="L540" s="37"/>
      <c r="M540" s="37"/>
    </row>
    <row r="541">
      <c r="J541" s="37"/>
      <c r="K541" s="37"/>
      <c r="L541" s="37"/>
      <c r="M541" s="37"/>
    </row>
    <row r="542">
      <c r="J542" s="37"/>
      <c r="K542" s="37"/>
      <c r="L542" s="37"/>
      <c r="M542" s="37"/>
    </row>
    <row r="543">
      <c r="J543" s="37"/>
      <c r="K543" s="37"/>
      <c r="L543" s="37"/>
      <c r="M543" s="37"/>
    </row>
    <row r="544">
      <c r="J544" s="37"/>
      <c r="K544" s="37"/>
      <c r="L544" s="37"/>
      <c r="M544" s="37"/>
    </row>
    <row r="545">
      <c r="J545" s="37"/>
      <c r="K545" s="37"/>
      <c r="L545" s="37"/>
      <c r="M545" s="37"/>
    </row>
    <row r="546">
      <c r="J546" s="37"/>
      <c r="K546" s="37"/>
      <c r="L546" s="37"/>
      <c r="M546" s="37"/>
    </row>
    <row r="547">
      <c r="J547" s="37"/>
      <c r="K547" s="37"/>
      <c r="L547" s="37"/>
      <c r="M547" s="37"/>
    </row>
    <row r="548">
      <c r="J548" s="37"/>
      <c r="K548" s="37"/>
      <c r="L548" s="37"/>
      <c r="M548" s="37"/>
    </row>
    <row r="549">
      <c r="J549" s="37"/>
      <c r="K549" s="37"/>
      <c r="L549" s="37"/>
      <c r="M549" s="37"/>
    </row>
    <row r="550">
      <c r="J550" s="37"/>
      <c r="K550" s="37"/>
      <c r="L550" s="37"/>
      <c r="M550" s="37"/>
    </row>
    <row r="551">
      <c r="J551" s="37"/>
      <c r="K551" s="37"/>
      <c r="L551" s="37"/>
      <c r="M551" s="37"/>
    </row>
    <row r="552">
      <c r="J552" s="37"/>
      <c r="K552" s="37"/>
      <c r="L552" s="37"/>
      <c r="M552" s="37"/>
    </row>
    <row r="553">
      <c r="J553" s="37"/>
      <c r="K553" s="37"/>
      <c r="L553" s="37"/>
      <c r="M553" s="37"/>
    </row>
    <row r="554">
      <c r="J554" s="37"/>
      <c r="K554" s="37"/>
      <c r="L554" s="37"/>
      <c r="M554" s="37"/>
    </row>
    <row r="555">
      <c r="J555" s="37"/>
      <c r="K555" s="37"/>
      <c r="L555" s="37"/>
      <c r="M555" s="37"/>
    </row>
    <row r="556">
      <c r="J556" s="37"/>
      <c r="K556" s="37"/>
      <c r="L556" s="37"/>
      <c r="M556" s="37"/>
    </row>
    <row r="557">
      <c r="J557" s="37"/>
      <c r="K557" s="37"/>
      <c r="L557" s="37"/>
      <c r="M557" s="37"/>
    </row>
    <row r="558">
      <c r="J558" s="37"/>
      <c r="K558" s="37"/>
      <c r="L558" s="37"/>
      <c r="M558" s="37"/>
    </row>
    <row r="559">
      <c r="J559" s="37"/>
      <c r="K559" s="37"/>
      <c r="L559" s="37"/>
      <c r="M559" s="37"/>
    </row>
    <row r="560">
      <c r="J560" s="37"/>
      <c r="K560" s="37"/>
      <c r="L560" s="37"/>
      <c r="M560" s="37"/>
    </row>
    <row r="561">
      <c r="J561" s="37"/>
      <c r="K561" s="37"/>
      <c r="L561" s="37"/>
      <c r="M561" s="37"/>
    </row>
    <row r="562">
      <c r="J562" s="37"/>
      <c r="K562" s="37"/>
      <c r="L562" s="37"/>
      <c r="M562" s="37"/>
    </row>
    <row r="563">
      <c r="J563" s="37"/>
      <c r="K563" s="37"/>
      <c r="L563" s="37"/>
      <c r="M563" s="37"/>
    </row>
    <row r="564">
      <c r="J564" s="37"/>
      <c r="K564" s="37"/>
      <c r="L564" s="37"/>
      <c r="M564" s="37"/>
    </row>
    <row r="565">
      <c r="J565" s="37"/>
      <c r="K565" s="37"/>
      <c r="L565" s="37"/>
      <c r="M565" s="37"/>
    </row>
    <row r="566">
      <c r="J566" s="37"/>
      <c r="K566" s="37"/>
      <c r="L566" s="37"/>
      <c r="M566" s="37"/>
    </row>
    <row r="567">
      <c r="J567" s="37"/>
      <c r="K567" s="37"/>
      <c r="L567" s="37"/>
      <c r="M567" s="37"/>
    </row>
    <row r="568">
      <c r="J568" s="37"/>
      <c r="K568" s="37"/>
      <c r="L568" s="37"/>
      <c r="M568" s="37"/>
    </row>
    <row r="569">
      <c r="J569" s="37"/>
      <c r="K569" s="37"/>
      <c r="L569" s="37"/>
      <c r="M569" s="37"/>
    </row>
    <row r="570">
      <c r="J570" s="37"/>
      <c r="K570" s="37"/>
      <c r="L570" s="37"/>
      <c r="M570" s="37"/>
    </row>
    <row r="571">
      <c r="J571" s="37"/>
      <c r="K571" s="37"/>
      <c r="L571" s="37"/>
      <c r="M571" s="37"/>
    </row>
    <row r="572">
      <c r="J572" s="37"/>
      <c r="K572" s="37"/>
      <c r="L572" s="37"/>
      <c r="M572" s="37"/>
    </row>
    <row r="573">
      <c r="J573" s="37"/>
      <c r="K573" s="37"/>
      <c r="L573" s="37"/>
      <c r="M573" s="37"/>
    </row>
    <row r="574">
      <c r="J574" s="37"/>
      <c r="K574" s="37"/>
      <c r="L574" s="37"/>
      <c r="M574" s="37"/>
    </row>
    <row r="575">
      <c r="J575" s="37"/>
      <c r="K575" s="37"/>
      <c r="L575" s="37"/>
      <c r="M575" s="37"/>
    </row>
    <row r="576">
      <c r="J576" s="37"/>
      <c r="K576" s="37"/>
      <c r="L576" s="37"/>
      <c r="M576" s="37"/>
    </row>
    <row r="577">
      <c r="J577" s="37"/>
      <c r="K577" s="37"/>
      <c r="L577" s="37"/>
      <c r="M577" s="37"/>
    </row>
    <row r="578">
      <c r="J578" s="37"/>
      <c r="K578" s="37"/>
      <c r="L578" s="37"/>
      <c r="M578" s="37"/>
    </row>
    <row r="579">
      <c r="J579" s="37"/>
      <c r="K579" s="37"/>
      <c r="L579" s="37"/>
      <c r="M579" s="37"/>
    </row>
    <row r="580">
      <c r="J580" s="37"/>
      <c r="K580" s="37"/>
      <c r="L580" s="37"/>
      <c r="M580" s="37"/>
    </row>
    <row r="581">
      <c r="J581" s="37"/>
      <c r="K581" s="37"/>
      <c r="L581" s="37"/>
      <c r="M581" s="37"/>
    </row>
    <row r="582">
      <c r="J582" s="37"/>
      <c r="K582" s="37"/>
      <c r="L582" s="37"/>
      <c r="M582" s="37"/>
    </row>
    <row r="583">
      <c r="J583" s="37"/>
      <c r="K583" s="37"/>
      <c r="L583" s="37"/>
      <c r="M583" s="37"/>
    </row>
    <row r="584">
      <c r="J584" s="37"/>
      <c r="K584" s="37"/>
      <c r="L584" s="37"/>
      <c r="M584" s="37"/>
    </row>
    <row r="585">
      <c r="J585" s="37"/>
      <c r="K585" s="37"/>
      <c r="L585" s="37"/>
      <c r="M585" s="37"/>
    </row>
    <row r="586">
      <c r="J586" s="37"/>
      <c r="K586" s="37"/>
      <c r="L586" s="37"/>
      <c r="M586" s="37"/>
    </row>
    <row r="587">
      <c r="J587" s="37"/>
      <c r="K587" s="37"/>
      <c r="L587" s="37"/>
      <c r="M587" s="37"/>
    </row>
    <row r="588">
      <c r="J588" s="37"/>
      <c r="K588" s="37"/>
      <c r="L588" s="37"/>
      <c r="M588" s="37"/>
    </row>
    <row r="589">
      <c r="J589" s="37"/>
      <c r="K589" s="37"/>
      <c r="L589" s="37"/>
      <c r="M589" s="37"/>
    </row>
    <row r="590">
      <c r="J590" s="37"/>
      <c r="K590" s="37"/>
      <c r="L590" s="37"/>
      <c r="M590" s="37"/>
    </row>
    <row r="591">
      <c r="J591" s="37"/>
      <c r="K591" s="37"/>
      <c r="L591" s="37"/>
      <c r="M591" s="37"/>
    </row>
    <row r="592">
      <c r="J592" s="37"/>
      <c r="K592" s="37"/>
      <c r="L592" s="37"/>
      <c r="M592" s="37"/>
    </row>
    <row r="593">
      <c r="J593" s="37"/>
      <c r="K593" s="37"/>
      <c r="L593" s="37"/>
      <c r="M593" s="37"/>
    </row>
    <row r="594">
      <c r="J594" s="37"/>
      <c r="K594" s="37"/>
      <c r="L594" s="37"/>
      <c r="M594" s="37"/>
    </row>
    <row r="595">
      <c r="J595" s="37"/>
      <c r="K595" s="37"/>
      <c r="L595" s="37"/>
      <c r="M595" s="37"/>
    </row>
    <row r="596">
      <c r="J596" s="37"/>
      <c r="K596" s="37"/>
      <c r="L596" s="37"/>
      <c r="M596" s="37"/>
    </row>
    <row r="597">
      <c r="J597" s="37"/>
      <c r="K597" s="37"/>
      <c r="L597" s="37"/>
      <c r="M597" s="37"/>
    </row>
    <row r="598">
      <c r="J598" s="37"/>
      <c r="K598" s="37"/>
      <c r="L598" s="37"/>
      <c r="M598" s="37"/>
    </row>
    <row r="599">
      <c r="J599" s="37"/>
      <c r="K599" s="37"/>
      <c r="L599" s="37"/>
      <c r="M599" s="37"/>
    </row>
    <row r="600">
      <c r="J600" s="37"/>
      <c r="K600" s="37"/>
      <c r="L600" s="37"/>
      <c r="M600" s="37"/>
    </row>
    <row r="601">
      <c r="J601" s="37"/>
      <c r="K601" s="37"/>
      <c r="L601" s="37"/>
      <c r="M601" s="37"/>
    </row>
    <row r="602">
      <c r="J602" s="37"/>
      <c r="K602" s="37"/>
      <c r="L602" s="37"/>
      <c r="M602" s="37"/>
    </row>
    <row r="603">
      <c r="J603" s="37"/>
      <c r="K603" s="37"/>
      <c r="L603" s="37"/>
      <c r="M603" s="37"/>
    </row>
    <row r="604">
      <c r="J604" s="37"/>
      <c r="K604" s="37"/>
      <c r="L604" s="37"/>
      <c r="M604" s="37"/>
    </row>
    <row r="605">
      <c r="J605" s="37"/>
      <c r="K605" s="37"/>
      <c r="L605" s="37"/>
      <c r="M605" s="37"/>
    </row>
    <row r="606">
      <c r="J606" s="37"/>
      <c r="K606" s="37"/>
      <c r="L606" s="37"/>
      <c r="M606" s="37"/>
    </row>
    <row r="607">
      <c r="J607" s="37"/>
      <c r="K607" s="37"/>
      <c r="L607" s="37"/>
      <c r="M607" s="37"/>
    </row>
    <row r="608">
      <c r="J608" s="37"/>
      <c r="K608" s="37"/>
      <c r="L608" s="37"/>
      <c r="M608" s="37"/>
    </row>
    <row r="609">
      <c r="J609" s="37"/>
      <c r="K609" s="37"/>
      <c r="L609" s="37"/>
      <c r="M609" s="37"/>
    </row>
    <row r="610">
      <c r="J610" s="37"/>
      <c r="K610" s="37"/>
      <c r="L610" s="37"/>
      <c r="M610" s="37"/>
    </row>
    <row r="611">
      <c r="J611" s="37"/>
      <c r="K611" s="37"/>
      <c r="L611" s="37"/>
      <c r="M611" s="37"/>
    </row>
    <row r="612">
      <c r="J612" s="37"/>
      <c r="K612" s="37"/>
      <c r="L612" s="37"/>
      <c r="M612" s="37"/>
    </row>
    <row r="613">
      <c r="J613" s="37"/>
      <c r="K613" s="37"/>
      <c r="L613" s="37"/>
      <c r="M613" s="37"/>
    </row>
    <row r="614">
      <c r="J614" s="37"/>
      <c r="K614" s="37"/>
      <c r="L614" s="37"/>
      <c r="M614" s="37"/>
    </row>
    <row r="615">
      <c r="J615" s="37"/>
      <c r="K615" s="37"/>
      <c r="L615" s="37"/>
      <c r="M615" s="37"/>
    </row>
    <row r="616">
      <c r="J616" s="37"/>
      <c r="K616" s="37"/>
      <c r="L616" s="37"/>
      <c r="M616" s="37"/>
    </row>
    <row r="617">
      <c r="J617" s="37"/>
      <c r="K617" s="37"/>
      <c r="L617" s="37"/>
      <c r="M617" s="37"/>
    </row>
    <row r="618">
      <c r="J618" s="37"/>
      <c r="K618" s="37"/>
      <c r="L618" s="37"/>
      <c r="M618" s="37"/>
    </row>
    <row r="619">
      <c r="J619" s="37"/>
      <c r="K619" s="37"/>
      <c r="L619" s="37"/>
      <c r="M619" s="37"/>
    </row>
    <row r="620">
      <c r="J620" s="37"/>
      <c r="K620" s="37"/>
      <c r="L620" s="37"/>
      <c r="M620" s="37"/>
    </row>
    <row r="621">
      <c r="J621" s="37"/>
      <c r="K621" s="37"/>
      <c r="L621" s="37"/>
      <c r="M621" s="37"/>
    </row>
    <row r="622">
      <c r="J622" s="37"/>
      <c r="K622" s="37"/>
      <c r="L622" s="37"/>
      <c r="M622" s="37"/>
    </row>
    <row r="623">
      <c r="J623" s="37"/>
      <c r="K623" s="37"/>
      <c r="L623" s="37"/>
      <c r="M623" s="37"/>
    </row>
    <row r="624">
      <c r="J624" s="37"/>
      <c r="K624" s="37"/>
      <c r="L624" s="37"/>
      <c r="M624" s="37"/>
    </row>
    <row r="625">
      <c r="J625" s="37"/>
      <c r="K625" s="37"/>
      <c r="L625" s="37"/>
      <c r="M625" s="37"/>
    </row>
    <row r="626">
      <c r="J626" s="37"/>
      <c r="K626" s="37"/>
      <c r="L626" s="37"/>
      <c r="M626" s="37"/>
    </row>
    <row r="627">
      <c r="J627" s="37"/>
      <c r="K627" s="37"/>
      <c r="L627" s="37"/>
      <c r="M627" s="37"/>
    </row>
    <row r="628">
      <c r="J628" s="37"/>
      <c r="K628" s="37"/>
      <c r="L628" s="37"/>
      <c r="M628" s="37"/>
    </row>
    <row r="629">
      <c r="J629" s="37"/>
      <c r="K629" s="37"/>
      <c r="L629" s="37"/>
      <c r="M629" s="37"/>
    </row>
    <row r="630">
      <c r="J630" s="37"/>
      <c r="K630" s="37"/>
      <c r="L630" s="37"/>
      <c r="M630" s="37"/>
    </row>
    <row r="631">
      <c r="J631" s="37"/>
      <c r="K631" s="37"/>
      <c r="L631" s="37"/>
      <c r="M631" s="37"/>
    </row>
    <row r="632">
      <c r="J632" s="37"/>
      <c r="K632" s="37"/>
      <c r="L632" s="37"/>
      <c r="M632" s="37"/>
    </row>
    <row r="633">
      <c r="J633" s="37"/>
      <c r="K633" s="37"/>
      <c r="L633" s="37"/>
      <c r="M633" s="37"/>
    </row>
    <row r="634">
      <c r="J634" s="37"/>
      <c r="K634" s="37"/>
      <c r="L634" s="37"/>
      <c r="M634" s="37"/>
    </row>
    <row r="635">
      <c r="J635" s="37"/>
      <c r="K635" s="37"/>
      <c r="L635" s="37"/>
      <c r="M635" s="37"/>
    </row>
    <row r="636">
      <c r="J636" s="37"/>
      <c r="K636" s="37"/>
      <c r="L636" s="37"/>
      <c r="M636" s="37"/>
    </row>
    <row r="637">
      <c r="J637" s="37"/>
      <c r="K637" s="37"/>
      <c r="L637" s="37"/>
      <c r="M637" s="37"/>
    </row>
    <row r="638">
      <c r="J638" s="37"/>
      <c r="K638" s="37"/>
      <c r="L638" s="37"/>
      <c r="M638" s="37"/>
    </row>
    <row r="639">
      <c r="J639" s="37"/>
      <c r="K639" s="37"/>
      <c r="L639" s="37"/>
      <c r="M639" s="37"/>
    </row>
    <row r="640">
      <c r="J640" s="37"/>
      <c r="K640" s="37"/>
      <c r="L640" s="37"/>
      <c r="M640" s="37"/>
    </row>
    <row r="641">
      <c r="J641" s="37"/>
      <c r="K641" s="37"/>
      <c r="L641" s="37"/>
      <c r="M641" s="37"/>
    </row>
    <row r="642">
      <c r="J642" s="37"/>
      <c r="K642" s="37"/>
      <c r="L642" s="37"/>
      <c r="M642" s="37"/>
    </row>
    <row r="643">
      <c r="J643" s="37"/>
      <c r="K643" s="37"/>
      <c r="L643" s="37"/>
      <c r="M643" s="37"/>
    </row>
    <row r="644">
      <c r="J644" s="37"/>
      <c r="K644" s="37"/>
      <c r="L644" s="37"/>
      <c r="M644" s="37"/>
    </row>
    <row r="645">
      <c r="J645" s="37"/>
      <c r="K645" s="37"/>
      <c r="L645" s="37"/>
      <c r="M645" s="37"/>
    </row>
    <row r="646">
      <c r="J646" s="37"/>
      <c r="K646" s="37"/>
      <c r="L646" s="37"/>
      <c r="M646" s="37"/>
    </row>
    <row r="647">
      <c r="J647" s="37"/>
      <c r="K647" s="37"/>
      <c r="L647" s="37"/>
      <c r="M647" s="37"/>
    </row>
    <row r="648">
      <c r="J648" s="37"/>
      <c r="K648" s="37"/>
      <c r="L648" s="37"/>
      <c r="M648" s="37"/>
    </row>
    <row r="649">
      <c r="J649" s="37"/>
      <c r="K649" s="37"/>
      <c r="L649" s="37"/>
      <c r="M649" s="37"/>
    </row>
    <row r="650">
      <c r="J650" s="37"/>
      <c r="K650" s="37"/>
      <c r="L650" s="37"/>
      <c r="M650" s="37"/>
    </row>
    <row r="651">
      <c r="J651" s="37"/>
      <c r="K651" s="37"/>
      <c r="L651" s="37"/>
      <c r="M651" s="37"/>
    </row>
    <row r="652">
      <c r="J652" s="37"/>
      <c r="K652" s="37"/>
      <c r="L652" s="37"/>
      <c r="M652" s="37"/>
    </row>
    <row r="653">
      <c r="J653" s="37"/>
      <c r="K653" s="37"/>
      <c r="L653" s="37"/>
      <c r="M653" s="37"/>
    </row>
    <row r="654">
      <c r="J654" s="37"/>
      <c r="K654" s="37"/>
      <c r="L654" s="37"/>
      <c r="M654" s="37"/>
    </row>
    <row r="655">
      <c r="J655" s="37"/>
      <c r="K655" s="37"/>
      <c r="L655" s="37"/>
      <c r="M655" s="37"/>
    </row>
    <row r="656">
      <c r="J656" s="37"/>
      <c r="K656" s="37"/>
      <c r="L656" s="37"/>
      <c r="M656" s="37"/>
    </row>
    <row r="657">
      <c r="J657" s="37"/>
      <c r="K657" s="37"/>
      <c r="L657" s="37"/>
      <c r="M657" s="37"/>
    </row>
    <row r="658">
      <c r="J658" s="37"/>
      <c r="K658" s="37"/>
      <c r="L658" s="37"/>
      <c r="M658" s="37"/>
    </row>
    <row r="659">
      <c r="J659" s="37"/>
      <c r="K659" s="37"/>
      <c r="L659" s="37"/>
      <c r="M659" s="37"/>
    </row>
    <row r="660">
      <c r="J660" s="37"/>
      <c r="K660" s="37"/>
      <c r="L660" s="37"/>
      <c r="M660" s="37"/>
    </row>
    <row r="661">
      <c r="J661" s="37"/>
      <c r="K661" s="37"/>
      <c r="L661" s="37"/>
      <c r="M661" s="37"/>
    </row>
    <row r="662">
      <c r="J662" s="37"/>
      <c r="K662" s="37"/>
      <c r="L662" s="37"/>
      <c r="M662" s="37"/>
    </row>
    <row r="663">
      <c r="J663" s="37"/>
      <c r="K663" s="37"/>
      <c r="L663" s="37"/>
      <c r="M663" s="37"/>
    </row>
    <row r="664">
      <c r="J664" s="37"/>
      <c r="K664" s="37"/>
      <c r="L664" s="37"/>
      <c r="M664" s="37"/>
    </row>
    <row r="665">
      <c r="J665" s="37"/>
      <c r="K665" s="37"/>
      <c r="L665" s="37"/>
      <c r="M665" s="37"/>
    </row>
    <row r="666">
      <c r="J666" s="37"/>
      <c r="K666" s="37"/>
      <c r="L666" s="37"/>
      <c r="M666" s="37"/>
    </row>
    <row r="667">
      <c r="J667" s="37"/>
      <c r="K667" s="37"/>
      <c r="L667" s="37"/>
      <c r="M667" s="37"/>
    </row>
    <row r="668">
      <c r="J668" s="37"/>
      <c r="K668" s="37"/>
      <c r="L668" s="37"/>
      <c r="M668" s="37"/>
    </row>
    <row r="669">
      <c r="J669" s="37"/>
      <c r="K669" s="37"/>
      <c r="L669" s="37"/>
      <c r="M669" s="37"/>
    </row>
    <row r="670">
      <c r="J670" s="37"/>
      <c r="K670" s="37"/>
      <c r="L670" s="37"/>
      <c r="M670" s="37"/>
    </row>
    <row r="671">
      <c r="J671" s="37"/>
      <c r="K671" s="37"/>
      <c r="L671" s="37"/>
      <c r="M671" s="37"/>
    </row>
    <row r="672">
      <c r="J672" s="37"/>
      <c r="K672" s="37"/>
      <c r="L672" s="37"/>
      <c r="M672" s="37"/>
    </row>
    <row r="673">
      <c r="J673" s="37"/>
      <c r="K673" s="37"/>
      <c r="L673" s="37"/>
      <c r="M673" s="37"/>
    </row>
    <row r="674">
      <c r="J674" s="37"/>
      <c r="K674" s="37"/>
      <c r="L674" s="37"/>
      <c r="M674" s="37"/>
    </row>
    <row r="675">
      <c r="J675" s="37"/>
      <c r="K675" s="37"/>
      <c r="L675" s="37"/>
      <c r="M675" s="37"/>
    </row>
    <row r="676">
      <c r="J676" s="37"/>
      <c r="K676" s="37"/>
      <c r="L676" s="37"/>
      <c r="M676" s="37"/>
    </row>
    <row r="677">
      <c r="J677" s="37"/>
      <c r="K677" s="37"/>
      <c r="L677" s="37"/>
      <c r="M677" s="37"/>
    </row>
    <row r="678">
      <c r="J678" s="37"/>
      <c r="K678" s="37"/>
      <c r="L678" s="37"/>
      <c r="M678" s="37"/>
    </row>
    <row r="679">
      <c r="J679" s="37"/>
      <c r="K679" s="37"/>
      <c r="L679" s="37"/>
      <c r="M679" s="37"/>
    </row>
    <row r="680">
      <c r="J680" s="37"/>
      <c r="K680" s="37"/>
      <c r="L680" s="37"/>
      <c r="M680" s="37"/>
    </row>
    <row r="681">
      <c r="J681" s="37"/>
      <c r="K681" s="37"/>
      <c r="L681" s="37"/>
      <c r="M681" s="37"/>
    </row>
    <row r="682">
      <c r="J682" s="37"/>
      <c r="K682" s="37"/>
      <c r="L682" s="37"/>
      <c r="M682" s="37"/>
    </row>
    <row r="683">
      <c r="J683" s="37"/>
      <c r="K683" s="37"/>
      <c r="L683" s="37"/>
      <c r="M683" s="37"/>
    </row>
    <row r="684">
      <c r="J684" s="37"/>
      <c r="K684" s="37"/>
      <c r="L684" s="37"/>
      <c r="M684" s="37"/>
    </row>
    <row r="685">
      <c r="J685" s="37"/>
      <c r="K685" s="37"/>
      <c r="L685" s="37"/>
      <c r="M685" s="37"/>
    </row>
    <row r="686">
      <c r="J686" s="37"/>
      <c r="K686" s="37"/>
      <c r="L686" s="37"/>
      <c r="M686" s="37"/>
    </row>
    <row r="687">
      <c r="J687" s="37"/>
      <c r="K687" s="37"/>
      <c r="L687" s="37"/>
      <c r="M687" s="37"/>
    </row>
    <row r="688">
      <c r="J688" s="37"/>
      <c r="K688" s="37"/>
      <c r="L688" s="37"/>
      <c r="M688" s="37"/>
    </row>
    <row r="689">
      <c r="J689" s="37"/>
      <c r="K689" s="37"/>
      <c r="L689" s="37"/>
      <c r="M689" s="37"/>
    </row>
    <row r="690">
      <c r="J690" s="37"/>
      <c r="K690" s="37"/>
      <c r="L690" s="37"/>
      <c r="M690" s="37"/>
    </row>
    <row r="691">
      <c r="J691" s="37"/>
      <c r="K691" s="37"/>
      <c r="L691" s="37"/>
      <c r="M691" s="37"/>
    </row>
    <row r="692">
      <c r="J692" s="37"/>
      <c r="K692" s="37"/>
      <c r="L692" s="37"/>
      <c r="M692" s="37"/>
    </row>
    <row r="693">
      <c r="J693" s="37"/>
      <c r="K693" s="37"/>
      <c r="L693" s="37"/>
      <c r="M693" s="37"/>
    </row>
    <row r="694">
      <c r="J694" s="37"/>
      <c r="K694" s="37"/>
      <c r="L694" s="37"/>
      <c r="M694" s="37"/>
    </row>
    <row r="695">
      <c r="J695" s="37"/>
      <c r="K695" s="37"/>
      <c r="L695" s="37"/>
      <c r="M695" s="37"/>
    </row>
    <row r="696">
      <c r="J696" s="37"/>
      <c r="K696" s="37"/>
      <c r="L696" s="37"/>
      <c r="M696" s="37"/>
    </row>
    <row r="697">
      <c r="J697" s="37"/>
      <c r="K697" s="37"/>
      <c r="L697" s="37"/>
      <c r="M697" s="37"/>
    </row>
    <row r="698">
      <c r="J698" s="37"/>
      <c r="K698" s="37"/>
      <c r="L698" s="37"/>
      <c r="M698" s="37"/>
    </row>
    <row r="699">
      <c r="J699" s="37"/>
      <c r="K699" s="37"/>
      <c r="L699" s="37"/>
      <c r="M699" s="37"/>
    </row>
    <row r="700">
      <c r="J700" s="37"/>
      <c r="K700" s="37"/>
      <c r="L700" s="37"/>
      <c r="M700" s="37"/>
    </row>
    <row r="701">
      <c r="J701" s="37"/>
      <c r="K701" s="37"/>
      <c r="L701" s="37"/>
      <c r="M701" s="37"/>
    </row>
    <row r="702">
      <c r="J702" s="37"/>
      <c r="K702" s="37"/>
      <c r="L702" s="37"/>
      <c r="M702" s="37"/>
    </row>
    <row r="703">
      <c r="J703" s="37"/>
      <c r="K703" s="37"/>
      <c r="L703" s="37"/>
      <c r="M703" s="37"/>
    </row>
    <row r="704">
      <c r="J704" s="37"/>
      <c r="K704" s="37"/>
      <c r="L704" s="37"/>
      <c r="M704" s="37"/>
    </row>
    <row r="705">
      <c r="J705" s="37"/>
      <c r="K705" s="37"/>
      <c r="L705" s="37"/>
      <c r="M705" s="37"/>
    </row>
    <row r="706">
      <c r="J706" s="37"/>
      <c r="K706" s="37"/>
      <c r="L706" s="37"/>
      <c r="M706" s="37"/>
    </row>
    <row r="707">
      <c r="J707" s="37"/>
      <c r="K707" s="37"/>
      <c r="L707" s="37"/>
      <c r="M707" s="37"/>
    </row>
    <row r="708">
      <c r="J708" s="37"/>
      <c r="K708" s="37"/>
      <c r="L708" s="37"/>
      <c r="M708" s="37"/>
    </row>
    <row r="709">
      <c r="J709" s="37"/>
      <c r="K709" s="37"/>
      <c r="L709" s="37"/>
      <c r="M709" s="37"/>
    </row>
    <row r="710">
      <c r="J710" s="37"/>
      <c r="K710" s="37"/>
      <c r="L710" s="37"/>
      <c r="M710" s="37"/>
    </row>
    <row r="711">
      <c r="J711" s="37"/>
      <c r="K711" s="37"/>
      <c r="L711" s="37"/>
      <c r="M711" s="37"/>
    </row>
    <row r="712">
      <c r="J712" s="37"/>
      <c r="K712" s="37"/>
      <c r="L712" s="37"/>
      <c r="M712" s="37"/>
    </row>
    <row r="713">
      <c r="J713" s="37"/>
      <c r="K713" s="37"/>
      <c r="L713" s="37"/>
      <c r="M713" s="37"/>
    </row>
    <row r="714">
      <c r="J714" s="37"/>
      <c r="K714" s="37"/>
      <c r="L714" s="37"/>
      <c r="M714" s="37"/>
    </row>
    <row r="715">
      <c r="J715" s="37"/>
      <c r="K715" s="37"/>
      <c r="L715" s="37"/>
      <c r="M715" s="37"/>
    </row>
    <row r="716">
      <c r="J716" s="37"/>
      <c r="K716" s="37"/>
      <c r="L716" s="37"/>
      <c r="M716" s="37"/>
    </row>
    <row r="717">
      <c r="J717" s="37"/>
      <c r="K717" s="37"/>
      <c r="L717" s="37"/>
      <c r="M717" s="37"/>
    </row>
    <row r="718">
      <c r="J718" s="37"/>
      <c r="K718" s="37"/>
      <c r="L718" s="37"/>
      <c r="M718" s="37"/>
    </row>
    <row r="719">
      <c r="J719" s="37"/>
      <c r="K719" s="37"/>
      <c r="L719" s="37"/>
      <c r="M719" s="37"/>
    </row>
    <row r="720">
      <c r="J720" s="37"/>
      <c r="K720" s="37"/>
      <c r="L720" s="37"/>
      <c r="M720" s="37"/>
    </row>
    <row r="721">
      <c r="J721" s="37"/>
      <c r="K721" s="37"/>
      <c r="L721" s="37"/>
      <c r="M721" s="37"/>
    </row>
    <row r="722">
      <c r="J722" s="37"/>
      <c r="K722" s="37"/>
      <c r="L722" s="37"/>
      <c r="M722" s="37"/>
    </row>
    <row r="723">
      <c r="J723" s="37"/>
      <c r="K723" s="37"/>
      <c r="L723" s="37"/>
      <c r="M723" s="37"/>
    </row>
    <row r="724">
      <c r="J724" s="37"/>
      <c r="K724" s="37"/>
      <c r="L724" s="37"/>
      <c r="M724" s="37"/>
    </row>
    <row r="725">
      <c r="J725" s="37"/>
      <c r="K725" s="37"/>
      <c r="L725" s="37"/>
      <c r="M725" s="37"/>
    </row>
    <row r="726">
      <c r="J726" s="37"/>
      <c r="K726" s="37"/>
      <c r="L726" s="37"/>
      <c r="M726" s="37"/>
    </row>
    <row r="727">
      <c r="J727" s="37"/>
      <c r="K727" s="37"/>
      <c r="L727" s="37"/>
      <c r="M727" s="37"/>
    </row>
    <row r="728">
      <c r="J728" s="37"/>
      <c r="K728" s="37"/>
      <c r="L728" s="37"/>
      <c r="M728" s="37"/>
    </row>
    <row r="729">
      <c r="J729" s="37"/>
      <c r="K729" s="37"/>
      <c r="L729" s="37"/>
      <c r="M729" s="37"/>
    </row>
    <row r="730">
      <c r="J730" s="37"/>
      <c r="K730" s="37"/>
      <c r="L730" s="37"/>
      <c r="M730" s="37"/>
    </row>
    <row r="731">
      <c r="J731" s="37"/>
      <c r="K731" s="37"/>
      <c r="L731" s="37"/>
      <c r="M731" s="37"/>
    </row>
    <row r="732">
      <c r="J732" s="37"/>
      <c r="K732" s="37"/>
      <c r="L732" s="37"/>
      <c r="M732" s="37"/>
    </row>
    <row r="733">
      <c r="J733" s="37"/>
      <c r="K733" s="37"/>
      <c r="L733" s="37"/>
      <c r="M733" s="37"/>
    </row>
    <row r="734">
      <c r="J734" s="37"/>
      <c r="K734" s="37"/>
      <c r="L734" s="37"/>
      <c r="M734" s="37"/>
    </row>
    <row r="735">
      <c r="J735" s="37"/>
      <c r="K735" s="37"/>
      <c r="L735" s="37"/>
      <c r="M735" s="37"/>
    </row>
    <row r="736">
      <c r="J736" s="37"/>
      <c r="K736" s="37"/>
      <c r="L736" s="37"/>
      <c r="M736" s="37"/>
    </row>
    <row r="737">
      <c r="J737" s="37"/>
      <c r="K737" s="37"/>
      <c r="L737" s="37"/>
      <c r="M737" s="37"/>
    </row>
    <row r="738">
      <c r="J738" s="37"/>
      <c r="K738" s="37"/>
      <c r="L738" s="37"/>
      <c r="M738" s="37"/>
    </row>
    <row r="739">
      <c r="J739" s="37"/>
      <c r="K739" s="37"/>
      <c r="L739" s="37"/>
      <c r="M739" s="37"/>
    </row>
    <row r="740">
      <c r="J740" s="37"/>
      <c r="K740" s="37"/>
      <c r="L740" s="37"/>
      <c r="M740" s="37"/>
    </row>
    <row r="741">
      <c r="J741" s="37"/>
      <c r="K741" s="37"/>
      <c r="L741" s="37"/>
      <c r="M741" s="37"/>
    </row>
    <row r="742">
      <c r="J742" s="37"/>
      <c r="K742" s="37"/>
      <c r="L742" s="37"/>
      <c r="M742" s="37"/>
    </row>
    <row r="743">
      <c r="J743" s="37"/>
      <c r="K743" s="37"/>
      <c r="L743" s="37"/>
      <c r="M743" s="37"/>
    </row>
    <row r="744">
      <c r="J744" s="37"/>
      <c r="K744" s="37"/>
      <c r="L744" s="37"/>
      <c r="M744" s="37"/>
    </row>
    <row r="745">
      <c r="J745" s="37"/>
      <c r="K745" s="37"/>
      <c r="L745" s="37"/>
      <c r="M745" s="37"/>
    </row>
    <row r="746">
      <c r="J746" s="37"/>
      <c r="K746" s="37"/>
      <c r="L746" s="37"/>
      <c r="M746" s="37"/>
    </row>
    <row r="747">
      <c r="J747" s="37"/>
      <c r="K747" s="37"/>
      <c r="L747" s="37"/>
      <c r="M747" s="37"/>
    </row>
    <row r="748">
      <c r="J748" s="37"/>
      <c r="K748" s="37"/>
      <c r="L748" s="37"/>
      <c r="M748" s="37"/>
    </row>
    <row r="749">
      <c r="J749" s="37"/>
      <c r="K749" s="37"/>
      <c r="L749" s="37"/>
      <c r="M749" s="37"/>
    </row>
    <row r="750">
      <c r="J750" s="37"/>
      <c r="K750" s="37"/>
      <c r="L750" s="37"/>
      <c r="M750" s="37"/>
    </row>
    <row r="751">
      <c r="J751" s="37"/>
      <c r="K751" s="37"/>
      <c r="L751" s="37"/>
      <c r="M751" s="37"/>
    </row>
    <row r="752">
      <c r="J752" s="37"/>
      <c r="K752" s="37"/>
      <c r="L752" s="37"/>
      <c r="M752" s="37"/>
    </row>
    <row r="753">
      <c r="J753" s="37"/>
      <c r="K753" s="37"/>
      <c r="L753" s="37"/>
      <c r="M753" s="37"/>
    </row>
    <row r="754">
      <c r="J754" s="37"/>
      <c r="K754" s="37"/>
      <c r="L754" s="37"/>
      <c r="M754" s="37"/>
    </row>
    <row r="755">
      <c r="J755" s="37"/>
      <c r="K755" s="37"/>
      <c r="L755" s="37"/>
      <c r="M755" s="37"/>
    </row>
    <row r="756">
      <c r="J756" s="37"/>
      <c r="K756" s="37"/>
      <c r="L756" s="37"/>
      <c r="M756" s="37"/>
    </row>
    <row r="757">
      <c r="J757" s="37"/>
      <c r="K757" s="37"/>
      <c r="L757" s="37"/>
      <c r="M757" s="37"/>
    </row>
    <row r="758">
      <c r="J758" s="37"/>
      <c r="K758" s="37"/>
      <c r="L758" s="37"/>
      <c r="M758" s="37"/>
    </row>
    <row r="759">
      <c r="J759" s="37"/>
      <c r="K759" s="37"/>
      <c r="L759" s="37"/>
      <c r="M759" s="37"/>
    </row>
    <row r="760">
      <c r="J760" s="37"/>
      <c r="K760" s="37"/>
      <c r="L760" s="37"/>
      <c r="M760" s="37"/>
    </row>
    <row r="761">
      <c r="J761" s="37"/>
      <c r="K761" s="37"/>
      <c r="L761" s="37"/>
      <c r="M761" s="37"/>
    </row>
    <row r="762">
      <c r="J762" s="37"/>
      <c r="K762" s="37"/>
      <c r="L762" s="37"/>
      <c r="M762" s="37"/>
    </row>
    <row r="763">
      <c r="J763" s="37"/>
      <c r="K763" s="37"/>
      <c r="L763" s="37"/>
      <c r="M763" s="37"/>
    </row>
    <row r="764">
      <c r="J764" s="37"/>
      <c r="K764" s="37"/>
      <c r="L764" s="37"/>
      <c r="M764" s="37"/>
    </row>
    <row r="765">
      <c r="J765" s="37"/>
      <c r="K765" s="37"/>
      <c r="L765" s="37"/>
      <c r="M765" s="37"/>
    </row>
    <row r="766">
      <c r="J766" s="37"/>
      <c r="K766" s="37"/>
      <c r="L766" s="37"/>
      <c r="M766" s="37"/>
    </row>
    <row r="767">
      <c r="J767" s="37"/>
      <c r="K767" s="37"/>
      <c r="L767" s="37"/>
      <c r="M767" s="37"/>
    </row>
    <row r="768">
      <c r="J768" s="37"/>
      <c r="K768" s="37"/>
      <c r="L768" s="37"/>
      <c r="M768" s="37"/>
    </row>
    <row r="769">
      <c r="J769" s="37"/>
      <c r="K769" s="37"/>
      <c r="L769" s="37"/>
      <c r="M769" s="37"/>
    </row>
    <row r="770">
      <c r="J770" s="37"/>
      <c r="K770" s="37"/>
      <c r="L770" s="37"/>
      <c r="M770" s="37"/>
    </row>
    <row r="771">
      <c r="J771" s="37"/>
      <c r="K771" s="37"/>
      <c r="L771" s="37"/>
      <c r="M771" s="37"/>
    </row>
    <row r="772">
      <c r="J772" s="37"/>
      <c r="K772" s="37"/>
      <c r="L772" s="37"/>
      <c r="M772" s="37"/>
    </row>
    <row r="773">
      <c r="J773" s="37"/>
      <c r="K773" s="37"/>
      <c r="L773" s="37"/>
      <c r="M773" s="37"/>
    </row>
    <row r="774">
      <c r="J774" s="37"/>
      <c r="K774" s="37"/>
      <c r="L774" s="37"/>
      <c r="M774" s="37"/>
    </row>
    <row r="775">
      <c r="J775" s="37"/>
      <c r="K775" s="37"/>
      <c r="L775" s="37"/>
      <c r="M775" s="37"/>
    </row>
    <row r="776">
      <c r="J776" s="37"/>
      <c r="K776" s="37"/>
      <c r="L776" s="37"/>
      <c r="M776" s="37"/>
    </row>
    <row r="777">
      <c r="J777" s="37"/>
      <c r="K777" s="37"/>
      <c r="L777" s="37"/>
      <c r="M777" s="37"/>
    </row>
    <row r="778">
      <c r="J778" s="37"/>
      <c r="K778" s="37"/>
      <c r="L778" s="37"/>
      <c r="M778" s="37"/>
    </row>
    <row r="779">
      <c r="J779" s="37"/>
      <c r="K779" s="37"/>
      <c r="L779" s="37"/>
      <c r="M779" s="37"/>
    </row>
    <row r="780">
      <c r="J780" s="37"/>
      <c r="K780" s="37"/>
      <c r="L780" s="37"/>
      <c r="M780" s="37"/>
    </row>
    <row r="781">
      <c r="J781" s="37"/>
      <c r="K781" s="37"/>
      <c r="L781" s="37"/>
      <c r="M781" s="37"/>
    </row>
    <row r="782">
      <c r="J782" s="37"/>
      <c r="K782" s="37"/>
      <c r="L782" s="37"/>
      <c r="M782" s="37"/>
    </row>
    <row r="783">
      <c r="J783" s="37"/>
      <c r="K783" s="37"/>
      <c r="L783" s="37"/>
      <c r="M783" s="37"/>
    </row>
    <row r="784">
      <c r="J784" s="37"/>
      <c r="K784" s="37"/>
      <c r="L784" s="37"/>
      <c r="M784" s="37"/>
    </row>
    <row r="785">
      <c r="J785" s="37"/>
      <c r="K785" s="37"/>
      <c r="L785" s="37"/>
      <c r="M785" s="37"/>
    </row>
    <row r="786">
      <c r="J786" s="37"/>
      <c r="K786" s="37"/>
      <c r="L786" s="37"/>
      <c r="M786" s="37"/>
    </row>
    <row r="787">
      <c r="J787" s="37"/>
      <c r="K787" s="37"/>
      <c r="L787" s="37"/>
      <c r="M787" s="37"/>
    </row>
    <row r="788">
      <c r="J788" s="37"/>
      <c r="K788" s="37"/>
      <c r="L788" s="37"/>
      <c r="M788" s="37"/>
    </row>
    <row r="789">
      <c r="J789" s="37"/>
      <c r="K789" s="37"/>
      <c r="L789" s="37"/>
      <c r="M789" s="37"/>
    </row>
    <row r="790">
      <c r="J790" s="37"/>
      <c r="K790" s="37"/>
      <c r="L790" s="37"/>
      <c r="M790" s="37"/>
    </row>
    <row r="791">
      <c r="J791" s="37"/>
      <c r="K791" s="37"/>
      <c r="L791" s="37"/>
      <c r="M791" s="37"/>
    </row>
    <row r="792">
      <c r="J792" s="37"/>
      <c r="K792" s="37"/>
      <c r="L792" s="37"/>
      <c r="M792" s="37"/>
    </row>
    <row r="793">
      <c r="J793" s="37"/>
      <c r="K793" s="37"/>
      <c r="L793" s="37"/>
      <c r="M793" s="37"/>
    </row>
    <row r="794">
      <c r="J794" s="37"/>
      <c r="K794" s="37"/>
      <c r="L794" s="37"/>
      <c r="M794" s="37"/>
    </row>
    <row r="795">
      <c r="J795" s="37"/>
      <c r="K795" s="37"/>
      <c r="L795" s="37"/>
      <c r="M795" s="37"/>
    </row>
    <row r="796">
      <c r="J796" s="37"/>
      <c r="K796" s="37"/>
      <c r="L796" s="37"/>
      <c r="M796" s="37"/>
    </row>
    <row r="797">
      <c r="J797" s="37"/>
      <c r="K797" s="37"/>
      <c r="L797" s="37"/>
      <c r="M797" s="37"/>
    </row>
    <row r="798">
      <c r="J798" s="37"/>
      <c r="K798" s="37"/>
      <c r="L798" s="37"/>
      <c r="M798" s="37"/>
    </row>
    <row r="799">
      <c r="J799" s="37"/>
      <c r="K799" s="37"/>
      <c r="L799" s="37"/>
      <c r="M799" s="37"/>
    </row>
    <row r="800">
      <c r="J800" s="37"/>
      <c r="K800" s="37"/>
      <c r="L800" s="37"/>
      <c r="M800" s="37"/>
    </row>
    <row r="801">
      <c r="J801" s="37"/>
      <c r="K801" s="37"/>
      <c r="L801" s="37"/>
      <c r="M801" s="37"/>
    </row>
    <row r="802">
      <c r="J802" s="37"/>
      <c r="K802" s="37"/>
      <c r="L802" s="37"/>
      <c r="M802" s="37"/>
    </row>
    <row r="803">
      <c r="J803" s="37"/>
      <c r="K803" s="37"/>
      <c r="L803" s="37"/>
      <c r="M803" s="37"/>
    </row>
    <row r="804">
      <c r="J804" s="37"/>
      <c r="K804" s="37"/>
      <c r="L804" s="37"/>
      <c r="M804" s="37"/>
    </row>
    <row r="805">
      <c r="J805" s="37"/>
      <c r="K805" s="37"/>
      <c r="L805" s="37"/>
      <c r="M805" s="37"/>
    </row>
    <row r="806">
      <c r="J806" s="37"/>
      <c r="K806" s="37"/>
      <c r="L806" s="37"/>
      <c r="M806" s="37"/>
    </row>
    <row r="807">
      <c r="J807" s="37"/>
      <c r="K807" s="37"/>
      <c r="L807" s="37"/>
      <c r="M807" s="37"/>
    </row>
    <row r="808">
      <c r="J808" s="37"/>
      <c r="K808" s="37"/>
      <c r="L808" s="37"/>
      <c r="M808" s="37"/>
    </row>
    <row r="809">
      <c r="J809" s="37"/>
      <c r="K809" s="37"/>
      <c r="L809" s="37"/>
      <c r="M809" s="37"/>
    </row>
    <row r="810">
      <c r="J810" s="37"/>
      <c r="K810" s="37"/>
      <c r="L810" s="37"/>
      <c r="M810" s="37"/>
    </row>
    <row r="811">
      <c r="J811" s="37"/>
      <c r="K811" s="37"/>
      <c r="L811" s="37"/>
      <c r="M811" s="37"/>
    </row>
    <row r="812">
      <c r="J812" s="37"/>
      <c r="K812" s="37"/>
      <c r="L812" s="37"/>
      <c r="M812" s="37"/>
    </row>
    <row r="813">
      <c r="J813" s="37"/>
      <c r="K813" s="37"/>
      <c r="L813" s="37"/>
      <c r="M813" s="37"/>
    </row>
    <row r="814">
      <c r="J814" s="37"/>
      <c r="K814" s="37"/>
      <c r="L814" s="37"/>
      <c r="M814" s="37"/>
    </row>
    <row r="815">
      <c r="J815" s="37"/>
      <c r="K815" s="37"/>
      <c r="L815" s="37"/>
      <c r="M815" s="37"/>
    </row>
    <row r="816">
      <c r="J816" s="37"/>
      <c r="K816" s="37"/>
      <c r="L816" s="37"/>
      <c r="M816" s="37"/>
    </row>
    <row r="817">
      <c r="J817" s="37"/>
      <c r="K817" s="37"/>
      <c r="L817" s="37"/>
      <c r="M817" s="37"/>
    </row>
    <row r="818">
      <c r="J818" s="37"/>
      <c r="K818" s="37"/>
      <c r="L818" s="37"/>
      <c r="M818" s="37"/>
    </row>
    <row r="819">
      <c r="J819" s="37"/>
      <c r="K819" s="37"/>
      <c r="L819" s="37"/>
      <c r="M819" s="37"/>
    </row>
    <row r="820">
      <c r="J820" s="37"/>
      <c r="K820" s="37"/>
      <c r="L820" s="37"/>
      <c r="M820" s="37"/>
    </row>
    <row r="821">
      <c r="J821" s="37"/>
      <c r="K821" s="37"/>
      <c r="L821" s="37"/>
      <c r="M821" s="37"/>
    </row>
    <row r="822">
      <c r="J822" s="37"/>
      <c r="K822" s="37"/>
      <c r="L822" s="37"/>
      <c r="M822" s="37"/>
    </row>
    <row r="823">
      <c r="J823" s="37"/>
      <c r="K823" s="37"/>
      <c r="L823" s="37"/>
      <c r="M823" s="37"/>
    </row>
    <row r="824">
      <c r="J824" s="37"/>
      <c r="K824" s="37"/>
      <c r="L824" s="37"/>
      <c r="M824" s="37"/>
    </row>
    <row r="825">
      <c r="J825" s="37"/>
      <c r="K825" s="37"/>
      <c r="L825" s="37"/>
      <c r="M825" s="37"/>
    </row>
    <row r="826">
      <c r="J826" s="37"/>
      <c r="K826" s="37"/>
      <c r="L826" s="37"/>
      <c r="M826" s="37"/>
    </row>
    <row r="827">
      <c r="J827" s="37"/>
      <c r="K827" s="37"/>
      <c r="L827" s="37"/>
      <c r="M827" s="37"/>
    </row>
    <row r="828">
      <c r="J828" s="37"/>
      <c r="K828" s="37"/>
      <c r="L828" s="37"/>
      <c r="M828" s="37"/>
    </row>
    <row r="829">
      <c r="J829" s="37"/>
      <c r="K829" s="37"/>
      <c r="L829" s="37"/>
      <c r="M829" s="37"/>
    </row>
    <row r="830">
      <c r="J830" s="37"/>
      <c r="K830" s="37"/>
      <c r="L830" s="37"/>
      <c r="M830" s="37"/>
    </row>
    <row r="831">
      <c r="J831" s="37"/>
      <c r="K831" s="37"/>
      <c r="L831" s="37"/>
      <c r="M831" s="37"/>
    </row>
    <row r="832">
      <c r="J832" s="37"/>
      <c r="K832" s="37"/>
      <c r="L832" s="37"/>
      <c r="M832" s="37"/>
    </row>
    <row r="833">
      <c r="J833" s="37"/>
      <c r="K833" s="37"/>
      <c r="L833" s="37"/>
      <c r="M833" s="37"/>
    </row>
    <row r="834">
      <c r="J834" s="37"/>
      <c r="K834" s="37"/>
      <c r="L834" s="37"/>
      <c r="M834" s="37"/>
    </row>
    <row r="835">
      <c r="J835" s="37"/>
      <c r="K835" s="37"/>
      <c r="L835" s="37"/>
      <c r="M835" s="37"/>
    </row>
    <row r="836">
      <c r="J836" s="37"/>
      <c r="K836" s="37"/>
      <c r="L836" s="37"/>
      <c r="M836" s="37"/>
    </row>
    <row r="837">
      <c r="J837" s="37"/>
      <c r="K837" s="37"/>
      <c r="L837" s="37"/>
      <c r="M837" s="37"/>
    </row>
    <row r="838">
      <c r="J838" s="37"/>
      <c r="K838" s="37"/>
      <c r="L838" s="37"/>
      <c r="M838" s="37"/>
    </row>
    <row r="839">
      <c r="J839" s="37"/>
      <c r="K839" s="37"/>
      <c r="L839" s="37"/>
      <c r="M839" s="37"/>
    </row>
    <row r="840">
      <c r="J840" s="37"/>
      <c r="K840" s="37"/>
      <c r="L840" s="37"/>
      <c r="M840" s="37"/>
    </row>
    <row r="841">
      <c r="J841" s="37"/>
      <c r="K841" s="37"/>
      <c r="L841" s="37"/>
      <c r="M841" s="37"/>
    </row>
    <row r="842">
      <c r="J842" s="37"/>
      <c r="K842" s="37"/>
      <c r="L842" s="37"/>
      <c r="M842" s="37"/>
    </row>
    <row r="843">
      <c r="J843" s="37"/>
      <c r="K843" s="37"/>
      <c r="L843" s="37"/>
      <c r="M843" s="37"/>
    </row>
    <row r="844">
      <c r="J844" s="37"/>
      <c r="K844" s="37"/>
      <c r="L844" s="37"/>
      <c r="M844" s="37"/>
    </row>
    <row r="845">
      <c r="J845" s="37"/>
      <c r="K845" s="37"/>
      <c r="L845" s="37"/>
      <c r="M845" s="37"/>
    </row>
    <row r="846">
      <c r="J846" s="37"/>
      <c r="K846" s="37"/>
      <c r="L846" s="37"/>
      <c r="M846" s="37"/>
    </row>
    <row r="847">
      <c r="J847" s="37"/>
      <c r="K847" s="37"/>
      <c r="L847" s="37"/>
      <c r="M847" s="37"/>
    </row>
    <row r="848">
      <c r="J848" s="37"/>
      <c r="K848" s="37"/>
      <c r="L848" s="37"/>
      <c r="M848" s="37"/>
    </row>
    <row r="849">
      <c r="J849" s="37"/>
      <c r="K849" s="37"/>
      <c r="L849" s="37"/>
      <c r="M849" s="37"/>
    </row>
    <row r="850">
      <c r="J850" s="37"/>
      <c r="K850" s="37"/>
      <c r="L850" s="37"/>
      <c r="M850" s="37"/>
    </row>
    <row r="851">
      <c r="J851" s="37"/>
      <c r="K851" s="37"/>
      <c r="L851" s="37"/>
      <c r="M851" s="37"/>
    </row>
    <row r="852">
      <c r="J852" s="37"/>
      <c r="K852" s="37"/>
      <c r="L852" s="37"/>
      <c r="M852" s="37"/>
    </row>
    <row r="853">
      <c r="J853" s="37"/>
      <c r="K853" s="37"/>
      <c r="L853" s="37"/>
      <c r="M853" s="37"/>
    </row>
    <row r="854">
      <c r="J854" s="37"/>
      <c r="K854" s="37"/>
      <c r="L854" s="37"/>
      <c r="M854" s="37"/>
    </row>
    <row r="855">
      <c r="J855" s="37"/>
      <c r="K855" s="37"/>
      <c r="L855" s="37"/>
      <c r="M855" s="37"/>
    </row>
    <row r="856">
      <c r="J856" s="37"/>
      <c r="K856" s="37"/>
      <c r="L856" s="37"/>
      <c r="M856" s="37"/>
    </row>
    <row r="857">
      <c r="J857" s="37"/>
      <c r="K857" s="37"/>
      <c r="L857" s="37"/>
      <c r="M857" s="37"/>
    </row>
    <row r="858">
      <c r="J858" s="37"/>
      <c r="K858" s="37"/>
      <c r="L858" s="37"/>
      <c r="M858" s="37"/>
    </row>
    <row r="859">
      <c r="J859" s="37"/>
      <c r="K859" s="37"/>
      <c r="L859" s="37"/>
      <c r="M859" s="37"/>
    </row>
    <row r="860">
      <c r="J860" s="37"/>
      <c r="K860" s="37"/>
      <c r="L860" s="37"/>
      <c r="M860" s="37"/>
    </row>
    <row r="861">
      <c r="J861" s="37"/>
      <c r="K861" s="37"/>
      <c r="L861" s="37"/>
      <c r="M861" s="37"/>
    </row>
    <row r="862">
      <c r="J862" s="37"/>
      <c r="K862" s="37"/>
      <c r="L862" s="37"/>
      <c r="M862" s="37"/>
    </row>
    <row r="863">
      <c r="J863" s="37"/>
      <c r="K863" s="37"/>
      <c r="L863" s="37"/>
      <c r="M863" s="37"/>
    </row>
    <row r="864">
      <c r="J864" s="37"/>
      <c r="K864" s="37"/>
      <c r="L864" s="37"/>
      <c r="M864" s="37"/>
    </row>
    <row r="865">
      <c r="J865" s="37"/>
      <c r="K865" s="37"/>
      <c r="L865" s="37"/>
      <c r="M865" s="37"/>
    </row>
    <row r="866">
      <c r="J866" s="37"/>
      <c r="K866" s="37"/>
      <c r="L866" s="37"/>
      <c r="M866" s="37"/>
    </row>
    <row r="867">
      <c r="J867" s="37"/>
      <c r="K867" s="37"/>
      <c r="L867" s="37"/>
      <c r="M867" s="37"/>
    </row>
    <row r="868">
      <c r="J868" s="37"/>
      <c r="K868" s="37"/>
      <c r="L868" s="37"/>
      <c r="M868" s="37"/>
    </row>
    <row r="869">
      <c r="J869" s="37"/>
      <c r="K869" s="37"/>
      <c r="L869" s="37"/>
      <c r="M869" s="37"/>
    </row>
    <row r="870">
      <c r="J870" s="37"/>
      <c r="K870" s="37"/>
      <c r="L870" s="37"/>
      <c r="M870" s="37"/>
    </row>
    <row r="871">
      <c r="J871" s="37"/>
      <c r="K871" s="37"/>
      <c r="L871" s="37"/>
      <c r="M871" s="37"/>
    </row>
    <row r="872">
      <c r="J872" s="37"/>
      <c r="K872" s="37"/>
      <c r="L872" s="37"/>
      <c r="M872" s="37"/>
    </row>
    <row r="873">
      <c r="J873" s="37"/>
      <c r="K873" s="37"/>
      <c r="L873" s="37"/>
      <c r="M873" s="37"/>
    </row>
    <row r="874">
      <c r="J874" s="37"/>
      <c r="K874" s="37"/>
      <c r="L874" s="37"/>
      <c r="M874" s="37"/>
    </row>
    <row r="875">
      <c r="J875" s="37"/>
      <c r="K875" s="37"/>
      <c r="L875" s="37"/>
      <c r="M875" s="37"/>
    </row>
    <row r="876">
      <c r="J876" s="37"/>
      <c r="K876" s="37"/>
      <c r="L876" s="37"/>
      <c r="M876" s="37"/>
    </row>
    <row r="877">
      <c r="J877" s="37"/>
      <c r="K877" s="37"/>
      <c r="L877" s="37"/>
      <c r="M877" s="37"/>
    </row>
    <row r="878">
      <c r="J878" s="37"/>
      <c r="K878" s="37"/>
      <c r="L878" s="37"/>
      <c r="M878" s="37"/>
    </row>
    <row r="879">
      <c r="J879" s="37"/>
      <c r="K879" s="37"/>
      <c r="L879" s="37"/>
      <c r="M879" s="37"/>
    </row>
    <row r="880">
      <c r="J880" s="37"/>
      <c r="K880" s="37"/>
      <c r="L880" s="37"/>
      <c r="M880" s="37"/>
    </row>
    <row r="881">
      <c r="J881" s="37"/>
      <c r="K881" s="37"/>
      <c r="L881" s="37"/>
      <c r="M881" s="37"/>
    </row>
    <row r="882">
      <c r="J882" s="37"/>
      <c r="K882" s="37"/>
      <c r="L882" s="37"/>
      <c r="M882" s="37"/>
    </row>
    <row r="883">
      <c r="J883" s="37"/>
      <c r="K883" s="37"/>
      <c r="L883" s="37"/>
      <c r="M883" s="37"/>
    </row>
    <row r="884">
      <c r="J884" s="37"/>
      <c r="K884" s="37"/>
      <c r="L884" s="37"/>
      <c r="M884" s="37"/>
    </row>
    <row r="885">
      <c r="J885" s="37"/>
      <c r="K885" s="37"/>
      <c r="L885" s="37"/>
      <c r="M885" s="37"/>
    </row>
    <row r="886">
      <c r="J886" s="37"/>
      <c r="K886" s="37"/>
      <c r="L886" s="37"/>
      <c r="M886" s="37"/>
    </row>
    <row r="887">
      <c r="J887" s="37"/>
      <c r="K887" s="37"/>
      <c r="L887" s="37"/>
      <c r="M887" s="37"/>
    </row>
    <row r="888">
      <c r="J888" s="37"/>
      <c r="K888" s="37"/>
      <c r="L888" s="37"/>
      <c r="M888" s="37"/>
    </row>
    <row r="889">
      <c r="J889" s="37"/>
      <c r="K889" s="37"/>
      <c r="L889" s="37"/>
      <c r="M889" s="37"/>
    </row>
    <row r="890">
      <c r="J890" s="37"/>
      <c r="K890" s="37"/>
      <c r="L890" s="37"/>
      <c r="M890" s="37"/>
    </row>
    <row r="891">
      <c r="J891" s="37"/>
      <c r="K891" s="37"/>
      <c r="L891" s="37"/>
      <c r="M891" s="37"/>
    </row>
    <row r="892">
      <c r="J892" s="37"/>
      <c r="K892" s="37"/>
      <c r="L892" s="37"/>
      <c r="M892" s="37"/>
    </row>
    <row r="893">
      <c r="J893" s="37"/>
      <c r="K893" s="37"/>
      <c r="L893" s="37"/>
      <c r="M893" s="37"/>
    </row>
    <row r="894">
      <c r="J894" s="37"/>
      <c r="K894" s="37"/>
      <c r="L894" s="37"/>
      <c r="M894" s="37"/>
    </row>
    <row r="895">
      <c r="J895" s="37"/>
      <c r="K895" s="37"/>
      <c r="L895" s="37"/>
      <c r="M895" s="37"/>
    </row>
    <row r="896">
      <c r="J896" s="37"/>
      <c r="K896" s="37"/>
      <c r="L896" s="37"/>
      <c r="M896" s="37"/>
    </row>
    <row r="897">
      <c r="J897" s="37"/>
      <c r="K897" s="37"/>
      <c r="L897" s="37"/>
      <c r="M897" s="37"/>
    </row>
    <row r="898">
      <c r="J898" s="37"/>
      <c r="K898" s="37"/>
      <c r="L898" s="37"/>
      <c r="M898" s="37"/>
    </row>
    <row r="899">
      <c r="J899" s="37"/>
      <c r="K899" s="37"/>
      <c r="L899" s="37"/>
      <c r="M899" s="37"/>
    </row>
    <row r="900">
      <c r="J900" s="37"/>
      <c r="K900" s="37"/>
      <c r="L900" s="37"/>
      <c r="M900" s="37"/>
    </row>
    <row r="901">
      <c r="J901" s="37"/>
      <c r="K901" s="37"/>
      <c r="L901" s="37"/>
      <c r="M901" s="37"/>
    </row>
    <row r="902">
      <c r="J902" s="37"/>
      <c r="K902" s="37"/>
      <c r="L902" s="37"/>
      <c r="M902" s="37"/>
    </row>
    <row r="903">
      <c r="J903" s="37"/>
      <c r="K903" s="37"/>
      <c r="L903" s="37"/>
      <c r="M903" s="37"/>
    </row>
    <row r="904">
      <c r="J904" s="37"/>
      <c r="K904" s="37"/>
      <c r="L904" s="37"/>
      <c r="M904" s="37"/>
    </row>
    <row r="905">
      <c r="J905" s="37"/>
      <c r="K905" s="37"/>
      <c r="L905" s="37"/>
      <c r="M905" s="37"/>
    </row>
    <row r="906">
      <c r="J906" s="37"/>
      <c r="K906" s="37"/>
      <c r="L906" s="37"/>
      <c r="M906" s="37"/>
    </row>
    <row r="907">
      <c r="J907" s="37"/>
      <c r="K907" s="37"/>
      <c r="L907" s="37"/>
      <c r="M907" s="37"/>
    </row>
    <row r="908">
      <c r="J908" s="37"/>
      <c r="K908" s="37"/>
      <c r="L908" s="37"/>
      <c r="M908" s="37"/>
    </row>
    <row r="909">
      <c r="J909" s="37"/>
      <c r="K909" s="37"/>
      <c r="L909" s="37"/>
      <c r="M909" s="37"/>
    </row>
    <row r="910">
      <c r="J910" s="37"/>
      <c r="K910" s="37"/>
      <c r="L910" s="37"/>
      <c r="M910" s="37"/>
    </row>
    <row r="911">
      <c r="J911" s="37"/>
      <c r="K911" s="37"/>
      <c r="L911" s="37"/>
      <c r="M911" s="37"/>
    </row>
    <row r="912">
      <c r="J912" s="37"/>
      <c r="K912" s="37"/>
      <c r="L912" s="37"/>
      <c r="M912" s="37"/>
    </row>
    <row r="913">
      <c r="J913" s="37"/>
      <c r="K913" s="37"/>
      <c r="L913" s="37"/>
      <c r="M913" s="37"/>
    </row>
    <row r="914">
      <c r="J914" s="37"/>
      <c r="K914" s="37"/>
      <c r="L914" s="37"/>
      <c r="M914" s="37"/>
    </row>
    <row r="915">
      <c r="J915" s="37"/>
      <c r="K915" s="37"/>
      <c r="L915" s="37"/>
      <c r="M915" s="37"/>
    </row>
    <row r="916">
      <c r="J916" s="37"/>
      <c r="K916" s="37"/>
      <c r="L916" s="37"/>
      <c r="M916" s="37"/>
    </row>
    <row r="917">
      <c r="J917" s="37"/>
      <c r="K917" s="37"/>
      <c r="L917" s="37"/>
      <c r="M917" s="37"/>
    </row>
    <row r="918">
      <c r="J918" s="37"/>
      <c r="K918" s="37"/>
      <c r="L918" s="37"/>
      <c r="M918" s="37"/>
    </row>
    <row r="919">
      <c r="J919" s="37"/>
      <c r="K919" s="37"/>
      <c r="L919" s="37"/>
      <c r="M919" s="37"/>
    </row>
    <row r="920">
      <c r="J920" s="37"/>
      <c r="K920" s="37"/>
      <c r="L920" s="37"/>
      <c r="M920" s="37"/>
    </row>
    <row r="921">
      <c r="J921" s="37"/>
      <c r="K921" s="37"/>
      <c r="L921" s="37"/>
      <c r="M921" s="37"/>
    </row>
    <row r="922">
      <c r="J922" s="37"/>
      <c r="K922" s="37"/>
      <c r="L922" s="37"/>
      <c r="M922" s="37"/>
    </row>
    <row r="923">
      <c r="J923" s="37"/>
      <c r="K923" s="37"/>
      <c r="L923" s="37"/>
      <c r="M923" s="37"/>
    </row>
    <row r="924">
      <c r="J924" s="37"/>
      <c r="K924" s="37"/>
      <c r="L924" s="37"/>
      <c r="M924" s="37"/>
    </row>
    <row r="925">
      <c r="J925" s="37"/>
      <c r="K925" s="37"/>
      <c r="L925" s="37"/>
      <c r="M925" s="37"/>
    </row>
    <row r="926">
      <c r="J926" s="37"/>
      <c r="K926" s="37"/>
      <c r="L926" s="37"/>
      <c r="M926" s="37"/>
    </row>
    <row r="927">
      <c r="J927" s="37"/>
      <c r="K927" s="37"/>
      <c r="L927" s="37"/>
      <c r="M927" s="37"/>
    </row>
    <row r="928">
      <c r="J928" s="37"/>
      <c r="K928" s="37"/>
      <c r="L928" s="37"/>
      <c r="M928" s="37"/>
    </row>
    <row r="929">
      <c r="J929" s="37"/>
      <c r="K929" s="37"/>
      <c r="L929" s="37"/>
      <c r="M929" s="37"/>
    </row>
    <row r="930">
      <c r="J930" s="37"/>
      <c r="K930" s="37"/>
      <c r="L930" s="37"/>
      <c r="M930" s="37"/>
    </row>
    <row r="931">
      <c r="J931" s="37"/>
      <c r="K931" s="37"/>
      <c r="L931" s="37"/>
      <c r="M931" s="37"/>
    </row>
    <row r="932">
      <c r="J932" s="37"/>
      <c r="K932" s="37"/>
      <c r="L932" s="37"/>
      <c r="M932" s="37"/>
    </row>
    <row r="933">
      <c r="J933" s="37"/>
      <c r="K933" s="37"/>
      <c r="L933" s="37"/>
      <c r="M933" s="37"/>
    </row>
    <row r="934">
      <c r="J934" s="37"/>
      <c r="K934" s="37"/>
      <c r="L934" s="37"/>
      <c r="M934" s="37"/>
    </row>
    <row r="935">
      <c r="J935" s="37"/>
      <c r="K935" s="37"/>
      <c r="L935" s="37"/>
      <c r="M935" s="37"/>
    </row>
    <row r="936">
      <c r="J936" s="37"/>
      <c r="K936" s="37"/>
      <c r="L936" s="37"/>
      <c r="M936" s="37"/>
    </row>
    <row r="937">
      <c r="J937" s="37"/>
      <c r="K937" s="37"/>
      <c r="L937" s="37"/>
      <c r="M937" s="37"/>
    </row>
    <row r="938">
      <c r="J938" s="37"/>
      <c r="K938" s="37"/>
      <c r="L938" s="37"/>
      <c r="M938" s="37"/>
    </row>
    <row r="939">
      <c r="J939" s="37"/>
      <c r="K939" s="37"/>
      <c r="L939" s="37"/>
      <c r="M939" s="37"/>
    </row>
    <row r="940">
      <c r="J940" s="37"/>
      <c r="K940" s="37"/>
      <c r="L940" s="37"/>
      <c r="M940" s="37"/>
    </row>
    <row r="941">
      <c r="J941" s="37"/>
      <c r="K941" s="37"/>
      <c r="L941" s="37"/>
      <c r="M941" s="37"/>
    </row>
    <row r="942">
      <c r="J942" s="37"/>
      <c r="K942" s="37"/>
      <c r="L942" s="37"/>
      <c r="M942" s="37"/>
    </row>
    <row r="943">
      <c r="J943" s="37"/>
      <c r="K943" s="37"/>
      <c r="L943" s="37"/>
      <c r="M943" s="37"/>
    </row>
    <row r="944">
      <c r="J944" s="37"/>
      <c r="K944" s="37"/>
      <c r="L944" s="37"/>
      <c r="M944" s="37"/>
    </row>
    <row r="945">
      <c r="J945" s="37"/>
      <c r="K945" s="37"/>
      <c r="L945" s="37"/>
      <c r="M945" s="37"/>
    </row>
    <row r="946">
      <c r="J946" s="37"/>
      <c r="K946" s="37"/>
      <c r="L946" s="37"/>
      <c r="M946" s="37"/>
    </row>
    <row r="947">
      <c r="J947" s="37"/>
      <c r="K947" s="37"/>
      <c r="L947" s="37"/>
      <c r="M947" s="37"/>
    </row>
    <row r="948">
      <c r="J948" s="37"/>
      <c r="K948" s="37"/>
      <c r="L948" s="37"/>
      <c r="M948" s="37"/>
    </row>
    <row r="949">
      <c r="J949" s="37"/>
      <c r="K949" s="37"/>
      <c r="L949" s="37"/>
      <c r="M949" s="37"/>
    </row>
    <row r="950">
      <c r="J950" s="37"/>
      <c r="K950" s="37"/>
      <c r="L950" s="37"/>
      <c r="M950" s="37"/>
    </row>
    <row r="951">
      <c r="J951" s="37"/>
      <c r="K951" s="37"/>
      <c r="L951" s="37"/>
      <c r="M951" s="37"/>
    </row>
    <row r="952">
      <c r="J952" s="37"/>
      <c r="K952" s="37"/>
      <c r="L952" s="37"/>
      <c r="M952" s="37"/>
    </row>
    <row r="953">
      <c r="J953" s="37"/>
      <c r="K953" s="37"/>
      <c r="L953" s="37"/>
      <c r="M953" s="37"/>
    </row>
    <row r="954">
      <c r="J954" s="37"/>
      <c r="K954" s="37"/>
      <c r="L954" s="37"/>
      <c r="M954" s="37"/>
    </row>
    <row r="955">
      <c r="J955" s="37"/>
      <c r="K955" s="37"/>
      <c r="L955" s="37"/>
      <c r="M955" s="37"/>
    </row>
    <row r="956">
      <c r="J956" s="37"/>
      <c r="K956" s="37"/>
      <c r="L956" s="37"/>
      <c r="M956" s="37"/>
    </row>
    <row r="957">
      <c r="J957" s="37"/>
      <c r="K957" s="37"/>
      <c r="L957" s="37"/>
      <c r="M957" s="37"/>
    </row>
    <row r="958">
      <c r="J958" s="37"/>
      <c r="K958" s="37"/>
      <c r="L958" s="37"/>
      <c r="M958" s="37"/>
    </row>
    <row r="959">
      <c r="J959" s="37"/>
      <c r="K959" s="37"/>
      <c r="L959" s="37"/>
      <c r="M959" s="37"/>
    </row>
    <row r="960">
      <c r="J960" s="37"/>
      <c r="K960" s="37"/>
      <c r="L960" s="37"/>
      <c r="M960" s="37"/>
    </row>
    <row r="961">
      <c r="J961" s="37"/>
      <c r="K961" s="37"/>
      <c r="L961" s="37"/>
      <c r="M961" s="37"/>
    </row>
    <row r="962">
      <c r="J962" s="37"/>
      <c r="K962" s="37"/>
      <c r="L962" s="37"/>
      <c r="M962" s="37"/>
    </row>
    <row r="963">
      <c r="J963" s="37"/>
      <c r="K963" s="37"/>
      <c r="L963" s="37"/>
      <c r="M963" s="37"/>
    </row>
    <row r="964">
      <c r="J964" s="37"/>
      <c r="K964" s="37"/>
      <c r="L964" s="37"/>
      <c r="M964" s="37"/>
    </row>
    <row r="965">
      <c r="J965" s="37"/>
      <c r="K965" s="37"/>
      <c r="L965" s="37"/>
      <c r="M965" s="37"/>
    </row>
    <row r="966">
      <c r="J966" s="37"/>
      <c r="K966" s="37"/>
      <c r="L966" s="37"/>
      <c r="M966" s="37"/>
    </row>
    <row r="967">
      <c r="J967" s="37"/>
      <c r="K967" s="37"/>
      <c r="L967" s="37"/>
      <c r="M967" s="37"/>
    </row>
    <row r="968">
      <c r="J968" s="37"/>
      <c r="K968" s="37"/>
      <c r="L968" s="37"/>
      <c r="M968" s="37"/>
    </row>
    <row r="969">
      <c r="J969" s="37"/>
      <c r="K969" s="37"/>
      <c r="L969" s="37"/>
      <c r="M969" s="37"/>
    </row>
    <row r="970">
      <c r="J970" s="37"/>
      <c r="K970" s="37"/>
      <c r="L970" s="37"/>
      <c r="M970" s="37"/>
    </row>
    <row r="971">
      <c r="J971" s="37"/>
      <c r="K971" s="37"/>
      <c r="L971" s="37"/>
      <c r="M971" s="37"/>
    </row>
    <row r="972">
      <c r="J972" s="37"/>
      <c r="K972" s="37"/>
      <c r="L972" s="37"/>
      <c r="M972" s="37"/>
    </row>
    <row r="973">
      <c r="J973" s="37"/>
      <c r="K973" s="37"/>
      <c r="L973" s="37"/>
      <c r="M973" s="37"/>
    </row>
    <row r="974">
      <c r="J974" s="37"/>
      <c r="K974" s="37"/>
      <c r="L974" s="37"/>
      <c r="M974" s="37"/>
    </row>
    <row r="975">
      <c r="J975" s="37"/>
      <c r="K975" s="37"/>
      <c r="L975" s="37"/>
      <c r="M975" s="37"/>
    </row>
    <row r="976">
      <c r="J976" s="37"/>
      <c r="K976" s="37"/>
      <c r="L976" s="37"/>
      <c r="M976" s="37"/>
    </row>
    <row r="977">
      <c r="J977" s="37"/>
      <c r="K977" s="37"/>
      <c r="L977" s="37"/>
      <c r="M977" s="37"/>
    </row>
    <row r="978">
      <c r="J978" s="37"/>
      <c r="K978" s="37"/>
      <c r="L978" s="37"/>
      <c r="M978" s="37"/>
    </row>
    <row r="979">
      <c r="J979" s="37"/>
      <c r="K979" s="37"/>
      <c r="L979" s="37"/>
      <c r="M979" s="37"/>
    </row>
    <row r="980">
      <c r="J980" s="37"/>
      <c r="K980" s="37"/>
      <c r="L980" s="37"/>
      <c r="M980" s="37"/>
    </row>
    <row r="981">
      <c r="J981" s="37"/>
      <c r="K981" s="37"/>
      <c r="L981" s="37"/>
      <c r="M981" s="37"/>
    </row>
    <row r="982">
      <c r="J982" s="37"/>
      <c r="K982" s="37"/>
      <c r="L982" s="37"/>
      <c r="M982" s="37"/>
    </row>
    <row r="983">
      <c r="J983" s="37"/>
      <c r="K983" s="37"/>
      <c r="L983" s="37"/>
      <c r="M983" s="37"/>
    </row>
    <row r="984">
      <c r="J984" s="37"/>
      <c r="K984" s="37"/>
      <c r="L984" s="37"/>
      <c r="M984" s="37"/>
    </row>
    <row r="985">
      <c r="J985" s="37"/>
      <c r="K985" s="37"/>
      <c r="L985" s="37"/>
      <c r="M985" s="37"/>
    </row>
    <row r="986">
      <c r="J986" s="37"/>
      <c r="K986" s="37"/>
      <c r="L986" s="37"/>
      <c r="M986" s="37"/>
    </row>
    <row r="987">
      <c r="J987" s="37"/>
      <c r="K987" s="37"/>
      <c r="L987" s="37"/>
      <c r="M987" s="37"/>
    </row>
    <row r="988">
      <c r="J988" s="37"/>
      <c r="K988" s="37"/>
      <c r="L988" s="37"/>
      <c r="M988" s="37"/>
    </row>
    <row r="989">
      <c r="J989" s="37"/>
      <c r="K989" s="37"/>
      <c r="L989" s="37"/>
      <c r="M989" s="37"/>
    </row>
    <row r="990">
      <c r="J990" s="37"/>
      <c r="K990" s="37"/>
      <c r="L990" s="37"/>
      <c r="M990" s="37"/>
    </row>
    <row r="991">
      <c r="J991" s="37"/>
      <c r="K991" s="37"/>
      <c r="L991" s="37"/>
      <c r="M991" s="37"/>
    </row>
    <row r="992">
      <c r="J992" s="37"/>
      <c r="K992" s="37"/>
      <c r="L992" s="37"/>
      <c r="M992" s="37"/>
    </row>
    <row r="993">
      <c r="J993" s="37"/>
      <c r="K993" s="37"/>
      <c r="L993" s="37"/>
      <c r="M993" s="37"/>
    </row>
    <row r="994">
      <c r="J994" s="37"/>
      <c r="K994" s="37"/>
      <c r="L994" s="37"/>
      <c r="M994" s="37"/>
    </row>
    <row r="995">
      <c r="J995" s="37"/>
      <c r="K995" s="37"/>
      <c r="L995" s="37"/>
      <c r="M995" s="37"/>
    </row>
    <row r="996">
      <c r="J996" s="37"/>
      <c r="K996" s="37"/>
      <c r="L996" s="37"/>
      <c r="M996" s="37"/>
    </row>
    <row r="997">
      <c r="J997" s="37"/>
      <c r="K997" s="37"/>
      <c r="L997" s="37"/>
      <c r="M997" s="37"/>
    </row>
    <row r="998">
      <c r="J998" s="37"/>
      <c r="K998" s="37"/>
      <c r="L998" s="37"/>
      <c r="M998" s="37"/>
    </row>
    <row r="999">
      <c r="J999" s="37"/>
      <c r="K999" s="37"/>
      <c r="L999" s="37"/>
      <c r="M999" s="37"/>
    </row>
    <row r="1000">
      <c r="J1000" s="37"/>
      <c r="K1000" s="37"/>
      <c r="L1000" s="37"/>
      <c r="M1000" s="37"/>
    </row>
  </sheetData>
  <mergeCells count="7">
    <mergeCell ref="E9:F9"/>
    <mergeCell ref="J9:K9"/>
    <mergeCell ref="O9:P9"/>
    <mergeCell ref="J19:K19"/>
    <mergeCell ref="E23:F23"/>
    <mergeCell ref="O26:P26"/>
    <mergeCell ref="J44:K44"/>
  </mergeCell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55" t="s">
        <v>11</v>
      </c>
      <c r="B1" s="56" t="s">
        <v>4059</v>
      </c>
    </row>
    <row r="2">
      <c r="A2" s="56" t="s">
        <v>655</v>
      </c>
      <c r="B2" s="56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</sheetData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5.5"/>
    <col customWidth="1" min="3" max="3" width="16.38"/>
    <col customWidth="1" min="4" max="4" width="22.88"/>
  </cols>
  <sheetData>
    <row r="1"/>
    <row r="2"/>
  </sheetData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D1" s="127" t="s">
        <v>132</v>
      </c>
      <c r="E1" s="127" t="s">
        <v>6</v>
      </c>
      <c r="F1" s="128" t="s">
        <v>4060</v>
      </c>
      <c r="O1" s="129" t="s">
        <v>4061</v>
      </c>
      <c r="P1" s="130" t="s">
        <v>4062</v>
      </c>
      <c r="Q1" s="131" t="s">
        <v>132</v>
      </c>
      <c r="R1" s="130" t="s">
        <v>0</v>
      </c>
      <c r="S1" s="130" t="s">
        <v>4</v>
      </c>
      <c r="T1" s="132" t="s">
        <v>4063</v>
      </c>
      <c r="U1" s="133" t="s">
        <v>4064</v>
      </c>
      <c r="V1" s="134" t="s">
        <v>4065</v>
      </c>
      <c r="W1" s="135"/>
      <c r="X1" s="136"/>
      <c r="Y1" s="137" t="s">
        <v>4049</v>
      </c>
      <c r="Z1" s="138" t="s">
        <v>4066</v>
      </c>
      <c r="AI1" s="93"/>
      <c r="AJ1" s="139" t="s">
        <v>4043</v>
      </c>
      <c r="AK1" s="139" t="s">
        <v>4044</v>
      </c>
      <c r="AL1" s="93"/>
      <c r="AM1" s="93"/>
      <c r="AN1" s="93"/>
      <c r="AO1" s="93"/>
    </row>
    <row r="2">
      <c r="D2" s="140">
        <v>1.0</v>
      </c>
      <c r="E2" s="141" t="s">
        <v>75</v>
      </c>
      <c r="F2" s="142">
        <v>2190.29</v>
      </c>
      <c r="G2" s="55">
        <f t="shared" ref="G2:G169" si="1">C2-F2</f>
        <v>-2190.29</v>
      </c>
      <c r="O2" s="143" t="s">
        <v>4068</v>
      </c>
      <c r="P2" s="144"/>
      <c r="Q2" s="145"/>
      <c r="R2" s="146"/>
      <c r="S2" s="146" t="s">
        <v>3604</v>
      </c>
      <c r="T2" s="146">
        <v>264810.0</v>
      </c>
      <c r="U2" s="147">
        <v>502.77</v>
      </c>
      <c r="V2" s="148" t="s">
        <v>4069</v>
      </c>
      <c r="W2" s="149"/>
      <c r="X2" s="150"/>
      <c r="Y2" s="151">
        <v>19.4417</v>
      </c>
      <c r="Z2" s="152">
        <v>9774.7</v>
      </c>
      <c r="AF2" s="105">
        <f t="shared" ref="AF2:AF21" si="2">AC2-AE2</f>
        <v>1237.28</v>
      </c>
      <c r="AI2" s="93"/>
      <c r="AJ2" s="154" t="s">
        <v>315</v>
      </c>
      <c r="AK2" s="96"/>
      <c r="AL2" s="154" t="s">
        <v>4045</v>
      </c>
      <c r="AM2" s="96"/>
      <c r="AN2" s="154" t="s">
        <v>4046</v>
      </c>
      <c r="AO2" s="96"/>
    </row>
    <row r="3">
      <c r="D3" s="155"/>
      <c r="E3" s="141" t="s">
        <v>72</v>
      </c>
      <c r="F3" s="142">
        <v>12484.8</v>
      </c>
      <c r="G3" s="55">
        <f t="shared" si="1"/>
        <v>-12484.8</v>
      </c>
      <c r="O3" s="156" t="s">
        <v>4068</v>
      </c>
      <c r="P3" s="157"/>
      <c r="Q3" s="158"/>
      <c r="R3" s="159"/>
      <c r="S3" s="159" t="s">
        <v>3361</v>
      </c>
      <c r="T3" s="159">
        <v>304045.0</v>
      </c>
      <c r="U3" s="160">
        <v>855.7</v>
      </c>
      <c r="V3" s="161"/>
      <c r="X3" s="162"/>
      <c r="Y3" s="163">
        <v>19.4417</v>
      </c>
      <c r="Z3" s="164">
        <v>16636.26</v>
      </c>
      <c r="AF3" s="105">
        <f t="shared" si="2"/>
        <v>2858.39</v>
      </c>
      <c r="AI3" s="165" t="s">
        <v>4047</v>
      </c>
      <c r="AJ3" s="166" t="s">
        <v>4048</v>
      </c>
      <c r="AK3" s="166" t="s">
        <v>4049</v>
      </c>
      <c r="AL3" s="166" t="s">
        <v>4048</v>
      </c>
      <c r="AM3" s="166" t="s">
        <v>4049</v>
      </c>
      <c r="AN3" s="166" t="s">
        <v>4048</v>
      </c>
      <c r="AO3" s="166" t="s">
        <v>4049</v>
      </c>
    </row>
    <row r="4">
      <c r="D4" s="155"/>
      <c r="E4" s="141" t="s">
        <v>19</v>
      </c>
      <c r="F4" s="142">
        <v>3892.0899999999997</v>
      </c>
      <c r="G4" s="55">
        <f t="shared" si="1"/>
        <v>-3892.09</v>
      </c>
      <c r="O4" s="156" t="s">
        <v>4068</v>
      </c>
      <c r="P4" s="157"/>
      <c r="Q4" s="158"/>
      <c r="R4" s="159"/>
      <c r="S4" s="159" t="s">
        <v>2568</v>
      </c>
      <c r="T4" s="159">
        <v>358479.0</v>
      </c>
      <c r="U4" s="160">
        <v>448.77</v>
      </c>
      <c r="V4" s="161"/>
      <c r="X4" s="162"/>
      <c r="Y4" s="163">
        <v>19.4417</v>
      </c>
      <c r="Z4" s="164">
        <v>8724.85</v>
      </c>
      <c r="AF4" s="105">
        <f t="shared" si="2"/>
        <v>1974.92</v>
      </c>
      <c r="AI4" s="99">
        <v>22.0</v>
      </c>
      <c r="AJ4" s="100">
        <v>1533.0</v>
      </c>
      <c r="AK4" s="167">
        <v>8.62</v>
      </c>
      <c r="AL4" s="100">
        <v>209.98</v>
      </c>
      <c r="AM4" s="167">
        <v>9.18</v>
      </c>
      <c r="AN4" s="101">
        <v>903.85</v>
      </c>
      <c r="AO4" s="101">
        <v>9.66</v>
      </c>
    </row>
    <row r="5">
      <c r="D5" s="155"/>
      <c r="E5" s="141" t="s">
        <v>42</v>
      </c>
      <c r="F5" s="142">
        <v>2855.94</v>
      </c>
      <c r="G5" s="55">
        <f t="shared" si="1"/>
        <v>-2855.94</v>
      </c>
      <c r="O5" s="168" t="s">
        <v>4068</v>
      </c>
      <c r="P5" s="169"/>
      <c r="Q5" s="170"/>
      <c r="R5" s="171"/>
      <c r="S5" s="171" t="s">
        <v>3712</v>
      </c>
      <c r="T5" s="171">
        <v>300750.0</v>
      </c>
      <c r="U5" s="172">
        <v>877.62</v>
      </c>
      <c r="V5" s="173"/>
      <c r="W5" s="174"/>
      <c r="X5" s="175"/>
      <c r="Y5" s="176">
        <v>19.4417</v>
      </c>
      <c r="Z5" s="177">
        <v>17062.42</v>
      </c>
      <c r="AF5" s="105">
        <f t="shared" si="2"/>
        <v>1655.75</v>
      </c>
      <c r="AI5" s="99">
        <v>23.0</v>
      </c>
      <c r="AJ5" s="100">
        <v>9826.0</v>
      </c>
      <c r="AK5" s="167">
        <v>8.62</v>
      </c>
      <c r="AL5" s="167">
        <v>986.49</v>
      </c>
      <c r="AM5" s="167">
        <v>9.18</v>
      </c>
      <c r="AN5" s="101">
        <v>8536.21</v>
      </c>
      <c r="AO5" s="101">
        <v>9.66</v>
      </c>
    </row>
    <row r="6">
      <c r="D6" s="178" t="s">
        <v>4070</v>
      </c>
      <c r="E6" s="179"/>
      <c r="F6" s="180">
        <v>21423.120000000003</v>
      </c>
      <c r="G6" s="55">
        <f t="shared" si="1"/>
        <v>-21423.12</v>
      </c>
      <c r="O6" s="143" t="s">
        <v>4068</v>
      </c>
      <c r="P6" s="144">
        <v>45444.50497685185</v>
      </c>
      <c r="Q6" s="145">
        <f t="shared" ref="Q6:Q63" si="3">DAY(P6)</f>
        <v>1</v>
      </c>
      <c r="R6" s="146">
        <v>1868.0</v>
      </c>
      <c r="S6" s="146" t="s">
        <v>3648</v>
      </c>
      <c r="T6" s="146">
        <v>318404.0</v>
      </c>
      <c r="U6" s="147">
        <v>777.26</v>
      </c>
      <c r="V6" s="148" t="s">
        <v>4071</v>
      </c>
      <c r="W6" s="149"/>
      <c r="X6" s="150"/>
      <c r="Y6" s="151">
        <v>19.4417</v>
      </c>
      <c r="Z6" s="181">
        <v>15111.26</v>
      </c>
      <c r="AF6" s="105">
        <f t="shared" si="2"/>
        <v>2558.24</v>
      </c>
      <c r="AI6" s="99">
        <v>24.0</v>
      </c>
      <c r="AJ6" s="100">
        <v>9562.0</v>
      </c>
      <c r="AK6" s="167">
        <v>8.62</v>
      </c>
      <c r="AL6" s="167">
        <v>288.17</v>
      </c>
      <c r="AM6" s="167">
        <v>9.18</v>
      </c>
      <c r="AN6" s="101">
        <v>8754.28</v>
      </c>
      <c r="AO6" s="101">
        <v>9.66</v>
      </c>
    </row>
    <row r="7">
      <c r="D7" s="140">
        <v>2.0</v>
      </c>
      <c r="E7" s="141" t="s">
        <v>75</v>
      </c>
      <c r="F7" s="142">
        <v>1375.39</v>
      </c>
      <c r="G7" s="55">
        <f t="shared" si="1"/>
        <v>-1375.39</v>
      </c>
      <c r="O7" s="156" t="s">
        <v>4068</v>
      </c>
      <c r="P7" s="157">
        <v>45444.62501157408</v>
      </c>
      <c r="Q7" s="158">
        <f t="shared" si="3"/>
        <v>1</v>
      </c>
      <c r="R7" s="159">
        <v>1745.0</v>
      </c>
      <c r="S7" s="159" t="s">
        <v>3269</v>
      </c>
      <c r="T7" s="159">
        <v>815939.0</v>
      </c>
      <c r="U7" s="160">
        <v>460.02</v>
      </c>
      <c r="V7" s="161"/>
      <c r="X7" s="162"/>
      <c r="Y7" s="182">
        <v>19.4417</v>
      </c>
      <c r="Z7" s="183">
        <v>8943.57</v>
      </c>
      <c r="AF7" s="105">
        <f t="shared" si="2"/>
        <v>1718.1</v>
      </c>
      <c r="AI7" s="99">
        <v>25.0</v>
      </c>
      <c r="AJ7" s="100">
        <v>7602.0</v>
      </c>
      <c r="AK7" s="167">
        <v>8.62</v>
      </c>
      <c r="AL7" s="184"/>
      <c r="AM7" s="184"/>
      <c r="AN7" s="101">
        <v>3437.09</v>
      </c>
      <c r="AO7" s="101">
        <v>9.66</v>
      </c>
    </row>
    <row r="8">
      <c r="D8" s="185"/>
      <c r="E8" s="141" t="s">
        <v>19</v>
      </c>
      <c r="F8" s="142">
        <v>3792.42</v>
      </c>
      <c r="G8" s="55">
        <f t="shared" si="1"/>
        <v>-3792.42</v>
      </c>
      <c r="O8" s="156" t="s">
        <v>4068</v>
      </c>
      <c r="P8" s="157">
        <v>45445.51997685185</v>
      </c>
      <c r="Q8" s="158">
        <f t="shared" si="3"/>
        <v>2</v>
      </c>
      <c r="R8" s="159">
        <v>1778.0</v>
      </c>
      <c r="S8" s="159" t="s">
        <v>4072</v>
      </c>
      <c r="T8" s="159">
        <v>402839.0</v>
      </c>
      <c r="U8" s="160">
        <v>764.97</v>
      </c>
      <c r="V8" s="161"/>
      <c r="X8" s="162"/>
      <c r="Y8" s="182">
        <v>19.4417</v>
      </c>
      <c r="Z8" s="183">
        <v>14872.32</v>
      </c>
      <c r="AF8" s="105">
        <f t="shared" si="2"/>
        <v>725.2</v>
      </c>
      <c r="AI8" s="99">
        <v>26.0</v>
      </c>
      <c r="AJ8" s="100">
        <v>9719.0</v>
      </c>
      <c r="AK8" s="167">
        <v>8.62</v>
      </c>
      <c r="AL8" s="184"/>
      <c r="AM8" s="184"/>
      <c r="AN8" s="101">
        <v>3628.16</v>
      </c>
      <c r="AO8" s="101">
        <v>9.66</v>
      </c>
    </row>
    <row r="9">
      <c r="D9" s="185"/>
      <c r="E9" s="141" t="s">
        <v>42</v>
      </c>
      <c r="F9" s="142">
        <v>3931.7599999999993</v>
      </c>
      <c r="G9" s="55">
        <f t="shared" si="1"/>
        <v>-3931.76</v>
      </c>
      <c r="O9" s="156" t="s">
        <v>4068</v>
      </c>
      <c r="P9" s="157">
        <v>45445.55034722222</v>
      </c>
      <c r="Q9" s="158">
        <f t="shared" si="3"/>
        <v>2</v>
      </c>
      <c r="R9" s="159">
        <v>1940.0</v>
      </c>
      <c r="S9" s="159" t="s">
        <v>4073</v>
      </c>
      <c r="T9" s="159">
        <v>137040.0</v>
      </c>
      <c r="U9" s="160">
        <v>345.02</v>
      </c>
      <c r="V9" s="161"/>
      <c r="X9" s="162"/>
      <c r="Y9" s="182">
        <v>19.4417</v>
      </c>
      <c r="Z9" s="183">
        <v>6707.78</v>
      </c>
      <c r="AF9" s="105">
        <f t="shared" si="2"/>
        <v>3509.62</v>
      </c>
      <c r="AI9" s="99">
        <v>27.0</v>
      </c>
      <c r="AJ9" s="100">
        <v>923.0</v>
      </c>
      <c r="AK9" s="167">
        <v>8.62</v>
      </c>
      <c r="AL9" s="184"/>
      <c r="AM9" s="184"/>
      <c r="AN9" s="101">
        <v>1616.8</v>
      </c>
      <c r="AO9" s="101">
        <v>9.66</v>
      </c>
    </row>
    <row r="10">
      <c r="D10" s="186" t="s">
        <v>4074</v>
      </c>
      <c r="E10" s="179"/>
      <c r="F10" s="180">
        <v>9099.570000000002</v>
      </c>
      <c r="G10" s="55">
        <f t="shared" si="1"/>
        <v>-9099.57</v>
      </c>
      <c r="O10" s="156" t="s">
        <v>4068</v>
      </c>
      <c r="P10" s="157">
        <v>45445.717881944445</v>
      </c>
      <c r="Q10" s="158">
        <f t="shared" si="3"/>
        <v>2</v>
      </c>
      <c r="R10" s="159">
        <v>1694.0</v>
      </c>
      <c r="S10" s="159" t="s">
        <v>1324</v>
      </c>
      <c r="T10" s="159">
        <v>572082.0</v>
      </c>
      <c r="U10" s="160">
        <v>499.1</v>
      </c>
      <c r="V10" s="161"/>
      <c r="X10" s="162"/>
      <c r="Y10" s="182">
        <v>19.4417</v>
      </c>
      <c r="Z10" s="183">
        <v>9703.35</v>
      </c>
      <c r="AF10" s="105">
        <f t="shared" si="2"/>
        <v>1293.86</v>
      </c>
      <c r="AI10" s="187" t="s">
        <v>655</v>
      </c>
      <c r="AJ10" s="103">
        <v>39165.0</v>
      </c>
      <c r="AK10" s="188">
        <v>8.62</v>
      </c>
      <c r="AL10" s="103">
        <v>1484.64</v>
      </c>
      <c r="AM10" s="188">
        <v>9.18</v>
      </c>
      <c r="AN10" s="104">
        <v>26876.39</v>
      </c>
      <c r="AO10" s="104">
        <v>9.66</v>
      </c>
    </row>
    <row r="11">
      <c r="D11" s="140">
        <v>3.0</v>
      </c>
      <c r="E11" s="141" t="s">
        <v>75</v>
      </c>
      <c r="F11" s="142">
        <v>3380.2</v>
      </c>
      <c r="G11" s="55">
        <f t="shared" si="1"/>
        <v>-3380.2</v>
      </c>
      <c r="O11" s="156" t="s">
        <v>4068</v>
      </c>
      <c r="P11" s="157">
        <v>45445.725694444445</v>
      </c>
      <c r="Q11" s="158">
        <f t="shared" si="3"/>
        <v>2</v>
      </c>
      <c r="R11" s="159">
        <v>1765.0</v>
      </c>
      <c r="S11" s="189"/>
      <c r="T11" s="159">
        <v>654050.0</v>
      </c>
      <c r="U11" s="160">
        <v>456.52</v>
      </c>
      <c r="V11" s="161"/>
      <c r="X11" s="162"/>
      <c r="Y11" s="182">
        <v>19.4417</v>
      </c>
      <c r="Z11" s="183">
        <v>8875.52</v>
      </c>
      <c r="AF11" s="105">
        <f t="shared" si="2"/>
        <v>250</v>
      </c>
      <c r="AJ11" s="56" t="str">
        <f>J3</f>
        <v/>
      </c>
      <c r="AL11" s="56" t="str">
        <f>J4</f>
        <v/>
      </c>
      <c r="AN11" s="56" t="str">
        <f>J6</f>
        <v/>
      </c>
    </row>
    <row r="12">
      <c r="D12" s="185"/>
      <c r="E12" s="141" t="s">
        <v>19</v>
      </c>
      <c r="F12" s="142">
        <v>7640.1</v>
      </c>
      <c r="G12" s="55">
        <f t="shared" si="1"/>
        <v>-7640.1</v>
      </c>
      <c r="O12" s="156" t="s">
        <v>4068</v>
      </c>
      <c r="P12" s="157">
        <v>45445.74717592593</v>
      </c>
      <c r="Q12" s="158">
        <f t="shared" si="3"/>
        <v>2</v>
      </c>
      <c r="R12" s="159">
        <v>1835.0</v>
      </c>
      <c r="S12" s="159" t="s">
        <v>4075</v>
      </c>
      <c r="T12" s="159">
        <v>381194.0</v>
      </c>
      <c r="U12" s="160">
        <v>792.78</v>
      </c>
      <c r="V12" s="161"/>
      <c r="X12" s="162"/>
      <c r="Y12" s="182">
        <v>19.4417</v>
      </c>
      <c r="Z12" s="183">
        <v>15412.99</v>
      </c>
      <c r="AF12" s="56">
        <f t="shared" si="2"/>
        <v>1137.2</v>
      </c>
      <c r="AJ12" s="105">
        <f>AJ10-AJ11</f>
        <v>39165</v>
      </c>
      <c r="AL12" s="105">
        <f>AL10-AL11</f>
        <v>1484.64</v>
      </c>
      <c r="AN12" s="55">
        <f>AN10-AN11</f>
        <v>26876.39</v>
      </c>
    </row>
    <row r="13">
      <c r="D13" s="185"/>
      <c r="E13" s="141" t="s">
        <v>42</v>
      </c>
      <c r="F13" s="142">
        <v>5562.36</v>
      </c>
      <c r="G13" s="55">
        <f t="shared" si="1"/>
        <v>-5562.36</v>
      </c>
      <c r="O13" s="156" t="s">
        <v>4068</v>
      </c>
      <c r="P13" s="157">
        <v>45446.48011574074</v>
      </c>
      <c r="Q13" s="158">
        <f t="shared" si="3"/>
        <v>3</v>
      </c>
      <c r="R13" s="159">
        <v>1734.0</v>
      </c>
      <c r="S13" s="159" t="s">
        <v>3198</v>
      </c>
      <c r="T13" s="159">
        <v>581781.0</v>
      </c>
      <c r="U13" s="160">
        <v>472.2</v>
      </c>
      <c r="V13" s="161"/>
      <c r="X13" s="162"/>
      <c r="Y13" s="182">
        <v>19.4417</v>
      </c>
      <c r="Z13" s="183">
        <v>9180.37</v>
      </c>
      <c r="AF13" s="56">
        <f t="shared" si="2"/>
        <v>1887.9</v>
      </c>
    </row>
    <row r="14">
      <c r="D14" s="186" t="s">
        <v>4076</v>
      </c>
      <c r="E14" s="179"/>
      <c r="F14" s="180">
        <v>16582.66</v>
      </c>
      <c r="G14" s="55">
        <f t="shared" si="1"/>
        <v>-16582.66</v>
      </c>
      <c r="O14" s="156" t="s">
        <v>4068</v>
      </c>
      <c r="P14" s="157">
        <v>45446.49003472222</v>
      </c>
      <c r="Q14" s="158">
        <f t="shared" si="3"/>
        <v>3</v>
      </c>
      <c r="R14" s="159">
        <v>1660.0</v>
      </c>
      <c r="S14" s="189"/>
      <c r="T14" s="189"/>
      <c r="U14" s="160">
        <v>446.01</v>
      </c>
      <c r="V14" s="161"/>
      <c r="X14" s="162"/>
      <c r="Y14" s="182">
        <v>19.4417</v>
      </c>
      <c r="Z14" s="183">
        <v>8671.19</v>
      </c>
      <c r="AF14" s="105">
        <f t="shared" si="2"/>
        <v>2009.45</v>
      </c>
    </row>
    <row r="15">
      <c r="D15" s="140">
        <v>4.0</v>
      </c>
      <c r="E15" s="141" t="s">
        <v>75</v>
      </c>
      <c r="F15" s="142">
        <v>6911.859999999999</v>
      </c>
      <c r="G15" s="55">
        <f t="shared" si="1"/>
        <v>-6911.86</v>
      </c>
      <c r="O15" s="156" t="s">
        <v>4068</v>
      </c>
      <c r="P15" s="157">
        <v>45446.64288194444</v>
      </c>
      <c r="Q15" s="158">
        <f t="shared" si="3"/>
        <v>3</v>
      </c>
      <c r="R15" s="159">
        <v>1712.0</v>
      </c>
      <c r="S15" s="189"/>
      <c r="T15" s="189"/>
      <c r="U15" s="160">
        <v>486.42</v>
      </c>
      <c r="V15" s="161"/>
      <c r="X15" s="162"/>
      <c r="Y15" s="182">
        <v>19.4417</v>
      </c>
      <c r="Z15" s="183">
        <v>9456.83</v>
      </c>
      <c r="AF15" s="105">
        <f t="shared" si="2"/>
        <v>689.48</v>
      </c>
    </row>
    <row r="16">
      <c r="D16" s="185"/>
      <c r="E16" s="141" t="s">
        <v>72</v>
      </c>
      <c r="F16" s="142">
        <v>5982.9400000000005</v>
      </c>
      <c r="G16" s="55">
        <f t="shared" si="1"/>
        <v>-5982.94</v>
      </c>
      <c r="K16" s="20" t="s">
        <v>4077</v>
      </c>
      <c r="L16" s="20" t="s">
        <v>654</v>
      </c>
      <c r="O16" s="156" t="s">
        <v>4068</v>
      </c>
      <c r="P16" s="157">
        <v>45446.78413194444</v>
      </c>
      <c r="Q16" s="158">
        <f t="shared" si="3"/>
        <v>3</v>
      </c>
      <c r="R16" s="159">
        <v>1696.0</v>
      </c>
      <c r="S16" s="189"/>
      <c r="T16" s="159">
        <v>432573.0</v>
      </c>
      <c r="U16" s="160">
        <v>570.29</v>
      </c>
      <c r="V16" s="161"/>
      <c r="X16" s="162"/>
      <c r="Y16" s="182">
        <v>19.4417</v>
      </c>
      <c r="Z16" s="183">
        <v>11087.41</v>
      </c>
      <c r="AF16" s="105">
        <f t="shared" si="2"/>
        <v>1145.28</v>
      </c>
    </row>
    <row r="17">
      <c r="D17" s="185"/>
      <c r="E17" s="141" t="s">
        <v>19</v>
      </c>
      <c r="F17" s="142">
        <v>10368.180000000002</v>
      </c>
      <c r="G17" s="55">
        <f t="shared" si="1"/>
        <v>-10368.18</v>
      </c>
      <c r="K17" s="20">
        <v>1.0</v>
      </c>
      <c r="L17" s="190">
        <v>5729.97</v>
      </c>
      <c r="M17" s="55">
        <f t="shared" ref="M17:M47" si="4">J17-L17</f>
        <v>-5729.97</v>
      </c>
      <c r="O17" s="156" t="s">
        <v>4068</v>
      </c>
      <c r="P17" s="157">
        <v>45447.76912037037</v>
      </c>
      <c r="Q17" s="158">
        <f t="shared" si="3"/>
        <v>4</v>
      </c>
      <c r="R17" s="159">
        <v>1909.0</v>
      </c>
      <c r="S17" s="160" t="s">
        <v>2559</v>
      </c>
      <c r="T17" s="159">
        <v>259642.0</v>
      </c>
      <c r="U17" s="160">
        <v>400.02</v>
      </c>
      <c r="V17" s="161"/>
      <c r="X17" s="162"/>
      <c r="Y17" s="182">
        <v>19.4417</v>
      </c>
      <c r="Z17" s="183">
        <v>7777.07</v>
      </c>
      <c r="AF17" s="105">
        <f t="shared" si="2"/>
        <v>350</v>
      </c>
      <c r="AK17" s="191">
        <v>1533.24</v>
      </c>
      <c r="AL17" s="192">
        <f t="shared" ref="AL17:AL47" si="5">AJ17-AK17</f>
        <v>-1533.24</v>
      </c>
    </row>
    <row r="18">
      <c r="D18" s="185"/>
      <c r="E18" s="141" t="s">
        <v>42</v>
      </c>
      <c r="F18" s="142">
        <v>5390.92</v>
      </c>
      <c r="G18" s="55">
        <f t="shared" si="1"/>
        <v>-5390.92</v>
      </c>
      <c r="K18" s="20">
        <v>2.0</v>
      </c>
      <c r="L18" s="190">
        <v>4374.81</v>
      </c>
      <c r="M18" s="55">
        <f t="shared" si="4"/>
        <v>-4374.81</v>
      </c>
      <c r="O18" s="156" t="s">
        <v>4068</v>
      </c>
      <c r="P18" s="157">
        <v>45447.777094907404</v>
      </c>
      <c r="Q18" s="158">
        <f t="shared" si="3"/>
        <v>4</v>
      </c>
      <c r="R18" s="159">
        <v>1750.0</v>
      </c>
      <c r="S18" s="160" t="s">
        <v>27</v>
      </c>
      <c r="T18" s="159">
        <v>503610.0</v>
      </c>
      <c r="U18" s="160">
        <v>449.83</v>
      </c>
      <c r="V18" s="161"/>
      <c r="X18" s="162"/>
      <c r="Y18" s="182">
        <v>19.4417</v>
      </c>
      <c r="Z18" s="183">
        <v>8745.46</v>
      </c>
      <c r="AF18" s="105">
        <f t="shared" si="2"/>
        <v>1062.23</v>
      </c>
      <c r="AK18" s="191">
        <v>1306.97</v>
      </c>
      <c r="AL18" s="192">
        <f t="shared" si="5"/>
        <v>-1306.97</v>
      </c>
    </row>
    <row r="19">
      <c r="D19" s="186" t="s">
        <v>4078</v>
      </c>
      <c r="E19" s="179"/>
      <c r="F19" s="180">
        <v>28653.899999999998</v>
      </c>
      <c r="G19" s="55">
        <f t="shared" si="1"/>
        <v>-28653.9</v>
      </c>
      <c r="K19" s="20">
        <v>3.0</v>
      </c>
      <c r="L19" s="190">
        <v>10600.44</v>
      </c>
      <c r="M19" s="55">
        <f t="shared" si="4"/>
        <v>-10600.44</v>
      </c>
      <c r="O19" s="156" t="s">
        <v>4068</v>
      </c>
      <c r="P19" s="157">
        <v>45447.83553240741</v>
      </c>
      <c r="Q19" s="158">
        <f t="shared" si="3"/>
        <v>4</v>
      </c>
      <c r="R19" s="159">
        <v>1784.0</v>
      </c>
      <c r="S19" s="159" t="s">
        <v>4079</v>
      </c>
      <c r="T19" s="159">
        <v>301945.0</v>
      </c>
      <c r="U19" s="160">
        <v>805.9</v>
      </c>
      <c r="V19" s="161"/>
      <c r="X19" s="162"/>
      <c r="Y19" s="182">
        <v>19.4417</v>
      </c>
      <c r="Z19" s="183">
        <v>15668.07</v>
      </c>
      <c r="AF19" s="105">
        <f t="shared" si="2"/>
        <v>1244.13</v>
      </c>
      <c r="AK19" s="191">
        <v>1173.54</v>
      </c>
      <c r="AL19" s="192">
        <f t="shared" si="5"/>
        <v>-1173.54</v>
      </c>
    </row>
    <row r="20">
      <c r="D20" s="140">
        <v>5.0</v>
      </c>
      <c r="E20" s="141" t="s">
        <v>75</v>
      </c>
      <c r="F20" s="142">
        <v>1969.9099999999999</v>
      </c>
      <c r="G20" s="55">
        <f t="shared" si="1"/>
        <v>-1969.91</v>
      </c>
      <c r="K20" s="20">
        <v>4.0</v>
      </c>
      <c r="L20" s="190">
        <v>14114.8</v>
      </c>
      <c r="M20" s="55">
        <f t="shared" si="4"/>
        <v>-14114.8</v>
      </c>
      <c r="O20" s="156" t="s">
        <v>4068</v>
      </c>
      <c r="P20" s="157">
        <v>45448.31260416667</v>
      </c>
      <c r="Q20" s="158">
        <f t="shared" si="3"/>
        <v>5</v>
      </c>
      <c r="R20" s="159">
        <v>1881.0</v>
      </c>
      <c r="S20" s="159" t="s">
        <v>4080</v>
      </c>
      <c r="T20" s="159">
        <v>360592.0</v>
      </c>
      <c r="U20" s="160">
        <v>455.15</v>
      </c>
      <c r="V20" s="161"/>
      <c r="X20" s="162"/>
      <c r="Y20" s="182">
        <v>19.4417</v>
      </c>
      <c r="Z20" s="183">
        <v>8848.89</v>
      </c>
      <c r="AF20" s="105">
        <f t="shared" si="2"/>
        <v>2611.08</v>
      </c>
      <c r="AK20" s="191">
        <v>1352.27</v>
      </c>
      <c r="AL20" s="192">
        <f t="shared" si="5"/>
        <v>-1352.27</v>
      </c>
    </row>
    <row r="21">
      <c r="D21" s="185"/>
      <c r="E21" s="141" t="s">
        <v>72</v>
      </c>
      <c r="F21" s="142">
        <v>35427.38</v>
      </c>
      <c r="G21" s="55">
        <f t="shared" si="1"/>
        <v>-35427.38</v>
      </c>
      <c r="K21" s="20">
        <v>5.0</v>
      </c>
      <c r="L21" s="190">
        <v>5129.51</v>
      </c>
      <c r="M21" s="55">
        <f t="shared" si="4"/>
        <v>-5129.51</v>
      </c>
      <c r="O21" s="156" t="s">
        <v>4068</v>
      </c>
      <c r="P21" s="157">
        <v>45448.51384259259</v>
      </c>
      <c r="Q21" s="158">
        <f t="shared" si="3"/>
        <v>5</v>
      </c>
      <c r="R21" s="159">
        <v>1670.0</v>
      </c>
      <c r="S21" s="159" t="s">
        <v>4081</v>
      </c>
      <c r="T21" s="159">
        <v>441993.0</v>
      </c>
      <c r="U21" s="160">
        <v>504.09</v>
      </c>
      <c r="V21" s="161"/>
      <c r="X21" s="162"/>
      <c r="Y21" s="182">
        <v>19.4417</v>
      </c>
      <c r="Z21" s="183">
        <v>9800.37</v>
      </c>
      <c r="AF21" s="105">
        <f t="shared" si="2"/>
        <v>29918.11</v>
      </c>
      <c r="AK21" s="191">
        <v>1120.42</v>
      </c>
      <c r="AL21" s="192">
        <f t="shared" si="5"/>
        <v>-1120.42</v>
      </c>
    </row>
    <row r="22">
      <c r="D22" s="185"/>
      <c r="E22" s="141" t="s">
        <v>19</v>
      </c>
      <c r="F22" s="142">
        <v>8870.14</v>
      </c>
      <c r="G22" s="55">
        <f t="shared" si="1"/>
        <v>-8870.14</v>
      </c>
      <c r="K22" s="20">
        <v>6.0</v>
      </c>
      <c r="L22" s="190">
        <v>4778.93</v>
      </c>
      <c r="M22" s="55">
        <f t="shared" si="4"/>
        <v>-4778.93</v>
      </c>
      <c r="O22" s="156" t="s">
        <v>4068</v>
      </c>
      <c r="P22" s="157">
        <v>45448.77674768519</v>
      </c>
      <c r="Q22" s="158">
        <f t="shared" si="3"/>
        <v>5</v>
      </c>
      <c r="R22" s="159">
        <v>1672.0</v>
      </c>
      <c r="S22" s="159" t="s">
        <v>4082</v>
      </c>
      <c r="T22" s="159">
        <v>489500.0</v>
      </c>
      <c r="U22" s="160">
        <v>362.81</v>
      </c>
      <c r="V22" s="161"/>
      <c r="X22" s="162"/>
      <c r="Y22" s="182">
        <v>19.4417</v>
      </c>
      <c r="Z22" s="183">
        <v>7053.64</v>
      </c>
      <c r="AK22" s="191">
        <v>1987.75</v>
      </c>
      <c r="AL22" s="192">
        <f t="shared" si="5"/>
        <v>-1987.75</v>
      </c>
    </row>
    <row r="23">
      <c r="D23" s="185"/>
      <c r="E23" s="141" t="s">
        <v>42</v>
      </c>
      <c r="F23" s="142">
        <v>5656.27</v>
      </c>
      <c r="G23" s="55">
        <f t="shared" si="1"/>
        <v>-5656.27</v>
      </c>
      <c r="K23" s="20">
        <v>7.0</v>
      </c>
      <c r="L23" s="190">
        <v>4578.77</v>
      </c>
      <c r="M23" s="55">
        <f t="shared" si="4"/>
        <v>-4578.77</v>
      </c>
      <c r="O23" s="156" t="s">
        <v>4068</v>
      </c>
      <c r="P23" s="157">
        <v>45448.95538194444</v>
      </c>
      <c r="Q23" s="158">
        <f t="shared" si="3"/>
        <v>5</v>
      </c>
      <c r="R23" s="159">
        <v>1835.0</v>
      </c>
      <c r="S23" s="159" t="s">
        <v>4083</v>
      </c>
      <c r="T23" s="159">
        <v>382341.0</v>
      </c>
      <c r="U23" s="160">
        <v>713.01</v>
      </c>
      <c r="V23" s="161"/>
      <c r="X23" s="162"/>
      <c r="Y23" s="182">
        <v>19.4417</v>
      </c>
      <c r="Z23" s="183">
        <v>13862.13</v>
      </c>
      <c r="AK23" s="191">
        <v>1384.95</v>
      </c>
      <c r="AL23" s="192">
        <f t="shared" si="5"/>
        <v>-1384.95</v>
      </c>
    </row>
    <row r="24">
      <c r="D24" s="186" t="s">
        <v>4084</v>
      </c>
      <c r="E24" s="179"/>
      <c r="F24" s="180">
        <v>51923.69999999998</v>
      </c>
      <c r="G24" s="55">
        <f t="shared" si="1"/>
        <v>-51923.7</v>
      </c>
      <c r="K24" s="20">
        <v>8.0</v>
      </c>
      <c r="L24" s="190">
        <v>3747.77</v>
      </c>
      <c r="M24" s="55">
        <f t="shared" si="4"/>
        <v>-3747.77</v>
      </c>
      <c r="O24" s="156" t="s">
        <v>4068</v>
      </c>
      <c r="P24" s="157">
        <v>45448.96361111111</v>
      </c>
      <c r="Q24" s="158">
        <f t="shared" si="3"/>
        <v>5</v>
      </c>
      <c r="R24" s="159">
        <v>1708.0</v>
      </c>
      <c r="S24" s="189"/>
      <c r="T24" s="159">
        <v>265560.0</v>
      </c>
      <c r="U24" s="160">
        <v>523.18</v>
      </c>
      <c r="V24" s="161"/>
      <c r="X24" s="162"/>
      <c r="Y24" s="182">
        <v>19.4417</v>
      </c>
      <c r="Z24" s="183">
        <v>10171.51</v>
      </c>
      <c r="AK24" s="191">
        <v>1500.02</v>
      </c>
      <c r="AL24" s="192">
        <f t="shared" si="5"/>
        <v>-1500.02</v>
      </c>
    </row>
    <row r="25">
      <c r="D25" s="140">
        <v>6.0</v>
      </c>
      <c r="E25" s="141" t="s">
        <v>75</v>
      </c>
      <c r="F25" s="142">
        <v>3370.36</v>
      </c>
      <c r="G25" s="55">
        <f t="shared" si="1"/>
        <v>-3370.36</v>
      </c>
      <c r="K25" s="20">
        <v>9.0</v>
      </c>
      <c r="L25" s="190">
        <v>5994.53</v>
      </c>
      <c r="M25" s="55">
        <f t="shared" si="4"/>
        <v>-5994.53</v>
      </c>
      <c r="O25" s="156" t="s">
        <v>4068</v>
      </c>
      <c r="P25" s="157">
        <v>45449.44196759259</v>
      </c>
      <c r="Q25" s="158">
        <f t="shared" si="3"/>
        <v>6</v>
      </c>
      <c r="R25" s="159">
        <v>1669.0</v>
      </c>
      <c r="S25" s="159" t="s">
        <v>4085</v>
      </c>
      <c r="T25" s="159">
        <v>679487.0</v>
      </c>
      <c r="U25" s="160">
        <v>461.64</v>
      </c>
      <c r="V25" s="161"/>
      <c r="X25" s="162"/>
      <c r="Y25" s="182">
        <v>19.4417</v>
      </c>
      <c r="Z25" s="183">
        <v>8975.07</v>
      </c>
      <c r="AK25" s="191">
        <v>1772.11</v>
      </c>
      <c r="AL25" s="192">
        <f t="shared" si="5"/>
        <v>-1772.11</v>
      </c>
    </row>
    <row r="26">
      <c r="D26" s="185"/>
      <c r="E26" s="141" t="s">
        <v>72</v>
      </c>
      <c r="F26" s="142">
        <v>26196.670000000002</v>
      </c>
      <c r="G26" s="55">
        <f t="shared" si="1"/>
        <v>-26196.67</v>
      </c>
      <c r="K26" s="20">
        <v>10.0</v>
      </c>
      <c r="L26" s="190">
        <v>4389.95</v>
      </c>
      <c r="M26" s="55">
        <f t="shared" si="4"/>
        <v>-4389.95</v>
      </c>
      <c r="O26" s="156" t="s">
        <v>4068</v>
      </c>
      <c r="P26" s="157">
        <v>45449.4997337963</v>
      </c>
      <c r="Q26" s="158">
        <f t="shared" si="3"/>
        <v>6</v>
      </c>
      <c r="R26" s="159">
        <v>1712.0</v>
      </c>
      <c r="S26" s="159" t="s">
        <v>4086</v>
      </c>
      <c r="T26" s="159">
        <v>363802.0</v>
      </c>
      <c r="U26" s="160">
        <v>561.11</v>
      </c>
      <c r="V26" s="161"/>
      <c r="X26" s="162"/>
      <c r="Y26" s="182">
        <v>19.4417</v>
      </c>
      <c r="Z26" s="183">
        <v>10908.93</v>
      </c>
      <c r="AK26" s="191">
        <v>1056.02</v>
      </c>
      <c r="AL26" s="192">
        <f t="shared" si="5"/>
        <v>-1056.02</v>
      </c>
    </row>
    <row r="27">
      <c r="D27" s="185"/>
      <c r="E27" s="141" t="s">
        <v>19</v>
      </c>
      <c r="F27" s="142">
        <v>8914.38</v>
      </c>
      <c r="G27" s="55">
        <f t="shared" si="1"/>
        <v>-8914.38</v>
      </c>
      <c r="K27" s="20">
        <v>11.0</v>
      </c>
      <c r="L27" s="190">
        <v>3378.96</v>
      </c>
      <c r="M27" s="55">
        <f t="shared" si="4"/>
        <v>-3378.96</v>
      </c>
      <c r="O27" s="156" t="s">
        <v>4068</v>
      </c>
      <c r="P27" s="157">
        <v>45449.692928240744</v>
      </c>
      <c r="Q27" s="158">
        <f t="shared" si="3"/>
        <v>6</v>
      </c>
      <c r="R27" s="159">
        <v>1871.0</v>
      </c>
      <c r="S27" s="159" t="s">
        <v>3360</v>
      </c>
      <c r="T27" s="159">
        <v>297168.0</v>
      </c>
      <c r="U27" s="160">
        <v>302.35</v>
      </c>
      <c r="V27" s="161"/>
      <c r="X27" s="162"/>
      <c r="Y27" s="182">
        <v>19.4417</v>
      </c>
      <c r="Z27" s="183">
        <v>5878.2</v>
      </c>
      <c r="AK27" s="191">
        <v>1193.95</v>
      </c>
      <c r="AL27" s="192">
        <f t="shared" si="5"/>
        <v>-1193.95</v>
      </c>
    </row>
    <row r="28">
      <c r="D28" s="185"/>
      <c r="E28" s="141" t="s">
        <v>42</v>
      </c>
      <c r="F28" s="142">
        <v>6257.45</v>
      </c>
      <c r="G28" s="55">
        <f t="shared" si="1"/>
        <v>-6257.45</v>
      </c>
      <c r="K28" s="20">
        <v>12.0</v>
      </c>
      <c r="L28" s="190">
        <v>4862.8</v>
      </c>
      <c r="M28" s="55">
        <f t="shared" si="4"/>
        <v>-4862.8</v>
      </c>
      <c r="O28" s="156" t="s">
        <v>4068</v>
      </c>
      <c r="P28" s="157">
        <v>45449.88569444444</v>
      </c>
      <c r="Q28" s="158">
        <f t="shared" si="3"/>
        <v>6</v>
      </c>
      <c r="R28" s="159">
        <v>1877.0</v>
      </c>
      <c r="S28" s="159" t="s">
        <v>4087</v>
      </c>
      <c r="T28" s="159">
        <v>335515.0</v>
      </c>
      <c r="U28" s="160">
        <v>393.0</v>
      </c>
      <c r="V28" s="161"/>
      <c r="X28" s="162"/>
      <c r="Y28" s="182">
        <v>19.4417</v>
      </c>
      <c r="Z28" s="183">
        <v>7640.59</v>
      </c>
      <c r="AK28" s="191">
        <v>1040.8</v>
      </c>
      <c r="AL28" s="192">
        <f t="shared" si="5"/>
        <v>-1040.8</v>
      </c>
    </row>
    <row r="29">
      <c r="D29" s="186" t="s">
        <v>4088</v>
      </c>
      <c r="E29" s="179"/>
      <c r="F29" s="180">
        <v>44738.86000000001</v>
      </c>
      <c r="G29" s="55">
        <f t="shared" si="1"/>
        <v>-44738.86</v>
      </c>
      <c r="K29" s="20">
        <v>13.0</v>
      </c>
      <c r="L29" s="190">
        <v>3002.9</v>
      </c>
      <c r="M29" s="55">
        <f t="shared" si="4"/>
        <v>-3002.9</v>
      </c>
      <c r="O29" s="156" t="s">
        <v>4068</v>
      </c>
      <c r="P29" s="157">
        <v>45450.863078703704</v>
      </c>
      <c r="Q29" s="158">
        <f t="shared" si="3"/>
        <v>7</v>
      </c>
      <c r="R29" s="159">
        <v>1868.0</v>
      </c>
      <c r="S29" s="159" t="s">
        <v>4089</v>
      </c>
      <c r="T29" s="159">
        <v>319724.0</v>
      </c>
      <c r="U29" s="160">
        <v>725.2</v>
      </c>
      <c r="V29" s="161"/>
      <c r="X29" s="162"/>
      <c r="Y29" s="182">
        <v>19.4417</v>
      </c>
      <c r="Z29" s="183">
        <v>14099.12</v>
      </c>
      <c r="AK29" s="191">
        <v>1619.94</v>
      </c>
      <c r="AL29" s="192">
        <f t="shared" si="5"/>
        <v>-1619.94</v>
      </c>
    </row>
    <row r="30">
      <c r="D30" s="140">
        <v>7.0</v>
      </c>
      <c r="E30" s="141" t="s">
        <v>75</v>
      </c>
      <c r="F30" s="142">
        <v>2863.46</v>
      </c>
      <c r="G30" s="55">
        <f t="shared" si="1"/>
        <v>-2863.46</v>
      </c>
      <c r="K30" s="20">
        <v>14.0</v>
      </c>
      <c r="L30" s="190">
        <v>2524.46</v>
      </c>
      <c r="M30" s="55">
        <f t="shared" si="4"/>
        <v>-2524.46</v>
      </c>
      <c r="O30" s="156" t="s">
        <v>4068</v>
      </c>
      <c r="P30" s="157">
        <v>45451.35512731481</v>
      </c>
      <c r="Q30" s="158">
        <f t="shared" si="3"/>
        <v>8</v>
      </c>
      <c r="R30" s="159">
        <v>1855.0</v>
      </c>
      <c r="S30" s="159" t="s">
        <v>4090</v>
      </c>
      <c r="T30" s="159">
        <v>292674.0</v>
      </c>
      <c r="U30" s="160">
        <v>500.0</v>
      </c>
      <c r="V30" s="161"/>
      <c r="X30" s="162"/>
      <c r="Y30" s="182">
        <v>19.4417</v>
      </c>
      <c r="Z30" s="183">
        <v>9720.85</v>
      </c>
      <c r="AK30" s="191">
        <v>1145.94</v>
      </c>
      <c r="AL30" s="192">
        <f t="shared" si="5"/>
        <v>-1145.94</v>
      </c>
    </row>
    <row r="31">
      <c r="D31" s="185"/>
      <c r="E31" s="141" t="s">
        <v>72</v>
      </c>
      <c r="F31" s="142">
        <v>19694.800000000003</v>
      </c>
      <c r="G31" s="55">
        <f t="shared" si="1"/>
        <v>-19694.8</v>
      </c>
      <c r="K31" s="20">
        <v>15.0</v>
      </c>
      <c r="L31" s="190">
        <v>4485.72</v>
      </c>
      <c r="M31" s="55">
        <f t="shared" si="4"/>
        <v>-4485.72</v>
      </c>
      <c r="O31" s="156" t="s">
        <v>4068</v>
      </c>
      <c r="P31" s="157">
        <v>45451.362916666665</v>
      </c>
      <c r="Q31" s="158">
        <f t="shared" si="3"/>
        <v>8</v>
      </c>
      <c r="R31" s="159">
        <v>1883.0</v>
      </c>
      <c r="S31" s="159" t="s">
        <v>4091</v>
      </c>
      <c r="T31" s="159">
        <v>293637.0</v>
      </c>
      <c r="U31" s="160">
        <v>500.0</v>
      </c>
      <c r="V31" s="161"/>
      <c r="X31" s="162"/>
      <c r="Y31" s="182">
        <v>19.4417</v>
      </c>
      <c r="Z31" s="183">
        <v>9720.85</v>
      </c>
      <c r="AK31" s="191">
        <v>1732.95</v>
      </c>
      <c r="AL31" s="192">
        <f t="shared" si="5"/>
        <v>-1732.95</v>
      </c>
    </row>
    <row r="32">
      <c r="D32" s="185"/>
      <c r="E32" s="193" t="s">
        <v>19</v>
      </c>
      <c r="F32" s="142">
        <v>6154.680000000001</v>
      </c>
      <c r="G32" s="55">
        <f t="shared" si="1"/>
        <v>-6154.68</v>
      </c>
      <c r="K32" s="20">
        <v>16.0</v>
      </c>
      <c r="L32" s="190">
        <v>2951.85</v>
      </c>
      <c r="M32" s="55">
        <f t="shared" si="4"/>
        <v>-2951.85</v>
      </c>
      <c r="O32" s="156" t="s">
        <v>4068</v>
      </c>
      <c r="P32" s="157">
        <v>45451.46303240741</v>
      </c>
      <c r="Q32" s="158">
        <f t="shared" si="3"/>
        <v>8</v>
      </c>
      <c r="R32" s="159">
        <v>1778.0</v>
      </c>
      <c r="S32" s="159" t="s">
        <v>4072</v>
      </c>
      <c r="T32" s="159">
        <v>404074.0</v>
      </c>
      <c r="U32" s="160">
        <v>781.19</v>
      </c>
      <c r="V32" s="161"/>
      <c r="X32" s="162"/>
      <c r="Y32" s="182">
        <v>19.4417</v>
      </c>
      <c r="Z32" s="183">
        <v>15187.66</v>
      </c>
      <c r="AK32" s="191">
        <v>691.27</v>
      </c>
      <c r="AL32" s="192">
        <f t="shared" si="5"/>
        <v>-691.27</v>
      </c>
    </row>
    <row r="33">
      <c r="D33" s="185"/>
      <c r="E33" s="193" t="s">
        <v>42</v>
      </c>
      <c r="F33" s="142">
        <v>4482.43</v>
      </c>
      <c r="G33" s="55">
        <f t="shared" si="1"/>
        <v>-4482.43</v>
      </c>
      <c r="K33" s="20">
        <v>17.0</v>
      </c>
      <c r="L33" s="190">
        <v>4518.29</v>
      </c>
      <c r="M33" s="55">
        <f t="shared" si="4"/>
        <v>-4518.29</v>
      </c>
      <c r="O33" s="156" t="s">
        <v>4068</v>
      </c>
      <c r="P33" s="157">
        <v>45451.54275462963</v>
      </c>
      <c r="Q33" s="158">
        <f t="shared" si="3"/>
        <v>8</v>
      </c>
      <c r="R33" s="159">
        <v>1675.0</v>
      </c>
      <c r="S33" s="159" t="s">
        <v>4092</v>
      </c>
      <c r="T33" s="189"/>
      <c r="U33" s="160">
        <v>500.0</v>
      </c>
      <c r="V33" s="161"/>
      <c r="X33" s="162"/>
      <c r="Y33" s="182">
        <v>19.4417</v>
      </c>
      <c r="Z33" s="183">
        <v>9720.85</v>
      </c>
      <c r="AK33" s="191">
        <v>453.41</v>
      </c>
      <c r="AL33" s="192">
        <f t="shared" si="5"/>
        <v>-453.41</v>
      </c>
    </row>
    <row r="34">
      <c r="D34" s="186" t="s">
        <v>4093</v>
      </c>
      <c r="E34" s="186"/>
      <c r="F34" s="180">
        <v>33195.37</v>
      </c>
      <c r="G34" s="55">
        <f t="shared" si="1"/>
        <v>-33195.37</v>
      </c>
      <c r="K34" s="20">
        <v>18.0</v>
      </c>
      <c r="L34" s="190">
        <v>6971.67</v>
      </c>
      <c r="M34" s="55">
        <f t="shared" si="4"/>
        <v>-6971.67</v>
      </c>
      <c r="O34" s="156" t="s">
        <v>4068</v>
      </c>
      <c r="P34" s="157">
        <v>45451.59473379629</v>
      </c>
      <c r="Q34" s="158">
        <f t="shared" si="3"/>
        <v>8</v>
      </c>
      <c r="R34" s="159">
        <v>1765.0</v>
      </c>
      <c r="S34" s="159" t="s">
        <v>4094</v>
      </c>
      <c r="T34" s="159">
        <v>654482.0</v>
      </c>
      <c r="U34" s="160">
        <v>474.13</v>
      </c>
      <c r="V34" s="161"/>
      <c r="X34" s="162"/>
      <c r="Y34" s="182">
        <v>19.4417</v>
      </c>
      <c r="Z34" s="183">
        <v>9217.89</v>
      </c>
      <c r="AK34" s="191">
        <v>1464.29</v>
      </c>
      <c r="AL34" s="192">
        <f t="shared" si="5"/>
        <v>-1464.29</v>
      </c>
    </row>
    <row r="35">
      <c r="D35" s="140">
        <v>8.0</v>
      </c>
      <c r="E35" s="193" t="s">
        <v>75</v>
      </c>
      <c r="F35" s="142">
        <v>3485.22</v>
      </c>
      <c r="G35" s="55">
        <f t="shared" si="1"/>
        <v>-3485.22</v>
      </c>
      <c r="K35" s="20">
        <v>19.0</v>
      </c>
      <c r="L35" s="190">
        <v>3576.48</v>
      </c>
      <c r="M35" s="55">
        <f t="shared" si="4"/>
        <v>-3576.48</v>
      </c>
      <c r="O35" s="156" t="s">
        <v>4068</v>
      </c>
      <c r="P35" s="157">
        <v>45451.91575231482</v>
      </c>
      <c r="Q35" s="158">
        <f t="shared" si="3"/>
        <v>8</v>
      </c>
      <c r="R35" s="159">
        <v>1784.0</v>
      </c>
      <c r="S35" s="159" t="s">
        <v>4095</v>
      </c>
      <c r="T35" s="159">
        <v>303067.0</v>
      </c>
      <c r="U35" s="160">
        <v>754.3</v>
      </c>
      <c r="V35" s="161"/>
      <c r="X35" s="162"/>
      <c r="Y35" s="182">
        <v>19.4417</v>
      </c>
      <c r="Z35" s="183">
        <v>14664.87</v>
      </c>
      <c r="AK35" s="191">
        <v>917.63</v>
      </c>
      <c r="AL35" s="192">
        <f t="shared" si="5"/>
        <v>-917.63</v>
      </c>
    </row>
    <row r="36">
      <c r="D36" s="185"/>
      <c r="E36" s="193" t="s">
        <v>72</v>
      </c>
      <c r="F36" s="142">
        <v>14273.460000000003</v>
      </c>
      <c r="G36" s="55">
        <f t="shared" si="1"/>
        <v>-14273.46</v>
      </c>
      <c r="K36" s="20">
        <v>20.0</v>
      </c>
      <c r="L36" s="190">
        <v>5005.31</v>
      </c>
      <c r="M36" s="55">
        <f t="shared" si="4"/>
        <v>-5005.31</v>
      </c>
      <c r="O36" s="156" t="s">
        <v>4068</v>
      </c>
      <c r="P36" s="157">
        <v>45452.077523148146</v>
      </c>
      <c r="Q36" s="158">
        <f t="shared" si="3"/>
        <v>9</v>
      </c>
      <c r="R36" s="159">
        <v>1708.0</v>
      </c>
      <c r="S36" s="159" t="s">
        <v>4096</v>
      </c>
      <c r="T36" s="159">
        <v>266196.0</v>
      </c>
      <c r="U36" s="160">
        <v>440.62</v>
      </c>
      <c r="V36" s="161"/>
      <c r="X36" s="162"/>
      <c r="Y36" s="182">
        <v>19.4417</v>
      </c>
      <c r="Z36" s="183">
        <v>8566.4</v>
      </c>
      <c r="AK36" s="191">
        <v>1700.41</v>
      </c>
      <c r="AL36" s="192">
        <f t="shared" si="5"/>
        <v>-1700.41</v>
      </c>
    </row>
    <row r="37">
      <c r="D37" s="185"/>
      <c r="E37" s="193" t="s">
        <v>19</v>
      </c>
      <c r="F37" s="142">
        <v>7676.0700000000015</v>
      </c>
      <c r="G37" s="55">
        <f t="shared" si="1"/>
        <v>-7676.07</v>
      </c>
      <c r="K37" s="20">
        <v>21.0</v>
      </c>
      <c r="L37" s="190">
        <v>2703.54</v>
      </c>
      <c r="M37" s="55">
        <f t="shared" si="4"/>
        <v>-2703.54</v>
      </c>
      <c r="O37" s="168" t="s">
        <v>4068</v>
      </c>
      <c r="P37" s="169">
        <v>45452.6333912037</v>
      </c>
      <c r="Q37" s="170">
        <f t="shared" si="3"/>
        <v>9</v>
      </c>
      <c r="R37" s="171">
        <v>1830.0</v>
      </c>
      <c r="S37" s="171" t="s">
        <v>4097</v>
      </c>
      <c r="T37" s="171">
        <v>203343.0</v>
      </c>
      <c r="U37" s="171">
        <v>853.24</v>
      </c>
      <c r="V37" s="173"/>
      <c r="W37" s="174"/>
      <c r="X37" s="175"/>
      <c r="Y37" s="194">
        <v>19.4417</v>
      </c>
      <c r="Z37" s="195">
        <v>16588.44</v>
      </c>
      <c r="AK37" s="191">
        <v>1341.87</v>
      </c>
      <c r="AL37" s="192">
        <f t="shared" si="5"/>
        <v>-1341.87</v>
      </c>
    </row>
    <row r="38">
      <c r="D38" s="185"/>
      <c r="E38" s="193" t="s">
        <v>42</v>
      </c>
      <c r="F38" s="142">
        <v>3539.54</v>
      </c>
      <c r="G38" s="55">
        <f t="shared" si="1"/>
        <v>-3539.54</v>
      </c>
      <c r="K38" s="20">
        <v>22.0</v>
      </c>
      <c r="L38" s="190">
        <v>3754.62</v>
      </c>
      <c r="M38" s="55">
        <f t="shared" si="4"/>
        <v>-3754.62</v>
      </c>
      <c r="O38" s="143" t="s">
        <v>4068</v>
      </c>
      <c r="P38" s="144">
        <v>45455.329988425925</v>
      </c>
      <c r="Q38" s="145">
        <f t="shared" si="3"/>
        <v>12</v>
      </c>
      <c r="R38" s="146">
        <v>1733.0</v>
      </c>
      <c r="S38" s="146" t="s">
        <v>3574</v>
      </c>
      <c r="T38" s="146">
        <v>620938.0</v>
      </c>
      <c r="U38" s="147">
        <v>250.0</v>
      </c>
      <c r="V38" s="148" t="s">
        <v>4098</v>
      </c>
      <c r="W38" s="149"/>
      <c r="X38" s="150"/>
      <c r="Y38" s="151">
        <v>20.26067</v>
      </c>
      <c r="Z38" s="181">
        <v>5065.17</v>
      </c>
      <c r="AK38" s="191">
        <v>1031.42</v>
      </c>
      <c r="AL38" s="192">
        <f t="shared" si="5"/>
        <v>-1031.42</v>
      </c>
    </row>
    <row r="39">
      <c r="D39" s="186" t="s">
        <v>4099</v>
      </c>
      <c r="E39" s="186"/>
      <c r="F39" s="180">
        <v>28974.289999999994</v>
      </c>
      <c r="G39" s="55">
        <f t="shared" si="1"/>
        <v>-28974.29</v>
      </c>
      <c r="K39" s="20">
        <v>23.0</v>
      </c>
      <c r="L39" s="190">
        <v>5025.11</v>
      </c>
      <c r="M39" s="55">
        <f t="shared" si="4"/>
        <v>-5025.11</v>
      </c>
      <c r="O39" s="156" t="s">
        <v>4068</v>
      </c>
      <c r="P39" s="157">
        <v>45458.87862268519</v>
      </c>
      <c r="Q39" s="158">
        <f t="shared" si="3"/>
        <v>15</v>
      </c>
      <c r="R39" s="159">
        <v>1708.0</v>
      </c>
      <c r="S39" s="159" t="s">
        <v>4100</v>
      </c>
      <c r="T39" s="189"/>
      <c r="U39" s="159">
        <v>408.42</v>
      </c>
      <c r="V39" s="161"/>
      <c r="X39" s="162"/>
      <c r="Y39" s="182">
        <v>20.26067</v>
      </c>
      <c r="Z39" s="183">
        <v>8274.86</v>
      </c>
      <c r="AK39" s="191">
        <v>1454.34</v>
      </c>
      <c r="AL39" s="192">
        <f t="shared" si="5"/>
        <v>-1454.34</v>
      </c>
    </row>
    <row r="40">
      <c r="D40" s="140">
        <v>9.0</v>
      </c>
      <c r="E40" s="193" t="s">
        <v>75</v>
      </c>
      <c r="F40" s="142">
        <v>2746.62</v>
      </c>
      <c r="G40" s="55">
        <f t="shared" si="1"/>
        <v>-2746.62</v>
      </c>
      <c r="K40" s="20">
        <v>24.0</v>
      </c>
      <c r="L40" s="190">
        <v>3936.55</v>
      </c>
      <c r="M40" s="55">
        <f t="shared" si="4"/>
        <v>-3936.55</v>
      </c>
      <c r="O40" s="156" t="s">
        <v>4068</v>
      </c>
      <c r="P40" s="157">
        <v>45458.59391203704</v>
      </c>
      <c r="Q40" s="158">
        <f t="shared" si="3"/>
        <v>15</v>
      </c>
      <c r="R40" s="159">
        <v>1835.0</v>
      </c>
      <c r="S40" s="189"/>
      <c r="T40" s="189"/>
      <c r="U40" s="159">
        <v>728.78</v>
      </c>
      <c r="V40" s="161"/>
      <c r="X40" s="162"/>
      <c r="Y40" s="182">
        <v>20.26067</v>
      </c>
      <c r="Z40" s="183">
        <v>14765.57</v>
      </c>
      <c r="AK40" s="191">
        <v>780.2</v>
      </c>
      <c r="AL40" s="192">
        <f t="shared" si="5"/>
        <v>-780.2</v>
      </c>
    </row>
    <row r="41">
      <c r="D41" s="185"/>
      <c r="E41" s="193" t="s">
        <v>72</v>
      </c>
      <c r="F41" s="142">
        <v>18097.010000000002</v>
      </c>
      <c r="G41" s="55">
        <f t="shared" si="1"/>
        <v>-18097.01</v>
      </c>
      <c r="K41" s="20">
        <v>25.0</v>
      </c>
      <c r="L41" s="190">
        <v>2598.02</v>
      </c>
      <c r="M41" s="55">
        <f t="shared" si="4"/>
        <v>-2598.02</v>
      </c>
      <c r="O41" s="156" t="s">
        <v>4068</v>
      </c>
      <c r="P41" s="157">
        <v>45459.07570601852</v>
      </c>
      <c r="Q41" s="158">
        <f t="shared" si="3"/>
        <v>16</v>
      </c>
      <c r="R41" s="159">
        <v>1868.0</v>
      </c>
      <c r="S41" s="159" t="s">
        <v>4101</v>
      </c>
      <c r="T41" s="159">
        <v>321627.0</v>
      </c>
      <c r="U41" s="159">
        <v>720.0</v>
      </c>
      <c r="V41" s="161"/>
      <c r="X41" s="162"/>
      <c r="Y41" s="182">
        <v>20.26067</v>
      </c>
      <c r="Z41" s="183">
        <v>14587.68</v>
      </c>
      <c r="AK41" s="191">
        <v>1740.24</v>
      </c>
      <c r="AL41" s="192">
        <f t="shared" si="5"/>
        <v>-1740.24</v>
      </c>
    </row>
    <row r="42">
      <c r="D42" s="185"/>
      <c r="E42" s="193" t="s">
        <v>19</v>
      </c>
      <c r="F42" s="142">
        <v>4258.65</v>
      </c>
      <c r="G42" s="55">
        <f t="shared" si="1"/>
        <v>-4258.65</v>
      </c>
      <c r="K42" s="20">
        <v>26.0</v>
      </c>
      <c r="L42" s="190">
        <v>4416.93</v>
      </c>
      <c r="M42" s="55">
        <f t="shared" si="4"/>
        <v>-4416.93</v>
      </c>
      <c r="O42" s="156" t="s">
        <v>4068</v>
      </c>
      <c r="P42" s="157">
        <v>45459.88486111111</v>
      </c>
      <c r="Q42" s="158">
        <f t="shared" si="3"/>
        <v>16</v>
      </c>
      <c r="R42" s="159">
        <v>1784.0</v>
      </c>
      <c r="S42" s="159" t="s">
        <v>4102</v>
      </c>
      <c r="T42" s="159">
        <v>305201.0</v>
      </c>
      <c r="U42" s="160">
        <v>787.36</v>
      </c>
      <c r="V42" s="161"/>
      <c r="X42" s="162"/>
      <c r="Y42" s="182">
        <v>20.26067</v>
      </c>
      <c r="Z42" s="183">
        <v>15952.44</v>
      </c>
      <c r="AK42" s="191">
        <v>1539.39</v>
      </c>
      <c r="AL42" s="192">
        <f t="shared" si="5"/>
        <v>-1539.39</v>
      </c>
    </row>
    <row r="43">
      <c r="D43" s="185"/>
      <c r="E43" s="193" t="s">
        <v>42</v>
      </c>
      <c r="F43" s="142">
        <v>4414.030000000001</v>
      </c>
      <c r="G43" s="55">
        <f t="shared" si="1"/>
        <v>-4414.03</v>
      </c>
      <c r="K43" s="20">
        <v>27.0</v>
      </c>
      <c r="L43" s="190">
        <v>5000.12</v>
      </c>
      <c r="M43" s="55">
        <f t="shared" si="4"/>
        <v>-5000.12</v>
      </c>
      <c r="O43" s="168" t="s">
        <v>4068</v>
      </c>
      <c r="P43" s="169">
        <v>45459.67314814815</v>
      </c>
      <c r="Q43" s="170">
        <f t="shared" si="3"/>
        <v>16</v>
      </c>
      <c r="R43" s="171">
        <v>1748.0</v>
      </c>
      <c r="S43" s="196"/>
      <c r="T43" s="196"/>
      <c r="U43" s="172">
        <v>380.54</v>
      </c>
      <c r="V43" s="173"/>
      <c r="W43" s="174"/>
      <c r="X43" s="175"/>
      <c r="Y43" s="194">
        <v>20.26067</v>
      </c>
      <c r="Z43" s="195">
        <v>7710.0</v>
      </c>
      <c r="AK43" s="191">
        <v>1409.8</v>
      </c>
      <c r="AL43" s="192">
        <f t="shared" si="5"/>
        <v>-1409.8</v>
      </c>
    </row>
    <row r="44">
      <c r="D44" s="186" t="s">
        <v>4103</v>
      </c>
      <c r="E44" s="186"/>
      <c r="F44" s="180">
        <v>29516.309999999994</v>
      </c>
      <c r="G44" s="55">
        <f t="shared" si="1"/>
        <v>-29516.31</v>
      </c>
      <c r="K44" s="20">
        <v>28.0</v>
      </c>
      <c r="L44" s="190">
        <v>2566.81</v>
      </c>
      <c r="M44" s="55">
        <f t="shared" si="4"/>
        <v>-2566.81</v>
      </c>
      <c r="O44" s="143" t="s">
        <v>4068</v>
      </c>
      <c r="P44" s="144">
        <v>45462.59023148148</v>
      </c>
      <c r="Q44" s="145">
        <f t="shared" si="3"/>
        <v>19</v>
      </c>
      <c r="R44" s="146">
        <v>1868.0</v>
      </c>
      <c r="S44" s="146" t="s">
        <v>4089</v>
      </c>
      <c r="T44" s="146">
        <v>322799.0</v>
      </c>
      <c r="U44" s="147">
        <v>751.71</v>
      </c>
      <c r="V44" s="148" t="s">
        <v>4104</v>
      </c>
      <c r="W44" s="149"/>
      <c r="X44" s="150"/>
      <c r="Y44" s="197">
        <v>20.95895</v>
      </c>
      <c r="Z44" s="198">
        <v>15755.05</v>
      </c>
      <c r="AK44" s="191">
        <v>2349.34</v>
      </c>
      <c r="AL44" s="192">
        <f t="shared" si="5"/>
        <v>-2349.34</v>
      </c>
    </row>
    <row r="45">
      <c r="D45" s="140">
        <v>10.0</v>
      </c>
      <c r="E45" s="193" t="s">
        <v>75</v>
      </c>
      <c r="F45" s="142">
        <v>1452.98</v>
      </c>
      <c r="G45" s="55">
        <f t="shared" si="1"/>
        <v>-1452.98</v>
      </c>
      <c r="K45" s="20">
        <v>29.0</v>
      </c>
      <c r="L45" s="190">
        <v>2032.3</v>
      </c>
      <c r="M45" s="55">
        <f t="shared" si="4"/>
        <v>-2032.3</v>
      </c>
      <c r="O45" s="156" t="s">
        <v>4068</v>
      </c>
      <c r="P45" s="199">
        <v>45462.64313657407</v>
      </c>
      <c r="Q45" s="200">
        <f t="shared" si="3"/>
        <v>19</v>
      </c>
      <c r="R45" s="159">
        <v>1669.0</v>
      </c>
      <c r="S45" s="159" t="s">
        <v>4105</v>
      </c>
      <c r="T45" s="159">
        <v>680070.0</v>
      </c>
      <c r="U45" s="160">
        <v>479.53</v>
      </c>
      <c r="V45" s="161"/>
      <c r="X45" s="162"/>
      <c r="Y45" s="201">
        <v>20.95895</v>
      </c>
      <c r="Z45" s="202">
        <v>10050.45</v>
      </c>
      <c r="AK45" s="191">
        <v>446.19</v>
      </c>
      <c r="AL45" s="192">
        <f t="shared" si="5"/>
        <v>-446.19</v>
      </c>
    </row>
    <row r="46">
      <c r="D46" s="185"/>
      <c r="E46" s="193" t="s">
        <v>274</v>
      </c>
      <c r="F46" s="142">
        <v>2296.7</v>
      </c>
      <c r="G46" s="55">
        <f t="shared" si="1"/>
        <v>-2296.7</v>
      </c>
      <c r="K46" s="20">
        <v>30.0</v>
      </c>
      <c r="L46" s="190">
        <v>1989.98</v>
      </c>
      <c r="M46" s="55">
        <f t="shared" si="4"/>
        <v>-1989.98</v>
      </c>
      <c r="O46" s="203" t="s">
        <v>4068</v>
      </c>
      <c r="P46" s="199">
        <v>45462.80509259259</v>
      </c>
      <c r="Q46" s="200">
        <f t="shared" si="3"/>
        <v>19</v>
      </c>
      <c r="R46" s="204">
        <v>1784.0</v>
      </c>
      <c r="S46" s="204" t="s">
        <v>4106</v>
      </c>
      <c r="T46" s="204">
        <v>306342.0</v>
      </c>
      <c r="U46" s="205">
        <v>778.21</v>
      </c>
      <c r="V46" s="161"/>
      <c r="X46" s="162"/>
      <c r="Y46" s="201">
        <v>20.95895</v>
      </c>
      <c r="Z46" s="202">
        <v>16310.46</v>
      </c>
      <c r="AK46" s="191">
        <v>923.4</v>
      </c>
      <c r="AL46" s="192">
        <f t="shared" si="5"/>
        <v>-923.4</v>
      </c>
    </row>
    <row r="47">
      <c r="D47" s="185"/>
      <c r="E47" s="193" t="s">
        <v>72</v>
      </c>
      <c r="F47" s="142">
        <v>20351.559999999998</v>
      </c>
      <c r="G47" s="55">
        <f t="shared" si="1"/>
        <v>-20351.56</v>
      </c>
      <c r="K47" s="20" t="s">
        <v>655</v>
      </c>
      <c r="L47" s="190">
        <v>138741.9</v>
      </c>
      <c r="M47" s="55">
        <f t="shared" si="4"/>
        <v>-138741.9</v>
      </c>
      <c r="O47" s="156" t="s">
        <v>4068</v>
      </c>
      <c r="P47" s="157">
        <v>45463.56592592593</v>
      </c>
      <c r="Q47" s="158">
        <f t="shared" si="3"/>
        <v>20</v>
      </c>
      <c r="R47" s="159">
        <v>1694.0</v>
      </c>
      <c r="S47" s="159" t="s">
        <v>1324</v>
      </c>
      <c r="T47" s="159">
        <v>572869.0</v>
      </c>
      <c r="U47" s="160">
        <v>489.48</v>
      </c>
      <c r="V47" s="161"/>
      <c r="X47" s="162"/>
      <c r="Y47" s="201">
        <v>20.95895</v>
      </c>
      <c r="Z47" s="202">
        <v>10258.99</v>
      </c>
      <c r="AK47" s="191">
        <f>SUM(AK17:AK46)</f>
        <v>39164.07</v>
      </c>
      <c r="AL47" s="192">
        <f t="shared" si="5"/>
        <v>-39164.07</v>
      </c>
    </row>
    <row r="48">
      <c r="D48" s="185"/>
      <c r="E48" s="193" t="s">
        <v>19</v>
      </c>
      <c r="F48" s="142">
        <v>5864.76</v>
      </c>
      <c r="G48" s="55">
        <f t="shared" si="1"/>
        <v>-5864.76</v>
      </c>
      <c r="O48" s="156" t="s">
        <v>4068</v>
      </c>
      <c r="P48" s="157">
        <v>45463.7094212963</v>
      </c>
      <c r="Q48" s="158">
        <f t="shared" si="3"/>
        <v>20</v>
      </c>
      <c r="R48" s="159">
        <v>1667.0</v>
      </c>
      <c r="S48" s="159" t="s">
        <v>4107</v>
      </c>
      <c r="T48" s="159">
        <v>608760.0</v>
      </c>
      <c r="U48" s="160">
        <v>200.0</v>
      </c>
      <c r="V48" s="161"/>
      <c r="X48" s="162"/>
      <c r="Y48" s="201">
        <v>20.95895</v>
      </c>
      <c r="Z48" s="202">
        <v>4191.79</v>
      </c>
    </row>
    <row r="49">
      <c r="D49" s="185"/>
      <c r="E49" s="193" t="s">
        <v>42</v>
      </c>
      <c r="F49" s="142">
        <v>4367.969999999999</v>
      </c>
      <c r="G49" s="55">
        <f t="shared" si="1"/>
        <v>-4367.97</v>
      </c>
      <c r="O49" s="156" t="s">
        <v>4068</v>
      </c>
      <c r="P49" s="157">
        <v>45466.44127314815</v>
      </c>
      <c r="Q49" s="158">
        <f t="shared" si="3"/>
        <v>23</v>
      </c>
      <c r="R49" s="159">
        <v>1869.0</v>
      </c>
      <c r="S49" s="189"/>
      <c r="T49" s="159">
        <v>225526.0</v>
      </c>
      <c r="U49" s="160">
        <v>400.0</v>
      </c>
      <c r="V49" s="161"/>
      <c r="X49" s="162"/>
      <c r="Y49" s="201">
        <v>20.95895</v>
      </c>
      <c r="Z49" s="202">
        <v>8383.58</v>
      </c>
    </row>
    <row r="50">
      <c r="D50" s="186" t="s">
        <v>4037</v>
      </c>
      <c r="E50" s="186"/>
      <c r="F50" s="180">
        <v>34333.97</v>
      </c>
      <c r="G50" s="55">
        <f t="shared" si="1"/>
        <v>-34333.97</v>
      </c>
      <c r="O50" s="156" t="s">
        <v>4068</v>
      </c>
      <c r="P50" s="157">
        <v>45466.448229166665</v>
      </c>
      <c r="Q50" s="158">
        <f t="shared" si="3"/>
        <v>23</v>
      </c>
      <c r="R50" s="159">
        <v>1940.0</v>
      </c>
      <c r="S50" s="159" t="s">
        <v>4108</v>
      </c>
      <c r="T50" s="159">
        <v>144820.0</v>
      </c>
      <c r="U50" s="160">
        <v>245.28</v>
      </c>
      <c r="V50" s="161"/>
      <c r="X50" s="162"/>
      <c r="Y50" s="201">
        <v>20.95895</v>
      </c>
      <c r="Z50" s="202">
        <v>5140.81</v>
      </c>
    </row>
    <row r="51">
      <c r="D51" s="140">
        <v>11.0</v>
      </c>
      <c r="E51" s="193" t="s">
        <v>75</v>
      </c>
      <c r="F51" s="142">
        <v>2967.6600000000003</v>
      </c>
      <c r="G51" s="55">
        <f t="shared" si="1"/>
        <v>-2967.66</v>
      </c>
      <c r="O51" s="168" t="s">
        <v>4068</v>
      </c>
      <c r="P51" s="169">
        <v>45466.45710648148</v>
      </c>
      <c r="Q51" s="170">
        <f t="shared" si="3"/>
        <v>23</v>
      </c>
      <c r="R51" s="171">
        <v>1675.0</v>
      </c>
      <c r="S51" s="196"/>
      <c r="T51" s="171">
        <v>436332.0</v>
      </c>
      <c r="U51" s="172">
        <v>500.0</v>
      </c>
      <c r="V51" s="173"/>
      <c r="W51" s="174"/>
      <c r="X51" s="175"/>
      <c r="Y51" s="206">
        <v>20.95895</v>
      </c>
      <c r="Z51" s="195">
        <v>10479.48</v>
      </c>
    </row>
    <row r="52">
      <c r="D52" s="185"/>
      <c r="E52" s="193" t="s">
        <v>274</v>
      </c>
      <c r="F52" s="142">
        <v>3570.4299999999994</v>
      </c>
      <c r="G52" s="55">
        <f t="shared" si="1"/>
        <v>-3570.43</v>
      </c>
      <c r="O52" s="204" t="s">
        <v>4068</v>
      </c>
      <c r="P52" s="199">
        <v>45470.980219907404</v>
      </c>
      <c r="Q52" s="200">
        <f t="shared" si="3"/>
        <v>27</v>
      </c>
      <c r="R52" s="204">
        <v>1883.0</v>
      </c>
      <c r="S52" s="204" t="s">
        <v>4109</v>
      </c>
      <c r="T52" s="204">
        <v>305249.0</v>
      </c>
      <c r="U52" s="205">
        <v>350.0</v>
      </c>
      <c r="V52" s="207"/>
      <c r="W52" s="208"/>
      <c r="X52" s="209"/>
      <c r="Y52" s="210"/>
      <c r="Z52" s="211"/>
    </row>
    <row r="53">
      <c r="D53" s="185"/>
      <c r="E53" s="193" t="s">
        <v>72</v>
      </c>
      <c r="F53" s="142">
        <v>21347.899999999998</v>
      </c>
      <c r="G53" s="55">
        <f t="shared" si="1"/>
        <v>-21347.9</v>
      </c>
      <c r="O53" s="159" t="s">
        <v>4068</v>
      </c>
      <c r="P53" s="157">
        <v>45471.16469907408</v>
      </c>
      <c r="Q53" s="200">
        <f t="shared" si="3"/>
        <v>28</v>
      </c>
      <c r="R53" s="204">
        <v>1835.0</v>
      </c>
      <c r="S53" s="204" t="s">
        <v>4110</v>
      </c>
      <c r="T53" s="204">
        <v>388221.0</v>
      </c>
      <c r="U53" s="205">
        <v>754.06</v>
      </c>
      <c r="V53" s="189"/>
      <c r="W53" s="212"/>
      <c r="X53" s="213"/>
      <c r="Y53" s="210"/>
      <c r="Z53" s="214"/>
    </row>
    <row r="54">
      <c r="D54" s="185"/>
      <c r="E54" s="193" t="s">
        <v>19</v>
      </c>
      <c r="F54" s="142">
        <v>9067.28</v>
      </c>
      <c r="G54" s="55">
        <f t="shared" si="1"/>
        <v>-9067.28</v>
      </c>
      <c r="O54" s="159" t="s">
        <v>4068</v>
      </c>
      <c r="P54" s="157">
        <v>45471.19783564815</v>
      </c>
      <c r="Q54" s="200">
        <f t="shared" si="3"/>
        <v>28</v>
      </c>
      <c r="R54" s="204">
        <v>1745.0</v>
      </c>
      <c r="S54" s="207"/>
      <c r="T54" s="204">
        <v>824731.0</v>
      </c>
      <c r="U54" s="205">
        <v>308.17</v>
      </c>
      <c r="V54" s="189"/>
      <c r="W54" s="212"/>
      <c r="X54" s="213"/>
      <c r="Y54" s="210"/>
      <c r="Z54" s="214"/>
    </row>
    <row r="55">
      <c r="D55" s="185"/>
      <c r="E55" s="193" t="s">
        <v>42</v>
      </c>
      <c r="F55" s="142">
        <v>5253.01</v>
      </c>
      <c r="G55" s="55">
        <f t="shared" si="1"/>
        <v>-5253.01</v>
      </c>
      <c r="O55" s="159" t="s">
        <v>4068</v>
      </c>
      <c r="P55" s="157">
        <v>45472.57571759259</v>
      </c>
      <c r="Q55" s="200">
        <f t="shared" si="3"/>
        <v>29</v>
      </c>
      <c r="R55" s="204">
        <v>1784.0</v>
      </c>
      <c r="S55" s="204" t="s">
        <v>4102</v>
      </c>
      <c r="T55" s="204">
        <v>309148.0</v>
      </c>
      <c r="U55" s="205">
        <v>680.06</v>
      </c>
      <c r="V55" s="189"/>
      <c r="W55" s="212"/>
      <c r="X55" s="213"/>
      <c r="Y55" s="210"/>
      <c r="Z55" s="214"/>
    </row>
    <row r="56">
      <c r="D56" s="186" t="s">
        <v>4038</v>
      </c>
      <c r="E56" s="186"/>
      <c r="F56" s="180">
        <v>42206.280000000006</v>
      </c>
      <c r="G56" s="55">
        <f t="shared" si="1"/>
        <v>-42206.28</v>
      </c>
      <c r="O56" s="159" t="s">
        <v>4068</v>
      </c>
      <c r="P56" s="157">
        <v>45472.71246527778</v>
      </c>
      <c r="Q56" s="200">
        <f t="shared" si="3"/>
        <v>29</v>
      </c>
      <c r="R56" s="204">
        <v>1670.0</v>
      </c>
      <c r="S56" s="204" t="s">
        <v>4081</v>
      </c>
      <c r="T56" s="204">
        <v>442837.0</v>
      </c>
      <c r="U56" s="205">
        <v>564.07</v>
      </c>
      <c r="V56" s="189"/>
      <c r="W56" s="212"/>
      <c r="X56" s="213"/>
      <c r="Y56" s="210"/>
      <c r="Z56" s="214"/>
    </row>
    <row r="57">
      <c r="D57" s="140">
        <v>12.0</v>
      </c>
      <c r="E57" s="193" t="s">
        <v>75</v>
      </c>
      <c r="F57" s="142">
        <v>3595.2400000000007</v>
      </c>
      <c r="G57" s="55">
        <f t="shared" si="1"/>
        <v>-3595.24</v>
      </c>
      <c r="O57" s="159" t="s">
        <v>4068</v>
      </c>
      <c r="P57" s="215"/>
      <c r="Q57" s="216">
        <f t="shared" si="3"/>
        <v>30</v>
      </c>
      <c r="R57" s="204">
        <v>1708.0</v>
      </c>
      <c r="S57" s="204" t="s">
        <v>4111</v>
      </c>
      <c r="T57" s="204">
        <v>270607.0</v>
      </c>
      <c r="U57" s="217"/>
      <c r="V57" s="189"/>
      <c r="W57" s="212"/>
      <c r="X57" s="213"/>
      <c r="Y57" s="210"/>
      <c r="Z57" s="214"/>
    </row>
    <row r="58">
      <c r="D58" s="185"/>
      <c r="E58" s="193" t="s">
        <v>274</v>
      </c>
      <c r="F58" s="142">
        <v>2602.01</v>
      </c>
      <c r="G58" s="55">
        <f t="shared" si="1"/>
        <v>-2602.01</v>
      </c>
      <c r="O58" s="159" t="s">
        <v>4068</v>
      </c>
      <c r="P58" s="157">
        <v>45473.452060185184</v>
      </c>
      <c r="Q58" s="200">
        <f t="shared" si="3"/>
        <v>30</v>
      </c>
      <c r="R58" s="204">
        <v>1871.0</v>
      </c>
      <c r="S58" s="204" t="s">
        <v>3360</v>
      </c>
      <c r="T58" s="204">
        <v>310531.0</v>
      </c>
      <c r="U58" s="205">
        <v>650.0</v>
      </c>
      <c r="V58" s="189"/>
      <c r="W58" s="212"/>
      <c r="X58" s="213"/>
      <c r="Y58" s="210"/>
      <c r="Z58" s="214"/>
    </row>
    <row r="59">
      <c r="D59" s="185"/>
      <c r="E59" s="193" t="s">
        <v>72</v>
      </c>
      <c r="F59" s="142">
        <v>21345.07</v>
      </c>
      <c r="G59" s="55">
        <f t="shared" si="1"/>
        <v>-21345.07</v>
      </c>
      <c r="O59" s="159" t="s">
        <v>4068</v>
      </c>
      <c r="P59" s="157">
        <v>45473.48091435185</v>
      </c>
      <c r="Q59" s="200">
        <f t="shared" si="3"/>
        <v>30</v>
      </c>
      <c r="R59" s="204">
        <v>1660.0</v>
      </c>
      <c r="S59" s="204" t="s">
        <v>4112</v>
      </c>
      <c r="T59" s="204">
        <v>438376.0</v>
      </c>
      <c r="U59" s="205">
        <v>616.5</v>
      </c>
      <c r="V59" s="189"/>
      <c r="W59" s="212"/>
      <c r="X59" s="213"/>
      <c r="Y59" s="210"/>
      <c r="Z59" s="214"/>
    </row>
    <row r="60">
      <c r="D60" s="185"/>
      <c r="E60" s="193" t="s">
        <v>19</v>
      </c>
      <c r="F60" s="142">
        <v>9344.75</v>
      </c>
      <c r="G60" s="55">
        <f t="shared" si="1"/>
        <v>-9344.75</v>
      </c>
      <c r="O60" s="159" t="s">
        <v>4068</v>
      </c>
      <c r="P60" s="157">
        <v>45473.66354166667</v>
      </c>
      <c r="Q60" s="200">
        <f t="shared" si="3"/>
        <v>30</v>
      </c>
      <c r="R60" s="204">
        <v>1847.0</v>
      </c>
      <c r="S60" s="204" t="s">
        <v>1202</v>
      </c>
      <c r="T60" s="204">
        <v>325467.0</v>
      </c>
      <c r="U60" s="205">
        <v>400.0</v>
      </c>
      <c r="V60" s="189"/>
      <c r="W60" s="212"/>
      <c r="X60" s="213"/>
      <c r="Y60" s="210"/>
      <c r="Z60" s="214"/>
    </row>
    <row r="61">
      <c r="D61" s="185"/>
      <c r="E61" s="193" t="s">
        <v>42</v>
      </c>
      <c r="F61" s="142">
        <v>3859.39</v>
      </c>
      <c r="G61" s="55">
        <f t="shared" si="1"/>
        <v>-3859.39</v>
      </c>
      <c r="O61" s="159" t="s">
        <v>4068</v>
      </c>
      <c r="P61" s="157">
        <v>45473.72584490741</v>
      </c>
      <c r="Q61" s="200">
        <f t="shared" si="3"/>
        <v>30</v>
      </c>
      <c r="R61" s="204">
        <v>1710.0</v>
      </c>
      <c r="S61" s="204" t="s">
        <v>4113</v>
      </c>
      <c r="T61" s="204">
        <v>434231.0</v>
      </c>
      <c r="U61" s="205">
        <v>428.75</v>
      </c>
      <c r="V61" s="189"/>
      <c r="W61" s="212"/>
      <c r="X61" s="213"/>
      <c r="Y61" s="210"/>
      <c r="Z61" s="214"/>
    </row>
    <row r="62">
      <c r="D62" s="186" t="s">
        <v>4039</v>
      </c>
      <c r="E62" s="186"/>
      <c r="F62" s="180">
        <v>40746.459999999985</v>
      </c>
      <c r="G62" s="55">
        <f t="shared" si="1"/>
        <v>-40746.46</v>
      </c>
      <c r="O62" s="159" t="s">
        <v>4068</v>
      </c>
      <c r="P62" s="157">
        <v>45473.78700231481</v>
      </c>
      <c r="Q62" s="200">
        <f t="shared" si="3"/>
        <v>30</v>
      </c>
      <c r="R62" s="204">
        <v>1887.0</v>
      </c>
      <c r="S62" s="207"/>
      <c r="T62" s="204">
        <v>336894.0</v>
      </c>
      <c r="U62" s="205">
        <v>515.83</v>
      </c>
      <c r="V62" s="189"/>
      <c r="W62" s="212"/>
      <c r="X62" s="213"/>
      <c r="Y62" s="210"/>
      <c r="Z62" s="214"/>
    </row>
    <row r="63">
      <c r="D63" s="140">
        <v>13.0</v>
      </c>
      <c r="E63" s="193" t="s">
        <v>75</v>
      </c>
      <c r="F63" s="142">
        <v>3879.28</v>
      </c>
      <c r="G63" s="55">
        <f t="shared" si="1"/>
        <v>-3879.28</v>
      </c>
      <c r="O63" s="159" t="s">
        <v>4068</v>
      </c>
      <c r="P63" s="215"/>
      <c r="Q63" s="216">
        <f t="shared" si="3"/>
        <v>30</v>
      </c>
      <c r="R63" s="204">
        <v>1786.0</v>
      </c>
      <c r="S63" s="204" t="s">
        <v>4114</v>
      </c>
      <c r="T63" s="204">
        <v>395836.0</v>
      </c>
      <c r="U63" s="217"/>
      <c r="V63" s="189"/>
      <c r="W63" s="212"/>
      <c r="X63" s="213"/>
      <c r="Y63" s="210"/>
      <c r="Z63" s="214"/>
    </row>
    <row r="64">
      <c r="D64" s="185"/>
      <c r="E64" s="193" t="s">
        <v>274</v>
      </c>
      <c r="F64" s="142">
        <v>4816.33</v>
      </c>
      <c r="G64" s="55">
        <f t="shared" si="1"/>
        <v>-4816.33</v>
      </c>
    </row>
    <row r="65">
      <c r="D65" s="185"/>
      <c r="E65" s="193" t="s">
        <v>72</v>
      </c>
      <c r="F65" s="142">
        <v>22442.12</v>
      </c>
      <c r="G65" s="55">
        <f t="shared" si="1"/>
        <v>-22442.12</v>
      </c>
    </row>
    <row r="66">
      <c r="D66" s="185"/>
      <c r="E66" s="193" t="s">
        <v>19</v>
      </c>
      <c r="F66" s="142">
        <v>6570.75</v>
      </c>
      <c r="G66" s="55">
        <f t="shared" si="1"/>
        <v>-6570.75</v>
      </c>
    </row>
    <row r="67">
      <c r="D67" s="185"/>
      <c r="E67" s="193" t="s">
        <v>42</v>
      </c>
      <c r="F67" s="142">
        <v>5603.35</v>
      </c>
      <c r="G67" s="55">
        <f t="shared" si="1"/>
        <v>-5603.35</v>
      </c>
    </row>
    <row r="68">
      <c r="D68" s="186" t="s">
        <v>4115</v>
      </c>
      <c r="E68" s="186"/>
      <c r="F68" s="180">
        <v>43311.82999999997</v>
      </c>
      <c r="G68" s="55">
        <f t="shared" si="1"/>
        <v>-43311.83</v>
      </c>
    </row>
    <row r="69">
      <c r="D69" s="140">
        <v>14.0</v>
      </c>
      <c r="E69" s="193" t="s">
        <v>75</v>
      </c>
      <c r="F69" s="142">
        <v>4834.340000000001</v>
      </c>
      <c r="G69" s="55">
        <f t="shared" si="1"/>
        <v>-4834.34</v>
      </c>
    </row>
    <row r="70">
      <c r="D70" s="185"/>
      <c r="E70" s="193" t="s">
        <v>274</v>
      </c>
      <c r="F70" s="142">
        <v>1225.33</v>
      </c>
      <c r="G70" s="55">
        <f t="shared" si="1"/>
        <v>-1225.33</v>
      </c>
    </row>
    <row r="71">
      <c r="D71" s="185"/>
      <c r="E71" s="193" t="s">
        <v>72</v>
      </c>
      <c r="F71" s="142">
        <v>18201.429999999997</v>
      </c>
      <c r="G71" s="55">
        <f t="shared" si="1"/>
        <v>-18201.43</v>
      </c>
    </row>
    <row r="72">
      <c r="D72" s="185"/>
      <c r="E72" s="193" t="s">
        <v>19</v>
      </c>
      <c r="F72" s="142">
        <v>4575.65</v>
      </c>
      <c r="G72" s="55">
        <f t="shared" si="1"/>
        <v>-4575.65</v>
      </c>
    </row>
    <row r="73">
      <c r="D73" s="185"/>
      <c r="E73" s="193" t="s">
        <v>42</v>
      </c>
      <c r="F73" s="142">
        <v>4213.27</v>
      </c>
      <c r="G73" s="55">
        <f t="shared" si="1"/>
        <v>-4213.27</v>
      </c>
    </row>
    <row r="74">
      <c r="D74" s="186" t="s">
        <v>4116</v>
      </c>
      <c r="E74" s="186"/>
      <c r="F74" s="180">
        <v>33050.01999999999</v>
      </c>
      <c r="G74" s="55">
        <f t="shared" si="1"/>
        <v>-33050.02</v>
      </c>
    </row>
    <row r="75">
      <c r="D75" s="140">
        <v>15.0</v>
      </c>
      <c r="E75" s="193" t="s">
        <v>75</v>
      </c>
      <c r="F75" s="142">
        <v>3556.08</v>
      </c>
      <c r="G75" s="55">
        <f t="shared" si="1"/>
        <v>-3556.08</v>
      </c>
    </row>
    <row r="76">
      <c r="D76" s="185"/>
      <c r="E76" s="193" t="s">
        <v>274</v>
      </c>
      <c r="F76" s="142">
        <v>905.97</v>
      </c>
      <c r="G76" s="55">
        <f t="shared" si="1"/>
        <v>-905.97</v>
      </c>
    </row>
    <row r="77">
      <c r="D77" s="185"/>
      <c r="E77" s="193" t="s">
        <v>72</v>
      </c>
      <c r="F77" s="142">
        <v>18803.98</v>
      </c>
      <c r="G77" s="55">
        <f t="shared" si="1"/>
        <v>-18803.98</v>
      </c>
    </row>
    <row r="78">
      <c r="D78" s="185"/>
      <c r="E78" s="193" t="s">
        <v>19</v>
      </c>
      <c r="F78" s="142">
        <v>8049.220000000001</v>
      </c>
      <c r="G78" s="55">
        <f t="shared" si="1"/>
        <v>-8049.22</v>
      </c>
    </row>
    <row r="79">
      <c r="D79" s="185"/>
      <c r="E79" s="193" t="s">
        <v>42</v>
      </c>
      <c r="F79" s="142">
        <v>2728.1</v>
      </c>
      <c r="G79" s="55">
        <f t="shared" si="1"/>
        <v>-2728.1</v>
      </c>
    </row>
    <row r="80">
      <c r="D80" s="186" t="s">
        <v>4117</v>
      </c>
      <c r="E80" s="186"/>
      <c r="F80" s="180">
        <v>34043.350000000006</v>
      </c>
      <c r="G80" s="55">
        <f t="shared" si="1"/>
        <v>-34043.35</v>
      </c>
    </row>
    <row r="81">
      <c r="D81" s="140">
        <v>16.0</v>
      </c>
      <c r="E81" s="193" t="s">
        <v>75</v>
      </c>
      <c r="F81" s="142">
        <v>2547.79</v>
      </c>
      <c r="G81" s="55">
        <f t="shared" si="1"/>
        <v>-2547.79</v>
      </c>
    </row>
    <row r="82">
      <c r="D82" s="185"/>
      <c r="E82" s="193" t="s">
        <v>72</v>
      </c>
      <c r="F82" s="142">
        <v>14624.069999999998</v>
      </c>
      <c r="G82" s="55">
        <f t="shared" si="1"/>
        <v>-14624.07</v>
      </c>
    </row>
    <row r="83">
      <c r="D83" s="185"/>
      <c r="E83" s="193" t="s">
        <v>19</v>
      </c>
      <c r="F83" s="142">
        <v>2860.5899999999997</v>
      </c>
      <c r="G83" s="55">
        <f t="shared" si="1"/>
        <v>-2860.59</v>
      </c>
    </row>
    <row r="84">
      <c r="D84" s="185"/>
      <c r="E84" s="193" t="s">
        <v>42</v>
      </c>
      <c r="F84" s="142">
        <v>5179.110000000001</v>
      </c>
      <c r="G84" s="55">
        <f t="shared" si="1"/>
        <v>-5179.11</v>
      </c>
    </row>
    <row r="85">
      <c r="D85" s="186" t="s">
        <v>4118</v>
      </c>
      <c r="E85" s="186"/>
      <c r="F85" s="180">
        <v>25211.559999999994</v>
      </c>
      <c r="G85" s="55">
        <f t="shared" si="1"/>
        <v>-25211.56</v>
      </c>
    </row>
    <row r="86">
      <c r="D86" s="140">
        <v>17.0</v>
      </c>
      <c r="E86" s="193" t="s">
        <v>75</v>
      </c>
      <c r="F86" s="142">
        <v>2773.54</v>
      </c>
      <c r="G86" s="55">
        <f t="shared" si="1"/>
        <v>-2773.54</v>
      </c>
    </row>
    <row r="87">
      <c r="D87" s="185"/>
      <c r="E87" s="193" t="s">
        <v>274</v>
      </c>
      <c r="F87" s="142">
        <v>2953.3399999999997</v>
      </c>
      <c r="G87" s="55">
        <f t="shared" si="1"/>
        <v>-2953.34</v>
      </c>
    </row>
    <row r="88">
      <c r="D88" s="185"/>
      <c r="E88" s="193" t="s">
        <v>72</v>
      </c>
      <c r="F88" s="142">
        <v>20984.889999999996</v>
      </c>
      <c r="G88" s="55">
        <f t="shared" si="1"/>
        <v>-20984.89</v>
      </c>
    </row>
    <row r="89">
      <c r="D89" s="185"/>
      <c r="E89" s="193" t="s">
        <v>19</v>
      </c>
      <c r="F89" s="142">
        <v>7160.94</v>
      </c>
      <c r="G89" s="55">
        <f t="shared" si="1"/>
        <v>-7160.94</v>
      </c>
    </row>
    <row r="90">
      <c r="D90" s="185"/>
      <c r="E90" s="193" t="s">
        <v>42</v>
      </c>
      <c r="F90" s="142">
        <v>4008.25</v>
      </c>
      <c r="G90" s="55">
        <f t="shared" si="1"/>
        <v>-4008.25</v>
      </c>
    </row>
    <row r="91">
      <c r="D91" s="186" t="s">
        <v>4119</v>
      </c>
      <c r="E91" s="186"/>
      <c r="F91" s="180">
        <v>37880.95999999999</v>
      </c>
      <c r="G91" s="55">
        <f t="shared" si="1"/>
        <v>-37880.96</v>
      </c>
    </row>
    <row r="92">
      <c r="D92" s="140">
        <v>18.0</v>
      </c>
      <c r="E92" s="193" t="s">
        <v>75</v>
      </c>
      <c r="F92" s="142">
        <v>1526.17</v>
      </c>
      <c r="G92" s="55">
        <f t="shared" si="1"/>
        <v>-1526.17</v>
      </c>
    </row>
    <row r="93">
      <c r="D93" s="185"/>
      <c r="E93" s="193" t="s">
        <v>274</v>
      </c>
      <c r="F93" s="142">
        <v>2339.64</v>
      </c>
      <c r="G93" s="55">
        <f t="shared" si="1"/>
        <v>-2339.64</v>
      </c>
    </row>
    <row r="94">
      <c r="D94" s="185"/>
      <c r="E94" s="193" t="s">
        <v>72</v>
      </c>
      <c r="F94" s="142">
        <v>21185.989999999998</v>
      </c>
      <c r="G94" s="55">
        <f t="shared" si="1"/>
        <v>-21185.99</v>
      </c>
    </row>
    <row r="95">
      <c r="D95" s="185"/>
      <c r="E95" s="193" t="s">
        <v>19</v>
      </c>
      <c r="F95" s="142">
        <v>7142.42</v>
      </c>
      <c r="G95" s="55">
        <f t="shared" si="1"/>
        <v>-7142.42</v>
      </c>
    </row>
    <row r="96">
      <c r="D96" s="185"/>
      <c r="E96" s="193" t="s">
        <v>42</v>
      </c>
      <c r="F96" s="142">
        <v>3602.8800000000006</v>
      </c>
      <c r="G96" s="55">
        <f t="shared" si="1"/>
        <v>-3602.88</v>
      </c>
    </row>
    <row r="97">
      <c r="D97" s="186" t="s">
        <v>4120</v>
      </c>
      <c r="E97" s="186"/>
      <c r="F97" s="180">
        <v>35797.1</v>
      </c>
      <c r="G97" s="55">
        <f t="shared" si="1"/>
        <v>-35797.1</v>
      </c>
    </row>
    <row r="98">
      <c r="D98" s="140">
        <v>19.0</v>
      </c>
      <c r="E98" s="193" t="s">
        <v>75</v>
      </c>
      <c r="F98" s="142">
        <v>5326.64</v>
      </c>
      <c r="G98" s="55">
        <f t="shared" si="1"/>
        <v>-5326.64</v>
      </c>
    </row>
    <row r="99">
      <c r="D99" s="185"/>
      <c r="E99" s="193" t="s">
        <v>274</v>
      </c>
      <c r="F99" s="142">
        <v>1260.5</v>
      </c>
      <c r="G99" s="55">
        <f t="shared" si="1"/>
        <v>-1260.5</v>
      </c>
    </row>
    <row r="100">
      <c r="D100" s="185"/>
      <c r="E100" s="193" t="s">
        <v>72</v>
      </c>
      <c r="F100" s="142">
        <v>16817.039999999997</v>
      </c>
      <c r="G100" s="55">
        <f t="shared" si="1"/>
        <v>-16817.04</v>
      </c>
    </row>
    <row r="101">
      <c r="D101" s="185"/>
      <c r="E101" s="193" t="s">
        <v>19</v>
      </c>
      <c r="F101" s="142">
        <v>8370.539999999999</v>
      </c>
      <c r="G101" s="55">
        <f t="shared" si="1"/>
        <v>-8370.54</v>
      </c>
    </row>
    <row r="102">
      <c r="D102" s="185"/>
      <c r="E102" s="193" t="s">
        <v>42</v>
      </c>
      <c r="F102" s="142">
        <v>9284.09</v>
      </c>
      <c r="G102" s="55">
        <f t="shared" si="1"/>
        <v>-9284.09</v>
      </c>
    </row>
    <row r="103">
      <c r="D103" s="186" t="s">
        <v>4121</v>
      </c>
      <c r="E103" s="186"/>
      <c r="F103" s="180">
        <v>41058.81</v>
      </c>
      <c r="G103" s="55">
        <f t="shared" si="1"/>
        <v>-41058.81</v>
      </c>
    </row>
    <row r="104">
      <c r="D104" s="140">
        <v>20.0</v>
      </c>
      <c r="E104" s="193" t="s">
        <v>75</v>
      </c>
      <c r="F104" s="142">
        <v>6083.88</v>
      </c>
      <c r="G104" s="55">
        <f t="shared" si="1"/>
        <v>-6083.88</v>
      </c>
    </row>
    <row r="105">
      <c r="D105" s="185"/>
      <c r="E105" s="193" t="s">
        <v>72</v>
      </c>
      <c r="F105" s="142">
        <v>20923.82</v>
      </c>
      <c r="G105" s="55">
        <f t="shared" si="1"/>
        <v>-20923.82</v>
      </c>
    </row>
    <row r="106">
      <c r="D106" s="185"/>
      <c r="E106" s="193" t="s">
        <v>19</v>
      </c>
      <c r="F106" s="142">
        <v>5296.61</v>
      </c>
      <c r="G106" s="55">
        <f t="shared" si="1"/>
        <v>-5296.61</v>
      </c>
    </row>
    <row r="107">
      <c r="D107" s="185"/>
      <c r="E107" s="193" t="s">
        <v>42</v>
      </c>
      <c r="F107" s="142">
        <v>2658.08</v>
      </c>
      <c r="G107" s="55">
        <f t="shared" si="1"/>
        <v>-2658.08</v>
      </c>
    </row>
    <row r="108">
      <c r="D108" s="186" t="s">
        <v>4122</v>
      </c>
      <c r="E108" s="186"/>
      <c r="F108" s="180">
        <v>34962.390000000014</v>
      </c>
      <c r="G108" s="55">
        <f t="shared" si="1"/>
        <v>-34962.39</v>
      </c>
    </row>
    <row r="109">
      <c r="D109" s="140">
        <v>21.0</v>
      </c>
      <c r="E109" s="193" t="s">
        <v>75</v>
      </c>
      <c r="F109" s="142">
        <v>2380.71</v>
      </c>
      <c r="G109" s="55">
        <f t="shared" si="1"/>
        <v>-2380.71</v>
      </c>
    </row>
    <row r="110">
      <c r="D110" s="185"/>
      <c r="E110" s="193" t="s">
        <v>274</v>
      </c>
      <c r="F110" s="142">
        <v>1538.6399999999999</v>
      </c>
      <c r="G110" s="55">
        <f t="shared" si="1"/>
        <v>-1538.64</v>
      </c>
    </row>
    <row r="111">
      <c r="D111" s="185"/>
      <c r="E111" s="193" t="s">
        <v>72</v>
      </c>
      <c r="F111" s="142">
        <v>20758.059999999998</v>
      </c>
      <c r="G111" s="55">
        <f t="shared" si="1"/>
        <v>-20758.06</v>
      </c>
    </row>
    <row r="112">
      <c r="D112" s="185"/>
      <c r="E112" s="193" t="s">
        <v>19</v>
      </c>
      <c r="F112" s="142">
        <v>3142.73</v>
      </c>
      <c r="G112" s="55">
        <f t="shared" si="1"/>
        <v>-3142.73</v>
      </c>
    </row>
    <row r="113">
      <c r="D113" s="185"/>
      <c r="E113" s="193" t="s">
        <v>42</v>
      </c>
      <c r="F113" s="142">
        <v>4794.46</v>
      </c>
      <c r="G113" s="55">
        <f t="shared" si="1"/>
        <v>-4794.46</v>
      </c>
    </row>
    <row r="114">
      <c r="D114" s="186" t="s">
        <v>4123</v>
      </c>
      <c r="E114" s="186"/>
      <c r="F114" s="180">
        <v>32614.600000000002</v>
      </c>
      <c r="G114" s="55">
        <f t="shared" si="1"/>
        <v>-32614.6</v>
      </c>
    </row>
    <row r="115">
      <c r="D115" s="140">
        <v>22.0</v>
      </c>
      <c r="E115" s="193" t="s">
        <v>75</v>
      </c>
      <c r="F115" s="142">
        <v>4156.61</v>
      </c>
      <c r="G115" s="55">
        <f t="shared" si="1"/>
        <v>-4156.61</v>
      </c>
    </row>
    <row r="116">
      <c r="D116" s="185"/>
      <c r="E116" s="193" t="s">
        <v>274</v>
      </c>
      <c r="F116" s="142">
        <v>1782.25</v>
      </c>
      <c r="G116" s="55">
        <f t="shared" si="1"/>
        <v>-1782.25</v>
      </c>
    </row>
    <row r="117">
      <c r="D117" s="185"/>
      <c r="E117" s="193" t="s">
        <v>72</v>
      </c>
      <c r="F117" s="142">
        <v>19938.820000000007</v>
      </c>
      <c r="G117" s="55">
        <f t="shared" si="1"/>
        <v>-19938.82</v>
      </c>
    </row>
    <row r="118">
      <c r="D118" s="185"/>
      <c r="E118" s="193" t="s">
        <v>19</v>
      </c>
      <c r="F118" s="142">
        <v>7965.509999999999</v>
      </c>
      <c r="G118" s="55">
        <f t="shared" si="1"/>
        <v>-7965.51</v>
      </c>
    </row>
    <row r="119">
      <c r="D119" s="185"/>
      <c r="E119" s="193" t="s">
        <v>42</v>
      </c>
      <c r="F119" s="142">
        <v>4082.8900000000003</v>
      </c>
      <c r="G119" s="55">
        <f t="shared" si="1"/>
        <v>-4082.89</v>
      </c>
    </row>
    <row r="120">
      <c r="D120" s="186" t="s">
        <v>4124</v>
      </c>
      <c r="E120" s="186"/>
      <c r="F120" s="180">
        <v>37926.08</v>
      </c>
      <c r="G120" s="55">
        <f t="shared" si="1"/>
        <v>-37926.08</v>
      </c>
    </row>
    <row r="121">
      <c r="D121" s="140">
        <v>23.0</v>
      </c>
      <c r="E121" s="193" t="s">
        <v>75</v>
      </c>
      <c r="F121" s="142">
        <v>3037.09</v>
      </c>
      <c r="G121" s="55">
        <f t="shared" si="1"/>
        <v>-3037.09</v>
      </c>
    </row>
    <row r="122">
      <c r="D122" s="185"/>
      <c r="E122" s="193" t="s">
        <v>72</v>
      </c>
      <c r="F122" s="142">
        <v>13676.250000000002</v>
      </c>
      <c r="G122" s="55">
        <f t="shared" si="1"/>
        <v>-13676.25</v>
      </c>
    </row>
    <row r="123">
      <c r="D123" s="185"/>
      <c r="E123" s="193" t="s">
        <v>19</v>
      </c>
      <c r="F123" s="142">
        <v>3632.29</v>
      </c>
      <c r="G123" s="55">
        <f t="shared" si="1"/>
        <v>-3632.29</v>
      </c>
    </row>
    <row r="124">
      <c r="D124" s="185"/>
      <c r="E124" s="193" t="s">
        <v>42</v>
      </c>
      <c r="F124" s="142">
        <v>5452.52</v>
      </c>
      <c r="G124" s="55">
        <f t="shared" si="1"/>
        <v>-5452.52</v>
      </c>
    </row>
    <row r="125">
      <c r="D125" s="186" t="s">
        <v>4125</v>
      </c>
      <c r="E125" s="186"/>
      <c r="F125" s="180">
        <v>25798.149999999994</v>
      </c>
      <c r="G125" s="55">
        <f t="shared" si="1"/>
        <v>-25798.15</v>
      </c>
    </row>
    <row r="126">
      <c r="D126" s="140">
        <v>24.0</v>
      </c>
      <c r="E126" s="193" t="s">
        <v>75</v>
      </c>
      <c r="F126" s="142">
        <v>1464.3999999999999</v>
      </c>
      <c r="G126" s="55">
        <f t="shared" si="1"/>
        <v>-1464.4</v>
      </c>
    </row>
    <row r="127">
      <c r="D127" s="185"/>
      <c r="E127" s="193" t="s">
        <v>274</v>
      </c>
      <c r="F127" s="142">
        <v>5119.03</v>
      </c>
      <c r="G127" s="55">
        <f t="shared" si="1"/>
        <v>-5119.03</v>
      </c>
    </row>
    <row r="128">
      <c r="D128" s="185"/>
      <c r="E128" s="193" t="s">
        <v>72</v>
      </c>
      <c r="F128" s="142">
        <v>17380.109999999997</v>
      </c>
      <c r="G128" s="55">
        <f t="shared" si="1"/>
        <v>-17380.11</v>
      </c>
    </row>
    <row r="129">
      <c r="D129" s="185"/>
      <c r="E129" s="193" t="s">
        <v>19</v>
      </c>
      <c r="F129" s="142">
        <v>4052.2</v>
      </c>
      <c r="G129" s="55">
        <f t="shared" si="1"/>
        <v>-4052.2</v>
      </c>
    </row>
    <row r="130">
      <c r="D130" s="185"/>
      <c r="E130" s="193" t="s">
        <v>42</v>
      </c>
      <c r="F130" s="142">
        <v>3244.3300000000004</v>
      </c>
      <c r="G130" s="55">
        <f t="shared" si="1"/>
        <v>-3244.33</v>
      </c>
    </row>
    <row r="131">
      <c r="D131" s="186" t="s">
        <v>4126</v>
      </c>
      <c r="E131" s="186"/>
      <c r="F131" s="180">
        <v>31260.070000000007</v>
      </c>
      <c r="G131" s="55">
        <f t="shared" si="1"/>
        <v>-31260.07</v>
      </c>
    </row>
    <row r="132">
      <c r="D132" s="140">
        <v>25.0</v>
      </c>
      <c r="E132" s="193" t="s">
        <v>75</v>
      </c>
      <c r="F132" s="142">
        <v>3690.4700000000003</v>
      </c>
      <c r="G132" s="55">
        <f t="shared" si="1"/>
        <v>-3690.47</v>
      </c>
    </row>
    <row r="133">
      <c r="D133" s="185"/>
      <c r="E133" s="193" t="s">
        <v>274</v>
      </c>
      <c r="F133" s="142">
        <v>2259.19</v>
      </c>
      <c r="G133" s="55">
        <f t="shared" si="1"/>
        <v>-2259.19</v>
      </c>
    </row>
    <row r="134">
      <c r="D134" s="185"/>
      <c r="E134" s="193" t="s">
        <v>72</v>
      </c>
      <c r="F134" s="142">
        <v>23650.890000000003</v>
      </c>
      <c r="G134" s="55">
        <f t="shared" si="1"/>
        <v>-23650.89</v>
      </c>
    </row>
    <row r="135">
      <c r="D135" s="185"/>
      <c r="E135" s="193" t="s">
        <v>19</v>
      </c>
      <c r="F135" s="142">
        <v>6593.06</v>
      </c>
      <c r="G135" s="55">
        <f t="shared" si="1"/>
        <v>-6593.06</v>
      </c>
    </row>
    <row r="136">
      <c r="D136" s="185"/>
      <c r="E136" s="193" t="s">
        <v>42</v>
      </c>
      <c r="F136" s="142">
        <v>4602.33</v>
      </c>
      <c r="G136" s="55">
        <f t="shared" si="1"/>
        <v>-4602.33</v>
      </c>
    </row>
    <row r="137">
      <c r="D137" s="186" t="s">
        <v>4127</v>
      </c>
      <c r="E137" s="186"/>
      <c r="F137" s="180">
        <v>40795.939999999966</v>
      </c>
      <c r="G137" s="55">
        <f t="shared" si="1"/>
        <v>-40795.94</v>
      </c>
    </row>
    <row r="138">
      <c r="D138" s="140">
        <v>26.0</v>
      </c>
      <c r="E138" s="193" t="s">
        <v>75</v>
      </c>
      <c r="F138" s="142">
        <v>3733.9799999999996</v>
      </c>
      <c r="G138" s="55">
        <f t="shared" si="1"/>
        <v>-3733.98</v>
      </c>
    </row>
    <row r="139">
      <c r="D139" s="185"/>
      <c r="E139" s="193" t="s">
        <v>274</v>
      </c>
      <c r="F139" s="142">
        <v>1607.9</v>
      </c>
      <c r="G139" s="55">
        <f t="shared" si="1"/>
        <v>-1607.9</v>
      </c>
    </row>
    <row r="140">
      <c r="D140" s="185"/>
      <c r="E140" s="193" t="s">
        <v>72</v>
      </c>
      <c r="F140" s="142">
        <v>20533.44</v>
      </c>
      <c r="G140" s="55">
        <f t="shared" si="1"/>
        <v>-20533.44</v>
      </c>
    </row>
    <row r="141">
      <c r="D141" s="185"/>
      <c r="E141" s="193" t="s">
        <v>19</v>
      </c>
      <c r="F141" s="142">
        <v>4788.1</v>
      </c>
      <c r="G141" s="55">
        <f t="shared" si="1"/>
        <v>-4788.1</v>
      </c>
    </row>
    <row r="142">
      <c r="D142" s="185"/>
      <c r="E142" s="193" t="s">
        <v>42</v>
      </c>
      <c r="F142" s="142">
        <v>3270.1099999999997</v>
      </c>
      <c r="G142" s="55">
        <f t="shared" si="1"/>
        <v>-3270.11</v>
      </c>
    </row>
    <row r="143">
      <c r="D143" s="186" t="s">
        <v>4128</v>
      </c>
      <c r="E143" s="186"/>
      <c r="F143" s="180">
        <v>33933.52999999999</v>
      </c>
      <c r="G143" s="55">
        <f t="shared" si="1"/>
        <v>-33933.53</v>
      </c>
    </row>
    <row r="144">
      <c r="D144" s="140">
        <v>27.0</v>
      </c>
      <c r="E144" s="193" t="s">
        <v>75</v>
      </c>
      <c r="F144" s="142">
        <v>1150.76</v>
      </c>
      <c r="G144" s="55">
        <f t="shared" si="1"/>
        <v>-1150.76</v>
      </c>
    </row>
    <row r="145">
      <c r="D145" s="185"/>
      <c r="E145" s="193" t="s">
        <v>274</v>
      </c>
      <c r="F145" s="142">
        <v>2806.79</v>
      </c>
      <c r="G145" s="55">
        <f t="shared" si="1"/>
        <v>-2806.79</v>
      </c>
    </row>
    <row r="146">
      <c r="D146" s="185"/>
      <c r="E146" s="193" t="s">
        <v>72</v>
      </c>
      <c r="F146" s="142">
        <v>20988.24</v>
      </c>
      <c r="G146" s="55">
        <f t="shared" si="1"/>
        <v>-20988.24</v>
      </c>
    </row>
    <row r="147">
      <c r="D147" s="185"/>
      <c r="E147" s="193" t="s">
        <v>19</v>
      </c>
      <c r="F147" s="142">
        <v>8036.219999999999</v>
      </c>
      <c r="G147" s="55">
        <f t="shared" si="1"/>
        <v>-8036.22</v>
      </c>
    </row>
    <row r="148">
      <c r="D148" s="185"/>
      <c r="E148" s="193" t="s">
        <v>42</v>
      </c>
      <c r="F148" s="142">
        <v>5089.57</v>
      </c>
      <c r="G148" s="55">
        <f t="shared" si="1"/>
        <v>-5089.57</v>
      </c>
    </row>
    <row r="149">
      <c r="D149" s="186" t="s">
        <v>4129</v>
      </c>
      <c r="E149" s="186"/>
      <c r="F149" s="180">
        <v>38071.579999999994</v>
      </c>
      <c r="G149" s="55">
        <f t="shared" si="1"/>
        <v>-38071.58</v>
      </c>
    </row>
    <row r="150">
      <c r="D150" s="140">
        <v>28.0</v>
      </c>
      <c r="E150" s="193" t="s">
        <v>75</v>
      </c>
      <c r="F150" s="142">
        <v>2867.67</v>
      </c>
      <c r="G150" s="55">
        <f t="shared" si="1"/>
        <v>-2867.67</v>
      </c>
    </row>
    <row r="151">
      <c r="D151" s="185"/>
      <c r="E151" s="193" t="s">
        <v>274</v>
      </c>
      <c r="F151" s="142">
        <v>320.02</v>
      </c>
      <c r="G151" s="55">
        <f t="shared" si="1"/>
        <v>-320.02</v>
      </c>
    </row>
    <row r="152">
      <c r="D152" s="185"/>
      <c r="E152" s="193" t="s">
        <v>72</v>
      </c>
      <c r="F152" s="142">
        <v>19390.219999999998</v>
      </c>
      <c r="G152" s="55">
        <f t="shared" si="1"/>
        <v>-19390.22</v>
      </c>
    </row>
    <row r="153">
      <c r="D153" s="185"/>
      <c r="E153" s="193" t="s">
        <v>19</v>
      </c>
      <c r="F153" s="142">
        <v>9068.710000000001</v>
      </c>
      <c r="G153" s="55">
        <f t="shared" si="1"/>
        <v>-9068.71</v>
      </c>
    </row>
    <row r="154">
      <c r="D154" s="185"/>
      <c r="E154" s="193" t="s">
        <v>42</v>
      </c>
      <c r="F154" s="142">
        <v>4787.7</v>
      </c>
      <c r="G154" s="55">
        <f t="shared" si="1"/>
        <v>-4787.7</v>
      </c>
    </row>
    <row r="155">
      <c r="D155" s="186" t="s">
        <v>4130</v>
      </c>
      <c r="E155" s="186"/>
      <c r="F155" s="180">
        <v>36434.319999999985</v>
      </c>
      <c r="G155" s="55">
        <f t="shared" si="1"/>
        <v>-36434.32</v>
      </c>
    </row>
    <row r="156">
      <c r="D156" s="140">
        <v>29.0</v>
      </c>
      <c r="E156" s="193" t="s">
        <v>75</v>
      </c>
      <c r="F156" s="142">
        <v>1568.73</v>
      </c>
      <c r="G156" s="55">
        <f t="shared" si="1"/>
        <v>-1568.73</v>
      </c>
    </row>
    <row r="157">
      <c r="D157" s="185"/>
      <c r="E157" s="193" t="s">
        <v>72</v>
      </c>
      <c r="F157" s="142">
        <v>21045.51</v>
      </c>
      <c r="G157" s="55">
        <f t="shared" si="1"/>
        <v>-21045.51</v>
      </c>
    </row>
    <row r="158">
      <c r="D158" s="185"/>
      <c r="E158" s="193" t="s">
        <v>19</v>
      </c>
      <c r="F158" s="142">
        <v>6302.82</v>
      </c>
      <c r="G158" s="55">
        <f t="shared" si="1"/>
        <v>-6302.82</v>
      </c>
    </row>
    <row r="159">
      <c r="D159" s="185"/>
      <c r="E159" s="193" t="s">
        <v>42</v>
      </c>
      <c r="F159" s="142">
        <v>3834.5499999999997</v>
      </c>
      <c r="G159" s="55">
        <f t="shared" si="1"/>
        <v>-3834.55</v>
      </c>
    </row>
    <row r="160">
      <c r="D160" s="186" t="s">
        <v>4131</v>
      </c>
      <c r="E160" s="186"/>
      <c r="F160" s="180">
        <v>32751.61</v>
      </c>
      <c r="G160" s="55">
        <f t="shared" si="1"/>
        <v>-32751.61</v>
      </c>
    </row>
    <row r="161">
      <c r="D161" s="140">
        <v>30.0</v>
      </c>
      <c r="E161" s="193" t="s">
        <v>75</v>
      </c>
      <c r="F161" s="142">
        <v>2244.32</v>
      </c>
      <c r="G161" s="55">
        <f t="shared" si="1"/>
        <v>-2244.32</v>
      </c>
    </row>
    <row r="162">
      <c r="D162" s="185"/>
      <c r="E162" s="193" t="s">
        <v>72</v>
      </c>
      <c r="F162" s="142">
        <v>17533.119999999995</v>
      </c>
      <c r="G162" s="55">
        <f t="shared" si="1"/>
        <v>-17533.12</v>
      </c>
    </row>
    <row r="163">
      <c r="D163" s="185"/>
      <c r="E163" s="193" t="s">
        <v>19</v>
      </c>
      <c r="F163" s="142">
        <v>4869.19</v>
      </c>
      <c r="G163" s="55">
        <f t="shared" si="1"/>
        <v>-4869.19</v>
      </c>
    </row>
    <row r="164">
      <c r="D164" s="185"/>
      <c r="E164" s="193" t="s">
        <v>42</v>
      </c>
      <c r="F164" s="142">
        <v>3928.8299999999995</v>
      </c>
      <c r="G164" s="55">
        <f t="shared" si="1"/>
        <v>-3928.83</v>
      </c>
    </row>
    <row r="165">
      <c r="D165" s="186" t="s">
        <v>4132</v>
      </c>
      <c r="E165" s="186"/>
      <c r="F165" s="180">
        <v>28575.460000000003</v>
      </c>
      <c r="G165" s="55">
        <f t="shared" si="1"/>
        <v>-28575.46</v>
      </c>
    </row>
    <row r="166">
      <c r="G166" s="56">
        <f t="shared" si="1"/>
        <v>0</v>
      </c>
    </row>
    <row r="167">
      <c r="G167" s="56">
        <f t="shared" si="1"/>
        <v>0</v>
      </c>
    </row>
    <row r="168">
      <c r="G168" s="56">
        <f t="shared" si="1"/>
        <v>0</v>
      </c>
    </row>
    <row r="169">
      <c r="G169" s="56">
        <f t="shared" si="1"/>
        <v>0</v>
      </c>
    </row>
  </sheetData>
  <autoFilter ref="$O$1:$Z$1000"/>
  <mergeCells count="5">
    <mergeCell ref="V1:X1"/>
    <mergeCell ref="V2:X5"/>
    <mergeCell ref="V6:X37"/>
    <mergeCell ref="V38:X43"/>
    <mergeCell ref="V44:X51"/>
  </mergeCells>
  <drawing r:id="rId8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7" t="s">
        <v>80</v>
      </c>
      <c r="B1" s="107" t="s">
        <v>2</v>
      </c>
      <c r="C1" s="108">
        <v>45444.0</v>
      </c>
    </row>
    <row r="2">
      <c r="A2" s="18">
        <v>306.0</v>
      </c>
      <c r="B2" s="16" t="s">
        <v>82</v>
      </c>
      <c r="C2" s="16" t="s">
        <v>135</v>
      </c>
    </row>
    <row r="3">
      <c r="A3" s="18">
        <v>307.0</v>
      </c>
      <c r="B3" s="16" t="s">
        <v>82</v>
      </c>
      <c r="C3" s="16" t="s">
        <v>135</v>
      </c>
    </row>
    <row r="4">
      <c r="A4" s="18">
        <v>308.0</v>
      </c>
      <c r="B4" s="16" t="s">
        <v>16</v>
      </c>
      <c r="C4" s="16" t="s">
        <v>81</v>
      </c>
    </row>
    <row r="5">
      <c r="A5" s="18">
        <v>309.0</v>
      </c>
      <c r="B5" s="16" t="s">
        <v>16</v>
      </c>
      <c r="C5" s="16" t="s">
        <v>81</v>
      </c>
    </row>
    <row r="6">
      <c r="A6" s="18">
        <v>1567.0</v>
      </c>
      <c r="B6" s="16" t="s">
        <v>82</v>
      </c>
      <c r="C6" s="16" t="s">
        <v>83</v>
      </c>
    </row>
    <row r="7">
      <c r="A7" s="18">
        <v>1572.0</v>
      </c>
      <c r="B7" s="16" t="s">
        <v>82</v>
      </c>
      <c r="C7" s="16" t="s">
        <v>83</v>
      </c>
    </row>
    <row r="8">
      <c r="A8" s="18">
        <v>1575.0</v>
      </c>
      <c r="B8" s="16" t="s">
        <v>82</v>
      </c>
      <c r="C8" s="16" t="s">
        <v>83</v>
      </c>
    </row>
    <row r="9">
      <c r="A9" s="18">
        <v>1586.0</v>
      </c>
      <c r="B9" s="16" t="s">
        <v>84</v>
      </c>
      <c r="C9" s="16" t="s">
        <v>85</v>
      </c>
    </row>
    <row r="10">
      <c r="A10" s="18">
        <v>1604.0</v>
      </c>
      <c r="B10" s="16" t="s">
        <v>84</v>
      </c>
      <c r="C10" s="16" t="s">
        <v>85</v>
      </c>
    </row>
    <row r="11">
      <c r="A11" s="18">
        <v>1618.0</v>
      </c>
      <c r="B11" s="16" t="s">
        <v>82</v>
      </c>
      <c r="C11" s="16" t="s">
        <v>83</v>
      </c>
    </row>
    <row r="12">
      <c r="A12" s="18">
        <v>1622.0</v>
      </c>
      <c r="B12" s="16" t="s">
        <v>84</v>
      </c>
      <c r="C12" s="16" t="s">
        <v>85</v>
      </c>
    </row>
    <row r="13">
      <c r="A13" s="18">
        <v>1627.0</v>
      </c>
      <c r="B13" s="16" t="s">
        <v>84</v>
      </c>
      <c r="C13" s="16" t="s">
        <v>85</v>
      </c>
    </row>
    <row r="14">
      <c r="A14" s="18">
        <v>1628.0</v>
      </c>
      <c r="B14" s="16" t="s">
        <v>84</v>
      </c>
      <c r="C14" s="16" t="s">
        <v>85</v>
      </c>
    </row>
    <row r="15">
      <c r="A15" s="18">
        <v>1629.0</v>
      </c>
      <c r="B15" s="16" t="s">
        <v>84</v>
      </c>
      <c r="C15" s="16" t="s">
        <v>85</v>
      </c>
    </row>
    <row r="16">
      <c r="A16" s="18">
        <v>1630.0</v>
      </c>
      <c r="B16" s="16" t="s">
        <v>84</v>
      </c>
      <c r="C16" s="16" t="s">
        <v>85</v>
      </c>
    </row>
    <row r="17">
      <c r="A17" s="18">
        <v>1633.0</v>
      </c>
      <c r="B17" s="16" t="s">
        <v>84</v>
      </c>
      <c r="C17" s="16" t="s">
        <v>85</v>
      </c>
    </row>
    <row r="18">
      <c r="A18" s="18">
        <v>1635.0</v>
      </c>
      <c r="B18" s="16" t="s">
        <v>84</v>
      </c>
      <c r="C18" s="16" t="s">
        <v>85</v>
      </c>
    </row>
    <row r="19">
      <c r="A19" s="18">
        <v>1636.0</v>
      </c>
      <c r="B19" s="16" t="s">
        <v>82</v>
      </c>
      <c r="C19" s="16" t="s">
        <v>135</v>
      </c>
    </row>
    <row r="20">
      <c r="A20" s="18">
        <v>1637.0</v>
      </c>
      <c r="B20" s="16" t="s">
        <v>84</v>
      </c>
      <c r="C20" s="16" t="s">
        <v>85</v>
      </c>
    </row>
    <row r="21">
      <c r="A21" s="18">
        <v>1639.0</v>
      </c>
      <c r="B21" s="16" t="s">
        <v>84</v>
      </c>
      <c r="C21" s="16" t="s">
        <v>85</v>
      </c>
    </row>
    <row r="22">
      <c r="A22" s="18">
        <v>1640.0</v>
      </c>
      <c r="B22" s="16" t="s">
        <v>84</v>
      </c>
      <c r="C22" s="16" t="s">
        <v>85</v>
      </c>
    </row>
    <row r="23">
      <c r="A23" s="18">
        <v>1641.0</v>
      </c>
      <c r="B23" s="16" t="s">
        <v>84</v>
      </c>
      <c r="C23" s="16" t="s">
        <v>85</v>
      </c>
    </row>
    <row r="24">
      <c r="A24" s="18">
        <v>1642.0</v>
      </c>
      <c r="B24" s="16" t="s">
        <v>84</v>
      </c>
      <c r="C24" s="16" t="s">
        <v>85</v>
      </c>
    </row>
    <row r="25">
      <c r="A25" s="18">
        <v>1643.0</v>
      </c>
      <c r="B25" s="16" t="s">
        <v>84</v>
      </c>
      <c r="C25" s="16" t="s">
        <v>85</v>
      </c>
    </row>
    <row r="26">
      <c r="A26" s="18">
        <v>1649.0</v>
      </c>
      <c r="B26" s="16" t="s">
        <v>84</v>
      </c>
      <c r="C26" s="16" t="s">
        <v>85</v>
      </c>
    </row>
    <row r="27">
      <c r="A27" s="18">
        <v>1657.0</v>
      </c>
      <c r="B27" s="16" t="s">
        <v>88</v>
      </c>
      <c r="C27" s="16" t="s">
        <v>89</v>
      </c>
    </row>
    <row r="28">
      <c r="A28" s="18">
        <v>1658.0</v>
      </c>
      <c r="B28" s="16" t="s">
        <v>16</v>
      </c>
      <c r="C28" s="16" t="s">
        <v>90</v>
      </c>
    </row>
    <row r="29">
      <c r="A29" s="18">
        <v>1659.0</v>
      </c>
      <c r="B29" s="16" t="s">
        <v>86</v>
      </c>
      <c r="C29" s="16" t="s">
        <v>87</v>
      </c>
    </row>
    <row r="30">
      <c r="A30" s="18">
        <v>1660.0</v>
      </c>
      <c r="B30" s="16" t="s">
        <v>88</v>
      </c>
      <c r="C30" s="16" t="s">
        <v>91</v>
      </c>
    </row>
    <row r="31">
      <c r="A31" s="18">
        <v>1661.0</v>
      </c>
      <c r="B31" s="16" t="s">
        <v>108</v>
      </c>
      <c r="C31" s="16" t="s">
        <v>115</v>
      </c>
    </row>
    <row r="32">
      <c r="A32" s="18">
        <v>1662.0</v>
      </c>
      <c r="B32" s="16" t="s">
        <v>93</v>
      </c>
      <c r="C32" s="16" t="s">
        <v>94</v>
      </c>
    </row>
    <row r="33">
      <c r="A33" s="18">
        <v>1663.0</v>
      </c>
      <c r="B33" s="16" t="s">
        <v>82</v>
      </c>
      <c r="C33" s="16" t="s">
        <v>83</v>
      </c>
    </row>
    <row r="34">
      <c r="A34" s="18">
        <v>1664.0</v>
      </c>
      <c r="B34" s="16" t="s">
        <v>86</v>
      </c>
      <c r="C34" s="16" t="s">
        <v>87</v>
      </c>
    </row>
    <row r="35">
      <c r="A35" s="18">
        <v>1665.0</v>
      </c>
      <c r="B35" s="16" t="s">
        <v>16</v>
      </c>
      <c r="C35" s="16" t="s">
        <v>96</v>
      </c>
    </row>
    <row r="36">
      <c r="A36" s="18">
        <v>1666.0</v>
      </c>
      <c r="B36" s="16" t="s">
        <v>93</v>
      </c>
      <c r="C36" s="16" t="s">
        <v>100</v>
      </c>
    </row>
    <row r="37">
      <c r="A37" s="18">
        <v>1667.0</v>
      </c>
      <c r="B37" s="16" t="s">
        <v>93</v>
      </c>
      <c r="C37" s="16" t="s">
        <v>94</v>
      </c>
    </row>
    <row r="38">
      <c r="A38" s="18">
        <v>1668.0</v>
      </c>
      <c r="B38" s="16" t="s">
        <v>97</v>
      </c>
      <c r="C38" s="16" t="s">
        <v>136</v>
      </c>
    </row>
    <row r="39">
      <c r="A39" s="18">
        <v>1669.0</v>
      </c>
      <c r="B39" s="16" t="s">
        <v>88</v>
      </c>
      <c r="C39" s="16" t="s">
        <v>91</v>
      </c>
    </row>
    <row r="40">
      <c r="A40" s="18">
        <v>1670.0</v>
      </c>
      <c r="B40" s="16" t="s">
        <v>88</v>
      </c>
      <c r="C40" s="16" t="s">
        <v>91</v>
      </c>
    </row>
    <row r="41">
      <c r="A41" s="18">
        <v>1671.0</v>
      </c>
      <c r="B41" s="16" t="s">
        <v>97</v>
      </c>
      <c r="C41" s="16" t="s">
        <v>136</v>
      </c>
    </row>
    <row r="42">
      <c r="A42" s="18">
        <v>1672.0</v>
      </c>
      <c r="B42" s="16" t="s">
        <v>88</v>
      </c>
      <c r="C42" s="16" t="s">
        <v>91</v>
      </c>
    </row>
    <row r="43">
      <c r="A43" s="18">
        <v>1673.0</v>
      </c>
      <c r="B43" s="16" t="s">
        <v>86</v>
      </c>
      <c r="C43" s="16" t="s">
        <v>92</v>
      </c>
    </row>
    <row r="44">
      <c r="A44" s="18">
        <v>1674.0</v>
      </c>
      <c r="B44" s="16" t="s">
        <v>93</v>
      </c>
      <c r="C44" s="16" t="s">
        <v>100</v>
      </c>
    </row>
    <row r="45">
      <c r="A45" s="18">
        <v>1675.0</v>
      </c>
      <c r="B45" s="16" t="s">
        <v>93</v>
      </c>
      <c r="C45" s="16" t="s">
        <v>100</v>
      </c>
    </row>
    <row r="46">
      <c r="A46" s="18">
        <v>1676.0</v>
      </c>
      <c r="B46" s="16" t="s">
        <v>86</v>
      </c>
      <c r="C46" s="16" t="s">
        <v>92</v>
      </c>
    </row>
    <row r="47">
      <c r="A47" s="18">
        <v>1677.0</v>
      </c>
      <c r="B47" s="16" t="s">
        <v>86</v>
      </c>
      <c r="C47" s="16" t="s">
        <v>95</v>
      </c>
    </row>
    <row r="48">
      <c r="A48" s="18">
        <v>1678.0</v>
      </c>
      <c r="B48" s="16" t="s">
        <v>86</v>
      </c>
      <c r="C48" s="16" t="s">
        <v>92</v>
      </c>
    </row>
    <row r="49">
      <c r="A49" s="18">
        <v>1679.0</v>
      </c>
      <c r="B49" s="16" t="s">
        <v>97</v>
      </c>
      <c r="C49" s="16" t="s">
        <v>136</v>
      </c>
    </row>
    <row r="50">
      <c r="A50" s="18">
        <v>1680.0</v>
      </c>
      <c r="B50" s="16" t="s">
        <v>86</v>
      </c>
      <c r="C50" s="16" t="s">
        <v>92</v>
      </c>
    </row>
    <row r="51">
      <c r="A51" s="18">
        <v>1682.0</v>
      </c>
      <c r="B51" s="16" t="s">
        <v>101</v>
      </c>
      <c r="C51" s="16" t="s">
        <v>102</v>
      </c>
    </row>
    <row r="52">
      <c r="A52" s="18">
        <v>1683.0</v>
      </c>
      <c r="B52" s="16" t="s">
        <v>86</v>
      </c>
      <c r="C52" s="16" t="s">
        <v>92</v>
      </c>
    </row>
    <row r="53">
      <c r="A53" s="18">
        <v>1684.0</v>
      </c>
      <c r="B53" s="16" t="s">
        <v>16</v>
      </c>
      <c r="C53" s="16" t="s">
        <v>90</v>
      </c>
    </row>
    <row r="54">
      <c r="A54" s="18">
        <v>1685.0</v>
      </c>
      <c r="B54" s="16" t="s">
        <v>86</v>
      </c>
      <c r="C54" s="16" t="s">
        <v>87</v>
      </c>
    </row>
    <row r="55">
      <c r="A55" s="18">
        <v>1687.0</v>
      </c>
      <c r="B55" s="16" t="s">
        <v>97</v>
      </c>
      <c r="C55" s="16" t="s">
        <v>136</v>
      </c>
    </row>
    <row r="56">
      <c r="A56" s="18">
        <v>1688.0</v>
      </c>
      <c r="B56" s="16" t="s">
        <v>86</v>
      </c>
      <c r="C56" s="16" t="s">
        <v>87</v>
      </c>
    </row>
    <row r="57">
      <c r="A57" s="18">
        <v>1689.0</v>
      </c>
      <c r="B57" s="16" t="s">
        <v>86</v>
      </c>
      <c r="C57" s="16" t="s">
        <v>87</v>
      </c>
    </row>
    <row r="58">
      <c r="A58" s="18">
        <v>1690.0</v>
      </c>
      <c r="B58" s="16" t="s">
        <v>97</v>
      </c>
      <c r="C58" s="16" t="s">
        <v>136</v>
      </c>
    </row>
    <row r="59">
      <c r="A59" s="18">
        <v>1691.0</v>
      </c>
      <c r="B59" s="16" t="s">
        <v>97</v>
      </c>
      <c r="C59" s="16" t="s">
        <v>136</v>
      </c>
    </row>
    <row r="60">
      <c r="A60" s="18">
        <v>1692.0</v>
      </c>
      <c r="B60" s="16" t="s">
        <v>97</v>
      </c>
      <c r="C60" s="16" t="s">
        <v>136</v>
      </c>
    </row>
    <row r="61">
      <c r="A61" s="18">
        <v>1693.0</v>
      </c>
      <c r="B61" s="16" t="s">
        <v>84</v>
      </c>
      <c r="C61" s="16" t="s">
        <v>85</v>
      </c>
    </row>
    <row r="62">
      <c r="A62" s="18">
        <v>1694.0</v>
      </c>
      <c r="B62" s="16" t="s">
        <v>88</v>
      </c>
      <c r="C62" s="16" t="s">
        <v>89</v>
      </c>
    </row>
    <row r="63">
      <c r="A63" s="18">
        <v>1695.0</v>
      </c>
      <c r="B63" s="16" t="s">
        <v>86</v>
      </c>
      <c r="C63" s="16" t="s">
        <v>87</v>
      </c>
    </row>
    <row r="64">
      <c r="A64" s="18">
        <v>1696.0</v>
      </c>
      <c r="B64" s="16" t="s">
        <v>97</v>
      </c>
      <c r="C64" s="16" t="s">
        <v>136</v>
      </c>
    </row>
    <row r="65">
      <c r="A65" s="18">
        <v>1697.0</v>
      </c>
      <c r="B65" s="16" t="s">
        <v>86</v>
      </c>
      <c r="C65" s="16" t="s">
        <v>87</v>
      </c>
    </row>
    <row r="66">
      <c r="A66" s="18">
        <v>1698.0</v>
      </c>
      <c r="B66" s="16" t="s">
        <v>16</v>
      </c>
      <c r="C66" s="16" t="s">
        <v>112</v>
      </c>
    </row>
    <row r="67">
      <c r="A67" s="18">
        <v>1701.0</v>
      </c>
      <c r="B67" s="16" t="s">
        <v>101</v>
      </c>
      <c r="C67" s="16" t="s">
        <v>103</v>
      </c>
    </row>
    <row r="68">
      <c r="A68" s="18">
        <v>1702.0</v>
      </c>
      <c r="B68" s="16" t="s">
        <v>97</v>
      </c>
      <c r="C68" s="16" t="s">
        <v>136</v>
      </c>
    </row>
    <row r="69">
      <c r="A69" s="18">
        <v>1704.0</v>
      </c>
      <c r="B69" s="16" t="s">
        <v>86</v>
      </c>
      <c r="C69" s="16" t="s">
        <v>87</v>
      </c>
    </row>
    <row r="70">
      <c r="A70" s="18">
        <v>1705.0</v>
      </c>
      <c r="B70" s="16" t="s">
        <v>101</v>
      </c>
      <c r="C70" s="16" t="s">
        <v>103</v>
      </c>
    </row>
    <row r="71">
      <c r="A71" s="18">
        <v>1706.0</v>
      </c>
      <c r="B71" s="16" t="s">
        <v>93</v>
      </c>
      <c r="C71" s="16" t="s">
        <v>94</v>
      </c>
    </row>
    <row r="72">
      <c r="A72" s="18">
        <v>1707.0</v>
      </c>
      <c r="B72" s="16" t="s">
        <v>97</v>
      </c>
      <c r="C72" s="16" t="s">
        <v>136</v>
      </c>
    </row>
    <row r="73">
      <c r="A73" s="18">
        <v>1708.0</v>
      </c>
      <c r="B73" s="16" t="s">
        <v>88</v>
      </c>
      <c r="C73" s="16" t="s">
        <v>104</v>
      </c>
    </row>
    <row r="74">
      <c r="A74" s="18">
        <v>1709.0</v>
      </c>
      <c r="B74" s="16" t="s">
        <v>86</v>
      </c>
      <c r="C74" s="16" t="s">
        <v>113</v>
      </c>
    </row>
    <row r="75">
      <c r="A75" s="18">
        <v>1710.0</v>
      </c>
      <c r="B75" s="16" t="s">
        <v>88</v>
      </c>
      <c r="C75" s="16" t="s">
        <v>104</v>
      </c>
    </row>
    <row r="76">
      <c r="A76" s="18">
        <v>1711.0</v>
      </c>
      <c r="B76" s="16" t="s">
        <v>86</v>
      </c>
      <c r="C76" s="16" t="s">
        <v>95</v>
      </c>
    </row>
    <row r="77">
      <c r="A77" s="18">
        <v>1712.0</v>
      </c>
      <c r="B77" s="16" t="s">
        <v>88</v>
      </c>
      <c r="C77" s="16" t="s">
        <v>104</v>
      </c>
    </row>
    <row r="78">
      <c r="A78" s="18">
        <v>1713.0</v>
      </c>
      <c r="B78" s="16" t="s">
        <v>86</v>
      </c>
      <c r="C78" s="16" t="s">
        <v>87</v>
      </c>
    </row>
    <row r="79">
      <c r="A79" s="18">
        <v>1714.0</v>
      </c>
      <c r="B79" s="16" t="s">
        <v>101</v>
      </c>
      <c r="C79" s="16" t="s">
        <v>102</v>
      </c>
    </row>
    <row r="80">
      <c r="A80" s="18">
        <v>1715.0</v>
      </c>
      <c r="B80" s="16" t="s">
        <v>101</v>
      </c>
      <c r="C80" s="16" t="s">
        <v>102</v>
      </c>
    </row>
    <row r="81">
      <c r="A81" s="18">
        <v>1716.0</v>
      </c>
      <c r="B81" s="16" t="s">
        <v>101</v>
      </c>
      <c r="C81" s="16" t="s">
        <v>102</v>
      </c>
    </row>
    <row r="82">
      <c r="A82" s="18">
        <v>1717.0</v>
      </c>
      <c r="B82" s="16" t="s">
        <v>16</v>
      </c>
      <c r="C82" s="16" t="s">
        <v>112</v>
      </c>
    </row>
    <row r="83">
      <c r="A83" s="18">
        <v>1718.0</v>
      </c>
      <c r="B83" s="16" t="s">
        <v>86</v>
      </c>
      <c r="C83" s="16" t="s">
        <v>87</v>
      </c>
    </row>
    <row r="84">
      <c r="A84" s="18">
        <v>1719.0</v>
      </c>
      <c r="B84" s="16" t="s">
        <v>86</v>
      </c>
      <c r="C84" s="16" t="s">
        <v>107</v>
      </c>
    </row>
    <row r="85">
      <c r="A85" s="18">
        <v>1720.0</v>
      </c>
      <c r="B85" s="16" t="s">
        <v>86</v>
      </c>
      <c r="C85" s="16" t="s">
        <v>87</v>
      </c>
    </row>
    <row r="86">
      <c r="A86" s="18">
        <v>1721.0</v>
      </c>
      <c r="B86" s="16" t="s">
        <v>101</v>
      </c>
      <c r="C86" s="16" t="s">
        <v>103</v>
      </c>
    </row>
    <row r="87">
      <c r="A87" s="18">
        <v>1722.0</v>
      </c>
      <c r="B87" s="16" t="s">
        <v>101</v>
      </c>
      <c r="C87" s="16" t="s">
        <v>103</v>
      </c>
    </row>
    <row r="88">
      <c r="A88" s="18">
        <v>1723.0</v>
      </c>
      <c r="B88" s="16" t="s">
        <v>101</v>
      </c>
      <c r="C88" s="16" t="s">
        <v>102</v>
      </c>
    </row>
    <row r="89">
      <c r="A89" s="18">
        <v>1724.0</v>
      </c>
      <c r="B89" s="16" t="s">
        <v>86</v>
      </c>
      <c r="C89" s="16" t="s">
        <v>92</v>
      </c>
    </row>
    <row r="90">
      <c r="A90" s="18">
        <v>1725.0</v>
      </c>
      <c r="B90" s="16" t="s">
        <v>101</v>
      </c>
      <c r="C90" s="16" t="s">
        <v>102</v>
      </c>
    </row>
    <row r="91">
      <c r="A91" s="18">
        <v>1726.0</v>
      </c>
      <c r="B91" s="16" t="s">
        <v>86</v>
      </c>
      <c r="C91" s="16" t="s">
        <v>107</v>
      </c>
    </row>
    <row r="92">
      <c r="A92" s="18">
        <v>1727.0</v>
      </c>
      <c r="B92" s="16" t="s">
        <v>108</v>
      </c>
      <c r="C92" s="16" t="s">
        <v>115</v>
      </c>
    </row>
    <row r="93">
      <c r="A93" s="18">
        <v>1728.0</v>
      </c>
      <c r="B93" s="16" t="s">
        <v>101</v>
      </c>
      <c r="C93" s="16" t="s">
        <v>102</v>
      </c>
    </row>
    <row r="94">
      <c r="A94" s="18">
        <v>1729.0</v>
      </c>
      <c r="B94" s="16" t="s">
        <v>101</v>
      </c>
      <c r="C94" s="16" t="s">
        <v>102</v>
      </c>
    </row>
    <row r="95">
      <c r="A95" s="18">
        <v>1730.0</v>
      </c>
      <c r="B95" s="16" t="s">
        <v>101</v>
      </c>
      <c r="C95" s="16" t="s">
        <v>102</v>
      </c>
    </row>
    <row r="96">
      <c r="A96" s="18">
        <v>1731.0</v>
      </c>
      <c r="B96" s="16" t="s">
        <v>86</v>
      </c>
      <c r="C96" s="16" t="s">
        <v>87</v>
      </c>
    </row>
    <row r="97">
      <c r="A97" s="18">
        <v>1732.0</v>
      </c>
      <c r="B97" s="16" t="s">
        <v>93</v>
      </c>
      <c r="C97" s="16" t="s">
        <v>94</v>
      </c>
    </row>
    <row r="98">
      <c r="A98" s="18">
        <v>1733.0</v>
      </c>
      <c r="B98" s="16" t="s">
        <v>97</v>
      </c>
      <c r="C98" s="16" t="s">
        <v>136</v>
      </c>
    </row>
    <row r="99">
      <c r="A99" s="18">
        <v>1734.0</v>
      </c>
      <c r="B99" s="16" t="s">
        <v>88</v>
      </c>
      <c r="C99" s="16" t="s">
        <v>89</v>
      </c>
    </row>
    <row r="100">
      <c r="A100" s="18">
        <v>1735.0</v>
      </c>
      <c r="B100" s="16" t="s">
        <v>86</v>
      </c>
      <c r="C100" s="16" t="s">
        <v>87</v>
      </c>
    </row>
    <row r="101">
      <c r="A101" s="18">
        <v>1736.0</v>
      </c>
      <c r="B101" s="16" t="s">
        <v>101</v>
      </c>
      <c r="C101" s="16" t="s">
        <v>103</v>
      </c>
    </row>
    <row r="102">
      <c r="A102" s="18">
        <v>1737.0</v>
      </c>
      <c r="B102" s="16" t="s">
        <v>86</v>
      </c>
      <c r="C102" s="16" t="s">
        <v>107</v>
      </c>
    </row>
    <row r="103">
      <c r="A103" s="18">
        <v>1738.0</v>
      </c>
      <c r="B103" s="16" t="s">
        <v>101</v>
      </c>
      <c r="C103" s="16" t="s">
        <v>103</v>
      </c>
    </row>
    <row r="104">
      <c r="A104" s="18">
        <v>1739.0</v>
      </c>
      <c r="B104" s="16" t="s">
        <v>101</v>
      </c>
      <c r="C104" s="16" t="s">
        <v>102</v>
      </c>
    </row>
    <row r="105">
      <c r="A105" s="18">
        <v>1740.0</v>
      </c>
      <c r="B105" s="16" t="s">
        <v>16</v>
      </c>
      <c r="C105" s="16" t="s">
        <v>96</v>
      </c>
    </row>
    <row r="106">
      <c r="A106" s="18">
        <v>1741.0</v>
      </c>
      <c r="B106" s="16" t="s">
        <v>108</v>
      </c>
      <c r="C106" s="16" t="s">
        <v>115</v>
      </c>
    </row>
    <row r="107">
      <c r="A107" s="18">
        <v>1742.0</v>
      </c>
      <c r="B107" s="16" t="s">
        <v>86</v>
      </c>
      <c r="C107" s="16" t="s">
        <v>95</v>
      </c>
    </row>
    <row r="108">
      <c r="A108" s="18">
        <v>1743.0</v>
      </c>
      <c r="B108" s="16" t="s">
        <v>84</v>
      </c>
      <c r="C108" s="16" t="s">
        <v>85</v>
      </c>
    </row>
    <row r="109">
      <c r="A109" s="18">
        <v>1745.0</v>
      </c>
      <c r="B109" s="16" t="s">
        <v>93</v>
      </c>
      <c r="C109" s="16" t="s">
        <v>94</v>
      </c>
    </row>
    <row r="110">
      <c r="A110" s="18">
        <v>1746.0</v>
      </c>
      <c r="B110" s="16" t="s">
        <v>101</v>
      </c>
      <c r="C110" s="16" t="s">
        <v>103</v>
      </c>
    </row>
    <row r="111">
      <c r="A111" s="18">
        <v>1747.0</v>
      </c>
      <c r="B111" s="16" t="s">
        <v>101</v>
      </c>
      <c r="C111" s="16" t="s">
        <v>103</v>
      </c>
    </row>
    <row r="112">
      <c r="A112" s="18">
        <v>1748.0</v>
      </c>
      <c r="B112" s="16" t="s">
        <v>97</v>
      </c>
      <c r="C112" s="16" t="s">
        <v>136</v>
      </c>
    </row>
    <row r="113">
      <c r="A113" s="18">
        <v>1749.0</v>
      </c>
      <c r="B113" s="16" t="s">
        <v>84</v>
      </c>
      <c r="C113" s="16" t="s">
        <v>85</v>
      </c>
    </row>
    <row r="114">
      <c r="A114" s="18">
        <v>1750.0</v>
      </c>
      <c r="B114" s="16" t="s">
        <v>93</v>
      </c>
      <c r="C114" s="16" t="s">
        <v>94</v>
      </c>
    </row>
    <row r="115">
      <c r="A115" s="18">
        <v>1751.0</v>
      </c>
      <c r="B115" s="16" t="s">
        <v>84</v>
      </c>
      <c r="C115" s="16" t="s">
        <v>85</v>
      </c>
    </row>
    <row r="116">
      <c r="A116" s="18">
        <v>1752.0</v>
      </c>
      <c r="B116" s="16" t="s">
        <v>84</v>
      </c>
      <c r="C116" s="16" t="s">
        <v>85</v>
      </c>
    </row>
    <row r="117">
      <c r="A117" s="18">
        <v>1753.0</v>
      </c>
      <c r="B117" s="16" t="s">
        <v>101</v>
      </c>
      <c r="C117" s="16" t="s">
        <v>103</v>
      </c>
    </row>
    <row r="118">
      <c r="A118" s="18">
        <v>1754.0</v>
      </c>
      <c r="B118" s="16" t="s">
        <v>86</v>
      </c>
      <c r="C118" s="16" t="s">
        <v>87</v>
      </c>
    </row>
    <row r="119">
      <c r="A119" s="18">
        <v>1755.0</v>
      </c>
      <c r="B119" s="16" t="s">
        <v>101</v>
      </c>
      <c r="C119" s="16" t="s">
        <v>102</v>
      </c>
    </row>
    <row r="120">
      <c r="A120" s="18">
        <v>1756.0</v>
      </c>
      <c r="B120" s="16" t="s">
        <v>97</v>
      </c>
      <c r="C120" s="16" t="s">
        <v>136</v>
      </c>
    </row>
    <row r="121">
      <c r="A121" s="18">
        <v>1757.0</v>
      </c>
      <c r="B121" s="16" t="s">
        <v>86</v>
      </c>
      <c r="C121" s="16" t="s">
        <v>113</v>
      </c>
    </row>
    <row r="122">
      <c r="A122" s="18">
        <v>1758.0</v>
      </c>
      <c r="B122" s="16" t="s">
        <v>101</v>
      </c>
      <c r="C122" s="16" t="s">
        <v>102</v>
      </c>
    </row>
    <row r="123">
      <c r="A123" s="18">
        <v>1759.0</v>
      </c>
      <c r="B123" s="16" t="s">
        <v>84</v>
      </c>
      <c r="C123" s="16" t="s">
        <v>85</v>
      </c>
    </row>
    <row r="124">
      <c r="A124" s="18">
        <v>1760.0</v>
      </c>
      <c r="B124" s="16" t="s">
        <v>86</v>
      </c>
      <c r="C124" s="16" t="s">
        <v>111</v>
      </c>
    </row>
    <row r="125">
      <c r="A125" s="18">
        <v>1761.0</v>
      </c>
      <c r="B125" s="16" t="s">
        <v>101</v>
      </c>
      <c r="C125" s="16" t="s">
        <v>103</v>
      </c>
    </row>
    <row r="126">
      <c r="A126" s="18">
        <v>1762.0</v>
      </c>
      <c r="B126" s="16" t="s">
        <v>86</v>
      </c>
      <c r="C126" s="16" t="s">
        <v>95</v>
      </c>
    </row>
    <row r="127">
      <c r="A127" s="18">
        <v>1763.0</v>
      </c>
      <c r="B127" s="16" t="s">
        <v>86</v>
      </c>
      <c r="C127" s="16" t="s">
        <v>107</v>
      </c>
    </row>
    <row r="128">
      <c r="A128" s="18">
        <v>1764.0</v>
      </c>
      <c r="B128" s="16" t="s">
        <v>16</v>
      </c>
      <c r="C128" s="16" t="s">
        <v>112</v>
      </c>
    </row>
    <row r="129">
      <c r="A129" s="18">
        <v>1765.0</v>
      </c>
      <c r="B129" s="16" t="s">
        <v>88</v>
      </c>
      <c r="C129" s="16" t="s">
        <v>89</v>
      </c>
    </row>
    <row r="130">
      <c r="A130" s="18">
        <v>1766.0</v>
      </c>
      <c r="B130" s="16" t="s">
        <v>16</v>
      </c>
      <c r="C130" s="16" t="s">
        <v>96</v>
      </c>
    </row>
    <row r="131">
      <c r="A131" s="18">
        <v>1767.0</v>
      </c>
      <c r="B131" s="16" t="s">
        <v>86</v>
      </c>
      <c r="C131" s="16" t="s">
        <v>87</v>
      </c>
    </row>
    <row r="132">
      <c r="A132" s="18">
        <v>1768.0</v>
      </c>
      <c r="B132" s="16" t="s">
        <v>86</v>
      </c>
      <c r="C132" s="16" t="s">
        <v>95</v>
      </c>
    </row>
    <row r="133">
      <c r="A133" s="18">
        <v>1769.0</v>
      </c>
      <c r="B133" s="16" t="s">
        <v>93</v>
      </c>
      <c r="C133" s="16" t="s">
        <v>94</v>
      </c>
    </row>
    <row r="134">
      <c r="A134" s="18">
        <v>1770.0</v>
      </c>
      <c r="B134" s="16" t="s">
        <v>101</v>
      </c>
      <c r="C134" s="16" t="s">
        <v>102</v>
      </c>
    </row>
    <row r="135">
      <c r="A135" s="18">
        <v>1774.0</v>
      </c>
      <c r="B135" s="16" t="s">
        <v>97</v>
      </c>
      <c r="C135" s="16" t="s">
        <v>136</v>
      </c>
    </row>
    <row r="136">
      <c r="A136" s="18">
        <v>1777.0</v>
      </c>
      <c r="B136" s="16" t="s">
        <v>84</v>
      </c>
      <c r="C136" s="16" t="s">
        <v>85</v>
      </c>
    </row>
    <row r="137">
      <c r="A137" s="18">
        <v>1778.0</v>
      </c>
      <c r="B137" s="16" t="s">
        <v>88</v>
      </c>
      <c r="C137" s="16" t="s">
        <v>104</v>
      </c>
    </row>
    <row r="138">
      <c r="A138" s="18">
        <v>1779.0</v>
      </c>
      <c r="B138" s="16" t="s">
        <v>86</v>
      </c>
      <c r="C138" s="16" t="s">
        <v>113</v>
      </c>
    </row>
    <row r="139">
      <c r="A139" s="18">
        <v>1780.0</v>
      </c>
      <c r="B139" s="16" t="s">
        <v>86</v>
      </c>
      <c r="C139" s="16" t="s">
        <v>106</v>
      </c>
    </row>
    <row r="140">
      <c r="A140" s="18">
        <v>1782.0</v>
      </c>
      <c r="B140" s="16" t="s">
        <v>86</v>
      </c>
      <c r="C140" s="16" t="s">
        <v>106</v>
      </c>
    </row>
    <row r="141">
      <c r="A141" s="18">
        <v>1783.0</v>
      </c>
      <c r="B141" s="16" t="s">
        <v>84</v>
      </c>
      <c r="C141" s="16" t="s">
        <v>85</v>
      </c>
    </row>
    <row r="142">
      <c r="A142" s="18">
        <v>1784.0</v>
      </c>
      <c r="B142" s="16" t="s">
        <v>88</v>
      </c>
      <c r="C142" s="16" t="s">
        <v>104</v>
      </c>
    </row>
    <row r="143">
      <c r="A143" s="18">
        <v>1785.0</v>
      </c>
      <c r="B143" s="16" t="s">
        <v>93</v>
      </c>
      <c r="C143" s="16" t="s">
        <v>94</v>
      </c>
    </row>
    <row r="144">
      <c r="A144" s="18">
        <v>1786.0</v>
      </c>
      <c r="B144" s="16" t="s">
        <v>88</v>
      </c>
      <c r="C144" s="16" t="s">
        <v>104</v>
      </c>
    </row>
    <row r="145">
      <c r="A145" s="18">
        <v>1787.0</v>
      </c>
      <c r="B145" s="16" t="s">
        <v>88</v>
      </c>
      <c r="C145" s="16" t="s">
        <v>104</v>
      </c>
    </row>
    <row r="146">
      <c r="A146" s="18">
        <v>1788.0</v>
      </c>
      <c r="B146" s="16" t="s">
        <v>97</v>
      </c>
      <c r="C146" s="16" t="s">
        <v>136</v>
      </c>
    </row>
    <row r="147">
      <c r="A147" s="18">
        <v>1789.0</v>
      </c>
      <c r="B147" s="16" t="s">
        <v>16</v>
      </c>
      <c r="C147" s="16" t="s">
        <v>112</v>
      </c>
    </row>
    <row r="148">
      <c r="A148" s="18">
        <v>1790.0</v>
      </c>
      <c r="B148" s="16" t="s">
        <v>16</v>
      </c>
      <c r="C148" s="16" t="s">
        <v>139</v>
      </c>
    </row>
    <row r="149">
      <c r="A149" s="18">
        <v>1791.0</v>
      </c>
      <c r="B149" s="16" t="s">
        <v>16</v>
      </c>
      <c r="C149" s="16" t="s">
        <v>139</v>
      </c>
    </row>
    <row r="150">
      <c r="A150" s="18">
        <v>1792.0</v>
      </c>
      <c r="B150" s="16" t="s">
        <v>16</v>
      </c>
      <c r="C150" s="16" t="s">
        <v>112</v>
      </c>
    </row>
    <row r="151">
      <c r="A151" s="18">
        <v>1793.0</v>
      </c>
      <c r="B151" s="16" t="s">
        <v>16</v>
      </c>
      <c r="C151" s="16" t="s">
        <v>112</v>
      </c>
    </row>
    <row r="152">
      <c r="A152" s="18">
        <v>1794.0</v>
      </c>
      <c r="B152" s="16" t="s">
        <v>16</v>
      </c>
      <c r="C152" s="16" t="s">
        <v>90</v>
      </c>
    </row>
    <row r="153">
      <c r="A153" s="18">
        <v>1795.0</v>
      </c>
      <c r="B153" s="16" t="s">
        <v>86</v>
      </c>
      <c r="C153" s="16" t="s">
        <v>87</v>
      </c>
    </row>
    <row r="154">
      <c r="A154" s="18">
        <v>1796.0</v>
      </c>
      <c r="B154" s="16" t="s">
        <v>97</v>
      </c>
      <c r="C154" s="16" t="s">
        <v>136</v>
      </c>
    </row>
    <row r="155">
      <c r="A155" s="18">
        <v>1797.0</v>
      </c>
      <c r="B155" s="16" t="s">
        <v>16</v>
      </c>
      <c r="C155" s="16" t="s">
        <v>112</v>
      </c>
    </row>
    <row r="156">
      <c r="A156" s="18">
        <v>1798.0</v>
      </c>
      <c r="B156" s="16" t="s">
        <v>101</v>
      </c>
      <c r="C156" s="16" t="s">
        <v>103</v>
      </c>
    </row>
    <row r="157">
      <c r="A157" s="18">
        <v>1799.0</v>
      </c>
      <c r="B157" s="16" t="s">
        <v>16</v>
      </c>
      <c r="C157" s="16" t="s">
        <v>140</v>
      </c>
    </row>
    <row r="158">
      <c r="A158" s="18">
        <v>1800.0</v>
      </c>
      <c r="B158" s="16" t="s">
        <v>16</v>
      </c>
      <c r="C158" s="16" t="s">
        <v>140</v>
      </c>
    </row>
    <row r="159">
      <c r="A159" s="18">
        <v>1801.0</v>
      </c>
      <c r="B159" s="16" t="s">
        <v>16</v>
      </c>
      <c r="C159" s="16" t="s">
        <v>140</v>
      </c>
    </row>
    <row r="160">
      <c r="A160" s="18">
        <v>1802.0</v>
      </c>
      <c r="B160" s="16" t="s">
        <v>84</v>
      </c>
      <c r="C160" s="16" t="s">
        <v>85</v>
      </c>
    </row>
    <row r="161">
      <c r="A161" s="18">
        <v>1803.0</v>
      </c>
      <c r="B161" s="16" t="s">
        <v>16</v>
      </c>
      <c r="C161" s="16" t="s">
        <v>140</v>
      </c>
    </row>
    <row r="162">
      <c r="A162" s="18">
        <v>1804.0</v>
      </c>
      <c r="B162" s="16" t="s">
        <v>16</v>
      </c>
      <c r="C162" s="16" t="s">
        <v>139</v>
      </c>
    </row>
    <row r="163">
      <c r="A163" s="18">
        <v>1805.0</v>
      </c>
      <c r="B163" s="16" t="s">
        <v>16</v>
      </c>
      <c r="C163" s="16" t="s">
        <v>140</v>
      </c>
    </row>
    <row r="164">
      <c r="A164" s="18">
        <v>1806.0</v>
      </c>
      <c r="B164" s="16" t="s">
        <v>16</v>
      </c>
      <c r="C164" s="16" t="s">
        <v>96</v>
      </c>
    </row>
    <row r="165">
      <c r="A165" s="18">
        <v>1807.0</v>
      </c>
      <c r="B165" s="16" t="s">
        <v>84</v>
      </c>
      <c r="C165" s="16" t="s">
        <v>85</v>
      </c>
    </row>
    <row r="166">
      <c r="A166" s="18">
        <v>1808.0</v>
      </c>
      <c r="B166" s="16" t="s">
        <v>16</v>
      </c>
      <c r="C166" s="16" t="s">
        <v>140</v>
      </c>
    </row>
    <row r="167">
      <c r="A167" s="18">
        <v>1809.0</v>
      </c>
      <c r="B167" s="16" t="s">
        <v>84</v>
      </c>
      <c r="C167" s="16" t="s">
        <v>114</v>
      </c>
    </row>
    <row r="168">
      <c r="A168" s="18">
        <v>1810.0</v>
      </c>
      <c r="B168" s="16" t="s">
        <v>86</v>
      </c>
      <c r="C168" s="16" t="s">
        <v>95</v>
      </c>
    </row>
    <row r="169">
      <c r="A169" s="18">
        <v>1811.0</v>
      </c>
      <c r="B169" s="16" t="s">
        <v>86</v>
      </c>
      <c r="C169" s="16" t="s">
        <v>95</v>
      </c>
    </row>
    <row r="170">
      <c r="A170" s="18">
        <v>1812.0</v>
      </c>
      <c r="B170" s="16" t="s">
        <v>93</v>
      </c>
      <c r="C170" s="16" t="s">
        <v>100</v>
      </c>
    </row>
    <row r="171">
      <c r="A171" s="18">
        <v>1813.0</v>
      </c>
      <c r="B171" s="16" t="s">
        <v>101</v>
      </c>
      <c r="C171" s="16" t="s">
        <v>103</v>
      </c>
    </row>
    <row r="172">
      <c r="A172" s="18">
        <v>1814.0</v>
      </c>
      <c r="B172" s="16" t="s">
        <v>101</v>
      </c>
      <c r="C172" s="16" t="s">
        <v>102</v>
      </c>
    </row>
    <row r="173">
      <c r="A173" s="18">
        <v>1815.0</v>
      </c>
      <c r="B173" s="16" t="s">
        <v>101</v>
      </c>
      <c r="C173" s="16" t="s">
        <v>102</v>
      </c>
    </row>
    <row r="174">
      <c r="A174" s="18">
        <v>1816.0</v>
      </c>
      <c r="B174" s="16" t="s">
        <v>101</v>
      </c>
      <c r="C174" s="16" t="s">
        <v>103</v>
      </c>
    </row>
    <row r="175">
      <c r="A175" s="18">
        <v>1817.0</v>
      </c>
      <c r="B175" s="16" t="s">
        <v>101</v>
      </c>
      <c r="C175" s="16" t="s">
        <v>103</v>
      </c>
    </row>
    <row r="176">
      <c r="A176" s="18">
        <v>1818.0</v>
      </c>
      <c r="B176" s="16" t="s">
        <v>101</v>
      </c>
      <c r="C176" s="16" t="s">
        <v>103</v>
      </c>
    </row>
    <row r="177">
      <c r="A177" s="18">
        <v>1819.0</v>
      </c>
      <c r="B177" s="16" t="s">
        <v>101</v>
      </c>
      <c r="C177" s="16" t="s">
        <v>103</v>
      </c>
    </row>
    <row r="178">
      <c r="A178" s="18">
        <v>1820.0</v>
      </c>
      <c r="B178" s="16" t="s">
        <v>101</v>
      </c>
      <c r="C178" s="16" t="s">
        <v>103</v>
      </c>
    </row>
    <row r="179">
      <c r="A179" s="18">
        <v>1821.0</v>
      </c>
      <c r="B179" s="16" t="s">
        <v>93</v>
      </c>
      <c r="C179" s="16" t="s">
        <v>94</v>
      </c>
    </row>
    <row r="180">
      <c r="A180" s="18">
        <v>1822.0</v>
      </c>
      <c r="B180" s="16" t="s">
        <v>16</v>
      </c>
      <c r="C180" s="16" t="s">
        <v>137</v>
      </c>
    </row>
    <row r="181">
      <c r="A181" s="18">
        <v>1823.0</v>
      </c>
      <c r="B181" s="16" t="s">
        <v>108</v>
      </c>
      <c r="C181" s="16" t="s">
        <v>115</v>
      </c>
    </row>
    <row r="182">
      <c r="A182" s="18">
        <v>1824.0</v>
      </c>
      <c r="B182" s="16" t="s">
        <v>101</v>
      </c>
      <c r="C182" s="16" t="s">
        <v>103</v>
      </c>
    </row>
    <row r="183">
      <c r="A183" s="18">
        <v>1825.0</v>
      </c>
      <c r="B183" s="16" t="s">
        <v>93</v>
      </c>
      <c r="C183" s="16" t="s">
        <v>94</v>
      </c>
    </row>
    <row r="184">
      <c r="A184" s="18">
        <v>1826.0</v>
      </c>
      <c r="B184" s="16" t="s">
        <v>101</v>
      </c>
      <c r="C184" s="16" t="s">
        <v>103</v>
      </c>
    </row>
    <row r="185">
      <c r="A185" s="18">
        <v>1827.0</v>
      </c>
      <c r="B185" s="16" t="s">
        <v>84</v>
      </c>
      <c r="C185" s="16" t="s">
        <v>114</v>
      </c>
    </row>
    <row r="186">
      <c r="A186" s="18">
        <v>1828.0</v>
      </c>
      <c r="B186" s="16" t="s">
        <v>93</v>
      </c>
      <c r="C186" s="16" t="s">
        <v>94</v>
      </c>
    </row>
    <row r="187">
      <c r="A187" s="18">
        <v>1829.0</v>
      </c>
      <c r="B187" s="16" t="s">
        <v>93</v>
      </c>
      <c r="C187" s="16" t="s">
        <v>94</v>
      </c>
    </row>
    <row r="188">
      <c r="A188" s="18">
        <v>1830.0</v>
      </c>
      <c r="B188" s="16" t="s">
        <v>88</v>
      </c>
      <c r="C188" s="16" t="s">
        <v>89</v>
      </c>
    </row>
    <row r="189">
      <c r="A189" s="18">
        <v>1831.0</v>
      </c>
      <c r="B189" s="16" t="s">
        <v>84</v>
      </c>
      <c r="C189" s="16" t="s">
        <v>85</v>
      </c>
    </row>
    <row r="190">
      <c r="A190" s="18">
        <v>1832.0</v>
      </c>
      <c r="B190" s="16" t="s">
        <v>84</v>
      </c>
      <c r="C190" s="16" t="s">
        <v>114</v>
      </c>
    </row>
    <row r="191">
      <c r="A191" s="18">
        <v>1833.0</v>
      </c>
      <c r="B191" s="16" t="s">
        <v>84</v>
      </c>
      <c r="C191" s="16" t="s">
        <v>85</v>
      </c>
    </row>
    <row r="192">
      <c r="A192" s="18">
        <v>1834.0</v>
      </c>
      <c r="B192" s="16" t="s">
        <v>16</v>
      </c>
      <c r="C192" s="16" t="s">
        <v>140</v>
      </c>
    </row>
    <row r="193">
      <c r="A193" s="18">
        <v>1835.0</v>
      </c>
      <c r="B193" s="16" t="s">
        <v>88</v>
      </c>
      <c r="C193" s="16" t="s">
        <v>104</v>
      </c>
    </row>
    <row r="194">
      <c r="A194" s="18">
        <v>1836.0</v>
      </c>
      <c r="B194" s="16" t="s">
        <v>84</v>
      </c>
      <c r="C194" s="16" t="s">
        <v>114</v>
      </c>
    </row>
    <row r="195">
      <c r="A195" s="18">
        <v>1837.0</v>
      </c>
      <c r="B195" s="16" t="s">
        <v>84</v>
      </c>
      <c r="C195" s="16" t="s">
        <v>85</v>
      </c>
    </row>
    <row r="196">
      <c r="A196" s="18">
        <v>1838.0</v>
      </c>
      <c r="B196" s="16" t="s">
        <v>84</v>
      </c>
      <c r="C196" s="16" t="s">
        <v>85</v>
      </c>
    </row>
    <row r="197">
      <c r="A197" s="18">
        <v>1839.0</v>
      </c>
      <c r="B197" s="16" t="s">
        <v>84</v>
      </c>
      <c r="C197" s="16" t="s">
        <v>85</v>
      </c>
    </row>
    <row r="198">
      <c r="A198" s="18">
        <v>1846.0</v>
      </c>
      <c r="B198" s="16" t="s">
        <v>16</v>
      </c>
      <c r="C198" s="16" t="s">
        <v>112</v>
      </c>
    </row>
    <row r="199">
      <c r="A199" s="18">
        <v>1847.0</v>
      </c>
      <c r="B199" s="16" t="s">
        <v>93</v>
      </c>
      <c r="C199" s="16" t="s">
        <v>94</v>
      </c>
    </row>
    <row r="200">
      <c r="A200" s="18">
        <v>1848.0</v>
      </c>
      <c r="B200" s="16" t="s">
        <v>16</v>
      </c>
      <c r="C200" s="16" t="s">
        <v>137</v>
      </c>
    </row>
    <row r="201">
      <c r="A201" s="18">
        <v>1849.0</v>
      </c>
      <c r="B201" s="16" t="s">
        <v>93</v>
      </c>
      <c r="C201" s="16" t="s">
        <v>94</v>
      </c>
    </row>
    <row r="202">
      <c r="A202" s="18">
        <v>1850.0</v>
      </c>
      <c r="B202" s="16" t="s">
        <v>93</v>
      </c>
      <c r="C202" s="16" t="s">
        <v>94</v>
      </c>
    </row>
    <row r="203">
      <c r="A203" s="18">
        <v>1851.0</v>
      </c>
      <c r="B203" s="16" t="s">
        <v>97</v>
      </c>
      <c r="C203" s="16" t="s">
        <v>136</v>
      </c>
    </row>
    <row r="204">
      <c r="A204" s="18">
        <v>1852.0</v>
      </c>
      <c r="B204" s="16" t="s">
        <v>93</v>
      </c>
      <c r="C204" s="16" t="s">
        <v>94</v>
      </c>
    </row>
    <row r="205">
      <c r="A205" s="18">
        <v>1853.0</v>
      </c>
      <c r="B205" s="16" t="s">
        <v>16</v>
      </c>
      <c r="C205" s="16" t="s">
        <v>139</v>
      </c>
    </row>
    <row r="206">
      <c r="A206" s="18">
        <v>1854.0</v>
      </c>
      <c r="B206" s="16" t="s">
        <v>86</v>
      </c>
      <c r="C206" s="16" t="s">
        <v>111</v>
      </c>
    </row>
    <row r="207">
      <c r="A207" s="18">
        <v>1855.0</v>
      </c>
      <c r="B207" s="16" t="s">
        <v>93</v>
      </c>
      <c r="C207" s="16" t="s">
        <v>94</v>
      </c>
    </row>
    <row r="208">
      <c r="A208" s="18">
        <v>1856.0</v>
      </c>
      <c r="B208" s="16" t="s">
        <v>86</v>
      </c>
      <c r="C208" s="16" t="s">
        <v>111</v>
      </c>
    </row>
    <row r="209">
      <c r="A209" s="18">
        <v>1857.0</v>
      </c>
      <c r="B209" s="16" t="s">
        <v>86</v>
      </c>
      <c r="C209" s="16" t="s">
        <v>111</v>
      </c>
    </row>
    <row r="210">
      <c r="A210" s="18">
        <v>1858.0</v>
      </c>
      <c r="B210" s="16" t="s">
        <v>86</v>
      </c>
      <c r="C210" s="16" t="s">
        <v>107</v>
      </c>
    </row>
    <row r="211">
      <c r="A211" s="18">
        <v>1859.0</v>
      </c>
      <c r="B211" s="16" t="s">
        <v>93</v>
      </c>
      <c r="C211" s="16" t="s">
        <v>94</v>
      </c>
    </row>
    <row r="212">
      <c r="A212" s="18">
        <v>1860.0</v>
      </c>
      <c r="B212" s="16" t="s">
        <v>86</v>
      </c>
      <c r="C212" s="16" t="s">
        <v>107</v>
      </c>
    </row>
    <row r="213">
      <c r="A213" s="18">
        <v>1861.0</v>
      </c>
      <c r="B213" s="16" t="s">
        <v>86</v>
      </c>
      <c r="C213" s="16" t="s">
        <v>107</v>
      </c>
    </row>
    <row r="214">
      <c r="A214" s="18">
        <v>1862.0</v>
      </c>
      <c r="B214" s="16" t="s">
        <v>93</v>
      </c>
      <c r="C214" s="16" t="s">
        <v>94</v>
      </c>
    </row>
    <row r="215">
      <c r="A215" s="18">
        <v>1863.0</v>
      </c>
      <c r="B215" s="16" t="s">
        <v>86</v>
      </c>
      <c r="C215" s="16" t="s">
        <v>92</v>
      </c>
    </row>
    <row r="216">
      <c r="A216" s="18">
        <v>1864.0</v>
      </c>
      <c r="B216" s="16" t="s">
        <v>84</v>
      </c>
      <c r="C216" s="16" t="s">
        <v>85</v>
      </c>
    </row>
    <row r="217">
      <c r="A217" s="18">
        <v>1865.0</v>
      </c>
      <c r="B217" s="16" t="s">
        <v>93</v>
      </c>
      <c r="C217" s="16" t="s">
        <v>94</v>
      </c>
    </row>
    <row r="218">
      <c r="A218" s="18">
        <v>1866.0</v>
      </c>
      <c r="B218" s="16" t="s">
        <v>86</v>
      </c>
      <c r="C218" s="16" t="s">
        <v>107</v>
      </c>
    </row>
    <row r="219">
      <c r="A219" s="18">
        <v>1867.0</v>
      </c>
      <c r="B219" s="16" t="s">
        <v>93</v>
      </c>
      <c r="C219" s="16" t="s">
        <v>94</v>
      </c>
    </row>
    <row r="220">
      <c r="A220" s="18">
        <v>1868.0</v>
      </c>
      <c r="B220" s="16" t="s">
        <v>88</v>
      </c>
      <c r="C220" s="16" t="s">
        <v>104</v>
      </c>
    </row>
    <row r="221">
      <c r="A221" s="18">
        <v>1869.0</v>
      </c>
      <c r="B221" s="16" t="s">
        <v>93</v>
      </c>
      <c r="C221" s="16" t="s">
        <v>94</v>
      </c>
    </row>
    <row r="222">
      <c r="A222" s="18">
        <v>1870.0</v>
      </c>
      <c r="B222" s="16" t="s">
        <v>93</v>
      </c>
      <c r="C222" s="16" t="s">
        <v>94</v>
      </c>
    </row>
    <row r="223">
      <c r="A223" s="18">
        <v>1871.0</v>
      </c>
      <c r="B223" s="16" t="s">
        <v>93</v>
      </c>
      <c r="C223" s="16" t="s">
        <v>94</v>
      </c>
    </row>
    <row r="224">
      <c r="A224" s="18">
        <v>1872.0</v>
      </c>
      <c r="B224" s="16" t="s">
        <v>93</v>
      </c>
      <c r="C224" s="16" t="s">
        <v>94</v>
      </c>
    </row>
    <row r="225">
      <c r="A225" s="18">
        <v>1873.0</v>
      </c>
      <c r="B225" s="16" t="s">
        <v>93</v>
      </c>
      <c r="C225" s="16" t="s">
        <v>94</v>
      </c>
    </row>
    <row r="226">
      <c r="A226" s="18">
        <v>1874.0</v>
      </c>
      <c r="B226" s="16" t="s">
        <v>93</v>
      </c>
      <c r="C226" s="16" t="s">
        <v>94</v>
      </c>
    </row>
    <row r="227">
      <c r="A227" s="18">
        <v>1875.0</v>
      </c>
      <c r="B227" s="16" t="s">
        <v>93</v>
      </c>
      <c r="C227" s="16" t="s">
        <v>94</v>
      </c>
    </row>
    <row r="228">
      <c r="A228" s="18">
        <v>1876.0</v>
      </c>
      <c r="B228" s="16" t="s">
        <v>93</v>
      </c>
      <c r="C228" s="16" t="s">
        <v>94</v>
      </c>
    </row>
    <row r="229">
      <c r="A229" s="18">
        <v>1877.0</v>
      </c>
      <c r="B229" s="16" t="s">
        <v>93</v>
      </c>
      <c r="C229" s="16" t="s">
        <v>94</v>
      </c>
    </row>
    <row r="230">
      <c r="A230" s="18">
        <v>1878.0</v>
      </c>
      <c r="B230" s="16" t="s">
        <v>82</v>
      </c>
      <c r="C230" s="16" t="s">
        <v>135</v>
      </c>
    </row>
    <row r="231">
      <c r="A231" s="18">
        <v>1879.0</v>
      </c>
      <c r="B231" s="16" t="s">
        <v>93</v>
      </c>
      <c r="C231" s="16" t="s">
        <v>94</v>
      </c>
    </row>
    <row r="232">
      <c r="A232" s="18">
        <v>1880.0</v>
      </c>
      <c r="B232" s="16" t="s">
        <v>93</v>
      </c>
      <c r="C232" s="16" t="s">
        <v>94</v>
      </c>
    </row>
    <row r="233">
      <c r="A233" s="18">
        <v>1881.0</v>
      </c>
      <c r="B233" s="16" t="s">
        <v>93</v>
      </c>
      <c r="C233" s="16" t="s">
        <v>94</v>
      </c>
    </row>
    <row r="234">
      <c r="A234" s="18">
        <v>1882.0</v>
      </c>
      <c r="B234" s="16" t="s">
        <v>16</v>
      </c>
      <c r="C234" s="16" t="s">
        <v>139</v>
      </c>
    </row>
    <row r="235">
      <c r="A235" s="18">
        <v>1883.0</v>
      </c>
      <c r="B235" s="16" t="s">
        <v>93</v>
      </c>
      <c r="C235" s="16" t="s">
        <v>94</v>
      </c>
    </row>
    <row r="236">
      <c r="A236" s="18">
        <v>1884.0</v>
      </c>
      <c r="B236" s="16" t="s">
        <v>108</v>
      </c>
      <c r="C236" s="16" t="s">
        <v>115</v>
      </c>
    </row>
    <row r="237">
      <c r="A237" s="18">
        <v>1885.0</v>
      </c>
      <c r="B237" s="16" t="s">
        <v>84</v>
      </c>
      <c r="C237" s="16" t="s">
        <v>85</v>
      </c>
    </row>
    <row r="238">
      <c r="A238" s="18">
        <v>1886.0</v>
      </c>
      <c r="B238" s="16" t="s">
        <v>93</v>
      </c>
      <c r="C238" s="16" t="s">
        <v>94</v>
      </c>
    </row>
    <row r="239">
      <c r="A239" s="18">
        <v>1887.0</v>
      </c>
      <c r="B239" s="16" t="s">
        <v>93</v>
      </c>
      <c r="C239" s="16" t="s">
        <v>94</v>
      </c>
    </row>
    <row r="240">
      <c r="A240" s="18">
        <v>1888.0</v>
      </c>
      <c r="B240" s="16" t="s">
        <v>93</v>
      </c>
      <c r="C240" s="16" t="s">
        <v>94</v>
      </c>
    </row>
    <row r="241">
      <c r="A241" s="18">
        <v>1889.0</v>
      </c>
      <c r="B241" s="16" t="s">
        <v>108</v>
      </c>
      <c r="C241" s="16" t="s">
        <v>115</v>
      </c>
    </row>
    <row r="242">
      <c r="A242" s="18">
        <v>1890.0</v>
      </c>
      <c r="B242" s="16" t="s">
        <v>86</v>
      </c>
      <c r="C242" s="16" t="s">
        <v>106</v>
      </c>
    </row>
    <row r="243">
      <c r="A243" s="18">
        <v>1891.0</v>
      </c>
      <c r="B243" s="16" t="s">
        <v>93</v>
      </c>
      <c r="C243" s="16" t="s">
        <v>94</v>
      </c>
    </row>
    <row r="244">
      <c r="A244" s="18">
        <v>1892.0</v>
      </c>
      <c r="B244" s="16" t="s">
        <v>84</v>
      </c>
      <c r="C244" s="16" t="s">
        <v>114</v>
      </c>
    </row>
    <row r="245">
      <c r="A245" s="18">
        <v>1893.0</v>
      </c>
      <c r="B245" s="16" t="s">
        <v>84</v>
      </c>
      <c r="C245" s="16" t="s">
        <v>114</v>
      </c>
    </row>
    <row r="246">
      <c r="A246" s="18">
        <v>1894.0</v>
      </c>
      <c r="B246" s="16" t="s">
        <v>86</v>
      </c>
      <c r="C246" s="16" t="s">
        <v>111</v>
      </c>
    </row>
    <row r="247">
      <c r="A247" s="18">
        <v>1895.0</v>
      </c>
      <c r="B247" s="16" t="s">
        <v>16</v>
      </c>
      <c r="C247" s="16" t="s">
        <v>139</v>
      </c>
    </row>
    <row r="248">
      <c r="A248" s="18">
        <v>1896.0</v>
      </c>
      <c r="B248" s="16" t="s">
        <v>108</v>
      </c>
      <c r="C248" s="16" t="s">
        <v>115</v>
      </c>
    </row>
    <row r="249">
      <c r="A249" s="18">
        <v>1897.0</v>
      </c>
      <c r="B249" s="16" t="s">
        <v>84</v>
      </c>
      <c r="C249" s="16" t="s">
        <v>114</v>
      </c>
    </row>
    <row r="250">
      <c r="A250" s="18">
        <v>1898.0</v>
      </c>
      <c r="B250" s="16" t="s">
        <v>84</v>
      </c>
      <c r="C250" s="16" t="s">
        <v>114</v>
      </c>
    </row>
    <row r="251">
      <c r="A251" s="18">
        <v>1899.0</v>
      </c>
      <c r="B251" s="16" t="s">
        <v>84</v>
      </c>
      <c r="C251" s="16" t="s">
        <v>114</v>
      </c>
    </row>
    <row r="252">
      <c r="A252" s="18">
        <v>1900.0</v>
      </c>
      <c r="B252" s="16" t="s">
        <v>84</v>
      </c>
      <c r="C252" s="16" t="s">
        <v>114</v>
      </c>
    </row>
    <row r="253">
      <c r="A253" s="18">
        <v>1901.0</v>
      </c>
      <c r="B253" s="16" t="s">
        <v>86</v>
      </c>
      <c r="C253" s="16" t="s">
        <v>111</v>
      </c>
    </row>
    <row r="254">
      <c r="A254" s="18">
        <v>1902.0</v>
      </c>
      <c r="B254" s="16" t="s">
        <v>86</v>
      </c>
      <c r="C254" s="16" t="s">
        <v>111</v>
      </c>
    </row>
    <row r="255">
      <c r="A255" s="18">
        <v>1903.0</v>
      </c>
      <c r="B255" s="16" t="s">
        <v>16</v>
      </c>
      <c r="C255" s="16" t="s">
        <v>137</v>
      </c>
    </row>
    <row r="256">
      <c r="A256" s="18">
        <v>1904.0</v>
      </c>
      <c r="B256" s="16" t="s">
        <v>108</v>
      </c>
      <c r="C256" s="16" t="s">
        <v>141</v>
      </c>
    </row>
    <row r="257">
      <c r="A257" s="18">
        <v>1905.0</v>
      </c>
      <c r="B257" s="16" t="s">
        <v>108</v>
      </c>
      <c r="C257" s="16" t="s">
        <v>115</v>
      </c>
    </row>
    <row r="258">
      <c r="A258" s="18">
        <v>1906.0</v>
      </c>
      <c r="B258" s="16" t="s">
        <v>108</v>
      </c>
      <c r="C258" s="16" t="s">
        <v>115</v>
      </c>
    </row>
    <row r="259">
      <c r="A259" s="18">
        <v>1907.0</v>
      </c>
      <c r="B259" s="16" t="s">
        <v>108</v>
      </c>
      <c r="C259" s="16" t="s">
        <v>115</v>
      </c>
    </row>
    <row r="260">
      <c r="A260" s="18">
        <v>1908.0</v>
      </c>
      <c r="B260" s="16" t="s">
        <v>93</v>
      </c>
      <c r="C260" s="16" t="s">
        <v>94</v>
      </c>
    </row>
    <row r="261">
      <c r="A261" s="18">
        <v>1909.0</v>
      </c>
      <c r="B261" s="16" t="s">
        <v>93</v>
      </c>
      <c r="C261" s="16" t="s">
        <v>94</v>
      </c>
    </row>
    <row r="262">
      <c r="A262" s="18">
        <v>1910.0</v>
      </c>
      <c r="B262" s="16" t="s">
        <v>108</v>
      </c>
      <c r="C262" s="16" t="s">
        <v>141</v>
      </c>
    </row>
    <row r="263">
      <c r="A263" s="18">
        <v>1911.0</v>
      </c>
      <c r="B263" s="16" t="s">
        <v>16</v>
      </c>
      <c r="C263" s="16" t="s">
        <v>112</v>
      </c>
    </row>
    <row r="264">
      <c r="A264" s="18">
        <v>1912.0</v>
      </c>
      <c r="B264" s="16" t="s">
        <v>108</v>
      </c>
      <c r="C264" s="16" t="s">
        <v>115</v>
      </c>
    </row>
    <row r="265">
      <c r="A265" s="18">
        <v>1913.0</v>
      </c>
      <c r="B265" s="16" t="s">
        <v>108</v>
      </c>
      <c r="C265" s="16" t="s">
        <v>115</v>
      </c>
    </row>
    <row r="266">
      <c r="A266" s="18">
        <v>1914.0</v>
      </c>
      <c r="B266" s="16" t="s">
        <v>108</v>
      </c>
      <c r="C266" s="16" t="s">
        <v>115</v>
      </c>
    </row>
    <row r="267">
      <c r="A267" s="18">
        <v>1915.0</v>
      </c>
      <c r="B267" s="16" t="s">
        <v>93</v>
      </c>
      <c r="C267" s="16" t="s">
        <v>94</v>
      </c>
    </row>
    <row r="268">
      <c r="A268" s="18">
        <v>1916.0</v>
      </c>
      <c r="B268" s="16" t="s">
        <v>108</v>
      </c>
      <c r="C268" s="16" t="s">
        <v>115</v>
      </c>
    </row>
    <row r="269">
      <c r="A269" s="18">
        <v>1917.0</v>
      </c>
      <c r="B269" s="16" t="s">
        <v>108</v>
      </c>
      <c r="C269" s="16" t="s">
        <v>141</v>
      </c>
    </row>
    <row r="270">
      <c r="A270" s="18">
        <v>1918.0</v>
      </c>
      <c r="B270" s="16" t="s">
        <v>82</v>
      </c>
      <c r="C270" s="16" t="s">
        <v>135</v>
      </c>
    </row>
    <row r="271">
      <c r="A271" s="18">
        <v>1919.0</v>
      </c>
      <c r="B271" s="16" t="s">
        <v>108</v>
      </c>
      <c r="C271" s="16" t="s">
        <v>115</v>
      </c>
    </row>
    <row r="272">
      <c r="A272" s="18">
        <v>1920.0</v>
      </c>
      <c r="B272" s="16" t="s">
        <v>82</v>
      </c>
      <c r="C272" s="16" t="s">
        <v>135</v>
      </c>
    </row>
    <row r="273">
      <c r="A273" s="18">
        <v>1921.0</v>
      </c>
      <c r="B273" s="16" t="s">
        <v>93</v>
      </c>
      <c r="C273" s="16" t="s">
        <v>94</v>
      </c>
    </row>
    <row r="274">
      <c r="A274" s="18">
        <v>1922.0</v>
      </c>
      <c r="B274" s="16" t="s">
        <v>82</v>
      </c>
      <c r="C274" s="16" t="s">
        <v>135</v>
      </c>
    </row>
    <row r="275">
      <c r="A275" s="18">
        <v>1923.0</v>
      </c>
      <c r="B275" s="16" t="s">
        <v>108</v>
      </c>
      <c r="C275" s="16" t="s">
        <v>115</v>
      </c>
    </row>
    <row r="276">
      <c r="A276" s="18">
        <v>1924.0</v>
      </c>
      <c r="B276" s="16" t="s">
        <v>82</v>
      </c>
      <c r="C276" s="16" t="s">
        <v>135</v>
      </c>
    </row>
    <row r="277">
      <c r="A277" s="18">
        <v>1925.0</v>
      </c>
      <c r="B277" s="16" t="s">
        <v>108</v>
      </c>
      <c r="C277" s="16" t="s">
        <v>115</v>
      </c>
    </row>
    <row r="278">
      <c r="A278" s="18">
        <v>1926.0</v>
      </c>
      <c r="B278" s="16" t="s">
        <v>108</v>
      </c>
      <c r="C278" s="16" t="s">
        <v>115</v>
      </c>
    </row>
    <row r="279">
      <c r="A279" s="18">
        <v>1927.0</v>
      </c>
      <c r="B279" s="16" t="s">
        <v>108</v>
      </c>
      <c r="C279" s="16" t="s">
        <v>115</v>
      </c>
    </row>
    <row r="280">
      <c r="A280" s="18">
        <v>1928.0</v>
      </c>
      <c r="B280" s="16" t="s">
        <v>108</v>
      </c>
      <c r="C280" s="16" t="s">
        <v>141</v>
      </c>
    </row>
    <row r="281">
      <c r="A281" s="18">
        <v>1929.0</v>
      </c>
      <c r="B281" s="16" t="s">
        <v>16</v>
      </c>
      <c r="C281" s="16" t="s">
        <v>112</v>
      </c>
    </row>
    <row r="282">
      <c r="A282" s="18">
        <v>1930.0</v>
      </c>
      <c r="B282" s="16" t="s">
        <v>108</v>
      </c>
      <c r="C282" s="16" t="s">
        <v>115</v>
      </c>
    </row>
    <row r="283">
      <c r="A283" s="18">
        <v>1931.0</v>
      </c>
      <c r="B283" s="16" t="s">
        <v>108</v>
      </c>
      <c r="C283" s="16" t="s">
        <v>115</v>
      </c>
    </row>
    <row r="284">
      <c r="A284" s="18">
        <v>1932.0</v>
      </c>
      <c r="B284" s="16" t="s">
        <v>93</v>
      </c>
      <c r="C284" s="16" t="s">
        <v>94</v>
      </c>
    </row>
    <row r="285">
      <c r="A285" s="18">
        <v>1933.0</v>
      </c>
      <c r="B285" s="16" t="s">
        <v>108</v>
      </c>
      <c r="C285" s="16" t="s">
        <v>115</v>
      </c>
    </row>
    <row r="286">
      <c r="A286" s="18">
        <v>1934.0</v>
      </c>
      <c r="B286" s="16" t="s">
        <v>93</v>
      </c>
      <c r="C286" s="16" t="s">
        <v>94</v>
      </c>
    </row>
    <row r="287">
      <c r="A287" s="18">
        <v>1935.0</v>
      </c>
      <c r="B287" s="16" t="s">
        <v>93</v>
      </c>
      <c r="C287" s="16" t="s">
        <v>100</v>
      </c>
    </row>
    <row r="288">
      <c r="A288" s="18">
        <v>1936.0</v>
      </c>
      <c r="B288" s="16" t="s">
        <v>93</v>
      </c>
      <c r="C288" s="16" t="s">
        <v>94</v>
      </c>
    </row>
    <row r="289">
      <c r="A289" s="18">
        <v>1937.0</v>
      </c>
      <c r="B289" s="16" t="s">
        <v>108</v>
      </c>
      <c r="C289" s="16" t="s">
        <v>141</v>
      </c>
    </row>
    <row r="290">
      <c r="A290" s="18">
        <v>1938.0</v>
      </c>
      <c r="B290" s="16" t="s">
        <v>16</v>
      </c>
      <c r="C290" s="16" t="s">
        <v>139</v>
      </c>
    </row>
    <row r="291">
      <c r="A291" s="18">
        <v>1939.0</v>
      </c>
      <c r="B291" s="16" t="s">
        <v>84</v>
      </c>
      <c r="C291" s="16" t="s">
        <v>114</v>
      </c>
    </row>
    <row r="292">
      <c r="A292" s="18">
        <v>1940.0</v>
      </c>
      <c r="B292" s="16" t="s">
        <v>93</v>
      </c>
      <c r="C292" s="16" t="s">
        <v>94</v>
      </c>
    </row>
    <row r="293">
      <c r="A293" s="18">
        <v>1941.0</v>
      </c>
      <c r="B293" s="16" t="s">
        <v>108</v>
      </c>
      <c r="C293" s="16" t="s">
        <v>115</v>
      </c>
    </row>
    <row r="294">
      <c r="A294" s="18">
        <v>1942.0</v>
      </c>
      <c r="B294" s="16" t="s">
        <v>108</v>
      </c>
      <c r="C294" s="16" t="s">
        <v>115</v>
      </c>
    </row>
    <row r="295">
      <c r="A295" s="18">
        <v>1943.0</v>
      </c>
      <c r="B295" s="16" t="s">
        <v>108</v>
      </c>
      <c r="C295" s="16" t="s">
        <v>115</v>
      </c>
    </row>
    <row r="296">
      <c r="A296" s="18">
        <v>1944.0</v>
      </c>
      <c r="B296" s="16" t="s">
        <v>108</v>
      </c>
      <c r="C296" s="16" t="s">
        <v>115</v>
      </c>
    </row>
    <row r="297">
      <c r="A297" s="18">
        <v>1945.0</v>
      </c>
      <c r="B297" s="16" t="s">
        <v>108</v>
      </c>
      <c r="C297" s="16" t="s">
        <v>115</v>
      </c>
    </row>
    <row r="298">
      <c r="A298" s="18">
        <v>1946.0</v>
      </c>
      <c r="B298" s="16" t="s">
        <v>108</v>
      </c>
      <c r="C298" s="16" t="s">
        <v>115</v>
      </c>
    </row>
    <row r="299">
      <c r="A299" s="18">
        <v>1947.0</v>
      </c>
      <c r="B299" s="16" t="s">
        <v>108</v>
      </c>
      <c r="C299" s="16" t="s">
        <v>115</v>
      </c>
    </row>
    <row r="300">
      <c r="A300" s="18">
        <v>1948.0</v>
      </c>
      <c r="B300" s="16" t="s">
        <v>108</v>
      </c>
      <c r="C300" s="16" t="s">
        <v>115</v>
      </c>
    </row>
    <row r="301">
      <c r="A301" s="18">
        <v>1949.0</v>
      </c>
      <c r="B301" s="16" t="s">
        <v>108</v>
      </c>
      <c r="C301" s="16" t="s">
        <v>115</v>
      </c>
    </row>
    <row r="302">
      <c r="A302" s="18">
        <v>1950.0</v>
      </c>
      <c r="B302" s="16" t="s">
        <v>108</v>
      </c>
      <c r="C302" s="16" t="s">
        <v>115</v>
      </c>
    </row>
    <row r="303">
      <c r="A303" s="18">
        <v>1951.0</v>
      </c>
      <c r="B303" s="16" t="s">
        <v>108</v>
      </c>
      <c r="C303" s="16" t="s">
        <v>141</v>
      </c>
    </row>
    <row r="304">
      <c r="A304" s="18">
        <v>1952.0</v>
      </c>
      <c r="B304" s="16" t="s">
        <v>108</v>
      </c>
      <c r="C304" s="16" t="s">
        <v>141</v>
      </c>
    </row>
    <row r="305">
      <c r="A305" s="18">
        <v>1953.0</v>
      </c>
      <c r="B305" s="16" t="s">
        <v>108</v>
      </c>
      <c r="C305" s="16" t="s">
        <v>116</v>
      </c>
    </row>
    <row r="306">
      <c r="A306" s="18">
        <v>1954.0</v>
      </c>
      <c r="B306" s="16" t="s">
        <v>108</v>
      </c>
      <c r="C306" s="16" t="s">
        <v>115</v>
      </c>
    </row>
    <row r="307">
      <c r="A307" s="18">
        <v>1955.0</v>
      </c>
      <c r="B307" s="16" t="s">
        <v>108</v>
      </c>
      <c r="C307" s="16" t="s">
        <v>115</v>
      </c>
    </row>
    <row r="308">
      <c r="A308" s="18">
        <v>1956.0</v>
      </c>
      <c r="B308" s="16" t="s">
        <v>82</v>
      </c>
      <c r="C308" s="16" t="s">
        <v>135</v>
      </c>
    </row>
    <row r="309">
      <c r="A309" s="18">
        <v>1957.0</v>
      </c>
      <c r="B309" s="16" t="s">
        <v>108</v>
      </c>
      <c r="C309" s="16" t="s">
        <v>115</v>
      </c>
    </row>
    <row r="310">
      <c r="A310" s="18">
        <v>1958.0</v>
      </c>
      <c r="B310" s="16" t="s">
        <v>108</v>
      </c>
      <c r="C310" s="16" t="s">
        <v>115</v>
      </c>
    </row>
    <row r="311">
      <c r="A311" s="18">
        <v>1959.0</v>
      </c>
      <c r="B311" s="16" t="s">
        <v>108</v>
      </c>
      <c r="C311" s="16" t="s">
        <v>115</v>
      </c>
    </row>
    <row r="312">
      <c r="A312" s="18">
        <v>1960.0</v>
      </c>
      <c r="B312" s="16" t="s">
        <v>108</v>
      </c>
      <c r="C312" s="16" t="s">
        <v>115</v>
      </c>
    </row>
    <row r="313">
      <c r="A313" s="18">
        <v>1961.0</v>
      </c>
      <c r="B313" s="16" t="s">
        <v>108</v>
      </c>
      <c r="C313" s="16" t="s">
        <v>115</v>
      </c>
    </row>
    <row r="314">
      <c r="A314" s="18">
        <v>1963.0</v>
      </c>
      <c r="B314" s="16" t="s">
        <v>108</v>
      </c>
      <c r="C314" s="16" t="s">
        <v>141</v>
      </c>
    </row>
    <row r="315">
      <c r="A315" s="18">
        <v>1964.0</v>
      </c>
      <c r="B315" s="16" t="s">
        <v>108</v>
      </c>
      <c r="C315" s="16" t="s">
        <v>115</v>
      </c>
    </row>
    <row r="316">
      <c r="A316" s="18">
        <v>1965.0</v>
      </c>
      <c r="B316" s="16" t="s">
        <v>93</v>
      </c>
      <c r="C316" s="16" t="s">
        <v>94</v>
      </c>
    </row>
    <row r="317">
      <c r="A317" s="18">
        <v>1966.0</v>
      </c>
      <c r="B317" s="16" t="s">
        <v>16</v>
      </c>
      <c r="C317" s="16" t="s">
        <v>139</v>
      </c>
    </row>
    <row r="318">
      <c r="A318" s="18">
        <v>1967.0</v>
      </c>
      <c r="B318" s="16" t="s">
        <v>16</v>
      </c>
      <c r="C318" s="16" t="s">
        <v>139</v>
      </c>
    </row>
    <row r="319">
      <c r="A319" s="18">
        <v>1968.0</v>
      </c>
      <c r="B319" s="16" t="s">
        <v>16</v>
      </c>
      <c r="C319" s="16" t="s">
        <v>139</v>
      </c>
    </row>
    <row r="320">
      <c r="A320" s="18">
        <v>1969.0</v>
      </c>
      <c r="B320" s="16" t="s">
        <v>16</v>
      </c>
      <c r="C320" s="16" t="s">
        <v>139</v>
      </c>
    </row>
    <row r="321">
      <c r="A321" s="18">
        <v>1970.0</v>
      </c>
      <c r="B321" s="16" t="s">
        <v>16</v>
      </c>
      <c r="C321" s="16" t="s">
        <v>137</v>
      </c>
    </row>
    <row r="322">
      <c r="A322" s="18">
        <v>1971.0</v>
      </c>
      <c r="B322" s="16" t="s">
        <v>16</v>
      </c>
      <c r="C322" s="16" t="s">
        <v>139</v>
      </c>
    </row>
    <row r="323">
      <c r="A323" s="18">
        <v>1972.0</v>
      </c>
      <c r="B323" s="16" t="s">
        <v>16</v>
      </c>
      <c r="C323" s="16" t="s">
        <v>139</v>
      </c>
    </row>
    <row r="324">
      <c r="A324" s="18">
        <v>1973.0</v>
      </c>
      <c r="B324" s="16" t="s">
        <v>16</v>
      </c>
      <c r="C324" s="16" t="s">
        <v>139</v>
      </c>
    </row>
    <row r="325">
      <c r="A325" s="18">
        <v>1974.0</v>
      </c>
      <c r="B325" s="16" t="s">
        <v>108</v>
      </c>
      <c r="C325" s="16" t="s">
        <v>115</v>
      </c>
    </row>
    <row r="326">
      <c r="A326" s="18">
        <v>1975.0</v>
      </c>
      <c r="B326" s="16" t="s">
        <v>16</v>
      </c>
      <c r="C326" s="16" t="s">
        <v>139</v>
      </c>
    </row>
    <row r="327">
      <c r="A327" s="18">
        <v>1976.0</v>
      </c>
      <c r="B327" s="16" t="s">
        <v>108</v>
      </c>
      <c r="C327" s="16" t="s">
        <v>116</v>
      </c>
    </row>
    <row r="328">
      <c r="A328" s="18">
        <v>1977.0</v>
      </c>
      <c r="B328" s="16" t="s">
        <v>82</v>
      </c>
      <c r="C328" s="16" t="s">
        <v>135</v>
      </c>
    </row>
    <row r="329">
      <c r="A329" s="18">
        <v>1978.0</v>
      </c>
      <c r="B329" s="16" t="s">
        <v>108</v>
      </c>
      <c r="C329" s="16" t="s">
        <v>117</v>
      </c>
    </row>
    <row r="330">
      <c r="A330" s="18">
        <v>1979.0</v>
      </c>
      <c r="B330" s="16" t="s">
        <v>108</v>
      </c>
      <c r="C330" s="16" t="s">
        <v>141</v>
      </c>
    </row>
    <row r="331">
      <c r="A331" s="18">
        <v>1980.0</v>
      </c>
      <c r="B331" s="16" t="s">
        <v>108</v>
      </c>
      <c r="C331" s="16" t="s">
        <v>141</v>
      </c>
    </row>
    <row r="332">
      <c r="A332" s="18">
        <v>1981.0</v>
      </c>
      <c r="B332" s="16" t="s">
        <v>108</v>
      </c>
      <c r="C332" s="16" t="s">
        <v>141</v>
      </c>
    </row>
    <row r="333">
      <c r="A333" s="18">
        <v>1982.0</v>
      </c>
      <c r="B333" s="16" t="s">
        <v>108</v>
      </c>
      <c r="C333" s="16" t="s">
        <v>117</v>
      </c>
    </row>
    <row r="334">
      <c r="A334" s="18">
        <v>1983.0</v>
      </c>
      <c r="B334" s="16" t="s">
        <v>108</v>
      </c>
      <c r="C334" s="16" t="s">
        <v>141</v>
      </c>
    </row>
    <row r="335">
      <c r="A335" s="18">
        <v>1984.0</v>
      </c>
      <c r="B335" s="16" t="s">
        <v>108</v>
      </c>
      <c r="C335" s="16" t="s">
        <v>117</v>
      </c>
    </row>
    <row r="336">
      <c r="A336" s="18">
        <v>1985.0</v>
      </c>
      <c r="B336" s="16" t="s">
        <v>108</v>
      </c>
      <c r="C336" s="16" t="s">
        <v>117</v>
      </c>
    </row>
    <row r="337">
      <c r="A337" s="18">
        <v>1986.0</v>
      </c>
      <c r="B337" s="16" t="s">
        <v>108</v>
      </c>
      <c r="C337" s="16" t="s">
        <v>115</v>
      </c>
    </row>
    <row r="338">
      <c r="A338" s="18">
        <v>1987.0</v>
      </c>
      <c r="B338" s="16" t="s">
        <v>108</v>
      </c>
      <c r="C338" s="16" t="s">
        <v>115</v>
      </c>
    </row>
    <row r="339">
      <c r="A339" s="18">
        <v>1988.0</v>
      </c>
      <c r="B339" s="16" t="s">
        <v>108</v>
      </c>
      <c r="C339" s="16" t="s">
        <v>115</v>
      </c>
    </row>
    <row r="340">
      <c r="A340" s="18">
        <v>1989.0</v>
      </c>
      <c r="B340" s="16" t="s">
        <v>108</v>
      </c>
      <c r="C340" s="16" t="s">
        <v>141</v>
      </c>
    </row>
    <row r="341">
      <c r="A341" s="18">
        <v>1990.0</v>
      </c>
      <c r="B341" s="16" t="s">
        <v>108</v>
      </c>
      <c r="C341" s="16" t="s">
        <v>117</v>
      </c>
    </row>
    <row r="342">
      <c r="A342" s="18">
        <v>1991.0</v>
      </c>
      <c r="B342" s="16" t="s">
        <v>108</v>
      </c>
      <c r="C342" s="16" t="s">
        <v>116</v>
      </c>
    </row>
    <row r="343">
      <c r="A343" s="18">
        <v>1992.0</v>
      </c>
      <c r="B343" s="16" t="s">
        <v>108</v>
      </c>
      <c r="C343" s="16" t="s">
        <v>116</v>
      </c>
    </row>
    <row r="344">
      <c r="A344" s="18">
        <v>1993.0</v>
      </c>
      <c r="B344" s="16" t="s">
        <v>108</v>
      </c>
      <c r="C344" s="16" t="s">
        <v>117</v>
      </c>
    </row>
    <row r="345">
      <c r="A345" s="18">
        <v>1994.0</v>
      </c>
      <c r="B345" s="16" t="s">
        <v>108</v>
      </c>
      <c r="C345" s="16" t="s">
        <v>117</v>
      </c>
    </row>
    <row r="346">
      <c r="A346" s="18">
        <v>1995.0</v>
      </c>
      <c r="B346" s="16" t="s">
        <v>82</v>
      </c>
      <c r="C346" s="16" t="s">
        <v>135</v>
      </c>
    </row>
    <row r="347">
      <c r="A347" s="18">
        <v>1996.0</v>
      </c>
      <c r="B347" s="16" t="s">
        <v>82</v>
      </c>
      <c r="C347" s="16" t="s">
        <v>135</v>
      </c>
    </row>
    <row r="348">
      <c r="A348" s="18">
        <v>1997.0</v>
      </c>
      <c r="B348" s="16" t="s">
        <v>82</v>
      </c>
      <c r="C348" s="16" t="s">
        <v>135</v>
      </c>
    </row>
    <row r="349">
      <c r="A349" s="18">
        <v>1998.0</v>
      </c>
      <c r="B349" s="16" t="s">
        <v>82</v>
      </c>
      <c r="C349" s="16" t="s">
        <v>135</v>
      </c>
    </row>
    <row r="350">
      <c r="A350" s="18">
        <v>1999.0</v>
      </c>
      <c r="B350" s="16" t="s">
        <v>82</v>
      </c>
      <c r="C350" s="16" t="s">
        <v>135</v>
      </c>
    </row>
    <row r="351">
      <c r="A351" s="18">
        <v>2000.0</v>
      </c>
      <c r="B351" s="16" t="s">
        <v>82</v>
      </c>
      <c r="C351" s="16" t="s">
        <v>135</v>
      </c>
    </row>
    <row r="352">
      <c r="A352" s="18">
        <v>2001.0</v>
      </c>
      <c r="B352" s="16" t="s">
        <v>82</v>
      </c>
      <c r="C352" s="16" t="s">
        <v>135</v>
      </c>
    </row>
    <row r="353">
      <c r="A353" s="18">
        <v>2002.0</v>
      </c>
      <c r="B353" s="16" t="s">
        <v>82</v>
      </c>
      <c r="C353" s="16" t="s">
        <v>135</v>
      </c>
    </row>
    <row r="354">
      <c r="A354" s="18">
        <v>2003.0</v>
      </c>
      <c r="B354" s="16" t="s">
        <v>82</v>
      </c>
      <c r="C354" s="16" t="s">
        <v>135</v>
      </c>
    </row>
    <row r="355">
      <c r="A355" s="18">
        <v>2004.0</v>
      </c>
      <c r="B355" s="16" t="s">
        <v>82</v>
      </c>
      <c r="C355" s="16" t="s">
        <v>135</v>
      </c>
    </row>
    <row r="356">
      <c r="A356" s="18">
        <v>2005.0</v>
      </c>
      <c r="B356" s="16" t="s">
        <v>82</v>
      </c>
      <c r="C356" s="16" t="s">
        <v>135</v>
      </c>
    </row>
    <row r="357">
      <c r="A357" s="18">
        <v>2006.0</v>
      </c>
      <c r="B357" s="16" t="s">
        <v>82</v>
      </c>
      <c r="C357" s="16" t="s">
        <v>135</v>
      </c>
    </row>
    <row r="358">
      <c r="A358" s="18">
        <v>2007.0</v>
      </c>
      <c r="B358" s="16" t="s">
        <v>82</v>
      </c>
      <c r="C358" s="16" t="s">
        <v>135</v>
      </c>
    </row>
    <row r="359">
      <c r="A359" s="18">
        <v>2008.0</v>
      </c>
      <c r="B359" s="16" t="s">
        <v>82</v>
      </c>
      <c r="C359" s="16" t="s">
        <v>135</v>
      </c>
    </row>
    <row r="360">
      <c r="A360" s="18">
        <v>2009.0</v>
      </c>
      <c r="B360" s="16" t="s">
        <v>82</v>
      </c>
      <c r="C360" s="16" t="s">
        <v>135</v>
      </c>
    </row>
    <row r="361">
      <c r="A361" s="18">
        <v>2010.0</v>
      </c>
      <c r="B361" s="16" t="s">
        <v>82</v>
      </c>
      <c r="C361" s="16" t="s">
        <v>135</v>
      </c>
    </row>
    <row r="362">
      <c r="A362" s="16" t="s">
        <v>118</v>
      </c>
      <c r="B362" s="16" t="s">
        <v>16</v>
      </c>
      <c r="C362" s="16" t="s">
        <v>119</v>
      </c>
    </row>
    <row r="363">
      <c r="A363" s="16" t="s">
        <v>120</v>
      </c>
      <c r="B363" s="16" t="s">
        <v>16</v>
      </c>
      <c r="C363" s="16" t="s">
        <v>90</v>
      </c>
    </row>
    <row r="364">
      <c r="A364" s="16" t="s">
        <v>121</v>
      </c>
      <c r="B364" s="16" t="s">
        <v>16</v>
      </c>
      <c r="C364" s="16" t="s">
        <v>90</v>
      </c>
    </row>
    <row r="365">
      <c r="A365" s="16" t="s">
        <v>122</v>
      </c>
      <c r="B365" s="16" t="s">
        <v>16</v>
      </c>
      <c r="C365" s="16" t="s">
        <v>90</v>
      </c>
    </row>
    <row r="366">
      <c r="A366" s="16" t="s">
        <v>123</v>
      </c>
      <c r="B366" s="16" t="s">
        <v>16</v>
      </c>
      <c r="C366" s="16" t="s">
        <v>90</v>
      </c>
    </row>
    <row r="367">
      <c r="A367" s="16" t="s">
        <v>124</v>
      </c>
      <c r="B367" s="16" t="s">
        <v>16</v>
      </c>
      <c r="C367" s="16" t="s">
        <v>119</v>
      </c>
    </row>
    <row r="368">
      <c r="A368" s="16" t="s">
        <v>125</v>
      </c>
      <c r="B368" s="16" t="s">
        <v>16</v>
      </c>
      <c r="C368" s="16" t="s">
        <v>119</v>
      </c>
    </row>
    <row r="369">
      <c r="A369" s="16" t="s">
        <v>126</v>
      </c>
      <c r="B369" s="16" t="s">
        <v>16</v>
      </c>
      <c r="C369" s="16" t="s">
        <v>90</v>
      </c>
    </row>
    <row r="370">
      <c r="A370" s="16" t="s">
        <v>127</v>
      </c>
      <c r="B370" s="16" t="s">
        <v>16</v>
      </c>
      <c r="C370" s="16" t="s">
        <v>119</v>
      </c>
    </row>
    <row r="371">
      <c r="A371" s="16" t="s">
        <v>128</v>
      </c>
      <c r="B371" s="16" t="s">
        <v>86</v>
      </c>
      <c r="C371" s="16" t="s">
        <v>87</v>
      </c>
    </row>
    <row r="372">
      <c r="A372" s="16"/>
      <c r="B372" s="16"/>
      <c r="C372" s="16"/>
    </row>
    <row r="373">
      <c r="A373" s="16"/>
      <c r="B373" s="16"/>
      <c r="C373" s="16"/>
    </row>
    <row r="374">
      <c r="A374" s="16"/>
      <c r="B374" s="16"/>
      <c r="C374" s="16"/>
    </row>
    <row r="375">
      <c r="A375" s="16"/>
      <c r="B375" s="16"/>
      <c r="C375" s="16"/>
    </row>
    <row r="376">
      <c r="A376" s="16"/>
      <c r="B376" s="16"/>
      <c r="C376" s="16"/>
    </row>
    <row r="377">
      <c r="A377" s="16"/>
      <c r="B377" s="16"/>
      <c r="C377" s="16"/>
    </row>
    <row r="378">
      <c r="A378" s="16"/>
      <c r="B378" s="16"/>
      <c r="C378" s="16"/>
    </row>
    <row r="379">
      <c r="A379" s="16"/>
      <c r="B379" s="16"/>
      <c r="C379" s="16"/>
    </row>
    <row r="380">
      <c r="A380" s="16"/>
      <c r="B380" s="16"/>
      <c r="C380" s="16"/>
    </row>
    <row r="381">
      <c r="A381" s="16"/>
      <c r="B381" s="16"/>
      <c r="C381" s="16"/>
    </row>
    <row r="382">
      <c r="A382" s="16"/>
      <c r="B382" s="16"/>
      <c r="C382" s="16"/>
    </row>
    <row r="383">
      <c r="A383" s="16"/>
      <c r="B383" s="16"/>
      <c r="C383" s="16"/>
    </row>
    <row r="384">
      <c r="A384" s="16"/>
      <c r="B384" s="16"/>
      <c r="C384" s="16"/>
    </row>
    <row r="385">
      <c r="A385" s="16"/>
      <c r="B385" s="16"/>
      <c r="C385" s="16"/>
    </row>
    <row r="386">
      <c r="A386" s="16"/>
      <c r="B386" s="16"/>
      <c r="C386" s="16"/>
    </row>
    <row r="387">
      <c r="A387" s="16"/>
      <c r="B387" s="16"/>
      <c r="C387" s="16"/>
    </row>
    <row r="388">
      <c r="A388" s="16"/>
      <c r="B388" s="16"/>
      <c r="C388" s="16"/>
    </row>
    <row r="389">
      <c r="A389" s="16"/>
      <c r="B389" s="16"/>
      <c r="C389" s="16"/>
    </row>
    <row r="390">
      <c r="A390" s="16"/>
      <c r="B390" s="16"/>
      <c r="C390" s="16"/>
    </row>
    <row r="391">
      <c r="A391" s="16"/>
      <c r="B391" s="16"/>
      <c r="C391" s="16"/>
    </row>
    <row r="392">
      <c r="A392" s="16"/>
      <c r="B392" s="16"/>
      <c r="C392" s="16"/>
    </row>
    <row r="393">
      <c r="A393" s="16"/>
      <c r="B393" s="16"/>
      <c r="C393" s="16"/>
    </row>
    <row r="394">
      <c r="A394" s="16"/>
      <c r="B394" s="16"/>
      <c r="C394" s="16"/>
    </row>
    <row r="395">
      <c r="A395" s="16"/>
      <c r="B395" s="16"/>
      <c r="C395" s="16"/>
    </row>
    <row r="396">
      <c r="A396" s="16"/>
      <c r="B396" s="16"/>
      <c r="C396" s="16"/>
    </row>
    <row r="397">
      <c r="A397" s="16"/>
      <c r="B397" s="16"/>
      <c r="C397" s="16"/>
    </row>
    <row r="398">
      <c r="A398" s="16"/>
      <c r="B398" s="16"/>
      <c r="C398" s="16"/>
    </row>
    <row r="399">
      <c r="A399" s="16"/>
      <c r="B399" s="16"/>
      <c r="C399" s="16"/>
    </row>
    <row r="400">
      <c r="A400" s="16"/>
      <c r="B400" s="16"/>
      <c r="C400" s="16"/>
    </row>
    <row r="401">
      <c r="A401" s="16"/>
      <c r="B401" s="16"/>
      <c r="C401" s="16"/>
    </row>
    <row r="402">
      <c r="A402" s="16"/>
      <c r="B402" s="16"/>
      <c r="C402" s="16"/>
    </row>
    <row r="403">
      <c r="A403" s="16"/>
      <c r="B403" s="16"/>
      <c r="C403" s="16"/>
    </row>
    <row r="404">
      <c r="A404" s="16"/>
      <c r="B404" s="16"/>
      <c r="C404" s="16"/>
    </row>
    <row r="405">
      <c r="A405" s="16"/>
      <c r="B405" s="16"/>
      <c r="C405" s="16"/>
    </row>
    <row r="406">
      <c r="A406" s="16"/>
      <c r="B406" s="16"/>
      <c r="C406" s="16"/>
    </row>
    <row r="407">
      <c r="A407" s="16"/>
      <c r="B407" s="16"/>
      <c r="C407" s="16"/>
    </row>
    <row r="408">
      <c r="A408" s="16"/>
      <c r="B408" s="16"/>
      <c r="C408" s="16"/>
    </row>
    <row r="409">
      <c r="A409" s="16"/>
      <c r="B409" s="16"/>
      <c r="C409" s="16"/>
    </row>
    <row r="410">
      <c r="A410" s="16"/>
      <c r="B410" s="16"/>
      <c r="C410" s="16"/>
    </row>
    <row r="411">
      <c r="A411" s="16"/>
      <c r="B411" s="16"/>
      <c r="C411" s="16"/>
    </row>
    <row r="412">
      <c r="A412" s="16"/>
      <c r="B412" s="16"/>
      <c r="C412" s="16"/>
    </row>
    <row r="413">
      <c r="A413" s="16"/>
      <c r="B413" s="16"/>
      <c r="C413" s="16"/>
    </row>
    <row r="414">
      <c r="A414" s="16"/>
      <c r="B414" s="16"/>
      <c r="C414" s="16"/>
    </row>
    <row r="415">
      <c r="A415" s="16"/>
      <c r="B415" s="16"/>
      <c r="C415" s="16"/>
    </row>
    <row r="416">
      <c r="A416" s="16"/>
      <c r="B416" s="16"/>
      <c r="C416" s="16"/>
    </row>
    <row r="417">
      <c r="A417" s="16"/>
      <c r="B417" s="16"/>
      <c r="C417" s="16"/>
    </row>
    <row r="418">
      <c r="A418" s="16"/>
      <c r="B418" s="16"/>
      <c r="C418" s="16"/>
    </row>
    <row r="419">
      <c r="A419" s="16"/>
      <c r="B419" s="16"/>
      <c r="C419" s="16"/>
    </row>
    <row r="420">
      <c r="A420" s="16"/>
      <c r="B420" s="16"/>
      <c r="C420" s="16"/>
    </row>
    <row r="421">
      <c r="A421" s="16"/>
      <c r="B421" s="16"/>
      <c r="C421" s="16"/>
    </row>
    <row r="422">
      <c r="A422" s="16"/>
      <c r="B422" s="16"/>
      <c r="C422" s="16"/>
    </row>
    <row r="423">
      <c r="A423" s="16"/>
      <c r="B423" s="16"/>
      <c r="C423" s="16"/>
    </row>
    <row r="424">
      <c r="A424" s="16"/>
      <c r="B424" s="16"/>
      <c r="C424" s="16"/>
    </row>
    <row r="425">
      <c r="A425" s="16"/>
      <c r="B425" s="16"/>
      <c r="C425" s="16"/>
    </row>
    <row r="426">
      <c r="A426" s="16"/>
      <c r="B426" s="16"/>
      <c r="C426" s="16"/>
    </row>
    <row r="427">
      <c r="A427" s="16"/>
      <c r="B427" s="16"/>
      <c r="C427" s="16"/>
    </row>
    <row r="428">
      <c r="A428" s="16"/>
      <c r="B428" s="16"/>
      <c r="C428" s="16"/>
    </row>
    <row r="429">
      <c r="A429" s="16"/>
      <c r="B429" s="16"/>
      <c r="C429" s="16"/>
    </row>
    <row r="430">
      <c r="A430" s="16"/>
      <c r="B430" s="16"/>
      <c r="C430" s="16"/>
    </row>
    <row r="431">
      <c r="A431" s="16"/>
      <c r="B431" s="16"/>
      <c r="C431" s="16"/>
    </row>
    <row r="432">
      <c r="A432" s="16"/>
      <c r="B432" s="16"/>
      <c r="C432" s="16"/>
    </row>
    <row r="433">
      <c r="A433" s="16"/>
      <c r="B433" s="16"/>
      <c r="C433" s="16"/>
    </row>
    <row r="434">
      <c r="A434" s="16"/>
      <c r="B434" s="16"/>
      <c r="C434" s="16"/>
    </row>
    <row r="435">
      <c r="A435" s="16"/>
      <c r="B435" s="16"/>
      <c r="C435" s="16"/>
    </row>
    <row r="436">
      <c r="A436" s="16"/>
      <c r="B436" s="16"/>
      <c r="C436" s="16"/>
    </row>
    <row r="437">
      <c r="A437" s="16"/>
      <c r="B437" s="16"/>
      <c r="C437" s="16"/>
    </row>
    <row r="438">
      <c r="A438" s="16"/>
      <c r="B438" s="16"/>
      <c r="C438" s="16"/>
    </row>
    <row r="439">
      <c r="A439" s="16"/>
      <c r="B439" s="16"/>
      <c r="C439" s="16"/>
    </row>
    <row r="440">
      <c r="A440" s="16"/>
      <c r="B440" s="16"/>
      <c r="C440" s="16"/>
    </row>
    <row r="441">
      <c r="A441" s="16"/>
      <c r="B441" s="16"/>
      <c r="C441" s="16"/>
    </row>
    <row r="442">
      <c r="A442" s="16"/>
      <c r="B442" s="16"/>
      <c r="C442" s="16"/>
    </row>
    <row r="443">
      <c r="A443" s="16"/>
      <c r="B443" s="16"/>
      <c r="C443" s="16"/>
    </row>
    <row r="444">
      <c r="A444" s="16"/>
      <c r="B444" s="16"/>
      <c r="C444" s="16"/>
    </row>
    <row r="445">
      <c r="A445" s="16"/>
      <c r="B445" s="16"/>
      <c r="C445" s="16"/>
    </row>
    <row r="446">
      <c r="A446" s="16"/>
      <c r="B446" s="16"/>
      <c r="C446" s="16"/>
    </row>
    <row r="447">
      <c r="A447" s="16"/>
      <c r="B447" s="16"/>
      <c r="C447" s="16"/>
    </row>
    <row r="448">
      <c r="A448" s="16"/>
      <c r="B448" s="16"/>
      <c r="C448" s="16"/>
    </row>
    <row r="449">
      <c r="A449" s="16"/>
      <c r="B449" s="16"/>
      <c r="C449" s="16"/>
    </row>
    <row r="450">
      <c r="A450" s="16"/>
      <c r="B450" s="16"/>
      <c r="C450" s="16"/>
    </row>
    <row r="451">
      <c r="A451" s="16"/>
      <c r="B451" s="16"/>
      <c r="C451" s="16"/>
    </row>
    <row r="452">
      <c r="A452" s="16"/>
      <c r="B452" s="16"/>
      <c r="C452" s="16"/>
    </row>
    <row r="453">
      <c r="A453" s="16"/>
      <c r="B453" s="16"/>
      <c r="C453" s="16"/>
    </row>
    <row r="454">
      <c r="A454" s="16"/>
      <c r="B454" s="16"/>
      <c r="C454" s="16"/>
    </row>
    <row r="455">
      <c r="A455" s="16"/>
      <c r="B455" s="16"/>
      <c r="C455" s="16"/>
    </row>
    <row r="456">
      <c r="A456" s="16"/>
      <c r="B456" s="16"/>
      <c r="C456" s="16"/>
    </row>
    <row r="457">
      <c r="A457" s="16"/>
      <c r="B457" s="16"/>
      <c r="C457" s="16"/>
    </row>
    <row r="458">
      <c r="A458" s="16"/>
      <c r="B458" s="16"/>
      <c r="C458" s="16"/>
    </row>
    <row r="459">
      <c r="A459" s="16"/>
      <c r="B459" s="16"/>
      <c r="C459" s="16"/>
    </row>
    <row r="460">
      <c r="A460" s="16"/>
      <c r="B460" s="16"/>
      <c r="C460" s="16"/>
    </row>
    <row r="461">
      <c r="A461" s="16"/>
      <c r="B461" s="16"/>
      <c r="C461" s="16"/>
    </row>
    <row r="462">
      <c r="A462" s="16"/>
      <c r="B462" s="16"/>
      <c r="C462" s="16"/>
    </row>
    <row r="463">
      <c r="A463" s="16"/>
      <c r="B463" s="16"/>
      <c r="C463" s="16"/>
    </row>
    <row r="464">
      <c r="A464" s="16"/>
      <c r="B464" s="16"/>
      <c r="C464" s="16"/>
    </row>
    <row r="465">
      <c r="A465" s="16"/>
      <c r="B465" s="16"/>
      <c r="C465" s="16"/>
    </row>
    <row r="466">
      <c r="A466" s="16"/>
      <c r="B466" s="16"/>
      <c r="C466" s="16"/>
    </row>
    <row r="467">
      <c r="A467" s="16"/>
      <c r="B467" s="16"/>
      <c r="C467" s="16"/>
    </row>
    <row r="468">
      <c r="A468" s="16"/>
      <c r="B468" s="16"/>
      <c r="C468" s="16"/>
    </row>
    <row r="469">
      <c r="A469" s="16"/>
      <c r="B469" s="16"/>
      <c r="C469" s="16"/>
    </row>
    <row r="470">
      <c r="A470" s="16"/>
      <c r="B470" s="16"/>
      <c r="C470" s="16"/>
    </row>
    <row r="471">
      <c r="A471" s="16"/>
      <c r="B471" s="16"/>
      <c r="C471" s="16"/>
    </row>
    <row r="472">
      <c r="A472" s="16"/>
      <c r="B472" s="16"/>
      <c r="C472" s="16"/>
    </row>
    <row r="473">
      <c r="A473" s="16"/>
      <c r="B473" s="16"/>
      <c r="C473" s="16"/>
    </row>
    <row r="474">
      <c r="A474" s="16"/>
      <c r="B474" s="16"/>
      <c r="C474" s="16"/>
    </row>
    <row r="475">
      <c r="A475" s="16"/>
      <c r="B475" s="16"/>
      <c r="C475" s="16"/>
    </row>
    <row r="476">
      <c r="A476" s="16"/>
      <c r="B476" s="16"/>
      <c r="C476" s="16"/>
    </row>
    <row r="477">
      <c r="A477" s="16"/>
      <c r="B477" s="16"/>
      <c r="C477" s="16"/>
    </row>
    <row r="478">
      <c r="A478" s="16"/>
      <c r="B478" s="16"/>
      <c r="C478" s="16"/>
    </row>
    <row r="479">
      <c r="A479" s="16"/>
      <c r="B479" s="16"/>
      <c r="C479" s="16"/>
    </row>
    <row r="480">
      <c r="A480" s="16"/>
      <c r="B480" s="16"/>
      <c r="C480" s="16"/>
    </row>
    <row r="481">
      <c r="A481" s="16"/>
      <c r="B481" s="16"/>
      <c r="C481" s="16"/>
    </row>
    <row r="482">
      <c r="A482" s="16"/>
      <c r="B482" s="16"/>
      <c r="C482" s="16"/>
    </row>
    <row r="483">
      <c r="A483" s="16"/>
      <c r="B483" s="16"/>
      <c r="C483" s="16"/>
    </row>
    <row r="484">
      <c r="A484" s="16"/>
      <c r="B484" s="16"/>
      <c r="C484" s="16"/>
    </row>
    <row r="485">
      <c r="A485" s="16"/>
      <c r="B485" s="16"/>
      <c r="C485" s="16"/>
    </row>
    <row r="486">
      <c r="A486" s="16"/>
      <c r="B486" s="16"/>
      <c r="C486" s="16"/>
    </row>
    <row r="487">
      <c r="A487" s="16"/>
      <c r="B487" s="16"/>
      <c r="C487" s="16"/>
    </row>
    <row r="488">
      <c r="A488" s="16"/>
      <c r="B488" s="16"/>
      <c r="C488" s="16"/>
    </row>
    <row r="489">
      <c r="A489" s="16"/>
      <c r="B489" s="16"/>
      <c r="C489" s="16"/>
    </row>
    <row r="490">
      <c r="A490" s="16"/>
      <c r="B490" s="16"/>
      <c r="C490" s="16"/>
    </row>
    <row r="491">
      <c r="A491" s="16"/>
      <c r="B491" s="16"/>
      <c r="C491" s="16"/>
    </row>
    <row r="492">
      <c r="A492" s="16"/>
      <c r="B492" s="16"/>
      <c r="C492" s="16"/>
    </row>
    <row r="493">
      <c r="A493" s="16"/>
      <c r="B493" s="16"/>
      <c r="C493" s="16"/>
    </row>
    <row r="494">
      <c r="A494" s="16"/>
      <c r="B494" s="16"/>
      <c r="C494" s="16"/>
    </row>
    <row r="495">
      <c r="A495" s="16"/>
      <c r="B495" s="16"/>
      <c r="C495" s="16"/>
    </row>
    <row r="496">
      <c r="A496" s="16"/>
      <c r="B496" s="16"/>
      <c r="C496" s="16"/>
    </row>
    <row r="497">
      <c r="A497" s="16"/>
      <c r="B497" s="16"/>
      <c r="C497" s="16"/>
    </row>
    <row r="498">
      <c r="A498" s="16"/>
      <c r="B498" s="16"/>
      <c r="C498" s="16"/>
    </row>
    <row r="499">
      <c r="A499" s="16"/>
      <c r="B499" s="16"/>
      <c r="C499" s="16"/>
    </row>
    <row r="500">
      <c r="A500" s="16"/>
      <c r="B500" s="16"/>
      <c r="C500" s="16"/>
    </row>
    <row r="501">
      <c r="A501" s="16"/>
      <c r="B501" s="16"/>
      <c r="C501" s="16"/>
    </row>
    <row r="502">
      <c r="A502" s="16"/>
      <c r="B502" s="16"/>
      <c r="C502" s="16"/>
    </row>
    <row r="503">
      <c r="A503" s="16"/>
      <c r="B503" s="16"/>
      <c r="C503" s="16"/>
    </row>
    <row r="504">
      <c r="A504" s="16"/>
      <c r="B504" s="16"/>
      <c r="C504" s="16"/>
    </row>
    <row r="505">
      <c r="A505" s="16"/>
      <c r="B505" s="16"/>
      <c r="C505" s="16"/>
    </row>
    <row r="506">
      <c r="A506" s="16"/>
      <c r="B506" s="16"/>
      <c r="C506" s="16"/>
    </row>
    <row r="507">
      <c r="A507" s="16"/>
      <c r="B507" s="16"/>
      <c r="C507" s="16"/>
    </row>
    <row r="508">
      <c r="A508" s="16"/>
      <c r="B508" s="16"/>
      <c r="C508" s="16"/>
    </row>
    <row r="509">
      <c r="A509" s="16"/>
      <c r="B509" s="16"/>
      <c r="C509" s="16"/>
    </row>
    <row r="510">
      <c r="A510" s="16"/>
      <c r="B510" s="16"/>
      <c r="C510" s="16"/>
    </row>
    <row r="511">
      <c r="A511" s="16"/>
      <c r="B511" s="16"/>
      <c r="C511" s="16"/>
    </row>
    <row r="512">
      <c r="A512" s="16"/>
      <c r="B512" s="16"/>
      <c r="C512" s="16"/>
    </row>
    <row r="513">
      <c r="A513" s="16"/>
      <c r="B513" s="16"/>
      <c r="C513" s="16"/>
    </row>
    <row r="514">
      <c r="A514" s="16"/>
      <c r="B514" s="16"/>
      <c r="C514" s="16"/>
    </row>
    <row r="515">
      <c r="A515" s="16"/>
      <c r="B515" s="16"/>
      <c r="C515" s="16"/>
    </row>
    <row r="516">
      <c r="A516" s="16"/>
      <c r="B516" s="16"/>
      <c r="C516" s="16"/>
    </row>
    <row r="517">
      <c r="A517" s="16"/>
      <c r="B517" s="16"/>
      <c r="C517" s="16"/>
    </row>
    <row r="518">
      <c r="A518" s="16"/>
      <c r="B518" s="16"/>
      <c r="C518" s="16"/>
    </row>
    <row r="519">
      <c r="A519" s="16"/>
      <c r="B519" s="16"/>
      <c r="C519" s="16"/>
    </row>
    <row r="520">
      <c r="A520" s="16"/>
      <c r="B520" s="16"/>
      <c r="C520" s="16"/>
    </row>
    <row r="521">
      <c r="A521" s="16"/>
      <c r="B521" s="16"/>
      <c r="C521" s="16"/>
    </row>
    <row r="522">
      <c r="A522" s="16"/>
      <c r="B522" s="16"/>
      <c r="C522" s="16"/>
    </row>
    <row r="523">
      <c r="A523" s="16"/>
      <c r="B523" s="16"/>
      <c r="C523" s="16"/>
    </row>
    <row r="524">
      <c r="A524" s="16"/>
      <c r="B524" s="16"/>
      <c r="C524" s="16"/>
    </row>
    <row r="525">
      <c r="A525" s="16"/>
      <c r="B525" s="16"/>
      <c r="C525" s="16"/>
    </row>
    <row r="526">
      <c r="A526" s="16"/>
      <c r="B526" s="16"/>
      <c r="C526" s="16"/>
    </row>
    <row r="527">
      <c r="A527" s="16"/>
      <c r="B527" s="16"/>
      <c r="C527" s="16"/>
    </row>
    <row r="528">
      <c r="A528" s="16"/>
      <c r="B528" s="16"/>
      <c r="C528" s="16"/>
    </row>
    <row r="529">
      <c r="A529" s="16"/>
      <c r="B529" s="16"/>
      <c r="C529" s="16"/>
    </row>
    <row r="530">
      <c r="A530" s="16"/>
      <c r="B530" s="16"/>
      <c r="C530" s="16"/>
    </row>
    <row r="531">
      <c r="A531" s="16"/>
      <c r="B531" s="16"/>
      <c r="C531" s="16"/>
    </row>
    <row r="532">
      <c r="A532" s="16"/>
      <c r="B532" s="16"/>
      <c r="C532" s="16"/>
    </row>
    <row r="533">
      <c r="A533" s="16"/>
      <c r="B533" s="16"/>
      <c r="C533" s="16"/>
    </row>
    <row r="534">
      <c r="A534" s="16"/>
      <c r="B534" s="16"/>
      <c r="C534" s="16"/>
    </row>
    <row r="535">
      <c r="A535" s="16"/>
      <c r="B535" s="16"/>
      <c r="C535" s="16"/>
    </row>
    <row r="536">
      <c r="A536" s="16"/>
      <c r="B536" s="16"/>
      <c r="C536" s="16"/>
    </row>
    <row r="537">
      <c r="A537" s="16"/>
      <c r="B537" s="16"/>
      <c r="C537" s="16"/>
    </row>
    <row r="538">
      <c r="A538" s="16"/>
      <c r="B538" s="16"/>
      <c r="C538" s="16"/>
    </row>
    <row r="539">
      <c r="A539" s="16"/>
      <c r="B539" s="16"/>
      <c r="C539" s="16"/>
    </row>
    <row r="540">
      <c r="A540" s="16"/>
      <c r="B540" s="16"/>
      <c r="C540" s="16"/>
    </row>
    <row r="541">
      <c r="A541" s="16"/>
      <c r="B541" s="16"/>
      <c r="C541" s="16"/>
    </row>
    <row r="542">
      <c r="A542" s="16"/>
      <c r="B542" s="16"/>
      <c r="C542" s="16"/>
    </row>
    <row r="543">
      <c r="A543" s="16"/>
      <c r="B543" s="16"/>
      <c r="C543" s="16"/>
    </row>
    <row r="544">
      <c r="A544" s="16"/>
      <c r="B544" s="16"/>
      <c r="C544" s="16"/>
    </row>
    <row r="545">
      <c r="A545" s="16"/>
      <c r="B545" s="16"/>
      <c r="C545" s="16"/>
    </row>
    <row r="546">
      <c r="A546" s="16"/>
      <c r="B546" s="16"/>
      <c r="C546" s="16"/>
    </row>
    <row r="547">
      <c r="A547" s="16"/>
      <c r="B547" s="16"/>
      <c r="C547" s="16"/>
    </row>
    <row r="548">
      <c r="A548" s="16"/>
      <c r="B548" s="16"/>
      <c r="C548" s="16"/>
    </row>
    <row r="549">
      <c r="A549" s="16"/>
      <c r="B549" s="16"/>
      <c r="C549" s="16"/>
    </row>
    <row r="550">
      <c r="A550" s="16"/>
      <c r="B550" s="16"/>
      <c r="C550" s="16"/>
    </row>
    <row r="551">
      <c r="A551" s="16"/>
      <c r="B551" s="16"/>
      <c r="C551" s="16"/>
    </row>
    <row r="552">
      <c r="A552" s="16"/>
      <c r="B552" s="16"/>
      <c r="C552" s="16"/>
    </row>
    <row r="553">
      <c r="A553" s="16"/>
      <c r="B553" s="16"/>
      <c r="C553" s="16"/>
    </row>
    <row r="554">
      <c r="A554" s="16"/>
      <c r="B554" s="16"/>
      <c r="C554" s="16"/>
    </row>
    <row r="555">
      <c r="A555" s="16"/>
      <c r="B555" s="16"/>
      <c r="C555" s="16"/>
    </row>
    <row r="556">
      <c r="A556" s="16"/>
      <c r="B556" s="16"/>
      <c r="C556" s="16"/>
    </row>
    <row r="557">
      <c r="A557" s="16"/>
      <c r="B557" s="16"/>
      <c r="C557" s="16"/>
    </row>
    <row r="558">
      <c r="A558" s="16"/>
      <c r="B558" s="16"/>
      <c r="C558" s="16"/>
    </row>
    <row r="559">
      <c r="A559" s="16"/>
      <c r="B559" s="16"/>
      <c r="C559" s="16"/>
    </row>
    <row r="560">
      <c r="A560" s="16"/>
      <c r="B560" s="16"/>
      <c r="C560" s="16"/>
    </row>
    <row r="561">
      <c r="A561" s="16"/>
      <c r="B561" s="16"/>
      <c r="C561" s="16"/>
    </row>
    <row r="562">
      <c r="A562" s="16"/>
      <c r="B562" s="16"/>
      <c r="C562" s="16"/>
    </row>
    <row r="563">
      <c r="A563" s="16"/>
      <c r="B563" s="16"/>
      <c r="C563" s="16"/>
    </row>
    <row r="564">
      <c r="A564" s="16"/>
      <c r="B564" s="16"/>
      <c r="C564" s="16"/>
    </row>
    <row r="565">
      <c r="A565" s="16"/>
      <c r="B565" s="16"/>
      <c r="C565" s="16"/>
    </row>
    <row r="566">
      <c r="A566" s="16"/>
      <c r="B566" s="16"/>
      <c r="C566" s="16"/>
    </row>
    <row r="567">
      <c r="A567" s="16"/>
      <c r="B567" s="16"/>
      <c r="C567" s="16"/>
    </row>
    <row r="568">
      <c r="A568" s="16"/>
      <c r="B568" s="16"/>
      <c r="C568" s="16"/>
    </row>
    <row r="569">
      <c r="A569" s="16"/>
      <c r="B569" s="16"/>
      <c r="C569" s="16"/>
    </row>
    <row r="570">
      <c r="A570" s="16"/>
      <c r="B570" s="16"/>
      <c r="C570" s="16"/>
    </row>
    <row r="571">
      <c r="A571" s="16"/>
      <c r="B571" s="16"/>
      <c r="C571" s="16"/>
    </row>
    <row r="572">
      <c r="A572" s="16"/>
      <c r="B572" s="16"/>
      <c r="C572" s="16"/>
    </row>
    <row r="573">
      <c r="A573" s="16"/>
      <c r="B573" s="16"/>
      <c r="C573" s="16"/>
    </row>
    <row r="574">
      <c r="A574" s="16"/>
      <c r="B574" s="16"/>
      <c r="C574" s="16"/>
    </row>
    <row r="575">
      <c r="A575" s="16"/>
      <c r="B575" s="16"/>
      <c r="C575" s="16"/>
    </row>
    <row r="576">
      <c r="A576" s="16"/>
      <c r="B576" s="16"/>
      <c r="C576" s="16"/>
    </row>
    <row r="577">
      <c r="A577" s="16"/>
      <c r="B577" s="16"/>
      <c r="C577" s="16"/>
    </row>
    <row r="578">
      <c r="A578" s="16"/>
      <c r="B578" s="16"/>
      <c r="C578" s="16"/>
    </row>
    <row r="579">
      <c r="A579" s="16"/>
      <c r="B579" s="16"/>
      <c r="C579" s="16"/>
    </row>
    <row r="580">
      <c r="A580" s="16"/>
      <c r="B580" s="16"/>
      <c r="C580" s="16"/>
    </row>
    <row r="581">
      <c r="A581" s="16"/>
      <c r="B581" s="16"/>
      <c r="C581" s="16"/>
    </row>
    <row r="582">
      <c r="A582" s="16"/>
      <c r="B582" s="16"/>
      <c r="C582" s="16"/>
    </row>
    <row r="583">
      <c r="A583" s="16"/>
      <c r="B583" s="16"/>
      <c r="C583" s="16"/>
    </row>
    <row r="584">
      <c r="A584" s="16"/>
      <c r="B584" s="16"/>
      <c r="C584" s="16"/>
    </row>
    <row r="585">
      <c r="A585" s="16"/>
      <c r="B585" s="16"/>
      <c r="C585" s="16"/>
    </row>
    <row r="586">
      <c r="A586" s="16"/>
      <c r="B586" s="16"/>
      <c r="C586" s="16"/>
    </row>
    <row r="587">
      <c r="A587" s="16"/>
      <c r="B587" s="16"/>
      <c r="C587" s="16"/>
    </row>
    <row r="588">
      <c r="A588" s="16"/>
      <c r="B588" s="16"/>
      <c r="C588" s="16"/>
    </row>
    <row r="589">
      <c r="A589" s="16"/>
      <c r="B589" s="16"/>
      <c r="C589" s="16"/>
    </row>
    <row r="590">
      <c r="A590" s="16"/>
      <c r="B590" s="16"/>
      <c r="C590" s="16"/>
    </row>
    <row r="591">
      <c r="A591" s="16"/>
      <c r="B591" s="16"/>
      <c r="C591" s="16"/>
    </row>
    <row r="592">
      <c r="A592" s="16"/>
      <c r="B592" s="16"/>
      <c r="C592" s="16"/>
    </row>
    <row r="593">
      <c r="A593" s="16"/>
      <c r="B593" s="16"/>
      <c r="C593" s="16"/>
    </row>
    <row r="594">
      <c r="A594" s="16"/>
      <c r="B594" s="16"/>
      <c r="C594" s="16"/>
    </row>
    <row r="595">
      <c r="A595" s="16"/>
      <c r="B595" s="16"/>
      <c r="C595" s="16"/>
    </row>
    <row r="596">
      <c r="A596" s="16"/>
      <c r="B596" s="16"/>
      <c r="C596" s="16"/>
    </row>
    <row r="597">
      <c r="A597" s="16"/>
      <c r="B597" s="16"/>
      <c r="C597" s="16"/>
    </row>
    <row r="598">
      <c r="A598" s="16"/>
      <c r="B598" s="16"/>
      <c r="C598" s="16"/>
    </row>
    <row r="599">
      <c r="A599" s="16"/>
      <c r="B599" s="16"/>
      <c r="C599" s="16"/>
    </row>
    <row r="600">
      <c r="A600" s="16"/>
      <c r="B600" s="16"/>
      <c r="C600" s="16"/>
    </row>
    <row r="601">
      <c r="A601" s="16"/>
      <c r="B601" s="16"/>
      <c r="C601" s="16"/>
    </row>
    <row r="602">
      <c r="A602" s="16"/>
      <c r="B602" s="16"/>
      <c r="C602" s="16"/>
    </row>
    <row r="603">
      <c r="A603" s="16"/>
      <c r="B603" s="16"/>
      <c r="C603" s="16"/>
    </row>
    <row r="604">
      <c r="A604" s="16"/>
      <c r="B604" s="16"/>
      <c r="C604" s="16"/>
    </row>
    <row r="605">
      <c r="A605" s="16"/>
      <c r="B605" s="16"/>
      <c r="C605" s="16"/>
    </row>
    <row r="606">
      <c r="A606" s="16"/>
      <c r="B606" s="16"/>
      <c r="C606" s="16"/>
    </row>
    <row r="607">
      <c r="A607" s="16"/>
      <c r="B607" s="16"/>
      <c r="C607" s="16"/>
    </row>
    <row r="608">
      <c r="A608" s="16"/>
      <c r="B608" s="16"/>
      <c r="C608" s="16"/>
    </row>
    <row r="609">
      <c r="A609" s="16"/>
      <c r="B609" s="16"/>
      <c r="C609" s="16"/>
    </row>
    <row r="610">
      <c r="A610" s="16"/>
      <c r="B610" s="16"/>
      <c r="C610" s="16"/>
    </row>
    <row r="611">
      <c r="A611" s="16"/>
      <c r="B611" s="16"/>
      <c r="C611" s="16"/>
    </row>
    <row r="612">
      <c r="A612" s="16"/>
      <c r="B612" s="16"/>
      <c r="C612" s="16"/>
    </row>
    <row r="613">
      <c r="A613" s="16"/>
      <c r="B613" s="16"/>
      <c r="C613" s="16"/>
    </row>
    <row r="614">
      <c r="A614" s="16"/>
      <c r="B614" s="16"/>
      <c r="C614" s="16"/>
    </row>
    <row r="615">
      <c r="A615" s="16"/>
      <c r="B615" s="16"/>
      <c r="C615" s="16"/>
    </row>
    <row r="616">
      <c r="A616" s="16"/>
      <c r="B616" s="16"/>
      <c r="C616" s="16"/>
    </row>
    <row r="617">
      <c r="A617" s="16"/>
      <c r="B617" s="16"/>
      <c r="C617" s="16"/>
    </row>
    <row r="618">
      <c r="A618" s="16"/>
      <c r="B618" s="16"/>
      <c r="C618" s="16"/>
    </row>
    <row r="619">
      <c r="A619" s="16"/>
      <c r="B619" s="16"/>
      <c r="C619" s="16"/>
    </row>
    <row r="620">
      <c r="A620" s="16"/>
      <c r="B620" s="16"/>
      <c r="C620" s="16"/>
    </row>
    <row r="621">
      <c r="A621" s="16"/>
      <c r="B621" s="16"/>
      <c r="C621" s="16"/>
    </row>
    <row r="622">
      <c r="A622" s="16"/>
      <c r="B622" s="16"/>
      <c r="C622" s="16"/>
    </row>
    <row r="623">
      <c r="A623" s="16"/>
      <c r="B623" s="16"/>
      <c r="C623" s="16"/>
    </row>
    <row r="624">
      <c r="A624" s="16"/>
      <c r="B624" s="16"/>
      <c r="C624" s="16"/>
    </row>
    <row r="625">
      <c r="A625" s="16"/>
      <c r="B625" s="16"/>
      <c r="C625" s="16"/>
    </row>
    <row r="626">
      <c r="A626" s="16"/>
      <c r="B626" s="16"/>
      <c r="C626" s="16"/>
    </row>
    <row r="627">
      <c r="A627" s="16"/>
      <c r="B627" s="16"/>
      <c r="C627" s="16"/>
    </row>
    <row r="628">
      <c r="A628" s="16"/>
      <c r="B628" s="16"/>
      <c r="C628" s="16"/>
    </row>
    <row r="629">
      <c r="A629" s="16"/>
      <c r="B629" s="16"/>
      <c r="C629" s="16"/>
    </row>
    <row r="630">
      <c r="A630" s="16"/>
      <c r="B630" s="16"/>
      <c r="C630" s="16"/>
    </row>
    <row r="631">
      <c r="A631" s="16"/>
      <c r="B631" s="16"/>
      <c r="C631" s="16"/>
    </row>
    <row r="632">
      <c r="A632" s="16"/>
      <c r="B632" s="16"/>
      <c r="C632" s="16"/>
    </row>
    <row r="633">
      <c r="A633" s="16"/>
      <c r="B633" s="16"/>
      <c r="C633" s="16"/>
    </row>
    <row r="634">
      <c r="A634" s="16"/>
      <c r="B634" s="16"/>
      <c r="C634" s="16"/>
    </row>
    <row r="635">
      <c r="A635" s="16"/>
      <c r="B635" s="16"/>
      <c r="C635" s="16"/>
    </row>
    <row r="636">
      <c r="A636" s="16"/>
      <c r="B636" s="16"/>
      <c r="C636" s="16"/>
    </row>
    <row r="637">
      <c r="A637" s="16"/>
      <c r="B637" s="16"/>
      <c r="C637" s="16"/>
    </row>
    <row r="638">
      <c r="A638" s="16"/>
      <c r="B638" s="16"/>
      <c r="C638" s="16"/>
    </row>
    <row r="639">
      <c r="A639" s="16"/>
      <c r="B639" s="16"/>
      <c r="C639" s="16"/>
    </row>
    <row r="640">
      <c r="A640" s="16"/>
      <c r="B640" s="16"/>
      <c r="C640" s="16"/>
    </row>
    <row r="641">
      <c r="A641" s="16"/>
      <c r="B641" s="16"/>
      <c r="C641" s="16"/>
    </row>
    <row r="642">
      <c r="A642" s="16"/>
      <c r="B642" s="16"/>
      <c r="C642" s="16"/>
    </row>
    <row r="643">
      <c r="A643" s="16"/>
      <c r="B643" s="16"/>
      <c r="C643" s="16"/>
    </row>
    <row r="644">
      <c r="A644" s="16"/>
      <c r="B644" s="16"/>
      <c r="C644" s="16"/>
    </row>
    <row r="645">
      <c r="A645" s="16"/>
      <c r="B645" s="16"/>
      <c r="C645" s="16"/>
    </row>
    <row r="646">
      <c r="A646" s="16"/>
      <c r="B646" s="16"/>
      <c r="C646" s="16"/>
    </row>
    <row r="647">
      <c r="A647" s="16"/>
      <c r="B647" s="16"/>
      <c r="C647" s="16"/>
    </row>
    <row r="648">
      <c r="A648" s="16"/>
      <c r="B648" s="16"/>
      <c r="C648" s="16"/>
    </row>
    <row r="649">
      <c r="A649" s="16"/>
      <c r="B649" s="16"/>
      <c r="C649" s="16"/>
    </row>
    <row r="650">
      <c r="A650" s="16"/>
      <c r="B650" s="16"/>
      <c r="C650" s="16"/>
    </row>
    <row r="651">
      <c r="A651" s="16"/>
      <c r="B651" s="16"/>
      <c r="C651" s="16"/>
    </row>
    <row r="652">
      <c r="A652" s="16"/>
      <c r="B652" s="16"/>
      <c r="C652" s="16"/>
    </row>
    <row r="653">
      <c r="A653" s="16"/>
      <c r="B653" s="16"/>
      <c r="C653" s="16"/>
    </row>
    <row r="654">
      <c r="A654" s="16"/>
      <c r="B654" s="16"/>
      <c r="C654" s="16"/>
    </row>
    <row r="655">
      <c r="A655" s="16"/>
      <c r="B655" s="16"/>
      <c r="C655" s="16"/>
    </row>
    <row r="656">
      <c r="A656" s="16"/>
      <c r="B656" s="16"/>
      <c r="C656" s="16"/>
    </row>
    <row r="657">
      <c r="A657" s="16"/>
      <c r="B657" s="16"/>
      <c r="C657" s="16"/>
    </row>
    <row r="658">
      <c r="A658" s="16"/>
      <c r="B658" s="16"/>
      <c r="C658" s="16"/>
    </row>
    <row r="659">
      <c r="A659" s="16"/>
      <c r="B659" s="16"/>
      <c r="C659" s="16"/>
    </row>
    <row r="660">
      <c r="A660" s="16"/>
      <c r="B660" s="16"/>
      <c r="C660" s="16"/>
    </row>
    <row r="661">
      <c r="A661" s="16"/>
      <c r="B661" s="16"/>
      <c r="C661" s="16"/>
    </row>
    <row r="662">
      <c r="A662" s="16"/>
      <c r="B662" s="16"/>
      <c r="C662" s="16"/>
    </row>
    <row r="663">
      <c r="A663" s="16"/>
      <c r="B663" s="16"/>
      <c r="C663" s="16"/>
    </row>
    <row r="664">
      <c r="A664" s="16"/>
      <c r="B664" s="16"/>
      <c r="C664" s="16"/>
    </row>
    <row r="665">
      <c r="A665" s="16"/>
      <c r="B665" s="16"/>
      <c r="C665" s="16"/>
    </row>
    <row r="666">
      <c r="A666" s="16"/>
      <c r="B666" s="16"/>
      <c r="C666" s="16"/>
    </row>
    <row r="667">
      <c r="A667" s="16"/>
      <c r="B667" s="16"/>
      <c r="C667" s="16"/>
    </row>
    <row r="668">
      <c r="A668" s="16"/>
      <c r="B668" s="16"/>
      <c r="C668" s="16"/>
    </row>
    <row r="669">
      <c r="A669" s="16"/>
      <c r="B669" s="16"/>
      <c r="C669" s="16"/>
    </row>
    <row r="670">
      <c r="A670" s="16"/>
      <c r="B670" s="16"/>
      <c r="C670" s="16"/>
    </row>
    <row r="671">
      <c r="A671" s="16"/>
      <c r="B671" s="16"/>
      <c r="C671" s="16"/>
    </row>
    <row r="672">
      <c r="A672" s="16"/>
      <c r="B672" s="16"/>
      <c r="C672" s="16"/>
    </row>
    <row r="673">
      <c r="A673" s="16"/>
      <c r="B673" s="16"/>
      <c r="C673" s="16"/>
    </row>
    <row r="674">
      <c r="A674" s="16"/>
      <c r="B674" s="16"/>
      <c r="C674" s="16"/>
    </row>
    <row r="675">
      <c r="A675" s="16"/>
      <c r="B675" s="16"/>
      <c r="C675" s="16"/>
    </row>
    <row r="676">
      <c r="A676" s="16"/>
      <c r="B676" s="16"/>
      <c r="C676" s="16"/>
    </row>
    <row r="677">
      <c r="A677" s="16"/>
      <c r="B677" s="16"/>
      <c r="C677" s="16"/>
    </row>
    <row r="678">
      <c r="A678" s="16"/>
      <c r="B678" s="16"/>
      <c r="C678" s="16"/>
    </row>
    <row r="679">
      <c r="A679" s="16"/>
      <c r="B679" s="16"/>
      <c r="C679" s="16"/>
    </row>
    <row r="680">
      <c r="A680" s="16"/>
      <c r="B680" s="16"/>
      <c r="C680" s="16"/>
    </row>
    <row r="681">
      <c r="A681" s="16"/>
      <c r="B681" s="16"/>
      <c r="C681" s="16"/>
    </row>
    <row r="682">
      <c r="A682" s="16"/>
      <c r="B682" s="16"/>
      <c r="C682" s="16"/>
    </row>
    <row r="683">
      <c r="A683" s="16"/>
      <c r="B683" s="16"/>
      <c r="C683" s="16"/>
    </row>
    <row r="684">
      <c r="A684" s="16"/>
      <c r="B684" s="16"/>
      <c r="C684" s="16"/>
    </row>
    <row r="685">
      <c r="A685" s="16"/>
      <c r="B685" s="16"/>
      <c r="C685" s="16"/>
    </row>
    <row r="686">
      <c r="A686" s="16"/>
      <c r="B686" s="16"/>
      <c r="C686" s="16"/>
    </row>
    <row r="687">
      <c r="A687" s="16"/>
      <c r="B687" s="16"/>
      <c r="C687" s="16"/>
    </row>
    <row r="688">
      <c r="A688" s="16"/>
      <c r="B688" s="16"/>
      <c r="C688" s="16"/>
    </row>
    <row r="689">
      <c r="A689" s="16"/>
      <c r="B689" s="16"/>
      <c r="C689" s="16"/>
    </row>
    <row r="690">
      <c r="A690" s="16"/>
      <c r="B690" s="16"/>
      <c r="C690" s="16"/>
    </row>
    <row r="691">
      <c r="A691" s="16"/>
      <c r="B691" s="16"/>
      <c r="C691" s="16"/>
    </row>
    <row r="692">
      <c r="A692" s="16"/>
      <c r="B692" s="16"/>
      <c r="C692" s="16"/>
    </row>
    <row r="693">
      <c r="A693" s="16"/>
      <c r="B693" s="16"/>
      <c r="C693" s="16"/>
    </row>
    <row r="694">
      <c r="A694" s="16"/>
      <c r="B694" s="16"/>
      <c r="C694" s="16"/>
    </row>
    <row r="695">
      <c r="A695" s="16"/>
      <c r="B695" s="16"/>
      <c r="C695" s="16"/>
    </row>
    <row r="696">
      <c r="A696" s="16"/>
      <c r="B696" s="16"/>
      <c r="C696" s="16"/>
    </row>
    <row r="697">
      <c r="A697" s="16"/>
      <c r="B697" s="16"/>
      <c r="C697" s="16"/>
    </row>
    <row r="698">
      <c r="A698" s="16"/>
      <c r="B698" s="16"/>
      <c r="C698" s="16"/>
    </row>
    <row r="699">
      <c r="A699" s="16"/>
      <c r="B699" s="16"/>
      <c r="C699" s="16"/>
    </row>
    <row r="700">
      <c r="A700" s="16"/>
      <c r="B700" s="16"/>
      <c r="C700" s="16"/>
    </row>
    <row r="701">
      <c r="A701" s="16"/>
      <c r="B701" s="16"/>
      <c r="C701" s="16"/>
    </row>
    <row r="702">
      <c r="A702" s="16"/>
      <c r="B702" s="16"/>
      <c r="C702" s="16"/>
    </row>
    <row r="703">
      <c r="A703" s="16"/>
      <c r="B703" s="16"/>
      <c r="C703" s="16"/>
    </row>
    <row r="704">
      <c r="A704" s="16"/>
      <c r="B704" s="16"/>
      <c r="C704" s="16"/>
    </row>
    <row r="705">
      <c r="A705" s="16"/>
      <c r="B705" s="16"/>
      <c r="C705" s="16"/>
    </row>
    <row r="706">
      <c r="A706" s="16"/>
      <c r="B706" s="16"/>
      <c r="C706" s="16"/>
    </row>
    <row r="707">
      <c r="A707" s="16"/>
      <c r="B707" s="16"/>
      <c r="C707" s="16"/>
    </row>
    <row r="708">
      <c r="A708" s="16"/>
      <c r="B708" s="16"/>
      <c r="C708" s="16"/>
    </row>
    <row r="709">
      <c r="A709" s="16"/>
      <c r="B709" s="16"/>
      <c r="C709" s="16"/>
    </row>
    <row r="710">
      <c r="A710" s="16"/>
      <c r="B710" s="16"/>
      <c r="C710" s="16"/>
    </row>
    <row r="711">
      <c r="A711" s="16"/>
      <c r="B711" s="16"/>
      <c r="C711" s="16"/>
    </row>
    <row r="712">
      <c r="A712" s="16"/>
      <c r="B712" s="16"/>
      <c r="C712" s="16"/>
    </row>
    <row r="713">
      <c r="A713" s="16"/>
      <c r="B713" s="16"/>
      <c r="C713" s="16"/>
    </row>
    <row r="714">
      <c r="A714" s="16"/>
      <c r="B714" s="16"/>
      <c r="C714" s="16"/>
    </row>
    <row r="715">
      <c r="A715" s="16"/>
      <c r="B715" s="16"/>
      <c r="C715" s="16"/>
    </row>
    <row r="716">
      <c r="A716" s="16"/>
      <c r="B716" s="16"/>
      <c r="C716" s="16"/>
    </row>
    <row r="717">
      <c r="A717" s="16"/>
      <c r="B717" s="16"/>
      <c r="C717" s="16"/>
    </row>
    <row r="718">
      <c r="A718" s="16"/>
      <c r="B718" s="16"/>
      <c r="C718" s="16"/>
    </row>
    <row r="719">
      <c r="A719" s="16"/>
      <c r="B719" s="16"/>
      <c r="C719" s="16"/>
    </row>
    <row r="720">
      <c r="A720" s="16"/>
      <c r="B720" s="16"/>
      <c r="C720" s="16"/>
    </row>
    <row r="721">
      <c r="A721" s="16"/>
      <c r="B721" s="16"/>
      <c r="C721" s="16"/>
    </row>
    <row r="722">
      <c r="A722" s="16"/>
      <c r="B722" s="16"/>
      <c r="C722" s="16"/>
    </row>
    <row r="723">
      <c r="A723" s="16"/>
      <c r="B723" s="16"/>
      <c r="C723" s="16"/>
    </row>
    <row r="724">
      <c r="A724" s="16"/>
      <c r="B724" s="16"/>
      <c r="C724" s="16"/>
    </row>
    <row r="725">
      <c r="A725" s="16"/>
      <c r="B725" s="16"/>
      <c r="C725" s="16"/>
    </row>
    <row r="726">
      <c r="A726" s="16"/>
      <c r="B726" s="16"/>
      <c r="C726" s="16"/>
    </row>
    <row r="727">
      <c r="A727" s="16"/>
      <c r="B727" s="16"/>
      <c r="C727" s="16"/>
    </row>
    <row r="728">
      <c r="A728" s="16"/>
      <c r="B728" s="16"/>
      <c r="C728" s="16"/>
    </row>
    <row r="729">
      <c r="A729" s="16"/>
      <c r="B729" s="16"/>
      <c r="C729" s="16"/>
    </row>
    <row r="730">
      <c r="A730" s="16"/>
      <c r="B730" s="16"/>
      <c r="C730" s="16"/>
    </row>
    <row r="731">
      <c r="A731" s="16"/>
      <c r="B731" s="16"/>
      <c r="C731" s="16"/>
    </row>
    <row r="732">
      <c r="A732" s="16"/>
      <c r="B732" s="16"/>
      <c r="C732" s="16"/>
    </row>
    <row r="733">
      <c r="A733" s="16"/>
      <c r="B733" s="16"/>
      <c r="C733" s="16"/>
    </row>
    <row r="734">
      <c r="A734" s="16"/>
      <c r="B734" s="16"/>
      <c r="C734" s="16"/>
    </row>
    <row r="735">
      <c r="A735" s="16"/>
      <c r="B735" s="16"/>
      <c r="C735" s="16"/>
    </row>
    <row r="736">
      <c r="A736" s="16"/>
      <c r="B736" s="16"/>
      <c r="C736" s="16"/>
    </row>
    <row r="737">
      <c r="A737" s="16"/>
      <c r="B737" s="16"/>
      <c r="C737" s="16"/>
    </row>
    <row r="738">
      <c r="A738" s="16"/>
      <c r="B738" s="16"/>
      <c r="C738" s="16"/>
    </row>
    <row r="739">
      <c r="A739" s="16"/>
      <c r="B739" s="16"/>
      <c r="C739" s="16"/>
    </row>
    <row r="740">
      <c r="A740" s="16"/>
      <c r="B740" s="16"/>
      <c r="C740" s="16"/>
    </row>
    <row r="741">
      <c r="A741" s="16"/>
      <c r="B741" s="16"/>
      <c r="C741" s="16"/>
    </row>
    <row r="742">
      <c r="A742" s="16"/>
      <c r="B742" s="16"/>
      <c r="C742" s="16"/>
    </row>
    <row r="743">
      <c r="A743" s="16"/>
      <c r="B743" s="16"/>
      <c r="C743" s="16"/>
    </row>
    <row r="744">
      <c r="A744" s="16"/>
      <c r="B744" s="16"/>
      <c r="C744" s="16"/>
    </row>
    <row r="745">
      <c r="A745" s="16"/>
      <c r="B745" s="16"/>
      <c r="C745" s="16"/>
    </row>
    <row r="746">
      <c r="A746" s="16"/>
      <c r="B746" s="16"/>
      <c r="C746" s="16"/>
    </row>
    <row r="747">
      <c r="A747" s="16"/>
      <c r="B747" s="16"/>
      <c r="C747" s="16"/>
    </row>
    <row r="748">
      <c r="A748" s="16"/>
      <c r="B748" s="16"/>
      <c r="C748" s="16"/>
    </row>
    <row r="749">
      <c r="A749" s="16"/>
      <c r="B749" s="16"/>
      <c r="C749" s="16"/>
    </row>
    <row r="750">
      <c r="A750" s="16"/>
      <c r="B750" s="16"/>
      <c r="C750" s="16"/>
    </row>
    <row r="751">
      <c r="A751" s="16"/>
      <c r="B751" s="16"/>
      <c r="C751" s="16"/>
    </row>
    <row r="752">
      <c r="A752" s="16"/>
      <c r="B752" s="16"/>
      <c r="C752" s="16"/>
    </row>
    <row r="753">
      <c r="A753" s="16"/>
      <c r="B753" s="16"/>
      <c r="C753" s="16"/>
    </row>
    <row r="754">
      <c r="A754" s="16"/>
      <c r="B754" s="16"/>
      <c r="C754" s="16"/>
    </row>
    <row r="755">
      <c r="A755" s="16"/>
      <c r="B755" s="16"/>
      <c r="C755" s="16"/>
    </row>
    <row r="756">
      <c r="A756" s="16"/>
      <c r="B756" s="16"/>
      <c r="C756" s="16"/>
    </row>
    <row r="757">
      <c r="A757" s="16"/>
      <c r="B757" s="16"/>
      <c r="C757" s="16"/>
    </row>
    <row r="758">
      <c r="A758" s="16"/>
      <c r="B758" s="16"/>
      <c r="C758" s="16"/>
    </row>
    <row r="759">
      <c r="A759" s="16"/>
      <c r="B759" s="16"/>
      <c r="C759" s="16"/>
    </row>
    <row r="760">
      <c r="A760" s="16"/>
      <c r="B760" s="16"/>
      <c r="C760" s="16"/>
    </row>
    <row r="761">
      <c r="A761" s="16"/>
      <c r="B761" s="16"/>
      <c r="C761" s="16"/>
    </row>
    <row r="762">
      <c r="A762" s="16"/>
      <c r="B762" s="16"/>
      <c r="C762" s="16"/>
    </row>
    <row r="763">
      <c r="A763" s="16"/>
      <c r="B763" s="16"/>
      <c r="C763" s="16"/>
    </row>
    <row r="764">
      <c r="A764" s="16"/>
      <c r="B764" s="16"/>
      <c r="C764" s="16"/>
    </row>
    <row r="765">
      <c r="A765" s="16"/>
      <c r="B765" s="16"/>
      <c r="C765" s="16"/>
    </row>
    <row r="766">
      <c r="A766" s="16"/>
      <c r="B766" s="16"/>
      <c r="C766" s="16"/>
    </row>
    <row r="767">
      <c r="A767" s="16"/>
      <c r="B767" s="16"/>
      <c r="C767" s="16"/>
    </row>
    <row r="768">
      <c r="A768" s="16"/>
      <c r="B768" s="16"/>
      <c r="C768" s="16"/>
    </row>
    <row r="769">
      <c r="A769" s="16"/>
      <c r="B769" s="16"/>
      <c r="C769" s="16"/>
    </row>
    <row r="770">
      <c r="A770" s="16"/>
      <c r="B770" s="16"/>
      <c r="C770" s="16"/>
    </row>
    <row r="771">
      <c r="A771" s="16"/>
      <c r="B771" s="16"/>
      <c r="C771" s="16"/>
    </row>
    <row r="772">
      <c r="A772" s="16"/>
      <c r="B772" s="16"/>
      <c r="C772" s="16"/>
    </row>
    <row r="773">
      <c r="A773" s="16"/>
      <c r="B773" s="16"/>
      <c r="C773" s="16"/>
    </row>
    <row r="774">
      <c r="A774" s="16"/>
      <c r="B774" s="16"/>
      <c r="C774" s="16"/>
    </row>
    <row r="775">
      <c r="A775" s="16"/>
      <c r="B775" s="16"/>
      <c r="C775" s="16"/>
    </row>
    <row r="776">
      <c r="A776" s="16"/>
      <c r="B776" s="16"/>
      <c r="C776" s="16"/>
    </row>
    <row r="777">
      <c r="A777" s="16"/>
      <c r="B777" s="16"/>
      <c r="C777" s="16"/>
    </row>
    <row r="778">
      <c r="A778" s="16"/>
      <c r="B778" s="16"/>
      <c r="C778" s="16"/>
    </row>
    <row r="779">
      <c r="A779" s="16"/>
      <c r="B779" s="16"/>
      <c r="C779" s="16"/>
    </row>
    <row r="780">
      <c r="A780" s="16"/>
      <c r="B780" s="16"/>
      <c r="C780" s="16"/>
    </row>
    <row r="781">
      <c r="A781" s="16"/>
      <c r="B781" s="16"/>
      <c r="C781" s="16"/>
    </row>
    <row r="782">
      <c r="A782" s="16"/>
      <c r="B782" s="16"/>
      <c r="C782" s="16"/>
    </row>
    <row r="783">
      <c r="A783" s="16"/>
      <c r="B783" s="16"/>
      <c r="C783" s="16"/>
    </row>
    <row r="784">
      <c r="A784" s="16"/>
      <c r="B784" s="16"/>
      <c r="C784" s="16"/>
    </row>
    <row r="785">
      <c r="A785" s="16"/>
      <c r="B785" s="16"/>
      <c r="C785" s="16"/>
    </row>
    <row r="786">
      <c r="A786" s="16"/>
      <c r="B786" s="16"/>
      <c r="C786" s="16"/>
    </row>
    <row r="787">
      <c r="A787" s="16"/>
      <c r="B787" s="16"/>
      <c r="C787" s="16"/>
    </row>
    <row r="788">
      <c r="A788" s="16"/>
      <c r="B788" s="16"/>
      <c r="C788" s="16"/>
    </row>
    <row r="789">
      <c r="A789" s="16"/>
      <c r="B789" s="16"/>
      <c r="C789" s="16"/>
    </row>
    <row r="790">
      <c r="A790" s="16"/>
      <c r="B790" s="16"/>
      <c r="C790" s="16"/>
    </row>
    <row r="791">
      <c r="A791" s="16"/>
      <c r="B791" s="16"/>
      <c r="C791" s="16"/>
    </row>
    <row r="792">
      <c r="A792" s="16"/>
      <c r="B792" s="16"/>
      <c r="C792" s="16"/>
    </row>
    <row r="793">
      <c r="A793" s="16"/>
      <c r="B793" s="16"/>
      <c r="C793" s="16"/>
    </row>
    <row r="794">
      <c r="A794" s="16"/>
      <c r="B794" s="16"/>
      <c r="C794" s="16"/>
    </row>
    <row r="795">
      <c r="A795" s="16"/>
      <c r="B795" s="16"/>
      <c r="C795" s="16"/>
    </row>
    <row r="796">
      <c r="A796" s="16"/>
      <c r="B796" s="16"/>
      <c r="C796" s="16"/>
    </row>
    <row r="797">
      <c r="A797" s="16"/>
      <c r="B797" s="16"/>
      <c r="C797" s="16"/>
    </row>
    <row r="798">
      <c r="A798" s="16"/>
      <c r="B798" s="16"/>
      <c r="C798" s="16"/>
    </row>
    <row r="799">
      <c r="A799" s="16"/>
      <c r="B799" s="16"/>
      <c r="C799" s="16"/>
    </row>
    <row r="800">
      <c r="A800" s="16"/>
      <c r="B800" s="16"/>
      <c r="C800" s="16"/>
    </row>
    <row r="801">
      <c r="A801" s="16"/>
      <c r="B801" s="16"/>
      <c r="C801" s="16"/>
    </row>
    <row r="802">
      <c r="A802" s="16"/>
      <c r="B802" s="16"/>
      <c r="C802" s="16"/>
    </row>
    <row r="803">
      <c r="A803" s="16"/>
      <c r="B803" s="16"/>
      <c r="C803" s="16"/>
    </row>
    <row r="804">
      <c r="A804" s="16"/>
      <c r="B804" s="16"/>
      <c r="C804" s="16"/>
    </row>
    <row r="805">
      <c r="A805" s="16"/>
      <c r="B805" s="16"/>
      <c r="C805" s="16"/>
    </row>
    <row r="806">
      <c r="A806" s="16"/>
      <c r="B806" s="16"/>
      <c r="C806" s="16"/>
    </row>
    <row r="807">
      <c r="A807" s="16"/>
      <c r="B807" s="16"/>
      <c r="C807" s="16"/>
    </row>
    <row r="808">
      <c r="A808" s="16"/>
      <c r="B808" s="16"/>
      <c r="C808" s="16"/>
    </row>
    <row r="809">
      <c r="A809" s="16"/>
      <c r="B809" s="16"/>
      <c r="C809" s="16"/>
    </row>
    <row r="810">
      <c r="A810" s="16"/>
      <c r="B810" s="16"/>
      <c r="C810" s="16"/>
    </row>
    <row r="811">
      <c r="A811" s="16"/>
      <c r="B811" s="16"/>
      <c r="C811" s="16"/>
    </row>
    <row r="812">
      <c r="A812" s="16"/>
      <c r="B812" s="16"/>
      <c r="C812" s="16"/>
    </row>
    <row r="813">
      <c r="A813" s="16"/>
      <c r="B813" s="16"/>
      <c r="C813" s="16"/>
    </row>
    <row r="814">
      <c r="A814" s="16"/>
      <c r="B814" s="16"/>
      <c r="C814" s="16"/>
    </row>
    <row r="815">
      <c r="A815" s="16"/>
      <c r="B815" s="16"/>
      <c r="C815" s="16"/>
    </row>
    <row r="816">
      <c r="A816" s="16"/>
      <c r="B816" s="16"/>
      <c r="C816" s="16"/>
    </row>
    <row r="817">
      <c r="A817" s="16"/>
      <c r="B817" s="16"/>
      <c r="C817" s="16"/>
    </row>
    <row r="818">
      <c r="A818" s="16"/>
      <c r="B818" s="16"/>
      <c r="C818" s="16"/>
    </row>
    <row r="819">
      <c r="A819" s="16"/>
      <c r="B819" s="16"/>
      <c r="C819" s="16"/>
    </row>
    <row r="820">
      <c r="A820" s="16"/>
      <c r="B820" s="16"/>
      <c r="C820" s="16"/>
    </row>
    <row r="821">
      <c r="A821" s="16"/>
      <c r="B821" s="16"/>
      <c r="C821" s="16"/>
    </row>
    <row r="822">
      <c r="A822" s="16"/>
      <c r="B822" s="16"/>
      <c r="C822" s="16"/>
    </row>
    <row r="823">
      <c r="A823" s="16"/>
      <c r="B823" s="16"/>
      <c r="C823" s="16"/>
    </row>
    <row r="824">
      <c r="A824" s="16"/>
      <c r="B824" s="16"/>
      <c r="C824" s="16"/>
    </row>
    <row r="825">
      <c r="A825" s="16"/>
      <c r="B825" s="16"/>
      <c r="C825" s="16"/>
    </row>
    <row r="826">
      <c r="A826" s="16"/>
      <c r="B826" s="16"/>
      <c r="C826" s="16"/>
    </row>
    <row r="827">
      <c r="A827" s="16"/>
      <c r="B827" s="16"/>
      <c r="C827" s="16"/>
    </row>
    <row r="828">
      <c r="A828" s="16"/>
      <c r="B828" s="16"/>
      <c r="C828" s="16"/>
    </row>
    <row r="829">
      <c r="A829" s="16"/>
      <c r="B829" s="16"/>
      <c r="C829" s="16"/>
    </row>
    <row r="830">
      <c r="A830" s="16"/>
      <c r="B830" s="16"/>
      <c r="C830" s="16"/>
    </row>
    <row r="831">
      <c r="A831" s="16"/>
      <c r="B831" s="16"/>
      <c r="C831" s="16"/>
    </row>
    <row r="832">
      <c r="A832" s="16"/>
      <c r="B832" s="16"/>
      <c r="C832" s="16"/>
    </row>
    <row r="833">
      <c r="A833" s="16"/>
      <c r="B833" s="16"/>
      <c r="C833" s="16"/>
    </row>
    <row r="834">
      <c r="A834" s="16"/>
      <c r="B834" s="16"/>
      <c r="C834" s="16"/>
    </row>
    <row r="835">
      <c r="A835" s="16"/>
      <c r="B835" s="16"/>
      <c r="C835" s="16"/>
    </row>
    <row r="836">
      <c r="A836" s="16"/>
      <c r="B836" s="16"/>
      <c r="C836" s="16"/>
    </row>
    <row r="837">
      <c r="A837" s="16"/>
      <c r="B837" s="16"/>
      <c r="C837" s="16"/>
    </row>
    <row r="838">
      <c r="A838" s="16"/>
      <c r="B838" s="16"/>
      <c r="C838" s="16"/>
    </row>
    <row r="839">
      <c r="A839" s="16"/>
      <c r="B839" s="16"/>
      <c r="C839" s="16"/>
    </row>
    <row r="840">
      <c r="A840" s="16"/>
      <c r="B840" s="16"/>
      <c r="C840" s="16"/>
    </row>
    <row r="841">
      <c r="A841" s="16"/>
      <c r="B841" s="16"/>
      <c r="C841" s="16"/>
    </row>
    <row r="842">
      <c r="A842" s="16"/>
      <c r="B842" s="16"/>
      <c r="C842" s="16"/>
    </row>
    <row r="843">
      <c r="A843" s="16"/>
      <c r="B843" s="16"/>
      <c r="C843" s="16"/>
    </row>
    <row r="844">
      <c r="A844" s="16"/>
      <c r="B844" s="16"/>
      <c r="C844" s="16"/>
    </row>
    <row r="845">
      <c r="A845" s="16"/>
      <c r="B845" s="16"/>
      <c r="C845" s="16"/>
    </row>
    <row r="846">
      <c r="A846" s="16"/>
      <c r="B846" s="16"/>
      <c r="C846" s="16"/>
    </row>
    <row r="847">
      <c r="A847" s="16"/>
      <c r="B847" s="16"/>
      <c r="C847" s="16"/>
    </row>
    <row r="848">
      <c r="A848" s="16"/>
      <c r="B848" s="16"/>
      <c r="C848" s="16"/>
    </row>
    <row r="849">
      <c r="A849" s="16"/>
      <c r="B849" s="16"/>
      <c r="C849" s="16"/>
    </row>
    <row r="850">
      <c r="A850" s="16"/>
      <c r="B850" s="16"/>
      <c r="C850" s="16"/>
    </row>
    <row r="851">
      <c r="A851" s="16"/>
      <c r="B851" s="16"/>
      <c r="C851" s="16"/>
    </row>
    <row r="852">
      <c r="A852" s="16"/>
      <c r="B852" s="16"/>
      <c r="C852" s="16"/>
    </row>
    <row r="853">
      <c r="A853" s="16"/>
      <c r="B853" s="16"/>
      <c r="C853" s="16"/>
    </row>
    <row r="854">
      <c r="A854" s="16"/>
      <c r="B854" s="16"/>
      <c r="C854" s="16"/>
    </row>
    <row r="855">
      <c r="A855" s="16"/>
      <c r="B855" s="16"/>
      <c r="C855" s="16"/>
    </row>
    <row r="856">
      <c r="A856" s="16"/>
      <c r="B856" s="16"/>
      <c r="C856" s="16"/>
    </row>
    <row r="857">
      <c r="A857" s="16"/>
      <c r="B857" s="16"/>
      <c r="C857" s="16"/>
    </row>
    <row r="858">
      <c r="A858" s="16"/>
      <c r="B858" s="16"/>
      <c r="C858" s="16"/>
    </row>
    <row r="859">
      <c r="A859" s="16"/>
      <c r="B859" s="16"/>
      <c r="C859" s="16"/>
    </row>
    <row r="860">
      <c r="A860" s="16"/>
      <c r="B860" s="16"/>
      <c r="C860" s="16"/>
    </row>
    <row r="861">
      <c r="A861" s="16"/>
      <c r="B861" s="16"/>
      <c r="C861" s="16"/>
    </row>
    <row r="862">
      <c r="A862" s="16"/>
      <c r="B862" s="16"/>
      <c r="C862" s="16"/>
    </row>
    <row r="863">
      <c r="A863" s="16"/>
      <c r="B863" s="16"/>
      <c r="C863" s="16"/>
    </row>
    <row r="864">
      <c r="A864" s="16"/>
      <c r="B864" s="16"/>
      <c r="C864" s="16"/>
    </row>
    <row r="865">
      <c r="A865" s="16"/>
      <c r="B865" s="16"/>
      <c r="C865" s="16"/>
    </row>
    <row r="866">
      <c r="A866" s="16"/>
      <c r="B866" s="16"/>
      <c r="C866" s="16"/>
    </row>
    <row r="867">
      <c r="A867" s="16"/>
      <c r="B867" s="16"/>
      <c r="C867" s="16"/>
    </row>
    <row r="868">
      <c r="A868" s="16"/>
      <c r="B868" s="16"/>
      <c r="C868" s="16"/>
    </row>
    <row r="869">
      <c r="A869" s="16"/>
      <c r="B869" s="16"/>
      <c r="C869" s="16"/>
    </row>
    <row r="870">
      <c r="A870" s="16"/>
      <c r="B870" s="16"/>
      <c r="C870" s="16"/>
    </row>
    <row r="871">
      <c r="A871" s="16"/>
      <c r="B871" s="16"/>
      <c r="C871" s="16"/>
    </row>
    <row r="872">
      <c r="A872" s="16"/>
      <c r="B872" s="16"/>
      <c r="C872" s="16"/>
    </row>
    <row r="873">
      <c r="A873" s="16"/>
      <c r="B873" s="16"/>
      <c r="C873" s="16"/>
    </row>
    <row r="874">
      <c r="A874" s="16"/>
      <c r="B874" s="16"/>
      <c r="C874" s="16"/>
    </row>
    <row r="875">
      <c r="A875" s="16"/>
      <c r="B875" s="16"/>
      <c r="C875" s="16"/>
    </row>
    <row r="876">
      <c r="A876" s="16"/>
      <c r="B876" s="16"/>
      <c r="C876" s="16"/>
    </row>
    <row r="877">
      <c r="A877" s="16"/>
      <c r="B877" s="16"/>
      <c r="C877" s="16"/>
    </row>
    <row r="878">
      <c r="A878" s="16"/>
      <c r="B878" s="16"/>
      <c r="C878" s="16"/>
    </row>
    <row r="879">
      <c r="A879" s="16"/>
      <c r="B879" s="16"/>
      <c r="C879" s="16"/>
    </row>
    <row r="880">
      <c r="A880" s="16"/>
      <c r="B880" s="16"/>
      <c r="C880" s="16"/>
    </row>
    <row r="881">
      <c r="A881" s="16"/>
      <c r="B881" s="16"/>
      <c r="C881" s="16"/>
    </row>
    <row r="882">
      <c r="A882" s="16"/>
      <c r="B882" s="16"/>
      <c r="C882" s="16"/>
    </row>
    <row r="883">
      <c r="A883" s="16"/>
      <c r="B883" s="16"/>
      <c r="C883" s="16"/>
    </row>
    <row r="884">
      <c r="A884" s="16"/>
      <c r="B884" s="16"/>
      <c r="C884" s="16"/>
    </row>
    <row r="885">
      <c r="A885" s="16"/>
      <c r="B885" s="16"/>
      <c r="C885" s="16"/>
    </row>
    <row r="886">
      <c r="A886" s="16"/>
      <c r="B886" s="16"/>
      <c r="C886" s="16"/>
    </row>
    <row r="887">
      <c r="A887" s="16"/>
      <c r="B887" s="16"/>
      <c r="C887" s="16"/>
    </row>
    <row r="888">
      <c r="A888" s="16"/>
      <c r="B888" s="16"/>
      <c r="C888" s="16"/>
    </row>
    <row r="889">
      <c r="A889" s="16"/>
      <c r="B889" s="16"/>
      <c r="C889" s="16"/>
    </row>
    <row r="890">
      <c r="A890" s="16"/>
      <c r="B890" s="16"/>
      <c r="C890" s="16"/>
    </row>
    <row r="891">
      <c r="A891" s="16"/>
      <c r="B891" s="16"/>
      <c r="C891" s="16"/>
    </row>
    <row r="892">
      <c r="A892" s="16"/>
      <c r="B892" s="16"/>
      <c r="C892" s="16"/>
    </row>
    <row r="893">
      <c r="A893" s="16"/>
      <c r="B893" s="16"/>
      <c r="C893" s="16"/>
    </row>
    <row r="894">
      <c r="A894" s="16"/>
      <c r="B894" s="16"/>
      <c r="C894" s="16"/>
    </row>
    <row r="895">
      <c r="A895" s="16"/>
      <c r="B895" s="16"/>
      <c r="C895" s="16"/>
    </row>
    <row r="896">
      <c r="A896" s="16"/>
      <c r="B896" s="16"/>
      <c r="C896" s="16"/>
    </row>
    <row r="897">
      <c r="A897" s="16"/>
      <c r="B897" s="16"/>
      <c r="C897" s="16"/>
    </row>
    <row r="898">
      <c r="A898" s="16"/>
      <c r="B898" s="16"/>
      <c r="C898" s="16"/>
    </row>
    <row r="899">
      <c r="A899" s="16"/>
      <c r="B899" s="16"/>
      <c r="C899" s="16"/>
    </row>
    <row r="900">
      <c r="A900" s="16"/>
      <c r="B900" s="16"/>
      <c r="C900" s="16"/>
    </row>
    <row r="901">
      <c r="A901" s="16"/>
      <c r="B901" s="16"/>
      <c r="C901" s="16"/>
    </row>
    <row r="902">
      <c r="A902" s="16"/>
      <c r="B902" s="16"/>
      <c r="C902" s="16"/>
    </row>
    <row r="903">
      <c r="A903" s="16"/>
      <c r="B903" s="16"/>
      <c r="C903" s="16"/>
    </row>
    <row r="904">
      <c r="A904" s="16"/>
      <c r="B904" s="16"/>
      <c r="C904" s="16"/>
    </row>
    <row r="905">
      <c r="A905" s="16"/>
      <c r="B905" s="16"/>
      <c r="C905" s="16"/>
    </row>
    <row r="906">
      <c r="A906" s="16"/>
      <c r="B906" s="16"/>
      <c r="C906" s="16"/>
    </row>
    <row r="907">
      <c r="A907" s="16"/>
      <c r="B907" s="16"/>
      <c r="C907" s="16"/>
    </row>
    <row r="908">
      <c r="A908" s="16"/>
      <c r="B908" s="16"/>
      <c r="C908" s="16"/>
    </row>
    <row r="909">
      <c r="A909" s="16"/>
      <c r="B909" s="16"/>
      <c r="C909" s="16"/>
    </row>
    <row r="910">
      <c r="A910" s="16"/>
      <c r="B910" s="16"/>
      <c r="C910" s="16"/>
    </row>
    <row r="911">
      <c r="A911" s="16"/>
      <c r="B911" s="16"/>
      <c r="C911" s="16"/>
    </row>
    <row r="912">
      <c r="A912" s="16"/>
      <c r="B912" s="16"/>
      <c r="C912" s="16"/>
    </row>
    <row r="913">
      <c r="A913" s="16"/>
      <c r="B913" s="16"/>
      <c r="C913" s="16"/>
    </row>
    <row r="914">
      <c r="A914" s="16"/>
      <c r="B914" s="16"/>
      <c r="C914" s="16"/>
    </row>
    <row r="915">
      <c r="A915" s="16"/>
      <c r="B915" s="16"/>
      <c r="C915" s="16"/>
    </row>
    <row r="916">
      <c r="A916" s="16"/>
      <c r="B916" s="16"/>
      <c r="C916" s="16"/>
    </row>
    <row r="917">
      <c r="A917" s="16"/>
      <c r="B917" s="16"/>
      <c r="C917" s="16"/>
    </row>
    <row r="918">
      <c r="A918" s="16"/>
      <c r="B918" s="16"/>
      <c r="C918" s="16"/>
    </row>
    <row r="919">
      <c r="A919" s="16"/>
      <c r="B919" s="16"/>
      <c r="C919" s="16"/>
    </row>
    <row r="920">
      <c r="A920" s="16"/>
      <c r="B920" s="16"/>
      <c r="C920" s="16"/>
    </row>
    <row r="921">
      <c r="A921" s="16"/>
      <c r="B921" s="16"/>
      <c r="C921" s="16"/>
    </row>
    <row r="922">
      <c r="A922" s="16"/>
      <c r="B922" s="16"/>
      <c r="C922" s="16"/>
    </row>
    <row r="923">
      <c r="A923" s="16"/>
      <c r="B923" s="16"/>
      <c r="C923" s="16"/>
    </row>
    <row r="924">
      <c r="A924" s="16"/>
      <c r="B924" s="16"/>
      <c r="C924" s="16"/>
    </row>
    <row r="925">
      <c r="A925" s="16"/>
      <c r="B925" s="16"/>
      <c r="C925" s="16"/>
    </row>
    <row r="926">
      <c r="A926" s="16"/>
      <c r="B926" s="16"/>
      <c r="C926" s="16"/>
    </row>
    <row r="927">
      <c r="A927" s="16"/>
      <c r="B927" s="16"/>
      <c r="C927" s="16"/>
    </row>
    <row r="928">
      <c r="A928" s="16"/>
      <c r="B928" s="16"/>
      <c r="C928" s="16"/>
    </row>
    <row r="929">
      <c r="A929" s="16"/>
      <c r="B929" s="16"/>
      <c r="C929" s="16"/>
    </row>
    <row r="930">
      <c r="A930" s="16"/>
      <c r="B930" s="16"/>
      <c r="C930" s="16"/>
    </row>
    <row r="931">
      <c r="A931" s="16"/>
      <c r="B931" s="16"/>
      <c r="C931" s="16"/>
    </row>
    <row r="932">
      <c r="A932" s="16"/>
      <c r="B932" s="16"/>
      <c r="C932" s="16"/>
    </row>
    <row r="933">
      <c r="A933" s="16"/>
      <c r="B933" s="16"/>
      <c r="C933" s="16"/>
    </row>
    <row r="934">
      <c r="A934" s="16"/>
      <c r="B934" s="16"/>
      <c r="C934" s="16"/>
    </row>
    <row r="935">
      <c r="A935" s="16"/>
      <c r="B935" s="16"/>
      <c r="C935" s="16"/>
    </row>
    <row r="936">
      <c r="A936" s="16"/>
      <c r="B936" s="16"/>
      <c r="C936" s="16"/>
    </row>
    <row r="937">
      <c r="A937" s="16"/>
      <c r="B937" s="16"/>
      <c r="C937" s="16"/>
    </row>
    <row r="938">
      <c r="A938" s="16"/>
      <c r="B938" s="16"/>
      <c r="C938" s="16"/>
    </row>
    <row r="939">
      <c r="A939" s="16"/>
      <c r="B939" s="16"/>
      <c r="C939" s="16"/>
    </row>
    <row r="940">
      <c r="A940" s="16"/>
      <c r="B940" s="16"/>
      <c r="C940" s="16"/>
    </row>
    <row r="941">
      <c r="A941" s="16"/>
      <c r="B941" s="16"/>
      <c r="C941" s="16"/>
    </row>
    <row r="942">
      <c r="A942" s="16"/>
      <c r="B942" s="16"/>
      <c r="C942" s="16"/>
    </row>
    <row r="943">
      <c r="A943" s="16"/>
      <c r="B943" s="16"/>
      <c r="C943" s="16"/>
    </row>
    <row r="944">
      <c r="A944" s="16"/>
      <c r="B944" s="16"/>
      <c r="C944" s="16"/>
    </row>
    <row r="945">
      <c r="A945" s="16"/>
      <c r="B945" s="16"/>
      <c r="C945" s="16"/>
    </row>
    <row r="946">
      <c r="A946" s="16"/>
      <c r="B946" s="16"/>
      <c r="C946" s="16"/>
    </row>
    <row r="947">
      <c r="A947" s="16"/>
      <c r="B947" s="16"/>
      <c r="C947" s="16"/>
    </row>
    <row r="948">
      <c r="A948" s="16"/>
      <c r="B948" s="16"/>
      <c r="C948" s="16"/>
    </row>
    <row r="949">
      <c r="A949" s="16"/>
      <c r="B949" s="16"/>
      <c r="C949" s="16"/>
    </row>
    <row r="950">
      <c r="A950" s="16"/>
      <c r="B950" s="16"/>
      <c r="C950" s="16"/>
    </row>
    <row r="951">
      <c r="A951" s="16"/>
      <c r="B951" s="16"/>
      <c r="C951" s="16"/>
    </row>
    <row r="952">
      <c r="A952" s="16"/>
      <c r="B952" s="16"/>
      <c r="C952" s="16"/>
    </row>
    <row r="953">
      <c r="A953" s="16"/>
      <c r="B953" s="16"/>
      <c r="C953" s="16"/>
    </row>
    <row r="954">
      <c r="A954" s="16"/>
      <c r="B954" s="16"/>
      <c r="C954" s="16"/>
    </row>
    <row r="955">
      <c r="A955" s="16"/>
      <c r="B955" s="16"/>
      <c r="C955" s="16"/>
    </row>
    <row r="956">
      <c r="A956" s="16"/>
      <c r="B956" s="16"/>
      <c r="C956" s="16"/>
    </row>
    <row r="957">
      <c r="A957" s="16"/>
      <c r="B957" s="16"/>
      <c r="C957" s="16"/>
    </row>
    <row r="958">
      <c r="A958" s="16"/>
      <c r="B958" s="16"/>
      <c r="C958" s="16"/>
    </row>
    <row r="959">
      <c r="A959" s="16"/>
      <c r="B959" s="16"/>
      <c r="C959" s="16"/>
    </row>
    <row r="960">
      <c r="A960" s="16"/>
      <c r="B960" s="16"/>
      <c r="C960" s="16"/>
    </row>
    <row r="961">
      <c r="A961" s="16"/>
      <c r="B961" s="16"/>
      <c r="C961" s="16"/>
    </row>
    <row r="962">
      <c r="A962" s="16"/>
      <c r="B962" s="16"/>
      <c r="C962" s="16"/>
    </row>
    <row r="963">
      <c r="A963" s="16"/>
      <c r="B963" s="16"/>
      <c r="C963" s="16"/>
    </row>
    <row r="964">
      <c r="A964" s="16"/>
      <c r="B964" s="16"/>
      <c r="C964" s="16"/>
    </row>
    <row r="965">
      <c r="A965" s="16"/>
      <c r="B965" s="16"/>
      <c r="C965" s="16"/>
    </row>
    <row r="966">
      <c r="A966" s="16"/>
      <c r="B966" s="16"/>
      <c r="C966" s="16"/>
    </row>
    <row r="967">
      <c r="A967" s="16"/>
      <c r="B967" s="16"/>
      <c r="C967" s="16"/>
    </row>
    <row r="968">
      <c r="A968" s="16"/>
      <c r="B968" s="16"/>
      <c r="C968" s="16"/>
    </row>
    <row r="969">
      <c r="A969" s="16"/>
      <c r="B969" s="16"/>
      <c r="C969" s="16"/>
    </row>
    <row r="970">
      <c r="A970" s="16"/>
      <c r="B970" s="16"/>
      <c r="C970" s="16"/>
    </row>
    <row r="971">
      <c r="A971" s="16"/>
      <c r="B971" s="16"/>
      <c r="C971" s="16"/>
    </row>
    <row r="972">
      <c r="A972" s="16"/>
      <c r="B972" s="16"/>
      <c r="C972" s="16"/>
    </row>
    <row r="973">
      <c r="A973" s="16"/>
      <c r="B973" s="16"/>
      <c r="C973" s="16"/>
    </row>
    <row r="974">
      <c r="A974" s="16"/>
      <c r="B974" s="16"/>
      <c r="C974" s="16"/>
    </row>
    <row r="975">
      <c r="A975" s="16"/>
      <c r="B975" s="16"/>
      <c r="C975" s="16"/>
    </row>
    <row r="976">
      <c r="A976" s="16"/>
      <c r="B976" s="16"/>
      <c r="C976" s="16"/>
    </row>
    <row r="977">
      <c r="A977" s="16"/>
      <c r="B977" s="16"/>
      <c r="C977" s="16"/>
    </row>
    <row r="978">
      <c r="A978" s="16"/>
      <c r="B978" s="16"/>
      <c r="C978" s="16"/>
    </row>
    <row r="979">
      <c r="A979" s="16"/>
      <c r="B979" s="16"/>
      <c r="C979" s="16"/>
    </row>
    <row r="980">
      <c r="A980" s="16"/>
      <c r="B980" s="16"/>
      <c r="C980" s="16"/>
    </row>
    <row r="981">
      <c r="A981" s="16"/>
      <c r="B981" s="16"/>
      <c r="C981" s="16"/>
    </row>
    <row r="982">
      <c r="A982" s="16"/>
      <c r="B982" s="16"/>
      <c r="C982" s="16"/>
    </row>
    <row r="983">
      <c r="A983" s="16"/>
      <c r="B983" s="16"/>
      <c r="C983" s="16"/>
    </row>
    <row r="984">
      <c r="A984" s="16"/>
      <c r="B984" s="16"/>
      <c r="C984" s="16"/>
    </row>
    <row r="985">
      <c r="A985" s="16"/>
      <c r="B985" s="16"/>
      <c r="C985" s="16"/>
    </row>
    <row r="986">
      <c r="A986" s="16"/>
      <c r="B986" s="16"/>
      <c r="C986" s="16"/>
    </row>
    <row r="987">
      <c r="A987" s="16"/>
      <c r="B987" s="16"/>
      <c r="C987" s="16"/>
    </row>
    <row r="988">
      <c r="A988" s="16"/>
      <c r="B988" s="16"/>
      <c r="C988" s="16"/>
    </row>
    <row r="989">
      <c r="A989" s="16"/>
      <c r="B989" s="16"/>
      <c r="C989" s="16"/>
    </row>
    <row r="990">
      <c r="A990" s="16"/>
      <c r="B990" s="16"/>
      <c r="C990" s="16"/>
    </row>
    <row r="991">
      <c r="A991" s="16"/>
      <c r="B991" s="16"/>
      <c r="C991" s="16"/>
    </row>
    <row r="992">
      <c r="A992" s="16"/>
      <c r="B992" s="16"/>
      <c r="C992" s="16"/>
    </row>
    <row r="993">
      <c r="A993" s="16"/>
      <c r="B993" s="16"/>
      <c r="C993" s="16"/>
    </row>
    <row r="994">
      <c r="A994" s="16"/>
      <c r="B994" s="16"/>
      <c r="C994" s="16"/>
    </row>
    <row r="995">
      <c r="A995" s="16"/>
      <c r="B995" s="16"/>
      <c r="C995" s="16"/>
    </row>
    <row r="996">
      <c r="A996" s="16"/>
      <c r="B996" s="16"/>
      <c r="C996" s="16"/>
    </row>
    <row r="997">
      <c r="A997" s="16"/>
      <c r="B997" s="16"/>
      <c r="C997" s="16"/>
    </row>
    <row r="998">
      <c r="A998" s="16"/>
      <c r="B998" s="16"/>
      <c r="C998" s="16"/>
    </row>
    <row r="999">
      <c r="A999" s="16"/>
      <c r="B999" s="16"/>
      <c r="C999" s="16"/>
    </row>
    <row r="1000">
      <c r="A1000" s="16"/>
      <c r="B1000" s="16"/>
      <c r="C1000" s="16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12"/>
    <row r="13">
      <c r="D13" s="190">
        <v>239.0</v>
      </c>
      <c r="E13" s="55">
        <f t="shared" ref="E13:E48" si="1">B13-D13</f>
        <v>-239</v>
      </c>
    </row>
    <row r="14">
      <c r="D14" s="190">
        <v>673.0</v>
      </c>
      <c r="E14" s="55">
        <f t="shared" si="1"/>
        <v>-673</v>
      </c>
    </row>
    <row r="15">
      <c r="D15" s="190">
        <v>822.0</v>
      </c>
      <c r="E15" s="55">
        <f t="shared" si="1"/>
        <v>-822</v>
      </c>
    </row>
    <row r="16">
      <c r="D16" s="190">
        <v>229.0</v>
      </c>
      <c r="E16" s="55">
        <f t="shared" si="1"/>
        <v>-229</v>
      </c>
    </row>
    <row r="17">
      <c r="D17" s="190">
        <v>462.0</v>
      </c>
      <c r="E17" s="55">
        <f t="shared" si="1"/>
        <v>-462</v>
      </c>
    </row>
    <row r="18">
      <c r="D18" s="190">
        <v>751.0</v>
      </c>
      <c r="E18" s="55">
        <f t="shared" si="1"/>
        <v>-751</v>
      </c>
    </row>
    <row r="19">
      <c r="D19" s="190">
        <v>497.0</v>
      </c>
      <c r="E19" s="55">
        <f t="shared" si="1"/>
        <v>-497</v>
      </c>
    </row>
    <row r="20">
      <c r="D20" s="190">
        <v>731.0</v>
      </c>
      <c r="E20" s="55">
        <f t="shared" si="1"/>
        <v>-731</v>
      </c>
    </row>
    <row r="21">
      <c r="D21" s="190">
        <v>1146.0</v>
      </c>
      <c r="E21" s="55">
        <f t="shared" si="1"/>
        <v>-1146</v>
      </c>
    </row>
    <row r="22">
      <c r="D22" s="190">
        <v>832.0</v>
      </c>
      <c r="E22" s="55">
        <f t="shared" si="1"/>
        <v>-832</v>
      </c>
    </row>
    <row r="23">
      <c r="D23" s="190">
        <v>1032.0</v>
      </c>
      <c r="E23" s="55">
        <f t="shared" si="1"/>
        <v>-1032</v>
      </c>
    </row>
    <row r="24">
      <c r="D24" s="190">
        <v>641.0</v>
      </c>
      <c r="E24" s="55">
        <f t="shared" si="1"/>
        <v>-641</v>
      </c>
    </row>
    <row r="25">
      <c r="D25" s="190">
        <v>465.0</v>
      </c>
      <c r="E25" s="55">
        <f t="shared" si="1"/>
        <v>-465</v>
      </c>
    </row>
    <row r="26">
      <c r="D26" s="190">
        <v>1225.0</v>
      </c>
      <c r="E26" s="55">
        <f t="shared" si="1"/>
        <v>-1225</v>
      </c>
    </row>
    <row r="27">
      <c r="D27" s="190">
        <v>1135.0</v>
      </c>
      <c r="E27" s="55">
        <f t="shared" si="1"/>
        <v>-1135</v>
      </c>
    </row>
    <row r="28">
      <c r="D28" s="190">
        <v>998.0</v>
      </c>
      <c r="E28" s="55">
        <f t="shared" si="1"/>
        <v>-998</v>
      </c>
    </row>
    <row r="29">
      <c r="D29" s="190">
        <v>1603.0</v>
      </c>
      <c r="E29" s="55">
        <f t="shared" si="1"/>
        <v>-1603</v>
      </c>
    </row>
    <row r="30">
      <c r="D30" s="190">
        <v>1016.0</v>
      </c>
      <c r="E30" s="55">
        <f t="shared" si="1"/>
        <v>-1016</v>
      </c>
    </row>
    <row r="31">
      <c r="D31" s="190">
        <v>816.0</v>
      </c>
      <c r="E31" s="55">
        <f t="shared" si="1"/>
        <v>-816</v>
      </c>
    </row>
    <row r="32">
      <c r="D32" s="190">
        <v>644.0</v>
      </c>
      <c r="E32" s="55">
        <f t="shared" si="1"/>
        <v>-644</v>
      </c>
    </row>
    <row r="33">
      <c r="D33" s="190">
        <v>729.0</v>
      </c>
      <c r="E33" s="55">
        <f t="shared" si="1"/>
        <v>-729</v>
      </c>
    </row>
    <row r="34">
      <c r="D34" s="190">
        <v>1664.0</v>
      </c>
      <c r="E34" s="55">
        <f t="shared" si="1"/>
        <v>-1664</v>
      </c>
    </row>
    <row r="35">
      <c r="D35" s="190">
        <v>1867.0</v>
      </c>
      <c r="E35" s="55">
        <f t="shared" si="1"/>
        <v>-1867</v>
      </c>
    </row>
    <row r="36">
      <c r="D36" s="190">
        <v>1103.0</v>
      </c>
      <c r="E36" s="55">
        <f t="shared" si="1"/>
        <v>-1103</v>
      </c>
    </row>
    <row r="37">
      <c r="D37" s="190">
        <v>1455.0</v>
      </c>
      <c r="E37" s="55">
        <f t="shared" si="1"/>
        <v>-1455</v>
      </c>
    </row>
    <row r="38">
      <c r="D38" s="190">
        <v>778.0</v>
      </c>
      <c r="E38" s="55">
        <f t="shared" si="1"/>
        <v>-778</v>
      </c>
    </row>
    <row r="39">
      <c r="D39" s="190">
        <v>440.0</v>
      </c>
      <c r="E39" s="55">
        <f t="shared" si="1"/>
        <v>-440</v>
      </c>
    </row>
    <row r="40">
      <c r="D40" s="190">
        <v>1590.0</v>
      </c>
      <c r="E40" s="55">
        <f t="shared" si="1"/>
        <v>-1590</v>
      </c>
    </row>
    <row r="41">
      <c r="D41" s="190">
        <v>1601.0</v>
      </c>
      <c r="E41" s="55">
        <f t="shared" si="1"/>
        <v>-1601</v>
      </c>
    </row>
    <row r="42">
      <c r="D42" s="190">
        <v>1339.0</v>
      </c>
      <c r="E42" s="55">
        <f t="shared" si="1"/>
        <v>-1339</v>
      </c>
    </row>
    <row r="43">
      <c r="D43" s="190">
        <v>1586.0</v>
      </c>
      <c r="E43" s="55">
        <f t="shared" si="1"/>
        <v>-1586</v>
      </c>
    </row>
    <row r="44">
      <c r="D44" s="190">
        <f>SUM(D14:D43)</f>
        <v>29870</v>
      </c>
      <c r="E44" s="55">
        <f t="shared" si="1"/>
        <v>-29870</v>
      </c>
    </row>
    <row r="45">
      <c r="E45" s="56">
        <f t="shared" si="1"/>
        <v>0</v>
      </c>
    </row>
    <row r="46">
      <c r="E46" s="56">
        <f t="shared" si="1"/>
        <v>0</v>
      </c>
    </row>
    <row r="47">
      <c r="E47" s="56">
        <f t="shared" si="1"/>
        <v>0</v>
      </c>
    </row>
    <row r="48">
      <c r="E48" s="56">
        <f t="shared" si="1"/>
        <v>0</v>
      </c>
    </row>
  </sheetData>
  <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H1" s="93"/>
      <c r="I1" s="94" t="s">
        <v>4043</v>
      </c>
      <c r="J1" s="94" t="s">
        <v>4044</v>
      </c>
      <c r="K1" s="93"/>
      <c r="L1" s="93"/>
      <c r="M1" s="93"/>
      <c r="N1" s="93"/>
    </row>
    <row r="2">
      <c r="C2" s="72" t="str">
        <f>B2/B5</f>
        <v>#DIV/0!</v>
      </c>
      <c r="H2" s="93"/>
      <c r="I2" s="95" t="s">
        <v>315</v>
      </c>
      <c r="J2" s="96"/>
      <c r="K2" s="95" t="s">
        <v>4045</v>
      </c>
      <c r="L2" s="96"/>
      <c r="M2" s="95" t="s">
        <v>4046</v>
      </c>
      <c r="N2" s="96"/>
    </row>
    <row r="3">
      <c r="C3" s="72" t="str">
        <f>B3/B5</f>
        <v>#DIV/0!</v>
      </c>
      <c r="H3" s="97" t="s">
        <v>4047</v>
      </c>
      <c r="I3" s="98" t="s">
        <v>4048</v>
      </c>
      <c r="J3" s="98" t="s">
        <v>4049</v>
      </c>
      <c r="K3" s="98" t="s">
        <v>4048</v>
      </c>
      <c r="L3" s="98" t="s">
        <v>4049</v>
      </c>
      <c r="M3" s="98" t="s">
        <v>4048</v>
      </c>
      <c r="N3" s="98" t="s">
        <v>4049</v>
      </c>
    </row>
    <row r="4">
      <c r="C4" s="218" t="str">
        <f>B4/B5</f>
        <v>#DIV/0!</v>
      </c>
      <c r="H4" s="99">
        <v>31.0</v>
      </c>
      <c r="I4" s="100">
        <v>3444.0</v>
      </c>
      <c r="J4" s="219">
        <v>8.620000000000001</v>
      </c>
      <c r="K4" s="184"/>
      <c r="L4" s="184"/>
      <c r="M4" s="101">
        <v>1648.16</v>
      </c>
      <c r="N4" s="101">
        <v>9.31</v>
      </c>
    </row>
    <row r="5">
      <c r="H5" s="99">
        <v>32.0</v>
      </c>
      <c r="I5" s="100">
        <v>6101.0</v>
      </c>
      <c r="J5" s="219">
        <v>8.620000000000003</v>
      </c>
      <c r="K5" s="184"/>
      <c r="L5" s="184"/>
      <c r="M5" s="101">
        <v>1736.0100000000002</v>
      </c>
      <c r="N5" s="101">
        <v>8.61</v>
      </c>
    </row>
    <row r="6">
      <c r="H6" s="99">
        <v>33.0</v>
      </c>
      <c r="I6" s="100">
        <v>11799.0</v>
      </c>
      <c r="J6" s="219">
        <v>8.620000000000003</v>
      </c>
      <c r="K6" s="101">
        <v>531.3</v>
      </c>
      <c r="L6" s="101">
        <v>9.18</v>
      </c>
      <c r="M6" s="101">
        <v>1265.4</v>
      </c>
      <c r="N6" s="101">
        <v>8.61</v>
      </c>
    </row>
    <row r="7">
      <c r="H7" s="99">
        <v>34.0</v>
      </c>
      <c r="I7" s="100">
        <v>10010.0</v>
      </c>
      <c r="J7" s="219">
        <v>8.620000000000003</v>
      </c>
      <c r="K7" s="101">
        <v>248.14</v>
      </c>
      <c r="L7" s="101">
        <v>9.18</v>
      </c>
      <c r="M7" s="101">
        <v>2799.95</v>
      </c>
      <c r="N7" s="101">
        <v>8.61</v>
      </c>
    </row>
    <row r="8">
      <c r="H8" s="99">
        <v>35.0</v>
      </c>
      <c r="I8" s="100">
        <v>12888.0</v>
      </c>
      <c r="J8" s="219">
        <v>8.620000000000003</v>
      </c>
      <c r="K8" s="101">
        <v>617.75</v>
      </c>
      <c r="L8" s="101">
        <v>9.18</v>
      </c>
      <c r="M8" s="101">
        <v>3644.31</v>
      </c>
      <c r="N8" s="101">
        <v>8.610000000000001</v>
      </c>
    </row>
    <row r="9">
      <c r="H9" s="102" t="s">
        <v>655</v>
      </c>
      <c r="I9" s="103">
        <v>44242.0</v>
      </c>
      <c r="J9" s="220">
        <v>8.619999999999973</v>
      </c>
      <c r="K9" s="104">
        <v>1397.19</v>
      </c>
      <c r="L9" s="104">
        <v>9.18</v>
      </c>
      <c r="M9" s="104">
        <v>11093.83</v>
      </c>
      <c r="N9" s="104">
        <v>8.705454545454554</v>
      </c>
    </row>
    <row r="10">
      <c r="I10" s="20" t="str">
        <f>B3</f>
        <v/>
      </c>
      <c r="K10" s="56" t="str">
        <f>B4</f>
        <v/>
      </c>
      <c r="M10" s="56" t="str">
        <f>B5</f>
        <v/>
      </c>
    </row>
    <row r="11">
      <c r="I11" s="105">
        <f>I9-I10</f>
        <v>44242</v>
      </c>
      <c r="K11" s="55">
        <f>K9-K10</f>
        <v>1397.19</v>
      </c>
      <c r="M11" s="55">
        <f>M9-M10</f>
        <v>11093.83</v>
      </c>
    </row>
    <row r="12"/>
    <row r="13">
      <c r="C13" s="20">
        <v>1611.0</v>
      </c>
      <c r="D13" s="56">
        <f t="shared" ref="D13:D43" si="1">B13-C13</f>
        <v>-1611</v>
      </c>
      <c r="E13" s="56">
        <f t="shared" ref="E13:E44" si="2">D13-B13</f>
        <v>-1611</v>
      </c>
    </row>
    <row r="14">
      <c r="C14" s="20">
        <v>744.0</v>
      </c>
      <c r="D14" s="56">
        <f t="shared" si="1"/>
        <v>-744</v>
      </c>
      <c r="E14" s="56">
        <f t="shared" si="2"/>
        <v>-744</v>
      </c>
      <c r="H14" s="64" t="s">
        <v>656</v>
      </c>
      <c r="I14" s="91"/>
      <c r="J14" s="91"/>
      <c r="K14" s="91"/>
      <c r="L14" s="92"/>
    </row>
    <row r="15">
      <c r="C15" s="20">
        <v>1086.0</v>
      </c>
      <c r="D15" s="56">
        <f t="shared" si="1"/>
        <v>-1086</v>
      </c>
      <c r="E15" s="56">
        <f t="shared" si="2"/>
        <v>-1086</v>
      </c>
      <c r="H15" s="67" t="s">
        <v>657</v>
      </c>
      <c r="I15" s="67" t="s">
        <v>658</v>
      </c>
      <c r="J15" s="67" t="s">
        <v>659</v>
      </c>
      <c r="K15" s="67" t="s">
        <v>660</v>
      </c>
      <c r="L15" s="67" t="s">
        <v>661</v>
      </c>
    </row>
    <row r="16">
      <c r="C16" s="20">
        <v>647.0</v>
      </c>
      <c r="D16" s="56">
        <f t="shared" si="1"/>
        <v>-647</v>
      </c>
      <c r="E16" s="56">
        <f t="shared" si="2"/>
        <v>-647</v>
      </c>
      <c r="H16" s="68">
        <v>1086220.67</v>
      </c>
      <c r="I16" s="68">
        <v>3408.12</v>
      </c>
      <c r="J16" s="221"/>
      <c r="K16" s="68">
        <v>1089628.79</v>
      </c>
      <c r="L16" s="70">
        <v>1.0</v>
      </c>
    </row>
    <row r="17">
      <c r="C17" s="20">
        <v>819.0</v>
      </c>
      <c r="D17" s="56">
        <f t="shared" si="1"/>
        <v>-819</v>
      </c>
      <c r="E17" s="56">
        <f t="shared" si="2"/>
        <v>-819</v>
      </c>
      <c r="H17" s="56" t="str">
        <f>B2</f>
        <v/>
      </c>
      <c r="I17" s="56" t="str">
        <f>B6</f>
        <v/>
      </c>
    </row>
    <row r="18">
      <c r="C18" s="20">
        <v>954.0</v>
      </c>
      <c r="D18" s="56">
        <f t="shared" si="1"/>
        <v>-954</v>
      </c>
      <c r="E18" s="56">
        <f t="shared" si="2"/>
        <v>-954</v>
      </c>
      <c r="H18" s="55">
        <f t="shared" ref="H18:J18" si="3">H16-H17</f>
        <v>1086220.67</v>
      </c>
      <c r="I18" s="55">
        <f t="shared" si="3"/>
        <v>3408.12</v>
      </c>
      <c r="J18" s="56">
        <f t="shared" si="3"/>
        <v>0</v>
      </c>
    </row>
    <row r="19">
      <c r="C19" s="20">
        <v>1461.0</v>
      </c>
      <c r="D19" s="56">
        <f t="shared" si="1"/>
        <v>-1461</v>
      </c>
      <c r="E19" s="56">
        <f t="shared" si="2"/>
        <v>-1461</v>
      </c>
    </row>
    <row r="20">
      <c r="C20" s="20">
        <v>836.0</v>
      </c>
      <c r="D20" s="56">
        <f t="shared" si="1"/>
        <v>-836</v>
      </c>
      <c r="E20" s="56">
        <f t="shared" si="2"/>
        <v>-836</v>
      </c>
    </row>
    <row r="21">
      <c r="C21" s="20">
        <v>929.0</v>
      </c>
      <c r="D21" s="56">
        <f t="shared" si="1"/>
        <v>-929</v>
      </c>
      <c r="E21" s="56">
        <f t="shared" si="2"/>
        <v>-929</v>
      </c>
    </row>
    <row r="22">
      <c r="C22" s="20">
        <v>454.0</v>
      </c>
      <c r="D22" s="56">
        <f t="shared" si="1"/>
        <v>-454</v>
      </c>
      <c r="E22" s="56">
        <f t="shared" si="2"/>
        <v>-454</v>
      </c>
    </row>
    <row r="23">
      <c r="C23" s="20">
        <v>1098.0</v>
      </c>
      <c r="D23" s="56">
        <f t="shared" si="1"/>
        <v>-1098</v>
      </c>
      <c r="E23" s="56">
        <f t="shared" si="2"/>
        <v>-1098</v>
      </c>
    </row>
    <row r="24">
      <c r="C24" s="20">
        <v>1161.0</v>
      </c>
      <c r="D24" s="56">
        <f t="shared" si="1"/>
        <v>-1161</v>
      </c>
      <c r="E24" s="56">
        <f t="shared" si="2"/>
        <v>-1161</v>
      </c>
    </row>
    <row r="25">
      <c r="C25" s="20">
        <v>1694.0</v>
      </c>
      <c r="D25" s="56">
        <f t="shared" si="1"/>
        <v>-1694</v>
      </c>
      <c r="E25" s="56">
        <f t="shared" si="2"/>
        <v>-1694</v>
      </c>
    </row>
    <row r="26">
      <c r="C26" s="20">
        <v>1947.0</v>
      </c>
      <c r="D26" s="56">
        <f t="shared" si="1"/>
        <v>-1947</v>
      </c>
      <c r="E26" s="56">
        <f t="shared" si="2"/>
        <v>-1947</v>
      </c>
    </row>
    <row r="27">
      <c r="C27" s="20">
        <v>2431.0</v>
      </c>
      <c r="D27" s="56">
        <f t="shared" si="1"/>
        <v>-2431</v>
      </c>
      <c r="E27" s="56">
        <f t="shared" si="2"/>
        <v>-2431</v>
      </c>
    </row>
    <row r="28">
      <c r="C28" s="20">
        <v>1881.0</v>
      </c>
      <c r="D28" s="56">
        <f t="shared" si="1"/>
        <v>-1881</v>
      </c>
      <c r="E28" s="56">
        <f t="shared" si="2"/>
        <v>-1881</v>
      </c>
    </row>
    <row r="29">
      <c r="C29" s="20">
        <v>1585.0</v>
      </c>
      <c r="D29" s="56">
        <f t="shared" si="1"/>
        <v>-1585</v>
      </c>
      <c r="E29" s="56">
        <f t="shared" si="2"/>
        <v>-1585</v>
      </c>
    </row>
    <row r="30">
      <c r="C30" s="20">
        <v>907.0</v>
      </c>
      <c r="D30" s="56">
        <f t="shared" si="1"/>
        <v>-907</v>
      </c>
      <c r="E30" s="56">
        <f t="shared" si="2"/>
        <v>-907</v>
      </c>
    </row>
    <row r="31">
      <c r="C31" s="20">
        <v>471.0</v>
      </c>
      <c r="D31" s="56">
        <f t="shared" si="1"/>
        <v>-471</v>
      </c>
      <c r="E31" s="56">
        <f t="shared" si="2"/>
        <v>-471</v>
      </c>
    </row>
    <row r="32">
      <c r="C32" s="20">
        <v>1827.0</v>
      </c>
      <c r="D32" s="56">
        <f t="shared" si="1"/>
        <v>-1827</v>
      </c>
      <c r="E32" s="56">
        <f t="shared" si="2"/>
        <v>-1827</v>
      </c>
    </row>
    <row r="33">
      <c r="C33" s="20">
        <v>1308.0</v>
      </c>
      <c r="D33" s="56">
        <f t="shared" si="1"/>
        <v>-1308</v>
      </c>
      <c r="E33" s="56">
        <f t="shared" si="2"/>
        <v>-1308</v>
      </c>
    </row>
    <row r="34">
      <c r="C34" s="20">
        <v>2428.0</v>
      </c>
      <c r="D34" s="56">
        <f t="shared" si="1"/>
        <v>-2428</v>
      </c>
      <c r="E34" s="56">
        <f t="shared" si="2"/>
        <v>-2428</v>
      </c>
    </row>
    <row r="35">
      <c r="C35" s="20">
        <v>1413.0</v>
      </c>
      <c r="D35" s="56">
        <f t="shared" si="1"/>
        <v>-1413</v>
      </c>
      <c r="E35" s="56">
        <f t="shared" si="2"/>
        <v>-1413</v>
      </c>
    </row>
    <row r="36">
      <c r="C36" s="20">
        <v>1653.0</v>
      </c>
      <c r="D36" s="56">
        <f t="shared" si="1"/>
        <v>-1653</v>
      </c>
      <c r="E36" s="56">
        <f t="shared" si="2"/>
        <v>-1653</v>
      </c>
    </row>
    <row r="37">
      <c r="C37" s="20">
        <v>1584.0</v>
      </c>
      <c r="D37" s="56">
        <f t="shared" si="1"/>
        <v>-1584</v>
      </c>
      <c r="E37" s="56">
        <f t="shared" si="2"/>
        <v>-1584</v>
      </c>
    </row>
    <row r="38">
      <c r="C38" s="20">
        <v>895.0</v>
      </c>
      <c r="D38" s="56">
        <f t="shared" si="1"/>
        <v>-895</v>
      </c>
      <c r="E38" s="56">
        <f t="shared" si="2"/>
        <v>-895</v>
      </c>
    </row>
    <row r="39">
      <c r="C39" s="20">
        <v>2377.0</v>
      </c>
      <c r="D39" s="56">
        <f t="shared" si="1"/>
        <v>-2377</v>
      </c>
      <c r="E39" s="56">
        <f t="shared" si="2"/>
        <v>-2377</v>
      </c>
    </row>
    <row r="40">
      <c r="C40" s="20">
        <v>1739.0</v>
      </c>
      <c r="D40" s="56">
        <f t="shared" si="1"/>
        <v>-1739</v>
      </c>
      <c r="E40" s="56">
        <f t="shared" si="2"/>
        <v>-1739</v>
      </c>
    </row>
    <row r="41">
      <c r="C41" s="20">
        <v>2240.0</v>
      </c>
      <c r="D41" s="56">
        <f t="shared" si="1"/>
        <v>-2240</v>
      </c>
      <c r="E41" s="56">
        <f t="shared" si="2"/>
        <v>-2240</v>
      </c>
    </row>
    <row r="42">
      <c r="C42" s="20">
        <v>2379.0</v>
      </c>
      <c r="D42" s="56">
        <f t="shared" si="1"/>
        <v>-2379</v>
      </c>
      <c r="E42" s="56">
        <f t="shared" si="2"/>
        <v>-2379</v>
      </c>
    </row>
    <row r="43">
      <c r="C43" s="20">
        <v>1674.0</v>
      </c>
      <c r="D43" s="56">
        <f t="shared" si="1"/>
        <v>-1674</v>
      </c>
      <c r="E43" s="56">
        <f t="shared" si="2"/>
        <v>-1674</v>
      </c>
    </row>
    <row r="44">
      <c r="E44" s="56">
        <f t="shared" si="2"/>
        <v>0</v>
      </c>
    </row>
  </sheetData>
  <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E1" s="64" t="s">
        <v>656</v>
      </c>
      <c r="F1" s="91"/>
      <c r="G1" s="91"/>
      <c r="H1" s="91"/>
      <c r="I1" s="92"/>
    </row>
    <row r="2">
      <c r="E2" s="67" t="s">
        <v>657</v>
      </c>
      <c r="F2" s="67" t="s">
        <v>658</v>
      </c>
      <c r="G2" s="67" t="s">
        <v>659</v>
      </c>
      <c r="H2" s="67" t="s">
        <v>660</v>
      </c>
      <c r="I2" s="67" t="s">
        <v>661</v>
      </c>
    </row>
    <row r="3">
      <c r="E3" s="68">
        <v>1085523.95</v>
      </c>
      <c r="F3" s="68">
        <v>682.0</v>
      </c>
      <c r="G3" s="221"/>
      <c r="H3" s="68">
        <v>1086205.95</v>
      </c>
      <c r="I3" s="70">
        <v>1.0</v>
      </c>
    </row>
    <row r="4">
      <c r="E4" s="56" t="str">
        <f>B2</f>
        <v/>
      </c>
      <c r="F4" s="56" t="str">
        <f>B6</f>
        <v/>
      </c>
    </row>
    <row r="5">
      <c r="E5" s="55">
        <f t="shared" ref="E5:F5" si="1">E3-E4</f>
        <v>1085523.95</v>
      </c>
      <c r="F5" s="55">
        <f t="shared" si="1"/>
        <v>682</v>
      </c>
    </row>
    <row r="12"/>
    <row r="13">
      <c r="C13" s="191">
        <v>1566.79</v>
      </c>
      <c r="D13" s="192">
        <f t="shared" ref="D13:D43" si="2">B13-C13</f>
        <v>-1566.79</v>
      </c>
    </row>
    <row r="14">
      <c r="C14" s="191">
        <v>729.81</v>
      </c>
      <c r="D14" s="192">
        <f t="shared" si="2"/>
        <v>-729.81</v>
      </c>
    </row>
    <row r="15">
      <c r="C15" s="191">
        <v>1020.57</v>
      </c>
      <c r="D15" s="192">
        <f t="shared" si="2"/>
        <v>-1020.57</v>
      </c>
    </row>
    <row r="16">
      <c r="C16" s="191">
        <v>828.94</v>
      </c>
      <c r="D16" s="192">
        <f t="shared" si="2"/>
        <v>-828.94</v>
      </c>
    </row>
    <row r="17">
      <c r="C17" s="191">
        <v>1928.45</v>
      </c>
      <c r="D17" s="192">
        <f t="shared" si="2"/>
        <v>-1928.45</v>
      </c>
    </row>
    <row r="18">
      <c r="C18" s="191">
        <v>798.61</v>
      </c>
      <c r="D18" s="192">
        <f t="shared" si="2"/>
        <v>-798.61</v>
      </c>
    </row>
    <row r="19">
      <c r="C19" s="191">
        <v>365.87</v>
      </c>
      <c r="D19" s="192">
        <f t="shared" si="2"/>
        <v>-365.87</v>
      </c>
    </row>
    <row r="20">
      <c r="C20" s="191">
        <v>1868.07</v>
      </c>
      <c r="D20" s="192">
        <f t="shared" si="2"/>
        <v>-1868.07</v>
      </c>
    </row>
    <row r="21">
      <c r="C21" s="191">
        <v>1914.48</v>
      </c>
      <c r="D21" s="192">
        <f t="shared" si="2"/>
        <v>-1914.48</v>
      </c>
    </row>
    <row r="22">
      <c r="C22" s="191">
        <v>1576.1</v>
      </c>
      <c r="D22" s="192">
        <f t="shared" si="2"/>
        <v>-1576.1</v>
      </c>
    </row>
    <row r="23">
      <c r="C23" s="191">
        <v>1836.13</v>
      </c>
      <c r="D23" s="192">
        <f t="shared" si="2"/>
        <v>-1836.13</v>
      </c>
    </row>
    <row r="24">
      <c r="C24" s="191">
        <v>749.46</v>
      </c>
      <c r="D24" s="192">
        <f t="shared" si="2"/>
        <v>-749.46</v>
      </c>
    </row>
    <row r="25">
      <c r="C25" s="191">
        <v>1193.43</v>
      </c>
      <c r="D25" s="192">
        <f t="shared" si="2"/>
        <v>-1193.43</v>
      </c>
    </row>
    <row r="26">
      <c r="C26" s="191">
        <v>563.58</v>
      </c>
      <c r="D26" s="192">
        <f t="shared" si="2"/>
        <v>-563.58</v>
      </c>
    </row>
    <row r="27">
      <c r="C27" s="191">
        <v>2218.68</v>
      </c>
      <c r="D27" s="192">
        <f t="shared" si="2"/>
        <v>-2218.68</v>
      </c>
    </row>
    <row r="28">
      <c r="C28" s="191">
        <v>990.69</v>
      </c>
      <c r="D28" s="192">
        <f t="shared" si="2"/>
        <v>-990.69</v>
      </c>
    </row>
    <row r="29">
      <c r="C29" s="191">
        <v>1690.96</v>
      </c>
      <c r="D29" s="192">
        <f t="shared" si="2"/>
        <v>-1690.96</v>
      </c>
    </row>
    <row r="30">
      <c r="C30" s="191">
        <v>1289.78</v>
      </c>
      <c r="D30" s="192">
        <f t="shared" si="2"/>
        <v>-1289.78</v>
      </c>
    </row>
    <row r="31">
      <c r="C31" s="191">
        <v>1191.25</v>
      </c>
      <c r="D31" s="192">
        <f t="shared" si="2"/>
        <v>-1191.25</v>
      </c>
    </row>
    <row r="32">
      <c r="C32" s="191">
        <v>956.19</v>
      </c>
      <c r="D32" s="192">
        <f t="shared" si="2"/>
        <v>-956.19</v>
      </c>
    </row>
    <row r="33">
      <c r="C33" s="191">
        <v>1126.94</v>
      </c>
      <c r="D33" s="192">
        <f t="shared" si="2"/>
        <v>-1126.94</v>
      </c>
    </row>
    <row r="34">
      <c r="C34" s="191">
        <v>767.72</v>
      </c>
      <c r="D34" s="192">
        <f t="shared" si="2"/>
        <v>-767.72</v>
      </c>
    </row>
    <row r="35">
      <c r="C35" s="191">
        <v>1364.33</v>
      </c>
      <c r="D35" s="192">
        <f t="shared" si="2"/>
        <v>-1364.33</v>
      </c>
    </row>
    <row r="36">
      <c r="C36" s="191">
        <v>1676.21</v>
      </c>
      <c r="D36" s="192">
        <f t="shared" si="2"/>
        <v>-1676.21</v>
      </c>
    </row>
    <row r="37">
      <c r="C37" s="191">
        <v>1148.84</v>
      </c>
      <c r="D37" s="192">
        <f t="shared" si="2"/>
        <v>-1148.84</v>
      </c>
    </row>
    <row r="38">
      <c r="C38" s="191">
        <v>1013.31</v>
      </c>
      <c r="D38" s="192">
        <f t="shared" si="2"/>
        <v>-1013.31</v>
      </c>
    </row>
    <row r="39">
      <c r="C39" s="191">
        <v>770.42</v>
      </c>
      <c r="D39" s="192">
        <f t="shared" si="2"/>
        <v>-770.42</v>
      </c>
    </row>
    <row r="40">
      <c r="C40" s="191">
        <v>696.5</v>
      </c>
      <c r="D40" s="192">
        <f t="shared" si="2"/>
        <v>-696.5</v>
      </c>
    </row>
    <row r="41">
      <c r="C41" s="191">
        <v>1396.19</v>
      </c>
      <c r="D41" s="192">
        <f t="shared" si="2"/>
        <v>-1396.19</v>
      </c>
    </row>
    <row r="42">
      <c r="C42" s="191">
        <v>625.28</v>
      </c>
      <c r="D42" s="192">
        <f t="shared" si="2"/>
        <v>-625.28</v>
      </c>
    </row>
    <row r="43">
      <c r="D43" s="56">
        <f t="shared" si="2"/>
        <v>0</v>
      </c>
    </row>
  </sheetData>
  <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5"/>
    <col customWidth="1" min="3" max="3" width="16.38"/>
    <col customWidth="1" min="4" max="4" width="22.88"/>
  </cols>
  <sheetData>
    <row r="1"/>
    <row r="2"/>
  </sheetData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16">
      <c r="J16" s="20" t="s">
        <v>4133</v>
      </c>
    </row>
    <row r="17">
      <c r="J17" s="72">
        <f>H17/H19</f>
        <v>4.581800579</v>
      </c>
      <c r="N17" s="55"/>
    </row>
    <row r="18">
      <c r="J18" s="72">
        <f>H18/H19</f>
        <v>0.01831538466</v>
      </c>
      <c r="O18" s="59"/>
      <c r="P18" s="222"/>
      <c r="Q18" s="72"/>
    </row>
    <row r="19">
      <c r="J19" s="72"/>
      <c r="O19" s="59"/>
      <c r="P19" s="222"/>
      <c r="Q19" s="72"/>
    </row>
    <row r="20">
      <c r="J20" s="72">
        <f>H20/H22</f>
        <v>100.5603452</v>
      </c>
      <c r="O20" s="59"/>
      <c r="P20" s="222"/>
      <c r="Q20" s="72"/>
    </row>
    <row r="21">
      <c r="J21" s="72">
        <f>H21/H22</f>
        <v>77.86084198</v>
      </c>
      <c r="O21" s="59"/>
      <c r="P21" s="222"/>
      <c r="Q21" s="72"/>
    </row>
    <row r="22">
      <c r="J22" s="72"/>
      <c r="O22" s="59"/>
      <c r="P22" s="222"/>
      <c r="Q22" s="72"/>
    </row>
    <row r="23">
      <c r="J23" s="72">
        <f>H23/H26</f>
        <v>13.24542317</v>
      </c>
      <c r="O23" s="59"/>
      <c r="P23" s="222"/>
      <c r="Q23" s="72"/>
    </row>
    <row r="24">
      <c r="J24" s="72">
        <f>H24/H26</f>
        <v>87.19999388</v>
      </c>
      <c r="K24" s="72">
        <f>J23+J24</f>
        <v>100.445417</v>
      </c>
      <c r="O24" s="59"/>
      <c r="P24" s="222"/>
      <c r="Q24" s="72"/>
    </row>
    <row r="25">
      <c r="J25" s="72">
        <f>H25/H26</f>
        <v>56.96632502</v>
      </c>
      <c r="O25" s="59"/>
      <c r="P25" s="222"/>
      <c r="Q25" s="72"/>
    </row>
    <row r="26">
      <c r="J26" s="72"/>
      <c r="O26" s="59"/>
      <c r="P26" s="222"/>
      <c r="Q26" s="72"/>
    </row>
    <row r="27">
      <c r="J27" s="72">
        <f>H27/H29</f>
        <v>0.04167139699</v>
      </c>
      <c r="O27" s="59"/>
      <c r="P27" s="222"/>
      <c r="Q27" s="72"/>
    </row>
    <row r="28">
      <c r="J28" s="72">
        <f>H28/H29</f>
        <v>0.2736449244</v>
      </c>
      <c r="O28" s="59"/>
      <c r="P28" s="222"/>
      <c r="Q28" s="72"/>
    </row>
    <row r="29">
      <c r="J29" s="72"/>
      <c r="O29" s="59"/>
      <c r="P29" s="222"/>
      <c r="Q29" s="72"/>
    </row>
    <row r="30">
      <c r="J30" s="72" t="str">
        <f>H30/H33</f>
        <v>#DIV/0!</v>
      </c>
      <c r="O30" s="59"/>
      <c r="P30" s="222"/>
      <c r="Q30" s="72"/>
    </row>
    <row r="31">
      <c r="J31" s="72" t="str">
        <f>H31/H33</f>
        <v>#DIV/0!</v>
      </c>
      <c r="K31" s="56" t="str">
        <f>J30+J31</f>
        <v>#DIV/0!</v>
      </c>
      <c r="O31" s="59"/>
      <c r="P31" s="222"/>
      <c r="Q31" s="72"/>
    </row>
    <row r="32">
      <c r="J32" s="72" t="str">
        <f>H32/H33</f>
        <v>#DIV/0!</v>
      </c>
      <c r="O32" s="59"/>
      <c r="P32" s="222"/>
      <c r="Q32" s="72"/>
    </row>
    <row r="33">
      <c r="J33" s="72"/>
      <c r="O33" s="59"/>
      <c r="P33" s="222"/>
      <c r="Q33" s="72"/>
    </row>
    <row r="34">
      <c r="O34" s="59"/>
      <c r="P34" s="222"/>
      <c r="Q34" s="72"/>
    </row>
  </sheetData>
  <drawing r:id="rId5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</sheetData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" t="s">
        <v>80</v>
      </c>
      <c r="B1" s="20" t="s">
        <v>2</v>
      </c>
      <c r="C1" s="223">
        <v>45383.0</v>
      </c>
    </row>
    <row r="2">
      <c r="A2" s="20">
        <v>306.0</v>
      </c>
      <c r="B2" s="20" t="s">
        <v>16</v>
      </c>
      <c r="C2" s="20" t="s">
        <v>81</v>
      </c>
    </row>
    <row r="3">
      <c r="A3" s="20">
        <v>307.0</v>
      </c>
      <c r="B3" s="20" t="s">
        <v>16</v>
      </c>
      <c r="C3" s="20" t="s">
        <v>81</v>
      </c>
    </row>
    <row r="4">
      <c r="A4" s="20">
        <v>1567.0</v>
      </c>
      <c r="B4" s="20" t="s">
        <v>82</v>
      </c>
      <c r="C4" s="20" t="s">
        <v>83</v>
      </c>
    </row>
    <row r="5">
      <c r="A5" s="20">
        <v>1572.0</v>
      </c>
      <c r="B5" s="20" t="s">
        <v>82</v>
      </c>
      <c r="C5" s="20" t="s">
        <v>83</v>
      </c>
    </row>
    <row r="6">
      <c r="A6" s="20">
        <v>1575.0</v>
      </c>
      <c r="B6" s="20" t="s">
        <v>82</v>
      </c>
      <c r="C6" s="20" t="s">
        <v>83</v>
      </c>
    </row>
    <row r="7">
      <c r="A7" s="20">
        <v>1586.0</v>
      </c>
      <c r="B7" s="20" t="s">
        <v>84</v>
      </c>
      <c r="C7" s="20" t="s">
        <v>85</v>
      </c>
    </row>
    <row r="8">
      <c r="A8" s="20">
        <v>1604.0</v>
      </c>
      <c r="B8" s="20" t="s">
        <v>84</v>
      </c>
      <c r="C8" s="20" t="s">
        <v>85</v>
      </c>
    </row>
    <row r="9">
      <c r="A9" s="20">
        <v>1618.0</v>
      </c>
      <c r="B9" s="20" t="s">
        <v>86</v>
      </c>
      <c r="C9" s="20" t="s">
        <v>87</v>
      </c>
    </row>
    <row r="10">
      <c r="A10" s="20">
        <v>1622.0</v>
      </c>
      <c r="B10" s="20" t="s">
        <v>84</v>
      </c>
      <c r="C10" s="20" t="s">
        <v>85</v>
      </c>
    </row>
    <row r="11">
      <c r="A11" s="20">
        <v>1627.0</v>
      </c>
      <c r="B11" s="20" t="s">
        <v>84</v>
      </c>
      <c r="C11" s="20" t="s">
        <v>85</v>
      </c>
    </row>
    <row r="12">
      <c r="A12" s="20">
        <v>1628.0</v>
      </c>
      <c r="B12" s="20" t="s">
        <v>84</v>
      </c>
      <c r="C12" s="20" t="s">
        <v>85</v>
      </c>
    </row>
    <row r="13">
      <c r="A13" s="20">
        <v>1629.0</v>
      </c>
      <c r="B13" s="20" t="s">
        <v>84</v>
      </c>
      <c r="C13" s="20" t="s">
        <v>85</v>
      </c>
    </row>
    <row r="14">
      <c r="A14" s="20">
        <v>1630.0</v>
      </c>
      <c r="B14" s="20" t="s">
        <v>84</v>
      </c>
      <c r="C14" s="20" t="s">
        <v>85</v>
      </c>
    </row>
    <row r="15">
      <c r="A15" s="20">
        <v>1633.0</v>
      </c>
      <c r="B15" s="20" t="s">
        <v>84</v>
      </c>
      <c r="C15" s="20" t="s">
        <v>85</v>
      </c>
    </row>
    <row r="16">
      <c r="A16" s="20">
        <v>1635.0</v>
      </c>
      <c r="B16" s="20" t="s">
        <v>84</v>
      </c>
      <c r="C16" s="20" t="s">
        <v>85</v>
      </c>
    </row>
    <row r="17">
      <c r="A17" s="20">
        <v>1636.0</v>
      </c>
      <c r="B17" s="20" t="s">
        <v>82</v>
      </c>
      <c r="C17" s="20" t="s">
        <v>135</v>
      </c>
    </row>
    <row r="18">
      <c r="A18" s="20">
        <v>1637.0</v>
      </c>
      <c r="B18" s="20" t="s">
        <v>84</v>
      </c>
      <c r="C18" s="20" t="s">
        <v>85</v>
      </c>
    </row>
    <row r="19">
      <c r="A19" s="20">
        <v>1639.0</v>
      </c>
      <c r="B19" s="20" t="s">
        <v>84</v>
      </c>
      <c r="C19" s="20" t="s">
        <v>85</v>
      </c>
    </row>
    <row r="20">
      <c r="A20" s="20">
        <v>1640.0</v>
      </c>
      <c r="B20" s="20" t="s">
        <v>84</v>
      </c>
      <c r="C20" s="20" t="s">
        <v>85</v>
      </c>
    </row>
    <row r="21">
      <c r="A21" s="20">
        <v>1641.0</v>
      </c>
      <c r="B21" s="20" t="s">
        <v>84</v>
      </c>
      <c r="C21" s="20" t="s">
        <v>85</v>
      </c>
    </row>
    <row r="22">
      <c r="A22" s="20">
        <v>1642.0</v>
      </c>
      <c r="B22" s="20" t="s">
        <v>84</v>
      </c>
      <c r="C22" s="20" t="s">
        <v>85</v>
      </c>
    </row>
    <row r="23">
      <c r="A23" s="20">
        <v>1643.0</v>
      </c>
      <c r="B23" s="20" t="s">
        <v>84</v>
      </c>
      <c r="C23" s="20" t="s">
        <v>85</v>
      </c>
    </row>
    <row r="24">
      <c r="A24" s="20">
        <v>1649.0</v>
      </c>
      <c r="B24" s="20" t="s">
        <v>84</v>
      </c>
      <c r="C24" s="20" t="s">
        <v>85</v>
      </c>
    </row>
    <row r="25">
      <c r="A25" s="20">
        <v>1657.0</v>
      </c>
      <c r="B25" s="20" t="s">
        <v>88</v>
      </c>
      <c r="C25" s="20" t="s">
        <v>89</v>
      </c>
    </row>
    <row r="26">
      <c r="A26" s="20">
        <v>1658.0</v>
      </c>
      <c r="B26" s="20" t="s">
        <v>16</v>
      </c>
      <c r="C26" s="20" t="s">
        <v>90</v>
      </c>
    </row>
    <row r="27">
      <c r="A27" s="20">
        <v>1659.0</v>
      </c>
      <c r="B27" s="20" t="s">
        <v>86</v>
      </c>
      <c r="C27" s="20" t="s">
        <v>87</v>
      </c>
    </row>
    <row r="28">
      <c r="A28" s="20">
        <v>1660.0</v>
      </c>
      <c r="B28" s="20" t="s">
        <v>88</v>
      </c>
      <c r="C28" s="20" t="s">
        <v>91</v>
      </c>
    </row>
    <row r="29">
      <c r="A29" s="20">
        <v>1661.0</v>
      </c>
      <c r="B29" s="20" t="s">
        <v>93</v>
      </c>
      <c r="C29" s="20" t="s">
        <v>100</v>
      </c>
    </row>
    <row r="30">
      <c r="A30" s="20">
        <v>1662.0</v>
      </c>
      <c r="B30" s="20" t="s">
        <v>93</v>
      </c>
      <c r="C30" s="20" t="s">
        <v>94</v>
      </c>
    </row>
    <row r="31">
      <c r="A31" s="20">
        <v>1663.0</v>
      </c>
      <c r="B31" s="20" t="s">
        <v>86</v>
      </c>
      <c r="C31" s="20" t="s">
        <v>95</v>
      </c>
    </row>
    <row r="32">
      <c r="A32" s="20">
        <v>1664.0</v>
      </c>
      <c r="B32" s="20" t="s">
        <v>86</v>
      </c>
      <c r="C32" s="20" t="s">
        <v>87</v>
      </c>
    </row>
    <row r="33">
      <c r="A33" s="20">
        <v>1665.0</v>
      </c>
      <c r="B33" s="20" t="s">
        <v>16</v>
      </c>
      <c r="C33" s="20" t="s">
        <v>96</v>
      </c>
    </row>
    <row r="34">
      <c r="A34" s="20">
        <v>1666.0</v>
      </c>
      <c r="B34" s="20" t="s">
        <v>93</v>
      </c>
      <c r="C34" s="20" t="s">
        <v>94</v>
      </c>
    </row>
    <row r="35">
      <c r="A35" s="20">
        <v>1667.0</v>
      </c>
      <c r="B35" s="20" t="s">
        <v>93</v>
      </c>
      <c r="C35" s="20" t="s">
        <v>94</v>
      </c>
    </row>
    <row r="36">
      <c r="A36" s="20">
        <v>1668.0</v>
      </c>
      <c r="B36" s="20" t="s">
        <v>97</v>
      </c>
      <c r="C36" s="20" t="s">
        <v>136</v>
      </c>
    </row>
    <row r="37">
      <c r="A37" s="20">
        <v>1669.0</v>
      </c>
      <c r="B37" s="20" t="s">
        <v>88</v>
      </c>
      <c r="C37" s="20" t="s">
        <v>91</v>
      </c>
    </row>
    <row r="38">
      <c r="A38" s="20">
        <v>1670.0</v>
      </c>
      <c r="B38" s="20" t="s">
        <v>88</v>
      </c>
      <c r="C38" s="20" t="s">
        <v>91</v>
      </c>
    </row>
    <row r="39">
      <c r="A39" s="20">
        <v>1671.0</v>
      </c>
      <c r="B39" s="20" t="s">
        <v>97</v>
      </c>
      <c r="C39" s="20" t="s">
        <v>136</v>
      </c>
    </row>
    <row r="40">
      <c r="A40" s="20">
        <v>1672.0</v>
      </c>
      <c r="B40" s="20" t="s">
        <v>88</v>
      </c>
      <c r="C40" s="20" t="s">
        <v>91</v>
      </c>
    </row>
    <row r="41">
      <c r="A41" s="20">
        <v>1673.0</v>
      </c>
      <c r="B41" s="20" t="s">
        <v>86</v>
      </c>
      <c r="C41" s="20" t="s">
        <v>92</v>
      </c>
    </row>
    <row r="42">
      <c r="A42" s="20">
        <v>1674.0</v>
      </c>
      <c r="B42" s="20" t="s">
        <v>16</v>
      </c>
      <c r="C42" s="20" t="s">
        <v>90</v>
      </c>
    </row>
    <row r="43">
      <c r="A43" s="20">
        <v>1675.0</v>
      </c>
      <c r="B43" s="20" t="s">
        <v>93</v>
      </c>
      <c r="C43" s="20" t="s">
        <v>100</v>
      </c>
    </row>
    <row r="44">
      <c r="A44" s="20">
        <v>1676.0</v>
      </c>
      <c r="B44" s="20" t="s">
        <v>86</v>
      </c>
      <c r="C44" s="20" t="s">
        <v>92</v>
      </c>
    </row>
    <row r="45">
      <c r="A45" s="20">
        <v>1677.0</v>
      </c>
      <c r="B45" s="20" t="s">
        <v>86</v>
      </c>
      <c r="C45" s="20" t="s">
        <v>95</v>
      </c>
    </row>
    <row r="46">
      <c r="A46" s="20">
        <v>1678.0</v>
      </c>
      <c r="B46" s="20" t="s">
        <v>86</v>
      </c>
      <c r="C46" s="20" t="s">
        <v>92</v>
      </c>
    </row>
    <row r="47">
      <c r="A47" s="20">
        <v>1679.0</v>
      </c>
      <c r="B47" s="20" t="s">
        <v>97</v>
      </c>
      <c r="C47" s="20" t="s">
        <v>136</v>
      </c>
    </row>
    <row r="48">
      <c r="A48" s="20">
        <v>1680.0</v>
      </c>
      <c r="B48" s="20" t="s">
        <v>86</v>
      </c>
      <c r="C48" s="20" t="s">
        <v>92</v>
      </c>
    </row>
    <row r="49">
      <c r="A49" s="20">
        <v>1682.0</v>
      </c>
      <c r="B49" s="20" t="s">
        <v>101</v>
      </c>
      <c r="C49" s="20" t="s">
        <v>102</v>
      </c>
    </row>
    <row r="50">
      <c r="A50" s="20">
        <v>1683.0</v>
      </c>
      <c r="B50" s="20" t="s">
        <v>86</v>
      </c>
      <c r="C50" s="20" t="s">
        <v>87</v>
      </c>
    </row>
    <row r="51">
      <c r="A51" s="20">
        <v>1684.0</v>
      </c>
      <c r="B51" s="20" t="s">
        <v>16</v>
      </c>
      <c r="C51" s="20" t="s">
        <v>90</v>
      </c>
    </row>
    <row r="52">
      <c r="A52" s="20">
        <v>1685.0</v>
      </c>
      <c r="B52" s="20" t="s">
        <v>86</v>
      </c>
      <c r="C52" s="20" t="s">
        <v>87</v>
      </c>
    </row>
    <row r="53">
      <c r="A53" s="20">
        <v>1687.0</v>
      </c>
      <c r="B53" s="20" t="s">
        <v>97</v>
      </c>
      <c r="C53" s="20" t="s">
        <v>136</v>
      </c>
    </row>
    <row r="54">
      <c r="A54" s="20">
        <v>1688.0</v>
      </c>
      <c r="B54" s="20" t="s">
        <v>86</v>
      </c>
      <c r="C54" s="20" t="s">
        <v>87</v>
      </c>
    </row>
    <row r="55">
      <c r="A55" s="20">
        <v>1689.0</v>
      </c>
      <c r="B55" s="20" t="s">
        <v>86</v>
      </c>
      <c r="C55" s="20" t="s">
        <v>87</v>
      </c>
    </row>
    <row r="56">
      <c r="A56" s="20">
        <v>1690.0</v>
      </c>
      <c r="B56" s="20" t="s">
        <v>97</v>
      </c>
      <c r="C56" s="20" t="s">
        <v>136</v>
      </c>
    </row>
    <row r="57">
      <c r="A57" s="20">
        <v>1691.0</v>
      </c>
      <c r="B57" s="20" t="s">
        <v>16</v>
      </c>
      <c r="C57" s="20" t="s">
        <v>90</v>
      </c>
    </row>
    <row r="58">
      <c r="A58" s="20">
        <v>1692.0</v>
      </c>
      <c r="B58" s="20" t="s">
        <v>97</v>
      </c>
      <c r="C58" s="20" t="s">
        <v>136</v>
      </c>
    </row>
    <row r="59">
      <c r="A59" s="20">
        <v>1693.0</v>
      </c>
      <c r="B59" s="20" t="s">
        <v>84</v>
      </c>
      <c r="C59" s="20" t="s">
        <v>85</v>
      </c>
    </row>
    <row r="60">
      <c r="A60" s="20">
        <v>1694.0</v>
      </c>
      <c r="B60" s="20" t="s">
        <v>88</v>
      </c>
      <c r="C60" s="20" t="s">
        <v>89</v>
      </c>
    </row>
    <row r="61">
      <c r="A61" s="20">
        <v>1695.0</v>
      </c>
      <c r="B61" s="20" t="s">
        <v>86</v>
      </c>
      <c r="C61" s="20" t="s">
        <v>87</v>
      </c>
    </row>
    <row r="62">
      <c r="A62" s="20">
        <v>1696.0</v>
      </c>
      <c r="B62" s="20" t="s">
        <v>97</v>
      </c>
      <c r="C62" s="20" t="s">
        <v>136</v>
      </c>
    </row>
    <row r="63">
      <c r="A63" s="20">
        <v>1697.0</v>
      </c>
      <c r="B63" s="20" t="s">
        <v>86</v>
      </c>
      <c r="C63" s="20" t="s">
        <v>87</v>
      </c>
    </row>
    <row r="64">
      <c r="A64" s="20">
        <v>1698.0</v>
      </c>
      <c r="B64" s="20" t="s">
        <v>16</v>
      </c>
      <c r="C64" s="20" t="s">
        <v>112</v>
      </c>
    </row>
    <row r="65">
      <c r="A65" s="20">
        <v>1701.0</v>
      </c>
      <c r="B65" s="20" t="s">
        <v>101</v>
      </c>
      <c r="C65" s="20" t="s">
        <v>103</v>
      </c>
    </row>
    <row r="66">
      <c r="A66" s="20">
        <v>1702.0</v>
      </c>
      <c r="B66" s="20" t="s">
        <v>97</v>
      </c>
      <c r="C66" s="20" t="s">
        <v>136</v>
      </c>
    </row>
    <row r="67">
      <c r="A67" s="20">
        <v>1704.0</v>
      </c>
      <c r="B67" s="20" t="s">
        <v>86</v>
      </c>
      <c r="C67" s="20" t="s">
        <v>87</v>
      </c>
    </row>
    <row r="68">
      <c r="A68" s="20">
        <v>1705.0</v>
      </c>
      <c r="B68" s="20" t="s">
        <v>101</v>
      </c>
      <c r="C68" s="20" t="s">
        <v>103</v>
      </c>
    </row>
    <row r="69">
      <c r="A69" s="20">
        <v>1706.0</v>
      </c>
      <c r="B69" s="20" t="s">
        <v>93</v>
      </c>
      <c r="C69" s="20" t="s">
        <v>94</v>
      </c>
    </row>
    <row r="70">
      <c r="A70" s="20">
        <v>1707.0</v>
      </c>
      <c r="B70" s="20" t="s">
        <v>97</v>
      </c>
      <c r="C70" s="20" t="s">
        <v>136</v>
      </c>
    </row>
    <row r="71">
      <c r="A71" s="20">
        <v>1708.0</v>
      </c>
      <c r="B71" s="20" t="s">
        <v>88</v>
      </c>
      <c r="C71" s="20" t="s">
        <v>104</v>
      </c>
    </row>
    <row r="72">
      <c r="A72" s="20">
        <v>1709.0</v>
      </c>
      <c r="B72" s="20" t="s">
        <v>86</v>
      </c>
      <c r="C72" s="20" t="s">
        <v>113</v>
      </c>
    </row>
    <row r="73">
      <c r="A73" s="20">
        <v>1710.0</v>
      </c>
      <c r="B73" s="20" t="s">
        <v>86</v>
      </c>
      <c r="C73" s="20" t="s">
        <v>105</v>
      </c>
    </row>
    <row r="74">
      <c r="A74" s="20">
        <v>1711.0</v>
      </c>
      <c r="B74" s="20" t="s">
        <v>86</v>
      </c>
      <c r="C74" s="20" t="s">
        <v>105</v>
      </c>
    </row>
    <row r="75">
      <c r="A75" s="20">
        <v>1712.0</v>
      </c>
      <c r="B75" s="20" t="s">
        <v>88</v>
      </c>
      <c r="C75" s="20" t="s">
        <v>104</v>
      </c>
    </row>
    <row r="76">
      <c r="A76" s="20">
        <v>1713.0</v>
      </c>
      <c r="B76" s="20" t="s">
        <v>86</v>
      </c>
      <c r="C76" s="20" t="s">
        <v>106</v>
      </c>
    </row>
    <row r="77">
      <c r="A77" s="20">
        <v>1714.0</v>
      </c>
      <c r="B77" s="20" t="s">
        <v>101</v>
      </c>
      <c r="C77" s="20" t="s">
        <v>102</v>
      </c>
    </row>
    <row r="78">
      <c r="A78" s="20">
        <v>1715.0</v>
      </c>
      <c r="B78" s="20" t="s">
        <v>101</v>
      </c>
      <c r="C78" s="20" t="s">
        <v>102</v>
      </c>
    </row>
    <row r="79">
      <c r="A79" s="20">
        <v>1716.0</v>
      </c>
      <c r="B79" s="20" t="s">
        <v>101</v>
      </c>
      <c r="C79" s="20" t="s">
        <v>102</v>
      </c>
    </row>
    <row r="80">
      <c r="A80" s="20">
        <v>1717.0</v>
      </c>
      <c r="B80" s="20" t="s">
        <v>82</v>
      </c>
      <c r="C80" s="20" t="s">
        <v>135</v>
      </c>
    </row>
    <row r="81">
      <c r="A81" s="20">
        <v>1718.0</v>
      </c>
      <c r="B81" s="20" t="s">
        <v>86</v>
      </c>
      <c r="C81" s="20" t="s">
        <v>107</v>
      </c>
    </row>
    <row r="82">
      <c r="A82" s="20">
        <v>1719.0</v>
      </c>
      <c r="B82" s="20" t="s">
        <v>86</v>
      </c>
      <c r="C82" s="20" t="s">
        <v>107</v>
      </c>
    </row>
    <row r="83">
      <c r="A83" s="20">
        <v>1720.0</v>
      </c>
      <c r="B83" s="20" t="s">
        <v>86</v>
      </c>
      <c r="C83" s="20" t="s">
        <v>87</v>
      </c>
    </row>
    <row r="84">
      <c r="A84" s="20">
        <v>1721.0</v>
      </c>
      <c r="B84" s="20" t="s">
        <v>101</v>
      </c>
      <c r="C84" s="20" t="s">
        <v>103</v>
      </c>
    </row>
    <row r="85">
      <c r="A85" s="20">
        <v>1722.0</v>
      </c>
      <c r="B85" s="20" t="s">
        <v>101</v>
      </c>
      <c r="C85" s="20" t="s">
        <v>103</v>
      </c>
    </row>
    <row r="86">
      <c r="A86" s="20">
        <v>1723.0</v>
      </c>
      <c r="B86" s="20" t="s">
        <v>101</v>
      </c>
      <c r="C86" s="20" t="s">
        <v>102</v>
      </c>
    </row>
    <row r="87">
      <c r="A87" s="20">
        <v>1724.0</v>
      </c>
      <c r="B87" s="20" t="s">
        <v>86</v>
      </c>
      <c r="C87" s="20" t="s">
        <v>92</v>
      </c>
    </row>
    <row r="88">
      <c r="A88" s="20">
        <v>1725.0</v>
      </c>
      <c r="B88" s="20" t="s">
        <v>101</v>
      </c>
      <c r="C88" s="20" t="s">
        <v>102</v>
      </c>
    </row>
    <row r="89">
      <c r="A89" s="20">
        <v>1726.0</v>
      </c>
      <c r="B89" s="20" t="s">
        <v>86</v>
      </c>
      <c r="C89" s="20" t="s">
        <v>107</v>
      </c>
    </row>
    <row r="90">
      <c r="A90" s="20">
        <v>1727.0</v>
      </c>
      <c r="B90" s="20" t="s">
        <v>108</v>
      </c>
      <c r="C90" s="20" t="s">
        <v>115</v>
      </c>
    </row>
    <row r="91">
      <c r="A91" s="20">
        <v>1728.0</v>
      </c>
      <c r="B91" s="20" t="s">
        <v>101</v>
      </c>
      <c r="C91" s="20" t="s">
        <v>102</v>
      </c>
    </row>
    <row r="92">
      <c r="A92" s="20">
        <v>1729.0</v>
      </c>
      <c r="B92" s="20" t="s">
        <v>101</v>
      </c>
      <c r="C92" s="20" t="s">
        <v>102</v>
      </c>
    </row>
    <row r="93">
      <c r="A93" s="20">
        <v>1730.0</v>
      </c>
      <c r="B93" s="20" t="s">
        <v>101</v>
      </c>
      <c r="C93" s="20" t="s">
        <v>102</v>
      </c>
    </row>
    <row r="94">
      <c r="A94" s="20">
        <v>1731.0</v>
      </c>
      <c r="B94" s="20" t="s">
        <v>86</v>
      </c>
      <c r="C94" s="20" t="s">
        <v>87</v>
      </c>
    </row>
    <row r="95">
      <c r="A95" s="20">
        <v>1732.0</v>
      </c>
      <c r="B95" s="20" t="s">
        <v>93</v>
      </c>
      <c r="C95" s="20" t="s">
        <v>94</v>
      </c>
    </row>
    <row r="96">
      <c r="A96" s="20">
        <v>1733.0</v>
      </c>
      <c r="B96" s="20" t="s">
        <v>97</v>
      </c>
      <c r="C96" s="20" t="s">
        <v>136</v>
      </c>
    </row>
    <row r="97">
      <c r="A97" s="20">
        <v>1734.0</v>
      </c>
      <c r="B97" s="20" t="s">
        <v>88</v>
      </c>
      <c r="C97" s="20" t="s">
        <v>89</v>
      </c>
    </row>
    <row r="98">
      <c r="A98" s="20">
        <v>1735.0</v>
      </c>
      <c r="B98" s="20" t="s">
        <v>86</v>
      </c>
      <c r="C98" s="20" t="s">
        <v>87</v>
      </c>
    </row>
    <row r="99">
      <c r="A99" s="20">
        <v>1736.0</v>
      </c>
      <c r="B99" s="20" t="s">
        <v>101</v>
      </c>
      <c r="C99" s="20" t="s">
        <v>103</v>
      </c>
    </row>
    <row r="100">
      <c r="A100" s="20">
        <v>1737.0</v>
      </c>
      <c r="B100" s="20" t="s">
        <v>86</v>
      </c>
      <c r="C100" s="20" t="s">
        <v>107</v>
      </c>
    </row>
    <row r="101">
      <c r="A101" s="20">
        <v>1738.0</v>
      </c>
      <c r="B101" s="20" t="s">
        <v>101</v>
      </c>
      <c r="C101" s="20" t="s">
        <v>103</v>
      </c>
    </row>
    <row r="102">
      <c r="A102" s="20">
        <v>1739.0</v>
      </c>
      <c r="B102" s="20" t="s">
        <v>101</v>
      </c>
      <c r="C102" s="20" t="s">
        <v>102</v>
      </c>
    </row>
    <row r="103">
      <c r="A103" s="20">
        <v>1740.0</v>
      </c>
      <c r="B103" s="20" t="s">
        <v>16</v>
      </c>
      <c r="C103" s="20" t="s">
        <v>96</v>
      </c>
    </row>
    <row r="104">
      <c r="A104" s="20">
        <v>1741.0</v>
      </c>
      <c r="B104" s="20" t="s">
        <v>108</v>
      </c>
      <c r="C104" s="20" t="s">
        <v>115</v>
      </c>
    </row>
    <row r="105">
      <c r="A105" s="20">
        <v>1742.0</v>
      </c>
      <c r="B105" s="20" t="s">
        <v>86</v>
      </c>
      <c r="C105" s="20" t="s">
        <v>95</v>
      </c>
    </row>
    <row r="106">
      <c r="A106" s="20">
        <v>1743.0</v>
      </c>
      <c r="B106" s="20" t="s">
        <v>82</v>
      </c>
      <c r="C106" s="20" t="s">
        <v>135</v>
      </c>
    </row>
    <row r="107">
      <c r="A107" s="20">
        <v>1745.0</v>
      </c>
      <c r="B107" s="20" t="s">
        <v>93</v>
      </c>
      <c r="C107" s="20" t="s">
        <v>94</v>
      </c>
    </row>
    <row r="108">
      <c r="A108" s="20">
        <v>1746.0</v>
      </c>
      <c r="B108" s="20" t="s">
        <v>101</v>
      </c>
      <c r="C108" s="20" t="s">
        <v>103</v>
      </c>
    </row>
    <row r="109">
      <c r="A109" s="20">
        <v>1747.0</v>
      </c>
      <c r="B109" s="20" t="s">
        <v>101</v>
      </c>
      <c r="C109" s="20" t="s">
        <v>103</v>
      </c>
    </row>
    <row r="110">
      <c r="A110" s="20">
        <v>1748.0</v>
      </c>
      <c r="B110" s="20" t="s">
        <v>97</v>
      </c>
      <c r="C110" s="20" t="s">
        <v>136</v>
      </c>
    </row>
    <row r="111">
      <c r="A111" s="20">
        <v>1749.0</v>
      </c>
      <c r="B111" s="20" t="s">
        <v>84</v>
      </c>
      <c r="C111" s="20" t="s">
        <v>85</v>
      </c>
    </row>
    <row r="112">
      <c r="A112" s="20">
        <v>1750.0</v>
      </c>
      <c r="B112" s="20" t="s">
        <v>82</v>
      </c>
      <c r="C112" s="20" t="s">
        <v>135</v>
      </c>
    </row>
    <row r="113">
      <c r="A113" s="20">
        <v>1751.0</v>
      </c>
      <c r="B113" s="20" t="s">
        <v>84</v>
      </c>
      <c r="C113" s="20" t="s">
        <v>85</v>
      </c>
    </row>
    <row r="114">
      <c r="A114" s="20">
        <v>1752.0</v>
      </c>
      <c r="B114" s="20" t="s">
        <v>84</v>
      </c>
      <c r="C114" s="20" t="s">
        <v>85</v>
      </c>
    </row>
    <row r="115">
      <c r="A115" s="20">
        <v>1753.0</v>
      </c>
      <c r="B115" s="20" t="s">
        <v>101</v>
      </c>
      <c r="C115" s="20" t="s">
        <v>103</v>
      </c>
    </row>
    <row r="116">
      <c r="A116" s="20">
        <v>1754.0</v>
      </c>
      <c r="B116" s="20" t="s">
        <v>86</v>
      </c>
      <c r="C116" s="20" t="s">
        <v>87</v>
      </c>
    </row>
    <row r="117">
      <c r="A117" s="20">
        <v>1755.0</v>
      </c>
      <c r="B117" s="20" t="s">
        <v>101</v>
      </c>
      <c r="C117" s="20" t="s">
        <v>102</v>
      </c>
    </row>
    <row r="118">
      <c r="A118" s="20">
        <v>1756.0</v>
      </c>
      <c r="B118" s="20" t="s">
        <v>97</v>
      </c>
      <c r="C118" s="20" t="s">
        <v>136</v>
      </c>
    </row>
    <row r="119">
      <c r="A119" s="20">
        <v>1757.0</v>
      </c>
      <c r="B119" s="20" t="s">
        <v>86</v>
      </c>
      <c r="C119" s="20" t="s">
        <v>87</v>
      </c>
    </row>
    <row r="120">
      <c r="A120" s="20">
        <v>1758.0</v>
      </c>
      <c r="B120" s="20" t="s">
        <v>101</v>
      </c>
      <c r="C120" s="20" t="s">
        <v>102</v>
      </c>
    </row>
    <row r="121">
      <c r="A121" s="20">
        <v>1759.0</v>
      </c>
      <c r="B121" s="20" t="s">
        <v>84</v>
      </c>
      <c r="C121" s="20" t="s">
        <v>85</v>
      </c>
    </row>
    <row r="122">
      <c r="A122" s="20">
        <v>1760.0</v>
      </c>
      <c r="B122" s="20" t="s">
        <v>86</v>
      </c>
      <c r="C122" s="20" t="s">
        <v>111</v>
      </c>
    </row>
    <row r="123">
      <c r="A123" s="20">
        <v>1761.0</v>
      </c>
      <c r="B123" s="20" t="s">
        <v>101</v>
      </c>
      <c r="C123" s="20" t="s">
        <v>103</v>
      </c>
    </row>
    <row r="124">
      <c r="A124" s="20">
        <v>1762.0</v>
      </c>
      <c r="B124" s="20" t="s">
        <v>86</v>
      </c>
      <c r="C124" s="20" t="s">
        <v>95</v>
      </c>
    </row>
    <row r="125">
      <c r="A125" s="20">
        <v>1763.0</v>
      </c>
      <c r="B125" s="20" t="s">
        <v>86</v>
      </c>
      <c r="C125" s="20" t="s">
        <v>92</v>
      </c>
    </row>
    <row r="126">
      <c r="A126" s="20">
        <v>1764.0</v>
      </c>
      <c r="B126" s="20" t="s">
        <v>16</v>
      </c>
      <c r="C126" s="20" t="s">
        <v>112</v>
      </c>
    </row>
    <row r="127">
      <c r="A127" s="20">
        <v>1765.0</v>
      </c>
      <c r="B127" s="20" t="s">
        <v>88</v>
      </c>
      <c r="C127" s="20" t="s">
        <v>89</v>
      </c>
    </row>
    <row r="128">
      <c r="A128" s="20">
        <v>1766.0</v>
      </c>
      <c r="B128" s="20" t="s">
        <v>16</v>
      </c>
      <c r="C128" s="20" t="s">
        <v>112</v>
      </c>
    </row>
    <row r="129">
      <c r="A129" s="20">
        <v>1767.0</v>
      </c>
      <c r="B129" s="20" t="s">
        <v>86</v>
      </c>
      <c r="C129" s="20" t="s">
        <v>87</v>
      </c>
    </row>
    <row r="130">
      <c r="A130" s="20">
        <v>1768.0</v>
      </c>
      <c r="B130" s="20" t="s">
        <v>86</v>
      </c>
      <c r="C130" s="20" t="s">
        <v>95</v>
      </c>
    </row>
    <row r="131">
      <c r="A131" s="20">
        <v>1769.0</v>
      </c>
      <c r="B131" s="20" t="s">
        <v>108</v>
      </c>
      <c r="C131" s="20" t="s">
        <v>115</v>
      </c>
    </row>
    <row r="132">
      <c r="A132" s="20">
        <v>1770.0</v>
      </c>
      <c r="B132" s="20" t="s">
        <v>101</v>
      </c>
      <c r="C132" s="20" t="s">
        <v>102</v>
      </c>
    </row>
    <row r="133">
      <c r="A133" s="20">
        <v>1774.0</v>
      </c>
      <c r="B133" s="20" t="s">
        <v>97</v>
      </c>
      <c r="C133" s="20" t="s">
        <v>136</v>
      </c>
    </row>
    <row r="134">
      <c r="A134" s="20">
        <v>1777.0</v>
      </c>
      <c r="B134" s="20" t="s">
        <v>16</v>
      </c>
      <c r="C134" s="20" t="s">
        <v>112</v>
      </c>
    </row>
    <row r="135">
      <c r="A135" s="20">
        <v>1778.0</v>
      </c>
      <c r="B135" s="20" t="s">
        <v>88</v>
      </c>
      <c r="C135" s="20" t="s">
        <v>104</v>
      </c>
    </row>
    <row r="136">
      <c r="A136" s="20">
        <v>1779.0</v>
      </c>
      <c r="B136" s="20" t="s">
        <v>86</v>
      </c>
      <c r="C136" s="20" t="s">
        <v>113</v>
      </c>
    </row>
    <row r="137">
      <c r="A137" s="20">
        <v>1780.0</v>
      </c>
      <c r="B137" s="20" t="s">
        <v>86</v>
      </c>
      <c r="C137" s="20" t="s">
        <v>106</v>
      </c>
    </row>
    <row r="138">
      <c r="A138" s="20">
        <v>1782.0</v>
      </c>
      <c r="B138" s="20" t="s">
        <v>86</v>
      </c>
      <c r="C138" s="20" t="s">
        <v>105</v>
      </c>
    </row>
    <row r="139">
      <c r="A139" s="20">
        <v>1783.0</v>
      </c>
      <c r="B139" s="20" t="s">
        <v>84</v>
      </c>
      <c r="C139" s="20" t="s">
        <v>85</v>
      </c>
    </row>
    <row r="140">
      <c r="A140" s="20">
        <v>1784.0</v>
      </c>
      <c r="B140" s="20" t="s">
        <v>88</v>
      </c>
      <c r="C140" s="20" t="s">
        <v>104</v>
      </c>
    </row>
    <row r="141">
      <c r="A141" s="20">
        <v>1785.0</v>
      </c>
      <c r="B141" s="20" t="s">
        <v>86</v>
      </c>
      <c r="C141" s="20" t="s">
        <v>105</v>
      </c>
    </row>
    <row r="142">
      <c r="A142" s="20">
        <v>1786.0</v>
      </c>
      <c r="B142" s="20" t="s">
        <v>88</v>
      </c>
      <c r="C142" s="20" t="s">
        <v>104</v>
      </c>
    </row>
    <row r="143">
      <c r="A143" s="20">
        <v>1787.0</v>
      </c>
      <c r="B143" s="20" t="s">
        <v>88</v>
      </c>
      <c r="C143" s="20" t="s">
        <v>104</v>
      </c>
    </row>
    <row r="144">
      <c r="A144" s="20">
        <v>1788.0</v>
      </c>
      <c r="B144" s="20" t="s">
        <v>97</v>
      </c>
      <c r="C144" s="20" t="s">
        <v>136</v>
      </c>
    </row>
    <row r="145">
      <c r="A145" s="20">
        <v>1789.0</v>
      </c>
      <c r="B145" s="20" t="s">
        <v>16</v>
      </c>
      <c r="C145" s="20" t="s">
        <v>112</v>
      </c>
    </row>
    <row r="146">
      <c r="A146" s="20">
        <v>1790.0</v>
      </c>
      <c r="B146" s="20" t="s">
        <v>16</v>
      </c>
      <c r="C146" s="20" t="s">
        <v>96</v>
      </c>
    </row>
    <row r="147">
      <c r="A147" s="20">
        <v>1791.0</v>
      </c>
      <c r="B147" s="20" t="s">
        <v>16</v>
      </c>
      <c r="C147" s="20" t="s">
        <v>139</v>
      </c>
    </row>
    <row r="148">
      <c r="A148" s="20">
        <v>1792.0</v>
      </c>
      <c r="B148" s="20" t="s">
        <v>16</v>
      </c>
      <c r="C148" s="20" t="s">
        <v>112</v>
      </c>
    </row>
    <row r="149">
      <c r="A149" s="20">
        <v>1793.0</v>
      </c>
      <c r="B149" s="20" t="s">
        <v>16</v>
      </c>
      <c r="C149" s="20" t="s">
        <v>112</v>
      </c>
    </row>
    <row r="150">
      <c r="A150" s="20">
        <v>1794.0</v>
      </c>
      <c r="B150" s="20" t="s">
        <v>16</v>
      </c>
      <c r="C150" s="20" t="s">
        <v>90</v>
      </c>
    </row>
    <row r="151">
      <c r="A151" s="20">
        <v>1795.0</v>
      </c>
      <c r="B151" s="20" t="s">
        <v>86</v>
      </c>
      <c r="C151" s="20" t="s">
        <v>87</v>
      </c>
    </row>
    <row r="152">
      <c r="A152" s="20">
        <v>1796.0</v>
      </c>
      <c r="B152" s="20" t="s">
        <v>97</v>
      </c>
      <c r="C152" s="20" t="s">
        <v>136</v>
      </c>
    </row>
    <row r="153">
      <c r="A153" s="20">
        <v>1797.0</v>
      </c>
      <c r="B153" s="20" t="s">
        <v>16</v>
      </c>
      <c r="C153" s="20" t="s">
        <v>139</v>
      </c>
    </row>
    <row r="154">
      <c r="A154" s="20">
        <v>1798.0</v>
      </c>
      <c r="B154" s="20" t="s">
        <v>101</v>
      </c>
      <c r="C154" s="20" t="s">
        <v>103</v>
      </c>
    </row>
    <row r="155">
      <c r="A155" s="20">
        <v>1799.0</v>
      </c>
      <c r="B155" s="20" t="s">
        <v>16</v>
      </c>
      <c r="C155" s="20" t="s">
        <v>140</v>
      </c>
    </row>
    <row r="156">
      <c r="A156" s="20">
        <v>1800.0</v>
      </c>
      <c r="B156" s="20" t="s">
        <v>16</v>
      </c>
      <c r="C156" s="20" t="s">
        <v>140</v>
      </c>
    </row>
    <row r="157">
      <c r="A157" s="20">
        <v>1801.0</v>
      </c>
      <c r="B157" s="20" t="s">
        <v>16</v>
      </c>
      <c r="C157" s="20" t="s">
        <v>140</v>
      </c>
    </row>
    <row r="158">
      <c r="A158" s="20">
        <v>1802.0</v>
      </c>
      <c r="B158" s="20" t="s">
        <v>84</v>
      </c>
      <c r="C158" s="20" t="s">
        <v>85</v>
      </c>
    </row>
    <row r="159">
      <c r="A159" s="20">
        <v>1803.0</v>
      </c>
      <c r="B159" s="20" t="s">
        <v>16</v>
      </c>
      <c r="C159" s="20" t="s">
        <v>140</v>
      </c>
    </row>
    <row r="160">
      <c r="A160" s="20">
        <v>1804.0</v>
      </c>
      <c r="B160" s="20" t="s">
        <v>16</v>
      </c>
      <c r="C160" s="20" t="s">
        <v>139</v>
      </c>
    </row>
    <row r="161">
      <c r="A161" s="20">
        <v>1805.0</v>
      </c>
      <c r="B161" s="20" t="s">
        <v>16</v>
      </c>
      <c r="C161" s="20" t="s">
        <v>140</v>
      </c>
    </row>
    <row r="162">
      <c r="A162" s="20">
        <v>1806.0</v>
      </c>
      <c r="B162" s="20" t="s">
        <v>16</v>
      </c>
      <c r="C162" s="20" t="s">
        <v>96</v>
      </c>
    </row>
    <row r="163">
      <c r="A163" s="20">
        <v>1807.0</v>
      </c>
      <c r="B163" s="20" t="s">
        <v>84</v>
      </c>
      <c r="C163" s="20" t="s">
        <v>85</v>
      </c>
    </row>
    <row r="164">
      <c r="A164" s="20">
        <v>1808.0</v>
      </c>
      <c r="B164" s="20" t="s">
        <v>16</v>
      </c>
      <c r="C164" s="20" t="s">
        <v>140</v>
      </c>
    </row>
    <row r="165">
      <c r="A165" s="20">
        <v>1809.0</v>
      </c>
      <c r="B165" s="20" t="s">
        <v>84</v>
      </c>
      <c r="C165" s="20" t="s">
        <v>114</v>
      </c>
    </row>
    <row r="166">
      <c r="A166" s="20">
        <v>1810.0</v>
      </c>
      <c r="B166" s="20" t="s">
        <v>86</v>
      </c>
      <c r="C166" s="20" t="s">
        <v>95</v>
      </c>
    </row>
    <row r="167">
      <c r="A167" s="20">
        <v>1811.0</v>
      </c>
      <c r="B167" s="20" t="s">
        <v>86</v>
      </c>
      <c r="C167" s="20" t="s">
        <v>95</v>
      </c>
    </row>
    <row r="168">
      <c r="A168" s="20">
        <v>1812.0</v>
      </c>
      <c r="B168" s="20" t="s">
        <v>93</v>
      </c>
      <c r="C168" s="20" t="s">
        <v>100</v>
      </c>
    </row>
    <row r="169">
      <c r="A169" s="20">
        <v>1813.0</v>
      </c>
      <c r="B169" s="20" t="s">
        <v>101</v>
      </c>
      <c r="C169" s="20" t="s">
        <v>103</v>
      </c>
    </row>
    <row r="170">
      <c r="A170" s="20">
        <v>1814.0</v>
      </c>
      <c r="B170" s="20" t="s">
        <v>101</v>
      </c>
      <c r="C170" s="20" t="s">
        <v>102</v>
      </c>
    </row>
    <row r="171">
      <c r="A171" s="20">
        <v>1815.0</v>
      </c>
      <c r="B171" s="20" t="s">
        <v>101</v>
      </c>
      <c r="C171" s="20" t="s">
        <v>102</v>
      </c>
    </row>
    <row r="172">
      <c r="A172" s="20">
        <v>1816.0</v>
      </c>
      <c r="B172" s="20" t="s">
        <v>101</v>
      </c>
      <c r="C172" s="20" t="s">
        <v>103</v>
      </c>
    </row>
    <row r="173">
      <c r="A173" s="20">
        <v>1817.0</v>
      </c>
      <c r="B173" s="20" t="s">
        <v>101</v>
      </c>
      <c r="C173" s="20" t="s">
        <v>103</v>
      </c>
    </row>
    <row r="174">
      <c r="A174" s="20">
        <v>1818.0</v>
      </c>
      <c r="B174" s="20" t="s">
        <v>101</v>
      </c>
      <c r="C174" s="20" t="s">
        <v>103</v>
      </c>
    </row>
    <row r="175">
      <c r="A175" s="20">
        <v>1819.0</v>
      </c>
      <c r="B175" s="20" t="s">
        <v>101</v>
      </c>
      <c r="C175" s="20" t="s">
        <v>103</v>
      </c>
    </row>
    <row r="176">
      <c r="A176" s="20">
        <v>1820.0</v>
      </c>
      <c r="B176" s="20" t="s">
        <v>101</v>
      </c>
      <c r="C176" s="20" t="s">
        <v>103</v>
      </c>
    </row>
    <row r="177">
      <c r="A177" s="20">
        <v>1821.0</v>
      </c>
      <c r="B177" s="20" t="s">
        <v>16</v>
      </c>
      <c r="C177" s="20" t="s">
        <v>139</v>
      </c>
    </row>
    <row r="178">
      <c r="A178" s="20">
        <v>1822.0</v>
      </c>
      <c r="B178" s="20" t="s">
        <v>16</v>
      </c>
      <c r="C178" s="20" t="s">
        <v>137</v>
      </c>
    </row>
    <row r="179">
      <c r="A179" s="20">
        <v>1823.0</v>
      </c>
      <c r="B179" s="20" t="s">
        <v>108</v>
      </c>
      <c r="C179" s="20" t="s">
        <v>115</v>
      </c>
    </row>
    <row r="180">
      <c r="A180" s="20">
        <v>1824.0</v>
      </c>
      <c r="B180" s="20" t="s">
        <v>101</v>
      </c>
      <c r="C180" s="20" t="s">
        <v>103</v>
      </c>
    </row>
    <row r="181">
      <c r="A181" s="20">
        <v>1825.0</v>
      </c>
      <c r="B181" s="20" t="s">
        <v>93</v>
      </c>
      <c r="C181" s="20" t="s">
        <v>94</v>
      </c>
    </row>
    <row r="182">
      <c r="A182" s="20">
        <v>1826.0</v>
      </c>
      <c r="B182" s="20" t="s">
        <v>101</v>
      </c>
      <c r="C182" s="20" t="s">
        <v>103</v>
      </c>
    </row>
    <row r="183">
      <c r="A183" s="20">
        <v>1827.0</v>
      </c>
      <c r="B183" s="20" t="s">
        <v>84</v>
      </c>
      <c r="C183" s="20" t="s">
        <v>114</v>
      </c>
    </row>
    <row r="184">
      <c r="A184" s="20">
        <v>1828.0</v>
      </c>
      <c r="B184" s="20" t="s">
        <v>93</v>
      </c>
      <c r="C184" s="20" t="s">
        <v>94</v>
      </c>
    </row>
    <row r="185">
      <c r="A185" s="20">
        <v>1829.0</v>
      </c>
      <c r="B185" s="20" t="s">
        <v>93</v>
      </c>
      <c r="C185" s="20" t="s">
        <v>94</v>
      </c>
    </row>
    <row r="186">
      <c r="A186" s="20">
        <v>1830.0</v>
      </c>
      <c r="B186" s="20" t="s">
        <v>88</v>
      </c>
      <c r="C186" s="20" t="s">
        <v>89</v>
      </c>
    </row>
    <row r="187">
      <c r="A187" s="20">
        <v>1831.0</v>
      </c>
      <c r="B187" s="20" t="s">
        <v>84</v>
      </c>
      <c r="C187" s="20" t="s">
        <v>85</v>
      </c>
    </row>
    <row r="188">
      <c r="A188" s="20">
        <v>1832.0</v>
      </c>
      <c r="B188" s="20" t="s">
        <v>84</v>
      </c>
      <c r="C188" s="20" t="s">
        <v>114</v>
      </c>
    </row>
    <row r="189">
      <c r="A189" s="20">
        <v>1833.0</v>
      </c>
      <c r="B189" s="20" t="s">
        <v>84</v>
      </c>
      <c r="C189" s="20" t="s">
        <v>85</v>
      </c>
    </row>
    <row r="190">
      <c r="A190" s="20">
        <v>1834.0</v>
      </c>
      <c r="B190" s="20" t="s">
        <v>16</v>
      </c>
      <c r="C190" s="20" t="s">
        <v>140</v>
      </c>
    </row>
    <row r="191">
      <c r="A191" s="20">
        <v>1835.0</v>
      </c>
      <c r="B191" s="20" t="s">
        <v>88</v>
      </c>
      <c r="C191" s="20" t="s">
        <v>104</v>
      </c>
    </row>
    <row r="192">
      <c r="A192" s="20">
        <v>1836.0</v>
      </c>
      <c r="B192" s="20" t="s">
        <v>84</v>
      </c>
      <c r="C192" s="20" t="s">
        <v>114</v>
      </c>
    </row>
    <row r="193">
      <c r="A193" s="20">
        <v>1837.0</v>
      </c>
      <c r="B193" s="20" t="s">
        <v>84</v>
      </c>
      <c r="C193" s="20" t="s">
        <v>85</v>
      </c>
    </row>
    <row r="194">
      <c r="A194" s="20">
        <v>1838.0</v>
      </c>
      <c r="B194" s="20" t="s">
        <v>84</v>
      </c>
      <c r="C194" s="20" t="s">
        <v>85</v>
      </c>
    </row>
    <row r="195">
      <c r="A195" s="20">
        <v>1839.0</v>
      </c>
      <c r="B195" s="20" t="s">
        <v>84</v>
      </c>
      <c r="C195" s="20" t="s">
        <v>85</v>
      </c>
    </row>
    <row r="196">
      <c r="A196" s="20">
        <v>1846.0</v>
      </c>
      <c r="B196" s="20" t="s">
        <v>16</v>
      </c>
      <c r="C196" s="20" t="s">
        <v>112</v>
      </c>
    </row>
    <row r="197">
      <c r="A197" s="20">
        <v>1847.0</v>
      </c>
      <c r="B197" s="20" t="s">
        <v>93</v>
      </c>
      <c r="C197" s="20" t="s">
        <v>94</v>
      </c>
    </row>
    <row r="198">
      <c r="A198" s="20">
        <v>1848.0</v>
      </c>
      <c r="B198" s="20" t="s">
        <v>16</v>
      </c>
      <c r="C198" s="20" t="s">
        <v>137</v>
      </c>
    </row>
    <row r="199">
      <c r="A199" s="20">
        <v>1849.0</v>
      </c>
      <c r="B199" s="20" t="s">
        <v>93</v>
      </c>
      <c r="C199" s="20" t="s">
        <v>94</v>
      </c>
    </row>
    <row r="200">
      <c r="A200" s="20">
        <v>1850.0</v>
      </c>
      <c r="B200" s="20" t="s">
        <v>93</v>
      </c>
      <c r="C200" s="20" t="s">
        <v>94</v>
      </c>
    </row>
    <row r="201">
      <c r="A201" s="20">
        <v>1851.0</v>
      </c>
      <c r="B201" s="20" t="s">
        <v>97</v>
      </c>
      <c r="C201" s="20" t="s">
        <v>136</v>
      </c>
    </row>
    <row r="202">
      <c r="A202" s="20">
        <v>1852.0</v>
      </c>
      <c r="B202" s="20" t="s">
        <v>93</v>
      </c>
      <c r="C202" s="20" t="s">
        <v>94</v>
      </c>
    </row>
    <row r="203">
      <c r="A203" s="20">
        <v>1853.0</v>
      </c>
      <c r="B203" s="20" t="s">
        <v>16</v>
      </c>
      <c r="C203" s="20" t="s">
        <v>139</v>
      </c>
    </row>
    <row r="204">
      <c r="A204" s="20">
        <v>1854.0</v>
      </c>
      <c r="B204" s="20" t="s">
        <v>86</v>
      </c>
      <c r="C204" s="20" t="s">
        <v>111</v>
      </c>
    </row>
    <row r="205">
      <c r="A205" s="20">
        <v>1855.0</v>
      </c>
      <c r="B205" s="20" t="s">
        <v>16</v>
      </c>
      <c r="C205" s="20" t="s">
        <v>139</v>
      </c>
    </row>
    <row r="206">
      <c r="A206" s="20">
        <v>1856.0</v>
      </c>
      <c r="B206" s="20" t="s">
        <v>86</v>
      </c>
      <c r="C206" s="20" t="s">
        <v>111</v>
      </c>
    </row>
    <row r="207">
      <c r="A207" s="20">
        <v>1857.0</v>
      </c>
      <c r="B207" s="20" t="s">
        <v>86</v>
      </c>
      <c r="C207" s="20" t="s">
        <v>111</v>
      </c>
    </row>
    <row r="208">
      <c r="A208" s="20">
        <v>1858.0</v>
      </c>
      <c r="B208" s="20" t="s">
        <v>86</v>
      </c>
      <c r="C208" s="20" t="s">
        <v>107</v>
      </c>
    </row>
    <row r="209">
      <c r="A209" s="20">
        <v>1859.0</v>
      </c>
      <c r="B209" s="20" t="s">
        <v>93</v>
      </c>
      <c r="C209" s="20" t="s">
        <v>94</v>
      </c>
    </row>
    <row r="210">
      <c r="A210" s="20">
        <v>1860.0</v>
      </c>
      <c r="B210" s="20" t="s">
        <v>86</v>
      </c>
      <c r="C210" s="20" t="s">
        <v>107</v>
      </c>
    </row>
    <row r="211">
      <c r="A211" s="20">
        <v>1861.0</v>
      </c>
      <c r="B211" s="20" t="s">
        <v>86</v>
      </c>
      <c r="C211" s="20" t="s">
        <v>107</v>
      </c>
    </row>
    <row r="212">
      <c r="A212" s="20">
        <v>1862.0</v>
      </c>
      <c r="B212" s="20" t="s">
        <v>93</v>
      </c>
      <c r="C212" s="20" t="s">
        <v>94</v>
      </c>
    </row>
    <row r="213">
      <c r="A213" s="20">
        <v>1863.0</v>
      </c>
      <c r="B213" s="20" t="s">
        <v>86</v>
      </c>
      <c r="C213" s="20" t="s">
        <v>92</v>
      </c>
    </row>
    <row r="214">
      <c r="A214" s="20">
        <v>1864.0</v>
      </c>
      <c r="B214" s="20" t="s">
        <v>84</v>
      </c>
      <c r="C214" s="20" t="s">
        <v>85</v>
      </c>
    </row>
    <row r="215">
      <c r="A215" s="20">
        <v>1865.0</v>
      </c>
      <c r="B215" s="20" t="s">
        <v>93</v>
      </c>
      <c r="C215" s="20" t="s">
        <v>94</v>
      </c>
    </row>
    <row r="216">
      <c r="A216" s="20">
        <v>1866.0</v>
      </c>
      <c r="B216" s="20" t="s">
        <v>86</v>
      </c>
      <c r="C216" s="20" t="s">
        <v>107</v>
      </c>
    </row>
    <row r="217">
      <c r="A217" s="20">
        <v>1867.0</v>
      </c>
      <c r="B217" s="20" t="s">
        <v>93</v>
      </c>
      <c r="C217" s="20" t="s">
        <v>94</v>
      </c>
    </row>
    <row r="218">
      <c r="A218" s="20">
        <v>1868.0</v>
      </c>
      <c r="B218" s="20" t="s">
        <v>88</v>
      </c>
      <c r="C218" s="20" t="s">
        <v>104</v>
      </c>
    </row>
    <row r="219">
      <c r="A219" s="20">
        <v>1869.0</v>
      </c>
      <c r="B219" s="20" t="s">
        <v>93</v>
      </c>
      <c r="C219" s="20" t="s">
        <v>94</v>
      </c>
    </row>
    <row r="220">
      <c r="A220" s="20">
        <v>1870.0</v>
      </c>
      <c r="B220" s="20" t="s">
        <v>93</v>
      </c>
      <c r="C220" s="20" t="s">
        <v>94</v>
      </c>
    </row>
    <row r="221">
      <c r="A221" s="20">
        <v>1871.0</v>
      </c>
      <c r="B221" s="20" t="s">
        <v>93</v>
      </c>
      <c r="C221" s="20" t="s">
        <v>94</v>
      </c>
    </row>
    <row r="222">
      <c r="A222" s="20">
        <v>1872.0</v>
      </c>
      <c r="B222" s="20" t="s">
        <v>93</v>
      </c>
      <c r="C222" s="20" t="s">
        <v>94</v>
      </c>
    </row>
    <row r="223">
      <c r="A223" s="20">
        <v>1873.0</v>
      </c>
      <c r="B223" s="20" t="s">
        <v>93</v>
      </c>
      <c r="C223" s="20" t="s">
        <v>94</v>
      </c>
    </row>
    <row r="224">
      <c r="A224" s="20">
        <v>1874.0</v>
      </c>
      <c r="B224" s="20" t="s">
        <v>93</v>
      </c>
      <c r="C224" s="20" t="s">
        <v>94</v>
      </c>
    </row>
    <row r="225">
      <c r="A225" s="20">
        <v>1875.0</v>
      </c>
      <c r="B225" s="20" t="s">
        <v>93</v>
      </c>
      <c r="C225" s="20" t="s">
        <v>94</v>
      </c>
    </row>
    <row r="226">
      <c r="A226" s="20">
        <v>1876.0</v>
      </c>
      <c r="B226" s="20" t="s">
        <v>93</v>
      </c>
      <c r="C226" s="20" t="s">
        <v>94</v>
      </c>
    </row>
    <row r="227">
      <c r="A227" s="20">
        <v>1877.0</v>
      </c>
      <c r="B227" s="20" t="s">
        <v>93</v>
      </c>
      <c r="C227" s="20" t="s">
        <v>94</v>
      </c>
    </row>
    <row r="228">
      <c r="A228" s="20">
        <v>1878.0</v>
      </c>
      <c r="B228" s="20" t="s">
        <v>108</v>
      </c>
      <c r="C228" s="20" t="s">
        <v>115</v>
      </c>
    </row>
    <row r="229">
      <c r="A229" s="20">
        <v>1879.0</v>
      </c>
      <c r="B229" s="20" t="s">
        <v>93</v>
      </c>
      <c r="C229" s="20" t="s">
        <v>94</v>
      </c>
    </row>
    <row r="230">
      <c r="A230" s="20">
        <v>1880.0</v>
      </c>
      <c r="B230" s="20" t="s">
        <v>93</v>
      </c>
      <c r="C230" s="20" t="s">
        <v>94</v>
      </c>
    </row>
    <row r="231">
      <c r="A231" s="20">
        <v>1881.0</v>
      </c>
      <c r="B231" s="20" t="s">
        <v>93</v>
      </c>
      <c r="C231" s="20" t="s">
        <v>94</v>
      </c>
    </row>
    <row r="232">
      <c r="A232" s="20">
        <v>1882.0</v>
      </c>
      <c r="B232" s="20" t="s">
        <v>16</v>
      </c>
      <c r="C232" s="20" t="s">
        <v>139</v>
      </c>
    </row>
    <row r="233">
      <c r="A233" s="20">
        <v>1883.0</v>
      </c>
      <c r="B233" s="20" t="s">
        <v>93</v>
      </c>
      <c r="C233" s="20" t="s">
        <v>94</v>
      </c>
    </row>
    <row r="234">
      <c r="A234" s="20">
        <v>1884.0</v>
      </c>
      <c r="B234" s="20" t="s">
        <v>108</v>
      </c>
      <c r="C234" s="20" t="s">
        <v>115</v>
      </c>
    </row>
    <row r="235">
      <c r="A235" s="20">
        <v>1885.0</v>
      </c>
      <c r="B235" s="20" t="s">
        <v>84</v>
      </c>
      <c r="C235" s="20" t="s">
        <v>85</v>
      </c>
    </row>
    <row r="236">
      <c r="A236" s="20">
        <v>1886.0</v>
      </c>
      <c r="B236" s="20" t="s">
        <v>93</v>
      </c>
      <c r="C236" s="20" t="s">
        <v>94</v>
      </c>
    </row>
    <row r="237">
      <c r="A237" s="20">
        <v>1887.0</v>
      </c>
      <c r="B237" s="20" t="s">
        <v>93</v>
      </c>
      <c r="C237" s="20" t="s">
        <v>94</v>
      </c>
    </row>
    <row r="238">
      <c r="A238" s="20">
        <v>1888.0</v>
      </c>
      <c r="B238" s="20" t="s">
        <v>93</v>
      </c>
      <c r="C238" s="20" t="s">
        <v>94</v>
      </c>
    </row>
    <row r="239">
      <c r="A239" s="20">
        <v>1889.0</v>
      </c>
      <c r="B239" s="20" t="s">
        <v>108</v>
      </c>
      <c r="C239" s="20" t="s">
        <v>115</v>
      </c>
    </row>
    <row r="240">
      <c r="A240" s="20">
        <v>1890.0</v>
      </c>
      <c r="B240" s="20" t="s">
        <v>86</v>
      </c>
      <c r="C240" s="20" t="s">
        <v>105</v>
      </c>
    </row>
    <row r="241">
      <c r="A241" s="20">
        <v>1891.0</v>
      </c>
      <c r="B241" s="20" t="s">
        <v>93</v>
      </c>
      <c r="C241" s="20" t="s">
        <v>94</v>
      </c>
    </row>
    <row r="242">
      <c r="A242" s="20">
        <v>1892.0</v>
      </c>
      <c r="B242" s="20" t="s">
        <v>84</v>
      </c>
      <c r="C242" s="20" t="s">
        <v>114</v>
      </c>
    </row>
    <row r="243">
      <c r="A243" s="20">
        <v>1893.0</v>
      </c>
      <c r="B243" s="20" t="s">
        <v>84</v>
      </c>
      <c r="C243" s="20" t="s">
        <v>114</v>
      </c>
    </row>
    <row r="244">
      <c r="A244" s="20">
        <v>1894.0</v>
      </c>
      <c r="B244" s="20" t="s">
        <v>86</v>
      </c>
      <c r="C244" s="20" t="s">
        <v>111</v>
      </c>
    </row>
    <row r="245">
      <c r="A245" s="20">
        <v>1895.0</v>
      </c>
      <c r="B245" s="20" t="s">
        <v>16</v>
      </c>
      <c r="C245" s="20" t="s">
        <v>139</v>
      </c>
    </row>
    <row r="246">
      <c r="A246" s="20">
        <v>1896.0</v>
      </c>
      <c r="B246" s="20" t="s">
        <v>108</v>
      </c>
      <c r="C246" s="20" t="s">
        <v>115</v>
      </c>
    </row>
    <row r="247">
      <c r="A247" s="20">
        <v>1897.0</v>
      </c>
      <c r="B247" s="20" t="s">
        <v>84</v>
      </c>
      <c r="C247" s="20" t="s">
        <v>114</v>
      </c>
    </row>
    <row r="248">
      <c r="A248" s="20">
        <v>1898.0</v>
      </c>
      <c r="B248" s="20" t="s">
        <v>84</v>
      </c>
      <c r="C248" s="20" t="s">
        <v>114</v>
      </c>
    </row>
    <row r="249">
      <c r="A249" s="20">
        <v>1899.0</v>
      </c>
      <c r="B249" s="20" t="s">
        <v>84</v>
      </c>
      <c r="C249" s="20" t="s">
        <v>114</v>
      </c>
    </row>
    <row r="250">
      <c r="A250" s="20">
        <v>1900.0</v>
      </c>
      <c r="B250" s="20" t="s">
        <v>84</v>
      </c>
      <c r="C250" s="20" t="s">
        <v>114</v>
      </c>
    </row>
    <row r="251">
      <c r="A251" s="20">
        <v>1901.0</v>
      </c>
      <c r="B251" s="20" t="s">
        <v>86</v>
      </c>
      <c r="C251" s="20" t="s">
        <v>111</v>
      </c>
    </row>
    <row r="252">
      <c r="A252" s="20">
        <v>1902.0</v>
      </c>
      <c r="B252" s="20" t="s">
        <v>86</v>
      </c>
      <c r="C252" s="20" t="s">
        <v>111</v>
      </c>
    </row>
    <row r="253">
      <c r="A253" s="20">
        <v>1903.0</v>
      </c>
      <c r="B253" s="20" t="s">
        <v>16</v>
      </c>
      <c r="C253" s="20" t="s">
        <v>137</v>
      </c>
    </row>
    <row r="254">
      <c r="A254" s="20">
        <v>1904.0</v>
      </c>
      <c r="B254" s="20" t="s">
        <v>86</v>
      </c>
      <c r="C254" s="20" t="s">
        <v>105</v>
      </c>
    </row>
    <row r="255">
      <c r="A255" s="20">
        <v>1905.0</v>
      </c>
      <c r="B255" s="20" t="s">
        <v>86</v>
      </c>
      <c r="C255" s="20" t="s">
        <v>105</v>
      </c>
    </row>
    <row r="256">
      <c r="A256" s="20">
        <v>1906.0</v>
      </c>
      <c r="B256" s="20" t="s">
        <v>108</v>
      </c>
      <c r="C256" s="20" t="s">
        <v>115</v>
      </c>
    </row>
    <row r="257">
      <c r="A257" s="20">
        <v>1907.0</v>
      </c>
      <c r="B257" s="20" t="s">
        <v>108</v>
      </c>
      <c r="C257" s="20" t="s">
        <v>117</v>
      </c>
    </row>
    <row r="258">
      <c r="A258" s="20">
        <v>1908.0</v>
      </c>
      <c r="B258" s="20" t="s">
        <v>93</v>
      </c>
      <c r="C258" s="20" t="s">
        <v>94</v>
      </c>
    </row>
    <row r="259">
      <c r="A259" s="20">
        <v>1909.0</v>
      </c>
      <c r="B259" s="20" t="s">
        <v>93</v>
      </c>
      <c r="C259" s="20" t="s">
        <v>94</v>
      </c>
    </row>
    <row r="260">
      <c r="A260" s="20">
        <v>1910.0</v>
      </c>
      <c r="B260" s="20" t="s">
        <v>108</v>
      </c>
      <c r="C260" s="20" t="s">
        <v>115</v>
      </c>
    </row>
    <row r="261">
      <c r="A261" s="20">
        <v>1911.0</v>
      </c>
      <c r="B261" s="20" t="s">
        <v>16</v>
      </c>
      <c r="C261" s="20" t="s">
        <v>112</v>
      </c>
    </row>
    <row r="262">
      <c r="A262" s="20">
        <v>1912.0</v>
      </c>
      <c r="B262" s="20" t="s">
        <v>16</v>
      </c>
      <c r="C262" s="20" t="s">
        <v>112</v>
      </c>
    </row>
    <row r="263">
      <c r="A263" s="20">
        <v>1913.0</v>
      </c>
      <c r="B263" s="20" t="s">
        <v>108</v>
      </c>
      <c r="C263" s="20" t="s">
        <v>115</v>
      </c>
    </row>
    <row r="264">
      <c r="A264" s="20">
        <v>1914.0</v>
      </c>
      <c r="B264" s="20" t="s">
        <v>108</v>
      </c>
      <c r="C264" s="20" t="s">
        <v>115</v>
      </c>
    </row>
    <row r="265">
      <c r="A265" s="20">
        <v>1915.0</v>
      </c>
      <c r="B265" s="20" t="s">
        <v>16</v>
      </c>
      <c r="C265" s="20" t="s">
        <v>112</v>
      </c>
    </row>
    <row r="266">
      <c r="A266" s="20">
        <v>1916.0</v>
      </c>
      <c r="B266" s="20" t="s">
        <v>108</v>
      </c>
      <c r="C266" s="20" t="s">
        <v>116</v>
      </c>
    </row>
    <row r="267">
      <c r="A267" s="20">
        <v>1917.0</v>
      </c>
      <c r="B267" s="20" t="s">
        <v>108</v>
      </c>
      <c r="C267" s="20" t="s">
        <v>116</v>
      </c>
    </row>
    <row r="268">
      <c r="A268" s="20">
        <v>1918.0</v>
      </c>
      <c r="B268" s="20" t="s">
        <v>108</v>
      </c>
      <c r="C268" s="20" t="s">
        <v>115</v>
      </c>
    </row>
    <row r="269">
      <c r="A269" s="20">
        <v>1919.0</v>
      </c>
      <c r="B269" s="20" t="s">
        <v>108</v>
      </c>
      <c r="C269" s="20" t="s">
        <v>115</v>
      </c>
    </row>
    <row r="270">
      <c r="A270" s="20">
        <v>1920.0</v>
      </c>
      <c r="B270" s="20" t="s">
        <v>108</v>
      </c>
      <c r="C270" s="20" t="s">
        <v>115</v>
      </c>
    </row>
    <row r="271">
      <c r="A271" s="20">
        <v>1921.0</v>
      </c>
      <c r="B271" s="20" t="s">
        <v>16</v>
      </c>
      <c r="C271" s="20" t="s">
        <v>112</v>
      </c>
    </row>
    <row r="272">
      <c r="A272" s="20">
        <v>1922.0</v>
      </c>
      <c r="B272" s="20" t="s">
        <v>108</v>
      </c>
      <c r="C272" s="20" t="s">
        <v>115</v>
      </c>
    </row>
    <row r="273">
      <c r="A273" s="20">
        <v>1923.0</v>
      </c>
      <c r="B273" s="20" t="s">
        <v>108</v>
      </c>
      <c r="C273" s="20" t="s">
        <v>115</v>
      </c>
    </row>
    <row r="274">
      <c r="A274" s="20">
        <v>1924.0</v>
      </c>
      <c r="B274" s="20" t="s">
        <v>108</v>
      </c>
      <c r="C274" s="20" t="s">
        <v>115</v>
      </c>
    </row>
    <row r="275">
      <c r="A275" s="20">
        <v>1925.0</v>
      </c>
      <c r="B275" s="20" t="s">
        <v>108</v>
      </c>
      <c r="C275" s="20" t="s">
        <v>115</v>
      </c>
    </row>
    <row r="276">
      <c r="A276" s="20">
        <v>1926.0</v>
      </c>
      <c r="B276" s="20" t="s">
        <v>108</v>
      </c>
      <c r="C276" s="20" t="s">
        <v>115</v>
      </c>
    </row>
    <row r="277">
      <c r="A277" s="20">
        <v>1927.0</v>
      </c>
      <c r="B277" s="20" t="s">
        <v>108</v>
      </c>
      <c r="C277" s="20" t="s">
        <v>115</v>
      </c>
    </row>
    <row r="278">
      <c r="A278" s="20">
        <v>1928.0</v>
      </c>
      <c r="B278" s="20" t="s">
        <v>108</v>
      </c>
      <c r="C278" s="20" t="s">
        <v>115</v>
      </c>
    </row>
    <row r="279">
      <c r="A279" s="20">
        <v>1929.0</v>
      </c>
      <c r="B279" s="20" t="s">
        <v>16</v>
      </c>
      <c r="C279" s="20" t="s">
        <v>112</v>
      </c>
    </row>
    <row r="280">
      <c r="A280" s="20">
        <v>1930.0</v>
      </c>
      <c r="B280" s="20" t="s">
        <v>82</v>
      </c>
      <c r="C280" s="20" t="s">
        <v>135</v>
      </c>
    </row>
    <row r="281">
      <c r="A281" s="20">
        <v>1931.0</v>
      </c>
      <c r="B281" s="20" t="s">
        <v>108</v>
      </c>
      <c r="C281" s="20" t="s">
        <v>115</v>
      </c>
    </row>
    <row r="282">
      <c r="A282" s="20">
        <v>1932.0</v>
      </c>
      <c r="B282" s="20" t="s">
        <v>93</v>
      </c>
      <c r="C282" s="20" t="s">
        <v>94</v>
      </c>
    </row>
    <row r="283">
      <c r="A283" s="20">
        <v>1933.0</v>
      </c>
      <c r="B283" s="20" t="s">
        <v>108</v>
      </c>
      <c r="C283" s="20" t="s">
        <v>115</v>
      </c>
    </row>
    <row r="284">
      <c r="A284" s="20">
        <v>1934.0</v>
      </c>
      <c r="B284" s="20" t="s">
        <v>93</v>
      </c>
      <c r="C284" s="20" t="s">
        <v>94</v>
      </c>
    </row>
    <row r="285">
      <c r="A285" s="20">
        <v>1935.0</v>
      </c>
      <c r="B285" s="20" t="s">
        <v>93</v>
      </c>
      <c r="C285" s="20" t="s">
        <v>100</v>
      </c>
    </row>
    <row r="286">
      <c r="A286" s="20">
        <v>1936.0</v>
      </c>
      <c r="B286" s="20" t="s">
        <v>93</v>
      </c>
      <c r="C286" s="20" t="s">
        <v>94</v>
      </c>
    </row>
    <row r="287">
      <c r="A287" s="20">
        <v>1937.0</v>
      </c>
      <c r="B287" s="20" t="s">
        <v>86</v>
      </c>
      <c r="C287" s="20" t="s">
        <v>113</v>
      </c>
    </row>
    <row r="288">
      <c r="A288" s="20">
        <v>1938.0</v>
      </c>
      <c r="B288" s="20" t="s">
        <v>16</v>
      </c>
      <c r="C288" s="20" t="s">
        <v>139</v>
      </c>
    </row>
    <row r="289">
      <c r="A289" s="20">
        <v>1939.0</v>
      </c>
      <c r="B289" s="20" t="s">
        <v>84</v>
      </c>
      <c r="C289" s="20" t="s">
        <v>114</v>
      </c>
    </row>
    <row r="290">
      <c r="A290" s="20">
        <v>1940.0</v>
      </c>
      <c r="B290" s="20" t="s">
        <v>93</v>
      </c>
      <c r="C290" s="20" t="s">
        <v>94</v>
      </c>
    </row>
    <row r="291">
      <c r="A291" s="20">
        <v>1941.0</v>
      </c>
      <c r="B291" s="20" t="s">
        <v>108</v>
      </c>
      <c r="C291" s="20" t="s">
        <v>115</v>
      </c>
    </row>
    <row r="292">
      <c r="A292" s="20">
        <v>1942.0</v>
      </c>
      <c r="B292" s="20" t="s">
        <v>108</v>
      </c>
      <c r="C292" s="20" t="s">
        <v>115</v>
      </c>
    </row>
    <row r="293">
      <c r="A293" s="20">
        <v>1943.0</v>
      </c>
      <c r="B293" s="20" t="s">
        <v>108</v>
      </c>
      <c r="C293" s="20" t="s">
        <v>115</v>
      </c>
    </row>
    <row r="294">
      <c r="A294" s="20">
        <v>1944.0</v>
      </c>
      <c r="B294" s="20" t="s">
        <v>108</v>
      </c>
      <c r="C294" s="20" t="s">
        <v>115</v>
      </c>
    </row>
    <row r="295">
      <c r="A295" s="20">
        <v>1945.0</v>
      </c>
      <c r="B295" s="20" t="s">
        <v>108</v>
      </c>
      <c r="C295" s="20" t="s">
        <v>115</v>
      </c>
    </row>
    <row r="296">
      <c r="A296" s="20">
        <v>1946.0</v>
      </c>
      <c r="B296" s="20" t="s">
        <v>108</v>
      </c>
      <c r="C296" s="20" t="s">
        <v>115</v>
      </c>
    </row>
    <row r="297">
      <c r="A297" s="20">
        <v>1947.0</v>
      </c>
      <c r="B297" s="20" t="s">
        <v>108</v>
      </c>
      <c r="C297" s="20" t="s">
        <v>115</v>
      </c>
    </row>
    <row r="298">
      <c r="A298" s="20">
        <v>1948.0</v>
      </c>
      <c r="B298" s="20" t="s">
        <v>108</v>
      </c>
      <c r="C298" s="20" t="s">
        <v>115</v>
      </c>
    </row>
    <row r="299">
      <c r="A299" s="20">
        <v>1949.0</v>
      </c>
      <c r="B299" s="20" t="s">
        <v>108</v>
      </c>
      <c r="C299" s="20" t="s">
        <v>115</v>
      </c>
    </row>
    <row r="300">
      <c r="A300" s="20">
        <v>1950.0</v>
      </c>
      <c r="B300" s="20" t="s">
        <v>108</v>
      </c>
      <c r="C300" s="20" t="s">
        <v>115</v>
      </c>
    </row>
    <row r="301">
      <c r="A301" s="20">
        <v>1951.0</v>
      </c>
      <c r="B301" s="20" t="s">
        <v>108</v>
      </c>
      <c r="C301" s="20" t="s">
        <v>117</v>
      </c>
    </row>
    <row r="302">
      <c r="A302" s="20">
        <v>1952.0</v>
      </c>
      <c r="B302" s="20" t="s">
        <v>108</v>
      </c>
      <c r="C302" s="20" t="s">
        <v>117</v>
      </c>
    </row>
    <row r="303">
      <c r="A303" s="20">
        <v>1953.0</v>
      </c>
      <c r="B303" s="20" t="s">
        <v>108</v>
      </c>
      <c r="C303" s="20" t="s">
        <v>117</v>
      </c>
    </row>
    <row r="304">
      <c r="A304" s="20">
        <v>1954.0</v>
      </c>
      <c r="B304" s="20" t="s">
        <v>108</v>
      </c>
      <c r="C304" s="20" t="s">
        <v>117</v>
      </c>
    </row>
    <row r="305">
      <c r="A305" s="20">
        <v>1955.0</v>
      </c>
      <c r="B305" s="20" t="s">
        <v>108</v>
      </c>
      <c r="C305" s="20" t="s">
        <v>117</v>
      </c>
    </row>
    <row r="306">
      <c r="A306" s="20">
        <v>1956.0</v>
      </c>
      <c r="B306" s="20" t="s">
        <v>108</v>
      </c>
      <c r="C306" s="20" t="s">
        <v>117</v>
      </c>
    </row>
    <row r="307">
      <c r="A307" s="20">
        <v>1957.0</v>
      </c>
      <c r="B307" s="20" t="s">
        <v>108</v>
      </c>
      <c r="C307" s="20" t="s">
        <v>115</v>
      </c>
    </row>
    <row r="308">
      <c r="A308" s="20">
        <v>1958.0</v>
      </c>
      <c r="B308" s="20" t="s">
        <v>108</v>
      </c>
      <c r="C308" s="20" t="s">
        <v>115</v>
      </c>
    </row>
    <row r="309">
      <c r="A309" s="20">
        <v>1959.0</v>
      </c>
      <c r="B309" s="20" t="s">
        <v>108</v>
      </c>
      <c r="C309" s="20" t="s">
        <v>115</v>
      </c>
    </row>
    <row r="310">
      <c r="A310" s="20">
        <v>1960.0</v>
      </c>
      <c r="B310" s="20" t="s">
        <v>108</v>
      </c>
      <c r="C310" s="20" t="s">
        <v>115</v>
      </c>
    </row>
    <row r="311">
      <c r="A311" s="20">
        <v>1961.0</v>
      </c>
      <c r="B311" s="20" t="s">
        <v>108</v>
      </c>
      <c r="C311" s="20" t="s">
        <v>116</v>
      </c>
    </row>
    <row r="312">
      <c r="A312" s="20">
        <v>1962.0</v>
      </c>
      <c r="B312" s="20" t="s">
        <v>108</v>
      </c>
      <c r="C312" s="20" t="s">
        <v>115</v>
      </c>
    </row>
    <row r="313">
      <c r="A313" s="20">
        <v>1963.0</v>
      </c>
      <c r="B313" s="20" t="s">
        <v>108</v>
      </c>
      <c r="C313" s="20" t="s">
        <v>116</v>
      </c>
    </row>
    <row r="314">
      <c r="A314" s="20">
        <v>1964.0</v>
      </c>
      <c r="B314" s="20" t="s">
        <v>108</v>
      </c>
      <c r="C314" s="20" t="s">
        <v>115</v>
      </c>
    </row>
    <row r="315">
      <c r="A315" s="20">
        <v>1965.0</v>
      </c>
      <c r="B315" s="20" t="s">
        <v>93</v>
      </c>
      <c r="C315" s="20" t="s">
        <v>94</v>
      </c>
    </row>
    <row r="316">
      <c r="A316" s="20">
        <v>1966.0</v>
      </c>
      <c r="B316" s="20" t="s">
        <v>16</v>
      </c>
      <c r="C316" s="20" t="s">
        <v>139</v>
      </c>
    </row>
    <row r="317">
      <c r="A317" s="20">
        <v>1967.0</v>
      </c>
      <c r="B317" s="20" t="s">
        <v>16</v>
      </c>
      <c r="C317" s="20" t="s">
        <v>139</v>
      </c>
    </row>
    <row r="318">
      <c r="A318" s="20">
        <v>1968.0</v>
      </c>
      <c r="B318" s="20" t="s">
        <v>16</v>
      </c>
      <c r="C318" s="20" t="s">
        <v>139</v>
      </c>
    </row>
    <row r="319">
      <c r="A319" s="20">
        <v>1969.0</v>
      </c>
      <c r="B319" s="20" t="s">
        <v>16</v>
      </c>
      <c r="C319" s="20" t="s">
        <v>139</v>
      </c>
    </row>
    <row r="320">
      <c r="A320" s="20">
        <v>1970.0</v>
      </c>
      <c r="B320" s="20" t="s">
        <v>16</v>
      </c>
      <c r="C320" s="20" t="s">
        <v>137</v>
      </c>
    </row>
    <row r="321">
      <c r="A321" s="20">
        <v>1971.0</v>
      </c>
      <c r="B321" s="20" t="s">
        <v>16</v>
      </c>
      <c r="C321" s="20" t="s">
        <v>139</v>
      </c>
    </row>
    <row r="322">
      <c r="A322" s="20">
        <v>1972.0</v>
      </c>
      <c r="B322" s="20" t="s">
        <v>16</v>
      </c>
      <c r="C322" s="20" t="s">
        <v>139</v>
      </c>
    </row>
    <row r="323">
      <c r="A323" s="20">
        <v>1973.0</v>
      </c>
      <c r="B323" s="20" t="s">
        <v>16</v>
      </c>
      <c r="C323" s="20" t="s">
        <v>139</v>
      </c>
    </row>
    <row r="324">
      <c r="A324" s="20">
        <v>1974.0</v>
      </c>
      <c r="B324" s="20" t="s">
        <v>16</v>
      </c>
      <c r="C324" s="20" t="s">
        <v>139</v>
      </c>
    </row>
    <row r="325">
      <c r="A325" s="20">
        <v>1975.0</v>
      </c>
      <c r="B325" s="20" t="s">
        <v>16</v>
      </c>
      <c r="C325" s="20" t="s">
        <v>139</v>
      </c>
    </row>
    <row r="326">
      <c r="A326" s="20" t="s">
        <v>118</v>
      </c>
      <c r="B326" s="20" t="s">
        <v>16</v>
      </c>
      <c r="C326" s="20" t="s">
        <v>119</v>
      </c>
    </row>
    <row r="327">
      <c r="A327" s="20" t="s">
        <v>120</v>
      </c>
      <c r="B327" s="20" t="s">
        <v>16</v>
      </c>
      <c r="C327" s="20" t="s">
        <v>90</v>
      </c>
    </row>
    <row r="328">
      <c r="A328" s="20" t="s">
        <v>121</v>
      </c>
      <c r="B328" s="20" t="s">
        <v>16</v>
      </c>
      <c r="C328" s="20" t="s">
        <v>90</v>
      </c>
    </row>
    <row r="329">
      <c r="A329" s="20" t="s">
        <v>122</v>
      </c>
      <c r="B329" s="20" t="s">
        <v>16</v>
      </c>
      <c r="C329" s="20" t="s">
        <v>90</v>
      </c>
    </row>
    <row r="330">
      <c r="A330" s="20" t="s">
        <v>123</v>
      </c>
      <c r="B330" s="20" t="s">
        <v>16</v>
      </c>
      <c r="C330" s="20" t="s">
        <v>90</v>
      </c>
    </row>
    <row r="331">
      <c r="A331" s="20" t="s">
        <v>124</v>
      </c>
      <c r="B331" s="20" t="s">
        <v>16</v>
      </c>
      <c r="C331" s="20" t="s">
        <v>119</v>
      </c>
    </row>
    <row r="332">
      <c r="A332" s="20" t="s">
        <v>125</v>
      </c>
      <c r="B332" s="20" t="s">
        <v>16</v>
      </c>
      <c r="C332" s="20" t="s">
        <v>119</v>
      </c>
    </row>
    <row r="333">
      <c r="A333" s="20" t="s">
        <v>126</v>
      </c>
      <c r="B333" s="20" t="s">
        <v>16</v>
      </c>
      <c r="C333" s="20" t="s">
        <v>90</v>
      </c>
    </row>
    <row r="334">
      <c r="A334" s="20" t="s">
        <v>127</v>
      </c>
      <c r="B334" s="20" t="s">
        <v>16</v>
      </c>
      <c r="C334" s="20" t="s">
        <v>119</v>
      </c>
    </row>
    <row r="335">
      <c r="A335" s="20" t="s">
        <v>128</v>
      </c>
      <c r="B335" s="20" t="s">
        <v>86</v>
      </c>
      <c r="C335" s="20" t="s">
        <v>87</v>
      </c>
    </row>
    <row r="336">
      <c r="A336" s="20">
        <v>1976.0</v>
      </c>
      <c r="B336" s="20" t="s">
        <v>82</v>
      </c>
      <c r="C336" s="20" t="s">
        <v>4135</v>
      </c>
    </row>
    <row r="337">
      <c r="A337" s="20">
        <v>1977.0</v>
      </c>
      <c r="B337" s="20" t="s">
        <v>82</v>
      </c>
      <c r="C337" s="20" t="s">
        <v>4135</v>
      </c>
    </row>
    <row r="338">
      <c r="A338" s="20">
        <v>1978.0</v>
      </c>
      <c r="B338" s="20" t="s">
        <v>82</v>
      </c>
      <c r="C338" s="20" t="s">
        <v>4135</v>
      </c>
    </row>
    <row r="339">
      <c r="A339" s="20">
        <v>1979.0</v>
      </c>
      <c r="B339" s="20" t="s">
        <v>82</v>
      </c>
      <c r="C339" s="20" t="s">
        <v>4135</v>
      </c>
    </row>
    <row r="340">
      <c r="A340" s="20">
        <v>1980.0</v>
      </c>
      <c r="B340" s="20" t="s">
        <v>82</v>
      </c>
      <c r="C340" s="20" t="s">
        <v>4135</v>
      </c>
    </row>
    <row r="341">
      <c r="A341" s="20">
        <v>1981.0</v>
      </c>
      <c r="B341" s="20" t="s">
        <v>82</v>
      </c>
      <c r="C341" s="20" t="s">
        <v>4135</v>
      </c>
    </row>
    <row r="342">
      <c r="A342" s="20">
        <v>1982.0</v>
      </c>
      <c r="B342" s="20" t="s">
        <v>82</v>
      </c>
      <c r="C342" s="20" t="s">
        <v>4135</v>
      </c>
    </row>
    <row r="343">
      <c r="A343" s="20">
        <v>1983.0</v>
      </c>
      <c r="B343" s="20" t="s">
        <v>82</v>
      </c>
      <c r="C343" s="20" t="s">
        <v>4135</v>
      </c>
    </row>
    <row r="344">
      <c r="A344" s="20">
        <v>1984.0</v>
      </c>
      <c r="B344" s="20" t="s">
        <v>82</v>
      </c>
      <c r="C344" s="20" t="s">
        <v>4135</v>
      </c>
    </row>
    <row r="345">
      <c r="A345" s="20">
        <v>1985.0</v>
      </c>
      <c r="B345" s="20" t="s">
        <v>82</v>
      </c>
      <c r="C345" s="20" t="s">
        <v>4135</v>
      </c>
    </row>
    <row r="346">
      <c r="A346" s="20">
        <v>1986.0</v>
      </c>
      <c r="B346" s="20" t="s">
        <v>82</v>
      </c>
      <c r="C346" s="20" t="s">
        <v>4135</v>
      </c>
    </row>
    <row r="347">
      <c r="A347" s="20">
        <v>1987.0</v>
      </c>
      <c r="B347" s="20" t="s">
        <v>82</v>
      </c>
      <c r="C347" s="20" t="s">
        <v>4135</v>
      </c>
    </row>
    <row r="348">
      <c r="A348" s="20">
        <v>1988.0</v>
      </c>
      <c r="B348" s="20" t="s">
        <v>82</v>
      </c>
      <c r="C348" s="20" t="s">
        <v>4135</v>
      </c>
    </row>
    <row r="349">
      <c r="A349" s="20">
        <v>1989.0</v>
      </c>
      <c r="B349" s="20" t="s">
        <v>82</v>
      </c>
      <c r="C349" s="20" t="s">
        <v>4135</v>
      </c>
    </row>
    <row r="350">
      <c r="A350" s="20">
        <v>1990.0</v>
      </c>
      <c r="B350" s="20" t="s">
        <v>82</v>
      </c>
      <c r="C350" s="20" t="s">
        <v>4135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E1" s="224" t="s">
        <v>656</v>
      </c>
      <c r="F1" s="225"/>
      <c r="G1" s="225"/>
      <c r="H1" s="225"/>
      <c r="I1" s="118"/>
      <c r="K1" s="226"/>
      <c r="L1" s="227" t="s">
        <v>4043</v>
      </c>
      <c r="M1" s="226"/>
      <c r="N1" s="226"/>
    </row>
    <row r="2">
      <c r="E2" s="228" t="s">
        <v>657</v>
      </c>
      <c r="F2" s="229" t="s">
        <v>658</v>
      </c>
      <c r="G2" s="229" t="s">
        <v>659</v>
      </c>
      <c r="H2" s="229" t="s">
        <v>660</v>
      </c>
      <c r="I2" s="229" t="s">
        <v>661</v>
      </c>
      <c r="K2" s="226"/>
      <c r="L2" s="230" t="s">
        <v>315</v>
      </c>
      <c r="M2" s="231" t="s">
        <v>4045</v>
      </c>
      <c r="N2" s="231" t="s">
        <v>4046</v>
      </c>
    </row>
    <row r="3">
      <c r="E3" s="232">
        <v>949271.0</v>
      </c>
      <c r="F3" s="233">
        <v>1272.0</v>
      </c>
      <c r="G3" s="234">
        <v>126352.1</v>
      </c>
      <c r="H3" s="233">
        <v>950543.0</v>
      </c>
      <c r="I3" s="235">
        <v>1.0</v>
      </c>
      <c r="K3" s="236" t="s">
        <v>4047</v>
      </c>
      <c r="L3" s="237" t="s">
        <v>4048</v>
      </c>
      <c r="M3" s="237" t="s">
        <v>4048</v>
      </c>
      <c r="N3" s="237" t="s">
        <v>4048</v>
      </c>
    </row>
    <row r="4">
      <c r="E4" s="190">
        <f>E3-B2</f>
        <v>949271</v>
      </c>
      <c r="G4" s="56">
        <f>G3-B7</f>
        <v>126352.1</v>
      </c>
      <c r="H4" s="56">
        <f>B7+B6+B2</f>
        <v>0</v>
      </c>
      <c r="K4" s="238">
        <v>9.0</v>
      </c>
      <c r="L4" s="239">
        <v>1392.0</v>
      </c>
      <c r="M4" s="239">
        <v>239.62</v>
      </c>
      <c r="N4" s="239">
        <v>5130.13</v>
      </c>
    </row>
    <row r="5">
      <c r="K5" s="238">
        <v>10.0</v>
      </c>
      <c r="L5" s="239">
        <v>4182.0</v>
      </c>
      <c r="M5" s="239">
        <v>2733.06</v>
      </c>
      <c r="N5" s="239">
        <v>14710.44</v>
      </c>
    </row>
    <row r="6">
      <c r="K6" s="238">
        <v>11.0</v>
      </c>
      <c r="L6" s="239">
        <v>4766.0</v>
      </c>
      <c r="M6" s="239">
        <v>3815.44</v>
      </c>
      <c r="N6" s="239">
        <v>15670.3</v>
      </c>
    </row>
    <row r="7">
      <c r="K7" s="238">
        <v>12.0</v>
      </c>
      <c r="L7" s="239">
        <v>6615.0</v>
      </c>
      <c r="M7" s="239">
        <v>2602.89</v>
      </c>
      <c r="N7" s="239">
        <v>13561.17</v>
      </c>
    </row>
    <row r="8">
      <c r="K8" s="238">
        <v>13.0</v>
      </c>
      <c r="L8" s="239">
        <v>4308.0</v>
      </c>
      <c r="M8" s="239">
        <v>1460.95</v>
      </c>
      <c r="N8" s="239">
        <v>13651.38</v>
      </c>
    </row>
    <row r="9">
      <c r="K9" s="240">
        <v>14.0</v>
      </c>
      <c r="L9" s="241">
        <v>100.0</v>
      </c>
      <c r="M9" s="242"/>
      <c r="N9" s="243">
        <v>1960.27</v>
      </c>
    </row>
    <row r="10">
      <c r="K10" s="244" t="s">
        <v>655</v>
      </c>
      <c r="L10" s="245">
        <v>21363.0</v>
      </c>
      <c r="M10" s="245">
        <v>10851.96</v>
      </c>
      <c r="N10" s="245">
        <v>64683.69</v>
      </c>
    </row>
    <row r="11">
      <c r="L11" s="55">
        <f>L10-B3</f>
        <v>21363</v>
      </c>
      <c r="M11" s="55">
        <f>M10-B4</f>
        <v>10851.96</v>
      </c>
      <c r="N11" s="55">
        <f>N10-B5</f>
        <v>64683.69</v>
      </c>
    </row>
    <row r="16"/>
    <row r="17">
      <c r="C17" s="246">
        <v>1.0</v>
      </c>
      <c r="D17" s="247">
        <v>2472.147</v>
      </c>
      <c r="E17" s="248">
        <f t="shared" ref="E17:E48" si="1">D17-B17</f>
        <v>2472.147</v>
      </c>
    </row>
    <row r="18">
      <c r="C18" s="246">
        <v>2.0</v>
      </c>
      <c r="D18" s="247">
        <v>3205.877</v>
      </c>
      <c r="E18" s="248">
        <f t="shared" si="1"/>
        <v>3205.877</v>
      </c>
    </row>
    <row r="19">
      <c r="C19" s="246">
        <v>3.0</v>
      </c>
      <c r="D19" s="247">
        <v>2217.748</v>
      </c>
      <c r="E19" s="248">
        <f t="shared" si="1"/>
        <v>2217.748</v>
      </c>
    </row>
    <row r="20">
      <c r="C20" s="246">
        <v>4.0</v>
      </c>
      <c r="D20" s="247">
        <v>1838.898</v>
      </c>
      <c r="E20" s="248">
        <f t="shared" si="1"/>
        <v>1838.898</v>
      </c>
    </row>
    <row r="21">
      <c r="A21" s="249"/>
      <c r="B21" s="249"/>
      <c r="C21" s="246">
        <v>5.0</v>
      </c>
      <c r="D21" s="247">
        <v>2447.399</v>
      </c>
      <c r="E21" s="248">
        <f t="shared" si="1"/>
        <v>2447.399</v>
      </c>
    </row>
    <row r="22">
      <c r="C22" s="246">
        <v>6.0</v>
      </c>
      <c r="D22" s="247">
        <v>1682.728</v>
      </c>
      <c r="E22" s="248">
        <f t="shared" si="1"/>
        <v>1682.728</v>
      </c>
    </row>
    <row r="23">
      <c r="C23" s="246">
        <v>7.0</v>
      </c>
      <c r="D23" s="247">
        <v>1878.119</v>
      </c>
      <c r="E23" s="248">
        <f t="shared" si="1"/>
        <v>1878.119</v>
      </c>
    </row>
    <row r="24">
      <c r="C24" s="246">
        <v>8.0</v>
      </c>
      <c r="D24" s="247">
        <v>2511.25</v>
      </c>
      <c r="E24" s="248">
        <f t="shared" si="1"/>
        <v>2511.25</v>
      </c>
    </row>
    <row r="25">
      <c r="C25" s="246">
        <v>9.0</v>
      </c>
      <c r="D25" s="247">
        <v>2132.358</v>
      </c>
      <c r="E25" s="248">
        <f t="shared" si="1"/>
        <v>2132.358</v>
      </c>
    </row>
    <row r="26">
      <c r="C26" s="246">
        <v>10.0</v>
      </c>
      <c r="D26" s="247">
        <v>1623.598</v>
      </c>
      <c r="E26" s="248">
        <f t="shared" si="1"/>
        <v>1623.598</v>
      </c>
    </row>
    <row r="27">
      <c r="C27" s="246">
        <v>11.0</v>
      </c>
      <c r="D27" s="247">
        <v>1782.038</v>
      </c>
      <c r="E27" s="248">
        <f t="shared" si="1"/>
        <v>1782.038</v>
      </c>
    </row>
    <row r="28">
      <c r="C28" s="246">
        <v>12.0</v>
      </c>
      <c r="D28" s="247">
        <v>2353.978</v>
      </c>
      <c r="E28" s="248">
        <f t="shared" si="1"/>
        <v>2353.978</v>
      </c>
    </row>
    <row r="29">
      <c r="C29" s="246">
        <v>13.0</v>
      </c>
      <c r="D29" s="247">
        <v>2997.398</v>
      </c>
      <c r="E29" s="248">
        <f t="shared" si="1"/>
        <v>2997.398</v>
      </c>
    </row>
    <row r="30">
      <c r="C30" s="246">
        <v>14.0</v>
      </c>
      <c r="D30" s="247">
        <v>2086.359</v>
      </c>
      <c r="E30" s="248">
        <f t="shared" si="1"/>
        <v>2086.359</v>
      </c>
    </row>
    <row r="31">
      <c r="C31" s="246">
        <v>15.0</v>
      </c>
      <c r="D31" s="247">
        <v>2624.778</v>
      </c>
      <c r="E31" s="248">
        <f t="shared" si="1"/>
        <v>2624.778</v>
      </c>
    </row>
    <row r="32">
      <c r="C32" s="246">
        <v>16.0</v>
      </c>
      <c r="D32" s="247">
        <v>2202.998</v>
      </c>
      <c r="E32" s="248">
        <f t="shared" si="1"/>
        <v>2202.998</v>
      </c>
    </row>
    <row r="33">
      <c r="C33" s="246">
        <v>17.0</v>
      </c>
      <c r="D33" s="247">
        <v>1113.029</v>
      </c>
      <c r="E33" s="248">
        <f t="shared" si="1"/>
        <v>1113.029</v>
      </c>
    </row>
    <row r="34">
      <c r="C34" s="246">
        <v>18.0</v>
      </c>
      <c r="D34" s="247">
        <v>1246.719</v>
      </c>
      <c r="E34" s="248">
        <f t="shared" si="1"/>
        <v>1246.719</v>
      </c>
    </row>
    <row r="35">
      <c r="C35" s="246">
        <v>19.0</v>
      </c>
      <c r="D35" s="247">
        <v>2466.038</v>
      </c>
      <c r="E35" s="248">
        <f t="shared" si="1"/>
        <v>2466.038</v>
      </c>
    </row>
    <row r="36">
      <c r="C36" s="246">
        <v>20.0</v>
      </c>
      <c r="D36" s="247">
        <v>1797.209</v>
      </c>
      <c r="E36" s="248">
        <f t="shared" si="1"/>
        <v>1797.209</v>
      </c>
    </row>
    <row r="37">
      <c r="C37" s="246">
        <v>21.0</v>
      </c>
      <c r="D37" s="247">
        <v>2645.208</v>
      </c>
      <c r="E37" s="248">
        <f t="shared" si="1"/>
        <v>2645.208</v>
      </c>
    </row>
    <row r="38">
      <c r="C38" s="246">
        <v>22.0</v>
      </c>
      <c r="D38" s="247">
        <v>1528.808</v>
      </c>
      <c r="E38" s="248">
        <f t="shared" si="1"/>
        <v>1528.808</v>
      </c>
    </row>
    <row r="39">
      <c r="C39" s="246">
        <v>23.0</v>
      </c>
      <c r="D39" s="247">
        <v>2226.107</v>
      </c>
      <c r="E39" s="248">
        <f t="shared" si="1"/>
        <v>2226.107</v>
      </c>
    </row>
    <row r="40">
      <c r="C40" s="246">
        <v>24.0</v>
      </c>
      <c r="D40" s="247">
        <v>2186.968</v>
      </c>
      <c r="E40" s="248">
        <f t="shared" si="1"/>
        <v>2186.968</v>
      </c>
    </row>
    <row r="41">
      <c r="C41" s="246">
        <v>25.0</v>
      </c>
      <c r="D41" s="247">
        <v>1442.45</v>
      </c>
      <c r="E41" s="248">
        <f t="shared" si="1"/>
        <v>1442.45</v>
      </c>
    </row>
    <row r="42">
      <c r="C42" s="246">
        <v>26.0</v>
      </c>
      <c r="D42" s="247">
        <v>1677.458</v>
      </c>
      <c r="E42" s="248">
        <f t="shared" si="1"/>
        <v>1677.458</v>
      </c>
    </row>
    <row r="43">
      <c r="C43" s="246">
        <v>27.0</v>
      </c>
      <c r="D43" s="247">
        <v>2658.093</v>
      </c>
      <c r="E43" s="248">
        <f t="shared" si="1"/>
        <v>2658.093</v>
      </c>
    </row>
    <row r="44">
      <c r="C44" s="246">
        <v>28.0</v>
      </c>
      <c r="D44" s="247">
        <v>2822.053</v>
      </c>
      <c r="E44" s="248">
        <f t="shared" si="1"/>
        <v>2822.053</v>
      </c>
    </row>
    <row r="45">
      <c r="C45" s="246">
        <v>29.0</v>
      </c>
      <c r="D45" s="247">
        <v>2056.204</v>
      </c>
      <c r="E45" s="248">
        <f t="shared" si="1"/>
        <v>2056.204</v>
      </c>
    </row>
    <row r="46">
      <c r="C46" s="246">
        <v>30.0</v>
      </c>
      <c r="D46" s="247">
        <v>1142.588</v>
      </c>
      <c r="E46" s="248">
        <f t="shared" si="1"/>
        <v>1142.588</v>
      </c>
    </row>
    <row r="47">
      <c r="C47" s="246">
        <v>31.0</v>
      </c>
      <c r="D47" s="247">
        <v>1960.288</v>
      </c>
      <c r="E47" s="248">
        <f t="shared" si="1"/>
        <v>1960.288</v>
      </c>
    </row>
    <row r="48">
      <c r="C48" s="20" t="s">
        <v>655</v>
      </c>
      <c r="D48" s="250">
        <v>130053.782</v>
      </c>
      <c r="E48" s="153">
        <f t="shared" si="1"/>
        <v>130053.782</v>
      </c>
    </row>
  </sheetData>
  <mergeCells count="1">
    <mergeCell ref="E1:I1"/>
  </mergeCells>
  <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</sheetData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51" t="s">
        <v>80</v>
      </c>
      <c r="B1" s="252" t="s">
        <v>2</v>
      </c>
      <c r="C1" s="253">
        <v>45352.0</v>
      </c>
    </row>
    <row r="2">
      <c r="A2" s="254">
        <v>306.0</v>
      </c>
      <c r="B2" s="255" t="s">
        <v>16</v>
      </c>
      <c r="C2" s="256" t="s">
        <v>81</v>
      </c>
    </row>
    <row r="3">
      <c r="A3" s="254">
        <v>307.0</v>
      </c>
      <c r="B3" s="255" t="s">
        <v>16</v>
      </c>
      <c r="C3" s="256" t="s">
        <v>81</v>
      </c>
    </row>
    <row r="4">
      <c r="A4" s="254">
        <v>1560.0</v>
      </c>
      <c r="B4" s="255" t="s">
        <v>82</v>
      </c>
      <c r="C4" s="257" t="s">
        <v>83</v>
      </c>
    </row>
    <row r="5">
      <c r="A5" s="254">
        <v>1562.0</v>
      </c>
      <c r="B5" s="255" t="s">
        <v>82</v>
      </c>
      <c r="C5" s="257" t="s">
        <v>83</v>
      </c>
    </row>
    <row r="6">
      <c r="A6" s="254">
        <v>1567.0</v>
      </c>
      <c r="B6" s="255" t="s">
        <v>82</v>
      </c>
      <c r="C6" s="257" t="s">
        <v>83</v>
      </c>
    </row>
    <row r="7">
      <c r="A7" s="254">
        <v>1572.0</v>
      </c>
      <c r="B7" s="255" t="s">
        <v>82</v>
      </c>
      <c r="C7" s="257" t="s">
        <v>83</v>
      </c>
    </row>
    <row r="8">
      <c r="A8" s="254">
        <v>1575.0</v>
      </c>
      <c r="B8" s="255" t="s">
        <v>82</v>
      </c>
      <c r="C8" s="257" t="s">
        <v>83</v>
      </c>
    </row>
    <row r="9">
      <c r="A9" s="258">
        <v>1586.0</v>
      </c>
      <c r="B9" s="255" t="s">
        <v>84</v>
      </c>
      <c r="C9" s="256" t="s">
        <v>85</v>
      </c>
    </row>
    <row r="10">
      <c r="A10" s="254">
        <v>1604.0</v>
      </c>
      <c r="B10" s="255" t="s">
        <v>84</v>
      </c>
      <c r="C10" s="256" t="s">
        <v>85</v>
      </c>
    </row>
    <row r="11">
      <c r="A11" s="258">
        <v>1618.0</v>
      </c>
      <c r="B11" s="255" t="s">
        <v>86</v>
      </c>
      <c r="C11" s="256" t="s">
        <v>87</v>
      </c>
    </row>
    <row r="12">
      <c r="A12" s="254">
        <v>1622.0</v>
      </c>
      <c r="B12" s="255" t="s">
        <v>84</v>
      </c>
      <c r="C12" s="256" t="s">
        <v>85</v>
      </c>
    </row>
    <row r="13">
      <c r="A13" s="254">
        <v>1627.0</v>
      </c>
      <c r="B13" s="255" t="s">
        <v>84</v>
      </c>
      <c r="C13" s="256" t="s">
        <v>85</v>
      </c>
    </row>
    <row r="14">
      <c r="A14" s="254">
        <v>1628.0</v>
      </c>
      <c r="B14" s="255" t="s">
        <v>84</v>
      </c>
      <c r="C14" s="256" t="s">
        <v>85</v>
      </c>
    </row>
    <row r="15">
      <c r="A15" s="254">
        <v>1629.0</v>
      </c>
      <c r="B15" s="255" t="s">
        <v>84</v>
      </c>
      <c r="C15" s="256" t="s">
        <v>85</v>
      </c>
    </row>
    <row r="16">
      <c r="A16" s="254">
        <v>1630.0</v>
      </c>
      <c r="B16" s="255" t="s">
        <v>84</v>
      </c>
      <c r="C16" s="256" t="s">
        <v>85</v>
      </c>
    </row>
    <row r="17">
      <c r="A17" s="254">
        <v>1632.0</v>
      </c>
      <c r="B17" s="255" t="s">
        <v>82</v>
      </c>
      <c r="C17" s="257" t="s">
        <v>83</v>
      </c>
    </row>
    <row r="18">
      <c r="A18" s="254">
        <v>1633.0</v>
      </c>
      <c r="B18" s="255" t="s">
        <v>84</v>
      </c>
      <c r="C18" s="256" t="s">
        <v>85</v>
      </c>
    </row>
    <row r="19">
      <c r="A19" s="254">
        <v>1634.0</v>
      </c>
      <c r="B19" s="255" t="s">
        <v>82</v>
      </c>
      <c r="C19" s="257" t="s">
        <v>83</v>
      </c>
    </row>
    <row r="20">
      <c r="A20" s="254">
        <v>1635.0</v>
      </c>
      <c r="B20" s="255" t="s">
        <v>84</v>
      </c>
      <c r="C20" s="256" t="s">
        <v>85</v>
      </c>
    </row>
    <row r="21">
      <c r="A21" s="254">
        <v>1636.0</v>
      </c>
      <c r="B21" s="255" t="s">
        <v>82</v>
      </c>
      <c r="C21" s="256" t="s">
        <v>135</v>
      </c>
    </row>
    <row r="22">
      <c r="A22" s="254">
        <v>1637.0</v>
      </c>
      <c r="B22" s="255" t="s">
        <v>84</v>
      </c>
      <c r="C22" s="256" t="s">
        <v>85</v>
      </c>
    </row>
    <row r="23">
      <c r="A23" s="254">
        <v>1639.0</v>
      </c>
      <c r="B23" s="255" t="s">
        <v>84</v>
      </c>
      <c r="C23" s="256" t="s">
        <v>85</v>
      </c>
    </row>
    <row r="24">
      <c r="A24" s="254">
        <v>1640.0</v>
      </c>
      <c r="B24" s="255" t="s">
        <v>84</v>
      </c>
      <c r="C24" s="256" t="s">
        <v>85</v>
      </c>
    </row>
    <row r="25">
      <c r="A25" s="254">
        <v>1641.0</v>
      </c>
      <c r="B25" s="255" t="s">
        <v>84</v>
      </c>
      <c r="C25" s="256" t="s">
        <v>85</v>
      </c>
    </row>
    <row r="26">
      <c r="A26" s="254">
        <v>1642.0</v>
      </c>
      <c r="B26" s="255" t="s">
        <v>84</v>
      </c>
      <c r="C26" s="256" t="s">
        <v>85</v>
      </c>
    </row>
    <row r="27">
      <c r="A27" s="254">
        <v>1643.0</v>
      </c>
      <c r="B27" s="255" t="s">
        <v>84</v>
      </c>
      <c r="C27" s="256" t="s">
        <v>85</v>
      </c>
    </row>
    <row r="28">
      <c r="A28" s="254">
        <v>1649.0</v>
      </c>
      <c r="B28" s="255" t="s">
        <v>84</v>
      </c>
      <c r="C28" s="256" t="s">
        <v>85</v>
      </c>
    </row>
    <row r="29">
      <c r="A29" s="254">
        <v>1657.0</v>
      </c>
      <c r="B29" s="255" t="s">
        <v>88</v>
      </c>
      <c r="C29" s="256" t="s">
        <v>89</v>
      </c>
    </row>
    <row r="30">
      <c r="A30" s="254">
        <v>1658.0</v>
      </c>
      <c r="B30" s="255" t="s">
        <v>16</v>
      </c>
      <c r="C30" s="256" t="s">
        <v>90</v>
      </c>
    </row>
    <row r="31">
      <c r="A31" s="258">
        <v>1659.0</v>
      </c>
      <c r="B31" s="255" t="s">
        <v>86</v>
      </c>
      <c r="C31" s="256" t="s">
        <v>87</v>
      </c>
    </row>
    <row r="32">
      <c r="A32" s="254">
        <v>1660.0</v>
      </c>
      <c r="B32" s="255" t="s">
        <v>88</v>
      </c>
      <c r="C32" s="256" t="s">
        <v>91</v>
      </c>
    </row>
    <row r="33">
      <c r="A33" s="254">
        <v>1661.0</v>
      </c>
      <c r="B33" s="255" t="s">
        <v>84</v>
      </c>
      <c r="C33" s="256" t="s">
        <v>85</v>
      </c>
    </row>
    <row r="34">
      <c r="A34" s="254">
        <v>1662.0</v>
      </c>
      <c r="B34" s="255" t="s">
        <v>93</v>
      </c>
      <c r="C34" s="256" t="s">
        <v>94</v>
      </c>
    </row>
    <row r="35">
      <c r="A35" s="254">
        <v>1663.0</v>
      </c>
      <c r="B35" s="255" t="s">
        <v>86</v>
      </c>
      <c r="C35" s="256" t="s">
        <v>95</v>
      </c>
    </row>
    <row r="36">
      <c r="A36" s="254">
        <v>1664.0</v>
      </c>
      <c r="B36" s="255" t="s">
        <v>86</v>
      </c>
      <c r="C36" s="256" t="s">
        <v>87</v>
      </c>
    </row>
    <row r="37">
      <c r="A37" s="254">
        <v>1665.0</v>
      </c>
      <c r="B37" s="255" t="s">
        <v>16</v>
      </c>
      <c r="C37" s="256" t="s">
        <v>96</v>
      </c>
    </row>
    <row r="38">
      <c r="A38" s="254">
        <v>1666.0</v>
      </c>
      <c r="B38" s="255" t="s">
        <v>93</v>
      </c>
      <c r="C38" s="256" t="s">
        <v>94</v>
      </c>
    </row>
    <row r="39">
      <c r="A39" s="258">
        <v>1667.0</v>
      </c>
      <c r="B39" s="255" t="s">
        <v>93</v>
      </c>
      <c r="C39" s="256" t="s">
        <v>110</v>
      </c>
    </row>
    <row r="40">
      <c r="A40" s="254">
        <v>1668.0</v>
      </c>
      <c r="B40" s="255" t="s">
        <v>97</v>
      </c>
      <c r="C40" s="256" t="s">
        <v>98</v>
      </c>
    </row>
    <row r="41">
      <c r="A41" s="254">
        <v>1669.0</v>
      </c>
      <c r="B41" s="255" t="s">
        <v>88</v>
      </c>
      <c r="C41" s="256" t="s">
        <v>91</v>
      </c>
    </row>
    <row r="42">
      <c r="A42" s="254">
        <v>1670.0</v>
      </c>
      <c r="B42" s="255" t="s">
        <v>88</v>
      </c>
      <c r="C42" s="256" t="s">
        <v>91</v>
      </c>
    </row>
    <row r="43">
      <c r="A43" s="254">
        <v>1671.0</v>
      </c>
      <c r="B43" s="255" t="s">
        <v>97</v>
      </c>
      <c r="C43" s="256" t="s">
        <v>98</v>
      </c>
    </row>
    <row r="44">
      <c r="A44" s="254">
        <v>1672.0</v>
      </c>
      <c r="B44" s="255" t="s">
        <v>88</v>
      </c>
      <c r="C44" s="256" t="s">
        <v>91</v>
      </c>
    </row>
    <row r="45">
      <c r="A45" s="254">
        <v>1673.0</v>
      </c>
      <c r="B45" s="255" t="s">
        <v>86</v>
      </c>
      <c r="C45" s="256" t="s">
        <v>92</v>
      </c>
    </row>
    <row r="46">
      <c r="A46" s="254">
        <v>1674.0</v>
      </c>
      <c r="B46" s="255" t="s">
        <v>16</v>
      </c>
      <c r="C46" s="256" t="s">
        <v>90</v>
      </c>
    </row>
    <row r="47">
      <c r="A47" s="254">
        <v>1675.0</v>
      </c>
      <c r="B47" s="255" t="s">
        <v>93</v>
      </c>
      <c r="C47" s="256" t="s">
        <v>100</v>
      </c>
    </row>
    <row r="48">
      <c r="A48" s="254">
        <v>1676.0</v>
      </c>
      <c r="B48" s="255" t="s">
        <v>86</v>
      </c>
      <c r="C48" s="256" t="s">
        <v>92</v>
      </c>
    </row>
    <row r="49">
      <c r="A49" s="254">
        <v>1677.0</v>
      </c>
      <c r="B49" s="255" t="s">
        <v>86</v>
      </c>
      <c r="C49" s="256" t="s">
        <v>95</v>
      </c>
    </row>
    <row r="50">
      <c r="A50" s="254">
        <v>1678.0</v>
      </c>
      <c r="B50" s="255" t="s">
        <v>86</v>
      </c>
      <c r="C50" s="256" t="s">
        <v>92</v>
      </c>
    </row>
    <row r="51">
      <c r="A51" s="254">
        <v>1679.0</v>
      </c>
      <c r="B51" s="255" t="s">
        <v>97</v>
      </c>
      <c r="C51" s="256" t="s">
        <v>98</v>
      </c>
    </row>
    <row r="52">
      <c r="A52" s="254">
        <v>1680.0</v>
      </c>
      <c r="B52" s="255" t="s">
        <v>86</v>
      </c>
      <c r="C52" s="256" t="s">
        <v>92</v>
      </c>
    </row>
    <row r="53">
      <c r="A53" s="254">
        <v>1682.0</v>
      </c>
      <c r="B53" s="255" t="s">
        <v>101</v>
      </c>
      <c r="C53" s="256" t="s">
        <v>102</v>
      </c>
    </row>
    <row r="54">
      <c r="A54" s="254">
        <v>1683.0</v>
      </c>
      <c r="B54" s="255" t="s">
        <v>86</v>
      </c>
      <c r="C54" s="256" t="s">
        <v>87</v>
      </c>
    </row>
    <row r="55">
      <c r="A55" s="254">
        <v>1684.0</v>
      </c>
      <c r="B55" s="255" t="s">
        <v>16</v>
      </c>
      <c r="C55" s="256" t="s">
        <v>90</v>
      </c>
    </row>
    <row r="56">
      <c r="A56" s="254">
        <v>1685.0</v>
      </c>
      <c r="B56" s="255" t="s">
        <v>86</v>
      </c>
      <c r="C56" s="256" t="s">
        <v>87</v>
      </c>
    </row>
    <row r="57">
      <c r="A57" s="258">
        <v>1687.0</v>
      </c>
      <c r="B57" s="255" t="s">
        <v>97</v>
      </c>
      <c r="C57" s="256" t="s">
        <v>98</v>
      </c>
    </row>
    <row r="58">
      <c r="A58" s="254">
        <v>1688.0</v>
      </c>
      <c r="B58" s="255" t="s">
        <v>86</v>
      </c>
      <c r="C58" s="256" t="s">
        <v>87</v>
      </c>
    </row>
    <row r="59">
      <c r="A59" s="254">
        <v>1689.0</v>
      </c>
      <c r="B59" s="255" t="s">
        <v>86</v>
      </c>
      <c r="C59" s="256" t="s">
        <v>87</v>
      </c>
    </row>
    <row r="60">
      <c r="A60" s="254">
        <v>1690.0</v>
      </c>
      <c r="B60" s="255" t="s">
        <v>97</v>
      </c>
      <c r="C60" s="256" t="s">
        <v>98</v>
      </c>
    </row>
    <row r="61">
      <c r="A61" s="254">
        <v>1691.0</v>
      </c>
      <c r="B61" s="255" t="s">
        <v>16</v>
      </c>
      <c r="C61" s="256" t="s">
        <v>90</v>
      </c>
    </row>
    <row r="62">
      <c r="A62" s="254">
        <v>1692.0</v>
      </c>
      <c r="B62" s="255" t="s">
        <v>97</v>
      </c>
      <c r="C62" s="256" t="s">
        <v>98</v>
      </c>
    </row>
    <row r="63">
      <c r="A63" s="254">
        <v>1693.0</v>
      </c>
      <c r="B63" s="255" t="s">
        <v>84</v>
      </c>
      <c r="C63" s="256" t="s">
        <v>85</v>
      </c>
    </row>
    <row r="64">
      <c r="A64" s="254">
        <v>1694.0</v>
      </c>
      <c r="B64" s="255" t="s">
        <v>88</v>
      </c>
      <c r="C64" s="256" t="s">
        <v>89</v>
      </c>
    </row>
    <row r="65">
      <c r="A65" s="254">
        <v>1695.0</v>
      </c>
      <c r="B65" s="255" t="s">
        <v>86</v>
      </c>
      <c r="C65" s="256" t="s">
        <v>87</v>
      </c>
    </row>
    <row r="66">
      <c r="A66" s="254">
        <v>1696.0</v>
      </c>
      <c r="B66" s="255" t="s">
        <v>97</v>
      </c>
      <c r="C66" s="256" t="s">
        <v>98</v>
      </c>
    </row>
    <row r="67">
      <c r="A67" s="254">
        <v>1697.0</v>
      </c>
      <c r="B67" s="255" t="s">
        <v>86</v>
      </c>
      <c r="C67" s="256" t="s">
        <v>87</v>
      </c>
    </row>
    <row r="68">
      <c r="A68" s="254">
        <v>1698.0</v>
      </c>
      <c r="B68" s="255" t="s">
        <v>16</v>
      </c>
      <c r="C68" s="256" t="s">
        <v>112</v>
      </c>
    </row>
    <row r="69">
      <c r="A69" s="254">
        <v>1701.0</v>
      </c>
      <c r="B69" s="255" t="s">
        <v>101</v>
      </c>
      <c r="C69" s="256" t="s">
        <v>103</v>
      </c>
    </row>
    <row r="70">
      <c r="A70" s="254">
        <v>1702.0</v>
      </c>
      <c r="B70" s="255" t="s">
        <v>97</v>
      </c>
      <c r="C70" s="256" t="s">
        <v>98</v>
      </c>
    </row>
    <row r="71">
      <c r="A71" s="258">
        <v>1704.0</v>
      </c>
      <c r="B71" s="255" t="s">
        <v>86</v>
      </c>
      <c r="C71" s="256" t="s">
        <v>87</v>
      </c>
    </row>
    <row r="72">
      <c r="A72" s="254">
        <v>1705.0</v>
      </c>
      <c r="B72" s="255" t="s">
        <v>101</v>
      </c>
      <c r="C72" s="256" t="s">
        <v>103</v>
      </c>
    </row>
    <row r="73">
      <c r="A73" s="254">
        <v>1706.0</v>
      </c>
      <c r="B73" s="255" t="s">
        <v>93</v>
      </c>
      <c r="C73" s="256" t="s">
        <v>94</v>
      </c>
    </row>
    <row r="74">
      <c r="A74" s="258">
        <v>1707.0</v>
      </c>
      <c r="B74" s="255" t="s">
        <v>97</v>
      </c>
      <c r="C74" s="256" t="s">
        <v>98</v>
      </c>
    </row>
    <row r="75">
      <c r="A75" s="254">
        <v>1708.0</v>
      </c>
      <c r="B75" s="255" t="s">
        <v>88</v>
      </c>
      <c r="C75" s="256" t="s">
        <v>104</v>
      </c>
    </row>
    <row r="76">
      <c r="A76" s="254">
        <v>1709.0</v>
      </c>
      <c r="B76" s="255" t="s">
        <v>86</v>
      </c>
      <c r="C76" s="256" t="s">
        <v>113</v>
      </c>
    </row>
    <row r="77">
      <c r="A77" s="254">
        <v>1710.0</v>
      </c>
      <c r="B77" s="255" t="s">
        <v>86</v>
      </c>
      <c r="C77" s="256" t="s">
        <v>105</v>
      </c>
    </row>
    <row r="78">
      <c r="A78" s="254">
        <v>1711.0</v>
      </c>
      <c r="B78" s="255" t="s">
        <v>86</v>
      </c>
      <c r="C78" s="256" t="s">
        <v>105</v>
      </c>
    </row>
    <row r="79">
      <c r="A79" s="254">
        <v>1712.0</v>
      </c>
      <c r="B79" s="255" t="s">
        <v>88</v>
      </c>
      <c r="C79" s="256" t="s">
        <v>104</v>
      </c>
    </row>
    <row r="80">
      <c r="A80" s="254">
        <v>1713.0</v>
      </c>
      <c r="B80" s="255" t="s">
        <v>86</v>
      </c>
      <c r="C80" s="256" t="s">
        <v>106</v>
      </c>
    </row>
    <row r="81">
      <c r="A81" s="254">
        <v>1714.0</v>
      </c>
      <c r="B81" s="255" t="s">
        <v>101</v>
      </c>
      <c r="C81" s="256" t="s">
        <v>102</v>
      </c>
    </row>
    <row r="82">
      <c r="A82" s="254">
        <v>1715.0</v>
      </c>
      <c r="B82" s="255" t="s">
        <v>101</v>
      </c>
      <c r="C82" s="256" t="s">
        <v>102</v>
      </c>
    </row>
    <row r="83">
      <c r="A83" s="254">
        <v>1716.0</v>
      </c>
      <c r="B83" s="255" t="s">
        <v>101</v>
      </c>
      <c r="C83" s="256" t="s">
        <v>102</v>
      </c>
    </row>
    <row r="84">
      <c r="A84" s="254">
        <v>1717.0</v>
      </c>
      <c r="B84" s="255" t="s">
        <v>101</v>
      </c>
      <c r="C84" s="256" t="s">
        <v>102</v>
      </c>
    </row>
    <row r="85">
      <c r="A85" s="254">
        <v>1718.0</v>
      </c>
      <c r="B85" s="255" t="s">
        <v>86</v>
      </c>
      <c r="C85" s="256" t="s">
        <v>107</v>
      </c>
    </row>
    <row r="86">
      <c r="A86" s="254">
        <v>1719.0</v>
      </c>
      <c r="B86" s="255" t="s">
        <v>86</v>
      </c>
      <c r="C86" s="256" t="s">
        <v>107</v>
      </c>
    </row>
    <row r="87">
      <c r="A87" s="258">
        <v>1720.0</v>
      </c>
      <c r="B87" s="255" t="s">
        <v>86</v>
      </c>
      <c r="C87" s="256" t="s">
        <v>87</v>
      </c>
    </row>
    <row r="88">
      <c r="A88" s="254">
        <v>1721.0</v>
      </c>
      <c r="B88" s="255" t="s">
        <v>101</v>
      </c>
      <c r="C88" s="256" t="s">
        <v>103</v>
      </c>
    </row>
    <row r="89">
      <c r="A89" s="254">
        <v>1722.0</v>
      </c>
      <c r="B89" s="255" t="s">
        <v>101</v>
      </c>
      <c r="C89" s="256" t="s">
        <v>103</v>
      </c>
    </row>
    <row r="90">
      <c r="A90" s="254">
        <v>1723.0</v>
      </c>
      <c r="B90" s="255" t="s">
        <v>101</v>
      </c>
      <c r="C90" s="256" t="s">
        <v>102</v>
      </c>
    </row>
    <row r="91">
      <c r="A91" s="254">
        <v>1724.0</v>
      </c>
      <c r="B91" s="255" t="s">
        <v>86</v>
      </c>
      <c r="C91" s="256" t="s">
        <v>92</v>
      </c>
    </row>
    <row r="92">
      <c r="A92" s="254">
        <v>1725.0</v>
      </c>
      <c r="B92" s="255" t="s">
        <v>101</v>
      </c>
      <c r="C92" s="256" t="s">
        <v>102</v>
      </c>
    </row>
    <row r="93">
      <c r="A93" s="254">
        <v>1726.0</v>
      </c>
      <c r="B93" s="255" t="s">
        <v>86</v>
      </c>
      <c r="C93" s="256" t="s">
        <v>107</v>
      </c>
    </row>
    <row r="94">
      <c r="A94" s="254">
        <v>1727.0</v>
      </c>
      <c r="B94" s="255" t="s">
        <v>108</v>
      </c>
      <c r="C94" s="256" t="s">
        <v>115</v>
      </c>
    </row>
    <row r="95">
      <c r="A95" s="254">
        <v>1728.0</v>
      </c>
      <c r="B95" s="255" t="s">
        <v>101</v>
      </c>
      <c r="C95" s="256" t="s">
        <v>102</v>
      </c>
    </row>
    <row r="96">
      <c r="A96" s="254">
        <v>1729.0</v>
      </c>
      <c r="B96" s="255" t="s">
        <v>101</v>
      </c>
      <c r="C96" s="256" t="s">
        <v>102</v>
      </c>
    </row>
    <row r="97">
      <c r="A97" s="254">
        <v>1730.0</v>
      </c>
      <c r="B97" s="255" t="s">
        <v>101</v>
      </c>
      <c r="C97" s="256" t="s">
        <v>102</v>
      </c>
    </row>
    <row r="98">
      <c r="A98" s="254">
        <v>1731.0</v>
      </c>
      <c r="B98" s="255" t="s">
        <v>86</v>
      </c>
      <c r="C98" s="256" t="s">
        <v>87</v>
      </c>
    </row>
    <row r="99">
      <c r="A99" s="254">
        <v>1732.0</v>
      </c>
      <c r="B99" s="255" t="s">
        <v>93</v>
      </c>
      <c r="C99" s="256" t="s">
        <v>110</v>
      </c>
    </row>
    <row r="100">
      <c r="A100" s="254">
        <v>1733.0</v>
      </c>
      <c r="B100" s="255" t="s">
        <v>97</v>
      </c>
      <c r="C100" s="256" t="s">
        <v>98</v>
      </c>
    </row>
    <row r="101">
      <c r="A101" s="254">
        <v>1734.0</v>
      </c>
      <c r="B101" s="255" t="s">
        <v>88</v>
      </c>
      <c r="C101" s="256" t="s">
        <v>89</v>
      </c>
    </row>
    <row r="102">
      <c r="A102" s="258">
        <v>1735.0</v>
      </c>
      <c r="B102" s="255" t="s">
        <v>86</v>
      </c>
      <c r="C102" s="256" t="s">
        <v>87</v>
      </c>
    </row>
    <row r="103">
      <c r="A103" s="254">
        <v>1736.0</v>
      </c>
      <c r="B103" s="255" t="s">
        <v>101</v>
      </c>
      <c r="C103" s="256" t="s">
        <v>103</v>
      </c>
    </row>
    <row r="104">
      <c r="A104" s="254">
        <v>1737.0</v>
      </c>
      <c r="B104" s="255" t="s">
        <v>86</v>
      </c>
      <c r="C104" s="256" t="s">
        <v>107</v>
      </c>
    </row>
    <row r="105">
      <c r="A105" s="254">
        <v>1738.0</v>
      </c>
      <c r="B105" s="255" t="s">
        <v>101</v>
      </c>
      <c r="C105" s="256" t="s">
        <v>103</v>
      </c>
    </row>
    <row r="106">
      <c r="A106" s="254">
        <v>1739.0</v>
      </c>
      <c r="B106" s="255" t="s">
        <v>101</v>
      </c>
      <c r="C106" s="256" t="s">
        <v>102</v>
      </c>
    </row>
    <row r="107">
      <c r="A107" s="254">
        <v>1740.0</v>
      </c>
      <c r="B107" s="255" t="s">
        <v>16</v>
      </c>
      <c r="C107" s="256" t="s">
        <v>96</v>
      </c>
    </row>
    <row r="108">
      <c r="A108" s="254">
        <v>1741.0</v>
      </c>
      <c r="B108" s="255" t="s">
        <v>108</v>
      </c>
      <c r="C108" s="256" t="s">
        <v>115</v>
      </c>
    </row>
    <row r="109">
      <c r="A109" s="258">
        <v>1742.0</v>
      </c>
      <c r="B109" s="255" t="s">
        <v>86</v>
      </c>
      <c r="C109" s="256" t="s">
        <v>95</v>
      </c>
    </row>
    <row r="110">
      <c r="A110" s="254">
        <v>1743.0</v>
      </c>
      <c r="B110" s="255" t="s">
        <v>108</v>
      </c>
      <c r="C110" s="256" t="s">
        <v>115</v>
      </c>
    </row>
    <row r="111">
      <c r="A111" s="254">
        <v>1745.0</v>
      </c>
      <c r="B111" s="255" t="s">
        <v>93</v>
      </c>
      <c r="C111" s="256" t="s">
        <v>94</v>
      </c>
    </row>
    <row r="112">
      <c r="A112" s="254">
        <v>1746.0</v>
      </c>
      <c r="B112" s="255" t="s">
        <v>101</v>
      </c>
      <c r="C112" s="256" t="s">
        <v>103</v>
      </c>
    </row>
    <row r="113">
      <c r="A113" s="254">
        <v>1747.0</v>
      </c>
      <c r="B113" s="255" t="s">
        <v>101</v>
      </c>
      <c r="C113" s="256" t="s">
        <v>103</v>
      </c>
    </row>
    <row r="114">
      <c r="A114" s="254">
        <v>1748.0</v>
      </c>
      <c r="B114" s="255" t="s">
        <v>97</v>
      </c>
      <c r="C114" s="256" t="s">
        <v>98</v>
      </c>
    </row>
    <row r="115">
      <c r="A115" s="254">
        <v>1749.0</v>
      </c>
      <c r="B115" s="255" t="s">
        <v>84</v>
      </c>
      <c r="C115" s="256" t="s">
        <v>85</v>
      </c>
    </row>
    <row r="116">
      <c r="A116" s="254">
        <v>1750.0</v>
      </c>
      <c r="B116" s="255" t="s">
        <v>86</v>
      </c>
      <c r="C116" s="256" t="s">
        <v>92</v>
      </c>
    </row>
    <row r="117">
      <c r="A117" s="254">
        <v>1751.0</v>
      </c>
      <c r="B117" s="255" t="s">
        <v>84</v>
      </c>
      <c r="C117" s="256" t="s">
        <v>85</v>
      </c>
    </row>
    <row r="118">
      <c r="A118" s="254">
        <v>1752.0</v>
      </c>
      <c r="B118" s="255" t="s">
        <v>84</v>
      </c>
      <c r="C118" s="256" t="s">
        <v>85</v>
      </c>
    </row>
    <row r="119">
      <c r="A119" s="254">
        <v>1753.0</v>
      </c>
      <c r="B119" s="255" t="s">
        <v>101</v>
      </c>
      <c r="C119" s="256" t="s">
        <v>103</v>
      </c>
    </row>
    <row r="120">
      <c r="A120" s="258">
        <v>1754.0</v>
      </c>
      <c r="B120" s="255" t="s">
        <v>86</v>
      </c>
      <c r="C120" s="256" t="s">
        <v>87</v>
      </c>
    </row>
    <row r="121">
      <c r="A121" s="254">
        <v>1755.0</v>
      </c>
      <c r="B121" s="255" t="s">
        <v>101</v>
      </c>
      <c r="C121" s="256" t="s">
        <v>102</v>
      </c>
    </row>
    <row r="122">
      <c r="A122" s="259">
        <v>1756.0</v>
      </c>
      <c r="B122" s="255" t="s">
        <v>97</v>
      </c>
      <c r="C122" s="256" t="s">
        <v>98</v>
      </c>
    </row>
    <row r="123">
      <c r="A123" s="254">
        <v>1757.0</v>
      </c>
      <c r="B123" s="255" t="s">
        <v>86</v>
      </c>
      <c r="C123" s="256" t="s">
        <v>87</v>
      </c>
    </row>
    <row r="124">
      <c r="A124" s="254">
        <v>1758.0</v>
      </c>
      <c r="B124" s="255" t="s">
        <v>101</v>
      </c>
      <c r="C124" s="256" t="s">
        <v>102</v>
      </c>
    </row>
    <row r="125">
      <c r="A125" s="254">
        <v>1759.0</v>
      </c>
      <c r="B125" s="255" t="s">
        <v>84</v>
      </c>
      <c r="C125" s="256" t="s">
        <v>85</v>
      </c>
    </row>
    <row r="126">
      <c r="A126" s="254">
        <v>1760.0</v>
      </c>
      <c r="B126" s="255" t="s">
        <v>86</v>
      </c>
      <c r="C126" s="256" t="s">
        <v>111</v>
      </c>
    </row>
    <row r="127">
      <c r="A127" s="254">
        <v>1761.0</v>
      </c>
      <c r="B127" s="255" t="s">
        <v>101</v>
      </c>
      <c r="C127" s="256" t="s">
        <v>103</v>
      </c>
    </row>
    <row r="128">
      <c r="A128" s="254">
        <v>1762.0</v>
      </c>
      <c r="B128" s="255" t="s">
        <v>86</v>
      </c>
      <c r="C128" s="256" t="s">
        <v>95</v>
      </c>
    </row>
    <row r="129">
      <c r="A129" s="254">
        <v>1763.0</v>
      </c>
      <c r="B129" s="255" t="s">
        <v>86</v>
      </c>
      <c r="C129" s="256" t="s">
        <v>107</v>
      </c>
    </row>
    <row r="130">
      <c r="A130" s="254">
        <v>1764.0</v>
      </c>
      <c r="B130" s="255" t="s">
        <v>16</v>
      </c>
      <c r="C130" s="256" t="s">
        <v>112</v>
      </c>
    </row>
    <row r="131">
      <c r="A131" s="254">
        <v>1765.0</v>
      </c>
      <c r="B131" s="255" t="s">
        <v>88</v>
      </c>
      <c r="C131" s="256" t="s">
        <v>89</v>
      </c>
    </row>
    <row r="132">
      <c r="A132" s="258">
        <v>1766.0</v>
      </c>
      <c r="B132" s="255" t="s">
        <v>16</v>
      </c>
      <c r="C132" s="256" t="s">
        <v>15</v>
      </c>
    </row>
    <row r="133">
      <c r="A133" s="254">
        <v>1767.0</v>
      </c>
      <c r="B133" s="255" t="s">
        <v>86</v>
      </c>
      <c r="C133" s="256" t="s">
        <v>87</v>
      </c>
    </row>
    <row r="134">
      <c r="A134" s="254">
        <v>1768.0</v>
      </c>
      <c r="B134" s="255" t="s">
        <v>86</v>
      </c>
      <c r="C134" s="256" t="s">
        <v>95</v>
      </c>
    </row>
    <row r="135">
      <c r="A135" s="254">
        <v>1769.0</v>
      </c>
      <c r="B135" s="255" t="s">
        <v>108</v>
      </c>
      <c r="C135" s="256" t="s">
        <v>115</v>
      </c>
    </row>
    <row r="136">
      <c r="A136" s="254">
        <v>1770.0</v>
      </c>
      <c r="B136" s="255" t="s">
        <v>101</v>
      </c>
      <c r="C136" s="256" t="s">
        <v>102</v>
      </c>
    </row>
    <row r="137">
      <c r="A137" s="254">
        <v>1774.0</v>
      </c>
      <c r="B137" s="255" t="s">
        <v>97</v>
      </c>
      <c r="C137" s="256" t="s">
        <v>98</v>
      </c>
    </row>
    <row r="138">
      <c r="A138" s="254">
        <v>1777.0</v>
      </c>
      <c r="B138" s="255" t="s">
        <v>16</v>
      </c>
      <c r="C138" s="256" t="s">
        <v>112</v>
      </c>
    </row>
    <row r="139">
      <c r="A139" s="258">
        <v>1778.0</v>
      </c>
      <c r="B139" s="255" t="s">
        <v>88</v>
      </c>
      <c r="C139" s="256" t="s">
        <v>104</v>
      </c>
    </row>
    <row r="140">
      <c r="A140" s="254">
        <v>1779.0</v>
      </c>
      <c r="B140" s="255" t="s">
        <v>86</v>
      </c>
      <c r="C140" s="256" t="s">
        <v>113</v>
      </c>
    </row>
    <row r="141">
      <c r="A141" s="254">
        <v>1780.0</v>
      </c>
      <c r="B141" s="255" t="s">
        <v>86</v>
      </c>
      <c r="C141" s="256" t="s">
        <v>106</v>
      </c>
    </row>
    <row r="142">
      <c r="A142" s="254">
        <v>1782.0</v>
      </c>
      <c r="B142" s="255" t="s">
        <v>86</v>
      </c>
      <c r="C142" s="256" t="s">
        <v>105</v>
      </c>
    </row>
    <row r="143">
      <c r="A143" s="254">
        <v>1783.0</v>
      </c>
      <c r="B143" s="255" t="s">
        <v>84</v>
      </c>
      <c r="C143" s="256" t="s">
        <v>85</v>
      </c>
    </row>
    <row r="144">
      <c r="A144" s="254">
        <v>1784.0</v>
      </c>
      <c r="B144" s="255" t="s">
        <v>88</v>
      </c>
      <c r="C144" s="256" t="s">
        <v>104</v>
      </c>
    </row>
    <row r="145">
      <c r="A145" s="254">
        <v>1785.0</v>
      </c>
      <c r="B145" s="255" t="s">
        <v>86</v>
      </c>
      <c r="C145" s="256" t="s">
        <v>105</v>
      </c>
    </row>
    <row r="146">
      <c r="A146" s="254">
        <v>1786.0</v>
      </c>
      <c r="B146" s="255" t="s">
        <v>88</v>
      </c>
      <c r="C146" s="256" t="s">
        <v>104</v>
      </c>
    </row>
    <row r="147">
      <c r="A147" s="254">
        <v>1787.0</v>
      </c>
      <c r="B147" s="255" t="s">
        <v>88</v>
      </c>
      <c r="C147" s="256" t="s">
        <v>104</v>
      </c>
    </row>
    <row r="148">
      <c r="A148" s="254">
        <v>1788.0</v>
      </c>
      <c r="B148" s="255" t="s">
        <v>108</v>
      </c>
      <c r="C148" s="256" t="s">
        <v>115</v>
      </c>
    </row>
    <row r="149">
      <c r="A149" s="254">
        <v>1789.0</v>
      </c>
      <c r="B149" s="255" t="s">
        <v>16</v>
      </c>
      <c r="C149" s="256" t="s">
        <v>112</v>
      </c>
    </row>
    <row r="150">
      <c r="A150" s="254">
        <v>1790.0</v>
      </c>
      <c r="B150" s="255" t="s">
        <v>16</v>
      </c>
      <c r="C150" s="256" t="s">
        <v>15</v>
      </c>
    </row>
    <row r="151">
      <c r="A151" s="254">
        <v>1791.0</v>
      </c>
      <c r="B151" s="255" t="s">
        <v>16</v>
      </c>
      <c r="C151" s="256" t="s">
        <v>15</v>
      </c>
    </row>
    <row r="152">
      <c r="A152" s="254">
        <v>1792.0</v>
      </c>
      <c r="B152" s="255" t="s">
        <v>16</v>
      </c>
      <c r="C152" s="256" t="s">
        <v>112</v>
      </c>
    </row>
    <row r="153">
      <c r="A153" s="254">
        <v>1793.0</v>
      </c>
      <c r="B153" s="255" t="s">
        <v>16</v>
      </c>
      <c r="C153" s="256" t="s">
        <v>112</v>
      </c>
    </row>
    <row r="154">
      <c r="A154" s="254">
        <v>1794.0</v>
      </c>
      <c r="B154" s="255" t="s">
        <v>16</v>
      </c>
      <c r="C154" s="256" t="s">
        <v>90</v>
      </c>
    </row>
    <row r="155">
      <c r="A155" s="254">
        <v>1795.0</v>
      </c>
      <c r="B155" s="255" t="s">
        <v>86</v>
      </c>
      <c r="C155" s="256" t="s">
        <v>87</v>
      </c>
    </row>
    <row r="156">
      <c r="A156" s="254">
        <v>1796.0</v>
      </c>
      <c r="B156" s="255" t="s">
        <v>97</v>
      </c>
      <c r="C156" s="256" t="s">
        <v>98</v>
      </c>
    </row>
    <row r="157">
      <c r="A157" s="254">
        <v>1797.0</v>
      </c>
      <c r="B157" s="255" t="s">
        <v>16</v>
      </c>
      <c r="C157" s="256" t="s">
        <v>96</v>
      </c>
    </row>
    <row r="158">
      <c r="A158" s="254">
        <v>1798.0</v>
      </c>
      <c r="B158" s="255" t="s">
        <v>101</v>
      </c>
      <c r="C158" s="256" t="s">
        <v>103</v>
      </c>
    </row>
    <row r="159">
      <c r="A159" s="254">
        <v>1799.0</v>
      </c>
      <c r="B159" s="255" t="s">
        <v>16</v>
      </c>
      <c r="C159" s="256" t="s">
        <v>15</v>
      </c>
    </row>
    <row r="160">
      <c r="A160" s="254">
        <v>1800.0</v>
      </c>
      <c r="B160" s="255" t="s">
        <v>16</v>
      </c>
      <c r="C160" s="256" t="s">
        <v>15</v>
      </c>
    </row>
    <row r="161">
      <c r="A161" s="254">
        <v>1801.0</v>
      </c>
      <c r="B161" s="255" t="s">
        <v>16</v>
      </c>
      <c r="C161" s="256" t="s">
        <v>15</v>
      </c>
    </row>
    <row r="162">
      <c r="A162" s="254">
        <v>1802.0</v>
      </c>
      <c r="B162" s="255" t="s">
        <v>84</v>
      </c>
      <c r="C162" s="256" t="s">
        <v>85</v>
      </c>
    </row>
    <row r="163">
      <c r="A163" s="254">
        <v>1803.0</v>
      </c>
      <c r="B163" s="255" t="s">
        <v>16</v>
      </c>
      <c r="C163" s="256" t="s">
        <v>15</v>
      </c>
    </row>
    <row r="164">
      <c r="A164" s="254">
        <v>1804.0</v>
      </c>
      <c r="B164" s="255" t="s">
        <v>16</v>
      </c>
      <c r="C164" s="256" t="s">
        <v>15</v>
      </c>
    </row>
    <row r="165">
      <c r="A165" s="254">
        <v>1805.0</v>
      </c>
      <c r="B165" s="255" t="s">
        <v>16</v>
      </c>
      <c r="C165" s="256" t="s">
        <v>15</v>
      </c>
    </row>
    <row r="166">
      <c r="A166" s="254">
        <v>1806.0</v>
      </c>
      <c r="B166" s="255" t="s">
        <v>16</v>
      </c>
      <c r="C166" s="256" t="s">
        <v>15</v>
      </c>
    </row>
    <row r="167">
      <c r="A167" s="254">
        <v>1807.0</v>
      </c>
      <c r="B167" s="255" t="s">
        <v>84</v>
      </c>
      <c r="C167" s="256" t="s">
        <v>114</v>
      </c>
    </row>
    <row r="168">
      <c r="A168" s="254">
        <v>1808.0</v>
      </c>
      <c r="B168" s="255" t="s">
        <v>16</v>
      </c>
      <c r="C168" s="256" t="s">
        <v>15</v>
      </c>
    </row>
    <row r="169">
      <c r="A169" s="254">
        <v>1809.0</v>
      </c>
      <c r="B169" s="255" t="s">
        <v>84</v>
      </c>
      <c r="C169" s="256" t="s">
        <v>114</v>
      </c>
    </row>
    <row r="170">
      <c r="A170" s="254">
        <v>1810.0</v>
      </c>
      <c r="B170" s="255" t="s">
        <v>86</v>
      </c>
      <c r="C170" s="256" t="s">
        <v>95</v>
      </c>
    </row>
    <row r="171">
      <c r="A171" s="254">
        <v>1811.0</v>
      </c>
      <c r="B171" s="255" t="s">
        <v>86</v>
      </c>
      <c r="C171" s="256" t="s">
        <v>95</v>
      </c>
    </row>
    <row r="172">
      <c r="A172" s="254">
        <v>1812.0</v>
      </c>
      <c r="B172" s="255" t="s">
        <v>93</v>
      </c>
      <c r="C172" s="256" t="s">
        <v>100</v>
      </c>
    </row>
    <row r="173">
      <c r="A173" s="254">
        <v>1813.0</v>
      </c>
      <c r="B173" s="255" t="s">
        <v>101</v>
      </c>
      <c r="C173" s="256" t="s">
        <v>103</v>
      </c>
    </row>
    <row r="174">
      <c r="A174" s="254">
        <v>1814.0</v>
      </c>
      <c r="B174" s="255" t="s">
        <v>101</v>
      </c>
      <c r="C174" s="256" t="s">
        <v>102</v>
      </c>
    </row>
    <row r="175">
      <c r="A175" s="254">
        <v>1815.0</v>
      </c>
      <c r="B175" s="255" t="s">
        <v>101</v>
      </c>
      <c r="C175" s="256" t="s">
        <v>102</v>
      </c>
    </row>
    <row r="176">
      <c r="A176" s="254">
        <v>1816.0</v>
      </c>
      <c r="B176" s="255" t="s">
        <v>101</v>
      </c>
      <c r="C176" s="256" t="s">
        <v>103</v>
      </c>
    </row>
    <row r="177">
      <c r="A177" s="254">
        <v>1817.0</v>
      </c>
      <c r="B177" s="255" t="s">
        <v>101</v>
      </c>
      <c r="C177" s="256" t="s">
        <v>103</v>
      </c>
    </row>
    <row r="178">
      <c r="A178" s="254">
        <v>1818.0</v>
      </c>
      <c r="B178" s="255" t="s">
        <v>101</v>
      </c>
      <c r="C178" s="256" t="s">
        <v>103</v>
      </c>
    </row>
    <row r="179">
      <c r="A179" s="254">
        <v>1819.0</v>
      </c>
      <c r="B179" s="255" t="s">
        <v>101</v>
      </c>
      <c r="C179" s="256" t="s">
        <v>103</v>
      </c>
    </row>
    <row r="180">
      <c r="A180" s="254">
        <v>1820.0</v>
      </c>
      <c r="B180" s="255" t="s">
        <v>101</v>
      </c>
      <c r="C180" s="256" t="s">
        <v>103</v>
      </c>
    </row>
    <row r="181">
      <c r="A181" s="254">
        <v>1821.0</v>
      </c>
      <c r="B181" s="255" t="s">
        <v>16</v>
      </c>
      <c r="C181" s="256" t="s">
        <v>15</v>
      </c>
    </row>
    <row r="182">
      <c r="A182" s="254">
        <v>1822.0</v>
      </c>
      <c r="B182" s="255" t="s">
        <v>16</v>
      </c>
      <c r="C182" s="256" t="s">
        <v>15</v>
      </c>
    </row>
    <row r="183">
      <c r="A183" s="254">
        <v>1823.0</v>
      </c>
      <c r="B183" s="255" t="s">
        <v>108</v>
      </c>
      <c r="C183" s="256" t="s">
        <v>115</v>
      </c>
    </row>
    <row r="184">
      <c r="A184" s="254">
        <v>1824.0</v>
      </c>
      <c r="B184" s="255" t="s">
        <v>101</v>
      </c>
      <c r="C184" s="256" t="s">
        <v>103</v>
      </c>
    </row>
    <row r="185">
      <c r="A185" s="254">
        <v>1825.0</v>
      </c>
      <c r="B185" s="255" t="s">
        <v>93</v>
      </c>
      <c r="C185" s="256" t="s">
        <v>94</v>
      </c>
    </row>
    <row r="186">
      <c r="A186" s="254">
        <v>1826.0</v>
      </c>
      <c r="B186" s="255" t="s">
        <v>101</v>
      </c>
      <c r="C186" s="256" t="s">
        <v>103</v>
      </c>
    </row>
    <row r="187">
      <c r="A187" s="254">
        <v>1827.0</v>
      </c>
      <c r="B187" s="255" t="s">
        <v>84</v>
      </c>
      <c r="C187" s="256" t="s">
        <v>114</v>
      </c>
    </row>
    <row r="188">
      <c r="A188" s="254">
        <v>1828.0</v>
      </c>
      <c r="B188" s="255" t="s">
        <v>93</v>
      </c>
      <c r="C188" s="256" t="s">
        <v>94</v>
      </c>
    </row>
    <row r="189">
      <c r="A189" s="254">
        <v>1829.0</v>
      </c>
      <c r="B189" s="255" t="s">
        <v>93</v>
      </c>
      <c r="C189" s="256" t="s">
        <v>94</v>
      </c>
    </row>
    <row r="190">
      <c r="A190" s="260">
        <v>1830.0</v>
      </c>
      <c r="B190" s="255" t="s">
        <v>88</v>
      </c>
      <c r="C190" s="256" t="s">
        <v>89</v>
      </c>
    </row>
    <row r="191">
      <c r="A191" s="261">
        <v>1831.0</v>
      </c>
      <c r="B191" s="255" t="s">
        <v>84</v>
      </c>
      <c r="C191" s="256" t="s">
        <v>114</v>
      </c>
    </row>
    <row r="192">
      <c r="A192" s="261">
        <v>1832.0</v>
      </c>
      <c r="B192" s="255" t="s">
        <v>84</v>
      </c>
      <c r="C192" s="256" t="s">
        <v>114</v>
      </c>
    </row>
    <row r="193">
      <c r="A193" s="254">
        <v>1833.0</v>
      </c>
      <c r="B193" s="255" t="s">
        <v>84</v>
      </c>
      <c r="C193" s="256" t="s">
        <v>85</v>
      </c>
    </row>
    <row r="194">
      <c r="A194" s="261">
        <v>1834.0</v>
      </c>
      <c r="B194" s="255" t="s">
        <v>16</v>
      </c>
      <c r="C194" s="256" t="s">
        <v>15</v>
      </c>
    </row>
    <row r="195">
      <c r="A195" s="254">
        <v>1835.0</v>
      </c>
      <c r="B195" s="255" t="s">
        <v>88</v>
      </c>
      <c r="C195" s="256" t="s">
        <v>104</v>
      </c>
    </row>
    <row r="196">
      <c r="A196" s="258">
        <v>1836.0</v>
      </c>
      <c r="B196" s="255" t="s">
        <v>84</v>
      </c>
      <c r="C196" s="256" t="s">
        <v>85</v>
      </c>
    </row>
    <row r="197">
      <c r="A197" s="254">
        <v>1837.0</v>
      </c>
      <c r="B197" s="255" t="s">
        <v>84</v>
      </c>
      <c r="C197" s="256" t="s">
        <v>85</v>
      </c>
    </row>
    <row r="198">
      <c r="A198" s="254">
        <v>1838.0</v>
      </c>
      <c r="B198" s="255" t="s">
        <v>84</v>
      </c>
      <c r="C198" s="256" t="s">
        <v>85</v>
      </c>
    </row>
    <row r="199">
      <c r="A199" s="254">
        <v>1839.0</v>
      </c>
      <c r="B199" s="255" t="s">
        <v>84</v>
      </c>
      <c r="C199" s="256" t="s">
        <v>85</v>
      </c>
    </row>
    <row r="200">
      <c r="A200" s="254">
        <v>1846.0</v>
      </c>
      <c r="B200" s="255" t="s">
        <v>16</v>
      </c>
      <c r="C200" s="256" t="s">
        <v>112</v>
      </c>
    </row>
    <row r="201">
      <c r="A201" s="254">
        <v>1847.0</v>
      </c>
      <c r="B201" s="255" t="s">
        <v>93</v>
      </c>
      <c r="C201" s="256" t="s">
        <v>94</v>
      </c>
    </row>
    <row r="202">
      <c r="A202" s="254">
        <v>1848.0</v>
      </c>
      <c r="B202" s="255" t="s">
        <v>16</v>
      </c>
      <c r="C202" s="256" t="s">
        <v>15</v>
      </c>
    </row>
    <row r="203">
      <c r="A203" s="254">
        <v>1849.0</v>
      </c>
      <c r="B203" s="255" t="s">
        <v>93</v>
      </c>
      <c r="C203" s="256" t="s">
        <v>94</v>
      </c>
    </row>
    <row r="204">
      <c r="A204" s="254">
        <v>1850.0</v>
      </c>
      <c r="B204" s="255" t="s">
        <v>93</v>
      </c>
      <c r="C204" s="256" t="s">
        <v>94</v>
      </c>
    </row>
    <row r="205">
      <c r="A205" s="254">
        <v>1851.0</v>
      </c>
      <c r="B205" s="255" t="s">
        <v>97</v>
      </c>
      <c r="C205" s="256" t="s">
        <v>98</v>
      </c>
    </row>
    <row r="206">
      <c r="A206" s="254">
        <v>1852.0</v>
      </c>
      <c r="B206" s="255" t="s">
        <v>93</v>
      </c>
      <c r="C206" s="256" t="s">
        <v>110</v>
      </c>
    </row>
    <row r="207">
      <c r="A207" s="254">
        <v>1853.0</v>
      </c>
      <c r="B207" s="255" t="s">
        <v>16</v>
      </c>
      <c r="C207" s="256" t="s">
        <v>15</v>
      </c>
    </row>
    <row r="208">
      <c r="A208" s="258">
        <v>1854.0</v>
      </c>
      <c r="B208" s="255" t="s">
        <v>86</v>
      </c>
      <c r="C208" s="256" t="s">
        <v>111</v>
      </c>
    </row>
    <row r="209">
      <c r="A209" s="254">
        <v>1855.0</v>
      </c>
      <c r="B209" s="255" t="s">
        <v>16</v>
      </c>
      <c r="C209" s="256" t="s">
        <v>15</v>
      </c>
    </row>
    <row r="210">
      <c r="A210" s="254">
        <v>1856.0</v>
      </c>
      <c r="B210" s="255" t="s">
        <v>86</v>
      </c>
      <c r="C210" s="256" t="s">
        <v>111</v>
      </c>
    </row>
    <row r="211">
      <c r="A211" s="254">
        <v>1857.0</v>
      </c>
      <c r="B211" s="255" t="s">
        <v>86</v>
      </c>
      <c r="C211" s="256" t="s">
        <v>111</v>
      </c>
    </row>
    <row r="212">
      <c r="A212" s="254">
        <v>1858.0</v>
      </c>
      <c r="B212" s="255" t="s">
        <v>86</v>
      </c>
      <c r="C212" s="256" t="s">
        <v>107</v>
      </c>
    </row>
    <row r="213">
      <c r="A213" s="254">
        <v>1859.0</v>
      </c>
      <c r="B213" s="255" t="s">
        <v>93</v>
      </c>
      <c r="C213" s="256" t="s">
        <v>94</v>
      </c>
    </row>
    <row r="214">
      <c r="A214" s="254">
        <v>1860.0</v>
      </c>
      <c r="B214" s="255" t="s">
        <v>86</v>
      </c>
      <c r="C214" s="256" t="s">
        <v>107</v>
      </c>
    </row>
    <row r="215">
      <c r="A215" s="254">
        <v>1861.0</v>
      </c>
      <c r="B215" s="255" t="s">
        <v>86</v>
      </c>
      <c r="C215" s="256" t="s">
        <v>107</v>
      </c>
    </row>
    <row r="216">
      <c r="A216" s="254">
        <v>1862.0</v>
      </c>
      <c r="B216" s="255" t="s">
        <v>93</v>
      </c>
      <c r="C216" s="256" t="s">
        <v>94</v>
      </c>
    </row>
    <row r="217">
      <c r="A217" s="254">
        <v>1863.0</v>
      </c>
      <c r="B217" s="255" t="s">
        <v>86</v>
      </c>
      <c r="C217" s="256" t="s">
        <v>92</v>
      </c>
    </row>
    <row r="218">
      <c r="A218" s="254">
        <v>1864.0</v>
      </c>
      <c r="B218" s="255" t="s">
        <v>84</v>
      </c>
      <c r="C218" s="256" t="s">
        <v>85</v>
      </c>
    </row>
    <row r="219">
      <c r="A219" s="254">
        <v>1865.0</v>
      </c>
      <c r="B219" s="255" t="s">
        <v>93</v>
      </c>
      <c r="C219" s="256" t="s">
        <v>94</v>
      </c>
    </row>
    <row r="220">
      <c r="A220" s="254">
        <v>1866.0</v>
      </c>
      <c r="B220" s="255" t="s">
        <v>86</v>
      </c>
      <c r="C220" s="256" t="s">
        <v>107</v>
      </c>
    </row>
    <row r="221">
      <c r="A221" s="254">
        <v>1867.0</v>
      </c>
      <c r="B221" s="255" t="s">
        <v>93</v>
      </c>
      <c r="C221" s="256" t="s">
        <v>94</v>
      </c>
    </row>
    <row r="222">
      <c r="A222" s="254">
        <v>1868.0</v>
      </c>
      <c r="B222" s="255" t="s">
        <v>88</v>
      </c>
      <c r="C222" s="256" t="s">
        <v>104</v>
      </c>
    </row>
    <row r="223">
      <c r="A223" s="254">
        <v>1869.0</v>
      </c>
      <c r="B223" s="255" t="s">
        <v>93</v>
      </c>
      <c r="C223" s="256" t="s">
        <v>94</v>
      </c>
    </row>
    <row r="224">
      <c r="A224" s="254">
        <v>1870.0</v>
      </c>
      <c r="B224" s="255" t="s">
        <v>93</v>
      </c>
      <c r="C224" s="256" t="s">
        <v>94</v>
      </c>
    </row>
    <row r="225">
      <c r="A225" s="254">
        <v>1871.0</v>
      </c>
      <c r="B225" s="255" t="s">
        <v>93</v>
      </c>
      <c r="C225" s="256" t="s">
        <v>94</v>
      </c>
    </row>
    <row r="226">
      <c r="A226" s="254">
        <v>1872.0</v>
      </c>
      <c r="B226" s="255" t="s">
        <v>93</v>
      </c>
      <c r="C226" s="256" t="s">
        <v>94</v>
      </c>
    </row>
    <row r="227">
      <c r="A227" s="254">
        <v>1873.0</v>
      </c>
      <c r="B227" s="255" t="s">
        <v>93</v>
      </c>
      <c r="C227" s="256" t="s">
        <v>94</v>
      </c>
    </row>
    <row r="228">
      <c r="A228" s="254">
        <v>1874.0</v>
      </c>
      <c r="B228" s="255" t="s">
        <v>93</v>
      </c>
      <c r="C228" s="256" t="s">
        <v>94</v>
      </c>
    </row>
    <row r="229">
      <c r="A229" s="254">
        <v>1875.0</v>
      </c>
      <c r="B229" s="255" t="s">
        <v>93</v>
      </c>
      <c r="C229" s="256" t="s">
        <v>94</v>
      </c>
    </row>
    <row r="230">
      <c r="A230" s="254">
        <v>1876.0</v>
      </c>
      <c r="B230" s="255" t="s">
        <v>93</v>
      </c>
      <c r="C230" s="256" t="s">
        <v>94</v>
      </c>
    </row>
    <row r="231">
      <c r="A231" s="254">
        <v>1877.0</v>
      </c>
      <c r="B231" s="255" t="s">
        <v>93</v>
      </c>
      <c r="C231" s="256" t="s">
        <v>94</v>
      </c>
    </row>
    <row r="232">
      <c r="A232" s="254">
        <v>1878.0</v>
      </c>
      <c r="B232" s="255" t="s">
        <v>108</v>
      </c>
      <c r="C232" s="256" t="s">
        <v>115</v>
      </c>
    </row>
    <row r="233">
      <c r="A233" s="254">
        <v>1879.0</v>
      </c>
      <c r="B233" s="255" t="s">
        <v>93</v>
      </c>
      <c r="C233" s="256" t="s">
        <v>94</v>
      </c>
    </row>
    <row r="234">
      <c r="A234" s="254">
        <v>1880.0</v>
      </c>
      <c r="B234" s="255" t="s">
        <v>93</v>
      </c>
      <c r="C234" s="256" t="s">
        <v>94</v>
      </c>
    </row>
    <row r="235">
      <c r="A235" s="254">
        <v>1881.0</v>
      </c>
      <c r="B235" s="255" t="s">
        <v>93</v>
      </c>
      <c r="C235" s="256" t="s">
        <v>94</v>
      </c>
    </row>
    <row r="236">
      <c r="A236" s="254">
        <v>1882.0</v>
      </c>
      <c r="B236" s="255" t="s">
        <v>16</v>
      </c>
      <c r="C236" s="256" t="s">
        <v>15</v>
      </c>
    </row>
    <row r="237">
      <c r="A237" s="254">
        <v>1883.0</v>
      </c>
      <c r="B237" s="255" t="s">
        <v>93</v>
      </c>
      <c r="C237" s="256" t="s">
        <v>94</v>
      </c>
    </row>
    <row r="238">
      <c r="A238" s="254">
        <v>1884.0</v>
      </c>
      <c r="B238" s="255" t="s">
        <v>108</v>
      </c>
      <c r="C238" s="256" t="s">
        <v>115</v>
      </c>
    </row>
    <row r="239">
      <c r="A239" s="254">
        <v>1885.0</v>
      </c>
      <c r="B239" s="255" t="s">
        <v>84</v>
      </c>
      <c r="C239" s="256" t="s">
        <v>85</v>
      </c>
    </row>
    <row r="240">
      <c r="A240" s="254">
        <v>1886.0</v>
      </c>
      <c r="B240" s="255" t="s">
        <v>93</v>
      </c>
      <c r="C240" s="256" t="s">
        <v>94</v>
      </c>
    </row>
    <row r="241">
      <c r="A241" s="254">
        <v>1887.0</v>
      </c>
      <c r="B241" s="255" t="s">
        <v>93</v>
      </c>
      <c r="C241" s="256" t="s">
        <v>94</v>
      </c>
    </row>
    <row r="242">
      <c r="A242" s="254">
        <v>1888.0</v>
      </c>
      <c r="B242" s="255" t="s">
        <v>93</v>
      </c>
      <c r="C242" s="256" t="s">
        <v>94</v>
      </c>
    </row>
    <row r="243">
      <c r="A243" s="254">
        <v>1889.0</v>
      </c>
      <c r="B243" s="255" t="s">
        <v>108</v>
      </c>
      <c r="C243" s="256" t="s">
        <v>115</v>
      </c>
    </row>
    <row r="244">
      <c r="A244" s="254">
        <v>1890.0</v>
      </c>
      <c r="B244" s="255" t="s">
        <v>86</v>
      </c>
      <c r="C244" s="256" t="s">
        <v>105</v>
      </c>
    </row>
    <row r="245">
      <c r="A245" s="254">
        <v>1891.0</v>
      </c>
      <c r="B245" s="255" t="s">
        <v>93</v>
      </c>
      <c r="C245" s="256" t="s">
        <v>94</v>
      </c>
    </row>
    <row r="246">
      <c r="A246" s="254">
        <v>1892.0</v>
      </c>
      <c r="B246" s="255" t="s">
        <v>84</v>
      </c>
      <c r="C246" s="256" t="s">
        <v>114</v>
      </c>
    </row>
    <row r="247">
      <c r="A247" s="254">
        <v>1893.0</v>
      </c>
      <c r="B247" s="255" t="s">
        <v>84</v>
      </c>
      <c r="C247" s="256" t="s">
        <v>85</v>
      </c>
    </row>
    <row r="248">
      <c r="A248" s="254">
        <v>1894.0</v>
      </c>
      <c r="B248" s="255" t="s">
        <v>86</v>
      </c>
      <c r="C248" s="256" t="s">
        <v>111</v>
      </c>
    </row>
    <row r="249">
      <c r="A249" s="258">
        <v>1895.0</v>
      </c>
      <c r="B249" s="255" t="s">
        <v>16</v>
      </c>
      <c r="C249" s="256" t="s">
        <v>15</v>
      </c>
    </row>
    <row r="250">
      <c r="A250" s="258">
        <v>1896.0</v>
      </c>
      <c r="B250" s="255" t="s">
        <v>108</v>
      </c>
      <c r="C250" s="256" t="s">
        <v>115</v>
      </c>
    </row>
    <row r="251">
      <c r="A251" s="254">
        <v>1897.0</v>
      </c>
      <c r="B251" s="255" t="s">
        <v>84</v>
      </c>
      <c r="C251" s="256" t="s">
        <v>114</v>
      </c>
    </row>
    <row r="252">
      <c r="A252" s="254">
        <v>1898.0</v>
      </c>
      <c r="B252" s="255" t="s">
        <v>84</v>
      </c>
      <c r="C252" s="256" t="s">
        <v>114</v>
      </c>
    </row>
    <row r="253">
      <c r="A253" s="254">
        <v>1899.0</v>
      </c>
      <c r="B253" s="255" t="s">
        <v>84</v>
      </c>
      <c r="C253" s="256" t="s">
        <v>114</v>
      </c>
    </row>
    <row r="254">
      <c r="A254" s="254">
        <v>1900.0</v>
      </c>
      <c r="B254" s="255" t="s">
        <v>84</v>
      </c>
      <c r="C254" s="256" t="s">
        <v>114</v>
      </c>
    </row>
    <row r="255">
      <c r="A255" s="258">
        <v>1901.0</v>
      </c>
      <c r="B255" s="255" t="s">
        <v>86</v>
      </c>
      <c r="C255" s="256" t="s">
        <v>111</v>
      </c>
    </row>
    <row r="256">
      <c r="A256" s="258">
        <v>1902.0</v>
      </c>
      <c r="B256" s="255" t="s">
        <v>86</v>
      </c>
      <c r="C256" s="256" t="s">
        <v>111</v>
      </c>
    </row>
    <row r="257">
      <c r="A257" s="258">
        <v>1903.0</v>
      </c>
      <c r="B257" s="255" t="s">
        <v>16</v>
      </c>
      <c r="C257" s="256" t="s">
        <v>15</v>
      </c>
    </row>
    <row r="258">
      <c r="A258" s="254">
        <v>1904.0</v>
      </c>
      <c r="B258" s="255" t="s">
        <v>86</v>
      </c>
      <c r="C258" s="256" t="s">
        <v>105</v>
      </c>
    </row>
    <row r="259">
      <c r="A259" s="254">
        <v>1905.0</v>
      </c>
      <c r="B259" s="255" t="s">
        <v>86</v>
      </c>
      <c r="C259" s="256" t="s">
        <v>105</v>
      </c>
    </row>
    <row r="260">
      <c r="A260" s="254">
        <v>1906.0</v>
      </c>
      <c r="B260" s="255" t="s">
        <v>108</v>
      </c>
      <c r="C260" s="256" t="s">
        <v>115</v>
      </c>
    </row>
    <row r="261">
      <c r="A261" s="254">
        <v>1907.0</v>
      </c>
      <c r="B261" s="255" t="s">
        <v>108</v>
      </c>
      <c r="C261" s="256" t="s">
        <v>115</v>
      </c>
    </row>
    <row r="262">
      <c r="A262" s="254">
        <v>1908.0</v>
      </c>
      <c r="B262" s="255" t="s">
        <v>93</v>
      </c>
      <c r="C262" s="256" t="s">
        <v>94</v>
      </c>
    </row>
    <row r="263">
      <c r="A263" s="254">
        <v>1909.0</v>
      </c>
      <c r="B263" s="255" t="s">
        <v>93</v>
      </c>
      <c r="C263" s="256" t="s">
        <v>94</v>
      </c>
    </row>
    <row r="264">
      <c r="A264" s="254">
        <v>1910.0</v>
      </c>
      <c r="B264" s="255" t="s">
        <v>108</v>
      </c>
      <c r="C264" s="256" t="s">
        <v>115</v>
      </c>
    </row>
    <row r="265">
      <c r="A265" s="254">
        <v>1911.0</v>
      </c>
      <c r="B265" s="255" t="s">
        <v>16</v>
      </c>
      <c r="C265" s="256" t="s">
        <v>112</v>
      </c>
    </row>
    <row r="266">
      <c r="A266" s="254">
        <v>1912.0</v>
      </c>
      <c r="B266" s="255" t="s">
        <v>16</v>
      </c>
      <c r="C266" s="256" t="s">
        <v>112</v>
      </c>
    </row>
    <row r="267">
      <c r="A267" s="254">
        <v>1913.0</v>
      </c>
      <c r="B267" s="255" t="s">
        <v>108</v>
      </c>
      <c r="C267" s="256" t="s">
        <v>115</v>
      </c>
    </row>
    <row r="268">
      <c r="A268" s="258">
        <v>1914.0</v>
      </c>
      <c r="B268" s="255" t="s">
        <v>108</v>
      </c>
      <c r="C268" s="256" t="s">
        <v>115</v>
      </c>
    </row>
    <row r="269">
      <c r="A269" s="254">
        <v>1915.0</v>
      </c>
      <c r="B269" s="255" t="s">
        <v>16</v>
      </c>
      <c r="C269" s="256" t="s">
        <v>112</v>
      </c>
    </row>
    <row r="270">
      <c r="A270" s="254">
        <v>1916.0</v>
      </c>
      <c r="B270" s="255" t="s">
        <v>108</v>
      </c>
      <c r="C270" s="256" t="s">
        <v>116</v>
      </c>
    </row>
    <row r="271">
      <c r="A271" s="254">
        <v>1917.0</v>
      </c>
      <c r="B271" s="255" t="s">
        <v>108</v>
      </c>
      <c r="C271" s="256" t="s">
        <v>115</v>
      </c>
    </row>
    <row r="272">
      <c r="A272" s="254">
        <v>1918.0</v>
      </c>
      <c r="B272" s="255" t="s">
        <v>108</v>
      </c>
      <c r="C272" s="256" t="s">
        <v>115</v>
      </c>
    </row>
    <row r="273">
      <c r="A273" s="254">
        <v>1919.0</v>
      </c>
      <c r="B273" s="255" t="s">
        <v>108</v>
      </c>
      <c r="C273" s="256" t="s">
        <v>115</v>
      </c>
    </row>
    <row r="274">
      <c r="A274" s="258">
        <v>1920.0</v>
      </c>
      <c r="B274" s="255" t="s">
        <v>108</v>
      </c>
      <c r="C274" s="256" t="s">
        <v>115</v>
      </c>
    </row>
    <row r="275">
      <c r="A275" s="254">
        <v>1921.0</v>
      </c>
      <c r="B275" s="255" t="s">
        <v>16</v>
      </c>
      <c r="C275" s="256" t="s">
        <v>112</v>
      </c>
    </row>
    <row r="276">
      <c r="A276" s="254">
        <v>1922.0</v>
      </c>
      <c r="B276" s="255" t="s">
        <v>108</v>
      </c>
      <c r="C276" s="256" t="s">
        <v>115</v>
      </c>
    </row>
    <row r="277">
      <c r="A277" s="254">
        <v>1923.0</v>
      </c>
      <c r="B277" s="255" t="s">
        <v>108</v>
      </c>
      <c r="C277" s="256" t="s">
        <v>115</v>
      </c>
    </row>
    <row r="278">
      <c r="A278" s="254">
        <v>1924.0</v>
      </c>
      <c r="B278" s="255" t="s">
        <v>108</v>
      </c>
      <c r="C278" s="256" t="s">
        <v>115</v>
      </c>
    </row>
    <row r="279">
      <c r="A279" s="258">
        <v>1925.0</v>
      </c>
      <c r="B279" s="255" t="s">
        <v>108</v>
      </c>
      <c r="C279" s="256" t="s">
        <v>116</v>
      </c>
    </row>
    <row r="280">
      <c r="A280" s="254">
        <v>1926.0</v>
      </c>
      <c r="B280" s="255" t="s">
        <v>108</v>
      </c>
      <c r="C280" s="256" t="s">
        <v>115</v>
      </c>
    </row>
    <row r="281">
      <c r="A281" s="254">
        <v>1927.0</v>
      </c>
      <c r="B281" s="255" t="s">
        <v>108</v>
      </c>
      <c r="C281" s="256" t="s">
        <v>115</v>
      </c>
    </row>
    <row r="282">
      <c r="A282" s="254">
        <v>1928.0</v>
      </c>
      <c r="B282" s="255" t="s">
        <v>108</v>
      </c>
      <c r="C282" s="256" t="s">
        <v>115</v>
      </c>
    </row>
    <row r="283">
      <c r="A283" s="254">
        <v>1929.0</v>
      </c>
      <c r="B283" s="255" t="s">
        <v>16</v>
      </c>
      <c r="C283" s="256" t="s">
        <v>112</v>
      </c>
    </row>
    <row r="284">
      <c r="A284" s="254">
        <v>1930.0</v>
      </c>
      <c r="B284" s="255" t="s">
        <v>82</v>
      </c>
      <c r="C284" s="256" t="s">
        <v>135</v>
      </c>
    </row>
    <row r="285">
      <c r="A285" s="254">
        <v>1931.0</v>
      </c>
      <c r="B285" s="255" t="s">
        <v>108</v>
      </c>
      <c r="C285" s="256" t="s">
        <v>115</v>
      </c>
    </row>
    <row r="286">
      <c r="A286" s="254">
        <v>1932.0</v>
      </c>
      <c r="B286" s="255" t="s">
        <v>93</v>
      </c>
      <c r="C286" s="256" t="s">
        <v>94</v>
      </c>
    </row>
    <row r="287">
      <c r="A287" s="254">
        <v>1933.0</v>
      </c>
      <c r="B287" s="255" t="s">
        <v>108</v>
      </c>
      <c r="C287" s="256" t="s">
        <v>115</v>
      </c>
    </row>
    <row r="288">
      <c r="A288" s="254">
        <v>1934.0</v>
      </c>
      <c r="B288" s="255" t="s">
        <v>93</v>
      </c>
      <c r="C288" s="256" t="s">
        <v>94</v>
      </c>
    </row>
    <row r="289">
      <c r="A289" s="254">
        <v>1935.0</v>
      </c>
      <c r="B289" s="255" t="s">
        <v>93</v>
      </c>
      <c r="C289" s="256" t="s">
        <v>100</v>
      </c>
    </row>
    <row r="290">
      <c r="A290" s="254">
        <v>1936.0</v>
      </c>
      <c r="B290" s="255" t="s">
        <v>93</v>
      </c>
      <c r="C290" s="256" t="s">
        <v>94</v>
      </c>
    </row>
    <row r="291">
      <c r="A291" s="254">
        <v>1937.0</v>
      </c>
      <c r="B291" s="255" t="s">
        <v>86</v>
      </c>
      <c r="C291" s="256" t="s">
        <v>113</v>
      </c>
    </row>
    <row r="292">
      <c r="A292" s="254">
        <v>1938.0</v>
      </c>
      <c r="B292" s="255" t="s">
        <v>16</v>
      </c>
      <c r="C292" s="256" t="s">
        <v>15</v>
      </c>
    </row>
    <row r="293">
      <c r="A293" s="254">
        <v>1939.0</v>
      </c>
      <c r="B293" s="255" t="s">
        <v>84</v>
      </c>
      <c r="C293" s="256" t="s">
        <v>114</v>
      </c>
    </row>
    <row r="294">
      <c r="A294" s="254">
        <v>1940.0</v>
      </c>
      <c r="B294" s="255" t="s">
        <v>93</v>
      </c>
      <c r="C294" s="256" t="s">
        <v>94</v>
      </c>
    </row>
    <row r="295">
      <c r="A295" s="254">
        <v>1941.0</v>
      </c>
      <c r="B295" s="255" t="s">
        <v>108</v>
      </c>
      <c r="C295" s="256" t="s">
        <v>115</v>
      </c>
    </row>
    <row r="296">
      <c r="A296" s="254">
        <v>1942.0</v>
      </c>
      <c r="B296" s="255" t="s">
        <v>108</v>
      </c>
      <c r="C296" s="256" t="s">
        <v>115</v>
      </c>
    </row>
    <row r="297">
      <c r="A297" s="254">
        <v>1943.0</v>
      </c>
      <c r="B297" s="255" t="s">
        <v>108</v>
      </c>
      <c r="C297" s="256" t="s">
        <v>115</v>
      </c>
    </row>
    <row r="298">
      <c r="A298" s="254">
        <v>1944.0</v>
      </c>
      <c r="B298" s="255" t="s">
        <v>108</v>
      </c>
      <c r="C298" s="256" t="s">
        <v>115</v>
      </c>
    </row>
    <row r="299">
      <c r="A299" s="254">
        <v>1945.0</v>
      </c>
      <c r="B299" s="255" t="s">
        <v>108</v>
      </c>
      <c r="C299" s="256" t="s">
        <v>115</v>
      </c>
    </row>
    <row r="300">
      <c r="A300" s="254">
        <v>1946.0</v>
      </c>
      <c r="B300" s="255" t="s">
        <v>108</v>
      </c>
      <c r="C300" s="256" t="s">
        <v>115</v>
      </c>
    </row>
    <row r="301">
      <c r="A301" s="254">
        <v>1947.0</v>
      </c>
      <c r="B301" s="255" t="s">
        <v>108</v>
      </c>
      <c r="C301" s="256" t="s">
        <v>115</v>
      </c>
    </row>
    <row r="302">
      <c r="A302" s="254">
        <v>1948.0</v>
      </c>
      <c r="B302" s="255" t="s">
        <v>108</v>
      </c>
      <c r="C302" s="256" t="s">
        <v>115</v>
      </c>
    </row>
    <row r="303">
      <c r="A303" s="254">
        <v>1949.0</v>
      </c>
      <c r="B303" s="255" t="s">
        <v>108</v>
      </c>
      <c r="C303" s="256" t="s">
        <v>115</v>
      </c>
    </row>
    <row r="304">
      <c r="A304" s="254">
        <v>1950.0</v>
      </c>
      <c r="B304" s="255" t="s">
        <v>108</v>
      </c>
      <c r="C304" s="256" t="s">
        <v>115</v>
      </c>
    </row>
    <row r="305">
      <c r="A305" s="254">
        <v>1951.0</v>
      </c>
      <c r="B305" s="255" t="s">
        <v>108</v>
      </c>
      <c r="C305" s="256" t="s">
        <v>117</v>
      </c>
    </row>
    <row r="306">
      <c r="A306" s="254">
        <v>1952.0</v>
      </c>
      <c r="B306" s="255" t="s">
        <v>108</v>
      </c>
      <c r="C306" s="256" t="s">
        <v>117</v>
      </c>
    </row>
    <row r="307">
      <c r="A307" s="254">
        <v>1953.0</v>
      </c>
      <c r="B307" s="255" t="s">
        <v>108</v>
      </c>
      <c r="C307" s="256" t="s">
        <v>117</v>
      </c>
    </row>
    <row r="308">
      <c r="A308" s="254">
        <v>1954.0</v>
      </c>
      <c r="B308" s="255" t="s">
        <v>108</v>
      </c>
      <c r="C308" s="256" t="s">
        <v>117</v>
      </c>
    </row>
    <row r="309">
      <c r="A309" s="254">
        <v>1955.0</v>
      </c>
      <c r="B309" s="255" t="s">
        <v>108</v>
      </c>
      <c r="C309" s="256" t="s">
        <v>117</v>
      </c>
    </row>
    <row r="310">
      <c r="A310" s="254">
        <v>1956.0</v>
      </c>
      <c r="B310" s="255" t="s">
        <v>108</v>
      </c>
      <c r="C310" s="256" t="s">
        <v>117</v>
      </c>
    </row>
    <row r="311">
      <c r="A311" s="254">
        <v>1957.0</v>
      </c>
      <c r="B311" s="255" t="s">
        <v>108</v>
      </c>
      <c r="C311" s="256" t="s">
        <v>115</v>
      </c>
    </row>
    <row r="312">
      <c r="A312" s="254">
        <v>1958.0</v>
      </c>
      <c r="B312" s="255" t="s">
        <v>108</v>
      </c>
      <c r="C312" s="256" t="s">
        <v>115</v>
      </c>
    </row>
    <row r="313">
      <c r="A313" s="254">
        <v>1959.0</v>
      </c>
      <c r="B313" s="255" t="s">
        <v>108</v>
      </c>
      <c r="C313" s="256" t="s">
        <v>115</v>
      </c>
    </row>
    <row r="314">
      <c r="A314" s="254">
        <v>1960.0</v>
      </c>
      <c r="B314" s="255" t="s">
        <v>108</v>
      </c>
      <c r="C314" s="256" t="s">
        <v>115</v>
      </c>
    </row>
    <row r="315">
      <c r="A315" s="254">
        <v>1961.0</v>
      </c>
      <c r="B315" s="255" t="s">
        <v>108</v>
      </c>
      <c r="C315" s="256" t="s">
        <v>116</v>
      </c>
    </row>
    <row r="316">
      <c r="A316" s="254">
        <v>1962.0</v>
      </c>
      <c r="B316" s="255" t="s">
        <v>108</v>
      </c>
      <c r="C316" s="256" t="s">
        <v>115</v>
      </c>
    </row>
    <row r="317">
      <c r="A317" s="254">
        <v>1963.0</v>
      </c>
      <c r="B317" s="255" t="s">
        <v>108</v>
      </c>
      <c r="C317" s="256" t="s">
        <v>116</v>
      </c>
    </row>
    <row r="318">
      <c r="A318" s="254">
        <v>1964.0</v>
      </c>
      <c r="B318" s="255" t="s">
        <v>108</v>
      </c>
      <c r="C318" s="256" t="s">
        <v>115</v>
      </c>
    </row>
    <row r="319">
      <c r="A319" s="254">
        <v>1965.0</v>
      </c>
      <c r="B319" s="255" t="s">
        <v>93</v>
      </c>
      <c r="C319" s="256" t="s">
        <v>94</v>
      </c>
    </row>
    <row r="320">
      <c r="A320" s="254">
        <v>1966.0</v>
      </c>
      <c r="B320" s="255" t="s">
        <v>16</v>
      </c>
      <c r="C320" s="256" t="s">
        <v>15</v>
      </c>
    </row>
    <row r="321">
      <c r="A321" s="254">
        <v>1967.0</v>
      </c>
      <c r="B321" s="255" t="s">
        <v>16</v>
      </c>
      <c r="C321" s="256" t="s">
        <v>15</v>
      </c>
    </row>
    <row r="322">
      <c r="A322" s="254">
        <v>1968.0</v>
      </c>
      <c r="B322" s="255" t="s">
        <v>16</v>
      </c>
      <c r="C322" s="256" t="s">
        <v>15</v>
      </c>
    </row>
    <row r="323">
      <c r="A323" s="254">
        <v>1969.0</v>
      </c>
      <c r="B323" s="255" t="s">
        <v>16</v>
      </c>
      <c r="C323" s="256" t="s">
        <v>15</v>
      </c>
    </row>
    <row r="324">
      <c r="A324" s="254">
        <v>1970.0</v>
      </c>
      <c r="B324" s="255" t="s">
        <v>16</v>
      </c>
      <c r="C324" s="256" t="s">
        <v>15</v>
      </c>
    </row>
    <row r="325">
      <c r="A325" s="254">
        <v>1971.0</v>
      </c>
      <c r="B325" s="255" t="s">
        <v>16</v>
      </c>
      <c r="C325" s="256" t="s">
        <v>15</v>
      </c>
    </row>
    <row r="326">
      <c r="A326" s="254">
        <v>1972.0</v>
      </c>
      <c r="B326" s="255" t="s">
        <v>16</v>
      </c>
      <c r="C326" s="256" t="s">
        <v>15</v>
      </c>
    </row>
    <row r="327">
      <c r="A327" s="254">
        <v>1973.0</v>
      </c>
      <c r="B327" s="255" t="s">
        <v>16</v>
      </c>
      <c r="C327" s="256" t="s">
        <v>15</v>
      </c>
    </row>
    <row r="328">
      <c r="A328" s="254">
        <v>1974.0</v>
      </c>
      <c r="B328" s="255" t="s">
        <v>16</v>
      </c>
      <c r="C328" s="256" t="s">
        <v>15</v>
      </c>
    </row>
    <row r="329">
      <c r="A329" s="254">
        <v>1975.0</v>
      </c>
      <c r="B329" s="255" t="s">
        <v>16</v>
      </c>
      <c r="C329" s="256" t="s">
        <v>15</v>
      </c>
    </row>
    <row r="330">
      <c r="A330" s="254" t="s">
        <v>118</v>
      </c>
      <c r="B330" s="255" t="s">
        <v>16</v>
      </c>
      <c r="C330" s="256" t="s">
        <v>119</v>
      </c>
    </row>
    <row r="331">
      <c r="A331" s="254" t="s">
        <v>120</v>
      </c>
      <c r="B331" s="255" t="s">
        <v>16</v>
      </c>
      <c r="C331" s="256" t="s">
        <v>90</v>
      </c>
    </row>
    <row r="332">
      <c r="A332" s="254" t="s">
        <v>121</v>
      </c>
      <c r="B332" s="255" t="s">
        <v>16</v>
      </c>
      <c r="C332" s="256" t="s">
        <v>90</v>
      </c>
    </row>
    <row r="333">
      <c r="A333" s="254" t="s">
        <v>122</v>
      </c>
      <c r="B333" s="255" t="s">
        <v>16</v>
      </c>
      <c r="C333" s="256" t="s">
        <v>90</v>
      </c>
    </row>
    <row r="334">
      <c r="A334" s="254" t="s">
        <v>123</v>
      </c>
      <c r="B334" s="255" t="s">
        <v>16</v>
      </c>
      <c r="C334" s="256" t="s">
        <v>90</v>
      </c>
    </row>
    <row r="335">
      <c r="A335" s="254" t="s">
        <v>124</v>
      </c>
      <c r="B335" s="255" t="s">
        <v>16</v>
      </c>
      <c r="C335" s="256" t="s">
        <v>119</v>
      </c>
    </row>
    <row r="336">
      <c r="A336" s="254" t="s">
        <v>125</v>
      </c>
      <c r="B336" s="255" t="s">
        <v>16</v>
      </c>
      <c r="C336" s="256" t="s">
        <v>119</v>
      </c>
    </row>
    <row r="337">
      <c r="A337" s="254" t="s">
        <v>126</v>
      </c>
      <c r="B337" s="255" t="s">
        <v>16</v>
      </c>
      <c r="C337" s="256" t="s">
        <v>90</v>
      </c>
    </row>
    <row r="338">
      <c r="A338" s="254" t="s">
        <v>127</v>
      </c>
      <c r="B338" s="255" t="s">
        <v>16</v>
      </c>
      <c r="C338" s="256" t="s">
        <v>119</v>
      </c>
    </row>
    <row r="339">
      <c r="A339" s="254" t="s">
        <v>128</v>
      </c>
      <c r="B339" s="255" t="s">
        <v>86</v>
      </c>
      <c r="C339" s="256" t="s">
        <v>87</v>
      </c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</sheetData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</sheetData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0"/>
  </cols>
  <sheetData>
    <row r="1">
      <c r="A1" s="262" t="s">
        <v>4136</v>
      </c>
      <c r="B1" s="262" t="s">
        <v>4137</v>
      </c>
      <c r="C1" s="262" t="s">
        <v>4138</v>
      </c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>
      <c r="A2" s="263" t="s">
        <v>72</v>
      </c>
      <c r="B2" s="264" t="s">
        <v>20</v>
      </c>
      <c r="C2" s="264" t="s">
        <v>21</v>
      </c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>
      <c r="A3" s="263" t="s">
        <v>19</v>
      </c>
      <c r="B3" s="264" t="s">
        <v>20</v>
      </c>
      <c r="C3" s="264" t="s">
        <v>21</v>
      </c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>
      <c r="A4" s="263" t="s">
        <v>75</v>
      </c>
      <c r="B4" s="264" t="s">
        <v>20</v>
      </c>
      <c r="C4" s="264" t="s">
        <v>21</v>
      </c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>
      <c r="A5" s="263" t="s">
        <v>274</v>
      </c>
      <c r="B5" s="264" t="s">
        <v>20</v>
      </c>
      <c r="C5" s="264" t="s">
        <v>21</v>
      </c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>
      <c r="A6" s="263" t="s">
        <v>42</v>
      </c>
      <c r="B6" s="264" t="s">
        <v>20</v>
      </c>
      <c r="C6" s="264" t="s">
        <v>21</v>
      </c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>
      <c r="A7" s="263" t="s">
        <v>609</v>
      </c>
      <c r="B7" s="264" t="s">
        <v>20</v>
      </c>
      <c r="C7" s="264" t="s">
        <v>21</v>
      </c>
      <c r="D7" s="37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>
      <c r="A8" s="263" t="s">
        <v>4139</v>
      </c>
      <c r="B8" s="264" t="s">
        <v>532</v>
      </c>
      <c r="C8" s="264" t="s">
        <v>21</v>
      </c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>
      <c r="A9" s="263" t="s">
        <v>305</v>
      </c>
      <c r="B9" s="264" t="s">
        <v>305</v>
      </c>
      <c r="C9" s="264" t="s">
        <v>21</v>
      </c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>
      <c r="A10" s="263" t="s">
        <v>4140</v>
      </c>
      <c r="B10" s="264" t="s">
        <v>4140</v>
      </c>
      <c r="C10" s="264" t="s">
        <v>21</v>
      </c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>
      <c r="A11" s="265" t="s">
        <v>4141</v>
      </c>
      <c r="B11" s="266" t="s">
        <v>4141</v>
      </c>
      <c r="C11" s="26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>
      <c r="A12" s="268" t="s">
        <v>4142</v>
      </c>
      <c r="B12" s="269" t="s">
        <v>4142</v>
      </c>
      <c r="C12" s="269" t="s">
        <v>4142</v>
      </c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>
      <c r="A13" s="270" t="s">
        <v>4143</v>
      </c>
      <c r="B13" s="271" t="s">
        <v>663</v>
      </c>
      <c r="C13" s="271" t="s">
        <v>4144</v>
      </c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</row>
    <row r="14">
      <c r="A14" s="270" t="s">
        <v>4145</v>
      </c>
      <c r="B14" s="271" t="s">
        <v>663</v>
      </c>
      <c r="C14" s="271" t="s">
        <v>4144</v>
      </c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>
      <c r="A15" s="270" t="s">
        <v>4146</v>
      </c>
      <c r="B15" s="271" t="s">
        <v>663</v>
      </c>
      <c r="C15" s="271" t="s">
        <v>4144</v>
      </c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>
      <c r="A16" s="270" t="s">
        <v>628</v>
      </c>
      <c r="B16" s="271" t="s">
        <v>663</v>
      </c>
      <c r="C16" s="271" t="s">
        <v>4144</v>
      </c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>
      <c r="A17" s="270" t="s">
        <v>558</v>
      </c>
      <c r="B17" s="271" t="s">
        <v>663</v>
      </c>
      <c r="C17" s="271" t="s">
        <v>4144</v>
      </c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>
      <c r="A18" s="270" t="s">
        <v>4147</v>
      </c>
      <c r="B18" s="271" t="s">
        <v>663</v>
      </c>
      <c r="C18" s="271" t="s">
        <v>4144</v>
      </c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>
      <c r="A19" s="270" t="s">
        <v>311</v>
      </c>
      <c r="B19" s="271" t="s">
        <v>663</v>
      </c>
      <c r="C19" s="271" t="s">
        <v>4144</v>
      </c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>
      <c r="A20" s="270" t="s">
        <v>4148</v>
      </c>
      <c r="B20" s="271" t="s">
        <v>663</v>
      </c>
      <c r="C20" s="271" t="s">
        <v>4144</v>
      </c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>
      <c r="A21" s="270" t="s">
        <v>4149</v>
      </c>
      <c r="B21" s="271" t="s">
        <v>663</v>
      </c>
      <c r="C21" s="271" t="s">
        <v>4144</v>
      </c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>
      <c r="A22" s="270" t="s">
        <v>4150</v>
      </c>
      <c r="B22" s="271" t="s">
        <v>663</v>
      </c>
      <c r="C22" s="271" t="s">
        <v>4144</v>
      </c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>
      <c r="A23" s="270" t="s">
        <v>313</v>
      </c>
      <c r="B23" s="271" t="s">
        <v>663</v>
      </c>
      <c r="C23" s="271" t="s">
        <v>4144</v>
      </c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>
      <c r="A24" s="270" t="s">
        <v>4151</v>
      </c>
      <c r="B24" s="271" t="s">
        <v>663</v>
      </c>
      <c r="C24" s="271" t="s">
        <v>4144</v>
      </c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>
      <c r="A25" s="270" t="s">
        <v>446</v>
      </c>
      <c r="B25" s="271" t="s">
        <v>663</v>
      </c>
      <c r="C25" s="271" t="s">
        <v>4144</v>
      </c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>
      <c r="A26" s="270" t="s">
        <v>597</v>
      </c>
      <c r="B26" s="271" t="s">
        <v>662</v>
      </c>
      <c r="C26" s="271" t="s">
        <v>4144</v>
      </c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>
      <c r="A27" s="270" t="s">
        <v>4152</v>
      </c>
      <c r="B27" s="271" t="s">
        <v>662</v>
      </c>
      <c r="C27" s="271" t="s">
        <v>4144</v>
      </c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>
      <c r="A28" s="270" t="s">
        <v>4153</v>
      </c>
      <c r="B28" s="271" t="s">
        <v>662</v>
      </c>
      <c r="C28" s="271" t="s">
        <v>4144</v>
      </c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>
      <c r="A29" s="270" t="s">
        <v>4154</v>
      </c>
      <c r="B29" s="271" t="s">
        <v>662</v>
      </c>
      <c r="C29" s="271" t="s">
        <v>4144</v>
      </c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>
      <c r="A30" s="270" t="s">
        <v>4155</v>
      </c>
      <c r="B30" s="271" t="s">
        <v>662</v>
      </c>
      <c r="C30" s="271" t="s">
        <v>4144</v>
      </c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>
      <c r="A31" s="270" t="s">
        <v>4156</v>
      </c>
      <c r="B31" s="271" t="s">
        <v>662</v>
      </c>
      <c r="C31" s="271" t="s">
        <v>4144</v>
      </c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>
      <c r="A32" s="270" t="s">
        <v>4157</v>
      </c>
      <c r="B32" s="271" t="s">
        <v>662</v>
      </c>
      <c r="C32" s="271" t="s">
        <v>4144</v>
      </c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>
      <c r="A33" s="270" t="s">
        <v>315</v>
      </c>
      <c r="B33" s="271" t="s">
        <v>315</v>
      </c>
      <c r="C33" s="271" t="s">
        <v>4144</v>
      </c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>
      <c r="A34" s="272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>
      <c r="A35" s="272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>
      <c r="A36" s="272"/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>
      <c r="A37" s="272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>
      <c r="A38" s="272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>
      <c r="A39" s="272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>
      <c r="A40" s="272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>
      <c r="A41" s="272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>
      <c r="A42" s="272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>
      <c r="A43" s="272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>
      <c r="A44" s="272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>
      <c r="A45" s="272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>
      <c r="A46" s="272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>
      <c r="A47" s="272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>
      <c r="A48" s="272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>
      <c r="A49" s="272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>
      <c r="A50" s="272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>
      <c r="A51" s="37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>
      <c r="A52" s="37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73" t="s">
        <v>80</v>
      </c>
      <c r="B1" s="274" t="s">
        <v>2</v>
      </c>
      <c r="C1" s="223">
        <v>45474.0</v>
      </c>
    </row>
    <row r="2">
      <c r="A2" s="275">
        <v>306.0</v>
      </c>
      <c r="B2" s="276" t="s">
        <v>16</v>
      </c>
      <c r="C2" s="20" t="s">
        <v>81</v>
      </c>
    </row>
    <row r="3">
      <c r="A3" s="275">
        <v>307.0</v>
      </c>
      <c r="B3" s="276" t="s">
        <v>82</v>
      </c>
      <c r="C3" s="20" t="s">
        <v>135</v>
      </c>
    </row>
    <row r="4">
      <c r="A4" s="275">
        <v>308.0</v>
      </c>
      <c r="B4" s="276" t="s">
        <v>16</v>
      </c>
      <c r="C4" s="20" t="s">
        <v>81</v>
      </c>
    </row>
    <row r="5">
      <c r="A5" s="275">
        <v>309.0</v>
      </c>
      <c r="B5" s="276" t="s">
        <v>16</v>
      </c>
      <c r="C5" s="20" t="s">
        <v>81</v>
      </c>
    </row>
    <row r="6">
      <c r="A6" s="275">
        <v>1567.0</v>
      </c>
      <c r="B6" s="276" t="s">
        <v>82</v>
      </c>
      <c r="C6" s="20" t="s">
        <v>83</v>
      </c>
    </row>
    <row r="7">
      <c r="A7" s="275">
        <v>1572.0</v>
      </c>
      <c r="B7" s="276" t="s">
        <v>82</v>
      </c>
      <c r="C7" s="20" t="s">
        <v>83</v>
      </c>
    </row>
    <row r="8">
      <c r="A8" s="275">
        <v>1575.0</v>
      </c>
      <c r="B8" s="276" t="s">
        <v>82</v>
      </c>
      <c r="C8" s="20" t="s">
        <v>83</v>
      </c>
    </row>
    <row r="9">
      <c r="A9" s="277">
        <v>1586.0</v>
      </c>
      <c r="B9" s="276" t="s">
        <v>82</v>
      </c>
      <c r="C9" s="20" t="s">
        <v>135</v>
      </c>
    </row>
    <row r="10">
      <c r="A10" s="275">
        <v>1604.0</v>
      </c>
      <c r="B10" s="276" t="s">
        <v>82</v>
      </c>
      <c r="C10" s="20" t="s">
        <v>135</v>
      </c>
    </row>
    <row r="11">
      <c r="A11" s="277">
        <v>1618.0</v>
      </c>
      <c r="B11" s="276" t="s">
        <v>82</v>
      </c>
      <c r="C11" s="20" t="s">
        <v>135</v>
      </c>
    </row>
    <row r="12">
      <c r="A12" s="275">
        <v>1622.0</v>
      </c>
      <c r="B12" s="276" t="s">
        <v>84</v>
      </c>
      <c r="C12" s="20" t="s">
        <v>85</v>
      </c>
    </row>
    <row r="13">
      <c r="A13" s="275">
        <v>1627.0</v>
      </c>
      <c r="B13" s="276" t="s">
        <v>84</v>
      </c>
      <c r="C13" s="20" t="s">
        <v>85</v>
      </c>
    </row>
    <row r="14">
      <c r="A14" s="275">
        <v>1628.0</v>
      </c>
      <c r="B14" s="276" t="s">
        <v>84</v>
      </c>
      <c r="C14" s="20" t="s">
        <v>85</v>
      </c>
    </row>
    <row r="15">
      <c r="A15" s="275">
        <v>1629.0</v>
      </c>
      <c r="B15" s="276" t="s">
        <v>84</v>
      </c>
      <c r="C15" s="20" t="s">
        <v>85</v>
      </c>
    </row>
    <row r="16">
      <c r="A16" s="275">
        <v>1630.0</v>
      </c>
      <c r="B16" s="276" t="s">
        <v>84</v>
      </c>
      <c r="C16" s="20" t="s">
        <v>85</v>
      </c>
    </row>
    <row r="17">
      <c r="A17" s="275">
        <v>1633.0</v>
      </c>
      <c r="B17" s="276" t="s">
        <v>84</v>
      </c>
      <c r="C17" s="20" t="s">
        <v>85</v>
      </c>
    </row>
    <row r="18">
      <c r="A18" s="275">
        <v>1635.0</v>
      </c>
      <c r="B18" s="276" t="s">
        <v>84</v>
      </c>
      <c r="C18" s="20" t="s">
        <v>85</v>
      </c>
    </row>
    <row r="19">
      <c r="A19" s="275">
        <v>1636.0</v>
      </c>
      <c r="B19" s="276" t="s">
        <v>82</v>
      </c>
      <c r="C19" s="20" t="s">
        <v>135</v>
      </c>
    </row>
    <row r="20">
      <c r="A20" s="275">
        <v>1637.0</v>
      </c>
      <c r="B20" s="276" t="s">
        <v>82</v>
      </c>
      <c r="C20" s="20" t="s">
        <v>135</v>
      </c>
    </row>
    <row r="21">
      <c r="A21" s="275">
        <v>1639.0</v>
      </c>
      <c r="B21" s="276" t="s">
        <v>84</v>
      </c>
      <c r="C21" s="20" t="s">
        <v>85</v>
      </c>
    </row>
    <row r="22">
      <c r="A22" s="275">
        <v>1640.0</v>
      </c>
      <c r="B22" s="276" t="s">
        <v>84</v>
      </c>
      <c r="C22" s="20" t="s">
        <v>85</v>
      </c>
    </row>
    <row r="23">
      <c r="A23" s="275">
        <v>1641.0</v>
      </c>
      <c r="B23" s="276" t="s">
        <v>84</v>
      </c>
      <c r="C23" s="20" t="s">
        <v>85</v>
      </c>
    </row>
    <row r="24">
      <c r="A24" s="275">
        <v>1642.0</v>
      </c>
      <c r="B24" s="276" t="s">
        <v>84</v>
      </c>
      <c r="C24" s="20" t="s">
        <v>85</v>
      </c>
    </row>
    <row r="25">
      <c r="A25" s="275">
        <v>1643.0</v>
      </c>
      <c r="B25" s="276" t="s">
        <v>84</v>
      </c>
      <c r="C25" s="20" t="s">
        <v>85</v>
      </c>
    </row>
    <row r="26">
      <c r="A26" s="275">
        <v>1649.0</v>
      </c>
      <c r="B26" s="276" t="s">
        <v>84</v>
      </c>
      <c r="C26" s="20" t="s">
        <v>85</v>
      </c>
    </row>
    <row r="27">
      <c r="A27" s="275">
        <v>1657.0</v>
      </c>
      <c r="B27" s="276" t="s">
        <v>88</v>
      </c>
      <c r="C27" s="20" t="s">
        <v>89</v>
      </c>
    </row>
    <row r="28">
      <c r="A28" s="275">
        <v>1658.0</v>
      </c>
      <c r="B28" s="276" t="s">
        <v>82</v>
      </c>
      <c r="C28" s="20" t="s">
        <v>135</v>
      </c>
    </row>
    <row r="29">
      <c r="A29" s="277">
        <v>1659.0</v>
      </c>
      <c r="B29" s="276" t="s">
        <v>82</v>
      </c>
      <c r="C29" s="20" t="s">
        <v>135</v>
      </c>
    </row>
    <row r="30">
      <c r="A30" s="275">
        <v>1660.0</v>
      </c>
      <c r="B30" s="276" t="s">
        <v>88</v>
      </c>
      <c r="C30" s="20" t="s">
        <v>91</v>
      </c>
    </row>
    <row r="31">
      <c r="A31" s="275">
        <v>1661.0</v>
      </c>
      <c r="B31" s="276" t="s">
        <v>84</v>
      </c>
      <c r="C31" s="20" t="s">
        <v>114</v>
      </c>
    </row>
    <row r="32">
      <c r="A32" s="275">
        <v>1662.0</v>
      </c>
      <c r="B32" s="276" t="s">
        <v>93</v>
      </c>
      <c r="C32" s="20" t="s">
        <v>94</v>
      </c>
    </row>
    <row r="33">
      <c r="A33" s="275">
        <v>1663.0</v>
      </c>
      <c r="B33" s="276" t="s">
        <v>82</v>
      </c>
      <c r="C33" s="20" t="s">
        <v>135</v>
      </c>
    </row>
    <row r="34">
      <c r="A34" s="275">
        <v>1664.0</v>
      </c>
      <c r="B34" s="276" t="s">
        <v>82</v>
      </c>
      <c r="C34" s="20" t="s">
        <v>135</v>
      </c>
    </row>
    <row r="35">
      <c r="A35" s="275">
        <v>1665.0</v>
      </c>
      <c r="B35" s="276" t="s">
        <v>16</v>
      </c>
      <c r="C35" s="20" t="s">
        <v>96</v>
      </c>
    </row>
    <row r="36">
      <c r="A36" s="275">
        <v>1666.0</v>
      </c>
      <c r="B36" s="276" t="s">
        <v>93</v>
      </c>
      <c r="C36" s="20" t="s">
        <v>100</v>
      </c>
    </row>
    <row r="37">
      <c r="A37" s="277">
        <v>1667.0</v>
      </c>
      <c r="B37" s="276" t="s">
        <v>93</v>
      </c>
      <c r="C37" s="20" t="s">
        <v>94</v>
      </c>
    </row>
    <row r="38">
      <c r="A38" s="275">
        <v>1668.0</v>
      </c>
      <c r="B38" s="276" t="s">
        <v>97</v>
      </c>
      <c r="C38" s="20" t="s">
        <v>136</v>
      </c>
    </row>
    <row r="39">
      <c r="A39" s="275">
        <v>1669.0</v>
      </c>
      <c r="B39" s="276" t="s">
        <v>88</v>
      </c>
      <c r="C39" s="20" t="s">
        <v>91</v>
      </c>
    </row>
    <row r="40">
      <c r="A40" s="275">
        <v>1670.0</v>
      </c>
      <c r="B40" s="276" t="s">
        <v>88</v>
      </c>
      <c r="C40" s="20" t="s">
        <v>91</v>
      </c>
    </row>
    <row r="41">
      <c r="A41" s="275">
        <v>1671.0</v>
      </c>
      <c r="B41" s="276" t="s">
        <v>97</v>
      </c>
      <c r="C41" s="20" t="s">
        <v>136</v>
      </c>
    </row>
    <row r="42">
      <c r="A42" s="275">
        <v>1672.0</v>
      </c>
      <c r="B42" s="276" t="s">
        <v>88</v>
      </c>
      <c r="C42" s="20" t="s">
        <v>91</v>
      </c>
    </row>
    <row r="43">
      <c r="A43" s="275">
        <v>1673.0</v>
      </c>
      <c r="B43" s="276" t="s">
        <v>86</v>
      </c>
      <c r="C43" s="20" t="s">
        <v>92</v>
      </c>
    </row>
    <row r="44">
      <c r="A44" s="275">
        <v>1674.0</v>
      </c>
      <c r="B44" s="276" t="s">
        <v>93</v>
      </c>
      <c r="C44" s="20" t="s">
        <v>100</v>
      </c>
    </row>
    <row r="45">
      <c r="A45" s="275">
        <v>1675.0</v>
      </c>
      <c r="B45" s="276" t="s">
        <v>93</v>
      </c>
      <c r="C45" s="20" t="s">
        <v>100</v>
      </c>
    </row>
    <row r="46">
      <c r="A46" s="275">
        <v>1676.0</v>
      </c>
      <c r="B46" s="276" t="s">
        <v>86</v>
      </c>
      <c r="C46" s="20" t="s">
        <v>92</v>
      </c>
    </row>
    <row r="47">
      <c r="A47" s="275">
        <v>1677.0</v>
      </c>
      <c r="B47" s="276" t="s">
        <v>86</v>
      </c>
      <c r="C47" s="20" t="s">
        <v>95</v>
      </c>
    </row>
    <row r="48">
      <c r="A48" s="275">
        <v>1678.0</v>
      </c>
      <c r="B48" s="276" t="s">
        <v>86</v>
      </c>
      <c r="C48" s="20" t="s">
        <v>92</v>
      </c>
    </row>
    <row r="49">
      <c r="A49" s="275">
        <v>1679.0</v>
      </c>
      <c r="B49" s="276" t="s">
        <v>97</v>
      </c>
      <c r="C49" s="20" t="s">
        <v>136</v>
      </c>
    </row>
    <row r="50">
      <c r="A50" s="275">
        <v>1680.0</v>
      </c>
      <c r="B50" s="276" t="s">
        <v>86</v>
      </c>
      <c r="C50" s="20" t="s">
        <v>92</v>
      </c>
    </row>
    <row r="51">
      <c r="A51" s="275">
        <v>1682.0</v>
      </c>
      <c r="B51" s="276" t="s">
        <v>101</v>
      </c>
      <c r="C51" s="20" t="s">
        <v>102</v>
      </c>
    </row>
    <row r="52">
      <c r="A52" s="275">
        <v>1683.0</v>
      </c>
      <c r="B52" s="276" t="s">
        <v>86</v>
      </c>
      <c r="C52" s="20" t="s">
        <v>87</v>
      </c>
    </row>
    <row r="53">
      <c r="A53" s="275">
        <v>1684.0</v>
      </c>
      <c r="B53" s="276" t="s">
        <v>16</v>
      </c>
      <c r="C53" s="20" t="s">
        <v>90</v>
      </c>
    </row>
    <row r="54">
      <c r="A54" s="275">
        <v>1685.0</v>
      </c>
      <c r="B54" s="276" t="s">
        <v>86</v>
      </c>
      <c r="C54" s="20" t="s">
        <v>87</v>
      </c>
    </row>
    <row r="55">
      <c r="A55" s="277">
        <v>1687.0</v>
      </c>
      <c r="B55" s="276" t="s">
        <v>97</v>
      </c>
      <c r="C55" s="20" t="s">
        <v>136</v>
      </c>
    </row>
    <row r="56">
      <c r="A56" s="275">
        <v>1688.0</v>
      </c>
      <c r="B56" s="276" t="s">
        <v>86</v>
      </c>
      <c r="C56" s="20" t="s">
        <v>87</v>
      </c>
    </row>
    <row r="57">
      <c r="A57" s="275">
        <v>1689.0</v>
      </c>
      <c r="B57" s="276" t="s">
        <v>86</v>
      </c>
      <c r="C57" s="20" t="s">
        <v>87</v>
      </c>
    </row>
    <row r="58">
      <c r="A58" s="275">
        <v>1690.0</v>
      </c>
      <c r="B58" s="276" t="s">
        <v>97</v>
      </c>
      <c r="C58" s="20" t="s">
        <v>136</v>
      </c>
    </row>
    <row r="59">
      <c r="A59" s="275">
        <v>1691.0</v>
      </c>
      <c r="B59" s="276" t="s">
        <v>97</v>
      </c>
      <c r="C59" s="20" t="s">
        <v>136</v>
      </c>
    </row>
    <row r="60">
      <c r="A60" s="275">
        <v>1692.0</v>
      </c>
      <c r="B60" s="276" t="s">
        <v>97</v>
      </c>
      <c r="C60" s="20" t="s">
        <v>136</v>
      </c>
    </row>
    <row r="61">
      <c r="A61" s="275">
        <v>1693.0</v>
      </c>
      <c r="B61" s="276" t="s">
        <v>84</v>
      </c>
      <c r="C61" s="20" t="s">
        <v>85</v>
      </c>
    </row>
    <row r="62">
      <c r="A62" s="275">
        <v>1694.0</v>
      </c>
      <c r="B62" s="276" t="s">
        <v>88</v>
      </c>
      <c r="C62" s="20" t="s">
        <v>89</v>
      </c>
    </row>
    <row r="63">
      <c r="A63" s="275">
        <v>1695.0</v>
      </c>
      <c r="B63" s="276" t="s">
        <v>86</v>
      </c>
      <c r="C63" s="20" t="s">
        <v>87</v>
      </c>
    </row>
    <row r="64">
      <c r="A64" s="275">
        <v>1696.0</v>
      </c>
      <c r="B64" s="276" t="s">
        <v>97</v>
      </c>
      <c r="C64" s="20" t="s">
        <v>136</v>
      </c>
    </row>
    <row r="65">
      <c r="A65" s="275">
        <v>1697.0</v>
      </c>
      <c r="B65" s="276" t="s">
        <v>86</v>
      </c>
      <c r="C65" s="20" t="s">
        <v>87</v>
      </c>
    </row>
    <row r="66">
      <c r="A66" s="275">
        <v>1698.0</v>
      </c>
      <c r="B66" s="276" t="s">
        <v>16</v>
      </c>
      <c r="C66" s="20" t="s">
        <v>112</v>
      </c>
    </row>
    <row r="67">
      <c r="A67" s="275">
        <v>1701.0</v>
      </c>
      <c r="B67" s="276" t="s">
        <v>101</v>
      </c>
      <c r="C67" s="20" t="s">
        <v>103</v>
      </c>
    </row>
    <row r="68">
      <c r="A68" s="275">
        <v>1702.0</v>
      </c>
      <c r="B68" s="276" t="s">
        <v>97</v>
      </c>
      <c r="C68" s="20" t="s">
        <v>136</v>
      </c>
    </row>
    <row r="69">
      <c r="A69" s="277">
        <v>1704.0</v>
      </c>
      <c r="B69" s="276" t="s">
        <v>86</v>
      </c>
      <c r="C69" s="20" t="s">
        <v>87</v>
      </c>
    </row>
    <row r="70">
      <c r="A70" s="275">
        <v>1705.0</v>
      </c>
      <c r="B70" s="276" t="s">
        <v>101</v>
      </c>
      <c r="C70" s="20" t="s">
        <v>103</v>
      </c>
    </row>
    <row r="71">
      <c r="A71" s="275">
        <v>1706.0</v>
      </c>
      <c r="B71" s="276" t="s">
        <v>93</v>
      </c>
      <c r="C71" s="20" t="s">
        <v>94</v>
      </c>
    </row>
    <row r="72">
      <c r="A72" s="277">
        <v>1707.0</v>
      </c>
      <c r="B72" s="276" t="s">
        <v>82</v>
      </c>
      <c r="C72" s="20" t="s">
        <v>135</v>
      </c>
    </row>
    <row r="73">
      <c r="A73" s="275">
        <v>1708.0</v>
      </c>
      <c r="B73" s="276" t="s">
        <v>88</v>
      </c>
      <c r="C73" s="20" t="s">
        <v>104</v>
      </c>
    </row>
    <row r="74">
      <c r="A74" s="275">
        <v>1709.0</v>
      </c>
      <c r="B74" s="276" t="s">
        <v>86</v>
      </c>
      <c r="C74" s="20" t="s">
        <v>113</v>
      </c>
    </row>
    <row r="75">
      <c r="A75" s="275">
        <v>1710.0</v>
      </c>
      <c r="B75" s="276" t="s">
        <v>88</v>
      </c>
      <c r="C75" s="20" t="s">
        <v>144</v>
      </c>
    </row>
    <row r="76">
      <c r="A76" s="275">
        <v>1711.0</v>
      </c>
      <c r="B76" s="276" t="s">
        <v>86</v>
      </c>
      <c r="C76" s="20" t="s">
        <v>95</v>
      </c>
    </row>
    <row r="77">
      <c r="A77" s="275">
        <v>1712.0</v>
      </c>
      <c r="B77" s="276" t="s">
        <v>88</v>
      </c>
      <c r="C77" s="20" t="s">
        <v>104</v>
      </c>
    </row>
    <row r="78">
      <c r="A78" s="275">
        <v>1713.0</v>
      </c>
      <c r="B78" s="276" t="s">
        <v>86</v>
      </c>
      <c r="C78" s="20" t="s">
        <v>87</v>
      </c>
    </row>
    <row r="79">
      <c r="A79" s="275">
        <v>1714.0</v>
      </c>
      <c r="B79" s="276" t="s">
        <v>101</v>
      </c>
      <c r="C79" s="20" t="s">
        <v>102</v>
      </c>
    </row>
    <row r="80">
      <c r="A80" s="275">
        <v>1715.0</v>
      </c>
      <c r="B80" s="276" t="s">
        <v>101</v>
      </c>
      <c r="C80" s="20" t="s">
        <v>102</v>
      </c>
    </row>
    <row r="81">
      <c r="A81" s="275">
        <v>1716.0</v>
      </c>
      <c r="B81" s="276" t="s">
        <v>101</v>
      </c>
      <c r="C81" s="20" t="s">
        <v>102</v>
      </c>
    </row>
    <row r="82">
      <c r="A82" s="275">
        <v>1717.0</v>
      </c>
      <c r="B82" s="276" t="s">
        <v>16</v>
      </c>
      <c r="C82" s="20" t="s">
        <v>96</v>
      </c>
    </row>
    <row r="83">
      <c r="A83" s="275">
        <v>1718.0</v>
      </c>
      <c r="B83" s="276" t="s">
        <v>97</v>
      </c>
      <c r="C83" s="20" t="s">
        <v>136</v>
      </c>
    </row>
    <row r="84">
      <c r="A84" s="275">
        <v>1719.0</v>
      </c>
      <c r="B84" s="276" t="s">
        <v>86</v>
      </c>
      <c r="C84" s="20" t="s">
        <v>107</v>
      </c>
    </row>
    <row r="85">
      <c r="A85" s="277">
        <v>1720.0</v>
      </c>
      <c r="B85" s="276" t="s">
        <v>86</v>
      </c>
      <c r="C85" s="20" t="s">
        <v>87</v>
      </c>
    </row>
    <row r="86">
      <c r="A86" s="275">
        <v>1721.0</v>
      </c>
      <c r="B86" s="276" t="s">
        <v>101</v>
      </c>
      <c r="C86" s="20" t="s">
        <v>103</v>
      </c>
    </row>
    <row r="87">
      <c r="A87" s="275">
        <v>1722.0</v>
      </c>
      <c r="B87" s="276" t="s">
        <v>101</v>
      </c>
      <c r="C87" s="20" t="s">
        <v>103</v>
      </c>
    </row>
    <row r="88">
      <c r="A88" s="275">
        <v>1723.0</v>
      </c>
      <c r="B88" s="276" t="s">
        <v>101</v>
      </c>
      <c r="C88" s="20" t="s">
        <v>102</v>
      </c>
    </row>
    <row r="89">
      <c r="A89" s="275">
        <v>1724.0</v>
      </c>
      <c r="B89" s="276" t="s">
        <v>86</v>
      </c>
      <c r="C89" s="20" t="s">
        <v>92</v>
      </c>
    </row>
    <row r="90">
      <c r="A90" s="275">
        <v>1725.0</v>
      </c>
      <c r="B90" s="276" t="s">
        <v>101</v>
      </c>
      <c r="C90" s="20" t="s">
        <v>102</v>
      </c>
    </row>
    <row r="91">
      <c r="A91" s="275">
        <v>1726.0</v>
      </c>
      <c r="B91" s="276" t="s">
        <v>86</v>
      </c>
      <c r="C91" s="20" t="s">
        <v>107</v>
      </c>
    </row>
    <row r="92">
      <c r="A92" s="275">
        <v>1727.0</v>
      </c>
      <c r="B92" s="276" t="s">
        <v>97</v>
      </c>
      <c r="C92" s="20" t="s">
        <v>136</v>
      </c>
    </row>
    <row r="93">
      <c r="A93" s="275">
        <v>1728.0</v>
      </c>
      <c r="B93" s="276" t="s">
        <v>101</v>
      </c>
      <c r="C93" s="20" t="s">
        <v>102</v>
      </c>
    </row>
    <row r="94">
      <c r="A94" s="275">
        <v>1729.0</v>
      </c>
      <c r="B94" s="276" t="s">
        <v>101</v>
      </c>
      <c r="C94" s="20" t="s">
        <v>102</v>
      </c>
    </row>
    <row r="95">
      <c r="A95" s="275">
        <v>1730.0</v>
      </c>
      <c r="B95" s="276" t="s">
        <v>101</v>
      </c>
      <c r="C95" s="20" t="s">
        <v>102</v>
      </c>
    </row>
    <row r="96">
      <c r="A96" s="275">
        <v>1731.0</v>
      </c>
      <c r="B96" s="276" t="s">
        <v>86</v>
      </c>
      <c r="C96" s="20" t="s">
        <v>87</v>
      </c>
    </row>
    <row r="97">
      <c r="A97" s="275">
        <v>1732.0</v>
      </c>
      <c r="B97" s="276" t="s">
        <v>93</v>
      </c>
      <c r="C97" s="20" t="s">
        <v>94</v>
      </c>
    </row>
    <row r="98">
      <c r="A98" s="275">
        <v>1733.0</v>
      </c>
      <c r="B98" s="276" t="s">
        <v>97</v>
      </c>
      <c r="C98" s="20" t="s">
        <v>136</v>
      </c>
    </row>
    <row r="99">
      <c r="A99" s="275">
        <v>1734.0</v>
      </c>
      <c r="B99" s="276" t="s">
        <v>88</v>
      </c>
      <c r="C99" s="20" t="s">
        <v>89</v>
      </c>
    </row>
    <row r="100">
      <c r="A100" s="277">
        <v>1735.0</v>
      </c>
      <c r="B100" s="276" t="s">
        <v>86</v>
      </c>
      <c r="C100" s="20" t="s">
        <v>87</v>
      </c>
    </row>
    <row r="101">
      <c r="A101" s="275">
        <v>1736.0</v>
      </c>
      <c r="B101" s="276" t="s">
        <v>101</v>
      </c>
      <c r="C101" s="20" t="s">
        <v>103</v>
      </c>
    </row>
    <row r="102">
      <c r="A102" s="275">
        <v>1737.0</v>
      </c>
      <c r="B102" s="276" t="s">
        <v>86</v>
      </c>
      <c r="C102" s="20" t="s">
        <v>107</v>
      </c>
    </row>
    <row r="103">
      <c r="A103" s="275">
        <v>1738.0</v>
      </c>
      <c r="B103" s="276" t="s">
        <v>101</v>
      </c>
      <c r="C103" s="20" t="s">
        <v>103</v>
      </c>
    </row>
    <row r="104">
      <c r="A104" s="275">
        <v>1739.0</v>
      </c>
      <c r="B104" s="276" t="s">
        <v>101</v>
      </c>
      <c r="C104" s="20" t="s">
        <v>102</v>
      </c>
    </row>
    <row r="105">
      <c r="A105" s="275">
        <v>1740.0</v>
      </c>
      <c r="B105" s="276" t="s">
        <v>16</v>
      </c>
      <c r="C105" s="20" t="s">
        <v>96</v>
      </c>
    </row>
    <row r="106">
      <c r="A106" s="275">
        <v>1741.0</v>
      </c>
      <c r="B106" s="276" t="s">
        <v>108</v>
      </c>
      <c r="C106" s="20" t="s">
        <v>115</v>
      </c>
    </row>
    <row r="107">
      <c r="A107" s="277">
        <v>1742.0</v>
      </c>
      <c r="B107" s="276" t="s">
        <v>86</v>
      </c>
      <c r="C107" s="20" t="s">
        <v>95</v>
      </c>
    </row>
    <row r="108">
      <c r="A108" s="275">
        <v>1743.0</v>
      </c>
      <c r="B108" s="276" t="s">
        <v>84</v>
      </c>
      <c r="C108" s="20" t="s">
        <v>85</v>
      </c>
    </row>
    <row r="109">
      <c r="A109" s="275">
        <v>1745.0</v>
      </c>
      <c r="B109" s="276" t="s">
        <v>93</v>
      </c>
      <c r="C109" s="20" t="s">
        <v>94</v>
      </c>
    </row>
    <row r="110">
      <c r="A110" s="275">
        <v>1746.0</v>
      </c>
      <c r="B110" s="276" t="s">
        <v>101</v>
      </c>
      <c r="C110" s="20" t="s">
        <v>103</v>
      </c>
    </row>
    <row r="111">
      <c r="A111" s="275">
        <v>1747.0</v>
      </c>
      <c r="B111" s="276" t="s">
        <v>101</v>
      </c>
      <c r="C111" s="20" t="s">
        <v>103</v>
      </c>
    </row>
    <row r="112">
      <c r="A112" s="275">
        <v>1748.0</v>
      </c>
      <c r="B112" s="276" t="s">
        <v>97</v>
      </c>
      <c r="C112" s="20" t="s">
        <v>136</v>
      </c>
    </row>
    <row r="113">
      <c r="A113" s="275">
        <v>1749.0</v>
      </c>
      <c r="B113" s="276" t="s">
        <v>84</v>
      </c>
      <c r="C113" s="20" t="s">
        <v>85</v>
      </c>
    </row>
    <row r="114">
      <c r="A114" s="275">
        <v>1750.0</v>
      </c>
      <c r="B114" s="276" t="s">
        <v>93</v>
      </c>
      <c r="C114" s="20" t="s">
        <v>94</v>
      </c>
    </row>
    <row r="115">
      <c r="A115" s="275">
        <v>1751.0</v>
      </c>
      <c r="B115" s="276" t="s">
        <v>84</v>
      </c>
      <c r="C115" s="20" t="s">
        <v>85</v>
      </c>
    </row>
    <row r="116">
      <c r="A116" s="275">
        <v>1752.0</v>
      </c>
      <c r="B116" s="276" t="s">
        <v>84</v>
      </c>
      <c r="C116" s="20" t="s">
        <v>85</v>
      </c>
    </row>
    <row r="117">
      <c r="A117" s="275">
        <v>1753.0</v>
      </c>
      <c r="B117" s="276" t="s">
        <v>101</v>
      </c>
      <c r="C117" s="20" t="s">
        <v>103</v>
      </c>
    </row>
    <row r="118">
      <c r="A118" s="277">
        <v>1754.0</v>
      </c>
      <c r="B118" s="276" t="s">
        <v>86</v>
      </c>
      <c r="C118" s="20" t="s">
        <v>87</v>
      </c>
    </row>
    <row r="119">
      <c r="A119" s="275">
        <v>1755.0</v>
      </c>
      <c r="B119" s="276" t="s">
        <v>101</v>
      </c>
      <c r="C119" s="20" t="s">
        <v>102</v>
      </c>
    </row>
    <row r="120">
      <c r="A120" s="278">
        <v>1756.0</v>
      </c>
      <c r="B120" s="276" t="s">
        <v>97</v>
      </c>
      <c r="C120" s="20" t="s">
        <v>136</v>
      </c>
    </row>
    <row r="121">
      <c r="A121" s="275">
        <v>1757.0</v>
      </c>
      <c r="B121" s="276" t="s">
        <v>86</v>
      </c>
      <c r="C121" s="20" t="s">
        <v>87</v>
      </c>
    </row>
    <row r="122">
      <c r="A122" s="275">
        <v>1758.0</v>
      </c>
      <c r="B122" s="276" t="s">
        <v>101</v>
      </c>
      <c r="C122" s="20" t="s">
        <v>102</v>
      </c>
    </row>
    <row r="123">
      <c r="A123" s="275">
        <v>1759.0</v>
      </c>
      <c r="B123" s="276" t="s">
        <v>84</v>
      </c>
      <c r="C123" s="20" t="s">
        <v>85</v>
      </c>
    </row>
    <row r="124">
      <c r="A124" s="275">
        <v>1760.0</v>
      </c>
      <c r="B124" s="276" t="s">
        <v>86</v>
      </c>
      <c r="C124" s="20" t="s">
        <v>111</v>
      </c>
    </row>
    <row r="125">
      <c r="A125" s="275">
        <v>1761.0</v>
      </c>
      <c r="B125" s="276" t="s">
        <v>101</v>
      </c>
      <c r="C125" s="20" t="s">
        <v>103</v>
      </c>
    </row>
    <row r="126">
      <c r="A126" s="275">
        <v>1762.0</v>
      </c>
      <c r="B126" s="276" t="s">
        <v>86</v>
      </c>
      <c r="C126" s="20" t="s">
        <v>95</v>
      </c>
    </row>
    <row r="127">
      <c r="A127" s="275">
        <v>1763.0</v>
      </c>
      <c r="B127" s="276" t="s">
        <v>86</v>
      </c>
      <c r="C127" s="20" t="s">
        <v>107</v>
      </c>
    </row>
    <row r="128">
      <c r="A128" s="275">
        <v>1764.0</v>
      </c>
      <c r="B128" s="276" t="s">
        <v>16</v>
      </c>
      <c r="C128" s="20" t="s">
        <v>112</v>
      </c>
    </row>
    <row r="129">
      <c r="A129" s="275">
        <v>1765.0</v>
      </c>
      <c r="B129" s="276" t="s">
        <v>88</v>
      </c>
      <c r="C129" s="20" t="s">
        <v>89</v>
      </c>
    </row>
    <row r="130">
      <c r="A130" s="277">
        <v>1766.0</v>
      </c>
      <c r="B130" s="276" t="s">
        <v>16</v>
      </c>
      <c r="C130" s="20" t="s">
        <v>96</v>
      </c>
    </row>
    <row r="131">
      <c r="A131" s="275">
        <v>1767.0</v>
      </c>
      <c r="B131" s="276" t="s">
        <v>86</v>
      </c>
      <c r="C131" s="20" t="s">
        <v>87</v>
      </c>
    </row>
    <row r="132">
      <c r="A132" s="275">
        <v>1768.0</v>
      </c>
      <c r="B132" s="276" t="s">
        <v>86</v>
      </c>
      <c r="C132" s="20" t="s">
        <v>95</v>
      </c>
    </row>
    <row r="133">
      <c r="A133" s="275">
        <v>1769.0</v>
      </c>
      <c r="B133" s="276" t="s">
        <v>93</v>
      </c>
      <c r="C133" s="20" t="s">
        <v>94</v>
      </c>
    </row>
    <row r="134">
      <c r="A134" s="275">
        <v>1770.0</v>
      </c>
      <c r="B134" s="276" t="s">
        <v>101</v>
      </c>
      <c r="C134" s="20" t="s">
        <v>102</v>
      </c>
    </row>
    <row r="135">
      <c r="A135" s="275">
        <v>1774.0</v>
      </c>
      <c r="B135" s="276" t="s">
        <v>97</v>
      </c>
      <c r="C135" s="20" t="s">
        <v>136</v>
      </c>
    </row>
    <row r="136">
      <c r="A136" s="275">
        <v>1777.0</v>
      </c>
      <c r="B136" s="276" t="s">
        <v>84</v>
      </c>
      <c r="C136" s="20" t="s">
        <v>85</v>
      </c>
    </row>
    <row r="137">
      <c r="A137" s="277">
        <v>1778.0</v>
      </c>
      <c r="B137" s="276" t="s">
        <v>88</v>
      </c>
      <c r="C137" s="20" t="s">
        <v>104</v>
      </c>
    </row>
    <row r="138">
      <c r="A138" s="275">
        <v>1779.0</v>
      </c>
      <c r="B138" s="276" t="s">
        <v>86</v>
      </c>
      <c r="C138" s="20" t="s">
        <v>113</v>
      </c>
    </row>
    <row r="139">
      <c r="A139" s="275">
        <v>1780.0</v>
      </c>
      <c r="B139" s="276" t="s">
        <v>86</v>
      </c>
      <c r="C139" s="20" t="s">
        <v>106</v>
      </c>
    </row>
    <row r="140">
      <c r="A140" s="275">
        <v>1782.0</v>
      </c>
      <c r="B140" s="276" t="s">
        <v>86</v>
      </c>
      <c r="C140" s="20" t="s">
        <v>113</v>
      </c>
    </row>
    <row r="141">
      <c r="A141" s="275">
        <v>1783.0</v>
      </c>
      <c r="B141" s="276" t="s">
        <v>84</v>
      </c>
      <c r="C141" s="20" t="s">
        <v>85</v>
      </c>
    </row>
    <row r="142">
      <c r="A142" s="275">
        <v>1784.0</v>
      </c>
      <c r="B142" s="276" t="s">
        <v>88</v>
      </c>
      <c r="C142" s="20" t="s">
        <v>104</v>
      </c>
    </row>
    <row r="143">
      <c r="A143" s="275">
        <v>1785.0</v>
      </c>
      <c r="B143" s="276" t="s">
        <v>93</v>
      </c>
      <c r="C143" s="20" t="s">
        <v>94</v>
      </c>
    </row>
    <row r="144">
      <c r="A144" s="275">
        <v>1786.0</v>
      </c>
      <c r="B144" s="276" t="s">
        <v>88</v>
      </c>
      <c r="C144" s="20" t="s">
        <v>104</v>
      </c>
    </row>
    <row r="145">
      <c r="A145" s="275">
        <v>1787.0</v>
      </c>
      <c r="B145" s="276" t="s">
        <v>88</v>
      </c>
      <c r="C145" s="20" t="s">
        <v>104</v>
      </c>
    </row>
    <row r="146">
      <c r="A146" s="275">
        <v>1788.0</v>
      </c>
      <c r="B146" s="276" t="s">
        <v>97</v>
      </c>
      <c r="C146" s="20" t="s">
        <v>136</v>
      </c>
    </row>
    <row r="147">
      <c r="A147" s="275">
        <v>1789.0</v>
      </c>
      <c r="B147" s="276" t="s">
        <v>16</v>
      </c>
      <c r="C147" s="20" t="s">
        <v>112</v>
      </c>
    </row>
    <row r="148">
      <c r="A148" s="275">
        <v>1790.0</v>
      </c>
      <c r="B148" s="276" t="s">
        <v>16</v>
      </c>
      <c r="C148" s="20" t="s">
        <v>139</v>
      </c>
    </row>
    <row r="149">
      <c r="A149" s="275">
        <v>1791.0</v>
      </c>
      <c r="B149" s="276" t="s">
        <v>16</v>
      </c>
      <c r="C149" s="20" t="s">
        <v>139</v>
      </c>
    </row>
    <row r="150">
      <c r="A150" s="275">
        <v>1792.0</v>
      </c>
      <c r="B150" s="276" t="s">
        <v>16</v>
      </c>
      <c r="C150" s="20" t="s">
        <v>112</v>
      </c>
    </row>
    <row r="151">
      <c r="A151" s="275">
        <v>1793.0</v>
      </c>
      <c r="B151" s="276" t="s">
        <v>16</v>
      </c>
      <c r="C151" s="20" t="s">
        <v>112</v>
      </c>
    </row>
    <row r="152">
      <c r="A152" s="275">
        <v>1794.0</v>
      </c>
      <c r="B152" s="276" t="s">
        <v>97</v>
      </c>
      <c r="C152" s="20" t="s">
        <v>136</v>
      </c>
    </row>
    <row r="153">
      <c r="A153" s="275">
        <v>1795.0</v>
      </c>
      <c r="B153" s="276" t="s">
        <v>86</v>
      </c>
      <c r="C153" s="20" t="s">
        <v>87</v>
      </c>
    </row>
    <row r="154">
      <c r="A154" s="275">
        <v>1796.0</v>
      </c>
      <c r="B154" s="276" t="s">
        <v>97</v>
      </c>
      <c r="C154" s="20" t="s">
        <v>136</v>
      </c>
    </row>
    <row r="155">
      <c r="A155" s="275">
        <v>1797.0</v>
      </c>
      <c r="B155" s="276" t="s">
        <v>16</v>
      </c>
      <c r="C155" s="20" t="s">
        <v>112</v>
      </c>
    </row>
    <row r="156">
      <c r="A156" s="275">
        <v>1798.0</v>
      </c>
      <c r="B156" s="276" t="s">
        <v>101</v>
      </c>
      <c r="C156" s="20" t="s">
        <v>103</v>
      </c>
    </row>
    <row r="157">
      <c r="A157" s="275">
        <v>1799.0</v>
      </c>
      <c r="B157" s="276" t="s">
        <v>16</v>
      </c>
      <c r="C157" s="20" t="s">
        <v>140</v>
      </c>
    </row>
    <row r="158">
      <c r="A158" s="275">
        <v>1800.0</v>
      </c>
      <c r="B158" s="276" t="s">
        <v>16</v>
      </c>
      <c r="C158" s="20" t="s">
        <v>140</v>
      </c>
    </row>
    <row r="159">
      <c r="A159" s="275">
        <v>1801.0</v>
      </c>
      <c r="B159" s="276" t="s">
        <v>16</v>
      </c>
      <c r="C159" s="20" t="s">
        <v>140</v>
      </c>
    </row>
    <row r="160">
      <c r="A160" s="275">
        <v>1802.0</v>
      </c>
      <c r="B160" s="276" t="s">
        <v>84</v>
      </c>
      <c r="C160" s="20" t="s">
        <v>85</v>
      </c>
    </row>
    <row r="161">
      <c r="A161" s="275">
        <v>1803.0</v>
      </c>
      <c r="B161" s="276" t="s">
        <v>16</v>
      </c>
      <c r="C161" s="20" t="s">
        <v>140</v>
      </c>
    </row>
    <row r="162">
      <c r="A162" s="275">
        <v>1804.0</v>
      </c>
      <c r="B162" s="276" t="s">
        <v>16</v>
      </c>
      <c r="C162" s="20" t="s">
        <v>139</v>
      </c>
    </row>
    <row r="163">
      <c r="A163" s="275">
        <v>1805.0</v>
      </c>
      <c r="B163" s="276" t="s">
        <v>16</v>
      </c>
      <c r="C163" s="20" t="s">
        <v>140</v>
      </c>
    </row>
    <row r="164">
      <c r="A164" s="275">
        <v>1806.0</v>
      </c>
      <c r="B164" s="276" t="s">
        <v>16</v>
      </c>
      <c r="C164" s="20" t="s">
        <v>96</v>
      </c>
    </row>
    <row r="165">
      <c r="A165" s="275">
        <v>1807.0</v>
      </c>
      <c r="B165" s="276" t="s">
        <v>84</v>
      </c>
      <c r="C165" s="20" t="s">
        <v>85</v>
      </c>
    </row>
    <row r="166">
      <c r="A166" s="275">
        <v>1808.0</v>
      </c>
      <c r="B166" s="276" t="s">
        <v>16</v>
      </c>
      <c r="C166" s="20" t="s">
        <v>140</v>
      </c>
    </row>
    <row r="167">
      <c r="A167" s="275">
        <v>1809.0</v>
      </c>
      <c r="B167" s="276" t="s">
        <v>84</v>
      </c>
      <c r="C167" s="20" t="s">
        <v>114</v>
      </c>
    </row>
    <row r="168">
      <c r="A168" s="275">
        <v>1810.0</v>
      </c>
      <c r="B168" s="276" t="s">
        <v>86</v>
      </c>
      <c r="C168" s="20" t="s">
        <v>95</v>
      </c>
    </row>
    <row r="169">
      <c r="A169" s="275">
        <v>1811.0</v>
      </c>
      <c r="B169" s="276" t="s">
        <v>86</v>
      </c>
      <c r="C169" s="20" t="s">
        <v>95</v>
      </c>
    </row>
    <row r="170">
      <c r="A170" s="275">
        <v>1812.0</v>
      </c>
      <c r="B170" s="276" t="s">
        <v>93</v>
      </c>
      <c r="C170" s="20" t="s">
        <v>100</v>
      </c>
    </row>
    <row r="171">
      <c r="A171" s="275">
        <v>1813.0</v>
      </c>
      <c r="B171" s="276" t="s">
        <v>101</v>
      </c>
      <c r="C171" s="20" t="s">
        <v>103</v>
      </c>
    </row>
    <row r="172">
      <c r="A172" s="275">
        <v>1814.0</v>
      </c>
      <c r="B172" s="276" t="s">
        <v>101</v>
      </c>
      <c r="C172" s="20" t="s">
        <v>102</v>
      </c>
    </row>
    <row r="173">
      <c r="A173" s="275">
        <v>1815.0</v>
      </c>
      <c r="B173" s="276" t="s">
        <v>101</v>
      </c>
      <c r="C173" s="20" t="s">
        <v>102</v>
      </c>
    </row>
    <row r="174">
      <c r="A174" s="275">
        <v>1816.0</v>
      </c>
      <c r="B174" s="276" t="s">
        <v>101</v>
      </c>
      <c r="C174" s="20" t="s">
        <v>103</v>
      </c>
    </row>
    <row r="175">
      <c r="A175" s="275">
        <v>1817.0</v>
      </c>
      <c r="B175" s="276" t="s">
        <v>101</v>
      </c>
      <c r="C175" s="20" t="s">
        <v>103</v>
      </c>
    </row>
    <row r="176">
      <c r="A176" s="275">
        <v>1818.0</v>
      </c>
      <c r="B176" s="276" t="s">
        <v>101</v>
      </c>
      <c r="C176" s="20" t="s">
        <v>103</v>
      </c>
    </row>
    <row r="177">
      <c r="A177" s="275">
        <v>1819.0</v>
      </c>
      <c r="B177" s="276" t="s">
        <v>101</v>
      </c>
      <c r="C177" s="20" t="s">
        <v>103</v>
      </c>
    </row>
    <row r="178">
      <c r="A178" s="275">
        <v>1820.0</v>
      </c>
      <c r="B178" s="276" t="s">
        <v>101</v>
      </c>
      <c r="C178" s="20" t="s">
        <v>103</v>
      </c>
    </row>
    <row r="179">
      <c r="A179" s="275">
        <v>1821.0</v>
      </c>
      <c r="B179" s="276" t="s">
        <v>93</v>
      </c>
      <c r="C179" s="20" t="s">
        <v>94</v>
      </c>
    </row>
    <row r="180">
      <c r="A180" s="275">
        <v>1822.0</v>
      </c>
      <c r="B180" s="276" t="s">
        <v>16</v>
      </c>
      <c r="C180" s="20" t="s">
        <v>137</v>
      </c>
    </row>
    <row r="181">
      <c r="A181" s="275">
        <v>1823.0</v>
      </c>
      <c r="B181" s="276" t="s">
        <v>108</v>
      </c>
      <c r="C181" s="20" t="s">
        <v>115</v>
      </c>
    </row>
    <row r="182">
      <c r="A182" s="275">
        <v>1824.0</v>
      </c>
      <c r="B182" s="276" t="s">
        <v>101</v>
      </c>
      <c r="C182" s="20" t="s">
        <v>103</v>
      </c>
    </row>
    <row r="183">
      <c r="A183" s="275">
        <v>1825.0</v>
      </c>
      <c r="B183" s="276" t="s">
        <v>93</v>
      </c>
      <c r="C183" s="20" t="s">
        <v>94</v>
      </c>
    </row>
    <row r="184">
      <c r="A184" s="275">
        <v>1826.0</v>
      </c>
      <c r="B184" s="276" t="s">
        <v>101</v>
      </c>
      <c r="C184" s="20" t="s">
        <v>103</v>
      </c>
    </row>
    <row r="185">
      <c r="A185" s="275">
        <v>1827.0</v>
      </c>
      <c r="B185" s="276" t="s">
        <v>84</v>
      </c>
      <c r="C185" s="20" t="s">
        <v>114</v>
      </c>
    </row>
    <row r="186">
      <c r="A186" s="275">
        <v>1828.0</v>
      </c>
      <c r="B186" s="276" t="s">
        <v>93</v>
      </c>
      <c r="C186" s="20" t="s">
        <v>94</v>
      </c>
    </row>
    <row r="187">
      <c r="A187" s="275">
        <v>1829.0</v>
      </c>
      <c r="B187" s="276" t="s">
        <v>93</v>
      </c>
      <c r="C187" s="20" t="s">
        <v>94</v>
      </c>
    </row>
    <row r="188">
      <c r="A188" s="279">
        <v>1830.0</v>
      </c>
      <c r="B188" s="276" t="s">
        <v>88</v>
      </c>
      <c r="C188" s="20" t="s">
        <v>89</v>
      </c>
    </row>
    <row r="189">
      <c r="A189" s="280">
        <v>1831.0</v>
      </c>
      <c r="B189" s="276" t="s">
        <v>84</v>
      </c>
      <c r="C189" s="20" t="s">
        <v>85</v>
      </c>
    </row>
    <row r="190">
      <c r="A190" s="280">
        <v>1832.0</v>
      </c>
      <c r="B190" s="276" t="s">
        <v>84</v>
      </c>
      <c r="C190" s="20" t="s">
        <v>114</v>
      </c>
    </row>
    <row r="191">
      <c r="A191" s="275">
        <v>1833.0</v>
      </c>
      <c r="B191" s="276" t="s">
        <v>84</v>
      </c>
      <c r="C191" s="20" t="s">
        <v>85</v>
      </c>
    </row>
    <row r="192">
      <c r="A192" s="280">
        <v>1834.0</v>
      </c>
      <c r="B192" s="276" t="s">
        <v>16</v>
      </c>
      <c r="C192" s="20" t="s">
        <v>140</v>
      </c>
    </row>
    <row r="193">
      <c r="A193" s="275">
        <v>1835.0</v>
      </c>
      <c r="B193" s="276" t="s">
        <v>88</v>
      </c>
      <c r="C193" s="20" t="s">
        <v>104</v>
      </c>
    </row>
    <row r="194">
      <c r="A194" s="277">
        <v>1836.0</v>
      </c>
      <c r="B194" s="276" t="s">
        <v>84</v>
      </c>
      <c r="C194" s="20" t="s">
        <v>114</v>
      </c>
    </row>
    <row r="195">
      <c r="A195" s="275">
        <v>1837.0</v>
      </c>
      <c r="B195" s="276" t="s">
        <v>84</v>
      </c>
      <c r="C195" s="20" t="s">
        <v>85</v>
      </c>
    </row>
    <row r="196">
      <c r="A196" s="275">
        <v>1838.0</v>
      </c>
      <c r="B196" s="276" t="s">
        <v>84</v>
      </c>
      <c r="C196" s="20" t="s">
        <v>85</v>
      </c>
    </row>
    <row r="197">
      <c r="A197" s="275">
        <v>1839.0</v>
      </c>
      <c r="B197" s="276" t="s">
        <v>84</v>
      </c>
      <c r="C197" s="20" t="s">
        <v>85</v>
      </c>
    </row>
    <row r="198">
      <c r="A198" s="275">
        <v>1846.0</v>
      </c>
      <c r="B198" s="276" t="s">
        <v>16</v>
      </c>
      <c r="C198" s="20" t="s">
        <v>112</v>
      </c>
    </row>
    <row r="199">
      <c r="A199" s="275">
        <v>1847.0</v>
      </c>
      <c r="B199" s="276" t="s">
        <v>93</v>
      </c>
      <c r="C199" s="20" t="s">
        <v>94</v>
      </c>
    </row>
    <row r="200">
      <c r="A200" s="275">
        <v>1848.0</v>
      </c>
      <c r="B200" s="276" t="s">
        <v>16</v>
      </c>
      <c r="C200" s="20" t="s">
        <v>137</v>
      </c>
    </row>
    <row r="201">
      <c r="A201" s="275">
        <v>1849.0</v>
      </c>
      <c r="B201" s="276" t="s">
        <v>93</v>
      </c>
      <c r="C201" s="20" t="s">
        <v>94</v>
      </c>
    </row>
    <row r="202">
      <c r="A202" s="275">
        <v>1850.0</v>
      </c>
      <c r="B202" s="276" t="s">
        <v>93</v>
      </c>
      <c r="C202" s="20" t="s">
        <v>94</v>
      </c>
    </row>
    <row r="203">
      <c r="A203" s="275">
        <v>1851.0</v>
      </c>
      <c r="B203" s="276" t="s">
        <v>97</v>
      </c>
      <c r="C203" s="20" t="s">
        <v>136</v>
      </c>
    </row>
    <row r="204">
      <c r="A204" s="275">
        <v>1852.0</v>
      </c>
      <c r="B204" s="276" t="s">
        <v>93</v>
      </c>
      <c r="C204" s="20" t="s">
        <v>94</v>
      </c>
    </row>
    <row r="205">
      <c r="A205" s="275">
        <v>1853.0</v>
      </c>
      <c r="B205" s="276" t="s">
        <v>16</v>
      </c>
      <c r="C205" s="20" t="s">
        <v>139</v>
      </c>
    </row>
    <row r="206">
      <c r="A206" s="277">
        <v>1854.0</v>
      </c>
      <c r="B206" s="276" t="s">
        <v>86</v>
      </c>
      <c r="C206" s="20" t="s">
        <v>111</v>
      </c>
    </row>
    <row r="207">
      <c r="A207" s="275">
        <v>1855.0</v>
      </c>
      <c r="B207" s="276" t="s">
        <v>93</v>
      </c>
      <c r="C207" s="20" t="s">
        <v>94</v>
      </c>
    </row>
    <row r="208">
      <c r="A208" s="275">
        <v>1856.0</v>
      </c>
      <c r="B208" s="276" t="s">
        <v>86</v>
      </c>
      <c r="C208" s="20" t="s">
        <v>111</v>
      </c>
    </row>
    <row r="209">
      <c r="A209" s="275">
        <v>1857.0</v>
      </c>
      <c r="B209" s="276" t="s">
        <v>86</v>
      </c>
      <c r="C209" s="20" t="s">
        <v>111</v>
      </c>
    </row>
    <row r="210">
      <c r="A210" s="275">
        <v>1858.0</v>
      </c>
      <c r="B210" s="276" t="s">
        <v>86</v>
      </c>
      <c r="C210" s="20" t="s">
        <v>107</v>
      </c>
    </row>
    <row r="211">
      <c r="A211" s="275">
        <v>1859.0</v>
      </c>
      <c r="B211" s="276" t="s">
        <v>93</v>
      </c>
      <c r="C211" s="20" t="s">
        <v>94</v>
      </c>
    </row>
    <row r="212">
      <c r="A212" s="275">
        <v>1860.0</v>
      </c>
      <c r="B212" s="276" t="s">
        <v>86</v>
      </c>
      <c r="C212" s="20" t="s">
        <v>107</v>
      </c>
    </row>
    <row r="213">
      <c r="A213" s="275">
        <v>1861.0</v>
      </c>
      <c r="B213" s="276" t="s">
        <v>86</v>
      </c>
      <c r="C213" s="20" t="s">
        <v>107</v>
      </c>
    </row>
    <row r="214">
      <c r="A214" s="275">
        <v>1862.0</v>
      </c>
      <c r="B214" s="276" t="s">
        <v>93</v>
      </c>
      <c r="C214" s="20" t="s">
        <v>94</v>
      </c>
    </row>
    <row r="215">
      <c r="A215" s="275">
        <v>1863.0</v>
      </c>
      <c r="B215" s="276" t="s">
        <v>86</v>
      </c>
      <c r="C215" s="20" t="s">
        <v>92</v>
      </c>
    </row>
    <row r="216">
      <c r="A216" s="275">
        <v>1864.0</v>
      </c>
      <c r="B216" s="276" t="s">
        <v>84</v>
      </c>
      <c r="C216" s="20" t="s">
        <v>85</v>
      </c>
    </row>
    <row r="217">
      <c r="A217" s="275">
        <v>1865.0</v>
      </c>
      <c r="B217" s="276" t="s">
        <v>93</v>
      </c>
      <c r="C217" s="20" t="s">
        <v>94</v>
      </c>
    </row>
    <row r="218">
      <c r="A218" s="275">
        <v>1866.0</v>
      </c>
      <c r="B218" s="276" t="s">
        <v>86</v>
      </c>
      <c r="C218" s="20" t="s">
        <v>107</v>
      </c>
    </row>
    <row r="219">
      <c r="A219" s="275">
        <v>1867.0</v>
      </c>
      <c r="B219" s="276" t="s">
        <v>93</v>
      </c>
      <c r="C219" s="20" t="s">
        <v>94</v>
      </c>
    </row>
    <row r="220">
      <c r="A220" s="275">
        <v>1868.0</v>
      </c>
      <c r="B220" s="276" t="s">
        <v>88</v>
      </c>
      <c r="C220" s="20" t="s">
        <v>104</v>
      </c>
    </row>
    <row r="221">
      <c r="A221" s="275">
        <v>1869.0</v>
      </c>
      <c r="B221" s="276" t="s">
        <v>93</v>
      </c>
      <c r="C221" s="20" t="s">
        <v>94</v>
      </c>
    </row>
    <row r="222">
      <c r="A222" s="275">
        <v>1870.0</v>
      </c>
      <c r="B222" s="276" t="s">
        <v>93</v>
      </c>
      <c r="C222" s="20" t="s">
        <v>94</v>
      </c>
    </row>
    <row r="223">
      <c r="A223" s="275">
        <v>1871.0</v>
      </c>
      <c r="B223" s="276" t="s">
        <v>93</v>
      </c>
      <c r="C223" s="20" t="s">
        <v>94</v>
      </c>
    </row>
    <row r="224">
      <c r="A224" s="275">
        <v>1872.0</v>
      </c>
      <c r="B224" s="276" t="s">
        <v>93</v>
      </c>
      <c r="C224" s="20" t="s">
        <v>94</v>
      </c>
    </row>
    <row r="225">
      <c r="A225" s="275">
        <v>1873.0</v>
      </c>
      <c r="B225" s="276" t="s">
        <v>93</v>
      </c>
      <c r="C225" s="20" t="s">
        <v>94</v>
      </c>
    </row>
    <row r="226">
      <c r="A226" s="275">
        <v>1874.0</v>
      </c>
      <c r="B226" s="276" t="s">
        <v>93</v>
      </c>
      <c r="C226" s="20" t="s">
        <v>94</v>
      </c>
    </row>
    <row r="227">
      <c r="A227" s="275">
        <v>1875.0</v>
      </c>
      <c r="B227" s="276" t="s">
        <v>93</v>
      </c>
      <c r="C227" s="20" t="s">
        <v>94</v>
      </c>
    </row>
    <row r="228">
      <c r="A228" s="275">
        <v>1876.0</v>
      </c>
      <c r="B228" s="276" t="s">
        <v>93</v>
      </c>
      <c r="C228" s="20" t="s">
        <v>94</v>
      </c>
    </row>
    <row r="229">
      <c r="A229" s="275">
        <v>1877.0</v>
      </c>
      <c r="B229" s="276" t="s">
        <v>93</v>
      </c>
      <c r="C229" s="20" t="s">
        <v>94</v>
      </c>
    </row>
    <row r="230">
      <c r="A230" s="275">
        <v>1878.0</v>
      </c>
      <c r="B230" s="276" t="s">
        <v>93</v>
      </c>
      <c r="C230" s="20" t="s">
        <v>94</v>
      </c>
    </row>
    <row r="231">
      <c r="A231" s="275">
        <v>1879.0</v>
      </c>
      <c r="B231" s="276" t="s">
        <v>93</v>
      </c>
      <c r="C231" s="20" t="s">
        <v>94</v>
      </c>
    </row>
    <row r="232">
      <c r="A232" s="275">
        <v>1880.0</v>
      </c>
      <c r="B232" s="276" t="s">
        <v>93</v>
      </c>
      <c r="C232" s="20" t="s">
        <v>94</v>
      </c>
    </row>
    <row r="233">
      <c r="A233" s="275">
        <v>1881.0</v>
      </c>
      <c r="B233" s="276" t="s">
        <v>93</v>
      </c>
      <c r="C233" s="20" t="s">
        <v>94</v>
      </c>
    </row>
    <row r="234">
      <c r="A234" s="275">
        <v>1882.0</v>
      </c>
      <c r="B234" s="276" t="s">
        <v>16</v>
      </c>
      <c r="C234" s="20" t="s">
        <v>139</v>
      </c>
    </row>
    <row r="235">
      <c r="A235" s="275">
        <v>1883.0</v>
      </c>
      <c r="B235" s="276" t="s">
        <v>93</v>
      </c>
      <c r="C235" s="20" t="s">
        <v>94</v>
      </c>
    </row>
    <row r="236">
      <c r="A236" s="275">
        <v>1884.0</v>
      </c>
      <c r="B236" s="276" t="s">
        <v>108</v>
      </c>
      <c r="C236" s="20" t="s">
        <v>117</v>
      </c>
    </row>
    <row r="237">
      <c r="A237" s="275">
        <v>1885.0</v>
      </c>
      <c r="B237" s="276" t="s">
        <v>84</v>
      </c>
      <c r="C237" s="20" t="s">
        <v>85</v>
      </c>
    </row>
    <row r="238">
      <c r="A238" s="275">
        <v>1886.0</v>
      </c>
      <c r="B238" s="276" t="s">
        <v>93</v>
      </c>
      <c r="C238" s="20" t="s">
        <v>94</v>
      </c>
    </row>
    <row r="239">
      <c r="A239" s="275">
        <v>1887.0</v>
      </c>
      <c r="B239" s="276" t="s">
        <v>93</v>
      </c>
      <c r="C239" s="20" t="s">
        <v>94</v>
      </c>
    </row>
    <row r="240">
      <c r="A240" s="275">
        <v>1888.0</v>
      </c>
      <c r="B240" s="276" t="s">
        <v>93</v>
      </c>
      <c r="C240" s="20" t="s">
        <v>94</v>
      </c>
    </row>
    <row r="241">
      <c r="A241" s="275">
        <v>1889.0</v>
      </c>
      <c r="B241" s="276" t="s">
        <v>108</v>
      </c>
      <c r="C241" s="20" t="s">
        <v>115</v>
      </c>
    </row>
    <row r="242">
      <c r="A242" s="275">
        <v>1890.0</v>
      </c>
      <c r="B242" s="276" t="s">
        <v>86</v>
      </c>
      <c r="C242" s="20" t="s">
        <v>106</v>
      </c>
    </row>
    <row r="243">
      <c r="A243" s="275">
        <v>1891.0</v>
      </c>
      <c r="B243" s="276" t="s">
        <v>93</v>
      </c>
      <c r="C243" s="20" t="s">
        <v>94</v>
      </c>
    </row>
    <row r="244">
      <c r="A244" s="275">
        <v>1892.0</v>
      </c>
      <c r="B244" s="276" t="s">
        <v>84</v>
      </c>
      <c r="C244" s="20" t="s">
        <v>114</v>
      </c>
    </row>
    <row r="245">
      <c r="A245" s="275">
        <v>1893.0</v>
      </c>
      <c r="B245" s="276" t="s">
        <v>84</v>
      </c>
      <c r="C245" s="20" t="s">
        <v>114</v>
      </c>
    </row>
    <row r="246">
      <c r="A246" s="275">
        <v>1894.0</v>
      </c>
      <c r="B246" s="276" t="s">
        <v>86</v>
      </c>
      <c r="C246" s="20" t="s">
        <v>111</v>
      </c>
    </row>
    <row r="247">
      <c r="A247" s="277">
        <v>1895.0</v>
      </c>
      <c r="B247" s="276" t="s">
        <v>16</v>
      </c>
      <c r="C247" s="20" t="s">
        <v>139</v>
      </c>
    </row>
    <row r="248">
      <c r="A248" s="277">
        <v>1896.0</v>
      </c>
      <c r="B248" s="276" t="s">
        <v>108</v>
      </c>
      <c r="C248" s="20" t="s">
        <v>115</v>
      </c>
    </row>
    <row r="249">
      <c r="A249" s="275">
        <v>1897.0</v>
      </c>
      <c r="B249" s="276" t="s">
        <v>84</v>
      </c>
      <c r="C249" s="20" t="s">
        <v>114</v>
      </c>
    </row>
    <row r="250">
      <c r="A250" s="275">
        <v>1898.0</v>
      </c>
      <c r="B250" s="276" t="s">
        <v>84</v>
      </c>
      <c r="C250" s="20" t="s">
        <v>114</v>
      </c>
    </row>
    <row r="251">
      <c r="A251" s="275">
        <v>1899.0</v>
      </c>
      <c r="B251" s="276" t="s">
        <v>84</v>
      </c>
      <c r="C251" s="20" t="s">
        <v>114</v>
      </c>
    </row>
    <row r="252">
      <c r="A252" s="275">
        <v>1900.0</v>
      </c>
      <c r="B252" s="276" t="s">
        <v>84</v>
      </c>
      <c r="C252" s="20" t="s">
        <v>114</v>
      </c>
    </row>
    <row r="253">
      <c r="A253" s="277">
        <v>1901.0</v>
      </c>
      <c r="B253" s="276" t="s">
        <v>86</v>
      </c>
      <c r="C253" s="20" t="s">
        <v>111</v>
      </c>
    </row>
    <row r="254">
      <c r="A254" s="277">
        <v>1902.0</v>
      </c>
      <c r="B254" s="276" t="s">
        <v>86</v>
      </c>
      <c r="C254" s="20" t="s">
        <v>111</v>
      </c>
    </row>
    <row r="255">
      <c r="A255" s="277">
        <v>1903.0</v>
      </c>
      <c r="B255" s="276" t="s">
        <v>16</v>
      </c>
      <c r="C255" s="20" t="s">
        <v>137</v>
      </c>
    </row>
    <row r="256">
      <c r="A256" s="275">
        <v>1904.0</v>
      </c>
      <c r="B256" s="276" t="s">
        <v>108</v>
      </c>
      <c r="C256" s="20" t="s">
        <v>115</v>
      </c>
    </row>
    <row r="257">
      <c r="A257" s="275">
        <v>1905.0</v>
      </c>
      <c r="B257" s="276" t="s">
        <v>108</v>
      </c>
      <c r="C257" s="20" t="s">
        <v>115</v>
      </c>
    </row>
    <row r="258">
      <c r="A258" s="275">
        <v>1906.0</v>
      </c>
      <c r="B258" s="276" t="s">
        <v>108</v>
      </c>
      <c r="C258" s="20" t="s">
        <v>115</v>
      </c>
    </row>
    <row r="259">
      <c r="A259" s="275">
        <v>1907.0</v>
      </c>
      <c r="B259" s="276" t="s">
        <v>108</v>
      </c>
      <c r="C259" s="20" t="s">
        <v>115</v>
      </c>
    </row>
    <row r="260">
      <c r="A260" s="275">
        <v>1908.0</v>
      </c>
      <c r="B260" s="276" t="s">
        <v>93</v>
      </c>
      <c r="C260" s="20" t="s">
        <v>94</v>
      </c>
    </row>
    <row r="261">
      <c r="A261" s="275">
        <v>1909.0</v>
      </c>
      <c r="B261" s="276" t="s">
        <v>93</v>
      </c>
      <c r="C261" s="20" t="s">
        <v>94</v>
      </c>
    </row>
    <row r="262">
      <c r="A262" s="275">
        <v>1910.0</v>
      </c>
      <c r="B262" s="276" t="s">
        <v>108</v>
      </c>
      <c r="C262" s="20" t="s">
        <v>141</v>
      </c>
    </row>
    <row r="263">
      <c r="A263" s="275">
        <v>1911.0</v>
      </c>
      <c r="B263" s="276" t="s">
        <v>16</v>
      </c>
      <c r="C263" s="20" t="s">
        <v>112</v>
      </c>
    </row>
    <row r="264">
      <c r="A264" s="275">
        <v>1912.0</v>
      </c>
      <c r="B264" s="276" t="s">
        <v>108</v>
      </c>
      <c r="C264" s="20" t="s">
        <v>115</v>
      </c>
    </row>
    <row r="265">
      <c r="A265" s="275">
        <v>1913.0</v>
      </c>
      <c r="B265" s="276" t="s">
        <v>108</v>
      </c>
      <c r="C265" s="20" t="s">
        <v>141</v>
      </c>
    </row>
    <row r="266">
      <c r="A266" s="277">
        <v>1914.0</v>
      </c>
      <c r="B266" s="276" t="s">
        <v>108</v>
      </c>
      <c r="C266" s="20" t="s">
        <v>141</v>
      </c>
    </row>
    <row r="267">
      <c r="A267" s="275">
        <v>1915.0</v>
      </c>
      <c r="B267" s="276" t="s">
        <v>16</v>
      </c>
      <c r="C267" s="20" t="s">
        <v>112</v>
      </c>
    </row>
    <row r="268">
      <c r="A268" s="275">
        <v>1916.0</v>
      </c>
      <c r="B268" s="276" t="s">
        <v>82</v>
      </c>
      <c r="C268" s="20" t="s">
        <v>135</v>
      </c>
    </row>
    <row r="269">
      <c r="A269" s="275">
        <v>1917.0</v>
      </c>
      <c r="B269" s="276" t="s">
        <v>82</v>
      </c>
      <c r="C269" s="20" t="s">
        <v>135</v>
      </c>
    </row>
    <row r="270">
      <c r="A270" s="275">
        <v>1918.0</v>
      </c>
      <c r="B270" s="276" t="s">
        <v>82</v>
      </c>
      <c r="C270" s="20" t="s">
        <v>135</v>
      </c>
    </row>
    <row r="271">
      <c r="A271" s="275">
        <v>1919.0</v>
      </c>
      <c r="B271" s="276" t="s">
        <v>108</v>
      </c>
      <c r="C271" s="20" t="s">
        <v>141</v>
      </c>
    </row>
    <row r="272">
      <c r="A272" s="277">
        <v>1920.0</v>
      </c>
      <c r="B272" s="276" t="s">
        <v>108</v>
      </c>
      <c r="C272" s="20" t="s">
        <v>115</v>
      </c>
    </row>
    <row r="273">
      <c r="A273" s="275">
        <v>1921.0</v>
      </c>
      <c r="B273" s="276" t="s">
        <v>93</v>
      </c>
      <c r="C273" s="20" t="s">
        <v>94</v>
      </c>
    </row>
    <row r="274">
      <c r="A274" s="275">
        <v>1922.0</v>
      </c>
      <c r="B274" s="276" t="s">
        <v>82</v>
      </c>
      <c r="C274" s="20" t="s">
        <v>135</v>
      </c>
    </row>
    <row r="275">
      <c r="A275" s="275">
        <v>1923.0</v>
      </c>
      <c r="B275" s="276" t="s">
        <v>108</v>
      </c>
      <c r="C275" s="20" t="s">
        <v>141</v>
      </c>
    </row>
    <row r="276">
      <c r="A276" s="275">
        <v>1924.0</v>
      </c>
      <c r="B276" s="276" t="s">
        <v>82</v>
      </c>
      <c r="C276" s="20" t="s">
        <v>135</v>
      </c>
    </row>
    <row r="277">
      <c r="A277" s="277">
        <v>1925.0</v>
      </c>
      <c r="B277" s="276" t="s">
        <v>108</v>
      </c>
      <c r="C277" s="20" t="s">
        <v>115</v>
      </c>
    </row>
    <row r="278">
      <c r="A278" s="275">
        <v>1926.0</v>
      </c>
      <c r="B278" s="276" t="s">
        <v>108</v>
      </c>
      <c r="C278" s="20" t="s">
        <v>115</v>
      </c>
    </row>
    <row r="279">
      <c r="A279" s="275">
        <v>1927.0</v>
      </c>
      <c r="B279" s="276" t="s">
        <v>82</v>
      </c>
      <c r="C279" s="20" t="s">
        <v>135</v>
      </c>
    </row>
    <row r="280">
      <c r="A280" s="275">
        <v>1928.0</v>
      </c>
      <c r="B280" s="276" t="s">
        <v>108</v>
      </c>
      <c r="C280" s="20" t="s">
        <v>141</v>
      </c>
    </row>
    <row r="281">
      <c r="A281" s="275">
        <v>1929.0</v>
      </c>
      <c r="B281" s="276" t="s">
        <v>16</v>
      </c>
      <c r="C281" s="20" t="s">
        <v>112</v>
      </c>
    </row>
    <row r="282">
      <c r="A282" s="275">
        <v>1930.0</v>
      </c>
      <c r="B282" s="276" t="s">
        <v>108</v>
      </c>
      <c r="C282" s="20" t="s">
        <v>115</v>
      </c>
    </row>
    <row r="283">
      <c r="A283" s="275">
        <v>1931.0</v>
      </c>
      <c r="B283" s="276" t="s">
        <v>108</v>
      </c>
      <c r="C283" s="20" t="s">
        <v>115</v>
      </c>
    </row>
    <row r="284">
      <c r="A284" s="275">
        <v>1932.0</v>
      </c>
      <c r="B284" s="276" t="s">
        <v>93</v>
      </c>
      <c r="C284" s="20" t="s">
        <v>94</v>
      </c>
    </row>
    <row r="285">
      <c r="A285" s="275">
        <v>1933.0</v>
      </c>
      <c r="B285" s="276" t="s">
        <v>108</v>
      </c>
      <c r="C285" s="20" t="s">
        <v>115</v>
      </c>
    </row>
    <row r="286">
      <c r="A286" s="275">
        <v>1934.0</v>
      </c>
      <c r="B286" s="276" t="s">
        <v>93</v>
      </c>
      <c r="C286" s="20" t="s">
        <v>94</v>
      </c>
    </row>
    <row r="287">
      <c r="A287" s="275">
        <v>1935.0</v>
      </c>
      <c r="B287" s="276" t="s">
        <v>93</v>
      </c>
      <c r="C287" s="20" t="s">
        <v>100</v>
      </c>
    </row>
    <row r="288">
      <c r="A288" s="275">
        <v>1936.0</v>
      </c>
      <c r="B288" s="276" t="s">
        <v>93</v>
      </c>
      <c r="C288" s="20" t="s">
        <v>94</v>
      </c>
    </row>
    <row r="289">
      <c r="A289" s="275">
        <v>1937.0</v>
      </c>
      <c r="B289" s="276" t="s">
        <v>108</v>
      </c>
      <c r="C289" s="20" t="s">
        <v>115</v>
      </c>
    </row>
    <row r="290">
      <c r="A290" s="275">
        <v>1938.0</v>
      </c>
      <c r="B290" s="276" t="s">
        <v>16</v>
      </c>
      <c r="C290" s="20" t="s">
        <v>139</v>
      </c>
    </row>
    <row r="291">
      <c r="A291" s="275">
        <v>1939.0</v>
      </c>
      <c r="B291" s="276" t="s">
        <v>84</v>
      </c>
      <c r="C291" s="20" t="s">
        <v>114</v>
      </c>
    </row>
    <row r="292">
      <c r="A292" s="275">
        <v>1940.0</v>
      </c>
      <c r="B292" s="276" t="s">
        <v>93</v>
      </c>
      <c r="C292" s="20" t="s">
        <v>94</v>
      </c>
    </row>
    <row r="293">
      <c r="A293" s="275">
        <v>1941.0</v>
      </c>
      <c r="B293" s="276" t="s">
        <v>108</v>
      </c>
      <c r="C293" s="20" t="s">
        <v>115</v>
      </c>
    </row>
    <row r="294">
      <c r="A294" s="275">
        <v>1942.0</v>
      </c>
      <c r="B294" s="276" t="s">
        <v>108</v>
      </c>
      <c r="C294" s="20" t="s">
        <v>115</v>
      </c>
    </row>
    <row r="295">
      <c r="A295" s="275">
        <v>1943.0</v>
      </c>
      <c r="B295" s="276" t="s">
        <v>108</v>
      </c>
      <c r="C295" s="20" t="s">
        <v>115</v>
      </c>
    </row>
    <row r="296">
      <c r="A296" s="275">
        <v>1944.0</v>
      </c>
      <c r="B296" s="276" t="s">
        <v>108</v>
      </c>
      <c r="C296" s="20" t="s">
        <v>115</v>
      </c>
    </row>
    <row r="297">
      <c r="A297" s="275">
        <v>1945.0</v>
      </c>
      <c r="B297" s="276" t="s">
        <v>108</v>
      </c>
      <c r="C297" s="20" t="s">
        <v>115</v>
      </c>
    </row>
    <row r="298">
      <c r="A298" s="275">
        <v>1946.0</v>
      </c>
      <c r="B298" s="276" t="s">
        <v>108</v>
      </c>
      <c r="C298" s="20" t="s">
        <v>115</v>
      </c>
    </row>
    <row r="299">
      <c r="A299" s="275">
        <v>1947.0</v>
      </c>
      <c r="B299" s="276" t="s">
        <v>108</v>
      </c>
      <c r="C299" s="20" t="s">
        <v>115</v>
      </c>
    </row>
    <row r="300">
      <c r="A300" s="275">
        <v>1948.0</v>
      </c>
      <c r="B300" s="276" t="s">
        <v>108</v>
      </c>
      <c r="C300" s="20" t="s">
        <v>115</v>
      </c>
    </row>
    <row r="301">
      <c r="A301" s="275">
        <v>1949.0</v>
      </c>
      <c r="B301" s="276" t="s">
        <v>108</v>
      </c>
      <c r="C301" s="20" t="s">
        <v>141</v>
      </c>
    </row>
    <row r="302">
      <c r="A302" s="275">
        <v>1950.0</v>
      </c>
      <c r="B302" s="276" t="s">
        <v>108</v>
      </c>
      <c r="C302" s="20" t="s">
        <v>115</v>
      </c>
    </row>
    <row r="303">
      <c r="A303" s="275">
        <v>1951.0</v>
      </c>
      <c r="B303" s="276" t="s">
        <v>108</v>
      </c>
      <c r="C303" s="20" t="s">
        <v>141</v>
      </c>
    </row>
    <row r="304">
      <c r="A304" s="275">
        <v>1952.0</v>
      </c>
      <c r="B304" s="276" t="s">
        <v>108</v>
      </c>
      <c r="C304" s="20" t="s">
        <v>141</v>
      </c>
    </row>
    <row r="305">
      <c r="A305" s="275">
        <v>1953.0</v>
      </c>
      <c r="B305" s="276" t="s">
        <v>108</v>
      </c>
      <c r="C305" s="20" t="s">
        <v>116</v>
      </c>
    </row>
    <row r="306">
      <c r="A306" s="275">
        <v>1954.0</v>
      </c>
      <c r="B306" s="276" t="s">
        <v>108</v>
      </c>
      <c r="C306" s="20" t="s">
        <v>115</v>
      </c>
    </row>
    <row r="307">
      <c r="A307" s="275">
        <v>1955.0</v>
      </c>
      <c r="B307" s="276" t="s">
        <v>108</v>
      </c>
      <c r="C307" s="20" t="s">
        <v>115</v>
      </c>
    </row>
    <row r="308">
      <c r="A308" s="275">
        <v>1956.0</v>
      </c>
      <c r="B308" s="276" t="s">
        <v>97</v>
      </c>
      <c r="C308" s="20" t="s">
        <v>136</v>
      </c>
    </row>
    <row r="309">
      <c r="A309" s="275">
        <v>1957.0</v>
      </c>
      <c r="B309" s="276" t="s">
        <v>108</v>
      </c>
      <c r="C309" s="20" t="s">
        <v>115</v>
      </c>
    </row>
    <row r="310">
      <c r="A310" s="275">
        <v>1958.0</v>
      </c>
      <c r="B310" s="276" t="s">
        <v>108</v>
      </c>
      <c r="C310" s="20" t="s">
        <v>115</v>
      </c>
    </row>
    <row r="311">
      <c r="A311" s="275">
        <v>1959.0</v>
      </c>
      <c r="B311" s="276" t="s">
        <v>108</v>
      </c>
      <c r="C311" s="20" t="s">
        <v>115</v>
      </c>
    </row>
    <row r="312">
      <c r="A312" s="275">
        <v>1960.0</v>
      </c>
      <c r="B312" s="276" t="s">
        <v>108</v>
      </c>
      <c r="C312" s="20" t="s">
        <v>115</v>
      </c>
    </row>
    <row r="313">
      <c r="A313" s="275">
        <v>1961.0</v>
      </c>
      <c r="B313" s="276" t="s">
        <v>108</v>
      </c>
      <c r="C313" s="20" t="s">
        <v>141</v>
      </c>
    </row>
    <row r="314">
      <c r="A314" s="275">
        <v>1963.0</v>
      </c>
      <c r="B314" s="276" t="s">
        <v>108</v>
      </c>
      <c r="C314" s="20" t="s">
        <v>141</v>
      </c>
    </row>
    <row r="315">
      <c r="A315" s="275">
        <v>1964.0</v>
      </c>
      <c r="B315" s="276" t="s">
        <v>108</v>
      </c>
      <c r="C315" s="20" t="s">
        <v>115</v>
      </c>
    </row>
    <row r="316">
      <c r="A316" s="275">
        <v>1965.0</v>
      </c>
      <c r="B316" s="276" t="s">
        <v>93</v>
      </c>
      <c r="C316" s="20" t="s">
        <v>94</v>
      </c>
    </row>
    <row r="317">
      <c r="A317" s="275">
        <v>1966.0</v>
      </c>
      <c r="B317" s="276" t="s">
        <v>16</v>
      </c>
      <c r="C317" s="20" t="s">
        <v>139</v>
      </c>
    </row>
    <row r="318">
      <c r="A318" s="275">
        <v>1967.0</v>
      </c>
      <c r="B318" s="276" t="s">
        <v>16</v>
      </c>
      <c r="C318" s="20" t="s">
        <v>139</v>
      </c>
    </row>
    <row r="319">
      <c r="A319" s="275">
        <v>1968.0</v>
      </c>
      <c r="B319" s="276" t="s">
        <v>16</v>
      </c>
      <c r="C319" s="20" t="s">
        <v>139</v>
      </c>
    </row>
    <row r="320">
      <c r="A320" s="275">
        <v>1969.0</v>
      </c>
      <c r="B320" s="276" t="s">
        <v>16</v>
      </c>
      <c r="C320" s="20" t="s">
        <v>139</v>
      </c>
    </row>
    <row r="321">
      <c r="A321" s="275">
        <v>1970.0</v>
      </c>
      <c r="B321" s="276" t="s">
        <v>16</v>
      </c>
      <c r="C321" s="20" t="s">
        <v>137</v>
      </c>
    </row>
    <row r="322">
      <c r="A322" s="275">
        <v>1971.0</v>
      </c>
      <c r="B322" s="276" t="s">
        <v>16</v>
      </c>
      <c r="C322" s="20" t="s">
        <v>139</v>
      </c>
    </row>
    <row r="323">
      <c r="A323" s="275">
        <v>1972.0</v>
      </c>
      <c r="B323" s="276" t="s">
        <v>16</v>
      </c>
      <c r="C323" s="20" t="s">
        <v>139</v>
      </c>
    </row>
    <row r="324">
      <c r="A324" s="275">
        <v>1973.0</v>
      </c>
      <c r="B324" s="276" t="s">
        <v>16</v>
      </c>
      <c r="C324" s="20" t="s">
        <v>139</v>
      </c>
    </row>
    <row r="325">
      <c r="A325" s="275">
        <v>1974.0</v>
      </c>
      <c r="B325" s="276" t="s">
        <v>108</v>
      </c>
      <c r="C325" s="20" t="s">
        <v>115</v>
      </c>
    </row>
    <row r="326">
      <c r="A326" s="275">
        <v>1975.0</v>
      </c>
      <c r="B326" s="276" t="s">
        <v>16</v>
      </c>
      <c r="C326" s="20" t="s">
        <v>139</v>
      </c>
    </row>
    <row r="327">
      <c r="A327" s="275">
        <v>1976.0</v>
      </c>
      <c r="B327" s="276" t="s">
        <v>108</v>
      </c>
      <c r="C327" s="20" t="s">
        <v>116</v>
      </c>
    </row>
    <row r="328">
      <c r="A328" s="275">
        <v>1977.0</v>
      </c>
      <c r="B328" s="276" t="s">
        <v>82</v>
      </c>
      <c r="C328" s="20" t="s">
        <v>135</v>
      </c>
    </row>
    <row r="329">
      <c r="A329" s="275">
        <v>1978.0</v>
      </c>
      <c r="B329" s="276" t="s">
        <v>108</v>
      </c>
      <c r="C329" s="20" t="s">
        <v>117</v>
      </c>
    </row>
    <row r="330">
      <c r="A330" s="275">
        <v>1979.0</v>
      </c>
      <c r="B330" s="276" t="s">
        <v>108</v>
      </c>
      <c r="C330" s="20" t="s">
        <v>141</v>
      </c>
    </row>
    <row r="331">
      <c r="A331" s="275">
        <v>1980.0</v>
      </c>
      <c r="B331" s="276" t="s">
        <v>108</v>
      </c>
      <c r="C331" s="20" t="s">
        <v>141</v>
      </c>
    </row>
    <row r="332">
      <c r="A332" s="275">
        <v>1981.0</v>
      </c>
      <c r="B332" s="276" t="s">
        <v>108</v>
      </c>
      <c r="C332" s="20" t="s">
        <v>141</v>
      </c>
    </row>
    <row r="333">
      <c r="A333" s="275">
        <v>1982.0</v>
      </c>
      <c r="B333" s="276" t="s">
        <v>108</v>
      </c>
      <c r="C333" s="20" t="s">
        <v>141</v>
      </c>
    </row>
    <row r="334">
      <c r="A334" s="275">
        <v>1983.0</v>
      </c>
      <c r="B334" s="276" t="s">
        <v>108</v>
      </c>
      <c r="C334" s="20" t="s">
        <v>117</v>
      </c>
    </row>
    <row r="335">
      <c r="A335" s="275">
        <v>1984.0</v>
      </c>
      <c r="B335" s="276" t="s">
        <v>108</v>
      </c>
      <c r="C335" s="20" t="s">
        <v>117</v>
      </c>
    </row>
    <row r="336">
      <c r="A336" s="275">
        <v>1985.0</v>
      </c>
      <c r="B336" s="276" t="s">
        <v>108</v>
      </c>
      <c r="C336" s="20" t="s">
        <v>117</v>
      </c>
    </row>
    <row r="337">
      <c r="A337" s="275">
        <v>1986.0</v>
      </c>
      <c r="B337" s="276" t="s">
        <v>108</v>
      </c>
      <c r="C337" s="20" t="s">
        <v>115</v>
      </c>
    </row>
    <row r="338">
      <c r="A338" s="275">
        <v>1987.0</v>
      </c>
      <c r="B338" s="276" t="s">
        <v>108</v>
      </c>
      <c r="C338" s="20" t="s">
        <v>115</v>
      </c>
    </row>
    <row r="339">
      <c r="A339" s="275">
        <v>1988.0</v>
      </c>
      <c r="B339" s="276" t="s">
        <v>108</v>
      </c>
      <c r="C339" s="20" t="s">
        <v>115</v>
      </c>
    </row>
    <row r="340">
      <c r="A340" s="275">
        <v>1989.0</v>
      </c>
      <c r="B340" s="276" t="s">
        <v>108</v>
      </c>
      <c r="C340" s="20" t="s">
        <v>116</v>
      </c>
    </row>
    <row r="341">
      <c r="A341" s="275">
        <v>1990.0</v>
      </c>
      <c r="B341" s="276" t="s">
        <v>82</v>
      </c>
      <c r="C341" s="20" t="s">
        <v>135</v>
      </c>
    </row>
    <row r="342">
      <c r="A342" s="275">
        <v>1991.0</v>
      </c>
      <c r="B342" s="276" t="s">
        <v>108</v>
      </c>
      <c r="C342" s="20" t="s">
        <v>116</v>
      </c>
    </row>
    <row r="343">
      <c r="A343" s="275">
        <v>1992.0</v>
      </c>
      <c r="B343" s="276" t="s">
        <v>82</v>
      </c>
      <c r="C343" s="20" t="s">
        <v>135</v>
      </c>
    </row>
    <row r="344">
      <c r="A344" s="275">
        <v>1993.0</v>
      </c>
      <c r="B344" s="276" t="s">
        <v>108</v>
      </c>
      <c r="C344" s="20" t="s">
        <v>117</v>
      </c>
    </row>
    <row r="345">
      <c r="A345" s="275">
        <v>1994.0</v>
      </c>
      <c r="B345" s="276" t="s">
        <v>108</v>
      </c>
      <c r="C345" s="20" t="s">
        <v>117</v>
      </c>
    </row>
    <row r="346">
      <c r="A346" s="275">
        <v>1995.0</v>
      </c>
      <c r="B346" s="276" t="s">
        <v>108</v>
      </c>
      <c r="C346" s="20" t="s">
        <v>141</v>
      </c>
    </row>
    <row r="347">
      <c r="A347" s="275">
        <v>1996.0</v>
      </c>
      <c r="B347" s="276" t="s">
        <v>108</v>
      </c>
      <c r="C347" s="20" t="s">
        <v>141</v>
      </c>
    </row>
    <row r="348">
      <c r="A348" s="275">
        <v>1997.0</v>
      </c>
      <c r="B348" s="276" t="s">
        <v>108</v>
      </c>
      <c r="C348" s="20" t="s">
        <v>141</v>
      </c>
    </row>
    <row r="349">
      <c r="A349" s="275">
        <v>1998.0</v>
      </c>
      <c r="B349" s="276" t="s">
        <v>108</v>
      </c>
      <c r="C349" s="20" t="s">
        <v>141</v>
      </c>
    </row>
    <row r="350">
      <c r="A350" s="275">
        <v>1999.0</v>
      </c>
      <c r="B350" s="276" t="s">
        <v>82</v>
      </c>
      <c r="C350" s="20" t="s">
        <v>135</v>
      </c>
    </row>
    <row r="351">
      <c r="A351" s="275">
        <v>2000.0</v>
      </c>
      <c r="B351" s="276" t="s">
        <v>82</v>
      </c>
      <c r="C351" s="20" t="s">
        <v>135</v>
      </c>
    </row>
    <row r="352">
      <c r="A352" s="275">
        <v>2001.0</v>
      </c>
      <c r="B352" s="276" t="s">
        <v>82</v>
      </c>
      <c r="C352" s="20" t="s">
        <v>135</v>
      </c>
    </row>
    <row r="353">
      <c r="A353" s="275">
        <v>2002.0</v>
      </c>
      <c r="B353" s="276" t="s">
        <v>82</v>
      </c>
      <c r="C353" s="20" t="s">
        <v>135</v>
      </c>
    </row>
    <row r="354">
      <c r="A354" s="275">
        <v>2003.0</v>
      </c>
      <c r="B354" s="276" t="s">
        <v>82</v>
      </c>
      <c r="C354" s="20" t="s">
        <v>135</v>
      </c>
    </row>
    <row r="355">
      <c r="A355" s="275">
        <v>2004.0</v>
      </c>
      <c r="B355" s="276" t="s">
        <v>82</v>
      </c>
      <c r="C355" s="20" t="s">
        <v>135</v>
      </c>
    </row>
    <row r="356">
      <c r="A356" s="275">
        <v>2005.0</v>
      </c>
      <c r="B356" s="276" t="s">
        <v>82</v>
      </c>
      <c r="C356" s="20" t="s">
        <v>135</v>
      </c>
    </row>
    <row r="357">
      <c r="A357" s="275">
        <v>2006.0</v>
      </c>
      <c r="B357" s="276" t="s">
        <v>82</v>
      </c>
      <c r="C357" s="20" t="s">
        <v>135</v>
      </c>
    </row>
    <row r="358">
      <c r="A358" s="275">
        <v>2007.0</v>
      </c>
      <c r="B358" s="276" t="s">
        <v>82</v>
      </c>
      <c r="C358" s="20" t="s">
        <v>135</v>
      </c>
    </row>
    <row r="359">
      <c r="A359" s="275">
        <v>2008.0</v>
      </c>
      <c r="B359" s="276" t="s">
        <v>82</v>
      </c>
      <c r="C359" s="20" t="s">
        <v>135</v>
      </c>
    </row>
    <row r="360">
      <c r="A360" s="275">
        <v>2009.0</v>
      </c>
      <c r="B360" s="276" t="s">
        <v>82</v>
      </c>
      <c r="C360" s="20" t="s">
        <v>135</v>
      </c>
    </row>
    <row r="361">
      <c r="A361" s="275">
        <v>2010.0</v>
      </c>
      <c r="B361" s="276" t="s">
        <v>82</v>
      </c>
      <c r="C361" s="20" t="s">
        <v>135</v>
      </c>
    </row>
    <row r="362">
      <c r="A362" s="275" t="s">
        <v>118</v>
      </c>
      <c r="B362" s="276" t="s">
        <v>16</v>
      </c>
      <c r="C362" s="20" t="s">
        <v>119</v>
      </c>
    </row>
    <row r="363">
      <c r="A363" s="275" t="s">
        <v>120</v>
      </c>
      <c r="B363" s="276" t="s">
        <v>16</v>
      </c>
      <c r="C363" s="20" t="s">
        <v>90</v>
      </c>
    </row>
    <row r="364">
      <c r="A364" s="275" t="s">
        <v>121</v>
      </c>
      <c r="B364" s="276" t="s">
        <v>16</v>
      </c>
      <c r="C364" s="20" t="s">
        <v>90</v>
      </c>
    </row>
    <row r="365">
      <c r="A365" s="275" t="s">
        <v>122</v>
      </c>
      <c r="B365" s="276" t="s">
        <v>16</v>
      </c>
      <c r="C365" s="20" t="s">
        <v>90</v>
      </c>
    </row>
    <row r="366">
      <c r="A366" s="275" t="s">
        <v>123</v>
      </c>
      <c r="B366" s="276" t="s">
        <v>16</v>
      </c>
      <c r="C366" s="20" t="s">
        <v>90</v>
      </c>
    </row>
    <row r="367">
      <c r="A367" s="275" t="s">
        <v>124</v>
      </c>
      <c r="B367" s="276" t="s">
        <v>16</v>
      </c>
      <c r="C367" s="20" t="s">
        <v>119</v>
      </c>
    </row>
    <row r="368">
      <c r="A368" s="275" t="s">
        <v>125</v>
      </c>
      <c r="B368" s="276" t="s">
        <v>16</v>
      </c>
      <c r="C368" s="20" t="s">
        <v>119</v>
      </c>
    </row>
    <row r="369">
      <c r="A369" s="275" t="s">
        <v>126</v>
      </c>
      <c r="B369" s="276" t="s">
        <v>16</v>
      </c>
      <c r="C369" s="20" t="s">
        <v>90</v>
      </c>
    </row>
    <row r="370">
      <c r="A370" s="275" t="s">
        <v>127</v>
      </c>
      <c r="B370" s="276" t="s">
        <v>16</v>
      </c>
      <c r="C370" s="20" t="s">
        <v>119</v>
      </c>
    </row>
    <row r="371">
      <c r="A371" s="275" t="s">
        <v>128</v>
      </c>
      <c r="B371" s="276" t="s">
        <v>86</v>
      </c>
      <c r="C371" s="20" t="s">
        <v>87</v>
      </c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81" t="s">
        <v>80</v>
      </c>
      <c r="B1" s="282" t="s">
        <v>2</v>
      </c>
      <c r="C1" s="283">
        <v>45292.0</v>
      </c>
    </row>
    <row r="2">
      <c r="A2" s="255">
        <v>306.0</v>
      </c>
      <c r="B2" s="20" t="s">
        <v>16</v>
      </c>
      <c r="C2" s="20" t="s">
        <v>119</v>
      </c>
    </row>
    <row r="3">
      <c r="A3" s="255">
        <v>307.0</v>
      </c>
      <c r="B3" s="20" t="s">
        <v>16</v>
      </c>
      <c r="C3" s="20" t="s">
        <v>119</v>
      </c>
    </row>
    <row r="4">
      <c r="A4" s="255">
        <v>1560.0</v>
      </c>
      <c r="B4" s="20" t="s">
        <v>82</v>
      </c>
      <c r="C4" s="20" t="s">
        <v>83</v>
      </c>
    </row>
    <row r="5">
      <c r="A5" s="255">
        <v>1562.0</v>
      </c>
      <c r="B5" s="20" t="s">
        <v>82</v>
      </c>
      <c r="C5" s="20" t="s">
        <v>83</v>
      </c>
    </row>
    <row r="6">
      <c r="A6" s="255">
        <v>1566.0</v>
      </c>
      <c r="B6" s="20" t="s">
        <v>82</v>
      </c>
      <c r="C6" s="20" t="s">
        <v>83</v>
      </c>
    </row>
    <row r="7">
      <c r="A7" s="255">
        <v>1567.0</v>
      </c>
      <c r="B7" s="20" t="s">
        <v>82</v>
      </c>
      <c r="C7" s="20" t="s">
        <v>83</v>
      </c>
    </row>
    <row r="8">
      <c r="A8" s="255">
        <v>1568.0</v>
      </c>
      <c r="B8" s="20" t="s">
        <v>82</v>
      </c>
      <c r="C8" s="20" t="s">
        <v>83</v>
      </c>
    </row>
    <row r="9">
      <c r="A9" s="255">
        <v>1572.0</v>
      </c>
      <c r="B9" s="20" t="s">
        <v>82</v>
      </c>
      <c r="C9" s="20" t="s">
        <v>83</v>
      </c>
    </row>
    <row r="10">
      <c r="A10" s="255">
        <v>1575.0</v>
      </c>
      <c r="B10" s="20" t="s">
        <v>82</v>
      </c>
      <c r="C10" s="20" t="s">
        <v>83</v>
      </c>
    </row>
    <row r="11">
      <c r="A11" s="284">
        <v>1586.0</v>
      </c>
      <c r="B11" s="20" t="s">
        <v>16</v>
      </c>
      <c r="C11" s="20" t="s">
        <v>15</v>
      </c>
    </row>
    <row r="12">
      <c r="A12" s="255">
        <v>1604.0</v>
      </c>
      <c r="B12" s="20" t="s">
        <v>84</v>
      </c>
      <c r="C12" s="20" t="s">
        <v>85</v>
      </c>
    </row>
    <row r="13">
      <c r="A13" s="284">
        <v>1618.0</v>
      </c>
      <c r="B13" s="20" t="s">
        <v>86</v>
      </c>
      <c r="C13" s="20" t="s">
        <v>87</v>
      </c>
    </row>
    <row r="14">
      <c r="A14" s="255">
        <v>1622.0</v>
      </c>
      <c r="B14" s="20" t="s">
        <v>84</v>
      </c>
      <c r="C14" s="20" t="s">
        <v>85</v>
      </c>
    </row>
    <row r="15">
      <c r="A15" s="255">
        <v>1627.0</v>
      </c>
      <c r="B15" s="20" t="s">
        <v>84</v>
      </c>
      <c r="C15" s="20" t="s">
        <v>85</v>
      </c>
    </row>
    <row r="16">
      <c r="A16" s="255">
        <v>1628.0</v>
      </c>
      <c r="B16" s="20" t="s">
        <v>84</v>
      </c>
      <c r="C16" s="20" t="s">
        <v>85</v>
      </c>
    </row>
    <row r="17">
      <c r="A17" s="255">
        <v>1629.0</v>
      </c>
      <c r="B17" s="20" t="s">
        <v>84</v>
      </c>
      <c r="C17" s="20" t="s">
        <v>85</v>
      </c>
    </row>
    <row r="18">
      <c r="A18" s="255">
        <v>1630.0</v>
      </c>
      <c r="B18" s="20" t="s">
        <v>84</v>
      </c>
      <c r="C18" s="20" t="s">
        <v>85</v>
      </c>
    </row>
    <row r="19">
      <c r="A19" s="255">
        <v>1632.0</v>
      </c>
      <c r="B19" s="20" t="s">
        <v>84</v>
      </c>
      <c r="C19" s="20" t="s">
        <v>85</v>
      </c>
    </row>
    <row r="20">
      <c r="A20" s="255">
        <v>1633.0</v>
      </c>
      <c r="B20" s="20" t="s">
        <v>84</v>
      </c>
      <c r="C20" s="20" t="s">
        <v>85</v>
      </c>
    </row>
    <row r="21">
      <c r="A21" s="255">
        <v>1634.0</v>
      </c>
      <c r="B21" s="20" t="s">
        <v>84</v>
      </c>
      <c r="C21" s="20" t="s">
        <v>85</v>
      </c>
    </row>
    <row r="22">
      <c r="A22" s="255">
        <v>1635.0</v>
      </c>
      <c r="B22" s="20" t="s">
        <v>84</v>
      </c>
      <c r="C22" s="20" t="s">
        <v>85</v>
      </c>
    </row>
    <row r="23">
      <c r="A23" s="255">
        <v>1636.0</v>
      </c>
      <c r="B23" s="20" t="s">
        <v>84</v>
      </c>
      <c r="C23" s="20" t="s">
        <v>85</v>
      </c>
    </row>
    <row r="24">
      <c r="A24" s="255">
        <v>1637.0</v>
      </c>
      <c r="B24" s="20" t="s">
        <v>84</v>
      </c>
      <c r="C24" s="20" t="s">
        <v>85</v>
      </c>
    </row>
    <row r="25">
      <c r="A25" s="255">
        <v>1639.0</v>
      </c>
      <c r="B25" s="20" t="s">
        <v>84</v>
      </c>
      <c r="C25" s="20" t="s">
        <v>85</v>
      </c>
    </row>
    <row r="26">
      <c r="A26" s="255">
        <v>1640.0</v>
      </c>
      <c r="B26" s="20" t="s">
        <v>84</v>
      </c>
      <c r="C26" s="20" t="s">
        <v>85</v>
      </c>
    </row>
    <row r="27">
      <c r="A27" s="255">
        <v>1641.0</v>
      </c>
      <c r="B27" s="20" t="s">
        <v>84</v>
      </c>
      <c r="C27" s="20" t="s">
        <v>85</v>
      </c>
    </row>
    <row r="28">
      <c r="A28" s="255">
        <v>1642.0</v>
      </c>
      <c r="B28" s="20" t="s">
        <v>84</v>
      </c>
      <c r="C28" s="20" t="s">
        <v>85</v>
      </c>
    </row>
    <row r="29">
      <c r="A29" s="255">
        <v>1643.0</v>
      </c>
      <c r="B29" s="20" t="s">
        <v>84</v>
      </c>
      <c r="C29" s="20" t="s">
        <v>85</v>
      </c>
    </row>
    <row r="30">
      <c r="A30" s="255">
        <v>1649.0</v>
      </c>
      <c r="B30" s="20" t="s">
        <v>84</v>
      </c>
      <c r="C30" s="20" t="s">
        <v>85</v>
      </c>
    </row>
    <row r="31">
      <c r="A31" s="255">
        <v>1657.0</v>
      </c>
      <c r="B31" s="20" t="s">
        <v>88</v>
      </c>
      <c r="C31" s="20" t="s">
        <v>89</v>
      </c>
    </row>
    <row r="32">
      <c r="A32" s="255">
        <v>1658.0</v>
      </c>
      <c r="B32" s="20" t="s">
        <v>16</v>
      </c>
      <c r="C32" s="20" t="s">
        <v>90</v>
      </c>
    </row>
    <row r="33">
      <c r="A33" s="284">
        <v>1659.0</v>
      </c>
      <c r="B33" s="20" t="s">
        <v>86</v>
      </c>
      <c r="C33" s="20" t="s">
        <v>87</v>
      </c>
    </row>
    <row r="34">
      <c r="A34" s="255">
        <v>1660.0</v>
      </c>
      <c r="B34" s="20" t="s">
        <v>88</v>
      </c>
      <c r="C34" s="20" t="s">
        <v>91</v>
      </c>
    </row>
    <row r="35">
      <c r="A35" s="255">
        <v>1661.0</v>
      </c>
      <c r="B35" s="20" t="s">
        <v>84</v>
      </c>
      <c r="C35" s="20" t="s">
        <v>92</v>
      </c>
    </row>
    <row r="36">
      <c r="A36" s="255">
        <v>1662.0</v>
      </c>
      <c r="B36" s="20" t="s">
        <v>84</v>
      </c>
      <c r="C36" s="20" t="s">
        <v>92</v>
      </c>
    </row>
    <row r="37">
      <c r="A37" s="255">
        <v>1663.0</v>
      </c>
      <c r="B37" s="20" t="s">
        <v>86</v>
      </c>
      <c r="C37" s="20" t="s">
        <v>95</v>
      </c>
    </row>
    <row r="38">
      <c r="A38" s="255">
        <v>1664.0</v>
      </c>
      <c r="B38" s="20" t="s">
        <v>86</v>
      </c>
      <c r="C38" s="20" t="s">
        <v>87</v>
      </c>
    </row>
    <row r="39">
      <c r="A39" s="255">
        <v>1665.0</v>
      </c>
      <c r="B39" s="20" t="s">
        <v>84</v>
      </c>
      <c r="C39" s="20" t="s">
        <v>92</v>
      </c>
    </row>
    <row r="40">
      <c r="A40" s="255">
        <v>1666.0</v>
      </c>
      <c r="B40" s="20" t="s">
        <v>84</v>
      </c>
      <c r="C40" s="20" t="s">
        <v>92</v>
      </c>
    </row>
    <row r="41">
      <c r="A41" s="284">
        <v>1667.0</v>
      </c>
      <c r="B41" s="20" t="s">
        <v>84</v>
      </c>
      <c r="C41" s="20" t="s">
        <v>92</v>
      </c>
    </row>
    <row r="42">
      <c r="A42" s="255">
        <v>1668.0</v>
      </c>
      <c r="B42" s="20" t="s">
        <v>97</v>
      </c>
      <c r="C42" s="20" t="s">
        <v>98</v>
      </c>
    </row>
    <row r="43">
      <c r="A43" s="255">
        <v>1669.0</v>
      </c>
      <c r="B43" s="20" t="s">
        <v>88</v>
      </c>
      <c r="C43" s="20" t="s">
        <v>91</v>
      </c>
    </row>
    <row r="44">
      <c r="A44" s="255">
        <v>1670.0</v>
      </c>
      <c r="B44" s="20" t="s">
        <v>88</v>
      </c>
      <c r="C44" s="20" t="s">
        <v>91</v>
      </c>
    </row>
    <row r="45">
      <c r="A45" s="255">
        <v>1671.0</v>
      </c>
      <c r="B45" s="20" t="s">
        <v>88</v>
      </c>
      <c r="C45" s="20" t="s">
        <v>99</v>
      </c>
    </row>
    <row r="46">
      <c r="A46" s="255">
        <v>1672.0</v>
      </c>
      <c r="B46" s="20" t="s">
        <v>88</v>
      </c>
      <c r="C46" s="20" t="s">
        <v>91</v>
      </c>
    </row>
    <row r="47">
      <c r="A47" s="255">
        <v>1673.0</v>
      </c>
      <c r="B47" s="20" t="s">
        <v>84</v>
      </c>
      <c r="C47" s="20" t="s">
        <v>92</v>
      </c>
    </row>
    <row r="48">
      <c r="A48" s="255">
        <v>1674.0</v>
      </c>
      <c r="B48" s="20" t="s">
        <v>16</v>
      </c>
      <c r="C48" s="20" t="s">
        <v>90</v>
      </c>
    </row>
    <row r="49">
      <c r="A49" s="255">
        <v>1675.0</v>
      </c>
      <c r="B49" s="20" t="s">
        <v>88</v>
      </c>
      <c r="C49" s="20" t="s">
        <v>99</v>
      </c>
    </row>
    <row r="50">
      <c r="A50" s="255">
        <v>1676.0</v>
      </c>
      <c r="B50" s="20" t="s">
        <v>84</v>
      </c>
      <c r="C50" s="20" t="s">
        <v>92</v>
      </c>
    </row>
    <row r="51">
      <c r="A51" s="255">
        <v>1677.0</v>
      </c>
      <c r="B51" s="20" t="s">
        <v>86</v>
      </c>
      <c r="C51" s="20" t="s">
        <v>95</v>
      </c>
    </row>
    <row r="52">
      <c r="A52" s="255">
        <v>1678.0</v>
      </c>
      <c r="B52" s="20" t="s">
        <v>84</v>
      </c>
      <c r="C52" s="20" t="s">
        <v>92</v>
      </c>
    </row>
    <row r="53">
      <c r="A53" s="255">
        <v>1679.0</v>
      </c>
      <c r="B53" s="20" t="s">
        <v>97</v>
      </c>
      <c r="C53" s="20" t="s">
        <v>98</v>
      </c>
    </row>
    <row r="54">
      <c r="A54" s="255">
        <v>1680.0</v>
      </c>
      <c r="B54" s="20" t="s">
        <v>84</v>
      </c>
      <c r="C54" s="20" t="s">
        <v>92</v>
      </c>
    </row>
    <row r="55">
      <c r="A55" s="255">
        <v>1682.0</v>
      </c>
      <c r="B55" s="20" t="s">
        <v>101</v>
      </c>
      <c r="C55" s="20" t="s">
        <v>4158</v>
      </c>
    </row>
    <row r="56">
      <c r="A56" s="255">
        <v>1683.0</v>
      </c>
      <c r="B56" s="20" t="s">
        <v>86</v>
      </c>
      <c r="C56" s="20" t="s">
        <v>87</v>
      </c>
    </row>
    <row r="57">
      <c r="A57" s="255">
        <v>1684.0</v>
      </c>
      <c r="B57" s="20" t="s">
        <v>16</v>
      </c>
      <c r="C57" s="20" t="s">
        <v>90</v>
      </c>
    </row>
    <row r="58">
      <c r="A58" s="255">
        <v>1685.0</v>
      </c>
      <c r="B58" s="20" t="s">
        <v>86</v>
      </c>
      <c r="C58" s="20" t="s">
        <v>87</v>
      </c>
    </row>
    <row r="59">
      <c r="A59" s="284">
        <v>1687.0</v>
      </c>
      <c r="B59" s="20" t="s">
        <v>97</v>
      </c>
      <c r="C59" s="20" t="s">
        <v>98</v>
      </c>
    </row>
    <row r="60">
      <c r="A60" s="255">
        <v>1688.0</v>
      </c>
      <c r="B60" s="20" t="s">
        <v>86</v>
      </c>
      <c r="C60" s="20" t="s">
        <v>87</v>
      </c>
    </row>
    <row r="61">
      <c r="A61" s="255">
        <v>1689.0</v>
      </c>
      <c r="B61" s="20" t="s">
        <v>86</v>
      </c>
      <c r="C61" s="20" t="s">
        <v>87</v>
      </c>
    </row>
    <row r="62">
      <c r="A62" s="255">
        <v>1690.0</v>
      </c>
      <c r="B62" s="20" t="s">
        <v>97</v>
      </c>
      <c r="C62" s="20" t="s">
        <v>98</v>
      </c>
    </row>
    <row r="63">
      <c r="A63" s="255">
        <v>1691.0</v>
      </c>
      <c r="B63" s="20" t="s">
        <v>16</v>
      </c>
      <c r="C63" s="20" t="s">
        <v>90</v>
      </c>
    </row>
    <row r="64">
      <c r="A64" s="255">
        <v>1692.0</v>
      </c>
      <c r="B64" s="20" t="s">
        <v>88</v>
      </c>
      <c r="C64" s="20" t="s">
        <v>99</v>
      </c>
    </row>
    <row r="65">
      <c r="A65" s="255">
        <v>1693.0</v>
      </c>
      <c r="B65" s="20" t="s">
        <v>84</v>
      </c>
      <c r="C65" s="20" t="s">
        <v>85</v>
      </c>
    </row>
    <row r="66">
      <c r="A66" s="255">
        <v>1694.0</v>
      </c>
      <c r="B66" s="20" t="s">
        <v>88</v>
      </c>
      <c r="C66" s="20" t="s">
        <v>99</v>
      </c>
    </row>
    <row r="67">
      <c r="A67" s="255">
        <v>1695.0</v>
      </c>
      <c r="B67" s="20" t="s">
        <v>86</v>
      </c>
      <c r="C67" s="20" t="s">
        <v>87</v>
      </c>
    </row>
    <row r="68">
      <c r="A68" s="255">
        <v>1696.0</v>
      </c>
      <c r="B68" s="20" t="s">
        <v>97</v>
      </c>
      <c r="C68" s="20" t="s">
        <v>98</v>
      </c>
    </row>
    <row r="69">
      <c r="A69" s="255">
        <v>1697.0</v>
      </c>
      <c r="B69" s="20" t="s">
        <v>86</v>
      </c>
      <c r="C69" s="20" t="s">
        <v>87</v>
      </c>
    </row>
    <row r="70">
      <c r="A70" s="255">
        <v>1698.0</v>
      </c>
      <c r="B70" s="20" t="s">
        <v>16</v>
      </c>
      <c r="C70" s="20" t="s">
        <v>15</v>
      </c>
    </row>
    <row r="71">
      <c r="A71" s="255">
        <v>1701.0</v>
      </c>
      <c r="B71" s="20" t="s">
        <v>101</v>
      </c>
      <c r="C71" s="20" t="s">
        <v>4158</v>
      </c>
    </row>
    <row r="72">
      <c r="A72" s="255">
        <v>1702.0</v>
      </c>
      <c r="B72" s="20" t="s">
        <v>97</v>
      </c>
      <c r="C72" s="20" t="s">
        <v>98</v>
      </c>
    </row>
    <row r="73">
      <c r="A73" s="284">
        <v>1704.0</v>
      </c>
      <c r="B73" s="20" t="s">
        <v>86</v>
      </c>
      <c r="C73" s="20" t="s">
        <v>87</v>
      </c>
    </row>
    <row r="74">
      <c r="A74" s="255">
        <v>1705.0</v>
      </c>
      <c r="B74" s="20" t="s">
        <v>101</v>
      </c>
      <c r="C74" s="20" t="s">
        <v>4158</v>
      </c>
    </row>
    <row r="75">
      <c r="A75" s="255">
        <v>1706.0</v>
      </c>
      <c r="B75" s="20" t="s">
        <v>93</v>
      </c>
      <c r="C75" s="20" t="s">
        <v>94</v>
      </c>
    </row>
    <row r="76">
      <c r="A76" s="284">
        <v>1707.0</v>
      </c>
      <c r="B76" s="20" t="s">
        <v>97</v>
      </c>
      <c r="C76" s="20" t="s">
        <v>98</v>
      </c>
    </row>
    <row r="77">
      <c r="A77" s="255">
        <v>1708.0</v>
      </c>
      <c r="B77" s="20" t="s">
        <v>88</v>
      </c>
      <c r="C77" s="20" t="s">
        <v>104</v>
      </c>
    </row>
    <row r="78">
      <c r="A78" s="255">
        <v>1709.0</v>
      </c>
      <c r="B78" s="20" t="s">
        <v>86</v>
      </c>
      <c r="C78" s="20" t="s">
        <v>113</v>
      </c>
    </row>
    <row r="79">
      <c r="A79" s="255">
        <v>1710.0</v>
      </c>
      <c r="B79" s="20" t="s">
        <v>86</v>
      </c>
      <c r="C79" s="20" t="s">
        <v>106</v>
      </c>
    </row>
    <row r="80">
      <c r="A80" s="255">
        <v>1711.0</v>
      </c>
      <c r="B80" s="20" t="s">
        <v>86</v>
      </c>
      <c r="C80" s="20" t="s">
        <v>106</v>
      </c>
    </row>
    <row r="81">
      <c r="A81" s="255">
        <v>1712.0</v>
      </c>
      <c r="B81" s="20" t="s">
        <v>88</v>
      </c>
      <c r="C81" s="20" t="s">
        <v>104</v>
      </c>
    </row>
    <row r="82">
      <c r="A82" s="255">
        <v>1713.0</v>
      </c>
      <c r="B82" s="20" t="s">
        <v>86</v>
      </c>
      <c r="C82" s="20" t="s">
        <v>106</v>
      </c>
    </row>
    <row r="83">
      <c r="A83" s="255">
        <v>1714.0</v>
      </c>
      <c r="B83" s="20" t="s">
        <v>101</v>
      </c>
      <c r="C83" s="20" t="s">
        <v>4158</v>
      </c>
    </row>
    <row r="84">
      <c r="A84" s="255">
        <v>1715.0</v>
      </c>
      <c r="B84" s="20" t="s">
        <v>101</v>
      </c>
      <c r="C84" s="20" t="s">
        <v>4158</v>
      </c>
    </row>
    <row r="85">
      <c r="A85" s="255">
        <v>1716.0</v>
      </c>
      <c r="B85" s="20" t="s">
        <v>101</v>
      </c>
      <c r="C85" s="20" t="s">
        <v>4158</v>
      </c>
    </row>
    <row r="86">
      <c r="A86" s="255">
        <v>1717.0</v>
      </c>
      <c r="B86" s="20" t="s">
        <v>101</v>
      </c>
      <c r="C86" s="20" t="s">
        <v>4159</v>
      </c>
    </row>
    <row r="87">
      <c r="A87" s="255">
        <v>1718.0</v>
      </c>
      <c r="B87" s="20" t="s">
        <v>84</v>
      </c>
      <c r="C87" s="20" t="s">
        <v>107</v>
      </c>
    </row>
    <row r="88">
      <c r="A88" s="255">
        <v>1719.0</v>
      </c>
      <c r="B88" s="20" t="s">
        <v>84</v>
      </c>
      <c r="C88" s="20" t="s">
        <v>107</v>
      </c>
    </row>
    <row r="89">
      <c r="A89" s="284">
        <v>1720.0</v>
      </c>
      <c r="B89" s="20" t="s">
        <v>86</v>
      </c>
      <c r="C89" s="20" t="s">
        <v>87</v>
      </c>
    </row>
    <row r="90">
      <c r="A90" s="255">
        <v>1721.0</v>
      </c>
      <c r="B90" s="20" t="s">
        <v>101</v>
      </c>
      <c r="C90" s="20" t="s">
        <v>4158</v>
      </c>
    </row>
    <row r="91">
      <c r="A91" s="255">
        <v>1722.0</v>
      </c>
      <c r="B91" s="20" t="s">
        <v>101</v>
      </c>
      <c r="C91" s="20" t="s">
        <v>4158</v>
      </c>
    </row>
    <row r="92">
      <c r="A92" s="255">
        <v>1723.0</v>
      </c>
      <c r="B92" s="20" t="s">
        <v>101</v>
      </c>
      <c r="C92" s="20" t="s">
        <v>4158</v>
      </c>
    </row>
    <row r="93">
      <c r="A93" s="255">
        <v>1724.0</v>
      </c>
      <c r="B93" s="20" t="s">
        <v>84</v>
      </c>
      <c r="C93" s="20" t="s">
        <v>92</v>
      </c>
    </row>
    <row r="94">
      <c r="A94" s="255">
        <v>1725.0</v>
      </c>
      <c r="B94" s="20" t="s">
        <v>101</v>
      </c>
      <c r="C94" s="20" t="s">
        <v>4158</v>
      </c>
    </row>
    <row r="95">
      <c r="A95" s="255">
        <v>1726.0</v>
      </c>
      <c r="B95" s="20" t="s">
        <v>84</v>
      </c>
      <c r="C95" s="20" t="s">
        <v>107</v>
      </c>
    </row>
    <row r="96">
      <c r="A96" s="255">
        <v>1727.0</v>
      </c>
      <c r="B96" s="20" t="s">
        <v>108</v>
      </c>
      <c r="C96" s="20" t="s">
        <v>109</v>
      </c>
    </row>
    <row r="97">
      <c r="A97" s="255">
        <v>1728.0</v>
      </c>
      <c r="B97" s="20" t="s">
        <v>101</v>
      </c>
      <c r="C97" s="20" t="s">
        <v>4158</v>
      </c>
    </row>
    <row r="98">
      <c r="A98" s="255">
        <v>1729.0</v>
      </c>
      <c r="B98" s="20" t="s">
        <v>101</v>
      </c>
      <c r="C98" s="20" t="s">
        <v>4158</v>
      </c>
    </row>
    <row r="99">
      <c r="A99" s="255">
        <v>1730.0</v>
      </c>
      <c r="B99" s="20" t="s">
        <v>101</v>
      </c>
      <c r="C99" s="20" t="s">
        <v>4158</v>
      </c>
    </row>
    <row r="100">
      <c r="A100" s="255">
        <v>1731.0</v>
      </c>
      <c r="B100" s="20" t="s">
        <v>86</v>
      </c>
      <c r="C100" s="20" t="s">
        <v>87</v>
      </c>
    </row>
    <row r="101">
      <c r="A101" s="255">
        <v>1732.0</v>
      </c>
      <c r="B101" s="20" t="s">
        <v>93</v>
      </c>
      <c r="C101" s="20" t="s">
        <v>110</v>
      </c>
    </row>
    <row r="102">
      <c r="A102" s="255">
        <v>1733.0</v>
      </c>
      <c r="B102" s="20" t="s">
        <v>88</v>
      </c>
      <c r="C102" s="20" t="s">
        <v>99</v>
      </c>
    </row>
    <row r="103">
      <c r="A103" s="255">
        <v>1734.0</v>
      </c>
      <c r="B103" s="20" t="s">
        <v>88</v>
      </c>
      <c r="C103" s="20" t="s">
        <v>89</v>
      </c>
    </row>
    <row r="104">
      <c r="A104" s="284">
        <v>1735.0</v>
      </c>
      <c r="B104" s="20" t="s">
        <v>86</v>
      </c>
      <c r="C104" s="20" t="s">
        <v>87</v>
      </c>
    </row>
    <row r="105">
      <c r="A105" s="255">
        <v>1736.0</v>
      </c>
      <c r="B105" s="20" t="s">
        <v>101</v>
      </c>
      <c r="C105" s="20" t="s">
        <v>4158</v>
      </c>
    </row>
    <row r="106">
      <c r="A106" s="255">
        <v>1737.0</v>
      </c>
      <c r="B106" s="20" t="s">
        <v>84</v>
      </c>
      <c r="C106" s="20" t="s">
        <v>107</v>
      </c>
    </row>
    <row r="107">
      <c r="A107" s="255">
        <v>1738.0</v>
      </c>
      <c r="B107" s="20" t="s">
        <v>101</v>
      </c>
      <c r="C107" s="20" t="s">
        <v>4158</v>
      </c>
    </row>
    <row r="108">
      <c r="A108" s="255">
        <v>1739.0</v>
      </c>
      <c r="B108" s="20" t="s">
        <v>101</v>
      </c>
      <c r="C108" s="20" t="s">
        <v>4158</v>
      </c>
    </row>
    <row r="109">
      <c r="A109" s="255">
        <v>1740.0</v>
      </c>
      <c r="B109" s="20" t="s">
        <v>88</v>
      </c>
      <c r="C109" s="20" t="s">
        <v>99</v>
      </c>
    </row>
    <row r="110">
      <c r="A110" s="255">
        <v>1741.0</v>
      </c>
      <c r="B110" s="20" t="s">
        <v>108</v>
      </c>
      <c r="C110" s="20" t="s">
        <v>109</v>
      </c>
    </row>
    <row r="111">
      <c r="A111" s="284">
        <v>1742.0</v>
      </c>
      <c r="B111" s="20" t="s">
        <v>86</v>
      </c>
      <c r="C111" s="20" t="s">
        <v>95</v>
      </c>
    </row>
    <row r="112">
      <c r="A112" s="255">
        <v>1743.0</v>
      </c>
      <c r="B112" s="20" t="s">
        <v>108</v>
      </c>
      <c r="C112" s="20" t="s">
        <v>109</v>
      </c>
    </row>
    <row r="113">
      <c r="A113" s="255">
        <v>1745.0</v>
      </c>
      <c r="B113" s="20" t="s">
        <v>93</v>
      </c>
      <c r="C113" s="20" t="s">
        <v>94</v>
      </c>
    </row>
    <row r="114">
      <c r="A114" s="255">
        <v>1746.0</v>
      </c>
      <c r="B114" s="20" t="s">
        <v>101</v>
      </c>
      <c r="C114" s="20" t="s">
        <v>4158</v>
      </c>
    </row>
    <row r="115">
      <c r="A115" s="255">
        <v>1747.0</v>
      </c>
      <c r="B115" s="20" t="s">
        <v>101</v>
      </c>
      <c r="C115" s="20" t="s">
        <v>4158</v>
      </c>
    </row>
    <row r="116">
      <c r="A116" s="255">
        <v>1748.0</v>
      </c>
      <c r="B116" s="20" t="s">
        <v>97</v>
      </c>
      <c r="C116" s="20" t="s">
        <v>98</v>
      </c>
    </row>
    <row r="117">
      <c r="A117" s="255">
        <v>1749.0</v>
      </c>
      <c r="B117" s="20" t="s">
        <v>84</v>
      </c>
      <c r="C117" s="20" t="s">
        <v>85</v>
      </c>
    </row>
    <row r="118">
      <c r="A118" s="255">
        <v>1750.0</v>
      </c>
      <c r="B118" s="20" t="s">
        <v>84</v>
      </c>
      <c r="C118" s="20" t="s">
        <v>107</v>
      </c>
    </row>
    <row r="119">
      <c r="A119" s="255">
        <v>1751.0</v>
      </c>
      <c r="B119" s="20" t="s">
        <v>84</v>
      </c>
      <c r="C119" s="20" t="s">
        <v>85</v>
      </c>
    </row>
    <row r="120">
      <c r="A120" s="255">
        <v>1752.0</v>
      </c>
      <c r="B120" s="20" t="s">
        <v>84</v>
      </c>
      <c r="C120" s="20" t="s">
        <v>85</v>
      </c>
    </row>
    <row r="121">
      <c r="A121" s="255">
        <v>1753.0</v>
      </c>
      <c r="B121" s="20" t="s">
        <v>101</v>
      </c>
      <c r="C121" s="20" t="s">
        <v>4158</v>
      </c>
    </row>
    <row r="122">
      <c r="A122" s="284">
        <v>1754.0</v>
      </c>
      <c r="B122" s="20" t="s">
        <v>86</v>
      </c>
      <c r="C122" s="20" t="s">
        <v>87</v>
      </c>
    </row>
    <row r="123">
      <c r="A123" s="255">
        <v>1755.0</v>
      </c>
      <c r="B123" s="20" t="s">
        <v>101</v>
      </c>
      <c r="C123" s="20" t="s">
        <v>4158</v>
      </c>
    </row>
    <row r="124">
      <c r="A124" s="285">
        <v>1756.0</v>
      </c>
      <c r="B124" s="20" t="s">
        <v>97</v>
      </c>
      <c r="C124" s="20" t="s">
        <v>98</v>
      </c>
    </row>
    <row r="125">
      <c r="A125" s="255">
        <v>1757.0</v>
      </c>
      <c r="B125" s="20" t="s">
        <v>86</v>
      </c>
      <c r="C125" s="20" t="s">
        <v>87</v>
      </c>
    </row>
    <row r="126">
      <c r="A126" s="255">
        <v>1758.0</v>
      </c>
      <c r="B126" s="20" t="s">
        <v>101</v>
      </c>
      <c r="C126" s="20" t="s">
        <v>4158</v>
      </c>
    </row>
    <row r="127">
      <c r="A127" s="255">
        <v>1759.0</v>
      </c>
      <c r="B127" s="20" t="s">
        <v>84</v>
      </c>
      <c r="C127" s="20" t="s">
        <v>85</v>
      </c>
    </row>
    <row r="128">
      <c r="A128" s="255">
        <v>1760.0</v>
      </c>
      <c r="B128" s="20" t="s">
        <v>86</v>
      </c>
      <c r="C128" s="20" t="s">
        <v>111</v>
      </c>
    </row>
    <row r="129">
      <c r="A129" s="255">
        <v>1761.0</v>
      </c>
      <c r="B129" s="20" t="s">
        <v>101</v>
      </c>
      <c r="C129" s="20" t="s">
        <v>4158</v>
      </c>
    </row>
    <row r="130">
      <c r="A130" s="255">
        <v>1762.0</v>
      </c>
      <c r="B130" s="20" t="s">
        <v>86</v>
      </c>
      <c r="C130" s="20" t="s">
        <v>95</v>
      </c>
    </row>
    <row r="131">
      <c r="A131" s="255">
        <v>1763.0</v>
      </c>
      <c r="B131" s="20" t="s">
        <v>84</v>
      </c>
      <c r="C131" s="20" t="s">
        <v>107</v>
      </c>
    </row>
    <row r="132">
      <c r="A132" s="255">
        <v>1764.0</v>
      </c>
      <c r="B132" s="20" t="s">
        <v>16</v>
      </c>
      <c r="C132" s="20" t="s">
        <v>112</v>
      </c>
    </row>
    <row r="133">
      <c r="A133" s="255">
        <v>1765.0</v>
      </c>
      <c r="B133" s="20" t="s">
        <v>88</v>
      </c>
      <c r="C133" s="20" t="s">
        <v>89</v>
      </c>
    </row>
    <row r="134">
      <c r="A134" s="284">
        <v>1766.0</v>
      </c>
      <c r="B134" s="20" t="s">
        <v>16</v>
      </c>
      <c r="C134" s="20" t="s">
        <v>15</v>
      </c>
    </row>
    <row r="135">
      <c r="A135" s="255">
        <v>1767.0</v>
      </c>
      <c r="B135" s="20" t="s">
        <v>86</v>
      </c>
      <c r="C135" s="20" t="s">
        <v>87</v>
      </c>
    </row>
    <row r="136">
      <c r="A136" s="255">
        <v>1768.0</v>
      </c>
      <c r="B136" s="20" t="s">
        <v>86</v>
      </c>
      <c r="C136" s="20" t="s">
        <v>95</v>
      </c>
    </row>
    <row r="137">
      <c r="A137" s="255">
        <v>1769.0</v>
      </c>
      <c r="B137" s="20" t="s">
        <v>108</v>
      </c>
      <c r="C137" s="20" t="s">
        <v>109</v>
      </c>
    </row>
    <row r="138">
      <c r="A138" s="255">
        <v>1770.0</v>
      </c>
      <c r="B138" s="20" t="s">
        <v>101</v>
      </c>
      <c r="C138" s="20" t="s">
        <v>4158</v>
      </c>
    </row>
    <row r="139">
      <c r="A139" s="255">
        <v>1774.0</v>
      </c>
      <c r="B139" s="20" t="s">
        <v>88</v>
      </c>
      <c r="C139" s="20" t="s">
        <v>99</v>
      </c>
    </row>
    <row r="140">
      <c r="A140" s="255">
        <v>1777.0</v>
      </c>
      <c r="B140" s="20" t="s">
        <v>16</v>
      </c>
      <c r="C140" s="20" t="s">
        <v>112</v>
      </c>
    </row>
    <row r="141">
      <c r="A141" s="284">
        <v>1778.0</v>
      </c>
      <c r="B141" s="20" t="s">
        <v>88</v>
      </c>
      <c r="C141" s="20" t="s">
        <v>104</v>
      </c>
    </row>
    <row r="142">
      <c r="A142" s="255">
        <v>1779.0</v>
      </c>
      <c r="B142" s="20" t="s">
        <v>86</v>
      </c>
      <c r="C142" s="20" t="s">
        <v>113</v>
      </c>
    </row>
    <row r="143">
      <c r="A143" s="255">
        <v>1780.0</v>
      </c>
      <c r="B143" s="20" t="s">
        <v>86</v>
      </c>
      <c r="C143" s="20" t="s">
        <v>106</v>
      </c>
    </row>
    <row r="144">
      <c r="A144" s="255">
        <v>1782.0</v>
      </c>
      <c r="B144" s="20" t="s">
        <v>16</v>
      </c>
      <c r="C144" s="20" t="s">
        <v>15</v>
      </c>
    </row>
    <row r="145">
      <c r="A145" s="255">
        <v>1783.0</v>
      </c>
      <c r="B145" s="20" t="s">
        <v>84</v>
      </c>
      <c r="C145" s="20" t="s">
        <v>85</v>
      </c>
    </row>
    <row r="146">
      <c r="A146" s="255">
        <v>1784.0</v>
      </c>
      <c r="B146" s="20" t="s">
        <v>88</v>
      </c>
      <c r="C146" s="20" t="s">
        <v>104</v>
      </c>
    </row>
    <row r="147">
      <c r="A147" s="255">
        <v>1785.0</v>
      </c>
      <c r="B147" s="20" t="s">
        <v>97</v>
      </c>
      <c r="C147" s="20" t="s">
        <v>98</v>
      </c>
    </row>
    <row r="148">
      <c r="A148" s="255">
        <v>1786.0</v>
      </c>
      <c r="B148" s="20" t="s">
        <v>88</v>
      </c>
      <c r="C148" s="20" t="s">
        <v>104</v>
      </c>
    </row>
    <row r="149">
      <c r="A149" s="255">
        <v>1787.0</v>
      </c>
      <c r="B149" s="20" t="s">
        <v>88</v>
      </c>
      <c r="C149" s="20" t="s">
        <v>89</v>
      </c>
    </row>
    <row r="150">
      <c r="A150" s="255">
        <v>1788.0</v>
      </c>
      <c r="B150" s="20" t="s">
        <v>108</v>
      </c>
      <c r="C150" s="20" t="s">
        <v>109</v>
      </c>
    </row>
    <row r="151">
      <c r="A151" s="255">
        <v>1789.0</v>
      </c>
      <c r="B151" s="20" t="s">
        <v>16</v>
      </c>
      <c r="C151" s="20" t="s">
        <v>112</v>
      </c>
    </row>
    <row r="152">
      <c r="A152" s="255">
        <v>1790.0</v>
      </c>
      <c r="B152" s="20" t="s">
        <v>16</v>
      </c>
      <c r="C152" s="20" t="s">
        <v>15</v>
      </c>
    </row>
    <row r="153">
      <c r="A153" s="255">
        <v>1791.0</v>
      </c>
      <c r="B153" s="20" t="s">
        <v>16</v>
      </c>
      <c r="C153" s="20" t="s">
        <v>15</v>
      </c>
    </row>
    <row r="154">
      <c r="A154" s="255">
        <v>1792.0</v>
      </c>
      <c r="B154" s="20" t="s">
        <v>16</v>
      </c>
      <c r="C154" s="20" t="s">
        <v>112</v>
      </c>
    </row>
    <row r="155">
      <c r="A155" s="255">
        <v>1793.0</v>
      </c>
      <c r="B155" s="20" t="s">
        <v>16</v>
      </c>
      <c r="C155" s="20" t="s">
        <v>112</v>
      </c>
    </row>
    <row r="156">
      <c r="A156" s="255">
        <v>1794.0</v>
      </c>
      <c r="B156" s="20" t="s">
        <v>16</v>
      </c>
      <c r="C156" s="20" t="s">
        <v>90</v>
      </c>
    </row>
    <row r="157">
      <c r="A157" s="255">
        <v>1795.0</v>
      </c>
      <c r="B157" s="20" t="s">
        <v>84</v>
      </c>
      <c r="C157" s="20" t="s">
        <v>107</v>
      </c>
    </row>
    <row r="158">
      <c r="A158" s="255">
        <v>1796.0</v>
      </c>
      <c r="B158" s="20" t="s">
        <v>16</v>
      </c>
      <c r="C158" s="20" t="s">
        <v>15</v>
      </c>
    </row>
    <row r="159">
      <c r="A159" s="255">
        <v>1797.0</v>
      </c>
      <c r="B159" s="20" t="s">
        <v>16</v>
      </c>
      <c r="C159" s="20" t="s">
        <v>15</v>
      </c>
    </row>
    <row r="160">
      <c r="A160" s="255">
        <v>1798.0</v>
      </c>
      <c r="B160" s="20" t="s">
        <v>101</v>
      </c>
      <c r="C160" s="20" t="s">
        <v>4158</v>
      </c>
    </row>
    <row r="161">
      <c r="A161" s="255">
        <v>1799.0</v>
      </c>
      <c r="B161" s="20" t="s">
        <v>16</v>
      </c>
      <c r="C161" s="20" t="s">
        <v>15</v>
      </c>
    </row>
    <row r="162">
      <c r="A162" s="255">
        <v>1800.0</v>
      </c>
      <c r="B162" s="20" t="s">
        <v>16</v>
      </c>
      <c r="C162" s="20" t="s">
        <v>15</v>
      </c>
    </row>
    <row r="163">
      <c r="A163" s="255">
        <v>1801.0</v>
      </c>
      <c r="B163" s="20" t="s">
        <v>16</v>
      </c>
      <c r="C163" s="20" t="s">
        <v>15</v>
      </c>
    </row>
    <row r="164">
      <c r="A164" s="255">
        <v>1802.0</v>
      </c>
      <c r="B164" s="20" t="s">
        <v>84</v>
      </c>
      <c r="C164" s="20" t="s">
        <v>85</v>
      </c>
    </row>
    <row r="165">
      <c r="A165" s="255">
        <v>1803.0</v>
      </c>
      <c r="B165" s="20" t="s">
        <v>16</v>
      </c>
      <c r="C165" s="20" t="s">
        <v>15</v>
      </c>
    </row>
    <row r="166">
      <c r="A166" s="255">
        <v>1804.0</v>
      </c>
      <c r="B166" s="20" t="s">
        <v>16</v>
      </c>
      <c r="C166" s="20" t="s">
        <v>15</v>
      </c>
    </row>
    <row r="167">
      <c r="A167" s="255">
        <v>1805.0</v>
      </c>
      <c r="B167" s="20" t="s">
        <v>16</v>
      </c>
      <c r="C167" s="20" t="s">
        <v>15</v>
      </c>
    </row>
    <row r="168">
      <c r="A168" s="255">
        <v>1806.0</v>
      </c>
      <c r="B168" s="20" t="s">
        <v>16</v>
      </c>
      <c r="C168" s="20" t="s">
        <v>15</v>
      </c>
    </row>
    <row r="169">
      <c r="A169" s="255">
        <v>1807.0</v>
      </c>
      <c r="B169" s="20" t="s">
        <v>84</v>
      </c>
      <c r="C169" s="20" t="s">
        <v>114</v>
      </c>
    </row>
    <row r="170">
      <c r="A170" s="255">
        <v>1808.0</v>
      </c>
      <c r="B170" s="20" t="s">
        <v>16</v>
      </c>
      <c r="C170" s="20" t="s">
        <v>15</v>
      </c>
    </row>
    <row r="171">
      <c r="A171" s="255">
        <v>1809.0</v>
      </c>
      <c r="B171" s="20" t="s">
        <v>84</v>
      </c>
      <c r="C171" s="20" t="s">
        <v>114</v>
      </c>
    </row>
    <row r="172">
      <c r="A172" s="255">
        <v>1810.0</v>
      </c>
      <c r="B172" s="20" t="s">
        <v>86</v>
      </c>
      <c r="C172" s="20" t="s">
        <v>95</v>
      </c>
    </row>
    <row r="173">
      <c r="A173" s="255">
        <v>1811.0</v>
      </c>
      <c r="B173" s="20" t="s">
        <v>86</v>
      </c>
      <c r="C173" s="20" t="s">
        <v>95</v>
      </c>
    </row>
    <row r="174">
      <c r="A174" s="255">
        <v>1812.0</v>
      </c>
      <c r="B174" s="20" t="s">
        <v>93</v>
      </c>
      <c r="C174" s="20" t="s">
        <v>94</v>
      </c>
    </row>
    <row r="175">
      <c r="A175" s="255">
        <v>1813.0</v>
      </c>
      <c r="B175" s="20" t="s">
        <v>101</v>
      </c>
      <c r="C175" s="20" t="s">
        <v>4158</v>
      </c>
    </row>
    <row r="176">
      <c r="A176" s="255">
        <v>1814.0</v>
      </c>
      <c r="B176" s="20" t="s">
        <v>101</v>
      </c>
      <c r="C176" s="20" t="s">
        <v>4158</v>
      </c>
    </row>
    <row r="177">
      <c r="A177" s="255">
        <v>1815.0</v>
      </c>
      <c r="B177" s="20" t="s">
        <v>101</v>
      </c>
      <c r="C177" s="20" t="s">
        <v>4158</v>
      </c>
    </row>
    <row r="178">
      <c r="A178" s="255">
        <v>1816.0</v>
      </c>
      <c r="B178" s="20" t="s">
        <v>101</v>
      </c>
      <c r="C178" s="20" t="s">
        <v>4158</v>
      </c>
    </row>
    <row r="179">
      <c r="A179" s="255">
        <v>1817.0</v>
      </c>
      <c r="B179" s="20" t="s">
        <v>101</v>
      </c>
      <c r="C179" s="20" t="s">
        <v>4158</v>
      </c>
    </row>
    <row r="180">
      <c r="A180" s="255">
        <v>1818.0</v>
      </c>
      <c r="B180" s="20" t="s">
        <v>101</v>
      </c>
      <c r="C180" s="20" t="s">
        <v>4158</v>
      </c>
    </row>
    <row r="181">
      <c r="A181" s="255">
        <v>1819.0</v>
      </c>
      <c r="B181" s="20" t="s">
        <v>101</v>
      </c>
      <c r="C181" s="20" t="s">
        <v>4158</v>
      </c>
    </row>
    <row r="182">
      <c r="A182" s="255">
        <v>1820.0</v>
      </c>
      <c r="B182" s="20" t="s">
        <v>101</v>
      </c>
      <c r="C182" s="20" t="s">
        <v>4158</v>
      </c>
    </row>
    <row r="183">
      <c r="A183" s="255">
        <v>1821.0</v>
      </c>
      <c r="B183" s="20" t="s">
        <v>16</v>
      </c>
      <c r="C183" s="20" t="s">
        <v>15</v>
      </c>
    </row>
    <row r="184">
      <c r="A184" s="255">
        <v>1822.0</v>
      </c>
      <c r="B184" s="20" t="s">
        <v>16</v>
      </c>
      <c r="C184" s="20" t="s">
        <v>15</v>
      </c>
    </row>
    <row r="185">
      <c r="A185" s="255">
        <v>1823.0</v>
      </c>
      <c r="B185" s="20" t="s">
        <v>108</v>
      </c>
      <c r="C185" s="20" t="s">
        <v>109</v>
      </c>
    </row>
    <row r="186">
      <c r="A186" s="255">
        <v>1824.0</v>
      </c>
      <c r="B186" s="20" t="s">
        <v>101</v>
      </c>
      <c r="C186" s="20" t="s">
        <v>4158</v>
      </c>
    </row>
    <row r="187">
      <c r="A187" s="255">
        <v>1825.0</v>
      </c>
      <c r="B187" s="20" t="s">
        <v>93</v>
      </c>
      <c r="C187" s="20" t="s">
        <v>94</v>
      </c>
    </row>
    <row r="188">
      <c r="A188" s="255">
        <v>1826.0</v>
      </c>
      <c r="B188" s="20" t="s">
        <v>101</v>
      </c>
      <c r="C188" s="20" t="s">
        <v>4158</v>
      </c>
    </row>
    <row r="189">
      <c r="A189" s="255">
        <v>1827.0</v>
      </c>
      <c r="B189" s="20" t="s">
        <v>84</v>
      </c>
      <c r="C189" s="20" t="s">
        <v>114</v>
      </c>
    </row>
    <row r="190">
      <c r="A190" s="255">
        <v>1828.0</v>
      </c>
      <c r="B190" s="20" t="s">
        <v>93</v>
      </c>
      <c r="C190" s="20" t="s">
        <v>94</v>
      </c>
    </row>
    <row r="191">
      <c r="A191" s="255">
        <v>1829.0</v>
      </c>
      <c r="B191" s="20" t="s">
        <v>93</v>
      </c>
      <c r="C191" s="20" t="s">
        <v>94</v>
      </c>
    </row>
    <row r="192">
      <c r="A192" s="286">
        <v>1830.0</v>
      </c>
      <c r="B192" s="20" t="s">
        <v>88</v>
      </c>
      <c r="C192" s="20" t="s">
        <v>89</v>
      </c>
    </row>
    <row r="193">
      <c r="A193" s="287">
        <v>1831.0</v>
      </c>
      <c r="B193" s="20" t="s">
        <v>84</v>
      </c>
      <c r="C193" s="20" t="s">
        <v>114</v>
      </c>
    </row>
    <row r="194">
      <c r="A194" s="287">
        <v>1832.0</v>
      </c>
      <c r="B194" s="20" t="s">
        <v>84</v>
      </c>
      <c r="C194" s="20" t="s">
        <v>114</v>
      </c>
    </row>
    <row r="195">
      <c r="A195" s="255">
        <v>1833.0</v>
      </c>
      <c r="B195" s="20" t="s">
        <v>84</v>
      </c>
      <c r="C195" s="20" t="s">
        <v>85</v>
      </c>
    </row>
    <row r="196">
      <c r="A196" s="287">
        <v>1834.0</v>
      </c>
      <c r="B196" s="20" t="s">
        <v>16</v>
      </c>
      <c r="C196" s="20" t="s">
        <v>15</v>
      </c>
    </row>
    <row r="197">
      <c r="A197" s="255">
        <v>1835.0</v>
      </c>
      <c r="B197" s="20" t="s">
        <v>88</v>
      </c>
      <c r="C197" s="20" t="s">
        <v>104</v>
      </c>
    </row>
    <row r="198">
      <c r="A198" s="284">
        <v>1836.0</v>
      </c>
      <c r="B198" s="20" t="s">
        <v>84</v>
      </c>
      <c r="C198" s="20" t="s">
        <v>114</v>
      </c>
    </row>
    <row r="199">
      <c r="A199" s="255">
        <v>1837.0</v>
      </c>
      <c r="B199" s="20" t="s">
        <v>84</v>
      </c>
      <c r="C199" s="20" t="s">
        <v>85</v>
      </c>
    </row>
    <row r="200">
      <c r="A200" s="255">
        <v>1838.0</v>
      </c>
      <c r="B200" s="20" t="s">
        <v>84</v>
      </c>
      <c r="C200" s="20" t="s">
        <v>85</v>
      </c>
    </row>
    <row r="201">
      <c r="A201" s="255">
        <v>1839.0</v>
      </c>
      <c r="B201" s="20" t="s">
        <v>84</v>
      </c>
      <c r="C201" s="20" t="s">
        <v>85</v>
      </c>
    </row>
    <row r="202">
      <c r="A202" s="255">
        <v>1846.0</v>
      </c>
      <c r="B202" s="20" t="s">
        <v>16</v>
      </c>
      <c r="C202" s="20" t="s">
        <v>112</v>
      </c>
    </row>
    <row r="203">
      <c r="A203" s="255">
        <v>1847.0</v>
      </c>
      <c r="B203" s="20" t="s">
        <v>93</v>
      </c>
      <c r="C203" s="20" t="s">
        <v>94</v>
      </c>
    </row>
    <row r="204">
      <c r="A204" s="255">
        <v>1848.0</v>
      </c>
      <c r="B204" s="20" t="s">
        <v>16</v>
      </c>
      <c r="C204" s="20" t="s">
        <v>15</v>
      </c>
    </row>
    <row r="205">
      <c r="A205" s="255">
        <v>1849.0</v>
      </c>
      <c r="B205" s="20" t="s">
        <v>93</v>
      </c>
      <c r="C205" s="20" t="s">
        <v>94</v>
      </c>
    </row>
    <row r="206">
      <c r="A206" s="255">
        <v>1850.0</v>
      </c>
      <c r="B206" s="20" t="s">
        <v>93</v>
      </c>
      <c r="C206" s="20" t="s">
        <v>94</v>
      </c>
    </row>
    <row r="207">
      <c r="A207" s="255">
        <v>1851.0</v>
      </c>
      <c r="B207" s="20" t="s">
        <v>88</v>
      </c>
      <c r="C207" s="20" t="s">
        <v>99</v>
      </c>
    </row>
    <row r="208">
      <c r="A208" s="255">
        <v>1852.0</v>
      </c>
      <c r="B208" s="20" t="s">
        <v>93</v>
      </c>
      <c r="C208" s="20" t="s">
        <v>110</v>
      </c>
    </row>
    <row r="209">
      <c r="A209" s="255">
        <v>1853.0</v>
      </c>
      <c r="B209" s="20" t="s">
        <v>16</v>
      </c>
      <c r="C209" s="20" t="s">
        <v>15</v>
      </c>
    </row>
    <row r="210">
      <c r="A210" s="284">
        <v>1854.0</v>
      </c>
      <c r="B210" s="20" t="s">
        <v>86</v>
      </c>
      <c r="C210" s="20" t="s">
        <v>111</v>
      </c>
    </row>
    <row r="211">
      <c r="A211" s="255">
        <v>1855.0</v>
      </c>
      <c r="B211" s="20" t="s">
        <v>16</v>
      </c>
      <c r="C211" s="20" t="s">
        <v>15</v>
      </c>
    </row>
    <row r="212">
      <c r="A212" s="255">
        <v>1856.0</v>
      </c>
      <c r="B212" s="20" t="s">
        <v>86</v>
      </c>
      <c r="C212" s="20" t="s">
        <v>111</v>
      </c>
    </row>
    <row r="213">
      <c r="A213" s="255">
        <v>1857.0</v>
      </c>
      <c r="B213" s="20" t="s">
        <v>86</v>
      </c>
      <c r="C213" s="20" t="s">
        <v>111</v>
      </c>
    </row>
    <row r="214">
      <c r="A214" s="255">
        <v>1858.0</v>
      </c>
      <c r="B214" s="20" t="s">
        <v>84</v>
      </c>
      <c r="C214" s="20" t="s">
        <v>107</v>
      </c>
    </row>
    <row r="215">
      <c r="A215" s="255">
        <v>1859.0</v>
      </c>
      <c r="B215" s="20" t="s">
        <v>93</v>
      </c>
      <c r="C215" s="20" t="s">
        <v>94</v>
      </c>
    </row>
    <row r="216">
      <c r="A216" s="255">
        <v>1860.0</v>
      </c>
      <c r="B216" s="20" t="s">
        <v>84</v>
      </c>
      <c r="C216" s="20" t="s">
        <v>107</v>
      </c>
    </row>
    <row r="217">
      <c r="A217" s="255">
        <v>1861.0</v>
      </c>
      <c r="B217" s="20" t="s">
        <v>84</v>
      </c>
      <c r="C217" s="20" t="s">
        <v>107</v>
      </c>
    </row>
    <row r="218">
      <c r="A218" s="255">
        <v>1862.0</v>
      </c>
      <c r="B218" s="20" t="s">
        <v>93</v>
      </c>
      <c r="C218" s="20" t="s">
        <v>94</v>
      </c>
    </row>
    <row r="219">
      <c r="A219" s="255">
        <v>1863.0</v>
      </c>
      <c r="B219" s="20" t="s">
        <v>84</v>
      </c>
      <c r="C219" s="20" t="s">
        <v>92</v>
      </c>
    </row>
    <row r="220">
      <c r="A220" s="255">
        <v>1864.0</v>
      </c>
      <c r="B220" s="20" t="s">
        <v>93</v>
      </c>
      <c r="C220" s="20" t="s">
        <v>94</v>
      </c>
    </row>
    <row r="221">
      <c r="A221" s="255">
        <v>1865.0</v>
      </c>
      <c r="B221" s="20" t="s">
        <v>93</v>
      </c>
      <c r="C221" s="20" t="s">
        <v>94</v>
      </c>
    </row>
    <row r="222">
      <c r="A222" s="255">
        <v>1866.0</v>
      </c>
      <c r="B222" s="20" t="s">
        <v>84</v>
      </c>
      <c r="C222" s="20" t="s">
        <v>107</v>
      </c>
    </row>
    <row r="223">
      <c r="A223" s="255">
        <v>1867.0</v>
      </c>
      <c r="B223" s="20" t="s">
        <v>93</v>
      </c>
      <c r="C223" s="20" t="s">
        <v>94</v>
      </c>
    </row>
    <row r="224">
      <c r="A224" s="255">
        <v>1868.0</v>
      </c>
      <c r="B224" s="20" t="s">
        <v>88</v>
      </c>
      <c r="C224" s="20" t="s">
        <v>104</v>
      </c>
    </row>
    <row r="225">
      <c r="A225" s="255">
        <v>1869.0</v>
      </c>
      <c r="B225" s="20" t="s">
        <v>93</v>
      </c>
      <c r="C225" s="20" t="s">
        <v>94</v>
      </c>
    </row>
    <row r="226">
      <c r="A226" s="255">
        <v>1870.0</v>
      </c>
      <c r="B226" s="20" t="s">
        <v>93</v>
      </c>
      <c r="C226" s="20" t="s">
        <v>94</v>
      </c>
    </row>
    <row r="227">
      <c r="A227" s="255">
        <v>1871.0</v>
      </c>
      <c r="B227" s="20" t="s">
        <v>93</v>
      </c>
      <c r="C227" s="20" t="s">
        <v>94</v>
      </c>
    </row>
    <row r="228">
      <c r="A228" s="255">
        <v>1872.0</v>
      </c>
      <c r="B228" s="20" t="s">
        <v>93</v>
      </c>
      <c r="C228" s="20" t="s">
        <v>110</v>
      </c>
    </row>
    <row r="229">
      <c r="A229" s="255">
        <v>1873.0</v>
      </c>
      <c r="B229" s="20" t="s">
        <v>93</v>
      </c>
      <c r="C229" s="20" t="s">
        <v>94</v>
      </c>
    </row>
    <row r="230">
      <c r="A230" s="255">
        <v>1874.0</v>
      </c>
      <c r="B230" s="20" t="s">
        <v>93</v>
      </c>
      <c r="C230" s="20" t="s">
        <v>94</v>
      </c>
    </row>
    <row r="231">
      <c r="A231" s="255">
        <v>1875.0</v>
      </c>
      <c r="B231" s="20" t="s">
        <v>93</v>
      </c>
      <c r="C231" s="20" t="s">
        <v>94</v>
      </c>
    </row>
    <row r="232">
      <c r="A232" s="255">
        <v>1876.0</v>
      </c>
      <c r="B232" s="20" t="s">
        <v>93</v>
      </c>
      <c r="C232" s="20" t="s">
        <v>94</v>
      </c>
    </row>
    <row r="233">
      <c r="A233" s="255">
        <v>1877.0</v>
      </c>
      <c r="B233" s="20" t="s">
        <v>93</v>
      </c>
      <c r="C233" s="20" t="s">
        <v>94</v>
      </c>
    </row>
    <row r="234">
      <c r="A234" s="255">
        <v>1878.0</v>
      </c>
      <c r="B234" s="20" t="s">
        <v>108</v>
      </c>
      <c r="C234" s="20" t="s">
        <v>4160</v>
      </c>
    </row>
    <row r="235">
      <c r="A235" s="255">
        <v>1879.0</v>
      </c>
      <c r="B235" s="20" t="s">
        <v>93</v>
      </c>
      <c r="C235" s="20" t="s">
        <v>94</v>
      </c>
    </row>
    <row r="236">
      <c r="A236" s="255">
        <v>1880.0</v>
      </c>
      <c r="B236" s="20" t="s">
        <v>93</v>
      </c>
      <c r="C236" s="20" t="s">
        <v>94</v>
      </c>
    </row>
    <row r="237">
      <c r="A237" s="255">
        <v>1881.0</v>
      </c>
      <c r="B237" s="20" t="s">
        <v>93</v>
      </c>
      <c r="C237" s="20" t="s">
        <v>94</v>
      </c>
    </row>
    <row r="238">
      <c r="A238" s="255">
        <v>1882.0</v>
      </c>
      <c r="B238" s="20" t="s">
        <v>16</v>
      </c>
      <c r="C238" s="20" t="s">
        <v>15</v>
      </c>
    </row>
    <row r="239">
      <c r="A239" s="255">
        <v>1883.0</v>
      </c>
      <c r="B239" s="20" t="s">
        <v>93</v>
      </c>
      <c r="C239" s="20" t="s">
        <v>94</v>
      </c>
    </row>
    <row r="240">
      <c r="A240" s="255">
        <v>1884.0</v>
      </c>
      <c r="B240" s="20" t="s">
        <v>108</v>
      </c>
      <c r="C240" s="20" t="s">
        <v>4160</v>
      </c>
    </row>
    <row r="241">
      <c r="A241" s="255">
        <v>1885.0</v>
      </c>
      <c r="B241" s="20" t="s">
        <v>93</v>
      </c>
      <c r="C241" s="20" t="s">
        <v>94</v>
      </c>
    </row>
    <row r="242">
      <c r="A242" s="255">
        <v>1886.0</v>
      </c>
      <c r="B242" s="20" t="s">
        <v>93</v>
      </c>
      <c r="C242" s="20" t="s">
        <v>94</v>
      </c>
    </row>
    <row r="243">
      <c r="A243" s="255">
        <v>1887.0</v>
      </c>
      <c r="B243" s="20" t="s">
        <v>93</v>
      </c>
      <c r="C243" s="20" t="s">
        <v>94</v>
      </c>
    </row>
    <row r="244">
      <c r="A244" s="255">
        <v>1888.0</v>
      </c>
      <c r="B244" s="20" t="s">
        <v>93</v>
      </c>
      <c r="C244" s="20" t="s">
        <v>94</v>
      </c>
    </row>
    <row r="245">
      <c r="A245" s="255">
        <v>1889.0</v>
      </c>
      <c r="B245" s="20" t="s">
        <v>108</v>
      </c>
      <c r="C245" s="20" t="s">
        <v>4160</v>
      </c>
    </row>
    <row r="246">
      <c r="A246" s="255">
        <v>1890.0</v>
      </c>
      <c r="B246" s="20" t="s">
        <v>93</v>
      </c>
      <c r="C246" s="20" t="s">
        <v>94</v>
      </c>
    </row>
    <row r="247">
      <c r="A247" s="255">
        <v>1891.0</v>
      </c>
      <c r="B247" s="20" t="s">
        <v>93</v>
      </c>
      <c r="C247" s="20" t="s">
        <v>94</v>
      </c>
    </row>
    <row r="248">
      <c r="A248" s="255">
        <v>1892.0</v>
      </c>
      <c r="B248" s="20" t="s">
        <v>84</v>
      </c>
      <c r="C248" s="20" t="s">
        <v>114</v>
      </c>
    </row>
    <row r="249">
      <c r="A249" s="255">
        <v>1893.0</v>
      </c>
      <c r="B249" s="20" t="s">
        <v>84</v>
      </c>
      <c r="C249" s="20" t="s">
        <v>114</v>
      </c>
    </row>
    <row r="250">
      <c r="A250" s="255">
        <v>1894.0</v>
      </c>
      <c r="B250" s="20" t="s">
        <v>86</v>
      </c>
      <c r="C250" s="20" t="s">
        <v>111</v>
      </c>
    </row>
    <row r="251">
      <c r="A251" s="284">
        <v>1895.0</v>
      </c>
      <c r="B251" s="20" t="s">
        <v>16</v>
      </c>
      <c r="C251" s="20" t="s">
        <v>15</v>
      </c>
    </row>
    <row r="252">
      <c r="A252" s="284">
        <v>1896.0</v>
      </c>
      <c r="B252" s="20" t="s">
        <v>108</v>
      </c>
      <c r="C252" s="20" t="s">
        <v>4160</v>
      </c>
    </row>
    <row r="253">
      <c r="A253" s="255">
        <v>1897.0</v>
      </c>
      <c r="B253" s="20" t="s">
        <v>84</v>
      </c>
      <c r="C253" s="20" t="s">
        <v>114</v>
      </c>
    </row>
    <row r="254">
      <c r="A254" s="255">
        <v>1898.0</v>
      </c>
      <c r="B254" s="20" t="s">
        <v>84</v>
      </c>
      <c r="C254" s="20" t="s">
        <v>114</v>
      </c>
    </row>
    <row r="255">
      <c r="A255" s="255">
        <v>1899.0</v>
      </c>
      <c r="B255" s="20" t="s">
        <v>84</v>
      </c>
      <c r="C255" s="20" t="s">
        <v>114</v>
      </c>
    </row>
    <row r="256">
      <c r="A256" s="255">
        <v>1900.0</v>
      </c>
      <c r="B256" s="20" t="s">
        <v>84</v>
      </c>
      <c r="C256" s="20" t="s">
        <v>114</v>
      </c>
    </row>
    <row r="257">
      <c r="A257" s="284">
        <v>1901.0</v>
      </c>
      <c r="B257" s="20" t="s">
        <v>86</v>
      </c>
      <c r="C257" s="20" t="s">
        <v>111</v>
      </c>
    </row>
    <row r="258">
      <c r="A258" s="284">
        <v>1902.0</v>
      </c>
      <c r="B258" s="20" t="s">
        <v>86</v>
      </c>
      <c r="C258" s="20" t="s">
        <v>111</v>
      </c>
    </row>
    <row r="259">
      <c r="A259" s="284">
        <v>1903.0</v>
      </c>
      <c r="B259" s="20" t="s">
        <v>16</v>
      </c>
      <c r="C259" s="20" t="s">
        <v>15</v>
      </c>
    </row>
    <row r="260">
      <c r="A260" s="255">
        <v>1904.0</v>
      </c>
      <c r="B260" s="20" t="s">
        <v>93</v>
      </c>
      <c r="C260" s="20" t="s">
        <v>100</v>
      </c>
    </row>
    <row r="261">
      <c r="A261" s="255">
        <v>1905.0</v>
      </c>
      <c r="B261" s="20" t="s">
        <v>93</v>
      </c>
      <c r="C261" s="20" t="s">
        <v>94</v>
      </c>
    </row>
    <row r="262">
      <c r="A262" s="255">
        <v>1906.0</v>
      </c>
      <c r="B262" s="20" t="s">
        <v>108</v>
      </c>
      <c r="C262" s="20" t="s">
        <v>4160</v>
      </c>
    </row>
    <row r="263">
      <c r="A263" s="255">
        <v>1907.0</v>
      </c>
      <c r="B263" s="20" t="s">
        <v>108</v>
      </c>
      <c r="C263" s="20" t="s">
        <v>4160</v>
      </c>
    </row>
    <row r="264">
      <c r="A264" s="255">
        <v>1908.0</v>
      </c>
      <c r="B264" s="20" t="s">
        <v>93</v>
      </c>
      <c r="C264" s="20" t="s">
        <v>94</v>
      </c>
    </row>
    <row r="265">
      <c r="A265" s="255">
        <v>1909.0</v>
      </c>
      <c r="B265" s="20" t="s">
        <v>93</v>
      </c>
      <c r="C265" s="20" t="s">
        <v>94</v>
      </c>
    </row>
    <row r="266">
      <c r="A266" s="255">
        <v>1910.0</v>
      </c>
      <c r="B266" s="20" t="s">
        <v>108</v>
      </c>
      <c r="C266" s="20" t="s">
        <v>4160</v>
      </c>
    </row>
    <row r="267">
      <c r="A267" s="255">
        <v>1911.0</v>
      </c>
      <c r="B267" s="20" t="s">
        <v>16</v>
      </c>
      <c r="C267" s="20" t="s">
        <v>112</v>
      </c>
    </row>
    <row r="268">
      <c r="A268" s="255">
        <v>1912.0</v>
      </c>
      <c r="B268" s="20" t="s">
        <v>84</v>
      </c>
      <c r="C268" s="20" t="s">
        <v>85</v>
      </c>
    </row>
    <row r="269">
      <c r="A269" s="255">
        <v>1913.0</v>
      </c>
      <c r="B269" s="20" t="s">
        <v>108</v>
      </c>
      <c r="C269" s="20" t="s">
        <v>4160</v>
      </c>
    </row>
    <row r="270">
      <c r="A270" s="284">
        <v>1914.0</v>
      </c>
      <c r="B270" s="20" t="s">
        <v>108</v>
      </c>
      <c r="C270" s="20" t="s">
        <v>4160</v>
      </c>
    </row>
    <row r="271">
      <c r="A271" s="255">
        <v>1915.0</v>
      </c>
      <c r="B271" s="20" t="s">
        <v>16</v>
      </c>
      <c r="C271" s="20" t="s">
        <v>112</v>
      </c>
    </row>
    <row r="272">
      <c r="A272" s="255">
        <v>1916.0</v>
      </c>
      <c r="B272" s="20" t="s">
        <v>108</v>
      </c>
      <c r="C272" s="20" t="s">
        <v>4160</v>
      </c>
    </row>
    <row r="273">
      <c r="A273" s="255">
        <v>1917.0</v>
      </c>
      <c r="B273" s="20" t="s">
        <v>108</v>
      </c>
      <c r="C273" s="20" t="s">
        <v>4160</v>
      </c>
    </row>
    <row r="274">
      <c r="A274" s="255">
        <v>1918.0</v>
      </c>
      <c r="B274" s="20" t="s">
        <v>108</v>
      </c>
      <c r="C274" s="20" t="s">
        <v>4160</v>
      </c>
    </row>
    <row r="275">
      <c r="A275" s="255">
        <v>1919.0</v>
      </c>
      <c r="B275" s="20" t="s">
        <v>108</v>
      </c>
      <c r="C275" s="20" t="s">
        <v>4160</v>
      </c>
    </row>
    <row r="276">
      <c r="A276" s="284">
        <v>1920.0</v>
      </c>
      <c r="B276" s="20" t="s">
        <v>108</v>
      </c>
      <c r="C276" s="20" t="s">
        <v>4160</v>
      </c>
    </row>
    <row r="277">
      <c r="A277" s="255">
        <v>1921.0</v>
      </c>
      <c r="B277" s="20" t="s">
        <v>16</v>
      </c>
      <c r="C277" s="20" t="s">
        <v>112</v>
      </c>
    </row>
    <row r="278">
      <c r="A278" s="255">
        <v>1922.0</v>
      </c>
      <c r="B278" s="20" t="s">
        <v>108</v>
      </c>
      <c r="C278" s="20" t="s">
        <v>4160</v>
      </c>
    </row>
    <row r="279">
      <c r="A279" s="255">
        <v>1923.0</v>
      </c>
      <c r="B279" s="20" t="s">
        <v>108</v>
      </c>
      <c r="C279" s="20" t="s">
        <v>4160</v>
      </c>
    </row>
    <row r="280">
      <c r="A280" s="255">
        <v>1924.0</v>
      </c>
      <c r="B280" s="20" t="s">
        <v>108</v>
      </c>
      <c r="C280" s="20" t="s">
        <v>4160</v>
      </c>
    </row>
    <row r="281">
      <c r="A281" s="284">
        <v>1925.0</v>
      </c>
      <c r="B281" s="20" t="s">
        <v>108</v>
      </c>
      <c r="C281" s="20" t="s">
        <v>4160</v>
      </c>
    </row>
    <row r="282">
      <c r="A282" s="255">
        <v>1926.0</v>
      </c>
      <c r="B282" s="20" t="s">
        <v>108</v>
      </c>
      <c r="C282" s="20" t="s">
        <v>4160</v>
      </c>
    </row>
    <row r="283">
      <c r="A283" s="255">
        <v>1927.0</v>
      </c>
      <c r="B283" s="20" t="s">
        <v>108</v>
      </c>
      <c r="C283" s="20" t="s">
        <v>4160</v>
      </c>
    </row>
    <row r="284">
      <c r="A284" s="255">
        <v>1928.0</v>
      </c>
      <c r="B284" s="20" t="s">
        <v>108</v>
      </c>
      <c r="C284" s="20" t="s">
        <v>4160</v>
      </c>
    </row>
    <row r="285">
      <c r="A285" s="255">
        <v>1929.0</v>
      </c>
      <c r="B285" s="20" t="s">
        <v>16</v>
      </c>
      <c r="C285" s="20" t="s">
        <v>112</v>
      </c>
    </row>
    <row r="286">
      <c r="A286" s="255">
        <v>1930.0</v>
      </c>
      <c r="B286" s="20" t="s">
        <v>108</v>
      </c>
      <c r="C286" s="20" t="s">
        <v>4160</v>
      </c>
    </row>
    <row r="287">
      <c r="A287" s="255">
        <v>1931.0</v>
      </c>
      <c r="B287" s="20" t="s">
        <v>108</v>
      </c>
      <c r="C287" s="20" t="s">
        <v>4160</v>
      </c>
    </row>
    <row r="288">
      <c r="A288" s="255">
        <v>1932.0</v>
      </c>
      <c r="B288" s="20" t="s">
        <v>93</v>
      </c>
      <c r="C288" s="20" t="s">
        <v>94</v>
      </c>
    </row>
    <row r="289">
      <c r="A289" s="255">
        <v>1933.0</v>
      </c>
      <c r="B289" s="20" t="s">
        <v>108</v>
      </c>
      <c r="C289" s="20" t="s">
        <v>4160</v>
      </c>
    </row>
    <row r="290">
      <c r="A290" s="255">
        <v>1934.0</v>
      </c>
      <c r="B290" s="20" t="s">
        <v>93</v>
      </c>
      <c r="C290" s="20" t="s">
        <v>94</v>
      </c>
    </row>
    <row r="291">
      <c r="A291" s="255">
        <v>1935.0</v>
      </c>
      <c r="B291" s="20" t="s">
        <v>93</v>
      </c>
      <c r="C291" s="20" t="s">
        <v>100</v>
      </c>
    </row>
    <row r="292">
      <c r="A292" s="255">
        <v>1936.0</v>
      </c>
      <c r="B292" s="20" t="s">
        <v>93</v>
      </c>
      <c r="C292" s="20" t="s">
        <v>94</v>
      </c>
    </row>
    <row r="293">
      <c r="A293" s="255">
        <v>1937.0</v>
      </c>
      <c r="B293" s="20" t="s">
        <v>16</v>
      </c>
      <c r="C293" s="20" t="s">
        <v>15</v>
      </c>
    </row>
    <row r="294">
      <c r="A294" s="255">
        <v>1938.0</v>
      </c>
      <c r="B294" s="20" t="s">
        <v>16</v>
      </c>
      <c r="C294" s="20" t="s">
        <v>15</v>
      </c>
    </row>
    <row r="295">
      <c r="A295" s="255">
        <v>1939.0</v>
      </c>
      <c r="B295" s="20" t="s">
        <v>84</v>
      </c>
      <c r="C295" s="20" t="s">
        <v>114</v>
      </c>
    </row>
    <row r="296">
      <c r="A296" s="255">
        <v>1940.0</v>
      </c>
      <c r="B296" s="20" t="s">
        <v>93</v>
      </c>
      <c r="C296" s="20" t="s">
        <v>94</v>
      </c>
    </row>
    <row r="297">
      <c r="A297" s="255">
        <v>1941.0</v>
      </c>
      <c r="B297" s="20" t="s">
        <v>108</v>
      </c>
      <c r="C297" s="20" t="s">
        <v>4160</v>
      </c>
    </row>
    <row r="298">
      <c r="A298" s="255">
        <v>1942.0</v>
      </c>
      <c r="B298" s="20" t="s">
        <v>108</v>
      </c>
      <c r="C298" s="20" t="s">
        <v>4160</v>
      </c>
    </row>
    <row r="299">
      <c r="A299" s="255">
        <v>1943.0</v>
      </c>
      <c r="B299" s="20" t="s">
        <v>108</v>
      </c>
      <c r="C299" s="20" t="s">
        <v>4160</v>
      </c>
    </row>
    <row r="300">
      <c r="A300" s="255">
        <v>1944.0</v>
      </c>
      <c r="B300" s="20" t="s">
        <v>108</v>
      </c>
      <c r="C300" s="20" t="s">
        <v>4160</v>
      </c>
    </row>
    <row r="301">
      <c r="A301" s="255">
        <v>1945.0</v>
      </c>
      <c r="B301" s="20" t="s">
        <v>108</v>
      </c>
      <c r="C301" s="20" t="s">
        <v>4160</v>
      </c>
    </row>
    <row r="302">
      <c r="A302" s="255">
        <v>1946.0</v>
      </c>
      <c r="B302" s="20" t="s">
        <v>108</v>
      </c>
      <c r="C302" s="20" t="s">
        <v>4160</v>
      </c>
    </row>
    <row r="303">
      <c r="A303" s="255">
        <v>1947.0</v>
      </c>
      <c r="B303" s="20" t="s">
        <v>108</v>
      </c>
      <c r="C303" s="20" t="s">
        <v>4160</v>
      </c>
    </row>
    <row r="304">
      <c r="A304" s="255">
        <v>1948.0</v>
      </c>
      <c r="B304" s="20" t="s">
        <v>108</v>
      </c>
      <c r="C304" s="20" t="s">
        <v>4160</v>
      </c>
    </row>
    <row r="305">
      <c r="A305" s="255">
        <v>1949.0</v>
      </c>
      <c r="B305" s="20" t="s">
        <v>108</v>
      </c>
      <c r="C305" s="20" t="s">
        <v>4160</v>
      </c>
    </row>
    <row r="306">
      <c r="A306" s="255">
        <v>1950.0</v>
      </c>
      <c r="B306" s="20" t="s">
        <v>108</v>
      </c>
      <c r="C306" s="20" t="s">
        <v>4160</v>
      </c>
    </row>
    <row r="307">
      <c r="A307" s="255">
        <v>1951.0</v>
      </c>
      <c r="B307" s="20" t="s">
        <v>108</v>
      </c>
      <c r="C307" s="20" t="s">
        <v>4161</v>
      </c>
    </row>
    <row r="308">
      <c r="A308" s="255">
        <v>1952.0</v>
      </c>
      <c r="B308" s="20" t="s">
        <v>108</v>
      </c>
      <c r="C308" s="20" t="s">
        <v>4161</v>
      </c>
    </row>
    <row r="309">
      <c r="A309" s="255">
        <v>1953.0</v>
      </c>
      <c r="B309" s="20" t="s">
        <v>108</v>
      </c>
      <c r="C309" s="20" t="s">
        <v>4161</v>
      </c>
    </row>
    <row r="310">
      <c r="A310" s="255">
        <v>1954.0</v>
      </c>
      <c r="B310" s="20" t="s">
        <v>108</v>
      </c>
      <c r="C310" s="20" t="s">
        <v>4161</v>
      </c>
    </row>
    <row r="311">
      <c r="A311" s="255">
        <v>1955.0</v>
      </c>
      <c r="B311" s="20" t="s">
        <v>108</v>
      </c>
      <c r="C311" s="20" t="s">
        <v>4161</v>
      </c>
    </row>
    <row r="312">
      <c r="A312" s="255">
        <v>1956.0</v>
      </c>
      <c r="B312" s="20" t="s">
        <v>108</v>
      </c>
      <c r="C312" s="20" t="s">
        <v>4161</v>
      </c>
    </row>
    <row r="313">
      <c r="A313" s="255">
        <v>1957.0</v>
      </c>
      <c r="B313" s="20" t="s">
        <v>108</v>
      </c>
      <c r="C313" s="20" t="s">
        <v>4160</v>
      </c>
    </row>
    <row r="314">
      <c r="A314" s="255">
        <v>1958.0</v>
      </c>
      <c r="B314" s="20" t="s">
        <v>108</v>
      </c>
      <c r="C314" s="20" t="s">
        <v>4160</v>
      </c>
    </row>
    <row r="315">
      <c r="A315" s="255">
        <v>1959.0</v>
      </c>
      <c r="B315" s="20" t="s">
        <v>108</v>
      </c>
      <c r="C315" s="20" t="s">
        <v>4160</v>
      </c>
    </row>
    <row r="316">
      <c r="A316" s="255">
        <v>1960.0</v>
      </c>
      <c r="B316" s="20" t="s">
        <v>108</v>
      </c>
      <c r="C316" s="20" t="s">
        <v>4160</v>
      </c>
    </row>
    <row r="317">
      <c r="A317" s="255">
        <v>1961.0</v>
      </c>
      <c r="B317" s="20" t="s">
        <v>108</v>
      </c>
      <c r="C317" s="20" t="s">
        <v>4160</v>
      </c>
    </row>
    <row r="318">
      <c r="A318" s="255">
        <v>1962.0</v>
      </c>
      <c r="B318" s="20" t="s">
        <v>108</v>
      </c>
      <c r="C318" s="20" t="s">
        <v>4160</v>
      </c>
    </row>
    <row r="319">
      <c r="A319" s="255">
        <v>1963.0</v>
      </c>
      <c r="B319" s="20" t="s">
        <v>108</v>
      </c>
      <c r="C319" s="20" t="s">
        <v>4160</v>
      </c>
    </row>
    <row r="320">
      <c r="A320" s="255">
        <v>1964.0</v>
      </c>
      <c r="B320" s="20" t="s">
        <v>108</v>
      </c>
      <c r="C320" s="20" t="s">
        <v>4160</v>
      </c>
    </row>
    <row r="321">
      <c r="A321" s="255">
        <v>1965.0</v>
      </c>
      <c r="B321" s="20" t="s">
        <v>93</v>
      </c>
      <c r="C321" s="20" t="s">
        <v>94</v>
      </c>
    </row>
    <row r="322">
      <c r="A322" s="255">
        <v>1966.0</v>
      </c>
      <c r="B322" s="20" t="s">
        <v>82</v>
      </c>
      <c r="C322" s="20" t="s">
        <v>83</v>
      </c>
    </row>
    <row r="323">
      <c r="A323" s="255">
        <v>1967.0</v>
      </c>
      <c r="B323" s="20" t="s">
        <v>82</v>
      </c>
      <c r="C323" s="20" t="s">
        <v>83</v>
      </c>
    </row>
    <row r="324">
      <c r="A324" s="255">
        <v>1968.0</v>
      </c>
      <c r="B324" s="20" t="s">
        <v>82</v>
      </c>
      <c r="C324" s="20" t="s">
        <v>83</v>
      </c>
    </row>
    <row r="325">
      <c r="A325" s="255">
        <v>1969.0</v>
      </c>
      <c r="B325" s="20" t="s">
        <v>82</v>
      </c>
      <c r="C325" s="20" t="s">
        <v>83</v>
      </c>
    </row>
    <row r="326">
      <c r="A326" s="255">
        <v>1970.0</v>
      </c>
      <c r="B326" s="20" t="s">
        <v>82</v>
      </c>
      <c r="C326" s="20" t="s">
        <v>83</v>
      </c>
    </row>
    <row r="327">
      <c r="A327" s="255">
        <v>1971.0</v>
      </c>
      <c r="B327" s="20" t="s">
        <v>82</v>
      </c>
      <c r="C327" s="20" t="s">
        <v>83</v>
      </c>
    </row>
    <row r="328">
      <c r="A328" s="255">
        <v>1972.0</v>
      </c>
      <c r="B328" s="20" t="s">
        <v>16</v>
      </c>
      <c r="C328" s="20" t="s">
        <v>15</v>
      </c>
    </row>
    <row r="329">
      <c r="A329" s="255">
        <v>1973.0</v>
      </c>
      <c r="B329" s="20" t="s">
        <v>82</v>
      </c>
      <c r="C329" s="20" t="s">
        <v>83</v>
      </c>
    </row>
    <row r="330">
      <c r="A330" s="255">
        <v>1974.0</v>
      </c>
      <c r="B330" s="20" t="s">
        <v>82</v>
      </c>
      <c r="C330" s="20" t="s">
        <v>83</v>
      </c>
    </row>
    <row r="331">
      <c r="A331" s="255">
        <v>1975.0</v>
      </c>
      <c r="B331" s="20" t="s">
        <v>82</v>
      </c>
      <c r="C331" s="20" t="s">
        <v>83</v>
      </c>
    </row>
    <row r="332">
      <c r="A332" s="255" t="s">
        <v>118</v>
      </c>
      <c r="B332" s="20" t="s">
        <v>16</v>
      </c>
      <c r="C332" s="20" t="s">
        <v>119</v>
      </c>
    </row>
    <row r="333">
      <c r="A333" s="255" t="s">
        <v>120</v>
      </c>
      <c r="B333" s="20" t="s">
        <v>16</v>
      </c>
      <c r="C333" s="20" t="s">
        <v>90</v>
      </c>
    </row>
    <row r="334">
      <c r="A334" s="255" t="s">
        <v>121</v>
      </c>
      <c r="B334" s="20" t="s">
        <v>16</v>
      </c>
      <c r="C334" s="20" t="s">
        <v>90</v>
      </c>
    </row>
    <row r="335">
      <c r="A335" s="255" t="s">
        <v>122</v>
      </c>
      <c r="B335" s="20" t="s">
        <v>16</v>
      </c>
      <c r="C335" s="20" t="s">
        <v>90</v>
      </c>
    </row>
    <row r="336">
      <c r="A336" s="255" t="s">
        <v>123</v>
      </c>
      <c r="B336" s="20" t="s">
        <v>16</v>
      </c>
      <c r="C336" s="20" t="s">
        <v>90</v>
      </c>
    </row>
    <row r="337">
      <c r="A337" s="255" t="s">
        <v>124</v>
      </c>
      <c r="B337" s="20" t="s">
        <v>16</v>
      </c>
      <c r="C337" s="20" t="s">
        <v>119</v>
      </c>
    </row>
    <row r="338">
      <c r="A338" s="255" t="s">
        <v>125</v>
      </c>
      <c r="B338" s="20" t="s">
        <v>16</v>
      </c>
      <c r="C338" s="20" t="s">
        <v>119</v>
      </c>
    </row>
    <row r="339">
      <c r="A339" s="255" t="s">
        <v>126</v>
      </c>
      <c r="B339" s="20" t="s">
        <v>16</v>
      </c>
      <c r="C339" s="20" t="s">
        <v>90</v>
      </c>
    </row>
    <row r="340">
      <c r="A340" s="255" t="s">
        <v>127</v>
      </c>
      <c r="B340" s="20" t="s">
        <v>16</v>
      </c>
      <c r="C340" s="20" t="s">
        <v>119</v>
      </c>
    </row>
    <row r="341">
      <c r="A341" s="255" t="s">
        <v>128</v>
      </c>
      <c r="B341" s="20" t="s">
        <v>86</v>
      </c>
      <c r="C341" s="20" t="s">
        <v>87</v>
      </c>
    </row>
  </sheetData>
  <drawing r:id="rId1"/>
</worksheet>
</file>